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worldplatinum.sharepoint.com/sites/Internalresearch/Shared Documents/3. Platinum Quarterly/PQ 2026Q2/For Website Update/"/>
    </mc:Choice>
  </mc:AlternateContent>
  <xr:revisionPtr revIDLastSave="2" documentId="8_{8BA225AA-9104-4E4D-A339-A498BC0A6D80}" xr6:coauthVersionLast="47" xr6:coauthVersionMax="47" xr10:uidLastSave="{56E76F86-F253-4951-9752-DCCF9B59631B}"/>
  <bookViews>
    <workbookView xWindow="21465" yWindow="-16320" windowWidth="29040" windowHeight="15720" tabRatio="791" firstSheet="112" activeTab="114" xr2:uid="{00000000-000D-0000-FFFF-FFFF00000000}"/>
  </bookViews>
  <sheets>
    <sheet name="Table 1 (Q4'18)" sheetId="26" state="hidden" r:id="rId1"/>
    <sheet name="Table 2 (Q4'18)" sheetId="27" state="hidden" r:id="rId2"/>
    <sheet name="Q4'19" sheetId="23" state="hidden" r:id="rId3"/>
    <sheet name="Table 1 (Q4'19)" sheetId="19" state="hidden" r:id="rId4"/>
    <sheet name="Table 1 (Q4'19) t" sheetId="30" state="hidden" r:id="rId5"/>
    <sheet name="Table 2 (Q4'19)" sheetId="22" state="hidden" r:id="rId6"/>
    <sheet name="Sheet1" sheetId="35" state="hidden" r:id="rId7"/>
    <sheet name="Q1'20" sheetId="31" state="hidden" r:id="rId8"/>
    <sheet name="Table 1(Q1'20)" sheetId="32" state="hidden" r:id="rId9"/>
    <sheet name="Table 1 (Q1'20) t" sheetId="33" state="hidden" r:id="rId10"/>
    <sheet name="Table 2 (Q1'20)" sheetId="34" state="hidden" r:id="rId11"/>
    <sheet name="Table 3 (Q1'20)" sheetId="41" state="hidden" r:id="rId12"/>
    <sheet name="Q2'20" sheetId="40" state="hidden" r:id="rId13"/>
    <sheet name="Table 1(Q2'20)" sheetId="39" state="hidden" r:id="rId14"/>
    <sheet name="Table 1 (Q2'20) t" sheetId="38" state="hidden" r:id="rId15"/>
    <sheet name="Sheet2" sheetId="49" state="hidden" r:id="rId16"/>
    <sheet name="Table 2 (Q2'20)" sheetId="37" state="hidden" r:id="rId17"/>
    <sheet name="Table 3 (Q2'20)" sheetId="42" state="hidden" r:id="rId18"/>
    <sheet name="Q3'20" sheetId="48" state="hidden" r:id="rId19"/>
    <sheet name="Table 1(Q3'20)" sheetId="47" state="hidden" r:id="rId20"/>
    <sheet name="Table 1(Q3'20) t" sheetId="46" state="hidden" r:id="rId21"/>
    <sheet name="Table 2 (Q3'20)" sheetId="45" state="hidden" r:id="rId22"/>
    <sheet name="Table 3 (Q3'20)" sheetId="44" state="hidden" r:id="rId23"/>
    <sheet name="Table 1 (Q3'20-Q2'20)" sheetId="28" state="hidden" r:id="rId24"/>
    <sheet name="Table 2 (Q3'20-Q2'20)" sheetId="29" state="hidden" r:id="rId25"/>
    <sheet name="Table 3 (Q3'20-Q2'20)" sheetId="43" state="hidden" r:id="rId26"/>
    <sheet name="Q4'20" sheetId="51" state="hidden" r:id="rId27"/>
    <sheet name="Table 1(Q4'20)" sheetId="50" state="hidden" r:id="rId28"/>
    <sheet name="Table 1 (Q4'20)t" sheetId="57" state="hidden" r:id="rId29"/>
    <sheet name="Table 2 (Q4'20)" sheetId="52" state="hidden" r:id="rId30"/>
    <sheet name="Table 3 (Q4'20)" sheetId="53" state="hidden" r:id="rId31"/>
    <sheet name="Q1'21" sheetId="60" state="hidden" r:id="rId32"/>
    <sheet name="Table 1(Q1'21)" sheetId="64" state="hidden" r:id="rId33"/>
    <sheet name="Table 1 (Q1'21)t" sheetId="63" state="hidden" r:id="rId34"/>
    <sheet name="Table 2 (Q1'21)" sheetId="62" state="hidden" r:id="rId35"/>
    <sheet name="Table 3 (Q1'21)" sheetId="61" state="hidden" r:id="rId36"/>
    <sheet name="Q3'21" sheetId="65" state="hidden" r:id="rId37"/>
    <sheet name="Table 1(Q3'21)" sheetId="66" state="hidden" r:id="rId38"/>
    <sheet name="Table 1 (Q3'21)t" sheetId="70" state="hidden" r:id="rId39"/>
    <sheet name="Table 2 (Q3'21)" sheetId="69" state="hidden" r:id="rId40"/>
    <sheet name="Table 3 (Q3'21)" sheetId="68" state="hidden" r:id="rId41"/>
    <sheet name="Q4'21" sheetId="86" state="hidden" r:id="rId42"/>
    <sheet name="Table 1(Q4'21)" sheetId="85" state="hidden" r:id="rId43"/>
    <sheet name="Table 1(Q4'21)t" sheetId="84" state="hidden" r:id="rId44"/>
    <sheet name="Table 2 (Q4'21)" sheetId="83" state="hidden" r:id="rId45"/>
    <sheet name="Table 3 (Q4'21)" sheetId="82" state="hidden" r:id="rId46"/>
    <sheet name="Q1'22" sheetId="88" state="hidden" r:id="rId47"/>
    <sheet name="Table 1(Q1'22)" sheetId="89" state="hidden" r:id="rId48"/>
    <sheet name="Table 1 (Q2'22)t" sheetId="90" state="hidden" r:id="rId49"/>
    <sheet name="Table 2 (Q1'22)" sheetId="91" state="hidden" r:id="rId50"/>
    <sheet name="Table 3 (Q1'22)" sheetId="87" state="hidden" r:id="rId51"/>
    <sheet name="Q2'22" sheetId="73" state="hidden" r:id="rId52"/>
    <sheet name="Table 1(Q2'22)" sheetId="92" state="hidden" r:id="rId53"/>
    <sheet name="Table 1(Q2'22)t" sheetId="93" state="hidden" r:id="rId54"/>
    <sheet name="Table 2 (Q2'22)" sheetId="95" state="hidden" r:id="rId55"/>
    <sheet name="Table 3 (Q2'22)" sheetId="96" state="hidden" r:id="rId56"/>
    <sheet name="Q3'22" sheetId="94" state="hidden" r:id="rId57"/>
    <sheet name="Table 1(Q3'22)" sheetId="100" state="hidden" r:id="rId58"/>
    <sheet name="Table 1(Q3'22)t" sheetId="99" state="hidden" r:id="rId59"/>
    <sheet name="Table 2 (Q3'22)" sheetId="98" state="hidden" r:id="rId60"/>
    <sheet name="Table 3 (Q3'22)" sheetId="97" state="hidden" r:id="rId61"/>
    <sheet name="Q4'22" sheetId="101" state="hidden" r:id="rId62"/>
    <sheet name="Table 1(Q4'22)" sheetId="74" state="hidden" r:id="rId63"/>
    <sheet name="Table 1(Q4'22)t" sheetId="75" state="hidden" r:id="rId64"/>
    <sheet name="Table 2 (Q4'22)" sheetId="76" state="hidden" r:id="rId65"/>
    <sheet name="Table 3 (Q4'22)" sheetId="77" state="hidden" r:id="rId66"/>
    <sheet name="Q1'23" sheetId="105" state="hidden" r:id="rId67"/>
    <sheet name="Q3'23" sheetId="112" state="hidden" r:id="rId68"/>
    <sheet name="Table 1(Q1'23)" sheetId="110" state="hidden" r:id="rId69"/>
    <sheet name="Table 1(Q1'23)t" sheetId="109" state="hidden" r:id="rId70"/>
    <sheet name="Table 2 (Q1'23)" sheetId="108" state="hidden" r:id="rId71"/>
    <sheet name="Table 3 (Q1'23)" sheetId="107" state="hidden" r:id="rId72"/>
    <sheet name="Q2'23" sheetId="111" state="hidden" r:id="rId73"/>
    <sheet name="Table 1(Q2'23)" sheetId="104" state="hidden" r:id="rId74"/>
    <sheet name="Table 1(Q2'23)t" sheetId="103" state="hidden" r:id="rId75"/>
    <sheet name="Table 2 (Q2'23)" sheetId="102" state="hidden" r:id="rId76"/>
    <sheet name="Table 3 (Q2'23)" sheetId="106" state="hidden" r:id="rId77"/>
    <sheet name="Table 1(Q3'23)" sheetId="118" state="hidden" r:id="rId78"/>
    <sheet name="Table 1(Q3'23)t" sheetId="119" state="hidden" r:id="rId79"/>
    <sheet name="Table 2 (Q3'23)" sheetId="120" state="hidden" r:id="rId80"/>
    <sheet name="Table 3 (Q3'23)" sheetId="117" state="hidden" r:id="rId81"/>
    <sheet name="Q4'23" sheetId="121" state="hidden" r:id="rId82"/>
    <sheet name="Table 1(Q4'23)" sheetId="126" state="hidden" r:id="rId83"/>
    <sheet name="Table 1(Q4'23)t" sheetId="124" state="hidden" r:id="rId84"/>
    <sheet name="Table 2 (Q4'23)" sheetId="125" state="hidden" r:id="rId85"/>
    <sheet name="Table 3 (Q4'23)" sheetId="123" state="hidden" r:id="rId86"/>
    <sheet name="Q1'24" sheetId="122" state="hidden" r:id="rId87"/>
    <sheet name="Table 1(Q1'24)" sheetId="132" state="hidden" r:id="rId88"/>
    <sheet name="Table 1(Q1'24)t" sheetId="131" state="hidden" r:id="rId89"/>
    <sheet name="Table 2 (Q1'24)" sheetId="130" state="hidden" r:id="rId90"/>
    <sheet name="Table 3 (Q1'24)" sheetId="129" state="hidden" r:id="rId91"/>
    <sheet name="Q2'24" sheetId="136" state="hidden" r:id="rId92"/>
    <sheet name="Table 1(Q2'24)" sheetId="135" state="hidden" r:id="rId93"/>
    <sheet name="Table 1(Q2'24)t" sheetId="134" state="hidden" r:id="rId94"/>
    <sheet name="Table 2 (Q2'24)" sheetId="133" state="hidden" r:id="rId95"/>
    <sheet name="Table 3 (Q2'24)" sheetId="137" state="hidden" r:id="rId96"/>
    <sheet name="Q3'24" sheetId="127" state="hidden" r:id="rId97"/>
    <sheet name="Table 1(Q3'24)" sheetId="113" state="hidden" r:id="rId98"/>
    <sheet name="Table 1(Q3'24)t" sheetId="114" state="hidden" r:id="rId99"/>
    <sheet name="Table 2 (Q3'24)" sheetId="115" state="hidden" r:id="rId100"/>
    <sheet name="Table 3 (Q3'24)" sheetId="116" state="hidden" r:id="rId101"/>
    <sheet name="Q4'24 " sheetId="138" state="hidden" r:id="rId102"/>
    <sheet name="Table 1(Q4'24)" sheetId="146" state="hidden" r:id="rId103"/>
    <sheet name="Table 1(Q4'24)t" sheetId="147" state="hidden" r:id="rId104"/>
    <sheet name="Table 2 (Q4'24)" sheetId="145" state="hidden" r:id="rId105"/>
    <sheet name="Table 3 (Q4'24)1" sheetId="144" state="hidden" r:id="rId106"/>
    <sheet name="Table 3 (Q4'24)" sheetId="148" state="hidden" r:id="rId107"/>
    <sheet name="Q1'25" sheetId="143" state="hidden" r:id="rId108"/>
    <sheet name="Table 1(Q1'25)" sheetId="139" state="hidden" r:id="rId109"/>
    <sheet name="Table 1(Q1'25)t" sheetId="140" state="hidden" r:id="rId110"/>
    <sheet name="Table 2 (Q1'25)" sheetId="141" state="hidden" r:id="rId111"/>
    <sheet name="Table 3 (Q1'25)" sheetId="142" state="hidden" r:id="rId112"/>
    <sheet name="Table 1(Q2'26)" sheetId="171" r:id="rId113"/>
    <sheet name="Table 2 (Q2'26)" sheetId="173" r:id="rId114"/>
    <sheet name="Table 3 (Q2'26)" sheetId="174" r:id="rId115"/>
    <sheet name="Copyright and Disclaimer" sheetId="175" r:id="rId116"/>
  </sheets>
  <definedNames>
    <definedName name="_xlnm.Print_Area" localSheetId="23">'Table 1 (Q3''20-Q2''20)'!$B$2:$AD$44</definedName>
    <definedName name="_xlnm.Print_Area" localSheetId="3">'Table 1 (Q4''19)'!$B$2:$AL$44</definedName>
    <definedName name="_xlnm.Print_Area" localSheetId="24">'Table 2 (Q3''20-Q2''20)'!$B$2:$AC$51</definedName>
    <definedName name="_xlnm.Print_Area" localSheetId="5">'Table 2 (Q4''19)'!$X$4:$AV$53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5" i="141" l="1"/>
  <c r="N43" i="142" l="1"/>
  <c r="M43" i="142"/>
  <c r="L43" i="142"/>
  <c r="K43" i="142"/>
  <c r="J43" i="142"/>
  <c r="I43" i="142"/>
  <c r="N42" i="142"/>
  <c r="M42" i="142"/>
  <c r="L42" i="142"/>
  <c r="K42" i="142"/>
  <c r="J42" i="142"/>
  <c r="I42" i="142"/>
  <c r="N41" i="142"/>
  <c r="M41" i="142"/>
  <c r="L41" i="142"/>
  <c r="K41" i="142"/>
  <c r="J41" i="142"/>
  <c r="I41" i="142"/>
  <c r="N40" i="142"/>
  <c r="M40" i="142"/>
  <c r="L40" i="142"/>
  <c r="K40" i="142"/>
  <c r="J40" i="142"/>
  <c r="I40" i="142"/>
  <c r="N39" i="142"/>
  <c r="M39" i="142"/>
  <c r="L39" i="142"/>
  <c r="K39" i="142"/>
  <c r="J39" i="142"/>
  <c r="I39" i="142"/>
  <c r="N38" i="142"/>
  <c r="M38" i="142"/>
  <c r="L38" i="142"/>
  <c r="K38" i="142"/>
  <c r="J38" i="142"/>
  <c r="I38" i="142"/>
  <c r="N36" i="142"/>
  <c r="M36" i="142"/>
  <c r="L36" i="142"/>
  <c r="K36" i="142"/>
  <c r="J36" i="142"/>
  <c r="I36" i="142"/>
  <c r="N35" i="142"/>
  <c r="M35" i="142"/>
  <c r="L35" i="142"/>
  <c r="K35" i="142"/>
  <c r="J35" i="142"/>
  <c r="I35" i="142"/>
  <c r="N34" i="142"/>
  <c r="M34" i="142"/>
  <c r="L34" i="142"/>
  <c r="K34" i="142"/>
  <c r="J34" i="142"/>
  <c r="I34" i="142"/>
  <c r="N33" i="142"/>
  <c r="M33" i="142"/>
  <c r="L33" i="142"/>
  <c r="K33" i="142"/>
  <c r="J33" i="142"/>
  <c r="I33" i="142"/>
  <c r="N32" i="142"/>
  <c r="M32" i="142"/>
  <c r="L32" i="142"/>
  <c r="K32" i="142"/>
  <c r="J32" i="142"/>
  <c r="I32" i="142"/>
  <c r="N30" i="142"/>
  <c r="M30" i="142"/>
  <c r="L30" i="142"/>
  <c r="K30" i="142"/>
  <c r="J30" i="142"/>
  <c r="I30" i="142"/>
  <c r="N29" i="142"/>
  <c r="M29" i="142"/>
  <c r="L29" i="142"/>
  <c r="K29" i="142"/>
  <c r="J29" i="142"/>
  <c r="I29" i="142"/>
  <c r="N28" i="142"/>
  <c r="M28" i="142"/>
  <c r="L28" i="142"/>
  <c r="K28" i="142"/>
  <c r="J28" i="142"/>
  <c r="I28" i="142"/>
  <c r="N27" i="142"/>
  <c r="M27" i="142"/>
  <c r="L27" i="142"/>
  <c r="K27" i="142"/>
  <c r="J27" i="142"/>
  <c r="I27" i="142"/>
  <c r="N26" i="142"/>
  <c r="M26" i="142"/>
  <c r="L26" i="142"/>
  <c r="K26" i="142"/>
  <c r="J26" i="142"/>
  <c r="I26" i="142"/>
  <c r="BT23" i="142"/>
  <c r="BS23" i="142"/>
  <c r="BR23" i="142"/>
  <c r="BQ23" i="142"/>
  <c r="BP23" i="142"/>
  <c r="BO23" i="142"/>
  <c r="BF23" i="142"/>
  <c r="BE23" i="142"/>
  <c r="BD23" i="142"/>
  <c r="BC23" i="142"/>
  <c r="BB23" i="142"/>
  <c r="BA23" i="142"/>
  <c r="AZ23" i="142"/>
  <c r="AY23" i="142"/>
  <c r="AX23" i="142"/>
  <c r="AW23" i="142"/>
  <c r="AV23" i="142"/>
  <c r="AU23" i="142"/>
  <c r="AS23" i="142"/>
  <c r="AR23" i="142"/>
  <c r="Q23" i="142"/>
  <c r="P23" i="142"/>
  <c r="BT22" i="142"/>
  <c r="BS22" i="142"/>
  <c r="BR22" i="142"/>
  <c r="BQ22" i="142"/>
  <c r="BP22" i="142"/>
  <c r="BO22" i="142"/>
  <c r="BF22" i="142"/>
  <c r="BE22" i="142"/>
  <c r="BD22" i="142"/>
  <c r="BC22" i="142"/>
  <c r="BB22" i="142"/>
  <c r="BA22" i="142"/>
  <c r="AZ22" i="142"/>
  <c r="AY22" i="142"/>
  <c r="AX22" i="142"/>
  <c r="AW22" i="142"/>
  <c r="AV22" i="142"/>
  <c r="AU22" i="142"/>
  <c r="AS22" i="142"/>
  <c r="AR22" i="142"/>
  <c r="Q22" i="142"/>
  <c r="P22" i="142"/>
  <c r="BT21" i="142"/>
  <c r="BS21" i="142"/>
  <c r="BR21" i="142"/>
  <c r="BQ21" i="142"/>
  <c r="BP21" i="142"/>
  <c r="BO21" i="142"/>
  <c r="BF21" i="142"/>
  <c r="BE21" i="142"/>
  <c r="BD21" i="142"/>
  <c r="BC21" i="142"/>
  <c r="BB21" i="142"/>
  <c r="BA21" i="142"/>
  <c r="AZ21" i="142"/>
  <c r="AY21" i="142"/>
  <c r="AX21" i="142"/>
  <c r="AW21" i="142"/>
  <c r="AV21" i="142"/>
  <c r="AU21" i="142"/>
  <c r="AS21" i="142"/>
  <c r="AR21" i="142"/>
  <c r="Q21" i="142"/>
  <c r="P21" i="142"/>
  <c r="BT20" i="142"/>
  <c r="BS20" i="142"/>
  <c r="BR20" i="142"/>
  <c r="BQ20" i="142"/>
  <c r="BP20" i="142"/>
  <c r="BO20" i="142"/>
  <c r="BF20" i="142"/>
  <c r="BE20" i="142"/>
  <c r="BD20" i="142"/>
  <c r="BC20" i="142"/>
  <c r="BB20" i="142"/>
  <c r="BA20" i="142"/>
  <c r="AZ20" i="142"/>
  <c r="AY20" i="142"/>
  <c r="AX20" i="142"/>
  <c r="AW20" i="142"/>
  <c r="AV20" i="142"/>
  <c r="AU20" i="142"/>
  <c r="AS20" i="142"/>
  <c r="AR20" i="142"/>
  <c r="Q20" i="142"/>
  <c r="P20" i="142"/>
  <c r="BT19" i="142"/>
  <c r="BS19" i="142"/>
  <c r="BR19" i="142"/>
  <c r="BQ19" i="142"/>
  <c r="BP19" i="142"/>
  <c r="BO19" i="142"/>
  <c r="BF19" i="142"/>
  <c r="BE19" i="142"/>
  <c r="BD19" i="142"/>
  <c r="BC19" i="142"/>
  <c r="BB19" i="142"/>
  <c r="BA19" i="142"/>
  <c r="AZ19" i="142"/>
  <c r="AY19" i="142"/>
  <c r="AX19" i="142"/>
  <c r="AW19" i="142"/>
  <c r="AV19" i="142"/>
  <c r="AU19" i="142"/>
  <c r="AS19" i="142"/>
  <c r="AR19" i="142"/>
  <c r="Q19" i="142"/>
  <c r="P19" i="142"/>
  <c r="CV18" i="142"/>
  <c r="CN18" i="142"/>
  <c r="CF18" i="142"/>
  <c r="BD18" i="142"/>
  <c r="DI18" i="142" s="1"/>
  <c r="BB18" i="142"/>
  <c r="DG18" i="142" s="1"/>
  <c r="AV18" i="142"/>
  <c r="DA18" i="142" s="1"/>
  <c r="AQ18" i="142"/>
  <c r="AS18" i="142" s="1"/>
  <c r="AP18" i="142"/>
  <c r="CW18" i="142" s="1"/>
  <c r="AO18" i="142"/>
  <c r="BF18" i="142" s="1"/>
  <c r="DK18" i="142" s="1"/>
  <c r="AN18" i="142"/>
  <c r="CU18" i="142" s="1"/>
  <c r="AM18" i="142"/>
  <c r="CT18" i="142" s="1"/>
  <c r="AL18" i="142"/>
  <c r="CS18" i="142" s="1"/>
  <c r="AK18" i="142"/>
  <c r="CR18" i="142" s="1"/>
  <c r="AJ18" i="142"/>
  <c r="CQ18" i="142" s="1"/>
  <c r="AI18" i="142"/>
  <c r="CP18" i="142" s="1"/>
  <c r="AH18" i="142"/>
  <c r="CO18" i="142" s="1"/>
  <c r="AG18" i="142"/>
  <c r="AF18" i="142"/>
  <c r="CM18" i="142" s="1"/>
  <c r="AE18" i="142"/>
  <c r="CL18" i="142" s="1"/>
  <c r="AD18" i="142"/>
  <c r="CK18" i="142" s="1"/>
  <c r="AC18" i="142"/>
  <c r="CJ18" i="142" s="1"/>
  <c r="AB18" i="142"/>
  <c r="CI18" i="142" s="1"/>
  <c r="AA18" i="142"/>
  <c r="AY18" i="142" s="1"/>
  <c r="DD18" i="142" s="1"/>
  <c r="Z18" i="142"/>
  <c r="CG18" i="142" s="1"/>
  <c r="Y18" i="142"/>
  <c r="AX18" i="142" s="1"/>
  <c r="DC18" i="142" s="1"/>
  <c r="X18" i="142"/>
  <c r="CE18" i="142" s="1"/>
  <c r="W18" i="142"/>
  <c r="CD18" i="142" s="1"/>
  <c r="V18" i="142"/>
  <c r="CC18" i="142" s="1"/>
  <c r="U18" i="142"/>
  <c r="CB18" i="142" s="1"/>
  <c r="T18" i="142"/>
  <c r="CA18" i="142" s="1"/>
  <c r="S18" i="142"/>
  <c r="BZ18" i="142" s="1"/>
  <c r="O18" i="142"/>
  <c r="Q18" i="142" s="1"/>
  <c r="BX18" i="142" s="1"/>
  <c r="N18" i="142"/>
  <c r="BT18" i="142" s="1"/>
  <c r="M18" i="142"/>
  <c r="BS18" i="142" s="1"/>
  <c r="L18" i="142"/>
  <c r="BR18" i="142" s="1"/>
  <c r="K18" i="142"/>
  <c r="BQ18" i="142" s="1"/>
  <c r="J18" i="142"/>
  <c r="J37" i="142" s="1"/>
  <c r="I18" i="142"/>
  <c r="I37" i="142" s="1"/>
  <c r="BN18" i="142"/>
  <c r="BM18" i="142"/>
  <c r="BL18" i="142"/>
  <c r="BK18" i="142"/>
  <c r="BJ18" i="142"/>
  <c r="BI18" i="142"/>
  <c r="BT17" i="142"/>
  <c r="BS17" i="142"/>
  <c r="BR17" i="142"/>
  <c r="BQ17" i="142"/>
  <c r="BP17" i="142"/>
  <c r="BO17" i="142"/>
  <c r="BF17" i="142"/>
  <c r="BE17" i="142"/>
  <c r="BD17" i="142"/>
  <c r="BC17" i="142"/>
  <c r="BB17" i="142"/>
  <c r="BA17" i="142"/>
  <c r="AZ17" i="142"/>
  <c r="AY17" i="142"/>
  <c r="AX17" i="142"/>
  <c r="AW17" i="142"/>
  <c r="AV17" i="142"/>
  <c r="AU17" i="142"/>
  <c r="AS17" i="142"/>
  <c r="AR17" i="142"/>
  <c r="Q17" i="142"/>
  <c r="P17" i="142"/>
  <c r="BT16" i="142"/>
  <c r="BS16" i="142"/>
  <c r="BR16" i="142"/>
  <c r="BQ16" i="142"/>
  <c r="BP16" i="142"/>
  <c r="BO16" i="142"/>
  <c r="BF16" i="142"/>
  <c r="BE16" i="142"/>
  <c r="BD16" i="142"/>
  <c r="BC16" i="142"/>
  <c r="BB16" i="142"/>
  <c r="BA16" i="142"/>
  <c r="AZ16" i="142"/>
  <c r="AY16" i="142"/>
  <c r="AX16" i="142"/>
  <c r="AW16" i="142"/>
  <c r="AV16" i="142"/>
  <c r="AU16" i="142"/>
  <c r="AS16" i="142"/>
  <c r="AR16" i="142"/>
  <c r="Q16" i="142"/>
  <c r="P16" i="142"/>
  <c r="BT15" i="142"/>
  <c r="BS15" i="142"/>
  <c r="BR15" i="142"/>
  <c r="BQ15" i="142"/>
  <c r="BP15" i="142"/>
  <c r="BO15" i="142"/>
  <c r="BF15" i="142"/>
  <c r="BE15" i="142"/>
  <c r="BD15" i="142"/>
  <c r="BC15" i="142"/>
  <c r="BB15" i="142"/>
  <c r="BA15" i="142"/>
  <c r="AZ15" i="142"/>
  <c r="AY15" i="142"/>
  <c r="AX15" i="142"/>
  <c r="AW15" i="142"/>
  <c r="AV15" i="142"/>
  <c r="AU15" i="142"/>
  <c r="AS15" i="142"/>
  <c r="AR15" i="142"/>
  <c r="Q15" i="142"/>
  <c r="P15" i="142"/>
  <c r="BT14" i="142"/>
  <c r="BS14" i="142"/>
  <c r="BR14" i="142"/>
  <c r="BQ14" i="142"/>
  <c r="BP14" i="142"/>
  <c r="BO14" i="142"/>
  <c r="BF14" i="142"/>
  <c r="BE14" i="142"/>
  <c r="BD14" i="142"/>
  <c r="BC14" i="142"/>
  <c r="BB14" i="142"/>
  <c r="BA14" i="142"/>
  <c r="AZ14" i="142"/>
  <c r="AY14" i="142"/>
  <c r="AX14" i="142"/>
  <c r="AW14" i="142"/>
  <c r="AV14" i="142"/>
  <c r="AU14" i="142"/>
  <c r="AS14" i="142"/>
  <c r="AR14" i="142"/>
  <c r="Q14" i="142"/>
  <c r="P14" i="142"/>
  <c r="BT13" i="142"/>
  <c r="BS13" i="142"/>
  <c r="BR13" i="142"/>
  <c r="BQ13" i="142"/>
  <c r="BP13" i="142"/>
  <c r="BO13" i="142"/>
  <c r="BF13" i="142"/>
  <c r="BE13" i="142"/>
  <c r="BD13" i="142"/>
  <c r="BC13" i="142"/>
  <c r="BB13" i="142"/>
  <c r="BA13" i="142"/>
  <c r="AZ13" i="142"/>
  <c r="AY13" i="142"/>
  <c r="AX13" i="142"/>
  <c r="AW13" i="142"/>
  <c r="AV13" i="142"/>
  <c r="AU13" i="142"/>
  <c r="AS13" i="142"/>
  <c r="AR13" i="142"/>
  <c r="Q13" i="142"/>
  <c r="P13" i="142"/>
  <c r="CW12" i="142"/>
  <c r="CV12" i="142"/>
  <c r="CO12" i="142"/>
  <c r="CN12" i="142"/>
  <c r="CG12" i="142"/>
  <c r="CF12" i="142"/>
  <c r="BO12" i="142"/>
  <c r="BD12" i="142"/>
  <c r="DI12" i="142" s="1"/>
  <c r="BB12" i="142"/>
  <c r="DG12" i="142" s="1"/>
  <c r="AV12" i="142"/>
  <c r="DA12" i="142" s="1"/>
  <c r="AQ12" i="142"/>
  <c r="AS12" i="142" s="1"/>
  <c r="AP12" i="142"/>
  <c r="AO12" i="142"/>
  <c r="BF12" i="142" s="1"/>
  <c r="DK12" i="142" s="1"/>
  <c r="AN12" i="142"/>
  <c r="CU12" i="142" s="1"/>
  <c r="AM12" i="142"/>
  <c r="CT12" i="142" s="1"/>
  <c r="AL12" i="142"/>
  <c r="CS12" i="142" s="1"/>
  <c r="AK12" i="142"/>
  <c r="CR12" i="142" s="1"/>
  <c r="AJ12" i="142"/>
  <c r="CQ12" i="142" s="1"/>
  <c r="AI12" i="142"/>
  <c r="CP12" i="142" s="1"/>
  <c r="AH12" i="142"/>
  <c r="AG12" i="142"/>
  <c r="AF12" i="142"/>
  <c r="CM12" i="142" s="1"/>
  <c r="AE12" i="142"/>
  <c r="CL12" i="142" s="1"/>
  <c r="AD12" i="142"/>
  <c r="CK12" i="142" s="1"/>
  <c r="AC12" i="142"/>
  <c r="CJ12" i="142" s="1"/>
  <c r="AB12" i="142"/>
  <c r="CI12" i="142" s="1"/>
  <c r="AA12" i="142"/>
  <c r="AY12" i="142" s="1"/>
  <c r="DD12" i="142" s="1"/>
  <c r="Z12" i="142"/>
  <c r="Y12" i="142"/>
  <c r="AX12" i="142" s="1"/>
  <c r="DC12" i="142" s="1"/>
  <c r="X12" i="142"/>
  <c r="CE12" i="142" s="1"/>
  <c r="W12" i="142"/>
  <c r="CD12" i="142" s="1"/>
  <c r="V12" i="142"/>
  <c r="CC12" i="142" s="1"/>
  <c r="U12" i="142"/>
  <c r="CB12" i="142" s="1"/>
  <c r="T12" i="142"/>
  <c r="CA12" i="142" s="1"/>
  <c r="S12" i="142"/>
  <c r="BZ12" i="142" s="1"/>
  <c r="O12" i="142"/>
  <c r="Q12" i="142" s="1"/>
  <c r="BX12" i="142" s="1"/>
  <c r="N12" i="142"/>
  <c r="N31" i="142" s="1"/>
  <c r="M12" i="142"/>
  <c r="M31" i="142" s="1"/>
  <c r="L12" i="142"/>
  <c r="L31" i="142" s="1"/>
  <c r="K12" i="142"/>
  <c r="K31" i="142" s="1"/>
  <c r="J12" i="142"/>
  <c r="J31" i="142" s="1"/>
  <c r="I12" i="142"/>
  <c r="I31" i="142" s="1"/>
  <c r="BN12" i="142"/>
  <c r="BM12" i="142"/>
  <c r="BL12" i="142"/>
  <c r="BK12" i="142"/>
  <c r="BJ12" i="142"/>
  <c r="BI12" i="142"/>
  <c r="BT11" i="142"/>
  <c r="BS11" i="142"/>
  <c r="BR11" i="142"/>
  <c r="BQ11" i="142"/>
  <c r="BP11" i="142"/>
  <c r="BO11" i="142"/>
  <c r="BF11" i="142"/>
  <c r="BE11" i="142"/>
  <c r="BD11" i="142"/>
  <c r="BC11" i="142"/>
  <c r="BB11" i="142"/>
  <c r="BA11" i="142"/>
  <c r="AZ11" i="142"/>
  <c r="AY11" i="142"/>
  <c r="AX11" i="142"/>
  <c r="AW11" i="142"/>
  <c r="AV11" i="142"/>
  <c r="AU11" i="142"/>
  <c r="AS11" i="142"/>
  <c r="AR11" i="142"/>
  <c r="Q11" i="142"/>
  <c r="P11" i="142"/>
  <c r="BT10" i="142"/>
  <c r="BS10" i="142"/>
  <c r="BR10" i="142"/>
  <c r="BQ10" i="142"/>
  <c r="BP10" i="142"/>
  <c r="BO10" i="142"/>
  <c r="BF10" i="142"/>
  <c r="BE10" i="142"/>
  <c r="BD10" i="142"/>
  <c r="BC10" i="142"/>
  <c r="BB10" i="142"/>
  <c r="BA10" i="142"/>
  <c r="AZ10" i="142"/>
  <c r="AY10" i="142"/>
  <c r="AX10" i="142"/>
  <c r="AW10" i="142"/>
  <c r="AV10" i="142"/>
  <c r="AU10" i="142"/>
  <c r="AS10" i="142"/>
  <c r="AR10" i="142"/>
  <c r="Q10" i="142"/>
  <c r="P10" i="142"/>
  <c r="BT9" i="142"/>
  <c r="BS9" i="142"/>
  <c r="BR9" i="142"/>
  <c r="BQ9" i="142"/>
  <c r="BP9" i="142"/>
  <c r="BO9" i="142"/>
  <c r="BF9" i="142"/>
  <c r="BE9" i="142"/>
  <c r="BD9" i="142"/>
  <c r="BC9" i="142"/>
  <c r="BB9" i="142"/>
  <c r="BA9" i="142"/>
  <c r="AZ9" i="142"/>
  <c r="AY9" i="142"/>
  <c r="AX9" i="142"/>
  <c r="AW9" i="142"/>
  <c r="AV9" i="142"/>
  <c r="AU9" i="142"/>
  <c r="AS9" i="142"/>
  <c r="AR9" i="142"/>
  <c r="Q9" i="142"/>
  <c r="P9" i="142"/>
  <c r="BT8" i="142"/>
  <c r="BS8" i="142"/>
  <c r="BR8" i="142"/>
  <c r="BQ8" i="142"/>
  <c r="BP8" i="142"/>
  <c r="BO8" i="142"/>
  <c r="BF8" i="142"/>
  <c r="BE8" i="142"/>
  <c r="BD8" i="142"/>
  <c r="BC8" i="142"/>
  <c r="BB8" i="142"/>
  <c r="BA8" i="142"/>
  <c r="AZ8" i="142"/>
  <c r="AY8" i="142"/>
  <c r="AX8" i="142"/>
  <c r="AW8" i="142"/>
  <c r="AV8" i="142"/>
  <c r="AU8" i="142"/>
  <c r="AS8" i="142"/>
  <c r="AR8" i="142"/>
  <c r="Q8" i="142"/>
  <c r="P8" i="142"/>
  <c r="BT7" i="142"/>
  <c r="BS7" i="142"/>
  <c r="BR7" i="142"/>
  <c r="BQ7" i="142"/>
  <c r="BP7" i="142"/>
  <c r="BO7" i="142"/>
  <c r="BF7" i="142"/>
  <c r="BE7" i="142"/>
  <c r="BD7" i="142"/>
  <c r="BC7" i="142"/>
  <c r="BB7" i="142"/>
  <c r="BA7" i="142"/>
  <c r="AZ7" i="142"/>
  <c r="AY7" i="142"/>
  <c r="AX7" i="142"/>
  <c r="AW7" i="142"/>
  <c r="AV7" i="142"/>
  <c r="AU7" i="142"/>
  <c r="AS7" i="142"/>
  <c r="AR7" i="142"/>
  <c r="Q7" i="142"/>
  <c r="P7" i="142"/>
  <c r="CW6" i="142"/>
  <c r="CV6" i="142"/>
  <c r="CO6" i="142"/>
  <c r="CN6" i="142"/>
  <c r="CG6" i="142"/>
  <c r="CF6" i="142"/>
  <c r="BO6" i="142"/>
  <c r="BD6" i="142"/>
  <c r="DI6" i="142" s="1"/>
  <c r="BB6" i="142"/>
  <c r="DG6" i="142" s="1"/>
  <c r="AV6" i="142"/>
  <c r="DA6" i="142" s="1"/>
  <c r="AS6" i="142"/>
  <c r="AQ6" i="142"/>
  <c r="AR6" i="142" s="1"/>
  <c r="AP6" i="142"/>
  <c r="AO6" i="142"/>
  <c r="BF6" i="142" s="1"/>
  <c r="DK6" i="142" s="1"/>
  <c r="AN6" i="142"/>
  <c r="CU6" i="142" s="1"/>
  <c r="AM6" i="142"/>
  <c r="CT6" i="142" s="1"/>
  <c r="AL6" i="142"/>
  <c r="CS6" i="142" s="1"/>
  <c r="AK6" i="142"/>
  <c r="CR6" i="142" s="1"/>
  <c r="AJ6" i="142"/>
  <c r="CQ6" i="142" s="1"/>
  <c r="AI6" i="142"/>
  <c r="CP6" i="142" s="1"/>
  <c r="AH6" i="142"/>
  <c r="AG6" i="142"/>
  <c r="AF6" i="142"/>
  <c r="CM6" i="142" s="1"/>
  <c r="AE6" i="142"/>
  <c r="CL6" i="142" s="1"/>
  <c r="AD6" i="142"/>
  <c r="CK6" i="142" s="1"/>
  <c r="AC6" i="142"/>
  <c r="CJ6" i="142" s="1"/>
  <c r="AB6" i="142"/>
  <c r="CI6" i="142" s="1"/>
  <c r="AA6" i="142"/>
  <c r="AY6" i="142" s="1"/>
  <c r="DD6" i="142" s="1"/>
  <c r="Z6" i="142"/>
  <c r="Y6" i="142"/>
  <c r="AX6" i="142" s="1"/>
  <c r="DC6" i="142" s="1"/>
  <c r="X6" i="142"/>
  <c r="CE6" i="142" s="1"/>
  <c r="W6" i="142"/>
  <c r="CD6" i="142" s="1"/>
  <c r="V6" i="142"/>
  <c r="CC6" i="142" s="1"/>
  <c r="U6" i="142"/>
  <c r="CB6" i="142" s="1"/>
  <c r="T6" i="142"/>
  <c r="CA6" i="142" s="1"/>
  <c r="S6" i="142"/>
  <c r="BZ6" i="142" s="1"/>
  <c r="O6" i="142"/>
  <c r="Q6" i="142" s="1"/>
  <c r="BX6" i="142" s="1"/>
  <c r="N6" i="142"/>
  <c r="BT6" i="142" s="1"/>
  <c r="M6" i="142"/>
  <c r="BS6" i="142" s="1"/>
  <c r="L6" i="142"/>
  <c r="BR6" i="142" s="1"/>
  <c r="K6" i="142"/>
  <c r="BQ6" i="142" s="1"/>
  <c r="J6" i="142"/>
  <c r="J25" i="142" s="1"/>
  <c r="I6" i="142"/>
  <c r="I25" i="142" s="1"/>
  <c r="BN6" i="142"/>
  <c r="BM6" i="142"/>
  <c r="BL6" i="142"/>
  <c r="BK6" i="142"/>
  <c r="BJ6" i="142"/>
  <c r="BI6" i="142"/>
  <c r="DK4" i="142"/>
  <c r="DJ4" i="142"/>
  <c r="DI4" i="142"/>
  <c r="DH4" i="142"/>
  <c r="DG4" i="142"/>
  <c r="DF4" i="142"/>
  <c r="DE4" i="142"/>
  <c r="DD4" i="142"/>
  <c r="DC4" i="142"/>
  <c r="DB4" i="142"/>
  <c r="DA4" i="142"/>
  <c r="CZ4" i="142"/>
  <c r="CX4" i="142"/>
  <c r="CW4" i="142"/>
  <c r="CV4" i="142"/>
  <c r="CU4" i="142"/>
  <c r="CT4" i="142"/>
  <c r="CS4" i="142"/>
  <c r="CR4" i="142"/>
  <c r="CQ4" i="142"/>
  <c r="CP4" i="142"/>
  <c r="CO4" i="142"/>
  <c r="CN4" i="142"/>
  <c r="CM4" i="142"/>
  <c r="CL4" i="142"/>
  <c r="CK4" i="142"/>
  <c r="CJ4" i="142"/>
  <c r="CI4" i="142"/>
  <c r="CH4" i="142"/>
  <c r="CG4" i="142"/>
  <c r="CF4" i="142"/>
  <c r="CE4" i="142"/>
  <c r="BX4" i="142"/>
  <c r="BW4" i="142"/>
  <c r="BU4" i="142"/>
  <c r="BT4" i="142"/>
  <c r="BS4" i="142"/>
  <c r="DP62" i="141"/>
  <c r="DO62" i="141"/>
  <c r="DN62" i="141"/>
  <c r="DM62" i="141"/>
  <c r="DL62" i="141"/>
  <c r="DK62" i="141"/>
  <c r="DJ62" i="141"/>
  <c r="DI62" i="141"/>
  <c r="DH62" i="141"/>
  <c r="DG62" i="141"/>
  <c r="DF62" i="141"/>
  <c r="DE62" i="141"/>
  <c r="DD62" i="141"/>
  <c r="DC62" i="141"/>
  <c r="DB62" i="141"/>
  <c r="DA62" i="141"/>
  <c r="CZ62" i="141"/>
  <c r="CY62" i="141"/>
  <c r="CN62" i="141"/>
  <c r="CM62" i="141"/>
  <c r="CL62" i="141"/>
  <c r="CK62" i="141"/>
  <c r="CJ62" i="141"/>
  <c r="CI62" i="141"/>
  <c r="EX61" i="141"/>
  <c r="EW61" i="141"/>
  <c r="EV61" i="141"/>
  <c r="DW61" i="141"/>
  <c r="DP61" i="141"/>
  <c r="DO61" i="141"/>
  <c r="DN61" i="141"/>
  <c r="DM61" i="141"/>
  <c r="DL61" i="141"/>
  <c r="DK61" i="141"/>
  <c r="DJ61" i="141"/>
  <c r="DI61" i="141"/>
  <c r="DH61" i="141"/>
  <c r="DG61" i="141"/>
  <c r="DF61" i="141"/>
  <c r="DE61" i="141"/>
  <c r="DD61" i="141"/>
  <c r="DC61" i="141"/>
  <c r="DB61" i="141"/>
  <c r="DA61" i="141"/>
  <c r="CZ61" i="141"/>
  <c r="CY61" i="141"/>
  <c r="CN61" i="141"/>
  <c r="CM61" i="141"/>
  <c r="CL61" i="141"/>
  <c r="CK61" i="141"/>
  <c r="CJ61" i="141"/>
  <c r="CI61" i="141"/>
  <c r="BT61" i="141"/>
  <c r="EZ61" i="141" s="1"/>
  <c r="BS61" i="141"/>
  <c r="EY61" i="141" s="1"/>
  <c r="BR61" i="141"/>
  <c r="BQ61" i="141"/>
  <c r="BP61" i="141"/>
  <c r="BO61" i="141"/>
  <c r="EU61" i="141" s="1"/>
  <c r="BN61" i="141"/>
  <c r="ET61" i="141" s="1"/>
  <c r="BM61" i="141"/>
  <c r="ES61" i="141" s="1"/>
  <c r="BL61" i="141"/>
  <c r="ER61" i="141" s="1"/>
  <c r="BG61" i="141"/>
  <c r="EM61" i="141" s="1"/>
  <c r="AY61" i="141"/>
  <c r="AS61" i="141"/>
  <c r="BY61" i="141" s="1"/>
  <c r="FE61" i="141" s="1"/>
  <c r="AR61" i="141"/>
  <c r="AQ61" i="141"/>
  <c r="I61" i="141"/>
  <c r="CO61" i="141" s="1"/>
  <c r="FT60" i="141"/>
  <c r="FS60" i="141"/>
  <c r="FR60" i="141"/>
  <c r="FQ60" i="141"/>
  <c r="FP60" i="141"/>
  <c r="FO60" i="141"/>
  <c r="CF60" i="141"/>
  <c r="CE60" i="141"/>
  <c r="CD60" i="141"/>
  <c r="FT59" i="141"/>
  <c r="FS59" i="141"/>
  <c r="FR59" i="141"/>
  <c r="FQ59" i="141"/>
  <c r="FP59" i="141"/>
  <c r="FO59" i="141"/>
  <c r="FE59" i="141"/>
  <c r="EZ59" i="141"/>
  <c r="EY59" i="141"/>
  <c r="EX59" i="141"/>
  <c r="EW59" i="141"/>
  <c r="EV59" i="141"/>
  <c r="EU59" i="141"/>
  <c r="ET59" i="141"/>
  <c r="ES59" i="141"/>
  <c r="ER59" i="141"/>
  <c r="EQ59" i="141"/>
  <c r="EO59" i="141"/>
  <c r="EN59" i="141"/>
  <c r="EM59" i="141"/>
  <c r="EL59" i="141"/>
  <c r="EK59" i="141"/>
  <c r="EJ59" i="141"/>
  <c r="EI59" i="141"/>
  <c r="EH59" i="141"/>
  <c r="EG59" i="141"/>
  <c r="EF59" i="141"/>
  <c r="EE59" i="141"/>
  <c r="ED59" i="141"/>
  <c r="EC59" i="141"/>
  <c r="EB59" i="141"/>
  <c r="EA59" i="141"/>
  <c r="DZ59" i="141"/>
  <c r="DY59" i="141"/>
  <c r="DX59" i="141"/>
  <c r="DW59" i="141"/>
  <c r="DV59" i="141"/>
  <c r="DU59" i="141"/>
  <c r="DT59" i="141"/>
  <c r="DS59" i="141"/>
  <c r="DR59" i="141"/>
  <c r="DQ59" i="141"/>
  <c r="DP59" i="141"/>
  <c r="DO59" i="141"/>
  <c r="DN59" i="141"/>
  <c r="DM59" i="141"/>
  <c r="DL59" i="141"/>
  <c r="DK59" i="141"/>
  <c r="DJ59" i="141"/>
  <c r="DI59" i="141"/>
  <c r="DH59" i="141"/>
  <c r="DG59" i="141"/>
  <c r="DF59" i="141"/>
  <c r="DE59" i="141"/>
  <c r="DD59" i="141"/>
  <c r="DC59" i="141"/>
  <c r="DB59" i="141"/>
  <c r="DA59" i="141"/>
  <c r="CZ59" i="141"/>
  <c r="CY59" i="141"/>
  <c r="CW59" i="141"/>
  <c r="CU59" i="141"/>
  <c r="CT59" i="141"/>
  <c r="CS59" i="141"/>
  <c r="CR59" i="141"/>
  <c r="CQ59" i="141"/>
  <c r="CP59" i="141"/>
  <c r="CO59" i="141"/>
  <c r="CN59" i="141"/>
  <c r="CM59" i="141"/>
  <c r="CL59" i="141"/>
  <c r="CK59" i="141"/>
  <c r="CJ59" i="141"/>
  <c r="CI59" i="141"/>
  <c r="CF59" i="141"/>
  <c r="FL59" i="141" s="1"/>
  <c r="CE59" i="141"/>
  <c r="FK59" i="141" s="1"/>
  <c r="CD59" i="141"/>
  <c r="FJ59" i="141" s="1"/>
  <c r="CC59" i="141"/>
  <c r="FI59" i="141" s="1"/>
  <c r="CB59" i="141"/>
  <c r="FH59" i="141" s="1"/>
  <c r="CA59" i="141"/>
  <c r="FG59" i="141" s="1"/>
  <c r="BZ59" i="141"/>
  <c r="FF59" i="141" s="1"/>
  <c r="BY59" i="141"/>
  <c r="BX59" i="141"/>
  <c r="FD59" i="141" s="1"/>
  <c r="BW59" i="141"/>
  <c r="FC59" i="141" s="1"/>
  <c r="BV59" i="141"/>
  <c r="FB59" i="141" s="1"/>
  <c r="BU59" i="141"/>
  <c r="FA59" i="141" s="1"/>
  <c r="Q59" i="141"/>
  <c r="P59" i="141"/>
  <c r="CV59" i="141" s="1"/>
  <c r="FT58" i="141"/>
  <c r="FS58" i="141"/>
  <c r="FR58" i="141"/>
  <c r="FQ58" i="141"/>
  <c r="FP58" i="141"/>
  <c r="FO58" i="141"/>
  <c r="CT58" i="141"/>
  <c r="CS58" i="141"/>
  <c r="CR58" i="141"/>
  <c r="CQ58" i="141"/>
  <c r="CP58" i="141"/>
  <c r="CO58" i="141"/>
  <c r="CF58" i="141"/>
  <c r="CE58" i="141"/>
  <c r="CD58" i="141"/>
  <c r="CC58" i="141"/>
  <c r="CB58" i="141"/>
  <c r="CA58" i="141"/>
  <c r="BZ58" i="141"/>
  <c r="BY58" i="141"/>
  <c r="BX58" i="141"/>
  <c r="BW58" i="141"/>
  <c r="BV58" i="141"/>
  <c r="BU58" i="141"/>
  <c r="Q58" i="141"/>
  <c r="P58" i="141"/>
  <c r="FT57" i="141"/>
  <c r="FS57" i="141"/>
  <c r="FR57" i="141"/>
  <c r="FQ57" i="141"/>
  <c r="FP57" i="141"/>
  <c r="FO57" i="141"/>
  <c r="CT57" i="141"/>
  <c r="CS57" i="141"/>
  <c r="CR57" i="141"/>
  <c r="CQ57" i="141"/>
  <c r="CP57" i="141"/>
  <c r="CO57" i="141"/>
  <c r="CF57" i="141"/>
  <c r="CE57" i="141"/>
  <c r="CD57" i="141"/>
  <c r="CC57" i="141"/>
  <c r="CB57" i="141"/>
  <c r="CA57" i="141"/>
  <c r="BZ57" i="141"/>
  <c r="BY57" i="141"/>
  <c r="BX57" i="141"/>
  <c r="BW57" i="141"/>
  <c r="BV57" i="141"/>
  <c r="BU57" i="141"/>
  <c r="Q57" i="141"/>
  <c r="P57" i="141"/>
  <c r="FT56" i="141"/>
  <c r="FS56" i="141"/>
  <c r="FR56" i="141"/>
  <c r="FQ56" i="141"/>
  <c r="FP56" i="141"/>
  <c r="FO56" i="141"/>
  <c r="CT56" i="141"/>
  <c r="CS56" i="141"/>
  <c r="CR56" i="141"/>
  <c r="CQ56" i="141"/>
  <c r="CP56" i="141"/>
  <c r="CO56" i="141"/>
  <c r="CF56" i="141"/>
  <c r="CE56" i="141"/>
  <c r="CD56" i="141"/>
  <c r="CC56" i="141"/>
  <c r="CB56" i="141"/>
  <c r="CA56" i="141"/>
  <c r="BZ56" i="141"/>
  <c r="BY56" i="141"/>
  <c r="BX56" i="141"/>
  <c r="BW56" i="141"/>
  <c r="BV56" i="141"/>
  <c r="BU56" i="141"/>
  <c r="Q56" i="141"/>
  <c r="P56" i="141"/>
  <c r="FT55" i="141"/>
  <c r="FS55" i="141"/>
  <c r="FR55" i="141"/>
  <c r="FQ55" i="141"/>
  <c r="FP55" i="141"/>
  <c r="FO55" i="141"/>
  <c r="CT55" i="141"/>
  <c r="CS55" i="141"/>
  <c r="CR55" i="141"/>
  <c r="CQ55" i="141"/>
  <c r="CP55" i="141"/>
  <c r="CO55" i="141"/>
  <c r="CF55" i="141"/>
  <c r="CE55" i="141"/>
  <c r="CD55" i="141"/>
  <c r="CC55" i="141"/>
  <c r="CB55" i="141"/>
  <c r="CA55" i="141"/>
  <c r="BZ55" i="141"/>
  <c r="BY55" i="141"/>
  <c r="BX55" i="141"/>
  <c r="BW55" i="141"/>
  <c r="BW54" i="141" s="1"/>
  <c r="FC54" i="141" s="1"/>
  <c r="BV55" i="141"/>
  <c r="BU55" i="141"/>
  <c r="Q55" i="141"/>
  <c r="P55" i="141"/>
  <c r="FQ54" i="141"/>
  <c r="EZ54" i="141"/>
  <c r="EY54" i="141"/>
  <c r="EX54" i="141"/>
  <c r="EW54" i="141"/>
  <c r="EV54" i="141"/>
  <c r="EU54" i="141"/>
  <c r="ET54" i="141"/>
  <c r="ES54" i="141"/>
  <c r="ER54" i="141"/>
  <c r="EQ54" i="141"/>
  <c r="EJ54" i="141"/>
  <c r="EI54" i="141"/>
  <c r="EH54" i="141"/>
  <c r="EB54" i="141"/>
  <c r="EA54" i="141"/>
  <c r="DT54" i="141"/>
  <c r="DS54" i="141"/>
  <c r="DR54" i="141"/>
  <c r="DP54" i="141"/>
  <c r="DO54" i="141"/>
  <c r="DN54" i="141"/>
  <c r="DM54" i="141"/>
  <c r="DL54" i="141"/>
  <c r="DK54" i="141"/>
  <c r="DJ54" i="141"/>
  <c r="DI54" i="141"/>
  <c r="DH54" i="141"/>
  <c r="DG54" i="141"/>
  <c r="DF54" i="141"/>
  <c r="DE54" i="141"/>
  <c r="DD54" i="141"/>
  <c r="DC54" i="141"/>
  <c r="DB54" i="141"/>
  <c r="DA54" i="141"/>
  <c r="CZ54" i="141"/>
  <c r="CY54" i="141"/>
  <c r="CU54" i="141"/>
  <c r="CT54" i="141"/>
  <c r="CS54" i="141"/>
  <c r="CN54" i="141"/>
  <c r="CM54" i="141"/>
  <c r="CL54" i="141"/>
  <c r="CK54" i="141"/>
  <c r="CJ54" i="141"/>
  <c r="CI54" i="141"/>
  <c r="CA54" i="141"/>
  <c r="FG54" i="141" s="1"/>
  <c r="BI54" i="141"/>
  <c r="EO54" i="141" s="1"/>
  <c r="BH54" i="141"/>
  <c r="EN54" i="141" s="1"/>
  <c r="BG54" i="141"/>
  <c r="EM54" i="141" s="1"/>
  <c r="BF54" i="141"/>
  <c r="EL54" i="141" s="1"/>
  <c r="BE54" i="141"/>
  <c r="CE54" i="141" s="1"/>
  <c r="FK54" i="141" s="1"/>
  <c r="BD54" i="141"/>
  <c r="BC54" i="141"/>
  <c r="CD54" i="141" s="1"/>
  <c r="FJ54" i="141" s="1"/>
  <c r="BB54" i="141"/>
  <c r="BA54" i="141"/>
  <c r="EG54" i="141" s="1"/>
  <c r="AZ54" i="141"/>
  <c r="EF54" i="141" s="1"/>
  <c r="AY54" i="141"/>
  <c r="EE54" i="141" s="1"/>
  <c r="AX54" i="141"/>
  <c r="ED54" i="141" s="1"/>
  <c r="AW54" i="141"/>
  <c r="EC54" i="141" s="1"/>
  <c r="AV54" i="141"/>
  <c r="AU54" i="141"/>
  <c r="BZ54" i="141" s="1"/>
  <c r="FF54" i="141" s="1"/>
  <c r="AT54" i="141"/>
  <c r="DZ54" i="141" s="1"/>
  <c r="AS54" i="141"/>
  <c r="AR54" i="141"/>
  <c r="DX54" i="141" s="1"/>
  <c r="AQ54" i="141"/>
  <c r="DW54" i="141" s="1"/>
  <c r="AP54" i="141"/>
  <c r="DV54" i="141" s="1"/>
  <c r="AO54" i="141"/>
  <c r="DU54" i="141" s="1"/>
  <c r="AN54" i="141"/>
  <c r="AM54" i="141"/>
  <c r="BV54" i="141" s="1"/>
  <c r="FB54" i="141" s="1"/>
  <c r="AL54" i="141"/>
  <c r="AK54" i="141"/>
  <c r="DQ54" i="141" s="1"/>
  <c r="Q54" i="141"/>
  <c r="CW54" i="141" s="1"/>
  <c r="O54" i="141"/>
  <c r="N54" i="141"/>
  <c r="P54" i="141" s="1"/>
  <c r="CV54" i="141" s="1"/>
  <c r="M54" i="141"/>
  <c r="L54" i="141"/>
  <c r="CR54" i="141" s="1"/>
  <c r="K54" i="141"/>
  <c r="CQ54" i="141" s="1"/>
  <c r="J54" i="141"/>
  <c r="I54" i="141"/>
  <c r="FT53" i="141"/>
  <c r="FS53" i="141"/>
  <c r="FR53" i="141"/>
  <c r="FQ53" i="141"/>
  <c r="FP53" i="141"/>
  <c r="FO53" i="141"/>
  <c r="FL53" i="141"/>
  <c r="FK53" i="141"/>
  <c r="FE53" i="141"/>
  <c r="FD53" i="141"/>
  <c r="FC53" i="141"/>
  <c r="EZ53" i="141"/>
  <c r="EY53" i="141"/>
  <c r="EX53" i="141"/>
  <c r="EW53" i="141"/>
  <c r="EV53" i="141"/>
  <c r="EU53" i="141"/>
  <c r="ET53" i="141"/>
  <c r="ES53" i="141"/>
  <c r="ER53" i="141"/>
  <c r="EQ53" i="141"/>
  <c r="EO53" i="141"/>
  <c r="EN53" i="141"/>
  <c r="EM53" i="141"/>
  <c r="EL53" i="141"/>
  <c r="EK53" i="141"/>
  <c r="EJ53" i="141"/>
  <c r="EI53" i="141"/>
  <c r="EH53" i="141"/>
  <c r="EG53" i="141"/>
  <c r="EF53" i="141"/>
  <c r="EE53" i="141"/>
  <c r="ED53" i="141"/>
  <c r="EC53" i="141"/>
  <c r="EB53" i="141"/>
  <c r="EA53" i="141"/>
  <c r="DZ53" i="141"/>
  <c r="DY53" i="141"/>
  <c r="DX53" i="141"/>
  <c r="DW53" i="141"/>
  <c r="DV53" i="141"/>
  <c r="DU53" i="141"/>
  <c r="DT53" i="141"/>
  <c r="DS53" i="141"/>
  <c r="DR53" i="141"/>
  <c r="DQ53" i="141"/>
  <c r="DP53" i="141"/>
  <c r="DO53" i="141"/>
  <c r="DN53" i="141"/>
  <c r="DM53" i="141"/>
  <c r="DL53" i="141"/>
  <c r="DK53" i="141"/>
  <c r="DJ53" i="141"/>
  <c r="DI53" i="141"/>
  <c r="DH53" i="141"/>
  <c r="DG53" i="141"/>
  <c r="DF53" i="141"/>
  <c r="DE53" i="141"/>
  <c r="DD53" i="141"/>
  <c r="DC53" i="141"/>
  <c r="DB53" i="141"/>
  <c r="DA53" i="141"/>
  <c r="CZ53" i="141"/>
  <c r="CY53" i="141"/>
  <c r="CW53" i="141"/>
  <c r="CU53" i="141"/>
  <c r="CT53" i="141"/>
  <c r="CS53" i="141"/>
  <c r="CR53" i="141"/>
  <c r="CQ53" i="141"/>
  <c r="CP53" i="141"/>
  <c r="CO53" i="141"/>
  <c r="CF53" i="141"/>
  <c r="CE53" i="141"/>
  <c r="CD53" i="141"/>
  <c r="FJ53" i="141" s="1"/>
  <c r="CC53" i="141"/>
  <c r="FI53" i="141" s="1"/>
  <c r="CB53" i="141"/>
  <c r="FH53" i="141" s="1"/>
  <c r="CA53" i="141"/>
  <c r="FG53" i="141" s="1"/>
  <c r="BZ53" i="141"/>
  <c r="FF53" i="141" s="1"/>
  <c r="BY53" i="141"/>
  <c r="BX53" i="141"/>
  <c r="BW53" i="141"/>
  <c r="BV53" i="141"/>
  <c r="FB53" i="141" s="1"/>
  <c r="BU53" i="141"/>
  <c r="FA53" i="141" s="1"/>
  <c r="Q53" i="141"/>
  <c r="P53" i="141"/>
  <c r="CV53" i="141" s="1"/>
  <c r="CH53" i="141"/>
  <c r="FT52" i="141"/>
  <c r="FS52" i="141"/>
  <c r="FR52" i="141"/>
  <c r="FQ52" i="141"/>
  <c r="FP52" i="141"/>
  <c r="FO52" i="141"/>
  <c r="CT52" i="141"/>
  <c r="CS52" i="141"/>
  <c r="CR52" i="141"/>
  <c r="CQ52" i="141"/>
  <c r="CP52" i="141"/>
  <c r="CO52" i="141"/>
  <c r="CF52" i="141"/>
  <c r="CE52" i="141"/>
  <c r="CD52" i="141"/>
  <c r="CC52" i="141"/>
  <c r="CB52" i="141"/>
  <c r="CA52" i="141"/>
  <c r="BZ52" i="141"/>
  <c r="BY52" i="141"/>
  <c r="BX52" i="141"/>
  <c r="BW52" i="141"/>
  <c r="BV52" i="141"/>
  <c r="BU52" i="141"/>
  <c r="Q52" i="141"/>
  <c r="P52" i="141"/>
  <c r="FT51" i="141"/>
  <c r="FS51" i="141"/>
  <c r="FR51" i="141"/>
  <c r="FQ51" i="141"/>
  <c r="FP51" i="141"/>
  <c r="FO51" i="141"/>
  <c r="CT51" i="141"/>
  <c r="CS51" i="141"/>
  <c r="CR51" i="141"/>
  <c r="CQ51" i="141"/>
  <c r="CP51" i="141"/>
  <c r="CO51" i="141"/>
  <c r="CH51" i="141"/>
  <c r="CF51" i="141"/>
  <c r="CE51" i="141"/>
  <c r="CD51" i="141"/>
  <c r="CC51" i="141"/>
  <c r="CB51" i="141"/>
  <c r="CA51" i="141"/>
  <c r="BZ51" i="141"/>
  <c r="BY51" i="141"/>
  <c r="BX51" i="141"/>
  <c r="BW51" i="141"/>
  <c r="BV51" i="141"/>
  <c r="BU51" i="141"/>
  <c r="Q51" i="141"/>
  <c r="P51" i="141"/>
  <c r="FT50" i="141"/>
  <c r="FS50" i="141"/>
  <c r="FR50" i="141"/>
  <c r="FQ50" i="141"/>
  <c r="FP50" i="141"/>
  <c r="FO50" i="141"/>
  <c r="CT50" i="141"/>
  <c r="CS50" i="141"/>
  <c r="CR50" i="141"/>
  <c r="CQ50" i="141"/>
  <c r="CP50" i="141"/>
  <c r="CO50" i="141"/>
  <c r="CF50" i="141"/>
  <c r="CE50" i="141"/>
  <c r="CD50" i="141"/>
  <c r="CC50" i="141"/>
  <c r="CB50" i="141"/>
  <c r="CA50" i="141"/>
  <c r="BZ50" i="141"/>
  <c r="BY50" i="141"/>
  <c r="BX50" i="141"/>
  <c r="BW50" i="141"/>
  <c r="BV50" i="141"/>
  <c r="BU50" i="141"/>
  <c r="Q50" i="141"/>
  <c r="P50" i="141"/>
  <c r="FT49" i="141"/>
  <c r="FS49" i="141"/>
  <c r="FR49" i="141"/>
  <c r="FQ49" i="141"/>
  <c r="FP49" i="141"/>
  <c r="FO49" i="141"/>
  <c r="CT49" i="141"/>
  <c r="CS49" i="141"/>
  <c r="CR49" i="141"/>
  <c r="CQ49" i="141"/>
  <c r="CP49" i="141"/>
  <c r="CO49" i="141"/>
  <c r="CF49" i="141"/>
  <c r="CE49" i="141"/>
  <c r="CD49" i="141"/>
  <c r="CC49" i="141"/>
  <c r="CB49" i="141"/>
  <c r="CA49" i="141"/>
  <c r="BZ49" i="141"/>
  <c r="BY49" i="141"/>
  <c r="BX49" i="141"/>
  <c r="BW49" i="141"/>
  <c r="BV49" i="141"/>
  <c r="BU49" i="141"/>
  <c r="Q49" i="141"/>
  <c r="P49" i="141"/>
  <c r="FT48" i="141"/>
  <c r="FS48" i="141"/>
  <c r="FR48" i="141"/>
  <c r="FQ48" i="141"/>
  <c r="FP48" i="141"/>
  <c r="FO48" i="141"/>
  <c r="CT48" i="141"/>
  <c r="CS48" i="141"/>
  <c r="CR48" i="141"/>
  <c r="CQ48" i="141"/>
  <c r="CP48" i="141"/>
  <c r="CO48" i="141"/>
  <c r="CF48" i="141"/>
  <c r="CE48" i="141"/>
  <c r="CD48" i="141"/>
  <c r="CC48" i="141"/>
  <c r="CB48" i="141"/>
  <c r="CA48" i="141"/>
  <c r="BZ48" i="141"/>
  <c r="BY48" i="141"/>
  <c r="BX48" i="141"/>
  <c r="BW48" i="141"/>
  <c r="BV48" i="141"/>
  <c r="BU48" i="141"/>
  <c r="Q48" i="141"/>
  <c r="P48" i="141"/>
  <c r="FR47" i="141"/>
  <c r="FG47" i="141"/>
  <c r="EZ47" i="141"/>
  <c r="EY47" i="141"/>
  <c r="EX47" i="141"/>
  <c r="EO47" i="141"/>
  <c r="EG47" i="141"/>
  <c r="EA47" i="141"/>
  <c r="DZ47" i="141"/>
  <c r="DP47" i="141"/>
  <c r="DO47" i="141"/>
  <c r="DN47" i="141"/>
  <c r="DM47" i="141"/>
  <c r="DL47" i="141"/>
  <c r="DK47" i="141"/>
  <c r="DJ47" i="141"/>
  <c r="DI47" i="141"/>
  <c r="DH47" i="141"/>
  <c r="DG47" i="141"/>
  <c r="DF47" i="141"/>
  <c r="DE47" i="141"/>
  <c r="DD47" i="141"/>
  <c r="DC47" i="141"/>
  <c r="DB47" i="141"/>
  <c r="DA47" i="141"/>
  <c r="CZ47" i="141"/>
  <c r="CY47" i="141"/>
  <c r="CT47" i="141"/>
  <c r="CS47" i="141"/>
  <c r="CN47" i="141"/>
  <c r="CM47" i="141"/>
  <c r="CL47" i="141"/>
  <c r="CK47" i="141"/>
  <c r="CJ47" i="141"/>
  <c r="CI47" i="141"/>
  <c r="CB47" i="141"/>
  <c r="FH47" i="141" s="1"/>
  <c r="CA47" i="141"/>
  <c r="BT47" i="141"/>
  <c r="BS47" i="141"/>
  <c r="BR47" i="141"/>
  <c r="BQ47" i="141"/>
  <c r="EW47" i="141" s="1"/>
  <c r="BP47" i="141"/>
  <c r="EV47" i="141" s="1"/>
  <c r="BO47" i="141"/>
  <c r="EU47" i="141" s="1"/>
  <c r="BN47" i="141"/>
  <c r="ET47" i="141" s="1"/>
  <c r="BM47" i="141"/>
  <c r="ES47" i="141" s="1"/>
  <c r="BL47" i="141"/>
  <c r="ER47" i="141" s="1"/>
  <c r="BI47" i="141"/>
  <c r="BI61" i="141" s="1"/>
  <c r="EO61" i="141" s="1"/>
  <c r="BH47" i="141"/>
  <c r="EN47" i="141" s="1"/>
  <c r="BG47" i="141"/>
  <c r="EM47" i="141" s="1"/>
  <c r="BF47" i="141"/>
  <c r="BF61" i="141" s="1"/>
  <c r="EL61" i="141" s="1"/>
  <c r="BE47" i="141"/>
  <c r="BE61" i="141" s="1"/>
  <c r="BD47" i="141"/>
  <c r="BD61" i="141" s="1"/>
  <c r="EJ61" i="141" s="1"/>
  <c r="BC47" i="141"/>
  <c r="EI47" i="141" s="1"/>
  <c r="BB47" i="141"/>
  <c r="BB61" i="141" s="1"/>
  <c r="EH61" i="141" s="1"/>
  <c r="BA47" i="141"/>
  <c r="AZ47" i="141"/>
  <c r="EF47" i="141" s="1"/>
  <c r="AY47" i="141"/>
  <c r="EE47" i="141" s="1"/>
  <c r="AX47" i="141"/>
  <c r="AX61" i="141" s="1"/>
  <c r="ED61" i="141" s="1"/>
  <c r="AW47" i="141"/>
  <c r="AW61" i="141" s="1"/>
  <c r="AV47" i="141"/>
  <c r="AV61" i="141" s="1"/>
  <c r="EB61" i="141" s="1"/>
  <c r="AU47" i="141"/>
  <c r="AU61" i="141" s="1"/>
  <c r="EA61" i="141" s="1"/>
  <c r="AT47" i="141"/>
  <c r="AT61" i="141" s="1"/>
  <c r="DZ61" i="141" s="1"/>
  <c r="AS47" i="141"/>
  <c r="AR47" i="141"/>
  <c r="DX47" i="141" s="1"/>
  <c r="AQ47" i="141"/>
  <c r="DW47" i="141" s="1"/>
  <c r="AP47" i="141"/>
  <c r="AP61" i="141" s="1"/>
  <c r="DV61" i="141" s="1"/>
  <c r="AO47" i="141"/>
  <c r="AO61" i="141" s="1"/>
  <c r="AN47" i="141"/>
  <c r="AN61" i="141" s="1"/>
  <c r="DT61" i="141" s="1"/>
  <c r="AM47" i="141"/>
  <c r="AL47" i="141"/>
  <c r="AL61" i="141" s="1"/>
  <c r="DR61" i="141" s="1"/>
  <c r="AK47" i="141"/>
  <c r="P47" i="141"/>
  <c r="CV47" i="141" s="1"/>
  <c r="O47" i="141"/>
  <c r="O61" i="141" s="1"/>
  <c r="CU61" i="141" s="1"/>
  <c r="N47" i="141"/>
  <c r="N61" i="141" s="1"/>
  <c r="M47" i="141"/>
  <c r="M61" i="141" s="1"/>
  <c r="L47" i="141"/>
  <c r="L61" i="141" s="1"/>
  <c r="CR61" i="141" s="1"/>
  <c r="K47" i="141"/>
  <c r="J47" i="141"/>
  <c r="CP47" i="141" s="1"/>
  <c r="I47" i="141"/>
  <c r="FT46" i="141"/>
  <c r="FS46" i="141"/>
  <c r="FR46" i="141"/>
  <c r="FQ46" i="141"/>
  <c r="FP46" i="141"/>
  <c r="FO46" i="141"/>
  <c r="FL46" i="141"/>
  <c r="FF46" i="141"/>
  <c r="FE46" i="141"/>
  <c r="FD46" i="141"/>
  <c r="EZ46" i="141"/>
  <c r="EY46" i="141"/>
  <c r="EX46" i="141"/>
  <c r="EW46" i="141"/>
  <c r="EV46" i="141"/>
  <c r="EU46" i="141"/>
  <c r="ET46" i="141"/>
  <c r="ES46" i="141"/>
  <c r="ER46" i="141"/>
  <c r="EQ46" i="141"/>
  <c r="EO46" i="141"/>
  <c r="EN46" i="141"/>
  <c r="EM46" i="141"/>
  <c r="EL46" i="141"/>
  <c r="EK46" i="141"/>
  <c r="EJ46" i="141"/>
  <c r="EI46" i="141"/>
  <c r="EH46" i="141"/>
  <c r="EG46" i="141"/>
  <c r="EF46" i="141"/>
  <c r="EE46" i="141"/>
  <c r="ED46" i="141"/>
  <c r="EC46" i="141"/>
  <c r="EB46" i="141"/>
  <c r="EA46" i="141"/>
  <c r="DZ46" i="141"/>
  <c r="DY46" i="141"/>
  <c r="DX46" i="141"/>
  <c r="DW46" i="141"/>
  <c r="DV46" i="141"/>
  <c r="DU46" i="141"/>
  <c r="DT46" i="141"/>
  <c r="DS46" i="141"/>
  <c r="DR46" i="141"/>
  <c r="DQ46" i="141"/>
  <c r="DP46" i="141"/>
  <c r="DO46" i="141"/>
  <c r="DN46" i="141"/>
  <c r="DM46" i="141"/>
  <c r="DL46" i="141"/>
  <c r="DK46" i="141"/>
  <c r="DJ46" i="141"/>
  <c r="DI46" i="141"/>
  <c r="DH46" i="141"/>
  <c r="DG46" i="141"/>
  <c r="DF46" i="141"/>
  <c r="DE46" i="141"/>
  <c r="DD46" i="141"/>
  <c r="DC46" i="141"/>
  <c r="DB46" i="141"/>
  <c r="DA46" i="141"/>
  <c r="CZ46" i="141"/>
  <c r="CY46" i="141"/>
  <c r="CU46" i="141"/>
  <c r="CT46" i="141"/>
  <c r="CS46" i="141"/>
  <c r="CR46" i="141"/>
  <c r="CQ46" i="141"/>
  <c r="CP46" i="141"/>
  <c r="CO46" i="141"/>
  <c r="CN46" i="141"/>
  <c r="CM46" i="141"/>
  <c r="CL46" i="141"/>
  <c r="CK46" i="141"/>
  <c r="CJ46" i="141"/>
  <c r="CI46" i="141"/>
  <c r="CH46" i="141"/>
  <c r="CF46" i="141"/>
  <c r="CE46" i="141"/>
  <c r="FK46" i="141" s="1"/>
  <c r="CD46" i="141"/>
  <c r="FJ46" i="141" s="1"/>
  <c r="CC46" i="141"/>
  <c r="FI46" i="141" s="1"/>
  <c r="CB46" i="141"/>
  <c r="FH46" i="141" s="1"/>
  <c r="CA46" i="141"/>
  <c r="FG46" i="141" s="1"/>
  <c r="BZ46" i="141"/>
  <c r="BY46" i="141"/>
  <c r="BX46" i="141"/>
  <c r="BW46" i="141"/>
  <c r="FC46" i="141" s="1"/>
  <c r="BV46" i="141"/>
  <c r="FB46" i="141" s="1"/>
  <c r="BU46" i="141"/>
  <c r="FA46" i="141" s="1"/>
  <c r="Q46" i="141"/>
  <c r="CW46" i="141" s="1"/>
  <c r="P46" i="141"/>
  <c r="CV46" i="141" s="1"/>
  <c r="FT45" i="141"/>
  <c r="FS45" i="141"/>
  <c r="FR45" i="141"/>
  <c r="FQ45" i="141"/>
  <c r="FP45" i="141"/>
  <c r="FO45" i="141"/>
  <c r="FK45" i="141"/>
  <c r="FJ45" i="141"/>
  <c r="FA45" i="141"/>
  <c r="ET45" i="141"/>
  <c r="ES45" i="141"/>
  <c r="EO45" i="141"/>
  <c r="EN45" i="141"/>
  <c r="EM45" i="141"/>
  <c r="EL45" i="141"/>
  <c r="EK45" i="141"/>
  <c r="EJ45" i="141"/>
  <c r="EI45" i="141"/>
  <c r="EH45" i="141"/>
  <c r="EG45" i="141"/>
  <c r="EF45" i="141"/>
  <c r="EE45" i="141"/>
  <c r="ED45" i="141"/>
  <c r="EC45" i="141"/>
  <c r="EB45" i="141"/>
  <c r="EA45" i="141"/>
  <c r="DZ45" i="141"/>
  <c r="DY45" i="141"/>
  <c r="DX45" i="141"/>
  <c r="DW45" i="141"/>
  <c r="DV45" i="141"/>
  <c r="DU45" i="141"/>
  <c r="DT45" i="141"/>
  <c r="DS45" i="141"/>
  <c r="DR45" i="141"/>
  <c r="DQ45" i="141"/>
  <c r="DP45" i="141"/>
  <c r="DO45" i="141"/>
  <c r="DN45" i="141"/>
  <c r="DM45" i="141"/>
  <c r="DL45" i="141"/>
  <c r="DK45" i="141"/>
  <c r="DJ45" i="141"/>
  <c r="DI45" i="141"/>
  <c r="DH45" i="141"/>
  <c r="DG45" i="141"/>
  <c r="DF45" i="141"/>
  <c r="DE45" i="141"/>
  <c r="DD45" i="141"/>
  <c r="DC45" i="141"/>
  <c r="DB45" i="141"/>
  <c r="DA45" i="141"/>
  <c r="CZ45" i="141"/>
  <c r="CY45" i="141"/>
  <c r="CW45" i="141"/>
  <c r="CV45" i="141"/>
  <c r="CU45" i="141"/>
  <c r="CT45" i="141"/>
  <c r="CS45" i="141"/>
  <c r="CR45" i="141"/>
  <c r="CQ45" i="141"/>
  <c r="CP45" i="141"/>
  <c r="CO45" i="141"/>
  <c r="CN45" i="141"/>
  <c r="CM45" i="141"/>
  <c r="CL45" i="141"/>
  <c r="CK45" i="141"/>
  <c r="CJ45" i="141"/>
  <c r="CI45" i="141"/>
  <c r="CF45" i="141"/>
  <c r="FL45" i="141" s="1"/>
  <c r="CE45" i="141"/>
  <c r="CD45" i="141"/>
  <c r="CC45" i="141"/>
  <c r="FI45" i="141" s="1"/>
  <c r="CB45" i="141"/>
  <c r="FH45" i="141" s="1"/>
  <c r="CA45" i="141"/>
  <c r="FG45" i="141" s="1"/>
  <c r="BZ45" i="141"/>
  <c r="FF45" i="141" s="1"/>
  <c r="BY45" i="141"/>
  <c r="FE45" i="141" s="1"/>
  <c r="BX45" i="141"/>
  <c r="FD45" i="141" s="1"/>
  <c r="BW45" i="141"/>
  <c r="FC45" i="141" s="1"/>
  <c r="BV45" i="141"/>
  <c r="FB45" i="141" s="1"/>
  <c r="BU45" i="141"/>
  <c r="BT45" i="141"/>
  <c r="EZ45" i="141" s="1"/>
  <c r="BS45" i="141"/>
  <c r="EY45" i="141" s="1"/>
  <c r="BR45" i="141"/>
  <c r="EX45" i="141" s="1"/>
  <c r="BQ45" i="141"/>
  <c r="EW45" i="141" s="1"/>
  <c r="BP45" i="141"/>
  <c r="EV45" i="141" s="1"/>
  <c r="BO45" i="141"/>
  <c r="EU45" i="141" s="1"/>
  <c r="BN45" i="141"/>
  <c r="BM45" i="141"/>
  <c r="BL45" i="141"/>
  <c r="ER45" i="141" s="1"/>
  <c r="BK45" i="141"/>
  <c r="EQ45" i="141" s="1"/>
  <c r="Q45" i="141"/>
  <c r="P45" i="141"/>
  <c r="FT44" i="141"/>
  <c r="FS44" i="141"/>
  <c r="FR44" i="141"/>
  <c r="FQ44" i="141"/>
  <c r="FP44" i="141"/>
  <c r="FO44" i="141"/>
  <c r="FI44" i="141"/>
  <c r="FA44" i="141"/>
  <c r="EZ44" i="141"/>
  <c r="EY44" i="141"/>
  <c r="EX44" i="141"/>
  <c r="EW44" i="141"/>
  <c r="EV44" i="141"/>
  <c r="EU44" i="141"/>
  <c r="ET44" i="141"/>
  <c r="ES44" i="141"/>
  <c r="ER44" i="141"/>
  <c r="EQ44" i="141"/>
  <c r="EO44" i="141"/>
  <c r="EN44" i="141"/>
  <c r="EM44" i="141"/>
  <c r="EL44" i="141"/>
  <c r="EK44" i="141"/>
  <c r="EJ44" i="141"/>
  <c r="EI44" i="141"/>
  <c r="EH44" i="141"/>
  <c r="EG44" i="141"/>
  <c r="EF44" i="141"/>
  <c r="EE44" i="141"/>
  <c r="ED44" i="141"/>
  <c r="EC44" i="141"/>
  <c r="EB44" i="141"/>
  <c r="EA44" i="141"/>
  <c r="DZ44" i="141"/>
  <c r="DY44" i="141"/>
  <c r="DX44" i="141"/>
  <c r="DW44" i="141"/>
  <c r="DV44" i="141"/>
  <c r="DU44" i="141"/>
  <c r="DT44" i="141"/>
  <c r="DS44" i="141"/>
  <c r="DR44" i="141"/>
  <c r="DQ44" i="141"/>
  <c r="DP44" i="141"/>
  <c r="DO44" i="141"/>
  <c r="DN44" i="141"/>
  <c r="DM44" i="141"/>
  <c r="DL44" i="141"/>
  <c r="DK44" i="141"/>
  <c r="DJ44" i="141"/>
  <c r="DI44" i="141"/>
  <c r="DH44" i="141"/>
  <c r="DG44" i="141"/>
  <c r="DF44" i="141"/>
  <c r="DE44" i="141"/>
  <c r="DD44" i="141"/>
  <c r="DC44" i="141"/>
  <c r="DB44" i="141"/>
  <c r="DA44" i="141"/>
  <c r="CZ44" i="141"/>
  <c r="CY44" i="141"/>
  <c r="CU44" i="141"/>
  <c r="CT44" i="141"/>
  <c r="CS44" i="141"/>
  <c r="CR44" i="141"/>
  <c r="CQ44" i="141"/>
  <c r="CP44" i="141"/>
  <c r="CO44" i="141"/>
  <c r="CN44" i="141"/>
  <c r="CM44" i="141"/>
  <c r="CL44" i="141"/>
  <c r="CK44" i="141"/>
  <c r="CJ44" i="141"/>
  <c r="CI44" i="141"/>
  <c r="CF44" i="141"/>
  <c r="FL44" i="141" s="1"/>
  <c r="CE44" i="141"/>
  <c r="FK44" i="141" s="1"/>
  <c r="CD44" i="141"/>
  <c r="FJ44" i="141" s="1"/>
  <c r="CC44" i="141"/>
  <c r="CB44" i="141"/>
  <c r="FH44" i="141" s="1"/>
  <c r="CA44" i="141"/>
  <c r="FG44" i="141" s="1"/>
  <c r="BZ44" i="141"/>
  <c r="FF44" i="141" s="1"/>
  <c r="BY44" i="141"/>
  <c r="FE44" i="141" s="1"/>
  <c r="BX44" i="141"/>
  <c r="FD44" i="141" s="1"/>
  <c r="BW44" i="141"/>
  <c r="FC44" i="141" s="1"/>
  <c r="BV44" i="141"/>
  <c r="FB44" i="141" s="1"/>
  <c r="BU44" i="141"/>
  <c r="Q44" i="141"/>
  <c r="CW44" i="141" s="1"/>
  <c r="P44" i="141"/>
  <c r="CV44" i="141" s="1"/>
  <c r="CT43" i="141"/>
  <c r="CS43" i="141"/>
  <c r="CR43" i="141"/>
  <c r="CQ43" i="141"/>
  <c r="CP43" i="141"/>
  <c r="CO43" i="141"/>
  <c r="CN43" i="141"/>
  <c r="CM43" i="141"/>
  <c r="CL43" i="141"/>
  <c r="CK43" i="141"/>
  <c r="CJ43" i="141"/>
  <c r="CI43" i="141"/>
  <c r="BT43" i="141"/>
  <c r="BS43" i="141"/>
  <c r="BR43" i="141"/>
  <c r="BQ43" i="141"/>
  <c r="BP43" i="141"/>
  <c r="BO43" i="141"/>
  <c r="BN43" i="141"/>
  <c r="BM43" i="141"/>
  <c r="BL43" i="141"/>
  <c r="BK43" i="141"/>
  <c r="Q43" i="141"/>
  <c r="P43" i="141"/>
  <c r="CT42" i="141"/>
  <c r="CS42" i="141"/>
  <c r="CR42" i="141"/>
  <c r="CQ42" i="141"/>
  <c r="CP42" i="141"/>
  <c r="CO42" i="141"/>
  <c r="CN42" i="141"/>
  <c r="CM42" i="141"/>
  <c r="CL42" i="141"/>
  <c r="CK42" i="141"/>
  <c r="CJ42" i="141"/>
  <c r="CI42" i="141"/>
  <c r="BT42" i="141"/>
  <c r="BS42" i="141"/>
  <c r="BR42" i="141"/>
  <c r="BQ42" i="141"/>
  <c r="BP42" i="141"/>
  <c r="BO42" i="141"/>
  <c r="BN42" i="141"/>
  <c r="BM42" i="141"/>
  <c r="BL42" i="141"/>
  <c r="BK42" i="141"/>
  <c r="Q42" i="141"/>
  <c r="P42" i="141"/>
  <c r="CT41" i="141"/>
  <c r="CS41" i="141"/>
  <c r="CR41" i="141"/>
  <c r="CQ41" i="141"/>
  <c r="CP41" i="141"/>
  <c r="CO41" i="141"/>
  <c r="CN41" i="141"/>
  <c r="CM41" i="141"/>
  <c r="CL41" i="141"/>
  <c r="CK41" i="141"/>
  <c r="CJ41" i="141"/>
  <c r="CI41" i="141"/>
  <c r="BT41" i="141"/>
  <c r="BS41" i="141"/>
  <c r="BR41" i="141"/>
  <c r="BQ41" i="141"/>
  <c r="BP41" i="141"/>
  <c r="BO41" i="141"/>
  <c r="BN41" i="141"/>
  <c r="BM41" i="141"/>
  <c r="BL41" i="141"/>
  <c r="BK41" i="141"/>
  <c r="Q41" i="141"/>
  <c r="P41" i="141"/>
  <c r="CT40" i="141"/>
  <c r="CS40" i="141"/>
  <c r="CR40" i="141"/>
  <c r="CQ40" i="141"/>
  <c r="CP40" i="141"/>
  <c r="CO40" i="141"/>
  <c r="CN40" i="141"/>
  <c r="CM40" i="141"/>
  <c r="CL40" i="141"/>
  <c r="CK40" i="141"/>
  <c r="CJ40" i="141"/>
  <c r="CI40" i="141"/>
  <c r="BT40" i="141"/>
  <c r="BS40" i="141"/>
  <c r="BR40" i="141"/>
  <c r="BQ40" i="141"/>
  <c r="BP40" i="141"/>
  <c r="BO40" i="141"/>
  <c r="BN40" i="141"/>
  <c r="BM40" i="141"/>
  <c r="BL40" i="141"/>
  <c r="BK40" i="141"/>
  <c r="Q40" i="141"/>
  <c r="P40" i="141"/>
  <c r="CT39" i="141"/>
  <c r="CS39" i="141"/>
  <c r="CR39" i="141"/>
  <c r="CQ39" i="141"/>
  <c r="CP39" i="141"/>
  <c r="CO39" i="141"/>
  <c r="CN39" i="141"/>
  <c r="CM39" i="141"/>
  <c r="CL39" i="141"/>
  <c r="CK39" i="141"/>
  <c r="CJ39" i="141"/>
  <c r="CI39" i="141"/>
  <c r="BT39" i="141"/>
  <c r="BS39" i="141"/>
  <c r="BS38" i="141" s="1"/>
  <c r="EY38" i="141" s="1"/>
  <c r="BR39" i="141"/>
  <c r="BR38" i="141" s="1"/>
  <c r="EX38" i="141" s="1"/>
  <c r="BQ39" i="141"/>
  <c r="BP39" i="141"/>
  <c r="BO39" i="141"/>
  <c r="BN39" i="141"/>
  <c r="BM39" i="141"/>
  <c r="BL39" i="141"/>
  <c r="BK39" i="141"/>
  <c r="BK38" i="141" s="1"/>
  <c r="EQ38" i="141" s="1"/>
  <c r="Q39" i="141"/>
  <c r="P39" i="141"/>
  <c r="FO38" i="141"/>
  <c r="FK38" i="141"/>
  <c r="FE38" i="141"/>
  <c r="FD38" i="141"/>
  <c r="EU38" i="141"/>
  <c r="EO38" i="141"/>
  <c r="EN38" i="141"/>
  <c r="EM38" i="141"/>
  <c r="EL38" i="141"/>
  <c r="EK38" i="141"/>
  <c r="EJ38" i="141"/>
  <c r="EI38" i="141"/>
  <c r="EH38" i="141"/>
  <c r="EG38" i="141"/>
  <c r="EF38" i="141"/>
  <c r="EE38" i="141"/>
  <c r="ED38" i="141"/>
  <c r="EC38" i="141"/>
  <c r="EB38" i="141"/>
  <c r="EA38" i="141"/>
  <c r="DZ38" i="141"/>
  <c r="DY38" i="141"/>
  <c r="DX38" i="141"/>
  <c r="DW38" i="141"/>
  <c r="DV38" i="141"/>
  <c r="DU38" i="141"/>
  <c r="DT38" i="141"/>
  <c r="DS38" i="141"/>
  <c r="DR38" i="141"/>
  <c r="DQ38" i="141"/>
  <c r="DP38" i="141"/>
  <c r="DO38" i="141"/>
  <c r="DN38" i="141"/>
  <c r="DM38" i="141"/>
  <c r="DL38" i="141"/>
  <c r="DK38" i="141"/>
  <c r="DJ38" i="141"/>
  <c r="DI38" i="141"/>
  <c r="DH38" i="141"/>
  <c r="DG38" i="141"/>
  <c r="DF38" i="141"/>
  <c r="DE38" i="141"/>
  <c r="DD38" i="141"/>
  <c r="DC38" i="141"/>
  <c r="DB38" i="141"/>
  <c r="DA38" i="141"/>
  <c r="CZ38" i="141"/>
  <c r="CY38" i="141"/>
  <c r="CQ38" i="141"/>
  <c r="CP38" i="141"/>
  <c r="CO38" i="141"/>
  <c r="CN38" i="141"/>
  <c r="CM38" i="141"/>
  <c r="CL38" i="141"/>
  <c r="CK38" i="141"/>
  <c r="CJ38" i="141"/>
  <c r="CI38" i="141"/>
  <c r="CF38" i="141"/>
  <c r="FL38" i="141" s="1"/>
  <c r="CE38" i="141"/>
  <c r="CD38" i="141"/>
  <c r="FJ38" i="141" s="1"/>
  <c r="CC38" i="141"/>
  <c r="FI38" i="141" s="1"/>
  <c r="CB38" i="141"/>
  <c r="FH38" i="141" s="1"/>
  <c r="CA38" i="141"/>
  <c r="FG38" i="141" s="1"/>
  <c r="BZ38" i="141"/>
  <c r="FF38" i="141" s="1"/>
  <c r="BY38" i="141"/>
  <c r="BX38" i="141"/>
  <c r="BW38" i="141"/>
  <c r="FC38" i="141" s="1"/>
  <c r="BV38" i="141"/>
  <c r="FB38" i="141" s="1"/>
  <c r="BU38" i="141"/>
  <c r="FA38" i="141" s="1"/>
  <c r="BT38" i="141"/>
  <c r="EZ38" i="141" s="1"/>
  <c r="BQ38" i="141"/>
  <c r="EW38" i="141" s="1"/>
  <c r="BP38" i="141"/>
  <c r="EV38" i="141" s="1"/>
  <c r="BO38" i="141"/>
  <c r="BN38" i="141"/>
  <c r="ET38" i="141" s="1"/>
  <c r="BM38" i="141"/>
  <c r="ES38" i="141" s="1"/>
  <c r="BL38" i="141"/>
  <c r="ER38" i="141" s="1"/>
  <c r="O38" i="141"/>
  <c r="N38" i="141"/>
  <c r="P38" i="141" s="1"/>
  <c r="CV38" i="141" s="1"/>
  <c r="M38" i="141"/>
  <c r="FS38" i="141" s="1"/>
  <c r="L38" i="141"/>
  <c r="FR38" i="141" s="1"/>
  <c r="K38" i="141"/>
  <c r="FQ38" i="141" s="1"/>
  <c r="J38" i="141"/>
  <c r="FP38" i="141" s="1"/>
  <c r="I38" i="141"/>
  <c r="CT37" i="141"/>
  <c r="CS37" i="141"/>
  <c r="CR37" i="141"/>
  <c r="CQ37" i="141"/>
  <c r="CP37" i="141"/>
  <c r="CO37" i="141"/>
  <c r="CN37" i="141"/>
  <c r="CM37" i="141"/>
  <c r="CL37" i="141"/>
  <c r="CK37" i="141"/>
  <c r="CJ37" i="141"/>
  <c r="CI37" i="141"/>
  <c r="BT37" i="141"/>
  <c r="BS37" i="141"/>
  <c r="BR37" i="141"/>
  <c r="BQ37" i="141"/>
  <c r="BP37" i="141"/>
  <c r="BO37" i="141"/>
  <c r="BN37" i="141"/>
  <c r="BM37" i="141"/>
  <c r="BL37" i="141"/>
  <c r="BK37" i="141" s="1"/>
  <c r="Q37" i="141"/>
  <c r="P37" i="141"/>
  <c r="CT36" i="141"/>
  <c r="CS36" i="141"/>
  <c r="CR36" i="141"/>
  <c r="CQ36" i="141"/>
  <c r="CP36" i="141"/>
  <c r="CO36" i="141"/>
  <c r="CN36" i="141"/>
  <c r="CM36" i="141"/>
  <c r="CL36" i="141"/>
  <c r="CK36" i="141"/>
  <c r="CJ36" i="141"/>
  <c r="CI36" i="141"/>
  <c r="BT36" i="141"/>
  <c r="BS36" i="141"/>
  <c r="BR36" i="141"/>
  <c r="BQ36" i="141"/>
  <c r="BP36" i="141"/>
  <c r="BO36" i="141"/>
  <c r="BN36" i="141"/>
  <c r="BM36" i="141"/>
  <c r="BL36" i="141"/>
  <c r="BK36" i="141" s="1"/>
  <c r="Q36" i="141"/>
  <c r="P36" i="141"/>
  <c r="CT35" i="141"/>
  <c r="CS35" i="141"/>
  <c r="CR35" i="141"/>
  <c r="CQ35" i="141"/>
  <c r="CP35" i="141"/>
  <c r="CO35" i="141"/>
  <c r="CN35" i="141"/>
  <c r="CM35" i="141"/>
  <c r="CL35" i="141"/>
  <c r="CK35" i="141"/>
  <c r="CJ35" i="141"/>
  <c r="CI35" i="141"/>
  <c r="BT35" i="141"/>
  <c r="BS35" i="141"/>
  <c r="BR35" i="141"/>
  <c r="BQ35" i="141"/>
  <c r="BP35" i="141"/>
  <c r="BO35" i="141"/>
  <c r="BN35" i="141"/>
  <c r="BM35" i="141"/>
  <c r="BL35" i="141"/>
  <c r="BK35" i="141" s="1"/>
  <c r="Q35" i="141"/>
  <c r="P35" i="141"/>
  <c r="CT34" i="141"/>
  <c r="CS34" i="141"/>
  <c r="CR34" i="141"/>
  <c r="CQ34" i="141"/>
  <c r="CP34" i="141"/>
  <c r="CO34" i="141"/>
  <c r="CN34" i="141"/>
  <c r="CM34" i="141"/>
  <c r="CL34" i="141"/>
  <c r="CK34" i="141"/>
  <c r="CJ34" i="141"/>
  <c r="CI34" i="141"/>
  <c r="BT34" i="141"/>
  <c r="BS34" i="141"/>
  <c r="BR34" i="141"/>
  <c r="BQ34" i="141"/>
  <c r="BP34" i="141"/>
  <c r="BO34" i="141"/>
  <c r="BN34" i="141"/>
  <c r="BM34" i="141"/>
  <c r="BL34" i="141"/>
  <c r="BK34" i="141" s="1"/>
  <c r="Q34" i="141"/>
  <c r="P34" i="141"/>
  <c r="CT33" i="141"/>
  <c r="CS33" i="141"/>
  <c r="CR33" i="141"/>
  <c r="CQ33" i="141"/>
  <c r="CP33" i="141"/>
  <c r="CO33" i="141"/>
  <c r="CN33" i="141"/>
  <c r="CM33" i="141"/>
  <c r="CL33" i="141"/>
  <c r="CK33" i="141"/>
  <c r="CJ33" i="141"/>
  <c r="CI33" i="141"/>
  <c r="BT33" i="141"/>
  <c r="BS33" i="141"/>
  <c r="BR33" i="141"/>
  <c r="BQ33" i="141"/>
  <c r="BP33" i="141"/>
  <c r="BO33" i="141"/>
  <c r="BN33" i="141"/>
  <c r="BM33" i="141"/>
  <c r="BL33" i="141"/>
  <c r="BK33" i="141" s="1"/>
  <c r="Q33" i="141"/>
  <c r="P33" i="141"/>
  <c r="FT32" i="141"/>
  <c r="FJ32" i="141"/>
  <c r="FB32" i="141"/>
  <c r="FA32" i="141"/>
  <c r="EZ32" i="141"/>
  <c r="ES32" i="141"/>
  <c r="ER32" i="141"/>
  <c r="EO32" i="141"/>
  <c r="EN32" i="141"/>
  <c r="EM32" i="141"/>
  <c r="EL32" i="141"/>
  <c r="EK32" i="141"/>
  <c r="EJ32" i="141"/>
  <c r="EI32" i="141"/>
  <c r="EH32" i="141"/>
  <c r="EG32" i="141"/>
  <c r="EF32" i="141"/>
  <c r="EE32" i="141"/>
  <c r="ED32" i="141"/>
  <c r="EC32" i="141"/>
  <c r="EB32" i="141"/>
  <c r="EA32" i="141"/>
  <c r="DZ32" i="141"/>
  <c r="DY32" i="141"/>
  <c r="DX32" i="141"/>
  <c r="DW32" i="141"/>
  <c r="DV32" i="141"/>
  <c r="DU32" i="141"/>
  <c r="DT32" i="141"/>
  <c r="DS32" i="141"/>
  <c r="DR32" i="141"/>
  <c r="DQ32" i="141"/>
  <c r="DP32" i="141"/>
  <c r="DO32" i="141"/>
  <c r="DN32" i="141"/>
  <c r="DM32" i="141"/>
  <c r="DL32" i="141"/>
  <c r="DK32" i="141"/>
  <c r="DJ32" i="141"/>
  <c r="DI32" i="141"/>
  <c r="DH32" i="141"/>
  <c r="DG32" i="141"/>
  <c r="DF32" i="141"/>
  <c r="DE32" i="141"/>
  <c r="DD32" i="141"/>
  <c r="DC32" i="141"/>
  <c r="DB32" i="141"/>
  <c r="DA32" i="141"/>
  <c r="CZ32" i="141"/>
  <c r="CY32" i="141"/>
  <c r="CV32" i="141"/>
  <c r="CU32" i="141"/>
  <c r="CT32" i="141"/>
  <c r="CN32" i="141"/>
  <c r="CM32" i="141"/>
  <c r="CL32" i="141"/>
  <c r="CK32" i="141"/>
  <c r="CJ32" i="141"/>
  <c r="CI32" i="141"/>
  <c r="CF32" i="141"/>
  <c r="FL32" i="141" s="1"/>
  <c r="CE32" i="141"/>
  <c r="FK32" i="141" s="1"/>
  <c r="CD32" i="141"/>
  <c r="CC32" i="141"/>
  <c r="FI32" i="141" s="1"/>
  <c r="CB32" i="141"/>
  <c r="FH32" i="141" s="1"/>
  <c r="CA32" i="141"/>
  <c r="FG32" i="141" s="1"/>
  <c r="BZ32" i="141"/>
  <c r="FF32" i="141" s="1"/>
  <c r="BY32" i="141"/>
  <c r="FE32" i="141" s="1"/>
  <c r="BX32" i="141"/>
  <c r="FD32" i="141" s="1"/>
  <c r="BW32" i="141"/>
  <c r="FC32" i="141" s="1"/>
  <c r="BV32" i="141"/>
  <c r="BU32" i="141"/>
  <c r="BT32" i="141"/>
  <c r="BS32" i="141"/>
  <c r="EY32" i="141" s="1"/>
  <c r="BR32" i="141"/>
  <c r="EX32" i="141" s="1"/>
  <c r="BQ32" i="141"/>
  <c r="EW32" i="141" s="1"/>
  <c r="BN32" i="141"/>
  <c r="ET32" i="141" s="1"/>
  <c r="BM32" i="141"/>
  <c r="BL32" i="141"/>
  <c r="O32" i="141"/>
  <c r="Q32" i="141" s="1"/>
  <c r="CW32" i="141" s="1"/>
  <c r="N32" i="141"/>
  <c r="P32" i="141" s="1"/>
  <c r="M32" i="141"/>
  <c r="CS32" i="141" s="1"/>
  <c r="L32" i="141"/>
  <c r="CR32" i="141" s="1"/>
  <c r="K32" i="141"/>
  <c r="J32" i="141"/>
  <c r="FP32" i="141" s="1"/>
  <c r="I32" i="141"/>
  <c r="FO32" i="141" s="1"/>
  <c r="FT31" i="141"/>
  <c r="FS31" i="141"/>
  <c r="FR31" i="141"/>
  <c r="FQ31" i="141"/>
  <c r="FP31" i="141"/>
  <c r="FO31" i="141"/>
  <c r="CT31" i="141"/>
  <c r="CS31" i="141"/>
  <c r="CR31" i="141"/>
  <c r="CQ31" i="141"/>
  <c r="CP31" i="141"/>
  <c r="CO31" i="141"/>
  <c r="CN31" i="141"/>
  <c r="CM31" i="141"/>
  <c r="CL31" i="141"/>
  <c r="CK31" i="141"/>
  <c r="CJ31" i="141"/>
  <c r="CI31" i="141"/>
  <c r="CF31" i="141"/>
  <c r="CE31" i="141"/>
  <c r="CD31" i="141"/>
  <c r="CC31" i="141"/>
  <c r="CB31" i="141"/>
  <c r="CA31" i="141"/>
  <c r="BZ31" i="141"/>
  <c r="BY31" i="141"/>
  <c r="BX31" i="141"/>
  <c r="BW31" i="141"/>
  <c r="BV31" i="141"/>
  <c r="BU31" i="141"/>
  <c r="BT31" i="141"/>
  <c r="BS31" i="141"/>
  <c r="BR31" i="141"/>
  <c r="BQ31" i="141"/>
  <c r="BP31" i="141"/>
  <c r="BO31" i="141"/>
  <c r="BN31" i="141"/>
  <c r="BM31" i="141"/>
  <c r="BL31" i="141"/>
  <c r="BK31" i="141" s="1"/>
  <c r="Q31" i="141"/>
  <c r="P31" i="141"/>
  <c r="FT30" i="141"/>
  <c r="FS30" i="141"/>
  <c r="FR30" i="141"/>
  <c r="FQ30" i="141"/>
  <c r="FP30" i="141"/>
  <c r="FO30" i="141"/>
  <c r="CT30" i="141"/>
  <c r="CS30" i="141"/>
  <c r="CR30" i="141"/>
  <c r="CQ30" i="141"/>
  <c r="CP30" i="141"/>
  <c r="CO30" i="141"/>
  <c r="CN30" i="141"/>
  <c r="CM30" i="141"/>
  <c r="CL30" i="141"/>
  <c r="CK30" i="141"/>
  <c r="CJ30" i="141"/>
  <c r="CI30" i="141"/>
  <c r="CF30" i="141"/>
  <c r="CE30" i="141"/>
  <c r="CD30" i="141"/>
  <c r="CC30" i="141"/>
  <c r="CB30" i="141"/>
  <c r="CA30" i="141"/>
  <c r="BZ30" i="141"/>
  <c r="BY30" i="141"/>
  <c r="BX30" i="141"/>
  <c r="BW30" i="141"/>
  <c r="BV30" i="141"/>
  <c r="BU30" i="141"/>
  <c r="BT30" i="141"/>
  <c r="BS30" i="141"/>
  <c r="BR30" i="141"/>
  <c r="BQ30" i="141"/>
  <c r="BP30" i="141"/>
  <c r="BO30" i="141"/>
  <c r="BN30" i="141"/>
  <c r="BM30" i="141"/>
  <c r="BL30" i="141"/>
  <c r="BK30" i="141" s="1"/>
  <c r="Q30" i="141"/>
  <c r="P30" i="141"/>
  <c r="FT29" i="141"/>
  <c r="FS29" i="141"/>
  <c r="FR29" i="141"/>
  <c r="FQ29" i="141"/>
  <c r="FP29" i="141"/>
  <c r="FO29" i="141"/>
  <c r="CT29" i="141"/>
  <c r="CS29" i="141"/>
  <c r="CR29" i="141"/>
  <c r="CQ29" i="141"/>
  <c r="CP29" i="141"/>
  <c r="CO29" i="141"/>
  <c r="CN29" i="141"/>
  <c r="CM29" i="141"/>
  <c r="CL29" i="141"/>
  <c r="CK29" i="141"/>
  <c r="CJ29" i="141"/>
  <c r="CI29" i="141"/>
  <c r="CF29" i="141"/>
  <c r="CE29" i="141"/>
  <c r="CD29" i="141"/>
  <c r="CC29" i="141"/>
  <c r="CB29" i="141"/>
  <c r="CA29" i="141"/>
  <c r="BZ29" i="141"/>
  <c r="BY29" i="141"/>
  <c r="BX29" i="141"/>
  <c r="BW29" i="141"/>
  <c r="BV29" i="141"/>
  <c r="BU29" i="141"/>
  <c r="BT29" i="141"/>
  <c r="BS29" i="141"/>
  <c r="BR29" i="141"/>
  <c r="BQ29" i="141"/>
  <c r="BQ26" i="141" s="1"/>
  <c r="EW26" i="141" s="1"/>
  <c r="BP29" i="141"/>
  <c r="BO29" i="141"/>
  <c r="BN29" i="141"/>
  <c r="BM29" i="141"/>
  <c r="BL29" i="141"/>
  <c r="BK29" i="141"/>
  <c r="Q29" i="141"/>
  <c r="P29" i="141"/>
  <c r="FT28" i="141"/>
  <c r="FS28" i="141"/>
  <c r="FR28" i="141"/>
  <c r="FQ28" i="141"/>
  <c r="FP28" i="141"/>
  <c r="FO28" i="141"/>
  <c r="CT28" i="141"/>
  <c r="CS28" i="141"/>
  <c r="CR28" i="141"/>
  <c r="CQ28" i="141"/>
  <c r="CP28" i="141"/>
  <c r="CO28" i="141"/>
  <c r="CN28" i="141"/>
  <c r="CM28" i="141"/>
  <c r="CL28" i="141"/>
  <c r="CK28" i="141"/>
  <c r="CJ28" i="141"/>
  <c r="CI28" i="141"/>
  <c r="CF28" i="141"/>
  <c r="CE28" i="141"/>
  <c r="CD28" i="141"/>
  <c r="CC28" i="141"/>
  <c r="CB28" i="141"/>
  <c r="CA28" i="141"/>
  <c r="BZ28" i="141"/>
  <c r="BY28" i="141"/>
  <c r="BX28" i="141"/>
  <c r="BW28" i="141"/>
  <c r="BV28" i="141"/>
  <c r="BU28" i="141"/>
  <c r="BT28" i="141"/>
  <c r="BS28" i="141"/>
  <c r="BR28" i="141"/>
  <c r="BQ28" i="141"/>
  <c r="BP28" i="141"/>
  <c r="BO28" i="141"/>
  <c r="BN28" i="141"/>
  <c r="BM28" i="141"/>
  <c r="BL28" i="141"/>
  <c r="BL26" i="141" s="1"/>
  <c r="ER26" i="141" s="1"/>
  <c r="Q28" i="141"/>
  <c r="P28" i="141"/>
  <c r="FT27" i="141"/>
  <c r="FS27" i="141"/>
  <c r="FR27" i="141"/>
  <c r="FQ27" i="141"/>
  <c r="FP27" i="141"/>
  <c r="FO27" i="141"/>
  <c r="CT27" i="141"/>
  <c r="CS27" i="141"/>
  <c r="CR27" i="141"/>
  <c r="CQ27" i="141"/>
  <c r="CP27" i="141"/>
  <c r="CO27" i="141"/>
  <c r="CN27" i="141"/>
  <c r="CM27" i="141"/>
  <c r="CL27" i="141"/>
  <c r="CK27" i="141"/>
  <c r="CJ27" i="141"/>
  <c r="CI27" i="141"/>
  <c r="CF27" i="141"/>
  <c r="CE27" i="141"/>
  <c r="CD27" i="141"/>
  <c r="CC27" i="141"/>
  <c r="CB27" i="141"/>
  <c r="CA27" i="141"/>
  <c r="BZ27" i="141"/>
  <c r="BY27" i="141"/>
  <c r="BX27" i="141"/>
  <c r="BW27" i="141"/>
  <c r="BV27" i="141"/>
  <c r="BU27" i="141"/>
  <c r="BT27" i="141"/>
  <c r="BS27" i="141"/>
  <c r="BR27" i="141"/>
  <c r="BQ27" i="141"/>
  <c r="BP27" i="141"/>
  <c r="BO27" i="141"/>
  <c r="BN27" i="141"/>
  <c r="BM27" i="141"/>
  <c r="BL27" i="141"/>
  <c r="BK27" i="141"/>
  <c r="Q27" i="141"/>
  <c r="P27" i="141"/>
  <c r="EI26" i="141"/>
  <c r="EH26" i="141"/>
  <c r="EA26" i="141"/>
  <c r="DZ26" i="141"/>
  <c r="DS26" i="141"/>
  <c r="DR26" i="141"/>
  <c r="DP26" i="141"/>
  <c r="DO26" i="141"/>
  <c r="DN26" i="141"/>
  <c r="DM26" i="141"/>
  <c r="DL26" i="141"/>
  <c r="DK26" i="141"/>
  <c r="DJ26" i="141"/>
  <c r="DI26" i="141"/>
  <c r="DH26" i="141"/>
  <c r="DG26" i="141"/>
  <c r="DF26" i="141"/>
  <c r="DE26" i="141"/>
  <c r="DD26" i="141"/>
  <c r="DC26" i="141"/>
  <c r="DB26" i="141"/>
  <c r="DA26" i="141"/>
  <c r="CZ26" i="141"/>
  <c r="CY26" i="141"/>
  <c r="CN26" i="141"/>
  <c r="CM26" i="141"/>
  <c r="CL26" i="141"/>
  <c r="CK26" i="141"/>
  <c r="CJ26" i="141"/>
  <c r="CI26" i="141"/>
  <c r="BX26" i="141"/>
  <c r="FD26" i="141" s="1"/>
  <c r="BV26" i="141"/>
  <c r="FB26" i="141" s="1"/>
  <c r="BT26" i="141"/>
  <c r="EZ26" i="141" s="1"/>
  <c r="BS26" i="141"/>
  <c r="EY26" i="141" s="1"/>
  <c r="BR26" i="141"/>
  <c r="EX26" i="141" s="1"/>
  <c r="BP26" i="141"/>
  <c r="EV26" i="141" s="1"/>
  <c r="BO26" i="141"/>
  <c r="EU26" i="141" s="1"/>
  <c r="BN26" i="141"/>
  <c r="ET26" i="141" s="1"/>
  <c r="BM26" i="141"/>
  <c r="ES26" i="141" s="1"/>
  <c r="BI26" i="141"/>
  <c r="EO26" i="141" s="1"/>
  <c r="BH26" i="141"/>
  <c r="EN26" i="141" s="1"/>
  <c r="BG26" i="141"/>
  <c r="BF26" i="141"/>
  <c r="EL26" i="141" s="1"/>
  <c r="BE26" i="141"/>
  <c r="BD26" i="141"/>
  <c r="EJ26" i="141" s="1"/>
  <c r="BC26" i="141"/>
  <c r="BB26" i="141"/>
  <c r="BA26" i="141"/>
  <c r="EG26" i="141" s="1"/>
  <c r="AZ26" i="141"/>
  <c r="EF26" i="141" s="1"/>
  <c r="AY26" i="141"/>
  <c r="EE26" i="141" s="1"/>
  <c r="AX26" i="141"/>
  <c r="ED26" i="141" s="1"/>
  <c r="AW26" i="141"/>
  <c r="EC26" i="141" s="1"/>
  <c r="AV26" i="141"/>
  <c r="AU26" i="141"/>
  <c r="AT26" i="141"/>
  <c r="AS26" i="141"/>
  <c r="FQ26" i="141" s="1"/>
  <c r="AR26" i="141"/>
  <c r="DX26" i="141" s="1"/>
  <c r="AQ26" i="141"/>
  <c r="DW26" i="141" s="1"/>
  <c r="AP26" i="141"/>
  <c r="DV26" i="141" s="1"/>
  <c r="AO26" i="141"/>
  <c r="AN26" i="141"/>
  <c r="DT26" i="141" s="1"/>
  <c r="AM26" i="141"/>
  <c r="AL26" i="141"/>
  <c r="AK26" i="141"/>
  <c r="DQ26" i="141" s="1"/>
  <c r="O26" i="141"/>
  <c r="N26" i="141"/>
  <c r="CT26" i="141" s="1"/>
  <c r="M26" i="141"/>
  <c r="FS26" i="141" s="1"/>
  <c r="L26" i="141"/>
  <c r="K26" i="141"/>
  <c r="CQ26" i="141" s="1"/>
  <c r="J26" i="141"/>
  <c r="I26" i="141"/>
  <c r="FT25" i="141"/>
  <c r="FS25" i="141"/>
  <c r="FR25" i="141"/>
  <c r="FQ25" i="141"/>
  <c r="FP25" i="141"/>
  <c r="FO25" i="141"/>
  <c r="CT25" i="141"/>
  <c r="CS25" i="141"/>
  <c r="CR25" i="141"/>
  <c r="CQ25" i="141"/>
  <c r="CP25" i="141"/>
  <c r="CO25" i="141"/>
  <c r="CN25" i="141"/>
  <c r="CM25" i="141"/>
  <c r="CL25" i="141"/>
  <c r="CK25" i="141"/>
  <c r="CJ25" i="141"/>
  <c r="CI25" i="141"/>
  <c r="CF25" i="141"/>
  <c r="CE25" i="141"/>
  <c r="CD25" i="141"/>
  <c r="CC25" i="141"/>
  <c r="CB25" i="141"/>
  <c r="CA25" i="141"/>
  <c r="BZ25" i="141"/>
  <c r="BY25" i="141"/>
  <c r="BX25" i="141"/>
  <c r="BW25" i="141"/>
  <c r="BV25" i="141"/>
  <c r="BU25" i="141"/>
  <c r="BT25" i="141"/>
  <c r="BS25" i="141"/>
  <c r="BR25" i="141"/>
  <c r="BQ25" i="141"/>
  <c r="BP25" i="141"/>
  <c r="BO25" i="141"/>
  <c r="BN25" i="141"/>
  <c r="BM25" i="141"/>
  <c r="BL25" i="141"/>
  <c r="BK25" i="141" s="1"/>
  <c r="Q25" i="141"/>
  <c r="P25" i="141"/>
  <c r="FT24" i="141"/>
  <c r="FS24" i="141"/>
  <c r="FR24" i="141"/>
  <c r="FQ24" i="141"/>
  <c r="FP24" i="141"/>
  <c r="FO24" i="141"/>
  <c r="CT24" i="141"/>
  <c r="CS24" i="141"/>
  <c r="CR24" i="141"/>
  <c r="CQ24" i="141"/>
  <c r="CP24" i="141"/>
  <c r="CO24" i="141"/>
  <c r="CN24" i="141"/>
  <c r="CM24" i="141"/>
  <c r="CL24" i="141"/>
  <c r="CK24" i="141"/>
  <c r="CJ24" i="141"/>
  <c r="CI24" i="141"/>
  <c r="CF24" i="141"/>
  <c r="CE24" i="141"/>
  <c r="CD24" i="141"/>
  <c r="CC24" i="141"/>
  <c r="CB24" i="141"/>
  <c r="CA24" i="141"/>
  <c r="BZ24" i="141"/>
  <c r="BY24" i="141"/>
  <c r="BX24" i="141"/>
  <c r="BW24" i="141"/>
  <c r="BV24" i="141"/>
  <c r="BU24" i="141"/>
  <c r="BT24" i="141"/>
  <c r="BS24" i="141"/>
  <c r="BR24" i="141"/>
  <c r="BQ24" i="141"/>
  <c r="BP24" i="141"/>
  <c r="BP20" i="141" s="1"/>
  <c r="EV20" i="141" s="1"/>
  <c r="BO24" i="141"/>
  <c r="BN24" i="141"/>
  <c r="BM24" i="141"/>
  <c r="BL24" i="141"/>
  <c r="BK24" i="141" s="1"/>
  <c r="Q24" i="141"/>
  <c r="P24" i="141"/>
  <c r="FT23" i="141"/>
  <c r="FS23" i="141"/>
  <c r="FR23" i="141"/>
  <c r="FQ23" i="141"/>
  <c r="FP23" i="141"/>
  <c r="FO23" i="141"/>
  <c r="CT23" i="141"/>
  <c r="CS23" i="141"/>
  <c r="CR23" i="141"/>
  <c r="CQ23" i="141"/>
  <c r="CP23" i="141"/>
  <c r="CO23" i="141"/>
  <c r="CN23" i="141"/>
  <c r="CM23" i="141"/>
  <c r="CL23" i="141"/>
  <c r="CK23" i="141"/>
  <c r="CJ23" i="141"/>
  <c r="CI23" i="141"/>
  <c r="CF23" i="141"/>
  <c r="CE23" i="141"/>
  <c r="CD23" i="141"/>
  <c r="CC23" i="141"/>
  <c r="CB23" i="141"/>
  <c r="CA23" i="141"/>
  <c r="BZ23" i="141"/>
  <c r="BY23" i="141"/>
  <c r="BX23" i="141"/>
  <c r="BW23" i="141"/>
  <c r="BV23" i="141"/>
  <c r="BU23" i="141"/>
  <c r="BT23" i="141"/>
  <c r="BS23" i="141"/>
  <c r="BR23" i="141"/>
  <c r="BQ23" i="141"/>
  <c r="BQ20" i="141" s="1"/>
  <c r="EW20" i="141" s="1"/>
  <c r="BP23" i="141"/>
  <c r="BO23" i="141"/>
  <c r="BN23" i="141"/>
  <c r="BM23" i="141"/>
  <c r="BL23" i="141"/>
  <c r="BK23" i="141"/>
  <c r="Q23" i="141"/>
  <c r="P23" i="141"/>
  <c r="FT22" i="141"/>
  <c r="FS22" i="141"/>
  <c r="FR22" i="141"/>
  <c r="FQ22" i="141"/>
  <c r="FP22" i="141"/>
  <c r="FO22" i="141"/>
  <c r="CT22" i="141"/>
  <c r="CS22" i="141"/>
  <c r="CR22" i="141"/>
  <c r="CQ22" i="141"/>
  <c r="CP22" i="141"/>
  <c r="CO22" i="141"/>
  <c r="CN22" i="141"/>
  <c r="CM22" i="141"/>
  <c r="CL22" i="141"/>
  <c r="CK22" i="141"/>
  <c r="CJ22" i="141"/>
  <c r="CI22" i="141"/>
  <c r="CF22" i="141"/>
  <c r="CE22" i="141"/>
  <c r="CD22" i="141"/>
  <c r="CC22" i="141"/>
  <c r="CB22" i="141"/>
  <c r="CA22" i="141"/>
  <c r="BZ22" i="141"/>
  <c r="BY22" i="141"/>
  <c r="BX22" i="141"/>
  <c r="BW22" i="141"/>
  <c r="BV22" i="141"/>
  <c r="BU22" i="141"/>
  <c r="BT22" i="141"/>
  <c r="BS22" i="141"/>
  <c r="BS20" i="141" s="1"/>
  <c r="EY20" i="141" s="1"/>
  <c r="BR22" i="141"/>
  <c r="BQ22" i="141"/>
  <c r="BP22" i="141"/>
  <c r="BO22" i="141"/>
  <c r="BN22" i="141"/>
  <c r="BM22" i="141"/>
  <c r="BL22" i="141"/>
  <c r="BK22" i="141"/>
  <c r="BK20" i="141" s="1"/>
  <c r="EQ20" i="141" s="1"/>
  <c r="Q22" i="141"/>
  <c r="P22" i="141"/>
  <c r="FT21" i="141"/>
  <c r="FS21" i="141"/>
  <c r="FR21" i="141"/>
  <c r="FQ21" i="141"/>
  <c r="FP21" i="141"/>
  <c r="FO21" i="141"/>
  <c r="CT21" i="141"/>
  <c r="CS21" i="141"/>
  <c r="CR21" i="141"/>
  <c r="CQ21" i="141"/>
  <c r="CP21" i="141"/>
  <c r="CO21" i="141"/>
  <c r="CN21" i="141"/>
  <c r="CM21" i="141"/>
  <c r="CL21" i="141"/>
  <c r="CK21" i="141"/>
  <c r="CJ21" i="141"/>
  <c r="CI21" i="141"/>
  <c r="CF21" i="141"/>
  <c r="CE21" i="141"/>
  <c r="CD21" i="141"/>
  <c r="CC21" i="141"/>
  <c r="CB21" i="141"/>
  <c r="CA21" i="141"/>
  <c r="BZ21" i="141"/>
  <c r="BY21" i="141"/>
  <c r="BX21" i="141"/>
  <c r="BW21" i="141"/>
  <c r="BV21" i="141"/>
  <c r="BU21" i="141"/>
  <c r="BT21" i="141"/>
  <c r="BS21" i="141"/>
  <c r="BR21" i="141"/>
  <c r="BR20" i="141" s="1"/>
  <c r="EX20" i="141" s="1"/>
  <c r="BQ21" i="141"/>
  <c r="BP21" i="141"/>
  <c r="BO21" i="141"/>
  <c r="BN21" i="141"/>
  <c r="BM21" i="141"/>
  <c r="BM20" i="141" s="1"/>
  <c r="ES20" i="141" s="1"/>
  <c r="BL21" i="141"/>
  <c r="BK21" i="141"/>
  <c r="Q21" i="141"/>
  <c r="P21" i="141"/>
  <c r="EH20" i="141"/>
  <c r="DP20" i="141"/>
  <c r="DO20" i="141"/>
  <c r="DN20" i="141"/>
  <c r="DM20" i="141"/>
  <c r="DL20" i="141"/>
  <c r="DK20" i="141"/>
  <c r="DJ20" i="141"/>
  <c r="DI20" i="141"/>
  <c r="DH20" i="141"/>
  <c r="DG20" i="141"/>
  <c r="DF20" i="141"/>
  <c r="DE20" i="141"/>
  <c r="DD20" i="141"/>
  <c r="DC20" i="141"/>
  <c r="DB20" i="141"/>
  <c r="DA20" i="141"/>
  <c r="CZ20" i="141"/>
  <c r="CY20" i="141"/>
  <c r="CU20" i="141"/>
  <c r="CT20" i="141"/>
  <c r="CS20" i="141"/>
  <c r="CP20" i="141"/>
  <c r="CN20" i="141"/>
  <c r="CM20" i="141"/>
  <c r="CL20" i="141"/>
  <c r="CK20" i="141"/>
  <c r="CJ20" i="141"/>
  <c r="CI20" i="141"/>
  <c r="CB20" i="141"/>
  <c r="FH20" i="141" s="1"/>
  <c r="CA20" i="141"/>
  <c r="FG20" i="141" s="1"/>
  <c r="BT20" i="141"/>
  <c r="EZ20" i="141" s="1"/>
  <c r="BL20" i="141"/>
  <c r="ER20" i="141" s="1"/>
  <c r="BI20" i="141"/>
  <c r="EO20" i="141" s="1"/>
  <c r="BH20" i="141"/>
  <c r="EN20" i="141" s="1"/>
  <c r="BG20" i="141"/>
  <c r="EM20" i="141" s="1"/>
  <c r="BF20" i="141"/>
  <c r="EL20" i="141" s="1"/>
  <c r="BE20" i="141"/>
  <c r="CE20" i="141" s="1"/>
  <c r="FK20" i="141" s="1"/>
  <c r="BD20" i="141"/>
  <c r="EJ20" i="141" s="1"/>
  <c r="BC20" i="141"/>
  <c r="EI20" i="141" s="1"/>
  <c r="BB20" i="141"/>
  <c r="CC20" i="141" s="1"/>
  <c r="FI20" i="141" s="1"/>
  <c r="BA20" i="141"/>
  <c r="EG20" i="141" s="1"/>
  <c r="AZ20" i="141"/>
  <c r="EF20" i="141" s="1"/>
  <c r="AY20" i="141"/>
  <c r="EE20" i="141" s="1"/>
  <c r="AX20" i="141"/>
  <c r="ED20" i="141" s="1"/>
  <c r="AW20" i="141"/>
  <c r="EC20" i="141" s="1"/>
  <c r="AV20" i="141"/>
  <c r="EB20" i="141" s="1"/>
  <c r="AU20" i="141"/>
  <c r="BZ20" i="141" s="1"/>
  <c r="FF20" i="141" s="1"/>
  <c r="AT20" i="141"/>
  <c r="AS20" i="141"/>
  <c r="DY20" i="141" s="1"/>
  <c r="AR20" i="141"/>
  <c r="DX20" i="141" s="1"/>
  <c r="AQ20" i="141"/>
  <c r="DW20" i="141" s="1"/>
  <c r="AP20" i="141"/>
  <c r="DV20" i="141" s="1"/>
  <c r="AO20" i="141"/>
  <c r="BW20" i="141" s="1"/>
  <c r="FC20" i="141" s="1"/>
  <c r="AN20" i="141"/>
  <c r="DT20" i="141" s="1"/>
  <c r="AM20" i="141"/>
  <c r="DS20" i="141" s="1"/>
  <c r="AL20" i="141"/>
  <c r="BU20" i="141" s="1"/>
  <c r="FA20" i="141" s="1"/>
  <c r="AK20" i="141"/>
  <c r="DQ20" i="141" s="1"/>
  <c r="O20" i="141"/>
  <c r="Q20" i="141" s="1"/>
  <c r="CW20" i="141" s="1"/>
  <c r="N20" i="141"/>
  <c r="FT20" i="141" s="1"/>
  <c r="M20" i="141"/>
  <c r="FS20" i="141" s="1"/>
  <c r="L20" i="141"/>
  <c r="CR20" i="141" s="1"/>
  <c r="K20" i="141"/>
  <c r="CQ20" i="141" s="1"/>
  <c r="J20" i="141"/>
  <c r="FP20" i="141" s="1"/>
  <c r="I20" i="141"/>
  <c r="FO20" i="141" s="1"/>
  <c r="FT19" i="141"/>
  <c r="FS19" i="141"/>
  <c r="FR19" i="141"/>
  <c r="FQ19" i="141"/>
  <c r="FP19" i="141"/>
  <c r="FO19" i="141"/>
  <c r="CT19" i="141"/>
  <c r="CS19" i="141"/>
  <c r="CR19" i="141"/>
  <c r="CQ19" i="141"/>
  <c r="CP19" i="141"/>
  <c r="CO19" i="141"/>
  <c r="CN19" i="141"/>
  <c r="CM19" i="141"/>
  <c r="CL19" i="141"/>
  <c r="CK19" i="141"/>
  <c r="CJ19" i="141"/>
  <c r="CI19" i="141"/>
  <c r="CF19" i="141"/>
  <c r="CE19" i="141"/>
  <c r="CD19" i="141"/>
  <c r="CC19" i="141"/>
  <c r="CB19" i="141"/>
  <c r="CA19" i="141"/>
  <c r="BZ19" i="141"/>
  <c r="BY19" i="141"/>
  <c r="BX19" i="141"/>
  <c r="BW19" i="141"/>
  <c r="BV19" i="141"/>
  <c r="BU19" i="141"/>
  <c r="BT19" i="141"/>
  <c r="BS19" i="141"/>
  <c r="BR19" i="141"/>
  <c r="BQ19" i="141"/>
  <c r="BP19" i="141"/>
  <c r="BO19" i="141"/>
  <c r="BN19" i="141"/>
  <c r="BM19" i="141"/>
  <c r="BL19" i="141"/>
  <c r="BK19" i="141"/>
  <c r="Q19" i="141"/>
  <c r="P19" i="141"/>
  <c r="FT18" i="141"/>
  <c r="FS18" i="141"/>
  <c r="FR18" i="141"/>
  <c r="FQ18" i="141"/>
  <c r="FP18" i="141"/>
  <c r="FO18" i="141"/>
  <c r="CT18" i="141"/>
  <c r="CS18" i="141"/>
  <c r="CR18" i="141"/>
  <c r="CQ18" i="141"/>
  <c r="CP18" i="141"/>
  <c r="CO18" i="141"/>
  <c r="CN18" i="141"/>
  <c r="CM18" i="141"/>
  <c r="CL18" i="141"/>
  <c r="CK18" i="141"/>
  <c r="CJ18" i="141"/>
  <c r="CI18" i="141"/>
  <c r="CF18" i="141"/>
  <c r="CE18" i="141"/>
  <c r="CD18" i="141"/>
  <c r="CC18" i="141"/>
  <c r="CB18" i="141"/>
  <c r="CA18" i="141"/>
  <c r="BZ18" i="141"/>
  <c r="BY18" i="141"/>
  <c r="BX18" i="141"/>
  <c r="BW18" i="141"/>
  <c r="BV18" i="141"/>
  <c r="BU18" i="141"/>
  <c r="BT18" i="141"/>
  <c r="BS18" i="141"/>
  <c r="BR18" i="141"/>
  <c r="BQ18" i="141"/>
  <c r="BP18" i="141"/>
  <c r="BO18" i="141"/>
  <c r="BN18" i="141"/>
  <c r="BM18" i="141"/>
  <c r="BL18" i="141"/>
  <c r="BK18" i="141" s="1"/>
  <c r="Q18" i="141"/>
  <c r="P18" i="141"/>
  <c r="FT17" i="141"/>
  <c r="FS17" i="141"/>
  <c r="FR17" i="141"/>
  <c r="FQ17" i="141"/>
  <c r="FP17" i="141"/>
  <c r="FO17" i="141"/>
  <c r="CT17" i="141"/>
  <c r="CS17" i="141"/>
  <c r="CR17" i="141"/>
  <c r="CQ17" i="141"/>
  <c r="CP17" i="141"/>
  <c r="CO17" i="141"/>
  <c r="CN17" i="141"/>
  <c r="CM17" i="141"/>
  <c r="CL17" i="141"/>
  <c r="CK17" i="141"/>
  <c r="CJ17" i="141"/>
  <c r="CI17" i="141"/>
  <c r="CF17" i="141"/>
  <c r="CE17" i="141"/>
  <c r="CD17" i="141"/>
  <c r="CC17" i="141"/>
  <c r="CB17" i="141"/>
  <c r="CA17" i="141"/>
  <c r="BZ17" i="141"/>
  <c r="BY17" i="141"/>
  <c r="BX17" i="141"/>
  <c r="BW17" i="141"/>
  <c r="BV17" i="141"/>
  <c r="BU17" i="141"/>
  <c r="BT17" i="141"/>
  <c r="BS17" i="141"/>
  <c r="BR17" i="141"/>
  <c r="BR13" i="141" s="1"/>
  <c r="EX13" i="141" s="1"/>
  <c r="BQ17" i="141"/>
  <c r="BP17" i="141"/>
  <c r="BO17" i="141"/>
  <c r="BN17" i="141"/>
  <c r="BM17" i="141"/>
  <c r="BL17" i="141"/>
  <c r="BK17" i="141"/>
  <c r="Q17" i="141"/>
  <c r="P17" i="141"/>
  <c r="FT16" i="141"/>
  <c r="FS16" i="141"/>
  <c r="FR16" i="141"/>
  <c r="FQ16" i="141"/>
  <c r="FP16" i="141"/>
  <c r="FO16" i="141"/>
  <c r="CT16" i="141"/>
  <c r="CS16" i="141"/>
  <c r="CR16" i="141"/>
  <c r="CQ16" i="141"/>
  <c r="CP16" i="141"/>
  <c r="CO16" i="141"/>
  <c r="CN16" i="141"/>
  <c r="CM16" i="141"/>
  <c r="CL16" i="141"/>
  <c r="CK16" i="141"/>
  <c r="CJ16" i="141"/>
  <c r="CI16" i="141"/>
  <c r="CF16" i="141"/>
  <c r="CE16" i="141"/>
  <c r="CD16" i="141"/>
  <c r="CC16" i="141"/>
  <c r="CB16" i="141"/>
  <c r="CA16" i="141"/>
  <c r="BZ16" i="141"/>
  <c r="BY16" i="141"/>
  <c r="BX16" i="141"/>
  <c r="BW16" i="141"/>
  <c r="BV16" i="141"/>
  <c r="BU16" i="141"/>
  <c r="BT16" i="141"/>
  <c r="BS16" i="141"/>
  <c r="BS13" i="141" s="1"/>
  <c r="EY13" i="141" s="1"/>
  <c r="BR16" i="141"/>
  <c r="BQ16" i="141"/>
  <c r="BP16" i="141"/>
  <c r="BO16" i="141"/>
  <c r="BN16" i="141"/>
  <c r="BM16" i="141"/>
  <c r="BL16" i="141"/>
  <c r="BK16" i="141"/>
  <c r="Q16" i="141"/>
  <c r="P16" i="141"/>
  <c r="FT15" i="141"/>
  <c r="FS15" i="141"/>
  <c r="FR15" i="141"/>
  <c r="FQ15" i="141"/>
  <c r="FP15" i="141"/>
  <c r="FO15" i="141"/>
  <c r="CT15" i="141"/>
  <c r="CS15" i="141"/>
  <c r="CR15" i="141"/>
  <c r="CQ15" i="141"/>
  <c r="CP15" i="141"/>
  <c r="CO15" i="141"/>
  <c r="CN15" i="141"/>
  <c r="CM15" i="141"/>
  <c r="CL15" i="141"/>
  <c r="CK15" i="141"/>
  <c r="CJ15" i="141"/>
  <c r="CI15" i="141"/>
  <c r="CF15" i="141"/>
  <c r="CE15" i="141"/>
  <c r="CD15" i="141"/>
  <c r="CC15" i="141"/>
  <c r="CB15" i="141"/>
  <c r="CA15" i="141"/>
  <c r="BZ15" i="141"/>
  <c r="BY15" i="141"/>
  <c r="BX15" i="141"/>
  <c r="BW15" i="141"/>
  <c r="BV15" i="141"/>
  <c r="BU15" i="141"/>
  <c r="BT15" i="141"/>
  <c r="BS15" i="141"/>
  <c r="BR15" i="141"/>
  <c r="BQ15" i="141"/>
  <c r="BP15" i="141"/>
  <c r="BO15" i="141"/>
  <c r="BN15" i="141"/>
  <c r="BM15" i="141"/>
  <c r="BL15" i="141"/>
  <c r="BK15" i="141"/>
  <c r="Q15" i="141"/>
  <c r="P15" i="141"/>
  <c r="FT14" i="141"/>
  <c r="FS14" i="141"/>
  <c r="FR14" i="141"/>
  <c r="FQ14" i="141"/>
  <c r="FP14" i="141"/>
  <c r="FO14" i="141"/>
  <c r="CT14" i="141"/>
  <c r="CS14" i="141"/>
  <c r="CR14" i="141"/>
  <c r="CQ14" i="141"/>
  <c r="CP14" i="141"/>
  <c r="CO14" i="141"/>
  <c r="CN14" i="141"/>
  <c r="CM14" i="141"/>
  <c r="CL14" i="141"/>
  <c r="CK14" i="141"/>
  <c r="CJ14" i="141"/>
  <c r="CI14" i="141"/>
  <c r="CF14" i="141"/>
  <c r="CE14" i="141"/>
  <c r="CD14" i="141"/>
  <c r="CC14" i="141"/>
  <c r="CB14" i="141"/>
  <c r="CA14" i="141"/>
  <c r="BZ14" i="141"/>
  <c r="BY14" i="141"/>
  <c r="BX14" i="141"/>
  <c r="BW14" i="141"/>
  <c r="BV14" i="141"/>
  <c r="BU14" i="141"/>
  <c r="BT14" i="141"/>
  <c r="BT13" i="141" s="1"/>
  <c r="EZ13" i="141" s="1"/>
  <c r="BS14" i="141"/>
  <c r="BR14" i="141"/>
  <c r="BQ14" i="141"/>
  <c r="BQ13" i="141" s="1"/>
  <c r="EW13" i="141" s="1"/>
  <c r="BP14" i="141"/>
  <c r="BP13" i="141" s="1"/>
  <c r="EV13" i="141" s="1"/>
  <c r="BO14" i="141"/>
  <c r="BN14" i="141"/>
  <c r="BM14" i="141"/>
  <c r="BL14" i="141"/>
  <c r="BL13" i="141" s="1"/>
  <c r="ER13" i="141" s="1"/>
  <c r="Q14" i="141"/>
  <c r="P14" i="141"/>
  <c r="FI13" i="141"/>
  <c r="EB13" i="141"/>
  <c r="DT13" i="141"/>
  <c r="DP13" i="141"/>
  <c r="DO13" i="141"/>
  <c r="DN13" i="141"/>
  <c r="DM13" i="141"/>
  <c r="DL13" i="141"/>
  <c r="DK13" i="141"/>
  <c r="DJ13" i="141"/>
  <c r="DI13" i="141"/>
  <c r="DH13" i="141"/>
  <c r="DG13" i="141"/>
  <c r="DF13" i="141"/>
  <c r="DE13" i="141"/>
  <c r="DD13" i="141"/>
  <c r="DC13" i="141"/>
  <c r="DB13" i="141"/>
  <c r="DA13" i="141"/>
  <c r="CZ13" i="141"/>
  <c r="CY13" i="141"/>
  <c r="CU13" i="141"/>
  <c r="CR13" i="141"/>
  <c r="CO13" i="141"/>
  <c r="CN13" i="141"/>
  <c r="CM13" i="141"/>
  <c r="CL13" i="141"/>
  <c r="CK13" i="141"/>
  <c r="CJ13" i="141"/>
  <c r="CI13" i="141"/>
  <c r="CC13" i="141"/>
  <c r="BU13" i="141"/>
  <c r="FA13" i="141" s="1"/>
  <c r="BN13" i="141"/>
  <c r="ET13" i="141" s="1"/>
  <c r="BM13" i="141"/>
  <c r="ES13" i="141" s="1"/>
  <c r="BI13" i="141"/>
  <c r="EO13" i="141" s="1"/>
  <c r="BH13" i="141"/>
  <c r="EN13" i="141" s="1"/>
  <c r="BG13" i="141"/>
  <c r="EM13" i="141" s="1"/>
  <c r="BF13" i="141"/>
  <c r="EL13" i="141" s="1"/>
  <c r="BE13" i="141"/>
  <c r="EK13" i="141" s="1"/>
  <c r="BD13" i="141"/>
  <c r="CD13" i="141" s="1"/>
  <c r="FJ13" i="141" s="1"/>
  <c r="BC13" i="141"/>
  <c r="EI13" i="141" s="1"/>
  <c r="BB13" i="141"/>
  <c r="EH13" i="141" s="1"/>
  <c r="BA13" i="141"/>
  <c r="EG13" i="141" s="1"/>
  <c r="AZ13" i="141"/>
  <c r="EF13" i="141" s="1"/>
  <c r="AY13" i="141"/>
  <c r="CB13" i="141" s="1"/>
  <c r="FH13" i="141" s="1"/>
  <c r="AX13" i="141"/>
  <c r="ED13" i="141" s="1"/>
  <c r="AW13" i="141"/>
  <c r="CA13" i="141" s="1"/>
  <c r="FG13" i="141" s="1"/>
  <c r="AV13" i="141"/>
  <c r="BZ13" i="141" s="1"/>
  <c r="FF13" i="141" s="1"/>
  <c r="AU13" i="141"/>
  <c r="EA13" i="141" s="1"/>
  <c r="AT13" i="141"/>
  <c r="DZ13" i="141" s="1"/>
  <c r="AS13" i="141"/>
  <c r="DY13" i="141" s="1"/>
  <c r="AR13" i="141"/>
  <c r="DX13" i="141" s="1"/>
  <c r="AQ13" i="141"/>
  <c r="DW13" i="141" s="1"/>
  <c r="AP13" i="141"/>
  <c r="DV13" i="141" s="1"/>
  <c r="AO13" i="141"/>
  <c r="DU13" i="141" s="1"/>
  <c r="AN13" i="141"/>
  <c r="BV13" i="141" s="1"/>
  <c r="FB13" i="141" s="1"/>
  <c r="AM13" i="141"/>
  <c r="DS13" i="141" s="1"/>
  <c r="AL13" i="141"/>
  <c r="DR13" i="141" s="1"/>
  <c r="AK13" i="141"/>
  <c r="DQ13" i="141" s="1"/>
  <c r="O13" i="141"/>
  <c r="Q13" i="141" s="1"/>
  <c r="CW13" i="141" s="1"/>
  <c r="N13" i="141"/>
  <c r="CT13" i="141" s="1"/>
  <c r="M13" i="141"/>
  <c r="CS13" i="141" s="1"/>
  <c r="L13" i="141"/>
  <c r="FR13" i="141" s="1"/>
  <c r="K13" i="141"/>
  <c r="FQ13" i="141" s="1"/>
  <c r="J13" i="141"/>
  <c r="FP13" i="141" s="1"/>
  <c r="I13" i="141"/>
  <c r="FO13" i="141" s="1"/>
  <c r="FT12" i="141"/>
  <c r="FS12" i="141"/>
  <c r="FR12" i="141"/>
  <c r="FQ12" i="141"/>
  <c r="FP12" i="141"/>
  <c r="FO12" i="141"/>
  <c r="CT12" i="141"/>
  <c r="CS12" i="141"/>
  <c r="CR12" i="141"/>
  <c r="CQ12" i="141"/>
  <c r="CP12" i="141"/>
  <c r="CO12" i="141"/>
  <c r="CN12" i="141"/>
  <c r="CM12" i="141"/>
  <c r="CL12" i="141"/>
  <c r="CK12" i="141"/>
  <c r="CJ12" i="141"/>
  <c r="CI12" i="141"/>
  <c r="CF12" i="141"/>
  <c r="CE12" i="141"/>
  <c r="CD12" i="141"/>
  <c r="CC12" i="141"/>
  <c r="CB12" i="141"/>
  <c r="CA12" i="141"/>
  <c r="BZ12" i="141"/>
  <c r="BY12" i="141"/>
  <c r="BX12" i="141"/>
  <c r="BW12" i="141"/>
  <c r="BV12" i="141"/>
  <c r="BU12" i="141"/>
  <c r="BT12" i="141"/>
  <c r="BS12" i="141"/>
  <c r="BR12" i="141"/>
  <c r="BQ12" i="141"/>
  <c r="BP12" i="141"/>
  <c r="BO12" i="141"/>
  <c r="BN12" i="141"/>
  <c r="BM12" i="141"/>
  <c r="BL12" i="141"/>
  <c r="BK12" i="141" s="1"/>
  <c r="Q12" i="141"/>
  <c r="P12" i="141"/>
  <c r="CT11" i="141"/>
  <c r="CS11" i="141"/>
  <c r="CR11" i="141"/>
  <c r="CQ11" i="141"/>
  <c r="CP11" i="141"/>
  <c r="CO11" i="141"/>
  <c r="CN11" i="141"/>
  <c r="CM11" i="141"/>
  <c r="CL11" i="141"/>
  <c r="CK11" i="141"/>
  <c r="CJ11" i="141"/>
  <c r="CI11" i="141"/>
  <c r="BT11" i="141"/>
  <c r="BS11" i="141"/>
  <c r="BR11" i="141"/>
  <c r="BQ11" i="141"/>
  <c r="BP11" i="141"/>
  <c r="BO11" i="141"/>
  <c r="BN11" i="141"/>
  <c r="BM11" i="141"/>
  <c r="BL11" i="141"/>
  <c r="BK11" i="141" s="1"/>
  <c r="Q11" i="141"/>
  <c r="P11" i="141"/>
  <c r="FT10" i="141"/>
  <c r="FS10" i="141"/>
  <c r="FR10" i="141"/>
  <c r="FQ10" i="141"/>
  <c r="FP10" i="141"/>
  <c r="FO10" i="141"/>
  <c r="CT10" i="141"/>
  <c r="CS10" i="141"/>
  <c r="CR10" i="141"/>
  <c r="CQ10" i="141"/>
  <c r="CP10" i="141"/>
  <c r="CO10" i="141"/>
  <c r="CN10" i="141"/>
  <c r="CM10" i="141"/>
  <c r="CL10" i="141"/>
  <c r="CK10" i="141"/>
  <c r="CJ10" i="141"/>
  <c r="CI10" i="141"/>
  <c r="CF10" i="141"/>
  <c r="CE10" i="141"/>
  <c r="CD10" i="141"/>
  <c r="CC10" i="141"/>
  <c r="CB10" i="141"/>
  <c r="CA10" i="141"/>
  <c r="BZ10" i="141"/>
  <c r="BY10" i="141"/>
  <c r="BX10" i="141"/>
  <c r="BW10" i="141"/>
  <c r="BV10" i="141"/>
  <c r="BU10" i="141"/>
  <c r="BT10" i="141"/>
  <c r="BS10" i="141"/>
  <c r="BR10" i="141"/>
  <c r="BQ10" i="141"/>
  <c r="BP10" i="141"/>
  <c r="BO10" i="141"/>
  <c r="BN10" i="141"/>
  <c r="BM10" i="141"/>
  <c r="BL10" i="141"/>
  <c r="BK10" i="141"/>
  <c r="Q10" i="141"/>
  <c r="P10" i="141"/>
  <c r="FT9" i="141"/>
  <c r="FS9" i="141"/>
  <c r="FR9" i="141"/>
  <c r="FQ9" i="141"/>
  <c r="FP9" i="141"/>
  <c r="FO9" i="141"/>
  <c r="CT9" i="141"/>
  <c r="CS9" i="141"/>
  <c r="CR9" i="141"/>
  <c r="CQ9" i="141"/>
  <c r="CP9" i="141"/>
  <c r="CO9" i="141"/>
  <c r="CN9" i="141"/>
  <c r="CM9" i="141"/>
  <c r="CL9" i="141"/>
  <c r="CK9" i="141"/>
  <c r="CJ9" i="141"/>
  <c r="CI9" i="141"/>
  <c r="CF9" i="141"/>
  <c r="CE9" i="141"/>
  <c r="CD9" i="141"/>
  <c r="CC9" i="141"/>
  <c r="CB9" i="141"/>
  <c r="CA9" i="141"/>
  <c r="BZ9" i="141"/>
  <c r="BY9" i="141"/>
  <c r="BX9" i="141"/>
  <c r="BW9" i="141"/>
  <c r="BV9" i="141"/>
  <c r="BU9" i="141"/>
  <c r="BT9" i="141"/>
  <c r="BS9" i="141"/>
  <c r="BS6" i="141" s="1"/>
  <c r="BR9" i="141"/>
  <c r="BQ9" i="141"/>
  <c r="BP9" i="141"/>
  <c r="BO9" i="141"/>
  <c r="BN9" i="141"/>
  <c r="BM9" i="141"/>
  <c r="BL9" i="141"/>
  <c r="BK9" i="141"/>
  <c r="Q9" i="141"/>
  <c r="P9" i="141"/>
  <c r="FT8" i="141"/>
  <c r="FS8" i="141"/>
  <c r="FR8" i="141"/>
  <c r="FQ8" i="141"/>
  <c r="FP8" i="141"/>
  <c r="FO8" i="141"/>
  <c r="CT8" i="141"/>
  <c r="CS8" i="141"/>
  <c r="CR8" i="141"/>
  <c r="CQ8" i="141"/>
  <c r="CP8" i="141"/>
  <c r="CO8" i="141"/>
  <c r="CN8" i="141"/>
  <c r="CM8" i="141"/>
  <c r="CL8" i="141"/>
  <c r="CK8" i="141"/>
  <c r="CJ8" i="141"/>
  <c r="CI8" i="141"/>
  <c r="CF8" i="141"/>
  <c r="CE8" i="141"/>
  <c r="CD8" i="141"/>
  <c r="CC8" i="141"/>
  <c r="CB8" i="141"/>
  <c r="CA8" i="141"/>
  <c r="BZ8" i="141"/>
  <c r="BY8" i="141"/>
  <c r="BX8" i="141"/>
  <c r="BW8" i="141"/>
  <c r="BV8" i="141"/>
  <c r="BU8" i="141"/>
  <c r="BT8" i="141"/>
  <c r="BS8" i="141"/>
  <c r="BR8" i="141"/>
  <c r="BQ8" i="141"/>
  <c r="BP8" i="141"/>
  <c r="BO8" i="141"/>
  <c r="BN8" i="141"/>
  <c r="BM8" i="141"/>
  <c r="BM6" i="141" s="1"/>
  <c r="BL8" i="141"/>
  <c r="BK8" i="141"/>
  <c r="Q8" i="141"/>
  <c r="P8" i="141"/>
  <c r="FT7" i="141"/>
  <c r="FS7" i="141"/>
  <c r="FR7" i="141"/>
  <c r="FQ7" i="141"/>
  <c r="FP7" i="141"/>
  <c r="FO7" i="141"/>
  <c r="CT7" i="141"/>
  <c r="CS7" i="141"/>
  <c r="CR7" i="141"/>
  <c r="CQ7" i="141"/>
  <c r="CP7" i="141"/>
  <c r="CO7" i="141"/>
  <c r="CN7" i="141"/>
  <c r="CM7" i="141"/>
  <c r="CL7" i="141"/>
  <c r="CK7" i="141"/>
  <c r="CJ7" i="141"/>
  <c r="CI7" i="141"/>
  <c r="CF7" i="141"/>
  <c r="CE7" i="141"/>
  <c r="CD7" i="141"/>
  <c r="CC7" i="141"/>
  <c r="CB7" i="141"/>
  <c r="CA7" i="141"/>
  <c r="BZ7" i="141"/>
  <c r="BY7" i="141"/>
  <c r="BX7" i="141"/>
  <c r="BW7" i="141"/>
  <c r="BV7" i="141"/>
  <c r="BU7" i="141"/>
  <c r="BT7" i="141"/>
  <c r="BT6" i="141" s="1"/>
  <c r="BS7" i="141"/>
  <c r="BR7" i="141"/>
  <c r="BR6" i="141" s="1"/>
  <c r="BQ7" i="141"/>
  <c r="BP7" i="141"/>
  <c r="BP6" i="141" s="1"/>
  <c r="BO7" i="141"/>
  <c r="BN7" i="141"/>
  <c r="BM7" i="141"/>
  <c r="BL7" i="141"/>
  <c r="BL6" i="141" s="1"/>
  <c r="Q7" i="141"/>
  <c r="P7" i="141"/>
  <c r="DP6" i="141"/>
  <c r="DO6" i="141"/>
  <c r="DN6" i="141"/>
  <c r="DM6" i="141"/>
  <c r="DL6" i="141"/>
  <c r="DK6" i="141"/>
  <c r="DJ6" i="141"/>
  <c r="DI6" i="141"/>
  <c r="DH6" i="141"/>
  <c r="DG6" i="141"/>
  <c r="DF6" i="141"/>
  <c r="DE6" i="141"/>
  <c r="DD6" i="141"/>
  <c r="DC6" i="141"/>
  <c r="DB6" i="141"/>
  <c r="DA6" i="141"/>
  <c r="CZ6" i="141"/>
  <c r="CY6" i="141"/>
  <c r="CU6" i="141"/>
  <c r="CR6" i="141"/>
  <c r="CP6" i="141"/>
  <c r="CO6" i="141"/>
  <c r="CN6" i="141"/>
  <c r="CM6" i="141"/>
  <c r="CL6" i="141"/>
  <c r="CK6" i="141"/>
  <c r="CJ6" i="141"/>
  <c r="CI6" i="141"/>
  <c r="CC6" i="141"/>
  <c r="FI6" i="141" s="1"/>
  <c r="BU6" i="141"/>
  <c r="FA6" i="141" s="1"/>
  <c r="BN6" i="141"/>
  <c r="BI6" i="141"/>
  <c r="BH6" i="141"/>
  <c r="BG6" i="141"/>
  <c r="BG62" i="141" s="1"/>
  <c r="BF6" i="141"/>
  <c r="EL6" i="141" s="1"/>
  <c r="BE6" i="141"/>
  <c r="BE62" i="141" s="1"/>
  <c r="BD6" i="141"/>
  <c r="EJ6" i="141" s="1"/>
  <c r="BC6" i="141"/>
  <c r="EI6" i="141" s="1"/>
  <c r="BB6" i="141"/>
  <c r="EH6" i="141" s="1"/>
  <c r="BA6" i="141"/>
  <c r="EG6" i="141" s="1"/>
  <c r="AZ6" i="141"/>
  <c r="AY6" i="141"/>
  <c r="AX6" i="141"/>
  <c r="AW6" i="141"/>
  <c r="AW62" i="141" s="1"/>
  <c r="AV6" i="141"/>
  <c r="AU6" i="141"/>
  <c r="EA6" i="141" s="1"/>
  <c r="AT6" i="141"/>
  <c r="DZ6" i="141" s="1"/>
  <c r="AS6" i="141"/>
  <c r="DY6" i="141" s="1"/>
  <c r="AR6" i="141"/>
  <c r="AQ6" i="141"/>
  <c r="AQ62" i="141" s="1"/>
  <c r="AP6" i="141"/>
  <c r="AO6" i="141"/>
  <c r="AO62" i="141" s="1"/>
  <c r="AN6" i="141"/>
  <c r="AM6" i="141"/>
  <c r="DS6" i="141" s="1"/>
  <c r="AL6" i="141"/>
  <c r="AL62" i="141" s="1"/>
  <c r="AK6" i="141"/>
  <c r="O6" i="141"/>
  <c r="N6" i="141"/>
  <c r="FT6" i="141" s="1"/>
  <c r="M6" i="141"/>
  <c r="L6" i="141"/>
  <c r="FR6" i="141" s="1"/>
  <c r="K6" i="141"/>
  <c r="FQ6" i="141" s="1"/>
  <c r="J6" i="141"/>
  <c r="FP6" i="141" s="1"/>
  <c r="I6" i="141"/>
  <c r="FL4" i="141"/>
  <c r="FK4" i="141"/>
  <c r="FJ4" i="141"/>
  <c r="FI4" i="141"/>
  <c r="FH4" i="141"/>
  <c r="FG4" i="141"/>
  <c r="FF4" i="141"/>
  <c r="FE4" i="141"/>
  <c r="FD4" i="141"/>
  <c r="FC4" i="141"/>
  <c r="FB4" i="141"/>
  <c r="FA4" i="141"/>
  <c r="EZ4" i="141"/>
  <c r="EY4" i="141"/>
  <c r="EX4" i="141"/>
  <c r="EW4" i="141"/>
  <c r="EV4" i="141"/>
  <c r="EU4" i="141"/>
  <c r="ET4" i="141"/>
  <c r="ES4" i="141"/>
  <c r="ER4" i="141"/>
  <c r="EQ4" i="141"/>
  <c r="EO4" i="141"/>
  <c r="EN4" i="141"/>
  <c r="EM4" i="141"/>
  <c r="EL4" i="141"/>
  <c r="EK4" i="141"/>
  <c r="EJ4" i="141"/>
  <c r="EI4" i="141"/>
  <c r="EF4" i="141"/>
  <c r="CW4" i="141"/>
  <c r="CV4" i="141"/>
  <c r="CU4" i="141"/>
  <c r="CT4" i="141"/>
  <c r="CS4" i="141"/>
  <c r="CV43" i="139"/>
  <c r="CU43" i="139"/>
  <c r="CT43" i="139"/>
  <c r="CS43" i="139"/>
  <c r="CR43" i="139"/>
  <c r="CQ43" i="139"/>
  <c r="CP43" i="139"/>
  <c r="CO43" i="139"/>
  <c r="CN43" i="139"/>
  <c r="BV42" i="139"/>
  <c r="BU42" i="139"/>
  <c r="BT42" i="139"/>
  <c r="BS42" i="139"/>
  <c r="BR42" i="139"/>
  <c r="BQ42" i="139"/>
  <c r="BP42" i="139"/>
  <c r="BO42" i="139"/>
  <c r="BH42" i="139"/>
  <c r="AZ42" i="139"/>
  <c r="AR42" i="139"/>
  <c r="I42" i="139"/>
  <c r="CV41" i="139"/>
  <c r="CU41" i="139"/>
  <c r="CT41" i="139"/>
  <c r="CS41" i="139"/>
  <c r="CR41" i="139"/>
  <c r="CQ41" i="139"/>
  <c r="CP41" i="139"/>
  <c r="CO41" i="139"/>
  <c r="CN41" i="139"/>
  <c r="CV40" i="139"/>
  <c r="CU40" i="139"/>
  <c r="CT40" i="139"/>
  <c r="CS40" i="139"/>
  <c r="CR40" i="139"/>
  <c r="CQ40" i="139"/>
  <c r="CP40" i="139"/>
  <c r="CO40" i="139"/>
  <c r="CN40" i="139"/>
  <c r="CL40" i="139"/>
  <c r="CJ40" i="139"/>
  <c r="CH40" i="139"/>
  <c r="CI40" i="139" s="1"/>
  <c r="CG40" i="139"/>
  <c r="CF40" i="139"/>
  <c r="CE40" i="139"/>
  <c r="CD40" i="139"/>
  <c r="CC40" i="139"/>
  <c r="CB40" i="139"/>
  <c r="CA40" i="139"/>
  <c r="BZ40" i="139"/>
  <c r="BY40" i="139"/>
  <c r="BX40" i="139"/>
  <c r="BW40" i="139"/>
  <c r="BV40" i="139"/>
  <c r="BU40" i="139"/>
  <c r="BT40" i="139"/>
  <c r="BS40" i="139"/>
  <c r="BR40" i="139"/>
  <c r="BQ40" i="139"/>
  <c r="BP40" i="139"/>
  <c r="BO40" i="139"/>
  <c r="BN40" i="139"/>
  <c r="BM40" i="139" s="1"/>
  <c r="BK40" i="139"/>
  <c r="BJ40" i="139"/>
  <c r="Q40" i="139"/>
  <c r="P40" i="139"/>
  <c r="CV39" i="139"/>
  <c r="CU39" i="139"/>
  <c r="CT39" i="139"/>
  <c r="CS39" i="139"/>
  <c r="CR39" i="139"/>
  <c r="CQ39" i="139"/>
  <c r="CP39" i="139"/>
  <c r="CO39" i="139"/>
  <c r="CN39" i="139"/>
  <c r="CL39" i="139"/>
  <c r="CH39" i="139"/>
  <c r="CJ39" i="139" s="1"/>
  <c r="CG39" i="139"/>
  <c r="CF39" i="139"/>
  <c r="CE39" i="139"/>
  <c r="CD39" i="139"/>
  <c r="CC39" i="139"/>
  <c r="CB39" i="139"/>
  <c r="CA39" i="139"/>
  <c r="BZ39" i="139"/>
  <c r="BY39" i="139"/>
  <c r="BX39" i="139"/>
  <c r="BW39" i="139"/>
  <c r="BV39" i="139"/>
  <c r="BU39" i="139"/>
  <c r="BT39" i="139"/>
  <c r="BS39" i="139"/>
  <c r="BR39" i="139"/>
  <c r="BQ39" i="139"/>
  <c r="BP39" i="139"/>
  <c r="BO39" i="139"/>
  <c r="BN39" i="139"/>
  <c r="BM39" i="139" s="1"/>
  <c r="BK39" i="139"/>
  <c r="BJ39" i="139"/>
  <c r="Q39" i="139"/>
  <c r="P39" i="139"/>
  <c r="CV38" i="139"/>
  <c r="CU38" i="139"/>
  <c r="CT38" i="139"/>
  <c r="CS38" i="139"/>
  <c r="CR38" i="139"/>
  <c r="CQ38" i="139"/>
  <c r="CP38" i="139"/>
  <c r="CO38" i="139"/>
  <c r="CN38" i="139"/>
  <c r="CL38" i="139"/>
  <c r="CJ38" i="139"/>
  <c r="CH38" i="139"/>
  <c r="CI38" i="139" s="1"/>
  <c r="CG38" i="139"/>
  <c r="CF38" i="139"/>
  <c r="CE38" i="139"/>
  <c r="CD38" i="139"/>
  <c r="CC38" i="139"/>
  <c r="CB38" i="139"/>
  <c r="CA38" i="139"/>
  <c r="BZ38" i="139"/>
  <c r="BY38" i="139"/>
  <c r="BX38" i="139"/>
  <c r="BW38" i="139"/>
  <c r="BK38" i="139"/>
  <c r="BJ38" i="139"/>
  <c r="Q38" i="139"/>
  <c r="P38" i="139"/>
  <c r="CV37" i="139"/>
  <c r="CU37" i="139"/>
  <c r="CT37" i="139"/>
  <c r="CS37" i="139"/>
  <c r="CR37" i="139"/>
  <c r="CQ37" i="139"/>
  <c r="CP37" i="139"/>
  <c r="CO37" i="139"/>
  <c r="CN37" i="139"/>
  <c r="CL37" i="139"/>
  <c r="CJ37" i="139"/>
  <c r="CH37" i="139"/>
  <c r="CG37" i="139"/>
  <c r="CF37" i="139"/>
  <c r="CI37" i="139" s="1"/>
  <c r="CE37" i="139"/>
  <c r="CD37" i="139"/>
  <c r="CC37" i="139"/>
  <c r="CB37" i="139"/>
  <c r="CA37" i="139"/>
  <c r="BZ37" i="139"/>
  <c r="BY37" i="139"/>
  <c r="BX37" i="139"/>
  <c r="BW37" i="139"/>
  <c r="BV37" i="139"/>
  <c r="BU37" i="139"/>
  <c r="BT37" i="139"/>
  <c r="BS37" i="139"/>
  <c r="BR37" i="139"/>
  <c r="BQ37" i="139"/>
  <c r="BP37" i="139"/>
  <c r="BO37" i="139"/>
  <c r="BN37" i="139"/>
  <c r="BM37" i="139" s="1"/>
  <c r="BM36" i="139" s="1"/>
  <c r="BK37" i="139"/>
  <c r="BJ37" i="139"/>
  <c r="Q37" i="139"/>
  <c r="P37" i="139"/>
  <c r="CN36" i="139"/>
  <c r="CH36" i="139"/>
  <c r="CD36" i="139"/>
  <c r="BZ36" i="139"/>
  <c r="BV36" i="139"/>
  <c r="BU36" i="139"/>
  <c r="BT36" i="139"/>
  <c r="BS36" i="139"/>
  <c r="BR36" i="139"/>
  <c r="BQ36" i="139"/>
  <c r="BP36" i="139"/>
  <c r="BO36" i="139"/>
  <c r="BN36" i="139"/>
  <c r="BI36" i="139"/>
  <c r="BK36" i="139" s="1"/>
  <c r="BH36" i="139"/>
  <c r="BG36" i="139"/>
  <c r="BF36" i="139"/>
  <c r="CL36" i="139" s="1"/>
  <c r="BE36" i="139"/>
  <c r="CG36" i="139" s="1"/>
  <c r="BD36" i="139"/>
  <c r="BC36" i="139"/>
  <c r="CF36" i="139" s="1"/>
  <c r="BB36" i="139"/>
  <c r="BA36" i="139"/>
  <c r="CR36" i="139" s="1"/>
  <c r="AZ36" i="139"/>
  <c r="AY36" i="139"/>
  <c r="AX36" i="139"/>
  <c r="AW36" i="139"/>
  <c r="CC36" i="139" s="1"/>
  <c r="AV36" i="139"/>
  <c r="AU36" i="139"/>
  <c r="CB36" i="139" s="1"/>
  <c r="AT36" i="139"/>
  <c r="AS36" i="139"/>
  <c r="CA36" i="139" s="1"/>
  <c r="AR36" i="139"/>
  <c r="AQ36" i="139"/>
  <c r="AP36" i="139"/>
  <c r="AO36" i="139"/>
  <c r="BY36" i="139" s="1"/>
  <c r="AN36" i="139"/>
  <c r="AM36" i="139"/>
  <c r="BX36" i="139" s="1"/>
  <c r="AL36" i="139"/>
  <c r="AK36" i="139"/>
  <c r="BW36" i="139" s="1"/>
  <c r="O36" i="139"/>
  <c r="N36" i="139"/>
  <c r="CS36" i="139" s="1"/>
  <c r="M36" i="139"/>
  <c r="CU36" i="139" s="1"/>
  <c r="L36" i="139"/>
  <c r="CT36" i="139" s="1"/>
  <c r="K36" i="139"/>
  <c r="CP36" i="139" s="1"/>
  <c r="J36" i="139"/>
  <c r="CO36" i="139" s="1"/>
  <c r="I36" i="139"/>
  <c r="CV35" i="139"/>
  <c r="CU35" i="139"/>
  <c r="CT35" i="139"/>
  <c r="CS35" i="139"/>
  <c r="CR35" i="139"/>
  <c r="CQ35" i="139"/>
  <c r="CP35" i="139"/>
  <c r="CO35" i="139"/>
  <c r="CN35" i="139"/>
  <c r="CV34" i="139"/>
  <c r="CU34" i="139"/>
  <c r="CT34" i="139"/>
  <c r="CS34" i="139"/>
  <c r="CR34" i="139"/>
  <c r="CQ34" i="139"/>
  <c r="CP34" i="139"/>
  <c r="CO34" i="139"/>
  <c r="CN34" i="139"/>
  <c r="CL34" i="139"/>
  <c r="CI34" i="139"/>
  <c r="CH34" i="139"/>
  <c r="CJ34" i="139" s="1"/>
  <c r="CG34" i="139"/>
  <c r="CF34" i="139"/>
  <c r="CE34" i="139"/>
  <c r="CD34" i="139"/>
  <c r="CC34" i="139"/>
  <c r="CB34" i="139"/>
  <c r="CA34" i="139"/>
  <c r="BZ34" i="139"/>
  <c r="BY34" i="139"/>
  <c r="BX34" i="139"/>
  <c r="BW34" i="139"/>
  <c r="BV34" i="139"/>
  <c r="BU34" i="139"/>
  <c r="BT34" i="139"/>
  <c r="BS34" i="139"/>
  <c r="BR34" i="139"/>
  <c r="BQ34" i="139"/>
  <c r="BP34" i="139"/>
  <c r="BO34" i="139"/>
  <c r="BN34" i="139"/>
  <c r="BM34" i="139"/>
  <c r="BK34" i="139"/>
  <c r="BJ34" i="139"/>
  <c r="Q34" i="139"/>
  <c r="P34" i="139"/>
  <c r="CV33" i="139"/>
  <c r="CU33" i="139"/>
  <c r="CT33" i="139"/>
  <c r="CS33" i="139"/>
  <c r="CR33" i="139"/>
  <c r="CQ33" i="139"/>
  <c r="CP33" i="139"/>
  <c r="CO33" i="139"/>
  <c r="CN33" i="139"/>
  <c r="CL33" i="139"/>
  <c r="CI33" i="139"/>
  <c r="CH33" i="139"/>
  <c r="CG33" i="139"/>
  <c r="CJ33" i="139" s="1"/>
  <c r="CF33" i="139"/>
  <c r="CE33" i="139"/>
  <c r="CD33" i="139"/>
  <c r="CC33" i="139"/>
  <c r="CB33" i="139"/>
  <c r="CA33" i="139"/>
  <c r="BZ33" i="139"/>
  <c r="BY33" i="139"/>
  <c r="BX33" i="139"/>
  <c r="BW33" i="139"/>
  <c r="BK33" i="139"/>
  <c r="BJ33" i="139"/>
  <c r="Q33" i="139"/>
  <c r="P33" i="139"/>
  <c r="CV32" i="139"/>
  <c r="CU32" i="139"/>
  <c r="CT32" i="139"/>
  <c r="CS32" i="139"/>
  <c r="CR32" i="139"/>
  <c r="CQ32" i="139"/>
  <c r="CP32" i="139"/>
  <c r="CO32" i="139"/>
  <c r="CN32" i="139"/>
  <c r="CL32" i="139"/>
  <c r="CI32" i="139"/>
  <c r="CH32" i="139"/>
  <c r="CJ32" i="139" s="1"/>
  <c r="CG32" i="139"/>
  <c r="CF32" i="139"/>
  <c r="CE32" i="139"/>
  <c r="CD32" i="139"/>
  <c r="CC32" i="139"/>
  <c r="CB32" i="139"/>
  <c r="CA32" i="139"/>
  <c r="BZ32" i="139"/>
  <c r="BY32" i="139"/>
  <c r="BX32" i="139"/>
  <c r="BW32" i="139"/>
  <c r="BV32" i="139"/>
  <c r="BU32" i="139"/>
  <c r="BT32" i="139"/>
  <c r="BS32" i="139"/>
  <c r="BR32" i="139"/>
  <c r="BQ32" i="139"/>
  <c r="BP32" i="139"/>
  <c r="BO32" i="139"/>
  <c r="BN32" i="139"/>
  <c r="BM32" i="139"/>
  <c r="BK32" i="139"/>
  <c r="BJ32" i="139"/>
  <c r="Q32" i="139"/>
  <c r="P32" i="139"/>
  <c r="CV31" i="139"/>
  <c r="CU31" i="139"/>
  <c r="CT31" i="139"/>
  <c r="CS31" i="139"/>
  <c r="CR31" i="139"/>
  <c r="CQ31" i="139"/>
  <c r="CP31" i="139"/>
  <c r="CO31" i="139"/>
  <c r="CN31" i="139"/>
  <c r="CL31" i="139"/>
  <c r="CI31" i="139"/>
  <c r="CH31" i="139"/>
  <c r="CJ31" i="139" s="1"/>
  <c r="CG31" i="139"/>
  <c r="CF31" i="139"/>
  <c r="CE31" i="139"/>
  <c r="CD31" i="139"/>
  <c r="CC31" i="139"/>
  <c r="CB31" i="139"/>
  <c r="CA31" i="139"/>
  <c r="BZ31" i="139"/>
  <c r="BY31" i="139"/>
  <c r="BX31" i="139"/>
  <c r="BW31" i="139"/>
  <c r="BV31" i="139"/>
  <c r="BU31" i="139"/>
  <c r="BT31" i="139"/>
  <c r="BS31" i="139"/>
  <c r="BR31" i="139"/>
  <c r="BQ31" i="139"/>
  <c r="BP31" i="139"/>
  <c r="BO31" i="139"/>
  <c r="BN31" i="139"/>
  <c r="BM31" i="139"/>
  <c r="BK31" i="139"/>
  <c r="BJ31" i="139"/>
  <c r="Q31" i="139"/>
  <c r="P31" i="139"/>
  <c r="CV30" i="139"/>
  <c r="CU30" i="139"/>
  <c r="CT30" i="139"/>
  <c r="CS30" i="139"/>
  <c r="CR30" i="139"/>
  <c r="CQ30" i="139"/>
  <c r="CP30" i="139"/>
  <c r="CO30" i="139"/>
  <c r="CN30" i="139"/>
  <c r="CL30" i="139"/>
  <c r="CI30" i="139"/>
  <c r="CH30" i="139"/>
  <c r="CG30" i="139"/>
  <c r="CJ30" i="139" s="1"/>
  <c r="CF30" i="139"/>
  <c r="CE30" i="139"/>
  <c r="CD30" i="139"/>
  <c r="CC30" i="139"/>
  <c r="CB30" i="139"/>
  <c r="CA30" i="139"/>
  <c r="BZ30" i="139"/>
  <c r="BY30" i="139"/>
  <c r="BX30" i="139"/>
  <c r="BW30" i="139"/>
  <c r="BV30" i="139"/>
  <c r="BU30" i="139"/>
  <c r="BT30" i="139"/>
  <c r="BS30" i="139"/>
  <c r="BR30" i="139"/>
  <c r="BQ30" i="139"/>
  <c r="BP30" i="139"/>
  <c r="BO30" i="139"/>
  <c r="BN30" i="139"/>
  <c r="BM30" i="139" s="1"/>
  <c r="BM27" i="139" s="1"/>
  <c r="BK30" i="139"/>
  <c r="BJ30" i="139"/>
  <c r="Q30" i="139"/>
  <c r="P30" i="139"/>
  <c r="CV29" i="139"/>
  <c r="CU29" i="139"/>
  <c r="CT29" i="139"/>
  <c r="CS29" i="139"/>
  <c r="CR29" i="139"/>
  <c r="CQ29" i="139"/>
  <c r="CP29" i="139"/>
  <c r="CO29" i="139"/>
  <c r="CN29" i="139"/>
  <c r="CL29" i="139"/>
  <c r="CH29" i="139"/>
  <c r="CJ29" i="139" s="1"/>
  <c r="CG29" i="139"/>
  <c r="CF29" i="139"/>
  <c r="CE29" i="139"/>
  <c r="CD29" i="139"/>
  <c r="CC29" i="139"/>
  <c r="CB29" i="139"/>
  <c r="CA29" i="139"/>
  <c r="BZ29" i="139"/>
  <c r="BY29" i="139"/>
  <c r="BX29" i="139"/>
  <c r="BW29" i="139"/>
  <c r="BV29" i="139"/>
  <c r="BU29" i="139"/>
  <c r="BT29" i="139"/>
  <c r="BS29" i="139"/>
  <c r="BR29" i="139"/>
  <c r="BQ29" i="139"/>
  <c r="BP29" i="139"/>
  <c r="BO29" i="139"/>
  <c r="BN29" i="139"/>
  <c r="BM29" i="139"/>
  <c r="BK29" i="139"/>
  <c r="BJ29" i="139"/>
  <c r="Q29" i="139"/>
  <c r="P29" i="139"/>
  <c r="CV28" i="139"/>
  <c r="CU28" i="139"/>
  <c r="CT28" i="139"/>
  <c r="CS28" i="139"/>
  <c r="CR28" i="139"/>
  <c r="CQ28" i="139"/>
  <c r="CP28" i="139"/>
  <c r="CO28" i="139"/>
  <c r="CN28" i="139"/>
  <c r="CL28" i="139"/>
  <c r="CI28" i="139"/>
  <c r="CH28" i="139"/>
  <c r="CJ28" i="139" s="1"/>
  <c r="CG28" i="139"/>
  <c r="CF28" i="139"/>
  <c r="CE28" i="139"/>
  <c r="CD28" i="139"/>
  <c r="CC28" i="139"/>
  <c r="CB28" i="139"/>
  <c r="CA28" i="139"/>
  <c r="BZ28" i="139"/>
  <c r="BY28" i="139"/>
  <c r="BX28" i="139"/>
  <c r="BW28" i="139"/>
  <c r="BV28" i="139"/>
  <c r="BU28" i="139"/>
  <c r="BT28" i="139"/>
  <c r="BS28" i="139"/>
  <c r="BR28" i="139"/>
  <c r="BQ28" i="139"/>
  <c r="BP28" i="139"/>
  <c r="BO28" i="139"/>
  <c r="BN28" i="139"/>
  <c r="BM28" i="139"/>
  <c r="BK28" i="139"/>
  <c r="BJ28" i="139"/>
  <c r="Q28" i="139"/>
  <c r="P28" i="139"/>
  <c r="CL27" i="139"/>
  <c r="CG27" i="139"/>
  <c r="CC27" i="139"/>
  <c r="BY27" i="139"/>
  <c r="BV27" i="139"/>
  <c r="BU27" i="139"/>
  <c r="BT27" i="139"/>
  <c r="BS27" i="139"/>
  <c r="BR27" i="139"/>
  <c r="BQ27" i="139"/>
  <c r="BP27" i="139"/>
  <c r="BO27" i="139"/>
  <c r="BN27" i="139"/>
  <c r="BJ27" i="139"/>
  <c r="BI27" i="139"/>
  <c r="BK27" i="139" s="1"/>
  <c r="BH27" i="139"/>
  <c r="CS27" i="139" s="1"/>
  <c r="BG27" i="139"/>
  <c r="CH27" i="139" s="1"/>
  <c r="BF27" i="139"/>
  <c r="BE27" i="139"/>
  <c r="BD27" i="139"/>
  <c r="CF27" i="139" s="1"/>
  <c r="BC27" i="139"/>
  <c r="BB27" i="139"/>
  <c r="CE27" i="139" s="1"/>
  <c r="BA27" i="139"/>
  <c r="AZ27" i="139"/>
  <c r="CQ27" i="139" s="1"/>
  <c r="AY27" i="139"/>
  <c r="CD27" i="139" s="1"/>
  <c r="AX27" i="139"/>
  <c r="AW27" i="139"/>
  <c r="AV27" i="139"/>
  <c r="AU27" i="139"/>
  <c r="CB27" i="139" s="1"/>
  <c r="AT27" i="139"/>
  <c r="CA27" i="139" s="1"/>
  <c r="AS27" i="139"/>
  <c r="AR27" i="139"/>
  <c r="AQ27" i="139"/>
  <c r="BZ27" i="139" s="1"/>
  <c r="AP27" i="139"/>
  <c r="AO27" i="139"/>
  <c r="AN27" i="139"/>
  <c r="BX27" i="139" s="1"/>
  <c r="AM27" i="139"/>
  <c r="AL27" i="139"/>
  <c r="BW27" i="139" s="1"/>
  <c r="AK27" i="139"/>
  <c r="Q27" i="139"/>
  <c r="O27" i="139"/>
  <c r="N27" i="139"/>
  <c r="CV27" i="139" s="1"/>
  <c r="M27" i="139"/>
  <c r="CR27" i="139" s="1"/>
  <c r="L27" i="139"/>
  <c r="CT27" i="139" s="1"/>
  <c r="K27" i="139"/>
  <c r="CP27" i="139" s="1"/>
  <c r="J27" i="139"/>
  <c r="CO27" i="139" s="1"/>
  <c r="I27" i="139"/>
  <c r="CN27" i="139" s="1"/>
  <c r="CS26" i="139"/>
  <c r="CR26" i="139"/>
  <c r="CQ26" i="139"/>
  <c r="CP26" i="139"/>
  <c r="CO26" i="139"/>
  <c r="CN26" i="139"/>
  <c r="CV25" i="139"/>
  <c r="CU25" i="139"/>
  <c r="CT25" i="139"/>
  <c r="CS25" i="139"/>
  <c r="CR25" i="139"/>
  <c r="CQ25" i="139"/>
  <c r="CP25" i="139"/>
  <c r="CO25" i="139"/>
  <c r="CN25" i="139"/>
  <c r="CL25" i="139"/>
  <c r="CH25" i="139"/>
  <c r="CI25" i="139" s="1"/>
  <c r="CG25" i="139"/>
  <c r="CJ25" i="139" s="1"/>
  <c r="CF25" i="139"/>
  <c r="CE25" i="139"/>
  <c r="CD25" i="139"/>
  <c r="CC25" i="139"/>
  <c r="CB25" i="139"/>
  <c r="CA25" i="139"/>
  <c r="BZ25" i="139"/>
  <c r="BY25" i="139"/>
  <c r="BX25" i="139"/>
  <c r="BW25" i="139"/>
  <c r="BV25" i="139"/>
  <c r="BU25" i="139"/>
  <c r="BT25" i="139"/>
  <c r="BS25" i="139"/>
  <c r="BR25" i="139"/>
  <c r="BQ25" i="139"/>
  <c r="BP25" i="139"/>
  <c r="BO25" i="139"/>
  <c r="BN25" i="139"/>
  <c r="BM25" i="139"/>
  <c r="BK25" i="139"/>
  <c r="BJ25" i="139"/>
  <c r="Q25" i="139"/>
  <c r="P25" i="139"/>
  <c r="CV24" i="139"/>
  <c r="CU24" i="139"/>
  <c r="CT24" i="139"/>
  <c r="CS24" i="139"/>
  <c r="CR24" i="139"/>
  <c r="CQ24" i="139"/>
  <c r="CP24" i="139"/>
  <c r="CO24" i="139"/>
  <c r="CN24" i="139"/>
  <c r="CL23" i="139"/>
  <c r="CJ23" i="139"/>
  <c r="CI23" i="139"/>
  <c r="BV23" i="139"/>
  <c r="BU23" i="139"/>
  <c r="BT23" i="139"/>
  <c r="BS23" i="139"/>
  <c r="BR23" i="139"/>
  <c r="BQ23" i="139"/>
  <c r="BP23" i="139"/>
  <c r="BO23" i="139"/>
  <c r="BN23" i="139"/>
  <c r="BM23" i="139" s="1"/>
  <c r="BK23" i="139"/>
  <c r="BJ23" i="139"/>
  <c r="Q23" i="139"/>
  <c r="P23" i="139"/>
  <c r="CV22" i="139"/>
  <c r="CU22" i="139"/>
  <c r="CT22" i="139"/>
  <c r="CS22" i="139"/>
  <c r="CR22" i="139"/>
  <c r="CQ22" i="139"/>
  <c r="CP22" i="139"/>
  <c r="CO22" i="139"/>
  <c r="CN22" i="139"/>
  <c r="CL22" i="139"/>
  <c r="CH22" i="139"/>
  <c r="CJ22" i="139" s="1"/>
  <c r="CG22" i="139"/>
  <c r="CF22" i="139"/>
  <c r="CE22" i="139"/>
  <c r="CD22" i="139"/>
  <c r="CC22" i="139"/>
  <c r="CB22" i="139"/>
  <c r="CA22" i="139"/>
  <c r="BZ22" i="139"/>
  <c r="BY22" i="139"/>
  <c r="BX22" i="139"/>
  <c r="BW22" i="139"/>
  <c r="BV22" i="139"/>
  <c r="BU22" i="139"/>
  <c r="BT22" i="139"/>
  <c r="BS22" i="139"/>
  <c r="BR22" i="139"/>
  <c r="BQ22" i="139"/>
  <c r="BP22" i="139"/>
  <c r="BO22" i="139"/>
  <c r="BN22" i="139"/>
  <c r="BM22" i="139" s="1"/>
  <c r="BM21" i="139" s="1"/>
  <c r="BK22" i="139"/>
  <c r="BJ22" i="139"/>
  <c r="Q22" i="139"/>
  <c r="P22" i="139"/>
  <c r="CE21" i="139"/>
  <c r="BW21" i="139"/>
  <c r="BV21" i="139"/>
  <c r="BU21" i="139"/>
  <c r="BT21" i="139"/>
  <c r="BS21" i="139"/>
  <c r="BR21" i="139"/>
  <c r="BQ21" i="139"/>
  <c r="BP21" i="139"/>
  <c r="BO21" i="139"/>
  <c r="BN21" i="139"/>
  <c r="BN42" i="139" s="1"/>
  <c r="BK21" i="139"/>
  <c r="BI21" i="139"/>
  <c r="BI42" i="139" s="1"/>
  <c r="BH21" i="139"/>
  <c r="BG21" i="139"/>
  <c r="BG42" i="139" s="1"/>
  <c r="CH42" i="139" s="1"/>
  <c r="BF21" i="139"/>
  <c r="BF42" i="139" s="1"/>
  <c r="BE21" i="139"/>
  <c r="BE42" i="139" s="1"/>
  <c r="BD21" i="139"/>
  <c r="BD42" i="139" s="1"/>
  <c r="BC21" i="139"/>
  <c r="BC42" i="139" s="1"/>
  <c r="CF42" i="139" s="1"/>
  <c r="BB21" i="139"/>
  <c r="BB42" i="139" s="1"/>
  <c r="BA21" i="139"/>
  <c r="BA42" i="139" s="1"/>
  <c r="AZ21" i="139"/>
  <c r="AY21" i="139"/>
  <c r="AY42" i="139" s="1"/>
  <c r="CD42" i="139" s="1"/>
  <c r="AX21" i="139"/>
  <c r="AX42" i="139" s="1"/>
  <c r="AW21" i="139"/>
  <c r="CC21" i="139" s="1"/>
  <c r="AV21" i="139"/>
  <c r="AV42" i="139" s="1"/>
  <c r="AU21" i="139"/>
  <c r="CB21" i="139" s="1"/>
  <c r="AT21" i="139"/>
  <c r="CA21" i="139" s="1"/>
  <c r="AS21" i="139"/>
  <c r="AS42" i="139" s="1"/>
  <c r="AR21" i="139"/>
  <c r="AQ21" i="139"/>
  <c r="AQ42" i="139" s="1"/>
  <c r="BZ42" i="139" s="1"/>
  <c r="AP21" i="139"/>
  <c r="AP42" i="139" s="1"/>
  <c r="AO21" i="139"/>
  <c r="AO42" i="139" s="1"/>
  <c r="AN21" i="139"/>
  <c r="AN42" i="139" s="1"/>
  <c r="AM21" i="139"/>
  <c r="AM42" i="139" s="1"/>
  <c r="BX42" i="139" s="1"/>
  <c r="AL21" i="139"/>
  <c r="CN21" i="139" s="1"/>
  <c r="AK21" i="139"/>
  <c r="AK42" i="139" s="1"/>
  <c r="O21" i="139"/>
  <c r="O42" i="139" s="1"/>
  <c r="N21" i="139"/>
  <c r="CV21" i="139" s="1"/>
  <c r="M21" i="139"/>
  <c r="CU21" i="139" s="1"/>
  <c r="L21" i="139"/>
  <c r="CT21" i="139" s="1"/>
  <c r="K21" i="139"/>
  <c r="K42" i="139" s="1"/>
  <c r="J21" i="139"/>
  <c r="J42" i="139" s="1"/>
  <c r="I21" i="139"/>
  <c r="CV20" i="139"/>
  <c r="CU20" i="139"/>
  <c r="CT20" i="139"/>
  <c r="CS20" i="139"/>
  <c r="CR20" i="139"/>
  <c r="CQ20" i="139"/>
  <c r="CP20" i="139"/>
  <c r="CO20" i="139"/>
  <c r="CN20" i="139"/>
  <c r="CV19" i="139"/>
  <c r="CU19" i="139"/>
  <c r="CT19" i="139"/>
  <c r="CS19" i="139"/>
  <c r="CR19" i="139"/>
  <c r="CQ19" i="139"/>
  <c r="CP19" i="139"/>
  <c r="CO19" i="139"/>
  <c r="CN19" i="139"/>
  <c r="BV18" i="139"/>
  <c r="BV44" i="139" s="1"/>
  <c r="BU18" i="139"/>
  <c r="BU44" i="139" s="1"/>
  <c r="BT18" i="139"/>
  <c r="BT44" i="139" s="1"/>
  <c r="CV17" i="139"/>
  <c r="CU17" i="139"/>
  <c r="CT17" i="139"/>
  <c r="CS17" i="139"/>
  <c r="CR17" i="139"/>
  <c r="CQ17" i="139"/>
  <c r="CP17" i="139"/>
  <c r="CO17" i="139"/>
  <c r="CN17" i="139"/>
  <c r="CV16" i="139"/>
  <c r="CU16" i="139"/>
  <c r="CT16" i="139"/>
  <c r="CS16" i="139"/>
  <c r="CR16" i="139"/>
  <c r="CQ16" i="139"/>
  <c r="CP16" i="139"/>
  <c r="CO16" i="139"/>
  <c r="CN16" i="139"/>
  <c r="CL16" i="139"/>
  <c r="CI16" i="139"/>
  <c r="CH16" i="139"/>
  <c r="CJ16" i="139" s="1"/>
  <c r="CG16" i="139"/>
  <c r="CF16" i="139"/>
  <c r="CE16" i="139"/>
  <c r="CD16" i="139"/>
  <c r="CC16" i="139"/>
  <c r="CB16" i="139"/>
  <c r="CA16" i="139"/>
  <c r="BZ16" i="139"/>
  <c r="BY16" i="139"/>
  <c r="BX16" i="139"/>
  <c r="BW16" i="139"/>
  <c r="BV16" i="139"/>
  <c r="BU16" i="139"/>
  <c r="BT16" i="139"/>
  <c r="BS16" i="139"/>
  <c r="BR16" i="139"/>
  <c r="BQ16" i="139"/>
  <c r="BP16" i="139"/>
  <c r="BO16" i="139"/>
  <c r="BN16" i="139"/>
  <c r="BM16" i="139" s="1"/>
  <c r="BK16" i="139"/>
  <c r="BJ16" i="139"/>
  <c r="Q16" i="139"/>
  <c r="P16" i="139"/>
  <c r="CV15" i="139"/>
  <c r="CU15" i="139"/>
  <c r="CT15" i="139"/>
  <c r="CS15" i="139"/>
  <c r="CR15" i="139"/>
  <c r="CQ15" i="139"/>
  <c r="CP15" i="139"/>
  <c r="CO15" i="139"/>
  <c r="CN15" i="139"/>
  <c r="CL15" i="139"/>
  <c r="CJ15" i="139"/>
  <c r="CH15" i="139"/>
  <c r="CI15" i="139" s="1"/>
  <c r="CG15" i="139"/>
  <c r="CF15" i="139"/>
  <c r="CE15" i="139"/>
  <c r="CD15" i="139"/>
  <c r="CC15" i="139"/>
  <c r="CB15" i="139"/>
  <c r="CA15" i="139"/>
  <c r="BZ15" i="139"/>
  <c r="BY15" i="139"/>
  <c r="BX15" i="139"/>
  <c r="BW15" i="139"/>
  <c r="BV15" i="139"/>
  <c r="BU15" i="139"/>
  <c r="BT15" i="139"/>
  <c r="BS15" i="139"/>
  <c r="BR15" i="139"/>
  <c r="BQ15" i="139"/>
  <c r="BP15" i="139"/>
  <c r="BO15" i="139"/>
  <c r="BN15" i="139"/>
  <c r="BM15" i="139"/>
  <c r="BK15" i="139"/>
  <c r="BJ15" i="139"/>
  <c r="Q15" i="139"/>
  <c r="P15" i="139"/>
  <c r="CV14" i="139"/>
  <c r="CU14" i="139"/>
  <c r="CT14" i="139"/>
  <c r="CS14" i="139"/>
  <c r="CR14" i="139"/>
  <c r="CQ14" i="139"/>
  <c r="CP14" i="139"/>
  <c r="CO14" i="139"/>
  <c r="CN14" i="139"/>
  <c r="CL14" i="139"/>
  <c r="CH14" i="139"/>
  <c r="CJ14" i="139" s="1"/>
  <c r="CG14" i="139"/>
  <c r="CF14" i="139"/>
  <c r="CE14" i="139"/>
  <c r="CD14" i="139"/>
  <c r="CC14" i="139"/>
  <c r="CB14" i="139"/>
  <c r="CA14" i="139"/>
  <c r="BZ14" i="139"/>
  <c r="BY14" i="139"/>
  <c r="BX14" i="139"/>
  <c r="BW14" i="139"/>
  <c r="BV14" i="139"/>
  <c r="BU14" i="139"/>
  <c r="BT14" i="139"/>
  <c r="BS14" i="139"/>
  <c r="BR14" i="139"/>
  <c r="BQ14" i="139"/>
  <c r="BP14" i="139"/>
  <c r="BO14" i="139"/>
  <c r="BN14" i="139"/>
  <c r="BM14" i="139" s="1"/>
  <c r="BM13" i="139" s="1"/>
  <c r="BK14" i="139"/>
  <c r="BJ14" i="139"/>
  <c r="Q14" i="139"/>
  <c r="P14" i="139"/>
  <c r="CP13" i="139"/>
  <c r="CN13" i="139"/>
  <c r="CF13" i="139"/>
  <c r="CE13" i="139"/>
  <c r="BX13" i="139"/>
  <c r="BV13" i="139"/>
  <c r="BU13" i="139"/>
  <c r="BT13" i="139"/>
  <c r="BS13" i="139"/>
  <c r="BR13" i="139"/>
  <c r="BQ13" i="139"/>
  <c r="BP13" i="139"/>
  <c r="BO13" i="139"/>
  <c r="BI13" i="139"/>
  <c r="BJ13" i="139" s="1"/>
  <c r="BH13" i="139"/>
  <c r="BK13" i="139" s="1"/>
  <c r="BG13" i="139"/>
  <c r="CH13" i="139" s="1"/>
  <c r="BF13" i="139"/>
  <c r="CL13" i="139" s="1"/>
  <c r="BE13" i="139"/>
  <c r="CG13" i="139" s="1"/>
  <c r="BD13" i="139"/>
  <c r="BC13" i="139"/>
  <c r="BB13" i="139"/>
  <c r="BA13" i="139"/>
  <c r="AZ13" i="139"/>
  <c r="AY13" i="139"/>
  <c r="CD13" i="139" s="1"/>
  <c r="AX13" i="139"/>
  <c r="AW13" i="139"/>
  <c r="CC13" i="139" s="1"/>
  <c r="AV13" i="139"/>
  <c r="AU13" i="139"/>
  <c r="CB13" i="139" s="1"/>
  <c r="AT13" i="139"/>
  <c r="AS13" i="139"/>
  <c r="CA13" i="139" s="1"/>
  <c r="AR13" i="139"/>
  <c r="AQ13" i="139"/>
  <c r="BZ13" i="139" s="1"/>
  <c r="AP13" i="139"/>
  <c r="AO13" i="139"/>
  <c r="BY13" i="139" s="1"/>
  <c r="AN13" i="139"/>
  <c r="AM13" i="139"/>
  <c r="AL13" i="139"/>
  <c r="AK13" i="139"/>
  <c r="BW13" i="139" s="1"/>
  <c r="P13" i="139"/>
  <c r="O13" i="139"/>
  <c r="Q13" i="139" s="1"/>
  <c r="N13" i="139"/>
  <c r="CV13" i="139" s="1"/>
  <c r="M13" i="139"/>
  <c r="CU13" i="139" s="1"/>
  <c r="L13" i="139"/>
  <c r="CT13" i="139" s="1"/>
  <c r="K13" i="139"/>
  <c r="J13" i="139"/>
  <c r="CO13" i="139" s="1"/>
  <c r="I13" i="139"/>
  <c r="CV12" i="139"/>
  <c r="CU12" i="139"/>
  <c r="CT12" i="139"/>
  <c r="CS12" i="139"/>
  <c r="CR12" i="139"/>
  <c r="CQ12" i="139"/>
  <c r="CP12" i="139"/>
  <c r="CO12" i="139"/>
  <c r="CN12" i="139"/>
  <c r="BV11" i="139"/>
  <c r="BU11" i="139"/>
  <c r="BT11" i="139"/>
  <c r="BO11" i="139"/>
  <c r="BO18" i="139" s="1"/>
  <c r="BO44" i="139" s="1"/>
  <c r="BF11" i="139"/>
  <c r="BD11" i="139"/>
  <c r="BD18" i="139" s="1"/>
  <c r="BD44" i="139" s="1"/>
  <c r="AX11" i="139"/>
  <c r="AX18" i="139" s="1"/>
  <c r="AX44" i="139" s="1"/>
  <c r="AV11" i="139"/>
  <c r="AV18" i="139" s="1"/>
  <c r="AV44" i="139" s="1"/>
  <c r="AP11" i="139"/>
  <c r="AP18" i="139" s="1"/>
  <c r="AP44" i="139" s="1"/>
  <c r="AN11" i="139"/>
  <c r="AN18" i="139" s="1"/>
  <c r="O11" i="139"/>
  <c r="O18" i="139" s="1"/>
  <c r="M11" i="139"/>
  <c r="CV10" i="139"/>
  <c r="CU10" i="139"/>
  <c r="CT10" i="139"/>
  <c r="CS10" i="139"/>
  <c r="CR10" i="139"/>
  <c r="CQ10" i="139"/>
  <c r="CP10" i="139"/>
  <c r="CO10" i="139"/>
  <c r="CN10" i="139"/>
  <c r="CL10" i="139"/>
  <c r="CI10" i="139"/>
  <c r="CH10" i="139"/>
  <c r="CJ10" i="139" s="1"/>
  <c r="CG10" i="139"/>
  <c r="CF10" i="139"/>
  <c r="CE10" i="139"/>
  <c r="CD10" i="139"/>
  <c r="CC10" i="139"/>
  <c r="CB10" i="139"/>
  <c r="CA10" i="139"/>
  <c r="BZ10" i="139"/>
  <c r="BY10" i="139"/>
  <c r="BX10" i="139"/>
  <c r="BW10" i="139"/>
  <c r="BV10" i="139"/>
  <c r="BU10" i="139"/>
  <c r="BT10" i="139"/>
  <c r="BS10" i="139"/>
  <c r="BR10" i="139"/>
  <c r="BQ10" i="139"/>
  <c r="BP10" i="139"/>
  <c r="BO10" i="139"/>
  <c r="BN10" i="139"/>
  <c r="BM10" i="139"/>
  <c r="BK10" i="139"/>
  <c r="BJ10" i="139"/>
  <c r="Q10" i="139"/>
  <c r="P10" i="139"/>
  <c r="CV9" i="139"/>
  <c r="CU9" i="139"/>
  <c r="CT9" i="139"/>
  <c r="CS9" i="139"/>
  <c r="CR9" i="139"/>
  <c r="CQ9" i="139"/>
  <c r="CP9" i="139"/>
  <c r="CO9" i="139"/>
  <c r="CN9" i="139"/>
  <c r="CL9" i="139"/>
  <c r="CI9" i="139"/>
  <c r="CH9" i="139"/>
  <c r="CJ9" i="139" s="1"/>
  <c r="CG9" i="139"/>
  <c r="CF9" i="139"/>
  <c r="CE9" i="139"/>
  <c r="CD9" i="139"/>
  <c r="CC9" i="139"/>
  <c r="CB9" i="139"/>
  <c r="CA9" i="139"/>
  <c r="BZ9" i="139"/>
  <c r="BY9" i="139"/>
  <c r="BX9" i="139"/>
  <c r="BW9" i="139"/>
  <c r="BV9" i="139"/>
  <c r="BU9" i="139"/>
  <c r="BT9" i="139"/>
  <c r="BS9" i="139"/>
  <c r="BR9" i="139"/>
  <c r="BQ9" i="139"/>
  <c r="BP9" i="139"/>
  <c r="BO9" i="139"/>
  <c r="BN9" i="139"/>
  <c r="BM9" i="139"/>
  <c r="BK9" i="139"/>
  <c r="BJ9" i="139"/>
  <c r="Q9" i="139"/>
  <c r="P9" i="139"/>
  <c r="CV8" i="139"/>
  <c r="CU8" i="139"/>
  <c r="CT8" i="139"/>
  <c r="CS8" i="139"/>
  <c r="CR8" i="139"/>
  <c r="CQ8" i="139"/>
  <c r="CP8" i="139"/>
  <c r="CO8" i="139"/>
  <c r="CN8" i="139"/>
  <c r="CL8" i="139"/>
  <c r="CI8" i="139"/>
  <c r="CH8" i="139"/>
  <c r="CJ8" i="139" s="1"/>
  <c r="CG8" i="139"/>
  <c r="CF8" i="139"/>
  <c r="CE8" i="139"/>
  <c r="CD8" i="139"/>
  <c r="CC8" i="139"/>
  <c r="CB8" i="139"/>
  <c r="CA8" i="139"/>
  <c r="BZ8" i="139"/>
  <c r="BY8" i="139"/>
  <c r="BX8" i="139"/>
  <c r="BW8" i="139"/>
  <c r="BV8" i="139"/>
  <c r="BU8" i="139"/>
  <c r="BT8" i="139"/>
  <c r="BS8" i="139"/>
  <c r="BR8" i="139"/>
  <c r="BQ8" i="139"/>
  <c r="BP8" i="139"/>
  <c r="BO8" i="139"/>
  <c r="BN8" i="139"/>
  <c r="BM8" i="139" s="1"/>
  <c r="BK8" i="139"/>
  <c r="BJ8" i="139"/>
  <c r="Q8" i="139"/>
  <c r="P8" i="139"/>
  <c r="CV7" i="139"/>
  <c r="CU7" i="139"/>
  <c r="CT7" i="139"/>
  <c r="CS7" i="139"/>
  <c r="CR7" i="139"/>
  <c r="CQ7" i="139"/>
  <c r="CP7" i="139"/>
  <c r="CO7" i="139"/>
  <c r="CN7" i="139"/>
  <c r="CL7" i="139"/>
  <c r="CJ7" i="139"/>
  <c r="CH7" i="139"/>
  <c r="CG7" i="139"/>
  <c r="CF7" i="139"/>
  <c r="CI7" i="139" s="1"/>
  <c r="CE7" i="139"/>
  <c r="CD7" i="139"/>
  <c r="CC7" i="139"/>
  <c r="CB7" i="139"/>
  <c r="CA7" i="139"/>
  <c r="BZ7" i="139"/>
  <c r="BY7" i="139"/>
  <c r="BX7" i="139"/>
  <c r="BW7" i="139"/>
  <c r="BV7" i="139"/>
  <c r="BU7" i="139"/>
  <c r="BT7" i="139"/>
  <c r="BS7" i="139"/>
  <c r="BR7" i="139"/>
  <c r="BQ7" i="139"/>
  <c r="BP7" i="139"/>
  <c r="BO7" i="139"/>
  <c r="BN7" i="139"/>
  <c r="BM7" i="139"/>
  <c r="BK7" i="139"/>
  <c r="BJ7" i="139"/>
  <c r="Q7" i="139"/>
  <c r="P7" i="139"/>
  <c r="CV6" i="139"/>
  <c r="CU6" i="139"/>
  <c r="CT6" i="139"/>
  <c r="CS6" i="139"/>
  <c r="CR6" i="139"/>
  <c r="CQ6" i="139"/>
  <c r="CP6" i="139"/>
  <c r="CO6" i="139"/>
  <c r="CN6" i="139"/>
  <c r="CL6" i="139"/>
  <c r="CI6" i="139"/>
  <c r="CH6" i="139"/>
  <c r="CJ6" i="139" s="1"/>
  <c r="CG6" i="139"/>
  <c r="CF6" i="139"/>
  <c r="CE6" i="139"/>
  <c r="CD6" i="139"/>
  <c r="CC6" i="139"/>
  <c r="CB6" i="139"/>
  <c r="CA6" i="139"/>
  <c r="BZ6" i="139"/>
  <c r="BY6" i="139"/>
  <c r="BX6" i="139"/>
  <c r="BW6" i="139"/>
  <c r="BV6" i="139"/>
  <c r="BU6" i="139"/>
  <c r="BT6" i="139"/>
  <c r="BS6" i="139"/>
  <c r="BR6" i="139"/>
  <c r="BQ6" i="139"/>
  <c r="BP6" i="139"/>
  <c r="BO6" i="139"/>
  <c r="BN6" i="139"/>
  <c r="BM6" i="139"/>
  <c r="BM4" i="139" s="1"/>
  <c r="BM11" i="139" s="1"/>
  <c r="BM18" i="139" s="1"/>
  <c r="BK6" i="139"/>
  <c r="BJ6" i="139"/>
  <c r="Q6" i="139"/>
  <c r="P6" i="139"/>
  <c r="CV5" i="139"/>
  <c r="CU5" i="139"/>
  <c r="CT5" i="139"/>
  <c r="CS5" i="139"/>
  <c r="CR5" i="139"/>
  <c r="CQ5" i="139"/>
  <c r="CP5" i="139"/>
  <c r="CO5" i="139"/>
  <c r="CN5" i="139"/>
  <c r="CL5" i="139"/>
  <c r="CI5" i="139"/>
  <c r="CH5" i="139"/>
  <c r="CJ5" i="139" s="1"/>
  <c r="CG5" i="139"/>
  <c r="CF5" i="139"/>
  <c r="CE5" i="139"/>
  <c r="CD5" i="139"/>
  <c r="CC5" i="139"/>
  <c r="CB5" i="139"/>
  <c r="CA5" i="139"/>
  <c r="BZ5" i="139"/>
  <c r="BY5" i="139"/>
  <c r="BX5" i="139"/>
  <c r="BW5" i="139"/>
  <c r="BV5" i="139"/>
  <c r="BU5" i="139"/>
  <c r="BT5" i="139"/>
  <c r="BS5" i="139"/>
  <c r="BR5" i="139"/>
  <c r="BQ5" i="139"/>
  <c r="BP5" i="139"/>
  <c r="BO5" i="139"/>
  <c r="BN5" i="139"/>
  <c r="BM5" i="139"/>
  <c r="BK5" i="139"/>
  <c r="BJ5" i="139"/>
  <c r="Q5" i="139"/>
  <c r="P5" i="139"/>
  <c r="CG4" i="139"/>
  <c r="CE4" i="139"/>
  <c r="BY4" i="139"/>
  <c r="BW4" i="139"/>
  <c r="BV4" i="139"/>
  <c r="BU4" i="139"/>
  <c r="BT4" i="139"/>
  <c r="BS4" i="139"/>
  <c r="BS11" i="139" s="1"/>
  <c r="BS18" i="139" s="1"/>
  <c r="BS44" i="139" s="1"/>
  <c r="BR4" i="139"/>
  <c r="BR11" i="139" s="1"/>
  <c r="BR18" i="139" s="1"/>
  <c r="BR44" i="139" s="1"/>
  <c r="BQ4" i="139"/>
  <c r="BQ11" i="139" s="1"/>
  <c r="BQ18" i="139" s="1"/>
  <c r="BQ44" i="139" s="1"/>
  <c r="BP4" i="139"/>
  <c r="BP11" i="139" s="1"/>
  <c r="BP18" i="139" s="1"/>
  <c r="BP44" i="139" s="1"/>
  <c r="BO4" i="139"/>
  <c r="BN4" i="139"/>
  <c r="BN11" i="139" s="1"/>
  <c r="BI4" i="139"/>
  <c r="BI11" i="139" s="1"/>
  <c r="BH4" i="139"/>
  <c r="BH11" i="139" s="1"/>
  <c r="BH18" i="139" s="1"/>
  <c r="BH44" i="139" s="1"/>
  <c r="BG4" i="139"/>
  <c r="BG11" i="139" s="1"/>
  <c r="BF4" i="139"/>
  <c r="CL4" i="139" s="1"/>
  <c r="BE4" i="139"/>
  <c r="BE11" i="139" s="1"/>
  <c r="BD4" i="139"/>
  <c r="CF4" i="139" s="1"/>
  <c r="BC4" i="139"/>
  <c r="BC11" i="139" s="1"/>
  <c r="BB4" i="139"/>
  <c r="BB11" i="139" s="1"/>
  <c r="BB18" i="139" s="1"/>
  <c r="BA4" i="139"/>
  <c r="BA11" i="139" s="1"/>
  <c r="AZ4" i="139"/>
  <c r="CD4" i="139" s="1"/>
  <c r="AY4" i="139"/>
  <c r="AY11" i="139" s="1"/>
  <c r="AX4" i="139"/>
  <c r="CC4" i="139" s="1"/>
  <c r="AW4" i="139"/>
  <c r="AW11" i="139" s="1"/>
  <c r="AV4" i="139"/>
  <c r="AU4" i="139"/>
  <c r="AU11" i="139" s="1"/>
  <c r="AT4" i="139"/>
  <c r="AT11" i="139" s="1"/>
  <c r="AT18" i="139" s="1"/>
  <c r="AS4" i="139"/>
  <c r="AS11" i="139" s="1"/>
  <c r="AR4" i="139"/>
  <c r="AR11" i="139" s="1"/>
  <c r="AR18" i="139" s="1"/>
  <c r="AR44" i="139" s="1"/>
  <c r="AQ4" i="139"/>
  <c r="AQ11" i="139" s="1"/>
  <c r="AP4" i="139"/>
  <c r="CO4" i="139" s="1"/>
  <c r="AO4" i="139"/>
  <c r="AO11" i="139" s="1"/>
  <c r="AN4" i="139"/>
  <c r="BX4" i="139" s="1"/>
  <c r="AM4" i="139"/>
  <c r="AM11" i="139" s="1"/>
  <c r="AL4" i="139"/>
  <c r="AL11" i="139" s="1"/>
  <c r="AL18" i="139" s="1"/>
  <c r="AK4" i="139"/>
  <c r="AK11" i="139" s="1"/>
  <c r="Q4" i="139"/>
  <c r="O4" i="139"/>
  <c r="N4" i="139"/>
  <c r="N11" i="139" s="1"/>
  <c r="M4" i="139"/>
  <c r="CU4" i="139" s="1"/>
  <c r="L4" i="139"/>
  <c r="L11" i="139" s="1"/>
  <c r="K4" i="139"/>
  <c r="CP4" i="139" s="1"/>
  <c r="J4" i="139"/>
  <c r="J11" i="139" s="1"/>
  <c r="I4" i="139"/>
  <c r="CN4" i="139" s="1"/>
  <c r="H4" i="139"/>
  <c r="G4" i="139"/>
  <c r="F4" i="139"/>
  <c r="E4" i="139"/>
  <c r="D4" i="139"/>
  <c r="C4" i="139"/>
  <c r="CF63" i="141" l="1"/>
  <c r="CE63" i="141"/>
  <c r="L37" i="142"/>
  <c r="AU6" i="142"/>
  <c r="CZ6" i="142" s="1"/>
  <c r="BC6" i="142"/>
  <c r="DH6" i="142" s="1"/>
  <c r="BU6" i="142"/>
  <c r="AU12" i="142"/>
  <c r="CZ12" i="142" s="1"/>
  <c r="BC12" i="142"/>
  <c r="DH12" i="142" s="1"/>
  <c r="BU12" i="142"/>
  <c r="AU18" i="142"/>
  <c r="CZ18" i="142" s="1"/>
  <c r="BC18" i="142"/>
  <c r="DH18" i="142" s="1"/>
  <c r="BU18" i="142"/>
  <c r="K25" i="142"/>
  <c r="K37" i="142"/>
  <c r="AW6" i="142"/>
  <c r="DB6" i="142" s="1"/>
  <c r="BE6" i="142"/>
  <c r="DJ6" i="142" s="1"/>
  <c r="AW12" i="142"/>
  <c r="DB12" i="142" s="1"/>
  <c r="BE12" i="142"/>
  <c r="DJ12" i="142" s="1"/>
  <c r="AW18" i="142"/>
  <c r="DB18" i="142" s="1"/>
  <c r="BE18" i="142"/>
  <c r="DJ18" i="142" s="1"/>
  <c r="BO18" i="142"/>
  <c r="M25" i="142"/>
  <c r="M37" i="142"/>
  <c r="P6" i="142"/>
  <c r="BW6" i="142" s="1"/>
  <c r="BP6" i="142"/>
  <c r="CH6" i="142"/>
  <c r="CX6" i="142"/>
  <c r="P12" i="142"/>
  <c r="BW12" i="142" s="1"/>
  <c r="BP12" i="142"/>
  <c r="CH12" i="142"/>
  <c r="CX12" i="142"/>
  <c r="P18" i="142"/>
  <c r="BW18" i="142" s="1"/>
  <c r="BP18" i="142"/>
  <c r="CH18" i="142"/>
  <c r="CX18" i="142"/>
  <c r="N25" i="142"/>
  <c r="N37" i="142"/>
  <c r="BQ12" i="142"/>
  <c r="L25" i="142"/>
  <c r="AZ6" i="142"/>
  <c r="DE6" i="142" s="1"/>
  <c r="AZ12" i="142"/>
  <c r="DE12" i="142" s="1"/>
  <c r="BR12" i="142"/>
  <c r="AZ18" i="142"/>
  <c r="DE18" i="142" s="1"/>
  <c r="BA6" i="142"/>
  <c r="DF6" i="142" s="1"/>
  <c r="AR12" i="142"/>
  <c r="BA12" i="142"/>
  <c r="DF12" i="142" s="1"/>
  <c r="BS12" i="142"/>
  <c r="AR18" i="142"/>
  <c r="BA18" i="142"/>
  <c r="DF18" i="142" s="1"/>
  <c r="BT12" i="142"/>
  <c r="BM62" i="141"/>
  <c r="ES62" i="141" s="1"/>
  <c r="ES6" i="141"/>
  <c r="AN62" i="141"/>
  <c r="BV6" i="141"/>
  <c r="FB6" i="141" s="1"/>
  <c r="FR26" i="141"/>
  <c r="CR26" i="141"/>
  <c r="CA62" i="141"/>
  <c r="FG62" i="141" s="1"/>
  <c r="M62" i="141"/>
  <c r="CS6" i="141"/>
  <c r="EV6" i="141"/>
  <c r="BO20" i="141"/>
  <c r="EU20" i="141" s="1"/>
  <c r="BD62" i="141"/>
  <c r="CD6" i="141"/>
  <c r="FJ6" i="141" s="1"/>
  <c r="FS13" i="141"/>
  <c r="FS6" i="141"/>
  <c r="BQ6" i="141"/>
  <c r="BY20" i="141"/>
  <c r="FE20" i="141" s="1"/>
  <c r="AT62" i="141"/>
  <c r="FQ20" i="141"/>
  <c r="EY6" i="141"/>
  <c r="BS62" i="141"/>
  <c r="EY62" i="141" s="1"/>
  <c r="BN20" i="141"/>
  <c r="ET20" i="141" s="1"/>
  <c r="AK62" i="141"/>
  <c r="BI62" i="141"/>
  <c r="EO62" i="141" s="1"/>
  <c r="EX6" i="141"/>
  <c r="BR62" i="141"/>
  <c r="EX62" i="141" s="1"/>
  <c r="EJ13" i="141"/>
  <c r="CT61" i="141"/>
  <c r="P61" i="141"/>
  <c r="CV61" i="141" s="1"/>
  <c r="DX61" i="141"/>
  <c r="BX61" i="141"/>
  <c r="FD61" i="141" s="1"/>
  <c r="AV62" i="141"/>
  <c r="BZ6" i="141"/>
  <c r="FF6" i="141" s="1"/>
  <c r="BO6" i="141"/>
  <c r="DR62" i="141"/>
  <c r="DT6" i="141"/>
  <c r="DR20" i="141"/>
  <c r="EB6" i="141"/>
  <c r="ER6" i="141"/>
  <c r="BL62" i="141"/>
  <c r="ER62" i="141" s="1"/>
  <c r="EZ6" i="141"/>
  <c r="BT62" i="141"/>
  <c r="EZ62" i="141" s="1"/>
  <c r="BO13" i="141"/>
  <c r="EU13" i="141" s="1"/>
  <c r="DZ20" i="141"/>
  <c r="EB26" i="141"/>
  <c r="BZ26" i="141"/>
  <c r="FF26" i="141" s="1"/>
  <c r="P6" i="141"/>
  <c r="CV6" i="141" s="1"/>
  <c r="DW62" i="141"/>
  <c r="AY62" i="141"/>
  <c r="BG64" i="141"/>
  <c r="EM62" i="141"/>
  <c r="BX6" i="141"/>
  <c r="CF6" i="141"/>
  <c r="FL6" i="141" s="1"/>
  <c r="DW6" i="141"/>
  <c r="EE6" i="141"/>
  <c r="EM6" i="141"/>
  <c r="P13" i="141"/>
  <c r="CV13" i="141" s="1"/>
  <c r="BX13" i="141"/>
  <c r="FD13" i="141" s="1"/>
  <c r="CF13" i="141"/>
  <c r="FL13" i="141" s="1"/>
  <c r="CP13" i="141"/>
  <c r="EE13" i="141"/>
  <c r="BV20" i="141"/>
  <c r="FB20" i="141" s="1"/>
  <c r="CD20" i="141"/>
  <c r="FJ20" i="141" s="1"/>
  <c r="DU20" i="141"/>
  <c r="EK20" i="141"/>
  <c r="Q26" i="141"/>
  <c r="CW26" i="141" s="1"/>
  <c r="EM26" i="141"/>
  <c r="CF26" i="141"/>
  <c r="FL26" i="141" s="1"/>
  <c r="CA26" i="141"/>
  <c r="FG26" i="141" s="1"/>
  <c r="BK28" i="141"/>
  <c r="BK26" i="141" s="1"/>
  <c r="EQ26" i="141" s="1"/>
  <c r="BK32" i="141"/>
  <c r="EQ32" i="141" s="1"/>
  <c r="FO47" i="141"/>
  <c r="BU47" i="141"/>
  <c r="FA47" i="141" s="1"/>
  <c r="BY47" i="141"/>
  <c r="FE47" i="141" s="1"/>
  <c r="CC47" i="141"/>
  <c r="FI47" i="141" s="1"/>
  <c r="EH47" i="141"/>
  <c r="FO54" i="141"/>
  <c r="CO54" i="141"/>
  <c r="DY54" i="141"/>
  <c r="BY54" i="141"/>
  <c r="FE54" i="141" s="1"/>
  <c r="FR54" i="141"/>
  <c r="J61" i="141"/>
  <c r="AZ61" i="141"/>
  <c r="EF61" i="141" s="1"/>
  <c r="BZ61" i="141"/>
  <c r="FF61" i="141" s="1"/>
  <c r="DY61" i="141"/>
  <c r="AU62" i="141"/>
  <c r="DU62" i="141"/>
  <c r="EC6" i="141"/>
  <c r="EC13" i="141"/>
  <c r="FR20" i="141"/>
  <c r="AS62" i="141"/>
  <c r="O62" i="141"/>
  <c r="CU38" i="141"/>
  <c r="Q38" i="141"/>
  <c r="CW38" i="141" s="1"/>
  <c r="CB61" i="141"/>
  <c r="FH61" i="141" s="1"/>
  <c r="I62" i="141"/>
  <c r="Q6" i="141"/>
  <c r="CW6" i="141" s="1"/>
  <c r="AR62" i="141"/>
  <c r="BY6" i="141"/>
  <c r="FE6" i="141" s="1"/>
  <c r="CQ6" i="141"/>
  <c r="DX6" i="141"/>
  <c r="EF6" i="141"/>
  <c r="EN6" i="141"/>
  <c r="FO6" i="141"/>
  <c r="BK7" i="141"/>
  <c r="BK6" i="141" s="1"/>
  <c r="BY13" i="141"/>
  <c r="FE13" i="141" s="1"/>
  <c r="CQ13" i="141"/>
  <c r="BK14" i="141"/>
  <c r="BK13" i="141" s="1"/>
  <c r="EQ13" i="141" s="1"/>
  <c r="CO20" i="141"/>
  <c r="P26" i="141"/>
  <c r="CV26" i="141" s="1"/>
  <c r="CB26" i="141"/>
  <c r="FH26" i="141" s="1"/>
  <c r="BK47" i="141"/>
  <c r="EQ47" i="141" s="1"/>
  <c r="DQ47" i="141"/>
  <c r="FP54" i="141"/>
  <c r="CP54" i="141"/>
  <c r="BU54" i="141"/>
  <c r="FA54" i="141" s="1"/>
  <c r="FS54" i="141"/>
  <c r="BA61" i="141"/>
  <c r="FS61" i="141" s="1"/>
  <c r="EE61" i="141"/>
  <c r="BE64" i="141"/>
  <c r="CE62" i="141"/>
  <c r="FK62" i="141" s="1"/>
  <c r="EK62" i="141"/>
  <c r="AX62" i="141"/>
  <c r="CE13" i="141"/>
  <c r="FK13" i="141" s="1"/>
  <c r="DQ6" i="141"/>
  <c r="EO6" i="141"/>
  <c r="P20" i="141"/>
  <c r="CV20" i="141" s="1"/>
  <c r="BX20" i="141"/>
  <c r="FD20" i="141" s="1"/>
  <c r="CF20" i="141"/>
  <c r="FL20" i="141" s="1"/>
  <c r="FO26" i="141"/>
  <c r="DY26" i="141"/>
  <c r="BY26" i="141"/>
  <c r="FE26" i="141" s="1"/>
  <c r="CC26" i="141"/>
  <c r="FI26" i="141" s="1"/>
  <c r="CS26" i="141"/>
  <c r="CQ47" i="141"/>
  <c r="K61" i="141"/>
  <c r="BW47" i="141"/>
  <c r="FC47" i="141" s="1"/>
  <c r="AM61" i="141"/>
  <c r="BV47" i="141"/>
  <c r="FB47" i="141" s="1"/>
  <c r="BC61" i="141"/>
  <c r="CD47" i="141"/>
  <c r="FJ47" i="141" s="1"/>
  <c r="DR47" i="141"/>
  <c r="Q61" i="141"/>
  <c r="CW61" i="141" s="1"/>
  <c r="L62" i="141"/>
  <c r="BB62" i="141"/>
  <c r="N62" i="141"/>
  <c r="EK6" i="141"/>
  <c r="CE26" i="141"/>
  <c r="FK26" i="141" s="1"/>
  <c r="EK26" i="141"/>
  <c r="FQ32" i="141"/>
  <c r="CQ32" i="141"/>
  <c r="AP62" i="141"/>
  <c r="CE6" i="141"/>
  <c r="FK6" i="141" s="1"/>
  <c r="DV6" i="141"/>
  <c r="BW13" i="141"/>
  <c r="FC13" i="141" s="1"/>
  <c r="CA6" i="141"/>
  <c r="FG6" i="141" s="1"/>
  <c r="DR6" i="141"/>
  <c r="FP26" i="141"/>
  <c r="CP26" i="141"/>
  <c r="FR32" i="141"/>
  <c r="BO32" i="141"/>
  <c r="EU32" i="141" s="1"/>
  <c r="BZ47" i="141"/>
  <c r="FF47" i="141" s="1"/>
  <c r="DS47" i="141"/>
  <c r="FP47" i="141"/>
  <c r="CB54" i="141"/>
  <c r="FH54" i="141" s="1"/>
  <c r="AK61" i="141"/>
  <c r="BH61" i="141"/>
  <c r="EN61" i="141" s="1"/>
  <c r="BC62" i="141"/>
  <c r="EC62" i="141"/>
  <c r="DU6" i="141"/>
  <c r="ET6" i="141"/>
  <c r="FT13" i="141"/>
  <c r="EA20" i="141"/>
  <c r="BW26" i="141"/>
  <c r="FC26" i="141" s="1"/>
  <c r="DU26" i="141"/>
  <c r="FT38" i="141"/>
  <c r="CT38" i="141"/>
  <c r="BF62" i="141"/>
  <c r="BW6" i="141"/>
  <c r="ED6" i="141"/>
  <c r="FT26" i="141"/>
  <c r="CB6" i="141"/>
  <c r="FH6" i="141" s="1"/>
  <c r="CT6" i="141"/>
  <c r="CD26" i="141"/>
  <c r="FJ26" i="141" s="1"/>
  <c r="BU26" i="141"/>
  <c r="FA26" i="141" s="1"/>
  <c r="CU26" i="141"/>
  <c r="FS32" i="141"/>
  <c r="BP32" i="141"/>
  <c r="EV32" i="141" s="1"/>
  <c r="CS61" i="141"/>
  <c r="BW61" i="141"/>
  <c r="FC61" i="141" s="1"/>
  <c r="DU61" i="141"/>
  <c r="EC61" i="141"/>
  <c r="CA61" i="141"/>
  <c r="FG61" i="141" s="1"/>
  <c r="CE61" i="141"/>
  <c r="FK61" i="141" s="1"/>
  <c r="EK61" i="141"/>
  <c r="CR47" i="141"/>
  <c r="DY47" i="141"/>
  <c r="FQ47" i="141"/>
  <c r="CC54" i="141"/>
  <c r="FI54" i="141" s="1"/>
  <c r="CO32" i="141"/>
  <c r="CR38" i="141"/>
  <c r="CU47" i="141"/>
  <c r="DT47" i="141"/>
  <c r="EB47" i="141"/>
  <c r="EJ47" i="141"/>
  <c r="FS47" i="141"/>
  <c r="EK54" i="141"/>
  <c r="FT54" i="141"/>
  <c r="BK61" i="141"/>
  <c r="EQ61" i="141" s="1"/>
  <c r="CO26" i="141"/>
  <c r="CP32" i="141"/>
  <c r="CS38" i="141"/>
  <c r="DU47" i="141"/>
  <c r="EC47" i="141"/>
  <c r="EK47" i="141"/>
  <c r="FT47" i="141"/>
  <c r="CE47" i="141"/>
  <c r="FK47" i="141" s="1"/>
  <c r="CO47" i="141"/>
  <c r="DV47" i="141"/>
  <c r="ED47" i="141"/>
  <c r="EL47" i="141"/>
  <c r="BX54" i="141"/>
  <c r="FD54" i="141" s="1"/>
  <c r="CF54" i="141"/>
  <c r="FL54" i="141" s="1"/>
  <c r="BX47" i="141"/>
  <c r="FD47" i="141" s="1"/>
  <c r="CF47" i="141"/>
  <c r="FL47" i="141" s="1"/>
  <c r="Q47" i="141"/>
  <c r="CW47" i="141" s="1"/>
  <c r="CD11" i="139"/>
  <c r="AY18" i="139"/>
  <c r="CJ13" i="139"/>
  <c r="CI13" i="139"/>
  <c r="CA11" i="139"/>
  <c r="AS18" i="139"/>
  <c r="BM42" i="139"/>
  <c r="AU18" i="139"/>
  <c r="CB11" i="139"/>
  <c r="L18" i="139"/>
  <c r="CU11" i="139"/>
  <c r="BY42" i="139"/>
  <c r="CG42" i="139"/>
  <c r="BW11" i="139"/>
  <c r="AK18" i="139"/>
  <c r="J18" i="139"/>
  <c r="CO11" i="139"/>
  <c r="BB44" i="139"/>
  <c r="AM18" i="139"/>
  <c r="BX11" i="139"/>
  <c r="K49" i="139"/>
  <c r="AO18" i="139"/>
  <c r="BY11" i="139"/>
  <c r="AW18" i="139"/>
  <c r="CC11" i="139"/>
  <c r="BE18" i="139"/>
  <c r="CG11" i="139"/>
  <c r="O44" i="139"/>
  <c r="Q18" i="139"/>
  <c r="CL42" i="139"/>
  <c r="CJ36" i="139"/>
  <c r="BK11" i="139"/>
  <c r="BJ11" i="139"/>
  <c r="BI18" i="139"/>
  <c r="CJ27" i="139"/>
  <c r="CI27" i="139"/>
  <c r="AL44" i="139"/>
  <c r="BC18" i="139"/>
  <c r="CF11" i="139"/>
  <c r="CL11" i="139"/>
  <c r="N18" i="139"/>
  <c r="CV11" i="139"/>
  <c r="CS11" i="139"/>
  <c r="P11" i="139"/>
  <c r="AN44" i="139"/>
  <c r="CJ42" i="139"/>
  <c r="CI42" i="139"/>
  <c r="CN42" i="139"/>
  <c r="BZ11" i="139"/>
  <c r="AQ18" i="139"/>
  <c r="O47" i="139"/>
  <c r="Q42" i="139"/>
  <c r="BM44" i="139"/>
  <c r="BW42" i="139"/>
  <c r="CE42" i="139"/>
  <c r="BK42" i="139"/>
  <c r="BJ42" i="139"/>
  <c r="CH11" i="139"/>
  <c r="BG18" i="139"/>
  <c r="CE11" i="139"/>
  <c r="BA18" i="139"/>
  <c r="CO42" i="139"/>
  <c r="J49" i="139"/>
  <c r="BZ4" i="139"/>
  <c r="CH4" i="139"/>
  <c r="CR4" i="139"/>
  <c r="CQ13" i="139"/>
  <c r="CI14" i="139"/>
  <c r="P21" i="139"/>
  <c r="BX21" i="139"/>
  <c r="CF21" i="139"/>
  <c r="CP21" i="139"/>
  <c r="CE36" i="139"/>
  <c r="CQ4" i="139"/>
  <c r="CU27" i="139"/>
  <c r="CA4" i="139"/>
  <c r="CS4" i="139"/>
  <c r="I11" i="139"/>
  <c r="Q11" i="139"/>
  <c r="AZ11" i="139"/>
  <c r="AZ18" i="139" s="1"/>
  <c r="AZ44" i="139" s="1"/>
  <c r="CR13" i="139"/>
  <c r="Q21" i="139"/>
  <c r="BY21" i="139"/>
  <c r="CG21" i="139"/>
  <c r="CQ21" i="139"/>
  <c r="CI22" i="139"/>
  <c r="CI29" i="139"/>
  <c r="P36" i="139"/>
  <c r="AL42" i="139"/>
  <c r="AT42" i="139"/>
  <c r="CA42" i="139" s="1"/>
  <c r="I49" i="139"/>
  <c r="CV36" i="139"/>
  <c r="BJ4" i="139"/>
  <c r="BK4" i="139"/>
  <c r="CB4" i="139"/>
  <c r="CT4" i="139"/>
  <c r="CR11" i="139"/>
  <c r="CS13" i="139"/>
  <c r="BZ21" i="139"/>
  <c r="CH21" i="139"/>
  <c r="CR21" i="139"/>
  <c r="P27" i="139"/>
  <c r="Q36" i="139"/>
  <c r="CQ36" i="139"/>
  <c r="L42" i="139"/>
  <c r="AU42" i="139"/>
  <c r="CB42" i="139" s="1"/>
  <c r="CO21" i="139"/>
  <c r="K11" i="139"/>
  <c r="BJ21" i="139"/>
  <c r="CS21" i="139"/>
  <c r="M42" i="139"/>
  <c r="BF18" i="139"/>
  <c r="CV4" i="139"/>
  <c r="BJ36" i="139"/>
  <c r="CI36" i="139"/>
  <c r="CI39" i="139"/>
  <c r="N42" i="139"/>
  <c r="AW42" i="139"/>
  <c r="CC42" i="139" s="1"/>
  <c r="M18" i="139"/>
  <c r="CL21" i="139"/>
  <c r="BN13" i="139"/>
  <c r="BN18" i="139" s="1"/>
  <c r="BN44" i="139" s="1"/>
  <c r="P4" i="139"/>
  <c r="CD21" i="139"/>
  <c r="P62" i="141" l="1"/>
  <c r="CV62" i="141" s="1"/>
  <c r="CT62" i="141"/>
  <c r="DV62" i="141"/>
  <c r="BU61" i="141"/>
  <c r="FA61" i="141" s="1"/>
  <c r="DQ61" i="141"/>
  <c r="FO61" i="141"/>
  <c r="FQ61" i="141"/>
  <c r="CQ61" i="141"/>
  <c r="FP61" i="141"/>
  <c r="CP61" i="141"/>
  <c r="J66" i="141"/>
  <c r="J67" i="141" s="1" a="1"/>
  <c r="BW62" i="141"/>
  <c r="FC62" i="141" s="1"/>
  <c r="FC6" i="141"/>
  <c r="BA62" i="141"/>
  <c r="BH62" i="141"/>
  <c r="FT62" i="141" s="1"/>
  <c r="Q62" i="141"/>
  <c r="CW62" i="141" s="1"/>
  <c r="CU62" i="141"/>
  <c r="AY64" i="141"/>
  <c r="EE62" i="141"/>
  <c r="FT61" i="141"/>
  <c r="BD64" i="141"/>
  <c r="EJ62" i="141"/>
  <c r="CD62" i="141"/>
  <c r="FJ62" i="141" s="1"/>
  <c r="BC64" i="141"/>
  <c r="EI62" i="141"/>
  <c r="CO62" i="141"/>
  <c r="BB64" i="141"/>
  <c r="EH62" i="141"/>
  <c r="I66" i="141"/>
  <c r="I67" i="141" s="1" a="1"/>
  <c r="BU62" i="141"/>
  <c r="FA62" i="141" s="1"/>
  <c r="DQ62" i="141"/>
  <c r="CR62" i="141"/>
  <c r="BF64" i="141"/>
  <c r="EL62" i="141"/>
  <c r="K62" i="141"/>
  <c r="BK62" i="141"/>
  <c r="EQ62" i="141" s="1"/>
  <c r="EQ6" i="141"/>
  <c r="AZ62" i="141"/>
  <c r="BY62" i="141"/>
  <c r="FE62" i="141" s="1"/>
  <c r="DY62" i="141"/>
  <c r="K66" i="141"/>
  <c r="K67" i="141" s="1" a="1"/>
  <c r="EA62" i="141"/>
  <c r="BZ62" i="141"/>
  <c r="FF62" i="141" s="1"/>
  <c r="BO62" i="141"/>
  <c r="EU62" i="141" s="1"/>
  <c r="EU6" i="141"/>
  <c r="BV61" i="141"/>
  <c r="FB61" i="141" s="1"/>
  <c r="DS61" i="141"/>
  <c r="AM62" i="141"/>
  <c r="CC61" i="141"/>
  <c r="FI61" i="141" s="1"/>
  <c r="EG61" i="141"/>
  <c r="BX62" i="141"/>
  <c r="FD62" i="141" s="1"/>
  <c r="FD6" i="141"/>
  <c r="BQ62" i="141"/>
  <c r="EW62" i="141" s="1"/>
  <c r="EW6" i="141"/>
  <c r="FS62" i="141"/>
  <c r="CS62" i="141"/>
  <c r="CD61" i="141"/>
  <c r="FJ61" i="141" s="1"/>
  <c r="EI61" i="141"/>
  <c r="DX62" i="141"/>
  <c r="J62" i="141"/>
  <c r="DZ62" i="141"/>
  <c r="DT62" i="141"/>
  <c r="FR61" i="141"/>
  <c r="BN62" i="141"/>
  <c r="ET62" i="141" s="1"/>
  <c r="ED62" i="141"/>
  <c r="CF61" i="141"/>
  <c r="FL61" i="141" s="1"/>
  <c r="EB62" i="141"/>
  <c r="BP62" i="141"/>
  <c r="EV62" i="141" s="1"/>
  <c r="AO44" i="139"/>
  <c r="BY18" i="139"/>
  <c r="BY44" i="139" s="1"/>
  <c r="BG44" i="139"/>
  <c r="CH44" i="139" s="1"/>
  <c r="CH18" i="139"/>
  <c r="CP42" i="139"/>
  <c r="AT44" i="139"/>
  <c r="L49" i="139"/>
  <c r="CT42" i="139"/>
  <c r="CQ42" i="139"/>
  <c r="CJ4" i="139"/>
  <c r="CI4" i="139"/>
  <c r="CJ11" i="139"/>
  <c r="CI11" i="139"/>
  <c r="BC44" i="139"/>
  <c r="CF44" i="139" s="1"/>
  <c r="CF18" i="139"/>
  <c r="CJ21" i="139"/>
  <c r="CI21" i="139"/>
  <c r="CE18" i="139"/>
  <c r="BA44" i="139"/>
  <c r="CE44" i="139" s="1"/>
  <c r="CB18" i="139"/>
  <c r="CB44" i="139" s="1"/>
  <c r="AU44" i="139"/>
  <c r="CL18" i="139"/>
  <c r="BF44" i="139"/>
  <c r="AQ44" i="139"/>
  <c r="BZ18" i="139"/>
  <c r="BZ44" i="139" s="1"/>
  <c r="BK18" i="139"/>
  <c r="BJ18" i="139"/>
  <c r="BI44" i="139"/>
  <c r="BE44" i="139"/>
  <c r="CG18" i="139"/>
  <c r="AM44" i="139"/>
  <c r="BX18" i="139"/>
  <c r="BX44" i="139" s="1"/>
  <c r="CA18" i="139"/>
  <c r="CA44" i="139" s="1"/>
  <c r="AS44" i="139"/>
  <c r="CU18" i="139"/>
  <c r="M44" i="139"/>
  <c r="CR18" i="139"/>
  <c r="M49" i="139"/>
  <c r="CU42" i="139"/>
  <c r="CR42" i="139"/>
  <c r="CV18" i="139"/>
  <c r="N44" i="139"/>
  <c r="CS18" i="139"/>
  <c r="P18" i="139"/>
  <c r="CQ11" i="139"/>
  <c r="K18" i="139"/>
  <c r="CP11" i="139"/>
  <c r="AK44" i="139"/>
  <c r="BW18" i="139"/>
  <c r="BW44" i="139" s="1"/>
  <c r="CD18" i="139"/>
  <c r="AY44" i="139"/>
  <c r="CD44" i="139" s="1"/>
  <c r="CN11" i="139"/>
  <c r="I18" i="139"/>
  <c r="CC18" i="139"/>
  <c r="CC44" i="139" s="1"/>
  <c r="AW44" i="139"/>
  <c r="CT11" i="139"/>
  <c r="N49" i="139"/>
  <c r="P42" i="139"/>
  <c r="N47" i="139"/>
  <c r="CV42" i="139"/>
  <c r="CS42" i="139"/>
  <c r="CO18" i="139"/>
  <c r="J44" i="139"/>
  <c r="CT18" i="139"/>
  <c r="L44" i="139"/>
  <c r="CQ18" i="139"/>
  <c r="CP62" i="141" l="1"/>
  <c r="FP62" i="141"/>
  <c r="BV62" i="141"/>
  <c r="FB62" i="141" s="1"/>
  <c r="DS62" i="141"/>
  <c r="EF62" i="141"/>
  <c r="AZ64" i="141"/>
  <c r="L66" i="141"/>
  <c r="L67" i="141" s="1" a="1"/>
  <c r="FR62" i="141"/>
  <c r="EN62" i="141"/>
  <c r="BH64" i="141"/>
  <c r="N66" i="141"/>
  <c r="N67" i="141" s="1" a="1"/>
  <c r="CF62" i="141"/>
  <c r="FL62" i="141" s="1"/>
  <c r="FO62" i="141"/>
  <c r="CB62" i="141"/>
  <c r="FH62" i="141" s="1"/>
  <c r="CC62" i="141"/>
  <c r="FI62" i="141" s="1"/>
  <c r="EG62" i="141"/>
  <c r="BA64" i="141"/>
  <c r="M66" i="141"/>
  <c r="M67" i="141" s="1" a="1"/>
  <c r="CQ62" i="141"/>
  <c r="FQ62" i="141"/>
  <c r="CI44" i="139"/>
  <c r="K44" i="139"/>
  <c r="CP44" i="139" s="1"/>
  <c r="CP18" i="139"/>
  <c r="CJ18" i="139"/>
  <c r="CI18" i="139"/>
  <c r="CO44" i="139"/>
  <c r="I44" i="139"/>
  <c r="CN18" i="139"/>
  <c r="CG44" i="139"/>
  <c r="CJ44" i="139" s="1"/>
  <c r="P44" i="139"/>
  <c r="CV44" i="139"/>
  <c r="CS44" i="139"/>
  <c r="CQ44" i="139"/>
  <c r="CT44" i="139"/>
  <c r="CL44" i="139"/>
  <c r="CU44" i="139"/>
  <c r="CR44" i="139"/>
  <c r="BK44" i="139"/>
  <c r="BJ44" i="139"/>
  <c r="Q44" i="139"/>
  <c r="I46" i="139" l="1"/>
  <c r="J46" i="139" s="1"/>
  <c r="K46" i="139" s="1"/>
  <c r="L46" i="139" s="1"/>
  <c r="M46" i="139" s="1"/>
  <c r="N46" i="139" s="1"/>
  <c r="CN44" i="139"/>
  <c r="P46" i="139" l="1"/>
  <c r="O46" i="139"/>
  <c r="N48" i="139"/>
  <c r="Q46" i="139" l="1"/>
  <c r="O48" i="139"/>
  <c r="A1" i="140" l="1"/>
  <c r="CK23" i="140" l="1"/>
  <c r="CJ23" i="140"/>
  <c r="CI23" i="140"/>
  <c r="BK23" i="140"/>
  <c r="BJ23" i="140"/>
  <c r="Q23" i="140"/>
  <c r="P23" i="140"/>
  <c r="BR23" i="148" l="1"/>
  <c r="BQ23" i="148"/>
  <c r="BP23" i="148"/>
  <c r="BO23" i="148"/>
  <c r="BN23" i="148"/>
  <c r="BE23" i="148"/>
  <c r="BD23" i="148"/>
  <c r="BC23" i="148"/>
  <c r="BB23" i="148"/>
  <c r="BA23" i="148"/>
  <c r="AZ23" i="148"/>
  <c r="AY23" i="148"/>
  <c r="AX23" i="148"/>
  <c r="AW23" i="148"/>
  <c r="AV23" i="148"/>
  <c r="AU23" i="148"/>
  <c r="AT23" i="148"/>
  <c r="AR23" i="148"/>
  <c r="AQ23" i="148"/>
  <c r="Q23" i="148"/>
  <c r="P23" i="148"/>
  <c r="BR22" i="148"/>
  <c r="BQ22" i="148"/>
  <c r="BP22" i="148"/>
  <c r="BO22" i="148"/>
  <c r="BN22" i="148"/>
  <c r="BE22" i="148"/>
  <c r="BD22" i="148"/>
  <c r="BC22" i="148"/>
  <c r="BB22" i="148"/>
  <c r="BA22" i="148"/>
  <c r="AZ22" i="148"/>
  <c r="AY22" i="148"/>
  <c r="AX22" i="148"/>
  <c r="AW22" i="148"/>
  <c r="AV22" i="148"/>
  <c r="AU22" i="148"/>
  <c r="AT22" i="148"/>
  <c r="AR22" i="148"/>
  <c r="AQ22" i="148"/>
  <c r="Q22" i="148"/>
  <c r="P22" i="148"/>
  <c r="BR21" i="148"/>
  <c r="BQ21" i="148"/>
  <c r="BP21" i="148"/>
  <c r="BO21" i="148"/>
  <c r="BN21" i="148"/>
  <c r="BE21" i="148"/>
  <c r="BD21" i="148"/>
  <c r="BC21" i="148"/>
  <c r="BB21" i="148"/>
  <c r="BA21" i="148"/>
  <c r="AZ21" i="148"/>
  <c r="AY21" i="148"/>
  <c r="AX21" i="148"/>
  <c r="AW21" i="148"/>
  <c r="AV21" i="148"/>
  <c r="AU21" i="148"/>
  <c r="AT21" i="148"/>
  <c r="AR21" i="148"/>
  <c r="AQ21" i="148"/>
  <c r="Q21" i="148"/>
  <c r="P21" i="148"/>
  <c r="BR20" i="148"/>
  <c r="BQ20" i="148"/>
  <c r="BP20" i="148"/>
  <c r="BO20" i="148"/>
  <c r="BN20" i="148"/>
  <c r="BE20" i="148"/>
  <c r="BD20" i="148"/>
  <c r="BC20" i="148"/>
  <c r="BB20" i="148"/>
  <c r="BA20" i="148"/>
  <c r="AZ20" i="148"/>
  <c r="AY20" i="148"/>
  <c r="AX20" i="148"/>
  <c r="AW20" i="148"/>
  <c r="AV20" i="148"/>
  <c r="AU20" i="148"/>
  <c r="AT20" i="148"/>
  <c r="AR20" i="148"/>
  <c r="AQ20" i="148"/>
  <c r="Q20" i="148"/>
  <c r="P20" i="148"/>
  <c r="BR19" i="148"/>
  <c r="BQ19" i="148"/>
  <c r="BP19" i="148"/>
  <c r="BO19" i="148"/>
  <c r="BN19" i="148"/>
  <c r="BE19" i="148"/>
  <c r="BD19" i="148"/>
  <c r="BC19" i="148"/>
  <c r="BB19" i="148"/>
  <c r="BA19" i="148"/>
  <c r="AZ19" i="148"/>
  <c r="AY19" i="148"/>
  <c r="AX19" i="148"/>
  <c r="AW19" i="148"/>
  <c r="AV19" i="148"/>
  <c r="AU19" i="148"/>
  <c r="AT19" i="148"/>
  <c r="AR19" i="148"/>
  <c r="AQ19" i="148"/>
  <c r="Q19" i="148"/>
  <c r="P19" i="148"/>
  <c r="CU18" i="148"/>
  <c r="CT18" i="148"/>
  <c r="CP18" i="148"/>
  <c r="CO18" i="148"/>
  <c r="CM18" i="148"/>
  <c r="CL18" i="148"/>
  <c r="CH18" i="148"/>
  <c r="CG18" i="148"/>
  <c r="CE18" i="148"/>
  <c r="CD18" i="148"/>
  <c r="BZ18" i="148"/>
  <c r="BY18" i="148"/>
  <c r="BT18" i="148"/>
  <c r="BP18" i="148"/>
  <c r="BO18" i="148"/>
  <c r="BB18" i="148"/>
  <c r="DF18" i="148" s="1"/>
  <c r="AX18" i="148"/>
  <c r="DB18" i="148" s="1"/>
  <c r="AT18" i="148"/>
  <c r="CX18" i="148" s="1"/>
  <c r="AP18" i="148"/>
  <c r="AR18" i="148" s="1"/>
  <c r="AO18" i="148"/>
  <c r="AN18" i="148"/>
  <c r="AM18" i="148"/>
  <c r="CS18" i="148" s="1"/>
  <c r="AL18" i="148"/>
  <c r="CR18" i="148" s="1"/>
  <c r="AK18" i="148"/>
  <c r="CQ18" i="148" s="1"/>
  <c r="AJ18" i="148"/>
  <c r="AI18" i="148"/>
  <c r="AH18" i="148"/>
  <c r="CN18" i="148" s="1"/>
  <c r="AG18" i="148"/>
  <c r="BA18" i="148" s="1"/>
  <c r="DE18" i="148" s="1"/>
  <c r="AF18" i="148"/>
  <c r="AE18" i="148"/>
  <c r="CK18" i="148" s="1"/>
  <c r="AD18" i="148"/>
  <c r="CJ18" i="148" s="1"/>
  <c r="AC18" i="148"/>
  <c r="CI18" i="148" s="1"/>
  <c r="AB18" i="148"/>
  <c r="AA18" i="148"/>
  <c r="Z18" i="148"/>
  <c r="AW18" i="148" s="1"/>
  <c r="DA18" i="148" s="1"/>
  <c r="Y18" i="148"/>
  <c r="X18" i="148"/>
  <c r="W18" i="148"/>
  <c r="CC18" i="148" s="1"/>
  <c r="V18" i="148"/>
  <c r="CB18" i="148" s="1"/>
  <c r="U18" i="148"/>
  <c r="CA18" i="148" s="1"/>
  <c r="T18" i="148"/>
  <c r="S18" i="148"/>
  <c r="Q18" i="148"/>
  <c r="BW18" i="148" s="1"/>
  <c r="O18" i="148"/>
  <c r="N18" i="148"/>
  <c r="BS18" i="148" s="1"/>
  <c r="M18" i="148"/>
  <c r="BR18" i="148" s="1"/>
  <c r="L18" i="148"/>
  <c r="BQ18" i="148" s="1"/>
  <c r="K18" i="148"/>
  <c r="J18" i="148"/>
  <c r="I18" i="148"/>
  <c r="BN18" i="148" s="1"/>
  <c r="BM18" i="148"/>
  <c r="BL18" i="148"/>
  <c r="BK18" i="148"/>
  <c r="BJ18" i="148"/>
  <c r="BI18" i="148"/>
  <c r="BR17" i="148"/>
  <c r="BQ17" i="148"/>
  <c r="BP17" i="148"/>
  <c r="BO17" i="148"/>
  <c r="BN17" i="148"/>
  <c r="BE17" i="148"/>
  <c r="BD17" i="148"/>
  <c r="BC17" i="148"/>
  <c r="BB17" i="148"/>
  <c r="BA17" i="148"/>
  <c r="AZ17" i="148"/>
  <c r="AY17" i="148"/>
  <c r="AX17" i="148"/>
  <c r="AW17" i="148"/>
  <c r="AV17" i="148"/>
  <c r="AU17" i="148"/>
  <c r="AT17" i="148"/>
  <c r="AR17" i="148"/>
  <c r="AQ17" i="148"/>
  <c r="Q17" i="148"/>
  <c r="P17" i="148"/>
  <c r="BR16" i="148"/>
  <c r="BQ16" i="148"/>
  <c r="BP16" i="148"/>
  <c r="BO16" i="148"/>
  <c r="BN16" i="148"/>
  <c r="BE16" i="148"/>
  <c r="BD16" i="148"/>
  <c r="BC16" i="148"/>
  <c r="BB16" i="148"/>
  <c r="BA16" i="148"/>
  <c r="AZ16" i="148"/>
  <c r="AY16" i="148"/>
  <c r="AX16" i="148"/>
  <c r="AW16" i="148"/>
  <c r="AV16" i="148"/>
  <c r="AU16" i="148"/>
  <c r="AT16" i="148"/>
  <c r="AR16" i="148"/>
  <c r="AQ16" i="148"/>
  <c r="Q16" i="148"/>
  <c r="P16" i="148"/>
  <c r="BR15" i="148"/>
  <c r="BQ15" i="148"/>
  <c r="BP15" i="148"/>
  <c r="BO15" i="148"/>
  <c r="BN15" i="148"/>
  <c r="BE15" i="148"/>
  <c r="BD15" i="148"/>
  <c r="BC15" i="148"/>
  <c r="BB15" i="148"/>
  <c r="BA15" i="148"/>
  <c r="AZ15" i="148"/>
  <c r="AY15" i="148"/>
  <c r="AX15" i="148"/>
  <c r="AW15" i="148"/>
  <c r="AV15" i="148"/>
  <c r="AU15" i="148"/>
  <c r="AT15" i="148"/>
  <c r="AR15" i="148"/>
  <c r="AQ15" i="148"/>
  <c r="Q15" i="148"/>
  <c r="P15" i="148"/>
  <c r="BR14" i="148"/>
  <c r="BQ14" i="148"/>
  <c r="BP14" i="148"/>
  <c r="BO14" i="148"/>
  <c r="BN14" i="148"/>
  <c r="BE14" i="148"/>
  <c r="BD14" i="148"/>
  <c r="BC14" i="148"/>
  <c r="BB14" i="148"/>
  <c r="BA14" i="148"/>
  <c r="AZ14" i="148"/>
  <c r="AY14" i="148"/>
  <c r="AX14" i="148"/>
  <c r="AW14" i="148"/>
  <c r="AV14" i="148"/>
  <c r="AU14" i="148"/>
  <c r="AT14" i="148"/>
  <c r="AR14" i="148"/>
  <c r="AQ14" i="148"/>
  <c r="Q14" i="148"/>
  <c r="P14" i="148"/>
  <c r="BR13" i="148"/>
  <c r="BQ13" i="148"/>
  <c r="BP13" i="148"/>
  <c r="BO13" i="148"/>
  <c r="BN13" i="148"/>
  <c r="BE13" i="148"/>
  <c r="BD13" i="148"/>
  <c r="BC13" i="148"/>
  <c r="BB13" i="148"/>
  <c r="BA13" i="148"/>
  <c r="AZ13" i="148"/>
  <c r="AY13" i="148"/>
  <c r="AX13" i="148"/>
  <c r="AW13" i="148"/>
  <c r="AV13" i="148"/>
  <c r="AU13" i="148"/>
  <c r="AT13" i="148"/>
  <c r="AR13" i="148"/>
  <c r="AQ13" i="148"/>
  <c r="Q13" i="148"/>
  <c r="P13" i="148"/>
  <c r="DD12" i="148"/>
  <c r="CV12" i="148"/>
  <c r="CU12" i="148"/>
  <c r="CQ12" i="148"/>
  <c r="CP12" i="148"/>
  <c r="CN12" i="148"/>
  <c r="CM12" i="148"/>
  <c r="CI12" i="148"/>
  <c r="CH12" i="148"/>
  <c r="CF12" i="148"/>
  <c r="CE12" i="148"/>
  <c r="CA12" i="148"/>
  <c r="BZ12" i="148"/>
  <c r="BQ12" i="148"/>
  <c r="BP12" i="148"/>
  <c r="BN12" i="148"/>
  <c r="AZ12" i="148"/>
  <c r="AP12" i="148"/>
  <c r="AR12" i="148" s="1"/>
  <c r="AO12" i="148"/>
  <c r="BE12" i="148" s="1"/>
  <c r="DI12" i="148" s="1"/>
  <c r="AN12" i="148"/>
  <c r="CT12" i="148" s="1"/>
  <c r="AM12" i="148"/>
  <c r="CS12" i="148" s="1"/>
  <c r="AL12" i="148"/>
  <c r="CR12" i="148" s="1"/>
  <c r="AK12" i="148"/>
  <c r="AJ12" i="148"/>
  <c r="AI12" i="148"/>
  <c r="BB12" i="148" s="1"/>
  <c r="DF12" i="148" s="1"/>
  <c r="AH12" i="148"/>
  <c r="AG12" i="148"/>
  <c r="BA12" i="148" s="1"/>
  <c r="DE12" i="148" s="1"/>
  <c r="AF12" i="148"/>
  <c r="CL12" i="148" s="1"/>
  <c r="AE12" i="148"/>
  <c r="CK12" i="148" s="1"/>
  <c r="AD12" i="148"/>
  <c r="CJ12" i="148" s="1"/>
  <c r="AC12" i="148"/>
  <c r="AB12" i="148"/>
  <c r="AA12" i="148"/>
  <c r="AX12" i="148" s="1"/>
  <c r="DB12" i="148" s="1"/>
  <c r="Z12" i="148"/>
  <c r="Y12" i="148"/>
  <c r="AW12" i="148" s="1"/>
  <c r="DA12" i="148" s="1"/>
  <c r="X12" i="148"/>
  <c r="CD12" i="148" s="1"/>
  <c r="W12" i="148"/>
  <c r="CC12" i="148" s="1"/>
  <c r="V12" i="148"/>
  <c r="CB12" i="148" s="1"/>
  <c r="U12" i="148"/>
  <c r="T12" i="148"/>
  <c r="S12" i="148"/>
  <c r="AT12" i="148" s="1"/>
  <c r="CX12" i="148" s="1"/>
  <c r="O12" i="148"/>
  <c r="BT12" i="148" s="1"/>
  <c r="N12" i="148"/>
  <c r="BS12" i="148" s="1"/>
  <c r="M12" i="148"/>
  <c r="BR12" i="148" s="1"/>
  <c r="L12" i="148"/>
  <c r="K12" i="148"/>
  <c r="J12" i="148"/>
  <c r="BO12" i="148" s="1"/>
  <c r="I12" i="148"/>
  <c r="BM12" i="148"/>
  <c r="BL12" i="148"/>
  <c r="BK12" i="148"/>
  <c r="BJ12" i="148"/>
  <c r="BI12" i="148"/>
  <c r="BH12" i="148"/>
  <c r="BR11" i="148"/>
  <c r="BQ11" i="148"/>
  <c r="BP11" i="148"/>
  <c r="BO11" i="148"/>
  <c r="BN11" i="148"/>
  <c r="BE11" i="148"/>
  <c r="BD11" i="148"/>
  <c r="BC11" i="148"/>
  <c r="BB11" i="148"/>
  <c r="BA11" i="148"/>
  <c r="AZ11" i="148"/>
  <c r="AY11" i="148"/>
  <c r="AX11" i="148"/>
  <c r="AW11" i="148"/>
  <c r="AV11" i="148"/>
  <c r="AU11" i="148"/>
  <c r="AT11" i="148"/>
  <c r="AR11" i="148"/>
  <c r="AQ11" i="148"/>
  <c r="Q11" i="148"/>
  <c r="P11" i="148"/>
  <c r="BR10" i="148"/>
  <c r="BQ10" i="148"/>
  <c r="BP10" i="148"/>
  <c r="BO10" i="148"/>
  <c r="BN10" i="148"/>
  <c r="BE10" i="148"/>
  <c r="BD10" i="148"/>
  <c r="BC10" i="148"/>
  <c r="BB10" i="148"/>
  <c r="BA10" i="148"/>
  <c r="AZ10" i="148"/>
  <c r="AY10" i="148"/>
  <c r="AX10" i="148"/>
  <c r="AW10" i="148"/>
  <c r="AV10" i="148"/>
  <c r="AU10" i="148"/>
  <c r="AT10" i="148"/>
  <c r="AR10" i="148"/>
  <c r="AQ10" i="148"/>
  <c r="Q10" i="148"/>
  <c r="P10" i="148"/>
  <c r="BR9" i="148"/>
  <c r="BQ9" i="148"/>
  <c r="BP9" i="148"/>
  <c r="BO9" i="148"/>
  <c r="BN9" i="148"/>
  <c r="BE9" i="148"/>
  <c r="BD9" i="148"/>
  <c r="BC9" i="148"/>
  <c r="BB9" i="148"/>
  <c r="BA9" i="148"/>
  <c r="AZ9" i="148"/>
  <c r="AY9" i="148"/>
  <c r="AX9" i="148"/>
  <c r="AW9" i="148"/>
  <c r="AV9" i="148"/>
  <c r="AU9" i="148"/>
  <c r="AT9" i="148"/>
  <c r="AR9" i="148"/>
  <c r="AQ9" i="148"/>
  <c r="Q9" i="148"/>
  <c r="P9" i="148"/>
  <c r="BR8" i="148"/>
  <c r="BQ8" i="148"/>
  <c r="BP8" i="148"/>
  <c r="BO8" i="148"/>
  <c r="BN8" i="148"/>
  <c r="BE8" i="148"/>
  <c r="BD8" i="148"/>
  <c r="BC8" i="148"/>
  <c r="BB8" i="148"/>
  <c r="BA8" i="148"/>
  <c r="AZ8" i="148"/>
  <c r="AY8" i="148"/>
  <c r="AX8" i="148"/>
  <c r="AW8" i="148"/>
  <c r="AV8" i="148"/>
  <c r="AU8" i="148"/>
  <c r="AT8" i="148"/>
  <c r="AR8" i="148"/>
  <c r="AQ8" i="148"/>
  <c r="Q8" i="148"/>
  <c r="P8" i="148"/>
  <c r="BR7" i="148"/>
  <c r="BQ7" i="148"/>
  <c r="BP7" i="148"/>
  <c r="BO7" i="148"/>
  <c r="BN7" i="148"/>
  <c r="BE7" i="148"/>
  <c r="BD7" i="148"/>
  <c r="BC7" i="148"/>
  <c r="BB7" i="148"/>
  <c r="BA7" i="148"/>
  <c r="AZ7" i="148"/>
  <c r="AY7" i="148"/>
  <c r="AX7" i="148"/>
  <c r="AW7" i="148"/>
  <c r="AV7" i="148"/>
  <c r="AU7" i="148"/>
  <c r="AT7" i="148"/>
  <c r="AR7" i="148"/>
  <c r="AQ7" i="148"/>
  <c r="Q7" i="148"/>
  <c r="P7" i="148"/>
  <c r="CV6" i="148"/>
  <c r="CR6" i="148"/>
  <c r="CQ6" i="148"/>
  <c r="CO6" i="148"/>
  <c r="CN6" i="148"/>
  <c r="CJ6" i="148"/>
  <c r="CI6" i="148"/>
  <c r="CG6" i="148"/>
  <c r="CF6" i="148"/>
  <c r="CB6" i="148"/>
  <c r="CA6" i="148"/>
  <c r="BY6" i="148"/>
  <c r="BR6" i="148"/>
  <c r="BQ6" i="148"/>
  <c r="BO6" i="148"/>
  <c r="BN6" i="148"/>
  <c r="BA6" i="148"/>
  <c r="DE6" i="148" s="1"/>
  <c r="AY6" i="148"/>
  <c r="DC6" i="148" s="1"/>
  <c r="AR6" i="148"/>
  <c r="AP6" i="148"/>
  <c r="AQ6" i="148" s="1"/>
  <c r="AO6" i="148"/>
  <c r="CU6" i="148" s="1"/>
  <c r="AN6" i="148"/>
  <c r="CT6" i="148" s="1"/>
  <c r="AM6" i="148"/>
  <c r="CS6" i="148" s="1"/>
  <c r="AL6" i="148"/>
  <c r="AK6" i="148"/>
  <c r="BC6" i="148" s="1"/>
  <c r="DG6" i="148" s="1"/>
  <c r="AJ6" i="148"/>
  <c r="CP6" i="148" s="1"/>
  <c r="AI6" i="148"/>
  <c r="BB6" i="148" s="1"/>
  <c r="DF6" i="148" s="1"/>
  <c r="AH6" i="148"/>
  <c r="AG6" i="148"/>
  <c r="CM6" i="148" s="1"/>
  <c r="AF6" i="148"/>
  <c r="CL6" i="148" s="1"/>
  <c r="AE6" i="148"/>
  <c r="CK6" i="148" s="1"/>
  <c r="AD6" i="148"/>
  <c r="AC6" i="148"/>
  <c r="AB6" i="148"/>
  <c r="CH6" i="148" s="1"/>
  <c r="AA6" i="148"/>
  <c r="Z6" i="148"/>
  <c r="AW6" i="148" s="1"/>
  <c r="DA6" i="148" s="1"/>
  <c r="Y6" i="148"/>
  <c r="CE6" i="148" s="1"/>
  <c r="X6" i="148"/>
  <c r="CD6" i="148" s="1"/>
  <c r="W6" i="148"/>
  <c r="CC6" i="148" s="1"/>
  <c r="V6" i="148"/>
  <c r="U6" i="148"/>
  <c r="AU6" i="148" s="1"/>
  <c r="CY6" i="148" s="1"/>
  <c r="T6" i="148"/>
  <c r="BZ6" i="148" s="1"/>
  <c r="S6" i="148"/>
  <c r="AT6" i="148" s="1"/>
  <c r="CX6" i="148" s="1"/>
  <c r="O6" i="148"/>
  <c r="BT6" i="148" s="1"/>
  <c r="N6" i="148"/>
  <c r="BS6" i="148" s="1"/>
  <c r="M6" i="148"/>
  <c r="L6" i="148"/>
  <c r="K6" i="148"/>
  <c r="BP6" i="148" s="1"/>
  <c r="J6" i="148"/>
  <c r="I6" i="148"/>
  <c r="BM6" i="148"/>
  <c r="BL6" i="148"/>
  <c r="BK6" i="148"/>
  <c r="BJ6" i="148"/>
  <c r="BI6" i="148"/>
  <c r="BH6" i="148"/>
  <c r="DI4" i="148"/>
  <c r="DH4" i="148"/>
  <c r="DG4" i="148"/>
  <c r="DF4" i="148"/>
  <c r="DE4" i="148"/>
  <c r="DD4" i="148"/>
  <c r="DC4" i="148"/>
  <c r="DB4" i="148"/>
  <c r="DA4" i="148"/>
  <c r="CZ4" i="148"/>
  <c r="CY4" i="148"/>
  <c r="CX4" i="148"/>
  <c r="CV4" i="148"/>
  <c r="CU4" i="148"/>
  <c r="CT4" i="148"/>
  <c r="CS4" i="148"/>
  <c r="CR4" i="148"/>
  <c r="CQ4" i="148"/>
  <c r="CP4" i="148"/>
  <c r="CO4" i="148"/>
  <c r="CN4" i="148"/>
  <c r="CM4" i="148"/>
  <c r="CL4" i="148"/>
  <c r="CK4" i="148"/>
  <c r="CJ4" i="148"/>
  <c r="CI4" i="148"/>
  <c r="CH4" i="148"/>
  <c r="CG4" i="148"/>
  <c r="CF4" i="148"/>
  <c r="CE4" i="148"/>
  <c r="CD4" i="148"/>
  <c r="BW4" i="148"/>
  <c r="BV4" i="148"/>
  <c r="BT4" i="148"/>
  <c r="BS4" i="148"/>
  <c r="BR4" i="148"/>
  <c r="BH18" i="148" l="1"/>
  <c r="BE6" i="148"/>
  <c r="DI6" i="148" s="1"/>
  <c r="AV12" i="148"/>
  <c r="CZ12" i="148" s="1"/>
  <c r="BD12" i="148"/>
  <c r="DH12" i="148" s="1"/>
  <c r="AU18" i="148"/>
  <c r="CY18" i="148" s="1"/>
  <c r="BC18" i="148"/>
  <c r="DG18" i="148" s="1"/>
  <c r="AV6" i="148"/>
  <c r="CZ6" i="148" s="1"/>
  <c r="AU12" i="148"/>
  <c r="CY12" i="148" s="1"/>
  <c r="P6" i="148"/>
  <c r="BV6" i="148" s="1"/>
  <c r="AX6" i="148"/>
  <c r="DB6" i="148" s="1"/>
  <c r="BY12" i="148"/>
  <c r="CG12" i="148"/>
  <c r="CO12" i="148"/>
  <c r="AV18" i="148"/>
  <c r="CZ18" i="148" s="1"/>
  <c r="BD18" i="148"/>
  <c r="DH18" i="148" s="1"/>
  <c r="CF18" i="148"/>
  <c r="CV18" i="148"/>
  <c r="BC12" i="148"/>
  <c r="DG12" i="148" s="1"/>
  <c r="Q6" i="148"/>
  <c r="BW6" i="148" s="1"/>
  <c r="P12" i="148"/>
  <c r="BV12" i="148" s="1"/>
  <c r="BE18" i="148"/>
  <c r="DI18" i="148" s="1"/>
  <c r="BD6" i="148"/>
  <c r="DH6" i="148" s="1"/>
  <c r="AZ6" i="148"/>
  <c r="DD6" i="148" s="1"/>
  <c r="Q12" i="148"/>
  <c r="BW12" i="148" s="1"/>
  <c r="AY12" i="148"/>
  <c r="DC12" i="148" s="1"/>
  <c r="P18" i="148"/>
  <c r="BV18" i="148" s="1"/>
  <c r="AY18" i="148"/>
  <c r="DC18" i="148" s="1"/>
  <c r="AQ18" i="148"/>
  <c r="AZ18" i="148"/>
  <c r="DD18" i="148" s="1"/>
  <c r="AQ12" i="148"/>
  <c r="BK2" i="140" l="1"/>
  <c r="BJ2" i="140"/>
  <c r="CU43" i="144"/>
  <c r="CT43" i="144"/>
  <c r="CS43" i="144"/>
  <c r="CR43" i="144"/>
  <c r="CQ43" i="144"/>
  <c r="CP43" i="144"/>
  <c r="BU42" i="144"/>
  <c r="BU44" i="144" s="1"/>
  <c r="BT42" i="144"/>
  <c r="BS42" i="144"/>
  <c r="BR42" i="144"/>
  <c r="BQ42" i="144"/>
  <c r="BP42" i="144"/>
  <c r="BO42" i="144"/>
  <c r="BN42" i="144"/>
  <c r="CU41" i="144"/>
  <c r="CT41" i="144"/>
  <c r="CS41" i="144"/>
  <c r="CR41" i="144"/>
  <c r="CQ41" i="144"/>
  <c r="CP41" i="144"/>
  <c r="CU40" i="144"/>
  <c r="CT40" i="144"/>
  <c r="CS40" i="144"/>
  <c r="CR40" i="144"/>
  <c r="CQ40" i="144"/>
  <c r="CP40" i="144"/>
  <c r="CK40" i="144"/>
  <c r="CG40" i="144"/>
  <c r="CI40" i="144" s="1"/>
  <c r="CF40" i="144"/>
  <c r="CE40" i="144"/>
  <c r="CD40" i="144"/>
  <c r="CC40" i="144"/>
  <c r="CB40" i="144"/>
  <c r="CA40" i="144"/>
  <c r="BZ40" i="144"/>
  <c r="BY40" i="144"/>
  <c r="BX40" i="144"/>
  <c r="BW40" i="144"/>
  <c r="BV40" i="144"/>
  <c r="BU40" i="144"/>
  <c r="BT40" i="144"/>
  <c r="BS40" i="144"/>
  <c r="BR40" i="144"/>
  <c r="BQ40" i="144"/>
  <c r="BP40" i="144"/>
  <c r="BO40" i="144"/>
  <c r="BN40" i="144"/>
  <c r="BM40" i="144"/>
  <c r="BL40" i="144" s="1"/>
  <c r="BJ40" i="144"/>
  <c r="BI40" i="144"/>
  <c r="Q40" i="144"/>
  <c r="P40" i="144"/>
  <c r="CU39" i="144"/>
  <c r="CT39" i="144"/>
  <c r="CS39" i="144"/>
  <c r="CR39" i="144"/>
  <c r="CQ39" i="144"/>
  <c r="CP39" i="144"/>
  <c r="CK39" i="144"/>
  <c r="CH39" i="144"/>
  <c r="CG39" i="144"/>
  <c r="CF39" i="144"/>
  <c r="CI39" i="144" s="1"/>
  <c r="CE39" i="144"/>
  <c r="CD39" i="144"/>
  <c r="CC39" i="144"/>
  <c r="CB39" i="144"/>
  <c r="CA39" i="144"/>
  <c r="BZ39" i="144"/>
  <c r="BY39" i="144"/>
  <c r="BX39" i="144"/>
  <c r="BW39" i="144"/>
  <c r="BV39" i="144"/>
  <c r="BU39" i="144"/>
  <c r="BT39" i="144"/>
  <c r="BS39" i="144"/>
  <c r="BR39" i="144"/>
  <c r="BQ39" i="144"/>
  <c r="BP39" i="144"/>
  <c r="BO39" i="144"/>
  <c r="BN39" i="144"/>
  <c r="BM39" i="144"/>
  <c r="BL39" i="144" s="1"/>
  <c r="BJ39" i="144"/>
  <c r="BI39" i="144"/>
  <c r="Q39" i="144"/>
  <c r="P39" i="144"/>
  <c r="CU38" i="144"/>
  <c r="CT38" i="144"/>
  <c r="CS38" i="144"/>
  <c r="CR38" i="144"/>
  <c r="CQ38" i="144"/>
  <c r="CP38" i="144"/>
  <c r="CK38" i="144"/>
  <c r="CI38" i="144"/>
  <c r="CG38" i="144"/>
  <c r="CH38" i="144" s="1"/>
  <c r="CF38" i="144"/>
  <c r="CE38" i="144"/>
  <c r="CD38" i="144"/>
  <c r="CC38" i="144"/>
  <c r="CB38" i="144"/>
  <c r="CA38" i="144"/>
  <c r="BZ38" i="144"/>
  <c r="BY38" i="144"/>
  <c r="BX38" i="144"/>
  <c r="BW38" i="144"/>
  <c r="BV38" i="144"/>
  <c r="BJ38" i="144"/>
  <c r="BI38" i="144"/>
  <c r="Q38" i="144"/>
  <c r="P38" i="144"/>
  <c r="CU37" i="144"/>
  <c r="CT37" i="144"/>
  <c r="CS37" i="144"/>
  <c r="CR37" i="144"/>
  <c r="CQ37" i="144"/>
  <c r="CP37" i="144"/>
  <c r="CK37" i="144"/>
  <c r="CG37" i="144"/>
  <c r="CI37" i="144" s="1"/>
  <c r="CF37" i="144"/>
  <c r="CE37" i="144"/>
  <c r="CD37" i="144"/>
  <c r="CC37" i="144"/>
  <c r="CB37" i="144"/>
  <c r="CA37" i="144"/>
  <c r="BZ37" i="144"/>
  <c r="BY37" i="144"/>
  <c r="BX37" i="144"/>
  <c r="BW37" i="144"/>
  <c r="BV37" i="144"/>
  <c r="BU37" i="144"/>
  <c r="BT37" i="144"/>
  <c r="BS37" i="144"/>
  <c r="BR37" i="144"/>
  <c r="BQ37" i="144"/>
  <c r="BP37" i="144"/>
  <c r="BO37" i="144"/>
  <c r="BN37" i="144"/>
  <c r="BM37" i="144"/>
  <c r="BL37" i="144"/>
  <c r="BJ37" i="144"/>
  <c r="BI37" i="144"/>
  <c r="Q37" i="144"/>
  <c r="P37" i="144"/>
  <c r="CT36" i="144"/>
  <c r="CR36" i="144"/>
  <c r="CE36" i="144"/>
  <c r="BW36" i="144"/>
  <c r="BU36" i="144"/>
  <c r="BT36" i="144"/>
  <c r="BS36" i="144"/>
  <c r="BR36" i="144"/>
  <c r="BQ36" i="144"/>
  <c r="BP36" i="144"/>
  <c r="BO36" i="144"/>
  <c r="BN36" i="144"/>
  <c r="BH36" i="144"/>
  <c r="CG36" i="144" s="1"/>
  <c r="BG36" i="144"/>
  <c r="BF36" i="144"/>
  <c r="BF42" i="144" s="1"/>
  <c r="BE36" i="144"/>
  <c r="CF36" i="144" s="1"/>
  <c r="BD36" i="144"/>
  <c r="BC36" i="144"/>
  <c r="BB36" i="144"/>
  <c r="BA36" i="144"/>
  <c r="CD36" i="144" s="1"/>
  <c r="AZ36" i="144"/>
  <c r="CC36" i="144" s="1"/>
  <c r="AY36" i="144"/>
  <c r="AX36" i="144"/>
  <c r="CB36" i="144" s="1"/>
  <c r="AW36" i="144"/>
  <c r="AV36" i="144"/>
  <c r="AU36" i="144"/>
  <c r="CA36" i="144" s="1"/>
  <c r="AT36" i="144"/>
  <c r="AS36" i="144"/>
  <c r="BZ36" i="144" s="1"/>
  <c r="AR36" i="144"/>
  <c r="BY36" i="144" s="1"/>
  <c r="AQ36" i="144"/>
  <c r="AP36" i="144"/>
  <c r="AP42" i="144" s="1"/>
  <c r="AO36" i="144"/>
  <c r="BX36" i="144" s="1"/>
  <c r="AN36" i="144"/>
  <c r="AM36" i="144"/>
  <c r="AL36" i="144"/>
  <c r="AK36" i="144"/>
  <c r="BV36" i="144" s="1"/>
  <c r="O36" i="144"/>
  <c r="Q36" i="144" s="1"/>
  <c r="N36" i="144"/>
  <c r="P36" i="144" s="1"/>
  <c r="M36" i="144"/>
  <c r="L36" i="144"/>
  <c r="CS36" i="144" s="1"/>
  <c r="K36" i="144"/>
  <c r="J36" i="144"/>
  <c r="CQ36" i="144" s="1"/>
  <c r="I36" i="144"/>
  <c r="CP36" i="144" s="1"/>
  <c r="CU35" i="144"/>
  <c r="CT35" i="144"/>
  <c r="CS35" i="144"/>
  <c r="CR35" i="144"/>
  <c r="CQ35" i="144"/>
  <c r="CP35" i="144"/>
  <c r="CK35" i="144"/>
  <c r="CU34" i="144"/>
  <c r="CT34" i="144"/>
  <c r="CS34" i="144"/>
  <c r="CR34" i="144"/>
  <c r="CQ34" i="144"/>
  <c r="CP34" i="144"/>
  <c r="CK34" i="144"/>
  <c r="CH34" i="144"/>
  <c r="CG34" i="144"/>
  <c r="CF34" i="144"/>
  <c r="CI34" i="144" s="1"/>
  <c r="CE34" i="144"/>
  <c r="CD34" i="144"/>
  <c r="CC34" i="144"/>
  <c r="CB34" i="144"/>
  <c r="CA34" i="144"/>
  <c r="BZ34" i="144"/>
  <c r="BY34" i="144"/>
  <c r="BX34" i="144"/>
  <c r="BW34" i="144"/>
  <c r="BV34" i="144"/>
  <c r="BU34" i="144"/>
  <c r="BT34" i="144"/>
  <c r="BS34" i="144"/>
  <c r="BR34" i="144"/>
  <c r="BQ34" i="144"/>
  <c r="BP34" i="144"/>
  <c r="BO34" i="144"/>
  <c r="BN34" i="144"/>
  <c r="BM34" i="144"/>
  <c r="BL34" i="144" s="1"/>
  <c r="BJ34" i="144"/>
  <c r="BI34" i="144"/>
  <c r="Q34" i="144"/>
  <c r="P34" i="144"/>
  <c r="CU33" i="144"/>
  <c r="CT33" i="144"/>
  <c r="CS33" i="144"/>
  <c r="CR33" i="144"/>
  <c r="CQ33" i="144"/>
  <c r="CP33" i="144"/>
  <c r="CK33" i="144"/>
  <c r="CI33" i="144"/>
  <c r="CG33" i="144"/>
  <c r="CH33" i="144" s="1"/>
  <c r="CF33" i="144"/>
  <c r="CE33" i="144"/>
  <c r="CD33" i="144"/>
  <c r="CC33" i="144"/>
  <c r="CB33" i="144"/>
  <c r="CA33" i="144"/>
  <c r="BZ33" i="144"/>
  <c r="BY33" i="144"/>
  <c r="BX33" i="144"/>
  <c r="BW33" i="144"/>
  <c r="BV33" i="144"/>
  <c r="BJ33" i="144"/>
  <c r="BI33" i="144"/>
  <c r="Q33" i="144"/>
  <c r="P33" i="144"/>
  <c r="CU32" i="144"/>
  <c r="CT32" i="144"/>
  <c r="CS32" i="144"/>
  <c r="CR32" i="144"/>
  <c r="CQ32" i="144"/>
  <c r="CP32" i="144"/>
  <c r="CK32" i="144"/>
  <c r="CG32" i="144"/>
  <c r="CI32" i="144" s="1"/>
  <c r="CF32" i="144"/>
  <c r="CE32" i="144"/>
  <c r="CD32" i="144"/>
  <c r="CC32" i="144"/>
  <c r="CB32" i="144"/>
  <c r="CA32" i="144"/>
  <c r="BZ32" i="144"/>
  <c r="BY32" i="144"/>
  <c r="BX32" i="144"/>
  <c r="BW32" i="144"/>
  <c r="BV32" i="144"/>
  <c r="BU32" i="144"/>
  <c r="BT32" i="144"/>
  <c r="BS32" i="144"/>
  <c r="BR32" i="144"/>
  <c r="BQ32" i="144"/>
  <c r="BP32" i="144"/>
  <c r="BO32" i="144"/>
  <c r="BN32" i="144"/>
  <c r="BM32" i="144"/>
  <c r="BL32" i="144"/>
  <c r="BJ32" i="144"/>
  <c r="BI32" i="144"/>
  <c r="Q32" i="144"/>
  <c r="P32" i="144"/>
  <c r="CU31" i="144"/>
  <c r="CT31" i="144"/>
  <c r="CS31" i="144"/>
  <c r="CR31" i="144"/>
  <c r="CQ31" i="144"/>
  <c r="CP31" i="144"/>
  <c r="CK31" i="144"/>
  <c r="CG31" i="144"/>
  <c r="CI31" i="144" s="1"/>
  <c r="CF31" i="144"/>
  <c r="CE31" i="144"/>
  <c r="CD31" i="144"/>
  <c r="CC31" i="144"/>
  <c r="CB31" i="144"/>
  <c r="CA31" i="144"/>
  <c r="BZ31" i="144"/>
  <c r="BY31" i="144"/>
  <c r="BX31" i="144"/>
  <c r="BW31" i="144"/>
  <c r="BV31" i="144"/>
  <c r="BU31" i="144"/>
  <c r="BT31" i="144"/>
  <c r="BS31" i="144"/>
  <c r="BR31" i="144"/>
  <c r="BQ31" i="144"/>
  <c r="BP31" i="144"/>
  <c r="BO31" i="144"/>
  <c r="BN31" i="144"/>
  <c r="BM31" i="144"/>
  <c r="BL31" i="144"/>
  <c r="BJ31" i="144"/>
  <c r="BI31" i="144"/>
  <c r="Q31" i="144"/>
  <c r="P31" i="144"/>
  <c r="CU30" i="144"/>
  <c r="CT30" i="144"/>
  <c r="CS30" i="144"/>
  <c r="CR30" i="144"/>
  <c r="CQ30" i="144"/>
  <c r="CP30" i="144"/>
  <c r="CK30" i="144"/>
  <c r="CH30" i="144"/>
  <c r="CG30" i="144"/>
  <c r="CI30" i="144" s="1"/>
  <c r="CF30" i="144"/>
  <c r="CE30" i="144"/>
  <c r="CD30" i="144"/>
  <c r="CC30" i="144"/>
  <c r="CB30" i="144"/>
  <c r="CA30" i="144"/>
  <c r="BZ30" i="144"/>
  <c r="BY30" i="144"/>
  <c r="BX30" i="144"/>
  <c r="BW30" i="144"/>
  <c r="BV30" i="144"/>
  <c r="BU30" i="144"/>
  <c r="BT30" i="144"/>
  <c r="BS30" i="144"/>
  <c r="BR30" i="144"/>
  <c r="BQ30" i="144"/>
  <c r="BP30" i="144"/>
  <c r="BO30" i="144"/>
  <c r="BN30" i="144"/>
  <c r="BM30" i="144"/>
  <c r="BL30" i="144"/>
  <c r="BJ30" i="144"/>
  <c r="BI30" i="144"/>
  <c r="Q30" i="144"/>
  <c r="P30" i="144"/>
  <c r="CU29" i="144"/>
  <c r="CT29" i="144"/>
  <c r="CS29" i="144"/>
  <c r="CR29" i="144"/>
  <c r="CQ29" i="144"/>
  <c r="CP29" i="144"/>
  <c r="CK29" i="144"/>
  <c r="CG29" i="144"/>
  <c r="CI29" i="144" s="1"/>
  <c r="CF29" i="144"/>
  <c r="CE29" i="144"/>
  <c r="CD29" i="144"/>
  <c r="CC29" i="144"/>
  <c r="CB29" i="144"/>
  <c r="CA29" i="144"/>
  <c r="BZ29" i="144"/>
  <c r="BY29" i="144"/>
  <c r="BX29" i="144"/>
  <c r="BW29" i="144"/>
  <c r="BV29" i="144"/>
  <c r="BU29" i="144"/>
  <c r="BT29" i="144"/>
  <c r="BS29" i="144"/>
  <c r="BR29" i="144"/>
  <c r="BQ29" i="144"/>
  <c r="BP29" i="144"/>
  <c r="BO29" i="144"/>
  <c r="BN29" i="144"/>
  <c r="BM29" i="144"/>
  <c r="BL29" i="144" s="1"/>
  <c r="BJ29" i="144"/>
  <c r="BI29" i="144"/>
  <c r="Q29" i="144"/>
  <c r="P29" i="144"/>
  <c r="CU28" i="144"/>
  <c r="CT28" i="144"/>
  <c r="CS28" i="144"/>
  <c r="CR28" i="144"/>
  <c r="CQ28" i="144"/>
  <c r="CP28" i="144"/>
  <c r="CK28" i="144"/>
  <c r="CH28" i="144"/>
  <c r="CG28" i="144"/>
  <c r="CF28" i="144"/>
  <c r="CI28" i="144" s="1"/>
  <c r="CE28" i="144"/>
  <c r="CD28" i="144"/>
  <c r="CC28" i="144"/>
  <c r="CB28" i="144"/>
  <c r="CA28" i="144"/>
  <c r="BZ28" i="144"/>
  <c r="BY28" i="144"/>
  <c r="BX28" i="144"/>
  <c r="BW28" i="144"/>
  <c r="BV28" i="144"/>
  <c r="BU28" i="144"/>
  <c r="BT28" i="144"/>
  <c r="BS28" i="144"/>
  <c r="BR28" i="144"/>
  <c r="BQ28" i="144"/>
  <c r="BP28" i="144"/>
  <c r="BO28" i="144"/>
  <c r="BN28" i="144"/>
  <c r="BM28" i="144"/>
  <c r="BL28" i="144"/>
  <c r="BJ28" i="144"/>
  <c r="BI28" i="144"/>
  <c r="Q28" i="144"/>
  <c r="P28" i="144"/>
  <c r="CC27" i="144"/>
  <c r="CA27" i="144"/>
  <c r="BU27" i="144"/>
  <c r="BT27" i="144"/>
  <c r="BS27" i="144"/>
  <c r="BR27" i="144"/>
  <c r="BQ27" i="144"/>
  <c r="BP27" i="144"/>
  <c r="BO27" i="144"/>
  <c r="BN27" i="144"/>
  <c r="BJ27" i="144"/>
  <c r="BH27" i="144"/>
  <c r="BI27" i="144" s="1"/>
  <c r="BG27" i="144"/>
  <c r="CG27" i="144" s="1"/>
  <c r="BF27" i="144"/>
  <c r="BE27" i="144"/>
  <c r="CF27" i="144" s="1"/>
  <c r="BD27" i="144"/>
  <c r="BD42" i="144" s="1"/>
  <c r="BC27" i="144"/>
  <c r="CE27" i="144" s="1"/>
  <c r="BB27" i="144"/>
  <c r="BA27" i="144"/>
  <c r="CD27" i="144" s="1"/>
  <c r="AZ27" i="144"/>
  <c r="AY27" i="144"/>
  <c r="AX27" i="144"/>
  <c r="AW27" i="144"/>
  <c r="CB27" i="144" s="1"/>
  <c r="AV27" i="144"/>
  <c r="AV42" i="144" s="1"/>
  <c r="AU27" i="144"/>
  <c r="AT27" i="144"/>
  <c r="AS27" i="144"/>
  <c r="BZ27" i="144" s="1"/>
  <c r="AR27" i="144"/>
  <c r="AQ27" i="144"/>
  <c r="BY27" i="144" s="1"/>
  <c r="AP27" i="144"/>
  <c r="AO27" i="144"/>
  <c r="BX27" i="144" s="1"/>
  <c r="AN27" i="144"/>
  <c r="AN42" i="144" s="1"/>
  <c r="AM27" i="144"/>
  <c r="BW27" i="144" s="1"/>
  <c r="AL27" i="144"/>
  <c r="CP27" i="144" s="1"/>
  <c r="AK27" i="144"/>
  <c r="BV27" i="144" s="1"/>
  <c r="O27" i="144"/>
  <c r="Q27" i="144" s="1"/>
  <c r="N27" i="144"/>
  <c r="CU27" i="144" s="1"/>
  <c r="M27" i="144"/>
  <c r="CT27" i="144" s="1"/>
  <c r="L27" i="144"/>
  <c r="CS27" i="144" s="1"/>
  <c r="K27" i="144"/>
  <c r="CR27" i="144" s="1"/>
  <c r="J27" i="144"/>
  <c r="CQ27" i="144" s="1"/>
  <c r="I27" i="144"/>
  <c r="CU25" i="144"/>
  <c r="CT25" i="144"/>
  <c r="CS25" i="144"/>
  <c r="CR25" i="144"/>
  <c r="CQ25" i="144"/>
  <c r="CP25" i="144"/>
  <c r="CK25" i="144"/>
  <c r="CG25" i="144"/>
  <c r="CI25" i="144" s="1"/>
  <c r="CF25" i="144"/>
  <c r="CE25" i="144"/>
  <c r="CD25" i="144"/>
  <c r="CC25" i="144"/>
  <c r="CB25" i="144"/>
  <c r="CA25" i="144"/>
  <c r="BZ25" i="144"/>
  <c r="BY25" i="144"/>
  <c r="BX25" i="144"/>
  <c r="BW25" i="144"/>
  <c r="BV25" i="144"/>
  <c r="BU25" i="144"/>
  <c r="BT25" i="144"/>
  <c r="BS25" i="144"/>
  <c r="BR25" i="144"/>
  <c r="BQ25" i="144"/>
  <c r="BP25" i="144"/>
  <c r="BO25" i="144"/>
  <c r="BN25" i="144"/>
  <c r="BM25" i="144"/>
  <c r="BL25" i="144" s="1"/>
  <c r="BJ25" i="144"/>
  <c r="BI25" i="144"/>
  <c r="Q25" i="144"/>
  <c r="P25" i="144"/>
  <c r="CU24" i="144"/>
  <c r="CT24" i="144"/>
  <c r="CS24" i="144"/>
  <c r="CR24" i="144"/>
  <c r="CQ24" i="144"/>
  <c r="CP24" i="144"/>
  <c r="CI23" i="144"/>
  <c r="CH23" i="144"/>
  <c r="BU23" i="144"/>
  <c r="BT23" i="144"/>
  <c r="BS23" i="144"/>
  <c r="BR23" i="144"/>
  <c r="BQ23" i="144"/>
  <c r="BP23" i="144"/>
  <c r="BO23" i="144"/>
  <c r="BN23" i="144"/>
  <c r="BM23" i="144"/>
  <c r="BM21" i="144" s="1"/>
  <c r="BJ23" i="144"/>
  <c r="BI23" i="144"/>
  <c r="Q23" i="144"/>
  <c r="P23" i="144"/>
  <c r="CU22" i="144"/>
  <c r="CT22" i="144"/>
  <c r="CS22" i="144"/>
  <c r="CR22" i="144"/>
  <c r="CQ22" i="144"/>
  <c r="CP22" i="144"/>
  <c r="CK22" i="144"/>
  <c r="CH22" i="144"/>
  <c r="CG22" i="144"/>
  <c r="CI22" i="144" s="1"/>
  <c r="CF22" i="144"/>
  <c r="CE22" i="144"/>
  <c r="CD22" i="144"/>
  <c r="CC22" i="144"/>
  <c r="CB22" i="144"/>
  <c r="CA22" i="144"/>
  <c r="BZ22" i="144"/>
  <c r="BY22" i="144"/>
  <c r="BX22" i="144"/>
  <c r="BW22" i="144"/>
  <c r="BV22" i="144"/>
  <c r="BU22" i="144"/>
  <c r="BT22" i="144"/>
  <c r="BS22" i="144"/>
  <c r="BR22" i="144"/>
  <c r="BQ22" i="144"/>
  <c r="BP22" i="144"/>
  <c r="BO22" i="144"/>
  <c r="BN22" i="144"/>
  <c r="BM22" i="144"/>
  <c r="BL22" i="144" s="1"/>
  <c r="BJ22" i="144"/>
  <c r="BI22" i="144"/>
  <c r="Q22" i="144"/>
  <c r="P22" i="144"/>
  <c r="CT21" i="144"/>
  <c r="CB21" i="144"/>
  <c r="CA21" i="144"/>
  <c r="BU21" i="144"/>
  <c r="BT21" i="144"/>
  <c r="BS21" i="144"/>
  <c r="BR21" i="144"/>
  <c r="BQ21" i="144"/>
  <c r="BP21" i="144"/>
  <c r="BO21" i="144"/>
  <c r="BN21" i="144"/>
  <c r="BH21" i="144"/>
  <c r="BH42" i="144" s="1"/>
  <c r="BG21" i="144"/>
  <c r="BG42" i="144" s="1"/>
  <c r="CG42" i="144" s="1"/>
  <c r="BF21" i="144"/>
  <c r="BE21" i="144"/>
  <c r="CF21" i="144" s="1"/>
  <c r="BD21" i="144"/>
  <c r="BC21" i="144"/>
  <c r="BC42" i="144" s="1"/>
  <c r="CE42" i="144" s="1"/>
  <c r="BB21" i="144"/>
  <c r="BB42" i="144" s="1"/>
  <c r="BA21" i="144"/>
  <c r="BA42" i="144" s="1"/>
  <c r="CD42" i="144" s="1"/>
  <c r="AZ21" i="144"/>
  <c r="AZ42" i="144" s="1"/>
  <c r="AY21" i="144"/>
  <c r="AY42" i="144" s="1"/>
  <c r="CC42" i="144" s="1"/>
  <c r="AX21" i="144"/>
  <c r="AW21" i="144"/>
  <c r="AW42" i="144" s="1"/>
  <c r="AV21" i="144"/>
  <c r="AU21" i="144"/>
  <c r="AU42" i="144" s="1"/>
  <c r="CA42" i="144" s="1"/>
  <c r="AT21" i="144"/>
  <c r="AT42" i="144" s="1"/>
  <c r="AS21" i="144"/>
  <c r="AS42" i="144" s="1"/>
  <c r="BZ42" i="144" s="1"/>
  <c r="AR21" i="144"/>
  <c r="AR42" i="144" s="1"/>
  <c r="AQ21" i="144"/>
  <c r="AQ42" i="144" s="1"/>
  <c r="BY42" i="144" s="1"/>
  <c r="AP21" i="144"/>
  <c r="AO21" i="144"/>
  <c r="BX21" i="144" s="1"/>
  <c r="AN21" i="144"/>
  <c r="AM21" i="144"/>
  <c r="AM42" i="144" s="1"/>
  <c r="BW42" i="144" s="1"/>
  <c r="AL21" i="144"/>
  <c r="AL42" i="144" s="1"/>
  <c r="AK21" i="144"/>
  <c r="AK42" i="144" s="1"/>
  <c r="BV42" i="144" s="1"/>
  <c r="Q21" i="144"/>
  <c r="O21" i="144"/>
  <c r="N21" i="144"/>
  <c r="N42" i="144" s="1"/>
  <c r="M21" i="144"/>
  <c r="P21" i="144" s="1"/>
  <c r="L21" i="144"/>
  <c r="L42" i="144" s="1"/>
  <c r="K21" i="144"/>
  <c r="K42" i="144" s="1"/>
  <c r="CR42" i="144" s="1"/>
  <c r="J21" i="144"/>
  <c r="J42" i="144" s="1"/>
  <c r="I21" i="144"/>
  <c r="I42" i="144" s="1"/>
  <c r="CU20" i="144"/>
  <c r="CT20" i="144"/>
  <c r="CS20" i="144"/>
  <c r="CR20" i="144"/>
  <c r="CQ20" i="144"/>
  <c r="CP20" i="144"/>
  <c r="CU19" i="144"/>
  <c r="CT19" i="144"/>
  <c r="CS19" i="144"/>
  <c r="CR19" i="144"/>
  <c r="CQ19" i="144"/>
  <c r="CP19" i="144"/>
  <c r="BU18" i="144"/>
  <c r="BT18" i="144"/>
  <c r="BT44" i="144" s="1"/>
  <c r="BS18" i="144"/>
  <c r="BS44" i="144" s="1"/>
  <c r="CU17" i="144"/>
  <c r="CT17" i="144"/>
  <c r="CS17" i="144"/>
  <c r="CR17" i="144"/>
  <c r="CQ17" i="144"/>
  <c r="CP17" i="144"/>
  <c r="CU16" i="144"/>
  <c r="CT16" i="144"/>
  <c r="CS16" i="144"/>
  <c r="CR16" i="144"/>
  <c r="CQ16" i="144"/>
  <c r="CP16" i="144"/>
  <c r="CK16" i="144"/>
  <c r="CG16" i="144"/>
  <c r="CI16" i="144" s="1"/>
  <c r="CF16" i="144"/>
  <c r="CE16" i="144"/>
  <c r="CD16" i="144"/>
  <c r="CC16" i="144"/>
  <c r="CB16" i="144"/>
  <c r="CA16" i="144"/>
  <c r="BZ16" i="144"/>
  <c r="BY16" i="144"/>
  <c r="BX16" i="144"/>
  <c r="BW16" i="144"/>
  <c r="BV16" i="144"/>
  <c r="BU16" i="144"/>
  <c r="BT16" i="144"/>
  <c r="BS16" i="144"/>
  <c r="BR16" i="144"/>
  <c r="BQ16" i="144"/>
  <c r="BP16" i="144"/>
  <c r="BO16" i="144"/>
  <c r="BN16" i="144"/>
  <c r="BM16" i="144"/>
  <c r="BL16" i="144" s="1"/>
  <c r="BJ16" i="144"/>
  <c r="BI16" i="144"/>
  <c r="Q16" i="144"/>
  <c r="P16" i="144"/>
  <c r="CU15" i="144"/>
  <c r="CT15" i="144"/>
  <c r="CS15" i="144"/>
  <c r="CR15" i="144"/>
  <c r="CQ15" i="144"/>
  <c r="CP15" i="144"/>
  <c r="CK15" i="144"/>
  <c r="CH15" i="144"/>
  <c r="CG15" i="144"/>
  <c r="CI15" i="144" s="1"/>
  <c r="CF15" i="144"/>
  <c r="CE15" i="144"/>
  <c r="CD15" i="144"/>
  <c r="CC15" i="144"/>
  <c r="CB15" i="144"/>
  <c r="CA15" i="144"/>
  <c r="BZ15" i="144"/>
  <c r="BY15" i="144"/>
  <c r="BX15" i="144"/>
  <c r="BW15" i="144"/>
  <c r="BV15" i="144"/>
  <c r="BU15" i="144"/>
  <c r="BT15" i="144"/>
  <c r="BS15" i="144"/>
  <c r="BR15" i="144"/>
  <c r="BQ15" i="144"/>
  <c r="BP15" i="144"/>
  <c r="BO15" i="144"/>
  <c r="BN15" i="144"/>
  <c r="BM15" i="144"/>
  <c r="BL15" i="144"/>
  <c r="BJ15" i="144"/>
  <c r="BI15" i="144"/>
  <c r="Q15" i="144"/>
  <c r="P15" i="144"/>
  <c r="CU14" i="144"/>
  <c r="CT14" i="144"/>
  <c r="CS14" i="144"/>
  <c r="CR14" i="144"/>
  <c r="CQ14" i="144"/>
  <c r="CP14" i="144"/>
  <c r="CK14" i="144"/>
  <c r="CG14" i="144"/>
  <c r="CI14" i="144" s="1"/>
  <c r="CF14" i="144"/>
  <c r="CE14" i="144"/>
  <c r="CD14" i="144"/>
  <c r="CC14" i="144"/>
  <c r="CB14" i="144"/>
  <c r="CA14" i="144"/>
  <c r="BZ14" i="144"/>
  <c r="BY14" i="144"/>
  <c r="BX14" i="144"/>
  <c r="BW14" i="144"/>
  <c r="BV14" i="144"/>
  <c r="BU14" i="144"/>
  <c r="BT14" i="144"/>
  <c r="BS14" i="144"/>
  <c r="BR14" i="144"/>
  <c r="BQ14" i="144"/>
  <c r="BP14" i="144"/>
  <c r="BO14" i="144"/>
  <c r="BN14" i="144"/>
  <c r="BM14" i="144"/>
  <c r="BL14" i="144" s="1"/>
  <c r="BL13" i="144" s="1"/>
  <c r="BJ14" i="144"/>
  <c r="BI14" i="144"/>
  <c r="Q14" i="144"/>
  <c r="P14" i="144"/>
  <c r="CF13" i="144"/>
  <c r="BX13" i="144"/>
  <c r="BU13" i="144"/>
  <c r="BT13" i="144"/>
  <c r="BS13" i="144"/>
  <c r="BR13" i="144"/>
  <c r="BQ13" i="144"/>
  <c r="BP13" i="144"/>
  <c r="BO13" i="144"/>
  <c r="BN13" i="144"/>
  <c r="BI13" i="144"/>
  <c r="BH13" i="144"/>
  <c r="BG13" i="144"/>
  <c r="BF13" i="144"/>
  <c r="BE13" i="144"/>
  <c r="BD13" i="144"/>
  <c r="BC13" i="144"/>
  <c r="CE13" i="144" s="1"/>
  <c r="BB13" i="144"/>
  <c r="BA13" i="144"/>
  <c r="CD13" i="144" s="1"/>
  <c r="AZ13" i="144"/>
  <c r="AY13" i="144"/>
  <c r="AX13" i="144"/>
  <c r="AW13" i="144"/>
  <c r="CB13" i="144" s="1"/>
  <c r="AV13" i="144"/>
  <c r="AU13" i="144"/>
  <c r="CA13" i="144" s="1"/>
  <c r="AT13" i="144"/>
  <c r="AS13" i="144"/>
  <c r="BZ13" i="144" s="1"/>
  <c r="AR13" i="144"/>
  <c r="AQ13" i="144"/>
  <c r="BY13" i="144" s="1"/>
  <c r="AP13" i="144"/>
  <c r="AO13" i="144"/>
  <c r="AN13" i="144"/>
  <c r="AM13" i="144"/>
  <c r="BW13" i="144" s="1"/>
  <c r="AL13" i="144"/>
  <c r="AK13" i="144"/>
  <c r="BV13" i="144" s="1"/>
  <c r="P13" i="144"/>
  <c r="O13" i="144"/>
  <c r="Q13" i="144" s="1"/>
  <c r="N13" i="144"/>
  <c r="M13" i="144"/>
  <c r="CT13" i="144" s="1"/>
  <c r="L13" i="144"/>
  <c r="K13" i="144"/>
  <c r="CR13" i="144" s="1"/>
  <c r="J13" i="144"/>
  <c r="I13" i="144"/>
  <c r="CU12" i="144"/>
  <c r="CT12" i="144"/>
  <c r="CS12" i="144"/>
  <c r="CR12" i="144"/>
  <c r="CQ12" i="144"/>
  <c r="CP12" i="144"/>
  <c r="CF11" i="144"/>
  <c r="BU11" i="144"/>
  <c r="BT11" i="144"/>
  <c r="BS11" i="144"/>
  <c r="BP11" i="144"/>
  <c r="BP18" i="144" s="1"/>
  <c r="BP44" i="144" s="1"/>
  <c r="BG11" i="144"/>
  <c r="BA11" i="144"/>
  <c r="AY11" i="144"/>
  <c r="AS11" i="144"/>
  <c r="AQ11" i="144"/>
  <c r="AK11" i="144"/>
  <c r="P11" i="144"/>
  <c r="J11" i="144"/>
  <c r="CU10" i="144"/>
  <c r="CT10" i="144"/>
  <c r="CS10" i="144"/>
  <c r="CR10" i="144"/>
  <c r="CQ10" i="144"/>
  <c r="CP10" i="144"/>
  <c r="CK10" i="144"/>
  <c r="CH10" i="144"/>
  <c r="CG10" i="144"/>
  <c r="CI10" i="144" s="1"/>
  <c r="CF10" i="144"/>
  <c r="CE10" i="144"/>
  <c r="CD10" i="144"/>
  <c r="CC10" i="144"/>
  <c r="CB10" i="144"/>
  <c r="CA10" i="144"/>
  <c r="BZ10" i="144"/>
  <c r="BY10" i="144"/>
  <c r="BX10" i="144"/>
  <c r="BW10" i="144"/>
  <c r="BV10" i="144"/>
  <c r="BU10" i="144"/>
  <c r="BT10" i="144"/>
  <c r="BS10" i="144"/>
  <c r="BR10" i="144"/>
  <c r="BR11" i="144" s="1"/>
  <c r="BR18" i="144" s="1"/>
  <c r="BR44" i="144" s="1"/>
  <c r="BQ10" i="144"/>
  <c r="BP10" i="144"/>
  <c r="BO10" i="144"/>
  <c r="BN10" i="144"/>
  <c r="BM10" i="144"/>
  <c r="BL10" i="144"/>
  <c r="BJ10" i="144"/>
  <c r="BI10" i="144"/>
  <c r="Q10" i="144"/>
  <c r="P10" i="144"/>
  <c r="CU9" i="144"/>
  <c r="CT9" i="144"/>
  <c r="CS9" i="144"/>
  <c r="CR9" i="144"/>
  <c r="CQ9" i="144"/>
  <c r="CP9" i="144"/>
  <c r="CK9" i="144"/>
  <c r="CI9" i="144"/>
  <c r="CG9" i="144"/>
  <c r="CF9" i="144"/>
  <c r="CE9" i="144"/>
  <c r="CH9" i="144" s="1"/>
  <c r="CD9" i="144"/>
  <c r="CC9" i="144"/>
  <c r="CB9" i="144"/>
  <c r="CA9" i="144"/>
  <c r="BZ9" i="144"/>
  <c r="BY9" i="144"/>
  <c r="BX9" i="144"/>
  <c r="BW9" i="144"/>
  <c r="BV9" i="144"/>
  <c r="BU9" i="144"/>
  <c r="BT9" i="144"/>
  <c r="BS9" i="144"/>
  <c r="BR9" i="144"/>
  <c r="BQ9" i="144"/>
  <c r="BP9" i="144"/>
  <c r="BO9" i="144"/>
  <c r="BN9" i="144"/>
  <c r="BM9" i="144"/>
  <c r="BL9" i="144" s="1"/>
  <c r="BJ9" i="144"/>
  <c r="BI9" i="144"/>
  <c r="Q9" i="144"/>
  <c r="P9" i="144"/>
  <c r="CU8" i="144"/>
  <c r="CT8" i="144"/>
  <c r="CS8" i="144"/>
  <c r="CR8" i="144"/>
  <c r="CQ8" i="144"/>
  <c r="CP8" i="144"/>
  <c r="CK8" i="144"/>
  <c r="CH8" i="144"/>
  <c r="CG8" i="144"/>
  <c r="CF8" i="144"/>
  <c r="CI8" i="144" s="1"/>
  <c r="CE8" i="144"/>
  <c r="CD8" i="144"/>
  <c r="CC8" i="144"/>
  <c r="CB8" i="144"/>
  <c r="CA8" i="144"/>
  <c r="BZ8" i="144"/>
  <c r="BY8" i="144"/>
  <c r="BX8" i="144"/>
  <c r="BW8" i="144"/>
  <c r="BV8" i="144"/>
  <c r="BU8" i="144"/>
  <c r="BT8" i="144"/>
  <c r="BS8" i="144"/>
  <c r="BR8" i="144"/>
  <c r="BQ8" i="144"/>
  <c r="BP8" i="144"/>
  <c r="BO8" i="144"/>
  <c r="BN8" i="144"/>
  <c r="BM8" i="144"/>
  <c r="BL8" i="144" s="1"/>
  <c r="BJ8" i="144"/>
  <c r="BI8" i="144"/>
  <c r="Q8" i="144"/>
  <c r="P8" i="144"/>
  <c r="CU7" i="144"/>
  <c r="CT7" i="144"/>
  <c r="CS7" i="144"/>
  <c r="CR7" i="144"/>
  <c r="CQ7" i="144"/>
  <c r="CP7" i="144"/>
  <c r="CK7" i="144"/>
  <c r="CI7" i="144"/>
  <c r="CG7" i="144"/>
  <c r="CH7" i="144" s="1"/>
  <c r="CF7" i="144"/>
  <c r="CE7" i="144"/>
  <c r="CD7" i="144"/>
  <c r="CC7" i="144"/>
  <c r="CB7" i="144"/>
  <c r="CA7" i="144"/>
  <c r="BZ7" i="144"/>
  <c r="BY7" i="144"/>
  <c r="BX7" i="144"/>
  <c r="BW7" i="144"/>
  <c r="BV7" i="144"/>
  <c r="BU7" i="144"/>
  <c r="BT7" i="144"/>
  <c r="BS7" i="144"/>
  <c r="BR7" i="144"/>
  <c r="BQ7" i="144"/>
  <c r="BP7" i="144"/>
  <c r="BO7" i="144"/>
  <c r="BN7" i="144"/>
  <c r="BM7" i="144"/>
  <c r="BL7" i="144" s="1"/>
  <c r="BL4" i="144" s="1"/>
  <c r="BL11" i="144" s="1"/>
  <c r="BL18" i="144" s="1"/>
  <c r="BJ7" i="144"/>
  <c r="BI7" i="144"/>
  <c r="Q7" i="144"/>
  <c r="P7" i="144"/>
  <c r="CU6" i="144"/>
  <c r="CT6" i="144"/>
  <c r="CS6" i="144"/>
  <c r="CR6" i="144"/>
  <c r="CQ6" i="144"/>
  <c r="CP6" i="144"/>
  <c r="CK6" i="144"/>
  <c r="CG6" i="144"/>
  <c r="CH6" i="144" s="1"/>
  <c r="CF6" i="144"/>
  <c r="CI6" i="144" s="1"/>
  <c r="CE6" i="144"/>
  <c r="CD6" i="144"/>
  <c r="CC6" i="144"/>
  <c r="CB6" i="144"/>
  <c r="CA6" i="144"/>
  <c r="BZ6" i="144"/>
  <c r="BY6" i="144"/>
  <c r="BX6" i="144"/>
  <c r="BW6" i="144"/>
  <c r="BV6" i="144"/>
  <c r="BU6" i="144"/>
  <c r="BT6" i="144"/>
  <c r="BS6" i="144"/>
  <c r="BR6" i="144"/>
  <c r="BQ6" i="144"/>
  <c r="BP6" i="144"/>
  <c r="BO6" i="144"/>
  <c r="BN6" i="144"/>
  <c r="BM6" i="144"/>
  <c r="BL6" i="144"/>
  <c r="BJ6" i="144"/>
  <c r="BI6" i="144"/>
  <c r="Q6" i="144"/>
  <c r="P6" i="144"/>
  <c r="CU5" i="144"/>
  <c r="CT5" i="144"/>
  <c r="CS5" i="144"/>
  <c r="CR5" i="144"/>
  <c r="CQ5" i="144"/>
  <c r="CP5" i="144"/>
  <c r="CK5" i="144"/>
  <c r="CG5" i="144"/>
  <c r="CF5" i="144"/>
  <c r="CE5" i="144"/>
  <c r="CD5" i="144"/>
  <c r="CC5" i="144"/>
  <c r="CB5" i="144"/>
  <c r="CA5" i="144"/>
  <c r="BZ5" i="144"/>
  <c r="BY5" i="144"/>
  <c r="BX5" i="144"/>
  <c r="BW5" i="144"/>
  <c r="BV5" i="144"/>
  <c r="BU5" i="144"/>
  <c r="BT5" i="144"/>
  <c r="BS5" i="144"/>
  <c r="BR5" i="144"/>
  <c r="BQ5" i="144"/>
  <c r="BP5" i="144"/>
  <c r="BO5" i="144"/>
  <c r="BN5" i="144"/>
  <c r="BM5" i="144"/>
  <c r="BL5" i="144"/>
  <c r="BJ5" i="144"/>
  <c r="BI5" i="144"/>
  <c r="Q5" i="144"/>
  <c r="P5" i="144"/>
  <c r="CK4" i="144"/>
  <c r="CD4" i="144"/>
  <c r="CB4" i="144"/>
  <c r="BV4" i="144"/>
  <c r="BU4" i="144"/>
  <c r="BT4" i="144"/>
  <c r="BS4" i="144"/>
  <c r="BR4" i="144"/>
  <c r="BQ4" i="144"/>
  <c r="BQ11" i="144" s="1"/>
  <c r="BQ18" i="144" s="1"/>
  <c r="BQ44" i="144" s="1"/>
  <c r="BP4" i="144"/>
  <c r="BO4" i="144"/>
  <c r="BO11" i="144" s="1"/>
  <c r="BO18" i="144" s="1"/>
  <c r="BO44" i="144" s="1"/>
  <c r="BN4" i="144"/>
  <c r="BN11" i="144" s="1"/>
  <c r="BN18" i="144" s="1"/>
  <c r="BN44" i="144" s="1"/>
  <c r="BJ4" i="144"/>
  <c r="BI4" i="144"/>
  <c r="BH4" i="144"/>
  <c r="BH11" i="144" s="1"/>
  <c r="BG4" i="144"/>
  <c r="CG4" i="144" s="1"/>
  <c r="BF4" i="144"/>
  <c r="BF11" i="144" s="1"/>
  <c r="BF18" i="144" s="1"/>
  <c r="BF44" i="144" s="1"/>
  <c r="BE4" i="144"/>
  <c r="BE11" i="144" s="1"/>
  <c r="BD4" i="144"/>
  <c r="BD11" i="144" s="1"/>
  <c r="BD18" i="144" s="1"/>
  <c r="BC4" i="144"/>
  <c r="BB4" i="144"/>
  <c r="BB11" i="144" s="1"/>
  <c r="BB18" i="144" s="1"/>
  <c r="BB44" i="144" s="1"/>
  <c r="BA4" i="144"/>
  <c r="AZ4" i="144"/>
  <c r="AZ11" i="144" s="1"/>
  <c r="AZ18" i="144" s="1"/>
  <c r="AZ44" i="144" s="1"/>
  <c r="AY4" i="144"/>
  <c r="CC4" i="144" s="1"/>
  <c r="AX4" i="144"/>
  <c r="AX11" i="144" s="1"/>
  <c r="AX18" i="144" s="1"/>
  <c r="AW4" i="144"/>
  <c r="AW11" i="144" s="1"/>
  <c r="AV4" i="144"/>
  <c r="AV11" i="144" s="1"/>
  <c r="AV18" i="144" s="1"/>
  <c r="AU4" i="144"/>
  <c r="AT4" i="144"/>
  <c r="AT11" i="144" s="1"/>
  <c r="AT18" i="144" s="1"/>
  <c r="AT44" i="144" s="1"/>
  <c r="AS4" i="144"/>
  <c r="BZ4" i="144" s="1"/>
  <c r="AR4" i="144"/>
  <c r="AR11" i="144" s="1"/>
  <c r="AR18" i="144" s="1"/>
  <c r="AR44" i="144" s="1"/>
  <c r="AQ4" i="144"/>
  <c r="BY4" i="144" s="1"/>
  <c r="AP4" i="144"/>
  <c r="AP11" i="144" s="1"/>
  <c r="AP18" i="144" s="1"/>
  <c r="AP44" i="144" s="1"/>
  <c r="AO4" i="144"/>
  <c r="AO11" i="144" s="1"/>
  <c r="AO18" i="144" s="1"/>
  <c r="AN4" i="144"/>
  <c r="AN11" i="144" s="1"/>
  <c r="AN18" i="144" s="1"/>
  <c r="AM4" i="144"/>
  <c r="AL4" i="144"/>
  <c r="AL11" i="144" s="1"/>
  <c r="AL18" i="144" s="1"/>
  <c r="AL44" i="144" s="1"/>
  <c r="AK4" i="144"/>
  <c r="O4" i="144"/>
  <c r="O11" i="144" s="1"/>
  <c r="N4" i="144"/>
  <c r="N11" i="144" s="1"/>
  <c r="M4" i="144"/>
  <c r="M11" i="144" s="1"/>
  <c r="L4" i="144"/>
  <c r="K4" i="144"/>
  <c r="K11" i="144" s="1"/>
  <c r="J4" i="144"/>
  <c r="I4" i="144"/>
  <c r="I11" i="144" s="1"/>
  <c r="H4" i="144"/>
  <c r="G4" i="144"/>
  <c r="F4" i="144"/>
  <c r="E4" i="144"/>
  <c r="D4" i="144"/>
  <c r="C4" i="144"/>
  <c r="DO62" i="145"/>
  <c r="DN62" i="145"/>
  <c r="DM62" i="145"/>
  <c r="DL62" i="145"/>
  <c r="DK62" i="145"/>
  <c r="DJ62" i="145"/>
  <c r="DI62" i="145"/>
  <c r="DH62" i="145"/>
  <c r="DG62" i="145"/>
  <c r="DF62" i="145"/>
  <c r="DE62" i="145"/>
  <c r="DD62" i="145"/>
  <c r="DC62" i="145"/>
  <c r="DB62" i="145"/>
  <c r="DA62" i="145"/>
  <c r="CZ62" i="145"/>
  <c r="CY62" i="145"/>
  <c r="CX62" i="145"/>
  <c r="CM62" i="145"/>
  <c r="CL62" i="145"/>
  <c r="CK62" i="145"/>
  <c r="CJ62" i="145"/>
  <c r="CI62" i="145"/>
  <c r="CH62" i="145"/>
  <c r="EW61" i="145"/>
  <c r="EQ61" i="145"/>
  <c r="DO61" i="145"/>
  <c r="DN61" i="145"/>
  <c r="DM61" i="145"/>
  <c r="DL61" i="145"/>
  <c r="DK61" i="145"/>
  <c r="DJ61" i="145"/>
  <c r="DI61" i="145"/>
  <c r="DH61" i="145"/>
  <c r="DG61" i="145"/>
  <c r="DF61" i="145"/>
  <c r="DE61" i="145"/>
  <c r="DD61" i="145"/>
  <c r="DC61" i="145"/>
  <c r="DB61" i="145"/>
  <c r="DA61" i="145"/>
  <c r="CZ61" i="145"/>
  <c r="CY61" i="145"/>
  <c r="CX61" i="145"/>
  <c r="CM61" i="145"/>
  <c r="CL61" i="145"/>
  <c r="CK61" i="145"/>
  <c r="CJ61" i="145"/>
  <c r="CI61" i="145"/>
  <c r="CH61" i="145"/>
  <c r="BS61" i="145"/>
  <c r="EX61" i="145" s="1"/>
  <c r="BR61" i="145"/>
  <c r="BQ61" i="145"/>
  <c r="EV61" i="145" s="1"/>
  <c r="BP61" i="145"/>
  <c r="EU61" i="145" s="1"/>
  <c r="BO61" i="145"/>
  <c r="ET61" i="145" s="1"/>
  <c r="BN61" i="145"/>
  <c r="ES61" i="145" s="1"/>
  <c r="BM61" i="145"/>
  <c r="ER61" i="145" s="1"/>
  <c r="BL61" i="145"/>
  <c r="BK61" i="145"/>
  <c r="BH61" i="145"/>
  <c r="EM61" i="145" s="1"/>
  <c r="BB61" i="145"/>
  <c r="EG61" i="145" s="1"/>
  <c r="AT61" i="145"/>
  <c r="DY61" i="145" s="1"/>
  <c r="AL61" i="145"/>
  <c r="DQ61" i="145" s="1"/>
  <c r="K61" i="145"/>
  <c r="CP61" i="145" s="1"/>
  <c r="I61" i="145"/>
  <c r="FR60" i="145"/>
  <c r="FQ60" i="145"/>
  <c r="FP60" i="145"/>
  <c r="FO60" i="145"/>
  <c r="FN60" i="145"/>
  <c r="FM60" i="145"/>
  <c r="CE60" i="145"/>
  <c r="CD60" i="145"/>
  <c r="CC60" i="145"/>
  <c r="FR59" i="145"/>
  <c r="FQ59" i="145"/>
  <c r="FP59" i="145"/>
  <c r="FO59" i="145"/>
  <c r="FN59" i="145"/>
  <c r="FM59" i="145"/>
  <c r="FJ59" i="145"/>
  <c r="FD59" i="145"/>
  <c r="FB59" i="145"/>
  <c r="EX59" i="145"/>
  <c r="EW59" i="145"/>
  <c r="EV59" i="145"/>
  <c r="EU59" i="145"/>
  <c r="ET59" i="145"/>
  <c r="ES59" i="145"/>
  <c r="ER59" i="145"/>
  <c r="EQ59" i="145"/>
  <c r="EP59" i="145"/>
  <c r="EO59" i="145"/>
  <c r="EM59" i="145"/>
  <c r="EL59" i="145"/>
  <c r="EK59" i="145"/>
  <c r="EJ59" i="145"/>
  <c r="EI59" i="145"/>
  <c r="EH59" i="145"/>
  <c r="EG59" i="145"/>
  <c r="EF59" i="145"/>
  <c r="EE59" i="145"/>
  <c r="ED59" i="145"/>
  <c r="EC59" i="145"/>
  <c r="EB59" i="145"/>
  <c r="EA59" i="145"/>
  <c r="DZ59" i="145"/>
  <c r="DY59" i="145"/>
  <c r="DX59" i="145"/>
  <c r="DW59" i="145"/>
  <c r="DV59" i="145"/>
  <c r="DU59" i="145"/>
  <c r="DT59" i="145"/>
  <c r="DS59" i="145"/>
  <c r="DR59" i="145"/>
  <c r="DQ59" i="145"/>
  <c r="DP59" i="145"/>
  <c r="DO59" i="145"/>
  <c r="DN59" i="145"/>
  <c r="DM59" i="145"/>
  <c r="DL59" i="145"/>
  <c r="DK59" i="145"/>
  <c r="DJ59" i="145"/>
  <c r="DI59" i="145"/>
  <c r="DH59" i="145"/>
  <c r="DG59" i="145"/>
  <c r="DF59" i="145"/>
  <c r="DE59" i="145"/>
  <c r="DD59" i="145"/>
  <c r="DC59" i="145"/>
  <c r="DB59" i="145"/>
  <c r="DA59" i="145"/>
  <c r="CZ59" i="145"/>
  <c r="CY59" i="145"/>
  <c r="CX59" i="145"/>
  <c r="CV59" i="145"/>
  <c r="CT59" i="145"/>
  <c r="CS59" i="145"/>
  <c r="CR59" i="145"/>
  <c r="CQ59" i="145"/>
  <c r="CP59" i="145"/>
  <c r="CO59" i="145"/>
  <c r="CN59" i="145"/>
  <c r="CM59" i="145"/>
  <c r="CL59" i="145"/>
  <c r="CK59" i="145"/>
  <c r="CJ59" i="145"/>
  <c r="CI59" i="145"/>
  <c r="CH59" i="145"/>
  <c r="CE59" i="145"/>
  <c r="CD59" i="145"/>
  <c r="FI59" i="145" s="1"/>
  <c r="CC59" i="145"/>
  <c r="FH59" i="145" s="1"/>
  <c r="CB59" i="145"/>
  <c r="FG59" i="145" s="1"/>
  <c r="CA59" i="145"/>
  <c r="FF59" i="145" s="1"/>
  <c r="BZ59" i="145"/>
  <c r="FE59" i="145" s="1"/>
  <c r="BY59" i="145"/>
  <c r="BX59" i="145"/>
  <c r="FC59" i="145" s="1"/>
  <c r="BW59" i="145"/>
  <c r="BV59" i="145"/>
  <c r="FA59" i="145" s="1"/>
  <c r="BU59" i="145"/>
  <c r="EZ59" i="145" s="1"/>
  <c r="BT59" i="145"/>
  <c r="EY59" i="145" s="1"/>
  <c r="Q59" i="145"/>
  <c r="P59" i="145"/>
  <c r="CU59" i="145" s="1"/>
  <c r="FR58" i="145"/>
  <c r="FQ58" i="145"/>
  <c r="FP58" i="145"/>
  <c r="FO58" i="145"/>
  <c r="FN58" i="145"/>
  <c r="FM58" i="145"/>
  <c r="CS58" i="145"/>
  <c r="CR58" i="145"/>
  <c r="CQ58" i="145"/>
  <c r="CP58" i="145"/>
  <c r="CO58" i="145"/>
  <c r="CN58" i="145"/>
  <c r="CE58" i="145"/>
  <c r="CD58" i="145"/>
  <c r="CC58" i="145"/>
  <c r="CB58" i="145"/>
  <c r="CA58" i="145"/>
  <c r="BZ58" i="145"/>
  <c r="BY58" i="145"/>
  <c r="BX58" i="145"/>
  <c r="BW58" i="145"/>
  <c r="BV58" i="145"/>
  <c r="BU58" i="145"/>
  <c r="BT58" i="145"/>
  <c r="Q58" i="145"/>
  <c r="P58" i="145"/>
  <c r="FR57" i="145"/>
  <c r="FQ57" i="145"/>
  <c r="FP57" i="145"/>
  <c r="FO57" i="145"/>
  <c r="FN57" i="145"/>
  <c r="FM57" i="145"/>
  <c r="CS57" i="145"/>
  <c r="CR57" i="145"/>
  <c r="CQ57" i="145"/>
  <c r="CP57" i="145"/>
  <c r="CO57" i="145"/>
  <c r="CN57" i="145"/>
  <c r="CE57" i="145"/>
  <c r="CD57" i="145"/>
  <c r="CC57" i="145"/>
  <c r="CB57" i="145"/>
  <c r="CA57" i="145"/>
  <c r="BZ57" i="145"/>
  <c r="BY57" i="145"/>
  <c r="BX57" i="145"/>
  <c r="BW57" i="145"/>
  <c r="BV57" i="145"/>
  <c r="BU57" i="145"/>
  <c r="BT57" i="145"/>
  <c r="Q57" i="145"/>
  <c r="P57" i="145"/>
  <c r="FR56" i="145"/>
  <c r="FQ56" i="145"/>
  <c r="FP56" i="145"/>
  <c r="FO56" i="145"/>
  <c r="FN56" i="145"/>
  <c r="FM56" i="145"/>
  <c r="CS56" i="145"/>
  <c r="CR56" i="145"/>
  <c r="CQ56" i="145"/>
  <c r="CP56" i="145"/>
  <c r="CO56" i="145"/>
  <c r="CN56" i="145"/>
  <c r="CE56" i="145"/>
  <c r="CD56" i="145"/>
  <c r="CC56" i="145"/>
  <c r="CB56" i="145"/>
  <c r="CA56" i="145"/>
  <c r="BZ56" i="145"/>
  <c r="BY56" i="145"/>
  <c r="BX56" i="145"/>
  <c r="BW56" i="145"/>
  <c r="BV56" i="145"/>
  <c r="BU56" i="145"/>
  <c r="BT56" i="145"/>
  <c r="Q56" i="145"/>
  <c r="P56" i="145"/>
  <c r="FR55" i="145"/>
  <c r="FQ55" i="145"/>
  <c r="FP55" i="145"/>
  <c r="FO55" i="145"/>
  <c r="FN55" i="145"/>
  <c r="FM55" i="145"/>
  <c r="CS55" i="145"/>
  <c r="CR55" i="145"/>
  <c r="CQ55" i="145"/>
  <c r="CP55" i="145"/>
  <c r="CO55" i="145"/>
  <c r="CN55" i="145"/>
  <c r="CE55" i="145"/>
  <c r="CD55" i="145"/>
  <c r="CC55" i="145"/>
  <c r="CB55" i="145"/>
  <c r="CA55" i="145"/>
  <c r="BZ55" i="145"/>
  <c r="BY55" i="145"/>
  <c r="BX55" i="145"/>
  <c r="BW55" i="145"/>
  <c r="BV55" i="145"/>
  <c r="BV54" i="145" s="1"/>
  <c r="FA54" i="145" s="1"/>
  <c r="BU55" i="145"/>
  <c r="BT55" i="145"/>
  <c r="Q55" i="145"/>
  <c r="P55" i="145"/>
  <c r="FQ54" i="145"/>
  <c r="FO54" i="145"/>
  <c r="EX54" i="145"/>
  <c r="EW54" i="145"/>
  <c r="EV54" i="145"/>
  <c r="EU54" i="145"/>
  <c r="ET54" i="145"/>
  <c r="ES54" i="145"/>
  <c r="ER54" i="145"/>
  <c r="EQ54" i="145"/>
  <c r="EP54" i="145"/>
  <c r="EO54" i="145"/>
  <c r="EJ54" i="145"/>
  <c r="EH54" i="145"/>
  <c r="EF54" i="145"/>
  <c r="EB54" i="145"/>
  <c r="DZ54" i="145"/>
  <c r="DX54" i="145"/>
  <c r="DT54" i="145"/>
  <c r="DR54" i="145"/>
  <c r="DP54" i="145"/>
  <c r="DO54" i="145"/>
  <c r="DN54" i="145"/>
  <c r="DM54" i="145"/>
  <c r="DL54" i="145"/>
  <c r="DK54" i="145"/>
  <c r="DJ54" i="145"/>
  <c r="DI54" i="145"/>
  <c r="DH54" i="145"/>
  <c r="DG54" i="145"/>
  <c r="DF54" i="145"/>
  <c r="DE54" i="145"/>
  <c r="DD54" i="145"/>
  <c r="DC54" i="145"/>
  <c r="DB54" i="145"/>
  <c r="DA54" i="145"/>
  <c r="CZ54" i="145"/>
  <c r="CY54" i="145"/>
  <c r="CX54" i="145"/>
  <c r="CS54" i="145"/>
  <c r="CQ54" i="145"/>
  <c r="CM54" i="145"/>
  <c r="CL54" i="145"/>
  <c r="CK54" i="145"/>
  <c r="CJ54" i="145"/>
  <c r="CI54" i="145"/>
  <c r="CH54" i="145"/>
  <c r="BY54" i="145"/>
  <c r="FD54" i="145" s="1"/>
  <c r="BH54" i="145"/>
  <c r="EM54" i="145" s="1"/>
  <c r="BG54" i="145"/>
  <c r="EL54" i="145" s="1"/>
  <c r="BF54" i="145"/>
  <c r="BE54" i="145"/>
  <c r="BD54" i="145"/>
  <c r="EI54" i="145" s="1"/>
  <c r="BC54" i="145"/>
  <c r="CC54" i="145" s="1"/>
  <c r="FH54" i="145" s="1"/>
  <c r="BB54" i="145"/>
  <c r="EG54" i="145" s="1"/>
  <c r="BA54" i="145"/>
  <c r="CB54" i="145" s="1"/>
  <c r="FG54" i="145" s="1"/>
  <c r="AZ54" i="145"/>
  <c r="EE54" i="145" s="1"/>
  <c r="AY54" i="145"/>
  <c r="ED54" i="145" s="1"/>
  <c r="AX54" i="145"/>
  <c r="AW54" i="145"/>
  <c r="AV54" i="145"/>
  <c r="EA54" i="145" s="1"/>
  <c r="AU54" i="145"/>
  <c r="AT54" i="145"/>
  <c r="DY54" i="145" s="1"/>
  <c r="AS54" i="145"/>
  <c r="BX54" i="145" s="1"/>
  <c r="FC54" i="145" s="1"/>
  <c r="AR54" i="145"/>
  <c r="DW54" i="145" s="1"/>
  <c r="AQ54" i="145"/>
  <c r="DV54" i="145" s="1"/>
  <c r="AP54" i="145"/>
  <c r="DU54" i="145" s="1"/>
  <c r="AO54" i="145"/>
  <c r="AN54" i="145"/>
  <c r="DS54" i="145" s="1"/>
  <c r="AM54" i="145"/>
  <c r="BU54" i="145" s="1"/>
  <c r="EZ54" i="145" s="1"/>
  <c r="AL54" i="145"/>
  <c r="DQ54" i="145" s="1"/>
  <c r="AK54" i="145"/>
  <c r="BT54" i="145" s="1"/>
  <c r="EY54" i="145" s="1"/>
  <c r="P54" i="145"/>
  <c r="CU54" i="145" s="1"/>
  <c r="O54" i="145"/>
  <c r="CT54" i="145" s="1"/>
  <c r="N54" i="145"/>
  <c r="FR54" i="145" s="1"/>
  <c r="M54" i="145"/>
  <c r="CR54" i="145" s="1"/>
  <c r="L54" i="145"/>
  <c r="FP54" i="145" s="1"/>
  <c r="K54" i="145"/>
  <c r="CP54" i="145" s="1"/>
  <c r="J54" i="145"/>
  <c r="FN54" i="145" s="1"/>
  <c r="I54" i="145"/>
  <c r="FR53" i="145"/>
  <c r="FQ53" i="145"/>
  <c r="FP53" i="145"/>
  <c r="FO53" i="145"/>
  <c r="FN53" i="145"/>
  <c r="FM53" i="145"/>
  <c r="FG53" i="145"/>
  <c r="EY53" i="145"/>
  <c r="EX53" i="145"/>
  <c r="EW53" i="145"/>
  <c r="EV53" i="145"/>
  <c r="EU53" i="145"/>
  <c r="ET53" i="145"/>
  <c r="ES53" i="145"/>
  <c r="ER53" i="145"/>
  <c r="EQ53" i="145"/>
  <c r="EP53" i="145"/>
  <c r="EO53" i="145"/>
  <c r="EM53" i="145"/>
  <c r="EL53" i="145"/>
  <c r="EK53" i="145"/>
  <c r="EJ53" i="145"/>
  <c r="EI53" i="145"/>
  <c r="EH53" i="145"/>
  <c r="EG53" i="145"/>
  <c r="EF53" i="145"/>
  <c r="EE53" i="145"/>
  <c r="ED53" i="145"/>
  <c r="EC53" i="145"/>
  <c r="EB53" i="145"/>
  <c r="EA53" i="145"/>
  <c r="DZ53" i="145"/>
  <c r="DY53" i="145"/>
  <c r="DX53" i="145"/>
  <c r="DW53" i="145"/>
  <c r="DV53" i="145"/>
  <c r="DU53" i="145"/>
  <c r="DT53" i="145"/>
  <c r="DS53" i="145"/>
  <c r="DR53" i="145"/>
  <c r="DQ53" i="145"/>
  <c r="DP53" i="145"/>
  <c r="DO53" i="145"/>
  <c r="DN53" i="145"/>
  <c r="DM53" i="145"/>
  <c r="DL53" i="145"/>
  <c r="DK53" i="145"/>
  <c r="DJ53" i="145"/>
  <c r="DI53" i="145"/>
  <c r="DH53" i="145"/>
  <c r="DG53" i="145"/>
  <c r="DF53" i="145"/>
  <c r="DE53" i="145"/>
  <c r="DD53" i="145"/>
  <c r="DC53" i="145"/>
  <c r="DB53" i="145"/>
  <c r="DA53" i="145"/>
  <c r="CZ53" i="145"/>
  <c r="CY53" i="145"/>
  <c r="CX53" i="145"/>
  <c r="CU53" i="145"/>
  <c r="CT53" i="145"/>
  <c r="CS53" i="145"/>
  <c r="CR53" i="145"/>
  <c r="CQ53" i="145"/>
  <c r="CP53" i="145"/>
  <c r="CO53" i="145"/>
  <c r="CN53" i="145"/>
  <c r="CG53" i="145"/>
  <c r="CE53" i="145"/>
  <c r="FJ53" i="145" s="1"/>
  <c r="CD53" i="145"/>
  <c r="FI53" i="145" s="1"/>
  <c r="CC53" i="145"/>
  <c r="FH53" i="145" s="1"/>
  <c r="CB53" i="145"/>
  <c r="CA53" i="145"/>
  <c r="FF53" i="145" s="1"/>
  <c r="BZ53" i="145"/>
  <c r="FE53" i="145" s="1"/>
  <c r="BY53" i="145"/>
  <c r="FD53" i="145" s="1"/>
  <c r="BX53" i="145"/>
  <c r="FC53" i="145" s="1"/>
  <c r="BW53" i="145"/>
  <c r="FB53" i="145" s="1"/>
  <c r="BV53" i="145"/>
  <c r="FA53" i="145" s="1"/>
  <c r="BU53" i="145"/>
  <c r="EZ53" i="145" s="1"/>
  <c r="BT53" i="145"/>
  <c r="Q53" i="145"/>
  <c r="CV53" i="145" s="1"/>
  <c r="P53" i="145"/>
  <c r="FR52" i="145"/>
  <c r="FQ52" i="145"/>
  <c r="FP52" i="145"/>
  <c r="FO52" i="145"/>
  <c r="FN52" i="145"/>
  <c r="FM52" i="145"/>
  <c r="CS52" i="145"/>
  <c r="CR52" i="145"/>
  <c r="CQ52" i="145"/>
  <c r="CP52" i="145"/>
  <c r="CO52" i="145"/>
  <c r="CN52" i="145"/>
  <c r="CE52" i="145"/>
  <c r="CD52" i="145"/>
  <c r="CC52" i="145"/>
  <c r="CB52" i="145"/>
  <c r="CA52" i="145"/>
  <c r="BZ52" i="145"/>
  <c r="BY52" i="145"/>
  <c r="BX52" i="145"/>
  <c r="BW52" i="145"/>
  <c r="BV52" i="145"/>
  <c r="BU52" i="145"/>
  <c r="BT52" i="145"/>
  <c r="Q52" i="145"/>
  <c r="P52" i="145"/>
  <c r="FR51" i="145"/>
  <c r="FQ51" i="145"/>
  <c r="FP51" i="145"/>
  <c r="FO51" i="145"/>
  <c r="FN51" i="145"/>
  <c r="FM51" i="145"/>
  <c r="CS51" i="145"/>
  <c r="CR51" i="145"/>
  <c r="CQ51" i="145"/>
  <c r="CP51" i="145"/>
  <c r="CO51" i="145"/>
  <c r="CN51" i="145"/>
  <c r="CG51" i="145"/>
  <c r="CE51" i="145"/>
  <c r="CD51" i="145"/>
  <c r="CC51" i="145"/>
  <c r="CB51" i="145"/>
  <c r="CA51" i="145"/>
  <c r="BZ51" i="145"/>
  <c r="BY51" i="145"/>
  <c r="BX51" i="145"/>
  <c r="BW51" i="145"/>
  <c r="BV51" i="145"/>
  <c r="BU51" i="145"/>
  <c r="BT51" i="145"/>
  <c r="Q51" i="145"/>
  <c r="P51" i="145"/>
  <c r="FR50" i="145"/>
  <c r="FQ50" i="145"/>
  <c r="FP50" i="145"/>
  <c r="FO50" i="145"/>
  <c r="FN50" i="145"/>
  <c r="FM50" i="145"/>
  <c r="CS50" i="145"/>
  <c r="CR50" i="145"/>
  <c r="CQ50" i="145"/>
  <c r="CP50" i="145"/>
  <c r="CO50" i="145"/>
  <c r="CN50" i="145"/>
  <c r="CE50" i="145"/>
  <c r="CD50" i="145"/>
  <c r="CC50" i="145"/>
  <c r="CB50" i="145"/>
  <c r="CA50" i="145"/>
  <c r="BZ50" i="145"/>
  <c r="BY50" i="145"/>
  <c r="BX50" i="145"/>
  <c r="BW50" i="145"/>
  <c r="BV50" i="145"/>
  <c r="BU50" i="145"/>
  <c r="BT50" i="145"/>
  <c r="Q50" i="145"/>
  <c r="P50" i="145"/>
  <c r="FR49" i="145"/>
  <c r="FQ49" i="145"/>
  <c r="FP49" i="145"/>
  <c r="FO49" i="145"/>
  <c r="FN49" i="145"/>
  <c r="FM49" i="145"/>
  <c r="CS49" i="145"/>
  <c r="CR49" i="145"/>
  <c r="CQ49" i="145"/>
  <c r="CP49" i="145"/>
  <c r="CO49" i="145"/>
  <c r="CN49" i="145"/>
  <c r="CE49" i="145"/>
  <c r="CD49" i="145"/>
  <c r="CC49" i="145"/>
  <c r="CB49" i="145"/>
  <c r="CA49" i="145"/>
  <c r="BZ49" i="145"/>
  <c r="BY49" i="145"/>
  <c r="BX49" i="145"/>
  <c r="BW49" i="145"/>
  <c r="BV49" i="145"/>
  <c r="BU49" i="145"/>
  <c r="BT49" i="145"/>
  <c r="Q49" i="145"/>
  <c r="P49" i="145"/>
  <c r="FR48" i="145"/>
  <c r="FQ48" i="145"/>
  <c r="FP48" i="145"/>
  <c r="FO48" i="145"/>
  <c r="FN48" i="145"/>
  <c r="FM48" i="145"/>
  <c r="CS48" i="145"/>
  <c r="CR48" i="145"/>
  <c r="CQ48" i="145"/>
  <c r="CP48" i="145"/>
  <c r="CO48" i="145"/>
  <c r="CN48" i="145"/>
  <c r="CE48" i="145"/>
  <c r="CD48" i="145"/>
  <c r="CC48" i="145"/>
  <c r="CB48" i="145"/>
  <c r="CA48" i="145"/>
  <c r="BZ48" i="145"/>
  <c r="BY48" i="145"/>
  <c r="BX48" i="145"/>
  <c r="BW48" i="145"/>
  <c r="BV48" i="145"/>
  <c r="BU48" i="145"/>
  <c r="BT48" i="145"/>
  <c r="Q48" i="145"/>
  <c r="P48" i="145"/>
  <c r="FC47" i="145"/>
  <c r="EU47" i="145"/>
  <c r="ES47" i="145"/>
  <c r="EL47" i="145"/>
  <c r="EJ47" i="145"/>
  <c r="ED47" i="145"/>
  <c r="EB47" i="145"/>
  <c r="DV47" i="145"/>
  <c r="DT47" i="145"/>
  <c r="DO47" i="145"/>
  <c r="DN47" i="145"/>
  <c r="DM47" i="145"/>
  <c r="DL47" i="145"/>
  <c r="DK47" i="145"/>
  <c r="DJ47" i="145"/>
  <c r="DI47" i="145"/>
  <c r="DH47" i="145"/>
  <c r="DG47" i="145"/>
  <c r="DF47" i="145"/>
  <c r="DE47" i="145"/>
  <c r="DD47" i="145"/>
  <c r="DC47" i="145"/>
  <c r="DB47" i="145"/>
  <c r="DA47" i="145"/>
  <c r="CZ47" i="145"/>
  <c r="CY47" i="145"/>
  <c r="CX47" i="145"/>
  <c r="CQ47" i="145"/>
  <c r="CP47" i="145"/>
  <c r="CO47" i="145"/>
  <c r="CM47" i="145"/>
  <c r="CL47" i="145"/>
  <c r="CK47" i="145"/>
  <c r="CJ47" i="145"/>
  <c r="CI47" i="145"/>
  <c r="CH47" i="145"/>
  <c r="CE47" i="145"/>
  <c r="FJ47" i="145" s="1"/>
  <c r="BX47" i="145"/>
  <c r="BW47" i="145"/>
  <c r="FB47" i="145" s="1"/>
  <c r="BS47" i="145"/>
  <c r="EX47" i="145" s="1"/>
  <c r="BR47" i="145"/>
  <c r="EW47" i="145" s="1"/>
  <c r="BQ47" i="145"/>
  <c r="EV47" i="145" s="1"/>
  <c r="BP47" i="145"/>
  <c r="BO47" i="145"/>
  <c r="ET47" i="145" s="1"/>
  <c r="BN47" i="145"/>
  <c r="BM47" i="145"/>
  <c r="ER47" i="145" s="1"/>
  <c r="BL47" i="145"/>
  <c r="EQ47" i="145" s="1"/>
  <c r="BK47" i="145"/>
  <c r="EP47" i="145" s="1"/>
  <c r="BJ47" i="145"/>
  <c r="EO47" i="145" s="1"/>
  <c r="BH47" i="145"/>
  <c r="EM47" i="145" s="1"/>
  <c r="BG47" i="145"/>
  <c r="BG61" i="145" s="1"/>
  <c r="BF47" i="145"/>
  <c r="BE47" i="145"/>
  <c r="BE61" i="145" s="1"/>
  <c r="BD47" i="145"/>
  <c r="BC47" i="145"/>
  <c r="EH47" i="145" s="1"/>
  <c r="BB47" i="145"/>
  <c r="EG47" i="145" s="1"/>
  <c r="BA47" i="145"/>
  <c r="CB47" i="145" s="1"/>
  <c r="FG47" i="145" s="1"/>
  <c r="AZ47" i="145"/>
  <c r="EE47" i="145" s="1"/>
  <c r="AY47" i="145"/>
  <c r="AY61" i="145" s="1"/>
  <c r="ED61" i="145" s="1"/>
  <c r="AX47" i="145"/>
  <c r="AW47" i="145"/>
  <c r="AW61" i="145" s="1"/>
  <c r="AV47" i="145"/>
  <c r="AU47" i="145"/>
  <c r="DZ47" i="145" s="1"/>
  <c r="AT47" i="145"/>
  <c r="DY47" i="145" s="1"/>
  <c r="AS47" i="145"/>
  <c r="DX47" i="145" s="1"/>
  <c r="AR47" i="145"/>
  <c r="DW47" i="145" s="1"/>
  <c r="AQ47" i="145"/>
  <c r="AQ61" i="145" s="1"/>
  <c r="AP47" i="145"/>
  <c r="AO47" i="145"/>
  <c r="AO61" i="145" s="1"/>
  <c r="AN47" i="145"/>
  <c r="BU47" i="145" s="1"/>
  <c r="EZ47" i="145" s="1"/>
  <c r="AM47" i="145"/>
  <c r="DR47" i="145" s="1"/>
  <c r="AL47" i="145"/>
  <c r="DQ47" i="145" s="1"/>
  <c r="AK47" i="145"/>
  <c r="BT47" i="145" s="1"/>
  <c r="EY47" i="145" s="1"/>
  <c r="O47" i="145"/>
  <c r="N47" i="145"/>
  <c r="FR47" i="145" s="1"/>
  <c r="M47" i="145"/>
  <c r="L47" i="145"/>
  <c r="K47" i="145"/>
  <c r="FO47" i="145" s="1"/>
  <c r="J47" i="145"/>
  <c r="I47" i="145"/>
  <c r="CN47" i="145" s="1"/>
  <c r="FR46" i="145"/>
  <c r="FQ46" i="145"/>
  <c r="FP46" i="145"/>
  <c r="FO46" i="145"/>
  <c r="FN46" i="145"/>
  <c r="FM46" i="145"/>
  <c r="FE46" i="145"/>
  <c r="EX46" i="145"/>
  <c r="EW46" i="145"/>
  <c r="EV46" i="145"/>
  <c r="EU46" i="145"/>
  <c r="ET46" i="145"/>
  <c r="ES46" i="145"/>
  <c r="ER46" i="145"/>
  <c r="EQ46" i="145"/>
  <c r="EP46" i="145"/>
  <c r="EO46" i="145"/>
  <c r="EM46" i="145"/>
  <c r="EL46" i="145"/>
  <c r="EK46" i="145"/>
  <c r="EJ46" i="145"/>
  <c r="EI46" i="145"/>
  <c r="EH46" i="145"/>
  <c r="EG46" i="145"/>
  <c r="EF46" i="145"/>
  <c r="EE46" i="145"/>
  <c r="ED46" i="145"/>
  <c r="EC46" i="145"/>
  <c r="EB46" i="145"/>
  <c r="EA46" i="145"/>
  <c r="DZ46" i="145"/>
  <c r="DY46" i="145"/>
  <c r="DX46" i="145"/>
  <c r="DW46" i="145"/>
  <c r="DV46" i="145"/>
  <c r="DU46" i="145"/>
  <c r="DT46" i="145"/>
  <c r="DS46" i="145"/>
  <c r="DR46" i="145"/>
  <c r="DQ46" i="145"/>
  <c r="DP46" i="145"/>
  <c r="DO46" i="145"/>
  <c r="DN46" i="145"/>
  <c r="DM46" i="145"/>
  <c r="DL46" i="145"/>
  <c r="DK46" i="145"/>
  <c r="DJ46" i="145"/>
  <c r="DI46" i="145"/>
  <c r="DH46" i="145"/>
  <c r="DG46" i="145"/>
  <c r="DF46" i="145"/>
  <c r="DE46" i="145"/>
  <c r="DD46" i="145"/>
  <c r="DC46" i="145"/>
  <c r="DB46" i="145"/>
  <c r="DA46" i="145"/>
  <c r="CZ46" i="145"/>
  <c r="CY46" i="145"/>
  <c r="CX46" i="145"/>
  <c r="CT46" i="145"/>
  <c r="CS46" i="145"/>
  <c r="CR46" i="145"/>
  <c r="CQ46" i="145"/>
  <c r="CP46" i="145"/>
  <c r="CO46" i="145"/>
  <c r="CN46" i="145"/>
  <c r="CM46" i="145"/>
  <c r="CL46" i="145"/>
  <c r="CK46" i="145"/>
  <c r="CJ46" i="145"/>
  <c r="CI46" i="145"/>
  <c r="CH46" i="145"/>
  <c r="CG46" i="145"/>
  <c r="CE46" i="145"/>
  <c r="FJ46" i="145" s="1"/>
  <c r="CD46" i="145"/>
  <c r="FI46" i="145" s="1"/>
  <c r="CC46" i="145"/>
  <c r="FH46" i="145" s="1"/>
  <c r="CB46" i="145"/>
  <c r="FG46" i="145" s="1"/>
  <c r="CA46" i="145"/>
  <c r="FF46" i="145" s="1"/>
  <c r="BZ46" i="145"/>
  <c r="BY46" i="145"/>
  <c r="FD46" i="145" s="1"/>
  <c r="BX46" i="145"/>
  <c r="FC46" i="145" s="1"/>
  <c r="BW46" i="145"/>
  <c r="FB46" i="145" s="1"/>
  <c r="BV46" i="145"/>
  <c r="FA46" i="145" s="1"/>
  <c r="BU46" i="145"/>
  <c r="EZ46" i="145" s="1"/>
  <c r="BT46" i="145"/>
  <c r="EY46" i="145" s="1"/>
  <c r="Q46" i="145"/>
  <c r="CV46" i="145" s="1"/>
  <c r="P46" i="145"/>
  <c r="CU46" i="145" s="1"/>
  <c r="FR45" i="145"/>
  <c r="FQ45" i="145"/>
  <c r="FP45" i="145"/>
  <c r="FO45" i="145"/>
  <c r="FN45" i="145"/>
  <c r="FM45" i="145"/>
  <c r="FI45" i="145"/>
  <c r="FC45" i="145"/>
  <c r="FA45" i="145"/>
  <c r="EU45" i="145"/>
  <c r="ES45" i="145"/>
  <c r="EM45" i="145"/>
  <c r="EL45" i="145"/>
  <c r="EK45" i="145"/>
  <c r="EJ45" i="145"/>
  <c r="EI45" i="145"/>
  <c r="EH45" i="145"/>
  <c r="EG45" i="145"/>
  <c r="EF45" i="145"/>
  <c r="EE45" i="145"/>
  <c r="ED45" i="145"/>
  <c r="EC45" i="145"/>
  <c r="EB45" i="145"/>
  <c r="EA45" i="145"/>
  <c r="DZ45" i="145"/>
  <c r="DY45" i="145"/>
  <c r="DX45" i="145"/>
  <c r="DW45" i="145"/>
  <c r="DV45" i="145"/>
  <c r="DU45" i="145"/>
  <c r="DT45" i="145"/>
  <c r="DS45" i="145"/>
  <c r="DR45" i="145"/>
  <c r="DQ45" i="145"/>
  <c r="DP45" i="145"/>
  <c r="DO45" i="145"/>
  <c r="DN45" i="145"/>
  <c r="DM45" i="145"/>
  <c r="DL45" i="145"/>
  <c r="DK45" i="145"/>
  <c r="DJ45" i="145"/>
  <c r="DI45" i="145"/>
  <c r="DH45" i="145"/>
  <c r="DG45" i="145"/>
  <c r="DF45" i="145"/>
  <c r="DE45" i="145"/>
  <c r="DD45" i="145"/>
  <c r="DC45" i="145"/>
  <c r="DB45" i="145"/>
  <c r="DA45" i="145"/>
  <c r="CZ45" i="145"/>
  <c r="CY45" i="145"/>
  <c r="CX45" i="145"/>
  <c r="CU45" i="145"/>
  <c r="CT45" i="145"/>
  <c r="CS45" i="145"/>
  <c r="CR45" i="145"/>
  <c r="CQ45" i="145"/>
  <c r="CP45" i="145"/>
  <c r="CO45" i="145"/>
  <c r="CN45" i="145"/>
  <c r="CM45" i="145"/>
  <c r="CL45" i="145"/>
  <c r="CK45" i="145"/>
  <c r="CJ45" i="145"/>
  <c r="CI45" i="145"/>
  <c r="CH45" i="145"/>
  <c r="CE45" i="145"/>
  <c r="FJ45" i="145" s="1"/>
  <c r="CD45" i="145"/>
  <c r="CC45" i="145"/>
  <c r="FH45" i="145" s="1"/>
  <c r="CB45" i="145"/>
  <c r="FG45" i="145" s="1"/>
  <c r="CA45" i="145"/>
  <c r="FF45" i="145" s="1"/>
  <c r="BZ45" i="145"/>
  <c r="FE45" i="145" s="1"/>
  <c r="BY45" i="145"/>
  <c r="FD45" i="145" s="1"/>
  <c r="BX45" i="145"/>
  <c r="BW45" i="145"/>
  <c r="FB45" i="145" s="1"/>
  <c r="BV45" i="145"/>
  <c r="BU45" i="145"/>
  <c r="EZ45" i="145" s="1"/>
  <c r="BT45" i="145"/>
  <c r="EY45" i="145" s="1"/>
  <c r="BS45" i="145"/>
  <c r="EX45" i="145" s="1"/>
  <c r="BR45" i="145"/>
  <c r="EW45" i="145" s="1"/>
  <c r="BQ45" i="145"/>
  <c r="EV45" i="145" s="1"/>
  <c r="BP45" i="145"/>
  <c r="BO45" i="145"/>
  <c r="ET45" i="145" s="1"/>
  <c r="BN45" i="145"/>
  <c r="BM45" i="145"/>
  <c r="ER45" i="145" s="1"/>
  <c r="BL45" i="145"/>
  <c r="EQ45" i="145" s="1"/>
  <c r="BK45" i="145"/>
  <c r="EP45" i="145" s="1"/>
  <c r="Q45" i="145"/>
  <c r="CV45" i="145" s="1"/>
  <c r="P45" i="145"/>
  <c r="FR44" i="145"/>
  <c r="FQ44" i="145"/>
  <c r="FP44" i="145"/>
  <c r="FO44" i="145"/>
  <c r="FN44" i="145"/>
  <c r="FM44" i="145"/>
  <c r="FH44" i="145"/>
  <c r="FF44" i="145"/>
  <c r="EZ44" i="145"/>
  <c r="EX44" i="145"/>
  <c r="EW44" i="145"/>
  <c r="EV44" i="145"/>
  <c r="EU44" i="145"/>
  <c r="ET44" i="145"/>
  <c r="ES44" i="145"/>
  <c r="ER44" i="145"/>
  <c r="EQ44" i="145"/>
  <c r="EP44" i="145"/>
  <c r="EO44" i="145"/>
  <c r="EM44" i="145"/>
  <c r="EL44" i="145"/>
  <c r="EK44" i="145"/>
  <c r="EJ44" i="145"/>
  <c r="EI44" i="145"/>
  <c r="EH44" i="145"/>
  <c r="EG44" i="145"/>
  <c r="EF44" i="145"/>
  <c r="EE44" i="145"/>
  <c r="ED44" i="145"/>
  <c r="EC44" i="145"/>
  <c r="EB44" i="145"/>
  <c r="EA44" i="145"/>
  <c r="DZ44" i="145"/>
  <c r="DY44" i="145"/>
  <c r="DX44" i="145"/>
  <c r="DW44" i="145"/>
  <c r="DV44" i="145"/>
  <c r="DU44" i="145"/>
  <c r="DT44" i="145"/>
  <c r="DS44" i="145"/>
  <c r="DR44" i="145"/>
  <c r="DQ44" i="145"/>
  <c r="DP44" i="145"/>
  <c r="DO44" i="145"/>
  <c r="DN44" i="145"/>
  <c r="DM44" i="145"/>
  <c r="DL44" i="145"/>
  <c r="DK44" i="145"/>
  <c r="DJ44" i="145"/>
  <c r="DI44" i="145"/>
  <c r="DH44" i="145"/>
  <c r="DG44" i="145"/>
  <c r="DF44" i="145"/>
  <c r="DE44" i="145"/>
  <c r="DD44" i="145"/>
  <c r="DC44" i="145"/>
  <c r="DB44" i="145"/>
  <c r="DA44" i="145"/>
  <c r="CZ44" i="145"/>
  <c r="CY44" i="145"/>
  <c r="CX44" i="145"/>
  <c r="CT44" i="145"/>
  <c r="CS44" i="145"/>
  <c r="CR44" i="145"/>
  <c r="CQ44" i="145"/>
  <c r="CP44" i="145"/>
  <c r="CO44" i="145"/>
  <c r="CN44" i="145"/>
  <c r="CM44" i="145"/>
  <c r="CL44" i="145"/>
  <c r="CK44" i="145"/>
  <c r="CJ44" i="145"/>
  <c r="CI44" i="145"/>
  <c r="CH44" i="145"/>
  <c r="CE44" i="145"/>
  <c r="FJ44" i="145" s="1"/>
  <c r="CD44" i="145"/>
  <c r="FI44" i="145" s="1"/>
  <c r="CC44" i="145"/>
  <c r="CB44" i="145"/>
  <c r="FG44" i="145" s="1"/>
  <c r="CA44" i="145"/>
  <c r="BZ44" i="145"/>
  <c r="FE44" i="145" s="1"/>
  <c r="BY44" i="145"/>
  <c r="FD44" i="145" s="1"/>
  <c r="BX44" i="145"/>
  <c r="FC44" i="145" s="1"/>
  <c r="BW44" i="145"/>
  <c r="FB44" i="145" s="1"/>
  <c r="BV44" i="145"/>
  <c r="FA44" i="145" s="1"/>
  <c r="BU44" i="145"/>
  <c r="BT44" i="145"/>
  <c r="EY44" i="145" s="1"/>
  <c r="Q44" i="145"/>
  <c r="CV44" i="145" s="1"/>
  <c r="P44" i="145"/>
  <c r="CU44" i="145" s="1"/>
  <c r="CS43" i="145"/>
  <c r="CR43" i="145"/>
  <c r="CQ43" i="145"/>
  <c r="CP43" i="145"/>
  <c r="CO43" i="145"/>
  <c r="CN43" i="145"/>
  <c r="CM43" i="145"/>
  <c r="CL43" i="145"/>
  <c r="CK43" i="145"/>
  <c r="CJ43" i="145"/>
  <c r="CI43" i="145"/>
  <c r="CH43" i="145"/>
  <c r="BS43" i="145"/>
  <c r="BR43" i="145"/>
  <c r="BQ43" i="145"/>
  <c r="BP43" i="145"/>
  <c r="BO43" i="145"/>
  <c r="BN43" i="145"/>
  <c r="BM43" i="145"/>
  <c r="BL43" i="145"/>
  <c r="BK43" i="145"/>
  <c r="BJ43" i="145"/>
  <c r="Q43" i="145"/>
  <c r="P43" i="145"/>
  <c r="CS42" i="145"/>
  <c r="CR42" i="145"/>
  <c r="CQ42" i="145"/>
  <c r="CP42" i="145"/>
  <c r="CO42" i="145"/>
  <c r="CN42" i="145"/>
  <c r="CM42" i="145"/>
  <c r="CL42" i="145"/>
  <c r="CK42" i="145"/>
  <c r="CJ42" i="145"/>
  <c r="CI42" i="145"/>
  <c r="CH42" i="145"/>
  <c r="BS42" i="145"/>
  <c r="BR42" i="145"/>
  <c r="BQ42" i="145"/>
  <c r="BP42" i="145"/>
  <c r="BO42" i="145"/>
  <c r="BN42" i="145"/>
  <c r="BM42" i="145"/>
  <c r="BL42" i="145"/>
  <c r="BK42" i="145"/>
  <c r="BJ42" i="145"/>
  <c r="Q42" i="145"/>
  <c r="P42" i="145"/>
  <c r="CS41" i="145"/>
  <c r="CR41" i="145"/>
  <c r="CQ41" i="145"/>
  <c r="CP41" i="145"/>
  <c r="CO41" i="145"/>
  <c r="CN41" i="145"/>
  <c r="CM41" i="145"/>
  <c r="CL41" i="145"/>
  <c r="CK41" i="145"/>
  <c r="CJ41" i="145"/>
  <c r="CI41" i="145"/>
  <c r="CH41" i="145"/>
  <c r="BS41" i="145"/>
  <c r="BR41" i="145"/>
  <c r="BQ41" i="145"/>
  <c r="BP41" i="145"/>
  <c r="BO41" i="145"/>
  <c r="BN41" i="145"/>
  <c r="BM41" i="145"/>
  <c r="BL41" i="145"/>
  <c r="BK41" i="145"/>
  <c r="BJ41" i="145"/>
  <c r="Q41" i="145"/>
  <c r="P41" i="145"/>
  <c r="CS40" i="145"/>
  <c r="CR40" i="145"/>
  <c r="CQ40" i="145"/>
  <c r="CP40" i="145"/>
  <c r="CO40" i="145"/>
  <c r="CN40" i="145"/>
  <c r="CM40" i="145"/>
  <c r="CL40" i="145"/>
  <c r="CK40" i="145"/>
  <c r="CJ40" i="145"/>
  <c r="CI40" i="145"/>
  <c r="CH40" i="145"/>
  <c r="BS40" i="145"/>
  <c r="BR40" i="145"/>
  <c r="BQ40" i="145"/>
  <c r="BP40" i="145"/>
  <c r="BO40" i="145"/>
  <c r="BN40" i="145"/>
  <c r="BM40" i="145"/>
  <c r="BL40" i="145"/>
  <c r="BK40" i="145"/>
  <c r="BJ40" i="145"/>
  <c r="Q40" i="145"/>
  <c r="P40" i="145"/>
  <c r="CS39" i="145"/>
  <c r="CR39" i="145"/>
  <c r="CQ39" i="145"/>
  <c r="CP39" i="145"/>
  <c r="CO39" i="145"/>
  <c r="CN39" i="145"/>
  <c r="CM39" i="145"/>
  <c r="CL39" i="145"/>
  <c r="CK39" i="145"/>
  <c r="CJ39" i="145"/>
  <c r="CI39" i="145"/>
  <c r="CH39" i="145"/>
  <c r="BS39" i="145"/>
  <c r="BR39" i="145"/>
  <c r="BR38" i="145" s="1"/>
  <c r="EW38" i="145" s="1"/>
  <c r="BQ39" i="145"/>
  <c r="BP39" i="145"/>
  <c r="BP38" i="145" s="1"/>
  <c r="BO39" i="145"/>
  <c r="BN39" i="145"/>
  <c r="BM39" i="145"/>
  <c r="BL39" i="145"/>
  <c r="BK39" i="145"/>
  <c r="BJ39" i="145"/>
  <c r="BJ38" i="145" s="1"/>
  <c r="EO38" i="145" s="1"/>
  <c r="Q39" i="145"/>
  <c r="P39" i="145"/>
  <c r="FM38" i="145"/>
  <c r="FI38" i="145"/>
  <c r="FC38" i="145"/>
  <c r="FA38" i="145"/>
  <c r="EU38" i="145"/>
  <c r="ES38" i="145"/>
  <c r="EM38" i="145"/>
  <c r="EL38" i="145"/>
  <c r="EK38" i="145"/>
  <c r="EJ38" i="145"/>
  <c r="EI38" i="145"/>
  <c r="EH38" i="145"/>
  <c r="EG38" i="145"/>
  <c r="EF38" i="145"/>
  <c r="EE38" i="145"/>
  <c r="ED38" i="145"/>
  <c r="EC38" i="145"/>
  <c r="EB38" i="145"/>
  <c r="EA38" i="145"/>
  <c r="DZ38" i="145"/>
  <c r="DY38" i="145"/>
  <c r="DX38" i="145"/>
  <c r="DW38" i="145"/>
  <c r="DV38" i="145"/>
  <c r="DU38" i="145"/>
  <c r="DT38" i="145"/>
  <c r="DS38" i="145"/>
  <c r="DR38" i="145"/>
  <c r="DQ38" i="145"/>
  <c r="DP38" i="145"/>
  <c r="DO38" i="145"/>
  <c r="DN38" i="145"/>
  <c r="DM38" i="145"/>
  <c r="DL38" i="145"/>
  <c r="DK38" i="145"/>
  <c r="DJ38" i="145"/>
  <c r="DI38" i="145"/>
  <c r="DH38" i="145"/>
  <c r="DG38" i="145"/>
  <c r="DF38" i="145"/>
  <c r="DE38" i="145"/>
  <c r="DD38" i="145"/>
  <c r="DC38" i="145"/>
  <c r="DB38" i="145"/>
  <c r="DA38" i="145"/>
  <c r="CZ38" i="145"/>
  <c r="CY38" i="145"/>
  <c r="CX38" i="145"/>
  <c r="CO38" i="145"/>
  <c r="CM38" i="145"/>
  <c r="CL38" i="145"/>
  <c r="CK38" i="145"/>
  <c r="CJ38" i="145"/>
  <c r="CI38" i="145"/>
  <c r="CH38" i="145"/>
  <c r="CE38" i="145"/>
  <c r="FJ38" i="145" s="1"/>
  <c r="CD38" i="145"/>
  <c r="CC38" i="145"/>
  <c r="FH38" i="145" s="1"/>
  <c r="CB38" i="145"/>
  <c r="FG38" i="145" s="1"/>
  <c r="CA38" i="145"/>
  <c r="FF38" i="145" s="1"/>
  <c r="BZ38" i="145"/>
  <c r="FE38" i="145" s="1"/>
  <c r="BY38" i="145"/>
  <c r="FD38" i="145" s="1"/>
  <c r="BX38" i="145"/>
  <c r="BW38" i="145"/>
  <c r="FB38" i="145" s="1"/>
  <c r="BV38" i="145"/>
  <c r="BU38" i="145"/>
  <c r="EZ38" i="145" s="1"/>
  <c r="BT38" i="145"/>
  <c r="EY38" i="145" s="1"/>
  <c r="BS38" i="145"/>
  <c r="EX38" i="145" s="1"/>
  <c r="BQ38" i="145"/>
  <c r="EV38" i="145" s="1"/>
  <c r="BO38" i="145"/>
  <c r="ET38" i="145" s="1"/>
  <c r="BN38" i="145"/>
  <c r="BM38" i="145"/>
  <c r="ER38" i="145" s="1"/>
  <c r="BL38" i="145"/>
  <c r="EQ38" i="145" s="1"/>
  <c r="BK38" i="145"/>
  <c r="EP38" i="145" s="1"/>
  <c r="O38" i="145"/>
  <c r="N38" i="145"/>
  <c r="FR38" i="145" s="1"/>
  <c r="M38" i="145"/>
  <c r="L38" i="145"/>
  <c r="FP38" i="145" s="1"/>
  <c r="K38" i="145"/>
  <c r="FO38" i="145" s="1"/>
  <c r="J38" i="145"/>
  <c r="FN38" i="145" s="1"/>
  <c r="I38" i="145"/>
  <c r="CN38" i="145" s="1"/>
  <c r="CS37" i="145"/>
  <c r="CR37" i="145"/>
  <c r="CQ37" i="145"/>
  <c r="CP37" i="145"/>
  <c r="CO37" i="145"/>
  <c r="CN37" i="145"/>
  <c r="CM37" i="145"/>
  <c r="CL37" i="145"/>
  <c r="CK37" i="145"/>
  <c r="CJ37" i="145"/>
  <c r="CI37" i="145"/>
  <c r="CH37" i="145"/>
  <c r="BS37" i="145"/>
  <c r="BR37" i="145"/>
  <c r="BQ37" i="145"/>
  <c r="BP37" i="145"/>
  <c r="BO37" i="145"/>
  <c r="BN37" i="145"/>
  <c r="BM37" i="145"/>
  <c r="BL37" i="145"/>
  <c r="BK37" i="145"/>
  <c r="BJ37" i="145" s="1"/>
  <c r="Q37" i="145"/>
  <c r="P37" i="145"/>
  <c r="CS36" i="145"/>
  <c r="CR36" i="145"/>
  <c r="CQ36" i="145"/>
  <c r="CP36" i="145"/>
  <c r="CO36" i="145"/>
  <c r="CN36" i="145"/>
  <c r="CM36" i="145"/>
  <c r="CL36" i="145"/>
  <c r="CK36" i="145"/>
  <c r="CJ36" i="145"/>
  <c r="CI36" i="145"/>
  <c r="CH36" i="145"/>
  <c r="BS36" i="145"/>
  <c r="BR36" i="145"/>
  <c r="BQ36" i="145"/>
  <c r="BP36" i="145"/>
  <c r="BO36" i="145"/>
  <c r="BN36" i="145"/>
  <c r="BM36" i="145"/>
  <c r="BL36" i="145"/>
  <c r="BK36" i="145"/>
  <c r="BJ36" i="145" s="1"/>
  <c r="Q36" i="145"/>
  <c r="P36" i="145"/>
  <c r="CS35" i="145"/>
  <c r="CR35" i="145"/>
  <c r="CQ35" i="145"/>
  <c r="CP35" i="145"/>
  <c r="CO35" i="145"/>
  <c r="CN35" i="145"/>
  <c r="CM35" i="145"/>
  <c r="CL35" i="145"/>
  <c r="CK35" i="145"/>
  <c r="CJ35" i="145"/>
  <c r="CI35" i="145"/>
  <c r="CH35" i="145"/>
  <c r="BS35" i="145"/>
  <c r="BR35" i="145"/>
  <c r="BQ35" i="145"/>
  <c r="BP35" i="145"/>
  <c r="BO35" i="145"/>
  <c r="BN35" i="145"/>
  <c r="BM35" i="145"/>
  <c r="BL35" i="145"/>
  <c r="BK35" i="145"/>
  <c r="BJ35" i="145" s="1"/>
  <c r="Q35" i="145"/>
  <c r="P35" i="145"/>
  <c r="CS34" i="145"/>
  <c r="CR34" i="145"/>
  <c r="CQ34" i="145"/>
  <c r="CP34" i="145"/>
  <c r="CO34" i="145"/>
  <c r="CN34" i="145"/>
  <c r="CM34" i="145"/>
  <c r="CL34" i="145"/>
  <c r="CK34" i="145"/>
  <c r="CJ34" i="145"/>
  <c r="CI34" i="145"/>
  <c r="CH34" i="145"/>
  <c r="BS34" i="145"/>
  <c r="BR34" i="145"/>
  <c r="BQ34" i="145"/>
  <c r="BP34" i="145"/>
  <c r="BO34" i="145"/>
  <c r="BN34" i="145"/>
  <c r="BM34" i="145"/>
  <c r="BL34" i="145"/>
  <c r="BK34" i="145"/>
  <c r="BJ34" i="145" s="1"/>
  <c r="Q34" i="145"/>
  <c r="P34" i="145"/>
  <c r="CS33" i="145"/>
  <c r="CR33" i="145"/>
  <c r="CQ33" i="145"/>
  <c r="CP33" i="145"/>
  <c r="CO33" i="145"/>
  <c r="CN33" i="145"/>
  <c r="CM33" i="145"/>
  <c r="CL33" i="145"/>
  <c r="CK33" i="145"/>
  <c r="CJ33" i="145"/>
  <c r="CI33" i="145"/>
  <c r="CH33" i="145"/>
  <c r="BS33" i="145"/>
  <c r="BR33" i="145"/>
  <c r="BQ33" i="145"/>
  <c r="BP33" i="145"/>
  <c r="BO33" i="145"/>
  <c r="BN33" i="145"/>
  <c r="BN32" i="145" s="1"/>
  <c r="ES32" i="145" s="1"/>
  <c r="BM33" i="145"/>
  <c r="BL33" i="145"/>
  <c r="BK33" i="145"/>
  <c r="BJ33" i="145" s="1"/>
  <c r="Q33" i="145"/>
  <c r="P33" i="145"/>
  <c r="FQ32" i="145"/>
  <c r="FO32" i="145"/>
  <c r="FJ32" i="145"/>
  <c r="FG32" i="145"/>
  <c r="FE32" i="145"/>
  <c r="FB32" i="145"/>
  <c r="EY32" i="145"/>
  <c r="EW32" i="145"/>
  <c r="ET32" i="145"/>
  <c r="EM32" i="145"/>
  <c r="EL32" i="145"/>
  <c r="EK32" i="145"/>
  <c r="EJ32" i="145"/>
  <c r="EI32" i="145"/>
  <c r="EH32" i="145"/>
  <c r="EG32" i="145"/>
  <c r="EF32" i="145"/>
  <c r="EE32" i="145"/>
  <c r="ED32" i="145"/>
  <c r="EC32" i="145"/>
  <c r="EB32" i="145"/>
  <c r="EA32" i="145"/>
  <c r="DZ32" i="145"/>
  <c r="DY32" i="145"/>
  <c r="DX32" i="145"/>
  <c r="DW32" i="145"/>
  <c r="DV32" i="145"/>
  <c r="DU32" i="145"/>
  <c r="DT32" i="145"/>
  <c r="DS32" i="145"/>
  <c r="DR32" i="145"/>
  <c r="DQ32" i="145"/>
  <c r="DP32" i="145"/>
  <c r="DO32" i="145"/>
  <c r="DN32" i="145"/>
  <c r="DM32" i="145"/>
  <c r="DL32" i="145"/>
  <c r="DK32" i="145"/>
  <c r="DJ32" i="145"/>
  <c r="DI32" i="145"/>
  <c r="DH32" i="145"/>
  <c r="DG32" i="145"/>
  <c r="DF32" i="145"/>
  <c r="DE32" i="145"/>
  <c r="DD32" i="145"/>
  <c r="DC32" i="145"/>
  <c r="DB32" i="145"/>
  <c r="DA32" i="145"/>
  <c r="CZ32" i="145"/>
  <c r="CY32" i="145"/>
  <c r="CX32" i="145"/>
  <c r="CS32" i="145"/>
  <c r="CQ32" i="145"/>
  <c r="CM32" i="145"/>
  <c r="CL32" i="145"/>
  <c r="CK32" i="145"/>
  <c r="CJ32" i="145"/>
  <c r="CI32" i="145"/>
  <c r="CH32" i="145"/>
  <c r="CE32" i="145"/>
  <c r="CD32" i="145"/>
  <c r="FI32" i="145" s="1"/>
  <c r="CC32" i="145"/>
  <c r="FH32" i="145" s="1"/>
  <c r="CB32" i="145"/>
  <c r="CA32" i="145"/>
  <c r="FF32" i="145" s="1"/>
  <c r="BZ32" i="145"/>
  <c r="BY32" i="145"/>
  <c r="FD32" i="145" s="1"/>
  <c r="BX32" i="145"/>
  <c r="FC32" i="145" s="1"/>
  <c r="BW32" i="145"/>
  <c r="BV32" i="145"/>
  <c r="FA32" i="145" s="1"/>
  <c r="BU32" i="145"/>
  <c r="EZ32" i="145" s="1"/>
  <c r="BT32" i="145"/>
  <c r="BS32" i="145"/>
  <c r="EX32" i="145" s="1"/>
  <c r="BR32" i="145"/>
  <c r="BQ32" i="145"/>
  <c r="EV32" i="145" s="1"/>
  <c r="BP32" i="145"/>
  <c r="EU32" i="145" s="1"/>
  <c r="BO32" i="145"/>
  <c r="BM32" i="145"/>
  <c r="ER32" i="145" s="1"/>
  <c r="BK32" i="145"/>
  <c r="EP32" i="145" s="1"/>
  <c r="Q32" i="145"/>
  <c r="CV32" i="145" s="1"/>
  <c r="O32" i="145"/>
  <c r="CT32" i="145" s="1"/>
  <c r="N32" i="145"/>
  <c r="P32" i="145" s="1"/>
  <c r="CU32" i="145" s="1"/>
  <c r="M32" i="145"/>
  <c r="CR32" i="145" s="1"/>
  <c r="L32" i="145"/>
  <c r="FP32" i="145" s="1"/>
  <c r="K32" i="145"/>
  <c r="CP32" i="145" s="1"/>
  <c r="J32" i="145"/>
  <c r="FN32" i="145" s="1"/>
  <c r="I32" i="145"/>
  <c r="FR31" i="145"/>
  <c r="FQ31" i="145"/>
  <c r="FP31" i="145"/>
  <c r="FO31" i="145"/>
  <c r="FN31" i="145"/>
  <c r="FM31" i="145"/>
  <c r="CS31" i="145"/>
  <c r="CR31" i="145"/>
  <c r="CQ31" i="145"/>
  <c r="CP31" i="145"/>
  <c r="CO31" i="145"/>
  <c r="CN31" i="145"/>
  <c r="CM31" i="145"/>
  <c r="CL31" i="145"/>
  <c r="CK31" i="145"/>
  <c r="CJ31" i="145"/>
  <c r="CI31" i="145"/>
  <c r="CH31" i="145"/>
  <c r="CE31" i="145"/>
  <c r="CD31" i="145"/>
  <c r="CC31" i="145"/>
  <c r="CB31" i="145"/>
  <c r="CA31" i="145"/>
  <c r="BZ31" i="145"/>
  <c r="BY31" i="145"/>
  <c r="BX31" i="145"/>
  <c r="BW31" i="145"/>
  <c r="BV31" i="145"/>
  <c r="BU31" i="145"/>
  <c r="BT31" i="145"/>
  <c r="BS31" i="145"/>
  <c r="BR31" i="145"/>
  <c r="BQ31" i="145"/>
  <c r="BP31" i="145"/>
  <c r="BO31" i="145"/>
  <c r="BN31" i="145"/>
  <c r="BM31" i="145"/>
  <c r="BL31" i="145"/>
  <c r="BK31" i="145"/>
  <c r="BJ31" i="145"/>
  <c r="Q31" i="145"/>
  <c r="P31" i="145"/>
  <c r="FR30" i="145"/>
  <c r="FQ30" i="145"/>
  <c r="FP30" i="145"/>
  <c r="FO30" i="145"/>
  <c r="FN30" i="145"/>
  <c r="FM30" i="145"/>
  <c r="CS30" i="145"/>
  <c r="CR30" i="145"/>
  <c r="CQ30" i="145"/>
  <c r="CP30" i="145"/>
  <c r="CO30" i="145"/>
  <c r="CN30" i="145"/>
  <c r="CM30" i="145"/>
  <c r="CL30" i="145"/>
  <c r="CK30" i="145"/>
  <c r="CJ30" i="145"/>
  <c r="CI30" i="145"/>
  <c r="CH30" i="145"/>
  <c r="CE30" i="145"/>
  <c r="CD30" i="145"/>
  <c r="CC30" i="145"/>
  <c r="CB30" i="145"/>
  <c r="CA30" i="145"/>
  <c r="BZ30" i="145"/>
  <c r="BY30" i="145"/>
  <c r="BX30" i="145"/>
  <c r="BW30" i="145"/>
  <c r="BV30" i="145"/>
  <c r="BU30" i="145"/>
  <c r="BT30" i="145"/>
  <c r="BS30" i="145"/>
  <c r="BR30" i="145"/>
  <c r="BQ30" i="145"/>
  <c r="BP30" i="145"/>
  <c r="BO30" i="145"/>
  <c r="BN30" i="145"/>
  <c r="BM30" i="145"/>
  <c r="BL30" i="145"/>
  <c r="BK30" i="145"/>
  <c r="BJ30" i="145" s="1"/>
  <c r="Q30" i="145"/>
  <c r="P30" i="145"/>
  <c r="FR29" i="145"/>
  <c r="FQ29" i="145"/>
  <c r="FP29" i="145"/>
  <c r="FO29" i="145"/>
  <c r="FN29" i="145"/>
  <c r="FM29" i="145"/>
  <c r="CS29" i="145"/>
  <c r="CR29" i="145"/>
  <c r="CQ29" i="145"/>
  <c r="CP29" i="145"/>
  <c r="CO29" i="145"/>
  <c r="CN29" i="145"/>
  <c r="CM29" i="145"/>
  <c r="CL29" i="145"/>
  <c r="CK29" i="145"/>
  <c r="CJ29" i="145"/>
  <c r="CI29" i="145"/>
  <c r="CH29" i="145"/>
  <c r="CE29" i="145"/>
  <c r="CD29" i="145"/>
  <c r="CC29" i="145"/>
  <c r="CB29" i="145"/>
  <c r="CA29" i="145"/>
  <c r="BZ29" i="145"/>
  <c r="BY29" i="145"/>
  <c r="BX29" i="145"/>
  <c r="BW29" i="145"/>
  <c r="BV29" i="145"/>
  <c r="BU29" i="145"/>
  <c r="BT29" i="145"/>
  <c r="BS29" i="145"/>
  <c r="BR29" i="145"/>
  <c r="BQ29" i="145"/>
  <c r="BP29" i="145"/>
  <c r="BO29" i="145"/>
  <c r="BN29" i="145"/>
  <c r="BN26" i="145" s="1"/>
  <c r="ES26" i="145" s="1"/>
  <c r="BM29" i="145"/>
  <c r="BL29" i="145"/>
  <c r="BK29" i="145"/>
  <c r="BJ29" i="145" s="1"/>
  <c r="Q29" i="145"/>
  <c r="P29" i="145"/>
  <c r="FR28" i="145"/>
  <c r="FQ28" i="145"/>
  <c r="FP28" i="145"/>
  <c r="FO28" i="145"/>
  <c r="FN28" i="145"/>
  <c r="FM28" i="145"/>
  <c r="CS28" i="145"/>
  <c r="CR28" i="145"/>
  <c r="CQ28" i="145"/>
  <c r="CP28" i="145"/>
  <c r="CO28" i="145"/>
  <c r="CN28" i="145"/>
  <c r="CM28" i="145"/>
  <c r="CL28" i="145"/>
  <c r="CK28" i="145"/>
  <c r="CJ28" i="145"/>
  <c r="CI28" i="145"/>
  <c r="CH28" i="145"/>
  <c r="CE28" i="145"/>
  <c r="CD28" i="145"/>
  <c r="CC28" i="145"/>
  <c r="CB28" i="145"/>
  <c r="CA28" i="145"/>
  <c r="BZ28" i="145"/>
  <c r="BY28" i="145"/>
  <c r="BX28" i="145"/>
  <c r="BW28" i="145"/>
  <c r="BV28" i="145"/>
  <c r="BU28" i="145"/>
  <c r="BT28" i="145"/>
  <c r="BS28" i="145"/>
  <c r="BR28" i="145"/>
  <c r="BQ28" i="145"/>
  <c r="BP28" i="145"/>
  <c r="BP26" i="145" s="1"/>
  <c r="BO28" i="145"/>
  <c r="BN28" i="145"/>
  <c r="BM28" i="145"/>
  <c r="BL28" i="145"/>
  <c r="BK28" i="145"/>
  <c r="BJ28" i="145"/>
  <c r="Q28" i="145"/>
  <c r="P28" i="145"/>
  <c r="FR27" i="145"/>
  <c r="FQ27" i="145"/>
  <c r="FP27" i="145"/>
  <c r="FO27" i="145"/>
  <c r="FN27" i="145"/>
  <c r="FM27" i="145"/>
  <c r="CS27" i="145"/>
  <c r="CR27" i="145"/>
  <c r="CQ27" i="145"/>
  <c r="CP27" i="145"/>
  <c r="CO27" i="145"/>
  <c r="CN27" i="145"/>
  <c r="CM27" i="145"/>
  <c r="CL27" i="145"/>
  <c r="CK27" i="145"/>
  <c r="CJ27" i="145"/>
  <c r="CI27" i="145"/>
  <c r="CH27" i="145"/>
  <c r="CE27" i="145"/>
  <c r="CD27" i="145"/>
  <c r="CC27" i="145"/>
  <c r="CB27" i="145"/>
  <c r="CA27" i="145"/>
  <c r="BZ27" i="145"/>
  <c r="BY27" i="145"/>
  <c r="BX27" i="145"/>
  <c r="BW27" i="145"/>
  <c r="BV27" i="145"/>
  <c r="BU27" i="145"/>
  <c r="BT27" i="145"/>
  <c r="BS27" i="145"/>
  <c r="BR27" i="145"/>
  <c r="BQ27" i="145"/>
  <c r="BP27" i="145"/>
  <c r="BO27" i="145"/>
  <c r="BN27" i="145"/>
  <c r="BM27" i="145"/>
  <c r="BL27" i="145"/>
  <c r="BK27" i="145"/>
  <c r="BJ27" i="145"/>
  <c r="Q27" i="145"/>
  <c r="P27" i="145"/>
  <c r="FO26" i="145"/>
  <c r="FM26" i="145"/>
  <c r="FC26" i="145"/>
  <c r="EU26" i="145"/>
  <c r="EL26" i="145"/>
  <c r="EF26" i="145"/>
  <c r="ED26" i="145"/>
  <c r="DX26" i="145"/>
  <c r="DV26" i="145"/>
  <c r="DP26" i="145"/>
  <c r="DO26" i="145"/>
  <c r="DN26" i="145"/>
  <c r="DM26" i="145"/>
  <c r="DL26" i="145"/>
  <c r="DK26" i="145"/>
  <c r="DJ26" i="145"/>
  <c r="DI26" i="145"/>
  <c r="DH26" i="145"/>
  <c r="DG26" i="145"/>
  <c r="DF26" i="145"/>
  <c r="DE26" i="145"/>
  <c r="DD26" i="145"/>
  <c r="DC26" i="145"/>
  <c r="DB26" i="145"/>
  <c r="DA26" i="145"/>
  <c r="CZ26" i="145"/>
  <c r="CY26" i="145"/>
  <c r="CX26" i="145"/>
  <c r="CQ26" i="145"/>
  <c r="CO26" i="145"/>
  <c r="CM26" i="145"/>
  <c r="CL26" i="145"/>
  <c r="CK26" i="145"/>
  <c r="CJ26" i="145"/>
  <c r="CI26" i="145"/>
  <c r="CH26" i="145"/>
  <c r="BY26" i="145"/>
  <c r="FD26" i="145" s="1"/>
  <c r="BW26" i="145"/>
  <c r="FB26" i="145" s="1"/>
  <c r="BS26" i="145"/>
  <c r="EX26" i="145" s="1"/>
  <c r="BQ26" i="145"/>
  <c r="EV26" i="145" s="1"/>
  <c r="BO26" i="145"/>
  <c r="ET26" i="145" s="1"/>
  <c r="BM26" i="145"/>
  <c r="ER26" i="145" s="1"/>
  <c r="BK26" i="145"/>
  <c r="EP26" i="145" s="1"/>
  <c r="BH26" i="145"/>
  <c r="EM26" i="145" s="1"/>
  <c r="BG26" i="145"/>
  <c r="BF26" i="145"/>
  <c r="EK26" i="145" s="1"/>
  <c r="BE26" i="145"/>
  <c r="BD26" i="145"/>
  <c r="EI26" i="145" s="1"/>
  <c r="BC26" i="145"/>
  <c r="CC26" i="145" s="1"/>
  <c r="FH26" i="145" s="1"/>
  <c r="BB26" i="145"/>
  <c r="CB26" i="145" s="1"/>
  <c r="FG26" i="145" s="1"/>
  <c r="BA26" i="145"/>
  <c r="AZ26" i="145"/>
  <c r="EE26" i="145" s="1"/>
  <c r="AY26" i="145"/>
  <c r="AX26" i="145"/>
  <c r="EC26" i="145" s="1"/>
  <c r="AW26" i="145"/>
  <c r="EB26" i="145" s="1"/>
  <c r="AV26" i="145"/>
  <c r="EA26" i="145" s="1"/>
  <c r="AU26" i="145"/>
  <c r="DZ26" i="145" s="1"/>
  <c r="AT26" i="145"/>
  <c r="DY26" i="145" s="1"/>
  <c r="AS26" i="145"/>
  <c r="BX26" i="145" s="1"/>
  <c r="AR26" i="145"/>
  <c r="DW26" i="145" s="1"/>
  <c r="AQ26" i="145"/>
  <c r="AP26" i="145"/>
  <c r="DU26" i="145" s="1"/>
  <c r="AO26" i="145"/>
  <c r="AN26" i="145"/>
  <c r="DS26" i="145" s="1"/>
  <c r="AM26" i="145"/>
  <c r="BU26" i="145" s="1"/>
  <c r="EZ26" i="145" s="1"/>
  <c r="AL26" i="145"/>
  <c r="BT26" i="145" s="1"/>
  <c r="EY26" i="145" s="1"/>
  <c r="AK26" i="145"/>
  <c r="Q26" i="145"/>
  <c r="CV26" i="145" s="1"/>
  <c r="O26" i="145"/>
  <c r="CT26" i="145" s="1"/>
  <c r="N26" i="145"/>
  <c r="FR26" i="145" s="1"/>
  <c r="M26" i="145"/>
  <c r="FQ26" i="145" s="1"/>
  <c r="L26" i="145"/>
  <c r="K26" i="145"/>
  <c r="CP26" i="145" s="1"/>
  <c r="J26" i="145"/>
  <c r="I26" i="145"/>
  <c r="CN26" i="145" s="1"/>
  <c r="FR25" i="145"/>
  <c r="FQ25" i="145"/>
  <c r="FP25" i="145"/>
  <c r="FO25" i="145"/>
  <c r="FN25" i="145"/>
  <c r="FM25" i="145"/>
  <c r="CS25" i="145"/>
  <c r="CR25" i="145"/>
  <c r="CQ25" i="145"/>
  <c r="CP25" i="145"/>
  <c r="CO25" i="145"/>
  <c r="CN25" i="145"/>
  <c r="CM25" i="145"/>
  <c r="CL25" i="145"/>
  <c r="CK25" i="145"/>
  <c r="CJ25" i="145"/>
  <c r="CI25" i="145"/>
  <c r="CH25" i="145"/>
  <c r="CE25" i="145"/>
  <c r="CD25" i="145"/>
  <c r="CC25" i="145"/>
  <c r="CB25" i="145"/>
  <c r="CA25" i="145"/>
  <c r="BZ25" i="145"/>
  <c r="BY25" i="145"/>
  <c r="BX25" i="145"/>
  <c r="BW25" i="145"/>
  <c r="BV25" i="145"/>
  <c r="BU25" i="145"/>
  <c r="BT25" i="145"/>
  <c r="BS25" i="145"/>
  <c r="BR25" i="145"/>
  <c r="BQ25" i="145"/>
  <c r="BP25" i="145"/>
  <c r="BO25" i="145"/>
  <c r="BN25" i="145"/>
  <c r="BM25" i="145"/>
  <c r="BL25" i="145"/>
  <c r="BK25" i="145"/>
  <c r="BJ25" i="145"/>
  <c r="Q25" i="145"/>
  <c r="P25" i="145"/>
  <c r="FR24" i="145"/>
  <c r="FQ24" i="145"/>
  <c r="FP24" i="145"/>
  <c r="FO24" i="145"/>
  <c r="FN24" i="145"/>
  <c r="FM24" i="145"/>
  <c r="CS24" i="145"/>
  <c r="CR24" i="145"/>
  <c r="CQ24" i="145"/>
  <c r="CP24" i="145"/>
  <c r="CO24" i="145"/>
  <c r="CN24" i="145"/>
  <c r="CM24" i="145"/>
  <c r="CL24" i="145"/>
  <c r="CK24" i="145"/>
  <c r="CJ24" i="145"/>
  <c r="CI24" i="145"/>
  <c r="CH24" i="145"/>
  <c r="CE24" i="145"/>
  <c r="CD24" i="145"/>
  <c r="CC24" i="145"/>
  <c r="CB24" i="145"/>
  <c r="CA24" i="145"/>
  <c r="BZ24" i="145"/>
  <c r="BY24" i="145"/>
  <c r="BX24" i="145"/>
  <c r="BW24" i="145"/>
  <c r="BV24" i="145"/>
  <c r="BU24" i="145"/>
  <c r="BT24" i="145"/>
  <c r="BS24" i="145"/>
  <c r="BR24" i="145"/>
  <c r="BQ24" i="145"/>
  <c r="BP24" i="145"/>
  <c r="BO24" i="145"/>
  <c r="BN24" i="145"/>
  <c r="BM24" i="145"/>
  <c r="BL24" i="145"/>
  <c r="BK24" i="145"/>
  <c r="BJ24" i="145"/>
  <c r="Q24" i="145"/>
  <c r="P24" i="145"/>
  <c r="FR23" i="145"/>
  <c r="FQ23" i="145"/>
  <c r="FP23" i="145"/>
  <c r="FO23" i="145"/>
  <c r="FN23" i="145"/>
  <c r="FM23" i="145"/>
  <c r="CS23" i="145"/>
  <c r="CR23" i="145"/>
  <c r="CQ23" i="145"/>
  <c r="CP23" i="145"/>
  <c r="CO23" i="145"/>
  <c r="CN23" i="145"/>
  <c r="CM23" i="145"/>
  <c r="CL23" i="145"/>
  <c r="CK23" i="145"/>
  <c r="CJ23" i="145"/>
  <c r="CI23" i="145"/>
  <c r="CH23" i="145"/>
  <c r="CE23" i="145"/>
  <c r="CD23" i="145"/>
  <c r="CC23" i="145"/>
  <c r="CB23" i="145"/>
  <c r="CA23" i="145"/>
  <c r="BZ23" i="145"/>
  <c r="BY23" i="145"/>
  <c r="BX23" i="145"/>
  <c r="BW23" i="145"/>
  <c r="BV23" i="145"/>
  <c r="BU23" i="145"/>
  <c r="BT23" i="145"/>
  <c r="BS23" i="145"/>
  <c r="BR23" i="145"/>
  <c r="BQ23" i="145"/>
  <c r="BP23" i="145"/>
  <c r="BO23" i="145"/>
  <c r="BN23" i="145"/>
  <c r="BM23" i="145"/>
  <c r="BL23" i="145"/>
  <c r="BK23" i="145"/>
  <c r="BJ23" i="145"/>
  <c r="Q23" i="145"/>
  <c r="P23" i="145"/>
  <c r="FR22" i="145"/>
  <c r="FQ22" i="145"/>
  <c r="FP22" i="145"/>
  <c r="FO22" i="145"/>
  <c r="FN22" i="145"/>
  <c r="FM22" i="145"/>
  <c r="CS22" i="145"/>
  <c r="CR22" i="145"/>
  <c r="CQ22" i="145"/>
  <c r="CP22" i="145"/>
  <c r="CO22" i="145"/>
  <c r="CN22" i="145"/>
  <c r="CM22" i="145"/>
  <c r="CL22" i="145"/>
  <c r="CK22" i="145"/>
  <c r="CJ22" i="145"/>
  <c r="CI22" i="145"/>
  <c r="CH22" i="145"/>
  <c r="CE22" i="145"/>
  <c r="CD22" i="145"/>
  <c r="CC22" i="145"/>
  <c r="CB22" i="145"/>
  <c r="CA22" i="145"/>
  <c r="BZ22" i="145"/>
  <c r="BY22" i="145"/>
  <c r="BX22" i="145"/>
  <c r="BW22" i="145"/>
  <c r="BV22" i="145"/>
  <c r="BU22" i="145"/>
  <c r="BT22" i="145"/>
  <c r="BS22" i="145"/>
  <c r="BR22" i="145"/>
  <c r="BQ22" i="145"/>
  <c r="BP22" i="145"/>
  <c r="BO22" i="145"/>
  <c r="BN22" i="145"/>
  <c r="BM22" i="145"/>
  <c r="BL22" i="145"/>
  <c r="BK22" i="145"/>
  <c r="BJ22" i="145" s="1"/>
  <c r="Q22" i="145"/>
  <c r="P22" i="145"/>
  <c r="FR21" i="145"/>
  <c r="FQ21" i="145"/>
  <c r="FP21" i="145"/>
  <c r="FO21" i="145"/>
  <c r="FN21" i="145"/>
  <c r="FM21" i="145"/>
  <c r="CS21" i="145"/>
  <c r="CR21" i="145"/>
  <c r="CQ21" i="145"/>
  <c r="CP21" i="145"/>
  <c r="CO21" i="145"/>
  <c r="CN21" i="145"/>
  <c r="CM21" i="145"/>
  <c r="CL21" i="145"/>
  <c r="CK21" i="145"/>
  <c r="CJ21" i="145"/>
  <c r="CI21" i="145"/>
  <c r="CH21" i="145"/>
  <c r="CE21" i="145"/>
  <c r="CD21" i="145"/>
  <c r="CC21" i="145"/>
  <c r="CB21" i="145"/>
  <c r="CA21" i="145"/>
  <c r="BZ21" i="145"/>
  <c r="BY21" i="145"/>
  <c r="BX21" i="145"/>
  <c r="BW21" i="145"/>
  <c r="BV21" i="145"/>
  <c r="BU21" i="145"/>
  <c r="BT21" i="145"/>
  <c r="BS21" i="145"/>
  <c r="BR21" i="145"/>
  <c r="BQ21" i="145"/>
  <c r="BP21" i="145"/>
  <c r="BP20" i="145" s="1"/>
  <c r="EU20" i="145" s="1"/>
  <c r="BO21" i="145"/>
  <c r="BN21" i="145"/>
  <c r="BM21" i="145"/>
  <c r="BL21" i="145"/>
  <c r="BK21" i="145"/>
  <c r="BJ21" i="145"/>
  <c r="Q21" i="145"/>
  <c r="P21" i="145"/>
  <c r="EB20" i="145"/>
  <c r="DO20" i="145"/>
  <c r="DN20" i="145"/>
  <c r="DM20" i="145"/>
  <c r="DL20" i="145"/>
  <c r="DK20" i="145"/>
  <c r="DJ20" i="145"/>
  <c r="DI20" i="145"/>
  <c r="DH20" i="145"/>
  <c r="DG20" i="145"/>
  <c r="DF20" i="145"/>
  <c r="DE20" i="145"/>
  <c r="DD20" i="145"/>
  <c r="DC20" i="145"/>
  <c r="DB20" i="145"/>
  <c r="DA20" i="145"/>
  <c r="CZ20" i="145"/>
  <c r="CY20" i="145"/>
  <c r="CX20" i="145"/>
  <c r="CT20" i="145"/>
  <c r="CN20" i="145"/>
  <c r="CM20" i="145"/>
  <c r="CL20" i="145"/>
  <c r="CK20" i="145"/>
  <c r="CJ20" i="145"/>
  <c r="CI20" i="145"/>
  <c r="CH20" i="145"/>
  <c r="CE20" i="145"/>
  <c r="FJ20" i="145" s="1"/>
  <c r="CB20" i="145"/>
  <c r="FG20" i="145" s="1"/>
  <c r="BW20" i="145"/>
  <c r="FB20" i="145" s="1"/>
  <c r="BT20" i="145"/>
  <c r="EY20" i="145" s="1"/>
  <c r="BS20" i="145"/>
  <c r="EX20" i="145" s="1"/>
  <c r="BR20" i="145"/>
  <c r="EW20" i="145" s="1"/>
  <c r="BQ20" i="145"/>
  <c r="EV20" i="145" s="1"/>
  <c r="BO20" i="145"/>
  <c r="ET20" i="145" s="1"/>
  <c r="BN20" i="145"/>
  <c r="ES20" i="145" s="1"/>
  <c r="BM20" i="145"/>
  <c r="ER20" i="145" s="1"/>
  <c r="BL20" i="145"/>
  <c r="EQ20" i="145" s="1"/>
  <c r="BK20" i="145"/>
  <c r="EP20" i="145" s="1"/>
  <c r="BJ20" i="145"/>
  <c r="EO20" i="145" s="1"/>
  <c r="BH20" i="145"/>
  <c r="EM20" i="145" s="1"/>
  <c r="BG20" i="145"/>
  <c r="EL20" i="145" s="1"/>
  <c r="BF20" i="145"/>
  <c r="EK20" i="145" s="1"/>
  <c r="BE20" i="145"/>
  <c r="EJ20" i="145" s="1"/>
  <c r="BD20" i="145"/>
  <c r="EI20" i="145" s="1"/>
  <c r="BC20" i="145"/>
  <c r="EH20" i="145" s="1"/>
  <c r="BB20" i="145"/>
  <c r="EG20" i="145" s="1"/>
  <c r="BA20" i="145"/>
  <c r="EF20" i="145" s="1"/>
  <c r="AZ20" i="145"/>
  <c r="EE20" i="145" s="1"/>
  <c r="AY20" i="145"/>
  <c r="CA20" i="145" s="1"/>
  <c r="FF20" i="145" s="1"/>
  <c r="AX20" i="145"/>
  <c r="EC20" i="145" s="1"/>
  <c r="AW20" i="145"/>
  <c r="BZ20" i="145" s="1"/>
  <c r="FE20" i="145" s="1"/>
  <c r="AV20" i="145"/>
  <c r="EA20" i="145" s="1"/>
  <c r="AU20" i="145"/>
  <c r="DZ20" i="145" s="1"/>
  <c r="AT20" i="145"/>
  <c r="DY20" i="145" s="1"/>
  <c r="AS20" i="145"/>
  <c r="DX20" i="145" s="1"/>
  <c r="AR20" i="145"/>
  <c r="DW20" i="145" s="1"/>
  <c r="AQ20" i="145"/>
  <c r="DV20" i="145" s="1"/>
  <c r="AP20" i="145"/>
  <c r="DU20" i="145" s="1"/>
  <c r="AO20" i="145"/>
  <c r="DT20" i="145" s="1"/>
  <c r="AN20" i="145"/>
  <c r="DS20" i="145" s="1"/>
  <c r="AM20" i="145"/>
  <c r="DR20" i="145" s="1"/>
  <c r="AL20" i="145"/>
  <c r="DQ20" i="145" s="1"/>
  <c r="AK20" i="145"/>
  <c r="DP20" i="145" s="1"/>
  <c r="O20" i="145"/>
  <c r="Q20" i="145" s="1"/>
  <c r="CV20" i="145" s="1"/>
  <c r="N20" i="145"/>
  <c r="FR20" i="145" s="1"/>
  <c r="M20" i="145"/>
  <c r="L20" i="145"/>
  <c r="FP20" i="145" s="1"/>
  <c r="K20" i="145"/>
  <c r="CP20" i="145" s="1"/>
  <c r="J20" i="145"/>
  <c r="CO20" i="145" s="1"/>
  <c r="I20" i="145"/>
  <c r="FM20" i="145" s="1"/>
  <c r="FR19" i="145"/>
  <c r="FQ19" i="145"/>
  <c r="FP19" i="145"/>
  <c r="FO19" i="145"/>
  <c r="FN19" i="145"/>
  <c r="FM19" i="145"/>
  <c r="CS19" i="145"/>
  <c r="CR19" i="145"/>
  <c r="CQ19" i="145"/>
  <c r="CP19" i="145"/>
  <c r="CO19" i="145"/>
  <c r="CN19" i="145"/>
  <c r="CM19" i="145"/>
  <c r="CL19" i="145"/>
  <c r="CK19" i="145"/>
  <c r="CJ19" i="145"/>
  <c r="CI19" i="145"/>
  <c r="CH19" i="145"/>
  <c r="CE19" i="145"/>
  <c r="CD19" i="145"/>
  <c r="CC19" i="145"/>
  <c r="CB19" i="145"/>
  <c r="CA19" i="145"/>
  <c r="BZ19" i="145"/>
  <c r="BY19" i="145"/>
  <c r="BX19" i="145"/>
  <c r="BW19" i="145"/>
  <c r="BV19" i="145"/>
  <c r="BU19" i="145"/>
  <c r="BT19" i="145"/>
  <c r="BS19" i="145"/>
  <c r="BR19" i="145"/>
  <c r="BQ19" i="145"/>
  <c r="BP19" i="145"/>
  <c r="BO19" i="145"/>
  <c r="BN19" i="145"/>
  <c r="BM19" i="145"/>
  <c r="BL19" i="145"/>
  <c r="BK19" i="145"/>
  <c r="BJ19" i="145" s="1"/>
  <c r="Q19" i="145"/>
  <c r="P19" i="145"/>
  <c r="FR18" i="145"/>
  <c r="FQ18" i="145"/>
  <c r="FP18" i="145"/>
  <c r="FO18" i="145"/>
  <c r="FN18" i="145"/>
  <c r="FM18" i="145"/>
  <c r="CS18" i="145"/>
  <c r="CR18" i="145"/>
  <c r="CQ18" i="145"/>
  <c r="CP18" i="145"/>
  <c r="CO18" i="145"/>
  <c r="CN18" i="145"/>
  <c r="CM18" i="145"/>
  <c r="CL18" i="145"/>
  <c r="CK18" i="145"/>
  <c r="CJ18" i="145"/>
  <c r="CI18" i="145"/>
  <c r="CH18" i="145"/>
  <c r="CE18" i="145"/>
  <c r="CD18" i="145"/>
  <c r="CC18" i="145"/>
  <c r="CB18" i="145"/>
  <c r="CA18" i="145"/>
  <c r="BZ18" i="145"/>
  <c r="BY18" i="145"/>
  <c r="BX18" i="145"/>
  <c r="BW18" i="145"/>
  <c r="BV18" i="145"/>
  <c r="BU18" i="145"/>
  <c r="BT18" i="145"/>
  <c r="BS18" i="145"/>
  <c r="BR18" i="145"/>
  <c r="BQ18" i="145"/>
  <c r="BP18" i="145"/>
  <c r="BO18" i="145"/>
  <c r="BN18" i="145"/>
  <c r="BM18" i="145"/>
  <c r="BL18" i="145"/>
  <c r="BK18" i="145"/>
  <c r="BJ18" i="145"/>
  <c r="Q18" i="145"/>
  <c r="P18" i="145"/>
  <c r="FR17" i="145"/>
  <c r="FQ17" i="145"/>
  <c r="FP17" i="145"/>
  <c r="FO17" i="145"/>
  <c r="FN17" i="145"/>
  <c r="FM17" i="145"/>
  <c r="CS17" i="145"/>
  <c r="CR17" i="145"/>
  <c r="CQ17" i="145"/>
  <c r="CP17" i="145"/>
  <c r="CO17" i="145"/>
  <c r="CN17" i="145"/>
  <c r="CM17" i="145"/>
  <c r="CL17" i="145"/>
  <c r="CK17" i="145"/>
  <c r="CJ17" i="145"/>
  <c r="CI17" i="145"/>
  <c r="CH17" i="145"/>
  <c r="CE17" i="145"/>
  <c r="CD17" i="145"/>
  <c r="CC17" i="145"/>
  <c r="CB17" i="145"/>
  <c r="CA17" i="145"/>
  <c r="BZ17" i="145"/>
  <c r="BY17" i="145"/>
  <c r="BX17" i="145"/>
  <c r="BW17" i="145"/>
  <c r="BV17" i="145"/>
  <c r="BU17" i="145"/>
  <c r="BT17" i="145"/>
  <c r="BS17" i="145"/>
  <c r="BR17" i="145"/>
  <c r="BQ17" i="145"/>
  <c r="BP17" i="145"/>
  <c r="BO17" i="145"/>
  <c r="BN17" i="145"/>
  <c r="BM17" i="145"/>
  <c r="BL17" i="145"/>
  <c r="BK17" i="145"/>
  <c r="BJ17" i="145" s="1"/>
  <c r="Q17" i="145"/>
  <c r="P17" i="145"/>
  <c r="FR16" i="145"/>
  <c r="FQ16" i="145"/>
  <c r="FP16" i="145"/>
  <c r="FO16" i="145"/>
  <c r="FN16" i="145"/>
  <c r="FM16" i="145"/>
  <c r="CS16" i="145"/>
  <c r="CR16" i="145"/>
  <c r="CQ16" i="145"/>
  <c r="CP16" i="145"/>
  <c r="CO16" i="145"/>
  <c r="CN16" i="145"/>
  <c r="CM16" i="145"/>
  <c r="CL16" i="145"/>
  <c r="CK16" i="145"/>
  <c r="CJ16" i="145"/>
  <c r="CI16" i="145"/>
  <c r="CH16" i="145"/>
  <c r="CE16" i="145"/>
  <c r="CD16" i="145"/>
  <c r="CC16" i="145"/>
  <c r="CB16" i="145"/>
  <c r="CA16" i="145"/>
  <c r="BZ16" i="145"/>
  <c r="BY16" i="145"/>
  <c r="BX16" i="145"/>
  <c r="BW16" i="145"/>
  <c r="BV16" i="145"/>
  <c r="BU16" i="145"/>
  <c r="BT16" i="145"/>
  <c r="BS16" i="145"/>
  <c r="BS13" i="145" s="1"/>
  <c r="EX13" i="145" s="1"/>
  <c r="BR16" i="145"/>
  <c r="BQ16" i="145"/>
  <c r="BP16" i="145"/>
  <c r="BO16" i="145"/>
  <c r="BN16" i="145"/>
  <c r="BM16" i="145"/>
  <c r="BL16" i="145"/>
  <c r="BK16" i="145"/>
  <c r="BJ16" i="145" s="1"/>
  <c r="Q16" i="145"/>
  <c r="P16" i="145"/>
  <c r="FR15" i="145"/>
  <c r="FQ15" i="145"/>
  <c r="FP15" i="145"/>
  <c r="FO15" i="145"/>
  <c r="FN15" i="145"/>
  <c r="FM15" i="145"/>
  <c r="CS15" i="145"/>
  <c r="CR15" i="145"/>
  <c r="CQ15" i="145"/>
  <c r="CP15" i="145"/>
  <c r="CO15" i="145"/>
  <c r="CN15" i="145"/>
  <c r="CM15" i="145"/>
  <c r="CL15" i="145"/>
  <c r="CK15" i="145"/>
  <c r="CJ15" i="145"/>
  <c r="CI15" i="145"/>
  <c r="CH15" i="145"/>
  <c r="CE15" i="145"/>
  <c r="CD15" i="145"/>
  <c r="CC15" i="145"/>
  <c r="CB15" i="145"/>
  <c r="CA15" i="145"/>
  <c r="BZ15" i="145"/>
  <c r="BY15" i="145"/>
  <c r="BX15" i="145"/>
  <c r="BW15" i="145"/>
  <c r="BV15" i="145"/>
  <c r="BU15" i="145"/>
  <c r="BT15" i="145"/>
  <c r="BS15" i="145"/>
  <c r="BR15" i="145"/>
  <c r="BQ15" i="145"/>
  <c r="BP15" i="145"/>
  <c r="BO15" i="145"/>
  <c r="BN15" i="145"/>
  <c r="BM15" i="145"/>
  <c r="BM13" i="145" s="1"/>
  <c r="ER13" i="145" s="1"/>
  <c r="BL15" i="145"/>
  <c r="BK15" i="145"/>
  <c r="BJ15" i="145"/>
  <c r="Q15" i="145"/>
  <c r="P15" i="145"/>
  <c r="FR14" i="145"/>
  <c r="FQ14" i="145"/>
  <c r="FP14" i="145"/>
  <c r="FO14" i="145"/>
  <c r="FN14" i="145"/>
  <c r="FM14" i="145"/>
  <c r="CS14" i="145"/>
  <c r="CR14" i="145"/>
  <c r="CQ14" i="145"/>
  <c r="CP14" i="145"/>
  <c r="CO14" i="145"/>
  <c r="CN14" i="145"/>
  <c r="CM14" i="145"/>
  <c r="CL14" i="145"/>
  <c r="CK14" i="145"/>
  <c r="CJ14" i="145"/>
  <c r="CI14" i="145"/>
  <c r="CH14" i="145"/>
  <c r="CE14" i="145"/>
  <c r="CD14" i="145"/>
  <c r="CC14" i="145"/>
  <c r="CB14" i="145"/>
  <c r="CA14" i="145"/>
  <c r="BZ14" i="145"/>
  <c r="BY14" i="145"/>
  <c r="BX14" i="145"/>
  <c r="BW14" i="145"/>
  <c r="BV14" i="145"/>
  <c r="BU14" i="145"/>
  <c r="BT14" i="145"/>
  <c r="BS14" i="145"/>
  <c r="BR14" i="145"/>
  <c r="BQ14" i="145"/>
  <c r="BQ13" i="145" s="1"/>
  <c r="EV13" i="145" s="1"/>
  <c r="BP14" i="145"/>
  <c r="BO14" i="145"/>
  <c r="BO13" i="145" s="1"/>
  <c r="ET13" i="145" s="1"/>
  <c r="BN14" i="145"/>
  <c r="BM14" i="145"/>
  <c r="BL14" i="145"/>
  <c r="BK14" i="145"/>
  <c r="BJ14" i="145"/>
  <c r="Q14" i="145"/>
  <c r="P14" i="145"/>
  <c r="FR13" i="145"/>
  <c r="EK13" i="145"/>
  <c r="EI13" i="145"/>
  <c r="EC13" i="145"/>
  <c r="EA13" i="145"/>
  <c r="DU13" i="145"/>
  <c r="DS13" i="145"/>
  <c r="DO13" i="145"/>
  <c r="DN13" i="145"/>
  <c r="DM13" i="145"/>
  <c r="DL13" i="145"/>
  <c r="DK13" i="145"/>
  <c r="DJ13" i="145"/>
  <c r="DI13" i="145"/>
  <c r="DH13" i="145"/>
  <c r="DG13" i="145"/>
  <c r="DF13" i="145"/>
  <c r="DE13" i="145"/>
  <c r="DD13" i="145"/>
  <c r="DC13" i="145"/>
  <c r="DB13" i="145"/>
  <c r="DA13" i="145"/>
  <c r="CZ13" i="145"/>
  <c r="CY13" i="145"/>
  <c r="CX13" i="145"/>
  <c r="CT13" i="145"/>
  <c r="CN13" i="145"/>
  <c r="CM13" i="145"/>
  <c r="CL13" i="145"/>
  <c r="CK13" i="145"/>
  <c r="CJ13" i="145"/>
  <c r="CI13" i="145"/>
  <c r="CH13" i="145"/>
  <c r="CB13" i="145"/>
  <c r="FG13" i="145" s="1"/>
  <c r="BT13" i="145"/>
  <c r="EY13" i="145" s="1"/>
  <c r="BR13" i="145"/>
  <c r="EW13" i="145" s="1"/>
  <c r="BP13" i="145"/>
  <c r="EU13" i="145" s="1"/>
  <c r="BN13" i="145"/>
  <c r="ES13" i="145" s="1"/>
  <c r="BL13" i="145"/>
  <c r="EQ13" i="145" s="1"/>
  <c r="BH13" i="145"/>
  <c r="EM13" i="145" s="1"/>
  <c r="BG13" i="145"/>
  <c r="EL13" i="145" s="1"/>
  <c r="BF13" i="145"/>
  <c r="BE13" i="145"/>
  <c r="CD13" i="145" s="1"/>
  <c r="FI13" i="145" s="1"/>
  <c r="BD13" i="145"/>
  <c r="BC13" i="145"/>
  <c r="EH13" i="145" s="1"/>
  <c r="BB13" i="145"/>
  <c r="EG13" i="145" s="1"/>
  <c r="BA13" i="145"/>
  <c r="EF13" i="145" s="1"/>
  <c r="AZ13" i="145"/>
  <c r="EE13" i="145" s="1"/>
  <c r="AY13" i="145"/>
  <c r="CA13" i="145" s="1"/>
  <c r="FF13" i="145" s="1"/>
  <c r="AX13" i="145"/>
  <c r="AW13" i="145"/>
  <c r="BZ13" i="145" s="1"/>
  <c r="FE13" i="145" s="1"/>
  <c r="AV13" i="145"/>
  <c r="AU13" i="145"/>
  <c r="DZ13" i="145" s="1"/>
  <c r="AT13" i="145"/>
  <c r="DY13" i="145" s="1"/>
  <c r="AS13" i="145"/>
  <c r="DX13" i="145" s="1"/>
  <c r="AR13" i="145"/>
  <c r="DW13" i="145" s="1"/>
  <c r="AQ13" i="145"/>
  <c r="DV13" i="145" s="1"/>
  <c r="AP13" i="145"/>
  <c r="AO13" i="145"/>
  <c r="BV13" i="145" s="1"/>
  <c r="FA13" i="145" s="1"/>
  <c r="AN13" i="145"/>
  <c r="AM13" i="145"/>
  <c r="DR13" i="145" s="1"/>
  <c r="AL13" i="145"/>
  <c r="DQ13" i="145" s="1"/>
  <c r="AK13" i="145"/>
  <c r="DP13" i="145" s="1"/>
  <c r="O13" i="145"/>
  <c r="Q13" i="145" s="1"/>
  <c r="CV13" i="145" s="1"/>
  <c r="N13" i="145"/>
  <c r="CS13" i="145" s="1"/>
  <c r="M13" i="145"/>
  <c r="FQ13" i="145" s="1"/>
  <c r="L13" i="145"/>
  <c r="FP13" i="145" s="1"/>
  <c r="K13" i="145"/>
  <c r="FO13" i="145" s="1"/>
  <c r="J13" i="145"/>
  <c r="FN13" i="145" s="1"/>
  <c r="I13" i="145"/>
  <c r="FM13" i="145" s="1"/>
  <c r="FR12" i="145"/>
  <c r="FQ12" i="145"/>
  <c r="FP12" i="145"/>
  <c r="FO12" i="145"/>
  <c r="FN12" i="145"/>
  <c r="FM12" i="145"/>
  <c r="CS12" i="145"/>
  <c r="CR12" i="145"/>
  <c r="CQ12" i="145"/>
  <c r="CP12" i="145"/>
  <c r="CO12" i="145"/>
  <c r="CN12" i="145"/>
  <c r="CM12" i="145"/>
  <c r="CL12" i="145"/>
  <c r="CK12" i="145"/>
  <c r="CJ12" i="145"/>
  <c r="CI12" i="145"/>
  <c r="CH12" i="145"/>
  <c r="CE12" i="145"/>
  <c r="CD12" i="145"/>
  <c r="CC12" i="145"/>
  <c r="CB12" i="145"/>
  <c r="CA12" i="145"/>
  <c r="BZ12" i="145"/>
  <c r="BY12" i="145"/>
  <c r="BX12" i="145"/>
  <c r="BW12" i="145"/>
  <c r="BV12" i="145"/>
  <c r="BU12" i="145"/>
  <c r="BT12" i="145"/>
  <c r="BS12" i="145"/>
  <c r="BR12" i="145"/>
  <c r="BQ12" i="145"/>
  <c r="BP12" i="145"/>
  <c r="BO12" i="145"/>
  <c r="BN12" i="145"/>
  <c r="BM12" i="145"/>
  <c r="BL12" i="145"/>
  <c r="BK12" i="145"/>
  <c r="BJ12" i="145" s="1"/>
  <c r="Q12" i="145"/>
  <c r="P12" i="145"/>
  <c r="CS11" i="145"/>
  <c r="CR11" i="145"/>
  <c r="CQ11" i="145"/>
  <c r="CP11" i="145"/>
  <c r="CO11" i="145"/>
  <c r="CN11" i="145"/>
  <c r="CM11" i="145"/>
  <c r="CL11" i="145"/>
  <c r="CK11" i="145"/>
  <c r="CJ11" i="145"/>
  <c r="CI11" i="145"/>
  <c r="CH11" i="145"/>
  <c r="BS11" i="145"/>
  <c r="BR11" i="145"/>
  <c r="BQ11" i="145"/>
  <c r="BP11" i="145"/>
  <c r="BO11" i="145"/>
  <c r="BN11" i="145"/>
  <c r="BM11" i="145"/>
  <c r="BL11" i="145"/>
  <c r="BK11" i="145"/>
  <c r="BJ11" i="145"/>
  <c r="Q11" i="145"/>
  <c r="P11" i="145"/>
  <c r="FR10" i="145"/>
  <c r="FQ10" i="145"/>
  <c r="FP10" i="145"/>
  <c r="FO10" i="145"/>
  <c r="FN10" i="145"/>
  <c r="FM10" i="145"/>
  <c r="CS10" i="145"/>
  <c r="CR10" i="145"/>
  <c r="CQ10" i="145"/>
  <c r="CP10" i="145"/>
  <c r="CO10" i="145"/>
  <c r="CN10" i="145"/>
  <c r="CM10" i="145"/>
  <c r="CL10" i="145"/>
  <c r="CK10" i="145"/>
  <c r="CJ10" i="145"/>
  <c r="CI10" i="145"/>
  <c r="CH10" i="145"/>
  <c r="CE10" i="145"/>
  <c r="CD10" i="145"/>
  <c r="CC10" i="145"/>
  <c r="CB10" i="145"/>
  <c r="CA10" i="145"/>
  <c r="BZ10" i="145"/>
  <c r="BY10" i="145"/>
  <c r="BX10" i="145"/>
  <c r="BW10" i="145"/>
  <c r="BV10" i="145"/>
  <c r="BU10" i="145"/>
  <c r="BT10" i="145"/>
  <c r="BS10" i="145"/>
  <c r="BR10" i="145"/>
  <c r="BQ10" i="145"/>
  <c r="BP10" i="145"/>
  <c r="BO10" i="145"/>
  <c r="BN10" i="145"/>
  <c r="BM10" i="145"/>
  <c r="BL10" i="145"/>
  <c r="BK10" i="145"/>
  <c r="BJ10" i="145" s="1"/>
  <c r="Q10" i="145"/>
  <c r="P10" i="145"/>
  <c r="FR9" i="145"/>
  <c r="FQ9" i="145"/>
  <c r="FP9" i="145"/>
  <c r="FO9" i="145"/>
  <c r="FN9" i="145"/>
  <c r="FM9" i="145"/>
  <c r="CS9" i="145"/>
  <c r="CR9" i="145"/>
  <c r="CQ9" i="145"/>
  <c r="CP9" i="145"/>
  <c r="CO9" i="145"/>
  <c r="CN9" i="145"/>
  <c r="CM9" i="145"/>
  <c r="CL9" i="145"/>
  <c r="CK9" i="145"/>
  <c r="CJ9" i="145"/>
  <c r="CI9" i="145"/>
  <c r="CH9" i="145"/>
  <c r="CE9" i="145"/>
  <c r="CD9" i="145"/>
  <c r="CC9" i="145"/>
  <c r="CB9" i="145"/>
  <c r="CA9" i="145"/>
  <c r="BZ9" i="145"/>
  <c r="BY9" i="145"/>
  <c r="BX9" i="145"/>
  <c r="BW9" i="145"/>
  <c r="BV9" i="145"/>
  <c r="BU9" i="145"/>
  <c r="BT9" i="145"/>
  <c r="BS9" i="145"/>
  <c r="BR9" i="145"/>
  <c r="BQ9" i="145"/>
  <c r="BP9" i="145"/>
  <c r="BO9" i="145"/>
  <c r="BN9" i="145"/>
  <c r="BM9" i="145"/>
  <c r="BL9" i="145"/>
  <c r="BK9" i="145"/>
  <c r="BJ9" i="145" s="1"/>
  <c r="Q9" i="145"/>
  <c r="P9" i="145"/>
  <c r="FR8" i="145"/>
  <c r="FQ8" i="145"/>
  <c r="FP8" i="145"/>
  <c r="FO8" i="145"/>
  <c r="FN8" i="145"/>
  <c r="FM8" i="145"/>
  <c r="CS8" i="145"/>
  <c r="CR8" i="145"/>
  <c r="CQ8" i="145"/>
  <c r="CP8" i="145"/>
  <c r="CO8" i="145"/>
  <c r="CN8" i="145"/>
  <c r="CM8" i="145"/>
  <c r="CL8" i="145"/>
  <c r="CK8" i="145"/>
  <c r="CJ8" i="145"/>
  <c r="CI8" i="145"/>
  <c r="CH8" i="145"/>
  <c r="CE8" i="145"/>
  <c r="CD8" i="145"/>
  <c r="CC8" i="145"/>
  <c r="CB8" i="145"/>
  <c r="CA8" i="145"/>
  <c r="BZ8" i="145"/>
  <c r="BY8" i="145"/>
  <c r="BX8" i="145"/>
  <c r="BW8" i="145"/>
  <c r="BV8" i="145"/>
  <c r="BU8" i="145"/>
  <c r="BT8" i="145"/>
  <c r="BS8" i="145"/>
  <c r="BS6" i="145" s="1"/>
  <c r="BR8" i="145"/>
  <c r="BQ8" i="145"/>
  <c r="BP8" i="145"/>
  <c r="BO8" i="145"/>
  <c r="BN8" i="145"/>
  <c r="BM8" i="145"/>
  <c r="BL8" i="145"/>
  <c r="BK8" i="145"/>
  <c r="BJ8" i="145" s="1"/>
  <c r="Q8" i="145"/>
  <c r="P8" i="145"/>
  <c r="FR7" i="145"/>
  <c r="FQ7" i="145"/>
  <c r="FP7" i="145"/>
  <c r="FO7" i="145"/>
  <c r="FN7" i="145"/>
  <c r="FM7" i="145"/>
  <c r="CS7" i="145"/>
  <c r="CR7" i="145"/>
  <c r="CQ7" i="145"/>
  <c r="CP7" i="145"/>
  <c r="CO7" i="145"/>
  <c r="CN7" i="145"/>
  <c r="CM7" i="145"/>
  <c r="CL7" i="145"/>
  <c r="CK7" i="145"/>
  <c r="CJ7" i="145"/>
  <c r="CI7" i="145"/>
  <c r="CH7" i="145"/>
  <c r="CE7" i="145"/>
  <c r="CD7" i="145"/>
  <c r="CC7" i="145"/>
  <c r="CB7" i="145"/>
  <c r="CA7" i="145"/>
  <c r="BZ7" i="145"/>
  <c r="BY7" i="145"/>
  <c r="BX7" i="145"/>
  <c r="BW7" i="145"/>
  <c r="BV7" i="145"/>
  <c r="BU7" i="145"/>
  <c r="BT7" i="145"/>
  <c r="BS7" i="145"/>
  <c r="BR7" i="145"/>
  <c r="BQ7" i="145"/>
  <c r="BQ6" i="145" s="1"/>
  <c r="BP7" i="145"/>
  <c r="BP6" i="145" s="1"/>
  <c r="BO7" i="145"/>
  <c r="BO6" i="145" s="1"/>
  <c r="BN7" i="145"/>
  <c r="BM7" i="145"/>
  <c r="BM6" i="145" s="1"/>
  <c r="BL7" i="145"/>
  <c r="BK7" i="145"/>
  <c r="BJ7" i="145"/>
  <c r="Q7" i="145"/>
  <c r="P7" i="145"/>
  <c r="FR6" i="145"/>
  <c r="FP6" i="145"/>
  <c r="EK6" i="145"/>
  <c r="EI6" i="145"/>
  <c r="EG6" i="145"/>
  <c r="EC6" i="145"/>
  <c r="EA6" i="145"/>
  <c r="DY6" i="145"/>
  <c r="DU6" i="145"/>
  <c r="DS6" i="145"/>
  <c r="DQ6" i="145"/>
  <c r="DO6" i="145"/>
  <c r="DN6" i="145"/>
  <c r="DM6" i="145"/>
  <c r="DL6" i="145"/>
  <c r="DK6" i="145"/>
  <c r="DJ6" i="145"/>
  <c r="DI6" i="145"/>
  <c r="DH6" i="145"/>
  <c r="DG6" i="145"/>
  <c r="DF6" i="145"/>
  <c r="DE6" i="145"/>
  <c r="DD6" i="145"/>
  <c r="DC6" i="145"/>
  <c r="DB6" i="145"/>
  <c r="DA6" i="145"/>
  <c r="CZ6" i="145"/>
  <c r="CY6" i="145"/>
  <c r="CX6" i="145"/>
  <c r="CT6" i="145"/>
  <c r="CR6" i="145"/>
  <c r="CN6" i="145"/>
  <c r="CM6" i="145"/>
  <c r="CL6" i="145"/>
  <c r="CK6" i="145"/>
  <c r="CJ6" i="145"/>
  <c r="CI6" i="145"/>
  <c r="CH6" i="145"/>
  <c r="BZ6" i="145"/>
  <c r="FE6" i="145" s="1"/>
  <c r="BR6" i="145"/>
  <c r="BN6" i="145"/>
  <c r="ES6" i="145" s="1"/>
  <c r="BL6" i="145"/>
  <c r="EQ6" i="145" s="1"/>
  <c r="BH6" i="145"/>
  <c r="EM6" i="145" s="1"/>
  <c r="BG6" i="145"/>
  <c r="BG62" i="145" s="1"/>
  <c r="EL62" i="145" s="1"/>
  <c r="BF6" i="145"/>
  <c r="BE6" i="145"/>
  <c r="EJ6" i="145" s="1"/>
  <c r="BD6" i="145"/>
  <c r="BC6" i="145"/>
  <c r="CC6" i="145" s="1"/>
  <c r="FH6" i="145" s="1"/>
  <c r="BB6" i="145"/>
  <c r="BB62" i="145" s="1"/>
  <c r="EG62" i="145" s="1"/>
  <c r="BA6" i="145"/>
  <c r="AZ6" i="145"/>
  <c r="EE6" i="145" s="1"/>
  <c r="AY6" i="145"/>
  <c r="AY62" i="145" s="1"/>
  <c r="AX6" i="145"/>
  <c r="AW6" i="145"/>
  <c r="EB6" i="145" s="1"/>
  <c r="AV6" i="145"/>
  <c r="AU6" i="145"/>
  <c r="DZ6" i="145" s="1"/>
  <c r="AT6" i="145"/>
  <c r="AT62" i="145" s="1"/>
  <c r="DY62" i="145" s="1"/>
  <c r="AS6" i="145"/>
  <c r="AR6" i="145"/>
  <c r="DW6" i="145" s="1"/>
  <c r="AQ6" i="145"/>
  <c r="AQ62" i="145" s="1"/>
  <c r="DV62" i="145" s="1"/>
  <c r="AP6" i="145"/>
  <c r="AO6" i="145"/>
  <c r="DT6" i="145" s="1"/>
  <c r="AN6" i="145"/>
  <c r="AM6" i="145"/>
  <c r="DR6" i="145" s="1"/>
  <c r="AL6" i="145"/>
  <c r="AL62" i="145" s="1"/>
  <c r="DQ62" i="145" s="1"/>
  <c r="AK6" i="145"/>
  <c r="O6" i="145"/>
  <c r="N6" i="145"/>
  <c r="CS6" i="145" s="1"/>
  <c r="M6" i="145"/>
  <c r="L6" i="145"/>
  <c r="K6" i="145"/>
  <c r="K62" i="145" s="1"/>
  <c r="J6" i="145"/>
  <c r="I6" i="145"/>
  <c r="FM6" i="145" s="1"/>
  <c r="FJ4" i="145"/>
  <c r="FI4" i="145"/>
  <c r="FH4" i="145"/>
  <c r="FG4" i="145"/>
  <c r="FF4" i="145"/>
  <c r="FE4" i="145"/>
  <c r="FD4" i="145"/>
  <c r="FC4" i="145"/>
  <c r="FB4" i="145"/>
  <c r="FA4" i="145"/>
  <c r="EZ4" i="145"/>
  <c r="EY4" i="145"/>
  <c r="EX4" i="145"/>
  <c r="EW4" i="145"/>
  <c r="EV4" i="145"/>
  <c r="EU4" i="145"/>
  <c r="ET4" i="145"/>
  <c r="ES4" i="145"/>
  <c r="ER4" i="145"/>
  <c r="EQ4" i="145"/>
  <c r="EP4" i="145"/>
  <c r="EO4" i="145"/>
  <c r="EM4" i="145"/>
  <c r="EL4" i="145"/>
  <c r="EK4" i="145"/>
  <c r="EJ4" i="145"/>
  <c r="EI4" i="145"/>
  <c r="EH4" i="145"/>
  <c r="EE4" i="145"/>
  <c r="CU4" i="145"/>
  <c r="CV4" i="145"/>
  <c r="CT4" i="145"/>
  <c r="CS4" i="145"/>
  <c r="CR4" i="145"/>
  <c r="Q46" i="147"/>
  <c r="P46" i="147"/>
  <c r="BS42" i="147"/>
  <c r="BP42" i="147"/>
  <c r="BO42" i="147"/>
  <c r="BU42" i="147"/>
  <c r="BT42" i="147"/>
  <c r="BR42" i="147"/>
  <c r="BQ42" i="147"/>
  <c r="BN42" i="147"/>
  <c r="CJ40" i="147"/>
  <c r="CB40" i="147"/>
  <c r="BT40" i="147"/>
  <c r="BL40" i="147"/>
  <c r="BJ40" i="147"/>
  <c r="BI40" i="147"/>
  <c r="CG40" i="147"/>
  <c r="CF40" i="147"/>
  <c r="CE40" i="147"/>
  <c r="CD40" i="147"/>
  <c r="CC40" i="147"/>
  <c r="CA40" i="147"/>
  <c r="BZ40" i="147"/>
  <c r="BY40" i="147"/>
  <c r="BX40" i="147"/>
  <c r="BW40" i="147"/>
  <c r="BV40" i="147"/>
  <c r="BU40" i="147"/>
  <c r="BS40" i="147"/>
  <c r="BR40" i="147"/>
  <c r="BQ40" i="147"/>
  <c r="BP40" i="147"/>
  <c r="BO40" i="147"/>
  <c r="BN40" i="147"/>
  <c r="BM40" i="147"/>
  <c r="CF39" i="147"/>
  <c r="CE39" i="147"/>
  <c r="CA39" i="147"/>
  <c r="BX39" i="147"/>
  <c r="BW39" i="147"/>
  <c r="BS39" i="147"/>
  <c r="BP39" i="147"/>
  <c r="BO39" i="147"/>
  <c r="BI39" i="147"/>
  <c r="CD39" i="147"/>
  <c r="CB39" i="147"/>
  <c r="BZ39" i="147"/>
  <c r="BV39" i="147"/>
  <c r="BU39" i="147"/>
  <c r="BT39" i="147"/>
  <c r="BR39" i="147"/>
  <c r="BQ39" i="147"/>
  <c r="BN39" i="147"/>
  <c r="BM39" i="147"/>
  <c r="Q39" i="147"/>
  <c r="P39" i="147"/>
  <c r="BL39" i="147"/>
  <c r="CJ38" i="147"/>
  <c r="CB38" i="147"/>
  <c r="CA38" i="147"/>
  <c r="BI38" i="147"/>
  <c r="BJ38" i="147"/>
  <c r="CG38" i="147"/>
  <c r="CF38" i="147"/>
  <c r="CE38" i="147"/>
  <c r="CC38" i="147"/>
  <c r="AU36" i="147"/>
  <c r="CA36" i="147" s="1"/>
  <c r="BY38" i="147"/>
  <c r="BX38" i="147"/>
  <c r="BW38" i="147"/>
  <c r="BV38" i="147"/>
  <c r="AK36" i="147"/>
  <c r="Q38" i="147"/>
  <c r="P38" i="147"/>
  <c r="CE37" i="147"/>
  <c r="CD37" i="147"/>
  <c r="BW37" i="147"/>
  <c r="BV37" i="147"/>
  <c r="BO37" i="147"/>
  <c r="BN37" i="147"/>
  <c r="BH36" i="147"/>
  <c r="BI36" i="147" s="1"/>
  <c r="BF36" i="147"/>
  <c r="CJ37" i="147"/>
  <c r="AZ36" i="147"/>
  <c r="CC37" i="147"/>
  <c r="AX36" i="147"/>
  <c r="CB37" i="147"/>
  <c r="CA37" i="147"/>
  <c r="BZ37" i="147"/>
  <c r="AR36" i="147"/>
  <c r="AP36" i="147"/>
  <c r="AO36" i="147"/>
  <c r="BX36" i="147" s="1"/>
  <c r="BU37" i="147"/>
  <c r="BT37" i="147"/>
  <c r="BS37" i="147"/>
  <c r="BR37" i="147"/>
  <c r="BQ37" i="147"/>
  <c r="BP37" i="147"/>
  <c r="BM37" i="147"/>
  <c r="BM36" i="147" s="1"/>
  <c r="Q37" i="147"/>
  <c r="P37" i="147"/>
  <c r="K36" i="147"/>
  <c r="BL37" i="147"/>
  <c r="BL36" i="147" s="1"/>
  <c r="BU36" i="147"/>
  <c r="BS36" i="147"/>
  <c r="BD36" i="147"/>
  <c r="BB36" i="147"/>
  <c r="AV36" i="147"/>
  <c r="AT36" i="147"/>
  <c r="AN36" i="147"/>
  <c r="AL36" i="147"/>
  <c r="BT36" i="147"/>
  <c r="BR36" i="147"/>
  <c r="BQ36" i="147"/>
  <c r="BP36" i="147"/>
  <c r="BO36" i="147"/>
  <c r="BN36" i="147"/>
  <c r="O36" i="147"/>
  <c r="M36" i="147"/>
  <c r="L36" i="147"/>
  <c r="CE34" i="147"/>
  <c r="CD34" i="147"/>
  <c r="BW34" i="147"/>
  <c r="BV34" i="147"/>
  <c r="BO34" i="147"/>
  <c r="BN34" i="147"/>
  <c r="BJ34" i="147"/>
  <c r="CC34" i="147"/>
  <c r="CA34" i="147"/>
  <c r="BZ34" i="147"/>
  <c r="BY34" i="147"/>
  <c r="BU34" i="147"/>
  <c r="BS34" i="147"/>
  <c r="BR34" i="147"/>
  <c r="BQ34" i="147"/>
  <c r="BM34" i="147"/>
  <c r="Q34" i="147"/>
  <c r="P34" i="147"/>
  <c r="BL34" i="147"/>
  <c r="CA33" i="147"/>
  <c r="BZ33" i="147"/>
  <c r="CF33" i="147"/>
  <c r="CE33" i="147"/>
  <c r="CD33" i="147"/>
  <c r="CB33" i="147"/>
  <c r="BX33" i="147"/>
  <c r="BW33" i="147"/>
  <c r="BV33" i="147"/>
  <c r="Q33" i="147"/>
  <c r="P33" i="147"/>
  <c r="CJ32" i="147"/>
  <c r="CC32" i="147"/>
  <c r="CB32" i="147"/>
  <c r="BU32" i="147"/>
  <c r="BT32" i="147"/>
  <c r="BM32" i="147"/>
  <c r="BL32" i="147" s="1"/>
  <c r="BJ32" i="147"/>
  <c r="CG32" i="147"/>
  <c r="CF32" i="147"/>
  <c r="CE32" i="147"/>
  <c r="CD32" i="147"/>
  <c r="CA32" i="147"/>
  <c r="BZ32" i="147"/>
  <c r="BY32" i="147"/>
  <c r="BX32" i="147"/>
  <c r="BW32" i="147"/>
  <c r="BV32" i="147"/>
  <c r="BS32" i="147"/>
  <c r="BR32" i="147"/>
  <c r="BQ32" i="147"/>
  <c r="BP32" i="147"/>
  <c r="BO32" i="147"/>
  <c r="BN32" i="147"/>
  <c r="Q32" i="147"/>
  <c r="P32" i="147"/>
  <c r="CF31" i="147"/>
  <c r="CA31" i="147"/>
  <c r="BX31" i="147"/>
  <c r="BS31" i="147"/>
  <c r="BQ31" i="147"/>
  <c r="BP31" i="147"/>
  <c r="BH27" i="147"/>
  <c r="CE31" i="147"/>
  <c r="CD31" i="147"/>
  <c r="CB31" i="147"/>
  <c r="BZ31" i="147"/>
  <c r="BY31" i="147"/>
  <c r="BW31" i="147"/>
  <c r="BV31" i="147"/>
  <c r="BT31" i="147"/>
  <c r="BR31" i="147"/>
  <c r="BO31" i="147"/>
  <c r="BN31" i="147"/>
  <c r="Q31" i="147"/>
  <c r="P31" i="147"/>
  <c r="K27" i="147"/>
  <c r="CJ30" i="147"/>
  <c r="CC30" i="147"/>
  <c r="CB30" i="147"/>
  <c r="BU30" i="147"/>
  <c r="BT30" i="147"/>
  <c r="BM30" i="147"/>
  <c r="BL30" i="147" s="1"/>
  <c r="BJ30" i="147"/>
  <c r="CG30" i="147"/>
  <c r="CF30" i="147"/>
  <c r="CE30" i="147"/>
  <c r="CD30" i="147"/>
  <c r="CA30" i="147"/>
  <c r="BZ30" i="147"/>
  <c r="BY30" i="147"/>
  <c r="BX30" i="147"/>
  <c r="BW30" i="147"/>
  <c r="BV30" i="147"/>
  <c r="BS30" i="147"/>
  <c r="BR30" i="147"/>
  <c r="BQ30" i="147"/>
  <c r="BP30" i="147"/>
  <c r="BO30" i="147"/>
  <c r="BN30" i="147"/>
  <c r="Q30" i="147"/>
  <c r="P30" i="147"/>
  <c r="CF29" i="147"/>
  <c r="CA29" i="147"/>
  <c r="BX29" i="147"/>
  <c r="BS29" i="147"/>
  <c r="BQ29" i="147"/>
  <c r="BP29" i="147"/>
  <c r="CE29" i="147"/>
  <c r="CD29" i="147"/>
  <c r="CC29" i="147"/>
  <c r="CB29" i="147"/>
  <c r="BZ29" i="147"/>
  <c r="BY29" i="147"/>
  <c r="BW29" i="147"/>
  <c r="BV29" i="147"/>
  <c r="BT29" i="147"/>
  <c r="BR29" i="147"/>
  <c r="BO29" i="147"/>
  <c r="BN29" i="147"/>
  <c r="Q29" i="147"/>
  <c r="P29" i="147"/>
  <c r="CJ28" i="147"/>
  <c r="CC28" i="147"/>
  <c r="CB28" i="147"/>
  <c r="BU28" i="147"/>
  <c r="BT28" i="147"/>
  <c r="BM28" i="147"/>
  <c r="BJ28" i="147"/>
  <c r="CG28" i="147"/>
  <c r="CF28" i="147"/>
  <c r="BD27" i="147"/>
  <c r="BC27" i="147"/>
  <c r="CE27" i="147" s="1"/>
  <c r="CD28" i="147"/>
  <c r="AV27" i="147"/>
  <c r="CA28" i="147"/>
  <c r="BZ28" i="147"/>
  <c r="BY28" i="147"/>
  <c r="BX28" i="147"/>
  <c r="AN27" i="147"/>
  <c r="AM27" i="147"/>
  <c r="BW27" i="147" s="1"/>
  <c r="BV28" i="147"/>
  <c r="BS28" i="147"/>
  <c r="BR28" i="147"/>
  <c r="BQ28" i="147"/>
  <c r="BP28" i="147"/>
  <c r="BO28" i="147"/>
  <c r="BN28" i="147"/>
  <c r="N27" i="147"/>
  <c r="P27" i="147" s="1"/>
  <c r="BS27" i="147"/>
  <c r="BP27" i="147"/>
  <c r="BG27" i="147"/>
  <c r="BE27" i="147"/>
  <c r="BB27" i="147"/>
  <c r="BA27" i="147"/>
  <c r="CD27" i="147" s="1"/>
  <c r="AZ27" i="147"/>
  <c r="AY27" i="147"/>
  <c r="AW27" i="147"/>
  <c r="AT27" i="147"/>
  <c r="AS27" i="147"/>
  <c r="BZ27" i="147" s="1"/>
  <c r="AQ27" i="147"/>
  <c r="AO27" i="147"/>
  <c r="AL27" i="147"/>
  <c r="AK27" i="147"/>
  <c r="BV27" i="147" s="1"/>
  <c r="BT27" i="147"/>
  <c r="BR27" i="147"/>
  <c r="BQ27" i="147"/>
  <c r="BO27" i="147"/>
  <c r="BN27" i="147"/>
  <c r="M27" i="147"/>
  <c r="L27" i="147"/>
  <c r="J27" i="147"/>
  <c r="CC25" i="147"/>
  <c r="BU25" i="147"/>
  <c r="BM25" i="147"/>
  <c r="BL25" i="147" s="1"/>
  <c r="BJ25" i="147"/>
  <c r="CG25" i="147"/>
  <c r="CJ25" i="147"/>
  <c r="CF25" i="147"/>
  <c r="CE25" i="147"/>
  <c r="CD25" i="147"/>
  <c r="CB25" i="147"/>
  <c r="CA25" i="147"/>
  <c r="BZ25" i="147"/>
  <c r="BY25" i="147"/>
  <c r="BX25" i="147"/>
  <c r="BW25" i="147"/>
  <c r="BV25" i="147"/>
  <c r="BT25" i="147"/>
  <c r="BS25" i="147"/>
  <c r="BR25" i="147"/>
  <c r="BQ25" i="147"/>
  <c r="BP25" i="147"/>
  <c r="BO25" i="147"/>
  <c r="BN25" i="147"/>
  <c r="Q25" i="147"/>
  <c r="P25" i="147"/>
  <c r="CI23" i="147"/>
  <c r="CH23" i="147"/>
  <c r="BN23" i="147"/>
  <c r="BL23" i="147"/>
  <c r="BJ23" i="147"/>
  <c r="BI23" i="147"/>
  <c r="BU23" i="147"/>
  <c r="BT23" i="147"/>
  <c r="BS23" i="147"/>
  <c r="BR23" i="147"/>
  <c r="BQ23" i="147"/>
  <c r="BP23" i="147"/>
  <c r="BO23" i="147"/>
  <c r="BM23" i="147"/>
  <c r="Q23" i="147"/>
  <c r="P23" i="147"/>
  <c r="CF22" i="147"/>
  <c r="BX22" i="147"/>
  <c r="BP22" i="147"/>
  <c r="BJ22" i="147"/>
  <c r="CJ22" i="147"/>
  <c r="CE22" i="147"/>
  <c r="CD22" i="147"/>
  <c r="AZ21" i="147"/>
  <c r="CC22" i="147"/>
  <c r="CB22" i="147"/>
  <c r="CA22" i="147"/>
  <c r="BZ22" i="147"/>
  <c r="AR21" i="147"/>
  <c r="BY22" i="147"/>
  <c r="AP21" i="147"/>
  <c r="BW22" i="147"/>
  <c r="BV22" i="147"/>
  <c r="BU22" i="147"/>
  <c r="BT22" i="147"/>
  <c r="BS22" i="147"/>
  <c r="BR22" i="147"/>
  <c r="BQ22" i="147"/>
  <c r="BO22" i="147"/>
  <c r="BN22" i="147"/>
  <c r="BM22" i="147"/>
  <c r="BL22" i="147" s="1"/>
  <c r="BL21" i="147" s="1"/>
  <c r="Q22" i="147"/>
  <c r="M21" i="147"/>
  <c r="M42" i="147" s="1"/>
  <c r="K21" i="147"/>
  <c r="I21" i="147"/>
  <c r="CB21" i="147"/>
  <c r="BT21" i="147"/>
  <c r="BP21" i="147"/>
  <c r="BO21" i="147"/>
  <c r="BG21" i="147"/>
  <c r="BF21" i="147"/>
  <c r="BE21" i="147"/>
  <c r="BD21" i="147"/>
  <c r="BD42" i="147" s="1"/>
  <c r="BC21" i="147"/>
  <c r="BB21" i="147"/>
  <c r="BA21" i="147"/>
  <c r="AX21" i="147"/>
  <c r="AW21" i="147"/>
  <c r="AV21" i="147"/>
  <c r="AV42" i="147" s="1"/>
  <c r="AT21" i="147"/>
  <c r="AT42" i="147" s="1"/>
  <c r="AS21" i="147"/>
  <c r="AQ21" i="147"/>
  <c r="BY21" i="147" s="1"/>
  <c r="AO21" i="147"/>
  <c r="AO42" i="147" s="1"/>
  <c r="AN21" i="147"/>
  <c r="AN42" i="147" s="1"/>
  <c r="AL21" i="147"/>
  <c r="AK21" i="147"/>
  <c r="AK42" i="147" s="1"/>
  <c r="BU21" i="147"/>
  <c r="BS21" i="147"/>
  <c r="BR21" i="147"/>
  <c r="BQ21" i="147"/>
  <c r="BN21" i="147"/>
  <c r="O21" i="147"/>
  <c r="N21" i="147"/>
  <c r="L21" i="147"/>
  <c r="L42" i="147" s="1"/>
  <c r="J21" i="147"/>
  <c r="J42" i="147" s="1"/>
  <c r="BT18" i="147"/>
  <c r="BT44" i="147" s="1"/>
  <c r="BS18" i="147"/>
  <c r="BS44" i="147" s="1"/>
  <c r="BJ17" i="147"/>
  <c r="BI17" i="147"/>
  <c r="CJ16" i="147"/>
  <c r="CF16" i="147"/>
  <c r="CB16" i="147"/>
  <c r="BX16" i="147"/>
  <c r="BT16" i="147"/>
  <c r="BP16" i="147"/>
  <c r="BI16" i="147"/>
  <c r="BJ16" i="147"/>
  <c r="CG16" i="147"/>
  <c r="CE16" i="147"/>
  <c r="CD16" i="147"/>
  <c r="CC16" i="147"/>
  <c r="CA16" i="147"/>
  <c r="BZ16" i="147"/>
  <c r="BY16" i="147"/>
  <c r="BW16" i="147"/>
  <c r="BV16" i="147"/>
  <c r="BU16" i="147"/>
  <c r="BS16" i="147"/>
  <c r="BR16" i="147"/>
  <c r="BQ16" i="147"/>
  <c r="BO16" i="147"/>
  <c r="BN16" i="147"/>
  <c r="BM16" i="147"/>
  <c r="BL16" i="147" s="1"/>
  <c r="Q16" i="147"/>
  <c r="CF15" i="147"/>
  <c r="CD15" i="147"/>
  <c r="BX15" i="147"/>
  <c r="BV15" i="147"/>
  <c r="BP15" i="147"/>
  <c r="BN15" i="147"/>
  <c r="BI15" i="147"/>
  <c r="BJ15" i="147"/>
  <c r="CJ15" i="147"/>
  <c r="CE15" i="147"/>
  <c r="CC15" i="147"/>
  <c r="CB15" i="147"/>
  <c r="CA15" i="147"/>
  <c r="BZ15" i="147"/>
  <c r="BY15" i="147"/>
  <c r="BW15" i="147"/>
  <c r="BU15" i="147"/>
  <c r="BT15" i="147"/>
  <c r="BS15" i="147"/>
  <c r="BR15" i="147"/>
  <c r="BQ15" i="147"/>
  <c r="BO15" i="147"/>
  <c r="BM15" i="147"/>
  <c r="BL15" i="147" s="1"/>
  <c r="P15" i="147"/>
  <c r="Q15" i="147"/>
  <c r="CJ14" i="147"/>
  <c r="CF14" i="147"/>
  <c r="CB14" i="147"/>
  <c r="BX14" i="147"/>
  <c r="BT14" i="147"/>
  <c r="BP14" i="147"/>
  <c r="BI14" i="147"/>
  <c r="BJ14" i="147"/>
  <c r="CG14" i="147"/>
  <c r="BF13" i="147"/>
  <c r="CF13" i="147" s="1"/>
  <c r="BD13" i="147"/>
  <c r="BC13" i="147"/>
  <c r="CE13" i="147" s="1"/>
  <c r="CD14" i="147"/>
  <c r="CC14" i="147"/>
  <c r="AX13" i="147"/>
  <c r="AV13" i="147"/>
  <c r="CA14" i="147"/>
  <c r="BZ14" i="147"/>
  <c r="BY14" i="147"/>
  <c r="AP13" i="147"/>
  <c r="BX13" i="147" s="1"/>
  <c r="AN13" i="147"/>
  <c r="AM13" i="147"/>
  <c r="BW13" i="147" s="1"/>
  <c r="BV14" i="147"/>
  <c r="BU14" i="147"/>
  <c r="BS14" i="147"/>
  <c r="BR14" i="147"/>
  <c r="BQ14" i="147"/>
  <c r="BO14" i="147"/>
  <c r="BN14" i="147"/>
  <c r="BM14" i="147"/>
  <c r="O13" i="147"/>
  <c r="Q13" i="147" s="1"/>
  <c r="N13" i="147"/>
  <c r="P13" i="147" s="1"/>
  <c r="L13" i="147"/>
  <c r="BP13" i="147"/>
  <c r="BN13" i="147"/>
  <c r="BH13" i="147"/>
  <c r="BG13" i="147"/>
  <c r="BJ13" i="147" s="1"/>
  <c r="BE13" i="147"/>
  <c r="CJ13" i="147" s="1"/>
  <c r="BB13" i="147"/>
  <c r="AZ13" i="147"/>
  <c r="AY13" i="147"/>
  <c r="CC13" i="147" s="1"/>
  <c r="AW13" i="147"/>
  <c r="CB13" i="147" s="1"/>
  <c r="AT13" i="147"/>
  <c r="AR13" i="147"/>
  <c r="AQ13" i="147"/>
  <c r="BY13" i="147" s="1"/>
  <c r="AO13" i="147"/>
  <c r="AL13" i="147"/>
  <c r="BU13" i="147"/>
  <c r="BT13" i="147"/>
  <c r="BS13" i="147"/>
  <c r="BR13" i="147"/>
  <c r="BQ13" i="147"/>
  <c r="BO13" i="147"/>
  <c r="M13" i="147"/>
  <c r="K13" i="147"/>
  <c r="J13" i="147"/>
  <c r="I13" i="147"/>
  <c r="BT11" i="147"/>
  <c r="BU11" i="147"/>
  <c r="BS11" i="147"/>
  <c r="CF10" i="147"/>
  <c r="CD10" i="147"/>
  <c r="BX10" i="147"/>
  <c r="BV10" i="147"/>
  <c r="BP10" i="147"/>
  <c r="BN10" i="147"/>
  <c r="BI10" i="147"/>
  <c r="BJ10" i="147"/>
  <c r="CJ10" i="147"/>
  <c r="CE10" i="147"/>
  <c r="CC10" i="147"/>
  <c r="CB10" i="147"/>
  <c r="CA10" i="147"/>
  <c r="BZ10" i="147"/>
  <c r="BY10" i="147"/>
  <c r="BW10" i="147"/>
  <c r="BU10" i="147"/>
  <c r="BT10" i="147"/>
  <c r="BS10" i="147"/>
  <c r="BR10" i="147"/>
  <c r="BQ10" i="147"/>
  <c r="BO10" i="147"/>
  <c r="BM10" i="147"/>
  <c r="BL10" i="147" s="1"/>
  <c r="Q10" i="147"/>
  <c r="CJ9" i="147"/>
  <c r="CF9" i="147"/>
  <c r="CB9" i="147"/>
  <c r="BX9" i="147"/>
  <c r="BT9" i="147"/>
  <c r="BP9" i="147"/>
  <c r="BI9" i="147"/>
  <c r="BJ9" i="147"/>
  <c r="CE9" i="147"/>
  <c r="CD9" i="147"/>
  <c r="CC9" i="147"/>
  <c r="CA9" i="147"/>
  <c r="BZ9" i="147"/>
  <c r="BY9" i="147"/>
  <c r="BW9" i="147"/>
  <c r="BV9" i="147"/>
  <c r="BU9" i="147"/>
  <c r="BS9" i="147"/>
  <c r="BR9" i="147"/>
  <c r="BQ9" i="147"/>
  <c r="BO9" i="147"/>
  <c r="BN9" i="147"/>
  <c r="BM9" i="147"/>
  <c r="BL9" i="147" s="1"/>
  <c r="Q9" i="147"/>
  <c r="CF8" i="147"/>
  <c r="CD8" i="147"/>
  <c r="BX8" i="147"/>
  <c r="BV8" i="147"/>
  <c r="BP8" i="147"/>
  <c r="BN8" i="147"/>
  <c r="BI8" i="147"/>
  <c r="BJ8" i="147"/>
  <c r="CJ8" i="147"/>
  <c r="CE8" i="147"/>
  <c r="CC8" i="147"/>
  <c r="CB8" i="147"/>
  <c r="CA8" i="147"/>
  <c r="BZ8" i="147"/>
  <c r="BY8" i="147"/>
  <c r="BW8" i="147"/>
  <c r="BU8" i="147"/>
  <c r="BT8" i="147"/>
  <c r="BS8" i="147"/>
  <c r="BR8" i="147"/>
  <c r="BQ8" i="147"/>
  <c r="BO8" i="147"/>
  <c r="BM8" i="147"/>
  <c r="BL8" i="147" s="1"/>
  <c r="Q8" i="147"/>
  <c r="CJ7" i="147"/>
  <c r="CF7" i="147"/>
  <c r="CB7" i="147"/>
  <c r="BX7" i="147"/>
  <c r="BT7" i="147"/>
  <c r="BP7" i="147"/>
  <c r="BI7" i="147"/>
  <c r="BJ7" i="147"/>
  <c r="CE7" i="147"/>
  <c r="CD7" i="147"/>
  <c r="CC7" i="147"/>
  <c r="CA7" i="147"/>
  <c r="BZ7" i="147"/>
  <c r="BY7" i="147"/>
  <c r="BW7" i="147"/>
  <c r="BV7" i="147"/>
  <c r="BU7" i="147"/>
  <c r="BS7" i="147"/>
  <c r="BR7" i="147"/>
  <c r="BQ7" i="147"/>
  <c r="BO7" i="147"/>
  <c r="BN7" i="147"/>
  <c r="BM7" i="147"/>
  <c r="BL7" i="147" s="1"/>
  <c r="Q7" i="147"/>
  <c r="CF6" i="147"/>
  <c r="CD6" i="147"/>
  <c r="BX6" i="147"/>
  <c r="BV6" i="147"/>
  <c r="BP6" i="147"/>
  <c r="BN6" i="147"/>
  <c r="BI6" i="147"/>
  <c r="BJ6" i="147"/>
  <c r="CJ6" i="147"/>
  <c r="CE6" i="147"/>
  <c r="CC6" i="147"/>
  <c r="CB6" i="147"/>
  <c r="CA6" i="147"/>
  <c r="BZ6" i="147"/>
  <c r="BY6" i="147"/>
  <c r="BW6" i="147"/>
  <c r="BU6" i="147"/>
  <c r="BT6" i="147"/>
  <c r="BS6" i="147"/>
  <c r="BR6" i="147"/>
  <c r="BQ6" i="147"/>
  <c r="BO6" i="147"/>
  <c r="BM6" i="147"/>
  <c r="BL6" i="147" s="1"/>
  <c r="Q6" i="147"/>
  <c r="CJ5" i="147"/>
  <c r="CF5" i="147"/>
  <c r="CB5" i="147"/>
  <c r="BX5" i="147"/>
  <c r="BT5" i="147"/>
  <c r="BP5" i="147"/>
  <c r="BI5" i="147"/>
  <c r="BJ5" i="147"/>
  <c r="BD4" i="147"/>
  <c r="BD11" i="147" s="1"/>
  <c r="BC4" i="147"/>
  <c r="BB4" i="147"/>
  <c r="BB11" i="147" s="1"/>
  <c r="BB18" i="147" s="1"/>
  <c r="CD5" i="147"/>
  <c r="CC5" i="147"/>
  <c r="AV4" i="147"/>
  <c r="AV11" i="147" s="1"/>
  <c r="CA5" i="147"/>
  <c r="AT4" i="147"/>
  <c r="AT11" i="147" s="1"/>
  <c r="AT18" i="147" s="1"/>
  <c r="AT44" i="147" s="1"/>
  <c r="BZ5" i="147"/>
  <c r="BY5" i="147"/>
  <c r="AN4" i="147"/>
  <c r="AN11" i="147" s="1"/>
  <c r="AM4" i="147"/>
  <c r="AL4" i="147"/>
  <c r="AL11" i="147" s="1"/>
  <c r="AL18" i="147" s="1"/>
  <c r="BV5" i="147"/>
  <c r="BU5" i="147"/>
  <c r="BS5" i="147"/>
  <c r="BR5" i="147"/>
  <c r="BQ5" i="147"/>
  <c r="BO5" i="147"/>
  <c r="BN5" i="147"/>
  <c r="BM5" i="147"/>
  <c r="O4" i="147"/>
  <c r="N4" i="147"/>
  <c r="M4" i="147"/>
  <c r="M11" i="147" s="1"/>
  <c r="M18" i="147" s="1"/>
  <c r="L4" i="147"/>
  <c r="L11" i="147" s="1"/>
  <c r="G4" i="147"/>
  <c r="F4" i="147"/>
  <c r="E4" i="147"/>
  <c r="D4" i="147"/>
  <c r="CF4" i="147"/>
  <c r="BX4" i="147"/>
  <c r="BP4" i="147"/>
  <c r="BP11" i="147" s="1"/>
  <c r="BP18" i="147" s="1"/>
  <c r="BP44" i="147" s="1"/>
  <c r="BN4" i="147"/>
  <c r="BN11" i="147" s="1"/>
  <c r="BN18" i="147" s="1"/>
  <c r="BN44" i="147" s="1"/>
  <c r="BH4" i="147"/>
  <c r="BH11" i="147" s="1"/>
  <c r="BG4" i="147"/>
  <c r="BG11" i="147" s="1"/>
  <c r="BF4" i="147"/>
  <c r="BF11" i="147" s="1"/>
  <c r="BF18" i="147" s="1"/>
  <c r="BE4" i="147"/>
  <c r="CJ4" i="147" s="1"/>
  <c r="AZ4" i="147"/>
  <c r="AZ11" i="147" s="1"/>
  <c r="AZ18" i="147" s="1"/>
  <c r="AY4" i="147"/>
  <c r="CC4" i="147" s="1"/>
  <c r="AX4" i="147"/>
  <c r="AX11" i="147" s="1"/>
  <c r="AX18" i="147" s="1"/>
  <c r="AW4" i="147"/>
  <c r="CB4" i="147" s="1"/>
  <c r="AR4" i="147"/>
  <c r="AR11" i="147" s="1"/>
  <c r="AR18" i="147" s="1"/>
  <c r="AQ4" i="147"/>
  <c r="AQ11" i="147" s="1"/>
  <c r="AP4" i="147"/>
  <c r="AP11" i="147" s="1"/>
  <c r="AP18" i="147" s="1"/>
  <c r="AO4" i="147"/>
  <c r="AO11" i="147" s="1"/>
  <c r="BU4" i="147"/>
  <c r="BT4" i="147"/>
  <c r="BS4" i="147"/>
  <c r="BR4" i="147"/>
  <c r="BQ4" i="147"/>
  <c r="BQ11" i="147" s="1"/>
  <c r="BQ18" i="147" s="1"/>
  <c r="BQ44" i="147" s="1"/>
  <c r="BO4" i="147"/>
  <c r="K4" i="147"/>
  <c r="K11" i="147" s="1"/>
  <c r="K18" i="147" s="1"/>
  <c r="J4" i="147"/>
  <c r="J11" i="147" s="1"/>
  <c r="J18" i="147" s="1"/>
  <c r="J44" i="147" s="1"/>
  <c r="I4" i="147"/>
  <c r="I11" i="147" s="1"/>
  <c r="I18" i="147" s="1"/>
  <c r="I44" i="147" s="1"/>
  <c r="H4" i="147"/>
  <c r="C4" i="147"/>
  <c r="CU43" i="146"/>
  <c r="CT43" i="146"/>
  <c r="CS43" i="146"/>
  <c r="CR43" i="146"/>
  <c r="CQ43" i="146"/>
  <c r="CP43" i="146"/>
  <c r="BU42" i="146"/>
  <c r="BU44" i="146" s="1"/>
  <c r="BT42" i="146"/>
  <c r="BS42" i="146"/>
  <c r="BR42" i="146"/>
  <c r="BQ42" i="146"/>
  <c r="BP42" i="146"/>
  <c r="BO42" i="146"/>
  <c r="BN42" i="146"/>
  <c r="BG42" i="146"/>
  <c r="BF42" i="146"/>
  <c r="AY42" i="146"/>
  <c r="AX42" i="146"/>
  <c r="AQ42" i="146"/>
  <c r="AP42" i="146"/>
  <c r="O42" i="146"/>
  <c r="CU41" i="146"/>
  <c r="CT41" i="146"/>
  <c r="CS41" i="146"/>
  <c r="CR41" i="146"/>
  <c r="CQ41" i="146"/>
  <c r="CP41" i="146"/>
  <c r="CU40" i="146"/>
  <c r="CT40" i="146"/>
  <c r="CS40" i="146"/>
  <c r="CR40" i="146"/>
  <c r="CQ40" i="146"/>
  <c r="CP40" i="146"/>
  <c r="CK40" i="146"/>
  <c r="CG40" i="146"/>
  <c r="CI40" i="146" s="1"/>
  <c r="CF40" i="146"/>
  <c r="CE40" i="146"/>
  <c r="CD40" i="146"/>
  <c r="CC40" i="146"/>
  <c r="CB40" i="146"/>
  <c r="CA40" i="146"/>
  <c r="BZ40" i="146"/>
  <c r="BY40" i="146"/>
  <c r="BX40" i="146"/>
  <c r="BW40" i="146"/>
  <c r="BV40" i="146"/>
  <c r="BU40" i="146"/>
  <c r="BT40" i="146"/>
  <c r="BS40" i="146"/>
  <c r="BR40" i="146"/>
  <c r="BQ40" i="146"/>
  <c r="BP40" i="146"/>
  <c r="BO40" i="146"/>
  <c r="BN40" i="146"/>
  <c r="BM40" i="146"/>
  <c r="BL40" i="146" s="1"/>
  <c r="BJ40" i="146"/>
  <c r="BI40" i="146"/>
  <c r="Q40" i="146"/>
  <c r="P40" i="146"/>
  <c r="CU39" i="146"/>
  <c r="CT39" i="146"/>
  <c r="CS39" i="146"/>
  <c r="CR39" i="146"/>
  <c r="CQ39" i="146"/>
  <c r="CP39" i="146"/>
  <c r="CK39" i="146"/>
  <c r="CH39" i="146"/>
  <c r="CG39" i="146"/>
  <c r="CF39" i="146"/>
  <c r="CI39" i="146" s="1"/>
  <c r="CE39" i="146"/>
  <c r="CD39" i="146"/>
  <c r="CC39" i="146"/>
  <c r="CB39" i="146"/>
  <c r="CA39" i="146"/>
  <c r="BZ39" i="146"/>
  <c r="BY39" i="146"/>
  <c r="BX39" i="146"/>
  <c r="BW39" i="146"/>
  <c r="BV39" i="146"/>
  <c r="BU39" i="146"/>
  <c r="BT39" i="146"/>
  <c r="BS39" i="146"/>
  <c r="BR39" i="146"/>
  <c r="BQ39" i="146"/>
  <c r="BP39" i="146"/>
  <c r="BO39" i="146"/>
  <c r="BN39" i="146"/>
  <c r="BM39" i="146"/>
  <c r="BL39" i="146" s="1"/>
  <c r="BJ39" i="146"/>
  <c r="BI39" i="146"/>
  <c r="Q39" i="146"/>
  <c r="P39" i="146"/>
  <c r="CU38" i="146"/>
  <c r="CT38" i="146"/>
  <c r="CS38" i="146"/>
  <c r="CR38" i="146"/>
  <c r="CQ38" i="146"/>
  <c r="CP38" i="146"/>
  <c r="CK38" i="146"/>
  <c r="CI38" i="146"/>
  <c r="CG38" i="146"/>
  <c r="CH38" i="146" s="1"/>
  <c r="CF38" i="146"/>
  <c r="CE38" i="146"/>
  <c r="CD38" i="146"/>
  <c r="CC38" i="146"/>
  <c r="CB38" i="146"/>
  <c r="CA38" i="146"/>
  <c r="BZ38" i="146"/>
  <c r="BY38" i="146"/>
  <c r="BX38" i="146"/>
  <c r="BW38" i="146"/>
  <c r="BV38" i="146"/>
  <c r="BJ38" i="146"/>
  <c r="BI38" i="146"/>
  <c r="Q38" i="146"/>
  <c r="P38" i="146"/>
  <c r="CU37" i="146"/>
  <c r="CT37" i="146"/>
  <c r="CS37" i="146"/>
  <c r="CR37" i="146"/>
  <c r="CQ37" i="146"/>
  <c r="CP37" i="146"/>
  <c r="CK37" i="146"/>
  <c r="CG37" i="146"/>
  <c r="CI37" i="146" s="1"/>
  <c r="CF37" i="146"/>
  <c r="CE37" i="146"/>
  <c r="CH37" i="146" s="1"/>
  <c r="CD37" i="146"/>
  <c r="CC37" i="146"/>
  <c r="CB37" i="146"/>
  <c r="CA37" i="146"/>
  <c r="BZ37" i="146"/>
  <c r="BY37" i="146"/>
  <c r="BX37" i="146"/>
  <c r="BW37" i="146"/>
  <c r="BV37" i="146"/>
  <c r="BU37" i="146"/>
  <c r="BT37" i="146"/>
  <c r="BS37" i="146"/>
  <c r="BR37" i="146"/>
  <c r="BQ37" i="146"/>
  <c r="BP37" i="146"/>
  <c r="BO37" i="146"/>
  <c r="BN37" i="146"/>
  <c r="BM37" i="146"/>
  <c r="BL37" i="146"/>
  <c r="BJ37" i="146"/>
  <c r="BI37" i="146"/>
  <c r="Q37" i="146"/>
  <c r="P37" i="146"/>
  <c r="CT36" i="146"/>
  <c r="CR36" i="146"/>
  <c r="CE36" i="146"/>
  <c r="BW36" i="146"/>
  <c r="BU36" i="146"/>
  <c r="BT36" i="146"/>
  <c r="BS36" i="146"/>
  <c r="BR36" i="146"/>
  <c r="BQ36" i="146"/>
  <c r="BP36" i="146"/>
  <c r="BO36" i="146"/>
  <c r="BN36" i="146"/>
  <c r="BH36" i="146"/>
  <c r="BI36" i="146" s="1"/>
  <c r="BG36" i="146"/>
  <c r="BF36" i="146"/>
  <c r="CU36" i="146" s="1"/>
  <c r="BE36" i="146"/>
  <c r="CF36" i="146" s="1"/>
  <c r="BD36" i="146"/>
  <c r="BC36" i="146"/>
  <c r="BB36" i="146"/>
  <c r="BA36" i="146"/>
  <c r="CD36" i="146" s="1"/>
  <c r="AZ36" i="146"/>
  <c r="CC36" i="146" s="1"/>
  <c r="AY36" i="146"/>
  <c r="AX36" i="146"/>
  <c r="CB36" i="146" s="1"/>
  <c r="AW36" i="146"/>
  <c r="AV36" i="146"/>
  <c r="AU36" i="146"/>
  <c r="CA36" i="146" s="1"/>
  <c r="AT36" i="146"/>
  <c r="AS36" i="146"/>
  <c r="BZ36" i="146" s="1"/>
  <c r="AR36" i="146"/>
  <c r="BY36" i="146" s="1"/>
  <c r="AQ36" i="146"/>
  <c r="AP36" i="146"/>
  <c r="AO36" i="146"/>
  <c r="BX36" i="146" s="1"/>
  <c r="AN36" i="146"/>
  <c r="AM36" i="146"/>
  <c r="AL36" i="146"/>
  <c r="AK36" i="146"/>
  <c r="BV36" i="146" s="1"/>
  <c r="Q36" i="146"/>
  <c r="O36" i="146"/>
  <c r="N36" i="146"/>
  <c r="P36" i="146" s="1"/>
  <c r="M36" i="146"/>
  <c r="L36" i="146"/>
  <c r="CS36" i="146" s="1"/>
  <c r="K36" i="146"/>
  <c r="J36" i="146"/>
  <c r="CQ36" i="146" s="1"/>
  <c r="I36" i="146"/>
  <c r="CP36" i="146" s="1"/>
  <c r="CU35" i="146"/>
  <c r="CT35" i="146"/>
  <c r="CS35" i="146"/>
  <c r="CR35" i="146"/>
  <c r="CQ35" i="146"/>
  <c r="CP35" i="146"/>
  <c r="CK35" i="146"/>
  <c r="CU34" i="146"/>
  <c r="CT34" i="146"/>
  <c r="CS34" i="146"/>
  <c r="CR34" i="146"/>
  <c r="CQ34" i="146"/>
  <c r="CP34" i="146"/>
  <c r="CK34" i="146"/>
  <c r="CH34" i="146"/>
  <c r="CG34" i="146"/>
  <c r="CF34" i="146"/>
  <c r="CI34" i="146" s="1"/>
  <c r="CE34" i="146"/>
  <c r="CD34" i="146"/>
  <c r="CC34" i="146"/>
  <c r="CB34" i="146"/>
  <c r="CA34" i="146"/>
  <c r="BZ34" i="146"/>
  <c r="BY34" i="146"/>
  <c r="BX34" i="146"/>
  <c r="BW34" i="146"/>
  <c r="BV34" i="146"/>
  <c r="BU34" i="146"/>
  <c r="BT34" i="146"/>
  <c r="BS34" i="146"/>
  <c r="BR34" i="146"/>
  <c r="BQ34" i="146"/>
  <c r="BP34" i="146"/>
  <c r="BO34" i="146"/>
  <c r="BN34" i="146"/>
  <c r="BM34" i="146"/>
  <c r="BL34" i="146" s="1"/>
  <c r="BJ34" i="146"/>
  <c r="BI34" i="146"/>
  <c r="Q34" i="146"/>
  <c r="P34" i="146"/>
  <c r="CU33" i="146"/>
  <c r="CT33" i="146"/>
  <c r="CS33" i="146"/>
  <c r="CR33" i="146"/>
  <c r="CQ33" i="146"/>
  <c r="CP33" i="146"/>
  <c r="CK33" i="146"/>
  <c r="CI33" i="146"/>
  <c r="CG33" i="146"/>
  <c r="CH33" i="146" s="1"/>
  <c r="CF33" i="146"/>
  <c r="CE33" i="146"/>
  <c r="CD33" i="146"/>
  <c r="CC33" i="146"/>
  <c r="CB33" i="146"/>
  <c r="CA33" i="146"/>
  <c r="BZ33" i="146"/>
  <c r="BY33" i="146"/>
  <c r="BX33" i="146"/>
  <c r="BW33" i="146"/>
  <c r="BV33" i="146"/>
  <c r="BJ33" i="146"/>
  <c r="BI33" i="146"/>
  <c r="Q33" i="146"/>
  <c r="P33" i="146"/>
  <c r="CU32" i="146"/>
  <c r="CT32" i="146"/>
  <c r="CS32" i="146"/>
  <c r="CR32" i="146"/>
  <c r="CQ32" i="146"/>
  <c r="CP32" i="146"/>
  <c r="CK32" i="146"/>
  <c r="CG32" i="146"/>
  <c r="CI32" i="146" s="1"/>
  <c r="CF32" i="146"/>
  <c r="CE32" i="146"/>
  <c r="CH32" i="146" s="1"/>
  <c r="CD32" i="146"/>
  <c r="CC32" i="146"/>
  <c r="CB32" i="146"/>
  <c r="CA32" i="146"/>
  <c r="BZ32" i="146"/>
  <c r="BY32" i="146"/>
  <c r="BX32" i="146"/>
  <c r="BW32" i="146"/>
  <c r="BV32" i="146"/>
  <c r="BU32" i="146"/>
  <c r="BT32" i="146"/>
  <c r="BS32" i="146"/>
  <c r="BR32" i="146"/>
  <c r="BQ32" i="146"/>
  <c r="BP32" i="146"/>
  <c r="BO32" i="146"/>
  <c r="BN32" i="146"/>
  <c r="BM32" i="146"/>
  <c r="BL32" i="146"/>
  <c r="BJ32" i="146"/>
  <c r="BI32" i="146"/>
  <c r="Q32" i="146"/>
  <c r="P32" i="146"/>
  <c r="CU31" i="146"/>
  <c r="CT31" i="146"/>
  <c r="CS31" i="146"/>
  <c r="CR31" i="146"/>
  <c r="CQ31" i="146"/>
  <c r="CP31" i="146"/>
  <c r="CK31" i="146"/>
  <c r="CG31" i="146"/>
  <c r="CI31" i="146" s="1"/>
  <c r="CF31" i="146"/>
  <c r="CE31" i="146"/>
  <c r="CD31" i="146"/>
  <c r="CC31" i="146"/>
  <c r="CB31" i="146"/>
  <c r="CA31" i="146"/>
  <c r="BZ31" i="146"/>
  <c r="BY31" i="146"/>
  <c r="BX31" i="146"/>
  <c r="BW31" i="146"/>
  <c r="BV31" i="146"/>
  <c r="BU31" i="146"/>
  <c r="BT31" i="146"/>
  <c r="BS31" i="146"/>
  <c r="BR31" i="146"/>
  <c r="BQ31" i="146"/>
  <c r="BP31" i="146"/>
  <c r="BO31" i="146"/>
  <c r="BN31" i="146"/>
  <c r="BM31" i="146"/>
  <c r="BL31" i="146" s="1"/>
  <c r="BJ31" i="146"/>
  <c r="BI31" i="146"/>
  <c r="Q31" i="146"/>
  <c r="P31" i="146"/>
  <c r="CU30" i="146"/>
  <c r="CT30" i="146"/>
  <c r="CS30" i="146"/>
  <c r="CR30" i="146"/>
  <c r="CQ30" i="146"/>
  <c r="CP30" i="146"/>
  <c r="CK30" i="146"/>
  <c r="CH30" i="146"/>
  <c r="CG30" i="146"/>
  <c r="CI30" i="146" s="1"/>
  <c r="CF30" i="146"/>
  <c r="CE30" i="146"/>
  <c r="CD30" i="146"/>
  <c r="CC30" i="146"/>
  <c r="CB30" i="146"/>
  <c r="CA30" i="146"/>
  <c r="BZ30" i="146"/>
  <c r="BY30" i="146"/>
  <c r="BX30" i="146"/>
  <c r="BW30" i="146"/>
  <c r="BV30" i="146"/>
  <c r="BU30" i="146"/>
  <c r="BT30" i="146"/>
  <c r="BS30" i="146"/>
  <c r="BR30" i="146"/>
  <c r="BQ30" i="146"/>
  <c r="BP30" i="146"/>
  <c r="BO30" i="146"/>
  <c r="BN30" i="146"/>
  <c r="BM30" i="146"/>
  <c r="BL30" i="146"/>
  <c r="BJ30" i="146"/>
  <c r="BI30" i="146"/>
  <c r="Q30" i="146"/>
  <c r="P30" i="146"/>
  <c r="CU29" i="146"/>
  <c r="CT29" i="146"/>
  <c r="CS29" i="146"/>
  <c r="CR29" i="146"/>
  <c r="CQ29" i="146"/>
  <c r="CP29" i="146"/>
  <c r="CK29" i="146"/>
  <c r="CG29" i="146"/>
  <c r="CH29" i="146" s="1"/>
  <c r="CF29" i="146"/>
  <c r="CI29" i="146" s="1"/>
  <c r="CE29" i="146"/>
  <c r="CD29" i="146"/>
  <c r="CC29" i="146"/>
  <c r="CB29" i="146"/>
  <c r="CA29" i="146"/>
  <c r="BZ29" i="146"/>
  <c r="BY29" i="146"/>
  <c r="BX29" i="146"/>
  <c r="BW29" i="146"/>
  <c r="BV29" i="146"/>
  <c r="BU29" i="146"/>
  <c r="BT29" i="146"/>
  <c r="BS29" i="146"/>
  <c r="BR29" i="146"/>
  <c r="BQ29" i="146"/>
  <c r="BP29" i="146"/>
  <c r="BO29" i="146"/>
  <c r="BN29" i="146"/>
  <c r="BM29" i="146"/>
  <c r="BL29" i="146" s="1"/>
  <c r="BL27" i="146" s="1"/>
  <c r="BJ29" i="146"/>
  <c r="BI29" i="146"/>
  <c r="Q29" i="146"/>
  <c r="P29" i="146"/>
  <c r="CU28" i="146"/>
  <c r="CT28" i="146"/>
  <c r="CS28" i="146"/>
  <c r="CR28" i="146"/>
  <c r="CQ28" i="146"/>
  <c r="CP28" i="146"/>
  <c r="CK28" i="146"/>
  <c r="CH28" i="146"/>
  <c r="CG28" i="146"/>
  <c r="CF28" i="146"/>
  <c r="CI28" i="146" s="1"/>
  <c r="CE28" i="146"/>
  <c r="CD28" i="146"/>
  <c r="CC28" i="146"/>
  <c r="CB28" i="146"/>
  <c r="CA28" i="146"/>
  <c r="BZ28" i="146"/>
  <c r="BY28" i="146"/>
  <c r="BX28" i="146"/>
  <c r="BW28" i="146"/>
  <c r="BV28" i="146"/>
  <c r="BU28" i="146"/>
  <c r="BT28" i="146"/>
  <c r="BS28" i="146"/>
  <c r="BR28" i="146"/>
  <c r="BQ28" i="146"/>
  <c r="BP28" i="146"/>
  <c r="BO28" i="146"/>
  <c r="BN28" i="146"/>
  <c r="BM28" i="146"/>
  <c r="BL28" i="146"/>
  <c r="BJ28" i="146"/>
  <c r="BI28" i="146"/>
  <c r="Q28" i="146"/>
  <c r="P28" i="146"/>
  <c r="CC27" i="146"/>
  <c r="BU27" i="146"/>
  <c r="BT27" i="146"/>
  <c r="BS27" i="146"/>
  <c r="BR27" i="146"/>
  <c r="BQ27" i="146"/>
  <c r="BP27" i="146"/>
  <c r="BO27" i="146"/>
  <c r="BN27" i="146"/>
  <c r="BM27" i="146"/>
  <c r="BJ27" i="146"/>
  <c r="BH27" i="146"/>
  <c r="BG27" i="146"/>
  <c r="BF27" i="146"/>
  <c r="BE27" i="146"/>
  <c r="CF27" i="146" s="1"/>
  <c r="BD27" i="146"/>
  <c r="BD42" i="146" s="1"/>
  <c r="BC27" i="146"/>
  <c r="CE27" i="146" s="1"/>
  <c r="BB27" i="146"/>
  <c r="CD27" i="146" s="1"/>
  <c r="BA27" i="146"/>
  <c r="AZ27" i="146"/>
  <c r="AY27" i="146"/>
  <c r="AX27" i="146"/>
  <c r="AW27" i="146"/>
  <c r="CB27" i="146" s="1"/>
  <c r="AV27" i="146"/>
  <c r="AU27" i="146"/>
  <c r="AT27" i="146"/>
  <c r="AS27" i="146"/>
  <c r="BZ27" i="146" s="1"/>
  <c r="AR27" i="146"/>
  <c r="AQ27" i="146"/>
  <c r="BY27" i="146" s="1"/>
  <c r="AP27" i="146"/>
  <c r="AO27" i="146"/>
  <c r="CQ27" i="146" s="1"/>
  <c r="AN27" i="146"/>
  <c r="AN42" i="146" s="1"/>
  <c r="AM27" i="146"/>
  <c r="BW27" i="146" s="1"/>
  <c r="AL27" i="146"/>
  <c r="BV27" i="146" s="1"/>
  <c r="AK27" i="146"/>
  <c r="O27" i="146"/>
  <c r="N27" i="146"/>
  <c r="CU27" i="146" s="1"/>
  <c r="M27" i="146"/>
  <c r="L27" i="146"/>
  <c r="CS27" i="146" s="1"/>
  <c r="K27" i="146"/>
  <c r="CR27" i="146" s="1"/>
  <c r="J27" i="146"/>
  <c r="I27" i="146"/>
  <c r="CU25" i="146"/>
  <c r="CT25" i="146"/>
  <c r="CS25" i="146"/>
  <c r="CR25" i="146"/>
  <c r="CQ25" i="146"/>
  <c r="CP25" i="146"/>
  <c r="CK25" i="146"/>
  <c r="CG25" i="146"/>
  <c r="CH25" i="146" s="1"/>
  <c r="CF25" i="146"/>
  <c r="CI25" i="146" s="1"/>
  <c r="CE25" i="146"/>
  <c r="CD25" i="146"/>
  <c r="CC25" i="146"/>
  <c r="CB25" i="146"/>
  <c r="CA25" i="146"/>
  <c r="BZ25" i="146"/>
  <c r="BY25" i="146"/>
  <c r="BX25" i="146"/>
  <c r="BW25" i="146"/>
  <c r="BV25" i="146"/>
  <c r="BU25" i="146"/>
  <c r="BT25" i="146"/>
  <c r="BS25" i="146"/>
  <c r="BR25" i="146"/>
  <c r="BQ25" i="146"/>
  <c r="BP25" i="146"/>
  <c r="BO25" i="146"/>
  <c r="BN25" i="146"/>
  <c r="BM25" i="146"/>
  <c r="BL25" i="146" s="1"/>
  <c r="BJ25" i="146"/>
  <c r="BI25" i="146"/>
  <c r="Q25" i="146"/>
  <c r="P25" i="146"/>
  <c r="CU24" i="146"/>
  <c r="CT24" i="146"/>
  <c r="CS24" i="146"/>
  <c r="CR24" i="146"/>
  <c r="CQ24" i="146"/>
  <c r="CP24" i="146"/>
  <c r="CI23" i="146"/>
  <c r="CH23" i="146"/>
  <c r="BU23" i="146"/>
  <c r="BT23" i="146"/>
  <c r="BS23" i="146"/>
  <c r="BR23" i="146"/>
  <c r="BQ23" i="146"/>
  <c r="BP23" i="146"/>
  <c r="BO23" i="146"/>
  <c r="BN23" i="146"/>
  <c r="BM23" i="146"/>
  <c r="BJ23" i="146"/>
  <c r="BI23" i="146"/>
  <c r="Q23" i="146"/>
  <c r="P23" i="146"/>
  <c r="CU22" i="146"/>
  <c r="CT22" i="146"/>
  <c r="CS22" i="146"/>
  <c r="CR22" i="146"/>
  <c r="CQ22" i="146"/>
  <c r="CP22" i="146"/>
  <c r="CK22" i="146"/>
  <c r="CG22" i="146"/>
  <c r="CF22" i="146"/>
  <c r="CE22" i="146"/>
  <c r="CD22" i="146"/>
  <c r="CC22" i="146"/>
  <c r="CB22" i="146"/>
  <c r="CA22" i="146"/>
  <c r="BZ22" i="146"/>
  <c r="BY22" i="146"/>
  <c r="BX22" i="146"/>
  <c r="BW22" i="146"/>
  <c r="BV22" i="146"/>
  <c r="BU22" i="146"/>
  <c r="BT22" i="146"/>
  <c r="BS22" i="146"/>
  <c r="BR22" i="146"/>
  <c r="BQ22" i="146"/>
  <c r="BP22" i="146"/>
  <c r="BO22" i="146"/>
  <c r="BN22" i="146"/>
  <c r="BM22" i="146"/>
  <c r="BL22" i="146" s="1"/>
  <c r="BJ22" i="146"/>
  <c r="BI22" i="146"/>
  <c r="Q22" i="146"/>
  <c r="P22" i="146"/>
  <c r="CB21" i="146"/>
  <c r="CA21" i="146"/>
  <c r="BU21" i="146"/>
  <c r="BT21" i="146"/>
  <c r="BS21" i="146"/>
  <c r="BR21" i="146"/>
  <c r="BQ21" i="146"/>
  <c r="BP21" i="146"/>
  <c r="BO21" i="146"/>
  <c r="BN21" i="146"/>
  <c r="BJ21" i="146"/>
  <c r="BH21" i="146"/>
  <c r="CK21" i="146" s="1"/>
  <c r="BG21" i="146"/>
  <c r="BF21" i="146"/>
  <c r="BE21" i="146"/>
  <c r="CF21" i="146" s="1"/>
  <c r="BD21" i="146"/>
  <c r="BC21" i="146"/>
  <c r="BC42" i="146" s="1"/>
  <c r="CE42" i="146" s="1"/>
  <c r="BB21" i="146"/>
  <c r="BA21" i="146"/>
  <c r="BA42" i="146" s="1"/>
  <c r="AZ21" i="146"/>
  <c r="AZ42" i="146" s="1"/>
  <c r="CC42" i="146" s="1"/>
  <c r="AY21" i="146"/>
  <c r="AX21" i="146"/>
  <c r="AW21" i="146"/>
  <c r="AW42" i="146" s="1"/>
  <c r="CB42" i="146" s="1"/>
  <c r="AV21" i="146"/>
  <c r="AU21" i="146"/>
  <c r="AU42" i="146" s="1"/>
  <c r="AT21" i="146"/>
  <c r="AT42" i="146" s="1"/>
  <c r="AS21" i="146"/>
  <c r="AS42" i="146" s="1"/>
  <c r="BZ42" i="146" s="1"/>
  <c r="AR21" i="146"/>
  <c r="AR42" i="146" s="1"/>
  <c r="AQ21" i="146"/>
  <c r="AP21" i="146"/>
  <c r="AO21" i="146"/>
  <c r="BX21" i="146" s="1"/>
  <c r="AN21" i="146"/>
  <c r="AM21" i="146"/>
  <c r="AM42" i="146" s="1"/>
  <c r="BW42" i="146" s="1"/>
  <c r="AL21" i="146"/>
  <c r="AK21" i="146"/>
  <c r="AK42" i="146" s="1"/>
  <c r="Q21" i="146"/>
  <c r="O21" i="146"/>
  <c r="N21" i="146"/>
  <c r="N42" i="146" s="1"/>
  <c r="M21" i="146"/>
  <c r="P21" i="146" s="1"/>
  <c r="L21" i="146"/>
  <c r="L42" i="146" s="1"/>
  <c r="CS42" i="146" s="1"/>
  <c r="K21" i="146"/>
  <c r="J21" i="146"/>
  <c r="J42" i="146" s="1"/>
  <c r="I21" i="146"/>
  <c r="I42" i="146" s="1"/>
  <c r="CU20" i="146"/>
  <c r="CT20" i="146"/>
  <c r="CS20" i="146"/>
  <c r="CR20" i="146"/>
  <c r="CQ20" i="146"/>
  <c r="CP20" i="146"/>
  <c r="CU19" i="146"/>
  <c r="CT19" i="146"/>
  <c r="CS19" i="146"/>
  <c r="CR19" i="146"/>
  <c r="CQ19" i="146"/>
  <c r="CP19" i="146"/>
  <c r="BU18" i="146"/>
  <c r="BT18" i="146"/>
  <c r="BT44" i="146" s="1"/>
  <c r="BS18" i="146"/>
  <c r="BS44" i="146" s="1"/>
  <c r="BQ18" i="146"/>
  <c r="BQ44" i="146" s="1"/>
  <c r="AZ18" i="146"/>
  <c r="AZ44" i="146" s="1"/>
  <c r="AR18" i="146"/>
  <c r="AR44" i="146" s="1"/>
  <c r="CU17" i="146"/>
  <c r="CT17" i="146"/>
  <c r="CS17" i="146"/>
  <c r="CR17" i="146"/>
  <c r="CQ17" i="146"/>
  <c r="CP17" i="146"/>
  <c r="CU16" i="146"/>
  <c r="CT16" i="146"/>
  <c r="CS16" i="146"/>
  <c r="CR16" i="146"/>
  <c r="CQ16" i="146"/>
  <c r="CP16" i="146"/>
  <c r="CK16" i="146"/>
  <c r="CG16" i="146"/>
  <c r="CF16" i="146"/>
  <c r="CE16" i="146"/>
  <c r="CD16" i="146"/>
  <c r="CC16" i="146"/>
  <c r="CB16" i="146"/>
  <c r="CA16" i="146"/>
  <c r="BZ16" i="146"/>
  <c r="BY16" i="146"/>
  <c r="BX16" i="146"/>
  <c r="BW16" i="146"/>
  <c r="BV16" i="146"/>
  <c r="BU16" i="146"/>
  <c r="BT16" i="146"/>
  <c r="BS16" i="146"/>
  <c r="BR16" i="146"/>
  <c r="BQ16" i="146"/>
  <c r="BP16" i="146"/>
  <c r="BO16" i="146"/>
  <c r="BN16" i="146"/>
  <c r="BM16" i="146"/>
  <c r="BL16" i="146" s="1"/>
  <c r="BJ16" i="146"/>
  <c r="BI16" i="146"/>
  <c r="Q16" i="146"/>
  <c r="P16" i="146"/>
  <c r="CU15" i="146"/>
  <c r="CT15" i="146"/>
  <c r="CS15" i="146"/>
  <c r="CR15" i="146"/>
  <c r="CQ15" i="146"/>
  <c r="CP15" i="146"/>
  <c r="CK15" i="146"/>
  <c r="CH15" i="146"/>
  <c r="CG15" i="146"/>
  <c r="CI15" i="146" s="1"/>
  <c r="CF15" i="146"/>
  <c r="CE15" i="146"/>
  <c r="CD15" i="146"/>
  <c r="CC15" i="146"/>
  <c r="CB15" i="146"/>
  <c r="CA15" i="146"/>
  <c r="BZ15" i="146"/>
  <c r="BY15" i="146"/>
  <c r="BX15" i="146"/>
  <c r="BW15" i="146"/>
  <c r="BV15" i="146"/>
  <c r="BU15" i="146"/>
  <c r="BT15" i="146"/>
  <c r="BS15" i="146"/>
  <c r="BR15" i="146"/>
  <c r="BQ15" i="146"/>
  <c r="BP15" i="146"/>
  <c r="BO15" i="146"/>
  <c r="BN15" i="146"/>
  <c r="BM15" i="146"/>
  <c r="BL15" i="146"/>
  <c r="BJ15" i="146"/>
  <c r="BI15" i="146"/>
  <c r="Q15" i="146"/>
  <c r="P15" i="146"/>
  <c r="CU14" i="146"/>
  <c r="CT14" i="146"/>
  <c r="CS14" i="146"/>
  <c r="CR14" i="146"/>
  <c r="CQ14" i="146"/>
  <c r="CP14" i="146"/>
  <c r="CK14" i="146"/>
  <c r="CG14" i="146"/>
  <c r="CI14" i="146" s="1"/>
  <c r="CF14" i="146"/>
  <c r="CE14" i="146"/>
  <c r="CD14" i="146"/>
  <c r="CC14" i="146"/>
  <c r="CB14" i="146"/>
  <c r="CA14" i="146"/>
  <c r="BZ14" i="146"/>
  <c r="BY14" i="146"/>
  <c r="BX14" i="146"/>
  <c r="BW14" i="146"/>
  <c r="BV14" i="146"/>
  <c r="BU14" i="146"/>
  <c r="BT14" i="146"/>
  <c r="BS14" i="146"/>
  <c r="BR14" i="146"/>
  <c r="BQ14" i="146"/>
  <c r="BP14" i="146"/>
  <c r="BO14" i="146"/>
  <c r="BN14" i="146"/>
  <c r="BM14" i="146"/>
  <c r="BJ14" i="146"/>
  <c r="BI14" i="146"/>
  <c r="Q14" i="146"/>
  <c r="P14" i="146"/>
  <c r="CF13" i="146"/>
  <c r="CB13" i="146"/>
  <c r="CA13" i="146"/>
  <c r="BZ13" i="146"/>
  <c r="BX13" i="146"/>
  <c r="BU13" i="146"/>
  <c r="BT13" i="146"/>
  <c r="BS13" i="146"/>
  <c r="BR13" i="146"/>
  <c r="BQ13" i="146"/>
  <c r="BP13" i="146"/>
  <c r="BO13" i="146"/>
  <c r="BN13" i="146"/>
  <c r="BI13" i="146"/>
  <c r="BH13" i="146"/>
  <c r="BG13" i="146"/>
  <c r="BF13" i="146"/>
  <c r="BE13" i="146"/>
  <c r="BD13" i="146"/>
  <c r="BC13" i="146"/>
  <c r="CE13" i="146" s="1"/>
  <c r="BB13" i="146"/>
  <c r="BA13" i="146"/>
  <c r="CD13" i="146" s="1"/>
  <c r="AZ13" i="146"/>
  <c r="AY13" i="146"/>
  <c r="CC13" i="146" s="1"/>
  <c r="AX13" i="146"/>
  <c r="AW13" i="146"/>
  <c r="AV13" i="146"/>
  <c r="AU13" i="146"/>
  <c r="AT13" i="146"/>
  <c r="AS13" i="146"/>
  <c r="AR13" i="146"/>
  <c r="AQ13" i="146"/>
  <c r="BY13" i="146" s="1"/>
  <c r="AP13" i="146"/>
  <c r="AO13" i="146"/>
  <c r="AN13" i="146"/>
  <c r="AM13" i="146"/>
  <c r="BW13" i="146" s="1"/>
  <c r="AL13" i="146"/>
  <c r="AK13" i="146"/>
  <c r="P13" i="146"/>
  <c r="O13" i="146"/>
  <c r="Q13" i="146" s="1"/>
  <c r="N13" i="146"/>
  <c r="M13" i="146"/>
  <c r="CT13" i="146" s="1"/>
  <c r="L13" i="146"/>
  <c r="K13" i="146"/>
  <c r="CR13" i="146" s="1"/>
  <c r="J13" i="146"/>
  <c r="I13" i="146"/>
  <c r="CU12" i="146"/>
  <c r="CT12" i="146"/>
  <c r="CS12" i="146"/>
  <c r="CR12" i="146"/>
  <c r="CQ12" i="146"/>
  <c r="CP12" i="146"/>
  <c r="BZ11" i="146"/>
  <c r="BU11" i="146"/>
  <c r="BT11" i="146"/>
  <c r="BS11" i="146"/>
  <c r="BP11" i="146"/>
  <c r="BG11" i="146"/>
  <c r="BB11" i="146"/>
  <c r="BB18" i="146" s="1"/>
  <c r="BA11" i="146"/>
  <c r="AY11" i="146"/>
  <c r="AT11" i="146"/>
  <c r="AT18" i="146" s="1"/>
  <c r="AS11" i="146"/>
  <c r="AS18" i="146" s="1"/>
  <c r="AQ11" i="146"/>
  <c r="AL11" i="146"/>
  <c r="AL18" i="146" s="1"/>
  <c r="AK11" i="146"/>
  <c r="K11" i="146"/>
  <c r="J11" i="146"/>
  <c r="CU10" i="146"/>
  <c r="CT10" i="146"/>
  <c r="CS10" i="146"/>
  <c r="CR10" i="146"/>
  <c r="CQ10" i="146"/>
  <c r="CP10" i="146"/>
  <c r="CK10" i="146"/>
  <c r="CH10" i="146"/>
  <c r="CG10" i="146"/>
  <c r="CI10" i="146" s="1"/>
  <c r="CF10" i="146"/>
  <c r="CE10" i="146"/>
  <c r="CD10" i="146"/>
  <c r="CC10" i="146"/>
  <c r="CB10" i="146"/>
  <c r="CA10" i="146"/>
  <c r="BZ10" i="146"/>
  <c r="BY10" i="146"/>
  <c r="BX10" i="146"/>
  <c r="BW10" i="146"/>
  <c r="BV10" i="146"/>
  <c r="BU10" i="146"/>
  <c r="BT10" i="146"/>
  <c r="BS10" i="146"/>
  <c r="BR10" i="146"/>
  <c r="BR11" i="146" s="1"/>
  <c r="BR18" i="146" s="1"/>
  <c r="BR44" i="146" s="1"/>
  <c r="BQ10" i="146"/>
  <c r="BP10" i="146"/>
  <c r="BO10" i="146"/>
  <c r="BN10" i="146"/>
  <c r="BM10" i="146"/>
  <c r="BL10" i="146"/>
  <c r="BJ10" i="146"/>
  <c r="BI10" i="146"/>
  <c r="Q10" i="146"/>
  <c r="P10" i="146"/>
  <c r="CU9" i="146"/>
  <c r="CT9" i="146"/>
  <c r="CS9" i="146"/>
  <c r="CR9" i="146"/>
  <c r="CQ9" i="146"/>
  <c r="CP9" i="146"/>
  <c r="CK9" i="146"/>
  <c r="CG9" i="146"/>
  <c r="CI9" i="146" s="1"/>
  <c r="CF9" i="146"/>
  <c r="CE9" i="146"/>
  <c r="CD9" i="146"/>
  <c r="CC9" i="146"/>
  <c r="CB9" i="146"/>
  <c r="CA9" i="146"/>
  <c r="BZ9" i="146"/>
  <c r="BY9" i="146"/>
  <c r="BX9" i="146"/>
  <c r="BW9" i="146"/>
  <c r="BV9" i="146"/>
  <c r="BU9" i="146"/>
  <c r="BT9" i="146"/>
  <c r="BS9" i="146"/>
  <c r="BR9" i="146"/>
  <c r="BQ9" i="146"/>
  <c r="BP9" i="146"/>
  <c r="BO9" i="146"/>
  <c r="BN9" i="146"/>
  <c r="BM9" i="146"/>
  <c r="BL9" i="146" s="1"/>
  <c r="BJ9" i="146"/>
  <c r="BI9" i="146"/>
  <c r="Q9" i="146"/>
  <c r="P9" i="146"/>
  <c r="CU8" i="146"/>
  <c r="CT8" i="146"/>
  <c r="CS8" i="146"/>
  <c r="CR8" i="146"/>
  <c r="CQ8" i="146"/>
  <c r="CP8" i="146"/>
  <c r="CK8" i="146"/>
  <c r="CH8" i="146"/>
  <c r="CG8" i="146"/>
  <c r="CF8" i="146"/>
  <c r="CI8" i="146" s="1"/>
  <c r="CE8" i="146"/>
  <c r="CD8" i="146"/>
  <c r="CC8" i="146"/>
  <c r="CB8" i="146"/>
  <c r="CA8" i="146"/>
  <c r="BZ8" i="146"/>
  <c r="BY8" i="146"/>
  <c r="BX8" i="146"/>
  <c r="BW8" i="146"/>
  <c r="BV8" i="146"/>
  <c r="BU8" i="146"/>
  <c r="BT8" i="146"/>
  <c r="BS8" i="146"/>
  <c r="BR8" i="146"/>
  <c r="BQ8" i="146"/>
  <c r="BP8" i="146"/>
  <c r="BO8" i="146"/>
  <c r="BN8" i="146"/>
  <c r="BM8" i="146"/>
  <c r="BL8" i="146"/>
  <c r="BJ8" i="146"/>
  <c r="BI8" i="146"/>
  <c r="Q8" i="146"/>
  <c r="P8" i="146"/>
  <c r="CU7" i="146"/>
  <c r="CT7" i="146"/>
  <c r="CS7" i="146"/>
  <c r="CR7" i="146"/>
  <c r="CQ7" i="146"/>
  <c r="CP7" i="146"/>
  <c r="CK7" i="146"/>
  <c r="CI7" i="146"/>
  <c r="CG7" i="146"/>
  <c r="CH7" i="146" s="1"/>
  <c r="CF7" i="146"/>
  <c r="CE7" i="146"/>
  <c r="CD7" i="146"/>
  <c r="CC7" i="146"/>
  <c r="CB7" i="146"/>
  <c r="CA7" i="146"/>
  <c r="BZ7" i="146"/>
  <c r="BY7" i="146"/>
  <c r="BX7" i="146"/>
  <c r="BW7" i="146"/>
  <c r="BV7" i="146"/>
  <c r="BU7" i="146"/>
  <c r="BT7" i="146"/>
  <c r="BS7" i="146"/>
  <c r="BR7" i="146"/>
  <c r="BQ7" i="146"/>
  <c r="BP7" i="146"/>
  <c r="BO7" i="146"/>
  <c r="BN7" i="146"/>
  <c r="BM7" i="146"/>
  <c r="BL7" i="146" s="1"/>
  <c r="BJ7" i="146"/>
  <c r="BI7" i="146"/>
  <c r="Q7" i="146"/>
  <c r="P7" i="146"/>
  <c r="CU6" i="146"/>
  <c r="CT6" i="146"/>
  <c r="CS6" i="146"/>
  <c r="CR6" i="146"/>
  <c r="CQ6" i="146"/>
  <c r="CP6" i="146"/>
  <c r="CK6" i="146"/>
  <c r="CG6" i="146"/>
  <c r="CF6" i="146"/>
  <c r="CE6" i="146"/>
  <c r="CD6" i="146"/>
  <c r="CC6" i="146"/>
  <c r="CB6" i="146"/>
  <c r="CA6" i="146"/>
  <c r="BZ6" i="146"/>
  <c r="BY6" i="146"/>
  <c r="BX6" i="146"/>
  <c r="BW6" i="146"/>
  <c r="BV6" i="146"/>
  <c r="BU6" i="146"/>
  <c r="BT6" i="146"/>
  <c r="BS6" i="146"/>
  <c r="BR6" i="146"/>
  <c r="BQ6" i="146"/>
  <c r="BP6" i="146"/>
  <c r="BO6" i="146"/>
  <c r="BN6" i="146"/>
  <c r="BM6" i="146"/>
  <c r="BL6" i="146"/>
  <c r="BJ6" i="146"/>
  <c r="BI6" i="146"/>
  <c r="Q6" i="146"/>
  <c r="P6" i="146"/>
  <c r="CU5" i="146"/>
  <c r="CT5" i="146"/>
  <c r="CS5" i="146"/>
  <c r="CR5" i="146"/>
  <c r="CQ5" i="146"/>
  <c r="CP5" i="146"/>
  <c r="CK5" i="146"/>
  <c r="CI5" i="146"/>
  <c r="CG5" i="146"/>
  <c r="CH5" i="146" s="1"/>
  <c r="CF5" i="146"/>
  <c r="CE5" i="146"/>
  <c r="CD5" i="146"/>
  <c r="CC5" i="146"/>
  <c r="CB5" i="146"/>
  <c r="CA5" i="146"/>
  <c r="BZ5" i="146"/>
  <c r="BY5" i="146"/>
  <c r="BX5" i="146"/>
  <c r="BW5" i="146"/>
  <c r="BV5" i="146"/>
  <c r="BU5" i="146"/>
  <c r="BT5" i="146"/>
  <c r="BS5" i="146"/>
  <c r="BR5" i="146"/>
  <c r="BQ5" i="146"/>
  <c r="BP5" i="146"/>
  <c r="BO5" i="146"/>
  <c r="BN5" i="146"/>
  <c r="BM5" i="146"/>
  <c r="BL5" i="146"/>
  <c r="BJ5" i="146"/>
  <c r="BI5" i="146"/>
  <c r="Q5" i="146"/>
  <c r="P5" i="146"/>
  <c r="CD4" i="146"/>
  <c r="CB4" i="146"/>
  <c r="BV4" i="146"/>
  <c r="BU4" i="146"/>
  <c r="BT4" i="146"/>
  <c r="BS4" i="146"/>
  <c r="BR4" i="146"/>
  <c r="BQ4" i="146"/>
  <c r="BQ11" i="146" s="1"/>
  <c r="BP4" i="146"/>
  <c r="BO4" i="146"/>
  <c r="BO11" i="146" s="1"/>
  <c r="BO18" i="146" s="1"/>
  <c r="BO44" i="146" s="1"/>
  <c r="BN4" i="146"/>
  <c r="BN11" i="146" s="1"/>
  <c r="BN18" i="146" s="1"/>
  <c r="BN44" i="146" s="1"/>
  <c r="BL4" i="146"/>
  <c r="BL11" i="146" s="1"/>
  <c r="BI4" i="146"/>
  <c r="BH4" i="146"/>
  <c r="BH11" i="146" s="1"/>
  <c r="BH18" i="146" s="1"/>
  <c r="BG4" i="146"/>
  <c r="BJ4" i="146" s="1"/>
  <c r="BF4" i="146"/>
  <c r="BF11" i="146" s="1"/>
  <c r="BF18" i="146" s="1"/>
  <c r="BF44" i="146" s="1"/>
  <c r="BE4" i="146"/>
  <c r="BD4" i="146"/>
  <c r="BD11" i="146" s="1"/>
  <c r="BD18" i="146" s="1"/>
  <c r="BC4" i="146"/>
  <c r="BB4" i="146"/>
  <c r="BA4" i="146"/>
  <c r="AZ4" i="146"/>
  <c r="AZ11" i="146" s="1"/>
  <c r="AY4" i="146"/>
  <c r="CC4" i="146" s="1"/>
  <c r="AX4" i="146"/>
  <c r="AX11" i="146" s="1"/>
  <c r="AX18" i="146" s="1"/>
  <c r="AX44" i="146" s="1"/>
  <c r="AW4" i="146"/>
  <c r="AW11" i="146" s="1"/>
  <c r="AV4" i="146"/>
  <c r="AV11" i="146" s="1"/>
  <c r="AV18" i="146" s="1"/>
  <c r="AU4" i="146"/>
  <c r="AT4" i="146"/>
  <c r="AS4" i="146"/>
  <c r="BZ4" i="146" s="1"/>
  <c r="AR4" i="146"/>
  <c r="AR11" i="146" s="1"/>
  <c r="AQ4" i="146"/>
  <c r="BY4" i="146" s="1"/>
  <c r="AP4" i="146"/>
  <c r="AP11" i="146" s="1"/>
  <c r="AP18" i="146" s="1"/>
  <c r="AP44" i="146" s="1"/>
  <c r="AO4" i="146"/>
  <c r="AN4" i="146"/>
  <c r="AN11" i="146" s="1"/>
  <c r="AN18" i="146" s="1"/>
  <c r="AM4" i="146"/>
  <c r="AL4" i="146"/>
  <c r="AK4" i="146"/>
  <c r="O4" i="146"/>
  <c r="O11" i="146" s="1"/>
  <c r="N4" i="146"/>
  <c r="M4" i="146"/>
  <c r="M11" i="146" s="1"/>
  <c r="L4" i="146"/>
  <c r="K4" i="146"/>
  <c r="J4" i="146"/>
  <c r="I4" i="146"/>
  <c r="I11" i="146" s="1"/>
  <c r="I18" i="146" s="1"/>
  <c r="H4" i="146"/>
  <c r="G4" i="146"/>
  <c r="F4" i="146"/>
  <c r="E4" i="146"/>
  <c r="D4" i="146"/>
  <c r="C4" i="146"/>
  <c r="Q11" i="144" l="1"/>
  <c r="O18" i="144"/>
  <c r="BI11" i="144"/>
  <c r="BJ11" i="144"/>
  <c r="BH18" i="144"/>
  <c r="CK13" i="144"/>
  <c r="CI5" i="144"/>
  <c r="CH5" i="144"/>
  <c r="BV11" i="144"/>
  <c r="BJ13" i="144"/>
  <c r="CU13" i="144"/>
  <c r="CG13" i="144"/>
  <c r="AM11" i="144"/>
  <c r="BW4" i="144"/>
  <c r="CA4" i="144"/>
  <c r="AU11" i="144"/>
  <c r="BC11" i="144"/>
  <c r="CE4" i="144"/>
  <c r="BZ11" i="144"/>
  <c r="BX11" i="144"/>
  <c r="N47" i="144"/>
  <c r="CR11" i="144"/>
  <c r="K18" i="144"/>
  <c r="AN44" i="144"/>
  <c r="AV44" i="144"/>
  <c r="BD44" i="144"/>
  <c r="CC11" i="144"/>
  <c r="AY18" i="144"/>
  <c r="CH42" i="144"/>
  <c r="CH27" i="144"/>
  <c r="CI27" i="144"/>
  <c r="L11" i="144"/>
  <c r="CS4" i="144"/>
  <c r="AO44" i="144"/>
  <c r="BX18" i="144"/>
  <c r="AW18" i="144"/>
  <c r="CB11" i="144"/>
  <c r="BE18" i="144"/>
  <c r="CK11" i="144"/>
  <c r="CD11" i="144"/>
  <c r="CQ13" i="144"/>
  <c r="BJ42" i="144"/>
  <c r="BI42" i="144"/>
  <c r="CI36" i="144"/>
  <c r="CH36" i="144"/>
  <c r="AQ18" i="144"/>
  <c r="BY11" i="144"/>
  <c r="M18" i="144"/>
  <c r="CT11" i="144"/>
  <c r="BG18" i="144"/>
  <c r="CG11" i="144"/>
  <c r="CP42" i="144"/>
  <c r="BL36" i="144"/>
  <c r="I18" i="144"/>
  <c r="CP11" i="144"/>
  <c r="CC13" i="144"/>
  <c r="CS13" i="144"/>
  <c r="N18" i="144"/>
  <c r="CU11" i="144"/>
  <c r="CH4" i="144"/>
  <c r="CQ11" i="144"/>
  <c r="CQ42" i="144"/>
  <c r="BL27" i="144"/>
  <c r="BY21" i="144"/>
  <c r="CG21" i="144"/>
  <c r="M42" i="144"/>
  <c r="CT42" i="144" s="1"/>
  <c r="BM4" i="144"/>
  <c r="BM11" i="144" s="1"/>
  <c r="BM18" i="144" s="1"/>
  <c r="CP4" i="144"/>
  <c r="BI21" i="144"/>
  <c r="BZ21" i="144"/>
  <c r="CU21" i="144"/>
  <c r="BL23" i="144"/>
  <c r="BL21" i="144" s="1"/>
  <c r="BL42" i="144" s="1"/>
  <c r="BL44" i="144" s="1"/>
  <c r="CK27" i="144"/>
  <c r="AO42" i="144"/>
  <c r="BX42" i="144" s="1"/>
  <c r="BE42" i="144"/>
  <c r="CU42" i="144" s="1"/>
  <c r="CQ4" i="144"/>
  <c r="CR4" i="144"/>
  <c r="CH16" i="144"/>
  <c r="J18" i="144"/>
  <c r="AK18" i="144"/>
  <c r="AS18" i="144"/>
  <c r="BA18" i="144"/>
  <c r="CK21" i="144"/>
  <c r="CH31" i="144"/>
  <c r="BI36" i="144"/>
  <c r="CU36" i="144"/>
  <c r="BJ21" i="144"/>
  <c r="AX42" i="144"/>
  <c r="AX44" i="144" s="1"/>
  <c r="P4" i="144"/>
  <c r="BX4" i="144"/>
  <c r="CF4" i="144"/>
  <c r="CI4" i="144" s="1"/>
  <c r="CC21" i="144"/>
  <c r="CP21" i="144"/>
  <c r="BJ36" i="144"/>
  <c r="O42" i="144"/>
  <c r="Q42" i="144" s="1"/>
  <c r="Q4" i="144"/>
  <c r="CT4" i="144"/>
  <c r="BM13" i="144"/>
  <c r="CP13" i="144"/>
  <c r="CH14" i="144"/>
  <c r="BV21" i="144"/>
  <c r="CD21" i="144"/>
  <c r="CQ21" i="144"/>
  <c r="CH25" i="144"/>
  <c r="P27" i="144"/>
  <c r="CH29" i="144"/>
  <c r="CK36" i="144"/>
  <c r="CH40" i="144"/>
  <c r="BM27" i="144"/>
  <c r="CU4" i="144"/>
  <c r="BW21" i="144"/>
  <c r="CE21" i="144"/>
  <c r="CR21" i="144"/>
  <c r="CH32" i="144"/>
  <c r="BM36" i="144"/>
  <c r="BM42" i="144" s="1"/>
  <c r="CH37" i="144"/>
  <c r="CS21" i="144"/>
  <c r="ER6" i="145"/>
  <c r="BM62" i="145"/>
  <c r="ER62" i="145" s="1"/>
  <c r="BP62" i="145"/>
  <c r="EU62" i="145" s="1"/>
  <c r="EU6" i="145"/>
  <c r="AN62" i="145"/>
  <c r="DS62" i="145" s="1"/>
  <c r="BQ62" i="145"/>
  <c r="EV62" i="145" s="1"/>
  <c r="EV6" i="145"/>
  <c r="BJ13" i="145"/>
  <c r="EO13" i="145" s="1"/>
  <c r="BO62" i="145"/>
  <c r="ET62" i="145" s="1"/>
  <c r="ET6" i="145"/>
  <c r="AX62" i="145"/>
  <c r="EC62" i="145" s="1"/>
  <c r="BJ6" i="145"/>
  <c r="BS62" i="145"/>
  <c r="EX62" i="145" s="1"/>
  <c r="EX6" i="145"/>
  <c r="AK62" i="145"/>
  <c r="BA62" i="145"/>
  <c r="CT47" i="145"/>
  <c r="O61" i="145"/>
  <c r="O62" i="145" s="1"/>
  <c r="Q47" i="145"/>
  <c r="CV47" i="145" s="1"/>
  <c r="CN61" i="145"/>
  <c r="CP62" i="145"/>
  <c r="BK6" i="145"/>
  <c r="CA6" i="145"/>
  <c r="FF6" i="145" s="1"/>
  <c r="EH6" i="145"/>
  <c r="FQ6" i="145"/>
  <c r="BU13" i="145"/>
  <c r="EZ13" i="145" s="1"/>
  <c r="CC13" i="145"/>
  <c r="FH13" i="145" s="1"/>
  <c r="DT13" i="145"/>
  <c r="EB13" i="145"/>
  <c r="EJ13" i="145"/>
  <c r="FQ20" i="145"/>
  <c r="BU20" i="145"/>
  <c r="EZ20" i="145" s="1"/>
  <c r="CC20" i="145"/>
  <c r="FH20" i="145" s="1"/>
  <c r="ED20" i="145"/>
  <c r="CA26" i="145"/>
  <c r="FF26" i="145" s="1"/>
  <c r="FQ38" i="145"/>
  <c r="CR38" i="145"/>
  <c r="FM54" i="145"/>
  <c r="CN54" i="145"/>
  <c r="Q54" i="145"/>
  <c r="CV54" i="145" s="1"/>
  <c r="EP61" i="145"/>
  <c r="BJ61" i="145"/>
  <c r="EO61" i="145" s="1"/>
  <c r="CE62" i="145"/>
  <c r="FJ62" i="145" s="1"/>
  <c r="CB6" i="145"/>
  <c r="FG6" i="145" s="1"/>
  <c r="BU6" i="145"/>
  <c r="EZ6" i="145" s="1"/>
  <c r="BW13" i="145"/>
  <c r="FB13" i="145" s="1"/>
  <c r="CE13" i="145"/>
  <c r="FJ13" i="145" s="1"/>
  <c r="CO13" i="145"/>
  <c r="ED13" i="145"/>
  <c r="CT38" i="145"/>
  <c r="Q38" i="145"/>
  <c r="CV38" i="145" s="1"/>
  <c r="FN47" i="145"/>
  <c r="CA54" i="145"/>
  <c r="FF54" i="145" s="1"/>
  <c r="CA61" i="145"/>
  <c r="FF61" i="145" s="1"/>
  <c r="AO62" i="145"/>
  <c r="DT62" i="145" s="1"/>
  <c r="AW62" i="145"/>
  <c r="BE62" i="145"/>
  <c r="BN62" i="145"/>
  <c r="ES62" i="145" s="1"/>
  <c r="BV6" i="145"/>
  <c r="CD6" i="145"/>
  <c r="FI6" i="145" s="1"/>
  <c r="P13" i="145"/>
  <c r="CU13" i="145" s="1"/>
  <c r="BX13" i="145"/>
  <c r="FC13" i="145" s="1"/>
  <c r="CP13" i="145"/>
  <c r="P20" i="145"/>
  <c r="CU20" i="145" s="1"/>
  <c r="BX20" i="145"/>
  <c r="FC20" i="145" s="1"/>
  <c r="FN26" i="145"/>
  <c r="BJ26" i="145"/>
  <c r="EO26" i="145" s="1"/>
  <c r="BR26" i="145"/>
  <c r="EW26" i="145" s="1"/>
  <c r="BJ32" i="145"/>
  <c r="EO32" i="145" s="1"/>
  <c r="DS47" i="145"/>
  <c r="AN61" i="145"/>
  <c r="DS61" i="145" s="1"/>
  <c r="EA47" i="145"/>
  <c r="AV61" i="145"/>
  <c r="BY47" i="145"/>
  <c r="FD47" i="145" s="1"/>
  <c r="EI47" i="145"/>
  <c r="BD61" i="145"/>
  <c r="AR61" i="145"/>
  <c r="DW61" i="145" s="1"/>
  <c r="CD20" i="145"/>
  <c r="FI20" i="145" s="1"/>
  <c r="FM32" i="145"/>
  <c r="CN32" i="145"/>
  <c r="BW6" i="145"/>
  <c r="CE6" i="145"/>
  <c r="FJ6" i="145" s="1"/>
  <c r="CO6" i="145"/>
  <c r="DV6" i="145"/>
  <c r="ED6" i="145"/>
  <c r="EL6" i="145"/>
  <c r="BY13" i="145"/>
  <c r="FD13" i="145" s="1"/>
  <c r="CQ13" i="145"/>
  <c r="BY20" i="145"/>
  <c r="FD20" i="145" s="1"/>
  <c r="CQ20" i="145"/>
  <c r="BL32" i="145"/>
  <c r="EQ32" i="145" s="1"/>
  <c r="FP47" i="145"/>
  <c r="DT61" i="145"/>
  <c r="EB61" i="145"/>
  <c r="BZ61" i="145"/>
  <c r="FE61" i="145" s="1"/>
  <c r="EJ61" i="145"/>
  <c r="BT6" i="145"/>
  <c r="EY6" i="145" s="1"/>
  <c r="BV20" i="145"/>
  <c r="FA20" i="145" s="1"/>
  <c r="P6" i="145"/>
  <c r="CU6" i="145" s="1"/>
  <c r="BX6" i="145"/>
  <c r="FC6" i="145" s="1"/>
  <c r="CP6" i="145"/>
  <c r="FN6" i="145"/>
  <c r="CR13" i="145"/>
  <c r="FN20" i="145"/>
  <c r="CR20" i="145"/>
  <c r="FP26" i="145"/>
  <c r="BL26" i="145"/>
  <c r="EQ26" i="145" s="1"/>
  <c r="FQ47" i="145"/>
  <c r="CR47" i="145"/>
  <c r="M61" i="145"/>
  <c r="P47" i="145"/>
  <c r="CU47" i="145" s="1"/>
  <c r="AP61" i="145"/>
  <c r="DU61" i="145" s="1"/>
  <c r="DU47" i="145"/>
  <c r="AX61" i="145"/>
  <c r="EC61" i="145" s="1"/>
  <c r="EC47" i="145"/>
  <c r="BF61" i="145"/>
  <c r="EK61" i="145" s="1"/>
  <c r="EK47" i="145"/>
  <c r="CC47" i="145"/>
  <c r="FH47" i="145" s="1"/>
  <c r="AZ61" i="145"/>
  <c r="EE61" i="145" s="1"/>
  <c r="CE26" i="145"/>
  <c r="FJ26" i="145" s="1"/>
  <c r="I62" i="145"/>
  <c r="Q6" i="145"/>
  <c r="CV6" i="145" s="1"/>
  <c r="AR62" i="145"/>
  <c r="DW62" i="145" s="1"/>
  <c r="AZ62" i="145"/>
  <c r="EE62" i="145" s="1"/>
  <c r="BH62" i="145"/>
  <c r="EM62" i="145" s="1"/>
  <c r="BY6" i="145"/>
  <c r="FD6" i="145" s="1"/>
  <c r="CQ6" i="145"/>
  <c r="DP6" i="145"/>
  <c r="DX6" i="145"/>
  <c r="EF6" i="145"/>
  <c r="EW6" i="145"/>
  <c r="FO6" i="145"/>
  <c r="BK13" i="145"/>
  <c r="EP13" i="145" s="1"/>
  <c r="FO20" i="145"/>
  <c r="CS20" i="145"/>
  <c r="BV26" i="145"/>
  <c r="FA26" i="145" s="1"/>
  <c r="CD26" i="145"/>
  <c r="FI26" i="145" s="1"/>
  <c r="DV61" i="145"/>
  <c r="BW61" i="145"/>
  <c r="FB61" i="145" s="1"/>
  <c r="EL61" i="145"/>
  <c r="CE61" i="145"/>
  <c r="FJ61" i="145" s="1"/>
  <c r="FM47" i="145"/>
  <c r="EC54" i="145"/>
  <c r="BZ54" i="145"/>
  <c r="FE54" i="145" s="1"/>
  <c r="EK54" i="145"/>
  <c r="CD54" i="145"/>
  <c r="FI54" i="145" s="1"/>
  <c r="ED62" i="145"/>
  <c r="P26" i="145"/>
  <c r="CU26" i="145" s="1"/>
  <c r="BV47" i="145"/>
  <c r="FA47" i="145" s="1"/>
  <c r="CD47" i="145"/>
  <c r="FI47" i="145" s="1"/>
  <c r="J61" i="145"/>
  <c r="J62" i="145" s="1"/>
  <c r="AK61" i="145"/>
  <c r="FM61" i="145" s="1"/>
  <c r="AS61" i="145"/>
  <c r="AS62" i="145" s="1"/>
  <c r="BA61" i="145"/>
  <c r="BZ26" i="145"/>
  <c r="FE26" i="145" s="1"/>
  <c r="CR26" i="145"/>
  <c r="DQ26" i="145"/>
  <c r="EG26" i="145"/>
  <c r="FR32" i="145"/>
  <c r="P38" i="145"/>
  <c r="CU38" i="145" s="1"/>
  <c r="CP38" i="145"/>
  <c r="L61" i="145"/>
  <c r="AM61" i="145"/>
  <c r="AU61" i="145"/>
  <c r="BC61" i="145"/>
  <c r="CS26" i="145"/>
  <c r="DR26" i="145"/>
  <c r="EH26" i="145"/>
  <c r="CQ38" i="145"/>
  <c r="DP47" i="145"/>
  <c r="EF47" i="145"/>
  <c r="BJ45" i="145"/>
  <c r="EO45" i="145" s="1"/>
  <c r="BZ47" i="145"/>
  <c r="FE47" i="145" s="1"/>
  <c r="N61" i="145"/>
  <c r="DT26" i="145"/>
  <c r="EJ26" i="145"/>
  <c r="CO32" i="145"/>
  <c r="CS38" i="145"/>
  <c r="CA47" i="145"/>
  <c r="FF47" i="145" s="1"/>
  <c r="CS47" i="145"/>
  <c r="BW54" i="145"/>
  <c r="FB54" i="145" s="1"/>
  <c r="CE54" i="145"/>
  <c r="FJ54" i="145" s="1"/>
  <c r="CO54" i="145"/>
  <c r="Q4" i="147"/>
  <c r="O11" i="147"/>
  <c r="P4" i="147"/>
  <c r="N11" i="147"/>
  <c r="BM4" i="147"/>
  <c r="BM11" i="147" s="1"/>
  <c r="BL5" i="147"/>
  <c r="BL4" i="147" s="1"/>
  <c r="BL11" i="147" s="1"/>
  <c r="CI16" i="147"/>
  <c r="CH16" i="147"/>
  <c r="BJ27" i="147"/>
  <c r="BI27" i="147"/>
  <c r="CG27" i="147"/>
  <c r="BX21" i="147"/>
  <c r="BR11" i="147"/>
  <c r="BR18" i="147" s="1"/>
  <c r="BR44" i="147" s="1"/>
  <c r="AO18" i="147"/>
  <c r="BX11" i="147"/>
  <c r="L18" i="147"/>
  <c r="L44" i="147" s="1"/>
  <c r="BW4" i="147"/>
  <c r="AM11" i="147"/>
  <c r="CE4" i="147"/>
  <c r="BC11" i="147"/>
  <c r="BI13" i="147"/>
  <c r="BL14" i="147"/>
  <c r="BL13" i="147" s="1"/>
  <c r="BM13" i="147"/>
  <c r="CI14" i="147"/>
  <c r="BH18" i="147"/>
  <c r="BJ11" i="147"/>
  <c r="BI11" i="147"/>
  <c r="BO11" i="147"/>
  <c r="BO18" i="147" s="1"/>
  <c r="BO44" i="147" s="1"/>
  <c r="BY11" i="147"/>
  <c r="AQ18" i="147"/>
  <c r="BG18" i="147"/>
  <c r="CG11" i="147"/>
  <c r="M44" i="147"/>
  <c r="AN18" i="147"/>
  <c r="AN44" i="147" s="1"/>
  <c r="AV18" i="147"/>
  <c r="AV44" i="147" s="1"/>
  <c r="BD18" i="147"/>
  <c r="BD44" i="147" s="1"/>
  <c r="BY4" i="147"/>
  <c r="CG4" i="147"/>
  <c r="CG6" i="147"/>
  <c r="CG8" i="147"/>
  <c r="CG10" i="147"/>
  <c r="CG13" i="147"/>
  <c r="CG15" i="147"/>
  <c r="AL42" i="147"/>
  <c r="AL44" i="147" s="1"/>
  <c r="AU21" i="147"/>
  <c r="P22" i="147"/>
  <c r="CG22" i="147"/>
  <c r="BU27" i="147"/>
  <c r="BM29" i="147"/>
  <c r="BM27" i="147" s="1"/>
  <c r="BU29" i="147"/>
  <c r="AQ36" i="147"/>
  <c r="BY36" i="147" s="1"/>
  <c r="BY39" i="147"/>
  <c r="CC39" i="147"/>
  <c r="AY36" i="147"/>
  <c r="CC36" i="147" s="1"/>
  <c r="BG36" i="147"/>
  <c r="BG42" i="147" s="1"/>
  <c r="BJ39" i="147"/>
  <c r="CG39" i="147"/>
  <c r="CI40" i="147"/>
  <c r="CH40" i="147"/>
  <c r="BC42" i="147"/>
  <c r="CE42" i="147" s="1"/>
  <c r="AK4" i="147"/>
  <c r="AS4" i="147"/>
  <c r="BA4" i="147"/>
  <c r="BI4" i="147"/>
  <c r="P5" i="147"/>
  <c r="P7" i="147"/>
  <c r="P9" i="147"/>
  <c r="AW11" i="147"/>
  <c r="BE11" i="147"/>
  <c r="AK13" i="147"/>
  <c r="BV13" i="147" s="1"/>
  <c r="AS13" i="147"/>
  <c r="BZ13" i="147" s="1"/>
  <c r="BA13" i="147"/>
  <c r="CD13" i="147" s="1"/>
  <c r="P14" i="147"/>
  <c r="P16" i="147"/>
  <c r="AM21" i="147"/>
  <c r="BE42" i="147"/>
  <c r="CE21" i="147"/>
  <c r="CI25" i="147"/>
  <c r="CH25" i="147"/>
  <c r="BJ29" i="147"/>
  <c r="BI29" i="147"/>
  <c r="CG29" i="147"/>
  <c r="AQ42" i="147"/>
  <c r="CI30" i="147"/>
  <c r="CH30" i="147"/>
  <c r="BJ4" i="147"/>
  <c r="Q5" i="147"/>
  <c r="BW5" i="147"/>
  <c r="CE5" i="147"/>
  <c r="Q14" i="147"/>
  <c r="BW14" i="147"/>
  <c r="CE14" i="147"/>
  <c r="CH14" i="147" s="1"/>
  <c r="P21" i="147"/>
  <c r="BF42" i="147"/>
  <c r="BF44" i="147" s="1"/>
  <c r="CF21" i="147"/>
  <c r="CC27" i="147"/>
  <c r="O27" i="147"/>
  <c r="Q27" i="147" s="1"/>
  <c r="Q28" i="147"/>
  <c r="AP27" i="147"/>
  <c r="BX27" i="147" s="1"/>
  <c r="AX27" i="147"/>
  <c r="CB27" i="147" s="1"/>
  <c r="BF27" i="147"/>
  <c r="CF27" i="147" s="1"/>
  <c r="CJ31" i="147"/>
  <c r="BY33" i="147"/>
  <c r="CC33" i="147"/>
  <c r="CG33" i="147"/>
  <c r="AU4" i="147"/>
  <c r="AY11" i="147"/>
  <c r="AU13" i="147"/>
  <c r="CA13" i="147" s="1"/>
  <c r="CI28" i="147"/>
  <c r="CH28" i="147"/>
  <c r="CI32" i="147"/>
  <c r="CH32" i="147"/>
  <c r="BJ33" i="147"/>
  <c r="BI33" i="147"/>
  <c r="CG5" i="147"/>
  <c r="CG7" i="147"/>
  <c r="CG9" i="147"/>
  <c r="Q21" i="147"/>
  <c r="AY21" i="147"/>
  <c r="CJ21" i="147"/>
  <c r="AZ42" i="147"/>
  <c r="AZ44" i="147" s="1"/>
  <c r="BH21" i="147"/>
  <c r="BI22" i="147"/>
  <c r="I27" i="147"/>
  <c r="BL29" i="147"/>
  <c r="BM31" i="147"/>
  <c r="BL31" i="147" s="1"/>
  <c r="BU31" i="147"/>
  <c r="CC31" i="147"/>
  <c r="BP34" i="147"/>
  <c r="BT34" i="147"/>
  <c r="BX34" i="147"/>
  <c r="CB34" i="147"/>
  <c r="CJ34" i="147"/>
  <c r="CI38" i="147"/>
  <c r="CH38" i="147"/>
  <c r="P6" i="147"/>
  <c r="P8" i="147"/>
  <c r="P10" i="147"/>
  <c r="BA42" i="147"/>
  <c r="CD42" i="147" s="1"/>
  <c r="K42" i="147"/>
  <c r="K44" i="147" s="1"/>
  <c r="BL28" i="147"/>
  <c r="BJ31" i="147"/>
  <c r="BI31" i="147"/>
  <c r="CG31" i="147"/>
  <c r="BV42" i="147"/>
  <c r="BU18" i="147"/>
  <c r="BU44" i="147" s="1"/>
  <c r="BZ21" i="147"/>
  <c r="BB42" i="147"/>
  <c r="BB44" i="147" s="1"/>
  <c r="BM21" i="147"/>
  <c r="AR27" i="147"/>
  <c r="BY27" i="147" s="1"/>
  <c r="CJ27" i="147"/>
  <c r="CJ29" i="147"/>
  <c r="BV36" i="147"/>
  <c r="AS36" i="147"/>
  <c r="BZ36" i="147" s="1"/>
  <c r="BZ38" i="147"/>
  <c r="BA36" i="147"/>
  <c r="CD36" i="147" s="1"/>
  <c r="CD38" i="147"/>
  <c r="CJ39" i="147"/>
  <c r="Q40" i="147"/>
  <c r="P40" i="147"/>
  <c r="N36" i="147"/>
  <c r="P36" i="147" s="1"/>
  <c r="BV21" i="147"/>
  <c r="CD21" i="147"/>
  <c r="P28" i="147"/>
  <c r="CJ33" i="147"/>
  <c r="CF34" i="147"/>
  <c r="AM36" i="147"/>
  <c r="BW36" i="147" s="1"/>
  <c r="BC36" i="147"/>
  <c r="CE36" i="147" s="1"/>
  <c r="BX37" i="147"/>
  <c r="CF37" i="147"/>
  <c r="BW28" i="147"/>
  <c r="CE28" i="147"/>
  <c r="CG34" i="147"/>
  <c r="BY37" i="147"/>
  <c r="CG37" i="147"/>
  <c r="AU27" i="147"/>
  <c r="CA27" i="147" s="1"/>
  <c r="BI34" i="147"/>
  <c r="AW36" i="147"/>
  <c r="CB36" i="147" s="1"/>
  <c r="BE36" i="147"/>
  <c r="BI37" i="147"/>
  <c r="BJ37" i="147"/>
  <c r="BI25" i="147"/>
  <c r="BI28" i="147"/>
  <c r="BI30" i="147"/>
  <c r="BI32" i="147"/>
  <c r="BI18" i="146"/>
  <c r="BJ18" i="146"/>
  <c r="I44" i="146"/>
  <c r="AK18" i="146"/>
  <c r="BV11" i="146"/>
  <c r="AN44" i="146"/>
  <c r="BD44" i="146"/>
  <c r="BI11" i="146"/>
  <c r="BJ13" i="146"/>
  <c r="CK13" i="146"/>
  <c r="CG13" i="146"/>
  <c r="CI22" i="146"/>
  <c r="L11" i="146"/>
  <c r="CS4" i="146"/>
  <c r="AO11" i="146"/>
  <c r="BX4" i="146"/>
  <c r="BE11" i="146"/>
  <c r="CF4" i="146"/>
  <c r="BP18" i="146"/>
  <c r="BP44" i="146" s="1"/>
  <c r="CS13" i="146"/>
  <c r="CT27" i="146"/>
  <c r="M42" i="146"/>
  <c r="P42" i="146" s="1"/>
  <c r="Q42" i="146"/>
  <c r="M18" i="146"/>
  <c r="CK4" i="146"/>
  <c r="AS44" i="146"/>
  <c r="BZ18" i="146"/>
  <c r="BZ44" i="146" s="1"/>
  <c r="BV13" i="146"/>
  <c r="CP13" i="146"/>
  <c r="CU13" i="146"/>
  <c r="BG18" i="146"/>
  <c r="CG11" i="146"/>
  <c r="BL14" i="146"/>
  <c r="BL13" i="146" s="1"/>
  <c r="BL18" i="146" s="1"/>
  <c r="BM13" i="146"/>
  <c r="AV42" i="146"/>
  <c r="CA42" i="146" s="1"/>
  <c r="CA27" i="146"/>
  <c r="CP27" i="146"/>
  <c r="AW18" i="146"/>
  <c r="CB11" i="146"/>
  <c r="BM4" i="146"/>
  <c r="BM11" i="146" s="1"/>
  <c r="BM18" i="146" s="1"/>
  <c r="AQ18" i="146"/>
  <c r="BY11" i="146"/>
  <c r="N47" i="146"/>
  <c r="N11" i="146"/>
  <c r="CU4" i="146"/>
  <c r="P4" i="146"/>
  <c r="CQ4" i="146"/>
  <c r="AT44" i="146"/>
  <c r="CQ13" i="146"/>
  <c r="BI27" i="146"/>
  <c r="BY42" i="146"/>
  <c r="K42" i="146"/>
  <c r="CR21" i="146"/>
  <c r="BW4" i="146"/>
  <c r="AM11" i="146"/>
  <c r="CE4" i="146"/>
  <c r="BC11" i="146"/>
  <c r="CT11" i="146" s="1"/>
  <c r="BJ11" i="146"/>
  <c r="CQ11" i="146"/>
  <c r="J18" i="146"/>
  <c r="CC11" i="146"/>
  <c r="AY18" i="146"/>
  <c r="O18" i="146"/>
  <c r="BM21" i="146"/>
  <c r="BM42" i="146" s="1"/>
  <c r="BL23" i="146"/>
  <c r="BL21" i="146" s="1"/>
  <c r="BL42" i="146" s="1"/>
  <c r="CP11" i="146"/>
  <c r="CA4" i="146"/>
  <c r="CR4" i="146"/>
  <c r="AU11" i="146"/>
  <c r="CI6" i="146"/>
  <c r="CT4" i="146"/>
  <c r="CR11" i="146"/>
  <c r="BA18" i="146"/>
  <c r="CD11" i="146"/>
  <c r="CH16" i="146"/>
  <c r="CI16" i="146"/>
  <c r="CQ42" i="146"/>
  <c r="AL42" i="146"/>
  <c r="AL44" i="146" s="1"/>
  <c r="BV21" i="146"/>
  <c r="BB42" i="146"/>
  <c r="BB44" i="146" s="1"/>
  <c r="CD21" i="146"/>
  <c r="CT21" i="146"/>
  <c r="BL36" i="146"/>
  <c r="BY21" i="146"/>
  <c r="CG21" i="146"/>
  <c r="CP4" i="146"/>
  <c r="BI21" i="146"/>
  <c r="BZ21" i="146"/>
  <c r="CU21" i="146"/>
  <c r="CK27" i="146"/>
  <c r="AO42" i="146"/>
  <c r="BX42" i="146" s="1"/>
  <c r="BE42" i="146"/>
  <c r="CG36" i="146"/>
  <c r="CH31" i="146"/>
  <c r="CH6" i="146"/>
  <c r="K18" i="146"/>
  <c r="CC21" i="146"/>
  <c r="CP21" i="146"/>
  <c r="CH22" i="146"/>
  <c r="BJ36" i="146"/>
  <c r="BH42" i="146"/>
  <c r="Q4" i="146"/>
  <c r="CG4" i="146"/>
  <c r="CH9" i="146"/>
  <c r="CH14" i="146"/>
  <c r="CQ21" i="146"/>
  <c r="P27" i="146"/>
  <c r="BX27" i="146"/>
  <c r="CK36" i="146"/>
  <c r="CH40" i="146"/>
  <c r="BW21" i="146"/>
  <c r="CE21" i="146"/>
  <c r="Q27" i="146"/>
  <c r="CG27" i="146"/>
  <c r="BM36" i="146"/>
  <c r="CS21" i="146"/>
  <c r="L18" i="144" l="1"/>
  <c r="CS11" i="144"/>
  <c r="CH13" i="144"/>
  <c r="CI13" i="144"/>
  <c r="CK42" i="144"/>
  <c r="CF42" i="144"/>
  <c r="CI42" i="144" s="1"/>
  <c r="CP18" i="144"/>
  <c r="I44" i="144"/>
  <c r="M44" i="144"/>
  <c r="BW11" i="144"/>
  <c r="AM18" i="144"/>
  <c r="BM44" i="144"/>
  <c r="CD18" i="144"/>
  <c r="BA44" i="144"/>
  <c r="CD44" i="144" s="1"/>
  <c r="CK18" i="144"/>
  <c r="BE44" i="144"/>
  <c r="CF18" i="144"/>
  <c r="K44" i="144"/>
  <c r="CR18" i="144"/>
  <c r="BH44" i="144"/>
  <c r="BJ18" i="144"/>
  <c r="BI18" i="144"/>
  <c r="AS44" i="144"/>
  <c r="BZ18" i="144"/>
  <c r="BZ44" i="144" s="1"/>
  <c r="CI21" i="144"/>
  <c r="CH21" i="144"/>
  <c r="CU18" i="144"/>
  <c r="N44" i="144"/>
  <c r="P18" i="144"/>
  <c r="CH11" i="144"/>
  <c r="CI11" i="144"/>
  <c r="CE11" i="144"/>
  <c r="BC18" i="144"/>
  <c r="CS42" i="144"/>
  <c r="O44" i="144"/>
  <c r="Q44" i="144" s="1"/>
  <c r="Q18" i="144"/>
  <c r="BV18" i="144"/>
  <c r="BV44" i="144" s="1"/>
  <c r="AK44" i="144"/>
  <c r="CG18" i="144"/>
  <c r="BG44" i="144"/>
  <c r="CB18" i="144"/>
  <c r="AW44" i="144"/>
  <c r="CB42" i="144"/>
  <c r="AU18" i="144"/>
  <c r="CA11" i="144"/>
  <c r="BY18" i="144"/>
  <c r="BY44" i="144" s="1"/>
  <c r="AQ44" i="144"/>
  <c r="CQ18" i="144"/>
  <c r="J44" i="144"/>
  <c r="BX44" i="144"/>
  <c r="CC18" i="144"/>
  <c r="AY44" i="144"/>
  <c r="CC44" i="144" s="1"/>
  <c r="P42" i="144"/>
  <c r="FN62" i="145"/>
  <c r="CO62" i="145"/>
  <c r="CT62" i="145"/>
  <c r="DX62" i="145"/>
  <c r="BX62" i="145"/>
  <c r="FC62" i="145" s="1"/>
  <c r="CC61" i="145"/>
  <c r="FH61" i="145" s="1"/>
  <c r="EH61" i="145"/>
  <c r="CD61" i="145"/>
  <c r="FI61" i="145" s="1"/>
  <c r="BW62" i="145"/>
  <c r="FB62" i="145" s="1"/>
  <c r="FB6" i="145"/>
  <c r="BK62" i="145"/>
  <c r="EP62" i="145" s="1"/>
  <c r="EP6" i="145"/>
  <c r="BR62" i="145"/>
  <c r="EW62" i="145" s="1"/>
  <c r="BF62" i="145"/>
  <c r="EK62" i="145" s="1"/>
  <c r="CR61" i="145"/>
  <c r="FQ61" i="145"/>
  <c r="BJ62" i="145"/>
  <c r="EO62" i="145" s="1"/>
  <c r="EO6" i="145"/>
  <c r="BU61" i="145"/>
  <c r="EZ61" i="145" s="1"/>
  <c r="DR61" i="145"/>
  <c r="CA62" i="145"/>
  <c r="FF62" i="145" s="1"/>
  <c r="BZ62" i="145"/>
  <c r="FE62" i="145" s="1"/>
  <c r="EB62" i="145"/>
  <c r="AM62" i="145"/>
  <c r="AP62" i="145"/>
  <c r="DU62" i="145" s="1"/>
  <c r="P61" i="145"/>
  <c r="CU61" i="145" s="1"/>
  <c r="FR61" i="145"/>
  <c r="CS61" i="145"/>
  <c r="BY61" i="145"/>
  <c r="FD61" i="145" s="1"/>
  <c r="DZ61" i="145"/>
  <c r="CD62" i="145"/>
  <c r="FI62" i="145" s="1"/>
  <c r="EJ62" i="145"/>
  <c r="FP61" i="145"/>
  <c r="CQ61" i="145"/>
  <c r="CB61" i="145"/>
  <c r="FG61" i="145" s="1"/>
  <c r="EF61" i="145"/>
  <c r="BT62" i="145"/>
  <c r="EY62" i="145" s="1"/>
  <c r="DP62" i="145"/>
  <c r="M62" i="145"/>
  <c r="BX61" i="145"/>
  <c r="FC61" i="145" s="1"/>
  <c r="FO61" i="145"/>
  <c r="DX61" i="145"/>
  <c r="CN62" i="145"/>
  <c r="FM62" i="145"/>
  <c r="BV61" i="145"/>
  <c r="FA61" i="145" s="1"/>
  <c r="BC62" i="145"/>
  <c r="N62" i="145"/>
  <c r="Q62" i="145" s="1"/>
  <c r="CV62" i="145" s="1"/>
  <c r="CB62" i="145"/>
  <c r="FG62" i="145" s="1"/>
  <c r="EF62" i="145"/>
  <c r="BT61" i="145"/>
  <c r="EY61" i="145" s="1"/>
  <c r="DP61" i="145"/>
  <c r="BL62" i="145"/>
  <c r="EQ62" i="145" s="1"/>
  <c r="BV62" i="145"/>
  <c r="FA62" i="145" s="1"/>
  <c r="FA6" i="145"/>
  <c r="EA61" i="145"/>
  <c r="AV62" i="145"/>
  <c r="EA62" i="145" s="1"/>
  <c r="FN61" i="145"/>
  <c r="CO61" i="145"/>
  <c r="AU62" i="145"/>
  <c r="FO62" i="145" s="1"/>
  <c r="EI61" i="145"/>
  <c r="BD62" i="145"/>
  <c r="EI62" i="145" s="1"/>
  <c r="L62" i="145"/>
  <c r="CT61" i="145"/>
  <c r="Q61" i="145"/>
  <c r="CV61" i="145" s="1"/>
  <c r="CG42" i="147"/>
  <c r="BL18" i="147"/>
  <c r="BL44" i="147" s="1"/>
  <c r="BI21" i="147"/>
  <c r="BH42" i="147"/>
  <c r="BJ21" i="147"/>
  <c r="CI5" i="147"/>
  <c r="CH5" i="147"/>
  <c r="CG21" i="147"/>
  <c r="Q36" i="147"/>
  <c r="BM18" i="147"/>
  <c r="BM44" i="147" s="1"/>
  <c r="AU42" i="147"/>
  <c r="CA42" i="147" s="1"/>
  <c r="CA21" i="147"/>
  <c r="AS42" i="147"/>
  <c r="BZ42" i="147" s="1"/>
  <c r="CI31" i="147"/>
  <c r="CH31" i="147"/>
  <c r="AX42" i="147"/>
  <c r="AX44" i="147" s="1"/>
  <c r="CI39" i="147"/>
  <c r="CH39" i="147"/>
  <c r="CI15" i="147"/>
  <c r="CH15" i="147"/>
  <c r="BC18" i="147"/>
  <c r="CE11" i="147"/>
  <c r="AP42" i="147"/>
  <c r="CI37" i="147"/>
  <c r="CH37" i="147"/>
  <c r="AR42" i="147"/>
  <c r="AR44" i="147" s="1"/>
  <c r="O42" i="147"/>
  <c r="AW42" i="147"/>
  <c r="CI13" i="147"/>
  <c r="CH13" i="147"/>
  <c r="CI27" i="147"/>
  <c r="CH27" i="147"/>
  <c r="CI7" i="147"/>
  <c r="CH7" i="147"/>
  <c r="AM42" i="147"/>
  <c r="BW42" i="147" s="1"/>
  <c r="BW21" i="147"/>
  <c r="BA11" i="147"/>
  <c r="CD4" i="147"/>
  <c r="CG36" i="147"/>
  <c r="BJ36" i="147"/>
  <c r="CI10" i="147"/>
  <c r="CH10" i="147"/>
  <c r="BH44" i="147"/>
  <c r="BI18" i="147"/>
  <c r="BJ18" i="147"/>
  <c r="BW11" i="147"/>
  <c r="AM18" i="147"/>
  <c r="AO44" i="147"/>
  <c r="BX18" i="147"/>
  <c r="N18" i="147"/>
  <c r="P11" i="147"/>
  <c r="CI34" i="147"/>
  <c r="CH34" i="147"/>
  <c r="BM42" i="147"/>
  <c r="AY42" i="147"/>
  <c r="CC42" i="147" s="1"/>
  <c r="CC21" i="147"/>
  <c r="AY18" i="147"/>
  <c r="CC11" i="147"/>
  <c r="N42" i="147"/>
  <c r="P42" i="147" s="1"/>
  <c r="AS11" i="147"/>
  <c r="BZ4" i="147"/>
  <c r="CI8" i="147"/>
  <c r="CH8" i="147"/>
  <c r="CI11" i="147"/>
  <c r="CH11" i="147"/>
  <c r="CI29" i="147"/>
  <c r="CH29" i="147"/>
  <c r="CF36" i="147"/>
  <c r="CJ36" i="147"/>
  <c r="BL27" i="147"/>
  <c r="BL42" i="147" s="1"/>
  <c r="CA4" i="147"/>
  <c r="AU11" i="147"/>
  <c r="BE18" i="147"/>
  <c r="CJ11" i="147"/>
  <c r="CF11" i="147"/>
  <c r="AK11" i="147"/>
  <c r="BV4" i="147"/>
  <c r="CH22" i="147"/>
  <c r="CI22" i="147"/>
  <c r="CI6" i="147"/>
  <c r="CH6" i="147"/>
  <c r="BG44" i="147"/>
  <c r="CG44" i="147" s="1"/>
  <c r="CG18" i="147"/>
  <c r="O18" i="147"/>
  <c r="Q11" i="147"/>
  <c r="CI9" i="147"/>
  <c r="CH9" i="147"/>
  <c r="CH33" i="147"/>
  <c r="CI33" i="147"/>
  <c r="BY42" i="147"/>
  <c r="CJ42" i="147"/>
  <c r="CF42" i="147"/>
  <c r="AW18" i="147"/>
  <c r="CB11" i="147"/>
  <c r="CI4" i="147"/>
  <c r="CH4" i="147"/>
  <c r="AQ44" i="147"/>
  <c r="BY18" i="147"/>
  <c r="BY44" i="147" s="1"/>
  <c r="BL44" i="146"/>
  <c r="BM44" i="146"/>
  <c r="CR42" i="146"/>
  <c r="BJ42" i="146"/>
  <c r="BI42" i="146"/>
  <c r="CI36" i="146"/>
  <c r="CH36" i="146"/>
  <c r="CH21" i="146"/>
  <c r="CI21" i="146"/>
  <c r="AU18" i="146"/>
  <c r="CA11" i="146"/>
  <c r="CD42" i="146"/>
  <c r="N18" i="146"/>
  <c r="CU11" i="146"/>
  <c r="P11" i="146"/>
  <c r="CB18" i="146"/>
  <c r="CB44" i="146" s="1"/>
  <c r="AW44" i="146"/>
  <c r="I46" i="146"/>
  <c r="J46" i="146" s="1"/>
  <c r="K46" i="146" s="1"/>
  <c r="CK42" i="146"/>
  <c r="CF42" i="146"/>
  <c r="BV42" i="146"/>
  <c r="Q11" i="146"/>
  <c r="AV44" i="146"/>
  <c r="BG44" i="146"/>
  <c r="CG44" i="146" s="1"/>
  <c r="CG18" i="146"/>
  <c r="BE18" i="146"/>
  <c r="CK11" i="146"/>
  <c r="CF11" i="146"/>
  <c r="CI11" i="146" s="1"/>
  <c r="CI4" i="146"/>
  <c r="CH4" i="146"/>
  <c r="J44" i="146"/>
  <c r="BV18" i="146"/>
  <c r="BV44" i="146" s="1"/>
  <c r="AK44" i="146"/>
  <c r="CP42" i="146"/>
  <c r="CE11" i="146"/>
  <c r="CH11" i="146" s="1"/>
  <c r="BC18" i="146"/>
  <c r="CT18" i="146" s="1"/>
  <c r="CU42" i="146"/>
  <c r="M44" i="146"/>
  <c r="CH27" i="146"/>
  <c r="CI27" i="146"/>
  <c r="O44" i="146"/>
  <c r="Q18" i="146"/>
  <c r="AO18" i="146"/>
  <c r="CQ18" i="146" s="1"/>
  <c r="BX11" i="146"/>
  <c r="BH44" i="146"/>
  <c r="K44" i="146"/>
  <c r="CR18" i="146"/>
  <c r="AQ44" i="146"/>
  <c r="BY18" i="146"/>
  <c r="BY44" i="146" s="1"/>
  <c r="L18" i="146"/>
  <c r="CS11" i="146"/>
  <c r="CI13" i="146"/>
  <c r="CH13" i="146"/>
  <c r="CG42" i="146"/>
  <c r="CD18" i="146"/>
  <c r="BA44" i="146"/>
  <c r="CD44" i="146" s="1"/>
  <c r="AY44" i="146"/>
  <c r="CC44" i="146" s="1"/>
  <c r="CC18" i="146"/>
  <c r="BW11" i="146"/>
  <c r="AM18" i="146"/>
  <c r="CT42" i="146"/>
  <c r="CI18" i="144" l="1"/>
  <c r="I46" i="144"/>
  <c r="J46" i="144" s="1"/>
  <c r="K46" i="144" s="1"/>
  <c r="AU44" i="144"/>
  <c r="CA18" i="144"/>
  <c r="CA44" i="144" s="1"/>
  <c r="CU44" i="144"/>
  <c r="P44" i="144"/>
  <c r="BJ44" i="144"/>
  <c r="BI44" i="144"/>
  <c r="AM44" i="144"/>
  <c r="CP44" i="144" s="1"/>
  <c r="BW18" i="144"/>
  <c r="BW44" i="144" s="1"/>
  <c r="CR44" i="144"/>
  <c r="CQ44" i="144"/>
  <c r="CB44" i="144"/>
  <c r="BC44" i="144"/>
  <c r="CE44" i="144" s="1"/>
  <c r="CE18" i="144"/>
  <c r="CH18" i="144" s="1"/>
  <c r="CG44" i="144"/>
  <c r="CK44" i="144"/>
  <c r="CF44" i="144"/>
  <c r="CT18" i="144"/>
  <c r="L44" i="144"/>
  <c r="CS44" i="144" s="1"/>
  <c r="CS18" i="144"/>
  <c r="FP62" i="145"/>
  <c r="CQ62" i="145"/>
  <c r="EH62" i="145"/>
  <c r="CC62" i="145"/>
  <c r="FH62" i="145" s="1"/>
  <c r="DZ62" i="145"/>
  <c r="BY62" i="145"/>
  <c r="FD62" i="145" s="1"/>
  <c r="DR62" i="145"/>
  <c r="BU62" i="145"/>
  <c r="EZ62" i="145" s="1"/>
  <c r="FR62" i="145"/>
  <c r="CS62" i="145"/>
  <c r="P62" i="145"/>
  <c r="CU62" i="145" s="1"/>
  <c r="FQ62" i="145"/>
  <c r="CR62" i="145"/>
  <c r="CH21" i="147"/>
  <c r="CI21" i="147"/>
  <c r="BW18" i="147"/>
  <c r="BW44" i="147" s="1"/>
  <c r="AM44" i="147"/>
  <c r="CH36" i="147"/>
  <c r="CI36" i="147"/>
  <c r="BX42" i="147"/>
  <c r="AP44" i="147"/>
  <c r="AW44" i="147"/>
  <c r="CB18" i="147"/>
  <c r="CB44" i="147" s="1"/>
  <c r="BA18" i="147"/>
  <c r="CD11" i="147"/>
  <c r="BC44" i="147"/>
  <c r="CE44" i="147" s="1"/>
  <c r="CE18" i="147"/>
  <c r="AU18" i="147"/>
  <c r="CA11" i="147"/>
  <c r="O44" i="147"/>
  <c r="Q18" i="147"/>
  <c r="AK18" i="147"/>
  <c r="BV11" i="147"/>
  <c r="AS18" i="147"/>
  <c r="BZ11" i="147"/>
  <c r="CB42" i="147"/>
  <c r="BJ42" i="147"/>
  <c r="BI42" i="147"/>
  <c r="CH18" i="147"/>
  <c r="BJ44" i="147"/>
  <c r="BI44" i="147"/>
  <c r="Q42" i="147"/>
  <c r="CH44" i="147"/>
  <c r="P18" i="147"/>
  <c r="N44" i="147"/>
  <c r="P44" i="147" s="1"/>
  <c r="BE44" i="147"/>
  <c r="CJ18" i="147"/>
  <c r="CF18" i="147"/>
  <c r="CI18" i="147" s="1"/>
  <c r="AY44" i="147"/>
  <c r="CC44" i="147" s="1"/>
  <c r="CC18" i="147"/>
  <c r="BX44" i="147"/>
  <c r="CI42" i="147"/>
  <c r="CH42" i="147"/>
  <c r="CU18" i="146"/>
  <c r="N44" i="146"/>
  <c r="Q44" i="146" s="1"/>
  <c r="P18" i="146"/>
  <c r="L46" i="146"/>
  <c r="M46" i="146" s="1"/>
  <c r="CI42" i="146"/>
  <c r="CH42" i="146"/>
  <c r="CR44" i="146"/>
  <c r="CH44" i="146"/>
  <c r="BJ44" i="146"/>
  <c r="BI44" i="146"/>
  <c r="CT44" i="146"/>
  <c r="AU44" i="146"/>
  <c r="CA18" i="146"/>
  <c r="CA44" i="146" s="1"/>
  <c r="L44" i="146"/>
  <c r="CS44" i="146" s="1"/>
  <c r="CS18" i="146"/>
  <c r="AM44" i="146"/>
  <c r="CP44" i="146" s="1"/>
  <c r="BW18" i="146"/>
  <c r="BW44" i="146" s="1"/>
  <c r="CK18" i="146"/>
  <c r="BE44" i="146"/>
  <c r="CF18" i="146"/>
  <c r="CI18" i="146" s="1"/>
  <c r="AO44" i="146"/>
  <c r="CQ44" i="146" s="1"/>
  <c r="BX18" i="146"/>
  <c r="BX44" i="146" s="1"/>
  <c r="BC44" i="146"/>
  <c r="CE44" i="146" s="1"/>
  <c r="CE18" i="146"/>
  <c r="CH18" i="146" s="1"/>
  <c r="CP18" i="146"/>
  <c r="CI44" i="144" l="1"/>
  <c r="CH44" i="144"/>
  <c r="L46" i="144"/>
  <c r="M46" i="144" s="1"/>
  <c r="N46" i="144" s="1"/>
  <c r="CT44" i="144"/>
  <c r="AU44" i="147"/>
  <c r="CA18" i="147"/>
  <c r="CA44" i="147" s="1"/>
  <c r="AS44" i="147"/>
  <c r="BZ18" i="147"/>
  <c r="BZ44" i="147" s="1"/>
  <c r="CF44" i="147"/>
  <c r="CI44" i="147" s="1"/>
  <c r="CJ44" i="147"/>
  <c r="AK44" i="147"/>
  <c r="BV18" i="147"/>
  <c r="BV44" i="147" s="1"/>
  <c r="BA44" i="147"/>
  <c r="CD44" i="147" s="1"/>
  <c r="CD18" i="147"/>
  <c r="Q44" i="147"/>
  <c r="CK44" i="146"/>
  <c r="CF44" i="146"/>
  <c r="CI44" i="146" s="1"/>
  <c r="N46" i="146"/>
  <c r="CU44" i="146"/>
  <c r="P44" i="146"/>
  <c r="P46" i="144" l="1"/>
  <c r="O46" i="144"/>
  <c r="Q46" i="144" s="1"/>
  <c r="P46" i="146"/>
  <c r="O46" i="146"/>
  <c r="Q46" i="146" s="1"/>
  <c r="CG4" i="114" l="1"/>
  <c r="CI38" i="114"/>
  <c r="CF38" i="114"/>
  <c r="CG38" i="114"/>
  <c r="BH38" i="114"/>
  <c r="BI38" i="114"/>
  <c r="P38" i="114"/>
  <c r="Q38" i="114"/>
  <c r="BQ23" i="116" l="1"/>
  <c r="BP23" i="116"/>
  <c r="BO23" i="116"/>
  <c r="BN23" i="116"/>
  <c r="BM23" i="116"/>
  <c r="BD23" i="116"/>
  <c r="BC23" i="116"/>
  <c r="BB23" i="116"/>
  <c r="BA23" i="116"/>
  <c r="AZ23" i="116"/>
  <c r="AY23" i="116"/>
  <c r="AX23" i="116"/>
  <c r="AW23" i="116"/>
  <c r="AV23" i="116"/>
  <c r="AU23" i="116"/>
  <c r="AT23" i="116"/>
  <c r="AR23" i="116"/>
  <c r="AQ23" i="116"/>
  <c r="Q23" i="116"/>
  <c r="P23" i="116"/>
  <c r="BQ22" i="116"/>
  <c r="BP22" i="116"/>
  <c r="BO22" i="116"/>
  <c r="BN22" i="116"/>
  <c r="BM22" i="116"/>
  <c r="BD22" i="116"/>
  <c r="BC22" i="116"/>
  <c r="BB22" i="116"/>
  <c r="BA22" i="116"/>
  <c r="AZ22" i="116"/>
  <c r="AY22" i="116"/>
  <c r="AX22" i="116"/>
  <c r="AW22" i="116"/>
  <c r="AV22" i="116"/>
  <c r="AU22" i="116"/>
  <c r="AT22" i="116"/>
  <c r="AR22" i="116"/>
  <c r="AQ22" i="116"/>
  <c r="Q22" i="116"/>
  <c r="P22" i="116"/>
  <c r="BQ21" i="116"/>
  <c r="BP21" i="116"/>
  <c r="BO21" i="116"/>
  <c r="BN21" i="116"/>
  <c r="BM21" i="116"/>
  <c r="BD21" i="116"/>
  <c r="BC21" i="116"/>
  <c r="BB21" i="116"/>
  <c r="BA21" i="116"/>
  <c r="AZ21" i="116"/>
  <c r="AY21" i="116"/>
  <c r="AX21" i="116"/>
  <c r="AW21" i="116"/>
  <c r="AV21" i="116"/>
  <c r="AU21" i="116"/>
  <c r="AT21" i="116"/>
  <c r="AR21" i="116"/>
  <c r="AQ21" i="116"/>
  <c r="Q21" i="116"/>
  <c r="P21" i="116"/>
  <c r="BQ20" i="116"/>
  <c r="BP20" i="116"/>
  <c r="BO20" i="116"/>
  <c r="BN20" i="116"/>
  <c r="BM20" i="116"/>
  <c r="BD20" i="116"/>
  <c r="BC20" i="116"/>
  <c r="BB20" i="116"/>
  <c r="BA20" i="116"/>
  <c r="AZ20" i="116"/>
  <c r="AY20" i="116"/>
  <c r="AX20" i="116"/>
  <c r="AW20" i="116"/>
  <c r="AV20" i="116"/>
  <c r="AU20" i="116"/>
  <c r="AT20" i="116"/>
  <c r="AR20" i="116"/>
  <c r="AQ20" i="116"/>
  <c r="Q20" i="116"/>
  <c r="P20" i="116"/>
  <c r="BQ19" i="116"/>
  <c r="BP19" i="116"/>
  <c r="BO19" i="116"/>
  <c r="BN19" i="116"/>
  <c r="BM19" i="116"/>
  <c r="BD19" i="116"/>
  <c r="BC19" i="116"/>
  <c r="BB19" i="116"/>
  <c r="BA19" i="116"/>
  <c r="AZ19" i="116"/>
  <c r="AY19" i="116"/>
  <c r="AX19" i="116"/>
  <c r="AW19" i="116"/>
  <c r="AV19" i="116"/>
  <c r="AU19" i="116"/>
  <c r="AT19" i="116"/>
  <c r="AR19" i="116"/>
  <c r="AQ19" i="116"/>
  <c r="Q19" i="116"/>
  <c r="P19" i="116"/>
  <c r="DA18" i="116"/>
  <c r="CT18" i="116"/>
  <c r="CR18" i="116"/>
  <c r="CQ18" i="116"/>
  <c r="CP18" i="116"/>
  <c r="CL18" i="116"/>
  <c r="CJ18" i="116"/>
  <c r="CI18" i="116"/>
  <c r="CH18" i="116"/>
  <c r="CD18" i="116"/>
  <c r="CB18" i="116"/>
  <c r="CA18" i="116"/>
  <c r="BZ18" i="116"/>
  <c r="BU18" i="116"/>
  <c r="BR18" i="116"/>
  <c r="BQ18" i="116"/>
  <c r="BP18" i="116"/>
  <c r="AY18" i="116"/>
  <c r="AQ18" i="116"/>
  <c r="AO18" i="116"/>
  <c r="AR18" i="116" s="1"/>
  <c r="AN18" i="116"/>
  <c r="CS18" i="116" s="1"/>
  <c r="AM18" i="116"/>
  <c r="BD18" i="116" s="1"/>
  <c r="DF18" i="116" s="1"/>
  <c r="AL18" i="116"/>
  <c r="AK18" i="116"/>
  <c r="BC18" i="116" s="1"/>
  <c r="DE18" i="116" s="1"/>
  <c r="AJ18" i="116"/>
  <c r="BB18" i="116" s="1"/>
  <c r="DD18" i="116" s="1"/>
  <c r="AI18" i="116"/>
  <c r="CN18" i="116" s="1"/>
  <c r="AH18" i="116"/>
  <c r="CM18" i="116" s="1"/>
  <c r="AG18" i="116"/>
  <c r="BA18" i="116" s="1"/>
  <c r="DC18" i="116" s="1"/>
  <c r="AF18" i="116"/>
  <c r="CK18" i="116" s="1"/>
  <c r="AE18" i="116"/>
  <c r="AD18" i="116"/>
  <c r="AC18" i="116"/>
  <c r="AB18" i="116"/>
  <c r="AX18" i="116" s="1"/>
  <c r="CZ18" i="116" s="1"/>
  <c r="AA18" i="116"/>
  <c r="CF18" i="116" s="1"/>
  <c r="Z18" i="116"/>
  <c r="CE18" i="116" s="1"/>
  <c r="Y18" i="116"/>
  <c r="AW18" i="116" s="1"/>
  <c r="CY18" i="116" s="1"/>
  <c r="X18" i="116"/>
  <c r="CC18" i="116" s="1"/>
  <c r="W18" i="116"/>
  <c r="AV18" i="116" s="1"/>
  <c r="CX18" i="116" s="1"/>
  <c r="V18" i="116"/>
  <c r="U18" i="116"/>
  <c r="AU18" i="116" s="1"/>
  <c r="CW18" i="116" s="1"/>
  <c r="T18" i="116"/>
  <c r="AT18" i="116" s="1"/>
  <c r="CV18" i="116" s="1"/>
  <c r="S18" i="116"/>
  <c r="BX18" i="116" s="1"/>
  <c r="Q18" i="116"/>
  <c r="BV18" i="116" s="1"/>
  <c r="P18" i="116"/>
  <c r="O18" i="116"/>
  <c r="BS18" i="116" s="1"/>
  <c r="N18" i="116"/>
  <c r="M18" i="116"/>
  <c r="L18" i="116"/>
  <c r="K18" i="116"/>
  <c r="BO18" i="116" s="1"/>
  <c r="J18" i="116"/>
  <c r="BN18" i="116" s="1"/>
  <c r="I18" i="116"/>
  <c r="BM18" i="116" s="1"/>
  <c r="BL18" i="116"/>
  <c r="BK18" i="116"/>
  <c r="BJ18" i="116"/>
  <c r="BI18" i="116"/>
  <c r="BH18" i="116"/>
  <c r="BG18" i="116"/>
  <c r="BQ17" i="116"/>
  <c r="BP17" i="116"/>
  <c r="BO17" i="116"/>
  <c r="BN17" i="116"/>
  <c r="BM17" i="116"/>
  <c r="BD17" i="116"/>
  <c r="BC17" i="116"/>
  <c r="BB17" i="116"/>
  <c r="BA17" i="116"/>
  <c r="AZ17" i="116"/>
  <c r="AY17" i="116"/>
  <c r="AX17" i="116"/>
  <c r="AW17" i="116"/>
  <c r="AV17" i="116"/>
  <c r="AU17" i="116"/>
  <c r="AT17" i="116"/>
  <c r="AR17" i="116"/>
  <c r="AQ17" i="116"/>
  <c r="Q17" i="116"/>
  <c r="P17" i="116"/>
  <c r="BQ16" i="116"/>
  <c r="BP16" i="116"/>
  <c r="BO16" i="116"/>
  <c r="BN16" i="116"/>
  <c r="BM16" i="116"/>
  <c r="BD16" i="116"/>
  <c r="BC16" i="116"/>
  <c r="BB16" i="116"/>
  <c r="BA16" i="116"/>
  <c r="AZ16" i="116"/>
  <c r="AY16" i="116"/>
  <c r="AX16" i="116"/>
  <c r="AW16" i="116"/>
  <c r="AV16" i="116"/>
  <c r="AU16" i="116"/>
  <c r="AT16" i="116"/>
  <c r="AR16" i="116"/>
  <c r="AQ16" i="116"/>
  <c r="Q16" i="116"/>
  <c r="P16" i="116"/>
  <c r="BQ15" i="116"/>
  <c r="BP15" i="116"/>
  <c r="BO15" i="116"/>
  <c r="BN15" i="116"/>
  <c r="BM15" i="116"/>
  <c r="BD15" i="116"/>
  <c r="BC15" i="116"/>
  <c r="BB15" i="116"/>
  <c r="BA15" i="116"/>
  <c r="AZ15" i="116"/>
  <c r="AY15" i="116"/>
  <c r="AX15" i="116"/>
  <c r="AW15" i="116"/>
  <c r="AV15" i="116"/>
  <c r="AU15" i="116"/>
  <c r="AT15" i="116"/>
  <c r="AR15" i="116"/>
  <c r="AQ15" i="116"/>
  <c r="Q15" i="116"/>
  <c r="P15" i="116"/>
  <c r="BQ14" i="116"/>
  <c r="BP14" i="116"/>
  <c r="BO14" i="116"/>
  <c r="BN14" i="116"/>
  <c r="BM14" i="116"/>
  <c r="BD14" i="116"/>
  <c r="BC14" i="116"/>
  <c r="BB14" i="116"/>
  <c r="BA14" i="116"/>
  <c r="AZ14" i="116"/>
  <c r="AY14" i="116"/>
  <c r="AX14" i="116"/>
  <c r="AW14" i="116"/>
  <c r="AV14" i="116"/>
  <c r="AU14" i="116"/>
  <c r="AT14" i="116"/>
  <c r="AR14" i="116"/>
  <c r="AQ14" i="116"/>
  <c r="Q14" i="116"/>
  <c r="P14" i="116"/>
  <c r="BQ13" i="116"/>
  <c r="BP13" i="116"/>
  <c r="BO13" i="116"/>
  <c r="BN13" i="116"/>
  <c r="BM13" i="116"/>
  <c r="BD13" i="116"/>
  <c r="BC13" i="116"/>
  <c r="BB13" i="116"/>
  <c r="BA13" i="116"/>
  <c r="AZ13" i="116"/>
  <c r="AY13" i="116"/>
  <c r="AX13" i="116"/>
  <c r="AW13" i="116"/>
  <c r="AV13" i="116"/>
  <c r="AU13" i="116"/>
  <c r="AT13" i="116"/>
  <c r="AR13" i="116"/>
  <c r="AQ13" i="116"/>
  <c r="Q13" i="116"/>
  <c r="P13" i="116"/>
  <c r="DA12" i="116"/>
  <c r="CT12" i="116"/>
  <c r="CR12" i="116"/>
  <c r="CQ12" i="116"/>
  <c r="CP12" i="116"/>
  <c r="CL12" i="116"/>
  <c r="CJ12" i="116"/>
  <c r="CI12" i="116"/>
  <c r="CH12" i="116"/>
  <c r="CD12" i="116"/>
  <c r="CB12" i="116"/>
  <c r="CA12" i="116"/>
  <c r="BZ12" i="116"/>
  <c r="BU12" i="116"/>
  <c r="BR12" i="116"/>
  <c r="BQ12" i="116"/>
  <c r="BP12" i="116"/>
  <c r="BB12" i="116"/>
  <c r="DD12" i="116" s="1"/>
  <c r="AY12" i="116"/>
  <c r="AT12" i="116"/>
  <c r="CV12" i="116" s="1"/>
  <c r="AQ12" i="116"/>
  <c r="AO12" i="116"/>
  <c r="AR12" i="116" s="1"/>
  <c r="AN12" i="116"/>
  <c r="CS12" i="116" s="1"/>
  <c r="AM12" i="116"/>
  <c r="BD12" i="116" s="1"/>
  <c r="DF12" i="116" s="1"/>
  <c r="AL12" i="116"/>
  <c r="AK12" i="116"/>
  <c r="BC12" i="116" s="1"/>
  <c r="DE12" i="116" s="1"/>
  <c r="AJ12" i="116"/>
  <c r="CO12" i="116" s="1"/>
  <c r="AI12" i="116"/>
  <c r="CN12" i="116" s="1"/>
  <c r="AH12" i="116"/>
  <c r="CM12" i="116" s="1"/>
  <c r="AG12" i="116"/>
  <c r="BA12" i="116" s="1"/>
  <c r="DC12" i="116" s="1"/>
  <c r="AF12" i="116"/>
  <c r="CK12" i="116" s="1"/>
  <c r="AE12" i="116"/>
  <c r="AD12" i="116"/>
  <c r="AC12" i="116"/>
  <c r="AB12" i="116"/>
  <c r="AX12" i="116" s="1"/>
  <c r="CZ12" i="116" s="1"/>
  <c r="AA12" i="116"/>
  <c r="CF12" i="116" s="1"/>
  <c r="Z12" i="116"/>
  <c r="CE12" i="116" s="1"/>
  <c r="Y12" i="116"/>
  <c r="AW12" i="116" s="1"/>
  <c r="CY12" i="116" s="1"/>
  <c r="X12" i="116"/>
  <c r="CC12" i="116" s="1"/>
  <c r="W12" i="116"/>
  <c r="AV12" i="116" s="1"/>
  <c r="CX12" i="116" s="1"/>
  <c r="V12" i="116"/>
  <c r="U12" i="116"/>
  <c r="AU12" i="116" s="1"/>
  <c r="CW12" i="116" s="1"/>
  <c r="T12" i="116"/>
  <c r="BY12" i="116" s="1"/>
  <c r="S12" i="116"/>
  <c r="BX12" i="116" s="1"/>
  <c r="Q12" i="116"/>
  <c r="BV12" i="116" s="1"/>
  <c r="P12" i="116"/>
  <c r="O12" i="116"/>
  <c r="BS12" i="116" s="1"/>
  <c r="N12" i="116"/>
  <c r="M12" i="116"/>
  <c r="L12" i="116"/>
  <c r="K12" i="116"/>
  <c r="BO12" i="116" s="1"/>
  <c r="J12" i="116"/>
  <c r="BN12" i="116" s="1"/>
  <c r="I12" i="116"/>
  <c r="BM12" i="116" s="1"/>
  <c r="BL12" i="116"/>
  <c r="BK12" i="116"/>
  <c r="BJ12" i="116"/>
  <c r="BI12" i="116"/>
  <c r="BH12" i="116"/>
  <c r="BG12" i="116"/>
  <c r="BQ11" i="116"/>
  <c r="BP11" i="116"/>
  <c r="BO11" i="116"/>
  <c r="BN11" i="116"/>
  <c r="BM11" i="116"/>
  <c r="BD11" i="116"/>
  <c r="BC11" i="116"/>
  <c r="BB11" i="116"/>
  <c r="BA11" i="116"/>
  <c r="AZ11" i="116"/>
  <c r="AY11" i="116"/>
  <c r="AX11" i="116"/>
  <c r="AW11" i="116"/>
  <c r="AV11" i="116"/>
  <c r="AU11" i="116"/>
  <c r="AT11" i="116"/>
  <c r="AR11" i="116"/>
  <c r="AQ11" i="116"/>
  <c r="Q11" i="116"/>
  <c r="P11" i="116"/>
  <c r="BQ10" i="116"/>
  <c r="BP10" i="116"/>
  <c r="BO10" i="116"/>
  <c r="BN10" i="116"/>
  <c r="BM10" i="116"/>
  <c r="BD10" i="116"/>
  <c r="BC10" i="116"/>
  <c r="BB10" i="116"/>
  <c r="BA10" i="116"/>
  <c r="AZ10" i="116"/>
  <c r="AY10" i="116"/>
  <c r="AX10" i="116"/>
  <c r="AW10" i="116"/>
  <c r="AV10" i="116"/>
  <c r="AU10" i="116"/>
  <c r="AT10" i="116"/>
  <c r="AR10" i="116"/>
  <c r="AQ10" i="116"/>
  <c r="Q10" i="116"/>
  <c r="P10" i="116"/>
  <c r="BQ9" i="116"/>
  <c r="BP9" i="116"/>
  <c r="BO9" i="116"/>
  <c r="BN9" i="116"/>
  <c r="BM9" i="116"/>
  <c r="BD9" i="116"/>
  <c r="BC9" i="116"/>
  <c r="BB9" i="116"/>
  <c r="BA9" i="116"/>
  <c r="AZ9" i="116"/>
  <c r="AY9" i="116"/>
  <c r="AX9" i="116"/>
  <c r="AW9" i="116"/>
  <c r="AV9" i="116"/>
  <c r="AU9" i="116"/>
  <c r="AT9" i="116"/>
  <c r="AR9" i="116"/>
  <c r="AQ9" i="116"/>
  <c r="Q9" i="116"/>
  <c r="P9" i="116"/>
  <c r="BQ8" i="116"/>
  <c r="BP8" i="116"/>
  <c r="BO8" i="116"/>
  <c r="BN8" i="116"/>
  <c r="BM8" i="116"/>
  <c r="BD8" i="116"/>
  <c r="BC8" i="116"/>
  <c r="BB8" i="116"/>
  <c r="BA8" i="116"/>
  <c r="AZ8" i="116"/>
  <c r="AY8" i="116"/>
  <c r="AX8" i="116"/>
  <c r="AW8" i="116"/>
  <c r="AV8" i="116"/>
  <c r="AU8" i="116"/>
  <c r="AT8" i="116"/>
  <c r="AR8" i="116"/>
  <c r="AQ8" i="116"/>
  <c r="Q8" i="116"/>
  <c r="P8" i="116"/>
  <c r="BQ7" i="116"/>
  <c r="BP7" i="116"/>
  <c r="BO7" i="116"/>
  <c r="BN7" i="116"/>
  <c r="BM7" i="116"/>
  <c r="BD7" i="116"/>
  <c r="BC7" i="116"/>
  <c r="BB7" i="116"/>
  <c r="BA7" i="116"/>
  <c r="AZ7" i="116"/>
  <c r="AY7" i="116"/>
  <c r="AX7" i="116"/>
  <c r="AW7" i="116"/>
  <c r="AV7" i="116"/>
  <c r="AU7" i="116"/>
  <c r="AT7" i="116"/>
  <c r="AR7" i="116"/>
  <c r="AQ7" i="116"/>
  <c r="Q7" i="116"/>
  <c r="P7" i="116"/>
  <c r="DA6" i="116"/>
  <c r="CT6" i="116"/>
  <c r="CR6" i="116"/>
  <c r="CP6" i="116"/>
  <c r="CL6" i="116"/>
  <c r="CJ6" i="116"/>
  <c r="CH6" i="116"/>
  <c r="CD6" i="116"/>
  <c r="CB6" i="116"/>
  <c r="BZ6" i="116"/>
  <c r="BU6" i="116"/>
  <c r="BR6" i="116"/>
  <c r="BP6" i="116"/>
  <c r="AZ6" i="116"/>
  <c r="DB6" i="116" s="1"/>
  <c r="AY6" i="116"/>
  <c r="AQ6" i="116"/>
  <c r="AO6" i="116"/>
  <c r="AR6" i="116" s="1"/>
  <c r="AN6" i="116"/>
  <c r="CS6" i="116" s="1"/>
  <c r="AM6" i="116"/>
  <c r="BD6" i="116" s="1"/>
  <c r="DF6" i="116" s="1"/>
  <c r="AL6" i="116"/>
  <c r="CQ6" i="116" s="1"/>
  <c r="AK6" i="116"/>
  <c r="BC6" i="116" s="1"/>
  <c r="DE6" i="116" s="1"/>
  <c r="AJ6" i="116"/>
  <c r="CO6" i="116" s="1"/>
  <c r="AI6" i="116"/>
  <c r="CN6" i="116" s="1"/>
  <c r="AH6" i="116"/>
  <c r="CM6" i="116" s="1"/>
  <c r="AG6" i="116"/>
  <c r="BA6" i="116" s="1"/>
  <c r="DC6" i="116" s="1"/>
  <c r="AF6" i="116"/>
  <c r="CK6" i="116" s="1"/>
  <c r="AE6" i="116"/>
  <c r="AD6" i="116"/>
  <c r="CI6" i="116" s="1"/>
  <c r="AC6" i="116"/>
  <c r="AB6" i="116"/>
  <c r="AX6" i="116" s="1"/>
  <c r="CZ6" i="116" s="1"/>
  <c r="AA6" i="116"/>
  <c r="CF6" i="116" s="1"/>
  <c r="Z6" i="116"/>
  <c r="CE6" i="116" s="1"/>
  <c r="Y6" i="116"/>
  <c r="AW6" i="116" s="1"/>
  <c r="CY6" i="116" s="1"/>
  <c r="X6" i="116"/>
  <c r="CC6" i="116" s="1"/>
  <c r="W6" i="116"/>
  <c r="AV6" i="116" s="1"/>
  <c r="CX6" i="116" s="1"/>
  <c r="V6" i="116"/>
  <c r="CA6" i="116" s="1"/>
  <c r="U6" i="116"/>
  <c r="AU6" i="116" s="1"/>
  <c r="CW6" i="116" s="1"/>
  <c r="T6" i="116"/>
  <c r="AT6" i="116" s="1"/>
  <c r="CV6" i="116" s="1"/>
  <c r="S6" i="116"/>
  <c r="BX6" i="116" s="1"/>
  <c r="Q6" i="116"/>
  <c r="BV6" i="116" s="1"/>
  <c r="P6" i="116"/>
  <c r="O6" i="116"/>
  <c r="BS6" i="116" s="1"/>
  <c r="N6" i="116"/>
  <c r="M6" i="116"/>
  <c r="BQ6" i="116" s="1"/>
  <c r="L6" i="116"/>
  <c r="K6" i="116"/>
  <c r="BO6" i="116" s="1"/>
  <c r="J6" i="116"/>
  <c r="BN6" i="116" s="1"/>
  <c r="I6" i="116"/>
  <c r="BM6" i="116" s="1"/>
  <c r="BL6" i="116"/>
  <c r="BK6" i="116"/>
  <c r="BJ6" i="116"/>
  <c r="BI6" i="116"/>
  <c r="BH6" i="116"/>
  <c r="BG6" i="116"/>
  <c r="DF4" i="116"/>
  <c r="DE4" i="116"/>
  <c r="DD4" i="116"/>
  <c r="DC4" i="116"/>
  <c r="DB4" i="116"/>
  <c r="DA4" i="116"/>
  <c r="CZ4" i="116"/>
  <c r="CY4" i="116"/>
  <c r="CX4" i="116"/>
  <c r="CW4" i="116"/>
  <c r="CV4" i="116"/>
  <c r="CT4" i="116"/>
  <c r="CS4" i="116"/>
  <c r="CR4" i="116"/>
  <c r="CQ4" i="116"/>
  <c r="CP4" i="116"/>
  <c r="CO4" i="116"/>
  <c r="CN4" i="116"/>
  <c r="CM4" i="116"/>
  <c r="CL4" i="116"/>
  <c r="CK4" i="116"/>
  <c r="CJ4" i="116"/>
  <c r="CI4" i="116"/>
  <c r="CH4" i="116"/>
  <c r="CG4" i="116"/>
  <c r="CF4" i="116"/>
  <c r="CE4" i="116"/>
  <c r="CD4" i="116"/>
  <c r="CC4" i="116"/>
  <c r="BQ4" i="116"/>
  <c r="BV4" i="116"/>
  <c r="BU4" i="116"/>
  <c r="BS4" i="116"/>
  <c r="BR4" i="116"/>
  <c r="DM62" i="115"/>
  <c r="DL62" i="115"/>
  <c r="DK62" i="115"/>
  <c r="DJ62" i="115"/>
  <c r="DI62" i="115"/>
  <c r="DH62" i="115"/>
  <c r="DG62" i="115"/>
  <c r="DF62" i="115"/>
  <c r="DE62" i="115"/>
  <c r="DD62" i="115"/>
  <c r="DC62" i="115"/>
  <c r="DB62" i="115"/>
  <c r="DA62" i="115"/>
  <c r="CZ62" i="115"/>
  <c r="CY62" i="115"/>
  <c r="CX62" i="115"/>
  <c r="CW62" i="115"/>
  <c r="CV62" i="115"/>
  <c r="CK62" i="115"/>
  <c r="CJ62" i="115"/>
  <c r="CI62" i="115"/>
  <c r="CH62" i="115"/>
  <c r="CG62" i="115"/>
  <c r="CF62" i="115"/>
  <c r="EP61" i="115"/>
  <c r="EG61" i="115"/>
  <c r="DY61" i="115"/>
  <c r="DQ61" i="115"/>
  <c r="DM61" i="115"/>
  <c r="DL61" i="115"/>
  <c r="DK61" i="115"/>
  <c r="DJ61" i="115"/>
  <c r="DI61" i="115"/>
  <c r="DH61" i="115"/>
  <c r="DG61" i="115"/>
  <c r="DF61" i="115"/>
  <c r="DE61" i="115"/>
  <c r="DD61" i="115"/>
  <c r="DC61" i="115"/>
  <c r="DB61" i="115"/>
  <c r="DA61" i="115"/>
  <c r="CZ61" i="115"/>
  <c r="CY61" i="115"/>
  <c r="CX61" i="115"/>
  <c r="CW61" i="115"/>
  <c r="CV61" i="115"/>
  <c r="CR61" i="115"/>
  <c r="CK61" i="115"/>
  <c r="CJ61" i="115"/>
  <c r="CI61" i="115"/>
  <c r="CH61" i="115"/>
  <c r="CG61" i="115"/>
  <c r="CF61" i="115"/>
  <c r="BR61" i="115"/>
  <c r="EU61" i="115" s="1"/>
  <c r="BQ61" i="115"/>
  <c r="ET61" i="115" s="1"/>
  <c r="BP61" i="115"/>
  <c r="ES61" i="115" s="1"/>
  <c r="BO61" i="115"/>
  <c r="ER61" i="115" s="1"/>
  <c r="BN61" i="115"/>
  <c r="EQ61" i="115" s="1"/>
  <c r="BM61" i="115"/>
  <c r="BL61" i="115"/>
  <c r="EO61" i="115" s="1"/>
  <c r="BK61" i="115"/>
  <c r="EN61" i="115" s="1"/>
  <c r="BJ61" i="115"/>
  <c r="BA61" i="115"/>
  <c r="AS61" i="115"/>
  <c r="AK61" i="115"/>
  <c r="J61" i="115"/>
  <c r="CM61" i="115" s="1"/>
  <c r="CC60" i="115"/>
  <c r="FA59" i="115"/>
  <c r="EU59" i="115"/>
  <c r="ET59" i="115"/>
  <c r="ES59" i="115"/>
  <c r="ER59" i="115"/>
  <c r="EQ59" i="115"/>
  <c r="EP59" i="115"/>
  <c r="EO59" i="115"/>
  <c r="EN59" i="115"/>
  <c r="EM59" i="115"/>
  <c r="EL59" i="115"/>
  <c r="EJ59" i="115"/>
  <c r="EI59" i="115"/>
  <c r="EH59" i="115"/>
  <c r="EG59" i="115"/>
  <c r="EF59" i="115"/>
  <c r="EE59" i="115"/>
  <c r="ED59" i="115"/>
  <c r="EC59" i="115"/>
  <c r="EB59" i="115"/>
  <c r="EA59" i="115"/>
  <c r="DZ59" i="115"/>
  <c r="DY59" i="115"/>
  <c r="DX59" i="115"/>
  <c r="DW59" i="115"/>
  <c r="DV59" i="115"/>
  <c r="DU59" i="115"/>
  <c r="DT59" i="115"/>
  <c r="DS59" i="115"/>
  <c r="DR59" i="115"/>
  <c r="DQ59" i="115"/>
  <c r="DP59" i="115"/>
  <c r="DO59" i="115"/>
  <c r="DN59" i="115"/>
  <c r="DM59" i="115"/>
  <c r="DL59" i="115"/>
  <c r="DK59" i="115"/>
  <c r="DJ59" i="115"/>
  <c r="DI59" i="115"/>
  <c r="DH59" i="115"/>
  <c r="DG59" i="115"/>
  <c r="DF59" i="115"/>
  <c r="DE59" i="115"/>
  <c r="DD59" i="115"/>
  <c r="DC59" i="115"/>
  <c r="DB59" i="115"/>
  <c r="DA59" i="115"/>
  <c r="CZ59" i="115"/>
  <c r="CY59" i="115"/>
  <c r="CX59" i="115"/>
  <c r="CW59" i="115"/>
  <c r="CV59" i="115"/>
  <c r="CR59" i="115"/>
  <c r="CQ59" i="115"/>
  <c r="CP59" i="115"/>
  <c r="CO59" i="115"/>
  <c r="CN59" i="115"/>
  <c r="CM59" i="115"/>
  <c r="CL59" i="115"/>
  <c r="CK59" i="115"/>
  <c r="CJ59" i="115"/>
  <c r="CI59" i="115"/>
  <c r="CH59" i="115"/>
  <c r="CG59" i="115"/>
  <c r="CF59" i="115"/>
  <c r="CC59" i="115"/>
  <c r="FF59" i="115" s="1"/>
  <c r="CB59" i="115"/>
  <c r="FE59" i="115" s="1"/>
  <c r="CA59" i="115"/>
  <c r="FD59" i="115" s="1"/>
  <c r="BZ59" i="115"/>
  <c r="FC59" i="115" s="1"/>
  <c r="BY59" i="115"/>
  <c r="FB59" i="115" s="1"/>
  <c r="BX59" i="115"/>
  <c r="BW59" i="115"/>
  <c r="EZ59" i="115" s="1"/>
  <c r="BV59" i="115"/>
  <c r="EY59" i="115" s="1"/>
  <c r="BU59" i="115"/>
  <c r="EX59" i="115" s="1"/>
  <c r="BT59" i="115"/>
  <c r="EW59" i="115" s="1"/>
  <c r="BS59" i="115"/>
  <c r="EV59" i="115" s="1"/>
  <c r="Q59" i="115"/>
  <c r="CT59" i="115" s="1"/>
  <c r="P59" i="115"/>
  <c r="CS59" i="115" s="1"/>
  <c r="CP58" i="115"/>
  <c r="CO58" i="115"/>
  <c r="CN58" i="115"/>
  <c r="CM58" i="115"/>
  <c r="CL58" i="115"/>
  <c r="CC58" i="115"/>
  <c r="CB58" i="115"/>
  <c r="CA58" i="115"/>
  <c r="BZ58" i="115"/>
  <c r="BY58" i="115"/>
  <c r="BX58" i="115"/>
  <c r="BW58" i="115"/>
  <c r="BV58" i="115"/>
  <c r="BU58" i="115"/>
  <c r="BT58" i="115"/>
  <c r="BS58" i="115"/>
  <c r="Q58" i="115"/>
  <c r="P58" i="115"/>
  <c r="CP57" i="115"/>
  <c r="CO57" i="115"/>
  <c r="CN57" i="115"/>
  <c r="CM57" i="115"/>
  <c r="CL57" i="115"/>
  <c r="CC57" i="115"/>
  <c r="CB57" i="115"/>
  <c r="CA57" i="115"/>
  <c r="BZ57" i="115"/>
  <c r="BY57" i="115"/>
  <c r="BX57" i="115"/>
  <c r="BW57" i="115"/>
  <c r="BV57" i="115"/>
  <c r="BU57" i="115"/>
  <c r="BT57" i="115"/>
  <c r="BS57" i="115"/>
  <c r="Q57" i="115"/>
  <c r="P57" i="115"/>
  <c r="CP56" i="115"/>
  <c r="CO56" i="115"/>
  <c r="CN56" i="115"/>
  <c r="CM56" i="115"/>
  <c r="CL56" i="115"/>
  <c r="CC56" i="115"/>
  <c r="CB56" i="115"/>
  <c r="CA56" i="115"/>
  <c r="BZ56" i="115"/>
  <c r="BY56" i="115"/>
  <c r="BX56" i="115"/>
  <c r="BW56" i="115"/>
  <c r="BV56" i="115"/>
  <c r="BU56" i="115"/>
  <c r="BT56" i="115"/>
  <c r="BS56" i="115"/>
  <c r="Q56" i="115"/>
  <c r="P56" i="115"/>
  <c r="CP55" i="115"/>
  <c r="CO55" i="115"/>
  <c r="CN55" i="115"/>
  <c r="CM55" i="115"/>
  <c r="CL55" i="115"/>
  <c r="CC55" i="115"/>
  <c r="CB55" i="115"/>
  <c r="CA55" i="115"/>
  <c r="BZ55" i="115"/>
  <c r="BY55" i="115"/>
  <c r="BX55" i="115"/>
  <c r="BW55" i="115"/>
  <c r="BV55" i="115"/>
  <c r="BU55" i="115"/>
  <c r="BU54" i="115" s="1"/>
  <c r="EX54" i="115" s="1"/>
  <c r="BT55" i="115"/>
  <c r="BS55" i="115"/>
  <c r="Q55" i="115"/>
  <c r="P55" i="115"/>
  <c r="EU54" i="115"/>
  <c r="ET54" i="115"/>
  <c r="ES54" i="115"/>
  <c r="ER54" i="115"/>
  <c r="EQ54" i="115"/>
  <c r="EP54" i="115"/>
  <c r="EO54" i="115"/>
  <c r="EN54" i="115"/>
  <c r="EM54" i="115"/>
  <c r="EL54" i="115"/>
  <c r="ED54" i="115"/>
  <c r="DV54" i="115"/>
  <c r="DN54" i="115"/>
  <c r="DM54" i="115"/>
  <c r="DL54" i="115"/>
  <c r="DK54" i="115"/>
  <c r="DJ54" i="115"/>
  <c r="DI54" i="115"/>
  <c r="DH54" i="115"/>
  <c r="DG54" i="115"/>
  <c r="DF54" i="115"/>
  <c r="DE54" i="115"/>
  <c r="DD54" i="115"/>
  <c r="DC54" i="115"/>
  <c r="DB54" i="115"/>
  <c r="DA54" i="115"/>
  <c r="CZ54" i="115"/>
  <c r="CY54" i="115"/>
  <c r="CX54" i="115"/>
  <c r="CW54" i="115"/>
  <c r="CV54" i="115"/>
  <c r="CO54" i="115"/>
  <c r="CK54" i="115"/>
  <c r="CJ54" i="115"/>
  <c r="CI54" i="115"/>
  <c r="CH54" i="115"/>
  <c r="CG54" i="115"/>
  <c r="CF54" i="115"/>
  <c r="BW54" i="115"/>
  <c r="EZ54" i="115" s="1"/>
  <c r="BG54" i="115"/>
  <c r="EJ54" i="115" s="1"/>
  <c r="BF54" i="115"/>
  <c r="EI54" i="115" s="1"/>
  <c r="BE54" i="115"/>
  <c r="CC54" i="115" s="1"/>
  <c r="FF54" i="115" s="1"/>
  <c r="BD54" i="115"/>
  <c r="EG54" i="115" s="1"/>
  <c r="BC54" i="115"/>
  <c r="CB54" i="115" s="1"/>
  <c r="FE54" i="115" s="1"/>
  <c r="BB54" i="115"/>
  <c r="EE54" i="115" s="1"/>
  <c r="BA54" i="115"/>
  <c r="CA54" i="115" s="1"/>
  <c r="FD54" i="115" s="1"/>
  <c r="AZ54" i="115"/>
  <c r="EC54" i="115" s="1"/>
  <c r="AY54" i="115"/>
  <c r="EB54" i="115" s="1"/>
  <c r="AX54" i="115"/>
  <c r="EA54" i="115" s="1"/>
  <c r="AW54" i="115"/>
  <c r="DZ54" i="115" s="1"/>
  <c r="AV54" i="115"/>
  <c r="DY54" i="115" s="1"/>
  <c r="AU54" i="115"/>
  <c r="DX54" i="115" s="1"/>
  <c r="AT54" i="115"/>
  <c r="DW54" i="115" s="1"/>
  <c r="AS54" i="115"/>
  <c r="AR54" i="115"/>
  <c r="DU54" i="115" s="1"/>
  <c r="AQ54" i="115"/>
  <c r="BV54" i="115" s="1"/>
  <c r="EY54" i="115" s="1"/>
  <c r="AP54" i="115"/>
  <c r="DS54" i="115" s="1"/>
  <c r="AO54" i="115"/>
  <c r="DR54" i="115" s="1"/>
  <c r="AN54" i="115"/>
  <c r="DQ54" i="115" s="1"/>
  <c r="AM54" i="115"/>
  <c r="BT54" i="115" s="1"/>
  <c r="EW54" i="115" s="1"/>
  <c r="AL54" i="115"/>
  <c r="DO54" i="115" s="1"/>
  <c r="AK54" i="115"/>
  <c r="BS54" i="115" s="1"/>
  <c r="EV54" i="115" s="1"/>
  <c r="O54" i="115"/>
  <c r="Q54" i="115" s="1"/>
  <c r="CT54" i="115" s="1"/>
  <c r="N54" i="115"/>
  <c r="P54" i="115" s="1"/>
  <c r="CS54" i="115" s="1"/>
  <c r="M54" i="115"/>
  <c r="CP54" i="115" s="1"/>
  <c r="L54" i="115"/>
  <c r="K54" i="115"/>
  <c r="CN54" i="115" s="1"/>
  <c r="J54" i="115"/>
  <c r="CM54" i="115" s="1"/>
  <c r="I54" i="115"/>
  <c r="CL54" i="115" s="1"/>
  <c r="EU53" i="115"/>
  <c r="ET53" i="115"/>
  <c r="ES53" i="115"/>
  <c r="ER53" i="115"/>
  <c r="EQ53" i="115"/>
  <c r="EP53" i="115"/>
  <c r="EO53" i="115"/>
  <c r="EN53" i="115"/>
  <c r="EM53" i="115"/>
  <c r="EL53" i="115"/>
  <c r="EJ53" i="115"/>
  <c r="EI53" i="115"/>
  <c r="EH53" i="115"/>
  <c r="EG53" i="115"/>
  <c r="EF53" i="115"/>
  <c r="EE53" i="115"/>
  <c r="ED53" i="115"/>
  <c r="EC53" i="115"/>
  <c r="EB53" i="115"/>
  <c r="EA53" i="115"/>
  <c r="DZ53" i="115"/>
  <c r="DY53" i="115"/>
  <c r="DX53" i="115"/>
  <c r="DW53" i="115"/>
  <c r="DV53" i="115"/>
  <c r="DU53" i="115"/>
  <c r="DT53" i="115"/>
  <c r="DS53" i="115"/>
  <c r="DR53" i="115"/>
  <c r="DQ53" i="115"/>
  <c r="DP53" i="115"/>
  <c r="DO53" i="115"/>
  <c r="DN53" i="115"/>
  <c r="DM53" i="115"/>
  <c r="DL53" i="115"/>
  <c r="DK53" i="115"/>
  <c r="DJ53" i="115"/>
  <c r="DI53" i="115"/>
  <c r="DH53" i="115"/>
  <c r="DG53" i="115"/>
  <c r="DF53" i="115"/>
  <c r="DE53" i="115"/>
  <c r="DD53" i="115"/>
  <c r="DC53" i="115"/>
  <c r="DB53" i="115"/>
  <c r="DA53" i="115"/>
  <c r="CZ53" i="115"/>
  <c r="CY53" i="115"/>
  <c r="CX53" i="115"/>
  <c r="CW53" i="115"/>
  <c r="CV53" i="115"/>
  <c r="CR53" i="115"/>
  <c r="CQ53" i="115"/>
  <c r="CP53" i="115"/>
  <c r="CO53" i="115"/>
  <c r="CN53" i="115"/>
  <c r="CM53" i="115"/>
  <c r="CL53" i="115"/>
  <c r="CC53" i="115"/>
  <c r="FF53" i="115" s="1"/>
  <c r="CB53" i="115"/>
  <c r="FE53" i="115" s="1"/>
  <c r="CA53" i="115"/>
  <c r="FD53" i="115" s="1"/>
  <c r="BZ53" i="115"/>
  <c r="FC53" i="115" s="1"/>
  <c r="BY53" i="115"/>
  <c r="FB53" i="115" s="1"/>
  <c r="BX53" i="115"/>
  <c r="FA53" i="115" s="1"/>
  <c r="BW53" i="115"/>
  <c r="EZ53" i="115" s="1"/>
  <c r="BV53" i="115"/>
  <c r="EY53" i="115" s="1"/>
  <c r="BU53" i="115"/>
  <c r="EX53" i="115" s="1"/>
  <c r="BT53" i="115"/>
  <c r="EW53" i="115" s="1"/>
  <c r="BS53" i="115"/>
  <c r="EV53" i="115" s="1"/>
  <c r="Q53" i="115"/>
  <c r="CT53" i="115" s="1"/>
  <c r="P53" i="115"/>
  <c r="CS53" i="115" s="1"/>
  <c r="CE53" i="115"/>
  <c r="CP52" i="115"/>
  <c r="CO52" i="115"/>
  <c r="CN52" i="115"/>
  <c r="CM52" i="115"/>
  <c r="CL52" i="115"/>
  <c r="CC52" i="115"/>
  <c r="CB52" i="115"/>
  <c r="CA52" i="115"/>
  <c r="BZ52" i="115"/>
  <c r="BY52" i="115"/>
  <c r="BX52" i="115"/>
  <c r="BW52" i="115"/>
  <c r="BV52" i="115"/>
  <c r="BU52" i="115"/>
  <c r="BT52" i="115"/>
  <c r="BS52" i="115"/>
  <c r="Q52" i="115"/>
  <c r="P52" i="115"/>
  <c r="CP51" i="115"/>
  <c r="CO51" i="115"/>
  <c r="CN51" i="115"/>
  <c r="CM51" i="115"/>
  <c r="CL51" i="115"/>
  <c r="CE51" i="115"/>
  <c r="CC51" i="115"/>
  <c r="CB51" i="115"/>
  <c r="CA51" i="115"/>
  <c r="BZ51" i="115"/>
  <c r="BY51" i="115"/>
  <c r="BX51" i="115"/>
  <c r="BW51" i="115"/>
  <c r="BV51" i="115"/>
  <c r="BU51" i="115"/>
  <c r="BT51" i="115"/>
  <c r="BS51" i="115"/>
  <c r="Q51" i="115"/>
  <c r="P51" i="115"/>
  <c r="CP50" i="115"/>
  <c r="CO50" i="115"/>
  <c r="CN50" i="115"/>
  <c r="CM50" i="115"/>
  <c r="CL50" i="115"/>
  <c r="CC50" i="115"/>
  <c r="CB50" i="115"/>
  <c r="CA50" i="115"/>
  <c r="BZ50" i="115"/>
  <c r="BY50" i="115"/>
  <c r="BX50" i="115"/>
  <c r="BW50" i="115"/>
  <c r="BV50" i="115"/>
  <c r="BU50" i="115"/>
  <c r="BT50" i="115"/>
  <c r="BS50" i="115"/>
  <c r="Q50" i="115"/>
  <c r="P50" i="115"/>
  <c r="CP49" i="115"/>
  <c r="CO49" i="115"/>
  <c r="CN49" i="115"/>
  <c r="CM49" i="115"/>
  <c r="CL49" i="115"/>
  <c r="CC49" i="115"/>
  <c r="CB49" i="115"/>
  <c r="CA49" i="115"/>
  <c r="BZ49" i="115"/>
  <c r="BY49" i="115"/>
  <c r="BX49" i="115"/>
  <c r="BW49" i="115"/>
  <c r="BV49" i="115"/>
  <c r="BU49" i="115"/>
  <c r="BT49" i="115"/>
  <c r="BS49" i="115"/>
  <c r="Q49" i="115"/>
  <c r="P49" i="115"/>
  <c r="CP48" i="115"/>
  <c r="CO48" i="115"/>
  <c r="CN48" i="115"/>
  <c r="CM48" i="115"/>
  <c r="CL48" i="115"/>
  <c r="CC48" i="115"/>
  <c r="CB48" i="115"/>
  <c r="CA48" i="115"/>
  <c r="BZ48" i="115"/>
  <c r="BY48" i="115"/>
  <c r="BX48" i="115"/>
  <c r="BW48" i="115"/>
  <c r="BV48" i="115"/>
  <c r="BU48" i="115"/>
  <c r="BT48" i="115"/>
  <c r="BS48" i="115"/>
  <c r="Q48" i="115"/>
  <c r="P48" i="115"/>
  <c r="EN47" i="115"/>
  <c r="EE47" i="115"/>
  <c r="DW47" i="115"/>
  <c r="DO47" i="115"/>
  <c r="DM47" i="115"/>
  <c r="DL47" i="115"/>
  <c r="DK47" i="115"/>
  <c r="DJ47" i="115"/>
  <c r="DI47" i="115"/>
  <c r="DH47" i="115"/>
  <c r="DG47" i="115"/>
  <c r="DF47" i="115"/>
  <c r="DE47" i="115"/>
  <c r="DD47" i="115"/>
  <c r="DC47" i="115"/>
  <c r="DB47" i="115"/>
  <c r="DA47" i="115"/>
  <c r="CZ47" i="115"/>
  <c r="CY47" i="115"/>
  <c r="CX47" i="115"/>
  <c r="CW47" i="115"/>
  <c r="CV47" i="115"/>
  <c r="CP47" i="115"/>
  <c r="CK47" i="115"/>
  <c r="CJ47" i="115"/>
  <c r="CI47" i="115"/>
  <c r="CH47" i="115"/>
  <c r="CG47" i="115"/>
  <c r="CF47" i="115"/>
  <c r="BX47" i="115"/>
  <c r="FA47" i="115" s="1"/>
  <c r="BR47" i="115"/>
  <c r="EU47" i="115" s="1"/>
  <c r="BQ47" i="115"/>
  <c r="ET47" i="115" s="1"/>
  <c r="BP47" i="115"/>
  <c r="ES47" i="115" s="1"/>
  <c r="BO47" i="115"/>
  <c r="ER47" i="115" s="1"/>
  <c r="BN47" i="115"/>
  <c r="EQ47" i="115" s="1"/>
  <c r="BM47" i="115"/>
  <c r="EP47" i="115" s="1"/>
  <c r="BL47" i="115"/>
  <c r="EO47" i="115" s="1"/>
  <c r="BK47" i="115"/>
  <c r="BJ47" i="115"/>
  <c r="EM47" i="115" s="1"/>
  <c r="BG47" i="115"/>
  <c r="BF47" i="115"/>
  <c r="BF61" i="115" s="1"/>
  <c r="EI61" i="115" s="1"/>
  <c r="BE47" i="115"/>
  <c r="CC47" i="115" s="1"/>
  <c r="FF47" i="115" s="1"/>
  <c r="BD47" i="115"/>
  <c r="BD61" i="115" s="1"/>
  <c r="BC47" i="115"/>
  <c r="CB47" i="115" s="1"/>
  <c r="FE47" i="115" s="1"/>
  <c r="BB47" i="115"/>
  <c r="BB61" i="115" s="1"/>
  <c r="EE61" i="115" s="1"/>
  <c r="BA47" i="115"/>
  <c r="ED47" i="115" s="1"/>
  <c r="AZ47" i="115"/>
  <c r="AZ61" i="115" s="1"/>
  <c r="EC61" i="115" s="1"/>
  <c r="AY47" i="115"/>
  <c r="AX47" i="115"/>
  <c r="AX61" i="115" s="1"/>
  <c r="EA61" i="115" s="1"/>
  <c r="AW47" i="115"/>
  <c r="AW61" i="115" s="1"/>
  <c r="AV47" i="115"/>
  <c r="AV61" i="115" s="1"/>
  <c r="AU47" i="115"/>
  <c r="AU61" i="115" s="1"/>
  <c r="AT47" i="115"/>
  <c r="AT61" i="115" s="1"/>
  <c r="DW61" i="115" s="1"/>
  <c r="AS47" i="115"/>
  <c r="DV47" i="115" s="1"/>
  <c r="AR47" i="115"/>
  <c r="AR61" i="115" s="1"/>
  <c r="DU61" i="115" s="1"/>
  <c r="AQ47" i="115"/>
  <c r="AP47" i="115"/>
  <c r="AP61" i="115" s="1"/>
  <c r="DS61" i="115" s="1"/>
  <c r="AO47" i="115"/>
  <c r="AO61" i="115" s="1"/>
  <c r="AN47" i="115"/>
  <c r="AN61" i="115" s="1"/>
  <c r="AM47" i="115"/>
  <c r="BU47" i="115" s="1"/>
  <c r="EX47" i="115" s="1"/>
  <c r="AL47" i="115"/>
  <c r="AL61" i="115" s="1"/>
  <c r="DO61" i="115" s="1"/>
  <c r="AK47" i="115"/>
  <c r="DN47" i="115" s="1"/>
  <c r="P47" i="115"/>
  <c r="CS47" i="115" s="1"/>
  <c r="O47" i="115"/>
  <c r="O61" i="115" s="1"/>
  <c r="N47" i="115"/>
  <c r="N61" i="115" s="1"/>
  <c r="M47" i="115"/>
  <c r="L47" i="115"/>
  <c r="CO47" i="115" s="1"/>
  <c r="K47" i="115"/>
  <c r="CN47" i="115" s="1"/>
  <c r="J47" i="115"/>
  <c r="CM47" i="115" s="1"/>
  <c r="I47" i="115"/>
  <c r="I61" i="115" s="1"/>
  <c r="CL61" i="115" s="1"/>
  <c r="FF46" i="115"/>
  <c r="EX46" i="115"/>
  <c r="EU46" i="115"/>
  <c r="ET46" i="115"/>
  <c r="ES46" i="115"/>
  <c r="ER46" i="115"/>
  <c r="EQ46" i="115"/>
  <c r="EP46" i="115"/>
  <c r="EO46" i="115"/>
  <c r="EN46" i="115"/>
  <c r="EM46" i="115"/>
  <c r="EL46" i="115"/>
  <c r="EJ46" i="115"/>
  <c r="EI46" i="115"/>
  <c r="EH46" i="115"/>
  <c r="EG46" i="115"/>
  <c r="EF46" i="115"/>
  <c r="EE46" i="115"/>
  <c r="ED46" i="115"/>
  <c r="EC46" i="115"/>
  <c r="EB46" i="115"/>
  <c r="EA46" i="115"/>
  <c r="DZ46" i="115"/>
  <c r="DY46" i="115"/>
  <c r="DX46" i="115"/>
  <c r="DW46" i="115"/>
  <c r="DV46" i="115"/>
  <c r="DU46" i="115"/>
  <c r="DT46" i="115"/>
  <c r="DS46" i="115"/>
  <c r="DR46" i="115"/>
  <c r="DQ46" i="115"/>
  <c r="DP46" i="115"/>
  <c r="DO46" i="115"/>
  <c r="DN46" i="115"/>
  <c r="DM46" i="115"/>
  <c r="DL46" i="115"/>
  <c r="DK46" i="115"/>
  <c r="DJ46" i="115"/>
  <c r="DI46" i="115"/>
  <c r="DH46" i="115"/>
  <c r="DG46" i="115"/>
  <c r="DF46" i="115"/>
  <c r="DE46" i="115"/>
  <c r="DD46" i="115"/>
  <c r="DC46" i="115"/>
  <c r="DB46" i="115"/>
  <c r="DA46" i="115"/>
  <c r="CZ46" i="115"/>
  <c r="CY46" i="115"/>
  <c r="CX46" i="115"/>
  <c r="CW46" i="115"/>
  <c r="CV46" i="115"/>
  <c r="CR46" i="115"/>
  <c r="CQ46" i="115"/>
  <c r="CP46" i="115"/>
  <c r="CO46" i="115"/>
  <c r="CN46" i="115"/>
  <c r="CM46" i="115"/>
  <c r="CL46" i="115"/>
  <c r="CK46" i="115"/>
  <c r="CJ46" i="115"/>
  <c r="CI46" i="115"/>
  <c r="CH46" i="115"/>
  <c r="CG46" i="115"/>
  <c r="CF46" i="115"/>
  <c r="CE46" i="115"/>
  <c r="CC46" i="115"/>
  <c r="CB46" i="115"/>
  <c r="FE46" i="115" s="1"/>
  <c r="CA46" i="115"/>
  <c r="FD46" i="115" s="1"/>
  <c r="BZ46" i="115"/>
  <c r="FC46" i="115" s="1"/>
  <c r="BY46" i="115"/>
  <c r="FB46" i="115" s="1"/>
  <c r="BX46" i="115"/>
  <c r="FA46" i="115" s="1"/>
  <c r="BW46" i="115"/>
  <c r="EZ46" i="115" s="1"/>
  <c r="BV46" i="115"/>
  <c r="EY46" i="115" s="1"/>
  <c r="BU46" i="115"/>
  <c r="BT46" i="115"/>
  <c r="EW46" i="115" s="1"/>
  <c r="BS46" i="115"/>
  <c r="EV46" i="115" s="1"/>
  <c r="Q46" i="115"/>
  <c r="CT46" i="115" s="1"/>
  <c r="P46" i="115"/>
  <c r="CS46" i="115" s="1"/>
  <c r="FA45" i="115"/>
  <c r="ES45" i="115"/>
  <c r="EJ45" i="115"/>
  <c r="EI45" i="115"/>
  <c r="EH45" i="115"/>
  <c r="EG45" i="115"/>
  <c r="EF45" i="115"/>
  <c r="EE45" i="115"/>
  <c r="ED45" i="115"/>
  <c r="EC45" i="115"/>
  <c r="EB45" i="115"/>
  <c r="EA45" i="115"/>
  <c r="DZ45" i="115"/>
  <c r="DY45" i="115"/>
  <c r="DX45" i="115"/>
  <c r="DW45" i="115"/>
  <c r="DV45" i="115"/>
  <c r="DU45" i="115"/>
  <c r="DT45" i="115"/>
  <c r="DS45" i="115"/>
  <c r="DR45" i="115"/>
  <c r="DQ45" i="115"/>
  <c r="DP45" i="115"/>
  <c r="DO45" i="115"/>
  <c r="DN45" i="115"/>
  <c r="DM45" i="115"/>
  <c r="DL45" i="115"/>
  <c r="DK45" i="115"/>
  <c r="DJ45" i="115"/>
  <c r="DI45" i="115"/>
  <c r="DH45" i="115"/>
  <c r="DG45" i="115"/>
  <c r="DF45" i="115"/>
  <c r="DE45" i="115"/>
  <c r="DD45" i="115"/>
  <c r="DC45" i="115"/>
  <c r="DB45" i="115"/>
  <c r="DA45" i="115"/>
  <c r="CZ45" i="115"/>
  <c r="CY45" i="115"/>
  <c r="CX45" i="115"/>
  <c r="CW45" i="115"/>
  <c r="CV45" i="115"/>
  <c r="CR45" i="115"/>
  <c r="CQ45" i="115"/>
  <c r="CP45" i="115"/>
  <c r="CO45" i="115"/>
  <c r="CN45" i="115"/>
  <c r="CM45" i="115"/>
  <c r="CL45" i="115"/>
  <c r="CK45" i="115"/>
  <c r="CJ45" i="115"/>
  <c r="CI45" i="115"/>
  <c r="CH45" i="115"/>
  <c r="CG45" i="115"/>
  <c r="CF45" i="115"/>
  <c r="CC45" i="115"/>
  <c r="FF45" i="115" s="1"/>
  <c r="CB45" i="115"/>
  <c r="FE45" i="115" s="1"/>
  <c r="CA45" i="115"/>
  <c r="FD45" i="115" s="1"/>
  <c r="BZ45" i="115"/>
  <c r="FC45" i="115" s="1"/>
  <c r="BY45" i="115"/>
  <c r="FB45" i="115" s="1"/>
  <c r="BX45" i="115"/>
  <c r="BW45" i="115"/>
  <c r="EZ45" i="115" s="1"/>
  <c r="BV45" i="115"/>
  <c r="EY45" i="115" s="1"/>
  <c r="BU45" i="115"/>
  <c r="EX45" i="115" s="1"/>
  <c r="BT45" i="115"/>
  <c r="EW45" i="115" s="1"/>
  <c r="BS45" i="115"/>
  <c r="EV45" i="115" s="1"/>
  <c r="BR45" i="115"/>
  <c r="EU45" i="115" s="1"/>
  <c r="BQ45" i="115"/>
  <c r="ET45" i="115" s="1"/>
  <c r="BP45" i="115"/>
  <c r="BO45" i="115"/>
  <c r="ER45" i="115" s="1"/>
  <c r="BN45" i="115"/>
  <c r="EQ45" i="115" s="1"/>
  <c r="BM45" i="115"/>
  <c r="EP45" i="115" s="1"/>
  <c r="BL45" i="115"/>
  <c r="EO45" i="115" s="1"/>
  <c r="BK45" i="115"/>
  <c r="EN45" i="115" s="1"/>
  <c r="BJ45" i="115"/>
  <c r="BI45" i="115" s="1"/>
  <c r="EL45" i="115" s="1"/>
  <c r="Q45" i="115"/>
  <c r="CT45" i="115" s="1"/>
  <c r="P45" i="115"/>
  <c r="CS45" i="115" s="1"/>
  <c r="FE44" i="115"/>
  <c r="EW44" i="115"/>
  <c r="EU44" i="115"/>
  <c r="ET44" i="115"/>
  <c r="ES44" i="115"/>
  <c r="ER44" i="115"/>
  <c r="EQ44" i="115"/>
  <c r="EP44" i="115"/>
  <c r="EO44" i="115"/>
  <c r="EN44" i="115"/>
  <c r="EM44" i="115"/>
  <c r="EL44" i="115"/>
  <c r="EJ44" i="115"/>
  <c r="EI44" i="115"/>
  <c r="EH44" i="115"/>
  <c r="EG44" i="115"/>
  <c r="EF44" i="115"/>
  <c r="EE44" i="115"/>
  <c r="ED44" i="115"/>
  <c r="EC44" i="115"/>
  <c r="EB44" i="115"/>
  <c r="EA44" i="115"/>
  <c r="DZ44" i="115"/>
  <c r="DY44" i="115"/>
  <c r="DX44" i="115"/>
  <c r="DW44" i="115"/>
  <c r="DV44" i="115"/>
  <c r="DU44" i="115"/>
  <c r="DT44" i="115"/>
  <c r="DS44" i="115"/>
  <c r="DR44" i="115"/>
  <c r="DQ44" i="115"/>
  <c r="DP44" i="115"/>
  <c r="DO44" i="115"/>
  <c r="DN44" i="115"/>
  <c r="DM44" i="115"/>
  <c r="DL44" i="115"/>
  <c r="DK44" i="115"/>
  <c r="DJ44" i="115"/>
  <c r="DI44" i="115"/>
  <c r="DH44" i="115"/>
  <c r="DG44" i="115"/>
  <c r="DF44" i="115"/>
  <c r="DE44" i="115"/>
  <c r="DD44" i="115"/>
  <c r="DC44" i="115"/>
  <c r="DB44" i="115"/>
  <c r="DA44" i="115"/>
  <c r="CZ44" i="115"/>
  <c r="CY44" i="115"/>
  <c r="CX44" i="115"/>
  <c r="CW44" i="115"/>
  <c r="CV44" i="115"/>
  <c r="CR44" i="115"/>
  <c r="CQ44" i="115"/>
  <c r="CP44" i="115"/>
  <c r="CO44" i="115"/>
  <c r="CN44" i="115"/>
  <c r="CM44" i="115"/>
  <c r="CL44" i="115"/>
  <c r="CK44" i="115"/>
  <c r="CJ44" i="115"/>
  <c r="CI44" i="115"/>
  <c r="CH44" i="115"/>
  <c r="CG44" i="115"/>
  <c r="CF44" i="115"/>
  <c r="CC44" i="115"/>
  <c r="FF44" i="115" s="1"/>
  <c r="CB44" i="115"/>
  <c r="CA44" i="115"/>
  <c r="FD44" i="115" s="1"/>
  <c r="BZ44" i="115"/>
  <c r="FC44" i="115" s="1"/>
  <c r="BY44" i="115"/>
  <c r="FB44" i="115" s="1"/>
  <c r="BX44" i="115"/>
  <c r="FA44" i="115" s="1"/>
  <c r="BW44" i="115"/>
  <c r="EZ44" i="115" s="1"/>
  <c r="BV44" i="115"/>
  <c r="EY44" i="115" s="1"/>
  <c r="BU44" i="115"/>
  <c r="EX44" i="115" s="1"/>
  <c r="BT44" i="115"/>
  <c r="BS44" i="115"/>
  <c r="EV44" i="115" s="1"/>
  <c r="Q44" i="115"/>
  <c r="CT44" i="115" s="1"/>
  <c r="P44" i="115"/>
  <c r="CS44" i="115" s="1"/>
  <c r="CP43" i="115"/>
  <c r="CO43" i="115"/>
  <c r="CN43" i="115"/>
  <c r="CM43" i="115"/>
  <c r="CL43" i="115"/>
  <c r="CK43" i="115"/>
  <c r="CJ43" i="115"/>
  <c r="CI43" i="115"/>
  <c r="CH43" i="115"/>
  <c r="CG43" i="115"/>
  <c r="CF43" i="115"/>
  <c r="CC43" i="115"/>
  <c r="CB43" i="115"/>
  <c r="CA43" i="115"/>
  <c r="BZ43" i="115"/>
  <c r="BR43" i="115"/>
  <c r="BQ43" i="115"/>
  <c r="BP43" i="115"/>
  <c r="BO43" i="115"/>
  <c r="BN43" i="115"/>
  <c r="BM43" i="115"/>
  <c r="BL43" i="115"/>
  <c r="BK43" i="115"/>
  <c r="BJ43" i="115"/>
  <c r="BI43" i="115" s="1"/>
  <c r="Q43" i="115"/>
  <c r="P43" i="115"/>
  <c r="CP42" i="115"/>
  <c r="CO42" i="115"/>
  <c r="CN42" i="115"/>
  <c r="CM42" i="115"/>
  <c r="CL42" i="115"/>
  <c r="CK42" i="115"/>
  <c r="CJ42" i="115"/>
  <c r="CI42" i="115"/>
  <c r="CH42" i="115"/>
  <c r="CG42" i="115"/>
  <c r="CF42" i="115"/>
  <c r="CC42" i="115"/>
  <c r="CB42" i="115"/>
  <c r="CA42" i="115"/>
  <c r="BZ42" i="115"/>
  <c r="BR42" i="115"/>
  <c r="BQ42" i="115"/>
  <c r="BP42" i="115"/>
  <c r="BO42" i="115"/>
  <c r="BN42" i="115"/>
  <c r="BM42" i="115"/>
  <c r="BM38" i="115" s="1"/>
  <c r="BL42" i="115"/>
  <c r="BK42" i="115"/>
  <c r="BJ42" i="115"/>
  <c r="BI42" i="115" s="1"/>
  <c r="Q42" i="115"/>
  <c r="P42" i="115"/>
  <c r="CP41" i="115"/>
  <c r="CO41" i="115"/>
  <c r="CN41" i="115"/>
  <c r="CM41" i="115"/>
  <c r="CL41" i="115"/>
  <c r="CK41" i="115"/>
  <c r="CJ41" i="115"/>
  <c r="CI41" i="115"/>
  <c r="CH41" i="115"/>
  <c r="CG41" i="115"/>
  <c r="CF41" i="115"/>
  <c r="CC41" i="115"/>
  <c r="CB41" i="115"/>
  <c r="CA41" i="115"/>
  <c r="BZ41" i="115"/>
  <c r="BR41" i="115"/>
  <c r="BQ41" i="115"/>
  <c r="BP41" i="115"/>
  <c r="BP38" i="115" s="1"/>
  <c r="ES38" i="115" s="1"/>
  <c r="BO41" i="115"/>
  <c r="BN41" i="115"/>
  <c r="BM41" i="115"/>
  <c r="BL41" i="115"/>
  <c r="BK41" i="115"/>
  <c r="BJ41" i="115"/>
  <c r="BI41" i="115" s="1"/>
  <c r="Q41" i="115"/>
  <c r="P41" i="115"/>
  <c r="CP40" i="115"/>
  <c r="CO40" i="115"/>
  <c r="CN40" i="115"/>
  <c r="CM40" i="115"/>
  <c r="CL40" i="115"/>
  <c r="CK40" i="115"/>
  <c r="CJ40" i="115"/>
  <c r="CI40" i="115"/>
  <c r="CH40" i="115"/>
  <c r="CG40" i="115"/>
  <c r="CF40" i="115"/>
  <c r="CC40" i="115"/>
  <c r="CB40" i="115"/>
  <c r="CA40" i="115"/>
  <c r="BZ40" i="115"/>
  <c r="BR40" i="115"/>
  <c r="BQ40" i="115"/>
  <c r="BP40" i="115"/>
  <c r="BO40" i="115"/>
  <c r="BN40" i="115"/>
  <c r="BM40" i="115"/>
  <c r="BL40" i="115"/>
  <c r="BK40" i="115"/>
  <c r="BK38" i="115" s="1"/>
  <c r="EN38" i="115" s="1"/>
  <c r="BJ40" i="115"/>
  <c r="BI40" i="115" s="1"/>
  <c r="Q40" i="115"/>
  <c r="P40" i="115"/>
  <c r="CP39" i="115"/>
  <c r="CO39" i="115"/>
  <c r="CN39" i="115"/>
  <c r="CM39" i="115"/>
  <c r="CL39" i="115"/>
  <c r="CK39" i="115"/>
  <c r="CJ39" i="115"/>
  <c r="CI39" i="115"/>
  <c r="CH39" i="115"/>
  <c r="CG39" i="115"/>
  <c r="CF39" i="115"/>
  <c r="CC39" i="115"/>
  <c r="CB39" i="115"/>
  <c r="CA39" i="115"/>
  <c r="BZ39" i="115"/>
  <c r="BR39" i="115"/>
  <c r="BQ39" i="115"/>
  <c r="BP39" i="115"/>
  <c r="BO39" i="115"/>
  <c r="BN39" i="115"/>
  <c r="BN38" i="115" s="1"/>
  <c r="EQ38" i="115" s="1"/>
  <c r="BM39" i="115"/>
  <c r="BL39" i="115"/>
  <c r="BK39" i="115"/>
  <c r="BJ39" i="115"/>
  <c r="BI39" i="115"/>
  <c r="Q39" i="115"/>
  <c r="P39" i="115"/>
  <c r="FF38" i="115"/>
  <c r="EX38" i="115"/>
  <c r="EP38" i="115"/>
  <c r="EJ38" i="115"/>
  <c r="EI38" i="115"/>
  <c r="EH38" i="115"/>
  <c r="EG38" i="115"/>
  <c r="EF38" i="115"/>
  <c r="EE38" i="115"/>
  <c r="ED38" i="115"/>
  <c r="EC38" i="115"/>
  <c r="EB38" i="115"/>
  <c r="EA38" i="115"/>
  <c r="DZ38" i="115"/>
  <c r="DY38" i="115"/>
  <c r="DX38" i="115"/>
  <c r="DW38" i="115"/>
  <c r="DV38" i="115"/>
  <c r="DU38" i="115"/>
  <c r="DT38" i="115"/>
  <c r="DS38" i="115"/>
  <c r="DR38" i="115"/>
  <c r="DQ38" i="115"/>
  <c r="DP38" i="115"/>
  <c r="DO38" i="115"/>
  <c r="DN38" i="115"/>
  <c r="DM38" i="115"/>
  <c r="DL38" i="115"/>
  <c r="DK38" i="115"/>
  <c r="DJ38" i="115"/>
  <c r="DI38" i="115"/>
  <c r="DH38" i="115"/>
  <c r="DG38" i="115"/>
  <c r="DF38" i="115"/>
  <c r="DE38" i="115"/>
  <c r="DD38" i="115"/>
  <c r="DC38" i="115"/>
  <c r="DB38" i="115"/>
  <c r="DA38" i="115"/>
  <c r="CZ38" i="115"/>
  <c r="CY38" i="115"/>
  <c r="CX38" i="115"/>
  <c r="CW38" i="115"/>
  <c r="CV38" i="115"/>
  <c r="CR38" i="115"/>
  <c r="CK38" i="115"/>
  <c r="CJ38" i="115"/>
  <c r="CI38" i="115"/>
  <c r="CH38" i="115"/>
  <c r="CG38" i="115"/>
  <c r="CF38" i="115"/>
  <c r="CC38" i="115"/>
  <c r="CB38" i="115"/>
  <c r="FE38" i="115" s="1"/>
  <c r="CA38" i="115"/>
  <c r="FD38" i="115" s="1"/>
  <c r="BZ38" i="115"/>
  <c r="FC38" i="115" s="1"/>
  <c r="BY38" i="115"/>
  <c r="FB38" i="115" s="1"/>
  <c r="BX38" i="115"/>
  <c r="FA38" i="115" s="1"/>
  <c r="BW38" i="115"/>
  <c r="EZ38" i="115" s="1"/>
  <c r="BV38" i="115"/>
  <c r="EY38" i="115" s="1"/>
  <c r="BU38" i="115"/>
  <c r="BT38" i="115"/>
  <c r="EW38" i="115" s="1"/>
  <c r="BS38" i="115"/>
  <c r="EV38" i="115" s="1"/>
  <c r="BR38" i="115"/>
  <c r="EU38" i="115" s="1"/>
  <c r="BQ38" i="115"/>
  <c r="ET38" i="115" s="1"/>
  <c r="BO38" i="115"/>
  <c r="ER38" i="115" s="1"/>
  <c r="BL38" i="115"/>
  <c r="EO38" i="115" s="1"/>
  <c r="BJ38" i="115"/>
  <c r="EM38" i="115" s="1"/>
  <c r="O38" i="115"/>
  <c r="Q38" i="115" s="1"/>
  <c r="CT38" i="115" s="1"/>
  <c r="N38" i="115"/>
  <c r="CQ38" i="115" s="1"/>
  <c r="M38" i="115"/>
  <c r="CP38" i="115" s="1"/>
  <c r="L38" i="115"/>
  <c r="CO38" i="115" s="1"/>
  <c r="K38" i="115"/>
  <c r="CN38" i="115" s="1"/>
  <c r="J38" i="115"/>
  <c r="CM38" i="115" s="1"/>
  <c r="I38" i="115"/>
  <c r="CL38" i="115" s="1"/>
  <c r="CP37" i="115"/>
  <c r="CO37" i="115"/>
  <c r="CN37" i="115"/>
  <c r="CM37" i="115"/>
  <c r="CL37" i="115"/>
  <c r="CK37" i="115"/>
  <c r="CJ37" i="115"/>
  <c r="CI37" i="115"/>
  <c r="CH37" i="115"/>
  <c r="CG37" i="115"/>
  <c r="CF37" i="115"/>
  <c r="CC37" i="115"/>
  <c r="CB37" i="115"/>
  <c r="CA37" i="115"/>
  <c r="BZ37" i="115"/>
  <c r="BR37" i="115"/>
  <c r="BQ37" i="115"/>
  <c r="BP37" i="115"/>
  <c r="BO37" i="115"/>
  <c r="BN37" i="115"/>
  <c r="BM37" i="115"/>
  <c r="BL37" i="115"/>
  <c r="BK37" i="115"/>
  <c r="BJ37" i="115"/>
  <c r="BI37" i="115"/>
  <c r="Q37" i="115"/>
  <c r="P37" i="115"/>
  <c r="CP36" i="115"/>
  <c r="CO36" i="115"/>
  <c r="CN36" i="115"/>
  <c r="CM36" i="115"/>
  <c r="CL36" i="115"/>
  <c r="CK36" i="115"/>
  <c r="CJ36" i="115"/>
  <c r="CI36" i="115"/>
  <c r="CH36" i="115"/>
  <c r="CG36" i="115"/>
  <c r="CF36" i="115"/>
  <c r="CC36" i="115"/>
  <c r="CB36" i="115"/>
  <c r="CA36" i="115"/>
  <c r="BZ36" i="115"/>
  <c r="BR36" i="115"/>
  <c r="BQ36" i="115"/>
  <c r="BP36" i="115"/>
  <c r="BO36" i="115"/>
  <c r="BO32" i="115" s="1"/>
  <c r="BN36" i="115"/>
  <c r="BM36" i="115"/>
  <c r="BL36" i="115"/>
  <c r="BK36" i="115"/>
  <c r="BJ36" i="115"/>
  <c r="BI36" i="115" s="1"/>
  <c r="Q36" i="115"/>
  <c r="P36" i="115"/>
  <c r="CP35" i="115"/>
  <c r="CO35" i="115"/>
  <c r="CN35" i="115"/>
  <c r="CM35" i="115"/>
  <c r="CL35" i="115"/>
  <c r="CK35" i="115"/>
  <c r="CJ35" i="115"/>
  <c r="CI35" i="115"/>
  <c r="CH35" i="115"/>
  <c r="CG35" i="115"/>
  <c r="CF35" i="115"/>
  <c r="CC35" i="115"/>
  <c r="CB35" i="115"/>
  <c r="CA35" i="115"/>
  <c r="BZ35" i="115"/>
  <c r="BR35" i="115"/>
  <c r="BR32" i="115" s="1"/>
  <c r="EU32" i="115" s="1"/>
  <c r="BQ35" i="115"/>
  <c r="BP35" i="115"/>
  <c r="BO35" i="115"/>
  <c r="BN35" i="115"/>
  <c r="BM35" i="115"/>
  <c r="BL35" i="115"/>
  <c r="BK35" i="115"/>
  <c r="BJ35" i="115"/>
  <c r="Q35" i="115"/>
  <c r="P35" i="115"/>
  <c r="CP34" i="115"/>
  <c r="CO34" i="115"/>
  <c r="CN34" i="115"/>
  <c r="CM34" i="115"/>
  <c r="CL34" i="115"/>
  <c r="CK34" i="115"/>
  <c r="CJ34" i="115"/>
  <c r="CI34" i="115"/>
  <c r="CH34" i="115"/>
  <c r="CG34" i="115"/>
  <c r="CF34" i="115"/>
  <c r="CC34" i="115"/>
  <c r="CB34" i="115"/>
  <c r="CA34" i="115"/>
  <c r="BZ34" i="115"/>
  <c r="BR34" i="115"/>
  <c r="BQ34" i="115"/>
  <c r="BP34" i="115"/>
  <c r="BO34" i="115"/>
  <c r="BN34" i="115"/>
  <c r="BM34" i="115"/>
  <c r="BM32" i="115" s="1"/>
  <c r="EP32" i="115" s="1"/>
  <c r="BL34" i="115"/>
  <c r="BK34" i="115"/>
  <c r="BJ34" i="115"/>
  <c r="BI34" i="115" s="1"/>
  <c r="Q34" i="115"/>
  <c r="P34" i="115"/>
  <c r="CP33" i="115"/>
  <c r="CO33" i="115"/>
  <c r="CN33" i="115"/>
  <c r="CM33" i="115"/>
  <c r="CL33" i="115"/>
  <c r="CK33" i="115"/>
  <c r="CJ33" i="115"/>
  <c r="CI33" i="115"/>
  <c r="CH33" i="115"/>
  <c r="CG33" i="115"/>
  <c r="CF33" i="115"/>
  <c r="CC33" i="115"/>
  <c r="CB33" i="115"/>
  <c r="CA33" i="115"/>
  <c r="BZ33" i="115"/>
  <c r="BR33" i="115"/>
  <c r="BQ33" i="115"/>
  <c r="BP33" i="115"/>
  <c r="BP32" i="115" s="1"/>
  <c r="ES32" i="115" s="1"/>
  <c r="BO33" i="115"/>
  <c r="BN33" i="115"/>
  <c r="BM33" i="115"/>
  <c r="BL33" i="115"/>
  <c r="BK33" i="115"/>
  <c r="BJ33" i="115"/>
  <c r="BI33" i="115" s="1"/>
  <c r="Q33" i="115"/>
  <c r="P33" i="115"/>
  <c r="EZ32" i="115"/>
  <c r="ER32" i="115"/>
  <c r="EJ32" i="115"/>
  <c r="EI32" i="115"/>
  <c r="EH32" i="115"/>
  <c r="EG32" i="115"/>
  <c r="EF32" i="115"/>
  <c r="EE32" i="115"/>
  <c r="ED32" i="115"/>
  <c r="EC32" i="115"/>
  <c r="EB32" i="115"/>
  <c r="EA32" i="115"/>
  <c r="DZ32" i="115"/>
  <c r="DY32" i="115"/>
  <c r="DX32" i="115"/>
  <c r="DW32" i="115"/>
  <c r="DV32" i="115"/>
  <c r="DU32" i="115"/>
  <c r="DT32" i="115"/>
  <c r="DS32" i="115"/>
  <c r="DR32" i="115"/>
  <c r="DQ32" i="115"/>
  <c r="DP32" i="115"/>
  <c r="DO32" i="115"/>
  <c r="DN32" i="115"/>
  <c r="DM32" i="115"/>
  <c r="DL32" i="115"/>
  <c r="DK32" i="115"/>
  <c r="DJ32" i="115"/>
  <c r="DI32" i="115"/>
  <c r="DH32" i="115"/>
  <c r="DG32" i="115"/>
  <c r="DF32" i="115"/>
  <c r="DE32" i="115"/>
  <c r="DD32" i="115"/>
  <c r="DC32" i="115"/>
  <c r="DB32" i="115"/>
  <c r="DA32" i="115"/>
  <c r="CZ32" i="115"/>
  <c r="CY32" i="115"/>
  <c r="CX32" i="115"/>
  <c r="CW32" i="115"/>
  <c r="CV32" i="115"/>
  <c r="CL32" i="115"/>
  <c r="CK32" i="115"/>
  <c r="CJ32" i="115"/>
  <c r="CI32" i="115"/>
  <c r="CH32" i="115"/>
  <c r="CG32" i="115"/>
  <c r="CF32" i="115"/>
  <c r="CC32" i="115"/>
  <c r="FF32" i="115" s="1"/>
  <c r="CB32" i="115"/>
  <c r="FE32" i="115" s="1"/>
  <c r="CA32" i="115"/>
  <c r="FD32" i="115" s="1"/>
  <c r="BZ32" i="115"/>
  <c r="FC32" i="115" s="1"/>
  <c r="BY32" i="115"/>
  <c r="FB32" i="115" s="1"/>
  <c r="BX32" i="115"/>
  <c r="FA32" i="115" s="1"/>
  <c r="BW32" i="115"/>
  <c r="BV32" i="115"/>
  <c r="EY32" i="115" s="1"/>
  <c r="BU32" i="115"/>
  <c r="EX32" i="115" s="1"/>
  <c r="BT32" i="115"/>
  <c r="EW32" i="115" s="1"/>
  <c r="BS32" i="115"/>
  <c r="EV32" i="115" s="1"/>
  <c r="BQ32" i="115"/>
  <c r="ET32" i="115" s="1"/>
  <c r="BN32" i="115"/>
  <c r="EQ32" i="115" s="1"/>
  <c r="BL32" i="115"/>
  <c r="EO32" i="115" s="1"/>
  <c r="BK32" i="115"/>
  <c r="EN32" i="115" s="1"/>
  <c r="O32" i="115"/>
  <c r="CR32" i="115" s="1"/>
  <c r="N32" i="115"/>
  <c r="CQ32" i="115" s="1"/>
  <c r="M32" i="115"/>
  <c r="CP32" i="115" s="1"/>
  <c r="L32" i="115"/>
  <c r="CO32" i="115" s="1"/>
  <c r="K32" i="115"/>
  <c r="CN32" i="115" s="1"/>
  <c r="J32" i="115"/>
  <c r="CM32" i="115" s="1"/>
  <c r="I32" i="115"/>
  <c r="CP31" i="115"/>
  <c r="CO31" i="115"/>
  <c r="CN31" i="115"/>
  <c r="CM31" i="115"/>
  <c r="CL31" i="115"/>
  <c r="CK31" i="115"/>
  <c r="CJ31" i="115"/>
  <c r="CI31" i="115"/>
  <c r="CH31" i="115"/>
  <c r="CG31" i="115"/>
  <c r="CF31" i="115"/>
  <c r="CC31" i="115"/>
  <c r="CB31" i="115"/>
  <c r="CA31" i="115"/>
  <c r="BZ31" i="115"/>
  <c r="BY31" i="115"/>
  <c r="BX31" i="115"/>
  <c r="BW31" i="115"/>
  <c r="BV31" i="115"/>
  <c r="BU31" i="115"/>
  <c r="BT31" i="115"/>
  <c r="BS31" i="115"/>
  <c r="BR31" i="115"/>
  <c r="BQ31" i="115"/>
  <c r="BP31" i="115"/>
  <c r="BO31" i="115"/>
  <c r="BN31" i="115"/>
  <c r="BM31" i="115"/>
  <c r="BL31" i="115"/>
  <c r="BK31" i="115"/>
  <c r="BJ31" i="115"/>
  <c r="BI31" i="115" s="1"/>
  <c r="Q31" i="115"/>
  <c r="P31" i="115"/>
  <c r="CP30" i="115"/>
  <c r="CO30" i="115"/>
  <c r="CN30" i="115"/>
  <c r="CM30" i="115"/>
  <c r="CL30" i="115"/>
  <c r="CK30" i="115"/>
  <c r="CJ30" i="115"/>
  <c r="CI30" i="115"/>
  <c r="CH30" i="115"/>
  <c r="CG30" i="115"/>
  <c r="CF30" i="115"/>
  <c r="CC30" i="115"/>
  <c r="CB30" i="115"/>
  <c r="CA30" i="115"/>
  <c r="BZ30" i="115"/>
  <c r="BY30" i="115"/>
  <c r="BX30" i="115"/>
  <c r="BW30" i="115"/>
  <c r="BV30" i="115"/>
  <c r="BU30" i="115"/>
  <c r="BT30" i="115"/>
  <c r="BS30" i="115"/>
  <c r="BR30" i="115"/>
  <c r="BQ30" i="115"/>
  <c r="BP30" i="115"/>
  <c r="BO30" i="115"/>
  <c r="BO26" i="115" s="1"/>
  <c r="ER26" i="115" s="1"/>
  <c r="BN30" i="115"/>
  <c r="BM30" i="115"/>
  <c r="BL30" i="115"/>
  <c r="BK30" i="115"/>
  <c r="BJ30" i="115"/>
  <c r="BI30" i="115" s="1"/>
  <c r="Q30" i="115"/>
  <c r="P30" i="115"/>
  <c r="CP29" i="115"/>
  <c r="CO29" i="115"/>
  <c r="CN29" i="115"/>
  <c r="CM29" i="115"/>
  <c r="CL29" i="115"/>
  <c r="CK29" i="115"/>
  <c r="CJ29" i="115"/>
  <c r="CI29" i="115"/>
  <c r="CH29" i="115"/>
  <c r="CG29" i="115"/>
  <c r="CF29" i="115"/>
  <c r="CC29" i="115"/>
  <c r="CB29" i="115"/>
  <c r="CA29" i="115"/>
  <c r="BZ29" i="115"/>
  <c r="BY29" i="115"/>
  <c r="BX29" i="115"/>
  <c r="BW29" i="115"/>
  <c r="BV29" i="115"/>
  <c r="BU29" i="115"/>
  <c r="BT29" i="115"/>
  <c r="BS29" i="115"/>
  <c r="BR29" i="115"/>
  <c r="BQ29" i="115"/>
  <c r="BP29" i="115"/>
  <c r="BO29" i="115"/>
  <c r="BN29" i="115"/>
  <c r="BM29" i="115"/>
  <c r="BL29" i="115"/>
  <c r="BK29" i="115"/>
  <c r="BJ29" i="115"/>
  <c r="BI29" i="115"/>
  <c r="Q29" i="115"/>
  <c r="P29" i="115"/>
  <c r="CP28" i="115"/>
  <c r="CO28" i="115"/>
  <c r="CN28" i="115"/>
  <c r="CM28" i="115"/>
  <c r="CL28" i="115"/>
  <c r="CK28" i="115"/>
  <c r="CJ28" i="115"/>
  <c r="CI28" i="115"/>
  <c r="CH28" i="115"/>
  <c r="CG28" i="115"/>
  <c r="CF28" i="115"/>
  <c r="CC28" i="115"/>
  <c r="CB28" i="115"/>
  <c r="CA28" i="115"/>
  <c r="BZ28" i="115"/>
  <c r="BY28" i="115"/>
  <c r="BX28" i="115"/>
  <c r="BW28" i="115"/>
  <c r="BV28" i="115"/>
  <c r="BU28" i="115"/>
  <c r="BT28" i="115"/>
  <c r="BS28" i="115"/>
  <c r="BR28" i="115"/>
  <c r="BQ28" i="115"/>
  <c r="BP28" i="115"/>
  <c r="BO28" i="115"/>
  <c r="BN28" i="115"/>
  <c r="BM28" i="115"/>
  <c r="BL28" i="115"/>
  <c r="BK28" i="115"/>
  <c r="BK26" i="115" s="1"/>
  <c r="EN26" i="115" s="1"/>
  <c r="BJ28" i="115"/>
  <c r="BI28" i="115"/>
  <c r="Q28" i="115"/>
  <c r="P28" i="115"/>
  <c r="CP27" i="115"/>
  <c r="CO27" i="115"/>
  <c r="CN27" i="115"/>
  <c r="CM27" i="115"/>
  <c r="CL27" i="115"/>
  <c r="CK27" i="115"/>
  <c r="CJ27" i="115"/>
  <c r="CI27" i="115"/>
  <c r="CH27" i="115"/>
  <c r="CG27" i="115"/>
  <c r="CF27" i="115"/>
  <c r="CC27" i="115"/>
  <c r="CB27" i="115"/>
  <c r="CA27" i="115"/>
  <c r="BZ27" i="115"/>
  <c r="BY27" i="115"/>
  <c r="BX27" i="115"/>
  <c r="BW27" i="115"/>
  <c r="BV27" i="115"/>
  <c r="BU27" i="115"/>
  <c r="BT27" i="115"/>
  <c r="BS27" i="115"/>
  <c r="BR27" i="115"/>
  <c r="BQ27" i="115"/>
  <c r="BP27" i="115"/>
  <c r="BO27" i="115"/>
  <c r="BN27" i="115"/>
  <c r="BM27" i="115"/>
  <c r="BM26" i="115" s="1"/>
  <c r="EP26" i="115" s="1"/>
  <c r="BL27" i="115"/>
  <c r="BK27" i="115"/>
  <c r="BJ27" i="115"/>
  <c r="BI27" i="115" s="1"/>
  <c r="BI26" i="115" s="1"/>
  <c r="EL26" i="115" s="1"/>
  <c r="Q27" i="115"/>
  <c r="P27" i="115"/>
  <c r="FE26" i="115"/>
  <c r="EW26" i="115"/>
  <c r="EO26" i="115"/>
  <c r="EF26" i="115"/>
  <c r="DX26" i="115"/>
  <c r="DP26" i="115"/>
  <c r="DM26" i="115"/>
  <c r="DL26" i="115"/>
  <c r="DK26" i="115"/>
  <c r="DJ26" i="115"/>
  <c r="DI26" i="115"/>
  <c r="DH26" i="115"/>
  <c r="DG26" i="115"/>
  <c r="DF26" i="115"/>
  <c r="DE26" i="115"/>
  <c r="DD26" i="115"/>
  <c r="DC26" i="115"/>
  <c r="DB26" i="115"/>
  <c r="DA26" i="115"/>
  <c r="CZ26" i="115"/>
  <c r="CY26" i="115"/>
  <c r="CX26" i="115"/>
  <c r="CW26" i="115"/>
  <c r="CV26" i="115"/>
  <c r="CQ26" i="115"/>
  <c r="CK26" i="115"/>
  <c r="CJ26" i="115"/>
  <c r="CI26" i="115"/>
  <c r="CH26" i="115"/>
  <c r="CG26" i="115"/>
  <c r="CF26" i="115"/>
  <c r="BY26" i="115"/>
  <c r="FB26" i="115" s="1"/>
  <c r="BR26" i="115"/>
  <c r="EU26" i="115" s="1"/>
  <c r="BQ26" i="115"/>
  <c r="ET26" i="115" s="1"/>
  <c r="BP26" i="115"/>
  <c r="ES26" i="115" s="1"/>
  <c r="BN26" i="115"/>
  <c r="EQ26" i="115" s="1"/>
  <c r="BL26" i="115"/>
  <c r="BJ26" i="115"/>
  <c r="EM26" i="115" s="1"/>
  <c r="BG26" i="115"/>
  <c r="EJ26" i="115" s="1"/>
  <c r="BF26" i="115"/>
  <c r="EI26" i="115" s="1"/>
  <c r="BE26" i="115"/>
  <c r="CC26" i="115" s="1"/>
  <c r="FF26" i="115" s="1"/>
  <c r="BD26" i="115"/>
  <c r="EG26" i="115" s="1"/>
  <c r="BC26" i="115"/>
  <c r="CB26" i="115" s="1"/>
  <c r="BB26" i="115"/>
  <c r="EE26" i="115" s="1"/>
  <c r="BA26" i="115"/>
  <c r="ED26" i="115" s="1"/>
  <c r="AZ26" i="115"/>
  <c r="EC26" i="115" s="1"/>
  <c r="AY26" i="115"/>
  <c r="EB26" i="115" s="1"/>
  <c r="AX26" i="115"/>
  <c r="EA26" i="115" s="1"/>
  <c r="AW26" i="115"/>
  <c r="DZ26" i="115" s="1"/>
  <c r="AV26" i="115"/>
  <c r="DY26" i="115" s="1"/>
  <c r="AU26" i="115"/>
  <c r="BX26" i="115" s="1"/>
  <c r="FA26" i="115" s="1"/>
  <c r="AT26" i="115"/>
  <c r="DW26" i="115" s="1"/>
  <c r="AS26" i="115"/>
  <c r="DV26" i="115" s="1"/>
  <c r="AR26" i="115"/>
  <c r="DU26" i="115" s="1"/>
  <c r="AQ26" i="115"/>
  <c r="AP26" i="115"/>
  <c r="DS26" i="115" s="1"/>
  <c r="AO26" i="115"/>
  <c r="BU26" i="115" s="1"/>
  <c r="EX26" i="115" s="1"/>
  <c r="AN26" i="115"/>
  <c r="DQ26" i="115" s="1"/>
  <c r="AM26" i="115"/>
  <c r="BT26" i="115" s="1"/>
  <c r="AL26" i="115"/>
  <c r="DO26" i="115" s="1"/>
  <c r="AK26" i="115"/>
  <c r="DN26" i="115" s="1"/>
  <c r="Q26" i="115"/>
  <c r="CT26" i="115" s="1"/>
  <c r="O26" i="115"/>
  <c r="CR26" i="115" s="1"/>
  <c r="N26" i="115"/>
  <c r="P26" i="115" s="1"/>
  <c r="CS26" i="115" s="1"/>
  <c r="M26" i="115"/>
  <c r="CP26" i="115" s="1"/>
  <c r="L26" i="115"/>
  <c r="CO26" i="115" s="1"/>
  <c r="K26" i="115"/>
  <c r="CN26" i="115" s="1"/>
  <c r="J26" i="115"/>
  <c r="CM26" i="115" s="1"/>
  <c r="I26" i="115"/>
  <c r="CL26" i="115" s="1"/>
  <c r="CP25" i="115"/>
  <c r="CO25" i="115"/>
  <c r="CN25" i="115"/>
  <c r="CM25" i="115"/>
  <c r="CL25" i="115"/>
  <c r="CK25" i="115"/>
  <c r="CJ25" i="115"/>
  <c r="CI25" i="115"/>
  <c r="CH25" i="115"/>
  <c r="CG25" i="115"/>
  <c r="CF25" i="115"/>
  <c r="CC25" i="115"/>
  <c r="CB25" i="115"/>
  <c r="CA25" i="115"/>
  <c r="BZ25" i="115"/>
  <c r="BY25" i="115"/>
  <c r="BX25" i="115"/>
  <c r="BW25" i="115"/>
  <c r="BV25" i="115"/>
  <c r="BU25" i="115"/>
  <c r="BT25" i="115"/>
  <c r="BS25" i="115"/>
  <c r="BR25" i="115"/>
  <c r="BQ25" i="115"/>
  <c r="BQ20" i="115" s="1"/>
  <c r="ET20" i="115" s="1"/>
  <c r="BP25" i="115"/>
  <c r="BO25" i="115"/>
  <c r="BN25" i="115"/>
  <c r="BM25" i="115"/>
  <c r="BL25" i="115"/>
  <c r="BK25" i="115"/>
  <c r="BJ25" i="115"/>
  <c r="BI25" i="115"/>
  <c r="Q25" i="115"/>
  <c r="P25" i="115"/>
  <c r="CP24" i="115"/>
  <c r="CO24" i="115"/>
  <c r="CN24" i="115"/>
  <c r="CM24" i="115"/>
  <c r="CL24" i="115"/>
  <c r="CK24" i="115"/>
  <c r="CJ24" i="115"/>
  <c r="CI24" i="115"/>
  <c r="CH24" i="115"/>
  <c r="CG24" i="115"/>
  <c r="CF24" i="115"/>
  <c r="CC24" i="115"/>
  <c r="CB24" i="115"/>
  <c r="CA24" i="115"/>
  <c r="BZ24" i="115"/>
  <c r="BY24" i="115"/>
  <c r="BX24" i="115"/>
  <c r="BW24" i="115"/>
  <c r="BV24" i="115"/>
  <c r="BU24" i="115"/>
  <c r="BT24" i="115"/>
  <c r="BS24" i="115"/>
  <c r="BR24" i="115"/>
  <c r="BQ24" i="115"/>
  <c r="BP24" i="115"/>
  <c r="BO24" i="115"/>
  <c r="BN24" i="115"/>
  <c r="BM24" i="115"/>
  <c r="BL24" i="115"/>
  <c r="BK24" i="115"/>
  <c r="BJ24" i="115"/>
  <c r="BI24" i="115"/>
  <c r="Q24" i="115"/>
  <c r="P24" i="115"/>
  <c r="CP23" i="115"/>
  <c r="CO23" i="115"/>
  <c r="CN23" i="115"/>
  <c r="CM23" i="115"/>
  <c r="CL23" i="115"/>
  <c r="CK23" i="115"/>
  <c r="CJ23" i="115"/>
  <c r="CI23" i="115"/>
  <c r="CH23" i="115"/>
  <c r="CG23" i="115"/>
  <c r="CF23" i="115"/>
  <c r="CC23" i="115"/>
  <c r="CB23" i="115"/>
  <c r="CA23" i="115"/>
  <c r="BZ23" i="115"/>
  <c r="BY23" i="115"/>
  <c r="BX23" i="115"/>
  <c r="BW23" i="115"/>
  <c r="BV23" i="115"/>
  <c r="BU23" i="115"/>
  <c r="BT23" i="115"/>
  <c r="BS23" i="115"/>
  <c r="BR23" i="115"/>
  <c r="BQ23" i="115"/>
  <c r="BP23" i="115"/>
  <c r="BO23" i="115"/>
  <c r="BN23" i="115"/>
  <c r="BM23" i="115"/>
  <c r="BL23" i="115"/>
  <c r="BK23" i="115"/>
  <c r="BJ23" i="115"/>
  <c r="BI23" i="115"/>
  <c r="Q23" i="115"/>
  <c r="P23" i="115"/>
  <c r="CP22" i="115"/>
  <c r="CO22" i="115"/>
  <c r="CN22" i="115"/>
  <c r="CM22" i="115"/>
  <c r="CL22" i="115"/>
  <c r="CK22" i="115"/>
  <c r="CJ22" i="115"/>
  <c r="CI22" i="115"/>
  <c r="CH22" i="115"/>
  <c r="CG22" i="115"/>
  <c r="CF22" i="115"/>
  <c r="CC22" i="115"/>
  <c r="CB22" i="115"/>
  <c r="CA22" i="115"/>
  <c r="BZ22" i="115"/>
  <c r="BY22" i="115"/>
  <c r="BX22" i="115"/>
  <c r="BW22" i="115"/>
  <c r="BV22" i="115"/>
  <c r="BU22" i="115"/>
  <c r="BT22" i="115"/>
  <c r="BS22" i="115"/>
  <c r="BR22" i="115"/>
  <c r="BQ22" i="115"/>
  <c r="BP22" i="115"/>
  <c r="BO22" i="115"/>
  <c r="BO20" i="115" s="1"/>
  <c r="ER20" i="115" s="1"/>
  <c r="BN22" i="115"/>
  <c r="BM22" i="115"/>
  <c r="BL22" i="115"/>
  <c r="BK22" i="115"/>
  <c r="BJ22" i="115"/>
  <c r="BI22" i="115" s="1"/>
  <c r="BI20" i="115" s="1"/>
  <c r="EL20" i="115" s="1"/>
  <c r="Q22" i="115"/>
  <c r="P22" i="115"/>
  <c r="CP21" i="115"/>
  <c r="CO21" i="115"/>
  <c r="CN21" i="115"/>
  <c r="CM21" i="115"/>
  <c r="CL21" i="115"/>
  <c r="CK21" i="115"/>
  <c r="CJ21" i="115"/>
  <c r="CI21" i="115"/>
  <c r="CH21" i="115"/>
  <c r="CG21" i="115"/>
  <c r="CF21" i="115"/>
  <c r="CC21" i="115"/>
  <c r="CB21" i="115"/>
  <c r="CA21" i="115"/>
  <c r="BZ21" i="115"/>
  <c r="BY21" i="115"/>
  <c r="BX21" i="115"/>
  <c r="BW21" i="115"/>
  <c r="BV21" i="115"/>
  <c r="BU21" i="115"/>
  <c r="BT21" i="115"/>
  <c r="BS21" i="115"/>
  <c r="BR21" i="115"/>
  <c r="BQ21" i="115"/>
  <c r="BP21" i="115"/>
  <c r="BO21" i="115"/>
  <c r="BN21" i="115"/>
  <c r="BM21" i="115"/>
  <c r="BL21" i="115"/>
  <c r="BK21" i="115"/>
  <c r="BJ21" i="115"/>
  <c r="BI21" i="115"/>
  <c r="Q21" i="115"/>
  <c r="P21" i="115"/>
  <c r="ES20" i="115"/>
  <c r="EE20" i="115"/>
  <c r="EB20" i="115"/>
  <c r="EA20" i="115"/>
  <c r="DZ20" i="115"/>
  <c r="DT20" i="115"/>
  <c r="DS20" i="115"/>
  <c r="DR20" i="115"/>
  <c r="DM20" i="115"/>
  <c r="DL20" i="115"/>
  <c r="DK20" i="115"/>
  <c r="DJ20" i="115"/>
  <c r="DI20" i="115"/>
  <c r="DH20" i="115"/>
  <c r="DG20" i="115"/>
  <c r="DF20" i="115"/>
  <c r="DE20" i="115"/>
  <c r="DD20" i="115"/>
  <c r="DC20" i="115"/>
  <c r="DB20" i="115"/>
  <c r="DA20" i="115"/>
  <c r="CZ20" i="115"/>
  <c r="CY20" i="115"/>
  <c r="CX20" i="115"/>
  <c r="CW20" i="115"/>
  <c r="CV20" i="115"/>
  <c r="CT20" i="115"/>
  <c r="CQ20" i="115"/>
  <c r="CM20" i="115"/>
  <c r="CL20" i="115"/>
  <c r="CK20" i="115"/>
  <c r="CJ20" i="115"/>
  <c r="CI20" i="115"/>
  <c r="CH20" i="115"/>
  <c r="CG20" i="115"/>
  <c r="CF20" i="115"/>
  <c r="CC20" i="115"/>
  <c r="FF20" i="115" s="1"/>
  <c r="BY20" i="115"/>
  <c r="FB20" i="115" s="1"/>
  <c r="BU20" i="115"/>
  <c r="EX20" i="115" s="1"/>
  <c r="BR20" i="115"/>
  <c r="EU20" i="115" s="1"/>
  <c r="BP20" i="115"/>
  <c r="BN20" i="115"/>
  <c r="EQ20" i="115" s="1"/>
  <c r="BM20" i="115"/>
  <c r="EP20" i="115" s="1"/>
  <c r="BL20" i="115"/>
  <c r="EO20" i="115" s="1"/>
  <c r="BK20" i="115"/>
  <c r="EN20" i="115" s="1"/>
  <c r="BJ20" i="115"/>
  <c r="EM20" i="115" s="1"/>
  <c r="BG20" i="115"/>
  <c r="EJ20" i="115" s="1"/>
  <c r="BF20" i="115"/>
  <c r="EI20" i="115" s="1"/>
  <c r="BE20" i="115"/>
  <c r="EH20" i="115" s="1"/>
  <c r="BD20" i="115"/>
  <c r="EG20" i="115" s="1"/>
  <c r="BC20" i="115"/>
  <c r="CB20" i="115" s="1"/>
  <c r="FE20" i="115" s="1"/>
  <c r="BB20" i="115"/>
  <c r="CA20" i="115" s="1"/>
  <c r="FD20" i="115" s="1"/>
  <c r="BA20" i="115"/>
  <c r="ED20" i="115" s="1"/>
  <c r="AZ20" i="115"/>
  <c r="EC20" i="115" s="1"/>
  <c r="AY20" i="115"/>
  <c r="BZ20" i="115" s="1"/>
  <c r="FC20" i="115" s="1"/>
  <c r="AX20" i="115"/>
  <c r="AW20" i="115"/>
  <c r="AV20" i="115"/>
  <c r="DY20" i="115" s="1"/>
  <c r="AU20" i="115"/>
  <c r="DX20" i="115" s="1"/>
  <c r="AT20" i="115"/>
  <c r="DW20" i="115" s="1"/>
  <c r="AS20" i="115"/>
  <c r="DV20" i="115" s="1"/>
  <c r="AR20" i="115"/>
  <c r="DU20" i="115" s="1"/>
  <c r="AQ20" i="115"/>
  <c r="BV20" i="115" s="1"/>
  <c r="EY20" i="115" s="1"/>
  <c r="AP20" i="115"/>
  <c r="AO20" i="115"/>
  <c r="AN20" i="115"/>
  <c r="DQ20" i="115" s="1"/>
  <c r="AM20" i="115"/>
  <c r="DP20" i="115" s="1"/>
  <c r="AL20" i="115"/>
  <c r="BS20" i="115" s="1"/>
  <c r="EV20" i="115" s="1"/>
  <c r="AK20" i="115"/>
  <c r="DN20" i="115" s="1"/>
  <c r="Q20" i="115"/>
  <c r="O20" i="115"/>
  <c r="CR20" i="115" s="1"/>
  <c r="N20" i="115"/>
  <c r="M20" i="115"/>
  <c r="CP20" i="115" s="1"/>
  <c r="L20" i="115"/>
  <c r="CO20" i="115" s="1"/>
  <c r="K20" i="115"/>
  <c r="CN20" i="115" s="1"/>
  <c r="J20" i="115"/>
  <c r="I20" i="115"/>
  <c r="CP19" i="115"/>
  <c r="CO19" i="115"/>
  <c r="CN19" i="115"/>
  <c r="CM19" i="115"/>
  <c r="CL19" i="115"/>
  <c r="CK19" i="115"/>
  <c r="CJ19" i="115"/>
  <c r="CI19" i="115"/>
  <c r="CH19" i="115"/>
  <c r="CG19" i="115"/>
  <c r="CF19" i="115"/>
  <c r="CC19" i="115"/>
  <c r="CB19" i="115"/>
  <c r="CA19" i="115"/>
  <c r="BZ19" i="115"/>
  <c r="BY19" i="115"/>
  <c r="BX19" i="115"/>
  <c r="BW19" i="115"/>
  <c r="BV19" i="115"/>
  <c r="BU19" i="115"/>
  <c r="BT19" i="115"/>
  <c r="BS19" i="115"/>
  <c r="BR19" i="115"/>
  <c r="BQ19" i="115"/>
  <c r="BP19" i="115"/>
  <c r="BO19" i="115"/>
  <c r="BN19" i="115"/>
  <c r="BM19" i="115"/>
  <c r="BL19" i="115"/>
  <c r="BK19" i="115"/>
  <c r="BJ19" i="115"/>
  <c r="BI19" i="115"/>
  <c r="Q19" i="115"/>
  <c r="P19" i="115"/>
  <c r="CP18" i="115"/>
  <c r="CO18" i="115"/>
  <c r="CN18" i="115"/>
  <c r="CM18" i="115"/>
  <c r="CL18" i="115"/>
  <c r="CK18" i="115"/>
  <c r="CJ18" i="115"/>
  <c r="CI18" i="115"/>
  <c r="CH18" i="115"/>
  <c r="CG18" i="115"/>
  <c r="CF18" i="115"/>
  <c r="CC18" i="115"/>
  <c r="CB18" i="115"/>
  <c r="CA18" i="115"/>
  <c r="BZ18" i="115"/>
  <c r="BY18" i="115"/>
  <c r="BX18" i="115"/>
  <c r="BW18" i="115"/>
  <c r="BV18" i="115"/>
  <c r="BU18" i="115"/>
  <c r="BT18" i="115"/>
  <c r="BS18" i="115"/>
  <c r="BR18" i="115"/>
  <c r="BQ18" i="115"/>
  <c r="BP18" i="115"/>
  <c r="BO18" i="115"/>
  <c r="BN18" i="115"/>
  <c r="BM18" i="115"/>
  <c r="BL18" i="115"/>
  <c r="BK18" i="115"/>
  <c r="BJ18" i="115"/>
  <c r="BI18" i="115" s="1"/>
  <c r="Q18" i="115"/>
  <c r="P18" i="115"/>
  <c r="CP17" i="115"/>
  <c r="CO17" i="115"/>
  <c r="CN17" i="115"/>
  <c r="CM17" i="115"/>
  <c r="CL17" i="115"/>
  <c r="CK17" i="115"/>
  <c r="CJ17" i="115"/>
  <c r="CI17" i="115"/>
  <c r="CH17" i="115"/>
  <c r="CG17" i="115"/>
  <c r="CF17" i="115"/>
  <c r="CC17" i="115"/>
  <c r="CB17" i="115"/>
  <c r="CA17" i="115"/>
  <c r="BZ17" i="115"/>
  <c r="BY17" i="115"/>
  <c r="BX17" i="115"/>
  <c r="BW17" i="115"/>
  <c r="BV17" i="115"/>
  <c r="BU17" i="115"/>
  <c r="BT17" i="115"/>
  <c r="BS17" i="115"/>
  <c r="BR17" i="115"/>
  <c r="BQ17" i="115"/>
  <c r="BQ13" i="115" s="1"/>
  <c r="ET13" i="115" s="1"/>
  <c r="BP17" i="115"/>
  <c r="BO17" i="115"/>
  <c r="BN17" i="115"/>
  <c r="BM17" i="115"/>
  <c r="BL17" i="115"/>
  <c r="BK17" i="115"/>
  <c r="BJ17" i="115"/>
  <c r="BI17" i="115"/>
  <c r="Q17" i="115"/>
  <c r="P17" i="115"/>
  <c r="CP16" i="115"/>
  <c r="CO16" i="115"/>
  <c r="CN16" i="115"/>
  <c r="CM16" i="115"/>
  <c r="CL16" i="115"/>
  <c r="CK16" i="115"/>
  <c r="CJ16" i="115"/>
  <c r="CI16" i="115"/>
  <c r="CH16" i="115"/>
  <c r="CG16" i="115"/>
  <c r="CF16" i="115"/>
  <c r="CC16" i="115"/>
  <c r="CB16" i="115"/>
  <c r="CA16" i="115"/>
  <c r="BZ16" i="115"/>
  <c r="BY16" i="115"/>
  <c r="BX16" i="115"/>
  <c r="BW16" i="115"/>
  <c r="BV16" i="115"/>
  <c r="BU16" i="115"/>
  <c r="BT16" i="115"/>
  <c r="BS16" i="115"/>
  <c r="BR16" i="115"/>
  <c r="BQ16" i="115"/>
  <c r="BP16" i="115"/>
  <c r="BO16" i="115"/>
  <c r="BN16" i="115"/>
  <c r="BM16" i="115"/>
  <c r="BL16" i="115"/>
  <c r="BK16" i="115"/>
  <c r="BJ16" i="115"/>
  <c r="BI16" i="115" s="1"/>
  <c r="Q16" i="115"/>
  <c r="P16" i="115"/>
  <c r="CP15" i="115"/>
  <c r="CO15" i="115"/>
  <c r="CN15" i="115"/>
  <c r="CM15" i="115"/>
  <c r="CL15" i="115"/>
  <c r="CK15" i="115"/>
  <c r="CJ15" i="115"/>
  <c r="CI15" i="115"/>
  <c r="CH15" i="115"/>
  <c r="CG15" i="115"/>
  <c r="CF15" i="115"/>
  <c r="CC15" i="115"/>
  <c r="CB15" i="115"/>
  <c r="CA15" i="115"/>
  <c r="BZ15" i="115"/>
  <c r="BY15" i="115"/>
  <c r="BX15" i="115"/>
  <c r="BW15" i="115"/>
  <c r="BV15" i="115"/>
  <c r="BU15" i="115"/>
  <c r="BT15" i="115"/>
  <c r="BS15" i="115"/>
  <c r="BR15" i="115"/>
  <c r="BQ15" i="115"/>
  <c r="BP15" i="115"/>
  <c r="BP13" i="115" s="1"/>
  <c r="ES13" i="115" s="1"/>
  <c r="BO15" i="115"/>
  <c r="BN15" i="115"/>
  <c r="BM15" i="115"/>
  <c r="BL15" i="115"/>
  <c r="BL13" i="115" s="1"/>
  <c r="EO13" i="115" s="1"/>
  <c r="BK15" i="115"/>
  <c r="BJ15" i="115"/>
  <c r="BI15" i="115"/>
  <c r="Q15" i="115"/>
  <c r="P15" i="115"/>
  <c r="CP14" i="115"/>
  <c r="CO14" i="115"/>
  <c r="CN14" i="115"/>
  <c r="CM14" i="115"/>
  <c r="CL14" i="115"/>
  <c r="CK14" i="115"/>
  <c r="CJ14" i="115"/>
  <c r="CI14" i="115"/>
  <c r="CH14" i="115"/>
  <c r="CG14" i="115"/>
  <c r="CF14" i="115"/>
  <c r="CC14" i="115"/>
  <c r="CB14" i="115"/>
  <c r="CA14" i="115"/>
  <c r="BZ14" i="115"/>
  <c r="BY14" i="115"/>
  <c r="BX14" i="115"/>
  <c r="BW14" i="115"/>
  <c r="BV14" i="115"/>
  <c r="BU14" i="115"/>
  <c r="BT14" i="115"/>
  <c r="BS14" i="115"/>
  <c r="BR14" i="115"/>
  <c r="BQ14" i="115"/>
  <c r="BP14" i="115"/>
  <c r="BO14" i="115"/>
  <c r="BO13" i="115" s="1"/>
  <c r="ER13" i="115" s="1"/>
  <c r="BN14" i="115"/>
  <c r="BN13" i="115" s="1"/>
  <c r="EQ13" i="115" s="1"/>
  <c r="BM14" i="115"/>
  <c r="BM13" i="115" s="1"/>
  <c r="EP13" i="115" s="1"/>
  <c r="BL14" i="115"/>
  <c r="BK14" i="115"/>
  <c r="BJ14" i="115"/>
  <c r="BI14" i="115" s="1"/>
  <c r="Q14" i="115"/>
  <c r="P14" i="115"/>
  <c r="EH13" i="115"/>
  <c r="EG13" i="115"/>
  <c r="EF13" i="115"/>
  <c r="DZ13" i="115"/>
  <c r="DY13" i="115"/>
  <c r="DX13" i="115"/>
  <c r="DR13" i="115"/>
  <c r="DQ13" i="115"/>
  <c r="DP13" i="115"/>
  <c r="DM13" i="115"/>
  <c r="DL13" i="115"/>
  <c r="DK13" i="115"/>
  <c r="DJ13" i="115"/>
  <c r="DI13" i="115"/>
  <c r="DH13" i="115"/>
  <c r="DG13" i="115"/>
  <c r="DF13" i="115"/>
  <c r="DE13" i="115"/>
  <c r="DD13" i="115"/>
  <c r="DC13" i="115"/>
  <c r="DB13" i="115"/>
  <c r="DA13" i="115"/>
  <c r="CZ13" i="115"/>
  <c r="CY13" i="115"/>
  <c r="CX13" i="115"/>
  <c r="CW13" i="115"/>
  <c r="CV13" i="115"/>
  <c r="CR13" i="115"/>
  <c r="CO13" i="115"/>
  <c r="CK13" i="115"/>
  <c r="CJ13" i="115"/>
  <c r="CI13" i="115"/>
  <c r="CH13" i="115"/>
  <c r="CG13" i="115"/>
  <c r="CF13" i="115"/>
  <c r="BZ13" i="115"/>
  <c r="FC13" i="115" s="1"/>
  <c r="BR13" i="115"/>
  <c r="EU13" i="115" s="1"/>
  <c r="BK13" i="115"/>
  <c r="EN13" i="115" s="1"/>
  <c r="BJ13" i="115"/>
  <c r="EM13" i="115" s="1"/>
  <c r="BG13" i="115"/>
  <c r="EJ13" i="115" s="1"/>
  <c r="BF13" i="115"/>
  <c r="EI13" i="115" s="1"/>
  <c r="BE13" i="115"/>
  <c r="CC13" i="115" s="1"/>
  <c r="FF13" i="115" s="1"/>
  <c r="BD13" i="115"/>
  <c r="BC13" i="115"/>
  <c r="CB13" i="115" s="1"/>
  <c r="FE13" i="115" s="1"/>
  <c r="BB13" i="115"/>
  <c r="EE13" i="115" s="1"/>
  <c r="BA13" i="115"/>
  <c r="ED13" i="115" s="1"/>
  <c r="AZ13" i="115"/>
  <c r="EC13" i="115" s="1"/>
  <c r="AY13" i="115"/>
  <c r="EB13" i="115" s="1"/>
  <c r="AX13" i="115"/>
  <c r="EA13" i="115" s="1"/>
  <c r="AW13" i="115"/>
  <c r="BY13" i="115" s="1"/>
  <c r="FB13" i="115" s="1"/>
  <c r="AV13" i="115"/>
  <c r="AU13" i="115"/>
  <c r="BX13" i="115" s="1"/>
  <c r="FA13" i="115" s="1"/>
  <c r="AT13" i="115"/>
  <c r="DW13" i="115" s="1"/>
  <c r="AS13" i="115"/>
  <c r="DV13" i="115" s="1"/>
  <c r="AR13" i="115"/>
  <c r="DU13" i="115" s="1"/>
  <c r="AQ13" i="115"/>
  <c r="DT13" i="115" s="1"/>
  <c r="AP13" i="115"/>
  <c r="DS13" i="115" s="1"/>
  <c r="AO13" i="115"/>
  <c r="BU13" i="115" s="1"/>
  <c r="EX13" i="115" s="1"/>
  <c r="AN13" i="115"/>
  <c r="AM13" i="115"/>
  <c r="BT13" i="115" s="1"/>
  <c r="EW13" i="115" s="1"/>
  <c r="AL13" i="115"/>
  <c r="DO13" i="115" s="1"/>
  <c r="AK13" i="115"/>
  <c r="BS13" i="115" s="1"/>
  <c r="EV13" i="115" s="1"/>
  <c r="O13" i="115"/>
  <c r="N13" i="115"/>
  <c r="CQ13" i="115" s="1"/>
  <c r="M13" i="115"/>
  <c r="CP13" i="115" s="1"/>
  <c r="L13" i="115"/>
  <c r="K13" i="115"/>
  <c r="CN13" i="115" s="1"/>
  <c r="J13" i="115"/>
  <c r="CM13" i="115" s="1"/>
  <c r="I13" i="115"/>
  <c r="CL13" i="115" s="1"/>
  <c r="CP12" i="115"/>
  <c r="CO12" i="115"/>
  <c r="CN12" i="115"/>
  <c r="CM12" i="115"/>
  <c r="CL12" i="115"/>
  <c r="CK12" i="115"/>
  <c r="CJ12" i="115"/>
  <c r="CI12" i="115"/>
  <c r="CH12" i="115"/>
  <c r="CG12" i="115"/>
  <c r="CF12" i="115"/>
  <c r="CC12" i="115"/>
  <c r="CB12" i="115"/>
  <c r="CA12" i="115"/>
  <c r="BZ12" i="115"/>
  <c r="BY12" i="115"/>
  <c r="BX12" i="115"/>
  <c r="BW12" i="115"/>
  <c r="BV12" i="115"/>
  <c r="BU12" i="115"/>
  <c r="BT12" i="115"/>
  <c r="BS12" i="115"/>
  <c r="BR12" i="115"/>
  <c r="BQ12" i="115"/>
  <c r="BP12" i="115"/>
  <c r="BO12" i="115"/>
  <c r="BN12" i="115"/>
  <c r="BM12" i="115"/>
  <c r="BL12" i="115"/>
  <c r="BK12" i="115"/>
  <c r="BJ12" i="115"/>
  <c r="BI12" i="115" s="1"/>
  <c r="Q12" i="115"/>
  <c r="P12" i="115"/>
  <c r="CP11" i="115"/>
  <c r="CO11" i="115"/>
  <c r="CN11" i="115"/>
  <c r="CM11" i="115"/>
  <c r="CL11" i="115"/>
  <c r="CK11" i="115"/>
  <c r="CJ11" i="115"/>
  <c r="CI11" i="115"/>
  <c r="CH11" i="115"/>
  <c r="CG11" i="115"/>
  <c r="CF11" i="115"/>
  <c r="BR11" i="115"/>
  <c r="BQ11" i="115"/>
  <c r="BP11" i="115"/>
  <c r="BO11" i="115"/>
  <c r="BN11" i="115"/>
  <c r="BM11" i="115"/>
  <c r="BL11" i="115"/>
  <c r="BK11" i="115"/>
  <c r="BJ11" i="115"/>
  <c r="BI11" i="115"/>
  <c r="Q11" i="115"/>
  <c r="P11" i="115"/>
  <c r="CP10" i="115"/>
  <c r="CO10" i="115"/>
  <c r="CN10" i="115"/>
  <c r="CM10" i="115"/>
  <c r="CL10" i="115"/>
  <c r="CK10" i="115"/>
  <c r="CJ10" i="115"/>
  <c r="CI10" i="115"/>
  <c r="CH10" i="115"/>
  <c r="CG10" i="115"/>
  <c r="CF10" i="115"/>
  <c r="CC10" i="115"/>
  <c r="CB10" i="115"/>
  <c r="CA10" i="115"/>
  <c r="BZ10" i="115"/>
  <c r="BY10" i="115"/>
  <c r="BX10" i="115"/>
  <c r="BW10" i="115"/>
  <c r="BV10" i="115"/>
  <c r="BU10" i="115"/>
  <c r="BT10" i="115"/>
  <c r="BS10" i="115"/>
  <c r="BR10" i="115"/>
  <c r="BQ10" i="115"/>
  <c r="BP10" i="115"/>
  <c r="BO10" i="115"/>
  <c r="BN10" i="115"/>
  <c r="BM10" i="115"/>
  <c r="BL10" i="115"/>
  <c r="BL6" i="115" s="1"/>
  <c r="BK10" i="115"/>
  <c r="BJ10" i="115"/>
  <c r="BI10" i="115" s="1"/>
  <c r="Q10" i="115"/>
  <c r="P10" i="115"/>
  <c r="CP9" i="115"/>
  <c r="CO9" i="115"/>
  <c r="CN9" i="115"/>
  <c r="CM9" i="115"/>
  <c r="CL9" i="115"/>
  <c r="CK9" i="115"/>
  <c r="CJ9" i="115"/>
  <c r="CI9" i="115"/>
  <c r="CH9" i="115"/>
  <c r="CG9" i="115"/>
  <c r="CF9" i="115"/>
  <c r="CC9" i="115"/>
  <c r="CB9" i="115"/>
  <c r="CA9" i="115"/>
  <c r="BZ9" i="115"/>
  <c r="BY9" i="115"/>
  <c r="BX9" i="115"/>
  <c r="BW9" i="115"/>
  <c r="BV9" i="115"/>
  <c r="BU9" i="115"/>
  <c r="BT9" i="115"/>
  <c r="BS9" i="115"/>
  <c r="BR9" i="115"/>
  <c r="BQ9" i="115"/>
  <c r="BP9" i="115"/>
  <c r="BO9" i="115"/>
  <c r="BN9" i="115"/>
  <c r="BM9" i="115"/>
  <c r="BL9" i="115"/>
  <c r="BK9" i="115"/>
  <c r="BJ9" i="115"/>
  <c r="BI9" i="115"/>
  <c r="Q9" i="115"/>
  <c r="P9" i="115"/>
  <c r="CP8" i="115"/>
  <c r="CO8" i="115"/>
  <c r="CN8" i="115"/>
  <c r="CM8" i="115"/>
  <c r="CL8" i="115"/>
  <c r="CK8" i="115"/>
  <c r="CJ8" i="115"/>
  <c r="CI8" i="115"/>
  <c r="CH8" i="115"/>
  <c r="CG8" i="115"/>
  <c r="CF8" i="115"/>
  <c r="CC8" i="115"/>
  <c r="CB8" i="115"/>
  <c r="CA8" i="115"/>
  <c r="BZ8" i="115"/>
  <c r="BY8" i="115"/>
  <c r="BX8" i="115"/>
  <c r="BW8" i="115"/>
  <c r="BV8" i="115"/>
  <c r="BU8" i="115"/>
  <c r="BT8" i="115"/>
  <c r="BS8" i="115"/>
  <c r="BR8" i="115"/>
  <c r="BQ8" i="115"/>
  <c r="BP8" i="115"/>
  <c r="BO8" i="115"/>
  <c r="BN8" i="115"/>
  <c r="BM8" i="115"/>
  <c r="BL8" i="115"/>
  <c r="BK8" i="115"/>
  <c r="BK6" i="115" s="1"/>
  <c r="BJ8" i="115"/>
  <c r="BI8" i="115" s="1"/>
  <c r="Q8" i="115"/>
  <c r="P8" i="115"/>
  <c r="CP7" i="115"/>
  <c r="CO7" i="115"/>
  <c r="CN7" i="115"/>
  <c r="CM7" i="115"/>
  <c r="CL7" i="115"/>
  <c r="CK7" i="115"/>
  <c r="CJ7" i="115"/>
  <c r="CI7" i="115"/>
  <c r="CH7" i="115"/>
  <c r="CG7" i="115"/>
  <c r="CF7" i="115"/>
  <c r="CC7" i="115"/>
  <c r="CB7" i="115"/>
  <c r="CA7" i="115"/>
  <c r="BZ7" i="115"/>
  <c r="BY7" i="115"/>
  <c r="BX7" i="115"/>
  <c r="BW7" i="115"/>
  <c r="BV7" i="115"/>
  <c r="BU7" i="115"/>
  <c r="BT7" i="115"/>
  <c r="BS7" i="115"/>
  <c r="BR7" i="115"/>
  <c r="BR6" i="115" s="1"/>
  <c r="BQ7" i="115"/>
  <c r="BQ6" i="115" s="1"/>
  <c r="BP7" i="115"/>
  <c r="BP6" i="115" s="1"/>
  <c r="BO7" i="115"/>
  <c r="BO6" i="115" s="1"/>
  <c r="BN7" i="115"/>
  <c r="BM7" i="115"/>
  <c r="BL7" i="115"/>
  <c r="BK7" i="115"/>
  <c r="BJ7" i="115"/>
  <c r="BJ6" i="115" s="1"/>
  <c r="BI7" i="115"/>
  <c r="BI6" i="115" s="1"/>
  <c r="Q7" i="115"/>
  <c r="P7" i="115"/>
  <c r="EJ6" i="115"/>
  <c r="EI6" i="115"/>
  <c r="EC6" i="115"/>
  <c r="EB6" i="115"/>
  <c r="EA6" i="115"/>
  <c r="DU6" i="115"/>
  <c r="DT6" i="115"/>
  <c r="DS6" i="115"/>
  <c r="DM6" i="115"/>
  <c r="DL6" i="115"/>
  <c r="DK6" i="115"/>
  <c r="DJ6" i="115"/>
  <c r="DI6" i="115"/>
  <c r="DH6" i="115"/>
  <c r="DG6" i="115"/>
  <c r="DF6" i="115"/>
  <c r="DE6" i="115"/>
  <c r="DD6" i="115"/>
  <c r="DC6" i="115"/>
  <c r="DB6" i="115"/>
  <c r="DA6" i="115"/>
  <c r="CZ6" i="115"/>
  <c r="CY6" i="115"/>
  <c r="CX6" i="115"/>
  <c r="CW6" i="115"/>
  <c r="CV6" i="115"/>
  <c r="CN6" i="115"/>
  <c r="CM6" i="115"/>
  <c r="CK6" i="115"/>
  <c r="CJ6" i="115"/>
  <c r="CI6" i="115"/>
  <c r="CH6" i="115"/>
  <c r="CG6" i="115"/>
  <c r="CF6" i="115"/>
  <c r="CC6" i="115"/>
  <c r="FF6" i="115" s="1"/>
  <c r="BV6" i="115"/>
  <c r="EY6" i="115" s="1"/>
  <c r="BU6" i="115"/>
  <c r="BN6" i="115"/>
  <c r="BM6" i="115"/>
  <c r="BG6" i="115"/>
  <c r="BF6" i="115"/>
  <c r="BF62" i="115" s="1"/>
  <c r="BE6" i="115"/>
  <c r="BD6" i="115"/>
  <c r="BD62" i="115" s="1"/>
  <c r="EG62" i="115" s="1"/>
  <c r="BC6" i="115"/>
  <c r="EF6" i="115" s="1"/>
  <c r="BB6" i="115"/>
  <c r="EE6" i="115" s="1"/>
  <c r="BA6" i="115"/>
  <c r="ED6" i="115" s="1"/>
  <c r="AZ6" i="115"/>
  <c r="AZ62" i="115" s="1"/>
  <c r="AY6" i="115"/>
  <c r="AX6" i="115"/>
  <c r="AX62" i="115" s="1"/>
  <c r="AW6" i="115"/>
  <c r="AW62" i="115" s="1"/>
  <c r="AV6" i="115"/>
  <c r="AV62" i="115" s="1"/>
  <c r="DY62" i="115" s="1"/>
  <c r="AU6" i="115"/>
  <c r="DX6" i="115" s="1"/>
  <c r="AT6" i="115"/>
  <c r="DW6" i="115" s="1"/>
  <c r="AS6" i="115"/>
  <c r="DV6" i="115" s="1"/>
  <c r="AR6" i="115"/>
  <c r="AR62" i="115" s="1"/>
  <c r="AQ6" i="115"/>
  <c r="AP6" i="115"/>
  <c r="AP62" i="115" s="1"/>
  <c r="AO6" i="115"/>
  <c r="AO62" i="115" s="1"/>
  <c r="AN6" i="115"/>
  <c r="AN62" i="115" s="1"/>
  <c r="DQ62" i="115" s="1"/>
  <c r="AM6" i="115"/>
  <c r="DP6" i="115" s="1"/>
  <c r="AL6" i="115"/>
  <c r="DO6" i="115" s="1"/>
  <c r="AK6" i="115"/>
  <c r="DN6" i="115" s="1"/>
  <c r="O6" i="115"/>
  <c r="O62" i="115" s="1"/>
  <c r="N6" i="115"/>
  <c r="N62" i="115" s="1"/>
  <c r="M6" i="115"/>
  <c r="CP6" i="115" s="1"/>
  <c r="L6" i="115"/>
  <c r="CO6" i="115" s="1"/>
  <c r="K6" i="115"/>
  <c r="J6" i="115"/>
  <c r="I6" i="115"/>
  <c r="I62" i="115" s="1"/>
  <c r="FF4" i="115"/>
  <c r="FE4" i="115"/>
  <c r="FD4" i="115"/>
  <c r="FC4" i="115"/>
  <c r="FB4" i="115"/>
  <c r="FA4" i="115"/>
  <c r="EZ4" i="115"/>
  <c r="EY4" i="115"/>
  <c r="EX4" i="115"/>
  <c r="EW4" i="115"/>
  <c r="EV4" i="115"/>
  <c r="EU4" i="115"/>
  <c r="ET4" i="115"/>
  <c r="ES4" i="115"/>
  <c r="ER4" i="115"/>
  <c r="EQ4" i="115"/>
  <c r="EP4" i="115"/>
  <c r="EO4" i="115"/>
  <c r="EN4" i="115"/>
  <c r="EM4" i="115"/>
  <c r="EL4" i="115"/>
  <c r="EJ4" i="115"/>
  <c r="EI4" i="115"/>
  <c r="EH4" i="115"/>
  <c r="EG4" i="115"/>
  <c r="EF4" i="115"/>
  <c r="EC4" i="115"/>
  <c r="CT4" i="115"/>
  <c r="CS4" i="115"/>
  <c r="CR4" i="115"/>
  <c r="CQ4" i="115"/>
  <c r="CP4" i="115"/>
  <c r="BT42" i="113"/>
  <c r="BS42" i="113"/>
  <c r="BR42" i="113"/>
  <c r="BQ42" i="113"/>
  <c r="BP42" i="113"/>
  <c r="BO42" i="113"/>
  <c r="BN42" i="113"/>
  <c r="BM42" i="113"/>
  <c r="CI40" i="113"/>
  <c r="CG40" i="113"/>
  <c r="CE40" i="113"/>
  <c r="CF40" i="113" s="1"/>
  <c r="CD40" i="113"/>
  <c r="CC40" i="113"/>
  <c r="CB40" i="113"/>
  <c r="CA40" i="113"/>
  <c r="BZ40" i="113"/>
  <c r="BY40" i="113"/>
  <c r="BX40" i="113"/>
  <c r="BW40" i="113"/>
  <c r="BV40" i="113"/>
  <c r="BU40" i="113"/>
  <c r="BT40" i="113"/>
  <c r="BS40" i="113"/>
  <c r="BR40" i="113"/>
  <c r="BQ40" i="113"/>
  <c r="BP40" i="113"/>
  <c r="BO40" i="113"/>
  <c r="BN40" i="113"/>
  <c r="BM40" i="113"/>
  <c r="BL40" i="113"/>
  <c r="BK40" i="113" s="1"/>
  <c r="BI40" i="113"/>
  <c r="BH40" i="113"/>
  <c r="Q40" i="113"/>
  <c r="P40" i="113"/>
  <c r="CI39" i="113"/>
  <c r="CE39" i="113"/>
  <c r="CG39" i="113" s="1"/>
  <c r="CD39" i="113"/>
  <c r="CC39" i="113"/>
  <c r="CB39" i="113"/>
  <c r="CA39" i="113"/>
  <c r="BZ39" i="113"/>
  <c r="BY39" i="113"/>
  <c r="BX39" i="113"/>
  <c r="BW39" i="113"/>
  <c r="BV39" i="113"/>
  <c r="BU39" i="113"/>
  <c r="BT39" i="113"/>
  <c r="BS39" i="113"/>
  <c r="BR39" i="113"/>
  <c r="BQ39" i="113"/>
  <c r="BP39" i="113"/>
  <c r="BO39" i="113"/>
  <c r="BN39" i="113"/>
  <c r="BM39" i="113"/>
  <c r="BL39" i="113"/>
  <c r="BK39" i="113" s="1"/>
  <c r="BI39" i="113"/>
  <c r="BH39" i="113"/>
  <c r="Q39" i="113"/>
  <c r="P39" i="113"/>
  <c r="CI38" i="113"/>
  <c r="CG38" i="113"/>
  <c r="CF38" i="113"/>
  <c r="CE38" i="113"/>
  <c r="CD38" i="113"/>
  <c r="CC38" i="113"/>
  <c r="CB38" i="113"/>
  <c r="CA38" i="113"/>
  <c r="BZ38" i="113"/>
  <c r="BY38" i="113"/>
  <c r="BX38" i="113"/>
  <c r="BW38" i="113"/>
  <c r="BV38" i="113"/>
  <c r="BU38" i="113"/>
  <c r="BI38" i="113"/>
  <c r="BH38" i="113"/>
  <c r="Q38" i="113"/>
  <c r="P38" i="113"/>
  <c r="CI37" i="113"/>
  <c r="CG37" i="113"/>
  <c r="CE37" i="113"/>
  <c r="CD37" i="113"/>
  <c r="CC37" i="113"/>
  <c r="CF37" i="113" s="1"/>
  <c r="CB37" i="113"/>
  <c r="CA37" i="113"/>
  <c r="BZ37" i="113"/>
  <c r="BY37" i="113"/>
  <c r="BX37" i="113"/>
  <c r="BW37" i="113"/>
  <c r="BV37" i="113"/>
  <c r="BU37" i="113"/>
  <c r="BT37" i="113"/>
  <c r="BS37" i="113"/>
  <c r="BR37" i="113"/>
  <c r="BQ37" i="113"/>
  <c r="BP37" i="113"/>
  <c r="BO37" i="113"/>
  <c r="BN37" i="113"/>
  <c r="BM37" i="113"/>
  <c r="BL37" i="113"/>
  <c r="BK37" i="113"/>
  <c r="BK36" i="113" s="1"/>
  <c r="BI37" i="113"/>
  <c r="BH37" i="113"/>
  <c r="Q37" i="113"/>
  <c r="P37" i="113"/>
  <c r="BT36" i="113"/>
  <c r="BS36" i="113"/>
  <c r="BR36" i="113"/>
  <c r="BQ36" i="113"/>
  <c r="BP36" i="113"/>
  <c r="BO36" i="113"/>
  <c r="BN36" i="113"/>
  <c r="BM36" i="113"/>
  <c r="BL36" i="113"/>
  <c r="BG36" i="113"/>
  <c r="BI36" i="113" s="1"/>
  <c r="BF36" i="113"/>
  <c r="CE36" i="113" s="1"/>
  <c r="BE36" i="113"/>
  <c r="BD36" i="113"/>
  <c r="CI36" i="113" s="1"/>
  <c r="BC36" i="113"/>
  <c r="CD36" i="113" s="1"/>
  <c r="BB36" i="113"/>
  <c r="BA36" i="113"/>
  <c r="CC36" i="113" s="1"/>
  <c r="AZ36" i="113"/>
  <c r="AY36" i="113"/>
  <c r="CB36" i="113" s="1"/>
  <c r="AX36" i="113"/>
  <c r="AX42" i="113" s="1"/>
  <c r="AW36" i="113"/>
  <c r="CA36" i="113" s="1"/>
  <c r="AV36" i="113"/>
  <c r="AU36" i="113"/>
  <c r="BZ36" i="113" s="1"/>
  <c r="AT36" i="113"/>
  <c r="AS36" i="113"/>
  <c r="BY36" i="113" s="1"/>
  <c r="AR36" i="113"/>
  <c r="AQ36" i="113"/>
  <c r="BX36" i="113" s="1"/>
  <c r="AP36" i="113"/>
  <c r="AP42" i="113" s="1"/>
  <c r="AO36" i="113"/>
  <c r="AN36" i="113"/>
  <c r="AM36" i="113"/>
  <c r="BV36" i="113" s="1"/>
  <c r="AL36" i="113"/>
  <c r="AK36" i="113"/>
  <c r="BU36" i="113" s="1"/>
  <c r="O36" i="113"/>
  <c r="Q36" i="113" s="1"/>
  <c r="N36" i="113"/>
  <c r="P36" i="113" s="1"/>
  <c r="M36" i="113"/>
  <c r="L36" i="113"/>
  <c r="K36" i="113"/>
  <c r="J36" i="113"/>
  <c r="I36" i="113"/>
  <c r="CI34" i="113"/>
  <c r="CG34" i="113"/>
  <c r="CE34" i="113"/>
  <c r="CF34" i="113" s="1"/>
  <c r="CD34" i="113"/>
  <c r="CC34" i="113"/>
  <c r="CB34" i="113"/>
  <c r="CA34" i="113"/>
  <c r="BZ34" i="113"/>
  <c r="BY34" i="113"/>
  <c r="BX34" i="113"/>
  <c r="BW34" i="113"/>
  <c r="BV34" i="113"/>
  <c r="BU34" i="113"/>
  <c r="BT34" i="113"/>
  <c r="BS34" i="113"/>
  <c r="BR34" i="113"/>
  <c r="BQ34" i="113"/>
  <c r="BP34" i="113"/>
  <c r="BO34" i="113"/>
  <c r="BN34" i="113"/>
  <c r="BM34" i="113"/>
  <c r="BL34" i="113"/>
  <c r="BK34" i="113" s="1"/>
  <c r="BI34" i="113"/>
  <c r="BH34" i="113"/>
  <c r="Q34" i="113"/>
  <c r="P34" i="113"/>
  <c r="CI33" i="113"/>
  <c r="CE33" i="113"/>
  <c r="CG33" i="113" s="1"/>
  <c r="CD33" i="113"/>
  <c r="CC33" i="113"/>
  <c r="CB33" i="113"/>
  <c r="CA33" i="113"/>
  <c r="BZ33" i="113"/>
  <c r="BY33" i="113"/>
  <c r="BX33" i="113"/>
  <c r="BW33" i="113"/>
  <c r="BV33" i="113"/>
  <c r="BU33" i="113"/>
  <c r="BI33" i="113"/>
  <c r="BH33" i="113"/>
  <c r="Q33" i="113"/>
  <c r="P33" i="113"/>
  <c r="CI32" i="113"/>
  <c r="CE32" i="113"/>
  <c r="CG32" i="113" s="1"/>
  <c r="CD32" i="113"/>
  <c r="CC32" i="113"/>
  <c r="CB32" i="113"/>
  <c r="CA32" i="113"/>
  <c r="BZ32" i="113"/>
  <c r="BY32" i="113"/>
  <c r="BX32" i="113"/>
  <c r="BW32" i="113"/>
  <c r="BV32" i="113"/>
  <c r="BU32" i="113"/>
  <c r="BT32" i="113"/>
  <c r="BS32" i="113"/>
  <c r="BR32" i="113"/>
  <c r="BQ32" i="113"/>
  <c r="BP32" i="113"/>
  <c r="BO32" i="113"/>
  <c r="BN32" i="113"/>
  <c r="BM32" i="113"/>
  <c r="BL32" i="113"/>
  <c r="BK32" i="113"/>
  <c r="BI32" i="113"/>
  <c r="BH32" i="113"/>
  <c r="Q32" i="113"/>
  <c r="P32" i="113"/>
  <c r="CI31" i="113"/>
  <c r="CG31" i="113"/>
  <c r="CE31" i="113"/>
  <c r="CF31" i="113" s="1"/>
  <c r="CD31" i="113"/>
  <c r="CC31" i="113"/>
  <c r="CB31" i="113"/>
  <c r="CA31" i="113"/>
  <c r="BZ31" i="113"/>
  <c r="BY31" i="113"/>
  <c r="BX31" i="113"/>
  <c r="BW31" i="113"/>
  <c r="BV31" i="113"/>
  <c r="BU31" i="113"/>
  <c r="BT31" i="113"/>
  <c r="BS31" i="113"/>
  <c r="BR31" i="113"/>
  <c r="BQ31" i="113"/>
  <c r="BP31" i="113"/>
  <c r="BO31" i="113"/>
  <c r="BN31" i="113"/>
  <c r="BM31" i="113"/>
  <c r="BL31" i="113"/>
  <c r="BK31" i="113"/>
  <c r="BI31" i="113"/>
  <c r="BH31" i="113"/>
  <c r="Q31" i="113"/>
  <c r="P31" i="113"/>
  <c r="CI30" i="113"/>
  <c r="CE30" i="113"/>
  <c r="CG30" i="113" s="1"/>
  <c r="CD30" i="113"/>
  <c r="CC30" i="113"/>
  <c r="CB30" i="113"/>
  <c r="CA30" i="113"/>
  <c r="BZ30" i="113"/>
  <c r="BY30" i="113"/>
  <c r="BX30" i="113"/>
  <c r="BW30" i="113"/>
  <c r="BV30" i="113"/>
  <c r="BU30" i="113"/>
  <c r="BT30" i="113"/>
  <c r="BS30" i="113"/>
  <c r="BR30" i="113"/>
  <c r="BQ30" i="113"/>
  <c r="BP30" i="113"/>
  <c r="BO30" i="113"/>
  <c r="BN30" i="113"/>
  <c r="BM30" i="113"/>
  <c r="BL30" i="113"/>
  <c r="BK30" i="113" s="1"/>
  <c r="BI30" i="113"/>
  <c r="BH30" i="113"/>
  <c r="Q30" i="113"/>
  <c r="P30" i="113"/>
  <c r="CI29" i="113"/>
  <c r="CG29" i="113"/>
  <c r="CE29" i="113"/>
  <c r="CF29" i="113" s="1"/>
  <c r="CD29" i="113"/>
  <c r="CC29" i="113"/>
  <c r="CB29" i="113"/>
  <c r="CA29" i="113"/>
  <c r="BZ29" i="113"/>
  <c r="BY29" i="113"/>
  <c r="BX29" i="113"/>
  <c r="BW29" i="113"/>
  <c r="BV29" i="113"/>
  <c r="BU29" i="113"/>
  <c r="BT29" i="113"/>
  <c r="BS29" i="113"/>
  <c r="BR29" i="113"/>
  <c r="BQ29" i="113"/>
  <c r="BP29" i="113"/>
  <c r="BO29" i="113"/>
  <c r="BN29" i="113"/>
  <c r="BM29" i="113"/>
  <c r="BL29" i="113"/>
  <c r="BK29" i="113"/>
  <c r="BI29" i="113"/>
  <c r="BH29" i="113"/>
  <c r="Q29" i="113"/>
  <c r="P29" i="113"/>
  <c r="CI28" i="113"/>
  <c r="CE28" i="113"/>
  <c r="CG28" i="113" s="1"/>
  <c r="CD28" i="113"/>
  <c r="CC28" i="113"/>
  <c r="CB28" i="113"/>
  <c r="CA28" i="113"/>
  <c r="BZ28" i="113"/>
  <c r="BY28" i="113"/>
  <c r="BX28" i="113"/>
  <c r="BW28" i="113"/>
  <c r="BV28" i="113"/>
  <c r="BU28" i="113"/>
  <c r="BT28" i="113"/>
  <c r="BS28" i="113"/>
  <c r="BR28" i="113"/>
  <c r="BQ28" i="113"/>
  <c r="BP28" i="113"/>
  <c r="BO28" i="113"/>
  <c r="BN28" i="113"/>
  <c r="BM28" i="113"/>
  <c r="BL28" i="113"/>
  <c r="BK28" i="113" s="1"/>
  <c r="BK27" i="113" s="1"/>
  <c r="BI28" i="113"/>
  <c r="BH28" i="113"/>
  <c r="Q28" i="113"/>
  <c r="P28" i="113"/>
  <c r="CA27" i="113"/>
  <c r="BT27" i="113"/>
  <c r="BS27" i="113"/>
  <c r="BR27" i="113"/>
  <c r="BQ27" i="113"/>
  <c r="BP27" i="113"/>
  <c r="BO27" i="113"/>
  <c r="BN27" i="113"/>
  <c r="BM27" i="113"/>
  <c r="BL27" i="113"/>
  <c r="BG27" i="113"/>
  <c r="BI27" i="113" s="1"/>
  <c r="BF27" i="113"/>
  <c r="BE27" i="113"/>
  <c r="CE27" i="113" s="1"/>
  <c r="BD27" i="113"/>
  <c r="CI27" i="113" s="1"/>
  <c r="BC27" i="113"/>
  <c r="CD27" i="113" s="1"/>
  <c r="BB27" i="113"/>
  <c r="BA27" i="113"/>
  <c r="CC27" i="113" s="1"/>
  <c r="AZ27" i="113"/>
  <c r="AY27" i="113"/>
  <c r="CB27" i="113" s="1"/>
  <c r="AX27" i="113"/>
  <c r="AW27" i="113"/>
  <c r="AV27" i="113"/>
  <c r="AU27" i="113"/>
  <c r="BZ27" i="113" s="1"/>
  <c r="AT27" i="113"/>
  <c r="AS27" i="113"/>
  <c r="BY27" i="113" s="1"/>
  <c r="AR27" i="113"/>
  <c r="AQ27" i="113"/>
  <c r="BX27" i="113" s="1"/>
  <c r="AP27" i="113"/>
  <c r="AO27" i="113"/>
  <c r="BW27" i="113" s="1"/>
  <c r="AN27" i="113"/>
  <c r="AM27" i="113"/>
  <c r="BV27" i="113" s="1"/>
  <c r="AL27" i="113"/>
  <c r="AK27" i="113"/>
  <c r="BU27" i="113" s="1"/>
  <c r="O27" i="113"/>
  <c r="Q27" i="113" s="1"/>
  <c r="N27" i="113"/>
  <c r="P27" i="113" s="1"/>
  <c r="M27" i="113"/>
  <c r="L27" i="113"/>
  <c r="K27" i="113"/>
  <c r="J27" i="113"/>
  <c r="I27" i="113"/>
  <c r="CI25" i="113"/>
  <c r="CE25" i="113"/>
  <c r="CG25" i="113" s="1"/>
  <c r="CD25" i="113"/>
  <c r="CC25" i="113"/>
  <c r="CB25" i="113"/>
  <c r="CA25" i="113"/>
  <c r="BZ25" i="113"/>
  <c r="BY25" i="113"/>
  <c r="BX25" i="113"/>
  <c r="BW25" i="113"/>
  <c r="BV25" i="113"/>
  <c r="BU25" i="113"/>
  <c r="BT25" i="113"/>
  <c r="BS25" i="113"/>
  <c r="BR25" i="113"/>
  <c r="BQ25" i="113"/>
  <c r="BP25" i="113"/>
  <c r="BO25" i="113"/>
  <c r="BN25" i="113"/>
  <c r="BM25" i="113"/>
  <c r="BL25" i="113"/>
  <c r="BK25" i="113" s="1"/>
  <c r="BI25" i="113"/>
  <c r="BH25" i="113"/>
  <c r="Q25" i="113"/>
  <c r="P25" i="113"/>
  <c r="CI23" i="113"/>
  <c r="CG23" i="113"/>
  <c r="CF23" i="113"/>
  <c r="BT23" i="113"/>
  <c r="BS23" i="113"/>
  <c r="BR23" i="113"/>
  <c r="BQ23" i="113"/>
  <c r="BP23" i="113"/>
  <c r="BO23" i="113"/>
  <c r="BN23" i="113"/>
  <c r="BM23" i="113"/>
  <c r="BL23" i="113"/>
  <c r="BK23" i="113"/>
  <c r="BI23" i="113"/>
  <c r="BH23" i="113"/>
  <c r="Q23" i="113"/>
  <c r="P23" i="113"/>
  <c r="CI22" i="113"/>
  <c r="CE22" i="113"/>
  <c r="CF22" i="113" s="1"/>
  <c r="CD22" i="113"/>
  <c r="CG22" i="113" s="1"/>
  <c r="CC22" i="113"/>
  <c r="CB22" i="113"/>
  <c r="CA22" i="113"/>
  <c r="BZ22" i="113"/>
  <c r="BY22" i="113"/>
  <c r="BX22" i="113"/>
  <c r="BW22" i="113"/>
  <c r="BV22" i="113"/>
  <c r="BU22" i="113"/>
  <c r="BT22" i="113"/>
  <c r="BS22" i="113"/>
  <c r="BR22" i="113"/>
  <c r="BQ22" i="113"/>
  <c r="BP22" i="113"/>
  <c r="BO22" i="113"/>
  <c r="BN22" i="113"/>
  <c r="BM22" i="113"/>
  <c r="BL22" i="113"/>
  <c r="BL21" i="113" s="1"/>
  <c r="BL42" i="113" s="1"/>
  <c r="BK22" i="113"/>
  <c r="BK21" i="113" s="1"/>
  <c r="BI22" i="113"/>
  <c r="BH22" i="113"/>
  <c r="Q22" i="113"/>
  <c r="P22" i="113"/>
  <c r="CD21" i="113"/>
  <c r="BV21" i="113"/>
  <c r="BT21" i="113"/>
  <c r="BS21" i="113"/>
  <c r="BR21" i="113"/>
  <c r="BQ21" i="113"/>
  <c r="BP21" i="113"/>
  <c r="BO21" i="113"/>
  <c r="BN21" i="113"/>
  <c r="BM21" i="113"/>
  <c r="BH21" i="113"/>
  <c r="BG21" i="113"/>
  <c r="BG42" i="113" s="1"/>
  <c r="BF21" i="113"/>
  <c r="BI21" i="113" s="1"/>
  <c r="BE21" i="113"/>
  <c r="BE42" i="113" s="1"/>
  <c r="BD21" i="113"/>
  <c r="BD42" i="113" s="1"/>
  <c r="BC21" i="113"/>
  <c r="BC42" i="113" s="1"/>
  <c r="BB21" i="113"/>
  <c r="BB42" i="113" s="1"/>
  <c r="BA21" i="113"/>
  <c r="CC21" i="113" s="1"/>
  <c r="AZ21" i="113"/>
  <c r="AZ42" i="113" s="1"/>
  <c r="AY21" i="113"/>
  <c r="CB21" i="113" s="1"/>
  <c r="AX21" i="113"/>
  <c r="AW21" i="113"/>
  <c r="AW42" i="113" s="1"/>
  <c r="CA42" i="113" s="1"/>
  <c r="AV21" i="113"/>
  <c r="AV42" i="113" s="1"/>
  <c r="AU21" i="113"/>
  <c r="AU42" i="113" s="1"/>
  <c r="AT21" i="113"/>
  <c r="AT42" i="113" s="1"/>
  <c r="AS21" i="113"/>
  <c r="AS42" i="113" s="1"/>
  <c r="AR21" i="113"/>
  <c r="AR42" i="113" s="1"/>
  <c r="AQ21" i="113"/>
  <c r="BX21" i="113" s="1"/>
  <c r="AP21" i="113"/>
  <c r="AO21" i="113"/>
  <c r="AO42" i="113" s="1"/>
  <c r="BW42" i="113" s="1"/>
  <c r="AN21" i="113"/>
  <c r="AN42" i="113" s="1"/>
  <c r="AM21" i="113"/>
  <c r="AM42" i="113" s="1"/>
  <c r="AL21" i="113"/>
  <c r="AL42" i="113" s="1"/>
  <c r="AK21" i="113"/>
  <c r="BU21" i="113" s="1"/>
  <c r="O21" i="113"/>
  <c r="Q21" i="113" s="1"/>
  <c r="N21" i="113"/>
  <c r="N42" i="113" s="1"/>
  <c r="M21" i="113"/>
  <c r="M42" i="113" s="1"/>
  <c r="L21" i="113"/>
  <c r="L42" i="113" s="1"/>
  <c r="K21" i="113"/>
  <c r="K42" i="113" s="1"/>
  <c r="J21" i="113"/>
  <c r="J42" i="113" s="1"/>
  <c r="I21" i="113"/>
  <c r="I42" i="113" s="1"/>
  <c r="BT18" i="113"/>
  <c r="BT44" i="113" s="1"/>
  <c r="BS18" i="113"/>
  <c r="BS44" i="113" s="1"/>
  <c r="BR18" i="113"/>
  <c r="BR44" i="113" s="1"/>
  <c r="CI16" i="113"/>
  <c r="CG16" i="113"/>
  <c r="CE16" i="113"/>
  <c r="CF16" i="113" s="1"/>
  <c r="CD16" i="113"/>
  <c r="CC16" i="113"/>
  <c r="CB16" i="113"/>
  <c r="CA16" i="113"/>
  <c r="BZ16" i="113"/>
  <c r="BY16" i="113"/>
  <c r="BX16" i="113"/>
  <c r="BW16" i="113"/>
  <c r="BV16" i="113"/>
  <c r="BU16" i="113"/>
  <c r="BT16" i="113"/>
  <c r="BS16" i="113"/>
  <c r="BR16" i="113"/>
  <c r="BQ16" i="113"/>
  <c r="BP16" i="113"/>
  <c r="BO16" i="113"/>
  <c r="BN16" i="113"/>
  <c r="BM16" i="113"/>
  <c r="BL16" i="113"/>
  <c r="BK16" i="113"/>
  <c r="BI16" i="113"/>
  <c r="BH16" i="113"/>
  <c r="Q16" i="113"/>
  <c r="P16" i="113"/>
  <c r="CI15" i="113"/>
  <c r="CE15" i="113"/>
  <c r="CG15" i="113" s="1"/>
  <c r="CD15" i="113"/>
  <c r="CC15" i="113"/>
  <c r="CB15" i="113"/>
  <c r="CA15" i="113"/>
  <c r="BZ15" i="113"/>
  <c r="BY15" i="113"/>
  <c r="BX15" i="113"/>
  <c r="BW15" i="113"/>
  <c r="BV15" i="113"/>
  <c r="BU15" i="113"/>
  <c r="BT15" i="113"/>
  <c r="BS15" i="113"/>
  <c r="BR15" i="113"/>
  <c r="BQ15" i="113"/>
  <c r="BP15" i="113"/>
  <c r="BO15" i="113"/>
  <c r="BN15" i="113"/>
  <c r="BM15" i="113"/>
  <c r="BL15" i="113"/>
  <c r="BK15" i="113"/>
  <c r="BI15" i="113"/>
  <c r="BH15" i="113"/>
  <c r="Q15" i="113"/>
  <c r="P15" i="113"/>
  <c r="CI14" i="113"/>
  <c r="CG14" i="113"/>
  <c r="CE14" i="113"/>
  <c r="CF14" i="113" s="1"/>
  <c r="CD14" i="113"/>
  <c r="CC14" i="113"/>
  <c r="CB14" i="113"/>
  <c r="CA14" i="113"/>
  <c r="BZ14" i="113"/>
  <c r="BY14" i="113"/>
  <c r="BX14" i="113"/>
  <c r="BW14" i="113"/>
  <c r="BV14" i="113"/>
  <c r="BU14" i="113"/>
  <c r="BT14" i="113"/>
  <c r="BS14" i="113"/>
  <c r="BR14" i="113"/>
  <c r="BQ14" i="113"/>
  <c r="BP14" i="113"/>
  <c r="BO14" i="113"/>
  <c r="BN14" i="113"/>
  <c r="BM14" i="113"/>
  <c r="BL14" i="113"/>
  <c r="BL13" i="113" s="1"/>
  <c r="BK14" i="113"/>
  <c r="BK13" i="113" s="1"/>
  <c r="BI14" i="113"/>
  <c r="BH14" i="113"/>
  <c r="Q14" i="113"/>
  <c r="P14" i="113"/>
  <c r="CD13" i="113"/>
  <c r="CC13" i="113"/>
  <c r="BY13" i="113"/>
  <c r="BV13" i="113"/>
  <c r="BU13" i="113"/>
  <c r="BT13" i="113"/>
  <c r="BS13" i="113"/>
  <c r="BR13" i="113"/>
  <c r="BQ13" i="113"/>
  <c r="BP13" i="113"/>
  <c r="BO13" i="113"/>
  <c r="BN13" i="113"/>
  <c r="BM13" i="113"/>
  <c r="BH13" i="113"/>
  <c r="BG13" i="113"/>
  <c r="BF13" i="113"/>
  <c r="BI13" i="113" s="1"/>
  <c r="BE13" i="113"/>
  <c r="CE13" i="113" s="1"/>
  <c r="BD13" i="113"/>
  <c r="CI13" i="113" s="1"/>
  <c r="BC13" i="113"/>
  <c r="BB13" i="113"/>
  <c r="BA13" i="113"/>
  <c r="AZ13" i="113"/>
  <c r="AY13" i="113"/>
  <c r="CB13" i="113" s="1"/>
  <c r="AX13" i="113"/>
  <c r="AW13" i="113"/>
  <c r="CA13" i="113" s="1"/>
  <c r="AV13" i="113"/>
  <c r="BZ13" i="113" s="1"/>
  <c r="AU13" i="113"/>
  <c r="AT13" i="113"/>
  <c r="AS13" i="113"/>
  <c r="AR13" i="113"/>
  <c r="AQ13" i="113"/>
  <c r="BX13" i="113" s="1"/>
  <c r="AP13" i="113"/>
  <c r="AO13" i="113"/>
  <c r="BW13" i="113" s="1"/>
  <c r="AN13" i="113"/>
  <c r="AM13" i="113"/>
  <c r="AL13" i="113"/>
  <c r="AK13" i="113"/>
  <c r="O13" i="113"/>
  <c r="Q13" i="113" s="1"/>
  <c r="N13" i="113"/>
  <c r="P13" i="113" s="1"/>
  <c r="M13" i="113"/>
  <c r="L13" i="113"/>
  <c r="K13" i="113"/>
  <c r="J13" i="113"/>
  <c r="I13" i="113"/>
  <c r="BT11" i="113"/>
  <c r="BS11" i="113"/>
  <c r="BR11" i="113"/>
  <c r="BQ11" i="113"/>
  <c r="BQ18" i="113" s="1"/>
  <c r="BQ44" i="113" s="1"/>
  <c r="BP11" i="113"/>
  <c r="BP18" i="113" s="1"/>
  <c r="BP44" i="113" s="1"/>
  <c r="BG11" i="113"/>
  <c r="AZ11" i="113"/>
  <c r="AZ18" i="113" s="1"/>
  <c r="AY11" i="113"/>
  <c r="AY18" i="113" s="1"/>
  <c r="AR11" i="113"/>
  <c r="AR18" i="113" s="1"/>
  <c r="AQ11" i="113"/>
  <c r="AQ18" i="113" s="1"/>
  <c r="I11" i="113"/>
  <c r="I18" i="113" s="1"/>
  <c r="I44" i="113" s="1"/>
  <c r="I46" i="113" s="1"/>
  <c r="J46" i="113" s="1"/>
  <c r="CI10" i="113"/>
  <c r="CG10" i="113"/>
  <c r="CE10" i="113"/>
  <c r="CF10" i="113" s="1"/>
  <c r="CD10" i="113"/>
  <c r="CC10" i="113"/>
  <c r="CB10" i="113"/>
  <c r="CA10" i="113"/>
  <c r="BZ10" i="113"/>
  <c r="BY10" i="113"/>
  <c r="BX10" i="113"/>
  <c r="BW10" i="113"/>
  <c r="BV10" i="113"/>
  <c r="BU10" i="113"/>
  <c r="BT10" i="113"/>
  <c r="BS10" i="113"/>
  <c r="BR10" i="113"/>
  <c r="BQ10" i="113"/>
  <c r="BP10" i="113"/>
  <c r="BO10" i="113"/>
  <c r="BN10" i="113"/>
  <c r="BM10" i="113"/>
  <c r="BL10" i="113"/>
  <c r="BK10" i="113"/>
  <c r="BI10" i="113"/>
  <c r="BH10" i="113"/>
  <c r="Q10" i="113"/>
  <c r="P10" i="113"/>
  <c r="CI9" i="113"/>
  <c r="CE9" i="113"/>
  <c r="CG9" i="113" s="1"/>
  <c r="CD9" i="113"/>
  <c r="CC9" i="113"/>
  <c r="CB9" i="113"/>
  <c r="CA9" i="113"/>
  <c r="BZ9" i="113"/>
  <c r="BY9" i="113"/>
  <c r="BX9" i="113"/>
  <c r="BW9" i="113"/>
  <c r="BV9" i="113"/>
  <c r="BU9" i="113"/>
  <c r="BT9" i="113"/>
  <c r="BS9" i="113"/>
  <c r="BR9" i="113"/>
  <c r="BQ9" i="113"/>
  <c r="BP9" i="113"/>
  <c r="BO9" i="113"/>
  <c r="BN9" i="113"/>
  <c r="BM9" i="113"/>
  <c r="BL9" i="113"/>
  <c r="BK9" i="113"/>
  <c r="BI9" i="113"/>
  <c r="BH9" i="113"/>
  <c r="Q9" i="113"/>
  <c r="P9" i="113"/>
  <c r="CI8" i="113"/>
  <c r="CE8" i="113"/>
  <c r="CG8" i="113" s="1"/>
  <c r="CD8" i="113"/>
  <c r="CC8" i="113"/>
  <c r="CB8" i="113"/>
  <c r="CA8" i="113"/>
  <c r="BZ8" i="113"/>
  <c r="BY8" i="113"/>
  <c r="BX8" i="113"/>
  <c r="BW8" i="113"/>
  <c r="BV8" i="113"/>
  <c r="BU8" i="113"/>
  <c r="BT8" i="113"/>
  <c r="BS8" i="113"/>
  <c r="BR8" i="113"/>
  <c r="BQ8" i="113"/>
  <c r="BP8" i="113"/>
  <c r="BO8" i="113"/>
  <c r="BN8" i="113"/>
  <c r="BM8" i="113"/>
  <c r="BL8" i="113"/>
  <c r="BK8" i="113"/>
  <c r="BI8" i="113"/>
  <c r="BH8" i="113"/>
  <c r="Q8" i="113"/>
  <c r="P8" i="113"/>
  <c r="CI7" i="113"/>
  <c r="CE7" i="113"/>
  <c r="CG7" i="113" s="1"/>
  <c r="CD7" i="113"/>
  <c r="CC7" i="113"/>
  <c r="CB7" i="113"/>
  <c r="CA7" i="113"/>
  <c r="BZ7" i="113"/>
  <c r="BY7" i="113"/>
  <c r="BX7" i="113"/>
  <c r="BW7" i="113"/>
  <c r="BV7" i="113"/>
  <c r="BU7" i="113"/>
  <c r="BT7" i="113"/>
  <c r="BS7" i="113"/>
  <c r="BR7" i="113"/>
  <c r="BQ7" i="113"/>
  <c r="BP7" i="113"/>
  <c r="BO7" i="113"/>
  <c r="BN7" i="113"/>
  <c r="BM7" i="113"/>
  <c r="BL7" i="113"/>
  <c r="BK7" i="113"/>
  <c r="BI7" i="113"/>
  <c r="BH7" i="113"/>
  <c r="Q7" i="113"/>
  <c r="P7" i="113"/>
  <c r="CI6" i="113"/>
  <c r="CE6" i="113"/>
  <c r="CG6" i="113" s="1"/>
  <c r="CD6" i="113"/>
  <c r="CC6" i="113"/>
  <c r="CB6" i="113"/>
  <c r="CA6" i="113"/>
  <c r="BZ6" i="113"/>
  <c r="BY6" i="113"/>
  <c r="BX6" i="113"/>
  <c r="BW6" i="113"/>
  <c r="BV6" i="113"/>
  <c r="BU6" i="113"/>
  <c r="BT6" i="113"/>
  <c r="BS6" i="113"/>
  <c r="BR6" i="113"/>
  <c r="BQ6" i="113"/>
  <c r="BP6" i="113"/>
  <c r="BO6" i="113"/>
  <c r="BN6" i="113"/>
  <c r="BM6" i="113"/>
  <c r="BL6" i="113"/>
  <c r="BK6" i="113"/>
  <c r="BI6" i="113"/>
  <c r="BH6" i="113"/>
  <c r="Q6" i="113"/>
  <c r="P6" i="113"/>
  <c r="CI5" i="113"/>
  <c r="CE5" i="113"/>
  <c r="CG5" i="113" s="1"/>
  <c r="CD5" i="113"/>
  <c r="CC5" i="113"/>
  <c r="CB5" i="113"/>
  <c r="CA5" i="113"/>
  <c r="BZ5" i="113"/>
  <c r="BY5" i="113"/>
  <c r="BX5" i="113"/>
  <c r="BW5" i="113"/>
  <c r="BV5" i="113"/>
  <c r="BU5" i="113"/>
  <c r="BT5" i="113"/>
  <c r="BS5" i="113"/>
  <c r="BR5" i="113"/>
  <c r="BQ5" i="113"/>
  <c r="BP5" i="113"/>
  <c r="BO5" i="113"/>
  <c r="BN5" i="113"/>
  <c r="BM5" i="113"/>
  <c r="BL5" i="113"/>
  <c r="BK5" i="113" s="1"/>
  <c r="BK4" i="113" s="1"/>
  <c r="BK11" i="113" s="1"/>
  <c r="BK18" i="113" s="1"/>
  <c r="BI5" i="113"/>
  <c r="BH5" i="113"/>
  <c r="Q5" i="113"/>
  <c r="P5" i="113"/>
  <c r="CI4" i="113"/>
  <c r="CA4" i="113"/>
  <c r="BZ4" i="113"/>
  <c r="BT4" i="113"/>
  <c r="BS4" i="113"/>
  <c r="BR4" i="113"/>
  <c r="BQ4" i="113"/>
  <c r="BP4" i="113"/>
  <c r="BO4" i="113"/>
  <c r="BO11" i="113" s="1"/>
  <c r="BO18" i="113" s="1"/>
  <c r="BO44" i="113" s="1"/>
  <c r="BN4" i="113"/>
  <c r="BN11" i="113" s="1"/>
  <c r="BN18" i="113" s="1"/>
  <c r="BN44" i="113" s="1"/>
  <c r="BM4" i="113"/>
  <c r="BM11" i="113" s="1"/>
  <c r="BM18" i="113" s="1"/>
  <c r="BM44" i="113" s="1"/>
  <c r="BL4" i="113"/>
  <c r="BL11" i="113" s="1"/>
  <c r="BL18" i="113" s="1"/>
  <c r="BL44" i="113" s="1"/>
  <c r="BI4" i="113"/>
  <c r="BG4" i="113"/>
  <c r="BH4" i="113" s="1"/>
  <c r="BF4" i="113"/>
  <c r="BF11" i="113" s="1"/>
  <c r="BF18" i="113" s="1"/>
  <c r="BE4" i="113"/>
  <c r="BE11" i="113" s="1"/>
  <c r="BD4" i="113"/>
  <c r="BD11" i="113" s="1"/>
  <c r="BC4" i="113"/>
  <c r="BC11" i="113" s="1"/>
  <c r="BB4" i="113"/>
  <c r="BB11" i="113" s="1"/>
  <c r="BB18" i="113" s="1"/>
  <c r="BB44" i="113" s="1"/>
  <c r="BA4" i="113"/>
  <c r="CC4" i="113" s="1"/>
  <c r="AZ4" i="113"/>
  <c r="AY4" i="113"/>
  <c r="CB4" i="113" s="1"/>
  <c r="AX4" i="113"/>
  <c r="AX11" i="113" s="1"/>
  <c r="AX18" i="113" s="1"/>
  <c r="AX44" i="113" s="1"/>
  <c r="AW4" i="113"/>
  <c r="AW11" i="113" s="1"/>
  <c r="AV4" i="113"/>
  <c r="AV11" i="113" s="1"/>
  <c r="AV18" i="113" s="1"/>
  <c r="AU4" i="113"/>
  <c r="AU11" i="113" s="1"/>
  <c r="AT4" i="113"/>
  <c r="AT11" i="113" s="1"/>
  <c r="AT18" i="113" s="1"/>
  <c r="AT44" i="113" s="1"/>
  <c r="AS4" i="113"/>
  <c r="BY4" i="113" s="1"/>
  <c r="AR4" i="113"/>
  <c r="AQ4" i="113"/>
  <c r="BX4" i="113" s="1"/>
  <c r="AP4" i="113"/>
  <c r="AP11" i="113" s="1"/>
  <c r="AP18" i="113" s="1"/>
  <c r="AP44" i="113" s="1"/>
  <c r="AO4" i="113"/>
  <c r="AO11" i="113" s="1"/>
  <c r="AN4" i="113"/>
  <c r="AN11" i="113" s="1"/>
  <c r="AN18" i="113" s="1"/>
  <c r="AM4" i="113"/>
  <c r="AM11" i="113" s="1"/>
  <c r="AL4" i="113"/>
  <c r="AL11" i="113" s="1"/>
  <c r="AL18" i="113" s="1"/>
  <c r="AL44" i="113" s="1"/>
  <c r="AK4" i="113"/>
  <c r="BU4" i="113" s="1"/>
  <c r="O4" i="113"/>
  <c r="O11" i="113" s="1"/>
  <c r="N4" i="113"/>
  <c r="N11" i="113" s="1"/>
  <c r="M4" i="113"/>
  <c r="M11" i="113" s="1"/>
  <c r="M18" i="113" s="1"/>
  <c r="L4" i="113"/>
  <c r="L11" i="113" s="1"/>
  <c r="L18" i="113" s="1"/>
  <c r="L44" i="113" s="1"/>
  <c r="K4" i="113"/>
  <c r="K11" i="113" s="1"/>
  <c r="K18" i="113" s="1"/>
  <c r="J4" i="113"/>
  <c r="J11" i="113" s="1"/>
  <c r="J18" i="113" s="1"/>
  <c r="J44" i="113" s="1"/>
  <c r="I4" i="113"/>
  <c r="H4" i="113"/>
  <c r="G4" i="113"/>
  <c r="F4" i="113"/>
  <c r="E4" i="113"/>
  <c r="D4" i="113"/>
  <c r="C4" i="113"/>
  <c r="CC63" i="115" l="1"/>
  <c r="BB6" i="116"/>
  <c r="DD6" i="116" s="1"/>
  <c r="BY6" i="116"/>
  <c r="CG6" i="116"/>
  <c r="CG12" i="116"/>
  <c r="BY18" i="116"/>
  <c r="CG18" i="116"/>
  <c r="CO18" i="116"/>
  <c r="AZ12" i="116"/>
  <c r="DB12" i="116" s="1"/>
  <c r="AZ18" i="116"/>
  <c r="DB18" i="116" s="1"/>
  <c r="EL6" i="115"/>
  <c r="EM6" i="115"/>
  <c r="BR62" i="115"/>
  <c r="EU62" i="115" s="1"/>
  <c r="EU6" i="115"/>
  <c r="BQ62" i="115"/>
  <c r="ET62" i="115" s="1"/>
  <c r="ET6" i="115"/>
  <c r="BK62" i="115"/>
  <c r="EN62" i="115" s="1"/>
  <c r="EN6" i="115"/>
  <c r="BI13" i="115"/>
  <c r="EL13" i="115" s="1"/>
  <c r="BO62" i="115"/>
  <c r="ER62" i="115" s="1"/>
  <c r="ER6" i="115"/>
  <c r="BP62" i="115"/>
  <c r="ES62" i="115" s="1"/>
  <c r="ES6" i="115"/>
  <c r="BL62" i="115"/>
  <c r="EO62" i="115" s="1"/>
  <c r="EO6" i="115"/>
  <c r="BM62" i="115"/>
  <c r="EP62" i="115" s="1"/>
  <c r="BT20" i="115"/>
  <c r="EW20" i="115" s="1"/>
  <c r="CQ62" i="115"/>
  <c r="CR62" i="115"/>
  <c r="Q62" i="115"/>
  <c r="CT62" i="115" s="1"/>
  <c r="DS62" i="115"/>
  <c r="EA62" i="115"/>
  <c r="EI62" i="115"/>
  <c r="BF64" i="115"/>
  <c r="BW6" i="115"/>
  <c r="EZ6" i="115" s="1"/>
  <c r="BV26" i="115"/>
  <c r="EY26" i="115" s="1"/>
  <c r="DV61" i="115"/>
  <c r="BW61" i="115"/>
  <c r="EZ61" i="115" s="1"/>
  <c r="DR62" i="115"/>
  <c r="CA13" i="115"/>
  <c r="FD13" i="115" s="1"/>
  <c r="DX61" i="115"/>
  <c r="BX61" i="115"/>
  <c r="FA61" i="115" s="1"/>
  <c r="DN61" i="115"/>
  <c r="BS61" i="115"/>
  <c r="EV61" i="115" s="1"/>
  <c r="P6" i="115"/>
  <c r="CS6" i="115" s="1"/>
  <c r="BX6" i="115"/>
  <c r="FA6" i="115" s="1"/>
  <c r="BW20" i="115"/>
  <c r="EZ20" i="115" s="1"/>
  <c r="M61" i="115"/>
  <c r="CP61" i="115" s="1"/>
  <c r="BU61" i="115"/>
  <c r="EX61" i="115" s="1"/>
  <c r="DR61" i="115"/>
  <c r="BY61" i="115"/>
  <c r="FB61" i="115" s="1"/>
  <c r="DZ61" i="115"/>
  <c r="ED61" i="115"/>
  <c r="CA61" i="115"/>
  <c r="FD61" i="115" s="1"/>
  <c r="BU62" i="115"/>
  <c r="EX62" i="115" s="1"/>
  <c r="DZ62" i="115"/>
  <c r="BY62" i="115"/>
  <c r="FB62" i="115" s="1"/>
  <c r="CL62" i="115"/>
  <c r="Q6" i="115"/>
  <c r="CT6" i="115" s="1"/>
  <c r="DU62" i="115"/>
  <c r="EC62" i="115"/>
  <c r="AZ64" i="115"/>
  <c r="BY6" i="115"/>
  <c r="FB6" i="115" s="1"/>
  <c r="CQ6" i="115"/>
  <c r="BV13" i="115"/>
  <c r="EY13" i="115" s="1"/>
  <c r="P20" i="115"/>
  <c r="CS20" i="115" s="1"/>
  <c r="BX20" i="115"/>
  <c r="FA20" i="115" s="1"/>
  <c r="DO20" i="115"/>
  <c r="BI38" i="115"/>
  <c r="EL38" i="115" s="1"/>
  <c r="CQ61" i="115"/>
  <c r="P61" i="115"/>
  <c r="CS61" i="115" s="1"/>
  <c r="BI61" i="115"/>
  <c r="EL61" i="115" s="1"/>
  <c r="EM61" i="115"/>
  <c r="J62" i="115"/>
  <c r="AK62" i="115"/>
  <c r="AS62" i="115"/>
  <c r="BA62" i="115"/>
  <c r="BZ6" i="115"/>
  <c r="FC6" i="115" s="1"/>
  <c r="CR6" i="115"/>
  <c r="DQ6" i="115"/>
  <c r="DY6" i="115"/>
  <c r="EG6" i="115"/>
  <c r="EP6" i="115"/>
  <c r="EX6" i="115"/>
  <c r="BW13" i="115"/>
  <c r="EZ13" i="115" s="1"/>
  <c r="DN13" i="115"/>
  <c r="EF20" i="115"/>
  <c r="Q61" i="115"/>
  <c r="CT61" i="115" s="1"/>
  <c r="AQ61" i="115"/>
  <c r="AQ62" i="115" s="1"/>
  <c r="BV47" i="115"/>
  <c r="EY47" i="115" s="1"/>
  <c r="DT47" i="115"/>
  <c r="AY61" i="115"/>
  <c r="EB47" i="115"/>
  <c r="BZ47" i="115"/>
  <c r="FC47" i="115" s="1"/>
  <c r="BG61" i="115"/>
  <c r="EJ47" i="115"/>
  <c r="M62" i="115"/>
  <c r="BN62" i="115"/>
  <c r="EQ62" i="115" s="1"/>
  <c r="AL62" i="115"/>
  <c r="AT62" i="115"/>
  <c r="BB62" i="115"/>
  <c r="BS6" i="115"/>
  <c r="EV6" i="115" s="1"/>
  <c r="CA6" i="115"/>
  <c r="FD6" i="115" s="1"/>
  <c r="DR6" i="115"/>
  <c r="DZ6" i="115"/>
  <c r="EH6" i="115"/>
  <c r="EQ6" i="115"/>
  <c r="P13" i="115"/>
  <c r="CS13" i="115" s="1"/>
  <c r="BI35" i="115"/>
  <c r="BI32" i="115" s="1"/>
  <c r="EL32" i="115" s="1"/>
  <c r="BJ32" i="115"/>
  <c r="EM32" i="115" s="1"/>
  <c r="AU62" i="115"/>
  <c r="BC62" i="115"/>
  <c r="BT6" i="115"/>
  <c r="EW6" i="115" s="1"/>
  <c r="CB6" i="115"/>
  <c r="FE6" i="115" s="1"/>
  <c r="CL6" i="115"/>
  <c r="Q13" i="115"/>
  <c r="CT13" i="115" s="1"/>
  <c r="BD64" i="115"/>
  <c r="BZ26" i="115"/>
  <c r="FC26" i="115" s="1"/>
  <c r="Q47" i="115"/>
  <c r="CT47" i="115" s="1"/>
  <c r="BI47" i="115"/>
  <c r="EL47" i="115" s="1"/>
  <c r="BY47" i="115"/>
  <c r="FB47" i="115" s="1"/>
  <c r="CQ47" i="115"/>
  <c r="DP47" i="115"/>
  <c r="DX47" i="115"/>
  <c r="EF47" i="115"/>
  <c r="BX54" i="115"/>
  <c r="FA54" i="115" s="1"/>
  <c r="K61" i="115"/>
  <c r="CN61" i="115" s="1"/>
  <c r="BS26" i="115"/>
  <c r="EV26" i="115" s="1"/>
  <c r="CA26" i="115"/>
  <c r="FD26" i="115" s="1"/>
  <c r="DR26" i="115"/>
  <c r="EH26" i="115"/>
  <c r="EM45" i="115"/>
  <c r="CR47" i="115"/>
  <c r="DQ47" i="115"/>
  <c r="DY47" i="115"/>
  <c r="EG47" i="115"/>
  <c r="BY54" i="115"/>
  <c r="FB54" i="115" s="1"/>
  <c r="CQ54" i="115"/>
  <c r="DP54" i="115"/>
  <c r="EF54" i="115"/>
  <c r="L61" i="115"/>
  <c r="CO61" i="115" s="1"/>
  <c r="AM61" i="115"/>
  <c r="BC61" i="115"/>
  <c r="P32" i="115"/>
  <c r="CS32" i="115" s="1"/>
  <c r="BS47" i="115"/>
  <c r="EV47" i="115" s="1"/>
  <c r="CA47" i="115"/>
  <c r="FD47" i="115" s="1"/>
  <c r="DR47" i="115"/>
  <c r="DZ47" i="115"/>
  <c r="EH47" i="115"/>
  <c r="BZ54" i="115"/>
  <c r="FC54" i="115" s="1"/>
  <c r="CR54" i="115"/>
  <c r="DT26" i="115"/>
  <c r="Q32" i="115"/>
  <c r="CT32" i="115" s="1"/>
  <c r="BT47" i="115"/>
  <c r="EW47" i="115" s="1"/>
  <c r="CL47" i="115"/>
  <c r="DS47" i="115"/>
  <c r="EA47" i="115"/>
  <c r="EI47" i="115"/>
  <c r="EH54" i="115"/>
  <c r="BE61" i="115"/>
  <c r="P38" i="115"/>
  <c r="CS38" i="115" s="1"/>
  <c r="BW26" i="115"/>
  <c r="EZ26" i="115" s="1"/>
  <c r="DU47" i="115"/>
  <c r="EC47" i="115"/>
  <c r="DT54" i="115"/>
  <c r="BW47" i="115"/>
  <c r="EZ47" i="115" s="1"/>
  <c r="BV11" i="113"/>
  <c r="AM18" i="113"/>
  <c r="AU18" i="113"/>
  <c r="BZ11" i="113"/>
  <c r="AR44" i="113"/>
  <c r="CG27" i="113"/>
  <c r="CF27" i="113"/>
  <c r="K44" i="113"/>
  <c r="K46" i="113" s="1"/>
  <c r="L46" i="113" s="1"/>
  <c r="M46" i="113" s="1"/>
  <c r="AN44" i="113"/>
  <c r="AV44" i="113"/>
  <c r="BD18" i="113"/>
  <c r="CI11" i="113"/>
  <c r="CB18" i="113"/>
  <c r="BV42" i="113"/>
  <c r="BZ42" i="113"/>
  <c r="CD42" i="113"/>
  <c r="BW11" i="113"/>
  <c r="AO18" i="113"/>
  <c r="AZ44" i="113"/>
  <c r="BK44" i="113"/>
  <c r="CD11" i="113"/>
  <c r="BC18" i="113"/>
  <c r="AW18" i="113"/>
  <c r="CA11" i="113"/>
  <c r="CE11" i="113"/>
  <c r="BE18" i="113"/>
  <c r="M44" i="113"/>
  <c r="BF44" i="113"/>
  <c r="BH11" i="113"/>
  <c r="CE42" i="113"/>
  <c r="N18" i="113"/>
  <c r="P11" i="113"/>
  <c r="CG13" i="113"/>
  <c r="CF13" i="113"/>
  <c r="O18" i="113"/>
  <c r="Q11" i="113"/>
  <c r="N47" i="113"/>
  <c r="P42" i="113"/>
  <c r="BI42" i="113"/>
  <c r="BH42" i="113"/>
  <c r="BK42" i="113"/>
  <c r="CG36" i="113"/>
  <c r="CF36" i="113"/>
  <c r="BX18" i="113"/>
  <c r="AQ44" i="113"/>
  <c r="BY42" i="113"/>
  <c r="BG18" i="113"/>
  <c r="BW36" i="113"/>
  <c r="CF28" i="113"/>
  <c r="CF30" i="113"/>
  <c r="CF32" i="113"/>
  <c r="AQ42" i="113"/>
  <c r="BX42" i="113" s="1"/>
  <c r="AY42" i="113"/>
  <c r="CB42" i="113" s="1"/>
  <c r="O42" i="113"/>
  <c r="Q42" i="113" s="1"/>
  <c r="CF5" i="113"/>
  <c r="CF7" i="113"/>
  <c r="CF9" i="113"/>
  <c r="AK11" i="113"/>
  <c r="AS11" i="113"/>
  <c r="BA11" i="113"/>
  <c r="BI11" i="113"/>
  <c r="CF15" i="113"/>
  <c r="P21" i="113"/>
  <c r="BH36" i="113"/>
  <c r="BX11" i="113"/>
  <c r="BF42" i="113"/>
  <c r="CI42" i="113" s="1"/>
  <c r="BY21" i="113"/>
  <c r="CF25" i="113"/>
  <c r="CF33" i="113"/>
  <c r="CF39" i="113"/>
  <c r="AK42" i="113"/>
  <c r="BU42" i="113" s="1"/>
  <c r="BA42" i="113"/>
  <c r="CC42" i="113" s="1"/>
  <c r="BV4" i="113"/>
  <c r="CD4" i="113"/>
  <c r="CB11" i="113"/>
  <c r="BZ21" i="113"/>
  <c r="CI21" i="113"/>
  <c r="CE21" i="113"/>
  <c r="BW4" i="113"/>
  <c r="CE4" i="113"/>
  <c r="CA21" i="113"/>
  <c r="BW21" i="113"/>
  <c r="P4" i="113"/>
  <c r="CF6" i="113"/>
  <c r="CF8" i="113"/>
  <c r="BH27" i="113"/>
  <c r="Q4" i="113"/>
  <c r="DT62" i="115" l="1"/>
  <c r="J66" i="115"/>
  <c r="J67" i="115" s="1" a="1"/>
  <c r="BB64" i="115"/>
  <c r="EE62" i="115"/>
  <c r="EF61" i="115"/>
  <c r="CB61" i="115"/>
  <c r="FE61" i="115" s="1"/>
  <c r="DX62" i="115"/>
  <c r="BX62" i="115"/>
  <c r="FA62" i="115" s="1"/>
  <c r="DW62" i="115"/>
  <c r="EJ61" i="115"/>
  <c r="BG62" i="115"/>
  <c r="CC61" i="115"/>
  <c r="FF61" i="115" s="1"/>
  <c r="EH61" i="115"/>
  <c r="DP61" i="115"/>
  <c r="BT61" i="115"/>
  <c r="EW61" i="115" s="1"/>
  <c r="AM62" i="115"/>
  <c r="I66" i="115" s="1"/>
  <c r="I67" i="115" s="1" a="1"/>
  <c r="DO62" i="115"/>
  <c r="L62" i="115"/>
  <c r="K62" i="115"/>
  <c r="ED62" i="115"/>
  <c r="M66" i="115"/>
  <c r="M67" i="115" s="1" a="1"/>
  <c r="BA64" i="115"/>
  <c r="CA62" i="115"/>
  <c r="FD62" i="115" s="1"/>
  <c r="BC64" i="115"/>
  <c r="EF62" i="115"/>
  <c r="EB61" i="115"/>
  <c r="BZ61" i="115"/>
  <c r="FC61" i="115" s="1"/>
  <c r="DV62" i="115"/>
  <c r="BW62" i="115"/>
  <c r="EZ62" i="115" s="1"/>
  <c r="K66" i="115"/>
  <c r="K67" i="115" s="1" a="1"/>
  <c r="AY62" i="115"/>
  <c r="CP62" i="115"/>
  <c r="DN62" i="115"/>
  <c r="BS62" i="115"/>
  <c r="EV62" i="115" s="1"/>
  <c r="BJ62" i="115"/>
  <c r="EM62" i="115" s="1"/>
  <c r="CM62" i="115"/>
  <c r="P62" i="115"/>
  <c r="CS62" i="115" s="1"/>
  <c r="BV61" i="115"/>
  <c r="DT61" i="115"/>
  <c r="BE62" i="115"/>
  <c r="CB62" i="115" s="1"/>
  <c r="FE62" i="115" s="1"/>
  <c r="BI62" i="115"/>
  <c r="EL62" i="115" s="1"/>
  <c r="CC11" i="113"/>
  <c r="BA18" i="113"/>
  <c r="BX44" i="113"/>
  <c r="CG42" i="113"/>
  <c r="CF42" i="113"/>
  <c r="BY11" i="113"/>
  <c r="AS18" i="113"/>
  <c r="AY44" i="113"/>
  <c r="CB44" i="113" s="1"/>
  <c r="BU11" i="113"/>
  <c r="AK18" i="113"/>
  <c r="O44" i="113"/>
  <c r="Q18" i="113"/>
  <c r="CE18" i="113"/>
  <c r="BE44" i="113"/>
  <c r="CE44" i="113" s="1"/>
  <c r="BC44" i="113"/>
  <c r="CD18" i="113"/>
  <c r="CG4" i="113"/>
  <c r="CF4" i="113"/>
  <c r="CF11" i="113"/>
  <c r="CG11" i="113"/>
  <c r="BW18" i="113"/>
  <c r="BW44" i="113" s="1"/>
  <c r="AO44" i="113"/>
  <c r="BD44" i="113"/>
  <c r="CI18" i="113"/>
  <c r="AU44" i="113"/>
  <c r="BZ18" i="113"/>
  <c r="BZ44" i="113" s="1"/>
  <c r="BG44" i="113"/>
  <c r="BH18" i="113"/>
  <c r="BI18" i="113"/>
  <c r="AM44" i="113"/>
  <c r="BV18" i="113"/>
  <c r="BV44" i="113" s="1"/>
  <c r="CG21" i="113"/>
  <c r="CF21" i="113"/>
  <c r="P18" i="113"/>
  <c r="N44" i="113"/>
  <c r="P44" i="113" s="1"/>
  <c r="CA18" i="113"/>
  <c r="CA44" i="113" s="1"/>
  <c r="AW44" i="113"/>
  <c r="CN62" i="115" l="1"/>
  <c r="CO62" i="115"/>
  <c r="EJ62" i="115"/>
  <c r="BG64" i="115"/>
  <c r="EB62" i="115"/>
  <c r="AY64" i="115"/>
  <c r="BZ62" i="115"/>
  <c r="FC62" i="115" s="1"/>
  <c r="L66" i="115"/>
  <c r="L67" i="115" s="1" a="1"/>
  <c r="CC62" i="115"/>
  <c r="FF62" i="115" s="1"/>
  <c r="EH62" i="115"/>
  <c r="BE64" i="115"/>
  <c r="BT62" i="115"/>
  <c r="EW62" i="115" s="1"/>
  <c r="DP62" i="115"/>
  <c r="EY61" i="115"/>
  <c r="BV62" i="115"/>
  <c r="EY62" i="115" s="1"/>
  <c r="BY18" i="113"/>
  <c r="BY44" i="113" s="1"/>
  <c r="AS44" i="113"/>
  <c r="CG44" i="113"/>
  <c r="CD44" i="113"/>
  <c r="CG18" i="113"/>
  <c r="CI44" i="113"/>
  <c r="BI44" i="113"/>
  <c r="BH44" i="113"/>
  <c r="Q44" i="113"/>
  <c r="AK44" i="113"/>
  <c r="BU18" i="113"/>
  <c r="BU44" i="113" s="1"/>
  <c r="BA44" i="113"/>
  <c r="CC44" i="113" s="1"/>
  <c r="CF44" i="113" s="1"/>
  <c r="CC18" i="113"/>
  <c r="CF18" i="113" s="1"/>
  <c r="N46" i="113"/>
  <c r="P46" i="113" l="1"/>
  <c r="O46" i="113"/>
  <c r="Q46" i="113" s="1"/>
  <c r="CJ2" i="140" l="1"/>
  <c r="CI2" i="140"/>
  <c r="H46" i="140"/>
  <c r="G46" i="140"/>
  <c r="F46" i="140"/>
  <c r="E46" i="140"/>
  <c r="D46" i="140"/>
  <c r="C46" i="140"/>
  <c r="AJ44" i="140"/>
  <c r="AI44" i="140"/>
  <c r="AH44" i="140"/>
  <c r="AG44" i="140"/>
  <c r="AF44" i="140"/>
  <c r="AE44" i="140"/>
  <c r="AD44" i="140"/>
  <c r="AC44" i="140"/>
  <c r="AB44" i="140"/>
  <c r="AA44" i="140"/>
  <c r="Z44" i="140"/>
  <c r="Y44" i="140"/>
  <c r="X44" i="140"/>
  <c r="W44" i="140"/>
  <c r="V44" i="140"/>
  <c r="U44" i="140"/>
  <c r="T44" i="140"/>
  <c r="S44" i="140"/>
  <c r="H44" i="140"/>
  <c r="G44" i="140"/>
  <c r="F44" i="140"/>
  <c r="E44" i="140"/>
  <c r="D44" i="140"/>
  <c r="C44" i="140"/>
  <c r="AJ42" i="140"/>
  <c r="AI42" i="140"/>
  <c r="AH42" i="140"/>
  <c r="AG42" i="140"/>
  <c r="AF42" i="140"/>
  <c r="AE42" i="140"/>
  <c r="AD42" i="140"/>
  <c r="AC42" i="140"/>
  <c r="AB42" i="140"/>
  <c r="AA42" i="140"/>
  <c r="Z42" i="140"/>
  <c r="Y42" i="140"/>
  <c r="X42" i="140"/>
  <c r="W42" i="140"/>
  <c r="V42" i="140"/>
  <c r="U42" i="140"/>
  <c r="T42" i="140"/>
  <c r="S42" i="140"/>
  <c r="H42" i="140"/>
  <c r="G42" i="140"/>
  <c r="F42" i="140"/>
  <c r="E42" i="140"/>
  <c r="D42" i="140"/>
  <c r="C42" i="140"/>
  <c r="AJ40" i="140"/>
  <c r="AI40" i="140"/>
  <c r="AH40" i="140"/>
  <c r="AG40" i="140"/>
  <c r="AF40" i="140"/>
  <c r="AE40" i="140"/>
  <c r="AD40" i="140"/>
  <c r="AC40" i="140"/>
  <c r="AB40" i="140"/>
  <c r="AA40" i="140"/>
  <c r="Z40" i="140"/>
  <c r="Y40" i="140"/>
  <c r="X40" i="140"/>
  <c r="W40" i="140"/>
  <c r="V40" i="140"/>
  <c r="U40" i="140"/>
  <c r="T40" i="140"/>
  <c r="S40" i="140"/>
  <c r="H40" i="140"/>
  <c r="G40" i="140"/>
  <c r="F40" i="140"/>
  <c r="E40" i="140"/>
  <c r="D40" i="140"/>
  <c r="C40" i="140"/>
  <c r="AJ39" i="140"/>
  <c r="AI39" i="140"/>
  <c r="AH39" i="140"/>
  <c r="AG39" i="140"/>
  <c r="AF39" i="140"/>
  <c r="AE39" i="140"/>
  <c r="AD39" i="140"/>
  <c r="AC39" i="140"/>
  <c r="AB39" i="140"/>
  <c r="AA39" i="140"/>
  <c r="Z39" i="140"/>
  <c r="Y39" i="140"/>
  <c r="X39" i="140"/>
  <c r="W39" i="140"/>
  <c r="V39" i="140"/>
  <c r="U39" i="140"/>
  <c r="T39" i="140"/>
  <c r="S39" i="140"/>
  <c r="H39" i="140"/>
  <c r="G39" i="140"/>
  <c r="F39" i="140"/>
  <c r="E39" i="140"/>
  <c r="D39" i="140"/>
  <c r="C39" i="140"/>
  <c r="B38" i="140"/>
  <c r="AJ37" i="140"/>
  <c r="AI37" i="140"/>
  <c r="AH37" i="140"/>
  <c r="AG37" i="140"/>
  <c r="AF37" i="140"/>
  <c r="AE37" i="140"/>
  <c r="AD37" i="140"/>
  <c r="AC37" i="140"/>
  <c r="AB37" i="140"/>
  <c r="AA37" i="140"/>
  <c r="Z37" i="140"/>
  <c r="Y37" i="140"/>
  <c r="X37" i="140"/>
  <c r="W37" i="140"/>
  <c r="V37" i="140"/>
  <c r="U37" i="140"/>
  <c r="T37" i="140"/>
  <c r="S37" i="140"/>
  <c r="H37" i="140"/>
  <c r="G37" i="140"/>
  <c r="F37" i="140"/>
  <c r="E37" i="140"/>
  <c r="D37" i="140"/>
  <c r="C37" i="140"/>
  <c r="AJ36" i="140"/>
  <c r="AI36" i="140"/>
  <c r="AH36" i="140"/>
  <c r="AG36" i="140"/>
  <c r="AF36" i="140"/>
  <c r="AE36" i="140"/>
  <c r="AD36" i="140"/>
  <c r="AC36" i="140"/>
  <c r="AB36" i="140"/>
  <c r="AA36" i="140"/>
  <c r="Z36" i="140"/>
  <c r="Y36" i="140"/>
  <c r="X36" i="140"/>
  <c r="W36" i="140"/>
  <c r="V36" i="140"/>
  <c r="U36" i="140"/>
  <c r="T36" i="140"/>
  <c r="S36" i="140"/>
  <c r="H36" i="140"/>
  <c r="G36" i="140"/>
  <c r="F36" i="140"/>
  <c r="E36" i="140"/>
  <c r="D36" i="140"/>
  <c r="C36" i="140"/>
  <c r="AJ34" i="140"/>
  <c r="AI34" i="140"/>
  <c r="AH34" i="140"/>
  <c r="AG34" i="140"/>
  <c r="AF34" i="140"/>
  <c r="AE34" i="140"/>
  <c r="AD34" i="140"/>
  <c r="AC34" i="140"/>
  <c r="AB34" i="140"/>
  <c r="AA34" i="140"/>
  <c r="Z34" i="140"/>
  <c r="Y34" i="140"/>
  <c r="X34" i="140"/>
  <c r="W34" i="140"/>
  <c r="V34" i="140"/>
  <c r="U34" i="140"/>
  <c r="T34" i="140"/>
  <c r="S34" i="140"/>
  <c r="H34" i="140"/>
  <c r="G34" i="140"/>
  <c r="F34" i="140"/>
  <c r="E34" i="140"/>
  <c r="D34" i="140"/>
  <c r="C34" i="140"/>
  <c r="AJ32" i="140"/>
  <c r="AI32" i="140"/>
  <c r="AH32" i="140"/>
  <c r="AG32" i="140"/>
  <c r="AF32" i="140"/>
  <c r="AE32" i="140"/>
  <c r="AD32" i="140"/>
  <c r="AC32" i="140"/>
  <c r="AB32" i="140"/>
  <c r="AA32" i="140"/>
  <c r="Z32" i="140"/>
  <c r="Y32" i="140"/>
  <c r="X32" i="140"/>
  <c r="W32" i="140"/>
  <c r="V32" i="140"/>
  <c r="U32" i="140"/>
  <c r="T32" i="140"/>
  <c r="S32" i="140"/>
  <c r="H32" i="140"/>
  <c r="G32" i="140"/>
  <c r="F32" i="140"/>
  <c r="E32" i="140"/>
  <c r="D32" i="140"/>
  <c r="C32" i="140"/>
  <c r="AJ31" i="140"/>
  <c r="AI31" i="140"/>
  <c r="AH31" i="140"/>
  <c r="AG31" i="140"/>
  <c r="AF31" i="140"/>
  <c r="AE31" i="140"/>
  <c r="AD31" i="140"/>
  <c r="AC31" i="140"/>
  <c r="AB31" i="140"/>
  <c r="AA31" i="140"/>
  <c r="Z31" i="140"/>
  <c r="Y31" i="140"/>
  <c r="X31" i="140"/>
  <c r="W31" i="140"/>
  <c r="V31" i="140"/>
  <c r="U31" i="140"/>
  <c r="T31" i="140"/>
  <c r="S31" i="140"/>
  <c r="H31" i="140"/>
  <c r="G31" i="140"/>
  <c r="F31" i="140"/>
  <c r="E31" i="140"/>
  <c r="D31" i="140"/>
  <c r="C31" i="140"/>
  <c r="AJ30" i="140"/>
  <c r="AI30" i="140"/>
  <c r="AH30" i="140"/>
  <c r="AG30" i="140"/>
  <c r="AF30" i="140"/>
  <c r="AE30" i="140"/>
  <c r="AD30" i="140"/>
  <c r="AC30" i="140"/>
  <c r="AB30" i="140"/>
  <c r="AA30" i="140"/>
  <c r="Z30" i="140"/>
  <c r="Y30" i="140"/>
  <c r="X30" i="140"/>
  <c r="W30" i="140"/>
  <c r="V30" i="140"/>
  <c r="U30" i="140"/>
  <c r="T30" i="140"/>
  <c r="S30" i="140"/>
  <c r="H30" i="140"/>
  <c r="G30" i="140"/>
  <c r="F30" i="140"/>
  <c r="E30" i="140"/>
  <c r="D30" i="140"/>
  <c r="C30" i="140"/>
  <c r="AJ29" i="140"/>
  <c r="AI29" i="140"/>
  <c r="AH29" i="140"/>
  <c r="AG29" i="140"/>
  <c r="AF29" i="140"/>
  <c r="AE29" i="140"/>
  <c r="AD29" i="140"/>
  <c r="AC29" i="140"/>
  <c r="AB29" i="140"/>
  <c r="AA29" i="140"/>
  <c r="Z29" i="140"/>
  <c r="Y29" i="140"/>
  <c r="X29" i="140"/>
  <c r="W29" i="140"/>
  <c r="V29" i="140"/>
  <c r="U29" i="140"/>
  <c r="T29" i="140"/>
  <c r="S29" i="140"/>
  <c r="H29" i="140"/>
  <c r="G29" i="140"/>
  <c r="F29" i="140"/>
  <c r="E29" i="140"/>
  <c r="D29" i="140"/>
  <c r="C29" i="140"/>
  <c r="AJ28" i="140"/>
  <c r="AI28" i="140"/>
  <c r="AH28" i="140"/>
  <c r="AG28" i="140"/>
  <c r="AF28" i="140"/>
  <c r="AE28" i="140"/>
  <c r="AD28" i="140"/>
  <c r="AC28" i="140"/>
  <c r="AB28" i="140"/>
  <c r="AA28" i="140"/>
  <c r="Z28" i="140"/>
  <c r="Y28" i="140"/>
  <c r="X28" i="140"/>
  <c r="W28" i="140"/>
  <c r="V28" i="140"/>
  <c r="U28" i="140"/>
  <c r="T28" i="140"/>
  <c r="S28" i="140"/>
  <c r="H28" i="140"/>
  <c r="G28" i="140"/>
  <c r="F28" i="140"/>
  <c r="E28" i="140"/>
  <c r="D28" i="140"/>
  <c r="C28" i="140"/>
  <c r="AJ27" i="140"/>
  <c r="AI27" i="140"/>
  <c r="AH27" i="140"/>
  <c r="AG27" i="140"/>
  <c r="AF27" i="140"/>
  <c r="AE27" i="140"/>
  <c r="AD27" i="140"/>
  <c r="AC27" i="140"/>
  <c r="AB27" i="140"/>
  <c r="AA27" i="140"/>
  <c r="Z27" i="140"/>
  <c r="Y27" i="140"/>
  <c r="X27" i="140"/>
  <c r="W27" i="140"/>
  <c r="V27" i="140"/>
  <c r="U27" i="140"/>
  <c r="T27" i="140"/>
  <c r="S27" i="140"/>
  <c r="H27" i="140"/>
  <c r="G27" i="140"/>
  <c r="F27" i="140"/>
  <c r="E27" i="140"/>
  <c r="D27" i="140"/>
  <c r="C27" i="140"/>
  <c r="AJ25" i="140"/>
  <c r="AI25" i="140"/>
  <c r="AH25" i="140"/>
  <c r="AG25" i="140"/>
  <c r="AF25" i="140"/>
  <c r="AE25" i="140"/>
  <c r="AD25" i="140"/>
  <c r="AC25" i="140"/>
  <c r="AB25" i="140"/>
  <c r="AA25" i="140"/>
  <c r="Z25" i="140"/>
  <c r="Y25" i="140"/>
  <c r="X25" i="140"/>
  <c r="W25" i="140"/>
  <c r="V25" i="140"/>
  <c r="U25" i="140"/>
  <c r="T25" i="140"/>
  <c r="S25" i="140"/>
  <c r="H25" i="140"/>
  <c r="G25" i="140"/>
  <c r="F25" i="140"/>
  <c r="E25" i="140"/>
  <c r="D25" i="140"/>
  <c r="C25" i="140"/>
  <c r="AJ23" i="140"/>
  <c r="AI23" i="140"/>
  <c r="AH23" i="140"/>
  <c r="AG23" i="140"/>
  <c r="AF23" i="140"/>
  <c r="AE23" i="140"/>
  <c r="AD23" i="140"/>
  <c r="AC23" i="140"/>
  <c r="AB23" i="140"/>
  <c r="AA23" i="140"/>
  <c r="Z23" i="140"/>
  <c r="Y23" i="140"/>
  <c r="X23" i="140"/>
  <c r="W23" i="140"/>
  <c r="V23" i="140"/>
  <c r="U23" i="140"/>
  <c r="T23" i="140"/>
  <c r="S23" i="140"/>
  <c r="H23" i="140"/>
  <c r="G23" i="140"/>
  <c r="F23" i="140"/>
  <c r="E23" i="140"/>
  <c r="D23" i="140"/>
  <c r="C23" i="140"/>
  <c r="AJ22" i="140"/>
  <c r="AI22" i="140"/>
  <c r="AH22" i="140"/>
  <c r="AG22" i="140"/>
  <c r="AF22" i="140"/>
  <c r="AE22" i="140"/>
  <c r="AD22" i="140"/>
  <c r="AC22" i="140"/>
  <c r="AB22" i="140"/>
  <c r="AA22" i="140"/>
  <c r="Z22" i="140"/>
  <c r="Y22" i="140"/>
  <c r="X22" i="140"/>
  <c r="W22" i="140"/>
  <c r="V22" i="140"/>
  <c r="U22" i="140"/>
  <c r="T22" i="140"/>
  <c r="S22" i="140"/>
  <c r="H22" i="140"/>
  <c r="G22" i="140"/>
  <c r="F22" i="140"/>
  <c r="E22" i="140"/>
  <c r="D22" i="140"/>
  <c r="C22" i="140"/>
  <c r="AJ21" i="140"/>
  <c r="AI21" i="140"/>
  <c r="AH21" i="140"/>
  <c r="AG21" i="140"/>
  <c r="AF21" i="140"/>
  <c r="AE21" i="140"/>
  <c r="AD21" i="140"/>
  <c r="AC21" i="140"/>
  <c r="AB21" i="140"/>
  <c r="AA21" i="140"/>
  <c r="Z21" i="140"/>
  <c r="Y21" i="140"/>
  <c r="X21" i="140"/>
  <c r="W21" i="140"/>
  <c r="V21" i="140"/>
  <c r="U21" i="140"/>
  <c r="T21" i="140"/>
  <c r="S21" i="140"/>
  <c r="H21" i="140"/>
  <c r="G21" i="140"/>
  <c r="F21" i="140"/>
  <c r="E21" i="140"/>
  <c r="D21" i="140"/>
  <c r="C21" i="140"/>
  <c r="AJ18" i="140"/>
  <c r="AI18" i="140"/>
  <c r="AH18" i="140"/>
  <c r="AG18" i="140"/>
  <c r="AF18" i="140"/>
  <c r="AE18" i="140"/>
  <c r="AD18" i="140"/>
  <c r="AC18" i="140"/>
  <c r="AB18" i="140"/>
  <c r="AA18" i="140"/>
  <c r="Z18" i="140"/>
  <c r="Y18" i="140"/>
  <c r="X18" i="140"/>
  <c r="W18" i="140"/>
  <c r="V18" i="140"/>
  <c r="U18" i="140"/>
  <c r="T18" i="140"/>
  <c r="S18" i="140"/>
  <c r="H18" i="140"/>
  <c r="G18" i="140"/>
  <c r="F18" i="140"/>
  <c r="E18" i="140"/>
  <c r="D18" i="140"/>
  <c r="C18" i="140"/>
  <c r="AJ16" i="140"/>
  <c r="AI16" i="140"/>
  <c r="AH16" i="140"/>
  <c r="AG16" i="140"/>
  <c r="AF16" i="140"/>
  <c r="AE16" i="140"/>
  <c r="AD16" i="140"/>
  <c r="AC16" i="140"/>
  <c r="AB16" i="140"/>
  <c r="AA16" i="140"/>
  <c r="Z16" i="140"/>
  <c r="Y16" i="140"/>
  <c r="X16" i="140"/>
  <c r="W16" i="140"/>
  <c r="V16" i="140"/>
  <c r="U16" i="140"/>
  <c r="T16" i="140"/>
  <c r="S16" i="140"/>
  <c r="H16" i="140"/>
  <c r="G16" i="140"/>
  <c r="F16" i="140"/>
  <c r="E16" i="140"/>
  <c r="D16" i="140"/>
  <c r="C16" i="140"/>
  <c r="AJ15" i="140"/>
  <c r="AI15" i="140"/>
  <c r="AH15" i="140"/>
  <c r="AG15" i="140"/>
  <c r="AF15" i="140"/>
  <c r="AE15" i="140"/>
  <c r="AD15" i="140"/>
  <c r="AC15" i="140"/>
  <c r="AB15" i="140"/>
  <c r="AA15" i="140"/>
  <c r="Z15" i="140"/>
  <c r="Y15" i="140"/>
  <c r="X15" i="140"/>
  <c r="W15" i="140"/>
  <c r="V15" i="140"/>
  <c r="U15" i="140"/>
  <c r="T15" i="140"/>
  <c r="S15" i="140"/>
  <c r="H15" i="140"/>
  <c r="G15" i="140"/>
  <c r="F15" i="140"/>
  <c r="E15" i="140"/>
  <c r="D15" i="140"/>
  <c r="C15" i="140"/>
  <c r="AJ14" i="140"/>
  <c r="AI14" i="140"/>
  <c r="AH14" i="140"/>
  <c r="AG14" i="140"/>
  <c r="AF14" i="140"/>
  <c r="AE14" i="140"/>
  <c r="AD14" i="140"/>
  <c r="AC14" i="140"/>
  <c r="AB14" i="140"/>
  <c r="AA14" i="140"/>
  <c r="Z14" i="140"/>
  <c r="Y14" i="140"/>
  <c r="X14" i="140"/>
  <c r="W14" i="140"/>
  <c r="V14" i="140"/>
  <c r="U14" i="140"/>
  <c r="T14" i="140"/>
  <c r="S14" i="140"/>
  <c r="H14" i="140"/>
  <c r="G14" i="140"/>
  <c r="F14" i="140"/>
  <c r="E14" i="140"/>
  <c r="D14" i="140"/>
  <c r="C14" i="140"/>
  <c r="AJ13" i="140"/>
  <c r="AI13" i="140"/>
  <c r="AH13" i="140"/>
  <c r="AG13" i="140"/>
  <c r="AF13" i="140"/>
  <c r="AE13" i="140"/>
  <c r="AD13" i="140"/>
  <c r="AC13" i="140"/>
  <c r="AB13" i="140"/>
  <c r="AA13" i="140"/>
  <c r="Z13" i="140"/>
  <c r="Y13" i="140"/>
  <c r="X13" i="140"/>
  <c r="W13" i="140"/>
  <c r="V13" i="140"/>
  <c r="U13" i="140"/>
  <c r="T13" i="140"/>
  <c r="S13" i="140"/>
  <c r="H13" i="140"/>
  <c r="G13" i="140"/>
  <c r="F13" i="140"/>
  <c r="E13" i="140"/>
  <c r="D13" i="140"/>
  <c r="C13" i="140"/>
  <c r="AJ11" i="140"/>
  <c r="AI11" i="140"/>
  <c r="AH11" i="140"/>
  <c r="AG11" i="140"/>
  <c r="AF11" i="140"/>
  <c r="AE11" i="140"/>
  <c r="AD11" i="140"/>
  <c r="AC11" i="140"/>
  <c r="AB11" i="140"/>
  <c r="AA11" i="140"/>
  <c r="Z11" i="140"/>
  <c r="Y11" i="140"/>
  <c r="X11" i="140"/>
  <c r="W11" i="140"/>
  <c r="V11" i="140"/>
  <c r="U11" i="140"/>
  <c r="T11" i="140"/>
  <c r="S11" i="140"/>
  <c r="H11" i="140"/>
  <c r="G11" i="140"/>
  <c r="F11" i="140"/>
  <c r="E11" i="140"/>
  <c r="D11" i="140"/>
  <c r="C11" i="140"/>
  <c r="AJ10" i="140"/>
  <c r="AI10" i="140"/>
  <c r="AH10" i="140"/>
  <c r="AG10" i="140"/>
  <c r="AF10" i="140"/>
  <c r="AE10" i="140"/>
  <c r="AD10" i="140"/>
  <c r="AC10" i="140"/>
  <c r="AB10" i="140"/>
  <c r="AA10" i="140"/>
  <c r="Z10" i="140"/>
  <c r="Y10" i="140"/>
  <c r="X10" i="140"/>
  <c r="W10" i="140"/>
  <c r="V10" i="140"/>
  <c r="U10" i="140"/>
  <c r="T10" i="140"/>
  <c r="S10" i="140"/>
  <c r="H10" i="140"/>
  <c r="G10" i="140"/>
  <c r="F10" i="140"/>
  <c r="E10" i="140"/>
  <c r="D10" i="140"/>
  <c r="C10" i="140"/>
  <c r="AJ9" i="140"/>
  <c r="AI9" i="140"/>
  <c r="AH9" i="140"/>
  <c r="AG9" i="140"/>
  <c r="AF9" i="140"/>
  <c r="AE9" i="140"/>
  <c r="AD9" i="140"/>
  <c r="AC9" i="140"/>
  <c r="AB9" i="140"/>
  <c r="AA9" i="140"/>
  <c r="Z9" i="140"/>
  <c r="Y9" i="140"/>
  <c r="X9" i="140"/>
  <c r="W9" i="140"/>
  <c r="V9" i="140"/>
  <c r="U9" i="140"/>
  <c r="T9" i="140"/>
  <c r="S9" i="140"/>
  <c r="H9" i="140"/>
  <c r="G9" i="140"/>
  <c r="F9" i="140"/>
  <c r="E9" i="140"/>
  <c r="D9" i="140"/>
  <c r="C9" i="140"/>
  <c r="AJ8" i="140"/>
  <c r="AI8" i="140"/>
  <c r="AH8" i="140"/>
  <c r="AG8" i="140"/>
  <c r="AF8" i="140"/>
  <c r="AE8" i="140"/>
  <c r="AD8" i="140"/>
  <c r="AC8" i="140"/>
  <c r="AB8" i="140"/>
  <c r="AA8" i="140"/>
  <c r="Z8" i="140"/>
  <c r="Y8" i="140"/>
  <c r="X8" i="140"/>
  <c r="W8" i="140"/>
  <c r="V8" i="140"/>
  <c r="U8" i="140"/>
  <c r="T8" i="140"/>
  <c r="S8" i="140"/>
  <c r="H8" i="140"/>
  <c r="G8" i="140"/>
  <c r="F8" i="140"/>
  <c r="E8" i="140"/>
  <c r="D8" i="140"/>
  <c r="C8" i="140"/>
  <c r="AJ7" i="140"/>
  <c r="AI7" i="140"/>
  <c r="AH7" i="140"/>
  <c r="AG7" i="140"/>
  <c r="AF7" i="140"/>
  <c r="AE7" i="140"/>
  <c r="AD7" i="140"/>
  <c r="AC7" i="140"/>
  <c r="AB7" i="140"/>
  <c r="AA7" i="140"/>
  <c r="Z7" i="140"/>
  <c r="Y7" i="140"/>
  <c r="X7" i="140"/>
  <c r="W7" i="140"/>
  <c r="V7" i="140"/>
  <c r="U7" i="140"/>
  <c r="T7" i="140"/>
  <c r="S7" i="140"/>
  <c r="H7" i="140"/>
  <c r="G7" i="140"/>
  <c r="F7" i="140"/>
  <c r="E7" i="140"/>
  <c r="D7" i="140"/>
  <c r="C7" i="140"/>
  <c r="AJ6" i="140"/>
  <c r="AI6" i="140"/>
  <c r="AH6" i="140"/>
  <c r="AG6" i="140"/>
  <c r="AF6" i="140"/>
  <c r="AE6" i="140"/>
  <c r="AD6" i="140"/>
  <c r="AC6" i="140"/>
  <c r="AB6" i="140"/>
  <c r="AA6" i="140"/>
  <c r="Z6" i="140"/>
  <c r="Y6" i="140"/>
  <c r="X6" i="140"/>
  <c r="W6" i="140"/>
  <c r="V6" i="140"/>
  <c r="U6" i="140"/>
  <c r="T6" i="140"/>
  <c r="S6" i="140"/>
  <c r="H6" i="140"/>
  <c r="G6" i="140"/>
  <c r="F6" i="140"/>
  <c r="E6" i="140"/>
  <c r="D6" i="140"/>
  <c r="C6" i="140"/>
  <c r="AJ5" i="140"/>
  <c r="AI5" i="140"/>
  <c r="AH5" i="140"/>
  <c r="AG5" i="140"/>
  <c r="AF5" i="140"/>
  <c r="AE5" i="140"/>
  <c r="AD5" i="140"/>
  <c r="AC5" i="140"/>
  <c r="AB5" i="140"/>
  <c r="AA5" i="140"/>
  <c r="Z5" i="140"/>
  <c r="Y5" i="140"/>
  <c r="X5" i="140"/>
  <c r="W5" i="140"/>
  <c r="V5" i="140"/>
  <c r="U5" i="140"/>
  <c r="T5" i="140"/>
  <c r="S5" i="140"/>
  <c r="H5" i="140"/>
  <c r="G5" i="140"/>
  <c r="F5" i="140"/>
  <c r="E5" i="140"/>
  <c r="D5" i="140"/>
  <c r="C5" i="140"/>
  <c r="AJ4" i="140"/>
  <c r="AI4" i="140"/>
  <c r="AH4" i="140"/>
  <c r="AG4" i="140"/>
  <c r="AF4" i="140"/>
  <c r="AE4" i="140"/>
  <c r="AD4" i="140"/>
  <c r="AC4" i="140"/>
  <c r="AB4" i="140"/>
  <c r="AA4" i="140"/>
  <c r="Z4" i="140"/>
  <c r="Y4" i="140"/>
  <c r="X4" i="140"/>
  <c r="W4" i="140"/>
  <c r="V4" i="140"/>
  <c r="U4" i="140"/>
  <c r="T4" i="140"/>
  <c r="S4" i="140"/>
  <c r="Q2" i="140"/>
  <c r="P2" i="140"/>
  <c r="O2" i="140"/>
  <c r="N2" i="140"/>
  <c r="Q23" i="114"/>
  <c r="P23" i="114"/>
  <c r="BI23" i="114"/>
  <c r="BH23" i="114"/>
  <c r="O5" i="114"/>
  <c r="D48" i="135"/>
  <c r="E48" i="135"/>
  <c r="F48" i="135"/>
  <c r="G48" i="135"/>
  <c r="H48" i="135"/>
  <c r="I48" i="135"/>
  <c r="J48" i="135"/>
  <c r="K48" i="135"/>
  <c r="L48" i="135"/>
  <c r="M48" i="135"/>
  <c r="N48" i="135"/>
  <c r="C48" i="135"/>
  <c r="BN23" i="140" l="1"/>
  <c r="BM23" i="140" s="1"/>
  <c r="BV27" i="140"/>
  <c r="BO7" i="140"/>
  <c r="BS7" i="140"/>
  <c r="BO8" i="140"/>
  <c r="BS8" i="140"/>
  <c r="BO9" i="140"/>
  <c r="BS9" i="140"/>
  <c r="BS14" i="140"/>
  <c r="BS15" i="140"/>
  <c r="BO16" i="140"/>
  <c r="BS16" i="140"/>
  <c r="BO21" i="140"/>
  <c r="BS21" i="140"/>
  <c r="BO22" i="140"/>
  <c r="BS22" i="140"/>
  <c r="BU37" i="140"/>
  <c r="E4" i="140"/>
  <c r="BP8" i="140"/>
  <c r="BT11" i="140"/>
  <c r="BT18" i="140"/>
  <c r="BP21" i="140"/>
  <c r="BT21" i="140"/>
  <c r="BV23" i="140"/>
  <c r="O40" i="140"/>
  <c r="BS10" i="140"/>
  <c r="BQ22" i="140"/>
  <c r="BU22" i="140"/>
  <c r="BP23" i="140"/>
  <c r="BQ32" i="140"/>
  <c r="BQ36" i="140"/>
  <c r="BU36" i="140"/>
  <c r="BP39" i="140"/>
  <c r="BP40" i="140"/>
  <c r="BT40" i="140"/>
  <c r="BO34" i="140"/>
  <c r="BS37" i="140"/>
  <c r="BN39" i="140"/>
  <c r="BR39" i="140"/>
  <c r="BV39" i="140"/>
  <c r="BN40" i="140"/>
  <c r="BR40" i="140"/>
  <c r="BV40" i="140"/>
  <c r="BP37" i="140"/>
  <c r="BT37" i="140"/>
  <c r="BO39" i="140"/>
  <c r="BS39" i="140"/>
  <c r="BV11" i="140"/>
  <c r="BV13" i="140"/>
  <c r="BN16" i="140"/>
  <c r="BP25" i="140"/>
  <c r="BT25" i="140"/>
  <c r="BP28" i="140"/>
  <c r="BU31" i="140"/>
  <c r="BQ5" i="140"/>
  <c r="BU5" i="140"/>
  <c r="BQ8" i="140"/>
  <c r="BU11" i="140"/>
  <c r="BQ13" i="140"/>
  <c r="BQ14" i="140"/>
  <c r="BO25" i="140"/>
  <c r="BS29" i="140"/>
  <c r="BO31" i="140"/>
  <c r="BP22" i="140"/>
  <c r="BQ16" i="140"/>
  <c r="BO5" i="140"/>
  <c r="BO6" i="140"/>
  <c r="BO10" i="140"/>
  <c r="BS13" i="140"/>
  <c r="BP29" i="140"/>
  <c r="BT29" i="140"/>
  <c r="BP31" i="140"/>
  <c r="BT31" i="140"/>
  <c r="BT4" i="140"/>
  <c r="BT5" i="140"/>
  <c r="BP6" i="140"/>
  <c r="BT8" i="140"/>
  <c r="BP9" i="140"/>
  <c r="BP10" i="140"/>
  <c r="BP14" i="140"/>
  <c r="BT14" i="140"/>
  <c r="BP15" i="140"/>
  <c r="BO23" i="140"/>
  <c r="BQ25" i="140"/>
  <c r="BU25" i="140"/>
  <c r="BU27" i="140"/>
  <c r="BQ28" i="140"/>
  <c r="BU28" i="140"/>
  <c r="BQ30" i="140"/>
  <c r="BU30" i="140"/>
  <c r="BO42" i="140"/>
  <c r="BT23" i="140"/>
  <c r="BU16" i="140"/>
  <c r="BN25" i="140"/>
  <c r="BR25" i="140"/>
  <c r="BN29" i="140"/>
  <c r="BR29" i="140"/>
  <c r="BV29" i="140"/>
  <c r="BN30" i="140"/>
  <c r="BM30" i="140" s="1"/>
  <c r="BR30" i="140"/>
  <c r="BV30" i="140"/>
  <c r="BN5" i="140"/>
  <c r="BR5" i="140"/>
  <c r="BV5" i="140"/>
  <c r="BN6" i="140"/>
  <c r="BR6" i="140"/>
  <c r="BV6" i="140"/>
  <c r="BR8" i="140"/>
  <c r="BN9" i="140"/>
  <c r="BR9" i="140"/>
  <c r="BV9" i="140"/>
  <c r="BV16" i="140"/>
  <c r="BV18" i="140"/>
  <c r="BR21" i="140"/>
  <c r="BV21" i="140"/>
  <c r="BN22" i="140"/>
  <c r="BR22" i="140"/>
  <c r="BV22" i="140"/>
  <c r="BN34" i="140"/>
  <c r="BR34" i="140"/>
  <c r="BV34" i="140"/>
  <c r="BR36" i="140"/>
  <c r="BV36" i="140"/>
  <c r="BQ39" i="140"/>
  <c r="BU39" i="140"/>
  <c r="BS31" i="140"/>
  <c r="BU42" i="140"/>
  <c r="F4" i="140"/>
  <c r="BO29" i="140"/>
  <c r="BU4" i="140"/>
  <c r="BU6" i="140"/>
  <c r="BQ7" i="140"/>
  <c r="BU7" i="140"/>
  <c r="BQ9" i="140"/>
  <c r="BU9" i="140"/>
  <c r="BQ10" i="140"/>
  <c r="BU10" i="140"/>
  <c r="BQ15" i="140"/>
  <c r="BU15" i="140"/>
  <c r="BU21" i="140"/>
  <c r="BP27" i="140"/>
  <c r="BT27" i="140"/>
  <c r="BT28" i="140"/>
  <c r="BO32" i="140"/>
  <c r="BS32" i="140"/>
  <c r="BP30" i="140"/>
  <c r="BT30" i="140"/>
  <c r="BS34" i="140"/>
  <c r="BO36" i="140"/>
  <c r="BO37" i="140"/>
  <c r="BT42" i="140"/>
  <c r="BV4" i="140"/>
  <c r="BV7" i="140"/>
  <c r="BN8" i="140"/>
  <c r="BV8" i="140"/>
  <c r="BQ27" i="140"/>
  <c r="BP32" i="140"/>
  <c r="BT32" i="140"/>
  <c r="BO4" i="140"/>
  <c r="BS4" i="140"/>
  <c r="C4" i="140"/>
  <c r="BO13" i="140"/>
  <c r="BV25" i="140"/>
  <c r="BN28" i="140"/>
  <c r="BR28" i="140"/>
  <c r="BV28" i="140"/>
  <c r="BQ29" i="140"/>
  <c r="BU29" i="140"/>
  <c r="BU32" i="140"/>
  <c r="BS6" i="140"/>
  <c r="BT6" i="140"/>
  <c r="BS27" i="140"/>
  <c r="BO28" i="140"/>
  <c r="BS28" i="140"/>
  <c r="BQ37" i="140"/>
  <c r="BT39" i="140"/>
  <c r="H4" i="140"/>
  <c r="BQ21" i="140"/>
  <c r="BT22" i="140"/>
  <c r="BQ34" i="140"/>
  <c r="BU34" i="140"/>
  <c r="BP36" i="140"/>
  <c r="BT36" i="140"/>
  <c r="BT13" i="140"/>
  <c r="BO14" i="140"/>
  <c r="BR23" i="140"/>
  <c r="BR7" i="140"/>
  <c r="BU13" i="140"/>
  <c r="BP16" i="140"/>
  <c r="BT16" i="140"/>
  <c r="BQ31" i="140"/>
  <c r="BQ40" i="140"/>
  <c r="BU40" i="140"/>
  <c r="BN7" i="140"/>
  <c r="BT9" i="140"/>
  <c r="BO30" i="140"/>
  <c r="D4" i="140"/>
  <c r="BQ4" i="140"/>
  <c r="BU14" i="140"/>
  <c r="G4" i="140"/>
  <c r="BQ6" i="140"/>
  <c r="BP7" i="140"/>
  <c r="BT7" i="140"/>
  <c r="BT10" i="140"/>
  <c r="BN14" i="140"/>
  <c r="BR14" i="140"/>
  <c r="BV14" i="140"/>
  <c r="BR16" i="140"/>
  <c r="BU18" i="140"/>
  <c r="BQ23" i="140"/>
  <c r="BU23" i="140"/>
  <c r="BO27" i="140"/>
  <c r="BN32" i="140"/>
  <c r="BR32" i="140"/>
  <c r="BV32" i="140"/>
  <c r="BO40" i="140"/>
  <c r="BS40" i="140"/>
  <c r="BP4" i="140"/>
  <c r="BP13" i="140"/>
  <c r="BU8" i="140"/>
  <c r="BR4" i="140"/>
  <c r="BS5" i="140"/>
  <c r="BR13" i="140"/>
  <c r="BP5" i="140"/>
  <c r="BN10" i="140"/>
  <c r="BR10" i="140"/>
  <c r="BV10" i="140"/>
  <c r="O39" i="140"/>
  <c r="BR27" i="140"/>
  <c r="BN31" i="140"/>
  <c r="BR31" i="140"/>
  <c r="BV31" i="140"/>
  <c r="BS36" i="140"/>
  <c r="BN15" i="140"/>
  <c r="BR15" i="140"/>
  <c r="BV15" i="140"/>
  <c r="BS23" i="140"/>
  <c r="BO15" i="140"/>
  <c r="BS25" i="140"/>
  <c r="BS30" i="140"/>
  <c r="BP34" i="140"/>
  <c r="BT34" i="140"/>
  <c r="BR42" i="140"/>
  <c r="BV42" i="140"/>
  <c r="BT15" i="140"/>
  <c r="BN37" i="140"/>
  <c r="BR37" i="140"/>
  <c r="BV37" i="140"/>
  <c r="BS42" i="140"/>
  <c r="BP42" i="140"/>
  <c r="BQ42" i="140"/>
  <c r="O2" i="114"/>
  <c r="N2" i="114"/>
  <c r="Q2" i="114"/>
  <c r="P2" i="114"/>
  <c r="BG38" i="114"/>
  <c r="BG37" i="114"/>
  <c r="BG34" i="114"/>
  <c r="BG31" i="114"/>
  <c r="BG25" i="114"/>
  <c r="BG14" i="114"/>
  <c r="BG7" i="114"/>
  <c r="BM23" i="137"/>
  <c r="BL23" i="137"/>
  <c r="BK23" i="137"/>
  <c r="BJ23" i="137"/>
  <c r="BI23" i="137"/>
  <c r="AZ23" i="137"/>
  <c r="AY23" i="137"/>
  <c r="AX23" i="137"/>
  <c r="AW23" i="137"/>
  <c r="AV23" i="137"/>
  <c r="AU23" i="137"/>
  <c r="AT23" i="137"/>
  <c r="AS23" i="137"/>
  <c r="AR23" i="137"/>
  <c r="AQ23" i="137"/>
  <c r="AO23" i="137"/>
  <c r="AN23" i="137"/>
  <c r="P23" i="137"/>
  <c r="O23" i="137"/>
  <c r="BM22" i="137"/>
  <c r="BL22" i="137"/>
  <c r="BK22" i="137"/>
  <c r="BJ22" i="137"/>
  <c r="BI22" i="137"/>
  <c r="AZ22" i="137"/>
  <c r="AY22" i="137"/>
  <c r="AX22" i="137"/>
  <c r="AW22" i="137"/>
  <c r="AV22" i="137"/>
  <c r="AU22" i="137"/>
  <c r="AT22" i="137"/>
  <c r="AS22" i="137"/>
  <c r="AR22" i="137"/>
  <c r="AQ22" i="137"/>
  <c r="AO22" i="137"/>
  <c r="AN22" i="137"/>
  <c r="P22" i="137"/>
  <c r="O22" i="137"/>
  <c r="BM21" i="137"/>
  <c r="BL21" i="137"/>
  <c r="BK21" i="137"/>
  <c r="BJ21" i="137"/>
  <c r="BI21" i="137"/>
  <c r="AZ21" i="137"/>
  <c r="AY21" i="137"/>
  <c r="AX21" i="137"/>
  <c r="AW21" i="137"/>
  <c r="AV21" i="137"/>
  <c r="AU21" i="137"/>
  <c r="AT21" i="137"/>
  <c r="AS21" i="137"/>
  <c r="AR21" i="137"/>
  <c r="AQ21" i="137"/>
  <c r="AO21" i="137"/>
  <c r="AN21" i="137"/>
  <c r="P21" i="137"/>
  <c r="O21" i="137"/>
  <c r="BM20" i="137"/>
  <c r="BL20" i="137"/>
  <c r="BK20" i="137"/>
  <c r="BJ20" i="137"/>
  <c r="BI20" i="137"/>
  <c r="AZ20" i="137"/>
  <c r="AY20" i="137"/>
  <c r="AX20" i="137"/>
  <c r="AW20" i="137"/>
  <c r="AV20" i="137"/>
  <c r="AU20" i="137"/>
  <c r="AT20" i="137"/>
  <c r="AS20" i="137"/>
  <c r="AR20" i="137"/>
  <c r="AQ20" i="137"/>
  <c r="AO20" i="137"/>
  <c r="AN20" i="137"/>
  <c r="P20" i="137"/>
  <c r="O20" i="137"/>
  <c r="BM19" i="137"/>
  <c r="BL19" i="137"/>
  <c r="BK19" i="137"/>
  <c r="BJ19" i="137"/>
  <c r="BI19" i="137"/>
  <c r="AZ19" i="137"/>
  <c r="AY19" i="137"/>
  <c r="AX19" i="137"/>
  <c r="AW19" i="137"/>
  <c r="AV19" i="137"/>
  <c r="AU19" i="137"/>
  <c r="AT19" i="137"/>
  <c r="AS19" i="137"/>
  <c r="AR19" i="137"/>
  <c r="AQ19" i="137"/>
  <c r="AO19" i="137"/>
  <c r="AN19" i="137"/>
  <c r="P19" i="137"/>
  <c r="O19" i="137"/>
  <c r="CI18" i="137"/>
  <c r="CG18" i="137"/>
  <c r="CA18" i="137"/>
  <c r="BY18" i="137"/>
  <c r="BS18" i="137"/>
  <c r="BI18" i="137"/>
  <c r="BH18" i="137"/>
  <c r="BG18" i="137"/>
  <c r="BF18" i="137"/>
  <c r="BE18" i="137"/>
  <c r="BD18" i="137"/>
  <c r="BC18" i="137"/>
  <c r="AY18" i="137"/>
  <c r="CW18" i="137" s="1"/>
  <c r="AQ18" i="137"/>
  <c r="CO18" i="137" s="1"/>
  <c r="AN18" i="137"/>
  <c r="AL18" i="137"/>
  <c r="CM18" i="137" s="1"/>
  <c r="AK18" i="137"/>
  <c r="CL18" i="137" s="1"/>
  <c r="AJ18" i="137"/>
  <c r="CK18" i="137" s="1"/>
  <c r="AI18" i="137"/>
  <c r="CJ18" i="137" s="1"/>
  <c r="AH18" i="137"/>
  <c r="AG18" i="137"/>
  <c r="CH18" i="137" s="1"/>
  <c r="AF18" i="137"/>
  <c r="AX18" i="137" s="1"/>
  <c r="CV18" i="137" s="1"/>
  <c r="AE18" i="137"/>
  <c r="CF18" i="137" s="1"/>
  <c r="AD18" i="137"/>
  <c r="CE18" i="137" s="1"/>
  <c r="AC18" i="137"/>
  <c r="CD18" i="137" s="1"/>
  <c r="AB18" i="137"/>
  <c r="AV18" i="137" s="1"/>
  <c r="CT18" i="137" s="1"/>
  <c r="AA18" i="137"/>
  <c r="CB18" i="137" s="1"/>
  <c r="Z18" i="137"/>
  <c r="AU18" i="137" s="1"/>
  <c r="CS18" i="137" s="1"/>
  <c r="Y18" i="137"/>
  <c r="BZ18" i="137" s="1"/>
  <c r="X18" i="137"/>
  <c r="AT18" i="137" s="1"/>
  <c r="CR18" i="137" s="1"/>
  <c r="W18" i="137"/>
  <c r="BX18" i="137" s="1"/>
  <c r="V18" i="137"/>
  <c r="BW18" i="137" s="1"/>
  <c r="U18" i="137"/>
  <c r="BV18" i="137" s="1"/>
  <c r="T18" i="137"/>
  <c r="BU18" i="137" s="1"/>
  <c r="S18" i="137"/>
  <c r="BT18" i="137" s="1"/>
  <c r="R18" i="137"/>
  <c r="N18" i="137"/>
  <c r="BN18" i="137" s="1"/>
  <c r="M18" i="137"/>
  <c r="BM18" i="137" s="1"/>
  <c r="L18" i="137"/>
  <c r="BL18" i="137" s="1"/>
  <c r="K18" i="137"/>
  <c r="BK18" i="137" s="1"/>
  <c r="J18" i="137"/>
  <c r="BJ18" i="137" s="1"/>
  <c r="I18" i="137"/>
  <c r="BM17" i="137"/>
  <c r="BL17" i="137"/>
  <c r="BK17" i="137"/>
  <c r="BJ17" i="137"/>
  <c r="BI17" i="137"/>
  <c r="AZ17" i="137"/>
  <c r="AY17" i="137"/>
  <c r="AX17" i="137"/>
  <c r="AW17" i="137"/>
  <c r="AV17" i="137"/>
  <c r="AU17" i="137"/>
  <c r="AT17" i="137"/>
  <c r="AS17" i="137"/>
  <c r="AR17" i="137"/>
  <c r="AQ17" i="137"/>
  <c r="AO17" i="137"/>
  <c r="AN17" i="137"/>
  <c r="P17" i="137"/>
  <c r="O17" i="137"/>
  <c r="BM16" i="137"/>
  <c r="BL16" i="137"/>
  <c r="BK16" i="137"/>
  <c r="BJ16" i="137"/>
  <c r="BI16" i="137"/>
  <c r="AZ16" i="137"/>
  <c r="AY16" i="137"/>
  <c r="AX16" i="137"/>
  <c r="AW16" i="137"/>
  <c r="AV16" i="137"/>
  <c r="AU16" i="137"/>
  <c r="AT16" i="137"/>
  <c r="AS16" i="137"/>
  <c r="AR16" i="137"/>
  <c r="AQ16" i="137"/>
  <c r="AO16" i="137"/>
  <c r="AN16" i="137"/>
  <c r="P16" i="137"/>
  <c r="O16" i="137"/>
  <c r="BM15" i="137"/>
  <c r="BL15" i="137"/>
  <c r="BK15" i="137"/>
  <c r="BJ15" i="137"/>
  <c r="BI15" i="137"/>
  <c r="AZ15" i="137"/>
  <c r="AY15" i="137"/>
  <c r="AX15" i="137"/>
  <c r="AW15" i="137"/>
  <c r="AV15" i="137"/>
  <c r="AU15" i="137"/>
  <c r="AT15" i="137"/>
  <c r="AS15" i="137"/>
  <c r="AR15" i="137"/>
  <c r="AQ15" i="137"/>
  <c r="AO15" i="137"/>
  <c r="AN15" i="137"/>
  <c r="P15" i="137"/>
  <c r="O15" i="137"/>
  <c r="BM14" i="137"/>
  <c r="BL14" i="137"/>
  <c r="BK14" i="137"/>
  <c r="BJ14" i="137"/>
  <c r="BI14" i="137"/>
  <c r="AZ14" i="137"/>
  <c r="AY14" i="137"/>
  <c r="AX14" i="137"/>
  <c r="AW14" i="137"/>
  <c r="AV14" i="137"/>
  <c r="AU14" i="137"/>
  <c r="AT14" i="137"/>
  <c r="AS14" i="137"/>
  <c r="AR14" i="137"/>
  <c r="AQ14" i="137"/>
  <c r="AO14" i="137"/>
  <c r="AN14" i="137"/>
  <c r="P14" i="137"/>
  <c r="O14" i="137"/>
  <c r="BM13" i="137"/>
  <c r="BL13" i="137"/>
  <c r="BK13" i="137"/>
  <c r="BJ13" i="137"/>
  <c r="BI13" i="137"/>
  <c r="AZ13" i="137"/>
  <c r="AY13" i="137"/>
  <c r="AX13" i="137"/>
  <c r="AW13" i="137"/>
  <c r="AV13" i="137"/>
  <c r="AU13" i="137"/>
  <c r="AT13" i="137"/>
  <c r="AS13" i="137"/>
  <c r="AR13" i="137"/>
  <c r="AQ13" i="137"/>
  <c r="AO13" i="137"/>
  <c r="AN13" i="137"/>
  <c r="P13" i="137"/>
  <c r="O13" i="137"/>
  <c r="CL12" i="137"/>
  <c r="CF12" i="137"/>
  <c r="CD12" i="137"/>
  <c r="BX12" i="137"/>
  <c r="BV12" i="137"/>
  <c r="BN12" i="137"/>
  <c r="BL12" i="137"/>
  <c r="BH12" i="137"/>
  <c r="BG12" i="137"/>
  <c r="BF12" i="137"/>
  <c r="BE12" i="137"/>
  <c r="BD12" i="137"/>
  <c r="BC12" i="137"/>
  <c r="AT12" i="137"/>
  <c r="CR12" i="137" s="1"/>
  <c r="AL12" i="137"/>
  <c r="AO12" i="137" s="1"/>
  <c r="AK12" i="137"/>
  <c r="AJ12" i="137"/>
  <c r="CK12" i="137" s="1"/>
  <c r="AI12" i="137"/>
  <c r="CJ12" i="137" s="1"/>
  <c r="AH12" i="137"/>
  <c r="CI12" i="137" s="1"/>
  <c r="AG12" i="137"/>
  <c r="CH12" i="137" s="1"/>
  <c r="AF12" i="137"/>
  <c r="AX12" i="137" s="1"/>
  <c r="CV12" i="137" s="1"/>
  <c r="AE12" i="137"/>
  <c r="AD12" i="137"/>
  <c r="AW12" i="137" s="1"/>
  <c r="CU12" i="137" s="1"/>
  <c r="AC12" i="137"/>
  <c r="AB12" i="137"/>
  <c r="CC12" i="137" s="1"/>
  <c r="AA12" i="137"/>
  <c r="CB12" i="137" s="1"/>
  <c r="Z12" i="137"/>
  <c r="CA12" i="137" s="1"/>
  <c r="Y12" i="137"/>
  <c r="BZ12" i="137" s="1"/>
  <c r="X12" i="137"/>
  <c r="BY12" i="137" s="1"/>
  <c r="W12" i="137"/>
  <c r="V12" i="137"/>
  <c r="AS12" i="137" s="1"/>
  <c r="CQ12" i="137" s="1"/>
  <c r="U12" i="137"/>
  <c r="T12" i="137"/>
  <c r="BU12" i="137" s="1"/>
  <c r="S12" i="137"/>
  <c r="BT12" i="137" s="1"/>
  <c r="R12" i="137"/>
  <c r="BS12" i="137" s="1"/>
  <c r="N12" i="137"/>
  <c r="P12" i="137" s="1"/>
  <c r="BQ12" i="137" s="1"/>
  <c r="M12" i="137"/>
  <c r="O12" i="137" s="1"/>
  <c r="BP12" i="137" s="1"/>
  <c r="L12" i="137"/>
  <c r="K12" i="137"/>
  <c r="BK12" i="137" s="1"/>
  <c r="J12" i="137"/>
  <c r="BJ12" i="137" s="1"/>
  <c r="I12" i="137"/>
  <c r="BI12" i="137" s="1"/>
  <c r="BM11" i="137"/>
  <c r="BL11" i="137"/>
  <c r="BK11" i="137"/>
  <c r="BJ11" i="137"/>
  <c r="BI11" i="137"/>
  <c r="AZ11" i="137"/>
  <c r="AY11" i="137"/>
  <c r="AX11" i="137"/>
  <c r="AW11" i="137"/>
  <c r="AV11" i="137"/>
  <c r="AU11" i="137"/>
  <c r="AT11" i="137"/>
  <c r="AS11" i="137"/>
  <c r="AR11" i="137"/>
  <c r="AQ11" i="137"/>
  <c r="AO11" i="137"/>
  <c r="AN11" i="137"/>
  <c r="P11" i="137"/>
  <c r="O11" i="137"/>
  <c r="BM10" i="137"/>
  <c r="BL10" i="137"/>
  <c r="BK10" i="137"/>
  <c r="BJ10" i="137"/>
  <c r="BI10" i="137"/>
  <c r="AZ10" i="137"/>
  <c r="AY10" i="137"/>
  <c r="AX10" i="137"/>
  <c r="AW10" i="137"/>
  <c r="AV10" i="137"/>
  <c r="AU10" i="137"/>
  <c r="AT10" i="137"/>
  <c r="AS10" i="137"/>
  <c r="AR10" i="137"/>
  <c r="AQ10" i="137"/>
  <c r="AO10" i="137"/>
  <c r="AN10" i="137"/>
  <c r="P10" i="137"/>
  <c r="O10" i="137"/>
  <c r="BM9" i="137"/>
  <c r="BL9" i="137"/>
  <c r="BK9" i="137"/>
  <c r="BJ9" i="137"/>
  <c r="BI9" i="137"/>
  <c r="AZ9" i="137"/>
  <c r="AY9" i="137"/>
  <c r="AX9" i="137"/>
  <c r="AW9" i="137"/>
  <c r="AV9" i="137"/>
  <c r="AU9" i="137"/>
  <c r="AT9" i="137"/>
  <c r="AS9" i="137"/>
  <c r="AR9" i="137"/>
  <c r="AQ9" i="137"/>
  <c r="AO9" i="137"/>
  <c r="AN9" i="137"/>
  <c r="P9" i="137"/>
  <c r="O9" i="137"/>
  <c r="BM8" i="137"/>
  <c r="BL8" i="137"/>
  <c r="BK8" i="137"/>
  <c r="BJ8" i="137"/>
  <c r="BI8" i="137"/>
  <c r="AZ8" i="137"/>
  <c r="AY8" i="137"/>
  <c r="AX8" i="137"/>
  <c r="AW8" i="137"/>
  <c r="AV8" i="137"/>
  <c r="AU8" i="137"/>
  <c r="AT8" i="137"/>
  <c r="AS8" i="137"/>
  <c r="AR8" i="137"/>
  <c r="AQ8" i="137"/>
  <c r="AO8" i="137"/>
  <c r="AN8" i="137"/>
  <c r="P8" i="137"/>
  <c r="O8" i="137"/>
  <c r="BM7" i="137"/>
  <c r="BL7" i="137"/>
  <c r="BK7" i="137"/>
  <c r="BJ7" i="137"/>
  <c r="BI7" i="137"/>
  <c r="AZ7" i="137"/>
  <c r="AY7" i="137"/>
  <c r="AX7" i="137"/>
  <c r="AW7" i="137"/>
  <c r="AV7" i="137"/>
  <c r="AU7" i="137"/>
  <c r="AT7" i="137"/>
  <c r="AS7" i="137"/>
  <c r="AR7" i="137"/>
  <c r="AQ7" i="137"/>
  <c r="AO7" i="137"/>
  <c r="AN7" i="137"/>
  <c r="P7" i="137"/>
  <c r="O7" i="137"/>
  <c r="CL6" i="137"/>
  <c r="CK6" i="137"/>
  <c r="CI6" i="137"/>
  <c r="CD6" i="137"/>
  <c r="CC6" i="137"/>
  <c r="CA6" i="137"/>
  <c r="BV6" i="137"/>
  <c r="BU6" i="137"/>
  <c r="BS6" i="137"/>
  <c r="BL6" i="137"/>
  <c r="BK6" i="137"/>
  <c r="BI6" i="137"/>
  <c r="BH6" i="137"/>
  <c r="BG6" i="137"/>
  <c r="BF6" i="137"/>
  <c r="BE6" i="137"/>
  <c r="BD6" i="137"/>
  <c r="BC6" i="137"/>
  <c r="AY6" i="137"/>
  <c r="CW6" i="137" s="1"/>
  <c r="AS6" i="137"/>
  <c r="CQ6" i="137" s="1"/>
  <c r="AQ6" i="137"/>
  <c r="CO6" i="137" s="1"/>
  <c r="AL6" i="137"/>
  <c r="AO6" i="137" s="1"/>
  <c r="AK6" i="137"/>
  <c r="AJ6" i="137"/>
  <c r="AZ6" i="137" s="1"/>
  <c r="CX6" i="137" s="1"/>
  <c r="AI6" i="137"/>
  <c r="CJ6" i="137" s="1"/>
  <c r="AH6" i="137"/>
  <c r="AG6" i="137"/>
  <c r="CH6" i="137" s="1"/>
  <c r="AF6" i="137"/>
  <c r="AX6" i="137" s="1"/>
  <c r="CV6" i="137" s="1"/>
  <c r="AE6" i="137"/>
  <c r="CF6" i="137" s="1"/>
  <c r="AD6" i="137"/>
  <c r="AW6" i="137" s="1"/>
  <c r="CU6" i="137" s="1"/>
  <c r="AC6" i="137"/>
  <c r="AB6" i="137"/>
  <c r="AV6" i="137" s="1"/>
  <c r="CT6" i="137" s="1"/>
  <c r="AA6" i="137"/>
  <c r="CB6" i="137" s="1"/>
  <c r="Z6" i="137"/>
  <c r="AU6" i="137" s="1"/>
  <c r="CS6" i="137" s="1"/>
  <c r="Y6" i="137"/>
  <c r="BZ6" i="137" s="1"/>
  <c r="X6" i="137"/>
  <c r="BY6" i="137" s="1"/>
  <c r="W6" i="137"/>
  <c r="BX6" i="137" s="1"/>
  <c r="V6" i="137"/>
  <c r="BW6" i="137" s="1"/>
  <c r="U6" i="137"/>
  <c r="T6" i="137"/>
  <c r="AR6" i="137" s="1"/>
  <c r="CP6" i="137" s="1"/>
  <c r="S6" i="137"/>
  <c r="BT6" i="137" s="1"/>
  <c r="R6" i="137"/>
  <c r="P6" i="137"/>
  <c r="BQ6" i="137" s="1"/>
  <c r="N6" i="137"/>
  <c r="BN6" i="137" s="1"/>
  <c r="M6" i="137"/>
  <c r="O6" i="137" s="1"/>
  <c r="BP6" i="137" s="1"/>
  <c r="L6" i="137"/>
  <c r="K6" i="137"/>
  <c r="J6" i="137"/>
  <c r="BJ6" i="137" s="1"/>
  <c r="I6" i="137"/>
  <c r="CX4" i="137"/>
  <c r="CW4" i="137"/>
  <c r="CV4" i="137"/>
  <c r="CU4" i="137"/>
  <c r="CT4" i="137"/>
  <c r="CS4" i="137"/>
  <c r="CR4" i="137"/>
  <c r="CQ4" i="137"/>
  <c r="CP4" i="137"/>
  <c r="CO4" i="137"/>
  <c r="CM4" i="137"/>
  <c r="CL4" i="137"/>
  <c r="CK4" i="137"/>
  <c r="CJ4" i="137"/>
  <c r="CI4" i="137"/>
  <c r="CH4" i="137"/>
  <c r="CG4" i="137"/>
  <c r="CF4" i="137"/>
  <c r="CE4" i="137"/>
  <c r="CD4" i="137"/>
  <c r="CC4" i="137"/>
  <c r="CB4" i="137"/>
  <c r="CA4" i="137"/>
  <c r="BZ4" i="137"/>
  <c r="BY4" i="137"/>
  <c r="BX4" i="137"/>
  <c r="BQ4" i="137"/>
  <c r="BP4" i="137"/>
  <c r="BN4" i="137"/>
  <c r="BM4" i="137"/>
  <c r="DJ62" i="133"/>
  <c r="DI62" i="133"/>
  <c r="DH62" i="133"/>
  <c r="DG62" i="133"/>
  <c r="DF62" i="133"/>
  <c r="DE62" i="133"/>
  <c r="DD62" i="133"/>
  <c r="DC62" i="133"/>
  <c r="DB62" i="133"/>
  <c r="DA62" i="133"/>
  <c r="CZ62" i="133"/>
  <c r="CY62" i="133"/>
  <c r="CX62" i="133"/>
  <c r="CW62" i="133"/>
  <c r="CV62" i="133"/>
  <c r="CU62" i="133"/>
  <c r="CT62" i="133"/>
  <c r="CS62" i="133"/>
  <c r="CI62" i="133"/>
  <c r="CH62" i="133"/>
  <c r="CG62" i="133"/>
  <c r="CF62" i="133"/>
  <c r="CE62" i="133"/>
  <c r="CD62" i="133"/>
  <c r="EN61" i="133"/>
  <c r="EM61" i="133"/>
  <c r="EK61" i="133"/>
  <c r="DV61" i="133"/>
  <c r="DJ61" i="133"/>
  <c r="DI61" i="133"/>
  <c r="DH61" i="133"/>
  <c r="DG61" i="133"/>
  <c r="DF61" i="133"/>
  <c r="DE61" i="133"/>
  <c r="DD61" i="133"/>
  <c r="DC61" i="133"/>
  <c r="DB61" i="133"/>
  <c r="DA61" i="133"/>
  <c r="CZ61" i="133"/>
  <c r="CY61" i="133"/>
  <c r="CX61" i="133"/>
  <c r="CW61" i="133"/>
  <c r="CV61" i="133"/>
  <c r="CU61" i="133"/>
  <c r="CT61" i="133"/>
  <c r="CS61" i="133"/>
  <c r="CI61" i="133"/>
  <c r="CH61" i="133"/>
  <c r="CG61" i="133"/>
  <c r="CF61" i="133"/>
  <c r="CE61" i="133"/>
  <c r="CD61" i="133"/>
  <c r="BP61" i="133"/>
  <c r="EQ61" i="133" s="1"/>
  <c r="BO61" i="133"/>
  <c r="EP61" i="133" s="1"/>
  <c r="BN61" i="133"/>
  <c r="EO61" i="133" s="1"/>
  <c r="BM61" i="133"/>
  <c r="BL61" i="133"/>
  <c r="BK61" i="133"/>
  <c r="EL61" i="133" s="1"/>
  <c r="BJ61" i="133"/>
  <c r="BI61" i="133"/>
  <c r="EJ61" i="133" s="1"/>
  <c r="BH61" i="133"/>
  <c r="EI61" i="133" s="1"/>
  <c r="BG61" i="133"/>
  <c r="EH61" i="133" s="1"/>
  <c r="AY61" i="133"/>
  <c r="DZ61" i="133" s="1"/>
  <c r="AX61" i="133"/>
  <c r="DY61" i="133" s="1"/>
  <c r="AQ61" i="133"/>
  <c r="DR61" i="133" s="1"/>
  <c r="AP61" i="133"/>
  <c r="CA60" i="133"/>
  <c r="FB59" i="133"/>
  <c r="EZ59" i="133"/>
  <c r="EU59" i="133"/>
  <c r="ET59" i="133"/>
  <c r="ER59" i="133"/>
  <c r="EQ59" i="133"/>
  <c r="EP59" i="133"/>
  <c r="EO59" i="133"/>
  <c r="EN59" i="133"/>
  <c r="EM59" i="133"/>
  <c r="EL59" i="133"/>
  <c r="EK59" i="133"/>
  <c r="EJ59" i="133"/>
  <c r="EI59" i="133"/>
  <c r="EH59" i="133"/>
  <c r="EF59" i="133"/>
  <c r="EE59" i="133"/>
  <c r="ED59" i="133"/>
  <c r="EC59" i="133"/>
  <c r="EB59" i="133"/>
  <c r="EA59" i="133"/>
  <c r="DZ59" i="133"/>
  <c r="DY59" i="133"/>
  <c r="DX59" i="133"/>
  <c r="DW59" i="133"/>
  <c r="DV59" i="133"/>
  <c r="DU59" i="133"/>
  <c r="DT59" i="133"/>
  <c r="DS59" i="133"/>
  <c r="DR59" i="133"/>
  <c r="DQ59" i="133"/>
  <c r="DP59" i="133"/>
  <c r="DO59" i="133"/>
  <c r="DN59" i="133"/>
  <c r="DM59" i="133"/>
  <c r="DL59" i="133"/>
  <c r="DK59" i="133"/>
  <c r="DJ59" i="133"/>
  <c r="DI59" i="133"/>
  <c r="DH59" i="133"/>
  <c r="DG59" i="133"/>
  <c r="DF59" i="133"/>
  <c r="DE59" i="133"/>
  <c r="DD59" i="133"/>
  <c r="DC59" i="133"/>
  <c r="DB59" i="133"/>
  <c r="DA59" i="133"/>
  <c r="CZ59" i="133"/>
  <c r="CY59" i="133"/>
  <c r="CX59" i="133"/>
  <c r="CW59" i="133"/>
  <c r="CV59" i="133"/>
  <c r="CU59" i="133"/>
  <c r="CT59" i="133"/>
  <c r="CS59" i="133"/>
  <c r="CO59" i="133"/>
  <c r="CN59" i="133"/>
  <c r="CM59" i="133"/>
  <c r="CL59" i="133"/>
  <c r="CK59" i="133"/>
  <c r="CJ59" i="133"/>
  <c r="CI59" i="133"/>
  <c r="CH59" i="133"/>
  <c r="CG59" i="133"/>
  <c r="CF59" i="133"/>
  <c r="CE59" i="133"/>
  <c r="CD59" i="133"/>
  <c r="CA59" i="133"/>
  <c r="BZ59" i="133"/>
  <c r="FA59" i="133" s="1"/>
  <c r="BY59" i="133"/>
  <c r="BX59" i="133"/>
  <c r="EY59" i="133" s="1"/>
  <c r="BW59" i="133"/>
  <c r="EX59" i="133" s="1"/>
  <c r="BV59" i="133"/>
  <c r="EW59" i="133" s="1"/>
  <c r="BU59" i="133"/>
  <c r="EV59" i="133" s="1"/>
  <c r="BT59" i="133"/>
  <c r="BS59" i="133"/>
  <c r="BR59" i="133"/>
  <c r="ES59" i="133" s="1"/>
  <c r="BQ59" i="133"/>
  <c r="P59" i="133"/>
  <c r="CQ59" i="133" s="1"/>
  <c r="O59" i="133"/>
  <c r="CP59" i="133" s="1"/>
  <c r="CN58" i="133"/>
  <c r="CM58" i="133"/>
  <c r="CL58" i="133"/>
  <c r="CK58" i="133"/>
  <c r="CJ58" i="133"/>
  <c r="CA58" i="133"/>
  <c r="BZ58" i="133"/>
  <c r="BY58" i="133"/>
  <c r="BX58" i="133"/>
  <c r="BW58" i="133"/>
  <c r="BV58" i="133"/>
  <c r="BU58" i="133"/>
  <c r="BT58" i="133"/>
  <c r="BS58" i="133"/>
  <c r="BR58" i="133"/>
  <c r="BQ58" i="133"/>
  <c r="P58" i="133"/>
  <c r="O58" i="133"/>
  <c r="CN57" i="133"/>
  <c r="CM57" i="133"/>
  <c r="CL57" i="133"/>
  <c r="CK57" i="133"/>
  <c r="CJ57" i="133"/>
  <c r="CA57" i="133"/>
  <c r="BZ57" i="133"/>
  <c r="BY57" i="133"/>
  <c r="BX57" i="133"/>
  <c r="BW57" i="133"/>
  <c r="BV57" i="133"/>
  <c r="BU57" i="133"/>
  <c r="BT57" i="133"/>
  <c r="BS57" i="133"/>
  <c r="BS54" i="133" s="1"/>
  <c r="BR57" i="133"/>
  <c r="BQ57" i="133"/>
  <c r="P57" i="133"/>
  <c r="O57" i="133"/>
  <c r="CN56" i="133"/>
  <c r="CM56" i="133"/>
  <c r="CL56" i="133"/>
  <c r="CK56" i="133"/>
  <c r="CJ56" i="133"/>
  <c r="CA56" i="133"/>
  <c r="BZ56" i="133"/>
  <c r="BY56" i="133"/>
  <c r="BX56" i="133"/>
  <c r="BW56" i="133"/>
  <c r="BV56" i="133"/>
  <c r="BU56" i="133"/>
  <c r="BT56" i="133"/>
  <c r="BS56" i="133"/>
  <c r="BR56" i="133"/>
  <c r="BQ56" i="133"/>
  <c r="P56" i="133"/>
  <c r="O56" i="133"/>
  <c r="CN55" i="133"/>
  <c r="CM55" i="133"/>
  <c r="CL55" i="133"/>
  <c r="CK55" i="133"/>
  <c r="CJ55" i="133"/>
  <c r="CA55" i="133"/>
  <c r="BZ55" i="133"/>
  <c r="BY55" i="133"/>
  <c r="BX55" i="133"/>
  <c r="BW55" i="133"/>
  <c r="BV55" i="133"/>
  <c r="BU55" i="133"/>
  <c r="BT55" i="133"/>
  <c r="BS55" i="133"/>
  <c r="BR55" i="133"/>
  <c r="BQ55" i="133"/>
  <c r="P55" i="133"/>
  <c r="O55" i="133"/>
  <c r="EU54" i="133"/>
  <c r="ET54" i="133"/>
  <c r="EQ54" i="133"/>
  <c r="EP54" i="133"/>
  <c r="EO54" i="133"/>
  <c r="EN54" i="133"/>
  <c r="EM54" i="133"/>
  <c r="EL54" i="133"/>
  <c r="EK54" i="133"/>
  <c r="EJ54" i="133"/>
  <c r="EI54" i="133"/>
  <c r="EH54" i="133"/>
  <c r="EC54" i="133"/>
  <c r="EA54" i="133"/>
  <c r="DV54" i="133"/>
  <c r="DU54" i="133"/>
  <c r="DS54" i="133"/>
  <c r="DN54" i="133"/>
  <c r="DM54" i="133"/>
  <c r="DK54" i="133"/>
  <c r="DJ54" i="133"/>
  <c r="DI54" i="133"/>
  <c r="DH54" i="133"/>
  <c r="DG54" i="133"/>
  <c r="DF54" i="133"/>
  <c r="DE54" i="133"/>
  <c r="DD54" i="133"/>
  <c r="DC54" i="133"/>
  <c r="DB54" i="133"/>
  <c r="DA54" i="133"/>
  <c r="CZ54" i="133"/>
  <c r="CY54" i="133"/>
  <c r="CX54" i="133"/>
  <c r="CW54" i="133"/>
  <c r="CV54" i="133"/>
  <c r="CU54" i="133"/>
  <c r="CT54" i="133"/>
  <c r="CS54" i="133"/>
  <c r="CO54" i="133"/>
  <c r="CL54" i="133"/>
  <c r="CI54" i="133"/>
  <c r="CH54" i="133"/>
  <c r="CG54" i="133"/>
  <c r="CF54" i="133"/>
  <c r="CE54" i="133"/>
  <c r="CD54" i="133"/>
  <c r="BW54" i="133"/>
  <c r="EX54" i="133" s="1"/>
  <c r="BV54" i="133"/>
  <c r="EW54" i="133" s="1"/>
  <c r="BT54" i="133"/>
  <c r="BE54" i="133"/>
  <c r="EF54" i="133" s="1"/>
  <c r="BD54" i="133"/>
  <c r="BC54" i="133"/>
  <c r="ED54" i="133" s="1"/>
  <c r="BB54" i="133"/>
  <c r="BZ54" i="133" s="1"/>
  <c r="FA54" i="133" s="1"/>
  <c r="BA54" i="133"/>
  <c r="EB54" i="133" s="1"/>
  <c r="AZ54" i="133"/>
  <c r="BY54" i="133" s="1"/>
  <c r="EZ54" i="133" s="1"/>
  <c r="AY54" i="133"/>
  <c r="DZ54" i="133" s="1"/>
  <c r="AX54" i="133"/>
  <c r="DY54" i="133" s="1"/>
  <c r="AW54" i="133"/>
  <c r="DX54" i="133" s="1"/>
  <c r="AV54" i="133"/>
  <c r="AU54" i="133"/>
  <c r="AT54" i="133"/>
  <c r="AS54" i="133"/>
  <c r="DT54" i="133" s="1"/>
  <c r="AR54" i="133"/>
  <c r="BU54" i="133" s="1"/>
  <c r="EV54" i="133" s="1"/>
  <c r="AQ54" i="133"/>
  <c r="DR54" i="133" s="1"/>
  <c r="AP54" i="133"/>
  <c r="DQ54" i="133" s="1"/>
  <c r="AO54" i="133"/>
  <c r="DP54" i="133" s="1"/>
  <c r="AN54" i="133"/>
  <c r="AM54" i="133"/>
  <c r="AL54" i="133"/>
  <c r="AK54" i="133"/>
  <c r="DL54" i="133" s="1"/>
  <c r="AJ54" i="133"/>
  <c r="BQ54" i="133" s="1"/>
  <c r="ER54" i="133" s="1"/>
  <c r="N54" i="133"/>
  <c r="P54" i="133" s="1"/>
  <c r="CQ54" i="133" s="1"/>
  <c r="M54" i="133"/>
  <c r="L54" i="133"/>
  <c r="CM54" i="133" s="1"/>
  <c r="K54" i="133"/>
  <c r="J54" i="133"/>
  <c r="CK54" i="133" s="1"/>
  <c r="I54" i="133"/>
  <c r="CJ54" i="133" s="1"/>
  <c r="EY53" i="133"/>
  <c r="EX53" i="133"/>
  <c r="EQ53" i="133"/>
  <c r="EP53" i="133"/>
  <c r="EO53" i="133"/>
  <c r="EN53" i="133"/>
  <c r="EM53" i="133"/>
  <c r="EL53" i="133"/>
  <c r="EK53" i="133"/>
  <c r="EJ53" i="133"/>
  <c r="EI53" i="133"/>
  <c r="EH53" i="133"/>
  <c r="EF53" i="133"/>
  <c r="EE53" i="133"/>
  <c r="ED53" i="133"/>
  <c r="EC53" i="133"/>
  <c r="EB53" i="133"/>
  <c r="EA53" i="133"/>
  <c r="DZ53" i="133"/>
  <c r="DY53" i="133"/>
  <c r="DX53" i="133"/>
  <c r="DW53" i="133"/>
  <c r="DV53" i="133"/>
  <c r="DU53" i="133"/>
  <c r="DT53" i="133"/>
  <c r="DS53" i="133"/>
  <c r="DR53" i="133"/>
  <c r="DQ53" i="133"/>
  <c r="DP53" i="133"/>
  <c r="DO53" i="133"/>
  <c r="DN53" i="133"/>
  <c r="DM53" i="133"/>
  <c r="DL53" i="133"/>
  <c r="DK53" i="133"/>
  <c r="DJ53" i="133"/>
  <c r="DI53" i="133"/>
  <c r="DH53" i="133"/>
  <c r="DG53" i="133"/>
  <c r="DF53" i="133"/>
  <c r="DE53" i="133"/>
  <c r="DD53" i="133"/>
  <c r="DC53" i="133"/>
  <c r="DB53" i="133"/>
  <c r="DA53" i="133"/>
  <c r="CZ53" i="133"/>
  <c r="CY53" i="133"/>
  <c r="CX53" i="133"/>
  <c r="CW53" i="133"/>
  <c r="CV53" i="133"/>
  <c r="CU53" i="133"/>
  <c r="CT53" i="133"/>
  <c r="CS53" i="133"/>
  <c r="CP53" i="133"/>
  <c r="CO53" i="133"/>
  <c r="CN53" i="133"/>
  <c r="CM53" i="133"/>
  <c r="CL53" i="133"/>
  <c r="CK53" i="133"/>
  <c r="CJ53" i="133"/>
  <c r="CA53" i="133"/>
  <c r="FB53" i="133" s="1"/>
  <c r="BZ53" i="133"/>
  <c r="FA53" i="133" s="1"/>
  <c r="BY53" i="133"/>
  <c r="EZ53" i="133" s="1"/>
  <c r="BX53" i="133"/>
  <c r="BW53" i="133"/>
  <c r="BV53" i="133"/>
  <c r="EW53" i="133" s="1"/>
  <c r="BU53" i="133"/>
  <c r="EV53" i="133" s="1"/>
  <c r="BT53" i="133"/>
  <c r="EU53" i="133" s="1"/>
  <c r="BS53" i="133"/>
  <c r="ET53" i="133" s="1"/>
  <c r="BR53" i="133"/>
  <c r="ES53" i="133" s="1"/>
  <c r="BQ53" i="133"/>
  <c r="ER53" i="133" s="1"/>
  <c r="P53" i="133"/>
  <c r="CQ53" i="133" s="1"/>
  <c r="O53" i="133"/>
  <c r="CC53" i="133"/>
  <c r="CN52" i="133"/>
  <c r="CM52" i="133"/>
  <c r="CL52" i="133"/>
  <c r="CK52" i="133"/>
  <c r="CJ52" i="133"/>
  <c r="CA52" i="133"/>
  <c r="BZ52" i="133"/>
  <c r="BY52" i="133"/>
  <c r="BX52" i="133"/>
  <c r="BW52" i="133"/>
  <c r="BV52" i="133"/>
  <c r="BU52" i="133"/>
  <c r="BT52" i="133"/>
  <c r="BS52" i="133"/>
  <c r="BR52" i="133"/>
  <c r="BQ52" i="133"/>
  <c r="P52" i="133"/>
  <c r="O52" i="133"/>
  <c r="CN51" i="133"/>
  <c r="CM51" i="133"/>
  <c r="CL51" i="133"/>
  <c r="CK51" i="133"/>
  <c r="CJ51" i="133"/>
  <c r="CC51" i="133"/>
  <c r="CA51" i="133"/>
  <c r="BZ51" i="133"/>
  <c r="BY51" i="133"/>
  <c r="BX51" i="133"/>
  <c r="BW51" i="133"/>
  <c r="BV51" i="133"/>
  <c r="BU51" i="133"/>
  <c r="BT51" i="133"/>
  <c r="BS51" i="133"/>
  <c r="BR51" i="133"/>
  <c r="BQ51" i="133"/>
  <c r="P51" i="133"/>
  <c r="O51" i="133"/>
  <c r="CN50" i="133"/>
  <c r="CM50" i="133"/>
  <c r="CL50" i="133"/>
  <c r="CK50" i="133"/>
  <c r="CJ50" i="133"/>
  <c r="CA50" i="133"/>
  <c r="BZ50" i="133"/>
  <c r="BY50" i="133"/>
  <c r="BX50" i="133"/>
  <c r="BW50" i="133"/>
  <c r="BV50" i="133"/>
  <c r="BU50" i="133"/>
  <c r="BT50" i="133"/>
  <c r="BS50" i="133"/>
  <c r="BR50" i="133"/>
  <c r="BQ50" i="133"/>
  <c r="P50" i="133"/>
  <c r="O50" i="133"/>
  <c r="CN49" i="133"/>
  <c r="CM49" i="133"/>
  <c r="CL49" i="133"/>
  <c r="CK49" i="133"/>
  <c r="CJ49" i="133"/>
  <c r="CA49" i="133"/>
  <c r="BZ49" i="133"/>
  <c r="BY49" i="133"/>
  <c r="BX49" i="133"/>
  <c r="BW49" i="133"/>
  <c r="BV49" i="133"/>
  <c r="BU49" i="133"/>
  <c r="BT49" i="133"/>
  <c r="BS49" i="133"/>
  <c r="BR49" i="133"/>
  <c r="BQ49" i="133"/>
  <c r="P49" i="133"/>
  <c r="O49" i="133"/>
  <c r="CN48" i="133"/>
  <c r="CM48" i="133"/>
  <c r="CL48" i="133"/>
  <c r="CK48" i="133"/>
  <c r="CJ48" i="133"/>
  <c r="CA48" i="133"/>
  <c r="BZ48" i="133"/>
  <c r="BY48" i="133"/>
  <c r="BX48" i="133"/>
  <c r="BW48" i="133"/>
  <c r="BV48" i="133"/>
  <c r="BU48" i="133"/>
  <c r="BT48" i="133"/>
  <c r="BS48" i="133"/>
  <c r="BR48" i="133"/>
  <c r="BQ48" i="133"/>
  <c r="P48" i="133"/>
  <c r="O48" i="133"/>
  <c r="EX47" i="133"/>
  <c r="EW47" i="133"/>
  <c r="EP47" i="133"/>
  <c r="EO47" i="133"/>
  <c r="EM47" i="133"/>
  <c r="EL47" i="133"/>
  <c r="EH47" i="133"/>
  <c r="EF47" i="133"/>
  <c r="ED47" i="133"/>
  <c r="EC47" i="133"/>
  <c r="DY47" i="133"/>
  <c r="DX47" i="133"/>
  <c r="DV47" i="133"/>
  <c r="DU47" i="133"/>
  <c r="DQ47" i="133"/>
  <c r="DP47" i="133"/>
  <c r="DN47" i="133"/>
  <c r="DM47" i="133"/>
  <c r="DJ47" i="133"/>
  <c r="DI47" i="133"/>
  <c r="DH47" i="133"/>
  <c r="DG47" i="133"/>
  <c r="DF47" i="133"/>
  <c r="DE47" i="133"/>
  <c r="DD47" i="133"/>
  <c r="DC47" i="133"/>
  <c r="DB47" i="133"/>
  <c r="DA47" i="133"/>
  <c r="CZ47" i="133"/>
  <c r="CY47" i="133"/>
  <c r="CX47" i="133"/>
  <c r="CW47" i="133"/>
  <c r="CV47" i="133"/>
  <c r="CU47" i="133"/>
  <c r="CT47" i="133"/>
  <c r="CS47" i="133"/>
  <c r="CO47" i="133"/>
  <c r="CN47" i="133"/>
  <c r="CJ47" i="133"/>
  <c r="CI47" i="133"/>
  <c r="CH47" i="133"/>
  <c r="CG47" i="133"/>
  <c r="CF47" i="133"/>
  <c r="CE47" i="133"/>
  <c r="CD47" i="133"/>
  <c r="BZ47" i="133"/>
  <c r="FA47" i="133" s="1"/>
  <c r="BY47" i="133"/>
  <c r="EZ47" i="133" s="1"/>
  <c r="BW47" i="133"/>
  <c r="BV47" i="133"/>
  <c r="BR47" i="133"/>
  <c r="ES47" i="133" s="1"/>
  <c r="BP47" i="133"/>
  <c r="EQ47" i="133" s="1"/>
  <c r="BO47" i="133"/>
  <c r="BN47" i="133"/>
  <c r="BM47" i="133"/>
  <c r="EN47" i="133" s="1"/>
  <c r="BL47" i="133"/>
  <c r="BK47" i="133"/>
  <c r="BJ47" i="133"/>
  <c r="EK47" i="133" s="1"/>
  <c r="BI47" i="133"/>
  <c r="EJ47" i="133" s="1"/>
  <c r="BH47" i="133"/>
  <c r="EI47" i="133" s="1"/>
  <c r="BG47" i="133"/>
  <c r="BE47" i="133"/>
  <c r="BE61" i="133" s="1"/>
  <c r="EF61" i="133" s="1"/>
  <c r="BD47" i="133"/>
  <c r="CA47" i="133" s="1"/>
  <c r="FB47" i="133" s="1"/>
  <c r="BC47" i="133"/>
  <c r="BC61" i="133" s="1"/>
  <c r="ED61" i="133" s="1"/>
  <c r="BB47" i="133"/>
  <c r="BB61" i="133" s="1"/>
  <c r="BA47" i="133"/>
  <c r="AZ47" i="133"/>
  <c r="AY47" i="133"/>
  <c r="DZ47" i="133" s="1"/>
  <c r="AX47" i="133"/>
  <c r="BX47" i="133" s="1"/>
  <c r="EY47" i="133" s="1"/>
  <c r="AW47" i="133"/>
  <c r="AW61" i="133" s="1"/>
  <c r="DX61" i="133" s="1"/>
  <c r="AV47" i="133"/>
  <c r="DW47" i="133" s="1"/>
  <c r="AU47" i="133"/>
  <c r="AU61" i="133" s="1"/>
  <c r="AT47" i="133"/>
  <c r="AT61" i="133" s="1"/>
  <c r="AS47" i="133"/>
  <c r="AR47" i="133"/>
  <c r="AQ47" i="133"/>
  <c r="DR47" i="133" s="1"/>
  <c r="AP47" i="133"/>
  <c r="BT47" i="133" s="1"/>
  <c r="EU47" i="133" s="1"/>
  <c r="AO47" i="133"/>
  <c r="AO61" i="133" s="1"/>
  <c r="DP61" i="133" s="1"/>
  <c r="AN47" i="133"/>
  <c r="DO47" i="133" s="1"/>
  <c r="AM47" i="133"/>
  <c r="AM61" i="133" s="1"/>
  <c r="DN61" i="133" s="1"/>
  <c r="AL47" i="133"/>
  <c r="AL61" i="133" s="1"/>
  <c r="AK47" i="133"/>
  <c r="AJ47" i="133"/>
  <c r="O47" i="133"/>
  <c r="CP47" i="133" s="1"/>
  <c r="N47" i="133"/>
  <c r="N61" i="133" s="1"/>
  <c r="M47" i="133"/>
  <c r="L47" i="133"/>
  <c r="K47" i="133"/>
  <c r="K61" i="133" s="1"/>
  <c r="CL61" i="133" s="1"/>
  <c r="J47" i="133"/>
  <c r="I47" i="133"/>
  <c r="I61" i="133" s="1"/>
  <c r="CJ61" i="133" s="1"/>
  <c r="FA46" i="133"/>
  <c r="EV46" i="133"/>
  <c r="EU46" i="133"/>
  <c r="ES46" i="133"/>
  <c r="EQ46" i="133"/>
  <c r="EP46" i="133"/>
  <c r="EO46" i="133"/>
  <c r="EN46" i="133"/>
  <c r="EM46" i="133"/>
  <c r="EL46" i="133"/>
  <c r="EK46" i="133"/>
  <c r="EJ46" i="133"/>
  <c r="EI46" i="133"/>
  <c r="EH46" i="133"/>
  <c r="EF46" i="133"/>
  <c r="EE46" i="133"/>
  <c r="ED46" i="133"/>
  <c r="EC46" i="133"/>
  <c r="EB46" i="133"/>
  <c r="EA46" i="133"/>
  <c r="DZ46" i="133"/>
  <c r="DY46" i="133"/>
  <c r="DX46" i="133"/>
  <c r="DW46" i="133"/>
  <c r="DV46" i="133"/>
  <c r="DU46" i="133"/>
  <c r="DT46" i="133"/>
  <c r="DS46" i="133"/>
  <c r="DR46" i="133"/>
  <c r="DQ46" i="133"/>
  <c r="DP46" i="133"/>
  <c r="DO46" i="133"/>
  <c r="DN46" i="133"/>
  <c r="DM46" i="133"/>
  <c r="DL46" i="133"/>
  <c r="DK46" i="133"/>
  <c r="DJ46" i="133"/>
  <c r="DI46" i="133"/>
  <c r="DH46" i="133"/>
  <c r="DG46" i="133"/>
  <c r="DF46" i="133"/>
  <c r="DE46" i="133"/>
  <c r="DD46" i="133"/>
  <c r="DC46" i="133"/>
  <c r="DB46" i="133"/>
  <c r="DA46" i="133"/>
  <c r="CZ46" i="133"/>
  <c r="CY46" i="133"/>
  <c r="CX46" i="133"/>
  <c r="CW46" i="133"/>
  <c r="CV46" i="133"/>
  <c r="CU46" i="133"/>
  <c r="CT46" i="133"/>
  <c r="CS46" i="133"/>
  <c r="CP46" i="133"/>
  <c r="CO46" i="133"/>
  <c r="CN46" i="133"/>
  <c r="CM46" i="133"/>
  <c r="CL46" i="133"/>
  <c r="CK46" i="133"/>
  <c r="CJ46" i="133"/>
  <c r="CI46" i="133"/>
  <c r="CH46" i="133"/>
  <c r="CG46" i="133"/>
  <c r="CF46" i="133"/>
  <c r="CE46" i="133"/>
  <c r="CD46" i="133"/>
  <c r="CC46" i="133"/>
  <c r="CA46" i="133"/>
  <c r="FB46" i="133" s="1"/>
  <c r="BZ46" i="133"/>
  <c r="BY46" i="133"/>
  <c r="EZ46" i="133" s="1"/>
  <c r="BX46" i="133"/>
  <c r="EY46" i="133" s="1"/>
  <c r="BW46" i="133"/>
  <c r="EX46" i="133" s="1"/>
  <c r="BV46" i="133"/>
  <c r="EW46" i="133" s="1"/>
  <c r="BU46" i="133"/>
  <c r="BT46" i="133"/>
  <c r="BS46" i="133"/>
  <c r="ET46" i="133" s="1"/>
  <c r="BR46" i="133"/>
  <c r="BQ46" i="133"/>
  <c r="ER46" i="133" s="1"/>
  <c r="P46" i="133"/>
  <c r="CQ46" i="133" s="1"/>
  <c r="O46" i="133"/>
  <c r="FB45" i="133"/>
  <c r="FA45" i="133"/>
  <c r="EW45" i="133"/>
  <c r="EV45" i="133"/>
  <c r="ET45" i="133"/>
  <c r="ES45" i="133"/>
  <c r="EO45" i="133"/>
  <c r="EN45" i="133"/>
  <c r="EL45" i="133"/>
  <c r="EK45" i="133"/>
  <c r="EF45" i="133"/>
  <c r="EE45" i="133"/>
  <c r="ED45" i="133"/>
  <c r="EC45" i="133"/>
  <c r="EB45" i="133"/>
  <c r="EA45" i="133"/>
  <c r="DZ45" i="133"/>
  <c r="DY45" i="133"/>
  <c r="DX45" i="133"/>
  <c r="DW45" i="133"/>
  <c r="DV45" i="133"/>
  <c r="DU45" i="133"/>
  <c r="DT45" i="133"/>
  <c r="DS45" i="133"/>
  <c r="DR45" i="133"/>
  <c r="DQ45" i="133"/>
  <c r="DP45" i="133"/>
  <c r="DO45" i="133"/>
  <c r="DN45" i="133"/>
  <c r="DM45" i="133"/>
  <c r="DL45" i="133"/>
  <c r="DK45" i="133"/>
  <c r="DJ45" i="133"/>
  <c r="DI45" i="133"/>
  <c r="DH45" i="133"/>
  <c r="DG45" i="133"/>
  <c r="DF45" i="133"/>
  <c r="DE45" i="133"/>
  <c r="DD45" i="133"/>
  <c r="DC45" i="133"/>
  <c r="DB45" i="133"/>
  <c r="DA45" i="133"/>
  <c r="CZ45" i="133"/>
  <c r="CY45" i="133"/>
  <c r="CX45" i="133"/>
  <c r="CW45" i="133"/>
  <c r="CV45" i="133"/>
  <c r="CU45" i="133"/>
  <c r="CT45" i="133"/>
  <c r="CS45" i="133"/>
  <c r="CQ45" i="133"/>
  <c r="CP45" i="133"/>
  <c r="CO45" i="133"/>
  <c r="CN45" i="133"/>
  <c r="CM45" i="133"/>
  <c r="CL45" i="133"/>
  <c r="CK45" i="133"/>
  <c r="CJ45" i="133"/>
  <c r="CI45" i="133"/>
  <c r="CH45" i="133"/>
  <c r="CG45" i="133"/>
  <c r="CF45" i="133"/>
  <c r="CE45" i="133"/>
  <c r="CD45" i="133"/>
  <c r="CA45" i="133"/>
  <c r="BZ45" i="133"/>
  <c r="BY45" i="133"/>
  <c r="EZ45" i="133" s="1"/>
  <c r="BX45" i="133"/>
  <c r="EY45" i="133" s="1"/>
  <c r="BW45" i="133"/>
  <c r="EX45" i="133" s="1"/>
  <c r="BV45" i="133"/>
  <c r="BU45" i="133"/>
  <c r="BT45" i="133"/>
  <c r="EU45" i="133" s="1"/>
  <c r="BS45" i="133"/>
  <c r="BR45" i="133"/>
  <c r="BQ45" i="133"/>
  <c r="ER45" i="133" s="1"/>
  <c r="BP45" i="133"/>
  <c r="EQ45" i="133" s="1"/>
  <c r="BO45" i="133"/>
  <c r="EP45" i="133" s="1"/>
  <c r="BN45" i="133"/>
  <c r="BM45" i="133"/>
  <c r="BL45" i="133"/>
  <c r="EM45" i="133" s="1"/>
  <c r="BK45" i="133"/>
  <c r="BJ45" i="133"/>
  <c r="BI45" i="133"/>
  <c r="EJ45" i="133" s="1"/>
  <c r="BH45" i="133"/>
  <c r="P45" i="133"/>
  <c r="O45" i="133"/>
  <c r="EY44" i="133"/>
  <c r="EX44" i="133"/>
  <c r="EV44" i="133"/>
  <c r="EU44" i="133"/>
  <c r="EQ44" i="133"/>
  <c r="EP44" i="133"/>
  <c r="EO44" i="133"/>
  <c r="EN44" i="133"/>
  <c r="EM44" i="133"/>
  <c r="EL44" i="133"/>
  <c r="EK44" i="133"/>
  <c r="EJ44" i="133"/>
  <c r="EI44" i="133"/>
  <c r="EH44" i="133"/>
  <c r="EF44" i="133"/>
  <c r="EE44" i="133"/>
  <c r="ED44" i="133"/>
  <c r="EC44" i="133"/>
  <c r="EB44" i="133"/>
  <c r="EA44" i="133"/>
  <c r="DZ44" i="133"/>
  <c r="DY44" i="133"/>
  <c r="DX44" i="133"/>
  <c r="DW44" i="133"/>
  <c r="DV44" i="133"/>
  <c r="DU44" i="133"/>
  <c r="DT44" i="133"/>
  <c r="DS44" i="133"/>
  <c r="DR44" i="133"/>
  <c r="DQ44" i="133"/>
  <c r="DP44" i="133"/>
  <c r="DO44" i="133"/>
  <c r="DN44" i="133"/>
  <c r="DM44" i="133"/>
  <c r="DL44" i="133"/>
  <c r="DK44" i="133"/>
  <c r="DJ44" i="133"/>
  <c r="DI44" i="133"/>
  <c r="DH44" i="133"/>
  <c r="DG44" i="133"/>
  <c r="DF44" i="133"/>
  <c r="DE44" i="133"/>
  <c r="DD44" i="133"/>
  <c r="DC44" i="133"/>
  <c r="DB44" i="133"/>
  <c r="DA44" i="133"/>
  <c r="CZ44" i="133"/>
  <c r="CY44" i="133"/>
  <c r="CX44" i="133"/>
  <c r="CW44" i="133"/>
  <c r="CV44" i="133"/>
  <c r="CU44" i="133"/>
  <c r="CT44" i="133"/>
  <c r="CS44" i="133"/>
  <c r="CP44" i="133"/>
  <c r="CO44" i="133"/>
  <c r="CN44" i="133"/>
  <c r="CM44" i="133"/>
  <c r="CL44" i="133"/>
  <c r="CK44" i="133"/>
  <c r="CJ44" i="133"/>
  <c r="CI44" i="133"/>
  <c r="CH44" i="133"/>
  <c r="CG44" i="133"/>
  <c r="CF44" i="133"/>
  <c r="CE44" i="133"/>
  <c r="CD44" i="133"/>
  <c r="CA44" i="133"/>
  <c r="FB44" i="133" s="1"/>
  <c r="BZ44" i="133"/>
  <c r="FA44" i="133" s="1"/>
  <c r="BY44" i="133"/>
  <c r="EZ44" i="133" s="1"/>
  <c r="BX44" i="133"/>
  <c r="BW44" i="133"/>
  <c r="BV44" i="133"/>
  <c r="EW44" i="133" s="1"/>
  <c r="BU44" i="133"/>
  <c r="BT44" i="133"/>
  <c r="BS44" i="133"/>
  <c r="ET44" i="133" s="1"/>
  <c r="BR44" i="133"/>
  <c r="ES44" i="133" s="1"/>
  <c r="BQ44" i="133"/>
  <c r="ER44" i="133" s="1"/>
  <c r="P44" i="133"/>
  <c r="CQ44" i="133" s="1"/>
  <c r="O44" i="133"/>
  <c r="CN43" i="133"/>
  <c r="CM43" i="133"/>
  <c r="CL43" i="133"/>
  <c r="CK43" i="133"/>
  <c r="CJ43" i="133"/>
  <c r="CI43" i="133"/>
  <c r="CH43" i="133"/>
  <c r="CG43" i="133"/>
  <c r="CF43" i="133"/>
  <c r="CE43" i="133"/>
  <c r="CD43" i="133"/>
  <c r="CA43" i="133"/>
  <c r="BZ43" i="133"/>
  <c r="BY43" i="133"/>
  <c r="BX43" i="133"/>
  <c r="BP43" i="133"/>
  <c r="BO43" i="133"/>
  <c r="BN43" i="133"/>
  <c r="BM43" i="133"/>
  <c r="BL43" i="133"/>
  <c r="BK43" i="133"/>
  <c r="BJ43" i="133"/>
  <c r="BI43" i="133"/>
  <c r="BH43" i="133"/>
  <c r="BG43" i="133" s="1"/>
  <c r="P43" i="133"/>
  <c r="O43" i="133"/>
  <c r="CN42" i="133"/>
  <c r="CM42" i="133"/>
  <c r="CL42" i="133"/>
  <c r="CK42" i="133"/>
  <c r="CJ42" i="133"/>
  <c r="CI42" i="133"/>
  <c r="CH42" i="133"/>
  <c r="CG42" i="133"/>
  <c r="CF42" i="133"/>
  <c r="CE42" i="133"/>
  <c r="CD42" i="133"/>
  <c r="CA42" i="133"/>
  <c r="BZ42" i="133"/>
  <c r="BY42" i="133"/>
  <c r="BX42" i="133"/>
  <c r="BP42" i="133"/>
  <c r="BO42" i="133"/>
  <c r="BN42" i="133"/>
  <c r="BN38" i="133" s="1"/>
  <c r="BM42" i="133"/>
  <c r="BL42" i="133"/>
  <c r="BK42" i="133"/>
  <c r="BJ42" i="133"/>
  <c r="BI42" i="133"/>
  <c r="BH42" i="133"/>
  <c r="BG42" i="133"/>
  <c r="P42" i="133"/>
  <c r="O42" i="133"/>
  <c r="CN41" i="133"/>
  <c r="CM41" i="133"/>
  <c r="CL41" i="133"/>
  <c r="CK41" i="133"/>
  <c r="CJ41" i="133"/>
  <c r="CI41" i="133"/>
  <c r="CH41" i="133"/>
  <c r="CG41" i="133"/>
  <c r="CF41" i="133"/>
  <c r="CE41" i="133"/>
  <c r="CD41" i="133"/>
  <c r="CA41" i="133"/>
  <c r="BZ41" i="133"/>
  <c r="BY41" i="133"/>
  <c r="BX41" i="133"/>
  <c r="BP41" i="133"/>
  <c r="BO41" i="133"/>
  <c r="BN41" i="133"/>
  <c r="BM41" i="133"/>
  <c r="BL41" i="133"/>
  <c r="BK41" i="133"/>
  <c r="BJ41" i="133"/>
  <c r="BI41" i="133"/>
  <c r="BH41" i="133"/>
  <c r="BG41" i="133"/>
  <c r="P41" i="133"/>
  <c r="O41" i="133"/>
  <c r="CN40" i="133"/>
  <c r="CM40" i="133"/>
  <c r="CL40" i="133"/>
  <c r="CK40" i="133"/>
  <c r="CJ40" i="133"/>
  <c r="CI40" i="133"/>
  <c r="CH40" i="133"/>
  <c r="CG40" i="133"/>
  <c r="CF40" i="133"/>
  <c r="CE40" i="133"/>
  <c r="CD40" i="133"/>
  <c r="CA40" i="133"/>
  <c r="BZ40" i="133"/>
  <c r="BY40" i="133"/>
  <c r="BX40" i="133"/>
  <c r="BP40" i="133"/>
  <c r="BO40" i="133"/>
  <c r="BN40" i="133"/>
  <c r="BM40" i="133"/>
  <c r="BL40" i="133"/>
  <c r="BK40" i="133"/>
  <c r="BJ40" i="133"/>
  <c r="BI40" i="133"/>
  <c r="BH40" i="133"/>
  <c r="BG40" i="133" s="1"/>
  <c r="P40" i="133"/>
  <c r="O40" i="133"/>
  <c r="CN39" i="133"/>
  <c r="CM39" i="133"/>
  <c r="CL39" i="133"/>
  <c r="CK39" i="133"/>
  <c r="CJ39" i="133"/>
  <c r="CI39" i="133"/>
  <c r="CH39" i="133"/>
  <c r="CG39" i="133"/>
  <c r="CF39" i="133"/>
  <c r="CE39" i="133"/>
  <c r="CD39" i="133"/>
  <c r="CA39" i="133"/>
  <c r="BZ39" i="133"/>
  <c r="BY39" i="133"/>
  <c r="BX39" i="133"/>
  <c r="BP39" i="133"/>
  <c r="BP38" i="133" s="1"/>
  <c r="EQ38" i="133" s="1"/>
  <c r="BO39" i="133"/>
  <c r="BO38" i="133" s="1"/>
  <c r="BN39" i="133"/>
  <c r="BM39" i="133"/>
  <c r="BL39" i="133"/>
  <c r="BK39" i="133"/>
  <c r="BJ39" i="133"/>
  <c r="BI39" i="133"/>
  <c r="BH39" i="133"/>
  <c r="BH38" i="133" s="1"/>
  <c r="EI38" i="133" s="1"/>
  <c r="BG39" i="133"/>
  <c r="BG38" i="133" s="1"/>
  <c r="EH38" i="133" s="1"/>
  <c r="P39" i="133"/>
  <c r="O39" i="133"/>
  <c r="FB38" i="133"/>
  <c r="EX38" i="133"/>
  <c r="EW38" i="133"/>
  <c r="EU38" i="133"/>
  <c r="ET38" i="133"/>
  <c r="EP38" i="133"/>
  <c r="EO38" i="133"/>
  <c r="EF38" i="133"/>
  <c r="EE38" i="133"/>
  <c r="ED38" i="133"/>
  <c r="EC38" i="133"/>
  <c r="EB38" i="133"/>
  <c r="EA38" i="133"/>
  <c r="DZ38" i="133"/>
  <c r="DY38" i="133"/>
  <c r="DX38" i="133"/>
  <c r="DW38" i="133"/>
  <c r="DV38" i="133"/>
  <c r="DU38" i="133"/>
  <c r="DT38" i="133"/>
  <c r="DS38" i="133"/>
  <c r="DR38" i="133"/>
  <c r="DQ38" i="133"/>
  <c r="DP38" i="133"/>
  <c r="DO38" i="133"/>
  <c r="DN38" i="133"/>
  <c r="DM38" i="133"/>
  <c r="DL38" i="133"/>
  <c r="DK38" i="133"/>
  <c r="DJ38" i="133"/>
  <c r="DI38" i="133"/>
  <c r="DH38" i="133"/>
  <c r="DG38" i="133"/>
  <c r="DF38" i="133"/>
  <c r="DE38" i="133"/>
  <c r="DD38" i="133"/>
  <c r="DC38" i="133"/>
  <c r="DB38" i="133"/>
  <c r="DA38" i="133"/>
  <c r="CZ38" i="133"/>
  <c r="CY38" i="133"/>
  <c r="CX38" i="133"/>
  <c r="CW38" i="133"/>
  <c r="CV38" i="133"/>
  <c r="CU38" i="133"/>
  <c r="CT38" i="133"/>
  <c r="CS38" i="133"/>
  <c r="CQ38" i="133"/>
  <c r="CO38" i="133"/>
  <c r="CN38" i="133"/>
  <c r="CJ38" i="133"/>
  <c r="CI38" i="133"/>
  <c r="CH38" i="133"/>
  <c r="CG38" i="133"/>
  <c r="CF38" i="133"/>
  <c r="CE38" i="133"/>
  <c r="CD38" i="133"/>
  <c r="CA38" i="133"/>
  <c r="BZ38" i="133"/>
  <c r="FA38" i="133" s="1"/>
  <c r="BY38" i="133"/>
  <c r="EZ38" i="133" s="1"/>
  <c r="BX38" i="133"/>
  <c r="EY38" i="133" s="1"/>
  <c r="BW38" i="133"/>
  <c r="BV38" i="133"/>
  <c r="BU38" i="133"/>
  <c r="EV38" i="133" s="1"/>
  <c r="BT38" i="133"/>
  <c r="BS38" i="133"/>
  <c r="BR38" i="133"/>
  <c r="ES38" i="133" s="1"/>
  <c r="BQ38" i="133"/>
  <c r="ER38" i="133" s="1"/>
  <c r="BJ38" i="133"/>
  <c r="EK38" i="133" s="1"/>
  <c r="BI38" i="133"/>
  <c r="EJ38" i="133" s="1"/>
  <c r="P38" i="133"/>
  <c r="N38" i="133"/>
  <c r="M38" i="133"/>
  <c r="O38" i="133" s="1"/>
  <c r="CP38" i="133" s="1"/>
  <c r="L38" i="133"/>
  <c r="CM38" i="133" s="1"/>
  <c r="K38" i="133"/>
  <c r="CL38" i="133" s="1"/>
  <c r="J38" i="133"/>
  <c r="CK38" i="133" s="1"/>
  <c r="I38" i="133"/>
  <c r="CN37" i="133"/>
  <c r="CM37" i="133"/>
  <c r="CL37" i="133"/>
  <c r="CK37" i="133"/>
  <c r="CJ37" i="133"/>
  <c r="CI37" i="133"/>
  <c r="CH37" i="133"/>
  <c r="CG37" i="133"/>
  <c r="CF37" i="133"/>
  <c r="CE37" i="133"/>
  <c r="CD37" i="133"/>
  <c r="CA37" i="133"/>
  <c r="BZ37" i="133"/>
  <c r="BY37" i="133"/>
  <c r="BX37" i="133"/>
  <c r="BP37" i="133"/>
  <c r="BO37" i="133"/>
  <c r="BN37" i="133"/>
  <c r="BM37" i="133"/>
  <c r="BL37" i="133"/>
  <c r="BK37" i="133"/>
  <c r="BJ37" i="133"/>
  <c r="BI37" i="133"/>
  <c r="BH37" i="133"/>
  <c r="BG37" i="133" s="1"/>
  <c r="P37" i="133"/>
  <c r="O37" i="133"/>
  <c r="CN36" i="133"/>
  <c r="CM36" i="133"/>
  <c r="CL36" i="133"/>
  <c r="CK36" i="133"/>
  <c r="CJ36" i="133"/>
  <c r="CI36" i="133"/>
  <c r="CH36" i="133"/>
  <c r="CG36" i="133"/>
  <c r="CF36" i="133"/>
  <c r="CE36" i="133"/>
  <c r="CD36" i="133"/>
  <c r="CA36" i="133"/>
  <c r="BZ36" i="133"/>
  <c r="BY36" i="133"/>
  <c r="BX36" i="133"/>
  <c r="BP36" i="133"/>
  <c r="BO36" i="133"/>
  <c r="BN36" i="133"/>
  <c r="BM36" i="133"/>
  <c r="BM32" i="133" s="1"/>
  <c r="BL36" i="133"/>
  <c r="BK36" i="133"/>
  <c r="BJ36" i="133"/>
  <c r="BJ32" i="133" s="1"/>
  <c r="EK32" i="133" s="1"/>
  <c r="BI36" i="133"/>
  <c r="BH36" i="133"/>
  <c r="BG36" i="133" s="1"/>
  <c r="P36" i="133"/>
  <c r="O36" i="133"/>
  <c r="CN35" i="133"/>
  <c r="CM35" i="133"/>
  <c r="CL35" i="133"/>
  <c r="CK35" i="133"/>
  <c r="CJ35" i="133"/>
  <c r="CI35" i="133"/>
  <c r="CH35" i="133"/>
  <c r="CG35" i="133"/>
  <c r="CF35" i="133"/>
  <c r="CE35" i="133"/>
  <c r="CD35" i="133"/>
  <c r="CA35" i="133"/>
  <c r="BZ35" i="133"/>
  <c r="BY35" i="133"/>
  <c r="BX35" i="133"/>
  <c r="BP35" i="133"/>
  <c r="BP32" i="133" s="1"/>
  <c r="EQ32" i="133" s="1"/>
  <c r="BO35" i="133"/>
  <c r="BN35" i="133"/>
  <c r="BM35" i="133"/>
  <c r="BL35" i="133"/>
  <c r="BK35" i="133"/>
  <c r="BJ35" i="133"/>
  <c r="BI35" i="133"/>
  <c r="BH35" i="133"/>
  <c r="BG35" i="133" s="1"/>
  <c r="P35" i="133"/>
  <c r="O35" i="133"/>
  <c r="CN34" i="133"/>
  <c r="CM34" i="133"/>
  <c r="CL34" i="133"/>
  <c r="CK34" i="133"/>
  <c r="CJ34" i="133"/>
  <c r="CI34" i="133"/>
  <c r="CH34" i="133"/>
  <c r="CG34" i="133"/>
  <c r="CF34" i="133"/>
  <c r="CE34" i="133"/>
  <c r="CD34" i="133"/>
  <c r="CA34" i="133"/>
  <c r="BZ34" i="133"/>
  <c r="BY34" i="133"/>
  <c r="BX34" i="133"/>
  <c r="BP34" i="133"/>
  <c r="BO34" i="133"/>
  <c r="BN34" i="133"/>
  <c r="BM34" i="133"/>
  <c r="BL34" i="133"/>
  <c r="BK34" i="133"/>
  <c r="BJ34" i="133"/>
  <c r="BI34" i="133"/>
  <c r="BH34" i="133"/>
  <c r="BG34" i="133" s="1"/>
  <c r="P34" i="133"/>
  <c r="O34" i="133"/>
  <c r="CN33" i="133"/>
  <c r="CM33" i="133"/>
  <c r="CL33" i="133"/>
  <c r="CK33" i="133"/>
  <c r="CJ33" i="133"/>
  <c r="CI33" i="133"/>
  <c r="CH33" i="133"/>
  <c r="CG33" i="133"/>
  <c r="CF33" i="133"/>
  <c r="CE33" i="133"/>
  <c r="CD33" i="133"/>
  <c r="CA33" i="133"/>
  <c r="BZ33" i="133"/>
  <c r="BY33" i="133"/>
  <c r="BX33" i="133"/>
  <c r="BP33" i="133"/>
  <c r="BO33" i="133"/>
  <c r="BO32" i="133" s="1"/>
  <c r="EP32" i="133" s="1"/>
  <c r="BN33" i="133"/>
  <c r="BM33" i="133"/>
  <c r="BL33" i="133"/>
  <c r="BK33" i="133"/>
  <c r="BJ33" i="133"/>
  <c r="BI33" i="133"/>
  <c r="BH33" i="133"/>
  <c r="BG33" i="133"/>
  <c r="P33" i="133"/>
  <c r="O33" i="133"/>
  <c r="FB32" i="133"/>
  <c r="FA32" i="133"/>
  <c r="EV32" i="133"/>
  <c r="ET32" i="133"/>
  <c r="ES32" i="133"/>
  <c r="EN32" i="133"/>
  <c r="EF32" i="133"/>
  <c r="EE32" i="133"/>
  <c r="ED32" i="133"/>
  <c r="EC32" i="133"/>
  <c r="EB32" i="133"/>
  <c r="EA32" i="133"/>
  <c r="DZ32" i="133"/>
  <c r="DY32" i="133"/>
  <c r="DX32" i="133"/>
  <c r="DW32" i="133"/>
  <c r="DV32" i="133"/>
  <c r="DU32" i="133"/>
  <c r="DT32" i="133"/>
  <c r="DS32" i="133"/>
  <c r="DR32" i="133"/>
  <c r="DQ32" i="133"/>
  <c r="DP32" i="133"/>
  <c r="DO32" i="133"/>
  <c r="DN32" i="133"/>
  <c r="DM32" i="133"/>
  <c r="DL32" i="133"/>
  <c r="DK32" i="133"/>
  <c r="DJ32" i="133"/>
  <c r="DI32" i="133"/>
  <c r="DH32" i="133"/>
  <c r="DG32" i="133"/>
  <c r="DF32" i="133"/>
  <c r="DE32" i="133"/>
  <c r="DD32" i="133"/>
  <c r="DC32" i="133"/>
  <c r="DB32" i="133"/>
  <c r="DA32" i="133"/>
  <c r="CZ32" i="133"/>
  <c r="CY32" i="133"/>
  <c r="CX32" i="133"/>
  <c r="CW32" i="133"/>
  <c r="CV32" i="133"/>
  <c r="CU32" i="133"/>
  <c r="CT32" i="133"/>
  <c r="CS32" i="133"/>
  <c r="CQ32" i="133"/>
  <c r="CP32" i="133"/>
  <c r="CN32" i="133"/>
  <c r="CM32" i="133"/>
  <c r="CI32" i="133"/>
  <c r="CH32" i="133"/>
  <c r="CG32" i="133"/>
  <c r="CF32" i="133"/>
  <c r="CE32" i="133"/>
  <c r="CD32" i="133"/>
  <c r="CA32" i="133"/>
  <c r="BZ32" i="133"/>
  <c r="BY32" i="133"/>
  <c r="EZ32" i="133" s="1"/>
  <c r="BX32" i="133"/>
  <c r="EY32" i="133" s="1"/>
  <c r="BW32" i="133"/>
  <c r="EX32" i="133" s="1"/>
  <c r="BV32" i="133"/>
  <c r="EW32" i="133" s="1"/>
  <c r="BU32" i="133"/>
  <c r="BT32" i="133"/>
  <c r="EU32" i="133" s="1"/>
  <c r="BS32" i="133"/>
  <c r="BR32" i="133"/>
  <c r="BQ32" i="133"/>
  <c r="ER32" i="133" s="1"/>
  <c r="BN32" i="133"/>
  <c r="EO32" i="133" s="1"/>
  <c r="BI32" i="133"/>
  <c r="EJ32" i="133" s="1"/>
  <c r="BH32" i="133"/>
  <c r="EI32" i="133" s="1"/>
  <c r="P32" i="133"/>
  <c r="O32" i="133"/>
  <c r="N32" i="133"/>
  <c r="CO32" i="133" s="1"/>
  <c r="M32" i="133"/>
  <c r="L32" i="133"/>
  <c r="K32" i="133"/>
  <c r="CL32" i="133" s="1"/>
  <c r="J32" i="133"/>
  <c r="CK32" i="133" s="1"/>
  <c r="I32" i="133"/>
  <c r="CJ32" i="133" s="1"/>
  <c r="CN31" i="133"/>
  <c r="CM31" i="133"/>
  <c r="CL31" i="133"/>
  <c r="CK31" i="133"/>
  <c r="CJ31" i="133"/>
  <c r="CI31" i="133"/>
  <c r="CH31" i="133"/>
  <c r="CG31" i="133"/>
  <c r="CF31" i="133"/>
  <c r="CE31" i="133"/>
  <c r="CD31" i="133"/>
  <c r="CA31" i="133"/>
  <c r="BZ31" i="133"/>
  <c r="BY31" i="133"/>
  <c r="BX31" i="133"/>
  <c r="BW31" i="133"/>
  <c r="BV31" i="133"/>
  <c r="BU31" i="133"/>
  <c r="BT31" i="133"/>
  <c r="BS31" i="133"/>
  <c r="BR31" i="133"/>
  <c r="BQ31" i="133"/>
  <c r="BP31" i="133"/>
  <c r="BO31" i="133"/>
  <c r="BN31" i="133"/>
  <c r="BM31" i="133"/>
  <c r="BL31" i="133"/>
  <c r="BK31" i="133"/>
  <c r="BJ31" i="133"/>
  <c r="BI31" i="133"/>
  <c r="BH31" i="133"/>
  <c r="BG31" i="133" s="1"/>
  <c r="P31" i="133"/>
  <c r="O31" i="133"/>
  <c r="CN30" i="133"/>
  <c r="CM30" i="133"/>
  <c r="CL30" i="133"/>
  <c r="CK30" i="133"/>
  <c r="CJ30" i="133"/>
  <c r="CI30" i="133"/>
  <c r="CH30" i="133"/>
  <c r="CG30" i="133"/>
  <c r="CF30" i="133"/>
  <c r="CE30" i="133"/>
  <c r="CD30" i="133"/>
  <c r="CA30" i="133"/>
  <c r="BZ30" i="133"/>
  <c r="BY30" i="133"/>
  <c r="BX30" i="133"/>
  <c r="BW30" i="133"/>
  <c r="BV30" i="133"/>
  <c r="BU30" i="133"/>
  <c r="BT30" i="133"/>
  <c r="BS30" i="133"/>
  <c r="BR30" i="133"/>
  <c r="BQ30" i="133"/>
  <c r="BP30" i="133"/>
  <c r="BO30" i="133"/>
  <c r="BN30" i="133"/>
  <c r="BM30" i="133"/>
  <c r="BL30" i="133"/>
  <c r="BK30" i="133"/>
  <c r="BJ30" i="133"/>
  <c r="BI30" i="133"/>
  <c r="BH30" i="133"/>
  <c r="BG30" i="133" s="1"/>
  <c r="P30" i="133"/>
  <c r="O30" i="133"/>
  <c r="CN29" i="133"/>
  <c r="CM29" i="133"/>
  <c r="CL29" i="133"/>
  <c r="CK29" i="133"/>
  <c r="CJ29" i="133"/>
  <c r="CI29" i="133"/>
  <c r="CH29" i="133"/>
  <c r="CG29" i="133"/>
  <c r="CF29" i="133"/>
  <c r="CE29" i="133"/>
  <c r="CD29" i="133"/>
  <c r="CA29" i="133"/>
  <c r="BZ29" i="133"/>
  <c r="BY29" i="133"/>
  <c r="BX29" i="133"/>
  <c r="BW29" i="133"/>
  <c r="BV29" i="133"/>
  <c r="BU29" i="133"/>
  <c r="BT29" i="133"/>
  <c r="BS29" i="133"/>
  <c r="BR29" i="133"/>
  <c r="BQ29" i="133"/>
  <c r="BP29" i="133"/>
  <c r="BO29" i="133"/>
  <c r="BN29" i="133"/>
  <c r="BM29" i="133"/>
  <c r="BL29" i="133"/>
  <c r="BK29" i="133"/>
  <c r="BJ29" i="133"/>
  <c r="BI29" i="133"/>
  <c r="BH29" i="133"/>
  <c r="BG29" i="133"/>
  <c r="P29" i="133"/>
  <c r="O29" i="133"/>
  <c r="CN28" i="133"/>
  <c r="CM28" i="133"/>
  <c r="CL28" i="133"/>
  <c r="CK28" i="133"/>
  <c r="CJ28" i="133"/>
  <c r="CI28" i="133"/>
  <c r="CH28" i="133"/>
  <c r="CG28" i="133"/>
  <c r="CF28" i="133"/>
  <c r="CE28" i="133"/>
  <c r="CD28" i="133"/>
  <c r="CA28" i="133"/>
  <c r="BZ28" i="133"/>
  <c r="BY28" i="133"/>
  <c r="BX28" i="133"/>
  <c r="BW28" i="133"/>
  <c r="BV28" i="133"/>
  <c r="BU28" i="133"/>
  <c r="BT28" i="133"/>
  <c r="BS28" i="133"/>
  <c r="BR28" i="133"/>
  <c r="BQ28" i="133"/>
  <c r="BP28" i="133"/>
  <c r="BO28" i="133"/>
  <c r="BO26" i="133" s="1"/>
  <c r="BN28" i="133"/>
  <c r="BM28" i="133"/>
  <c r="BL28" i="133"/>
  <c r="BL26" i="133" s="1"/>
  <c r="EM26" i="133" s="1"/>
  <c r="BK28" i="133"/>
  <c r="BJ28" i="133"/>
  <c r="BI28" i="133"/>
  <c r="BH28" i="133"/>
  <c r="BG28" i="133"/>
  <c r="BG26" i="133" s="1"/>
  <c r="EH26" i="133" s="1"/>
  <c r="P28" i="133"/>
  <c r="O28" i="133"/>
  <c r="CN27" i="133"/>
  <c r="CM27" i="133"/>
  <c r="CL27" i="133"/>
  <c r="CK27" i="133"/>
  <c r="CJ27" i="133"/>
  <c r="CI27" i="133"/>
  <c r="CH27" i="133"/>
  <c r="CG27" i="133"/>
  <c r="CF27" i="133"/>
  <c r="CE27" i="133"/>
  <c r="CD27" i="133"/>
  <c r="CA27" i="133"/>
  <c r="BZ27" i="133"/>
  <c r="BY27" i="133"/>
  <c r="BX27" i="133"/>
  <c r="BW27" i="133"/>
  <c r="BV27" i="133"/>
  <c r="BU27" i="133"/>
  <c r="BT27" i="133"/>
  <c r="BS27" i="133"/>
  <c r="BR27" i="133"/>
  <c r="BQ27" i="133"/>
  <c r="BP27" i="133"/>
  <c r="BO27" i="133"/>
  <c r="BN27" i="133"/>
  <c r="BN26" i="133" s="1"/>
  <c r="EO26" i="133" s="1"/>
  <c r="BM27" i="133"/>
  <c r="BL27" i="133"/>
  <c r="BK27" i="133"/>
  <c r="BJ27" i="133"/>
  <c r="BI27" i="133"/>
  <c r="BI26" i="133" s="1"/>
  <c r="EJ26" i="133" s="1"/>
  <c r="BH27" i="133"/>
  <c r="BG27" i="133" s="1"/>
  <c r="P27" i="133"/>
  <c r="O27" i="133"/>
  <c r="EX26" i="133"/>
  <c r="EP26" i="133"/>
  <c r="EE26" i="133"/>
  <c r="ED26" i="133"/>
  <c r="DW26" i="133"/>
  <c r="DV26" i="133"/>
  <c r="DR26" i="133"/>
  <c r="DO26" i="133"/>
  <c r="DN26" i="133"/>
  <c r="DJ26" i="133"/>
  <c r="DI26" i="133"/>
  <c r="DH26" i="133"/>
  <c r="DG26" i="133"/>
  <c r="DF26" i="133"/>
  <c r="DE26" i="133"/>
  <c r="DD26" i="133"/>
  <c r="DC26" i="133"/>
  <c r="DB26" i="133"/>
  <c r="DA26" i="133"/>
  <c r="CZ26" i="133"/>
  <c r="CY26" i="133"/>
  <c r="CX26" i="133"/>
  <c r="CW26" i="133"/>
  <c r="CV26" i="133"/>
  <c r="CU26" i="133"/>
  <c r="CT26" i="133"/>
  <c r="CS26" i="133"/>
  <c r="CP26" i="133"/>
  <c r="CO26" i="133"/>
  <c r="CK26" i="133"/>
  <c r="CJ26" i="133"/>
  <c r="CI26" i="133"/>
  <c r="CH26" i="133"/>
  <c r="CG26" i="133"/>
  <c r="CF26" i="133"/>
  <c r="CE26" i="133"/>
  <c r="CD26" i="133"/>
  <c r="CA26" i="133"/>
  <c r="FB26" i="133" s="1"/>
  <c r="BW26" i="133"/>
  <c r="BS26" i="133"/>
  <c r="ET26" i="133" s="1"/>
  <c r="BP26" i="133"/>
  <c r="EQ26" i="133" s="1"/>
  <c r="BK26" i="133"/>
  <c r="EL26" i="133" s="1"/>
  <c r="BJ26" i="133"/>
  <c r="EK26" i="133" s="1"/>
  <c r="BE26" i="133"/>
  <c r="EF26" i="133" s="1"/>
  <c r="BD26" i="133"/>
  <c r="BC26" i="133"/>
  <c r="BB26" i="133"/>
  <c r="EC26" i="133" s="1"/>
  <c r="BA26" i="133"/>
  <c r="EB26" i="133" s="1"/>
  <c r="AZ26" i="133"/>
  <c r="EA26" i="133" s="1"/>
  <c r="AY26" i="133"/>
  <c r="DZ26" i="133" s="1"/>
  <c r="AX26" i="133"/>
  <c r="BX26" i="133" s="1"/>
  <c r="EY26" i="133" s="1"/>
  <c r="AW26" i="133"/>
  <c r="DX26" i="133" s="1"/>
  <c r="AV26" i="133"/>
  <c r="AU26" i="133"/>
  <c r="AT26" i="133"/>
  <c r="AS26" i="133"/>
  <c r="DT26" i="133" s="1"/>
  <c r="AR26" i="133"/>
  <c r="BU26" i="133" s="1"/>
  <c r="EV26" i="133" s="1"/>
  <c r="AQ26" i="133"/>
  <c r="AP26" i="133"/>
  <c r="BT26" i="133" s="1"/>
  <c r="EU26" i="133" s="1"/>
  <c r="AO26" i="133"/>
  <c r="DP26" i="133" s="1"/>
  <c r="AN26" i="133"/>
  <c r="AM26" i="133"/>
  <c r="AL26" i="133"/>
  <c r="DM26" i="133" s="1"/>
  <c r="AK26" i="133"/>
  <c r="DL26" i="133" s="1"/>
  <c r="AJ26" i="133"/>
  <c r="DK26" i="133" s="1"/>
  <c r="P26" i="133"/>
  <c r="CQ26" i="133" s="1"/>
  <c r="O26" i="133"/>
  <c r="N26" i="133"/>
  <c r="M26" i="133"/>
  <c r="CN26" i="133" s="1"/>
  <c r="L26" i="133"/>
  <c r="CM26" i="133" s="1"/>
  <c r="K26" i="133"/>
  <c r="CL26" i="133" s="1"/>
  <c r="J26" i="133"/>
  <c r="I26" i="133"/>
  <c r="CN25" i="133"/>
  <c r="CM25" i="133"/>
  <c r="CL25" i="133"/>
  <c r="CK25" i="133"/>
  <c r="CJ25" i="133"/>
  <c r="CI25" i="133"/>
  <c r="CH25" i="133"/>
  <c r="CG25" i="133"/>
  <c r="CF25" i="133"/>
  <c r="CE25" i="133"/>
  <c r="CD25" i="133"/>
  <c r="CA25" i="133"/>
  <c r="BZ25" i="133"/>
  <c r="BY25" i="133"/>
  <c r="BX25" i="133"/>
  <c r="BW25" i="133"/>
  <c r="BV25" i="133"/>
  <c r="BU25" i="133"/>
  <c r="BT25" i="133"/>
  <c r="BS25" i="133"/>
  <c r="BR25" i="133"/>
  <c r="BQ25" i="133"/>
  <c r="BP25" i="133"/>
  <c r="BO25" i="133"/>
  <c r="BN25" i="133"/>
  <c r="BM25" i="133"/>
  <c r="BL25" i="133"/>
  <c r="BK25" i="133"/>
  <c r="BJ25" i="133"/>
  <c r="BI25" i="133"/>
  <c r="BI20" i="133" s="1"/>
  <c r="EJ20" i="133" s="1"/>
  <c r="BH25" i="133"/>
  <c r="BG25" i="133" s="1"/>
  <c r="P25" i="133"/>
  <c r="O25" i="133"/>
  <c r="CN24" i="133"/>
  <c r="CM24" i="133"/>
  <c r="CL24" i="133"/>
  <c r="CK24" i="133"/>
  <c r="CJ24" i="133"/>
  <c r="CI24" i="133"/>
  <c r="CH24" i="133"/>
  <c r="CG24" i="133"/>
  <c r="CF24" i="133"/>
  <c r="CE24" i="133"/>
  <c r="CD24" i="133"/>
  <c r="CA24" i="133"/>
  <c r="BZ24" i="133"/>
  <c r="BY24" i="133"/>
  <c r="BX24" i="133"/>
  <c r="BW24" i="133"/>
  <c r="BV24" i="133"/>
  <c r="BU24" i="133"/>
  <c r="BT24" i="133"/>
  <c r="BS24" i="133"/>
  <c r="BR24" i="133"/>
  <c r="BQ24" i="133"/>
  <c r="BP24" i="133"/>
  <c r="BO24" i="133"/>
  <c r="BN24" i="133"/>
  <c r="BM24" i="133"/>
  <c r="BL24" i="133"/>
  <c r="BK24" i="133"/>
  <c r="BJ24" i="133"/>
  <c r="BI24" i="133"/>
  <c r="BH24" i="133"/>
  <c r="BG24" i="133" s="1"/>
  <c r="P24" i="133"/>
  <c r="O24" i="133"/>
  <c r="CN23" i="133"/>
  <c r="CM23" i="133"/>
  <c r="CL23" i="133"/>
  <c r="CK23" i="133"/>
  <c r="CJ23" i="133"/>
  <c r="CI23" i="133"/>
  <c r="CH23" i="133"/>
  <c r="CG23" i="133"/>
  <c r="CF23" i="133"/>
  <c r="CE23" i="133"/>
  <c r="CD23" i="133"/>
  <c r="CA23" i="133"/>
  <c r="BZ23" i="133"/>
  <c r="BY23" i="133"/>
  <c r="BX23" i="133"/>
  <c r="BW23" i="133"/>
  <c r="BV23" i="133"/>
  <c r="BU23" i="133"/>
  <c r="BT23" i="133"/>
  <c r="BS23" i="133"/>
  <c r="BR23" i="133"/>
  <c r="BQ23" i="133"/>
  <c r="BP23" i="133"/>
  <c r="BO23" i="133"/>
  <c r="BN23" i="133"/>
  <c r="BM23" i="133"/>
  <c r="BL23" i="133"/>
  <c r="BK23" i="133"/>
  <c r="BJ23" i="133"/>
  <c r="BI23" i="133"/>
  <c r="BH23" i="133"/>
  <c r="BG23" i="133" s="1"/>
  <c r="BG20" i="133" s="1"/>
  <c r="EH20" i="133" s="1"/>
  <c r="P23" i="133"/>
  <c r="O23" i="133"/>
  <c r="CN22" i="133"/>
  <c r="CM22" i="133"/>
  <c r="CL22" i="133"/>
  <c r="CK22" i="133"/>
  <c r="CJ22" i="133"/>
  <c r="CI22" i="133"/>
  <c r="CH22" i="133"/>
  <c r="CG22" i="133"/>
  <c r="CF22" i="133"/>
  <c r="CE22" i="133"/>
  <c r="CD22" i="133"/>
  <c r="CA22" i="133"/>
  <c r="BZ22" i="133"/>
  <c r="BY22" i="133"/>
  <c r="BX22" i="133"/>
  <c r="BW22" i="133"/>
  <c r="BV22" i="133"/>
  <c r="BU22" i="133"/>
  <c r="BT22" i="133"/>
  <c r="BS22" i="133"/>
  <c r="BR22" i="133"/>
  <c r="BQ22" i="133"/>
  <c r="BP22" i="133"/>
  <c r="BO22" i="133"/>
  <c r="BN22" i="133"/>
  <c r="BM22" i="133"/>
  <c r="BL22" i="133"/>
  <c r="BL20" i="133" s="1"/>
  <c r="EM20" i="133" s="1"/>
  <c r="BK22" i="133"/>
  <c r="BK20" i="133" s="1"/>
  <c r="EL20" i="133" s="1"/>
  <c r="BJ22" i="133"/>
  <c r="BI22" i="133"/>
  <c r="BH22" i="133"/>
  <c r="BG22" i="133"/>
  <c r="P22" i="133"/>
  <c r="O22" i="133"/>
  <c r="CN21" i="133"/>
  <c r="CM21" i="133"/>
  <c r="CL21" i="133"/>
  <c r="CK21" i="133"/>
  <c r="CJ21" i="133"/>
  <c r="CI21" i="133"/>
  <c r="CH21" i="133"/>
  <c r="CG21" i="133"/>
  <c r="CF21" i="133"/>
  <c r="CE21" i="133"/>
  <c r="CD21" i="133"/>
  <c r="CA21" i="133"/>
  <c r="BZ21" i="133"/>
  <c r="BY21" i="133"/>
  <c r="BX21" i="133"/>
  <c r="BW21" i="133"/>
  <c r="BV21" i="133"/>
  <c r="BU21" i="133"/>
  <c r="BT21" i="133"/>
  <c r="BS21" i="133"/>
  <c r="BR21" i="133"/>
  <c r="BQ21" i="133"/>
  <c r="BP21" i="133"/>
  <c r="BO21" i="133"/>
  <c r="BN21" i="133"/>
  <c r="BM21" i="133"/>
  <c r="BM20" i="133" s="1"/>
  <c r="EN20" i="133" s="1"/>
  <c r="BL21" i="133"/>
  <c r="BK21" i="133"/>
  <c r="BJ21" i="133"/>
  <c r="BI21" i="133"/>
  <c r="BH21" i="133"/>
  <c r="BG21" i="133" s="1"/>
  <c r="P21" i="133"/>
  <c r="O21" i="133"/>
  <c r="EE20" i="133"/>
  <c r="DW20" i="133"/>
  <c r="DV20" i="133"/>
  <c r="DJ20" i="133"/>
  <c r="DI20" i="133"/>
  <c r="DH20" i="133"/>
  <c r="DG20" i="133"/>
  <c r="DF20" i="133"/>
  <c r="DE20" i="133"/>
  <c r="DD20" i="133"/>
  <c r="DC20" i="133"/>
  <c r="DB20" i="133"/>
  <c r="DA20" i="133"/>
  <c r="CZ20" i="133"/>
  <c r="CY20" i="133"/>
  <c r="CX20" i="133"/>
  <c r="CW20" i="133"/>
  <c r="CV20" i="133"/>
  <c r="CU20" i="133"/>
  <c r="CT20" i="133"/>
  <c r="CS20" i="133"/>
  <c r="CP20" i="133"/>
  <c r="CN20" i="133"/>
  <c r="CL20" i="133"/>
  <c r="CJ20" i="133"/>
  <c r="CI20" i="133"/>
  <c r="CH20" i="133"/>
  <c r="CG20" i="133"/>
  <c r="CF20" i="133"/>
  <c r="CE20" i="133"/>
  <c r="CD20" i="133"/>
  <c r="BZ20" i="133"/>
  <c r="FA20" i="133" s="1"/>
  <c r="BV20" i="133"/>
  <c r="EW20" i="133" s="1"/>
  <c r="BR20" i="133"/>
  <c r="ES20" i="133" s="1"/>
  <c r="BP20" i="133"/>
  <c r="EQ20" i="133" s="1"/>
  <c r="BO20" i="133"/>
  <c r="EP20" i="133" s="1"/>
  <c r="BN20" i="133"/>
  <c r="EO20" i="133" s="1"/>
  <c r="BJ20" i="133"/>
  <c r="EK20" i="133" s="1"/>
  <c r="BH20" i="133"/>
  <c r="EI20" i="133" s="1"/>
  <c r="BE20" i="133"/>
  <c r="EF20" i="133" s="1"/>
  <c r="BD20" i="133"/>
  <c r="BC20" i="133"/>
  <c r="ED20" i="133" s="1"/>
  <c r="BB20" i="133"/>
  <c r="EC20" i="133" s="1"/>
  <c r="BA20" i="133"/>
  <c r="EB20" i="133" s="1"/>
  <c r="AZ20" i="133"/>
  <c r="EA20" i="133" s="1"/>
  <c r="AY20" i="133"/>
  <c r="BX20" i="133" s="1"/>
  <c r="EY20" i="133" s="1"/>
  <c r="AX20" i="133"/>
  <c r="DY20" i="133" s="1"/>
  <c r="AW20" i="133"/>
  <c r="DX20" i="133" s="1"/>
  <c r="AV20" i="133"/>
  <c r="AU20" i="133"/>
  <c r="AT20" i="133"/>
  <c r="DU20" i="133" s="1"/>
  <c r="AS20" i="133"/>
  <c r="DT20" i="133" s="1"/>
  <c r="AR20" i="133"/>
  <c r="DS20" i="133" s="1"/>
  <c r="AQ20" i="133"/>
  <c r="DR20" i="133" s="1"/>
  <c r="AP20" i="133"/>
  <c r="DQ20" i="133" s="1"/>
  <c r="AO20" i="133"/>
  <c r="DP20" i="133" s="1"/>
  <c r="AN20" i="133"/>
  <c r="DO20" i="133" s="1"/>
  <c r="AM20" i="133"/>
  <c r="DN20" i="133" s="1"/>
  <c r="AL20" i="133"/>
  <c r="DM20" i="133" s="1"/>
  <c r="AK20" i="133"/>
  <c r="DL20" i="133" s="1"/>
  <c r="AJ20" i="133"/>
  <c r="DK20" i="133" s="1"/>
  <c r="P20" i="133"/>
  <c r="CQ20" i="133" s="1"/>
  <c r="O20" i="133"/>
  <c r="N20" i="133"/>
  <c r="CO20" i="133" s="1"/>
  <c r="M20" i="133"/>
  <c r="L20" i="133"/>
  <c r="CM20" i="133" s="1"/>
  <c r="K20" i="133"/>
  <c r="J20" i="133"/>
  <c r="CK20" i="133" s="1"/>
  <c r="I20" i="133"/>
  <c r="CN19" i="133"/>
  <c r="CM19" i="133"/>
  <c r="CL19" i="133"/>
  <c r="CK19" i="133"/>
  <c r="CJ19" i="133"/>
  <c r="CI19" i="133"/>
  <c r="CH19" i="133"/>
  <c r="CG19" i="133"/>
  <c r="CF19" i="133"/>
  <c r="CE19" i="133"/>
  <c r="CD19" i="133"/>
  <c r="CA19" i="133"/>
  <c r="BZ19" i="133"/>
  <c r="BY19" i="133"/>
  <c r="BX19" i="133"/>
  <c r="BW19" i="133"/>
  <c r="BV19" i="133"/>
  <c r="BU19" i="133"/>
  <c r="BT19" i="133"/>
  <c r="BS19" i="133"/>
  <c r="BR19" i="133"/>
  <c r="BQ19" i="133"/>
  <c r="BP19" i="133"/>
  <c r="BO19" i="133"/>
  <c r="BN19" i="133"/>
  <c r="BM19" i="133"/>
  <c r="BL19" i="133"/>
  <c r="BK19" i="133"/>
  <c r="BJ19" i="133"/>
  <c r="BI19" i="133"/>
  <c r="BH19" i="133"/>
  <c r="BG19" i="133" s="1"/>
  <c r="P19" i="133"/>
  <c r="O19" i="133"/>
  <c r="CN18" i="133"/>
  <c r="CM18" i="133"/>
  <c r="CL18" i="133"/>
  <c r="CK18" i="133"/>
  <c r="CJ18" i="133"/>
  <c r="CI18" i="133"/>
  <c r="CH18" i="133"/>
  <c r="CG18" i="133"/>
  <c r="CF18" i="133"/>
  <c r="CE18" i="133"/>
  <c r="CD18" i="133"/>
  <c r="CA18" i="133"/>
  <c r="BZ18" i="133"/>
  <c r="BY18" i="133"/>
  <c r="BX18" i="133"/>
  <c r="BW18" i="133"/>
  <c r="BV18" i="133"/>
  <c r="BU18" i="133"/>
  <c r="BT18" i="133"/>
  <c r="BS18" i="133"/>
  <c r="BR18" i="133"/>
  <c r="BQ18" i="133"/>
  <c r="BP18" i="133"/>
  <c r="BO18" i="133"/>
  <c r="BN18" i="133"/>
  <c r="BM18" i="133"/>
  <c r="BL18" i="133"/>
  <c r="BK18" i="133"/>
  <c r="BJ18" i="133"/>
  <c r="BI18" i="133"/>
  <c r="BH18" i="133"/>
  <c r="BG18" i="133" s="1"/>
  <c r="P18" i="133"/>
  <c r="O18" i="133"/>
  <c r="CN17" i="133"/>
  <c r="CM17" i="133"/>
  <c r="CL17" i="133"/>
  <c r="CK17" i="133"/>
  <c r="CJ17" i="133"/>
  <c r="CI17" i="133"/>
  <c r="CH17" i="133"/>
  <c r="CG17" i="133"/>
  <c r="CF17" i="133"/>
  <c r="CE17" i="133"/>
  <c r="CD17" i="133"/>
  <c r="CA17" i="133"/>
  <c r="BZ17" i="133"/>
  <c r="BY17" i="133"/>
  <c r="BX17" i="133"/>
  <c r="BW17" i="133"/>
  <c r="BV17" i="133"/>
  <c r="BU17" i="133"/>
  <c r="BT17" i="133"/>
  <c r="BS17" i="133"/>
  <c r="BR17" i="133"/>
  <c r="BQ17" i="133"/>
  <c r="BP17" i="133"/>
  <c r="BO17" i="133"/>
  <c r="BN17" i="133"/>
  <c r="BM17" i="133"/>
  <c r="BL17" i="133"/>
  <c r="BK17" i="133"/>
  <c r="BJ17" i="133"/>
  <c r="BI17" i="133"/>
  <c r="BH17" i="133"/>
  <c r="BG17" i="133" s="1"/>
  <c r="P17" i="133"/>
  <c r="O17" i="133"/>
  <c r="CN16" i="133"/>
  <c r="CM16" i="133"/>
  <c r="CL16" i="133"/>
  <c r="CK16" i="133"/>
  <c r="CJ16" i="133"/>
  <c r="CI16" i="133"/>
  <c r="CH16" i="133"/>
  <c r="CG16" i="133"/>
  <c r="CF16" i="133"/>
  <c r="CE16" i="133"/>
  <c r="CD16" i="133"/>
  <c r="CA16" i="133"/>
  <c r="BZ16" i="133"/>
  <c r="BY16" i="133"/>
  <c r="BX16" i="133"/>
  <c r="BW16" i="133"/>
  <c r="BV16" i="133"/>
  <c r="BU16" i="133"/>
  <c r="BT16" i="133"/>
  <c r="BS16" i="133"/>
  <c r="BR16" i="133"/>
  <c r="BQ16" i="133"/>
  <c r="BP16" i="133"/>
  <c r="BO16" i="133"/>
  <c r="BN16" i="133"/>
  <c r="BM16" i="133"/>
  <c r="BL16" i="133"/>
  <c r="BK16" i="133"/>
  <c r="BJ16" i="133"/>
  <c r="BI16" i="133"/>
  <c r="BH16" i="133"/>
  <c r="BG16" i="133" s="1"/>
  <c r="P16" i="133"/>
  <c r="O16" i="133"/>
  <c r="CN15" i="133"/>
  <c r="CM15" i="133"/>
  <c r="CL15" i="133"/>
  <c r="CK15" i="133"/>
  <c r="CJ15" i="133"/>
  <c r="CI15" i="133"/>
  <c r="CH15" i="133"/>
  <c r="CG15" i="133"/>
  <c r="CF15" i="133"/>
  <c r="CE15" i="133"/>
  <c r="CD15" i="133"/>
  <c r="CA15" i="133"/>
  <c r="BZ15" i="133"/>
  <c r="BY15" i="133"/>
  <c r="BX15" i="133"/>
  <c r="BW15" i="133"/>
  <c r="BV15" i="133"/>
  <c r="BU15" i="133"/>
  <c r="BT15" i="133"/>
  <c r="BS15" i="133"/>
  <c r="BR15" i="133"/>
  <c r="BQ15" i="133"/>
  <c r="BP15" i="133"/>
  <c r="BO15" i="133"/>
  <c r="BN15" i="133"/>
  <c r="BM15" i="133"/>
  <c r="BM13" i="133" s="1"/>
  <c r="EN13" i="133" s="1"/>
  <c r="BL15" i="133"/>
  <c r="BK15" i="133"/>
  <c r="BJ15" i="133"/>
  <c r="BI15" i="133"/>
  <c r="BH15" i="133"/>
  <c r="BG15" i="133" s="1"/>
  <c r="P15" i="133"/>
  <c r="O15" i="133"/>
  <c r="CN14" i="133"/>
  <c r="CM14" i="133"/>
  <c r="CL14" i="133"/>
  <c r="CK14" i="133"/>
  <c r="CJ14" i="133"/>
  <c r="CI14" i="133"/>
  <c r="CH14" i="133"/>
  <c r="CG14" i="133"/>
  <c r="CF14" i="133"/>
  <c r="CE14" i="133"/>
  <c r="CD14" i="133"/>
  <c r="CA14" i="133"/>
  <c r="BZ14" i="133"/>
  <c r="BY14" i="133"/>
  <c r="BX14" i="133"/>
  <c r="BW14" i="133"/>
  <c r="BV14" i="133"/>
  <c r="BU14" i="133"/>
  <c r="BT14" i="133"/>
  <c r="BS14" i="133"/>
  <c r="BR14" i="133"/>
  <c r="BQ14" i="133"/>
  <c r="BP14" i="133"/>
  <c r="BP13" i="133" s="1"/>
  <c r="EQ13" i="133" s="1"/>
  <c r="BO14" i="133"/>
  <c r="BO13" i="133" s="1"/>
  <c r="EP13" i="133" s="1"/>
  <c r="BN14" i="133"/>
  <c r="BN13" i="133" s="1"/>
  <c r="EO13" i="133" s="1"/>
  <c r="BM14" i="133"/>
  <c r="BL14" i="133"/>
  <c r="BK14" i="133"/>
  <c r="BJ14" i="133"/>
  <c r="BJ13" i="133" s="1"/>
  <c r="EK13" i="133" s="1"/>
  <c r="BI14" i="133"/>
  <c r="BH14" i="133"/>
  <c r="BG14" i="133" s="1"/>
  <c r="P14" i="133"/>
  <c r="O14" i="133"/>
  <c r="EJ13" i="133"/>
  <c r="EF13" i="133"/>
  <c r="EE13" i="133"/>
  <c r="EA13" i="133"/>
  <c r="DY13" i="133"/>
  <c r="DX13" i="133"/>
  <c r="DW13" i="133"/>
  <c r="DS13" i="133"/>
  <c r="DQ13" i="133"/>
  <c r="DP13" i="133"/>
  <c r="DO13" i="133"/>
  <c r="DK13" i="133"/>
  <c r="DJ13" i="133"/>
  <c r="DI13" i="133"/>
  <c r="DH13" i="133"/>
  <c r="DG13" i="133"/>
  <c r="DF13" i="133"/>
  <c r="DE13" i="133"/>
  <c r="DD13" i="133"/>
  <c r="DC13" i="133"/>
  <c r="DB13" i="133"/>
  <c r="DA13" i="133"/>
  <c r="CZ13" i="133"/>
  <c r="CY13" i="133"/>
  <c r="CX13" i="133"/>
  <c r="CW13" i="133"/>
  <c r="CV13" i="133"/>
  <c r="CU13" i="133"/>
  <c r="CT13" i="133"/>
  <c r="CS13" i="133"/>
  <c r="CN13" i="133"/>
  <c r="CL13" i="133"/>
  <c r="CJ13" i="133"/>
  <c r="CI13" i="133"/>
  <c r="CH13" i="133"/>
  <c r="CG13" i="133"/>
  <c r="CF13" i="133"/>
  <c r="CE13" i="133"/>
  <c r="CD13" i="133"/>
  <c r="CA13" i="133"/>
  <c r="FB13" i="133" s="1"/>
  <c r="BZ13" i="133"/>
  <c r="FA13" i="133" s="1"/>
  <c r="BT13" i="133"/>
  <c r="EU13" i="133" s="1"/>
  <c r="BS13" i="133"/>
  <c r="ET13" i="133" s="1"/>
  <c r="BL13" i="133"/>
  <c r="EM13" i="133" s="1"/>
  <c r="BK13" i="133"/>
  <c r="EL13" i="133" s="1"/>
  <c r="BI13" i="133"/>
  <c r="BE13" i="133"/>
  <c r="BD13" i="133"/>
  <c r="BC13" i="133"/>
  <c r="ED13" i="133" s="1"/>
  <c r="BB13" i="133"/>
  <c r="EC13" i="133" s="1"/>
  <c r="BA13" i="133"/>
  <c r="EB13" i="133" s="1"/>
  <c r="AZ13" i="133"/>
  <c r="BY13" i="133" s="1"/>
  <c r="EZ13" i="133" s="1"/>
  <c r="AY13" i="133"/>
  <c r="DZ13" i="133" s="1"/>
  <c r="AX13" i="133"/>
  <c r="AW13" i="133"/>
  <c r="AV13" i="133"/>
  <c r="BW13" i="133" s="1"/>
  <c r="EX13" i="133" s="1"/>
  <c r="AU13" i="133"/>
  <c r="DV13" i="133" s="1"/>
  <c r="AT13" i="133"/>
  <c r="DU13" i="133" s="1"/>
  <c r="AS13" i="133"/>
  <c r="DT13" i="133" s="1"/>
  <c r="AR13" i="133"/>
  <c r="BU13" i="133" s="1"/>
  <c r="EV13" i="133" s="1"/>
  <c r="AQ13" i="133"/>
  <c r="DR13" i="133" s="1"/>
  <c r="AP13" i="133"/>
  <c r="AO13" i="133"/>
  <c r="AN13" i="133"/>
  <c r="AM13" i="133"/>
  <c r="BR13" i="133" s="1"/>
  <c r="ES13" i="133" s="1"/>
  <c r="AL13" i="133"/>
  <c r="DM13" i="133" s="1"/>
  <c r="AK13" i="133"/>
  <c r="DL13" i="133" s="1"/>
  <c r="AJ13" i="133"/>
  <c r="BQ13" i="133" s="1"/>
  <c r="ER13" i="133" s="1"/>
  <c r="P13" i="133"/>
  <c r="CQ13" i="133" s="1"/>
  <c r="N13" i="133"/>
  <c r="CO13" i="133" s="1"/>
  <c r="M13" i="133"/>
  <c r="O13" i="133" s="1"/>
  <c r="CP13" i="133" s="1"/>
  <c r="L13" i="133"/>
  <c r="CM13" i="133" s="1"/>
  <c r="K13" i="133"/>
  <c r="J13" i="133"/>
  <c r="CK13" i="133" s="1"/>
  <c r="I13" i="133"/>
  <c r="CN12" i="133"/>
  <c r="CM12" i="133"/>
  <c r="CL12" i="133"/>
  <c r="CK12" i="133"/>
  <c r="CJ12" i="133"/>
  <c r="CI12" i="133"/>
  <c r="CH12" i="133"/>
  <c r="CG12" i="133"/>
  <c r="CF12" i="133"/>
  <c r="CE12" i="133"/>
  <c r="CD12" i="133"/>
  <c r="CA12" i="133"/>
  <c r="BZ12" i="133"/>
  <c r="BY12" i="133"/>
  <c r="BX12" i="133"/>
  <c r="BW12" i="133"/>
  <c r="BV12" i="133"/>
  <c r="BU12" i="133"/>
  <c r="BT12" i="133"/>
  <c r="BS12" i="133"/>
  <c r="BR12" i="133"/>
  <c r="BQ12" i="133"/>
  <c r="BP12" i="133"/>
  <c r="BO12" i="133"/>
  <c r="BN12" i="133"/>
  <c r="BM12" i="133"/>
  <c r="BL12" i="133"/>
  <c r="BK12" i="133"/>
  <c r="BJ12" i="133"/>
  <c r="BI12" i="133"/>
  <c r="BH12" i="133"/>
  <c r="BG12" i="133" s="1"/>
  <c r="P12" i="133"/>
  <c r="O12" i="133"/>
  <c r="CN11" i="133"/>
  <c r="CM11" i="133"/>
  <c r="CL11" i="133"/>
  <c r="CK11" i="133"/>
  <c r="CJ11" i="133"/>
  <c r="CI11" i="133"/>
  <c r="CH11" i="133"/>
  <c r="CG11" i="133"/>
  <c r="CF11" i="133"/>
  <c r="CE11" i="133"/>
  <c r="CD11" i="133"/>
  <c r="BP11" i="133"/>
  <c r="BO11" i="133"/>
  <c r="BN11" i="133"/>
  <c r="BM11" i="133"/>
  <c r="BL11" i="133"/>
  <c r="BK11" i="133"/>
  <c r="BJ11" i="133"/>
  <c r="BI11" i="133"/>
  <c r="BH11" i="133"/>
  <c r="BG11" i="133"/>
  <c r="P11" i="133"/>
  <c r="O11" i="133"/>
  <c r="CN10" i="133"/>
  <c r="CM10" i="133"/>
  <c r="CL10" i="133"/>
  <c r="CK10" i="133"/>
  <c r="CJ10" i="133"/>
  <c r="CI10" i="133"/>
  <c r="CH10" i="133"/>
  <c r="CG10" i="133"/>
  <c r="CF10" i="133"/>
  <c r="CE10" i="133"/>
  <c r="CD10" i="133"/>
  <c r="CA10" i="133"/>
  <c r="BZ10" i="133"/>
  <c r="BY10" i="133"/>
  <c r="BX10" i="133"/>
  <c r="BW10" i="133"/>
  <c r="BV10" i="133"/>
  <c r="BU10" i="133"/>
  <c r="BT10" i="133"/>
  <c r="BS10" i="133"/>
  <c r="BR10" i="133"/>
  <c r="BQ10" i="133"/>
  <c r="BP10" i="133"/>
  <c r="BO10" i="133"/>
  <c r="BN10" i="133"/>
  <c r="BM10" i="133"/>
  <c r="BL10" i="133"/>
  <c r="BK10" i="133"/>
  <c r="BJ10" i="133"/>
  <c r="BI10" i="133"/>
  <c r="BH10" i="133"/>
  <c r="BG10" i="133"/>
  <c r="P10" i="133"/>
  <c r="O10" i="133"/>
  <c r="CN9" i="133"/>
  <c r="CM9" i="133"/>
  <c r="CL9" i="133"/>
  <c r="CK9" i="133"/>
  <c r="CJ9" i="133"/>
  <c r="CI9" i="133"/>
  <c r="CH9" i="133"/>
  <c r="CG9" i="133"/>
  <c r="CF9" i="133"/>
  <c r="CE9" i="133"/>
  <c r="CD9" i="133"/>
  <c r="CA9" i="133"/>
  <c r="BZ9" i="133"/>
  <c r="BY9" i="133"/>
  <c r="BX9" i="133"/>
  <c r="BW9" i="133"/>
  <c r="BV9" i="133"/>
  <c r="BU9" i="133"/>
  <c r="BT9" i="133"/>
  <c r="BS9" i="133"/>
  <c r="BR9" i="133"/>
  <c r="BQ9" i="133"/>
  <c r="BP9" i="133"/>
  <c r="BO9" i="133"/>
  <c r="BN9" i="133"/>
  <c r="BM9" i="133"/>
  <c r="BL9" i="133"/>
  <c r="BK9" i="133"/>
  <c r="BJ9" i="133"/>
  <c r="BJ6" i="133" s="1"/>
  <c r="BI9" i="133"/>
  <c r="BH9" i="133"/>
  <c r="BG9" i="133"/>
  <c r="P9" i="133"/>
  <c r="O9" i="133"/>
  <c r="CN8" i="133"/>
  <c r="CM8" i="133"/>
  <c r="CL8" i="133"/>
  <c r="CK8" i="133"/>
  <c r="CJ8" i="133"/>
  <c r="CI8" i="133"/>
  <c r="CH8" i="133"/>
  <c r="CG8" i="133"/>
  <c r="CF8" i="133"/>
  <c r="CE8" i="133"/>
  <c r="CD8" i="133"/>
  <c r="CA8" i="133"/>
  <c r="BZ8" i="133"/>
  <c r="BY8" i="133"/>
  <c r="BX8" i="133"/>
  <c r="BW8" i="133"/>
  <c r="BV8" i="133"/>
  <c r="BU8" i="133"/>
  <c r="BT8" i="133"/>
  <c r="BS8" i="133"/>
  <c r="BR8" i="133"/>
  <c r="BQ8" i="133"/>
  <c r="BP8" i="133"/>
  <c r="BO8" i="133"/>
  <c r="BO6" i="133" s="1"/>
  <c r="BN8" i="133"/>
  <c r="BM8" i="133"/>
  <c r="BL8" i="133"/>
  <c r="BL6" i="133" s="1"/>
  <c r="BK8" i="133"/>
  <c r="BJ8" i="133"/>
  <c r="BI8" i="133"/>
  <c r="BH8" i="133"/>
  <c r="BG8" i="133"/>
  <c r="P8" i="133"/>
  <c r="O8" i="133"/>
  <c r="CN7" i="133"/>
  <c r="CM7" i="133"/>
  <c r="CL7" i="133"/>
  <c r="CK7" i="133"/>
  <c r="CJ7" i="133"/>
  <c r="CI7" i="133"/>
  <c r="CH7" i="133"/>
  <c r="CG7" i="133"/>
  <c r="CF7" i="133"/>
  <c r="CE7" i="133"/>
  <c r="CD7" i="133"/>
  <c r="CA7" i="133"/>
  <c r="BZ7" i="133"/>
  <c r="BY7" i="133"/>
  <c r="BX7" i="133"/>
  <c r="BW7" i="133"/>
  <c r="BV7" i="133"/>
  <c r="BU7" i="133"/>
  <c r="BT7" i="133"/>
  <c r="BS7" i="133"/>
  <c r="BR7" i="133"/>
  <c r="BQ7" i="133"/>
  <c r="BP7" i="133"/>
  <c r="BO7" i="133"/>
  <c r="BN7" i="133"/>
  <c r="BN6" i="133" s="1"/>
  <c r="BM7" i="133"/>
  <c r="BM6" i="133" s="1"/>
  <c r="BL7" i="133"/>
  <c r="BK7" i="133"/>
  <c r="BJ7" i="133"/>
  <c r="BI7" i="133"/>
  <c r="BI6" i="133" s="1"/>
  <c r="BH7" i="133"/>
  <c r="BG7" i="133"/>
  <c r="P7" i="133"/>
  <c r="O7" i="133"/>
  <c r="EQ6" i="133"/>
  <c r="EI6" i="133"/>
  <c r="EF6" i="133"/>
  <c r="EE6" i="133"/>
  <c r="ED6" i="133"/>
  <c r="DZ6" i="133"/>
  <c r="DX6" i="133"/>
  <c r="DW6" i="133"/>
  <c r="DV6" i="133"/>
  <c r="DR6" i="133"/>
  <c r="DP6" i="133"/>
  <c r="DO6" i="133"/>
  <c r="DN6" i="133"/>
  <c r="DJ6" i="133"/>
  <c r="DI6" i="133"/>
  <c r="DH6" i="133"/>
  <c r="DG6" i="133"/>
  <c r="DF6" i="133"/>
  <c r="DE6" i="133"/>
  <c r="DD6" i="133"/>
  <c r="DC6" i="133"/>
  <c r="DB6" i="133"/>
  <c r="DA6" i="133"/>
  <c r="CZ6" i="133"/>
  <c r="CY6" i="133"/>
  <c r="CX6" i="133"/>
  <c r="CW6" i="133"/>
  <c r="CV6" i="133"/>
  <c r="CU6" i="133"/>
  <c r="CT6" i="133"/>
  <c r="CS6" i="133"/>
  <c r="CO6" i="133"/>
  <c r="CM6" i="133"/>
  <c r="CK6" i="133"/>
  <c r="CI6" i="133"/>
  <c r="CH6" i="133"/>
  <c r="CG6" i="133"/>
  <c r="CF6" i="133"/>
  <c r="CE6" i="133"/>
  <c r="CD6" i="133"/>
  <c r="CA6" i="133"/>
  <c r="FB6" i="133" s="1"/>
  <c r="BW6" i="133"/>
  <c r="EX6" i="133" s="1"/>
  <c r="BS6" i="133"/>
  <c r="ET6" i="133" s="1"/>
  <c r="BP6" i="133"/>
  <c r="BK6" i="133"/>
  <c r="EL6" i="133" s="1"/>
  <c r="BH6" i="133"/>
  <c r="BE6" i="133"/>
  <c r="BD6" i="133"/>
  <c r="BC6" i="133"/>
  <c r="BB6" i="133"/>
  <c r="BB62" i="133" s="1"/>
  <c r="BA6" i="133"/>
  <c r="EB6" i="133" s="1"/>
  <c r="AZ6" i="133"/>
  <c r="AY6" i="133"/>
  <c r="AY62" i="133" s="1"/>
  <c r="AX6" i="133"/>
  <c r="AX62" i="133" s="1"/>
  <c r="AW6" i="133"/>
  <c r="AV6" i="133"/>
  <c r="AU6" i="133"/>
  <c r="AT6" i="133"/>
  <c r="AT62" i="133" s="1"/>
  <c r="AS6" i="133"/>
  <c r="AR6" i="133"/>
  <c r="AQ6" i="133"/>
  <c r="AQ62" i="133" s="1"/>
  <c r="AP6" i="133"/>
  <c r="AP62" i="133" s="1"/>
  <c r="AO6" i="133"/>
  <c r="AN6" i="133"/>
  <c r="AM6" i="133"/>
  <c r="AL6" i="133"/>
  <c r="AL62" i="133" s="1"/>
  <c r="AK6" i="133"/>
  <c r="AJ6" i="133"/>
  <c r="BQ6" i="133" s="1"/>
  <c r="ER6" i="133" s="1"/>
  <c r="P6" i="133"/>
  <c r="CQ6" i="133" s="1"/>
  <c r="O6" i="133"/>
  <c r="CP6" i="133" s="1"/>
  <c r="N6" i="133"/>
  <c r="M6" i="133"/>
  <c r="L6" i="133"/>
  <c r="K6" i="133"/>
  <c r="K62" i="133" s="1"/>
  <c r="J6" i="133"/>
  <c r="I6" i="133"/>
  <c r="CJ6" i="133" s="1"/>
  <c r="FB4" i="133"/>
  <c r="FA4" i="133"/>
  <c r="EZ4" i="133"/>
  <c r="EY4" i="133"/>
  <c r="EX4" i="133"/>
  <c r="EW4" i="133"/>
  <c r="EV4" i="133"/>
  <c r="EU4" i="133"/>
  <c r="ET4" i="133"/>
  <c r="ES4" i="133"/>
  <c r="ER4" i="133"/>
  <c r="EQ4" i="133"/>
  <c r="EP4" i="133"/>
  <c r="EO4" i="133"/>
  <c r="EN4" i="133"/>
  <c r="EM4" i="133"/>
  <c r="EL4" i="133"/>
  <c r="EK4" i="133"/>
  <c r="EJ4" i="133"/>
  <c r="EI4" i="133"/>
  <c r="EH4" i="133"/>
  <c r="EF4" i="133"/>
  <c r="EE4" i="133"/>
  <c r="ED4" i="133"/>
  <c r="EC4" i="133"/>
  <c r="DZ4" i="133"/>
  <c r="CN4" i="133"/>
  <c r="CQ4" i="133"/>
  <c r="CP4" i="133"/>
  <c r="CO4" i="133"/>
  <c r="O46" i="134"/>
  <c r="P46" i="134"/>
  <c r="BO42" i="134"/>
  <c r="BR42" i="134"/>
  <c r="BQ42" i="134"/>
  <c r="BP42" i="134"/>
  <c r="BN42" i="134"/>
  <c r="BM42" i="134"/>
  <c r="BL42" i="134"/>
  <c r="BK42" i="134"/>
  <c r="CG41" i="134"/>
  <c r="CG40" i="134"/>
  <c r="BX40" i="134"/>
  <c r="BP40" i="134"/>
  <c r="BG40" i="134"/>
  <c r="BF40" i="134"/>
  <c r="CC40" i="134"/>
  <c r="CB40" i="134"/>
  <c r="CA40" i="134"/>
  <c r="BZ40" i="134"/>
  <c r="BY40" i="134"/>
  <c r="BW40" i="134"/>
  <c r="BV40" i="134"/>
  <c r="BU40" i="134"/>
  <c r="BT40" i="134"/>
  <c r="BS40" i="134"/>
  <c r="BR40" i="134"/>
  <c r="BQ40" i="134"/>
  <c r="BO40" i="134"/>
  <c r="BN40" i="134"/>
  <c r="BM40" i="134"/>
  <c r="BL40" i="134"/>
  <c r="BK40" i="134"/>
  <c r="BJ40" i="134"/>
  <c r="P40" i="134"/>
  <c r="O40" i="134"/>
  <c r="CG39" i="134"/>
  <c r="BX39" i="134"/>
  <c r="BP39" i="134"/>
  <c r="BG39" i="134"/>
  <c r="BF39" i="134"/>
  <c r="CC39" i="134"/>
  <c r="CB39" i="134"/>
  <c r="BA36" i="134"/>
  <c r="CA39" i="134"/>
  <c r="BZ39" i="134"/>
  <c r="BY39" i="134"/>
  <c r="AS36" i="134"/>
  <c r="BW39" i="134"/>
  <c r="BV39" i="134"/>
  <c r="BU39" i="134"/>
  <c r="BT39" i="134"/>
  <c r="AK36" i="134"/>
  <c r="BS39" i="134"/>
  <c r="BR39" i="134"/>
  <c r="BQ39" i="134"/>
  <c r="BO39" i="134"/>
  <c r="BN39" i="134"/>
  <c r="BM39" i="134"/>
  <c r="BL39" i="134"/>
  <c r="BK39" i="134"/>
  <c r="BJ39" i="134"/>
  <c r="P39" i="134"/>
  <c r="O39" i="134"/>
  <c r="BX38" i="134"/>
  <c r="BV38" i="134"/>
  <c r="CG38" i="134"/>
  <c r="BC36" i="134"/>
  <c r="CB38" i="134"/>
  <c r="CA38" i="134"/>
  <c r="BZ38" i="134"/>
  <c r="AW36" i="134"/>
  <c r="AU36" i="134"/>
  <c r="BW38" i="134"/>
  <c r="AQ36" i="134"/>
  <c r="AO36" i="134"/>
  <c r="AM36" i="134"/>
  <c r="BS38" i="134"/>
  <c r="L36" i="134"/>
  <c r="O36" i="134" s="1"/>
  <c r="BW37" i="134"/>
  <c r="BO37" i="134"/>
  <c r="BF37" i="134"/>
  <c r="CC37" i="134"/>
  <c r="CE37" i="134" s="1"/>
  <c r="CB37" i="134"/>
  <c r="CA37" i="134"/>
  <c r="BZ37" i="134"/>
  <c r="BY37" i="134"/>
  <c r="BX37" i="134"/>
  <c r="BV37" i="134"/>
  <c r="BU37" i="134"/>
  <c r="BT37" i="134"/>
  <c r="BS37" i="134"/>
  <c r="BR37" i="134"/>
  <c r="BQ37" i="134"/>
  <c r="BP37" i="134"/>
  <c r="BN37" i="134"/>
  <c r="BM37" i="134"/>
  <c r="BL37" i="134"/>
  <c r="BK37" i="134"/>
  <c r="BJ37" i="134"/>
  <c r="O37" i="134"/>
  <c r="P37" i="134"/>
  <c r="BW36" i="134"/>
  <c r="BO36" i="134"/>
  <c r="BD36" i="134"/>
  <c r="BB36" i="134"/>
  <c r="CB36" i="134" s="1"/>
  <c r="AZ36" i="134"/>
  <c r="CA36" i="134" s="1"/>
  <c r="AV36" i="134"/>
  <c r="BY36" i="134" s="1"/>
  <c r="AT36" i="134"/>
  <c r="BX36" i="134" s="1"/>
  <c r="AR36" i="134"/>
  <c r="AN36" i="134"/>
  <c r="AL36" i="134"/>
  <c r="BT36" i="134" s="1"/>
  <c r="AJ36" i="134"/>
  <c r="BS36" i="134" s="1"/>
  <c r="BR36" i="134"/>
  <c r="BQ36" i="134"/>
  <c r="BP36" i="134"/>
  <c r="BN36" i="134"/>
  <c r="BM36" i="134"/>
  <c r="BL36" i="134"/>
  <c r="BK36" i="134"/>
  <c r="M36" i="134"/>
  <c r="K36" i="134"/>
  <c r="BW34" i="134"/>
  <c r="BO34" i="134"/>
  <c r="BF34" i="134"/>
  <c r="CC34" i="134"/>
  <c r="CD34" i="134" s="1"/>
  <c r="CB34" i="134"/>
  <c r="CA34" i="134"/>
  <c r="BY34" i="134"/>
  <c r="BX34" i="134"/>
  <c r="BU34" i="134"/>
  <c r="BT34" i="134"/>
  <c r="BS34" i="134"/>
  <c r="BR34" i="134"/>
  <c r="BQ34" i="134"/>
  <c r="BP34" i="134"/>
  <c r="BN34" i="134"/>
  <c r="BM34" i="134"/>
  <c r="BL34" i="134"/>
  <c r="BK34" i="134"/>
  <c r="BJ34" i="134"/>
  <c r="BI34" i="134" s="1"/>
  <c r="O34" i="134"/>
  <c r="P34" i="134"/>
  <c r="I27" i="134"/>
  <c r="BW33" i="134"/>
  <c r="BF33" i="134"/>
  <c r="CB33" i="134"/>
  <c r="CA33" i="134"/>
  <c r="BZ33" i="134"/>
  <c r="BY33" i="134"/>
  <c r="BX33" i="134"/>
  <c r="BV33" i="134"/>
  <c r="BU33" i="134"/>
  <c r="BT33" i="134"/>
  <c r="BS33" i="134"/>
  <c r="CC32" i="134"/>
  <c r="CA32" i="134"/>
  <c r="BW32" i="134"/>
  <c r="BS32" i="134"/>
  <c r="BO32" i="134"/>
  <c r="BK32" i="134"/>
  <c r="BF32" i="134"/>
  <c r="BG32" i="134"/>
  <c r="CB32" i="134"/>
  <c r="BZ32" i="134"/>
  <c r="BY32" i="134"/>
  <c r="BX32" i="134"/>
  <c r="BV32" i="134"/>
  <c r="BU32" i="134"/>
  <c r="BT32" i="134"/>
  <c r="BR32" i="134"/>
  <c r="BQ32" i="134"/>
  <c r="BP32" i="134"/>
  <c r="BN32" i="134"/>
  <c r="BM32" i="134"/>
  <c r="BL32" i="134"/>
  <c r="BJ32" i="134"/>
  <c r="O32" i="134"/>
  <c r="P32" i="134"/>
  <c r="CA31" i="134"/>
  <c r="BW31" i="134"/>
  <c r="BS31" i="134"/>
  <c r="BO31" i="134"/>
  <c r="BK31" i="134"/>
  <c r="BF31" i="134"/>
  <c r="BG31" i="134"/>
  <c r="CB31" i="134"/>
  <c r="BZ31" i="134"/>
  <c r="BY31" i="134"/>
  <c r="BX31" i="134"/>
  <c r="BV31" i="134"/>
  <c r="BU31" i="134"/>
  <c r="BT31" i="134"/>
  <c r="BR31" i="134"/>
  <c r="BQ31" i="134"/>
  <c r="BP31" i="134"/>
  <c r="BN31" i="134"/>
  <c r="BM31" i="134"/>
  <c r="BL31" i="134"/>
  <c r="BJ31" i="134"/>
  <c r="O31" i="134"/>
  <c r="P31" i="134"/>
  <c r="BI31" i="134"/>
  <c r="CA30" i="134"/>
  <c r="BW30" i="134"/>
  <c r="BU30" i="134"/>
  <c r="BS30" i="134"/>
  <c r="BO30" i="134"/>
  <c r="BM30" i="134"/>
  <c r="BK30" i="134"/>
  <c r="BF30" i="134"/>
  <c r="BG30" i="134"/>
  <c r="CC30" i="134"/>
  <c r="CB30" i="134"/>
  <c r="BZ30" i="134"/>
  <c r="BY30" i="134"/>
  <c r="BX30" i="134"/>
  <c r="BV30" i="134"/>
  <c r="BT30" i="134"/>
  <c r="BR30" i="134"/>
  <c r="BQ30" i="134"/>
  <c r="BP30" i="134"/>
  <c r="BN30" i="134"/>
  <c r="BL30" i="134"/>
  <c r="BJ30" i="134"/>
  <c r="O30" i="134"/>
  <c r="P30" i="134"/>
  <c r="BI30" i="134"/>
  <c r="CC29" i="134"/>
  <c r="CA29" i="134"/>
  <c r="BW29" i="134"/>
  <c r="BU29" i="134"/>
  <c r="BS29" i="134"/>
  <c r="BO29" i="134"/>
  <c r="BM29" i="134"/>
  <c r="BK29" i="134"/>
  <c r="BF29" i="134"/>
  <c r="BG29" i="134"/>
  <c r="CB29" i="134"/>
  <c r="BZ29" i="134"/>
  <c r="BY29" i="134"/>
  <c r="BX29" i="134"/>
  <c r="BV29" i="134"/>
  <c r="BT29" i="134"/>
  <c r="BR29" i="134"/>
  <c r="BQ29" i="134"/>
  <c r="BP29" i="134"/>
  <c r="BN29" i="134"/>
  <c r="BL29" i="134"/>
  <c r="BJ29" i="134"/>
  <c r="BI29" i="134" s="1"/>
  <c r="O29" i="134"/>
  <c r="P29" i="134"/>
  <c r="CC28" i="134"/>
  <c r="CA28" i="134"/>
  <c r="BW28" i="134"/>
  <c r="BS28" i="134"/>
  <c r="BO28" i="134"/>
  <c r="BK28" i="134"/>
  <c r="BF28" i="134"/>
  <c r="CB28" i="134"/>
  <c r="BZ28" i="134"/>
  <c r="BY28" i="134"/>
  <c r="BX28" i="134"/>
  <c r="BV28" i="134"/>
  <c r="AN27" i="134"/>
  <c r="BU27" i="134" s="1"/>
  <c r="BT28" i="134"/>
  <c r="BR28" i="134"/>
  <c r="BQ28" i="134"/>
  <c r="BP28" i="134"/>
  <c r="BN28" i="134"/>
  <c r="BM28" i="134"/>
  <c r="BL28" i="134"/>
  <c r="BJ28" i="134"/>
  <c r="O28" i="134"/>
  <c r="P28" i="134"/>
  <c r="CA27" i="134"/>
  <c r="BW27" i="134"/>
  <c r="BS27" i="134"/>
  <c r="BO27" i="134"/>
  <c r="BK27" i="134"/>
  <c r="BF27" i="134"/>
  <c r="BE27" i="134"/>
  <c r="BC27" i="134"/>
  <c r="BB27" i="134"/>
  <c r="CB27" i="134" s="1"/>
  <c r="BA27" i="134"/>
  <c r="AZ27" i="134"/>
  <c r="AY27" i="134"/>
  <c r="AW27" i="134"/>
  <c r="AU27" i="134"/>
  <c r="AT27" i="134"/>
  <c r="BX27" i="134" s="1"/>
  <c r="AS27" i="134"/>
  <c r="AR27" i="134"/>
  <c r="AQ27" i="134"/>
  <c r="AO27" i="134"/>
  <c r="AM27" i="134"/>
  <c r="AL27" i="134"/>
  <c r="BT27" i="134" s="1"/>
  <c r="AK27" i="134"/>
  <c r="AJ27" i="134"/>
  <c r="BR27" i="134"/>
  <c r="BQ27" i="134"/>
  <c r="BP27" i="134"/>
  <c r="BN27" i="134"/>
  <c r="BM27" i="134"/>
  <c r="BL27" i="134"/>
  <c r="N27" i="134"/>
  <c r="L27" i="134"/>
  <c r="K27" i="134"/>
  <c r="J27" i="134"/>
  <c r="CC25" i="134"/>
  <c r="CA25" i="134"/>
  <c r="BW25" i="134"/>
  <c r="BS25" i="134"/>
  <c r="BO25" i="134"/>
  <c r="BK25" i="134"/>
  <c r="BF25" i="134"/>
  <c r="CB25" i="134"/>
  <c r="BZ25" i="134"/>
  <c r="BY25" i="134"/>
  <c r="BX25" i="134"/>
  <c r="BV25" i="134"/>
  <c r="BU25" i="134"/>
  <c r="BT25" i="134"/>
  <c r="BR25" i="134"/>
  <c r="BQ25" i="134"/>
  <c r="BP25" i="134"/>
  <c r="BN25" i="134"/>
  <c r="BM25" i="134"/>
  <c r="BL25" i="134"/>
  <c r="BJ25" i="134"/>
  <c r="O25" i="134"/>
  <c r="P25" i="134"/>
  <c r="P24" i="134"/>
  <c r="O24" i="134"/>
  <c r="CG23" i="134"/>
  <c r="CE23" i="134"/>
  <c r="CD23" i="134"/>
  <c r="BL23" i="134"/>
  <c r="BG23" i="134"/>
  <c r="BF23" i="134"/>
  <c r="BR23" i="134"/>
  <c r="BP23" i="134"/>
  <c r="BO23" i="134"/>
  <c r="BN23" i="134"/>
  <c r="BK23" i="134"/>
  <c r="BJ23" i="134"/>
  <c r="P23" i="134"/>
  <c r="O23" i="134"/>
  <c r="BI23" i="134"/>
  <c r="BX22" i="134"/>
  <c r="BP22" i="134"/>
  <c r="BG22" i="134"/>
  <c r="CB22" i="134"/>
  <c r="CA22" i="134"/>
  <c r="AY21" i="134"/>
  <c r="BY22" i="134"/>
  <c r="BW22" i="134"/>
  <c r="BV22" i="134"/>
  <c r="BT22" i="134"/>
  <c r="BS22" i="134"/>
  <c r="BR22" i="134"/>
  <c r="BQ22" i="134"/>
  <c r="BO22" i="134"/>
  <c r="BN22" i="134"/>
  <c r="BL22" i="134"/>
  <c r="BK22" i="134"/>
  <c r="BJ22" i="134"/>
  <c r="BJ21" i="134" s="1"/>
  <c r="P22" i="134"/>
  <c r="BX21" i="134"/>
  <c r="BP21" i="134"/>
  <c r="BN21" i="134"/>
  <c r="BG21" i="134"/>
  <c r="BE21" i="134"/>
  <c r="BD21" i="134"/>
  <c r="BC21" i="134"/>
  <c r="BC42" i="134" s="1"/>
  <c r="BB21" i="134"/>
  <c r="BB42" i="134" s="1"/>
  <c r="AZ21" i="134"/>
  <c r="AZ42" i="134" s="1"/>
  <c r="AX21" i="134"/>
  <c r="AW21" i="134"/>
  <c r="AV21" i="134"/>
  <c r="AU21" i="134"/>
  <c r="AU42" i="134" s="1"/>
  <c r="AT21" i="134"/>
  <c r="AT42" i="134" s="1"/>
  <c r="AR21" i="134"/>
  <c r="AR42" i="134" s="1"/>
  <c r="AP21" i="134"/>
  <c r="AO21" i="134"/>
  <c r="AO42" i="134" s="1"/>
  <c r="AN21" i="134"/>
  <c r="AM21" i="134"/>
  <c r="AM42" i="134" s="1"/>
  <c r="AL21" i="134"/>
  <c r="AL42" i="134" s="1"/>
  <c r="AJ21" i="134"/>
  <c r="AJ42" i="134" s="1"/>
  <c r="BR21" i="134"/>
  <c r="BO21" i="134"/>
  <c r="BL21" i="134"/>
  <c r="BK21" i="134"/>
  <c r="P21" i="134"/>
  <c r="N21" i="134"/>
  <c r="M21" i="134"/>
  <c r="O21" i="134" s="1"/>
  <c r="L21" i="134"/>
  <c r="K21" i="134"/>
  <c r="K42" i="134" s="1"/>
  <c r="J21" i="134"/>
  <c r="J42" i="134" s="1"/>
  <c r="I21" i="134"/>
  <c r="BP18" i="134"/>
  <c r="BP44" i="134" s="1"/>
  <c r="BR18" i="134"/>
  <c r="BR44" i="134" s="1"/>
  <c r="BQ18" i="134"/>
  <c r="BQ44" i="134" s="1"/>
  <c r="CB16" i="134"/>
  <c r="BW16" i="134"/>
  <c r="BO16" i="134"/>
  <c r="BG16" i="134"/>
  <c r="BF16" i="134"/>
  <c r="CC16" i="134"/>
  <c r="CE16" i="134" s="1"/>
  <c r="BC13" i="134"/>
  <c r="CG16" i="134"/>
  <c r="CA16" i="134"/>
  <c r="BZ16" i="134"/>
  <c r="BY16" i="134"/>
  <c r="BX16" i="134"/>
  <c r="AP13" i="134"/>
  <c r="BV13" i="134" s="1"/>
  <c r="BU16" i="134"/>
  <c r="AM13" i="134"/>
  <c r="BT16" i="134"/>
  <c r="BS16" i="134"/>
  <c r="BR16" i="134"/>
  <c r="BQ16" i="134"/>
  <c r="BP16" i="134"/>
  <c r="BN16" i="134"/>
  <c r="BM16" i="134"/>
  <c r="BL16" i="134"/>
  <c r="BK16" i="134"/>
  <c r="BJ16" i="134"/>
  <c r="P16" i="134"/>
  <c r="O16" i="134"/>
  <c r="L13" i="134"/>
  <c r="BS15" i="134"/>
  <c r="BQ15" i="134"/>
  <c r="BK15" i="134"/>
  <c r="BG15" i="134"/>
  <c r="BF15" i="134"/>
  <c r="CB15" i="134"/>
  <c r="CA15" i="134"/>
  <c r="BZ15" i="134"/>
  <c r="BX15" i="134"/>
  <c r="BW15" i="134"/>
  <c r="BV15" i="134"/>
  <c r="BT15" i="134"/>
  <c r="BR15" i="134"/>
  <c r="BP15" i="134"/>
  <c r="BO15" i="134"/>
  <c r="BN15" i="134"/>
  <c r="BM15" i="134"/>
  <c r="BL15" i="134"/>
  <c r="BJ15" i="134"/>
  <c r="BI15" i="134" s="1"/>
  <c r="P15" i="134"/>
  <c r="CA14" i="134"/>
  <c r="BY14" i="134"/>
  <c r="BS14" i="134"/>
  <c r="BQ14" i="134"/>
  <c r="BK14" i="134"/>
  <c r="BG14" i="134"/>
  <c r="BF14" i="134"/>
  <c r="CC14" i="134"/>
  <c r="CG14" i="134"/>
  <c r="BZ14" i="134"/>
  <c r="BX14" i="134"/>
  <c r="BW14" i="134"/>
  <c r="BV14" i="134"/>
  <c r="BU14" i="134"/>
  <c r="BT14" i="134"/>
  <c r="BR14" i="134"/>
  <c r="BP14" i="134"/>
  <c r="BO14" i="134"/>
  <c r="BN14" i="134"/>
  <c r="BM14" i="134"/>
  <c r="BL14" i="134"/>
  <c r="BJ14" i="134"/>
  <c r="P14" i="134"/>
  <c r="CA13" i="134"/>
  <c r="BY13" i="134"/>
  <c r="BS13" i="134"/>
  <c r="BQ13" i="134"/>
  <c r="BK13" i="134"/>
  <c r="BG13" i="134"/>
  <c r="BF13" i="134"/>
  <c r="BE13" i="134"/>
  <c r="BD13" i="134"/>
  <c r="CC13" i="134" s="1"/>
  <c r="BB13" i="134"/>
  <c r="CG13" i="134" s="1"/>
  <c r="BA13" i="134"/>
  <c r="AZ13" i="134"/>
  <c r="AY13" i="134"/>
  <c r="AW13" i="134"/>
  <c r="AV13" i="134"/>
  <c r="AT13" i="134"/>
  <c r="AS13" i="134"/>
  <c r="AR13" i="134"/>
  <c r="BW13" i="134" s="1"/>
  <c r="AQ13" i="134"/>
  <c r="AO13" i="134"/>
  <c r="AN13" i="134"/>
  <c r="BU13" i="134" s="1"/>
  <c r="AL13" i="134"/>
  <c r="BT13" i="134" s="1"/>
  <c r="AK13" i="134"/>
  <c r="AJ13" i="134"/>
  <c r="BR13" i="134"/>
  <c r="BP13" i="134"/>
  <c r="BO13" i="134"/>
  <c r="BN13" i="134"/>
  <c r="BM13" i="134"/>
  <c r="BL13" i="134"/>
  <c r="K13" i="134"/>
  <c r="J13" i="134"/>
  <c r="I13" i="134"/>
  <c r="BQ11" i="134"/>
  <c r="BR11" i="134"/>
  <c r="BP11" i="134"/>
  <c r="CA10" i="134"/>
  <c r="BY10" i="134"/>
  <c r="BS10" i="134"/>
  <c r="BQ10" i="134"/>
  <c r="BK10" i="134"/>
  <c r="BG10" i="134"/>
  <c r="BF10" i="134"/>
  <c r="CC10" i="134"/>
  <c r="CG10" i="134"/>
  <c r="BZ10" i="134"/>
  <c r="BX10" i="134"/>
  <c r="BW10" i="134"/>
  <c r="BV10" i="134"/>
  <c r="BU10" i="134"/>
  <c r="BT10" i="134"/>
  <c r="BR10" i="134"/>
  <c r="BP10" i="134"/>
  <c r="BO10" i="134"/>
  <c r="BN10" i="134"/>
  <c r="BM10" i="134"/>
  <c r="BL10" i="134"/>
  <c r="BJ10" i="134"/>
  <c r="BI10" i="134" s="1"/>
  <c r="P10" i="134"/>
  <c r="CA9" i="134"/>
  <c r="BY9" i="134"/>
  <c r="BS9" i="134"/>
  <c r="BQ9" i="134"/>
  <c r="BK9" i="134"/>
  <c r="BG9" i="134"/>
  <c r="BF9" i="134"/>
  <c r="CC9" i="134"/>
  <c r="CG9" i="134"/>
  <c r="BZ9" i="134"/>
  <c r="BX9" i="134"/>
  <c r="BW9" i="134"/>
  <c r="BV9" i="134"/>
  <c r="BU9" i="134"/>
  <c r="BT9" i="134"/>
  <c r="BR9" i="134"/>
  <c r="BP9" i="134"/>
  <c r="BO9" i="134"/>
  <c r="BN9" i="134"/>
  <c r="BM9" i="134"/>
  <c r="BL9" i="134"/>
  <c r="BJ9" i="134"/>
  <c r="BI9" i="134" s="1"/>
  <c r="P9" i="134"/>
  <c r="CA8" i="134"/>
  <c r="BY8" i="134"/>
  <c r="BS8" i="134"/>
  <c r="BQ8" i="134"/>
  <c r="BK8" i="134"/>
  <c r="BG8" i="134"/>
  <c r="BF8" i="134"/>
  <c r="CC8" i="134"/>
  <c r="CG8" i="134"/>
  <c r="BZ8" i="134"/>
  <c r="BX8" i="134"/>
  <c r="BW8" i="134"/>
  <c r="BV8" i="134"/>
  <c r="BU8" i="134"/>
  <c r="BT8" i="134"/>
  <c r="BR8" i="134"/>
  <c r="BP8" i="134"/>
  <c r="BO8" i="134"/>
  <c r="BN8" i="134"/>
  <c r="BM8" i="134"/>
  <c r="BL8" i="134"/>
  <c r="BJ8" i="134"/>
  <c r="BI8" i="134" s="1"/>
  <c r="P8" i="134"/>
  <c r="CA7" i="134"/>
  <c r="BY7" i="134"/>
  <c r="BS7" i="134"/>
  <c r="BQ7" i="134"/>
  <c r="BK7" i="134"/>
  <c r="BG7" i="134"/>
  <c r="BF7" i="134"/>
  <c r="CC7" i="134"/>
  <c r="CG7" i="134"/>
  <c r="BZ7" i="134"/>
  <c r="BX7" i="134"/>
  <c r="BW7" i="134"/>
  <c r="BV7" i="134"/>
  <c r="BU7" i="134"/>
  <c r="BT7" i="134"/>
  <c r="BR7" i="134"/>
  <c r="BP7" i="134"/>
  <c r="BO7" i="134"/>
  <c r="BN7" i="134"/>
  <c r="BM7" i="134"/>
  <c r="BL7" i="134"/>
  <c r="BJ7" i="134"/>
  <c r="BI7" i="134" s="1"/>
  <c r="P7" i="134"/>
  <c r="CA6" i="134"/>
  <c r="BY6" i="134"/>
  <c r="BS6" i="134"/>
  <c r="BQ6" i="134"/>
  <c r="BK6" i="134"/>
  <c r="BG6" i="134"/>
  <c r="BF6" i="134"/>
  <c r="CC6" i="134"/>
  <c r="CG6" i="134"/>
  <c r="BZ6" i="134"/>
  <c r="BX6" i="134"/>
  <c r="BW6" i="134"/>
  <c r="BV6" i="134"/>
  <c r="BU6" i="134"/>
  <c r="BT6" i="134"/>
  <c r="BR6" i="134"/>
  <c r="BP6" i="134"/>
  <c r="BO6" i="134"/>
  <c r="BN6" i="134"/>
  <c r="BM6" i="134"/>
  <c r="BL6" i="134"/>
  <c r="BJ6" i="134"/>
  <c r="BI6" i="134" s="1"/>
  <c r="P6" i="134"/>
  <c r="O6" i="134"/>
  <c r="CA5" i="134"/>
  <c r="BY5" i="134"/>
  <c r="BS5" i="134"/>
  <c r="BQ5" i="134"/>
  <c r="BK5" i="134"/>
  <c r="BG5" i="134"/>
  <c r="BF5" i="134"/>
  <c r="CC5" i="134"/>
  <c r="CG5" i="134"/>
  <c r="BZ5" i="134"/>
  <c r="BX5" i="134"/>
  <c r="BW5" i="134"/>
  <c r="BV5" i="134"/>
  <c r="BU5" i="134"/>
  <c r="BT5" i="134"/>
  <c r="BR5" i="134"/>
  <c r="BP5" i="134"/>
  <c r="BO5" i="134"/>
  <c r="BN5" i="134"/>
  <c r="BM5" i="134"/>
  <c r="BL5" i="134"/>
  <c r="BJ5" i="134"/>
  <c r="P5" i="134"/>
  <c r="O5" i="134"/>
  <c r="CA4" i="134"/>
  <c r="BY4" i="134"/>
  <c r="BS4" i="134"/>
  <c r="BQ4" i="134"/>
  <c r="BK4" i="134"/>
  <c r="BK11" i="134" s="1"/>
  <c r="BK18" i="134" s="1"/>
  <c r="BK44" i="134" s="1"/>
  <c r="BG4" i="134"/>
  <c r="BF4" i="134"/>
  <c r="BE4" i="134"/>
  <c r="BE11" i="134" s="1"/>
  <c r="BD4" i="134"/>
  <c r="BD11" i="134" s="1"/>
  <c r="BC4" i="134"/>
  <c r="BC11" i="134" s="1"/>
  <c r="BC18" i="134" s="1"/>
  <c r="BC44" i="134" s="1"/>
  <c r="BB4" i="134"/>
  <c r="BB11" i="134" s="1"/>
  <c r="BA4" i="134"/>
  <c r="BA11" i="134" s="1"/>
  <c r="BA18" i="134" s="1"/>
  <c r="AZ4" i="134"/>
  <c r="AZ11" i="134" s="1"/>
  <c r="AY4" i="134"/>
  <c r="AY11" i="134" s="1"/>
  <c r="AY18" i="134" s="1"/>
  <c r="AX4" i="134"/>
  <c r="BZ4" i="134" s="1"/>
  <c r="AW4" i="134"/>
  <c r="AW11" i="134" s="1"/>
  <c r="AW18" i="134" s="1"/>
  <c r="AV4" i="134"/>
  <c r="AV11" i="134" s="1"/>
  <c r="AU4" i="134"/>
  <c r="AU11" i="134" s="1"/>
  <c r="AT4" i="134"/>
  <c r="AT11" i="134" s="1"/>
  <c r="AS4" i="134"/>
  <c r="AS11" i="134" s="1"/>
  <c r="AS18" i="134" s="1"/>
  <c r="AR4" i="134"/>
  <c r="AR11" i="134" s="1"/>
  <c r="AQ4" i="134"/>
  <c r="AQ11" i="134" s="1"/>
  <c r="AQ18" i="134" s="1"/>
  <c r="AP4" i="134"/>
  <c r="AP11" i="134" s="1"/>
  <c r="AO4" i="134"/>
  <c r="AO11" i="134" s="1"/>
  <c r="AO18" i="134" s="1"/>
  <c r="AO44" i="134" s="1"/>
  <c r="AN4" i="134"/>
  <c r="AN11" i="134" s="1"/>
  <c r="AM4" i="134"/>
  <c r="AM11" i="134" s="1"/>
  <c r="AM18" i="134" s="1"/>
  <c r="AM44" i="134" s="1"/>
  <c r="AL4" i="134"/>
  <c r="AL11" i="134" s="1"/>
  <c r="AK4" i="134"/>
  <c r="AK11" i="134" s="1"/>
  <c r="AK18" i="134" s="1"/>
  <c r="AJ4" i="134"/>
  <c r="AJ11" i="134" s="1"/>
  <c r="BR4" i="134"/>
  <c r="BP4" i="134"/>
  <c r="BO4" i="134"/>
  <c r="BN4" i="134"/>
  <c r="BN11" i="134" s="1"/>
  <c r="BM4" i="134"/>
  <c r="BM11" i="134" s="1"/>
  <c r="BL4" i="134"/>
  <c r="BL11" i="134" s="1"/>
  <c r="BL18" i="134" s="1"/>
  <c r="BL44" i="134" s="1"/>
  <c r="N4" i="134"/>
  <c r="N11" i="134" s="1"/>
  <c r="M4" i="134"/>
  <c r="P4" i="134" s="1"/>
  <c r="L4" i="134"/>
  <c r="L11" i="134" s="1"/>
  <c r="L18" i="134" s="1"/>
  <c r="K4" i="134"/>
  <c r="K11" i="134" s="1"/>
  <c r="K18" i="134" s="1"/>
  <c r="K44" i="134" s="1"/>
  <c r="J4" i="134"/>
  <c r="J11" i="134" s="1"/>
  <c r="J18" i="134" s="1"/>
  <c r="J44" i="134" s="1"/>
  <c r="I4" i="134"/>
  <c r="I11" i="134" s="1"/>
  <c r="I18" i="134" s="1"/>
  <c r="I44" i="134" s="1"/>
  <c r="H4" i="134"/>
  <c r="G4" i="134"/>
  <c r="F4" i="134"/>
  <c r="E4" i="134"/>
  <c r="D4" i="134"/>
  <c r="C4" i="134"/>
  <c r="BR42" i="135"/>
  <c r="BQ42" i="135"/>
  <c r="BP42" i="135"/>
  <c r="BO42" i="135"/>
  <c r="BN42" i="135"/>
  <c r="BM42" i="135"/>
  <c r="BL42" i="135"/>
  <c r="BK42" i="135"/>
  <c r="CG40" i="135"/>
  <c r="CC40" i="135"/>
  <c r="CE40" i="135" s="1"/>
  <c r="CB40" i="135"/>
  <c r="CA40" i="135"/>
  <c r="BZ40" i="135"/>
  <c r="BY40" i="135"/>
  <c r="BX40" i="135"/>
  <c r="BW40" i="135"/>
  <c r="BV40" i="135"/>
  <c r="BU40" i="135"/>
  <c r="BT40" i="135"/>
  <c r="BS40" i="135"/>
  <c r="BR40" i="135"/>
  <c r="BQ40" i="135"/>
  <c r="BP40" i="135"/>
  <c r="BO40" i="135"/>
  <c r="BN40" i="135"/>
  <c r="BM40" i="135"/>
  <c r="BL40" i="135"/>
  <c r="BK40" i="135"/>
  <c r="BJ40" i="135"/>
  <c r="BI40" i="135" s="1"/>
  <c r="BG40" i="135"/>
  <c r="BF40" i="135"/>
  <c r="P40" i="135"/>
  <c r="O40" i="135"/>
  <c r="CG39" i="135"/>
  <c r="CE39" i="135"/>
  <c r="CC39" i="135"/>
  <c r="CB39" i="135"/>
  <c r="CA39" i="135"/>
  <c r="CD39" i="135" s="1"/>
  <c r="BZ39" i="135"/>
  <c r="BY39" i="135"/>
  <c r="BX39" i="135"/>
  <c r="BW39" i="135"/>
  <c r="BV39" i="135"/>
  <c r="BU39" i="135"/>
  <c r="BT39" i="135"/>
  <c r="BS39" i="135"/>
  <c r="BR39" i="135"/>
  <c r="BQ39" i="135"/>
  <c r="BP39" i="135"/>
  <c r="BO39" i="135"/>
  <c r="BN39" i="135"/>
  <c r="BM39" i="135"/>
  <c r="BL39" i="135"/>
  <c r="BK39" i="135"/>
  <c r="BJ39" i="135"/>
  <c r="BI39" i="135"/>
  <c r="BG39" i="135"/>
  <c r="BF39" i="135"/>
  <c r="P39" i="135"/>
  <c r="O39" i="135"/>
  <c r="CG38" i="135"/>
  <c r="CC38" i="135"/>
  <c r="CD38" i="135" s="1"/>
  <c r="CB38" i="135"/>
  <c r="CE38" i="135" s="1"/>
  <c r="CA38" i="135"/>
  <c r="BZ38" i="135"/>
  <c r="BY38" i="135"/>
  <c r="BX38" i="135"/>
  <c r="BW38" i="135"/>
  <c r="BV38" i="135"/>
  <c r="BU38" i="135"/>
  <c r="BT38" i="135"/>
  <c r="BS38" i="135"/>
  <c r="BG38" i="135"/>
  <c r="BF38" i="135"/>
  <c r="P38" i="135"/>
  <c r="O38" i="135"/>
  <c r="CG37" i="135"/>
  <c r="CC37" i="135"/>
  <c r="CD37" i="135" s="1"/>
  <c r="CB37" i="135"/>
  <c r="CA37" i="135"/>
  <c r="BZ37" i="135"/>
  <c r="BY37" i="135"/>
  <c r="BX37" i="135"/>
  <c r="BW37" i="135"/>
  <c r="BV37" i="135"/>
  <c r="BU37" i="135"/>
  <c r="BT37" i="135"/>
  <c r="BS37" i="135"/>
  <c r="BR37" i="135"/>
  <c r="BQ37" i="135"/>
  <c r="BP37" i="135"/>
  <c r="BO37" i="135"/>
  <c r="BN37" i="135"/>
  <c r="BM37" i="135"/>
  <c r="BL37" i="135"/>
  <c r="BK37" i="135"/>
  <c r="BJ37" i="135"/>
  <c r="BI37" i="135" s="1"/>
  <c r="BI36" i="135" s="1"/>
  <c r="BG37" i="135"/>
  <c r="BF37" i="135"/>
  <c r="P37" i="135"/>
  <c r="O37" i="135"/>
  <c r="BZ36" i="135"/>
  <c r="BY36" i="135"/>
  <c r="BR36" i="135"/>
  <c r="BQ36" i="135"/>
  <c r="BP36" i="135"/>
  <c r="BO36" i="135"/>
  <c r="BN36" i="135"/>
  <c r="BM36" i="135"/>
  <c r="BL36" i="135"/>
  <c r="BK36" i="135"/>
  <c r="BJ36" i="135"/>
  <c r="BE36" i="135"/>
  <c r="BG36" i="135" s="1"/>
  <c r="BD36" i="135"/>
  <c r="CC36" i="135" s="1"/>
  <c r="BC36" i="135"/>
  <c r="BB36" i="135"/>
  <c r="CG36" i="135" s="1"/>
  <c r="BA36" i="135"/>
  <c r="AZ36" i="135"/>
  <c r="CA36" i="135" s="1"/>
  <c r="AY36" i="135"/>
  <c r="AX36" i="135"/>
  <c r="AW36" i="135"/>
  <c r="AV36" i="135"/>
  <c r="AU36" i="135"/>
  <c r="AT36" i="135"/>
  <c r="BX36" i="135" s="1"/>
  <c r="AS36" i="135"/>
  <c r="AR36" i="135"/>
  <c r="BW36" i="135" s="1"/>
  <c r="AQ36" i="135"/>
  <c r="AP36" i="135"/>
  <c r="BV36" i="135" s="1"/>
  <c r="AO36" i="135"/>
  <c r="AN36" i="135"/>
  <c r="BU36" i="135" s="1"/>
  <c r="AM36" i="135"/>
  <c r="AL36" i="135"/>
  <c r="BT36" i="135" s="1"/>
  <c r="AK36" i="135"/>
  <c r="AJ36" i="135"/>
  <c r="BS36" i="135" s="1"/>
  <c r="N36" i="135"/>
  <c r="P36" i="135" s="1"/>
  <c r="M36" i="135"/>
  <c r="O36" i="135" s="1"/>
  <c r="L36" i="135"/>
  <c r="K36" i="135"/>
  <c r="J36" i="135"/>
  <c r="I36" i="135"/>
  <c r="CG34" i="135"/>
  <c r="CC34" i="135"/>
  <c r="CE34" i="135" s="1"/>
  <c r="CB34" i="135"/>
  <c r="CA34" i="135"/>
  <c r="BZ34" i="135"/>
  <c r="BY34" i="135"/>
  <c r="BX34" i="135"/>
  <c r="BW34" i="135"/>
  <c r="BV34" i="135"/>
  <c r="BU34" i="135"/>
  <c r="BT34" i="135"/>
  <c r="BS34" i="135"/>
  <c r="BR34" i="135"/>
  <c r="BQ34" i="135"/>
  <c r="BP34" i="135"/>
  <c r="BO34" i="135"/>
  <c r="BN34" i="135"/>
  <c r="BM34" i="135"/>
  <c r="BL34" i="135"/>
  <c r="BK34" i="135"/>
  <c r="BJ34" i="135"/>
  <c r="BJ27" i="135" s="1"/>
  <c r="BI34" i="135"/>
  <c r="BG34" i="135"/>
  <c r="BF34" i="135"/>
  <c r="P34" i="135"/>
  <c r="O34" i="135"/>
  <c r="CG33" i="135"/>
  <c r="CC33" i="135"/>
  <c r="CD33" i="135" s="1"/>
  <c r="CB33" i="135"/>
  <c r="CA33" i="135"/>
  <c r="BZ33" i="135"/>
  <c r="BY33" i="135"/>
  <c r="BX33" i="135"/>
  <c r="BW33" i="135"/>
  <c r="BV33" i="135"/>
  <c r="BU33" i="135"/>
  <c r="BT33" i="135"/>
  <c r="BS33" i="135"/>
  <c r="BG33" i="135"/>
  <c r="BF33" i="135"/>
  <c r="P33" i="135"/>
  <c r="O33" i="135"/>
  <c r="CG32" i="135"/>
  <c r="CE32" i="135"/>
  <c r="CC32" i="135"/>
  <c r="CB32" i="135"/>
  <c r="CA32" i="135"/>
  <c r="CD32" i="135" s="1"/>
  <c r="BZ32" i="135"/>
  <c r="BY32" i="135"/>
  <c r="BX32" i="135"/>
  <c r="BW32" i="135"/>
  <c r="BV32" i="135"/>
  <c r="BU32" i="135"/>
  <c r="BT32" i="135"/>
  <c r="BS32" i="135"/>
  <c r="BR32" i="135"/>
  <c r="BQ32" i="135"/>
  <c r="BP32" i="135"/>
  <c r="BO32" i="135"/>
  <c r="BN32" i="135"/>
  <c r="BM32" i="135"/>
  <c r="BL32" i="135"/>
  <c r="BK32" i="135"/>
  <c r="BJ32" i="135"/>
  <c r="BI32" i="135"/>
  <c r="BG32" i="135"/>
  <c r="BF32" i="135"/>
  <c r="P32" i="135"/>
  <c r="O32" i="135"/>
  <c r="CG31" i="135"/>
  <c r="CC31" i="135"/>
  <c r="CE31" i="135" s="1"/>
  <c r="CB31" i="135"/>
  <c r="CA31" i="135"/>
  <c r="BZ31" i="135"/>
  <c r="BY31" i="135"/>
  <c r="BX31" i="135"/>
  <c r="BW31" i="135"/>
  <c r="BV31" i="135"/>
  <c r="BU31" i="135"/>
  <c r="BT31" i="135"/>
  <c r="BS31" i="135"/>
  <c r="BR31" i="135"/>
  <c r="BQ31" i="135"/>
  <c r="BP31" i="135"/>
  <c r="BO31" i="135"/>
  <c r="BN31" i="135"/>
  <c r="BM31" i="135"/>
  <c r="BL31" i="135"/>
  <c r="BK31" i="135"/>
  <c r="BJ31" i="135"/>
  <c r="BI31" i="135" s="1"/>
  <c r="BG31" i="135"/>
  <c r="BF31" i="135"/>
  <c r="P31" i="135"/>
  <c r="O31" i="135"/>
  <c r="CG30" i="135"/>
  <c r="CE30" i="135"/>
  <c r="CC30" i="135"/>
  <c r="CD30" i="135" s="1"/>
  <c r="CB30" i="135"/>
  <c r="CA30" i="135"/>
  <c r="BZ30" i="135"/>
  <c r="BY30" i="135"/>
  <c r="BX30" i="135"/>
  <c r="BW30" i="135"/>
  <c r="BV30" i="135"/>
  <c r="BU30" i="135"/>
  <c r="BT30" i="135"/>
  <c r="BS30" i="135"/>
  <c r="BR30" i="135"/>
  <c r="BQ30" i="135"/>
  <c r="BP30" i="135"/>
  <c r="BO30" i="135"/>
  <c r="BN30" i="135"/>
  <c r="BM30" i="135"/>
  <c r="BL30" i="135"/>
  <c r="BK30" i="135"/>
  <c r="BJ30" i="135"/>
  <c r="BI30" i="135"/>
  <c r="BG30" i="135"/>
  <c r="BF30" i="135"/>
  <c r="P30" i="135"/>
  <c r="O30" i="135"/>
  <c r="CG29" i="135"/>
  <c r="CC29" i="135"/>
  <c r="CE29" i="135" s="1"/>
  <c r="CB29" i="135"/>
  <c r="CA29" i="135"/>
  <c r="BZ29" i="135"/>
  <c r="BY29" i="135"/>
  <c r="BX29" i="135"/>
  <c r="BW29" i="135"/>
  <c r="BV29" i="135"/>
  <c r="BU29" i="135"/>
  <c r="BT29" i="135"/>
  <c r="BS29" i="135"/>
  <c r="BR29" i="135"/>
  <c r="BQ29" i="135"/>
  <c r="BP29" i="135"/>
  <c r="BO29" i="135"/>
  <c r="BN29" i="135"/>
  <c r="BM29" i="135"/>
  <c r="BL29" i="135"/>
  <c r="BK29" i="135"/>
  <c r="BJ29" i="135"/>
  <c r="BI29" i="135" s="1"/>
  <c r="BG29" i="135"/>
  <c r="BF29" i="135"/>
  <c r="P29" i="135"/>
  <c r="O29" i="135"/>
  <c r="CG28" i="135"/>
  <c r="CE28" i="135"/>
  <c r="CC28" i="135"/>
  <c r="CD28" i="135" s="1"/>
  <c r="CB28" i="135"/>
  <c r="CA28" i="135"/>
  <c r="BZ28" i="135"/>
  <c r="BY28" i="135"/>
  <c r="BX28" i="135"/>
  <c r="BW28" i="135"/>
  <c r="BV28" i="135"/>
  <c r="BU28" i="135"/>
  <c r="BT28" i="135"/>
  <c r="BS28" i="135"/>
  <c r="BR28" i="135"/>
  <c r="BQ28" i="135"/>
  <c r="BP28" i="135"/>
  <c r="BO28" i="135"/>
  <c r="BN28" i="135"/>
  <c r="BM28" i="135"/>
  <c r="BL28" i="135"/>
  <c r="BK28" i="135"/>
  <c r="BJ28" i="135"/>
  <c r="BI28" i="135" s="1"/>
  <c r="BG28" i="135"/>
  <c r="BF28" i="135"/>
  <c r="P28" i="135"/>
  <c r="O28" i="135"/>
  <c r="CA27" i="135"/>
  <c r="BS27" i="135"/>
  <c r="BR27" i="135"/>
  <c r="BQ27" i="135"/>
  <c r="BP27" i="135"/>
  <c r="BO27" i="135"/>
  <c r="BN27" i="135"/>
  <c r="BM27" i="135"/>
  <c r="BL27" i="135"/>
  <c r="BK27" i="135"/>
  <c r="BE27" i="135"/>
  <c r="BG27" i="135" s="1"/>
  <c r="BD27" i="135"/>
  <c r="CC27" i="135" s="1"/>
  <c r="BC27" i="135"/>
  <c r="BB27" i="135"/>
  <c r="CB27" i="135" s="1"/>
  <c r="BA27" i="135"/>
  <c r="AZ27" i="135"/>
  <c r="AY27" i="135"/>
  <c r="AX27" i="135"/>
  <c r="BZ27" i="135" s="1"/>
  <c r="AW27" i="135"/>
  <c r="AV27" i="135"/>
  <c r="BY27" i="135" s="1"/>
  <c r="AU27" i="135"/>
  <c r="AT27" i="135"/>
  <c r="BX27" i="135" s="1"/>
  <c r="AS27" i="135"/>
  <c r="AR27" i="135"/>
  <c r="BW27" i="135" s="1"/>
  <c r="AQ27" i="135"/>
  <c r="AP27" i="135"/>
  <c r="BV27" i="135" s="1"/>
  <c r="AO27" i="135"/>
  <c r="AN27" i="135"/>
  <c r="BU27" i="135" s="1"/>
  <c r="AM27" i="135"/>
  <c r="AL27" i="135"/>
  <c r="BT27" i="135" s="1"/>
  <c r="AK27" i="135"/>
  <c r="AJ27" i="135"/>
  <c r="N27" i="135"/>
  <c r="P27" i="135" s="1"/>
  <c r="M27" i="135"/>
  <c r="O27" i="135" s="1"/>
  <c r="L27" i="135"/>
  <c r="K27" i="135"/>
  <c r="J27" i="135"/>
  <c r="I27" i="135"/>
  <c r="CG25" i="135"/>
  <c r="CC25" i="135"/>
  <c r="CB25" i="135"/>
  <c r="CE25" i="135" s="1"/>
  <c r="CA25" i="135"/>
  <c r="CD25" i="135" s="1"/>
  <c r="BZ25" i="135"/>
  <c r="BY25" i="135"/>
  <c r="BX25" i="135"/>
  <c r="BW25" i="135"/>
  <c r="BV25" i="135"/>
  <c r="BU25" i="135"/>
  <c r="BT25" i="135"/>
  <c r="BS25" i="135"/>
  <c r="BR25" i="135"/>
  <c r="BQ25" i="135"/>
  <c r="BP25" i="135"/>
  <c r="BO25" i="135"/>
  <c r="BN25" i="135"/>
  <c r="BM25" i="135"/>
  <c r="BL25" i="135"/>
  <c r="BK25" i="135"/>
  <c r="BJ25" i="135"/>
  <c r="BI25" i="135" s="1"/>
  <c r="BG25" i="135"/>
  <c r="BF25" i="135"/>
  <c r="P25" i="135"/>
  <c r="O25" i="135"/>
  <c r="CE23" i="135"/>
  <c r="CD23" i="135"/>
  <c r="BR23" i="135"/>
  <c r="BQ23" i="135"/>
  <c r="BP23" i="135"/>
  <c r="BO23" i="135"/>
  <c r="BN23" i="135"/>
  <c r="BM23" i="135"/>
  <c r="BL23" i="135"/>
  <c r="BK23" i="135"/>
  <c r="BJ23" i="135"/>
  <c r="BI23" i="135"/>
  <c r="BG23" i="135"/>
  <c r="BF23" i="135"/>
  <c r="P23" i="135"/>
  <c r="O23" i="135"/>
  <c r="CG22" i="135"/>
  <c r="CE22" i="135"/>
  <c r="CC22" i="135"/>
  <c r="CD22" i="135" s="1"/>
  <c r="CB22" i="135"/>
  <c r="CA22" i="135"/>
  <c r="BZ22" i="135"/>
  <c r="BY22" i="135"/>
  <c r="BX22" i="135"/>
  <c r="BW22" i="135"/>
  <c r="BV22" i="135"/>
  <c r="BU22" i="135"/>
  <c r="BT22" i="135"/>
  <c r="BS22" i="135"/>
  <c r="BR22" i="135"/>
  <c r="BQ22" i="135"/>
  <c r="BP22" i="135"/>
  <c r="BO22" i="135"/>
  <c r="BN22" i="135"/>
  <c r="BM22" i="135"/>
  <c r="BL22" i="135"/>
  <c r="BK22" i="135"/>
  <c r="BJ22" i="135"/>
  <c r="BJ21" i="135" s="1"/>
  <c r="BJ42" i="135" s="1"/>
  <c r="BG22" i="135"/>
  <c r="BF22" i="135"/>
  <c r="P22" i="135"/>
  <c r="O22" i="135"/>
  <c r="CA21" i="135"/>
  <c r="BW21" i="135"/>
  <c r="BS21" i="135"/>
  <c r="BR21" i="135"/>
  <c r="BQ21" i="135"/>
  <c r="BP21" i="135"/>
  <c r="BO21" i="135"/>
  <c r="BN21" i="135"/>
  <c r="BM21" i="135"/>
  <c r="BL21" i="135"/>
  <c r="BK21" i="135"/>
  <c r="BE21" i="135"/>
  <c r="BG21" i="135" s="1"/>
  <c r="BD21" i="135"/>
  <c r="BD42" i="135" s="1"/>
  <c r="BC21" i="135"/>
  <c r="BC42" i="135" s="1"/>
  <c r="BB21" i="135"/>
  <c r="CB21" i="135" s="1"/>
  <c r="BA21" i="135"/>
  <c r="BA42" i="135" s="1"/>
  <c r="AZ21" i="135"/>
  <c r="AZ42" i="135" s="1"/>
  <c r="CA42" i="135" s="1"/>
  <c r="AY21" i="135"/>
  <c r="AY42" i="135" s="1"/>
  <c r="AX21" i="135"/>
  <c r="BZ21" i="135" s="1"/>
  <c r="AW21" i="135"/>
  <c r="AW42" i="135" s="1"/>
  <c r="AV21" i="135"/>
  <c r="BY21" i="135" s="1"/>
  <c r="AU21" i="135"/>
  <c r="AU42" i="135" s="1"/>
  <c r="AT21" i="135"/>
  <c r="BX21" i="135" s="1"/>
  <c r="AS21" i="135"/>
  <c r="AS42" i="135" s="1"/>
  <c r="AR21" i="135"/>
  <c r="AR42" i="135" s="1"/>
  <c r="BW42" i="135" s="1"/>
  <c r="AQ21" i="135"/>
  <c r="AQ42" i="135" s="1"/>
  <c r="AP21" i="135"/>
  <c r="AP42" i="135" s="1"/>
  <c r="BV42" i="135" s="1"/>
  <c r="AO21" i="135"/>
  <c r="AO42" i="135" s="1"/>
  <c r="AN21" i="135"/>
  <c r="AN42" i="135" s="1"/>
  <c r="BU42" i="135" s="1"/>
  <c r="AM21" i="135"/>
  <c r="AM42" i="135" s="1"/>
  <c r="AL21" i="135"/>
  <c r="BT21" i="135" s="1"/>
  <c r="AK21" i="135"/>
  <c r="AK42" i="135" s="1"/>
  <c r="AJ21" i="135"/>
  <c r="AJ42" i="135" s="1"/>
  <c r="BS42" i="135" s="1"/>
  <c r="N21" i="135"/>
  <c r="P21" i="135" s="1"/>
  <c r="M21" i="135"/>
  <c r="O21" i="135" s="1"/>
  <c r="L21" i="135"/>
  <c r="L42" i="135" s="1"/>
  <c r="K21" i="135"/>
  <c r="K42" i="135" s="1"/>
  <c r="J21" i="135"/>
  <c r="J42" i="135" s="1"/>
  <c r="I21" i="135"/>
  <c r="I42" i="135" s="1"/>
  <c r="BR18" i="135"/>
  <c r="BR44" i="135" s="1"/>
  <c r="BQ18" i="135"/>
  <c r="BQ44" i="135" s="1"/>
  <c r="BP18" i="135"/>
  <c r="BP44" i="135" s="1"/>
  <c r="CG16" i="135"/>
  <c r="CC16" i="135"/>
  <c r="CE16" i="135" s="1"/>
  <c r="CB16" i="135"/>
  <c r="CA16" i="135"/>
  <c r="BZ16" i="135"/>
  <c r="BY16" i="135"/>
  <c r="BX16" i="135"/>
  <c r="BW16" i="135"/>
  <c r="BV16" i="135"/>
  <c r="BU16" i="135"/>
  <c r="BT16" i="135"/>
  <c r="BS16" i="135"/>
  <c r="BR16" i="135"/>
  <c r="BQ16" i="135"/>
  <c r="BP16" i="135"/>
  <c r="BO16" i="135"/>
  <c r="BN16" i="135"/>
  <c r="BM16" i="135"/>
  <c r="BL16" i="135"/>
  <c r="BK16" i="135"/>
  <c r="BJ16" i="135"/>
  <c r="BI16" i="135"/>
  <c r="BG16" i="135"/>
  <c r="BF16" i="135"/>
  <c r="P16" i="135"/>
  <c r="O16" i="135"/>
  <c r="CG15" i="135"/>
  <c r="CE15" i="135"/>
  <c r="CC15" i="135"/>
  <c r="CD15" i="135" s="1"/>
  <c r="CB15" i="135"/>
  <c r="CA15" i="135"/>
  <c r="BZ15" i="135"/>
  <c r="BY15" i="135"/>
  <c r="BX15" i="135"/>
  <c r="BW15" i="135"/>
  <c r="BV15" i="135"/>
  <c r="BU15" i="135"/>
  <c r="BT15" i="135"/>
  <c r="BS15" i="135"/>
  <c r="BR15" i="135"/>
  <c r="BQ15" i="135"/>
  <c r="BP15" i="135"/>
  <c r="BO15" i="135"/>
  <c r="BN15" i="135"/>
  <c r="BM15" i="135"/>
  <c r="BL15" i="135"/>
  <c r="BK15" i="135"/>
  <c r="BJ15" i="135"/>
  <c r="BI15" i="135" s="1"/>
  <c r="BG15" i="135"/>
  <c r="BF15" i="135"/>
  <c r="P15" i="135"/>
  <c r="O15" i="135"/>
  <c r="CG14" i="135"/>
  <c r="CC14" i="135"/>
  <c r="CD14" i="135" s="1"/>
  <c r="CB14" i="135"/>
  <c r="CE14" i="135" s="1"/>
  <c r="CA14" i="135"/>
  <c r="BZ14" i="135"/>
  <c r="BY14" i="135"/>
  <c r="BX14" i="135"/>
  <c r="BW14" i="135"/>
  <c r="BV14" i="135"/>
  <c r="BU14" i="135"/>
  <c r="BT14" i="135"/>
  <c r="BS14" i="135"/>
  <c r="BR14" i="135"/>
  <c r="BQ14" i="135"/>
  <c r="BP14" i="135"/>
  <c r="BO14" i="135"/>
  <c r="BN14" i="135"/>
  <c r="BM14" i="135"/>
  <c r="BL14" i="135"/>
  <c r="BK14" i="135"/>
  <c r="BJ14" i="135"/>
  <c r="BI14" i="135" s="1"/>
  <c r="BI13" i="135" s="1"/>
  <c r="BG14" i="135"/>
  <c r="BF14" i="135"/>
  <c r="P14" i="135"/>
  <c r="O14" i="135"/>
  <c r="CG13" i="135"/>
  <c r="BY13" i="135"/>
  <c r="BX13" i="135"/>
  <c r="BW13" i="135"/>
  <c r="BR13" i="135"/>
  <c r="BQ13" i="135"/>
  <c r="BP13" i="135"/>
  <c r="BO13" i="135"/>
  <c r="BN13" i="135"/>
  <c r="BM13" i="135"/>
  <c r="BL13" i="135"/>
  <c r="BK13" i="135"/>
  <c r="BJ13" i="135"/>
  <c r="BG13" i="135"/>
  <c r="BF13" i="135"/>
  <c r="BE13" i="135"/>
  <c r="BD13" i="135"/>
  <c r="CC13" i="135" s="1"/>
  <c r="BC13" i="135"/>
  <c r="BB13" i="135"/>
  <c r="CB13" i="135" s="1"/>
  <c r="BA13" i="135"/>
  <c r="AZ13" i="135"/>
  <c r="CA13" i="135" s="1"/>
  <c r="AY13" i="135"/>
  <c r="AX13" i="135"/>
  <c r="BZ13" i="135" s="1"/>
  <c r="AW13" i="135"/>
  <c r="AV13" i="135"/>
  <c r="AU13" i="135"/>
  <c r="AT13" i="135"/>
  <c r="AS13" i="135"/>
  <c r="AR13" i="135"/>
  <c r="AQ13" i="135"/>
  <c r="AP13" i="135"/>
  <c r="BV13" i="135" s="1"/>
  <c r="AO13" i="135"/>
  <c r="AN13" i="135"/>
  <c r="BU13" i="135" s="1"/>
  <c r="AM13" i="135"/>
  <c r="AL13" i="135"/>
  <c r="BT13" i="135" s="1"/>
  <c r="AK13" i="135"/>
  <c r="AJ13" i="135"/>
  <c r="BS13" i="135" s="1"/>
  <c r="P13" i="135"/>
  <c r="O13" i="135"/>
  <c r="N13" i="135"/>
  <c r="M13" i="135"/>
  <c r="L13" i="135"/>
  <c r="K13" i="135"/>
  <c r="J13" i="135"/>
  <c r="I13" i="135"/>
  <c r="BR11" i="135"/>
  <c r="BQ11" i="135"/>
  <c r="BP11" i="135"/>
  <c r="CG10" i="135"/>
  <c r="CE10" i="135"/>
  <c r="CC10" i="135"/>
  <c r="CB10" i="135"/>
  <c r="CA10" i="135"/>
  <c r="CD10" i="135" s="1"/>
  <c r="BZ10" i="135"/>
  <c r="BY10" i="135"/>
  <c r="BX10" i="135"/>
  <c r="BW10" i="135"/>
  <c r="BV10" i="135"/>
  <c r="BU10" i="135"/>
  <c r="BT10" i="135"/>
  <c r="BS10" i="135"/>
  <c r="BR10" i="135"/>
  <c r="BQ10" i="135"/>
  <c r="BP10" i="135"/>
  <c r="BO10" i="135"/>
  <c r="BN10" i="135"/>
  <c r="BM10" i="135"/>
  <c r="BL10" i="135"/>
  <c r="BK10" i="135"/>
  <c r="BJ10" i="135"/>
  <c r="BI10" i="135" s="1"/>
  <c r="BG10" i="135"/>
  <c r="BF10" i="135"/>
  <c r="P10" i="135"/>
  <c r="O10" i="135"/>
  <c r="CG9" i="135"/>
  <c r="CC9" i="135"/>
  <c r="CD9" i="135" s="1"/>
  <c r="CB9" i="135"/>
  <c r="CE9" i="135" s="1"/>
  <c r="CA9" i="135"/>
  <c r="BZ9" i="135"/>
  <c r="BY9" i="135"/>
  <c r="BX9" i="135"/>
  <c r="BW9" i="135"/>
  <c r="BV9" i="135"/>
  <c r="BU9" i="135"/>
  <c r="BT9" i="135"/>
  <c r="BS9" i="135"/>
  <c r="BR9" i="135"/>
  <c r="BQ9" i="135"/>
  <c r="BP9" i="135"/>
  <c r="BO9" i="135"/>
  <c r="BN9" i="135"/>
  <c r="BM9" i="135"/>
  <c r="BL9" i="135"/>
  <c r="BK9" i="135"/>
  <c r="BJ9" i="135"/>
  <c r="BI9" i="135"/>
  <c r="BG9" i="135"/>
  <c r="BF9" i="135"/>
  <c r="P9" i="135"/>
  <c r="O9" i="135"/>
  <c r="CG8" i="135"/>
  <c r="CE8" i="135"/>
  <c r="CC8" i="135"/>
  <c r="CD8" i="135" s="1"/>
  <c r="CB8" i="135"/>
  <c r="CA8" i="135"/>
  <c r="BZ8" i="135"/>
  <c r="BY8" i="135"/>
  <c r="BX8" i="135"/>
  <c r="BW8" i="135"/>
  <c r="BV8" i="135"/>
  <c r="BU8" i="135"/>
  <c r="BT8" i="135"/>
  <c r="BS8" i="135"/>
  <c r="BR8" i="135"/>
  <c r="BQ8" i="135"/>
  <c r="BP8" i="135"/>
  <c r="BO8" i="135"/>
  <c r="BN8" i="135"/>
  <c r="BM8" i="135"/>
  <c r="BL8" i="135"/>
  <c r="BK8" i="135"/>
  <c r="BJ8" i="135"/>
  <c r="BI8" i="135" s="1"/>
  <c r="BG8" i="135"/>
  <c r="BF8" i="135"/>
  <c r="P8" i="135"/>
  <c r="O8" i="135"/>
  <c r="CG7" i="135"/>
  <c r="CC7" i="135"/>
  <c r="CD7" i="135" s="1"/>
  <c r="CB7" i="135"/>
  <c r="CE7" i="135" s="1"/>
  <c r="CA7" i="135"/>
  <c r="BZ7" i="135"/>
  <c r="BY7" i="135"/>
  <c r="BX7" i="135"/>
  <c r="BW7" i="135"/>
  <c r="BV7" i="135"/>
  <c r="BU7" i="135"/>
  <c r="BT7" i="135"/>
  <c r="BS7" i="135"/>
  <c r="BR7" i="135"/>
  <c r="BQ7" i="135"/>
  <c r="BP7" i="135"/>
  <c r="BO7" i="135"/>
  <c r="BN7" i="135"/>
  <c r="BM7" i="135"/>
  <c r="BL7" i="135"/>
  <c r="BK7" i="135"/>
  <c r="BJ7" i="135"/>
  <c r="BI7" i="135" s="1"/>
  <c r="BG7" i="135"/>
  <c r="BF7" i="135"/>
  <c r="P7" i="135"/>
  <c r="O7" i="135"/>
  <c r="CG6" i="135"/>
  <c r="CE6" i="135"/>
  <c r="CC6" i="135"/>
  <c r="CD6" i="135" s="1"/>
  <c r="CB6" i="135"/>
  <c r="CA6" i="135"/>
  <c r="BZ6" i="135"/>
  <c r="BY6" i="135"/>
  <c r="BX6" i="135"/>
  <c r="BW6" i="135"/>
  <c r="BV6" i="135"/>
  <c r="BU6" i="135"/>
  <c r="BT6" i="135"/>
  <c r="BS6" i="135"/>
  <c r="BR6" i="135"/>
  <c r="BQ6" i="135"/>
  <c r="BP6" i="135"/>
  <c r="BO6" i="135"/>
  <c r="BN6" i="135"/>
  <c r="BM6" i="135"/>
  <c r="BL6" i="135"/>
  <c r="BK6" i="135"/>
  <c r="BJ6" i="135"/>
  <c r="BI6" i="135" s="1"/>
  <c r="BG6" i="135"/>
  <c r="BF6" i="135"/>
  <c r="P6" i="135"/>
  <c r="O6" i="135"/>
  <c r="CG5" i="135"/>
  <c r="CC5" i="135"/>
  <c r="CE5" i="135" s="1"/>
  <c r="CB5" i="135"/>
  <c r="CA5" i="135"/>
  <c r="BZ5" i="135"/>
  <c r="BY5" i="135"/>
  <c r="BX5" i="135"/>
  <c r="BW5" i="135"/>
  <c r="BV5" i="135"/>
  <c r="BU5" i="135"/>
  <c r="BT5" i="135"/>
  <c r="BS5" i="135"/>
  <c r="BR5" i="135"/>
  <c r="BQ5" i="135"/>
  <c r="BP5" i="135"/>
  <c r="BO5" i="135"/>
  <c r="BN5" i="135"/>
  <c r="BM5" i="135"/>
  <c r="BL5" i="135"/>
  <c r="BK5" i="135"/>
  <c r="BJ5" i="135"/>
  <c r="BI5" i="135"/>
  <c r="BG5" i="135"/>
  <c r="BF5" i="135"/>
  <c r="P5" i="135"/>
  <c r="O5" i="135"/>
  <c r="CG4" i="135"/>
  <c r="BX4" i="135"/>
  <c r="BW4" i="135"/>
  <c r="BR4" i="135"/>
  <c r="BQ4" i="135"/>
  <c r="BP4" i="135"/>
  <c r="BO4" i="135"/>
  <c r="BO11" i="135" s="1"/>
  <c r="BO18" i="135" s="1"/>
  <c r="BO44" i="135" s="1"/>
  <c r="BN4" i="135"/>
  <c r="BN11" i="135" s="1"/>
  <c r="BN18" i="135" s="1"/>
  <c r="BN44" i="135" s="1"/>
  <c r="BM4" i="135"/>
  <c r="BM11" i="135" s="1"/>
  <c r="BM18" i="135" s="1"/>
  <c r="BM44" i="135" s="1"/>
  <c r="BL4" i="135"/>
  <c r="BL11" i="135" s="1"/>
  <c r="BL18" i="135" s="1"/>
  <c r="BL44" i="135" s="1"/>
  <c r="BK4" i="135"/>
  <c r="BK11" i="135" s="1"/>
  <c r="BK18" i="135" s="1"/>
  <c r="BK44" i="135" s="1"/>
  <c r="BJ4" i="135"/>
  <c r="BJ11" i="135" s="1"/>
  <c r="BJ18" i="135" s="1"/>
  <c r="BJ44" i="135" s="1"/>
  <c r="BG4" i="135"/>
  <c r="BF4" i="135"/>
  <c r="BE4" i="135"/>
  <c r="BE11" i="135" s="1"/>
  <c r="BD4" i="135"/>
  <c r="BD11" i="135" s="1"/>
  <c r="BC4" i="135"/>
  <c r="BC11" i="135" s="1"/>
  <c r="BC18" i="135" s="1"/>
  <c r="BC44" i="135" s="1"/>
  <c r="BB4" i="135"/>
  <c r="CB4" i="135" s="1"/>
  <c r="BA4" i="135"/>
  <c r="BA11" i="135" s="1"/>
  <c r="BA18" i="135" s="1"/>
  <c r="BA44" i="135" s="1"/>
  <c r="AZ4" i="135"/>
  <c r="CA4" i="135" s="1"/>
  <c r="AY4" i="135"/>
  <c r="AY11" i="135" s="1"/>
  <c r="AY18" i="135" s="1"/>
  <c r="AY44" i="135" s="1"/>
  <c r="AX4" i="135"/>
  <c r="AX11" i="135" s="1"/>
  <c r="AW4" i="135"/>
  <c r="AW11" i="135" s="1"/>
  <c r="AW18" i="135" s="1"/>
  <c r="AW44" i="135" s="1"/>
  <c r="AV4" i="135"/>
  <c r="AV11" i="135" s="1"/>
  <c r="AU4" i="135"/>
  <c r="AU11" i="135" s="1"/>
  <c r="AU18" i="135" s="1"/>
  <c r="AU44" i="135" s="1"/>
  <c r="AT4" i="135"/>
  <c r="AT11" i="135" s="1"/>
  <c r="AS4" i="135"/>
  <c r="AS11" i="135" s="1"/>
  <c r="AS18" i="135" s="1"/>
  <c r="AS44" i="135" s="1"/>
  <c r="AR4" i="135"/>
  <c r="AR11" i="135" s="1"/>
  <c r="AQ4" i="135"/>
  <c r="AQ11" i="135" s="1"/>
  <c r="AQ18" i="135" s="1"/>
  <c r="AQ44" i="135" s="1"/>
  <c r="AP4" i="135"/>
  <c r="BV4" i="135" s="1"/>
  <c r="AO4" i="135"/>
  <c r="AO11" i="135" s="1"/>
  <c r="AO18" i="135" s="1"/>
  <c r="AO44" i="135" s="1"/>
  <c r="AN4" i="135"/>
  <c r="AN11" i="135" s="1"/>
  <c r="AM4" i="135"/>
  <c r="AM11" i="135" s="1"/>
  <c r="AM18" i="135" s="1"/>
  <c r="AM44" i="135" s="1"/>
  <c r="AL4" i="135"/>
  <c r="BT4" i="135" s="1"/>
  <c r="AK4" i="135"/>
  <c r="AK11" i="135" s="1"/>
  <c r="AK18" i="135" s="1"/>
  <c r="AK44" i="135" s="1"/>
  <c r="AJ4" i="135"/>
  <c r="BS4" i="135" s="1"/>
  <c r="P4" i="135"/>
  <c r="O4" i="135"/>
  <c r="N4" i="135"/>
  <c r="N11" i="135" s="1"/>
  <c r="M4" i="135"/>
  <c r="M11" i="135" s="1"/>
  <c r="L4" i="135"/>
  <c r="L11" i="135" s="1"/>
  <c r="L18" i="135" s="1"/>
  <c r="L44" i="135" s="1"/>
  <c r="K4" i="135"/>
  <c r="K11" i="135" s="1"/>
  <c r="K18" i="135" s="1"/>
  <c r="K44" i="135" s="1"/>
  <c r="J4" i="135"/>
  <c r="J11" i="135" s="1"/>
  <c r="J18" i="135" s="1"/>
  <c r="J44" i="135" s="1"/>
  <c r="I4" i="135"/>
  <c r="I11" i="135" s="1"/>
  <c r="I18" i="135" s="1"/>
  <c r="H4" i="135"/>
  <c r="G4" i="135"/>
  <c r="F4" i="135"/>
  <c r="E4" i="135"/>
  <c r="D4" i="135"/>
  <c r="C4" i="135"/>
  <c r="BM22" i="140" l="1"/>
  <c r="BM21" i="140" s="1"/>
  <c r="BM32" i="140"/>
  <c r="BM14" i="140"/>
  <c r="BM7" i="140"/>
  <c r="BS11" i="140"/>
  <c r="BM6" i="140"/>
  <c r="BM40" i="140"/>
  <c r="BT44" i="140"/>
  <c r="BM10" i="140"/>
  <c r="BM16" i="140"/>
  <c r="BM29" i="140"/>
  <c r="BM31" i="140"/>
  <c r="BM28" i="140"/>
  <c r="BM34" i="140"/>
  <c r="BM5" i="140"/>
  <c r="BM25" i="140"/>
  <c r="BM39" i="140"/>
  <c r="BM15" i="140"/>
  <c r="BM8" i="140"/>
  <c r="BM9" i="140"/>
  <c r="BP11" i="140"/>
  <c r="BQ11" i="140"/>
  <c r="BN21" i="140"/>
  <c r="BO11" i="140"/>
  <c r="BV44" i="140"/>
  <c r="BU44" i="140"/>
  <c r="BN27" i="140"/>
  <c r="BN4" i="140"/>
  <c r="BR11" i="140"/>
  <c r="BN13" i="140"/>
  <c r="BM37" i="140"/>
  <c r="BN36" i="140"/>
  <c r="BG22" i="114"/>
  <c r="BG21" i="114" s="1"/>
  <c r="BG15" i="114"/>
  <c r="BG30" i="114"/>
  <c r="BG10" i="114"/>
  <c r="BG5" i="114"/>
  <c r="BG16" i="114"/>
  <c r="BG8" i="114"/>
  <c r="BG29" i="114"/>
  <c r="BG9" i="114"/>
  <c r="BG28" i="114"/>
  <c r="BG6" i="114"/>
  <c r="BG33" i="114"/>
  <c r="BG32" i="114"/>
  <c r="AW18" i="137"/>
  <c r="CU18" i="137" s="1"/>
  <c r="AU12" i="137"/>
  <c r="CS12" i="137" s="1"/>
  <c r="BM12" i="137"/>
  <c r="BW12" i="137"/>
  <c r="CE12" i="137"/>
  <c r="CM12" i="137"/>
  <c r="O18" i="137"/>
  <c r="BP18" i="137" s="1"/>
  <c r="AO18" i="137"/>
  <c r="AV12" i="137"/>
  <c r="CT12" i="137" s="1"/>
  <c r="P18" i="137"/>
  <c r="BQ18" i="137" s="1"/>
  <c r="AT6" i="137"/>
  <c r="CR6" i="137" s="1"/>
  <c r="AN12" i="137"/>
  <c r="CG12" i="137"/>
  <c r="AR18" i="137"/>
  <c r="CP18" i="137" s="1"/>
  <c r="AZ18" i="137"/>
  <c r="CX18" i="137" s="1"/>
  <c r="BM6" i="137"/>
  <c r="CE6" i="137"/>
  <c r="CM6" i="137"/>
  <c r="AS18" i="137"/>
  <c r="CQ18" i="137" s="1"/>
  <c r="CC18" i="137"/>
  <c r="AQ12" i="137"/>
  <c r="CO12" i="137" s="1"/>
  <c r="AY12" i="137"/>
  <c r="CW12" i="137" s="1"/>
  <c r="AN6" i="137"/>
  <c r="CG6" i="137"/>
  <c r="AR12" i="137"/>
  <c r="CP12" i="137" s="1"/>
  <c r="AZ12" i="137"/>
  <c r="CX12" i="137" s="1"/>
  <c r="BN62" i="133"/>
  <c r="EO62" i="133" s="1"/>
  <c r="EO6" i="133"/>
  <c r="BL62" i="133"/>
  <c r="EM62" i="133" s="1"/>
  <c r="EM6" i="133"/>
  <c r="BJ62" i="133"/>
  <c r="EK62" i="133" s="1"/>
  <c r="EK6" i="133"/>
  <c r="AR62" i="133"/>
  <c r="AZ62" i="133"/>
  <c r="BI62" i="133"/>
  <c r="EJ62" i="133" s="1"/>
  <c r="EJ6" i="133"/>
  <c r="BG6" i="133"/>
  <c r="BO62" i="133"/>
  <c r="EP62" i="133" s="1"/>
  <c r="EP6" i="133"/>
  <c r="AK62" i="133"/>
  <c r="AS62" i="133"/>
  <c r="BG13" i="133"/>
  <c r="EH13" i="133" s="1"/>
  <c r="EN6" i="133"/>
  <c r="AM62" i="133"/>
  <c r="AU62" i="133"/>
  <c r="BV62" i="133" s="1"/>
  <c r="EW62" i="133" s="1"/>
  <c r="BC62" i="133"/>
  <c r="BT6" i="133"/>
  <c r="CL6" i="133"/>
  <c r="DK6" i="133"/>
  <c r="DS6" i="133"/>
  <c r="EA6" i="133"/>
  <c r="BS20" i="133"/>
  <c r="ET20" i="133" s="1"/>
  <c r="CA20" i="133"/>
  <c r="FB20" i="133" s="1"/>
  <c r="BR26" i="133"/>
  <c r="ES26" i="133" s="1"/>
  <c r="DY26" i="133"/>
  <c r="DK47" i="133"/>
  <c r="AJ61" i="133"/>
  <c r="BU47" i="133"/>
  <c r="EV47" i="133" s="1"/>
  <c r="DS47" i="133"/>
  <c r="AR61" i="133"/>
  <c r="EA47" i="133"/>
  <c r="AZ61" i="133"/>
  <c r="BQ47" i="133"/>
  <c r="ER47" i="133" s="1"/>
  <c r="BR54" i="133"/>
  <c r="ES54" i="133" s="1"/>
  <c r="I62" i="133"/>
  <c r="EC62" i="133"/>
  <c r="BB64" i="133"/>
  <c r="DU26" i="133"/>
  <c r="BV26" i="133"/>
  <c r="EW26" i="133" s="1"/>
  <c r="AN62" i="133"/>
  <c r="BU6" i="133"/>
  <c r="EV6" i="133" s="1"/>
  <c r="DL6" i="133"/>
  <c r="DT6" i="133"/>
  <c r="BV13" i="133"/>
  <c r="EW13" i="133" s="1"/>
  <c r="BT20" i="133"/>
  <c r="EU20" i="133" s="1"/>
  <c r="DZ20" i="133"/>
  <c r="DL47" i="133"/>
  <c r="AK61" i="133"/>
  <c r="DL61" i="133" s="1"/>
  <c r="DT47" i="133"/>
  <c r="AS61" i="133"/>
  <c r="DT61" i="133" s="1"/>
  <c r="EB47" i="133"/>
  <c r="BA61" i="133"/>
  <c r="EB61" i="133" s="1"/>
  <c r="CO61" i="133"/>
  <c r="DQ62" i="133"/>
  <c r="DU62" i="133"/>
  <c r="N62" i="133"/>
  <c r="AO62" i="133"/>
  <c r="AW62" i="133"/>
  <c r="BE62" i="133"/>
  <c r="BV6" i="133"/>
  <c r="EW6" i="133" s="1"/>
  <c r="CN6" i="133"/>
  <c r="DM6" i="133"/>
  <c r="DU6" i="133"/>
  <c r="EC6" i="133"/>
  <c r="DN13" i="133"/>
  <c r="BU20" i="133"/>
  <c r="EV20" i="133" s="1"/>
  <c r="BK32" i="133"/>
  <c r="EL32" i="133" s="1"/>
  <c r="J61" i="133"/>
  <c r="CK61" i="133" s="1"/>
  <c r="CK47" i="133"/>
  <c r="BR61" i="133"/>
  <c r="ES61" i="133" s="1"/>
  <c r="DM61" i="133"/>
  <c r="DU61" i="133"/>
  <c r="BV61" i="133"/>
  <c r="EW61" i="133" s="1"/>
  <c r="EC61" i="133"/>
  <c r="DO54" i="133"/>
  <c r="AN61" i="133"/>
  <c r="DW54" i="133"/>
  <c r="AV61" i="133"/>
  <c r="CA54" i="133"/>
  <c r="FB54" i="133" s="1"/>
  <c r="EE54" i="133"/>
  <c r="BD61" i="133"/>
  <c r="BD62" i="133" s="1"/>
  <c r="BX61" i="133"/>
  <c r="EY61" i="133" s="1"/>
  <c r="AJ62" i="133"/>
  <c r="AX64" i="133"/>
  <c r="BX62" i="133"/>
  <c r="EY62" i="133" s="1"/>
  <c r="BH13" i="133"/>
  <c r="EI13" i="133" s="1"/>
  <c r="BX13" i="133"/>
  <c r="EY13" i="133" s="1"/>
  <c r="BM26" i="133"/>
  <c r="EN26" i="133" s="1"/>
  <c r="BL32" i="133"/>
  <c r="EM32" i="133" s="1"/>
  <c r="BK38" i="133"/>
  <c r="EL38" i="133" s="1"/>
  <c r="BT61" i="133"/>
  <c r="EU61" i="133" s="1"/>
  <c r="DQ61" i="133"/>
  <c r="DY62" i="133"/>
  <c r="DM62" i="133"/>
  <c r="DR62" i="133"/>
  <c r="AY64" i="133"/>
  <c r="DZ62" i="133"/>
  <c r="BP62" i="133"/>
  <c r="EQ62" i="133" s="1"/>
  <c r="BX6" i="133"/>
  <c r="EY6" i="133" s="1"/>
  <c r="BW20" i="133"/>
  <c r="EX20" i="133" s="1"/>
  <c r="BH26" i="133"/>
  <c r="EI26" i="133" s="1"/>
  <c r="BZ26" i="133"/>
  <c r="FA26" i="133" s="1"/>
  <c r="DQ26" i="133"/>
  <c r="BL38" i="133"/>
  <c r="EM38" i="133" s="1"/>
  <c r="EI45" i="133"/>
  <c r="BG45" i="133"/>
  <c r="EH45" i="133" s="1"/>
  <c r="L61" i="133"/>
  <c r="CM61" i="133" s="1"/>
  <c r="O54" i="133"/>
  <c r="CP54" i="133" s="1"/>
  <c r="M61" i="133"/>
  <c r="M62" i="133" s="1"/>
  <c r="CA63" i="133"/>
  <c r="BY6" i="133"/>
  <c r="EZ6" i="133" s="1"/>
  <c r="BM38" i="133"/>
  <c r="EN38" i="133" s="1"/>
  <c r="CL62" i="133"/>
  <c r="BR6" i="133"/>
  <c r="ES6" i="133" s="1"/>
  <c r="BZ6" i="133"/>
  <c r="FA6" i="133" s="1"/>
  <c r="DQ6" i="133"/>
  <c r="DY6" i="133"/>
  <c r="BQ20" i="133"/>
  <c r="ER20" i="133" s="1"/>
  <c r="BY20" i="133"/>
  <c r="EZ20" i="133" s="1"/>
  <c r="BG32" i="133"/>
  <c r="EH32" i="133" s="1"/>
  <c r="CN54" i="133"/>
  <c r="BQ26" i="133"/>
  <c r="ER26" i="133" s="1"/>
  <c r="BY26" i="133"/>
  <c r="EZ26" i="133" s="1"/>
  <c r="P47" i="133"/>
  <c r="CQ47" i="133" s="1"/>
  <c r="EE47" i="133"/>
  <c r="DS26" i="133"/>
  <c r="BS47" i="133"/>
  <c r="ET47" i="133" s="1"/>
  <c r="BX54" i="133"/>
  <c r="EY54" i="133" s="1"/>
  <c r="CL47" i="133"/>
  <c r="CM47" i="133"/>
  <c r="BX11" i="134"/>
  <c r="AT18" i="134"/>
  <c r="CD6" i="134"/>
  <c r="CD13" i="134"/>
  <c r="AU18" i="134"/>
  <c r="AU44" i="134" s="1"/>
  <c r="CD9" i="134"/>
  <c r="BX13" i="134"/>
  <c r="BZ21" i="134"/>
  <c r="CE30" i="134"/>
  <c r="CD30" i="134"/>
  <c r="BB18" i="134"/>
  <c r="CG11" i="134"/>
  <c r="CB11" i="134"/>
  <c r="BM18" i="134"/>
  <c r="BM44" i="134" s="1"/>
  <c r="AN18" i="134"/>
  <c r="BU11" i="134"/>
  <c r="AV18" i="134"/>
  <c r="BY11" i="134"/>
  <c r="BD18" i="134"/>
  <c r="CC11" i="134"/>
  <c r="AL18" i="134"/>
  <c r="BT11" i="134"/>
  <c r="BG11" i="134"/>
  <c r="BF11" i="134"/>
  <c r="BE18" i="134"/>
  <c r="CD7" i="134"/>
  <c r="CD14" i="134"/>
  <c r="BN18" i="134"/>
  <c r="BN44" i="134" s="1"/>
  <c r="AP18" i="134"/>
  <c r="BV11" i="134"/>
  <c r="CD10" i="134"/>
  <c r="CD5" i="134"/>
  <c r="BJ13" i="134"/>
  <c r="BI14" i="134"/>
  <c r="BO11" i="134"/>
  <c r="BO18" i="134" s="1"/>
  <c r="BO44" i="134" s="1"/>
  <c r="AJ18" i="134"/>
  <c r="BS11" i="134"/>
  <c r="AR18" i="134"/>
  <c r="BW11" i="134"/>
  <c r="AZ18" i="134"/>
  <c r="CA11" i="134"/>
  <c r="CD8" i="134"/>
  <c r="BJ4" i="134"/>
  <c r="BJ11" i="134" s="1"/>
  <c r="BI5" i="134"/>
  <c r="BI4" i="134" s="1"/>
  <c r="BI11" i="134" s="1"/>
  <c r="M11" i="134"/>
  <c r="P11" i="134" s="1"/>
  <c r="M13" i="134"/>
  <c r="O13" i="134" s="1"/>
  <c r="CC33" i="134"/>
  <c r="BG33" i="134"/>
  <c r="BT4" i="134"/>
  <c r="CB4" i="134"/>
  <c r="CB5" i="134"/>
  <c r="CE5" i="134" s="1"/>
  <c r="CB6" i="134"/>
  <c r="CE6" i="134" s="1"/>
  <c r="CB7" i="134"/>
  <c r="CE7" i="134" s="1"/>
  <c r="CB8" i="134"/>
  <c r="CE8" i="134" s="1"/>
  <c r="CB9" i="134"/>
  <c r="CE9" i="134" s="1"/>
  <c r="CB10" i="134"/>
  <c r="CE10" i="134" s="1"/>
  <c r="N13" i="134"/>
  <c r="P13" i="134" s="1"/>
  <c r="AU13" i="134"/>
  <c r="CB13" i="134"/>
  <c r="CE13" i="134" s="1"/>
  <c r="CB14" i="134"/>
  <c r="CE14" i="134" s="1"/>
  <c r="CD16" i="134"/>
  <c r="AK21" i="134"/>
  <c r="AS21" i="134"/>
  <c r="BA21" i="134"/>
  <c r="BI22" i="134"/>
  <c r="BI21" i="134" s="1"/>
  <c r="BI25" i="134"/>
  <c r="BI32" i="134"/>
  <c r="AX36" i="134"/>
  <c r="BZ36" i="134" s="1"/>
  <c r="O4" i="134"/>
  <c r="BU4" i="134"/>
  <c r="CC4" i="134"/>
  <c r="O7" i="134"/>
  <c r="O8" i="134"/>
  <c r="O9" i="134"/>
  <c r="O10" i="134"/>
  <c r="O14" i="134"/>
  <c r="O15" i="134"/>
  <c r="BU15" i="134"/>
  <c r="BY15" i="134"/>
  <c r="CC15" i="134"/>
  <c r="CG15" i="134"/>
  <c r="L42" i="134"/>
  <c r="L44" i="134" s="1"/>
  <c r="BT42" i="134"/>
  <c r="BX42" i="134"/>
  <c r="CB42" i="134"/>
  <c r="O22" i="134"/>
  <c r="BU28" i="134"/>
  <c r="M27" i="134"/>
  <c r="O27" i="134" s="1"/>
  <c r="P33" i="134"/>
  <c r="O33" i="134"/>
  <c r="BV34" i="134"/>
  <c r="AP27" i="134"/>
  <c r="BV27" i="134" s="1"/>
  <c r="BZ34" i="134"/>
  <c r="AX27" i="134"/>
  <c r="BZ27" i="134" s="1"/>
  <c r="N36" i="134"/>
  <c r="P36" i="134" s="1"/>
  <c r="P38" i="134"/>
  <c r="BV4" i="134"/>
  <c r="BV16" i="134"/>
  <c r="BM22" i="134"/>
  <c r="BU22" i="134"/>
  <c r="CC22" i="134"/>
  <c r="BZ22" i="134"/>
  <c r="BM23" i="134"/>
  <c r="BQ23" i="134"/>
  <c r="CE29" i="134"/>
  <c r="CD29" i="134"/>
  <c r="BI39" i="134"/>
  <c r="BW4" i="134"/>
  <c r="AX11" i="134"/>
  <c r="AX13" i="134"/>
  <c r="BZ13" i="134" s="1"/>
  <c r="BI16" i="134"/>
  <c r="N42" i="134"/>
  <c r="BM21" i="134"/>
  <c r="BQ21" i="134"/>
  <c r="AN42" i="134"/>
  <c r="BU42" i="134" s="1"/>
  <c r="BF22" i="134"/>
  <c r="CG22" i="134"/>
  <c r="BG25" i="134"/>
  <c r="BG28" i="134"/>
  <c r="BU36" i="134"/>
  <c r="CD37" i="134"/>
  <c r="BI40" i="134"/>
  <c r="BX4" i="134"/>
  <c r="CG4" i="134"/>
  <c r="AW42" i="134"/>
  <c r="AW44" i="134" s="1"/>
  <c r="BY21" i="134"/>
  <c r="BE42" i="134"/>
  <c r="CE25" i="134"/>
  <c r="CD25" i="134"/>
  <c r="BD27" i="134"/>
  <c r="CC27" i="134" s="1"/>
  <c r="BJ27" i="134"/>
  <c r="BJ42" i="134" s="1"/>
  <c r="BI28" i="134"/>
  <c r="BI27" i="134" s="1"/>
  <c r="CE28" i="134"/>
  <c r="CD28" i="134"/>
  <c r="CE32" i="134"/>
  <c r="CD32" i="134"/>
  <c r="CE34" i="134"/>
  <c r="AP36" i="134"/>
  <c r="BV36" i="134" s="1"/>
  <c r="BU38" i="134"/>
  <c r="BY38" i="134"/>
  <c r="CC38" i="134"/>
  <c r="CE39" i="134"/>
  <c r="CD39" i="134"/>
  <c r="AV27" i="134"/>
  <c r="BY27" i="134" s="1"/>
  <c r="BG27" i="134"/>
  <c r="BJ36" i="134"/>
  <c r="BI37" i="134"/>
  <c r="BI36" i="134" s="1"/>
  <c r="BE36" i="134"/>
  <c r="BG38" i="134"/>
  <c r="BF38" i="134"/>
  <c r="CE40" i="134"/>
  <c r="CD40" i="134"/>
  <c r="AP42" i="134"/>
  <c r="AQ21" i="134"/>
  <c r="CG21" i="134"/>
  <c r="P27" i="134"/>
  <c r="CC31" i="134"/>
  <c r="CG33" i="134"/>
  <c r="BG34" i="134"/>
  <c r="CG34" i="134"/>
  <c r="AY36" i="134"/>
  <c r="AY42" i="134" s="1"/>
  <c r="AY44" i="134" s="1"/>
  <c r="BG37" i="134"/>
  <c r="CG37" i="134"/>
  <c r="O38" i="134"/>
  <c r="CG25" i="134"/>
  <c r="CG27" i="134"/>
  <c r="CG28" i="134"/>
  <c r="CG29" i="134"/>
  <c r="CG30" i="134"/>
  <c r="CG31" i="134"/>
  <c r="CG32" i="134"/>
  <c r="BT21" i="134"/>
  <c r="CB21" i="134"/>
  <c r="BT38" i="134"/>
  <c r="M42" i="134"/>
  <c r="O42" i="134" s="1"/>
  <c r="BU21" i="134"/>
  <c r="CC21" i="134"/>
  <c r="AR18" i="135"/>
  <c r="BW11" i="135"/>
  <c r="I44" i="135"/>
  <c r="I46" i="135" s="1"/>
  <c r="J46" i="135" s="1"/>
  <c r="K46" i="135" s="1"/>
  <c r="L46" i="135" s="1"/>
  <c r="BX11" i="135"/>
  <c r="AT18" i="135"/>
  <c r="BI4" i="135"/>
  <c r="BI11" i="135" s="1"/>
  <c r="BI18" i="135" s="1"/>
  <c r="CE27" i="135"/>
  <c r="CD27" i="135"/>
  <c r="BI27" i="135"/>
  <c r="O11" i="135"/>
  <c r="M18" i="135"/>
  <c r="BU11" i="135"/>
  <c r="AN18" i="135"/>
  <c r="AV18" i="135"/>
  <c r="BY11" i="135"/>
  <c r="CC11" i="135"/>
  <c r="BD18" i="135"/>
  <c r="P11" i="135"/>
  <c r="N18" i="135"/>
  <c r="BE18" i="135"/>
  <c r="BF11" i="135"/>
  <c r="BG11" i="135"/>
  <c r="CD36" i="135"/>
  <c r="AX18" i="135"/>
  <c r="BZ11" i="135"/>
  <c r="CD13" i="135"/>
  <c r="CE13" i="135"/>
  <c r="AL42" i="135"/>
  <c r="BT42" i="135" s="1"/>
  <c r="BY4" i="135"/>
  <c r="AJ11" i="135"/>
  <c r="AZ11" i="135"/>
  <c r="BU21" i="135"/>
  <c r="CC21" i="135"/>
  <c r="BI22" i="135"/>
  <c r="BI21" i="135" s="1"/>
  <c r="CE33" i="135"/>
  <c r="CE37" i="135"/>
  <c r="M42" i="135"/>
  <c r="O42" i="135" s="1"/>
  <c r="AV42" i="135"/>
  <c r="BY42" i="135" s="1"/>
  <c r="BB42" i="135"/>
  <c r="BZ4" i="135"/>
  <c r="CD5" i="135"/>
  <c r="CD16" i="135"/>
  <c r="BV21" i="135"/>
  <c r="CD29" i="135"/>
  <c r="CD31" i="135"/>
  <c r="CB36" i="135"/>
  <c r="CE36" i="135" s="1"/>
  <c r="CD40" i="135"/>
  <c r="N42" i="135"/>
  <c r="BE42" i="135"/>
  <c r="AT42" i="135"/>
  <c r="BX42" i="135" s="1"/>
  <c r="AL11" i="135"/>
  <c r="BB11" i="135"/>
  <c r="BF21" i="135"/>
  <c r="BF27" i="135"/>
  <c r="AX42" i="135"/>
  <c r="BZ42" i="135" s="1"/>
  <c r="CG21" i="135"/>
  <c r="CG27" i="135"/>
  <c r="CD34" i="135"/>
  <c r="BU4" i="135"/>
  <c r="CC4" i="135"/>
  <c r="BF36" i="135"/>
  <c r="AP11" i="135"/>
  <c r="BM4" i="140" l="1"/>
  <c r="BM11" i="140" s="1"/>
  <c r="BM36" i="140"/>
  <c r="BR18" i="140"/>
  <c r="BP18" i="140"/>
  <c r="BM27" i="140"/>
  <c r="BM13" i="140"/>
  <c r="BN11" i="140"/>
  <c r="BN18" i="140" s="1"/>
  <c r="BQ18" i="140"/>
  <c r="BS18" i="140"/>
  <c r="BO18" i="140"/>
  <c r="BN42" i="140"/>
  <c r="BG4" i="114"/>
  <c r="BG27" i="114"/>
  <c r="BG13" i="114"/>
  <c r="CA62" i="133"/>
  <c r="FB62" i="133" s="1"/>
  <c r="BD64" i="133"/>
  <c r="EE62" i="133"/>
  <c r="BZ62" i="133"/>
  <c r="FA62" i="133" s="1"/>
  <c r="CN62" i="133"/>
  <c r="DL62" i="133"/>
  <c r="P62" i="133"/>
  <c r="CQ62" i="133" s="1"/>
  <c r="CO62" i="133"/>
  <c r="L62" i="133"/>
  <c r="J62" i="133"/>
  <c r="BU62" i="133"/>
  <c r="EV62" i="133" s="1"/>
  <c r="DS62" i="133"/>
  <c r="K66" i="133"/>
  <c r="K67" i="133" s="1" a="1"/>
  <c r="BW61" i="133"/>
  <c r="EX61" i="133" s="1"/>
  <c r="DW61" i="133"/>
  <c r="BA62" i="133"/>
  <c r="DN62" i="133"/>
  <c r="BH62" i="133"/>
  <c r="EI62" i="133" s="1"/>
  <c r="CJ62" i="133"/>
  <c r="DK61" i="133"/>
  <c r="BQ61" i="133"/>
  <c r="ER61" i="133" s="1"/>
  <c r="P61" i="133"/>
  <c r="CQ61" i="133" s="1"/>
  <c r="BK62" i="133"/>
  <c r="EL62" i="133" s="1"/>
  <c r="BS61" i="133"/>
  <c r="ET61" i="133" s="1"/>
  <c r="DO61" i="133"/>
  <c r="AV62" i="133"/>
  <c r="BM62" i="133"/>
  <c r="EN62" i="133" s="1"/>
  <c r="BG62" i="133"/>
  <c r="EH62" i="133" s="1"/>
  <c r="EH6" i="133"/>
  <c r="BS62" i="133"/>
  <c r="ET62" i="133" s="1"/>
  <c r="DK62" i="133"/>
  <c r="I66" i="133"/>
  <c r="I67" i="133" s="1" a="1"/>
  <c r="BQ62" i="133"/>
  <c r="ER62" i="133" s="1"/>
  <c r="DO62" i="133"/>
  <c r="J66" i="133"/>
  <c r="J67" i="133" s="1" a="1"/>
  <c r="BT62" i="133"/>
  <c r="EU62" i="133" s="1"/>
  <c r="EU6" i="133"/>
  <c r="BR62" i="133"/>
  <c r="ES62" i="133" s="1"/>
  <c r="DS61" i="133"/>
  <c r="BU61" i="133"/>
  <c r="EV61" i="133" s="1"/>
  <c r="BE64" i="133"/>
  <c r="EF62" i="133"/>
  <c r="EA61" i="133"/>
  <c r="BY61" i="133"/>
  <c r="EZ61" i="133" s="1"/>
  <c r="ED62" i="133"/>
  <c r="BC64" i="133"/>
  <c r="DP62" i="133"/>
  <c r="CN61" i="133"/>
  <c r="O61" i="133"/>
  <c r="CP61" i="133" s="1"/>
  <c r="CA61" i="133"/>
  <c r="FB61" i="133" s="1"/>
  <c r="EE61" i="133"/>
  <c r="BZ61" i="133"/>
  <c r="FA61" i="133" s="1"/>
  <c r="DX62" i="133"/>
  <c r="DV62" i="133"/>
  <c r="DT62" i="133"/>
  <c r="AZ64" i="133"/>
  <c r="M66" i="133"/>
  <c r="M67" i="133" s="1" a="1"/>
  <c r="EA62" i="133"/>
  <c r="BY62" i="133"/>
  <c r="EZ62" i="133" s="1"/>
  <c r="BG36" i="134"/>
  <c r="BF36" i="134"/>
  <c r="P42" i="134"/>
  <c r="BJ18" i="134"/>
  <c r="BJ44" i="134" s="1"/>
  <c r="BY18" i="134"/>
  <c r="CE31" i="134"/>
  <c r="CD31" i="134"/>
  <c r="CE21" i="134"/>
  <c r="CG36" i="134"/>
  <c r="AR44" i="134"/>
  <c r="BW18" i="134"/>
  <c r="AQ42" i="134"/>
  <c r="AQ44" i="134" s="1"/>
  <c r="BV21" i="134"/>
  <c r="CE27" i="134"/>
  <c r="CD27" i="134"/>
  <c r="CD15" i="134"/>
  <c r="CE15" i="134"/>
  <c r="BI42" i="134"/>
  <c r="N18" i="134"/>
  <c r="AN44" i="134"/>
  <c r="BU18" i="134"/>
  <c r="BU44" i="134" s="1"/>
  <c r="BD42" i="134"/>
  <c r="BG42" i="134" s="1"/>
  <c r="BZ11" i="134"/>
  <c r="AX18" i="134"/>
  <c r="CE22" i="134"/>
  <c r="CD22" i="134"/>
  <c r="CE4" i="134"/>
  <c r="CD4" i="134"/>
  <c r="BA42" i="134"/>
  <c r="CA21" i="134"/>
  <c r="CD21" i="134" s="1"/>
  <c r="BS18" i="134"/>
  <c r="AJ44" i="134"/>
  <c r="CE38" i="134"/>
  <c r="CD38" i="134"/>
  <c r="AP44" i="134"/>
  <c r="BV18" i="134"/>
  <c r="AV42" i="134"/>
  <c r="BY42" i="134" s="1"/>
  <c r="BW21" i="134"/>
  <c r="AS42" i="134"/>
  <c r="CD33" i="134"/>
  <c r="CE33" i="134"/>
  <c r="AL44" i="134"/>
  <c r="BT18" i="134"/>
  <c r="BT44" i="134" s="1"/>
  <c r="BF21" i="134"/>
  <c r="CC36" i="134"/>
  <c r="AK42" i="134"/>
  <c r="BS21" i="134"/>
  <c r="BI13" i="134"/>
  <c r="CE11" i="134"/>
  <c r="CD11" i="134"/>
  <c r="AT44" i="134"/>
  <c r="BX18" i="134"/>
  <c r="BX44" i="134" s="1"/>
  <c r="BI18" i="134"/>
  <c r="BI44" i="134" s="1"/>
  <c r="CA18" i="134"/>
  <c r="AZ44" i="134"/>
  <c r="AX42" i="134"/>
  <c r="BZ42" i="134" s="1"/>
  <c r="M18" i="134"/>
  <c r="O11" i="134"/>
  <c r="BE44" i="134"/>
  <c r="BG18" i="134"/>
  <c r="BF18" i="134"/>
  <c r="BD44" i="134"/>
  <c r="CC18" i="134"/>
  <c r="BB44" i="134"/>
  <c r="CB18" i="134"/>
  <c r="CG18" i="134"/>
  <c r="BY18" i="135"/>
  <c r="BY44" i="135" s="1"/>
  <c r="AV44" i="135"/>
  <c r="CD4" i="135"/>
  <c r="CE4" i="135"/>
  <c r="CB11" i="135"/>
  <c r="BB18" i="135"/>
  <c r="CG11" i="135"/>
  <c r="AN44" i="135"/>
  <c r="BU18" i="135"/>
  <c r="BU44" i="135" s="1"/>
  <c r="BX18" i="135"/>
  <c r="BX44" i="135" s="1"/>
  <c r="AT44" i="135"/>
  <c r="BT11" i="135"/>
  <c r="AL18" i="135"/>
  <c r="BG18" i="135"/>
  <c r="BF18" i="135"/>
  <c r="BE44" i="135"/>
  <c r="BV11" i="135"/>
  <c r="AP18" i="135"/>
  <c r="BI42" i="135"/>
  <c r="BI44" i="135" s="1"/>
  <c r="P18" i="135"/>
  <c r="N44" i="135"/>
  <c r="O18" i="135"/>
  <c r="M44" i="135"/>
  <c r="O44" i="135" s="1"/>
  <c r="AJ18" i="135"/>
  <c r="BS11" i="135"/>
  <c r="BG42" i="135"/>
  <c r="BF42" i="135"/>
  <c r="CE21" i="135"/>
  <c r="CD21" i="135"/>
  <c r="CC42" i="135"/>
  <c r="N47" i="135"/>
  <c r="P42" i="135"/>
  <c r="BZ18" i="135"/>
  <c r="AX44" i="135"/>
  <c r="BZ44" i="135" s="1"/>
  <c r="BD44" i="135"/>
  <c r="CC18" i="135"/>
  <c r="CG42" i="135"/>
  <c r="CB42" i="135"/>
  <c r="AZ18" i="135"/>
  <c r="CA11" i="135"/>
  <c r="CD11" i="135" s="1"/>
  <c r="CE11" i="135"/>
  <c r="AR44" i="135"/>
  <c r="BW18" i="135"/>
  <c r="BW44" i="135" s="1"/>
  <c r="BM42" i="140" l="1"/>
  <c r="BQ44" i="140"/>
  <c r="BP44" i="140"/>
  <c r="BM18" i="140"/>
  <c r="BR44" i="140"/>
  <c r="BO44" i="140"/>
  <c r="BN44" i="140"/>
  <c r="BS44" i="140"/>
  <c r="BG11" i="114"/>
  <c r="BG18" i="114" s="1"/>
  <c r="EB62" i="133"/>
  <c r="BA64" i="133"/>
  <c r="CM62" i="133"/>
  <c r="O62" i="133"/>
  <c r="CP62" i="133" s="1"/>
  <c r="CK62" i="133"/>
  <c r="L66" i="133"/>
  <c r="L67" i="133" s="1" a="1"/>
  <c r="DW62" i="133"/>
  <c r="BW62" i="133"/>
  <c r="EX62" i="133" s="1"/>
  <c r="BG44" i="134"/>
  <c r="CD36" i="134"/>
  <c r="CE36" i="134"/>
  <c r="CA42" i="134"/>
  <c r="BA44" i="134"/>
  <c r="BF44" i="134" s="1"/>
  <c r="BV42" i="134"/>
  <c r="BV44" i="134"/>
  <c r="CB44" i="134"/>
  <c r="CG44" i="134"/>
  <c r="BF42" i="134"/>
  <c r="N44" i="134"/>
  <c r="P18" i="134"/>
  <c r="AV44" i="134"/>
  <c r="O18" i="134"/>
  <c r="M44" i="134"/>
  <c r="O44" i="134" s="1"/>
  <c r="BY44" i="134"/>
  <c r="CE18" i="134"/>
  <c r="CD18" i="134"/>
  <c r="CC44" i="134"/>
  <c r="AX44" i="134"/>
  <c r="BZ44" i="134" s="1"/>
  <c r="BZ18" i="134"/>
  <c r="BW42" i="134"/>
  <c r="BW44" i="134" s="1"/>
  <c r="AS44" i="134"/>
  <c r="AK44" i="134"/>
  <c r="BS42" i="134"/>
  <c r="BS44" i="134" s="1"/>
  <c r="CC42" i="134"/>
  <c r="CG42" i="134"/>
  <c r="CE42" i="135"/>
  <c r="CD42" i="135"/>
  <c r="CG18" i="135"/>
  <c r="CB18" i="135"/>
  <c r="CE18" i="135" s="1"/>
  <c r="BB44" i="135"/>
  <c r="P44" i="135"/>
  <c r="AL44" i="135"/>
  <c r="BT18" i="135"/>
  <c r="BT44" i="135" s="1"/>
  <c r="CC44" i="135"/>
  <c r="AP44" i="135"/>
  <c r="BV18" i="135"/>
  <c r="BV44" i="135" s="1"/>
  <c r="AJ44" i="135"/>
  <c r="BS18" i="135"/>
  <c r="BS44" i="135" s="1"/>
  <c r="AZ44" i="135"/>
  <c r="CA44" i="135" s="1"/>
  <c r="CA18" i="135"/>
  <c r="CD18" i="135" s="1"/>
  <c r="M46" i="135"/>
  <c r="BG44" i="135"/>
  <c r="BF44" i="135"/>
  <c r="BM44" i="140" l="1"/>
  <c r="CA44" i="134"/>
  <c r="CD44" i="134" s="1"/>
  <c r="CD42" i="134"/>
  <c r="CE42" i="134"/>
  <c r="CE44" i="134"/>
  <c r="P44" i="134"/>
  <c r="O46" i="135"/>
  <c r="N46" i="135"/>
  <c r="CG44" i="135"/>
  <c r="CB44" i="135"/>
  <c r="CE44" i="135"/>
  <c r="CD44" i="135"/>
  <c r="P46" i="135" l="1"/>
  <c r="B38" i="114" l="1"/>
  <c r="CB53" i="130"/>
  <c r="CC53" i="130"/>
  <c r="CD53" i="130"/>
  <c r="CE53" i="130"/>
  <c r="CF53" i="130"/>
  <c r="CG53" i="130"/>
  <c r="CH53" i="130"/>
  <c r="CI53" i="130"/>
  <c r="CJ53" i="130"/>
  <c r="CK53" i="130"/>
  <c r="CL53" i="130"/>
  <c r="CM53" i="130"/>
  <c r="CN53" i="130"/>
  <c r="CO53" i="130"/>
  <c r="CP53" i="130"/>
  <c r="CQ53" i="130"/>
  <c r="CR53" i="130"/>
  <c r="CS53" i="130"/>
  <c r="CT53" i="130"/>
  <c r="CU53" i="130"/>
  <c r="CV53" i="130"/>
  <c r="CW53" i="130"/>
  <c r="CX53" i="130"/>
  <c r="CY53" i="130"/>
  <c r="CZ53" i="130"/>
  <c r="DA53" i="130"/>
  <c r="DB53" i="130"/>
  <c r="DC53" i="130"/>
  <c r="DD53" i="130"/>
  <c r="DE53" i="130"/>
  <c r="DF53" i="130"/>
  <c r="DG53" i="130"/>
  <c r="DH53" i="130"/>
  <c r="DI53" i="130"/>
  <c r="DJ53" i="130"/>
  <c r="DK53" i="130"/>
  <c r="DL53" i="130"/>
  <c r="DM53" i="130"/>
  <c r="DN53" i="130"/>
  <c r="DO53" i="130"/>
  <c r="DP53" i="130"/>
  <c r="DQ53" i="130"/>
  <c r="DR53" i="130"/>
  <c r="DS53" i="130"/>
  <c r="DT53" i="130"/>
  <c r="DU53" i="130"/>
  <c r="DV53" i="130"/>
  <c r="DW53" i="130"/>
  <c r="DX53" i="130"/>
  <c r="DY53" i="130"/>
  <c r="DZ53" i="130"/>
  <c r="EA53" i="130"/>
  <c r="EB53" i="130"/>
  <c r="EC53" i="130"/>
  <c r="ED53" i="130"/>
  <c r="EE53" i="130"/>
  <c r="EF53" i="130"/>
  <c r="EG53" i="130"/>
  <c r="EH53" i="130"/>
  <c r="EI53" i="130"/>
  <c r="EJ53" i="130"/>
  <c r="EK53" i="130"/>
  <c r="EL53" i="130"/>
  <c r="EM53" i="130"/>
  <c r="EN53" i="130"/>
  <c r="EO53" i="130"/>
  <c r="EP53" i="130"/>
  <c r="EQ53" i="130"/>
  <c r="ER53" i="130"/>
  <c r="ES53" i="130"/>
  <c r="ET53" i="130"/>
  <c r="EU53" i="130"/>
  <c r="EV53" i="130"/>
  <c r="EW53" i="130"/>
  <c r="EX53" i="130"/>
  <c r="CA53" i="130"/>
  <c r="B53" i="130"/>
  <c r="B38" i="131"/>
  <c r="O39" i="132"/>
  <c r="P39" i="132"/>
  <c r="BE39" i="132"/>
  <c r="BF39" i="132"/>
  <c r="BI39" i="132"/>
  <c r="BH39" i="132"/>
  <c r="BJ39" i="132"/>
  <c r="BK39" i="132"/>
  <c r="BL39" i="132"/>
  <c r="BM39" i="132"/>
  <c r="BN39" i="132"/>
  <c r="BO39" i="132"/>
  <c r="BP39" i="132"/>
  <c r="BQ39" i="132"/>
  <c r="BR39" i="132"/>
  <c r="BS39" i="132"/>
  <c r="BT39" i="132"/>
  <c r="BU39" i="132"/>
  <c r="BV39" i="132"/>
  <c r="BW39" i="132"/>
  <c r="BX39" i="132"/>
  <c r="BY39" i="132"/>
  <c r="BZ39" i="132"/>
  <c r="CA39" i="132"/>
  <c r="CE39" i="132"/>
  <c r="CB39" i="132"/>
  <c r="CC39" i="132"/>
  <c r="CI41" i="114"/>
  <c r="CI23" i="114"/>
  <c r="CG23" i="114"/>
  <c r="CF23" i="114"/>
  <c r="CG2" i="114"/>
  <c r="CF2" i="114"/>
  <c r="BI2" i="114"/>
  <c r="BH2" i="114"/>
  <c r="BM23" i="129"/>
  <c r="BL23" i="129"/>
  <c r="BK23" i="129"/>
  <c r="BJ23" i="129"/>
  <c r="BI23" i="129"/>
  <c r="AZ23" i="129"/>
  <c r="AY23" i="129"/>
  <c r="AX23" i="129"/>
  <c r="AW23" i="129"/>
  <c r="AV23" i="129"/>
  <c r="AU23" i="129"/>
  <c r="AT23" i="129"/>
  <c r="AS23" i="129"/>
  <c r="AR23" i="129"/>
  <c r="AQ23" i="129"/>
  <c r="AO23" i="129"/>
  <c r="AN23" i="129"/>
  <c r="P23" i="129"/>
  <c r="O23" i="129"/>
  <c r="BM22" i="129"/>
  <c r="BL22" i="129"/>
  <c r="BK22" i="129"/>
  <c r="BJ22" i="129"/>
  <c r="BI22" i="129"/>
  <c r="AZ22" i="129"/>
  <c r="AY22" i="129"/>
  <c r="AX22" i="129"/>
  <c r="AW22" i="129"/>
  <c r="AV22" i="129"/>
  <c r="AU22" i="129"/>
  <c r="AT22" i="129"/>
  <c r="AS22" i="129"/>
  <c r="AR22" i="129"/>
  <c r="AQ22" i="129"/>
  <c r="AO22" i="129"/>
  <c r="AN22" i="129"/>
  <c r="P22" i="129"/>
  <c r="O22" i="129"/>
  <c r="BM21" i="129"/>
  <c r="BL21" i="129"/>
  <c r="BK21" i="129"/>
  <c r="BJ21" i="129"/>
  <c r="BI21" i="129"/>
  <c r="AZ21" i="129"/>
  <c r="AY21" i="129"/>
  <c r="AX21" i="129"/>
  <c r="AW21" i="129"/>
  <c r="AV21" i="129"/>
  <c r="AU21" i="129"/>
  <c r="AT21" i="129"/>
  <c r="AS21" i="129"/>
  <c r="AR21" i="129"/>
  <c r="AQ21" i="129"/>
  <c r="AO21" i="129"/>
  <c r="AN21" i="129"/>
  <c r="P21" i="129"/>
  <c r="O21" i="129"/>
  <c r="BM20" i="129"/>
  <c r="BL20" i="129"/>
  <c r="BK20" i="129"/>
  <c r="BJ20" i="129"/>
  <c r="BI20" i="129"/>
  <c r="AZ20" i="129"/>
  <c r="AY20" i="129"/>
  <c r="AX20" i="129"/>
  <c r="AW20" i="129"/>
  <c r="AV20" i="129"/>
  <c r="AU20" i="129"/>
  <c r="AT20" i="129"/>
  <c r="AS20" i="129"/>
  <c r="AR20" i="129"/>
  <c r="AQ20" i="129"/>
  <c r="AO20" i="129"/>
  <c r="AN20" i="129"/>
  <c r="P20" i="129"/>
  <c r="O20" i="129"/>
  <c r="BM19" i="129"/>
  <c r="BL19" i="129"/>
  <c r="BK19" i="129"/>
  <c r="BJ19" i="129"/>
  <c r="BI19" i="129"/>
  <c r="AZ19" i="129"/>
  <c r="AY19" i="129"/>
  <c r="AX19" i="129"/>
  <c r="AW19" i="129"/>
  <c r="AV19" i="129"/>
  <c r="AU19" i="129"/>
  <c r="AT19" i="129"/>
  <c r="AS19" i="129"/>
  <c r="AR19" i="129"/>
  <c r="AQ19" i="129"/>
  <c r="AO19" i="129"/>
  <c r="AN19" i="129"/>
  <c r="P19" i="129"/>
  <c r="O19" i="129"/>
  <c r="CM18" i="129"/>
  <c r="CI18" i="129"/>
  <c r="CG18" i="129"/>
  <c r="CE18" i="129"/>
  <c r="CA18" i="129"/>
  <c r="BY18" i="129"/>
  <c r="BW18" i="129"/>
  <c r="BS18" i="129"/>
  <c r="BM18" i="129"/>
  <c r="BI18" i="129"/>
  <c r="BG18" i="129"/>
  <c r="BE18" i="129"/>
  <c r="AY18" i="129"/>
  <c r="CW18" i="129"/>
  <c r="AU18" i="129"/>
  <c r="CS18" i="129"/>
  <c r="AT18" i="129"/>
  <c r="CR18" i="129"/>
  <c r="AQ18" i="129"/>
  <c r="CO18" i="129"/>
  <c r="AN18" i="129"/>
  <c r="AL18" i="129"/>
  <c r="AO18" i="129"/>
  <c r="AK18" i="129"/>
  <c r="CL18" i="129"/>
  <c r="AJ18" i="129"/>
  <c r="CK18" i="129"/>
  <c r="AI18" i="129"/>
  <c r="CJ18" i="129"/>
  <c r="AH18" i="129"/>
  <c r="AG18" i="129"/>
  <c r="CH18" i="129"/>
  <c r="AF18" i="129"/>
  <c r="AX18" i="129"/>
  <c r="CV18" i="129"/>
  <c r="AE18" i="129"/>
  <c r="CF18" i="129"/>
  <c r="AD18" i="129"/>
  <c r="AC18" i="129"/>
  <c r="CD18" i="129"/>
  <c r="AB18" i="129"/>
  <c r="AV18" i="129"/>
  <c r="CT18" i="129"/>
  <c r="AA18" i="129"/>
  <c r="CB18" i="129"/>
  <c r="Z18" i="129"/>
  <c r="Y18" i="129"/>
  <c r="BZ18" i="129"/>
  <c r="X18" i="129"/>
  <c r="W18" i="129"/>
  <c r="BX18" i="129"/>
  <c r="V18" i="129"/>
  <c r="AS18" i="129"/>
  <c r="CQ18" i="129"/>
  <c r="U18" i="129"/>
  <c r="BV18" i="129"/>
  <c r="T18" i="129"/>
  <c r="BU18" i="129"/>
  <c r="S18" i="129"/>
  <c r="BT18" i="129"/>
  <c r="R18" i="129"/>
  <c r="N18" i="129"/>
  <c r="BN18" i="129"/>
  <c r="M18" i="129"/>
  <c r="O18" i="129"/>
  <c r="BP18" i="129"/>
  <c r="L18" i="129"/>
  <c r="BL18" i="129"/>
  <c r="K18" i="129"/>
  <c r="BK18" i="129"/>
  <c r="J18" i="129"/>
  <c r="BJ18" i="129"/>
  <c r="I18" i="129"/>
  <c r="BH18" i="129"/>
  <c r="BF18" i="129"/>
  <c r="BD18" i="129"/>
  <c r="BC18" i="129"/>
  <c r="BM17" i="129"/>
  <c r="BL17" i="129"/>
  <c r="BK17" i="129"/>
  <c r="BJ17" i="129"/>
  <c r="BI17" i="129"/>
  <c r="AZ17" i="129"/>
  <c r="AY17" i="129"/>
  <c r="AX17" i="129"/>
  <c r="AW17" i="129"/>
  <c r="AV17" i="129"/>
  <c r="AU17" i="129"/>
  <c r="AT17" i="129"/>
  <c r="AS17" i="129"/>
  <c r="AR17" i="129"/>
  <c r="AQ17" i="129"/>
  <c r="AO17" i="129"/>
  <c r="AN17" i="129"/>
  <c r="P17" i="129"/>
  <c r="O17" i="129"/>
  <c r="BM16" i="129"/>
  <c r="BL16" i="129"/>
  <c r="BK16" i="129"/>
  <c r="BJ16" i="129"/>
  <c r="BI16" i="129"/>
  <c r="AZ16" i="129"/>
  <c r="AY16" i="129"/>
  <c r="AX16" i="129"/>
  <c r="AW16" i="129"/>
  <c r="AV16" i="129"/>
  <c r="AU16" i="129"/>
  <c r="AT16" i="129"/>
  <c r="AS16" i="129"/>
  <c r="AR16" i="129"/>
  <c r="AQ16" i="129"/>
  <c r="AO16" i="129"/>
  <c r="AN16" i="129"/>
  <c r="P16" i="129"/>
  <c r="O16" i="129"/>
  <c r="BM15" i="129"/>
  <c r="BL15" i="129"/>
  <c r="BK15" i="129"/>
  <c r="BJ15" i="129"/>
  <c r="BI15" i="129"/>
  <c r="AZ15" i="129"/>
  <c r="AY15" i="129"/>
  <c r="AX15" i="129"/>
  <c r="AW15" i="129"/>
  <c r="AV15" i="129"/>
  <c r="AU15" i="129"/>
  <c r="AT15" i="129"/>
  <c r="AS15" i="129"/>
  <c r="AR15" i="129"/>
  <c r="AQ15" i="129"/>
  <c r="AO15" i="129"/>
  <c r="AN15" i="129"/>
  <c r="P15" i="129"/>
  <c r="O15" i="129"/>
  <c r="BM14" i="129"/>
  <c r="BL14" i="129"/>
  <c r="BK14" i="129"/>
  <c r="BJ14" i="129"/>
  <c r="BI14" i="129"/>
  <c r="AZ14" i="129"/>
  <c r="AY14" i="129"/>
  <c r="AX14" i="129"/>
  <c r="AW14" i="129"/>
  <c r="AV14" i="129"/>
  <c r="AU14" i="129"/>
  <c r="AT14" i="129"/>
  <c r="AS14" i="129"/>
  <c r="AR14" i="129"/>
  <c r="AQ14" i="129"/>
  <c r="AO14" i="129"/>
  <c r="AN14" i="129"/>
  <c r="P14" i="129"/>
  <c r="O14" i="129"/>
  <c r="BM13" i="129"/>
  <c r="BL13" i="129"/>
  <c r="BK13" i="129"/>
  <c r="BJ13" i="129"/>
  <c r="BI13" i="129"/>
  <c r="AZ13" i="129"/>
  <c r="AY13" i="129"/>
  <c r="AX13" i="129"/>
  <c r="AW13" i="129"/>
  <c r="AV13" i="129"/>
  <c r="AU13" i="129"/>
  <c r="AT13" i="129"/>
  <c r="AS13" i="129"/>
  <c r="AR13" i="129"/>
  <c r="AQ13" i="129"/>
  <c r="AO13" i="129"/>
  <c r="AN13" i="129"/>
  <c r="P13" i="129"/>
  <c r="O13" i="129"/>
  <c r="CL12" i="129"/>
  <c r="CJ12" i="129"/>
  <c r="CH12" i="129"/>
  <c r="CD12" i="129"/>
  <c r="CB12" i="129"/>
  <c r="BZ12" i="129"/>
  <c r="BV12" i="129"/>
  <c r="BT12" i="129"/>
  <c r="BL12" i="129"/>
  <c r="BJ12" i="129"/>
  <c r="BH12" i="129"/>
  <c r="BD12" i="129"/>
  <c r="AZ12" i="129"/>
  <c r="CX12" i="129"/>
  <c r="AR12" i="129"/>
  <c r="CP12" i="129"/>
  <c r="AO12" i="129"/>
  <c r="AL12" i="129"/>
  <c r="CM12" i="129"/>
  <c r="AK12" i="129"/>
  <c r="AJ12" i="129"/>
  <c r="CK12" i="129"/>
  <c r="AI12" i="129"/>
  <c r="AH12" i="129"/>
  <c r="CI12" i="129"/>
  <c r="AG12" i="129"/>
  <c r="AF12" i="129"/>
  <c r="AX12" i="129"/>
  <c r="CV12" i="129"/>
  <c r="AE12" i="129"/>
  <c r="AW12" i="129"/>
  <c r="CU12" i="129"/>
  <c r="AD12" i="129"/>
  <c r="CE12" i="129"/>
  <c r="AC12" i="129"/>
  <c r="AB12" i="129"/>
  <c r="AV12" i="129"/>
  <c r="CT12" i="129"/>
  <c r="AA12" i="129"/>
  <c r="Z12" i="129"/>
  <c r="CA12" i="129"/>
  <c r="Y12" i="129"/>
  <c r="X12" i="129"/>
  <c r="BY12" i="129"/>
  <c r="W12" i="129"/>
  <c r="BX12" i="129"/>
  <c r="V12" i="129"/>
  <c r="BW12" i="129"/>
  <c r="U12" i="129"/>
  <c r="T12" i="129"/>
  <c r="BU12" i="129"/>
  <c r="S12" i="129"/>
  <c r="R12" i="129"/>
  <c r="BS12" i="129"/>
  <c r="O12" i="129"/>
  <c r="BP12" i="129"/>
  <c r="N12" i="129"/>
  <c r="P12" i="129"/>
  <c r="BQ12" i="129"/>
  <c r="M12" i="129"/>
  <c r="BM12" i="129"/>
  <c r="L12" i="129"/>
  <c r="K12" i="129"/>
  <c r="BK12" i="129"/>
  <c r="J12" i="129"/>
  <c r="I12" i="129"/>
  <c r="BI12" i="129"/>
  <c r="BG12" i="129"/>
  <c r="BF12" i="129"/>
  <c r="BE12" i="129"/>
  <c r="BC12" i="129"/>
  <c r="BM11" i="129"/>
  <c r="BL11" i="129"/>
  <c r="BK11" i="129"/>
  <c r="BJ11" i="129"/>
  <c r="BI11" i="129"/>
  <c r="AZ11" i="129"/>
  <c r="AY11" i="129"/>
  <c r="AX11" i="129"/>
  <c r="AW11" i="129"/>
  <c r="AV11" i="129"/>
  <c r="AU11" i="129"/>
  <c r="AT11" i="129"/>
  <c r="AS11" i="129"/>
  <c r="AR11" i="129"/>
  <c r="AQ11" i="129"/>
  <c r="AO11" i="129"/>
  <c r="AN11" i="129"/>
  <c r="P11" i="129"/>
  <c r="O11" i="129"/>
  <c r="BM10" i="129"/>
  <c r="BL10" i="129"/>
  <c r="BK10" i="129"/>
  <c r="BJ10" i="129"/>
  <c r="BI10" i="129"/>
  <c r="AZ10" i="129"/>
  <c r="AY10" i="129"/>
  <c r="AX10" i="129"/>
  <c r="AW10" i="129"/>
  <c r="AV10" i="129"/>
  <c r="AU10" i="129"/>
  <c r="AT10" i="129"/>
  <c r="AS10" i="129"/>
  <c r="AR10" i="129"/>
  <c r="AQ10" i="129"/>
  <c r="AO10" i="129"/>
  <c r="AN10" i="129"/>
  <c r="P10" i="129"/>
  <c r="O10" i="129"/>
  <c r="BM9" i="129"/>
  <c r="BL9" i="129"/>
  <c r="BK9" i="129"/>
  <c r="BJ9" i="129"/>
  <c r="BI9" i="129"/>
  <c r="AZ9" i="129"/>
  <c r="AY9" i="129"/>
  <c r="AX9" i="129"/>
  <c r="AW9" i="129"/>
  <c r="AV9" i="129"/>
  <c r="AU9" i="129"/>
  <c r="AT9" i="129"/>
  <c r="AS9" i="129"/>
  <c r="AR9" i="129"/>
  <c r="AQ9" i="129"/>
  <c r="AO9" i="129"/>
  <c r="AN9" i="129"/>
  <c r="P9" i="129"/>
  <c r="O9" i="129"/>
  <c r="BM8" i="129"/>
  <c r="BL8" i="129"/>
  <c r="BK8" i="129"/>
  <c r="BJ8" i="129"/>
  <c r="BI8" i="129"/>
  <c r="AZ8" i="129"/>
  <c r="AY8" i="129"/>
  <c r="AX8" i="129"/>
  <c r="AW8" i="129"/>
  <c r="AV8" i="129"/>
  <c r="AU8" i="129"/>
  <c r="AT8" i="129"/>
  <c r="AS8" i="129"/>
  <c r="AR8" i="129"/>
  <c r="AQ8" i="129"/>
  <c r="AO8" i="129"/>
  <c r="AN8" i="129"/>
  <c r="P8" i="129"/>
  <c r="O8" i="129"/>
  <c r="BM7" i="129"/>
  <c r="BL7" i="129"/>
  <c r="BK7" i="129"/>
  <c r="BJ7" i="129"/>
  <c r="BI7" i="129"/>
  <c r="AZ7" i="129"/>
  <c r="AY7" i="129"/>
  <c r="AX7" i="129"/>
  <c r="AW7" i="129"/>
  <c r="AV7" i="129"/>
  <c r="AU7" i="129"/>
  <c r="AT7" i="129"/>
  <c r="AS7" i="129"/>
  <c r="AR7" i="129"/>
  <c r="AQ7" i="129"/>
  <c r="AO7" i="129"/>
  <c r="AN7" i="129"/>
  <c r="P7" i="129"/>
  <c r="O7" i="129"/>
  <c r="CM6" i="129"/>
  <c r="CK6" i="129"/>
  <c r="CE6" i="129"/>
  <c r="CC6" i="129"/>
  <c r="BW6" i="129"/>
  <c r="BU6" i="129"/>
  <c r="BM6" i="129"/>
  <c r="BK6" i="129"/>
  <c r="BE6" i="129"/>
  <c r="BC6" i="129"/>
  <c r="AU6" i="129"/>
  <c r="CS6" i="129"/>
  <c r="AT6" i="129"/>
  <c r="CR6" i="129"/>
  <c r="AS6" i="129"/>
  <c r="CQ6" i="129"/>
  <c r="AL6" i="129"/>
  <c r="AO6" i="129"/>
  <c r="AK6" i="129"/>
  <c r="CL6" i="129"/>
  <c r="AJ6" i="129"/>
  <c r="AI6" i="129"/>
  <c r="CJ6" i="129"/>
  <c r="AH6" i="129"/>
  <c r="CI6" i="129"/>
  <c r="AG6" i="129"/>
  <c r="CH6" i="129"/>
  <c r="AF6" i="129"/>
  <c r="AX6" i="129"/>
  <c r="CV6" i="129"/>
  <c r="AE6" i="129"/>
  <c r="CF6" i="129"/>
  <c r="AD6" i="129"/>
  <c r="AW6" i="129"/>
  <c r="CU6" i="129"/>
  <c r="AC6" i="129"/>
  <c r="CD6" i="129"/>
  <c r="AB6" i="129"/>
  <c r="AV6" i="129"/>
  <c r="CT6" i="129"/>
  <c r="AA6" i="129"/>
  <c r="CB6" i="129"/>
  <c r="Z6" i="129"/>
  <c r="CA6" i="129"/>
  <c r="Y6" i="129"/>
  <c r="BZ6" i="129"/>
  <c r="X6" i="129"/>
  <c r="BY6" i="129"/>
  <c r="W6" i="129"/>
  <c r="BX6" i="129"/>
  <c r="V6" i="129"/>
  <c r="U6" i="129"/>
  <c r="BV6" i="129"/>
  <c r="T6" i="129"/>
  <c r="S6" i="129"/>
  <c r="BT6" i="129"/>
  <c r="R6" i="129"/>
  <c r="BS6" i="129"/>
  <c r="N6" i="129"/>
  <c r="P6" i="129"/>
  <c r="BQ6" i="129"/>
  <c r="M6" i="129"/>
  <c r="O6" i="129"/>
  <c r="BP6" i="129"/>
  <c r="L6" i="129"/>
  <c r="BL6" i="129"/>
  <c r="K6" i="129"/>
  <c r="J6" i="129"/>
  <c r="BJ6" i="129"/>
  <c r="I6" i="129"/>
  <c r="BI6" i="129"/>
  <c r="BH6" i="129"/>
  <c r="BG6" i="129"/>
  <c r="BF6" i="129"/>
  <c r="BD6" i="129"/>
  <c r="CX4" i="129"/>
  <c r="CW4" i="129"/>
  <c r="CV4" i="129"/>
  <c r="CU4" i="129"/>
  <c r="CT4" i="129"/>
  <c r="CS4" i="129"/>
  <c r="CR4" i="129"/>
  <c r="CQ4" i="129"/>
  <c r="CP4" i="129"/>
  <c r="CO4" i="129"/>
  <c r="CM4" i="129"/>
  <c r="CL4" i="129"/>
  <c r="CK4" i="129"/>
  <c r="CJ4" i="129"/>
  <c r="CI4" i="129"/>
  <c r="CH4" i="129"/>
  <c r="CG4" i="129"/>
  <c r="CF4" i="129"/>
  <c r="CE4" i="129"/>
  <c r="CD4" i="129"/>
  <c r="CC4" i="129"/>
  <c r="CB4" i="129"/>
  <c r="CA4" i="129"/>
  <c r="BZ4" i="129"/>
  <c r="BY4" i="129"/>
  <c r="BX4" i="129"/>
  <c r="BQ4" i="129"/>
  <c r="BP4" i="129"/>
  <c r="BN4" i="129"/>
  <c r="BM4" i="129"/>
  <c r="DH62" i="130"/>
  <c r="DG62" i="130"/>
  <c r="DF62" i="130"/>
  <c r="DE62" i="130"/>
  <c r="DD62" i="130"/>
  <c r="DC62" i="130"/>
  <c r="DB62" i="130"/>
  <c r="DA62" i="130"/>
  <c r="CZ62" i="130"/>
  <c r="CY62" i="130"/>
  <c r="CX62" i="130"/>
  <c r="CW62" i="130"/>
  <c r="CV62" i="130"/>
  <c r="CU62" i="130"/>
  <c r="CT62" i="130"/>
  <c r="CS62" i="130"/>
  <c r="CR62" i="130"/>
  <c r="CQ62" i="130"/>
  <c r="CG62" i="130"/>
  <c r="CF62" i="130"/>
  <c r="CE62" i="130"/>
  <c r="CD62" i="130"/>
  <c r="CC62" i="130"/>
  <c r="CB62" i="130"/>
  <c r="EM61" i="130"/>
  <c r="DH61" i="130"/>
  <c r="DG61" i="130"/>
  <c r="DF61" i="130"/>
  <c r="DE61" i="130"/>
  <c r="DD61" i="130"/>
  <c r="DC61" i="130"/>
  <c r="DB61" i="130"/>
  <c r="DA61" i="130"/>
  <c r="CZ61" i="130"/>
  <c r="CY61" i="130"/>
  <c r="CX61" i="130"/>
  <c r="CW61" i="130"/>
  <c r="CV61" i="130"/>
  <c r="CU61" i="130"/>
  <c r="CT61" i="130"/>
  <c r="CS61" i="130"/>
  <c r="CR61" i="130"/>
  <c r="CQ61" i="130"/>
  <c r="CG61" i="130"/>
  <c r="CF61" i="130"/>
  <c r="CE61" i="130"/>
  <c r="CD61" i="130"/>
  <c r="CC61" i="130"/>
  <c r="CB61" i="130"/>
  <c r="BO61" i="130"/>
  <c r="EN61" i="130"/>
  <c r="BN61" i="130"/>
  <c r="BM61" i="130"/>
  <c r="EL61" i="130"/>
  <c r="BL61" i="130"/>
  <c r="EK61" i="130"/>
  <c r="BK61" i="130"/>
  <c r="EJ61" i="130"/>
  <c r="BJ61" i="130"/>
  <c r="EI61" i="130"/>
  <c r="BI61" i="130"/>
  <c r="EH61" i="130"/>
  <c r="BH61" i="130"/>
  <c r="EG61" i="130"/>
  <c r="BG61" i="130"/>
  <c r="EO59" i="130"/>
  <c r="EN59" i="130"/>
  <c r="EM59" i="130"/>
  <c r="EL59" i="130"/>
  <c r="EK59" i="130"/>
  <c r="EJ59" i="130"/>
  <c r="EI59" i="130"/>
  <c r="EH59" i="130"/>
  <c r="EG59" i="130"/>
  <c r="EF59" i="130"/>
  <c r="EE59" i="130"/>
  <c r="EC59" i="130"/>
  <c r="EB59" i="130"/>
  <c r="EA59" i="130"/>
  <c r="DZ59" i="130"/>
  <c r="DY59" i="130"/>
  <c r="DX59" i="130"/>
  <c r="DW59" i="130"/>
  <c r="DV59" i="130"/>
  <c r="DU59" i="130"/>
  <c r="DT59" i="130"/>
  <c r="DS59" i="130"/>
  <c r="DR59" i="130"/>
  <c r="DQ59" i="130"/>
  <c r="DP59" i="130"/>
  <c r="DO59" i="130"/>
  <c r="DN59" i="130"/>
  <c r="DM59" i="130"/>
  <c r="DL59" i="130"/>
  <c r="DK59" i="130"/>
  <c r="DJ59" i="130"/>
  <c r="DI59" i="130"/>
  <c r="DH59" i="130"/>
  <c r="DG59" i="130"/>
  <c r="DF59" i="130"/>
  <c r="DE59" i="130"/>
  <c r="DD59" i="130"/>
  <c r="DC59" i="130"/>
  <c r="DB59" i="130"/>
  <c r="DA59" i="130"/>
  <c r="CZ59" i="130"/>
  <c r="CY59" i="130"/>
  <c r="CX59" i="130"/>
  <c r="CW59" i="130"/>
  <c r="CV59" i="130"/>
  <c r="CU59" i="130"/>
  <c r="CT59" i="130"/>
  <c r="CS59" i="130"/>
  <c r="CR59" i="130"/>
  <c r="CQ59" i="130"/>
  <c r="CM59" i="130"/>
  <c r="CL59" i="130"/>
  <c r="CK59" i="130"/>
  <c r="CJ59" i="130"/>
  <c r="CI59" i="130"/>
  <c r="CH59" i="130"/>
  <c r="CG59" i="130"/>
  <c r="CF59" i="130"/>
  <c r="CE59" i="130"/>
  <c r="CD59" i="130"/>
  <c r="CC59" i="130"/>
  <c r="CB59" i="130"/>
  <c r="BY59" i="130"/>
  <c r="EX59" i="130"/>
  <c r="BX59" i="130"/>
  <c r="EW59" i="130"/>
  <c r="BW59" i="130"/>
  <c r="EV59" i="130"/>
  <c r="BV59" i="130"/>
  <c r="EU59" i="130"/>
  <c r="BU59" i="130"/>
  <c r="ET59" i="130"/>
  <c r="BT59" i="130"/>
  <c r="ES59" i="130"/>
  <c r="BS59" i="130"/>
  <c r="ER59" i="130"/>
  <c r="BR59" i="130"/>
  <c r="EQ59" i="130"/>
  <c r="BQ59" i="130"/>
  <c r="EP59" i="130"/>
  <c r="BP59" i="130"/>
  <c r="P59" i="130"/>
  <c r="CO59" i="130"/>
  <c r="O59" i="130"/>
  <c r="CN59" i="130"/>
  <c r="CL58" i="130"/>
  <c r="CK58" i="130"/>
  <c r="CJ58" i="130"/>
  <c r="CI58" i="130"/>
  <c r="CH58" i="130"/>
  <c r="BY58" i="130"/>
  <c r="BX58" i="130"/>
  <c r="BW58" i="130"/>
  <c r="BV58" i="130"/>
  <c r="BU58" i="130"/>
  <c r="BT58" i="130"/>
  <c r="BS58" i="130"/>
  <c r="BR58" i="130"/>
  <c r="BQ58" i="130"/>
  <c r="BP58" i="130"/>
  <c r="P58" i="130"/>
  <c r="O58" i="130"/>
  <c r="CL57" i="130"/>
  <c r="CK57" i="130"/>
  <c r="CJ57" i="130"/>
  <c r="CI57" i="130"/>
  <c r="CH57" i="130"/>
  <c r="BY57" i="130"/>
  <c r="BX57" i="130"/>
  <c r="BW57" i="130"/>
  <c r="BV57" i="130"/>
  <c r="BU57" i="130"/>
  <c r="BT57" i="130"/>
  <c r="BS57" i="130"/>
  <c r="BR57" i="130"/>
  <c r="BQ57" i="130"/>
  <c r="BP57" i="130"/>
  <c r="P57" i="130"/>
  <c r="O57" i="130"/>
  <c r="CL56" i="130"/>
  <c r="CK56" i="130"/>
  <c r="CJ56" i="130"/>
  <c r="CI56" i="130"/>
  <c r="CH56" i="130"/>
  <c r="BY56" i="130"/>
  <c r="BX56" i="130"/>
  <c r="BW56" i="130"/>
  <c r="BV56" i="130"/>
  <c r="BU56" i="130"/>
  <c r="BT56" i="130"/>
  <c r="BS56" i="130"/>
  <c r="BR56" i="130"/>
  <c r="BQ56" i="130"/>
  <c r="BP56" i="130"/>
  <c r="P56" i="130"/>
  <c r="O56" i="130"/>
  <c r="CL55" i="130"/>
  <c r="CK55" i="130"/>
  <c r="CJ55" i="130"/>
  <c r="CI55" i="130"/>
  <c r="CH55" i="130"/>
  <c r="BY55" i="130"/>
  <c r="BX55" i="130"/>
  <c r="BW55" i="130"/>
  <c r="BV55" i="130"/>
  <c r="BU55" i="130"/>
  <c r="BT55" i="130"/>
  <c r="BS55" i="130"/>
  <c r="BR55" i="130"/>
  <c r="BQ55" i="130"/>
  <c r="BP55" i="130"/>
  <c r="P55" i="130"/>
  <c r="O55" i="130"/>
  <c r="EN54" i="130"/>
  <c r="EM54" i="130"/>
  <c r="EL54" i="130"/>
  <c r="EK54" i="130"/>
  <c r="EJ54" i="130"/>
  <c r="EI54" i="130"/>
  <c r="EH54" i="130"/>
  <c r="EG54" i="130"/>
  <c r="EF54" i="130"/>
  <c r="EE54" i="130"/>
  <c r="DY54" i="130"/>
  <c r="DW54" i="130"/>
  <c r="DQ54" i="130"/>
  <c r="DO54" i="130"/>
  <c r="DH54" i="130"/>
  <c r="DG54" i="130"/>
  <c r="DF54" i="130"/>
  <c r="DE54" i="130"/>
  <c r="DD54" i="130"/>
  <c r="DC54" i="130"/>
  <c r="DB54" i="130"/>
  <c r="DA54" i="130"/>
  <c r="CZ54" i="130"/>
  <c r="CY54" i="130"/>
  <c r="CX54" i="130"/>
  <c r="CW54" i="130"/>
  <c r="CV54" i="130"/>
  <c r="CU54" i="130"/>
  <c r="CT54" i="130"/>
  <c r="CS54" i="130"/>
  <c r="CR54" i="130"/>
  <c r="CQ54" i="130"/>
  <c r="CH54" i="130"/>
  <c r="CG54" i="130"/>
  <c r="CF54" i="130"/>
  <c r="CE54" i="130"/>
  <c r="CD54" i="130"/>
  <c r="CC54" i="130"/>
  <c r="CB54" i="130"/>
  <c r="BP54" i="130"/>
  <c r="EO54" i="130"/>
  <c r="BD54" i="130"/>
  <c r="EC54" i="130"/>
  <c r="BC54" i="130"/>
  <c r="EB54" i="130"/>
  <c r="BB54" i="130"/>
  <c r="EA54" i="130"/>
  <c r="BA54" i="130"/>
  <c r="DZ54" i="130"/>
  <c r="AZ54" i="130"/>
  <c r="BX54" i="130"/>
  <c r="EW54" i="130"/>
  <c r="AY54" i="130"/>
  <c r="DX54" i="130"/>
  <c r="AX54" i="130"/>
  <c r="BW54" i="130"/>
  <c r="EV54" i="130"/>
  <c r="AW54" i="130"/>
  <c r="AV54" i="130"/>
  <c r="DU54" i="130"/>
  <c r="AU54" i="130"/>
  <c r="DT54" i="130"/>
  <c r="AT54" i="130"/>
  <c r="AS54" i="130"/>
  <c r="DR54" i="130"/>
  <c r="AR54" i="130"/>
  <c r="AQ54" i="130"/>
  <c r="DP54" i="130"/>
  <c r="AP54" i="130"/>
  <c r="BS54" i="130"/>
  <c r="ER54" i="130"/>
  <c r="AO54" i="130"/>
  <c r="DN54" i="130"/>
  <c r="AN54" i="130"/>
  <c r="DM54" i="130"/>
  <c r="AM54" i="130"/>
  <c r="DL54" i="130"/>
  <c r="AL54" i="130"/>
  <c r="DK54" i="130"/>
  <c r="AK54" i="130"/>
  <c r="DJ54" i="130"/>
  <c r="AJ54" i="130"/>
  <c r="DI54" i="130"/>
  <c r="N54" i="130"/>
  <c r="CM54" i="130"/>
  <c r="M54" i="130"/>
  <c r="CL54" i="130"/>
  <c r="L54" i="130"/>
  <c r="CK54" i="130"/>
  <c r="K54" i="130"/>
  <c r="CJ54" i="130"/>
  <c r="J54" i="130"/>
  <c r="CI54" i="130"/>
  <c r="I54" i="130"/>
  <c r="CL52" i="130"/>
  <c r="CK52" i="130"/>
  <c r="CJ52" i="130"/>
  <c r="CI52" i="130"/>
  <c r="CH52" i="130"/>
  <c r="BY52" i="130"/>
  <c r="BX52" i="130"/>
  <c r="BW52" i="130"/>
  <c r="BV52" i="130"/>
  <c r="BU52" i="130"/>
  <c r="BT52" i="130"/>
  <c r="BS52" i="130"/>
  <c r="BR52" i="130"/>
  <c r="BQ52" i="130"/>
  <c r="BP52" i="130"/>
  <c r="P52" i="130"/>
  <c r="O52" i="130"/>
  <c r="CL51" i="130"/>
  <c r="CK51" i="130"/>
  <c r="CJ51" i="130"/>
  <c r="CI51" i="130"/>
  <c r="CH51" i="130"/>
  <c r="BY51" i="130"/>
  <c r="BX51" i="130"/>
  <c r="BW51" i="130"/>
  <c r="BV51" i="130"/>
  <c r="BU51" i="130"/>
  <c r="BT51" i="130"/>
  <c r="BS51" i="130"/>
  <c r="BR51" i="130"/>
  <c r="BQ51" i="130"/>
  <c r="BP51" i="130"/>
  <c r="P51" i="130"/>
  <c r="O51" i="130"/>
  <c r="CL50" i="130"/>
  <c r="CK50" i="130"/>
  <c r="CJ50" i="130"/>
  <c r="CI50" i="130"/>
  <c r="CH50" i="130"/>
  <c r="BY50" i="130"/>
  <c r="BX50" i="130"/>
  <c r="BW50" i="130"/>
  <c r="BV50" i="130"/>
  <c r="BU50" i="130"/>
  <c r="BT50" i="130"/>
  <c r="BS50" i="130"/>
  <c r="BR50" i="130"/>
  <c r="BQ50" i="130"/>
  <c r="BP50" i="130"/>
  <c r="P50" i="130"/>
  <c r="O50" i="130"/>
  <c r="CL49" i="130"/>
  <c r="CK49" i="130"/>
  <c r="CJ49" i="130"/>
  <c r="CI49" i="130"/>
  <c r="CH49" i="130"/>
  <c r="BY49" i="130"/>
  <c r="BX49" i="130"/>
  <c r="BW49" i="130"/>
  <c r="BV49" i="130"/>
  <c r="BU49" i="130"/>
  <c r="BT49" i="130"/>
  <c r="BS49" i="130"/>
  <c r="BR49" i="130"/>
  <c r="BQ49" i="130"/>
  <c r="BP49" i="130"/>
  <c r="P49" i="130"/>
  <c r="O49" i="130"/>
  <c r="CL48" i="130"/>
  <c r="CK48" i="130"/>
  <c r="CJ48" i="130"/>
  <c r="CI48" i="130"/>
  <c r="CH48" i="130"/>
  <c r="BY48" i="130"/>
  <c r="BX48" i="130"/>
  <c r="BW48" i="130"/>
  <c r="BV48" i="130"/>
  <c r="BU48" i="130"/>
  <c r="BT48" i="130"/>
  <c r="BS48" i="130"/>
  <c r="BR48" i="130"/>
  <c r="BQ48" i="130"/>
  <c r="BP48" i="130"/>
  <c r="P48" i="130"/>
  <c r="O48" i="130"/>
  <c r="EM47" i="130"/>
  <c r="EK47" i="130"/>
  <c r="DH47" i="130"/>
  <c r="DG47" i="130"/>
  <c r="DF47" i="130"/>
  <c r="DE47" i="130"/>
  <c r="DD47" i="130"/>
  <c r="DC47" i="130"/>
  <c r="DB47" i="130"/>
  <c r="DA47" i="130"/>
  <c r="CZ47" i="130"/>
  <c r="CY47" i="130"/>
  <c r="CX47" i="130"/>
  <c r="CW47" i="130"/>
  <c r="CV47" i="130"/>
  <c r="CU47" i="130"/>
  <c r="CT47" i="130"/>
  <c r="CS47" i="130"/>
  <c r="CR47" i="130"/>
  <c r="CQ47" i="130"/>
  <c r="CM47" i="130"/>
  <c r="CG47" i="130"/>
  <c r="CF47" i="130"/>
  <c r="CE47" i="130"/>
  <c r="CD47" i="130"/>
  <c r="CC47" i="130"/>
  <c r="CB47" i="130"/>
  <c r="BU47" i="130"/>
  <c r="ET47" i="130"/>
  <c r="BO47" i="130"/>
  <c r="EN47" i="130"/>
  <c r="BN47" i="130"/>
  <c r="BM47" i="130"/>
  <c r="EL47" i="130"/>
  <c r="BL47" i="130"/>
  <c r="BK47" i="130"/>
  <c r="EJ47" i="130"/>
  <c r="BJ47" i="130"/>
  <c r="EI47" i="130"/>
  <c r="BI47" i="130"/>
  <c r="EH47" i="130"/>
  <c r="BH47" i="130"/>
  <c r="EG47" i="130"/>
  <c r="BG47" i="130"/>
  <c r="BD47" i="130"/>
  <c r="EC47" i="130"/>
  <c r="BC47" i="130"/>
  <c r="BB47" i="130"/>
  <c r="EA47" i="130"/>
  <c r="BA47" i="130"/>
  <c r="DZ47" i="130"/>
  <c r="AZ47" i="130"/>
  <c r="DY47" i="130"/>
  <c r="AY47" i="130"/>
  <c r="DX47" i="130"/>
  <c r="AX47" i="130"/>
  <c r="DW47" i="130"/>
  <c r="AW47" i="130"/>
  <c r="AW61" i="130"/>
  <c r="DV61" i="130"/>
  <c r="AV47" i="130"/>
  <c r="AU47" i="130"/>
  <c r="DT47" i="130"/>
  <c r="AT47" i="130"/>
  <c r="DS47" i="130"/>
  <c r="AS47" i="130"/>
  <c r="DR47" i="130"/>
  <c r="AR47" i="130"/>
  <c r="BT47" i="130"/>
  <c r="ES47" i="130"/>
  <c r="AQ47" i="130"/>
  <c r="DP47" i="130"/>
  <c r="AP47" i="130"/>
  <c r="AO47" i="130"/>
  <c r="AO61" i="130"/>
  <c r="DN61" i="130"/>
  <c r="AN47" i="130"/>
  <c r="DM47" i="130"/>
  <c r="AM47" i="130"/>
  <c r="DL47" i="130"/>
  <c r="AL47" i="130"/>
  <c r="DK47" i="130"/>
  <c r="AK47" i="130"/>
  <c r="DJ47" i="130"/>
  <c r="AJ47" i="130"/>
  <c r="DI47" i="130"/>
  <c r="N47" i="130"/>
  <c r="M47" i="130"/>
  <c r="CL47" i="130"/>
  <c r="L47" i="130"/>
  <c r="L61" i="130"/>
  <c r="CK61" i="130"/>
  <c r="K47" i="130"/>
  <c r="J47" i="130"/>
  <c r="I47" i="130"/>
  <c r="I61" i="130"/>
  <c r="CH61" i="130"/>
  <c r="EN46" i="130"/>
  <c r="EM46" i="130"/>
  <c r="EL46" i="130"/>
  <c r="EK46" i="130"/>
  <c r="EJ46" i="130"/>
  <c r="EI46" i="130"/>
  <c r="EH46" i="130"/>
  <c r="EG46" i="130"/>
  <c r="EF46" i="130"/>
  <c r="EE46" i="130"/>
  <c r="EC46" i="130"/>
  <c r="EB46" i="130"/>
  <c r="EA46" i="130"/>
  <c r="DZ46" i="130"/>
  <c r="DY46" i="130"/>
  <c r="DX46" i="130"/>
  <c r="DW46" i="130"/>
  <c r="DV46" i="130"/>
  <c r="DU46" i="130"/>
  <c r="DT46" i="130"/>
  <c r="DS46" i="130"/>
  <c r="DR46" i="130"/>
  <c r="DQ46" i="130"/>
  <c r="DP46" i="130"/>
  <c r="DO46" i="130"/>
  <c r="DN46" i="130"/>
  <c r="DM46" i="130"/>
  <c r="DL46" i="130"/>
  <c r="DK46" i="130"/>
  <c r="DJ46" i="130"/>
  <c r="DI46" i="130"/>
  <c r="DH46" i="130"/>
  <c r="DG46" i="130"/>
  <c r="DF46" i="130"/>
  <c r="DE46" i="130"/>
  <c r="DD46" i="130"/>
  <c r="DC46" i="130"/>
  <c r="DB46" i="130"/>
  <c r="DA46" i="130"/>
  <c r="CZ46" i="130"/>
  <c r="CY46" i="130"/>
  <c r="CX46" i="130"/>
  <c r="CW46" i="130"/>
  <c r="CV46" i="130"/>
  <c r="CU46" i="130"/>
  <c r="CT46" i="130"/>
  <c r="CS46" i="130"/>
  <c r="CR46" i="130"/>
  <c r="CQ46" i="130"/>
  <c r="CM46" i="130"/>
  <c r="CL46" i="130"/>
  <c r="CK46" i="130"/>
  <c r="CJ46" i="130"/>
  <c r="CI46" i="130"/>
  <c r="CH46" i="130"/>
  <c r="CG46" i="130"/>
  <c r="CF46" i="130"/>
  <c r="CE46" i="130"/>
  <c r="CD46" i="130"/>
  <c r="CC46" i="130"/>
  <c r="CB46" i="130"/>
  <c r="CA46" i="130"/>
  <c r="BY46" i="130"/>
  <c r="EX46" i="130"/>
  <c r="BX46" i="130"/>
  <c r="EW46" i="130"/>
  <c r="BW46" i="130"/>
  <c r="EV46" i="130"/>
  <c r="BV46" i="130"/>
  <c r="EU46" i="130"/>
  <c r="BU46" i="130"/>
  <c r="ET46" i="130"/>
  <c r="BT46" i="130"/>
  <c r="ES46" i="130"/>
  <c r="BS46" i="130"/>
  <c r="ER46" i="130"/>
  <c r="BR46" i="130"/>
  <c r="EQ46" i="130"/>
  <c r="BQ46" i="130"/>
  <c r="EP46" i="130"/>
  <c r="BP46" i="130"/>
  <c r="EO46" i="130"/>
  <c r="P46" i="130"/>
  <c r="CO46" i="130"/>
  <c r="O46" i="130"/>
  <c r="CN46" i="130"/>
  <c r="EU45" i="130"/>
  <c r="EC45" i="130"/>
  <c r="EB45" i="130"/>
  <c r="EA45" i="130"/>
  <c r="DZ45" i="130"/>
  <c r="DY45" i="130"/>
  <c r="DX45" i="130"/>
  <c r="DW45" i="130"/>
  <c r="DV45" i="130"/>
  <c r="DU45" i="130"/>
  <c r="DT45" i="130"/>
  <c r="DS45" i="130"/>
  <c r="DR45" i="130"/>
  <c r="DQ45" i="130"/>
  <c r="DP45" i="130"/>
  <c r="DO45" i="130"/>
  <c r="DN45" i="130"/>
  <c r="DM45" i="130"/>
  <c r="DL45" i="130"/>
  <c r="DK45" i="130"/>
  <c r="DJ45" i="130"/>
  <c r="DI45" i="130"/>
  <c r="DH45" i="130"/>
  <c r="DG45" i="130"/>
  <c r="DF45" i="130"/>
  <c r="DE45" i="130"/>
  <c r="DD45" i="130"/>
  <c r="DC45" i="130"/>
  <c r="DB45" i="130"/>
  <c r="DA45" i="130"/>
  <c r="CZ45" i="130"/>
  <c r="CY45" i="130"/>
  <c r="CX45" i="130"/>
  <c r="CW45" i="130"/>
  <c r="CV45" i="130"/>
  <c r="CU45" i="130"/>
  <c r="CT45" i="130"/>
  <c r="CS45" i="130"/>
  <c r="CR45" i="130"/>
  <c r="CQ45" i="130"/>
  <c r="CM45" i="130"/>
  <c r="CL45" i="130"/>
  <c r="CK45" i="130"/>
  <c r="CJ45" i="130"/>
  <c r="CI45" i="130"/>
  <c r="CH45" i="130"/>
  <c r="CG45" i="130"/>
  <c r="CF45" i="130"/>
  <c r="CE45" i="130"/>
  <c r="CD45" i="130"/>
  <c r="CC45" i="130"/>
  <c r="CB45" i="130"/>
  <c r="BY45" i="130"/>
  <c r="EX45" i="130"/>
  <c r="BX45" i="130"/>
  <c r="EW45" i="130"/>
  <c r="BW45" i="130"/>
  <c r="EV45" i="130"/>
  <c r="BV45" i="130"/>
  <c r="BU45" i="130"/>
  <c r="ET45" i="130"/>
  <c r="BT45" i="130"/>
  <c r="ES45" i="130"/>
  <c r="BS45" i="130"/>
  <c r="ER45" i="130"/>
  <c r="BR45" i="130"/>
  <c r="EQ45" i="130"/>
  <c r="BQ45" i="130"/>
  <c r="EP45" i="130"/>
  <c r="BP45" i="130"/>
  <c r="EO45" i="130"/>
  <c r="BO45" i="130"/>
  <c r="EN45" i="130"/>
  <c r="BN45" i="130"/>
  <c r="EM45" i="130"/>
  <c r="BM45" i="130"/>
  <c r="EL45" i="130"/>
  <c r="BL45" i="130"/>
  <c r="EK45" i="130"/>
  <c r="BK45" i="130"/>
  <c r="EJ45" i="130"/>
  <c r="BJ45" i="130"/>
  <c r="EI45" i="130"/>
  <c r="BI45" i="130"/>
  <c r="EH45" i="130"/>
  <c r="BH45" i="130"/>
  <c r="EG45" i="130"/>
  <c r="BG45" i="130"/>
  <c r="P45" i="130"/>
  <c r="CO45" i="130"/>
  <c r="O45" i="130"/>
  <c r="CN45" i="130"/>
  <c r="EQ44" i="130"/>
  <c r="EN44" i="130"/>
  <c r="EM44" i="130"/>
  <c r="EL44" i="130"/>
  <c r="EK44" i="130"/>
  <c r="EJ44" i="130"/>
  <c r="EI44" i="130"/>
  <c r="EH44" i="130"/>
  <c r="EG44" i="130"/>
  <c r="EF44" i="130"/>
  <c r="EE44" i="130"/>
  <c r="EC44" i="130"/>
  <c r="EB44" i="130"/>
  <c r="EA44" i="130"/>
  <c r="DZ44" i="130"/>
  <c r="DY44" i="130"/>
  <c r="DX44" i="130"/>
  <c r="DW44" i="130"/>
  <c r="DV44" i="130"/>
  <c r="DU44" i="130"/>
  <c r="DT44" i="130"/>
  <c r="DS44" i="130"/>
  <c r="DR44" i="130"/>
  <c r="DQ44" i="130"/>
  <c r="DP44" i="130"/>
  <c r="DO44" i="130"/>
  <c r="DN44" i="130"/>
  <c r="DM44" i="130"/>
  <c r="DL44" i="130"/>
  <c r="DK44" i="130"/>
  <c r="DJ44" i="130"/>
  <c r="DI44" i="130"/>
  <c r="DH44" i="130"/>
  <c r="DG44" i="130"/>
  <c r="DF44" i="130"/>
  <c r="DE44" i="130"/>
  <c r="DD44" i="130"/>
  <c r="DC44" i="130"/>
  <c r="DB44" i="130"/>
  <c r="DA44" i="130"/>
  <c r="CZ44" i="130"/>
  <c r="CY44" i="130"/>
  <c r="CX44" i="130"/>
  <c r="CW44" i="130"/>
  <c r="CV44" i="130"/>
  <c r="CU44" i="130"/>
  <c r="CT44" i="130"/>
  <c r="CS44" i="130"/>
  <c r="CR44" i="130"/>
  <c r="CQ44" i="130"/>
  <c r="CM44" i="130"/>
  <c r="CL44" i="130"/>
  <c r="CK44" i="130"/>
  <c r="CJ44" i="130"/>
  <c r="CI44" i="130"/>
  <c r="CH44" i="130"/>
  <c r="CG44" i="130"/>
  <c r="CF44" i="130"/>
  <c r="CE44" i="130"/>
  <c r="CD44" i="130"/>
  <c r="CC44" i="130"/>
  <c r="CB44" i="130"/>
  <c r="BY44" i="130"/>
  <c r="EX44" i="130"/>
  <c r="BX44" i="130"/>
  <c r="EW44" i="130"/>
  <c r="BW44" i="130"/>
  <c r="EV44" i="130"/>
  <c r="BV44" i="130"/>
  <c r="EU44" i="130"/>
  <c r="BU44" i="130"/>
  <c r="ET44" i="130"/>
  <c r="BT44" i="130"/>
  <c r="ES44" i="130"/>
  <c r="BS44" i="130"/>
  <c r="ER44" i="130"/>
  <c r="BR44" i="130"/>
  <c r="BQ44" i="130"/>
  <c r="EP44" i="130"/>
  <c r="BP44" i="130"/>
  <c r="EO44" i="130"/>
  <c r="P44" i="130"/>
  <c r="CO44" i="130"/>
  <c r="O44" i="130"/>
  <c r="CN44" i="130"/>
  <c r="CL43" i="130"/>
  <c r="CK43" i="130"/>
  <c r="CJ43" i="130"/>
  <c r="CI43" i="130"/>
  <c r="CH43" i="130"/>
  <c r="CG43" i="130"/>
  <c r="CF43" i="130"/>
  <c r="CE43" i="130"/>
  <c r="CD43" i="130"/>
  <c r="CC43" i="130"/>
  <c r="CB43" i="130"/>
  <c r="BY43" i="130"/>
  <c r="BX43" i="130"/>
  <c r="BW43" i="130"/>
  <c r="BO43" i="130"/>
  <c r="BN43" i="130"/>
  <c r="BM43" i="130"/>
  <c r="BL43" i="130"/>
  <c r="BK43" i="130"/>
  <c r="BJ43" i="130"/>
  <c r="BI43" i="130"/>
  <c r="BH43" i="130"/>
  <c r="BG43" i="130"/>
  <c r="BF43" i="130"/>
  <c r="P43" i="130"/>
  <c r="O43" i="130"/>
  <c r="CL42" i="130"/>
  <c r="CK42" i="130"/>
  <c r="CJ42" i="130"/>
  <c r="CI42" i="130"/>
  <c r="CH42" i="130"/>
  <c r="CG42" i="130"/>
  <c r="CF42" i="130"/>
  <c r="CE42" i="130"/>
  <c r="CD42" i="130"/>
  <c r="CC42" i="130"/>
  <c r="CB42" i="130"/>
  <c r="BY42" i="130"/>
  <c r="BX42" i="130"/>
  <c r="BW42" i="130"/>
  <c r="BO42" i="130"/>
  <c r="BN42" i="130"/>
  <c r="BM42" i="130"/>
  <c r="BL42" i="130"/>
  <c r="BK42" i="130"/>
  <c r="BJ42" i="130"/>
  <c r="BI42" i="130"/>
  <c r="BH42" i="130"/>
  <c r="BG42" i="130"/>
  <c r="BF42" i="130"/>
  <c r="P42" i="130"/>
  <c r="O42" i="130"/>
  <c r="CL41" i="130"/>
  <c r="CK41" i="130"/>
  <c r="CJ41" i="130"/>
  <c r="CI41" i="130"/>
  <c r="CH41" i="130"/>
  <c r="CG41" i="130"/>
  <c r="CF41" i="130"/>
  <c r="CE41" i="130"/>
  <c r="CD41" i="130"/>
  <c r="CC41" i="130"/>
  <c r="CB41" i="130"/>
  <c r="BY41" i="130"/>
  <c r="BX41" i="130"/>
  <c r="BW41" i="130"/>
  <c r="BO41" i="130"/>
  <c r="BN41" i="130"/>
  <c r="BM41" i="130"/>
  <c r="BL41" i="130"/>
  <c r="BK41" i="130"/>
  <c r="BJ41" i="130"/>
  <c r="BI41" i="130"/>
  <c r="BH41" i="130"/>
  <c r="BG41" i="130"/>
  <c r="P41" i="130"/>
  <c r="O41" i="130"/>
  <c r="CL40" i="130"/>
  <c r="CK40" i="130"/>
  <c r="CJ40" i="130"/>
  <c r="CI40" i="130"/>
  <c r="CH40" i="130"/>
  <c r="CG40" i="130"/>
  <c r="CF40" i="130"/>
  <c r="CE40" i="130"/>
  <c r="CD40" i="130"/>
  <c r="CC40" i="130"/>
  <c r="CB40" i="130"/>
  <c r="BY40" i="130"/>
  <c r="BX40" i="130"/>
  <c r="BW40" i="130"/>
  <c r="BO40" i="130"/>
  <c r="BN40" i="130"/>
  <c r="BM40" i="130"/>
  <c r="BL40" i="130"/>
  <c r="BK40" i="130"/>
  <c r="BJ40" i="130"/>
  <c r="BJ38" i="130"/>
  <c r="EI38" i="130"/>
  <c r="BI40" i="130"/>
  <c r="BH40" i="130"/>
  <c r="BG40" i="130"/>
  <c r="BF40" i="130"/>
  <c r="P40" i="130"/>
  <c r="O40" i="130"/>
  <c r="CL39" i="130"/>
  <c r="CK39" i="130"/>
  <c r="CJ39" i="130"/>
  <c r="CI39" i="130"/>
  <c r="CH39" i="130"/>
  <c r="CG39" i="130"/>
  <c r="CF39" i="130"/>
  <c r="CE39" i="130"/>
  <c r="CD39" i="130"/>
  <c r="CC39" i="130"/>
  <c r="CB39" i="130"/>
  <c r="BY39" i="130"/>
  <c r="BX39" i="130"/>
  <c r="BW39" i="130"/>
  <c r="BO39" i="130"/>
  <c r="BN39" i="130"/>
  <c r="BM39" i="130"/>
  <c r="BL39" i="130"/>
  <c r="BL38" i="130"/>
  <c r="EK38" i="130"/>
  <c r="BK39" i="130"/>
  <c r="BK38" i="130"/>
  <c r="EJ38" i="130"/>
  <c r="BJ39" i="130"/>
  <c r="BI39" i="130"/>
  <c r="BH39" i="130"/>
  <c r="BG39" i="130"/>
  <c r="BF39" i="130"/>
  <c r="P39" i="130"/>
  <c r="O39" i="130"/>
  <c r="EX38" i="130"/>
  <c r="EC38" i="130"/>
  <c r="EB38" i="130"/>
  <c r="EA38" i="130"/>
  <c r="DZ38" i="130"/>
  <c r="DY38" i="130"/>
  <c r="DX38" i="130"/>
  <c r="DW38" i="130"/>
  <c r="DV38" i="130"/>
  <c r="DU38" i="130"/>
  <c r="DT38" i="130"/>
  <c r="DS38" i="130"/>
  <c r="DR38" i="130"/>
  <c r="DQ38" i="130"/>
  <c r="DP38" i="130"/>
  <c r="DO38" i="130"/>
  <c r="DN38" i="130"/>
  <c r="DM38" i="130"/>
  <c r="DL38" i="130"/>
  <c r="DK38" i="130"/>
  <c r="DJ38" i="130"/>
  <c r="DI38" i="130"/>
  <c r="DH38" i="130"/>
  <c r="DG38" i="130"/>
  <c r="DF38" i="130"/>
  <c r="DE38" i="130"/>
  <c r="DD38" i="130"/>
  <c r="DC38" i="130"/>
  <c r="DB38" i="130"/>
  <c r="DA38" i="130"/>
  <c r="CZ38" i="130"/>
  <c r="CY38" i="130"/>
  <c r="CX38" i="130"/>
  <c r="CW38" i="130"/>
  <c r="CV38" i="130"/>
  <c r="CU38" i="130"/>
  <c r="CT38" i="130"/>
  <c r="CS38" i="130"/>
  <c r="CR38" i="130"/>
  <c r="CQ38" i="130"/>
  <c r="CG38" i="130"/>
  <c r="CF38" i="130"/>
  <c r="CE38" i="130"/>
  <c r="CD38" i="130"/>
  <c r="CC38" i="130"/>
  <c r="CB38" i="130"/>
  <c r="BY38" i="130"/>
  <c r="BX38" i="130"/>
  <c r="EW38" i="130"/>
  <c r="BW38" i="130"/>
  <c r="EV38" i="130"/>
  <c r="BV38" i="130"/>
  <c r="EU38" i="130"/>
  <c r="BU38" i="130"/>
  <c r="ET38" i="130"/>
  <c r="BT38" i="130"/>
  <c r="ES38" i="130"/>
  <c r="BS38" i="130"/>
  <c r="ER38" i="130"/>
  <c r="BR38" i="130"/>
  <c r="EQ38" i="130"/>
  <c r="BQ38" i="130"/>
  <c r="EP38" i="130"/>
  <c r="BP38" i="130"/>
  <c r="EO38" i="130"/>
  <c r="N38" i="130"/>
  <c r="M38" i="130"/>
  <c r="L38" i="130"/>
  <c r="CK38" i="130"/>
  <c r="K38" i="130"/>
  <c r="CJ38" i="130"/>
  <c r="J38" i="130"/>
  <c r="CI38" i="130"/>
  <c r="I38" i="130"/>
  <c r="CH38" i="130"/>
  <c r="CL37" i="130"/>
  <c r="CK37" i="130"/>
  <c r="CJ37" i="130"/>
  <c r="CI37" i="130"/>
  <c r="CH37" i="130"/>
  <c r="CG37" i="130"/>
  <c r="CF37" i="130"/>
  <c r="CE37" i="130"/>
  <c r="CD37" i="130"/>
  <c r="CC37" i="130"/>
  <c r="CB37" i="130"/>
  <c r="BY37" i="130"/>
  <c r="BX37" i="130"/>
  <c r="BW37" i="130"/>
  <c r="BO37" i="130"/>
  <c r="BN37" i="130"/>
  <c r="BM37" i="130"/>
  <c r="BL37" i="130"/>
  <c r="BK37" i="130"/>
  <c r="BJ37" i="130"/>
  <c r="BI37" i="130"/>
  <c r="BH37" i="130"/>
  <c r="BG37" i="130"/>
  <c r="BF37" i="130"/>
  <c r="P37" i="130"/>
  <c r="O37" i="130"/>
  <c r="CL36" i="130"/>
  <c r="CK36" i="130"/>
  <c r="CJ36" i="130"/>
  <c r="CI36" i="130"/>
  <c r="CH36" i="130"/>
  <c r="CG36" i="130"/>
  <c r="CF36" i="130"/>
  <c r="CE36" i="130"/>
  <c r="CD36" i="130"/>
  <c r="CC36" i="130"/>
  <c r="CB36" i="130"/>
  <c r="BY36" i="130"/>
  <c r="BX36" i="130"/>
  <c r="BW36" i="130"/>
  <c r="BO36" i="130"/>
  <c r="BN36" i="130"/>
  <c r="BM36" i="130"/>
  <c r="BL36" i="130"/>
  <c r="BK36" i="130"/>
  <c r="BJ36" i="130"/>
  <c r="BI36" i="130"/>
  <c r="BH36" i="130"/>
  <c r="BG36" i="130"/>
  <c r="BF36" i="130"/>
  <c r="P36" i="130"/>
  <c r="O36" i="130"/>
  <c r="CL35" i="130"/>
  <c r="CK35" i="130"/>
  <c r="CJ35" i="130"/>
  <c r="CI35" i="130"/>
  <c r="CH35" i="130"/>
  <c r="CG35" i="130"/>
  <c r="CF35" i="130"/>
  <c r="CE35" i="130"/>
  <c r="CD35" i="130"/>
  <c r="CC35" i="130"/>
  <c r="CB35" i="130"/>
  <c r="BY35" i="130"/>
  <c r="BX35" i="130"/>
  <c r="BW35" i="130"/>
  <c r="BO35" i="130"/>
  <c r="BN35" i="130"/>
  <c r="BM35" i="130"/>
  <c r="BL35" i="130"/>
  <c r="BK35" i="130"/>
  <c r="BJ35" i="130"/>
  <c r="BI35" i="130"/>
  <c r="BH35" i="130"/>
  <c r="BG35" i="130"/>
  <c r="P35" i="130"/>
  <c r="O35" i="130"/>
  <c r="CL34" i="130"/>
  <c r="CK34" i="130"/>
  <c r="CJ34" i="130"/>
  <c r="CI34" i="130"/>
  <c r="CH34" i="130"/>
  <c r="CG34" i="130"/>
  <c r="CF34" i="130"/>
  <c r="CE34" i="130"/>
  <c r="CD34" i="130"/>
  <c r="CC34" i="130"/>
  <c r="CB34" i="130"/>
  <c r="BY34" i="130"/>
  <c r="BX34" i="130"/>
  <c r="BW34" i="130"/>
  <c r="BO34" i="130"/>
  <c r="BN34" i="130"/>
  <c r="BM34" i="130"/>
  <c r="BL34" i="130"/>
  <c r="BK34" i="130"/>
  <c r="BJ34" i="130"/>
  <c r="BI34" i="130"/>
  <c r="BH34" i="130"/>
  <c r="BG34" i="130"/>
  <c r="BF34" i="130"/>
  <c r="P34" i="130"/>
  <c r="O34" i="130"/>
  <c r="CL33" i="130"/>
  <c r="CK33" i="130"/>
  <c r="CJ33" i="130"/>
  <c r="CI33" i="130"/>
  <c r="CH33" i="130"/>
  <c r="CG33" i="130"/>
  <c r="CF33" i="130"/>
  <c r="CE33" i="130"/>
  <c r="CD33" i="130"/>
  <c r="CC33" i="130"/>
  <c r="CB33" i="130"/>
  <c r="BY33" i="130"/>
  <c r="BX33" i="130"/>
  <c r="BW33" i="130"/>
  <c r="BO33" i="130"/>
  <c r="BN33" i="130"/>
  <c r="BM33" i="130"/>
  <c r="BL33" i="130"/>
  <c r="BK33" i="130"/>
  <c r="BJ33" i="130"/>
  <c r="BI33" i="130"/>
  <c r="BH33" i="130"/>
  <c r="BG33" i="130"/>
  <c r="BF33" i="130"/>
  <c r="P33" i="130"/>
  <c r="O33" i="130"/>
  <c r="EC32" i="130"/>
  <c r="EB32" i="130"/>
  <c r="EA32" i="130"/>
  <c r="DZ32" i="130"/>
  <c r="DY32" i="130"/>
  <c r="DX32" i="130"/>
  <c r="DW32" i="130"/>
  <c r="DV32" i="130"/>
  <c r="DU32" i="130"/>
  <c r="DT32" i="130"/>
  <c r="DS32" i="130"/>
  <c r="DR32" i="130"/>
  <c r="DQ32" i="130"/>
  <c r="DP32" i="130"/>
  <c r="DO32" i="130"/>
  <c r="DN32" i="130"/>
  <c r="DM32" i="130"/>
  <c r="DL32" i="130"/>
  <c r="DK32" i="130"/>
  <c r="DJ32" i="130"/>
  <c r="DI32" i="130"/>
  <c r="DH32" i="130"/>
  <c r="DG32" i="130"/>
  <c r="DF32" i="130"/>
  <c r="DE32" i="130"/>
  <c r="DD32" i="130"/>
  <c r="DC32" i="130"/>
  <c r="DB32" i="130"/>
  <c r="DA32" i="130"/>
  <c r="CZ32" i="130"/>
  <c r="CY32" i="130"/>
  <c r="CX32" i="130"/>
  <c r="CW32" i="130"/>
  <c r="CV32" i="130"/>
  <c r="CU32" i="130"/>
  <c r="CT32" i="130"/>
  <c r="CS32" i="130"/>
  <c r="CR32" i="130"/>
  <c r="CQ32" i="130"/>
  <c r="CJ32" i="130"/>
  <c r="CI32" i="130"/>
  <c r="CG32" i="130"/>
  <c r="CF32" i="130"/>
  <c r="CE32" i="130"/>
  <c r="CD32" i="130"/>
  <c r="CC32" i="130"/>
  <c r="CB32" i="130"/>
  <c r="BY32" i="130"/>
  <c r="EX32" i="130"/>
  <c r="BX32" i="130"/>
  <c r="EW32" i="130"/>
  <c r="BW32" i="130"/>
  <c r="EV32" i="130"/>
  <c r="BV32" i="130"/>
  <c r="EU32" i="130"/>
  <c r="BU32" i="130"/>
  <c r="ET32" i="130"/>
  <c r="BT32" i="130"/>
  <c r="ES32" i="130"/>
  <c r="BS32" i="130"/>
  <c r="ER32" i="130"/>
  <c r="BR32" i="130"/>
  <c r="EQ32" i="130"/>
  <c r="BQ32" i="130"/>
  <c r="EP32" i="130"/>
  <c r="BP32" i="130"/>
  <c r="EO32" i="130"/>
  <c r="BL32" i="130"/>
  <c r="EK32" i="130"/>
  <c r="N32" i="130"/>
  <c r="CM32" i="130"/>
  <c r="M32" i="130"/>
  <c r="P32" i="130"/>
  <c r="CO32" i="130"/>
  <c r="L32" i="130"/>
  <c r="CK32" i="130"/>
  <c r="K32" i="130"/>
  <c r="J32" i="130"/>
  <c r="I32" i="130"/>
  <c r="CH32" i="130"/>
  <c r="CL31" i="130"/>
  <c r="CK31" i="130"/>
  <c r="CJ31" i="130"/>
  <c r="CI31" i="130"/>
  <c r="CH31" i="130"/>
  <c r="CG31" i="130"/>
  <c r="CF31" i="130"/>
  <c r="CE31" i="130"/>
  <c r="CD31" i="130"/>
  <c r="CC31" i="130"/>
  <c r="CB31" i="130"/>
  <c r="BY31" i="130"/>
  <c r="BX31" i="130"/>
  <c r="BW31" i="130"/>
  <c r="BV31" i="130"/>
  <c r="BU31" i="130"/>
  <c r="BT31" i="130"/>
  <c r="BS31" i="130"/>
  <c r="BR31" i="130"/>
  <c r="BQ31" i="130"/>
  <c r="BP31" i="130"/>
  <c r="BO31" i="130"/>
  <c r="BN31" i="130"/>
  <c r="BM31" i="130"/>
  <c r="BL31" i="130"/>
  <c r="BK31" i="130"/>
  <c r="BJ31" i="130"/>
  <c r="BI31" i="130"/>
  <c r="BH31" i="130"/>
  <c r="BG31" i="130"/>
  <c r="BF31" i="130"/>
  <c r="P31" i="130"/>
  <c r="O31" i="130"/>
  <c r="CL30" i="130"/>
  <c r="CK30" i="130"/>
  <c r="CJ30" i="130"/>
  <c r="CI30" i="130"/>
  <c r="CH30" i="130"/>
  <c r="CG30" i="130"/>
  <c r="CF30" i="130"/>
  <c r="CE30" i="130"/>
  <c r="CD30" i="130"/>
  <c r="CC30" i="130"/>
  <c r="CB30" i="130"/>
  <c r="BY30" i="130"/>
  <c r="BX30" i="130"/>
  <c r="BW30" i="130"/>
  <c r="BV30" i="130"/>
  <c r="BU30" i="130"/>
  <c r="BT30" i="130"/>
  <c r="BS30" i="130"/>
  <c r="BR30" i="130"/>
  <c r="BQ30" i="130"/>
  <c r="BP30" i="130"/>
  <c r="BO30" i="130"/>
  <c r="BN30" i="130"/>
  <c r="BM30" i="130"/>
  <c r="BL30" i="130"/>
  <c r="BK30" i="130"/>
  <c r="BJ30" i="130"/>
  <c r="BI30" i="130"/>
  <c r="BH30" i="130"/>
  <c r="BG30" i="130"/>
  <c r="BF30" i="130"/>
  <c r="P30" i="130"/>
  <c r="O30" i="130"/>
  <c r="CL29" i="130"/>
  <c r="CK29" i="130"/>
  <c r="CJ29" i="130"/>
  <c r="CI29" i="130"/>
  <c r="CH29" i="130"/>
  <c r="CG29" i="130"/>
  <c r="CF29" i="130"/>
  <c r="CE29" i="130"/>
  <c r="CD29" i="130"/>
  <c r="CC29" i="130"/>
  <c r="CB29" i="130"/>
  <c r="BY29" i="130"/>
  <c r="BX29" i="130"/>
  <c r="BW29" i="130"/>
  <c r="BV29" i="130"/>
  <c r="BU29" i="130"/>
  <c r="BT29" i="130"/>
  <c r="BS29" i="130"/>
  <c r="BR29" i="130"/>
  <c r="BQ29" i="130"/>
  <c r="BP29" i="130"/>
  <c r="BO29" i="130"/>
  <c r="BN29" i="130"/>
  <c r="BM29" i="130"/>
  <c r="BL29" i="130"/>
  <c r="BK29" i="130"/>
  <c r="BJ29" i="130"/>
  <c r="BI29" i="130"/>
  <c r="BH29" i="130"/>
  <c r="BG29" i="130"/>
  <c r="BF29" i="130"/>
  <c r="P29" i="130"/>
  <c r="O29" i="130"/>
  <c r="CL28" i="130"/>
  <c r="CK28" i="130"/>
  <c r="CJ28" i="130"/>
  <c r="CI28" i="130"/>
  <c r="CH28" i="130"/>
  <c r="CG28" i="130"/>
  <c r="CF28" i="130"/>
  <c r="CE28" i="130"/>
  <c r="CD28" i="130"/>
  <c r="CC28" i="130"/>
  <c r="CB28" i="130"/>
  <c r="BY28" i="130"/>
  <c r="BX28" i="130"/>
  <c r="BW28" i="130"/>
  <c r="BV28" i="130"/>
  <c r="BU28" i="130"/>
  <c r="BT28" i="130"/>
  <c r="BS28" i="130"/>
  <c r="BR28" i="130"/>
  <c r="BQ28" i="130"/>
  <c r="BP28" i="130"/>
  <c r="BO28" i="130"/>
  <c r="BN28" i="130"/>
  <c r="BM28" i="130"/>
  <c r="BL28" i="130"/>
  <c r="BK28" i="130"/>
  <c r="BJ28" i="130"/>
  <c r="BI28" i="130"/>
  <c r="BH28" i="130"/>
  <c r="BG28" i="130"/>
  <c r="BF28" i="130"/>
  <c r="P28" i="130"/>
  <c r="O28" i="130"/>
  <c r="CL27" i="130"/>
  <c r="CK27" i="130"/>
  <c r="CJ27" i="130"/>
  <c r="CI27" i="130"/>
  <c r="CH27" i="130"/>
  <c r="CG27" i="130"/>
  <c r="CF27" i="130"/>
  <c r="CE27" i="130"/>
  <c r="CD27" i="130"/>
  <c r="CC27" i="130"/>
  <c r="CB27" i="130"/>
  <c r="BY27" i="130"/>
  <c r="BX27" i="130"/>
  <c r="BW27" i="130"/>
  <c r="BV27" i="130"/>
  <c r="BU27" i="130"/>
  <c r="BT27" i="130"/>
  <c r="BS27" i="130"/>
  <c r="BR27" i="130"/>
  <c r="BQ27" i="130"/>
  <c r="BP27" i="130"/>
  <c r="BO27" i="130"/>
  <c r="BO26" i="130"/>
  <c r="EN26" i="130"/>
  <c r="BN27" i="130"/>
  <c r="BN26" i="130"/>
  <c r="EM26" i="130"/>
  <c r="BM27" i="130"/>
  <c r="BL27" i="130"/>
  <c r="BK27" i="130"/>
  <c r="BJ27" i="130"/>
  <c r="BI27" i="130"/>
  <c r="BH27" i="130"/>
  <c r="BG27" i="130"/>
  <c r="P27" i="130"/>
  <c r="O27" i="130"/>
  <c r="DM26" i="130"/>
  <c r="DH26" i="130"/>
  <c r="DG26" i="130"/>
  <c r="DF26" i="130"/>
  <c r="DE26" i="130"/>
  <c r="DD26" i="130"/>
  <c r="DC26" i="130"/>
  <c r="DB26" i="130"/>
  <c r="DA26" i="130"/>
  <c r="CZ26" i="130"/>
  <c r="CY26" i="130"/>
  <c r="CX26" i="130"/>
  <c r="CW26" i="130"/>
  <c r="CV26" i="130"/>
  <c r="CU26" i="130"/>
  <c r="CT26" i="130"/>
  <c r="CS26" i="130"/>
  <c r="CR26" i="130"/>
  <c r="CQ26" i="130"/>
  <c r="CG26" i="130"/>
  <c r="CF26" i="130"/>
  <c r="CE26" i="130"/>
  <c r="CD26" i="130"/>
  <c r="CC26" i="130"/>
  <c r="CB26" i="130"/>
  <c r="BD26" i="130"/>
  <c r="EC26" i="130"/>
  <c r="BC26" i="130"/>
  <c r="EB26" i="130"/>
  <c r="BB26" i="130"/>
  <c r="BY26" i="130"/>
  <c r="EX26" i="130"/>
  <c r="BA26" i="130"/>
  <c r="DZ26" i="130"/>
  <c r="AZ26" i="130"/>
  <c r="DY26" i="130"/>
  <c r="AY26" i="130"/>
  <c r="DX26" i="130"/>
  <c r="AX26" i="130"/>
  <c r="DW26" i="130"/>
  <c r="AW26" i="130"/>
  <c r="DV26" i="130"/>
  <c r="AV26" i="130"/>
  <c r="DU26" i="130"/>
  <c r="AU26" i="130"/>
  <c r="DT26" i="130"/>
  <c r="AT26" i="130"/>
  <c r="BU26" i="130"/>
  <c r="ET26" i="130"/>
  <c r="AS26" i="130"/>
  <c r="DR26" i="130"/>
  <c r="AR26" i="130"/>
  <c r="DQ26" i="130"/>
  <c r="AQ26" i="130"/>
  <c r="DP26" i="130"/>
  <c r="AP26" i="130"/>
  <c r="DO26" i="130"/>
  <c r="AO26" i="130"/>
  <c r="DN26" i="130"/>
  <c r="AN26" i="130"/>
  <c r="AM26" i="130"/>
  <c r="DL26" i="130"/>
  <c r="AL26" i="130"/>
  <c r="BQ26" i="130"/>
  <c r="EP26" i="130"/>
  <c r="AK26" i="130"/>
  <c r="DJ26" i="130"/>
  <c r="AJ26" i="130"/>
  <c r="DI26" i="130"/>
  <c r="N26" i="130"/>
  <c r="M26" i="130"/>
  <c r="CL26" i="130"/>
  <c r="L26" i="130"/>
  <c r="CK26" i="130"/>
  <c r="K26" i="130"/>
  <c r="CJ26" i="130"/>
  <c r="J26" i="130"/>
  <c r="CI26" i="130"/>
  <c r="I26" i="130"/>
  <c r="CH26" i="130"/>
  <c r="CL25" i="130"/>
  <c r="CK25" i="130"/>
  <c r="CJ25" i="130"/>
  <c r="CI25" i="130"/>
  <c r="CH25" i="130"/>
  <c r="CG25" i="130"/>
  <c r="CF25" i="130"/>
  <c r="CE25" i="130"/>
  <c r="CD25" i="130"/>
  <c r="CC25" i="130"/>
  <c r="CB25" i="130"/>
  <c r="BY25" i="130"/>
  <c r="BX25" i="130"/>
  <c r="BW25" i="130"/>
  <c r="BV25" i="130"/>
  <c r="BU25" i="130"/>
  <c r="BT25" i="130"/>
  <c r="BS25" i="130"/>
  <c r="BR25" i="130"/>
  <c r="BQ25" i="130"/>
  <c r="BP25" i="130"/>
  <c r="BO25" i="130"/>
  <c r="BN25" i="130"/>
  <c r="BM25" i="130"/>
  <c r="BL25" i="130"/>
  <c r="BK25" i="130"/>
  <c r="BJ25" i="130"/>
  <c r="BI25" i="130"/>
  <c r="BH25" i="130"/>
  <c r="BG25" i="130"/>
  <c r="P25" i="130"/>
  <c r="O25" i="130"/>
  <c r="CL24" i="130"/>
  <c r="CK24" i="130"/>
  <c r="CJ24" i="130"/>
  <c r="CI24" i="130"/>
  <c r="CH24" i="130"/>
  <c r="CG24" i="130"/>
  <c r="CF24" i="130"/>
  <c r="CE24" i="130"/>
  <c r="CD24" i="130"/>
  <c r="CC24" i="130"/>
  <c r="CB24" i="130"/>
  <c r="BY24" i="130"/>
  <c r="BX24" i="130"/>
  <c r="BW24" i="130"/>
  <c r="BV24" i="130"/>
  <c r="BU24" i="130"/>
  <c r="BT24" i="130"/>
  <c r="BS24" i="130"/>
  <c r="BR24" i="130"/>
  <c r="BQ24" i="130"/>
  <c r="BP24" i="130"/>
  <c r="BO24" i="130"/>
  <c r="BN24" i="130"/>
  <c r="BM24" i="130"/>
  <c r="BL24" i="130"/>
  <c r="BK24" i="130"/>
  <c r="BJ24" i="130"/>
  <c r="BI24" i="130"/>
  <c r="BH24" i="130"/>
  <c r="BG24" i="130"/>
  <c r="BF24" i="130"/>
  <c r="P24" i="130"/>
  <c r="O24" i="130"/>
  <c r="CL23" i="130"/>
  <c r="CK23" i="130"/>
  <c r="CJ23" i="130"/>
  <c r="CI23" i="130"/>
  <c r="CH23" i="130"/>
  <c r="CG23" i="130"/>
  <c r="CF23" i="130"/>
  <c r="CE23" i="130"/>
  <c r="CD23" i="130"/>
  <c r="CC23" i="130"/>
  <c r="CB23" i="130"/>
  <c r="BY23" i="130"/>
  <c r="BX23" i="130"/>
  <c r="BW23" i="130"/>
  <c r="BV23" i="130"/>
  <c r="BU23" i="130"/>
  <c r="BT23" i="130"/>
  <c r="BS23" i="130"/>
  <c r="BR23" i="130"/>
  <c r="BQ23" i="130"/>
  <c r="BP23" i="130"/>
  <c r="BO23" i="130"/>
  <c r="BN23" i="130"/>
  <c r="BM23" i="130"/>
  <c r="BL23" i="130"/>
  <c r="BK23" i="130"/>
  <c r="BJ23" i="130"/>
  <c r="BI23" i="130"/>
  <c r="BH23" i="130"/>
  <c r="BG23" i="130"/>
  <c r="BF23" i="130"/>
  <c r="P23" i="130"/>
  <c r="O23" i="130"/>
  <c r="CL22" i="130"/>
  <c r="CK22" i="130"/>
  <c r="CJ22" i="130"/>
  <c r="CI22" i="130"/>
  <c r="CH22" i="130"/>
  <c r="CG22" i="130"/>
  <c r="CF22" i="130"/>
  <c r="CE22" i="130"/>
  <c r="CD22" i="130"/>
  <c r="CC22" i="130"/>
  <c r="CB22" i="130"/>
  <c r="BY22" i="130"/>
  <c r="BX22" i="130"/>
  <c r="BW22" i="130"/>
  <c r="BV22" i="130"/>
  <c r="BU22" i="130"/>
  <c r="BT22" i="130"/>
  <c r="BS22" i="130"/>
  <c r="BR22" i="130"/>
  <c r="BQ22" i="130"/>
  <c r="BP22" i="130"/>
  <c r="BO22" i="130"/>
  <c r="BN22" i="130"/>
  <c r="BM22" i="130"/>
  <c r="BL22" i="130"/>
  <c r="BK22" i="130"/>
  <c r="BJ22" i="130"/>
  <c r="BI22" i="130"/>
  <c r="BH22" i="130"/>
  <c r="BG22" i="130"/>
  <c r="BF22" i="130"/>
  <c r="P22" i="130"/>
  <c r="O22" i="130"/>
  <c r="CL21" i="130"/>
  <c r="CK21" i="130"/>
  <c r="CJ21" i="130"/>
  <c r="CI21" i="130"/>
  <c r="CH21" i="130"/>
  <c r="CG21" i="130"/>
  <c r="CF21" i="130"/>
  <c r="CE21" i="130"/>
  <c r="CD21" i="130"/>
  <c r="CC21" i="130"/>
  <c r="CB21" i="130"/>
  <c r="BY21" i="130"/>
  <c r="BX21" i="130"/>
  <c r="BW21" i="130"/>
  <c r="BV21" i="130"/>
  <c r="BU21" i="130"/>
  <c r="BT21" i="130"/>
  <c r="BS21" i="130"/>
  <c r="BR21" i="130"/>
  <c r="BQ21" i="130"/>
  <c r="BP21" i="130"/>
  <c r="BO21" i="130"/>
  <c r="BN21" i="130"/>
  <c r="BN20" i="130"/>
  <c r="EM20" i="130"/>
  <c r="BM21" i="130"/>
  <c r="BM20" i="130"/>
  <c r="EL20" i="130"/>
  <c r="BL21" i="130"/>
  <c r="BK21" i="130"/>
  <c r="BK20" i="130"/>
  <c r="EJ20" i="130"/>
  <c r="BJ21" i="130"/>
  <c r="BI21" i="130"/>
  <c r="BH21" i="130"/>
  <c r="BG21" i="130"/>
  <c r="BF21" i="130"/>
  <c r="P21" i="130"/>
  <c r="O21" i="130"/>
  <c r="DQ20" i="130"/>
  <c r="DL20" i="130"/>
  <c r="DH20" i="130"/>
  <c r="DG20" i="130"/>
  <c r="DF20" i="130"/>
  <c r="DE20" i="130"/>
  <c r="DD20" i="130"/>
  <c r="DC20" i="130"/>
  <c r="DB20" i="130"/>
  <c r="DA20" i="130"/>
  <c r="CZ20" i="130"/>
  <c r="CY20" i="130"/>
  <c r="CX20" i="130"/>
  <c r="CW20" i="130"/>
  <c r="CV20" i="130"/>
  <c r="CU20" i="130"/>
  <c r="CT20" i="130"/>
  <c r="CS20" i="130"/>
  <c r="CR20" i="130"/>
  <c r="CQ20" i="130"/>
  <c r="CG20" i="130"/>
  <c r="CF20" i="130"/>
  <c r="CE20" i="130"/>
  <c r="CD20" i="130"/>
  <c r="CC20" i="130"/>
  <c r="CB20" i="130"/>
  <c r="BJ20" i="130"/>
  <c r="EI20" i="130"/>
  <c r="BD20" i="130"/>
  <c r="EC20" i="130"/>
  <c r="BC20" i="130"/>
  <c r="EB20" i="130"/>
  <c r="BB20" i="130"/>
  <c r="BA20" i="130"/>
  <c r="DZ20" i="130"/>
  <c r="AZ20" i="130"/>
  <c r="DY20" i="130"/>
  <c r="AY20" i="130"/>
  <c r="DX20" i="130"/>
  <c r="AX20" i="130"/>
  <c r="DW20" i="130"/>
  <c r="AW20" i="130"/>
  <c r="DV20" i="130"/>
  <c r="AV20" i="130"/>
  <c r="AU20" i="130"/>
  <c r="DT20" i="130"/>
  <c r="AT20" i="130"/>
  <c r="DS20" i="130"/>
  <c r="AS20" i="130"/>
  <c r="BT20" i="130"/>
  <c r="ES20" i="130"/>
  <c r="AR20" i="130"/>
  <c r="AQ20" i="130"/>
  <c r="DP20" i="130"/>
  <c r="AP20" i="130"/>
  <c r="DO20" i="130"/>
  <c r="AO20" i="130"/>
  <c r="DN20" i="130"/>
  <c r="AN20" i="130"/>
  <c r="DM20" i="130"/>
  <c r="AM20" i="130"/>
  <c r="AL20" i="130"/>
  <c r="AK20" i="130"/>
  <c r="DJ20" i="130"/>
  <c r="AJ20" i="130"/>
  <c r="DI20" i="130"/>
  <c r="N20" i="130"/>
  <c r="CM20" i="130"/>
  <c r="M20" i="130"/>
  <c r="L20" i="130"/>
  <c r="CK20" i="130"/>
  <c r="K20" i="130"/>
  <c r="CJ20" i="130"/>
  <c r="J20" i="130"/>
  <c r="CI20" i="130"/>
  <c r="I20" i="130"/>
  <c r="CH20" i="130"/>
  <c r="CL19" i="130"/>
  <c r="CK19" i="130"/>
  <c r="CJ19" i="130"/>
  <c r="CI19" i="130"/>
  <c r="CH19" i="130"/>
  <c r="CG19" i="130"/>
  <c r="CF19" i="130"/>
  <c r="CE19" i="130"/>
  <c r="CD19" i="130"/>
  <c r="CC19" i="130"/>
  <c r="CB19" i="130"/>
  <c r="BY19" i="130"/>
  <c r="BX19" i="130"/>
  <c r="BW19" i="130"/>
  <c r="BV19" i="130"/>
  <c r="BU19" i="130"/>
  <c r="BT19" i="130"/>
  <c r="BS19" i="130"/>
  <c r="BR19" i="130"/>
  <c r="BQ19" i="130"/>
  <c r="BP19" i="130"/>
  <c r="BO19" i="130"/>
  <c r="BN19" i="130"/>
  <c r="BN13" i="130"/>
  <c r="EM13" i="130"/>
  <c r="BM19" i="130"/>
  <c r="BL19" i="130"/>
  <c r="BK19" i="130"/>
  <c r="BJ19" i="130"/>
  <c r="BI19" i="130"/>
  <c r="BH19" i="130"/>
  <c r="BG19" i="130"/>
  <c r="BF19" i="130"/>
  <c r="P19" i="130"/>
  <c r="O19" i="130"/>
  <c r="CL18" i="130"/>
  <c r="CK18" i="130"/>
  <c r="CJ18" i="130"/>
  <c r="CI18" i="130"/>
  <c r="CH18" i="130"/>
  <c r="CG18" i="130"/>
  <c r="CF18" i="130"/>
  <c r="CE18" i="130"/>
  <c r="CD18" i="130"/>
  <c r="CC18" i="130"/>
  <c r="CB18" i="130"/>
  <c r="BY18" i="130"/>
  <c r="BX18" i="130"/>
  <c r="BW18" i="130"/>
  <c r="BV18" i="130"/>
  <c r="BU18" i="130"/>
  <c r="BT18" i="130"/>
  <c r="BS18" i="130"/>
  <c r="BR18" i="130"/>
  <c r="BQ18" i="130"/>
  <c r="BP18" i="130"/>
  <c r="BO18" i="130"/>
  <c r="BN18" i="130"/>
  <c r="BM18" i="130"/>
  <c r="BL18" i="130"/>
  <c r="BK18" i="130"/>
  <c r="BJ18" i="130"/>
  <c r="BI18" i="130"/>
  <c r="BH18" i="130"/>
  <c r="BG18" i="130"/>
  <c r="BF18" i="130"/>
  <c r="P18" i="130"/>
  <c r="O18" i="130"/>
  <c r="CL17" i="130"/>
  <c r="CK17" i="130"/>
  <c r="CJ17" i="130"/>
  <c r="CI17" i="130"/>
  <c r="CH17" i="130"/>
  <c r="CG17" i="130"/>
  <c r="CF17" i="130"/>
  <c r="CE17" i="130"/>
  <c r="CD17" i="130"/>
  <c r="CC17" i="130"/>
  <c r="CB17" i="130"/>
  <c r="BY17" i="130"/>
  <c r="BX17" i="130"/>
  <c r="BW17" i="130"/>
  <c r="BV17" i="130"/>
  <c r="BU17" i="130"/>
  <c r="BT17" i="130"/>
  <c r="BS17" i="130"/>
  <c r="BR17" i="130"/>
  <c r="BQ17" i="130"/>
  <c r="BP17" i="130"/>
  <c r="BO17" i="130"/>
  <c r="BN17" i="130"/>
  <c r="BM17" i="130"/>
  <c r="BL17" i="130"/>
  <c r="BK17" i="130"/>
  <c r="BJ17" i="130"/>
  <c r="BI17" i="130"/>
  <c r="BH17" i="130"/>
  <c r="BG17" i="130"/>
  <c r="BF17" i="130"/>
  <c r="P17" i="130"/>
  <c r="O17" i="130"/>
  <c r="CL16" i="130"/>
  <c r="CK16" i="130"/>
  <c r="CJ16" i="130"/>
  <c r="CI16" i="130"/>
  <c r="CH16" i="130"/>
  <c r="CG16" i="130"/>
  <c r="CF16" i="130"/>
  <c r="CE16" i="130"/>
  <c r="CD16" i="130"/>
  <c r="CC16" i="130"/>
  <c r="CB16" i="130"/>
  <c r="BY16" i="130"/>
  <c r="BX16" i="130"/>
  <c r="BW16" i="130"/>
  <c r="BV16" i="130"/>
  <c r="BU16" i="130"/>
  <c r="BT16" i="130"/>
  <c r="BS16" i="130"/>
  <c r="BR16" i="130"/>
  <c r="BQ16" i="130"/>
  <c r="BP16" i="130"/>
  <c r="BO16" i="130"/>
  <c r="BN16" i="130"/>
  <c r="BM16" i="130"/>
  <c r="BL16" i="130"/>
  <c r="BK16" i="130"/>
  <c r="BJ16" i="130"/>
  <c r="BI16" i="130"/>
  <c r="BH16" i="130"/>
  <c r="BG16" i="130"/>
  <c r="BF16" i="130"/>
  <c r="P16" i="130"/>
  <c r="O16" i="130"/>
  <c r="CL15" i="130"/>
  <c r="CK15" i="130"/>
  <c r="CJ15" i="130"/>
  <c r="CI15" i="130"/>
  <c r="CH15" i="130"/>
  <c r="CG15" i="130"/>
  <c r="CF15" i="130"/>
  <c r="CE15" i="130"/>
  <c r="CD15" i="130"/>
  <c r="CC15" i="130"/>
  <c r="CB15" i="130"/>
  <c r="BY15" i="130"/>
  <c r="BX15" i="130"/>
  <c r="BW15" i="130"/>
  <c r="BV15" i="130"/>
  <c r="BU15" i="130"/>
  <c r="BT15" i="130"/>
  <c r="BS15" i="130"/>
  <c r="BR15" i="130"/>
  <c r="BQ15" i="130"/>
  <c r="BP15" i="130"/>
  <c r="BO15" i="130"/>
  <c r="BN15" i="130"/>
  <c r="BM15" i="130"/>
  <c r="BL15" i="130"/>
  <c r="BK15" i="130"/>
  <c r="BJ15" i="130"/>
  <c r="BI15" i="130"/>
  <c r="BH15" i="130"/>
  <c r="BG15" i="130"/>
  <c r="BF15" i="130"/>
  <c r="P15" i="130"/>
  <c r="O15" i="130"/>
  <c r="CL14" i="130"/>
  <c r="CK14" i="130"/>
  <c r="CJ14" i="130"/>
  <c r="CI14" i="130"/>
  <c r="CH14" i="130"/>
  <c r="CG14" i="130"/>
  <c r="CF14" i="130"/>
  <c r="CE14" i="130"/>
  <c r="CD14" i="130"/>
  <c r="CC14" i="130"/>
  <c r="CB14" i="130"/>
  <c r="BY14" i="130"/>
  <c r="BX14" i="130"/>
  <c r="BW14" i="130"/>
  <c r="BV14" i="130"/>
  <c r="BU14" i="130"/>
  <c r="BT14" i="130"/>
  <c r="BS14" i="130"/>
  <c r="BR14" i="130"/>
  <c r="BQ14" i="130"/>
  <c r="BP14" i="130"/>
  <c r="BO14" i="130"/>
  <c r="BN14" i="130"/>
  <c r="BM14" i="130"/>
  <c r="BL14" i="130"/>
  <c r="BK14" i="130"/>
  <c r="BK13" i="130"/>
  <c r="EJ13" i="130"/>
  <c r="BJ14" i="130"/>
  <c r="BI14" i="130"/>
  <c r="BI13" i="130"/>
  <c r="EH13" i="130"/>
  <c r="BH14" i="130"/>
  <c r="BG14" i="130"/>
  <c r="BF14" i="130"/>
  <c r="P14" i="130"/>
  <c r="O14" i="130"/>
  <c r="DI13" i="130"/>
  <c r="DH13" i="130"/>
  <c r="DG13" i="130"/>
  <c r="DF13" i="130"/>
  <c r="DE13" i="130"/>
  <c r="DD13" i="130"/>
  <c r="DC13" i="130"/>
  <c r="DB13" i="130"/>
  <c r="DA13" i="130"/>
  <c r="CZ13" i="130"/>
  <c r="CY13" i="130"/>
  <c r="CX13" i="130"/>
  <c r="CW13" i="130"/>
  <c r="CV13" i="130"/>
  <c r="CU13" i="130"/>
  <c r="CT13" i="130"/>
  <c r="CS13" i="130"/>
  <c r="CR13" i="130"/>
  <c r="CQ13" i="130"/>
  <c r="CG13" i="130"/>
  <c r="CF13" i="130"/>
  <c r="CE13" i="130"/>
  <c r="CD13" i="130"/>
  <c r="CC13" i="130"/>
  <c r="CB13" i="130"/>
  <c r="BM13" i="130"/>
  <c r="EL13" i="130"/>
  <c r="BL13" i="130"/>
  <c r="EK13" i="130"/>
  <c r="BJ13" i="130"/>
  <c r="EI13" i="130"/>
  <c r="BH13" i="130"/>
  <c r="EG13" i="130"/>
  <c r="BD13" i="130"/>
  <c r="EC13" i="130"/>
  <c r="BC13" i="130"/>
  <c r="EB13" i="130"/>
  <c r="BB13" i="130"/>
  <c r="EA13" i="130"/>
  <c r="BA13" i="130"/>
  <c r="DZ13" i="130"/>
  <c r="AZ13" i="130"/>
  <c r="BX13" i="130"/>
  <c r="EW13" i="130"/>
  <c r="AY13" i="130"/>
  <c r="DX13" i="130"/>
  <c r="AX13" i="130"/>
  <c r="BW13" i="130"/>
  <c r="EV13" i="130"/>
  <c r="AW13" i="130"/>
  <c r="DV13" i="130"/>
  <c r="AV13" i="130"/>
  <c r="DU13" i="130"/>
  <c r="AU13" i="130"/>
  <c r="DT13" i="130"/>
  <c r="AT13" i="130"/>
  <c r="BU13" i="130"/>
  <c r="ET13" i="130"/>
  <c r="AS13" i="130"/>
  <c r="DR13" i="130"/>
  <c r="AR13" i="130"/>
  <c r="BT13" i="130"/>
  <c r="ES13" i="130"/>
  <c r="AQ13" i="130"/>
  <c r="DP13" i="130"/>
  <c r="AP13" i="130"/>
  <c r="BS13" i="130"/>
  <c r="ER13" i="130"/>
  <c r="AO13" i="130"/>
  <c r="DN13" i="130"/>
  <c r="AN13" i="130"/>
  <c r="DM13" i="130"/>
  <c r="AM13" i="130"/>
  <c r="DL13" i="130"/>
  <c r="AL13" i="130"/>
  <c r="DK13" i="130"/>
  <c r="AK13" i="130"/>
  <c r="DJ13" i="130"/>
  <c r="AJ13" i="130"/>
  <c r="BP13" i="130"/>
  <c r="EO13" i="130"/>
  <c r="N13" i="130"/>
  <c r="CM13" i="130"/>
  <c r="M13" i="130"/>
  <c r="O13" i="130"/>
  <c r="CN13" i="130"/>
  <c r="L13" i="130"/>
  <c r="CK13" i="130"/>
  <c r="K13" i="130"/>
  <c r="CJ13" i="130"/>
  <c r="J13" i="130"/>
  <c r="CI13" i="130"/>
  <c r="I13" i="130"/>
  <c r="CH13" i="130"/>
  <c r="CL12" i="130"/>
  <c r="CK12" i="130"/>
  <c r="CJ12" i="130"/>
  <c r="CI12" i="130"/>
  <c r="CH12" i="130"/>
  <c r="CG12" i="130"/>
  <c r="CF12" i="130"/>
  <c r="CE12" i="130"/>
  <c r="CD12" i="130"/>
  <c r="CC12" i="130"/>
  <c r="CB12" i="130"/>
  <c r="BY12" i="130"/>
  <c r="BX12" i="130"/>
  <c r="BW12" i="130"/>
  <c r="BV12" i="130"/>
  <c r="BU12" i="130"/>
  <c r="BT12" i="130"/>
  <c r="BS12" i="130"/>
  <c r="BR12" i="130"/>
  <c r="BQ12" i="130"/>
  <c r="BP12" i="130"/>
  <c r="BO12" i="130"/>
  <c r="BN12" i="130"/>
  <c r="BM12" i="130"/>
  <c r="BL12" i="130"/>
  <c r="BK12" i="130"/>
  <c r="BJ12" i="130"/>
  <c r="BI12" i="130"/>
  <c r="BH12" i="130"/>
  <c r="BG12" i="130"/>
  <c r="BF12" i="130"/>
  <c r="P12" i="130"/>
  <c r="O12" i="130"/>
  <c r="CL11" i="130"/>
  <c r="CK11" i="130"/>
  <c r="CJ11" i="130"/>
  <c r="CI11" i="130"/>
  <c r="CH11" i="130"/>
  <c r="CG11" i="130"/>
  <c r="CF11" i="130"/>
  <c r="CE11" i="130"/>
  <c r="CD11" i="130"/>
  <c r="CC11" i="130"/>
  <c r="CB11" i="130"/>
  <c r="BO11" i="130"/>
  <c r="BN11" i="130"/>
  <c r="BM11" i="130"/>
  <c r="BL11" i="130"/>
  <c r="BK11" i="130"/>
  <c r="BJ11" i="130"/>
  <c r="BI11" i="130"/>
  <c r="BH11" i="130"/>
  <c r="BG11" i="130"/>
  <c r="BF11" i="130"/>
  <c r="P11" i="130"/>
  <c r="O11" i="130"/>
  <c r="CL10" i="130"/>
  <c r="CK10" i="130"/>
  <c r="CJ10" i="130"/>
  <c r="CI10" i="130"/>
  <c r="CH10" i="130"/>
  <c r="CG10" i="130"/>
  <c r="CF10" i="130"/>
  <c r="CE10" i="130"/>
  <c r="CD10" i="130"/>
  <c r="CC10" i="130"/>
  <c r="CB10" i="130"/>
  <c r="BY10" i="130"/>
  <c r="BX10" i="130"/>
  <c r="BW10" i="130"/>
  <c r="BV10" i="130"/>
  <c r="BU10" i="130"/>
  <c r="BT10" i="130"/>
  <c r="BS10" i="130"/>
  <c r="BR10" i="130"/>
  <c r="BQ10" i="130"/>
  <c r="BP10" i="130"/>
  <c r="BO10" i="130"/>
  <c r="BN10" i="130"/>
  <c r="BM10" i="130"/>
  <c r="BL10" i="130"/>
  <c r="BK10" i="130"/>
  <c r="BJ10" i="130"/>
  <c r="BJ6" i="130"/>
  <c r="BI10" i="130"/>
  <c r="BH10" i="130"/>
  <c r="BG10" i="130"/>
  <c r="BF10" i="130"/>
  <c r="P10" i="130"/>
  <c r="O10" i="130"/>
  <c r="CL9" i="130"/>
  <c r="CK9" i="130"/>
  <c r="CJ9" i="130"/>
  <c r="CI9" i="130"/>
  <c r="CH9" i="130"/>
  <c r="CG9" i="130"/>
  <c r="CF9" i="130"/>
  <c r="CE9" i="130"/>
  <c r="CD9" i="130"/>
  <c r="CC9" i="130"/>
  <c r="CB9" i="130"/>
  <c r="BY9" i="130"/>
  <c r="BX9" i="130"/>
  <c r="BW9" i="130"/>
  <c r="BV9" i="130"/>
  <c r="BU9" i="130"/>
  <c r="BT9" i="130"/>
  <c r="BS9" i="130"/>
  <c r="BR9" i="130"/>
  <c r="BQ9" i="130"/>
  <c r="BP9" i="130"/>
  <c r="BO9" i="130"/>
  <c r="BN9" i="130"/>
  <c r="BM9" i="130"/>
  <c r="BL9" i="130"/>
  <c r="BK9" i="130"/>
  <c r="BJ9" i="130"/>
  <c r="BI9" i="130"/>
  <c r="BH9" i="130"/>
  <c r="BG9" i="130"/>
  <c r="BF9" i="130"/>
  <c r="P9" i="130"/>
  <c r="O9" i="130"/>
  <c r="CL8" i="130"/>
  <c r="CK8" i="130"/>
  <c r="CJ8" i="130"/>
  <c r="CI8" i="130"/>
  <c r="CH8" i="130"/>
  <c r="CG8" i="130"/>
  <c r="CF8" i="130"/>
  <c r="CE8" i="130"/>
  <c r="CD8" i="130"/>
  <c r="CC8" i="130"/>
  <c r="CB8" i="130"/>
  <c r="BY8" i="130"/>
  <c r="BX8" i="130"/>
  <c r="BW8" i="130"/>
  <c r="BV8" i="130"/>
  <c r="BU8" i="130"/>
  <c r="BT8" i="130"/>
  <c r="BS8" i="130"/>
  <c r="BR8" i="130"/>
  <c r="BQ8" i="130"/>
  <c r="BP8" i="130"/>
  <c r="BO8" i="130"/>
  <c r="BN8" i="130"/>
  <c r="BM8" i="130"/>
  <c r="BL8" i="130"/>
  <c r="BK8" i="130"/>
  <c r="BJ8" i="130"/>
  <c r="BI8" i="130"/>
  <c r="BH8" i="130"/>
  <c r="BG8" i="130"/>
  <c r="BF8" i="130"/>
  <c r="P8" i="130"/>
  <c r="O8" i="130"/>
  <c r="CL7" i="130"/>
  <c r="CK7" i="130"/>
  <c r="CJ7" i="130"/>
  <c r="CI7" i="130"/>
  <c r="CH7" i="130"/>
  <c r="CG7" i="130"/>
  <c r="CF7" i="130"/>
  <c r="CE7" i="130"/>
  <c r="CD7" i="130"/>
  <c r="CC7" i="130"/>
  <c r="CB7" i="130"/>
  <c r="BY7" i="130"/>
  <c r="BX7" i="130"/>
  <c r="BW7" i="130"/>
  <c r="BV7" i="130"/>
  <c r="BU7" i="130"/>
  <c r="BT7" i="130"/>
  <c r="BS7" i="130"/>
  <c r="BR7" i="130"/>
  <c r="BQ7" i="130"/>
  <c r="BP7" i="130"/>
  <c r="BO7" i="130"/>
  <c r="BO6" i="130"/>
  <c r="BN7" i="130"/>
  <c r="BN6" i="130"/>
  <c r="EM6" i="130"/>
  <c r="BM7" i="130"/>
  <c r="BL7" i="130"/>
  <c r="BK7" i="130"/>
  <c r="BJ7" i="130"/>
  <c r="BI7" i="130"/>
  <c r="BH7" i="130"/>
  <c r="BH6" i="130"/>
  <c r="EG6" i="130"/>
  <c r="BG7" i="130"/>
  <c r="BF7" i="130"/>
  <c r="P7" i="130"/>
  <c r="O7" i="130"/>
  <c r="EC6" i="130"/>
  <c r="DH6" i="130"/>
  <c r="DG6" i="130"/>
  <c r="DF6" i="130"/>
  <c r="DE6" i="130"/>
  <c r="DD6" i="130"/>
  <c r="DC6" i="130"/>
  <c r="DB6" i="130"/>
  <c r="DA6" i="130"/>
  <c r="CZ6" i="130"/>
  <c r="CY6" i="130"/>
  <c r="CX6" i="130"/>
  <c r="CW6" i="130"/>
  <c r="CV6" i="130"/>
  <c r="CU6" i="130"/>
  <c r="CT6" i="130"/>
  <c r="CS6" i="130"/>
  <c r="CR6" i="130"/>
  <c r="CQ6" i="130"/>
  <c r="CH6" i="130"/>
  <c r="CG6" i="130"/>
  <c r="CF6" i="130"/>
  <c r="CE6" i="130"/>
  <c r="CD6" i="130"/>
  <c r="CC6" i="130"/>
  <c r="CB6" i="130"/>
  <c r="BD6" i="130"/>
  <c r="BC6" i="130"/>
  <c r="BB6" i="130"/>
  <c r="BA6" i="130"/>
  <c r="AZ6" i="130"/>
  <c r="BX6" i="130"/>
  <c r="EW6" i="130"/>
  <c r="AY6" i="130"/>
  <c r="AX6" i="130"/>
  <c r="DW6" i="130"/>
  <c r="AW6" i="130"/>
  <c r="AV6" i="130"/>
  <c r="DU6" i="130"/>
  <c r="AU6" i="130"/>
  <c r="AT6" i="130"/>
  <c r="BU6" i="130"/>
  <c r="ET6" i="130"/>
  <c r="AS6" i="130"/>
  <c r="AR6" i="130"/>
  <c r="AQ6" i="130"/>
  <c r="DP6" i="130"/>
  <c r="AP6" i="130"/>
  <c r="DO6" i="130"/>
  <c r="AO6" i="130"/>
  <c r="AN6" i="130"/>
  <c r="BR6" i="130"/>
  <c r="AM6" i="130"/>
  <c r="AL6" i="130"/>
  <c r="DK6" i="130"/>
  <c r="AK6" i="130"/>
  <c r="AJ6" i="130"/>
  <c r="BP6" i="130"/>
  <c r="EO6" i="130"/>
  <c r="N6" i="130"/>
  <c r="M6" i="130"/>
  <c r="CL6" i="130"/>
  <c r="L6" i="130"/>
  <c r="CK6" i="130"/>
  <c r="K6" i="130"/>
  <c r="CJ6" i="130"/>
  <c r="J6" i="130"/>
  <c r="CI6" i="130"/>
  <c r="I6" i="130"/>
  <c r="I62" i="130"/>
  <c r="EX4" i="130"/>
  <c r="EW4" i="130"/>
  <c r="EV4" i="130"/>
  <c r="EU4" i="130"/>
  <c r="ET4" i="130"/>
  <c r="ES4" i="130"/>
  <c r="ER4" i="130"/>
  <c r="EQ4" i="130"/>
  <c r="EP4" i="130"/>
  <c r="EO4" i="130"/>
  <c r="EN4" i="130"/>
  <c r="EM4" i="130"/>
  <c r="EL4" i="130"/>
  <c r="EK4" i="130"/>
  <c r="EJ4" i="130"/>
  <c r="EI4" i="130"/>
  <c r="EH4" i="130"/>
  <c r="EG4" i="130"/>
  <c r="EF4" i="130"/>
  <c r="EE4" i="130"/>
  <c r="EC4" i="130"/>
  <c r="EB4" i="130"/>
  <c r="EA4" i="130"/>
  <c r="DX4" i="130"/>
  <c r="CO4" i="130"/>
  <c r="CN4" i="130"/>
  <c r="CM4" i="130"/>
  <c r="CL4" i="130"/>
  <c r="P46" i="131"/>
  <c r="O46" i="131"/>
  <c r="BM42" i="131"/>
  <c r="BK42" i="131"/>
  <c r="BQ42" i="131"/>
  <c r="BP42" i="131"/>
  <c r="BO42" i="131"/>
  <c r="BN42" i="131"/>
  <c r="BL42" i="131"/>
  <c r="BJ42" i="131"/>
  <c r="CA40" i="131"/>
  <c r="BY40" i="131"/>
  <c r="BQ40" i="131"/>
  <c r="BK40" i="131"/>
  <c r="BI40" i="131"/>
  <c r="BF40" i="131"/>
  <c r="CE40" i="131"/>
  <c r="BX40" i="131"/>
  <c r="BW40" i="131"/>
  <c r="BV40" i="131"/>
  <c r="BU40" i="131"/>
  <c r="BT40" i="131"/>
  <c r="BS40" i="131"/>
  <c r="BR40" i="131"/>
  <c r="BP40" i="131"/>
  <c r="BO40" i="131"/>
  <c r="BN40" i="131"/>
  <c r="BM40" i="131"/>
  <c r="BL40" i="131"/>
  <c r="BJ40" i="131"/>
  <c r="BW39" i="131"/>
  <c r="BQ39" i="131"/>
  <c r="BO39" i="131"/>
  <c r="BF39" i="131"/>
  <c r="CA39" i="131"/>
  <c r="CE39" i="131"/>
  <c r="BY39" i="131"/>
  <c r="BX39" i="131"/>
  <c r="BU39" i="131"/>
  <c r="BT39" i="131"/>
  <c r="BS39" i="131"/>
  <c r="BP39" i="131"/>
  <c r="BN39" i="131"/>
  <c r="BM39" i="131"/>
  <c r="BL39" i="131"/>
  <c r="BK39" i="131"/>
  <c r="BJ39" i="131"/>
  <c r="BI39" i="131"/>
  <c r="O39" i="131"/>
  <c r="P39" i="131"/>
  <c r="K36" i="131"/>
  <c r="BW37" i="131"/>
  <c r="BU37" i="131"/>
  <c r="BO37" i="131"/>
  <c r="BE37" i="131"/>
  <c r="CA37" i="131"/>
  <c r="CE37" i="131"/>
  <c r="BZ37" i="131"/>
  <c r="BX37" i="131"/>
  <c r="BV37" i="131"/>
  <c r="AP36" i="131"/>
  <c r="BU36" i="131"/>
  <c r="BT37" i="131"/>
  <c r="BS37" i="131"/>
  <c r="BR37" i="131"/>
  <c r="BQ37" i="131"/>
  <c r="BP37" i="131"/>
  <c r="BN37" i="131"/>
  <c r="BM37" i="131"/>
  <c r="BL37" i="131"/>
  <c r="BK37" i="131"/>
  <c r="BJ37" i="131"/>
  <c r="BI37" i="131"/>
  <c r="O37" i="131"/>
  <c r="P37" i="131"/>
  <c r="BH37" i="131"/>
  <c r="BQ36" i="131"/>
  <c r="BM36" i="131"/>
  <c r="BK36" i="131"/>
  <c r="BD36" i="131"/>
  <c r="BC36" i="131"/>
  <c r="BB36" i="131"/>
  <c r="CA36" i="131"/>
  <c r="BA36" i="131"/>
  <c r="AY36" i="131"/>
  <c r="AW36" i="131"/>
  <c r="AV36" i="131"/>
  <c r="AU36" i="131"/>
  <c r="AT36" i="131"/>
  <c r="BW36" i="131"/>
  <c r="AS36" i="131"/>
  <c r="AQ36" i="131"/>
  <c r="AO36" i="131"/>
  <c r="AM36" i="131"/>
  <c r="AL36" i="131"/>
  <c r="BS36" i="131"/>
  <c r="AK36" i="131"/>
  <c r="BP36" i="131"/>
  <c r="BO36" i="131"/>
  <c r="BN36" i="131"/>
  <c r="BL36" i="131"/>
  <c r="BJ36" i="131"/>
  <c r="N36" i="131"/>
  <c r="M36" i="131"/>
  <c r="O36" i="131"/>
  <c r="L36" i="131"/>
  <c r="BY34" i="131"/>
  <c r="BS34" i="131"/>
  <c r="BQ34" i="131"/>
  <c r="BI34" i="131"/>
  <c r="BF34" i="131"/>
  <c r="CA34" i="131"/>
  <c r="CE34" i="131"/>
  <c r="BX34" i="131"/>
  <c r="BW34" i="131"/>
  <c r="BV34" i="131"/>
  <c r="BU34" i="131"/>
  <c r="BT34" i="131"/>
  <c r="BR34" i="131"/>
  <c r="BP34" i="131"/>
  <c r="BO34" i="131"/>
  <c r="BN34" i="131"/>
  <c r="BM34" i="131"/>
  <c r="BL34" i="131"/>
  <c r="BK34" i="131"/>
  <c r="BJ34" i="131"/>
  <c r="O34" i="131"/>
  <c r="K27" i="131"/>
  <c r="BY33" i="131"/>
  <c r="BW33" i="131"/>
  <c r="BE33" i="131"/>
  <c r="CA33" i="131"/>
  <c r="BZ33" i="131"/>
  <c r="BX33" i="131"/>
  <c r="BV33" i="131"/>
  <c r="BU33" i="131"/>
  <c r="BT33" i="131"/>
  <c r="BS33" i="131"/>
  <c r="BR33" i="131"/>
  <c r="O33" i="131"/>
  <c r="P33" i="131"/>
  <c r="CA32" i="131"/>
  <c r="CB32" i="131"/>
  <c r="BY32" i="131"/>
  <c r="BU32" i="131"/>
  <c r="BQ32" i="131"/>
  <c r="BM32" i="131"/>
  <c r="BZ32" i="131"/>
  <c r="BX32" i="131"/>
  <c r="BW32" i="131"/>
  <c r="BV32" i="131"/>
  <c r="BT32" i="131"/>
  <c r="BS32" i="131"/>
  <c r="BR32" i="131"/>
  <c r="BP32" i="131"/>
  <c r="BO32" i="131"/>
  <c r="BN32" i="131"/>
  <c r="BL32" i="131"/>
  <c r="BK32" i="131"/>
  <c r="BJ32" i="131"/>
  <c r="BI32" i="131"/>
  <c r="BH32" i="131"/>
  <c r="O32" i="131"/>
  <c r="CA31" i="131"/>
  <c r="BY31" i="131"/>
  <c r="BS31" i="131"/>
  <c r="BQ31" i="131"/>
  <c r="BK31" i="131"/>
  <c r="BI31" i="131"/>
  <c r="BF31" i="131"/>
  <c r="CE31" i="131"/>
  <c r="BZ31" i="131"/>
  <c r="BX31" i="131"/>
  <c r="BW31" i="131"/>
  <c r="BV31" i="131"/>
  <c r="BU31" i="131"/>
  <c r="BT31" i="131"/>
  <c r="BR31" i="131"/>
  <c r="BP31" i="131"/>
  <c r="BO31" i="131"/>
  <c r="BN31" i="131"/>
  <c r="BM31" i="131"/>
  <c r="BL31" i="131"/>
  <c r="BJ31" i="131"/>
  <c r="P31" i="131"/>
  <c r="O31" i="131"/>
  <c r="BW30" i="131"/>
  <c r="BQ30" i="131"/>
  <c r="BO30" i="131"/>
  <c r="BF30" i="131"/>
  <c r="CA30" i="131"/>
  <c r="CE30" i="131"/>
  <c r="BZ30" i="131"/>
  <c r="BY30" i="131"/>
  <c r="BX30" i="131"/>
  <c r="BV30" i="131"/>
  <c r="BU30" i="131"/>
  <c r="BT30" i="131"/>
  <c r="BS30" i="131"/>
  <c r="BR30" i="131"/>
  <c r="BP30" i="131"/>
  <c r="BN30" i="131"/>
  <c r="BM30" i="131"/>
  <c r="BL30" i="131"/>
  <c r="BK30" i="131"/>
  <c r="BJ30" i="131"/>
  <c r="BI30" i="131"/>
  <c r="BI27" i="131"/>
  <c r="P30" i="131"/>
  <c r="O30" i="131"/>
  <c r="BW29" i="131"/>
  <c r="BU29" i="131"/>
  <c r="BO29" i="131"/>
  <c r="BF29" i="131"/>
  <c r="BE29" i="131"/>
  <c r="CA29" i="131"/>
  <c r="CE29" i="131"/>
  <c r="BZ29" i="131"/>
  <c r="BX29" i="131"/>
  <c r="BV29" i="131"/>
  <c r="BT29" i="131"/>
  <c r="BS29" i="131"/>
  <c r="BR29" i="131"/>
  <c r="BQ29" i="131"/>
  <c r="BP29" i="131"/>
  <c r="BN29" i="131"/>
  <c r="BM29" i="131"/>
  <c r="BL29" i="131"/>
  <c r="BK29" i="131"/>
  <c r="BJ29" i="131"/>
  <c r="BI29" i="131"/>
  <c r="O29" i="131"/>
  <c r="P29" i="131"/>
  <c r="BU28" i="131"/>
  <c r="BM28" i="131"/>
  <c r="CA28" i="131"/>
  <c r="BZ28" i="131"/>
  <c r="BY28" i="131"/>
  <c r="BW28" i="131"/>
  <c r="BV28" i="131"/>
  <c r="BS28" i="131"/>
  <c r="BR28" i="131"/>
  <c r="BQ28" i="131"/>
  <c r="BP28" i="131"/>
  <c r="BO28" i="131"/>
  <c r="BN28" i="131"/>
  <c r="BL28" i="131"/>
  <c r="BK28" i="131"/>
  <c r="BJ28" i="131"/>
  <c r="BI28" i="131"/>
  <c r="BH28" i="131"/>
  <c r="P28" i="131"/>
  <c r="BQ27" i="131"/>
  <c r="BK27" i="131"/>
  <c r="BC27" i="131"/>
  <c r="BA27" i="131"/>
  <c r="AY27" i="131"/>
  <c r="AW27" i="131"/>
  <c r="AU27" i="131"/>
  <c r="AS27" i="131"/>
  <c r="AQ27" i="131"/>
  <c r="AO27" i="131"/>
  <c r="AM27" i="131"/>
  <c r="AK27" i="131"/>
  <c r="AJ27" i="131"/>
  <c r="BP27" i="131"/>
  <c r="BO27" i="131"/>
  <c r="BN27" i="131"/>
  <c r="BM27" i="131"/>
  <c r="BL27" i="131"/>
  <c r="BJ27" i="131"/>
  <c r="N27" i="131"/>
  <c r="L27" i="131"/>
  <c r="J27" i="131"/>
  <c r="BW25" i="131"/>
  <c r="BQ25" i="131"/>
  <c r="BO25" i="131"/>
  <c r="BF25" i="131"/>
  <c r="CA25" i="131"/>
  <c r="CE25" i="131"/>
  <c r="BZ25" i="131"/>
  <c r="BY25" i="131"/>
  <c r="BX25" i="131"/>
  <c r="BV25" i="131"/>
  <c r="BU25" i="131"/>
  <c r="BT25" i="131"/>
  <c r="BS25" i="131"/>
  <c r="BR25" i="131"/>
  <c r="BP25" i="131"/>
  <c r="BN25" i="131"/>
  <c r="BM25" i="131"/>
  <c r="BL25" i="131"/>
  <c r="BK25" i="131"/>
  <c r="BJ25" i="131"/>
  <c r="BI25" i="131"/>
  <c r="P25" i="131"/>
  <c r="O25" i="131"/>
  <c r="CC23" i="131"/>
  <c r="CB23" i="131"/>
  <c r="BK23" i="131"/>
  <c r="BJ23" i="131"/>
  <c r="BF23" i="131"/>
  <c r="BE23" i="131"/>
  <c r="BQ23" i="131"/>
  <c r="BP23" i="131"/>
  <c r="BO23" i="131"/>
  <c r="BN23" i="131"/>
  <c r="BM23" i="131"/>
  <c r="BL23" i="131"/>
  <c r="BI23" i="131"/>
  <c r="P23" i="131"/>
  <c r="O23" i="131"/>
  <c r="BW22" i="131"/>
  <c r="BV22" i="131"/>
  <c r="BO22" i="131"/>
  <c r="BN22" i="131"/>
  <c r="CA22" i="131"/>
  <c r="BA21" i="131"/>
  <c r="AZ21" i="131"/>
  <c r="AW21" i="131"/>
  <c r="AW42" i="131"/>
  <c r="BX22" i="131"/>
  <c r="AS21" i="131"/>
  <c r="AS42" i="131"/>
  <c r="AR21" i="131"/>
  <c r="AP21" i="131"/>
  <c r="AO21" i="131"/>
  <c r="BT22" i="131"/>
  <c r="BS22" i="131"/>
  <c r="AK21" i="131"/>
  <c r="AK42" i="131"/>
  <c r="AJ21" i="131"/>
  <c r="BQ22" i="131"/>
  <c r="BP22" i="131"/>
  <c r="BM22" i="131"/>
  <c r="BL22" i="131"/>
  <c r="BK22" i="131"/>
  <c r="BJ22" i="131"/>
  <c r="BI22" i="131"/>
  <c r="BI21" i="131"/>
  <c r="P22" i="131"/>
  <c r="O22" i="131"/>
  <c r="L21" i="131"/>
  <c r="L42" i="131"/>
  <c r="K21" i="131"/>
  <c r="I21" i="131"/>
  <c r="CA21" i="131"/>
  <c r="BU21" i="131"/>
  <c r="BM21" i="131"/>
  <c r="BK21" i="131"/>
  <c r="BC21" i="131"/>
  <c r="BB21" i="131"/>
  <c r="AY21" i="131"/>
  <c r="AY42" i="131"/>
  <c r="AU21" i="131"/>
  <c r="AU42" i="131"/>
  <c r="AT21" i="131"/>
  <c r="BW21" i="131"/>
  <c r="AQ21" i="131"/>
  <c r="AM21" i="131"/>
  <c r="AM42" i="131"/>
  <c r="AL21" i="131"/>
  <c r="BS21" i="131"/>
  <c r="BQ21" i="131"/>
  <c r="BP21" i="131"/>
  <c r="BO21" i="131"/>
  <c r="BN21" i="131"/>
  <c r="BL21" i="131"/>
  <c r="BJ21" i="131"/>
  <c r="O21" i="131"/>
  <c r="N21" i="131"/>
  <c r="P21" i="131"/>
  <c r="M21" i="131"/>
  <c r="J21" i="131"/>
  <c r="BQ18" i="131"/>
  <c r="BP18" i="131"/>
  <c r="BP44" i="131"/>
  <c r="BO18" i="131"/>
  <c r="BO44" i="131"/>
  <c r="CE17" i="131"/>
  <c r="CA17" i="131"/>
  <c r="CC17" i="131"/>
  <c r="BZ17" i="131"/>
  <c r="BY17" i="131"/>
  <c r="BW16" i="131"/>
  <c r="BV16" i="131"/>
  <c r="BO16" i="131"/>
  <c r="BF16" i="131"/>
  <c r="BE16" i="131"/>
  <c r="CA16" i="131"/>
  <c r="CE16" i="131"/>
  <c r="AX13" i="131"/>
  <c r="AP13" i="131"/>
  <c r="BS16" i="131"/>
  <c r="BQ16" i="131"/>
  <c r="BN16" i="131"/>
  <c r="BM16" i="131"/>
  <c r="BK16" i="131"/>
  <c r="BJ16" i="131"/>
  <c r="BI16" i="131"/>
  <c r="P16" i="131"/>
  <c r="O16" i="131"/>
  <c r="I13" i="131"/>
  <c r="BP15" i="131"/>
  <c r="BM15" i="131"/>
  <c r="BE15" i="131"/>
  <c r="BF15" i="131"/>
  <c r="CA15" i="131"/>
  <c r="BZ15" i="131"/>
  <c r="BX15" i="131"/>
  <c r="BW15" i="131"/>
  <c r="BV15" i="131"/>
  <c r="BU15" i="131"/>
  <c r="BT15" i="131"/>
  <c r="BS15" i="131"/>
  <c r="BR15" i="131"/>
  <c r="BO15" i="131"/>
  <c r="BN15" i="131"/>
  <c r="BL15" i="131"/>
  <c r="BK15" i="131"/>
  <c r="BJ15" i="131"/>
  <c r="O15" i="131"/>
  <c r="BZ14" i="131"/>
  <c r="BV14" i="131"/>
  <c r="BU14" i="131"/>
  <c r="BN14" i="131"/>
  <c r="BM14" i="131"/>
  <c r="BF14" i="131"/>
  <c r="CA14" i="131"/>
  <c r="BY14" i="131"/>
  <c r="AW13" i="131"/>
  <c r="BX14" i="131"/>
  <c r="AO13" i="131"/>
  <c r="AN13" i="131"/>
  <c r="BS14" i="131"/>
  <c r="BR14" i="131"/>
  <c r="BQ14" i="131"/>
  <c r="BP14" i="131"/>
  <c r="BO14" i="131"/>
  <c r="BL14" i="131"/>
  <c r="BK14" i="131"/>
  <c r="BJ14" i="131"/>
  <c r="BI14" i="131"/>
  <c r="P14" i="131"/>
  <c r="O14" i="131"/>
  <c r="BQ13" i="131"/>
  <c r="BM13" i="131"/>
  <c r="BL13" i="131"/>
  <c r="BC13" i="131"/>
  <c r="BB13" i="131"/>
  <c r="CA13" i="131"/>
  <c r="BA13" i="131"/>
  <c r="AZ13" i="131"/>
  <c r="AY13" i="131"/>
  <c r="AU13" i="131"/>
  <c r="AT13" i="131"/>
  <c r="AS13" i="131"/>
  <c r="AR13" i="131"/>
  <c r="BV13" i="131"/>
  <c r="AQ13" i="131"/>
  <c r="AM13" i="131"/>
  <c r="AL13" i="131"/>
  <c r="BS13" i="131"/>
  <c r="AK13" i="131"/>
  <c r="AJ13" i="131"/>
  <c r="BP13" i="131"/>
  <c r="BO13" i="131"/>
  <c r="BN13" i="131"/>
  <c r="BK13" i="131"/>
  <c r="BJ13" i="131"/>
  <c r="N13" i="131"/>
  <c r="P13" i="131"/>
  <c r="M13" i="131"/>
  <c r="L13" i="131"/>
  <c r="K13" i="131"/>
  <c r="J13" i="131"/>
  <c r="BQ11" i="131"/>
  <c r="BP11" i="131"/>
  <c r="BO11" i="131"/>
  <c r="CE10" i="131"/>
  <c r="BX10" i="131"/>
  <c r="BW10" i="131"/>
  <c r="BV10" i="131"/>
  <c r="BP10" i="131"/>
  <c r="BO10" i="131"/>
  <c r="BN10" i="131"/>
  <c r="BF10" i="131"/>
  <c r="BE10" i="131"/>
  <c r="CA10" i="131"/>
  <c r="BZ10" i="131"/>
  <c r="BY10" i="131"/>
  <c r="BU10" i="131"/>
  <c r="BT10" i="131"/>
  <c r="BS10" i="131"/>
  <c r="BR10" i="131"/>
  <c r="BQ10" i="131"/>
  <c r="BM10" i="131"/>
  <c r="BL10" i="131"/>
  <c r="BK10" i="131"/>
  <c r="BJ10" i="131"/>
  <c r="BI10" i="131"/>
  <c r="BH10" i="131"/>
  <c r="P10" i="131"/>
  <c r="O10" i="131"/>
  <c r="BV9" i="131"/>
  <c r="BU9" i="131"/>
  <c r="BN9" i="131"/>
  <c r="BM9" i="131"/>
  <c r="CA9" i="131"/>
  <c r="BZ9" i="131"/>
  <c r="BY9" i="131"/>
  <c r="BX9" i="131"/>
  <c r="BW9" i="131"/>
  <c r="BT9" i="131"/>
  <c r="BS9" i="131"/>
  <c r="BR9" i="131"/>
  <c r="BQ9" i="131"/>
  <c r="BP9" i="131"/>
  <c r="BO9" i="131"/>
  <c r="BL9" i="131"/>
  <c r="BK9" i="131"/>
  <c r="BJ9" i="131"/>
  <c r="BI9" i="131"/>
  <c r="BH9" i="131"/>
  <c r="P9" i="131"/>
  <c r="O9" i="131"/>
  <c r="BT8" i="131"/>
  <c r="BS8" i="131"/>
  <c r="BL8" i="131"/>
  <c r="BK8" i="131"/>
  <c r="BF8" i="131"/>
  <c r="CA8" i="131"/>
  <c r="BY8" i="131"/>
  <c r="BX8" i="131"/>
  <c r="BW8" i="131"/>
  <c r="BV8" i="131"/>
  <c r="BU8" i="131"/>
  <c r="BR8" i="131"/>
  <c r="BQ8" i="131"/>
  <c r="BP8" i="131"/>
  <c r="BO8" i="131"/>
  <c r="BN8" i="131"/>
  <c r="BM8" i="131"/>
  <c r="BJ8" i="131"/>
  <c r="BI8" i="131"/>
  <c r="BH8" i="131"/>
  <c r="O8" i="131"/>
  <c r="E4" i="131"/>
  <c r="BY7" i="131"/>
  <c r="BX7" i="131"/>
  <c r="BQ7" i="131"/>
  <c r="BP7" i="131"/>
  <c r="BI7" i="131"/>
  <c r="BE7" i="131"/>
  <c r="CA7" i="131"/>
  <c r="CE7" i="131"/>
  <c r="BW7" i="131"/>
  <c r="AS4" i="131"/>
  <c r="AS11" i="131"/>
  <c r="AS18" i="131"/>
  <c r="BU7" i="131"/>
  <c r="BT7" i="131"/>
  <c r="BS7" i="131"/>
  <c r="AK4" i="131"/>
  <c r="AK11" i="131"/>
  <c r="AK18" i="131"/>
  <c r="BO7" i="131"/>
  <c r="BN7" i="131"/>
  <c r="BM7" i="131"/>
  <c r="BL7" i="131"/>
  <c r="BK7" i="131"/>
  <c r="BJ7" i="131"/>
  <c r="P7" i="131"/>
  <c r="L4" i="131"/>
  <c r="L11" i="131"/>
  <c r="K4" i="131"/>
  <c r="K11" i="131"/>
  <c r="K18" i="131"/>
  <c r="C4" i="131"/>
  <c r="CE6" i="131"/>
  <c r="BX6" i="131"/>
  <c r="BW6" i="131"/>
  <c r="BV6" i="131"/>
  <c r="BP6" i="131"/>
  <c r="BO6" i="131"/>
  <c r="BN6" i="131"/>
  <c r="BF6" i="131"/>
  <c r="BE6" i="131"/>
  <c r="CA6" i="131"/>
  <c r="BZ6" i="131"/>
  <c r="AY4" i="131"/>
  <c r="AY11" i="131"/>
  <c r="AY18" i="131"/>
  <c r="AY44" i="131"/>
  <c r="AQ4" i="131"/>
  <c r="AQ11" i="131"/>
  <c r="AQ18" i="131"/>
  <c r="BT6" i="131"/>
  <c r="BS6" i="131"/>
  <c r="BR6" i="131"/>
  <c r="BQ6" i="131"/>
  <c r="BM6" i="131"/>
  <c r="BL6" i="131"/>
  <c r="BK6" i="131"/>
  <c r="BJ6" i="131"/>
  <c r="BI6" i="131"/>
  <c r="BH6" i="131"/>
  <c r="P6" i="131"/>
  <c r="O6" i="131"/>
  <c r="J4" i="131"/>
  <c r="J11" i="131"/>
  <c r="J18" i="131"/>
  <c r="I4" i="131"/>
  <c r="I11" i="131"/>
  <c r="BV5" i="131"/>
  <c r="BU5" i="131"/>
  <c r="BN5" i="131"/>
  <c r="BM5" i="131"/>
  <c r="CA5" i="131"/>
  <c r="CB5" i="131"/>
  <c r="BZ5" i="131"/>
  <c r="BY5" i="131"/>
  <c r="AW4" i="131"/>
  <c r="AW11" i="131"/>
  <c r="BW5" i="131"/>
  <c r="AO4" i="131"/>
  <c r="AO11" i="131"/>
  <c r="BS5" i="131"/>
  <c r="BR5" i="131"/>
  <c r="BQ5" i="131"/>
  <c r="BP5" i="131"/>
  <c r="BO5" i="131"/>
  <c r="BL5" i="131"/>
  <c r="BK5" i="131"/>
  <c r="BJ5" i="131"/>
  <c r="BI5" i="131"/>
  <c r="P5" i="131"/>
  <c r="O5" i="131"/>
  <c r="H4" i="131"/>
  <c r="G4" i="131"/>
  <c r="BH5" i="131"/>
  <c r="BL4" i="131"/>
  <c r="BC4" i="131"/>
  <c r="BC11" i="131"/>
  <c r="BC18" i="131"/>
  <c r="BB4" i="131"/>
  <c r="BB11" i="131"/>
  <c r="AU4" i="131"/>
  <c r="AU11" i="131"/>
  <c r="AU18" i="131"/>
  <c r="AU44" i="131"/>
  <c r="AT4" i="131"/>
  <c r="AM4" i="131"/>
  <c r="AM11" i="131"/>
  <c r="AL4" i="131"/>
  <c r="AL11" i="131"/>
  <c r="BQ4" i="131"/>
  <c r="BP4" i="131"/>
  <c r="BO4" i="131"/>
  <c r="BN4" i="131"/>
  <c r="BN11" i="131"/>
  <c r="BN18" i="131"/>
  <c r="BN44" i="131"/>
  <c r="BM4" i="131"/>
  <c r="BM11" i="131"/>
  <c r="BM18" i="131"/>
  <c r="BK4" i="131"/>
  <c r="BK11" i="131"/>
  <c r="BK18" i="131"/>
  <c r="BK44" i="131"/>
  <c r="BJ4" i="131"/>
  <c r="BJ11" i="131"/>
  <c r="N4" i="131"/>
  <c r="N11" i="131"/>
  <c r="F4" i="131"/>
  <c r="BQ42" i="132"/>
  <c r="BP42" i="132"/>
  <c r="BO42" i="132"/>
  <c r="BN42" i="132"/>
  <c r="BM42" i="132"/>
  <c r="BL42" i="132"/>
  <c r="BK42" i="132"/>
  <c r="BJ42" i="132"/>
  <c r="CE41" i="132"/>
  <c r="CE40" i="132"/>
  <c r="CA40" i="132"/>
  <c r="BZ40" i="132"/>
  <c r="BY40" i="132"/>
  <c r="BX40" i="132"/>
  <c r="BW40" i="132"/>
  <c r="BV40" i="132"/>
  <c r="BU40" i="132"/>
  <c r="BT40" i="132"/>
  <c r="BS40" i="132"/>
  <c r="BR40" i="132"/>
  <c r="BQ40" i="132"/>
  <c r="BP40" i="132"/>
  <c r="BO40" i="132"/>
  <c r="BN40" i="132"/>
  <c r="BM40" i="132"/>
  <c r="BL40" i="132"/>
  <c r="BK40" i="132"/>
  <c r="BJ40" i="132"/>
  <c r="BI40" i="132"/>
  <c r="BH40" i="132"/>
  <c r="BF40" i="132"/>
  <c r="BE40" i="132"/>
  <c r="P40" i="132"/>
  <c r="O40" i="132"/>
  <c r="CE37" i="132"/>
  <c r="CA37" i="132"/>
  <c r="BZ37" i="132"/>
  <c r="BY37" i="132"/>
  <c r="BX37" i="132"/>
  <c r="BW37" i="132"/>
  <c r="BV37" i="132"/>
  <c r="BU37" i="132"/>
  <c r="BT37" i="132"/>
  <c r="BS37" i="132"/>
  <c r="BR37" i="132"/>
  <c r="BQ37" i="132"/>
  <c r="BP37" i="132"/>
  <c r="BO37" i="132"/>
  <c r="BN37" i="132"/>
  <c r="BM37" i="132"/>
  <c r="BL37" i="132"/>
  <c r="BK37" i="132"/>
  <c r="BJ37" i="132"/>
  <c r="BI37" i="132"/>
  <c r="BH37" i="132"/>
  <c r="BH36" i="132"/>
  <c r="BF37" i="132"/>
  <c r="BE37" i="132"/>
  <c r="P37" i="132"/>
  <c r="O37" i="132"/>
  <c r="BQ36" i="132"/>
  <c r="BP36" i="132"/>
  <c r="BO36" i="132"/>
  <c r="BN36" i="132"/>
  <c r="BM36" i="132"/>
  <c r="BL36" i="132"/>
  <c r="BK36" i="132"/>
  <c r="BJ36" i="132"/>
  <c r="BI36" i="132"/>
  <c r="BD36" i="132"/>
  <c r="BC36" i="132"/>
  <c r="BB36" i="132"/>
  <c r="BA36" i="132"/>
  <c r="AZ36" i="132"/>
  <c r="AY36" i="132"/>
  <c r="AX36" i="132"/>
  <c r="BY36" i="132"/>
  <c r="AW36" i="132"/>
  <c r="BX36" i="132"/>
  <c r="AV36" i="132"/>
  <c r="AU36" i="132"/>
  <c r="AT36" i="132"/>
  <c r="AS36" i="132"/>
  <c r="AR36" i="132"/>
  <c r="BV36" i="132"/>
  <c r="AQ36" i="132"/>
  <c r="AP36" i="132"/>
  <c r="AO36" i="132"/>
  <c r="BT36" i="132"/>
  <c r="AN36" i="132"/>
  <c r="AM36" i="132"/>
  <c r="AL36" i="132"/>
  <c r="AK36" i="132"/>
  <c r="AJ36" i="132"/>
  <c r="BR36" i="132"/>
  <c r="N36" i="132"/>
  <c r="M36" i="132"/>
  <c r="L36" i="132"/>
  <c r="K36" i="132"/>
  <c r="J36" i="132"/>
  <c r="I36" i="132"/>
  <c r="CE34" i="132"/>
  <c r="CA34" i="132"/>
  <c r="CC34" i="132"/>
  <c r="BZ34" i="132"/>
  <c r="BY34" i="132"/>
  <c r="BX34" i="132"/>
  <c r="BW34" i="132"/>
  <c r="BV34" i="132"/>
  <c r="BU34" i="132"/>
  <c r="BT34" i="132"/>
  <c r="BS34" i="132"/>
  <c r="BR34" i="132"/>
  <c r="BQ34" i="132"/>
  <c r="BP34" i="132"/>
  <c r="BO34" i="132"/>
  <c r="BN34" i="132"/>
  <c r="BM34" i="132"/>
  <c r="BL34" i="132"/>
  <c r="BK34" i="132"/>
  <c r="BJ34" i="132"/>
  <c r="BI34" i="132"/>
  <c r="BH34" i="132"/>
  <c r="BF34" i="132"/>
  <c r="BE34" i="132"/>
  <c r="P34" i="132"/>
  <c r="O34" i="132"/>
  <c r="CE33" i="132"/>
  <c r="CA33" i="132"/>
  <c r="BZ33" i="132"/>
  <c r="BY33" i="132"/>
  <c r="BX33" i="132"/>
  <c r="BW33" i="132"/>
  <c r="BV33" i="132"/>
  <c r="BU33" i="132"/>
  <c r="BT33" i="132"/>
  <c r="BS33" i="132"/>
  <c r="BR33" i="132"/>
  <c r="BF33" i="132"/>
  <c r="BE33" i="132"/>
  <c r="P33" i="132"/>
  <c r="O33" i="132"/>
  <c r="CE32" i="132"/>
  <c r="CA32" i="132"/>
  <c r="BZ32" i="132"/>
  <c r="BY32" i="132"/>
  <c r="BX32" i="132"/>
  <c r="BW32" i="132"/>
  <c r="BV32" i="132"/>
  <c r="BU32" i="132"/>
  <c r="BT32" i="132"/>
  <c r="BS32" i="132"/>
  <c r="BR32" i="132"/>
  <c r="BQ32" i="132"/>
  <c r="BP32" i="132"/>
  <c r="BO32" i="132"/>
  <c r="BN32" i="132"/>
  <c r="BM32" i="132"/>
  <c r="BL32" i="132"/>
  <c r="BK32" i="132"/>
  <c r="BJ32" i="132"/>
  <c r="BI32" i="132"/>
  <c r="BH32" i="132"/>
  <c r="BF32" i="132"/>
  <c r="BE32" i="132"/>
  <c r="P32" i="132"/>
  <c r="O32" i="132"/>
  <c r="CE31" i="132"/>
  <c r="CA31" i="132"/>
  <c r="BZ31" i="132"/>
  <c r="BY31" i="132"/>
  <c r="BX31" i="132"/>
  <c r="BW31" i="132"/>
  <c r="BV31" i="132"/>
  <c r="BU31" i="132"/>
  <c r="BT31" i="132"/>
  <c r="BS31" i="132"/>
  <c r="BR31" i="132"/>
  <c r="BQ31" i="132"/>
  <c r="BP31" i="132"/>
  <c r="BO31" i="132"/>
  <c r="BN31" i="132"/>
  <c r="BM31" i="132"/>
  <c r="BL31" i="132"/>
  <c r="BK31" i="132"/>
  <c r="BJ31" i="132"/>
  <c r="BI31" i="132"/>
  <c r="BH31" i="132"/>
  <c r="BF31" i="132"/>
  <c r="BE31" i="132"/>
  <c r="P31" i="132"/>
  <c r="O31" i="132"/>
  <c r="CE30" i="132"/>
  <c r="CA30" i="132"/>
  <c r="CB30" i="132"/>
  <c r="BZ30" i="132"/>
  <c r="CC30" i="132"/>
  <c r="BY30" i="132"/>
  <c r="BX30" i="132"/>
  <c r="BW30" i="132"/>
  <c r="BV30" i="132"/>
  <c r="BU30" i="132"/>
  <c r="BT30" i="132"/>
  <c r="BS30" i="132"/>
  <c r="BR30" i="132"/>
  <c r="BQ30" i="132"/>
  <c r="BP30" i="132"/>
  <c r="BO30" i="132"/>
  <c r="BN30" i="132"/>
  <c r="BM30" i="132"/>
  <c r="BL30" i="132"/>
  <c r="BK30" i="132"/>
  <c r="BJ30" i="132"/>
  <c r="BI30" i="132"/>
  <c r="BH30" i="132"/>
  <c r="BF30" i="132"/>
  <c r="BE30" i="132"/>
  <c r="P30" i="132"/>
  <c r="O30" i="132"/>
  <c r="CE29" i="132"/>
  <c r="CA29" i="132"/>
  <c r="BZ29" i="132"/>
  <c r="CC29" i="132"/>
  <c r="BY29" i="132"/>
  <c r="BX29" i="132"/>
  <c r="BW29" i="132"/>
  <c r="BV29" i="132"/>
  <c r="BU29" i="132"/>
  <c r="BT29" i="132"/>
  <c r="BS29" i="132"/>
  <c r="BR29" i="132"/>
  <c r="BQ29" i="132"/>
  <c r="BP29" i="132"/>
  <c r="BO29" i="132"/>
  <c r="BN29" i="132"/>
  <c r="BM29" i="132"/>
  <c r="BL29" i="132"/>
  <c r="BK29" i="132"/>
  <c r="BJ29" i="132"/>
  <c r="BI29" i="132"/>
  <c r="BF29" i="132"/>
  <c r="BE29" i="132"/>
  <c r="P29" i="132"/>
  <c r="O29" i="132"/>
  <c r="CE28" i="132"/>
  <c r="CA28" i="132"/>
  <c r="CB28" i="132"/>
  <c r="BZ28" i="132"/>
  <c r="CC28" i="132"/>
  <c r="BY28" i="132"/>
  <c r="BX28" i="132"/>
  <c r="BW28" i="132"/>
  <c r="BV28" i="132"/>
  <c r="BU28" i="132"/>
  <c r="BT28" i="132"/>
  <c r="BS28" i="132"/>
  <c r="BR28" i="132"/>
  <c r="BQ28" i="132"/>
  <c r="BP28" i="132"/>
  <c r="BO28" i="132"/>
  <c r="BN28" i="132"/>
  <c r="BM28" i="132"/>
  <c r="BL28" i="132"/>
  <c r="BK28" i="132"/>
  <c r="BJ28" i="132"/>
  <c r="BI28" i="132"/>
  <c r="BH28" i="132"/>
  <c r="BF28" i="132"/>
  <c r="BE28" i="132"/>
  <c r="P28" i="132"/>
  <c r="O28" i="132"/>
  <c r="BQ27" i="132"/>
  <c r="BP27" i="132"/>
  <c r="BO27" i="132"/>
  <c r="BN27" i="132"/>
  <c r="BM27" i="132"/>
  <c r="BL27" i="132"/>
  <c r="BK27" i="132"/>
  <c r="BJ27" i="132"/>
  <c r="BD27" i="132"/>
  <c r="BC27" i="132"/>
  <c r="BB27" i="132"/>
  <c r="BA27" i="132"/>
  <c r="AZ27" i="132"/>
  <c r="AY27" i="132"/>
  <c r="AX27" i="132"/>
  <c r="BY27" i="132"/>
  <c r="AW27" i="132"/>
  <c r="AV27" i="132"/>
  <c r="AU27" i="132"/>
  <c r="AT27" i="132"/>
  <c r="AS27" i="132"/>
  <c r="AR27" i="132"/>
  <c r="BV27" i="132"/>
  <c r="AQ27" i="132"/>
  <c r="AP27" i="132"/>
  <c r="BU27" i="132"/>
  <c r="AO27" i="132"/>
  <c r="AN27" i="132"/>
  <c r="AM27" i="132"/>
  <c r="AL27" i="132"/>
  <c r="AK27" i="132"/>
  <c r="AJ27" i="132"/>
  <c r="N27" i="132"/>
  <c r="M27" i="132"/>
  <c r="P27" i="132"/>
  <c r="L27" i="132"/>
  <c r="K27" i="132"/>
  <c r="J27" i="132"/>
  <c r="I27" i="132"/>
  <c r="CE26" i="132"/>
  <c r="CE25" i="132"/>
  <c r="CA25" i="132"/>
  <c r="BZ25" i="132"/>
  <c r="BY25" i="132"/>
  <c r="BX25" i="132"/>
  <c r="BW25" i="132"/>
  <c r="BV25" i="132"/>
  <c r="BU25" i="132"/>
  <c r="BT25" i="132"/>
  <c r="BS25" i="132"/>
  <c r="BR25" i="132"/>
  <c r="BQ25" i="132"/>
  <c r="BP25" i="132"/>
  <c r="BO25" i="132"/>
  <c r="BN25" i="132"/>
  <c r="BM25" i="132"/>
  <c r="BL25" i="132"/>
  <c r="BK25" i="132"/>
  <c r="BJ25" i="132"/>
  <c r="BI25" i="132"/>
  <c r="BH25" i="132"/>
  <c r="BF25" i="132"/>
  <c r="BE25" i="132"/>
  <c r="P25" i="132"/>
  <c r="O25" i="132"/>
  <c r="CE23" i="132"/>
  <c r="CC23" i="132"/>
  <c r="CB23" i="132"/>
  <c r="BQ23" i="132"/>
  <c r="BP23" i="132"/>
  <c r="BO23" i="132"/>
  <c r="BN23" i="132"/>
  <c r="BM23" i="132"/>
  <c r="BL23" i="132"/>
  <c r="BK23" i="132"/>
  <c r="BJ23" i="132"/>
  <c r="BI23" i="132"/>
  <c r="BH23" i="132"/>
  <c r="BF23" i="132"/>
  <c r="BE23" i="132"/>
  <c r="P23" i="132"/>
  <c r="O23" i="132"/>
  <c r="CE22" i="132"/>
  <c r="CA22" i="132"/>
  <c r="BZ22" i="132"/>
  <c r="BY22" i="132"/>
  <c r="BX22" i="132"/>
  <c r="BW22" i="132"/>
  <c r="BV22" i="132"/>
  <c r="BU22" i="132"/>
  <c r="BT22" i="132"/>
  <c r="BS22" i="132"/>
  <c r="BR22" i="132"/>
  <c r="BQ22" i="132"/>
  <c r="BP22" i="132"/>
  <c r="BO22" i="132"/>
  <c r="BN22" i="132"/>
  <c r="BM22" i="132"/>
  <c r="BL22" i="132"/>
  <c r="BK22" i="132"/>
  <c r="BJ22" i="132"/>
  <c r="BI22" i="132"/>
  <c r="BI21" i="132"/>
  <c r="BF22" i="132"/>
  <c r="BE22" i="132"/>
  <c r="P22" i="132"/>
  <c r="O22" i="132"/>
  <c r="BQ21" i="132"/>
  <c r="BP21" i="132"/>
  <c r="BO21" i="132"/>
  <c r="BN21" i="132"/>
  <c r="BM21" i="132"/>
  <c r="BL21" i="132"/>
  <c r="BK21" i="132"/>
  <c r="BJ21" i="132"/>
  <c r="BD21" i="132"/>
  <c r="BC21" i="132"/>
  <c r="BB21" i="132"/>
  <c r="BA21" i="132"/>
  <c r="AZ21" i="132"/>
  <c r="AY21" i="132"/>
  <c r="AX21" i="132"/>
  <c r="AW21" i="132"/>
  <c r="AV21" i="132"/>
  <c r="AU21" i="132"/>
  <c r="AT21" i="132"/>
  <c r="AS21" i="132"/>
  <c r="AR21" i="132"/>
  <c r="AQ21" i="132"/>
  <c r="AP21" i="132"/>
  <c r="AO21" i="132"/>
  <c r="AN21" i="132"/>
  <c r="AN42" i="132"/>
  <c r="AM21" i="132"/>
  <c r="AL21" i="132"/>
  <c r="AK21" i="132"/>
  <c r="AJ21" i="132"/>
  <c r="N21" i="132"/>
  <c r="M21" i="132"/>
  <c r="L21" i="132"/>
  <c r="K21" i="132"/>
  <c r="J21" i="132"/>
  <c r="I21" i="132"/>
  <c r="I42" i="132"/>
  <c r="BQ18" i="132"/>
  <c r="BP18" i="132"/>
  <c r="BO18" i="132"/>
  <c r="CE17" i="132"/>
  <c r="CA17" i="132"/>
  <c r="BZ17" i="132"/>
  <c r="BY17" i="132"/>
  <c r="CE16" i="132"/>
  <c r="CA16" i="132"/>
  <c r="CB16" i="132"/>
  <c r="BZ16" i="132"/>
  <c r="BY16" i="132"/>
  <c r="BX16" i="132"/>
  <c r="BW16" i="132"/>
  <c r="BV16" i="132"/>
  <c r="BU16" i="132"/>
  <c r="BT16" i="132"/>
  <c r="BS16" i="132"/>
  <c r="BR16" i="132"/>
  <c r="BQ16" i="132"/>
  <c r="BP16" i="132"/>
  <c r="BO16" i="132"/>
  <c r="BN16" i="132"/>
  <c r="BM16" i="132"/>
  <c r="BL16" i="132"/>
  <c r="BK16" i="132"/>
  <c r="BJ16" i="132"/>
  <c r="BI16" i="132"/>
  <c r="BH16" i="132"/>
  <c r="BF16" i="132"/>
  <c r="BE16" i="132"/>
  <c r="P16" i="132"/>
  <c r="O16" i="132"/>
  <c r="CE15" i="132"/>
  <c r="CA15" i="132"/>
  <c r="BZ15" i="132"/>
  <c r="BY15" i="132"/>
  <c r="BX15" i="132"/>
  <c r="BW15" i="132"/>
  <c r="BV15" i="132"/>
  <c r="BU15" i="132"/>
  <c r="BT15" i="132"/>
  <c r="BS15" i="132"/>
  <c r="BR15" i="132"/>
  <c r="BQ15" i="132"/>
  <c r="BP15" i="132"/>
  <c r="BO15" i="132"/>
  <c r="BN15" i="132"/>
  <c r="BM15" i="132"/>
  <c r="BL15" i="132"/>
  <c r="BK15" i="132"/>
  <c r="BJ15" i="132"/>
  <c r="BI15" i="132"/>
  <c r="BH15" i="132"/>
  <c r="BF15" i="132"/>
  <c r="BE15" i="132"/>
  <c r="P15" i="132"/>
  <c r="O15" i="132"/>
  <c r="CE14" i="132"/>
  <c r="CA14" i="132"/>
  <c r="BZ14" i="132"/>
  <c r="BY14" i="132"/>
  <c r="BX14" i="132"/>
  <c r="BW14" i="132"/>
  <c r="BV14" i="132"/>
  <c r="BU14" i="132"/>
  <c r="BT14" i="132"/>
  <c r="BS14" i="132"/>
  <c r="BR14" i="132"/>
  <c r="BQ14" i="132"/>
  <c r="BP14" i="132"/>
  <c r="BO14" i="132"/>
  <c r="BN14" i="132"/>
  <c r="BM14" i="132"/>
  <c r="BL14" i="132"/>
  <c r="BK14" i="132"/>
  <c r="BJ14" i="132"/>
  <c r="BI14" i="132"/>
  <c r="BH14" i="132"/>
  <c r="BF14" i="132"/>
  <c r="BE14" i="132"/>
  <c r="P14" i="132"/>
  <c r="O14" i="132"/>
  <c r="BQ13" i="132"/>
  <c r="BP13" i="132"/>
  <c r="BO13" i="132"/>
  <c r="BN13" i="132"/>
  <c r="BM13" i="132"/>
  <c r="BL13" i="132"/>
  <c r="BK13" i="132"/>
  <c r="BJ13" i="132"/>
  <c r="BD13" i="132"/>
  <c r="BC13" i="132"/>
  <c r="BB13" i="132"/>
  <c r="BA13" i="132"/>
  <c r="AZ13" i="132"/>
  <c r="BZ13" i="132"/>
  <c r="AY13" i="132"/>
  <c r="AX13" i="132"/>
  <c r="AW13" i="132"/>
  <c r="AV13" i="132"/>
  <c r="AU13" i="132"/>
  <c r="AT13" i="132"/>
  <c r="BW13" i="132"/>
  <c r="AS13" i="132"/>
  <c r="AR13" i="132"/>
  <c r="BV13" i="132"/>
  <c r="AQ13" i="132"/>
  <c r="AP13" i="132"/>
  <c r="AO13" i="132"/>
  <c r="AN13" i="132"/>
  <c r="AM13" i="132"/>
  <c r="AL13" i="132"/>
  <c r="AK13" i="132"/>
  <c r="AJ13" i="132"/>
  <c r="BR13" i="132"/>
  <c r="N13" i="132"/>
  <c r="M13" i="132"/>
  <c r="L13" i="132"/>
  <c r="K13" i="132"/>
  <c r="J13" i="132"/>
  <c r="I13" i="132"/>
  <c r="BQ11" i="132"/>
  <c r="BP11" i="132"/>
  <c r="BO11" i="132"/>
  <c r="CE10" i="132"/>
  <c r="CA10" i="132"/>
  <c r="CB10" i="132"/>
  <c r="BZ10" i="132"/>
  <c r="BY10" i="132"/>
  <c r="BX10" i="132"/>
  <c r="BW10" i="132"/>
  <c r="BV10" i="132"/>
  <c r="BU10" i="132"/>
  <c r="BT10" i="132"/>
  <c r="BS10" i="132"/>
  <c r="BR10" i="132"/>
  <c r="BQ10" i="132"/>
  <c r="BP10" i="132"/>
  <c r="BO10" i="132"/>
  <c r="BN10" i="132"/>
  <c r="BM10" i="132"/>
  <c r="BL10" i="132"/>
  <c r="BK10" i="132"/>
  <c r="BJ10" i="132"/>
  <c r="BI10" i="132"/>
  <c r="BH10" i="132"/>
  <c r="BF10" i="132"/>
  <c r="BE10" i="132"/>
  <c r="P10" i="132"/>
  <c r="O10" i="132"/>
  <c r="CE9" i="132"/>
  <c r="CA9" i="132"/>
  <c r="CC9" i="132"/>
  <c r="BZ9" i="132"/>
  <c r="BY9" i="132"/>
  <c r="BX9" i="132"/>
  <c r="BW9" i="132"/>
  <c r="BV9" i="132"/>
  <c r="BU9" i="132"/>
  <c r="BT9" i="132"/>
  <c r="BS9" i="132"/>
  <c r="BR9" i="132"/>
  <c r="BQ9" i="132"/>
  <c r="BP9" i="132"/>
  <c r="BO9" i="132"/>
  <c r="BN9" i="132"/>
  <c r="BM9" i="132"/>
  <c r="BL9" i="132"/>
  <c r="BK9" i="132"/>
  <c r="BJ9" i="132"/>
  <c r="BI9" i="132"/>
  <c r="BH9" i="132"/>
  <c r="BF9" i="132"/>
  <c r="BE9" i="132"/>
  <c r="P9" i="132"/>
  <c r="O9" i="132"/>
  <c r="CE8" i="132"/>
  <c r="CA8" i="132"/>
  <c r="BZ8" i="132"/>
  <c r="BY8" i="132"/>
  <c r="BX8" i="132"/>
  <c r="BW8" i="132"/>
  <c r="BV8" i="132"/>
  <c r="BU8" i="132"/>
  <c r="BT8" i="132"/>
  <c r="BS8" i="132"/>
  <c r="BR8" i="132"/>
  <c r="BQ8" i="132"/>
  <c r="BP8" i="132"/>
  <c r="BO8" i="132"/>
  <c r="BN8" i="132"/>
  <c r="BM8" i="132"/>
  <c r="BL8" i="132"/>
  <c r="BK8" i="132"/>
  <c r="BJ8" i="132"/>
  <c r="BI8" i="132"/>
  <c r="BH8" i="132"/>
  <c r="BF8" i="132"/>
  <c r="BE8" i="132"/>
  <c r="P8" i="132"/>
  <c r="O8" i="132"/>
  <c r="CE7" i="132"/>
  <c r="CA7" i="132"/>
  <c r="BZ7" i="132"/>
  <c r="BY7" i="132"/>
  <c r="BX7" i="132"/>
  <c r="BW7" i="132"/>
  <c r="BV7" i="132"/>
  <c r="BU7" i="132"/>
  <c r="BT7" i="132"/>
  <c r="BS7" i="132"/>
  <c r="BR7" i="132"/>
  <c r="BQ7" i="132"/>
  <c r="BP7" i="132"/>
  <c r="BO7" i="132"/>
  <c r="BN7" i="132"/>
  <c r="BM7" i="132"/>
  <c r="BL7" i="132"/>
  <c r="BK7" i="132"/>
  <c r="BJ7" i="132"/>
  <c r="BI7" i="132"/>
  <c r="BH7" i="132"/>
  <c r="BF7" i="132"/>
  <c r="BE7" i="132"/>
  <c r="P7" i="132"/>
  <c r="O7" i="132"/>
  <c r="CE6" i="132"/>
  <c r="CA6" i="132"/>
  <c r="BZ6" i="132"/>
  <c r="BY6" i="132"/>
  <c r="BX6" i="132"/>
  <c r="BW6" i="132"/>
  <c r="BV6" i="132"/>
  <c r="BU6" i="132"/>
  <c r="BT6" i="132"/>
  <c r="BS6" i="132"/>
  <c r="BR6" i="132"/>
  <c r="BQ6" i="132"/>
  <c r="BP6" i="132"/>
  <c r="BO6" i="132"/>
  <c r="BN6" i="132"/>
  <c r="BM6" i="132"/>
  <c r="BL6" i="132"/>
  <c r="BK6" i="132"/>
  <c r="BJ6" i="132"/>
  <c r="BI6" i="132"/>
  <c r="BH6" i="132"/>
  <c r="BF6" i="132"/>
  <c r="BE6" i="132"/>
  <c r="P6" i="132"/>
  <c r="O6" i="132"/>
  <c r="CE5" i="132"/>
  <c r="CA5" i="132"/>
  <c r="BZ5" i="132"/>
  <c r="BY5" i="132"/>
  <c r="BX5" i="132"/>
  <c r="BW5" i="132"/>
  <c r="BV5" i="132"/>
  <c r="BU5" i="132"/>
  <c r="BT5" i="132"/>
  <c r="BS5" i="132"/>
  <c r="BR5" i="132"/>
  <c r="BQ5" i="132"/>
  <c r="BP5" i="132"/>
  <c r="BO5" i="132"/>
  <c r="BN5" i="132"/>
  <c r="BM5" i="132"/>
  <c r="BL5" i="132"/>
  <c r="BK5" i="132"/>
  <c r="BJ5" i="132"/>
  <c r="BI5" i="132"/>
  <c r="BF5" i="132"/>
  <c r="BE5" i="132"/>
  <c r="P5" i="132"/>
  <c r="O5" i="132"/>
  <c r="BQ4" i="132"/>
  <c r="BP4" i="132"/>
  <c r="BO4" i="132"/>
  <c r="BN4" i="132"/>
  <c r="BM4" i="132"/>
  <c r="BL4" i="132"/>
  <c r="BK4" i="132"/>
  <c r="BJ4" i="132"/>
  <c r="BJ11" i="132"/>
  <c r="BD4" i="132"/>
  <c r="BC4" i="132"/>
  <c r="BB4" i="132"/>
  <c r="BB11" i="132"/>
  <c r="BA4" i="132"/>
  <c r="BA11" i="132"/>
  <c r="AZ4" i="132"/>
  <c r="AY4" i="132"/>
  <c r="AY11" i="132"/>
  <c r="AX4" i="132"/>
  <c r="AX11" i="132"/>
  <c r="AW4" i="132"/>
  <c r="AW11" i="132"/>
  <c r="AV4" i="132"/>
  <c r="AU4" i="132"/>
  <c r="AT4" i="132"/>
  <c r="AT11" i="132"/>
  <c r="AS4" i="132"/>
  <c r="AS11" i="132"/>
  <c r="AS18" i="132"/>
  <c r="AR4" i="132"/>
  <c r="AR11" i="132"/>
  <c r="AQ4" i="132"/>
  <c r="AQ11" i="132"/>
  <c r="AP4" i="132"/>
  <c r="AP11" i="132"/>
  <c r="AO4" i="132"/>
  <c r="AO11" i="132"/>
  <c r="AN4" i="132"/>
  <c r="AN11" i="132"/>
  <c r="AM4" i="132"/>
  <c r="AM11" i="132"/>
  <c r="AM18" i="132"/>
  <c r="AL4" i="132"/>
  <c r="AL11" i="132"/>
  <c r="AK4" i="132"/>
  <c r="AK11" i="132"/>
  <c r="AK18" i="132"/>
  <c r="AJ4" i="132"/>
  <c r="N4" i="132"/>
  <c r="M4" i="132"/>
  <c r="L4" i="132"/>
  <c r="L11" i="132"/>
  <c r="K4" i="132"/>
  <c r="K11" i="132"/>
  <c r="J4" i="132"/>
  <c r="J11" i="132"/>
  <c r="J18" i="132"/>
  <c r="I4" i="132"/>
  <c r="I11" i="132"/>
  <c r="H4" i="132"/>
  <c r="G4" i="132"/>
  <c r="F4" i="132"/>
  <c r="E4" i="132"/>
  <c r="D4" i="132"/>
  <c r="C4" i="132"/>
  <c r="BN32" i="130"/>
  <c r="EM32" i="130"/>
  <c r="BF6" i="130"/>
  <c r="DW13" i="130"/>
  <c r="BO20" i="130"/>
  <c r="EN20" i="130"/>
  <c r="BH32" i="130"/>
  <c r="EG32" i="130"/>
  <c r="BG32" i="130"/>
  <c r="EF32" i="130"/>
  <c r="BO32" i="130"/>
  <c r="EN32" i="130"/>
  <c r="BO13" i="130"/>
  <c r="EN13" i="130"/>
  <c r="P13" i="130"/>
  <c r="CO13" i="130"/>
  <c r="DO13" i="130"/>
  <c r="BM6" i="130"/>
  <c r="DM6" i="130"/>
  <c r="BR13" i="130"/>
  <c r="EQ13" i="130"/>
  <c r="DY13" i="130"/>
  <c r="BS20" i="130"/>
  <c r="ER20" i="130"/>
  <c r="BH20" i="130"/>
  <c r="EG20" i="130"/>
  <c r="BJ32" i="130"/>
  <c r="EI32" i="130"/>
  <c r="DN47" i="130"/>
  <c r="BL6" i="130"/>
  <c r="AO62" i="130"/>
  <c r="DN62" i="130"/>
  <c r="AW62" i="130"/>
  <c r="DV62" i="130"/>
  <c r="BI6" i="130"/>
  <c r="BI62" i="130"/>
  <c r="EH62" i="130"/>
  <c r="BI20" i="130"/>
  <c r="EH20" i="130"/>
  <c r="BS26" i="130"/>
  <c r="ER26" i="130"/>
  <c r="BH26" i="130"/>
  <c r="EG26" i="130"/>
  <c r="BI32" i="130"/>
  <c r="EH32" i="130"/>
  <c r="BT54" i="130"/>
  <c r="ES54" i="130"/>
  <c r="BD61" i="130"/>
  <c r="EC61" i="130"/>
  <c r="BK6" i="130"/>
  <c r="EJ6" i="130"/>
  <c r="P6" i="130"/>
  <c r="CO6" i="130"/>
  <c r="BT26" i="130"/>
  <c r="ES26" i="130"/>
  <c r="BL26" i="130"/>
  <c r="EK26" i="130"/>
  <c r="BK26" i="130"/>
  <c r="EJ26" i="130"/>
  <c r="BJ26" i="130"/>
  <c r="EI26" i="130"/>
  <c r="BI26" i="130"/>
  <c r="EH26" i="130"/>
  <c r="BO38" i="130"/>
  <c r="EN38" i="130"/>
  <c r="BM38" i="130"/>
  <c r="EL38" i="130"/>
  <c r="J61" i="130"/>
  <c r="CI61" i="130"/>
  <c r="AM61" i="130"/>
  <c r="DL61" i="130"/>
  <c r="AU61" i="130"/>
  <c r="DT61" i="130"/>
  <c r="BC61" i="130"/>
  <c r="EB61" i="130"/>
  <c r="DV47" i="130"/>
  <c r="DQ13" i="130"/>
  <c r="P38" i="130"/>
  <c r="CO38" i="130"/>
  <c r="BR54" i="130"/>
  <c r="EQ54" i="130"/>
  <c r="O6" i="130"/>
  <c r="CN6" i="130"/>
  <c r="BL20" i="130"/>
  <c r="EK20" i="130"/>
  <c r="BM26" i="130"/>
  <c r="EL26" i="130"/>
  <c r="BM32" i="130"/>
  <c r="EL32" i="130"/>
  <c r="BI38" i="130"/>
  <c r="EH38" i="130"/>
  <c r="BH38" i="130"/>
  <c r="EG38" i="130"/>
  <c r="K61" i="130"/>
  <c r="CJ61" i="130"/>
  <c r="EB47" i="130"/>
  <c r="BU54" i="130"/>
  <c r="ET54" i="130"/>
  <c r="P36" i="131"/>
  <c r="BM44" i="131"/>
  <c r="L18" i="131"/>
  <c r="L44" i="131"/>
  <c r="AK44" i="131"/>
  <c r="O13" i="131"/>
  <c r="BR13" i="131"/>
  <c r="AQ42" i="131"/>
  <c r="BR27" i="131"/>
  <c r="AQ44" i="131"/>
  <c r="CC5" i="131"/>
  <c r="BQ44" i="131"/>
  <c r="BH22" i="131"/>
  <c r="AS44" i="131"/>
  <c r="BU13" i="131"/>
  <c r="J42" i="131"/>
  <c r="J44" i="131"/>
  <c r="AO42" i="131"/>
  <c r="CC37" i="131"/>
  <c r="BL11" i="131"/>
  <c r="BL18" i="131"/>
  <c r="BL44" i="131"/>
  <c r="BJ18" i="131"/>
  <c r="BJ44" i="131"/>
  <c r="AM18" i="131"/>
  <c r="AM44" i="131"/>
  <c r="CB9" i="131"/>
  <c r="BY13" i="131"/>
  <c r="CB13" i="131"/>
  <c r="BC42" i="131"/>
  <c r="BC44" i="131"/>
  <c r="BW13" i="131"/>
  <c r="BX36" i="131"/>
  <c r="K18" i="132"/>
  <c r="CC22" i="132"/>
  <c r="AQ18" i="132"/>
  <c r="AY18" i="132"/>
  <c r="BQ44" i="132"/>
  <c r="AK42" i="132"/>
  <c r="BR42" i="132"/>
  <c r="AS42" i="132"/>
  <c r="BA42" i="132"/>
  <c r="O13" i="132"/>
  <c r="BU13" i="132"/>
  <c r="BY13" i="132"/>
  <c r="BX21" i="132"/>
  <c r="CC25" i="132"/>
  <c r="CC37" i="132"/>
  <c r="L18" i="132"/>
  <c r="BK11" i="132"/>
  <c r="BK18" i="132"/>
  <c r="BK44" i="132"/>
  <c r="BJ18" i="132"/>
  <c r="BJ44" i="132"/>
  <c r="BS36" i="132"/>
  <c r="BW36" i="132"/>
  <c r="CA36" i="132"/>
  <c r="BF36" i="132"/>
  <c r="P4" i="132"/>
  <c r="CB25" i="132"/>
  <c r="BN11" i="132"/>
  <c r="BN18" i="132"/>
  <c r="BN44" i="132"/>
  <c r="BP44" i="132"/>
  <c r="AJ42" i="132"/>
  <c r="AR42" i="132"/>
  <c r="AZ42" i="132"/>
  <c r="BS27" i="132"/>
  <c r="BW27" i="132"/>
  <c r="CA27" i="132"/>
  <c r="P36" i="132"/>
  <c r="BF13" i="132"/>
  <c r="BS21" i="132"/>
  <c r="CE13" i="132"/>
  <c r="CB17" i="132"/>
  <c r="CB34" i="132"/>
  <c r="O36" i="132"/>
  <c r="BU36" i="132"/>
  <c r="BH13" i="132"/>
  <c r="CC17" i="132"/>
  <c r="BT27" i="132"/>
  <c r="BX27" i="132"/>
  <c r="BF27" i="132"/>
  <c r="BI27" i="132"/>
  <c r="BI42" i="132"/>
  <c r="CB29" i="132"/>
  <c r="BT13" i="132"/>
  <c r="BX13" i="132"/>
  <c r="BE13" i="132"/>
  <c r="L42" i="132"/>
  <c r="AW42" i="132"/>
  <c r="BZ36" i="132"/>
  <c r="CC36" i="132"/>
  <c r="CC31" i="132"/>
  <c r="CC32" i="132"/>
  <c r="BI4" i="132"/>
  <c r="BI11" i="132"/>
  <c r="CB5" i="132"/>
  <c r="BI13" i="132"/>
  <c r="CC15" i="132"/>
  <c r="P21" i="132"/>
  <c r="BY21" i="132"/>
  <c r="I18" i="132"/>
  <c r="I44" i="132"/>
  <c r="I46" i="132"/>
  <c r="BF4" i="132"/>
  <c r="CC16" i="132"/>
  <c r="BH22" i="132"/>
  <c r="BH21" i="132"/>
  <c r="BR27" i="132"/>
  <c r="BZ27" i="132"/>
  <c r="BB42" i="132"/>
  <c r="BX4" i="132"/>
  <c r="BE4" i="132"/>
  <c r="CC5" i="132"/>
  <c r="CB6" i="132"/>
  <c r="J42" i="132"/>
  <c r="J44" i="132"/>
  <c r="AM42" i="132"/>
  <c r="AM44" i="132"/>
  <c r="AU42" i="132"/>
  <c r="BC42" i="132"/>
  <c r="CB31" i="132"/>
  <c r="CB32" i="132"/>
  <c r="CE36" i="132"/>
  <c r="AO18" i="132"/>
  <c r="AW18" i="132"/>
  <c r="AW44" i="132"/>
  <c r="BT4" i="132"/>
  <c r="CC7" i="132"/>
  <c r="K42" i="132"/>
  <c r="K44" i="132"/>
  <c r="BF21" i="132"/>
  <c r="BE36" i="132"/>
  <c r="O4" i="132"/>
  <c r="CC8" i="132"/>
  <c r="BT21" i="132"/>
  <c r="BE21" i="132"/>
  <c r="P13" i="132"/>
  <c r="AT42" i="132"/>
  <c r="CC40" i="132"/>
  <c r="BL11" i="132"/>
  <c r="BL18" i="132"/>
  <c r="BL44" i="132"/>
  <c r="CB9" i="132"/>
  <c r="BS13" i="132"/>
  <c r="CA13" i="132"/>
  <c r="CB13" i="132"/>
  <c r="CC14" i="132"/>
  <c r="O21" i="132"/>
  <c r="AP42" i="132"/>
  <c r="AX42" i="132"/>
  <c r="BU21" i="132"/>
  <c r="BR4" i="132"/>
  <c r="BZ4" i="132"/>
  <c r="BM11" i="132"/>
  <c r="BM18" i="132"/>
  <c r="BM44" i="132"/>
  <c r="CC10" i="132"/>
  <c r="BO44" i="132"/>
  <c r="AQ42" i="132"/>
  <c r="BV21" i="132"/>
  <c r="BW4" i="132"/>
  <c r="AK44" i="132"/>
  <c r="AS44" i="132"/>
  <c r="BH29" i="132"/>
  <c r="BH27" i="132"/>
  <c r="BN6" i="129"/>
  <c r="AS12" i="129"/>
  <c r="CQ12" i="129"/>
  <c r="CC12" i="129"/>
  <c r="AN6" i="129"/>
  <c r="CG6" i="129"/>
  <c r="AT12" i="129"/>
  <c r="CR12" i="129"/>
  <c r="P18" i="129"/>
  <c r="BQ18" i="129"/>
  <c r="AU12" i="129"/>
  <c r="CS12" i="129"/>
  <c r="AR18" i="129"/>
  <c r="CP18" i="129"/>
  <c r="AZ18" i="129"/>
  <c r="CX18" i="129"/>
  <c r="AQ6" i="129"/>
  <c r="CO6" i="129"/>
  <c r="AY6" i="129"/>
  <c r="CW6" i="129"/>
  <c r="BN12" i="129"/>
  <c r="CF12" i="129"/>
  <c r="CC18" i="129"/>
  <c r="AR6" i="129"/>
  <c r="CP6" i="129"/>
  <c r="AZ6" i="129"/>
  <c r="CX6" i="129"/>
  <c r="AN12" i="129"/>
  <c r="CG12" i="129"/>
  <c r="AW18" i="129"/>
  <c r="CU18" i="129"/>
  <c r="AQ12" i="129"/>
  <c r="CO12" i="129"/>
  <c r="AY12" i="129"/>
  <c r="CW12" i="129"/>
  <c r="BF13" i="130"/>
  <c r="EE13" i="130"/>
  <c r="EL6" i="130"/>
  <c r="BM62" i="130"/>
  <c r="EL62" i="130"/>
  <c r="BL62" i="130"/>
  <c r="EK62" i="130"/>
  <c r="EK6" i="130"/>
  <c r="EE6" i="130"/>
  <c r="EN6" i="130"/>
  <c r="EQ6" i="130"/>
  <c r="CL32" i="130"/>
  <c r="BF41" i="130"/>
  <c r="BG38" i="130"/>
  <c r="EF38" i="130"/>
  <c r="K62" i="130"/>
  <c r="BG6" i="130"/>
  <c r="BW6" i="130"/>
  <c r="EV6" i="130"/>
  <c r="DN6" i="130"/>
  <c r="DV6" i="130"/>
  <c r="BQ13" i="130"/>
  <c r="EP13" i="130"/>
  <c r="BY13" i="130"/>
  <c r="EX13" i="130"/>
  <c r="DU20" i="130"/>
  <c r="BV20" i="130"/>
  <c r="EU20" i="130"/>
  <c r="O26" i="130"/>
  <c r="CN26" i="130"/>
  <c r="EA26" i="130"/>
  <c r="DU47" i="130"/>
  <c r="BV47" i="130"/>
  <c r="EU47" i="130"/>
  <c r="EF61" i="130"/>
  <c r="BF61" i="130"/>
  <c r="EE61" i="130"/>
  <c r="M62" i="130"/>
  <c r="O32" i="130"/>
  <c r="CN32" i="130"/>
  <c r="CH62" i="130"/>
  <c r="BQ6" i="130"/>
  <c r="EP6" i="130"/>
  <c r="BY6" i="130"/>
  <c r="EX6" i="130"/>
  <c r="DX6" i="130"/>
  <c r="O20" i="130"/>
  <c r="CN20" i="130"/>
  <c r="CL20" i="130"/>
  <c r="DK26" i="130"/>
  <c r="BG26" i="130"/>
  <c r="EF26" i="130"/>
  <c r="BF27" i="130"/>
  <c r="BF26" i="130"/>
  <c r="EE26" i="130"/>
  <c r="P47" i="130"/>
  <c r="CO47" i="130"/>
  <c r="BS47" i="130"/>
  <c r="ER47" i="130"/>
  <c r="DO47" i="130"/>
  <c r="BH62" i="130"/>
  <c r="EG62" i="130"/>
  <c r="DV54" i="130"/>
  <c r="BV54" i="130"/>
  <c r="EU54" i="130"/>
  <c r="BJ62" i="130"/>
  <c r="EI62" i="130"/>
  <c r="DI6" i="130"/>
  <c r="DQ6" i="130"/>
  <c r="DY6" i="130"/>
  <c r="CL13" i="130"/>
  <c r="DS13" i="130"/>
  <c r="P20" i="130"/>
  <c r="CO20" i="130"/>
  <c r="BF32" i="130"/>
  <c r="EE32" i="130"/>
  <c r="CL38" i="130"/>
  <c r="O38" i="130"/>
  <c r="CN38" i="130"/>
  <c r="CM38" i="130"/>
  <c r="O47" i="130"/>
  <c r="CN47" i="130"/>
  <c r="BW47" i="130"/>
  <c r="EV47" i="130"/>
  <c r="P54" i="130"/>
  <c r="CO54" i="130"/>
  <c r="AN61" i="130"/>
  <c r="EF45" i="130"/>
  <c r="BF45" i="130"/>
  <c r="EE45" i="130"/>
  <c r="BS6" i="130"/>
  <c r="DJ6" i="130"/>
  <c r="DR6" i="130"/>
  <c r="DZ6" i="130"/>
  <c r="EI6" i="130"/>
  <c r="BP20" i="130"/>
  <c r="EO20" i="130"/>
  <c r="BX20" i="130"/>
  <c r="EW20" i="130"/>
  <c r="BR20" i="130"/>
  <c r="EQ20" i="130"/>
  <c r="BF35" i="130"/>
  <c r="BF38" i="130"/>
  <c r="EE38" i="130"/>
  <c r="BN38" i="130"/>
  <c r="EM38" i="130"/>
  <c r="AP61" i="130"/>
  <c r="AP62" i="130"/>
  <c r="P26" i="130"/>
  <c r="CO26" i="130"/>
  <c r="CM26" i="130"/>
  <c r="EF47" i="130"/>
  <c r="BF47" i="130"/>
  <c r="EE47" i="130"/>
  <c r="L62" i="130"/>
  <c r="AU62" i="130"/>
  <c r="BC62" i="130"/>
  <c r="BT6" i="130"/>
  <c r="ES6" i="130"/>
  <c r="DS6" i="130"/>
  <c r="EA6" i="130"/>
  <c r="BV13" i="130"/>
  <c r="EU13" i="130"/>
  <c r="BV26" i="130"/>
  <c r="EU26" i="130"/>
  <c r="DS26" i="130"/>
  <c r="AV61" i="130"/>
  <c r="BV6" i="130"/>
  <c r="EU6" i="130"/>
  <c r="M61" i="130"/>
  <c r="CM6" i="130"/>
  <c r="DL6" i="130"/>
  <c r="DT6" i="130"/>
  <c r="EB6" i="130"/>
  <c r="BG13" i="130"/>
  <c r="EF13" i="130"/>
  <c r="BQ20" i="130"/>
  <c r="EP20" i="130"/>
  <c r="DK20" i="130"/>
  <c r="BY20" i="130"/>
  <c r="EX20" i="130"/>
  <c r="EA20" i="130"/>
  <c r="BU20" i="130"/>
  <c r="ET20" i="130"/>
  <c r="DR20" i="130"/>
  <c r="BF25" i="130"/>
  <c r="BF20" i="130"/>
  <c r="BG20" i="130"/>
  <c r="EF20" i="130"/>
  <c r="BR26" i="130"/>
  <c r="EQ26" i="130"/>
  <c r="BK32" i="130"/>
  <c r="EJ32" i="130"/>
  <c r="AX61" i="130"/>
  <c r="O54" i="130"/>
  <c r="CN54" i="130"/>
  <c r="BQ54" i="130"/>
  <c r="EP54" i="130"/>
  <c r="BY54" i="130"/>
  <c r="EX54" i="130"/>
  <c r="N61" i="130"/>
  <c r="BW26" i="130"/>
  <c r="EV26" i="130"/>
  <c r="BP47" i="130"/>
  <c r="EO47" i="130"/>
  <c r="BX47" i="130"/>
  <c r="EW47" i="130"/>
  <c r="CH47" i="130"/>
  <c r="AQ61" i="130"/>
  <c r="DP61" i="130"/>
  <c r="AY61" i="130"/>
  <c r="DX61" i="130"/>
  <c r="BW20" i="130"/>
  <c r="EV20" i="130"/>
  <c r="BP26" i="130"/>
  <c r="EO26" i="130"/>
  <c r="BX26" i="130"/>
  <c r="EW26" i="130"/>
  <c r="BQ47" i="130"/>
  <c r="EP47" i="130"/>
  <c r="BY47" i="130"/>
  <c r="EX47" i="130"/>
  <c r="CI47" i="130"/>
  <c r="DS54" i="130"/>
  <c r="AJ61" i="130"/>
  <c r="AJ62" i="130"/>
  <c r="AR61" i="130"/>
  <c r="AZ61" i="130"/>
  <c r="BR47" i="130"/>
  <c r="EQ47" i="130"/>
  <c r="CJ47" i="130"/>
  <c r="DQ47" i="130"/>
  <c r="AK61" i="130"/>
  <c r="DJ61" i="130"/>
  <c r="AS61" i="130"/>
  <c r="DR61" i="130"/>
  <c r="BA61" i="130"/>
  <c r="DZ61" i="130"/>
  <c r="CK47" i="130"/>
  <c r="AL61" i="130"/>
  <c r="AT61" i="130"/>
  <c r="AT62" i="130"/>
  <c r="BB61" i="130"/>
  <c r="CB8" i="131"/>
  <c r="CA4" i="131"/>
  <c r="AP4" i="131"/>
  <c r="BU6" i="131"/>
  <c r="AX4" i="131"/>
  <c r="BY6" i="131"/>
  <c r="CB6" i="131"/>
  <c r="CB7" i="131"/>
  <c r="CB34" i="131"/>
  <c r="P8" i="131"/>
  <c r="BW4" i="131"/>
  <c r="AT11" i="131"/>
  <c r="I18" i="131"/>
  <c r="I44" i="131"/>
  <c r="BH7" i="131"/>
  <c r="CC9" i="131"/>
  <c r="BT13" i="131"/>
  <c r="CB10" i="131"/>
  <c r="CC10" i="131"/>
  <c r="N18" i="131"/>
  <c r="CC6" i="131"/>
  <c r="BF9" i="131"/>
  <c r="CE9" i="131"/>
  <c r="BE9" i="131"/>
  <c r="CB28" i="131"/>
  <c r="CC28" i="131"/>
  <c r="M4" i="131"/>
  <c r="P4" i="131"/>
  <c r="AN4" i="131"/>
  <c r="BT5" i="131"/>
  <c r="BX5" i="131"/>
  <c r="AV4" i="131"/>
  <c r="BE5" i="131"/>
  <c r="BF5" i="131"/>
  <c r="BD4" i="131"/>
  <c r="CE5" i="131"/>
  <c r="BH4" i="131"/>
  <c r="BH11" i="131"/>
  <c r="BB18" i="131"/>
  <c r="CA11" i="131"/>
  <c r="AO18" i="131"/>
  <c r="AW18" i="131"/>
  <c r="AW44" i="131"/>
  <c r="BR7" i="131"/>
  <c r="AJ4" i="131"/>
  <c r="BV7" i="131"/>
  <c r="AR4" i="131"/>
  <c r="BZ7" i="131"/>
  <c r="CC7" i="131"/>
  <c r="AZ4" i="131"/>
  <c r="BH14" i="131"/>
  <c r="AL18" i="131"/>
  <c r="BS11" i="131"/>
  <c r="BS4" i="131"/>
  <c r="BI4" i="131"/>
  <c r="BI11" i="131"/>
  <c r="CE8" i="131"/>
  <c r="CE13" i="131"/>
  <c r="CB14" i="131"/>
  <c r="CC14" i="131"/>
  <c r="CC15" i="131"/>
  <c r="BF36" i="131"/>
  <c r="CE22" i="131"/>
  <c r="BE22" i="131"/>
  <c r="AT27" i="131"/>
  <c r="BW27" i="131"/>
  <c r="P32" i="131"/>
  <c r="BF32" i="131"/>
  <c r="BE32" i="131"/>
  <c r="BV39" i="131"/>
  <c r="AR36" i="131"/>
  <c r="BV36" i="131"/>
  <c r="BF7" i="131"/>
  <c r="BW14" i="131"/>
  <c r="CE14" i="131"/>
  <c r="BL16" i="131"/>
  <c r="BP16" i="131"/>
  <c r="BT16" i="131"/>
  <c r="BX16" i="131"/>
  <c r="AN21" i="131"/>
  <c r="BD21" i="131"/>
  <c r="BA42" i="131"/>
  <c r="BU22" i="131"/>
  <c r="CE27" i="131"/>
  <c r="AP27" i="131"/>
  <c r="BU27" i="131"/>
  <c r="AX27" i="131"/>
  <c r="BY27" i="131"/>
  <c r="BY29" i="131"/>
  <c r="CB29" i="131"/>
  <c r="BE31" i="131"/>
  <c r="CE32" i="131"/>
  <c r="BF33" i="131"/>
  <c r="P40" i="131"/>
  <c r="O40" i="131"/>
  <c r="D4" i="131"/>
  <c r="BA4" i="131"/>
  <c r="BA11" i="131"/>
  <c r="BZ8" i="131"/>
  <c r="CC8" i="131"/>
  <c r="BZ13" i="131"/>
  <c r="CC13" i="131"/>
  <c r="BT14" i="131"/>
  <c r="CE15" i="131"/>
  <c r="BU16" i="131"/>
  <c r="CB22" i="131"/>
  <c r="AR27" i="131"/>
  <c r="BV27" i="131"/>
  <c r="BB27" i="131"/>
  <c r="CA27" i="131"/>
  <c r="CE28" i="131"/>
  <c r="I27" i="131"/>
  <c r="BE34" i="131"/>
  <c r="BZ34" i="131"/>
  <c r="CC34" i="131"/>
  <c r="BE14" i="131"/>
  <c r="CB37" i="131"/>
  <c r="AV13" i="131"/>
  <c r="BX13" i="131"/>
  <c r="BD13" i="131"/>
  <c r="P15" i="131"/>
  <c r="BR16" i="131"/>
  <c r="BZ16" i="131"/>
  <c r="CC16" i="131"/>
  <c r="BY16" i="131"/>
  <c r="AV21" i="131"/>
  <c r="BF22" i="131"/>
  <c r="AN27" i="131"/>
  <c r="BT27" i="131"/>
  <c r="BT28" i="131"/>
  <c r="BX28" i="131"/>
  <c r="AV27" i="131"/>
  <c r="BX27" i="131"/>
  <c r="BF28" i="131"/>
  <c r="BD27" i="131"/>
  <c r="BE28" i="131"/>
  <c r="BH29" i="131"/>
  <c r="CC29" i="131"/>
  <c r="CE33" i="131"/>
  <c r="BH34" i="131"/>
  <c r="BE40" i="131"/>
  <c r="BZ40" i="131"/>
  <c r="CC40" i="131"/>
  <c r="CC32" i="131"/>
  <c r="AZ36" i="131"/>
  <c r="BZ36" i="131"/>
  <c r="CC36" i="131"/>
  <c r="BZ39" i="131"/>
  <c r="CC39" i="131"/>
  <c r="BE8" i="131"/>
  <c r="BH16" i="131"/>
  <c r="AP42" i="131"/>
  <c r="BY22" i="131"/>
  <c r="AX21" i="131"/>
  <c r="BH23" i="131"/>
  <c r="BH21" i="131"/>
  <c r="CC25" i="131"/>
  <c r="CB25" i="131"/>
  <c r="AL27" i="131"/>
  <c r="O28" i="131"/>
  <c r="CC30" i="131"/>
  <c r="CB30" i="131"/>
  <c r="CC33" i="131"/>
  <c r="CB33" i="131"/>
  <c r="BH39" i="131"/>
  <c r="BH36" i="131"/>
  <c r="CB39" i="131"/>
  <c r="O7" i="131"/>
  <c r="BI15" i="131"/>
  <c r="BH15" i="131"/>
  <c r="BQ15" i="131"/>
  <c r="BY15" i="131"/>
  <c r="CB15" i="131"/>
  <c r="CB16" i="131"/>
  <c r="BH25" i="131"/>
  <c r="BH30" i="131"/>
  <c r="P34" i="131"/>
  <c r="AN36" i="131"/>
  <c r="BT36" i="131"/>
  <c r="BF37" i="131"/>
  <c r="AJ36" i="131"/>
  <c r="BR36" i="131"/>
  <c r="BR39" i="131"/>
  <c r="K42" i="131"/>
  <c r="K44" i="131"/>
  <c r="BR21" i="131"/>
  <c r="BV21" i="131"/>
  <c r="BZ21" i="131"/>
  <c r="CC21" i="131"/>
  <c r="BE25" i="131"/>
  <c r="M27" i="131"/>
  <c r="O27" i="131"/>
  <c r="AZ27" i="131"/>
  <c r="BZ27" i="131"/>
  <c r="BE30" i="131"/>
  <c r="BH31" i="131"/>
  <c r="CC31" i="131"/>
  <c r="CB31" i="131"/>
  <c r="CE36" i="131"/>
  <c r="BI36" i="131"/>
  <c r="BI42" i="131"/>
  <c r="BY37" i="131"/>
  <c r="AX36" i="131"/>
  <c r="BY36" i="131"/>
  <c r="CB36" i="131"/>
  <c r="BE39" i="131"/>
  <c r="BH40" i="131"/>
  <c r="CB40" i="131"/>
  <c r="N42" i="131"/>
  <c r="CB17" i="131"/>
  <c r="BR22" i="131"/>
  <c r="BZ22" i="131"/>
  <c r="CC22" i="131"/>
  <c r="CC27" i="132"/>
  <c r="CB27" i="132"/>
  <c r="AQ44" i="132"/>
  <c r="BA18" i="132"/>
  <c r="BV42" i="132"/>
  <c r="AL18" i="132"/>
  <c r="BS11" i="132"/>
  <c r="AT18" i="132"/>
  <c r="BB18" i="132"/>
  <c r="CB36" i="132"/>
  <c r="AP18" i="132"/>
  <c r="BU11" i="132"/>
  <c r="BV11" i="132"/>
  <c r="AR18" i="132"/>
  <c r="AN18" i="132"/>
  <c r="BT11" i="132"/>
  <c r="AX18" i="132"/>
  <c r="BY11" i="132"/>
  <c r="L44" i="132"/>
  <c r="BS4" i="132"/>
  <c r="CA4" i="132"/>
  <c r="BH5" i="132"/>
  <c r="BH4" i="132"/>
  <c r="BH11" i="132"/>
  <c r="BH18" i="132"/>
  <c r="CC6" i="132"/>
  <c r="BR21" i="132"/>
  <c r="BZ21" i="132"/>
  <c r="CB40" i="132"/>
  <c r="M42" i="132"/>
  <c r="O42" i="132"/>
  <c r="AV42" i="132"/>
  <c r="BX42" i="132"/>
  <c r="BD42" i="132"/>
  <c r="N42" i="132"/>
  <c r="AO42" i="132"/>
  <c r="BT42" i="132"/>
  <c r="M11" i="132"/>
  <c r="BD11" i="132"/>
  <c r="CB14" i="132"/>
  <c r="BE27" i="132"/>
  <c r="CE27" i="132"/>
  <c r="CB37" i="132"/>
  <c r="BU4" i="132"/>
  <c r="CB7" i="132"/>
  <c r="AV11" i="132"/>
  <c r="BV4" i="132"/>
  <c r="CE4" i="132"/>
  <c r="N11" i="132"/>
  <c r="O27" i="132"/>
  <c r="AY42" i="132"/>
  <c r="AY44" i="132"/>
  <c r="BC11" i="132"/>
  <c r="BC18" i="132"/>
  <c r="BC44" i="132"/>
  <c r="CB8" i="132"/>
  <c r="CB15" i="132"/>
  <c r="BW21" i="132"/>
  <c r="CB22" i="132"/>
  <c r="AU11" i="132"/>
  <c r="AU18" i="132"/>
  <c r="AU44" i="132"/>
  <c r="CA21" i="132"/>
  <c r="CE21" i="132"/>
  <c r="BY4" i="132"/>
  <c r="AJ11" i="132"/>
  <c r="AZ11" i="132"/>
  <c r="AL42" i="132"/>
  <c r="BN62" i="130"/>
  <c r="EM62" i="130"/>
  <c r="BO62" i="130"/>
  <c r="EN62" i="130"/>
  <c r="BD62" i="130"/>
  <c r="EH6" i="130"/>
  <c r="BK62" i="130"/>
  <c r="EJ62" i="130"/>
  <c r="AM62" i="130"/>
  <c r="AQ62" i="130"/>
  <c r="DP62" i="130"/>
  <c r="J62" i="130"/>
  <c r="AZ42" i="131"/>
  <c r="BZ42" i="131"/>
  <c r="BU42" i="131"/>
  <c r="AO44" i="131"/>
  <c r="AR42" i="131"/>
  <c r="BV42" i="131"/>
  <c r="BH27" i="131"/>
  <c r="BZ42" i="132"/>
  <c r="CC13" i="132"/>
  <c r="BH42" i="132"/>
  <c r="BH44" i="132"/>
  <c r="BI18" i="132"/>
  <c r="BI44" i="132"/>
  <c r="J46" i="132"/>
  <c r="K46" i="132"/>
  <c r="L46" i="132"/>
  <c r="P42" i="132"/>
  <c r="AO44" i="132"/>
  <c r="BU42" i="132"/>
  <c r="BW42" i="132"/>
  <c r="BS42" i="132"/>
  <c r="BW11" i="132"/>
  <c r="CA42" i="132"/>
  <c r="CC42" i="132"/>
  <c r="EE20" i="130"/>
  <c r="BF62" i="130"/>
  <c r="EE62" i="130"/>
  <c r="DI62" i="130"/>
  <c r="BP62" i="130"/>
  <c r="EO62" i="130"/>
  <c r="DU61" i="130"/>
  <c r="BV61" i="130"/>
  <c r="EU61" i="130"/>
  <c r="DT62" i="130"/>
  <c r="CJ62" i="130"/>
  <c r="AV62" i="130"/>
  <c r="BR61" i="130"/>
  <c r="EQ61" i="130"/>
  <c r="DM61" i="130"/>
  <c r="AS62" i="130"/>
  <c r="AN62" i="130"/>
  <c r="BR62" i="130"/>
  <c r="EQ62" i="130"/>
  <c r="P61" i="130"/>
  <c r="CO61" i="130"/>
  <c r="CM61" i="130"/>
  <c r="DO62" i="130"/>
  <c r="BS61" i="130"/>
  <c r="ER61" i="130"/>
  <c r="DO61" i="130"/>
  <c r="DL62" i="130"/>
  <c r="CK62" i="130"/>
  <c r="DW61" i="130"/>
  <c r="BW61" i="130"/>
  <c r="EV61" i="130"/>
  <c r="ER6" i="130"/>
  <c r="AK62" i="130"/>
  <c r="DY61" i="130"/>
  <c r="BX61" i="130"/>
  <c r="EW61" i="130"/>
  <c r="N62" i="130"/>
  <c r="AZ62" i="130"/>
  <c r="BT61" i="130"/>
  <c r="ES61" i="130"/>
  <c r="DQ61" i="130"/>
  <c r="DI61" i="130"/>
  <c r="BP61" i="130"/>
  <c r="EO61" i="130"/>
  <c r="EA61" i="130"/>
  <c r="BY61" i="130"/>
  <c r="EX61" i="130"/>
  <c r="CL61" i="130"/>
  <c r="O61" i="130"/>
  <c r="CN61" i="130"/>
  <c r="CI62" i="130"/>
  <c r="AY62" i="130"/>
  <c r="BG62" i="130"/>
  <c r="EF62" i="130"/>
  <c r="EF6" i="130"/>
  <c r="DK61" i="130"/>
  <c r="BQ61" i="130"/>
  <c r="EP61" i="130"/>
  <c r="AL62" i="130"/>
  <c r="O62" i="130"/>
  <c r="CN62" i="130"/>
  <c r="CL62" i="130"/>
  <c r="BC64" i="130"/>
  <c r="EB62" i="130"/>
  <c r="AR62" i="130"/>
  <c r="DS62" i="130"/>
  <c r="BU62" i="130"/>
  <c r="ET62" i="130"/>
  <c r="BA62" i="130"/>
  <c r="DS61" i="130"/>
  <c r="BU61" i="130"/>
  <c r="ET61" i="130"/>
  <c r="AX62" i="130"/>
  <c r="BB62" i="130"/>
  <c r="BH42" i="131"/>
  <c r="CA18" i="131"/>
  <c r="BY21" i="131"/>
  <c r="CB21" i="131"/>
  <c r="AX42" i="131"/>
  <c r="BY42" i="131"/>
  <c r="BF13" i="131"/>
  <c r="BE13" i="131"/>
  <c r="CC27" i="131"/>
  <c r="CB27" i="131"/>
  <c r="BA18" i="131"/>
  <c r="BF21" i="131"/>
  <c r="BE21" i="131"/>
  <c r="BD42" i="131"/>
  <c r="BV4" i="131"/>
  <c r="AR11" i="131"/>
  <c r="BX4" i="131"/>
  <c r="AV11" i="131"/>
  <c r="AX11" i="131"/>
  <c r="BY4" i="131"/>
  <c r="CB4" i="131"/>
  <c r="BT21" i="131"/>
  <c r="AN42" i="131"/>
  <c r="BT42" i="131"/>
  <c r="BE36" i="131"/>
  <c r="BB42" i="131"/>
  <c r="CA42" i="131"/>
  <c r="AN11" i="131"/>
  <c r="BT4" i="131"/>
  <c r="BU4" i="131"/>
  <c r="AP11" i="131"/>
  <c r="P42" i="131"/>
  <c r="M11" i="131"/>
  <c r="O4" i="131"/>
  <c r="AT42" i="131"/>
  <c r="BW42" i="131"/>
  <c r="BX21" i="131"/>
  <c r="AV42" i="131"/>
  <c r="BX42" i="131"/>
  <c r="P27" i="131"/>
  <c r="BD11" i="131"/>
  <c r="BF4" i="131"/>
  <c r="BE4" i="131"/>
  <c r="N44" i="131"/>
  <c r="AT18" i="131"/>
  <c r="BW11" i="131"/>
  <c r="M42" i="131"/>
  <c r="O42" i="131"/>
  <c r="CE4" i="131"/>
  <c r="BZ4" i="131"/>
  <c r="CC4" i="131"/>
  <c r="AZ11" i="131"/>
  <c r="AJ42" i="131"/>
  <c r="BR42" i="131"/>
  <c r="BS27" i="131"/>
  <c r="AL42" i="131"/>
  <c r="BS42" i="131"/>
  <c r="BF27" i="131"/>
  <c r="BE27" i="131"/>
  <c r="AL44" i="131"/>
  <c r="BS18" i="131"/>
  <c r="BS44" i="131"/>
  <c r="BI13" i="131"/>
  <c r="BI18" i="131"/>
  <c r="BI44" i="131"/>
  <c r="BR4" i="131"/>
  <c r="AJ11" i="131"/>
  <c r="CE21" i="131"/>
  <c r="BH13" i="131"/>
  <c r="BH18" i="131"/>
  <c r="BH44" i="131"/>
  <c r="BY42" i="132"/>
  <c r="N18" i="132"/>
  <c r="P11" i="132"/>
  <c r="AN44" i="132"/>
  <c r="BT18" i="132"/>
  <c r="BT44" i="132"/>
  <c r="AL44" i="132"/>
  <c r="BS18" i="132"/>
  <c r="BS44" i="132"/>
  <c r="CB4" i="132"/>
  <c r="CC4" i="132"/>
  <c r="BU18" i="132"/>
  <c r="AP44" i="132"/>
  <c r="BD18" i="132"/>
  <c r="CE18" i="132"/>
  <c r="BE11" i="132"/>
  <c r="BF11" i="132"/>
  <c r="BW18" i="132"/>
  <c r="AT44" i="132"/>
  <c r="BY18" i="132"/>
  <c r="AX44" i="132"/>
  <c r="BY44" i="132"/>
  <c r="BZ11" i="132"/>
  <c r="AZ18" i="132"/>
  <c r="AV18" i="132"/>
  <c r="BX11" i="132"/>
  <c r="M18" i="132"/>
  <c r="O11" i="132"/>
  <c r="BV18" i="132"/>
  <c r="BV44" i="132"/>
  <c r="AR44" i="132"/>
  <c r="CA11" i="132"/>
  <c r="BF42" i="132"/>
  <c r="BE42" i="132"/>
  <c r="CE11" i="132"/>
  <c r="CC21" i="132"/>
  <c r="CB21" i="132"/>
  <c r="CE42" i="132"/>
  <c r="BR11" i="132"/>
  <c r="AJ18" i="132"/>
  <c r="BB44" i="132"/>
  <c r="CA44" i="132"/>
  <c r="CA18" i="132"/>
  <c r="BA44" i="132"/>
  <c r="BD64" i="130"/>
  <c r="EC62" i="130"/>
  <c r="CE42" i="131"/>
  <c r="BW44" i="132"/>
  <c r="BU44" i="132"/>
  <c r="CB42" i="132"/>
  <c r="DW62" i="130"/>
  <c r="BW62" i="130"/>
  <c r="EV62" i="130"/>
  <c r="AX64" i="130"/>
  <c r="DY62" i="130"/>
  <c r="AZ64" i="130"/>
  <c r="BX62" i="130"/>
  <c r="EW62" i="130"/>
  <c r="M66" i="130"/>
  <c r="M67" i="130"/>
  <c r="DR62" i="130"/>
  <c r="P62" i="130"/>
  <c r="CO62" i="130"/>
  <c r="CM62" i="130"/>
  <c r="BQ62" i="130"/>
  <c r="EP62" i="130"/>
  <c r="DK62" i="130"/>
  <c r="J66" i="130"/>
  <c r="J67" i="130"/>
  <c r="DM62" i="130"/>
  <c r="BB64" i="130"/>
  <c r="BY62" i="130"/>
  <c r="EX62" i="130"/>
  <c r="EA62" i="130"/>
  <c r="BA64" i="130"/>
  <c r="DZ62" i="130"/>
  <c r="DJ62" i="130"/>
  <c r="BS62" i="130"/>
  <c r="ER62" i="130"/>
  <c r="I66" i="130"/>
  <c r="I67" i="130"/>
  <c r="DQ62" i="130"/>
  <c r="BT62" i="130"/>
  <c r="ES62" i="130"/>
  <c r="K66" i="130"/>
  <c r="K67" i="130"/>
  <c r="DU62" i="130"/>
  <c r="BV62" i="130"/>
  <c r="EU62" i="130"/>
  <c r="L66" i="130"/>
  <c r="L67" i="130"/>
  <c r="DX62" i="130"/>
  <c r="AY64" i="130"/>
  <c r="BD18" i="131"/>
  <c r="BE11" i="131"/>
  <c r="BF11" i="131"/>
  <c r="BF42" i="131"/>
  <c r="BE42" i="131"/>
  <c r="AX18" i="131"/>
  <c r="BY11" i="131"/>
  <c r="CB11" i="131"/>
  <c r="BV11" i="131"/>
  <c r="AR18" i="131"/>
  <c r="AJ18" i="131"/>
  <c r="BR11" i="131"/>
  <c r="AV18" i="131"/>
  <c r="BX11" i="131"/>
  <c r="CE11" i="131"/>
  <c r="O11" i="131"/>
  <c r="M18" i="131"/>
  <c r="P11" i="131"/>
  <c r="CB42" i="131"/>
  <c r="CC42" i="131"/>
  <c r="BA44" i="131"/>
  <c r="CE18" i="131"/>
  <c r="BB44" i="131"/>
  <c r="CA44" i="131"/>
  <c r="AP18" i="131"/>
  <c r="BU11" i="131"/>
  <c r="AT44" i="131"/>
  <c r="BW18" i="131"/>
  <c r="BW44" i="131"/>
  <c r="AN18" i="131"/>
  <c r="BT11" i="131"/>
  <c r="BZ11" i="131"/>
  <c r="CC11" i="131"/>
  <c r="AZ18" i="131"/>
  <c r="O18" i="132"/>
  <c r="M44" i="132"/>
  <c r="CB44" i="132"/>
  <c r="CB18" i="132"/>
  <c r="AV44" i="132"/>
  <c r="BX18" i="132"/>
  <c r="BX44" i="132"/>
  <c r="AZ44" i="132"/>
  <c r="BZ44" i="132"/>
  <c r="CC44" i="132"/>
  <c r="BZ18" i="132"/>
  <c r="CC18" i="132"/>
  <c r="BR18" i="132"/>
  <c r="BR44" i="132"/>
  <c r="AJ44" i="132"/>
  <c r="CC11" i="132"/>
  <c r="CB11" i="132"/>
  <c r="BF18" i="132"/>
  <c r="BD44" i="132"/>
  <c r="BE18" i="132"/>
  <c r="N44" i="132"/>
  <c r="P18" i="132"/>
  <c r="P44" i="132"/>
  <c r="AX44" i="131"/>
  <c r="BY44" i="131"/>
  <c r="BY18" i="131"/>
  <c r="CB18" i="131"/>
  <c r="CB44" i="131"/>
  <c r="BT18" i="131"/>
  <c r="BT44" i="131"/>
  <c r="AN44" i="131"/>
  <c r="BX18" i="131"/>
  <c r="BX44" i="131"/>
  <c r="AV44" i="131"/>
  <c r="M44" i="131"/>
  <c r="O18" i="131"/>
  <c r="P18" i="131"/>
  <c r="AJ44" i="131"/>
  <c r="BR18" i="131"/>
  <c r="BR44" i="131"/>
  <c r="AZ44" i="131"/>
  <c r="BZ44" i="131"/>
  <c r="CC44" i="131"/>
  <c r="BZ18" i="131"/>
  <c r="CC18" i="131"/>
  <c r="BU18" i="131"/>
  <c r="BU44" i="131"/>
  <c r="AP44" i="131"/>
  <c r="BV18" i="131"/>
  <c r="BV44" i="131"/>
  <c r="AR44" i="131"/>
  <c r="BF18" i="131"/>
  <c r="BE18" i="131"/>
  <c r="BD44" i="131"/>
  <c r="O44" i="132"/>
  <c r="M46" i="132"/>
  <c r="BE44" i="132"/>
  <c r="BF44" i="132"/>
  <c r="CE44" i="132"/>
  <c r="BE44" i="131"/>
  <c r="BF44" i="131"/>
  <c r="O44" i="131"/>
  <c r="P44" i="131"/>
  <c r="CE44" i="131"/>
  <c r="O46" i="132"/>
  <c r="N46" i="132"/>
  <c r="P46" i="132"/>
  <c r="AJ44" i="114"/>
  <c r="AI44" i="114"/>
  <c r="AH44" i="114"/>
  <c r="AG44" i="114"/>
  <c r="AF44" i="114"/>
  <c r="AE44" i="114"/>
  <c r="AD44" i="114"/>
  <c r="AC44" i="114"/>
  <c r="AB44" i="114"/>
  <c r="AA44" i="114"/>
  <c r="Z44" i="114"/>
  <c r="Y44" i="114"/>
  <c r="X44" i="114"/>
  <c r="W44" i="114"/>
  <c r="V44" i="114"/>
  <c r="U44" i="114"/>
  <c r="T44" i="114"/>
  <c r="S44" i="114"/>
  <c r="AJ42" i="114"/>
  <c r="AI42" i="114"/>
  <c r="AH42" i="114"/>
  <c r="BS42" i="114" s="1"/>
  <c r="AG42" i="114"/>
  <c r="AF42" i="114"/>
  <c r="AE42" i="114"/>
  <c r="AD42" i="114"/>
  <c r="AC42" i="114"/>
  <c r="AB42" i="114"/>
  <c r="AA42" i="114"/>
  <c r="Z42" i="114"/>
  <c r="BO42" i="114" s="1"/>
  <c r="Y42" i="114"/>
  <c r="X42" i="114"/>
  <c r="W42" i="114"/>
  <c r="BN42" i="114" s="1"/>
  <c r="V42" i="114"/>
  <c r="U42" i="114"/>
  <c r="T42" i="114"/>
  <c r="S42" i="114"/>
  <c r="AJ40" i="114"/>
  <c r="BT40" i="114" s="1"/>
  <c r="AI40" i="114"/>
  <c r="AH40" i="114"/>
  <c r="AG40" i="114"/>
  <c r="BS40" i="114" s="1"/>
  <c r="AF40" i="114"/>
  <c r="AE40" i="114"/>
  <c r="AD40" i="114"/>
  <c r="AC40" i="114"/>
  <c r="AB40" i="114"/>
  <c r="AA40" i="114"/>
  <c r="Z40" i="114"/>
  <c r="Y40" i="114"/>
  <c r="X40" i="114"/>
  <c r="W40" i="114"/>
  <c r="V40" i="114"/>
  <c r="U40" i="114"/>
  <c r="T40" i="114"/>
  <c r="BL40" i="114" s="1"/>
  <c r="S40" i="114"/>
  <c r="AJ39" i="114"/>
  <c r="AI39" i="114"/>
  <c r="AH39" i="114"/>
  <c r="AG39" i="114"/>
  <c r="AF39" i="114"/>
  <c r="AE39" i="114"/>
  <c r="AD39" i="114"/>
  <c r="BQ39" i="114" s="1"/>
  <c r="AC39" i="114"/>
  <c r="AB39" i="114"/>
  <c r="AA39" i="114"/>
  <c r="BP39" i="114" s="1"/>
  <c r="Z39" i="114"/>
  <c r="Y39" i="114"/>
  <c r="X39" i="114"/>
  <c r="W39" i="114"/>
  <c r="V39" i="114"/>
  <c r="U39" i="114"/>
  <c r="T39" i="114"/>
  <c r="S39" i="114"/>
  <c r="BL39" i="114" s="1"/>
  <c r="AJ37" i="114"/>
  <c r="AI37" i="114"/>
  <c r="AH37" i="114"/>
  <c r="AG37" i="114"/>
  <c r="AF37" i="114"/>
  <c r="AE37" i="114"/>
  <c r="AD37" i="114"/>
  <c r="AC37" i="114"/>
  <c r="AB37" i="114"/>
  <c r="AA37" i="114"/>
  <c r="Z37" i="114"/>
  <c r="Y37" i="114"/>
  <c r="X37" i="114"/>
  <c r="BN37" i="114" s="1"/>
  <c r="W37" i="114"/>
  <c r="V37" i="114"/>
  <c r="U37" i="114"/>
  <c r="BM37" i="114" s="1"/>
  <c r="T37" i="114"/>
  <c r="S37" i="114"/>
  <c r="AJ36" i="114"/>
  <c r="AI36" i="114"/>
  <c r="AH36" i="114"/>
  <c r="BS36" i="114" s="1"/>
  <c r="AG36" i="114"/>
  <c r="AF36" i="114"/>
  <c r="AE36" i="114"/>
  <c r="BR36" i="114" s="1"/>
  <c r="AD36" i="114"/>
  <c r="AC36" i="114"/>
  <c r="AB36" i="114"/>
  <c r="AA36" i="114"/>
  <c r="Z36" i="114"/>
  <c r="BO36" i="114" s="1"/>
  <c r="Y36" i="114"/>
  <c r="X36" i="114"/>
  <c r="W36" i="114"/>
  <c r="BN36" i="114" s="1"/>
  <c r="V36" i="114"/>
  <c r="U36" i="114"/>
  <c r="T36" i="114"/>
  <c r="S36" i="114"/>
  <c r="AJ29" i="114"/>
  <c r="AJ30" i="114"/>
  <c r="AJ31" i="114"/>
  <c r="AJ32" i="114"/>
  <c r="AJ34" i="114"/>
  <c r="AI34" i="114"/>
  <c r="AH34" i="114"/>
  <c r="AG34" i="114"/>
  <c r="BS34" i="114" s="1"/>
  <c r="AF34" i="114"/>
  <c r="BR34" i="114" s="1"/>
  <c r="AE34" i="114"/>
  <c r="AD34" i="114"/>
  <c r="AC34" i="114"/>
  <c r="BQ34" i="114" s="1"/>
  <c r="AB34" i="114"/>
  <c r="AA34" i="114"/>
  <c r="Z34" i="114"/>
  <c r="Y34" i="114"/>
  <c r="BO34" i="114" s="1"/>
  <c r="X34" i="114"/>
  <c r="W34" i="114"/>
  <c r="V34" i="114"/>
  <c r="U34" i="114"/>
  <c r="T34" i="114"/>
  <c r="BL34" i="114" s="1"/>
  <c r="S34" i="114"/>
  <c r="AI32" i="114"/>
  <c r="AH32" i="114"/>
  <c r="AG32" i="114"/>
  <c r="AF32" i="114"/>
  <c r="AE32" i="114"/>
  <c r="BR32" i="114" s="1"/>
  <c r="AD32" i="114"/>
  <c r="BQ32" i="114" s="1"/>
  <c r="AC32" i="114"/>
  <c r="AB32" i="114"/>
  <c r="AA32" i="114"/>
  <c r="BP32" i="114" s="1"/>
  <c r="Z32" i="114"/>
  <c r="Y32" i="114"/>
  <c r="X32" i="114"/>
  <c r="W32" i="114"/>
  <c r="V32" i="114"/>
  <c r="U32" i="114"/>
  <c r="T32" i="114"/>
  <c r="S32" i="114"/>
  <c r="BL32" i="114" s="1"/>
  <c r="AI31" i="114"/>
  <c r="BT31" i="114" s="1"/>
  <c r="AH31" i="114"/>
  <c r="AG31" i="114"/>
  <c r="AF31" i="114"/>
  <c r="AE31" i="114"/>
  <c r="BR31" i="114" s="1"/>
  <c r="AD31" i="114"/>
  <c r="AC31" i="114"/>
  <c r="AB31" i="114"/>
  <c r="AA31" i="114"/>
  <c r="Z31" i="114"/>
  <c r="Y31" i="114"/>
  <c r="X31" i="114"/>
  <c r="W31" i="114"/>
  <c r="BN31" i="114" s="1"/>
  <c r="V31" i="114"/>
  <c r="U31" i="114"/>
  <c r="T31" i="114"/>
  <c r="S31" i="114"/>
  <c r="AI30" i="114"/>
  <c r="BT30" i="114" s="1"/>
  <c r="AH30" i="114"/>
  <c r="AG30" i="114"/>
  <c r="AF30" i="114"/>
  <c r="BR30" i="114" s="1"/>
  <c r="AE30" i="114"/>
  <c r="AD30" i="114"/>
  <c r="AC30" i="114"/>
  <c r="AB30" i="114"/>
  <c r="AA30" i="114"/>
  <c r="Z30" i="114"/>
  <c r="Y30" i="114"/>
  <c r="BO30" i="114" s="1"/>
  <c r="X30" i="114"/>
  <c r="W30" i="114"/>
  <c r="V30" i="114"/>
  <c r="U30" i="114"/>
  <c r="BM30" i="114" s="1"/>
  <c r="T30" i="114"/>
  <c r="S30" i="114"/>
  <c r="AI29" i="114"/>
  <c r="AH29" i="114"/>
  <c r="AG29" i="114"/>
  <c r="AF29" i="114"/>
  <c r="AE29" i="114"/>
  <c r="AD29" i="114"/>
  <c r="AC29" i="114"/>
  <c r="AB29" i="114"/>
  <c r="AA29" i="114"/>
  <c r="Z29" i="114"/>
  <c r="Y29" i="114"/>
  <c r="X29" i="114"/>
  <c r="W29" i="114"/>
  <c r="V29" i="114"/>
  <c r="U29" i="114"/>
  <c r="T29" i="114"/>
  <c r="S29" i="114"/>
  <c r="AJ28" i="114"/>
  <c r="AI28" i="114"/>
  <c r="BT28" i="114" s="1"/>
  <c r="AH28" i="114"/>
  <c r="AG28" i="114"/>
  <c r="AF28" i="114"/>
  <c r="AE28" i="114"/>
  <c r="AD28" i="114"/>
  <c r="AC28" i="114"/>
  <c r="AB28" i="114"/>
  <c r="AA28" i="114"/>
  <c r="Z28" i="114"/>
  <c r="Y28" i="114"/>
  <c r="X28" i="114"/>
  <c r="W28" i="114"/>
  <c r="V28" i="114"/>
  <c r="U28" i="114"/>
  <c r="T28" i="114"/>
  <c r="S28" i="114"/>
  <c r="AJ27" i="114"/>
  <c r="AI27" i="114"/>
  <c r="AH27" i="114"/>
  <c r="AG27" i="114"/>
  <c r="AF27" i="114"/>
  <c r="AE27" i="114"/>
  <c r="AD27" i="114"/>
  <c r="AC27" i="114"/>
  <c r="AB27" i="114"/>
  <c r="AA27" i="114"/>
  <c r="Z27" i="114"/>
  <c r="Y27" i="114"/>
  <c r="X27" i="114"/>
  <c r="BN27" i="114" s="1"/>
  <c r="W27" i="114"/>
  <c r="V27" i="114"/>
  <c r="U27" i="114"/>
  <c r="T27" i="114"/>
  <c r="S27" i="114"/>
  <c r="T25" i="114"/>
  <c r="U25" i="114"/>
  <c r="V25" i="114"/>
  <c r="W25" i="114"/>
  <c r="X25" i="114"/>
  <c r="Y25" i="114"/>
  <c r="BO25" i="114" s="1"/>
  <c r="Z25" i="114"/>
  <c r="AA25" i="114"/>
  <c r="AB25" i="114"/>
  <c r="BP25" i="114" s="1"/>
  <c r="AC25" i="114"/>
  <c r="AD25" i="114"/>
  <c r="AE25" i="114"/>
  <c r="AF25" i="114"/>
  <c r="AG25" i="114"/>
  <c r="BS25" i="114" s="1"/>
  <c r="AH25" i="114"/>
  <c r="AI25" i="114"/>
  <c r="AJ25" i="114"/>
  <c r="BT25" i="114" s="1"/>
  <c r="S25" i="114"/>
  <c r="AJ23" i="114"/>
  <c r="AI23" i="114"/>
  <c r="AH23" i="114"/>
  <c r="AG23" i="114"/>
  <c r="BS23" i="114" s="1"/>
  <c r="AF23" i="114"/>
  <c r="AE23" i="114"/>
  <c r="AD23" i="114"/>
  <c r="AC23" i="114"/>
  <c r="AB23" i="114"/>
  <c r="BP23" i="114" s="1"/>
  <c r="AA23" i="114"/>
  <c r="Z23" i="114"/>
  <c r="Y23" i="114"/>
  <c r="X23" i="114"/>
  <c r="W23" i="114"/>
  <c r="V23" i="114"/>
  <c r="U23" i="114"/>
  <c r="T23" i="114"/>
  <c r="S23" i="114"/>
  <c r="AJ22" i="114"/>
  <c r="AI22" i="114"/>
  <c r="AH22" i="114"/>
  <c r="AG22" i="114"/>
  <c r="AF22" i="114"/>
  <c r="AE22" i="114"/>
  <c r="AD22" i="114"/>
  <c r="AC22" i="114"/>
  <c r="AB22" i="114"/>
  <c r="AA22" i="114"/>
  <c r="BP22" i="114" s="1"/>
  <c r="Z22" i="114"/>
  <c r="Y22" i="114"/>
  <c r="X22" i="114"/>
  <c r="W22" i="114"/>
  <c r="V22" i="114"/>
  <c r="U22" i="114"/>
  <c r="T22" i="114"/>
  <c r="S22" i="114"/>
  <c r="AJ21" i="114"/>
  <c r="AI21" i="114"/>
  <c r="AH21" i="114"/>
  <c r="AG21" i="114"/>
  <c r="AF21" i="114"/>
  <c r="AE21" i="114"/>
  <c r="AD21" i="114"/>
  <c r="AC21" i="114"/>
  <c r="AB21" i="114"/>
  <c r="AA21" i="114"/>
  <c r="Z21" i="114"/>
  <c r="Y21" i="114"/>
  <c r="X21" i="114"/>
  <c r="W21" i="114"/>
  <c r="V21" i="114"/>
  <c r="U21" i="114"/>
  <c r="BM21" i="114" s="1"/>
  <c r="T21" i="114"/>
  <c r="S21" i="114"/>
  <c r="AJ18" i="114"/>
  <c r="AI18" i="114"/>
  <c r="AH18" i="114"/>
  <c r="AG18" i="114"/>
  <c r="AF18" i="114"/>
  <c r="AE18" i="114"/>
  <c r="BR18" i="114" s="1"/>
  <c r="AD18" i="114"/>
  <c r="AC18" i="114"/>
  <c r="AB18" i="114"/>
  <c r="AA18" i="114"/>
  <c r="Z18" i="114"/>
  <c r="Y18" i="114"/>
  <c r="X18" i="114"/>
  <c r="W18" i="114"/>
  <c r="V18" i="114"/>
  <c r="U18" i="114"/>
  <c r="T18" i="114"/>
  <c r="S18" i="114"/>
  <c r="AJ16" i="114"/>
  <c r="BT16" i="114" s="1"/>
  <c r="AI16" i="114"/>
  <c r="AH16" i="114"/>
  <c r="AG16" i="114"/>
  <c r="AF16" i="114"/>
  <c r="AE16" i="114"/>
  <c r="BR16" i="114" s="1"/>
  <c r="AD16" i="114"/>
  <c r="AC16" i="114"/>
  <c r="AB16" i="114"/>
  <c r="AA16" i="114"/>
  <c r="Z16" i="114"/>
  <c r="Y16" i="114"/>
  <c r="X16" i="114"/>
  <c r="W16" i="114"/>
  <c r="V16" i="114"/>
  <c r="U16" i="114"/>
  <c r="T16" i="114"/>
  <c r="S16" i="114"/>
  <c r="AJ15" i="114"/>
  <c r="AI15" i="114"/>
  <c r="AH15" i="114"/>
  <c r="AG15" i="114"/>
  <c r="AF15" i="114"/>
  <c r="BR15" i="114" s="1"/>
  <c r="AE15" i="114"/>
  <c r="AD15" i="114"/>
  <c r="AC15" i="114"/>
  <c r="AB15" i="114"/>
  <c r="AA15" i="114"/>
  <c r="Z15" i="114"/>
  <c r="Y15" i="114"/>
  <c r="BO15" i="114" s="1"/>
  <c r="X15" i="114"/>
  <c r="W15" i="114"/>
  <c r="V15" i="114"/>
  <c r="U15" i="114"/>
  <c r="T15" i="114"/>
  <c r="S15" i="114"/>
  <c r="AJ14" i="114"/>
  <c r="AI14" i="114"/>
  <c r="AH14" i="114"/>
  <c r="AG14" i="114"/>
  <c r="AF14" i="114"/>
  <c r="BR14" i="114" s="1"/>
  <c r="AE14" i="114"/>
  <c r="AD14" i="114"/>
  <c r="AC14" i="114"/>
  <c r="AB14" i="114"/>
  <c r="AA14" i="114"/>
  <c r="Z14" i="114"/>
  <c r="Y14" i="114"/>
  <c r="X14" i="114"/>
  <c r="W14" i="114"/>
  <c r="V14" i="114"/>
  <c r="U14" i="114"/>
  <c r="T14" i="114"/>
  <c r="S14" i="114"/>
  <c r="AJ13" i="114"/>
  <c r="AI13" i="114"/>
  <c r="AH13" i="114"/>
  <c r="AG13" i="114"/>
  <c r="AF13" i="114"/>
  <c r="AE13" i="114"/>
  <c r="AD13" i="114"/>
  <c r="AC13" i="114"/>
  <c r="AB13" i="114"/>
  <c r="AA13" i="114"/>
  <c r="Z13" i="114"/>
  <c r="Y13" i="114"/>
  <c r="X13" i="114"/>
  <c r="W13" i="114"/>
  <c r="V13" i="114"/>
  <c r="U13" i="114"/>
  <c r="BM13" i="114" s="1"/>
  <c r="T13" i="114"/>
  <c r="S13" i="114"/>
  <c r="AJ11" i="114"/>
  <c r="AI11" i="114"/>
  <c r="AH11" i="114"/>
  <c r="AG11" i="114"/>
  <c r="AF11" i="114"/>
  <c r="AE11" i="114"/>
  <c r="BR11" i="114" s="1"/>
  <c r="AD11" i="114"/>
  <c r="AC11" i="114"/>
  <c r="AB11" i="114"/>
  <c r="AA11" i="114"/>
  <c r="Z11" i="114"/>
  <c r="Y11" i="114"/>
  <c r="X11" i="114"/>
  <c r="W11" i="114"/>
  <c r="V11" i="114"/>
  <c r="U11" i="114"/>
  <c r="T11" i="114"/>
  <c r="S11" i="114"/>
  <c r="AJ10" i="114"/>
  <c r="AI10" i="114"/>
  <c r="AH10" i="114"/>
  <c r="AG10" i="114"/>
  <c r="AF10" i="114"/>
  <c r="AE10" i="114"/>
  <c r="AD10" i="114"/>
  <c r="AC10" i="114"/>
  <c r="BQ10" i="114" s="1"/>
  <c r="AB10" i="114"/>
  <c r="AA10" i="114"/>
  <c r="Z10" i="114"/>
  <c r="Y10" i="114"/>
  <c r="X10" i="114"/>
  <c r="W10" i="114"/>
  <c r="V10" i="114"/>
  <c r="U10" i="114"/>
  <c r="T10" i="114"/>
  <c r="S10" i="114"/>
  <c r="AJ9" i="114"/>
  <c r="AI9" i="114"/>
  <c r="BT9" i="114" s="1"/>
  <c r="AH9" i="114"/>
  <c r="AG9" i="114"/>
  <c r="AF9" i="114"/>
  <c r="BR9" i="114" s="1"/>
  <c r="AE9" i="114"/>
  <c r="AD9" i="114"/>
  <c r="AC9" i="114"/>
  <c r="AB9" i="114"/>
  <c r="AA9" i="114"/>
  <c r="BP9" i="114" s="1"/>
  <c r="Z9" i="114"/>
  <c r="Y9" i="114"/>
  <c r="X9" i="114"/>
  <c r="W9" i="114"/>
  <c r="V9" i="114"/>
  <c r="U9" i="114"/>
  <c r="T9" i="114"/>
  <c r="S9" i="114"/>
  <c r="BL9" i="114" s="1"/>
  <c r="AJ8" i="114"/>
  <c r="AI8" i="114"/>
  <c r="AH8" i="114"/>
  <c r="AG8" i="114"/>
  <c r="AF8" i="114"/>
  <c r="AE8" i="114"/>
  <c r="AD8" i="114"/>
  <c r="AC8" i="114"/>
  <c r="AB8" i="114"/>
  <c r="AA8" i="114"/>
  <c r="Z8" i="114"/>
  <c r="BO8" i="114" s="1"/>
  <c r="Y8" i="114"/>
  <c r="X8" i="114"/>
  <c r="W8" i="114"/>
  <c r="V8" i="114"/>
  <c r="U8" i="114"/>
  <c r="BM8" i="114" s="1"/>
  <c r="T8" i="114"/>
  <c r="S8" i="114"/>
  <c r="AJ7" i="114"/>
  <c r="AI7" i="114"/>
  <c r="AH7" i="114"/>
  <c r="AG7" i="114"/>
  <c r="AF7" i="114"/>
  <c r="AE7" i="114"/>
  <c r="BR7" i="114" s="1"/>
  <c r="AD7" i="114"/>
  <c r="AC7" i="114"/>
  <c r="AB7" i="114"/>
  <c r="AA7" i="114"/>
  <c r="Z7" i="114"/>
  <c r="Y7" i="114"/>
  <c r="X7" i="114"/>
  <c r="W7" i="114"/>
  <c r="BN7" i="114" s="1"/>
  <c r="V7" i="114"/>
  <c r="U7" i="114"/>
  <c r="T7" i="114"/>
  <c r="BL7" i="114" s="1"/>
  <c r="S7" i="114"/>
  <c r="AJ6" i="114"/>
  <c r="AI6" i="114"/>
  <c r="AH6" i="114"/>
  <c r="AG6" i="114"/>
  <c r="AF6" i="114"/>
  <c r="AE6" i="114"/>
  <c r="AD6" i="114"/>
  <c r="BQ6" i="114" s="1"/>
  <c r="AC6" i="114"/>
  <c r="AB6" i="114"/>
  <c r="AA6" i="114"/>
  <c r="Z6" i="114"/>
  <c r="Y6" i="114"/>
  <c r="BO6" i="114" s="1"/>
  <c r="X6" i="114"/>
  <c r="W6" i="114"/>
  <c r="V6" i="114"/>
  <c r="BM6" i="114" s="1"/>
  <c r="U6" i="114"/>
  <c r="T6" i="114"/>
  <c r="S6" i="114"/>
  <c r="AJ5" i="114"/>
  <c r="AI5" i="114"/>
  <c r="BT5" i="114" s="1"/>
  <c r="AH5" i="114"/>
  <c r="AG5" i="114"/>
  <c r="AF5" i="114"/>
  <c r="AE5" i="114"/>
  <c r="AD5" i="114"/>
  <c r="AC5" i="114"/>
  <c r="AB5" i="114"/>
  <c r="AA5" i="114"/>
  <c r="Z5" i="114"/>
  <c r="Y5" i="114"/>
  <c r="X5" i="114"/>
  <c r="W5" i="114"/>
  <c r="V5" i="114"/>
  <c r="U5" i="114"/>
  <c r="T5" i="114"/>
  <c r="S5" i="114"/>
  <c r="AJ4" i="114"/>
  <c r="AI4" i="114"/>
  <c r="AH4" i="114"/>
  <c r="AG4" i="114"/>
  <c r="AF4" i="114"/>
  <c r="AE4" i="114"/>
  <c r="AD4" i="114"/>
  <c r="AC4" i="114"/>
  <c r="BQ4" i="114" s="1"/>
  <c r="AB4" i="114"/>
  <c r="AA4" i="114"/>
  <c r="Z4" i="114"/>
  <c r="Y4" i="114"/>
  <c r="X4" i="114"/>
  <c r="W4" i="114"/>
  <c r="V4" i="114"/>
  <c r="U4" i="114"/>
  <c r="T4" i="114"/>
  <c r="S4" i="114"/>
  <c r="H46" i="114"/>
  <c r="G46" i="114"/>
  <c r="F46" i="114"/>
  <c r="E46" i="114"/>
  <c r="D46" i="114"/>
  <c r="C46" i="114"/>
  <c r="H44" i="114"/>
  <c r="G44" i="114"/>
  <c r="F44" i="114"/>
  <c r="E44" i="114"/>
  <c r="D44" i="114"/>
  <c r="C44" i="114"/>
  <c r="H18" i="114"/>
  <c r="G18" i="114"/>
  <c r="F18" i="114"/>
  <c r="E18" i="114"/>
  <c r="D18" i="114"/>
  <c r="C18" i="114"/>
  <c r="H13" i="114"/>
  <c r="G13" i="114"/>
  <c r="F13" i="114"/>
  <c r="E13" i="114"/>
  <c r="D13" i="114"/>
  <c r="C13" i="114"/>
  <c r="H11" i="114"/>
  <c r="G11" i="114"/>
  <c r="F11" i="114"/>
  <c r="E11" i="114"/>
  <c r="D11" i="114"/>
  <c r="C11" i="114"/>
  <c r="H42" i="114"/>
  <c r="G42" i="114"/>
  <c r="F42" i="114"/>
  <c r="E42" i="114"/>
  <c r="D42" i="114"/>
  <c r="C42" i="114"/>
  <c r="H36" i="114"/>
  <c r="G36" i="114"/>
  <c r="F36" i="114"/>
  <c r="E36" i="114"/>
  <c r="D36" i="114"/>
  <c r="C36" i="114"/>
  <c r="H27" i="114"/>
  <c r="G27" i="114"/>
  <c r="F27" i="114"/>
  <c r="E27" i="114"/>
  <c r="D27" i="114"/>
  <c r="C27" i="114"/>
  <c r="H21" i="114"/>
  <c r="G21" i="114"/>
  <c r="F21" i="114"/>
  <c r="E21" i="114"/>
  <c r="D21" i="114"/>
  <c r="C21" i="114"/>
  <c r="H40" i="114"/>
  <c r="G40" i="114"/>
  <c r="F40" i="114"/>
  <c r="E40" i="114"/>
  <c r="D40" i="114"/>
  <c r="C40" i="114"/>
  <c r="H39" i="114"/>
  <c r="G39" i="114"/>
  <c r="F39" i="114"/>
  <c r="E39" i="114"/>
  <c r="D39" i="114"/>
  <c r="C39" i="114"/>
  <c r="H37" i="114"/>
  <c r="G37" i="114"/>
  <c r="F37" i="114"/>
  <c r="E37" i="114"/>
  <c r="D37" i="114"/>
  <c r="C37" i="114"/>
  <c r="H34" i="114"/>
  <c r="G34" i="114"/>
  <c r="F34" i="114"/>
  <c r="E34" i="114"/>
  <c r="D34" i="114"/>
  <c r="C34" i="114"/>
  <c r="H32" i="114"/>
  <c r="G32" i="114"/>
  <c r="F32" i="114"/>
  <c r="E32" i="114"/>
  <c r="D32" i="114"/>
  <c r="C32" i="114"/>
  <c r="H31" i="114"/>
  <c r="G31" i="114"/>
  <c r="F31" i="114"/>
  <c r="E31" i="114"/>
  <c r="D31" i="114"/>
  <c r="C31" i="114"/>
  <c r="H30" i="114"/>
  <c r="G30" i="114"/>
  <c r="F30" i="114"/>
  <c r="E30" i="114"/>
  <c r="D30" i="114"/>
  <c r="C30" i="114"/>
  <c r="H29" i="114"/>
  <c r="G29" i="114"/>
  <c r="F29" i="114"/>
  <c r="E29" i="114"/>
  <c r="D29" i="114"/>
  <c r="C29" i="114"/>
  <c r="H28" i="114"/>
  <c r="G28" i="114"/>
  <c r="F28" i="114"/>
  <c r="E28" i="114"/>
  <c r="D28" i="114"/>
  <c r="C28" i="114"/>
  <c r="H25" i="114"/>
  <c r="G25" i="114"/>
  <c r="F25" i="114"/>
  <c r="E25" i="114"/>
  <c r="D25" i="114"/>
  <c r="C25" i="114"/>
  <c r="H23" i="114"/>
  <c r="G23" i="114"/>
  <c r="F23" i="114"/>
  <c r="E23" i="114"/>
  <c r="D23" i="114"/>
  <c r="C23" i="114"/>
  <c r="H22" i="114"/>
  <c r="G22" i="114"/>
  <c r="F22" i="114"/>
  <c r="E22" i="114"/>
  <c r="D22" i="114"/>
  <c r="C22" i="114"/>
  <c r="H16" i="114"/>
  <c r="G16" i="114"/>
  <c r="F16" i="114"/>
  <c r="E16" i="114"/>
  <c r="D16" i="114"/>
  <c r="C16" i="114"/>
  <c r="H15" i="114"/>
  <c r="G15" i="114"/>
  <c r="F15" i="114"/>
  <c r="E15" i="114"/>
  <c r="D15" i="114"/>
  <c r="C15" i="114"/>
  <c r="H14" i="114"/>
  <c r="G14" i="114"/>
  <c r="F14" i="114"/>
  <c r="E14" i="114"/>
  <c r="D14" i="114"/>
  <c r="C14" i="114"/>
  <c r="H10" i="114"/>
  <c r="G10" i="114"/>
  <c r="F10" i="114"/>
  <c r="E10" i="114"/>
  <c r="D10" i="114"/>
  <c r="C10" i="114"/>
  <c r="H9" i="114"/>
  <c r="G9" i="114"/>
  <c r="F9" i="114"/>
  <c r="E9" i="114"/>
  <c r="D9" i="114"/>
  <c r="C9" i="114"/>
  <c r="H8" i="114"/>
  <c r="G8" i="114"/>
  <c r="F8" i="114"/>
  <c r="E8" i="114"/>
  <c r="D8" i="114"/>
  <c r="C8" i="114"/>
  <c r="H7" i="114"/>
  <c r="G7" i="114"/>
  <c r="F7" i="114"/>
  <c r="E7" i="114"/>
  <c r="D7" i="114"/>
  <c r="C7" i="114"/>
  <c r="H6" i="114"/>
  <c r="G6" i="114"/>
  <c r="F6" i="114"/>
  <c r="E6" i="114"/>
  <c r="D6" i="114"/>
  <c r="C6" i="114"/>
  <c r="H5" i="114"/>
  <c r="G5" i="114"/>
  <c r="F5" i="114"/>
  <c r="E5" i="114"/>
  <c r="D5" i="114"/>
  <c r="C5" i="114"/>
  <c r="A1" i="114"/>
  <c r="BP28" i="114"/>
  <c r="BN14" i="114"/>
  <c r="BL16" i="114"/>
  <c r="BK16" i="114" s="1"/>
  <c r="BS18" i="114"/>
  <c r="BN5" i="114"/>
  <c r="BP7" i="114"/>
  <c r="BM15" i="114"/>
  <c r="BM32" i="114"/>
  <c r="BQ37" i="114"/>
  <c r="BO40" i="114"/>
  <c r="BR5" i="114"/>
  <c r="BQ15" i="114"/>
  <c r="BR21" i="114"/>
  <c r="BL14" i="114"/>
  <c r="BP27" i="114"/>
  <c r="BR29" i="114"/>
  <c r="BM31" i="114"/>
  <c r="BQ36" i="114"/>
  <c r="BL37" i="114"/>
  <c r="BT23" i="114"/>
  <c r="BQ28" i="114"/>
  <c r="BL29" i="114"/>
  <c r="BK29" i="114" s="1"/>
  <c r="BM42" i="114"/>
  <c r="BQ42" i="114"/>
  <c r="BQ21" i="114"/>
  <c r="BS30" i="114"/>
  <c r="CK23" i="123"/>
  <c r="CJ23" i="123"/>
  <c r="CI23" i="123"/>
  <c r="CH23" i="123"/>
  <c r="CG23" i="123"/>
  <c r="BL23" i="123"/>
  <c r="BK23" i="123"/>
  <c r="BJ23" i="123"/>
  <c r="BI23" i="123"/>
  <c r="BH23" i="123"/>
  <c r="AY23" i="123"/>
  <c r="AX23" i="123"/>
  <c r="AW23" i="123"/>
  <c r="AV23" i="123"/>
  <c r="AU23" i="123"/>
  <c r="AT23" i="123"/>
  <c r="AS23" i="123"/>
  <c r="AR23" i="123"/>
  <c r="AQ23" i="123"/>
  <c r="AP23" i="123"/>
  <c r="AN23" i="123"/>
  <c r="AM23" i="123"/>
  <c r="P23" i="123"/>
  <c r="O23" i="123"/>
  <c r="CK22" i="123"/>
  <c r="CJ22" i="123"/>
  <c r="CI22" i="123"/>
  <c r="CH22" i="123"/>
  <c r="CG22" i="123"/>
  <c r="BL22" i="123"/>
  <c r="BK22" i="123"/>
  <c r="BJ22" i="123"/>
  <c r="BI22" i="123"/>
  <c r="BH22" i="123"/>
  <c r="AY22" i="123"/>
  <c r="AX22" i="123"/>
  <c r="AW22" i="123"/>
  <c r="AV22" i="123"/>
  <c r="AU22" i="123"/>
  <c r="AT22" i="123"/>
  <c r="AS22" i="123"/>
  <c r="AR22" i="123"/>
  <c r="AQ22" i="123"/>
  <c r="AP22" i="123"/>
  <c r="AN22" i="123"/>
  <c r="AM22" i="123"/>
  <c r="P22" i="123"/>
  <c r="O22" i="123"/>
  <c r="CK21" i="123"/>
  <c r="CJ21" i="123"/>
  <c r="CI21" i="123"/>
  <c r="CH21" i="123"/>
  <c r="CG21" i="123"/>
  <c r="BL21" i="123"/>
  <c r="BK21" i="123"/>
  <c r="BJ21" i="123"/>
  <c r="BI21" i="123"/>
  <c r="BH21" i="123"/>
  <c r="AY21" i="123"/>
  <c r="AX21" i="123"/>
  <c r="AW21" i="123"/>
  <c r="AV21" i="123"/>
  <c r="AU21" i="123"/>
  <c r="AT21" i="123"/>
  <c r="AS21" i="123"/>
  <c r="AR21" i="123"/>
  <c r="AQ21" i="123"/>
  <c r="AP21" i="123"/>
  <c r="AN21" i="123"/>
  <c r="AM21" i="123"/>
  <c r="P21" i="123"/>
  <c r="O21" i="123"/>
  <c r="CK20" i="123"/>
  <c r="CJ20" i="123"/>
  <c r="CI20" i="123"/>
  <c r="CH20" i="123"/>
  <c r="CG20" i="123"/>
  <c r="BL20" i="123"/>
  <c r="BK20" i="123"/>
  <c r="BJ20" i="123"/>
  <c r="BI20" i="123"/>
  <c r="BH20" i="123"/>
  <c r="AY20" i="123"/>
  <c r="AX20" i="123"/>
  <c r="AW20" i="123"/>
  <c r="AV20" i="123"/>
  <c r="AU20" i="123"/>
  <c r="AT20" i="123"/>
  <c r="AS20" i="123"/>
  <c r="AR20" i="123"/>
  <c r="AQ20" i="123"/>
  <c r="AP20" i="123"/>
  <c r="AN20" i="123"/>
  <c r="AM20" i="123"/>
  <c r="P20" i="123"/>
  <c r="O20" i="123"/>
  <c r="CK19" i="123"/>
  <c r="CJ19" i="123"/>
  <c r="CI19" i="123"/>
  <c r="CH19" i="123"/>
  <c r="CG19" i="123"/>
  <c r="BL19" i="123"/>
  <c r="BK19" i="123"/>
  <c r="BJ19" i="123"/>
  <c r="BI19" i="123"/>
  <c r="BH19" i="123"/>
  <c r="AY19" i="123"/>
  <c r="AX19" i="123"/>
  <c r="AW19" i="123"/>
  <c r="AV19" i="123"/>
  <c r="AU19" i="123"/>
  <c r="AT19" i="123"/>
  <c r="AS19" i="123"/>
  <c r="AR19" i="123"/>
  <c r="AQ19" i="123"/>
  <c r="AP19" i="123"/>
  <c r="AN19" i="123"/>
  <c r="AM19" i="123"/>
  <c r="P19" i="123"/>
  <c r="O19" i="123"/>
  <c r="CK18" i="123"/>
  <c r="CH18" i="123"/>
  <c r="CF18" i="123"/>
  <c r="CE18" i="123"/>
  <c r="CC18" i="123"/>
  <c r="BZ18" i="123"/>
  <c r="BX18" i="123"/>
  <c r="BW18" i="123"/>
  <c r="BU18" i="123"/>
  <c r="BR18" i="123"/>
  <c r="BM18" i="123"/>
  <c r="BK18" i="123"/>
  <c r="BH18" i="123"/>
  <c r="AS18" i="123"/>
  <c r="CP18" i="123"/>
  <c r="AM18" i="123"/>
  <c r="AK18" i="123"/>
  <c r="AN18" i="123"/>
  <c r="AJ18" i="123"/>
  <c r="CJ18" i="123"/>
  <c r="AI18" i="123"/>
  <c r="CI18" i="123"/>
  <c r="AH18" i="123"/>
  <c r="AG18" i="123"/>
  <c r="CG18" i="123"/>
  <c r="AF18" i="123"/>
  <c r="AW18" i="123"/>
  <c r="CT18" i="123"/>
  <c r="AE18" i="123"/>
  <c r="AD18" i="123"/>
  <c r="AV18" i="123"/>
  <c r="CS18" i="123"/>
  <c r="AC18" i="123"/>
  <c r="AB18" i="123"/>
  <c r="AU18" i="123"/>
  <c r="CR18" i="123"/>
  <c r="AA18" i="123"/>
  <c r="AT18" i="123"/>
  <c r="CQ18" i="123"/>
  <c r="Z18" i="123"/>
  <c r="Y18" i="123"/>
  <c r="BY18" i="123"/>
  <c r="X18" i="123"/>
  <c r="W18" i="123"/>
  <c r="V18" i="123"/>
  <c r="BV18" i="123"/>
  <c r="U18" i="123"/>
  <c r="T18" i="123"/>
  <c r="BT18" i="123"/>
  <c r="S18" i="123"/>
  <c r="BS18" i="123"/>
  <c r="R18" i="123"/>
  <c r="N18" i="123"/>
  <c r="M18" i="123"/>
  <c r="BL18" i="123"/>
  <c r="L18" i="123"/>
  <c r="K18" i="123"/>
  <c r="BJ18" i="123"/>
  <c r="J18" i="123"/>
  <c r="BI18" i="123"/>
  <c r="I18" i="123"/>
  <c r="CK17" i="123"/>
  <c r="CJ17" i="123"/>
  <c r="CI17" i="123"/>
  <c r="CH17" i="123"/>
  <c r="CG17" i="123"/>
  <c r="BL17" i="123"/>
  <c r="BK17" i="123"/>
  <c r="BJ17" i="123"/>
  <c r="BI17" i="123"/>
  <c r="BH17" i="123"/>
  <c r="AY17" i="123"/>
  <c r="AX17" i="123"/>
  <c r="AW17" i="123"/>
  <c r="AV17" i="123"/>
  <c r="AU17" i="123"/>
  <c r="AT17" i="123"/>
  <c r="AS17" i="123"/>
  <c r="AR17" i="123"/>
  <c r="AQ17" i="123"/>
  <c r="AP17" i="123"/>
  <c r="AN17" i="123"/>
  <c r="AM17" i="123"/>
  <c r="P17" i="123"/>
  <c r="O17" i="123"/>
  <c r="CK16" i="123"/>
  <c r="CJ16" i="123"/>
  <c r="CI16" i="123"/>
  <c r="CH16" i="123"/>
  <c r="CG16" i="123"/>
  <c r="BL16" i="123"/>
  <c r="BK16" i="123"/>
  <c r="BJ16" i="123"/>
  <c r="BI16" i="123"/>
  <c r="BH16" i="123"/>
  <c r="AY16" i="123"/>
  <c r="AX16" i="123"/>
  <c r="AW16" i="123"/>
  <c r="AV16" i="123"/>
  <c r="AU16" i="123"/>
  <c r="AT16" i="123"/>
  <c r="AS16" i="123"/>
  <c r="AR16" i="123"/>
  <c r="AQ16" i="123"/>
  <c r="AP16" i="123"/>
  <c r="AN16" i="123"/>
  <c r="AM16" i="123"/>
  <c r="P16" i="123"/>
  <c r="O16" i="123"/>
  <c r="CK15" i="123"/>
  <c r="CJ15" i="123"/>
  <c r="CI15" i="123"/>
  <c r="CH15" i="123"/>
  <c r="CG15" i="123"/>
  <c r="BL15" i="123"/>
  <c r="BK15" i="123"/>
  <c r="BJ15" i="123"/>
  <c r="BI15" i="123"/>
  <c r="BH15" i="123"/>
  <c r="AY15" i="123"/>
  <c r="AX15" i="123"/>
  <c r="AW15" i="123"/>
  <c r="AV15" i="123"/>
  <c r="AU15" i="123"/>
  <c r="AT15" i="123"/>
  <c r="AS15" i="123"/>
  <c r="AR15" i="123"/>
  <c r="AQ15" i="123"/>
  <c r="AP15" i="123"/>
  <c r="AN15" i="123"/>
  <c r="AM15" i="123"/>
  <c r="P15" i="123"/>
  <c r="O15" i="123"/>
  <c r="CK14" i="123"/>
  <c r="CJ14" i="123"/>
  <c r="CI14" i="123"/>
  <c r="CH14" i="123"/>
  <c r="CG14" i="123"/>
  <c r="BL14" i="123"/>
  <c r="BK14" i="123"/>
  <c r="BJ14" i="123"/>
  <c r="BI14" i="123"/>
  <c r="BH14" i="123"/>
  <c r="AY14" i="123"/>
  <c r="AX14" i="123"/>
  <c r="AW14" i="123"/>
  <c r="AV14" i="123"/>
  <c r="AU14" i="123"/>
  <c r="AT14" i="123"/>
  <c r="AS14" i="123"/>
  <c r="AR14" i="123"/>
  <c r="AQ14" i="123"/>
  <c r="AP14" i="123"/>
  <c r="AN14" i="123"/>
  <c r="AM14" i="123"/>
  <c r="P14" i="123"/>
  <c r="O14" i="123"/>
  <c r="CK13" i="123"/>
  <c r="CJ13" i="123"/>
  <c r="CI13" i="123"/>
  <c r="CH13" i="123"/>
  <c r="CG13" i="123"/>
  <c r="BL13" i="123"/>
  <c r="BK13" i="123"/>
  <c r="BJ13" i="123"/>
  <c r="BI13" i="123"/>
  <c r="BH13" i="123"/>
  <c r="AY13" i="123"/>
  <c r="AX13" i="123"/>
  <c r="AW13" i="123"/>
  <c r="AV13" i="123"/>
  <c r="AU13" i="123"/>
  <c r="AT13" i="123"/>
  <c r="AS13" i="123"/>
  <c r="AR13" i="123"/>
  <c r="AQ13" i="123"/>
  <c r="AP13" i="123"/>
  <c r="AN13" i="123"/>
  <c r="AM13" i="123"/>
  <c r="P13" i="123"/>
  <c r="O13" i="123"/>
  <c r="CJ12" i="123"/>
  <c r="CI12" i="123"/>
  <c r="CH12" i="123"/>
  <c r="CG12" i="123"/>
  <c r="CE12" i="123"/>
  <c r="CB12" i="123"/>
  <c r="CA12" i="123"/>
  <c r="BZ12" i="123"/>
  <c r="BY12" i="123"/>
  <c r="BW12" i="123"/>
  <c r="BT12" i="123"/>
  <c r="BS12" i="123"/>
  <c r="BR12" i="123"/>
  <c r="BM12" i="123"/>
  <c r="BJ12" i="123"/>
  <c r="BI12" i="123"/>
  <c r="BH12" i="123"/>
  <c r="AX12" i="123"/>
  <c r="CU12" i="123"/>
  <c r="AP12" i="123"/>
  <c r="CM12" i="123"/>
  <c r="AM12" i="123"/>
  <c r="AK12" i="123"/>
  <c r="AN12" i="123"/>
  <c r="AJ12" i="123"/>
  <c r="AI12" i="123"/>
  <c r="AH12" i="123"/>
  <c r="AG12" i="123"/>
  <c r="AF12" i="123"/>
  <c r="AW12" i="123"/>
  <c r="CT12" i="123"/>
  <c r="AE12" i="123"/>
  <c r="AD12" i="123"/>
  <c r="AV12" i="123"/>
  <c r="CS12" i="123"/>
  <c r="AC12" i="123"/>
  <c r="AU12" i="123"/>
  <c r="CR12" i="123"/>
  <c r="AB12" i="123"/>
  <c r="AA12" i="123"/>
  <c r="Z12" i="123"/>
  <c r="AT12" i="123"/>
  <c r="CQ12" i="123"/>
  <c r="Y12" i="123"/>
  <c r="X12" i="123"/>
  <c r="BX12" i="123"/>
  <c r="W12" i="123"/>
  <c r="V12" i="123"/>
  <c r="BV12" i="123"/>
  <c r="U12" i="123"/>
  <c r="BU12" i="123"/>
  <c r="T12" i="123"/>
  <c r="S12" i="123"/>
  <c r="R12" i="123"/>
  <c r="O12" i="123"/>
  <c r="BO12" i="123"/>
  <c r="N12" i="123"/>
  <c r="P12" i="123"/>
  <c r="BP12" i="123"/>
  <c r="M12" i="123"/>
  <c r="BL12" i="123"/>
  <c r="L12" i="123"/>
  <c r="BK12" i="123"/>
  <c r="K12" i="123"/>
  <c r="J12" i="123"/>
  <c r="I12" i="123"/>
  <c r="CK11" i="123"/>
  <c r="CJ11" i="123"/>
  <c r="CI11" i="123"/>
  <c r="CH11" i="123"/>
  <c r="CG11" i="123"/>
  <c r="BL11" i="123"/>
  <c r="BK11" i="123"/>
  <c r="BJ11" i="123"/>
  <c r="BI11" i="123"/>
  <c r="BH11" i="123"/>
  <c r="AY11" i="123"/>
  <c r="AX11" i="123"/>
  <c r="AW11" i="123"/>
  <c r="AV11" i="123"/>
  <c r="AU11" i="123"/>
  <c r="AT11" i="123"/>
  <c r="AS11" i="123"/>
  <c r="AR11" i="123"/>
  <c r="AQ11" i="123"/>
  <c r="AP11" i="123"/>
  <c r="AN11" i="123"/>
  <c r="AM11" i="123"/>
  <c r="P11" i="123"/>
  <c r="O11" i="123"/>
  <c r="CK10" i="123"/>
  <c r="CJ10" i="123"/>
  <c r="CI10" i="123"/>
  <c r="CH10" i="123"/>
  <c r="CG10" i="123"/>
  <c r="BL10" i="123"/>
  <c r="BK10" i="123"/>
  <c r="BJ10" i="123"/>
  <c r="BI10" i="123"/>
  <c r="BH10" i="123"/>
  <c r="AY10" i="123"/>
  <c r="AX10" i="123"/>
  <c r="AW10" i="123"/>
  <c r="AV10" i="123"/>
  <c r="AU10" i="123"/>
  <c r="AT10" i="123"/>
  <c r="AS10" i="123"/>
  <c r="AR10" i="123"/>
  <c r="AQ10" i="123"/>
  <c r="AP10" i="123"/>
  <c r="AN10" i="123"/>
  <c r="AM10" i="123"/>
  <c r="P10" i="123"/>
  <c r="O10" i="123"/>
  <c r="CK9" i="123"/>
  <c r="CJ9" i="123"/>
  <c r="CI9" i="123"/>
  <c r="CH9" i="123"/>
  <c r="CG9" i="123"/>
  <c r="BL9" i="123"/>
  <c r="BK9" i="123"/>
  <c r="BJ9" i="123"/>
  <c r="BI9" i="123"/>
  <c r="BH9" i="123"/>
  <c r="AY9" i="123"/>
  <c r="AX9" i="123"/>
  <c r="AW9" i="123"/>
  <c r="AV9" i="123"/>
  <c r="AU9" i="123"/>
  <c r="AT9" i="123"/>
  <c r="AS9" i="123"/>
  <c r="AR9" i="123"/>
  <c r="AQ9" i="123"/>
  <c r="AP9" i="123"/>
  <c r="AN9" i="123"/>
  <c r="AM9" i="123"/>
  <c r="P9" i="123"/>
  <c r="O9" i="123"/>
  <c r="CK8" i="123"/>
  <c r="CJ8" i="123"/>
  <c r="CI8" i="123"/>
  <c r="CH8" i="123"/>
  <c r="CG8" i="123"/>
  <c r="BL8" i="123"/>
  <c r="BK8" i="123"/>
  <c r="BJ8" i="123"/>
  <c r="BI8" i="123"/>
  <c r="BH8" i="123"/>
  <c r="AY8" i="123"/>
  <c r="AX8" i="123"/>
  <c r="AW8" i="123"/>
  <c r="AV8" i="123"/>
  <c r="AU8" i="123"/>
  <c r="AT8" i="123"/>
  <c r="AS8" i="123"/>
  <c r="AR8" i="123"/>
  <c r="AQ8" i="123"/>
  <c r="AP8" i="123"/>
  <c r="AN8" i="123"/>
  <c r="AM8" i="123"/>
  <c r="P8" i="123"/>
  <c r="O8" i="123"/>
  <c r="CK7" i="123"/>
  <c r="CJ7" i="123"/>
  <c r="CI7" i="123"/>
  <c r="CH7" i="123"/>
  <c r="CG7" i="123"/>
  <c r="CF7" i="123"/>
  <c r="BL7" i="123"/>
  <c r="BK7" i="123"/>
  <c r="BJ7" i="123"/>
  <c r="BI7" i="123"/>
  <c r="BH7" i="123"/>
  <c r="AY7" i="123"/>
  <c r="AX7" i="123"/>
  <c r="AW7" i="123"/>
  <c r="AV7" i="123"/>
  <c r="AU7" i="123"/>
  <c r="AT7" i="123"/>
  <c r="AS7" i="123"/>
  <c r="AR7" i="123"/>
  <c r="AQ7" i="123"/>
  <c r="AP7" i="123"/>
  <c r="AN7" i="123"/>
  <c r="AM7" i="123"/>
  <c r="P7" i="123"/>
  <c r="O7" i="123"/>
  <c r="CK6" i="123"/>
  <c r="CJ6" i="123"/>
  <c r="CH6" i="123"/>
  <c r="CE6" i="123"/>
  <c r="CC6" i="123"/>
  <c r="CB6" i="123"/>
  <c r="BZ6" i="123"/>
  <c r="BW6" i="123"/>
  <c r="BU6" i="123"/>
  <c r="BT6" i="123"/>
  <c r="BR6" i="123"/>
  <c r="BM6" i="123"/>
  <c r="BK6" i="123"/>
  <c r="BJ6" i="123"/>
  <c r="BH6" i="123"/>
  <c r="AY6" i="123"/>
  <c r="CV6" i="123"/>
  <c r="AS6" i="123"/>
  <c r="CP6" i="123"/>
  <c r="AR6" i="123"/>
  <c r="CO6" i="123"/>
  <c r="AQ6" i="123"/>
  <c r="CN6" i="123"/>
  <c r="AK6" i="123"/>
  <c r="AN6" i="123"/>
  <c r="AJ6" i="123"/>
  <c r="AI6" i="123"/>
  <c r="CI6" i="123"/>
  <c r="AH6" i="123"/>
  <c r="AG6" i="123"/>
  <c r="CG6" i="123"/>
  <c r="AF6" i="123"/>
  <c r="AW6" i="123"/>
  <c r="CT6" i="123"/>
  <c r="AE6" i="123"/>
  <c r="AD6" i="123"/>
  <c r="AV6" i="123"/>
  <c r="CS6" i="123"/>
  <c r="AC6" i="123"/>
  <c r="AU6" i="123"/>
  <c r="CR6" i="123"/>
  <c r="AB6" i="123"/>
  <c r="AA6" i="123"/>
  <c r="CA6" i="123"/>
  <c r="Z6" i="123"/>
  <c r="AT6" i="123"/>
  <c r="CQ6" i="123"/>
  <c r="Y6" i="123"/>
  <c r="BY6" i="123"/>
  <c r="X6" i="123"/>
  <c r="BX6" i="123"/>
  <c r="W6" i="123"/>
  <c r="V6" i="123"/>
  <c r="BV6" i="123"/>
  <c r="U6" i="123"/>
  <c r="T6" i="123"/>
  <c r="S6" i="123"/>
  <c r="BS6" i="123"/>
  <c r="R6" i="123"/>
  <c r="P6" i="123"/>
  <c r="BP6" i="123"/>
  <c r="O6" i="123"/>
  <c r="BO6" i="123"/>
  <c r="N6" i="123"/>
  <c r="M6" i="123"/>
  <c r="BL6" i="123"/>
  <c r="L6" i="123"/>
  <c r="K6" i="123"/>
  <c r="J6" i="123"/>
  <c r="BI6" i="123"/>
  <c r="I6" i="123"/>
  <c r="CV4" i="123"/>
  <c r="CU4" i="123"/>
  <c r="CT4" i="123"/>
  <c r="CS4" i="123"/>
  <c r="CR4" i="123"/>
  <c r="CQ4" i="123"/>
  <c r="CP4" i="123"/>
  <c r="CO4" i="123"/>
  <c r="CN4" i="123"/>
  <c r="CM4" i="123"/>
  <c r="CK4" i="123"/>
  <c r="CJ4" i="123"/>
  <c r="CI4" i="123"/>
  <c r="CH4" i="123"/>
  <c r="CG4" i="123"/>
  <c r="CF4" i="123"/>
  <c r="CE4" i="123"/>
  <c r="CD4" i="123"/>
  <c r="CC4" i="123"/>
  <c r="CB4" i="123"/>
  <c r="CA4" i="123"/>
  <c r="BZ4" i="123"/>
  <c r="BY4" i="123"/>
  <c r="BX4" i="123"/>
  <c r="BW4" i="123"/>
  <c r="BP4" i="123"/>
  <c r="BO4" i="123"/>
  <c r="BM4" i="123"/>
  <c r="BL4" i="123"/>
  <c r="DG59" i="125"/>
  <c r="DF59" i="125"/>
  <c r="DE59" i="125"/>
  <c r="DD59" i="125"/>
  <c r="DC59" i="125"/>
  <c r="DB59" i="125"/>
  <c r="DA59" i="125"/>
  <c r="CZ59" i="125"/>
  <c r="CY59" i="125"/>
  <c r="CX59" i="125"/>
  <c r="CW59" i="125"/>
  <c r="CV59" i="125"/>
  <c r="CU59" i="125"/>
  <c r="CT59" i="125"/>
  <c r="CS59" i="125"/>
  <c r="CR59" i="125"/>
  <c r="CQ59" i="125"/>
  <c r="CP59" i="125"/>
  <c r="CF59" i="125"/>
  <c r="CE59" i="125"/>
  <c r="CD59" i="125"/>
  <c r="CC59" i="125"/>
  <c r="CB59" i="125"/>
  <c r="CA59" i="125"/>
  <c r="EF58" i="125"/>
  <c r="DO58" i="125"/>
  <c r="DG58" i="125"/>
  <c r="DF58" i="125"/>
  <c r="DE58" i="125"/>
  <c r="DD58" i="125"/>
  <c r="DC58" i="125"/>
  <c r="DB58" i="125"/>
  <c r="DA58" i="125"/>
  <c r="CZ58" i="125"/>
  <c r="CY58" i="125"/>
  <c r="CX58" i="125"/>
  <c r="CW58" i="125"/>
  <c r="CV58" i="125"/>
  <c r="CU58" i="125"/>
  <c r="CT58" i="125"/>
  <c r="CS58" i="125"/>
  <c r="CR58" i="125"/>
  <c r="CQ58" i="125"/>
  <c r="CP58" i="125"/>
  <c r="CH58" i="125"/>
  <c r="CF58" i="125"/>
  <c r="CE58" i="125"/>
  <c r="CD58" i="125"/>
  <c r="CC58" i="125"/>
  <c r="CB58" i="125"/>
  <c r="CA58" i="125"/>
  <c r="BN58" i="125"/>
  <c r="EL58" i="125"/>
  <c r="BM58" i="125"/>
  <c r="EK58" i="125"/>
  <c r="BL58" i="125"/>
  <c r="EJ58" i="125"/>
  <c r="BK58" i="125"/>
  <c r="EI58" i="125"/>
  <c r="BJ58" i="125"/>
  <c r="EH58" i="125"/>
  <c r="BI58" i="125"/>
  <c r="EG58" i="125"/>
  <c r="BH58" i="125"/>
  <c r="BG58" i="125"/>
  <c r="EE58" i="125"/>
  <c r="BF58" i="125"/>
  <c r="ED58" i="125"/>
  <c r="AY58" i="125"/>
  <c r="DW58" i="125"/>
  <c r="AQ58" i="125"/>
  <c r="AP58" i="125"/>
  <c r="BR58" i="125"/>
  <c r="EP58" i="125"/>
  <c r="BX57" i="125"/>
  <c r="BW57" i="125"/>
  <c r="BV57" i="125"/>
  <c r="BU57" i="125"/>
  <c r="BT57" i="125"/>
  <c r="ES56" i="125"/>
  <c r="EL56" i="125"/>
  <c r="EK56" i="125"/>
  <c r="EJ56" i="125"/>
  <c r="EI56" i="125"/>
  <c r="EH56" i="125"/>
  <c r="EG56" i="125"/>
  <c r="EF56" i="125"/>
  <c r="EE56" i="125"/>
  <c r="ED56" i="125"/>
  <c r="EC56" i="125"/>
  <c r="EA56" i="125"/>
  <c r="DZ56" i="125"/>
  <c r="DY56" i="125"/>
  <c r="DX56" i="125"/>
  <c r="DW56" i="125"/>
  <c r="DV56" i="125"/>
  <c r="DU56" i="125"/>
  <c r="DT56" i="125"/>
  <c r="DS56" i="125"/>
  <c r="DR56" i="125"/>
  <c r="DQ56" i="125"/>
  <c r="DP56" i="125"/>
  <c r="DO56" i="125"/>
  <c r="DN56" i="125"/>
  <c r="DM56" i="125"/>
  <c r="DL56" i="125"/>
  <c r="DK56" i="125"/>
  <c r="DJ56" i="125"/>
  <c r="DI56" i="125"/>
  <c r="DH56" i="125"/>
  <c r="DG56" i="125"/>
  <c r="DF56" i="125"/>
  <c r="DE56" i="125"/>
  <c r="DD56" i="125"/>
  <c r="DC56" i="125"/>
  <c r="DB56" i="125"/>
  <c r="DA56" i="125"/>
  <c r="CZ56" i="125"/>
  <c r="CY56" i="125"/>
  <c r="CX56" i="125"/>
  <c r="CW56" i="125"/>
  <c r="CV56" i="125"/>
  <c r="CU56" i="125"/>
  <c r="CT56" i="125"/>
  <c r="CS56" i="125"/>
  <c r="CR56" i="125"/>
  <c r="CQ56" i="125"/>
  <c r="CP56" i="125"/>
  <c r="CL56" i="125"/>
  <c r="CK56" i="125"/>
  <c r="CJ56" i="125"/>
  <c r="CI56" i="125"/>
  <c r="CH56" i="125"/>
  <c r="CG56" i="125"/>
  <c r="CF56" i="125"/>
  <c r="CE56" i="125"/>
  <c r="CD56" i="125"/>
  <c r="CC56" i="125"/>
  <c r="CB56" i="125"/>
  <c r="CA56" i="125"/>
  <c r="BX56" i="125"/>
  <c r="EV56" i="125"/>
  <c r="BW56" i="125"/>
  <c r="EU56" i="125"/>
  <c r="BV56" i="125"/>
  <c r="ET56" i="125"/>
  <c r="BU56" i="125"/>
  <c r="BT56" i="125"/>
  <c r="ER56" i="125"/>
  <c r="BS56" i="125"/>
  <c r="EQ56" i="125"/>
  <c r="BR56" i="125"/>
  <c r="EP56" i="125"/>
  <c r="BQ56" i="125"/>
  <c r="EO56" i="125"/>
  <c r="BP56" i="125"/>
  <c r="EN56" i="125"/>
  <c r="BO56" i="125"/>
  <c r="EM56" i="125"/>
  <c r="P56" i="125"/>
  <c r="CN56" i="125"/>
  <c r="O56" i="125"/>
  <c r="CM56" i="125"/>
  <c r="CK55" i="125"/>
  <c r="CJ55" i="125"/>
  <c r="CI55" i="125"/>
  <c r="CH55" i="125"/>
  <c r="CG55" i="125"/>
  <c r="BX55" i="125"/>
  <c r="BW55" i="125"/>
  <c r="BV55" i="125"/>
  <c r="BU55" i="125"/>
  <c r="BT55" i="125"/>
  <c r="BS55" i="125"/>
  <c r="BR55" i="125"/>
  <c r="BQ55" i="125"/>
  <c r="BP55" i="125"/>
  <c r="BO55" i="125"/>
  <c r="P55" i="125"/>
  <c r="O55" i="125"/>
  <c r="CK54" i="125"/>
  <c r="CJ54" i="125"/>
  <c r="CI54" i="125"/>
  <c r="CH54" i="125"/>
  <c r="CG54" i="125"/>
  <c r="BX54" i="125"/>
  <c r="BW54" i="125"/>
  <c r="BV54" i="125"/>
  <c r="BU54" i="125"/>
  <c r="BT54" i="125"/>
  <c r="BS54" i="125"/>
  <c r="BR54" i="125"/>
  <c r="BQ54" i="125"/>
  <c r="BP54" i="125"/>
  <c r="BO54" i="125"/>
  <c r="P54" i="125"/>
  <c r="O54" i="125"/>
  <c r="CK53" i="125"/>
  <c r="CJ53" i="125"/>
  <c r="CI53" i="125"/>
  <c r="CH53" i="125"/>
  <c r="CG53" i="125"/>
  <c r="BX53" i="125"/>
  <c r="BW53" i="125"/>
  <c r="BV53" i="125"/>
  <c r="BU53" i="125"/>
  <c r="BT53" i="125"/>
  <c r="BS53" i="125"/>
  <c r="BR53" i="125"/>
  <c r="BQ53" i="125"/>
  <c r="BP53" i="125"/>
  <c r="BO53" i="125"/>
  <c r="P53" i="125"/>
  <c r="O53" i="125"/>
  <c r="CK52" i="125"/>
  <c r="CJ52" i="125"/>
  <c r="CI52" i="125"/>
  <c r="CH52" i="125"/>
  <c r="CG52" i="125"/>
  <c r="BX52" i="125"/>
  <c r="BW52" i="125"/>
  <c r="BV52" i="125"/>
  <c r="BU52" i="125"/>
  <c r="BT52" i="125"/>
  <c r="BS52" i="125"/>
  <c r="BR52" i="125"/>
  <c r="BQ52" i="125"/>
  <c r="BQ51" i="125"/>
  <c r="EO51" i="125"/>
  <c r="BP52" i="125"/>
  <c r="BO52" i="125"/>
  <c r="P52" i="125"/>
  <c r="O52" i="125"/>
  <c r="EL51" i="125"/>
  <c r="EK51" i="125"/>
  <c r="EJ51" i="125"/>
  <c r="EI51" i="125"/>
  <c r="EH51" i="125"/>
  <c r="EG51" i="125"/>
  <c r="EF51" i="125"/>
  <c r="EE51" i="125"/>
  <c r="ED51" i="125"/>
  <c r="EC51" i="125"/>
  <c r="EA51" i="125"/>
  <c r="DT51" i="125"/>
  <c r="DS51" i="125"/>
  <c r="DL51" i="125"/>
  <c r="DK51" i="125"/>
  <c r="DG51" i="125"/>
  <c r="DF51" i="125"/>
  <c r="DE51" i="125"/>
  <c r="DD51" i="125"/>
  <c r="DC51" i="125"/>
  <c r="DB51" i="125"/>
  <c r="DA51" i="125"/>
  <c r="CZ51" i="125"/>
  <c r="CY51" i="125"/>
  <c r="CX51" i="125"/>
  <c r="CW51" i="125"/>
  <c r="CV51" i="125"/>
  <c r="CU51" i="125"/>
  <c r="CT51" i="125"/>
  <c r="CS51" i="125"/>
  <c r="CR51" i="125"/>
  <c r="CQ51" i="125"/>
  <c r="CP51" i="125"/>
  <c r="CL51" i="125"/>
  <c r="CK51" i="125"/>
  <c r="CF51" i="125"/>
  <c r="CE51" i="125"/>
  <c r="CD51" i="125"/>
  <c r="CC51" i="125"/>
  <c r="CB51" i="125"/>
  <c r="CA51" i="125"/>
  <c r="BU51" i="125"/>
  <c r="ES51" i="125"/>
  <c r="BT51" i="125"/>
  <c r="ER51" i="125"/>
  <c r="BC51" i="125"/>
  <c r="BB51" i="125"/>
  <c r="BA51" i="125"/>
  <c r="DY51" i="125"/>
  <c r="AZ51" i="125"/>
  <c r="DX51" i="125"/>
  <c r="AY51" i="125"/>
  <c r="DW51" i="125"/>
  <c r="AX51" i="125"/>
  <c r="DV51" i="125"/>
  <c r="AW51" i="125"/>
  <c r="DU51" i="125"/>
  <c r="AV51" i="125"/>
  <c r="AU51" i="125"/>
  <c r="AT51" i="125"/>
  <c r="DR51" i="125"/>
  <c r="AS51" i="125"/>
  <c r="DQ51" i="125"/>
  <c r="AR51" i="125"/>
  <c r="BS51" i="125"/>
  <c r="EQ51" i="125"/>
  <c r="AQ51" i="125"/>
  <c r="DO51" i="125"/>
  <c r="AP51" i="125"/>
  <c r="BR51" i="125"/>
  <c r="EP51" i="125"/>
  <c r="AO51" i="125"/>
  <c r="DM51" i="125"/>
  <c r="AN51" i="125"/>
  <c r="AM51" i="125"/>
  <c r="AL51" i="125"/>
  <c r="AK51" i="125"/>
  <c r="DI51" i="125"/>
  <c r="AJ51" i="125"/>
  <c r="DH51" i="125"/>
  <c r="P51" i="125"/>
  <c r="CN51" i="125"/>
  <c r="N51" i="125"/>
  <c r="M51" i="125"/>
  <c r="L51" i="125"/>
  <c r="CJ51" i="125"/>
  <c r="K51" i="125"/>
  <c r="CI51" i="125"/>
  <c r="J51" i="125"/>
  <c r="CH51" i="125"/>
  <c r="I51" i="125"/>
  <c r="CG51" i="125"/>
  <c r="CK50" i="125"/>
  <c r="CJ50" i="125"/>
  <c r="CI50" i="125"/>
  <c r="CH50" i="125"/>
  <c r="CG50" i="125"/>
  <c r="BX50" i="125"/>
  <c r="BW50" i="125"/>
  <c r="BV50" i="125"/>
  <c r="BU50" i="125"/>
  <c r="BT50" i="125"/>
  <c r="BS50" i="125"/>
  <c r="BR50" i="125"/>
  <c r="BQ50" i="125"/>
  <c r="BP50" i="125"/>
  <c r="BO50" i="125"/>
  <c r="P50" i="125"/>
  <c r="O50" i="125"/>
  <c r="CK49" i="125"/>
  <c r="CJ49" i="125"/>
  <c r="CI49" i="125"/>
  <c r="CH49" i="125"/>
  <c r="CG49" i="125"/>
  <c r="BX49" i="125"/>
  <c r="BW49" i="125"/>
  <c r="BV49" i="125"/>
  <c r="BU49" i="125"/>
  <c r="BT49" i="125"/>
  <c r="BS49" i="125"/>
  <c r="BR49" i="125"/>
  <c r="BQ49" i="125"/>
  <c r="BP49" i="125"/>
  <c r="BO49" i="125"/>
  <c r="P49" i="125"/>
  <c r="O49" i="125"/>
  <c r="CK48" i="125"/>
  <c r="CJ48" i="125"/>
  <c r="CI48" i="125"/>
  <c r="CH48" i="125"/>
  <c r="CG48" i="125"/>
  <c r="BX48" i="125"/>
  <c r="BW48" i="125"/>
  <c r="BV48" i="125"/>
  <c r="BU48" i="125"/>
  <c r="BT48" i="125"/>
  <c r="BS48" i="125"/>
  <c r="BR48" i="125"/>
  <c r="BQ48" i="125"/>
  <c r="BP48" i="125"/>
  <c r="BO48" i="125"/>
  <c r="P48" i="125"/>
  <c r="O48" i="125"/>
  <c r="CK47" i="125"/>
  <c r="CJ47" i="125"/>
  <c r="CI47" i="125"/>
  <c r="CH47" i="125"/>
  <c r="CG47" i="125"/>
  <c r="BX47" i="125"/>
  <c r="BW47" i="125"/>
  <c r="BV47" i="125"/>
  <c r="BU47" i="125"/>
  <c r="BT47" i="125"/>
  <c r="BS47" i="125"/>
  <c r="BR47" i="125"/>
  <c r="BQ47" i="125"/>
  <c r="BP47" i="125"/>
  <c r="BO47" i="125"/>
  <c r="P47" i="125"/>
  <c r="O47" i="125"/>
  <c r="EE46" i="125"/>
  <c r="DV46" i="125"/>
  <c r="DU46" i="125"/>
  <c r="DN46" i="125"/>
  <c r="DG46" i="125"/>
  <c r="DF46" i="125"/>
  <c r="DE46" i="125"/>
  <c r="DD46" i="125"/>
  <c r="DC46" i="125"/>
  <c r="DB46" i="125"/>
  <c r="DA46" i="125"/>
  <c r="CZ46" i="125"/>
  <c r="CY46" i="125"/>
  <c r="CX46" i="125"/>
  <c r="CW46" i="125"/>
  <c r="CV46" i="125"/>
  <c r="CU46" i="125"/>
  <c r="CT46" i="125"/>
  <c r="CS46" i="125"/>
  <c r="CR46" i="125"/>
  <c r="CQ46" i="125"/>
  <c r="CP46" i="125"/>
  <c r="CG46" i="125"/>
  <c r="CF46" i="125"/>
  <c r="CE46" i="125"/>
  <c r="CD46" i="125"/>
  <c r="CC46" i="125"/>
  <c r="CB46" i="125"/>
  <c r="CA46" i="125"/>
  <c r="BW46" i="125"/>
  <c r="EU46" i="125"/>
  <c r="BO46" i="125"/>
  <c r="EM46" i="125"/>
  <c r="BN46" i="125"/>
  <c r="EL46" i="125"/>
  <c r="BM46" i="125"/>
  <c r="EK46" i="125"/>
  <c r="BL46" i="125"/>
  <c r="EJ46" i="125"/>
  <c r="BK46" i="125"/>
  <c r="EI46" i="125"/>
  <c r="BJ46" i="125"/>
  <c r="EH46" i="125"/>
  <c r="BI46" i="125"/>
  <c r="EG46" i="125"/>
  <c r="BH46" i="125"/>
  <c r="EF46" i="125"/>
  <c r="BG46" i="125"/>
  <c r="BF46" i="125"/>
  <c r="BE46" i="125"/>
  <c r="EC46" i="125"/>
  <c r="BC46" i="125"/>
  <c r="EA46" i="125"/>
  <c r="BB46" i="125"/>
  <c r="DZ46" i="125"/>
  <c r="BA46" i="125"/>
  <c r="DY46" i="125"/>
  <c r="AZ46" i="125"/>
  <c r="DX46" i="125"/>
  <c r="AY46" i="125"/>
  <c r="DW46" i="125"/>
  <c r="AX46" i="125"/>
  <c r="AX58" i="125"/>
  <c r="AW46" i="125"/>
  <c r="AW58" i="125"/>
  <c r="DU58" i="125"/>
  <c r="AV46" i="125"/>
  <c r="DT46" i="125"/>
  <c r="AU46" i="125"/>
  <c r="DS46" i="125"/>
  <c r="AT46" i="125"/>
  <c r="BT46" i="125"/>
  <c r="ER46" i="125"/>
  <c r="AS46" i="125"/>
  <c r="DQ46" i="125"/>
  <c r="AR46" i="125"/>
  <c r="BS46" i="125"/>
  <c r="EQ46" i="125"/>
  <c r="AQ46" i="125"/>
  <c r="DO46" i="125"/>
  <c r="AP46" i="125"/>
  <c r="BR46" i="125"/>
  <c r="EP46" i="125"/>
  <c r="AO46" i="125"/>
  <c r="AO58" i="125"/>
  <c r="DM58" i="125"/>
  <c r="AN46" i="125"/>
  <c r="DL46" i="125"/>
  <c r="AM46" i="125"/>
  <c r="DK46" i="125"/>
  <c r="AL46" i="125"/>
  <c r="DJ46" i="125"/>
  <c r="AK46" i="125"/>
  <c r="DI46" i="125"/>
  <c r="AJ46" i="125"/>
  <c r="DH46" i="125"/>
  <c r="O46" i="125"/>
  <c r="CM46" i="125"/>
  <c r="N46" i="125"/>
  <c r="M46" i="125"/>
  <c r="M58" i="125"/>
  <c r="CK58" i="125"/>
  <c r="L46" i="125"/>
  <c r="L58" i="125"/>
  <c r="CJ58" i="125"/>
  <c r="K46" i="125"/>
  <c r="K58" i="125"/>
  <c r="CI58" i="125"/>
  <c r="J46" i="125"/>
  <c r="J58" i="125"/>
  <c r="I46" i="125"/>
  <c r="I58" i="125"/>
  <c r="CG58" i="125"/>
  <c r="ET45" i="125"/>
  <c r="EE45" i="125"/>
  <c r="ED45" i="125"/>
  <c r="EA45" i="125"/>
  <c r="DZ45" i="125"/>
  <c r="DY45" i="125"/>
  <c r="DX45" i="125"/>
  <c r="DW45" i="125"/>
  <c r="DV45" i="125"/>
  <c r="DU45" i="125"/>
  <c r="DT45" i="125"/>
  <c r="DS45" i="125"/>
  <c r="DR45" i="125"/>
  <c r="DQ45" i="125"/>
  <c r="DP45" i="125"/>
  <c r="DO45" i="125"/>
  <c r="DN45" i="125"/>
  <c r="DM45" i="125"/>
  <c r="DL45" i="125"/>
  <c r="DK45" i="125"/>
  <c r="DJ45" i="125"/>
  <c r="DI45" i="125"/>
  <c r="DH45" i="125"/>
  <c r="DG45" i="125"/>
  <c r="DF45" i="125"/>
  <c r="DE45" i="125"/>
  <c r="DD45" i="125"/>
  <c r="DC45" i="125"/>
  <c r="DB45" i="125"/>
  <c r="DA45" i="125"/>
  <c r="CZ45" i="125"/>
  <c r="CY45" i="125"/>
  <c r="CX45" i="125"/>
  <c r="CW45" i="125"/>
  <c r="CV45" i="125"/>
  <c r="CU45" i="125"/>
  <c r="CT45" i="125"/>
  <c r="CS45" i="125"/>
  <c r="CR45" i="125"/>
  <c r="CQ45" i="125"/>
  <c r="CP45" i="125"/>
  <c r="CN45" i="125"/>
  <c r="CL45" i="125"/>
  <c r="CK45" i="125"/>
  <c r="CJ45" i="125"/>
  <c r="CI45" i="125"/>
  <c r="CH45" i="125"/>
  <c r="CG45" i="125"/>
  <c r="CF45" i="125"/>
  <c r="CE45" i="125"/>
  <c r="CD45" i="125"/>
  <c r="CC45" i="125"/>
  <c r="CB45" i="125"/>
  <c r="CA45" i="125"/>
  <c r="BX45" i="125"/>
  <c r="EV45" i="125"/>
  <c r="BW45" i="125"/>
  <c r="EU45" i="125"/>
  <c r="BV45" i="125"/>
  <c r="BU45" i="125"/>
  <c r="ES45" i="125"/>
  <c r="BT45" i="125"/>
  <c r="ER45" i="125"/>
  <c r="BS45" i="125"/>
  <c r="EQ45" i="125"/>
  <c r="BR45" i="125"/>
  <c r="EP45" i="125"/>
  <c r="BQ45" i="125"/>
  <c r="EO45" i="125"/>
  <c r="BP45" i="125"/>
  <c r="EN45" i="125"/>
  <c r="BO45" i="125"/>
  <c r="EM45" i="125"/>
  <c r="BN45" i="125"/>
  <c r="EL45" i="125"/>
  <c r="BM45" i="125"/>
  <c r="EK45" i="125"/>
  <c r="BL45" i="125"/>
  <c r="EJ45" i="125"/>
  <c r="BK45" i="125"/>
  <c r="EI45" i="125"/>
  <c r="BJ45" i="125"/>
  <c r="EH45" i="125"/>
  <c r="BI45" i="125"/>
  <c r="EG45" i="125"/>
  <c r="BH45" i="125"/>
  <c r="EF45" i="125"/>
  <c r="BG45" i="125"/>
  <c r="BF45" i="125"/>
  <c r="BE45" i="125"/>
  <c r="EC45" i="125"/>
  <c r="P45" i="125"/>
  <c r="O45" i="125"/>
  <c r="CM45" i="125"/>
  <c r="EL44" i="125"/>
  <c r="EK44" i="125"/>
  <c r="EJ44" i="125"/>
  <c r="EI44" i="125"/>
  <c r="EH44" i="125"/>
  <c r="EG44" i="125"/>
  <c r="EF44" i="125"/>
  <c r="EE44" i="125"/>
  <c r="ED44" i="125"/>
  <c r="EC44" i="125"/>
  <c r="EA44" i="125"/>
  <c r="DZ44" i="125"/>
  <c r="DY44" i="125"/>
  <c r="DX44" i="125"/>
  <c r="DW44" i="125"/>
  <c r="DV44" i="125"/>
  <c r="DU44" i="125"/>
  <c r="DT44" i="125"/>
  <c r="DS44" i="125"/>
  <c r="DR44" i="125"/>
  <c r="DQ44" i="125"/>
  <c r="DP44" i="125"/>
  <c r="DO44" i="125"/>
  <c r="DN44" i="125"/>
  <c r="DM44" i="125"/>
  <c r="DL44" i="125"/>
  <c r="DK44" i="125"/>
  <c r="DJ44" i="125"/>
  <c r="DI44" i="125"/>
  <c r="DH44" i="125"/>
  <c r="DG44" i="125"/>
  <c r="DF44" i="125"/>
  <c r="DE44" i="125"/>
  <c r="DD44" i="125"/>
  <c r="DC44" i="125"/>
  <c r="DB44" i="125"/>
  <c r="DA44" i="125"/>
  <c r="CZ44" i="125"/>
  <c r="CY44" i="125"/>
  <c r="CX44" i="125"/>
  <c r="CW44" i="125"/>
  <c r="CV44" i="125"/>
  <c r="CU44" i="125"/>
  <c r="CT44" i="125"/>
  <c r="CS44" i="125"/>
  <c r="CR44" i="125"/>
  <c r="CQ44" i="125"/>
  <c r="CP44" i="125"/>
  <c r="CL44" i="125"/>
  <c r="CK44" i="125"/>
  <c r="CJ44" i="125"/>
  <c r="CI44" i="125"/>
  <c r="CH44" i="125"/>
  <c r="CG44" i="125"/>
  <c r="CF44" i="125"/>
  <c r="CE44" i="125"/>
  <c r="CD44" i="125"/>
  <c r="CC44" i="125"/>
  <c r="CB44" i="125"/>
  <c r="CA44" i="125"/>
  <c r="BX44" i="125"/>
  <c r="EV44" i="125"/>
  <c r="BW44" i="125"/>
  <c r="EU44" i="125"/>
  <c r="BV44" i="125"/>
  <c r="ET44" i="125"/>
  <c r="BU44" i="125"/>
  <c r="ES44" i="125"/>
  <c r="BT44" i="125"/>
  <c r="ER44" i="125"/>
  <c r="BS44" i="125"/>
  <c r="EQ44" i="125"/>
  <c r="BR44" i="125"/>
  <c r="EP44" i="125"/>
  <c r="BQ44" i="125"/>
  <c r="EO44" i="125"/>
  <c r="BP44" i="125"/>
  <c r="EN44" i="125"/>
  <c r="BO44" i="125"/>
  <c r="EM44" i="125"/>
  <c r="P44" i="125"/>
  <c r="CN44" i="125"/>
  <c r="O44" i="125"/>
  <c r="CM44" i="125"/>
  <c r="CK43" i="125"/>
  <c r="CJ43" i="125"/>
  <c r="CI43" i="125"/>
  <c r="CH43" i="125"/>
  <c r="CG43" i="125"/>
  <c r="CF43" i="125"/>
  <c r="CE43" i="125"/>
  <c r="CD43" i="125"/>
  <c r="CC43" i="125"/>
  <c r="CB43" i="125"/>
  <c r="CA43" i="125"/>
  <c r="BX43" i="125"/>
  <c r="BW43" i="125"/>
  <c r="BV43" i="125"/>
  <c r="BN43" i="125"/>
  <c r="BM43" i="125"/>
  <c r="BL43" i="125"/>
  <c r="BK43" i="125"/>
  <c r="BJ43" i="125"/>
  <c r="BI43" i="125"/>
  <c r="BH43" i="125"/>
  <c r="BG43" i="125"/>
  <c r="BF43" i="125"/>
  <c r="BE43" i="125"/>
  <c r="P43" i="125"/>
  <c r="O43" i="125"/>
  <c r="CK42" i="125"/>
  <c r="CJ42" i="125"/>
  <c r="CI42" i="125"/>
  <c r="CH42" i="125"/>
  <c r="CG42" i="125"/>
  <c r="CF42" i="125"/>
  <c r="CE42" i="125"/>
  <c r="CD42" i="125"/>
  <c r="CC42" i="125"/>
  <c r="CB42" i="125"/>
  <c r="CA42" i="125"/>
  <c r="BX42" i="125"/>
  <c r="BW42" i="125"/>
  <c r="BV42" i="125"/>
  <c r="BN42" i="125"/>
  <c r="BN38" i="125"/>
  <c r="EL38" i="125"/>
  <c r="BM42" i="125"/>
  <c r="BL42" i="125"/>
  <c r="BK42" i="125"/>
  <c r="BJ42" i="125"/>
  <c r="BI42" i="125"/>
  <c r="BH42" i="125"/>
  <c r="BG42" i="125"/>
  <c r="BG38" i="125"/>
  <c r="EE38" i="125"/>
  <c r="BF42" i="125"/>
  <c r="P42" i="125"/>
  <c r="O42" i="125"/>
  <c r="CK41" i="125"/>
  <c r="CJ41" i="125"/>
  <c r="CI41" i="125"/>
  <c r="CH41" i="125"/>
  <c r="CG41" i="125"/>
  <c r="CF41" i="125"/>
  <c r="CE41" i="125"/>
  <c r="CD41" i="125"/>
  <c r="CC41" i="125"/>
  <c r="CB41" i="125"/>
  <c r="CA41" i="125"/>
  <c r="BX41" i="125"/>
  <c r="BW41" i="125"/>
  <c r="BV41" i="125"/>
  <c r="BN41" i="125"/>
  <c r="BM41" i="125"/>
  <c r="BL41" i="125"/>
  <c r="BK41" i="125"/>
  <c r="BJ41" i="125"/>
  <c r="BI41" i="125"/>
  <c r="BI38" i="125"/>
  <c r="EG38" i="125"/>
  <c r="BH41" i="125"/>
  <c r="BH38" i="125"/>
  <c r="EF38" i="125"/>
  <c r="BG41" i="125"/>
  <c r="BF41" i="125"/>
  <c r="BE41" i="125"/>
  <c r="P41" i="125"/>
  <c r="O41" i="125"/>
  <c r="CK40" i="125"/>
  <c r="CJ40" i="125"/>
  <c r="CI40" i="125"/>
  <c r="CH40" i="125"/>
  <c r="CG40" i="125"/>
  <c r="CF40" i="125"/>
  <c r="CE40" i="125"/>
  <c r="CD40" i="125"/>
  <c r="CC40" i="125"/>
  <c r="CB40" i="125"/>
  <c r="CA40" i="125"/>
  <c r="BX40" i="125"/>
  <c r="BW40" i="125"/>
  <c r="BV40" i="125"/>
  <c r="BN40" i="125"/>
  <c r="BM40" i="125"/>
  <c r="BL40" i="125"/>
  <c r="BK40" i="125"/>
  <c r="BJ40" i="125"/>
  <c r="BI40" i="125"/>
  <c r="BH40" i="125"/>
  <c r="BG40" i="125"/>
  <c r="BF40" i="125"/>
  <c r="BE40" i="125"/>
  <c r="P40" i="125"/>
  <c r="O40" i="125"/>
  <c r="CK39" i="125"/>
  <c r="CJ39" i="125"/>
  <c r="CI39" i="125"/>
  <c r="CH39" i="125"/>
  <c r="CG39" i="125"/>
  <c r="CF39" i="125"/>
  <c r="CE39" i="125"/>
  <c r="CD39" i="125"/>
  <c r="CC39" i="125"/>
  <c r="CB39" i="125"/>
  <c r="CA39" i="125"/>
  <c r="BX39" i="125"/>
  <c r="BW39" i="125"/>
  <c r="BV39" i="125"/>
  <c r="BN39" i="125"/>
  <c r="BM39" i="125"/>
  <c r="BM38" i="125"/>
  <c r="EK38" i="125"/>
  <c r="BL39" i="125"/>
  <c r="BK39" i="125"/>
  <c r="BJ39" i="125"/>
  <c r="BI39" i="125"/>
  <c r="BH39" i="125"/>
  <c r="BG39" i="125"/>
  <c r="BF39" i="125"/>
  <c r="BE39" i="125"/>
  <c r="P39" i="125"/>
  <c r="O39" i="125"/>
  <c r="EQ38" i="125"/>
  <c r="EH38" i="125"/>
  <c r="EA38" i="125"/>
  <c r="DZ38" i="125"/>
  <c r="DY38" i="125"/>
  <c r="DX38" i="125"/>
  <c r="DW38" i="125"/>
  <c r="DV38" i="125"/>
  <c r="DU38" i="125"/>
  <c r="DT38" i="125"/>
  <c r="DS38" i="125"/>
  <c r="DR38" i="125"/>
  <c r="DQ38" i="125"/>
  <c r="DP38" i="125"/>
  <c r="DO38" i="125"/>
  <c r="DN38" i="125"/>
  <c r="DM38" i="125"/>
  <c r="DL38" i="125"/>
  <c r="DK38" i="125"/>
  <c r="DJ38" i="125"/>
  <c r="DI38" i="125"/>
  <c r="DH38" i="125"/>
  <c r="DG38" i="125"/>
  <c r="DF38" i="125"/>
  <c r="DE38" i="125"/>
  <c r="DD38" i="125"/>
  <c r="DC38" i="125"/>
  <c r="DB38" i="125"/>
  <c r="DA38" i="125"/>
  <c r="CZ38" i="125"/>
  <c r="CY38" i="125"/>
  <c r="CX38" i="125"/>
  <c r="CW38" i="125"/>
  <c r="CV38" i="125"/>
  <c r="CU38" i="125"/>
  <c r="CT38" i="125"/>
  <c r="CS38" i="125"/>
  <c r="CR38" i="125"/>
  <c r="CQ38" i="125"/>
  <c r="CP38" i="125"/>
  <c r="CK38" i="125"/>
  <c r="CJ38" i="125"/>
  <c r="CF38" i="125"/>
  <c r="CE38" i="125"/>
  <c r="CD38" i="125"/>
  <c r="CC38" i="125"/>
  <c r="CB38" i="125"/>
  <c r="CA38" i="125"/>
  <c r="BX38" i="125"/>
  <c r="EV38" i="125"/>
  <c r="BW38" i="125"/>
  <c r="EU38" i="125"/>
  <c r="BV38" i="125"/>
  <c r="ET38" i="125"/>
  <c r="BU38" i="125"/>
  <c r="ES38" i="125"/>
  <c r="BT38" i="125"/>
  <c r="ER38" i="125"/>
  <c r="BS38" i="125"/>
  <c r="BR38" i="125"/>
  <c r="EP38" i="125"/>
  <c r="BQ38" i="125"/>
  <c r="EO38" i="125"/>
  <c r="BP38" i="125"/>
  <c r="EN38" i="125"/>
  <c r="BO38" i="125"/>
  <c r="EM38" i="125"/>
  <c r="BK38" i="125"/>
  <c r="EI38" i="125"/>
  <c r="BJ38" i="125"/>
  <c r="O38" i="125"/>
  <c r="CM38" i="125"/>
  <c r="N38" i="125"/>
  <c r="M38" i="125"/>
  <c r="L38" i="125"/>
  <c r="K38" i="125"/>
  <c r="CI38" i="125"/>
  <c r="J38" i="125"/>
  <c r="CH38" i="125"/>
  <c r="I38" i="125"/>
  <c r="CG38" i="125"/>
  <c r="CK37" i="125"/>
  <c r="CJ37" i="125"/>
  <c r="CI37" i="125"/>
  <c r="CH37" i="125"/>
  <c r="CG37" i="125"/>
  <c r="CF37" i="125"/>
  <c r="CE37" i="125"/>
  <c r="CD37" i="125"/>
  <c r="CC37" i="125"/>
  <c r="CB37" i="125"/>
  <c r="CA37" i="125"/>
  <c r="BX37" i="125"/>
  <c r="BW37" i="125"/>
  <c r="BV37" i="125"/>
  <c r="BN37" i="125"/>
  <c r="BM37" i="125"/>
  <c r="BL37" i="125"/>
  <c r="BK37" i="125"/>
  <c r="BJ37" i="125"/>
  <c r="BI37" i="125"/>
  <c r="BH37" i="125"/>
  <c r="BG37" i="125"/>
  <c r="BF37" i="125"/>
  <c r="BE37" i="125"/>
  <c r="P37" i="125"/>
  <c r="O37" i="125"/>
  <c r="CK36" i="125"/>
  <c r="CJ36" i="125"/>
  <c r="CI36" i="125"/>
  <c r="CH36" i="125"/>
  <c r="CG36" i="125"/>
  <c r="CF36" i="125"/>
  <c r="CE36" i="125"/>
  <c r="CD36" i="125"/>
  <c r="CC36" i="125"/>
  <c r="CB36" i="125"/>
  <c r="CA36" i="125"/>
  <c r="BX36" i="125"/>
  <c r="BW36" i="125"/>
  <c r="BV36" i="125"/>
  <c r="BN36" i="125"/>
  <c r="BM36" i="125"/>
  <c r="BM32" i="125"/>
  <c r="EK32" i="125"/>
  <c r="BL36" i="125"/>
  <c r="BL32" i="125"/>
  <c r="EJ32" i="125"/>
  <c r="BK36" i="125"/>
  <c r="BJ36" i="125"/>
  <c r="BI36" i="125"/>
  <c r="BH36" i="125"/>
  <c r="BG36" i="125"/>
  <c r="BF36" i="125"/>
  <c r="BE36" i="125"/>
  <c r="P36" i="125"/>
  <c r="O36" i="125"/>
  <c r="CK35" i="125"/>
  <c r="CJ35" i="125"/>
  <c r="CI35" i="125"/>
  <c r="CH35" i="125"/>
  <c r="CG35" i="125"/>
  <c r="CF35" i="125"/>
  <c r="CE35" i="125"/>
  <c r="CD35" i="125"/>
  <c r="CC35" i="125"/>
  <c r="CB35" i="125"/>
  <c r="CA35" i="125"/>
  <c r="BX35" i="125"/>
  <c r="BW35" i="125"/>
  <c r="BV35" i="125"/>
  <c r="BN35" i="125"/>
  <c r="BN32" i="125"/>
  <c r="EL32" i="125"/>
  <c r="BM35" i="125"/>
  <c r="BL35" i="125"/>
  <c r="BK35" i="125"/>
  <c r="BJ35" i="125"/>
  <c r="BI35" i="125"/>
  <c r="BH35" i="125"/>
  <c r="BG35" i="125"/>
  <c r="BG32" i="125"/>
  <c r="EE32" i="125"/>
  <c r="BF35" i="125"/>
  <c r="P35" i="125"/>
  <c r="O35" i="125"/>
  <c r="CK34" i="125"/>
  <c r="CJ34" i="125"/>
  <c r="CI34" i="125"/>
  <c r="CH34" i="125"/>
  <c r="CG34" i="125"/>
  <c r="CF34" i="125"/>
  <c r="CE34" i="125"/>
  <c r="CD34" i="125"/>
  <c r="CC34" i="125"/>
  <c r="CB34" i="125"/>
  <c r="CA34" i="125"/>
  <c r="BX34" i="125"/>
  <c r="BW34" i="125"/>
  <c r="BV34" i="125"/>
  <c r="BN34" i="125"/>
  <c r="BM34" i="125"/>
  <c r="BL34" i="125"/>
  <c r="BK34" i="125"/>
  <c r="BJ34" i="125"/>
  <c r="BI34" i="125"/>
  <c r="BH34" i="125"/>
  <c r="BH32" i="125"/>
  <c r="EF32" i="125"/>
  <c r="BG34" i="125"/>
  <c r="BF34" i="125"/>
  <c r="BE34" i="125"/>
  <c r="P34" i="125"/>
  <c r="O34" i="125"/>
  <c r="CK33" i="125"/>
  <c r="CJ33" i="125"/>
  <c r="CI33" i="125"/>
  <c r="CH33" i="125"/>
  <c r="CG33" i="125"/>
  <c r="CF33" i="125"/>
  <c r="CE33" i="125"/>
  <c r="CD33" i="125"/>
  <c r="CC33" i="125"/>
  <c r="CB33" i="125"/>
  <c r="CA33" i="125"/>
  <c r="BX33" i="125"/>
  <c r="BW33" i="125"/>
  <c r="BV33" i="125"/>
  <c r="BN33" i="125"/>
  <c r="BM33" i="125"/>
  <c r="BL33" i="125"/>
  <c r="BK33" i="125"/>
  <c r="BK32" i="125"/>
  <c r="EI32" i="125"/>
  <c r="BJ33" i="125"/>
  <c r="BJ32" i="125"/>
  <c r="EH32" i="125"/>
  <c r="BI33" i="125"/>
  <c r="BH33" i="125"/>
  <c r="BG33" i="125"/>
  <c r="BF33" i="125"/>
  <c r="BE33" i="125"/>
  <c r="P33" i="125"/>
  <c r="O33" i="125"/>
  <c r="EV32" i="125"/>
  <c r="EO32" i="125"/>
  <c r="EA32" i="125"/>
  <c r="DZ32" i="125"/>
  <c r="DY32" i="125"/>
  <c r="DX32" i="125"/>
  <c r="DW32" i="125"/>
  <c r="DV32" i="125"/>
  <c r="DU32" i="125"/>
  <c r="DT32" i="125"/>
  <c r="DS32" i="125"/>
  <c r="DR32" i="125"/>
  <c r="DQ32" i="125"/>
  <c r="DP32" i="125"/>
  <c r="DO32" i="125"/>
  <c r="DN32" i="125"/>
  <c r="DM32" i="125"/>
  <c r="DL32" i="125"/>
  <c r="DK32" i="125"/>
  <c r="DJ32" i="125"/>
  <c r="DI32" i="125"/>
  <c r="DH32" i="125"/>
  <c r="DG32" i="125"/>
  <c r="DF32" i="125"/>
  <c r="DE32" i="125"/>
  <c r="DD32" i="125"/>
  <c r="DC32" i="125"/>
  <c r="DB32" i="125"/>
  <c r="DA32" i="125"/>
  <c r="CZ32" i="125"/>
  <c r="CY32" i="125"/>
  <c r="CX32" i="125"/>
  <c r="CW32" i="125"/>
  <c r="CV32" i="125"/>
  <c r="CU32" i="125"/>
  <c r="CT32" i="125"/>
  <c r="CS32" i="125"/>
  <c r="CR32" i="125"/>
  <c r="CQ32" i="125"/>
  <c r="CP32" i="125"/>
  <c r="CI32" i="125"/>
  <c r="CH32" i="125"/>
  <c r="CF32" i="125"/>
  <c r="CE32" i="125"/>
  <c r="CD32" i="125"/>
  <c r="CC32" i="125"/>
  <c r="CB32" i="125"/>
  <c r="CA32" i="125"/>
  <c r="BX32" i="125"/>
  <c r="BW32" i="125"/>
  <c r="EU32" i="125"/>
  <c r="BV32" i="125"/>
  <c r="ET32" i="125"/>
  <c r="BU32" i="125"/>
  <c r="ES32" i="125"/>
  <c r="BT32" i="125"/>
  <c r="ER32" i="125"/>
  <c r="BS32" i="125"/>
  <c r="EQ32" i="125"/>
  <c r="BR32" i="125"/>
  <c r="EP32" i="125"/>
  <c r="BQ32" i="125"/>
  <c r="BP32" i="125"/>
  <c r="EN32" i="125"/>
  <c r="BO32" i="125"/>
  <c r="EM32" i="125"/>
  <c r="BI32" i="125"/>
  <c r="EG32" i="125"/>
  <c r="N32" i="125"/>
  <c r="CL32" i="125"/>
  <c r="M32" i="125"/>
  <c r="L32" i="125"/>
  <c r="CJ32" i="125"/>
  <c r="K32" i="125"/>
  <c r="J32" i="125"/>
  <c r="I32" i="125"/>
  <c r="CG32" i="125"/>
  <c r="CK31" i="125"/>
  <c r="CJ31" i="125"/>
  <c r="CI31" i="125"/>
  <c r="CH31" i="125"/>
  <c r="CG31" i="125"/>
  <c r="CF31" i="125"/>
  <c r="CE31" i="125"/>
  <c r="CD31" i="125"/>
  <c r="CC31" i="125"/>
  <c r="CB31" i="125"/>
  <c r="CA31" i="125"/>
  <c r="BX31" i="125"/>
  <c r="BW31" i="125"/>
  <c r="BV31" i="125"/>
  <c r="BU31" i="125"/>
  <c r="BT31" i="125"/>
  <c r="BS31" i="125"/>
  <c r="BR31" i="125"/>
  <c r="BQ31" i="125"/>
  <c r="BP31" i="125"/>
  <c r="BO31" i="125"/>
  <c r="BN31" i="125"/>
  <c r="BM31" i="125"/>
  <c r="BL31" i="125"/>
  <c r="BK31" i="125"/>
  <c r="BJ31" i="125"/>
  <c r="BI31" i="125"/>
  <c r="BH31" i="125"/>
  <c r="BG31" i="125"/>
  <c r="BG26" i="125"/>
  <c r="EE26" i="125"/>
  <c r="BF31" i="125"/>
  <c r="BE31" i="125"/>
  <c r="P31" i="125"/>
  <c r="O31" i="125"/>
  <c r="CK30" i="125"/>
  <c r="CJ30" i="125"/>
  <c r="CI30" i="125"/>
  <c r="CH30" i="125"/>
  <c r="CG30" i="125"/>
  <c r="CF30" i="125"/>
  <c r="CE30" i="125"/>
  <c r="CD30" i="125"/>
  <c r="CC30" i="125"/>
  <c r="CB30" i="125"/>
  <c r="CA30" i="125"/>
  <c r="BX30" i="125"/>
  <c r="BW30" i="125"/>
  <c r="BV30" i="125"/>
  <c r="BU30" i="125"/>
  <c r="BT30" i="125"/>
  <c r="BS30" i="125"/>
  <c r="BR30" i="125"/>
  <c r="BQ30" i="125"/>
  <c r="BP30" i="125"/>
  <c r="BO30" i="125"/>
  <c r="BN30" i="125"/>
  <c r="BM30" i="125"/>
  <c r="BL30" i="125"/>
  <c r="BK30" i="125"/>
  <c r="BJ30" i="125"/>
  <c r="BI30" i="125"/>
  <c r="BH30" i="125"/>
  <c r="BH26" i="125"/>
  <c r="EF26" i="125"/>
  <c r="BG30" i="125"/>
  <c r="BF30" i="125"/>
  <c r="BE30" i="125"/>
  <c r="P30" i="125"/>
  <c r="O30" i="125"/>
  <c r="CK29" i="125"/>
  <c r="CJ29" i="125"/>
  <c r="CI29" i="125"/>
  <c r="CH29" i="125"/>
  <c r="CG29" i="125"/>
  <c r="CF29" i="125"/>
  <c r="CE29" i="125"/>
  <c r="CD29" i="125"/>
  <c r="CC29" i="125"/>
  <c r="CB29" i="125"/>
  <c r="CA29" i="125"/>
  <c r="BX29" i="125"/>
  <c r="BW29" i="125"/>
  <c r="BV29" i="125"/>
  <c r="BU29" i="125"/>
  <c r="BT29" i="125"/>
  <c r="BS29" i="125"/>
  <c r="BR29" i="125"/>
  <c r="BQ29" i="125"/>
  <c r="BP29" i="125"/>
  <c r="BO29" i="125"/>
  <c r="BN29" i="125"/>
  <c r="BM29" i="125"/>
  <c r="BL29" i="125"/>
  <c r="BK29" i="125"/>
  <c r="BJ29" i="125"/>
  <c r="BI29" i="125"/>
  <c r="BH29" i="125"/>
  <c r="BG29" i="125"/>
  <c r="BF29" i="125"/>
  <c r="BE29" i="125"/>
  <c r="P29" i="125"/>
  <c r="O29" i="125"/>
  <c r="CK28" i="125"/>
  <c r="CJ28" i="125"/>
  <c r="CI28" i="125"/>
  <c r="CH28" i="125"/>
  <c r="CG28" i="125"/>
  <c r="CF28" i="125"/>
  <c r="CE28" i="125"/>
  <c r="CD28" i="125"/>
  <c r="CC28" i="125"/>
  <c r="CB28" i="125"/>
  <c r="CA28" i="125"/>
  <c r="BX28" i="125"/>
  <c r="BW28" i="125"/>
  <c r="BV28" i="125"/>
  <c r="BU28" i="125"/>
  <c r="BT28" i="125"/>
  <c r="BS28" i="125"/>
  <c r="BR28" i="125"/>
  <c r="BQ28" i="125"/>
  <c r="BP28" i="125"/>
  <c r="BO28" i="125"/>
  <c r="BN28" i="125"/>
  <c r="BM28" i="125"/>
  <c r="BL28" i="125"/>
  <c r="BK28" i="125"/>
  <c r="BJ28" i="125"/>
  <c r="BJ26" i="125"/>
  <c r="EH26" i="125"/>
  <c r="BI28" i="125"/>
  <c r="BH28" i="125"/>
  <c r="BG28" i="125"/>
  <c r="BF28" i="125"/>
  <c r="BE28" i="125"/>
  <c r="P28" i="125"/>
  <c r="O28" i="125"/>
  <c r="CK27" i="125"/>
  <c r="CJ27" i="125"/>
  <c r="CI27" i="125"/>
  <c r="CH27" i="125"/>
  <c r="CG27" i="125"/>
  <c r="CF27" i="125"/>
  <c r="CE27" i="125"/>
  <c r="CD27" i="125"/>
  <c r="CC27" i="125"/>
  <c r="CB27" i="125"/>
  <c r="CA27" i="125"/>
  <c r="BX27" i="125"/>
  <c r="BW27" i="125"/>
  <c r="BV27" i="125"/>
  <c r="BU27" i="125"/>
  <c r="BT27" i="125"/>
  <c r="BS27" i="125"/>
  <c r="BR27" i="125"/>
  <c r="BQ27" i="125"/>
  <c r="BP27" i="125"/>
  <c r="BO27" i="125"/>
  <c r="BN27" i="125"/>
  <c r="BM27" i="125"/>
  <c r="BL27" i="125"/>
  <c r="BL26" i="125"/>
  <c r="EJ26" i="125"/>
  <c r="BK27" i="125"/>
  <c r="BK26" i="125"/>
  <c r="EI26" i="125"/>
  <c r="BJ27" i="125"/>
  <c r="BI27" i="125"/>
  <c r="BH27" i="125"/>
  <c r="BG27" i="125"/>
  <c r="BF27" i="125"/>
  <c r="BE27" i="125"/>
  <c r="P27" i="125"/>
  <c r="O27" i="125"/>
  <c r="EO26" i="125"/>
  <c r="DQ26" i="125"/>
  <c r="DH26" i="125"/>
  <c r="DG26" i="125"/>
  <c r="DF26" i="125"/>
  <c r="DE26" i="125"/>
  <c r="DD26" i="125"/>
  <c r="DC26" i="125"/>
  <c r="DB26" i="125"/>
  <c r="DA26" i="125"/>
  <c r="CZ26" i="125"/>
  <c r="CY26" i="125"/>
  <c r="CX26" i="125"/>
  <c r="CW26" i="125"/>
  <c r="CV26" i="125"/>
  <c r="CU26" i="125"/>
  <c r="CT26" i="125"/>
  <c r="CS26" i="125"/>
  <c r="CR26" i="125"/>
  <c r="CQ26" i="125"/>
  <c r="CP26" i="125"/>
  <c r="CJ26" i="125"/>
  <c r="CI26" i="125"/>
  <c r="CF26" i="125"/>
  <c r="CE26" i="125"/>
  <c r="CD26" i="125"/>
  <c r="CC26" i="125"/>
  <c r="CB26" i="125"/>
  <c r="CA26" i="125"/>
  <c r="BR26" i="125"/>
  <c r="EP26" i="125"/>
  <c r="BQ26" i="125"/>
  <c r="BN26" i="125"/>
  <c r="EL26" i="125"/>
  <c r="BM26" i="125"/>
  <c r="EK26" i="125"/>
  <c r="BI26" i="125"/>
  <c r="EG26" i="125"/>
  <c r="BF26" i="125"/>
  <c r="ED26" i="125"/>
  <c r="BC26" i="125"/>
  <c r="EA26" i="125"/>
  <c r="BB26" i="125"/>
  <c r="BX26" i="125"/>
  <c r="EV26" i="125"/>
  <c r="BA26" i="125"/>
  <c r="DY26" i="125"/>
  <c r="AZ26" i="125"/>
  <c r="BW26" i="125"/>
  <c r="EU26" i="125"/>
  <c r="AY26" i="125"/>
  <c r="DW26" i="125"/>
  <c r="AX26" i="125"/>
  <c r="DV26" i="125"/>
  <c r="AW26" i="125"/>
  <c r="DU26" i="125"/>
  <c r="AV26" i="125"/>
  <c r="DT26" i="125"/>
  <c r="AU26" i="125"/>
  <c r="DS26" i="125"/>
  <c r="AT26" i="125"/>
  <c r="DR26" i="125"/>
  <c r="AS26" i="125"/>
  <c r="AR26" i="125"/>
  <c r="BS26" i="125"/>
  <c r="EQ26" i="125"/>
  <c r="AQ26" i="125"/>
  <c r="DO26" i="125"/>
  <c r="AP26" i="125"/>
  <c r="DN26" i="125"/>
  <c r="AO26" i="125"/>
  <c r="DM26" i="125"/>
  <c r="AN26" i="125"/>
  <c r="DL26" i="125"/>
  <c r="AM26" i="125"/>
  <c r="DK26" i="125"/>
  <c r="AL26" i="125"/>
  <c r="BP26" i="125"/>
  <c r="EN26" i="125"/>
  <c r="AK26" i="125"/>
  <c r="DI26" i="125"/>
  <c r="AJ26" i="125"/>
  <c r="BO26" i="125"/>
  <c r="EM26" i="125"/>
  <c r="N26" i="125"/>
  <c r="P26" i="125"/>
  <c r="CN26" i="125"/>
  <c r="M26" i="125"/>
  <c r="O26" i="125"/>
  <c r="CM26" i="125"/>
  <c r="L26" i="125"/>
  <c r="K26" i="125"/>
  <c r="J26" i="125"/>
  <c r="CH26" i="125"/>
  <c r="I26" i="125"/>
  <c r="CG26" i="125"/>
  <c r="CK25" i="125"/>
  <c r="CJ25" i="125"/>
  <c r="CI25" i="125"/>
  <c r="CH25" i="125"/>
  <c r="CG25" i="125"/>
  <c r="CF25" i="125"/>
  <c r="CE25" i="125"/>
  <c r="CD25" i="125"/>
  <c r="CC25" i="125"/>
  <c r="CB25" i="125"/>
  <c r="CA25" i="125"/>
  <c r="BX25" i="125"/>
  <c r="BW25" i="125"/>
  <c r="BV25" i="125"/>
  <c r="BU25" i="125"/>
  <c r="BT25" i="125"/>
  <c r="BS25" i="125"/>
  <c r="BR25" i="125"/>
  <c r="BQ25" i="125"/>
  <c r="BP25" i="125"/>
  <c r="BO25" i="125"/>
  <c r="BN25" i="125"/>
  <c r="BM25" i="125"/>
  <c r="BL25" i="125"/>
  <c r="BL20" i="125"/>
  <c r="EJ20" i="125"/>
  <c r="BK25" i="125"/>
  <c r="BJ25" i="125"/>
  <c r="BI25" i="125"/>
  <c r="BH25" i="125"/>
  <c r="BG25" i="125"/>
  <c r="BF25" i="125"/>
  <c r="BE25" i="125"/>
  <c r="P25" i="125"/>
  <c r="O25" i="125"/>
  <c r="CK24" i="125"/>
  <c r="CJ24" i="125"/>
  <c r="CI24" i="125"/>
  <c r="CH24" i="125"/>
  <c r="CG24" i="125"/>
  <c r="CF24" i="125"/>
  <c r="CE24" i="125"/>
  <c r="CD24" i="125"/>
  <c r="CC24" i="125"/>
  <c r="CB24" i="125"/>
  <c r="CA24" i="125"/>
  <c r="BX24" i="125"/>
  <c r="BW24" i="125"/>
  <c r="BV24" i="125"/>
  <c r="BU24" i="125"/>
  <c r="BT24" i="125"/>
  <c r="BS24" i="125"/>
  <c r="BR24" i="125"/>
  <c r="BQ24" i="125"/>
  <c r="BP24" i="125"/>
  <c r="BO24" i="125"/>
  <c r="BN24" i="125"/>
  <c r="BM24" i="125"/>
  <c r="BM20" i="125"/>
  <c r="EK20" i="125"/>
  <c r="BL24" i="125"/>
  <c r="BK24" i="125"/>
  <c r="BJ24" i="125"/>
  <c r="BI24" i="125"/>
  <c r="BH24" i="125"/>
  <c r="BG24" i="125"/>
  <c r="BF24" i="125"/>
  <c r="BE24" i="125"/>
  <c r="P24" i="125"/>
  <c r="O24" i="125"/>
  <c r="CK23" i="125"/>
  <c r="CJ23" i="125"/>
  <c r="CI23" i="125"/>
  <c r="CH23" i="125"/>
  <c r="CG23" i="125"/>
  <c r="CF23" i="125"/>
  <c r="CE23" i="125"/>
  <c r="CD23" i="125"/>
  <c r="CC23" i="125"/>
  <c r="CB23" i="125"/>
  <c r="CA23" i="125"/>
  <c r="BX23" i="125"/>
  <c r="BW23" i="125"/>
  <c r="BV23" i="125"/>
  <c r="BU23" i="125"/>
  <c r="BT23" i="125"/>
  <c r="BS23" i="125"/>
  <c r="BR23" i="125"/>
  <c r="BQ23" i="125"/>
  <c r="BP23" i="125"/>
  <c r="BO23" i="125"/>
  <c r="BN23" i="125"/>
  <c r="BN20" i="125"/>
  <c r="EL20" i="125"/>
  <c r="BM23" i="125"/>
  <c r="BL23" i="125"/>
  <c r="BK23" i="125"/>
  <c r="BJ23" i="125"/>
  <c r="BI23" i="125"/>
  <c r="BH23" i="125"/>
  <c r="BG23" i="125"/>
  <c r="BF23" i="125"/>
  <c r="BE23" i="125"/>
  <c r="P23" i="125"/>
  <c r="O23" i="125"/>
  <c r="CK22" i="125"/>
  <c r="CJ22" i="125"/>
  <c r="CI22" i="125"/>
  <c r="CH22" i="125"/>
  <c r="CG22" i="125"/>
  <c r="CF22" i="125"/>
  <c r="CE22" i="125"/>
  <c r="CD22" i="125"/>
  <c r="CC22" i="125"/>
  <c r="CB22" i="125"/>
  <c r="CA22" i="125"/>
  <c r="BX22" i="125"/>
  <c r="BW22" i="125"/>
  <c r="BV22" i="125"/>
  <c r="BU22" i="125"/>
  <c r="BT22" i="125"/>
  <c r="BS22" i="125"/>
  <c r="BR22" i="125"/>
  <c r="BQ22" i="125"/>
  <c r="BP22" i="125"/>
  <c r="BO22" i="125"/>
  <c r="BN22" i="125"/>
  <c r="BM22" i="125"/>
  <c r="BL22" i="125"/>
  <c r="BK22" i="125"/>
  <c r="BJ22" i="125"/>
  <c r="BI22" i="125"/>
  <c r="BH22" i="125"/>
  <c r="BG22" i="125"/>
  <c r="BF22" i="125"/>
  <c r="BE22" i="125"/>
  <c r="P22" i="125"/>
  <c r="O22" i="125"/>
  <c r="CK21" i="125"/>
  <c r="CJ21" i="125"/>
  <c r="CI21" i="125"/>
  <c r="CH21" i="125"/>
  <c r="CG21" i="125"/>
  <c r="CF21" i="125"/>
  <c r="CE21" i="125"/>
  <c r="CD21" i="125"/>
  <c r="CC21" i="125"/>
  <c r="CB21" i="125"/>
  <c r="CA21" i="125"/>
  <c r="BX21" i="125"/>
  <c r="BW21" i="125"/>
  <c r="BV21" i="125"/>
  <c r="BU21" i="125"/>
  <c r="BT21" i="125"/>
  <c r="BS21" i="125"/>
  <c r="BR21" i="125"/>
  <c r="BQ21" i="125"/>
  <c r="BP21" i="125"/>
  <c r="BO21" i="125"/>
  <c r="BN21" i="125"/>
  <c r="BM21" i="125"/>
  <c r="BL21" i="125"/>
  <c r="BK21" i="125"/>
  <c r="BJ21" i="125"/>
  <c r="BI21" i="125"/>
  <c r="BI20" i="125"/>
  <c r="EG20" i="125"/>
  <c r="BH21" i="125"/>
  <c r="BG21" i="125"/>
  <c r="BF21" i="125"/>
  <c r="BE21" i="125"/>
  <c r="P21" i="125"/>
  <c r="O21" i="125"/>
  <c r="DM20" i="125"/>
  <c r="DG20" i="125"/>
  <c r="DF20" i="125"/>
  <c r="DE20" i="125"/>
  <c r="DD20" i="125"/>
  <c r="DC20" i="125"/>
  <c r="DB20" i="125"/>
  <c r="DA20" i="125"/>
  <c r="CZ20" i="125"/>
  <c r="CY20" i="125"/>
  <c r="CX20" i="125"/>
  <c r="CW20" i="125"/>
  <c r="CV20" i="125"/>
  <c r="CU20" i="125"/>
  <c r="CT20" i="125"/>
  <c r="CS20" i="125"/>
  <c r="CR20" i="125"/>
  <c r="CQ20" i="125"/>
  <c r="CP20" i="125"/>
  <c r="CG20" i="125"/>
  <c r="CF20" i="125"/>
  <c r="CE20" i="125"/>
  <c r="CD20" i="125"/>
  <c r="CC20" i="125"/>
  <c r="CB20" i="125"/>
  <c r="CA20" i="125"/>
  <c r="BW20" i="125"/>
  <c r="EU20" i="125"/>
  <c r="BO20" i="125"/>
  <c r="EM20" i="125"/>
  <c r="BK20" i="125"/>
  <c r="EI20" i="125"/>
  <c r="BJ20" i="125"/>
  <c r="EH20" i="125"/>
  <c r="BG20" i="125"/>
  <c r="EE20" i="125"/>
  <c r="BF20" i="125"/>
  <c r="ED20" i="125"/>
  <c r="BC20" i="125"/>
  <c r="EA20" i="125"/>
  <c r="BB20" i="125"/>
  <c r="DZ20" i="125"/>
  <c r="BA20" i="125"/>
  <c r="DY20" i="125"/>
  <c r="AZ20" i="125"/>
  <c r="DX20" i="125"/>
  <c r="AY20" i="125"/>
  <c r="DW20" i="125"/>
  <c r="AX20" i="125"/>
  <c r="BV20" i="125"/>
  <c r="ET20" i="125"/>
  <c r="AW20" i="125"/>
  <c r="DU20" i="125"/>
  <c r="AV20" i="125"/>
  <c r="DT20" i="125"/>
  <c r="AU20" i="125"/>
  <c r="DS20" i="125"/>
  <c r="AT20" i="125"/>
  <c r="BT20" i="125"/>
  <c r="ER20" i="125"/>
  <c r="AS20" i="125"/>
  <c r="DQ20" i="125"/>
  <c r="AR20" i="125"/>
  <c r="BS20" i="125"/>
  <c r="EQ20" i="125"/>
  <c r="AQ20" i="125"/>
  <c r="DO20" i="125"/>
  <c r="AP20" i="125"/>
  <c r="BR20" i="125"/>
  <c r="EP20" i="125"/>
  <c r="AO20" i="125"/>
  <c r="AN20" i="125"/>
  <c r="DL20" i="125"/>
  <c r="AM20" i="125"/>
  <c r="DK20" i="125"/>
  <c r="AL20" i="125"/>
  <c r="DJ20" i="125"/>
  <c r="AK20" i="125"/>
  <c r="DI20" i="125"/>
  <c r="AJ20" i="125"/>
  <c r="DH20" i="125"/>
  <c r="O20" i="125"/>
  <c r="CM20" i="125"/>
  <c r="N20" i="125"/>
  <c r="M20" i="125"/>
  <c r="CK20" i="125"/>
  <c r="L20" i="125"/>
  <c r="CJ20" i="125"/>
  <c r="K20" i="125"/>
  <c r="CI20" i="125"/>
  <c r="J20" i="125"/>
  <c r="CH20" i="125"/>
  <c r="I20" i="125"/>
  <c r="CK19" i="125"/>
  <c r="CJ19" i="125"/>
  <c r="CI19" i="125"/>
  <c r="CH19" i="125"/>
  <c r="CG19" i="125"/>
  <c r="CF19" i="125"/>
  <c r="CE19" i="125"/>
  <c r="CD19" i="125"/>
  <c r="CC19" i="125"/>
  <c r="CB19" i="125"/>
  <c r="CA19" i="125"/>
  <c r="BX19" i="125"/>
  <c r="BW19" i="125"/>
  <c r="BV19" i="125"/>
  <c r="BU19" i="125"/>
  <c r="BT19" i="125"/>
  <c r="BS19" i="125"/>
  <c r="BR19" i="125"/>
  <c r="BQ19" i="125"/>
  <c r="BP19" i="125"/>
  <c r="BO19" i="125"/>
  <c r="BN19" i="125"/>
  <c r="BM19" i="125"/>
  <c r="BL19" i="125"/>
  <c r="BK19" i="125"/>
  <c r="BJ19" i="125"/>
  <c r="BI19" i="125"/>
  <c r="BI13" i="125"/>
  <c r="EG13" i="125"/>
  <c r="BH19" i="125"/>
  <c r="BG19" i="125"/>
  <c r="BF19" i="125"/>
  <c r="BE19" i="125"/>
  <c r="P19" i="125"/>
  <c r="O19" i="125"/>
  <c r="CK18" i="125"/>
  <c r="CJ18" i="125"/>
  <c r="CI18" i="125"/>
  <c r="CH18" i="125"/>
  <c r="CG18" i="125"/>
  <c r="CF18" i="125"/>
  <c r="CE18" i="125"/>
  <c r="CD18" i="125"/>
  <c r="CC18" i="125"/>
  <c r="CB18" i="125"/>
  <c r="CA18" i="125"/>
  <c r="BX18" i="125"/>
  <c r="BW18" i="125"/>
  <c r="BV18" i="125"/>
  <c r="BU18" i="125"/>
  <c r="BT18" i="125"/>
  <c r="BS18" i="125"/>
  <c r="BR18" i="125"/>
  <c r="BQ18" i="125"/>
  <c r="BP18" i="125"/>
  <c r="BO18" i="125"/>
  <c r="BN18" i="125"/>
  <c r="BM18" i="125"/>
  <c r="BL18" i="125"/>
  <c r="BK18" i="125"/>
  <c r="BJ18" i="125"/>
  <c r="BJ13" i="125"/>
  <c r="EH13" i="125"/>
  <c r="BI18" i="125"/>
  <c r="BH18" i="125"/>
  <c r="BG18" i="125"/>
  <c r="BF18" i="125"/>
  <c r="BE18" i="125"/>
  <c r="P18" i="125"/>
  <c r="O18" i="125"/>
  <c r="CK17" i="125"/>
  <c r="CJ17" i="125"/>
  <c r="CI17" i="125"/>
  <c r="CH17" i="125"/>
  <c r="CG17" i="125"/>
  <c r="CF17" i="125"/>
  <c r="CE17" i="125"/>
  <c r="CD17" i="125"/>
  <c r="CC17" i="125"/>
  <c r="CB17" i="125"/>
  <c r="CA17" i="125"/>
  <c r="BX17" i="125"/>
  <c r="BW17" i="125"/>
  <c r="BV17" i="125"/>
  <c r="BU17" i="125"/>
  <c r="BT17" i="125"/>
  <c r="BS17" i="125"/>
  <c r="BR17" i="125"/>
  <c r="BQ17" i="125"/>
  <c r="BP17" i="125"/>
  <c r="BO17" i="125"/>
  <c r="BN17" i="125"/>
  <c r="BM17" i="125"/>
  <c r="BL17" i="125"/>
  <c r="BK17" i="125"/>
  <c r="BJ17" i="125"/>
  <c r="BI17" i="125"/>
  <c r="BH17" i="125"/>
  <c r="BG17" i="125"/>
  <c r="BF17" i="125"/>
  <c r="BE17" i="125"/>
  <c r="P17" i="125"/>
  <c r="O17" i="125"/>
  <c r="CK16" i="125"/>
  <c r="CJ16" i="125"/>
  <c r="CI16" i="125"/>
  <c r="CH16" i="125"/>
  <c r="CG16" i="125"/>
  <c r="CF16" i="125"/>
  <c r="CE16" i="125"/>
  <c r="CD16" i="125"/>
  <c r="CC16" i="125"/>
  <c r="CB16" i="125"/>
  <c r="CA16" i="125"/>
  <c r="BX16" i="125"/>
  <c r="BW16" i="125"/>
  <c r="BV16" i="125"/>
  <c r="BU16" i="125"/>
  <c r="BT16" i="125"/>
  <c r="BS16" i="125"/>
  <c r="BR16" i="125"/>
  <c r="BQ16" i="125"/>
  <c r="BP16" i="125"/>
  <c r="BO16" i="125"/>
  <c r="BN16" i="125"/>
  <c r="BM16" i="125"/>
  <c r="BL16" i="125"/>
  <c r="BK16" i="125"/>
  <c r="BJ16" i="125"/>
  <c r="BI16" i="125"/>
  <c r="BH16" i="125"/>
  <c r="BG16" i="125"/>
  <c r="BF16" i="125"/>
  <c r="BE16" i="125"/>
  <c r="P16" i="125"/>
  <c r="O16" i="125"/>
  <c r="CK15" i="125"/>
  <c r="CJ15" i="125"/>
  <c r="CI15" i="125"/>
  <c r="CH15" i="125"/>
  <c r="CG15" i="125"/>
  <c r="CF15" i="125"/>
  <c r="CE15" i="125"/>
  <c r="CD15" i="125"/>
  <c r="CC15" i="125"/>
  <c r="CB15" i="125"/>
  <c r="CA15" i="125"/>
  <c r="BX15" i="125"/>
  <c r="BW15" i="125"/>
  <c r="BV15" i="125"/>
  <c r="BU15" i="125"/>
  <c r="BT15" i="125"/>
  <c r="BS15" i="125"/>
  <c r="BR15" i="125"/>
  <c r="BQ15" i="125"/>
  <c r="BP15" i="125"/>
  <c r="BO15" i="125"/>
  <c r="BN15" i="125"/>
  <c r="BM15" i="125"/>
  <c r="BM13" i="125"/>
  <c r="EK13" i="125"/>
  <c r="BL15" i="125"/>
  <c r="BK15" i="125"/>
  <c r="BJ15" i="125"/>
  <c r="BI15" i="125"/>
  <c r="BH15" i="125"/>
  <c r="BG15" i="125"/>
  <c r="BF15" i="125"/>
  <c r="BE15" i="125"/>
  <c r="P15" i="125"/>
  <c r="O15" i="125"/>
  <c r="CK14" i="125"/>
  <c r="CJ14" i="125"/>
  <c r="CI14" i="125"/>
  <c r="CH14" i="125"/>
  <c r="CG14" i="125"/>
  <c r="CF14" i="125"/>
  <c r="CE14" i="125"/>
  <c r="CD14" i="125"/>
  <c r="CC14" i="125"/>
  <c r="CB14" i="125"/>
  <c r="CA14" i="125"/>
  <c r="BX14" i="125"/>
  <c r="BW14" i="125"/>
  <c r="BV14" i="125"/>
  <c r="BU14" i="125"/>
  <c r="BT14" i="125"/>
  <c r="BS14" i="125"/>
  <c r="BR14" i="125"/>
  <c r="BQ14" i="125"/>
  <c r="BP14" i="125"/>
  <c r="BO14" i="125"/>
  <c r="BN14" i="125"/>
  <c r="BM14" i="125"/>
  <c r="BL14" i="125"/>
  <c r="BK14" i="125"/>
  <c r="BJ14" i="125"/>
  <c r="BI14" i="125"/>
  <c r="BH14" i="125"/>
  <c r="BG14" i="125"/>
  <c r="BF14" i="125"/>
  <c r="BE14" i="125"/>
  <c r="BE13" i="125"/>
  <c r="EC13" i="125"/>
  <c r="P14" i="125"/>
  <c r="O14" i="125"/>
  <c r="EJ13" i="125"/>
  <c r="DT13" i="125"/>
  <c r="DS13" i="125"/>
  <c r="DL13" i="125"/>
  <c r="DG13" i="125"/>
  <c r="DF13" i="125"/>
  <c r="DE13" i="125"/>
  <c r="DD13" i="125"/>
  <c r="DC13" i="125"/>
  <c r="DB13" i="125"/>
  <c r="DA13" i="125"/>
  <c r="CZ13" i="125"/>
  <c r="CY13" i="125"/>
  <c r="CX13" i="125"/>
  <c r="CW13" i="125"/>
  <c r="CV13" i="125"/>
  <c r="CU13" i="125"/>
  <c r="CT13" i="125"/>
  <c r="CS13" i="125"/>
  <c r="CR13" i="125"/>
  <c r="CQ13" i="125"/>
  <c r="CP13" i="125"/>
  <c r="CK13" i="125"/>
  <c r="CJ13" i="125"/>
  <c r="CF13" i="125"/>
  <c r="CE13" i="125"/>
  <c r="CD13" i="125"/>
  <c r="CC13" i="125"/>
  <c r="CB13" i="125"/>
  <c r="CA13" i="125"/>
  <c r="BV13" i="125"/>
  <c r="ET13" i="125"/>
  <c r="BS13" i="125"/>
  <c r="EQ13" i="125"/>
  <c r="BR13" i="125"/>
  <c r="EP13" i="125"/>
  <c r="BN13" i="125"/>
  <c r="EL13" i="125"/>
  <c r="BL13" i="125"/>
  <c r="BK13" i="125"/>
  <c r="EI13" i="125"/>
  <c r="BH13" i="125"/>
  <c r="EF13" i="125"/>
  <c r="BG13" i="125"/>
  <c r="EE13" i="125"/>
  <c r="BF13" i="125"/>
  <c r="ED13" i="125"/>
  <c r="BC13" i="125"/>
  <c r="EA13" i="125"/>
  <c r="BB13" i="125"/>
  <c r="DZ13" i="125"/>
  <c r="BA13" i="125"/>
  <c r="DY13" i="125"/>
  <c r="AZ13" i="125"/>
  <c r="DX13" i="125"/>
  <c r="AY13" i="125"/>
  <c r="DW13" i="125"/>
  <c r="AX13" i="125"/>
  <c r="DV13" i="125"/>
  <c r="AW13" i="125"/>
  <c r="DU13" i="125"/>
  <c r="AV13" i="125"/>
  <c r="BU13" i="125"/>
  <c r="ES13" i="125"/>
  <c r="AU13" i="125"/>
  <c r="AT13" i="125"/>
  <c r="DR13" i="125"/>
  <c r="AS13" i="125"/>
  <c r="DQ13" i="125"/>
  <c r="AR13" i="125"/>
  <c r="DP13" i="125"/>
  <c r="AQ13" i="125"/>
  <c r="DO13" i="125"/>
  <c r="AP13" i="125"/>
  <c r="DN13" i="125"/>
  <c r="AO13" i="125"/>
  <c r="DM13" i="125"/>
  <c r="AN13" i="125"/>
  <c r="AM13" i="125"/>
  <c r="DK13" i="125"/>
  <c r="AL13" i="125"/>
  <c r="DJ13" i="125"/>
  <c r="AK13" i="125"/>
  <c r="DI13" i="125"/>
  <c r="AJ13" i="125"/>
  <c r="DH13" i="125"/>
  <c r="N13" i="125"/>
  <c r="P13" i="125"/>
  <c r="CN13" i="125"/>
  <c r="M13" i="125"/>
  <c r="L13" i="125"/>
  <c r="O13" i="125"/>
  <c r="CM13" i="125"/>
  <c r="K13" i="125"/>
  <c r="CI13" i="125"/>
  <c r="J13" i="125"/>
  <c r="CH13" i="125"/>
  <c r="I13" i="125"/>
  <c r="CG13" i="125"/>
  <c r="CK12" i="125"/>
  <c r="CJ12" i="125"/>
  <c r="CI12" i="125"/>
  <c r="CH12" i="125"/>
  <c r="CG12" i="125"/>
  <c r="CF12" i="125"/>
  <c r="CE12" i="125"/>
  <c r="CD12" i="125"/>
  <c r="CC12" i="125"/>
  <c r="CB12" i="125"/>
  <c r="CA12" i="125"/>
  <c r="BX12" i="125"/>
  <c r="BW12" i="125"/>
  <c r="BV12" i="125"/>
  <c r="BU12" i="125"/>
  <c r="BT12" i="125"/>
  <c r="BS12" i="125"/>
  <c r="BR12" i="125"/>
  <c r="BQ12" i="125"/>
  <c r="BP12" i="125"/>
  <c r="BO12" i="125"/>
  <c r="BN12" i="125"/>
  <c r="BM12" i="125"/>
  <c r="BL12" i="125"/>
  <c r="BK12" i="125"/>
  <c r="BJ12" i="125"/>
  <c r="BI12" i="125"/>
  <c r="BH12" i="125"/>
  <c r="BG12" i="125"/>
  <c r="BF12" i="125"/>
  <c r="BE12" i="125"/>
  <c r="P12" i="125"/>
  <c r="O12" i="125"/>
  <c r="CK11" i="125"/>
  <c r="CJ11" i="125"/>
  <c r="CI11" i="125"/>
  <c r="CH11" i="125"/>
  <c r="CG11" i="125"/>
  <c r="CF11" i="125"/>
  <c r="CE11" i="125"/>
  <c r="CD11" i="125"/>
  <c r="CC11" i="125"/>
  <c r="CB11" i="125"/>
  <c r="CA11" i="125"/>
  <c r="BN11" i="125"/>
  <c r="BM11" i="125"/>
  <c r="BL11" i="125"/>
  <c r="BK11" i="125"/>
  <c r="BJ11" i="125"/>
  <c r="BI11" i="125"/>
  <c r="BH11" i="125"/>
  <c r="BG11" i="125"/>
  <c r="BF11" i="125"/>
  <c r="BE11" i="125"/>
  <c r="P11" i="125"/>
  <c r="O11" i="125"/>
  <c r="CK10" i="125"/>
  <c r="CJ10" i="125"/>
  <c r="CI10" i="125"/>
  <c r="CH10" i="125"/>
  <c r="CG10" i="125"/>
  <c r="CF10" i="125"/>
  <c r="CE10" i="125"/>
  <c r="CD10" i="125"/>
  <c r="CC10" i="125"/>
  <c r="CB10" i="125"/>
  <c r="CA10" i="125"/>
  <c r="BX10" i="125"/>
  <c r="BW10" i="125"/>
  <c r="BV10" i="125"/>
  <c r="BU10" i="125"/>
  <c r="BT10" i="125"/>
  <c r="BS10" i="125"/>
  <c r="BR10" i="125"/>
  <c r="BQ10" i="125"/>
  <c r="BP10" i="125"/>
  <c r="BO10" i="125"/>
  <c r="BN10" i="125"/>
  <c r="BN6" i="125"/>
  <c r="BM10" i="125"/>
  <c r="BM6" i="125"/>
  <c r="BL10" i="125"/>
  <c r="BK10" i="125"/>
  <c r="BJ10" i="125"/>
  <c r="BI10" i="125"/>
  <c r="BH10" i="125"/>
  <c r="BG10" i="125"/>
  <c r="BF10" i="125"/>
  <c r="BE10" i="125"/>
  <c r="P10" i="125"/>
  <c r="O10" i="125"/>
  <c r="CK9" i="125"/>
  <c r="CJ9" i="125"/>
  <c r="CI9" i="125"/>
  <c r="CH9" i="125"/>
  <c r="CG9" i="125"/>
  <c r="CF9" i="125"/>
  <c r="CE9" i="125"/>
  <c r="CD9" i="125"/>
  <c r="CC9" i="125"/>
  <c r="CB9" i="125"/>
  <c r="CA9" i="125"/>
  <c r="BX9" i="125"/>
  <c r="BW9" i="125"/>
  <c r="BV9" i="125"/>
  <c r="BU9" i="125"/>
  <c r="BT9" i="125"/>
  <c r="BS9" i="125"/>
  <c r="BR9" i="125"/>
  <c r="BQ9" i="125"/>
  <c r="BP9" i="125"/>
  <c r="BO9" i="125"/>
  <c r="BN9" i="125"/>
  <c r="BM9" i="125"/>
  <c r="BL9" i="125"/>
  <c r="BK9" i="125"/>
  <c r="BJ9" i="125"/>
  <c r="BI9" i="125"/>
  <c r="BH9" i="125"/>
  <c r="BG9" i="125"/>
  <c r="BF9" i="125"/>
  <c r="BE9" i="125"/>
  <c r="P9" i="125"/>
  <c r="O9" i="125"/>
  <c r="CK8" i="125"/>
  <c r="CJ8" i="125"/>
  <c r="CI8" i="125"/>
  <c r="CH8" i="125"/>
  <c r="CG8" i="125"/>
  <c r="CF8" i="125"/>
  <c r="CE8" i="125"/>
  <c r="CD8" i="125"/>
  <c r="CC8" i="125"/>
  <c r="CB8" i="125"/>
  <c r="CA8" i="125"/>
  <c r="BX8" i="125"/>
  <c r="BW8" i="125"/>
  <c r="BV8" i="125"/>
  <c r="BU8" i="125"/>
  <c r="BT8" i="125"/>
  <c r="BS8" i="125"/>
  <c r="BR8" i="125"/>
  <c r="BQ8" i="125"/>
  <c r="BP8" i="125"/>
  <c r="BO8" i="125"/>
  <c r="BN8" i="125"/>
  <c r="BM8" i="125"/>
  <c r="BL8" i="125"/>
  <c r="BK8" i="125"/>
  <c r="BK6" i="125"/>
  <c r="BJ8" i="125"/>
  <c r="BI8" i="125"/>
  <c r="BH8" i="125"/>
  <c r="BG8" i="125"/>
  <c r="BF8" i="125"/>
  <c r="BE8" i="125"/>
  <c r="P8" i="125"/>
  <c r="O8" i="125"/>
  <c r="CK7" i="125"/>
  <c r="CJ7" i="125"/>
  <c r="CI7" i="125"/>
  <c r="CH7" i="125"/>
  <c r="CG7" i="125"/>
  <c r="CF7" i="125"/>
  <c r="CE7" i="125"/>
  <c r="CD7" i="125"/>
  <c r="CC7" i="125"/>
  <c r="CB7" i="125"/>
  <c r="CA7" i="125"/>
  <c r="BX7" i="125"/>
  <c r="BW7" i="125"/>
  <c r="BV7" i="125"/>
  <c r="BU7" i="125"/>
  <c r="BT7" i="125"/>
  <c r="BS7" i="125"/>
  <c r="BR7" i="125"/>
  <c r="BQ7" i="125"/>
  <c r="BP7" i="125"/>
  <c r="BO7" i="125"/>
  <c r="BN7" i="125"/>
  <c r="BM7" i="125"/>
  <c r="BL7" i="125"/>
  <c r="BL6" i="125"/>
  <c r="BK7" i="125"/>
  <c r="BJ7" i="125"/>
  <c r="BI7" i="125"/>
  <c r="BI6" i="125"/>
  <c r="BH7" i="125"/>
  <c r="BH6" i="125"/>
  <c r="BG7" i="125"/>
  <c r="BF7" i="125"/>
  <c r="BE7" i="125"/>
  <c r="P7" i="125"/>
  <c r="O7" i="125"/>
  <c r="DG6" i="125"/>
  <c r="DF6" i="125"/>
  <c r="DE6" i="125"/>
  <c r="DD6" i="125"/>
  <c r="DC6" i="125"/>
  <c r="DB6" i="125"/>
  <c r="DA6" i="125"/>
  <c r="CZ6" i="125"/>
  <c r="CY6" i="125"/>
  <c r="CX6" i="125"/>
  <c r="CW6" i="125"/>
  <c r="CV6" i="125"/>
  <c r="CU6" i="125"/>
  <c r="CT6" i="125"/>
  <c r="CS6" i="125"/>
  <c r="CR6" i="125"/>
  <c r="CQ6" i="125"/>
  <c r="CP6" i="125"/>
  <c r="CJ6" i="125"/>
  <c r="CG6" i="125"/>
  <c r="CF6" i="125"/>
  <c r="CE6" i="125"/>
  <c r="CD6" i="125"/>
  <c r="CC6" i="125"/>
  <c r="CB6" i="125"/>
  <c r="CA6" i="125"/>
  <c r="BW6" i="125"/>
  <c r="EU6" i="125"/>
  <c r="BO6" i="125"/>
  <c r="EM6" i="125"/>
  <c r="BJ6" i="125"/>
  <c r="BG6" i="125"/>
  <c r="BG59" i="125"/>
  <c r="EE59" i="125"/>
  <c r="BC6" i="125"/>
  <c r="BX6" i="125"/>
  <c r="EV6" i="125"/>
  <c r="BB6" i="125"/>
  <c r="BA6" i="125"/>
  <c r="AZ6" i="125"/>
  <c r="AY6" i="125"/>
  <c r="AY59" i="125"/>
  <c r="AX6" i="125"/>
  <c r="BV6" i="125"/>
  <c r="ET6" i="125"/>
  <c r="AW6" i="125"/>
  <c r="AW59" i="125"/>
  <c r="AV6" i="125"/>
  <c r="AU6" i="125"/>
  <c r="AT6" i="125"/>
  <c r="AS6" i="125"/>
  <c r="AR6" i="125"/>
  <c r="AQ6" i="125"/>
  <c r="AQ59" i="125"/>
  <c r="AP6" i="125"/>
  <c r="DN6" i="125"/>
  <c r="AO6" i="125"/>
  <c r="AO59" i="125"/>
  <c r="AN6" i="125"/>
  <c r="BQ6" i="125"/>
  <c r="AM6" i="125"/>
  <c r="BP6" i="125"/>
  <c r="EN6" i="125"/>
  <c r="AL6" i="125"/>
  <c r="AK6" i="125"/>
  <c r="AJ6" i="125"/>
  <c r="O6" i="125"/>
  <c r="CM6" i="125"/>
  <c r="N6" i="125"/>
  <c r="CL6" i="125"/>
  <c r="M6" i="125"/>
  <c r="CK6" i="125"/>
  <c r="L6" i="125"/>
  <c r="K6" i="125"/>
  <c r="CI6" i="125"/>
  <c r="J6" i="125"/>
  <c r="J59" i="125"/>
  <c r="I6" i="125"/>
  <c r="I59" i="125"/>
  <c r="EV4" i="125"/>
  <c r="EU4" i="125"/>
  <c r="ET4" i="125"/>
  <c r="ES4" i="125"/>
  <c r="ER4" i="125"/>
  <c r="EQ4" i="125"/>
  <c r="EP4" i="125"/>
  <c r="EO4" i="125"/>
  <c r="EN4" i="125"/>
  <c r="EM4" i="125"/>
  <c r="EL4" i="125"/>
  <c r="EK4" i="125"/>
  <c r="EJ4" i="125"/>
  <c r="EI4" i="125"/>
  <c r="EH4" i="125"/>
  <c r="EG4" i="125"/>
  <c r="EF4" i="125"/>
  <c r="EE4" i="125"/>
  <c r="ED4" i="125"/>
  <c r="EC4" i="125"/>
  <c r="DW4" i="125"/>
  <c r="CN4" i="125"/>
  <c r="CM4" i="125"/>
  <c r="CL4" i="125"/>
  <c r="CK4" i="125"/>
  <c r="BF41" i="124"/>
  <c r="BF39" i="124"/>
  <c r="BX38" i="124"/>
  <c r="BT38" i="124"/>
  <c r="BP38" i="124"/>
  <c r="BL38" i="124"/>
  <c r="BH38" i="124"/>
  <c r="BQ37" i="124"/>
  <c r="BF34" i="124"/>
  <c r="BR32" i="124"/>
  <c r="BN32" i="124"/>
  <c r="BJ32" i="124"/>
  <c r="BO31" i="124"/>
  <c r="BK31" i="124"/>
  <c r="BF26" i="124"/>
  <c r="BF24" i="124"/>
  <c r="CD23" i="124"/>
  <c r="CB23" i="124"/>
  <c r="CA23" i="124"/>
  <c r="BX23" i="124"/>
  <c r="BF23" i="124"/>
  <c r="BE23" i="124"/>
  <c r="BD23" i="124"/>
  <c r="P23" i="124"/>
  <c r="O23" i="124"/>
  <c r="BC21" i="124"/>
  <c r="BA21" i="124"/>
  <c r="AY21" i="124"/>
  <c r="AW21" i="124"/>
  <c r="AU21" i="124"/>
  <c r="AS21" i="124"/>
  <c r="AQ21" i="124"/>
  <c r="AO21" i="124"/>
  <c r="AM21" i="124"/>
  <c r="AL21" i="124"/>
  <c r="AK21" i="124"/>
  <c r="N21" i="124"/>
  <c r="L21" i="124"/>
  <c r="K21" i="124"/>
  <c r="J21" i="124"/>
  <c r="I21" i="124"/>
  <c r="AT21" i="124"/>
  <c r="BF20" i="124"/>
  <c r="BF19" i="124"/>
  <c r="CD17" i="124"/>
  <c r="CA17" i="124"/>
  <c r="BZ17" i="124"/>
  <c r="BY17" i="124"/>
  <c r="CB17" i="124"/>
  <c r="BX17" i="124"/>
  <c r="BF17" i="124"/>
  <c r="AL13" i="124"/>
  <c r="BF12" i="124"/>
  <c r="BY7" i="124"/>
  <c r="BO42" i="126"/>
  <c r="BN42" i="126"/>
  <c r="BP40" i="126"/>
  <c r="BO40" i="126"/>
  <c r="BN40" i="126"/>
  <c r="BM40" i="126"/>
  <c r="BL40" i="126"/>
  <c r="BK40" i="126"/>
  <c r="BJ40" i="126"/>
  <c r="BI40" i="126"/>
  <c r="BB40" i="126"/>
  <c r="AT40" i="126"/>
  <c r="BV40" i="126"/>
  <c r="AL40" i="126"/>
  <c r="K40" i="126"/>
  <c r="CD38" i="126"/>
  <c r="BZ38" i="126"/>
  <c r="CB38" i="126"/>
  <c r="BY38" i="126"/>
  <c r="BX38" i="126"/>
  <c r="BW38" i="126"/>
  <c r="BV38" i="126"/>
  <c r="BU38" i="126"/>
  <c r="BT38" i="126"/>
  <c r="BS38" i="126"/>
  <c r="BR38" i="126"/>
  <c r="BQ38" i="126"/>
  <c r="BP38" i="126"/>
  <c r="BO38" i="126"/>
  <c r="BN38" i="126"/>
  <c r="BM38" i="126"/>
  <c r="BL38" i="126"/>
  <c r="BK38" i="126"/>
  <c r="BJ38" i="126"/>
  <c r="BI38" i="126"/>
  <c r="BH38" i="126"/>
  <c r="BG38" i="126"/>
  <c r="BE38" i="126"/>
  <c r="BD38" i="126"/>
  <c r="P38" i="126"/>
  <c r="O38" i="126"/>
  <c r="CD37" i="126"/>
  <c r="CB37" i="126"/>
  <c r="CA37" i="126"/>
  <c r="BZ37" i="126"/>
  <c r="BY37" i="126"/>
  <c r="BX37" i="126"/>
  <c r="BW37" i="126"/>
  <c r="BV37" i="126"/>
  <c r="BU37" i="126"/>
  <c r="BT37" i="126"/>
  <c r="BS37" i="126"/>
  <c r="BR37" i="126"/>
  <c r="BQ37" i="126"/>
  <c r="BP37" i="126"/>
  <c r="BO37" i="126"/>
  <c r="BN37" i="126"/>
  <c r="BM37" i="126"/>
  <c r="BL37" i="126"/>
  <c r="BK37" i="126"/>
  <c r="BJ37" i="126"/>
  <c r="BI37" i="126"/>
  <c r="BH37" i="126"/>
  <c r="BG37" i="126"/>
  <c r="BE37" i="126"/>
  <c r="BD37" i="126"/>
  <c r="P37" i="126"/>
  <c r="O37" i="126"/>
  <c r="CD36" i="126"/>
  <c r="CB36" i="126"/>
  <c r="CA36" i="126"/>
  <c r="BZ36" i="126"/>
  <c r="BY36" i="126"/>
  <c r="BX36" i="126"/>
  <c r="BW36" i="126"/>
  <c r="BV36" i="126"/>
  <c r="BU36" i="126"/>
  <c r="BT36" i="126"/>
  <c r="BS36" i="126"/>
  <c r="BR36" i="126"/>
  <c r="BQ36" i="126"/>
  <c r="BP36" i="126"/>
  <c r="BO36" i="126"/>
  <c r="BN36" i="126"/>
  <c r="BM36" i="126"/>
  <c r="BL36" i="126"/>
  <c r="BK36" i="126"/>
  <c r="BJ36" i="126"/>
  <c r="BI36" i="126"/>
  <c r="BH36" i="126"/>
  <c r="BG36" i="126"/>
  <c r="BE36" i="126"/>
  <c r="BD36" i="126"/>
  <c r="P36" i="126"/>
  <c r="O36" i="126"/>
  <c r="BZ35" i="126"/>
  <c r="CB35" i="126"/>
  <c r="BV35" i="126"/>
  <c r="BR35" i="126"/>
  <c r="BP35" i="126"/>
  <c r="BO35" i="126"/>
  <c r="BN35" i="126"/>
  <c r="BM35" i="126"/>
  <c r="BL35" i="126"/>
  <c r="BK35" i="126"/>
  <c r="BJ35" i="126"/>
  <c r="BI35" i="126"/>
  <c r="BE35" i="126"/>
  <c r="BC35" i="126"/>
  <c r="BD35" i="126"/>
  <c r="BB35" i="126"/>
  <c r="BA35" i="126"/>
  <c r="AZ35" i="126"/>
  <c r="BY35" i="126"/>
  <c r="AY35" i="126"/>
  <c r="BX35" i="126"/>
  <c r="AX35" i="126"/>
  <c r="AW35" i="126"/>
  <c r="BW35" i="126"/>
  <c r="AV35" i="126"/>
  <c r="AU35" i="126"/>
  <c r="AT35" i="126"/>
  <c r="AS35" i="126"/>
  <c r="AR35" i="126"/>
  <c r="BU35" i="126"/>
  <c r="AQ35" i="126"/>
  <c r="AP35" i="126"/>
  <c r="BT35" i="126"/>
  <c r="AO35" i="126"/>
  <c r="AN35" i="126"/>
  <c r="BS35" i="126"/>
  <c r="AM35" i="126"/>
  <c r="AL35" i="126"/>
  <c r="AK35" i="126"/>
  <c r="AJ35" i="126"/>
  <c r="BQ35" i="126"/>
  <c r="P35" i="126"/>
  <c r="O35" i="126"/>
  <c r="N35" i="126"/>
  <c r="M35" i="126"/>
  <c r="L35" i="126"/>
  <c r="K35" i="126"/>
  <c r="J35" i="126"/>
  <c r="I35" i="126"/>
  <c r="CD33" i="126"/>
  <c r="CB33" i="126"/>
  <c r="CA33" i="126"/>
  <c r="BZ33" i="126"/>
  <c r="BY33" i="126"/>
  <c r="BX33" i="126"/>
  <c r="BW33" i="126"/>
  <c r="BV33" i="126"/>
  <c r="BU33" i="126"/>
  <c r="BT33" i="126"/>
  <c r="BS33" i="126"/>
  <c r="BR33" i="126"/>
  <c r="BQ33" i="126"/>
  <c r="BP33" i="126"/>
  <c r="BO33" i="126"/>
  <c r="BN33" i="126"/>
  <c r="BM33" i="126"/>
  <c r="BL33" i="126"/>
  <c r="BK33" i="126"/>
  <c r="BJ33" i="126"/>
  <c r="BI33" i="126"/>
  <c r="BH33" i="126"/>
  <c r="BG33" i="126"/>
  <c r="BE33" i="126"/>
  <c r="BD33" i="126"/>
  <c r="P33" i="126"/>
  <c r="O33" i="126"/>
  <c r="CD32" i="126"/>
  <c r="BZ32" i="126"/>
  <c r="CB32" i="126"/>
  <c r="BY32" i="126"/>
  <c r="BX32" i="126"/>
  <c r="BW32" i="126"/>
  <c r="BV32" i="126"/>
  <c r="BU32" i="126"/>
  <c r="BT32" i="126"/>
  <c r="BS32" i="126"/>
  <c r="BR32" i="126"/>
  <c r="BQ32" i="126"/>
  <c r="BP32" i="126"/>
  <c r="BO32" i="126"/>
  <c r="BN32" i="126"/>
  <c r="BM32" i="126"/>
  <c r="BL32" i="126"/>
  <c r="BK32" i="126"/>
  <c r="BJ32" i="126"/>
  <c r="BI32" i="126"/>
  <c r="BH32" i="126"/>
  <c r="BG32" i="126"/>
  <c r="BE32" i="126"/>
  <c r="BD32" i="126"/>
  <c r="P32" i="126"/>
  <c r="O32" i="126"/>
  <c r="CD31" i="126"/>
  <c r="CB31" i="126"/>
  <c r="CA31" i="126"/>
  <c r="BZ31" i="126"/>
  <c r="BY31" i="126"/>
  <c r="BX31" i="126"/>
  <c r="BW31" i="126"/>
  <c r="BV31" i="126"/>
  <c r="BU31" i="126"/>
  <c r="BT31" i="126"/>
  <c r="BS31" i="126"/>
  <c r="BR31" i="126"/>
  <c r="BQ31" i="126"/>
  <c r="BP31" i="126"/>
  <c r="BO31" i="126"/>
  <c r="BN31" i="126"/>
  <c r="BM31" i="126"/>
  <c r="BL31" i="126"/>
  <c r="BK31" i="126"/>
  <c r="BJ31" i="126"/>
  <c r="BI31" i="126"/>
  <c r="BH31" i="126"/>
  <c r="BG31" i="126"/>
  <c r="BE31" i="126"/>
  <c r="BD31" i="126"/>
  <c r="P31" i="126"/>
  <c r="O31" i="126"/>
  <c r="CD30" i="126"/>
  <c r="CB30" i="126"/>
  <c r="BZ30" i="126"/>
  <c r="CA30" i="126"/>
  <c r="BY30" i="126"/>
  <c r="BX30" i="126"/>
  <c r="BW30" i="126"/>
  <c r="BV30" i="126"/>
  <c r="BU30" i="126"/>
  <c r="BT30" i="126"/>
  <c r="BS30" i="126"/>
  <c r="BR30" i="126"/>
  <c r="BQ30" i="126"/>
  <c r="BP30" i="126"/>
  <c r="BO30" i="126"/>
  <c r="BN30" i="126"/>
  <c r="BM30" i="126"/>
  <c r="BL30" i="126"/>
  <c r="BK30" i="126"/>
  <c r="BJ30" i="126"/>
  <c r="BI30" i="126"/>
  <c r="BH30" i="126"/>
  <c r="BG30" i="126"/>
  <c r="BG27" i="126"/>
  <c r="BE30" i="126"/>
  <c r="BD30" i="126"/>
  <c r="P30" i="126"/>
  <c r="O30" i="126"/>
  <c r="CD29" i="126"/>
  <c r="BZ29" i="126"/>
  <c r="CB29" i="126"/>
  <c r="BY29" i="126"/>
  <c r="BX29" i="126"/>
  <c r="BW29" i="126"/>
  <c r="BV29" i="126"/>
  <c r="BU29" i="126"/>
  <c r="BT29" i="126"/>
  <c r="BS29" i="126"/>
  <c r="BR29" i="126"/>
  <c r="BQ29" i="126"/>
  <c r="BP29" i="126"/>
  <c r="BO29" i="126"/>
  <c r="BN29" i="126"/>
  <c r="BM29" i="126"/>
  <c r="BL29" i="126"/>
  <c r="BK29" i="126"/>
  <c r="BJ29" i="126"/>
  <c r="BI29" i="126"/>
  <c r="BH29" i="126"/>
  <c r="BG29" i="126"/>
  <c r="BE29" i="126"/>
  <c r="BD29" i="126"/>
  <c r="P29" i="126"/>
  <c r="O29" i="126"/>
  <c r="CD28" i="126"/>
  <c r="CB28" i="126"/>
  <c r="BZ28" i="126"/>
  <c r="CA28" i="126"/>
  <c r="BY28" i="126"/>
  <c r="BX28" i="126"/>
  <c r="BW28" i="126"/>
  <c r="BV28" i="126"/>
  <c r="BU28" i="126"/>
  <c r="BT28" i="126"/>
  <c r="BS28" i="126"/>
  <c r="BR28" i="126"/>
  <c r="BQ28" i="126"/>
  <c r="BP28" i="126"/>
  <c r="BO28" i="126"/>
  <c r="BN28" i="126"/>
  <c r="BM28" i="126"/>
  <c r="BL28" i="126"/>
  <c r="BK28" i="126"/>
  <c r="BJ28" i="126"/>
  <c r="BI28" i="126"/>
  <c r="BH28" i="126"/>
  <c r="BG28" i="126"/>
  <c r="BE28" i="126"/>
  <c r="BD28" i="126"/>
  <c r="P28" i="126"/>
  <c r="O28" i="126"/>
  <c r="BW27" i="126"/>
  <c r="BV27" i="126"/>
  <c r="BP27" i="126"/>
  <c r="BO27" i="126"/>
  <c r="BN27" i="126"/>
  <c r="BM27" i="126"/>
  <c r="BL27" i="126"/>
  <c r="BK27" i="126"/>
  <c r="BJ27" i="126"/>
  <c r="BI27" i="126"/>
  <c r="BH27" i="126"/>
  <c r="BE27" i="126"/>
  <c r="BC27" i="126"/>
  <c r="BB27" i="126"/>
  <c r="BZ27" i="126"/>
  <c r="BA27" i="126"/>
  <c r="AZ27" i="126"/>
  <c r="CD27" i="126"/>
  <c r="AY27" i="126"/>
  <c r="BD27" i="126"/>
  <c r="AX27" i="126"/>
  <c r="AW27" i="126"/>
  <c r="AV27" i="126"/>
  <c r="AU27" i="126"/>
  <c r="AT27" i="126"/>
  <c r="AS27" i="126"/>
  <c r="AR27" i="126"/>
  <c r="BU27" i="126"/>
  <c r="AQ27" i="126"/>
  <c r="AP27" i="126"/>
  <c r="BT27" i="126"/>
  <c r="AO27" i="126"/>
  <c r="AN27" i="126"/>
  <c r="BS27" i="126"/>
  <c r="AM27" i="126"/>
  <c r="AL27" i="126"/>
  <c r="BR27" i="126"/>
  <c r="AK27" i="126"/>
  <c r="AJ27" i="126"/>
  <c r="BQ27" i="126"/>
  <c r="P27" i="126"/>
  <c r="O27" i="126"/>
  <c r="N27" i="126"/>
  <c r="M27" i="126"/>
  <c r="L27" i="126"/>
  <c r="K27" i="126"/>
  <c r="J27" i="126"/>
  <c r="I27" i="126"/>
  <c r="CD25" i="126"/>
  <c r="CB25" i="126"/>
  <c r="BZ25" i="126"/>
  <c r="CA25" i="126"/>
  <c r="BY25" i="126"/>
  <c r="BX25" i="126"/>
  <c r="BW25" i="126"/>
  <c r="BV25" i="126"/>
  <c r="BU25" i="126"/>
  <c r="BT25" i="126"/>
  <c r="BS25" i="126"/>
  <c r="BR25" i="126"/>
  <c r="BQ25" i="126"/>
  <c r="BP25" i="126"/>
  <c r="BO25" i="126"/>
  <c r="BN25" i="126"/>
  <c r="BM25" i="126"/>
  <c r="BL25" i="126"/>
  <c r="BK25" i="126"/>
  <c r="BJ25" i="126"/>
  <c r="BI25" i="126"/>
  <c r="BH25" i="126"/>
  <c r="BG25" i="126"/>
  <c r="BE25" i="126"/>
  <c r="BD25" i="126"/>
  <c r="P25" i="126"/>
  <c r="O25" i="126"/>
  <c r="CD23" i="126"/>
  <c r="CB23" i="126"/>
  <c r="CA23" i="126"/>
  <c r="BP23" i="126"/>
  <c r="BO23" i="126"/>
  <c r="BN23" i="126"/>
  <c r="BM23" i="126"/>
  <c r="BL23" i="126"/>
  <c r="BK23" i="126"/>
  <c r="BJ23" i="126"/>
  <c r="BI23" i="126"/>
  <c r="BH23" i="126"/>
  <c r="BG23" i="126"/>
  <c r="BE23" i="126"/>
  <c r="BD23" i="126"/>
  <c r="P23" i="126"/>
  <c r="O23" i="126"/>
  <c r="CD22" i="126"/>
  <c r="BZ22" i="126"/>
  <c r="CB22" i="126"/>
  <c r="BY22" i="126"/>
  <c r="BX22" i="126"/>
  <c r="BW22" i="126"/>
  <c r="BV22" i="126"/>
  <c r="BU22" i="126"/>
  <c r="BT22" i="126"/>
  <c r="BS22" i="126"/>
  <c r="BR22" i="126"/>
  <c r="BQ22" i="126"/>
  <c r="BP22" i="126"/>
  <c r="BO22" i="126"/>
  <c r="BN22" i="126"/>
  <c r="BM22" i="126"/>
  <c r="BL22" i="126"/>
  <c r="BK22" i="126"/>
  <c r="BJ22" i="126"/>
  <c r="BI22" i="126"/>
  <c r="BH22" i="126"/>
  <c r="BG22" i="126"/>
  <c r="BG21" i="126"/>
  <c r="BE22" i="126"/>
  <c r="BD22" i="126"/>
  <c r="P22" i="126"/>
  <c r="O22" i="126"/>
  <c r="BU21" i="126"/>
  <c r="BT21" i="126"/>
  <c r="BS21" i="126"/>
  <c r="BP21" i="126"/>
  <c r="BO21" i="126"/>
  <c r="BN21" i="126"/>
  <c r="BM21" i="126"/>
  <c r="BL21" i="126"/>
  <c r="BK21" i="126"/>
  <c r="BJ21" i="126"/>
  <c r="BI21" i="126"/>
  <c r="BC21" i="126"/>
  <c r="BD21" i="126"/>
  <c r="BB21" i="126"/>
  <c r="BZ21" i="126"/>
  <c r="BA21" i="126"/>
  <c r="BA40" i="126"/>
  <c r="AZ21" i="126"/>
  <c r="AZ40" i="126"/>
  <c r="AY21" i="126"/>
  <c r="AY40" i="126"/>
  <c r="AX21" i="126"/>
  <c r="AX40" i="126"/>
  <c r="AW21" i="126"/>
  <c r="AW40" i="126"/>
  <c r="AV21" i="126"/>
  <c r="BW21" i="126"/>
  <c r="AU21" i="126"/>
  <c r="AU40" i="126"/>
  <c r="AT21" i="126"/>
  <c r="BV21" i="126"/>
  <c r="AS21" i="126"/>
  <c r="AS40" i="126"/>
  <c r="AR21" i="126"/>
  <c r="AR40" i="126"/>
  <c r="BU40" i="126"/>
  <c r="AQ21" i="126"/>
  <c r="AQ40" i="126"/>
  <c r="AP21" i="126"/>
  <c r="AP40" i="126"/>
  <c r="AO21" i="126"/>
  <c r="AO40" i="126"/>
  <c r="AN21" i="126"/>
  <c r="AN40" i="126"/>
  <c r="BS40" i="126"/>
  <c r="AM21" i="126"/>
  <c r="AM40" i="126"/>
  <c r="AL21" i="126"/>
  <c r="BR21" i="126"/>
  <c r="AK21" i="126"/>
  <c r="AK40" i="126"/>
  <c r="AJ21" i="126"/>
  <c r="AJ40" i="126"/>
  <c r="BQ40" i="126"/>
  <c r="N21" i="126"/>
  <c r="N40" i="126"/>
  <c r="M21" i="126"/>
  <c r="P21" i="126"/>
  <c r="L21" i="126"/>
  <c r="L40" i="126"/>
  <c r="K21" i="126"/>
  <c r="J21" i="126"/>
  <c r="J40" i="126"/>
  <c r="I21" i="126"/>
  <c r="I40" i="126"/>
  <c r="BP18" i="126"/>
  <c r="BP42" i="126"/>
  <c r="BO18" i="126"/>
  <c r="BN18" i="126"/>
  <c r="CD17" i="126"/>
  <c r="CA17" i="126"/>
  <c r="BZ17" i="126"/>
  <c r="CB17" i="126"/>
  <c r="BY17" i="126"/>
  <c r="BX17" i="126"/>
  <c r="CD16" i="126"/>
  <c r="CB16" i="126"/>
  <c r="CA16" i="126"/>
  <c r="BZ16" i="126"/>
  <c r="BY16" i="126"/>
  <c r="BX16" i="126"/>
  <c r="BW16" i="126"/>
  <c r="BV16" i="126"/>
  <c r="BU16" i="126"/>
  <c r="BT16" i="126"/>
  <c r="BS16" i="126"/>
  <c r="BR16" i="126"/>
  <c r="BQ16" i="126"/>
  <c r="BP16" i="126"/>
  <c r="BO16" i="126"/>
  <c r="BN16" i="126"/>
  <c r="BM16" i="126"/>
  <c r="BL16" i="126"/>
  <c r="BK16" i="126"/>
  <c r="BJ16" i="126"/>
  <c r="BI16" i="126"/>
  <c r="BH16" i="126"/>
  <c r="BG16" i="126"/>
  <c r="BE16" i="126"/>
  <c r="BD16" i="126"/>
  <c r="P16" i="126"/>
  <c r="O16" i="126"/>
  <c r="CD15" i="126"/>
  <c r="BZ15" i="126"/>
  <c r="CB15" i="126"/>
  <c r="BY15" i="126"/>
  <c r="BX15" i="126"/>
  <c r="BW15" i="126"/>
  <c r="BV15" i="126"/>
  <c r="BU15" i="126"/>
  <c r="BT15" i="126"/>
  <c r="BS15" i="126"/>
  <c r="BR15" i="126"/>
  <c r="BQ15" i="126"/>
  <c r="BP15" i="126"/>
  <c r="BO15" i="126"/>
  <c r="BN15" i="126"/>
  <c r="BM15" i="126"/>
  <c r="BL15" i="126"/>
  <c r="BK15" i="126"/>
  <c r="BJ15" i="126"/>
  <c r="BI15" i="126"/>
  <c r="BH15" i="126"/>
  <c r="BH13" i="126"/>
  <c r="BG15" i="126"/>
  <c r="BE15" i="126"/>
  <c r="BD15" i="126"/>
  <c r="P15" i="126"/>
  <c r="O15" i="126"/>
  <c r="CD14" i="126"/>
  <c r="BZ14" i="126"/>
  <c r="CA14" i="126"/>
  <c r="BY14" i="126"/>
  <c r="BX14" i="126"/>
  <c r="BW14" i="126"/>
  <c r="BV14" i="126"/>
  <c r="BU14" i="126"/>
  <c r="BT14" i="126"/>
  <c r="BS14" i="126"/>
  <c r="BR14" i="126"/>
  <c r="BQ14" i="126"/>
  <c r="BP14" i="126"/>
  <c r="BO14" i="126"/>
  <c r="BN14" i="126"/>
  <c r="BM14" i="126"/>
  <c r="BL14" i="126"/>
  <c r="BK14" i="126"/>
  <c r="BJ14" i="126"/>
  <c r="BI14" i="126"/>
  <c r="BH14" i="126"/>
  <c r="BG14" i="126"/>
  <c r="BG13" i="126"/>
  <c r="BE14" i="126"/>
  <c r="BD14" i="126"/>
  <c r="P14" i="126"/>
  <c r="O14" i="126"/>
  <c r="CD13" i="126"/>
  <c r="BU13" i="126"/>
  <c r="BT13" i="126"/>
  <c r="BP13" i="126"/>
  <c r="BO13" i="126"/>
  <c r="BN13" i="126"/>
  <c r="BM13" i="126"/>
  <c r="BL13" i="126"/>
  <c r="BK13" i="126"/>
  <c r="BJ13" i="126"/>
  <c r="BI13" i="126"/>
  <c r="BD13" i="126"/>
  <c r="BC13" i="126"/>
  <c r="BZ13" i="126"/>
  <c r="BB13" i="126"/>
  <c r="BA13" i="126"/>
  <c r="AZ13" i="126"/>
  <c r="BY13" i="126"/>
  <c r="AY13" i="126"/>
  <c r="BX13" i="126"/>
  <c r="AX13" i="126"/>
  <c r="AW13" i="126"/>
  <c r="AV13" i="126"/>
  <c r="BW13" i="126"/>
  <c r="AU13" i="126"/>
  <c r="BV13" i="126"/>
  <c r="AT13" i="126"/>
  <c r="AS13" i="126"/>
  <c r="AR13" i="126"/>
  <c r="AQ13" i="126"/>
  <c r="AP13" i="126"/>
  <c r="AO13" i="126"/>
  <c r="AN13" i="126"/>
  <c r="BS13" i="126"/>
  <c r="AM13" i="126"/>
  <c r="BR13" i="126"/>
  <c r="AL13" i="126"/>
  <c r="AK13" i="126"/>
  <c r="AJ13" i="126"/>
  <c r="BQ13" i="126"/>
  <c r="N13" i="126"/>
  <c r="P13" i="126"/>
  <c r="M13" i="126"/>
  <c r="O13" i="126"/>
  <c r="L13" i="126"/>
  <c r="K13" i="126"/>
  <c r="J13" i="126"/>
  <c r="I13" i="126"/>
  <c r="BP11" i="126"/>
  <c r="BO11" i="126"/>
  <c r="BN11" i="126"/>
  <c r="BM11" i="126"/>
  <c r="BM18" i="126"/>
  <c r="BM42" i="126"/>
  <c r="BK11" i="126"/>
  <c r="BK18" i="126"/>
  <c r="BK42" i="126"/>
  <c r="BJ11" i="126"/>
  <c r="BJ18" i="126"/>
  <c r="BJ42" i="126"/>
  <c r="BB11" i="126"/>
  <c r="BB18" i="126"/>
  <c r="BA11" i="126"/>
  <c r="BA18" i="126"/>
  <c r="BA42" i="126"/>
  <c r="AX11" i="126"/>
  <c r="AX18" i="126"/>
  <c r="AV11" i="126"/>
  <c r="AV18" i="126"/>
  <c r="AT11" i="126"/>
  <c r="AS11" i="126"/>
  <c r="AS18" i="126"/>
  <c r="AS42" i="126"/>
  <c r="AP11" i="126"/>
  <c r="AP18" i="126"/>
  <c r="AN11" i="126"/>
  <c r="AN18" i="126"/>
  <c r="AL11" i="126"/>
  <c r="AL18" i="126"/>
  <c r="AK11" i="126"/>
  <c r="AK18" i="126"/>
  <c r="AK42" i="126"/>
  <c r="M11" i="126"/>
  <c r="M18" i="126"/>
  <c r="K11" i="126"/>
  <c r="K18" i="126"/>
  <c r="K42" i="126"/>
  <c r="J11" i="126"/>
  <c r="J18" i="126"/>
  <c r="J42" i="126"/>
  <c r="CD10" i="126"/>
  <c r="CB10" i="126"/>
  <c r="BZ10" i="126"/>
  <c r="CA10" i="126"/>
  <c r="BY10" i="126"/>
  <c r="BX10" i="126"/>
  <c r="BW10" i="126"/>
  <c r="BV10" i="126"/>
  <c r="BU10" i="126"/>
  <c r="BT10" i="126"/>
  <c r="BS10" i="126"/>
  <c r="BR10" i="126"/>
  <c r="BQ10" i="126"/>
  <c r="BP10" i="126"/>
  <c r="BO10" i="126"/>
  <c r="BN10" i="126"/>
  <c r="BM10" i="126"/>
  <c r="BL10" i="126"/>
  <c r="BK10" i="126"/>
  <c r="BJ10" i="126"/>
  <c r="BI10" i="126"/>
  <c r="BH10" i="126"/>
  <c r="BG10" i="126"/>
  <c r="BE10" i="126"/>
  <c r="BD10" i="126"/>
  <c r="P10" i="126"/>
  <c r="O10" i="126"/>
  <c r="CD9" i="126"/>
  <c r="BZ9" i="126"/>
  <c r="CA9" i="126"/>
  <c r="BY9" i="126"/>
  <c r="BX9" i="126"/>
  <c r="BW9" i="126"/>
  <c r="BV9" i="126"/>
  <c r="BU9" i="126"/>
  <c r="BT9" i="126"/>
  <c r="BS9" i="126"/>
  <c r="BR9" i="126"/>
  <c r="BQ9" i="126"/>
  <c r="BP9" i="126"/>
  <c r="BO9" i="126"/>
  <c r="BN9" i="126"/>
  <c r="BM9" i="126"/>
  <c r="BL9" i="126"/>
  <c r="BK9" i="126"/>
  <c r="BJ9" i="126"/>
  <c r="BI9" i="126"/>
  <c r="BH9" i="126"/>
  <c r="BG9" i="126"/>
  <c r="BE9" i="126"/>
  <c r="BD9" i="126"/>
  <c r="P9" i="126"/>
  <c r="O9" i="126"/>
  <c r="CD8" i="126"/>
  <c r="CB8" i="126"/>
  <c r="BZ8" i="126"/>
  <c r="CA8" i="126"/>
  <c r="BY8" i="126"/>
  <c r="BX8" i="126"/>
  <c r="BW8" i="126"/>
  <c r="BV8" i="126"/>
  <c r="BU8" i="126"/>
  <c r="BT8" i="126"/>
  <c r="BS8" i="126"/>
  <c r="BR8" i="126"/>
  <c r="BQ8" i="126"/>
  <c r="BP8" i="126"/>
  <c r="BO8" i="126"/>
  <c r="BN8" i="126"/>
  <c r="BM8" i="126"/>
  <c r="BL8" i="126"/>
  <c r="BK8" i="126"/>
  <c r="BJ8" i="126"/>
  <c r="BI8" i="126"/>
  <c r="BH8" i="126"/>
  <c r="BG8" i="126"/>
  <c r="BE8" i="126"/>
  <c r="BD8" i="126"/>
  <c r="P8" i="126"/>
  <c r="O8" i="126"/>
  <c r="CD7" i="126"/>
  <c r="BZ7" i="126"/>
  <c r="BY7" i="126"/>
  <c r="CB7" i="126"/>
  <c r="BX7" i="126"/>
  <c r="CA7" i="126"/>
  <c r="BW7" i="126"/>
  <c r="BV7" i="126"/>
  <c r="BU7" i="126"/>
  <c r="BT7" i="126"/>
  <c r="BS7" i="126"/>
  <c r="BR7" i="126"/>
  <c r="BQ7" i="126"/>
  <c r="BP7" i="126"/>
  <c r="BO7" i="126"/>
  <c r="BN7" i="126"/>
  <c r="BM7" i="126"/>
  <c r="BL7" i="126"/>
  <c r="BK7" i="126"/>
  <c r="BJ7" i="126"/>
  <c r="BI7" i="126"/>
  <c r="BH7" i="126"/>
  <c r="BG7" i="126"/>
  <c r="BE7" i="126"/>
  <c r="BD7" i="126"/>
  <c r="P7" i="126"/>
  <c r="O7" i="126"/>
  <c r="CD6" i="126"/>
  <c r="CA6" i="126"/>
  <c r="BZ6" i="126"/>
  <c r="CB6" i="126"/>
  <c r="BY6" i="126"/>
  <c r="BX6" i="126"/>
  <c r="BW6" i="126"/>
  <c r="BV6" i="126"/>
  <c r="BU6" i="126"/>
  <c r="BT6" i="126"/>
  <c r="BS6" i="126"/>
  <c r="BR6" i="126"/>
  <c r="BQ6" i="126"/>
  <c r="BP6" i="126"/>
  <c r="BO6" i="126"/>
  <c r="BN6" i="126"/>
  <c r="BM6" i="126"/>
  <c r="BL6" i="126"/>
  <c r="BK6" i="126"/>
  <c r="BJ6" i="126"/>
  <c r="BI6" i="126"/>
  <c r="BH6" i="126"/>
  <c r="BG6" i="126"/>
  <c r="BE6" i="126"/>
  <c r="BD6" i="126"/>
  <c r="P6" i="126"/>
  <c r="O6" i="126"/>
  <c r="CD5" i="126"/>
  <c r="CA5" i="126"/>
  <c r="BZ5" i="126"/>
  <c r="CB5" i="126"/>
  <c r="BY5" i="126"/>
  <c r="BX5" i="126"/>
  <c r="BW5" i="126"/>
  <c r="BV5" i="126"/>
  <c r="BU5" i="126"/>
  <c r="BT5" i="126"/>
  <c r="BS5" i="126"/>
  <c r="BR5" i="126"/>
  <c r="BQ5" i="126"/>
  <c r="BP5" i="126"/>
  <c r="BO5" i="126"/>
  <c r="BN5" i="126"/>
  <c r="BM5" i="126"/>
  <c r="BL5" i="126"/>
  <c r="BK5" i="126"/>
  <c r="BJ5" i="126"/>
  <c r="BI5" i="126"/>
  <c r="BH5" i="126"/>
  <c r="BG5" i="126"/>
  <c r="BE5" i="126"/>
  <c r="BD5" i="126"/>
  <c r="P5" i="126"/>
  <c r="O5" i="126"/>
  <c r="BZ4" i="126"/>
  <c r="BV4" i="126"/>
  <c r="BR4" i="126"/>
  <c r="BP4" i="126"/>
  <c r="BO4" i="126"/>
  <c r="BN4" i="126"/>
  <c r="BM4" i="126"/>
  <c r="BL4" i="126"/>
  <c r="BL11" i="126"/>
  <c r="BL18" i="126"/>
  <c r="BL42" i="126"/>
  <c r="BK4" i="126"/>
  <c r="BJ4" i="126"/>
  <c r="BI4" i="126"/>
  <c r="BI11" i="126"/>
  <c r="BI18" i="126"/>
  <c r="BI42" i="126"/>
  <c r="BH4" i="126"/>
  <c r="BH11" i="126"/>
  <c r="BH18" i="126"/>
  <c r="BE4" i="126"/>
  <c r="BC4" i="126"/>
  <c r="BD4" i="126"/>
  <c r="BB4" i="126"/>
  <c r="BA4" i="126"/>
  <c r="AZ4" i="126"/>
  <c r="AZ11" i="126"/>
  <c r="AY4" i="126"/>
  <c r="BX4" i="126"/>
  <c r="AX4" i="126"/>
  <c r="AW4" i="126"/>
  <c r="AW11" i="126"/>
  <c r="AV4" i="126"/>
  <c r="BW4" i="126"/>
  <c r="AU4" i="126"/>
  <c r="AU11" i="126"/>
  <c r="AU18" i="126"/>
  <c r="AU42" i="126"/>
  <c r="AT4" i="126"/>
  <c r="AS4" i="126"/>
  <c r="AR4" i="126"/>
  <c r="AR11" i="126"/>
  <c r="AQ4" i="126"/>
  <c r="AQ11" i="126"/>
  <c r="AQ18" i="126"/>
  <c r="AP4" i="126"/>
  <c r="AO4" i="126"/>
  <c r="AO11" i="126"/>
  <c r="AN4" i="126"/>
  <c r="BS4" i="126"/>
  <c r="AM4" i="126"/>
  <c r="AM11" i="126"/>
  <c r="AL4" i="126"/>
  <c r="AK4" i="126"/>
  <c r="AJ4" i="126"/>
  <c r="AJ11" i="126"/>
  <c r="P4" i="126"/>
  <c r="N4" i="126"/>
  <c r="N11" i="126"/>
  <c r="M4" i="126"/>
  <c r="O4" i="126"/>
  <c r="L4" i="126"/>
  <c r="L11" i="126"/>
  <c r="K4" i="126"/>
  <c r="J4" i="126"/>
  <c r="I4" i="126"/>
  <c r="I11" i="126"/>
  <c r="I18" i="126"/>
  <c r="H4" i="126"/>
  <c r="G4" i="126"/>
  <c r="F4" i="126"/>
  <c r="E4" i="126"/>
  <c r="D4" i="126"/>
  <c r="C4" i="126"/>
  <c r="BH25" i="124"/>
  <c r="BP25" i="124"/>
  <c r="E13" i="124"/>
  <c r="AT13" i="124"/>
  <c r="M13" i="124"/>
  <c r="BH7" i="124"/>
  <c r="BG7" i="124"/>
  <c r="BL7" i="124"/>
  <c r="F21" i="124"/>
  <c r="BD37" i="124"/>
  <c r="H21" i="124"/>
  <c r="BI28" i="124"/>
  <c r="BM28" i="124"/>
  <c r="BQ28" i="124"/>
  <c r="BU28" i="124"/>
  <c r="BY28" i="124"/>
  <c r="BK30" i="124"/>
  <c r="BO30" i="124"/>
  <c r="BS30" i="124"/>
  <c r="BJ31" i="124"/>
  <c r="BN31" i="124"/>
  <c r="BR31" i="124"/>
  <c r="BV31" i="124"/>
  <c r="BZ31" i="124"/>
  <c r="BF31" i="124"/>
  <c r="P16" i="124"/>
  <c r="BK16" i="124"/>
  <c r="BK36" i="124"/>
  <c r="BO36" i="124"/>
  <c r="BS36" i="124"/>
  <c r="BW36" i="124"/>
  <c r="BJ15" i="124"/>
  <c r="BN15" i="124"/>
  <c r="BR15" i="124"/>
  <c r="BV15" i="124"/>
  <c r="BZ15" i="124"/>
  <c r="O15" i="124"/>
  <c r="BO28" i="124"/>
  <c r="BS28" i="124"/>
  <c r="BW28" i="124"/>
  <c r="J13" i="124"/>
  <c r="U13" i="124"/>
  <c r="AC13" i="124"/>
  <c r="AK13" i="124"/>
  <c r="AS13" i="124"/>
  <c r="BA13" i="124"/>
  <c r="BJ25" i="124"/>
  <c r="BN25" i="124"/>
  <c r="BR25" i="124"/>
  <c r="BV25" i="124"/>
  <c r="BZ25" i="124"/>
  <c r="BF25" i="124"/>
  <c r="BM9" i="124"/>
  <c r="BU9" i="124"/>
  <c r="AY13" i="124"/>
  <c r="L27" i="124"/>
  <c r="BE33" i="124"/>
  <c r="P6" i="124"/>
  <c r="BT33" i="124"/>
  <c r="BH10" i="124"/>
  <c r="BG10" i="124"/>
  <c r="BL10" i="124"/>
  <c r="BP10" i="124"/>
  <c r="BT10" i="124"/>
  <c r="BX10" i="124"/>
  <c r="BI22" i="124"/>
  <c r="BN23" i="124"/>
  <c r="BP7" i="124"/>
  <c r="AH35" i="124"/>
  <c r="AG35" i="124"/>
  <c r="P29" i="124"/>
  <c r="BE30" i="124"/>
  <c r="P33" i="124"/>
  <c r="I35" i="124"/>
  <c r="O5" i="124"/>
  <c r="BQ22" i="124"/>
  <c r="BK5" i="124"/>
  <c r="BO5" i="124"/>
  <c r="BS5" i="124"/>
  <c r="BW5" i="124"/>
  <c r="BL16" i="124"/>
  <c r="BT16" i="124"/>
  <c r="BH28" i="124"/>
  <c r="BG28" i="124"/>
  <c r="BL28" i="124"/>
  <c r="BP28" i="124"/>
  <c r="BT28" i="124"/>
  <c r="BX28" i="124"/>
  <c r="O29" i="124"/>
  <c r="BB12" i="123"/>
  <c r="BE18" i="123"/>
  <c r="BG6" i="123"/>
  <c r="H35" i="124"/>
  <c r="BC12" i="123"/>
  <c r="BF18" i="123"/>
  <c r="BT7" i="124"/>
  <c r="BX7" i="124"/>
  <c r="O30" i="124"/>
  <c r="BB6" i="123"/>
  <c r="BD12" i="123"/>
  <c r="BG18" i="123"/>
  <c r="AO4" i="124"/>
  <c r="AO11" i="124"/>
  <c r="BD9" i="124"/>
  <c r="AB21" i="124"/>
  <c r="BU22" i="124"/>
  <c r="O25" i="124"/>
  <c r="BD29" i="124"/>
  <c r="BC6" i="123"/>
  <c r="BE12" i="123"/>
  <c r="W21" i="124"/>
  <c r="BD6" i="123"/>
  <c r="BF12" i="123"/>
  <c r="P9" i="124"/>
  <c r="BE10" i="124"/>
  <c r="C21" i="124"/>
  <c r="U27" i="124"/>
  <c r="AS27" i="124"/>
  <c r="BA27" i="124"/>
  <c r="BE6" i="123"/>
  <c r="BG12" i="123"/>
  <c r="BB18" i="123"/>
  <c r="BD18" i="123"/>
  <c r="BI8" i="124"/>
  <c r="BM8" i="124"/>
  <c r="BQ8" i="124"/>
  <c r="BU8" i="124"/>
  <c r="BY8" i="124"/>
  <c r="BO10" i="124"/>
  <c r="BE29" i="124"/>
  <c r="BF6" i="123"/>
  <c r="BC18" i="123"/>
  <c r="P8" i="124"/>
  <c r="BY33" i="124"/>
  <c r="J4" i="124"/>
  <c r="J11" i="124"/>
  <c r="BU33" i="124"/>
  <c r="Y13" i="124"/>
  <c r="AR21" i="124"/>
  <c r="BU21" i="124"/>
  <c r="BM29" i="124"/>
  <c r="BU29" i="124"/>
  <c r="CD29" i="124"/>
  <c r="BH37" i="124"/>
  <c r="BX37" i="124"/>
  <c r="BK38" i="124"/>
  <c r="BQ10" i="124"/>
  <c r="BI33" i="124"/>
  <c r="BI7" i="124"/>
  <c r="BQ7" i="124"/>
  <c r="D13" i="124"/>
  <c r="L13" i="124"/>
  <c r="W13" i="124"/>
  <c r="AE13" i="124"/>
  <c r="AM13" i="124"/>
  <c r="BR13" i="124"/>
  <c r="BV14" i="124"/>
  <c r="BD14" i="124"/>
  <c r="BH16" i="124"/>
  <c r="BG16" i="124"/>
  <c r="BP16" i="124"/>
  <c r="BV22" i="124"/>
  <c r="BZ22" i="124"/>
  <c r="BI30" i="124"/>
  <c r="BM30" i="124"/>
  <c r="BQ30" i="124"/>
  <c r="BX31" i="124"/>
  <c r="CA31" i="124"/>
  <c r="BE36" i="124"/>
  <c r="BD38" i="124"/>
  <c r="BS8" i="124"/>
  <c r="BY10" i="124"/>
  <c r="BQ33" i="124"/>
  <c r="AE21" i="124"/>
  <c r="BI10" i="124"/>
  <c r="P25" i="124"/>
  <c r="R4" i="124"/>
  <c r="R11" i="124"/>
  <c r="AX4" i="124"/>
  <c r="AX11" i="124"/>
  <c r="X4" i="124"/>
  <c r="X11" i="124"/>
  <c r="S4" i="124"/>
  <c r="S11" i="124"/>
  <c r="AY4" i="124"/>
  <c r="AY11" i="124"/>
  <c r="AY18" i="124"/>
  <c r="F13" i="124"/>
  <c r="E21" i="124"/>
  <c r="O22" i="124"/>
  <c r="BN30" i="124"/>
  <c r="BI31" i="124"/>
  <c r="P36" i="124"/>
  <c r="Y35" i="124"/>
  <c r="AW35" i="124"/>
  <c r="P44" i="124"/>
  <c r="AH4" i="124"/>
  <c r="AH11" i="124"/>
  <c r="AN4" i="124"/>
  <c r="AN11" i="124"/>
  <c r="I4" i="124"/>
  <c r="I11" i="124"/>
  <c r="Y4" i="124"/>
  <c r="Y11" i="124"/>
  <c r="BK11" i="124"/>
  <c r="AG4" i="124"/>
  <c r="AG11" i="124"/>
  <c r="AW4" i="124"/>
  <c r="AW11" i="124"/>
  <c r="BE7" i="124"/>
  <c r="BL14" i="124"/>
  <c r="BK15" i="124"/>
  <c r="BO15" i="124"/>
  <c r="BS15" i="124"/>
  <c r="BW15" i="124"/>
  <c r="Y21" i="124"/>
  <c r="AG21" i="124"/>
  <c r="BR28" i="124"/>
  <c r="R35" i="124"/>
  <c r="AX35" i="124"/>
  <c r="BJ38" i="124"/>
  <c r="BN38" i="124"/>
  <c r="BR38" i="124"/>
  <c r="BV38" i="124"/>
  <c r="BZ38" i="124"/>
  <c r="CA38" i="124"/>
  <c r="BI5" i="124"/>
  <c r="BM5" i="124"/>
  <c r="BQ5" i="124"/>
  <c r="BU5" i="124"/>
  <c r="CD5" i="124"/>
  <c r="BJ6" i="124"/>
  <c r="BN6" i="124"/>
  <c r="BR6" i="124"/>
  <c r="BV6" i="124"/>
  <c r="BZ6" i="124"/>
  <c r="BF6" i="124"/>
  <c r="BK8" i="124"/>
  <c r="BH15" i="124"/>
  <c r="BG15" i="124"/>
  <c r="BL15" i="124"/>
  <c r="BP15" i="124"/>
  <c r="BS16" i="124"/>
  <c r="BB21" i="124"/>
  <c r="BZ21" i="124"/>
  <c r="BU30" i="124"/>
  <c r="P31" i="124"/>
  <c r="K27" i="124"/>
  <c r="BV32" i="124"/>
  <c r="BZ32" i="124"/>
  <c r="BF32" i="124"/>
  <c r="BM33" i="124"/>
  <c r="AO35" i="124"/>
  <c r="BG38" i="124"/>
  <c r="AG13" i="124"/>
  <c r="AO13" i="124"/>
  <c r="AW13" i="124"/>
  <c r="CD22" i="124"/>
  <c r="H27" i="124"/>
  <c r="Y27" i="124"/>
  <c r="AG27" i="124"/>
  <c r="AO27" i="124"/>
  <c r="AW27" i="124"/>
  <c r="BH31" i="124"/>
  <c r="BG31" i="124"/>
  <c r="BL31" i="124"/>
  <c r="BP31" i="124"/>
  <c r="BT31" i="124"/>
  <c r="BL37" i="124"/>
  <c r="BP37" i="124"/>
  <c r="BT37" i="124"/>
  <c r="BJ5" i="124"/>
  <c r="BN5" i="124"/>
  <c r="BR5" i="124"/>
  <c r="BV5" i="124"/>
  <c r="BZ5" i="124"/>
  <c r="BH8" i="124"/>
  <c r="BG8" i="124"/>
  <c r="BL8" i="124"/>
  <c r="BP8" i="124"/>
  <c r="BT8" i="124"/>
  <c r="BX8" i="124"/>
  <c r="O9" i="124"/>
  <c r="BK9" i="124"/>
  <c r="BO9" i="124"/>
  <c r="BS9" i="124"/>
  <c r="BW9" i="124"/>
  <c r="BN14" i="124"/>
  <c r="BX16" i="124"/>
  <c r="U21" i="124"/>
  <c r="BM23" i="124"/>
  <c r="BK28" i="124"/>
  <c r="BL29" i="124"/>
  <c r="BT29" i="124"/>
  <c r="C27" i="124"/>
  <c r="BV30" i="124"/>
  <c r="BK32" i="124"/>
  <c r="BO32" i="124"/>
  <c r="BS32" i="124"/>
  <c r="BW32" i="124"/>
  <c r="BJ33" i="124"/>
  <c r="BN33" i="124"/>
  <c r="BR33" i="124"/>
  <c r="BV33" i="124"/>
  <c r="BZ33" i="124"/>
  <c r="H13" i="124"/>
  <c r="AA13" i="124"/>
  <c r="V21" i="124"/>
  <c r="BK25" i="124"/>
  <c r="BO25" i="124"/>
  <c r="BS25" i="124"/>
  <c r="BW25" i="124"/>
  <c r="D27" i="124"/>
  <c r="G4" i="124"/>
  <c r="G11" i="124"/>
  <c r="Z4" i="124"/>
  <c r="Z11" i="124"/>
  <c r="AP4" i="124"/>
  <c r="AP11" i="124"/>
  <c r="O14" i="124"/>
  <c r="BW30" i="124"/>
  <c r="AC27" i="124"/>
  <c r="AK27" i="124"/>
  <c r="BY31" i="124"/>
  <c r="BH32" i="124"/>
  <c r="BG32" i="124"/>
  <c r="BL32" i="124"/>
  <c r="BP32" i="124"/>
  <c r="BT32" i="124"/>
  <c r="BX32" i="124"/>
  <c r="BD33" i="124"/>
  <c r="O36" i="124"/>
  <c r="BH36" i="124"/>
  <c r="BG36" i="124"/>
  <c r="P5" i="124"/>
  <c r="H4" i="124"/>
  <c r="H11" i="124"/>
  <c r="AA4" i="124"/>
  <c r="AA11" i="124"/>
  <c r="AQ4" i="124"/>
  <c r="AQ11" i="124"/>
  <c r="P7" i="124"/>
  <c r="P10" i="124"/>
  <c r="BW10" i="124"/>
  <c r="P14" i="124"/>
  <c r="M21" i="124"/>
  <c r="P21" i="124"/>
  <c r="BM22" i="124"/>
  <c r="BK23" i="124"/>
  <c r="BO23" i="124"/>
  <c r="BI29" i="124"/>
  <c r="BQ29" i="124"/>
  <c r="BY29" i="124"/>
  <c r="CD9" i="124"/>
  <c r="BD31" i="124"/>
  <c r="BH33" i="124"/>
  <c r="BG33" i="124"/>
  <c r="BL33" i="124"/>
  <c r="BP33" i="124"/>
  <c r="BX33" i="124"/>
  <c r="BL36" i="124"/>
  <c r="BT36" i="124"/>
  <c r="BL5" i="124"/>
  <c r="BP5" i="124"/>
  <c r="BT5" i="124"/>
  <c r="BX5" i="124"/>
  <c r="BM6" i="124"/>
  <c r="S13" i="124"/>
  <c r="BT14" i="124"/>
  <c r="BE16" i="124"/>
  <c r="BH22" i="124"/>
  <c r="BG22" i="124"/>
  <c r="BL22" i="124"/>
  <c r="BP22" i="124"/>
  <c r="BT22" i="124"/>
  <c r="BX22" i="124"/>
  <c r="BS31" i="124"/>
  <c r="BW31" i="124"/>
  <c r="U4" i="124"/>
  <c r="U11" i="124"/>
  <c r="AC4" i="124"/>
  <c r="AC11" i="124"/>
  <c r="AK4" i="124"/>
  <c r="AK11" i="124"/>
  <c r="AS4" i="124"/>
  <c r="AS11" i="124"/>
  <c r="BA4" i="124"/>
  <c r="BA11" i="124"/>
  <c r="CD6" i="124"/>
  <c r="BK7" i="124"/>
  <c r="BO7" i="124"/>
  <c r="BS7" i="124"/>
  <c r="BW7" i="124"/>
  <c r="BJ9" i="124"/>
  <c r="BN9" i="124"/>
  <c r="BR9" i="124"/>
  <c r="BV9" i="124"/>
  <c r="BZ9" i="124"/>
  <c r="BF9" i="124"/>
  <c r="BK10" i="124"/>
  <c r="BS10" i="124"/>
  <c r="BJ14" i="124"/>
  <c r="BR14" i="124"/>
  <c r="BZ14" i="124"/>
  <c r="BE15" i="124"/>
  <c r="Z21" i="124"/>
  <c r="BE25" i="124"/>
  <c r="T27" i="124"/>
  <c r="AZ27" i="124"/>
  <c r="BH29" i="124"/>
  <c r="BG29" i="124"/>
  <c r="BP29" i="124"/>
  <c r="BX29" i="124"/>
  <c r="P30" i="124"/>
  <c r="BF38" i="124"/>
  <c r="W35" i="124"/>
  <c r="AE35" i="124"/>
  <c r="AM35" i="124"/>
  <c r="AU35" i="124"/>
  <c r="CD33" i="124"/>
  <c r="BE31" i="124"/>
  <c r="AF4" i="124"/>
  <c r="AV4" i="124"/>
  <c r="W4" i="124"/>
  <c r="W11" i="124"/>
  <c r="AE4" i="124"/>
  <c r="AE11" i="124"/>
  <c r="AE18" i="124"/>
  <c r="AM4" i="124"/>
  <c r="AM11" i="124"/>
  <c r="AU4" i="124"/>
  <c r="AU11" i="124"/>
  <c r="BE5" i="124"/>
  <c r="BE9" i="124"/>
  <c r="N13" i="124"/>
  <c r="P13" i="124"/>
  <c r="AD13" i="124"/>
  <c r="BN13" i="124"/>
  <c r="AQ13" i="124"/>
  <c r="BC13" i="124"/>
  <c r="BD13" i="124"/>
  <c r="G13" i="124"/>
  <c r="P15" i="124"/>
  <c r="AB27" i="124"/>
  <c r="S27" i="124"/>
  <c r="AA27" i="124"/>
  <c r="AI27" i="124"/>
  <c r="AQ27" i="124"/>
  <c r="AY27" i="124"/>
  <c r="P32" i="124"/>
  <c r="S35" i="124"/>
  <c r="AA35" i="124"/>
  <c r="AI35" i="124"/>
  <c r="AQ35" i="124"/>
  <c r="AY35" i="124"/>
  <c r="BX36" i="124"/>
  <c r="U35" i="124"/>
  <c r="AC35" i="124"/>
  <c r="AK35" i="124"/>
  <c r="BA35" i="124"/>
  <c r="O38" i="124"/>
  <c r="O44" i="124"/>
  <c r="BF15" i="124"/>
  <c r="X35" i="124"/>
  <c r="BH5" i="124"/>
  <c r="BG5" i="124"/>
  <c r="BD6" i="124"/>
  <c r="BJ8" i="124"/>
  <c r="BN8" i="124"/>
  <c r="BR8" i="124"/>
  <c r="BV8" i="124"/>
  <c r="BZ8" i="124"/>
  <c r="BT15" i="124"/>
  <c r="BX15" i="124"/>
  <c r="AH21" i="124"/>
  <c r="BJ22" i="124"/>
  <c r="BN22" i="124"/>
  <c r="BR22" i="124"/>
  <c r="BE22" i="124"/>
  <c r="V27" i="124"/>
  <c r="AL27" i="124"/>
  <c r="BB27" i="124"/>
  <c r="I27" i="124"/>
  <c r="CD30" i="124"/>
  <c r="J35" i="124"/>
  <c r="O33" i="124"/>
  <c r="F35" i="124"/>
  <c r="AN35" i="124"/>
  <c r="F4" i="124"/>
  <c r="F11" i="124"/>
  <c r="E4" i="124"/>
  <c r="E11" i="124"/>
  <c r="E18" i="124"/>
  <c r="BO6" i="124"/>
  <c r="BW6" i="124"/>
  <c r="BE6" i="124"/>
  <c r="BH9" i="124"/>
  <c r="BG9" i="124"/>
  <c r="BL9" i="124"/>
  <c r="BP9" i="124"/>
  <c r="BT9" i="124"/>
  <c r="BX9" i="124"/>
  <c r="BM10" i="124"/>
  <c r="BU10" i="124"/>
  <c r="CD10" i="124"/>
  <c r="I13" i="124"/>
  <c r="BH14" i="124"/>
  <c r="BG14" i="124"/>
  <c r="Z13" i="124"/>
  <c r="BP14" i="124"/>
  <c r="AP13" i="124"/>
  <c r="BX14" i="124"/>
  <c r="C13" i="124"/>
  <c r="K13" i="124"/>
  <c r="BJ16" i="124"/>
  <c r="BN16" i="124"/>
  <c r="BR16" i="124"/>
  <c r="BV16" i="124"/>
  <c r="BZ16" i="124"/>
  <c r="BF16" i="124"/>
  <c r="AJ21" i="124"/>
  <c r="P22" i="124"/>
  <c r="S21" i="124"/>
  <c r="AA21" i="124"/>
  <c r="AI21" i="124"/>
  <c r="BG25" i="124"/>
  <c r="BD25" i="124"/>
  <c r="AJ27" i="124"/>
  <c r="W27" i="124"/>
  <c r="AE27" i="124"/>
  <c r="AM27" i="124"/>
  <c r="AU27" i="124"/>
  <c r="BJ29" i="124"/>
  <c r="BN29" i="124"/>
  <c r="BR29" i="124"/>
  <c r="BV29" i="124"/>
  <c r="BZ29" i="124"/>
  <c r="BF29" i="124"/>
  <c r="J27" i="124"/>
  <c r="C35" i="124"/>
  <c r="K35" i="124"/>
  <c r="L35" i="124"/>
  <c r="C4" i="124"/>
  <c r="C11" i="124"/>
  <c r="BB13" i="124"/>
  <c r="AI4" i="124"/>
  <c r="AI11" i="124"/>
  <c r="BO8" i="124"/>
  <c r="BW8" i="124"/>
  <c r="V13" i="124"/>
  <c r="AI13" i="124"/>
  <c r="AU13" i="124"/>
  <c r="BV13" i="124"/>
  <c r="BI15" i="124"/>
  <c r="BM15" i="124"/>
  <c r="BQ15" i="124"/>
  <c r="BU15" i="124"/>
  <c r="CD15" i="124"/>
  <c r="R21" i="124"/>
  <c r="BR21" i="124"/>
  <c r="AX21" i="124"/>
  <c r="BX21" i="124"/>
  <c r="CA21" i="124"/>
  <c r="BO22" i="124"/>
  <c r="BD22" i="124"/>
  <c r="BI25" i="124"/>
  <c r="BM25" i="124"/>
  <c r="BQ25" i="124"/>
  <c r="BU25" i="124"/>
  <c r="E27" i="124"/>
  <c r="BJ30" i="124"/>
  <c r="BR30" i="124"/>
  <c r="BZ30" i="124"/>
  <c r="BF30" i="124"/>
  <c r="BQ31" i="124"/>
  <c r="BI32" i="124"/>
  <c r="BM32" i="124"/>
  <c r="BQ32" i="124"/>
  <c r="BU32" i="124"/>
  <c r="BY32" i="124"/>
  <c r="Z35" i="124"/>
  <c r="BJ36" i="124"/>
  <c r="BN36" i="124"/>
  <c r="BR36" i="124"/>
  <c r="BV36" i="124"/>
  <c r="BZ36" i="124"/>
  <c r="BF36" i="124"/>
  <c r="E35" i="124"/>
  <c r="BK37" i="124"/>
  <c r="BO37" i="124"/>
  <c r="BS37" i="124"/>
  <c r="BW37" i="124"/>
  <c r="BI38" i="124"/>
  <c r="BM38" i="124"/>
  <c r="BQ38" i="124"/>
  <c r="BU38" i="124"/>
  <c r="BY38" i="124"/>
  <c r="CB38" i="124"/>
  <c r="K4" i="124"/>
  <c r="K11" i="124"/>
  <c r="BY22" i="124"/>
  <c r="AP35" i="124"/>
  <c r="BB4" i="124"/>
  <c r="BB11" i="124"/>
  <c r="BH6" i="124"/>
  <c r="BG6" i="124"/>
  <c r="BL6" i="124"/>
  <c r="BP6" i="124"/>
  <c r="BT6" i="124"/>
  <c r="BX6" i="124"/>
  <c r="BJ7" i="124"/>
  <c r="BN7" i="124"/>
  <c r="BR7" i="124"/>
  <c r="BV7" i="124"/>
  <c r="BZ7" i="124"/>
  <c r="BF7" i="124"/>
  <c r="BI9" i="124"/>
  <c r="BQ9" i="124"/>
  <c r="BY9" i="124"/>
  <c r="BJ10" i="124"/>
  <c r="BN10" i="124"/>
  <c r="BR10" i="124"/>
  <c r="BV10" i="124"/>
  <c r="BZ10" i="124"/>
  <c r="BI14" i="124"/>
  <c r="BM14" i="124"/>
  <c r="BQ14" i="124"/>
  <c r="BU14" i="124"/>
  <c r="BY14" i="124"/>
  <c r="BO16" i="124"/>
  <c r="BW16" i="124"/>
  <c r="AZ21" i="124"/>
  <c r="BY21" i="124"/>
  <c r="G21" i="124"/>
  <c r="AR27" i="124"/>
  <c r="G27" i="124"/>
  <c r="CD6" i="123"/>
  <c r="AQ12" i="123"/>
  <c r="CN12" i="123"/>
  <c r="AY12" i="123"/>
  <c r="CV12" i="123"/>
  <c r="AR12" i="123"/>
  <c r="CO12" i="123"/>
  <c r="O18" i="123"/>
  <c r="BO18" i="123"/>
  <c r="AP18" i="123"/>
  <c r="CM18" i="123"/>
  <c r="AX18" i="123"/>
  <c r="CU18" i="123"/>
  <c r="AM6" i="123"/>
  <c r="CF6" i="123"/>
  <c r="AS12" i="123"/>
  <c r="CP12" i="123"/>
  <c r="CC12" i="123"/>
  <c r="CK12" i="123"/>
  <c r="P18" i="123"/>
  <c r="BP18" i="123"/>
  <c r="AQ18" i="123"/>
  <c r="CN18" i="123"/>
  <c r="AY18" i="123"/>
  <c r="CV18" i="123"/>
  <c r="CA18" i="123"/>
  <c r="CD12" i="123"/>
  <c r="AR18" i="123"/>
  <c r="CO18" i="123"/>
  <c r="CB18" i="123"/>
  <c r="AP6" i="123"/>
  <c r="CM6" i="123"/>
  <c r="AX6" i="123"/>
  <c r="CU6" i="123"/>
  <c r="CF12" i="123"/>
  <c r="CD18" i="123"/>
  <c r="BM59" i="125"/>
  <c r="EK59" i="125"/>
  <c r="EK6" i="125"/>
  <c r="EO6" i="125"/>
  <c r="BE6" i="125"/>
  <c r="BN59" i="125"/>
  <c r="EL59" i="125"/>
  <c r="EL6" i="125"/>
  <c r="BL59" i="125"/>
  <c r="EJ59" i="125"/>
  <c r="EJ6" i="125"/>
  <c r="BV58" i="125"/>
  <c r="ET58" i="125"/>
  <c r="DV58" i="125"/>
  <c r="BH59" i="125"/>
  <c r="EF59" i="125"/>
  <c r="EF6" i="125"/>
  <c r="AY61" i="125"/>
  <c r="DW59" i="125"/>
  <c r="BI59" i="125"/>
  <c r="EG59" i="125"/>
  <c r="EG6" i="125"/>
  <c r="DO59" i="125"/>
  <c r="BK59" i="125"/>
  <c r="EI59" i="125"/>
  <c r="EI6" i="125"/>
  <c r="P6" i="125"/>
  <c r="CN6" i="125"/>
  <c r="CH6" i="125"/>
  <c r="DO6" i="125"/>
  <c r="DW6" i="125"/>
  <c r="BT13" i="125"/>
  <c r="ER13" i="125"/>
  <c r="CL13" i="125"/>
  <c r="DN20" i="125"/>
  <c r="O58" i="125"/>
  <c r="CM58" i="125"/>
  <c r="DV6" i="125"/>
  <c r="AJ59" i="125"/>
  <c r="AR59" i="125"/>
  <c r="DH6" i="125"/>
  <c r="DP6" i="125"/>
  <c r="DX6" i="125"/>
  <c r="DP26" i="125"/>
  <c r="N58" i="125"/>
  <c r="CL46" i="125"/>
  <c r="P46" i="125"/>
  <c r="CN46" i="125"/>
  <c r="BV46" i="125"/>
  <c r="ET46" i="125"/>
  <c r="ED46" i="125"/>
  <c r="AP59" i="125"/>
  <c r="CG59" i="125"/>
  <c r="AS59" i="125"/>
  <c r="BA59" i="125"/>
  <c r="BJ59" i="125"/>
  <c r="EH59" i="125"/>
  <c r="BR6" i="125"/>
  <c r="DI6" i="125"/>
  <c r="DQ6" i="125"/>
  <c r="DY6" i="125"/>
  <c r="EH6" i="125"/>
  <c r="DV20" i="125"/>
  <c r="BE42" i="125"/>
  <c r="BF38" i="125"/>
  <c r="ED38" i="125"/>
  <c r="CH59" i="125"/>
  <c r="EE6" i="125"/>
  <c r="K59" i="125"/>
  <c r="BS6" i="125"/>
  <c r="EQ6" i="125"/>
  <c r="DJ6" i="125"/>
  <c r="DR6" i="125"/>
  <c r="DZ6" i="125"/>
  <c r="BO13" i="125"/>
  <c r="EM13" i="125"/>
  <c r="BW13" i="125"/>
  <c r="EU13" i="125"/>
  <c r="BE20" i="125"/>
  <c r="EC20" i="125"/>
  <c r="DX26" i="125"/>
  <c r="BE26" i="125"/>
  <c r="EC26" i="125"/>
  <c r="CL38" i="125"/>
  <c r="P38" i="125"/>
  <c r="CN38" i="125"/>
  <c r="AX59" i="125"/>
  <c r="L59" i="125"/>
  <c r="BT6" i="125"/>
  <c r="ER6" i="125"/>
  <c r="DK6" i="125"/>
  <c r="DS6" i="125"/>
  <c r="EA6" i="125"/>
  <c r="BP13" i="125"/>
  <c r="EN13" i="125"/>
  <c r="BX13" i="125"/>
  <c r="EV13" i="125"/>
  <c r="BE35" i="125"/>
  <c r="BE32" i="125"/>
  <c r="EC32" i="125"/>
  <c r="BF32" i="125"/>
  <c r="ED32" i="125"/>
  <c r="BL38" i="125"/>
  <c r="EJ38" i="125"/>
  <c r="DJ51" i="125"/>
  <c r="BP51" i="125"/>
  <c r="EN51" i="125"/>
  <c r="DZ51" i="125"/>
  <c r="BX51" i="125"/>
  <c r="EV51" i="125"/>
  <c r="CL20" i="125"/>
  <c r="P20" i="125"/>
  <c r="CN20" i="125"/>
  <c r="P32" i="125"/>
  <c r="CN32" i="125"/>
  <c r="CK32" i="125"/>
  <c r="O32" i="125"/>
  <c r="CM32" i="125"/>
  <c r="M59" i="125"/>
  <c r="BU6" i="125"/>
  <c r="ES6" i="125"/>
  <c r="DL6" i="125"/>
  <c r="DT6" i="125"/>
  <c r="BQ13" i="125"/>
  <c r="EO13" i="125"/>
  <c r="BH20" i="125"/>
  <c r="EF20" i="125"/>
  <c r="BE38" i="125"/>
  <c r="EC38" i="125"/>
  <c r="DM46" i="125"/>
  <c r="DN58" i="125"/>
  <c r="N59" i="125"/>
  <c r="DM59" i="125"/>
  <c r="DU59" i="125"/>
  <c r="BF6" i="125"/>
  <c r="DM6" i="125"/>
  <c r="DU6" i="125"/>
  <c r="BP20" i="125"/>
  <c r="EN20" i="125"/>
  <c r="BX20" i="125"/>
  <c r="EV20" i="125"/>
  <c r="CK26" i="125"/>
  <c r="DJ26" i="125"/>
  <c r="DZ26" i="125"/>
  <c r="BP46" i="125"/>
  <c r="EN46" i="125"/>
  <c r="BX46" i="125"/>
  <c r="EV46" i="125"/>
  <c r="CH46" i="125"/>
  <c r="BV51" i="125"/>
  <c r="ET51" i="125"/>
  <c r="AJ58" i="125"/>
  <c r="AR58" i="125"/>
  <c r="AZ58" i="125"/>
  <c r="BQ20" i="125"/>
  <c r="EO20" i="125"/>
  <c r="DP20" i="125"/>
  <c r="BT26" i="125"/>
  <c r="ER26" i="125"/>
  <c r="CL26" i="125"/>
  <c r="BQ46" i="125"/>
  <c r="EO46" i="125"/>
  <c r="CI46" i="125"/>
  <c r="DP46" i="125"/>
  <c r="BO51" i="125"/>
  <c r="EM51" i="125"/>
  <c r="BW51" i="125"/>
  <c r="EU51" i="125"/>
  <c r="DN51" i="125"/>
  <c r="AK58" i="125"/>
  <c r="DI58" i="125"/>
  <c r="AS58" i="125"/>
  <c r="DQ58" i="125"/>
  <c r="BA58" i="125"/>
  <c r="DY58" i="125"/>
  <c r="BU26" i="125"/>
  <c r="ES26" i="125"/>
  <c r="CJ46" i="125"/>
  <c r="AL58" i="125"/>
  <c r="AT58" i="125"/>
  <c r="AT59" i="125"/>
  <c r="BB58" i="125"/>
  <c r="BB59" i="125"/>
  <c r="DR20" i="125"/>
  <c r="BV26" i="125"/>
  <c r="ET26" i="125"/>
  <c r="CK46" i="125"/>
  <c r="DR46" i="125"/>
  <c r="O51" i="125"/>
  <c r="CM51" i="125"/>
  <c r="DP51" i="125"/>
  <c r="AM58" i="125"/>
  <c r="DK58" i="125"/>
  <c r="AU58" i="125"/>
  <c r="DS58" i="125"/>
  <c r="BC58" i="125"/>
  <c r="EA58" i="125"/>
  <c r="AN58" i="125"/>
  <c r="AN59" i="125"/>
  <c r="AV58" i="125"/>
  <c r="AV59" i="125"/>
  <c r="BE58" i="125"/>
  <c r="EC58" i="125"/>
  <c r="BU20" i="125"/>
  <c r="ES20" i="125"/>
  <c r="BU46" i="125"/>
  <c r="ES46" i="125"/>
  <c r="T13" i="124"/>
  <c r="BI13" i="124"/>
  <c r="BI16" i="124"/>
  <c r="AR13" i="124"/>
  <c r="BU16" i="124"/>
  <c r="BV37" i="124"/>
  <c r="AT35" i="124"/>
  <c r="T4" i="124"/>
  <c r="AB4" i="124"/>
  <c r="AJ4" i="124"/>
  <c r="AR4" i="124"/>
  <c r="AZ4" i="124"/>
  <c r="O6" i="124"/>
  <c r="BK6" i="124"/>
  <c r="BS6" i="124"/>
  <c r="AV21" i="124"/>
  <c r="BW22" i="124"/>
  <c r="V35" i="124"/>
  <c r="BJ37" i="124"/>
  <c r="BB35" i="124"/>
  <c r="BE37" i="124"/>
  <c r="BZ37" i="124"/>
  <c r="BF37" i="124"/>
  <c r="D4" i="124"/>
  <c r="D11" i="124"/>
  <c r="L4" i="124"/>
  <c r="L11" i="124"/>
  <c r="L18" i="124"/>
  <c r="AF21" i="124"/>
  <c r="AJ13" i="124"/>
  <c r="BQ13" i="124"/>
  <c r="BQ16" i="124"/>
  <c r="AL35" i="124"/>
  <c r="BR37" i="124"/>
  <c r="M4" i="124"/>
  <c r="V4" i="124"/>
  <c r="AD4" i="124"/>
  <c r="AL4" i="124"/>
  <c r="AT4" i="124"/>
  <c r="BD5" i="124"/>
  <c r="BO14" i="124"/>
  <c r="AF13" i="124"/>
  <c r="BY5" i="124"/>
  <c r="AB13" i="124"/>
  <c r="BM13" i="124"/>
  <c r="BM16" i="124"/>
  <c r="BS22" i="124"/>
  <c r="AN21" i="124"/>
  <c r="BN37" i="124"/>
  <c r="AD35" i="124"/>
  <c r="N4" i="124"/>
  <c r="BC4" i="124"/>
  <c r="BM7" i="124"/>
  <c r="BU7" i="124"/>
  <c r="CD7" i="124"/>
  <c r="BE8" i="124"/>
  <c r="BD8" i="124"/>
  <c r="BS14" i="124"/>
  <c r="AN13" i="124"/>
  <c r="BI6" i="124"/>
  <c r="BQ6" i="124"/>
  <c r="BU6" i="124"/>
  <c r="O13" i="124"/>
  <c r="CA15" i="124"/>
  <c r="BK14" i="124"/>
  <c r="X13" i="124"/>
  <c r="BW14" i="124"/>
  <c r="AV13" i="124"/>
  <c r="D21" i="124"/>
  <c r="AZ13" i="124"/>
  <c r="CD16" i="124"/>
  <c r="BY16" i="124"/>
  <c r="BK22" i="124"/>
  <c r="X21" i="124"/>
  <c r="O8" i="124"/>
  <c r="BE14" i="124"/>
  <c r="CD14" i="124"/>
  <c r="AP21" i="124"/>
  <c r="BI23" i="124"/>
  <c r="BK29" i="124"/>
  <c r="X27" i="124"/>
  <c r="AF27" i="124"/>
  <c r="BO29" i="124"/>
  <c r="BS29" i="124"/>
  <c r="AN27" i="124"/>
  <c r="AV27" i="124"/>
  <c r="BW29" i="124"/>
  <c r="BG37" i="124"/>
  <c r="D35" i="124"/>
  <c r="BY6" i="124"/>
  <c r="CD8" i="124"/>
  <c r="BL25" i="124"/>
  <c r="BT25" i="124"/>
  <c r="BM31" i="124"/>
  <c r="BU31" i="124"/>
  <c r="CD31" i="124"/>
  <c r="M35" i="124"/>
  <c r="P37" i="124"/>
  <c r="O37" i="124"/>
  <c r="BI37" i="124"/>
  <c r="BC35" i="124"/>
  <c r="BE38" i="124"/>
  <c r="O7" i="124"/>
  <c r="BD7" i="124"/>
  <c r="BY15" i="124"/>
  <c r="CB15" i="124"/>
  <c r="BN28" i="124"/>
  <c r="AD27" i="124"/>
  <c r="BV28" i="124"/>
  <c r="AT27" i="124"/>
  <c r="BZ28" i="124"/>
  <c r="BF28" i="124"/>
  <c r="BK33" i="124"/>
  <c r="BO33" i="124"/>
  <c r="BS33" i="124"/>
  <c r="BW33" i="124"/>
  <c r="G35" i="124"/>
  <c r="N35" i="124"/>
  <c r="P38" i="124"/>
  <c r="AF35" i="124"/>
  <c r="BO35" i="124"/>
  <c r="BO38" i="124"/>
  <c r="AV35" i="124"/>
  <c r="BW35" i="124"/>
  <c r="BW38" i="124"/>
  <c r="R13" i="124"/>
  <c r="AH13" i="124"/>
  <c r="AX13" i="124"/>
  <c r="BX13" i="124"/>
  <c r="O16" i="124"/>
  <c r="BD16" i="124"/>
  <c r="BQ21" i="124"/>
  <c r="BJ23" i="124"/>
  <c r="CD25" i="124"/>
  <c r="BY25" i="124"/>
  <c r="CB25" i="124"/>
  <c r="BE28" i="124"/>
  <c r="BC27" i="124"/>
  <c r="BD28" i="124"/>
  <c r="O10" i="124"/>
  <c r="BD10" i="124"/>
  <c r="T21" i="124"/>
  <c r="BD21" i="124"/>
  <c r="BV21" i="124"/>
  <c r="AC21" i="124"/>
  <c r="BX25" i="124"/>
  <c r="CA25" i="124"/>
  <c r="O28" i="124"/>
  <c r="M27" i="124"/>
  <c r="BJ28" i="124"/>
  <c r="R27" i="124"/>
  <c r="BH30" i="124"/>
  <c r="BG30" i="124"/>
  <c r="BL30" i="124"/>
  <c r="Z27" i="124"/>
  <c r="AH27" i="124"/>
  <c r="AH40" i="124"/>
  <c r="BP30" i="124"/>
  <c r="BT30" i="124"/>
  <c r="AP27" i="124"/>
  <c r="AX27" i="124"/>
  <c r="BX27" i="124"/>
  <c r="BX30" i="124"/>
  <c r="BP36" i="124"/>
  <c r="BD15" i="124"/>
  <c r="AD21" i="124"/>
  <c r="BE21" i="124"/>
  <c r="F27" i="124"/>
  <c r="P28" i="124"/>
  <c r="N27" i="124"/>
  <c r="BE32" i="124"/>
  <c r="BD32" i="124"/>
  <c r="T35" i="124"/>
  <c r="BI36" i="124"/>
  <c r="BM36" i="124"/>
  <c r="AB35" i="124"/>
  <c r="AJ35" i="124"/>
  <c r="BQ36" i="124"/>
  <c r="BU36" i="124"/>
  <c r="AR35" i="124"/>
  <c r="CD36" i="124"/>
  <c r="AZ35" i="124"/>
  <c r="BY36" i="124"/>
  <c r="BM37" i="124"/>
  <c r="CD37" i="124"/>
  <c r="BY37" i="124"/>
  <c r="BS38" i="124"/>
  <c r="BH23" i="124"/>
  <c r="BL23" i="124"/>
  <c r="BP23" i="124"/>
  <c r="O32" i="124"/>
  <c r="BU37" i="124"/>
  <c r="AS35" i="124"/>
  <c r="CD38" i="124"/>
  <c r="CD28" i="124"/>
  <c r="BY30" i="124"/>
  <c r="CD32" i="124"/>
  <c r="O31" i="124"/>
  <c r="BD36" i="124"/>
  <c r="BD30" i="124"/>
  <c r="BB42" i="126"/>
  <c r="CB13" i="126"/>
  <c r="CA13" i="126"/>
  <c r="BY40" i="126"/>
  <c r="AO18" i="126"/>
  <c r="AO42" i="126"/>
  <c r="BS11" i="126"/>
  <c r="AW18" i="126"/>
  <c r="AW42" i="126"/>
  <c r="BW11" i="126"/>
  <c r="BH42" i="126"/>
  <c r="BG4" i="126"/>
  <c r="BG11" i="126"/>
  <c r="BG18" i="126"/>
  <c r="AN42" i="126"/>
  <c r="BG35" i="126"/>
  <c r="BG40" i="126"/>
  <c r="P11" i="126"/>
  <c r="N18" i="126"/>
  <c r="AQ42" i="126"/>
  <c r="BR40" i="126"/>
  <c r="AL42" i="126"/>
  <c r="BR18" i="126"/>
  <c r="BR42" i="126"/>
  <c r="BQ11" i="126"/>
  <c r="AJ18" i="126"/>
  <c r="BY11" i="126"/>
  <c r="AZ18" i="126"/>
  <c r="CB27" i="126"/>
  <c r="CA27" i="126"/>
  <c r="AV42" i="126"/>
  <c r="AM18" i="126"/>
  <c r="AM42" i="126"/>
  <c r="BR11" i="126"/>
  <c r="O11" i="126"/>
  <c r="L18" i="126"/>
  <c r="L42" i="126"/>
  <c r="BT18" i="126"/>
  <c r="BT42" i="126"/>
  <c r="AP42" i="126"/>
  <c r="BU11" i="126"/>
  <c r="AR18" i="126"/>
  <c r="BV11" i="126"/>
  <c r="I42" i="126"/>
  <c r="I44" i="126"/>
  <c r="J44" i="126"/>
  <c r="K44" i="126"/>
  <c r="BX18" i="126"/>
  <c r="AX42" i="126"/>
  <c r="BX42" i="126"/>
  <c r="BT40" i="126"/>
  <c r="BX40" i="126"/>
  <c r="BX27" i="126"/>
  <c r="BY27" i="126"/>
  <c r="CA29" i="126"/>
  <c r="BC40" i="126"/>
  <c r="CD40" i="126"/>
  <c r="CA4" i="126"/>
  <c r="CB9" i="126"/>
  <c r="BC11" i="126"/>
  <c r="CD11" i="126"/>
  <c r="BT11" i="126"/>
  <c r="CB14" i="126"/>
  <c r="AT18" i="126"/>
  <c r="BE21" i="126"/>
  <c r="CA22" i="126"/>
  <c r="CA32" i="126"/>
  <c r="CA35" i="126"/>
  <c r="M40" i="126"/>
  <c r="O40" i="126"/>
  <c r="AV40" i="126"/>
  <c r="BW40" i="126"/>
  <c r="CD21" i="126"/>
  <c r="BT4" i="126"/>
  <c r="CA38" i="126"/>
  <c r="BQ4" i="126"/>
  <c r="O21" i="126"/>
  <c r="BU4" i="126"/>
  <c r="CD4" i="126"/>
  <c r="CA15" i="126"/>
  <c r="BH21" i="126"/>
  <c r="BH40" i="126"/>
  <c r="BX21" i="126"/>
  <c r="CA21" i="126"/>
  <c r="CD35" i="126"/>
  <c r="BE13" i="126"/>
  <c r="BY4" i="126"/>
  <c r="CB4" i="126"/>
  <c r="BQ21" i="126"/>
  <c r="BY21" i="126"/>
  <c r="CB21" i="126"/>
  <c r="AY11" i="126"/>
  <c r="AY18" i="126"/>
  <c r="AY42" i="126"/>
  <c r="BX11" i="126"/>
  <c r="BH35" i="126"/>
  <c r="I40" i="124"/>
  <c r="O21" i="124"/>
  <c r="R18" i="124"/>
  <c r="CB6" i="124"/>
  <c r="CA6" i="124"/>
  <c r="BQ35" i="124"/>
  <c r="BX11" i="124"/>
  <c r="CB21" i="124"/>
  <c r="BA18" i="124"/>
  <c r="BI35" i="124"/>
  <c r="CA30" i="124"/>
  <c r="AW40" i="124"/>
  <c r="CB32" i="124"/>
  <c r="CA32" i="124"/>
  <c r="BO27" i="124"/>
  <c r="CB5" i="124"/>
  <c r="BP35" i="124"/>
  <c r="BL11" i="124"/>
  <c r="BS11" i="124"/>
  <c r="BX4" i="124"/>
  <c r="AO18" i="124"/>
  <c r="AC18" i="124"/>
  <c r="M40" i="124"/>
  <c r="CB30" i="124"/>
  <c r="BR27" i="124"/>
  <c r="AK18" i="124"/>
  <c r="CA9" i="124"/>
  <c r="AG18" i="124"/>
  <c r="CB9" i="124"/>
  <c r="BJ27" i="124"/>
  <c r="BK4" i="124"/>
  <c r="BN35" i="124"/>
  <c r="AP18" i="124"/>
  <c r="CB31" i="124"/>
  <c r="U18" i="124"/>
  <c r="BP21" i="124"/>
  <c r="CB36" i="124"/>
  <c r="CA22" i="124"/>
  <c r="BN27" i="124"/>
  <c r="BL4" i="124"/>
  <c r="BY27" i="124"/>
  <c r="BL35" i="124"/>
  <c r="C18" i="124"/>
  <c r="BL13" i="124"/>
  <c r="Y40" i="124"/>
  <c r="BK35" i="124"/>
  <c r="CB22" i="124"/>
  <c r="J18" i="124"/>
  <c r="L40" i="124"/>
  <c r="CA10" i="124"/>
  <c r="BW27" i="124"/>
  <c r="BO13" i="124"/>
  <c r="BF10" i="124"/>
  <c r="BF22" i="124"/>
  <c r="BS35" i="124"/>
  <c r="BI27" i="124"/>
  <c r="AO40" i="124"/>
  <c r="W18" i="124"/>
  <c r="S18" i="124"/>
  <c r="BJ13" i="124"/>
  <c r="CA5" i="124"/>
  <c r="H40" i="124"/>
  <c r="AS18" i="124"/>
  <c r="BJ21" i="124"/>
  <c r="BK27" i="124"/>
  <c r="BU13" i="124"/>
  <c r="AW18" i="124"/>
  <c r="BH11" i="124"/>
  <c r="BM27" i="124"/>
  <c r="CA29" i="124"/>
  <c r="AG40" i="124"/>
  <c r="BB18" i="124"/>
  <c r="CB29" i="124"/>
  <c r="CA33" i="124"/>
  <c r="C40" i="124"/>
  <c r="BF33" i="124"/>
  <c r="BG35" i="124"/>
  <c r="BB40" i="124"/>
  <c r="BF5" i="124"/>
  <c r="BT11" i="124"/>
  <c r="R40" i="124"/>
  <c r="R42" i="124"/>
  <c r="BV27" i="124"/>
  <c r="CB33" i="124"/>
  <c r="CB8" i="124"/>
  <c r="G18" i="124"/>
  <c r="BT27" i="124"/>
  <c r="BH35" i="124"/>
  <c r="G40" i="124"/>
  <c r="CA16" i="124"/>
  <c r="BP4" i="124"/>
  <c r="BH21" i="124"/>
  <c r="CB16" i="124"/>
  <c r="AQ18" i="124"/>
  <c r="BS27" i="124"/>
  <c r="BT4" i="124"/>
  <c r="AK40" i="124"/>
  <c r="U40" i="124"/>
  <c r="U42" i="124"/>
  <c r="BP13" i="124"/>
  <c r="BK13" i="124"/>
  <c r="BK18" i="124"/>
  <c r="CA36" i="124"/>
  <c r="AE40" i="124"/>
  <c r="AE42" i="124"/>
  <c r="AM18" i="124"/>
  <c r="AC40" i="124"/>
  <c r="BU27" i="124"/>
  <c r="BT13" i="124"/>
  <c r="BM35" i="124"/>
  <c r="F40" i="124"/>
  <c r="CB10" i="124"/>
  <c r="F18" i="124"/>
  <c r="F42" i="124"/>
  <c r="AS40" i="124"/>
  <c r="BA40" i="124"/>
  <c r="BA42" i="124"/>
  <c r="BG13" i="124"/>
  <c r="BS4" i="124"/>
  <c r="BT35" i="124"/>
  <c r="K40" i="124"/>
  <c r="AU40" i="124"/>
  <c r="AA40" i="124"/>
  <c r="I18" i="124"/>
  <c r="I42" i="124"/>
  <c r="BL27" i="124"/>
  <c r="BC40" i="124"/>
  <c r="K18" i="124"/>
  <c r="BF21" i="124"/>
  <c r="CD21" i="124"/>
  <c r="CA7" i="124"/>
  <c r="BS13" i="124"/>
  <c r="BV35" i="124"/>
  <c r="BH13" i="124"/>
  <c r="BU35" i="124"/>
  <c r="CB7" i="124"/>
  <c r="BW13" i="124"/>
  <c r="BQ27" i="124"/>
  <c r="BR35" i="124"/>
  <c r="BX35" i="124"/>
  <c r="Y18" i="124"/>
  <c r="J40" i="124"/>
  <c r="AI18" i="124"/>
  <c r="AM40" i="124"/>
  <c r="E40" i="124"/>
  <c r="E42" i="124"/>
  <c r="W40" i="124"/>
  <c r="AN18" i="124"/>
  <c r="BH27" i="124"/>
  <c r="AY40" i="124"/>
  <c r="AY42" i="124"/>
  <c r="AA18" i="124"/>
  <c r="AQ40" i="124"/>
  <c r="H18" i="124"/>
  <c r="CB14" i="124"/>
  <c r="BL21" i="124"/>
  <c r="BF8" i="124"/>
  <c r="CA8" i="124"/>
  <c r="AI40" i="124"/>
  <c r="AU18" i="124"/>
  <c r="AT40" i="124"/>
  <c r="BG4" i="124"/>
  <c r="S40" i="124"/>
  <c r="S42" i="124"/>
  <c r="AX40" i="124"/>
  <c r="BJ35" i="124"/>
  <c r="BF14" i="124"/>
  <c r="BM21" i="124"/>
  <c r="L42" i="124"/>
  <c r="BE13" i="124"/>
  <c r="BZ13" i="124"/>
  <c r="CA13" i="124"/>
  <c r="AL40" i="124"/>
  <c r="BP27" i="124"/>
  <c r="CA14" i="124"/>
  <c r="BL18" i="124"/>
  <c r="C42" i="124"/>
  <c r="BH4" i="124"/>
  <c r="AV11" i="124"/>
  <c r="BW4" i="124"/>
  <c r="Z40" i="124"/>
  <c r="AZ40" i="124"/>
  <c r="BP11" i="124"/>
  <c r="BG27" i="124"/>
  <c r="Z18" i="124"/>
  <c r="AF11" i="124"/>
  <c r="BO4" i="124"/>
  <c r="BT59" i="125"/>
  <c r="ER59" i="125"/>
  <c r="DR59" i="125"/>
  <c r="DZ59" i="125"/>
  <c r="BB61" i="125"/>
  <c r="BX59" i="125"/>
  <c r="EV59" i="125"/>
  <c r="DT59" i="125"/>
  <c r="BU59" i="125"/>
  <c r="ES59" i="125"/>
  <c r="L63" i="125"/>
  <c r="L64" i="125"/>
  <c r="J63" i="125"/>
  <c r="J64" i="125"/>
  <c r="DL59" i="125"/>
  <c r="DJ58" i="125"/>
  <c r="BP58" i="125"/>
  <c r="EN58" i="125"/>
  <c r="DX58" i="125"/>
  <c r="BW58" i="125"/>
  <c r="EU58" i="125"/>
  <c r="CJ59" i="125"/>
  <c r="AL59" i="125"/>
  <c r="AK59" i="125"/>
  <c r="CL58" i="125"/>
  <c r="P58" i="125"/>
  <c r="CN58" i="125"/>
  <c r="BF59" i="125"/>
  <c r="ED59" i="125"/>
  <c r="ED6" i="125"/>
  <c r="DH59" i="125"/>
  <c r="BO59" i="125"/>
  <c r="EM59" i="125"/>
  <c r="BS58" i="125"/>
  <c r="EQ58" i="125"/>
  <c r="DP58" i="125"/>
  <c r="CK59" i="125"/>
  <c r="O59" i="125"/>
  <c r="CM59" i="125"/>
  <c r="CI59" i="125"/>
  <c r="BT58" i="125"/>
  <c r="ER58" i="125"/>
  <c r="DR58" i="125"/>
  <c r="AM59" i="125"/>
  <c r="DQ59" i="125"/>
  <c r="DH58" i="125"/>
  <c r="BO58" i="125"/>
  <c r="EM58" i="125"/>
  <c r="BV59" i="125"/>
  <c r="ET59" i="125"/>
  <c r="AX61" i="125"/>
  <c r="DV59" i="125"/>
  <c r="BE59" i="125"/>
  <c r="EC59" i="125"/>
  <c r="EC6" i="125"/>
  <c r="BS59" i="125"/>
  <c r="EQ59" i="125"/>
  <c r="DP59" i="125"/>
  <c r="DL58" i="125"/>
  <c r="BQ58" i="125"/>
  <c r="EO58" i="125"/>
  <c r="CL59" i="125"/>
  <c r="P59" i="125"/>
  <c r="CN59" i="125"/>
  <c r="BR59" i="125"/>
  <c r="EP59" i="125"/>
  <c r="EP6" i="125"/>
  <c r="BQ59" i="125"/>
  <c r="EO59" i="125"/>
  <c r="DZ58" i="125"/>
  <c r="BX58" i="125"/>
  <c r="EV58" i="125"/>
  <c r="AU59" i="125"/>
  <c r="K63" i="125"/>
  <c r="K64" i="125"/>
  <c r="BA61" i="125"/>
  <c r="DY59" i="125"/>
  <c r="DT58" i="125"/>
  <c r="BU58" i="125"/>
  <c r="ES58" i="125"/>
  <c r="DN59" i="125"/>
  <c r="BC59" i="125"/>
  <c r="AZ59" i="125"/>
  <c r="V11" i="124"/>
  <c r="BJ4" i="124"/>
  <c r="BE27" i="124"/>
  <c r="BD27" i="124"/>
  <c r="CD27" i="124"/>
  <c r="BC11" i="124"/>
  <c r="BE4" i="124"/>
  <c r="BD4" i="124"/>
  <c r="P35" i="124"/>
  <c r="BZ27" i="124"/>
  <c r="BF27" i="124"/>
  <c r="BY13" i="124"/>
  <c r="CD13" i="124"/>
  <c r="AH18" i="124"/>
  <c r="AB40" i="124"/>
  <c r="BM40" i="124"/>
  <c r="N11" i="124"/>
  <c r="P4" i="124"/>
  <c r="BZ4" i="124"/>
  <c r="BF4" i="124"/>
  <c r="BZ35" i="124"/>
  <c r="BF35" i="124"/>
  <c r="AZ11" i="124"/>
  <c r="CD4" i="124"/>
  <c r="BY4" i="124"/>
  <c r="M11" i="124"/>
  <c r="O4" i="124"/>
  <c r="BO21" i="124"/>
  <c r="AF40" i="124"/>
  <c r="BO40" i="124"/>
  <c r="P27" i="124"/>
  <c r="T40" i="124"/>
  <c r="BI21" i="124"/>
  <c r="BD35" i="124"/>
  <c r="BE35" i="124"/>
  <c r="AP40" i="124"/>
  <c r="BT21" i="124"/>
  <c r="AR11" i="124"/>
  <c r="BU4" i="124"/>
  <c r="CB28" i="124"/>
  <c r="CA28" i="124"/>
  <c r="AJ40" i="124"/>
  <c r="AR40" i="124"/>
  <c r="D40" i="124"/>
  <c r="AJ11" i="124"/>
  <c r="BQ4" i="124"/>
  <c r="O27" i="124"/>
  <c r="BG23" i="124"/>
  <c r="BG21" i="124"/>
  <c r="AN40" i="124"/>
  <c r="BS21" i="124"/>
  <c r="AT11" i="124"/>
  <c r="BV4" i="124"/>
  <c r="AB11" i="124"/>
  <c r="BM4" i="124"/>
  <c r="AD40" i="124"/>
  <c r="BN21" i="124"/>
  <c r="BY35" i="124"/>
  <c r="CD35" i="124"/>
  <c r="X40" i="124"/>
  <c r="BK21" i="124"/>
  <c r="N40" i="124"/>
  <c r="P40" i="124"/>
  <c r="AL11" i="124"/>
  <c r="BR4" i="124"/>
  <c r="V40" i="124"/>
  <c r="BW21" i="124"/>
  <c r="AV40" i="124"/>
  <c r="BW40" i="124"/>
  <c r="T11" i="124"/>
  <c r="BI4" i="124"/>
  <c r="AX18" i="124"/>
  <c r="CB37" i="124"/>
  <c r="CA37" i="124"/>
  <c r="O35" i="124"/>
  <c r="X18" i="124"/>
  <c r="AD11" i="124"/>
  <c r="BN4" i="124"/>
  <c r="D18" i="124"/>
  <c r="BG11" i="124"/>
  <c r="P18" i="126"/>
  <c r="N42" i="126"/>
  <c r="BV18" i="126"/>
  <c r="BV42" i="126"/>
  <c r="AT42" i="126"/>
  <c r="M42" i="126"/>
  <c r="O42" i="126"/>
  <c r="BS18" i="126"/>
  <c r="BS42" i="126"/>
  <c r="BE40" i="126"/>
  <c r="BD40" i="126"/>
  <c r="L44" i="126"/>
  <c r="BY18" i="126"/>
  <c r="CD18" i="126"/>
  <c r="AZ42" i="126"/>
  <c r="O18" i="126"/>
  <c r="P40" i="126"/>
  <c r="BG42" i="126"/>
  <c r="BE11" i="126"/>
  <c r="BC18" i="126"/>
  <c r="BZ11" i="126"/>
  <c r="BD11" i="126"/>
  <c r="BU18" i="126"/>
  <c r="BU42" i="126"/>
  <c r="AR42" i="126"/>
  <c r="BZ40" i="126"/>
  <c r="BW18" i="126"/>
  <c r="BW42" i="126"/>
  <c r="BQ18" i="126"/>
  <c r="BQ42" i="126"/>
  <c r="AJ42" i="126"/>
  <c r="BS18" i="124"/>
  <c r="G42" i="124"/>
  <c r="BG18" i="124"/>
  <c r="AW42" i="124"/>
  <c r="J42" i="124"/>
  <c r="AC42" i="124"/>
  <c r="AO42" i="124"/>
  <c r="O40" i="124"/>
  <c r="BK40" i="124"/>
  <c r="AK42" i="124"/>
  <c r="AS42" i="124"/>
  <c r="AG42" i="124"/>
  <c r="BS40" i="124"/>
  <c r="BI40" i="124"/>
  <c r="BZ40" i="124"/>
  <c r="BF40" i="124"/>
  <c r="BT18" i="124"/>
  <c r="Y42" i="124"/>
  <c r="BJ40" i="124"/>
  <c r="BN40" i="124"/>
  <c r="BY40" i="124"/>
  <c r="H42" i="124"/>
  <c r="BB42" i="124"/>
  <c r="BU40" i="124"/>
  <c r="BH18" i="124"/>
  <c r="W42" i="124"/>
  <c r="AM42" i="124"/>
  <c r="BL40" i="124"/>
  <c r="AQ42" i="124"/>
  <c r="K42" i="124"/>
  <c r="BT40" i="124"/>
  <c r="CD40" i="124"/>
  <c r="BQ40" i="124"/>
  <c r="BH40" i="124"/>
  <c r="AU42" i="124"/>
  <c r="BE40" i="124"/>
  <c r="BD40" i="124"/>
  <c r="AI42" i="124"/>
  <c r="BR40" i="124"/>
  <c r="Z42" i="124"/>
  <c r="AA42" i="124"/>
  <c r="BG40" i="124"/>
  <c r="BV40" i="124"/>
  <c r="BF13" i="124"/>
  <c r="AN42" i="124"/>
  <c r="X42" i="124"/>
  <c r="BX40" i="124"/>
  <c r="AF18" i="124"/>
  <c r="BO11" i="124"/>
  <c r="BP40" i="124"/>
  <c r="D42" i="124"/>
  <c r="CB13" i="124"/>
  <c r="AV18" i="124"/>
  <c r="BW18" i="124"/>
  <c r="BW11" i="124"/>
  <c r="DI59" i="125"/>
  <c r="DJ59" i="125"/>
  <c r="BP59" i="125"/>
  <c r="EN59" i="125"/>
  <c r="AZ61" i="125"/>
  <c r="M63" i="125"/>
  <c r="M64" i="125"/>
  <c r="DX59" i="125"/>
  <c r="BW59" i="125"/>
  <c r="EU59" i="125"/>
  <c r="DS59" i="125"/>
  <c r="I63" i="125"/>
  <c r="I64" i="125"/>
  <c r="EA59" i="125"/>
  <c r="BC61" i="125"/>
  <c r="DK59" i="125"/>
  <c r="BE11" i="124"/>
  <c r="BD11" i="124"/>
  <c r="BC18" i="124"/>
  <c r="BZ11" i="124"/>
  <c r="BF11" i="124"/>
  <c r="CB35" i="124"/>
  <c r="CA35" i="124"/>
  <c r="AH42" i="124"/>
  <c r="BP18" i="124"/>
  <c r="AZ18" i="124"/>
  <c r="CD11" i="124"/>
  <c r="BY11" i="124"/>
  <c r="AD18" i="124"/>
  <c r="BN11" i="124"/>
  <c r="AL18" i="124"/>
  <c r="BR11" i="124"/>
  <c r="AJ18" i="124"/>
  <c r="BQ11" i="124"/>
  <c r="AP42" i="124"/>
  <c r="BX18" i="124"/>
  <c r="AX42" i="124"/>
  <c r="BX42" i="124"/>
  <c r="AB18" i="124"/>
  <c r="AB42" i="124"/>
  <c r="BM11" i="124"/>
  <c r="BM18" i="124"/>
  <c r="CB4" i="124"/>
  <c r="CA4" i="124"/>
  <c r="CB27" i="124"/>
  <c r="CA27" i="124"/>
  <c r="M18" i="124"/>
  <c r="O11" i="124"/>
  <c r="T18" i="124"/>
  <c r="T42" i="124"/>
  <c r="BI42" i="124"/>
  <c r="BI11" i="124"/>
  <c r="BI18" i="124"/>
  <c r="AT18" i="124"/>
  <c r="BV11" i="124"/>
  <c r="AR18" i="124"/>
  <c r="BU11" i="124"/>
  <c r="P11" i="124"/>
  <c r="N18" i="124"/>
  <c r="V18" i="124"/>
  <c r="V42" i="124"/>
  <c r="BJ11" i="124"/>
  <c r="BJ18" i="124"/>
  <c r="CA40" i="126"/>
  <c r="CB40" i="126"/>
  <c r="BY42" i="126"/>
  <c r="CA11" i="126"/>
  <c r="CB11" i="126"/>
  <c r="BC42" i="126"/>
  <c r="BE18" i="126"/>
  <c r="BD18" i="126"/>
  <c r="BZ18" i="126"/>
  <c r="M44" i="126"/>
  <c r="P42" i="126"/>
  <c r="BM42" i="124"/>
  <c r="BG42" i="124"/>
  <c r="CA40" i="124"/>
  <c r="BS42" i="124"/>
  <c r="BJ42" i="124"/>
  <c r="CB40" i="124"/>
  <c r="BK42" i="124"/>
  <c r="BH42" i="124"/>
  <c r="BP42" i="124"/>
  <c r="AV42" i="124"/>
  <c r="BW42" i="124"/>
  <c r="BL42" i="124"/>
  <c r="BT42" i="124"/>
  <c r="BO18" i="124"/>
  <c r="AF42" i="124"/>
  <c r="BO42" i="124"/>
  <c r="M42" i="124"/>
  <c r="O18" i="124"/>
  <c r="AR42" i="124"/>
  <c r="BU42" i="124"/>
  <c r="BU18" i="124"/>
  <c r="AT42" i="124"/>
  <c r="BV42" i="124"/>
  <c r="BV18" i="124"/>
  <c r="AD42" i="124"/>
  <c r="BN42" i="124"/>
  <c r="BN18" i="124"/>
  <c r="CB11" i="124"/>
  <c r="CA11" i="124"/>
  <c r="AL42" i="124"/>
  <c r="BR18" i="124"/>
  <c r="BR42" i="124"/>
  <c r="BC42" i="124"/>
  <c r="BE18" i="124"/>
  <c r="BD18" i="124"/>
  <c r="BZ18" i="124"/>
  <c r="BF18" i="124"/>
  <c r="N42" i="124"/>
  <c r="P18" i="124"/>
  <c r="AJ42" i="124"/>
  <c r="BQ18" i="124"/>
  <c r="BQ42" i="124"/>
  <c r="AZ42" i="124"/>
  <c r="BY18" i="124"/>
  <c r="CD18" i="124"/>
  <c r="BD42" i="126"/>
  <c r="BE42" i="126"/>
  <c r="BZ42" i="126"/>
  <c r="O44" i="126"/>
  <c r="N44" i="126"/>
  <c r="P44" i="126"/>
  <c r="CD42" i="126"/>
  <c r="CB18" i="126"/>
  <c r="CA18" i="126"/>
  <c r="P42" i="124"/>
  <c r="BD42" i="124"/>
  <c r="BE42" i="124"/>
  <c r="BZ42" i="124"/>
  <c r="BY42" i="124"/>
  <c r="CD42" i="124"/>
  <c r="CB18" i="124"/>
  <c r="CA18" i="124"/>
  <c r="O42" i="124"/>
  <c r="CB42" i="126"/>
  <c r="CA42" i="126"/>
  <c r="CB42" i="124"/>
  <c r="CA42" i="124"/>
  <c r="BF42" i="124"/>
  <c r="BI23" i="117"/>
  <c r="BH23" i="117"/>
  <c r="BG23" i="117"/>
  <c r="BF23" i="117"/>
  <c r="AW23" i="117"/>
  <c r="AV23" i="117"/>
  <c r="AU23" i="117"/>
  <c r="AT23" i="117"/>
  <c r="AS23" i="117"/>
  <c r="AR23" i="117"/>
  <c r="AQ23" i="117"/>
  <c r="AP23" i="117"/>
  <c r="AO23" i="117"/>
  <c r="AM23" i="117"/>
  <c r="AL23" i="117"/>
  <c r="P23" i="117"/>
  <c r="O23" i="117"/>
  <c r="BI22" i="117"/>
  <c r="BH22" i="117"/>
  <c r="BG22" i="117"/>
  <c r="BF22" i="117"/>
  <c r="AW22" i="117"/>
  <c r="AV22" i="117"/>
  <c r="AU22" i="117"/>
  <c r="AT22" i="117"/>
  <c r="AS22" i="117"/>
  <c r="AR22" i="117"/>
  <c r="AQ22" i="117"/>
  <c r="AP22" i="117"/>
  <c r="AO22" i="117"/>
  <c r="AM22" i="117"/>
  <c r="AL22" i="117"/>
  <c r="P22" i="117"/>
  <c r="O22" i="117"/>
  <c r="BI21" i="117"/>
  <c r="BH21" i="117"/>
  <c r="BG21" i="117"/>
  <c r="BF21" i="117"/>
  <c r="AW21" i="117"/>
  <c r="AV21" i="117"/>
  <c r="AU21" i="117"/>
  <c r="AT21" i="117"/>
  <c r="AS21" i="117"/>
  <c r="AR21" i="117"/>
  <c r="AQ21" i="117"/>
  <c r="AP21" i="117"/>
  <c r="AO21" i="117"/>
  <c r="AM21" i="117"/>
  <c r="AL21" i="117"/>
  <c r="P21" i="117"/>
  <c r="O21" i="117"/>
  <c r="BI20" i="117"/>
  <c r="BH20" i="117"/>
  <c r="BG20" i="117"/>
  <c r="BF20" i="117"/>
  <c r="AW20" i="117"/>
  <c r="AV20" i="117"/>
  <c r="AU20" i="117"/>
  <c r="AT20" i="117"/>
  <c r="AS20" i="117"/>
  <c r="AR20" i="117"/>
  <c r="AQ20" i="117"/>
  <c r="AP20" i="117"/>
  <c r="AO20" i="117"/>
  <c r="AM20" i="117"/>
  <c r="AL20" i="117"/>
  <c r="P20" i="117"/>
  <c r="O20" i="117"/>
  <c r="BI19" i="117"/>
  <c r="BH19" i="117"/>
  <c r="BG19" i="117"/>
  <c r="BF19" i="117"/>
  <c r="AW19" i="117"/>
  <c r="AV19" i="117"/>
  <c r="AU19" i="117"/>
  <c r="AT19" i="117"/>
  <c r="AS19" i="117"/>
  <c r="AR19" i="117"/>
  <c r="AQ19" i="117"/>
  <c r="AP19" i="117"/>
  <c r="AO19" i="117"/>
  <c r="AM19" i="117"/>
  <c r="AL19" i="117"/>
  <c r="P19" i="117"/>
  <c r="O19" i="117"/>
  <c r="CF18" i="117"/>
  <c r="CE18" i="117"/>
  <c r="BX18" i="117"/>
  <c r="BW18" i="117"/>
  <c r="BP18" i="117"/>
  <c r="BO18" i="117"/>
  <c r="BG18" i="117"/>
  <c r="BF18" i="117"/>
  <c r="AW18" i="117"/>
  <c r="CP18" i="117"/>
  <c r="AV18" i="117"/>
  <c r="CO18" i="117"/>
  <c r="AR18" i="117"/>
  <c r="CK18" i="117"/>
  <c r="AO18" i="117"/>
  <c r="CH18" i="117"/>
  <c r="AM18" i="117"/>
  <c r="AJ18" i="117"/>
  <c r="AL18" i="117"/>
  <c r="AI18" i="117"/>
  <c r="AH18" i="117"/>
  <c r="CD18" i="117"/>
  <c r="AG18" i="117"/>
  <c r="CC18" i="117"/>
  <c r="AF18" i="117"/>
  <c r="CB18" i="117"/>
  <c r="AE18" i="117"/>
  <c r="CA18" i="117"/>
  <c r="AD18" i="117"/>
  <c r="AU18" i="117"/>
  <c r="CN18" i="117"/>
  <c r="AC18" i="117"/>
  <c r="BY18" i="117"/>
  <c r="AB18" i="117"/>
  <c r="AT18" i="117"/>
  <c r="CM18" i="117"/>
  <c r="AA18" i="117"/>
  <c r="Z18" i="117"/>
  <c r="BV18" i="117"/>
  <c r="Y18" i="117"/>
  <c r="BU18" i="117"/>
  <c r="X18" i="117"/>
  <c r="BT18" i="117"/>
  <c r="W18" i="117"/>
  <c r="BS18" i="117"/>
  <c r="V18" i="117"/>
  <c r="BR18" i="117"/>
  <c r="U18" i="117"/>
  <c r="BQ18" i="117"/>
  <c r="T18" i="117"/>
  <c r="AP18" i="117"/>
  <c r="CI18" i="117"/>
  <c r="S18" i="117"/>
  <c r="R18" i="117"/>
  <c r="BN18" i="117"/>
  <c r="N18" i="117"/>
  <c r="P18" i="117"/>
  <c r="BL18" i="117"/>
  <c r="M18" i="117"/>
  <c r="BJ18" i="117"/>
  <c r="L18" i="117"/>
  <c r="BI18" i="117"/>
  <c r="K18" i="117"/>
  <c r="BH18" i="117"/>
  <c r="J18" i="117"/>
  <c r="I18" i="117"/>
  <c r="BI17" i="117"/>
  <c r="BH17" i="117"/>
  <c r="BG17" i="117"/>
  <c r="BF17" i="117"/>
  <c r="AW17" i="117"/>
  <c r="AV17" i="117"/>
  <c r="AU17" i="117"/>
  <c r="AT17" i="117"/>
  <c r="AS17" i="117"/>
  <c r="AR17" i="117"/>
  <c r="AQ17" i="117"/>
  <c r="AP17" i="117"/>
  <c r="AO17" i="117"/>
  <c r="AM17" i="117"/>
  <c r="AL17" i="117"/>
  <c r="P17" i="117"/>
  <c r="O17" i="117"/>
  <c r="BI16" i="117"/>
  <c r="BH16" i="117"/>
  <c r="BG16" i="117"/>
  <c r="BF16" i="117"/>
  <c r="AW16" i="117"/>
  <c r="AV16" i="117"/>
  <c r="AU16" i="117"/>
  <c r="AT16" i="117"/>
  <c r="AS16" i="117"/>
  <c r="AR16" i="117"/>
  <c r="AQ16" i="117"/>
  <c r="AP16" i="117"/>
  <c r="AO16" i="117"/>
  <c r="AM16" i="117"/>
  <c r="AL16" i="117"/>
  <c r="P16" i="117"/>
  <c r="O16" i="117"/>
  <c r="BI15" i="117"/>
  <c r="BH15" i="117"/>
  <c r="BG15" i="117"/>
  <c r="BF15" i="117"/>
  <c r="AW15" i="117"/>
  <c r="AV15" i="117"/>
  <c r="AU15" i="117"/>
  <c r="AT15" i="117"/>
  <c r="AS15" i="117"/>
  <c r="AR15" i="117"/>
  <c r="AQ15" i="117"/>
  <c r="AP15" i="117"/>
  <c r="AO15" i="117"/>
  <c r="AM15" i="117"/>
  <c r="AL15" i="117"/>
  <c r="P15" i="117"/>
  <c r="O15" i="117"/>
  <c r="BI14" i="117"/>
  <c r="BH14" i="117"/>
  <c r="BG14" i="117"/>
  <c r="BF14" i="117"/>
  <c r="AW14" i="117"/>
  <c r="AV14" i="117"/>
  <c r="AU14" i="117"/>
  <c r="AT14" i="117"/>
  <c r="AS14" i="117"/>
  <c r="AR14" i="117"/>
  <c r="AQ14" i="117"/>
  <c r="AP14" i="117"/>
  <c r="AO14" i="117"/>
  <c r="AM14" i="117"/>
  <c r="AL14" i="117"/>
  <c r="P14" i="117"/>
  <c r="O14" i="117"/>
  <c r="BI13" i="117"/>
  <c r="BH13" i="117"/>
  <c r="BG13" i="117"/>
  <c r="BF13" i="117"/>
  <c r="AW13" i="117"/>
  <c r="AV13" i="117"/>
  <c r="AU13" i="117"/>
  <c r="AT13" i="117"/>
  <c r="AS13" i="117"/>
  <c r="AR13" i="117"/>
  <c r="AQ13" i="117"/>
  <c r="AP13" i="117"/>
  <c r="AO13" i="117"/>
  <c r="AM13" i="117"/>
  <c r="AL13" i="117"/>
  <c r="P13" i="117"/>
  <c r="O13" i="117"/>
  <c r="BZ12" i="117"/>
  <c r="BY12" i="117"/>
  <c r="BR12" i="117"/>
  <c r="BQ12" i="117"/>
  <c r="BI12" i="117"/>
  <c r="BH12" i="117"/>
  <c r="AQ12" i="117"/>
  <c r="CJ12" i="117"/>
  <c r="AP12" i="117"/>
  <c r="CI12" i="117"/>
  <c r="AJ12" i="117"/>
  <c r="CF12" i="117"/>
  <c r="AI12" i="117"/>
  <c r="CE12" i="117"/>
  <c r="AH12" i="117"/>
  <c r="AW12" i="117"/>
  <c r="CP12" i="117"/>
  <c r="AG12" i="117"/>
  <c r="CC12" i="117"/>
  <c r="AF12" i="117"/>
  <c r="AV12" i="117"/>
  <c r="CO12" i="117"/>
  <c r="AE12" i="117"/>
  <c r="CA12" i="117"/>
  <c r="AD12" i="117"/>
  <c r="AU12" i="117"/>
  <c r="CN12" i="117"/>
  <c r="AC12" i="117"/>
  <c r="AB12" i="117"/>
  <c r="BX12" i="117"/>
  <c r="AA12" i="117"/>
  <c r="BW12" i="117"/>
  <c r="Z12" i="117"/>
  <c r="BV12" i="117"/>
  <c r="Y12" i="117"/>
  <c r="BU12" i="117"/>
  <c r="X12" i="117"/>
  <c r="BT12" i="117"/>
  <c r="W12" i="117"/>
  <c r="BS12" i="117"/>
  <c r="V12" i="117"/>
  <c r="U12" i="117"/>
  <c r="T12" i="117"/>
  <c r="BP12" i="117"/>
  <c r="S12" i="117"/>
  <c r="BO12" i="117"/>
  <c r="R12" i="117"/>
  <c r="AO12" i="117"/>
  <c r="CH12" i="117"/>
  <c r="P12" i="117"/>
  <c r="BL12" i="117"/>
  <c r="O12" i="117"/>
  <c r="BK12" i="117"/>
  <c r="N12" i="117"/>
  <c r="M12" i="117"/>
  <c r="BJ12" i="117"/>
  <c r="L12" i="117"/>
  <c r="K12" i="117"/>
  <c r="J12" i="117"/>
  <c r="BG12" i="117"/>
  <c r="I12" i="117"/>
  <c r="BF12" i="117"/>
  <c r="BE12" i="117"/>
  <c r="BI11" i="117"/>
  <c r="BH11" i="117"/>
  <c r="BG11" i="117"/>
  <c r="BF11" i="117"/>
  <c r="AW11" i="117"/>
  <c r="AV11" i="117"/>
  <c r="AU11" i="117"/>
  <c r="AT11" i="117"/>
  <c r="AS11" i="117"/>
  <c r="AR11" i="117"/>
  <c r="AQ11" i="117"/>
  <c r="AP11" i="117"/>
  <c r="AO11" i="117"/>
  <c r="AM11" i="117"/>
  <c r="AL11" i="117"/>
  <c r="P11" i="117"/>
  <c r="O11" i="117"/>
  <c r="BI10" i="117"/>
  <c r="BH10" i="117"/>
  <c r="BG10" i="117"/>
  <c r="BF10" i="117"/>
  <c r="AW10" i="117"/>
  <c r="AV10" i="117"/>
  <c r="AU10" i="117"/>
  <c r="AT10" i="117"/>
  <c r="AS10" i="117"/>
  <c r="AR10" i="117"/>
  <c r="AQ10" i="117"/>
  <c r="AP10" i="117"/>
  <c r="AO10" i="117"/>
  <c r="AM10" i="117"/>
  <c r="AL10" i="117"/>
  <c r="P10" i="117"/>
  <c r="O10" i="117"/>
  <c r="BI9" i="117"/>
  <c r="BH9" i="117"/>
  <c r="BG9" i="117"/>
  <c r="BF9" i="117"/>
  <c r="AW9" i="117"/>
  <c r="AV9" i="117"/>
  <c r="AU9" i="117"/>
  <c r="AT9" i="117"/>
  <c r="AS9" i="117"/>
  <c r="AR9" i="117"/>
  <c r="AQ9" i="117"/>
  <c r="AP9" i="117"/>
  <c r="AO9" i="117"/>
  <c r="AM9" i="117"/>
  <c r="AL9" i="117"/>
  <c r="P9" i="117"/>
  <c r="O9" i="117"/>
  <c r="BI8" i="117"/>
  <c r="BH8" i="117"/>
  <c r="BG8" i="117"/>
  <c r="BF8" i="117"/>
  <c r="AW8" i="117"/>
  <c r="AV8" i="117"/>
  <c r="AU8" i="117"/>
  <c r="AT8" i="117"/>
  <c r="AS8" i="117"/>
  <c r="AR8" i="117"/>
  <c r="AQ8" i="117"/>
  <c r="AP8" i="117"/>
  <c r="AO8" i="117"/>
  <c r="AM8" i="117"/>
  <c r="AL8" i="117"/>
  <c r="P8" i="117"/>
  <c r="O8" i="117"/>
  <c r="BI7" i="117"/>
  <c r="BH7" i="117"/>
  <c r="BG7" i="117"/>
  <c r="BF7" i="117"/>
  <c r="AW7" i="117"/>
  <c r="AV7" i="117"/>
  <c r="AU7" i="117"/>
  <c r="AT7" i="117"/>
  <c r="AS7" i="117"/>
  <c r="AR7" i="117"/>
  <c r="AQ7" i="117"/>
  <c r="AP7" i="117"/>
  <c r="AO7" i="117"/>
  <c r="AM7" i="117"/>
  <c r="AL7" i="117"/>
  <c r="P7" i="117"/>
  <c r="O7" i="117"/>
  <c r="CB6" i="117"/>
  <c r="CA6" i="117"/>
  <c r="BT6" i="117"/>
  <c r="BS6" i="117"/>
  <c r="BJ6" i="117"/>
  <c r="AV6" i="117"/>
  <c r="CO6" i="117"/>
  <c r="AR6" i="117"/>
  <c r="CK6" i="117"/>
  <c r="AL6" i="117"/>
  <c r="AJ6" i="117"/>
  <c r="CF6" i="117"/>
  <c r="AI6" i="117"/>
  <c r="CE6" i="117"/>
  <c r="AH6" i="117"/>
  <c r="AW6" i="117"/>
  <c r="CP6" i="117"/>
  <c r="AG6" i="117"/>
  <c r="CC6" i="117"/>
  <c r="AF6" i="117"/>
  <c r="AE6" i="117"/>
  <c r="AD6" i="117"/>
  <c r="BZ6" i="117"/>
  <c r="AC6" i="117"/>
  <c r="BY6" i="117"/>
  <c r="AB6" i="117"/>
  <c r="BX6" i="117"/>
  <c r="AA6" i="117"/>
  <c r="BW6" i="117"/>
  <c r="Z6" i="117"/>
  <c r="AS6" i="117"/>
  <c r="CL6" i="117"/>
  <c r="Y6" i="117"/>
  <c r="BU6" i="117"/>
  <c r="X6" i="117"/>
  <c r="W6" i="117"/>
  <c r="V6" i="117"/>
  <c r="BR6" i="117"/>
  <c r="U6" i="117"/>
  <c r="BQ6" i="117"/>
  <c r="T6" i="117"/>
  <c r="AP6" i="117"/>
  <c r="CI6" i="117"/>
  <c r="S6" i="117"/>
  <c r="BO6" i="117"/>
  <c r="R6" i="117"/>
  <c r="AO6" i="117"/>
  <c r="CH6" i="117"/>
  <c r="N6" i="117"/>
  <c r="P6" i="117"/>
  <c r="BL6" i="117"/>
  <c r="M6" i="117"/>
  <c r="O6" i="117"/>
  <c r="BK6" i="117"/>
  <c r="L6" i="117"/>
  <c r="BI6" i="117"/>
  <c r="K6" i="117"/>
  <c r="BH6" i="117"/>
  <c r="J6" i="117"/>
  <c r="BG6" i="117"/>
  <c r="I6" i="117"/>
  <c r="BF6" i="117"/>
  <c r="CP4" i="117"/>
  <c r="CO4" i="117"/>
  <c r="CN4" i="117"/>
  <c r="CM4" i="117"/>
  <c r="CL4" i="117"/>
  <c r="CK4" i="117"/>
  <c r="CJ4" i="117"/>
  <c r="CI4" i="117"/>
  <c r="CH4" i="117"/>
  <c r="CF4" i="117"/>
  <c r="CE4" i="117"/>
  <c r="CD4" i="117"/>
  <c r="CC4" i="117"/>
  <c r="CB4" i="117"/>
  <c r="CA4" i="117"/>
  <c r="BZ4" i="117"/>
  <c r="BY4" i="117"/>
  <c r="BX4" i="117"/>
  <c r="BW4" i="117"/>
  <c r="BV4" i="117"/>
  <c r="BU4" i="117"/>
  <c r="BT4" i="117"/>
  <c r="BS4" i="117"/>
  <c r="BJ4" i="117"/>
  <c r="BL4" i="117"/>
  <c r="BK4" i="117"/>
  <c r="DE59" i="120"/>
  <c r="DD59" i="120"/>
  <c r="DC59" i="120"/>
  <c r="DB59" i="120"/>
  <c r="DA59" i="120"/>
  <c r="CZ59" i="120"/>
  <c r="CY59" i="120"/>
  <c r="CX59" i="120"/>
  <c r="CW59" i="120"/>
  <c r="CV59" i="120"/>
  <c r="CU59" i="120"/>
  <c r="CT59" i="120"/>
  <c r="CS59" i="120"/>
  <c r="CR59" i="120"/>
  <c r="CQ59" i="120"/>
  <c r="CP59" i="120"/>
  <c r="CO59" i="120"/>
  <c r="CN59" i="120"/>
  <c r="CD59" i="120"/>
  <c r="CC59" i="120"/>
  <c r="CB59" i="120"/>
  <c r="CA59" i="120"/>
  <c r="BZ59" i="120"/>
  <c r="BY59" i="120"/>
  <c r="ED58" i="120"/>
  <c r="EC58" i="120"/>
  <c r="DE58" i="120"/>
  <c r="DD58" i="120"/>
  <c r="DC58" i="120"/>
  <c r="DB58" i="120"/>
  <c r="DA58" i="120"/>
  <c r="CZ58" i="120"/>
  <c r="CY58" i="120"/>
  <c r="CX58" i="120"/>
  <c r="CW58" i="120"/>
  <c r="CV58" i="120"/>
  <c r="CU58" i="120"/>
  <c r="CT58" i="120"/>
  <c r="CS58" i="120"/>
  <c r="CR58" i="120"/>
  <c r="CQ58" i="120"/>
  <c r="CP58" i="120"/>
  <c r="CO58" i="120"/>
  <c r="CN58" i="120"/>
  <c r="CD58" i="120"/>
  <c r="CC58" i="120"/>
  <c r="CB58" i="120"/>
  <c r="CA58" i="120"/>
  <c r="BZ58" i="120"/>
  <c r="BY58" i="120"/>
  <c r="BM58" i="120"/>
  <c r="EI58" i="120"/>
  <c r="BL58" i="120"/>
  <c r="EH58" i="120"/>
  <c r="BK58" i="120"/>
  <c r="EG58" i="120"/>
  <c r="BJ58" i="120"/>
  <c r="EF58" i="120"/>
  <c r="BI58" i="120"/>
  <c r="EE58" i="120"/>
  <c r="BH58" i="120"/>
  <c r="BG58" i="120"/>
  <c r="BF58" i="120"/>
  <c r="EB58" i="120"/>
  <c r="BE58" i="120"/>
  <c r="AV58" i="120"/>
  <c r="AN58" i="120"/>
  <c r="M58" i="120"/>
  <c r="BV57" i="120"/>
  <c r="BU57" i="120"/>
  <c r="BT57" i="120"/>
  <c r="BS57" i="120"/>
  <c r="EL56" i="120"/>
  <c r="EK56" i="120"/>
  <c r="EI56" i="120"/>
  <c r="EH56" i="120"/>
  <c r="EG56" i="120"/>
  <c r="EF56" i="120"/>
  <c r="EE56" i="120"/>
  <c r="ED56" i="120"/>
  <c r="EC56" i="120"/>
  <c r="EB56" i="120"/>
  <c r="EA56" i="120"/>
  <c r="DZ56" i="120"/>
  <c r="DX56" i="120"/>
  <c r="DW56" i="120"/>
  <c r="DV56" i="120"/>
  <c r="DU56" i="120"/>
  <c r="DT56" i="120"/>
  <c r="DS56" i="120"/>
  <c r="DR56" i="120"/>
  <c r="DQ56" i="120"/>
  <c r="DP56" i="120"/>
  <c r="DO56" i="120"/>
  <c r="DN56" i="120"/>
  <c r="DM56" i="120"/>
  <c r="DL56" i="120"/>
  <c r="DK56" i="120"/>
  <c r="DJ56" i="120"/>
  <c r="DI56" i="120"/>
  <c r="DH56" i="120"/>
  <c r="DG56" i="120"/>
  <c r="DF56" i="120"/>
  <c r="DE56" i="120"/>
  <c r="DD56" i="120"/>
  <c r="DC56" i="120"/>
  <c r="DB56" i="120"/>
  <c r="DA56" i="120"/>
  <c r="CZ56" i="120"/>
  <c r="CY56" i="120"/>
  <c r="CX56" i="120"/>
  <c r="CW56" i="120"/>
  <c r="CV56" i="120"/>
  <c r="CU56" i="120"/>
  <c r="CT56" i="120"/>
  <c r="CS56" i="120"/>
  <c r="CR56" i="120"/>
  <c r="CQ56" i="120"/>
  <c r="CP56" i="120"/>
  <c r="CO56" i="120"/>
  <c r="CN56" i="120"/>
  <c r="CJ56" i="120"/>
  <c r="CI56" i="120"/>
  <c r="CH56" i="120"/>
  <c r="CG56" i="120"/>
  <c r="CF56" i="120"/>
  <c r="CE56" i="120"/>
  <c r="CD56" i="120"/>
  <c r="CC56" i="120"/>
  <c r="CB56" i="120"/>
  <c r="CA56" i="120"/>
  <c r="BZ56" i="120"/>
  <c r="BY56" i="120"/>
  <c r="BV56" i="120"/>
  <c r="ER56" i="120"/>
  <c r="BU56" i="120"/>
  <c r="EQ56" i="120"/>
  <c r="BT56" i="120"/>
  <c r="EP56" i="120"/>
  <c r="BS56" i="120"/>
  <c r="EO56" i="120"/>
  <c r="BR56" i="120"/>
  <c r="EN56" i="120"/>
  <c r="BQ56" i="120"/>
  <c r="EM56" i="120"/>
  <c r="BP56" i="120"/>
  <c r="BO56" i="120"/>
  <c r="BN56" i="120"/>
  <c r="EJ56" i="120"/>
  <c r="P56" i="120"/>
  <c r="CL56" i="120"/>
  <c r="O56" i="120"/>
  <c r="CK56" i="120"/>
  <c r="CH55" i="120"/>
  <c r="CG55" i="120"/>
  <c r="CF55" i="120"/>
  <c r="CE55" i="120"/>
  <c r="BV55" i="120"/>
  <c r="BU55" i="120"/>
  <c r="BT55" i="120"/>
  <c r="BS55" i="120"/>
  <c r="BR55" i="120"/>
  <c r="BQ55" i="120"/>
  <c r="BP55" i="120"/>
  <c r="BO55" i="120"/>
  <c r="BN55" i="120"/>
  <c r="P55" i="120"/>
  <c r="O55" i="120"/>
  <c r="CH54" i="120"/>
  <c r="CG54" i="120"/>
  <c r="CF54" i="120"/>
  <c r="CE54" i="120"/>
  <c r="BV54" i="120"/>
  <c r="BU54" i="120"/>
  <c r="BT54" i="120"/>
  <c r="BS54" i="120"/>
  <c r="BR54" i="120"/>
  <c r="BQ54" i="120"/>
  <c r="BP54" i="120"/>
  <c r="BO54" i="120"/>
  <c r="BN54" i="120"/>
  <c r="P54" i="120"/>
  <c r="O54" i="120"/>
  <c r="CH53" i="120"/>
  <c r="CG53" i="120"/>
  <c r="CF53" i="120"/>
  <c r="CE53" i="120"/>
  <c r="BV53" i="120"/>
  <c r="BU53" i="120"/>
  <c r="BT53" i="120"/>
  <c r="BS53" i="120"/>
  <c r="BR53" i="120"/>
  <c r="BQ53" i="120"/>
  <c r="BP53" i="120"/>
  <c r="BO53" i="120"/>
  <c r="BN53" i="120"/>
  <c r="P53" i="120"/>
  <c r="O53" i="120"/>
  <c r="CH52" i="120"/>
  <c r="CG52" i="120"/>
  <c r="CF52" i="120"/>
  <c r="CE52" i="120"/>
  <c r="BV52" i="120"/>
  <c r="BU52" i="120"/>
  <c r="BT52" i="120"/>
  <c r="BS52" i="120"/>
  <c r="BR52" i="120"/>
  <c r="BQ52" i="120"/>
  <c r="BP52" i="120"/>
  <c r="BO52" i="120"/>
  <c r="BN52" i="120"/>
  <c r="P52" i="120"/>
  <c r="O52" i="120"/>
  <c r="EP51" i="120"/>
  <c r="EI51" i="120"/>
  <c r="EH51" i="120"/>
  <c r="EG51" i="120"/>
  <c r="EF51" i="120"/>
  <c r="EE51" i="120"/>
  <c r="ED51" i="120"/>
  <c r="EC51" i="120"/>
  <c r="EB51" i="120"/>
  <c r="EA51" i="120"/>
  <c r="DZ51" i="120"/>
  <c r="DR51" i="120"/>
  <c r="DQ51" i="120"/>
  <c r="DJ51" i="120"/>
  <c r="DI51" i="120"/>
  <c r="DE51" i="120"/>
  <c r="DD51" i="120"/>
  <c r="DC51" i="120"/>
  <c r="DB51" i="120"/>
  <c r="DA51" i="120"/>
  <c r="CZ51" i="120"/>
  <c r="CY51" i="120"/>
  <c r="CX51" i="120"/>
  <c r="CW51" i="120"/>
  <c r="CV51" i="120"/>
  <c r="CU51" i="120"/>
  <c r="CT51" i="120"/>
  <c r="CS51" i="120"/>
  <c r="CR51" i="120"/>
  <c r="CQ51" i="120"/>
  <c r="CP51" i="120"/>
  <c r="CO51" i="120"/>
  <c r="CN51" i="120"/>
  <c r="CJ51" i="120"/>
  <c r="CI51" i="120"/>
  <c r="CD51" i="120"/>
  <c r="CC51" i="120"/>
  <c r="CB51" i="120"/>
  <c r="CA51" i="120"/>
  <c r="BZ51" i="120"/>
  <c r="BY51" i="120"/>
  <c r="BT51" i="120"/>
  <c r="BS51" i="120"/>
  <c r="EO51" i="120"/>
  <c r="BR51" i="120"/>
  <c r="EN51" i="120"/>
  <c r="BP51" i="120"/>
  <c r="EL51" i="120"/>
  <c r="BB51" i="120"/>
  <c r="DX51" i="120"/>
  <c r="BA51" i="120"/>
  <c r="DW51" i="120"/>
  <c r="AZ51" i="120"/>
  <c r="DV51" i="120"/>
  <c r="AY51" i="120"/>
  <c r="DU51" i="120"/>
  <c r="AX51" i="120"/>
  <c r="DT51" i="120"/>
  <c r="AW51" i="120"/>
  <c r="DS51" i="120"/>
  <c r="AV51" i="120"/>
  <c r="AU51" i="120"/>
  <c r="AT51" i="120"/>
  <c r="DP51" i="120"/>
  <c r="AS51" i="120"/>
  <c r="DO51" i="120"/>
  <c r="AR51" i="120"/>
  <c r="DN51" i="120"/>
  <c r="AQ51" i="120"/>
  <c r="DM51" i="120"/>
  <c r="AP51" i="120"/>
  <c r="AO51" i="120"/>
  <c r="DK51" i="120"/>
  <c r="AN51" i="120"/>
  <c r="AM51" i="120"/>
  <c r="AL51" i="120"/>
  <c r="DH51" i="120"/>
  <c r="AK51" i="120"/>
  <c r="DG51" i="120"/>
  <c r="AJ51" i="120"/>
  <c r="DF51" i="120"/>
  <c r="P51" i="120"/>
  <c r="CL51" i="120"/>
  <c r="N51" i="120"/>
  <c r="M51" i="120"/>
  <c r="L51" i="120"/>
  <c r="O51" i="120"/>
  <c r="CK51" i="120"/>
  <c r="K51" i="120"/>
  <c r="CG51" i="120"/>
  <c r="J51" i="120"/>
  <c r="CF51" i="120"/>
  <c r="I51" i="120"/>
  <c r="CE51" i="120"/>
  <c r="CH50" i="120"/>
  <c r="CG50" i="120"/>
  <c r="CF50" i="120"/>
  <c r="CE50" i="120"/>
  <c r="BV50" i="120"/>
  <c r="BU50" i="120"/>
  <c r="BT50" i="120"/>
  <c r="BS50" i="120"/>
  <c r="BR50" i="120"/>
  <c r="BQ50" i="120"/>
  <c r="BP50" i="120"/>
  <c r="BO50" i="120"/>
  <c r="BN50" i="120"/>
  <c r="P50" i="120"/>
  <c r="O50" i="120"/>
  <c r="CH49" i="120"/>
  <c r="CG49" i="120"/>
  <c r="CF49" i="120"/>
  <c r="CE49" i="120"/>
  <c r="BV49" i="120"/>
  <c r="BU49" i="120"/>
  <c r="BT49" i="120"/>
  <c r="BS49" i="120"/>
  <c r="BR49" i="120"/>
  <c r="BQ49" i="120"/>
  <c r="BP49" i="120"/>
  <c r="BO49" i="120"/>
  <c r="BN49" i="120"/>
  <c r="P49" i="120"/>
  <c r="O49" i="120"/>
  <c r="CH48" i="120"/>
  <c r="CG48" i="120"/>
  <c r="CF48" i="120"/>
  <c r="CE48" i="120"/>
  <c r="BV48" i="120"/>
  <c r="BU48" i="120"/>
  <c r="BT48" i="120"/>
  <c r="BS48" i="120"/>
  <c r="BR48" i="120"/>
  <c r="BQ48" i="120"/>
  <c r="BP48" i="120"/>
  <c r="BO48" i="120"/>
  <c r="BN48" i="120"/>
  <c r="P48" i="120"/>
  <c r="O48" i="120"/>
  <c r="CH47" i="120"/>
  <c r="CG47" i="120"/>
  <c r="CF47" i="120"/>
  <c r="CE47" i="120"/>
  <c r="BV47" i="120"/>
  <c r="BU47" i="120"/>
  <c r="BT47" i="120"/>
  <c r="BS47" i="120"/>
  <c r="BR47" i="120"/>
  <c r="BQ47" i="120"/>
  <c r="BP47" i="120"/>
  <c r="BO47" i="120"/>
  <c r="BN47" i="120"/>
  <c r="P47" i="120"/>
  <c r="O47" i="120"/>
  <c r="EF46" i="120"/>
  <c r="DW46" i="120"/>
  <c r="DO46" i="120"/>
  <c r="DG46" i="120"/>
  <c r="DE46" i="120"/>
  <c r="DD46" i="120"/>
  <c r="DC46" i="120"/>
  <c r="DB46" i="120"/>
  <c r="DA46" i="120"/>
  <c r="CZ46" i="120"/>
  <c r="CY46" i="120"/>
  <c r="CX46" i="120"/>
  <c r="CW46" i="120"/>
  <c r="CV46" i="120"/>
  <c r="CU46" i="120"/>
  <c r="CT46" i="120"/>
  <c r="CS46" i="120"/>
  <c r="CR46" i="120"/>
  <c r="CQ46" i="120"/>
  <c r="CP46" i="120"/>
  <c r="CO46" i="120"/>
  <c r="CN46" i="120"/>
  <c r="CH46" i="120"/>
  <c r="CD46" i="120"/>
  <c r="CC46" i="120"/>
  <c r="CB46" i="120"/>
  <c r="CA46" i="120"/>
  <c r="BZ46" i="120"/>
  <c r="BY46" i="120"/>
  <c r="BT46" i="120"/>
  <c r="EP46" i="120"/>
  <c r="BP46" i="120"/>
  <c r="EL46" i="120"/>
  <c r="BM46" i="120"/>
  <c r="EI46" i="120"/>
  <c r="BL46" i="120"/>
  <c r="EH46" i="120"/>
  <c r="BK46" i="120"/>
  <c r="EG46" i="120"/>
  <c r="BJ46" i="120"/>
  <c r="BI46" i="120"/>
  <c r="EE46" i="120"/>
  <c r="BH46" i="120"/>
  <c r="ED46" i="120"/>
  <c r="BG46" i="120"/>
  <c r="EC46" i="120"/>
  <c r="BF46" i="120"/>
  <c r="EB46" i="120"/>
  <c r="BE46" i="120"/>
  <c r="EA46" i="120"/>
  <c r="BD46" i="120"/>
  <c r="DZ46" i="120"/>
  <c r="BB46" i="120"/>
  <c r="BB58" i="120"/>
  <c r="DX58" i="120"/>
  <c r="BA46" i="120"/>
  <c r="BA58" i="120"/>
  <c r="DW58" i="120"/>
  <c r="AZ46" i="120"/>
  <c r="DV46" i="120"/>
  <c r="AY46" i="120"/>
  <c r="AX46" i="120"/>
  <c r="DT46" i="120"/>
  <c r="AW46" i="120"/>
  <c r="DS46" i="120"/>
  <c r="AV46" i="120"/>
  <c r="DR46" i="120"/>
  <c r="AU46" i="120"/>
  <c r="AU58" i="120"/>
  <c r="DQ58" i="120"/>
  <c r="AT46" i="120"/>
  <c r="AT58" i="120"/>
  <c r="AS46" i="120"/>
  <c r="AS58" i="120"/>
  <c r="DO58" i="120"/>
  <c r="AR46" i="120"/>
  <c r="DN46" i="120"/>
  <c r="AQ46" i="120"/>
  <c r="AP46" i="120"/>
  <c r="DL46" i="120"/>
  <c r="AO46" i="120"/>
  <c r="DK46" i="120"/>
  <c r="AN46" i="120"/>
  <c r="DJ46" i="120"/>
  <c r="AM46" i="120"/>
  <c r="AM58" i="120"/>
  <c r="DI58" i="120"/>
  <c r="AL46" i="120"/>
  <c r="BO46" i="120"/>
  <c r="EK46" i="120"/>
  <c r="AK46" i="120"/>
  <c r="AK58" i="120"/>
  <c r="DG58" i="120"/>
  <c r="AJ46" i="120"/>
  <c r="DF46" i="120"/>
  <c r="P46" i="120"/>
  <c r="CL46" i="120"/>
  <c r="N46" i="120"/>
  <c r="CJ46" i="120"/>
  <c r="M46" i="120"/>
  <c r="O46" i="120"/>
  <c r="CK46" i="120"/>
  <c r="L46" i="120"/>
  <c r="L58" i="120"/>
  <c r="CH58" i="120"/>
  <c r="K46" i="120"/>
  <c r="CG46" i="120"/>
  <c r="J46" i="120"/>
  <c r="CF46" i="120"/>
  <c r="I46" i="120"/>
  <c r="CE46" i="120"/>
  <c r="ER45" i="120"/>
  <c r="EJ45" i="120"/>
  <c r="EB45" i="120"/>
  <c r="DX45" i="120"/>
  <c r="DW45" i="120"/>
  <c r="DV45" i="120"/>
  <c r="DU45" i="120"/>
  <c r="DT45" i="120"/>
  <c r="DS45" i="120"/>
  <c r="DR45" i="120"/>
  <c r="DQ45" i="120"/>
  <c r="DP45" i="120"/>
  <c r="DO45" i="120"/>
  <c r="DN45" i="120"/>
  <c r="DM45" i="120"/>
  <c r="DL45" i="120"/>
  <c r="DK45" i="120"/>
  <c r="DJ45" i="120"/>
  <c r="DI45" i="120"/>
  <c r="DH45" i="120"/>
  <c r="DG45" i="120"/>
  <c r="DF45" i="120"/>
  <c r="DE45" i="120"/>
  <c r="DD45" i="120"/>
  <c r="DC45" i="120"/>
  <c r="DB45" i="120"/>
  <c r="DA45" i="120"/>
  <c r="CZ45" i="120"/>
  <c r="CY45" i="120"/>
  <c r="CX45" i="120"/>
  <c r="CW45" i="120"/>
  <c r="CV45" i="120"/>
  <c r="CU45" i="120"/>
  <c r="CT45" i="120"/>
  <c r="CS45" i="120"/>
  <c r="CR45" i="120"/>
  <c r="CQ45" i="120"/>
  <c r="CP45" i="120"/>
  <c r="CO45" i="120"/>
  <c r="CN45" i="120"/>
  <c r="CL45" i="120"/>
  <c r="CJ45" i="120"/>
  <c r="CI45" i="120"/>
  <c r="CH45" i="120"/>
  <c r="CG45" i="120"/>
  <c r="CF45" i="120"/>
  <c r="CE45" i="120"/>
  <c r="CD45" i="120"/>
  <c r="CC45" i="120"/>
  <c r="CB45" i="120"/>
  <c r="CA45" i="120"/>
  <c r="BZ45" i="120"/>
  <c r="BY45" i="120"/>
  <c r="BV45" i="120"/>
  <c r="BU45" i="120"/>
  <c r="EQ45" i="120"/>
  <c r="BT45" i="120"/>
  <c r="EP45" i="120"/>
  <c r="BS45" i="120"/>
  <c r="EO45" i="120"/>
  <c r="BR45" i="120"/>
  <c r="EN45" i="120"/>
  <c r="BQ45" i="120"/>
  <c r="EM45" i="120"/>
  <c r="BP45" i="120"/>
  <c r="EL45" i="120"/>
  <c r="BO45" i="120"/>
  <c r="EK45" i="120"/>
  <c r="BN45" i="120"/>
  <c r="BM45" i="120"/>
  <c r="EI45" i="120"/>
  <c r="BL45" i="120"/>
  <c r="EH45" i="120"/>
  <c r="BK45" i="120"/>
  <c r="EG45" i="120"/>
  <c r="BJ45" i="120"/>
  <c r="EF45" i="120"/>
  <c r="BI45" i="120"/>
  <c r="EE45" i="120"/>
  <c r="BH45" i="120"/>
  <c r="ED45" i="120"/>
  <c r="BG45" i="120"/>
  <c r="EC45" i="120"/>
  <c r="BF45" i="120"/>
  <c r="BE45" i="120"/>
  <c r="EA45" i="120"/>
  <c r="BD45" i="120"/>
  <c r="DZ45" i="120"/>
  <c r="P45" i="120"/>
  <c r="O45" i="120"/>
  <c r="CK45" i="120"/>
  <c r="EM44" i="120"/>
  <c r="EI44" i="120"/>
  <c r="EH44" i="120"/>
  <c r="EG44" i="120"/>
  <c r="EF44" i="120"/>
  <c r="EE44" i="120"/>
  <c r="ED44" i="120"/>
  <c r="EC44" i="120"/>
  <c r="EB44" i="120"/>
  <c r="EA44" i="120"/>
  <c r="DZ44" i="120"/>
  <c r="DX44" i="120"/>
  <c r="DW44" i="120"/>
  <c r="DV44" i="120"/>
  <c r="DU44" i="120"/>
  <c r="DT44" i="120"/>
  <c r="DS44" i="120"/>
  <c r="DR44" i="120"/>
  <c r="DQ44" i="120"/>
  <c r="DP44" i="120"/>
  <c r="DO44" i="120"/>
  <c r="DN44" i="120"/>
  <c r="DM44" i="120"/>
  <c r="DL44" i="120"/>
  <c r="DK44" i="120"/>
  <c r="DJ44" i="120"/>
  <c r="DI44" i="120"/>
  <c r="DH44" i="120"/>
  <c r="DG44" i="120"/>
  <c r="DF44" i="120"/>
  <c r="DE44" i="120"/>
  <c r="DD44" i="120"/>
  <c r="DC44" i="120"/>
  <c r="DB44" i="120"/>
  <c r="DA44" i="120"/>
  <c r="CZ44" i="120"/>
  <c r="CY44" i="120"/>
  <c r="CX44" i="120"/>
  <c r="CW44" i="120"/>
  <c r="CV44" i="120"/>
  <c r="CU44" i="120"/>
  <c r="CT44" i="120"/>
  <c r="CS44" i="120"/>
  <c r="CR44" i="120"/>
  <c r="CQ44" i="120"/>
  <c r="CP44" i="120"/>
  <c r="CO44" i="120"/>
  <c r="CN44" i="120"/>
  <c r="CJ44" i="120"/>
  <c r="CI44" i="120"/>
  <c r="CH44" i="120"/>
  <c r="CG44" i="120"/>
  <c r="CF44" i="120"/>
  <c r="CE44" i="120"/>
  <c r="CD44" i="120"/>
  <c r="CC44" i="120"/>
  <c r="CB44" i="120"/>
  <c r="CA44" i="120"/>
  <c r="BZ44" i="120"/>
  <c r="BY44" i="120"/>
  <c r="BV44" i="120"/>
  <c r="ER44" i="120"/>
  <c r="BU44" i="120"/>
  <c r="EQ44" i="120"/>
  <c r="BT44" i="120"/>
  <c r="EP44" i="120"/>
  <c r="BS44" i="120"/>
  <c r="EO44" i="120"/>
  <c r="BR44" i="120"/>
  <c r="EN44" i="120"/>
  <c r="BQ44" i="120"/>
  <c r="BP44" i="120"/>
  <c r="EL44" i="120"/>
  <c r="BO44" i="120"/>
  <c r="EK44" i="120"/>
  <c r="BN44" i="120"/>
  <c r="EJ44" i="120"/>
  <c r="P44" i="120"/>
  <c r="CL44" i="120"/>
  <c r="O44" i="120"/>
  <c r="CK44" i="120"/>
  <c r="CH43" i="120"/>
  <c r="CG43" i="120"/>
  <c r="CF43" i="120"/>
  <c r="CE43" i="120"/>
  <c r="CD43" i="120"/>
  <c r="CC43" i="120"/>
  <c r="CB43" i="120"/>
  <c r="CA43" i="120"/>
  <c r="BZ43" i="120"/>
  <c r="BY43" i="120"/>
  <c r="BV43" i="120"/>
  <c r="BU43" i="120"/>
  <c r="BM43" i="120"/>
  <c r="BL43" i="120"/>
  <c r="BK43" i="120"/>
  <c r="BJ43" i="120"/>
  <c r="BI43" i="120"/>
  <c r="BH43" i="120"/>
  <c r="BG43" i="120"/>
  <c r="BF43" i="120"/>
  <c r="BE43" i="120"/>
  <c r="BD43" i="120"/>
  <c r="P43" i="120"/>
  <c r="O43" i="120"/>
  <c r="CH42" i="120"/>
  <c r="CG42" i="120"/>
  <c r="CF42" i="120"/>
  <c r="CE42" i="120"/>
  <c r="CD42" i="120"/>
  <c r="CC42" i="120"/>
  <c r="CB42" i="120"/>
  <c r="CA42" i="120"/>
  <c r="BZ42" i="120"/>
  <c r="BY42" i="120"/>
  <c r="BV42" i="120"/>
  <c r="BU42" i="120"/>
  <c r="BM42" i="120"/>
  <c r="BL42" i="120"/>
  <c r="BK42" i="120"/>
  <c r="BJ42" i="120"/>
  <c r="BI42" i="120"/>
  <c r="BH42" i="120"/>
  <c r="BG42" i="120"/>
  <c r="BF42" i="120"/>
  <c r="BE42" i="120"/>
  <c r="BD42" i="120"/>
  <c r="P42" i="120"/>
  <c r="O42" i="120"/>
  <c r="CH41" i="120"/>
  <c r="CG41" i="120"/>
  <c r="CF41" i="120"/>
  <c r="CE41" i="120"/>
  <c r="CD41" i="120"/>
  <c r="CC41" i="120"/>
  <c r="CB41" i="120"/>
  <c r="CA41" i="120"/>
  <c r="BZ41" i="120"/>
  <c r="BY41" i="120"/>
  <c r="BV41" i="120"/>
  <c r="BU41" i="120"/>
  <c r="BM41" i="120"/>
  <c r="BL41" i="120"/>
  <c r="BK41" i="120"/>
  <c r="BJ41" i="120"/>
  <c r="BI41" i="120"/>
  <c r="BH41" i="120"/>
  <c r="BG41" i="120"/>
  <c r="BF41" i="120"/>
  <c r="BE41" i="120"/>
  <c r="BD41" i="120"/>
  <c r="P41" i="120"/>
  <c r="O41" i="120"/>
  <c r="CH40" i="120"/>
  <c r="CG40" i="120"/>
  <c r="CF40" i="120"/>
  <c r="CE40" i="120"/>
  <c r="CD40" i="120"/>
  <c r="CC40" i="120"/>
  <c r="CB40" i="120"/>
  <c r="CA40" i="120"/>
  <c r="BZ40" i="120"/>
  <c r="BY40" i="120"/>
  <c r="BV40" i="120"/>
  <c r="BU40" i="120"/>
  <c r="BM40" i="120"/>
  <c r="BL40" i="120"/>
  <c r="BK40" i="120"/>
  <c r="BJ40" i="120"/>
  <c r="BI40" i="120"/>
  <c r="BH40" i="120"/>
  <c r="BG40" i="120"/>
  <c r="BF40" i="120"/>
  <c r="BE40" i="120"/>
  <c r="BD40" i="120"/>
  <c r="P40" i="120"/>
  <c r="O40" i="120"/>
  <c r="CH39" i="120"/>
  <c r="CG39" i="120"/>
  <c r="CF39" i="120"/>
  <c r="CE39" i="120"/>
  <c r="CD39" i="120"/>
  <c r="CC39" i="120"/>
  <c r="CB39" i="120"/>
  <c r="CA39" i="120"/>
  <c r="BZ39" i="120"/>
  <c r="BY39" i="120"/>
  <c r="BV39" i="120"/>
  <c r="BU39" i="120"/>
  <c r="BM39" i="120"/>
  <c r="BL39" i="120"/>
  <c r="BK39" i="120"/>
  <c r="BK38" i="120"/>
  <c r="EG38" i="120"/>
  <c r="BJ39" i="120"/>
  <c r="BJ38" i="120"/>
  <c r="BI39" i="120"/>
  <c r="BH39" i="120"/>
  <c r="BG39" i="120"/>
  <c r="BF39" i="120"/>
  <c r="BE39" i="120"/>
  <c r="P39" i="120"/>
  <c r="O39" i="120"/>
  <c r="EN38" i="120"/>
  <c r="EK38" i="120"/>
  <c r="EF38" i="120"/>
  <c r="EC38" i="120"/>
  <c r="DX38" i="120"/>
  <c r="DW38" i="120"/>
  <c r="DV38" i="120"/>
  <c r="DU38" i="120"/>
  <c r="DT38" i="120"/>
  <c r="DS38" i="120"/>
  <c r="DR38" i="120"/>
  <c r="DQ38" i="120"/>
  <c r="DP38" i="120"/>
  <c r="DO38" i="120"/>
  <c r="DN38" i="120"/>
  <c r="DM38" i="120"/>
  <c r="DL38" i="120"/>
  <c r="DK38" i="120"/>
  <c r="DJ38" i="120"/>
  <c r="DI38" i="120"/>
  <c r="DH38" i="120"/>
  <c r="DG38" i="120"/>
  <c r="DF38" i="120"/>
  <c r="DE38" i="120"/>
  <c r="DD38" i="120"/>
  <c r="DC38" i="120"/>
  <c r="DB38" i="120"/>
  <c r="DA38" i="120"/>
  <c r="CZ38" i="120"/>
  <c r="CY38" i="120"/>
  <c r="CX38" i="120"/>
  <c r="CW38" i="120"/>
  <c r="CV38" i="120"/>
  <c r="CU38" i="120"/>
  <c r="CT38" i="120"/>
  <c r="CS38" i="120"/>
  <c r="CR38" i="120"/>
  <c r="CQ38" i="120"/>
  <c r="CP38" i="120"/>
  <c r="CO38" i="120"/>
  <c r="CN38" i="120"/>
  <c r="CH38" i="120"/>
  <c r="CE38" i="120"/>
  <c r="CD38" i="120"/>
  <c r="CC38" i="120"/>
  <c r="CB38" i="120"/>
  <c r="CA38" i="120"/>
  <c r="BZ38" i="120"/>
  <c r="BY38" i="120"/>
  <c r="BV38" i="120"/>
  <c r="ER38" i="120"/>
  <c r="BU38" i="120"/>
  <c r="EQ38" i="120"/>
  <c r="BT38" i="120"/>
  <c r="EP38" i="120"/>
  <c r="BS38" i="120"/>
  <c r="EO38" i="120"/>
  <c r="BR38" i="120"/>
  <c r="BQ38" i="120"/>
  <c r="EM38" i="120"/>
  <c r="BP38" i="120"/>
  <c r="EL38" i="120"/>
  <c r="BO38" i="120"/>
  <c r="BN38" i="120"/>
  <c r="EJ38" i="120"/>
  <c r="BL38" i="120"/>
  <c r="EH38" i="120"/>
  <c r="BI38" i="120"/>
  <c r="EE38" i="120"/>
  <c r="BH38" i="120"/>
  <c r="ED38" i="120"/>
  <c r="BG38" i="120"/>
  <c r="BF38" i="120"/>
  <c r="EB38" i="120"/>
  <c r="N38" i="120"/>
  <c r="P38" i="120"/>
  <c r="CL38" i="120"/>
  <c r="M38" i="120"/>
  <c r="L38" i="120"/>
  <c r="K38" i="120"/>
  <c r="CG38" i="120"/>
  <c r="J38" i="120"/>
  <c r="CF38" i="120"/>
  <c r="I38" i="120"/>
  <c r="CH37" i="120"/>
  <c r="CG37" i="120"/>
  <c r="CF37" i="120"/>
  <c r="CE37" i="120"/>
  <c r="CD37" i="120"/>
  <c r="CC37" i="120"/>
  <c r="CB37" i="120"/>
  <c r="CA37" i="120"/>
  <c r="BZ37" i="120"/>
  <c r="BY37" i="120"/>
  <c r="BV37" i="120"/>
  <c r="BU37" i="120"/>
  <c r="BM37" i="120"/>
  <c r="BL37" i="120"/>
  <c r="BK37" i="120"/>
  <c r="BJ37" i="120"/>
  <c r="BI37" i="120"/>
  <c r="BH37" i="120"/>
  <c r="BG37" i="120"/>
  <c r="BF37" i="120"/>
  <c r="BE37" i="120"/>
  <c r="BD37" i="120"/>
  <c r="P37" i="120"/>
  <c r="O37" i="120"/>
  <c r="CH36" i="120"/>
  <c r="CG36" i="120"/>
  <c r="CF36" i="120"/>
  <c r="CE36" i="120"/>
  <c r="CD36" i="120"/>
  <c r="CC36" i="120"/>
  <c r="CB36" i="120"/>
  <c r="CA36" i="120"/>
  <c r="BZ36" i="120"/>
  <c r="BY36" i="120"/>
  <c r="BV36" i="120"/>
  <c r="BU36" i="120"/>
  <c r="BM36" i="120"/>
  <c r="BL36" i="120"/>
  <c r="BK36" i="120"/>
  <c r="BJ36" i="120"/>
  <c r="BI36" i="120"/>
  <c r="BH36" i="120"/>
  <c r="BG36" i="120"/>
  <c r="BF36" i="120"/>
  <c r="BE36" i="120"/>
  <c r="BD36" i="120"/>
  <c r="P36" i="120"/>
  <c r="O36" i="120"/>
  <c r="CH35" i="120"/>
  <c r="CG35" i="120"/>
  <c r="CF35" i="120"/>
  <c r="CE35" i="120"/>
  <c r="CD35" i="120"/>
  <c r="CC35" i="120"/>
  <c r="CB35" i="120"/>
  <c r="CA35" i="120"/>
  <c r="BZ35" i="120"/>
  <c r="BY35" i="120"/>
  <c r="BV35" i="120"/>
  <c r="BU35" i="120"/>
  <c r="BM35" i="120"/>
  <c r="BL35" i="120"/>
  <c r="BK35" i="120"/>
  <c r="BJ35" i="120"/>
  <c r="BI35" i="120"/>
  <c r="BH35" i="120"/>
  <c r="BG35" i="120"/>
  <c r="BF35" i="120"/>
  <c r="BE35" i="120"/>
  <c r="BD35" i="120"/>
  <c r="P35" i="120"/>
  <c r="O35" i="120"/>
  <c r="CH34" i="120"/>
  <c r="CG34" i="120"/>
  <c r="CF34" i="120"/>
  <c r="CE34" i="120"/>
  <c r="CD34" i="120"/>
  <c r="CC34" i="120"/>
  <c r="CB34" i="120"/>
  <c r="CA34" i="120"/>
  <c r="BZ34" i="120"/>
  <c r="BY34" i="120"/>
  <c r="BV34" i="120"/>
  <c r="BU34" i="120"/>
  <c r="BM34" i="120"/>
  <c r="BL34" i="120"/>
  <c r="BK34" i="120"/>
  <c r="BJ34" i="120"/>
  <c r="BI34" i="120"/>
  <c r="BH34" i="120"/>
  <c r="BG34" i="120"/>
  <c r="BF34" i="120"/>
  <c r="BE34" i="120"/>
  <c r="BD34" i="120"/>
  <c r="P34" i="120"/>
  <c r="O34" i="120"/>
  <c r="CH33" i="120"/>
  <c r="CG33" i="120"/>
  <c r="CF33" i="120"/>
  <c r="CE33" i="120"/>
  <c r="CD33" i="120"/>
  <c r="CC33" i="120"/>
  <c r="CB33" i="120"/>
  <c r="CA33" i="120"/>
  <c r="BZ33" i="120"/>
  <c r="BY33" i="120"/>
  <c r="BV33" i="120"/>
  <c r="BU33" i="120"/>
  <c r="BM33" i="120"/>
  <c r="BL33" i="120"/>
  <c r="BL32" i="120"/>
  <c r="EH32" i="120"/>
  <c r="BK33" i="120"/>
  <c r="BK32" i="120"/>
  <c r="BJ33" i="120"/>
  <c r="BI33" i="120"/>
  <c r="BH33" i="120"/>
  <c r="BG33" i="120"/>
  <c r="BF33" i="120"/>
  <c r="BF32" i="120"/>
  <c r="EB32" i="120"/>
  <c r="BE33" i="120"/>
  <c r="BD33" i="120"/>
  <c r="P33" i="120"/>
  <c r="O33" i="120"/>
  <c r="EO32" i="120"/>
  <c r="EL32" i="120"/>
  <c r="EG32" i="120"/>
  <c r="ED32" i="120"/>
  <c r="DX32" i="120"/>
  <c r="DW32" i="120"/>
  <c r="DV32" i="120"/>
  <c r="DU32" i="120"/>
  <c r="DT32" i="120"/>
  <c r="DS32" i="120"/>
  <c r="DR32" i="120"/>
  <c r="DQ32" i="120"/>
  <c r="DP32" i="120"/>
  <c r="DO32" i="120"/>
  <c r="DN32" i="120"/>
  <c r="DM32" i="120"/>
  <c r="DL32" i="120"/>
  <c r="DK32" i="120"/>
  <c r="DJ32" i="120"/>
  <c r="DI32" i="120"/>
  <c r="DH32" i="120"/>
  <c r="DG32" i="120"/>
  <c r="DF32" i="120"/>
  <c r="DE32" i="120"/>
  <c r="DD32" i="120"/>
  <c r="DC32" i="120"/>
  <c r="DB32" i="120"/>
  <c r="DA32" i="120"/>
  <c r="CZ32" i="120"/>
  <c r="CY32" i="120"/>
  <c r="CX32" i="120"/>
  <c r="CW32" i="120"/>
  <c r="CV32" i="120"/>
  <c r="CU32" i="120"/>
  <c r="CT32" i="120"/>
  <c r="CS32" i="120"/>
  <c r="CR32" i="120"/>
  <c r="CQ32" i="120"/>
  <c r="CP32" i="120"/>
  <c r="CO32" i="120"/>
  <c r="CN32" i="120"/>
  <c r="CI32" i="120"/>
  <c r="CF32" i="120"/>
  <c r="CE32" i="120"/>
  <c r="CD32" i="120"/>
  <c r="CC32" i="120"/>
  <c r="CB32" i="120"/>
  <c r="CA32" i="120"/>
  <c r="BZ32" i="120"/>
  <c r="BY32" i="120"/>
  <c r="BV32" i="120"/>
  <c r="ER32" i="120"/>
  <c r="BU32" i="120"/>
  <c r="EQ32" i="120"/>
  <c r="BT32" i="120"/>
  <c r="EP32" i="120"/>
  <c r="BS32" i="120"/>
  <c r="BR32" i="120"/>
  <c r="EN32" i="120"/>
  <c r="BQ32" i="120"/>
  <c r="EM32" i="120"/>
  <c r="BP32" i="120"/>
  <c r="BO32" i="120"/>
  <c r="EK32" i="120"/>
  <c r="BN32" i="120"/>
  <c r="EJ32" i="120"/>
  <c r="BM32" i="120"/>
  <c r="EI32" i="120"/>
  <c r="BJ32" i="120"/>
  <c r="EF32" i="120"/>
  <c r="BI32" i="120"/>
  <c r="EE32" i="120"/>
  <c r="BH32" i="120"/>
  <c r="BG32" i="120"/>
  <c r="EC32" i="120"/>
  <c r="BE32" i="120"/>
  <c r="EA32" i="120"/>
  <c r="BD32" i="120"/>
  <c r="DZ32" i="120"/>
  <c r="N32" i="120"/>
  <c r="M32" i="120"/>
  <c r="L32" i="120"/>
  <c r="CH32" i="120"/>
  <c r="K32" i="120"/>
  <c r="CG32" i="120"/>
  <c r="J32" i="120"/>
  <c r="I32" i="120"/>
  <c r="CH31" i="120"/>
  <c r="CG31" i="120"/>
  <c r="CF31" i="120"/>
  <c r="CE31" i="120"/>
  <c r="CD31" i="120"/>
  <c r="CC31" i="120"/>
  <c r="CB31" i="120"/>
  <c r="CA31" i="120"/>
  <c r="BZ31" i="120"/>
  <c r="BY31" i="120"/>
  <c r="BV31" i="120"/>
  <c r="BU31" i="120"/>
  <c r="BT31" i="120"/>
  <c r="BS31" i="120"/>
  <c r="BR31" i="120"/>
  <c r="BQ31" i="120"/>
  <c r="BP31" i="120"/>
  <c r="BO31" i="120"/>
  <c r="BN31" i="120"/>
  <c r="BM31" i="120"/>
  <c r="BL31" i="120"/>
  <c r="BK31" i="120"/>
  <c r="BJ31" i="120"/>
  <c r="BI31" i="120"/>
  <c r="BH31" i="120"/>
  <c r="BG31" i="120"/>
  <c r="BF31" i="120"/>
  <c r="BF26" i="120"/>
  <c r="EB26" i="120"/>
  <c r="BE31" i="120"/>
  <c r="BD31" i="120"/>
  <c r="P31" i="120"/>
  <c r="O31" i="120"/>
  <c r="CH30" i="120"/>
  <c r="CG30" i="120"/>
  <c r="CF30" i="120"/>
  <c r="CE30" i="120"/>
  <c r="CD30" i="120"/>
  <c r="CC30" i="120"/>
  <c r="CB30" i="120"/>
  <c r="CA30" i="120"/>
  <c r="BZ30" i="120"/>
  <c r="BY30" i="120"/>
  <c r="BV30" i="120"/>
  <c r="BU30" i="120"/>
  <c r="BT30" i="120"/>
  <c r="BS30" i="120"/>
  <c r="BR30" i="120"/>
  <c r="BQ30" i="120"/>
  <c r="BP30" i="120"/>
  <c r="BO30" i="120"/>
  <c r="BN30" i="120"/>
  <c r="BM30" i="120"/>
  <c r="BM26" i="120"/>
  <c r="EI26" i="120"/>
  <c r="BL30" i="120"/>
  <c r="BK30" i="120"/>
  <c r="BJ30" i="120"/>
  <c r="BI30" i="120"/>
  <c r="BH30" i="120"/>
  <c r="BG30" i="120"/>
  <c r="BF30" i="120"/>
  <c r="BE30" i="120"/>
  <c r="BD30" i="120"/>
  <c r="P30" i="120"/>
  <c r="O30" i="120"/>
  <c r="CH29" i="120"/>
  <c r="CG29" i="120"/>
  <c r="CF29" i="120"/>
  <c r="CE29" i="120"/>
  <c r="CD29" i="120"/>
  <c r="CC29" i="120"/>
  <c r="CB29" i="120"/>
  <c r="CA29" i="120"/>
  <c r="BZ29" i="120"/>
  <c r="BY29" i="120"/>
  <c r="BV29" i="120"/>
  <c r="BU29" i="120"/>
  <c r="BT29" i="120"/>
  <c r="BS29" i="120"/>
  <c r="BR29" i="120"/>
  <c r="BQ29" i="120"/>
  <c r="BP29" i="120"/>
  <c r="BO29" i="120"/>
  <c r="BN29" i="120"/>
  <c r="BM29" i="120"/>
  <c r="BL29" i="120"/>
  <c r="BL26" i="120"/>
  <c r="EH26" i="120"/>
  <c r="BK29" i="120"/>
  <c r="BJ29" i="120"/>
  <c r="BI29" i="120"/>
  <c r="BH29" i="120"/>
  <c r="BG29" i="120"/>
  <c r="BF29" i="120"/>
  <c r="BE29" i="120"/>
  <c r="BD29" i="120"/>
  <c r="P29" i="120"/>
  <c r="O29" i="120"/>
  <c r="CH28" i="120"/>
  <c r="CG28" i="120"/>
  <c r="CF28" i="120"/>
  <c r="CE28" i="120"/>
  <c r="CD28" i="120"/>
  <c r="CC28" i="120"/>
  <c r="CB28" i="120"/>
  <c r="CA28" i="120"/>
  <c r="BZ28" i="120"/>
  <c r="BY28" i="120"/>
  <c r="BV28" i="120"/>
  <c r="BU28" i="120"/>
  <c r="BT28" i="120"/>
  <c r="BS28" i="120"/>
  <c r="BR28" i="120"/>
  <c r="BQ28" i="120"/>
  <c r="BP28" i="120"/>
  <c r="BO28" i="120"/>
  <c r="BN28" i="120"/>
  <c r="BM28" i="120"/>
  <c r="BL28" i="120"/>
  <c r="BK28" i="120"/>
  <c r="BK26" i="120"/>
  <c r="EG26" i="120"/>
  <c r="BJ28" i="120"/>
  <c r="BI28" i="120"/>
  <c r="BH28" i="120"/>
  <c r="BG28" i="120"/>
  <c r="BF28" i="120"/>
  <c r="BE28" i="120"/>
  <c r="BD28" i="120"/>
  <c r="P28" i="120"/>
  <c r="O28" i="120"/>
  <c r="CH27" i="120"/>
  <c r="CG27" i="120"/>
  <c r="CF27" i="120"/>
  <c r="CE27" i="120"/>
  <c r="CD27" i="120"/>
  <c r="CC27" i="120"/>
  <c r="CB27" i="120"/>
  <c r="CA27" i="120"/>
  <c r="BZ27" i="120"/>
  <c r="BY27" i="120"/>
  <c r="BV27" i="120"/>
  <c r="BU27" i="120"/>
  <c r="BT27" i="120"/>
  <c r="BS27" i="120"/>
  <c r="BR27" i="120"/>
  <c r="BQ27" i="120"/>
  <c r="BP27" i="120"/>
  <c r="BO27" i="120"/>
  <c r="BN27" i="120"/>
  <c r="BM27" i="120"/>
  <c r="BL27" i="120"/>
  <c r="BK27" i="120"/>
  <c r="BJ27" i="120"/>
  <c r="BJ26" i="120"/>
  <c r="EF26" i="120"/>
  <c r="BI27" i="120"/>
  <c r="BH27" i="120"/>
  <c r="BH26" i="120"/>
  <c r="ED26" i="120"/>
  <c r="BG27" i="120"/>
  <c r="BG26" i="120"/>
  <c r="EC26" i="120"/>
  <c r="BF27" i="120"/>
  <c r="BE27" i="120"/>
  <c r="BD27" i="120"/>
  <c r="P27" i="120"/>
  <c r="O27" i="120"/>
  <c r="DT26" i="120"/>
  <c r="DQ26" i="120"/>
  <c r="DL26" i="120"/>
  <c r="DI26" i="120"/>
  <c r="DE26" i="120"/>
  <c r="DD26" i="120"/>
  <c r="DC26" i="120"/>
  <c r="DB26" i="120"/>
  <c r="DA26" i="120"/>
  <c r="CZ26" i="120"/>
  <c r="CY26" i="120"/>
  <c r="CX26" i="120"/>
  <c r="CW26" i="120"/>
  <c r="CV26" i="120"/>
  <c r="CU26" i="120"/>
  <c r="CT26" i="120"/>
  <c r="CS26" i="120"/>
  <c r="CR26" i="120"/>
  <c r="CQ26" i="120"/>
  <c r="CP26" i="120"/>
  <c r="CO26" i="120"/>
  <c r="CN26" i="120"/>
  <c r="CJ26" i="120"/>
  <c r="CE26" i="120"/>
  <c r="CD26" i="120"/>
  <c r="CC26" i="120"/>
  <c r="CB26" i="120"/>
  <c r="CA26" i="120"/>
  <c r="BZ26" i="120"/>
  <c r="BY26" i="120"/>
  <c r="BU26" i="120"/>
  <c r="EQ26" i="120"/>
  <c r="BI26" i="120"/>
  <c r="EE26" i="120"/>
  <c r="BB26" i="120"/>
  <c r="DX26" i="120"/>
  <c r="BA26" i="120"/>
  <c r="DW26" i="120"/>
  <c r="AZ26" i="120"/>
  <c r="DV26" i="120"/>
  <c r="AY26" i="120"/>
  <c r="DU26" i="120"/>
  <c r="AX26" i="120"/>
  <c r="AW26" i="120"/>
  <c r="DS26" i="120"/>
  <c r="AV26" i="120"/>
  <c r="AU26" i="120"/>
  <c r="AT26" i="120"/>
  <c r="BS26" i="120"/>
  <c r="EO26" i="120"/>
  <c r="AS26" i="120"/>
  <c r="BR26" i="120"/>
  <c r="EN26" i="120"/>
  <c r="AR26" i="120"/>
  <c r="DN26" i="120"/>
  <c r="AQ26" i="120"/>
  <c r="DM26" i="120"/>
  <c r="AP26" i="120"/>
  <c r="BQ26" i="120"/>
  <c r="EM26" i="120"/>
  <c r="AO26" i="120"/>
  <c r="DK26" i="120"/>
  <c r="AN26" i="120"/>
  <c r="AM26" i="120"/>
  <c r="AL26" i="120"/>
  <c r="DH26" i="120"/>
  <c r="AK26" i="120"/>
  <c r="DG26" i="120"/>
  <c r="AJ26" i="120"/>
  <c r="DF26" i="120"/>
  <c r="N26" i="120"/>
  <c r="P26" i="120"/>
  <c r="CL26" i="120"/>
  <c r="M26" i="120"/>
  <c r="L26" i="120"/>
  <c r="CH26" i="120"/>
  <c r="K26" i="120"/>
  <c r="CG26" i="120"/>
  <c r="J26" i="120"/>
  <c r="CF26" i="120"/>
  <c r="I26" i="120"/>
  <c r="CH25" i="120"/>
  <c r="CG25" i="120"/>
  <c r="CF25" i="120"/>
  <c r="CE25" i="120"/>
  <c r="CD25" i="120"/>
  <c r="CC25" i="120"/>
  <c r="CB25" i="120"/>
  <c r="CA25" i="120"/>
  <c r="BZ25" i="120"/>
  <c r="BY25" i="120"/>
  <c r="BV25" i="120"/>
  <c r="BU25" i="120"/>
  <c r="BT25" i="120"/>
  <c r="BS25" i="120"/>
  <c r="BR25" i="120"/>
  <c r="BQ25" i="120"/>
  <c r="BP25" i="120"/>
  <c r="BO25" i="120"/>
  <c r="BN25" i="120"/>
  <c r="BM25" i="120"/>
  <c r="BM20" i="120"/>
  <c r="EI20" i="120"/>
  <c r="BL25" i="120"/>
  <c r="BK25" i="120"/>
  <c r="BJ25" i="120"/>
  <c r="BI25" i="120"/>
  <c r="BH25" i="120"/>
  <c r="BG25" i="120"/>
  <c r="BF25" i="120"/>
  <c r="BE25" i="120"/>
  <c r="P25" i="120"/>
  <c r="O25" i="120"/>
  <c r="CH24" i="120"/>
  <c r="CG24" i="120"/>
  <c r="CF24" i="120"/>
  <c r="CE24" i="120"/>
  <c r="CD24" i="120"/>
  <c r="CC24" i="120"/>
  <c r="CB24" i="120"/>
  <c r="CA24" i="120"/>
  <c r="BZ24" i="120"/>
  <c r="BY24" i="120"/>
  <c r="BV24" i="120"/>
  <c r="BU24" i="120"/>
  <c r="BT24" i="120"/>
  <c r="BS24" i="120"/>
  <c r="BR24" i="120"/>
  <c r="BQ24" i="120"/>
  <c r="BP24" i="120"/>
  <c r="BO24" i="120"/>
  <c r="BN24" i="120"/>
  <c r="BM24" i="120"/>
  <c r="BL24" i="120"/>
  <c r="BK24" i="120"/>
  <c r="BJ24" i="120"/>
  <c r="BI24" i="120"/>
  <c r="BH24" i="120"/>
  <c r="BG24" i="120"/>
  <c r="BF24" i="120"/>
  <c r="BE24" i="120"/>
  <c r="BD24" i="120"/>
  <c r="P24" i="120"/>
  <c r="O24" i="120"/>
  <c r="CH23" i="120"/>
  <c r="CG23" i="120"/>
  <c r="CF23" i="120"/>
  <c r="CE23" i="120"/>
  <c r="CD23" i="120"/>
  <c r="CC23" i="120"/>
  <c r="CB23" i="120"/>
  <c r="CA23" i="120"/>
  <c r="BZ23" i="120"/>
  <c r="BY23" i="120"/>
  <c r="BV23" i="120"/>
  <c r="BU23" i="120"/>
  <c r="BT23" i="120"/>
  <c r="BS23" i="120"/>
  <c r="BR23" i="120"/>
  <c r="BQ23" i="120"/>
  <c r="BP23" i="120"/>
  <c r="BO23" i="120"/>
  <c r="BN23" i="120"/>
  <c r="BM23" i="120"/>
  <c r="BL23" i="120"/>
  <c r="BK23" i="120"/>
  <c r="BK20" i="120"/>
  <c r="EG20" i="120"/>
  <c r="BJ23" i="120"/>
  <c r="BI23" i="120"/>
  <c r="BH23" i="120"/>
  <c r="BG23" i="120"/>
  <c r="BF23" i="120"/>
  <c r="BE23" i="120"/>
  <c r="BD23" i="120"/>
  <c r="P23" i="120"/>
  <c r="O23" i="120"/>
  <c r="CH22" i="120"/>
  <c r="CG22" i="120"/>
  <c r="CF22" i="120"/>
  <c r="CE22" i="120"/>
  <c r="CD22" i="120"/>
  <c r="CC22" i="120"/>
  <c r="CB22" i="120"/>
  <c r="CA22" i="120"/>
  <c r="BZ22" i="120"/>
  <c r="BY22" i="120"/>
  <c r="BV22" i="120"/>
  <c r="BU22" i="120"/>
  <c r="BT22" i="120"/>
  <c r="BS22" i="120"/>
  <c r="BR22" i="120"/>
  <c r="BQ22" i="120"/>
  <c r="BP22" i="120"/>
  <c r="BO22" i="120"/>
  <c r="BN22" i="120"/>
  <c r="BM22" i="120"/>
  <c r="BL22" i="120"/>
  <c r="BK22" i="120"/>
  <c r="BJ22" i="120"/>
  <c r="BJ20" i="120"/>
  <c r="EF20" i="120"/>
  <c r="BI22" i="120"/>
  <c r="BH22" i="120"/>
  <c r="BG22" i="120"/>
  <c r="BF22" i="120"/>
  <c r="BE22" i="120"/>
  <c r="BD22" i="120"/>
  <c r="P22" i="120"/>
  <c r="O22" i="120"/>
  <c r="CH21" i="120"/>
  <c r="CG21" i="120"/>
  <c r="CF21" i="120"/>
  <c r="CE21" i="120"/>
  <c r="CD21" i="120"/>
  <c r="CC21" i="120"/>
  <c r="CB21" i="120"/>
  <c r="CA21" i="120"/>
  <c r="BZ21" i="120"/>
  <c r="BY21" i="120"/>
  <c r="BV21" i="120"/>
  <c r="BU21" i="120"/>
  <c r="BT21" i="120"/>
  <c r="BS21" i="120"/>
  <c r="BR21" i="120"/>
  <c r="BQ21" i="120"/>
  <c r="BP21" i="120"/>
  <c r="BO21" i="120"/>
  <c r="BN21" i="120"/>
  <c r="BM21" i="120"/>
  <c r="BL21" i="120"/>
  <c r="BK21" i="120"/>
  <c r="BJ21" i="120"/>
  <c r="BI21" i="120"/>
  <c r="BI20" i="120"/>
  <c r="EE20" i="120"/>
  <c r="BH21" i="120"/>
  <c r="BG21" i="120"/>
  <c r="BF21" i="120"/>
  <c r="BE21" i="120"/>
  <c r="BD21" i="120"/>
  <c r="P21" i="120"/>
  <c r="O21" i="120"/>
  <c r="EB20" i="120"/>
  <c r="DS20" i="120"/>
  <c r="DK20" i="120"/>
  <c r="DE20" i="120"/>
  <c r="DD20" i="120"/>
  <c r="DC20" i="120"/>
  <c r="DB20" i="120"/>
  <c r="DA20" i="120"/>
  <c r="CZ20" i="120"/>
  <c r="CY20" i="120"/>
  <c r="CX20" i="120"/>
  <c r="CW20" i="120"/>
  <c r="CV20" i="120"/>
  <c r="CU20" i="120"/>
  <c r="CT20" i="120"/>
  <c r="CS20" i="120"/>
  <c r="CR20" i="120"/>
  <c r="CQ20" i="120"/>
  <c r="CP20" i="120"/>
  <c r="CO20" i="120"/>
  <c r="CN20" i="120"/>
  <c r="CL20" i="120"/>
  <c r="CD20" i="120"/>
  <c r="CC20" i="120"/>
  <c r="CB20" i="120"/>
  <c r="CA20" i="120"/>
  <c r="BZ20" i="120"/>
  <c r="BY20" i="120"/>
  <c r="BT20" i="120"/>
  <c r="EP20" i="120"/>
  <c r="BL20" i="120"/>
  <c r="EH20" i="120"/>
  <c r="BH20" i="120"/>
  <c r="ED20" i="120"/>
  <c r="BG20" i="120"/>
  <c r="EC20" i="120"/>
  <c r="BF20" i="120"/>
  <c r="BB20" i="120"/>
  <c r="DX20" i="120"/>
  <c r="BA20" i="120"/>
  <c r="DW20" i="120"/>
  <c r="AZ20" i="120"/>
  <c r="DV20" i="120"/>
  <c r="AY20" i="120"/>
  <c r="DU20" i="120"/>
  <c r="AX20" i="120"/>
  <c r="DT20" i="120"/>
  <c r="AW20" i="120"/>
  <c r="AV20" i="120"/>
  <c r="DR20" i="120"/>
  <c r="AU20" i="120"/>
  <c r="DQ20" i="120"/>
  <c r="AT20" i="120"/>
  <c r="BS20" i="120"/>
  <c r="EO20" i="120"/>
  <c r="AS20" i="120"/>
  <c r="DO20" i="120"/>
  <c r="AR20" i="120"/>
  <c r="BR20" i="120"/>
  <c r="EN20" i="120"/>
  <c r="AQ20" i="120"/>
  <c r="BQ20" i="120"/>
  <c r="EM20" i="120"/>
  <c r="AP20" i="120"/>
  <c r="DL20" i="120"/>
  <c r="AO20" i="120"/>
  <c r="AN20" i="120"/>
  <c r="DJ20" i="120"/>
  <c r="AM20" i="120"/>
  <c r="DI20" i="120"/>
  <c r="AL20" i="120"/>
  <c r="DH20" i="120"/>
  <c r="AK20" i="120"/>
  <c r="DG20" i="120"/>
  <c r="AJ20" i="120"/>
  <c r="DF20" i="120"/>
  <c r="P20" i="120"/>
  <c r="N20" i="120"/>
  <c r="CJ20" i="120"/>
  <c r="M20" i="120"/>
  <c r="CI20" i="120"/>
  <c r="L20" i="120"/>
  <c r="CH20" i="120"/>
  <c r="K20" i="120"/>
  <c r="CG20" i="120"/>
  <c r="J20" i="120"/>
  <c r="CF20" i="120"/>
  <c r="I20" i="120"/>
  <c r="CE20" i="120"/>
  <c r="CH19" i="120"/>
  <c r="CG19" i="120"/>
  <c r="CF19" i="120"/>
  <c r="CE19" i="120"/>
  <c r="CD19" i="120"/>
  <c r="CC19" i="120"/>
  <c r="CB19" i="120"/>
  <c r="CA19" i="120"/>
  <c r="BZ19" i="120"/>
  <c r="BY19" i="120"/>
  <c r="BV19" i="120"/>
  <c r="BU19" i="120"/>
  <c r="BT19" i="120"/>
  <c r="BS19" i="120"/>
  <c r="BR19" i="120"/>
  <c r="BQ19" i="120"/>
  <c r="BP19" i="120"/>
  <c r="BO19" i="120"/>
  <c r="BN19" i="120"/>
  <c r="BM19" i="120"/>
  <c r="BL19" i="120"/>
  <c r="BK19" i="120"/>
  <c r="BJ19" i="120"/>
  <c r="BI19" i="120"/>
  <c r="BH19" i="120"/>
  <c r="BG19" i="120"/>
  <c r="BF19" i="120"/>
  <c r="BE19" i="120"/>
  <c r="BD19" i="120"/>
  <c r="P19" i="120"/>
  <c r="O19" i="120"/>
  <c r="CH18" i="120"/>
  <c r="CG18" i="120"/>
  <c r="CF18" i="120"/>
  <c r="CE18" i="120"/>
  <c r="CD18" i="120"/>
  <c r="CC18" i="120"/>
  <c r="CB18" i="120"/>
  <c r="CA18" i="120"/>
  <c r="BZ18" i="120"/>
  <c r="BY18" i="120"/>
  <c r="BV18" i="120"/>
  <c r="BU18" i="120"/>
  <c r="BT18" i="120"/>
  <c r="BS18" i="120"/>
  <c r="BR18" i="120"/>
  <c r="BQ18" i="120"/>
  <c r="BP18" i="120"/>
  <c r="BO18" i="120"/>
  <c r="BN18" i="120"/>
  <c r="BM18" i="120"/>
  <c r="BL18" i="120"/>
  <c r="BK18" i="120"/>
  <c r="BJ18" i="120"/>
  <c r="BI18" i="120"/>
  <c r="BH18" i="120"/>
  <c r="BG18" i="120"/>
  <c r="BF18" i="120"/>
  <c r="BE18" i="120"/>
  <c r="BD18" i="120"/>
  <c r="P18" i="120"/>
  <c r="O18" i="120"/>
  <c r="CH17" i="120"/>
  <c r="CG17" i="120"/>
  <c r="CF17" i="120"/>
  <c r="CE17" i="120"/>
  <c r="CD17" i="120"/>
  <c r="CC17" i="120"/>
  <c r="CB17" i="120"/>
  <c r="CA17" i="120"/>
  <c r="BZ17" i="120"/>
  <c r="BY17" i="120"/>
  <c r="BV17" i="120"/>
  <c r="BU17" i="120"/>
  <c r="BT17" i="120"/>
  <c r="BS17" i="120"/>
  <c r="BR17" i="120"/>
  <c r="BQ17" i="120"/>
  <c r="BP17" i="120"/>
  <c r="BO17" i="120"/>
  <c r="BN17" i="120"/>
  <c r="BM17" i="120"/>
  <c r="BL17" i="120"/>
  <c r="BK17" i="120"/>
  <c r="BJ17" i="120"/>
  <c r="BJ13" i="120"/>
  <c r="EF13" i="120"/>
  <c r="BI17" i="120"/>
  <c r="BH17" i="120"/>
  <c r="BG17" i="120"/>
  <c r="BF17" i="120"/>
  <c r="BE17" i="120"/>
  <c r="BD17" i="120"/>
  <c r="P17" i="120"/>
  <c r="O17" i="120"/>
  <c r="CH16" i="120"/>
  <c r="CG16" i="120"/>
  <c r="CF16" i="120"/>
  <c r="CE16" i="120"/>
  <c r="CD16" i="120"/>
  <c r="CC16" i="120"/>
  <c r="CB16" i="120"/>
  <c r="CA16" i="120"/>
  <c r="BZ16" i="120"/>
  <c r="BY16" i="120"/>
  <c r="BV16" i="120"/>
  <c r="BU16" i="120"/>
  <c r="BT16" i="120"/>
  <c r="BS16" i="120"/>
  <c r="BR16" i="120"/>
  <c r="BQ16" i="120"/>
  <c r="BP16" i="120"/>
  <c r="BO16" i="120"/>
  <c r="BN16" i="120"/>
  <c r="BM16" i="120"/>
  <c r="BL16" i="120"/>
  <c r="BK16" i="120"/>
  <c r="BJ16" i="120"/>
  <c r="BI16" i="120"/>
  <c r="BH16" i="120"/>
  <c r="BG16" i="120"/>
  <c r="BF16" i="120"/>
  <c r="BE16" i="120"/>
  <c r="BD16" i="120"/>
  <c r="P16" i="120"/>
  <c r="O16" i="120"/>
  <c r="CH15" i="120"/>
  <c r="CG15" i="120"/>
  <c r="CF15" i="120"/>
  <c r="CE15" i="120"/>
  <c r="CD15" i="120"/>
  <c r="CC15" i="120"/>
  <c r="CB15" i="120"/>
  <c r="CA15" i="120"/>
  <c r="BZ15" i="120"/>
  <c r="BY15" i="120"/>
  <c r="BV15" i="120"/>
  <c r="BU15" i="120"/>
  <c r="BT15" i="120"/>
  <c r="BS15" i="120"/>
  <c r="BR15" i="120"/>
  <c r="BQ15" i="120"/>
  <c r="BP15" i="120"/>
  <c r="BO15" i="120"/>
  <c r="BN15" i="120"/>
  <c r="BM15" i="120"/>
  <c r="BL15" i="120"/>
  <c r="BK15" i="120"/>
  <c r="BJ15" i="120"/>
  <c r="BI15" i="120"/>
  <c r="BH15" i="120"/>
  <c r="BH13" i="120"/>
  <c r="ED13" i="120"/>
  <c r="BG15" i="120"/>
  <c r="BF15" i="120"/>
  <c r="BE15" i="120"/>
  <c r="BD15" i="120"/>
  <c r="P15" i="120"/>
  <c r="O15" i="120"/>
  <c r="CH14" i="120"/>
  <c r="CG14" i="120"/>
  <c r="CF14" i="120"/>
  <c r="CE14" i="120"/>
  <c r="CD14" i="120"/>
  <c r="CC14" i="120"/>
  <c r="CB14" i="120"/>
  <c r="CA14" i="120"/>
  <c r="BZ14" i="120"/>
  <c r="BY14" i="120"/>
  <c r="BV14" i="120"/>
  <c r="BU14" i="120"/>
  <c r="BT14" i="120"/>
  <c r="BS14" i="120"/>
  <c r="BR14" i="120"/>
  <c r="BQ14" i="120"/>
  <c r="BP14" i="120"/>
  <c r="BO14" i="120"/>
  <c r="BN14" i="120"/>
  <c r="BM14" i="120"/>
  <c r="BL14" i="120"/>
  <c r="BK14" i="120"/>
  <c r="BJ14" i="120"/>
  <c r="BI14" i="120"/>
  <c r="BH14" i="120"/>
  <c r="BG14" i="120"/>
  <c r="BG13" i="120"/>
  <c r="EC13" i="120"/>
  <c r="BF14" i="120"/>
  <c r="BE14" i="120"/>
  <c r="BD14" i="120"/>
  <c r="P14" i="120"/>
  <c r="O14" i="120"/>
  <c r="DE13" i="120"/>
  <c r="DD13" i="120"/>
  <c r="DC13" i="120"/>
  <c r="DB13" i="120"/>
  <c r="DA13" i="120"/>
  <c r="CZ13" i="120"/>
  <c r="CY13" i="120"/>
  <c r="CX13" i="120"/>
  <c r="CW13" i="120"/>
  <c r="CV13" i="120"/>
  <c r="CU13" i="120"/>
  <c r="CT13" i="120"/>
  <c r="CS13" i="120"/>
  <c r="CR13" i="120"/>
  <c r="CQ13" i="120"/>
  <c r="CP13" i="120"/>
  <c r="CO13" i="120"/>
  <c r="CN13" i="120"/>
  <c r="CF13" i="120"/>
  <c r="CD13" i="120"/>
  <c r="CC13" i="120"/>
  <c r="CB13" i="120"/>
  <c r="CA13" i="120"/>
  <c r="BZ13" i="120"/>
  <c r="BY13" i="120"/>
  <c r="BV13" i="120"/>
  <c r="ER13" i="120"/>
  <c r="BU13" i="120"/>
  <c r="EQ13" i="120"/>
  <c r="BQ13" i="120"/>
  <c r="EM13" i="120"/>
  <c r="BN13" i="120"/>
  <c r="EJ13" i="120"/>
  <c r="BM13" i="120"/>
  <c r="EI13" i="120"/>
  <c r="BL13" i="120"/>
  <c r="EH13" i="120"/>
  <c r="BK13" i="120"/>
  <c r="EG13" i="120"/>
  <c r="BI13" i="120"/>
  <c r="EE13" i="120"/>
  <c r="BF13" i="120"/>
  <c r="EB13" i="120"/>
  <c r="BE13" i="120"/>
  <c r="EA13" i="120"/>
  <c r="BD13" i="120"/>
  <c r="DZ13" i="120"/>
  <c r="BB13" i="120"/>
  <c r="DX13" i="120"/>
  <c r="BA13" i="120"/>
  <c r="DW13" i="120"/>
  <c r="AZ13" i="120"/>
  <c r="DV13" i="120"/>
  <c r="AY13" i="120"/>
  <c r="DU13" i="120"/>
  <c r="AX13" i="120"/>
  <c r="DT13" i="120"/>
  <c r="AW13" i="120"/>
  <c r="DS13" i="120"/>
  <c r="AV13" i="120"/>
  <c r="DR13" i="120"/>
  <c r="AU13" i="120"/>
  <c r="DQ13" i="120"/>
  <c r="AT13" i="120"/>
  <c r="DP13" i="120"/>
  <c r="AS13" i="120"/>
  <c r="DO13" i="120"/>
  <c r="AR13" i="120"/>
  <c r="DN13" i="120"/>
  <c r="AQ13" i="120"/>
  <c r="DM13" i="120"/>
  <c r="AP13" i="120"/>
  <c r="DL13" i="120"/>
  <c r="AO13" i="120"/>
  <c r="DK13" i="120"/>
  <c r="AN13" i="120"/>
  <c r="DJ13" i="120"/>
  <c r="AM13" i="120"/>
  <c r="DI13" i="120"/>
  <c r="AL13" i="120"/>
  <c r="DH13" i="120"/>
  <c r="AK13" i="120"/>
  <c r="DG13" i="120"/>
  <c r="AJ13" i="120"/>
  <c r="DF13" i="120"/>
  <c r="N13" i="120"/>
  <c r="CJ13" i="120"/>
  <c r="M13" i="120"/>
  <c r="CI13" i="120"/>
  <c r="L13" i="120"/>
  <c r="CH13" i="120"/>
  <c r="K13" i="120"/>
  <c r="CG13" i="120"/>
  <c r="J13" i="120"/>
  <c r="I13" i="120"/>
  <c r="CE13" i="120"/>
  <c r="CH12" i="120"/>
  <c r="CG12" i="120"/>
  <c r="CF12" i="120"/>
  <c r="CE12" i="120"/>
  <c r="CD12" i="120"/>
  <c r="CC12" i="120"/>
  <c r="CB12" i="120"/>
  <c r="CA12" i="120"/>
  <c r="BZ12" i="120"/>
  <c r="BY12" i="120"/>
  <c r="BV12" i="120"/>
  <c r="BU12" i="120"/>
  <c r="BT12" i="120"/>
  <c r="BS12" i="120"/>
  <c r="BR12" i="120"/>
  <c r="BQ12" i="120"/>
  <c r="BP12" i="120"/>
  <c r="BO12" i="120"/>
  <c r="BN12" i="120"/>
  <c r="BM12" i="120"/>
  <c r="BL12" i="120"/>
  <c r="BK12" i="120"/>
  <c r="BJ12" i="120"/>
  <c r="BI12" i="120"/>
  <c r="BH12" i="120"/>
  <c r="BG12" i="120"/>
  <c r="BF12" i="120"/>
  <c r="BE12" i="120"/>
  <c r="BD12" i="120"/>
  <c r="P12" i="120"/>
  <c r="O12" i="120"/>
  <c r="CH11" i="120"/>
  <c r="CG11" i="120"/>
  <c r="CF11" i="120"/>
  <c r="CE11" i="120"/>
  <c r="CD11" i="120"/>
  <c r="CC11" i="120"/>
  <c r="CB11" i="120"/>
  <c r="CA11" i="120"/>
  <c r="BZ11" i="120"/>
  <c r="BY11" i="120"/>
  <c r="BM11" i="120"/>
  <c r="BL11" i="120"/>
  <c r="BK11" i="120"/>
  <c r="BJ11" i="120"/>
  <c r="BI11" i="120"/>
  <c r="BH11" i="120"/>
  <c r="BG11" i="120"/>
  <c r="BF11" i="120"/>
  <c r="BE11" i="120"/>
  <c r="BD11" i="120"/>
  <c r="P11" i="120"/>
  <c r="O11" i="120"/>
  <c r="CH10" i="120"/>
  <c r="CG10" i="120"/>
  <c r="CF10" i="120"/>
  <c r="CE10" i="120"/>
  <c r="CD10" i="120"/>
  <c r="CC10" i="120"/>
  <c r="CB10" i="120"/>
  <c r="CA10" i="120"/>
  <c r="BZ10" i="120"/>
  <c r="BY10" i="120"/>
  <c r="BV10" i="120"/>
  <c r="BU10" i="120"/>
  <c r="BT10" i="120"/>
  <c r="BS10" i="120"/>
  <c r="BR10" i="120"/>
  <c r="BQ10" i="120"/>
  <c r="BP10" i="120"/>
  <c r="BO10" i="120"/>
  <c r="BN10" i="120"/>
  <c r="BM10" i="120"/>
  <c r="BL10" i="120"/>
  <c r="BK10" i="120"/>
  <c r="BJ10" i="120"/>
  <c r="BI10" i="120"/>
  <c r="BH10" i="120"/>
  <c r="BG10" i="120"/>
  <c r="BF10" i="120"/>
  <c r="BE10" i="120"/>
  <c r="BD10" i="120"/>
  <c r="P10" i="120"/>
  <c r="O10" i="120"/>
  <c r="CH9" i="120"/>
  <c r="CG9" i="120"/>
  <c r="CF9" i="120"/>
  <c r="CE9" i="120"/>
  <c r="CD9" i="120"/>
  <c r="CC9" i="120"/>
  <c r="CB9" i="120"/>
  <c r="CA9" i="120"/>
  <c r="BZ9" i="120"/>
  <c r="BY9" i="120"/>
  <c r="BV9" i="120"/>
  <c r="BU9" i="120"/>
  <c r="BT9" i="120"/>
  <c r="BS9" i="120"/>
  <c r="BR9" i="120"/>
  <c r="BQ9" i="120"/>
  <c r="BP9" i="120"/>
  <c r="BO9" i="120"/>
  <c r="BN9" i="120"/>
  <c r="BM9" i="120"/>
  <c r="BL9" i="120"/>
  <c r="BK9" i="120"/>
  <c r="BJ9" i="120"/>
  <c r="BJ6" i="120"/>
  <c r="BI9" i="120"/>
  <c r="BH9" i="120"/>
  <c r="BG9" i="120"/>
  <c r="BF9" i="120"/>
  <c r="BE9" i="120"/>
  <c r="BD9" i="120"/>
  <c r="P9" i="120"/>
  <c r="O9" i="120"/>
  <c r="CH8" i="120"/>
  <c r="CG8" i="120"/>
  <c r="CF8" i="120"/>
  <c r="CE8" i="120"/>
  <c r="CD8" i="120"/>
  <c r="CC8" i="120"/>
  <c r="CB8" i="120"/>
  <c r="CA8" i="120"/>
  <c r="BZ8" i="120"/>
  <c r="BY8" i="120"/>
  <c r="BV8" i="120"/>
  <c r="BU8" i="120"/>
  <c r="BT8" i="120"/>
  <c r="BS8" i="120"/>
  <c r="BR8" i="120"/>
  <c r="BQ8" i="120"/>
  <c r="BP8" i="120"/>
  <c r="BO8" i="120"/>
  <c r="BN8" i="120"/>
  <c r="BM8" i="120"/>
  <c r="BL8" i="120"/>
  <c r="BL6" i="120"/>
  <c r="BK8" i="120"/>
  <c r="BJ8" i="120"/>
  <c r="BI8" i="120"/>
  <c r="BI6" i="120"/>
  <c r="BH8" i="120"/>
  <c r="BG8" i="120"/>
  <c r="BF8" i="120"/>
  <c r="BE8" i="120"/>
  <c r="BD8" i="120"/>
  <c r="P8" i="120"/>
  <c r="O8" i="120"/>
  <c r="CH7" i="120"/>
  <c r="CG7" i="120"/>
  <c r="CF7" i="120"/>
  <c r="CE7" i="120"/>
  <c r="CD7" i="120"/>
  <c r="CC7" i="120"/>
  <c r="CB7" i="120"/>
  <c r="CA7" i="120"/>
  <c r="BZ7" i="120"/>
  <c r="BY7" i="120"/>
  <c r="BV7" i="120"/>
  <c r="BU7" i="120"/>
  <c r="BT7" i="120"/>
  <c r="BS7" i="120"/>
  <c r="BR7" i="120"/>
  <c r="BQ7" i="120"/>
  <c r="BP7" i="120"/>
  <c r="BO7" i="120"/>
  <c r="BN7" i="120"/>
  <c r="BM7" i="120"/>
  <c r="BM6" i="120"/>
  <c r="BL7" i="120"/>
  <c r="BK7" i="120"/>
  <c r="BJ7" i="120"/>
  <c r="BI7" i="120"/>
  <c r="BH7" i="120"/>
  <c r="BH6" i="120"/>
  <c r="BG7" i="120"/>
  <c r="BG6" i="120"/>
  <c r="BF7" i="120"/>
  <c r="BF6" i="120"/>
  <c r="BE7" i="120"/>
  <c r="BD7" i="120"/>
  <c r="P7" i="120"/>
  <c r="O7" i="120"/>
  <c r="DW6" i="120"/>
  <c r="DT6" i="120"/>
  <c r="DR6" i="120"/>
  <c r="DQ6" i="120"/>
  <c r="DO6" i="120"/>
  <c r="DL6" i="120"/>
  <c r="DJ6" i="120"/>
  <c r="DI6" i="120"/>
  <c r="DG6" i="120"/>
  <c r="DE6" i="120"/>
  <c r="DD6" i="120"/>
  <c r="DC6" i="120"/>
  <c r="DB6" i="120"/>
  <c r="DA6" i="120"/>
  <c r="CZ6" i="120"/>
  <c r="CY6" i="120"/>
  <c r="CX6" i="120"/>
  <c r="CW6" i="120"/>
  <c r="CV6" i="120"/>
  <c r="CU6" i="120"/>
  <c r="CT6" i="120"/>
  <c r="CS6" i="120"/>
  <c r="CR6" i="120"/>
  <c r="CQ6" i="120"/>
  <c r="CP6" i="120"/>
  <c r="CO6" i="120"/>
  <c r="CN6" i="120"/>
  <c r="CJ6" i="120"/>
  <c r="CI6" i="120"/>
  <c r="CH6" i="120"/>
  <c r="CD6" i="120"/>
  <c r="CC6" i="120"/>
  <c r="CB6" i="120"/>
  <c r="CA6" i="120"/>
  <c r="BZ6" i="120"/>
  <c r="BY6" i="120"/>
  <c r="BQ6" i="120"/>
  <c r="EM6" i="120"/>
  <c r="BP6" i="120"/>
  <c r="EL6" i="120"/>
  <c r="BK6" i="120"/>
  <c r="BK59" i="120"/>
  <c r="EG59" i="120"/>
  <c r="BB6" i="120"/>
  <c r="BB59" i="120"/>
  <c r="DX59" i="120"/>
  <c r="BA6" i="120"/>
  <c r="BA59" i="120"/>
  <c r="AZ6" i="120"/>
  <c r="DV6" i="120"/>
  <c r="AY6" i="120"/>
  <c r="DU6" i="120"/>
  <c r="AX6" i="120"/>
  <c r="AW6" i="120"/>
  <c r="DS6" i="120"/>
  <c r="AV6" i="120"/>
  <c r="BT6" i="120"/>
  <c r="EP6" i="120"/>
  <c r="AU6" i="120"/>
  <c r="AT6" i="120"/>
  <c r="AT59" i="120"/>
  <c r="AS6" i="120"/>
  <c r="AS59" i="120"/>
  <c r="AR6" i="120"/>
  <c r="BR6" i="120"/>
  <c r="EN6" i="120"/>
  <c r="AQ6" i="120"/>
  <c r="DM6" i="120"/>
  <c r="AP6" i="120"/>
  <c r="AO6" i="120"/>
  <c r="DK6" i="120"/>
  <c r="AN6" i="120"/>
  <c r="AM6" i="120"/>
  <c r="AL6" i="120"/>
  <c r="BO6" i="120"/>
  <c r="EK6" i="120"/>
  <c r="AK6" i="120"/>
  <c r="AK59" i="120"/>
  <c r="AJ6" i="120"/>
  <c r="P6" i="120"/>
  <c r="CL6" i="120"/>
  <c r="N6" i="120"/>
  <c r="M6" i="120"/>
  <c r="L6" i="120"/>
  <c r="K6" i="120"/>
  <c r="J6" i="120"/>
  <c r="CF6" i="120"/>
  <c r="I6" i="120"/>
  <c r="ER4" i="120"/>
  <c r="EQ4" i="120"/>
  <c r="EP4" i="120"/>
  <c r="EO4" i="120"/>
  <c r="EN4" i="120"/>
  <c r="EM4" i="120"/>
  <c r="EL4" i="120"/>
  <c r="EK4" i="120"/>
  <c r="EJ4" i="120"/>
  <c r="EI4" i="120"/>
  <c r="EH4" i="120"/>
  <c r="EG4" i="120"/>
  <c r="EF4" i="120"/>
  <c r="EE4" i="120"/>
  <c r="ED4" i="120"/>
  <c r="EC4" i="120"/>
  <c r="EB4" i="120"/>
  <c r="EA4" i="120"/>
  <c r="DZ4" i="120"/>
  <c r="DU4" i="120"/>
  <c r="CL4" i="120"/>
  <c r="CK4" i="120"/>
  <c r="CJ4" i="120"/>
  <c r="CI4" i="120"/>
  <c r="CB23" i="119"/>
  <c r="BY23" i="119"/>
  <c r="BW23" i="119"/>
  <c r="BZ23" i="119"/>
  <c r="BD23" i="119"/>
  <c r="BC23" i="119"/>
  <c r="P23" i="119"/>
  <c r="O23" i="119"/>
  <c r="BA21" i="119"/>
  <c r="AY21" i="119"/>
  <c r="AX21" i="119"/>
  <c r="AV21" i="119"/>
  <c r="AU21" i="119"/>
  <c r="AS21" i="119"/>
  <c r="AQ21" i="119"/>
  <c r="AN21" i="119"/>
  <c r="AM21" i="119"/>
  <c r="AL21" i="119"/>
  <c r="AK21" i="119"/>
  <c r="N21" i="119"/>
  <c r="L21" i="119"/>
  <c r="K21" i="119"/>
  <c r="J21" i="119"/>
  <c r="I21" i="119"/>
  <c r="G21" i="119"/>
  <c r="CB17" i="119"/>
  <c r="BY17" i="119"/>
  <c r="BX17" i="119"/>
  <c r="BW17" i="119"/>
  <c r="BZ17" i="119"/>
  <c r="BS7" i="119"/>
  <c r="BN42" i="118"/>
  <c r="BO40" i="118"/>
  <c r="BN40" i="118"/>
  <c r="BM40" i="118"/>
  <c r="BL40" i="118"/>
  <c r="BK40" i="118"/>
  <c r="BJ40" i="118"/>
  <c r="BI40" i="118"/>
  <c r="BH40" i="118"/>
  <c r="CB38" i="118"/>
  <c r="BZ38" i="118"/>
  <c r="BX38" i="118"/>
  <c r="BY38" i="118"/>
  <c r="BW38" i="118"/>
  <c r="BV38" i="118"/>
  <c r="BU38" i="118"/>
  <c r="BT38" i="118"/>
  <c r="BS38" i="118"/>
  <c r="BR38" i="118"/>
  <c r="BQ38" i="118"/>
  <c r="BP38" i="118"/>
  <c r="BO38" i="118"/>
  <c r="BN38" i="118"/>
  <c r="BM38" i="118"/>
  <c r="BL38" i="118"/>
  <c r="BK38" i="118"/>
  <c r="BJ38" i="118"/>
  <c r="BI38" i="118"/>
  <c r="BH38" i="118"/>
  <c r="BG38" i="118"/>
  <c r="BF38" i="118"/>
  <c r="BD38" i="118"/>
  <c r="BC38" i="118"/>
  <c r="P38" i="118"/>
  <c r="O38" i="118"/>
  <c r="CB37" i="118"/>
  <c r="BX37" i="118"/>
  <c r="BZ37" i="118"/>
  <c r="BW37" i="118"/>
  <c r="BV37" i="118"/>
  <c r="BU37" i="118"/>
  <c r="BT37" i="118"/>
  <c r="BS37" i="118"/>
  <c r="BR37" i="118"/>
  <c r="BQ37" i="118"/>
  <c r="BP37" i="118"/>
  <c r="BO37" i="118"/>
  <c r="BN37" i="118"/>
  <c r="BM37" i="118"/>
  <c r="BL37" i="118"/>
  <c r="BK37" i="118"/>
  <c r="BJ37" i="118"/>
  <c r="BI37" i="118"/>
  <c r="BH37" i="118"/>
  <c r="BG37" i="118"/>
  <c r="BF37" i="118"/>
  <c r="BD37" i="118"/>
  <c r="BC37" i="118"/>
  <c r="P37" i="118"/>
  <c r="O37" i="118"/>
  <c r="CB36" i="118"/>
  <c r="BX36" i="118"/>
  <c r="BZ36" i="118"/>
  <c r="BW36" i="118"/>
  <c r="BV36" i="118"/>
  <c r="BU36" i="118"/>
  <c r="BT36" i="118"/>
  <c r="BS36" i="118"/>
  <c r="BR36" i="118"/>
  <c r="BQ36" i="118"/>
  <c r="BP36" i="118"/>
  <c r="BO36" i="118"/>
  <c r="BN36" i="118"/>
  <c r="BM36" i="118"/>
  <c r="BL36" i="118"/>
  <c r="BK36" i="118"/>
  <c r="BJ36" i="118"/>
  <c r="BI36" i="118"/>
  <c r="BH36" i="118"/>
  <c r="BG36" i="118"/>
  <c r="BF36" i="118"/>
  <c r="BF35" i="118"/>
  <c r="BD36" i="118"/>
  <c r="BC36" i="118"/>
  <c r="P36" i="118"/>
  <c r="O36" i="118"/>
  <c r="BX35" i="118"/>
  <c r="BR35" i="118"/>
  <c r="BP35" i="118"/>
  <c r="BO35" i="118"/>
  <c r="BN35" i="118"/>
  <c r="BM35" i="118"/>
  <c r="BL35" i="118"/>
  <c r="BK35" i="118"/>
  <c r="BJ35" i="118"/>
  <c r="BI35" i="118"/>
  <c r="BH35" i="118"/>
  <c r="BG35" i="118"/>
  <c r="BB35" i="118"/>
  <c r="BD35" i="118"/>
  <c r="BA35" i="118"/>
  <c r="AZ35" i="118"/>
  <c r="AY35" i="118"/>
  <c r="CB35" i="118"/>
  <c r="AX35" i="118"/>
  <c r="BW35" i="118"/>
  <c r="AW35" i="118"/>
  <c r="BV35" i="118"/>
  <c r="AV35" i="118"/>
  <c r="AU35" i="118"/>
  <c r="AT35" i="118"/>
  <c r="BU35" i="118"/>
  <c r="AS35" i="118"/>
  <c r="AR35" i="118"/>
  <c r="BT35" i="118"/>
  <c r="AQ35" i="118"/>
  <c r="AP35" i="118"/>
  <c r="BS35" i="118"/>
  <c r="AO35" i="118"/>
  <c r="AN35" i="118"/>
  <c r="AM35" i="118"/>
  <c r="AL35" i="118"/>
  <c r="BQ35" i="118"/>
  <c r="AK35" i="118"/>
  <c r="AJ35" i="118"/>
  <c r="P35" i="118"/>
  <c r="O35" i="118"/>
  <c r="N35" i="118"/>
  <c r="M35" i="118"/>
  <c r="L35" i="118"/>
  <c r="K35" i="118"/>
  <c r="J35" i="118"/>
  <c r="I35" i="118"/>
  <c r="CB33" i="118"/>
  <c r="BZ33" i="118"/>
  <c r="BX33" i="118"/>
  <c r="BW33" i="118"/>
  <c r="BV33" i="118"/>
  <c r="BY33" i="118"/>
  <c r="BU33" i="118"/>
  <c r="BT33" i="118"/>
  <c r="BS33" i="118"/>
  <c r="BR33" i="118"/>
  <c r="BQ33" i="118"/>
  <c r="BP33" i="118"/>
  <c r="BO33" i="118"/>
  <c r="BN33" i="118"/>
  <c r="BM33" i="118"/>
  <c r="BL33" i="118"/>
  <c r="BK33" i="118"/>
  <c r="BJ33" i="118"/>
  <c r="BI33" i="118"/>
  <c r="BH33" i="118"/>
  <c r="BG33" i="118"/>
  <c r="BF33" i="118"/>
  <c r="BD33" i="118"/>
  <c r="BC33" i="118"/>
  <c r="P33" i="118"/>
  <c r="O33" i="118"/>
  <c r="CB32" i="118"/>
  <c r="BX32" i="118"/>
  <c r="BZ32" i="118"/>
  <c r="BW32" i="118"/>
  <c r="BV32" i="118"/>
  <c r="BU32" i="118"/>
  <c r="BT32" i="118"/>
  <c r="BS32" i="118"/>
  <c r="BR32" i="118"/>
  <c r="BQ32" i="118"/>
  <c r="BP32" i="118"/>
  <c r="BO32" i="118"/>
  <c r="BN32" i="118"/>
  <c r="BM32" i="118"/>
  <c r="BL32" i="118"/>
  <c r="BK32" i="118"/>
  <c r="BJ32" i="118"/>
  <c r="BI32" i="118"/>
  <c r="BH32" i="118"/>
  <c r="BG32" i="118"/>
  <c r="BF32" i="118"/>
  <c r="BD32" i="118"/>
  <c r="BC32" i="118"/>
  <c r="P32" i="118"/>
  <c r="O32" i="118"/>
  <c r="CB31" i="118"/>
  <c r="BY31" i="118"/>
  <c r="BX31" i="118"/>
  <c r="BZ31" i="118"/>
  <c r="BW31" i="118"/>
  <c r="BV31" i="118"/>
  <c r="BU31" i="118"/>
  <c r="BT31" i="118"/>
  <c r="BS31" i="118"/>
  <c r="BR31" i="118"/>
  <c r="BQ31" i="118"/>
  <c r="BP31" i="118"/>
  <c r="BO31" i="118"/>
  <c r="BN31" i="118"/>
  <c r="BM31" i="118"/>
  <c r="BL31" i="118"/>
  <c r="BK31" i="118"/>
  <c r="BJ31" i="118"/>
  <c r="BI31" i="118"/>
  <c r="BH31" i="118"/>
  <c r="BG31" i="118"/>
  <c r="BF31" i="118"/>
  <c r="BD31" i="118"/>
  <c r="BC31" i="118"/>
  <c r="P31" i="118"/>
  <c r="O31" i="118"/>
  <c r="CB30" i="118"/>
  <c r="BY30" i="118"/>
  <c r="BX30" i="118"/>
  <c r="BZ30" i="118"/>
  <c r="BW30" i="118"/>
  <c r="BV30" i="118"/>
  <c r="BU30" i="118"/>
  <c r="BT30" i="118"/>
  <c r="BS30" i="118"/>
  <c r="BR30" i="118"/>
  <c r="BQ30" i="118"/>
  <c r="BP30" i="118"/>
  <c r="BO30" i="118"/>
  <c r="BN30" i="118"/>
  <c r="BM30" i="118"/>
  <c r="BL30" i="118"/>
  <c r="BK30" i="118"/>
  <c r="BJ30" i="118"/>
  <c r="BI30" i="118"/>
  <c r="BH30" i="118"/>
  <c r="BG30" i="118"/>
  <c r="BF30" i="118"/>
  <c r="BD30" i="118"/>
  <c r="BC30" i="118"/>
  <c r="P30" i="118"/>
  <c r="O30" i="118"/>
  <c r="CB29" i="118"/>
  <c r="BZ29" i="118"/>
  <c r="BX29" i="118"/>
  <c r="BW29" i="118"/>
  <c r="BV29" i="118"/>
  <c r="BY29" i="118"/>
  <c r="BU29" i="118"/>
  <c r="BT29" i="118"/>
  <c r="BS29" i="118"/>
  <c r="BR29" i="118"/>
  <c r="BQ29" i="118"/>
  <c r="BP29" i="118"/>
  <c r="BO29" i="118"/>
  <c r="BN29" i="118"/>
  <c r="BM29" i="118"/>
  <c r="BL29" i="118"/>
  <c r="BK29" i="118"/>
  <c r="BJ29" i="118"/>
  <c r="BI29" i="118"/>
  <c r="BH29" i="118"/>
  <c r="BG29" i="118"/>
  <c r="BF29" i="118"/>
  <c r="BD29" i="118"/>
  <c r="BC29" i="118"/>
  <c r="P29" i="118"/>
  <c r="O29" i="118"/>
  <c r="CB28" i="118"/>
  <c r="BX28" i="118"/>
  <c r="BZ28" i="118"/>
  <c r="BW28" i="118"/>
  <c r="BV28" i="118"/>
  <c r="BU28" i="118"/>
  <c r="BT28" i="118"/>
  <c r="BS28" i="118"/>
  <c r="BR28" i="118"/>
  <c r="BQ28" i="118"/>
  <c r="BP28" i="118"/>
  <c r="BO28" i="118"/>
  <c r="BN28" i="118"/>
  <c r="BM28" i="118"/>
  <c r="BL28" i="118"/>
  <c r="BK28" i="118"/>
  <c r="BJ28" i="118"/>
  <c r="BI28" i="118"/>
  <c r="BH28" i="118"/>
  <c r="BG28" i="118"/>
  <c r="BF28" i="118"/>
  <c r="BF27" i="118"/>
  <c r="BD28" i="118"/>
  <c r="BC28" i="118"/>
  <c r="P28" i="118"/>
  <c r="O28" i="118"/>
  <c r="BQ27" i="118"/>
  <c r="BO27" i="118"/>
  <c r="BN27" i="118"/>
  <c r="BM27" i="118"/>
  <c r="BL27" i="118"/>
  <c r="BK27" i="118"/>
  <c r="BJ27" i="118"/>
  <c r="BI27" i="118"/>
  <c r="BH27" i="118"/>
  <c r="BG27" i="118"/>
  <c r="BB27" i="118"/>
  <c r="BD27" i="118"/>
  <c r="BA27" i="118"/>
  <c r="AZ27" i="118"/>
  <c r="BX27" i="118"/>
  <c r="AY27" i="118"/>
  <c r="CB27" i="118"/>
  <c r="AX27" i="118"/>
  <c r="BW27" i="118"/>
  <c r="AW27" i="118"/>
  <c r="BV27" i="118"/>
  <c r="AV27" i="118"/>
  <c r="AU27" i="118"/>
  <c r="AT27" i="118"/>
  <c r="BU27" i="118"/>
  <c r="AS27" i="118"/>
  <c r="AR27" i="118"/>
  <c r="BT27" i="118"/>
  <c r="AQ27" i="118"/>
  <c r="AP27" i="118"/>
  <c r="BS27" i="118"/>
  <c r="AO27" i="118"/>
  <c r="AN27" i="118"/>
  <c r="BR27" i="118"/>
  <c r="AM27" i="118"/>
  <c r="AL27" i="118"/>
  <c r="AK27" i="118"/>
  <c r="AJ27" i="118"/>
  <c r="BP27" i="118"/>
  <c r="O27" i="118"/>
  <c r="N27" i="118"/>
  <c r="P27" i="118"/>
  <c r="M27" i="118"/>
  <c r="L27" i="118"/>
  <c r="K27" i="118"/>
  <c r="J27" i="118"/>
  <c r="I27" i="118"/>
  <c r="CB25" i="118"/>
  <c r="BZ25" i="118"/>
  <c r="BY25" i="118"/>
  <c r="BX25" i="118"/>
  <c r="BW25" i="118"/>
  <c r="BV25" i="118"/>
  <c r="BU25" i="118"/>
  <c r="BT25" i="118"/>
  <c r="BS25" i="118"/>
  <c r="BR25" i="118"/>
  <c r="BQ25" i="118"/>
  <c r="BP25" i="118"/>
  <c r="BO25" i="118"/>
  <c r="BN25" i="118"/>
  <c r="BM25" i="118"/>
  <c r="BL25" i="118"/>
  <c r="BK25" i="118"/>
  <c r="BJ25" i="118"/>
  <c r="BI25" i="118"/>
  <c r="BH25" i="118"/>
  <c r="BG25" i="118"/>
  <c r="BF25" i="118"/>
  <c r="BD25" i="118"/>
  <c r="BC25" i="118"/>
  <c r="P25" i="118"/>
  <c r="O25" i="118"/>
  <c r="CB23" i="118"/>
  <c r="BZ23" i="118"/>
  <c r="BY23" i="118"/>
  <c r="BO23" i="118"/>
  <c r="BN23" i="118"/>
  <c r="BM23" i="118"/>
  <c r="BL23" i="118"/>
  <c r="BK23" i="118"/>
  <c r="BJ23" i="118"/>
  <c r="BI23" i="118"/>
  <c r="BH23" i="118"/>
  <c r="BG23" i="118"/>
  <c r="BF23" i="118"/>
  <c r="BD23" i="118"/>
  <c r="BC23" i="118"/>
  <c r="P23" i="118"/>
  <c r="O23" i="118"/>
  <c r="CB22" i="118"/>
  <c r="BX22" i="118"/>
  <c r="BY22" i="118"/>
  <c r="BW22" i="118"/>
  <c r="BZ22" i="118"/>
  <c r="BV22" i="118"/>
  <c r="BU22" i="118"/>
  <c r="BT22" i="118"/>
  <c r="BS22" i="118"/>
  <c r="BR22" i="118"/>
  <c r="BQ22" i="118"/>
  <c r="BP22" i="118"/>
  <c r="BO22" i="118"/>
  <c r="BN22" i="118"/>
  <c r="BM22" i="118"/>
  <c r="BL22" i="118"/>
  <c r="BK22" i="118"/>
  <c r="BJ22" i="118"/>
  <c r="BI22" i="118"/>
  <c r="BH22" i="118"/>
  <c r="BG22" i="118"/>
  <c r="BF22" i="118"/>
  <c r="BF21" i="118"/>
  <c r="BD22" i="118"/>
  <c r="BC22" i="118"/>
  <c r="P22" i="118"/>
  <c r="O22" i="118"/>
  <c r="BQ21" i="118"/>
  <c r="BO21" i="118"/>
  <c r="BN21" i="118"/>
  <c r="BM21" i="118"/>
  <c r="BL21" i="118"/>
  <c r="BK21" i="118"/>
  <c r="BJ21" i="118"/>
  <c r="BI21" i="118"/>
  <c r="BH21" i="118"/>
  <c r="BG21" i="118"/>
  <c r="BG40" i="118"/>
  <c r="BD21" i="118"/>
  <c r="BB21" i="118"/>
  <c r="BB40" i="118"/>
  <c r="BA21" i="118"/>
  <c r="BA40" i="118"/>
  <c r="AZ21" i="118"/>
  <c r="AZ40" i="118"/>
  <c r="AY21" i="118"/>
  <c r="CB21" i="118"/>
  <c r="AX21" i="118"/>
  <c r="BC21" i="118"/>
  <c r="AW21" i="118"/>
  <c r="AW40" i="118"/>
  <c r="AV21" i="118"/>
  <c r="BV21" i="118"/>
  <c r="AU21" i="118"/>
  <c r="BU21" i="118"/>
  <c r="AT21" i="118"/>
  <c r="AT40" i="118"/>
  <c r="AS21" i="118"/>
  <c r="AS40" i="118"/>
  <c r="AR21" i="118"/>
  <c r="BT21" i="118"/>
  <c r="AQ21" i="118"/>
  <c r="AQ40" i="118"/>
  <c r="AP21" i="118"/>
  <c r="BS21" i="118"/>
  <c r="AO21" i="118"/>
  <c r="AO40" i="118"/>
  <c r="AN21" i="118"/>
  <c r="AN40" i="118"/>
  <c r="AM21" i="118"/>
  <c r="AM40" i="118"/>
  <c r="AL21" i="118"/>
  <c r="AL40" i="118"/>
  <c r="BQ40" i="118"/>
  <c r="AK21" i="118"/>
  <c r="AK40" i="118"/>
  <c r="AJ21" i="118"/>
  <c r="AJ40" i="118"/>
  <c r="O21" i="118"/>
  <c r="N21" i="118"/>
  <c r="N40" i="118"/>
  <c r="M21" i="118"/>
  <c r="M40" i="118"/>
  <c r="O40" i="118"/>
  <c r="L21" i="118"/>
  <c r="L40" i="118"/>
  <c r="K21" i="118"/>
  <c r="K40" i="118"/>
  <c r="J21" i="118"/>
  <c r="J40" i="118"/>
  <c r="I21" i="118"/>
  <c r="I40" i="118"/>
  <c r="BO18" i="118"/>
  <c r="BO42" i="118"/>
  <c r="BN18" i="118"/>
  <c r="BM18" i="118"/>
  <c r="BM42" i="118"/>
  <c r="CB17" i="118"/>
  <c r="BX17" i="118"/>
  <c r="BY17" i="118"/>
  <c r="BW17" i="118"/>
  <c r="BZ17" i="118"/>
  <c r="CB16" i="118"/>
  <c r="BZ16" i="118"/>
  <c r="BX16" i="118"/>
  <c r="BY16" i="118"/>
  <c r="BW16" i="118"/>
  <c r="BV16" i="118"/>
  <c r="BU16" i="118"/>
  <c r="BT16" i="118"/>
  <c r="BS16" i="118"/>
  <c r="BR16" i="118"/>
  <c r="BQ16" i="118"/>
  <c r="BP16" i="118"/>
  <c r="BO16" i="118"/>
  <c r="BN16" i="118"/>
  <c r="BM16" i="118"/>
  <c r="BL16" i="118"/>
  <c r="BK16" i="118"/>
  <c r="BJ16" i="118"/>
  <c r="BI16" i="118"/>
  <c r="BH16" i="118"/>
  <c r="BG16" i="118"/>
  <c r="BF16" i="118"/>
  <c r="BD16" i="118"/>
  <c r="BC16" i="118"/>
  <c r="P16" i="118"/>
  <c r="O16" i="118"/>
  <c r="CB15" i="118"/>
  <c r="BZ15" i="118"/>
  <c r="BX15" i="118"/>
  <c r="BW15" i="118"/>
  <c r="BV15" i="118"/>
  <c r="BY15" i="118"/>
  <c r="BU15" i="118"/>
  <c r="BT15" i="118"/>
  <c r="BS15" i="118"/>
  <c r="BR15" i="118"/>
  <c r="BQ15" i="118"/>
  <c r="BP15" i="118"/>
  <c r="BO15" i="118"/>
  <c r="BN15" i="118"/>
  <c r="BM15" i="118"/>
  <c r="BL15" i="118"/>
  <c r="BK15" i="118"/>
  <c r="BJ15" i="118"/>
  <c r="BI15" i="118"/>
  <c r="BH15" i="118"/>
  <c r="BG15" i="118"/>
  <c r="BF15" i="118"/>
  <c r="BD15" i="118"/>
  <c r="BC15" i="118"/>
  <c r="P15" i="118"/>
  <c r="O15" i="118"/>
  <c r="CB14" i="118"/>
  <c r="BX14" i="118"/>
  <c r="BZ14" i="118"/>
  <c r="BW14" i="118"/>
  <c r="BV14" i="118"/>
  <c r="BU14" i="118"/>
  <c r="BT14" i="118"/>
  <c r="BS14" i="118"/>
  <c r="BR14" i="118"/>
  <c r="BQ14" i="118"/>
  <c r="BP14" i="118"/>
  <c r="BO14" i="118"/>
  <c r="BN14" i="118"/>
  <c r="BM14" i="118"/>
  <c r="BL14" i="118"/>
  <c r="BK14" i="118"/>
  <c r="BJ14" i="118"/>
  <c r="BI14" i="118"/>
  <c r="BH14" i="118"/>
  <c r="BG14" i="118"/>
  <c r="BF14" i="118"/>
  <c r="BD14" i="118"/>
  <c r="BC14" i="118"/>
  <c r="P14" i="118"/>
  <c r="O14" i="118"/>
  <c r="BX13" i="118"/>
  <c r="BU13" i="118"/>
  <c r="BR13" i="118"/>
  <c r="BQ13" i="118"/>
  <c r="BP13" i="118"/>
  <c r="BO13" i="118"/>
  <c r="BN13" i="118"/>
  <c r="BM13" i="118"/>
  <c r="BL13" i="118"/>
  <c r="BK13" i="118"/>
  <c r="BJ13" i="118"/>
  <c r="BI13" i="118"/>
  <c r="BH13" i="118"/>
  <c r="BG13" i="118"/>
  <c r="BB13" i="118"/>
  <c r="BA13" i="118"/>
  <c r="BD13" i="118"/>
  <c r="AZ13" i="118"/>
  <c r="AY13" i="118"/>
  <c r="CB13" i="118"/>
  <c r="AX13" i="118"/>
  <c r="BW13" i="118"/>
  <c r="AW13" i="118"/>
  <c r="AV13" i="118"/>
  <c r="BV13" i="118"/>
  <c r="AU13" i="118"/>
  <c r="AT13" i="118"/>
  <c r="AS13" i="118"/>
  <c r="AR13" i="118"/>
  <c r="BT13" i="118"/>
  <c r="AQ13" i="118"/>
  <c r="AP13" i="118"/>
  <c r="BS13" i="118"/>
  <c r="AO13" i="118"/>
  <c r="AN13" i="118"/>
  <c r="AM13" i="118"/>
  <c r="AL13" i="118"/>
  <c r="AK13" i="118"/>
  <c r="AJ13" i="118"/>
  <c r="P13" i="118"/>
  <c r="N13" i="118"/>
  <c r="M13" i="118"/>
  <c r="O13" i="118"/>
  <c r="L13" i="118"/>
  <c r="K13" i="118"/>
  <c r="J13" i="118"/>
  <c r="I13" i="118"/>
  <c r="BO11" i="118"/>
  <c r="BN11" i="118"/>
  <c r="BM11" i="118"/>
  <c r="BK11" i="118"/>
  <c r="BK18" i="118"/>
  <c r="BK42" i="118"/>
  <c r="BB11" i="118"/>
  <c r="BD11" i="118"/>
  <c r="AV11" i="118"/>
  <c r="AV18" i="118"/>
  <c r="AT11" i="118"/>
  <c r="AN11" i="118"/>
  <c r="AL11" i="118"/>
  <c r="M11" i="118"/>
  <c r="K11" i="118"/>
  <c r="K18" i="118"/>
  <c r="K42" i="118"/>
  <c r="CB10" i="118"/>
  <c r="BX10" i="118"/>
  <c r="BZ10" i="118"/>
  <c r="BW10" i="118"/>
  <c r="BV10" i="118"/>
  <c r="BU10" i="118"/>
  <c r="BT10" i="118"/>
  <c r="BS10" i="118"/>
  <c r="BR10" i="118"/>
  <c r="BQ10" i="118"/>
  <c r="BP10" i="118"/>
  <c r="BO10" i="118"/>
  <c r="BN10" i="118"/>
  <c r="BM10" i="118"/>
  <c r="BL10" i="118"/>
  <c r="BK10" i="118"/>
  <c r="BJ10" i="118"/>
  <c r="BI10" i="118"/>
  <c r="BH10" i="118"/>
  <c r="BG10" i="118"/>
  <c r="BF10" i="118"/>
  <c r="BD10" i="118"/>
  <c r="BC10" i="118"/>
  <c r="P10" i="118"/>
  <c r="O10" i="118"/>
  <c r="CB9" i="118"/>
  <c r="BX9" i="118"/>
  <c r="BZ9" i="118"/>
  <c r="BW9" i="118"/>
  <c r="BV9" i="118"/>
  <c r="BU9" i="118"/>
  <c r="BT9" i="118"/>
  <c r="BS9" i="118"/>
  <c r="BR9" i="118"/>
  <c r="BQ9" i="118"/>
  <c r="BP9" i="118"/>
  <c r="BO9" i="118"/>
  <c r="BN9" i="118"/>
  <c r="BM9" i="118"/>
  <c r="BL9" i="118"/>
  <c r="BK9" i="118"/>
  <c r="BJ9" i="118"/>
  <c r="BI9" i="118"/>
  <c r="BH9" i="118"/>
  <c r="BG9" i="118"/>
  <c r="BF9" i="118"/>
  <c r="BD9" i="118"/>
  <c r="BC9" i="118"/>
  <c r="P9" i="118"/>
  <c r="O9" i="118"/>
  <c r="CB8" i="118"/>
  <c r="BZ8" i="118"/>
  <c r="BX8" i="118"/>
  <c r="BY8" i="118"/>
  <c r="BW8" i="118"/>
  <c r="BV8" i="118"/>
  <c r="BU8" i="118"/>
  <c r="BT8" i="118"/>
  <c r="BS8" i="118"/>
  <c r="BR8" i="118"/>
  <c r="BQ8" i="118"/>
  <c r="BP8" i="118"/>
  <c r="BO8" i="118"/>
  <c r="BN8" i="118"/>
  <c r="BM8" i="118"/>
  <c r="BL8" i="118"/>
  <c r="BK8" i="118"/>
  <c r="BJ8" i="118"/>
  <c r="BI8" i="118"/>
  <c r="BH8" i="118"/>
  <c r="BG8" i="118"/>
  <c r="BF8" i="118"/>
  <c r="BD8" i="118"/>
  <c r="BC8" i="118"/>
  <c r="P8" i="118"/>
  <c r="O8" i="118"/>
  <c r="CB7" i="118"/>
  <c r="BZ7" i="118"/>
  <c r="BX7" i="118"/>
  <c r="BW7" i="118"/>
  <c r="BV7" i="118"/>
  <c r="BY7" i="118"/>
  <c r="BU7" i="118"/>
  <c r="BT7" i="118"/>
  <c r="BS7" i="118"/>
  <c r="BR7" i="118"/>
  <c r="BQ7" i="118"/>
  <c r="BP7" i="118"/>
  <c r="BO7" i="118"/>
  <c r="BN7" i="118"/>
  <c r="BM7" i="118"/>
  <c r="BL7" i="118"/>
  <c r="BK7" i="118"/>
  <c r="BJ7" i="118"/>
  <c r="BI7" i="118"/>
  <c r="BH7" i="118"/>
  <c r="BG7" i="118"/>
  <c r="BF7" i="118"/>
  <c r="BD7" i="118"/>
  <c r="BC7" i="118"/>
  <c r="P7" i="118"/>
  <c r="O7" i="118"/>
  <c r="CB6" i="118"/>
  <c r="BX6" i="118"/>
  <c r="BZ6" i="118"/>
  <c r="BW6" i="118"/>
  <c r="BV6" i="118"/>
  <c r="BU6" i="118"/>
  <c r="BT6" i="118"/>
  <c r="BS6" i="118"/>
  <c r="BR6" i="118"/>
  <c r="BQ6" i="118"/>
  <c r="BP6" i="118"/>
  <c r="BO6" i="118"/>
  <c r="BN6" i="118"/>
  <c r="BM6" i="118"/>
  <c r="BL6" i="118"/>
  <c r="BK6" i="118"/>
  <c r="BJ6" i="118"/>
  <c r="BI6" i="118"/>
  <c r="BH6" i="118"/>
  <c r="BG6" i="118"/>
  <c r="BF6" i="118"/>
  <c r="BD6" i="118"/>
  <c r="BC6" i="118"/>
  <c r="P6" i="118"/>
  <c r="O6" i="118"/>
  <c r="CB5" i="118"/>
  <c r="BX5" i="118"/>
  <c r="BZ5" i="118"/>
  <c r="BW5" i="118"/>
  <c r="BV5" i="118"/>
  <c r="BU5" i="118"/>
  <c r="BT5" i="118"/>
  <c r="BS5" i="118"/>
  <c r="BR5" i="118"/>
  <c r="BQ5" i="118"/>
  <c r="BP5" i="118"/>
  <c r="BO5" i="118"/>
  <c r="BN5" i="118"/>
  <c r="BM5" i="118"/>
  <c r="BL5" i="118"/>
  <c r="BK5" i="118"/>
  <c r="BJ5" i="118"/>
  <c r="BI5" i="118"/>
  <c r="BH5" i="118"/>
  <c r="BG5" i="118"/>
  <c r="BF5" i="118"/>
  <c r="BF4" i="118"/>
  <c r="BF11" i="118"/>
  <c r="BD5" i="118"/>
  <c r="BC5" i="118"/>
  <c r="P5" i="118"/>
  <c r="O5" i="118"/>
  <c r="BR4" i="118"/>
  <c r="BO4" i="118"/>
  <c r="BN4" i="118"/>
  <c r="BM4" i="118"/>
  <c r="BL4" i="118"/>
  <c r="BL11" i="118"/>
  <c r="BL18" i="118"/>
  <c r="BL42" i="118"/>
  <c r="BK4" i="118"/>
  <c r="BJ4" i="118"/>
  <c r="BJ11" i="118"/>
  <c r="BJ18" i="118"/>
  <c r="BJ42" i="118"/>
  <c r="BI4" i="118"/>
  <c r="BI11" i="118"/>
  <c r="BI18" i="118"/>
  <c r="BI42" i="118"/>
  <c r="BH4" i="118"/>
  <c r="BH11" i="118"/>
  <c r="BH18" i="118"/>
  <c r="BH42" i="118"/>
  <c r="BG4" i="118"/>
  <c r="BG11" i="118"/>
  <c r="BG18" i="118"/>
  <c r="BG42" i="118"/>
  <c r="BC4" i="118"/>
  <c r="BB4" i="118"/>
  <c r="BA4" i="118"/>
  <c r="BA11" i="118"/>
  <c r="BA18" i="118"/>
  <c r="BA42" i="118"/>
  <c r="AZ4" i="118"/>
  <c r="AZ11" i="118"/>
  <c r="AY4" i="118"/>
  <c r="AY11" i="118"/>
  <c r="AX4" i="118"/>
  <c r="BW4" i="118"/>
  <c r="AW4" i="118"/>
  <c r="AW11" i="118"/>
  <c r="AW18" i="118"/>
  <c r="AW42" i="118"/>
  <c r="AV4" i="118"/>
  <c r="BV4" i="118"/>
  <c r="AU4" i="118"/>
  <c r="AU11" i="118"/>
  <c r="AU18" i="118"/>
  <c r="AT4" i="118"/>
  <c r="BU4" i="118"/>
  <c r="AS4" i="118"/>
  <c r="AS11" i="118"/>
  <c r="AS18" i="118"/>
  <c r="AS42" i="118"/>
  <c r="AR4" i="118"/>
  <c r="AR11" i="118"/>
  <c r="AQ4" i="118"/>
  <c r="AQ11" i="118"/>
  <c r="AQ18" i="118"/>
  <c r="AQ42" i="118"/>
  <c r="AP4" i="118"/>
  <c r="AP11" i="118"/>
  <c r="AO4" i="118"/>
  <c r="AO11" i="118"/>
  <c r="AO18" i="118"/>
  <c r="AO42" i="118"/>
  <c r="AN4" i="118"/>
  <c r="AM4" i="118"/>
  <c r="AM11" i="118"/>
  <c r="AM18" i="118"/>
  <c r="AM42" i="118"/>
  <c r="AL4" i="118"/>
  <c r="BQ4" i="118"/>
  <c r="AK4" i="118"/>
  <c r="AK11" i="118"/>
  <c r="AK18" i="118"/>
  <c r="AK42" i="118"/>
  <c r="AJ4" i="118"/>
  <c r="AJ11" i="118"/>
  <c r="P4" i="118"/>
  <c r="N4" i="118"/>
  <c r="N11" i="118"/>
  <c r="M4" i="118"/>
  <c r="L4" i="118"/>
  <c r="O4" i="118"/>
  <c r="K4" i="118"/>
  <c r="J4" i="118"/>
  <c r="J11" i="118"/>
  <c r="J18" i="118"/>
  <c r="J42" i="118"/>
  <c r="I4" i="118"/>
  <c r="I11" i="118"/>
  <c r="I18" i="118"/>
  <c r="I42" i="118"/>
  <c r="I44" i="118"/>
  <c r="J44" i="118"/>
  <c r="H4" i="118"/>
  <c r="G4" i="118"/>
  <c r="F4" i="118"/>
  <c r="E4" i="118"/>
  <c r="D4" i="118"/>
  <c r="C4" i="118"/>
  <c r="BH33" i="119"/>
  <c r="BL33" i="119"/>
  <c r="BP33" i="119"/>
  <c r="BT33" i="119"/>
  <c r="BX33" i="119"/>
  <c r="BX7" i="119"/>
  <c r="BI37" i="119"/>
  <c r="BM37" i="119"/>
  <c r="BQ37" i="119"/>
  <c r="BU37" i="119"/>
  <c r="O25" i="119"/>
  <c r="BQ36" i="119"/>
  <c r="BD37" i="119"/>
  <c r="AY13" i="119"/>
  <c r="O31" i="119"/>
  <c r="BK38" i="119"/>
  <c r="BS38" i="119"/>
  <c r="AG21" i="119"/>
  <c r="BB4" i="119"/>
  <c r="BB11" i="119"/>
  <c r="BV22" i="119"/>
  <c r="BV28" i="119"/>
  <c r="P16" i="119"/>
  <c r="AB21" i="119"/>
  <c r="W21" i="119"/>
  <c r="AE21" i="119"/>
  <c r="BO23" i="119"/>
  <c r="BX8" i="119"/>
  <c r="P22" i="119"/>
  <c r="AV35" i="119"/>
  <c r="BQ6" i="119"/>
  <c r="P9" i="119"/>
  <c r="C13" i="119"/>
  <c r="K13" i="119"/>
  <c r="BI15" i="119"/>
  <c r="BM15" i="119"/>
  <c r="BQ15" i="119"/>
  <c r="BU15" i="119"/>
  <c r="BH16" i="119"/>
  <c r="BP16" i="119"/>
  <c r="AA21" i="119"/>
  <c r="BK32" i="119"/>
  <c r="BR5" i="119"/>
  <c r="CB9" i="119"/>
  <c r="C21" i="119"/>
  <c r="BN7" i="119"/>
  <c r="BH9" i="119"/>
  <c r="BP9" i="119"/>
  <c r="BK14" i="119"/>
  <c r="BC14" i="119"/>
  <c r="P15" i="119"/>
  <c r="BR15" i="119"/>
  <c r="P30" i="119"/>
  <c r="BM31" i="119"/>
  <c r="BU31" i="119"/>
  <c r="AI35" i="119"/>
  <c r="AZ12" i="117"/>
  <c r="BO6" i="119"/>
  <c r="BL10" i="119"/>
  <c r="BT10" i="119"/>
  <c r="BL29" i="119"/>
  <c r="CB29" i="119"/>
  <c r="BA12" i="117"/>
  <c r="BH6" i="119"/>
  <c r="BL6" i="119"/>
  <c r="BP6" i="119"/>
  <c r="BT6" i="119"/>
  <c r="BX6" i="119"/>
  <c r="O9" i="119"/>
  <c r="BI10" i="119"/>
  <c r="BM10" i="119"/>
  <c r="BQ10" i="119"/>
  <c r="BU10" i="119"/>
  <c r="BJ33" i="119"/>
  <c r="BN33" i="119"/>
  <c r="BR33" i="119"/>
  <c r="BV33" i="119"/>
  <c r="BD16" i="119"/>
  <c r="AC21" i="119"/>
  <c r="V4" i="119"/>
  <c r="V11" i="119"/>
  <c r="AD4" i="119"/>
  <c r="AD11" i="119"/>
  <c r="AL4" i="119"/>
  <c r="AL11" i="119"/>
  <c r="AT4" i="119"/>
  <c r="AT11" i="119"/>
  <c r="BH7" i="119"/>
  <c r="BL7" i="119"/>
  <c r="BP7" i="119"/>
  <c r="BT7" i="119"/>
  <c r="O10" i="119"/>
  <c r="G13" i="119"/>
  <c r="BG16" i="119"/>
  <c r="BF16" i="119"/>
  <c r="BK16" i="119"/>
  <c r="BO16" i="119"/>
  <c r="BS16" i="119"/>
  <c r="BW16" i="119"/>
  <c r="D21" i="119"/>
  <c r="V21" i="119"/>
  <c r="BL25" i="119"/>
  <c r="O36" i="119"/>
  <c r="BJ36" i="119"/>
  <c r="BR36" i="119"/>
  <c r="P25" i="119"/>
  <c r="AC4" i="119"/>
  <c r="AC11" i="119"/>
  <c r="U21" i="119"/>
  <c r="W13" i="119"/>
  <c r="AE13" i="119"/>
  <c r="AM13" i="119"/>
  <c r="AU13" i="119"/>
  <c r="AQ13" i="119"/>
  <c r="E21" i="119"/>
  <c r="E4" i="119"/>
  <c r="E11" i="119"/>
  <c r="J4" i="119"/>
  <c r="J11" i="119"/>
  <c r="BJ5" i="119"/>
  <c r="BD7" i="119"/>
  <c r="BJ14" i="119"/>
  <c r="BR14" i="119"/>
  <c r="J13" i="119"/>
  <c r="F21" i="119"/>
  <c r="BG23" i="119"/>
  <c r="BF23" i="119"/>
  <c r="BI25" i="119"/>
  <c r="BQ25" i="119"/>
  <c r="BK29" i="119"/>
  <c r="BS29" i="119"/>
  <c r="BG30" i="119"/>
  <c r="BF30" i="119"/>
  <c r="BK30" i="119"/>
  <c r="BO30" i="119"/>
  <c r="BS30" i="119"/>
  <c r="BW30" i="119"/>
  <c r="AF27" i="119"/>
  <c r="P37" i="119"/>
  <c r="AA35" i="119"/>
  <c r="AQ35" i="119"/>
  <c r="BS14" i="119"/>
  <c r="O15" i="119"/>
  <c r="BJ15" i="119"/>
  <c r="O16" i="119"/>
  <c r="O33" i="119"/>
  <c r="J35" i="119"/>
  <c r="U35" i="119"/>
  <c r="AC35" i="119"/>
  <c r="AK35" i="119"/>
  <c r="AS35" i="119"/>
  <c r="BA35" i="119"/>
  <c r="BM9" i="119"/>
  <c r="BQ9" i="119"/>
  <c r="BU9" i="119"/>
  <c r="H21" i="119"/>
  <c r="BQ30" i="119"/>
  <c r="BK10" i="119"/>
  <c r="BH23" i="119"/>
  <c r="AY35" i="119"/>
  <c r="BC10" i="119"/>
  <c r="AS4" i="119"/>
  <c r="AS11" i="119"/>
  <c r="BD15" i="119"/>
  <c r="G4" i="119"/>
  <c r="G11" i="119"/>
  <c r="O6" i="119"/>
  <c r="BN6" i="119"/>
  <c r="BV6" i="119"/>
  <c r="P8" i="119"/>
  <c r="BI9" i="119"/>
  <c r="BS10" i="119"/>
  <c r="BG15" i="119"/>
  <c r="BF15" i="119"/>
  <c r="BW15" i="119"/>
  <c r="BM16" i="119"/>
  <c r="BU16" i="119"/>
  <c r="BD25" i="119"/>
  <c r="BI30" i="119"/>
  <c r="BD31" i="119"/>
  <c r="BS32" i="119"/>
  <c r="F35" i="119"/>
  <c r="P36" i="119"/>
  <c r="BC38" i="119"/>
  <c r="BD6" i="117"/>
  <c r="AZ18" i="117"/>
  <c r="P7" i="119"/>
  <c r="BA4" i="119"/>
  <c r="BA11" i="119"/>
  <c r="G27" i="119"/>
  <c r="H4" i="119"/>
  <c r="H11" i="119"/>
  <c r="F4" i="119"/>
  <c r="F11" i="119"/>
  <c r="N4" i="119"/>
  <c r="N11" i="119"/>
  <c r="BG8" i="119"/>
  <c r="BF8" i="119"/>
  <c r="BK8" i="119"/>
  <c r="BO8" i="119"/>
  <c r="BW8" i="119"/>
  <c r="X4" i="119"/>
  <c r="X11" i="119"/>
  <c r="AN4" i="119"/>
  <c r="AN11" i="119"/>
  <c r="AV4" i="119"/>
  <c r="AV11" i="119"/>
  <c r="CB10" i="119"/>
  <c r="AA13" i="119"/>
  <c r="X13" i="119"/>
  <c r="AN13" i="119"/>
  <c r="AV13" i="119"/>
  <c r="S21" i="119"/>
  <c r="AI21" i="119"/>
  <c r="D27" i="119"/>
  <c r="BI31" i="119"/>
  <c r="BQ31" i="119"/>
  <c r="BG33" i="119"/>
  <c r="BF33" i="119"/>
  <c r="BO33" i="119"/>
  <c r="G35" i="119"/>
  <c r="BG36" i="119"/>
  <c r="BF36" i="119"/>
  <c r="BK36" i="119"/>
  <c r="BO36" i="119"/>
  <c r="BS36" i="119"/>
  <c r="BW36" i="119"/>
  <c r="BJ37" i="119"/>
  <c r="AF35" i="119"/>
  <c r="BR37" i="119"/>
  <c r="BE6" i="117"/>
  <c r="BA18" i="117"/>
  <c r="BC12" i="117"/>
  <c r="AK4" i="119"/>
  <c r="AK11" i="119"/>
  <c r="BN14" i="119"/>
  <c r="I13" i="119"/>
  <c r="BC6" i="117"/>
  <c r="BH5" i="119"/>
  <c r="BP5" i="119"/>
  <c r="BT5" i="119"/>
  <c r="BX5" i="119"/>
  <c r="D4" i="119"/>
  <c r="D11" i="119"/>
  <c r="BI23" i="119"/>
  <c r="BM23" i="119"/>
  <c r="BT29" i="119"/>
  <c r="P31" i="119"/>
  <c r="X35" i="119"/>
  <c r="BB12" i="117"/>
  <c r="BB18" i="117"/>
  <c r="BV14" i="119"/>
  <c r="L4" i="119"/>
  <c r="L11" i="119"/>
  <c r="AE4" i="119"/>
  <c r="AE11" i="119"/>
  <c r="AM4" i="119"/>
  <c r="AM11" i="119"/>
  <c r="AU4" i="119"/>
  <c r="AU11" i="119"/>
  <c r="BK7" i="119"/>
  <c r="BI8" i="119"/>
  <c r="BQ8" i="119"/>
  <c r="BX9" i="119"/>
  <c r="BL16" i="119"/>
  <c r="BT16" i="119"/>
  <c r="BX16" i="119"/>
  <c r="BZ16" i="119"/>
  <c r="BW22" i="119"/>
  <c r="Y27" i="119"/>
  <c r="AG27" i="119"/>
  <c r="AO27" i="119"/>
  <c r="AW27" i="119"/>
  <c r="L27" i="119"/>
  <c r="BG31" i="119"/>
  <c r="BF31" i="119"/>
  <c r="BK31" i="119"/>
  <c r="BO31" i="119"/>
  <c r="BS31" i="119"/>
  <c r="BW31" i="119"/>
  <c r="BI33" i="119"/>
  <c r="BM33" i="119"/>
  <c r="BQ33" i="119"/>
  <c r="BU33" i="119"/>
  <c r="BC33" i="119"/>
  <c r="C35" i="119"/>
  <c r="K35" i="119"/>
  <c r="BI36" i="119"/>
  <c r="BM36" i="119"/>
  <c r="BU36" i="119"/>
  <c r="BD36" i="119"/>
  <c r="BH37" i="119"/>
  <c r="BL37" i="119"/>
  <c r="BP37" i="119"/>
  <c r="BT37" i="119"/>
  <c r="BX37" i="119"/>
  <c r="BA6" i="117"/>
  <c r="BE18" i="117"/>
  <c r="BC18" i="117"/>
  <c r="I4" i="119"/>
  <c r="I11" i="119"/>
  <c r="BV7" i="119"/>
  <c r="BG37" i="119"/>
  <c r="BF37" i="119"/>
  <c r="AZ6" i="117"/>
  <c r="BD12" i="117"/>
  <c r="BD18" i="117"/>
  <c r="BI6" i="119"/>
  <c r="BM6" i="119"/>
  <c r="BU6" i="119"/>
  <c r="BD9" i="119"/>
  <c r="S13" i="119"/>
  <c r="AI13" i="119"/>
  <c r="BJ22" i="119"/>
  <c r="BN22" i="119"/>
  <c r="BT25" i="119"/>
  <c r="AH27" i="119"/>
  <c r="AX27" i="119"/>
  <c r="E27" i="119"/>
  <c r="BJ29" i="119"/>
  <c r="BN29" i="119"/>
  <c r="BR29" i="119"/>
  <c r="BV29" i="119"/>
  <c r="BJ32" i="119"/>
  <c r="BN32" i="119"/>
  <c r="BR32" i="119"/>
  <c r="BV32" i="119"/>
  <c r="BH38" i="119"/>
  <c r="BL38" i="119"/>
  <c r="BP38" i="119"/>
  <c r="BT38" i="119"/>
  <c r="BX38" i="119"/>
  <c r="BB6" i="117"/>
  <c r="O28" i="119"/>
  <c r="BC16" i="119"/>
  <c r="AV27" i="119"/>
  <c r="BV31" i="119"/>
  <c r="AB4" i="119"/>
  <c r="BL5" i="119"/>
  <c r="Y21" i="119"/>
  <c r="AF13" i="119"/>
  <c r="BN16" i="119"/>
  <c r="BR22" i="119"/>
  <c r="AO21" i="119"/>
  <c r="BR21" i="119"/>
  <c r="U4" i="119"/>
  <c r="U11" i="119"/>
  <c r="BH8" i="119"/>
  <c r="BI5" i="119"/>
  <c r="W4" i="119"/>
  <c r="W11" i="119"/>
  <c r="AF4" i="119"/>
  <c r="AF11" i="119"/>
  <c r="BN9" i="119"/>
  <c r="O5" i="119"/>
  <c r="P5" i="119"/>
  <c r="M4" i="119"/>
  <c r="M11" i="119"/>
  <c r="BP8" i="119"/>
  <c r="AW21" i="119"/>
  <c r="BV21" i="119"/>
  <c r="U27" i="119"/>
  <c r="AK27" i="119"/>
  <c r="AS27" i="119"/>
  <c r="BA27" i="119"/>
  <c r="BA40" i="119"/>
  <c r="CB38" i="119"/>
  <c r="CB8" i="119"/>
  <c r="H27" i="119"/>
  <c r="CB33" i="119"/>
  <c r="C4" i="119"/>
  <c r="C11" i="119"/>
  <c r="K4" i="119"/>
  <c r="K11" i="119"/>
  <c r="BG6" i="119"/>
  <c r="BF6" i="119"/>
  <c r="Z4" i="119"/>
  <c r="Z11" i="119"/>
  <c r="AH4" i="119"/>
  <c r="AH11" i="119"/>
  <c r="AP4" i="119"/>
  <c r="AP11" i="119"/>
  <c r="BW6" i="119"/>
  <c r="BS8" i="119"/>
  <c r="BV9" i="119"/>
  <c r="P10" i="119"/>
  <c r="BD10" i="119"/>
  <c r="AH13" i="119"/>
  <c r="U13" i="119"/>
  <c r="AC13" i="119"/>
  <c r="AK13" i="119"/>
  <c r="AS13" i="119"/>
  <c r="BM25" i="119"/>
  <c r="BU25" i="119"/>
  <c r="BC25" i="119"/>
  <c r="I27" i="119"/>
  <c r="CB28" i="119"/>
  <c r="F27" i="119"/>
  <c r="S27" i="119"/>
  <c r="AA27" i="119"/>
  <c r="AI27" i="119"/>
  <c r="AQ27" i="119"/>
  <c r="BC31" i="119"/>
  <c r="AN35" i="119"/>
  <c r="BG38" i="119"/>
  <c r="BO38" i="119"/>
  <c r="BW38" i="119"/>
  <c r="BV60" i="120"/>
  <c r="BQ5" i="119"/>
  <c r="BI7" i="119"/>
  <c r="BM7" i="119"/>
  <c r="BQ7" i="119"/>
  <c r="BU7" i="119"/>
  <c r="BL8" i="119"/>
  <c r="BT8" i="119"/>
  <c r="BJ10" i="119"/>
  <c r="BN10" i="119"/>
  <c r="BR10" i="119"/>
  <c r="BV10" i="119"/>
  <c r="AD13" i="119"/>
  <c r="AT13" i="119"/>
  <c r="BB13" i="119"/>
  <c r="BN15" i="119"/>
  <c r="BV15" i="119"/>
  <c r="BJ25" i="119"/>
  <c r="BN25" i="119"/>
  <c r="BR25" i="119"/>
  <c r="BV25" i="119"/>
  <c r="BH28" i="119"/>
  <c r="BL28" i="119"/>
  <c r="BP28" i="119"/>
  <c r="BT28" i="119"/>
  <c r="BX28" i="119"/>
  <c r="BG29" i="119"/>
  <c r="BF29" i="119"/>
  <c r="BO29" i="119"/>
  <c r="BW29" i="119"/>
  <c r="BG32" i="119"/>
  <c r="BF32" i="119"/>
  <c r="BO32" i="119"/>
  <c r="BW32" i="119"/>
  <c r="CB36" i="119"/>
  <c r="O7" i="119"/>
  <c r="BJ7" i="119"/>
  <c r="BR7" i="119"/>
  <c r="BM8" i="119"/>
  <c r="BU8" i="119"/>
  <c r="BL9" i="119"/>
  <c r="BT9" i="119"/>
  <c r="BG10" i="119"/>
  <c r="BF10" i="119"/>
  <c r="BO10" i="119"/>
  <c r="BW10" i="119"/>
  <c r="AP13" i="119"/>
  <c r="E13" i="119"/>
  <c r="E18" i="119"/>
  <c r="M13" i="119"/>
  <c r="R13" i="119"/>
  <c r="BK15" i="119"/>
  <c r="BO15" i="119"/>
  <c r="BS15" i="119"/>
  <c r="BV16" i="119"/>
  <c r="BK23" i="119"/>
  <c r="BG25" i="119"/>
  <c r="BF25" i="119"/>
  <c r="BK25" i="119"/>
  <c r="BO25" i="119"/>
  <c r="BS25" i="119"/>
  <c r="BW25" i="119"/>
  <c r="BI28" i="119"/>
  <c r="BM28" i="119"/>
  <c r="BQ28" i="119"/>
  <c r="BU28" i="119"/>
  <c r="BD28" i="119"/>
  <c r="BH29" i="119"/>
  <c r="BP29" i="119"/>
  <c r="BX29" i="119"/>
  <c r="C27" i="119"/>
  <c r="K27" i="119"/>
  <c r="BM30" i="119"/>
  <c r="BU30" i="119"/>
  <c r="BD30" i="119"/>
  <c r="BH32" i="119"/>
  <c r="BL32" i="119"/>
  <c r="BP32" i="119"/>
  <c r="BT32" i="119"/>
  <c r="BX32" i="119"/>
  <c r="S35" i="119"/>
  <c r="O37" i="119"/>
  <c r="AG4" i="119"/>
  <c r="AG11" i="119"/>
  <c r="F13" i="119"/>
  <c r="CB25" i="119"/>
  <c r="AC27" i="119"/>
  <c r="AW4" i="119"/>
  <c r="AW11" i="119"/>
  <c r="BG7" i="119"/>
  <c r="BF7" i="119"/>
  <c r="BO7" i="119"/>
  <c r="BW7" i="119"/>
  <c r="O8" i="119"/>
  <c r="BJ8" i="119"/>
  <c r="BN8" i="119"/>
  <c r="BR8" i="119"/>
  <c r="BV8" i="119"/>
  <c r="BC9" i="119"/>
  <c r="BX10" i="119"/>
  <c r="Z13" i="119"/>
  <c r="BG14" i="119"/>
  <c r="BF14" i="119"/>
  <c r="BO14" i="119"/>
  <c r="BW14" i="119"/>
  <c r="CB16" i="119"/>
  <c r="BH22" i="119"/>
  <c r="BL22" i="119"/>
  <c r="BH25" i="119"/>
  <c r="BP25" i="119"/>
  <c r="BX25" i="119"/>
  <c r="BR28" i="119"/>
  <c r="O30" i="119"/>
  <c r="BJ30" i="119"/>
  <c r="BN30" i="119"/>
  <c r="BR30" i="119"/>
  <c r="BV30" i="119"/>
  <c r="CB31" i="119"/>
  <c r="BI32" i="119"/>
  <c r="BM32" i="119"/>
  <c r="BQ32" i="119"/>
  <c r="BU32" i="119"/>
  <c r="P33" i="119"/>
  <c r="L35" i="119"/>
  <c r="Y35" i="119"/>
  <c r="AG35" i="119"/>
  <c r="AO35" i="119"/>
  <c r="AW35" i="119"/>
  <c r="W35" i="119"/>
  <c r="AE35" i="119"/>
  <c r="AM35" i="119"/>
  <c r="AU35" i="119"/>
  <c r="Y4" i="119"/>
  <c r="Y11" i="119"/>
  <c r="S4" i="119"/>
  <c r="S11" i="119"/>
  <c r="AA4" i="119"/>
  <c r="AA11" i="119"/>
  <c r="AI4" i="119"/>
  <c r="AI11" i="119"/>
  <c r="AQ4" i="119"/>
  <c r="AQ11" i="119"/>
  <c r="CB5" i="119"/>
  <c r="BJ6" i="119"/>
  <c r="BR6" i="119"/>
  <c r="AX13" i="119"/>
  <c r="P28" i="119"/>
  <c r="W27" i="119"/>
  <c r="AE27" i="119"/>
  <c r="AM27" i="119"/>
  <c r="AU27" i="119"/>
  <c r="BH31" i="119"/>
  <c r="BL31" i="119"/>
  <c r="BP31" i="119"/>
  <c r="BT31" i="119"/>
  <c r="BX31" i="119"/>
  <c r="BK33" i="119"/>
  <c r="BS33" i="119"/>
  <c r="BW33" i="119"/>
  <c r="BZ33" i="119"/>
  <c r="BN36" i="119"/>
  <c r="BV36" i="119"/>
  <c r="H35" i="119"/>
  <c r="R35" i="119"/>
  <c r="AH35" i="119"/>
  <c r="AX35" i="119"/>
  <c r="E35" i="119"/>
  <c r="BJ38" i="119"/>
  <c r="BN38" i="119"/>
  <c r="BR38" i="119"/>
  <c r="BV38" i="119"/>
  <c r="I35" i="119"/>
  <c r="CB37" i="119"/>
  <c r="AT6" i="117"/>
  <c r="CM6" i="117"/>
  <c r="AR12" i="117"/>
  <c r="CK12" i="117"/>
  <c r="O18" i="117"/>
  <c r="BK18" i="117"/>
  <c r="AU6" i="117"/>
  <c r="CN6" i="117"/>
  <c r="BN6" i="117"/>
  <c r="BV6" i="117"/>
  <c r="CD6" i="117"/>
  <c r="AS12" i="117"/>
  <c r="CL12" i="117"/>
  <c r="CB12" i="117"/>
  <c r="AQ18" i="117"/>
  <c r="CJ18" i="117"/>
  <c r="BZ18" i="117"/>
  <c r="AM6" i="117"/>
  <c r="AT12" i="117"/>
  <c r="CM12" i="117"/>
  <c r="BP6" i="117"/>
  <c r="AL12" i="117"/>
  <c r="BN12" i="117"/>
  <c r="CD12" i="117"/>
  <c r="AS18" i="117"/>
  <c r="CL18" i="117"/>
  <c r="AM12" i="117"/>
  <c r="AQ6" i="117"/>
  <c r="CJ6" i="117"/>
  <c r="BL59" i="120"/>
  <c r="EH59" i="120"/>
  <c r="EH6" i="120"/>
  <c r="BD6" i="120"/>
  <c r="EI6" i="120"/>
  <c r="BF59" i="120"/>
  <c r="EB59" i="120"/>
  <c r="EB6" i="120"/>
  <c r="BG59" i="120"/>
  <c r="EC59" i="120"/>
  <c r="EC6" i="120"/>
  <c r="BJ59" i="120"/>
  <c r="EF59" i="120"/>
  <c r="EF6" i="120"/>
  <c r="BH59" i="120"/>
  <c r="ED59" i="120"/>
  <c r="ED6" i="120"/>
  <c r="EE6" i="120"/>
  <c r="BI59" i="120"/>
  <c r="EE59" i="120"/>
  <c r="BT26" i="120"/>
  <c r="EP26" i="120"/>
  <c r="DR26" i="120"/>
  <c r="P32" i="120"/>
  <c r="CL32" i="120"/>
  <c r="CJ32" i="120"/>
  <c r="BB61" i="120"/>
  <c r="L59" i="120"/>
  <c r="AM59" i="120"/>
  <c r="AU59" i="120"/>
  <c r="BS59" i="120"/>
  <c r="EO59" i="120"/>
  <c r="O13" i="120"/>
  <c r="CK13" i="120"/>
  <c r="BO13" i="120"/>
  <c r="EK13" i="120"/>
  <c r="BQ51" i="120"/>
  <c r="EM51" i="120"/>
  <c r="DJ26" i="120"/>
  <c r="BP26" i="120"/>
  <c r="EL26" i="120"/>
  <c r="M59" i="120"/>
  <c r="AN59" i="120"/>
  <c r="AV59" i="120"/>
  <c r="BE6" i="120"/>
  <c r="BU6" i="120"/>
  <c r="EQ6" i="120"/>
  <c r="CE6" i="120"/>
  <c r="P13" i="120"/>
  <c r="CL13" i="120"/>
  <c r="BP13" i="120"/>
  <c r="EL13" i="120"/>
  <c r="BD25" i="120"/>
  <c r="BD20" i="120"/>
  <c r="DZ20" i="120"/>
  <c r="BE20" i="120"/>
  <c r="EA20" i="120"/>
  <c r="CI26" i="120"/>
  <c r="O26" i="120"/>
  <c r="CK26" i="120"/>
  <c r="BD39" i="120"/>
  <c r="BD38" i="120"/>
  <c r="DZ38" i="120"/>
  <c r="BE38" i="120"/>
  <c r="EA38" i="120"/>
  <c r="BM38" i="120"/>
  <c r="EI38" i="120"/>
  <c r="DM46" i="120"/>
  <c r="AQ58" i="120"/>
  <c r="DM58" i="120"/>
  <c r="DU46" i="120"/>
  <c r="AY58" i="120"/>
  <c r="DU58" i="120"/>
  <c r="BS6" i="120"/>
  <c r="EO6" i="120"/>
  <c r="BN6" i="120"/>
  <c r="EJ6" i="120"/>
  <c r="BV6" i="120"/>
  <c r="ER6" i="120"/>
  <c r="CI58" i="120"/>
  <c r="O58" i="120"/>
  <c r="CK58" i="120"/>
  <c r="O6" i="120"/>
  <c r="CK6" i="120"/>
  <c r="CG6" i="120"/>
  <c r="DF6" i="120"/>
  <c r="DN6" i="120"/>
  <c r="BR13" i="120"/>
  <c r="EN13" i="120"/>
  <c r="DJ58" i="120"/>
  <c r="AQ59" i="120"/>
  <c r="AY59" i="120"/>
  <c r="BS13" i="120"/>
  <c r="EO13" i="120"/>
  <c r="BD26" i="120"/>
  <c r="DZ26" i="120"/>
  <c r="BS58" i="120"/>
  <c r="EO58" i="120"/>
  <c r="DP58" i="120"/>
  <c r="DR58" i="120"/>
  <c r="DP6" i="120"/>
  <c r="EG6" i="120"/>
  <c r="BT13" i="120"/>
  <c r="EP13" i="120"/>
  <c r="BD58" i="120"/>
  <c r="DZ58" i="120"/>
  <c r="EA58" i="120"/>
  <c r="DP59" i="120"/>
  <c r="DH6" i="120"/>
  <c r="DX6" i="120"/>
  <c r="J59" i="120"/>
  <c r="DG59" i="120"/>
  <c r="DO59" i="120"/>
  <c r="BA61" i="120"/>
  <c r="DW59" i="120"/>
  <c r="BE26" i="120"/>
  <c r="EA26" i="120"/>
  <c r="O38" i="120"/>
  <c r="CK38" i="120"/>
  <c r="CI38" i="120"/>
  <c r="BU20" i="120"/>
  <c r="EQ20" i="120"/>
  <c r="BN26" i="120"/>
  <c r="EJ26" i="120"/>
  <c r="BV26" i="120"/>
  <c r="ER26" i="120"/>
  <c r="O32" i="120"/>
  <c r="CK32" i="120"/>
  <c r="BQ46" i="120"/>
  <c r="EM46" i="120"/>
  <c r="CI46" i="120"/>
  <c r="DH46" i="120"/>
  <c r="DP46" i="120"/>
  <c r="DX46" i="120"/>
  <c r="N58" i="120"/>
  <c r="AO58" i="120"/>
  <c r="DK58" i="120"/>
  <c r="AW58" i="120"/>
  <c r="DS58" i="120"/>
  <c r="BN20" i="120"/>
  <c r="EJ20" i="120"/>
  <c r="BV20" i="120"/>
  <c r="ER20" i="120"/>
  <c r="DM20" i="120"/>
  <c r="BO26" i="120"/>
  <c r="EK26" i="120"/>
  <c r="CJ38" i="120"/>
  <c r="BR46" i="120"/>
  <c r="EN46" i="120"/>
  <c r="DI46" i="120"/>
  <c r="DQ46" i="120"/>
  <c r="AP58" i="120"/>
  <c r="AX58" i="120"/>
  <c r="O20" i="120"/>
  <c r="CK20" i="120"/>
  <c r="BO20" i="120"/>
  <c r="EK20" i="120"/>
  <c r="DN20" i="120"/>
  <c r="DO26" i="120"/>
  <c r="BS46" i="120"/>
  <c r="EO46" i="120"/>
  <c r="BU51" i="120"/>
  <c r="EQ51" i="120"/>
  <c r="DL51" i="120"/>
  <c r="BP20" i="120"/>
  <c r="EL20" i="120"/>
  <c r="DP26" i="120"/>
  <c r="BN51" i="120"/>
  <c r="EJ51" i="120"/>
  <c r="BV51" i="120"/>
  <c r="ER51" i="120"/>
  <c r="I58" i="120"/>
  <c r="CE58" i="120"/>
  <c r="AJ58" i="120"/>
  <c r="AR58" i="120"/>
  <c r="AR59" i="120"/>
  <c r="AZ58" i="120"/>
  <c r="AZ59" i="120"/>
  <c r="DP20" i="120"/>
  <c r="BU46" i="120"/>
  <c r="EQ46" i="120"/>
  <c r="BO51" i="120"/>
  <c r="EK51" i="120"/>
  <c r="J58" i="120"/>
  <c r="CF58" i="120"/>
  <c r="BN46" i="120"/>
  <c r="EJ46" i="120"/>
  <c r="BV46" i="120"/>
  <c r="ER46" i="120"/>
  <c r="CH51" i="120"/>
  <c r="K58" i="120"/>
  <c r="CG58" i="120"/>
  <c r="AL58" i="120"/>
  <c r="AL59" i="120"/>
  <c r="T4" i="119"/>
  <c r="AJ4" i="119"/>
  <c r="AR4" i="119"/>
  <c r="AZ4" i="119"/>
  <c r="BV5" i="119"/>
  <c r="BK6" i="119"/>
  <c r="CB6" i="119"/>
  <c r="BA13" i="119"/>
  <c r="BD14" i="119"/>
  <c r="CB14" i="119"/>
  <c r="BT14" i="119"/>
  <c r="T13" i="119"/>
  <c r="BH15" i="119"/>
  <c r="BL15" i="119"/>
  <c r="AB13" i="119"/>
  <c r="AJ13" i="119"/>
  <c r="BP15" i="119"/>
  <c r="BT15" i="119"/>
  <c r="AR13" i="119"/>
  <c r="CB15" i="119"/>
  <c r="AZ13" i="119"/>
  <c r="BX15" i="119"/>
  <c r="BJ23" i="119"/>
  <c r="X21" i="119"/>
  <c r="BN23" i="119"/>
  <c r="AF21" i="119"/>
  <c r="R27" i="119"/>
  <c r="BG28" i="119"/>
  <c r="BK28" i="119"/>
  <c r="Z27" i="119"/>
  <c r="BS28" i="119"/>
  <c r="AP27" i="119"/>
  <c r="BC7" i="119"/>
  <c r="BX22" i="119"/>
  <c r="CB22" i="119"/>
  <c r="BG5" i="119"/>
  <c r="BK5" i="119"/>
  <c r="BO5" i="119"/>
  <c r="BS5" i="119"/>
  <c r="BW5" i="119"/>
  <c r="BI14" i="119"/>
  <c r="BQ14" i="119"/>
  <c r="R21" i="119"/>
  <c r="BG22" i="119"/>
  <c r="BF22" i="119"/>
  <c r="Z21" i="119"/>
  <c r="BK22" i="119"/>
  <c r="AH21" i="119"/>
  <c r="BO22" i="119"/>
  <c r="AP21" i="119"/>
  <c r="BS22" i="119"/>
  <c r="BW21" i="119"/>
  <c r="BD32" i="119"/>
  <c r="BC32" i="119"/>
  <c r="L13" i="119"/>
  <c r="O14" i="119"/>
  <c r="BP22" i="119"/>
  <c r="AJ21" i="119"/>
  <c r="BN5" i="119"/>
  <c r="BD6" i="119"/>
  <c r="BC6" i="119"/>
  <c r="BS6" i="119"/>
  <c r="N13" i="119"/>
  <c r="P14" i="119"/>
  <c r="Y13" i="119"/>
  <c r="AO13" i="119"/>
  <c r="BH30" i="119"/>
  <c r="T27" i="119"/>
  <c r="BL30" i="119"/>
  <c r="AB27" i="119"/>
  <c r="AJ27" i="119"/>
  <c r="BP30" i="119"/>
  <c r="BT30" i="119"/>
  <c r="AR27" i="119"/>
  <c r="BX30" i="119"/>
  <c r="AZ27" i="119"/>
  <c r="D13" i="119"/>
  <c r="AO4" i="119"/>
  <c r="BM5" i="119"/>
  <c r="BU5" i="119"/>
  <c r="BD5" i="119"/>
  <c r="BJ9" i="119"/>
  <c r="BR9" i="119"/>
  <c r="BH10" i="119"/>
  <c r="BP10" i="119"/>
  <c r="BL14" i="119"/>
  <c r="BI16" i="119"/>
  <c r="BQ16" i="119"/>
  <c r="BO28" i="119"/>
  <c r="P38" i="119"/>
  <c r="N35" i="119"/>
  <c r="BT22" i="119"/>
  <c r="AR21" i="119"/>
  <c r="R4" i="119"/>
  <c r="R11" i="119"/>
  <c r="AX4" i="119"/>
  <c r="BC5" i="119"/>
  <c r="CB7" i="119"/>
  <c r="H13" i="119"/>
  <c r="T21" i="119"/>
  <c r="BQ21" i="119"/>
  <c r="AZ21" i="119"/>
  <c r="CB32" i="119"/>
  <c r="AY4" i="119"/>
  <c r="P6" i="119"/>
  <c r="BD8" i="119"/>
  <c r="BC8" i="119"/>
  <c r="BG9" i="119"/>
  <c r="BF9" i="119"/>
  <c r="BK9" i="119"/>
  <c r="BO9" i="119"/>
  <c r="BS9" i="119"/>
  <c r="BW9" i="119"/>
  <c r="BH14" i="119"/>
  <c r="BP14" i="119"/>
  <c r="BX14" i="119"/>
  <c r="BJ16" i="119"/>
  <c r="BR16" i="119"/>
  <c r="BW28" i="119"/>
  <c r="AG13" i="119"/>
  <c r="AW13" i="119"/>
  <c r="J27" i="119"/>
  <c r="D35" i="119"/>
  <c r="O38" i="119"/>
  <c r="M35" i="119"/>
  <c r="BM14" i="119"/>
  <c r="BU14" i="119"/>
  <c r="V27" i="119"/>
  <c r="BI29" i="119"/>
  <c r="BM29" i="119"/>
  <c r="AD27" i="119"/>
  <c r="AL27" i="119"/>
  <c r="BQ29" i="119"/>
  <c r="BU29" i="119"/>
  <c r="AT27" i="119"/>
  <c r="BD29" i="119"/>
  <c r="BB27" i="119"/>
  <c r="BN37" i="119"/>
  <c r="BM22" i="119"/>
  <c r="AD21" i="119"/>
  <c r="BU22" i="119"/>
  <c r="AT21" i="119"/>
  <c r="BD22" i="119"/>
  <c r="BC22" i="119"/>
  <c r="BB21" i="119"/>
  <c r="BQ22" i="119"/>
  <c r="BC29" i="119"/>
  <c r="O32" i="119"/>
  <c r="BK37" i="119"/>
  <c r="Z35" i="119"/>
  <c r="BK35" i="119"/>
  <c r="BS37" i="119"/>
  <c r="AP35" i="119"/>
  <c r="BO37" i="119"/>
  <c r="BC15" i="119"/>
  <c r="O22" i="119"/>
  <c r="M21" i="119"/>
  <c r="O29" i="119"/>
  <c r="M27" i="119"/>
  <c r="BJ31" i="119"/>
  <c r="X27" i="119"/>
  <c r="BR31" i="119"/>
  <c r="AN27" i="119"/>
  <c r="P32" i="119"/>
  <c r="BV37" i="119"/>
  <c r="O44" i="119"/>
  <c r="V13" i="119"/>
  <c r="AL13" i="119"/>
  <c r="BL23" i="119"/>
  <c r="BJ28" i="119"/>
  <c r="P29" i="119"/>
  <c r="N27" i="119"/>
  <c r="T35" i="119"/>
  <c r="BH35" i="119"/>
  <c r="BH36" i="119"/>
  <c r="AB35" i="119"/>
  <c r="BL36" i="119"/>
  <c r="AJ35" i="119"/>
  <c r="BP36" i="119"/>
  <c r="AR35" i="119"/>
  <c r="BT36" i="119"/>
  <c r="AZ35" i="119"/>
  <c r="BX36" i="119"/>
  <c r="BW37" i="119"/>
  <c r="P44" i="119"/>
  <c r="BI22" i="119"/>
  <c r="BN28" i="119"/>
  <c r="CB30" i="119"/>
  <c r="AY27" i="119"/>
  <c r="BN31" i="119"/>
  <c r="V35" i="119"/>
  <c r="BI38" i="119"/>
  <c r="BM38" i="119"/>
  <c r="AD35" i="119"/>
  <c r="AL35" i="119"/>
  <c r="BQ38" i="119"/>
  <c r="BU38" i="119"/>
  <c r="AT35" i="119"/>
  <c r="BD38" i="119"/>
  <c r="BB35" i="119"/>
  <c r="BC28" i="119"/>
  <c r="BD33" i="119"/>
  <c r="BC37" i="119"/>
  <c r="BC36" i="119"/>
  <c r="BC30" i="119"/>
  <c r="P11" i="118"/>
  <c r="N18" i="118"/>
  <c r="AP18" i="118"/>
  <c r="BS11" i="118"/>
  <c r="BF13" i="118"/>
  <c r="BF18" i="118"/>
  <c r="BF42" i="118"/>
  <c r="P40" i="118"/>
  <c r="AJ18" i="118"/>
  <c r="BP11" i="118"/>
  <c r="AR18" i="118"/>
  <c r="BT11" i="118"/>
  <c r="AZ18" i="118"/>
  <c r="BX11" i="118"/>
  <c r="O11" i="118"/>
  <c r="BP40" i="118"/>
  <c r="BX40" i="118"/>
  <c r="K44" i="118"/>
  <c r="L44" i="118"/>
  <c r="BQ11" i="118"/>
  <c r="BZ13" i="118"/>
  <c r="BR11" i="118"/>
  <c r="BD40" i="118"/>
  <c r="BF40" i="118"/>
  <c r="BZ35" i="118"/>
  <c r="BY27" i="118"/>
  <c r="BZ27" i="118"/>
  <c r="BU11" i="118"/>
  <c r="AY18" i="118"/>
  <c r="CB11" i="118"/>
  <c r="BV18" i="118"/>
  <c r="BV42" i="118"/>
  <c r="BR40" i="118"/>
  <c r="BW21" i="118"/>
  <c r="AP40" i="118"/>
  <c r="BS40" i="118"/>
  <c r="AX40" i="118"/>
  <c r="BW40" i="118"/>
  <c r="BS4" i="118"/>
  <c r="CB4" i="118"/>
  <c r="BY5" i="118"/>
  <c r="BY9" i="118"/>
  <c r="L11" i="118"/>
  <c r="L18" i="118"/>
  <c r="L42" i="118"/>
  <c r="BY13" i="118"/>
  <c r="AL18" i="118"/>
  <c r="AT18" i="118"/>
  <c r="BB18" i="118"/>
  <c r="P21" i="118"/>
  <c r="BP21" i="118"/>
  <c r="BX21" i="118"/>
  <c r="BY35" i="118"/>
  <c r="AY40" i="118"/>
  <c r="CB40" i="118"/>
  <c r="BD4" i="118"/>
  <c r="BY6" i="118"/>
  <c r="BY10" i="118"/>
  <c r="BV11" i="118"/>
  <c r="BY14" i="118"/>
  <c r="M18" i="118"/>
  <c r="AN18" i="118"/>
  <c r="BR21" i="118"/>
  <c r="BY36" i="118"/>
  <c r="AX11" i="118"/>
  <c r="BC11" i="118"/>
  <c r="BC13" i="118"/>
  <c r="BY28" i="118"/>
  <c r="BY32" i="118"/>
  <c r="BC35" i="118"/>
  <c r="AR40" i="118"/>
  <c r="BT40" i="118"/>
  <c r="BC27" i="118"/>
  <c r="BY37" i="118"/>
  <c r="AU40" i="118"/>
  <c r="AU42" i="118"/>
  <c r="BT4" i="118"/>
  <c r="BP4" i="118"/>
  <c r="BX4" i="118"/>
  <c r="AV40" i="118"/>
  <c r="BV40" i="118"/>
  <c r="BZ7" i="119"/>
  <c r="BY7" i="119"/>
  <c r="BY33" i="119"/>
  <c r="F18" i="119"/>
  <c r="BY8" i="119"/>
  <c r="BU27" i="119"/>
  <c r="BH27" i="119"/>
  <c r="BP27" i="119"/>
  <c r="BB18" i="119"/>
  <c r="BY32" i="119"/>
  <c r="BY25" i="119"/>
  <c r="AD18" i="119"/>
  <c r="I18" i="119"/>
  <c r="BN27" i="119"/>
  <c r="BI21" i="119"/>
  <c r="BM13" i="119"/>
  <c r="BY38" i="119"/>
  <c r="BL21" i="119"/>
  <c r="D40" i="119"/>
  <c r="BN13" i="119"/>
  <c r="BZ8" i="119"/>
  <c r="BD11" i="119"/>
  <c r="BW13" i="119"/>
  <c r="BN4" i="119"/>
  <c r="BX35" i="119"/>
  <c r="BW35" i="119"/>
  <c r="BL4" i="119"/>
  <c r="BD13" i="119"/>
  <c r="BG35" i="119"/>
  <c r="G40" i="119"/>
  <c r="BJ27" i="119"/>
  <c r="BH13" i="119"/>
  <c r="C18" i="119"/>
  <c r="W18" i="119"/>
  <c r="BM11" i="119"/>
  <c r="J40" i="119"/>
  <c r="BZ29" i="119"/>
  <c r="AA40" i="119"/>
  <c r="AS18" i="119"/>
  <c r="BI13" i="119"/>
  <c r="BU11" i="119"/>
  <c r="BU4" i="119"/>
  <c r="BU13" i="119"/>
  <c r="K40" i="119"/>
  <c r="BZ38" i="119"/>
  <c r="U40" i="119"/>
  <c r="P13" i="119"/>
  <c r="AU18" i="119"/>
  <c r="H18" i="119"/>
  <c r="BL13" i="119"/>
  <c r="AN18" i="119"/>
  <c r="AF18" i="119"/>
  <c r="BY6" i="119"/>
  <c r="D18" i="119"/>
  <c r="L18" i="119"/>
  <c r="BS27" i="119"/>
  <c r="BO35" i="119"/>
  <c r="BF38" i="119"/>
  <c r="BF35" i="119"/>
  <c r="AG40" i="119"/>
  <c r="BI4" i="119"/>
  <c r="AM18" i="119"/>
  <c r="BR27" i="119"/>
  <c r="BZ6" i="119"/>
  <c r="BZ31" i="119"/>
  <c r="AV18" i="119"/>
  <c r="BZ37" i="119"/>
  <c r="G18" i="119"/>
  <c r="AT18" i="119"/>
  <c r="BD4" i="119"/>
  <c r="BS35" i="119"/>
  <c r="BY37" i="119"/>
  <c r="BI27" i="119"/>
  <c r="AI40" i="119"/>
  <c r="M18" i="119"/>
  <c r="BY31" i="119"/>
  <c r="BR13" i="119"/>
  <c r="BN11" i="119"/>
  <c r="BQ13" i="119"/>
  <c r="BV11" i="119"/>
  <c r="K18" i="119"/>
  <c r="AV40" i="119"/>
  <c r="AV42" i="119"/>
  <c r="L40" i="119"/>
  <c r="CB21" i="119"/>
  <c r="BT13" i="119"/>
  <c r="BV35" i="119"/>
  <c r="BQ4" i="119"/>
  <c r="E40" i="119"/>
  <c r="E42" i="119"/>
  <c r="AC40" i="119"/>
  <c r="AK40" i="119"/>
  <c r="F40" i="119"/>
  <c r="BZ5" i="119"/>
  <c r="AB11" i="119"/>
  <c r="AB18" i="119"/>
  <c r="C40" i="119"/>
  <c r="AS40" i="119"/>
  <c r="BY9" i="119"/>
  <c r="P11" i="119"/>
  <c r="BY16" i="119"/>
  <c r="AW18" i="119"/>
  <c r="BQ35" i="119"/>
  <c r="O35" i="119"/>
  <c r="O11" i="119"/>
  <c r="BL27" i="119"/>
  <c r="AK18" i="119"/>
  <c r="P4" i="119"/>
  <c r="BM35" i="119"/>
  <c r="BG21" i="119"/>
  <c r="AC18" i="119"/>
  <c r="BT35" i="119"/>
  <c r="BM27" i="119"/>
  <c r="BQ11" i="119"/>
  <c r="BV4" i="119"/>
  <c r="BY5" i="119"/>
  <c r="AM40" i="119"/>
  <c r="J18" i="119"/>
  <c r="BX27" i="119"/>
  <c r="BK4" i="119"/>
  <c r="AE40" i="119"/>
  <c r="BG13" i="119"/>
  <c r="BZ25" i="119"/>
  <c r="O27" i="119"/>
  <c r="BQ27" i="119"/>
  <c r="BZ32" i="119"/>
  <c r="O4" i="119"/>
  <c r="BK13" i="119"/>
  <c r="AG18" i="119"/>
  <c r="AQ18" i="119"/>
  <c r="AU40" i="119"/>
  <c r="BJ35" i="119"/>
  <c r="BZ10" i="119"/>
  <c r="BZ9" i="119"/>
  <c r="AA18" i="119"/>
  <c r="BP35" i="119"/>
  <c r="BL35" i="119"/>
  <c r="BS4" i="119"/>
  <c r="S18" i="119"/>
  <c r="BS13" i="119"/>
  <c r="AQ40" i="119"/>
  <c r="BV27" i="119"/>
  <c r="V40" i="119"/>
  <c r="BO27" i="119"/>
  <c r="BY10" i="119"/>
  <c r="O13" i="119"/>
  <c r="BT27" i="119"/>
  <c r="AI18" i="119"/>
  <c r="BU35" i="119"/>
  <c r="BK27" i="119"/>
  <c r="H40" i="119"/>
  <c r="AE18" i="119"/>
  <c r="BM18" i="119"/>
  <c r="BY29" i="119"/>
  <c r="BF13" i="119"/>
  <c r="BJ13" i="119"/>
  <c r="BM4" i="119"/>
  <c r="R40" i="119"/>
  <c r="BX13" i="119"/>
  <c r="W40" i="119"/>
  <c r="AN40" i="119"/>
  <c r="I40" i="119"/>
  <c r="I42" i="119"/>
  <c r="BZ28" i="119"/>
  <c r="BO13" i="119"/>
  <c r="X18" i="119"/>
  <c r="Y18" i="119"/>
  <c r="BJ11" i="119"/>
  <c r="BR35" i="119"/>
  <c r="BY28" i="119"/>
  <c r="BA18" i="119"/>
  <c r="BA42" i="119"/>
  <c r="AW40" i="119"/>
  <c r="AO40" i="119"/>
  <c r="BI35" i="119"/>
  <c r="P27" i="119"/>
  <c r="BF21" i="119"/>
  <c r="AX40" i="119"/>
  <c r="BO4" i="119"/>
  <c r="Y40" i="119"/>
  <c r="BN35" i="119"/>
  <c r="BP13" i="119"/>
  <c r="CB35" i="119"/>
  <c r="N18" i="119"/>
  <c r="BC13" i="119"/>
  <c r="BJ4" i="119"/>
  <c r="BI11" i="119"/>
  <c r="U18" i="119"/>
  <c r="S40" i="119"/>
  <c r="BO59" i="120"/>
  <c r="EK59" i="120"/>
  <c r="DH59" i="120"/>
  <c r="AZ61" i="120"/>
  <c r="DV59" i="120"/>
  <c r="BV59" i="120"/>
  <c r="ER59" i="120"/>
  <c r="K63" i="120"/>
  <c r="DN59" i="120"/>
  <c r="BR59" i="120"/>
  <c r="EN59" i="120"/>
  <c r="BP58" i="120"/>
  <c r="EL58" i="120"/>
  <c r="CJ58" i="120"/>
  <c r="P58" i="120"/>
  <c r="CL58" i="120"/>
  <c r="BM59" i="120"/>
  <c r="EI59" i="120"/>
  <c r="BD59" i="120"/>
  <c r="DZ59" i="120"/>
  <c r="DZ6" i="120"/>
  <c r="DF58" i="120"/>
  <c r="BN58" i="120"/>
  <c r="EJ58" i="120"/>
  <c r="AO59" i="120"/>
  <c r="J63" i="120"/>
  <c r="N59" i="120"/>
  <c r="K59" i="120"/>
  <c r="BE59" i="120"/>
  <c r="EA59" i="120"/>
  <c r="EA6" i="120"/>
  <c r="BT58" i="120"/>
  <c r="EP58" i="120"/>
  <c r="BT59" i="120"/>
  <c r="EP59" i="120"/>
  <c r="DR59" i="120"/>
  <c r="DH58" i="120"/>
  <c r="BO58" i="120"/>
  <c r="EK58" i="120"/>
  <c r="BU58" i="120"/>
  <c r="EQ58" i="120"/>
  <c r="DT58" i="120"/>
  <c r="CF59" i="120"/>
  <c r="DJ59" i="120"/>
  <c r="DQ59" i="120"/>
  <c r="AJ59" i="120"/>
  <c r="DV58" i="120"/>
  <c r="BV58" i="120"/>
  <c r="ER58" i="120"/>
  <c r="BQ58" i="120"/>
  <c r="DL58" i="120"/>
  <c r="AY61" i="120"/>
  <c r="DU59" i="120"/>
  <c r="AX59" i="120"/>
  <c r="L63" i="120"/>
  <c r="O59" i="120"/>
  <c r="CK59" i="120"/>
  <c r="CI59" i="120"/>
  <c r="DI59" i="120"/>
  <c r="BR58" i="120"/>
  <c r="EN58" i="120"/>
  <c r="DN58" i="120"/>
  <c r="DM59" i="120"/>
  <c r="AP59" i="120"/>
  <c r="AW59" i="120"/>
  <c r="CH59" i="120"/>
  <c r="I59" i="120"/>
  <c r="CB4" i="119"/>
  <c r="AY11" i="119"/>
  <c r="AX11" i="119"/>
  <c r="BW4" i="119"/>
  <c r="BX21" i="119"/>
  <c r="AZ40" i="119"/>
  <c r="BX40" i="119"/>
  <c r="BV13" i="119"/>
  <c r="AR11" i="119"/>
  <c r="BT4" i="119"/>
  <c r="Z40" i="119"/>
  <c r="BK21" i="119"/>
  <c r="BB40" i="119"/>
  <c r="BD21" i="119"/>
  <c r="BC21" i="119"/>
  <c r="AB40" i="119"/>
  <c r="BO21" i="119"/>
  <c r="AH40" i="119"/>
  <c r="BZ15" i="119"/>
  <c r="BY15" i="119"/>
  <c r="AJ11" i="119"/>
  <c r="BP4" i="119"/>
  <c r="BO11" i="119"/>
  <c r="AH18" i="119"/>
  <c r="CB27" i="119"/>
  <c r="AY40" i="119"/>
  <c r="AT40" i="119"/>
  <c r="BU21" i="119"/>
  <c r="BD27" i="119"/>
  <c r="BC27" i="119"/>
  <c r="BY14" i="119"/>
  <c r="BZ14" i="119"/>
  <c r="BG11" i="119"/>
  <c r="R18" i="119"/>
  <c r="AL18" i="119"/>
  <c r="AO11" i="119"/>
  <c r="BR4" i="119"/>
  <c r="BC4" i="119"/>
  <c r="BP21" i="119"/>
  <c r="AJ40" i="119"/>
  <c r="CB13" i="119"/>
  <c r="P35" i="119"/>
  <c r="BG4" i="119"/>
  <c r="AF40" i="119"/>
  <c r="BN21" i="119"/>
  <c r="BF5" i="119"/>
  <c r="BF4" i="119"/>
  <c r="BH21" i="119"/>
  <c r="T40" i="119"/>
  <c r="BD35" i="119"/>
  <c r="BC35" i="119"/>
  <c r="BZ36" i="119"/>
  <c r="BY36" i="119"/>
  <c r="AL40" i="119"/>
  <c r="V18" i="119"/>
  <c r="BT21" i="119"/>
  <c r="AR40" i="119"/>
  <c r="BW27" i="119"/>
  <c r="M40" i="119"/>
  <c r="O21" i="119"/>
  <c r="P21" i="119"/>
  <c r="T11" i="119"/>
  <c r="BH4" i="119"/>
  <c r="BZ30" i="119"/>
  <c r="BY30" i="119"/>
  <c r="BG27" i="119"/>
  <c r="BF28" i="119"/>
  <c r="BF27" i="119"/>
  <c r="Z18" i="119"/>
  <c r="BK11" i="119"/>
  <c r="N40" i="119"/>
  <c r="AD40" i="119"/>
  <c r="BM21" i="119"/>
  <c r="AP40" i="119"/>
  <c r="BS21" i="119"/>
  <c r="BY22" i="119"/>
  <c r="BZ22" i="119"/>
  <c r="X40" i="119"/>
  <c r="BJ21" i="119"/>
  <c r="AZ11" i="119"/>
  <c r="BX4" i="119"/>
  <c r="AP18" i="119"/>
  <c r="BS11" i="119"/>
  <c r="BB42" i="118"/>
  <c r="BD18" i="118"/>
  <c r="BC40" i="118"/>
  <c r="BZ40" i="118"/>
  <c r="BY40" i="118"/>
  <c r="BP18" i="118"/>
  <c r="BP42" i="118"/>
  <c r="AJ42" i="118"/>
  <c r="AL42" i="118"/>
  <c r="BQ18" i="118"/>
  <c r="BQ42" i="118"/>
  <c r="BU40" i="118"/>
  <c r="BY11" i="118"/>
  <c r="AY42" i="118"/>
  <c r="CB42" i="118"/>
  <c r="CB18" i="118"/>
  <c r="BR18" i="118"/>
  <c r="BR42" i="118"/>
  <c r="AN42" i="118"/>
  <c r="BX18" i="118"/>
  <c r="AZ42" i="118"/>
  <c r="BX42" i="118"/>
  <c r="AP42" i="118"/>
  <c r="BS18" i="118"/>
  <c r="BS42" i="118"/>
  <c r="O18" i="118"/>
  <c r="M42" i="118"/>
  <c r="O42" i="118"/>
  <c r="BZ21" i="118"/>
  <c r="BY21" i="118"/>
  <c r="N42" i="118"/>
  <c r="P18" i="118"/>
  <c r="AX18" i="118"/>
  <c r="BW11" i="118"/>
  <c r="BZ11" i="118"/>
  <c r="AT42" i="118"/>
  <c r="BU18" i="118"/>
  <c r="BU42" i="118"/>
  <c r="BY4" i="118"/>
  <c r="BZ4" i="118"/>
  <c r="AV42" i="118"/>
  <c r="AR42" i="118"/>
  <c r="BT18" i="118"/>
  <c r="BT42" i="118"/>
  <c r="F42" i="119"/>
  <c r="U42" i="119"/>
  <c r="AS42" i="119"/>
  <c r="BZ13" i="119"/>
  <c r="AU42" i="119"/>
  <c r="BI18" i="119"/>
  <c r="BZ35" i="119"/>
  <c r="D42" i="119"/>
  <c r="C42" i="119"/>
  <c r="BY35" i="119"/>
  <c r="W42" i="119"/>
  <c r="H42" i="119"/>
  <c r="G42" i="119"/>
  <c r="J42" i="119"/>
  <c r="BH40" i="119"/>
  <c r="AA42" i="119"/>
  <c r="AM42" i="119"/>
  <c r="BV18" i="119"/>
  <c r="K42" i="119"/>
  <c r="BK40" i="119"/>
  <c r="O18" i="119"/>
  <c r="AN42" i="119"/>
  <c r="BU18" i="119"/>
  <c r="BQ40" i="119"/>
  <c r="L42" i="119"/>
  <c r="BO40" i="119"/>
  <c r="BP40" i="119"/>
  <c r="P18" i="119"/>
  <c r="BN40" i="119"/>
  <c r="O40" i="119"/>
  <c r="BG40" i="119"/>
  <c r="AG42" i="119"/>
  <c r="BN18" i="119"/>
  <c r="BT40" i="119"/>
  <c r="R42" i="119"/>
  <c r="AI42" i="119"/>
  <c r="BV40" i="119"/>
  <c r="BY40" i="119"/>
  <c r="BL40" i="119"/>
  <c r="AB42" i="119"/>
  <c r="BY27" i="119"/>
  <c r="AC42" i="119"/>
  <c r="BD18" i="119"/>
  <c r="BS40" i="119"/>
  <c r="BF40" i="119"/>
  <c r="BZ27" i="119"/>
  <c r="AQ42" i="119"/>
  <c r="AK42" i="119"/>
  <c r="BM40" i="119"/>
  <c r="AE42" i="119"/>
  <c r="BL11" i="119"/>
  <c r="BL18" i="119"/>
  <c r="V42" i="119"/>
  <c r="BI42" i="119"/>
  <c r="BR40" i="119"/>
  <c r="BK18" i="119"/>
  <c r="BY13" i="119"/>
  <c r="AW42" i="119"/>
  <c r="BV42" i="119"/>
  <c r="BU40" i="119"/>
  <c r="S42" i="119"/>
  <c r="AF42" i="119"/>
  <c r="BJ18" i="119"/>
  <c r="CB40" i="119"/>
  <c r="BI40" i="119"/>
  <c r="M42" i="119"/>
  <c r="P40" i="119"/>
  <c r="Y42" i="119"/>
  <c r="CE59" i="120"/>
  <c r="DF59" i="120"/>
  <c r="BN59" i="120"/>
  <c r="EJ59" i="120"/>
  <c r="I63" i="120"/>
  <c r="DS59" i="120"/>
  <c r="EM58" i="120"/>
  <c r="BQ59" i="120"/>
  <c r="EM59" i="120"/>
  <c r="CG59" i="120"/>
  <c r="DK59" i="120"/>
  <c r="AX61" i="120"/>
  <c r="DT59" i="120"/>
  <c r="BU59" i="120"/>
  <c r="EQ59" i="120"/>
  <c r="DL59" i="120"/>
  <c r="BP59" i="120"/>
  <c r="EL59" i="120"/>
  <c r="P59" i="120"/>
  <c r="CL59" i="120"/>
  <c r="CJ59" i="120"/>
  <c r="AO18" i="119"/>
  <c r="BR11" i="119"/>
  <c r="AJ18" i="119"/>
  <c r="BP11" i="119"/>
  <c r="BD40" i="119"/>
  <c r="BC40" i="119"/>
  <c r="BY21" i="119"/>
  <c r="BZ21" i="119"/>
  <c r="BJ40" i="119"/>
  <c r="X42" i="119"/>
  <c r="AL42" i="119"/>
  <c r="BQ18" i="119"/>
  <c r="Z42" i="119"/>
  <c r="AH42" i="119"/>
  <c r="BO18" i="119"/>
  <c r="AY18" i="119"/>
  <c r="CB11" i="119"/>
  <c r="BS18" i="119"/>
  <c r="AP42" i="119"/>
  <c r="N42" i="119"/>
  <c r="BW40" i="119"/>
  <c r="BZ40" i="119"/>
  <c r="AR18" i="119"/>
  <c r="BT11" i="119"/>
  <c r="T18" i="119"/>
  <c r="T42" i="119"/>
  <c r="BH11" i="119"/>
  <c r="BH18" i="119"/>
  <c r="BG18" i="119"/>
  <c r="BF11" i="119"/>
  <c r="BF18" i="119"/>
  <c r="BF42" i="119"/>
  <c r="BW11" i="119"/>
  <c r="AX18" i="119"/>
  <c r="BC11" i="119"/>
  <c r="BZ4" i="119"/>
  <c r="BY4" i="119"/>
  <c r="AZ18" i="119"/>
  <c r="BX11" i="119"/>
  <c r="AD42" i="119"/>
  <c r="AT42" i="119"/>
  <c r="BU42" i="119"/>
  <c r="BB42" i="119"/>
  <c r="BW18" i="118"/>
  <c r="AX42" i="118"/>
  <c r="BW42" i="118"/>
  <c r="BZ42" i="118"/>
  <c r="BY42" i="118"/>
  <c r="BC18" i="118"/>
  <c r="P42" i="118"/>
  <c r="BY18" i="118"/>
  <c r="BZ18" i="118"/>
  <c r="BD42" i="118"/>
  <c r="BC42" i="118"/>
  <c r="M44" i="118"/>
  <c r="BH42" i="119"/>
  <c r="BK42" i="119"/>
  <c r="BS42" i="119"/>
  <c r="P42" i="119"/>
  <c r="BQ42" i="119"/>
  <c r="O42" i="119"/>
  <c r="BG42" i="119"/>
  <c r="BL42" i="119"/>
  <c r="BN42" i="119"/>
  <c r="BO42" i="119"/>
  <c r="BM42" i="119"/>
  <c r="BJ42" i="119"/>
  <c r="BD42" i="119"/>
  <c r="AX42" i="119"/>
  <c r="BW18" i="119"/>
  <c r="BC18" i="119"/>
  <c r="BY11" i="119"/>
  <c r="BZ11" i="119"/>
  <c r="AJ42" i="119"/>
  <c r="BP18" i="119"/>
  <c r="BP42" i="119"/>
  <c r="AZ42" i="119"/>
  <c r="BX42" i="119"/>
  <c r="BX18" i="119"/>
  <c r="AR42" i="119"/>
  <c r="BT42" i="119"/>
  <c r="BT18" i="119"/>
  <c r="CB18" i="119"/>
  <c r="AY42" i="119"/>
  <c r="AO42" i="119"/>
  <c r="BR42" i="119"/>
  <c r="BR18" i="119"/>
  <c r="O44" i="118"/>
  <c r="N44" i="118"/>
  <c r="P44" i="118"/>
  <c r="CB42" i="119"/>
  <c r="BZ18" i="119"/>
  <c r="BY18" i="119"/>
  <c r="BW42" i="119"/>
  <c r="BZ42" i="119"/>
  <c r="BY42" i="119"/>
  <c r="BC42" i="119"/>
  <c r="N4" i="104"/>
  <c r="BG23" i="106"/>
  <c r="BF23" i="106"/>
  <c r="BE23" i="106"/>
  <c r="BD23" i="106"/>
  <c r="AU23" i="106"/>
  <c r="AT23" i="106"/>
  <c r="AS23" i="106"/>
  <c r="AR23" i="106"/>
  <c r="AQ23" i="106"/>
  <c r="AP23" i="106"/>
  <c r="AO23" i="106"/>
  <c r="AN23" i="106"/>
  <c r="AM23" i="106"/>
  <c r="AK23" i="106"/>
  <c r="AJ23" i="106"/>
  <c r="O23" i="106"/>
  <c r="N23" i="106"/>
  <c r="BG22" i="106"/>
  <c r="BF22" i="106"/>
  <c r="BE22" i="106"/>
  <c r="BD22" i="106"/>
  <c r="AU22" i="106"/>
  <c r="AT22" i="106"/>
  <c r="AS22" i="106"/>
  <c r="AR22" i="106"/>
  <c r="AQ22" i="106"/>
  <c r="AP22" i="106"/>
  <c r="AO22" i="106"/>
  <c r="AN22" i="106"/>
  <c r="AM22" i="106"/>
  <c r="AK22" i="106"/>
  <c r="AJ22" i="106"/>
  <c r="O22" i="106"/>
  <c r="N22" i="106"/>
  <c r="BG21" i="106"/>
  <c r="BF21" i="106"/>
  <c r="BE21" i="106"/>
  <c r="BD21" i="106"/>
  <c r="AU21" i="106"/>
  <c r="AT21" i="106"/>
  <c r="AS21" i="106"/>
  <c r="AR21" i="106"/>
  <c r="AQ21" i="106"/>
  <c r="AP21" i="106"/>
  <c r="AO21" i="106"/>
  <c r="AN21" i="106"/>
  <c r="AM21" i="106"/>
  <c r="AK21" i="106"/>
  <c r="AJ21" i="106"/>
  <c r="O21" i="106"/>
  <c r="N21" i="106"/>
  <c r="BG20" i="106"/>
  <c r="BF20" i="106"/>
  <c r="BE20" i="106"/>
  <c r="BD20" i="106"/>
  <c r="AU20" i="106"/>
  <c r="AT20" i="106"/>
  <c r="AS20" i="106"/>
  <c r="AR20" i="106"/>
  <c r="AQ20" i="106"/>
  <c r="AP20" i="106"/>
  <c r="AO20" i="106"/>
  <c r="AN20" i="106"/>
  <c r="AM20" i="106"/>
  <c r="AK20" i="106"/>
  <c r="AJ20" i="106"/>
  <c r="O20" i="106"/>
  <c r="N20" i="106"/>
  <c r="BG19" i="106"/>
  <c r="BF19" i="106"/>
  <c r="BE19" i="106"/>
  <c r="BD19" i="106"/>
  <c r="AU19" i="106"/>
  <c r="AT19" i="106"/>
  <c r="AS19" i="106"/>
  <c r="AR19" i="106"/>
  <c r="AQ19" i="106"/>
  <c r="AP19" i="106"/>
  <c r="AO19" i="106"/>
  <c r="AN19" i="106"/>
  <c r="AM19" i="106"/>
  <c r="AK19" i="106"/>
  <c r="AJ19" i="106"/>
  <c r="O19" i="106"/>
  <c r="N19" i="106"/>
  <c r="CB18" i="106"/>
  <c r="BW18" i="106"/>
  <c r="BV18" i="106"/>
  <c r="BT18" i="106"/>
  <c r="BO18" i="106"/>
  <c r="BN18" i="106"/>
  <c r="BF18" i="106"/>
  <c r="BE18" i="106"/>
  <c r="AX18" i="106"/>
  <c r="AU18" i="106"/>
  <c r="CM18" i="106"/>
  <c r="AN18" i="106"/>
  <c r="CF18" i="106"/>
  <c r="AH18" i="106"/>
  <c r="CC18" i="106"/>
  <c r="AG18" i="106"/>
  <c r="AF18" i="106"/>
  <c r="CA18" i="106"/>
  <c r="AE18" i="106"/>
  <c r="BZ18" i="106"/>
  <c r="AD18" i="106"/>
  <c r="BY18" i="106"/>
  <c r="AC18" i="106"/>
  <c r="BX18" i="106"/>
  <c r="AB18" i="106"/>
  <c r="AA18" i="106"/>
  <c r="AR18" i="106"/>
  <c r="CJ18" i="106"/>
  <c r="Z18" i="106"/>
  <c r="BU18" i="106"/>
  <c r="Y18" i="106"/>
  <c r="AQ18" i="106"/>
  <c r="CI18" i="106"/>
  <c r="X18" i="106"/>
  <c r="BS18" i="106"/>
  <c r="W18" i="106"/>
  <c r="BR18" i="106"/>
  <c r="V18" i="106"/>
  <c r="BQ18" i="106"/>
  <c r="U18" i="106"/>
  <c r="BP18" i="106"/>
  <c r="T18" i="106"/>
  <c r="S18" i="106"/>
  <c r="R18" i="106"/>
  <c r="BM18" i="106"/>
  <c r="Q18" i="106"/>
  <c r="M18" i="106"/>
  <c r="BH18" i="106"/>
  <c r="L18" i="106"/>
  <c r="BG18" i="106"/>
  <c r="K18" i="106"/>
  <c r="J18" i="106"/>
  <c r="I18" i="106"/>
  <c r="BD18" i="106"/>
  <c r="BC18" i="106"/>
  <c r="BB18" i="106"/>
  <c r="BA18" i="106"/>
  <c r="AZ18" i="106"/>
  <c r="AY18" i="106"/>
  <c r="BG17" i="106"/>
  <c r="BF17" i="106"/>
  <c r="BE17" i="106"/>
  <c r="BD17" i="106"/>
  <c r="AU17" i="106"/>
  <c r="AT17" i="106"/>
  <c r="AS17" i="106"/>
  <c r="AR17" i="106"/>
  <c r="AQ17" i="106"/>
  <c r="AP17" i="106"/>
  <c r="AO17" i="106"/>
  <c r="AN17" i="106"/>
  <c r="AM17" i="106"/>
  <c r="AK17" i="106"/>
  <c r="AJ17" i="106"/>
  <c r="O17" i="106"/>
  <c r="N17" i="106"/>
  <c r="BG16" i="106"/>
  <c r="BF16" i="106"/>
  <c r="BE16" i="106"/>
  <c r="BD16" i="106"/>
  <c r="AU16" i="106"/>
  <c r="AT16" i="106"/>
  <c r="AS16" i="106"/>
  <c r="AR16" i="106"/>
  <c r="AQ16" i="106"/>
  <c r="AP16" i="106"/>
  <c r="AO16" i="106"/>
  <c r="AN16" i="106"/>
  <c r="AM16" i="106"/>
  <c r="AK16" i="106"/>
  <c r="AJ16" i="106"/>
  <c r="O16" i="106"/>
  <c r="N16" i="106"/>
  <c r="BG15" i="106"/>
  <c r="BF15" i="106"/>
  <c r="BE15" i="106"/>
  <c r="BD15" i="106"/>
  <c r="AU15" i="106"/>
  <c r="AT15" i="106"/>
  <c r="AS15" i="106"/>
  <c r="AR15" i="106"/>
  <c r="AQ15" i="106"/>
  <c r="AP15" i="106"/>
  <c r="AO15" i="106"/>
  <c r="AN15" i="106"/>
  <c r="AM15" i="106"/>
  <c r="AK15" i="106"/>
  <c r="AJ15" i="106"/>
  <c r="O15" i="106"/>
  <c r="N15" i="106"/>
  <c r="BG14" i="106"/>
  <c r="BF14" i="106"/>
  <c r="BE14" i="106"/>
  <c r="BD14" i="106"/>
  <c r="AU14" i="106"/>
  <c r="AT14" i="106"/>
  <c r="AS14" i="106"/>
  <c r="AR14" i="106"/>
  <c r="AQ14" i="106"/>
  <c r="AP14" i="106"/>
  <c r="AO14" i="106"/>
  <c r="AN14" i="106"/>
  <c r="AM14" i="106"/>
  <c r="AK14" i="106"/>
  <c r="AJ14" i="106"/>
  <c r="O14" i="106"/>
  <c r="N14" i="106"/>
  <c r="BG13" i="106"/>
  <c r="BF13" i="106"/>
  <c r="BE13" i="106"/>
  <c r="BD13" i="106"/>
  <c r="AU13" i="106"/>
  <c r="AT13" i="106"/>
  <c r="AS13" i="106"/>
  <c r="AR13" i="106"/>
  <c r="AQ13" i="106"/>
  <c r="AP13" i="106"/>
  <c r="AO13" i="106"/>
  <c r="AN13" i="106"/>
  <c r="AM13" i="106"/>
  <c r="AK13" i="106"/>
  <c r="AJ13" i="106"/>
  <c r="O13" i="106"/>
  <c r="N13" i="106"/>
  <c r="CC12" i="106"/>
  <c r="CA12" i="106"/>
  <c r="BV12" i="106"/>
  <c r="BU12" i="106"/>
  <c r="BS12" i="106"/>
  <c r="BN12" i="106"/>
  <c r="BM12" i="106"/>
  <c r="BE12" i="106"/>
  <c r="BB12" i="106"/>
  <c r="AU12" i="106"/>
  <c r="CM12" i="106"/>
  <c r="AT12" i="106"/>
  <c r="CL12" i="106"/>
  <c r="AK12" i="106"/>
  <c r="AH12" i="106"/>
  <c r="AJ12" i="106"/>
  <c r="AG12" i="106"/>
  <c r="CB12" i="106"/>
  <c r="AF12" i="106"/>
  <c r="AE12" i="106"/>
  <c r="BZ12" i="106"/>
  <c r="AD12" i="106"/>
  <c r="BY12" i="106"/>
  <c r="AC12" i="106"/>
  <c r="BX12" i="106"/>
  <c r="AB12" i="106"/>
  <c r="BW12" i="106"/>
  <c r="AA12" i="106"/>
  <c r="Z12" i="106"/>
  <c r="Y12" i="106"/>
  <c r="AQ12" i="106"/>
  <c r="CI12" i="106"/>
  <c r="X12" i="106"/>
  <c r="AP12" i="106"/>
  <c r="CH12" i="106"/>
  <c r="W12" i="106"/>
  <c r="BR12" i="106"/>
  <c r="V12" i="106"/>
  <c r="BQ12" i="106"/>
  <c r="U12" i="106"/>
  <c r="BP12" i="106"/>
  <c r="T12" i="106"/>
  <c r="BO12" i="106"/>
  <c r="S12" i="106"/>
  <c r="AN12" i="106"/>
  <c r="CF12" i="106"/>
  <c r="R12" i="106"/>
  <c r="Q12" i="106"/>
  <c r="M12" i="106"/>
  <c r="BH12" i="106"/>
  <c r="L12" i="106"/>
  <c r="O12" i="106"/>
  <c r="BJ12" i="106"/>
  <c r="K12" i="106"/>
  <c r="BF12" i="106"/>
  <c r="J12" i="106"/>
  <c r="I12" i="106"/>
  <c r="BD12" i="106"/>
  <c r="BC12" i="106"/>
  <c r="BA12" i="106"/>
  <c r="AZ12" i="106"/>
  <c r="AY12" i="106"/>
  <c r="AX12" i="106"/>
  <c r="BG11" i="106"/>
  <c r="BF11" i="106"/>
  <c r="BE11" i="106"/>
  <c r="BD11" i="106"/>
  <c r="AU11" i="106"/>
  <c r="AT11" i="106"/>
  <c r="AS11" i="106"/>
  <c r="AR11" i="106"/>
  <c r="AQ11" i="106"/>
  <c r="AP11" i="106"/>
  <c r="AO11" i="106"/>
  <c r="AN11" i="106"/>
  <c r="AM11" i="106"/>
  <c r="AK11" i="106"/>
  <c r="AJ11" i="106"/>
  <c r="O11" i="106"/>
  <c r="N11" i="106"/>
  <c r="BG10" i="106"/>
  <c r="BF10" i="106"/>
  <c r="BE10" i="106"/>
  <c r="BD10" i="106"/>
  <c r="AU10" i="106"/>
  <c r="AT10" i="106"/>
  <c r="AS10" i="106"/>
  <c r="AR10" i="106"/>
  <c r="AQ10" i="106"/>
  <c r="AP10" i="106"/>
  <c r="AO10" i="106"/>
  <c r="AN10" i="106"/>
  <c r="AM10" i="106"/>
  <c r="AK10" i="106"/>
  <c r="AJ10" i="106"/>
  <c r="O10" i="106"/>
  <c r="N10" i="106"/>
  <c r="BG9" i="106"/>
  <c r="BF9" i="106"/>
  <c r="BE9" i="106"/>
  <c r="BD9" i="106"/>
  <c r="AU9" i="106"/>
  <c r="AT9" i="106"/>
  <c r="AS9" i="106"/>
  <c r="AR9" i="106"/>
  <c r="AQ9" i="106"/>
  <c r="AP9" i="106"/>
  <c r="AO9" i="106"/>
  <c r="AN9" i="106"/>
  <c r="AM9" i="106"/>
  <c r="AK9" i="106"/>
  <c r="AJ9" i="106"/>
  <c r="O9" i="106"/>
  <c r="N9" i="106"/>
  <c r="BG8" i="106"/>
  <c r="BF8" i="106"/>
  <c r="BE8" i="106"/>
  <c r="BD8" i="106"/>
  <c r="AU8" i="106"/>
  <c r="AT8" i="106"/>
  <c r="AS8" i="106"/>
  <c r="AR8" i="106"/>
  <c r="AQ8" i="106"/>
  <c r="AP8" i="106"/>
  <c r="AO8" i="106"/>
  <c r="AN8" i="106"/>
  <c r="AM8" i="106"/>
  <c r="AK8" i="106"/>
  <c r="AJ8" i="106"/>
  <c r="O8" i="106"/>
  <c r="N8" i="106"/>
  <c r="BG7" i="106"/>
  <c r="BF7" i="106"/>
  <c r="BE7" i="106"/>
  <c r="BD7" i="106"/>
  <c r="AU7" i="106"/>
  <c r="AT7" i="106"/>
  <c r="AS7" i="106"/>
  <c r="AR7" i="106"/>
  <c r="AQ7" i="106"/>
  <c r="AP7" i="106"/>
  <c r="AO7" i="106"/>
  <c r="AN7" i="106"/>
  <c r="AM7" i="106"/>
  <c r="AK7" i="106"/>
  <c r="AJ7" i="106"/>
  <c r="O7" i="106"/>
  <c r="N7" i="106"/>
  <c r="CC6" i="106"/>
  <c r="CB6" i="106"/>
  <c r="BZ6" i="106"/>
  <c r="BU6" i="106"/>
  <c r="BT6" i="106"/>
  <c r="BR6" i="106"/>
  <c r="BM6" i="106"/>
  <c r="BL6" i="106"/>
  <c r="BD6" i="106"/>
  <c r="AT6" i="106"/>
  <c r="CL6" i="106"/>
  <c r="AS6" i="106"/>
  <c r="CK6" i="106"/>
  <c r="AK6" i="106"/>
  <c r="AJ6" i="106"/>
  <c r="AH6" i="106"/>
  <c r="AG6" i="106"/>
  <c r="AU6" i="106"/>
  <c r="CM6" i="106"/>
  <c r="AF6" i="106"/>
  <c r="CA6" i="106"/>
  <c r="AE6" i="106"/>
  <c r="AD6" i="106"/>
  <c r="BY6" i="106"/>
  <c r="AC6" i="106"/>
  <c r="BX6" i="106"/>
  <c r="AB6" i="106"/>
  <c r="BW6" i="106"/>
  <c r="AA6" i="106"/>
  <c r="BV6" i="106"/>
  <c r="Z6" i="106"/>
  <c r="Y6" i="106"/>
  <c r="AQ6" i="106"/>
  <c r="CI6" i="106"/>
  <c r="X6" i="106"/>
  <c r="BS6" i="106"/>
  <c r="W6" i="106"/>
  <c r="AP6" i="106"/>
  <c r="CH6" i="106"/>
  <c r="V6" i="106"/>
  <c r="BQ6" i="106"/>
  <c r="U6" i="106"/>
  <c r="BP6" i="106"/>
  <c r="T6" i="106"/>
  <c r="BO6" i="106"/>
  <c r="S6" i="106"/>
  <c r="AN6" i="106"/>
  <c r="CF6" i="106"/>
  <c r="R6" i="106"/>
  <c r="Q6" i="106"/>
  <c r="AM6" i="106"/>
  <c r="CE6" i="106"/>
  <c r="M6" i="106"/>
  <c r="BH6" i="106"/>
  <c r="L6" i="106"/>
  <c r="BG6" i="106"/>
  <c r="K6" i="106"/>
  <c r="BF6" i="106"/>
  <c r="J6" i="106"/>
  <c r="BE6" i="106"/>
  <c r="I6" i="106"/>
  <c r="BC6" i="106"/>
  <c r="BB6" i="106"/>
  <c r="BA6" i="106"/>
  <c r="AZ6" i="106"/>
  <c r="AY6" i="106"/>
  <c r="AX6" i="106"/>
  <c r="CM4" i="106"/>
  <c r="CL4" i="106"/>
  <c r="CK4" i="106"/>
  <c r="CJ4" i="106"/>
  <c r="CI4" i="106"/>
  <c r="CH4" i="106"/>
  <c r="CG4" i="106"/>
  <c r="CF4" i="106"/>
  <c r="CE4" i="106"/>
  <c r="CC4" i="106"/>
  <c r="CB4" i="106"/>
  <c r="CA4" i="106"/>
  <c r="BZ4" i="106"/>
  <c r="BY4" i="106"/>
  <c r="BX4" i="106"/>
  <c r="BW4" i="106"/>
  <c r="BV4" i="106"/>
  <c r="BU4" i="106"/>
  <c r="BT4" i="106"/>
  <c r="BS4" i="106"/>
  <c r="BR4" i="106"/>
  <c r="BQ4" i="106"/>
  <c r="BI4" i="106"/>
  <c r="BH4" i="106"/>
  <c r="BJ4" i="106"/>
  <c r="BT60" i="102"/>
  <c r="DB59" i="102"/>
  <c r="DA59" i="102"/>
  <c r="CZ59" i="102"/>
  <c r="CY59" i="102"/>
  <c r="CX59" i="102"/>
  <c r="CW59" i="102"/>
  <c r="CV59" i="102"/>
  <c r="CU59" i="102"/>
  <c r="CT59" i="102"/>
  <c r="CS59" i="102"/>
  <c r="CR59" i="102"/>
  <c r="CQ59" i="102"/>
  <c r="CP59" i="102"/>
  <c r="CO59" i="102"/>
  <c r="CN59" i="102"/>
  <c r="CM59" i="102"/>
  <c r="CL59" i="102"/>
  <c r="CK59" i="102"/>
  <c r="CB59" i="102"/>
  <c r="CA59" i="102"/>
  <c r="BZ59" i="102"/>
  <c r="BY59" i="102"/>
  <c r="BX59" i="102"/>
  <c r="BW59" i="102"/>
  <c r="EE58" i="102"/>
  <c r="DY58" i="102"/>
  <c r="DX58" i="102"/>
  <c r="DW58" i="102"/>
  <c r="DB58" i="102"/>
  <c r="DA58" i="102"/>
  <c r="CZ58" i="102"/>
  <c r="CY58" i="102"/>
  <c r="CX58" i="102"/>
  <c r="CW58" i="102"/>
  <c r="CV58" i="102"/>
  <c r="CU58" i="102"/>
  <c r="CT58" i="102"/>
  <c r="CS58" i="102"/>
  <c r="CR58" i="102"/>
  <c r="CQ58" i="102"/>
  <c r="CP58" i="102"/>
  <c r="CO58" i="102"/>
  <c r="CN58" i="102"/>
  <c r="CM58" i="102"/>
  <c r="CL58" i="102"/>
  <c r="CK58" i="102"/>
  <c r="CB58" i="102"/>
  <c r="CA58" i="102"/>
  <c r="BZ58" i="102"/>
  <c r="BY58" i="102"/>
  <c r="BX58" i="102"/>
  <c r="BW58" i="102"/>
  <c r="BK58" i="102"/>
  <c r="BJ58" i="102"/>
  <c r="ED58" i="102"/>
  <c r="BI58" i="102"/>
  <c r="EC58" i="102"/>
  <c r="BH58" i="102"/>
  <c r="EB58" i="102"/>
  <c r="BG58" i="102"/>
  <c r="EA58" i="102"/>
  <c r="BF58" i="102"/>
  <c r="DZ58" i="102"/>
  <c r="BE58" i="102"/>
  <c r="BD58" i="102"/>
  <c r="BC58" i="102"/>
  <c r="BB58" i="102"/>
  <c r="DV58" i="102"/>
  <c r="AZ58" i="102"/>
  <c r="DT58" i="102"/>
  <c r="AR58" i="102"/>
  <c r="DL58" i="102"/>
  <c r="AJ58" i="102"/>
  <c r="DD58" i="102"/>
  <c r="BT57" i="102"/>
  <c r="BS57" i="102"/>
  <c r="BR57" i="102"/>
  <c r="BQ57" i="102"/>
  <c r="EK56" i="102"/>
  <c r="EJ56" i="102"/>
  <c r="EI56" i="102"/>
  <c r="EE56" i="102"/>
  <c r="ED56" i="102"/>
  <c r="EC56" i="102"/>
  <c r="EB56" i="102"/>
  <c r="EA56" i="102"/>
  <c r="DZ56" i="102"/>
  <c r="DY56" i="102"/>
  <c r="DX56" i="102"/>
  <c r="DW56" i="102"/>
  <c r="DV56" i="102"/>
  <c r="DT56" i="102"/>
  <c r="DS56" i="102"/>
  <c r="DR56" i="102"/>
  <c r="DQ56" i="102"/>
  <c r="DP56" i="102"/>
  <c r="DO56" i="102"/>
  <c r="DN56" i="102"/>
  <c r="DM56" i="102"/>
  <c r="DL56" i="102"/>
  <c r="DK56" i="102"/>
  <c r="DJ56" i="102"/>
  <c r="DI56" i="102"/>
  <c r="DH56" i="102"/>
  <c r="DG56" i="102"/>
  <c r="DF56" i="102"/>
  <c r="DE56" i="102"/>
  <c r="DD56" i="102"/>
  <c r="DC56" i="102"/>
  <c r="DB56" i="102"/>
  <c r="DA56" i="102"/>
  <c r="CZ56" i="102"/>
  <c r="CY56" i="102"/>
  <c r="CX56" i="102"/>
  <c r="CW56" i="102"/>
  <c r="CV56" i="102"/>
  <c r="CU56" i="102"/>
  <c r="CT56" i="102"/>
  <c r="CS56" i="102"/>
  <c r="CR56" i="102"/>
  <c r="CQ56" i="102"/>
  <c r="CP56" i="102"/>
  <c r="CO56" i="102"/>
  <c r="CN56" i="102"/>
  <c r="CM56" i="102"/>
  <c r="CL56" i="102"/>
  <c r="CK56" i="102"/>
  <c r="CG56" i="102"/>
  <c r="CF56" i="102"/>
  <c r="CE56" i="102"/>
  <c r="CD56" i="102"/>
  <c r="CC56" i="102"/>
  <c r="CB56" i="102"/>
  <c r="CA56" i="102"/>
  <c r="BZ56" i="102"/>
  <c r="BY56" i="102"/>
  <c r="BX56" i="102"/>
  <c r="BW56" i="102"/>
  <c r="BT56" i="102"/>
  <c r="EN56" i="102"/>
  <c r="BS56" i="102"/>
  <c r="EM56" i="102"/>
  <c r="BR56" i="102"/>
  <c r="EL56" i="102"/>
  <c r="BQ56" i="102"/>
  <c r="BP56" i="102"/>
  <c r="BO56" i="102"/>
  <c r="BN56" i="102"/>
  <c r="EH56" i="102"/>
  <c r="BM56" i="102"/>
  <c r="EG56" i="102"/>
  <c r="BL56" i="102"/>
  <c r="EF56" i="102"/>
  <c r="O56" i="102"/>
  <c r="CI56" i="102"/>
  <c r="N56" i="102"/>
  <c r="CH56" i="102"/>
  <c r="CF55" i="102"/>
  <c r="CE55" i="102"/>
  <c r="CD55" i="102"/>
  <c r="CC55" i="102"/>
  <c r="BT55" i="102"/>
  <c r="BS55" i="102"/>
  <c r="BR55" i="102"/>
  <c r="BQ55" i="102"/>
  <c r="BP55" i="102"/>
  <c r="BO55" i="102"/>
  <c r="BN55" i="102"/>
  <c r="BM55" i="102"/>
  <c r="BL55" i="102"/>
  <c r="O55" i="102"/>
  <c r="N55" i="102"/>
  <c r="CF54" i="102"/>
  <c r="CE54" i="102"/>
  <c r="CD54" i="102"/>
  <c r="CC54" i="102"/>
  <c r="BT54" i="102"/>
  <c r="BS54" i="102"/>
  <c r="BR54" i="102"/>
  <c r="BQ54" i="102"/>
  <c r="BP54" i="102"/>
  <c r="BO54" i="102"/>
  <c r="BN54" i="102"/>
  <c r="BM54" i="102"/>
  <c r="BL54" i="102"/>
  <c r="O54" i="102"/>
  <c r="N54" i="102"/>
  <c r="CF53" i="102"/>
  <c r="CE53" i="102"/>
  <c r="CD53" i="102"/>
  <c r="CC53" i="102"/>
  <c r="BT53" i="102"/>
  <c r="BS53" i="102"/>
  <c r="BR53" i="102"/>
  <c r="BQ53" i="102"/>
  <c r="BP53" i="102"/>
  <c r="BO53" i="102"/>
  <c r="BN53" i="102"/>
  <c r="BM53" i="102"/>
  <c r="BL53" i="102"/>
  <c r="O53" i="102"/>
  <c r="N53" i="102"/>
  <c r="CF52" i="102"/>
  <c r="CE52" i="102"/>
  <c r="CD52" i="102"/>
  <c r="CC52" i="102"/>
  <c r="BT52" i="102"/>
  <c r="BS52" i="102"/>
  <c r="BR52" i="102"/>
  <c r="BQ52" i="102"/>
  <c r="BP52" i="102"/>
  <c r="BO52" i="102"/>
  <c r="BN52" i="102"/>
  <c r="BM52" i="102"/>
  <c r="BL52" i="102"/>
  <c r="O52" i="102"/>
  <c r="N52" i="102"/>
  <c r="EE51" i="102"/>
  <c r="ED51" i="102"/>
  <c r="EC51" i="102"/>
  <c r="EB51" i="102"/>
  <c r="EA51" i="102"/>
  <c r="DZ51" i="102"/>
  <c r="DY51" i="102"/>
  <c r="DX51" i="102"/>
  <c r="DW51" i="102"/>
  <c r="DV51" i="102"/>
  <c r="DT51" i="102"/>
  <c r="DO51" i="102"/>
  <c r="DN51" i="102"/>
  <c r="DM51" i="102"/>
  <c r="DL51" i="102"/>
  <c r="DG51" i="102"/>
  <c r="DF51" i="102"/>
  <c r="DE51" i="102"/>
  <c r="DD51" i="102"/>
  <c r="DB51" i="102"/>
  <c r="DA51" i="102"/>
  <c r="CZ51" i="102"/>
  <c r="CY51" i="102"/>
  <c r="CX51" i="102"/>
  <c r="CW51" i="102"/>
  <c r="CV51" i="102"/>
  <c r="CU51" i="102"/>
  <c r="CT51" i="102"/>
  <c r="CS51" i="102"/>
  <c r="CR51" i="102"/>
  <c r="CQ51" i="102"/>
  <c r="CP51" i="102"/>
  <c r="CO51" i="102"/>
  <c r="CN51" i="102"/>
  <c r="CM51" i="102"/>
  <c r="CL51" i="102"/>
  <c r="CK51" i="102"/>
  <c r="CB51" i="102"/>
  <c r="CA51" i="102"/>
  <c r="BZ51" i="102"/>
  <c r="BY51" i="102"/>
  <c r="BX51" i="102"/>
  <c r="BW51" i="102"/>
  <c r="BP51" i="102"/>
  <c r="EJ51" i="102"/>
  <c r="BN51" i="102"/>
  <c r="EH51" i="102"/>
  <c r="AZ51" i="102"/>
  <c r="AY51" i="102"/>
  <c r="DS51" i="102"/>
  <c r="AX51" i="102"/>
  <c r="DR51" i="102"/>
  <c r="AW51" i="102"/>
  <c r="AV51" i="102"/>
  <c r="DP51" i="102"/>
  <c r="AU51" i="102"/>
  <c r="BR51" i="102"/>
  <c r="EL51" i="102"/>
  <c r="AT51" i="102"/>
  <c r="BQ51" i="102"/>
  <c r="EK51" i="102"/>
  <c r="AS51" i="102"/>
  <c r="AR51" i="102"/>
  <c r="AQ51" i="102"/>
  <c r="DK51" i="102"/>
  <c r="AP51" i="102"/>
  <c r="DJ51" i="102"/>
  <c r="AO51" i="102"/>
  <c r="AN51" i="102"/>
  <c r="DH51" i="102"/>
  <c r="AM51" i="102"/>
  <c r="AL51" i="102"/>
  <c r="BM51" i="102"/>
  <c r="EG51" i="102"/>
  <c r="AK51" i="102"/>
  <c r="AJ51" i="102"/>
  <c r="AI51" i="102"/>
  <c r="DC51" i="102"/>
  <c r="N51" i="102"/>
  <c r="CH51" i="102"/>
  <c r="M51" i="102"/>
  <c r="CG51" i="102"/>
  <c r="L51" i="102"/>
  <c r="CF51" i="102"/>
  <c r="K51" i="102"/>
  <c r="CE51" i="102"/>
  <c r="J51" i="102"/>
  <c r="CD51" i="102"/>
  <c r="I51" i="102"/>
  <c r="CC51" i="102"/>
  <c r="CF50" i="102"/>
  <c r="CE50" i="102"/>
  <c r="CD50" i="102"/>
  <c r="CC50" i="102"/>
  <c r="BT50" i="102"/>
  <c r="BS50" i="102"/>
  <c r="BR50" i="102"/>
  <c r="BQ50" i="102"/>
  <c r="BP50" i="102"/>
  <c r="BO50" i="102"/>
  <c r="BN50" i="102"/>
  <c r="BM50" i="102"/>
  <c r="BL50" i="102"/>
  <c r="O50" i="102"/>
  <c r="N50" i="102"/>
  <c r="CF49" i="102"/>
  <c r="CE49" i="102"/>
  <c r="CD49" i="102"/>
  <c r="CC49" i="102"/>
  <c r="BT49" i="102"/>
  <c r="BS49" i="102"/>
  <c r="BR49" i="102"/>
  <c r="BQ49" i="102"/>
  <c r="BP49" i="102"/>
  <c r="BO49" i="102"/>
  <c r="BN49" i="102"/>
  <c r="BM49" i="102"/>
  <c r="BL49" i="102"/>
  <c r="O49" i="102"/>
  <c r="N49" i="102"/>
  <c r="CF48" i="102"/>
  <c r="CE48" i="102"/>
  <c r="CD48" i="102"/>
  <c r="CC48" i="102"/>
  <c r="BT48" i="102"/>
  <c r="BS48" i="102"/>
  <c r="BR48" i="102"/>
  <c r="BQ48" i="102"/>
  <c r="BP48" i="102"/>
  <c r="BO48" i="102"/>
  <c r="BN48" i="102"/>
  <c r="BM48" i="102"/>
  <c r="BL48" i="102"/>
  <c r="O48" i="102"/>
  <c r="N48" i="102"/>
  <c r="CF47" i="102"/>
  <c r="CE47" i="102"/>
  <c r="CD47" i="102"/>
  <c r="CC47" i="102"/>
  <c r="BT47" i="102"/>
  <c r="BS47" i="102"/>
  <c r="BR47" i="102"/>
  <c r="BQ47" i="102"/>
  <c r="BP47" i="102"/>
  <c r="BO47" i="102"/>
  <c r="BN47" i="102"/>
  <c r="BM47" i="102"/>
  <c r="BL47" i="102"/>
  <c r="O47" i="102"/>
  <c r="N47" i="102"/>
  <c r="EE46" i="102"/>
  <c r="DZ46" i="102"/>
  <c r="DY46" i="102"/>
  <c r="DX46" i="102"/>
  <c r="DW46" i="102"/>
  <c r="DQ46" i="102"/>
  <c r="DP46" i="102"/>
  <c r="DO46" i="102"/>
  <c r="DN46" i="102"/>
  <c r="DI46" i="102"/>
  <c r="DH46" i="102"/>
  <c r="DG46" i="102"/>
  <c r="DF46" i="102"/>
  <c r="DB46" i="102"/>
  <c r="DA46" i="102"/>
  <c r="CZ46" i="102"/>
  <c r="CY46" i="102"/>
  <c r="CX46" i="102"/>
  <c r="CW46" i="102"/>
  <c r="CV46" i="102"/>
  <c r="CU46" i="102"/>
  <c r="CT46" i="102"/>
  <c r="CS46" i="102"/>
  <c r="CR46" i="102"/>
  <c r="CQ46" i="102"/>
  <c r="CP46" i="102"/>
  <c r="CO46" i="102"/>
  <c r="CN46" i="102"/>
  <c r="CM46" i="102"/>
  <c r="CL46" i="102"/>
  <c r="CK46" i="102"/>
  <c r="CI46" i="102"/>
  <c r="CG46" i="102"/>
  <c r="CB46" i="102"/>
  <c r="CA46" i="102"/>
  <c r="BZ46" i="102"/>
  <c r="BY46" i="102"/>
  <c r="BX46" i="102"/>
  <c r="BW46" i="102"/>
  <c r="BR46" i="102"/>
  <c r="EL46" i="102"/>
  <c r="BK46" i="102"/>
  <c r="BJ46" i="102"/>
  <c r="ED46" i="102"/>
  <c r="BI46" i="102"/>
  <c r="EC46" i="102"/>
  <c r="BH46" i="102"/>
  <c r="EB46" i="102"/>
  <c r="BG46" i="102"/>
  <c r="EA46" i="102"/>
  <c r="BF46" i="102"/>
  <c r="BE46" i="102"/>
  <c r="BD46" i="102"/>
  <c r="BC46" i="102"/>
  <c r="BB46" i="102"/>
  <c r="DV46" i="102"/>
  <c r="AZ46" i="102"/>
  <c r="DT46" i="102"/>
  <c r="AY46" i="102"/>
  <c r="AY58" i="102"/>
  <c r="AX46" i="102"/>
  <c r="AX58" i="102"/>
  <c r="DR58" i="102"/>
  <c r="AW46" i="102"/>
  <c r="AV46" i="102"/>
  <c r="AV58" i="102"/>
  <c r="DP58" i="102"/>
  <c r="AU46" i="102"/>
  <c r="AU58" i="102"/>
  <c r="AT46" i="102"/>
  <c r="AT58" i="102"/>
  <c r="DN58" i="102"/>
  <c r="AS46" i="102"/>
  <c r="AR46" i="102"/>
  <c r="DL46" i="102"/>
  <c r="AQ46" i="102"/>
  <c r="AQ58" i="102"/>
  <c r="AP46" i="102"/>
  <c r="AP58" i="102"/>
  <c r="DJ58" i="102"/>
  <c r="AO46" i="102"/>
  <c r="AN46" i="102"/>
  <c r="AN58" i="102"/>
  <c r="DH58" i="102"/>
  <c r="AM46" i="102"/>
  <c r="AM58" i="102"/>
  <c r="AL46" i="102"/>
  <c r="AL58" i="102"/>
  <c r="DF58" i="102"/>
  <c r="AK46" i="102"/>
  <c r="AJ46" i="102"/>
  <c r="DD46" i="102"/>
  <c r="AI46" i="102"/>
  <c r="AI58" i="102"/>
  <c r="O46" i="102"/>
  <c r="M46" i="102"/>
  <c r="M58" i="102"/>
  <c r="L46" i="102"/>
  <c r="CF46" i="102"/>
  <c r="K46" i="102"/>
  <c r="N46" i="102"/>
  <c r="CH46" i="102"/>
  <c r="J46" i="102"/>
  <c r="I46" i="102"/>
  <c r="CC46" i="102"/>
  <c r="EN45" i="102"/>
  <c r="EM45" i="102"/>
  <c r="EH45" i="102"/>
  <c r="EG45" i="102"/>
  <c r="EF45" i="102"/>
  <c r="EE45" i="102"/>
  <c r="DZ45" i="102"/>
  <c r="DY45" i="102"/>
  <c r="DX45" i="102"/>
  <c r="DW45" i="102"/>
  <c r="DT45" i="102"/>
  <c r="DS45" i="102"/>
  <c r="DR45" i="102"/>
  <c r="DQ45" i="102"/>
  <c r="DP45" i="102"/>
  <c r="DO45" i="102"/>
  <c r="DN45" i="102"/>
  <c r="DM45" i="102"/>
  <c r="DL45" i="102"/>
  <c r="DK45" i="102"/>
  <c r="DJ45" i="102"/>
  <c r="DI45" i="102"/>
  <c r="DH45" i="102"/>
  <c r="DG45" i="102"/>
  <c r="DF45" i="102"/>
  <c r="DE45" i="102"/>
  <c r="DD45" i="102"/>
  <c r="DC45" i="102"/>
  <c r="DB45" i="102"/>
  <c r="DA45" i="102"/>
  <c r="CZ45" i="102"/>
  <c r="CY45" i="102"/>
  <c r="CX45" i="102"/>
  <c r="CW45" i="102"/>
  <c r="CV45" i="102"/>
  <c r="CU45" i="102"/>
  <c r="CT45" i="102"/>
  <c r="CS45" i="102"/>
  <c r="CR45" i="102"/>
  <c r="CQ45" i="102"/>
  <c r="CP45" i="102"/>
  <c r="CO45" i="102"/>
  <c r="CN45" i="102"/>
  <c r="CM45" i="102"/>
  <c r="CL45" i="102"/>
  <c r="CK45" i="102"/>
  <c r="CG45" i="102"/>
  <c r="CF45" i="102"/>
  <c r="CE45" i="102"/>
  <c r="CD45" i="102"/>
  <c r="CC45" i="102"/>
  <c r="CB45" i="102"/>
  <c r="CA45" i="102"/>
  <c r="BZ45" i="102"/>
  <c r="BY45" i="102"/>
  <c r="BX45" i="102"/>
  <c r="BW45" i="102"/>
  <c r="BT45" i="102"/>
  <c r="BS45" i="102"/>
  <c r="BR45" i="102"/>
  <c r="EL45" i="102"/>
  <c r="BQ45" i="102"/>
  <c r="EK45" i="102"/>
  <c r="BP45" i="102"/>
  <c r="EJ45" i="102"/>
  <c r="BO45" i="102"/>
  <c r="EI45" i="102"/>
  <c r="BN45" i="102"/>
  <c r="BM45" i="102"/>
  <c r="BL45" i="102"/>
  <c r="BK45" i="102"/>
  <c r="BJ45" i="102"/>
  <c r="ED45" i="102"/>
  <c r="BI45" i="102"/>
  <c r="EC45" i="102"/>
  <c r="BH45" i="102"/>
  <c r="EB45" i="102"/>
  <c r="BG45" i="102"/>
  <c r="EA45" i="102"/>
  <c r="BF45" i="102"/>
  <c r="BE45" i="102"/>
  <c r="BD45" i="102"/>
  <c r="BC45" i="102"/>
  <c r="BB45" i="102"/>
  <c r="DV45" i="102"/>
  <c r="O45" i="102"/>
  <c r="CI45" i="102"/>
  <c r="N45" i="102"/>
  <c r="CH45" i="102"/>
  <c r="EN44" i="102"/>
  <c r="EI44" i="102"/>
  <c r="EH44" i="102"/>
  <c r="EG44" i="102"/>
  <c r="EF44" i="102"/>
  <c r="EE44" i="102"/>
  <c r="ED44" i="102"/>
  <c r="EC44" i="102"/>
  <c r="EB44" i="102"/>
  <c r="EA44" i="102"/>
  <c r="DZ44" i="102"/>
  <c r="DY44" i="102"/>
  <c r="DX44" i="102"/>
  <c r="DW44" i="102"/>
  <c r="DV44" i="102"/>
  <c r="DT44" i="102"/>
  <c r="DS44" i="102"/>
  <c r="DR44" i="102"/>
  <c r="DQ44" i="102"/>
  <c r="DP44" i="102"/>
  <c r="DO44" i="102"/>
  <c r="DN44" i="102"/>
  <c r="DM44" i="102"/>
  <c r="DL44" i="102"/>
  <c r="DK44" i="102"/>
  <c r="DJ44" i="102"/>
  <c r="DI44" i="102"/>
  <c r="DH44" i="102"/>
  <c r="DG44" i="102"/>
  <c r="DF44" i="102"/>
  <c r="DE44" i="102"/>
  <c r="DD44" i="102"/>
  <c r="DC44" i="102"/>
  <c r="DB44" i="102"/>
  <c r="DA44" i="102"/>
  <c r="CZ44" i="102"/>
  <c r="CY44" i="102"/>
  <c r="CX44" i="102"/>
  <c r="CW44" i="102"/>
  <c r="CV44" i="102"/>
  <c r="CU44" i="102"/>
  <c r="CT44" i="102"/>
  <c r="CS44" i="102"/>
  <c r="CR44" i="102"/>
  <c r="CQ44" i="102"/>
  <c r="CP44" i="102"/>
  <c r="CO44" i="102"/>
  <c r="CN44" i="102"/>
  <c r="CM44" i="102"/>
  <c r="CL44" i="102"/>
  <c r="CK44" i="102"/>
  <c r="CG44" i="102"/>
  <c r="CF44" i="102"/>
  <c r="CE44" i="102"/>
  <c r="CD44" i="102"/>
  <c r="CC44" i="102"/>
  <c r="CB44" i="102"/>
  <c r="CA44" i="102"/>
  <c r="BZ44" i="102"/>
  <c r="BY44" i="102"/>
  <c r="BX44" i="102"/>
  <c r="BW44" i="102"/>
  <c r="BT44" i="102"/>
  <c r="BS44" i="102"/>
  <c r="EM44" i="102"/>
  <c r="BR44" i="102"/>
  <c r="EL44" i="102"/>
  <c r="BQ44" i="102"/>
  <c r="EK44" i="102"/>
  <c r="BP44" i="102"/>
  <c r="EJ44" i="102"/>
  <c r="BO44" i="102"/>
  <c r="BN44" i="102"/>
  <c r="BM44" i="102"/>
  <c r="BL44" i="102"/>
  <c r="O44" i="102"/>
  <c r="CI44" i="102"/>
  <c r="N44" i="102"/>
  <c r="CH44" i="102"/>
  <c r="CF43" i="102"/>
  <c r="CE43" i="102"/>
  <c r="CD43" i="102"/>
  <c r="CC43" i="102"/>
  <c r="CB43" i="102"/>
  <c r="CA43" i="102"/>
  <c r="BZ43" i="102"/>
  <c r="BY43" i="102"/>
  <c r="BX43" i="102"/>
  <c r="BW43" i="102"/>
  <c r="BT43" i="102"/>
  <c r="BS43" i="102"/>
  <c r="BK43" i="102"/>
  <c r="BJ43" i="102"/>
  <c r="BI43" i="102"/>
  <c r="BH43" i="102"/>
  <c r="BG43" i="102"/>
  <c r="BF43" i="102"/>
  <c r="BE43" i="102"/>
  <c r="BD43" i="102"/>
  <c r="BC43" i="102"/>
  <c r="BB43" i="102"/>
  <c r="O43" i="102"/>
  <c r="N43" i="102"/>
  <c r="CF42" i="102"/>
  <c r="CE42" i="102"/>
  <c r="CD42" i="102"/>
  <c r="CC42" i="102"/>
  <c r="CB42" i="102"/>
  <c r="CA42" i="102"/>
  <c r="BZ42" i="102"/>
  <c r="BY42" i="102"/>
  <c r="BX42" i="102"/>
  <c r="BW42" i="102"/>
  <c r="BT42" i="102"/>
  <c r="BS42" i="102"/>
  <c r="BK42" i="102"/>
  <c r="BJ42" i="102"/>
  <c r="BI42" i="102"/>
  <c r="BH42" i="102"/>
  <c r="BG42" i="102"/>
  <c r="BF42" i="102"/>
  <c r="BE42" i="102"/>
  <c r="BD42" i="102"/>
  <c r="BC42" i="102"/>
  <c r="BB42" i="102"/>
  <c r="O42" i="102"/>
  <c r="N42" i="102"/>
  <c r="CF41" i="102"/>
  <c r="CE41" i="102"/>
  <c r="CD41" i="102"/>
  <c r="CC41" i="102"/>
  <c r="CB41" i="102"/>
  <c r="CA41" i="102"/>
  <c r="BZ41" i="102"/>
  <c r="BY41" i="102"/>
  <c r="BX41" i="102"/>
  <c r="BW41" i="102"/>
  <c r="BT41" i="102"/>
  <c r="BS41" i="102"/>
  <c r="BK41" i="102"/>
  <c r="BJ41" i="102"/>
  <c r="BI41" i="102"/>
  <c r="BH41" i="102"/>
  <c r="BG41" i="102"/>
  <c r="BF41" i="102"/>
  <c r="BE41" i="102"/>
  <c r="BD41" i="102"/>
  <c r="BC41" i="102"/>
  <c r="BB41" i="102"/>
  <c r="O41" i="102"/>
  <c r="N41" i="102"/>
  <c r="CF40" i="102"/>
  <c r="CE40" i="102"/>
  <c r="CD40" i="102"/>
  <c r="CC40" i="102"/>
  <c r="CB40" i="102"/>
  <c r="CA40" i="102"/>
  <c r="BZ40" i="102"/>
  <c r="BY40" i="102"/>
  <c r="BX40" i="102"/>
  <c r="BW40" i="102"/>
  <c r="BT40" i="102"/>
  <c r="BS40" i="102"/>
  <c r="BK40" i="102"/>
  <c r="BJ40" i="102"/>
  <c r="BI40" i="102"/>
  <c r="BH40" i="102"/>
  <c r="BG40" i="102"/>
  <c r="BF40" i="102"/>
  <c r="BE40" i="102"/>
  <c r="BD40" i="102"/>
  <c r="BC40" i="102"/>
  <c r="BB40" i="102"/>
  <c r="O40" i="102"/>
  <c r="N40" i="102"/>
  <c r="CF39" i="102"/>
  <c r="CE39" i="102"/>
  <c r="CD39" i="102"/>
  <c r="CC39" i="102"/>
  <c r="CB39" i="102"/>
  <c r="CA39" i="102"/>
  <c r="BZ39" i="102"/>
  <c r="BY39" i="102"/>
  <c r="BX39" i="102"/>
  <c r="BW39" i="102"/>
  <c r="BT39" i="102"/>
  <c r="BS39" i="102"/>
  <c r="BK39" i="102"/>
  <c r="BJ39" i="102"/>
  <c r="BI39" i="102"/>
  <c r="BH39" i="102"/>
  <c r="BH38" i="102"/>
  <c r="EB38" i="102"/>
  <c r="BG39" i="102"/>
  <c r="BG38" i="102"/>
  <c r="EA38" i="102"/>
  <c r="BF39" i="102"/>
  <c r="BF38" i="102"/>
  <c r="DZ38" i="102"/>
  <c r="BE39" i="102"/>
  <c r="BD39" i="102"/>
  <c r="BC39" i="102"/>
  <c r="BB39" i="102"/>
  <c r="O39" i="102"/>
  <c r="N39" i="102"/>
  <c r="EN38" i="102"/>
  <c r="EM38" i="102"/>
  <c r="EH38" i="102"/>
  <c r="EG38" i="102"/>
  <c r="EF38" i="102"/>
  <c r="EE38" i="102"/>
  <c r="DY38" i="102"/>
  <c r="DX38" i="102"/>
  <c r="DW38" i="102"/>
  <c r="DT38" i="102"/>
  <c r="DS38" i="102"/>
  <c r="DR38" i="102"/>
  <c r="DQ38" i="102"/>
  <c r="DP38" i="102"/>
  <c r="DO38" i="102"/>
  <c r="DN38" i="102"/>
  <c r="DM38" i="102"/>
  <c r="DL38" i="102"/>
  <c r="DK38" i="102"/>
  <c r="DJ38" i="102"/>
  <c r="DI38" i="102"/>
  <c r="DH38" i="102"/>
  <c r="DG38" i="102"/>
  <c r="DF38" i="102"/>
  <c r="DE38" i="102"/>
  <c r="DD38" i="102"/>
  <c r="DC38" i="102"/>
  <c r="DB38" i="102"/>
  <c r="DA38" i="102"/>
  <c r="CZ38" i="102"/>
  <c r="CY38" i="102"/>
  <c r="CX38" i="102"/>
  <c r="CW38" i="102"/>
  <c r="CV38" i="102"/>
  <c r="CU38" i="102"/>
  <c r="CT38" i="102"/>
  <c r="CS38" i="102"/>
  <c r="CR38" i="102"/>
  <c r="CQ38" i="102"/>
  <c r="CP38" i="102"/>
  <c r="CO38" i="102"/>
  <c r="CN38" i="102"/>
  <c r="CM38" i="102"/>
  <c r="CL38" i="102"/>
  <c r="CK38" i="102"/>
  <c r="CB38" i="102"/>
  <c r="CA38" i="102"/>
  <c r="BZ38" i="102"/>
  <c r="BY38" i="102"/>
  <c r="BX38" i="102"/>
  <c r="BW38" i="102"/>
  <c r="BT38" i="102"/>
  <c r="BS38" i="102"/>
  <c r="BR38" i="102"/>
  <c r="EL38" i="102"/>
  <c r="BQ38" i="102"/>
  <c r="EK38" i="102"/>
  <c r="BP38" i="102"/>
  <c r="EJ38" i="102"/>
  <c r="BO38" i="102"/>
  <c r="EI38" i="102"/>
  <c r="BN38" i="102"/>
  <c r="BM38" i="102"/>
  <c r="BL38" i="102"/>
  <c r="BK38" i="102"/>
  <c r="BJ38" i="102"/>
  <c r="ED38" i="102"/>
  <c r="BE38" i="102"/>
  <c r="BD38" i="102"/>
  <c r="BC38" i="102"/>
  <c r="BB38" i="102"/>
  <c r="DV38" i="102"/>
  <c r="N38" i="102"/>
  <c r="CH38" i="102"/>
  <c r="M38" i="102"/>
  <c r="L38" i="102"/>
  <c r="CF38" i="102"/>
  <c r="K38" i="102"/>
  <c r="CE38" i="102"/>
  <c r="J38" i="102"/>
  <c r="CD38" i="102"/>
  <c r="I38" i="102"/>
  <c r="CC38" i="102"/>
  <c r="CF37" i="102"/>
  <c r="CE37" i="102"/>
  <c r="CD37" i="102"/>
  <c r="CC37" i="102"/>
  <c r="CB37" i="102"/>
  <c r="CA37" i="102"/>
  <c r="BZ37" i="102"/>
  <c r="BY37" i="102"/>
  <c r="BX37" i="102"/>
  <c r="BW37" i="102"/>
  <c r="BT37" i="102"/>
  <c r="BS37" i="102"/>
  <c r="BK37" i="102"/>
  <c r="BJ37" i="102"/>
  <c r="BI37" i="102"/>
  <c r="BH37" i="102"/>
  <c r="BG37" i="102"/>
  <c r="BF37" i="102"/>
  <c r="BE37" i="102"/>
  <c r="BD37" i="102"/>
  <c r="BC37" i="102"/>
  <c r="BB37" i="102"/>
  <c r="O37" i="102"/>
  <c r="N37" i="102"/>
  <c r="CF36" i="102"/>
  <c r="CE36" i="102"/>
  <c r="CD36" i="102"/>
  <c r="CC36" i="102"/>
  <c r="CB36" i="102"/>
  <c r="CA36" i="102"/>
  <c r="BZ36" i="102"/>
  <c r="BY36" i="102"/>
  <c r="BX36" i="102"/>
  <c r="BW36" i="102"/>
  <c r="BT36" i="102"/>
  <c r="BS36" i="102"/>
  <c r="BK36" i="102"/>
  <c r="BJ36" i="102"/>
  <c r="BI36" i="102"/>
  <c r="BH36" i="102"/>
  <c r="BG36" i="102"/>
  <c r="BF36" i="102"/>
  <c r="BE36" i="102"/>
  <c r="BD36" i="102"/>
  <c r="BC36" i="102"/>
  <c r="BB36" i="102"/>
  <c r="O36" i="102"/>
  <c r="N36" i="102"/>
  <c r="CF35" i="102"/>
  <c r="CE35" i="102"/>
  <c r="CD35" i="102"/>
  <c r="CC35" i="102"/>
  <c r="CB35" i="102"/>
  <c r="CA35" i="102"/>
  <c r="BZ35" i="102"/>
  <c r="BY35" i="102"/>
  <c r="BX35" i="102"/>
  <c r="BW35" i="102"/>
  <c r="BT35" i="102"/>
  <c r="BS35" i="102"/>
  <c r="BK35" i="102"/>
  <c r="BJ35" i="102"/>
  <c r="BI35" i="102"/>
  <c r="BH35" i="102"/>
  <c r="BG35" i="102"/>
  <c r="BF35" i="102"/>
  <c r="BE35" i="102"/>
  <c r="BD35" i="102"/>
  <c r="BC35" i="102"/>
  <c r="BB35" i="102"/>
  <c r="O35" i="102"/>
  <c r="N35" i="102"/>
  <c r="CF34" i="102"/>
  <c r="CE34" i="102"/>
  <c r="CD34" i="102"/>
  <c r="CC34" i="102"/>
  <c r="CB34" i="102"/>
  <c r="CA34" i="102"/>
  <c r="BZ34" i="102"/>
  <c r="BY34" i="102"/>
  <c r="BX34" i="102"/>
  <c r="BW34" i="102"/>
  <c r="BT34" i="102"/>
  <c r="BS34" i="102"/>
  <c r="BK34" i="102"/>
  <c r="BJ34" i="102"/>
  <c r="BI34" i="102"/>
  <c r="BH34" i="102"/>
  <c r="BG34" i="102"/>
  <c r="BF34" i="102"/>
  <c r="BE34" i="102"/>
  <c r="BD34" i="102"/>
  <c r="BC34" i="102"/>
  <c r="BB34" i="102"/>
  <c r="O34" i="102"/>
  <c r="N34" i="102"/>
  <c r="CF33" i="102"/>
  <c r="CE33" i="102"/>
  <c r="CD33" i="102"/>
  <c r="CC33" i="102"/>
  <c r="CB33" i="102"/>
  <c r="CA33" i="102"/>
  <c r="BZ33" i="102"/>
  <c r="BY33" i="102"/>
  <c r="BX33" i="102"/>
  <c r="BW33" i="102"/>
  <c r="BT33" i="102"/>
  <c r="BS33" i="102"/>
  <c r="BK33" i="102"/>
  <c r="BJ33" i="102"/>
  <c r="BI33" i="102"/>
  <c r="BH33" i="102"/>
  <c r="BG33" i="102"/>
  <c r="BG32" i="102"/>
  <c r="EA32" i="102"/>
  <c r="BF33" i="102"/>
  <c r="BF32" i="102"/>
  <c r="DZ32" i="102"/>
  <c r="BE33" i="102"/>
  <c r="BE32" i="102"/>
  <c r="DY32" i="102"/>
  <c r="BD33" i="102"/>
  <c r="BD32" i="102"/>
  <c r="BC33" i="102"/>
  <c r="BB33" i="102"/>
  <c r="O33" i="102"/>
  <c r="N33" i="102"/>
  <c r="EN32" i="102"/>
  <c r="EM32" i="102"/>
  <c r="EL32" i="102"/>
  <c r="EF32" i="102"/>
  <c r="EE32" i="102"/>
  <c r="ED32" i="102"/>
  <c r="DX32" i="102"/>
  <c r="DW32" i="102"/>
  <c r="DV32" i="102"/>
  <c r="DT32" i="102"/>
  <c r="DS32" i="102"/>
  <c r="DR32" i="102"/>
  <c r="DQ32" i="102"/>
  <c r="DP32" i="102"/>
  <c r="DO32" i="102"/>
  <c r="DN32" i="102"/>
  <c r="DM32" i="102"/>
  <c r="DL32" i="102"/>
  <c r="DK32" i="102"/>
  <c r="DJ32" i="102"/>
  <c r="DI32" i="102"/>
  <c r="DH32" i="102"/>
  <c r="DG32" i="102"/>
  <c r="DF32" i="102"/>
  <c r="DE32" i="102"/>
  <c r="DD32" i="102"/>
  <c r="DC32" i="102"/>
  <c r="DB32" i="102"/>
  <c r="DA32" i="102"/>
  <c r="CZ32" i="102"/>
  <c r="CY32" i="102"/>
  <c r="CX32" i="102"/>
  <c r="CW32" i="102"/>
  <c r="CV32" i="102"/>
  <c r="CU32" i="102"/>
  <c r="CT32" i="102"/>
  <c r="CS32" i="102"/>
  <c r="CR32" i="102"/>
  <c r="CQ32" i="102"/>
  <c r="CP32" i="102"/>
  <c r="CO32" i="102"/>
  <c r="CN32" i="102"/>
  <c r="CM32" i="102"/>
  <c r="CL32" i="102"/>
  <c r="CK32" i="102"/>
  <c r="CH32" i="102"/>
  <c r="CB32" i="102"/>
  <c r="CA32" i="102"/>
  <c r="BZ32" i="102"/>
  <c r="BY32" i="102"/>
  <c r="BX32" i="102"/>
  <c r="BW32" i="102"/>
  <c r="BT32" i="102"/>
  <c r="BS32" i="102"/>
  <c r="BR32" i="102"/>
  <c r="BQ32" i="102"/>
  <c r="EK32" i="102"/>
  <c r="BP32" i="102"/>
  <c r="EJ32" i="102"/>
  <c r="BO32" i="102"/>
  <c r="EI32" i="102"/>
  <c r="BN32" i="102"/>
  <c r="EH32" i="102"/>
  <c r="BM32" i="102"/>
  <c r="EG32" i="102"/>
  <c r="BL32" i="102"/>
  <c r="BK32" i="102"/>
  <c r="BJ32" i="102"/>
  <c r="BI32" i="102"/>
  <c r="EC32" i="102"/>
  <c r="BH32" i="102"/>
  <c r="EB32" i="102"/>
  <c r="BC32" i="102"/>
  <c r="BB32" i="102"/>
  <c r="N32" i="102"/>
  <c r="M32" i="102"/>
  <c r="CG32" i="102"/>
  <c r="L32" i="102"/>
  <c r="CF32" i="102"/>
  <c r="K32" i="102"/>
  <c r="CE32" i="102"/>
  <c r="J32" i="102"/>
  <c r="CD32" i="102"/>
  <c r="I32" i="102"/>
  <c r="CC32" i="102"/>
  <c r="CF31" i="102"/>
  <c r="CE31" i="102"/>
  <c r="CD31" i="102"/>
  <c r="CC31" i="102"/>
  <c r="CB31" i="102"/>
  <c r="CA31" i="102"/>
  <c r="BZ31" i="102"/>
  <c r="BY31" i="102"/>
  <c r="BX31" i="102"/>
  <c r="BW31" i="102"/>
  <c r="BT31" i="102"/>
  <c r="BS31" i="102"/>
  <c r="BR31" i="102"/>
  <c r="BQ31" i="102"/>
  <c r="BP31" i="102"/>
  <c r="BO31" i="102"/>
  <c r="BN31" i="102"/>
  <c r="BM31" i="102"/>
  <c r="BL31" i="102"/>
  <c r="BK31" i="102"/>
  <c r="BJ31" i="102"/>
  <c r="BI31" i="102"/>
  <c r="BH31" i="102"/>
  <c r="BG31" i="102"/>
  <c r="BF31" i="102"/>
  <c r="BE31" i="102"/>
  <c r="BD31" i="102"/>
  <c r="BD26" i="102"/>
  <c r="DX26" i="102"/>
  <c r="BC31" i="102"/>
  <c r="BB31" i="102"/>
  <c r="O31" i="102"/>
  <c r="N31" i="102"/>
  <c r="CF30" i="102"/>
  <c r="CE30" i="102"/>
  <c r="CD30" i="102"/>
  <c r="CC30" i="102"/>
  <c r="CB30" i="102"/>
  <c r="CA30" i="102"/>
  <c r="BZ30" i="102"/>
  <c r="BY30" i="102"/>
  <c r="BX30" i="102"/>
  <c r="BW30" i="102"/>
  <c r="BT30" i="102"/>
  <c r="BS30" i="102"/>
  <c r="BR30" i="102"/>
  <c r="BQ30" i="102"/>
  <c r="BP30" i="102"/>
  <c r="BO30" i="102"/>
  <c r="BN30" i="102"/>
  <c r="BM30" i="102"/>
  <c r="BL30" i="102"/>
  <c r="BK30" i="102"/>
  <c r="BK26" i="102"/>
  <c r="EE26" i="102"/>
  <c r="BJ30" i="102"/>
  <c r="BI30" i="102"/>
  <c r="BH30" i="102"/>
  <c r="BG30" i="102"/>
  <c r="BF30" i="102"/>
  <c r="BE30" i="102"/>
  <c r="BD30" i="102"/>
  <c r="BC30" i="102"/>
  <c r="O30" i="102"/>
  <c r="N30" i="102"/>
  <c r="CF29" i="102"/>
  <c r="CE29" i="102"/>
  <c r="CD29" i="102"/>
  <c r="CC29" i="102"/>
  <c r="CB29" i="102"/>
  <c r="CA29" i="102"/>
  <c r="BZ29" i="102"/>
  <c r="BY29" i="102"/>
  <c r="BX29" i="102"/>
  <c r="BW29" i="102"/>
  <c r="BT29" i="102"/>
  <c r="BS29" i="102"/>
  <c r="BR29" i="102"/>
  <c r="BQ29" i="102"/>
  <c r="BP29" i="102"/>
  <c r="BO29" i="102"/>
  <c r="BN29" i="102"/>
  <c r="BM29" i="102"/>
  <c r="BL29" i="102"/>
  <c r="BK29" i="102"/>
  <c r="BJ29" i="102"/>
  <c r="BJ26" i="102"/>
  <c r="ED26" i="102"/>
  <c r="BI29" i="102"/>
  <c r="BH29" i="102"/>
  <c r="BG29" i="102"/>
  <c r="BF29" i="102"/>
  <c r="BE29" i="102"/>
  <c r="BD29" i="102"/>
  <c r="BC29" i="102"/>
  <c r="BB29" i="102"/>
  <c r="O29" i="102"/>
  <c r="N29" i="102"/>
  <c r="CF28" i="102"/>
  <c r="CE28" i="102"/>
  <c r="CD28" i="102"/>
  <c r="CC28" i="102"/>
  <c r="CB28" i="102"/>
  <c r="CA28" i="102"/>
  <c r="BZ28" i="102"/>
  <c r="BY28" i="102"/>
  <c r="BX28" i="102"/>
  <c r="BW28" i="102"/>
  <c r="BT28" i="102"/>
  <c r="BS28" i="102"/>
  <c r="BR28" i="102"/>
  <c r="BQ28" i="102"/>
  <c r="BP28" i="102"/>
  <c r="BO28" i="102"/>
  <c r="BN28" i="102"/>
  <c r="BM28" i="102"/>
  <c r="BL28" i="102"/>
  <c r="BK28" i="102"/>
  <c r="BJ28" i="102"/>
  <c r="BI28" i="102"/>
  <c r="BH28" i="102"/>
  <c r="BG28" i="102"/>
  <c r="BF28" i="102"/>
  <c r="BE28" i="102"/>
  <c r="BD28" i="102"/>
  <c r="BC28" i="102"/>
  <c r="BB28" i="102"/>
  <c r="O28" i="102"/>
  <c r="N28" i="102"/>
  <c r="CF27" i="102"/>
  <c r="CE27" i="102"/>
  <c r="CD27" i="102"/>
  <c r="CC27" i="102"/>
  <c r="CB27" i="102"/>
  <c r="CA27" i="102"/>
  <c r="BZ27" i="102"/>
  <c r="BY27" i="102"/>
  <c r="BX27" i="102"/>
  <c r="BW27" i="102"/>
  <c r="BT27" i="102"/>
  <c r="BS27" i="102"/>
  <c r="BR27" i="102"/>
  <c r="BQ27" i="102"/>
  <c r="BP27" i="102"/>
  <c r="BO27" i="102"/>
  <c r="BN27" i="102"/>
  <c r="BM27" i="102"/>
  <c r="BL27" i="102"/>
  <c r="BK27" i="102"/>
  <c r="BJ27" i="102"/>
  <c r="BI27" i="102"/>
  <c r="BH27" i="102"/>
  <c r="BH26" i="102"/>
  <c r="EB26" i="102"/>
  <c r="BG27" i="102"/>
  <c r="BF27" i="102"/>
  <c r="BF26" i="102"/>
  <c r="DZ26" i="102"/>
  <c r="BE27" i="102"/>
  <c r="BD27" i="102"/>
  <c r="BC27" i="102"/>
  <c r="BB27" i="102"/>
  <c r="O27" i="102"/>
  <c r="N27" i="102"/>
  <c r="DY26" i="102"/>
  <c r="DP26" i="102"/>
  <c r="DO26" i="102"/>
  <c r="DH26" i="102"/>
  <c r="DG26" i="102"/>
  <c r="DF26" i="102"/>
  <c r="DB26" i="102"/>
  <c r="DA26" i="102"/>
  <c r="CZ26" i="102"/>
  <c r="CY26" i="102"/>
  <c r="CX26" i="102"/>
  <c r="CW26" i="102"/>
  <c r="CV26" i="102"/>
  <c r="CU26" i="102"/>
  <c r="CT26" i="102"/>
  <c r="CS26" i="102"/>
  <c r="CR26" i="102"/>
  <c r="CQ26" i="102"/>
  <c r="CP26" i="102"/>
  <c r="CO26" i="102"/>
  <c r="CN26" i="102"/>
  <c r="CM26" i="102"/>
  <c r="CL26" i="102"/>
  <c r="CK26" i="102"/>
  <c r="CI26" i="102"/>
  <c r="CH26" i="102"/>
  <c r="CG26" i="102"/>
  <c r="CB26" i="102"/>
  <c r="CA26" i="102"/>
  <c r="BZ26" i="102"/>
  <c r="BY26" i="102"/>
  <c r="BX26" i="102"/>
  <c r="BW26" i="102"/>
  <c r="BQ26" i="102"/>
  <c r="EK26" i="102"/>
  <c r="BN26" i="102"/>
  <c r="EH26" i="102"/>
  <c r="BI26" i="102"/>
  <c r="EC26" i="102"/>
  <c r="BG26" i="102"/>
  <c r="EA26" i="102"/>
  <c r="BE26" i="102"/>
  <c r="AZ26" i="102"/>
  <c r="DT26" i="102"/>
  <c r="AY26" i="102"/>
  <c r="DS26" i="102"/>
  <c r="AX26" i="102"/>
  <c r="DR26" i="102"/>
  <c r="AW26" i="102"/>
  <c r="BS26" i="102"/>
  <c r="EM26" i="102"/>
  <c r="AV26" i="102"/>
  <c r="AU26" i="102"/>
  <c r="BR26" i="102"/>
  <c r="EL26" i="102"/>
  <c r="AT26" i="102"/>
  <c r="DN26" i="102"/>
  <c r="AS26" i="102"/>
  <c r="DM26" i="102"/>
  <c r="AR26" i="102"/>
  <c r="DL26" i="102"/>
  <c r="AQ26" i="102"/>
  <c r="AP26" i="102"/>
  <c r="BO26" i="102"/>
  <c r="EI26" i="102"/>
  <c r="AO26" i="102"/>
  <c r="DI26" i="102"/>
  <c r="AN26" i="102"/>
  <c r="AM26" i="102"/>
  <c r="AL26" i="102"/>
  <c r="AK26" i="102"/>
  <c r="DE26" i="102"/>
  <c r="AJ26" i="102"/>
  <c r="DD26" i="102"/>
  <c r="AI26" i="102"/>
  <c r="DC26" i="102"/>
  <c r="O26" i="102"/>
  <c r="N26" i="102"/>
  <c r="M26" i="102"/>
  <c r="L26" i="102"/>
  <c r="CF26" i="102"/>
  <c r="K26" i="102"/>
  <c r="CE26" i="102"/>
  <c r="J26" i="102"/>
  <c r="CD26" i="102"/>
  <c r="I26" i="102"/>
  <c r="CC26" i="102"/>
  <c r="CF25" i="102"/>
  <c r="CE25" i="102"/>
  <c r="CD25" i="102"/>
  <c r="CC25" i="102"/>
  <c r="CB25" i="102"/>
  <c r="CA25" i="102"/>
  <c r="BZ25" i="102"/>
  <c r="BY25" i="102"/>
  <c r="BX25" i="102"/>
  <c r="BW25" i="102"/>
  <c r="BT25" i="102"/>
  <c r="BS25" i="102"/>
  <c r="BR25" i="102"/>
  <c r="BQ25" i="102"/>
  <c r="BP25" i="102"/>
  <c r="BO25" i="102"/>
  <c r="BN25" i="102"/>
  <c r="BM25" i="102"/>
  <c r="BL25" i="102"/>
  <c r="BK25" i="102"/>
  <c r="BJ25" i="102"/>
  <c r="BI25" i="102"/>
  <c r="BH25" i="102"/>
  <c r="BG25" i="102"/>
  <c r="BG20" i="102"/>
  <c r="EA20" i="102"/>
  <c r="BF25" i="102"/>
  <c r="BE25" i="102"/>
  <c r="BD25" i="102"/>
  <c r="BC25" i="102"/>
  <c r="BB25" i="102"/>
  <c r="O25" i="102"/>
  <c r="N25" i="102"/>
  <c r="CF24" i="102"/>
  <c r="CE24" i="102"/>
  <c r="CD24" i="102"/>
  <c r="CC24" i="102"/>
  <c r="CB24" i="102"/>
  <c r="CA24" i="102"/>
  <c r="BZ24" i="102"/>
  <c r="BY24" i="102"/>
  <c r="BX24" i="102"/>
  <c r="BW24" i="102"/>
  <c r="BT24" i="102"/>
  <c r="BS24" i="102"/>
  <c r="BR24" i="102"/>
  <c r="BQ24" i="102"/>
  <c r="BP24" i="102"/>
  <c r="BO24" i="102"/>
  <c r="BN24" i="102"/>
  <c r="BM24" i="102"/>
  <c r="BL24" i="102"/>
  <c r="BK24" i="102"/>
  <c r="BJ24" i="102"/>
  <c r="BI24" i="102"/>
  <c r="BH24" i="102"/>
  <c r="BG24" i="102"/>
  <c r="BF24" i="102"/>
  <c r="BF20" i="102"/>
  <c r="DZ20" i="102"/>
  <c r="BE24" i="102"/>
  <c r="BD24" i="102"/>
  <c r="BC24" i="102"/>
  <c r="BB24" i="102"/>
  <c r="O24" i="102"/>
  <c r="N24" i="102"/>
  <c r="CF23" i="102"/>
  <c r="CE23" i="102"/>
  <c r="CD23" i="102"/>
  <c r="CC23" i="102"/>
  <c r="CB23" i="102"/>
  <c r="CA23" i="102"/>
  <c r="BZ23" i="102"/>
  <c r="BY23" i="102"/>
  <c r="BX23" i="102"/>
  <c r="BW23" i="102"/>
  <c r="BT23" i="102"/>
  <c r="BS23" i="102"/>
  <c r="BR23" i="102"/>
  <c r="BQ23" i="102"/>
  <c r="BP23" i="102"/>
  <c r="BO23" i="102"/>
  <c r="BN23" i="102"/>
  <c r="BM23" i="102"/>
  <c r="BL23" i="102"/>
  <c r="BK23" i="102"/>
  <c r="BJ23" i="102"/>
  <c r="BI23" i="102"/>
  <c r="BH23" i="102"/>
  <c r="BG23" i="102"/>
  <c r="BF23" i="102"/>
  <c r="BE23" i="102"/>
  <c r="BE20" i="102"/>
  <c r="DY20" i="102"/>
  <c r="BD23" i="102"/>
  <c r="BC23" i="102"/>
  <c r="BB23" i="102"/>
  <c r="O23" i="102"/>
  <c r="N23" i="102"/>
  <c r="CF22" i="102"/>
  <c r="CE22" i="102"/>
  <c r="CD22" i="102"/>
  <c r="CC22" i="102"/>
  <c r="CB22" i="102"/>
  <c r="CA22" i="102"/>
  <c r="BZ22" i="102"/>
  <c r="BY22" i="102"/>
  <c r="BX22" i="102"/>
  <c r="BW22" i="102"/>
  <c r="BT22" i="102"/>
  <c r="BS22" i="102"/>
  <c r="BR22" i="102"/>
  <c r="BQ22" i="102"/>
  <c r="BP22" i="102"/>
  <c r="BO22" i="102"/>
  <c r="BN22" i="102"/>
  <c r="BM22" i="102"/>
  <c r="BL22" i="102"/>
  <c r="BK22" i="102"/>
  <c r="BJ22" i="102"/>
  <c r="BI22" i="102"/>
  <c r="BH22" i="102"/>
  <c r="BG22" i="102"/>
  <c r="BF22" i="102"/>
  <c r="BE22" i="102"/>
  <c r="BD22" i="102"/>
  <c r="BC22" i="102"/>
  <c r="BB22" i="102"/>
  <c r="O22" i="102"/>
  <c r="N22" i="102"/>
  <c r="CF21" i="102"/>
  <c r="CE21" i="102"/>
  <c r="CD21" i="102"/>
  <c r="CC21" i="102"/>
  <c r="CB21" i="102"/>
  <c r="CA21" i="102"/>
  <c r="BZ21" i="102"/>
  <c r="BY21" i="102"/>
  <c r="BX21" i="102"/>
  <c r="BW21" i="102"/>
  <c r="BT21" i="102"/>
  <c r="BS21" i="102"/>
  <c r="BR21" i="102"/>
  <c r="BQ21" i="102"/>
  <c r="BP21" i="102"/>
  <c r="BO21" i="102"/>
  <c r="BN21" i="102"/>
  <c r="BM21" i="102"/>
  <c r="BL21" i="102"/>
  <c r="BK21" i="102"/>
  <c r="BK20" i="102"/>
  <c r="EE20" i="102"/>
  <c r="BJ21" i="102"/>
  <c r="BI21" i="102"/>
  <c r="BI20" i="102"/>
  <c r="EC20" i="102"/>
  <c r="BH21" i="102"/>
  <c r="BG21" i="102"/>
  <c r="BF21" i="102"/>
  <c r="BE21" i="102"/>
  <c r="BD21" i="102"/>
  <c r="BC21" i="102"/>
  <c r="O21" i="102"/>
  <c r="N21" i="102"/>
  <c r="EJ20" i="102"/>
  <c r="EB20" i="102"/>
  <c r="DS20" i="102"/>
  <c r="DR20" i="102"/>
  <c r="DQ20" i="102"/>
  <c r="DP20" i="102"/>
  <c r="DK20" i="102"/>
  <c r="DJ20" i="102"/>
  <c r="DI20" i="102"/>
  <c r="DH20" i="102"/>
  <c r="DC20" i="102"/>
  <c r="DB20" i="102"/>
  <c r="DA20" i="102"/>
  <c r="CZ20" i="102"/>
  <c r="CY20" i="102"/>
  <c r="CX20" i="102"/>
  <c r="CW20" i="102"/>
  <c r="CV20" i="102"/>
  <c r="CU20" i="102"/>
  <c r="CT20" i="102"/>
  <c r="CS20" i="102"/>
  <c r="CR20" i="102"/>
  <c r="CQ20" i="102"/>
  <c r="CP20" i="102"/>
  <c r="CO20" i="102"/>
  <c r="CN20" i="102"/>
  <c r="CM20" i="102"/>
  <c r="CL20" i="102"/>
  <c r="CK20" i="102"/>
  <c r="CD20" i="102"/>
  <c r="CC20" i="102"/>
  <c r="CB20" i="102"/>
  <c r="CA20" i="102"/>
  <c r="BZ20" i="102"/>
  <c r="BY20" i="102"/>
  <c r="BX20" i="102"/>
  <c r="BW20" i="102"/>
  <c r="BT20" i="102"/>
  <c r="EN20" i="102"/>
  <c r="BS20" i="102"/>
  <c r="EM20" i="102"/>
  <c r="BL20" i="102"/>
  <c r="EF20" i="102"/>
  <c r="BJ20" i="102"/>
  <c r="ED20" i="102"/>
  <c r="BH20" i="102"/>
  <c r="BD20" i="102"/>
  <c r="DX20" i="102"/>
  <c r="AZ20" i="102"/>
  <c r="DT20" i="102"/>
  <c r="AY20" i="102"/>
  <c r="AX20" i="102"/>
  <c r="AW20" i="102"/>
  <c r="AV20" i="102"/>
  <c r="AU20" i="102"/>
  <c r="AT20" i="102"/>
  <c r="DN20" i="102"/>
  <c r="AS20" i="102"/>
  <c r="BQ20" i="102"/>
  <c r="EK20" i="102"/>
  <c r="AR20" i="102"/>
  <c r="DL20" i="102"/>
  <c r="AQ20" i="102"/>
  <c r="BP20" i="102"/>
  <c r="AP20" i="102"/>
  <c r="AO20" i="102"/>
  <c r="BO20" i="102"/>
  <c r="EI20" i="102"/>
  <c r="AN20" i="102"/>
  <c r="AM20" i="102"/>
  <c r="AL20" i="102"/>
  <c r="DF20" i="102"/>
  <c r="AK20" i="102"/>
  <c r="DE20" i="102"/>
  <c r="AJ20" i="102"/>
  <c r="DD20" i="102"/>
  <c r="AI20" i="102"/>
  <c r="M20" i="102"/>
  <c r="CG20" i="102"/>
  <c r="L20" i="102"/>
  <c r="K20" i="102"/>
  <c r="CE20" i="102"/>
  <c r="J20" i="102"/>
  <c r="I20" i="102"/>
  <c r="CF19" i="102"/>
  <c r="CE19" i="102"/>
  <c r="CD19" i="102"/>
  <c r="CC19" i="102"/>
  <c r="CB19" i="102"/>
  <c r="CA19" i="102"/>
  <c r="BZ19" i="102"/>
  <c r="BY19" i="102"/>
  <c r="BX19" i="102"/>
  <c r="BW19" i="102"/>
  <c r="BT19" i="102"/>
  <c r="BS19" i="102"/>
  <c r="BR19" i="102"/>
  <c r="BQ19" i="102"/>
  <c r="BP19" i="102"/>
  <c r="BO19" i="102"/>
  <c r="BN19" i="102"/>
  <c r="BM19" i="102"/>
  <c r="BL19" i="102"/>
  <c r="BK19" i="102"/>
  <c r="BJ19" i="102"/>
  <c r="BJ13" i="102"/>
  <c r="BI19" i="102"/>
  <c r="BH19" i="102"/>
  <c r="BG19" i="102"/>
  <c r="BF19" i="102"/>
  <c r="BE19" i="102"/>
  <c r="BD19" i="102"/>
  <c r="BC19" i="102"/>
  <c r="BB19" i="102"/>
  <c r="O19" i="102"/>
  <c r="N19" i="102"/>
  <c r="CF18" i="102"/>
  <c r="CE18" i="102"/>
  <c r="CD18" i="102"/>
  <c r="CC18" i="102"/>
  <c r="CB18" i="102"/>
  <c r="CA18" i="102"/>
  <c r="BZ18" i="102"/>
  <c r="BY18" i="102"/>
  <c r="BX18" i="102"/>
  <c r="BW18" i="102"/>
  <c r="BT18" i="102"/>
  <c r="BS18" i="102"/>
  <c r="BR18" i="102"/>
  <c r="BQ18" i="102"/>
  <c r="BP18" i="102"/>
  <c r="BO18" i="102"/>
  <c r="BN18" i="102"/>
  <c r="BM18" i="102"/>
  <c r="BL18" i="102"/>
  <c r="BK18" i="102"/>
  <c r="BJ18" i="102"/>
  <c r="BI18" i="102"/>
  <c r="BI13" i="102"/>
  <c r="EC13" i="102"/>
  <c r="BH18" i="102"/>
  <c r="BG18" i="102"/>
  <c r="BF18" i="102"/>
  <c r="BE18" i="102"/>
  <c r="BD18" i="102"/>
  <c r="BC18" i="102"/>
  <c r="BB18" i="102"/>
  <c r="O18" i="102"/>
  <c r="N18" i="102"/>
  <c r="CF17" i="102"/>
  <c r="CE17" i="102"/>
  <c r="CD17" i="102"/>
  <c r="CC17" i="102"/>
  <c r="CB17" i="102"/>
  <c r="CA17" i="102"/>
  <c r="BZ17" i="102"/>
  <c r="BY17" i="102"/>
  <c r="BX17" i="102"/>
  <c r="BW17" i="102"/>
  <c r="BT17" i="102"/>
  <c r="BS17" i="102"/>
  <c r="BR17" i="102"/>
  <c r="BQ17" i="102"/>
  <c r="BP17" i="102"/>
  <c r="BO17" i="102"/>
  <c r="BN17" i="102"/>
  <c r="BM17" i="102"/>
  <c r="BL17" i="102"/>
  <c r="BK17" i="102"/>
  <c r="BJ17" i="102"/>
  <c r="BI17" i="102"/>
  <c r="BH17" i="102"/>
  <c r="BH13" i="102"/>
  <c r="EB13" i="102"/>
  <c r="BG17" i="102"/>
  <c r="BF17" i="102"/>
  <c r="BE17" i="102"/>
  <c r="BD17" i="102"/>
  <c r="BC17" i="102"/>
  <c r="BB17" i="102"/>
  <c r="O17" i="102"/>
  <c r="N17" i="102"/>
  <c r="CF16" i="102"/>
  <c r="CE16" i="102"/>
  <c r="CD16" i="102"/>
  <c r="CC16" i="102"/>
  <c r="CB16" i="102"/>
  <c r="CA16" i="102"/>
  <c r="BZ16" i="102"/>
  <c r="BY16" i="102"/>
  <c r="BX16" i="102"/>
  <c r="BW16" i="102"/>
  <c r="BT16" i="102"/>
  <c r="BS16" i="102"/>
  <c r="BR16" i="102"/>
  <c r="BQ16" i="102"/>
  <c r="BP16" i="102"/>
  <c r="BO16" i="102"/>
  <c r="BN16" i="102"/>
  <c r="BM16" i="102"/>
  <c r="BL16" i="102"/>
  <c r="BK16" i="102"/>
  <c r="BJ16" i="102"/>
  <c r="BI16" i="102"/>
  <c r="BH16" i="102"/>
  <c r="BG16" i="102"/>
  <c r="BG13" i="102"/>
  <c r="EA13" i="102"/>
  <c r="BF16" i="102"/>
  <c r="BE16" i="102"/>
  <c r="BD16" i="102"/>
  <c r="BC16" i="102"/>
  <c r="BB16" i="102"/>
  <c r="O16" i="102"/>
  <c r="N16" i="102"/>
  <c r="CF15" i="102"/>
  <c r="CE15" i="102"/>
  <c r="CD15" i="102"/>
  <c r="CC15" i="102"/>
  <c r="CB15" i="102"/>
  <c r="CA15" i="102"/>
  <c r="BZ15" i="102"/>
  <c r="BY15" i="102"/>
  <c r="BX15" i="102"/>
  <c r="BW15" i="102"/>
  <c r="BT15" i="102"/>
  <c r="BS15" i="102"/>
  <c r="BR15" i="102"/>
  <c r="BQ15" i="102"/>
  <c r="BP15" i="102"/>
  <c r="BO15" i="102"/>
  <c r="BN15" i="102"/>
  <c r="BM15" i="102"/>
  <c r="BL15" i="102"/>
  <c r="BK15" i="102"/>
  <c r="BJ15" i="102"/>
  <c r="BI15" i="102"/>
  <c r="BH15" i="102"/>
  <c r="BG15" i="102"/>
  <c r="BF15" i="102"/>
  <c r="BE15" i="102"/>
  <c r="BD15" i="102"/>
  <c r="BC15" i="102"/>
  <c r="BB15" i="102"/>
  <c r="O15" i="102"/>
  <c r="N15" i="102"/>
  <c r="CF14" i="102"/>
  <c r="CE14" i="102"/>
  <c r="CD14" i="102"/>
  <c r="CC14" i="102"/>
  <c r="CB14" i="102"/>
  <c r="CA14" i="102"/>
  <c r="BZ14" i="102"/>
  <c r="BY14" i="102"/>
  <c r="BX14" i="102"/>
  <c r="BW14" i="102"/>
  <c r="BT14" i="102"/>
  <c r="BS14" i="102"/>
  <c r="BR14" i="102"/>
  <c r="BQ14" i="102"/>
  <c r="BP14" i="102"/>
  <c r="BO14" i="102"/>
  <c r="BN14" i="102"/>
  <c r="BM14" i="102"/>
  <c r="BL14" i="102"/>
  <c r="BK14" i="102"/>
  <c r="BK13" i="102"/>
  <c r="EE13" i="102"/>
  <c r="BJ14" i="102"/>
  <c r="BI14" i="102"/>
  <c r="BH14" i="102"/>
  <c r="BG14" i="102"/>
  <c r="BF14" i="102"/>
  <c r="BE14" i="102"/>
  <c r="BE13" i="102"/>
  <c r="DY13" i="102"/>
  <c r="BD14" i="102"/>
  <c r="BC14" i="102"/>
  <c r="BB14" i="102"/>
  <c r="O14" i="102"/>
  <c r="N14" i="102"/>
  <c r="EL13" i="102"/>
  <c r="ED13" i="102"/>
  <c r="DT13" i="102"/>
  <c r="DS13" i="102"/>
  <c r="DM13" i="102"/>
  <c r="DL13" i="102"/>
  <c r="DK13" i="102"/>
  <c r="DE13" i="102"/>
  <c r="DD13" i="102"/>
  <c r="DC13" i="102"/>
  <c r="DB13" i="102"/>
  <c r="DA13" i="102"/>
  <c r="CZ13" i="102"/>
  <c r="CY13" i="102"/>
  <c r="CX13" i="102"/>
  <c r="CW13" i="102"/>
  <c r="CV13" i="102"/>
  <c r="CU13" i="102"/>
  <c r="CT13" i="102"/>
  <c r="CS13" i="102"/>
  <c r="CR13" i="102"/>
  <c r="CQ13" i="102"/>
  <c r="CP13" i="102"/>
  <c r="CO13" i="102"/>
  <c r="CN13" i="102"/>
  <c r="CM13" i="102"/>
  <c r="CL13" i="102"/>
  <c r="CK13" i="102"/>
  <c r="CF13" i="102"/>
  <c r="CE13" i="102"/>
  <c r="CD13" i="102"/>
  <c r="CB13" i="102"/>
  <c r="CA13" i="102"/>
  <c r="BZ13" i="102"/>
  <c r="BY13" i="102"/>
  <c r="BX13" i="102"/>
  <c r="BW13" i="102"/>
  <c r="BT13" i="102"/>
  <c r="EN13" i="102"/>
  <c r="BN13" i="102"/>
  <c r="EH13" i="102"/>
  <c r="BM13" i="102"/>
  <c r="EG13" i="102"/>
  <c r="BL13" i="102"/>
  <c r="EF13" i="102"/>
  <c r="BF13" i="102"/>
  <c r="DZ13" i="102"/>
  <c r="BD13" i="102"/>
  <c r="DX13" i="102"/>
  <c r="AZ13" i="102"/>
  <c r="AY13" i="102"/>
  <c r="AX13" i="102"/>
  <c r="DR13" i="102"/>
  <c r="AW13" i="102"/>
  <c r="AV13" i="102"/>
  <c r="DP13" i="102"/>
  <c r="AU13" i="102"/>
  <c r="BR13" i="102"/>
  <c r="AT13" i="102"/>
  <c r="DN13" i="102"/>
  <c r="AS13" i="102"/>
  <c r="BQ13" i="102"/>
  <c r="EK13" i="102"/>
  <c r="AR13" i="102"/>
  <c r="AQ13" i="102"/>
  <c r="BP13" i="102"/>
  <c r="EJ13" i="102"/>
  <c r="AP13" i="102"/>
  <c r="DJ13" i="102"/>
  <c r="AO13" i="102"/>
  <c r="AN13" i="102"/>
  <c r="DH13" i="102"/>
  <c r="AM13" i="102"/>
  <c r="DG13" i="102"/>
  <c r="AL13" i="102"/>
  <c r="DF13" i="102"/>
  <c r="AK13" i="102"/>
  <c r="AJ13" i="102"/>
  <c r="AI13" i="102"/>
  <c r="N13" i="102"/>
  <c r="CH13" i="102"/>
  <c r="M13" i="102"/>
  <c r="CG13" i="102"/>
  <c r="L13" i="102"/>
  <c r="K13" i="102"/>
  <c r="J13" i="102"/>
  <c r="I13" i="102"/>
  <c r="CC13" i="102"/>
  <c r="CF12" i="102"/>
  <c r="CE12" i="102"/>
  <c r="CD12" i="102"/>
  <c r="CC12" i="102"/>
  <c r="CB12" i="102"/>
  <c r="CA12" i="102"/>
  <c r="BZ12" i="102"/>
  <c r="BY12" i="102"/>
  <c r="BX12" i="102"/>
  <c r="BW12" i="102"/>
  <c r="BT12" i="102"/>
  <c r="BS12" i="102"/>
  <c r="BR12" i="102"/>
  <c r="BQ12" i="102"/>
  <c r="BP12" i="102"/>
  <c r="BO12" i="102"/>
  <c r="BN12" i="102"/>
  <c r="BM12" i="102"/>
  <c r="BL12" i="102"/>
  <c r="BK12" i="102"/>
  <c r="BJ12" i="102"/>
  <c r="BI12" i="102"/>
  <c r="BH12" i="102"/>
  <c r="BG12" i="102"/>
  <c r="BF12" i="102"/>
  <c r="BE12" i="102"/>
  <c r="BD12" i="102"/>
  <c r="BC12" i="102"/>
  <c r="BB12" i="102"/>
  <c r="O12" i="102"/>
  <c r="N12" i="102"/>
  <c r="CF11" i="102"/>
  <c r="CE11" i="102"/>
  <c r="CD11" i="102"/>
  <c r="CC11" i="102"/>
  <c r="CB11" i="102"/>
  <c r="CA11" i="102"/>
  <c r="BZ11" i="102"/>
  <c r="BY11" i="102"/>
  <c r="BX11" i="102"/>
  <c r="BW11" i="102"/>
  <c r="BK11" i="102"/>
  <c r="BJ11" i="102"/>
  <c r="BI11" i="102"/>
  <c r="BH11" i="102"/>
  <c r="BG11" i="102"/>
  <c r="BF11" i="102"/>
  <c r="BE11" i="102"/>
  <c r="BD11" i="102"/>
  <c r="BC11" i="102"/>
  <c r="BB11" i="102"/>
  <c r="O11" i="102"/>
  <c r="N11" i="102"/>
  <c r="CF10" i="102"/>
  <c r="CE10" i="102"/>
  <c r="CD10" i="102"/>
  <c r="CC10" i="102"/>
  <c r="CB10" i="102"/>
  <c r="CA10" i="102"/>
  <c r="BZ10" i="102"/>
  <c r="BY10" i="102"/>
  <c r="BX10" i="102"/>
  <c r="BW10" i="102"/>
  <c r="BT10" i="102"/>
  <c r="BS10" i="102"/>
  <c r="BR10" i="102"/>
  <c r="BQ10" i="102"/>
  <c r="BP10" i="102"/>
  <c r="BO10" i="102"/>
  <c r="BN10" i="102"/>
  <c r="BM10" i="102"/>
  <c r="BL10" i="102"/>
  <c r="BK10" i="102"/>
  <c r="BJ10" i="102"/>
  <c r="BI10" i="102"/>
  <c r="BH10" i="102"/>
  <c r="BH6" i="102"/>
  <c r="BG10" i="102"/>
  <c r="BF10" i="102"/>
  <c r="BE10" i="102"/>
  <c r="BD10" i="102"/>
  <c r="BC10" i="102"/>
  <c r="BB10" i="102"/>
  <c r="O10" i="102"/>
  <c r="N10" i="102"/>
  <c r="CF9" i="102"/>
  <c r="CE9" i="102"/>
  <c r="CD9" i="102"/>
  <c r="CC9" i="102"/>
  <c r="CB9" i="102"/>
  <c r="CA9" i="102"/>
  <c r="BZ9" i="102"/>
  <c r="BY9" i="102"/>
  <c r="BX9" i="102"/>
  <c r="BW9" i="102"/>
  <c r="BT9" i="102"/>
  <c r="BS9" i="102"/>
  <c r="BR9" i="102"/>
  <c r="BQ9" i="102"/>
  <c r="BP9" i="102"/>
  <c r="BO9" i="102"/>
  <c r="BN9" i="102"/>
  <c r="BM9" i="102"/>
  <c r="BL9" i="102"/>
  <c r="BK9" i="102"/>
  <c r="BJ9" i="102"/>
  <c r="BI9" i="102"/>
  <c r="BH9" i="102"/>
  <c r="BG9" i="102"/>
  <c r="BG6" i="102"/>
  <c r="BF9" i="102"/>
  <c r="BE9" i="102"/>
  <c r="BD9" i="102"/>
  <c r="BC9" i="102"/>
  <c r="BB9" i="102"/>
  <c r="O9" i="102"/>
  <c r="N9" i="102"/>
  <c r="CF8" i="102"/>
  <c r="CE8" i="102"/>
  <c r="CD8" i="102"/>
  <c r="CC8" i="102"/>
  <c r="CB8" i="102"/>
  <c r="CA8" i="102"/>
  <c r="BZ8" i="102"/>
  <c r="BY8" i="102"/>
  <c r="BX8" i="102"/>
  <c r="BW8" i="102"/>
  <c r="BT8" i="102"/>
  <c r="BS8" i="102"/>
  <c r="BR8" i="102"/>
  <c r="BQ8" i="102"/>
  <c r="BP8" i="102"/>
  <c r="BO8" i="102"/>
  <c r="BN8" i="102"/>
  <c r="BM8" i="102"/>
  <c r="BL8" i="102"/>
  <c r="BK8" i="102"/>
  <c r="BJ8" i="102"/>
  <c r="BI8" i="102"/>
  <c r="BH8" i="102"/>
  <c r="BG8" i="102"/>
  <c r="BF8" i="102"/>
  <c r="BE8" i="102"/>
  <c r="BD8" i="102"/>
  <c r="BC8" i="102"/>
  <c r="BB8" i="102"/>
  <c r="O8" i="102"/>
  <c r="N8" i="102"/>
  <c r="CF7" i="102"/>
  <c r="CE7" i="102"/>
  <c r="CD7" i="102"/>
  <c r="CC7" i="102"/>
  <c r="CB7" i="102"/>
  <c r="CA7" i="102"/>
  <c r="BZ7" i="102"/>
  <c r="BY7" i="102"/>
  <c r="BX7" i="102"/>
  <c r="BW7" i="102"/>
  <c r="BT7" i="102"/>
  <c r="BS7" i="102"/>
  <c r="BR7" i="102"/>
  <c r="BQ7" i="102"/>
  <c r="BP7" i="102"/>
  <c r="BO7" i="102"/>
  <c r="BN7" i="102"/>
  <c r="BM7" i="102"/>
  <c r="BL7" i="102"/>
  <c r="BK7" i="102"/>
  <c r="BJ7" i="102"/>
  <c r="BI7" i="102"/>
  <c r="BH7" i="102"/>
  <c r="BG7" i="102"/>
  <c r="BF7" i="102"/>
  <c r="BF6" i="102"/>
  <c r="BE7" i="102"/>
  <c r="BD7" i="102"/>
  <c r="BC7" i="102"/>
  <c r="BB7" i="102"/>
  <c r="O7" i="102"/>
  <c r="N7" i="102"/>
  <c r="EE6" i="102"/>
  <c r="EC6" i="102"/>
  <c r="DW6" i="102"/>
  <c r="DT6" i="102"/>
  <c r="DN6" i="102"/>
  <c r="DD6" i="102"/>
  <c r="DB6" i="102"/>
  <c r="DA6" i="102"/>
  <c r="CZ6" i="102"/>
  <c r="CY6" i="102"/>
  <c r="CX6" i="102"/>
  <c r="CW6" i="102"/>
  <c r="CV6" i="102"/>
  <c r="CU6" i="102"/>
  <c r="CT6" i="102"/>
  <c r="CS6" i="102"/>
  <c r="CR6" i="102"/>
  <c r="CQ6" i="102"/>
  <c r="CP6" i="102"/>
  <c r="CO6" i="102"/>
  <c r="CN6" i="102"/>
  <c r="CM6" i="102"/>
  <c r="CL6" i="102"/>
  <c r="CK6" i="102"/>
  <c r="CB6" i="102"/>
  <c r="CA6" i="102"/>
  <c r="BZ6" i="102"/>
  <c r="BY6" i="102"/>
  <c r="BX6" i="102"/>
  <c r="BW6" i="102"/>
  <c r="BK6" i="102"/>
  <c r="BJ6" i="102"/>
  <c r="BJ59" i="102"/>
  <c r="ED59" i="102"/>
  <c r="BI6" i="102"/>
  <c r="BE6" i="102"/>
  <c r="BD6" i="102"/>
  <c r="BC6" i="102"/>
  <c r="BB6" i="102"/>
  <c r="AZ6" i="102"/>
  <c r="AZ59" i="102"/>
  <c r="AY6" i="102"/>
  <c r="AX6" i="102"/>
  <c r="AW6" i="102"/>
  <c r="AV6" i="102"/>
  <c r="AU6" i="102"/>
  <c r="AT6" i="102"/>
  <c r="AS6" i="102"/>
  <c r="AR6" i="102"/>
  <c r="DL6" i="102"/>
  <c r="AQ6" i="102"/>
  <c r="BP6" i="102"/>
  <c r="EJ6" i="102"/>
  <c r="AP6" i="102"/>
  <c r="AO6" i="102"/>
  <c r="AN6" i="102"/>
  <c r="AM6" i="102"/>
  <c r="AL6" i="102"/>
  <c r="AK6" i="102"/>
  <c r="DE6" i="102"/>
  <c r="AJ6" i="102"/>
  <c r="AJ59" i="102"/>
  <c r="AI6" i="102"/>
  <c r="M6" i="102"/>
  <c r="L6" i="102"/>
  <c r="K6" i="102"/>
  <c r="J6" i="102"/>
  <c r="I6" i="102"/>
  <c r="CC6" i="102"/>
  <c r="EN4" i="102"/>
  <c r="EM4" i="102"/>
  <c r="EL4" i="102"/>
  <c r="EK4" i="102"/>
  <c r="EJ4" i="102"/>
  <c r="EI4" i="102"/>
  <c r="EH4" i="102"/>
  <c r="EG4" i="102"/>
  <c r="EF4" i="102"/>
  <c r="EE4" i="102"/>
  <c r="ED4" i="102"/>
  <c r="EC4" i="102"/>
  <c r="EB4" i="102"/>
  <c r="EA4" i="102"/>
  <c r="DZ4" i="102"/>
  <c r="DY4" i="102"/>
  <c r="DX4" i="102"/>
  <c r="DW4" i="102"/>
  <c r="DV4" i="102"/>
  <c r="DR4" i="102"/>
  <c r="CI4" i="102"/>
  <c r="CH4" i="102"/>
  <c r="BM40" i="104"/>
  <c r="BL40" i="104"/>
  <c r="BK40" i="104"/>
  <c r="BJ40" i="104"/>
  <c r="BI40" i="104"/>
  <c r="BH40" i="104"/>
  <c r="BG40" i="104"/>
  <c r="BF40" i="104"/>
  <c r="AS40" i="104"/>
  <c r="AK40" i="104"/>
  <c r="J40" i="104"/>
  <c r="BZ38" i="104"/>
  <c r="BV38" i="104"/>
  <c r="BX38" i="104"/>
  <c r="BU38" i="104"/>
  <c r="BT38" i="104"/>
  <c r="BS38" i="104"/>
  <c r="BR38" i="104"/>
  <c r="BQ38" i="104"/>
  <c r="BP38" i="104"/>
  <c r="BO38" i="104"/>
  <c r="BN38" i="104"/>
  <c r="BM38" i="104"/>
  <c r="BL38" i="104"/>
  <c r="BK38" i="104"/>
  <c r="BJ38" i="104"/>
  <c r="BI38" i="104"/>
  <c r="BH38" i="104"/>
  <c r="BG38" i="104"/>
  <c r="BF38" i="104"/>
  <c r="BE38" i="104"/>
  <c r="BD38" i="104"/>
  <c r="BB38" i="104"/>
  <c r="BA38" i="104"/>
  <c r="O38" i="104"/>
  <c r="N38" i="104"/>
  <c r="BZ37" i="104"/>
  <c r="BV37" i="104"/>
  <c r="BW37" i="104"/>
  <c r="BU37" i="104"/>
  <c r="BX37" i="104"/>
  <c r="BT37" i="104"/>
  <c r="BS37" i="104"/>
  <c r="BR37" i="104"/>
  <c r="BQ37" i="104"/>
  <c r="BP37" i="104"/>
  <c r="BO37" i="104"/>
  <c r="BN37" i="104"/>
  <c r="BM37" i="104"/>
  <c r="BL37" i="104"/>
  <c r="BK37" i="104"/>
  <c r="BJ37" i="104"/>
  <c r="BI37" i="104"/>
  <c r="BH37" i="104"/>
  <c r="BG37" i="104"/>
  <c r="BF37" i="104"/>
  <c r="BE37" i="104"/>
  <c r="BD37" i="104"/>
  <c r="BB37" i="104"/>
  <c r="BA37" i="104"/>
  <c r="O37" i="104"/>
  <c r="N37" i="104"/>
  <c r="BZ36" i="104"/>
  <c r="BW36" i="104"/>
  <c r="BV36" i="104"/>
  <c r="BX36" i="104"/>
  <c r="BU36" i="104"/>
  <c r="BT36" i="104"/>
  <c r="BS36" i="104"/>
  <c r="BR36" i="104"/>
  <c r="BQ36" i="104"/>
  <c r="BP36" i="104"/>
  <c r="BO36" i="104"/>
  <c r="BN36" i="104"/>
  <c r="BM36" i="104"/>
  <c r="BL36" i="104"/>
  <c r="BK36" i="104"/>
  <c r="BJ36" i="104"/>
  <c r="BI36" i="104"/>
  <c r="BH36" i="104"/>
  <c r="BG36" i="104"/>
  <c r="BF36" i="104"/>
  <c r="BE36" i="104"/>
  <c r="BD36" i="104"/>
  <c r="BB36" i="104"/>
  <c r="BA36" i="104"/>
  <c r="O36" i="104"/>
  <c r="N36" i="104"/>
  <c r="BQ35" i="104"/>
  <c r="BO35" i="104"/>
  <c r="BM35" i="104"/>
  <c r="BL35" i="104"/>
  <c r="BK35" i="104"/>
  <c r="BJ35" i="104"/>
  <c r="BI35" i="104"/>
  <c r="BH35" i="104"/>
  <c r="BG35" i="104"/>
  <c r="BF35" i="104"/>
  <c r="AZ35" i="104"/>
  <c r="BB35" i="104"/>
  <c r="AY35" i="104"/>
  <c r="BV35" i="104"/>
  <c r="AX35" i="104"/>
  <c r="AW35" i="104"/>
  <c r="BU35" i="104"/>
  <c r="AV35" i="104"/>
  <c r="AU35" i="104"/>
  <c r="BT35" i="104"/>
  <c r="AT35" i="104"/>
  <c r="AS35" i="104"/>
  <c r="BS35" i="104"/>
  <c r="AR35" i="104"/>
  <c r="AQ35" i="104"/>
  <c r="BR35" i="104"/>
  <c r="AP35" i="104"/>
  <c r="AO35" i="104"/>
  <c r="AN35" i="104"/>
  <c r="AM35" i="104"/>
  <c r="BP35" i="104"/>
  <c r="AL35" i="104"/>
  <c r="AK35" i="104"/>
  <c r="AJ35" i="104"/>
  <c r="AI35" i="104"/>
  <c r="BN35" i="104"/>
  <c r="O35" i="104"/>
  <c r="M35" i="104"/>
  <c r="L35" i="104"/>
  <c r="K35" i="104"/>
  <c r="N35" i="104"/>
  <c r="J35" i="104"/>
  <c r="I35" i="104"/>
  <c r="BZ33" i="104"/>
  <c r="BX33" i="104"/>
  <c r="BW33" i="104"/>
  <c r="BV33" i="104"/>
  <c r="BU33" i="104"/>
  <c r="BT33" i="104"/>
  <c r="BS33" i="104"/>
  <c r="BR33" i="104"/>
  <c r="BQ33" i="104"/>
  <c r="BP33" i="104"/>
  <c r="BO33" i="104"/>
  <c r="BN33" i="104"/>
  <c r="BM33" i="104"/>
  <c r="BL33" i="104"/>
  <c r="BK33" i="104"/>
  <c r="BJ33" i="104"/>
  <c r="BI33" i="104"/>
  <c r="BH33" i="104"/>
  <c r="BG33" i="104"/>
  <c r="BF33" i="104"/>
  <c r="BE33" i="104"/>
  <c r="BD33" i="104"/>
  <c r="BB33" i="104"/>
  <c r="BA33" i="104"/>
  <c r="O33" i="104"/>
  <c r="N33" i="104"/>
  <c r="BZ32" i="104"/>
  <c r="BX32" i="104"/>
  <c r="BV32" i="104"/>
  <c r="BU32" i="104"/>
  <c r="BT32" i="104"/>
  <c r="BW32" i="104"/>
  <c r="BS32" i="104"/>
  <c r="BR32" i="104"/>
  <c r="BQ32" i="104"/>
  <c r="BP32" i="104"/>
  <c r="BO32" i="104"/>
  <c r="BN32" i="104"/>
  <c r="BM32" i="104"/>
  <c r="BL32" i="104"/>
  <c r="BK32" i="104"/>
  <c r="BJ32" i="104"/>
  <c r="BI32" i="104"/>
  <c r="BH32" i="104"/>
  <c r="BG32" i="104"/>
  <c r="BF32" i="104"/>
  <c r="BE32" i="104"/>
  <c r="BD32" i="104"/>
  <c r="BB32" i="104"/>
  <c r="BA32" i="104"/>
  <c r="O32" i="104"/>
  <c r="N32" i="104"/>
  <c r="BZ31" i="104"/>
  <c r="BV31" i="104"/>
  <c r="BX31" i="104"/>
  <c r="BU31" i="104"/>
  <c r="BT31" i="104"/>
  <c r="BS31" i="104"/>
  <c r="BR31" i="104"/>
  <c r="BQ31" i="104"/>
  <c r="BP31" i="104"/>
  <c r="BO31" i="104"/>
  <c r="BN31" i="104"/>
  <c r="BM31" i="104"/>
  <c r="BL31" i="104"/>
  <c r="BK31" i="104"/>
  <c r="BJ31" i="104"/>
  <c r="BI31" i="104"/>
  <c r="BH31" i="104"/>
  <c r="BG31" i="104"/>
  <c r="BF31" i="104"/>
  <c r="BE31" i="104"/>
  <c r="BD31" i="104"/>
  <c r="BB31" i="104"/>
  <c r="BA31" i="104"/>
  <c r="O31" i="104"/>
  <c r="N31" i="104"/>
  <c r="BZ30" i="104"/>
  <c r="BX30" i="104"/>
  <c r="BV30" i="104"/>
  <c r="BW30" i="104"/>
  <c r="BU30" i="104"/>
  <c r="BT30" i="104"/>
  <c r="BS30" i="104"/>
  <c r="BR30" i="104"/>
  <c r="BQ30" i="104"/>
  <c r="BP30" i="104"/>
  <c r="BO30" i="104"/>
  <c r="BN30" i="104"/>
  <c r="BM30" i="104"/>
  <c r="BL30" i="104"/>
  <c r="BK30" i="104"/>
  <c r="BJ30" i="104"/>
  <c r="BI30" i="104"/>
  <c r="BH30" i="104"/>
  <c r="BG30" i="104"/>
  <c r="BF30" i="104"/>
  <c r="BE30" i="104"/>
  <c r="BD30" i="104"/>
  <c r="BB30" i="104"/>
  <c r="BA30" i="104"/>
  <c r="O30" i="104"/>
  <c r="N30" i="104"/>
  <c r="BZ29" i="104"/>
  <c r="BV29" i="104"/>
  <c r="BX29" i="104"/>
  <c r="BU29" i="104"/>
  <c r="BT29" i="104"/>
  <c r="BS29" i="104"/>
  <c r="BR29" i="104"/>
  <c r="BQ29" i="104"/>
  <c r="BP29" i="104"/>
  <c r="BO29" i="104"/>
  <c r="BN29" i="104"/>
  <c r="BM29" i="104"/>
  <c r="BL29" i="104"/>
  <c r="BK29" i="104"/>
  <c r="BJ29" i="104"/>
  <c r="BI29" i="104"/>
  <c r="BH29" i="104"/>
  <c r="BG29" i="104"/>
  <c r="BF29" i="104"/>
  <c r="BE29" i="104"/>
  <c r="BD29" i="104"/>
  <c r="BB29" i="104"/>
  <c r="BA29" i="104"/>
  <c r="O29" i="104"/>
  <c r="N29" i="104"/>
  <c r="BZ28" i="104"/>
  <c r="BX28" i="104"/>
  <c r="BV28" i="104"/>
  <c r="BU28" i="104"/>
  <c r="BT28" i="104"/>
  <c r="BW28" i="104"/>
  <c r="BS28" i="104"/>
  <c r="BR28" i="104"/>
  <c r="BQ28" i="104"/>
  <c r="BP28" i="104"/>
  <c r="BO28" i="104"/>
  <c r="BN28" i="104"/>
  <c r="BM28" i="104"/>
  <c r="BL28" i="104"/>
  <c r="BK28" i="104"/>
  <c r="BJ28" i="104"/>
  <c r="BI28" i="104"/>
  <c r="BH28" i="104"/>
  <c r="BG28" i="104"/>
  <c r="BF28" i="104"/>
  <c r="BE28" i="104"/>
  <c r="BD28" i="104"/>
  <c r="BB28" i="104"/>
  <c r="BA28" i="104"/>
  <c r="O28" i="104"/>
  <c r="N28" i="104"/>
  <c r="BV27" i="104"/>
  <c r="BX27" i="104"/>
  <c r="BR27" i="104"/>
  <c r="BN27" i="104"/>
  <c r="BM27" i="104"/>
  <c r="BL27" i="104"/>
  <c r="BK27" i="104"/>
  <c r="BJ27" i="104"/>
  <c r="BI27" i="104"/>
  <c r="BH27" i="104"/>
  <c r="BG27" i="104"/>
  <c r="BF27" i="104"/>
  <c r="BE27" i="104"/>
  <c r="BB27" i="104"/>
  <c r="BA27" i="104"/>
  <c r="AZ27" i="104"/>
  <c r="AY27" i="104"/>
  <c r="AX27" i="104"/>
  <c r="AW27" i="104"/>
  <c r="BU27" i="104"/>
  <c r="AV27" i="104"/>
  <c r="AU27" i="104"/>
  <c r="BT27" i="104"/>
  <c r="AT27" i="104"/>
  <c r="AS27" i="104"/>
  <c r="BS27" i="104"/>
  <c r="AR27" i="104"/>
  <c r="AQ27" i="104"/>
  <c r="AP27" i="104"/>
  <c r="AO27" i="104"/>
  <c r="BQ27" i="104"/>
  <c r="AN27" i="104"/>
  <c r="AM27" i="104"/>
  <c r="BP27" i="104"/>
  <c r="AL27" i="104"/>
  <c r="AK27" i="104"/>
  <c r="BO27" i="104"/>
  <c r="AJ27" i="104"/>
  <c r="AI27" i="104"/>
  <c r="M27" i="104"/>
  <c r="L27" i="104"/>
  <c r="N27" i="104"/>
  <c r="K27" i="104"/>
  <c r="J27" i="104"/>
  <c r="I27" i="104"/>
  <c r="BZ25" i="104"/>
  <c r="BW25" i="104"/>
  <c r="BV25" i="104"/>
  <c r="BX25" i="104"/>
  <c r="BU25" i="104"/>
  <c r="BT25" i="104"/>
  <c r="BS25" i="104"/>
  <c r="BR25" i="104"/>
  <c r="BQ25" i="104"/>
  <c r="BP25" i="104"/>
  <c r="BO25" i="104"/>
  <c r="BN25" i="104"/>
  <c r="BM25" i="104"/>
  <c r="BL25" i="104"/>
  <c r="BK25" i="104"/>
  <c r="BJ25" i="104"/>
  <c r="BI25" i="104"/>
  <c r="BH25" i="104"/>
  <c r="BG25" i="104"/>
  <c r="BF25" i="104"/>
  <c r="BE25" i="104"/>
  <c r="BD25" i="104"/>
  <c r="BB25" i="104"/>
  <c r="BA25" i="104"/>
  <c r="O25" i="104"/>
  <c r="N25" i="104"/>
  <c r="BZ23" i="104"/>
  <c r="BX23" i="104"/>
  <c r="BW23" i="104"/>
  <c r="BM23" i="104"/>
  <c r="BL23" i="104"/>
  <c r="BK23" i="104"/>
  <c r="BJ23" i="104"/>
  <c r="BI23" i="104"/>
  <c r="BH23" i="104"/>
  <c r="BG23" i="104"/>
  <c r="BF23" i="104"/>
  <c r="BE23" i="104"/>
  <c r="BD23" i="104"/>
  <c r="BB23" i="104"/>
  <c r="BA23" i="104"/>
  <c r="O23" i="104"/>
  <c r="N23" i="104"/>
  <c r="BZ22" i="104"/>
  <c r="BV22" i="104"/>
  <c r="BW22" i="104"/>
  <c r="BU22" i="104"/>
  <c r="BX22" i="104"/>
  <c r="BT22" i="104"/>
  <c r="BS22" i="104"/>
  <c r="BR22" i="104"/>
  <c r="BQ22" i="104"/>
  <c r="BP22" i="104"/>
  <c r="BO22" i="104"/>
  <c r="BN22" i="104"/>
  <c r="BM22" i="104"/>
  <c r="BL22" i="104"/>
  <c r="BK22" i="104"/>
  <c r="BJ22" i="104"/>
  <c r="BI22" i="104"/>
  <c r="BH22" i="104"/>
  <c r="BG22" i="104"/>
  <c r="BF22" i="104"/>
  <c r="BE22" i="104"/>
  <c r="BD22" i="104"/>
  <c r="BB22" i="104"/>
  <c r="BA22" i="104"/>
  <c r="O22" i="104"/>
  <c r="N22" i="104"/>
  <c r="BV21" i="104"/>
  <c r="BT21" i="104"/>
  <c r="BR21" i="104"/>
  <c r="BN21" i="104"/>
  <c r="BM21" i="104"/>
  <c r="BL21" i="104"/>
  <c r="BK21" i="104"/>
  <c r="BJ21" i="104"/>
  <c r="BI21" i="104"/>
  <c r="BH21" i="104"/>
  <c r="BG21" i="104"/>
  <c r="BF21" i="104"/>
  <c r="BE21" i="104"/>
  <c r="BD21" i="104"/>
  <c r="BB21" i="104"/>
  <c r="AZ21" i="104"/>
  <c r="AZ40" i="104"/>
  <c r="AY21" i="104"/>
  <c r="AY40" i="104"/>
  <c r="AX21" i="104"/>
  <c r="AX40" i="104"/>
  <c r="AW21" i="104"/>
  <c r="BZ21" i="104"/>
  <c r="AV21" i="104"/>
  <c r="BA21" i="104"/>
  <c r="AU21" i="104"/>
  <c r="AU40" i="104"/>
  <c r="AT21" i="104"/>
  <c r="AT40" i="104"/>
  <c r="AS21" i="104"/>
  <c r="BS21" i="104"/>
  <c r="AR21" i="104"/>
  <c r="AR40" i="104"/>
  <c r="AQ21" i="104"/>
  <c r="AQ40" i="104"/>
  <c r="AP21" i="104"/>
  <c r="AP40" i="104"/>
  <c r="AO21" i="104"/>
  <c r="BQ21" i="104"/>
  <c r="AN21" i="104"/>
  <c r="AN40" i="104"/>
  <c r="AM21" i="104"/>
  <c r="BP21" i="104"/>
  <c r="AL21" i="104"/>
  <c r="AL40" i="104"/>
  <c r="AK21" i="104"/>
  <c r="BO21" i="104"/>
  <c r="AJ21" i="104"/>
  <c r="AJ40" i="104"/>
  <c r="AI21" i="104"/>
  <c r="AI40" i="104"/>
  <c r="M21" i="104"/>
  <c r="M40" i="104"/>
  <c r="O40" i="104"/>
  <c r="L21" i="104"/>
  <c r="L40" i="104"/>
  <c r="N40" i="104"/>
  <c r="K21" i="104"/>
  <c r="K40" i="104"/>
  <c r="J21" i="104"/>
  <c r="I21" i="104"/>
  <c r="I40" i="104"/>
  <c r="BM18" i="104"/>
  <c r="BM42" i="104"/>
  <c r="BL18" i="104"/>
  <c r="BL42" i="104"/>
  <c r="BK18" i="104"/>
  <c r="BK42" i="104"/>
  <c r="BZ17" i="104"/>
  <c r="BV17" i="104"/>
  <c r="BX17" i="104"/>
  <c r="BU17" i="104"/>
  <c r="BZ16" i="104"/>
  <c r="BV16" i="104"/>
  <c r="BX16" i="104"/>
  <c r="BU16" i="104"/>
  <c r="BT16" i="104"/>
  <c r="BS16" i="104"/>
  <c r="BR16" i="104"/>
  <c r="BQ16" i="104"/>
  <c r="BP16" i="104"/>
  <c r="BO16" i="104"/>
  <c r="BN16" i="104"/>
  <c r="BM16" i="104"/>
  <c r="BL16" i="104"/>
  <c r="BK16" i="104"/>
  <c r="BJ16" i="104"/>
  <c r="BI16" i="104"/>
  <c r="BH16" i="104"/>
  <c r="BG16" i="104"/>
  <c r="BF16" i="104"/>
  <c r="BE16" i="104"/>
  <c r="BD16" i="104"/>
  <c r="BB16" i="104"/>
  <c r="BA16" i="104"/>
  <c r="O16" i="104"/>
  <c r="N16" i="104"/>
  <c r="BZ15" i="104"/>
  <c r="BV15" i="104"/>
  <c r="BX15" i="104"/>
  <c r="BU15" i="104"/>
  <c r="BT15" i="104"/>
  <c r="BS15" i="104"/>
  <c r="BR15" i="104"/>
  <c r="BQ15" i="104"/>
  <c r="BP15" i="104"/>
  <c r="BO15" i="104"/>
  <c r="BN15" i="104"/>
  <c r="BM15" i="104"/>
  <c r="BL15" i="104"/>
  <c r="BK15" i="104"/>
  <c r="BJ15" i="104"/>
  <c r="BI15" i="104"/>
  <c r="BH15" i="104"/>
  <c r="BG15" i="104"/>
  <c r="BF15" i="104"/>
  <c r="BE15" i="104"/>
  <c r="BD15" i="104"/>
  <c r="BB15" i="104"/>
  <c r="BA15" i="104"/>
  <c r="O15" i="104"/>
  <c r="N15" i="104"/>
  <c r="BZ14" i="104"/>
  <c r="BW14" i="104"/>
  <c r="BV14" i="104"/>
  <c r="BX14" i="104"/>
  <c r="BU14" i="104"/>
  <c r="BT14" i="104"/>
  <c r="BS14" i="104"/>
  <c r="BR14" i="104"/>
  <c r="BQ14" i="104"/>
  <c r="BP14" i="104"/>
  <c r="BO14" i="104"/>
  <c r="BN14" i="104"/>
  <c r="BM14" i="104"/>
  <c r="BL14" i="104"/>
  <c r="BK14" i="104"/>
  <c r="BJ14" i="104"/>
  <c r="BI14" i="104"/>
  <c r="BH14" i="104"/>
  <c r="BG14" i="104"/>
  <c r="BF14" i="104"/>
  <c r="BE14" i="104"/>
  <c r="BD14" i="104"/>
  <c r="BD13" i="104"/>
  <c r="BB14" i="104"/>
  <c r="BA14" i="104"/>
  <c r="O14" i="104"/>
  <c r="N14" i="104"/>
  <c r="BU13" i="104"/>
  <c r="BQ13" i="104"/>
  <c r="BM13" i="104"/>
  <c r="BL13" i="104"/>
  <c r="BK13" i="104"/>
  <c r="BJ13" i="104"/>
  <c r="BI13" i="104"/>
  <c r="BH13" i="104"/>
  <c r="BG13" i="104"/>
  <c r="BF13" i="104"/>
  <c r="AZ13" i="104"/>
  <c r="BB13" i="104"/>
  <c r="AY13" i="104"/>
  <c r="BV13" i="104"/>
  <c r="AX13" i="104"/>
  <c r="AW13" i="104"/>
  <c r="AV13" i="104"/>
  <c r="AU13" i="104"/>
  <c r="BT13" i="104"/>
  <c r="AT13" i="104"/>
  <c r="AS13" i="104"/>
  <c r="BS13" i="104"/>
  <c r="AR13" i="104"/>
  <c r="AQ13" i="104"/>
  <c r="BR13" i="104"/>
  <c r="AP13" i="104"/>
  <c r="AO13" i="104"/>
  <c r="AN13" i="104"/>
  <c r="AM13" i="104"/>
  <c r="BP13" i="104"/>
  <c r="AL13" i="104"/>
  <c r="AK13" i="104"/>
  <c r="BO13" i="104"/>
  <c r="AJ13" i="104"/>
  <c r="AI13" i="104"/>
  <c r="BN13" i="104"/>
  <c r="M13" i="104"/>
  <c r="O13" i="104"/>
  <c r="L13" i="104"/>
  <c r="N13" i="104"/>
  <c r="K13" i="104"/>
  <c r="J13" i="104"/>
  <c r="I13" i="104"/>
  <c r="BM11" i="104"/>
  <c r="BL11" i="104"/>
  <c r="BK11" i="104"/>
  <c r="BJ11" i="104"/>
  <c r="BJ18" i="104"/>
  <c r="BJ42" i="104"/>
  <c r="AS11" i="104"/>
  <c r="AS18" i="104"/>
  <c r="AK11" i="104"/>
  <c r="AK18" i="104"/>
  <c r="J11" i="104"/>
  <c r="J18" i="104"/>
  <c r="BZ10" i="104"/>
  <c r="BW10" i="104"/>
  <c r="BV10" i="104"/>
  <c r="BX10" i="104"/>
  <c r="BU10" i="104"/>
  <c r="BT10" i="104"/>
  <c r="BS10" i="104"/>
  <c r="BR10" i="104"/>
  <c r="BQ10" i="104"/>
  <c r="BP10" i="104"/>
  <c r="BO10" i="104"/>
  <c r="BN10" i="104"/>
  <c r="BM10" i="104"/>
  <c r="BL10" i="104"/>
  <c r="BK10" i="104"/>
  <c r="BJ10" i="104"/>
  <c r="BI10" i="104"/>
  <c r="BH10" i="104"/>
  <c r="BG10" i="104"/>
  <c r="BF10" i="104"/>
  <c r="BE10" i="104"/>
  <c r="BD10" i="104"/>
  <c r="BB10" i="104"/>
  <c r="BA10" i="104"/>
  <c r="O10" i="104"/>
  <c r="N10" i="104"/>
  <c r="BZ9" i="104"/>
  <c r="BV9" i="104"/>
  <c r="BU9" i="104"/>
  <c r="BX9" i="104"/>
  <c r="BT9" i="104"/>
  <c r="BW9" i="104"/>
  <c r="BS9" i="104"/>
  <c r="BR9" i="104"/>
  <c r="BQ9" i="104"/>
  <c r="BP9" i="104"/>
  <c r="BO9" i="104"/>
  <c r="BN9" i="104"/>
  <c r="BM9" i="104"/>
  <c r="BL9" i="104"/>
  <c r="BK9" i="104"/>
  <c r="BJ9" i="104"/>
  <c r="BI9" i="104"/>
  <c r="BH9" i="104"/>
  <c r="BG9" i="104"/>
  <c r="BF9" i="104"/>
  <c r="BE9" i="104"/>
  <c r="BD9" i="104"/>
  <c r="BB9" i="104"/>
  <c r="BA9" i="104"/>
  <c r="O9" i="104"/>
  <c r="N9" i="104"/>
  <c r="BZ8" i="104"/>
  <c r="BW8" i="104"/>
  <c r="BV8" i="104"/>
  <c r="BX8" i="104"/>
  <c r="BU8" i="104"/>
  <c r="BT8" i="104"/>
  <c r="BS8" i="104"/>
  <c r="BR8" i="104"/>
  <c r="BQ8" i="104"/>
  <c r="BP8" i="104"/>
  <c r="BO8" i="104"/>
  <c r="BN8" i="104"/>
  <c r="BM8" i="104"/>
  <c r="BL8" i="104"/>
  <c r="BK8" i="104"/>
  <c r="BJ8" i="104"/>
  <c r="BI8" i="104"/>
  <c r="BH8" i="104"/>
  <c r="BG8" i="104"/>
  <c r="BF8" i="104"/>
  <c r="BE8" i="104"/>
  <c r="BD8" i="104"/>
  <c r="BB8" i="104"/>
  <c r="BA8" i="104"/>
  <c r="O8" i="104"/>
  <c r="N8" i="104"/>
  <c r="BZ7" i="104"/>
  <c r="BV7" i="104"/>
  <c r="BX7" i="104"/>
  <c r="BU7" i="104"/>
  <c r="BT7" i="104"/>
  <c r="BS7" i="104"/>
  <c r="BR7" i="104"/>
  <c r="BQ7" i="104"/>
  <c r="BP7" i="104"/>
  <c r="BO7" i="104"/>
  <c r="BN7" i="104"/>
  <c r="BM7" i="104"/>
  <c r="BL7" i="104"/>
  <c r="BK7" i="104"/>
  <c r="BJ7" i="104"/>
  <c r="BI7" i="104"/>
  <c r="BH7" i="104"/>
  <c r="BG7" i="104"/>
  <c r="BF7" i="104"/>
  <c r="BE7" i="104"/>
  <c r="BD7" i="104"/>
  <c r="BB7" i="104"/>
  <c r="BA7" i="104"/>
  <c r="O7" i="104"/>
  <c r="N7" i="104"/>
  <c r="BZ6" i="104"/>
  <c r="BV6" i="104"/>
  <c r="BX6" i="104"/>
  <c r="BU6" i="104"/>
  <c r="BT6" i="104"/>
  <c r="BW6" i="104"/>
  <c r="BS6" i="104"/>
  <c r="BR6" i="104"/>
  <c r="BQ6" i="104"/>
  <c r="BP6" i="104"/>
  <c r="BO6" i="104"/>
  <c r="BN6" i="104"/>
  <c r="BM6" i="104"/>
  <c r="BL6" i="104"/>
  <c r="BK6" i="104"/>
  <c r="BJ6" i="104"/>
  <c r="BI6" i="104"/>
  <c r="BH6" i="104"/>
  <c r="BG6" i="104"/>
  <c r="BF6" i="104"/>
  <c r="BE6" i="104"/>
  <c r="BD6" i="104"/>
  <c r="BB6" i="104"/>
  <c r="BA6" i="104"/>
  <c r="O6" i="104"/>
  <c r="N6" i="104"/>
  <c r="BZ5" i="104"/>
  <c r="BV5" i="104"/>
  <c r="BX5" i="104"/>
  <c r="BU5" i="104"/>
  <c r="BT5" i="104"/>
  <c r="BS5" i="104"/>
  <c r="BR5" i="104"/>
  <c r="BQ5" i="104"/>
  <c r="BP5" i="104"/>
  <c r="BO5" i="104"/>
  <c r="BN5" i="104"/>
  <c r="BM5" i="104"/>
  <c r="BL5" i="104"/>
  <c r="BK5" i="104"/>
  <c r="BJ5" i="104"/>
  <c r="BI5" i="104"/>
  <c r="BH5" i="104"/>
  <c r="BG5" i="104"/>
  <c r="BF5" i="104"/>
  <c r="BE5" i="104"/>
  <c r="BD5" i="104"/>
  <c r="BB5" i="104"/>
  <c r="BA5" i="104"/>
  <c r="O5" i="104"/>
  <c r="N5" i="104"/>
  <c r="BO4" i="104"/>
  <c r="BM4" i="104"/>
  <c r="BL4" i="104"/>
  <c r="BK4" i="104"/>
  <c r="BJ4" i="104"/>
  <c r="BI4" i="104"/>
  <c r="BI11" i="104"/>
  <c r="BI18" i="104"/>
  <c r="BI42" i="104"/>
  <c r="BH4" i="104"/>
  <c r="BH11" i="104"/>
  <c r="BH18" i="104"/>
  <c r="BH42" i="104"/>
  <c r="BG4" i="104"/>
  <c r="BG11" i="104"/>
  <c r="BG18" i="104"/>
  <c r="BG42" i="104"/>
  <c r="BF4" i="104"/>
  <c r="BF11" i="104"/>
  <c r="BF18" i="104"/>
  <c r="BF42" i="104"/>
  <c r="BB4" i="104"/>
  <c r="AZ4" i="104"/>
  <c r="AZ11" i="104"/>
  <c r="AY4" i="104"/>
  <c r="BV4" i="104"/>
  <c r="AX4" i="104"/>
  <c r="AX11" i="104"/>
  <c r="AX18" i="104"/>
  <c r="AW4" i="104"/>
  <c r="BU4" i="104"/>
  <c r="AV4" i="104"/>
  <c r="AV11" i="104"/>
  <c r="AV18" i="104"/>
  <c r="AU4" i="104"/>
  <c r="BT4" i="104"/>
  <c r="AT4" i="104"/>
  <c r="AT11" i="104"/>
  <c r="AT18" i="104"/>
  <c r="AT42" i="104"/>
  <c r="AS4" i="104"/>
  <c r="BS4" i="104"/>
  <c r="AR4" i="104"/>
  <c r="AR11" i="104"/>
  <c r="AR18" i="104"/>
  <c r="AQ4" i="104"/>
  <c r="AQ11" i="104"/>
  <c r="AP4" i="104"/>
  <c r="AP11" i="104"/>
  <c r="AP18" i="104"/>
  <c r="AO4" i="104"/>
  <c r="AO11" i="104"/>
  <c r="AN4" i="104"/>
  <c r="AN11" i="104"/>
  <c r="AN18" i="104"/>
  <c r="AN42" i="104"/>
  <c r="AM4" i="104"/>
  <c r="AM11" i="104"/>
  <c r="AL4" i="104"/>
  <c r="AL11" i="104"/>
  <c r="AL18" i="104"/>
  <c r="AL42" i="104"/>
  <c r="AK4" i="104"/>
  <c r="AJ4" i="104"/>
  <c r="AJ11" i="104"/>
  <c r="AJ18" i="104"/>
  <c r="AI4" i="104"/>
  <c r="BN4" i="104"/>
  <c r="O4" i="104"/>
  <c r="M4" i="104"/>
  <c r="M11" i="104"/>
  <c r="L4" i="104"/>
  <c r="K4" i="104"/>
  <c r="K11" i="104"/>
  <c r="K18" i="104"/>
  <c r="K42" i="104"/>
  <c r="J4" i="104"/>
  <c r="I4" i="104"/>
  <c r="I11" i="104"/>
  <c r="I18" i="104"/>
  <c r="I42" i="104"/>
  <c r="I44" i="104"/>
  <c r="H4" i="104"/>
  <c r="G4" i="104"/>
  <c r="F4" i="104"/>
  <c r="E4" i="104"/>
  <c r="D4" i="104"/>
  <c r="C4" i="104"/>
  <c r="AM18" i="106"/>
  <c r="CE18" i="106"/>
  <c r="BL18" i="106"/>
  <c r="BL12" i="106"/>
  <c r="AM12" i="106"/>
  <c r="CE12" i="106"/>
  <c r="CG38" i="102"/>
  <c r="O38" i="102"/>
  <c r="CI38" i="102"/>
  <c r="I58" i="102"/>
  <c r="CC58" i="102"/>
  <c r="J42" i="104"/>
  <c r="J44" i="104"/>
  <c r="K44" i="104"/>
  <c r="O27" i="104"/>
  <c r="BP26" i="102"/>
  <c r="EJ26" i="102"/>
  <c r="M59" i="102"/>
  <c r="AR12" i="106"/>
  <c r="CJ12" i="106"/>
  <c r="AJ18" i="106"/>
  <c r="AS18" i="106"/>
  <c r="CK18" i="106"/>
  <c r="AR6" i="106"/>
  <c r="CJ6" i="106"/>
  <c r="AS12" i="106"/>
  <c r="CK12" i="106"/>
  <c r="BT12" i="106"/>
  <c r="AK18" i="106"/>
  <c r="AT18" i="106"/>
  <c r="CL18" i="106"/>
  <c r="BN6" i="106"/>
  <c r="N18" i="106"/>
  <c r="BI18" i="106"/>
  <c r="AO18" i="106"/>
  <c r="CG18" i="106"/>
  <c r="N12" i="106"/>
  <c r="BI12" i="106"/>
  <c r="AO12" i="106"/>
  <c r="CG12" i="106"/>
  <c r="BG12" i="106"/>
  <c r="O18" i="106"/>
  <c r="BJ18" i="106"/>
  <c r="AP18" i="106"/>
  <c r="CH18" i="106"/>
  <c r="N6" i="106"/>
  <c r="BI6" i="106"/>
  <c r="AO6" i="106"/>
  <c r="CG6" i="106"/>
  <c r="O6" i="106"/>
  <c r="BJ6" i="106"/>
  <c r="BF59" i="102"/>
  <c r="DZ59" i="102"/>
  <c r="DZ6" i="102"/>
  <c r="BH59" i="102"/>
  <c r="EB59" i="102"/>
  <c r="EB6" i="102"/>
  <c r="DD59" i="102"/>
  <c r="DT59" i="102"/>
  <c r="AZ61" i="102"/>
  <c r="BG59" i="102"/>
  <c r="EA59" i="102"/>
  <c r="EA6" i="102"/>
  <c r="CD6" i="102"/>
  <c r="BO51" i="102"/>
  <c r="EI51" i="102"/>
  <c r="DI51" i="102"/>
  <c r="BS51" i="102"/>
  <c r="EM51" i="102"/>
  <c r="DQ51" i="102"/>
  <c r="AL59" i="102"/>
  <c r="AT59" i="102"/>
  <c r="BK59" i="102"/>
  <c r="EE59" i="102"/>
  <c r="DV6" i="102"/>
  <c r="DI13" i="102"/>
  <c r="BO13" i="102"/>
  <c r="EI13" i="102"/>
  <c r="BS13" i="102"/>
  <c r="EM13" i="102"/>
  <c r="DQ13" i="102"/>
  <c r="O20" i="102"/>
  <c r="CI20" i="102"/>
  <c r="CF20" i="102"/>
  <c r="N20" i="102"/>
  <c r="CH20" i="102"/>
  <c r="BB26" i="102"/>
  <c r="DV26" i="102"/>
  <c r="CG58" i="102"/>
  <c r="AO58" i="102"/>
  <c r="AW58" i="102"/>
  <c r="I59" i="102"/>
  <c r="AM59" i="102"/>
  <c r="DG6" i="102"/>
  <c r="AU59" i="102"/>
  <c r="BR6" i="102"/>
  <c r="EL6" i="102"/>
  <c r="DO6" i="102"/>
  <c r="BD59" i="102"/>
  <c r="DX59" i="102"/>
  <c r="DX6" i="102"/>
  <c r="BM6" i="102"/>
  <c r="EG6" i="102"/>
  <c r="BB21" i="102"/>
  <c r="BB20" i="102"/>
  <c r="DV20" i="102"/>
  <c r="BC20" i="102"/>
  <c r="DW20" i="102"/>
  <c r="CG59" i="102"/>
  <c r="AN59" i="102"/>
  <c r="DH6" i="102"/>
  <c r="AV59" i="102"/>
  <c r="DP6" i="102"/>
  <c r="BE59" i="102"/>
  <c r="DY59" i="102"/>
  <c r="DY6" i="102"/>
  <c r="BN6" i="102"/>
  <c r="BB13" i="102"/>
  <c r="DV13" i="102"/>
  <c r="BI38" i="102"/>
  <c r="EC38" i="102"/>
  <c r="DC58" i="102"/>
  <c r="BL58" i="102"/>
  <c r="EF58" i="102"/>
  <c r="BP58" i="102"/>
  <c r="EJ58" i="102"/>
  <c r="DK58" i="102"/>
  <c r="DS58" i="102"/>
  <c r="BT58" i="102"/>
  <c r="EN58" i="102"/>
  <c r="AR59" i="102"/>
  <c r="N6" i="102"/>
  <c r="CH6" i="102"/>
  <c r="AO59" i="102"/>
  <c r="DI6" i="102"/>
  <c r="AW59" i="102"/>
  <c r="BS6" i="102"/>
  <c r="EM6" i="102"/>
  <c r="DQ6" i="102"/>
  <c r="BO6" i="102"/>
  <c r="DF6" i="102"/>
  <c r="ED6" i="102"/>
  <c r="O6" i="102"/>
  <c r="CI6" i="102"/>
  <c r="AP59" i="102"/>
  <c r="DJ6" i="102"/>
  <c r="AX59" i="102"/>
  <c r="DR6" i="102"/>
  <c r="CE6" i="102"/>
  <c r="DE46" i="102"/>
  <c r="BN46" i="102"/>
  <c r="EH46" i="102"/>
  <c r="BM46" i="102"/>
  <c r="EG46" i="102"/>
  <c r="AK58" i="102"/>
  <c r="BQ46" i="102"/>
  <c r="EK46" i="102"/>
  <c r="DM46" i="102"/>
  <c r="AS58" i="102"/>
  <c r="AS59" i="102"/>
  <c r="AI59" i="102"/>
  <c r="DC6" i="102"/>
  <c r="BL6" i="102"/>
  <c r="EF6" i="102"/>
  <c r="AQ59" i="102"/>
  <c r="DK6" i="102"/>
  <c r="AY59" i="102"/>
  <c r="DS6" i="102"/>
  <c r="BT6" i="102"/>
  <c r="EN6" i="102"/>
  <c r="BQ6" i="102"/>
  <c r="EK6" i="102"/>
  <c r="CF6" i="102"/>
  <c r="DM6" i="102"/>
  <c r="BB30" i="102"/>
  <c r="BC26" i="102"/>
  <c r="DW26" i="102"/>
  <c r="CD46" i="102"/>
  <c r="J58" i="102"/>
  <c r="CD58" i="102"/>
  <c r="CG6" i="102"/>
  <c r="DG20" i="102"/>
  <c r="BN20" i="102"/>
  <c r="EH20" i="102"/>
  <c r="BR20" i="102"/>
  <c r="EL20" i="102"/>
  <c r="DO20" i="102"/>
  <c r="DG58" i="102"/>
  <c r="BN58" i="102"/>
  <c r="EH58" i="102"/>
  <c r="DO58" i="102"/>
  <c r="BR58" i="102"/>
  <c r="EL58" i="102"/>
  <c r="O13" i="102"/>
  <c r="CI13" i="102"/>
  <c r="BM20" i="102"/>
  <c r="EG20" i="102"/>
  <c r="DQ26" i="102"/>
  <c r="O32" i="102"/>
  <c r="CI32" i="102"/>
  <c r="BS46" i="102"/>
  <c r="EM46" i="102"/>
  <c r="DJ46" i="102"/>
  <c r="DR46" i="102"/>
  <c r="O51" i="102"/>
  <c r="CI51" i="102"/>
  <c r="DO13" i="102"/>
  <c r="DM20" i="102"/>
  <c r="DJ26" i="102"/>
  <c r="BL46" i="102"/>
  <c r="EF46" i="102"/>
  <c r="BT46" i="102"/>
  <c r="EN46" i="102"/>
  <c r="DC46" i="102"/>
  <c r="DK46" i="102"/>
  <c r="DS46" i="102"/>
  <c r="K58" i="102"/>
  <c r="CE58" i="102"/>
  <c r="BL26" i="102"/>
  <c r="EF26" i="102"/>
  <c r="BT26" i="102"/>
  <c r="EN26" i="102"/>
  <c r="DK26" i="102"/>
  <c r="CE46" i="102"/>
  <c r="L58" i="102"/>
  <c r="L59" i="102"/>
  <c r="BM26" i="102"/>
  <c r="EG26" i="102"/>
  <c r="BL51" i="102"/>
  <c r="EF51" i="102"/>
  <c r="BT51" i="102"/>
  <c r="EN51" i="102"/>
  <c r="BC13" i="102"/>
  <c r="DW13" i="102"/>
  <c r="BO46" i="102"/>
  <c r="EI46" i="102"/>
  <c r="BP46" i="102"/>
  <c r="EJ46" i="102"/>
  <c r="BO18" i="104"/>
  <c r="AK42" i="104"/>
  <c r="BS18" i="104"/>
  <c r="AS42" i="104"/>
  <c r="BN40" i="104"/>
  <c r="BR40" i="104"/>
  <c r="BV40" i="104"/>
  <c r="BX21" i="104"/>
  <c r="BX13" i="104"/>
  <c r="BW13" i="104"/>
  <c r="BX35" i="104"/>
  <c r="BW35" i="104"/>
  <c r="BD35" i="104"/>
  <c r="O11" i="104"/>
  <c r="M18" i="104"/>
  <c r="BQ11" i="104"/>
  <c r="AO18" i="104"/>
  <c r="AP42" i="104"/>
  <c r="AX42" i="104"/>
  <c r="BE40" i="104"/>
  <c r="BD27" i="104"/>
  <c r="BD40" i="104"/>
  <c r="AQ18" i="104"/>
  <c r="BR11" i="104"/>
  <c r="BW4" i="104"/>
  <c r="BX4" i="104"/>
  <c r="BD4" i="104"/>
  <c r="BD11" i="104"/>
  <c r="BD18" i="104"/>
  <c r="BO40" i="104"/>
  <c r="AM18" i="104"/>
  <c r="BP11" i="104"/>
  <c r="BB40" i="104"/>
  <c r="AJ42" i="104"/>
  <c r="AR42" i="104"/>
  <c r="BA11" i="104"/>
  <c r="AZ18" i="104"/>
  <c r="BS40" i="104"/>
  <c r="BZ35" i="104"/>
  <c r="BP4" i="104"/>
  <c r="BS11" i="104"/>
  <c r="BA13" i="104"/>
  <c r="BW17" i="104"/>
  <c r="BU21" i="104"/>
  <c r="BW27" i="104"/>
  <c r="BW31" i="104"/>
  <c r="BA35" i="104"/>
  <c r="BZ13" i="104"/>
  <c r="BQ4" i="104"/>
  <c r="BZ4" i="104"/>
  <c r="BW5" i="104"/>
  <c r="L11" i="104"/>
  <c r="AU11" i="104"/>
  <c r="BW15" i="104"/>
  <c r="N21" i="104"/>
  <c r="AM40" i="104"/>
  <c r="BP40" i="104"/>
  <c r="BA4" i="104"/>
  <c r="BR4" i="104"/>
  <c r="O21" i="104"/>
  <c r="BW21" i="104"/>
  <c r="BZ27" i="104"/>
  <c r="AV40" i="104"/>
  <c r="AV42" i="104"/>
  <c r="AW11" i="104"/>
  <c r="BE13" i="104"/>
  <c r="BW16" i="104"/>
  <c r="BE35" i="104"/>
  <c r="BW38" i="104"/>
  <c r="AO40" i="104"/>
  <c r="BQ40" i="104"/>
  <c r="AW40" i="104"/>
  <c r="BO11" i="104"/>
  <c r="BW29" i="104"/>
  <c r="BE4" i="104"/>
  <c r="BE11" i="104"/>
  <c r="BE18" i="104"/>
  <c r="BW7" i="104"/>
  <c r="AI11" i="104"/>
  <c r="AY11" i="104"/>
  <c r="BB11" i="104"/>
  <c r="CF59" i="102"/>
  <c r="O59" i="102"/>
  <c r="CI59" i="102"/>
  <c r="DM59" i="102"/>
  <c r="BQ59" i="102"/>
  <c r="EK59" i="102"/>
  <c r="BP59" i="102"/>
  <c r="EJ59" i="102"/>
  <c r="K63" i="102"/>
  <c r="DK59" i="102"/>
  <c r="DE58" i="102"/>
  <c r="BM58" i="102"/>
  <c r="EG58" i="102"/>
  <c r="DJ59" i="102"/>
  <c r="DP59" i="102"/>
  <c r="DG59" i="102"/>
  <c r="J63" i="102"/>
  <c r="DI59" i="102"/>
  <c r="BC59" i="102"/>
  <c r="DW59" i="102"/>
  <c r="BB59" i="102"/>
  <c r="DV59" i="102"/>
  <c r="DH59" i="102"/>
  <c r="CC59" i="102"/>
  <c r="DN59" i="102"/>
  <c r="J59" i="102"/>
  <c r="AW61" i="102"/>
  <c r="BS59" i="102"/>
  <c r="EM59" i="102"/>
  <c r="DQ59" i="102"/>
  <c r="I63" i="102"/>
  <c r="DC59" i="102"/>
  <c r="BL59" i="102"/>
  <c r="EF59" i="102"/>
  <c r="DL59" i="102"/>
  <c r="BS58" i="102"/>
  <c r="EM58" i="102"/>
  <c r="DQ58" i="102"/>
  <c r="DF59" i="102"/>
  <c r="AK59" i="102"/>
  <c r="BO59" i="102"/>
  <c r="EI59" i="102"/>
  <c r="EI6" i="102"/>
  <c r="BN59" i="102"/>
  <c r="EH59" i="102"/>
  <c r="EH6" i="102"/>
  <c r="BO58" i="102"/>
  <c r="EI58" i="102"/>
  <c r="DI58" i="102"/>
  <c r="K59" i="102"/>
  <c r="BI59" i="102"/>
  <c r="EC59" i="102"/>
  <c r="CF58" i="102"/>
  <c r="N58" i="102"/>
  <c r="CH58" i="102"/>
  <c r="DM58" i="102"/>
  <c r="BQ58" i="102"/>
  <c r="EK58" i="102"/>
  <c r="O58" i="102"/>
  <c r="CI58" i="102"/>
  <c r="AY61" i="102"/>
  <c r="DS59" i="102"/>
  <c r="BT59" i="102"/>
  <c r="EN59" i="102"/>
  <c r="AX61" i="102"/>
  <c r="DR59" i="102"/>
  <c r="L63" i="102"/>
  <c r="DO59" i="102"/>
  <c r="BR59" i="102"/>
  <c r="EL59" i="102"/>
  <c r="BZ40" i="104"/>
  <c r="BU40" i="104"/>
  <c r="BX40" i="104"/>
  <c r="AU18" i="104"/>
  <c r="BT11" i="104"/>
  <c r="AM42" i="104"/>
  <c r="BP18" i="104"/>
  <c r="BP42" i="104"/>
  <c r="L18" i="104"/>
  <c r="N11" i="104"/>
  <c r="BA18" i="104"/>
  <c r="AZ42" i="104"/>
  <c r="BT40" i="104"/>
  <c r="BW40" i="104"/>
  <c r="BN11" i="104"/>
  <c r="AI18" i="104"/>
  <c r="BS42" i="104"/>
  <c r="BV11" i="104"/>
  <c r="AY18" i="104"/>
  <c r="BE42" i="104"/>
  <c r="AO42" i="104"/>
  <c r="BQ18" i="104"/>
  <c r="BQ42" i="104"/>
  <c r="BZ11" i="104"/>
  <c r="BU11" i="104"/>
  <c r="AW18" i="104"/>
  <c r="BA40" i="104"/>
  <c r="AQ42" i="104"/>
  <c r="BR18" i="104"/>
  <c r="BR42" i="104"/>
  <c r="BO42" i="104"/>
  <c r="BD42" i="104"/>
  <c r="M42" i="104"/>
  <c r="DE59" i="102"/>
  <c r="BM59" i="102"/>
  <c r="EG59" i="102"/>
  <c r="CE59" i="102"/>
  <c r="CD59" i="102"/>
  <c r="N59" i="102"/>
  <c r="CH59" i="102"/>
  <c r="L42" i="104"/>
  <c r="O42" i="104"/>
  <c r="N18" i="104"/>
  <c r="O18" i="104"/>
  <c r="AI42" i="104"/>
  <c r="BN18" i="104"/>
  <c r="BN42" i="104"/>
  <c r="BX11" i="104"/>
  <c r="BW11" i="104"/>
  <c r="BA42" i="104"/>
  <c r="AY42" i="104"/>
  <c r="BV42" i="104"/>
  <c r="BV18" i="104"/>
  <c r="BB18" i="104"/>
  <c r="BT18" i="104"/>
  <c r="BT42" i="104"/>
  <c r="AU42" i="104"/>
  <c r="AW42" i="104"/>
  <c r="BU18" i="104"/>
  <c r="BZ18" i="104"/>
  <c r="BW42" i="104"/>
  <c r="BU42" i="104"/>
  <c r="BX42" i="104"/>
  <c r="BZ42" i="104"/>
  <c r="BB42" i="104"/>
  <c r="N42" i="104"/>
  <c r="L44" i="104"/>
  <c r="BX18" i="104"/>
  <c r="BW18" i="104"/>
  <c r="N44" i="104"/>
  <c r="M44" i="104"/>
  <c r="O44" i="104"/>
  <c r="BB39" i="103"/>
  <c r="BA39" i="103"/>
  <c r="BB23" i="103"/>
  <c r="BA23" i="103"/>
  <c r="O23" i="103"/>
  <c r="N23" i="103"/>
  <c r="BZ23" i="103"/>
  <c r="BZ17" i="103"/>
  <c r="BX23" i="103"/>
  <c r="BW23" i="103"/>
  <c r="BV17" i="103"/>
  <c r="BW17" i="103"/>
  <c r="AV6" i="107"/>
  <c r="BE23" i="107"/>
  <c r="BD23" i="107"/>
  <c r="BC23" i="107"/>
  <c r="BB23" i="107"/>
  <c r="AS23" i="107"/>
  <c r="AR23" i="107"/>
  <c r="AQ23" i="107"/>
  <c r="AP23" i="107"/>
  <c r="AO23" i="107"/>
  <c r="AN23" i="107"/>
  <c r="AM23" i="107"/>
  <c r="AL23" i="107"/>
  <c r="AJ23" i="107"/>
  <c r="AI23" i="107"/>
  <c r="O23" i="107"/>
  <c r="N23" i="107"/>
  <c r="BE22" i="107"/>
  <c r="BD22" i="107"/>
  <c r="BC22" i="107"/>
  <c r="BB22" i="107"/>
  <c r="AS22" i="107"/>
  <c r="AR22" i="107"/>
  <c r="AQ22" i="107"/>
  <c r="AP22" i="107"/>
  <c r="AO22" i="107"/>
  <c r="AN22" i="107"/>
  <c r="AM22" i="107"/>
  <c r="AL22" i="107"/>
  <c r="AJ22" i="107"/>
  <c r="AI22" i="107"/>
  <c r="O22" i="107"/>
  <c r="N22" i="107"/>
  <c r="BE21" i="107"/>
  <c r="BD21" i="107"/>
  <c r="BC21" i="107"/>
  <c r="BB21" i="107"/>
  <c r="AS21" i="107"/>
  <c r="AR21" i="107"/>
  <c r="AQ21" i="107"/>
  <c r="AP21" i="107"/>
  <c r="AO21" i="107"/>
  <c r="AN21" i="107"/>
  <c r="AM21" i="107"/>
  <c r="AL21" i="107"/>
  <c r="AJ21" i="107"/>
  <c r="AI21" i="107"/>
  <c r="O21" i="107"/>
  <c r="N21" i="107"/>
  <c r="BE20" i="107"/>
  <c r="BD20" i="107"/>
  <c r="BC20" i="107"/>
  <c r="BB20" i="107"/>
  <c r="AS20" i="107"/>
  <c r="AR20" i="107"/>
  <c r="AQ20" i="107"/>
  <c r="AP20" i="107"/>
  <c r="AO20" i="107"/>
  <c r="AN20" i="107"/>
  <c r="AM20" i="107"/>
  <c r="AL20" i="107"/>
  <c r="AJ20" i="107"/>
  <c r="AI20" i="107"/>
  <c r="O20" i="107"/>
  <c r="N20" i="107"/>
  <c r="BE19" i="107"/>
  <c r="BD19" i="107"/>
  <c r="BC19" i="107"/>
  <c r="BB19" i="107"/>
  <c r="AS19" i="107"/>
  <c r="AR19" i="107"/>
  <c r="AQ19" i="107"/>
  <c r="AP19" i="107"/>
  <c r="AO19" i="107"/>
  <c r="AN19" i="107"/>
  <c r="AM19" i="107"/>
  <c r="AL19" i="107"/>
  <c r="AJ19" i="107"/>
  <c r="AI19" i="107"/>
  <c r="O19" i="107"/>
  <c r="N19" i="107"/>
  <c r="AS18" i="107"/>
  <c r="CI18" i="107"/>
  <c r="AR18" i="107"/>
  <c r="CH18" i="107"/>
  <c r="AJ18" i="107"/>
  <c r="AI18" i="107"/>
  <c r="AG18" i="107"/>
  <c r="BZ18" i="107"/>
  <c r="AF18" i="107"/>
  <c r="BY18" i="107"/>
  <c r="AE18" i="107"/>
  <c r="BX18" i="107"/>
  <c r="AD18" i="107"/>
  <c r="BW18" i="107"/>
  <c r="AC18" i="107"/>
  <c r="BV18" i="107"/>
  <c r="AB18" i="107"/>
  <c r="BU18" i="107"/>
  <c r="AA18" i="107"/>
  <c r="AQ18" i="107"/>
  <c r="CG18" i="107"/>
  <c r="Z18" i="107"/>
  <c r="BS18" i="107"/>
  <c r="Y18" i="107"/>
  <c r="BR18" i="107"/>
  <c r="X18" i="107"/>
  <c r="BQ18" i="107"/>
  <c r="W18" i="107"/>
  <c r="BP18" i="107"/>
  <c r="V18" i="107"/>
  <c r="BO18" i="107"/>
  <c r="U18" i="107"/>
  <c r="AN18" i="107"/>
  <c r="CD18" i="107"/>
  <c r="T18" i="107"/>
  <c r="BM18" i="107"/>
  <c r="S18" i="107"/>
  <c r="AM18" i="107"/>
  <c r="CC18" i="107"/>
  <c r="R18" i="107"/>
  <c r="AL18" i="107"/>
  <c r="CB18" i="107"/>
  <c r="Q18" i="107"/>
  <c r="BJ18" i="107"/>
  <c r="N18" i="107"/>
  <c r="BG18" i="107"/>
  <c r="M18" i="107"/>
  <c r="O18" i="107"/>
  <c r="BH18" i="107"/>
  <c r="L18" i="107"/>
  <c r="BE18" i="107"/>
  <c r="K18" i="107"/>
  <c r="BD18" i="107"/>
  <c r="J18" i="107"/>
  <c r="BC18" i="107"/>
  <c r="I18" i="107"/>
  <c r="BB18" i="107"/>
  <c r="BA18" i="107"/>
  <c r="AZ18" i="107"/>
  <c r="AY18" i="107"/>
  <c r="AX18" i="107"/>
  <c r="AW18" i="107"/>
  <c r="AV18" i="107"/>
  <c r="BE17" i="107"/>
  <c r="BD17" i="107"/>
  <c r="BC17" i="107"/>
  <c r="BB17" i="107"/>
  <c r="AS17" i="107"/>
  <c r="AR17" i="107"/>
  <c r="AQ17" i="107"/>
  <c r="AP17" i="107"/>
  <c r="AO17" i="107"/>
  <c r="AN17" i="107"/>
  <c r="AM17" i="107"/>
  <c r="AL17" i="107"/>
  <c r="AJ17" i="107"/>
  <c r="AI17" i="107"/>
  <c r="O17" i="107"/>
  <c r="N17" i="107"/>
  <c r="BE16" i="107"/>
  <c r="BD16" i="107"/>
  <c r="BC16" i="107"/>
  <c r="BB16" i="107"/>
  <c r="AS16" i="107"/>
  <c r="AR16" i="107"/>
  <c r="AQ16" i="107"/>
  <c r="AP16" i="107"/>
  <c r="AO16" i="107"/>
  <c r="AN16" i="107"/>
  <c r="AM16" i="107"/>
  <c r="AL16" i="107"/>
  <c r="AJ16" i="107"/>
  <c r="AI16" i="107"/>
  <c r="O16" i="107"/>
  <c r="N16" i="107"/>
  <c r="BE15" i="107"/>
  <c r="BD15" i="107"/>
  <c r="BC15" i="107"/>
  <c r="BB15" i="107"/>
  <c r="AS15" i="107"/>
  <c r="AR15" i="107"/>
  <c r="AQ15" i="107"/>
  <c r="AP15" i="107"/>
  <c r="AO15" i="107"/>
  <c r="AN15" i="107"/>
  <c r="AM15" i="107"/>
  <c r="AL15" i="107"/>
  <c r="AJ15" i="107"/>
  <c r="AI15" i="107"/>
  <c r="O15" i="107"/>
  <c r="N15" i="107"/>
  <c r="BE14" i="107"/>
  <c r="BD14" i="107"/>
  <c r="BC14" i="107"/>
  <c r="BB14" i="107"/>
  <c r="AS14" i="107"/>
  <c r="AR14" i="107"/>
  <c r="AQ14" i="107"/>
  <c r="AP14" i="107"/>
  <c r="AO14" i="107"/>
  <c r="AN14" i="107"/>
  <c r="AM14" i="107"/>
  <c r="AL14" i="107"/>
  <c r="AJ14" i="107"/>
  <c r="AI14" i="107"/>
  <c r="O14" i="107"/>
  <c r="N14" i="107"/>
  <c r="BE13" i="107"/>
  <c r="BD13" i="107"/>
  <c r="BC13" i="107"/>
  <c r="BB13" i="107"/>
  <c r="AS13" i="107"/>
  <c r="AR13" i="107"/>
  <c r="AQ13" i="107"/>
  <c r="AP13" i="107"/>
  <c r="AO13" i="107"/>
  <c r="AN13" i="107"/>
  <c r="AM13" i="107"/>
  <c r="AL13" i="107"/>
  <c r="AJ13" i="107"/>
  <c r="AI13" i="107"/>
  <c r="O13" i="107"/>
  <c r="N13" i="107"/>
  <c r="AQ12" i="107"/>
  <c r="CG12" i="107"/>
  <c r="AP12" i="107"/>
  <c r="CF12" i="107"/>
  <c r="AM12" i="107"/>
  <c r="CC12" i="107"/>
  <c r="AG12" i="107"/>
  <c r="AJ12" i="107"/>
  <c r="AF12" i="107"/>
  <c r="AS12" i="107"/>
  <c r="CI12" i="107"/>
  <c r="AE12" i="107"/>
  <c r="BX12" i="107"/>
  <c r="AD12" i="107"/>
  <c r="BW12" i="107"/>
  <c r="AC12" i="107"/>
  <c r="BV12" i="107"/>
  <c r="AB12" i="107"/>
  <c r="BU12" i="107"/>
  <c r="AA12" i="107"/>
  <c r="BT12" i="107"/>
  <c r="Z12" i="107"/>
  <c r="BS12" i="107"/>
  <c r="Y12" i="107"/>
  <c r="BR12" i="107"/>
  <c r="X12" i="107"/>
  <c r="BQ12" i="107"/>
  <c r="W12" i="107"/>
  <c r="BP12" i="107"/>
  <c r="V12" i="107"/>
  <c r="BO12" i="107"/>
  <c r="U12" i="107"/>
  <c r="AN12" i="107"/>
  <c r="CD12" i="107"/>
  <c r="T12" i="107"/>
  <c r="BM12" i="107"/>
  <c r="S12" i="107"/>
  <c r="BL12" i="107"/>
  <c r="R12" i="107"/>
  <c r="BK12" i="107"/>
  <c r="Q12" i="107"/>
  <c r="AL12" i="107"/>
  <c r="CB12" i="107"/>
  <c r="O12" i="107"/>
  <c r="BH12" i="107"/>
  <c r="M12" i="107"/>
  <c r="BF12" i="107"/>
  <c r="L12" i="107"/>
  <c r="N12" i="107"/>
  <c r="BG12" i="107"/>
  <c r="K12" i="107"/>
  <c r="BD12" i="107"/>
  <c r="J12" i="107"/>
  <c r="BC12" i="107"/>
  <c r="I12" i="107"/>
  <c r="BB12" i="107"/>
  <c r="BA12" i="107"/>
  <c r="AZ12" i="107"/>
  <c r="AY12" i="107"/>
  <c r="AX12" i="107"/>
  <c r="AW12" i="107"/>
  <c r="AV12" i="107"/>
  <c r="BE11" i="107"/>
  <c r="BD11" i="107"/>
  <c r="BC11" i="107"/>
  <c r="BB11" i="107"/>
  <c r="AS11" i="107"/>
  <c r="AR11" i="107"/>
  <c r="AQ11" i="107"/>
  <c r="AP11" i="107"/>
  <c r="AO11" i="107"/>
  <c r="AN11" i="107"/>
  <c r="AM11" i="107"/>
  <c r="AL11" i="107"/>
  <c r="AJ11" i="107"/>
  <c r="AI11" i="107"/>
  <c r="O11" i="107"/>
  <c r="N11" i="107"/>
  <c r="BE10" i="107"/>
  <c r="BD10" i="107"/>
  <c r="BC10" i="107"/>
  <c r="BB10" i="107"/>
  <c r="AS10" i="107"/>
  <c r="AR10" i="107"/>
  <c r="AQ10" i="107"/>
  <c r="AP10" i="107"/>
  <c r="AO10" i="107"/>
  <c r="AN10" i="107"/>
  <c r="AM10" i="107"/>
  <c r="AL10" i="107"/>
  <c r="AJ10" i="107"/>
  <c r="AI10" i="107"/>
  <c r="O10" i="107"/>
  <c r="N10" i="107"/>
  <c r="BE9" i="107"/>
  <c r="BD9" i="107"/>
  <c r="BC9" i="107"/>
  <c r="BB9" i="107"/>
  <c r="AS9" i="107"/>
  <c r="AR9" i="107"/>
  <c r="AQ9" i="107"/>
  <c r="AP9" i="107"/>
  <c r="AO9" i="107"/>
  <c r="AN9" i="107"/>
  <c r="AM9" i="107"/>
  <c r="AL9" i="107"/>
  <c r="AJ9" i="107"/>
  <c r="AI9" i="107"/>
  <c r="O9" i="107"/>
  <c r="N9" i="107"/>
  <c r="BE8" i="107"/>
  <c r="BD8" i="107"/>
  <c r="BC8" i="107"/>
  <c r="BB8" i="107"/>
  <c r="AS8" i="107"/>
  <c r="AR8" i="107"/>
  <c r="AQ8" i="107"/>
  <c r="AP8" i="107"/>
  <c r="AO8" i="107"/>
  <c r="AN8" i="107"/>
  <c r="AM8" i="107"/>
  <c r="AL8" i="107"/>
  <c r="AJ8" i="107"/>
  <c r="AI8" i="107"/>
  <c r="O8" i="107"/>
  <c r="N8" i="107"/>
  <c r="BE7" i="107"/>
  <c r="BD7" i="107"/>
  <c r="BC7" i="107"/>
  <c r="BB7" i="107"/>
  <c r="AS7" i="107"/>
  <c r="AR7" i="107"/>
  <c r="AQ7" i="107"/>
  <c r="AP7" i="107"/>
  <c r="AO7" i="107"/>
  <c r="AN7" i="107"/>
  <c r="AM7" i="107"/>
  <c r="AL7" i="107"/>
  <c r="AJ7" i="107"/>
  <c r="AI7" i="107"/>
  <c r="O7" i="107"/>
  <c r="N7" i="107"/>
  <c r="AJ6" i="107"/>
  <c r="AI6" i="107"/>
  <c r="AG6" i="107"/>
  <c r="BZ6" i="107"/>
  <c r="AF6" i="107"/>
  <c r="BY6" i="107"/>
  <c r="AE6" i="107"/>
  <c r="AS6" i="107"/>
  <c r="CI6" i="107"/>
  <c r="AD6" i="107"/>
  <c r="BW6" i="107"/>
  <c r="AC6" i="107"/>
  <c r="BV6" i="107"/>
  <c r="AB6" i="107"/>
  <c r="BU6" i="107"/>
  <c r="AA6" i="107"/>
  <c r="BT6" i="107"/>
  <c r="Z6" i="107"/>
  <c r="BS6" i="107"/>
  <c r="Y6" i="107"/>
  <c r="BR6" i="107"/>
  <c r="X6" i="107"/>
  <c r="BQ6" i="107"/>
  <c r="W6" i="107"/>
  <c r="AO6" i="107"/>
  <c r="CE6" i="107"/>
  <c r="V6" i="107"/>
  <c r="BO6" i="107"/>
  <c r="U6" i="107"/>
  <c r="BN6" i="107"/>
  <c r="T6" i="107"/>
  <c r="BM6" i="107"/>
  <c r="S6" i="107"/>
  <c r="AM6" i="107"/>
  <c r="CC6" i="107"/>
  <c r="R6" i="107"/>
  <c r="BK6" i="107"/>
  <c r="Q6" i="107"/>
  <c r="AL6" i="107"/>
  <c r="CB6" i="107"/>
  <c r="N6" i="107"/>
  <c r="BG6" i="107"/>
  <c r="M6" i="107"/>
  <c r="O6" i="107"/>
  <c r="BH6" i="107"/>
  <c r="L6" i="107"/>
  <c r="BE6" i="107"/>
  <c r="K6" i="107"/>
  <c r="BD6" i="107"/>
  <c r="J6" i="107"/>
  <c r="BC6" i="107"/>
  <c r="I6" i="107"/>
  <c r="BB6" i="107"/>
  <c r="BA6" i="107"/>
  <c r="AZ6" i="107"/>
  <c r="AY6" i="107"/>
  <c r="AX6" i="107"/>
  <c r="AW6" i="107"/>
  <c r="CI4" i="107"/>
  <c r="CH4" i="107"/>
  <c r="CG4" i="107"/>
  <c r="CF4" i="107"/>
  <c r="CE4" i="107"/>
  <c r="CD4" i="107"/>
  <c r="CC4" i="107"/>
  <c r="CB4" i="107"/>
  <c r="BY4" i="107"/>
  <c r="BX4" i="107"/>
  <c r="BW4" i="107"/>
  <c r="BV4" i="107"/>
  <c r="BU4" i="107"/>
  <c r="BT4" i="107"/>
  <c r="BS4" i="107"/>
  <c r="BR4" i="107"/>
  <c r="BQ4" i="107"/>
  <c r="BP4" i="107"/>
  <c r="BO4" i="107"/>
  <c r="BF4" i="107"/>
  <c r="BH4" i="107"/>
  <c r="BG4" i="107"/>
  <c r="CZ59" i="108"/>
  <c r="CY59" i="108"/>
  <c r="CX59" i="108"/>
  <c r="CW59" i="108"/>
  <c r="CV59" i="108"/>
  <c r="CU59" i="108"/>
  <c r="CT59" i="108"/>
  <c r="CS59" i="108"/>
  <c r="CR59" i="108"/>
  <c r="CQ59" i="108"/>
  <c r="CP59" i="108"/>
  <c r="CO59" i="108"/>
  <c r="CN59" i="108"/>
  <c r="CM59" i="108"/>
  <c r="CL59" i="108"/>
  <c r="CK59" i="108"/>
  <c r="CJ59" i="108"/>
  <c r="CI59" i="108"/>
  <c r="BZ59" i="108"/>
  <c r="BY59" i="108"/>
  <c r="BX59" i="108"/>
  <c r="BW59" i="108"/>
  <c r="BV59" i="108"/>
  <c r="BU59" i="108"/>
  <c r="AU59" i="108"/>
  <c r="EB58" i="108"/>
  <c r="DV58" i="108"/>
  <c r="DT58" i="108"/>
  <c r="DE58" i="108"/>
  <c r="CZ58" i="108"/>
  <c r="CY58" i="108"/>
  <c r="CX58" i="108"/>
  <c r="CW58" i="108"/>
  <c r="CV58" i="108"/>
  <c r="CU58" i="108"/>
  <c r="CT58" i="108"/>
  <c r="CS58" i="108"/>
  <c r="CR58" i="108"/>
  <c r="CQ58" i="108"/>
  <c r="CP58" i="108"/>
  <c r="CO58" i="108"/>
  <c r="CN58" i="108"/>
  <c r="CM58" i="108"/>
  <c r="CL58" i="108"/>
  <c r="CK58" i="108"/>
  <c r="CJ58" i="108"/>
  <c r="CI58" i="108"/>
  <c r="BZ58" i="108"/>
  <c r="BY58" i="108"/>
  <c r="BX58" i="108"/>
  <c r="BW58" i="108"/>
  <c r="BV58" i="108"/>
  <c r="BU58" i="108"/>
  <c r="BJ58" i="108"/>
  <c r="BI58" i="108"/>
  <c r="EA58" i="108"/>
  <c r="BH58" i="108"/>
  <c r="DZ58" i="108"/>
  <c r="BG58" i="108"/>
  <c r="DY58" i="108"/>
  <c r="BF58" i="108"/>
  <c r="DX58" i="108"/>
  <c r="BE58" i="108"/>
  <c r="DW58" i="108"/>
  <c r="BD58" i="108"/>
  <c r="BC58" i="108"/>
  <c r="DU58" i="108"/>
  <c r="BB58" i="108"/>
  <c r="BA58" i="108"/>
  <c r="DS58" i="108"/>
  <c r="AY58" i="108"/>
  <c r="DQ58" i="108"/>
  <c r="AW58" i="108"/>
  <c r="AQ58" i="108"/>
  <c r="AO58" i="108"/>
  <c r="AI58" i="108"/>
  <c r="BR57" i="108"/>
  <c r="BQ57" i="108"/>
  <c r="BP57" i="108"/>
  <c r="EI56" i="108"/>
  <c r="EC56" i="108"/>
  <c r="EB56" i="108"/>
  <c r="EA56" i="108"/>
  <c r="DZ56" i="108"/>
  <c r="DY56" i="108"/>
  <c r="DX56" i="108"/>
  <c r="DW56" i="108"/>
  <c r="DV56" i="108"/>
  <c r="DU56" i="108"/>
  <c r="DT56" i="108"/>
  <c r="DS56" i="108"/>
  <c r="DQ56" i="108"/>
  <c r="DP56" i="108"/>
  <c r="DO56" i="108"/>
  <c r="DN56" i="108"/>
  <c r="DM56" i="108"/>
  <c r="DL56" i="108"/>
  <c r="DK56" i="108"/>
  <c r="DJ56" i="108"/>
  <c r="DI56" i="108"/>
  <c r="DH56" i="108"/>
  <c r="DG56" i="108"/>
  <c r="DF56" i="108"/>
  <c r="DE56" i="108"/>
  <c r="DD56" i="108"/>
  <c r="DC56" i="108"/>
  <c r="DB56" i="108"/>
  <c r="DA56" i="108"/>
  <c r="CZ56" i="108"/>
  <c r="CY56" i="108"/>
  <c r="CX56" i="108"/>
  <c r="CW56" i="108"/>
  <c r="CV56" i="108"/>
  <c r="CU56" i="108"/>
  <c r="CT56" i="108"/>
  <c r="CS56" i="108"/>
  <c r="CR56" i="108"/>
  <c r="CQ56" i="108"/>
  <c r="CP56" i="108"/>
  <c r="CO56" i="108"/>
  <c r="CN56" i="108"/>
  <c r="CM56" i="108"/>
  <c r="CL56" i="108"/>
  <c r="CK56" i="108"/>
  <c r="CJ56" i="108"/>
  <c r="CI56" i="108"/>
  <c r="CG56" i="108"/>
  <c r="CE56" i="108"/>
  <c r="CD56" i="108"/>
  <c r="CC56" i="108"/>
  <c r="CB56" i="108"/>
  <c r="CA56" i="108"/>
  <c r="BZ56" i="108"/>
  <c r="BY56" i="108"/>
  <c r="BX56" i="108"/>
  <c r="BW56" i="108"/>
  <c r="BV56" i="108"/>
  <c r="BU56" i="108"/>
  <c r="BR56" i="108"/>
  <c r="EJ56" i="108"/>
  <c r="BQ56" i="108"/>
  <c r="BP56" i="108"/>
  <c r="EH56" i="108"/>
  <c r="BO56" i="108"/>
  <c r="EG56" i="108"/>
  <c r="BN56" i="108"/>
  <c r="EF56" i="108"/>
  <c r="BM56" i="108"/>
  <c r="EE56" i="108"/>
  <c r="BL56" i="108"/>
  <c r="ED56" i="108"/>
  <c r="BK56" i="108"/>
  <c r="O56" i="108"/>
  <c r="N56" i="108"/>
  <c r="CF56" i="108"/>
  <c r="CD55" i="108"/>
  <c r="CC55" i="108"/>
  <c r="CB55" i="108"/>
  <c r="CA55" i="108"/>
  <c r="BR55" i="108"/>
  <c r="BQ55" i="108"/>
  <c r="BP55" i="108"/>
  <c r="BO55" i="108"/>
  <c r="BN55" i="108"/>
  <c r="BM55" i="108"/>
  <c r="BL55" i="108"/>
  <c r="BK55" i="108"/>
  <c r="O55" i="108"/>
  <c r="N55" i="108"/>
  <c r="CD54" i="108"/>
  <c r="CC54" i="108"/>
  <c r="CB54" i="108"/>
  <c r="CA54" i="108"/>
  <c r="BR54" i="108"/>
  <c r="BQ54" i="108"/>
  <c r="BP54" i="108"/>
  <c r="BO54" i="108"/>
  <c r="BN54" i="108"/>
  <c r="BM54" i="108"/>
  <c r="BL54" i="108"/>
  <c r="BK54" i="108"/>
  <c r="O54" i="108"/>
  <c r="N54" i="108"/>
  <c r="CD53" i="108"/>
  <c r="CC53" i="108"/>
  <c r="CB53" i="108"/>
  <c r="CA53" i="108"/>
  <c r="BR53" i="108"/>
  <c r="BQ53" i="108"/>
  <c r="BP53" i="108"/>
  <c r="BO53" i="108"/>
  <c r="BN53" i="108"/>
  <c r="BM53" i="108"/>
  <c r="BL53" i="108"/>
  <c r="BK53" i="108"/>
  <c r="O53" i="108"/>
  <c r="N53" i="108"/>
  <c r="CD52" i="108"/>
  <c r="CC52" i="108"/>
  <c r="CB52" i="108"/>
  <c r="CA52" i="108"/>
  <c r="BR52" i="108"/>
  <c r="BQ52" i="108"/>
  <c r="BP52" i="108"/>
  <c r="BO52" i="108"/>
  <c r="BN52" i="108"/>
  <c r="BM52" i="108"/>
  <c r="BM51" i="108"/>
  <c r="EE51" i="108"/>
  <c r="BL52" i="108"/>
  <c r="BK52" i="108"/>
  <c r="O52" i="108"/>
  <c r="N52" i="108"/>
  <c r="EB51" i="108"/>
  <c r="EA51" i="108"/>
  <c r="DZ51" i="108"/>
  <c r="DY51" i="108"/>
  <c r="DX51" i="108"/>
  <c r="DW51" i="108"/>
  <c r="DV51" i="108"/>
  <c r="DU51" i="108"/>
  <c r="DT51" i="108"/>
  <c r="DS51" i="108"/>
  <c r="DJ51" i="108"/>
  <c r="CZ51" i="108"/>
  <c r="CY51" i="108"/>
  <c r="CX51" i="108"/>
  <c r="CW51" i="108"/>
  <c r="CV51" i="108"/>
  <c r="CU51" i="108"/>
  <c r="CT51" i="108"/>
  <c r="CS51" i="108"/>
  <c r="CR51" i="108"/>
  <c r="CQ51" i="108"/>
  <c r="CP51" i="108"/>
  <c r="CO51" i="108"/>
  <c r="CN51" i="108"/>
  <c r="CM51" i="108"/>
  <c r="CL51" i="108"/>
  <c r="CK51" i="108"/>
  <c r="CJ51" i="108"/>
  <c r="CI51" i="108"/>
  <c r="CC51" i="108"/>
  <c r="BZ51" i="108"/>
  <c r="BY51" i="108"/>
  <c r="BX51" i="108"/>
  <c r="BW51" i="108"/>
  <c r="BV51" i="108"/>
  <c r="BU51" i="108"/>
  <c r="BQ51" i="108"/>
  <c r="EI51" i="108"/>
  <c r="AY51" i="108"/>
  <c r="DQ51" i="108"/>
  <c r="AX51" i="108"/>
  <c r="DP51" i="108"/>
  <c r="AW51" i="108"/>
  <c r="DO51" i="108"/>
  <c r="AV51" i="108"/>
  <c r="DN51" i="108"/>
  <c r="AU51" i="108"/>
  <c r="DM51" i="108"/>
  <c r="AT51" i="108"/>
  <c r="DL51" i="108"/>
  <c r="AS51" i="108"/>
  <c r="BP51" i="108"/>
  <c r="EH51" i="108"/>
  <c r="AR51" i="108"/>
  <c r="BO51" i="108"/>
  <c r="EG51" i="108"/>
  <c r="AQ51" i="108"/>
  <c r="DI51" i="108"/>
  <c r="AP51" i="108"/>
  <c r="DH51" i="108"/>
  <c r="AO51" i="108"/>
  <c r="DG51" i="108"/>
  <c r="AN51" i="108"/>
  <c r="DF51" i="108"/>
  <c r="AM51" i="108"/>
  <c r="DE51" i="108"/>
  <c r="AL51" i="108"/>
  <c r="DD51" i="108"/>
  <c r="AK51" i="108"/>
  <c r="DC51" i="108"/>
  <c r="AJ51" i="108"/>
  <c r="DB51" i="108"/>
  <c r="AI51" i="108"/>
  <c r="DA51" i="108"/>
  <c r="O51" i="108"/>
  <c r="CG51" i="108"/>
  <c r="M51" i="108"/>
  <c r="CE51" i="108"/>
  <c r="L51" i="108"/>
  <c r="N51" i="108"/>
  <c r="CF51" i="108"/>
  <c r="K51" i="108"/>
  <c r="J51" i="108"/>
  <c r="CB51" i="108"/>
  <c r="I51" i="108"/>
  <c r="CA51" i="108"/>
  <c r="CD50" i="108"/>
  <c r="CC50" i="108"/>
  <c r="CB50" i="108"/>
  <c r="CA50" i="108"/>
  <c r="BR50" i="108"/>
  <c r="BQ50" i="108"/>
  <c r="BP50" i="108"/>
  <c r="BO50" i="108"/>
  <c r="BN50" i="108"/>
  <c r="BM50" i="108"/>
  <c r="BL50" i="108"/>
  <c r="BK50" i="108"/>
  <c r="O50" i="108"/>
  <c r="N50" i="108"/>
  <c r="CD49" i="108"/>
  <c r="CC49" i="108"/>
  <c r="CB49" i="108"/>
  <c r="CA49" i="108"/>
  <c r="BR49" i="108"/>
  <c r="BQ49" i="108"/>
  <c r="BP49" i="108"/>
  <c r="BO49" i="108"/>
  <c r="BN49" i="108"/>
  <c r="BM49" i="108"/>
  <c r="BL49" i="108"/>
  <c r="BK49" i="108"/>
  <c r="O49" i="108"/>
  <c r="N49" i="108"/>
  <c r="CD48" i="108"/>
  <c r="CC48" i="108"/>
  <c r="CB48" i="108"/>
  <c r="CA48" i="108"/>
  <c r="BR48" i="108"/>
  <c r="BQ48" i="108"/>
  <c r="BP48" i="108"/>
  <c r="BO48" i="108"/>
  <c r="BN48" i="108"/>
  <c r="BM48" i="108"/>
  <c r="BL48" i="108"/>
  <c r="BK48" i="108"/>
  <c r="O48" i="108"/>
  <c r="N48" i="108"/>
  <c r="CD47" i="108"/>
  <c r="CC47" i="108"/>
  <c r="CB47" i="108"/>
  <c r="CA47" i="108"/>
  <c r="BR47" i="108"/>
  <c r="BQ47" i="108"/>
  <c r="BP47" i="108"/>
  <c r="BO47" i="108"/>
  <c r="BN47" i="108"/>
  <c r="BM47" i="108"/>
  <c r="BL47" i="108"/>
  <c r="BK47" i="108"/>
  <c r="O47" i="108"/>
  <c r="N47" i="108"/>
  <c r="EC46" i="108"/>
  <c r="EA46" i="108"/>
  <c r="DS46" i="108"/>
  <c r="DJ46" i="108"/>
  <c r="DD46" i="108"/>
  <c r="DB46" i="108"/>
  <c r="CZ46" i="108"/>
  <c r="CY46" i="108"/>
  <c r="CX46" i="108"/>
  <c r="CW46" i="108"/>
  <c r="CV46" i="108"/>
  <c r="CU46" i="108"/>
  <c r="CT46" i="108"/>
  <c r="CS46" i="108"/>
  <c r="CR46" i="108"/>
  <c r="CQ46" i="108"/>
  <c r="CP46" i="108"/>
  <c r="CO46" i="108"/>
  <c r="CN46" i="108"/>
  <c r="CM46" i="108"/>
  <c r="CL46" i="108"/>
  <c r="CK46" i="108"/>
  <c r="CJ46" i="108"/>
  <c r="CI46" i="108"/>
  <c r="BZ46" i="108"/>
  <c r="BY46" i="108"/>
  <c r="BX46" i="108"/>
  <c r="BW46" i="108"/>
  <c r="BV46" i="108"/>
  <c r="BU46" i="108"/>
  <c r="BK46" i="108"/>
  <c r="BJ46" i="108"/>
  <c r="EB46" i="108"/>
  <c r="BI46" i="108"/>
  <c r="BH46" i="108"/>
  <c r="DZ46" i="108"/>
  <c r="BG46" i="108"/>
  <c r="DY46" i="108"/>
  <c r="BF46" i="108"/>
  <c r="DX46" i="108"/>
  <c r="BE46" i="108"/>
  <c r="DW46" i="108"/>
  <c r="BD46" i="108"/>
  <c r="DV46" i="108"/>
  <c r="BC46" i="108"/>
  <c r="DU46" i="108"/>
  <c r="BB46" i="108"/>
  <c r="DT46" i="108"/>
  <c r="BA46" i="108"/>
  <c r="AY46" i="108"/>
  <c r="DQ46" i="108"/>
  <c r="AX46" i="108"/>
  <c r="DP46" i="108"/>
  <c r="AW46" i="108"/>
  <c r="BR46" i="108"/>
  <c r="EJ46" i="108"/>
  <c r="AV46" i="108"/>
  <c r="AU46" i="108"/>
  <c r="AU58" i="108"/>
  <c r="DM58" i="108"/>
  <c r="AT46" i="108"/>
  <c r="AT58" i="108"/>
  <c r="DL58" i="108"/>
  <c r="AS46" i="108"/>
  <c r="AR46" i="108"/>
  <c r="AQ46" i="108"/>
  <c r="DI46" i="108"/>
  <c r="AP46" i="108"/>
  <c r="DH46" i="108"/>
  <c r="AO46" i="108"/>
  <c r="DG46" i="108"/>
  <c r="AN46" i="108"/>
  <c r="AM46" i="108"/>
  <c r="AM58" i="108"/>
  <c r="AM59" i="108"/>
  <c r="AL46" i="108"/>
  <c r="AL58" i="108"/>
  <c r="DD58" i="108"/>
  <c r="AK46" i="108"/>
  <c r="AK58" i="108"/>
  <c r="AJ46" i="108"/>
  <c r="AI46" i="108"/>
  <c r="DA46" i="108"/>
  <c r="M46" i="108"/>
  <c r="L46" i="108"/>
  <c r="L58" i="108"/>
  <c r="CD58" i="108"/>
  <c r="K46" i="108"/>
  <c r="K58" i="108"/>
  <c r="CC58" i="108"/>
  <c r="J46" i="108"/>
  <c r="CB46" i="108"/>
  <c r="I46" i="108"/>
  <c r="CA46" i="108"/>
  <c r="EE45" i="108"/>
  <c r="DY45" i="108"/>
  <c r="DW45" i="108"/>
  <c r="DQ45" i="108"/>
  <c r="DP45" i="108"/>
  <c r="DO45" i="108"/>
  <c r="DN45" i="108"/>
  <c r="DM45" i="108"/>
  <c r="DL45" i="108"/>
  <c r="DK45" i="108"/>
  <c r="DJ45" i="108"/>
  <c r="DI45" i="108"/>
  <c r="DH45" i="108"/>
  <c r="DG45" i="108"/>
  <c r="DF45" i="108"/>
  <c r="DE45" i="108"/>
  <c r="DD45" i="108"/>
  <c r="DC45" i="108"/>
  <c r="DB45" i="108"/>
  <c r="DA45" i="108"/>
  <c r="CZ45" i="108"/>
  <c r="CY45" i="108"/>
  <c r="CX45" i="108"/>
  <c r="CW45" i="108"/>
  <c r="CV45" i="108"/>
  <c r="CU45" i="108"/>
  <c r="CT45" i="108"/>
  <c r="CS45" i="108"/>
  <c r="CR45" i="108"/>
  <c r="CQ45" i="108"/>
  <c r="CP45" i="108"/>
  <c r="CO45" i="108"/>
  <c r="CN45" i="108"/>
  <c r="CM45" i="108"/>
  <c r="CL45" i="108"/>
  <c r="CK45" i="108"/>
  <c r="CJ45" i="108"/>
  <c r="CI45" i="108"/>
  <c r="CG45" i="108"/>
  <c r="CE45" i="108"/>
  <c r="CD45" i="108"/>
  <c r="CC45" i="108"/>
  <c r="CB45" i="108"/>
  <c r="CA45" i="108"/>
  <c r="BZ45" i="108"/>
  <c r="BY45" i="108"/>
  <c r="BX45" i="108"/>
  <c r="BW45" i="108"/>
  <c r="BV45" i="108"/>
  <c r="BU45" i="108"/>
  <c r="BR45" i="108"/>
  <c r="EJ45" i="108"/>
  <c r="BQ45" i="108"/>
  <c r="EI45" i="108"/>
  <c r="BP45" i="108"/>
  <c r="EH45" i="108"/>
  <c r="BO45" i="108"/>
  <c r="EG45" i="108"/>
  <c r="BN45" i="108"/>
  <c r="EF45" i="108"/>
  <c r="BM45" i="108"/>
  <c r="BL45" i="108"/>
  <c r="ED45" i="108"/>
  <c r="BK45" i="108"/>
  <c r="EC45" i="108"/>
  <c r="BJ45" i="108"/>
  <c r="EB45" i="108"/>
  <c r="BI45" i="108"/>
  <c r="EA45" i="108"/>
  <c r="BH45" i="108"/>
  <c r="DZ45" i="108"/>
  <c r="BG45" i="108"/>
  <c r="BF45" i="108"/>
  <c r="DX45" i="108"/>
  <c r="BE45" i="108"/>
  <c r="BD45" i="108"/>
  <c r="DV45" i="108"/>
  <c r="BC45" i="108"/>
  <c r="DU45" i="108"/>
  <c r="BB45" i="108"/>
  <c r="DT45" i="108"/>
  <c r="BA45" i="108"/>
  <c r="DS45" i="108"/>
  <c r="O45" i="108"/>
  <c r="N45" i="108"/>
  <c r="CF45" i="108"/>
  <c r="EC44" i="108"/>
  <c r="EB44" i="108"/>
  <c r="EA44" i="108"/>
  <c r="DZ44" i="108"/>
  <c r="DY44" i="108"/>
  <c r="DX44" i="108"/>
  <c r="DW44" i="108"/>
  <c r="DV44" i="108"/>
  <c r="DU44" i="108"/>
  <c r="DT44" i="108"/>
  <c r="DS44" i="108"/>
  <c r="DQ44" i="108"/>
  <c r="DP44" i="108"/>
  <c r="DO44" i="108"/>
  <c r="DN44" i="108"/>
  <c r="DM44" i="108"/>
  <c r="DL44" i="108"/>
  <c r="DK44" i="108"/>
  <c r="DJ44" i="108"/>
  <c r="DI44" i="108"/>
  <c r="DH44" i="108"/>
  <c r="DG44" i="108"/>
  <c r="DF44" i="108"/>
  <c r="DE44" i="108"/>
  <c r="DD44" i="108"/>
  <c r="DC44" i="108"/>
  <c r="DB44" i="108"/>
  <c r="DA44" i="108"/>
  <c r="CZ44" i="108"/>
  <c r="CY44" i="108"/>
  <c r="CX44" i="108"/>
  <c r="CW44" i="108"/>
  <c r="CV44" i="108"/>
  <c r="CU44" i="108"/>
  <c r="CT44" i="108"/>
  <c r="CS44" i="108"/>
  <c r="CR44" i="108"/>
  <c r="CQ44" i="108"/>
  <c r="CP44" i="108"/>
  <c r="CO44" i="108"/>
  <c r="CN44" i="108"/>
  <c r="CM44" i="108"/>
  <c r="CL44" i="108"/>
  <c r="CK44" i="108"/>
  <c r="CJ44" i="108"/>
  <c r="CI44" i="108"/>
  <c r="CG44" i="108"/>
  <c r="CE44" i="108"/>
  <c r="CD44" i="108"/>
  <c r="CC44" i="108"/>
  <c r="CB44" i="108"/>
  <c r="CA44" i="108"/>
  <c r="BZ44" i="108"/>
  <c r="BY44" i="108"/>
  <c r="BX44" i="108"/>
  <c r="BW44" i="108"/>
  <c r="BV44" i="108"/>
  <c r="BU44" i="108"/>
  <c r="BR44" i="108"/>
  <c r="EJ44" i="108"/>
  <c r="BQ44" i="108"/>
  <c r="EI44" i="108"/>
  <c r="BP44" i="108"/>
  <c r="EH44" i="108"/>
  <c r="BO44" i="108"/>
  <c r="EG44" i="108"/>
  <c r="BN44" i="108"/>
  <c r="EF44" i="108"/>
  <c r="BM44" i="108"/>
  <c r="EE44" i="108"/>
  <c r="BL44" i="108"/>
  <c r="ED44" i="108"/>
  <c r="BK44" i="108"/>
  <c r="O44" i="108"/>
  <c r="N44" i="108"/>
  <c r="CF44" i="108"/>
  <c r="CD43" i="108"/>
  <c r="CC43" i="108"/>
  <c r="CB43" i="108"/>
  <c r="CA43" i="108"/>
  <c r="BZ43" i="108"/>
  <c r="BY43" i="108"/>
  <c r="BX43" i="108"/>
  <c r="BW43" i="108"/>
  <c r="BV43" i="108"/>
  <c r="BU43" i="108"/>
  <c r="BR43" i="108"/>
  <c r="BJ43" i="108"/>
  <c r="BI43" i="108"/>
  <c r="BH43" i="108"/>
  <c r="BG43" i="108"/>
  <c r="BF43" i="108"/>
  <c r="BE43" i="108"/>
  <c r="BD43" i="108"/>
  <c r="BD38" i="108"/>
  <c r="DV38" i="108"/>
  <c r="BC43" i="108"/>
  <c r="BB43" i="108"/>
  <c r="BA43" i="108"/>
  <c r="O43" i="108"/>
  <c r="N43" i="108"/>
  <c r="CD42" i="108"/>
  <c r="CC42" i="108"/>
  <c r="CB42" i="108"/>
  <c r="CA42" i="108"/>
  <c r="BZ42" i="108"/>
  <c r="BY42" i="108"/>
  <c r="BX42" i="108"/>
  <c r="BW42" i="108"/>
  <c r="BV42" i="108"/>
  <c r="BU42" i="108"/>
  <c r="BR42" i="108"/>
  <c r="BJ42" i="108"/>
  <c r="BI42" i="108"/>
  <c r="BH42" i="108"/>
  <c r="BG42" i="108"/>
  <c r="BF42" i="108"/>
  <c r="BE42" i="108"/>
  <c r="BD42" i="108"/>
  <c r="BC42" i="108"/>
  <c r="BC38" i="108"/>
  <c r="DU38" i="108"/>
  <c r="BB42" i="108"/>
  <c r="BA42" i="108"/>
  <c r="O42" i="108"/>
  <c r="N42" i="108"/>
  <c r="CD41" i="108"/>
  <c r="CC41" i="108"/>
  <c r="CB41" i="108"/>
  <c r="CA41" i="108"/>
  <c r="BZ41" i="108"/>
  <c r="BY41" i="108"/>
  <c r="BX41" i="108"/>
  <c r="BW41" i="108"/>
  <c r="BV41" i="108"/>
  <c r="BU41" i="108"/>
  <c r="BR41" i="108"/>
  <c r="BJ41" i="108"/>
  <c r="BJ38" i="108"/>
  <c r="EB38" i="108"/>
  <c r="BI41" i="108"/>
  <c r="BH41" i="108"/>
  <c r="BG41" i="108"/>
  <c r="BF41" i="108"/>
  <c r="BE41" i="108"/>
  <c r="BD41" i="108"/>
  <c r="BC41" i="108"/>
  <c r="BB41" i="108"/>
  <c r="O41" i="108"/>
  <c r="N41" i="108"/>
  <c r="CD40" i="108"/>
  <c r="CC40" i="108"/>
  <c r="CB40" i="108"/>
  <c r="CA40" i="108"/>
  <c r="BZ40" i="108"/>
  <c r="BY40" i="108"/>
  <c r="BX40" i="108"/>
  <c r="BW40" i="108"/>
  <c r="BV40" i="108"/>
  <c r="BU40" i="108"/>
  <c r="BR40" i="108"/>
  <c r="BJ40" i="108"/>
  <c r="BI40" i="108"/>
  <c r="BI38" i="108"/>
  <c r="EA38" i="108"/>
  <c r="BH40" i="108"/>
  <c r="BG40" i="108"/>
  <c r="BG38" i="108"/>
  <c r="DY38" i="108"/>
  <c r="BF40" i="108"/>
  <c r="BE40" i="108"/>
  <c r="BD40" i="108"/>
  <c r="BC40" i="108"/>
  <c r="BB40" i="108"/>
  <c r="BA40" i="108"/>
  <c r="O40" i="108"/>
  <c r="N40" i="108"/>
  <c r="CD39" i="108"/>
  <c r="CC39" i="108"/>
  <c r="CB39" i="108"/>
  <c r="CA39" i="108"/>
  <c r="BZ39" i="108"/>
  <c r="BY39" i="108"/>
  <c r="BX39" i="108"/>
  <c r="BW39" i="108"/>
  <c r="BV39" i="108"/>
  <c r="BU39" i="108"/>
  <c r="BR39" i="108"/>
  <c r="BJ39" i="108"/>
  <c r="BI39" i="108"/>
  <c r="BH39" i="108"/>
  <c r="BH38" i="108"/>
  <c r="DZ38" i="108"/>
  <c r="BG39" i="108"/>
  <c r="BF39" i="108"/>
  <c r="BF38" i="108"/>
  <c r="DX38" i="108"/>
  <c r="BE39" i="108"/>
  <c r="BD39" i="108"/>
  <c r="BC39" i="108"/>
  <c r="BB39" i="108"/>
  <c r="BA39" i="108"/>
  <c r="O39" i="108"/>
  <c r="N39" i="108"/>
  <c r="EJ38" i="108"/>
  <c r="ED38" i="108"/>
  <c r="DQ38" i="108"/>
  <c r="DP38" i="108"/>
  <c r="DO38" i="108"/>
  <c r="DN38" i="108"/>
  <c r="DM38" i="108"/>
  <c r="DL38" i="108"/>
  <c r="DK38" i="108"/>
  <c r="DJ38" i="108"/>
  <c r="DI38" i="108"/>
  <c r="DH38" i="108"/>
  <c r="DG38" i="108"/>
  <c r="DF38" i="108"/>
  <c r="DE38" i="108"/>
  <c r="DD38" i="108"/>
  <c r="DC38" i="108"/>
  <c r="DB38" i="108"/>
  <c r="DA38" i="108"/>
  <c r="CZ38" i="108"/>
  <c r="CY38" i="108"/>
  <c r="CX38" i="108"/>
  <c r="CW38" i="108"/>
  <c r="CV38" i="108"/>
  <c r="CU38" i="108"/>
  <c r="CT38" i="108"/>
  <c r="CS38" i="108"/>
  <c r="CR38" i="108"/>
  <c r="CQ38" i="108"/>
  <c r="CP38" i="108"/>
  <c r="CO38" i="108"/>
  <c r="CN38" i="108"/>
  <c r="CM38" i="108"/>
  <c r="CL38" i="108"/>
  <c r="CK38" i="108"/>
  <c r="CJ38" i="108"/>
  <c r="CI38" i="108"/>
  <c r="CD38" i="108"/>
  <c r="BZ38" i="108"/>
  <c r="BY38" i="108"/>
  <c r="BX38" i="108"/>
  <c r="BW38" i="108"/>
  <c r="BV38" i="108"/>
  <c r="BU38" i="108"/>
  <c r="BR38" i="108"/>
  <c r="BQ38" i="108"/>
  <c r="EI38" i="108"/>
  <c r="BP38" i="108"/>
  <c r="EH38" i="108"/>
  <c r="BO38" i="108"/>
  <c r="EG38" i="108"/>
  <c r="BN38" i="108"/>
  <c r="EF38" i="108"/>
  <c r="BM38" i="108"/>
  <c r="EE38" i="108"/>
  <c r="BL38" i="108"/>
  <c r="BK38" i="108"/>
  <c r="EC38" i="108"/>
  <c r="BE38" i="108"/>
  <c r="DW38" i="108"/>
  <c r="M38" i="108"/>
  <c r="L38" i="108"/>
  <c r="K38" i="108"/>
  <c r="CC38" i="108"/>
  <c r="J38" i="108"/>
  <c r="CB38" i="108"/>
  <c r="I38" i="108"/>
  <c r="CA38" i="108"/>
  <c r="CD37" i="108"/>
  <c r="CC37" i="108"/>
  <c r="CB37" i="108"/>
  <c r="CA37" i="108"/>
  <c r="BZ37" i="108"/>
  <c r="BY37" i="108"/>
  <c r="BX37" i="108"/>
  <c r="BW37" i="108"/>
  <c r="BV37" i="108"/>
  <c r="BU37" i="108"/>
  <c r="BR37" i="108"/>
  <c r="BJ37" i="108"/>
  <c r="BI37" i="108"/>
  <c r="BH37" i="108"/>
  <c r="BG37" i="108"/>
  <c r="BF37" i="108"/>
  <c r="BE37" i="108"/>
  <c r="BD37" i="108"/>
  <c r="BC37" i="108"/>
  <c r="BB37" i="108"/>
  <c r="BA37" i="108"/>
  <c r="O37" i="108"/>
  <c r="N37" i="108"/>
  <c r="CD36" i="108"/>
  <c r="CC36" i="108"/>
  <c r="CB36" i="108"/>
  <c r="CA36" i="108"/>
  <c r="BZ36" i="108"/>
  <c r="BY36" i="108"/>
  <c r="BX36" i="108"/>
  <c r="BW36" i="108"/>
  <c r="BV36" i="108"/>
  <c r="BU36" i="108"/>
  <c r="BR36" i="108"/>
  <c r="BJ36" i="108"/>
  <c r="BI36" i="108"/>
  <c r="BI32" i="108"/>
  <c r="EA32" i="108"/>
  <c r="BH36" i="108"/>
  <c r="BG36" i="108"/>
  <c r="BF36" i="108"/>
  <c r="BE36" i="108"/>
  <c r="BD36" i="108"/>
  <c r="BC36" i="108"/>
  <c r="BB36" i="108"/>
  <c r="BA36" i="108"/>
  <c r="O36" i="108"/>
  <c r="N36" i="108"/>
  <c r="CD35" i="108"/>
  <c r="CC35" i="108"/>
  <c r="CB35" i="108"/>
  <c r="CA35" i="108"/>
  <c r="BZ35" i="108"/>
  <c r="BY35" i="108"/>
  <c r="BX35" i="108"/>
  <c r="BW35" i="108"/>
  <c r="BV35" i="108"/>
  <c r="BU35" i="108"/>
  <c r="BR35" i="108"/>
  <c r="BJ35" i="108"/>
  <c r="BI35" i="108"/>
  <c r="BH35" i="108"/>
  <c r="BH32" i="108"/>
  <c r="BG35" i="108"/>
  <c r="BF35" i="108"/>
  <c r="BE35" i="108"/>
  <c r="BD35" i="108"/>
  <c r="BC35" i="108"/>
  <c r="BB35" i="108"/>
  <c r="BA35" i="108"/>
  <c r="O35" i="108"/>
  <c r="N35" i="108"/>
  <c r="CD34" i="108"/>
  <c r="CC34" i="108"/>
  <c r="CB34" i="108"/>
  <c r="CA34" i="108"/>
  <c r="BZ34" i="108"/>
  <c r="BY34" i="108"/>
  <c r="BX34" i="108"/>
  <c r="BW34" i="108"/>
  <c r="BV34" i="108"/>
  <c r="BU34" i="108"/>
  <c r="BR34" i="108"/>
  <c r="BJ34" i="108"/>
  <c r="BI34" i="108"/>
  <c r="BH34" i="108"/>
  <c r="BG34" i="108"/>
  <c r="BG32" i="108"/>
  <c r="DY32" i="108"/>
  <c r="BF34" i="108"/>
  <c r="BE34" i="108"/>
  <c r="BE32" i="108"/>
  <c r="DW32" i="108"/>
  <c r="BD34" i="108"/>
  <c r="BC34" i="108"/>
  <c r="BB34" i="108"/>
  <c r="BA34" i="108"/>
  <c r="O34" i="108"/>
  <c r="N34" i="108"/>
  <c r="CD33" i="108"/>
  <c r="CC33" i="108"/>
  <c r="CB33" i="108"/>
  <c r="CA33" i="108"/>
  <c r="BZ33" i="108"/>
  <c r="BY33" i="108"/>
  <c r="BX33" i="108"/>
  <c r="BW33" i="108"/>
  <c r="BV33" i="108"/>
  <c r="BU33" i="108"/>
  <c r="BR33" i="108"/>
  <c r="BJ33" i="108"/>
  <c r="BI33" i="108"/>
  <c r="BH33" i="108"/>
  <c r="BG33" i="108"/>
  <c r="BF33" i="108"/>
  <c r="BF32" i="108"/>
  <c r="DX32" i="108"/>
  <c r="BE33" i="108"/>
  <c r="BD33" i="108"/>
  <c r="BC33" i="108"/>
  <c r="BB33" i="108"/>
  <c r="BA33" i="108"/>
  <c r="O33" i="108"/>
  <c r="N33" i="108"/>
  <c r="EH32" i="108"/>
  <c r="DZ32" i="108"/>
  <c r="DQ32" i="108"/>
  <c r="DP32" i="108"/>
  <c r="DO32" i="108"/>
  <c r="DN32" i="108"/>
  <c r="DM32" i="108"/>
  <c r="DL32" i="108"/>
  <c r="DK32" i="108"/>
  <c r="DJ32" i="108"/>
  <c r="DI32" i="108"/>
  <c r="DH32" i="108"/>
  <c r="DG32" i="108"/>
  <c r="DF32" i="108"/>
  <c r="DE32" i="108"/>
  <c r="DD32" i="108"/>
  <c r="DC32" i="108"/>
  <c r="DB32" i="108"/>
  <c r="DA32" i="108"/>
  <c r="CZ32" i="108"/>
  <c r="CY32" i="108"/>
  <c r="CX32" i="108"/>
  <c r="CW32" i="108"/>
  <c r="CV32" i="108"/>
  <c r="CU32" i="108"/>
  <c r="CT32" i="108"/>
  <c r="CS32" i="108"/>
  <c r="CR32" i="108"/>
  <c r="CQ32" i="108"/>
  <c r="CP32" i="108"/>
  <c r="CO32" i="108"/>
  <c r="CN32" i="108"/>
  <c r="CM32" i="108"/>
  <c r="CL32" i="108"/>
  <c r="CK32" i="108"/>
  <c r="CJ32" i="108"/>
  <c r="CI32" i="108"/>
  <c r="CD32" i="108"/>
  <c r="CB32" i="108"/>
  <c r="BZ32" i="108"/>
  <c r="BY32" i="108"/>
  <c r="BX32" i="108"/>
  <c r="BW32" i="108"/>
  <c r="BV32" i="108"/>
  <c r="BU32" i="108"/>
  <c r="BR32" i="108"/>
  <c r="EJ32" i="108"/>
  <c r="BQ32" i="108"/>
  <c r="EI32" i="108"/>
  <c r="BP32" i="108"/>
  <c r="BO32" i="108"/>
  <c r="EG32" i="108"/>
  <c r="BN32" i="108"/>
  <c r="EF32" i="108"/>
  <c r="BM32" i="108"/>
  <c r="EE32" i="108"/>
  <c r="BL32" i="108"/>
  <c r="ED32" i="108"/>
  <c r="BK32" i="108"/>
  <c r="EC32" i="108"/>
  <c r="BJ32" i="108"/>
  <c r="EB32" i="108"/>
  <c r="BD32" i="108"/>
  <c r="DV32" i="108"/>
  <c r="BC32" i="108"/>
  <c r="DU32" i="108"/>
  <c r="BB32" i="108"/>
  <c r="DT32" i="108"/>
  <c r="O32" i="108"/>
  <c r="CG32" i="108"/>
  <c r="M32" i="108"/>
  <c r="CE32" i="108"/>
  <c r="L32" i="108"/>
  <c r="K32" i="108"/>
  <c r="J32" i="108"/>
  <c r="I32" i="108"/>
  <c r="CA32" i="108"/>
  <c r="CD31" i="108"/>
  <c r="CC31" i="108"/>
  <c r="CB31" i="108"/>
  <c r="CA31" i="108"/>
  <c r="BZ31" i="108"/>
  <c r="BY31" i="108"/>
  <c r="BX31" i="108"/>
  <c r="BW31" i="108"/>
  <c r="BV31" i="108"/>
  <c r="BU31" i="108"/>
  <c r="BR31" i="108"/>
  <c r="BQ31" i="108"/>
  <c r="BP31" i="108"/>
  <c r="BO31" i="108"/>
  <c r="BN31" i="108"/>
  <c r="BM31" i="108"/>
  <c r="BL31" i="108"/>
  <c r="BK31" i="108"/>
  <c r="BJ31" i="108"/>
  <c r="BI31" i="108"/>
  <c r="BH31" i="108"/>
  <c r="BG31" i="108"/>
  <c r="BF31" i="108"/>
  <c r="BE31" i="108"/>
  <c r="BD31" i="108"/>
  <c r="BC31" i="108"/>
  <c r="BB31" i="108"/>
  <c r="BA31" i="108"/>
  <c r="O31" i="108"/>
  <c r="N31" i="108"/>
  <c r="CD30" i="108"/>
  <c r="CC30" i="108"/>
  <c r="CB30" i="108"/>
  <c r="CA30" i="108"/>
  <c r="BZ30" i="108"/>
  <c r="BY30" i="108"/>
  <c r="BX30" i="108"/>
  <c r="BW30" i="108"/>
  <c r="BV30" i="108"/>
  <c r="BU30" i="108"/>
  <c r="BR30" i="108"/>
  <c r="BQ30" i="108"/>
  <c r="BP30" i="108"/>
  <c r="BO30" i="108"/>
  <c r="BN30" i="108"/>
  <c r="BM30" i="108"/>
  <c r="BL30" i="108"/>
  <c r="BK30" i="108"/>
  <c r="BJ30" i="108"/>
  <c r="BI30" i="108"/>
  <c r="BH30" i="108"/>
  <c r="BG30" i="108"/>
  <c r="BF30" i="108"/>
  <c r="BE30" i="108"/>
  <c r="BD30" i="108"/>
  <c r="BC30" i="108"/>
  <c r="BB30" i="108"/>
  <c r="BA30" i="108"/>
  <c r="O30" i="108"/>
  <c r="N30" i="108"/>
  <c r="CD29" i="108"/>
  <c r="CC29" i="108"/>
  <c r="CB29" i="108"/>
  <c r="CA29" i="108"/>
  <c r="BZ29" i="108"/>
  <c r="BY29" i="108"/>
  <c r="BX29" i="108"/>
  <c r="BW29" i="108"/>
  <c r="BV29" i="108"/>
  <c r="BU29" i="108"/>
  <c r="BR29" i="108"/>
  <c r="BQ29" i="108"/>
  <c r="BP29" i="108"/>
  <c r="BO29" i="108"/>
  <c r="BN29" i="108"/>
  <c r="BM29" i="108"/>
  <c r="BL29" i="108"/>
  <c r="BK29" i="108"/>
  <c r="BJ29" i="108"/>
  <c r="BI29" i="108"/>
  <c r="BH29" i="108"/>
  <c r="BG29" i="108"/>
  <c r="BF29" i="108"/>
  <c r="BE29" i="108"/>
  <c r="BD29" i="108"/>
  <c r="BC29" i="108"/>
  <c r="BB29" i="108"/>
  <c r="BA29" i="108"/>
  <c r="O29" i="108"/>
  <c r="N29" i="108"/>
  <c r="CD28" i="108"/>
  <c r="CC28" i="108"/>
  <c r="CB28" i="108"/>
  <c r="CA28" i="108"/>
  <c r="BZ28" i="108"/>
  <c r="BY28" i="108"/>
  <c r="BX28" i="108"/>
  <c r="BW28" i="108"/>
  <c r="BV28" i="108"/>
  <c r="BU28" i="108"/>
  <c r="BR28" i="108"/>
  <c r="BQ28" i="108"/>
  <c r="BP28" i="108"/>
  <c r="BO28" i="108"/>
  <c r="BN28" i="108"/>
  <c r="BM28" i="108"/>
  <c r="BL28" i="108"/>
  <c r="BK28" i="108"/>
  <c r="BJ28" i="108"/>
  <c r="BI28" i="108"/>
  <c r="BH28" i="108"/>
  <c r="BG28" i="108"/>
  <c r="BF28" i="108"/>
  <c r="BE28" i="108"/>
  <c r="BD28" i="108"/>
  <c r="BC28" i="108"/>
  <c r="BB28" i="108"/>
  <c r="BA28" i="108"/>
  <c r="O28" i="108"/>
  <c r="N28" i="108"/>
  <c r="CD27" i="108"/>
  <c r="CC27" i="108"/>
  <c r="CB27" i="108"/>
  <c r="CA27" i="108"/>
  <c r="BZ27" i="108"/>
  <c r="BY27" i="108"/>
  <c r="BX27" i="108"/>
  <c r="BW27" i="108"/>
  <c r="BV27" i="108"/>
  <c r="BU27" i="108"/>
  <c r="BR27" i="108"/>
  <c r="BQ27" i="108"/>
  <c r="BP27" i="108"/>
  <c r="BO27" i="108"/>
  <c r="BN27" i="108"/>
  <c r="BM27" i="108"/>
  <c r="BL27" i="108"/>
  <c r="BK27" i="108"/>
  <c r="BJ27" i="108"/>
  <c r="BI27" i="108"/>
  <c r="BH27" i="108"/>
  <c r="BG27" i="108"/>
  <c r="BF27" i="108"/>
  <c r="BE27" i="108"/>
  <c r="BE26" i="108"/>
  <c r="DW26" i="108"/>
  <c r="BD27" i="108"/>
  <c r="BC27" i="108"/>
  <c r="BB27" i="108"/>
  <c r="BA27" i="108"/>
  <c r="O27" i="108"/>
  <c r="N27" i="108"/>
  <c r="EC26" i="108"/>
  <c r="DJ26" i="108"/>
  <c r="DB26" i="108"/>
  <c r="CZ26" i="108"/>
  <c r="CY26" i="108"/>
  <c r="CX26" i="108"/>
  <c r="CW26" i="108"/>
  <c r="CV26" i="108"/>
  <c r="CU26" i="108"/>
  <c r="CT26" i="108"/>
  <c r="CS26" i="108"/>
  <c r="CR26" i="108"/>
  <c r="CQ26" i="108"/>
  <c r="CP26" i="108"/>
  <c r="CO26" i="108"/>
  <c r="CN26" i="108"/>
  <c r="CM26" i="108"/>
  <c r="CL26" i="108"/>
  <c r="CK26" i="108"/>
  <c r="CJ26" i="108"/>
  <c r="CI26" i="108"/>
  <c r="BZ26" i="108"/>
  <c r="BY26" i="108"/>
  <c r="BX26" i="108"/>
  <c r="BW26" i="108"/>
  <c r="BV26" i="108"/>
  <c r="BU26" i="108"/>
  <c r="BK26" i="108"/>
  <c r="BJ26" i="108"/>
  <c r="EB26" i="108"/>
  <c r="BH26" i="108"/>
  <c r="DZ26" i="108"/>
  <c r="BF26" i="108"/>
  <c r="DX26" i="108"/>
  <c r="BD26" i="108"/>
  <c r="DV26" i="108"/>
  <c r="BC26" i="108"/>
  <c r="DU26" i="108"/>
  <c r="BB26" i="108"/>
  <c r="DT26" i="108"/>
  <c r="AY26" i="108"/>
  <c r="DQ26" i="108"/>
  <c r="AX26" i="108"/>
  <c r="DP26" i="108"/>
  <c r="AW26" i="108"/>
  <c r="BR26" i="108"/>
  <c r="EJ26" i="108"/>
  <c r="AV26" i="108"/>
  <c r="DN26" i="108"/>
  <c r="AU26" i="108"/>
  <c r="BQ26" i="108"/>
  <c r="EI26" i="108"/>
  <c r="AT26" i="108"/>
  <c r="DL26" i="108"/>
  <c r="AS26" i="108"/>
  <c r="BP26" i="108"/>
  <c r="EH26" i="108"/>
  <c r="AR26" i="108"/>
  <c r="AQ26" i="108"/>
  <c r="DI26" i="108"/>
  <c r="AP26" i="108"/>
  <c r="DH26" i="108"/>
  <c r="AO26" i="108"/>
  <c r="DG26" i="108"/>
  <c r="AN26" i="108"/>
  <c r="DF26" i="108"/>
  <c r="AM26" i="108"/>
  <c r="DE26" i="108"/>
  <c r="AL26" i="108"/>
  <c r="DD26" i="108"/>
  <c r="AK26" i="108"/>
  <c r="DC26" i="108"/>
  <c r="AJ26" i="108"/>
  <c r="AI26" i="108"/>
  <c r="DA26" i="108"/>
  <c r="M26" i="108"/>
  <c r="O26" i="108"/>
  <c r="CG26" i="108"/>
  <c r="L26" i="108"/>
  <c r="K26" i="108"/>
  <c r="CC26" i="108"/>
  <c r="J26" i="108"/>
  <c r="CB26" i="108"/>
  <c r="I26" i="108"/>
  <c r="CA26" i="108"/>
  <c r="CD25" i="108"/>
  <c r="CC25" i="108"/>
  <c r="CB25" i="108"/>
  <c r="CA25" i="108"/>
  <c r="BZ25" i="108"/>
  <c r="BY25" i="108"/>
  <c r="BX25" i="108"/>
  <c r="BW25" i="108"/>
  <c r="BV25" i="108"/>
  <c r="BU25" i="108"/>
  <c r="BR25" i="108"/>
  <c r="BQ25" i="108"/>
  <c r="BP25" i="108"/>
  <c r="BO25" i="108"/>
  <c r="BN25" i="108"/>
  <c r="BM25" i="108"/>
  <c r="BL25" i="108"/>
  <c r="BK25" i="108"/>
  <c r="BJ25" i="108"/>
  <c r="BI25" i="108"/>
  <c r="BH25" i="108"/>
  <c r="BG25" i="108"/>
  <c r="BF25" i="108"/>
  <c r="BE25" i="108"/>
  <c r="BD25" i="108"/>
  <c r="BC25" i="108"/>
  <c r="BB25" i="108"/>
  <c r="BA25" i="108"/>
  <c r="O25" i="108"/>
  <c r="N25" i="108"/>
  <c r="CD24" i="108"/>
  <c r="CC24" i="108"/>
  <c r="CB24" i="108"/>
  <c r="CA24" i="108"/>
  <c r="BZ24" i="108"/>
  <c r="BY24" i="108"/>
  <c r="BX24" i="108"/>
  <c r="BW24" i="108"/>
  <c r="BV24" i="108"/>
  <c r="BU24" i="108"/>
  <c r="BR24" i="108"/>
  <c r="BQ24" i="108"/>
  <c r="BP24" i="108"/>
  <c r="BO24" i="108"/>
  <c r="BN24" i="108"/>
  <c r="BM24" i="108"/>
  <c r="BL24" i="108"/>
  <c r="BK24" i="108"/>
  <c r="BJ24" i="108"/>
  <c r="BI24" i="108"/>
  <c r="BH24" i="108"/>
  <c r="BG24" i="108"/>
  <c r="BF24" i="108"/>
  <c r="BE24" i="108"/>
  <c r="BE20" i="108"/>
  <c r="DW20" i="108"/>
  <c r="BD24" i="108"/>
  <c r="BC24" i="108"/>
  <c r="BB24" i="108"/>
  <c r="BA24" i="108"/>
  <c r="O24" i="108"/>
  <c r="N24" i="108"/>
  <c r="CD23" i="108"/>
  <c r="CC23" i="108"/>
  <c r="CB23" i="108"/>
  <c r="CA23" i="108"/>
  <c r="BZ23" i="108"/>
  <c r="BY23" i="108"/>
  <c r="BX23" i="108"/>
  <c r="BW23" i="108"/>
  <c r="BV23" i="108"/>
  <c r="BU23" i="108"/>
  <c r="BR23" i="108"/>
  <c r="BQ23" i="108"/>
  <c r="BP23" i="108"/>
  <c r="BO23" i="108"/>
  <c r="BN23" i="108"/>
  <c r="BM23" i="108"/>
  <c r="BL23" i="108"/>
  <c r="BK23" i="108"/>
  <c r="BJ23" i="108"/>
  <c r="BI23" i="108"/>
  <c r="BH23" i="108"/>
  <c r="BG23" i="108"/>
  <c r="BF23" i="108"/>
  <c r="BE23" i="108"/>
  <c r="BD23" i="108"/>
  <c r="BC23" i="108"/>
  <c r="BB23" i="108"/>
  <c r="BA23" i="108"/>
  <c r="O23" i="108"/>
  <c r="N23" i="108"/>
  <c r="CD22" i="108"/>
  <c r="CC22" i="108"/>
  <c r="CB22" i="108"/>
  <c r="CA22" i="108"/>
  <c r="BZ22" i="108"/>
  <c r="BY22" i="108"/>
  <c r="BX22" i="108"/>
  <c r="BW22" i="108"/>
  <c r="BV22" i="108"/>
  <c r="BU22" i="108"/>
  <c r="BR22" i="108"/>
  <c r="BQ22" i="108"/>
  <c r="BP22" i="108"/>
  <c r="BO22" i="108"/>
  <c r="BN22" i="108"/>
  <c r="BM22" i="108"/>
  <c r="BL22" i="108"/>
  <c r="BK22" i="108"/>
  <c r="BJ22" i="108"/>
  <c r="BI22" i="108"/>
  <c r="BH22" i="108"/>
  <c r="BG22" i="108"/>
  <c r="BF22" i="108"/>
  <c r="BE22" i="108"/>
  <c r="BD22" i="108"/>
  <c r="BC22" i="108"/>
  <c r="BC20" i="108"/>
  <c r="BB22" i="108"/>
  <c r="BA22" i="108"/>
  <c r="O22" i="108"/>
  <c r="N22" i="108"/>
  <c r="CD21" i="108"/>
  <c r="CC21" i="108"/>
  <c r="CB21" i="108"/>
  <c r="CA21" i="108"/>
  <c r="BZ21" i="108"/>
  <c r="BY21" i="108"/>
  <c r="BX21" i="108"/>
  <c r="BW21" i="108"/>
  <c r="BV21" i="108"/>
  <c r="BU21" i="108"/>
  <c r="BR21" i="108"/>
  <c r="BQ21" i="108"/>
  <c r="BP21" i="108"/>
  <c r="BO21" i="108"/>
  <c r="BN21" i="108"/>
  <c r="BM21" i="108"/>
  <c r="BL21" i="108"/>
  <c r="BK21" i="108"/>
  <c r="BJ21" i="108"/>
  <c r="BI21" i="108"/>
  <c r="BH21" i="108"/>
  <c r="BG21" i="108"/>
  <c r="BG20" i="108"/>
  <c r="DY20" i="108"/>
  <c r="BF21" i="108"/>
  <c r="BE21" i="108"/>
  <c r="BD21" i="108"/>
  <c r="BC21" i="108"/>
  <c r="BB21" i="108"/>
  <c r="BA21" i="108"/>
  <c r="O21" i="108"/>
  <c r="N21" i="108"/>
  <c r="DU20" i="108"/>
  <c r="DN20" i="108"/>
  <c r="DL20" i="108"/>
  <c r="DD20" i="108"/>
  <c r="CZ20" i="108"/>
  <c r="CY20" i="108"/>
  <c r="CX20" i="108"/>
  <c r="CW20" i="108"/>
  <c r="CV20" i="108"/>
  <c r="CU20" i="108"/>
  <c r="CT20" i="108"/>
  <c r="CS20" i="108"/>
  <c r="CR20" i="108"/>
  <c r="CQ20" i="108"/>
  <c r="CP20" i="108"/>
  <c r="CO20" i="108"/>
  <c r="CN20" i="108"/>
  <c r="CM20" i="108"/>
  <c r="CL20" i="108"/>
  <c r="CK20" i="108"/>
  <c r="CJ20" i="108"/>
  <c r="CI20" i="108"/>
  <c r="CE20" i="108"/>
  <c r="BZ20" i="108"/>
  <c r="BY20" i="108"/>
  <c r="BX20" i="108"/>
  <c r="BW20" i="108"/>
  <c r="BV20" i="108"/>
  <c r="BU20" i="108"/>
  <c r="BO20" i="108"/>
  <c r="EG20" i="108"/>
  <c r="BM20" i="108"/>
  <c r="EE20" i="108"/>
  <c r="BJ20" i="108"/>
  <c r="EB20" i="108"/>
  <c r="BH20" i="108"/>
  <c r="DZ20" i="108"/>
  <c r="BF20" i="108"/>
  <c r="DX20" i="108"/>
  <c r="BD20" i="108"/>
  <c r="DV20" i="108"/>
  <c r="BB20" i="108"/>
  <c r="DT20" i="108"/>
  <c r="AY20" i="108"/>
  <c r="DQ20" i="108"/>
  <c r="AX20" i="108"/>
  <c r="DP20" i="108"/>
  <c r="AW20" i="108"/>
  <c r="AV20" i="108"/>
  <c r="AU20" i="108"/>
  <c r="BQ20" i="108"/>
  <c r="EI20" i="108"/>
  <c r="AT20" i="108"/>
  <c r="AS20" i="108"/>
  <c r="DK20" i="108"/>
  <c r="AR20" i="108"/>
  <c r="DJ20" i="108"/>
  <c r="AQ20" i="108"/>
  <c r="DI20" i="108"/>
  <c r="AP20" i="108"/>
  <c r="DH20" i="108"/>
  <c r="AO20" i="108"/>
  <c r="DG20" i="108"/>
  <c r="AN20" i="108"/>
  <c r="DF20" i="108"/>
  <c r="AM20" i="108"/>
  <c r="DE20" i="108"/>
  <c r="AL20" i="108"/>
  <c r="AK20" i="108"/>
  <c r="DC20" i="108"/>
  <c r="AJ20" i="108"/>
  <c r="DB20" i="108"/>
  <c r="AI20" i="108"/>
  <c r="BK20" i="108"/>
  <c r="EC20" i="108"/>
  <c r="O20" i="108"/>
  <c r="CG20" i="108"/>
  <c r="N20" i="108"/>
  <c r="CF20" i="108"/>
  <c r="M20" i="108"/>
  <c r="L20" i="108"/>
  <c r="CD20" i="108"/>
  <c r="K20" i="108"/>
  <c r="CC20" i="108"/>
  <c r="J20" i="108"/>
  <c r="CB20" i="108"/>
  <c r="I20" i="108"/>
  <c r="CA20" i="108"/>
  <c r="CD19" i="108"/>
  <c r="CC19" i="108"/>
  <c r="CB19" i="108"/>
  <c r="CA19" i="108"/>
  <c r="BZ19" i="108"/>
  <c r="BY19" i="108"/>
  <c r="BX19" i="108"/>
  <c r="BW19" i="108"/>
  <c r="BV19" i="108"/>
  <c r="BU19" i="108"/>
  <c r="BR19" i="108"/>
  <c r="BQ19" i="108"/>
  <c r="BP19" i="108"/>
  <c r="BO19" i="108"/>
  <c r="BN19" i="108"/>
  <c r="BM19" i="108"/>
  <c r="BL19" i="108"/>
  <c r="BK19" i="108"/>
  <c r="BJ19" i="108"/>
  <c r="BI19" i="108"/>
  <c r="BH19" i="108"/>
  <c r="BG19" i="108"/>
  <c r="BF19" i="108"/>
  <c r="BE19" i="108"/>
  <c r="BD19" i="108"/>
  <c r="BC19" i="108"/>
  <c r="BB19" i="108"/>
  <c r="BA19" i="108"/>
  <c r="O19" i="108"/>
  <c r="N19" i="108"/>
  <c r="CD18" i="108"/>
  <c r="CC18" i="108"/>
  <c r="CB18" i="108"/>
  <c r="CA18" i="108"/>
  <c r="BZ18" i="108"/>
  <c r="BY18" i="108"/>
  <c r="BX18" i="108"/>
  <c r="BW18" i="108"/>
  <c r="BV18" i="108"/>
  <c r="BU18" i="108"/>
  <c r="BR18" i="108"/>
  <c r="BQ18" i="108"/>
  <c r="BP18" i="108"/>
  <c r="BO18" i="108"/>
  <c r="BN18" i="108"/>
  <c r="BM18" i="108"/>
  <c r="BL18" i="108"/>
  <c r="BK18" i="108"/>
  <c r="BJ18" i="108"/>
  <c r="BI18" i="108"/>
  <c r="BH18" i="108"/>
  <c r="BG18" i="108"/>
  <c r="BF18" i="108"/>
  <c r="BE18" i="108"/>
  <c r="BD18" i="108"/>
  <c r="BC18" i="108"/>
  <c r="BB18" i="108"/>
  <c r="BA18" i="108"/>
  <c r="O18" i="108"/>
  <c r="N18" i="108"/>
  <c r="CD17" i="108"/>
  <c r="CC17" i="108"/>
  <c r="CB17" i="108"/>
  <c r="CA17" i="108"/>
  <c r="BZ17" i="108"/>
  <c r="BY17" i="108"/>
  <c r="BX17" i="108"/>
  <c r="BW17" i="108"/>
  <c r="BV17" i="108"/>
  <c r="BU17" i="108"/>
  <c r="BR17" i="108"/>
  <c r="BQ17" i="108"/>
  <c r="BP17" i="108"/>
  <c r="BO17" i="108"/>
  <c r="BN17" i="108"/>
  <c r="BM17" i="108"/>
  <c r="BL17" i="108"/>
  <c r="BK17" i="108"/>
  <c r="BJ17" i="108"/>
  <c r="BI17" i="108"/>
  <c r="BH17" i="108"/>
  <c r="BG17" i="108"/>
  <c r="BF17" i="108"/>
  <c r="BE17" i="108"/>
  <c r="BD17" i="108"/>
  <c r="BC17" i="108"/>
  <c r="BB17" i="108"/>
  <c r="BA17" i="108"/>
  <c r="O17" i="108"/>
  <c r="N17" i="108"/>
  <c r="CD16" i="108"/>
  <c r="CC16" i="108"/>
  <c r="CB16" i="108"/>
  <c r="CA16" i="108"/>
  <c r="BZ16" i="108"/>
  <c r="BY16" i="108"/>
  <c r="BX16" i="108"/>
  <c r="BW16" i="108"/>
  <c r="BV16" i="108"/>
  <c r="BU16" i="108"/>
  <c r="BR16" i="108"/>
  <c r="BQ16" i="108"/>
  <c r="BP16" i="108"/>
  <c r="BO16" i="108"/>
  <c r="BN16" i="108"/>
  <c r="BM16" i="108"/>
  <c r="BL16" i="108"/>
  <c r="BK16" i="108"/>
  <c r="BJ16" i="108"/>
  <c r="BI16" i="108"/>
  <c r="BH16" i="108"/>
  <c r="BG16" i="108"/>
  <c r="BF16" i="108"/>
  <c r="BE16" i="108"/>
  <c r="BE13" i="108"/>
  <c r="DW13" i="108"/>
  <c r="BD16" i="108"/>
  <c r="BC16" i="108"/>
  <c r="BB16" i="108"/>
  <c r="BA16" i="108"/>
  <c r="O16" i="108"/>
  <c r="N16" i="108"/>
  <c r="CD15" i="108"/>
  <c r="CC15" i="108"/>
  <c r="CB15" i="108"/>
  <c r="CA15" i="108"/>
  <c r="BZ15" i="108"/>
  <c r="BY15" i="108"/>
  <c r="BX15" i="108"/>
  <c r="BW15" i="108"/>
  <c r="BV15" i="108"/>
  <c r="BU15" i="108"/>
  <c r="BR15" i="108"/>
  <c r="BQ15" i="108"/>
  <c r="BP15" i="108"/>
  <c r="BO15" i="108"/>
  <c r="BN15" i="108"/>
  <c r="BM15" i="108"/>
  <c r="BL15" i="108"/>
  <c r="BK15" i="108"/>
  <c r="BJ15" i="108"/>
  <c r="BI15" i="108"/>
  <c r="BH15" i="108"/>
  <c r="BG15" i="108"/>
  <c r="BF15" i="108"/>
  <c r="BE15" i="108"/>
  <c r="BD15" i="108"/>
  <c r="BC15" i="108"/>
  <c r="BB15" i="108"/>
  <c r="BA15" i="108"/>
  <c r="O15" i="108"/>
  <c r="N15" i="108"/>
  <c r="CD14" i="108"/>
  <c r="CC14" i="108"/>
  <c r="CB14" i="108"/>
  <c r="CA14" i="108"/>
  <c r="BZ14" i="108"/>
  <c r="BY14" i="108"/>
  <c r="BX14" i="108"/>
  <c r="BW14" i="108"/>
  <c r="BV14" i="108"/>
  <c r="BU14" i="108"/>
  <c r="BR14" i="108"/>
  <c r="BQ14" i="108"/>
  <c r="BP14" i="108"/>
  <c r="BO14" i="108"/>
  <c r="BN14" i="108"/>
  <c r="BM14" i="108"/>
  <c r="BL14" i="108"/>
  <c r="BK14" i="108"/>
  <c r="BJ14" i="108"/>
  <c r="BI14" i="108"/>
  <c r="BH14" i="108"/>
  <c r="BG14" i="108"/>
  <c r="BG13" i="108"/>
  <c r="DY13" i="108"/>
  <c r="BF14" i="108"/>
  <c r="BE14" i="108"/>
  <c r="BD14" i="108"/>
  <c r="BC14" i="108"/>
  <c r="BB14" i="108"/>
  <c r="BA14" i="108"/>
  <c r="O14" i="108"/>
  <c r="N14" i="108"/>
  <c r="EC13" i="108"/>
  <c r="DU13" i="108"/>
  <c r="DL13" i="108"/>
  <c r="DD13" i="108"/>
  <c r="CZ13" i="108"/>
  <c r="CY13" i="108"/>
  <c r="CX13" i="108"/>
  <c r="CW13" i="108"/>
  <c r="CV13" i="108"/>
  <c r="CU13" i="108"/>
  <c r="CT13" i="108"/>
  <c r="CS13" i="108"/>
  <c r="CR13" i="108"/>
  <c r="CQ13" i="108"/>
  <c r="CP13" i="108"/>
  <c r="CO13" i="108"/>
  <c r="CN13" i="108"/>
  <c r="CM13" i="108"/>
  <c r="CL13" i="108"/>
  <c r="CK13" i="108"/>
  <c r="CJ13" i="108"/>
  <c r="CI13" i="108"/>
  <c r="BZ13" i="108"/>
  <c r="BY13" i="108"/>
  <c r="BX13" i="108"/>
  <c r="BW13" i="108"/>
  <c r="BV13" i="108"/>
  <c r="BU13" i="108"/>
  <c r="BO13" i="108"/>
  <c r="EG13" i="108"/>
  <c r="BJ13" i="108"/>
  <c r="EB13" i="108"/>
  <c r="BH13" i="108"/>
  <c r="DZ13" i="108"/>
  <c r="BF13" i="108"/>
  <c r="DX13" i="108"/>
  <c r="BD13" i="108"/>
  <c r="DV13" i="108"/>
  <c r="BC13" i="108"/>
  <c r="BB13" i="108"/>
  <c r="DT13" i="108"/>
  <c r="AY13" i="108"/>
  <c r="DQ13" i="108"/>
  <c r="AX13" i="108"/>
  <c r="DP13" i="108"/>
  <c r="AW13" i="108"/>
  <c r="BR13" i="108"/>
  <c r="EJ13" i="108"/>
  <c r="AV13" i="108"/>
  <c r="DN13" i="108"/>
  <c r="AU13" i="108"/>
  <c r="AT13" i="108"/>
  <c r="AS13" i="108"/>
  <c r="DK13" i="108"/>
  <c r="AR13" i="108"/>
  <c r="DJ13" i="108"/>
  <c r="AQ13" i="108"/>
  <c r="DI13" i="108"/>
  <c r="AP13" i="108"/>
  <c r="DH13" i="108"/>
  <c r="AO13" i="108"/>
  <c r="DG13" i="108"/>
  <c r="AN13" i="108"/>
  <c r="DF13" i="108"/>
  <c r="AM13" i="108"/>
  <c r="DE13" i="108"/>
  <c r="AL13" i="108"/>
  <c r="AK13" i="108"/>
  <c r="DC13" i="108"/>
  <c r="AJ13" i="108"/>
  <c r="DB13" i="108"/>
  <c r="AI13" i="108"/>
  <c r="BK13" i="108"/>
  <c r="M13" i="108"/>
  <c r="CE13" i="108"/>
  <c r="L13" i="108"/>
  <c r="CD13" i="108"/>
  <c r="K13" i="108"/>
  <c r="CC13" i="108"/>
  <c r="J13" i="108"/>
  <c r="CB13" i="108"/>
  <c r="I13" i="108"/>
  <c r="CA13" i="108"/>
  <c r="CD12" i="108"/>
  <c r="CC12" i="108"/>
  <c r="CB12" i="108"/>
  <c r="CA12" i="108"/>
  <c r="BZ12" i="108"/>
  <c r="BY12" i="108"/>
  <c r="BX12" i="108"/>
  <c r="BW12" i="108"/>
  <c r="BV12" i="108"/>
  <c r="BU12" i="108"/>
  <c r="BR12" i="108"/>
  <c r="BQ12" i="108"/>
  <c r="BP12" i="108"/>
  <c r="BO12" i="108"/>
  <c r="BN12" i="108"/>
  <c r="BM12" i="108"/>
  <c r="BL12" i="108"/>
  <c r="BK12" i="108"/>
  <c r="BJ12" i="108"/>
  <c r="BI12" i="108"/>
  <c r="BH12" i="108"/>
  <c r="BG12" i="108"/>
  <c r="BF12" i="108"/>
  <c r="BE12" i="108"/>
  <c r="BD12" i="108"/>
  <c r="BC12" i="108"/>
  <c r="BB12" i="108"/>
  <c r="BA12" i="108"/>
  <c r="O12" i="108"/>
  <c r="N12" i="108"/>
  <c r="CD11" i="108"/>
  <c r="CC11" i="108"/>
  <c r="CB11" i="108"/>
  <c r="CA11" i="108"/>
  <c r="BZ11" i="108"/>
  <c r="BY11" i="108"/>
  <c r="BX11" i="108"/>
  <c r="BW11" i="108"/>
  <c r="BV11" i="108"/>
  <c r="BU11" i="108"/>
  <c r="BJ11" i="108"/>
  <c r="BI11" i="108"/>
  <c r="BH11" i="108"/>
  <c r="BG11" i="108"/>
  <c r="BF11" i="108"/>
  <c r="BE11" i="108"/>
  <c r="BD11" i="108"/>
  <c r="BC11" i="108"/>
  <c r="BB11" i="108"/>
  <c r="BA11" i="108"/>
  <c r="O11" i="108"/>
  <c r="N11" i="108"/>
  <c r="CD10" i="108"/>
  <c r="CC10" i="108"/>
  <c r="CB10" i="108"/>
  <c r="CA10" i="108"/>
  <c r="BZ10" i="108"/>
  <c r="BY10" i="108"/>
  <c r="BX10" i="108"/>
  <c r="BW10" i="108"/>
  <c r="BV10" i="108"/>
  <c r="BU10" i="108"/>
  <c r="BR10" i="108"/>
  <c r="BQ10" i="108"/>
  <c r="BP10" i="108"/>
  <c r="BO10" i="108"/>
  <c r="BN10" i="108"/>
  <c r="BM10" i="108"/>
  <c r="BL10" i="108"/>
  <c r="BK10" i="108"/>
  <c r="BJ10" i="108"/>
  <c r="BI10" i="108"/>
  <c r="BH10" i="108"/>
  <c r="BG10" i="108"/>
  <c r="BF10" i="108"/>
  <c r="BF6" i="108"/>
  <c r="BE10" i="108"/>
  <c r="BE6" i="108"/>
  <c r="BD10" i="108"/>
  <c r="BC10" i="108"/>
  <c r="BB10" i="108"/>
  <c r="BA10" i="108"/>
  <c r="O10" i="108"/>
  <c r="N10" i="108"/>
  <c r="CD9" i="108"/>
  <c r="CC9" i="108"/>
  <c r="CB9" i="108"/>
  <c r="CA9" i="108"/>
  <c r="BZ9" i="108"/>
  <c r="BY9" i="108"/>
  <c r="BX9" i="108"/>
  <c r="BW9" i="108"/>
  <c r="BV9" i="108"/>
  <c r="BU9" i="108"/>
  <c r="BR9" i="108"/>
  <c r="BQ9" i="108"/>
  <c r="BP9" i="108"/>
  <c r="BO9" i="108"/>
  <c r="BN9" i="108"/>
  <c r="BM9" i="108"/>
  <c r="BL9" i="108"/>
  <c r="BK9" i="108"/>
  <c r="BJ9" i="108"/>
  <c r="BI9" i="108"/>
  <c r="BH9" i="108"/>
  <c r="BG9" i="108"/>
  <c r="BF9" i="108"/>
  <c r="BE9" i="108"/>
  <c r="BD9" i="108"/>
  <c r="BD6" i="108"/>
  <c r="DV6" i="108"/>
  <c r="BC9" i="108"/>
  <c r="BB9" i="108"/>
  <c r="BA9" i="108"/>
  <c r="O9" i="108"/>
  <c r="N9" i="108"/>
  <c r="CD8" i="108"/>
  <c r="CC8" i="108"/>
  <c r="CB8" i="108"/>
  <c r="CA8" i="108"/>
  <c r="BZ8" i="108"/>
  <c r="BY8" i="108"/>
  <c r="BX8" i="108"/>
  <c r="BW8" i="108"/>
  <c r="BV8" i="108"/>
  <c r="BU8" i="108"/>
  <c r="BR8" i="108"/>
  <c r="BQ8" i="108"/>
  <c r="BP8" i="108"/>
  <c r="BO8" i="108"/>
  <c r="BN8" i="108"/>
  <c r="BM8" i="108"/>
  <c r="BL8" i="108"/>
  <c r="BK8" i="108"/>
  <c r="BJ8" i="108"/>
  <c r="BJ6" i="108"/>
  <c r="EB6" i="108"/>
  <c r="BI8" i="108"/>
  <c r="BH8" i="108"/>
  <c r="BG8" i="108"/>
  <c r="BF8" i="108"/>
  <c r="BE8" i="108"/>
  <c r="BD8" i="108"/>
  <c r="BC8" i="108"/>
  <c r="BB8" i="108"/>
  <c r="BB6" i="108"/>
  <c r="DT6" i="108"/>
  <c r="O8" i="108"/>
  <c r="N8" i="108"/>
  <c r="CD7" i="108"/>
  <c r="CC7" i="108"/>
  <c r="CB7" i="108"/>
  <c r="CA7" i="108"/>
  <c r="BZ7" i="108"/>
  <c r="BY7" i="108"/>
  <c r="BX7" i="108"/>
  <c r="BW7" i="108"/>
  <c r="BV7" i="108"/>
  <c r="BU7" i="108"/>
  <c r="BR7" i="108"/>
  <c r="BQ7" i="108"/>
  <c r="BP7" i="108"/>
  <c r="BO7" i="108"/>
  <c r="BN7" i="108"/>
  <c r="BM7" i="108"/>
  <c r="BL7" i="108"/>
  <c r="BK7" i="108"/>
  <c r="BJ7" i="108"/>
  <c r="BI7" i="108"/>
  <c r="BH7" i="108"/>
  <c r="BH6" i="108"/>
  <c r="BG7" i="108"/>
  <c r="BG6" i="108"/>
  <c r="BF7" i="108"/>
  <c r="BE7" i="108"/>
  <c r="BD7" i="108"/>
  <c r="BC7" i="108"/>
  <c r="BB7" i="108"/>
  <c r="BA7" i="108"/>
  <c r="O7" i="108"/>
  <c r="N7" i="108"/>
  <c r="DM6" i="108"/>
  <c r="DL6" i="108"/>
  <c r="DF6" i="108"/>
  <c r="DE6" i="108"/>
  <c r="DD6" i="108"/>
  <c r="CZ6" i="108"/>
  <c r="CY6" i="108"/>
  <c r="CX6" i="108"/>
  <c r="CW6" i="108"/>
  <c r="CV6" i="108"/>
  <c r="CU6" i="108"/>
  <c r="CT6" i="108"/>
  <c r="CS6" i="108"/>
  <c r="CR6" i="108"/>
  <c r="CQ6" i="108"/>
  <c r="CP6" i="108"/>
  <c r="CO6" i="108"/>
  <c r="CN6" i="108"/>
  <c r="CM6" i="108"/>
  <c r="CL6" i="108"/>
  <c r="CK6" i="108"/>
  <c r="CJ6" i="108"/>
  <c r="CI6" i="108"/>
  <c r="BZ6" i="108"/>
  <c r="BY6" i="108"/>
  <c r="BX6" i="108"/>
  <c r="BW6" i="108"/>
  <c r="BV6" i="108"/>
  <c r="BU6" i="108"/>
  <c r="BO6" i="108"/>
  <c r="EG6" i="108"/>
  <c r="BN6" i="108"/>
  <c r="BM6" i="108"/>
  <c r="AY6" i="108"/>
  <c r="AY59" i="108"/>
  <c r="AY61" i="108"/>
  <c r="AX6" i="108"/>
  <c r="AW6" i="108"/>
  <c r="AV6" i="108"/>
  <c r="DN6" i="108"/>
  <c r="AU6" i="108"/>
  <c r="BQ6" i="108"/>
  <c r="EI6" i="108"/>
  <c r="AT6" i="108"/>
  <c r="AS6" i="108"/>
  <c r="AR6" i="108"/>
  <c r="AQ6" i="108"/>
  <c r="AQ59" i="108"/>
  <c r="DI59" i="108"/>
  <c r="AP6" i="108"/>
  <c r="AO6" i="108"/>
  <c r="AN6" i="108"/>
  <c r="AM6" i="108"/>
  <c r="AL6" i="108"/>
  <c r="AK6" i="108"/>
  <c r="AK59" i="108"/>
  <c r="AJ6" i="108"/>
  <c r="AI6" i="108"/>
  <c r="M6" i="108"/>
  <c r="CE6" i="108"/>
  <c r="L6" i="108"/>
  <c r="CD6" i="108"/>
  <c r="K6" i="108"/>
  <c r="J6" i="108"/>
  <c r="CB6" i="108"/>
  <c r="I6" i="108"/>
  <c r="EJ4" i="108"/>
  <c r="EI4" i="108"/>
  <c r="EH4" i="108"/>
  <c r="EG4" i="108"/>
  <c r="EF4" i="108"/>
  <c r="EE4" i="108"/>
  <c r="ED4" i="108"/>
  <c r="EC4" i="108"/>
  <c r="EB4" i="108"/>
  <c r="EA4" i="108"/>
  <c r="DZ4" i="108"/>
  <c r="DY4" i="108"/>
  <c r="DX4" i="108"/>
  <c r="DW4" i="108"/>
  <c r="DV4" i="108"/>
  <c r="DU4" i="108"/>
  <c r="DT4" i="108"/>
  <c r="DS4" i="108"/>
  <c r="DP4" i="108"/>
  <c r="CG4" i="108"/>
  <c r="CF4" i="108"/>
  <c r="BX39" i="109"/>
  <c r="BA39" i="109"/>
  <c r="AZ39" i="109"/>
  <c r="BG38" i="109"/>
  <c r="BS38" i="109"/>
  <c r="BR38" i="109"/>
  <c r="BP38" i="109"/>
  <c r="BO38" i="109"/>
  <c r="BN38" i="109"/>
  <c r="BK38" i="109"/>
  <c r="BJ38" i="109"/>
  <c r="BH38" i="109"/>
  <c r="BF38" i="109"/>
  <c r="N38" i="109"/>
  <c r="AK35" i="109"/>
  <c r="BF37" i="109"/>
  <c r="M35" i="109"/>
  <c r="N37" i="109"/>
  <c r="E35" i="109"/>
  <c r="BN36" i="109"/>
  <c r="AU35" i="109"/>
  <c r="AT35" i="109"/>
  <c r="AM35" i="109"/>
  <c r="BM36" i="109"/>
  <c r="W35" i="109"/>
  <c r="BE36" i="109"/>
  <c r="O36" i="109"/>
  <c r="F35" i="109"/>
  <c r="D35" i="109"/>
  <c r="C35" i="109"/>
  <c r="V35" i="109"/>
  <c r="T35" i="109"/>
  <c r="BA33" i="109"/>
  <c r="BT33" i="109"/>
  <c r="BD33" i="109"/>
  <c r="N33" i="109"/>
  <c r="BX32" i="109"/>
  <c r="BS32" i="109"/>
  <c r="BM32" i="109"/>
  <c r="BK32" i="109"/>
  <c r="BE32" i="109"/>
  <c r="BA31" i="109"/>
  <c r="AZ31" i="109"/>
  <c r="BQ31" i="109"/>
  <c r="BI31" i="109"/>
  <c r="BO30" i="109"/>
  <c r="BS30" i="109"/>
  <c r="BK30" i="109"/>
  <c r="BG30" i="109"/>
  <c r="BX29" i="109"/>
  <c r="BP29" i="109"/>
  <c r="BO29" i="109"/>
  <c r="BN29" i="109"/>
  <c r="BH29" i="109"/>
  <c r="BG29" i="109"/>
  <c r="N29" i="109"/>
  <c r="BS28" i="109"/>
  <c r="BK28" i="109"/>
  <c r="X27" i="109"/>
  <c r="BG28" i="109"/>
  <c r="BX26" i="109"/>
  <c r="BA25" i="109"/>
  <c r="BM25" i="109"/>
  <c r="BF25" i="109"/>
  <c r="BE25" i="109"/>
  <c r="O25" i="109"/>
  <c r="BX23" i="109"/>
  <c r="BU23" i="109"/>
  <c r="BT23" i="109"/>
  <c r="BV23" i="109"/>
  <c r="BA23" i="109"/>
  <c r="AZ23" i="109"/>
  <c r="AC21" i="109"/>
  <c r="BF23" i="109"/>
  <c r="O23" i="109"/>
  <c r="N23" i="109"/>
  <c r="BS22" i="109"/>
  <c r="AY21" i="109"/>
  <c r="AZ21" i="109"/>
  <c r="BA22" i="109"/>
  <c r="AW21" i="109"/>
  <c r="AU21" i="109"/>
  <c r="AT21" i="109"/>
  <c r="BR22" i="109"/>
  <c r="AR21" i="109"/>
  <c r="AP21" i="109"/>
  <c r="AO21" i="109"/>
  <c r="AN21" i="109"/>
  <c r="AL21" i="109"/>
  <c r="AK21" i="109"/>
  <c r="AI21" i="109"/>
  <c r="AH21" i="109"/>
  <c r="AG21" i="109"/>
  <c r="AF21" i="109"/>
  <c r="Z21" i="109"/>
  <c r="Y21" i="109"/>
  <c r="X21" i="109"/>
  <c r="R21" i="109"/>
  <c r="Q21" i="109"/>
  <c r="I21" i="109"/>
  <c r="G21" i="109"/>
  <c r="C21" i="109"/>
  <c r="AV21" i="109"/>
  <c r="AS21" i="109"/>
  <c r="BR21" i="109"/>
  <c r="AQ21" i="109"/>
  <c r="AM21" i="109"/>
  <c r="AJ21" i="109"/>
  <c r="L21" i="109"/>
  <c r="K21" i="109"/>
  <c r="J21" i="109"/>
  <c r="D21" i="109"/>
  <c r="BX17" i="109"/>
  <c r="BV17" i="109"/>
  <c r="BU17" i="109"/>
  <c r="BT17" i="109"/>
  <c r="AZ16" i="109"/>
  <c r="BR16" i="109"/>
  <c r="BQ16" i="109"/>
  <c r="BO16" i="109"/>
  <c r="BN16" i="109"/>
  <c r="BJ16" i="109"/>
  <c r="BI16" i="109"/>
  <c r="BF16" i="109"/>
  <c r="BE16" i="109"/>
  <c r="BM15" i="109"/>
  <c r="BN15" i="109"/>
  <c r="BF15" i="109"/>
  <c r="O15" i="109"/>
  <c r="BT14" i="109"/>
  <c r="AU13" i="109"/>
  <c r="AM13" i="109"/>
  <c r="BN14" i="109"/>
  <c r="BL14" i="109"/>
  <c r="BK14" i="109"/>
  <c r="W13" i="109"/>
  <c r="BF14" i="109"/>
  <c r="BE14" i="109"/>
  <c r="BD14" i="109"/>
  <c r="N14" i="109"/>
  <c r="L13" i="109"/>
  <c r="F13" i="109"/>
  <c r="E13" i="109"/>
  <c r="BP10" i="109"/>
  <c r="BH10" i="109"/>
  <c r="BD10" i="109"/>
  <c r="AZ10" i="109"/>
  <c r="BS10" i="109"/>
  <c r="BR10" i="109"/>
  <c r="BO10" i="109"/>
  <c r="BN10" i="109"/>
  <c r="BL10" i="109"/>
  <c r="BK10" i="109"/>
  <c r="BJ10" i="109"/>
  <c r="BG10" i="109"/>
  <c r="BF10" i="109"/>
  <c r="BS9" i="109"/>
  <c r="BS8" i="109"/>
  <c r="BR8" i="109"/>
  <c r="BQ8" i="109"/>
  <c r="BP8" i="109"/>
  <c r="BN8" i="109"/>
  <c r="BM8" i="109"/>
  <c r="BJ8" i="109"/>
  <c r="BI8" i="109"/>
  <c r="BF8" i="109"/>
  <c r="BE8" i="109"/>
  <c r="AZ7" i="109"/>
  <c r="BN7" i="109"/>
  <c r="BM7" i="109"/>
  <c r="BK7" i="109"/>
  <c r="BG7" i="109"/>
  <c r="BF7" i="109"/>
  <c r="BT6" i="109"/>
  <c r="BL6" i="109"/>
  <c r="BD6" i="109"/>
  <c r="BP6" i="109"/>
  <c r="AL4" i="109"/>
  <c r="AL11" i="109"/>
  <c r="BN6" i="109"/>
  <c r="BH6" i="109"/>
  <c r="BE6" i="109"/>
  <c r="K4" i="109"/>
  <c r="K11" i="109"/>
  <c r="AW4" i="109"/>
  <c r="AW11" i="109"/>
  <c r="BS5" i="109"/>
  <c r="BO5" i="109"/>
  <c r="BK5" i="109"/>
  <c r="BG5" i="109"/>
  <c r="O5" i="109"/>
  <c r="N5" i="109"/>
  <c r="E4" i="109"/>
  <c r="E11" i="109"/>
  <c r="D4" i="109"/>
  <c r="D11" i="109"/>
  <c r="AM4" i="109"/>
  <c r="AM11" i="109"/>
  <c r="U4" i="109"/>
  <c r="C4" i="109"/>
  <c r="C11" i="109"/>
  <c r="BJ42" i="110"/>
  <c r="BL40" i="110"/>
  <c r="BL45" i="110"/>
  <c r="BK40" i="110"/>
  <c r="BJ40" i="110"/>
  <c r="BI40" i="110"/>
  <c r="BJ45" i="110"/>
  <c r="BH40" i="110"/>
  <c r="BH45" i="110"/>
  <c r="BG40" i="110"/>
  <c r="BF40" i="110"/>
  <c r="BF45" i="110"/>
  <c r="BE40" i="110"/>
  <c r="AT40" i="110"/>
  <c r="AR40" i="110"/>
  <c r="AL40" i="110"/>
  <c r="AJ40" i="110"/>
  <c r="K40" i="110"/>
  <c r="I40" i="110"/>
  <c r="BA39" i="110"/>
  <c r="AZ39" i="110"/>
  <c r="BX38" i="110"/>
  <c r="BT38" i="110"/>
  <c r="BV38" i="110"/>
  <c r="BS38" i="110"/>
  <c r="BR38" i="110"/>
  <c r="BQ38" i="110"/>
  <c r="BP38" i="110"/>
  <c r="BO38" i="110"/>
  <c r="BN38" i="110"/>
  <c r="BM38" i="110"/>
  <c r="BL38" i="110"/>
  <c r="BK38" i="110"/>
  <c r="BJ38" i="110"/>
  <c r="BI38" i="110"/>
  <c r="BH38" i="110"/>
  <c r="BG38" i="110"/>
  <c r="BF38" i="110"/>
  <c r="BE38" i="110"/>
  <c r="BD38" i="110"/>
  <c r="BC38" i="110"/>
  <c r="BA38" i="110"/>
  <c r="AZ38" i="110"/>
  <c r="O38" i="110"/>
  <c r="N38" i="110"/>
  <c r="BX37" i="110"/>
  <c r="BU37" i="110"/>
  <c r="BT37" i="110"/>
  <c r="BV37" i="110"/>
  <c r="BS37" i="110"/>
  <c r="BR37" i="110"/>
  <c r="BQ37" i="110"/>
  <c r="BP37" i="110"/>
  <c r="BO37" i="110"/>
  <c r="BN37" i="110"/>
  <c r="BM37" i="110"/>
  <c r="BL37" i="110"/>
  <c r="BK37" i="110"/>
  <c r="BJ37" i="110"/>
  <c r="BI37" i="110"/>
  <c r="BH37" i="110"/>
  <c r="BG37" i="110"/>
  <c r="BF37" i="110"/>
  <c r="BE37" i="110"/>
  <c r="BD37" i="110"/>
  <c r="BC37" i="110"/>
  <c r="BA37" i="110"/>
  <c r="AZ37" i="110"/>
  <c r="O37" i="110"/>
  <c r="N37" i="110"/>
  <c r="BX36" i="110"/>
  <c r="BT36" i="110"/>
  <c r="BV36" i="110"/>
  <c r="BS36" i="110"/>
  <c r="BR36" i="110"/>
  <c r="BQ36" i="110"/>
  <c r="BP36" i="110"/>
  <c r="BO36" i="110"/>
  <c r="BN36" i="110"/>
  <c r="BM36" i="110"/>
  <c r="BL36" i="110"/>
  <c r="BK36" i="110"/>
  <c r="BJ36" i="110"/>
  <c r="BI36" i="110"/>
  <c r="BH36" i="110"/>
  <c r="BG36" i="110"/>
  <c r="BF36" i="110"/>
  <c r="BE36" i="110"/>
  <c r="BD36" i="110"/>
  <c r="BC36" i="110"/>
  <c r="BA36" i="110"/>
  <c r="AZ36" i="110"/>
  <c r="O36" i="110"/>
  <c r="N36" i="110"/>
  <c r="BM35" i="110"/>
  <c r="BL35" i="110"/>
  <c r="BK35" i="110"/>
  <c r="BJ35" i="110"/>
  <c r="BI35" i="110"/>
  <c r="BH35" i="110"/>
  <c r="BG35" i="110"/>
  <c r="BF35" i="110"/>
  <c r="BE35" i="110"/>
  <c r="AY35" i="110"/>
  <c r="AX35" i="110"/>
  <c r="BT35" i="110"/>
  <c r="AW35" i="110"/>
  <c r="AV35" i="110"/>
  <c r="BX35" i="110"/>
  <c r="AU35" i="110"/>
  <c r="AZ35" i="110"/>
  <c r="AT35" i="110"/>
  <c r="AS35" i="110"/>
  <c r="BR35" i="110"/>
  <c r="AR35" i="110"/>
  <c r="BQ35" i="110"/>
  <c r="AQ35" i="110"/>
  <c r="AP35" i="110"/>
  <c r="AO35" i="110"/>
  <c r="BP35" i="110"/>
  <c r="AN35" i="110"/>
  <c r="BO35" i="110"/>
  <c r="AM35" i="110"/>
  <c r="AL35" i="110"/>
  <c r="AK35" i="110"/>
  <c r="BN35" i="110"/>
  <c r="AJ35" i="110"/>
  <c r="AI35" i="110"/>
  <c r="M35" i="110"/>
  <c r="O35" i="110"/>
  <c r="L35" i="110"/>
  <c r="N35" i="110"/>
  <c r="K35" i="110"/>
  <c r="J35" i="110"/>
  <c r="I35" i="110"/>
  <c r="BX33" i="110"/>
  <c r="BT33" i="110"/>
  <c r="BV33" i="110"/>
  <c r="BS33" i="110"/>
  <c r="BR33" i="110"/>
  <c r="BQ33" i="110"/>
  <c r="BP33" i="110"/>
  <c r="BO33" i="110"/>
  <c r="BN33" i="110"/>
  <c r="BM33" i="110"/>
  <c r="BL33" i="110"/>
  <c r="BK33" i="110"/>
  <c r="BJ33" i="110"/>
  <c r="BI33" i="110"/>
  <c r="BH33" i="110"/>
  <c r="BG33" i="110"/>
  <c r="BF33" i="110"/>
  <c r="BE33" i="110"/>
  <c r="BD33" i="110"/>
  <c r="BC33" i="110"/>
  <c r="BA33" i="110"/>
  <c r="AZ33" i="110"/>
  <c r="O33" i="110"/>
  <c r="N33" i="110"/>
  <c r="BX32" i="110"/>
  <c r="BU32" i="110"/>
  <c r="BT32" i="110"/>
  <c r="BV32" i="110"/>
  <c r="BS32" i="110"/>
  <c r="BR32" i="110"/>
  <c r="BQ32" i="110"/>
  <c r="BP32" i="110"/>
  <c r="BO32" i="110"/>
  <c r="BN32" i="110"/>
  <c r="BM32" i="110"/>
  <c r="BL32" i="110"/>
  <c r="BK32" i="110"/>
  <c r="BJ32" i="110"/>
  <c r="BI32" i="110"/>
  <c r="BH32" i="110"/>
  <c r="BG32" i="110"/>
  <c r="BF32" i="110"/>
  <c r="BE32" i="110"/>
  <c r="BD32" i="110"/>
  <c r="BC32" i="110"/>
  <c r="BA32" i="110"/>
  <c r="AZ32" i="110"/>
  <c r="O32" i="110"/>
  <c r="N32" i="110"/>
  <c r="BX31" i="110"/>
  <c r="BV31" i="110"/>
  <c r="BT31" i="110"/>
  <c r="BU31" i="110"/>
  <c r="BS31" i="110"/>
  <c r="BR31" i="110"/>
  <c r="BQ31" i="110"/>
  <c r="BP31" i="110"/>
  <c r="BO31" i="110"/>
  <c r="BN31" i="110"/>
  <c r="BM31" i="110"/>
  <c r="BL31" i="110"/>
  <c r="BK31" i="110"/>
  <c r="BJ31" i="110"/>
  <c r="BI31" i="110"/>
  <c r="BH31" i="110"/>
  <c r="BG31" i="110"/>
  <c r="BF31" i="110"/>
  <c r="BE31" i="110"/>
  <c r="BD31" i="110"/>
  <c r="BC31" i="110"/>
  <c r="BA31" i="110"/>
  <c r="AZ31" i="110"/>
  <c r="O31" i="110"/>
  <c r="N31" i="110"/>
  <c r="BX30" i="110"/>
  <c r="BU30" i="110"/>
  <c r="BT30" i="110"/>
  <c r="BV30" i="110"/>
  <c r="BS30" i="110"/>
  <c r="BR30" i="110"/>
  <c r="BQ30" i="110"/>
  <c r="BP30" i="110"/>
  <c r="BO30" i="110"/>
  <c r="BN30" i="110"/>
  <c r="BM30" i="110"/>
  <c r="BL30" i="110"/>
  <c r="BK30" i="110"/>
  <c r="BJ30" i="110"/>
  <c r="BI30" i="110"/>
  <c r="BH30" i="110"/>
  <c r="BG30" i="110"/>
  <c r="BF30" i="110"/>
  <c r="BE30" i="110"/>
  <c r="BD30" i="110"/>
  <c r="BC30" i="110"/>
  <c r="BA30" i="110"/>
  <c r="AZ30" i="110"/>
  <c r="O30" i="110"/>
  <c r="N30" i="110"/>
  <c r="BX29" i="110"/>
  <c r="BV29" i="110"/>
  <c r="BT29" i="110"/>
  <c r="BS29" i="110"/>
  <c r="BR29" i="110"/>
  <c r="BU29" i="110"/>
  <c r="BQ29" i="110"/>
  <c r="BP29" i="110"/>
  <c r="BO29" i="110"/>
  <c r="BN29" i="110"/>
  <c r="BM29" i="110"/>
  <c r="BL29" i="110"/>
  <c r="BK29" i="110"/>
  <c r="BJ29" i="110"/>
  <c r="BI29" i="110"/>
  <c r="BH29" i="110"/>
  <c r="BG29" i="110"/>
  <c r="BF29" i="110"/>
  <c r="BE29" i="110"/>
  <c r="BD29" i="110"/>
  <c r="BC29" i="110"/>
  <c r="BA29" i="110"/>
  <c r="AZ29" i="110"/>
  <c r="O29" i="110"/>
  <c r="N29" i="110"/>
  <c r="BX28" i="110"/>
  <c r="BT28" i="110"/>
  <c r="BV28" i="110"/>
  <c r="BS28" i="110"/>
  <c r="BR28" i="110"/>
  <c r="BQ28" i="110"/>
  <c r="BP28" i="110"/>
  <c r="BO28" i="110"/>
  <c r="BN28" i="110"/>
  <c r="BM28" i="110"/>
  <c r="BL28" i="110"/>
  <c r="BK28" i="110"/>
  <c r="BJ28" i="110"/>
  <c r="BI28" i="110"/>
  <c r="BH28" i="110"/>
  <c r="BG28" i="110"/>
  <c r="BF28" i="110"/>
  <c r="BE28" i="110"/>
  <c r="BD28" i="110"/>
  <c r="BC28" i="110"/>
  <c r="BA28" i="110"/>
  <c r="AZ28" i="110"/>
  <c r="O28" i="110"/>
  <c r="N28" i="110"/>
  <c r="BT27" i="110"/>
  <c r="BP27" i="110"/>
  <c r="BL27" i="110"/>
  <c r="BK27" i="110"/>
  <c r="BJ27" i="110"/>
  <c r="BI27" i="110"/>
  <c r="BH27" i="110"/>
  <c r="BG27" i="110"/>
  <c r="BF27" i="110"/>
  <c r="BE27" i="110"/>
  <c r="BA27" i="110"/>
  <c r="AY27" i="110"/>
  <c r="AZ27" i="110"/>
  <c r="AX27" i="110"/>
  <c r="AW27" i="110"/>
  <c r="AV27" i="110"/>
  <c r="BX27" i="110"/>
  <c r="AU27" i="110"/>
  <c r="BS27" i="110"/>
  <c r="AT27" i="110"/>
  <c r="AS27" i="110"/>
  <c r="BR27" i="110"/>
  <c r="AR27" i="110"/>
  <c r="AQ27" i="110"/>
  <c r="BQ27" i="110"/>
  <c r="AP27" i="110"/>
  <c r="AO27" i="110"/>
  <c r="AN27" i="110"/>
  <c r="AM27" i="110"/>
  <c r="BO27" i="110"/>
  <c r="AL27" i="110"/>
  <c r="AK27" i="110"/>
  <c r="BN27" i="110"/>
  <c r="AJ27" i="110"/>
  <c r="AI27" i="110"/>
  <c r="BM27" i="110"/>
  <c r="M27" i="110"/>
  <c r="O27" i="110"/>
  <c r="L27" i="110"/>
  <c r="N27" i="110"/>
  <c r="K27" i="110"/>
  <c r="J27" i="110"/>
  <c r="I27" i="110"/>
  <c r="BX25" i="110"/>
  <c r="BT25" i="110"/>
  <c r="BV25" i="110"/>
  <c r="BS25" i="110"/>
  <c r="BR25" i="110"/>
  <c r="BQ25" i="110"/>
  <c r="BP25" i="110"/>
  <c r="BO25" i="110"/>
  <c r="BN25" i="110"/>
  <c r="BM25" i="110"/>
  <c r="BL25" i="110"/>
  <c r="BK25" i="110"/>
  <c r="BJ25" i="110"/>
  <c r="BI25" i="110"/>
  <c r="BH25" i="110"/>
  <c r="BG25" i="110"/>
  <c r="BF25" i="110"/>
  <c r="BE25" i="110"/>
  <c r="BD25" i="110"/>
  <c r="BC25" i="110"/>
  <c r="BA25" i="110"/>
  <c r="AZ25" i="110"/>
  <c r="O25" i="110"/>
  <c r="N25" i="110"/>
  <c r="BX23" i="110"/>
  <c r="BT23" i="110"/>
  <c r="BV23" i="110"/>
  <c r="BL23" i="110"/>
  <c r="BK23" i="110"/>
  <c r="BJ23" i="110"/>
  <c r="BI23" i="110"/>
  <c r="BH23" i="110"/>
  <c r="BG23" i="110"/>
  <c r="BF23" i="110"/>
  <c r="BE23" i="110"/>
  <c r="BD23" i="110"/>
  <c r="BC23" i="110"/>
  <c r="BA23" i="110"/>
  <c r="AZ23" i="110"/>
  <c r="O23" i="110"/>
  <c r="N23" i="110"/>
  <c r="BX22" i="110"/>
  <c r="BT22" i="110"/>
  <c r="BV22" i="110"/>
  <c r="BS22" i="110"/>
  <c r="BR22" i="110"/>
  <c r="BQ22" i="110"/>
  <c r="BP22" i="110"/>
  <c r="BO22" i="110"/>
  <c r="BN22" i="110"/>
  <c r="BM22" i="110"/>
  <c r="BL22" i="110"/>
  <c r="BK22" i="110"/>
  <c r="BJ22" i="110"/>
  <c r="BI22" i="110"/>
  <c r="BH22" i="110"/>
  <c r="BG22" i="110"/>
  <c r="BF22" i="110"/>
  <c r="BE22" i="110"/>
  <c r="BD22" i="110"/>
  <c r="BC22" i="110"/>
  <c r="BC21" i="110"/>
  <c r="BA22" i="110"/>
  <c r="AZ22" i="110"/>
  <c r="O22" i="110"/>
  <c r="N22" i="110"/>
  <c r="BM21" i="110"/>
  <c r="BL21" i="110"/>
  <c r="BK21" i="110"/>
  <c r="BJ21" i="110"/>
  <c r="BI21" i="110"/>
  <c r="BH21" i="110"/>
  <c r="BG21" i="110"/>
  <c r="BF21" i="110"/>
  <c r="BE21" i="110"/>
  <c r="AY21" i="110"/>
  <c r="AY40" i="110"/>
  <c r="AX21" i="110"/>
  <c r="BT21" i="110"/>
  <c r="AW21" i="110"/>
  <c r="AW40" i="110"/>
  <c r="AV21" i="110"/>
  <c r="BX21" i="110"/>
  <c r="AU21" i="110"/>
  <c r="BS21" i="110"/>
  <c r="AT21" i="110"/>
  <c r="AS21" i="110"/>
  <c r="BR21" i="110"/>
  <c r="AR21" i="110"/>
  <c r="BQ21" i="110"/>
  <c r="AQ21" i="110"/>
  <c r="AQ40" i="110"/>
  <c r="BQ40" i="110"/>
  <c r="BQ45" i="110"/>
  <c r="AP21" i="110"/>
  <c r="AP40" i="110"/>
  <c r="AO21" i="110"/>
  <c r="AO40" i="110"/>
  <c r="BP40" i="110"/>
  <c r="AN21" i="110"/>
  <c r="BO21" i="110"/>
  <c r="AM21" i="110"/>
  <c r="AM40" i="110"/>
  <c r="AL21" i="110"/>
  <c r="AK21" i="110"/>
  <c r="AK40" i="110"/>
  <c r="BN40" i="110"/>
  <c r="AJ21" i="110"/>
  <c r="AI21" i="110"/>
  <c r="AI40" i="110"/>
  <c r="BM40" i="110"/>
  <c r="M21" i="110"/>
  <c r="O21" i="110"/>
  <c r="L21" i="110"/>
  <c r="L40" i="110"/>
  <c r="N40" i="110"/>
  <c r="K21" i="110"/>
  <c r="J21" i="110"/>
  <c r="J40" i="110"/>
  <c r="I21" i="110"/>
  <c r="BL18" i="110"/>
  <c r="BL42" i="110"/>
  <c r="BK18" i="110"/>
  <c r="BK42" i="110"/>
  <c r="BJ18" i="110"/>
  <c r="BX17" i="110"/>
  <c r="BU17" i="110"/>
  <c r="BT17" i="110"/>
  <c r="BV17" i="110"/>
  <c r="BX16" i="110"/>
  <c r="BU16" i="110"/>
  <c r="BT16" i="110"/>
  <c r="BV16" i="110"/>
  <c r="BS16" i="110"/>
  <c r="BR16" i="110"/>
  <c r="BQ16" i="110"/>
  <c r="BP16" i="110"/>
  <c r="BO16" i="110"/>
  <c r="BN16" i="110"/>
  <c r="BM16" i="110"/>
  <c r="BL16" i="110"/>
  <c r="BK16" i="110"/>
  <c r="BJ16" i="110"/>
  <c r="BI16" i="110"/>
  <c r="BH16" i="110"/>
  <c r="BG16" i="110"/>
  <c r="BF16" i="110"/>
  <c r="BE16" i="110"/>
  <c r="BD16" i="110"/>
  <c r="BC16" i="110"/>
  <c r="BA16" i="110"/>
  <c r="AZ16" i="110"/>
  <c r="O16" i="110"/>
  <c r="N16" i="110"/>
  <c r="BX15" i="110"/>
  <c r="BV15" i="110"/>
  <c r="BT15" i="110"/>
  <c r="BS15" i="110"/>
  <c r="BR15" i="110"/>
  <c r="BU15" i="110"/>
  <c r="BQ15" i="110"/>
  <c r="BP15" i="110"/>
  <c r="BO15" i="110"/>
  <c r="BN15" i="110"/>
  <c r="BM15" i="110"/>
  <c r="BL15" i="110"/>
  <c r="BK15" i="110"/>
  <c r="BJ15" i="110"/>
  <c r="BI15" i="110"/>
  <c r="BH15" i="110"/>
  <c r="BG15" i="110"/>
  <c r="BF15" i="110"/>
  <c r="BE15" i="110"/>
  <c r="BD15" i="110"/>
  <c r="BC15" i="110"/>
  <c r="BA15" i="110"/>
  <c r="AZ15" i="110"/>
  <c r="O15" i="110"/>
  <c r="N15" i="110"/>
  <c r="BX14" i="110"/>
  <c r="BU14" i="110"/>
  <c r="BT14" i="110"/>
  <c r="BS14" i="110"/>
  <c r="BV14" i="110"/>
  <c r="BR14" i="110"/>
  <c r="BQ14" i="110"/>
  <c r="BP14" i="110"/>
  <c r="BO14" i="110"/>
  <c r="BN14" i="110"/>
  <c r="BM14" i="110"/>
  <c r="BL14" i="110"/>
  <c r="BK14" i="110"/>
  <c r="BJ14" i="110"/>
  <c r="BI14" i="110"/>
  <c r="BH14" i="110"/>
  <c r="BG14" i="110"/>
  <c r="BF14" i="110"/>
  <c r="BE14" i="110"/>
  <c r="BD14" i="110"/>
  <c r="BC14" i="110"/>
  <c r="BA14" i="110"/>
  <c r="AZ14" i="110"/>
  <c r="O14" i="110"/>
  <c r="N14" i="110"/>
  <c r="BT13" i="110"/>
  <c r="BP13" i="110"/>
  <c r="BL13" i="110"/>
  <c r="BK13" i="110"/>
  <c r="BJ13" i="110"/>
  <c r="BI13" i="110"/>
  <c r="BH13" i="110"/>
  <c r="BG13" i="110"/>
  <c r="BF13" i="110"/>
  <c r="BE13" i="110"/>
  <c r="BD13" i="110"/>
  <c r="BA13" i="110"/>
  <c r="AY13" i="110"/>
  <c r="AZ13" i="110"/>
  <c r="AX13" i="110"/>
  <c r="AW13" i="110"/>
  <c r="BX13" i="110"/>
  <c r="AV13" i="110"/>
  <c r="AU13" i="110"/>
  <c r="BS13" i="110"/>
  <c r="AT13" i="110"/>
  <c r="AS13" i="110"/>
  <c r="BR13" i="110"/>
  <c r="AR13" i="110"/>
  <c r="AQ13" i="110"/>
  <c r="BQ13" i="110"/>
  <c r="AP13" i="110"/>
  <c r="AO13" i="110"/>
  <c r="AN13" i="110"/>
  <c r="AM13" i="110"/>
  <c r="BO13" i="110"/>
  <c r="AL13" i="110"/>
  <c r="AK13" i="110"/>
  <c r="BN13" i="110"/>
  <c r="AJ13" i="110"/>
  <c r="AI13" i="110"/>
  <c r="BM13" i="110"/>
  <c r="M13" i="110"/>
  <c r="L13" i="110"/>
  <c r="O13" i="110"/>
  <c r="K13" i="110"/>
  <c r="J13" i="110"/>
  <c r="I13" i="110"/>
  <c r="BL11" i="110"/>
  <c r="BK11" i="110"/>
  <c r="BJ11" i="110"/>
  <c r="BI11" i="110"/>
  <c r="BI18" i="110"/>
  <c r="BI42" i="110"/>
  <c r="AT11" i="110"/>
  <c r="AT18" i="110"/>
  <c r="AT42" i="110"/>
  <c r="AR11" i="110"/>
  <c r="AR18" i="110"/>
  <c r="AR42" i="110"/>
  <c r="AL11" i="110"/>
  <c r="AL18" i="110"/>
  <c r="AL42" i="110"/>
  <c r="AJ11" i="110"/>
  <c r="AJ18" i="110"/>
  <c r="AJ42" i="110"/>
  <c r="K11" i="110"/>
  <c r="K18" i="110"/>
  <c r="K42" i="110"/>
  <c r="I11" i="110"/>
  <c r="I18" i="110"/>
  <c r="I42" i="110"/>
  <c r="I44" i="110"/>
  <c r="BX10" i="110"/>
  <c r="BV10" i="110"/>
  <c r="BT10" i="110"/>
  <c r="BS10" i="110"/>
  <c r="BR10" i="110"/>
  <c r="BU10" i="110"/>
  <c r="BQ10" i="110"/>
  <c r="BP10" i="110"/>
  <c r="BO10" i="110"/>
  <c r="BN10" i="110"/>
  <c r="BM10" i="110"/>
  <c r="BL10" i="110"/>
  <c r="BK10" i="110"/>
  <c r="BJ10" i="110"/>
  <c r="BI10" i="110"/>
  <c r="BH10" i="110"/>
  <c r="BG10" i="110"/>
  <c r="BF10" i="110"/>
  <c r="BE10" i="110"/>
  <c r="BD10" i="110"/>
  <c r="BC10" i="110"/>
  <c r="BA10" i="110"/>
  <c r="AZ10" i="110"/>
  <c r="O10" i="110"/>
  <c r="N10" i="110"/>
  <c r="BX9" i="110"/>
  <c r="BU9" i="110"/>
  <c r="BT9" i="110"/>
  <c r="BS9" i="110"/>
  <c r="BV9" i="110"/>
  <c r="BR9" i="110"/>
  <c r="BQ9" i="110"/>
  <c r="BP9" i="110"/>
  <c r="BO9" i="110"/>
  <c r="BN9" i="110"/>
  <c r="BM9" i="110"/>
  <c r="BL9" i="110"/>
  <c r="BK9" i="110"/>
  <c r="BJ9" i="110"/>
  <c r="BI9" i="110"/>
  <c r="BH9" i="110"/>
  <c r="BG9" i="110"/>
  <c r="BF9" i="110"/>
  <c r="BE9" i="110"/>
  <c r="BD9" i="110"/>
  <c r="BC9" i="110"/>
  <c r="BA9" i="110"/>
  <c r="AZ9" i="110"/>
  <c r="O9" i="110"/>
  <c r="N9" i="110"/>
  <c r="BX8" i="110"/>
  <c r="BT8" i="110"/>
  <c r="BV8" i="110"/>
  <c r="BS8" i="110"/>
  <c r="BR8" i="110"/>
  <c r="BQ8" i="110"/>
  <c r="BP8" i="110"/>
  <c r="BO8" i="110"/>
  <c r="BN8" i="110"/>
  <c r="BM8" i="110"/>
  <c r="BL8" i="110"/>
  <c r="BK8" i="110"/>
  <c r="BJ8" i="110"/>
  <c r="BI8" i="110"/>
  <c r="BH8" i="110"/>
  <c r="BG8" i="110"/>
  <c r="BF8" i="110"/>
  <c r="BE8" i="110"/>
  <c r="BD8" i="110"/>
  <c r="BC8" i="110"/>
  <c r="BA8" i="110"/>
  <c r="AZ8" i="110"/>
  <c r="O8" i="110"/>
  <c r="N8" i="110"/>
  <c r="BX7" i="110"/>
  <c r="BU7" i="110"/>
  <c r="BT7" i="110"/>
  <c r="BV7" i="110"/>
  <c r="BS7" i="110"/>
  <c r="BR7" i="110"/>
  <c r="BQ7" i="110"/>
  <c r="BP7" i="110"/>
  <c r="BO7" i="110"/>
  <c r="BN7" i="110"/>
  <c r="BM7" i="110"/>
  <c r="BL7" i="110"/>
  <c r="BK7" i="110"/>
  <c r="BJ7" i="110"/>
  <c r="BI7" i="110"/>
  <c r="BH7" i="110"/>
  <c r="BG7" i="110"/>
  <c r="BF7" i="110"/>
  <c r="BE7" i="110"/>
  <c r="BD7" i="110"/>
  <c r="BC7" i="110"/>
  <c r="BA7" i="110"/>
  <c r="AZ7" i="110"/>
  <c r="O7" i="110"/>
  <c r="N7" i="110"/>
  <c r="BX6" i="110"/>
  <c r="BT6" i="110"/>
  <c r="BV6" i="110"/>
  <c r="BS6" i="110"/>
  <c r="BR6" i="110"/>
  <c r="BQ6" i="110"/>
  <c r="BP6" i="110"/>
  <c r="BO6" i="110"/>
  <c r="BN6" i="110"/>
  <c r="BM6" i="110"/>
  <c r="BL6" i="110"/>
  <c r="BK6" i="110"/>
  <c r="BJ6" i="110"/>
  <c r="BI6" i="110"/>
  <c r="BH6" i="110"/>
  <c r="BG6" i="110"/>
  <c r="BF6" i="110"/>
  <c r="BE6" i="110"/>
  <c r="BD6" i="110"/>
  <c r="BC6" i="110"/>
  <c r="BA6" i="110"/>
  <c r="AZ6" i="110"/>
  <c r="O6" i="110"/>
  <c r="N6" i="110"/>
  <c r="BX5" i="110"/>
  <c r="BU5" i="110"/>
  <c r="BT5" i="110"/>
  <c r="BV5" i="110"/>
  <c r="BS5" i="110"/>
  <c r="BR5" i="110"/>
  <c r="BQ5" i="110"/>
  <c r="BP5" i="110"/>
  <c r="BO5" i="110"/>
  <c r="BN5" i="110"/>
  <c r="BM5" i="110"/>
  <c r="BL5" i="110"/>
  <c r="BK5" i="110"/>
  <c r="BJ5" i="110"/>
  <c r="BI5" i="110"/>
  <c r="BH5" i="110"/>
  <c r="BG5" i="110"/>
  <c r="BF5" i="110"/>
  <c r="BE5" i="110"/>
  <c r="BD5" i="110"/>
  <c r="BC5" i="110"/>
  <c r="BC4" i="110"/>
  <c r="BA5" i="110"/>
  <c r="AZ5" i="110"/>
  <c r="O5" i="110"/>
  <c r="N5" i="110"/>
  <c r="BN4" i="110"/>
  <c r="BL4" i="110"/>
  <c r="BK4" i="110"/>
  <c r="BJ4" i="110"/>
  <c r="BI4" i="110"/>
  <c r="BH4" i="110"/>
  <c r="BH11" i="110"/>
  <c r="BH18" i="110"/>
  <c r="BH42" i="110"/>
  <c r="BG4" i="110"/>
  <c r="BG11" i="110"/>
  <c r="BG18" i="110"/>
  <c r="BG42" i="110"/>
  <c r="BF4" i="110"/>
  <c r="BF11" i="110"/>
  <c r="BF18" i="110"/>
  <c r="BF42" i="110"/>
  <c r="BE4" i="110"/>
  <c r="BE11" i="110"/>
  <c r="BE18" i="110"/>
  <c r="BE42" i="110"/>
  <c r="AY4" i="110"/>
  <c r="AY11" i="110"/>
  <c r="AX4" i="110"/>
  <c r="AX11" i="110"/>
  <c r="AX18" i="110"/>
  <c r="AW4" i="110"/>
  <c r="BT4" i="110"/>
  <c r="AV4" i="110"/>
  <c r="AV11" i="110"/>
  <c r="AU4" i="110"/>
  <c r="BS4" i="110"/>
  <c r="AT4" i="110"/>
  <c r="AS4" i="110"/>
  <c r="BR4" i="110"/>
  <c r="AR4" i="110"/>
  <c r="AQ4" i="110"/>
  <c r="AQ11" i="110"/>
  <c r="AP4" i="110"/>
  <c r="AP11" i="110"/>
  <c r="AP18" i="110"/>
  <c r="AP42" i="110"/>
  <c r="AO4" i="110"/>
  <c r="AO11" i="110"/>
  <c r="AN4" i="110"/>
  <c r="AN11" i="110"/>
  <c r="AN18" i="110"/>
  <c r="AM4" i="110"/>
  <c r="AM11" i="110"/>
  <c r="AL4" i="110"/>
  <c r="AK4" i="110"/>
  <c r="AK11" i="110"/>
  <c r="AJ4" i="110"/>
  <c r="AI4" i="110"/>
  <c r="AI11" i="110"/>
  <c r="N4" i="110"/>
  <c r="M4" i="110"/>
  <c r="M11" i="110"/>
  <c r="L4" i="110"/>
  <c r="L11" i="110"/>
  <c r="K4" i="110"/>
  <c r="J4" i="110"/>
  <c r="J11" i="110"/>
  <c r="J18" i="110"/>
  <c r="J42" i="110"/>
  <c r="I4" i="110"/>
  <c r="H4" i="110"/>
  <c r="G4" i="110"/>
  <c r="F4" i="110"/>
  <c r="E4" i="110"/>
  <c r="D4" i="110"/>
  <c r="C4" i="110"/>
  <c r="O14" i="109"/>
  <c r="M13" i="109"/>
  <c r="AF35" i="109"/>
  <c r="N15" i="109"/>
  <c r="AC4" i="109"/>
  <c r="AS4" i="109"/>
  <c r="BC6" i="109"/>
  <c r="N6" i="109"/>
  <c r="J4" i="109"/>
  <c r="J11" i="109"/>
  <c r="J18" i="109"/>
  <c r="BQ21" i="109"/>
  <c r="BN22" i="109"/>
  <c r="AF27" i="109"/>
  <c r="O30" i="109"/>
  <c r="BL33" i="109"/>
  <c r="AJ35" i="109"/>
  <c r="J35" i="109"/>
  <c r="X35" i="109"/>
  <c r="X40" i="109"/>
  <c r="AN27" i="109"/>
  <c r="BC33" i="109"/>
  <c r="BF5" i="109"/>
  <c r="AD4" i="109"/>
  <c r="AD11" i="109"/>
  <c r="AD18" i="109"/>
  <c r="BN5" i="109"/>
  <c r="AT4" i="109"/>
  <c r="AT11" i="109"/>
  <c r="AT18" i="109"/>
  <c r="O6" i="109"/>
  <c r="BG9" i="109"/>
  <c r="BK9" i="109"/>
  <c r="BO9" i="109"/>
  <c r="BM14" i="109"/>
  <c r="O16" i="109"/>
  <c r="U21" i="109"/>
  <c r="BN25" i="109"/>
  <c r="BH30" i="109"/>
  <c r="BP30" i="109"/>
  <c r="BH31" i="109"/>
  <c r="BP31" i="109"/>
  <c r="BA32" i="109"/>
  <c r="AZ33" i="109"/>
  <c r="N32" i="109"/>
  <c r="AN35" i="109"/>
  <c r="BF6" i="109"/>
  <c r="G35" i="109"/>
  <c r="E18" i="109"/>
  <c r="O7" i="109"/>
  <c r="AL13" i="109"/>
  <c r="AL18" i="109"/>
  <c r="Q27" i="109"/>
  <c r="AZ28" i="109"/>
  <c r="G27" i="109"/>
  <c r="AZ32" i="109"/>
  <c r="AB35" i="109"/>
  <c r="AR35" i="109"/>
  <c r="I4" i="109"/>
  <c r="I11" i="109"/>
  <c r="BI7" i="109"/>
  <c r="O29" i="109"/>
  <c r="E27" i="109"/>
  <c r="F4" i="109"/>
  <c r="F11" i="109"/>
  <c r="BO7" i="109"/>
  <c r="BS7" i="109"/>
  <c r="O8" i="109"/>
  <c r="BG8" i="109"/>
  <c r="BK8" i="109"/>
  <c r="BO8" i="109"/>
  <c r="BT10" i="109"/>
  <c r="BV10" i="109"/>
  <c r="U13" i="109"/>
  <c r="N22" i="109"/>
  <c r="BG22" i="109"/>
  <c r="BK22" i="109"/>
  <c r="N25" i="109"/>
  <c r="BG25" i="109"/>
  <c r="BO25" i="109"/>
  <c r="BQ32" i="109"/>
  <c r="N36" i="109"/>
  <c r="BF36" i="109"/>
  <c r="AD35" i="109"/>
  <c r="AL35" i="109"/>
  <c r="AL40" i="109"/>
  <c r="AL42" i="109"/>
  <c r="N28" i="109"/>
  <c r="BM5" i="109"/>
  <c r="BQ7" i="109"/>
  <c r="AV27" i="109"/>
  <c r="BD5" i="109"/>
  <c r="BH5" i="109"/>
  <c r="BP5" i="109"/>
  <c r="BC14" i="109"/>
  <c r="AD13" i="109"/>
  <c r="AT13" i="109"/>
  <c r="BE15" i="109"/>
  <c r="BI15" i="109"/>
  <c r="BQ15" i="109"/>
  <c r="BM16" i="109"/>
  <c r="AF40" i="109"/>
  <c r="AN40" i="109"/>
  <c r="AW27" i="109"/>
  <c r="BF28" i="109"/>
  <c r="BN28" i="109"/>
  <c r="BG37" i="109"/>
  <c r="BK37" i="109"/>
  <c r="BO37" i="109"/>
  <c r="BS37" i="109"/>
  <c r="BX17" i="103"/>
  <c r="BO35" i="109"/>
  <c r="K18" i="109"/>
  <c r="F18" i="109"/>
  <c r="BN35" i="109"/>
  <c r="L4" i="109"/>
  <c r="L11" i="109"/>
  <c r="L18" i="109"/>
  <c r="AK4" i="109"/>
  <c r="BN4" i="109"/>
  <c r="T4" i="109"/>
  <c r="T11" i="109"/>
  <c r="BH8" i="109"/>
  <c r="BF9" i="109"/>
  <c r="BJ9" i="109"/>
  <c r="BN9" i="109"/>
  <c r="BR9" i="109"/>
  <c r="BU9" i="109"/>
  <c r="BE10" i="109"/>
  <c r="BI10" i="109"/>
  <c r="BM10" i="109"/>
  <c r="BQ10" i="109"/>
  <c r="AE13" i="109"/>
  <c r="BJ14" i="109"/>
  <c r="BR14" i="109"/>
  <c r="BU14" i="109"/>
  <c r="BO22" i="109"/>
  <c r="BX30" i="109"/>
  <c r="BX31" i="109"/>
  <c r="V27" i="109"/>
  <c r="AL27" i="109"/>
  <c r="AE35" i="109"/>
  <c r="AS35" i="109"/>
  <c r="BR35" i="109"/>
  <c r="G40" i="109"/>
  <c r="BX36" i="109"/>
  <c r="BJ37" i="109"/>
  <c r="BR37" i="109"/>
  <c r="O44" i="109"/>
  <c r="M4" i="109"/>
  <c r="M11" i="109"/>
  <c r="BJ6" i="109"/>
  <c r="BR6" i="109"/>
  <c r="BU6" i="109"/>
  <c r="BJ7" i="109"/>
  <c r="BR7" i="109"/>
  <c r="BX8" i="109"/>
  <c r="N9" i="109"/>
  <c r="AK13" i="109"/>
  <c r="BG23" i="109"/>
  <c r="BK23" i="109"/>
  <c r="BI25" i="109"/>
  <c r="BQ25" i="109"/>
  <c r="BJ28" i="109"/>
  <c r="BR28" i="109"/>
  <c r="BK29" i="109"/>
  <c r="BS29" i="109"/>
  <c r="BE30" i="109"/>
  <c r="BI30" i="109"/>
  <c r="BM30" i="109"/>
  <c r="BQ30" i="109"/>
  <c r="BD31" i="109"/>
  <c r="BC31" i="109"/>
  <c r="BL31" i="109"/>
  <c r="BT31" i="109"/>
  <c r="BG32" i="109"/>
  <c r="BO32" i="109"/>
  <c r="BE33" i="109"/>
  <c r="BI33" i="109"/>
  <c r="BM33" i="109"/>
  <c r="BQ33" i="109"/>
  <c r="U35" i="109"/>
  <c r="BF35" i="109"/>
  <c r="BN37" i="109"/>
  <c r="V4" i="109"/>
  <c r="V11" i="109"/>
  <c r="G4" i="109"/>
  <c r="G11" i="109"/>
  <c r="X4" i="109"/>
  <c r="X11" i="109"/>
  <c r="AF4" i="109"/>
  <c r="AN4" i="109"/>
  <c r="AN11" i="109"/>
  <c r="AV4" i="109"/>
  <c r="BS4" i="109"/>
  <c r="BG6" i="109"/>
  <c r="BK6" i="109"/>
  <c r="BO6" i="109"/>
  <c r="BS6" i="109"/>
  <c r="BV6" i="109"/>
  <c r="O9" i="109"/>
  <c r="H13" i="109"/>
  <c r="Q13" i="109"/>
  <c r="AG13" i="109"/>
  <c r="AW13" i="109"/>
  <c r="BT13" i="109"/>
  <c r="N16" i="109"/>
  <c r="H21" i="109"/>
  <c r="BE22" i="109"/>
  <c r="BI22" i="109"/>
  <c r="BM22" i="109"/>
  <c r="BQ22" i="109"/>
  <c r="AZ22" i="109"/>
  <c r="BD23" i="109"/>
  <c r="BC23" i="109"/>
  <c r="BH23" i="109"/>
  <c r="BL23" i="109"/>
  <c r="BJ25" i="109"/>
  <c r="BR25" i="109"/>
  <c r="Y27" i="109"/>
  <c r="O28" i="109"/>
  <c r="BD29" i="109"/>
  <c r="BC29" i="109"/>
  <c r="BL29" i="109"/>
  <c r="BT29" i="109"/>
  <c r="BV29" i="109"/>
  <c r="BF30" i="109"/>
  <c r="BJ30" i="109"/>
  <c r="BN30" i="109"/>
  <c r="BR30" i="109"/>
  <c r="BD32" i="109"/>
  <c r="BC32" i="109"/>
  <c r="BH32" i="109"/>
  <c r="BL32" i="109"/>
  <c r="BP32" i="109"/>
  <c r="BT32" i="109"/>
  <c r="BV32" i="109"/>
  <c r="K35" i="109"/>
  <c r="AV35" i="109"/>
  <c r="BI36" i="109"/>
  <c r="BQ36" i="109"/>
  <c r="BA36" i="109"/>
  <c r="O37" i="109"/>
  <c r="W4" i="109"/>
  <c r="W11" i="109"/>
  <c r="W18" i="109"/>
  <c r="H4" i="109"/>
  <c r="H11" i="109"/>
  <c r="H18" i="109"/>
  <c r="AG4" i="109"/>
  <c r="BC10" i="109"/>
  <c r="V13" i="109"/>
  <c r="AS13" i="109"/>
  <c r="BS14" i="109"/>
  <c r="BV14" i="109"/>
  <c r="BO28" i="109"/>
  <c r="L35" i="109"/>
  <c r="N35" i="109"/>
  <c r="AU4" i="109"/>
  <c r="AU11" i="109"/>
  <c r="R4" i="109"/>
  <c r="R11" i="109"/>
  <c r="Z4" i="109"/>
  <c r="Z11" i="109"/>
  <c r="AH4" i="109"/>
  <c r="AH11" i="109"/>
  <c r="AP4" i="109"/>
  <c r="AP11" i="109"/>
  <c r="AP18" i="109"/>
  <c r="BX5" i="109"/>
  <c r="BD9" i="109"/>
  <c r="BC9" i="109"/>
  <c r="BH9" i="109"/>
  <c r="BL9" i="109"/>
  <c r="BP9" i="109"/>
  <c r="BT9" i="109"/>
  <c r="I13" i="109"/>
  <c r="R13" i="109"/>
  <c r="BH14" i="109"/>
  <c r="AH13" i="109"/>
  <c r="BP14" i="109"/>
  <c r="AX13" i="109"/>
  <c r="BA15" i="109"/>
  <c r="BG16" i="109"/>
  <c r="BK16" i="109"/>
  <c r="BS16" i="109"/>
  <c r="BJ22" i="109"/>
  <c r="S21" i="109"/>
  <c r="BE21" i="109"/>
  <c r="AZ25" i="109"/>
  <c r="AG27" i="109"/>
  <c r="AS27" i="109"/>
  <c r="AS40" i="109"/>
  <c r="O33" i="109"/>
  <c r="AE27" i="109"/>
  <c r="AU27" i="109"/>
  <c r="AU40" i="109"/>
  <c r="BS40" i="109"/>
  <c r="BS33" i="109"/>
  <c r="BV33" i="109"/>
  <c r="BJ36" i="109"/>
  <c r="BR36" i="109"/>
  <c r="O38" i="109"/>
  <c r="BE5" i="109"/>
  <c r="BI5" i="109"/>
  <c r="BQ5" i="109"/>
  <c r="BA7" i="109"/>
  <c r="N8" i="109"/>
  <c r="BE9" i="109"/>
  <c r="BI9" i="109"/>
  <c r="BM9" i="109"/>
  <c r="BQ9" i="109"/>
  <c r="BA9" i="109"/>
  <c r="D13" i="109"/>
  <c r="D18" i="109"/>
  <c r="AC13" i="109"/>
  <c r="BJ13" i="109"/>
  <c r="J13" i="109"/>
  <c r="S13" i="109"/>
  <c r="BI14" i="109"/>
  <c r="AI13" i="109"/>
  <c r="BQ14" i="109"/>
  <c r="BA14" i="109"/>
  <c r="BD16" i="109"/>
  <c r="BC16" i="109"/>
  <c r="BH16" i="109"/>
  <c r="BL16" i="109"/>
  <c r="BP16" i="109"/>
  <c r="BT16" i="109"/>
  <c r="V21" i="109"/>
  <c r="V40" i="109"/>
  <c r="AD21" i="109"/>
  <c r="F21" i="109"/>
  <c r="T21" i="109"/>
  <c r="AB21" i="109"/>
  <c r="BK25" i="109"/>
  <c r="H27" i="109"/>
  <c r="R27" i="109"/>
  <c r="Z27" i="109"/>
  <c r="AH27" i="109"/>
  <c r="AP27" i="109"/>
  <c r="BX28" i="109"/>
  <c r="BI32" i="109"/>
  <c r="F27" i="109"/>
  <c r="BX33" i="109"/>
  <c r="AC35" i="109"/>
  <c r="BJ35" i="109"/>
  <c r="BE37" i="109"/>
  <c r="BI37" i="109"/>
  <c r="BM37" i="109"/>
  <c r="BQ37" i="109"/>
  <c r="BD38" i="109"/>
  <c r="BC38" i="109"/>
  <c r="BL38" i="109"/>
  <c r="BT38" i="109"/>
  <c r="AE4" i="109"/>
  <c r="AE11" i="109"/>
  <c r="AE18" i="109"/>
  <c r="BI6" i="109"/>
  <c r="BM6" i="109"/>
  <c r="BQ6" i="109"/>
  <c r="AJ4" i="109"/>
  <c r="AJ11" i="109"/>
  <c r="AJ18" i="109"/>
  <c r="AR4" i="109"/>
  <c r="AR11" i="109"/>
  <c r="C13" i="109"/>
  <c r="C18" i="109"/>
  <c r="K13" i="109"/>
  <c r="N13" i="109"/>
  <c r="T13" i="109"/>
  <c r="AB13" i="109"/>
  <c r="AJ13" i="109"/>
  <c r="AR13" i="109"/>
  <c r="BJ15" i="109"/>
  <c r="BR15" i="109"/>
  <c r="BA16" i="109"/>
  <c r="W21" i="109"/>
  <c r="AE21" i="109"/>
  <c r="BK21" i="109"/>
  <c r="BJ23" i="109"/>
  <c r="BD25" i="109"/>
  <c r="BC25" i="109"/>
  <c r="BH25" i="109"/>
  <c r="BL25" i="109"/>
  <c r="BP25" i="109"/>
  <c r="BT25" i="109"/>
  <c r="I27" i="109"/>
  <c r="BE28" i="109"/>
  <c r="BI28" i="109"/>
  <c r="BM28" i="109"/>
  <c r="BQ28" i="109"/>
  <c r="BF29" i="109"/>
  <c r="BJ29" i="109"/>
  <c r="BR29" i="109"/>
  <c r="BD30" i="109"/>
  <c r="BL30" i="109"/>
  <c r="BT30" i="109"/>
  <c r="BG31" i="109"/>
  <c r="BK31" i="109"/>
  <c r="BO31" i="109"/>
  <c r="BS31" i="109"/>
  <c r="BH33" i="109"/>
  <c r="BP33" i="109"/>
  <c r="BG36" i="109"/>
  <c r="BK36" i="109"/>
  <c r="BO36" i="109"/>
  <c r="BS36" i="109"/>
  <c r="BX38" i="109"/>
  <c r="BF6" i="107"/>
  <c r="BY12" i="107"/>
  <c r="BK18" i="107"/>
  <c r="BP6" i="107"/>
  <c r="BJ12" i="107"/>
  <c r="AP6" i="107"/>
  <c r="CF6" i="107"/>
  <c r="AI12" i="107"/>
  <c r="AR12" i="107"/>
  <c r="CH12" i="107"/>
  <c r="AN6" i="107"/>
  <c r="CD6" i="107"/>
  <c r="BX6" i="107"/>
  <c r="BZ12" i="107"/>
  <c r="BL18" i="107"/>
  <c r="AQ6" i="107"/>
  <c r="CG6" i="107"/>
  <c r="BJ6" i="107"/>
  <c r="BN18" i="107"/>
  <c r="AR6" i="107"/>
  <c r="CH6" i="107"/>
  <c r="BF18" i="107"/>
  <c r="BL6" i="107"/>
  <c r="BE12" i="107"/>
  <c r="BN12" i="107"/>
  <c r="AO18" i="107"/>
  <c r="CE18" i="107"/>
  <c r="BT18" i="107"/>
  <c r="AP18" i="107"/>
  <c r="CF18" i="107"/>
  <c r="AO12" i="107"/>
  <c r="CE12" i="107"/>
  <c r="DC59" i="108"/>
  <c r="BE59" i="108"/>
  <c r="DW59" i="108"/>
  <c r="DW6" i="108"/>
  <c r="DE59" i="108"/>
  <c r="BF59" i="108"/>
  <c r="DX59" i="108"/>
  <c r="DX6" i="108"/>
  <c r="BG59" i="108"/>
  <c r="DY59" i="108"/>
  <c r="DY6" i="108"/>
  <c r="AV58" i="108"/>
  <c r="DN58" i="108"/>
  <c r="DN46" i="108"/>
  <c r="N6" i="108"/>
  <c r="CF6" i="108"/>
  <c r="AO59" i="108"/>
  <c r="DG6" i="108"/>
  <c r="BR6" i="108"/>
  <c r="EJ6" i="108"/>
  <c r="AW59" i="108"/>
  <c r="DO6" i="108"/>
  <c r="BA8" i="108"/>
  <c r="O13" i="108"/>
  <c r="CG13" i="108"/>
  <c r="BA13" i="108"/>
  <c r="DS13" i="108"/>
  <c r="BI13" i="108"/>
  <c r="EA13" i="108"/>
  <c r="BG26" i="108"/>
  <c r="DY26" i="108"/>
  <c r="BI26" i="108"/>
  <c r="EA26" i="108"/>
  <c r="N32" i="108"/>
  <c r="CF32" i="108"/>
  <c r="CC32" i="108"/>
  <c r="M58" i="108"/>
  <c r="O46" i="108"/>
  <c r="CG46" i="108"/>
  <c r="BK51" i="108"/>
  <c r="EC51" i="108"/>
  <c r="DI58" i="108"/>
  <c r="DG58" i="108"/>
  <c r="BD59" i="108"/>
  <c r="DV59" i="108"/>
  <c r="DM59" i="108"/>
  <c r="O6" i="108"/>
  <c r="CG6" i="108"/>
  <c r="DH6" i="108"/>
  <c r="DP6" i="108"/>
  <c r="BH59" i="108"/>
  <c r="DZ59" i="108"/>
  <c r="DZ6" i="108"/>
  <c r="BJ59" i="108"/>
  <c r="EB59" i="108"/>
  <c r="AN58" i="108"/>
  <c r="DF58" i="108"/>
  <c r="DF46" i="108"/>
  <c r="AI59" i="108"/>
  <c r="BK6" i="108"/>
  <c r="EC6" i="108"/>
  <c r="DA6" i="108"/>
  <c r="BA6" i="108"/>
  <c r="BI6" i="108"/>
  <c r="BC6" i="108"/>
  <c r="BM13" i="108"/>
  <c r="EE13" i="108"/>
  <c r="N26" i="108"/>
  <c r="CF26" i="108"/>
  <c r="BA32" i="108"/>
  <c r="DS32" i="108"/>
  <c r="AJ58" i="108"/>
  <c r="DB58" i="108"/>
  <c r="AR58" i="108"/>
  <c r="DJ58" i="108"/>
  <c r="DO58" i="108"/>
  <c r="L59" i="108"/>
  <c r="DQ59" i="108"/>
  <c r="AV59" i="108"/>
  <c r="CA6" i="108"/>
  <c r="AJ59" i="108"/>
  <c r="DB6" i="108"/>
  <c r="DJ6" i="108"/>
  <c r="BA26" i="108"/>
  <c r="DS26" i="108"/>
  <c r="N38" i="108"/>
  <c r="CF38" i="108"/>
  <c r="DC58" i="108"/>
  <c r="BL58" i="108"/>
  <c r="ED58" i="108"/>
  <c r="BP46" i="108"/>
  <c r="EH46" i="108"/>
  <c r="DL46" i="108"/>
  <c r="BB38" i="108"/>
  <c r="BA41" i="108"/>
  <c r="BA38" i="108"/>
  <c r="DS38" i="108"/>
  <c r="DC6" i="108"/>
  <c r="BL6" i="108"/>
  <c r="ED6" i="108"/>
  <c r="DK6" i="108"/>
  <c r="BP6" i="108"/>
  <c r="EH6" i="108"/>
  <c r="O38" i="108"/>
  <c r="CG38" i="108"/>
  <c r="CE38" i="108"/>
  <c r="CC46" i="108"/>
  <c r="BK58" i="108"/>
  <c r="EC58" i="108"/>
  <c r="DA58" i="108"/>
  <c r="EF6" i="108"/>
  <c r="EE6" i="108"/>
  <c r="CC6" i="108"/>
  <c r="K59" i="108"/>
  <c r="AL59" i="108"/>
  <c r="AT59" i="108"/>
  <c r="BQ13" i="108"/>
  <c r="EI13" i="108"/>
  <c r="BR20" i="108"/>
  <c r="EJ20" i="108"/>
  <c r="BA20" i="108"/>
  <c r="DS20" i="108"/>
  <c r="BI20" i="108"/>
  <c r="EA20" i="108"/>
  <c r="BM26" i="108"/>
  <c r="EE26" i="108"/>
  <c r="CE26" i="108"/>
  <c r="BM58" i="108"/>
  <c r="EE58" i="108"/>
  <c r="BQ58" i="108"/>
  <c r="EI58" i="108"/>
  <c r="BM46" i="108"/>
  <c r="EE46" i="108"/>
  <c r="CE46" i="108"/>
  <c r="N58" i="108"/>
  <c r="CF58" i="108"/>
  <c r="N13" i="108"/>
  <c r="CF13" i="108"/>
  <c r="BN13" i="108"/>
  <c r="EF13" i="108"/>
  <c r="DM13" i="108"/>
  <c r="BN20" i="108"/>
  <c r="EF20" i="108"/>
  <c r="DM20" i="108"/>
  <c r="BL26" i="108"/>
  <c r="ED26" i="108"/>
  <c r="CD26" i="108"/>
  <c r="DK26" i="108"/>
  <c r="BL46" i="108"/>
  <c r="ED46" i="108"/>
  <c r="CD46" i="108"/>
  <c r="DC46" i="108"/>
  <c r="DK46" i="108"/>
  <c r="BR51" i="108"/>
  <c r="EJ51" i="108"/>
  <c r="AP58" i="108"/>
  <c r="DH58" i="108"/>
  <c r="AX58" i="108"/>
  <c r="DP58" i="108"/>
  <c r="BP13" i="108"/>
  <c r="EH13" i="108"/>
  <c r="DO13" i="108"/>
  <c r="BP20" i="108"/>
  <c r="EH20" i="108"/>
  <c r="DO20" i="108"/>
  <c r="BN26" i="108"/>
  <c r="EF26" i="108"/>
  <c r="DM26" i="108"/>
  <c r="N46" i="108"/>
  <c r="CF46" i="108"/>
  <c r="BN46" i="108"/>
  <c r="EF46" i="108"/>
  <c r="DE46" i="108"/>
  <c r="DM46" i="108"/>
  <c r="BL51" i="108"/>
  <c r="ED51" i="108"/>
  <c r="CD51" i="108"/>
  <c r="DK51" i="108"/>
  <c r="I58" i="108"/>
  <c r="CA58" i="108"/>
  <c r="BO26" i="108"/>
  <c r="EG26" i="108"/>
  <c r="BO46" i="108"/>
  <c r="EG46" i="108"/>
  <c r="J58" i="108"/>
  <c r="CB58" i="108"/>
  <c r="AS58" i="108"/>
  <c r="DI6" i="108"/>
  <c r="DQ6" i="108"/>
  <c r="DA13" i="108"/>
  <c r="DA20" i="108"/>
  <c r="DO26" i="108"/>
  <c r="DO46" i="108"/>
  <c r="BN51" i="108"/>
  <c r="EF51" i="108"/>
  <c r="BQ46" i="108"/>
  <c r="EI46" i="108"/>
  <c r="BL13" i="108"/>
  <c r="ED13" i="108"/>
  <c r="BL20" i="108"/>
  <c r="ED20" i="108"/>
  <c r="AF11" i="109"/>
  <c r="BC5" i="109"/>
  <c r="AG11" i="109"/>
  <c r="BL4" i="109"/>
  <c r="M18" i="109"/>
  <c r="BL5" i="109"/>
  <c r="BP15" i="109"/>
  <c r="AO13" i="109"/>
  <c r="N21" i="109"/>
  <c r="BT15" i="109"/>
  <c r="AT27" i="109"/>
  <c r="BR27" i="109"/>
  <c r="BR32" i="109"/>
  <c r="BO11" i="109"/>
  <c r="AU18" i="109"/>
  <c r="BA5" i="109"/>
  <c r="AZ5" i="109"/>
  <c r="BE7" i="109"/>
  <c r="BX7" i="109"/>
  <c r="BX9" i="109"/>
  <c r="BA10" i="109"/>
  <c r="BU16" i="109"/>
  <c r="AM18" i="109"/>
  <c r="BN21" i="109"/>
  <c r="BI23" i="109"/>
  <c r="AA21" i="109"/>
  <c r="BA8" i="109"/>
  <c r="AZ8" i="109"/>
  <c r="BA30" i="109"/>
  <c r="AZ30" i="109"/>
  <c r="AD27" i="109"/>
  <c r="AD40" i="109"/>
  <c r="AD42" i="109"/>
  <c r="BJ32" i="109"/>
  <c r="BX6" i="109"/>
  <c r="N7" i="109"/>
  <c r="U11" i="109"/>
  <c r="O13" i="109"/>
  <c r="BD15" i="109"/>
  <c r="BC15" i="109"/>
  <c r="M27" i="109"/>
  <c r="O32" i="109"/>
  <c r="BH15" i="109"/>
  <c r="Y13" i="109"/>
  <c r="Q4" i="109"/>
  <c r="Q11" i="109"/>
  <c r="Y4" i="109"/>
  <c r="AO4" i="109"/>
  <c r="AW18" i="109"/>
  <c r="BO4" i="109"/>
  <c r="BJ5" i="109"/>
  <c r="BR5" i="109"/>
  <c r="BT5" i="109"/>
  <c r="O10" i="109"/>
  <c r="N10" i="109"/>
  <c r="AS11" i="109"/>
  <c r="BX16" i="109"/>
  <c r="BE23" i="109"/>
  <c r="BS25" i="109"/>
  <c r="BV25" i="109"/>
  <c r="BX25" i="109"/>
  <c r="AX4" i="109"/>
  <c r="BX10" i="109"/>
  <c r="BF13" i="109"/>
  <c r="BG14" i="109"/>
  <c r="BO14" i="109"/>
  <c r="AV40" i="109"/>
  <c r="S4" i="109"/>
  <c r="AA4" i="109"/>
  <c r="AI4" i="109"/>
  <c r="AQ4" i="109"/>
  <c r="AY4" i="109"/>
  <c r="BA6" i="109"/>
  <c r="AZ6" i="109"/>
  <c r="BD7" i="109"/>
  <c r="BH7" i="109"/>
  <c r="BL7" i="109"/>
  <c r="BP7" i="109"/>
  <c r="BT7" i="109"/>
  <c r="BD8" i="109"/>
  <c r="BC8" i="109"/>
  <c r="BL8" i="109"/>
  <c r="BT8" i="109"/>
  <c r="AC11" i="109"/>
  <c r="G13" i="109"/>
  <c r="G18" i="109"/>
  <c r="G42" i="109"/>
  <c r="X13" i="109"/>
  <c r="X18" i="109"/>
  <c r="AF13" i="109"/>
  <c r="AN13" i="109"/>
  <c r="BO13" i="109"/>
  <c r="BX14" i="109"/>
  <c r="AV13" i="109"/>
  <c r="BS13" i="109"/>
  <c r="BG15" i="109"/>
  <c r="BK15" i="109"/>
  <c r="BO15" i="109"/>
  <c r="BS15" i="109"/>
  <c r="BL15" i="109"/>
  <c r="BP21" i="109"/>
  <c r="BF31" i="109"/>
  <c r="U27" i="109"/>
  <c r="BF27" i="109"/>
  <c r="AC27" i="109"/>
  <c r="BJ31" i="109"/>
  <c r="BN31" i="109"/>
  <c r="AK27" i="109"/>
  <c r="BN27" i="109"/>
  <c r="AZ9" i="109"/>
  <c r="AB4" i="109"/>
  <c r="AB11" i="109"/>
  <c r="AB18" i="109"/>
  <c r="BV9" i="109"/>
  <c r="BX15" i="109"/>
  <c r="BJ21" i="109"/>
  <c r="AX21" i="109"/>
  <c r="BT21" i="109"/>
  <c r="BX22" i="109"/>
  <c r="BV30" i="109"/>
  <c r="BU30" i="109"/>
  <c r="BD37" i="109"/>
  <c r="BC37" i="109"/>
  <c r="BH37" i="109"/>
  <c r="BL37" i="109"/>
  <c r="BP37" i="109"/>
  <c r="BT37" i="109"/>
  <c r="BX37" i="109"/>
  <c r="BL21" i="109"/>
  <c r="BU25" i="109"/>
  <c r="T27" i="109"/>
  <c r="AB27" i="109"/>
  <c r="AJ27" i="109"/>
  <c r="AJ40" i="109"/>
  <c r="AJ42" i="109"/>
  <c r="AR27" i="109"/>
  <c r="AR40" i="109"/>
  <c r="D27" i="109"/>
  <c r="L27" i="109"/>
  <c r="O31" i="109"/>
  <c r="N31" i="109"/>
  <c r="BU32" i="109"/>
  <c r="I35" i="109"/>
  <c r="I40" i="109"/>
  <c r="BA37" i="109"/>
  <c r="D40" i="109"/>
  <c r="BF22" i="109"/>
  <c r="BD28" i="109"/>
  <c r="BH28" i="109"/>
  <c r="BL28" i="109"/>
  <c r="BP28" i="109"/>
  <c r="BT28" i="109"/>
  <c r="C27" i="109"/>
  <c r="C40" i="109"/>
  <c r="N30" i="109"/>
  <c r="K27" i="109"/>
  <c r="H35" i="109"/>
  <c r="BD36" i="109"/>
  <c r="BD35" i="109"/>
  <c r="Q35" i="109"/>
  <c r="Q40" i="109"/>
  <c r="BH36" i="109"/>
  <c r="Y35" i="109"/>
  <c r="Y40" i="109"/>
  <c r="BL36" i="109"/>
  <c r="AG35" i="109"/>
  <c r="AG40" i="109"/>
  <c r="BP36" i="109"/>
  <c r="AO35" i="109"/>
  <c r="BT36" i="109"/>
  <c r="AW35" i="109"/>
  <c r="BU10" i="109"/>
  <c r="Z13" i="109"/>
  <c r="Z18" i="109"/>
  <c r="AP13" i="109"/>
  <c r="AZ15" i="109"/>
  <c r="BX21" i="109"/>
  <c r="BG21" i="109"/>
  <c r="AE40" i="109"/>
  <c r="BK40" i="109"/>
  <c r="BS21" i="109"/>
  <c r="BA28" i="109"/>
  <c r="AX27" i="109"/>
  <c r="BE29" i="109"/>
  <c r="S27" i="109"/>
  <c r="AA27" i="109"/>
  <c r="BI29" i="109"/>
  <c r="BM29" i="109"/>
  <c r="AI27" i="109"/>
  <c r="AQ27" i="109"/>
  <c r="BQ27" i="109"/>
  <c r="BQ29" i="109"/>
  <c r="BA29" i="109"/>
  <c r="AY27" i="109"/>
  <c r="AZ29" i="109"/>
  <c r="BC30" i="109"/>
  <c r="BV31" i="109"/>
  <c r="BF33" i="109"/>
  <c r="BJ33" i="109"/>
  <c r="BN33" i="109"/>
  <c r="BR33" i="109"/>
  <c r="BU33" i="109"/>
  <c r="BK35" i="109"/>
  <c r="R35" i="109"/>
  <c r="R40" i="109"/>
  <c r="Z35" i="109"/>
  <c r="AH35" i="109"/>
  <c r="AH40" i="109"/>
  <c r="AP35" i="109"/>
  <c r="AP40" i="109"/>
  <c r="AX35" i="109"/>
  <c r="BV38" i="109"/>
  <c r="BU38" i="109"/>
  <c r="AA13" i="109"/>
  <c r="BI13" i="109"/>
  <c r="AQ13" i="109"/>
  <c r="BQ13" i="109"/>
  <c r="AY13" i="109"/>
  <c r="AZ14" i="109"/>
  <c r="BM21" i="109"/>
  <c r="E21" i="109"/>
  <c r="E40" i="109"/>
  <c r="E42" i="109"/>
  <c r="O22" i="109"/>
  <c r="M21" i="109"/>
  <c r="J27" i="109"/>
  <c r="J40" i="109"/>
  <c r="BH21" i="109"/>
  <c r="BD22" i="109"/>
  <c r="BD21" i="109"/>
  <c r="BH22" i="109"/>
  <c r="BL22" i="109"/>
  <c r="BP22" i="109"/>
  <c r="BT22" i="109"/>
  <c r="AO27" i="109"/>
  <c r="BP27" i="109"/>
  <c r="BE31" i="109"/>
  <c r="BM31" i="109"/>
  <c r="BR31" i="109"/>
  <c r="BU31" i="109"/>
  <c r="BF32" i="109"/>
  <c r="BN32" i="109"/>
  <c r="W27" i="109"/>
  <c r="BG27" i="109"/>
  <c r="BG33" i="109"/>
  <c r="BK27" i="109"/>
  <c r="AM27" i="109"/>
  <c r="BO27" i="109"/>
  <c r="BO33" i="109"/>
  <c r="BS27" i="109"/>
  <c r="BK33" i="109"/>
  <c r="BS35" i="109"/>
  <c r="BE38" i="109"/>
  <c r="S35" i="109"/>
  <c r="BE35" i="109"/>
  <c r="AA35" i="109"/>
  <c r="BI35" i="109"/>
  <c r="BI38" i="109"/>
  <c r="BM38" i="109"/>
  <c r="AI35" i="109"/>
  <c r="BM35" i="109"/>
  <c r="AQ35" i="109"/>
  <c r="BQ35" i="109"/>
  <c r="BQ38" i="109"/>
  <c r="AY35" i="109"/>
  <c r="BA38" i="109"/>
  <c r="AZ38" i="109"/>
  <c r="BO21" i="109"/>
  <c r="AZ37" i="109"/>
  <c r="AZ36" i="109"/>
  <c r="N44" i="109"/>
  <c r="AI18" i="110"/>
  <c r="BM11" i="110"/>
  <c r="AQ18" i="110"/>
  <c r="BQ11" i="110"/>
  <c r="AY18" i="110"/>
  <c r="BA11" i="110"/>
  <c r="BV13" i="110"/>
  <c r="BU35" i="110"/>
  <c r="BV21" i="110"/>
  <c r="BU21" i="110"/>
  <c r="BV27" i="110"/>
  <c r="BO11" i="110"/>
  <c r="AM18" i="110"/>
  <c r="BN45" i="110"/>
  <c r="N11" i="110"/>
  <c r="L18" i="110"/>
  <c r="AV18" i="110"/>
  <c r="J44" i="110"/>
  <c r="K44" i="110"/>
  <c r="BC13" i="110"/>
  <c r="O11" i="110"/>
  <c r="M18" i="110"/>
  <c r="BP11" i="110"/>
  <c r="AO18" i="110"/>
  <c r="BU4" i="110"/>
  <c r="BV4" i="110"/>
  <c r="BC11" i="110"/>
  <c r="BC18" i="110"/>
  <c r="BC27" i="110"/>
  <c r="BC40" i="110"/>
  <c r="AK18" i="110"/>
  <c r="BN11" i="110"/>
  <c r="BC35" i="110"/>
  <c r="O4" i="110"/>
  <c r="BO4" i="110"/>
  <c r="BX4" i="110"/>
  <c r="BU6" i="110"/>
  <c r="AS11" i="110"/>
  <c r="N21" i="110"/>
  <c r="BN21" i="110"/>
  <c r="BU22" i="110"/>
  <c r="BU33" i="110"/>
  <c r="BU36" i="110"/>
  <c r="AS40" i="110"/>
  <c r="BR40" i="110"/>
  <c r="BR45" i="110"/>
  <c r="AZ4" i="110"/>
  <c r="BQ4" i="110"/>
  <c r="BU8" i="110"/>
  <c r="AU11" i="110"/>
  <c r="BU13" i="110"/>
  <c r="BP21" i="110"/>
  <c r="BU23" i="110"/>
  <c r="BU27" i="110"/>
  <c r="BU38" i="110"/>
  <c r="AU40" i="110"/>
  <c r="BS40" i="110"/>
  <c r="BS45" i="110"/>
  <c r="BD27" i="110"/>
  <c r="BA4" i="110"/>
  <c r="N13" i="110"/>
  <c r="AZ21" i="110"/>
  <c r="BU25" i="110"/>
  <c r="BU28" i="110"/>
  <c r="M40" i="110"/>
  <c r="O40" i="110"/>
  <c r="AN40" i="110"/>
  <c r="BO40" i="110"/>
  <c r="BP45" i="110"/>
  <c r="AV40" i="110"/>
  <c r="BP4" i="110"/>
  <c r="AW11" i="110"/>
  <c r="BA21" i="110"/>
  <c r="BA35" i="110"/>
  <c r="BD4" i="110"/>
  <c r="BD11" i="110"/>
  <c r="BD18" i="110"/>
  <c r="BS35" i="110"/>
  <c r="BV35" i="110"/>
  <c r="AX40" i="110"/>
  <c r="BT40" i="110"/>
  <c r="BM4" i="110"/>
  <c r="BD21" i="110"/>
  <c r="BD35" i="110"/>
  <c r="BG11" i="109"/>
  <c r="T40" i="109"/>
  <c r="BU29" i="109"/>
  <c r="AV11" i="109"/>
  <c r="BS11" i="109"/>
  <c r="F40" i="109"/>
  <c r="F42" i="109"/>
  <c r="AH18" i="109"/>
  <c r="AH42" i="109"/>
  <c r="BR13" i="109"/>
  <c r="BU13" i="109"/>
  <c r="BL13" i="109"/>
  <c r="BJ27" i="109"/>
  <c r="N4" i="109"/>
  <c r="AN18" i="109"/>
  <c r="AN42" i="109"/>
  <c r="BG35" i="109"/>
  <c r="BV13" i="109"/>
  <c r="N11" i="109"/>
  <c r="AE42" i="109"/>
  <c r="BK42" i="109"/>
  <c r="BM13" i="109"/>
  <c r="BR4" i="109"/>
  <c r="BG4" i="109"/>
  <c r="BE27" i="109"/>
  <c r="O11" i="109"/>
  <c r="BJ4" i="109"/>
  <c r="V18" i="109"/>
  <c r="V42" i="109"/>
  <c r="BN13" i="109"/>
  <c r="H40" i="109"/>
  <c r="H42" i="109"/>
  <c r="AC40" i="109"/>
  <c r="BJ40" i="109"/>
  <c r="BK4" i="109"/>
  <c r="BF21" i="109"/>
  <c r="BX27" i="109"/>
  <c r="K40" i="109"/>
  <c r="K42" i="109"/>
  <c r="BD4" i="109"/>
  <c r="BC13" i="109"/>
  <c r="O4" i="109"/>
  <c r="AF18" i="109"/>
  <c r="AF42" i="109"/>
  <c r="T18" i="109"/>
  <c r="T42" i="109"/>
  <c r="R18" i="109"/>
  <c r="R42" i="109"/>
  <c r="BM27" i="109"/>
  <c r="C42" i="109"/>
  <c r="AB40" i="109"/>
  <c r="BX4" i="109"/>
  <c r="BV16" i="109"/>
  <c r="BL27" i="109"/>
  <c r="I18" i="109"/>
  <c r="I42" i="109"/>
  <c r="BD13" i="109"/>
  <c r="AK11" i="109"/>
  <c r="BE13" i="109"/>
  <c r="BH27" i="109"/>
  <c r="O35" i="109"/>
  <c r="Z40" i="109"/>
  <c r="Z42" i="109"/>
  <c r="BK13" i="109"/>
  <c r="AR18" i="109"/>
  <c r="AR42" i="109"/>
  <c r="BF4" i="109"/>
  <c r="X42" i="109"/>
  <c r="DD59" i="108"/>
  <c r="I63" i="108"/>
  <c r="BK59" i="108"/>
  <c r="EC59" i="108"/>
  <c r="DA59" i="108"/>
  <c r="BQ59" i="108"/>
  <c r="EI59" i="108"/>
  <c r="DL59" i="108"/>
  <c r="CC59" i="108"/>
  <c r="BB59" i="108"/>
  <c r="DT59" i="108"/>
  <c r="DT38" i="108"/>
  <c r="N59" i="108"/>
  <c r="CF59" i="108"/>
  <c r="CD59" i="108"/>
  <c r="BC59" i="108"/>
  <c r="DU59" i="108"/>
  <c r="DU6" i="108"/>
  <c r="AX59" i="108"/>
  <c r="BR59" i="108"/>
  <c r="EJ59" i="108"/>
  <c r="CE58" i="108"/>
  <c r="O58" i="108"/>
  <c r="CG58" i="108"/>
  <c r="DK58" i="108"/>
  <c r="BP58" i="108"/>
  <c r="EH58" i="108"/>
  <c r="AR59" i="108"/>
  <c r="BI59" i="108"/>
  <c r="EA59" i="108"/>
  <c r="EA6" i="108"/>
  <c r="BM59" i="108"/>
  <c r="EE59" i="108"/>
  <c r="DN59" i="108"/>
  <c r="AS59" i="108"/>
  <c r="BA59" i="108"/>
  <c r="DS59" i="108"/>
  <c r="DS6" i="108"/>
  <c r="AP59" i="108"/>
  <c r="AW61" i="108"/>
  <c r="DO59" i="108"/>
  <c r="BN58" i="108"/>
  <c r="EF58" i="108"/>
  <c r="DB59" i="108"/>
  <c r="J59" i="108"/>
  <c r="BR58" i="108"/>
  <c r="EJ58" i="108"/>
  <c r="AN59" i="108"/>
  <c r="BO58" i="108"/>
  <c r="EG58" i="108"/>
  <c r="BL59" i="108"/>
  <c r="ED59" i="108"/>
  <c r="M59" i="108"/>
  <c r="I59" i="108"/>
  <c r="DG59" i="108"/>
  <c r="BA27" i="109"/>
  <c r="AZ27" i="109"/>
  <c r="AI11" i="109"/>
  <c r="BM4" i="109"/>
  <c r="BO18" i="109"/>
  <c r="AU42" i="109"/>
  <c r="AY40" i="109"/>
  <c r="W40" i="109"/>
  <c r="BG40" i="109"/>
  <c r="BT35" i="109"/>
  <c r="BU37" i="109"/>
  <c r="BV37" i="109"/>
  <c r="BG13" i="109"/>
  <c r="BG18" i="109"/>
  <c r="AA11" i="109"/>
  <c r="BI4" i="109"/>
  <c r="BP4" i="109"/>
  <c r="AO11" i="109"/>
  <c r="O27" i="109"/>
  <c r="BC7" i="109"/>
  <c r="BC4" i="109"/>
  <c r="N18" i="109"/>
  <c r="BV36" i="109"/>
  <c r="BU36" i="109"/>
  <c r="AI40" i="109"/>
  <c r="BM40" i="109"/>
  <c r="BV21" i="109"/>
  <c r="BU21" i="109"/>
  <c r="BP35" i="109"/>
  <c r="BD27" i="109"/>
  <c r="BD40" i="109"/>
  <c r="BC28" i="109"/>
  <c r="BC27" i="109"/>
  <c r="N27" i="109"/>
  <c r="AC18" i="109"/>
  <c r="BJ11" i="109"/>
  <c r="J42" i="109"/>
  <c r="BC22" i="109"/>
  <c r="BC21" i="109"/>
  <c r="BV5" i="109"/>
  <c r="BU5" i="109"/>
  <c r="BD11" i="109"/>
  <c r="Q18" i="109"/>
  <c r="Q42" i="109"/>
  <c r="AW40" i="109"/>
  <c r="AW42" i="109"/>
  <c r="AK18" i="109"/>
  <c r="BN11" i="109"/>
  <c r="AM40" i="109"/>
  <c r="BO40" i="109"/>
  <c r="AA40" i="109"/>
  <c r="BI40" i="109"/>
  <c r="BI21" i="109"/>
  <c r="BV15" i="109"/>
  <c r="BU15" i="109"/>
  <c r="BU22" i="109"/>
  <c r="BV22" i="109"/>
  <c r="U40" i="109"/>
  <c r="BF40" i="109"/>
  <c r="BT27" i="109"/>
  <c r="AQ40" i="109"/>
  <c r="BQ40" i="109"/>
  <c r="AB42" i="109"/>
  <c r="BX13" i="109"/>
  <c r="BU8" i="109"/>
  <c r="BV8" i="109"/>
  <c r="S40" i="109"/>
  <c r="BE40" i="109"/>
  <c r="L40" i="109"/>
  <c r="N40" i="109"/>
  <c r="S11" i="109"/>
  <c r="BE4" i="109"/>
  <c r="Y11" i="109"/>
  <c r="BH4" i="109"/>
  <c r="BA35" i="109"/>
  <c r="AZ35" i="109"/>
  <c r="AZ13" i="109"/>
  <c r="BA13" i="109"/>
  <c r="BL35" i="109"/>
  <c r="AT40" i="109"/>
  <c r="AT42" i="109"/>
  <c r="AO40" i="109"/>
  <c r="BP40" i="109"/>
  <c r="W42" i="109"/>
  <c r="BG42" i="109"/>
  <c r="O18" i="109"/>
  <c r="AG18" i="109"/>
  <c r="BL11" i="109"/>
  <c r="AX40" i="109"/>
  <c r="BX40" i="109"/>
  <c r="BA21" i="109"/>
  <c r="AY11" i="109"/>
  <c r="AZ4" i="109"/>
  <c r="BA4" i="109"/>
  <c r="BH40" i="109"/>
  <c r="AX11" i="109"/>
  <c r="BT4" i="109"/>
  <c r="BH13" i="109"/>
  <c r="BK11" i="109"/>
  <c r="AK40" i="109"/>
  <c r="BN40" i="109"/>
  <c r="BP13" i="109"/>
  <c r="BL40" i="109"/>
  <c r="AP42" i="109"/>
  <c r="M40" i="109"/>
  <c r="O21" i="109"/>
  <c r="BI27" i="109"/>
  <c r="BH35" i="109"/>
  <c r="BU28" i="109"/>
  <c r="BV28" i="109"/>
  <c r="BC36" i="109"/>
  <c r="BC35" i="109"/>
  <c r="BU7" i="109"/>
  <c r="BV7" i="109"/>
  <c r="AQ11" i="109"/>
  <c r="BQ4" i="109"/>
  <c r="BX35" i="109"/>
  <c r="AS18" i="109"/>
  <c r="BR11" i="109"/>
  <c r="U18" i="109"/>
  <c r="U42" i="109"/>
  <c r="BF11" i="109"/>
  <c r="BF18" i="109"/>
  <c r="AV18" i="109"/>
  <c r="D42" i="109"/>
  <c r="BT45" i="110"/>
  <c r="BV40" i="110"/>
  <c r="BU40" i="110"/>
  <c r="AW18" i="110"/>
  <c r="BT11" i="110"/>
  <c r="BA40" i="110"/>
  <c r="AI42" i="110"/>
  <c r="BM18" i="110"/>
  <c r="BM42" i="110"/>
  <c r="BD40" i="110"/>
  <c r="BD45" i="110"/>
  <c r="BS11" i="110"/>
  <c r="AU18" i="110"/>
  <c r="AX42" i="110"/>
  <c r="AO42" i="110"/>
  <c r="BP18" i="110"/>
  <c r="BP42" i="110"/>
  <c r="AN42" i="110"/>
  <c r="AS18" i="110"/>
  <c r="BR11" i="110"/>
  <c r="M42" i="110"/>
  <c r="O18" i="110"/>
  <c r="BX11" i="110"/>
  <c r="BX40" i="110"/>
  <c r="N18" i="110"/>
  <c r="L42" i="110"/>
  <c r="N42" i="110"/>
  <c r="AZ11" i="110"/>
  <c r="AY42" i="110"/>
  <c r="BA18" i="110"/>
  <c r="AZ18" i="110"/>
  <c r="BD42" i="110"/>
  <c r="AM42" i="110"/>
  <c r="BO18" i="110"/>
  <c r="BO42" i="110"/>
  <c r="BC42" i="110"/>
  <c r="L44" i="110"/>
  <c r="AQ42" i="110"/>
  <c r="BQ18" i="110"/>
  <c r="BQ42" i="110"/>
  <c r="BN18" i="110"/>
  <c r="BN42" i="110"/>
  <c r="AK42" i="110"/>
  <c r="AV42" i="110"/>
  <c r="BX18" i="110"/>
  <c r="AZ40" i="110"/>
  <c r="BR40" i="109"/>
  <c r="O40" i="109"/>
  <c r="BF42" i="109"/>
  <c r="BK18" i="109"/>
  <c r="M42" i="109"/>
  <c r="L42" i="109"/>
  <c r="N42" i="109"/>
  <c r="DF59" i="108"/>
  <c r="J63" i="108"/>
  <c r="BN59" i="108"/>
  <c r="EF59" i="108"/>
  <c r="DH59" i="108"/>
  <c r="AX61" i="108"/>
  <c r="DP59" i="108"/>
  <c r="CB59" i="108"/>
  <c r="DJ59" i="108"/>
  <c r="K63" i="108"/>
  <c r="BO59" i="108"/>
  <c r="EG59" i="108"/>
  <c r="CA59" i="108"/>
  <c r="O59" i="108"/>
  <c r="CG59" i="108"/>
  <c r="CE59" i="108"/>
  <c r="BP59" i="108"/>
  <c r="EH59" i="108"/>
  <c r="DK59" i="108"/>
  <c r="L63" i="108"/>
  <c r="O42" i="109"/>
  <c r="BC40" i="109"/>
  <c r="AM42" i="109"/>
  <c r="BO42" i="109"/>
  <c r="AK42" i="109"/>
  <c r="BN18" i="109"/>
  <c r="BN42" i="109"/>
  <c r="BR18" i="109"/>
  <c r="AS42" i="109"/>
  <c r="BR42" i="109"/>
  <c r="AY18" i="109"/>
  <c r="BX18" i="109"/>
  <c r="BA11" i="109"/>
  <c r="AZ11" i="109"/>
  <c r="AO18" i="109"/>
  <c r="BP11" i="109"/>
  <c r="BV35" i="109"/>
  <c r="BU35" i="109"/>
  <c r="Y18" i="109"/>
  <c r="Y42" i="109"/>
  <c r="BH42" i="109"/>
  <c r="BH11" i="109"/>
  <c r="BH18" i="109"/>
  <c r="BT40" i="109"/>
  <c r="BJ18" i="109"/>
  <c r="AC42" i="109"/>
  <c r="BJ42" i="109"/>
  <c r="BX11" i="109"/>
  <c r="BA40" i="109"/>
  <c r="AZ40" i="109"/>
  <c r="AI18" i="109"/>
  <c r="BM11" i="109"/>
  <c r="AV42" i="109"/>
  <c r="BS42" i="109"/>
  <c r="AQ18" i="109"/>
  <c r="BQ11" i="109"/>
  <c r="BV4" i="109"/>
  <c r="BU4" i="109"/>
  <c r="BE11" i="109"/>
  <c r="BE18" i="109"/>
  <c r="S18" i="109"/>
  <c r="S42" i="109"/>
  <c r="BE42" i="109"/>
  <c r="BD18" i="109"/>
  <c r="BD42" i="109"/>
  <c r="BC11" i="109"/>
  <c r="BC18" i="109"/>
  <c r="BC42" i="109"/>
  <c r="AA18" i="109"/>
  <c r="AA42" i="109"/>
  <c r="BI42" i="109"/>
  <c r="BI11" i="109"/>
  <c r="BI18" i="109"/>
  <c r="BV27" i="109"/>
  <c r="BU27" i="109"/>
  <c r="AX18" i="109"/>
  <c r="BT11" i="109"/>
  <c r="BL18" i="109"/>
  <c r="AG42" i="109"/>
  <c r="BL42" i="109"/>
  <c r="BS18" i="109"/>
  <c r="M44" i="110"/>
  <c r="O44" i="110"/>
  <c r="N44" i="110"/>
  <c r="BR18" i="110"/>
  <c r="BR42" i="110"/>
  <c r="AS42" i="110"/>
  <c r="BV11" i="110"/>
  <c r="BU11" i="110"/>
  <c r="AW42" i="110"/>
  <c r="BT42" i="110"/>
  <c r="BT18" i="110"/>
  <c r="BS18" i="110"/>
  <c r="BS42" i="110"/>
  <c r="AU42" i="110"/>
  <c r="O42" i="110"/>
  <c r="AZ42" i="110"/>
  <c r="BA42" i="110"/>
  <c r="AI42" i="109"/>
  <c r="BM18" i="109"/>
  <c r="BM42" i="109"/>
  <c r="AQ42" i="109"/>
  <c r="BQ42" i="109"/>
  <c r="BQ18" i="109"/>
  <c r="BP18" i="109"/>
  <c r="AO42" i="109"/>
  <c r="BP42" i="109"/>
  <c r="BV11" i="109"/>
  <c r="BU11" i="109"/>
  <c r="BV40" i="109"/>
  <c r="BU40" i="109"/>
  <c r="AX42" i="109"/>
  <c r="BT42" i="109"/>
  <c r="BT18" i="109"/>
  <c r="BA18" i="109"/>
  <c r="AY42" i="109"/>
  <c r="AZ18" i="109"/>
  <c r="BX42" i="110"/>
  <c r="BV42" i="110"/>
  <c r="BU42" i="110"/>
  <c r="BV18" i="110"/>
  <c r="BU18" i="110"/>
  <c r="BA42" i="109"/>
  <c r="AZ42" i="109"/>
  <c r="BV18" i="109"/>
  <c r="BU18" i="109"/>
  <c r="BU42" i="109"/>
  <c r="BV42" i="109"/>
  <c r="BX42" i="109"/>
  <c r="A1" i="103"/>
  <c r="H45" i="103"/>
  <c r="H44" i="103"/>
  <c r="G44" i="103"/>
  <c r="F44" i="103"/>
  <c r="E44" i="103"/>
  <c r="D44" i="103"/>
  <c r="C44" i="103"/>
  <c r="AH38" i="103"/>
  <c r="AG38" i="103"/>
  <c r="AF38" i="103"/>
  <c r="AE38" i="103"/>
  <c r="AD38" i="103"/>
  <c r="AC38" i="103"/>
  <c r="AB38" i="103"/>
  <c r="AA38" i="103"/>
  <c r="Z38" i="103"/>
  <c r="Y38" i="103"/>
  <c r="X38" i="103"/>
  <c r="W38" i="103"/>
  <c r="V38" i="103"/>
  <c r="U38" i="103"/>
  <c r="T38" i="103"/>
  <c r="S38" i="103"/>
  <c r="R38" i="103"/>
  <c r="Q38" i="103"/>
  <c r="H38" i="103"/>
  <c r="G38" i="103"/>
  <c r="F38" i="103"/>
  <c r="E38" i="103"/>
  <c r="D38" i="103"/>
  <c r="C38" i="103"/>
  <c r="AH37" i="103"/>
  <c r="AG37" i="103"/>
  <c r="AF37" i="103"/>
  <c r="AE37" i="103"/>
  <c r="AD37" i="103"/>
  <c r="AC37" i="103"/>
  <c r="AB37" i="103"/>
  <c r="AA37" i="103"/>
  <c r="Z37" i="103"/>
  <c r="Y37" i="103"/>
  <c r="X37" i="103"/>
  <c r="W37" i="103"/>
  <c r="V37" i="103"/>
  <c r="U37" i="103"/>
  <c r="T37" i="103"/>
  <c r="S37" i="103"/>
  <c r="R37" i="103"/>
  <c r="Q37" i="103"/>
  <c r="H37" i="103"/>
  <c r="G37" i="103"/>
  <c r="F37" i="103"/>
  <c r="E37" i="103"/>
  <c r="D37" i="103"/>
  <c r="C37" i="103"/>
  <c r="AH36" i="103"/>
  <c r="AG36" i="103"/>
  <c r="AF36" i="103"/>
  <c r="AE36" i="103"/>
  <c r="AD36" i="103"/>
  <c r="AC36" i="103"/>
  <c r="AB36" i="103"/>
  <c r="AA36" i="103"/>
  <c r="Z36" i="103"/>
  <c r="Y36" i="103"/>
  <c r="X36" i="103"/>
  <c r="W36" i="103"/>
  <c r="V36" i="103"/>
  <c r="U36" i="103"/>
  <c r="T36" i="103"/>
  <c r="S36" i="103"/>
  <c r="R36" i="103"/>
  <c r="Q36" i="103"/>
  <c r="H36" i="103"/>
  <c r="G36" i="103"/>
  <c r="F36" i="103"/>
  <c r="E36" i="103"/>
  <c r="D36" i="103"/>
  <c r="C36" i="103"/>
  <c r="AH33" i="103"/>
  <c r="AG33" i="103"/>
  <c r="AF33" i="103"/>
  <c r="AE33" i="103"/>
  <c r="AD33" i="103"/>
  <c r="AC33" i="103"/>
  <c r="AB33" i="103"/>
  <c r="AA33" i="103"/>
  <c r="Z33" i="103"/>
  <c r="Y33" i="103"/>
  <c r="X33" i="103"/>
  <c r="W33" i="103"/>
  <c r="V33" i="103"/>
  <c r="U33" i="103"/>
  <c r="T33" i="103"/>
  <c r="S33" i="103"/>
  <c r="R33" i="103"/>
  <c r="Q33" i="103"/>
  <c r="H33" i="103"/>
  <c r="G33" i="103"/>
  <c r="F33" i="103"/>
  <c r="E33" i="103"/>
  <c r="D33" i="103"/>
  <c r="C33" i="103"/>
  <c r="AH32" i="103"/>
  <c r="AG32" i="103"/>
  <c r="AF32" i="103"/>
  <c r="AE32" i="103"/>
  <c r="AD32" i="103"/>
  <c r="AC32" i="103"/>
  <c r="AB32" i="103"/>
  <c r="AA32" i="103"/>
  <c r="Z32" i="103"/>
  <c r="Y32" i="103"/>
  <c r="X32" i="103"/>
  <c r="W32" i="103"/>
  <c r="V32" i="103"/>
  <c r="U32" i="103"/>
  <c r="T32" i="103"/>
  <c r="S32" i="103"/>
  <c r="R32" i="103"/>
  <c r="Q32" i="103"/>
  <c r="H32" i="103"/>
  <c r="G32" i="103"/>
  <c r="F32" i="103"/>
  <c r="E32" i="103"/>
  <c r="D32" i="103"/>
  <c r="C32" i="103"/>
  <c r="AH31" i="103"/>
  <c r="AG31" i="103"/>
  <c r="AF31" i="103"/>
  <c r="AE31" i="103"/>
  <c r="AD31" i="103"/>
  <c r="AC31" i="103"/>
  <c r="AB31" i="103"/>
  <c r="AA31" i="103"/>
  <c r="Z31" i="103"/>
  <c r="Y31" i="103"/>
  <c r="X31" i="103"/>
  <c r="W31" i="103"/>
  <c r="V31" i="103"/>
  <c r="U31" i="103"/>
  <c r="T31" i="103"/>
  <c r="S31" i="103"/>
  <c r="R31" i="103"/>
  <c r="Q31" i="103"/>
  <c r="H31" i="103"/>
  <c r="G31" i="103"/>
  <c r="F31" i="103"/>
  <c r="E31" i="103"/>
  <c r="D31" i="103"/>
  <c r="C31" i="103"/>
  <c r="AH30" i="103"/>
  <c r="AG30" i="103"/>
  <c r="AF30" i="103"/>
  <c r="AE30" i="103"/>
  <c r="AD30" i="103"/>
  <c r="AC30" i="103"/>
  <c r="AB30" i="103"/>
  <c r="AA30" i="103"/>
  <c r="Z30" i="103"/>
  <c r="Y30" i="103"/>
  <c r="X30" i="103"/>
  <c r="W30" i="103"/>
  <c r="V30" i="103"/>
  <c r="U30" i="103"/>
  <c r="T30" i="103"/>
  <c r="S30" i="103"/>
  <c r="R30" i="103"/>
  <c r="Q30" i="103"/>
  <c r="H30" i="103"/>
  <c r="G30" i="103"/>
  <c r="F30" i="103"/>
  <c r="E30" i="103"/>
  <c r="D30" i="103"/>
  <c r="C30" i="103"/>
  <c r="AH29" i="103"/>
  <c r="AG29" i="103"/>
  <c r="AF29" i="103"/>
  <c r="AE29" i="103"/>
  <c r="AD29" i="103"/>
  <c r="AC29" i="103"/>
  <c r="AB29" i="103"/>
  <c r="AA29" i="103"/>
  <c r="Z29" i="103"/>
  <c r="Y29" i="103"/>
  <c r="X29" i="103"/>
  <c r="W29" i="103"/>
  <c r="V29" i="103"/>
  <c r="U29" i="103"/>
  <c r="T29" i="103"/>
  <c r="S29" i="103"/>
  <c r="R29" i="103"/>
  <c r="Q29" i="103"/>
  <c r="H29" i="103"/>
  <c r="G29" i="103"/>
  <c r="F29" i="103"/>
  <c r="E29" i="103"/>
  <c r="D29" i="103"/>
  <c r="C29" i="103"/>
  <c r="AH28" i="103"/>
  <c r="AG28" i="103"/>
  <c r="AF28" i="103"/>
  <c r="AE28" i="103"/>
  <c r="AD28" i="103"/>
  <c r="AC28" i="103"/>
  <c r="AB28" i="103"/>
  <c r="AA28" i="103"/>
  <c r="Z28" i="103"/>
  <c r="Y28" i="103"/>
  <c r="X28" i="103"/>
  <c r="W28" i="103"/>
  <c r="V28" i="103"/>
  <c r="U28" i="103"/>
  <c r="T28" i="103"/>
  <c r="S28" i="103"/>
  <c r="R28" i="103"/>
  <c r="Q28" i="103"/>
  <c r="H28" i="103"/>
  <c r="G28" i="103"/>
  <c r="F28" i="103"/>
  <c r="E28" i="103"/>
  <c r="D28" i="103"/>
  <c r="C28" i="103"/>
  <c r="AH25" i="103"/>
  <c r="AG25" i="103"/>
  <c r="AF25" i="103"/>
  <c r="AE25" i="103"/>
  <c r="AD25" i="103"/>
  <c r="AC25" i="103"/>
  <c r="AB25" i="103"/>
  <c r="AA25" i="103"/>
  <c r="Z25" i="103"/>
  <c r="Y25" i="103"/>
  <c r="X25" i="103"/>
  <c r="W25" i="103"/>
  <c r="V25" i="103"/>
  <c r="U25" i="103"/>
  <c r="T25" i="103"/>
  <c r="S25" i="103"/>
  <c r="R25" i="103"/>
  <c r="Q25" i="103"/>
  <c r="H25" i="103"/>
  <c r="G25" i="103"/>
  <c r="F25" i="103"/>
  <c r="E25" i="103"/>
  <c r="D25" i="103"/>
  <c r="C25" i="103"/>
  <c r="AH23" i="103"/>
  <c r="AG23" i="103"/>
  <c r="AF23" i="103"/>
  <c r="AE23" i="103"/>
  <c r="AD23" i="103"/>
  <c r="AC23" i="103"/>
  <c r="AB23" i="103"/>
  <c r="AA23" i="103"/>
  <c r="Z23" i="103"/>
  <c r="Y23" i="103"/>
  <c r="X23" i="103"/>
  <c r="W23" i="103"/>
  <c r="V23" i="103"/>
  <c r="U23" i="103"/>
  <c r="T23" i="103"/>
  <c r="S23" i="103"/>
  <c r="R23" i="103"/>
  <c r="Q23" i="103"/>
  <c r="H23" i="103"/>
  <c r="G23" i="103"/>
  <c r="F23" i="103"/>
  <c r="E23" i="103"/>
  <c r="D23" i="103"/>
  <c r="C23" i="103"/>
  <c r="AH22" i="103"/>
  <c r="AG22" i="103"/>
  <c r="AF22" i="103"/>
  <c r="AE22" i="103"/>
  <c r="AD22" i="103"/>
  <c r="AC22" i="103"/>
  <c r="AB22" i="103"/>
  <c r="AA22" i="103"/>
  <c r="Z22" i="103"/>
  <c r="Y22" i="103"/>
  <c r="X22" i="103"/>
  <c r="W22" i="103"/>
  <c r="V22" i="103"/>
  <c r="U22" i="103"/>
  <c r="T22" i="103"/>
  <c r="S22" i="103"/>
  <c r="R22" i="103"/>
  <c r="Q22" i="103"/>
  <c r="H22" i="103"/>
  <c r="G22" i="103"/>
  <c r="F22" i="103"/>
  <c r="E22" i="103"/>
  <c r="D22" i="103"/>
  <c r="C22" i="103"/>
  <c r="AH16" i="103"/>
  <c r="AG16" i="103"/>
  <c r="AF16" i="103"/>
  <c r="AE16" i="103"/>
  <c r="AD16" i="103"/>
  <c r="AC16" i="103"/>
  <c r="AB16" i="103"/>
  <c r="AA16" i="103"/>
  <c r="Z16" i="103"/>
  <c r="Y16" i="103"/>
  <c r="X16" i="103"/>
  <c r="W16" i="103"/>
  <c r="V16" i="103"/>
  <c r="U16" i="103"/>
  <c r="T16" i="103"/>
  <c r="S16" i="103"/>
  <c r="R16" i="103"/>
  <c r="Q16" i="103"/>
  <c r="H16" i="103"/>
  <c r="G16" i="103"/>
  <c r="F16" i="103"/>
  <c r="E16" i="103"/>
  <c r="D16" i="103"/>
  <c r="C16" i="103"/>
  <c r="AH15" i="103"/>
  <c r="AG15" i="103"/>
  <c r="AF15" i="103"/>
  <c r="AE15" i="103"/>
  <c r="AD15" i="103"/>
  <c r="AC15" i="103"/>
  <c r="AB15" i="103"/>
  <c r="AA15" i="103"/>
  <c r="Z15" i="103"/>
  <c r="Y15" i="103"/>
  <c r="X15" i="103"/>
  <c r="W15" i="103"/>
  <c r="V15" i="103"/>
  <c r="U15" i="103"/>
  <c r="T15" i="103"/>
  <c r="S15" i="103"/>
  <c r="R15" i="103"/>
  <c r="Q15" i="103"/>
  <c r="H15" i="103"/>
  <c r="G15" i="103"/>
  <c r="F15" i="103"/>
  <c r="E15" i="103"/>
  <c r="D15" i="103"/>
  <c r="C15" i="103"/>
  <c r="AH14" i="103"/>
  <c r="AG14" i="103"/>
  <c r="AF14" i="103"/>
  <c r="AE14" i="103"/>
  <c r="AD14" i="103"/>
  <c r="AC14" i="103"/>
  <c r="AB14" i="103"/>
  <c r="AA14" i="103"/>
  <c r="Z14" i="103"/>
  <c r="Y14" i="103"/>
  <c r="X14" i="103"/>
  <c r="W14" i="103"/>
  <c r="V14" i="103"/>
  <c r="U14" i="103"/>
  <c r="T14" i="103"/>
  <c r="S14" i="103"/>
  <c r="R14" i="103"/>
  <c r="Q14" i="103"/>
  <c r="H14" i="103"/>
  <c r="G14" i="103"/>
  <c r="F14" i="103"/>
  <c r="E14" i="103"/>
  <c r="D14" i="103"/>
  <c r="C14" i="103"/>
  <c r="AH10" i="103"/>
  <c r="AG10" i="103"/>
  <c r="AF10" i="103"/>
  <c r="AE10" i="103"/>
  <c r="AD10" i="103"/>
  <c r="AC10" i="103"/>
  <c r="AB10" i="103"/>
  <c r="AA10" i="103"/>
  <c r="Z10" i="103"/>
  <c r="Y10" i="103"/>
  <c r="X10" i="103"/>
  <c r="W10" i="103"/>
  <c r="V10" i="103"/>
  <c r="U10" i="103"/>
  <c r="T10" i="103"/>
  <c r="S10" i="103"/>
  <c r="R10" i="103"/>
  <c r="Q10" i="103"/>
  <c r="H10" i="103"/>
  <c r="G10" i="103"/>
  <c r="F10" i="103"/>
  <c r="E10" i="103"/>
  <c r="D10" i="103"/>
  <c r="C10" i="103"/>
  <c r="AH9" i="103"/>
  <c r="AG9" i="103"/>
  <c r="AF9" i="103"/>
  <c r="AE9" i="103"/>
  <c r="AD9" i="103"/>
  <c r="AC9" i="103"/>
  <c r="AB9" i="103"/>
  <c r="AA9" i="103"/>
  <c r="Z9" i="103"/>
  <c r="Y9" i="103"/>
  <c r="X9" i="103"/>
  <c r="W9" i="103"/>
  <c r="V9" i="103"/>
  <c r="U9" i="103"/>
  <c r="T9" i="103"/>
  <c r="S9" i="103"/>
  <c r="R9" i="103"/>
  <c r="Q9" i="103"/>
  <c r="H9" i="103"/>
  <c r="G9" i="103"/>
  <c r="F9" i="103"/>
  <c r="E9" i="103"/>
  <c r="D9" i="103"/>
  <c r="C9" i="103"/>
  <c r="AH8" i="103"/>
  <c r="AG8" i="103"/>
  <c r="AF8" i="103"/>
  <c r="AE8" i="103"/>
  <c r="AD8" i="103"/>
  <c r="AC8" i="103"/>
  <c r="AB8" i="103"/>
  <c r="AA8" i="103"/>
  <c r="Z8" i="103"/>
  <c r="Y8" i="103"/>
  <c r="X8" i="103"/>
  <c r="W8" i="103"/>
  <c r="V8" i="103"/>
  <c r="U8" i="103"/>
  <c r="T8" i="103"/>
  <c r="S8" i="103"/>
  <c r="R8" i="103"/>
  <c r="Q8" i="103"/>
  <c r="H8" i="103"/>
  <c r="G8" i="103"/>
  <c r="F8" i="103"/>
  <c r="E8" i="103"/>
  <c r="D8" i="103"/>
  <c r="C8" i="103"/>
  <c r="AH7" i="103"/>
  <c r="AG7" i="103"/>
  <c r="AF7" i="103"/>
  <c r="AE7" i="103"/>
  <c r="AD7" i="103"/>
  <c r="AC7" i="103"/>
  <c r="AB7" i="103"/>
  <c r="AA7" i="103"/>
  <c r="Z7" i="103"/>
  <c r="Y7" i="103"/>
  <c r="X7" i="103"/>
  <c r="W7" i="103"/>
  <c r="V7" i="103"/>
  <c r="U7" i="103"/>
  <c r="T7" i="103"/>
  <c r="S7" i="103"/>
  <c r="R7" i="103"/>
  <c r="Q7" i="103"/>
  <c r="H7" i="103"/>
  <c r="G7" i="103"/>
  <c r="F7" i="103"/>
  <c r="E7" i="103"/>
  <c r="D7" i="103"/>
  <c r="C7" i="103"/>
  <c r="AH6" i="103"/>
  <c r="AG6" i="103"/>
  <c r="AF6" i="103"/>
  <c r="AE6" i="103"/>
  <c r="AD6" i="103"/>
  <c r="AC6" i="103"/>
  <c r="AB6" i="103"/>
  <c r="AA6" i="103"/>
  <c r="Z6" i="103"/>
  <c r="Y6" i="103"/>
  <c r="X6" i="103"/>
  <c r="W6" i="103"/>
  <c r="V6" i="103"/>
  <c r="U6" i="103"/>
  <c r="T6" i="103"/>
  <c r="S6" i="103"/>
  <c r="R6" i="103"/>
  <c r="Q6" i="103"/>
  <c r="H6" i="103"/>
  <c r="G6" i="103"/>
  <c r="F6" i="103"/>
  <c r="E6" i="103"/>
  <c r="D6" i="103"/>
  <c r="C6" i="103"/>
  <c r="AH5" i="103"/>
  <c r="AG5" i="103"/>
  <c r="AF5" i="103"/>
  <c r="AE5" i="103"/>
  <c r="AD5" i="103"/>
  <c r="AC5" i="103"/>
  <c r="AB5" i="103"/>
  <c r="AA5" i="103"/>
  <c r="Z5" i="103"/>
  <c r="Y5" i="103"/>
  <c r="X5" i="103"/>
  <c r="W5" i="103"/>
  <c r="V5" i="103"/>
  <c r="U5" i="103"/>
  <c r="T5" i="103"/>
  <c r="S5" i="103"/>
  <c r="R5" i="103"/>
  <c r="Q5" i="103"/>
  <c r="H5" i="103"/>
  <c r="G5" i="103"/>
  <c r="F5" i="103"/>
  <c r="E5" i="103"/>
  <c r="D5" i="103"/>
  <c r="C5" i="103"/>
  <c r="BD23" i="77"/>
  <c r="BC23" i="77"/>
  <c r="BB23" i="77"/>
  <c r="BA23" i="77"/>
  <c r="AR23" i="77"/>
  <c r="AQ23" i="77"/>
  <c r="AP23" i="77"/>
  <c r="AO23" i="77"/>
  <c r="AN23" i="77"/>
  <c r="AM23" i="77"/>
  <c r="AL23" i="77"/>
  <c r="AK23" i="77"/>
  <c r="AI23" i="77"/>
  <c r="AH23" i="77"/>
  <c r="O23" i="77"/>
  <c r="N23" i="77"/>
  <c r="BD22" i="77"/>
  <c r="BC22" i="77"/>
  <c r="BB22" i="77"/>
  <c r="BA22" i="77"/>
  <c r="AR22" i="77"/>
  <c r="AQ22" i="77"/>
  <c r="AP22" i="77"/>
  <c r="AO22" i="77"/>
  <c r="AN22" i="77"/>
  <c r="AM22" i="77"/>
  <c r="AL22" i="77"/>
  <c r="AK22" i="77"/>
  <c r="AI22" i="77"/>
  <c r="AH22" i="77"/>
  <c r="O22" i="77"/>
  <c r="N22" i="77"/>
  <c r="BD21" i="77"/>
  <c r="BC21" i="77"/>
  <c r="BB21" i="77"/>
  <c r="BA21" i="77"/>
  <c r="AR21" i="77"/>
  <c r="AQ21" i="77"/>
  <c r="AP21" i="77"/>
  <c r="AO21" i="77"/>
  <c r="AN21" i="77"/>
  <c r="AM21" i="77"/>
  <c r="AL21" i="77"/>
  <c r="AK21" i="77"/>
  <c r="AI21" i="77"/>
  <c r="AH21" i="77"/>
  <c r="O21" i="77"/>
  <c r="N21" i="77"/>
  <c r="BD20" i="77"/>
  <c r="BC20" i="77"/>
  <c r="BB20" i="77"/>
  <c r="BA20" i="77"/>
  <c r="AR20" i="77"/>
  <c r="AQ20" i="77"/>
  <c r="AP20" i="77"/>
  <c r="AO20" i="77"/>
  <c r="AN20" i="77"/>
  <c r="AM20" i="77"/>
  <c r="AL20" i="77"/>
  <c r="AK20" i="77"/>
  <c r="AI20" i="77"/>
  <c r="AH20" i="77"/>
  <c r="O20" i="77"/>
  <c r="N20" i="77"/>
  <c r="BD19" i="77"/>
  <c r="BC19" i="77"/>
  <c r="BB19" i="77"/>
  <c r="BA19" i="77"/>
  <c r="AR19" i="77"/>
  <c r="AQ19" i="77"/>
  <c r="AP19" i="77"/>
  <c r="AO19" i="77"/>
  <c r="AN19" i="77"/>
  <c r="AM19" i="77"/>
  <c r="AL19" i="77"/>
  <c r="AK19" i="77"/>
  <c r="AI19" i="77"/>
  <c r="AH19" i="77"/>
  <c r="O19" i="77"/>
  <c r="N19" i="77"/>
  <c r="BT18" i="77"/>
  <c r="BS18" i="77"/>
  <c r="BQ18" i="77"/>
  <c r="BL18" i="77"/>
  <c r="BK18" i="77"/>
  <c r="BI18" i="77"/>
  <c r="BC18" i="77"/>
  <c r="BB18" i="77"/>
  <c r="AP18" i="77"/>
  <c r="CE18" i="77"/>
  <c r="AF18" i="77"/>
  <c r="BX18" i="77"/>
  <c r="AE18" i="77"/>
  <c r="BW18" i="77"/>
  <c r="AD18" i="77"/>
  <c r="BV18" i="77"/>
  <c r="AC18" i="77"/>
  <c r="BU18" i="77"/>
  <c r="AB18" i="77"/>
  <c r="AA18" i="77"/>
  <c r="Z18" i="77"/>
  <c r="AO18" i="77"/>
  <c r="CD18" i="77"/>
  <c r="Y18" i="77"/>
  <c r="X18" i="77"/>
  <c r="BP18" i="77"/>
  <c r="W18" i="77"/>
  <c r="BO18" i="77"/>
  <c r="V18" i="77"/>
  <c r="BN18" i="77"/>
  <c r="U18" i="77"/>
  <c r="AM18" i="77"/>
  <c r="CB18" i="77"/>
  <c r="T18" i="77"/>
  <c r="S18" i="77"/>
  <c r="AL18" i="77"/>
  <c r="CA18" i="77"/>
  <c r="R18" i="77"/>
  <c r="AK18" i="77"/>
  <c r="BZ18" i="77"/>
  <c r="Q18" i="77"/>
  <c r="O18" i="77"/>
  <c r="BG18" i="77"/>
  <c r="N18" i="77"/>
  <c r="BF18" i="77"/>
  <c r="M18" i="77"/>
  <c r="BE18" i="77"/>
  <c r="L18" i="77"/>
  <c r="BD18" i="77"/>
  <c r="K18" i="77"/>
  <c r="J18" i="77"/>
  <c r="I18" i="77"/>
  <c r="BA18" i="77"/>
  <c r="BD17" i="77"/>
  <c r="BC17" i="77"/>
  <c r="BB17" i="77"/>
  <c r="BA17" i="77"/>
  <c r="AR17" i="77"/>
  <c r="AQ17" i="77"/>
  <c r="AP17" i="77"/>
  <c r="AO17" i="77"/>
  <c r="AN17" i="77"/>
  <c r="AM17" i="77"/>
  <c r="AL17" i="77"/>
  <c r="AK17" i="77"/>
  <c r="AI17" i="77"/>
  <c r="AH17" i="77"/>
  <c r="O17" i="77"/>
  <c r="N17" i="77"/>
  <c r="BD16" i="77"/>
  <c r="BC16" i="77"/>
  <c r="BB16" i="77"/>
  <c r="BA16" i="77"/>
  <c r="AR16" i="77"/>
  <c r="AQ16" i="77"/>
  <c r="AP16" i="77"/>
  <c r="AO16" i="77"/>
  <c r="AN16" i="77"/>
  <c r="AM16" i="77"/>
  <c r="AL16" i="77"/>
  <c r="AK16" i="77"/>
  <c r="AI16" i="77"/>
  <c r="AH16" i="77"/>
  <c r="O16" i="77"/>
  <c r="N16" i="77"/>
  <c r="BD15" i="77"/>
  <c r="BC15" i="77"/>
  <c r="BB15" i="77"/>
  <c r="BA15" i="77"/>
  <c r="AR15" i="77"/>
  <c r="AQ15" i="77"/>
  <c r="AP15" i="77"/>
  <c r="AO15" i="77"/>
  <c r="AN15" i="77"/>
  <c r="AM15" i="77"/>
  <c r="AL15" i="77"/>
  <c r="AK15" i="77"/>
  <c r="AI15" i="77"/>
  <c r="AH15" i="77"/>
  <c r="O15" i="77"/>
  <c r="N15" i="77"/>
  <c r="BD14" i="77"/>
  <c r="BC14" i="77"/>
  <c r="BB14" i="77"/>
  <c r="BA14" i="77"/>
  <c r="AR14" i="77"/>
  <c r="AQ14" i="77"/>
  <c r="AP14" i="77"/>
  <c r="AO14" i="77"/>
  <c r="AN14" i="77"/>
  <c r="AM14" i="77"/>
  <c r="AL14" i="77"/>
  <c r="AK14" i="77"/>
  <c r="AI14" i="77"/>
  <c r="AH14" i="77"/>
  <c r="O14" i="77"/>
  <c r="N14" i="77"/>
  <c r="BD13" i="77"/>
  <c r="BC13" i="77"/>
  <c r="BB13" i="77"/>
  <c r="BA13" i="77"/>
  <c r="AR13" i="77"/>
  <c r="AQ13" i="77"/>
  <c r="AP13" i="77"/>
  <c r="AO13" i="77"/>
  <c r="AN13" i="77"/>
  <c r="AM13" i="77"/>
  <c r="AL13" i="77"/>
  <c r="AK13" i="77"/>
  <c r="AI13" i="77"/>
  <c r="AH13" i="77"/>
  <c r="O13" i="77"/>
  <c r="N13" i="77"/>
  <c r="BW12" i="77"/>
  <c r="BU12" i="77"/>
  <c r="BO12" i="77"/>
  <c r="BM12" i="77"/>
  <c r="BD12" i="77"/>
  <c r="AR12" i="77"/>
  <c r="CG12" i="77"/>
  <c r="AN12" i="77"/>
  <c r="CC12" i="77"/>
  <c r="AI12" i="77"/>
  <c r="AF12" i="77"/>
  <c r="BX12" i="77"/>
  <c r="AE12" i="77"/>
  <c r="AD12" i="77"/>
  <c r="AQ12" i="77"/>
  <c r="CF12" i="77"/>
  <c r="AC12" i="77"/>
  <c r="AB12" i="77"/>
  <c r="BT12" i="77"/>
  <c r="AA12" i="77"/>
  <c r="BS12" i="77"/>
  <c r="Z12" i="77"/>
  <c r="BR12" i="77"/>
  <c r="Y12" i="77"/>
  <c r="BQ12" i="77"/>
  <c r="X12" i="77"/>
  <c r="BP12" i="77"/>
  <c r="W12" i="77"/>
  <c r="V12" i="77"/>
  <c r="BN12" i="77"/>
  <c r="U12" i="77"/>
  <c r="AM12" i="77"/>
  <c r="CB12" i="77"/>
  <c r="T12" i="77"/>
  <c r="BL12" i="77"/>
  <c r="S12" i="77"/>
  <c r="BK12" i="77"/>
  <c r="R12" i="77"/>
  <c r="AK12" i="77"/>
  <c r="BZ12" i="77"/>
  <c r="Q12" i="77"/>
  <c r="BI12" i="77"/>
  <c r="M12" i="77"/>
  <c r="O12" i="77"/>
  <c r="BG12" i="77"/>
  <c r="L12" i="77"/>
  <c r="N12" i="77"/>
  <c r="BF12" i="77"/>
  <c r="K12" i="77"/>
  <c r="BC12" i="77"/>
  <c r="J12" i="77"/>
  <c r="BB12" i="77"/>
  <c r="I12" i="77"/>
  <c r="BA12" i="77"/>
  <c r="BD11" i="77"/>
  <c r="BC11" i="77"/>
  <c r="BB11" i="77"/>
  <c r="BA11" i="77"/>
  <c r="AR11" i="77"/>
  <c r="AQ11" i="77"/>
  <c r="AP11" i="77"/>
  <c r="AO11" i="77"/>
  <c r="AN11" i="77"/>
  <c r="AM11" i="77"/>
  <c r="AL11" i="77"/>
  <c r="AK11" i="77"/>
  <c r="AI11" i="77"/>
  <c r="AH11" i="77"/>
  <c r="O11" i="77"/>
  <c r="N11" i="77"/>
  <c r="BD10" i="77"/>
  <c r="BC10" i="77"/>
  <c r="BB10" i="77"/>
  <c r="BA10" i="77"/>
  <c r="AR10" i="77"/>
  <c r="AQ10" i="77"/>
  <c r="AP10" i="77"/>
  <c r="AO10" i="77"/>
  <c r="AN10" i="77"/>
  <c r="AM10" i="77"/>
  <c r="AL10" i="77"/>
  <c r="AK10" i="77"/>
  <c r="AI10" i="77"/>
  <c r="AH10" i="77"/>
  <c r="O10" i="77"/>
  <c r="N10" i="77"/>
  <c r="BD9" i="77"/>
  <c r="BC9" i="77"/>
  <c r="BB9" i="77"/>
  <c r="BA9" i="77"/>
  <c r="AR9" i="77"/>
  <c r="AQ9" i="77"/>
  <c r="AP9" i="77"/>
  <c r="AO9" i="77"/>
  <c r="AN9" i="77"/>
  <c r="AM9" i="77"/>
  <c r="AL9" i="77"/>
  <c r="AK9" i="77"/>
  <c r="AI9" i="77"/>
  <c r="AH9" i="77"/>
  <c r="O9" i="77"/>
  <c r="N9" i="77"/>
  <c r="BD8" i="77"/>
  <c r="BC8" i="77"/>
  <c r="BB8" i="77"/>
  <c r="BA8" i="77"/>
  <c r="AR8" i="77"/>
  <c r="AQ8" i="77"/>
  <c r="AP8" i="77"/>
  <c r="AO8" i="77"/>
  <c r="AN8" i="77"/>
  <c r="AM8" i="77"/>
  <c r="AL8" i="77"/>
  <c r="AK8" i="77"/>
  <c r="AI8" i="77"/>
  <c r="AH8" i="77"/>
  <c r="O8" i="77"/>
  <c r="N8" i="77"/>
  <c r="BD7" i="77"/>
  <c r="BC7" i="77"/>
  <c r="BB7" i="77"/>
  <c r="BA7" i="77"/>
  <c r="AR7" i="77"/>
  <c r="AQ7" i="77"/>
  <c r="AP7" i="77"/>
  <c r="AO7" i="77"/>
  <c r="AN7" i="77"/>
  <c r="AM7" i="77"/>
  <c r="AL7" i="77"/>
  <c r="AK7" i="77"/>
  <c r="AI7" i="77"/>
  <c r="AH7" i="77"/>
  <c r="O7" i="77"/>
  <c r="N7" i="77"/>
  <c r="BT6" i="77"/>
  <c r="BS6" i="77"/>
  <c r="BQ6" i="77"/>
  <c r="BL6" i="77"/>
  <c r="BK6" i="77"/>
  <c r="BI6" i="77"/>
  <c r="BC6" i="77"/>
  <c r="BB6" i="77"/>
  <c r="AP6" i="77"/>
  <c r="CE6" i="77"/>
  <c r="AF6" i="77"/>
  <c r="BX6" i="77"/>
  <c r="AE6" i="77"/>
  <c r="BW6" i="77"/>
  <c r="AD6" i="77"/>
  <c r="BV6" i="77"/>
  <c r="AC6" i="77"/>
  <c r="BU6" i="77"/>
  <c r="AB6" i="77"/>
  <c r="AA6" i="77"/>
  <c r="Z6" i="77"/>
  <c r="AO6" i="77"/>
  <c r="CD6" i="77"/>
  <c r="Y6" i="77"/>
  <c r="X6" i="77"/>
  <c r="BP6" i="77"/>
  <c r="W6" i="77"/>
  <c r="BO6" i="77"/>
  <c r="V6" i="77"/>
  <c r="BN6" i="77"/>
  <c r="U6" i="77"/>
  <c r="AM6" i="77"/>
  <c r="CB6" i="77"/>
  <c r="T6" i="77"/>
  <c r="S6" i="77"/>
  <c r="AL6" i="77"/>
  <c r="CA6" i="77"/>
  <c r="R6" i="77"/>
  <c r="BJ6" i="77"/>
  <c r="Q6" i="77"/>
  <c r="AK6" i="77"/>
  <c r="BZ6" i="77"/>
  <c r="O6" i="77"/>
  <c r="BG6" i="77"/>
  <c r="N6" i="77"/>
  <c r="BF6" i="77"/>
  <c r="M6" i="77"/>
  <c r="BE6" i="77"/>
  <c r="L6" i="77"/>
  <c r="BD6" i="77"/>
  <c r="K6" i="77"/>
  <c r="J6" i="77"/>
  <c r="I6" i="77"/>
  <c r="BA6" i="77"/>
  <c r="CG4" i="77"/>
  <c r="CF4" i="77"/>
  <c r="CE4" i="77"/>
  <c r="CD4" i="77"/>
  <c r="CC4" i="77"/>
  <c r="CB4" i="77"/>
  <c r="CA4" i="77"/>
  <c r="BZ4" i="77"/>
  <c r="BX4" i="77"/>
  <c r="BW4" i="77"/>
  <c r="BV4" i="77"/>
  <c r="BU4" i="77"/>
  <c r="BT4" i="77"/>
  <c r="BS4" i="77"/>
  <c r="BR4" i="77"/>
  <c r="BQ4" i="77"/>
  <c r="BP4" i="77"/>
  <c r="BO4" i="77"/>
  <c r="BN4" i="77"/>
  <c r="BG4" i="77"/>
  <c r="BF4" i="77"/>
  <c r="BE4" i="77"/>
  <c r="CY59" i="76"/>
  <c r="CX59" i="76"/>
  <c r="CW59" i="76"/>
  <c r="CV59" i="76"/>
  <c r="CU59" i="76"/>
  <c r="CT59" i="76"/>
  <c r="CS59" i="76"/>
  <c r="CR59" i="76"/>
  <c r="CQ59" i="76"/>
  <c r="CP59" i="76"/>
  <c r="CO59" i="76"/>
  <c r="CN59" i="76"/>
  <c r="CM59" i="76"/>
  <c r="CL59" i="76"/>
  <c r="CK59" i="76"/>
  <c r="CJ59" i="76"/>
  <c r="CI59" i="76"/>
  <c r="CH59" i="76"/>
  <c r="BZ59" i="76"/>
  <c r="BY59" i="76"/>
  <c r="BX59" i="76"/>
  <c r="BW59" i="76"/>
  <c r="BV59" i="76"/>
  <c r="BU59" i="76"/>
  <c r="BT59" i="76"/>
  <c r="DZ58" i="76"/>
  <c r="DX58" i="76"/>
  <c r="DR58" i="76"/>
  <c r="CY58" i="76"/>
  <c r="CX58" i="76"/>
  <c r="CW58" i="76"/>
  <c r="CV58" i="76"/>
  <c r="CU58" i="76"/>
  <c r="CT58" i="76"/>
  <c r="CS58" i="76"/>
  <c r="CR58" i="76"/>
  <c r="CQ58" i="76"/>
  <c r="CP58" i="76"/>
  <c r="CO58" i="76"/>
  <c r="CN58" i="76"/>
  <c r="CM58" i="76"/>
  <c r="CL58" i="76"/>
  <c r="CK58" i="76"/>
  <c r="CJ58" i="76"/>
  <c r="CI58" i="76"/>
  <c r="CH58" i="76"/>
  <c r="CB58" i="76"/>
  <c r="BZ58" i="76"/>
  <c r="BY58" i="76"/>
  <c r="BX58" i="76"/>
  <c r="BW58" i="76"/>
  <c r="BV58" i="76"/>
  <c r="BU58" i="76"/>
  <c r="BT58" i="76"/>
  <c r="BI58" i="76"/>
  <c r="BH58" i="76"/>
  <c r="DY58" i="76"/>
  <c r="BG58" i="76"/>
  <c r="BF58" i="76"/>
  <c r="DW58" i="76"/>
  <c r="BE58" i="76"/>
  <c r="DV58" i="76"/>
  <c r="BD58" i="76"/>
  <c r="DU58" i="76"/>
  <c r="BC58" i="76"/>
  <c r="DT58" i="76"/>
  <c r="BB58" i="76"/>
  <c r="DS58" i="76"/>
  <c r="BA58" i="76"/>
  <c r="AZ58" i="76"/>
  <c r="DQ58" i="76"/>
  <c r="J58" i="76"/>
  <c r="CA58" i="76"/>
  <c r="BQ57" i="76"/>
  <c r="BP57" i="76"/>
  <c r="BO57" i="76"/>
  <c r="EE56" i="76"/>
  <c r="EC56" i="76"/>
  <c r="DZ56" i="76"/>
  <c r="DY56" i="76"/>
  <c r="DX56" i="76"/>
  <c r="DW56" i="76"/>
  <c r="DV56" i="76"/>
  <c r="DU56" i="76"/>
  <c r="DT56" i="76"/>
  <c r="DS56" i="76"/>
  <c r="DR56" i="76"/>
  <c r="DQ56" i="76"/>
  <c r="DO56" i="76"/>
  <c r="DN56" i="76"/>
  <c r="DM56" i="76"/>
  <c r="DL56" i="76"/>
  <c r="DK56" i="76"/>
  <c r="DJ56" i="76"/>
  <c r="DI56" i="76"/>
  <c r="DH56" i="76"/>
  <c r="DG56" i="76"/>
  <c r="DF56" i="76"/>
  <c r="DE56" i="76"/>
  <c r="DD56" i="76"/>
  <c r="DC56" i="76"/>
  <c r="DB56" i="76"/>
  <c r="DA56" i="76"/>
  <c r="CZ56" i="76"/>
  <c r="CY56" i="76"/>
  <c r="CX56" i="76"/>
  <c r="CW56" i="76"/>
  <c r="CV56" i="76"/>
  <c r="CU56" i="76"/>
  <c r="CT56" i="76"/>
  <c r="CS56" i="76"/>
  <c r="CR56" i="76"/>
  <c r="CQ56" i="76"/>
  <c r="CP56" i="76"/>
  <c r="CO56" i="76"/>
  <c r="CN56" i="76"/>
  <c r="CM56" i="76"/>
  <c r="CL56" i="76"/>
  <c r="CK56" i="76"/>
  <c r="CJ56" i="76"/>
  <c r="CI56" i="76"/>
  <c r="CH56" i="76"/>
  <c r="CE56" i="76"/>
  <c r="CD56" i="76"/>
  <c r="CC56" i="76"/>
  <c r="CB56" i="76"/>
  <c r="CA56" i="76"/>
  <c r="BZ56" i="76"/>
  <c r="BY56" i="76"/>
  <c r="BX56" i="76"/>
  <c r="BW56" i="76"/>
  <c r="BV56" i="76"/>
  <c r="BU56" i="76"/>
  <c r="BT56" i="76"/>
  <c r="BQ56" i="76"/>
  <c r="EH56" i="76"/>
  <c r="BP56" i="76"/>
  <c r="EG56" i="76"/>
  <c r="BO56" i="76"/>
  <c r="EF56" i="76"/>
  <c r="BN56" i="76"/>
  <c r="BM56" i="76"/>
  <c r="ED56" i="76"/>
  <c r="BL56" i="76"/>
  <c r="BK56" i="76"/>
  <c r="EB56" i="76"/>
  <c r="BJ56" i="76"/>
  <c r="EA56" i="76"/>
  <c r="O56" i="76"/>
  <c r="CF56" i="76"/>
  <c r="N56" i="76"/>
  <c r="CC55" i="76"/>
  <c r="CB55" i="76"/>
  <c r="CA55" i="76"/>
  <c r="BZ55" i="76"/>
  <c r="BQ55" i="76"/>
  <c r="BP55" i="76"/>
  <c r="BO55" i="76"/>
  <c r="BN55" i="76"/>
  <c r="BM55" i="76"/>
  <c r="BL55" i="76"/>
  <c r="BK55" i="76"/>
  <c r="BJ55" i="76"/>
  <c r="O55" i="76"/>
  <c r="N55" i="76"/>
  <c r="CC54" i="76"/>
  <c r="CB54" i="76"/>
  <c r="CA54" i="76"/>
  <c r="BZ54" i="76"/>
  <c r="BQ54" i="76"/>
  <c r="BP54" i="76"/>
  <c r="BO54" i="76"/>
  <c r="BN54" i="76"/>
  <c r="BM54" i="76"/>
  <c r="BL54" i="76"/>
  <c r="BK54" i="76"/>
  <c r="BJ54" i="76"/>
  <c r="O54" i="76"/>
  <c r="N54" i="76"/>
  <c r="CC53" i="76"/>
  <c r="CB53" i="76"/>
  <c r="CA53" i="76"/>
  <c r="BZ53" i="76"/>
  <c r="BQ53" i="76"/>
  <c r="BP53" i="76"/>
  <c r="BO53" i="76"/>
  <c r="BN53" i="76"/>
  <c r="BM53" i="76"/>
  <c r="BL53" i="76"/>
  <c r="BK53" i="76"/>
  <c r="BJ53" i="76"/>
  <c r="O53" i="76"/>
  <c r="N53" i="76"/>
  <c r="CC52" i="76"/>
  <c r="CB52" i="76"/>
  <c r="CA52" i="76"/>
  <c r="BZ52" i="76"/>
  <c r="BQ52" i="76"/>
  <c r="BP52" i="76"/>
  <c r="BO52" i="76"/>
  <c r="BN52" i="76"/>
  <c r="BM52" i="76"/>
  <c r="BL52" i="76"/>
  <c r="BK52" i="76"/>
  <c r="BJ52" i="76"/>
  <c r="O52" i="76"/>
  <c r="N52" i="76"/>
  <c r="EF51" i="76"/>
  <c r="DZ51" i="76"/>
  <c r="DY51" i="76"/>
  <c r="DX51" i="76"/>
  <c r="DW51" i="76"/>
  <c r="DV51" i="76"/>
  <c r="DU51" i="76"/>
  <c r="DT51" i="76"/>
  <c r="DS51" i="76"/>
  <c r="DR51" i="76"/>
  <c r="DQ51" i="76"/>
  <c r="DO51" i="76"/>
  <c r="DI51" i="76"/>
  <c r="DG51" i="76"/>
  <c r="DA51" i="76"/>
  <c r="CY51" i="76"/>
  <c r="CX51" i="76"/>
  <c r="CW51" i="76"/>
  <c r="CV51" i="76"/>
  <c r="CU51" i="76"/>
  <c r="CT51" i="76"/>
  <c r="CS51" i="76"/>
  <c r="CR51" i="76"/>
  <c r="CQ51" i="76"/>
  <c r="CP51" i="76"/>
  <c r="CO51" i="76"/>
  <c r="CN51" i="76"/>
  <c r="CM51" i="76"/>
  <c r="CL51" i="76"/>
  <c r="CK51" i="76"/>
  <c r="CJ51" i="76"/>
  <c r="CI51" i="76"/>
  <c r="CH51" i="76"/>
  <c r="CB51" i="76"/>
  <c r="BZ51" i="76"/>
  <c r="BY51" i="76"/>
  <c r="BX51" i="76"/>
  <c r="BW51" i="76"/>
  <c r="BV51" i="76"/>
  <c r="BU51" i="76"/>
  <c r="BT51" i="76"/>
  <c r="BP51" i="76"/>
  <c r="EG51" i="76"/>
  <c r="BL51" i="76"/>
  <c r="EC51" i="76"/>
  <c r="AX51" i="76"/>
  <c r="AW51" i="76"/>
  <c r="AV51" i="76"/>
  <c r="DM51" i="76"/>
  <c r="AU51" i="76"/>
  <c r="DL51" i="76"/>
  <c r="AT51" i="76"/>
  <c r="DK51" i="76"/>
  <c r="AS51" i="76"/>
  <c r="BO51" i="76"/>
  <c r="AR51" i="76"/>
  <c r="AQ51" i="76"/>
  <c r="AP51" i="76"/>
  <c r="AO51" i="76"/>
  <c r="AN51" i="76"/>
  <c r="DE51" i="76"/>
  <c r="AM51" i="76"/>
  <c r="DD51" i="76"/>
  <c r="AL51" i="76"/>
  <c r="DC51" i="76"/>
  <c r="AK51" i="76"/>
  <c r="DB51" i="76"/>
  <c r="AJ51" i="76"/>
  <c r="AI51" i="76"/>
  <c r="CZ51" i="76"/>
  <c r="N51" i="76"/>
  <c r="CE51" i="76"/>
  <c r="M51" i="76"/>
  <c r="CD51" i="76"/>
  <c r="L51" i="76"/>
  <c r="CC51" i="76"/>
  <c r="K51" i="76"/>
  <c r="J51" i="76"/>
  <c r="CA51" i="76"/>
  <c r="I51" i="76"/>
  <c r="CC50" i="76"/>
  <c r="CB50" i="76"/>
  <c r="CA50" i="76"/>
  <c r="BZ50" i="76"/>
  <c r="BQ50" i="76"/>
  <c r="BP50" i="76"/>
  <c r="BO50" i="76"/>
  <c r="BN50" i="76"/>
  <c r="BM50" i="76"/>
  <c r="BL50" i="76"/>
  <c r="BK50" i="76"/>
  <c r="BJ50" i="76"/>
  <c r="O50" i="76"/>
  <c r="N50" i="76"/>
  <c r="CC49" i="76"/>
  <c r="CB49" i="76"/>
  <c r="CA49" i="76"/>
  <c r="BZ49" i="76"/>
  <c r="BQ49" i="76"/>
  <c r="BP49" i="76"/>
  <c r="BO49" i="76"/>
  <c r="BN49" i="76"/>
  <c r="BM49" i="76"/>
  <c r="BL49" i="76"/>
  <c r="BK49" i="76"/>
  <c r="BJ49" i="76"/>
  <c r="O49" i="76"/>
  <c r="N49" i="76"/>
  <c r="CC48" i="76"/>
  <c r="CB48" i="76"/>
  <c r="CA48" i="76"/>
  <c r="BZ48" i="76"/>
  <c r="BQ48" i="76"/>
  <c r="BP48" i="76"/>
  <c r="BO48" i="76"/>
  <c r="BN48" i="76"/>
  <c r="BM48" i="76"/>
  <c r="BL48" i="76"/>
  <c r="BK48" i="76"/>
  <c r="BJ48" i="76"/>
  <c r="O48" i="76"/>
  <c r="N48" i="76"/>
  <c r="CC47" i="76"/>
  <c r="CB47" i="76"/>
  <c r="CA47" i="76"/>
  <c r="BZ47" i="76"/>
  <c r="BQ47" i="76"/>
  <c r="BP47" i="76"/>
  <c r="BO47" i="76"/>
  <c r="BN47" i="76"/>
  <c r="BM47" i="76"/>
  <c r="BL47" i="76"/>
  <c r="BK47" i="76"/>
  <c r="BJ47" i="76"/>
  <c r="O47" i="76"/>
  <c r="N47" i="76"/>
  <c r="DZ46" i="76"/>
  <c r="DX46" i="76"/>
  <c r="DR46" i="76"/>
  <c r="DO46" i="76"/>
  <c r="DI46" i="76"/>
  <c r="DG46" i="76"/>
  <c r="DA46" i="76"/>
  <c r="CY46" i="76"/>
  <c r="CX46" i="76"/>
  <c r="CW46" i="76"/>
  <c r="CV46" i="76"/>
  <c r="CU46" i="76"/>
  <c r="CT46" i="76"/>
  <c r="CS46" i="76"/>
  <c r="CR46" i="76"/>
  <c r="CQ46" i="76"/>
  <c r="CP46" i="76"/>
  <c r="CO46" i="76"/>
  <c r="CN46" i="76"/>
  <c r="CM46" i="76"/>
  <c r="CL46" i="76"/>
  <c r="CK46" i="76"/>
  <c r="CJ46" i="76"/>
  <c r="CI46" i="76"/>
  <c r="CH46" i="76"/>
  <c r="CB46" i="76"/>
  <c r="BZ46" i="76"/>
  <c r="BY46" i="76"/>
  <c r="BX46" i="76"/>
  <c r="BW46" i="76"/>
  <c r="BV46" i="76"/>
  <c r="BU46" i="76"/>
  <c r="BT46" i="76"/>
  <c r="BP46" i="76"/>
  <c r="EG46" i="76"/>
  <c r="BI46" i="76"/>
  <c r="BH46" i="76"/>
  <c r="DY46" i="76"/>
  <c r="BG46" i="76"/>
  <c r="BF46" i="76"/>
  <c r="DW46" i="76"/>
  <c r="BE46" i="76"/>
  <c r="DV46" i="76"/>
  <c r="BD46" i="76"/>
  <c r="DU46" i="76"/>
  <c r="BC46" i="76"/>
  <c r="DT46" i="76"/>
  <c r="BB46" i="76"/>
  <c r="DS46" i="76"/>
  <c r="BA46" i="76"/>
  <c r="AZ46" i="76"/>
  <c r="DQ46" i="76"/>
  <c r="AX46" i="76"/>
  <c r="AX58" i="76"/>
  <c r="DO58" i="76"/>
  <c r="AW46" i="76"/>
  <c r="DN46" i="76"/>
  <c r="AV46" i="76"/>
  <c r="DM46" i="76"/>
  <c r="AU46" i="76"/>
  <c r="DL46" i="76"/>
  <c r="AT46" i="76"/>
  <c r="DK46" i="76"/>
  <c r="AS46" i="76"/>
  <c r="AR46" i="76"/>
  <c r="AR58" i="76"/>
  <c r="DI58" i="76"/>
  <c r="AQ46" i="76"/>
  <c r="AP46" i="76"/>
  <c r="AP58" i="76"/>
  <c r="DG58" i="76"/>
  <c r="AO46" i="76"/>
  <c r="DF46" i="76"/>
  <c r="AN46" i="76"/>
  <c r="DE46" i="76"/>
  <c r="AM46" i="76"/>
  <c r="DD46" i="76"/>
  <c r="AL46" i="76"/>
  <c r="DC46" i="76"/>
  <c r="AK46" i="76"/>
  <c r="AJ46" i="76"/>
  <c r="AJ58" i="76"/>
  <c r="DA58" i="76"/>
  <c r="AI46" i="76"/>
  <c r="CZ46" i="76"/>
  <c r="N46" i="76"/>
  <c r="CE46" i="76"/>
  <c r="M46" i="76"/>
  <c r="O46" i="76"/>
  <c r="CF46" i="76"/>
  <c r="L46" i="76"/>
  <c r="L58" i="76"/>
  <c r="K46" i="76"/>
  <c r="K58" i="76"/>
  <c r="J46" i="76"/>
  <c r="CA46" i="76"/>
  <c r="I46" i="76"/>
  <c r="I58" i="76"/>
  <c r="EH45" i="76"/>
  <c r="EB45" i="76"/>
  <c r="DZ45" i="76"/>
  <c r="DT45" i="76"/>
  <c r="DR45" i="76"/>
  <c r="DO45" i="76"/>
  <c r="DN45" i="76"/>
  <c r="DM45" i="76"/>
  <c r="DL45" i="76"/>
  <c r="DK45" i="76"/>
  <c r="DJ45" i="76"/>
  <c r="DI45" i="76"/>
  <c r="DH45" i="76"/>
  <c r="DG45" i="76"/>
  <c r="DF45" i="76"/>
  <c r="DE45" i="76"/>
  <c r="DD45" i="76"/>
  <c r="DC45" i="76"/>
  <c r="DB45" i="76"/>
  <c r="DA45" i="76"/>
  <c r="CZ45" i="76"/>
  <c r="CY45" i="76"/>
  <c r="CX45" i="76"/>
  <c r="CW45" i="76"/>
  <c r="CV45" i="76"/>
  <c r="CU45" i="76"/>
  <c r="CT45" i="76"/>
  <c r="CS45" i="76"/>
  <c r="CR45" i="76"/>
  <c r="CQ45" i="76"/>
  <c r="CP45" i="76"/>
  <c r="CO45" i="76"/>
  <c r="CN45" i="76"/>
  <c r="CM45" i="76"/>
  <c r="CL45" i="76"/>
  <c r="CK45" i="76"/>
  <c r="CJ45" i="76"/>
  <c r="CI45" i="76"/>
  <c r="CH45" i="76"/>
  <c r="CD45" i="76"/>
  <c r="CC45" i="76"/>
  <c r="CB45" i="76"/>
  <c r="CA45" i="76"/>
  <c r="BZ45" i="76"/>
  <c r="BY45" i="76"/>
  <c r="BX45" i="76"/>
  <c r="BW45" i="76"/>
  <c r="BV45" i="76"/>
  <c r="BU45" i="76"/>
  <c r="BT45" i="76"/>
  <c r="BQ45" i="76"/>
  <c r="BP45" i="76"/>
  <c r="EG45" i="76"/>
  <c r="BO45" i="76"/>
  <c r="EF45" i="76"/>
  <c r="BN45" i="76"/>
  <c r="EE45" i="76"/>
  <c r="BM45" i="76"/>
  <c r="ED45" i="76"/>
  <c r="BL45" i="76"/>
  <c r="EC45" i="76"/>
  <c r="BK45" i="76"/>
  <c r="BJ45" i="76"/>
  <c r="EA45" i="76"/>
  <c r="BI45" i="76"/>
  <c r="BH45" i="76"/>
  <c r="DY45" i="76"/>
  <c r="BG45" i="76"/>
  <c r="DX45" i="76"/>
  <c r="BF45" i="76"/>
  <c r="DW45" i="76"/>
  <c r="BE45" i="76"/>
  <c r="DV45" i="76"/>
  <c r="BD45" i="76"/>
  <c r="DU45" i="76"/>
  <c r="BC45" i="76"/>
  <c r="BB45" i="76"/>
  <c r="DS45" i="76"/>
  <c r="BA45" i="76"/>
  <c r="AZ45" i="76"/>
  <c r="DQ45" i="76"/>
  <c r="O45" i="76"/>
  <c r="CF45" i="76"/>
  <c r="N45" i="76"/>
  <c r="CE45" i="76"/>
  <c r="EG44" i="76"/>
  <c r="EE44" i="76"/>
  <c r="DZ44" i="76"/>
  <c r="DY44" i="76"/>
  <c r="DX44" i="76"/>
  <c r="DW44" i="76"/>
  <c r="DV44" i="76"/>
  <c r="DU44" i="76"/>
  <c r="DT44" i="76"/>
  <c r="DS44" i="76"/>
  <c r="DR44" i="76"/>
  <c r="DQ44" i="76"/>
  <c r="DO44" i="76"/>
  <c r="DN44" i="76"/>
  <c r="DM44" i="76"/>
  <c r="DL44" i="76"/>
  <c r="DK44" i="76"/>
  <c r="DJ44" i="76"/>
  <c r="DI44" i="76"/>
  <c r="DH44" i="76"/>
  <c r="DG44" i="76"/>
  <c r="DF44" i="76"/>
  <c r="DE44" i="76"/>
  <c r="DD44" i="76"/>
  <c r="DC44" i="76"/>
  <c r="DB44" i="76"/>
  <c r="DA44" i="76"/>
  <c r="CZ44" i="76"/>
  <c r="CY44" i="76"/>
  <c r="CX44" i="76"/>
  <c r="CW44" i="76"/>
  <c r="CV44" i="76"/>
  <c r="CU44" i="76"/>
  <c r="CT44" i="76"/>
  <c r="CS44" i="76"/>
  <c r="CR44" i="76"/>
  <c r="CQ44" i="76"/>
  <c r="CP44" i="76"/>
  <c r="CO44" i="76"/>
  <c r="CN44" i="76"/>
  <c r="CM44" i="76"/>
  <c r="CL44" i="76"/>
  <c r="CK44" i="76"/>
  <c r="CJ44" i="76"/>
  <c r="CI44" i="76"/>
  <c r="CH44" i="76"/>
  <c r="CD44" i="76"/>
  <c r="CC44" i="76"/>
  <c r="CB44" i="76"/>
  <c r="CA44" i="76"/>
  <c r="BZ44" i="76"/>
  <c r="BY44" i="76"/>
  <c r="BX44" i="76"/>
  <c r="BW44" i="76"/>
  <c r="BV44" i="76"/>
  <c r="BU44" i="76"/>
  <c r="BT44" i="76"/>
  <c r="BQ44" i="76"/>
  <c r="EH44" i="76"/>
  <c r="BP44" i="76"/>
  <c r="BO44" i="76"/>
  <c r="EF44" i="76"/>
  <c r="BN44" i="76"/>
  <c r="BM44" i="76"/>
  <c r="ED44" i="76"/>
  <c r="BL44" i="76"/>
  <c r="EC44" i="76"/>
  <c r="BK44" i="76"/>
  <c r="EB44" i="76"/>
  <c r="BJ44" i="76"/>
  <c r="EA44" i="76"/>
  <c r="O44" i="76"/>
  <c r="CF44" i="76"/>
  <c r="N44" i="76"/>
  <c r="CE44" i="76"/>
  <c r="CC43" i="76"/>
  <c r="CB43" i="76"/>
  <c r="CA43" i="76"/>
  <c r="BZ43" i="76"/>
  <c r="BY43" i="76"/>
  <c r="BX43" i="76"/>
  <c r="BW43" i="76"/>
  <c r="BV43" i="76"/>
  <c r="BU43" i="76"/>
  <c r="BT43" i="76"/>
  <c r="BQ43" i="76"/>
  <c r="BI43" i="76"/>
  <c r="BH43" i="76"/>
  <c r="BG43" i="76"/>
  <c r="BF43" i="76"/>
  <c r="BF38" i="76"/>
  <c r="DW38" i="76"/>
  <c r="BE43" i="76"/>
  <c r="BD43" i="76"/>
  <c r="BC43" i="76"/>
  <c r="BB43" i="76"/>
  <c r="BA43" i="76"/>
  <c r="AZ43" i="76"/>
  <c r="O43" i="76"/>
  <c r="N43" i="76"/>
  <c r="CC42" i="76"/>
  <c r="CB42" i="76"/>
  <c r="CA42" i="76"/>
  <c r="BZ42" i="76"/>
  <c r="BY42" i="76"/>
  <c r="BX42" i="76"/>
  <c r="BW42" i="76"/>
  <c r="BV42" i="76"/>
  <c r="BU42" i="76"/>
  <c r="BT42" i="76"/>
  <c r="BQ42" i="76"/>
  <c r="BI42" i="76"/>
  <c r="BH42" i="76"/>
  <c r="BG42" i="76"/>
  <c r="BF42" i="76"/>
  <c r="BE42" i="76"/>
  <c r="BD42" i="76"/>
  <c r="BC42" i="76"/>
  <c r="BB42" i="76"/>
  <c r="BA42" i="76"/>
  <c r="AZ42" i="76"/>
  <c r="O42" i="76"/>
  <c r="N42" i="76"/>
  <c r="CC41" i="76"/>
  <c r="CB41" i="76"/>
  <c r="CA41" i="76"/>
  <c r="BZ41" i="76"/>
  <c r="BY41" i="76"/>
  <c r="BX41" i="76"/>
  <c r="BW41" i="76"/>
  <c r="BV41" i="76"/>
  <c r="BU41" i="76"/>
  <c r="BT41" i="76"/>
  <c r="BQ41" i="76"/>
  <c r="BI41" i="76"/>
  <c r="BH41" i="76"/>
  <c r="BG41" i="76"/>
  <c r="BF41" i="76"/>
  <c r="BE41" i="76"/>
  <c r="BD41" i="76"/>
  <c r="BC41" i="76"/>
  <c r="BB41" i="76"/>
  <c r="BA41" i="76"/>
  <c r="AZ41" i="76"/>
  <c r="O41" i="76"/>
  <c r="N41" i="76"/>
  <c r="CC40" i="76"/>
  <c r="CB40" i="76"/>
  <c r="CA40" i="76"/>
  <c r="BZ40" i="76"/>
  <c r="BY40" i="76"/>
  <c r="BX40" i="76"/>
  <c r="BW40" i="76"/>
  <c r="BV40" i="76"/>
  <c r="BU40" i="76"/>
  <c r="BT40" i="76"/>
  <c r="BQ40" i="76"/>
  <c r="BI40" i="76"/>
  <c r="BI38" i="76"/>
  <c r="DZ38" i="76"/>
  <c r="BH40" i="76"/>
  <c r="BG40" i="76"/>
  <c r="BF40" i="76"/>
  <c r="BE40" i="76"/>
  <c r="BD40" i="76"/>
  <c r="BC40" i="76"/>
  <c r="BB40" i="76"/>
  <c r="BA40" i="76"/>
  <c r="O40" i="76"/>
  <c r="N40" i="76"/>
  <c r="CC39" i="76"/>
  <c r="CB39" i="76"/>
  <c r="CA39" i="76"/>
  <c r="BZ39" i="76"/>
  <c r="BY39" i="76"/>
  <c r="BX39" i="76"/>
  <c r="BW39" i="76"/>
  <c r="BV39" i="76"/>
  <c r="BU39" i="76"/>
  <c r="BT39" i="76"/>
  <c r="BQ39" i="76"/>
  <c r="BI39" i="76"/>
  <c r="BH39" i="76"/>
  <c r="BH38" i="76"/>
  <c r="DY38" i="76"/>
  <c r="BG39" i="76"/>
  <c r="BF39" i="76"/>
  <c r="BE39" i="76"/>
  <c r="BD39" i="76"/>
  <c r="BC39" i="76"/>
  <c r="BB39" i="76"/>
  <c r="BA39" i="76"/>
  <c r="AZ39" i="76"/>
  <c r="O39" i="76"/>
  <c r="N39" i="76"/>
  <c r="EE38" i="76"/>
  <c r="EC38" i="76"/>
  <c r="DO38" i="76"/>
  <c r="DN38" i="76"/>
  <c r="DM38" i="76"/>
  <c r="DL38" i="76"/>
  <c r="DK38" i="76"/>
  <c r="DJ38" i="76"/>
  <c r="DI38" i="76"/>
  <c r="DH38" i="76"/>
  <c r="DG38" i="76"/>
  <c r="DF38" i="76"/>
  <c r="DE38" i="76"/>
  <c r="DD38" i="76"/>
  <c r="DC38" i="76"/>
  <c r="DB38" i="76"/>
  <c r="DA38" i="76"/>
  <c r="CZ38" i="76"/>
  <c r="CY38" i="76"/>
  <c r="CX38" i="76"/>
  <c r="CW38" i="76"/>
  <c r="CV38" i="76"/>
  <c r="CU38" i="76"/>
  <c r="CT38" i="76"/>
  <c r="CS38" i="76"/>
  <c r="CR38" i="76"/>
  <c r="CQ38" i="76"/>
  <c r="CP38" i="76"/>
  <c r="CO38" i="76"/>
  <c r="CN38" i="76"/>
  <c r="CM38" i="76"/>
  <c r="CL38" i="76"/>
  <c r="CK38" i="76"/>
  <c r="CJ38" i="76"/>
  <c r="CI38" i="76"/>
  <c r="CH38" i="76"/>
  <c r="BY38" i="76"/>
  <c r="BX38" i="76"/>
  <c r="BW38" i="76"/>
  <c r="BV38" i="76"/>
  <c r="BU38" i="76"/>
  <c r="BT38" i="76"/>
  <c r="BQ38" i="76"/>
  <c r="EH38" i="76"/>
  <c r="BP38" i="76"/>
  <c r="EG38" i="76"/>
  <c r="BO38" i="76"/>
  <c r="EF38" i="76"/>
  <c r="BN38" i="76"/>
  <c r="BM38" i="76"/>
  <c r="ED38" i="76"/>
  <c r="BL38" i="76"/>
  <c r="BK38" i="76"/>
  <c r="EB38" i="76"/>
  <c r="BJ38" i="76"/>
  <c r="EA38" i="76"/>
  <c r="BG38" i="76"/>
  <c r="DX38" i="76"/>
  <c r="BE38" i="76"/>
  <c r="DV38" i="76"/>
  <c r="M38" i="76"/>
  <c r="CD38" i="76"/>
  <c r="L38" i="76"/>
  <c r="CC38" i="76"/>
  <c r="K38" i="76"/>
  <c r="CB38" i="76"/>
  <c r="J38" i="76"/>
  <c r="CA38" i="76"/>
  <c r="I38" i="76"/>
  <c r="BZ38" i="76"/>
  <c r="CC37" i="76"/>
  <c r="CB37" i="76"/>
  <c r="CA37" i="76"/>
  <c r="BZ37" i="76"/>
  <c r="BY37" i="76"/>
  <c r="BX37" i="76"/>
  <c r="BW37" i="76"/>
  <c r="BV37" i="76"/>
  <c r="BU37" i="76"/>
  <c r="BT37" i="76"/>
  <c r="BQ37" i="76"/>
  <c r="BI37" i="76"/>
  <c r="BH37" i="76"/>
  <c r="BG37" i="76"/>
  <c r="BF37" i="76"/>
  <c r="BE37" i="76"/>
  <c r="BD37" i="76"/>
  <c r="BC37" i="76"/>
  <c r="BC32" i="76"/>
  <c r="BB37" i="76"/>
  <c r="BA37" i="76"/>
  <c r="AZ37" i="76"/>
  <c r="O37" i="76"/>
  <c r="N37" i="76"/>
  <c r="CC36" i="76"/>
  <c r="CB36" i="76"/>
  <c r="CA36" i="76"/>
  <c r="BZ36" i="76"/>
  <c r="BY36" i="76"/>
  <c r="BX36" i="76"/>
  <c r="BW36" i="76"/>
  <c r="BV36" i="76"/>
  <c r="BU36" i="76"/>
  <c r="BT36" i="76"/>
  <c r="BQ36" i="76"/>
  <c r="BI36" i="76"/>
  <c r="BH36" i="76"/>
  <c r="BG36" i="76"/>
  <c r="BF36" i="76"/>
  <c r="BE36" i="76"/>
  <c r="BD36" i="76"/>
  <c r="BC36" i="76"/>
  <c r="BB36" i="76"/>
  <c r="BA36" i="76"/>
  <c r="AZ36" i="76"/>
  <c r="O36" i="76"/>
  <c r="N36" i="76"/>
  <c r="CC35" i="76"/>
  <c r="CB35" i="76"/>
  <c r="CA35" i="76"/>
  <c r="BZ35" i="76"/>
  <c r="BY35" i="76"/>
  <c r="BX35" i="76"/>
  <c r="BW35" i="76"/>
  <c r="BV35" i="76"/>
  <c r="BU35" i="76"/>
  <c r="BT35" i="76"/>
  <c r="BQ35" i="76"/>
  <c r="BI35" i="76"/>
  <c r="BH35" i="76"/>
  <c r="BG35" i="76"/>
  <c r="BF35" i="76"/>
  <c r="BE35" i="76"/>
  <c r="BD35" i="76"/>
  <c r="BC35" i="76"/>
  <c r="BB35" i="76"/>
  <c r="BA35" i="76"/>
  <c r="O35" i="76"/>
  <c r="N35" i="76"/>
  <c r="CC34" i="76"/>
  <c r="CB34" i="76"/>
  <c r="CA34" i="76"/>
  <c r="BZ34" i="76"/>
  <c r="BY34" i="76"/>
  <c r="BX34" i="76"/>
  <c r="BW34" i="76"/>
  <c r="BV34" i="76"/>
  <c r="BU34" i="76"/>
  <c r="BT34" i="76"/>
  <c r="BQ34" i="76"/>
  <c r="BI34" i="76"/>
  <c r="BH34" i="76"/>
  <c r="BG34" i="76"/>
  <c r="BF34" i="76"/>
  <c r="BF32" i="76"/>
  <c r="DW32" i="76"/>
  <c r="BE34" i="76"/>
  <c r="BD34" i="76"/>
  <c r="BC34" i="76"/>
  <c r="BB34" i="76"/>
  <c r="BA34" i="76"/>
  <c r="AZ34" i="76"/>
  <c r="O34" i="76"/>
  <c r="N34" i="76"/>
  <c r="CC33" i="76"/>
  <c r="CB33" i="76"/>
  <c r="CA33" i="76"/>
  <c r="BZ33" i="76"/>
  <c r="BY33" i="76"/>
  <c r="BX33" i="76"/>
  <c r="BW33" i="76"/>
  <c r="BV33" i="76"/>
  <c r="BU33" i="76"/>
  <c r="BT33" i="76"/>
  <c r="BQ33" i="76"/>
  <c r="BI33" i="76"/>
  <c r="BH33" i="76"/>
  <c r="BG33" i="76"/>
  <c r="BF33" i="76"/>
  <c r="BE33" i="76"/>
  <c r="BE32" i="76"/>
  <c r="DV32" i="76"/>
  <c r="BD33" i="76"/>
  <c r="BC33" i="76"/>
  <c r="BB33" i="76"/>
  <c r="BA33" i="76"/>
  <c r="AZ33" i="76"/>
  <c r="O33" i="76"/>
  <c r="N33" i="76"/>
  <c r="EH32" i="76"/>
  <c r="EB32" i="76"/>
  <c r="DT32" i="76"/>
  <c r="DO32" i="76"/>
  <c r="DN32" i="76"/>
  <c r="DM32" i="76"/>
  <c r="DL32" i="76"/>
  <c r="DK32" i="76"/>
  <c r="DJ32" i="76"/>
  <c r="DI32" i="76"/>
  <c r="DH32" i="76"/>
  <c r="DG32" i="76"/>
  <c r="DF32" i="76"/>
  <c r="DE32" i="76"/>
  <c r="DD32" i="76"/>
  <c r="DC32" i="76"/>
  <c r="DB32" i="76"/>
  <c r="DA32" i="76"/>
  <c r="CZ32" i="76"/>
  <c r="CY32" i="76"/>
  <c r="CX32" i="76"/>
  <c r="CW32" i="76"/>
  <c r="CV32" i="76"/>
  <c r="CU32" i="76"/>
  <c r="CT32" i="76"/>
  <c r="CS32" i="76"/>
  <c r="CR32" i="76"/>
  <c r="CQ32" i="76"/>
  <c r="CP32" i="76"/>
  <c r="CO32" i="76"/>
  <c r="CN32" i="76"/>
  <c r="CM32" i="76"/>
  <c r="CL32" i="76"/>
  <c r="CK32" i="76"/>
  <c r="CJ32" i="76"/>
  <c r="CI32" i="76"/>
  <c r="CH32" i="76"/>
  <c r="CD32" i="76"/>
  <c r="CB32" i="76"/>
  <c r="BY32" i="76"/>
  <c r="BX32" i="76"/>
  <c r="BW32" i="76"/>
  <c r="BV32" i="76"/>
  <c r="BU32" i="76"/>
  <c r="BT32" i="76"/>
  <c r="BQ32" i="76"/>
  <c r="BP32" i="76"/>
  <c r="EG32" i="76"/>
  <c r="BO32" i="76"/>
  <c r="EF32" i="76"/>
  <c r="BN32" i="76"/>
  <c r="EE32" i="76"/>
  <c r="BM32" i="76"/>
  <c r="ED32" i="76"/>
  <c r="BL32" i="76"/>
  <c r="EC32" i="76"/>
  <c r="BK32" i="76"/>
  <c r="BJ32" i="76"/>
  <c r="EA32" i="76"/>
  <c r="BD32" i="76"/>
  <c r="DU32" i="76"/>
  <c r="BB32" i="76"/>
  <c r="DS32" i="76"/>
  <c r="M32" i="76"/>
  <c r="L32" i="76"/>
  <c r="K32" i="76"/>
  <c r="J32" i="76"/>
  <c r="CA32" i="76"/>
  <c r="I32" i="76"/>
  <c r="BZ32" i="76"/>
  <c r="CC31" i="76"/>
  <c r="CB31" i="76"/>
  <c r="CA31" i="76"/>
  <c r="BZ31" i="76"/>
  <c r="BY31" i="76"/>
  <c r="BX31" i="76"/>
  <c r="BW31" i="76"/>
  <c r="BV31" i="76"/>
  <c r="BU31" i="76"/>
  <c r="BT31" i="76"/>
  <c r="BQ31" i="76"/>
  <c r="BP31" i="76"/>
  <c r="BO31" i="76"/>
  <c r="BN31" i="76"/>
  <c r="BM31" i="76"/>
  <c r="BL31" i="76"/>
  <c r="BK31" i="76"/>
  <c r="BJ31" i="76"/>
  <c r="BI31" i="76"/>
  <c r="BH31" i="76"/>
  <c r="BG31" i="76"/>
  <c r="BF31" i="76"/>
  <c r="BE31" i="76"/>
  <c r="BD31" i="76"/>
  <c r="BC31" i="76"/>
  <c r="BB31" i="76"/>
  <c r="BA31" i="76"/>
  <c r="AZ31" i="76"/>
  <c r="O31" i="76"/>
  <c r="N31" i="76"/>
  <c r="CC30" i="76"/>
  <c r="CB30" i="76"/>
  <c r="CA30" i="76"/>
  <c r="BZ30" i="76"/>
  <c r="BY30" i="76"/>
  <c r="BX30" i="76"/>
  <c r="BW30" i="76"/>
  <c r="BV30" i="76"/>
  <c r="BU30" i="76"/>
  <c r="BT30" i="76"/>
  <c r="BQ30" i="76"/>
  <c r="BP30" i="76"/>
  <c r="BO30" i="76"/>
  <c r="BN30" i="76"/>
  <c r="BM30" i="76"/>
  <c r="BL30" i="76"/>
  <c r="BK30" i="76"/>
  <c r="BJ30" i="76"/>
  <c r="BI30" i="76"/>
  <c r="BH30" i="76"/>
  <c r="BH26" i="76"/>
  <c r="DY26" i="76"/>
  <c r="BG30" i="76"/>
  <c r="BF30" i="76"/>
  <c r="BE30" i="76"/>
  <c r="BD30" i="76"/>
  <c r="BC30" i="76"/>
  <c r="BB30" i="76"/>
  <c r="BA30" i="76"/>
  <c r="AZ30" i="76"/>
  <c r="O30" i="76"/>
  <c r="N30" i="76"/>
  <c r="CC29" i="76"/>
  <c r="CB29" i="76"/>
  <c r="CA29" i="76"/>
  <c r="BZ29" i="76"/>
  <c r="BY29" i="76"/>
  <c r="BX29" i="76"/>
  <c r="BW29" i="76"/>
  <c r="BV29" i="76"/>
  <c r="BU29" i="76"/>
  <c r="BT29" i="76"/>
  <c r="BQ29" i="76"/>
  <c r="BP29" i="76"/>
  <c r="BO29" i="76"/>
  <c r="BN29" i="76"/>
  <c r="BM29" i="76"/>
  <c r="BL29" i="76"/>
  <c r="BK29" i="76"/>
  <c r="BJ29" i="76"/>
  <c r="BI29" i="76"/>
  <c r="BH29" i="76"/>
  <c r="BG29" i="76"/>
  <c r="BF29" i="76"/>
  <c r="BF26" i="76"/>
  <c r="DW26" i="76"/>
  <c r="BE29" i="76"/>
  <c r="BD29" i="76"/>
  <c r="BC29" i="76"/>
  <c r="BB29" i="76"/>
  <c r="BA29" i="76"/>
  <c r="AZ29" i="76"/>
  <c r="O29" i="76"/>
  <c r="N29" i="76"/>
  <c r="CC28" i="76"/>
  <c r="CB28" i="76"/>
  <c r="CA28" i="76"/>
  <c r="BZ28" i="76"/>
  <c r="BY28" i="76"/>
  <c r="BX28" i="76"/>
  <c r="BW28" i="76"/>
  <c r="BV28" i="76"/>
  <c r="BU28" i="76"/>
  <c r="BT28" i="76"/>
  <c r="BQ28" i="76"/>
  <c r="BP28" i="76"/>
  <c r="BO28" i="76"/>
  <c r="BN28" i="76"/>
  <c r="BM28" i="76"/>
  <c r="BL28" i="76"/>
  <c r="BK28" i="76"/>
  <c r="BJ28" i="76"/>
  <c r="BI28" i="76"/>
  <c r="BH28" i="76"/>
  <c r="BG28" i="76"/>
  <c r="BF28" i="76"/>
  <c r="BE28" i="76"/>
  <c r="BD28" i="76"/>
  <c r="BC28" i="76"/>
  <c r="BB28" i="76"/>
  <c r="BA28" i="76"/>
  <c r="O28" i="76"/>
  <c r="N28" i="76"/>
  <c r="CC27" i="76"/>
  <c r="CB27" i="76"/>
  <c r="CA27" i="76"/>
  <c r="BZ27" i="76"/>
  <c r="BY27" i="76"/>
  <c r="BX27" i="76"/>
  <c r="BW27" i="76"/>
  <c r="BV27" i="76"/>
  <c r="BU27" i="76"/>
  <c r="BT27" i="76"/>
  <c r="BQ27" i="76"/>
  <c r="BP27" i="76"/>
  <c r="BO27" i="76"/>
  <c r="BN27" i="76"/>
  <c r="BM27" i="76"/>
  <c r="BL27" i="76"/>
  <c r="BK27" i="76"/>
  <c r="BJ27" i="76"/>
  <c r="BI27" i="76"/>
  <c r="BH27" i="76"/>
  <c r="BG27" i="76"/>
  <c r="BF27" i="76"/>
  <c r="BE27" i="76"/>
  <c r="BE26" i="76"/>
  <c r="DV26" i="76"/>
  <c r="BD27" i="76"/>
  <c r="BC27" i="76"/>
  <c r="BB27" i="76"/>
  <c r="BA27" i="76"/>
  <c r="AZ27" i="76"/>
  <c r="O27" i="76"/>
  <c r="N27" i="76"/>
  <c r="DN26" i="76"/>
  <c r="DK26" i="76"/>
  <c r="DI26" i="76"/>
  <c r="DF26" i="76"/>
  <c r="DC26" i="76"/>
  <c r="DA26" i="76"/>
  <c r="CY26" i="76"/>
  <c r="CX26" i="76"/>
  <c r="CW26" i="76"/>
  <c r="CV26" i="76"/>
  <c r="CU26" i="76"/>
  <c r="CT26" i="76"/>
  <c r="CS26" i="76"/>
  <c r="CR26" i="76"/>
  <c r="CQ26" i="76"/>
  <c r="CP26" i="76"/>
  <c r="CO26" i="76"/>
  <c r="CN26" i="76"/>
  <c r="CM26" i="76"/>
  <c r="CL26" i="76"/>
  <c r="CK26" i="76"/>
  <c r="CJ26" i="76"/>
  <c r="CI26" i="76"/>
  <c r="CH26" i="76"/>
  <c r="CD26" i="76"/>
  <c r="CB26" i="76"/>
  <c r="BY26" i="76"/>
  <c r="BX26" i="76"/>
  <c r="BW26" i="76"/>
  <c r="BV26" i="76"/>
  <c r="BU26" i="76"/>
  <c r="BT26" i="76"/>
  <c r="BJ26" i="76"/>
  <c r="EA26" i="76"/>
  <c r="BD26" i="76"/>
  <c r="DU26" i="76"/>
  <c r="BB26" i="76"/>
  <c r="DS26" i="76"/>
  <c r="AX26" i="76"/>
  <c r="DO26" i="76"/>
  <c r="AW26" i="76"/>
  <c r="BQ26" i="76"/>
  <c r="EH26" i="76"/>
  <c r="AV26" i="76"/>
  <c r="DM26" i="76"/>
  <c r="AU26" i="76"/>
  <c r="AT26" i="76"/>
  <c r="AS26" i="76"/>
  <c r="AR26" i="76"/>
  <c r="AQ26" i="76"/>
  <c r="DH26" i="76"/>
  <c r="AP26" i="76"/>
  <c r="DG26" i="76"/>
  <c r="AO26" i="76"/>
  <c r="BM26" i="76"/>
  <c r="ED26" i="76"/>
  <c r="AN26" i="76"/>
  <c r="DE26" i="76"/>
  <c r="AM26" i="76"/>
  <c r="DD26" i="76"/>
  <c r="AL26" i="76"/>
  <c r="AK26" i="76"/>
  <c r="AJ26" i="76"/>
  <c r="AI26" i="76"/>
  <c r="CZ26" i="76"/>
  <c r="M26" i="76"/>
  <c r="L26" i="76"/>
  <c r="K26" i="76"/>
  <c r="J26" i="76"/>
  <c r="CA26" i="76"/>
  <c r="I26" i="76"/>
  <c r="BZ26" i="76"/>
  <c r="CC25" i="76"/>
  <c r="CB25" i="76"/>
  <c r="CA25" i="76"/>
  <c r="BZ25" i="76"/>
  <c r="BY25" i="76"/>
  <c r="BX25" i="76"/>
  <c r="BW25" i="76"/>
  <c r="BV25" i="76"/>
  <c r="BU25" i="76"/>
  <c r="BT25" i="76"/>
  <c r="BQ25" i="76"/>
  <c r="BP25" i="76"/>
  <c r="BO25" i="76"/>
  <c r="BN25" i="76"/>
  <c r="BM25" i="76"/>
  <c r="BL25" i="76"/>
  <c r="BK25" i="76"/>
  <c r="BJ25" i="76"/>
  <c r="BI25" i="76"/>
  <c r="BH25" i="76"/>
  <c r="BG25" i="76"/>
  <c r="BF25" i="76"/>
  <c r="BE25" i="76"/>
  <c r="BD25" i="76"/>
  <c r="BC25" i="76"/>
  <c r="BB25" i="76"/>
  <c r="BA25" i="76"/>
  <c r="AZ25" i="76"/>
  <c r="O25" i="76"/>
  <c r="N25" i="76"/>
  <c r="CC24" i="76"/>
  <c r="CB24" i="76"/>
  <c r="CA24" i="76"/>
  <c r="BZ24" i="76"/>
  <c r="BY24" i="76"/>
  <c r="BX24" i="76"/>
  <c r="BW24" i="76"/>
  <c r="BV24" i="76"/>
  <c r="BU24" i="76"/>
  <c r="BT24" i="76"/>
  <c r="BQ24" i="76"/>
  <c r="BP24" i="76"/>
  <c r="BO24" i="76"/>
  <c r="BN24" i="76"/>
  <c r="BM24" i="76"/>
  <c r="BL24" i="76"/>
  <c r="BK24" i="76"/>
  <c r="BJ24" i="76"/>
  <c r="BI24" i="76"/>
  <c r="BH24" i="76"/>
  <c r="BH20" i="76"/>
  <c r="DY20" i="76"/>
  <c r="BG24" i="76"/>
  <c r="BF24" i="76"/>
  <c r="BE24" i="76"/>
  <c r="BD24" i="76"/>
  <c r="BC24" i="76"/>
  <c r="BB24" i="76"/>
  <c r="BA24" i="76"/>
  <c r="AZ24" i="76"/>
  <c r="O24" i="76"/>
  <c r="N24" i="76"/>
  <c r="CC23" i="76"/>
  <c r="CB23" i="76"/>
  <c r="CA23" i="76"/>
  <c r="BZ23" i="76"/>
  <c r="BY23" i="76"/>
  <c r="BX23" i="76"/>
  <c r="BW23" i="76"/>
  <c r="BV23" i="76"/>
  <c r="BU23" i="76"/>
  <c r="BT23" i="76"/>
  <c r="BQ23" i="76"/>
  <c r="BP23" i="76"/>
  <c r="BO23" i="76"/>
  <c r="BN23" i="76"/>
  <c r="BM23" i="76"/>
  <c r="BL23" i="76"/>
  <c r="BK23" i="76"/>
  <c r="BJ23" i="76"/>
  <c r="BI23" i="76"/>
  <c r="BH23" i="76"/>
  <c r="BG23" i="76"/>
  <c r="BF23" i="76"/>
  <c r="BE23" i="76"/>
  <c r="BD23" i="76"/>
  <c r="BC23" i="76"/>
  <c r="BB23" i="76"/>
  <c r="BA23" i="76"/>
  <c r="AZ23" i="76"/>
  <c r="O23" i="76"/>
  <c r="N23" i="76"/>
  <c r="CC22" i="76"/>
  <c r="CB22" i="76"/>
  <c r="CA22" i="76"/>
  <c r="BZ22" i="76"/>
  <c r="BY22" i="76"/>
  <c r="BX22" i="76"/>
  <c r="BW22" i="76"/>
  <c r="BV22" i="76"/>
  <c r="BU22" i="76"/>
  <c r="BT22" i="76"/>
  <c r="BQ22" i="76"/>
  <c r="BP22" i="76"/>
  <c r="BO22" i="76"/>
  <c r="BN22" i="76"/>
  <c r="BM22" i="76"/>
  <c r="BL22" i="76"/>
  <c r="BK22" i="76"/>
  <c r="BJ22" i="76"/>
  <c r="BI22" i="76"/>
  <c r="BH22" i="76"/>
  <c r="BG22" i="76"/>
  <c r="BF22" i="76"/>
  <c r="BE22" i="76"/>
  <c r="BD22" i="76"/>
  <c r="BC22" i="76"/>
  <c r="BB22" i="76"/>
  <c r="BA22" i="76"/>
  <c r="AZ22" i="76"/>
  <c r="O22" i="76"/>
  <c r="N22" i="76"/>
  <c r="CC21" i="76"/>
  <c r="CB21" i="76"/>
  <c r="CA21" i="76"/>
  <c r="BZ21" i="76"/>
  <c r="BY21" i="76"/>
  <c r="BX21" i="76"/>
  <c r="BW21" i="76"/>
  <c r="BV21" i="76"/>
  <c r="BU21" i="76"/>
  <c r="BT21" i="76"/>
  <c r="BQ21" i="76"/>
  <c r="BP21" i="76"/>
  <c r="BO21" i="76"/>
  <c r="BN21" i="76"/>
  <c r="BM21" i="76"/>
  <c r="BL21" i="76"/>
  <c r="BK21" i="76"/>
  <c r="BJ21" i="76"/>
  <c r="BI21" i="76"/>
  <c r="BH21" i="76"/>
  <c r="BG21" i="76"/>
  <c r="BF21" i="76"/>
  <c r="BE21" i="76"/>
  <c r="BE20" i="76"/>
  <c r="DV20" i="76"/>
  <c r="BD21" i="76"/>
  <c r="BC21" i="76"/>
  <c r="BB21" i="76"/>
  <c r="BA21" i="76"/>
  <c r="O21" i="76"/>
  <c r="N21" i="76"/>
  <c r="DM20" i="76"/>
  <c r="DK20" i="76"/>
  <c r="DI20" i="76"/>
  <c r="DE20" i="76"/>
  <c r="DC20" i="76"/>
  <c r="DA20" i="76"/>
  <c r="CY20" i="76"/>
  <c r="CX20" i="76"/>
  <c r="CW20" i="76"/>
  <c r="CV20" i="76"/>
  <c r="CU20" i="76"/>
  <c r="CT20" i="76"/>
  <c r="CS20" i="76"/>
  <c r="CR20" i="76"/>
  <c r="CQ20" i="76"/>
  <c r="CP20" i="76"/>
  <c r="CO20" i="76"/>
  <c r="CN20" i="76"/>
  <c r="CM20" i="76"/>
  <c r="CL20" i="76"/>
  <c r="CK20" i="76"/>
  <c r="CJ20" i="76"/>
  <c r="CI20" i="76"/>
  <c r="CH20" i="76"/>
  <c r="CD20" i="76"/>
  <c r="CB20" i="76"/>
  <c r="BY20" i="76"/>
  <c r="BX20" i="76"/>
  <c r="BW20" i="76"/>
  <c r="BV20" i="76"/>
  <c r="BU20" i="76"/>
  <c r="BT20" i="76"/>
  <c r="BN20" i="76"/>
  <c r="EE20" i="76"/>
  <c r="BJ20" i="76"/>
  <c r="EA20" i="76"/>
  <c r="BF20" i="76"/>
  <c r="DW20" i="76"/>
  <c r="BD20" i="76"/>
  <c r="DU20" i="76"/>
  <c r="BB20" i="76"/>
  <c r="DS20" i="76"/>
  <c r="AX20" i="76"/>
  <c r="DO20" i="76"/>
  <c r="AW20" i="76"/>
  <c r="BQ20" i="76"/>
  <c r="EH20" i="76"/>
  <c r="AV20" i="76"/>
  <c r="AU20" i="76"/>
  <c r="AT20" i="76"/>
  <c r="AS20" i="76"/>
  <c r="AR20" i="76"/>
  <c r="AQ20" i="76"/>
  <c r="DH20" i="76"/>
  <c r="AP20" i="76"/>
  <c r="DG20" i="76"/>
  <c r="AO20" i="76"/>
  <c r="DF20" i="76"/>
  <c r="AN20" i="76"/>
  <c r="AM20" i="76"/>
  <c r="DD20" i="76"/>
  <c r="AL20" i="76"/>
  <c r="AK20" i="76"/>
  <c r="AJ20" i="76"/>
  <c r="AI20" i="76"/>
  <c r="CZ20" i="76"/>
  <c r="M20" i="76"/>
  <c r="L20" i="76"/>
  <c r="K20" i="76"/>
  <c r="J20" i="76"/>
  <c r="CA20" i="76"/>
  <c r="I20" i="76"/>
  <c r="BZ20" i="76"/>
  <c r="CC19" i="76"/>
  <c r="CB19" i="76"/>
  <c r="CA19" i="76"/>
  <c r="BZ19" i="76"/>
  <c r="BY19" i="76"/>
  <c r="BX19" i="76"/>
  <c r="BW19" i="76"/>
  <c r="BV19" i="76"/>
  <c r="BU19" i="76"/>
  <c r="BT19" i="76"/>
  <c r="BQ19" i="76"/>
  <c r="BP19" i="76"/>
  <c r="BO19" i="76"/>
  <c r="BN19" i="76"/>
  <c r="BM19" i="76"/>
  <c r="BL19" i="76"/>
  <c r="BK19" i="76"/>
  <c r="BJ19" i="76"/>
  <c r="BI19" i="76"/>
  <c r="BH19" i="76"/>
  <c r="BG19" i="76"/>
  <c r="BF19" i="76"/>
  <c r="BE19" i="76"/>
  <c r="BD19" i="76"/>
  <c r="BC19" i="76"/>
  <c r="BB19" i="76"/>
  <c r="BA19" i="76"/>
  <c r="AZ19" i="76"/>
  <c r="O19" i="76"/>
  <c r="N19" i="76"/>
  <c r="CC18" i="76"/>
  <c r="CB18" i="76"/>
  <c r="CA18" i="76"/>
  <c r="BZ18" i="76"/>
  <c r="BY18" i="76"/>
  <c r="BX18" i="76"/>
  <c r="BW18" i="76"/>
  <c r="BV18" i="76"/>
  <c r="BU18" i="76"/>
  <c r="BT18" i="76"/>
  <c r="BQ18" i="76"/>
  <c r="BP18" i="76"/>
  <c r="BO18" i="76"/>
  <c r="BN18" i="76"/>
  <c r="BM18" i="76"/>
  <c r="BL18" i="76"/>
  <c r="BK18" i="76"/>
  <c r="BJ18" i="76"/>
  <c r="BI18" i="76"/>
  <c r="BH18" i="76"/>
  <c r="BG18" i="76"/>
  <c r="BF18" i="76"/>
  <c r="BE18" i="76"/>
  <c r="BD18" i="76"/>
  <c r="BC18" i="76"/>
  <c r="BB18" i="76"/>
  <c r="BA18" i="76"/>
  <c r="AZ18" i="76"/>
  <c r="O18" i="76"/>
  <c r="N18" i="76"/>
  <c r="CC17" i="76"/>
  <c r="CB17" i="76"/>
  <c r="CA17" i="76"/>
  <c r="BZ17" i="76"/>
  <c r="BY17" i="76"/>
  <c r="BX17" i="76"/>
  <c r="BW17" i="76"/>
  <c r="BV17" i="76"/>
  <c r="BU17" i="76"/>
  <c r="BT17" i="76"/>
  <c r="BQ17" i="76"/>
  <c r="BP17" i="76"/>
  <c r="BO17" i="76"/>
  <c r="BN17" i="76"/>
  <c r="BM17" i="76"/>
  <c r="BL17" i="76"/>
  <c r="BK17" i="76"/>
  <c r="BJ17" i="76"/>
  <c r="BI17" i="76"/>
  <c r="BH17" i="76"/>
  <c r="BG17" i="76"/>
  <c r="BF17" i="76"/>
  <c r="BE17" i="76"/>
  <c r="BD17" i="76"/>
  <c r="BC17" i="76"/>
  <c r="BB17" i="76"/>
  <c r="BA17" i="76"/>
  <c r="AZ17" i="76"/>
  <c r="O17" i="76"/>
  <c r="N17" i="76"/>
  <c r="CC16" i="76"/>
  <c r="CB16" i="76"/>
  <c r="CA16" i="76"/>
  <c r="BZ16" i="76"/>
  <c r="BY16" i="76"/>
  <c r="BX16" i="76"/>
  <c r="BW16" i="76"/>
  <c r="BV16" i="76"/>
  <c r="BU16" i="76"/>
  <c r="BT16" i="76"/>
  <c r="BQ16" i="76"/>
  <c r="BP16" i="76"/>
  <c r="BO16" i="76"/>
  <c r="BN16" i="76"/>
  <c r="BM16" i="76"/>
  <c r="BL16" i="76"/>
  <c r="BK16" i="76"/>
  <c r="BJ16" i="76"/>
  <c r="BI16" i="76"/>
  <c r="BI13" i="76"/>
  <c r="BH16" i="76"/>
  <c r="BG16" i="76"/>
  <c r="BF16" i="76"/>
  <c r="BE16" i="76"/>
  <c r="BD16" i="76"/>
  <c r="BD13" i="76"/>
  <c r="DU13" i="76"/>
  <c r="BC16" i="76"/>
  <c r="BB16" i="76"/>
  <c r="BA16" i="76"/>
  <c r="O16" i="76"/>
  <c r="N16" i="76"/>
  <c r="CC15" i="76"/>
  <c r="CB15" i="76"/>
  <c r="CA15" i="76"/>
  <c r="BZ15" i="76"/>
  <c r="BY15" i="76"/>
  <c r="BX15" i="76"/>
  <c r="BW15" i="76"/>
  <c r="BV15" i="76"/>
  <c r="BU15" i="76"/>
  <c r="BT15" i="76"/>
  <c r="BQ15" i="76"/>
  <c r="BP15" i="76"/>
  <c r="BO15" i="76"/>
  <c r="BN15" i="76"/>
  <c r="BM15" i="76"/>
  <c r="BL15" i="76"/>
  <c r="BK15" i="76"/>
  <c r="BJ15" i="76"/>
  <c r="BI15" i="76"/>
  <c r="BH15" i="76"/>
  <c r="BG15" i="76"/>
  <c r="BF15" i="76"/>
  <c r="BE15" i="76"/>
  <c r="BD15" i="76"/>
  <c r="BC15" i="76"/>
  <c r="BB15" i="76"/>
  <c r="BA15" i="76"/>
  <c r="AZ15" i="76"/>
  <c r="O15" i="76"/>
  <c r="N15" i="76"/>
  <c r="CC14" i="76"/>
  <c r="CB14" i="76"/>
  <c r="CA14" i="76"/>
  <c r="BZ14" i="76"/>
  <c r="BY14" i="76"/>
  <c r="BX14" i="76"/>
  <c r="BW14" i="76"/>
  <c r="BV14" i="76"/>
  <c r="BU14" i="76"/>
  <c r="BT14" i="76"/>
  <c r="BQ14" i="76"/>
  <c r="BP14" i="76"/>
  <c r="BO14" i="76"/>
  <c r="BN14" i="76"/>
  <c r="BM14" i="76"/>
  <c r="BL14" i="76"/>
  <c r="BK14" i="76"/>
  <c r="BJ14" i="76"/>
  <c r="BI14" i="76"/>
  <c r="BH14" i="76"/>
  <c r="BG14" i="76"/>
  <c r="BF14" i="76"/>
  <c r="BE14" i="76"/>
  <c r="BD14" i="76"/>
  <c r="BC14" i="76"/>
  <c r="BB14" i="76"/>
  <c r="BA14" i="76"/>
  <c r="AZ14" i="76"/>
  <c r="O14" i="76"/>
  <c r="N14" i="76"/>
  <c r="DZ13" i="76"/>
  <c r="DO13" i="76"/>
  <c r="DL13" i="76"/>
  <c r="DI13" i="76"/>
  <c r="DG13" i="76"/>
  <c r="DD13" i="76"/>
  <c r="DA13" i="76"/>
  <c r="CY13" i="76"/>
  <c r="CX13" i="76"/>
  <c r="CW13" i="76"/>
  <c r="CV13" i="76"/>
  <c r="CU13" i="76"/>
  <c r="CT13" i="76"/>
  <c r="CS13" i="76"/>
  <c r="CR13" i="76"/>
  <c r="CQ13" i="76"/>
  <c r="CP13" i="76"/>
  <c r="CO13" i="76"/>
  <c r="CN13" i="76"/>
  <c r="CM13" i="76"/>
  <c r="CL13" i="76"/>
  <c r="CK13" i="76"/>
  <c r="CJ13" i="76"/>
  <c r="CI13" i="76"/>
  <c r="CH13" i="76"/>
  <c r="CE13" i="76"/>
  <c r="CB13" i="76"/>
  <c r="BZ13" i="76"/>
  <c r="BY13" i="76"/>
  <c r="BX13" i="76"/>
  <c r="BW13" i="76"/>
  <c r="BV13" i="76"/>
  <c r="BU13" i="76"/>
  <c r="BT13" i="76"/>
  <c r="BP13" i="76"/>
  <c r="EG13" i="76"/>
  <c r="BM13" i="76"/>
  <c r="ED13" i="76"/>
  <c r="BH13" i="76"/>
  <c r="DY13" i="76"/>
  <c r="BF13" i="76"/>
  <c r="DW13" i="76"/>
  <c r="BB13" i="76"/>
  <c r="DS13" i="76"/>
  <c r="AX13" i="76"/>
  <c r="AW13" i="76"/>
  <c r="DN13" i="76"/>
  <c r="AV13" i="76"/>
  <c r="DM13" i="76"/>
  <c r="AU13" i="76"/>
  <c r="AT13" i="76"/>
  <c r="DK13" i="76"/>
  <c r="AS13" i="76"/>
  <c r="AR13" i="76"/>
  <c r="AQ13" i="76"/>
  <c r="AP13" i="76"/>
  <c r="AO13" i="76"/>
  <c r="DF13" i="76"/>
  <c r="AN13" i="76"/>
  <c r="DE13" i="76"/>
  <c r="AM13" i="76"/>
  <c r="BL13" i="76"/>
  <c r="EC13" i="76"/>
  <c r="AL13" i="76"/>
  <c r="DC13" i="76"/>
  <c r="AK13" i="76"/>
  <c r="AJ13" i="76"/>
  <c r="AI13" i="76"/>
  <c r="CZ13" i="76"/>
  <c r="N13" i="76"/>
  <c r="M13" i="76"/>
  <c r="O13" i="76"/>
  <c r="CF13" i="76"/>
  <c r="L13" i="76"/>
  <c r="CC13" i="76"/>
  <c r="K13" i="76"/>
  <c r="J13" i="76"/>
  <c r="CA13" i="76"/>
  <c r="I13" i="76"/>
  <c r="CC12" i="76"/>
  <c r="CB12" i="76"/>
  <c r="CA12" i="76"/>
  <c r="BZ12" i="76"/>
  <c r="BY12" i="76"/>
  <c r="BX12" i="76"/>
  <c r="BW12" i="76"/>
  <c r="BV12" i="76"/>
  <c r="BU12" i="76"/>
  <c r="BT12" i="76"/>
  <c r="BQ12" i="76"/>
  <c r="BP12" i="76"/>
  <c r="BO12" i="76"/>
  <c r="BN12" i="76"/>
  <c r="BM12" i="76"/>
  <c r="BL12" i="76"/>
  <c r="BK12" i="76"/>
  <c r="BJ12" i="76"/>
  <c r="BI12" i="76"/>
  <c r="BH12" i="76"/>
  <c r="BG12" i="76"/>
  <c r="BF12" i="76"/>
  <c r="BE12" i="76"/>
  <c r="BD12" i="76"/>
  <c r="BC12" i="76"/>
  <c r="BB12" i="76"/>
  <c r="BA12" i="76"/>
  <c r="AZ12" i="76"/>
  <c r="O12" i="76"/>
  <c r="N12" i="76"/>
  <c r="CC11" i="76"/>
  <c r="CB11" i="76"/>
  <c r="CA11" i="76"/>
  <c r="BZ11" i="76"/>
  <c r="BY11" i="76"/>
  <c r="BX11" i="76"/>
  <c r="BW11" i="76"/>
  <c r="BV11" i="76"/>
  <c r="BU11" i="76"/>
  <c r="BT11" i="76"/>
  <c r="BI11" i="76"/>
  <c r="BI6" i="76"/>
  <c r="BH11" i="76"/>
  <c r="BG11" i="76"/>
  <c r="BF11" i="76"/>
  <c r="BE11" i="76"/>
  <c r="BD11" i="76"/>
  <c r="BC11" i="76"/>
  <c r="BB11" i="76"/>
  <c r="BA11" i="76"/>
  <c r="AZ11" i="76"/>
  <c r="O11" i="76"/>
  <c r="N11" i="76"/>
  <c r="CC10" i="76"/>
  <c r="CB10" i="76"/>
  <c r="CA10" i="76"/>
  <c r="BZ10" i="76"/>
  <c r="BY10" i="76"/>
  <c r="BX10" i="76"/>
  <c r="BW10" i="76"/>
  <c r="BV10" i="76"/>
  <c r="BU10" i="76"/>
  <c r="BT10" i="76"/>
  <c r="BQ10" i="76"/>
  <c r="BP10" i="76"/>
  <c r="BO10" i="76"/>
  <c r="BN10" i="76"/>
  <c r="BM10" i="76"/>
  <c r="BL10" i="76"/>
  <c r="BK10" i="76"/>
  <c r="BJ10" i="76"/>
  <c r="BI10" i="76"/>
  <c r="BH10" i="76"/>
  <c r="BG10" i="76"/>
  <c r="BF10" i="76"/>
  <c r="BE10" i="76"/>
  <c r="BE6" i="76"/>
  <c r="BD10" i="76"/>
  <c r="BC10" i="76"/>
  <c r="BB10" i="76"/>
  <c r="BA10" i="76"/>
  <c r="AZ10" i="76"/>
  <c r="O10" i="76"/>
  <c r="N10" i="76"/>
  <c r="CC9" i="76"/>
  <c r="CB9" i="76"/>
  <c r="CA9" i="76"/>
  <c r="BZ9" i="76"/>
  <c r="BY9" i="76"/>
  <c r="BX9" i="76"/>
  <c r="BW9" i="76"/>
  <c r="BV9" i="76"/>
  <c r="BU9" i="76"/>
  <c r="BT9" i="76"/>
  <c r="BQ9" i="76"/>
  <c r="BP9" i="76"/>
  <c r="BO9" i="76"/>
  <c r="BN9" i="76"/>
  <c r="BM9" i="76"/>
  <c r="BL9" i="76"/>
  <c r="BK9" i="76"/>
  <c r="BJ9" i="76"/>
  <c r="BI9" i="76"/>
  <c r="BH9" i="76"/>
  <c r="BG9" i="76"/>
  <c r="BF9" i="76"/>
  <c r="BE9" i="76"/>
  <c r="BD9" i="76"/>
  <c r="BC9" i="76"/>
  <c r="BB9" i="76"/>
  <c r="BA9" i="76"/>
  <c r="AZ9" i="76"/>
  <c r="O9" i="76"/>
  <c r="N9" i="76"/>
  <c r="CC8" i="76"/>
  <c r="CB8" i="76"/>
  <c r="CA8" i="76"/>
  <c r="BZ8" i="76"/>
  <c r="BY8" i="76"/>
  <c r="BX8" i="76"/>
  <c r="BW8" i="76"/>
  <c r="BV8" i="76"/>
  <c r="BU8" i="76"/>
  <c r="BT8" i="76"/>
  <c r="BQ8" i="76"/>
  <c r="BP8" i="76"/>
  <c r="BO8" i="76"/>
  <c r="BN8" i="76"/>
  <c r="BM8" i="76"/>
  <c r="BL8" i="76"/>
  <c r="BK8" i="76"/>
  <c r="BJ8" i="76"/>
  <c r="BI8" i="76"/>
  <c r="BH8" i="76"/>
  <c r="BH6" i="76"/>
  <c r="BG8" i="76"/>
  <c r="BF8" i="76"/>
  <c r="BE8" i="76"/>
  <c r="BD8" i="76"/>
  <c r="BC8" i="76"/>
  <c r="BB8" i="76"/>
  <c r="BA8" i="76"/>
  <c r="AZ8" i="76"/>
  <c r="AZ6" i="76"/>
  <c r="O8" i="76"/>
  <c r="N8" i="76"/>
  <c r="CC7" i="76"/>
  <c r="CB7" i="76"/>
  <c r="CA7" i="76"/>
  <c r="BZ7" i="76"/>
  <c r="BY7" i="76"/>
  <c r="BX7" i="76"/>
  <c r="BW7" i="76"/>
  <c r="BV7" i="76"/>
  <c r="BU7" i="76"/>
  <c r="BT7" i="76"/>
  <c r="BQ7" i="76"/>
  <c r="BP7" i="76"/>
  <c r="BO7" i="76"/>
  <c r="BN7" i="76"/>
  <c r="BM7" i="76"/>
  <c r="BL7" i="76"/>
  <c r="BK7" i="76"/>
  <c r="BJ7" i="76"/>
  <c r="BI7" i="76"/>
  <c r="BH7" i="76"/>
  <c r="BG7" i="76"/>
  <c r="BF7" i="76"/>
  <c r="BF6" i="76"/>
  <c r="BE7" i="76"/>
  <c r="BD7" i="76"/>
  <c r="BC7" i="76"/>
  <c r="BB7" i="76"/>
  <c r="BA7" i="76"/>
  <c r="AZ7" i="76"/>
  <c r="O7" i="76"/>
  <c r="N7" i="76"/>
  <c r="DF6" i="76"/>
  <c r="DE6" i="76"/>
  <c r="CY6" i="76"/>
  <c r="CX6" i="76"/>
  <c r="CW6" i="76"/>
  <c r="CV6" i="76"/>
  <c r="CU6" i="76"/>
  <c r="CT6" i="76"/>
  <c r="CS6" i="76"/>
  <c r="CR6" i="76"/>
  <c r="CQ6" i="76"/>
  <c r="CP6" i="76"/>
  <c r="CO6" i="76"/>
  <c r="CN6" i="76"/>
  <c r="CM6" i="76"/>
  <c r="CL6" i="76"/>
  <c r="CK6" i="76"/>
  <c r="CJ6" i="76"/>
  <c r="CI6" i="76"/>
  <c r="CH6" i="76"/>
  <c r="CD6" i="76"/>
  <c r="CC6" i="76"/>
  <c r="BY6" i="76"/>
  <c r="BX6" i="76"/>
  <c r="BW6" i="76"/>
  <c r="BV6" i="76"/>
  <c r="BU6" i="76"/>
  <c r="BT6" i="76"/>
  <c r="BJ6" i="76"/>
  <c r="EA6" i="76"/>
  <c r="BG6" i="76"/>
  <c r="DX6" i="76"/>
  <c r="BD6" i="76"/>
  <c r="BC6" i="76"/>
  <c r="BB6" i="76"/>
  <c r="AX6" i="76"/>
  <c r="AX59" i="76"/>
  <c r="AW6" i="76"/>
  <c r="AV6" i="76"/>
  <c r="AU6" i="76"/>
  <c r="AT6" i="76"/>
  <c r="AS6" i="76"/>
  <c r="BO6" i="76"/>
  <c r="EF6" i="76"/>
  <c r="AR6" i="76"/>
  <c r="AQ6" i="76"/>
  <c r="DH6" i="76"/>
  <c r="AP6" i="76"/>
  <c r="AP59" i="76"/>
  <c r="AO6" i="76"/>
  <c r="BM6" i="76"/>
  <c r="AN6" i="76"/>
  <c r="AM6" i="76"/>
  <c r="AL6" i="76"/>
  <c r="BK6" i="76"/>
  <c r="EB6" i="76"/>
  <c r="AK6" i="76"/>
  <c r="DB6" i="76"/>
  <c r="AJ6" i="76"/>
  <c r="AI6" i="76"/>
  <c r="CZ6" i="76"/>
  <c r="O6" i="76"/>
  <c r="CF6" i="76"/>
  <c r="M6" i="76"/>
  <c r="L6" i="76"/>
  <c r="L59" i="76"/>
  <c r="K6" i="76"/>
  <c r="K59" i="76"/>
  <c r="J6" i="76"/>
  <c r="I6" i="76"/>
  <c r="I59" i="76"/>
  <c r="EH4" i="76"/>
  <c r="EG4" i="76"/>
  <c r="EF4" i="76"/>
  <c r="EE4" i="76"/>
  <c r="ED4" i="76"/>
  <c r="EC4" i="76"/>
  <c r="EB4" i="76"/>
  <c r="EA4" i="76"/>
  <c r="DZ4" i="76"/>
  <c r="DY4" i="76"/>
  <c r="DX4" i="76"/>
  <c r="DW4" i="76"/>
  <c r="DV4" i="76"/>
  <c r="DU4" i="76"/>
  <c r="DT4" i="76"/>
  <c r="DS4" i="76"/>
  <c r="DR4" i="76"/>
  <c r="DQ4" i="76"/>
  <c r="DO4" i="76"/>
  <c r="CF4" i="76"/>
  <c r="CE4" i="76"/>
  <c r="AZ34" i="75"/>
  <c r="AY34" i="75"/>
  <c r="BR30" i="75"/>
  <c r="BN30" i="75"/>
  <c r="BJ30" i="75"/>
  <c r="BF30" i="75"/>
  <c r="BW26" i="75"/>
  <c r="BW23" i="75"/>
  <c r="BU23" i="75"/>
  <c r="BS23" i="75"/>
  <c r="BT23" i="75"/>
  <c r="AZ23" i="75"/>
  <c r="AY23" i="75"/>
  <c r="O23" i="75"/>
  <c r="N23" i="75"/>
  <c r="AU21" i="75"/>
  <c r="AT21" i="75"/>
  <c r="AR21" i="75"/>
  <c r="AQ21" i="75"/>
  <c r="AP21" i="75"/>
  <c r="AM21" i="75"/>
  <c r="AL21" i="75"/>
  <c r="AJ21" i="75"/>
  <c r="AI21" i="75"/>
  <c r="AH21" i="75"/>
  <c r="R21" i="75"/>
  <c r="M21" i="75"/>
  <c r="K21" i="75"/>
  <c r="J21" i="75"/>
  <c r="I21" i="75"/>
  <c r="BW17" i="75"/>
  <c r="BT17" i="75"/>
  <c r="BS17" i="75"/>
  <c r="BU17" i="75"/>
  <c r="BK42" i="74"/>
  <c r="BK40" i="74"/>
  <c r="BK45" i="74"/>
  <c r="BJ40" i="74"/>
  <c r="BI40" i="74"/>
  <c r="BI45" i="74"/>
  <c r="BH40" i="74"/>
  <c r="BG40" i="74"/>
  <c r="BG45" i="74"/>
  <c r="BF40" i="74"/>
  <c r="BE40" i="74"/>
  <c r="BE45" i="74"/>
  <c r="BD40" i="74"/>
  <c r="AX40" i="74"/>
  <c r="AR40" i="74"/>
  <c r="AP40" i="74"/>
  <c r="AJ40" i="74"/>
  <c r="I40" i="74"/>
  <c r="AZ39" i="74"/>
  <c r="AY39" i="74"/>
  <c r="BW38" i="74"/>
  <c r="BS38" i="74"/>
  <c r="BU38" i="74"/>
  <c r="BR38" i="74"/>
  <c r="BQ38" i="74"/>
  <c r="BP38" i="74"/>
  <c r="BO38" i="74"/>
  <c r="BN38" i="74"/>
  <c r="BM38" i="74"/>
  <c r="BL38" i="74"/>
  <c r="BK38" i="74"/>
  <c r="BJ38" i="74"/>
  <c r="BI38" i="74"/>
  <c r="BH38" i="74"/>
  <c r="BG38" i="74"/>
  <c r="BF38" i="74"/>
  <c r="BE38" i="74"/>
  <c r="BD38" i="74"/>
  <c r="BC38" i="74"/>
  <c r="BB38" i="74"/>
  <c r="AZ38" i="74"/>
  <c r="AY38" i="74"/>
  <c r="O38" i="74"/>
  <c r="N38" i="74"/>
  <c r="BW37" i="74"/>
  <c r="BS37" i="74"/>
  <c r="BU37" i="74"/>
  <c r="BR37" i="74"/>
  <c r="BQ37" i="74"/>
  <c r="BP37" i="74"/>
  <c r="BO37" i="74"/>
  <c r="BN37" i="74"/>
  <c r="BM37" i="74"/>
  <c r="BL37" i="74"/>
  <c r="BK37" i="74"/>
  <c r="BJ37" i="74"/>
  <c r="BI37" i="74"/>
  <c r="BH37" i="74"/>
  <c r="BG37" i="74"/>
  <c r="BF37" i="74"/>
  <c r="BE37" i="74"/>
  <c r="BD37" i="74"/>
  <c r="BC37" i="74"/>
  <c r="BB37" i="74"/>
  <c r="AZ37" i="74"/>
  <c r="AY37" i="74"/>
  <c r="O37" i="74"/>
  <c r="N37" i="74"/>
  <c r="BW36" i="74"/>
  <c r="BS36" i="74"/>
  <c r="BU36" i="74"/>
  <c r="BR36" i="74"/>
  <c r="BQ36" i="74"/>
  <c r="BP36" i="74"/>
  <c r="BO36" i="74"/>
  <c r="BN36" i="74"/>
  <c r="BM36" i="74"/>
  <c r="BL36" i="74"/>
  <c r="BK36" i="74"/>
  <c r="BJ36" i="74"/>
  <c r="BI36" i="74"/>
  <c r="BH36" i="74"/>
  <c r="BG36" i="74"/>
  <c r="BF36" i="74"/>
  <c r="BE36" i="74"/>
  <c r="BD36" i="74"/>
  <c r="BC36" i="74"/>
  <c r="BB36" i="74"/>
  <c r="BB35" i="74"/>
  <c r="AZ36" i="74"/>
  <c r="AY36" i="74"/>
  <c r="O36" i="74"/>
  <c r="N36" i="74"/>
  <c r="BS35" i="74"/>
  <c r="BR35" i="74"/>
  <c r="BU35" i="74"/>
  <c r="BL35" i="74"/>
  <c r="BK35" i="74"/>
  <c r="BJ35" i="74"/>
  <c r="BI35" i="74"/>
  <c r="BH35" i="74"/>
  <c r="BG35" i="74"/>
  <c r="BF35" i="74"/>
  <c r="BE35" i="74"/>
  <c r="BD35" i="74"/>
  <c r="AZ35" i="74"/>
  <c r="AX35" i="74"/>
  <c r="AW35" i="74"/>
  <c r="AV35" i="74"/>
  <c r="AU35" i="74"/>
  <c r="BW35" i="74"/>
  <c r="AT35" i="74"/>
  <c r="AY35" i="74"/>
  <c r="AS35" i="74"/>
  <c r="BQ35" i="74"/>
  <c r="BT35" i="74"/>
  <c r="AR35" i="74"/>
  <c r="AQ35" i="74"/>
  <c r="BP35" i="74"/>
  <c r="AP35" i="74"/>
  <c r="AO35" i="74"/>
  <c r="BO35" i="74"/>
  <c r="AN35" i="74"/>
  <c r="AM35" i="74"/>
  <c r="BN35" i="74"/>
  <c r="AL35" i="74"/>
  <c r="AK35" i="74"/>
  <c r="BM35" i="74"/>
  <c r="AJ35" i="74"/>
  <c r="AI35" i="74"/>
  <c r="M35" i="74"/>
  <c r="O35" i="74"/>
  <c r="L35" i="74"/>
  <c r="N35" i="74"/>
  <c r="K35" i="74"/>
  <c r="J35" i="74"/>
  <c r="I35" i="74"/>
  <c r="BW33" i="74"/>
  <c r="BS33" i="74"/>
  <c r="BU33" i="74"/>
  <c r="BR33" i="74"/>
  <c r="BQ33" i="74"/>
  <c r="BP33" i="74"/>
  <c r="BO33" i="74"/>
  <c r="BN33" i="74"/>
  <c r="BM33" i="74"/>
  <c r="BL33" i="74"/>
  <c r="BK33" i="74"/>
  <c r="BJ33" i="74"/>
  <c r="BI33" i="74"/>
  <c r="BH33" i="74"/>
  <c r="BG33" i="74"/>
  <c r="BF33" i="74"/>
  <c r="BE33" i="74"/>
  <c r="BD33" i="74"/>
  <c r="BC33" i="74"/>
  <c r="BB33" i="74"/>
  <c r="AZ33" i="74"/>
  <c r="AY33" i="74"/>
  <c r="O33" i="74"/>
  <c r="N33" i="74"/>
  <c r="BW32" i="74"/>
  <c r="BS32" i="74"/>
  <c r="BU32" i="74"/>
  <c r="BR32" i="74"/>
  <c r="BQ32" i="74"/>
  <c r="BP32" i="74"/>
  <c r="BO32" i="74"/>
  <c r="BN32" i="74"/>
  <c r="BM32" i="74"/>
  <c r="BL32" i="74"/>
  <c r="BK32" i="74"/>
  <c r="BJ32" i="74"/>
  <c r="BI32" i="74"/>
  <c r="BH32" i="74"/>
  <c r="BG32" i="74"/>
  <c r="BF32" i="74"/>
  <c r="BE32" i="74"/>
  <c r="BD32" i="74"/>
  <c r="BC32" i="74"/>
  <c r="BB32" i="74"/>
  <c r="AZ32" i="74"/>
  <c r="AY32" i="74"/>
  <c r="O32" i="74"/>
  <c r="N32" i="74"/>
  <c r="BW31" i="74"/>
  <c r="BT31" i="74"/>
  <c r="BS31" i="74"/>
  <c r="BR31" i="74"/>
  <c r="BU31" i="74"/>
  <c r="BQ31" i="74"/>
  <c r="BP31" i="74"/>
  <c r="BO31" i="74"/>
  <c r="BN31" i="74"/>
  <c r="BM31" i="74"/>
  <c r="BL31" i="74"/>
  <c r="BK31" i="74"/>
  <c r="BJ31" i="74"/>
  <c r="BI31" i="74"/>
  <c r="BH31" i="74"/>
  <c r="BG31" i="74"/>
  <c r="BF31" i="74"/>
  <c r="BE31" i="74"/>
  <c r="BD31" i="74"/>
  <c r="BC31" i="74"/>
  <c r="BB31" i="74"/>
  <c r="AZ31" i="74"/>
  <c r="AY31" i="74"/>
  <c r="O31" i="74"/>
  <c r="N31" i="74"/>
  <c r="BW30" i="74"/>
  <c r="BS30" i="74"/>
  <c r="BU30" i="74"/>
  <c r="BR30" i="74"/>
  <c r="BQ30" i="74"/>
  <c r="BP30" i="74"/>
  <c r="BO30" i="74"/>
  <c r="BN30" i="74"/>
  <c r="BM30" i="74"/>
  <c r="BL30" i="74"/>
  <c r="BK30" i="74"/>
  <c r="BJ30" i="74"/>
  <c r="BI30" i="74"/>
  <c r="BH30" i="74"/>
  <c r="BG30" i="74"/>
  <c r="BF30" i="74"/>
  <c r="BE30" i="74"/>
  <c r="BD30" i="74"/>
  <c r="BC30" i="74"/>
  <c r="BB30" i="74"/>
  <c r="AZ30" i="74"/>
  <c r="AY30" i="74"/>
  <c r="O30" i="74"/>
  <c r="N30" i="74"/>
  <c r="BW29" i="74"/>
  <c r="BT29" i="74"/>
  <c r="BS29" i="74"/>
  <c r="BU29" i="74"/>
  <c r="BR29" i="74"/>
  <c r="BQ29" i="74"/>
  <c r="BP29" i="74"/>
  <c r="BO29" i="74"/>
  <c r="BN29" i="74"/>
  <c r="BM29" i="74"/>
  <c r="BL29" i="74"/>
  <c r="BK29" i="74"/>
  <c r="BJ29" i="74"/>
  <c r="BI29" i="74"/>
  <c r="BH29" i="74"/>
  <c r="BG29" i="74"/>
  <c r="BF29" i="74"/>
  <c r="BE29" i="74"/>
  <c r="BD29" i="74"/>
  <c r="BC29" i="74"/>
  <c r="BB29" i="74"/>
  <c r="AZ29" i="74"/>
  <c r="AY29" i="74"/>
  <c r="O29" i="74"/>
  <c r="N29" i="74"/>
  <c r="BW28" i="74"/>
  <c r="BU28" i="74"/>
  <c r="BT28" i="74"/>
  <c r="BS28" i="74"/>
  <c r="BR28" i="74"/>
  <c r="BQ28" i="74"/>
  <c r="BP28" i="74"/>
  <c r="BO28" i="74"/>
  <c r="BN28" i="74"/>
  <c r="BM28" i="74"/>
  <c r="BL28" i="74"/>
  <c r="BK28" i="74"/>
  <c r="BJ28" i="74"/>
  <c r="BI28" i="74"/>
  <c r="BH28" i="74"/>
  <c r="BG28" i="74"/>
  <c r="BF28" i="74"/>
  <c r="BE28" i="74"/>
  <c r="BD28" i="74"/>
  <c r="BC28" i="74"/>
  <c r="BB28" i="74"/>
  <c r="AZ28" i="74"/>
  <c r="AY28" i="74"/>
  <c r="O28" i="74"/>
  <c r="N28" i="74"/>
  <c r="BQ27" i="74"/>
  <c r="BN27" i="74"/>
  <c r="BM27" i="74"/>
  <c r="BK27" i="74"/>
  <c r="BJ27" i="74"/>
  <c r="BI27" i="74"/>
  <c r="BH27" i="74"/>
  <c r="BG27" i="74"/>
  <c r="BF27" i="74"/>
  <c r="BE27" i="74"/>
  <c r="BD27" i="74"/>
  <c r="AY27" i="74"/>
  <c r="AX27" i="74"/>
  <c r="AW27" i="74"/>
  <c r="BS27" i="74"/>
  <c r="AV27" i="74"/>
  <c r="AU27" i="74"/>
  <c r="BR27" i="74"/>
  <c r="AT27" i="74"/>
  <c r="AS27" i="74"/>
  <c r="AR27" i="74"/>
  <c r="AQ27" i="74"/>
  <c r="BP27" i="74"/>
  <c r="AP27" i="74"/>
  <c r="AO27" i="74"/>
  <c r="BO27" i="74"/>
  <c r="AN27" i="74"/>
  <c r="AM27" i="74"/>
  <c r="AL27" i="74"/>
  <c r="AK27" i="74"/>
  <c r="AJ27" i="74"/>
  <c r="AI27" i="74"/>
  <c r="BL27" i="74"/>
  <c r="N27" i="74"/>
  <c r="M27" i="74"/>
  <c r="O27" i="74"/>
  <c r="L27" i="74"/>
  <c r="K27" i="74"/>
  <c r="J27" i="74"/>
  <c r="I27" i="74"/>
  <c r="BW25" i="74"/>
  <c r="BT25" i="74"/>
  <c r="BS25" i="74"/>
  <c r="BU25" i="74"/>
  <c r="BR25" i="74"/>
  <c r="BQ25" i="74"/>
  <c r="BP25" i="74"/>
  <c r="BO25" i="74"/>
  <c r="BN25" i="74"/>
  <c r="BM25" i="74"/>
  <c r="BL25" i="74"/>
  <c r="BK25" i="74"/>
  <c r="BJ25" i="74"/>
  <c r="BI25" i="74"/>
  <c r="BH25" i="74"/>
  <c r="BG25" i="74"/>
  <c r="BF25" i="74"/>
  <c r="BE25" i="74"/>
  <c r="BD25" i="74"/>
  <c r="BC25" i="74"/>
  <c r="BB25" i="74"/>
  <c r="AZ25" i="74"/>
  <c r="AY25" i="74"/>
  <c r="O25" i="74"/>
  <c r="N25" i="74"/>
  <c r="BW23" i="74"/>
  <c r="BU23" i="74"/>
  <c r="BT23" i="74"/>
  <c r="BS23" i="74"/>
  <c r="BK23" i="74"/>
  <c r="BJ23" i="74"/>
  <c r="BI23" i="74"/>
  <c r="BH23" i="74"/>
  <c r="BG23" i="74"/>
  <c r="BF23" i="74"/>
  <c r="BE23" i="74"/>
  <c r="BD23" i="74"/>
  <c r="BC23" i="74"/>
  <c r="BB23" i="74"/>
  <c r="AZ23" i="74"/>
  <c r="AY23" i="74"/>
  <c r="O23" i="74"/>
  <c r="N23" i="74"/>
  <c r="BW22" i="74"/>
  <c r="BS22" i="74"/>
  <c r="BU22" i="74"/>
  <c r="BR22" i="74"/>
  <c r="BQ22" i="74"/>
  <c r="BP22" i="74"/>
  <c r="BO22" i="74"/>
  <c r="BN22" i="74"/>
  <c r="BM22" i="74"/>
  <c r="BL22" i="74"/>
  <c r="BK22" i="74"/>
  <c r="BJ22" i="74"/>
  <c r="BI22" i="74"/>
  <c r="BH22" i="74"/>
  <c r="BG22" i="74"/>
  <c r="BF22" i="74"/>
  <c r="BE22" i="74"/>
  <c r="BD22" i="74"/>
  <c r="BC22" i="74"/>
  <c r="BB22" i="74"/>
  <c r="AZ22" i="74"/>
  <c r="AY22" i="74"/>
  <c r="O22" i="74"/>
  <c r="N22" i="74"/>
  <c r="BR21" i="74"/>
  <c r="BK21" i="74"/>
  <c r="BJ21" i="74"/>
  <c r="BI21" i="74"/>
  <c r="BH21" i="74"/>
  <c r="BG21" i="74"/>
  <c r="BF21" i="74"/>
  <c r="BE21" i="74"/>
  <c r="BD21" i="74"/>
  <c r="BC21" i="74"/>
  <c r="BB21" i="74"/>
  <c r="AY21" i="74"/>
  <c r="AX21" i="74"/>
  <c r="BS21" i="74"/>
  <c r="AW21" i="74"/>
  <c r="AW40" i="74"/>
  <c r="BS40" i="74"/>
  <c r="AV21" i="74"/>
  <c r="AV40" i="74"/>
  <c r="AU21" i="74"/>
  <c r="BW21" i="74"/>
  <c r="AT21" i="74"/>
  <c r="AT40" i="74"/>
  <c r="AS21" i="74"/>
  <c r="AS40" i="74"/>
  <c r="BQ40" i="74"/>
  <c r="AR21" i="74"/>
  <c r="AQ21" i="74"/>
  <c r="BP21" i="74"/>
  <c r="AP21" i="74"/>
  <c r="BO21" i="74"/>
  <c r="AO21" i="74"/>
  <c r="AO40" i="74"/>
  <c r="BO40" i="74"/>
  <c r="AN21" i="74"/>
  <c r="AN40" i="74"/>
  <c r="AM21" i="74"/>
  <c r="BN21" i="74"/>
  <c r="AL21" i="74"/>
  <c r="AL40" i="74"/>
  <c r="AK21" i="74"/>
  <c r="BM21" i="74"/>
  <c r="AJ21" i="74"/>
  <c r="AI21" i="74"/>
  <c r="BL21" i="74"/>
  <c r="O21" i="74"/>
  <c r="M21" i="74"/>
  <c r="M40" i="74"/>
  <c r="L21" i="74"/>
  <c r="N21" i="74"/>
  <c r="K21" i="74"/>
  <c r="K40" i="74"/>
  <c r="J21" i="74"/>
  <c r="J40" i="74"/>
  <c r="I21" i="74"/>
  <c r="BK18" i="74"/>
  <c r="BJ18" i="74"/>
  <c r="BJ42" i="74"/>
  <c r="BI18" i="74"/>
  <c r="BW17" i="74"/>
  <c r="BT17" i="74"/>
  <c r="BS17" i="74"/>
  <c r="BU17" i="74"/>
  <c r="BW16" i="74"/>
  <c r="BS16" i="74"/>
  <c r="BU16" i="74"/>
  <c r="BR16" i="74"/>
  <c r="BQ16" i="74"/>
  <c r="BP16" i="74"/>
  <c r="BO16" i="74"/>
  <c r="BN16" i="74"/>
  <c r="BM16" i="74"/>
  <c r="BL16" i="74"/>
  <c r="BK16" i="74"/>
  <c r="BJ16" i="74"/>
  <c r="BI16" i="74"/>
  <c r="BH16" i="74"/>
  <c r="BG16" i="74"/>
  <c r="BF16" i="74"/>
  <c r="BE16" i="74"/>
  <c r="BD16" i="74"/>
  <c r="BC16" i="74"/>
  <c r="BB16" i="74"/>
  <c r="AZ16" i="74"/>
  <c r="AY16" i="74"/>
  <c r="O16" i="74"/>
  <c r="N16" i="74"/>
  <c r="BW15" i="74"/>
  <c r="BS15" i="74"/>
  <c r="BU15" i="74"/>
  <c r="BR15" i="74"/>
  <c r="BQ15" i="74"/>
  <c r="BP15" i="74"/>
  <c r="BO15" i="74"/>
  <c r="BN15" i="74"/>
  <c r="BM15" i="74"/>
  <c r="BL15" i="74"/>
  <c r="BK15" i="74"/>
  <c r="BJ15" i="74"/>
  <c r="BI15" i="74"/>
  <c r="BH15" i="74"/>
  <c r="BG15" i="74"/>
  <c r="BF15" i="74"/>
  <c r="BE15" i="74"/>
  <c r="BD15" i="74"/>
  <c r="BC15" i="74"/>
  <c r="BB15" i="74"/>
  <c r="AZ15" i="74"/>
  <c r="AY15" i="74"/>
  <c r="O15" i="74"/>
  <c r="N15" i="74"/>
  <c r="BW14" i="74"/>
  <c r="BT14" i="74"/>
  <c r="BS14" i="74"/>
  <c r="BR14" i="74"/>
  <c r="BU14" i="74"/>
  <c r="BQ14" i="74"/>
  <c r="BP14" i="74"/>
  <c r="BO14" i="74"/>
  <c r="BN14" i="74"/>
  <c r="BM14" i="74"/>
  <c r="BL14" i="74"/>
  <c r="BK14" i="74"/>
  <c r="BJ14" i="74"/>
  <c r="BI14" i="74"/>
  <c r="BH14" i="74"/>
  <c r="BG14" i="74"/>
  <c r="BF14" i="74"/>
  <c r="BE14" i="74"/>
  <c r="BD14" i="74"/>
  <c r="BC14" i="74"/>
  <c r="BB14" i="74"/>
  <c r="BB13" i="74"/>
  <c r="AZ14" i="74"/>
  <c r="AY14" i="74"/>
  <c r="O14" i="74"/>
  <c r="N14" i="74"/>
  <c r="BS13" i="74"/>
  <c r="BU13" i="74"/>
  <c r="BL13" i="74"/>
  <c r="BK13" i="74"/>
  <c r="BJ13" i="74"/>
  <c r="BI13" i="74"/>
  <c r="BH13" i="74"/>
  <c r="BG13" i="74"/>
  <c r="BF13" i="74"/>
  <c r="BE13" i="74"/>
  <c r="BD13" i="74"/>
  <c r="BC13" i="74"/>
  <c r="AX13" i="74"/>
  <c r="AY13" i="74"/>
  <c r="AW13" i="74"/>
  <c r="AZ13" i="74"/>
  <c r="AV13" i="74"/>
  <c r="BR13" i="74"/>
  <c r="AU13" i="74"/>
  <c r="AT13" i="74"/>
  <c r="AS13" i="74"/>
  <c r="BQ13" i="74"/>
  <c r="AR13" i="74"/>
  <c r="AQ13" i="74"/>
  <c r="BP13" i="74"/>
  <c r="AP13" i="74"/>
  <c r="AO13" i="74"/>
  <c r="BO13" i="74"/>
  <c r="AN13" i="74"/>
  <c r="BN13" i="74"/>
  <c r="AM13" i="74"/>
  <c r="AL13" i="74"/>
  <c r="BM13" i="74"/>
  <c r="AK13" i="74"/>
  <c r="AJ13" i="74"/>
  <c r="AI13" i="74"/>
  <c r="M13" i="74"/>
  <c r="O13" i="74"/>
  <c r="L13" i="74"/>
  <c r="K13" i="74"/>
  <c r="N13" i="74"/>
  <c r="J13" i="74"/>
  <c r="I13" i="74"/>
  <c r="BK11" i="74"/>
  <c r="BJ11" i="74"/>
  <c r="BI11" i="74"/>
  <c r="AT11" i="74"/>
  <c r="AT18" i="74"/>
  <c r="AT42" i="74"/>
  <c r="AR11" i="74"/>
  <c r="AR18" i="74"/>
  <c r="AR42" i="74"/>
  <c r="AL11" i="74"/>
  <c r="AL18" i="74"/>
  <c r="AL42" i="74"/>
  <c r="AJ11" i="74"/>
  <c r="AJ18" i="74"/>
  <c r="AJ42" i="74"/>
  <c r="K11" i="74"/>
  <c r="K18" i="74"/>
  <c r="I11" i="74"/>
  <c r="I18" i="74"/>
  <c r="I42" i="74"/>
  <c r="I44" i="74"/>
  <c r="J44" i="74"/>
  <c r="BW10" i="74"/>
  <c r="BS10" i="74"/>
  <c r="BT10" i="74"/>
  <c r="BR10" i="74"/>
  <c r="BU10" i="74"/>
  <c r="BQ10" i="74"/>
  <c r="BP10" i="74"/>
  <c r="BO10" i="74"/>
  <c r="BN10" i="74"/>
  <c r="BM10" i="74"/>
  <c r="BL10" i="74"/>
  <c r="BK10" i="74"/>
  <c r="BJ10" i="74"/>
  <c r="BI10" i="74"/>
  <c r="BH10" i="74"/>
  <c r="BG10" i="74"/>
  <c r="BF10" i="74"/>
  <c r="BE10" i="74"/>
  <c r="BD10" i="74"/>
  <c r="BC10" i="74"/>
  <c r="BB10" i="74"/>
  <c r="AZ10" i="74"/>
  <c r="AY10" i="74"/>
  <c r="O10" i="74"/>
  <c r="N10" i="74"/>
  <c r="BW9" i="74"/>
  <c r="BS9" i="74"/>
  <c r="BU9" i="74"/>
  <c r="BR9" i="74"/>
  <c r="BQ9" i="74"/>
  <c r="BP9" i="74"/>
  <c r="BO9" i="74"/>
  <c r="BN9" i="74"/>
  <c r="BM9" i="74"/>
  <c r="BL9" i="74"/>
  <c r="BK9" i="74"/>
  <c r="BJ9" i="74"/>
  <c r="BI9" i="74"/>
  <c r="BH9" i="74"/>
  <c r="BG9" i="74"/>
  <c r="BF9" i="74"/>
  <c r="BE9" i="74"/>
  <c r="BD9" i="74"/>
  <c r="BC9" i="74"/>
  <c r="BB9" i="74"/>
  <c r="AZ9" i="74"/>
  <c r="AY9" i="74"/>
  <c r="O9" i="74"/>
  <c r="N9" i="74"/>
  <c r="BW8" i="74"/>
  <c r="BS8" i="74"/>
  <c r="BU8" i="74"/>
  <c r="BR8" i="74"/>
  <c r="BQ8" i="74"/>
  <c r="BP8" i="74"/>
  <c r="BO8" i="74"/>
  <c r="BN8" i="74"/>
  <c r="BM8" i="74"/>
  <c r="BL8" i="74"/>
  <c r="BK8" i="74"/>
  <c r="BJ8" i="74"/>
  <c r="BI8" i="74"/>
  <c r="BH8" i="74"/>
  <c r="BG8" i="74"/>
  <c r="BF8" i="74"/>
  <c r="BE8" i="74"/>
  <c r="BD8" i="74"/>
  <c r="BC8" i="74"/>
  <c r="BB8" i="74"/>
  <c r="AZ8" i="74"/>
  <c r="AY8" i="74"/>
  <c r="O8" i="74"/>
  <c r="N8" i="74"/>
  <c r="BW7" i="74"/>
  <c r="BT7" i="74"/>
  <c r="BS7" i="74"/>
  <c r="BR7" i="74"/>
  <c r="BU7" i="74"/>
  <c r="BQ7" i="74"/>
  <c r="BP7" i="74"/>
  <c r="BO7" i="74"/>
  <c r="BN7" i="74"/>
  <c r="BM7" i="74"/>
  <c r="BL7" i="74"/>
  <c r="BK7" i="74"/>
  <c r="BJ7" i="74"/>
  <c r="BI7" i="74"/>
  <c r="BH7" i="74"/>
  <c r="BG7" i="74"/>
  <c r="BF7" i="74"/>
  <c r="BE7" i="74"/>
  <c r="BD7" i="74"/>
  <c r="BC7" i="74"/>
  <c r="BB7" i="74"/>
  <c r="AZ7" i="74"/>
  <c r="AY7" i="74"/>
  <c r="O7" i="74"/>
  <c r="N7" i="74"/>
  <c r="BW6" i="74"/>
  <c r="BS6" i="74"/>
  <c r="BU6" i="74"/>
  <c r="BR6" i="74"/>
  <c r="BQ6" i="74"/>
  <c r="BP6" i="74"/>
  <c r="BO6" i="74"/>
  <c r="BN6" i="74"/>
  <c r="BM6" i="74"/>
  <c r="BL6" i="74"/>
  <c r="BK6" i="74"/>
  <c r="BJ6" i="74"/>
  <c r="BI6" i="74"/>
  <c r="BH6" i="74"/>
  <c r="BG6" i="74"/>
  <c r="BF6" i="74"/>
  <c r="BE6" i="74"/>
  <c r="BD6" i="74"/>
  <c r="BC6" i="74"/>
  <c r="BB6" i="74"/>
  <c r="AZ6" i="74"/>
  <c r="AY6" i="74"/>
  <c r="O6" i="74"/>
  <c r="N6" i="74"/>
  <c r="BW5" i="74"/>
  <c r="BT5" i="74"/>
  <c r="BS5" i="74"/>
  <c r="BU5" i="74"/>
  <c r="BR5" i="74"/>
  <c r="BQ5" i="74"/>
  <c r="BP5" i="74"/>
  <c r="BO5" i="74"/>
  <c r="BN5" i="74"/>
  <c r="BM5" i="74"/>
  <c r="BL5" i="74"/>
  <c r="BK5" i="74"/>
  <c r="BJ5" i="74"/>
  <c r="BI5" i="74"/>
  <c r="BH5" i="74"/>
  <c r="BG5" i="74"/>
  <c r="BF5" i="74"/>
  <c r="BE5" i="74"/>
  <c r="BD5" i="74"/>
  <c r="BC5" i="74"/>
  <c r="BB5" i="74"/>
  <c r="AZ5" i="74"/>
  <c r="AY5" i="74"/>
  <c r="O5" i="74"/>
  <c r="N5" i="74"/>
  <c r="BM4" i="74"/>
  <c r="BL4" i="74"/>
  <c r="BK4" i="74"/>
  <c r="BJ4" i="74"/>
  <c r="BI4" i="74"/>
  <c r="BH4" i="74"/>
  <c r="BH11" i="74"/>
  <c r="BH18" i="74"/>
  <c r="BH42" i="74"/>
  <c r="BG4" i="74"/>
  <c r="BG11" i="74"/>
  <c r="BG18" i="74"/>
  <c r="BG42" i="74"/>
  <c r="BF4" i="74"/>
  <c r="BF11" i="74"/>
  <c r="BF18" i="74"/>
  <c r="BF42" i="74"/>
  <c r="BE4" i="74"/>
  <c r="BE11" i="74"/>
  <c r="BE18" i="74"/>
  <c r="BE42" i="74"/>
  <c r="BD4" i="74"/>
  <c r="BD11" i="74"/>
  <c r="BD18" i="74"/>
  <c r="BD42" i="74"/>
  <c r="AX4" i="74"/>
  <c r="AX11" i="74"/>
  <c r="AW4" i="74"/>
  <c r="BS4" i="74"/>
  <c r="AV4" i="74"/>
  <c r="AV11" i="74"/>
  <c r="AV18" i="74"/>
  <c r="AU4" i="74"/>
  <c r="BR4" i="74"/>
  <c r="AT4" i="74"/>
  <c r="AS4" i="74"/>
  <c r="BQ4" i="74"/>
  <c r="AR4" i="74"/>
  <c r="AQ4" i="74"/>
  <c r="AQ11" i="74"/>
  <c r="AP4" i="74"/>
  <c r="AP11" i="74"/>
  <c r="AP18" i="74"/>
  <c r="AP42" i="74"/>
  <c r="AO4" i="74"/>
  <c r="AO11" i="74"/>
  <c r="AN4" i="74"/>
  <c r="AN11" i="74"/>
  <c r="AN18" i="74"/>
  <c r="AM4" i="74"/>
  <c r="AM11" i="74"/>
  <c r="AL4" i="74"/>
  <c r="AK4" i="74"/>
  <c r="AK11" i="74"/>
  <c r="AJ4" i="74"/>
  <c r="AI4" i="74"/>
  <c r="AI11" i="74"/>
  <c r="M4" i="74"/>
  <c r="O4" i="74"/>
  <c r="L4" i="74"/>
  <c r="L11" i="74"/>
  <c r="K4" i="74"/>
  <c r="J4" i="74"/>
  <c r="J11" i="74"/>
  <c r="J18" i="74"/>
  <c r="J42" i="74"/>
  <c r="I4" i="74"/>
  <c r="H4" i="74"/>
  <c r="G4" i="74"/>
  <c r="F4" i="74"/>
  <c r="E4" i="74"/>
  <c r="D4" i="74"/>
  <c r="C4" i="74"/>
  <c r="BN22" i="75"/>
  <c r="N31" i="75"/>
  <c r="BF5" i="75"/>
  <c r="F21" i="75"/>
  <c r="G21" i="75"/>
  <c r="BF8" i="75"/>
  <c r="BN8" i="75"/>
  <c r="BI10" i="75"/>
  <c r="BQ10" i="75"/>
  <c r="BD23" i="75"/>
  <c r="BN37" i="75"/>
  <c r="BJ10" i="75"/>
  <c r="U21" i="75"/>
  <c r="BF32" i="75"/>
  <c r="BJ32" i="75"/>
  <c r="BN32" i="75"/>
  <c r="BC5" i="75"/>
  <c r="BB5" i="75"/>
  <c r="BO5" i="75"/>
  <c r="BD14" i="75"/>
  <c r="BP14" i="75"/>
  <c r="BD33" i="75"/>
  <c r="O6" i="75"/>
  <c r="BF6" i="75"/>
  <c r="BJ6" i="75"/>
  <c r="BI8" i="75"/>
  <c r="BM8" i="75"/>
  <c r="BQ8" i="75"/>
  <c r="BL7" i="75"/>
  <c r="BP7" i="75"/>
  <c r="BD16" i="75"/>
  <c r="BH16" i="75"/>
  <c r="BL16" i="75"/>
  <c r="BS5" i="75"/>
  <c r="AY8" i="75"/>
  <c r="V21" i="75"/>
  <c r="AD21" i="75"/>
  <c r="BE6" i="75"/>
  <c r="BI6" i="75"/>
  <c r="BM6" i="75"/>
  <c r="BQ6" i="75"/>
  <c r="BC32" i="75"/>
  <c r="BG32" i="75"/>
  <c r="BK32" i="75"/>
  <c r="BO32" i="75"/>
  <c r="BS32" i="75"/>
  <c r="BL10" i="75"/>
  <c r="N14" i="75"/>
  <c r="AF13" i="75"/>
  <c r="H21" i="75"/>
  <c r="AY6" i="75"/>
  <c r="AB13" i="75"/>
  <c r="AH35" i="75"/>
  <c r="N7" i="75"/>
  <c r="BF15" i="75"/>
  <c r="BJ15" i="75"/>
  <c r="BJ37" i="75"/>
  <c r="BP16" i="75"/>
  <c r="BE23" i="75"/>
  <c r="BI23" i="75"/>
  <c r="BJ5" i="75"/>
  <c r="AM35" i="75"/>
  <c r="BD9" i="75"/>
  <c r="BH9" i="75"/>
  <c r="BL9" i="75"/>
  <c r="BP9" i="75"/>
  <c r="BD37" i="75"/>
  <c r="BH37" i="75"/>
  <c r="BL37" i="75"/>
  <c r="BP37" i="75"/>
  <c r="G13" i="75"/>
  <c r="BE29" i="75"/>
  <c r="BI29" i="75"/>
  <c r="BM29" i="75"/>
  <c r="BC33" i="75"/>
  <c r="BB33" i="75"/>
  <c r="BK33" i="75"/>
  <c r="BS33" i="75"/>
  <c r="AF4" i="75"/>
  <c r="AF11" i="75"/>
  <c r="AA13" i="75"/>
  <c r="AI13" i="75"/>
  <c r="BF22" i="75"/>
  <c r="N36" i="75"/>
  <c r="BD38" i="75"/>
  <c r="BH38" i="75"/>
  <c r="BL38" i="75"/>
  <c r="BP38" i="75"/>
  <c r="AG4" i="75"/>
  <c r="Y27" i="75"/>
  <c r="I27" i="75"/>
  <c r="BL29" i="75"/>
  <c r="O36" i="75"/>
  <c r="O44" i="75"/>
  <c r="V4" i="75"/>
  <c r="V11" i="75"/>
  <c r="AD4" i="75"/>
  <c r="AD11" i="75"/>
  <c r="AL4" i="75"/>
  <c r="AL11" i="75"/>
  <c r="AT4" i="75"/>
  <c r="AT11" i="75"/>
  <c r="N9" i="75"/>
  <c r="AZ10" i="75"/>
  <c r="BP21" i="75"/>
  <c r="BJ25" i="75"/>
  <c r="BR25" i="75"/>
  <c r="O28" i="75"/>
  <c r="N33" i="75"/>
  <c r="BF33" i="75"/>
  <c r="BJ33" i="75"/>
  <c r="BN33" i="75"/>
  <c r="R35" i="75"/>
  <c r="AP35" i="75"/>
  <c r="AZ37" i="75"/>
  <c r="BN6" i="75"/>
  <c r="BH7" i="75"/>
  <c r="K13" i="75"/>
  <c r="AY16" i="75"/>
  <c r="E21" i="75"/>
  <c r="BQ29" i="75"/>
  <c r="BP31" i="75"/>
  <c r="F35" i="75"/>
  <c r="D13" i="75"/>
  <c r="S27" i="75"/>
  <c r="BP28" i="75"/>
  <c r="AY36" i="75"/>
  <c r="BL15" i="75"/>
  <c r="O22" i="75"/>
  <c r="BR29" i="75"/>
  <c r="AY30" i="75"/>
  <c r="BL36" i="75"/>
  <c r="BD5" i="75"/>
  <c r="BH5" i="75"/>
  <c r="BL5" i="75"/>
  <c r="BP5" i="75"/>
  <c r="T13" i="75"/>
  <c r="AJ13" i="75"/>
  <c r="AR13" i="75"/>
  <c r="AF21" i="75"/>
  <c r="BR22" i="75"/>
  <c r="BF37" i="75"/>
  <c r="AZ18" i="77"/>
  <c r="I4" i="75"/>
  <c r="I11" i="75"/>
  <c r="BF7" i="75"/>
  <c r="BJ7" i="75"/>
  <c r="BN7" i="75"/>
  <c r="N16" i="75"/>
  <c r="BE25" i="75"/>
  <c r="BI25" i="75"/>
  <c r="BM25" i="75"/>
  <c r="BQ25" i="75"/>
  <c r="AT27" i="75"/>
  <c r="BF31" i="75"/>
  <c r="BJ31" i="75"/>
  <c r="BN31" i="75"/>
  <c r="BR31" i="75"/>
  <c r="BQ36" i="75"/>
  <c r="BR7" i="75"/>
  <c r="BW8" i="75"/>
  <c r="O10" i="75"/>
  <c r="BF10" i="75"/>
  <c r="BN10" i="75"/>
  <c r="BW10" i="75"/>
  <c r="S13" i="75"/>
  <c r="BD15" i="75"/>
  <c r="H13" i="75"/>
  <c r="BF25" i="75"/>
  <c r="BN25" i="75"/>
  <c r="J27" i="75"/>
  <c r="U27" i="75"/>
  <c r="AK27" i="75"/>
  <c r="BC30" i="75"/>
  <c r="BB30" i="75"/>
  <c r="BG30" i="75"/>
  <c r="BK30" i="75"/>
  <c r="BO30" i="75"/>
  <c r="BS30" i="75"/>
  <c r="BU30" i="75"/>
  <c r="BE37" i="75"/>
  <c r="BI37" i="75"/>
  <c r="BM37" i="75"/>
  <c r="BQ37" i="75"/>
  <c r="E4" i="75"/>
  <c r="E11" i="75"/>
  <c r="X4" i="75"/>
  <c r="X11" i="75"/>
  <c r="AV4" i="75"/>
  <c r="AV11" i="75"/>
  <c r="BC7" i="75"/>
  <c r="BB7" i="75"/>
  <c r="BG7" i="75"/>
  <c r="BK7" i="75"/>
  <c r="BO7" i="75"/>
  <c r="BS7" i="75"/>
  <c r="BC8" i="75"/>
  <c r="BB8" i="75"/>
  <c r="BG8" i="75"/>
  <c r="BK8" i="75"/>
  <c r="BO8" i="75"/>
  <c r="BJ9" i="75"/>
  <c r="BR9" i="75"/>
  <c r="BC10" i="75"/>
  <c r="BB10" i="75"/>
  <c r="BG10" i="75"/>
  <c r="BK10" i="75"/>
  <c r="BO10" i="75"/>
  <c r="BS10" i="75"/>
  <c r="BL14" i="75"/>
  <c r="J13" i="75"/>
  <c r="BE15" i="75"/>
  <c r="BI15" i="75"/>
  <c r="BM15" i="75"/>
  <c r="BQ15" i="75"/>
  <c r="BC25" i="75"/>
  <c r="BB25" i="75"/>
  <c r="BK25" i="75"/>
  <c r="BS25" i="75"/>
  <c r="BC29" i="75"/>
  <c r="BB29" i="75"/>
  <c r="BK29" i="75"/>
  <c r="AO27" i="75"/>
  <c r="BS29" i="75"/>
  <c r="BL30" i="75"/>
  <c r="BH31" i="75"/>
  <c r="AY32" i="75"/>
  <c r="BI36" i="75"/>
  <c r="BR37" i="75"/>
  <c r="BR38" i="75"/>
  <c r="AV12" i="77"/>
  <c r="N5" i="75"/>
  <c r="AN4" i="75"/>
  <c r="AN11" i="75"/>
  <c r="E27" i="75"/>
  <c r="BB32" i="75"/>
  <c r="BW32" i="75"/>
  <c r="BF36" i="75"/>
  <c r="BJ36" i="75"/>
  <c r="BR36" i="75"/>
  <c r="AU6" i="77"/>
  <c r="BH14" i="75"/>
  <c r="G4" i="75"/>
  <c r="G11" i="75"/>
  <c r="BD7" i="75"/>
  <c r="BD10" i="75"/>
  <c r="BH10" i="75"/>
  <c r="BP10" i="75"/>
  <c r="C13" i="75"/>
  <c r="V13" i="75"/>
  <c r="AD13" i="75"/>
  <c r="AL13" i="75"/>
  <c r="AT13" i="75"/>
  <c r="O15" i="75"/>
  <c r="BN15" i="75"/>
  <c r="BW15" i="75"/>
  <c r="BI16" i="75"/>
  <c r="BQ16" i="75"/>
  <c r="H27" i="75"/>
  <c r="BD29" i="75"/>
  <c r="AI27" i="75"/>
  <c r="BE30" i="75"/>
  <c r="BI30" i="75"/>
  <c r="BM30" i="75"/>
  <c r="BQ30" i="75"/>
  <c r="AY31" i="75"/>
  <c r="BC38" i="75"/>
  <c r="BG38" i="75"/>
  <c r="BK38" i="75"/>
  <c r="BO38" i="75"/>
  <c r="BS38" i="75"/>
  <c r="Z21" i="75"/>
  <c r="AY28" i="75"/>
  <c r="G35" i="75"/>
  <c r="Z35" i="75"/>
  <c r="AY9" i="75"/>
  <c r="R4" i="75"/>
  <c r="R11" i="75"/>
  <c r="AN13" i="75"/>
  <c r="M27" i="75"/>
  <c r="AY22" i="75"/>
  <c r="BK5" i="75"/>
  <c r="Z4" i="75"/>
  <c r="Z11" i="75"/>
  <c r="AH4" i="75"/>
  <c r="AH11" i="75"/>
  <c r="AP4" i="75"/>
  <c r="AP11" i="75"/>
  <c r="U4" i="75"/>
  <c r="BE4" i="75"/>
  <c r="E13" i="75"/>
  <c r="X13" i="75"/>
  <c r="AV13" i="75"/>
  <c r="AA21" i="75"/>
  <c r="BJ22" i="75"/>
  <c r="BL33" i="75"/>
  <c r="AY37" i="75"/>
  <c r="AS4" i="75"/>
  <c r="AS11" i="75"/>
  <c r="H4" i="75"/>
  <c r="H11" i="75"/>
  <c r="BI7" i="75"/>
  <c r="BQ7" i="75"/>
  <c r="BR8" i="75"/>
  <c r="BC16" i="75"/>
  <c r="BB16" i="75"/>
  <c r="BG16" i="75"/>
  <c r="BK16" i="75"/>
  <c r="BO16" i="75"/>
  <c r="BS16" i="75"/>
  <c r="AX21" i="75"/>
  <c r="T21" i="75"/>
  <c r="AB21" i="75"/>
  <c r="BC23" i="75"/>
  <c r="BB23" i="75"/>
  <c r="BG23" i="75"/>
  <c r="BK23" i="75"/>
  <c r="BH28" i="75"/>
  <c r="BC31" i="75"/>
  <c r="BG31" i="75"/>
  <c r="BK31" i="75"/>
  <c r="BO31" i="75"/>
  <c r="BD32" i="75"/>
  <c r="BH32" i="75"/>
  <c r="BL32" i="75"/>
  <c r="BP32" i="75"/>
  <c r="BR32" i="75"/>
  <c r="BU32" i="75"/>
  <c r="BE33" i="75"/>
  <c r="BI33" i="75"/>
  <c r="BM33" i="75"/>
  <c r="BQ33" i="75"/>
  <c r="AE35" i="75"/>
  <c r="I35" i="75"/>
  <c r="BM5" i="75"/>
  <c r="BC6" i="75"/>
  <c r="BB6" i="75"/>
  <c r="BG6" i="75"/>
  <c r="BK6" i="75"/>
  <c r="BO6" i="75"/>
  <c r="BS6" i="75"/>
  <c r="BD8" i="75"/>
  <c r="BH8" i="75"/>
  <c r="BL8" i="75"/>
  <c r="BP8" i="75"/>
  <c r="BE10" i="75"/>
  <c r="BM10" i="75"/>
  <c r="BE14" i="75"/>
  <c r="BI14" i="75"/>
  <c r="BM14" i="75"/>
  <c r="BQ14" i="75"/>
  <c r="BD25" i="75"/>
  <c r="BH25" i="75"/>
  <c r="BL25" i="75"/>
  <c r="BP25" i="75"/>
  <c r="BH29" i="75"/>
  <c r="BP29" i="75"/>
  <c r="BH30" i="75"/>
  <c r="BP30" i="75"/>
  <c r="V27" i="75"/>
  <c r="BE27" i="75"/>
  <c r="AD27" i="75"/>
  <c r="AL27" i="75"/>
  <c r="BE32" i="75"/>
  <c r="BI32" i="75"/>
  <c r="BM32" i="75"/>
  <c r="BQ32" i="75"/>
  <c r="BH33" i="75"/>
  <c r="BP33" i="75"/>
  <c r="X35" i="75"/>
  <c r="AF35" i="75"/>
  <c r="AN35" i="75"/>
  <c r="AV35" i="75"/>
  <c r="AX6" i="77"/>
  <c r="M38" i="103"/>
  <c r="T27" i="75"/>
  <c r="BD27" i="75"/>
  <c r="BD30" i="75"/>
  <c r="BK9" i="75"/>
  <c r="D27" i="75"/>
  <c r="O31" i="75"/>
  <c r="BN36" i="75"/>
  <c r="AZ38" i="75"/>
  <c r="AZ12" i="77"/>
  <c r="AU18" i="77"/>
  <c r="BM28" i="75"/>
  <c r="AB27" i="75"/>
  <c r="L4" i="75"/>
  <c r="L11" i="75"/>
  <c r="AZ6" i="75"/>
  <c r="BG9" i="75"/>
  <c r="Q4" i="75"/>
  <c r="Q11" i="75"/>
  <c r="AB4" i="75"/>
  <c r="AB11" i="75"/>
  <c r="BL6" i="75"/>
  <c r="N10" i="75"/>
  <c r="C21" i="75"/>
  <c r="AA27" i="75"/>
  <c r="C27" i="75"/>
  <c r="AV18" i="77"/>
  <c r="D21" i="75"/>
  <c r="N25" i="75"/>
  <c r="BW25" i="75"/>
  <c r="X27" i="75"/>
  <c r="AN27" i="75"/>
  <c r="N29" i="75"/>
  <c r="AE27" i="75"/>
  <c r="AZ31" i="75"/>
  <c r="O33" i="75"/>
  <c r="H35" i="75"/>
  <c r="V35" i="75"/>
  <c r="AD35" i="75"/>
  <c r="AL35" i="75"/>
  <c r="AT35" i="75"/>
  <c r="BJ38" i="75"/>
  <c r="AX61" i="76"/>
  <c r="AZ6" i="77"/>
  <c r="AX12" i="77"/>
  <c r="AW18" i="77"/>
  <c r="AJ27" i="75"/>
  <c r="O7" i="75"/>
  <c r="BO9" i="75"/>
  <c r="Q13" i="75"/>
  <c r="O14" i="75"/>
  <c r="F4" i="75"/>
  <c r="F11" i="75"/>
  <c r="T4" i="75"/>
  <c r="T11" i="75"/>
  <c r="AR4" i="75"/>
  <c r="AR11" i="75"/>
  <c r="K27" i="75"/>
  <c r="AY38" i="75"/>
  <c r="N8" i="75"/>
  <c r="BR15" i="75"/>
  <c r="X21" i="75"/>
  <c r="AN21" i="75"/>
  <c r="BN21" i="75"/>
  <c r="S21" i="75"/>
  <c r="BD21" i="75"/>
  <c r="AQ4" i="75"/>
  <c r="AQ11" i="75"/>
  <c r="BG5" i="75"/>
  <c r="C4" i="75"/>
  <c r="C11" i="75"/>
  <c r="K4" i="75"/>
  <c r="K11" i="75"/>
  <c r="BJ8" i="75"/>
  <c r="BE9" i="75"/>
  <c r="BI9" i="75"/>
  <c r="BM9" i="75"/>
  <c r="BQ9" i="75"/>
  <c r="AY10" i="75"/>
  <c r="AQ13" i="75"/>
  <c r="R13" i="75"/>
  <c r="Z13" i="75"/>
  <c r="AH13" i="75"/>
  <c r="AP13" i="75"/>
  <c r="AZ14" i="75"/>
  <c r="BC15" i="75"/>
  <c r="BB15" i="75"/>
  <c r="BG15" i="75"/>
  <c r="BK15" i="75"/>
  <c r="BO15" i="75"/>
  <c r="BE16" i="75"/>
  <c r="BM16" i="75"/>
  <c r="G27" i="75"/>
  <c r="BC28" i="75"/>
  <c r="BB28" i="75"/>
  <c r="BG28" i="75"/>
  <c r="BK28" i="75"/>
  <c r="BO28" i="75"/>
  <c r="AZ28" i="75"/>
  <c r="O29" i="75"/>
  <c r="O30" i="75"/>
  <c r="BD31" i="75"/>
  <c r="BL31" i="75"/>
  <c r="AZ32" i="75"/>
  <c r="AU35" i="75"/>
  <c r="N37" i="75"/>
  <c r="AU12" i="77"/>
  <c r="AX18" i="77"/>
  <c r="AR27" i="75"/>
  <c r="AY6" i="77"/>
  <c r="AY12" i="77"/>
  <c r="O5" i="75"/>
  <c r="BC9" i="75"/>
  <c r="BB9" i="75"/>
  <c r="D4" i="75"/>
  <c r="D11" i="75"/>
  <c r="Y4" i="75"/>
  <c r="Y11" i="75"/>
  <c r="AI4" i="75"/>
  <c r="AI11" i="75"/>
  <c r="AY5" i="75"/>
  <c r="BW6" i="75"/>
  <c r="Y13" i="75"/>
  <c r="I13" i="75"/>
  <c r="AY14" i="75"/>
  <c r="AY15" i="75"/>
  <c r="AQ27" i="75"/>
  <c r="AX35" i="75"/>
  <c r="J35" i="75"/>
  <c r="J40" i="75"/>
  <c r="T35" i="75"/>
  <c r="AB35" i="75"/>
  <c r="AJ35" i="75"/>
  <c r="AR35" i="75"/>
  <c r="BD36" i="75"/>
  <c r="E35" i="75"/>
  <c r="M35" i="75"/>
  <c r="AV6" i="77"/>
  <c r="AY18" i="77"/>
  <c r="J4" i="75"/>
  <c r="J11" i="75"/>
  <c r="BR6" i="75"/>
  <c r="BF9" i="75"/>
  <c r="BN9" i="75"/>
  <c r="BH15" i="75"/>
  <c r="BP15" i="75"/>
  <c r="O16" i="75"/>
  <c r="BF16" i="75"/>
  <c r="BJ16" i="75"/>
  <c r="BN16" i="75"/>
  <c r="BR16" i="75"/>
  <c r="Y21" i="75"/>
  <c r="BG25" i="75"/>
  <c r="BO25" i="75"/>
  <c r="BD28" i="75"/>
  <c r="BL28" i="75"/>
  <c r="R27" i="75"/>
  <c r="Z27" i="75"/>
  <c r="AH27" i="75"/>
  <c r="AP27" i="75"/>
  <c r="BG33" i="75"/>
  <c r="BO33" i="75"/>
  <c r="AZ33" i="75"/>
  <c r="W35" i="75"/>
  <c r="C35" i="75"/>
  <c r="K35" i="75"/>
  <c r="BE36" i="75"/>
  <c r="BM36" i="75"/>
  <c r="BC37" i="75"/>
  <c r="BB37" i="75"/>
  <c r="BG37" i="75"/>
  <c r="BK37" i="75"/>
  <c r="BO37" i="75"/>
  <c r="BW37" i="75"/>
  <c r="D35" i="75"/>
  <c r="BF38" i="75"/>
  <c r="BN38" i="75"/>
  <c r="BW38" i="75"/>
  <c r="N44" i="75"/>
  <c r="AW6" i="77"/>
  <c r="AW12" i="77"/>
  <c r="AL12" i="77"/>
  <c r="CA12" i="77"/>
  <c r="AH6" i="77"/>
  <c r="AQ6" i="77"/>
  <c r="CF6" i="77"/>
  <c r="BR6" i="77"/>
  <c r="BE12" i="77"/>
  <c r="BV12" i="77"/>
  <c r="AH18" i="77"/>
  <c r="AQ18" i="77"/>
  <c r="CF18" i="77"/>
  <c r="BJ18" i="77"/>
  <c r="BR18" i="77"/>
  <c r="AO12" i="77"/>
  <c r="CD12" i="77"/>
  <c r="AR6" i="77"/>
  <c r="CG6" i="77"/>
  <c r="BM6" i="77"/>
  <c r="AP12" i="77"/>
  <c r="CE12" i="77"/>
  <c r="BM18" i="77"/>
  <c r="AH12" i="77"/>
  <c r="BJ12" i="77"/>
  <c r="AR18" i="77"/>
  <c r="CG18" i="77"/>
  <c r="AN6" i="77"/>
  <c r="CC6" i="77"/>
  <c r="AN18" i="77"/>
  <c r="CC18" i="77"/>
  <c r="AI6" i="77"/>
  <c r="AI18" i="77"/>
  <c r="ED6" i="76"/>
  <c r="DV6" i="76"/>
  <c r="BF59" i="76"/>
  <c r="DW59" i="76"/>
  <c r="DW6" i="76"/>
  <c r="DQ6" i="76"/>
  <c r="DY6" i="76"/>
  <c r="DZ6" i="76"/>
  <c r="CB59" i="76"/>
  <c r="AT59" i="76"/>
  <c r="CC59" i="76"/>
  <c r="N59" i="76"/>
  <c r="CE59" i="76"/>
  <c r="DD6" i="76"/>
  <c r="DL6" i="76"/>
  <c r="DU6" i="76"/>
  <c r="BL6" i="76"/>
  <c r="DG6" i="76"/>
  <c r="DB13" i="76"/>
  <c r="BK13" i="76"/>
  <c r="EB13" i="76"/>
  <c r="BO13" i="76"/>
  <c r="EF13" i="76"/>
  <c r="DJ13" i="76"/>
  <c r="BC13" i="76"/>
  <c r="DT13" i="76"/>
  <c r="AZ16" i="76"/>
  <c r="AZ13" i="76"/>
  <c r="DQ13" i="76"/>
  <c r="BA13" i="76"/>
  <c r="DR13" i="76"/>
  <c r="O26" i="76"/>
  <c r="CF26" i="76"/>
  <c r="N26" i="76"/>
  <c r="CE26" i="76"/>
  <c r="CC26" i="76"/>
  <c r="N32" i="76"/>
  <c r="CE32" i="76"/>
  <c r="CC32" i="76"/>
  <c r="O38" i="76"/>
  <c r="CF38" i="76"/>
  <c r="DJ6" i="76"/>
  <c r="BC26" i="76"/>
  <c r="DT26" i="76"/>
  <c r="O32" i="76"/>
  <c r="CF32" i="76"/>
  <c r="AZ40" i="76"/>
  <c r="AZ38" i="76"/>
  <c r="DQ38" i="76"/>
  <c r="BA38" i="76"/>
  <c r="DR38" i="76"/>
  <c r="BL46" i="76"/>
  <c r="EC46" i="76"/>
  <c r="DB46" i="76"/>
  <c r="BK46" i="76"/>
  <c r="EB46" i="76"/>
  <c r="BO46" i="76"/>
  <c r="EF46" i="76"/>
  <c r="DJ46" i="76"/>
  <c r="BJ46" i="76"/>
  <c r="EA46" i="76"/>
  <c r="AI58" i="76"/>
  <c r="N6" i="76"/>
  <c r="CE6" i="76"/>
  <c r="BN6" i="76"/>
  <c r="EE6" i="76"/>
  <c r="DK6" i="76"/>
  <c r="BJ13" i="76"/>
  <c r="EA13" i="76"/>
  <c r="BE13" i="76"/>
  <c r="DV13" i="76"/>
  <c r="DB20" i="76"/>
  <c r="BK20" i="76"/>
  <c r="EB20" i="76"/>
  <c r="BO20" i="76"/>
  <c r="EF20" i="76"/>
  <c r="DJ20" i="76"/>
  <c r="BA26" i="76"/>
  <c r="DR26" i="76"/>
  <c r="AZ28" i="76"/>
  <c r="BI26" i="76"/>
  <c r="DZ26" i="76"/>
  <c r="BA32" i="76"/>
  <c r="DR32" i="76"/>
  <c r="AZ35" i="76"/>
  <c r="AZ32" i="76"/>
  <c r="DQ32" i="76"/>
  <c r="BI32" i="76"/>
  <c r="DZ32" i="76"/>
  <c r="DF51" i="76"/>
  <c r="BM51" i="76"/>
  <c r="ED51" i="76"/>
  <c r="DN51" i="76"/>
  <c r="BQ51" i="76"/>
  <c r="EH51" i="76"/>
  <c r="AK58" i="76"/>
  <c r="AK59" i="76"/>
  <c r="DG59" i="76"/>
  <c r="AL59" i="76"/>
  <c r="DT6" i="76"/>
  <c r="BN46" i="76"/>
  <c r="EE46" i="76"/>
  <c r="DH46" i="76"/>
  <c r="DM6" i="76"/>
  <c r="BG20" i="76"/>
  <c r="DX20" i="76"/>
  <c r="BG26" i="76"/>
  <c r="DX26" i="76"/>
  <c r="BG32" i="76"/>
  <c r="DX32" i="76"/>
  <c r="BH32" i="76"/>
  <c r="DY32" i="76"/>
  <c r="BC38" i="76"/>
  <c r="DT38" i="76"/>
  <c r="BD38" i="76"/>
  <c r="DU38" i="76"/>
  <c r="AQ58" i="76"/>
  <c r="DO59" i="76"/>
  <c r="BP6" i="76"/>
  <c r="EG6" i="76"/>
  <c r="BZ6" i="76"/>
  <c r="DN6" i="76"/>
  <c r="BG13" i="76"/>
  <c r="DX13" i="76"/>
  <c r="BP20" i="76"/>
  <c r="EG20" i="76"/>
  <c r="DL20" i="76"/>
  <c r="BL20" i="76"/>
  <c r="EC20" i="76"/>
  <c r="BC20" i="76"/>
  <c r="DT20" i="76"/>
  <c r="DB26" i="76"/>
  <c r="BK26" i="76"/>
  <c r="EB26" i="76"/>
  <c r="BO26" i="76"/>
  <c r="EF26" i="76"/>
  <c r="DJ26" i="76"/>
  <c r="BB38" i="76"/>
  <c r="DS38" i="76"/>
  <c r="N58" i="76"/>
  <c r="CE58" i="76"/>
  <c r="CC58" i="76"/>
  <c r="BN51" i="76"/>
  <c r="EE51" i="76"/>
  <c r="DH51" i="76"/>
  <c r="BJ51" i="76"/>
  <c r="EA51" i="76"/>
  <c r="AS58" i="76"/>
  <c r="DA6" i="76"/>
  <c r="AJ59" i="76"/>
  <c r="DI6" i="76"/>
  <c r="AR59" i="76"/>
  <c r="BA6" i="76"/>
  <c r="BQ6" i="76"/>
  <c r="EH6" i="76"/>
  <c r="CB6" i="76"/>
  <c r="DC6" i="76"/>
  <c r="DO6" i="76"/>
  <c r="BA20" i="76"/>
  <c r="DR20" i="76"/>
  <c r="BI20" i="76"/>
  <c r="DZ20" i="76"/>
  <c r="BL26" i="76"/>
  <c r="EC26" i="76"/>
  <c r="AZ26" i="76"/>
  <c r="DQ26" i="76"/>
  <c r="J59" i="76"/>
  <c r="CA6" i="76"/>
  <c r="AS59" i="76"/>
  <c r="BB59" i="76"/>
  <c r="DS59" i="76"/>
  <c r="DS6" i="76"/>
  <c r="BN13" i="76"/>
  <c r="EE13" i="76"/>
  <c r="DH13" i="76"/>
  <c r="O20" i="76"/>
  <c r="CF20" i="76"/>
  <c r="N20" i="76"/>
  <c r="CE20" i="76"/>
  <c r="CC20" i="76"/>
  <c r="BP26" i="76"/>
  <c r="EG26" i="76"/>
  <c r="DL26" i="76"/>
  <c r="BQ13" i="76"/>
  <c r="EH13" i="76"/>
  <c r="N38" i="76"/>
  <c r="CE38" i="76"/>
  <c r="BQ46" i="76"/>
  <c r="EH46" i="76"/>
  <c r="O51" i="76"/>
  <c r="CF51" i="76"/>
  <c r="BM20" i="76"/>
  <c r="ED20" i="76"/>
  <c r="AZ21" i="76"/>
  <c r="AZ20" i="76"/>
  <c r="DQ20" i="76"/>
  <c r="CC46" i="76"/>
  <c r="BK51" i="76"/>
  <c r="EB51" i="76"/>
  <c r="DJ51" i="76"/>
  <c r="AL58" i="76"/>
  <c r="DC58" i="76"/>
  <c r="AT58" i="76"/>
  <c r="DK58" i="76"/>
  <c r="CD13" i="76"/>
  <c r="BN26" i="76"/>
  <c r="EE26" i="76"/>
  <c r="CD46" i="76"/>
  <c r="AM58" i="76"/>
  <c r="AU58" i="76"/>
  <c r="AU59" i="76"/>
  <c r="DN20" i="76"/>
  <c r="BM46" i="76"/>
  <c r="ED46" i="76"/>
  <c r="M58" i="76"/>
  <c r="AN58" i="76"/>
  <c r="DE58" i="76"/>
  <c r="AV58" i="76"/>
  <c r="DM58" i="76"/>
  <c r="AO58" i="76"/>
  <c r="AW58" i="76"/>
  <c r="AW59" i="76"/>
  <c r="BT7" i="75"/>
  <c r="AF27" i="75"/>
  <c r="BJ28" i="75"/>
  <c r="AV27" i="75"/>
  <c r="BR28" i="75"/>
  <c r="S4" i="75"/>
  <c r="AA4" i="75"/>
  <c r="BI5" i="75"/>
  <c r="BQ5" i="75"/>
  <c r="BT5" i="75"/>
  <c r="BD6" i="75"/>
  <c r="BW7" i="75"/>
  <c r="AZ9" i="75"/>
  <c r="BS9" i="75"/>
  <c r="L13" i="75"/>
  <c r="AO13" i="75"/>
  <c r="BE22" i="75"/>
  <c r="U35" i="75"/>
  <c r="BE38" i="75"/>
  <c r="BI38" i="75"/>
  <c r="AC35" i="75"/>
  <c r="AK35" i="75"/>
  <c r="BM38" i="75"/>
  <c r="BQ38" i="75"/>
  <c r="AS35" i="75"/>
  <c r="BF14" i="75"/>
  <c r="W13" i="75"/>
  <c r="BF13" i="75"/>
  <c r="AE13" i="75"/>
  <c r="BN14" i="75"/>
  <c r="AM13" i="75"/>
  <c r="BW14" i="75"/>
  <c r="AU13" i="75"/>
  <c r="BJ14" i="75"/>
  <c r="N15" i="75"/>
  <c r="BG22" i="75"/>
  <c r="AJ4" i="75"/>
  <c r="AJ11" i="75"/>
  <c r="BE8" i="75"/>
  <c r="AC13" i="75"/>
  <c r="BI13" i="75"/>
  <c r="AC4" i="75"/>
  <c r="AK4" i="75"/>
  <c r="BN5" i="75"/>
  <c r="AM4" i="75"/>
  <c r="BW5" i="75"/>
  <c r="AU4" i="75"/>
  <c r="BE5" i="75"/>
  <c r="N6" i="75"/>
  <c r="AZ7" i="75"/>
  <c r="AG11" i="75"/>
  <c r="F13" i="75"/>
  <c r="BS15" i="75"/>
  <c r="AZ15" i="75"/>
  <c r="AZ16" i="75"/>
  <c r="AC21" i="75"/>
  <c r="BI22" i="75"/>
  <c r="AK21" i="75"/>
  <c r="BM22" i="75"/>
  <c r="AS21" i="75"/>
  <c r="BQ22" i="75"/>
  <c r="BF23" i="75"/>
  <c r="W21" i="75"/>
  <c r="BJ23" i="75"/>
  <c r="AE21" i="75"/>
  <c r="M4" i="75"/>
  <c r="BR5" i="75"/>
  <c r="AY7" i="75"/>
  <c r="BR10" i="75"/>
  <c r="AG13" i="75"/>
  <c r="AS13" i="75"/>
  <c r="BW16" i="75"/>
  <c r="W4" i="75"/>
  <c r="AE4" i="75"/>
  <c r="AW4" i="75"/>
  <c r="O8" i="75"/>
  <c r="U13" i="75"/>
  <c r="BR14" i="75"/>
  <c r="AY21" i="75"/>
  <c r="BP4" i="75"/>
  <c r="AO4" i="75"/>
  <c r="AZ5" i="75"/>
  <c r="AX4" i="75"/>
  <c r="BE7" i="75"/>
  <c r="BM7" i="75"/>
  <c r="BS8" i="75"/>
  <c r="AZ8" i="75"/>
  <c r="O9" i="75"/>
  <c r="BW9" i="75"/>
  <c r="AW13" i="75"/>
  <c r="BH6" i="75"/>
  <c r="BP6" i="75"/>
  <c r="AK13" i="75"/>
  <c r="BC22" i="75"/>
  <c r="Q21" i="75"/>
  <c r="BK22" i="75"/>
  <c r="AG21" i="75"/>
  <c r="AO21" i="75"/>
  <c r="BO22" i="75"/>
  <c r="BS22" i="75"/>
  <c r="AW21" i="75"/>
  <c r="AZ21" i="75"/>
  <c r="BC14" i="75"/>
  <c r="BK14" i="75"/>
  <c r="BS14" i="75"/>
  <c r="BW22" i="75"/>
  <c r="AZ25" i="75"/>
  <c r="AY25" i="75"/>
  <c r="AX27" i="75"/>
  <c r="AZ29" i="75"/>
  <c r="AY29" i="75"/>
  <c r="AZ30" i="75"/>
  <c r="BW30" i="75"/>
  <c r="BE31" i="75"/>
  <c r="BI31" i="75"/>
  <c r="BM31" i="75"/>
  <c r="BQ31" i="75"/>
  <c r="L35" i="75"/>
  <c r="O38" i="75"/>
  <c r="N38" i="75"/>
  <c r="M13" i="75"/>
  <c r="AW27" i="75"/>
  <c r="BC36" i="75"/>
  <c r="Q35" i="75"/>
  <c r="Y35" i="75"/>
  <c r="BG36" i="75"/>
  <c r="BK36" i="75"/>
  <c r="AG35" i="75"/>
  <c r="AO35" i="75"/>
  <c r="BO36" i="75"/>
  <c r="BS36" i="75"/>
  <c r="AZ36" i="75"/>
  <c r="AW35" i="75"/>
  <c r="AV21" i="75"/>
  <c r="BD22" i="75"/>
  <c r="BH22" i="75"/>
  <c r="BL22" i="75"/>
  <c r="BP22" i="75"/>
  <c r="AZ22" i="75"/>
  <c r="BH23" i="75"/>
  <c r="BG29" i="75"/>
  <c r="BW36" i="75"/>
  <c r="BG14" i="75"/>
  <c r="BO14" i="75"/>
  <c r="AG27" i="75"/>
  <c r="BK27" i="75"/>
  <c r="BI28" i="75"/>
  <c r="AC27" i="75"/>
  <c r="BQ28" i="75"/>
  <c r="AS27" i="75"/>
  <c r="BQ27" i="75"/>
  <c r="BE28" i="75"/>
  <c r="BJ29" i="75"/>
  <c r="N30" i="75"/>
  <c r="BW31" i="75"/>
  <c r="BS31" i="75"/>
  <c r="O32" i="75"/>
  <c r="N32" i="75"/>
  <c r="S35" i="75"/>
  <c r="AA35" i="75"/>
  <c r="AI35" i="75"/>
  <c r="AQ35" i="75"/>
  <c r="N28" i="75"/>
  <c r="L27" i="75"/>
  <c r="W27" i="75"/>
  <c r="BF29" i="75"/>
  <c r="AM27" i="75"/>
  <c r="BN29" i="75"/>
  <c r="AU27" i="75"/>
  <c r="BW29" i="75"/>
  <c r="AX13" i="75"/>
  <c r="BL21" i="75"/>
  <c r="N22" i="75"/>
  <c r="L21" i="75"/>
  <c r="O25" i="75"/>
  <c r="Q27" i="75"/>
  <c r="BF28" i="75"/>
  <c r="BN28" i="75"/>
  <c r="BW28" i="75"/>
  <c r="F27" i="75"/>
  <c r="BO29" i="75"/>
  <c r="BR33" i="75"/>
  <c r="BW33" i="75"/>
  <c r="BB38" i="75"/>
  <c r="BS28" i="75"/>
  <c r="BH36" i="75"/>
  <c r="BP36" i="75"/>
  <c r="BS37" i="75"/>
  <c r="AY33" i="75"/>
  <c r="O37" i="75"/>
  <c r="O40" i="74"/>
  <c r="AM18" i="74"/>
  <c r="BN11" i="74"/>
  <c r="K42" i="74"/>
  <c r="BU21" i="74"/>
  <c r="AN42" i="74"/>
  <c r="AV42" i="74"/>
  <c r="BU27" i="74"/>
  <c r="BT27" i="74"/>
  <c r="AK18" i="74"/>
  <c r="BM11" i="74"/>
  <c r="L18" i="74"/>
  <c r="N11" i="74"/>
  <c r="BO11" i="74"/>
  <c r="AO18" i="74"/>
  <c r="BT4" i="74"/>
  <c r="BU4" i="74"/>
  <c r="BB4" i="74"/>
  <c r="BB11" i="74"/>
  <c r="BB18" i="74"/>
  <c r="BB40" i="74"/>
  <c r="K44" i="74"/>
  <c r="AY11" i="74"/>
  <c r="AX18" i="74"/>
  <c r="BQ45" i="74"/>
  <c r="BB27" i="74"/>
  <c r="BT40" i="74"/>
  <c r="AI18" i="74"/>
  <c r="BL11" i="74"/>
  <c r="BP11" i="74"/>
  <c r="AQ18" i="74"/>
  <c r="AZ40" i="74"/>
  <c r="BW27" i="74"/>
  <c r="BI42" i="74"/>
  <c r="N4" i="74"/>
  <c r="BN4" i="74"/>
  <c r="BW4" i="74"/>
  <c r="BT6" i="74"/>
  <c r="AS11" i="74"/>
  <c r="BT13" i="74"/>
  <c r="AZ21" i="74"/>
  <c r="BQ21" i="74"/>
  <c r="BT21" i="74"/>
  <c r="BT30" i="74"/>
  <c r="BC35" i="74"/>
  <c r="AI40" i="74"/>
  <c r="BL40" i="74"/>
  <c r="AQ40" i="74"/>
  <c r="BP40" i="74"/>
  <c r="BP45" i="74"/>
  <c r="AY40" i="74"/>
  <c r="BO4" i="74"/>
  <c r="BT8" i="74"/>
  <c r="AU11" i="74"/>
  <c r="BW13" i="74"/>
  <c r="BT15" i="74"/>
  <c r="AZ27" i="74"/>
  <c r="BT32" i="74"/>
  <c r="BT36" i="74"/>
  <c r="AK40" i="74"/>
  <c r="BM40" i="74"/>
  <c r="BP4" i="74"/>
  <c r="AZ4" i="74"/>
  <c r="BT9" i="74"/>
  <c r="M11" i="74"/>
  <c r="BT16" i="74"/>
  <c r="BT33" i="74"/>
  <c r="BT37" i="74"/>
  <c r="AW11" i="74"/>
  <c r="AZ11" i="74"/>
  <c r="BT22" i="74"/>
  <c r="BC27" i="74"/>
  <c r="BC40" i="74"/>
  <c r="BC45" i="74"/>
  <c r="BT38" i="74"/>
  <c r="L40" i="74"/>
  <c r="N40" i="74"/>
  <c r="AM40" i="74"/>
  <c r="BN40" i="74"/>
  <c r="BO45" i="74"/>
  <c r="AU40" i="74"/>
  <c r="AY4" i="74"/>
  <c r="BC4" i="74"/>
  <c r="BC11" i="74"/>
  <c r="BC18" i="74"/>
  <c r="BK35" i="75"/>
  <c r="BP13" i="75"/>
  <c r="BT32" i="75"/>
  <c r="BN35" i="75"/>
  <c r="AM40" i="75"/>
  <c r="J18" i="75"/>
  <c r="J42" i="75"/>
  <c r="BT6" i="75"/>
  <c r="BT10" i="75"/>
  <c r="BJ13" i="75"/>
  <c r="BU7" i="75"/>
  <c r="AH40" i="75"/>
  <c r="BT33" i="75"/>
  <c r="BU29" i="75"/>
  <c r="BU33" i="75"/>
  <c r="BU5" i="75"/>
  <c r="BC11" i="75"/>
  <c r="BB11" i="75"/>
  <c r="R18" i="75"/>
  <c r="BQ11" i="75"/>
  <c r="AT18" i="75"/>
  <c r="BH21" i="75"/>
  <c r="BE21" i="75"/>
  <c r="BO13" i="75"/>
  <c r="AB18" i="75"/>
  <c r="N13" i="75"/>
  <c r="AB40" i="75"/>
  <c r="G40" i="75"/>
  <c r="S40" i="75"/>
  <c r="K18" i="75"/>
  <c r="N35" i="75"/>
  <c r="BE13" i="75"/>
  <c r="BH13" i="75"/>
  <c r="BT30" i="75"/>
  <c r="BK4" i="75"/>
  <c r="BL13" i="75"/>
  <c r="BT29" i="75"/>
  <c r="BN13" i="75"/>
  <c r="BS35" i="75"/>
  <c r="T40" i="75"/>
  <c r="BJ35" i="75"/>
  <c r="C18" i="75"/>
  <c r="BT16" i="75"/>
  <c r="H18" i="75"/>
  <c r="BU38" i="75"/>
  <c r="BD13" i="75"/>
  <c r="U11" i="75"/>
  <c r="U18" i="75"/>
  <c r="AF18" i="75"/>
  <c r="G18" i="75"/>
  <c r="BC27" i="75"/>
  <c r="BU25" i="75"/>
  <c r="BG35" i="75"/>
  <c r="BL27" i="75"/>
  <c r="AT40" i="75"/>
  <c r="BQ13" i="75"/>
  <c r="BC35" i="75"/>
  <c r="T18" i="75"/>
  <c r="BL35" i="75"/>
  <c r="BO35" i="75"/>
  <c r="AF40" i="75"/>
  <c r="BO27" i="75"/>
  <c r="BG21" i="75"/>
  <c r="AY35" i="75"/>
  <c r="AR18" i="75"/>
  <c r="AL40" i="75"/>
  <c r="I40" i="75"/>
  <c r="BB31" i="75"/>
  <c r="BB27" i="75"/>
  <c r="F40" i="75"/>
  <c r="AJ18" i="75"/>
  <c r="BQ35" i="75"/>
  <c r="AL18" i="75"/>
  <c r="BM27" i="75"/>
  <c r="BT25" i="75"/>
  <c r="N27" i="75"/>
  <c r="BT38" i="75"/>
  <c r="Z40" i="75"/>
  <c r="D18" i="75"/>
  <c r="AD18" i="75"/>
  <c r="V18" i="75"/>
  <c r="BF35" i="75"/>
  <c r="AJ40" i="75"/>
  <c r="BQ4" i="75"/>
  <c r="AB42" i="75"/>
  <c r="R40" i="75"/>
  <c r="I18" i="75"/>
  <c r="Z18" i="75"/>
  <c r="BM13" i="75"/>
  <c r="AA40" i="75"/>
  <c r="BE35" i="75"/>
  <c r="BU10" i="75"/>
  <c r="AN18" i="75"/>
  <c r="M40" i="75"/>
  <c r="F18" i="75"/>
  <c r="E40" i="75"/>
  <c r="BG11" i="75"/>
  <c r="AP18" i="75"/>
  <c r="BL4" i="75"/>
  <c r="AQ18" i="75"/>
  <c r="BP11" i="75"/>
  <c r="BU16" i="75"/>
  <c r="BI35" i="75"/>
  <c r="BF27" i="75"/>
  <c r="AR40" i="75"/>
  <c r="BW35" i="75"/>
  <c r="K40" i="75"/>
  <c r="K42" i="75"/>
  <c r="H40" i="75"/>
  <c r="C40" i="75"/>
  <c r="AP40" i="75"/>
  <c r="D40" i="75"/>
  <c r="AV18" i="75"/>
  <c r="AX40" i="75"/>
  <c r="BJ27" i="75"/>
  <c r="AD40" i="75"/>
  <c r="X18" i="75"/>
  <c r="BS27" i="75"/>
  <c r="BT27" i="75"/>
  <c r="Q18" i="75"/>
  <c r="BG13" i="75"/>
  <c r="AH18" i="75"/>
  <c r="AH42" i="75"/>
  <c r="X40" i="75"/>
  <c r="V40" i="75"/>
  <c r="E18" i="75"/>
  <c r="AV40" i="75"/>
  <c r="BP35" i="75"/>
  <c r="N4" i="75"/>
  <c r="Y18" i="75"/>
  <c r="BC4" i="75"/>
  <c r="BG27" i="75"/>
  <c r="BU6" i="75"/>
  <c r="BH35" i="75"/>
  <c r="N11" i="75"/>
  <c r="BD35" i="75"/>
  <c r="BR35" i="75"/>
  <c r="BB4" i="75"/>
  <c r="BK13" i="75"/>
  <c r="U40" i="75"/>
  <c r="BN27" i="75"/>
  <c r="O35" i="75"/>
  <c r="AN40" i="75"/>
  <c r="BH27" i="75"/>
  <c r="Y40" i="75"/>
  <c r="L18" i="75"/>
  <c r="N18" i="75"/>
  <c r="BP27" i="75"/>
  <c r="BI27" i="75"/>
  <c r="O13" i="75"/>
  <c r="BG4" i="75"/>
  <c r="BM35" i="75"/>
  <c r="DB59" i="76"/>
  <c r="BK59" i="76"/>
  <c r="EB59" i="76"/>
  <c r="DL59" i="76"/>
  <c r="BP59" i="76"/>
  <c r="EG59" i="76"/>
  <c r="AW61" i="76"/>
  <c r="BQ59" i="76"/>
  <c r="EH59" i="76"/>
  <c r="DN59" i="76"/>
  <c r="DC59" i="76"/>
  <c r="DI59" i="76"/>
  <c r="CZ58" i="76"/>
  <c r="BJ58" i="76"/>
  <c r="EA58" i="76"/>
  <c r="DD58" i="76"/>
  <c r="BL58" i="76"/>
  <c r="EC58" i="76"/>
  <c r="DA59" i="76"/>
  <c r="BN58" i="76"/>
  <c r="EE58" i="76"/>
  <c r="DH58" i="76"/>
  <c r="BG59" i="76"/>
  <c r="DX59" i="76"/>
  <c r="AM59" i="76"/>
  <c r="BI59" i="76"/>
  <c r="DZ59" i="76"/>
  <c r="DL58" i="76"/>
  <c r="BP58" i="76"/>
  <c r="EG58" i="76"/>
  <c r="DF58" i="76"/>
  <c r="BM58" i="76"/>
  <c r="ED58" i="76"/>
  <c r="O58" i="76"/>
  <c r="CF58" i="76"/>
  <c r="CD58" i="76"/>
  <c r="CA59" i="76"/>
  <c r="AI59" i="76"/>
  <c r="AV59" i="76"/>
  <c r="BE59" i="76"/>
  <c r="DV59" i="76"/>
  <c r="AZ59" i="76"/>
  <c r="DQ59" i="76"/>
  <c r="AQ59" i="76"/>
  <c r="BO58" i="76"/>
  <c r="EF58" i="76"/>
  <c r="DJ58" i="76"/>
  <c r="AN59" i="76"/>
  <c r="EC6" i="76"/>
  <c r="BL59" i="76"/>
  <c r="EC59" i="76"/>
  <c r="BH59" i="76"/>
  <c r="DY59" i="76"/>
  <c r="DR6" i="76"/>
  <c r="BA59" i="76"/>
  <c r="DR59" i="76"/>
  <c r="DK59" i="76"/>
  <c r="DN58" i="76"/>
  <c r="BQ58" i="76"/>
  <c r="EH58" i="76"/>
  <c r="DJ59" i="76"/>
  <c r="BO59" i="76"/>
  <c r="EF59" i="76"/>
  <c r="DB58" i="76"/>
  <c r="BK58" i="76"/>
  <c r="EB58" i="76"/>
  <c r="BC59" i="76"/>
  <c r="DT59" i="76"/>
  <c r="AO59" i="76"/>
  <c r="M59" i="76"/>
  <c r="BD59" i="76"/>
  <c r="DU59" i="76"/>
  <c r="BM59" i="76"/>
  <c r="ED59" i="76"/>
  <c r="BD4" i="75"/>
  <c r="S11" i="75"/>
  <c r="Q40" i="75"/>
  <c r="AX11" i="75"/>
  <c r="AZ4" i="75"/>
  <c r="AY4" i="75"/>
  <c r="BS4" i="75"/>
  <c r="AW11" i="75"/>
  <c r="W40" i="75"/>
  <c r="BF21" i="75"/>
  <c r="BK11" i="75"/>
  <c r="AG18" i="75"/>
  <c r="BW13" i="75"/>
  <c r="BR13" i="75"/>
  <c r="AS18" i="75"/>
  <c r="BU9" i="75"/>
  <c r="BT9" i="75"/>
  <c r="BU31" i="75"/>
  <c r="BT31" i="75"/>
  <c r="AQ40" i="75"/>
  <c r="BT22" i="75"/>
  <c r="BU22" i="75"/>
  <c r="BB22" i="75"/>
  <c r="BB21" i="75"/>
  <c r="BC21" i="75"/>
  <c r="BS13" i="75"/>
  <c r="AK11" i="75"/>
  <c r="BM4" i="75"/>
  <c r="AI18" i="75"/>
  <c r="BL11" i="75"/>
  <c r="BU37" i="75"/>
  <c r="BT37" i="75"/>
  <c r="BR27" i="75"/>
  <c r="BW27" i="75"/>
  <c r="BO4" i="75"/>
  <c r="AO11" i="75"/>
  <c r="BJ4" i="75"/>
  <c r="AE11" i="75"/>
  <c r="BT28" i="75"/>
  <c r="BU28" i="75"/>
  <c r="BW21" i="75"/>
  <c r="BU14" i="75"/>
  <c r="BT14" i="75"/>
  <c r="AO40" i="75"/>
  <c r="BO21" i="75"/>
  <c r="W11" i="75"/>
  <c r="BF4" i="75"/>
  <c r="AS40" i="75"/>
  <c r="BQ40" i="75"/>
  <c r="BQ21" i="75"/>
  <c r="AW40" i="75"/>
  <c r="BS21" i="75"/>
  <c r="O27" i="75"/>
  <c r="AU40" i="75"/>
  <c r="BR21" i="75"/>
  <c r="AG40" i="75"/>
  <c r="BK40" i="75"/>
  <c r="BK21" i="75"/>
  <c r="O4" i="75"/>
  <c r="M11" i="75"/>
  <c r="BW4" i="75"/>
  <c r="BR4" i="75"/>
  <c r="AU11" i="75"/>
  <c r="L40" i="75"/>
  <c r="N21" i="75"/>
  <c r="O21" i="75"/>
  <c r="AC11" i="75"/>
  <c r="BI4" i="75"/>
  <c r="BU36" i="75"/>
  <c r="BT36" i="75"/>
  <c r="AI40" i="75"/>
  <c r="AZ27" i="75"/>
  <c r="AY27" i="75"/>
  <c r="BC13" i="75"/>
  <c r="BB14" i="75"/>
  <c r="BB13" i="75"/>
  <c r="BT8" i="75"/>
  <c r="BU8" i="75"/>
  <c r="BB36" i="75"/>
  <c r="BB35" i="75"/>
  <c r="AK40" i="75"/>
  <c r="BM21" i="75"/>
  <c r="AC40" i="75"/>
  <c r="BI21" i="75"/>
  <c r="AZ13" i="75"/>
  <c r="AY13" i="75"/>
  <c r="AZ35" i="75"/>
  <c r="BJ21" i="75"/>
  <c r="AE40" i="75"/>
  <c r="BU15" i="75"/>
  <c r="BT15" i="75"/>
  <c r="AM11" i="75"/>
  <c r="BN4" i="75"/>
  <c r="BH4" i="75"/>
  <c r="AA11" i="75"/>
  <c r="M18" i="74"/>
  <c r="O11" i="74"/>
  <c r="AY18" i="74"/>
  <c r="AX42" i="74"/>
  <c r="AZ18" i="74"/>
  <c r="AO42" i="74"/>
  <c r="BO18" i="74"/>
  <c r="BO42" i="74"/>
  <c r="AI42" i="74"/>
  <c r="BL18" i="74"/>
  <c r="BL42" i="74"/>
  <c r="BC42" i="74"/>
  <c r="BS11" i="74"/>
  <c r="AW18" i="74"/>
  <c r="BM45" i="74"/>
  <c r="N18" i="74"/>
  <c r="L42" i="74"/>
  <c r="N42" i="74"/>
  <c r="BQ11" i="74"/>
  <c r="AS18" i="74"/>
  <c r="BB42" i="74"/>
  <c r="BM18" i="74"/>
  <c r="BM42" i="74"/>
  <c r="AK42" i="74"/>
  <c r="AU18" i="74"/>
  <c r="BW11" i="74"/>
  <c r="BR11" i="74"/>
  <c r="L44" i="74"/>
  <c r="BW40" i="74"/>
  <c r="BR40" i="74"/>
  <c r="AQ42" i="74"/>
  <c r="BP18" i="74"/>
  <c r="BP42" i="74"/>
  <c r="BN18" i="74"/>
  <c r="BN42" i="74"/>
  <c r="AM42" i="74"/>
  <c r="BU27" i="75"/>
  <c r="BC18" i="75"/>
  <c r="AY40" i="75"/>
  <c r="BM40" i="75"/>
  <c r="BL40" i="75"/>
  <c r="AJ42" i="75"/>
  <c r="BP18" i="75"/>
  <c r="Q42" i="75"/>
  <c r="R42" i="75"/>
  <c r="G42" i="75"/>
  <c r="AT42" i="75"/>
  <c r="BJ40" i="75"/>
  <c r="AP42" i="75"/>
  <c r="C42" i="75"/>
  <c r="AD42" i="75"/>
  <c r="F42" i="75"/>
  <c r="BU35" i="75"/>
  <c r="BH40" i="75"/>
  <c r="T42" i="75"/>
  <c r="BB18" i="75"/>
  <c r="V42" i="75"/>
  <c r="H42" i="75"/>
  <c r="Z42" i="75"/>
  <c r="U42" i="75"/>
  <c r="BT35" i="75"/>
  <c r="BC40" i="75"/>
  <c r="BC42" i="75"/>
  <c r="D42" i="75"/>
  <c r="BE11" i="75"/>
  <c r="BE18" i="75"/>
  <c r="BD40" i="75"/>
  <c r="AF42" i="75"/>
  <c r="AR42" i="75"/>
  <c r="AL42" i="75"/>
  <c r="BP40" i="75"/>
  <c r="BG40" i="75"/>
  <c r="BG18" i="75"/>
  <c r="E42" i="75"/>
  <c r="I42" i="75"/>
  <c r="Y42" i="75"/>
  <c r="N40" i="75"/>
  <c r="AN42" i="75"/>
  <c r="BI40" i="75"/>
  <c r="AV42" i="75"/>
  <c r="BF40" i="75"/>
  <c r="BS40" i="75"/>
  <c r="BT40" i="75"/>
  <c r="BO40" i="75"/>
  <c r="X42" i="75"/>
  <c r="AQ42" i="75"/>
  <c r="BE40" i="75"/>
  <c r="AZ40" i="75"/>
  <c r="BN40" i="75"/>
  <c r="DM59" i="76"/>
  <c r="L63" i="76"/>
  <c r="DD59" i="76"/>
  <c r="J63" i="76"/>
  <c r="K63" i="76"/>
  <c r="DH59" i="76"/>
  <c r="BN59" i="76"/>
  <c r="EE59" i="76"/>
  <c r="CD59" i="76"/>
  <c r="O59" i="76"/>
  <c r="CF59" i="76"/>
  <c r="I63" i="76"/>
  <c r="BJ59" i="76"/>
  <c r="EA59" i="76"/>
  <c r="CZ59" i="76"/>
  <c r="DF59" i="76"/>
  <c r="DE59" i="76"/>
  <c r="BO11" i="75"/>
  <c r="AO18" i="75"/>
  <c r="AA18" i="75"/>
  <c r="AA42" i="75"/>
  <c r="BH42" i="75"/>
  <c r="BH11" i="75"/>
  <c r="BH18" i="75"/>
  <c r="O40" i="75"/>
  <c r="BM11" i="75"/>
  <c r="AK18" i="75"/>
  <c r="AG42" i="75"/>
  <c r="BK42" i="75"/>
  <c r="BK18" i="75"/>
  <c r="BU13" i="75"/>
  <c r="BT13" i="75"/>
  <c r="AX18" i="75"/>
  <c r="AZ11" i="75"/>
  <c r="AY11" i="75"/>
  <c r="W18" i="75"/>
  <c r="W42" i="75"/>
  <c r="BF11" i="75"/>
  <c r="BF18" i="75"/>
  <c r="BB40" i="75"/>
  <c r="M18" i="75"/>
  <c r="O11" i="75"/>
  <c r="AU18" i="75"/>
  <c r="BR11" i="75"/>
  <c r="BW11" i="75"/>
  <c r="BR40" i="75"/>
  <c r="BW40" i="75"/>
  <c r="L42" i="75"/>
  <c r="N42" i="75"/>
  <c r="BS11" i="75"/>
  <c r="AW18" i="75"/>
  <c r="S18" i="75"/>
  <c r="S42" i="75"/>
  <c r="BD11" i="75"/>
  <c r="BD18" i="75"/>
  <c r="BI11" i="75"/>
  <c r="AC18" i="75"/>
  <c r="BN11" i="75"/>
  <c r="AM18" i="75"/>
  <c r="BJ11" i="75"/>
  <c r="AE18" i="75"/>
  <c r="AS42" i="75"/>
  <c r="BQ42" i="75"/>
  <c r="BQ18" i="75"/>
  <c r="BT4" i="75"/>
  <c r="BU4" i="75"/>
  <c r="BU21" i="75"/>
  <c r="BT21" i="75"/>
  <c r="AI42" i="75"/>
  <c r="BL18" i="75"/>
  <c r="AW42" i="74"/>
  <c r="BS42" i="74"/>
  <c r="BS18" i="74"/>
  <c r="AY42" i="74"/>
  <c r="BQ18" i="74"/>
  <c r="BQ42" i="74"/>
  <c r="AS42" i="74"/>
  <c r="N44" i="74"/>
  <c r="BR18" i="74"/>
  <c r="BR42" i="74"/>
  <c r="AU42" i="74"/>
  <c r="BW18" i="74"/>
  <c r="BU11" i="74"/>
  <c r="BT11" i="74"/>
  <c r="M42" i="74"/>
  <c r="O42" i="74"/>
  <c r="O18" i="74"/>
  <c r="BR45" i="74"/>
  <c r="BU40" i="74"/>
  <c r="BS45" i="74"/>
  <c r="BL42" i="75"/>
  <c r="BE42" i="75"/>
  <c r="BD42" i="75"/>
  <c r="BB42" i="75"/>
  <c r="BP42" i="75"/>
  <c r="BG42" i="75"/>
  <c r="BS45" i="75"/>
  <c r="BF42" i="75"/>
  <c r="AE42" i="75"/>
  <c r="BJ42" i="75"/>
  <c r="BJ18" i="75"/>
  <c r="BS18" i="75"/>
  <c r="AW42" i="75"/>
  <c r="BU40" i="75"/>
  <c r="BU11" i="75"/>
  <c r="BT11" i="75"/>
  <c r="M42" i="75"/>
  <c r="O42" i="75"/>
  <c r="O18" i="75"/>
  <c r="AM42" i="75"/>
  <c r="BN42" i="75"/>
  <c r="BN18" i="75"/>
  <c r="AY18" i="75"/>
  <c r="AX42" i="75"/>
  <c r="AZ18" i="75"/>
  <c r="AC42" i="75"/>
  <c r="BI42" i="75"/>
  <c r="BI18" i="75"/>
  <c r="AK42" i="75"/>
  <c r="BM18" i="75"/>
  <c r="BM42" i="75"/>
  <c r="BO18" i="75"/>
  <c r="AO42" i="75"/>
  <c r="BO42" i="75"/>
  <c r="AU42" i="75"/>
  <c r="BR18" i="75"/>
  <c r="BW18" i="75"/>
  <c r="M44" i="74"/>
  <c r="O44" i="74"/>
  <c r="AZ42" i="74"/>
  <c r="BW42" i="74"/>
  <c r="BU18" i="74"/>
  <c r="BT18" i="74"/>
  <c r="BU42" i="74"/>
  <c r="BT42" i="74"/>
  <c r="BR42" i="75"/>
  <c r="BW42" i="75"/>
  <c r="AZ42" i="75"/>
  <c r="AY42" i="75"/>
  <c r="BS42" i="75"/>
  <c r="BT18" i="75"/>
  <c r="BU18" i="75"/>
  <c r="BU42" i="75"/>
  <c r="BT42" i="75"/>
  <c r="BM38" i="103"/>
  <c r="BK38" i="103"/>
  <c r="BH38" i="103"/>
  <c r="BG38" i="103"/>
  <c r="BF38" i="103"/>
  <c r="BE38" i="103"/>
  <c r="BM37" i="103"/>
  <c r="BL37" i="103"/>
  <c r="BI37" i="103"/>
  <c r="BH37" i="103"/>
  <c r="BE37" i="103"/>
  <c r="F35" i="103"/>
  <c r="AF35" i="103"/>
  <c r="X35" i="103"/>
  <c r="BH36" i="103"/>
  <c r="BG33" i="103"/>
  <c r="BM32" i="103"/>
  <c r="BL32" i="103"/>
  <c r="BJ32" i="103"/>
  <c r="BI32" i="103"/>
  <c r="BF32" i="103"/>
  <c r="BE32" i="103"/>
  <c r="BM31" i="103"/>
  <c r="BL31" i="103"/>
  <c r="BK31" i="103"/>
  <c r="BJ31" i="103"/>
  <c r="BI31" i="103"/>
  <c r="BF31" i="103"/>
  <c r="BE31" i="103"/>
  <c r="BL30" i="103"/>
  <c r="BK30" i="103"/>
  <c r="BH30" i="103"/>
  <c r="BG29" i="103"/>
  <c r="BF29" i="103"/>
  <c r="BL28" i="103"/>
  <c r="BE28" i="103"/>
  <c r="E27" i="103"/>
  <c r="BL25" i="103"/>
  <c r="BH25" i="103"/>
  <c r="BG25" i="103"/>
  <c r="BU23" i="103"/>
  <c r="BK23" i="103"/>
  <c r="W21" i="103"/>
  <c r="BG23" i="103"/>
  <c r="BK22" i="103"/>
  <c r="AH21" i="103"/>
  <c r="AF21" i="103"/>
  <c r="AD21" i="103"/>
  <c r="Z21" i="103"/>
  <c r="R21" i="103"/>
  <c r="H21" i="103"/>
  <c r="G21" i="103"/>
  <c r="D21" i="103"/>
  <c r="C21" i="103"/>
  <c r="V21" i="103"/>
  <c r="Q21" i="103"/>
  <c r="F21" i="103"/>
  <c r="BU17" i="103"/>
  <c r="BG16" i="103"/>
  <c r="BF16" i="103"/>
  <c r="H13" i="103"/>
  <c r="AH13" i="103"/>
  <c r="BL15" i="103"/>
  <c r="BJ15" i="103"/>
  <c r="BI15" i="103"/>
  <c r="BF15" i="103"/>
  <c r="R13" i="103"/>
  <c r="BM14" i="103"/>
  <c r="BL14" i="103"/>
  <c r="AB13" i="103"/>
  <c r="BI14" i="103"/>
  <c r="BH14" i="103"/>
  <c r="T13" i="103"/>
  <c r="BE14" i="103"/>
  <c r="Z13" i="103"/>
  <c r="BM10" i="103"/>
  <c r="BL10" i="103"/>
  <c r="BI10" i="103"/>
  <c r="BH10" i="103"/>
  <c r="BE9" i="103"/>
  <c r="BK9" i="103"/>
  <c r="BJ9" i="103"/>
  <c r="BG9" i="103"/>
  <c r="BH8" i="103"/>
  <c r="BM7" i="103"/>
  <c r="BI7" i="103"/>
  <c r="BE7" i="103"/>
  <c r="BL6" i="103"/>
  <c r="AB4" i="103"/>
  <c r="BH6" i="103"/>
  <c r="T4" i="103"/>
  <c r="AH4" i="103"/>
  <c r="AH11" i="103"/>
  <c r="AF4" i="103"/>
  <c r="AF11" i="103"/>
  <c r="BL5" i="103"/>
  <c r="AC4" i="103"/>
  <c r="AA4" i="103"/>
  <c r="BG5" i="103"/>
  <c r="BF5" i="103"/>
  <c r="H4" i="103"/>
  <c r="H11" i="103"/>
  <c r="Z4" i="103"/>
  <c r="Z11" i="103"/>
  <c r="R4" i="103"/>
  <c r="R11" i="103"/>
  <c r="AH18" i="103"/>
  <c r="Z18" i="103"/>
  <c r="R18" i="103"/>
  <c r="H18" i="103"/>
  <c r="BH23" i="103"/>
  <c r="BD38" i="103"/>
  <c r="AE35" i="103"/>
  <c r="BL35" i="103"/>
  <c r="X4" i="103"/>
  <c r="X11" i="103"/>
  <c r="Y13" i="103"/>
  <c r="BI13" i="103"/>
  <c r="E13" i="103"/>
  <c r="BE15" i="103"/>
  <c r="BD15" i="103"/>
  <c r="BM15" i="103"/>
  <c r="BE16" i="103"/>
  <c r="BD16" i="103"/>
  <c r="BM16" i="103"/>
  <c r="S27" i="103"/>
  <c r="BJ28" i="103"/>
  <c r="T27" i="103"/>
  <c r="AB27" i="103"/>
  <c r="BG30" i="103"/>
  <c r="BH31" i="103"/>
  <c r="BH33" i="103"/>
  <c r="BL33" i="103"/>
  <c r="BG36" i="103"/>
  <c r="BK36" i="103"/>
  <c r="D4" i="103"/>
  <c r="D11" i="103"/>
  <c r="AE4" i="103"/>
  <c r="BL4" i="103"/>
  <c r="BK8" i="103"/>
  <c r="BI9" i="103"/>
  <c r="BM9" i="103"/>
  <c r="BE10" i="103"/>
  <c r="BD10" i="103"/>
  <c r="AA13" i="103"/>
  <c r="BJ13" i="103"/>
  <c r="T21" i="103"/>
  <c r="AB21" i="103"/>
  <c r="BE23" i="103"/>
  <c r="BD23" i="103"/>
  <c r="BI23" i="103"/>
  <c r="BM23" i="103"/>
  <c r="BH29" i="103"/>
  <c r="BL29" i="103"/>
  <c r="BJ37" i="103"/>
  <c r="BJ38" i="103"/>
  <c r="G4" i="103"/>
  <c r="G11" i="103"/>
  <c r="BE6" i="103"/>
  <c r="BD6" i="103"/>
  <c r="BI6" i="103"/>
  <c r="BM6" i="103"/>
  <c r="BK16" i="103"/>
  <c r="BF33" i="103"/>
  <c r="X21" i="103"/>
  <c r="BH21" i="103"/>
  <c r="Q4" i="103"/>
  <c r="Q11" i="103"/>
  <c r="BE11" i="103"/>
  <c r="AG4" i="103"/>
  <c r="AG11" i="103"/>
  <c r="BM11" i="103"/>
  <c r="E21" i="103"/>
  <c r="AA21" i="103"/>
  <c r="G35" i="103"/>
  <c r="R35" i="103"/>
  <c r="Z35" i="103"/>
  <c r="AH35" i="103"/>
  <c r="BF6" i="103"/>
  <c r="BJ6" i="103"/>
  <c r="BK7" i="103"/>
  <c r="BI8" i="103"/>
  <c r="BF10" i="103"/>
  <c r="Q13" i="103"/>
  <c r="C13" i="103"/>
  <c r="V13" i="103"/>
  <c r="AD13" i="103"/>
  <c r="BH22" i="103"/>
  <c r="AE21" i="103"/>
  <c r="BL21" i="103"/>
  <c r="BM28" i="103"/>
  <c r="BG32" i="103"/>
  <c r="BK32" i="103"/>
  <c r="BK33" i="103"/>
  <c r="BF36" i="103"/>
  <c r="BH7" i="103"/>
  <c r="BL7" i="103"/>
  <c r="BL8" i="103"/>
  <c r="BG14" i="103"/>
  <c r="AC13" i="103"/>
  <c r="BJ22" i="103"/>
  <c r="BF28" i="103"/>
  <c r="BK29" i="103"/>
  <c r="BF30" i="103"/>
  <c r="BJ30" i="103"/>
  <c r="V35" i="103"/>
  <c r="AD35" i="103"/>
  <c r="BL38" i="103"/>
  <c r="T11" i="103"/>
  <c r="T18" i="103"/>
  <c r="V4" i="103"/>
  <c r="V11" i="103"/>
  <c r="AD4" i="103"/>
  <c r="AD11" i="103"/>
  <c r="C4" i="103"/>
  <c r="C11" i="103"/>
  <c r="BI16" i="103"/>
  <c r="U21" i="103"/>
  <c r="BG21" i="103"/>
  <c r="AC21" i="103"/>
  <c r="BK21" i="103"/>
  <c r="BL22" i="103"/>
  <c r="BI25" i="103"/>
  <c r="BG28" i="103"/>
  <c r="AD27" i="103"/>
  <c r="BI33" i="103"/>
  <c r="H35" i="103"/>
  <c r="E35" i="103"/>
  <c r="BH5" i="103"/>
  <c r="BG6" i="103"/>
  <c r="BK6" i="103"/>
  <c r="BD9" i="103"/>
  <c r="BH9" i="103"/>
  <c r="AG13" i="103"/>
  <c r="BM13" i="103"/>
  <c r="F13" i="103"/>
  <c r="BJ16" i="103"/>
  <c r="BL23" i="103"/>
  <c r="BF25" i="103"/>
  <c r="BJ25" i="103"/>
  <c r="V27" i="103"/>
  <c r="D27" i="103"/>
  <c r="BH28" i="103"/>
  <c r="BG31" i="103"/>
  <c r="BJ33" i="103"/>
  <c r="W35" i="103"/>
  <c r="U35" i="103"/>
  <c r="AC35" i="103"/>
  <c r="BK37" i="103"/>
  <c r="BI38" i="103"/>
  <c r="Y4" i="103"/>
  <c r="Y11" i="103"/>
  <c r="BI11" i="103"/>
  <c r="E4" i="103"/>
  <c r="E11" i="103"/>
  <c r="BF7" i="103"/>
  <c r="BJ7" i="103"/>
  <c r="BF8" i="103"/>
  <c r="BJ8" i="103"/>
  <c r="BL9" i="103"/>
  <c r="AA27" i="103"/>
  <c r="BJ27" i="103"/>
  <c r="Y27" i="103"/>
  <c r="C27" i="103"/>
  <c r="BK14" i="103"/>
  <c r="AE13" i="103"/>
  <c r="F4" i="103"/>
  <c r="F11" i="103"/>
  <c r="BK25" i="103"/>
  <c r="BI28" i="103"/>
  <c r="C35" i="103"/>
  <c r="C40" i="103"/>
  <c r="D35" i="103"/>
  <c r="W13" i="103"/>
  <c r="AB11" i="103"/>
  <c r="AB18" i="103"/>
  <c r="BE5" i="103"/>
  <c r="BD5" i="103"/>
  <c r="BI5" i="103"/>
  <c r="BM5" i="103"/>
  <c r="BG7" i="103"/>
  <c r="BG8" i="103"/>
  <c r="BJ10" i="103"/>
  <c r="BJ29" i="103"/>
  <c r="BL36" i="103"/>
  <c r="AA11" i="103"/>
  <c r="BJ4" i="103"/>
  <c r="AC11" i="103"/>
  <c r="D13" i="103"/>
  <c r="BK5" i="103"/>
  <c r="X13" i="103"/>
  <c r="BH13" i="103"/>
  <c r="AF13" i="103"/>
  <c r="G13" i="103"/>
  <c r="BI22" i="103"/>
  <c r="S4" i="103"/>
  <c r="U4" i="103"/>
  <c r="BF14" i="103"/>
  <c r="S13" i="103"/>
  <c r="BF13" i="103"/>
  <c r="BJ5" i="103"/>
  <c r="BF9" i="103"/>
  <c r="BF22" i="103"/>
  <c r="S21" i="103"/>
  <c r="BD32" i="103"/>
  <c r="W4" i="103"/>
  <c r="BD7" i="103"/>
  <c r="BE8" i="103"/>
  <c r="BM8" i="103"/>
  <c r="BG10" i="103"/>
  <c r="BK10" i="103"/>
  <c r="BG15" i="103"/>
  <c r="BK15" i="103"/>
  <c r="BE36" i="103"/>
  <c r="BE35" i="103"/>
  <c r="Q35" i="103"/>
  <c r="Y35" i="103"/>
  <c r="BI36" i="103"/>
  <c r="BM36" i="103"/>
  <c r="AG35" i="103"/>
  <c r="BJ14" i="103"/>
  <c r="BH16" i="103"/>
  <c r="BL16" i="103"/>
  <c r="G27" i="103"/>
  <c r="BI30" i="103"/>
  <c r="BD14" i="103"/>
  <c r="BD28" i="103"/>
  <c r="H27" i="103"/>
  <c r="H40" i="103"/>
  <c r="BE29" i="103"/>
  <c r="BD29" i="103"/>
  <c r="BM29" i="103"/>
  <c r="BD31" i="103"/>
  <c r="AA35" i="103"/>
  <c r="R27" i="103"/>
  <c r="Z27" i="103"/>
  <c r="AH27" i="103"/>
  <c r="BH32" i="103"/>
  <c r="T35" i="103"/>
  <c r="AB35" i="103"/>
  <c r="U13" i="103"/>
  <c r="BH15" i="103"/>
  <c r="AG21" i="103"/>
  <c r="BG22" i="103"/>
  <c r="BF23" i="103"/>
  <c r="BJ23" i="103"/>
  <c r="U27" i="103"/>
  <c r="BK28" i="103"/>
  <c r="AC27" i="103"/>
  <c r="BF37" i="103"/>
  <c r="Y21" i="103"/>
  <c r="AE27" i="103"/>
  <c r="BI29" i="103"/>
  <c r="BE22" i="103"/>
  <c r="BM22" i="103"/>
  <c r="BE25" i="103"/>
  <c r="BD25" i="103"/>
  <c r="BM25" i="103"/>
  <c r="F27" i="103"/>
  <c r="F40" i="103"/>
  <c r="X27" i="103"/>
  <c r="AF27" i="103"/>
  <c r="AF40" i="103"/>
  <c r="BE30" i="103"/>
  <c r="BD30" i="103"/>
  <c r="BM30" i="103"/>
  <c r="BE33" i="103"/>
  <c r="BD33" i="103"/>
  <c r="BM33" i="103"/>
  <c r="BH35" i="103"/>
  <c r="BJ36" i="103"/>
  <c r="BD37" i="103"/>
  <c r="W27" i="103"/>
  <c r="S35" i="103"/>
  <c r="BG37" i="103"/>
  <c r="Q27" i="103"/>
  <c r="AG27" i="103"/>
  <c r="BK27" i="103"/>
  <c r="G40" i="103"/>
  <c r="AD40" i="103"/>
  <c r="AE11" i="103"/>
  <c r="R40" i="103"/>
  <c r="R42" i="103"/>
  <c r="BK35" i="103"/>
  <c r="BG27" i="103"/>
  <c r="E40" i="103"/>
  <c r="X40" i="103"/>
  <c r="BI35" i="103"/>
  <c r="BK13" i="103"/>
  <c r="AG18" i="103"/>
  <c r="BM18" i="103"/>
  <c r="Q40" i="103"/>
  <c r="AH40" i="103"/>
  <c r="AH42" i="103"/>
  <c r="Z40" i="103"/>
  <c r="Z42" i="103"/>
  <c r="Y18" i="103"/>
  <c r="BM35" i="103"/>
  <c r="BE13" i="103"/>
  <c r="BE18" i="103"/>
  <c r="BG13" i="103"/>
  <c r="BM27" i="103"/>
  <c r="BI18" i="103"/>
  <c r="AA40" i="103"/>
  <c r="BI4" i="103"/>
  <c r="D18" i="103"/>
  <c r="H42" i="103"/>
  <c r="BM4" i="103"/>
  <c r="G18" i="103"/>
  <c r="G42" i="103"/>
  <c r="E18" i="103"/>
  <c r="E42" i="103"/>
  <c r="C18" i="103"/>
  <c r="C42" i="103"/>
  <c r="Q18" i="103"/>
  <c r="BF27" i="103"/>
  <c r="D40" i="103"/>
  <c r="V40" i="103"/>
  <c r="BK4" i="103"/>
  <c r="BD13" i="103"/>
  <c r="BE4" i="103"/>
  <c r="BL13" i="103"/>
  <c r="V18" i="103"/>
  <c r="BJ21" i="103"/>
  <c r="BD36" i="103"/>
  <c r="BD35" i="103"/>
  <c r="AB40" i="103"/>
  <c r="AD18" i="103"/>
  <c r="AD42" i="103"/>
  <c r="T40" i="103"/>
  <c r="T42" i="103"/>
  <c r="F18" i="103"/>
  <c r="F42" i="103"/>
  <c r="BG35" i="103"/>
  <c r="BD8" i="103"/>
  <c r="BD4" i="103"/>
  <c r="BF35" i="103"/>
  <c r="BL27" i="103"/>
  <c r="AA18" i="103"/>
  <c r="BJ11" i="103"/>
  <c r="BJ18" i="103"/>
  <c r="BL11" i="103"/>
  <c r="AE18" i="103"/>
  <c r="AE40" i="103"/>
  <c r="BL40" i="103"/>
  <c r="AF18" i="103"/>
  <c r="AF42" i="103"/>
  <c r="Y40" i="103"/>
  <c r="BI21" i="103"/>
  <c r="S40" i="103"/>
  <c r="BF21" i="103"/>
  <c r="S11" i="103"/>
  <c r="BF4" i="103"/>
  <c r="BD11" i="103"/>
  <c r="AG40" i="103"/>
  <c r="BM40" i="103"/>
  <c r="BM21" i="103"/>
  <c r="BI27" i="103"/>
  <c r="BE27" i="103"/>
  <c r="U11" i="103"/>
  <c r="BG4" i="103"/>
  <c r="BK11" i="103"/>
  <c r="AC18" i="103"/>
  <c r="X18" i="103"/>
  <c r="X42" i="103"/>
  <c r="W11" i="103"/>
  <c r="BH4" i="103"/>
  <c r="BH27" i="103"/>
  <c r="AC40" i="103"/>
  <c r="BK40" i="103"/>
  <c r="BJ35" i="103"/>
  <c r="BD22" i="103"/>
  <c r="BD21" i="103"/>
  <c r="BE21" i="103"/>
  <c r="W40" i="103"/>
  <c r="BH40" i="103"/>
  <c r="U40" i="103"/>
  <c r="BD27" i="103"/>
  <c r="D42" i="103"/>
  <c r="Q42" i="103"/>
  <c r="BI40" i="103"/>
  <c r="BG40" i="103"/>
  <c r="AA42" i="103"/>
  <c r="BJ40" i="103"/>
  <c r="BF40" i="103"/>
  <c r="AB42" i="103"/>
  <c r="BD40" i="103"/>
  <c r="BD18" i="103"/>
  <c r="V42" i="103"/>
  <c r="BE40" i="103"/>
  <c r="BE42" i="103"/>
  <c r="AG42" i="103"/>
  <c r="BM42" i="103"/>
  <c r="U18" i="103"/>
  <c r="U42" i="103"/>
  <c r="BG11" i="103"/>
  <c r="BG18" i="103"/>
  <c r="Y42" i="103"/>
  <c r="BI42" i="103"/>
  <c r="AE42" i="103"/>
  <c r="BL42" i="103"/>
  <c r="BL18" i="103"/>
  <c r="AC42" i="103"/>
  <c r="BK42" i="103"/>
  <c r="BK18" i="103"/>
  <c r="S18" i="103"/>
  <c r="S42" i="103"/>
  <c r="BF42" i="103"/>
  <c r="BF11" i="103"/>
  <c r="BF18" i="103"/>
  <c r="W18" i="103"/>
  <c r="W42" i="103"/>
  <c r="BH42" i="103"/>
  <c r="BH11" i="103"/>
  <c r="BH18" i="103"/>
  <c r="O7" i="97"/>
  <c r="H45" i="99"/>
  <c r="M44" i="99"/>
  <c r="L44" i="99"/>
  <c r="K44" i="99"/>
  <c r="J44" i="99"/>
  <c r="I44" i="99"/>
  <c r="H44" i="99"/>
  <c r="G44" i="99"/>
  <c r="F44" i="99"/>
  <c r="E44" i="99"/>
  <c r="D44" i="99"/>
  <c r="C44" i="99"/>
  <c r="AW38" i="99"/>
  <c r="AV38" i="99"/>
  <c r="BQ38" i="99"/>
  <c r="AU38" i="99"/>
  <c r="AT38" i="99"/>
  <c r="BU38" i="99"/>
  <c r="AS38" i="99"/>
  <c r="AR38" i="99"/>
  <c r="AQ38" i="99"/>
  <c r="AP38" i="99"/>
  <c r="AO38" i="99"/>
  <c r="AN38" i="99"/>
  <c r="BM38" i="99"/>
  <c r="AM38" i="99"/>
  <c r="AL38" i="99"/>
  <c r="AK38" i="99"/>
  <c r="AJ38" i="99"/>
  <c r="AI38" i="99"/>
  <c r="AH38" i="99"/>
  <c r="AG38" i="99"/>
  <c r="AF38" i="99"/>
  <c r="BI38" i="99"/>
  <c r="AE38" i="99"/>
  <c r="AD38" i="99"/>
  <c r="AC38" i="99"/>
  <c r="AB38" i="99"/>
  <c r="AA38" i="99"/>
  <c r="Z38" i="99"/>
  <c r="Y38" i="99"/>
  <c r="X38" i="99"/>
  <c r="BE38" i="99"/>
  <c r="W38" i="99"/>
  <c r="V38" i="99"/>
  <c r="U38" i="99"/>
  <c r="T38" i="99"/>
  <c r="S38" i="99"/>
  <c r="R38" i="99"/>
  <c r="Q38" i="99"/>
  <c r="M38" i="99"/>
  <c r="O38" i="99"/>
  <c r="L38" i="99"/>
  <c r="K38" i="99"/>
  <c r="N38" i="99"/>
  <c r="J38" i="99"/>
  <c r="I38" i="99"/>
  <c r="H38" i="99"/>
  <c r="G38" i="99"/>
  <c r="F38" i="99"/>
  <c r="E38" i="99"/>
  <c r="D38" i="99"/>
  <c r="C38" i="99"/>
  <c r="AW37" i="99"/>
  <c r="AV37" i="99"/>
  <c r="AU37" i="99"/>
  <c r="AT37" i="99"/>
  <c r="AS37" i="99"/>
  <c r="AR37" i="99"/>
  <c r="BO37" i="99"/>
  <c r="AQ37" i="99"/>
  <c r="AP37" i="99"/>
  <c r="AP35" i="99"/>
  <c r="AO37" i="99"/>
  <c r="AN37" i="99"/>
  <c r="AM37" i="99"/>
  <c r="AL37" i="99"/>
  <c r="AK37" i="99"/>
  <c r="AJ37" i="99"/>
  <c r="BK37" i="99"/>
  <c r="AI37" i="99"/>
  <c r="AH37" i="99"/>
  <c r="AG37" i="99"/>
  <c r="AF37" i="99"/>
  <c r="AE37" i="99"/>
  <c r="AD37" i="99"/>
  <c r="AC37" i="99"/>
  <c r="AB37" i="99"/>
  <c r="AB35" i="99"/>
  <c r="BG35" i="99"/>
  <c r="AA37" i="99"/>
  <c r="Z37" i="99"/>
  <c r="Z35" i="99"/>
  <c r="Y37" i="99"/>
  <c r="X37" i="99"/>
  <c r="W37" i="99"/>
  <c r="V37" i="99"/>
  <c r="U37" i="99"/>
  <c r="T37" i="99"/>
  <c r="T35" i="99"/>
  <c r="S37" i="99"/>
  <c r="R37" i="99"/>
  <c r="Q37" i="99"/>
  <c r="M37" i="99"/>
  <c r="L37" i="99"/>
  <c r="K37" i="99"/>
  <c r="J37" i="99"/>
  <c r="I37" i="99"/>
  <c r="I35" i="99"/>
  <c r="H37" i="99"/>
  <c r="G37" i="99"/>
  <c r="F37" i="99"/>
  <c r="E37" i="99"/>
  <c r="D37" i="99"/>
  <c r="C37" i="99"/>
  <c r="AW36" i="99"/>
  <c r="AV36" i="99"/>
  <c r="AY36" i="99"/>
  <c r="AU36" i="99"/>
  <c r="AT36" i="99"/>
  <c r="BP36" i="99"/>
  <c r="AS36" i="99"/>
  <c r="AR36" i="99"/>
  <c r="AQ36" i="99"/>
  <c r="AP36" i="99"/>
  <c r="AO36" i="99"/>
  <c r="AN36" i="99"/>
  <c r="AN35" i="99"/>
  <c r="AM36" i="99"/>
  <c r="AL36" i="99"/>
  <c r="BL36" i="99"/>
  <c r="AK36" i="99"/>
  <c r="AJ36" i="99"/>
  <c r="AI36" i="99"/>
  <c r="AH36" i="99"/>
  <c r="AG36" i="99"/>
  <c r="AF36" i="99"/>
  <c r="AF35" i="99"/>
  <c r="AE36" i="99"/>
  <c r="AD36" i="99"/>
  <c r="AC36" i="99"/>
  <c r="AB36" i="99"/>
  <c r="AA36" i="99"/>
  <c r="Z36" i="99"/>
  <c r="Y36" i="99"/>
  <c r="X36" i="99"/>
  <c r="X35" i="99"/>
  <c r="W36" i="99"/>
  <c r="V36" i="99"/>
  <c r="V35" i="99"/>
  <c r="U36" i="99"/>
  <c r="T36" i="99"/>
  <c r="S36" i="99"/>
  <c r="R36" i="99"/>
  <c r="Q36" i="99"/>
  <c r="M36" i="99"/>
  <c r="M35" i="99"/>
  <c r="O35" i="99"/>
  <c r="L36" i="99"/>
  <c r="K36" i="99"/>
  <c r="K35" i="99"/>
  <c r="J36" i="99"/>
  <c r="I36" i="99"/>
  <c r="H36" i="99"/>
  <c r="G36" i="99"/>
  <c r="F36" i="99"/>
  <c r="E36" i="99"/>
  <c r="E35" i="99"/>
  <c r="D36" i="99"/>
  <c r="C36" i="99"/>
  <c r="C35" i="99"/>
  <c r="AW33" i="99"/>
  <c r="AV33" i="99"/>
  <c r="AU33" i="99"/>
  <c r="AT33" i="99"/>
  <c r="AS33" i="99"/>
  <c r="AR33" i="99"/>
  <c r="AQ33" i="99"/>
  <c r="AP33" i="99"/>
  <c r="AO33" i="99"/>
  <c r="AN33" i="99"/>
  <c r="AM33" i="99"/>
  <c r="AL33" i="99"/>
  <c r="AK33" i="99"/>
  <c r="AJ33" i="99"/>
  <c r="BK33" i="99"/>
  <c r="AI33" i="99"/>
  <c r="AH33" i="99"/>
  <c r="AG33" i="99"/>
  <c r="AF33" i="99"/>
  <c r="AE33" i="99"/>
  <c r="AD33" i="99"/>
  <c r="AC33" i="99"/>
  <c r="AB33" i="99"/>
  <c r="BG33" i="99"/>
  <c r="AA33" i="99"/>
  <c r="Z33" i="99"/>
  <c r="BF33" i="99"/>
  <c r="Y33" i="99"/>
  <c r="X33" i="99"/>
  <c r="W33" i="99"/>
  <c r="V33" i="99"/>
  <c r="U33" i="99"/>
  <c r="T33" i="99"/>
  <c r="BC33" i="99"/>
  <c r="S33" i="99"/>
  <c r="R33" i="99"/>
  <c r="Q33" i="99"/>
  <c r="M33" i="99"/>
  <c r="L33" i="99"/>
  <c r="K33" i="99"/>
  <c r="J33" i="99"/>
  <c r="I33" i="99"/>
  <c r="H33" i="99"/>
  <c r="G33" i="99"/>
  <c r="F33" i="99"/>
  <c r="E33" i="99"/>
  <c r="D33" i="99"/>
  <c r="C33" i="99"/>
  <c r="AW32" i="99"/>
  <c r="AV32" i="99"/>
  <c r="BQ32" i="99"/>
  <c r="AU32" i="99"/>
  <c r="AT32" i="99"/>
  <c r="AS32" i="99"/>
  <c r="AR32" i="99"/>
  <c r="AQ32" i="99"/>
  <c r="AP32" i="99"/>
  <c r="AO32" i="99"/>
  <c r="AN32" i="99"/>
  <c r="BM32" i="99"/>
  <c r="AM32" i="99"/>
  <c r="AL32" i="99"/>
  <c r="AK32" i="99"/>
  <c r="AJ32" i="99"/>
  <c r="AI32" i="99"/>
  <c r="AH32" i="99"/>
  <c r="AG32" i="99"/>
  <c r="AF32" i="99"/>
  <c r="BI32" i="99"/>
  <c r="AE32" i="99"/>
  <c r="AD32" i="99"/>
  <c r="BH32" i="99"/>
  <c r="AC32" i="99"/>
  <c r="AB32" i="99"/>
  <c r="AA32" i="99"/>
  <c r="Z32" i="99"/>
  <c r="Y32" i="99"/>
  <c r="X32" i="99"/>
  <c r="W32" i="99"/>
  <c r="V32" i="99"/>
  <c r="U32" i="99"/>
  <c r="T32" i="99"/>
  <c r="S32" i="99"/>
  <c r="R32" i="99"/>
  <c r="Q32" i="99"/>
  <c r="M32" i="99"/>
  <c r="O32" i="99"/>
  <c r="L32" i="99"/>
  <c r="K32" i="99"/>
  <c r="J32" i="99"/>
  <c r="I32" i="99"/>
  <c r="H32" i="99"/>
  <c r="G32" i="99"/>
  <c r="F32" i="99"/>
  <c r="E32" i="99"/>
  <c r="D32" i="99"/>
  <c r="C32" i="99"/>
  <c r="AW31" i="99"/>
  <c r="AV31" i="99"/>
  <c r="AU31" i="99"/>
  <c r="AT31" i="99"/>
  <c r="AS31" i="99"/>
  <c r="AR31" i="99"/>
  <c r="BO31" i="99"/>
  <c r="AQ31" i="99"/>
  <c r="AP31" i="99"/>
  <c r="AO31" i="99"/>
  <c r="AN31" i="99"/>
  <c r="AM31" i="99"/>
  <c r="AL31" i="99"/>
  <c r="AK31" i="99"/>
  <c r="AJ31" i="99"/>
  <c r="BK31" i="99"/>
  <c r="AI31" i="99"/>
  <c r="AH31" i="99"/>
  <c r="BJ31" i="99"/>
  <c r="AG31" i="99"/>
  <c r="AF31" i="99"/>
  <c r="AE31" i="99"/>
  <c r="AD31" i="99"/>
  <c r="AC31" i="99"/>
  <c r="AB31" i="99"/>
  <c r="BG31" i="99"/>
  <c r="AA31" i="99"/>
  <c r="Z31" i="99"/>
  <c r="Y31" i="99"/>
  <c r="X31" i="99"/>
  <c r="W31" i="99"/>
  <c r="V31" i="99"/>
  <c r="U31" i="99"/>
  <c r="T31" i="99"/>
  <c r="BC31" i="99"/>
  <c r="S31" i="99"/>
  <c r="R31" i="99"/>
  <c r="Q31" i="99"/>
  <c r="M31" i="99"/>
  <c r="L31" i="99"/>
  <c r="K31" i="99"/>
  <c r="J31" i="99"/>
  <c r="I31" i="99"/>
  <c r="H31" i="99"/>
  <c r="G31" i="99"/>
  <c r="F31" i="99"/>
  <c r="E31" i="99"/>
  <c r="D31" i="99"/>
  <c r="C31" i="99"/>
  <c r="AW30" i="99"/>
  <c r="AV30" i="99"/>
  <c r="BQ30" i="99"/>
  <c r="AU30" i="99"/>
  <c r="AT30" i="99"/>
  <c r="BU30" i="99"/>
  <c r="AS30" i="99"/>
  <c r="AR30" i="99"/>
  <c r="AQ30" i="99"/>
  <c r="AP30" i="99"/>
  <c r="AO30" i="99"/>
  <c r="AN30" i="99"/>
  <c r="BM30" i="99"/>
  <c r="AM30" i="99"/>
  <c r="AL30" i="99"/>
  <c r="AK30" i="99"/>
  <c r="AJ30" i="99"/>
  <c r="AI30" i="99"/>
  <c r="AH30" i="99"/>
  <c r="AG30" i="99"/>
  <c r="AF30" i="99"/>
  <c r="AE30" i="99"/>
  <c r="AD30" i="99"/>
  <c r="AC30" i="99"/>
  <c r="AB30" i="99"/>
  <c r="AA30" i="99"/>
  <c r="Z30" i="99"/>
  <c r="Y30" i="99"/>
  <c r="X30" i="99"/>
  <c r="BE30" i="99"/>
  <c r="W30" i="99"/>
  <c r="V30" i="99"/>
  <c r="BD30" i="99"/>
  <c r="U30" i="99"/>
  <c r="T30" i="99"/>
  <c r="S30" i="99"/>
  <c r="R30" i="99"/>
  <c r="Q30" i="99"/>
  <c r="M30" i="99"/>
  <c r="O30" i="99"/>
  <c r="L30" i="99"/>
  <c r="K30" i="99"/>
  <c r="J30" i="99"/>
  <c r="I30" i="99"/>
  <c r="H30" i="99"/>
  <c r="G30" i="99"/>
  <c r="F30" i="99"/>
  <c r="E30" i="99"/>
  <c r="D30" i="99"/>
  <c r="C30" i="99"/>
  <c r="AW29" i="99"/>
  <c r="AV29" i="99"/>
  <c r="AU29" i="99"/>
  <c r="AT29" i="99"/>
  <c r="AS29" i="99"/>
  <c r="AR29" i="99"/>
  <c r="BO29" i="99"/>
  <c r="AQ29" i="99"/>
  <c r="AP29" i="99"/>
  <c r="AO29" i="99"/>
  <c r="AN29" i="99"/>
  <c r="AM29" i="99"/>
  <c r="AL29" i="99"/>
  <c r="AK29" i="99"/>
  <c r="AJ29" i="99"/>
  <c r="BK29" i="99"/>
  <c r="AI29" i="99"/>
  <c r="AH29" i="99"/>
  <c r="AG29" i="99"/>
  <c r="AF29" i="99"/>
  <c r="AE29" i="99"/>
  <c r="AD29" i="99"/>
  <c r="AC29" i="99"/>
  <c r="AB29" i="99"/>
  <c r="AA29" i="99"/>
  <c r="Z29" i="99"/>
  <c r="Y29" i="99"/>
  <c r="X29" i="99"/>
  <c r="W29" i="99"/>
  <c r="V29" i="99"/>
  <c r="U29" i="99"/>
  <c r="T29" i="99"/>
  <c r="S29" i="99"/>
  <c r="R29" i="99"/>
  <c r="BB29" i="99"/>
  <c r="BA29" i="99"/>
  <c r="Q29" i="99"/>
  <c r="M29" i="99"/>
  <c r="L29" i="99"/>
  <c r="K29" i="99"/>
  <c r="J29" i="99"/>
  <c r="I29" i="99"/>
  <c r="H29" i="99"/>
  <c r="G29" i="99"/>
  <c r="F29" i="99"/>
  <c r="E29" i="99"/>
  <c r="D29" i="99"/>
  <c r="C29" i="99"/>
  <c r="AW28" i="99"/>
  <c r="AV28" i="99"/>
  <c r="AV27" i="99"/>
  <c r="BQ27" i="99"/>
  <c r="AU28" i="99"/>
  <c r="AT28" i="99"/>
  <c r="BU28" i="99"/>
  <c r="AS28" i="99"/>
  <c r="AR28" i="99"/>
  <c r="AQ28" i="99"/>
  <c r="AP28" i="99"/>
  <c r="AO28" i="99"/>
  <c r="AN28" i="99"/>
  <c r="BM28" i="99"/>
  <c r="AM28" i="99"/>
  <c r="AL28" i="99"/>
  <c r="AL27" i="99"/>
  <c r="AK28" i="99"/>
  <c r="AJ28" i="99"/>
  <c r="AI28" i="99"/>
  <c r="AH28" i="99"/>
  <c r="AG28" i="99"/>
  <c r="AF28" i="99"/>
  <c r="AF27" i="99"/>
  <c r="BI27" i="99"/>
  <c r="AE28" i="99"/>
  <c r="AD28" i="99"/>
  <c r="AD27" i="99"/>
  <c r="AC28" i="99"/>
  <c r="AB28" i="99"/>
  <c r="AA28" i="99"/>
  <c r="Z28" i="99"/>
  <c r="Y28" i="99"/>
  <c r="X28" i="99"/>
  <c r="BE28" i="99"/>
  <c r="W28" i="99"/>
  <c r="V28" i="99"/>
  <c r="V27" i="99"/>
  <c r="U28" i="99"/>
  <c r="T28" i="99"/>
  <c r="S28" i="99"/>
  <c r="R28" i="99"/>
  <c r="Q28" i="99"/>
  <c r="M28" i="99"/>
  <c r="O28" i="99"/>
  <c r="L28" i="99"/>
  <c r="K28" i="99"/>
  <c r="J28" i="99"/>
  <c r="I28" i="99"/>
  <c r="H28" i="99"/>
  <c r="G28" i="99"/>
  <c r="F28" i="99"/>
  <c r="E28" i="99"/>
  <c r="E27" i="99"/>
  <c r="D28" i="99"/>
  <c r="C28" i="99"/>
  <c r="AW25" i="99"/>
  <c r="AV25" i="99"/>
  <c r="AU25" i="99"/>
  <c r="AT25" i="99"/>
  <c r="AS25" i="99"/>
  <c r="AR25" i="99"/>
  <c r="AQ25" i="99"/>
  <c r="AP25" i="99"/>
  <c r="AO25" i="99"/>
  <c r="AN25" i="99"/>
  <c r="AM25" i="99"/>
  <c r="AL25" i="99"/>
  <c r="AK25" i="99"/>
  <c r="AJ25" i="99"/>
  <c r="BK25" i="99"/>
  <c r="AI25" i="99"/>
  <c r="AH25" i="99"/>
  <c r="AG25" i="99"/>
  <c r="AF25" i="99"/>
  <c r="AE25" i="99"/>
  <c r="AD25" i="99"/>
  <c r="AC25" i="99"/>
  <c r="AB25" i="99"/>
  <c r="BG25" i="99"/>
  <c r="AA25" i="99"/>
  <c r="Z25" i="99"/>
  <c r="Y25" i="99"/>
  <c r="X25" i="99"/>
  <c r="W25" i="99"/>
  <c r="V25" i="99"/>
  <c r="U25" i="99"/>
  <c r="T25" i="99"/>
  <c r="BC25" i="99"/>
  <c r="S25" i="99"/>
  <c r="R25" i="99"/>
  <c r="BB25" i="99"/>
  <c r="BA25" i="99"/>
  <c r="Q25" i="99"/>
  <c r="M25" i="99"/>
  <c r="L25" i="99"/>
  <c r="K25" i="99"/>
  <c r="J25" i="99"/>
  <c r="I25" i="99"/>
  <c r="H25" i="99"/>
  <c r="G25" i="99"/>
  <c r="F25" i="99"/>
  <c r="E25" i="99"/>
  <c r="D25" i="99"/>
  <c r="C25" i="99"/>
  <c r="AH23" i="99"/>
  <c r="AG23" i="99"/>
  <c r="AF23" i="99"/>
  <c r="AE23" i="99"/>
  <c r="AD23" i="99"/>
  <c r="AC23" i="99"/>
  <c r="AB23" i="99"/>
  <c r="AA23" i="99"/>
  <c r="Z23" i="99"/>
  <c r="Y23" i="99"/>
  <c r="X23" i="99"/>
  <c r="W23" i="99"/>
  <c r="V23" i="99"/>
  <c r="U23" i="99"/>
  <c r="T23" i="99"/>
  <c r="S23" i="99"/>
  <c r="R23" i="99"/>
  <c r="Q23" i="99"/>
  <c r="H23" i="99"/>
  <c r="G23" i="99"/>
  <c r="F23" i="99"/>
  <c r="E23" i="99"/>
  <c r="D23" i="99"/>
  <c r="C23" i="99"/>
  <c r="AW22" i="99"/>
  <c r="AV22" i="99"/>
  <c r="AV21" i="99"/>
  <c r="AU22" i="99"/>
  <c r="AT22" i="99"/>
  <c r="AS22" i="99"/>
  <c r="AR22" i="99"/>
  <c r="AQ22" i="99"/>
  <c r="AP22" i="99"/>
  <c r="AO22" i="99"/>
  <c r="AN22" i="99"/>
  <c r="AN21" i="99"/>
  <c r="AM22" i="99"/>
  <c r="AL22" i="99"/>
  <c r="AK22" i="99"/>
  <c r="AJ22" i="99"/>
  <c r="AI22" i="99"/>
  <c r="AH22" i="99"/>
  <c r="AG22" i="99"/>
  <c r="AF22" i="99"/>
  <c r="AF21" i="99"/>
  <c r="AF40" i="99"/>
  <c r="AE22" i="99"/>
  <c r="AD22" i="99"/>
  <c r="AC22" i="99"/>
  <c r="AB22" i="99"/>
  <c r="AA22" i="99"/>
  <c r="Z22" i="99"/>
  <c r="Y22" i="99"/>
  <c r="X22" i="99"/>
  <c r="BE22" i="99"/>
  <c r="W22" i="99"/>
  <c r="V22" i="99"/>
  <c r="U22" i="99"/>
  <c r="T22" i="99"/>
  <c r="S22" i="99"/>
  <c r="R22" i="99"/>
  <c r="Q22" i="99"/>
  <c r="M22" i="99"/>
  <c r="M21" i="99"/>
  <c r="L22" i="99"/>
  <c r="K22" i="99"/>
  <c r="J22" i="99"/>
  <c r="I22" i="99"/>
  <c r="H22" i="99"/>
  <c r="G22" i="99"/>
  <c r="F22" i="99"/>
  <c r="E22" i="99"/>
  <c r="E21" i="99"/>
  <c r="D22" i="99"/>
  <c r="C22" i="99"/>
  <c r="AW16" i="99"/>
  <c r="AV16" i="99"/>
  <c r="AU16" i="99"/>
  <c r="AT16" i="99"/>
  <c r="AS16" i="99"/>
  <c r="AR16" i="99"/>
  <c r="BO16" i="99"/>
  <c r="AQ16" i="99"/>
  <c r="AP16" i="99"/>
  <c r="AO16" i="99"/>
  <c r="AN16" i="99"/>
  <c r="AM16" i="99"/>
  <c r="AL16" i="99"/>
  <c r="AK16" i="99"/>
  <c r="AJ16" i="99"/>
  <c r="BK16" i="99"/>
  <c r="AI16" i="99"/>
  <c r="AH16" i="99"/>
  <c r="AG16" i="99"/>
  <c r="AF16" i="99"/>
  <c r="AE16" i="99"/>
  <c r="AD16" i="99"/>
  <c r="AC16" i="99"/>
  <c r="AB16" i="99"/>
  <c r="BG16" i="99"/>
  <c r="AA16" i="99"/>
  <c r="Z16" i="99"/>
  <c r="Y16" i="99"/>
  <c r="X16" i="99"/>
  <c r="W16" i="99"/>
  <c r="V16" i="99"/>
  <c r="U16" i="99"/>
  <c r="T16" i="99"/>
  <c r="BC16" i="99"/>
  <c r="S16" i="99"/>
  <c r="R16" i="99"/>
  <c r="Q16" i="99"/>
  <c r="M16" i="99"/>
  <c r="L16" i="99"/>
  <c r="K16" i="99"/>
  <c r="J16" i="99"/>
  <c r="I16" i="99"/>
  <c r="H16" i="99"/>
  <c r="G16" i="99"/>
  <c r="F16" i="99"/>
  <c r="E16" i="99"/>
  <c r="D16" i="99"/>
  <c r="C16" i="99"/>
  <c r="AW15" i="99"/>
  <c r="AV15" i="99"/>
  <c r="BU15" i="99"/>
  <c r="AU15" i="99"/>
  <c r="AT15" i="99"/>
  <c r="AS15" i="99"/>
  <c r="AR15" i="99"/>
  <c r="AQ15" i="99"/>
  <c r="AP15" i="99"/>
  <c r="AO15" i="99"/>
  <c r="AN15" i="99"/>
  <c r="AN13" i="99"/>
  <c r="AM15" i="99"/>
  <c r="AL15" i="99"/>
  <c r="AK15" i="99"/>
  <c r="AJ15" i="99"/>
  <c r="AI15" i="99"/>
  <c r="AH15" i="99"/>
  <c r="AG15" i="99"/>
  <c r="AF15" i="99"/>
  <c r="BI15" i="99"/>
  <c r="AE15" i="99"/>
  <c r="AD15" i="99"/>
  <c r="AC15" i="99"/>
  <c r="AB15" i="99"/>
  <c r="AA15" i="99"/>
  <c r="Z15" i="99"/>
  <c r="Y15" i="99"/>
  <c r="X15" i="99"/>
  <c r="BE15" i="99"/>
  <c r="W15" i="99"/>
  <c r="V15" i="99"/>
  <c r="U15" i="99"/>
  <c r="T15" i="99"/>
  <c r="S15" i="99"/>
  <c r="R15" i="99"/>
  <c r="Q15" i="99"/>
  <c r="M15" i="99"/>
  <c r="L15" i="99"/>
  <c r="K15" i="99"/>
  <c r="J15" i="99"/>
  <c r="I15" i="99"/>
  <c r="H15" i="99"/>
  <c r="G15" i="99"/>
  <c r="F15" i="99"/>
  <c r="E15" i="99"/>
  <c r="E13" i="99"/>
  <c r="D15" i="99"/>
  <c r="C15" i="99"/>
  <c r="AW14" i="99"/>
  <c r="AV14" i="99"/>
  <c r="AU14" i="99"/>
  <c r="AT14" i="99"/>
  <c r="AS14" i="99"/>
  <c r="AR14" i="99"/>
  <c r="BO14" i="99"/>
  <c r="AQ14" i="99"/>
  <c r="AP14" i="99"/>
  <c r="AO14" i="99"/>
  <c r="AN14" i="99"/>
  <c r="AM14" i="99"/>
  <c r="AL14" i="99"/>
  <c r="AK14" i="99"/>
  <c r="AJ14" i="99"/>
  <c r="AJ13" i="99"/>
  <c r="AI14" i="99"/>
  <c r="AH14" i="99"/>
  <c r="AG14" i="99"/>
  <c r="AF14" i="99"/>
  <c r="AE14" i="99"/>
  <c r="AD14" i="99"/>
  <c r="AC14" i="99"/>
  <c r="AB14" i="99"/>
  <c r="BG14" i="99"/>
  <c r="AA14" i="99"/>
  <c r="Z14" i="99"/>
  <c r="Y14" i="99"/>
  <c r="X14" i="99"/>
  <c r="W14" i="99"/>
  <c r="V14" i="99"/>
  <c r="U14" i="99"/>
  <c r="T14" i="99"/>
  <c r="BC14" i="99"/>
  <c r="S14" i="99"/>
  <c r="R14" i="99"/>
  <c r="Q14" i="99"/>
  <c r="M14" i="99"/>
  <c r="L14" i="99"/>
  <c r="K14" i="99"/>
  <c r="J14" i="99"/>
  <c r="I14" i="99"/>
  <c r="I13" i="99"/>
  <c r="H14" i="99"/>
  <c r="G14" i="99"/>
  <c r="F14" i="99"/>
  <c r="E14" i="99"/>
  <c r="D14" i="99"/>
  <c r="C14" i="99"/>
  <c r="AW10" i="99"/>
  <c r="AV10" i="99"/>
  <c r="AY10" i="99"/>
  <c r="AU10" i="99"/>
  <c r="AT10" i="99"/>
  <c r="AS10" i="99"/>
  <c r="AR10" i="99"/>
  <c r="AQ10" i="99"/>
  <c r="AP10" i="99"/>
  <c r="AO10" i="99"/>
  <c r="AN10" i="99"/>
  <c r="BM10" i="99"/>
  <c r="AM10" i="99"/>
  <c r="AL10" i="99"/>
  <c r="AK10" i="99"/>
  <c r="AJ10" i="99"/>
  <c r="AI10" i="99"/>
  <c r="AH10" i="99"/>
  <c r="AG10" i="99"/>
  <c r="AF10" i="99"/>
  <c r="BI10" i="99"/>
  <c r="AE10" i="99"/>
  <c r="AD10" i="99"/>
  <c r="AC10" i="99"/>
  <c r="AB10" i="99"/>
  <c r="AA10" i="99"/>
  <c r="Z10" i="99"/>
  <c r="Y10" i="99"/>
  <c r="X10" i="99"/>
  <c r="W10" i="99"/>
  <c r="V10" i="99"/>
  <c r="U10" i="99"/>
  <c r="T10" i="99"/>
  <c r="S10" i="99"/>
  <c r="R10" i="99"/>
  <c r="Q10" i="99"/>
  <c r="M10" i="99"/>
  <c r="O10" i="99"/>
  <c r="L10" i="99"/>
  <c r="K10" i="99"/>
  <c r="J10" i="99"/>
  <c r="I10" i="99"/>
  <c r="H10" i="99"/>
  <c r="G10" i="99"/>
  <c r="F10" i="99"/>
  <c r="E10" i="99"/>
  <c r="D10" i="99"/>
  <c r="C10" i="99"/>
  <c r="AW9" i="99"/>
  <c r="AV9" i="99"/>
  <c r="AU9" i="99"/>
  <c r="AT9" i="99"/>
  <c r="AS9" i="99"/>
  <c r="AR9" i="99"/>
  <c r="BO9" i="99"/>
  <c r="AQ9" i="99"/>
  <c r="AP9" i="99"/>
  <c r="AO9" i="99"/>
  <c r="AN9" i="99"/>
  <c r="AM9" i="99"/>
  <c r="AL9" i="99"/>
  <c r="AK9" i="99"/>
  <c r="AJ9" i="99"/>
  <c r="AJ4" i="99"/>
  <c r="AJ11" i="99"/>
  <c r="AJ18" i="99"/>
  <c r="AI9" i="99"/>
  <c r="AH9" i="99"/>
  <c r="AG9" i="99"/>
  <c r="AF9" i="99"/>
  <c r="AE9" i="99"/>
  <c r="AD9" i="99"/>
  <c r="AC9" i="99"/>
  <c r="AB9" i="99"/>
  <c r="BG9" i="99"/>
  <c r="AA9" i="99"/>
  <c r="Z9" i="99"/>
  <c r="Y9" i="99"/>
  <c r="X9" i="99"/>
  <c r="W9" i="99"/>
  <c r="V9" i="99"/>
  <c r="U9" i="99"/>
  <c r="T9" i="99"/>
  <c r="T4" i="99"/>
  <c r="T11" i="99"/>
  <c r="S9" i="99"/>
  <c r="R9" i="99"/>
  <c r="Q9" i="99"/>
  <c r="M9" i="99"/>
  <c r="L9" i="99"/>
  <c r="K9" i="99"/>
  <c r="J9" i="99"/>
  <c r="I9" i="99"/>
  <c r="I4" i="99"/>
  <c r="I11" i="99"/>
  <c r="I18" i="99"/>
  <c r="H9" i="99"/>
  <c r="G9" i="99"/>
  <c r="F9" i="99"/>
  <c r="E9" i="99"/>
  <c r="D9" i="99"/>
  <c r="C9" i="99"/>
  <c r="AW8" i="99"/>
  <c r="AV8" i="99"/>
  <c r="AY8" i="99"/>
  <c r="AU8" i="99"/>
  <c r="AT8" i="99"/>
  <c r="AS8" i="99"/>
  <c r="AR8" i="99"/>
  <c r="AQ8" i="99"/>
  <c r="AP8" i="99"/>
  <c r="AO8" i="99"/>
  <c r="AN8" i="99"/>
  <c r="BM8" i="99"/>
  <c r="AM8" i="99"/>
  <c r="AL8" i="99"/>
  <c r="AK8" i="99"/>
  <c r="AJ8" i="99"/>
  <c r="AI8" i="99"/>
  <c r="AH8" i="99"/>
  <c r="AG8" i="99"/>
  <c r="AF8" i="99"/>
  <c r="AF4" i="99"/>
  <c r="AF11" i="99"/>
  <c r="AF18" i="99"/>
  <c r="AF42" i="99"/>
  <c r="AE8" i="99"/>
  <c r="AD8" i="99"/>
  <c r="AC8" i="99"/>
  <c r="AB8" i="99"/>
  <c r="AA8" i="99"/>
  <c r="Z8" i="99"/>
  <c r="Y8" i="99"/>
  <c r="X8" i="99"/>
  <c r="X4" i="99"/>
  <c r="X11" i="99"/>
  <c r="W8" i="99"/>
  <c r="V8" i="99"/>
  <c r="U8" i="99"/>
  <c r="T8" i="99"/>
  <c r="R8" i="99"/>
  <c r="Q8" i="99"/>
  <c r="M8" i="99"/>
  <c r="L8" i="99"/>
  <c r="N8" i="99"/>
  <c r="K8" i="99"/>
  <c r="J8" i="99"/>
  <c r="I8" i="99"/>
  <c r="H8" i="99"/>
  <c r="G8" i="99"/>
  <c r="F8" i="99"/>
  <c r="E8" i="99"/>
  <c r="D8" i="99"/>
  <c r="C8" i="99"/>
  <c r="AW7" i="99"/>
  <c r="AV7" i="99"/>
  <c r="AU7" i="99"/>
  <c r="AT7" i="99"/>
  <c r="AS7" i="99"/>
  <c r="AR7" i="99"/>
  <c r="AQ7" i="99"/>
  <c r="BO7" i="99"/>
  <c r="AP7" i="99"/>
  <c r="AO7" i="99"/>
  <c r="AN7" i="99"/>
  <c r="AM7" i="99"/>
  <c r="AL7" i="99"/>
  <c r="AK7" i="99"/>
  <c r="AJ7" i="99"/>
  <c r="AI7" i="99"/>
  <c r="BK7" i="99"/>
  <c r="AH7" i="99"/>
  <c r="AG7" i="99"/>
  <c r="AF7" i="99"/>
  <c r="AE7" i="99"/>
  <c r="AD7" i="99"/>
  <c r="BH7" i="99"/>
  <c r="AC7" i="99"/>
  <c r="AB7" i="99"/>
  <c r="AA7" i="99"/>
  <c r="BG7" i="99"/>
  <c r="Z7" i="99"/>
  <c r="Y7" i="99"/>
  <c r="X7" i="99"/>
  <c r="W7" i="99"/>
  <c r="V7" i="99"/>
  <c r="U7" i="99"/>
  <c r="T7" i="99"/>
  <c r="S7" i="99"/>
  <c r="BC7" i="99"/>
  <c r="R7" i="99"/>
  <c r="Q7" i="99"/>
  <c r="M7" i="99"/>
  <c r="L7" i="99"/>
  <c r="K7" i="99"/>
  <c r="N7" i="99"/>
  <c r="J7" i="99"/>
  <c r="I7" i="99"/>
  <c r="H7" i="99"/>
  <c r="G7" i="99"/>
  <c r="F7" i="99"/>
  <c r="E7" i="99"/>
  <c r="D7" i="99"/>
  <c r="C7" i="99"/>
  <c r="AW6" i="99"/>
  <c r="AV6" i="99"/>
  <c r="AU6" i="99"/>
  <c r="BU6" i="99"/>
  <c r="AT6" i="99"/>
  <c r="AS6" i="99"/>
  <c r="AR6" i="99"/>
  <c r="AQ6" i="99"/>
  <c r="AP6" i="99"/>
  <c r="BN6" i="99"/>
  <c r="AO6" i="99"/>
  <c r="AN6" i="99"/>
  <c r="AM6" i="99"/>
  <c r="BM6" i="99"/>
  <c r="AL6" i="99"/>
  <c r="AK6" i="99"/>
  <c r="AJ6" i="99"/>
  <c r="AI6" i="99"/>
  <c r="AH6" i="99"/>
  <c r="BJ6" i="99"/>
  <c r="AG6" i="99"/>
  <c r="AF6" i="99"/>
  <c r="AE6" i="99"/>
  <c r="AD6" i="99"/>
  <c r="AC6" i="99"/>
  <c r="AB6" i="99"/>
  <c r="AA6" i="99"/>
  <c r="Z6" i="99"/>
  <c r="BF6" i="99"/>
  <c r="Y6" i="99"/>
  <c r="X6" i="99"/>
  <c r="W6" i="99"/>
  <c r="BE6" i="99"/>
  <c r="V6" i="99"/>
  <c r="U6" i="99"/>
  <c r="T6" i="99"/>
  <c r="S6" i="99"/>
  <c r="R6" i="99"/>
  <c r="BB6" i="99"/>
  <c r="Q6" i="99"/>
  <c r="M6" i="99"/>
  <c r="L6" i="99"/>
  <c r="L4" i="99"/>
  <c r="L11" i="99"/>
  <c r="L18" i="99"/>
  <c r="K6" i="99"/>
  <c r="J6" i="99"/>
  <c r="I6" i="99"/>
  <c r="H6" i="99"/>
  <c r="G6" i="99"/>
  <c r="F6" i="99"/>
  <c r="E6" i="99"/>
  <c r="D6" i="99"/>
  <c r="D4" i="99"/>
  <c r="D11" i="99"/>
  <c r="D18" i="99"/>
  <c r="C6" i="99"/>
  <c r="AW5" i="99"/>
  <c r="AV5" i="99"/>
  <c r="AU5" i="99"/>
  <c r="AT5" i="99"/>
  <c r="AS5" i="99"/>
  <c r="AR5" i="99"/>
  <c r="AQ5" i="99"/>
  <c r="BO5" i="99"/>
  <c r="AP5" i="99"/>
  <c r="AO5" i="99"/>
  <c r="AN5" i="99"/>
  <c r="AM5" i="99"/>
  <c r="AL5" i="99"/>
  <c r="AK5" i="99"/>
  <c r="AJ5" i="99"/>
  <c r="AI5" i="99"/>
  <c r="BK5" i="99"/>
  <c r="AH5" i="99"/>
  <c r="AG5" i="99"/>
  <c r="AF5" i="99"/>
  <c r="AE5" i="99"/>
  <c r="AD5" i="99"/>
  <c r="AC5" i="99"/>
  <c r="AB5" i="99"/>
  <c r="AA5" i="99"/>
  <c r="BG5" i="99"/>
  <c r="Z5" i="99"/>
  <c r="Y5" i="99"/>
  <c r="X5" i="99"/>
  <c r="W5" i="99"/>
  <c r="V5" i="99"/>
  <c r="BD5" i="99"/>
  <c r="U5" i="99"/>
  <c r="T5" i="99"/>
  <c r="S5" i="99"/>
  <c r="S4" i="99"/>
  <c r="R5" i="99"/>
  <c r="Q5" i="99"/>
  <c r="M5" i="99"/>
  <c r="L5" i="99"/>
  <c r="K5" i="99"/>
  <c r="J5" i="99"/>
  <c r="I5" i="99"/>
  <c r="H5" i="99"/>
  <c r="H4" i="99"/>
  <c r="H11" i="99"/>
  <c r="G5" i="99"/>
  <c r="F5" i="99"/>
  <c r="E5" i="99"/>
  <c r="D5" i="99"/>
  <c r="C5" i="99"/>
  <c r="S8" i="99"/>
  <c r="BA23" i="97"/>
  <c r="AZ23" i="97"/>
  <c r="AY23" i="97"/>
  <c r="AP23" i="97"/>
  <c r="AO23" i="97"/>
  <c r="AN23" i="97"/>
  <c r="AM23" i="97"/>
  <c r="AL23" i="97"/>
  <c r="AK23" i="97"/>
  <c r="AJ23" i="97"/>
  <c r="AH23" i="97"/>
  <c r="AG23" i="97"/>
  <c r="O23" i="97"/>
  <c r="N23" i="97"/>
  <c r="BA22" i="97"/>
  <c r="AZ22" i="97"/>
  <c r="AY22" i="97"/>
  <c r="AP22" i="97"/>
  <c r="AO22" i="97"/>
  <c r="AN22" i="97"/>
  <c r="AM22" i="97"/>
  <c r="AL22" i="97"/>
  <c r="AK22" i="97"/>
  <c r="AJ22" i="97"/>
  <c r="AH22" i="97"/>
  <c r="AG22" i="97"/>
  <c r="O22" i="97"/>
  <c r="N22" i="97"/>
  <c r="BA21" i="97"/>
  <c r="AZ21" i="97"/>
  <c r="AY21" i="97"/>
  <c r="AP21" i="97"/>
  <c r="AO21" i="97"/>
  <c r="AN21" i="97"/>
  <c r="AM21" i="97"/>
  <c r="AL21" i="97"/>
  <c r="AK21" i="97"/>
  <c r="AJ21" i="97"/>
  <c r="AH21" i="97"/>
  <c r="AG21" i="97"/>
  <c r="O21" i="97"/>
  <c r="N21" i="97"/>
  <c r="BA20" i="97"/>
  <c r="AZ20" i="97"/>
  <c r="AY20" i="97"/>
  <c r="AP20" i="97"/>
  <c r="AO20" i="97"/>
  <c r="AN20" i="97"/>
  <c r="AM20" i="97"/>
  <c r="AL20" i="97"/>
  <c r="AK20" i="97"/>
  <c r="AJ20" i="97"/>
  <c r="AH20" i="97"/>
  <c r="AG20" i="97"/>
  <c r="O20" i="97"/>
  <c r="N20" i="97"/>
  <c r="BA19" i="97"/>
  <c r="AZ19" i="97"/>
  <c r="AY19" i="97"/>
  <c r="AP19" i="97"/>
  <c r="AO19" i="97"/>
  <c r="AN19" i="97"/>
  <c r="AM19" i="97"/>
  <c r="AL19" i="97"/>
  <c r="AK19" i="97"/>
  <c r="AJ19" i="97"/>
  <c r="AH19" i="97"/>
  <c r="AG19" i="97"/>
  <c r="O19" i="97"/>
  <c r="N19" i="97"/>
  <c r="BU18" i="97"/>
  <c r="BN18" i="97"/>
  <c r="BM18" i="97"/>
  <c r="AW18" i="97"/>
  <c r="AV18" i="97"/>
  <c r="AM18" i="97"/>
  <c r="BZ18" i="97"/>
  <c r="AL18" i="97"/>
  <c r="BY18" i="97"/>
  <c r="AH18" i="97"/>
  <c r="AE18" i="97"/>
  <c r="AG18" i="97"/>
  <c r="AD18" i="97"/>
  <c r="BT18" i="97"/>
  <c r="AC18" i="97"/>
  <c r="AP18" i="97"/>
  <c r="CC18" i="97"/>
  <c r="AB18" i="97"/>
  <c r="BR18" i="97"/>
  <c r="AA18" i="97"/>
  <c r="BQ18" i="97"/>
  <c r="Z18" i="97"/>
  <c r="BP18" i="97"/>
  <c r="Y18" i="97"/>
  <c r="BO18" i="97"/>
  <c r="X18" i="97"/>
  <c r="W18" i="97"/>
  <c r="V18" i="97"/>
  <c r="BL18" i="97"/>
  <c r="U18" i="97"/>
  <c r="BK18" i="97"/>
  <c r="T18" i="97"/>
  <c r="BJ18" i="97"/>
  <c r="S18" i="97"/>
  <c r="BI18" i="97"/>
  <c r="R18" i="97"/>
  <c r="BH18" i="97"/>
  <c r="Q18" i="97"/>
  <c r="BG18" i="97"/>
  <c r="M18" i="97"/>
  <c r="O18" i="97"/>
  <c r="BE18" i="97"/>
  <c r="L18" i="97"/>
  <c r="N18" i="97"/>
  <c r="BD18" i="97"/>
  <c r="K18" i="97"/>
  <c r="BA18" i="97"/>
  <c r="J18" i="97"/>
  <c r="AZ18" i="97"/>
  <c r="I18" i="97"/>
  <c r="AY18" i="97"/>
  <c r="AX18" i="97"/>
  <c r="AU18" i="97"/>
  <c r="AT18" i="97"/>
  <c r="AS18" i="97"/>
  <c r="BA17" i="97"/>
  <c r="AZ17" i="97"/>
  <c r="AY17" i="97"/>
  <c r="AP17" i="97"/>
  <c r="AO17" i="97"/>
  <c r="AN17" i="97"/>
  <c r="AM17" i="97"/>
  <c r="AL17" i="97"/>
  <c r="AK17" i="97"/>
  <c r="AJ17" i="97"/>
  <c r="AH17" i="97"/>
  <c r="AG17" i="97"/>
  <c r="O17" i="97"/>
  <c r="N17" i="97"/>
  <c r="BA16" i="97"/>
  <c r="AZ16" i="97"/>
  <c r="AY16" i="97"/>
  <c r="AP16" i="97"/>
  <c r="AO16" i="97"/>
  <c r="AN16" i="97"/>
  <c r="AM16" i="97"/>
  <c r="AL16" i="97"/>
  <c r="AK16" i="97"/>
  <c r="AJ16" i="97"/>
  <c r="AH16" i="97"/>
  <c r="AG16" i="97"/>
  <c r="O16" i="97"/>
  <c r="N16" i="97"/>
  <c r="BA15" i="97"/>
  <c r="AZ15" i="97"/>
  <c r="AY15" i="97"/>
  <c r="AP15" i="97"/>
  <c r="AO15" i="97"/>
  <c r="AN15" i="97"/>
  <c r="AM15" i="97"/>
  <c r="AL15" i="97"/>
  <c r="AK15" i="97"/>
  <c r="AJ15" i="97"/>
  <c r="AH15" i="97"/>
  <c r="AG15" i="97"/>
  <c r="O15" i="97"/>
  <c r="N15" i="97"/>
  <c r="BA14" i="97"/>
  <c r="AZ14" i="97"/>
  <c r="AY14" i="97"/>
  <c r="AP14" i="97"/>
  <c r="AO14" i="97"/>
  <c r="AN14" i="97"/>
  <c r="AM14" i="97"/>
  <c r="AL14" i="97"/>
  <c r="AK14" i="97"/>
  <c r="AJ14" i="97"/>
  <c r="AH14" i="97"/>
  <c r="AG14" i="97"/>
  <c r="O14" i="97"/>
  <c r="N14" i="97"/>
  <c r="BA13" i="97"/>
  <c r="AZ13" i="97"/>
  <c r="AY13" i="97"/>
  <c r="AP13" i="97"/>
  <c r="AO13" i="97"/>
  <c r="AN13" i="97"/>
  <c r="AM13" i="97"/>
  <c r="AL13" i="97"/>
  <c r="AK13" i="97"/>
  <c r="AJ13" i="97"/>
  <c r="AH13" i="97"/>
  <c r="AG13" i="97"/>
  <c r="O13" i="97"/>
  <c r="N13" i="97"/>
  <c r="BT12" i="97"/>
  <c r="BS12" i="97"/>
  <c r="BO12" i="97"/>
  <c r="BL12" i="97"/>
  <c r="BK12" i="97"/>
  <c r="BG12" i="97"/>
  <c r="BC12" i="97"/>
  <c r="BB12" i="97"/>
  <c r="AX12" i="97"/>
  <c r="AU12" i="97"/>
  <c r="AT12" i="97"/>
  <c r="AJ12" i="97"/>
  <c r="BW12" i="97"/>
  <c r="AE12" i="97"/>
  <c r="BU12" i="97"/>
  <c r="AD12" i="97"/>
  <c r="AC12" i="97"/>
  <c r="AP12" i="97"/>
  <c r="CC12" i="97"/>
  <c r="AB12" i="97"/>
  <c r="BR12" i="97"/>
  <c r="AA12" i="97"/>
  <c r="AO12" i="97"/>
  <c r="CB12" i="97"/>
  <c r="Z12" i="97"/>
  <c r="BP12" i="97"/>
  <c r="Y12" i="97"/>
  <c r="X12" i="97"/>
  <c r="BN12" i="97"/>
  <c r="W12" i="97"/>
  <c r="AM12" i="97"/>
  <c r="BZ12" i="97"/>
  <c r="V12" i="97"/>
  <c r="U12" i="97"/>
  <c r="AL12" i="97"/>
  <c r="BY12" i="97"/>
  <c r="T12" i="97"/>
  <c r="BJ12" i="97"/>
  <c r="S12" i="97"/>
  <c r="AK12" i="97"/>
  <c r="BX12" i="97"/>
  <c r="R12" i="97"/>
  <c r="BH12" i="97"/>
  <c r="Q12" i="97"/>
  <c r="N12" i="97"/>
  <c r="BD12" i="97"/>
  <c r="M12" i="97"/>
  <c r="O12" i="97"/>
  <c r="BE12" i="97"/>
  <c r="L12" i="97"/>
  <c r="K12" i="97"/>
  <c r="BA12" i="97"/>
  <c r="J12" i="97"/>
  <c r="AZ12" i="97"/>
  <c r="I12" i="97"/>
  <c r="AY12" i="97"/>
  <c r="AW12" i="97"/>
  <c r="AV12" i="97"/>
  <c r="AS12" i="97"/>
  <c r="BA11" i="97"/>
  <c r="AZ11" i="97"/>
  <c r="AY11" i="97"/>
  <c r="AP11" i="97"/>
  <c r="AO11" i="97"/>
  <c r="AN11" i="97"/>
  <c r="AM11" i="97"/>
  <c r="AL11" i="97"/>
  <c r="AK11" i="97"/>
  <c r="AJ11" i="97"/>
  <c r="AH11" i="97"/>
  <c r="AG11" i="97"/>
  <c r="O11" i="97"/>
  <c r="N11" i="97"/>
  <c r="BA10" i="97"/>
  <c r="AZ10" i="97"/>
  <c r="AY10" i="97"/>
  <c r="AP10" i="97"/>
  <c r="AO10" i="97"/>
  <c r="AN10" i="97"/>
  <c r="AM10" i="97"/>
  <c r="AL10" i="97"/>
  <c r="AK10" i="97"/>
  <c r="AJ10" i="97"/>
  <c r="AH10" i="97"/>
  <c r="AG10" i="97"/>
  <c r="O10" i="97"/>
  <c r="N10" i="97"/>
  <c r="BA9" i="97"/>
  <c r="AZ9" i="97"/>
  <c r="AY9" i="97"/>
  <c r="AP9" i="97"/>
  <c r="AO9" i="97"/>
  <c r="AN9" i="97"/>
  <c r="AM9" i="97"/>
  <c r="AL9" i="97"/>
  <c r="AK9" i="97"/>
  <c r="AJ9" i="97"/>
  <c r="AH9" i="97"/>
  <c r="AG9" i="97"/>
  <c r="O9" i="97"/>
  <c r="N9" i="97"/>
  <c r="BA8" i="97"/>
  <c r="AZ8" i="97"/>
  <c r="AY8" i="97"/>
  <c r="AP8" i="97"/>
  <c r="AO8" i="97"/>
  <c r="AN8" i="97"/>
  <c r="AM8" i="97"/>
  <c r="AL8" i="97"/>
  <c r="AK8" i="97"/>
  <c r="AJ8" i="97"/>
  <c r="AH8" i="97"/>
  <c r="AG8" i="97"/>
  <c r="O8" i="97"/>
  <c r="N8" i="97"/>
  <c r="BA7" i="97"/>
  <c r="AZ7" i="97"/>
  <c r="AY7" i="97"/>
  <c r="AP7" i="97"/>
  <c r="AO7" i="97"/>
  <c r="AN7" i="97"/>
  <c r="AM7" i="97"/>
  <c r="AL7" i="97"/>
  <c r="AK7" i="97"/>
  <c r="AJ7" i="97"/>
  <c r="AH7" i="97"/>
  <c r="AG7" i="97"/>
  <c r="N7" i="97"/>
  <c r="BR6" i="97"/>
  <c r="BQ6" i="97"/>
  <c r="BJ6" i="97"/>
  <c r="BI6" i="97"/>
  <c r="BA6" i="97"/>
  <c r="AZ6" i="97"/>
  <c r="AS6" i="97"/>
  <c r="AP6" i="97"/>
  <c r="CC6" i="97"/>
  <c r="AH6" i="97"/>
  <c r="AG6" i="97"/>
  <c r="AE6" i="97"/>
  <c r="BU6" i="97"/>
  <c r="AD6" i="97"/>
  <c r="BT6" i="97"/>
  <c r="AC6" i="97"/>
  <c r="BS6" i="97"/>
  <c r="AB6" i="97"/>
  <c r="AA6" i="97"/>
  <c r="AO6" i="97"/>
  <c r="CB6" i="97"/>
  <c r="Z6" i="97"/>
  <c r="BP6" i="97"/>
  <c r="Y6" i="97"/>
  <c r="BO6" i="97"/>
  <c r="X6" i="97"/>
  <c r="BN6" i="97"/>
  <c r="W6" i="97"/>
  <c r="BM6" i="97"/>
  <c r="V6" i="97"/>
  <c r="BL6" i="97"/>
  <c r="U6" i="97"/>
  <c r="AL6" i="97"/>
  <c r="BY6" i="97"/>
  <c r="T6" i="97"/>
  <c r="S6" i="97"/>
  <c r="AK6" i="97"/>
  <c r="BX6" i="97"/>
  <c r="R6" i="97"/>
  <c r="BH6" i="97"/>
  <c r="Q6" i="97"/>
  <c r="AJ6" i="97"/>
  <c r="BW6" i="97"/>
  <c r="O6" i="97"/>
  <c r="BE6" i="97"/>
  <c r="M6" i="97"/>
  <c r="BC6" i="97"/>
  <c r="L6" i="97"/>
  <c r="BB6" i="97"/>
  <c r="K6" i="97"/>
  <c r="J6" i="97"/>
  <c r="I6" i="97"/>
  <c r="AY6" i="97"/>
  <c r="AX6" i="97"/>
  <c r="AW6" i="97"/>
  <c r="AV6" i="97"/>
  <c r="AU6" i="97"/>
  <c r="AT6" i="97"/>
  <c r="CC4" i="97"/>
  <c r="CB4" i="97"/>
  <c r="CA4" i="97"/>
  <c r="BZ4" i="97"/>
  <c r="BY4" i="97"/>
  <c r="BX4" i="97"/>
  <c r="BW4" i="97"/>
  <c r="BU4" i="97"/>
  <c r="BT4" i="97"/>
  <c r="BS4" i="97"/>
  <c r="BR4" i="97"/>
  <c r="BQ4" i="97"/>
  <c r="BP4" i="97"/>
  <c r="BO4" i="97"/>
  <c r="BN4" i="97"/>
  <c r="BM4" i="97"/>
  <c r="BL4" i="97"/>
  <c r="BE4" i="97"/>
  <c r="BD4" i="97"/>
  <c r="BC4" i="97"/>
  <c r="CW59" i="98"/>
  <c r="CV59" i="98"/>
  <c r="CU59" i="98"/>
  <c r="CT59" i="98"/>
  <c r="CS59" i="98"/>
  <c r="CR59" i="98"/>
  <c r="CQ59" i="98"/>
  <c r="CP59" i="98"/>
  <c r="CO59" i="98"/>
  <c r="CN59" i="98"/>
  <c r="CM59" i="98"/>
  <c r="CL59" i="98"/>
  <c r="CK59" i="98"/>
  <c r="CJ59" i="98"/>
  <c r="CI59" i="98"/>
  <c r="CH59" i="98"/>
  <c r="CG59" i="98"/>
  <c r="CF59" i="98"/>
  <c r="BW59" i="98"/>
  <c r="BV59" i="98"/>
  <c r="BU59" i="98"/>
  <c r="BT59" i="98"/>
  <c r="BS59" i="98"/>
  <c r="BR59" i="98"/>
  <c r="DW58" i="98"/>
  <c r="DT58" i="98"/>
  <c r="DS58" i="98"/>
  <c r="DO58" i="98"/>
  <c r="CW58" i="98"/>
  <c r="CV58" i="98"/>
  <c r="CU58" i="98"/>
  <c r="CT58" i="98"/>
  <c r="CS58" i="98"/>
  <c r="CR58" i="98"/>
  <c r="CQ58" i="98"/>
  <c r="CP58" i="98"/>
  <c r="CO58" i="98"/>
  <c r="CN58" i="98"/>
  <c r="CM58" i="98"/>
  <c r="CL58" i="98"/>
  <c r="CK58" i="98"/>
  <c r="CJ58" i="98"/>
  <c r="CI58" i="98"/>
  <c r="CH58" i="98"/>
  <c r="CG58" i="98"/>
  <c r="CF58" i="98"/>
  <c r="BW58" i="98"/>
  <c r="BV58" i="98"/>
  <c r="BU58" i="98"/>
  <c r="BT58" i="98"/>
  <c r="BS58" i="98"/>
  <c r="BR58" i="98"/>
  <c r="BH58" i="98"/>
  <c r="BG58" i="98"/>
  <c r="DV58" i="98"/>
  <c r="BF58" i="98"/>
  <c r="DU58" i="98"/>
  <c r="BE58" i="98"/>
  <c r="BD58" i="98"/>
  <c r="BC58" i="98"/>
  <c r="DR58" i="98"/>
  <c r="BB58" i="98"/>
  <c r="DQ58" i="98"/>
  <c r="BA58" i="98"/>
  <c r="DP58" i="98"/>
  <c r="AZ58" i="98"/>
  <c r="AY58" i="98"/>
  <c r="DN58" i="98"/>
  <c r="AT58" i="98"/>
  <c r="DI58" i="98"/>
  <c r="AL58" i="98"/>
  <c r="DA58" i="98"/>
  <c r="K58" i="98"/>
  <c r="BZ58" i="98"/>
  <c r="BO57" i="98"/>
  <c r="BN57" i="98"/>
  <c r="EB56" i="98"/>
  <c r="EA56" i="98"/>
  <c r="DW56" i="98"/>
  <c r="DV56" i="98"/>
  <c r="DU56" i="98"/>
  <c r="DT56" i="98"/>
  <c r="DS56" i="98"/>
  <c r="DR56" i="98"/>
  <c r="DQ56" i="98"/>
  <c r="DP56" i="98"/>
  <c r="DO56" i="98"/>
  <c r="DN56" i="98"/>
  <c r="DL56" i="98"/>
  <c r="DK56" i="98"/>
  <c r="DJ56" i="98"/>
  <c r="DI56" i="98"/>
  <c r="DH56" i="98"/>
  <c r="DG56" i="98"/>
  <c r="DF56" i="98"/>
  <c r="DE56" i="98"/>
  <c r="DD56" i="98"/>
  <c r="DC56" i="98"/>
  <c r="DB56" i="98"/>
  <c r="DA56" i="98"/>
  <c r="CZ56" i="98"/>
  <c r="CY56" i="98"/>
  <c r="CX56" i="98"/>
  <c r="CW56" i="98"/>
  <c r="CV56" i="98"/>
  <c r="CU56" i="98"/>
  <c r="CT56" i="98"/>
  <c r="CS56" i="98"/>
  <c r="CR56" i="98"/>
  <c r="CQ56" i="98"/>
  <c r="CP56" i="98"/>
  <c r="CO56" i="98"/>
  <c r="CN56" i="98"/>
  <c r="CM56" i="98"/>
  <c r="CL56" i="98"/>
  <c r="CK56" i="98"/>
  <c r="CJ56" i="98"/>
  <c r="CI56" i="98"/>
  <c r="CH56" i="98"/>
  <c r="CG56" i="98"/>
  <c r="CF56" i="98"/>
  <c r="CC56" i="98"/>
  <c r="CB56" i="98"/>
  <c r="CA56" i="98"/>
  <c r="BZ56" i="98"/>
  <c r="BY56" i="98"/>
  <c r="BX56" i="98"/>
  <c r="BW56" i="98"/>
  <c r="BV56" i="98"/>
  <c r="BU56" i="98"/>
  <c r="BT56" i="98"/>
  <c r="BS56" i="98"/>
  <c r="BR56" i="98"/>
  <c r="BO56" i="98"/>
  <c r="ED56" i="98"/>
  <c r="BN56" i="98"/>
  <c r="EC56" i="98"/>
  <c r="BM56" i="98"/>
  <c r="BL56" i="98"/>
  <c r="BK56" i="98"/>
  <c r="DZ56" i="98"/>
  <c r="BJ56" i="98"/>
  <c r="DY56" i="98"/>
  <c r="BI56" i="98"/>
  <c r="DX56" i="98"/>
  <c r="O56" i="98"/>
  <c r="CD56" i="98"/>
  <c r="N56" i="98"/>
  <c r="BZ55" i="98"/>
  <c r="BY55" i="98"/>
  <c r="BX55" i="98"/>
  <c r="BO55" i="98"/>
  <c r="BN55" i="98"/>
  <c r="BM55" i="98"/>
  <c r="BL55" i="98"/>
  <c r="BK55" i="98"/>
  <c r="BJ55" i="98"/>
  <c r="BI55" i="98"/>
  <c r="O55" i="98"/>
  <c r="N55" i="98"/>
  <c r="BZ54" i="98"/>
  <c r="BY54" i="98"/>
  <c r="BX54" i="98"/>
  <c r="BO54" i="98"/>
  <c r="BN54" i="98"/>
  <c r="BM54" i="98"/>
  <c r="BL54" i="98"/>
  <c r="BK54" i="98"/>
  <c r="BJ54" i="98"/>
  <c r="BJ51" i="98"/>
  <c r="DY51" i="98"/>
  <c r="BI54" i="98"/>
  <c r="O54" i="98"/>
  <c r="N54" i="98"/>
  <c r="BZ53" i="98"/>
  <c r="BY53" i="98"/>
  <c r="BX53" i="98"/>
  <c r="BO53" i="98"/>
  <c r="BN53" i="98"/>
  <c r="BM53" i="98"/>
  <c r="BL53" i="98"/>
  <c r="BK53" i="98"/>
  <c r="BJ53" i="98"/>
  <c r="BI53" i="98"/>
  <c r="O53" i="98"/>
  <c r="N53" i="98"/>
  <c r="CA52" i="98"/>
  <c r="BZ52" i="98"/>
  <c r="BY52" i="98"/>
  <c r="BX52" i="98"/>
  <c r="BO52" i="98"/>
  <c r="BN52" i="98"/>
  <c r="BM52" i="98"/>
  <c r="BL52" i="98"/>
  <c r="BK52" i="98"/>
  <c r="BJ52" i="98"/>
  <c r="BI52" i="98"/>
  <c r="O52" i="98"/>
  <c r="N52" i="98"/>
  <c r="DW51" i="98"/>
  <c r="DV51" i="98"/>
  <c r="DU51" i="98"/>
  <c r="DT51" i="98"/>
  <c r="DS51" i="98"/>
  <c r="DR51" i="98"/>
  <c r="DQ51" i="98"/>
  <c r="DP51" i="98"/>
  <c r="DO51" i="98"/>
  <c r="DN51" i="98"/>
  <c r="DK51" i="98"/>
  <c r="DJ51" i="98"/>
  <c r="DC51" i="98"/>
  <c r="DB51" i="98"/>
  <c r="CW51" i="98"/>
  <c r="CV51" i="98"/>
  <c r="CU51" i="98"/>
  <c r="CT51" i="98"/>
  <c r="CS51" i="98"/>
  <c r="CR51" i="98"/>
  <c r="CQ51" i="98"/>
  <c r="CP51" i="98"/>
  <c r="CO51" i="98"/>
  <c r="CN51" i="98"/>
  <c r="CM51" i="98"/>
  <c r="CL51" i="98"/>
  <c r="CK51" i="98"/>
  <c r="CJ51" i="98"/>
  <c r="CI51" i="98"/>
  <c r="CH51" i="98"/>
  <c r="CG51" i="98"/>
  <c r="CF51" i="98"/>
  <c r="CD51" i="98"/>
  <c r="CC51" i="98"/>
  <c r="CA51" i="98"/>
  <c r="BW51" i="98"/>
  <c r="BV51" i="98"/>
  <c r="BU51" i="98"/>
  <c r="BT51" i="98"/>
  <c r="BS51" i="98"/>
  <c r="BR51" i="98"/>
  <c r="BL51" i="98"/>
  <c r="EA51" i="98"/>
  <c r="BK51" i="98"/>
  <c r="DZ51" i="98"/>
  <c r="BI51" i="98"/>
  <c r="DX51" i="98"/>
  <c r="AW51" i="98"/>
  <c r="DL51" i="98"/>
  <c r="AV51" i="98"/>
  <c r="BO51" i="98"/>
  <c r="ED51" i="98"/>
  <c r="AU51" i="98"/>
  <c r="AT51" i="98"/>
  <c r="DI51" i="98"/>
  <c r="AS51" i="98"/>
  <c r="AS58" i="98"/>
  <c r="AR51" i="98"/>
  <c r="BM51" i="98"/>
  <c r="EB51" i="98"/>
  <c r="AQ51" i="98"/>
  <c r="DF51" i="98"/>
  <c r="AP51" i="98"/>
  <c r="DE51" i="98"/>
  <c r="AO51" i="98"/>
  <c r="DD51" i="98"/>
  <c r="AN51" i="98"/>
  <c r="AM51" i="98"/>
  <c r="AL51" i="98"/>
  <c r="DA51" i="98"/>
  <c r="AK51" i="98"/>
  <c r="AK58" i="98"/>
  <c r="AJ51" i="98"/>
  <c r="CY51" i="98"/>
  <c r="AI51" i="98"/>
  <c r="CX51" i="98"/>
  <c r="O51" i="98"/>
  <c r="N51" i="98"/>
  <c r="M51" i="98"/>
  <c r="CB51" i="98"/>
  <c r="L51" i="98"/>
  <c r="K51" i="98"/>
  <c r="BZ51" i="98"/>
  <c r="J51" i="98"/>
  <c r="J58" i="98"/>
  <c r="BY58" i="98"/>
  <c r="I51" i="98"/>
  <c r="BX51" i="98"/>
  <c r="BZ50" i="98"/>
  <c r="BY50" i="98"/>
  <c r="BX50" i="98"/>
  <c r="BO50" i="98"/>
  <c r="BN50" i="98"/>
  <c r="BM50" i="98"/>
  <c r="BL50" i="98"/>
  <c r="BK50" i="98"/>
  <c r="BJ50" i="98"/>
  <c r="BI50" i="98"/>
  <c r="O50" i="98"/>
  <c r="N50" i="98"/>
  <c r="BZ49" i="98"/>
  <c r="BY49" i="98"/>
  <c r="BX49" i="98"/>
  <c r="BO49" i="98"/>
  <c r="BN49" i="98"/>
  <c r="BM49" i="98"/>
  <c r="BL49" i="98"/>
  <c r="BK49" i="98"/>
  <c r="BJ49" i="98"/>
  <c r="BI49" i="98"/>
  <c r="O49" i="98"/>
  <c r="N49" i="98"/>
  <c r="BZ48" i="98"/>
  <c r="BY48" i="98"/>
  <c r="BX48" i="98"/>
  <c r="BO48" i="98"/>
  <c r="BN48" i="98"/>
  <c r="BM48" i="98"/>
  <c r="BL48" i="98"/>
  <c r="BK48" i="98"/>
  <c r="BJ48" i="98"/>
  <c r="BI48" i="98"/>
  <c r="O48" i="98"/>
  <c r="N48" i="98"/>
  <c r="BZ47" i="98"/>
  <c r="BY47" i="98"/>
  <c r="BX47" i="98"/>
  <c r="BO47" i="98"/>
  <c r="BN47" i="98"/>
  <c r="BM47" i="98"/>
  <c r="BL47" i="98"/>
  <c r="BK47" i="98"/>
  <c r="BJ47" i="98"/>
  <c r="BI47" i="98"/>
  <c r="O47" i="98"/>
  <c r="N47" i="98"/>
  <c r="DU46" i="98"/>
  <c r="DP46" i="98"/>
  <c r="DL46" i="98"/>
  <c r="DG46" i="98"/>
  <c r="DD46" i="98"/>
  <c r="CY46" i="98"/>
  <c r="CW46" i="98"/>
  <c r="CV46" i="98"/>
  <c r="CU46" i="98"/>
  <c r="CT46" i="98"/>
  <c r="CS46" i="98"/>
  <c r="CR46" i="98"/>
  <c r="CQ46" i="98"/>
  <c r="CP46" i="98"/>
  <c r="CO46" i="98"/>
  <c r="CN46" i="98"/>
  <c r="CM46" i="98"/>
  <c r="CL46" i="98"/>
  <c r="CK46" i="98"/>
  <c r="CJ46" i="98"/>
  <c r="CI46" i="98"/>
  <c r="CH46" i="98"/>
  <c r="CG46" i="98"/>
  <c r="CF46" i="98"/>
  <c r="BZ46" i="98"/>
  <c r="BY46" i="98"/>
  <c r="BW46" i="98"/>
  <c r="BV46" i="98"/>
  <c r="BU46" i="98"/>
  <c r="BT46" i="98"/>
  <c r="BS46" i="98"/>
  <c r="BR46" i="98"/>
  <c r="BO46" i="98"/>
  <c r="ED46" i="98"/>
  <c r="BH46" i="98"/>
  <c r="DW46" i="98"/>
  <c r="BG46" i="98"/>
  <c r="DV46" i="98"/>
  <c r="BF46" i="98"/>
  <c r="BE46" i="98"/>
  <c r="DT46" i="98"/>
  <c r="BD46" i="98"/>
  <c r="DS46" i="98"/>
  <c r="BC46" i="98"/>
  <c r="DR46" i="98"/>
  <c r="BB46" i="98"/>
  <c r="DQ46" i="98"/>
  <c r="BA46" i="98"/>
  <c r="AZ46" i="98"/>
  <c r="DO46" i="98"/>
  <c r="AW46" i="98"/>
  <c r="AW58" i="98"/>
  <c r="DL58" i="98"/>
  <c r="AV46" i="98"/>
  <c r="DK46" i="98"/>
  <c r="AU46" i="98"/>
  <c r="AU58" i="98"/>
  <c r="AT46" i="98"/>
  <c r="DI46" i="98"/>
  <c r="AS46" i="98"/>
  <c r="DH46" i="98"/>
  <c r="AR46" i="98"/>
  <c r="AR58" i="98"/>
  <c r="DG58" i="98"/>
  <c r="AQ46" i="98"/>
  <c r="DF46" i="98"/>
  <c r="AP46" i="98"/>
  <c r="DE46" i="98"/>
  <c r="AO46" i="98"/>
  <c r="AO58" i="98"/>
  <c r="AN46" i="98"/>
  <c r="DC46" i="98"/>
  <c r="AM46" i="98"/>
  <c r="AM58" i="98"/>
  <c r="AL46" i="98"/>
  <c r="DA46" i="98"/>
  <c r="AK46" i="98"/>
  <c r="CZ46" i="98"/>
  <c r="AJ46" i="98"/>
  <c r="AJ58" i="98"/>
  <c r="CY58" i="98"/>
  <c r="AI46" i="98"/>
  <c r="BI46" i="98"/>
  <c r="DX46" i="98"/>
  <c r="O46" i="98"/>
  <c r="CD46" i="98"/>
  <c r="M46" i="98"/>
  <c r="M58" i="98"/>
  <c r="L46" i="98"/>
  <c r="L58" i="98"/>
  <c r="K46" i="98"/>
  <c r="J46" i="98"/>
  <c r="I46" i="98"/>
  <c r="I58" i="98"/>
  <c r="BX58" i="98"/>
  <c r="ED45" i="98"/>
  <c r="EA45" i="98"/>
  <c r="DV45" i="98"/>
  <c r="DS45" i="98"/>
  <c r="DN45" i="98"/>
  <c r="DL45" i="98"/>
  <c r="DK45" i="98"/>
  <c r="DJ45" i="98"/>
  <c r="DI45" i="98"/>
  <c r="DH45" i="98"/>
  <c r="DG45" i="98"/>
  <c r="DF45" i="98"/>
  <c r="DE45" i="98"/>
  <c r="DD45" i="98"/>
  <c r="DC45" i="98"/>
  <c r="DB45" i="98"/>
  <c r="DA45" i="98"/>
  <c r="CZ45" i="98"/>
  <c r="CY45" i="98"/>
  <c r="CX45" i="98"/>
  <c r="CW45" i="98"/>
  <c r="CV45" i="98"/>
  <c r="CU45" i="98"/>
  <c r="CT45" i="98"/>
  <c r="CS45" i="98"/>
  <c r="CR45" i="98"/>
  <c r="CQ45" i="98"/>
  <c r="CP45" i="98"/>
  <c r="CO45" i="98"/>
  <c r="CN45" i="98"/>
  <c r="CM45" i="98"/>
  <c r="CL45" i="98"/>
  <c r="CK45" i="98"/>
  <c r="CJ45" i="98"/>
  <c r="CI45" i="98"/>
  <c r="CH45" i="98"/>
  <c r="CG45" i="98"/>
  <c r="CF45" i="98"/>
  <c r="CB45" i="98"/>
  <c r="CA45" i="98"/>
  <c r="BZ45" i="98"/>
  <c r="BY45" i="98"/>
  <c r="BX45" i="98"/>
  <c r="BW45" i="98"/>
  <c r="BV45" i="98"/>
  <c r="BU45" i="98"/>
  <c r="BT45" i="98"/>
  <c r="BS45" i="98"/>
  <c r="BR45" i="98"/>
  <c r="BO45" i="98"/>
  <c r="BN45" i="98"/>
  <c r="EC45" i="98"/>
  <c r="BM45" i="98"/>
  <c r="EB45" i="98"/>
  <c r="BL45" i="98"/>
  <c r="BK45" i="98"/>
  <c r="DZ45" i="98"/>
  <c r="BJ45" i="98"/>
  <c r="DY45" i="98"/>
  <c r="BI45" i="98"/>
  <c r="DX45" i="98"/>
  <c r="BH45" i="98"/>
  <c r="DW45" i="98"/>
  <c r="BG45" i="98"/>
  <c r="BF45" i="98"/>
  <c r="DU45" i="98"/>
  <c r="BE45" i="98"/>
  <c r="DT45" i="98"/>
  <c r="BD45" i="98"/>
  <c r="BC45" i="98"/>
  <c r="DR45" i="98"/>
  <c r="BB45" i="98"/>
  <c r="DQ45" i="98"/>
  <c r="BA45" i="98"/>
  <c r="DP45" i="98"/>
  <c r="AZ45" i="98"/>
  <c r="DO45" i="98"/>
  <c r="AY45" i="98"/>
  <c r="O45" i="98"/>
  <c r="CD45" i="98"/>
  <c r="N45" i="98"/>
  <c r="CC45" i="98"/>
  <c r="EC44" i="98"/>
  <c r="DY44" i="98"/>
  <c r="DX44" i="98"/>
  <c r="DW44" i="98"/>
  <c r="DV44" i="98"/>
  <c r="DU44" i="98"/>
  <c r="DT44" i="98"/>
  <c r="DS44" i="98"/>
  <c r="DR44" i="98"/>
  <c r="DQ44" i="98"/>
  <c r="DP44" i="98"/>
  <c r="DO44" i="98"/>
  <c r="DN44" i="98"/>
  <c r="DL44" i="98"/>
  <c r="DK44" i="98"/>
  <c r="DJ44" i="98"/>
  <c r="DI44" i="98"/>
  <c r="DH44" i="98"/>
  <c r="DG44" i="98"/>
  <c r="DF44" i="98"/>
  <c r="DE44" i="98"/>
  <c r="DD44" i="98"/>
  <c r="DC44" i="98"/>
  <c r="DB44" i="98"/>
  <c r="DA44" i="98"/>
  <c r="CZ44" i="98"/>
  <c r="CY44" i="98"/>
  <c r="CX44" i="98"/>
  <c r="CW44" i="98"/>
  <c r="CV44" i="98"/>
  <c r="CU44" i="98"/>
  <c r="CT44" i="98"/>
  <c r="CS44" i="98"/>
  <c r="CR44" i="98"/>
  <c r="CQ44" i="98"/>
  <c r="CP44" i="98"/>
  <c r="CO44" i="98"/>
  <c r="CN44" i="98"/>
  <c r="CM44" i="98"/>
  <c r="CL44" i="98"/>
  <c r="CK44" i="98"/>
  <c r="CJ44" i="98"/>
  <c r="CI44" i="98"/>
  <c r="CH44" i="98"/>
  <c r="CG44" i="98"/>
  <c r="CF44" i="98"/>
  <c r="CD44" i="98"/>
  <c r="CB44" i="98"/>
  <c r="CA44" i="98"/>
  <c r="BZ44" i="98"/>
  <c r="BY44" i="98"/>
  <c r="BX44" i="98"/>
  <c r="BW44" i="98"/>
  <c r="BV44" i="98"/>
  <c r="BU44" i="98"/>
  <c r="BT44" i="98"/>
  <c r="BS44" i="98"/>
  <c r="BR44" i="98"/>
  <c r="BO44" i="98"/>
  <c r="ED44" i="98"/>
  <c r="BN44" i="98"/>
  <c r="BM44" i="98"/>
  <c r="EB44" i="98"/>
  <c r="BL44" i="98"/>
  <c r="EA44" i="98"/>
  <c r="BK44" i="98"/>
  <c r="DZ44" i="98"/>
  <c r="O44" i="98"/>
  <c r="N44" i="98"/>
  <c r="CC44" i="98"/>
  <c r="BZ43" i="98"/>
  <c r="BY43" i="98"/>
  <c r="BX43" i="98"/>
  <c r="BW43" i="98"/>
  <c r="BV43" i="98"/>
  <c r="BU43" i="98"/>
  <c r="BT43" i="98"/>
  <c r="BS43" i="98"/>
  <c r="BR43" i="98"/>
  <c r="BH43" i="98"/>
  <c r="BG43" i="98"/>
  <c r="BF43" i="98"/>
  <c r="BE43" i="98"/>
  <c r="BD43" i="98"/>
  <c r="BC43" i="98"/>
  <c r="BB43" i="98"/>
  <c r="BA43" i="98"/>
  <c r="BA38" i="98"/>
  <c r="DP38" i="98"/>
  <c r="AZ43" i="98"/>
  <c r="AY43" i="98"/>
  <c r="O43" i="98"/>
  <c r="N43" i="98"/>
  <c r="BZ42" i="98"/>
  <c r="BY42" i="98"/>
  <c r="BX42" i="98"/>
  <c r="BW42" i="98"/>
  <c r="BV42" i="98"/>
  <c r="BU42" i="98"/>
  <c r="BT42" i="98"/>
  <c r="BS42" i="98"/>
  <c r="BR42" i="98"/>
  <c r="BH42" i="98"/>
  <c r="BG42" i="98"/>
  <c r="BF42" i="98"/>
  <c r="BE42" i="98"/>
  <c r="BD42" i="98"/>
  <c r="BC42" i="98"/>
  <c r="BB42" i="98"/>
  <c r="BA42" i="98"/>
  <c r="AZ42" i="98"/>
  <c r="AY42" i="98"/>
  <c r="AY38" i="98"/>
  <c r="DN38" i="98"/>
  <c r="O42" i="98"/>
  <c r="N42" i="98"/>
  <c r="BZ41" i="98"/>
  <c r="BY41" i="98"/>
  <c r="BX41" i="98"/>
  <c r="BW41" i="98"/>
  <c r="BV41" i="98"/>
  <c r="BU41" i="98"/>
  <c r="BT41" i="98"/>
  <c r="BS41" i="98"/>
  <c r="BR41" i="98"/>
  <c r="BH41" i="98"/>
  <c r="BG41" i="98"/>
  <c r="BF41" i="98"/>
  <c r="BE41" i="98"/>
  <c r="BD41" i="98"/>
  <c r="BC41" i="98"/>
  <c r="BC38" i="98"/>
  <c r="DR38" i="98"/>
  <c r="BB41" i="98"/>
  <c r="BA41" i="98"/>
  <c r="AZ41" i="98"/>
  <c r="AY41" i="98"/>
  <c r="O41" i="98"/>
  <c r="N41" i="98"/>
  <c r="BZ40" i="98"/>
  <c r="BY40" i="98"/>
  <c r="BX40" i="98"/>
  <c r="BW40" i="98"/>
  <c r="BV40" i="98"/>
  <c r="BU40" i="98"/>
  <c r="BT40" i="98"/>
  <c r="BS40" i="98"/>
  <c r="BR40" i="98"/>
  <c r="BH40" i="98"/>
  <c r="BH38" i="98"/>
  <c r="DW38" i="98"/>
  <c r="BG40" i="98"/>
  <c r="BF40" i="98"/>
  <c r="BE40" i="98"/>
  <c r="BD40" i="98"/>
  <c r="BC40" i="98"/>
  <c r="BB40" i="98"/>
  <c r="BA40" i="98"/>
  <c r="AZ40" i="98"/>
  <c r="AZ38" i="98"/>
  <c r="DO38" i="98"/>
  <c r="AY40" i="98"/>
  <c r="O40" i="98"/>
  <c r="N40" i="98"/>
  <c r="BZ39" i="98"/>
  <c r="BY39" i="98"/>
  <c r="BX39" i="98"/>
  <c r="BW39" i="98"/>
  <c r="BV39" i="98"/>
  <c r="BU39" i="98"/>
  <c r="BT39" i="98"/>
  <c r="BS39" i="98"/>
  <c r="BR39" i="98"/>
  <c r="BH39" i="98"/>
  <c r="BG39" i="98"/>
  <c r="BF39" i="98"/>
  <c r="BE39" i="98"/>
  <c r="BE38" i="98"/>
  <c r="DT38" i="98"/>
  <c r="BD39" i="98"/>
  <c r="BD38" i="98"/>
  <c r="DS38" i="98"/>
  <c r="BC39" i="98"/>
  <c r="BB39" i="98"/>
  <c r="BB38" i="98"/>
  <c r="DQ38" i="98"/>
  <c r="BA39" i="98"/>
  <c r="AZ39" i="98"/>
  <c r="AY39" i="98"/>
  <c r="O39" i="98"/>
  <c r="N39" i="98"/>
  <c r="EB38" i="98"/>
  <c r="DY38" i="98"/>
  <c r="DL38" i="98"/>
  <c r="DK38" i="98"/>
  <c r="DJ38" i="98"/>
  <c r="DI38" i="98"/>
  <c r="DH38" i="98"/>
  <c r="DG38" i="98"/>
  <c r="DF38" i="98"/>
  <c r="DE38" i="98"/>
  <c r="DD38" i="98"/>
  <c r="DC38" i="98"/>
  <c r="DB38" i="98"/>
  <c r="DA38" i="98"/>
  <c r="CZ38" i="98"/>
  <c r="CY38" i="98"/>
  <c r="CX38" i="98"/>
  <c r="CW38" i="98"/>
  <c r="CV38" i="98"/>
  <c r="CU38" i="98"/>
  <c r="CT38" i="98"/>
  <c r="CS38" i="98"/>
  <c r="CR38" i="98"/>
  <c r="CQ38" i="98"/>
  <c r="CP38" i="98"/>
  <c r="CO38" i="98"/>
  <c r="CN38" i="98"/>
  <c r="CM38" i="98"/>
  <c r="CL38" i="98"/>
  <c r="CK38" i="98"/>
  <c r="CJ38" i="98"/>
  <c r="CI38" i="98"/>
  <c r="CH38" i="98"/>
  <c r="CG38" i="98"/>
  <c r="CF38" i="98"/>
  <c r="BZ38" i="98"/>
  <c r="BY38" i="98"/>
  <c r="BX38" i="98"/>
  <c r="BW38" i="98"/>
  <c r="BV38" i="98"/>
  <c r="BU38" i="98"/>
  <c r="BT38" i="98"/>
  <c r="BS38" i="98"/>
  <c r="BR38" i="98"/>
  <c r="BO38" i="98"/>
  <c r="ED38" i="98"/>
  <c r="BN38" i="98"/>
  <c r="EC38" i="98"/>
  <c r="BM38" i="98"/>
  <c r="BL38" i="98"/>
  <c r="EA38" i="98"/>
  <c r="BK38" i="98"/>
  <c r="DZ38" i="98"/>
  <c r="BJ38" i="98"/>
  <c r="BI38" i="98"/>
  <c r="DX38" i="98"/>
  <c r="BG38" i="98"/>
  <c r="DV38" i="98"/>
  <c r="BF38" i="98"/>
  <c r="DU38" i="98"/>
  <c r="O38" i="98"/>
  <c r="CD38" i="98"/>
  <c r="M38" i="98"/>
  <c r="CB38" i="98"/>
  <c r="L38" i="98"/>
  <c r="N38" i="98"/>
  <c r="CC38" i="98"/>
  <c r="K38" i="98"/>
  <c r="J38" i="98"/>
  <c r="I38" i="98"/>
  <c r="BZ37" i="98"/>
  <c r="BY37" i="98"/>
  <c r="BX37" i="98"/>
  <c r="BW37" i="98"/>
  <c r="BV37" i="98"/>
  <c r="BU37" i="98"/>
  <c r="BT37" i="98"/>
  <c r="BS37" i="98"/>
  <c r="BR37" i="98"/>
  <c r="BH37" i="98"/>
  <c r="BG37" i="98"/>
  <c r="BF37" i="98"/>
  <c r="BE37" i="98"/>
  <c r="BD37" i="98"/>
  <c r="BC37" i="98"/>
  <c r="BB37" i="98"/>
  <c r="BA37" i="98"/>
  <c r="BA32" i="98"/>
  <c r="DP32" i="98"/>
  <c r="AZ37" i="98"/>
  <c r="AY37" i="98"/>
  <c r="O37" i="98"/>
  <c r="N37" i="98"/>
  <c r="BZ36" i="98"/>
  <c r="BY36" i="98"/>
  <c r="BX36" i="98"/>
  <c r="BW36" i="98"/>
  <c r="BV36" i="98"/>
  <c r="BU36" i="98"/>
  <c r="BT36" i="98"/>
  <c r="BS36" i="98"/>
  <c r="BR36" i="98"/>
  <c r="BH36" i="98"/>
  <c r="BG36" i="98"/>
  <c r="BF36" i="98"/>
  <c r="BE36" i="98"/>
  <c r="BD36" i="98"/>
  <c r="BC36" i="98"/>
  <c r="BB36" i="98"/>
  <c r="BA36" i="98"/>
  <c r="AZ36" i="98"/>
  <c r="AY36" i="98"/>
  <c r="O36" i="98"/>
  <c r="N36" i="98"/>
  <c r="BZ35" i="98"/>
  <c r="BY35" i="98"/>
  <c r="BX35" i="98"/>
  <c r="BW35" i="98"/>
  <c r="BV35" i="98"/>
  <c r="BU35" i="98"/>
  <c r="BT35" i="98"/>
  <c r="BS35" i="98"/>
  <c r="BR35" i="98"/>
  <c r="BH35" i="98"/>
  <c r="BG35" i="98"/>
  <c r="BF35" i="98"/>
  <c r="BE35" i="98"/>
  <c r="BD35" i="98"/>
  <c r="BC35" i="98"/>
  <c r="BC32" i="98"/>
  <c r="DR32" i="98"/>
  <c r="BB35" i="98"/>
  <c r="BA35" i="98"/>
  <c r="AZ35" i="98"/>
  <c r="AY35" i="98"/>
  <c r="O35" i="98"/>
  <c r="N35" i="98"/>
  <c r="BZ34" i="98"/>
  <c r="BY34" i="98"/>
  <c r="BX34" i="98"/>
  <c r="BW34" i="98"/>
  <c r="BV34" i="98"/>
  <c r="BU34" i="98"/>
  <c r="BT34" i="98"/>
  <c r="BS34" i="98"/>
  <c r="BR34" i="98"/>
  <c r="BH34" i="98"/>
  <c r="BH32" i="98"/>
  <c r="DW32" i="98"/>
  <c r="BG34" i="98"/>
  <c r="BF34" i="98"/>
  <c r="BE34" i="98"/>
  <c r="BD34" i="98"/>
  <c r="BC34" i="98"/>
  <c r="BB34" i="98"/>
  <c r="BA34" i="98"/>
  <c r="AZ34" i="98"/>
  <c r="AZ32" i="98"/>
  <c r="DO32" i="98"/>
  <c r="AY34" i="98"/>
  <c r="O34" i="98"/>
  <c r="N34" i="98"/>
  <c r="BZ33" i="98"/>
  <c r="BY33" i="98"/>
  <c r="BX33" i="98"/>
  <c r="BW33" i="98"/>
  <c r="BV33" i="98"/>
  <c r="BU33" i="98"/>
  <c r="BT33" i="98"/>
  <c r="BS33" i="98"/>
  <c r="BR33" i="98"/>
  <c r="BH33" i="98"/>
  <c r="BG33" i="98"/>
  <c r="BF33" i="98"/>
  <c r="BE33" i="98"/>
  <c r="BE32" i="98"/>
  <c r="DT32" i="98"/>
  <c r="BD33" i="98"/>
  <c r="BD32" i="98"/>
  <c r="DS32" i="98"/>
  <c r="BC33" i="98"/>
  <c r="BB33" i="98"/>
  <c r="BB32" i="98"/>
  <c r="DQ32" i="98"/>
  <c r="BA33" i="98"/>
  <c r="AZ33" i="98"/>
  <c r="AY33" i="98"/>
  <c r="O33" i="98"/>
  <c r="N33" i="98"/>
  <c r="EB32" i="98"/>
  <c r="DY32" i="98"/>
  <c r="DL32" i="98"/>
  <c r="DK32" i="98"/>
  <c r="DJ32" i="98"/>
  <c r="DI32" i="98"/>
  <c r="DH32" i="98"/>
  <c r="DG32" i="98"/>
  <c r="DF32" i="98"/>
  <c r="DE32" i="98"/>
  <c r="DD32" i="98"/>
  <c r="DC32" i="98"/>
  <c r="DB32" i="98"/>
  <c r="DA32" i="98"/>
  <c r="CZ32" i="98"/>
  <c r="CY32" i="98"/>
  <c r="CX32" i="98"/>
  <c r="CW32" i="98"/>
  <c r="CV32" i="98"/>
  <c r="CU32" i="98"/>
  <c r="CT32" i="98"/>
  <c r="CS32" i="98"/>
  <c r="CR32" i="98"/>
  <c r="CQ32" i="98"/>
  <c r="CP32" i="98"/>
  <c r="CO32" i="98"/>
  <c r="CN32" i="98"/>
  <c r="CM32" i="98"/>
  <c r="CL32" i="98"/>
  <c r="CK32" i="98"/>
  <c r="CJ32" i="98"/>
  <c r="CI32" i="98"/>
  <c r="CH32" i="98"/>
  <c r="CG32" i="98"/>
  <c r="CF32" i="98"/>
  <c r="BY32" i="98"/>
  <c r="BX32" i="98"/>
  <c r="BW32" i="98"/>
  <c r="BV32" i="98"/>
  <c r="BU32" i="98"/>
  <c r="BT32" i="98"/>
  <c r="BS32" i="98"/>
  <c r="BR32" i="98"/>
  <c r="BO32" i="98"/>
  <c r="ED32" i="98"/>
  <c r="BN32" i="98"/>
  <c r="EC32" i="98"/>
  <c r="BM32" i="98"/>
  <c r="BL32" i="98"/>
  <c r="EA32" i="98"/>
  <c r="BK32" i="98"/>
  <c r="DZ32" i="98"/>
  <c r="BJ32" i="98"/>
  <c r="BI32" i="98"/>
  <c r="DX32" i="98"/>
  <c r="BG32" i="98"/>
  <c r="DV32" i="98"/>
  <c r="BF32" i="98"/>
  <c r="DU32" i="98"/>
  <c r="O32" i="98"/>
  <c r="CD32" i="98"/>
  <c r="M32" i="98"/>
  <c r="CB32" i="98"/>
  <c r="L32" i="98"/>
  <c r="N32" i="98"/>
  <c r="CC32" i="98"/>
  <c r="K32" i="98"/>
  <c r="BZ32" i="98"/>
  <c r="J32" i="98"/>
  <c r="I32" i="98"/>
  <c r="BZ31" i="98"/>
  <c r="BY31" i="98"/>
  <c r="BX31" i="98"/>
  <c r="BW31" i="98"/>
  <c r="BV31" i="98"/>
  <c r="BU31" i="98"/>
  <c r="BT31" i="98"/>
  <c r="BS31" i="98"/>
  <c r="BR31" i="98"/>
  <c r="BO31" i="98"/>
  <c r="BN31" i="98"/>
  <c r="BM31" i="98"/>
  <c r="BL31" i="98"/>
  <c r="BK31" i="98"/>
  <c r="BJ31" i="98"/>
  <c r="BI31" i="98"/>
  <c r="BH31" i="98"/>
  <c r="BG31" i="98"/>
  <c r="BF31" i="98"/>
  <c r="BE31" i="98"/>
  <c r="BD31" i="98"/>
  <c r="BC31" i="98"/>
  <c r="BB31" i="98"/>
  <c r="BA31" i="98"/>
  <c r="AZ31" i="98"/>
  <c r="AY31" i="98"/>
  <c r="O31" i="98"/>
  <c r="N31" i="98"/>
  <c r="BZ30" i="98"/>
  <c r="BY30" i="98"/>
  <c r="BX30" i="98"/>
  <c r="BW30" i="98"/>
  <c r="BV30" i="98"/>
  <c r="BU30" i="98"/>
  <c r="BT30" i="98"/>
  <c r="BS30" i="98"/>
  <c r="BR30" i="98"/>
  <c r="BO30" i="98"/>
  <c r="BN30" i="98"/>
  <c r="BM30" i="98"/>
  <c r="BL30" i="98"/>
  <c r="BK30" i="98"/>
  <c r="BJ30" i="98"/>
  <c r="BI30" i="98"/>
  <c r="BH30" i="98"/>
  <c r="BG30" i="98"/>
  <c r="BF30" i="98"/>
  <c r="BE30" i="98"/>
  <c r="BD30" i="98"/>
  <c r="BC30" i="98"/>
  <c r="BB30" i="98"/>
  <c r="BA30" i="98"/>
  <c r="AZ30" i="98"/>
  <c r="AY30" i="98"/>
  <c r="O30" i="98"/>
  <c r="N30" i="98"/>
  <c r="BZ29" i="98"/>
  <c r="BY29" i="98"/>
  <c r="BX29" i="98"/>
  <c r="BW29" i="98"/>
  <c r="BV29" i="98"/>
  <c r="BU29" i="98"/>
  <c r="BT29" i="98"/>
  <c r="BS29" i="98"/>
  <c r="BR29" i="98"/>
  <c r="BO29" i="98"/>
  <c r="BN29" i="98"/>
  <c r="BM29" i="98"/>
  <c r="BL29" i="98"/>
  <c r="BK29" i="98"/>
  <c r="BJ29" i="98"/>
  <c r="BI29" i="98"/>
  <c r="BH29" i="98"/>
  <c r="BG29" i="98"/>
  <c r="BF29" i="98"/>
  <c r="BE29" i="98"/>
  <c r="BD29" i="98"/>
  <c r="BC29" i="98"/>
  <c r="BB29" i="98"/>
  <c r="BA29" i="98"/>
  <c r="AZ29" i="98"/>
  <c r="AY29" i="98"/>
  <c r="O29" i="98"/>
  <c r="N29" i="98"/>
  <c r="BZ28" i="98"/>
  <c r="BY28" i="98"/>
  <c r="BX28" i="98"/>
  <c r="BW28" i="98"/>
  <c r="BV28" i="98"/>
  <c r="BU28" i="98"/>
  <c r="BT28" i="98"/>
  <c r="BS28" i="98"/>
  <c r="BR28" i="98"/>
  <c r="BO28" i="98"/>
  <c r="BN28" i="98"/>
  <c r="BM28" i="98"/>
  <c r="BL28" i="98"/>
  <c r="BK28" i="98"/>
  <c r="BJ28" i="98"/>
  <c r="BI28" i="98"/>
  <c r="BH28" i="98"/>
  <c r="BG28" i="98"/>
  <c r="BF28" i="98"/>
  <c r="BE28" i="98"/>
  <c r="BD28" i="98"/>
  <c r="BD26" i="98"/>
  <c r="DS26" i="98"/>
  <c r="BC28" i="98"/>
  <c r="BC26" i="98"/>
  <c r="DR26" i="98"/>
  <c r="BB28" i="98"/>
  <c r="BA28" i="98"/>
  <c r="AZ28" i="98"/>
  <c r="AY28" i="98"/>
  <c r="O28" i="98"/>
  <c r="N28" i="98"/>
  <c r="BZ27" i="98"/>
  <c r="BY27" i="98"/>
  <c r="BX27" i="98"/>
  <c r="BW27" i="98"/>
  <c r="BV27" i="98"/>
  <c r="BU27" i="98"/>
  <c r="BT27" i="98"/>
  <c r="BS27" i="98"/>
  <c r="BR27" i="98"/>
  <c r="BO27" i="98"/>
  <c r="BN27" i="98"/>
  <c r="BM27" i="98"/>
  <c r="BL27" i="98"/>
  <c r="BK27" i="98"/>
  <c r="BJ27" i="98"/>
  <c r="BI27" i="98"/>
  <c r="BH27" i="98"/>
  <c r="BH26" i="98"/>
  <c r="DW26" i="98"/>
  <c r="BG27" i="98"/>
  <c r="BG26" i="98"/>
  <c r="DV26" i="98"/>
  <c r="BF27" i="98"/>
  <c r="BE27" i="98"/>
  <c r="BD27" i="98"/>
  <c r="BC27" i="98"/>
  <c r="BB27" i="98"/>
  <c r="BA27" i="98"/>
  <c r="AZ27" i="98"/>
  <c r="AY27" i="98"/>
  <c r="O27" i="98"/>
  <c r="N27" i="98"/>
  <c r="DI26" i="98"/>
  <c r="DA26" i="98"/>
  <c r="CW26" i="98"/>
  <c r="CV26" i="98"/>
  <c r="CU26" i="98"/>
  <c r="CT26" i="98"/>
  <c r="CS26" i="98"/>
  <c r="CR26" i="98"/>
  <c r="CQ26" i="98"/>
  <c r="CP26" i="98"/>
  <c r="CO26" i="98"/>
  <c r="CN26" i="98"/>
  <c r="CM26" i="98"/>
  <c r="CL26" i="98"/>
  <c r="CK26" i="98"/>
  <c r="CJ26" i="98"/>
  <c r="CI26" i="98"/>
  <c r="CH26" i="98"/>
  <c r="CG26" i="98"/>
  <c r="CF26" i="98"/>
  <c r="CB26" i="98"/>
  <c r="CA26" i="98"/>
  <c r="BW26" i="98"/>
  <c r="BV26" i="98"/>
  <c r="BU26" i="98"/>
  <c r="BT26" i="98"/>
  <c r="BS26" i="98"/>
  <c r="BR26" i="98"/>
  <c r="BF26" i="98"/>
  <c r="DU26" i="98"/>
  <c r="BE26" i="98"/>
  <c r="DT26" i="98"/>
  <c r="BB26" i="98"/>
  <c r="DQ26" i="98"/>
  <c r="BA26" i="98"/>
  <c r="DP26" i="98"/>
  <c r="AW26" i="98"/>
  <c r="DL26" i="98"/>
  <c r="AV26" i="98"/>
  <c r="DK26" i="98"/>
  <c r="AU26" i="98"/>
  <c r="DJ26" i="98"/>
  <c r="AT26" i="98"/>
  <c r="AS26" i="98"/>
  <c r="DH26" i="98"/>
  <c r="AR26" i="98"/>
  <c r="DG26" i="98"/>
  <c r="AQ26" i="98"/>
  <c r="DF26" i="98"/>
  <c r="AP26" i="98"/>
  <c r="DE26" i="98"/>
  <c r="AO26" i="98"/>
  <c r="DD26" i="98"/>
  <c r="AN26" i="98"/>
  <c r="DC26" i="98"/>
  <c r="AM26" i="98"/>
  <c r="DB26" i="98"/>
  <c r="AL26" i="98"/>
  <c r="AK26" i="98"/>
  <c r="BJ26" i="98"/>
  <c r="DY26" i="98"/>
  <c r="AJ26" i="98"/>
  <c r="BI26" i="98"/>
  <c r="DX26" i="98"/>
  <c r="AI26" i="98"/>
  <c r="CX26" i="98"/>
  <c r="M26" i="98"/>
  <c r="L26" i="98"/>
  <c r="O26" i="98"/>
  <c r="CD26" i="98"/>
  <c r="K26" i="98"/>
  <c r="BZ26" i="98"/>
  <c r="J26" i="98"/>
  <c r="BY26" i="98"/>
  <c r="I26" i="98"/>
  <c r="BX26" i="98"/>
  <c r="BZ25" i="98"/>
  <c r="BY25" i="98"/>
  <c r="BX25" i="98"/>
  <c r="BW25" i="98"/>
  <c r="BV25" i="98"/>
  <c r="BU25" i="98"/>
  <c r="BT25" i="98"/>
  <c r="BS25" i="98"/>
  <c r="BR25" i="98"/>
  <c r="BO25" i="98"/>
  <c r="BN25" i="98"/>
  <c r="BM25" i="98"/>
  <c r="BL25" i="98"/>
  <c r="BK25" i="98"/>
  <c r="BJ25" i="98"/>
  <c r="BI25" i="98"/>
  <c r="BH25" i="98"/>
  <c r="BG25" i="98"/>
  <c r="BF25" i="98"/>
  <c r="BE25" i="98"/>
  <c r="BD25" i="98"/>
  <c r="BC25" i="98"/>
  <c r="BB25" i="98"/>
  <c r="BA25" i="98"/>
  <c r="AZ25" i="98"/>
  <c r="AY25" i="98"/>
  <c r="O25" i="98"/>
  <c r="N25" i="98"/>
  <c r="BZ24" i="98"/>
  <c r="BY24" i="98"/>
  <c r="BX24" i="98"/>
  <c r="BW24" i="98"/>
  <c r="BV24" i="98"/>
  <c r="BU24" i="98"/>
  <c r="BT24" i="98"/>
  <c r="BS24" i="98"/>
  <c r="BR24" i="98"/>
  <c r="BO24" i="98"/>
  <c r="BN24" i="98"/>
  <c r="BM24" i="98"/>
  <c r="BL24" i="98"/>
  <c r="BK24" i="98"/>
  <c r="BJ24" i="98"/>
  <c r="BI24" i="98"/>
  <c r="BH24" i="98"/>
  <c r="BG24" i="98"/>
  <c r="BF24" i="98"/>
  <c r="BE24" i="98"/>
  <c r="BD24" i="98"/>
  <c r="BC24" i="98"/>
  <c r="BB24" i="98"/>
  <c r="BA24" i="98"/>
  <c r="AZ24" i="98"/>
  <c r="AY24" i="98"/>
  <c r="O24" i="98"/>
  <c r="N24" i="98"/>
  <c r="BZ23" i="98"/>
  <c r="BY23" i="98"/>
  <c r="BX23" i="98"/>
  <c r="BW23" i="98"/>
  <c r="BV23" i="98"/>
  <c r="BU23" i="98"/>
  <c r="BT23" i="98"/>
  <c r="BS23" i="98"/>
  <c r="BR23" i="98"/>
  <c r="BO23" i="98"/>
  <c r="BN23" i="98"/>
  <c r="BM23" i="98"/>
  <c r="BL23" i="98"/>
  <c r="BK23" i="98"/>
  <c r="BJ23" i="98"/>
  <c r="BI23" i="98"/>
  <c r="BH23" i="98"/>
  <c r="BG23" i="98"/>
  <c r="BF23" i="98"/>
  <c r="BE23" i="98"/>
  <c r="BD23" i="98"/>
  <c r="BC23" i="98"/>
  <c r="BB23" i="98"/>
  <c r="BA23" i="98"/>
  <c r="AZ23" i="98"/>
  <c r="AY23" i="98"/>
  <c r="O23" i="98"/>
  <c r="N23" i="98"/>
  <c r="BZ22" i="98"/>
  <c r="BY22" i="98"/>
  <c r="BX22" i="98"/>
  <c r="BW22" i="98"/>
  <c r="BV22" i="98"/>
  <c r="BU22" i="98"/>
  <c r="BT22" i="98"/>
  <c r="BS22" i="98"/>
  <c r="BR22" i="98"/>
  <c r="BO22" i="98"/>
  <c r="BN22" i="98"/>
  <c r="BM22" i="98"/>
  <c r="BL22" i="98"/>
  <c r="BK22" i="98"/>
  <c r="BJ22" i="98"/>
  <c r="BI22" i="98"/>
  <c r="BH22" i="98"/>
  <c r="BG22" i="98"/>
  <c r="BF22" i="98"/>
  <c r="BF20" i="98"/>
  <c r="DU20" i="98"/>
  <c r="BE22" i="98"/>
  <c r="BE20" i="98"/>
  <c r="DT20" i="98"/>
  <c r="BD22" i="98"/>
  <c r="BC22" i="98"/>
  <c r="BB22" i="98"/>
  <c r="BA22" i="98"/>
  <c r="AZ22" i="98"/>
  <c r="AY22" i="98"/>
  <c r="AY20" i="98"/>
  <c r="DN20" i="98"/>
  <c r="O22" i="98"/>
  <c r="N22" i="98"/>
  <c r="BZ21" i="98"/>
  <c r="BY21" i="98"/>
  <c r="BX21" i="98"/>
  <c r="BW21" i="98"/>
  <c r="BV21" i="98"/>
  <c r="BU21" i="98"/>
  <c r="BT21" i="98"/>
  <c r="BS21" i="98"/>
  <c r="BR21" i="98"/>
  <c r="BO21" i="98"/>
  <c r="BN21" i="98"/>
  <c r="BM21" i="98"/>
  <c r="BL21" i="98"/>
  <c r="BK21" i="98"/>
  <c r="BJ21" i="98"/>
  <c r="BI21" i="98"/>
  <c r="BH21" i="98"/>
  <c r="BG21" i="98"/>
  <c r="BF21" i="98"/>
  <c r="BE21" i="98"/>
  <c r="BD21" i="98"/>
  <c r="BC21" i="98"/>
  <c r="BB21" i="98"/>
  <c r="BB20" i="98"/>
  <c r="DQ20" i="98"/>
  <c r="BA21" i="98"/>
  <c r="BA20" i="98"/>
  <c r="DP20" i="98"/>
  <c r="AZ21" i="98"/>
  <c r="AY21" i="98"/>
  <c r="O21" i="98"/>
  <c r="N21" i="98"/>
  <c r="DK20" i="98"/>
  <c r="DC20" i="98"/>
  <c r="CW20" i="98"/>
  <c r="CV20" i="98"/>
  <c r="CU20" i="98"/>
  <c r="CT20" i="98"/>
  <c r="CS20" i="98"/>
  <c r="CR20" i="98"/>
  <c r="CQ20" i="98"/>
  <c r="CP20" i="98"/>
  <c r="CO20" i="98"/>
  <c r="CN20" i="98"/>
  <c r="CM20" i="98"/>
  <c r="CL20" i="98"/>
  <c r="CK20" i="98"/>
  <c r="CJ20" i="98"/>
  <c r="CI20" i="98"/>
  <c r="CH20" i="98"/>
  <c r="CG20" i="98"/>
  <c r="CF20" i="98"/>
  <c r="BY20" i="98"/>
  <c r="BW20" i="98"/>
  <c r="BV20" i="98"/>
  <c r="BU20" i="98"/>
  <c r="BT20" i="98"/>
  <c r="BS20" i="98"/>
  <c r="BR20" i="98"/>
  <c r="BL20" i="98"/>
  <c r="EA20" i="98"/>
  <c r="BH20" i="98"/>
  <c r="DW20" i="98"/>
  <c r="BG20" i="98"/>
  <c r="DV20" i="98"/>
  <c r="BD20" i="98"/>
  <c r="DS20" i="98"/>
  <c r="BC20" i="98"/>
  <c r="DR20" i="98"/>
  <c r="AZ20" i="98"/>
  <c r="DO20" i="98"/>
  <c r="AW20" i="98"/>
  <c r="DL20" i="98"/>
  <c r="AV20" i="98"/>
  <c r="AU20" i="98"/>
  <c r="DJ20" i="98"/>
  <c r="AT20" i="98"/>
  <c r="DI20" i="98"/>
  <c r="AS20" i="98"/>
  <c r="DH20" i="98"/>
  <c r="AR20" i="98"/>
  <c r="DG20" i="98"/>
  <c r="AQ20" i="98"/>
  <c r="BM20" i="98"/>
  <c r="EB20" i="98"/>
  <c r="AP20" i="98"/>
  <c r="DE20" i="98"/>
  <c r="AO20" i="98"/>
  <c r="DD20" i="98"/>
  <c r="AN20" i="98"/>
  <c r="AM20" i="98"/>
  <c r="DB20" i="98"/>
  <c r="AL20" i="98"/>
  <c r="DA20" i="98"/>
  <c r="AK20" i="98"/>
  <c r="BJ20" i="98"/>
  <c r="DY20" i="98"/>
  <c r="AJ20" i="98"/>
  <c r="CY20" i="98"/>
  <c r="AI20" i="98"/>
  <c r="BI20" i="98"/>
  <c r="DX20" i="98"/>
  <c r="M20" i="98"/>
  <c r="CB20" i="98"/>
  <c r="L20" i="98"/>
  <c r="CA20" i="98"/>
  <c r="K20" i="98"/>
  <c r="BZ20" i="98"/>
  <c r="J20" i="98"/>
  <c r="I20" i="98"/>
  <c r="BX20" i="98"/>
  <c r="BZ19" i="98"/>
  <c r="BY19" i="98"/>
  <c r="BX19" i="98"/>
  <c r="BW19" i="98"/>
  <c r="BV19" i="98"/>
  <c r="BU19" i="98"/>
  <c r="BT19" i="98"/>
  <c r="BS19" i="98"/>
  <c r="BR19" i="98"/>
  <c r="BO19" i="98"/>
  <c r="BN19" i="98"/>
  <c r="BM19" i="98"/>
  <c r="BL19" i="98"/>
  <c r="BK19" i="98"/>
  <c r="BJ19" i="98"/>
  <c r="BI19" i="98"/>
  <c r="BH19" i="98"/>
  <c r="BG19" i="98"/>
  <c r="BF19" i="98"/>
  <c r="BE19" i="98"/>
  <c r="BD19" i="98"/>
  <c r="BC19" i="98"/>
  <c r="BB19" i="98"/>
  <c r="BA19" i="98"/>
  <c r="AZ19" i="98"/>
  <c r="AY19" i="98"/>
  <c r="O19" i="98"/>
  <c r="N19" i="98"/>
  <c r="BZ18" i="98"/>
  <c r="BY18" i="98"/>
  <c r="BX18" i="98"/>
  <c r="BW18" i="98"/>
  <c r="BV18" i="98"/>
  <c r="BU18" i="98"/>
  <c r="BT18" i="98"/>
  <c r="BS18" i="98"/>
  <c r="BR18" i="98"/>
  <c r="BO18" i="98"/>
  <c r="BN18" i="98"/>
  <c r="BM18" i="98"/>
  <c r="BL18" i="98"/>
  <c r="BK18" i="98"/>
  <c r="BJ18" i="98"/>
  <c r="BI18" i="98"/>
  <c r="BH18" i="98"/>
  <c r="BG18" i="98"/>
  <c r="BF18" i="98"/>
  <c r="BE18" i="98"/>
  <c r="BD18" i="98"/>
  <c r="BC18" i="98"/>
  <c r="BB18" i="98"/>
  <c r="BA18" i="98"/>
  <c r="AZ18" i="98"/>
  <c r="AY18" i="98"/>
  <c r="O18" i="98"/>
  <c r="N18" i="98"/>
  <c r="BZ17" i="98"/>
  <c r="BY17" i="98"/>
  <c r="BX17" i="98"/>
  <c r="BW17" i="98"/>
  <c r="BV17" i="98"/>
  <c r="BU17" i="98"/>
  <c r="BT17" i="98"/>
  <c r="BS17" i="98"/>
  <c r="BR17" i="98"/>
  <c r="BO17" i="98"/>
  <c r="BN17" i="98"/>
  <c r="BM17" i="98"/>
  <c r="BL17" i="98"/>
  <c r="BK17" i="98"/>
  <c r="BJ17" i="98"/>
  <c r="BI17" i="98"/>
  <c r="BH17" i="98"/>
  <c r="BG17" i="98"/>
  <c r="BF17" i="98"/>
  <c r="BE17" i="98"/>
  <c r="BD17" i="98"/>
  <c r="BC17" i="98"/>
  <c r="BB17" i="98"/>
  <c r="BA17" i="98"/>
  <c r="AZ17" i="98"/>
  <c r="AY17" i="98"/>
  <c r="O17" i="98"/>
  <c r="N17" i="98"/>
  <c r="BZ16" i="98"/>
  <c r="BY16" i="98"/>
  <c r="BX16" i="98"/>
  <c r="BW16" i="98"/>
  <c r="BV16" i="98"/>
  <c r="BU16" i="98"/>
  <c r="BT16" i="98"/>
  <c r="BS16" i="98"/>
  <c r="BR16" i="98"/>
  <c r="BO16" i="98"/>
  <c r="BN16" i="98"/>
  <c r="BM16" i="98"/>
  <c r="BL16" i="98"/>
  <c r="BK16" i="98"/>
  <c r="BJ16" i="98"/>
  <c r="BI16" i="98"/>
  <c r="BH16" i="98"/>
  <c r="BG16" i="98"/>
  <c r="BF16" i="98"/>
  <c r="BE16" i="98"/>
  <c r="BD16" i="98"/>
  <c r="BC16" i="98"/>
  <c r="BB16" i="98"/>
  <c r="BA16" i="98"/>
  <c r="AZ16" i="98"/>
  <c r="AY16" i="98"/>
  <c r="O16" i="98"/>
  <c r="N16" i="98"/>
  <c r="BZ15" i="98"/>
  <c r="BY15" i="98"/>
  <c r="BX15" i="98"/>
  <c r="BW15" i="98"/>
  <c r="BV15" i="98"/>
  <c r="BU15" i="98"/>
  <c r="BT15" i="98"/>
  <c r="BS15" i="98"/>
  <c r="BR15" i="98"/>
  <c r="BO15" i="98"/>
  <c r="BN15" i="98"/>
  <c r="BM15" i="98"/>
  <c r="BL15" i="98"/>
  <c r="BK15" i="98"/>
  <c r="BJ15" i="98"/>
  <c r="BI15" i="98"/>
  <c r="BH15" i="98"/>
  <c r="BG15" i="98"/>
  <c r="BF15" i="98"/>
  <c r="BE15" i="98"/>
  <c r="BD15" i="98"/>
  <c r="BD13" i="98"/>
  <c r="DS13" i="98"/>
  <c r="BC15" i="98"/>
  <c r="BC13" i="98"/>
  <c r="DR13" i="98"/>
  <c r="BB15" i="98"/>
  <c r="BA15" i="98"/>
  <c r="AZ15" i="98"/>
  <c r="AY15" i="98"/>
  <c r="O15" i="98"/>
  <c r="N15" i="98"/>
  <c r="BZ14" i="98"/>
  <c r="BY14" i="98"/>
  <c r="BX14" i="98"/>
  <c r="BW14" i="98"/>
  <c r="BV14" i="98"/>
  <c r="BU14" i="98"/>
  <c r="BT14" i="98"/>
  <c r="BS14" i="98"/>
  <c r="BR14" i="98"/>
  <c r="BO14" i="98"/>
  <c r="BN14" i="98"/>
  <c r="BM14" i="98"/>
  <c r="BL14" i="98"/>
  <c r="BK14" i="98"/>
  <c r="BJ14" i="98"/>
  <c r="BI14" i="98"/>
  <c r="BH14" i="98"/>
  <c r="BH13" i="98"/>
  <c r="DW13" i="98"/>
  <c r="BG14" i="98"/>
  <c r="BG13" i="98"/>
  <c r="DV13" i="98"/>
  <c r="BF14" i="98"/>
  <c r="BE14" i="98"/>
  <c r="BD14" i="98"/>
  <c r="BC14" i="98"/>
  <c r="BB14" i="98"/>
  <c r="BA14" i="98"/>
  <c r="AZ14" i="98"/>
  <c r="AY14" i="98"/>
  <c r="O14" i="98"/>
  <c r="N14" i="98"/>
  <c r="DI13" i="98"/>
  <c r="DA13" i="98"/>
  <c r="CW13" i="98"/>
  <c r="CV13" i="98"/>
  <c r="CU13" i="98"/>
  <c r="CT13" i="98"/>
  <c r="CS13" i="98"/>
  <c r="CR13" i="98"/>
  <c r="CQ13" i="98"/>
  <c r="CP13" i="98"/>
  <c r="CO13" i="98"/>
  <c r="CN13" i="98"/>
  <c r="CM13" i="98"/>
  <c r="CL13" i="98"/>
  <c r="CK13" i="98"/>
  <c r="CJ13" i="98"/>
  <c r="CI13" i="98"/>
  <c r="CH13" i="98"/>
  <c r="CG13" i="98"/>
  <c r="CF13" i="98"/>
  <c r="CB13" i="98"/>
  <c r="CA13" i="98"/>
  <c r="BW13" i="98"/>
  <c r="BV13" i="98"/>
  <c r="BU13" i="98"/>
  <c r="BT13" i="98"/>
  <c r="BS13" i="98"/>
  <c r="BR13" i="98"/>
  <c r="BF13" i="98"/>
  <c r="DU13" i="98"/>
  <c r="BE13" i="98"/>
  <c r="DT13" i="98"/>
  <c r="BB13" i="98"/>
  <c r="DQ13" i="98"/>
  <c r="BA13" i="98"/>
  <c r="DP13" i="98"/>
  <c r="AW13" i="98"/>
  <c r="DL13" i="98"/>
  <c r="AV13" i="98"/>
  <c r="DK13" i="98"/>
  <c r="AU13" i="98"/>
  <c r="DJ13" i="98"/>
  <c r="AT13" i="98"/>
  <c r="AS13" i="98"/>
  <c r="DH13" i="98"/>
  <c r="AR13" i="98"/>
  <c r="DG13" i="98"/>
  <c r="AQ13" i="98"/>
  <c r="DF13" i="98"/>
  <c r="AP13" i="98"/>
  <c r="DE13" i="98"/>
  <c r="AO13" i="98"/>
  <c r="DD13" i="98"/>
  <c r="AN13" i="98"/>
  <c r="DC13" i="98"/>
  <c r="AM13" i="98"/>
  <c r="DB13" i="98"/>
  <c r="AL13" i="98"/>
  <c r="AK13" i="98"/>
  <c r="BJ13" i="98"/>
  <c r="DY13" i="98"/>
  <c r="AJ13" i="98"/>
  <c r="BI13" i="98"/>
  <c r="DX13" i="98"/>
  <c r="AI13" i="98"/>
  <c r="CX13" i="98"/>
  <c r="M13" i="98"/>
  <c r="O13" i="98"/>
  <c r="CD13" i="98"/>
  <c r="L13" i="98"/>
  <c r="N13" i="98"/>
  <c r="CC13" i="98"/>
  <c r="K13" i="98"/>
  <c r="BZ13" i="98"/>
  <c r="J13" i="98"/>
  <c r="BY13" i="98"/>
  <c r="I13" i="98"/>
  <c r="BX13" i="98"/>
  <c r="BZ12" i="98"/>
  <c r="BY12" i="98"/>
  <c r="BX12" i="98"/>
  <c r="BW12" i="98"/>
  <c r="BV12" i="98"/>
  <c r="BU12" i="98"/>
  <c r="BT12" i="98"/>
  <c r="BS12" i="98"/>
  <c r="BR12" i="98"/>
  <c r="BO12" i="98"/>
  <c r="BN12" i="98"/>
  <c r="BM12" i="98"/>
  <c r="BL12" i="98"/>
  <c r="BK12" i="98"/>
  <c r="BJ12" i="98"/>
  <c r="BI12" i="98"/>
  <c r="BH12" i="98"/>
  <c r="BG12" i="98"/>
  <c r="BF12" i="98"/>
  <c r="BE12" i="98"/>
  <c r="BD12" i="98"/>
  <c r="BC12" i="98"/>
  <c r="BB12" i="98"/>
  <c r="BA12" i="98"/>
  <c r="AZ12" i="98"/>
  <c r="AY12" i="98"/>
  <c r="O12" i="98"/>
  <c r="N12" i="98"/>
  <c r="BZ11" i="98"/>
  <c r="BY11" i="98"/>
  <c r="BX11" i="98"/>
  <c r="BW11" i="98"/>
  <c r="BV11" i="98"/>
  <c r="BU11" i="98"/>
  <c r="BT11" i="98"/>
  <c r="BS11" i="98"/>
  <c r="BR11" i="98"/>
  <c r="BO11" i="98"/>
  <c r="BH11" i="98"/>
  <c r="BG11" i="98"/>
  <c r="BF11" i="98"/>
  <c r="BE11" i="98"/>
  <c r="BD11" i="98"/>
  <c r="BC11" i="98"/>
  <c r="BB11" i="98"/>
  <c r="BA11" i="98"/>
  <c r="AZ11" i="98"/>
  <c r="AY11" i="98"/>
  <c r="O11" i="98"/>
  <c r="N11" i="98"/>
  <c r="BZ10" i="98"/>
  <c r="BY10" i="98"/>
  <c r="BX10" i="98"/>
  <c r="BW10" i="98"/>
  <c r="BV10" i="98"/>
  <c r="BU10" i="98"/>
  <c r="BT10" i="98"/>
  <c r="BS10" i="98"/>
  <c r="BR10" i="98"/>
  <c r="BO10" i="98"/>
  <c r="BN10" i="98"/>
  <c r="BM10" i="98"/>
  <c r="BL10" i="98"/>
  <c r="BK10" i="98"/>
  <c r="BJ10" i="98"/>
  <c r="BI10" i="98"/>
  <c r="BH10" i="98"/>
  <c r="BG10" i="98"/>
  <c r="BF10" i="98"/>
  <c r="BE10" i="98"/>
  <c r="BD10" i="98"/>
  <c r="BC10" i="98"/>
  <c r="BB10" i="98"/>
  <c r="BA10" i="98"/>
  <c r="AZ10" i="98"/>
  <c r="AY10" i="98"/>
  <c r="O10" i="98"/>
  <c r="N10" i="98"/>
  <c r="BZ9" i="98"/>
  <c r="BY9" i="98"/>
  <c r="BX9" i="98"/>
  <c r="BW9" i="98"/>
  <c r="BV9" i="98"/>
  <c r="BU9" i="98"/>
  <c r="BT9" i="98"/>
  <c r="BS9" i="98"/>
  <c r="BR9" i="98"/>
  <c r="BO9" i="98"/>
  <c r="BN9" i="98"/>
  <c r="BM9" i="98"/>
  <c r="BL9" i="98"/>
  <c r="BK9" i="98"/>
  <c r="BJ9" i="98"/>
  <c r="BI9" i="98"/>
  <c r="BH9" i="98"/>
  <c r="BG9" i="98"/>
  <c r="BF9" i="98"/>
  <c r="BE9" i="98"/>
  <c r="BD9" i="98"/>
  <c r="BC9" i="98"/>
  <c r="BB9" i="98"/>
  <c r="BA9" i="98"/>
  <c r="AZ9" i="98"/>
  <c r="AY9" i="98"/>
  <c r="O9" i="98"/>
  <c r="N9" i="98"/>
  <c r="BZ8" i="98"/>
  <c r="BY8" i="98"/>
  <c r="BX8" i="98"/>
  <c r="BW8" i="98"/>
  <c r="BV8" i="98"/>
  <c r="BU8" i="98"/>
  <c r="BT8" i="98"/>
  <c r="BS8" i="98"/>
  <c r="BR8" i="98"/>
  <c r="BO8" i="98"/>
  <c r="BN8" i="98"/>
  <c r="BM8" i="98"/>
  <c r="BL8" i="98"/>
  <c r="BK8" i="98"/>
  <c r="BJ8" i="98"/>
  <c r="BI8" i="98"/>
  <c r="BH8" i="98"/>
  <c r="BG8" i="98"/>
  <c r="BF8" i="98"/>
  <c r="BE8" i="98"/>
  <c r="BD8" i="98"/>
  <c r="BD6" i="98"/>
  <c r="BC8" i="98"/>
  <c r="BB8" i="98"/>
  <c r="BA8" i="98"/>
  <c r="AZ8" i="98"/>
  <c r="AY8" i="98"/>
  <c r="O8" i="98"/>
  <c r="N8" i="98"/>
  <c r="BZ7" i="98"/>
  <c r="BY7" i="98"/>
  <c r="BX7" i="98"/>
  <c r="BW7" i="98"/>
  <c r="BV7" i="98"/>
  <c r="BU7" i="98"/>
  <c r="BT7" i="98"/>
  <c r="BS7" i="98"/>
  <c r="BR7" i="98"/>
  <c r="BO7" i="98"/>
  <c r="BN7" i="98"/>
  <c r="BM7" i="98"/>
  <c r="BL7" i="98"/>
  <c r="BK7" i="98"/>
  <c r="BJ7" i="98"/>
  <c r="BI7" i="98"/>
  <c r="BH7" i="98"/>
  <c r="BG7" i="98"/>
  <c r="BF7" i="98"/>
  <c r="BF6" i="98"/>
  <c r="BE7" i="98"/>
  <c r="BE6" i="98"/>
  <c r="BD7" i="98"/>
  <c r="BC7" i="98"/>
  <c r="BB7" i="98"/>
  <c r="BA7" i="98"/>
  <c r="AZ7" i="98"/>
  <c r="AY7" i="98"/>
  <c r="AY6" i="98"/>
  <c r="O7" i="98"/>
  <c r="N7" i="98"/>
  <c r="DJ6" i="98"/>
  <c r="DB6" i="98"/>
  <c r="CW6" i="98"/>
  <c r="CV6" i="98"/>
  <c r="CU6" i="98"/>
  <c r="CT6" i="98"/>
  <c r="CS6" i="98"/>
  <c r="CR6" i="98"/>
  <c r="CQ6" i="98"/>
  <c r="CP6" i="98"/>
  <c r="CO6" i="98"/>
  <c r="CN6" i="98"/>
  <c r="CM6" i="98"/>
  <c r="CL6" i="98"/>
  <c r="CK6" i="98"/>
  <c r="CJ6" i="98"/>
  <c r="CI6" i="98"/>
  <c r="CH6" i="98"/>
  <c r="CG6" i="98"/>
  <c r="CF6" i="98"/>
  <c r="CB6" i="98"/>
  <c r="CA6" i="98"/>
  <c r="BW6" i="98"/>
  <c r="BV6" i="98"/>
  <c r="BU6" i="98"/>
  <c r="BT6" i="98"/>
  <c r="BS6" i="98"/>
  <c r="BR6" i="98"/>
  <c r="BO6" i="98"/>
  <c r="ED6" i="98"/>
  <c r="BK6" i="98"/>
  <c r="DZ6" i="98"/>
  <c r="BH6" i="98"/>
  <c r="DW6" i="98"/>
  <c r="BG6" i="98"/>
  <c r="DV6" i="98"/>
  <c r="BC6" i="98"/>
  <c r="DR6" i="98"/>
  <c r="BB6" i="98"/>
  <c r="DQ6" i="98"/>
  <c r="BA6" i="98"/>
  <c r="DP6" i="98"/>
  <c r="AZ6" i="98"/>
  <c r="DO6" i="98"/>
  <c r="AW6" i="98"/>
  <c r="AW59" i="98"/>
  <c r="AV6" i="98"/>
  <c r="AU6" i="98"/>
  <c r="AU59" i="98"/>
  <c r="AT6" i="98"/>
  <c r="DI6" i="98"/>
  <c r="AS6" i="98"/>
  <c r="DH6" i="98"/>
  <c r="AR6" i="98"/>
  <c r="DG6" i="98"/>
  <c r="AQ6" i="98"/>
  <c r="DF6" i="98"/>
  <c r="AP6" i="98"/>
  <c r="DE6" i="98"/>
  <c r="AO6" i="98"/>
  <c r="AO59" i="98"/>
  <c r="AN6" i="98"/>
  <c r="AM6" i="98"/>
  <c r="AM59" i="98"/>
  <c r="AL6" i="98"/>
  <c r="DA6" i="98"/>
  <c r="AK6" i="98"/>
  <c r="BJ6" i="98"/>
  <c r="AJ6" i="98"/>
  <c r="CY6" i="98"/>
  <c r="AI6" i="98"/>
  <c r="BI6" i="98"/>
  <c r="O6" i="98"/>
  <c r="CD6" i="98"/>
  <c r="M6" i="98"/>
  <c r="M59" i="98"/>
  <c r="L6" i="98"/>
  <c r="L59" i="98"/>
  <c r="K6" i="98"/>
  <c r="K59" i="98"/>
  <c r="J6" i="98"/>
  <c r="I6" i="98"/>
  <c r="ED4" i="98"/>
  <c r="EC4" i="98"/>
  <c r="EB4" i="98"/>
  <c r="EA4" i="98"/>
  <c r="DZ4" i="98"/>
  <c r="DY4" i="98"/>
  <c r="DX4" i="98"/>
  <c r="DW4" i="98"/>
  <c r="DV4" i="98"/>
  <c r="DU4" i="98"/>
  <c r="DT4" i="98"/>
  <c r="DS4" i="98"/>
  <c r="DR4" i="98"/>
  <c r="DQ4" i="98"/>
  <c r="DP4" i="98"/>
  <c r="DO4" i="98"/>
  <c r="DN4" i="98"/>
  <c r="CD4" i="98"/>
  <c r="CC4" i="98"/>
  <c r="O44" i="99"/>
  <c r="BK38" i="99"/>
  <c r="BC38" i="99"/>
  <c r="BP38" i="99"/>
  <c r="BO38" i="99"/>
  <c r="BN38" i="99"/>
  <c r="BL38" i="99"/>
  <c r="BJ38" i="99"/>
  <c r="BH38" i="99"/>
  <c r="BG38" i="99"/>
  <c r="BF38" i="99"/>
  <c r="BD38" i="99"/>
  <c r="BB38" i="99"/>
  <c r="BA38" i="99"/>
  <c r="BQ37" i="99"/>
  <c r="BI37" i="99"/>
  <c r="AX37" i="99"/>
  <c r="AY37" i="99"/>
  <c r="BU37" i="99"/>
  <c r="BP37" i="99"/>
  <c r="BM37" i="99"/>
  <c r="BL37" i="99"/>
  <c r="BH37" i="99"/>
  <c r="BG37" i="99"/>
  <c r="BE37" i="99"/>
  <c r="BD37" i="99"/>
  <c r="O37" i="99"/>
  <c r="BK36" i="99"/>
  <c r="BC36" i="99"/>
  <c r="BO36" i="99"/>
  <c r="BN36" i="99"/>
  <c r="AL35" i="99"/>
  <c r="BJ36" i="99"/>
  <c r="AD35" i="99"/>
  <c r="BH36" i="99"/>
  <c r="BG36" i="99"/>
  <c r="BF36" i="99"/>
  <c r="BD36" i="99"/>
  <c r="BB36" i="99"/>
  <c r="N36" i="99"/>
  <c r="G35" i="99"/>
  <c r="AW35" i="99"/>
  <c r="AU35" i="99"/>
  <c r="AS35" i="99"/>
  <c r="AQ35" i="99"/>
  <c r="AO35" i="99"/>
  <c r="AM35" i="99"/>
  <c r="AK35" i="99"/>
  <c r="AJ35" i="99"/>
  <c r="AI35" i="99"/>
  <c r="AH35" i="99"/>
  <c r="AG35" i="99"/>
  <c r="AE35" i="99"/>
  <c r="AC35" i="99"/>
  <c r="BH35" i="99"/>
  <c r="AA35" i="99"/>
  <c r="Y35" i="99"/>
  <c r="W35" i="99"/>
  <c r="U35" i="99"/>
  <c r="S35" i="99"/>
  <c r="R35" i="99"/>
  <c r="Q35" i="99"/>
  <c r="L35" i="99"/>
  <c r="J35" i="99"/>
  <c r="H35" i="99"/>
  <c r="F35" i="99"/>
  <c r="D35" i="99"/>
  <c r="BP33" i="99"/>
  <c r="BO33" i="99"/>
  <c r="BN33" i="99"/>
  <c r="BM33" i="99"/>
  <c r="BL33" i="99"/>
  <c r="BJ33" i="99"/>
  <c r="BE33" i="99"/>
  <c r="BB33" i="99"/>
  <c r="BA33" i="99"/>
  <c r="O33" i="99"/>
  <c r="N33" i="99"/>
  <c r="BO32" i="99"/>
  <c r="AX32" i="99"/>
  <c r="AY32" i="99"/>
  <c r="BP32" i="99"/>
  <c r="BL32" i="99"/>
  <c r="BK32" i="99"/>
  <c r="BG32" i="99"/>
  <c r="BE32" i="99"/>
  <c r="BD32" i="99"/>
  <c r="BC32" i="99"/>
  <c r="N32" i="99"/>
  <c r="BM31" i="99"/>
  <c r="AY31" i="99"/>
  <c r="BQ31" i="99"/>
  <c r="BP31" i="99"/>
  <c r="BN31" i="99"/>
  <c r="BL31" i="99"/>
  <c r="BI31" i="99"/>
  <c r="BH31" i="99"/>
  <c r="BF31" i="99"/>
  <c r="BE31" i="99"/>
  <c r="BD31" i="99"/>
  <c r="BB31" i="99"/>
  <c r="BA31" i="99"/>
  <c r="N31" i="99"/>
  <c r="BI30" i="99"/>
  <c r="AX30" i="99"/>
  <c r="BP30" i="99"/>
  <c r="BO30" i="99"/>
  <c r="BL30" i="99"/>
  <c r="BH30" i="99"/>
  <c r="BG30" i="99"/>
  <c r="N30" i="99"/>
  <c r="BM29" i="99"/>
  <c r="BC29" i="99"/>
  <c r="BQ29" i="99"/>
  <c r="BU29" i="99"/>
  <c r="BN29" i="99"/>
  <c r="BJ29" i="99"/>
  <c r="BI29" i="99"/>
  <c r="BG29" i="99"/>
  <c r="BF29" i="99"/>
  <c r="BE29" i="99"/>
  <c r="O29" i="99"/>
  <c r="N29" i="99"/>
  <c r="BO28" i="99"/>
  <c r="BI28" i="99"/>
  <c r="AX28" i="99"/>
  <c r="BP28" i="99"/>
  <c r="BN28" i="99"/>
  <c r="BK28" i="99"/>
  <c r="BJ28" i="99"/>
  <c r="BH28" i="99"/>
  <c r="BF28" i="99"/>
  <c r="BD28" i="99"/>
  <c r="BB28" i="99"/>
  <c r="I27" i="99"/>
  <c r="AW27" i="99"/>
  <c r="AU27" i="99"/>
  <c r="AT27" i="99"/>
  <c r="AS27" i="99"/>
  <c r="AQ27" i="99"/>
  <c r="AO27" i="99"/>
  <c r="AM27" i="99"/>
  <c r="AK27" i="99"/>
  <c r="AI27" i="99"/>
  <c r="AG27" i="99"/>
  <c r="AE27" i="99"/>
  <c r="AC27" i="99"/>
  <c r="AA27" i="99"/>
  <c r="Y27" i="99"/>
  <c r="W27" i="99"/>
  <c r="U27" i="99"/>
  <c r="S27" i="99"/>
  <c r="Q27" i="99"/>
  <c r="L27" i="99"/>
  <c r="J27" i="99"/>
  <c r="H27" i="99"/>
  <c r="G27" i="99"/>
  <c r="F27" i="99"/>
  <c r="D27" i="99"/>
  <c r="BU26" i="99"/>
  <c r="BJ25" i="99"/>
  <c r="AY25" i="99"/>
  <c r="BQ25" i="99"/>
  <c r="BU25" i="99"/>
  <c r="BP25" i="99"/>
  <c r="BO25" i="99"/>
  <c r="BN25" i="99"/>
  <c r="BM25" i="99"/>
  <c r="BL25" i="99"/>
  <c r="BI25" i="99"/>
  <c r="BH25" i="99"/>
  <c r="BF25" i="99"/>
  <c r="BE25" i="99"/>
  <c r="BD25" i="99"/>
  <c r="BU23" i="99"/>
  <c r="AY23" i="99"/>
  <c r="AX23" i="99"/>
  <c r="BI23" i="99"/>
  <c r="BH23" i="99"/>
  <c r="BE23" i="99"/>
  <c r="BD23" i="99"/>
  <c r="O23" i="99"/>
  <c r="N23" i="99"/>
  <c r="AY22" i="99"/>
  <c r="AX22" i="99"/>
  <c r="AT21" i="99"/>
  <c r="BL22" i="99"/>
  <c r="BH22" i="99"/>
  <c r="X21" i="99"/>
  <c r="V21" i="99"/>
  <c r="N22" i="99"/>
  <c r="J21" i="99"/>
  <c r="G21" i="99"/>
  <c r="AW21" i="99"/>
  <c r="AW40" i="99"/>
  <c r="AU21" i="99"/>
  <c r="AS21" i="99"/>
  <c r="AS40" i="99"/>
  <c r="AR21" i="99"/>
  <c r="AP21" i="99"/>
  <c r="AO21" i="99"/>
  <c r="AM21" i="99"/>
  <c r="AL21" i="99"/>
  <c r="AK21" i="99"/>
  <c r="AK40" i="99"/>
  <c r="AJ21" i="99"/>
  <c r="AH21" i="99"/>
  <c r="AE21" i="99"/>
  <c r="AC21" i="99"/>
  <c r="AB21" i="99"/>
  <c r="Z21" i="99"/>
  <c r="W21" i="99"/>
  <c r="U21" i="99"/>
  <c r="U40" i="99"/>
  <c r="R21" i="99"/>
  <c r="L21" i="99"/>
  <c r="K21" i="99"/>
  <c r="I21" i="99"/>
  <c r="H21" i="99"/>
  <c r="H40" i="99"/>
  <c r="F21" i="99"/>
  <c r="F40" i="99"/>
  <c r="D21" i="99"/>
  <c r="C21" i="99"/>
  <c r="BU17" i="99"/>
  <c r="BE16" i="99"/>
  <c r="AX16" i="99"/>
  <c r="BQ16" i="99"/>
  <c r="BP16" i="99"/>
  <c r="BN16" i="99"/>
  <c r="BM16" i="99"/>
  <c r="BJ16" i="99"/>
  <c r="BI16" i="99"/>
  <c r="BF16" i="99"/>
  <c r="BB16" i="99"/>
  <c r="BA16" i="99"/>
  <c r="N16" i="99"/>
  <c r="O16" i="99"/>
  <c r="BO15" i="99"/>
  <c r="BG15" i="99"/>
  <c r="AY15" i="99"/>
  <c r="AX15" i="99"/>
  <c r="BP15" i="99"/>
  <c r="AP13" i="99"/>
  <c r="BL15" i="99"/>
  <c r="BK15" i="99"/>
  <c r="BJ15" i="99"/>
  <c r="BH15" i="99"/>
  <c r="Z13" i="99"/>
  <c r="BD15" i="99"/>
  <c r="BC15" i="99"/>
  <c r="BB15" i="99"/>
  <c r="O15" i="99"/>
  <c r="BA15" i="99"/>
  <c r="AW13" i="99"/>
  <c r="AX13" i="99"/>
  <c r="BQ14" i="99"/>
  <c r="AO13" i="99"/>
  <c r="AM13" i="99"/>
  <c r="BJ14" i="99"/>
  <c r="BI14" i="99"/>
  <c r="AD13" i="99"/>
  <c r="Y13" i="99"/>
  <c r="W13" i="99"/>
  <c r="BB14" i="99"/>
  <c r="N14" i="99"/>
  <c r="H13" i="99"/>
  <c r="F13" i="99"/>
  <c r="BA14" i="99"/>
  <c r="AV13" i="99"/>
  <c r="AS13" i="99"/>
  <c r="AQ13" i="99"/>
  <c r="AK13" i="99"/>
  <c r="AI13" i="99"/>
  <c r="AF13" i="99"/>
  <c r="AC13" i="99"/>
  <c r="BH13" i="99"/>
  <c r="AA13" i="99"/>
  <c r="U13" i="99"/>
  <c r="S13" i="99"/>
  <c r="R13" i="99"/>
  <c r="L13" i="99"/>
  <c r="K13" i="99"/>
  <c r="J13" i="99"/>
  <c r="G13" i="99"/>
  <c r="D13" i="99"/>
  <c r="C13" i="99"/>
  <c r="BU12" i="99"/>
  <c r="BP10" i="99"/>
  <c r="BH10" i="99"/>
  <c r="AX10" i="99"/>
  <c r="BO10" i="99"/>
  <c r="BN10" i="99"/>
  <c r="BL10" i="99"/>
  <c r="BK10" i="99"/>
  <c r="BJ10" i="99"/>
  <c r="BG10" i="99"/>
  <c r="BF10" i="99"/>
  <c r="BE10" i="99"/>
  <c r="BD10" i="99"/>
  <c r="BC10" i="99"/>
  <c r="BB10" i="99"/>
  <c r="BA10" i="99"/>
  <c r="N10" i="99"/>
  <c r="BL9" i="99"/>
  <c r="BD9" i="99"/>
  <c r="AX9" i="99"/>
  <c r="AY9" i="99"/>
  <c r="BQ9" i="99"/>
  <c r="BP9" i="99"/>
  <c r="BN9" i="99"/>
  <c r="BM9" i="99"/>
  <c r="BJ9" i="99"/>
  <c r="BI9" i="99"/>
  <c r="BH9" i="99"/>
  <c r="BF9" i="99"/>
  <c r="BE9" i="99"/>
  <c r="BB9" i="99"/>
  <c r="N9" i="99"/>
  <c r="O9" i="99"/>
  <c r="BP8" i="99"/>
  <c r="BH8" i="99"/>
  <c r="AX8" i="99"/>
  <c r="BU8" i="99"/>
  <c r="BO8" i="99"/>
  <c r="BN8" i="99"/>
  <c r="BL8" i="99"/>
  <c r="BK8" i="99"/>
  <c r="BJ8" i="99"/>
  <c r="BG8" i="99"/>
  <c r="BF8" i="99"/>
  <c r="BD8" i="99"/>
  <c r="BC8" i="99"/>
  <c r="BB8" i="99"/>
  <c r="J4" i="99"/>
  <c r="J11" i="99"/>
  <c r="J18" i="99"/>
  <c r="BL7" i="99"/>
  <c r="BD7" i="99"/>
  <c r="AX7" i="99"/>
  <c r="AY7" i="99"/>
  <c r="BQ7" i="99"/>
  <c r="BP7" i="99"/>
  <c r="BN7" i="99"/>
  <c r="BM7" i="99"/>
  <c r="BJ7" i="99"/>
  <c r="BI7" i="99"/>
  <c r="BF7" i="99"/>
  <c r="BE7" i="99"/>
  <c r="BB7" i="99"/>
  <c r="BA7" i="99"/>
  <c r="O7" i="99"/>
  <c r="AY6" i="99"/>
  <c r="AX6" i="99"/>
  <c r="BQ6" i="99"/>
  <c r="BR6" i="99"/>
  <c r="BO6" i="99"/>
  <c r="AL4" i="99"/>
  <c r="AL11" i="99"/>
  <c r="BK6" i="99"/>
  <c r="BI6" i="99"/>
  <c r="BH6" i="99"/>
  <c r="BG6" i="99"/>
  <c r="V4" i="99"/>
  <c r="V11" i="99"/>
  <c r="O6" i="99"/>
  <c r="BL5" i="99"/>
  <c r="AX5" i="99"/>
  <c r="AY5" i="99"/>
  <c r="BQ5" i="99"/>
  <c r="BP5" i="99"/>
  <c r="BN5" i="99"/>
  <c r="BM5" i="99"/>
  <c r="AH4" i="99"/>
  <c r="AH11" i="99"/>
  <c r="BJ5" i="99"/>
  <c r="BI5" i="99"/>
  <c r="BH5" i="99"/>
  <c r="BF5" i="99"/>
  <c r="BE5" i="99"/>
  <c r="R4" i="99"/>
  <c r="R11" i="99"/>
  <c r="BB5" i="99"/>
  <c r="N5" i="99"/>
  <c r="O5" i="99"/>
  <c r="F4" i="99"/>
  <c r="F11" i="99"/>
  <c r="AW4" i="99"/>
  <c r="AS4" i="99"/>
  <c r="AS11" i="99"/>
  <c r="AR4" i="99"/>
  <c r="AR11" i="99"/>
  <c r="AO4" i="99"/>
  <c r="AK4" i="99"/>
  <c r="AG4" i="99"/>
  <c r="AC4" i="99"/>
  <c r="AC11" i="99"/>
  <c r="AB4" i="99"/>
  <c r="AB11" i="99"/>
  <c r="Y4" i="99"/>
  <c r="U4" i="99"/>
  <c r="U11" i="99"/>
  <c r="Q4" i="99"/>
  <c r="Q11" i="99"/>
  <c r="M4" i="99"/>
  <c r="K4" i="99"/>
  <c r="K11" i="99"/>
  <c r="K18" i="99"/>
  <c r="G4" i="99"/>
  <c r="G11" i="99"/>
  <c r="G18" i="99"/>
  <c r="E4" i="99"/>
  <c r="C4" i="99"/>
  <c r="C11" i="99"/>
  <c r="C18" i="99"/>
  <c r="BF45" i="100"/>
  <c r="BJ40" i="100"/>
  <c r="BJ45" i="100"/>
  <c r="BI40" i="100"/>
  <c r="BH40" i="100"/>
  <c r="BH45" i="100"/>
  <c r="BG40" i="100"/>
  <c r="BF40" i="100"/>
  <c r="BE40" i="100"/>
  <c r="BD40" i="100"/>
  <c r="BD45" i="100"/>
  <c r="BC40" i="100"/>
  <c r="BU38" i="100"/>
  <c r="BS38" i="100"/>
  <c r="BQ38" i="100"/>
  <c r="BR38" i="100"/>
  <c r="BP38" i="100"/>
  <c r="BO38" i="100"/>
  <c r="BN38" i="100"/>
  <c r="BM38" i="100"/>
  <c r="BL38" i="100"/>
  <c r="BK38" i="100"/>
  <c r="BJ38" i="100"/>
  <c r="BI38" i="100"/>
  <c r="BH38" i="100"/>
  <c r="BG38" i="100"/>
  <c r="BF38" i="100"/>
  <c r="BE38" i="100"/>
  <c r="BD38" i="100"/>
  <c r="BC38" i="100"/>
  <c r="BB38" i="100"/>
  <c r="BA38" i="100"/>
  <c r="AY38" i="100"/>
  <c r="AX38" i="100"/>
  <c r="O38" i="100"/>
  <c r="N38" i="100"/>
  <c r="BU37" i="100"/>
  <c r="BS37" i="100"/>
  <c r="BQ37" i="100"/>
  <c r="BR37" i="100"/>
  <c r="BP37" i="100"/>
  <c r="BO37" i="100"/>
  <c r="BN37" i="100"/>
  <c r="BM37" i="100"/>
  <c r="BL37" i="100"/>
  <c r="BK37" i="100"/>
  <c r="BJ37" i="100"/>
  <c r="BI37" i="100"/>
  <c r="BH37" i="100"/>
  <c r="BG37" i="100"/>
  <c r="BF37" i="100"/>
  <c r="BE37" i="100"/>
  <c r="BD37" i="100"/>
  <c r="BC37" i="100"/>
  <c r="BB37" i="100"/>
  <c r="BA37" i="100"/>
  <c r="AY37" i="100"/>
  <c r="AX37" i="100"/>
  <c r="O37" i="100"/>
  <c r="N37" i="100"/>
  <c r="BU36" i="100"/>
  <c r="BS36" i="100"/>
  <c r="BQ36" i="100"/>
  <c r="BR36" i="100"/>
  <c r="BP36" i="100"/>
  <c r="BO36" i="100"/>
  <c r="BN36" i="100"/>
  <c r="BM36" i="100"/>
  <c r="BL36" i="100"/>
  <c r="BK36" i="100"/>
  <c r="BJ36" i="100"/>
  <c r="BI36" i="100"/>
  <c r="BH36" i="100"/>
  <c r="BG36" i="100"/>
  <c r="BF36" i="100"/>
  <c r="BE36" i="100"/>
  <c r="BD36" i="100"/>
  <c r="BC36" i="100"/>
  <c r="BB36" i="100"/>
  <c r="BA36" i="100"/>
  <c r="AY36" i="100"/>
  <c r="AX36" i="100"/>
  <c r="O36" i="100"/>
  <c r="N36" i="100"/>
  <c r="BL35" i="100"/>
  <c r="BK35" i="100"/>
  <c r="BJ35" i="100"/>
  <c r="BI35" i="100"/>
  <c r="BH35" i="100"/>
  <c r="BG35" i="100"/>
  <c r="BF35" i="100"/>
  <c r="BE35" i="100"/>
  <c r="BD35" i="100"/>
  <c r="BC35" i="100"/>
  <c r="BB35" i="100"/>
  <c r="BA35" i="100"/>
  <c r="AW35" i="100"/>
  <c r="AY35" i="100"/>
  <c r="AV35" i="100"/>
  <c r="AU35" i="100"/>
  <c r="BQ35" i="100"/>
  <c r="AT35" i="100"/>
  <c r="BP35" i="100"/>
  <c r="AS35" i="100"/>
  <c r="AR35" i="100"/>
  <c r="AQ35" i="100"/>
  <c r="BO35" i="100"/>
  <c r="AP35" i="100"/>
  <c r="AO35" i="100"/>
  <c r="BN35" i="100"/>
  <c r="AN35" i="100"/>
  <c r="AM35" i="100"/>
  <c r="BM35" i="100"/>
  <c r="AL35" i="100"/>
  <c r="AK35" i="100"/>
  <c r="AJ35" i="100"/>
  <c r="AI35" i="100"/>
  <c r="N35" i="100"/>
  <c r="M35" i="100"/>
  <c r="L35" i="100"/>
  <c r="O35" i="100"/>
  <c r="K35" i="100"/>
  <c r="J35" i="100"/>
  <c r="I35" i="100"/>
  <c r="BU33" i="100"/>
  <c r="BR33" i="100"/>
  <c r="BQ33" i="100"/>
  <c r="BP33" i="100"/>
  <c r="BS33" i="100"/>
  <c r="BO33" i="100"/>
  <c r="BN33" i="100"/>
  <c r="BM33" i="100"/>
  <c r="BL33" i="100"/>
  <c r="BK33" i="100"/>
  <c r="BJ33" i="100"/>
  <c r="BI33" i="100"/>
  <c r="BH33" i="100"/>
  <c r="BG33" i="100"/>
  <c r="BF33" i="100"/>
  <c r="BE33" i="100"/>
  <c r="BD33" i="100"/>
  <c r="BC33" i="100"/>
  <c r="BB33" i="100"/>
  <c r="BA33" i="100"/>
  <c r="AY33" i="100"/>
  <c r="AX33" i="100"/>
  <c r="O33" i="100"/>
  <c r="N33" i="100"/>
  <c r="BU32" i="100"/>
  <c r="BR32" i="100"/>
  <c r="BQ32" i="100"/>
  <c r="BP32" i="100"/>
  <c r="BS32" i="100"/>
  <c r="BO32" i="100"/>
  <c r="BN32" i="100"/>
  <c r="BM32" i="100"/>
  <c r="BL32" i="100"/>
  <c r="BK32" i="100"/>
  <c r="BJ32" i="100"/>
  <c r="BI32" i="100"/>
  <c r="BH32" i="100"/>
  <c r="BG32" i="100"/>
  <c r="BF32" i="100"/>
  <c r="BE32" i="100"/>
  <c r="BD32" i="100"/>
  <c r="BC32" i="100"/>
  <c r="BB32" i="100"/>
  <c r="BA32" i="100"/>
  <c r="AY32" i="100"/>
  <c r="AX32" i="100"/>
  <c r="O32" i="100"/>
  <c r="N32" i="100"/>
  <c r="BU31" i="100"/>
  <c r="BR31" i="100"/>
  <c r="BQ31" i="100"/>
  <c r="BS31" i="100"/>
  <c r="BP31" i="100"/>
  <c r="BO31" i="100"/>
  <c r="BN31" i="100"/>
  <c r="BM31" i="100"/>
  <c r="BL31" i="100"/>
  <c r="BK31" i="100"/>
  <c r="BJ31" i="100"/>
  <c r="BI31" i="100"/>
  <c r="BH31" i="100"/>
  <c r="BG31" i="100"/>
  <c r="BF31" i="100"/>
  <c r="BE31" i="100"/>
  <c r="BD31" i="100"/>
  <c r="BC31" i="100"/>
  <c r="BB31" i="100"/>
  <c r="BA31" i="100"/>
  <c r="AY31" i="100"/>
  <c r="AX31" i="100"/>
  <c r="O31" i="100"/>
  <c r="N31" i="100"/>
  <c r="BU30" i="100"/>
  <c r="BR30" i="100"/>
  <c r="BQ30" i="100"/>
  <c r="BS30" i="100"/>
  <c r="BP30" i="100"/>
  <c r="BO30" i="100"/>
  <c r="BN30" i="100"/>
  <c r="BM30" i="100"/>
  <c r="BL30" i="100"/>
  <c r="BK30" i="100"/>
  <c r="BJ30" i="100"/>
  <c r="BI30" i="100"/>
  <c r="BH30" i="100"/>
  <c r="BG30" i="100"/>
  <c r="BF30" i="100"/>
  <c r="BE30" i="100"/>
  <c r="BD30" i="100"/>
  <c r="BC30" i="100"/>
  <c r="BB30" i="100"/>
  <c r="BA30" i="100"/>
  <c r="AY30" i="100"/>
  <c r="AX30" i="100"/>
  <c r="O30" i="100"/>
  <c r="N30" i="100"/>
  <c r="BU29" i="100"/>
  <c r="BR29" i="100"/>
  <c r="BQ29" i="100"/>
  <c r="BS29" i="100"/>
  <c r="BP29" i="100"/>
  <c r="BO29" i="100"/>
  <c r="BN29" i="100"/>
  <c r="BM29" i="100"/>
  <c r="BL29" i="100"/>
  <c r="BK29" i="100"/>
  <c r="BJ29" i="100"/>
  <c r="BI29" i="100"/>
  <c r="BH29" i="100"/>
  <c r="BG29" i="100"/>
  <c r="BF29" i="100"/>
  <c r="BE29" i="100"/>
  <c r="BD29" i="100"/>
  <c r="BC29" i="100"/>
  <c r="BB29" i="100"/>
  <c r="BA29" i="100"/>
  <c r="AY29" i="100"/>
  <c r="AX29" i="100"/>
  <c r="O29" i="100"/>
  <c r="N29" i="100"/>
  <c r="BU28" i="100"/>
  <c r="BR28" i="100"/>
  <c r="BQ28" i="100"/>
  <c r="BS28" i="100"/>
  <c r="BP28" i="100"/>
  <c r="BO28" i="100"/>
  <c r="BN28" i="100"/>
  <c r="BM28" i="100"/>
  <c r="BL28" i="100"/>
  <c r="BK28" i="100"/>
  <c r="BJ28" i="100"/>
  <c r="BI28" i="100"/>
  <c r="BH28" i="100"/>
  <c r="BG28" i="100"/>
  <c r="BF28" i="100"/>
  <c r="BE28" i="100"/>
  <c r="BD28" i="100"/>
  <c r="BC28" i="100"/>
  <c r="BB28" i="100"/>
  <c r="BB27" i="100"/>
  <c r="AY28" i="100"/>
  <c r="AX28" i="100"/>
  <c r="O28" i="100"/>
  <c r="N28" i="100"/>
  <c r="BJ27" i="100"/>
  <c r="BI27" i="100"/>
  <c r="BH27" i="100"/>
  <c r="BG27" i="100"/>
  <c r="BF27" i="100"/>
  <c r="BE27" i="100"/>
  <c r="BD27" i="100"/>
  <c r="BC27" i="100"/>
  <c r="AY27" i="100"/>
  <c r="AW27" i="100"/>
  <c r="AV27" i="100"/>
  <c r="AU27" i="100"/>
  <c r="BQ27" i="100"/>
  <c r="AT27" i="100"/>
  <c r="BU27" i="100"/>
  <c r="AS27" i="100"/>
  <c r="AX27" i="100"/>
  <c r="AR27" i="100"/>
  <c r="AQ27" i="100"/>
  <c r="BO27" i="100"/>
  <c r="AP27" i="100"/>
  <c r="AP40" i="100"/>
  <c r="AO27" i="100"/>
  <c r="BN27" i="100"/>
  <c r="AN27" i="100"/>
  <c r="AM27" i="100"/>
  <c r="BM27" i="100"/>
  <c r="AL27" i="100"/>
  <c r="AK27" i="100"/>
  <c r="BL27" i="100"/>
  <c r="AJ27" i="100"/>
  <c r="AI27" i="100"/>
  <c r="BK27" i="100"/>
  <c r="O27" i="100"/>
  <c r="M27" i="100"/>
  <c r="L27" i="100"/>
  <c r="N27" i="100"/>
  <c r="K27" i="100"/>
  <c r="J27" i="100"/>
  <c r="I27" i="100"/>
  <c r="BU25" i="100"/>
  <c r="BS25" i="100"/>
  <c r="BQ25" i="100"/>
  <c r="BR25" i="100"/>
  <c r="BP25" i="100"/>
  <c r="BO25" i="100"/>
  <c r="BN25" i="100"/>
  <c r="BM25" i="100"/>
  <c r="BL25" i="100"/>
  <c r="BK25" i="100"/>
  <c r="BJ25" i="100"/>
  <c r="BI25" i="100"/>
  <c r="BH25" i="100"/>
  <c r="BG25" i="100"/>
  <c r="BF25" i="100"/>
  <c r="BE25" i="100"/>
  <c r="BD25" i="100"/>
  <c r="BC25" i="100"/>
  <c r="BB25" i="100"/>
  <c r="BA25" i="100"/>
  <c r="AY25" i="100"/>
  <c r="AX25" i="100"/>
  <c r="O25" i="100"/>
  <c r="N25" i="100"/>
  <c r="BS23" i="100"/>
  <c r="BR23" i="100"/>
  <c r="BJ23" i="100"/>
  <c r="BI23" i="100"/>
  <c r="BH23" i="100"/>
  <c r="BG23" i="100"/>
  <c r="BF23" i="100"/>
  <c r="BE23" i="100"/>
  <c r="BD23" i="100"/>
  <c r="BC23" i="100"/>
  <c r="BB23" i="100"/>
  <c r="BA23" i="100"/>
  <c r="AY23" i="100"/>
  <c r="AX23" i="100"/>
  <c r="BU22" i="100"/>
  <c r="BR22" i="100"/>
  <c r="BQ22" i="100"/>
  <c r="BS22" i="100"/>
  <c r="BP22" i="100"/>
  <c r="BO22" i="100"/>
  <c r="BN22" i="100"/>
  <c r="BM22" i="100"/>
  <c r="BL22" i="100"/>
  <c r="BK22" i="100"/>
  <c r="BJ22" i="100"/>
  <c r="BI22" i="100"/>
  <c r="BH22" i="100"/>
  <c r="BG22" i="100"/>
  <c r="BF22" i="100"/>
  <c r="BE22" i="100"/>
  <c r="BD22" i="100"/>
  <c r="BC22" i="100"/>
  <c r="BB22" i="100"/>
  <c r="BA22" i="100"/>
  <c r="BA21" i="100"/>
  <c r="AY22" i="100"/>
  <c r="AX22" i="100"/>
  <c r="O22" i="100"/>
  <c r="N22" i="100"/>
  <c r="BQ21" i="100"/>
  <c r="BS21" i="100"/>
  <c r="BJ21" i="100"/>
  <c r="BI21" i="100"/>
  <c r="BH21" i="100"/>
  <c r="BG21" i="100"/>
  <c r="BF21" i="100"/>
  <c r="BE21" i="100"/>
  <c r="BD21" i="100"/>
  <c r="BC21" i="100"/>
  <c r="BB21" i="100"/>
  <c r="BB40" i="100"/>
  <c r="AW21" i="100"/>
  <c r="AW40" i="100"/>
  <c r="AV21" i="100"/>
  <c r="AV40" i="100"/>
  <c r="AU21" i="100"/>
  <c r="AU40" i="100"/>
  <c r="AT21" i="100"/>
  <c r="AT40" i="100"/>
  <c r="AS21" i="100"/>
  <c r="BP21" i="100"/>
  <c r="AR21" i="100"/>
  <c r="AR40" i="100"/>
  <c r="AQ21" i="100"/>
  <c r="BO21" i="100"/>
  <c r="BR21" i="100"/>
  <c r="AP21" i="100"/>
  <c r="AO21" i="100"/>
  <c r="AO40" i="100"/>
  <c r="BN40" i="100"/>
  <c r="AN21" i="100"/>
  <c r="AN40" i="100"/>
  <c r="AM21" i="100"/>
  <c r="AM40" i="100"/>
  <c r="AL21" i="100"/>
  <c r="AL40" i="100"/>
  <c r="AK21" i="100"/>
  <c r="AK40" i="100"/>
  <c r="AJ21" i="100"/>
  <c r="AJ40" i="100"/>
  <c r="AI21" i="100"/>
  <c r="BK21" i="100"/>
  <c r="M21" i="100"/>
  <c r="M40" i="100"/>
  <c r="O40" i="100"/>
  <c r="L21" i="100"/>
  <c r="L40" i="100"/>
  <c r="K21" i="100"/>
  <c r="K40" i="100"/>
  <c r="J21" i="100"/>
  <c r="J40" i="100"/>
  <c r="I21" i="100"/>
  <c r="I40" i="100"/>
  <c r="BJ18" i="100"/>
  <c r="BJ42" i="100"/>
  <c r="BI18" i="100"/>
  <c r="BI42" i="100"/>
  <c r="BH18" i="100"/>
  <c r="BH42" i="100"/>
  <c r="BU16" i="100"/>
  <c r="BR16" i="100"/>
  <c r="BQ16" i="100"/>
  <c r="BS16" i="100"/>
  <c r="BP16" i="100"/>
  <c r="BO16" i="100"/>
  <c r="BN16" i="100"/>
  <c r="BM16" i="100"/>
  <c r="BL16" i="100"/>
  <c r="BK16" i="100"/>
  <c r="BJ16" i="100"/>
  <c r="BI16" i="100"/>
  <c r="BH16" i="100"/>
  <c r="BG16" i="100"/>
  <c r="BF16" i="100"/>
  <c r="BE16" i="100"/>
  <c r="BD16" i="100"/>
  <c r="BC16" i="100"/>
  <c r="BB16" i="100"/>
  <c r="BA16" i="100"/>
  <c r="AY16" i="100"/>
  <c r="AX16" i="100"/>
  <c r="O16" i="100"/>
  <c r="N16" i="100"/>
  <c r="BU15" i="100"/>
  <c r="BR15" i="100"/>
  <c r="BQ15" i="100"/>
  <c r="BS15" i="100"/>
  <c r="BP15" i="100"/>
  <c r="BO15" i="100"/>
  <c r="BN15" i="100"/>
  <c r="BM15" i="100"/>
  <c r="BL15" i="100"/>
  <c r="BK15" i="100"/>
  <c r="BJ15" i="100"/>
  <c r="BI15" i="100"/>
  <c r="BH15" i="100"/>
  <c r="BG15" i="100"/>
  <c r="BF15" i="100"/>
  <c r="BE15" i="100"/>
  <c r="BD15" i="100"/>
  <c r="BC15" i="100"/>
  <c r="BB15" i="100"/>
  <c r="BA15" i="100"/>
  <c r="AY15" i="100"/>
  <c r="AX15" i="100"/>
  <c r="O15" i="100"/>
  <c r="N15" i="100"/>
  <c r="BU14" i="100"/>
  <c r="BR14" i="100"/>
  <c r="BQ14" i="100"/>
  <c r="BS14" i="100"/>
  <c r="BP14" i="100"/>
  <c r="BO14" i="100"/>
  <c r="BN14" i="100"/>
  <c r="BM14" i="100"/>
  <c r="BL14" i="100"/>
  <c r="BK14" i="100"/>
  <c r="BJ14" i="100"/>
  <c r="BI14" i="100"/>
  <c r="BH14" i="100"/>
  <c r="BG14" i="100"/>
  <c r="BF14" i="100"/>
  <c r="BE14" i="100"/>
  <c r="BD14" i="100"/>
  <c r="BC14" i="100"/>
  <c r="BB14" i="100"/>
  <c r="BA14" i="100"/>
  <c r="AY14" i="100"/>
  <c r="AX14" i="100"/>
  <c r="O14" i="100"/>
  <c r="N14" i="100"/>
  <c r="BQ13" i="100"/>
  <c r="BS13" i="100"/>
  <c r="BJ13" i="100"/>
  <c r="BI13" i="100"/>
  <c r="BH13" i="100"/>
  <c r="BG13" i="100"/>
  <c r="BF13" i="100"/>
  <c r="BE13" i="100"/>
  <c r="BD13" i="100"/>
  <c r="BC13" i="100"/>
  <c r="BB13" i="100"/>
  <c r="AW13" i="100"/>
  <c r="AY13" i="100"/>
  <c r="AV13" i="100"/>
  <c r="AU13" i="100"/>
  <c r="BU13" i="100"/>
  <c r="AT13" i="100"/>
  <c r="AS13" i="100"/>
  <c r="BP13" i="100"/>
  <c r="AR13" i="100"/>
  <c r="BO13" i="100"/>
  <c r="BR13" i="100"/>
  <c r="AQ13" i="100"/>
  <c r="AP13" i="100"/>
  <c r="AO13" i="100"/>
  <c r="BN13" i="100"/>
  <c r="AN13" i="100"/>
  <c r="AM13" i="100"/>
  <c r="BM13" i="100"/>
  <c r="AL13" i="100"/>
  <c r="AK13" i="100"/>
  <c r="BL13" i="100"/>
  <c r="AJ13" i="100"/>
  <c r="AI13" i="100"/>
  <c r="BK13" i="100"/>
  <c r="M13" i="100"/>
  <c r="O13" i="100"/>
  <c r="L13" i="100"/>
  <c r="N13" i="100"/>
  <c r="K13" i="100"/>
  <c r="J13" i="100"/>
  <c r="I13" i="100"/>
  <c r="BJ11" i="100"/>
  <c r="BI11" i="100"/>
  <c r="BH11" i="100"/>
  <c r="BF11" i="100"/>
  <c r="BF18" i="100"/>
  <c r="BF42" i="100"/>
  <c r="BE11" i="100"/>
  <c r="BE18" i="100"/>
  <c r="BE42" i="100"/>
  <c r="AW11" i="100"/>
  <c r="AY11" i="100"/>
  <c r="AV11" i="100"/>
  <c r="AV18" i="100"/>
  <c r="AQ11" i="100"/>
  <c r="AQ18" i="100"/>
  <c r="AO11" i="100"/>
  <c r="AO18" i="100"/>
  <c r="AN11" i="100"/>
  <c r="AN18" i="100"/>
  <c r="AI11" i="100"/>
  <c r="BK11" i="100"/>
  <c r="M11" i="100"/>
  <c r="M18" i="100"/>
  <c r="BU10" i="100"/>
  <c r="BR10" i="100"/>
  <c r="BQ10" i="100"/>
  <c r="BS10" i="100"/>
  <c r="BP10" i="100"/>
  <c r="BO10" i="100"/>
  <c r="BN10" i="100"/>
  <c r="BM10" i="100"/>
  <c r="BL10" i="100"/>
  <c r="BK10" i="100"/>
  <c r="BJ10" i="100"/>
  <c r="BI10" i="100"/>
  <c r="BH10" i="100"/>
  <c r="BG10" i="100"/>
  <c r="BF10" i="100"/>
  <c r="BE10" i="100"/>
  <c r="BD10" i="100"/>
  <c r="BC10" i="100"/>
  <c r="BB10" i="100"/>
  <c r="BA10" i="100"/>
  <c r="AY10" i="100"/>
  <c r="AX10" i="100"/>
  <c r="O10" i="100"/>
  <c r="N10" i="100"/>
  <c r="BU9" i="100"/>
  <c r="BR9" i="100"/>
  <c r="BQ9" i="100"/>
  <c r="BS9" i="100"/>
  <c r="BP9" i="100"/>
  <c r="BO9" i="100"/>
  <c r="BN9" i="100"/>
  <c r="BM9" i="100"/>
  <c r="BL9" i="100"/>
  <c r="BK9" i="100"/>
  <c r="BJ9" i="100"/>
  <c r="BI9" i="100"/>
  <c r="BH9" i="100"/>
  <c r="BG9" i="100"/>
  <c r="BF9" i="100"/>
  <c r="BE9" i="100"/>
  <c r="BD9" i="100"/>
  <c r="BC9" i="100"/>
  <c r="BB9" i="100"/>
  <c r="BA9" i="100"/>
  <c r="AY9" i="100"/>
  <c r="AX9" i="100"/>
  <c r="O9" i="100"/>
  <c r="N9" i="100"/>
  <c r="BU8" i="100"/>
  <c r="BR8" i="100"/>
  <c r="BQ8" i="100"/>
  <c r="BS8" i="100"/>
  <c r="BP8" i="100"/>
  <c r="BO8" i="100"/>
  <c r="BN8" i="100"/>
  <c r="BM8" i="100"/>
  <c r="BL8" i="100"/>
  <c r="BK8" i="100"/>
  <c r="BJ8" i="100"/>
  <c r="BI8" i="100"/>
  <c r="BH8" i="100"/>
  <c r="BG8" i="100"/>
  <c r="BF8" i="100"/>
  <c r="BE8" i="100"/>
  <c r="BD8" i="100"/>
  <c r="BC8" i="100"/>
  <c r="BB8" i="100"/>
  <c r="BA8" i="100"/>
  <c r="AY8" i="100"/>
  <c r="AX8" i="100"/>
  <c r="O8" i="100"/>
  <c r="N8" i="100"/>
  <c r="BU7" i="100"/>
  <c r="BR7" i="100"/>
  <c r="BQ7" i="100"/>
  <c r="BS7" i="100"/>
  <c r="BP7" i="100"/>
  <c r="BO7" i="100"/>
  <c r="BN7" i="100"/>
  <c r="BM7" i="100"/>
  <c r="BL7" i="100"/>
  <c r="BK7" i="100"/>
  <c r="BJ7" i="100"/>
  <c r="BI7" i="100"/>
  <c r="BH7" i="100"/>
  <c r="BG7" i="100"/>
  <c r="BF7" i="100"/>
  <c r="BE7" i="100"/>
  <c r="BD7" i="100"/>
  <c r="BC7" i="100"/>
  <c r="BB7" i="100"/>
  <c r="BA7" i="100"/>
  <c r="AY7" i="100"/>
  <c r="AX7" i="100"/>
  <c r="O7" i="100"/>
  <c r="N7" i="100"/>
  <c r="BU6" i="100"/>
  <c r="BR6" i="100"/>
  <c r="BQ6" i="100"/>
  <c r="BS6" i="100"/>
  <c r="BP6" i="100"/>
  <c r="BO6" i="100"/>
  <c r="BN6" i="100"/>
  <c r="BM6" i="100"/>
  <c r="BL6" i="100"/>
  <c r="BK6" i="100"/>
  <c r="BJ6" i="100"/>
  <c r="BI6" i="100"/>
  <c r="BH6" i="100"/>
  <c r="BG6" i="100"/>
  <c r="BF6" i="100"/>
  <c r="BE6" i="100"/>
  <c r="BD6" i="100"/>
  <c r="BC6" i="100"/>
  <c r="BB6" i="100"/>
  <c r="BA6" i="100"/>
  <c r="BA4" i="100"/>
  <c r="BA11" i="100"/>
  <c r="AY6" i="100"/>
  <c r="AX6" i="100"/>
  <c r="O6" i="100"/>
  <c r="N6" i="100"/>
  <c r="BU5" i="100"/>
  <c r="BQ5" i="100"/>
  <c r="BR5" i="100"/>
  <c r="BP5" i="100"/>
  <c r="BO5" i="100"/>
  <c r="BN5" i="100"/>
  <c r="BM5" i="100"/>
  <c r="BL5" i="100"/>
  <c r="BK5" i="100"/>
  <c r="BJ5" i="100"/>
  <c r="BI5" i="100"/>
  <c r="BH5" i="100"/>
  <c r="BG5" i="100"/>
  <c r="BF5" i="100"/>
  <c r="BE5" i="100"/>
  <c r="BD5" i="100"/>
  <c r="BC5" i="100"/>
  <c r="BB5" i="100"/>
  <c r="BA5" i="100"/>
  <c r="AY5" i="100"/>
  <c r="AX5" i="100"/>
  <c r="O5" i="100"/>
  <c r="N5" i="100"/>
  <c r="BQ4" i="100"/>
  <c r="BJ4" i="100"/>
  <c r="BI4" i="100"/>
  <c r="BH4" i="100"/>
  <c r="BG4" i="100"/>
  <c r="BG11" i="100"/>
  <c r="BG18" i="100"/>
  <c r="BG42" i="100"/>
  <c r="BF4" i="100"/>
  <c r="BE4" i="100"/>
  <c r="BD4" i="100"/>
  <c r="BD11" i="100"/>
  <c r="BD18" i="100"/>
  <c r="BD42" i="100"/>
  <c r="BC4" i="100"/>
  <c r="BC11" i="100"/>
  <c r="BC18" i="100"/>
  <c r="BC42" i="100"/>
  <c r="BB4" i="100"/>
  <c r="BB11" i="100"/>
  <c r="BB18" i="100"/>
  <c r="BB42" i="100"/>
  <c r="AW4" i="100"/>
  <c r="AY4" i="100"/>
  <c r="AV4" i="100"/>
  <c r="AU4" i="100"/>
  <c r="AU11" i="100"/>
  <c r="AT4" i="100"/>
  <c r="AT11" i="100"/>
  <c r="AS4" i="100"/>
  <c r="BP4" i="100"/>
  <c r="AR4" i="100"/>
  <c r="AR11" i="100"/>
  <c r="AR18" i="100"/>
  <c r="AR42" i="100"/>
  <c r="AQ4" i="100"/>
  <c r="BO4" i="100"/>
  <c r="AP4" i="100"/>
  <c r="AP11" i="100"/>
  <c r="AP18" i="100"/>
  <c r="AP42" i="100"/>
  <c r="AO4" i="100"/>
  <c r="BN4" i="100"/>
  <c r="AN4" i="100"/>
  <c r="AM4" i="100"/>
  <c r="AM11" i="100"/>
  <c r="AL4" i="100"/>
  <c r="AL11" i="100"/>
  <c r="AL18" i="100"/>
  <c r="AL42" i="100"/>
  <c r="AK4" i="100"/>
  <c r="AK11" i="100"/>
  <c r="AJ4" i="100"/>
  <c r="AJ11" i="100"/>
  <c r="AJ18" i="100"/>
  <c r="AJ42" i="100"/>
  <c r="AI4" i="100"/>
  <c r="BK4" i="100"/>
  <c r="M4" i="100"/>
  <c r="O4" i="100"/>
  <c r="L4" i="100"/>
  <c r="L11" i="100"/>
  <c r="K4" i="100"/>
  <c r="K11" i="100"/>
  <c r="K18" i="100"/>
  <c r="J4" i="100"/>
  <c r="J11" i="100"/>
  <c r="J18" i="100"/>
  <c r="J42" i="100"/>
  <c r="I4" i="100"/>
  <c r="I11" i="100"/>
  <c r="I18" i="100"/>
  <c r="I42" i="100"/>
  <c r="I44" i="100"/>
  <c r="J44" i="100"/>
  <c r="BJ42" i="103"/>
  <c r="BD42" i="103"/>
  <c r="BG42" i="103"/>
  <c r="BE27" i="99"/>
  <c r="X18" i="99"/>
  <c r="AN40" i="99"/>
  <c r="BI35" i="99"/>
  <c r="AY21" i="99"/>
  <c r="BG13" i="99"/>
  <c r="BU21" i="99"/>
  <c r="I42" i="99"/>
  <c r="BE8" i="99"/>
  <c r="AR13" i="99"/>
  <c r="BO13" i="99"/>
  <c r="D40" i="99"/>
  <c r="D42" i="99"/>
  <c r="AY27" i="99"/>
  <c r="BD35" i="99"/>
  <c r="AR35" i="99"/>
  <c r="BO35" i="99"/>
  <c r="J42" i="99"/>
  <c r="AN4" i="99"/>
  <c r="AN11" i="99"/>
  <c r="AN18" i="99"/>
  <c r="AN42" i="99"/>
  <c r="BA6" i="99"/>
  <c r="AB13" i="99"/>
  <c r="BK14" i="99"/>
  <c r="AY28" i="99"/>
  <c r="AY30" i="99"/>
  <c r="N6" i="99"/>
  <c r="BK9" i="99"/>
  <c r="N13" i="99"/>
  <c r="AX21" i="99"/>
  <c r="AN27" i="99"/>
  <c r="BM27" i="99"/>
  <c r="BR31" i="99"/>
  <c r="BU32" i="99"/>
  <c r="BE35" i="99"/>
  <c r="BK35" i="99"/>
  <c r="BE36" i="99"/>
  <c r="R18" i="99"/>
  <c r="O8" i="99"/>
  <c r="BI8" i="99"/>
  <c r="BQ8" i="99"/>
  <c r="BS8" i="99"/>
  <c r="BC9" i="99"/>
  <c r="BC13" i="99"/>
  <c r="BK13" i="99"/>
  <c r="BB13" i="99"/>
  <c r="BS16" i="99"/>
  <c r="I40" i="99"/>
  <c r="AO40" i="99"/>
  <c r="BD27" i="99"/>
  <c r="BL28" i="99"/>
  <c r="BL35" i="99"/>
  <c r="AR18" i="99"/>
  <c r="M11" i="99"/>
  <c r="AV4" i="99"/>
  <c r="AV11" i="99"/>
  <c r="AV18" i="99"/>
  <c r="BC5" i="99"/>
  <c r="BU10" i="99"/>
  <c r="T13" i="99"/>
  <c r="T18" i="99"/>
  <c r="BE13" i="99"/>
  <c r="AC40" i="99"/>
  <c r="BM22" i="99"/>
  <c r="BQ28" i="99"/>
  <c r="BM35" i="99"/>
  <c r="AX35" i="99"/>
  <c r="BI36" i="99"/>
  <c r="AB18" i="99"/>
  <c r="BM13" i="99"/>
  <c r="BM15" i="99"/>
  <c r="BU27" i="99"/>
  <c r="BQ36" i="99"/>
  <c r="BS36" i="99"/>
  <c r="BR14" i="99"/>
  <c r="L40" i="99"/>
  <c r="X13" i="99"/>
  <c r="BA13" i="99"/>
  <c r="AY13" i="99"/>
  <c r="N21" i="99"/>
  <c r="J40" i="99"/>
  <c r="X27" i="99"/>
  <c r="X40" i="99"/>
  <c r="BL27" i="99"/>
  <c r="AV35" i="99"/>
  <c r="AY35" i="99"/>
  <c r="BC37" i="99"/>
  <c r="BB4" i="99"/>
  <c r="BB11" i="99"/>
  <c r="BB18" i="99"/>
  <c r="BQ10" i="99"/>
  <c r="BR10" i="99"/>
  <c r="AE40" i="99"/>
  <c r="BI40" i="99"/>
  <c r="F18" i="99"/>
  <c r="F42" i="99"/>
  <c r="E11" i="99"/>
  <c r="U18" i="99"/>
  <c r="U42" i="99"/>
  <c r="Z4" i="99"/>
  <c r="Z11" i="99"/>
  <c r="Z18" i="99"/>
  <c r="AP4" i="99"/>
  <c r="AP11" i="99"/>
  <c r="AP18" i="99"/>
  <c r="AN6" i="97"/>
  <c r="CA6" i="97"/>
  <c r="BG6" i="97"/>
  <c r="AG12" i="97"/>
  <c r="BI12" i="97"/>
  <c r="BQ12" i="97"/>
  <c r="AJ18" i="97"/>
  <c r="BW18" i="97"/>
  <c r="BB18" i="97"/>
  <c r="BS18" i="97"/>
  <c r="N6" i="97"/>
  <c r="BD6" i="97"/>
  <c r="AH12" i="97"/>
  <c r="AK18" i="97"/>
  <c r="BX18" i="97"/>
  <c r="BC18" i="97"/>
  <c r="BK6" i="97"/>
  <c r="BM12" i="97"/>
  <c r="AN18" i="97"/>
  <c r="CA18" i="97"/>
  <c r="AO18" i="97"/>
  <c r="CB18" i="97"/>
  <c r="AN12" i="97"/>
  <c r="CA12" i="97"/>
  <c r="AM6" i="97"/>
  <c r="BZ6" i="97"/>
  <c r="J59" i="98"/>
  <c r="BF59" i="98"/>
  <c r="DU59" i="98"/>
  <c r="DU6" i="98"/>
  <c r="DN6" i="98"/>
  <c r="BZ59" i="98"/>
  <c r="DB59" i="98"/>
  <c r="DJ59" i="98"/>
  <c r="AY32" i="98"/>
  <c r="DN32" i="98"/>
  <c r="DH58" i="98"/>
  <c r="BN58" i="98"/>
  <c r="EC58" i="98"/>
  <c r="CB59" i="98"/>
  <c r="O59" i="98"/>
  <c r="CD59" i="98"/>
  <c r="DD59" i="98"/>
  <c r="DL59" i="98"/>
  <c r="AY13" i="98"/>
  <c r="DN13" i="98"/>
  <c r="AY26" i="98"/>
  <c r="DN26" i="98"/>
  <c r="DB58" i="98"/>
  <c r="DJ58" i="98"/>
  <c r="DS6" i="98"/>
  <c r="BD59" i="98"/>
  <c r="DS59" i="98"/>
  <c r="DX6" i="98"/>
  <c r="CA58" i="98"/>
  <c r="N58" i="98"/>
  <c r="CC58" i="98"/>
  <c r="CB58" i="98"/>
  <c r="O58" i="98"/>
  <c r="CD58" i="98"/>
  <c r="BL58" i="98"/>
  <c r="EA58" i="98"/>
  <c r="DD58" i="98"/>
  <c r="N59" i="98"/>
  <c r="CC59" i="98"/>
  <c r="CA59" i="98"/>
  <c r="BJ58" i="98"/>
  <c r="DY58" i="98"/>
  <c r="CZ58" i="98"/>
  <c r="I59" i="98"/>
  <c r="DY6" i="98"/>
  <c r="BJ59" i="98"/>
  <c r="DY59" i="98"/>
  <c r="BE59" i="98"/>
  <c r="DT59" i="98"/>
  <c r="DT6" i="98"/>
  <c r="BL6" i="98"/>
  <c r="DC6" i="98"/>
  <c r="DK6" i="98"/>
  <c r="BL13" i="98"/>
  <c r="EA13" i="98"/>
  <c r="N20" i="98"/>
  <c r="CC20" i="98"/>
  <c r="BN20" i="98"/>
  <c r="EC20" i="98"/>
  <c r="BL26" i="98"/>
  <c r="EA26" i="98"/>
  <c r="CA32" i="98"/>
  <c r="CA38" i="98"/>
  <c r="BJ46" i="98"/>
  <c r="DY46" i="98"/>
  <c r="CB46" i="98"/>
  <c r="BN51" i="98"/>
  <c r="EC51" i="98"/>
  <c r="AN58" i="98"/>
  <c r="DC58" i="98"/>
  <c r="AV58" i="98"/>
  <c r="DK58" i="98"/>
  <c r="BG59" i="98"/>
  <c r="DV59" i="98"/>
  <c r="BM6" i="98"/>
  <c r="EB6" i="98"/>
  <c r="DD6" i="98"/>
  <c r="DL6" i="98"/>
  <c r="BM13" i="98"/>
  <c r="EB13" i="98"/>
  <c r="O20" i="98"/>
  <c r="CD20" i="98"/>
  <c r="BO20" i="98"/>
  <c r="ED20" i="98"/>
  <c r="CX20" i="98"/>
  <c r="DF20" i="98"/>
  <c r="BM26" i="98"/>
  <c r="EB26" i="98"/>
  <c r="BK46" i="98"/>
  <c r="DZ46" i="98"/>
  <c r="DB46" i="98"/>
  <c r="DJ46" i="98"/>
  <c r="BY51" i="98"/>
  <c r="BH59" i="98"/>
  <c r="DW59" i="98"/>
  <c r="N6" i="98"/>
  <c r="CC6" i="98"/>
  <c r="BN6" i="98"/>
  <c r="EC6" i="98"/>
  <c r="BX6" i="98"/>
  <c r="BN13" i="98"/>
  <c r="EC13" i="98"/>
  <c r="N26" i="98"/>
  <c r="CC26" i="98"/>
  <c r="BN26" i="98"/>
  <c r="EC26" i="98"/>
  <c r="BL46" i="98"/>
  <c r="EA46" i="98"/>
  <c r="DG51" i="98"/>
  <c r="AP58" i="98"/>
  <c r="DE58" i="98"/>
  <c r="AJ59" i="98"/>
  <c r="AR59" i="98"/>
  <c r="BA59" i="98"/>
  <c r="DP59" i="98"/>
  <c r="BY6" i="98"/>
  <c r="CX6" i="98"/>
  <c r="BO13" i="98"/>
  <c r="ED13" i="98"/>
  <c r="CZ20" i="98"/>
  <c r="BO26" i="98"/>
  <c r="ED26" i="98"/>
  <c r="BM46" i="98"/>
  <c r="EB46" i="98"/>
  <c r="CZ51" i="98"/>
  <c r="DH51" i="98"/>
  <c r="AI58" i="98"/>
  <c r="AQ58" i="98"/>
  <c r="AK59" i="98"/>
  <c r="AS59" i="98"/>
  <c r="BB59" i="98"/>
  <c r="DQ59" i="98"/>
  <c r="BZ6" i="98"/>
  <c r="AZ13" i="98"/>
  <c r="DO13" i="98"/>
  <c r="CY13" i="98"/>
  <c r="AZ26" i="98"/>
  <c r="DO26" i="98"/>
  <c r="CY26" i="98"/>
  <c r="N46" i="98"/>
  <c r="CC46" i="98"/>
  <c r="BN46" i="98"/>
  <c r="EC46" i="98"/>
  <c r="BX46" i="98"/>
  <c r="AL59" i="98"/>
  <c r="AT59" i="98"/>
  <c r="BC59" i="98"/>
  <c r="DR59" i="98"/>
  <c r="CZ6" i="98"/>
  <c r="CZ13" i="98"/>
  <c r="BK20" i="98"/>
  <c r="DZ20" i="98"/>
  <c r="CZ26" i="98"/>
  <c r="AY46" i="98"/>
  <c r="DN46" i="98"/>
  <c r="CX46" i="98"/>
  <c r="BK13" i="98"/>
  <c r="DZ13" i="98"/>
  <c r="BK26" i="98"/>
  <c r="DZ26" i="98"/>
  <c r="CA46" i="98"/>
  <c r="V18" i="99"/>
  <c r="V42" i="99"/>
  <c r="BD42" i="99"/>
  <c r="S11" i="99"/>
  <c r="S18" i="99"/>
  <c r="BC4" i="99"/>
  <c r="BC11" i="99"/>
  <c r="AS18" i="99"/>
  <c r="E18" i="99"/>
  <c r="E42" i="99"/>
  <c r="O11" i="99"/>
  <c r="AD4" i="99"/>
  <c r="AD11" i="99"/>
  <c r="AD18" i="99"/>
  <c r="AT4" i="99"/>
  <c r="AH13" i="99"/>
  <c r="AH18" i="99"/>
  <c r="BF15" i="99"/>
  <c r="BN15" i="99"/>
  <c r="BS38" i="99"/>
  <c r="L42" i="99"/>
  <c r="N18" i="99"/>
  <c r="AK11" i="99"/>
  <c r="BL4" i="99"/>
  <c r="N4" i="99"/>
  <c r="W4" i="99"/>
  <c r="AE4" i="99"/>
  <c r="AM4" i="99"/>
  <c r="AU4" i="99"/>
  <c r="BP4" i="99"/>
  <c r="BF13" i="99"/>
  <c r="BN13" i="99"/>
  <c r="V40" i="99"/>
  <c r="BD21" i="99"/>
  <c r="BP21" i="99"/>
  <c r="M27" i="99"/>
  <c r="O27" i="99"/>
  <c r="O31" i="99"/>
  <c r="BU7" i="99"/>
  <c r="AJ40" i="99"/>
  <c r="AJ42" i="99"/>
  <c r="AU40" i="99"/>
  <c r="BQ21" i="99"/>
  <c r="E40" i="99"/>
  <c r="O21" i="99"/>
  <c r="M40" i="99"/>
  <c r="O40" i="99"/>
  <c r="AC18" i="99"/>
  <c r="BS10" i="99"/>
  <c r="H18" i="99"/>
  <c r="H42" i="99"/>
  <c r="Y11" i="99"/>
  <c r="Y18" i="99"/>
  <c r="AG11" i="99"/>
  <c r="BJ4" i="99"/>
  <c r="BN4" i="99"/>
  <c r="AO11" i="99"/>
  <c r="AX4" i="99"/>
  <c r="BC6" i="99"/>
  <c r="BR16" i="99"/>
  <c r="M13" i="99"/>
  <c r="O13" i="99"/>
  <c r="O14" i="99"/>
  <c r="O4" i="99"/>
  <c r="BS7" i="99"/>
  <c r="BR7" i="99"/>
  <c r="AY4" i="99"/>
  <c r="BA5" i="99"/>
  <c r="BA8" i="99"/>
  <c r="BA9" i="99"/>
  <c r="AL40" i="99"/>
  <c r="BL21" i="99"/>
  <c r="T21" i="99"/>
  <c r="BC23" i="99"/>
  <c r="AA4" i="99"/>
  <c r="AI4" i="99"/>
  <c r="AQ4" i="99"/>
  <c r="BS5" i="99"/>
  <c r="BR5" i="99"/>
  <c r="BU5" i="99"/>
  <c r="BD6" i="99"/>
  <c r="BL6" i="99"/>
  <c r="BS9" i="99"/>
  <c r="BR9" i="99"/>
  <c r="BU9" i="99"/>
  <c r="BH14" i="99"/>
  <c r="BP14" i="99"/>
  <c r="BS14" i="99"/>
  <c r="BD16" i="99"/>
  <c r="BH16" i="99"/>
  <c r="BL16" i="99"/>
  <c r="BH27" i="99"/>
  <c r="BD4" i="99"/>
  <c r="BD11" i="99"/>
  <c r="BP6" i="99"/>
  <c r="BS6" i="99"/>
  <c r="N11" i="99"/>
  <c r="V13" i="99"/>
  <c r="BD13" i="99"/>
  <c r="BD14" i="99"/>
  <c r="AL13" i="99"/>
  <c r="BL13" i="99"/>
  <c r="BL14" i="99"/>
  <c r="AT13" i="99"/>
  <c r="BU14" i="99"/>
  <c r="BC22" i="99"/>
  <c r="S21" i="99"/>
  <c r="AA21" i="99"/>
  <c r="BG22" i="99"/>
  <c r="BK22" i="99"/>
  <c r="AI21" i="99"/>
  <c r="AQ21" i="99"/>
  <c r="BO22" i="99"/>
  <c r="BS28" i="99"/>
  <c r="BR28" i="99"/>
  <c r="BU16" i="99"/>
  <c r="BM21" i="99"/>
  <c r="AM40" i="99"/>
  <c r="BI21" i="99"/>
  <c r="BD29" i="99"/>
  <c r="BH29" i="99"/>
  <c r="BL29" i="99"/>
  <c r="BP29" i="99"/>
  <c r="BS29" i="99"/>
  <c r="BC30" i="99"/>
  <c r="BK30" i="99"/>
  <c r="BJ35" i="99"/>
  <c r="BB37" i="99"/>
  <c r="BA37" i="99"/>
  <c r="BF37" i="99"/>
  <c r="BJ37" i="99"/>
  <c r="BN37" i="99"/>
  <c r="AW11" i="99"/>
  <c r="BE14" i="99"/>
  <c r="BM14" i="99"/>
  <c r="BQ15" i="99"/>
  <c r="AD21" i="99"/>
  <c r="BD22" i="99"/>
  <c r="BP22" i="99"/>
  <c r="BS32" i="99"/>
  <c r="BR32" i="99"/>
  <c r="BR38" i="99"/>
  <c r="BF14" i="99"/>
  <c r="BN14" i="99"/>
  <c r="BD40" i="99"/>
  <c r="R27" i="99"/>
  <c r="R40" i="99"/>
  <c r="R42" i="99"/>
  <c r="Z27" i="99"/>
  <c r="Z40" i="99"/>
  <c r="Z42" i="99"/>
  <c r="AH27" i="99"/>
  <c r="AH40" i="99"/>
  <c r="AP27" i="99"/>
  <c r="AP40" i="99"/>
  <c r="BD33" i="99"/>
  <c r="BH33" i="99"/>
  <c r="BF35" i="99"/>
  <c r="AX14" i="99"/>
  <c r="AY16" i="99"/>
  <c r="BI22" i="99"/>
  <c r="BQ22" i="99"/>
  <c r="BU22" i="99"/>
  <c r="BJ27" i="99"/>
  <c r="BP27" i="99"/>
  <c r="BS27" i="99"/>
  <c r="BC28" i="99"/>
  <c r="BA28" i="99"/>
  <c r="BR29" i="99"/>
  <c r="BB32" i="99"/>
  <c r="BA32" i="99"/>
  <c r="BF32" i="99"/>
  <c r="BJ32" i="99"/>
  <c r="BN32" i="99"/>
  <c r="BU33" i="99"/>
  <c r="N35" i="99"/>
  <c r="BM36" i="99"/>
  <c r="AY38" i="99"/>
  <c r="AE13" i="99"/>
  <c r="BI13" i="99"/>
  <c r="AU13" i="99"/>
  <c r="BQ13" i="99"/>
  <c r="AY14" i="99"/>
  <c r="N15" i="99"/>
  <c r="BE21" i="99"/>
  <c r="W40" i="99"/>
  <c r="G40" i="99"/>
  <c r="G42" i="99"/>
  <c r="O22" i="99"/>
  <c r="BB23" i="99"/>
  <c r="BA23" i="99"/>
  <c r="Q21" i="99"/>
  <c r="Q40" i="99"/>
  <c r="Y21" i="99"/>
  <c r="BF23" i="99"/>
  <c r="BJ23" i="99"/>
  <c r="AG21" i="99"/>
  <c r="O25" i="99"/>
  <c r="N25" i="99"/>
  <c r="BS25" i="99"/>
  <c r="BR25" i="99"/>
  <c r="T27" i="99"/>
  <c r="BC27" i="99"/>
  <c r="AB27" i="99"/>
  <c r="AB40" i="99"/>
  <c r="AB42" i="99"/>
  <c r="AJ27" i="99"/>
  <c r="BK27" i="99"/>
  <c r="AR27" i="99"/>
  <c r="BG28" i="99"/>
  <c r="AY29" i="99"/>
  <c r="BS30" i="99"/>
  <c r="BR30" i="99"/>
  <c r="BI33" i="99"/>
  <c r="BQ33" i="99"/>
  <c r="BA36" i="99"/>
  <c r="AT35" i="99"/>
  <c r="BU36" i="99"/>
  <c r="AX40" i="99"/>
  <c r="N44" i="99"/>
  <c r="BB22" i="99"/>
  <c r="BF22" i="99"/>
  <c r="BJ22" i="99"/>
  <c r="BN22" i="99"/>
  <c r="C27" i="99"/>
  <c r="C40" i="99"/>
  <c r="C42" i="99"/>
  <c r="K27" i="99"/>
  <c r="K40" i="99"/>
  <c r="N28" i="99"/>
  <c r="BR36" i="99"/>
  <c r="Q13" i="99"/>
  <c r="Q18" i="99"/>
  <c r="Q42" i="99"/>
  <c r="AG13" i="99"/>
  <c r="BJ13" i="99"/>
  <c r="BL40" i="99"/>
  <c r="BG23" i="99"/>
  <c r="AX25" i="99"/>
  <c r="BB30" i="99"/>
  <c r="BA30" i="99"/>
  <c r="BF30" i="99"/>
  <c r="BJ30" i="99"/>
  <c r="BN30" i="99"/>
  <c r="BU31" i="99"/>
  <c r="BS31" i="99"/>
  <c r="AY33" i="99"/>
  <c r="BC35" i="99"/>
  <c r="BN35" i="99"/>
  <c r="O36" i="99"/>
  <c r="N37" i="99"/>
  <c r="BS37" i="99"/>
  <c r="BR37" i="99"/>
  <c r="AX27" i="99"/>
  <c r="AX29" i="99"/>
  <c r="AX31" i="99"/>
  <c r="AX33" i="99"/>
  <c r="AX36" i="99"/>
  <c r="AX38" i="99"/>
  <c r="BN21" i="99"/>
  <c r="BM11" i="100"/>
  <c r="AM18" i="100"/>
  <c r="AU18" i="100"/>
  <c r="BQ11" i="100"/>
  <c r="BU40" i="100"/>
  <c r="BL11" i="100"/>
  <c r="AK18" i="100"/>
  <c r="K42" i="100"/>
  <c r="M42" i="100"/>
  <c r="BM40" i="100"/>
  <c r="BQ40" i="100"/>
  <c r="BR27" i="100"/>
  <c r="L18" i="100"/>
  <c r="N11" i="100"/>
  <c r="AN42" i="100"/>
  <c r="N40" i="100"/>
  <c r="BN45" i="100"/>
  <c r="AY40" i="100"/>
  <c r="BS35" i="100"/>
  <c r="BR35" i="100"/>
  <c r="BS4" i="100"/>
  <c r="AO42" i="100"/>
  <c r="BN18" i="100"/>
  <c r="BN42" i="100"/>
  <c r="BO18" i="100"/>
  <c r="BO42" i="100"/>
  <c r="AV42" i="100"/>
  <c r="K44" i="100"/>
  <c r="BU11" i="100"/>
  <c r="AT18" i="100"/>
  <c r="BA18" i="100"/>
  <c r="BA13" i="100"/>
  <c r="BL40" i="100"/>
  <c r="BR4" i="100"/>
  <c r="BN11" i="100"/>
  <c r="AW18" i="100"/>
  <c r="BP27" i="100"/>
  <c r="BS27" i="100"/>
  <c r="BU35" i="100"/>
  <c r="AI40" i="100"/>
  <c r="BK40" i="100"/>
  <c r="AQ40" i="100"/>
  <c r="BO40" i="100"/>
  <c r="BS5" i="100"/>
  <c r="O11" i="100"/>
  <c r="BO11" i="100"/>
  <c r="BA28" i="100"/>
  <c r="BA27" i="100"/>
  <c r="BA40" i="100"/>
  <c r="BB45" i="100"/>
  <c r="BL4" i="100"/>
  <c r="AI18" i="100"/>
  <c r="BU21" i="100"/>
  <c r="BM4" i="100"/>
  <c r="BM21" i="100"/>
  <c r="AX35" i="100"/>
  <c r="AS11" i="100"/>
  <c r="AX11" i="100"/>
  <c r="N21" i="100"/>
  <c r="BN21" i="100"/>
  <c r="BU4" i="100"/>
  <c r="AS40" i="100"/>
  <c r="BP40" i="100"/>
  <c r="BP45" i="100"/>
  <c r="AX4" i="100"/>
  <c r="AX13" i="100"/>
  <c r="O21" i="100"/>
  <c r="AX21" i="100"/>
  <c r="BL21" i="100"/>
  <c r="N4" i="100"/>
  <c r="AY21" i="100"/>
  <c r="AV40" i="99"/>
  <c r="AY40" i="99"/>
  <c r="BU13" i="99"/>
  <c r="BF4" i="99"/>
  <c r="BF11" i="99"/>
  <c r="BF18" i="99"/>
  <c r="BC18" i="99"/>
  <c r="BU35" i="99"/>
  <c r="AR40" i="99"/>
  <c r="AR42" i="99"/>
  <c r="BE40" i="99"/>
  <c r="BR8" i="99"/>
  <c r="AV42" i="99"/>
  <c r="BQ35" i="99"/>
  <c r="BR35" i="99"/>
  <c r="BM40" i="99"/>
  <c r="BH11" i="99"/>
  <c r="X42" i="99"/>
  <c r="DG59" i="98"/>
  <c r="AV59" i="98"/>
  <c r="BO58" i="98"/>
  <c r="ED58" i="98"/>
  <c r="BN59" i="98"/>
  <c r="EC59" i="98"/>
  <c r="DH59" i="98"/>
  <c r="EA6" i="98"/>
  <c r="BL59" i="98"/>
  <c r="EA59" i="98"/>
  <c r="BK58" i="98"/>
  <c r="AY59" i="98"/>
  <c r="DN59" i="98"/>
  <c r="BI58" i="98"/>
  <c r="CX58" i="98"/>
  <c r="BX59" i="98"/>
  <c r="DA59" i="98"/>
  <c r="CZ59" i="98"/>
  <c r="AZ59" i="98"/>
  <c r="DO59" i="98"/>
  <c r="CY59" i="98"/>
  <c r="DF58" i="98"/>
  <c r="BM58" i="98"/>
  <c r="EB58" i="98"/>
  <c r="AQ59" i="98"/>
  <c r="AP59" i="98"/>
  <c r="AI59" i="98"/>
  <c r="AN59" i="98"/>
  <c r="BY59" i="98"/>
  <c r="DI59" i="98"/>
  <c r="AP42" i="99"/>
  <c r="BN40" i="99"/>
  <c r="K42" i="99"/>
  <c r="N42" i="99"/>
  <c r="N40" i="99"/>
  <c r="BR33" i="99"/>
  <c r="BS33" i="99"/>
  <c r="BG4" i="99"/>
  <c r="BG11" i="99"/>
  <c r="BG18" i="99"/>
  <c r="AA11" i="99"/>
  <c r="AA18" i="99"/>
  <c r="BB35" i="99"/>
  <c r="AT40" i="99"/>
  <c r="BQ4" i="99"/>
  <c r="AU11" i="99"/>
  <c r="N27" i="99"/>
  <c r="Y40" i="99"/>
  <c r="BF40" i="99"/>
  <c r="BF21" i="99"/>
  <c r="BP35" i="99"/>
  <c r="BO27" i="99"/>
  <c r="BR27" i="99"/>
  <c r="BN27" i="99"/>
  <c r="AW18" i="99"/>
  <c r="AY11" i="99"/>
  <c r="AX11" i="99"/>
  <c r="AA40" i="99"/>
  <c r="BG40" i="99"/>
  <c r="BG21" i="99"/>
  <c r="BA4" i="99"/>
  <c r="BA11" i="99"/>
  <c r="BA18" i="99"/>
  <c r="AG18" i="99"/>
  <c r="BJ11" i="99"/>
  <c r="AC42" i="99"/>
  <c r="BH18" i="99"/>
  <c r="BM4" i="99"/>
  <c r="AM11" i="99"/>
  <c r="AL18" i="99"/>
  <c r="AL42" i="99"/>
  <c r="S40" i="99"/>
  <c r="S42" i="99"/>
  <c r="BC42" i="99"/>
  <c r="BC21" i="99"/>
  <c r="BI4" i="99"/>
  <c r="AE11" i="99"/>
  <c r="AI11" i="99"/>
  <c r="BK4" i="99"/>
  <c r="BB27" i="99"/>
  <c r="BG27" i="99"/>
  <c r="BR13" i="99"/>
  <c r="BR22" i="99"/>
  <c r="BS22" i="99"/>
  <c r="T40" i="99"/>
  <c r="T42" i="99"/>
  <c r="BE4" i="99"/>
  <c r="BE11" i="99"/>
  <c r="BE18" i="99"/>
  <c r="W11" i="99"/>
  <c r="W18" i="99"/>
  <c r="W42" i="99"/>
  <c r="BA22" i="99"/>
  <c r="BA21" i="99"/>
  <c r="BB21" i="99"/>
  <c r="BB40" i="99"/>
  <c r="BB42" i="99"/>
  <c r="BF27" i="99"/>
  <c r="BD18" i="99"/>
  <c r="BH4" i="99"/>
  <c r="AD40" i="99"/>
  <c r="BH40" i="99"/>
  <c r="BH21" i="99"/>
  <c r="AQ40" i="99"/>
  <c r="BO40" i="99"/>
  <c r="BO21" i="99"/>
  <c r="BR21" i="99"/>
  <c r="BS21" i="99"/>
  <c r="BP13" i="99"/>
  <c r="BS13" i="99"/>
  <c r="AH42" i="99"/>
  <c r="BA35" i="99"/>
  <c r="AG40" i="99"/>
  <c r="BJ40" i="99"/>
  <c r="BJ21" i="99"/>
  <c r="BA27" i="99"/>
  <c r="BS15" i="99"/>
  <c r="BR15" i="99"/>
  <c r="AI40" i="99"/>
  <c r="BK40" i="99"/>
  <c r="BK21" i="99"/>
  <c r="M18" i="99"/>
  <c r="BO4" i="99"/>
  <c r="AQ11" i="99"/>
  <c r="AO18" i="99"/>
  <c r="BN11" i="99"/>
  <c r="AK18" i="99"/>
  <c r="BL11" i="99"/>
  <c r="AT11" i="99"/>
  <c r="BU4" i="99"/>
  <c r="AS42" i="99"/>
  <c r="AY18" i="100"/>
  <c r="AW42" i="100"/>
  <c r="L42" i="100"/>
  <c r="N42" i="100"/>
  <c r="N18" i="100"/>
  <c r="AK42" i="100"/>
  <c r="BL18" i="100"/>
  <c r="BL42" i="100"/>
  <c r="BL45" i="100"/>
  <c r="AQ42" i="100"/>
  <c r="AX40" i="100"/>
  <c r="BR40" i="100"/>
  <c r="BS40" i="100"/>
  <c r="BS11" i="100"/>
  <c r="BR11" i="100"/>
  <c r="BQ18" i="100"/>
  <c r="AU42" i="100"/>
  <c r="BK18" i="100"/>
  <c r="BK42" i="100"/>
  <c r="AI42" i="100"/>
  <c r="BA42" i="100"/>
  <c r="O18" i="100"/>
  <c r="BM18" i="100"/>
  <c r="BM42" i="100"/>
  <c r="AM42" i="100"/>
  <c r="AT42" i="100"/>
  <c r="BU42" i="100"/>
  <c r="BU18" i="100"/>
  <c r="BP11" i="100"/>
  <c r="AS18" i="100"/>
  <c r="AX18" i="100"/>
  <c r="BR40" i="99"/>
  <c r="BE42" i="99"/>
  <c r="BS35" i="99"/>
  <c r="AD42" i="99"/>
  <c r="BQ40" i="99"/>
  <c r="DX58" i="98"/>
  <c r="BI59" i="98"/>
  <c r="DX59" i="98"/>
  <c r="DC59" i="98"/>
  <c r="CX59" i="98"/>
  <c r="DE59" i="98"/>
  <c r="DK59" i="98"/>
  <c r="BO59" i="98"/>
  <c r="ED59" i="98"/>
  <c r="BM59" i="98"/>
  <c r="EB59" i="98"/>
  <c r="DF59" i="98"/>
  <c r="DZ58" i="98"/>
  <c r="BK59" i="98"/>
  <c r="DZ59" i="98"/>
  <c r="AA42" i="99"/>
  <c r="BG42" i="99"/>
  <c r="BK11" i="99"/>
  <c r="AI18" i="99"/>
  <c r="BI11" i="99"/>
  <c r="AE18" i="99"/>
  <c r="BH42" i="99"/>
  <c r="AW42" i="99"/>
  <c r="AX18" i="99"/>
  <c r="AY18" i="99"/>
  <c r="AO42" i="99"/>
  <c r="BN42" i="99"/>
  <c r="BN18" i="99"/>
  <c r="BA40" i="99"/>
  <c r="Y42" i="99"/>
  <c r="BF42" i="99"/>
  <c r="AU18" i="99"/>
  <c r="BQ11" i="99"/>
  <c r="AQ18" i="99"/>
  <c r="BO11" i="99"/>
  <c r="BJ18" i="99"/>
  <c r="AG42" i="99"/>
  <c r="BJ42" i="99"/>
  <c r="BR4" i="99"/>
  <c r="BS4" i="99"/>
  <c r="AK42" i="99"/>
  <c r="BL18" i="99"/>
  <c r="BL42" i="99"/>
  <c r="BM11" i="99"/>
  <c r="AM18" i="99"/>
  <c r="AT18" i="99"/>
  <c r="BU11" i="99"/>
  <c r="BP11" i="99"/>
  <c r="BC40" i="99"/>
  <c r="BA42" i="99"/>
  <c r="BU40" i="99"/>
  <c r="BP40" i="99"/>
  <c r="BS40" i="99"/>
  <c r="M42" i="99"/>
  <c r="O42" i="99"/>
  <c r="O18" i="99"/>
  <c r="L44" i="100"/>
  <c r="O42" i="100"/>
  <c r="AY42" i="100"/>
  <c r="BQ42" i="100"/>
  <c r="BS18" i="100"/>
  <c r="BR18" i="100"/>
  <c r="AS42" i="100"/>
  <c r="AX42" i="100"/>
  <c r="BP18" i="100"/>
  <c r="BP42" i="100"/>
  <c r="BQ18" i="99"/>
  <c r="AU42" i="99"/>
  <c r="BQ42" i="99"/>
  <c r="AY42" i="99"/>
  <c r="AX42" i="99"/>
  <c r="BI18" i="99"/>
  <c r="AE42" i="99"/>
  <c r="BI42" i="99"/>
  <c r="AI42" i="99"/>
  <c r="BK18" i="99"/>
  <c r="BK42" i="99"/>
  <c r="AT42" i="99"/>
  <c r="BU18" i="99"/>
  <c r="BP18" i="99"/>
  <c r="BS11" i="99"/>
  <c r="BR11" i="99"/>
  <c r="AM42" i="99"/>
  <c r="BM42" i="99"/>
  <c r="BM18" i="99"/>
  <c r="AQ42" i="99"/>
  <c r="BO42" i="99"/>
  <c r="BO18" i="99"/>
  <c r="BS42" i="100"/>
  <c r="BR42" i="100"/>
  <c r="N44" i="100"/>
  <c r="M44" i="100"/>
  <c r="O44" i="100"/>
  <c r="BR42" i="99"/>
  <c r="BU42" i="99"/>
  <c r="BP42" i="99"/>
  <c r="BS42" i="99"/>
  <c r="BR18" i="99"/>
  <c r="BS18" i="99"/>
  <c r="N6" i="96"/>
  <c r="M6" i="96"/>
  <c r="L6" i="96"/>
  <c r="L12" i="96"/>
  <c r="L18" i="96"/>
  <c r="H45" i="93"/>
  <c r="L44" i="93"/>
  <c r="K44" i="93"/>
  <c r="J44" i="93"/>
  <c r="I44" i="93"/>
  <c r="H44" i="93"/>
  <c r="G44" i="93"/>
  <c r="F44" i="93"/>
  <c r="E44" i="93"/>
  <c r="D44" i="93"/>
  <c r="C44" i="93"/>
  <c r="AU38" i="93"/>
  <c r="AT38" i="93"/>
  <c r="AS38" i="93"/>
  <c r="AR38" i="93"/>
  <c r="AQ38" i="93"/>
  <c r="AQ35" i="93"/>
  <c r="AP38" i="93"/>
  <c r="AO38" i="93"/>
  <c r="AN38" i="93"/>
  <c r="AM38" i="93"/>
  <c r="AL38" i="93"/>
  <c r="AK38" i="93"/>
  <c r="AJ38" i="93"/>
  <c r="BJ38" i="93"/>
  <c r="AI38" i="93"/>
  <c r="AI35" i="93"/>
  <c r="AH38" i="93"/>
  <c r="AG38" i="93"/>
  <c r="AF38" i="93"/>
  <c r="AE38" i="93"/>
  <c r="AD38" i="93"/>
  <c r="AC38" i="93"/>
  <c r="AB38" i="93"/>
  <c r="BF38" i="93"/>
  <c r="AA38" i="93"/>
  <c r="Z38" i="93"/>
  <c r="Y38" i="93"/>
  <c r="X38" i="93"/>
  <c r="W38" i="93"/>
  <c r="V38" i="93"/>
  <c r="U38" i="93"/>
  <c r="T38" i="93"/>
  <c r="T35" i="93"/>
  <c r="S38" i="93"/>
  <c r="S35" i="93"/>
  <c r="R38" i="93"/>
  <c r="Q38" i="93"/>
  <c r="P38" i="93"/>
  <c r="L38" i="93"/>
  <c r="K38" i="93"/>
  <c r="J38" i="93"/>
  <c r="I38" i="93"/>
  <c r="I35" i="93"/>
  <c r="H38" i="93"/>
  <c r="H35" i="93"/>
  <c r="G38" i="93"/>
  <c r="F38" i="93"/>
  <c r="E38" i="93"/>
  <c r="D38" i="93"/>
  <c r="C38" i="93"/>
  <c r="AU37" i="93"/>
  <c r="AT37" i="93"/>
  <c r="AT35" i="93"/>
  <c r="AS37" i="93"/>
  <c r="AR37" i="93"/>
  <c r="AQ37" i="93"/>
  <c r="AP37" i="93"/>
  <c r="AO37" i="93"/>
  <c r="AN37" i="93"/>
  <c r="AM37" i="93"/>
  <c r="AL37" i="93"/>
  <c r="AL35" i="93"/>
  <c r="BK35" i="93"/>
  <c r="AK37" i="93"/>
  <c r="AK35" i="93"/>
  <c r="AJ37" i="93"/>
  <c r="AI37" i="93"/>
  <c r="AH37" i="93"/>
  <c r="AG37" i="93"/>
  <c r="AF37" i="93"/>
  <c r="AE37" i="93"/>
  <c r="AD37" i="93"/>
  <c r="BG37" i="93"/>
  <c r="AC37" i="93"/>
  <c r="AC35" i="93"/>
  <c r="AB37" i="93"/>
  <c r="AA37" i="93"/>
  <c r="Z37" i="93"/>
  <c r="Y37" i="93"/>
  <c r="X37" i="93"/>
  <c r="W37" i="93"/>
  <c r="V37" i="93"/>
  <c r="V35" i="93"/>
  <c r="BC35" i="93"/>
  <c r="U37" i="93"/>
  <c r="U35" i="93"/>
  <c r="T37" i="93"/>
  <c r="S37" i="93"/>
  <c r="R37" i="93"/>
  <c r="Q37" i="93"/>
  <c r="P37" i="93"/>
  <c r="L37" i="93"/>
  <c r="K37" i="93"/>
  <c r="J37" i="93"/>
  <c r="J35" i="93"/>
  <c r="I37" i="93"/>
  <c r="H37" i="93"/>
  <c r="G37" i="93"/>
  <c r="F37" i="93"/>
  <c r="E37" i="93"/>
  <c r="D37" i="93"/>
  <c r="C37" i="93"/>
  <c r="C35" i="93"/>
  <c r="AU36" i="93"/>
  <c r="AV36" i="93"/>
  <c r="AT36" i="93"/>
  <c r="AS36" i="93"/>
  <c r="AR36" i="93"/>
  <c r="AQ36" i="93"/>
  <c r="AP36" i="93"/>
  <c r="AO36" i="93"/>
  <c r="AN36" i="93"/>
  <c r="AM36" i="93"/>
  <c r="AM35" i="93"/>
  <c r="AL36" i="93"/>
  <c r="AK36" i="93"/>
  <c r="AJ36" i="93"/>
  <c r="AI36" i="93"/>
  <c r="AH36" i="93"/>
  <c r="AG36" i="93"/>
  <c r="AF36" i="93"/>
  <c r="AE36" i="93"/>
  <c r="AE35" i="93"/>
  <c r="BG35" i="93"/>
  <c r="AD36" i="93"/>
  <c r="AC36" i="93"/>
  <c r="AB36" i="93"/>
  <c r="AA36" i="93"/>
  <c r="Z36" i="93"/>
  <c r="Y36" i="93"/>
  <c r="X36" i="93"/>
  <c r="W36" i="93"/>
  <c r="BC36" i="93"/>
  <c r="V36" i="93"/>
  <c r="U36" i="93"/>
  <c r="T36" i="93"/>
  <c r="S36" i="93"/>
  <c r="R36" i="93"/>
  <c r="Q36" i="93"/>
  <c r="P36" i="93"/>
  <c r="L36" i="93"/>
  <c r="N36" i="93"/>
  <c r="K36" i="93"/>
  <c r="J36" i="93"/>
  <c r="I36" i="93"/>
  <c r="H36" i="93"/>
  <c r="G36" i="93"/>
  <c r="F36" i="93"/>
  <c r="E36" i="93"/>
  <c r="D36" i="93"/>
  <c r="C36" i="93"/>
  <c r="AU33" i="93"/>
  <c r="AT33" i="93"/>
  <c r="AS33" i="93"/>
  <c r="AR33" i="93"/>
  <c r="AQ33" i="93"/>
  <c r="AP33" i="93"/>
  <c r="BM33" i="93"/>
  <c r="AO33" i="93"/>
  <c r="BL33" i="93"/>
  <c r="AN33" i="93"/>
  <c r="AM33" i="93"/>
  <c r="AL33" i="93"/>
  <c r="AK33" i="93"/>
  <c r="AJ33" i="93"/>
  <c r="AI33" i="93"/>
  <c r="AH33" i="93"/>
  <c r="AG33" i="93"/>
  <c r="AF33" i="93"/>
  <c r="AE33" i="93"/>
  <c r="AD33" i="93"/>
  <c r="AC33" i="93"/>
  <c r="AB33" i="93"/>
  <c r="AA33" i="93"/>
  <c r="Z33" i="93"/>
  <c r="BE33" i="93"/>
  <c r="Y33" i="93"/>
  <c r="BD33" i="93"/>
  <c r="X33" i="93"/>
  <c r="W33" i="93"/>
  <c r="V33" i="93"/>
  <c r="U33" i="93"/>
  <c r="T33" i="93"/>
  <c r="S33" i="93"/>
  <c r="R33" i="93"/>
  <c r="BA33" i="93"/>
  <c r="Q33" i="93"/>
  <c r="AZ33" i="93"/>
  <c r="AY33" i="93"/>
  <c r="P33" i="93"/>
  <c r="L33" i="93"/>
  <c r="K33" i="93"/>
  <c r="J33" i="93"/>
  <c r="I33" i="93"/>
  <c r="H33" i="93"/>
  <c r="G33" i="93"/>
  <c r="F33" i="93"/>
  <c r="E33" i="93"/>
  <c r="D33" i="93"/>
  <c r="C33" i="93"/>
  <c r="AU32" i="93"/>
  <c r="AT32" i="93"/>
  <c r="AS32" i="93"/>
  <c r="AR32" i="93"/>
  <c r="BN32" i="93"/>
  <c r="AQ32" i="93"/>
  <c r="AV32" i="93"/>
  <c r="AP32" i="93"/>
  <c r="AO32" i="93"/>
  <c r="AN32" i="93"/>
  <c r="AM32" i="93"/>
  <c r="AL32" i="93"/>
  <c r="AK32" i="93"/>
  <c r="AJ32" i="93"/>
  <c r="AI32" i="93"/>
  <c r="BI32" i="93"/>
  <c r="AH32" i="93"/>
  <c r="AG32" i="93"/>
  <c r="AF32" i="93"/>
  <c r="AE32" i="93"/>
  <c r="AD32" i="93"/>
  <c r="AC32" i="93"/>
  <c r="AB32" i="93"/>
  <c r="BF32" i="93"/>
  <c r="AA32" i="93"/>
  <c r="BE32" i="93"/>
  <c r="Z32" i="93"/>
  <c r="Y32" i="93"/>
  <c r="X32" i="93"/>
  <c r="W32" i="93"/>
  <c r="V32" i="93"/>
  <c r="U32" i="93"/>
  <c r="T32" i="93"/>
  <c r="S32" i="93"/>
  <c r="R32" i="93"/>
  <c r="Q32" i="93"/>
  <c r="P32" i="93"/>
  <c r="L32" i="93"/>
  <c r="K32" i="93"/>
  <c r="J32" i="93"/>
  <c r="I32" i="93"/>
  <c r="H32" i="93"/>
  <c r="G32" i="93"/>
  <c r="F32" i="93"/>
  <c r="E32" i="93"/>
  <c r="D32" i="93"/>
  <c r="C32" i="93"/>
  <c r="AU31" i="93"/>
  <c r="AT31" i="93"/>
  <c r="AW31" i="93"/>
  <c r="AS31" i="93"/>
  <c r="BO31" i="93"/>
  <c r="AR31" i="93"/>
  <c r="AQ31" i="93"/>
  <c r="AP31" i="93"/>
  <c r="AO31" i="93"/>
  <c r="AN31" i="93"/>
  <c r="AM31" i="93"/>
  <c r="AL31" i="93"/>
  <c r="AL27" i="93"/>
  <c r="BK27" i="93"/>
  <c r="AK31" i="93"/>
  <c r="BJ31" i="93"/>
  <c r="AJ31" i="93"/>
  <c r="AI31" i="93"/>
  <c r="AH31" i="93"/>
  <c r="AG31" i="93"/>
  <c r="AF31" i="93"/>
  <c r="AE31" i="93"/>
  <c r="AD31" i="93"/>
  <c r="AC31" i="93"/>
  <c r="AC27" i="93"/>
  <c r="AB31" i="93"/>
  <c r="AA31" i="93"/>
  <c r="Z31" i="93"/>
  <c r="Y31" i="93"/>
  <c r="X31" i="93"/>
  <c r="W31" i="93"/>
  <c r="V31" i="93"/>
  <c r="BC31" i="93"/>
  <c r="U31" i="93"/>
  <c r="U27" i="93"/>
  <c r="T31" i="93"/>
  <c r="S31" i="93"/>
  <c r="R31" i="93"/>
  <c r="Q31" i="93"/>
  <c r="P31" i="93"/>
  <c r="L31" i="93"/>
  <c r="K31" i="93"/>
  <c r="K27" i="93"/>
  <c r="M27" i="93"/>
  <c r="J31" i="93"/>
  <c r="J27" i="93"/>
  <c r="I31" i="93"/>
  <c r="H31" i="93"/>
  <c r="G31" i="93"/>
  <c r="F31" i="93"/>
  <c r="E31" i="93"/>
  <c r="D31" i="93"/>
  <c r="C31" i="93"/>
  <c r="C27" i="93"/>
  <c r="AU30" i="93"/>
  <c r="AT30" i="93"/>
  <c r="AS30" i="93"/>
  <c r="AR30" i="93"/>
  <c r="AQ30" i="93"/>
  <c r="AP30" i="93"/>
  <c r="AO30" i="93"/>
  <c r="AN30" i="93"/>
  <c r="AN27" i="93"/>
  <c r="BL27" i="93"/>
  <c r="AM30" i="93"/>
  <c r="AM27" i="93"/>
  <c r="AL30" i="93"/>
  <c r="AK30" i="93"/>
  <c r="AJ30" i="93"/>
  <c r="AI30" i="93"/>
  <c r="AH30" i="93"/>
  <c r="AG30" i="93"/>
  <c r="AF30" i="93"/>
  <c r="AF27" i="93"/>
  <c r="AE30" i="93"/>
  <c r="AE27" i="93"/>
  <c r="AD30" i="93"/>
  <c r="AC30" i="93"/>
  <c r="AB30" i="93"/>
  <c r="AA30" i="93"/>
  <c r="Z30" i="93"/>
  <c r="Y30" i="93"/>
  <c r="X30" i="93"/>
  <c r="W30" i="93"/>
  <c r="W27" i="93"/>
  <c r="V30" i="93"/>
  <c r="U30" i="93"/>
  <c r="T30" i="93"/>
  <c r="S30" i="93"/>
  <c r="R30" i="93"/>
  <c r="Q30" i="93"/>
  <c r="P30" i="93"/>
  <c r="AZ30" i="93"/>
  <c r="L30" i="93"/>
  <c r="N30" i="93"/>
  <c r="K30" i="93"/>
  <c r="J30" i="93"/>
  <c r="I30" i="93"/>
  <c r="H30" i="93"/>
  <c r="G30" i="93"/>
  <c r="F30" i="93"/>
  <c r="E30" i="93"/>
  <c r="E27" i="93"/>
  <c r="D30" i="93"/>
  <c r="C30" i="93"/>
  <c r="AU29" i="93"/>
  <c r="AT29" i="93"/>
  <c r="AS29" i="93"/>
  <c r="AR29" i="93"/>
  <c r="AQ29" i="93"/>
  <c r="AP29" i="93"/>
  <c r="AO29" i="93"/>
  <c r="AO27" i="93"/>
  <c r="AN29" i="93"/>
  <c r="AM29" i="93"/>
  <c r="AL29" i="93"/>
  <c r="AK29" i="93"/>
  <c r="AJ29" i="93"/>
  <c r="AI29" i="93"/>
  <c r="AH29" i="93"/>
  <c r="AG29" i="93"/>
  <c r="BH29" i="93"/>
  <c r="AF29" i="93"/>
  <c r="AE29" i="93"/>
  <c r="AD29" i="93"/>
  <c r="AC29" i="93"/>
  <c r="AB29" i="93"/>
  <c r="AA29" i="93"/>
  <c r="Z29" i="93"/>
  <c r="Y29" i="93"/>
  <c r="BD29" i="93"/>
  <c r="X29" i="93"/>
  <c r="W29" i="93"/>
  <c r="V29" i="93"/>
  <c r="U29" i="93"/>
  <c r="T29" i="93"/>
  <c r="S29" i="93"/>
  <c r="R29" i="93"/>
  <c r="Q29" i="93"/>
  <c r="Q27" i="93"/>
  <c r="P29" i="93"/>
  <c r="L29" i="93"/>
  <c r="K29" i="93"/>
  <c r="J29" i="93"/>
  <c r="I29" i="93"/>
  <c r="H29" i="93"/>
  <c r="G29" i="93"/>
  <c r="G27" i="93"/>
  <c r="F29" i="93"/>
  <c r="F27" i="93"/>
  <c r="E29" i="93"/>
  <c r="D29" i="93"/>
  <c r="C29" i="93"/>
  <c r="AU28" i="93"/>
  <c r="AT28" i="93"/>
  <c r="AS28" i="93"/>
  <c r="AR28" i="93"/>
  <c r="AQ28" i="93"/>
  <c r="AQ27" i="93"/>
  <c r="AP28" i="93"/>
  <c r="AO28" i="93"/>
  <c r="AN28" i="93"/>
  <c r="AM28" i="93"/>
  <c r="AL28" i="93"/>
  <c r="AK28" i="93"/>
  <c r="AJ28" i="93"/>
  <c r="AI28" i="93"/>
  <c r="BI28" i="93"/>
  <c r="AH28" i="93"/>
  <c r="AG28" i="93"/>
  <c r="AF28" i="93"/>
  <c r="AE28" i="93"/>
  <c r="AD28" i="93"/>
  <c r="AC28" i="93"/>
  <c r="AB28" i="93"/>
  <c r="AA28" i="93"/>
  <c r="AA27" i="93"/>
  <c r="Z28" i="93"/>
  <c r="Y28" i="93"/>
  <c r="X28" i="93"/>
  <c r="W28" i="93"/>
  <c r="V28" i="93"/>
  <c r="U28" i="93"/>
  <c r="T28" i="93"/>
  <c r="S28" i="93"/>
  <c r="S27" i="93"/>
  <c r="R28" i="93"/>
  <c r="Q28" i="93"/>
  <c r="P28" i="93"/>
  <c r="L28" i="93"/>
  <c r="K28" i="93"/>
  <c r="J28" i="93"/>
  <c r="I28" i="93"/>
  <c r="H28" i="93"/>
  <c r="H27" i="93"/>
  <c r="G28" i="93"/>
  <c r="F28" i="93"/>
  <c r="E28" i="93"/>
  <c r="D28" i="93"/>
  <c r="C28" i="93"/>
  <c r="AU25" i="93"/>
  <c r="AT25" i="93"/>
  <c r="AW25" i="93"/>
  <c r="AS25" i="93"/>
  <c r="BN25" i="93"/>
  <c r="AR25" i="93"/>
  <c r="AQ25" i="93"/>
  <c r="AP25" i="93"/>
  <c r="AO25" i="93"/>
  <c r="AN25" i="93"/>
  <c r="AM25" i="93"/>
  <c r="AL25" i="93"/>
  <c r="BK25" i="93"/>
  <c r="AK25" i="93"/>
  <c r="BJ25" i="93"/>
  <c r="AJ25" i="93"/>
  <c r="AI25" i="93"/>
  <c r="AH25" i="93"/>
  <c r="AG25" i="93"/>
  <c r="AF25" i="93"/>
  <c r="AE25" i="93"/>
  <c r="AD25" i="93"/>
  <c r="AC25" i="93"/>
  <c r="BF25" i="93"/>
  <c r="AB25" i="93"/>
  <c r="AA25" i="93"/>
  <c r="Z25" i="93"/>
  <c r="Y25" i="93"/>
  <c r="X25" i="93"/>
  <c r="W25" i="93"/>
  <c r="V25" i="93"/>
  <c r="BC25" i="93"/>
  <c r="U25" i="93"/>
  <c r="BB25" i="93"/>
  <c r="T25" i="93"/>
  <c r="S25" i="93"/>
  <c r="R25" i="93"/>
  <c r="Q25" i="93"/>
  <c r="P25" i="93"/>
  <c r="L25" i="93"/>
  <c r="K25" i="93"/>
  <c r="N25" i="93"/>
  <c r="J25" i="93"/>
  <c r="I25" i="93"/>
  <c r="H25" i="93"/>
  <c r="G25" i="93"/>
  <c r="F25" i="93"/>
  <c r="E25" i="93"/>
  <c r="D25" i="93"/>
  <c r="C25" i="93"/>
  <c r="AG23" i="93"/>
  <c r="BH23" i="93"/>
  <c r="AF23" i="93"/>
  <c r="AE23" i="93"/>
  <c r="AD23" i="93"/>
  <c r="AC23" i="93"/>
  <c r="AB23" i="93"/>
  <c r="AA23" i="93"/>
  <c r="Z23" i="93"/>
  <c r="Y23" i="93"/>
  <c r="BD23" i="93"/>
  <c r="X23" i="93"/>
  <c r="W23" i="93"/>
  <c r="V23" i="93"/>
  <c r="U23" i="93"/>
  <c r="T23" i="93"/>
  <c r="S23" i="93"/>
  <c r="R23" i="93"/>
  <c r="R21" i="93"/>
  <c r="Q23" i="93"/>
  <c r="Q21" i="93"/>
  <c r="Q40" i="93"/>
  <c r="P23" i="93"/>
  <c r="H23" i="93"/>
  <c r="G23" i="93"/>
  <c r="F23" i="93"/>
  <c r="E23" i="93"/>
  <c r="D23" i="93"/>
  <c r="C23" i="93"/>
  <c r="AU22" i="93"/>
  <c r="AW22" i="93"/>
  <c r="AT22" i="93"/>
  <c r="AS22" i="93"/>
  <c r="AR22" i="93"/>
  <c r="AQ22" i="93"/>
  <c r="AP22" i="93"/>
  <c r="AO22" i="93"/>
  <c r="AN22" i="93"/>
  <c r="AN21" i="93"/>
  <c r="BL21" i="93"/>
  <c r="AM22" i="93"/>
  <c r="AM21" i="93"/>
  <c r="AL22" i="93"/>
  <c r="AK22" i="93"/>
  <c r="AJ22" i="93"/>
  <c r="AI22" i="93"/>
  <c r="AH22" i="93"/>
  <c r="AG22" i="93"/>
  <c r="AF22" i="93"/>
  <c r="AF21" i="93"/>
  <c r="AE22" i="93"/>
  <c r="AE21" i="93"/>
  <c r="AD22" i="93"/>
  <c r="AC22" i="93"/>
  <c r="AB22" i="93"/>
  <c r="AA22" i="93"/>
  <c r="Z22" i="93"/>
  <c r="Y22" i="93"/>
  <c r="X22" i="93"/>
  <c r="X21" i="93"/>
  <c r="W22" i="93"/>
  <c r="W21" i="93"/>
  <c r="W40" i="93"/>
  <c r="V22" i="93"/>
  <c r="U22" i="93"/>
  <c r="T22" i="93"/>
  <c r="S22" i="93"/>
  <c r="R22" i="93"/>
  <c r="Q22" i="93"/>
  <c r="P22" i="93"/>
  <c r="P21" i="93"/>
  <c r="L22" i="93"/>
  <c r="N22" i="93"/>
  <c r="K22" i="93"/>
  <c r="J22" i="93"/>
  <c r="I22" i="93"/>
  <c r="H22" i="93"/>
  <c r="G22" i="93"/>
  <c r="F22" i="93"/>
  <c r="E22" i="93"/>
  <c r="E21" i="93"/>
  <c r="E40" i="93"/>
  <c r="D22" i="93"/>
  <c r="AY22" i="93"/>
  <c r="C22" i="93"/>
  <c r="AU16" i="93"/>
  <c r="AT16" i="93"/>
  <c r="AS16" i="93"/>
  <c r="AR16" i="93"/>
  <c r="AQ16" i="93"/>
  <c r="AP16" i="93"/>
  <c r="BM16" i="93"/>
  <c r="AO16" i="93"/>
  <c r="BL16" i="93"/>
  <c r="AN16" i="93"/>
  <c r="AM16" i="93"/>
  <c r="AL16" i="93"/>
  <c r="AK16" i="93"/>
  <c r="AJ16" i="93"/>
  <c r="AI16" i="93"/>
  <c r="AH16" i="93"/>
  <c r="AH13" i="93"/>
  <c r="AG16" i="93"/>
  <c r="BH16" i="93"/>
  <c r="AF16" i="93"/>
  <c r="AE16" i="93"/>
  <c r="AD16" i="93"/>
  <c r="AC16" i="93"/>
  <c r="AB16" i="93"/>
  <c r="AA16" i="93"/>
  <c r="Z16" i="93"/>
  <c r="Y16" i="93"/>
  <c r="X16" i="93"/>
  <c r="W16" i="93"/>
  <c r="V16" i="93"/>
  <c r="U16" i="93"/>
  <c r="T16" i="93"/>
  <c r="S16" i="93"/>
  <c r="R16" i="93"/>
  <c r="R13" i="93"/>
  <c r="Q16" i="93"/>
  <c r="AZ16" i="93"/>
  <c r="AY16" i="93"/>
  <c r="P16" i="93"/>
  <c r="L16" i="93"/>
  <c r="K16" i="93"/>
  <c r="J16" i="93"/>
  <c r="I16" i="93"/>
  <c r="H16" i="93"/>
  <c r="G16" i="93"/>
  <c r="F16" i="93"/>
  <c r="F13" i="93"/>
  <c r="E16" i="93"/>
  <c r="D16" i="93"/>
  <c r="C16" i="93"/>
  <c r="AU15" i="93"/>
  <c r="AT15" i="93"/>
  <c r="AS15" i="93"/>
  <c r="AR15" i="93"/>
  <c r="BT15" i="93"/>
  <c r="AQ15" i="93"/>
  <c r="AV15" i="93"/>
  <c r="AP15" i="93"/>
  <c r="AO15" i="93"/>
  <c r="AN15" i="93"/>
  <c r="AM15" i="93"/>
  <c r="AL15" i="93"/>
  <c r="AK15" i="93"/>
  <c r="AJ15" i="93"/>
  <c r="BJ15" i="93"/>
  <c r="AI15" i="93"/>
  <c r="BI15" i="93"/>
  <c r="AH15" i="93"/>
  <c r="AG15" i="93"/>
  <c r="AF15" i="93"/>
  <c r="AE15" i="93"/>
  <c r="AD15" i="93"/>
  <c r="AC15" i="93"/>
  <c r="AB15" i="93"/>
  <c r="BF15" i="93"/>
  <c r="AA15" i="93"/>
  <c r="AA13" i="93"/>
  <c r="Z15" i="93"/>
  <c r="Y15" i="93"/>
  <c r="X15" i="93"/>
  <c r="W15" i="93"/>
  <c r="V15" i="93"/>
  <c r="U15" i="93"/>
  <c r="T15" i="93"/>
  <c r="T13" i="93"/>
  <c r="S15" i="93"/>
  <c r="BA15" i="93"/>
  <c r="R15" i="93"/>
  <c r="Q15" i="93"/>
  <c r="P15" i="93"/>
  <c r="L15" i="93"/>
  <c r="K15" i="93"/>
  <c r="J15" i="93"/>
  <c r="I15" i="93"/>
  <c r="H15" i="93"/>
  <c r="G15" i="93"/>
  <c r="F15" i="93"/>
  <c r="E15" i="93"/>
  <c r="D15" i="93"/>
  <c r="C15" i="93"/>
  <c r="AU14" i="93"/>
  <c r="AT14" i="93"/>
  <c r="AW14" i="93"/>
  <c r="AS14" i="93"/>
  <c r="AS13" i="93"/>
  <c r="AR14" i="93"/>
  <c r="AQ14" i="93"/>
  <c r="AP14" i="93"/>
  <c r="AO14" i="93"/>
  <c r="AN14" i="93"/>
  <c r="AM14" i="93"/>
  <c r="AL14" i="93"/>
  <c r="AL13" i="93"/>
  <c r="BK13" i="93"/>
  <c r="AK14" i="93"/>
  <c r="AK13" i="93"/>
  <c r="AJ14" i="93"/>
  <c r="AI14" i="93"/>
  <c r="AH14" i="93"/>
  <c r="AG14" i="93"/>
  <c r="AF14" i="93"/>
  <c r="AE14" i="93"/>
  <c r="AD14" i="93"/>
  <c r="AD13" i="93"/>
  <c r="BG13" i="93"/>
  <c r="AC14" i="93"/>
  <c r="AC13" i="93"/>
  <c r="AB14" i="93"/>
  <c r="AA14" i="93"/>
  <c r="Z14" i="93"/>
  <c r="Y14" i="93"/>
  <c r="X14" i="93"/>
  <c r="W14" i="93"/>
  <c r="V14" i="93"/>
  <c r="U14" i="93"/>
  <c r="U13" i="93"/>
  <c r="T14" i="93"/>
  <c r="S14" i="93"/>
  <c r="R14" i="93"/>
  <c r="Q14" i="93"/>
  <c r="P14" i="93"/>
  <c r="L14" i="93"/>
  <c r="K14" i="93"/>
  <c r="K13" i="93"/>
  <c r="J14" i="93"/>
  <c r="J13" i="93"/>
  <c r="I14" i="93"/>
  <c r="H14" i="93"/>
  <c r="G14" i="93"/>
  <c r="F14" i="93"/>
  <c r="E14" i="93"/>
  <c r="D14" i="93"/>
  <c r="C14" i="93"/>
  <c r="C13" i="93"/>
  <c r="AU10" i="93"/>
  <c r="AV10" i="93"/>
  <c r="AT10" i="93"/>
  <c r="AS10" i="93"/>
  <c r="AR10" i="93"/>
  <c r="AQ10" i="93"/>
  <c r="AP10" i="93"/>
  <c r="AO10" i="93"/>
  <c r="AN10" i="93"/>
  <c r="BL10" i="93"/>
  <c r="AM10" i="93"/>
  <c r="BK10" i="93"/>
  <c r="AL10" i="93"/>
  <c r="AK10" i="93"/>
  <c r="AJ10" i="93"/>
  <c r="AI10" i="93"/>
  <c r="AH10" i="93"/>
  <c r="AG10" i="93"/>
  <c r="AF10" i="93"/>
  <c r="BH10" i="93"/>
  <c r="AE10" i="93"/>
  <c r="BG10" i="93"/>
  <c r="AD10" i="93"/>
  <c r="AC10" i="93"/>
  <c r="AB10" i="93"/>
  <c r="AA10" i="93"/>
  <c r="Z10" i="93"/>
  <c r="Y10" i="93"/>
  <c r="X10" i="93"/>
  <c r="BD10" i="93"/>
  <c r="W10" i="93"/>
  <c r="BC10" i="93"/>
  <c r="V10" i="93"/>
  <c r="U10" i="93"/>
  <c r="T10" i="93"/>
  <c r="S10" i="93"/>
  <c r="R10" i="93"/>
  <c r="Q10" i="93"/>
  <c r="P10" i="93"/>
  <c r="AZ10" i="93"/>
  <c r="L10" i="93"/>
  <c r="N10" i="93"/>
  <c r="K10" i="93"/>
  <c r="J10" i="93"/>
  <c r="I10" i="93"/>
  <c r="H10" i="93"/>
  <c r="G10" i="93"/>
  <c r="F10" i="93"/>
  <c r="E10" i="93"/>
  <c r="D10" i="93"/>
  <c r="AY10" i="93"/>
  <c r="C10" i="93"/>
  <c r="AU9" i="93"/>
  <c r="AT9" i="93"/>
  <c r="AS9" i="93"/>
  <c r="AR9" i="93"/>
  <c r="AQ9" i="93"/>
  <c r="AP9" i="93"/>
  <c r="AO9" i="93"/>
  <c r="BL9" i="93"/>
  <c r="AN9" i="93"/>
  <c r="AM9" i="93"/>
  <c r="AL9" i="93"/>
  <c r="AK9" i="93"/>
  <c r="AJ9" i="93"/>
  <c r="AI9" i="93"/>
  <c r="AH9" i="93"/>
  <c r="BI9" i="93"/>
  <c r="AG9" i="93"/>
  <c r="BH9" i="93"/>
  <c r="AF9" i="93"/>
  <c r="AE9" i="93"/>
  <c r="AD9" i="93"/>
  <c r="AC9" i="93"/>
  <c r="AB9" i="93"/>
  <c r="AA9" i="93"/>
  <c r="Z9" i="93"/>
  <c r="BE9" i="93"/>
  <c r="Y9" i="93"/>
  <c r="BD9" i="93"/>
  <c r="X9" i="93"/>
  <c r="W9" i="93"/>
  <c r="V9" i="93"/>
  <c r="U9" i="93"/>
  <c r="T9" i="93"/>
  <c r="S9" i="93"/>
  <c r="R9" i="93"/>
  <c r="BA9" i="93"/>
  <c r="Q9" i="93"/>
  <c r="AZ9" i="93"/>
  <c r="AY9" i="93"/>
  <c r="P9" i="93"/>
  <c r="L9" i="93"/>
  <c r="K9" i="93"/>
  <c r="J9" i="93"/>
  <c r="I9" i="93"/>
  <c r="H9" i="93"/>
  <c r="G9" i="93"/>
  <c r="F9" i="93"/>
  <c r="E9" i="93"/>
  <c r="D9" i="93"/>
  <c r="C9" i="93"/>
  <c r="AU8" i="93"/>
  <c r="AT8" i="93"/>
  <c r="AS8" i="93"/>
  <c r="AR8" i="93"/>
  <c r="AQ8" i="93"/>
  <c r="BM8" i="93"/>
  <c r="AP8" i="93"/>
  <c r="AO8" i="93"/>
  <c r="AN8" i="93"/>
  <c r="AM8" i="93"/>
  <c r="AL8" i="93"/>
  <c r="AK8" i="93"/>
  <c r="AJ8" i="93"/>
  <c r="AJ4" i="93"/>
  <c r="AI8" i="93"/>
  <c r="AI4" i="93"/>
  <c r="AI11" i="93"/>
  <c r="AH8" i="93"/>
  <c r="AG8" i="93"/>
  <c r="AF8" i="93"/>
  <c r="AE8" i="93"/>
  <c r="AD8" i="93"/>
  <c r="AC8" i="93"/>
  <c r="AB8" i="93"/>
  <c r="AA8" i="93"/>
  <c r="AA4" i="93"/>
  <c r="AA11" i="93"/>
  <c r="AA18" i="93"/>
  <c r="Z8" i="93"/>
  <c r="Y8" i="93"/>
  <c r="X8" i="93"/>
  <c r="W8" i="93"/>
  <c r="V8" i="93"/>
  <c r="U8" i="93"/>
  <c r="T8" i="93"/>
  <c r="BB8" i="93"/>
  <c r="S8" i="93"/>
  <c r="S4" i="93"/>
  <c r="S11" i="93"/>
  <c r="R8" i="93"/>
  <c r="Q8" i="93"/>
  <c r="P8" i="93"/>
  <c r="L8" i="93"/>
  <c r="K8" i="93"/>
  <c r="J8" i="93"/>
  <c r="I8" i="93"/>
  <c r="I4" i="93"/>
  <c r="I11" i="93"/>
  <c r="I18" i="93"/>
  <c r="H8" i="93"/>
  <c r="H4" i="93"/>
  <c r="H11" i="93"/>
  <c r="H18" i="93"/>
  <c r="G8" i="93"/>
  <c r="F8" i="93"/>
  <c r="E8" i="93"/>
  <c r="D8" i="93"/>
  <c r="C8" i="93"/>
  <c r="AU7" i="93"/>
  <c r="AT7" i="93"/>
  <c r="BP7" i="93"/>
  <c r="AS7" i="93"/>
  <c r="BN7" i="93"/>
  <c r="AR7" i="93"/>
  <c r="AQ7" i="93"/>
  <c r="AP7" i="93"/>
  <c r="AO7" i="93"/>
  <c r="AN7" i="93"/>
  <c r="AM7" i="93"/>
  <c r="AL7" i="93"/>
  <c r="BK7" i="93"/>
  <c r="AK7" i="93"/>
  <c r="AK4" i="93"/>
  <c r="AK11" i="93"/>
  <c r="AK18" i="93"/>
  <c r="AJ7" i="93"/>
  <c r="AI7" i="93"/>
  <c r="AH7" i="93"/>
  <c r="AG7" i="93"/>
  <c r="AF7" i="93"/>
  <c r="AE7" i="93"/>
  <c r="AD7" i="93"/>
  <c r="AD4" i="93"/>
  <c r="AC7" i="93"/>
  <c r="BF7" i="93"/>
  <c r="AB7" i="93"/>
  <c r="AA7" i="93"/>
  <c r="Z7" i="93"/>
  <c r="Y7" i="93"/>
  <c r="X7" i="93"/>
  <c r="W7" i="93"/>
  <c r="V7" i="93"/>
  <c r="V4" i="93"/>
  <c r="U7" i="93"/>
  <c r="U4" i="93"/>
  <c r="U11" i="93"/>
  <c r="U18" i="93"/>
  <c r="T7" i="93"/>
  <c r="S7" i="93"/>
  <c r="R7" i="93"/>
  <c r="Q7" i="93"/>
  <c r="P7" i="93"/>
  <c r="L7" i="93"/>
  <c r="K7" i="93"/>
  <c r="K4" i="93"/>
  <c r="J7" i="93"/>
  <c r="J4" i="93"/>
  <c r="J11" i="93"/>
  <c r="J18" i="93"/>
  <c r="I7" i="93"/>
  <c r="H7" i="93"/>
  <c r="G7" i="93"/>
  <c r="F7" i="93"/>
  <c r="E7" i="93"/>
  <c r="D7" i="93"/>
  <c r="C7" i="93"/>
  <c r="AU6" i="93"/>
  <c r="AW6" i="93"/>
  <c r="AT6" i="93"/>
  <c r="AS6" i="93"/>
  <c r="AR6" i="93"/>
  <c r="AQ6" i="93"/>
  <c r="AP6" i="93"/>
  <c r="AO6" i="93"/>
  <c r="AN6" i="93"/>
  <c r="AM6" i="93"/>
  <c r="BK6" i="93"/>
  <c r="AL6" i="93"/>
  <c r="AK6" i="93"/>
  <c r="AJ6" i="93"/>
  <c r="AI6" i="93"/>
  <c r="AH6" i="93"/>
  <c r="AG6" i="93"/>
  <c r="AF6" i="93"/>
  <c r="BH6" i="93"/>
  <c r="AE6" i="93"/>
  <c r="BG6" i="93"/>
  <c r="AD6" i="93"/>
  <c r="AC6" i="93"/>
  <c r="AB6" i="93"/>
  <c r="AA6" i="93"/>
  <c r="Z6" i="93"/>
  <c r="Y6" i="93"/>
  <c r="X6" i="93"/>
  <c r="W6" i="93"/>
  <c r="W4" i="93"/>
  <c r="W11" i="93"/>
  <c r="W18" i="93"/>
  <c r="W42" i="93"/>
  <c r="V6" i="93"/>
  <c r="U6" i="93"/>
  <c r="T6" i="93"/>
  <c r="S6" i="93"/>
  <c r="R6" i="93"/>
  <c r="Q6" i="93"/>
  <c r="P6" i="93"/>
  <c r="AZ6" i="93"/>
  <c r="AY6" i="93"/>
  <c r="L6" i="93"/>
  <c r="L4" i="93"/>
  <c r="L11" i="93"/>
  <c r="K6" i="93"/>
  <c r="J6" i="93"/>
  <c r="I6" i="93"/>
  <c r="H6" i="93"/>
  <c r="G6" i="93"/>
  <c r="F6" i="93"/>
  <c r="E6" i="93"/>
  <c r="E4" i="93"/>
  <c r="E11" i="93"/>
  <c r="D6" i="93"/>
  <c r="D4" i="93"/>
  <c r="D11" i="93"/>
  <c r="D18" i="93"/>
  <c r="C6" i="93"/>
  <c r="AU5" i="93"/>
  <c r="AT5" i="93"/>
  <c r="AS5" i="93"/>
  <c r="AR5" i="93"/>
  <c r="AQ5" i="93"/>
  <c r="AP5" i="93"/>
  <c r="AO5" i="93"/>
  <c r="BL5" i="93"/>
  <c r="AN5" i="93"/>
  <c r="AM5" i="93"/>
  <c r="AL5" i="93"/>
  <c r="AK5" i="93"/>
  <c r="AJ5" i="93"/>
  <c r="AI5" i="93"/>
  <c r="AH5" i="93"/>
  <c r="AH4" i="93"/>
  <c r="AG5" i="93"/>
  <c r="BH5" i="93"/>
  <c r="AF5" i="93"/>
  <c r="AE5" i="93"/>
  <c r="AD5" i="93"/>
  <c r="AC5" i="93"/>
  <c r="AB5" i="93"/>
  <c r="AA5" i="93"/>
  <c r="Z5" i="93"/>
  <c r="BE5" i="93"/>
  <c r="Y5" i="93"/>
  <c r="BD5" i="93"/>
  <c r="X5" i="93"/>
  <c r="W5" i="93"/>
  <c r="V5" i="93"/>
  <c r="U5" i="93"/>
  <c r="T5" i="93"/>
  <c r="S5" i="93"/>
  <c r="R5" i="93"/>
  <c r="BA5" i="93"/>
  <c r="Q5" i="93"/>
  <c r="P5" i="93"/>
  <c r="L5" i="93"/>
  <c r="K5" i="93"/>
  <c r="J5" i="93"/>
  <c r="I5" i="93"/>
  <c r="H5" i="93"/>
  <c r="G5" i="93"/>
  <c r="G4" i="93"/>
  <c r="G11" i="93"/>
  <c r="G18" i="93"/>
  <c r="F5" i="93"/>
  <c r="F4" i="93"/>
  <c r="F11" i="93"/>
  <c r="F18" i="93"/>
  <c r="E5" i="93"/>
  <c r="D5" i="93"/>
  <c r="AY23" i="96"/>
  <c r="AX23" i="96"/>
  <c r="AW23" i="96"/>
  <c r="AN23" i="96"/>
  <c r="AM23" i="96"/>
  <c r="AL23" i="96"/>
  <c r="AK23" i="96"/>
  <c r="AJ23" i="96"/>
  <c r="AI23" i="96"/>
  <c r="AH23" i="96"/>
  <c r="AF23" i="96"/>
  <c r="AE23" i="96"/>
  <c r="N23" i="96"/>
  <c r="M23" i="96"/>
  <c r="AY22" i="96"/>
  <c r="AX22" i="96"/>
  <c r="AW22" i="96"/>
  <c r="AN22" i="96"/>
  <c r="AM22" i="96"/>
  <c r="AL22" i="96"/>
  <c r="AK22" i="96"/>
  <c r="AJ22" i="96"/>
  <c r="AI22" i="96"/>
  <c r="AH22" i="96"/>
  <c r="AF22" i="96"/>
  <c r="AE22" i="96"/>
  <c r="N22" i="96"/>
  <c r="M22" i="96"/>
  <c r="AY21" i="96"/>
  <c r="AX21" i="96"/>
  <c r="AW21" i="96"/>
  <c r="AN21" i="96"/>
  <c r="AM21" i="96"/>
  <c r="AL21" i="96"/>
  <c r="AK21" i="96"/>
  <c r="AJ21" i="96"/>
  <c r="AI21" i="96"/>
  <c r="AH21" i="96"/>
  <c r="AF21" i="96"/>
  <c r="AE21" i="96"/>
  <c r="N21" i="96"/>
  <c r="M21" i="96"/>
  <c r="AY20" i="96"/>
  <c r="AX20" i="96"/>
  <c r="AW20" i="96"/>
  <c r="AN20" i="96"/>
  <c r="AM20" i="96"/>
  <c r="AL20" i="96"/>
  <c r="AK20" i="96"/>
  <c r="AJ20" i="96"/>
  <c r="AI20" i="96"/>
  <c r="AH20" i="96"/>
  <c r="AF20" i="96"/>
  <c r="AE20" i="96"/>
  <c r="N20" i="96"/>
  <c r="M20" i="96"/>
  <c r="AY19" i="96"/>
  <c r="AX19" i="96"/>
  <c r="AW19" i="96"/>
  <c r="AN19" i="96"/>
  <c r="AM19" i="96"/>
  <c r="AL19" i="96"/>
  <c r="AK19" i="96"/>
  <c r="AJ19" i="96"/>
  <c r="AI19" i="96"/>
  <c r="AH19" i="96"/>
  <c r="AF19" i="96"/>
  <c r="AE19" i="96"/>
  <c r="N19" i="96"/>
  <c r="M19" i="96"/>
  <c r="AC18" i="96"/>
  <c r="BQ18" i="96"/>
  <c r="AB18" i="96"/>
  <c r="BP18" i="96"/>
  <c r="AA18" i="96"/>
  <c r="AM18" i="96"/>
  <c r="BX18" i="96"/>
  <c r="Z18" i="96"/>
  <c r="BN18" i="96"/>
  <c r="Y18" i="96"/>
  <c r="BM18" i="96"/>
  <c r="X18" i="96"/>
  <c r="BL18" i="96"/>
  <c r="W18" i="96"/>
  <c r="BK18" i="96"/>
  <c r="V18" i="96"/>
  <c r="AK18" i="96"/>
  <c r="BV18" i="96"/>
  <c r="U18" i="96"/>
  <c r="BI18" i="96"/>
  <c r="T18" i="96"/>
  <c r="AJ18" i="96"/>
  <c r="BU18" i="96"/>
  <c r="S18" i="96"/>
  <c r="BG18" i="96"/>
  <c r="R18" i="96"/>
  <c r="Q18" i="96"/>
  <c r="BE18" i="96"/>
  <c r="P18" i="96"/>
  <c r="BD18" i="96"/>
  <c r="AZ18" i="96"/>
  <c r="K18" i="96"/>
  <c r="AY18" i="96"/>
  <c r="J18" i="96"/>
  <c r="AX18" i="96"/>
  <c r="I18" i="96"/>
  <c r="AW18" i="96"/>
  <c r="AV18" i="96"/>
  <c r="AU18" i="96"/>
  <c r="AT18" i="96"/>
  <c r="AS18" i="96"/>
  <c r="AR18" i="96"/>
  <c r="AQ18" i="96"/>
  <c r="AY17" i="96"/>
  <c r="AX17" i="96"/>
  <c r="AW17" i="96"/>
  <c r="AN17" i="96"/>
  <c r="AM17" i="96"/>
  <c r="AL17" i="96"/>
  <c r="AK17" i="96"/>
  <c r="AJ17" i="96"/>
  <c r="AI17" i="96"/>
  <c r="AH17" i="96"/>
  <c r="AF17" i="96"/>
  <c r="AE17" i="96"/>
  <c r="N17" i="96"/>
  <c r="M17" i="96"/>
  <c r="AY16" i="96"/>
  <c r="AX16" i="96"/>
  <c r="AW16" i="96"/>
  <c r="AN16" i="96"/>
  <c r="AM16" i="96"/>
  <c r="AL16" i="96"/>
  <c r="AK16" i="96"/>
  <c r="AJ16" i="96"/>
  <c r="AI16" i="96"/>
  <c r="AH16" i="96"/>
  <c r="AF16" i="96"/>
  <c r="AE16" i="96"/>
  <c r="N16" i="96"/>
  <c r="M16" i="96"/>
  <c r="AY15" i="96"/>
  <c r="AX15" i="96"/>
  <c r="AW15" i="96"/>
  <c r="AN15" i="96"/>
  <c r="AM15" i="96"/>
  <c r="AL15" i="96"/>
  <c r="AK15" i="96"/>
  <c r="AJ15" i="96"/>
  <c r="AI15" i="96"/>
  <c r="AH15" i="96"/>
  <c r="AF15" i="96"/>
  <c r="AE15" i="96"/>
  <c r="N15" i="96"/>
  <c r="M15" i="96"/>
  <c r="AY14" i="96"/>
  <c r="AX14" i="96"/>
  <c r="AW14" i="96"/>
  <c r="AN14" i="96"/>
  <c r="AM14" i="96"/>
  <c r="AL14" i="96"/>
  <c r="AK14" i="96"/>
  <c r="AJ14" i="96"/>
  <c r="AI14" i="96"/>
  <c r="AH14" i="96"/>
  <c r="AF14" i="96"/>
  <c r="AE14" i="96"/>
  <c r="N14" i="96"/>
  <c r="M14" i="96"/>
  <c r="AY13" i="96"/>
  <c r="AX13" i="96"/>
  <c r="AW13" i="96"/>
  <c r="AN13" i="96"/>
  <c r="AM13" i="96"/>
  <c r="AL13" i="96"/>
  <c r="AK13" i="96"/>
  <c r="AJ13" i="96"/>
  <c r="AI13" i="96"/>
  <c r="AH13" i="96"/>
  <c r="AF13" i="96"/>
  <c r="AE13" i="96"/>
  <c r="N13" i="96"/>
  <c r="M13" i="96"/>
  <c r="AC12" i="96"/>
  <c r="AB12" i="96"/>
  <c r="BP12" i="96"/>
  <c r="AA12" i="96"/>
  <c r="BO12" i="96"/>
  <c r="Z12" i="96"/>
  <c r="BN12" i="96"/>
  <c r="Y12" i="96"/>
  <c r="BM12" i="96"/>
  <c r="X12" i="96"/>
  <c r="AL12" i="96"/>
  <c r="BW12" i="96"/>
  <c r="W12" i="96"/>
  <c r="BK12" i="96"/>
  <c r="V12" i="96"/>
  <c r="U12" i="96"/>
  <c r="BI12" i="96"/>
  <c r="T12" i="96"/>
  <c r="BH12" i="96"/>
  <c r="S12" i="96"/>
  <c r="BG12" i="96"/>
  <c r="R12" i="96"/>
  <c r="AI12" i="96"/>
  <c r="BT12" i="96"/>
  <c r="Q12" i="96"/>
  <c r="BE12" i="96"/>
  <c r="P12" i="96"/>
  <c r="AH12" i="96"/>
  <c r="BS12" i="96"/>
  <c r="M12" i="96"/>
  <c r="BA12" i="96"/>
  <c r="K12" i="96"/>
  <c r="AY12" i="96"/>
  <c r="J12" i="96"/>
  <c r="AX12" i="96"/>
  <c r="I12" i="96"/>
  <c r="AW12" i="96"/>
  <c r="AV12" i="96"/>
  <c r="AU12" i="96"/>
  <c r="AT12" i="96"/>
  <c r="AS12" i="96"/>
  <c r="AR12" i="96"/>
  <c r="AQ12" i="96"/>
  <c r="AY11" i="96"/>
  <c r="AX11" i="96"/>
  <c r="AW11" i="96"/>
  <c r="AN11" i="96"/>
  <c r="AM11" i="96"/>
  <c r="AL11" i="96"/>
  <c r="AK11" i="96"/>
  <c r="AJ11" i="96"/>
  <c r="AI11" i="96"/>
  <c r="AH11" i="96"/>
  <c r="AF11" i="96"/>
  <c r="AE11" i="96"/>
  <c r="N11" i="96"/>
  <c r="M11" i="96"/>
  <c r="AY10" i="96"/>
  <c r="AX10" i="96"/>
  <c r="AW10" i="96"/>
  <c r="AN10" i="96"/>
  <c r="AM10" i="96"/>
  <c r="AL10" i="96"/>
  <c r="AK10" i="96"/>
  <c r="AJ10" i="96"/>
  <c r="AI10" i="96"/>
  <c r="AH10" i="96"/>
  <c r="AF10" i="96"/>
  <c r="AE10" i="96"/>
  <c r="N10" i="96"/>
  <c r="M10" i="96"/>
  <c r="AY9" i="96"/>
  <c r="AX9" i="96"/>
  <c r="AW9" i="96"/>
  <c r="AN9" i="96"/>
  <c r="AM9" i="96"/>
  <c r="AL9" i="96"/>
  <c r="AK9" i="96"/>
  <c r="AJ9" i="96"/>
  <c r="AI9" i="96"/>
  <c r="AH9" i="96"/>
  <c r="AF9" i="96"/>
  <c r="AE9" i="96"/>
  <c r="N9" i="96"/>
  <c r="M9" i="96"/>
  <c r="AY8" i="96"/>
  <c r="AX8" i="96"/>
  <c r="AW8" i="96"/>
  <c r="AN8" i="96"/>
  <c r="AM8" i="96"/>
  <c r="AL8" i="96"/>
  <c r="AK8" i="96"/>
  <c r="AJ8" i="96"/>
  <c r="AI8" i="96"/>
  <c r="AH8" i="96"/>
  <c r="AF8" i="96"/>
  <c r="AE8" i="96"/>
  <c r="N8" i="96"/>
  <c r="M8" i="96"/>
  <c r="AY7" i="96"/>
  <c r="AX7" i="96"/>
  <c r="AW7" i="96"/>
  <c r="AN7" i="96"/>
  <c r="AM7" i="96"/>
  <c r="AL7" i="96"/>
  <c r="AK7" i="96"/>
  <c r="AJ7" i="96"/>
  <c r="AI7" i="96"/>
  <c r="AH7" i="96"/>
  <c r="AF7" i="96"/>
  <c r="AE7" i="96"/>
  <c r="N7" i="96"/>
  <c r="M7" i="96"/>
  <c r="AZ6" i="96"/>
  <c r="AC6" i="96"/>
  <c r="BQ6" i="96"/>
  <c r="AB6" i="96"/>
  <c r="BP6" i="96"/>
  <c r="AA6" i="96"/>
  <c r="BO6" i="96"/>
  <c r="Z6" i="96"/>
  <c r="BN6" i="96"/>
  <c r="Y6" i="96"/>
  <c r="X6" i="96"/>
  <c r="W6" i="96"/>
  <c r="BK6" i="96"/>
  <c r="V6" i="96"/>
  <c r="U6" i="96"/>
  <c r="BI6" i="96"/>
  <c r="T6" i="96"/>
  <c r="S6" i="96"/>
  <c r="BG6" i="96"/>
  <c r="R6" i="96"/>
  <c r="Q6" i="96"/>
  <c r="BE6" i="96"/>
  <c r="P6" i="96"/>
  <c r="BB6" i="96"/>
  <c r="K6" i="96"/>
  <c r="J6" i="96"/>
  <c r="AX6" i="96"/>
  <c r="I6" i="96"/>
  <c r="AW6" i="96"/>
  <c r="BY4" i="96"/>
  <c r="BX4" i="96"/>
  <c r="BW4" i="96"/>
  <c r="BV4" i="96"/>
  <c r="BU4" i="96"/>
  <c r="BT4" i="96"/>
  <c r="BS4" i="96"/>
  <c r="BQ4" i="96"/>
  <c r="BP4" i="96"/>
  <c r="BO4" i="96"/>
  <c r="BN4" i="96"/>
  <c r="BM4" i="96"/>
  <c r="BL4" i="96"/>
  <c r="BK4" i="96"/>
  <c r="BJ4" i="96"/>
  <c r="BI4" i="96"/>
  <c r="BA4" i="96"/>
  <c r="AZ4" i="96"/>
  <c r="AY4" i="96"/>
  <c r="CT59" i="95"/>
  <c r="CS59" i="95"/>
  <c r="CR59" i="95"/>
  <c r="CQ59" i="95"/>
  <c r="CP59" i="95"/>
  <c r="CO59" i="95"/>
  <c r="CN59" i="95"/>
  <c r="CM59" i="95"/>
  <c r="CL59" i="95"/>
  <c r="CK59" i="95"/>
  <c r="CJ59" i="95"/>
  <c r="CI59" i="95"/>
  <c r="CH59" i="95"/>
  <c r="CG59" i="95"/>
  <c r="CF59" i="95"/>
  <c r="CE59" i="95"/>
  <c r="CD59" i="95"/>
  <c r="CC59" i="95"/>
  <c r="BU59" i="95"/>
  <c r="BT59" i="95"/>
  <c r="BS59" i="95"/>
  <c r="BR59" i="95"/>
  <c r="BQ59" i="95"/>
  <c r="BP59" i="95"/>
  <c r="DS58" i="95"/>
  <c r="DN58" i="95"/>
  <c r="DM58" i="95"/>
  <c r="DK58" i="95"/>
  <c r="CT58" i="95"/>
  <c r="CS58" i="95"/>
  <c r="CR58" i="95"/>
  <c r="CQ58" i="95"/>
  <c r="CP58" i="95"/>
  <c r="CO58" i="95"/>
  <c r="CN58" i="95"/>
  <c r="CM58" i="95"/>
  <c r="CL58" i="95"/>
  <c r="CK58" i="95"/>
  <c r="CJ58" i="95"/>
  <c r="CI58" i="95"/>
  <c r="CH58" i="95"/>
  <c r="CG58" i="95"/>
  <c r="CF58" i="95"/>
  <c r="CE58" i="95"/>
  <c r="CD58" i="95"/>
  <c r="CC58" i="95"/>
  <c r="BU58" i="95"/>
  <c r="BT58" i="95"/>
  <c r="BS58" i="95"/>
  <c r="BR58" i="95"/>
  <c r="BQ58" i="95"/>
  <c r="BP58" i="95"/>
  <c r="BF58" i="95"/>
  <c r="BE58" i="95"/>
  <c r="DR58" i="95"/>
  <c r="BD58" i="95"/>
  <c r="DQ58" i="95"/>
  <c r="BC58" i="95"/>
  <c r="DP58" i="95"/>
  <c r="BB58" i="95"/>
  <c r="DO58" i="95"/>
  <c r="BA58" i="95"/>
  <c r="AZ58" i="95"/>
  <c r="AY58" i="95"/>
  <c r="DL58" i="95"/>
  <c r="AX58" i="95"/>
  <c r="AW58" i="95"/>
  <c r="DJ58" i="95"/>
  <c r="AT58" i="95"/>
  <c r="K58" i="95"/>
  <c r="BM57" i="95"/>
  <c r="BL57" i="95"/>
  <c r="DZ56" i="95"/>
  <c r="DY56" i="95"/>
  <c r="DW56" i="95"/>
  <c r="DS56" i="95"/>
  <c r="DR56" i="95"/>
  <c r="DQ56" i="95"/>
  <c r="DP56" i="95"/>
  <c r="DO56" i="95"/>
  <c r="DN56" i="95"/>
  <c r="DM56" i="95"/>
  <c r="DL56" i="95"/>
  <c r="DK56" i="95"/>
  <c r="DJ56" i="95"/>
  <c r="DH56" i="95"/>
  <c r="DG56" i="95"/>
  <c r="DF56" i="95"/>
  <c r="DE56" i="95"/>
  <c r="DD56" i="95"/>
  <c r="DC56" i="95"/>
  <c r="DB56" i="95"/>
  <c r="DA56" i="95"/>
  <c r="CZ56" i="95"/>
  <c r="CY56" i="95"/>
  <c r="CX56" i="95"/>
  <c r="CW56" i="95"/>
  <c r="CV56" i="95"/>
  <c r="CU56" i="95"/>
  <c r="CT56" i="95"/>
  <c r="CS56" i="95"/>
  <c r="CR56" i="95"/>
  <c r="CQ56" i="95"/>
  <c r="CP56" i="95"/>
  <c r="CO56" i="95"/>
  <c r="CN56" i="95"/>
  <c r="CM56" i="95"/>
  <c r="CL56" i="95"/>
  <c r="CK56" i="95"/>
  <c r="CJ56" i="95"/>
  <c r="CI56" i="95"/>
  <c r="CH56" i="95"/>
  <c r="CG56" i="95"/>
  <c r="CF56" i="95"/>
  <c r="CE56" i="95"/>
  <c r="CD56" i="95"/>
  <c r="CC56" i="95"/>
  <c r="CA56" i="95"/>
  <c r="BY56" i="95"/>
  <c r="BX56" i="95"/>
  <c r="BW56" i="95"/>
  <c r="BV56" i="95"/>
  <c r="BU56" i="95"/>
  <c r="BT56" i="95"/>
  <c r="BS56" i="95"/>
  <c r="BR56" i="95"/>
  <c r="BQ56" i="95"/>
  <c r="BP56" i="95"/>
  <c r="BM56" i="95"/>
  <c r="BL56" i="95"/>
  <c r="BK56" i="95"/>
  <c r="DX56" i="95"/>
  <c r="BJ56" i="95"/>
  <c r="BI56" i="95"/>
  <c r="DV56" i="95"/>
  <c r="BH56" i="95"/>
  <c r="DU56" i="95"/>
  <c r="BG56" i="95"/>
  <c r="DT56" i="95"/>
  <c r="N56" i="95"/>
  <c r="M56" i="95"/>
  <c r="BZ56" i="95"/>
  <c r="BX55" i="95"/>
  <c r="BW55" i="95"/>
  <c r="BV55" i="95"/>
  <c r="BM55" i="95"/>
  <c r="BL55" i="95"/>
  <c r="BK55" i="95"/>
  <c r="BJ55" i="95"/>
  <c r="BI55" i="95"/>
  <c r="BH55" i="95"/>
  <c r="BG55" i="95"/>
  <c r="N55" i="95"/>
  <c r="M55" i="95"/>
  <c r="BX54" i="95"/>
  <c r="BW54" i="95"/>
  <c r="BV54" i="95"/>
  <c r="BM54" i="95"/>
  <c r="BL54" i="95"/>
  <c r="BK54" i="95"/>
  <c r="BJ54" i="95"/>
  <c r="BI54" i="95"/>
  <c r="BH54" i="95"/>
  <c r="BG54" i="95"/>
  <c r="N54" i="95"/>
  <c r="M54" i="95"/>
  <c r="BX53" i="95"/>
  <c r="BW53" i="95"/>
  <c r="BV53" i="95"/>
  <c r="BM53" i="95"/>
  <c r="BL53" i="95"/>
  <c r="BK53" i="95"/>
  <c r="BJ53" i="95"/>
  <c r="BI53" i="95"/>
  <c r="BH53" i="95"/>
  <c r="BG53" i="95"/>
  <c r="N53" i="95"/>
  <c r="M53" i="95"/>
  <c r="BX52" i="95"/>
  <c r="BW52" i="95"/>
  <c r="BV52" i="95"/>
  <c r="BM52" i="95"/>
  <c r="BL52" i="95"/>
  <c r="BK52" i="95"/>
  <c r="BJ52" i="95"/>
  <c r="BI52" i="95"/>
  <c r="BI51" i="95"/>
  <c r="DV51" i="95"/>
  <c r="BH52" i="95"/>
  <c r="BG52" i="95"/>
  <c r="BG51" i="95"/>
  <c r="DT51" i="95"/>
  <c r="N52" i="95"/>
  <c r="M52" i="95"/>
  <c r="DU51" i="95"/>
  <c r="DS51" i="95"/>
  <c r="DR51" i="95"/>
  <c r="DQ51" i="95"/>
  <c r="DP51" i="95"/>
  <c r="DO51" i="95"/>
  <c r="DN51" i="95"/>
  <c r="DM51" i="95"/>
  <c r="DL51" i="95"/>
  <c r="DK51" i="95"/>
  <c r="DJ51" i="95"/>
  <c r="DF51" i="95"/>
  <c r="DD51" i="95"/>
  <c r="DC51" i="95"/>
  <c r="CX51" i="95"/>
  <c r="CV51" i="95"/>
  <c r="CU51" i="95"/>
  <c r="CT51" i="95"/>
  <c r="CS51" i="95"/>
  <c r="CR51" i="95"/>
  <c r="CQ51" i="95"/>
  <c r="CP51" i="95"/>
  <c r="CO51" i="95"/>
  <c r="CN51" i="95"/>
  <c r="CM51" i="95"/>
  <c r="CL51" i="95"/>
  <c r="CK51" i="95"/>
  <c r="CJ51" i="95"/>
  <c r="CI51" i="95"/>
  <c r="CH51" i="95"/>
  <c r="CG51" i="95"/>
  <c r="CF51" i="95"/>
  <c r="CE51" i="95"/>
  <c r="CD51" i="95"/>
  <c r="CC51" i="95"/>
  <c r="BY51" i="95"/>
  <c r="BW51" i="95"/>
  <c r="BU51" i="95"/>
  <c r="BT51" i="95"/>
  <c r="BS51" i="95"/>
  <c r="BR51" i="95"/>
  <c r="BQ51" i="95"/>
  <c r="BP51" i="95"/>
  <c r="BM51" i="95"/>
  <c r="DZ51" i="95"/>
  <c r="BK51" i="95"/>
  <c r="DX51" i="95"/>
  <c r="BH51" i="95"/>
  <c r="AU51" i="95"/>
  <c r="DH51" i="95"/>
  <c r="AT51" i="95"/>
  <c r="DG51" i="95"/>
  <c r="AS51" i="95"/>
  <c r="AR51" i="95"/>
  <c r="BL51" i="95"/>
  <c r="DY51" i="95"/>
  <c r="AQ51" i="95"/>
  <c r="AP51" i="95"/>
  <c r="AO51" i="95"/>
  <c r="DB51" i="95"/>
  <c r="AN51" i="95"/>
  <c r="DA51" i="95"/>
  <c r="AM51" i="95"/>
  <c r="CZ51" i="95"/>
  <c r="AL51" i="95"/>
  <c r="CY51" i="95"/>
  <c r="AK51" i="95"/>
  <c r="AJ51" i="95"/>
  <c r="CW51" i="95"/>
  <c r="AI51" i="95"/>
  <c r="AH51" i="95"/>
  <c r="L51" i="95"/>
  <c r="K51" i="95"/>
  <c r="J51" i="95"/>
  <c r="I51" i="95"/>
  <c r="BV51" i="95"/>
  <c r="BX50" i="95"/>
  <c r="BW50" i="95"/>
  <c r="BV50" i="95"/>
  <c r="BM50" i="95"/>
  <c r="BL50" i="95"/>
  <c r="BK50" i="95"/>
  <c r="BJ50" i="95"/>
  <c r="BI50" i="95"/>
  <c r="BH50" i="95"/>
  <c r="BG50" i="95"/>
  <c r="N50" i="95"/>
  <c r="M50" i="95"/>
  <c r="BX49" i="95"/>
  <c r="BW49" i="95"/>
  <c r="BV49" i="95"/>
  <c r="BM49" i="95"/>
  <c r="BL49" i="95"/>
  <c r="BK49" i="95"/>
  <c r="BJ49" i="95"/>
  <c r="BI49" i="95"/>
  <c r="BH49" i="95"/>
  <c r="BG49" i="95"/>
  <c r="N49" i="95"/>
  <c r="M49" i="95"/>
  <c r="BX48" i="95"/>
  <c r="BW48" i="95"/>
  <c r="BV48" i="95"/>
  <c r="BM48" i="95"/>
  <c r="BL48" i="95"/>
  <c r="BK48" i="95"/>
  <c r="BJ48" i="95"/>
  <c r="BI48" i="95"/>
  <c r="BH48" i="95"/>
  <c r="BG48" i="95"/>
  <c r="N48" i="95"/>
  <c r="M48" i="95"/>
  <c r="BX47" i="95"/>
  <c r="BW47" i="95"/>
  <c r="BV47" i="95"/>
  <c r="BM47" i="95"/>
  <c r="BL47" i="95"/>
  <c r="BK47" i="95"/>
  <c r="BJ47" i="95"/>
  <c r="BI47" i="95"/>
  <c r="BH47" i="95"/>
  <c r="BG47" i="95"/>
  <c r="N47" i="95"/>
  <c r="M47" i="95"/>
  <c r="DS46" i="95"/>
  <c r="DO46" i="95"/>
  <c r="DM46" i="95"/>
  <c r="DK46" i="95"/>
  <c r="DF46" i="95"/>
  <c r="DD46" i="95"/>
  <c r="DB46" i="95"/>
  <c r="CX46" i="95"/>
  <c r="CV46" i="95"/>
  <c r="CT46" i="95"/>
  <c r="CS46" i="95"/>
  <c r="CR46" i="95"/>
  <c r="CQ46" i="95"/>
  <c r="CP46" i="95"/>
  <c r="CO46" i="95"/>
  <c r="CN46" i="95"/>
  <c r="CM46" i="95"/>
  <c r="CL46" i="95"/>
  <c r="CK46" i="95"/>
  <c r="CJ46" i="95"/>
  <c r="CI46" i="95"/>
  <c r="CH46" i="95"/>
  <c r="CG46" i="95"/>
  <c r="CF46" i="95"/>
  <c r="CE46" i="95"/>
  <c r="CD46" i="95"/>
  <c r="CC46" i="95"/>
  <c r="BY46" i="95"/>
  <c r="BW46" i="95"/>
  <c r="BV46" i="95"/>
  <c r="BU46" i="95"/>
  <c r="BT46" i="95"/>
  <c r="BS46" i="95"/>
  <c r="BR46" i="95"/>
  <c r="BQ46" i="95"/>
  <c r="BP46" i="95"/>
  <c r="BM46" i="95"/>
  <c r="DZ46" i="95"/>
  <c r="BL46" i="95"/>
  <c r="DY46" i="95"/>
  <c r="BF46" i="95"/>
  <c r="BE46" i="95"/>
  <c r="DR46" i="95"/>
  <c r="BD46" i="95"/>
  <c r="DQ46" i="95"/>
  <c r="BC46" i="95"/>
  <c r="DP46" i="95"/>
  <c r="BB46" i="95"/>
  <c r="BA46" i="95"/>
  <c r="DN46" i="95"/>
  <c r="AZ46" i="95"/>
  <c r="AY46" i="95"/>
  <c r="DL46" i="95"/>
  <c r="AX46" i="95"/>
  <c r="AW46" i="95"/>
  <c r="DJ46" i="95"/>
  <c r="AU46" i="95"/>
  <c r="DH46" i="95"/>
  <c r="AT46" i="95"/>
  <c r="DG46" i="95"/>
  <c r="AS46" i="95"/>
  <c r="AS58" i="95"/>
  <c r="DF58" i="95"/>
  <c r="AR46" i="95"/>
  <c r="AR58" i="95"/>
  <c r="AQ46" i="95"/>
  <c r="AQ58" i="95"/>
  <c r="DD58" i="95"/>
  <c r="AP46" i="95"/>
  <c r="AO46" i="95"/>
  <c r="AO58" i="95"/>
  <c r="DB58" i="95"/>
  <c r="AN46" i="95"/>
  <c r="AM46" i="95"/>
  <c r="CZ46" i="95"/>
  <c r="AL46" i="95"/>
  <c r="CY46" i="95"/>
  <c r="AK46" i="95"/>
  <c r="AK58" i="95"/>
  <c r="CX58" i="95"/>
  <c r="AJ46" i="95"/>
  <c r="AJ58" i="95"/>
  <c r="AI46" i="95"/>
  <c r="AI58" i="95"/>
  <c r="CV58" i="95"/>
  <c r="AH46" i="95"/>
  <c r="M46" i="95"/>
  <c r="BZ46" i="95"/>
  <c r="L46" i="95"/>
  <c r="L58" i="95"/>
  <c r="K46" i="95"/>
  <c r="BX46" i="95"/>
  <c r="J46" i="95"/>
  <c r="J58" i="95"/>
  <c r="BW58" i="95"/>
  <c r="I46" i="95"/>
  <c r="I58" i="95"/>
  <c r="BV58" i="95"/>
  <c r="DY45" i="95"/>
  <c r="DW45" i="95"/>
  <c r="DU45" i="95"/>
  <c r="DQ45" i="95"/>
  <c r="DO45" i="95"/>
  <c r="DM45" i="95"/>
  <c r="DH45" i="95"/>
  <c r="DG45" i="95"/>
  <c r="DF45" i="95"/>
  <c r="DE45" i="95"/>
  <c r="DD45" i="95"/>
  <c r="DC45" i="95"/>
  <c r="DB45" i="95"/>
  <c r="DA45" i="95"/>
  <c r="CZ45" i="95"/>
  <c r="CY45" i="95"/>
  <c r="CX45" i="95"/>
  <c r="CW45" i="95"/>
  <c r="CV45" i="95"/>
  <c r="CU45" i="95"/>
  <c r="CT45" i="95"/>
  <c r="CS45" i="95"/>
  <c r="CR45" i="95"/>
  <c r="CQ45" i="95"/>
  <c r="CP45" i="95"/>
  <c r="CO45" i="95"/>
  <c r="CN45" i="95"/>
  <c r="CM45" i="95"/>
  <c r="CL45" i="95"/>
  <c r="CK45" i="95"/>
  <c r="CJ45" i="95"/>
  <c r="CI45" i="95"/>
  <c r="CH45" i="95"/>
  <c r="CG45" i="95"/>
  <c r="CF45" i="95"/>
  <c r="CE45" i="95"/>
  <c r="CD45" i="95"/>
  <c r="CC45" i="95"/>
  <c r="CA45" i="95"/>
  <c r="BY45" i="95"/>
  <c r="BX45" i="95"/>
  <c r="BW45" i="95"/>
  <c r="BV45" i="95"/>
  <c r="BU45" i="95"/>
  <c r="BT45" i="95"/>
  <c r="BS45" i="95"/>
  <c r="BR45" i="95"/>
  <c r="BQ45" i="95"/>
  <c r="BP45" i="95"/>
  <c r="BM45" i="95"/>
  <c r="DZ45" i="95"/>
  <c r="BL45" i="95"/>
  <c r="BK45" i="95"/>
  <c r="DX45" i="95"/>
  <c r="BJ45" i="95"/>
  <c r="BI45" i="95"/>
  <c r="DV45" i="95"/>
  <c r="BH45" i="95"/>
  <c r="BG45" i="95"/>
  <c r="DT45" i="95"/>
  <c r="BF45" i="95"/>
  <c r="DS45" i="95"/>
  <c r="BE45" i="95"/>
  <c r="DR45" i="95"/>
  <c r="BD45" i="95"/>
  <c r="BC45" i="95"/>
  <c r="DP45" i="95"/>
  <c r="BB45" i="95"/>
  <c r="BA45" i="95"/>
  <c r="DN45" i="95"/>
  <c r="AZ45" i="95"/>
  <c r="AY45" i="95"/>
  <c r="DL45" i="95"/>
  <c r="AX45" i="95"/>
  <c r="DK45" i="95"/>
  <c r="AW45" i="95"/>
  <c r="DJ45" i="95"/>
  <c r="N45" i="95"/>
  <c r="M45" i="95"/>
  <c r="BZ45" i="95"/>
  <c r="DY44" i="95"/>
  <c r="DW44" i="95"/>
  <c r="DU44" i="95"/>
  <c r="DT44" i="95"/>
  <c r="DS44" i="95"/>
  <c r="DR44" i="95"/>
  <c r="DQ44" i="95"/>
  <c r="DP44" i="95"/>
  <c r="DO44" i="95"/>
  <c r="DN44" i="95"/>
  <c r="DM44" i="95"/>
  <c r="DL44" i="95"/>
  <c r="DK44" i="95"/>
  <c r="DJ44" i="95"/>
  <c r="DH44" i="95"/>
  <c r="DG44" i="95"/>
  <c r="DF44" i="95"/>
  <c r="DE44" i="95"/>
  <c r="DD44" i="95"/>
  <c r="DC44" i="95"/>
  <c r="DB44" i="95"/>
  <c r="DA44" i="95"/>
  <c r="CZ44" i="95"/>
  <c r="CY44" i="95"/>
  <c r="CX44" i="95"/>
  <c r="CW44" i="95"/>
  <c r="CV44" i="95"/>
  <c r="CU44" i="95"/>
  <c r="CT44" i="95"/>
  <c r="CS44" i="95"/>
  <c r="CR44" i="95"/>
  <c r="CQ44" i="95"/>
  <c r="CP44" i="95"/>
  <c r="CO44" i="95"/>
  <c r="CN44" i="95"/>
  <c r="CM44" i="95"/>
  <c r="CL44" i="95"/>
  <c r="CK44" i="95"/>
  <c r="CJ44" i="95"/>
  <c r="CI44" i="95"/>
  <c r="CH44" i="95"/>
  <c r="CG44" i="95"/>
  <c r="CF44" i="95"/>
  <c r="CE44" i="95"/>
  <c r="CD44" i="95"/>
  <c r="CC44" i="95"/>
  <c r="CA44" i="95"/>
  <c r="BY44" i="95"/>
  <c r="BX44" i="95"/>
  <c r="BW44" i="95"/>
  <c r="BV44" i="95"/>
  <c r="BU44" i="95"/>
  <c r="BT44" i="95"/>
  <c r="BS44" i="95"/>
  <c r="BR44" i="95"/>
  <c r="BQ44" i="95"/>
  <c r="BP44" i="95"/>
  <c r="BM44" i="95"/>
  <c r="DZ44" i="95"/>
  <c r="BL44" i="95"/>
  <c r="BK44" i="95"/>
  <c r="DX44" i="95"/>
  <c r="BJ44" i="95"/>
  <c r="BI44" i="95"/>
  <c r="DV44" i="95"/>
  <c r="N44" i="95"/>
  <c r="M44" i="95"/>
  <c r="BZ44" i="95"/>
  <c r="BX43" i="95"/>
  <c r="BW43" i="95"/>
  <c r="BV43" i="95"/>
  <c r="BU43" i="95"/>
  <c r="BT43" i="95"/>
  <c r="BS43" i="95"/>
  <c r="BR43" i="95"/>
  <c r="BQ43" i="95"/>
  <c r="BP43" i="95"/>
  <c r="BF43" i="95"/>
  <c r="BE43" i="95"/>
  <c r="BD43" i="95"/>
  <c r="BC43" i="95"/>
  <c r="BB43" i="95"/>
  <c r="BA43" i="95"/>
  <c r="AZ43" i="95"/>
  <c r="AZ38" i="95"/>
  <c r="DM38" i="95"/>
  <c r="AY43" i="95"/>
  <c r="AX43" i="95"/>
  <c r="AW43" i="95"/>
  <c r="N43" i="95"/>
  <c r="M43" i="95"/>
  <c r="BX42" i="95"/>
  <c r="BW42" i="95"/>
  <c r="BV42" i="95"/>
  <c r="BU42" i="95"/>
  <c r="BT42" i="95"/>
  <c r="BS42" i="95"/>
  <c r="BR42" i="95"/>
  <c r="BQ42" i="95"/>
  <c r="BP42" i="95"/>
  <c r="BF42" i="95"/>
  <c r="BE42" i="95"/>
  <c r="BE38" i="95"/>
  <c r="DR38" i="95"/>
  <c r="BD42" i="95"/>
  <c r="BC42" i="95"/>
  <c r="BB42" i="95"/>
  <c r="BA42" i="95"/>
  <c r="AZ42" i="95"/>
  <c r="AY42" i="95"/>
  <c r="AX42" i="95"/>
  <c r="AW42" i="95"/>
  <c r="N42" i="95"/>
  <c r="M42" i="95"/>
  <c r="BX41" i="95"/>
  <c r="BW41" i="95"/>
  <c r="BV41" i="95"/>
  <c r="BU41" i="95"/>
  <c r="BT41" i="95"/>
  <c r="BS41" i="95"/>
  <c r="BR41" i="95"/>
  <c r="BQ41" i="95"/>
  <c r="BP41" i="95"/>
  <c r="BF41" i="95"/>
  <c r="BE41" i="95"/>
  <c r="BD41" i="95"/>
  <c r="BC41" i="95"/>
  <c r="BB41" i="95"/>
  <c r="BB38" i="95"/>
  <c r="DO38" i="95"/>
  <c r="BA41" i="95"/>
  <c r="AZ41" i="95"/>
  <c r="AY41" i="95"/>
  <c r="AX41" i="95"/>
  <c r="AW41" i="95"/>
  <c r="N41" i="95"/>
  <c r="M41" i="95"/>
  <c r="BX40" i="95"/>
  <c r="BW40" i="95"/>
  <c r="BV40" i="95"/>
  <c r="BU40" i="95"/>
  <c r="BT40" i="95"/>
  <c r="BS40" i="95"/>
  <c r="BR40" i="95"/>
  <c r="BQ40" i="95"/>
  <c r="BP40" i="95"/>
  <c r="BF40" i="95"/>
  <c r="BE40" i="95"/>
  <c r="BD40" i="95"/>
  <c r="BC40" i="95"/>
  <c r="BB40" i="95"/>
  <c r="BA40" i="95"/>
  <c r="BA38" i="95"/>
  <c r="DN38" i="95"/>
  <c r="AZ40" i="95"/>
  <c r="AY40" i="95"/>
  <c r="AY38" i="95"/>
  <c r="AX40" i="95"/>
  <c r="AW40" i="95"/>
  <c r="N40" i="95"/>
  <c r="M40" i="95"/>
  <c r="BX39" i="95"/>
  <c r="BW39" i="95"/>
  <c r="BV39" i="95"/>
  <c r="BU39" i="95"/>
  <c r="BT39" i="95"/>
  <c r="BS39" i="95"/>
  <c r="BR39" i="95"/>
  <c r="BQ39" i="95"/>
  <c r="BP39" i="95"/>
  <c r="BF39" i="95"/>
  <c r="BF38" i="95"/>
  <c r="DS38" i="95"/>
  <c r="BE39" i="95"/>
  <c r="BD39" i="95"/>
  <c r="BC39" i="95"/>
  <c r="BB39" i="95"/>
  <c r="BA39" i="95"/>
  <c r="AZ39" i="95"/>
  <c r="AY39" i="95"/>
  <c r="AX39" i="95"/>
  <c r="AW39" i="95"/>
  <c r="N39" i="95"/>
  <c r="M39" i="95"/>
  <c r="DV38" i="95"/>
  <c r="DT38" i="95"/>
  <c r="DL38" i="95"/>
  <c r="DH38" i="95"/>
  <c r="DG38" i="95"/>
  <c r="DF38" i="95"/>
  <c r="DE38" i="95"/>
  <c r="DD38" i="95"/>
  <c r="DC38" i="95"/>
  <c r="DB38" i="95"/>
  <c r="DA38" i="95"/>
  <c r="CZ38" i="95"/>
  <c r="CY38" i="95"/>
  <c r="CX38" i="95"/>
  <c r="CW38" i="95"/>
  <c r="CV38" i="95"/>
  <c r="CU38" i="95"/>
  <c r="CT38" i="95"/>
  <c r="CS38" i="95"/>
  <c r="CR38" i="95"/>
  <c r="CQ38" i="95"/>
  <c r="CP38" i="95"/>
  <c r="CO38" i="95"/>
  <c r="CN38" i="95"/>
  <c r="CM38" i="95"/>
  <c r="CL38" i="95"/>
  <c r="CK38" i="95"/>
  <c r="CJ38" i="95"/>
  <c r="CI38" i="95"/>
  <c r="CH38" i="95"/>
  <c r="CG38" i="95"/>
  <c r="CF38" i="95"/>
  <c r="CE38" i="95"/>
  <c r="CD38" i="95"/>
  <c r="CC38" i="95"/>
  <c r="BX38" i="95"/>
  <c r="BV38" i="95"/>
  <c r="BU38" i="95"/>
  <c r="BT38" i="95"/>
  <c r="BS38" i="95"/>
  <c r="BR38" i="95"/>
  <c r="BQ38" i="95"/>
  <c r="BP38" i="95"/>
  <c r="BM38" i="95"/>
  <c r="DZ38" i="95"/>
  <c r="BL38" i="95"/>
  <c r="DY38" i="95"/>
  <c r="BK38" i="95"/>
  <c r="DX38" i="95"/>
  <c r="BJ38" i="95"/>
  <c r="DW38" i="95"/>
  <c r="BI38" i="95"/>
  <c r="BH38" i="95"/>
  <c r="DU38" i="95"/>
  <c r="BG38" i="95"/>
  <c r="BD38" i="95"/>
  <c r="DQ38" i="95"/>
  <c r="BC38" i="95"/>
  <c r="DP38" i="95"/>
  <c r="N38" i="95"/>
  <c r="CA38" i="95"/>
  <c r="L38" i="95"/>
  <c r="BY38" i="95"/>
  <c r="K38" i="95"/>
  <c r="J38" i="95"/>
  <c r="M38" i="95"/>
  <c r="BZ38" i="95"/>
  <c r="I38" i="95"/>
  <c r="BX37" i="95"/>
  <c r="BW37" i="95"/>
  <c r="BV37" i="95"/>
  <c r="BU37" i="95"/>
  <c r="BT37" i="95"/>
  <c r="BS37" i="95"/>
  <c r="BR37" i="95"/>
  <c r="BQ37" i="95"/>
  <c r="BP37" i="95"/>
  <c r="BF37" i="95"/>
  <c r="BE37" i="95"/>
  <c r="BE32" i="95"/>
  <c r="DR32" i="95"/>
  <c r="BD37" i="95"/>
  <c r="BC37" i="95"/>
  <c r="BB37" i="95"/>
  <c r="BA37" i="95"/>
  <c r="AZ37" i="95"/>
  <c r="AY37" i="95"/>
  <c r="AX37" i="95"/>
  <c r="AW37" i="95"/>
  <c r="N37" i="95"/>
  <c r="M37" i="95"/>
  <c r="BX36" i="95"/>
  <c r="BW36" i="95"/>
  <c r="BV36" i="95"/>
  <c r="BU36" i="95"/>
  <c r="BT36" i="95"/>
  <c r="BS36" i="95"/>
  <c r="BR36" i="95"/>
  <c r="BQ36" i="95"/>
  <c r="BP36" i="95"/>
  <c r="BF36" i="95"/>
  <c r="BE36" i="95"/>
  <c r="BD36" i="95"/>
  <c r="BC36" i="95"/>
  <c r="BB36" i="95"/>
  <c r="BB32" i="95"/>
  <c r="DO32" i="95"/>
  <c r="BA36" i="95"/>
  <c r="AZ36" i="95"/>
  <c r="AY36" i="95"/>
  <c r="AX36" i="95"/>
  <c r="AW36" i="95"/>
  <c r="N36" i="95"/>
  <c r="M36" i="95"/>
  <c r="BX35" i="95"/>
  <c r="BW35" i="95"/>
  <c r="BV35" i="95"/>
  <c r="BU35" i="95"/>
  <c r="BT35" i="95"/>
  <c r="BS35" i="95"/>
  <c r="BR35" i="95"/>
  <c r="BQ35" i="95"/>
  <c r="BP35" i="95"/>
  <c r="BF35" i="95"/>
  <c r="BE35" i="95"/>
  <c r="BD35" i="95"/>
  <c r="BC35" i="95"/>
  <c r="BB35" i="95"/>
  <c r="BA35" i="95"/>
  <c r="AZ35" i="95"/>
  <c r="AY35" i="95"/>
  <c r="AX35" i="95"/>
  <c r="AW35" i="95"/>
  <c r="N35" i="95"/>
  <c r="M35" i="95"/>
  <c r="BX34" i="95"/>
  <c r="BW34" i="95"/>
  <c r="BV34" i="95"/>
  <c r="BU34" i="95"/>
  <c r="BT34" i="95"/>
  <c r="BS34" i="95"/>
  <c r="BR34" i="95"/>
  <c r="BQ34" i="95"/>
  <c r="BP34" i="95"/>
  <c r="BF34" i="95"/>
  <c r="BF32" i="95"/>
  <c r="DS32" i="95"/>
  <c r="BE34" i="95"/>
  <c r="BD34" i="95"/>
  <c r="BD32" i="95"/>
  <c r="BC34" i="95"/>
  <c r="BB34" i="95"/>
  <c r="BA34" i="95"/>
  <c r="AZ34" i="95"/>
  <c r="AY34" i="95"/>
  <c r="AX34" i="95"/>
  <c r="N34" i="95"/>
  <c r="M34" i="95"/>
  <c r="BX33" i="95"/>
  <c r="BW33" i="95"/>
  <c r="BV33" i="95"/>
  <c r="BU33" i="95"/>
  <c r="BT33" i="95"/>
  <c r="BS33" i="95"/>
  <c r="BR33" i="95"/>
  <c r="BQ33" i="95"/>
  <c r="BP33" i="95"/>
  <c r="BF33" i="95"/>
  <c r="BE33" i="95"/>
  <c r="BD33" i="95"/>
  <c r="BC33" i="95"/>
  <c r="BB33" i="95"/>
  <c r="BA33" i="95"/>
  <c r="AZ33" i="95"/>
  <c r="AY33" i="95"/>
  <c r="AX33" i="95"/>
  <c r="AW33" i="95"/>
  <c r="N33" i="95"/>
  <c r="M33" i="95"/>
  <c r="DY32" i="95"/>
  <c r="DQ32" i="95"/>
  <c r="DH32" i="95"/>
  <c r="DG32" i="95"/>
  <c r="DF32" i="95"/>
  <c r="DE32" i="95"/>
  <c r="DD32" i="95"/>
  <c r="DC32" i="95"/>
  <c r="DB32" i="95"/>
  <c r="DA32" i="95"/>
  <c r="CZ32" i="95"/>
  <c r="CY32" i="95"/>
  <c r="CX32" i="95"/>
  <c r="CW32" i="95"/>
  <c r="CV32" i="95"/>
  <c r="CU32" i="95"/>
  <c r="CT32" i="95"/>
  <c r="CS32" i="95"/>
  <c r="CR32" i="95"/>
  <c r="CQ32" i="95"/>
  <c r="CP32" i="95"/>
  <c r="CO32" i="95"/>
  <c r="CN32" i="95"/>
  <c r="CM32" i="95"/>
  <c r="CL32" i="95"/>
  <c r="CK32" i="95"/>
  <c r="CJ32" i="95"/>
  <c r="CI32" i="95"/>
  <c r="CH32" i="95"/>
  <c r="CG32" i="95"/>
  <c r="CF32" i="95"/>
  <c r="CE32" i="95"/>
  <c r="CD32" i="95"/>
  <c r="CC32" i="95"/>
  <c r="BU32" i="95"/>
  <c r="BT32" i="95"/>
  <c r="BS32" i="95"/>
  <c r="BR32" i="95"/>
  <c r="BQ32" i="95"/>
  <c r="BP32" i="95"/>
  <c r="BM32" i="95"/>
  <c r="DZ32" i="95"/>
  <c r="BL32" i="95"/>
  <c r="BK32" i="95"/>
  <c r="DX32" i="95"/>
  <c r="BJ32" i="95"/>
  <c r="DW32" i="95"/>
  <c r="BI32" i="95"/>
  <c r="DV32" i="95"/>
  <c r="BH32" i="95"/>
  <c r="DU32" i="95"/>
  <c r="BG32" i="95"/>
  <c r="DT32" i="95"/>
  <c r="BC32" i="95"/>
  <c r="DP32" i="95"/>
  <c r="BA32" i="95"/>
  <c r="DN32" i="95"/>
  <c r="AZ32" i="95"/>
  <c r="DM32" i="95"/>
  <c r="L32" i="95"/>
  <c r="BY32" i="95"/>
  <c r="K32" i="95"/>
  <c r="BX32" i="95"/>
  <c r="J32" i="95"/>
  <c r="BW32" i="95"/>
  <c r="I32" i="95"/>
  <c r="BV32" i="95"/>
  <c r="BX31" i="95"/>
  <c r="BW31" i="95"/>
  <c r="BV31" i="95"/>
  <c r="BU31" i="95"/>
  <c r="BT31" i="95"/>
  <c r="BS31" i="95"/>
  <c r="BR31" i="95"/>
  <c r="BQ31" i="95"/>
  <c r="BP31" i="95"/>
  <c r="BM31" i="95"/>
  <c r="BL31" i="95"/>
  <c r="BK31" i="95"/>
  <c r="BJ31" i="95"/>
  <c r="BI31" i="95"/>
  <c r="BH31" i="95"/>
  <c r="BG31" i="95"/>
  <c r="BF31" i="95"/>
  <c r="BE31" i="95"/>
  <c r="BD31" i="95"/>
  <c r="BC31" i="95"/>
  <c r="BB31" i="95"/>
  <c r="BA31" i="95"/>
  <c r="AZ31" i="95"/>
  <c r="AY31" i="95"/>
  <c r="AX31" i="95"/>
  <c r="AW31" i="95"/>
  <c r="N31" i="95"/>
  <c r="M31" i="95"/>
  <c r="BX30" i="95"/>
  <c r="BW30" i="95"/>
  <c r="BV30" i="95"/>
  <c r="BU30" i="95"/>
  <c r="BT30" i="95"/>
  <c r="BS30" i="95"/>
  <c r="BR30" i="95"/>
  <c r="BQ30" i="95"/>
  <c r="BP30" i="95"/>
  <c r="BM30" i="95"/>
  <c r="BL30" i="95"/>
  <c r="BK30" i="95"/>
  <c r="BJ30" i="95"/>
  <c r="BI30" i="95"/>
  <c r="BH30" i="95"/>
  <c r="BG30" i="95"/>
  <c r="BF30" i="95"/>
  <c r="BE30" i="95"/>
  <c r="BD30" i="95"/>
  <c r="BC30" i="95"/>
  <c r="BB30" i="95"/>
  <c r="BA30" i="95"/>
  <c r="AZ30" i="95"/>
  <c r="AY30" i="95"/>
  <c r="AX30" i="95"/>
  <c r="AW30" i="95"/>
  <c r="N30" i="95"/>
  <c r="M30" i="95"/>
  <c r="BX29" i="95"/>
  <c r="BW29" i="95"/>
  <c r="BV29" i="95"/>
  <c r="BU29" i="95"/>
  <c r="BT29" i="95"/>
  <c r="BS29" i="95"/>
  <c r="BR29" i="95"/>
  <c r="BQ29" i="95"/>
  <c r="BP29" i="95"/>
  <c r="BM29" i="95"/>
  <c r="BL29" i="95"/>
  <c r="BK29" i="95"/>
  <c r="BJ29" i="95"/>
  <c r="BI29" i="95"/>
  <c r="BH29" i="95"/>
  <c r="BG29" i="95"/>
  <c r="BF29" i="95"/>
  <c r="BE29" i="95"/>
  <c r="BD29" i="95"/>
  <c r="BC29" i="95"/>
  <c r="BB29" i="95"/>
  <c r="BA29" i="95"/>
  <c r="AZ29" i="95"/>
  <c r="AY29" i="95"/>
  <c r="AX29" i="95"/>
  <c r="AW29" i="95"/>
  <c r="N29" i="95"/>
  <c r="M29" i="95"/>
  <c r="BX28" i="95"/>
  <c r="BW28" i="95"/>
  <c r="BV28" i="95"/>
  <c r="BU28" i="95"/>
  <c r="BT28" i="95"/>
  <c r="BS28" i="95"/>
  <c r="BR28" i="95"/>
  <c r="BQ28" i="95"/>
  <c r="BP28" i="95"/>
  <c r="BM28" i="95"/>
  <c r="BL28" i="95"/>
  <c r="BK28" i="95"/>
  <c r="BJ28" i="95"/>
  <c r="BI28" i="95"/>
  <c r="BH28" i="95"/>
  <c r="BG28" i="95"/>
  <c r="BF28" i="95"/>
  <c r="BE28" i="95"/>
  <c r="BE26" i="95"/>
  <c r="DR26" i="95"/>
  <c r="BD28" i="95"/>
  <c r="BC28" i="95"/>
  <c r="BB28" i="95"/>
  <c r="BA28" i="95"/>
  <c r="AZ28" i="95"/>
  <c r="AY28" i="95"/>
  <c r="AY26" i="95"/>
  <c r="DL26" i="95"/>
  <c r="AX28" i="95"/>
  <c r="AW28" i="95"/>
  <c r="AW26" i="95"/>
  <c r="DJ26" i="95"/>
  <c r="N28" i="95"/>
  <c r="M28" i="95"/>
  <c r="BX27" i="95"/>
  <c r="BW27" i="95"/>
  <c r="BV27" i="95"/>
  <c r="BU27" i="95"/>
  <c r="BT27" i="95"/>
  <c r="BS27" i="95"/>
  <c r="BR27" i="95"/>
  <c r="BQ27" i="95"/>
  <c r="BP27" i="95"/>
  <c r="BM27" i="95"/>
  <c r="BL27" i="95"/>
  <c r="BK27" i="95"/>
  <c r="BJ27" i="95"/>
  <c r="BI27" i="95"/>
  <c r="BH27" i="95"/>
  <c r="BG27" i="95"/>
  <c r="BF27" i="95"/>
  <c r="BE27" i="95"/>
  <c r="BD27" i="95"/>
  <c r="BC27" i="95"/>
  <c r="BB27" i="95"/>
  <c r="BA27" i="95"/>
  <c r="BA26" i="95"/>
  <c r="DN26" i="95"/>
  <c r="AZ27" i="95"/>
  <c r="AY27" i="95"/>
  <c r="AX27" i="95"/>
  <c r="AW27" i="95"/>
  <c r="N27" i="95"/>
  <c r="M27" i="95"/>
  <c r="DS26" i="95"/>
  <c r="DQ26" i="95"/>
  <c r="DK26" i="95"/>
  <c r="DH26" i="95"/>
  <c r="DB26" i="95"/>
  <c r="CZ26" i="95"/>
  <c r="CT26" i="95"/>
  <c r="CS26" i="95"/>
  <c r="CR26" i="95"/>
  <c r="CQ26" i="95"/>
  <c r="CP26" i="95"/>
  <c r="CO26" i="95"/>
  <c r="CN26" i="95"/>
  <c r="CM26" i="95"/>
  <c r="CL26" i="95"/>
  <c r="CK26" i="95"/>
  <c r="CJ26" i="95"/>
  <c r="CI26" i="95"/>
  <c r="CH26" i="95"/>
  <c r="CG26" i="95"/>
  <c r="CF26" i="95"/>
  <c r="CE26" i="95"/>
  <c r="CD26" i="95"/>
  <c r="CC26" i="95"/>
  <c r="BU26" i="95"/>
  <c r="BT26" i="95"/>
  <c r="BS26" i="95"/>
  <c r="BR26" i="95"/>
  <c r="BQ26" i="95"/>
  <c r="BP26" i="95"/>
  <c r="BK26" i="95"/>
  <c r="DX26" i="95"/>
  <c r="BF26" i="95"/>
  <c r="BD26" i="95"/>
  <c r="BC26" i="95"/>
  <c r="DP26" i="95"/>
  <c r="BB26" i="95"/>
  <c r="DO26" i="95"/>
  <c r="AZ26" i="95"/>
  <c r="DM26" i="95"/>
  <c r="AX26" i="95"/>
  <c r="AU26" i="95"/>
  <c r="AT26" i="95"/>
  <c r="AS26" i="95"/>
  <c r="DF26" i="95"/>
  <c r="AR26" i="95"/>
  <c r="AQ26" i="95"/>
  <c r="DD26" i="95"/>
  <c r="AP26" i="95"/>
  <c r="DC26" i="95"/>
  <c r="AO26" i="95"/>
  <c r="AN26" i="95"/>
  <c r="DA26" i="95"/>
  <c r="AM26" i="95"/>
  <c r="AL26" i="95"/>
  <c r="CY26" i="95"/>
  <c r="AK26" i="95"/>
  <c r="CX26" i="95"/>
  <c r="AJ26" i="95"/>
  <c r="AI26" i="95"/>
  <c r="CV26" i="95"/>
  <c r="AH26" i="95"/>
  <c r="BG26" i="95"/>
  <c r="DT26" i="95"/>
  <c r="L26" i="95"/>
  <c r="BY26" i="95"/>
  <c r="K26" i="95"/>
  <c r="J26" i="95"/>
  <c r="BW26" i="95"/>
  <c r="I26" i="95"/>
  <c r="BV26" i="95"/>
  <c r="BX25" i="95"/>
  <c r="BW25" i="95"/>
  <c r="BV25" i="95"/>
  <c r="BU25" i="95"/>
  <c r="BT25" i="95"/>
  <c r="BS25" i="95"/>
  <c r="BR25" i="95"/>
  <c r="BQ25" i="95"/>
  <c r="BP25" i="95"/>
  <c r="BM25" i="95"/>
  <c r="BL25" i="95"/>
  <c r="BK25" i="95"/>
  <c r="BJ25" i="95"/>
  <c r="BI25" i="95"/>
  <c r="BH25" i="95"/>
  <c r="BG25" i="95"/>
  <c r="BF25" i="95"/>
  <c r="BE25" i="95"/>
  <c r="BD25" i="95"/>
  <c r="BC25" i="95"/>
  <c r="BB25" i="95"/>
  <c r="BA25" i="95"/>
  <c r="AZ25" i="95"/>
  <c r="AY25" i="95"/>
  <c r="AX25" i="95"/>
  <c r="AW25" i="95"/>
  <c r="N25" i="95"/>
  <c r="M25" i="95"/>
  <c r="BX24" i="95"/>
  <c r="BW24" i="95"/>
  <c r="BV24" i="95"/>
  <c r="BU24" i="95"/>
  <c r="BT24" i="95"/>
  <c r="BS24" i="95"/>
  <c r="BR24" i="95"/>
  <c r="BQ24" i="95"/>
  <c r="BP24" i="95"/>
  <c r="BM24" i="95"/>
  <c r="BL24" i="95"/>
  <c r="BK24" i="95"/>
  <c r="BJ24" i="95"/>
  <c r="BI24" i="95"/>
  <c r="BH24" i="95"/>
  <c r="BG24" i="95"/>
  <c r="BF24" i="95"/>
  <c r="BE24" i="95"/>
  <c r="BD24" i="95"/>
  <c r="BC24" i="95"/>
  <c r="BB24" i="95"/>
  <c r="BA24" i="95"/>
  <c r="AZ24" i="95"/>
  <c r="AY24" i="95"/>
  <c r="AX24" i="95"/>
  <c r="AW24" i="95"/>
  <c r="N24" i="95"/>
  <c r="M24" i="95"/>
  <c r="BX23" i="95"/>
  <c r="BW23" i="95"/>
  <c r="BV23" i="95"/>
  <c r="BU23" i="95"/>
  <c r="BT23" i="95"/>
  <c r="BS23" i="95"/>
  <c r="BR23" i="95"/>
  <c r="BQ23" i="95"/>
  <c r="BP23" i="95"/>
  <c r="BM23" i="95"/>
  <c r="BL23" i="95"/>
  <c r="BK23" i="95"/>
  <c r="BJ23" i="95"/>
  <c r="BI23" i="95"/>
  <c r="BH23" i="95"/>
  <c r="BG23" i="95"/>
  <c r="BF23" i="95"/>
  <c r="BE23" i="95"/>
  <c r="BD23" i="95"/>
  <c r="BC23" i="95"/>
  <c r="BB23" i="95"/>
  <c r="BA23" i="95"/>
  <c r="AZ23" i="95"/>
  <c r="AY23" i="95"/>
  <c r="AX23" i="95"/>
  <c r="AW23" i="95"/>
  <c r="N23" i="95"/>
  <c r="M23" i="95"/>
  <c r="BX22" i="95"/>
  <c r="BW22" i="95"/>
  <c r="BV22" i="95"/>
  <c r="BU22" i="95"/>
  <c r="BT22" i="95"/>
  <c r="BS22" i="95"/>
  <c r="BR22" i="95"/>
  <c r="BQ22" i="95"/>
  <c r="BP22" i="95"/>
  <c r="BM22" i="95"/>
  <c r="BL22" i="95"/>
  <c r="BK22" i="95"/>
  <c r="BJ22" i="95"/>
  <c r="BI22" i="95"/>
  <c r="BH22" i="95"/>
  <c r="BG22" i="95"/>
  <c r="BF22" i="95"/>
  <c r="BE22" i="95"/>
  <c r="BE20" i="95"/>
  <c r="DR20" i="95"/>
  <c r="BD22" i="95"/>
  <c r="BC22" i="95"/>
  <c r="BC20" i="95"/>
  <c r="DP20" i="95"/>
  <c r="BB22" i="95"/>
  <c r="BA22" i="95"/>
  <c r="AZ22" i="95"/>
  <c r="AY22" i="95"/>
  <c r="AX22" i="95"/>
  <c r="AW22" i="95"/>
  <c r="AW20" i="95"/>
  <c r="DJ20" i="95"/>
  <c r="N22" i="95"/>
  <c r="M22" i="95"/>
  <c r="BX21" i="95"/>
  <c r="BW21" i="95"/>
  <c r="BV21" i="95"/>
  <c r="BU21" i="95"/>
  <c r="BT21" i="95"/>
  <c r="BS21" i="95"/>
  <c r="BR21" i="95"/>
  <c r="BQ21" i="95"/>
  <c r="BP21" i="95"/>
  <c r="BM21" i="95"/>
  <c r="BL21" i="95"/>
  <c r="BK21" i="95"/>
  <c r="BJ21" i="95"/>
  <c r="BI21" i="95"/>
  <c r="BH21" i="95"/>
  <c r="BG21" i="95"/>
  <c r="BF21" i="95"/>
  <c r="BE21" i="95"/>
  <c r="BD21" i="95"/>
  <c r="BC21" i="95"/>
  <c r="BB21" i="95"/>
  <c r="BA21" i="95"/>
  <c r="BA20" i="95"/>
  <c r="DN20" i="95"/>
  <c r="AZ21" i="95"/>
  <c r="AY21" i="95"/>
  <c r="AY20" i="95"/>
  <c r="DL20" i="95"/>
  <c r="AX21" i="95"/>
  <c r="AW21" i="95"/>
  <c r="N21" i="95"/>
  <c r="M21" i="95"/>
  <c r="DQ20" i="95"/>
  <c r="DO20" i="95"/>
  <c r="DH20" i="95"/>
  <c r="DF20" i="95"/>
  <c r="CZ20" i="95"/>
  <c r="CX20" i="95"/>
  <c r="CT20" i="95"/>
  <c r="CS20" i="95"/>
  <c r="CR20" i="95"/>
  <c r="CQ20" i="95"/>
  <c r="CP20" i="95"/>
  <c r="CO20" i="95"/>
  <c r="CN20" i="95"/>
  <c r="CM20" i="95"/>
  <c r="CL20" i="95"/>
  <c r="CK20" i="95"/>
  <c r="CJ20" i="95"/>
  <c r="CI20" i="95"/>
  <c r="CH20" i="95"/>
  <c r="CG20" i="95"/>
  <c r="CF20" i="95"/>
  <c r="CE20" i="95"/>
  <c r="CD20" i="95"/>
  <c r="CC20" i="95"/>
  <c r="CA20" i="95"/>
  <c r="BY20" i="95"/>
  <c r="BU20" i="95"/>
  <c r="BT20" i="95"/>
  <c r="BS20" i="95"/>
  <c r="BR20" i="95"/>
  <c r="BQ20" i="95"/>
  <c r="BP20" i="95"/>
  <c r="BI20" i="95"/>
  <c r="DV20" i="95"/>
  <c r="BG20" i="95"/>
  <c r="DT20" i="95"/>
  <c r="BF20" i="95"/>
  <c r="DS20" i="95"/>
  <c r="BD20" i="95"/>
  <c r="BB20" i="95"/>
  <c r="AZ20" i="95"/>
  <c r="DM20" i="95"/>
  <c r="AX20" i="95"/>
  <c r="DK20" i="95"/>
  <c r="AU20" i="95"/>
  <c r="AT20" i="95"/>
  <c r="BM20" i="95"/>
  <c r="DZ20" i="95"/>
  <c r="AS20" i="95"/>
  <c r="AR20" i="95"/>
  <c r="AQ20" i="95"/>
  <c r="DD20" i="95"/>
  <c r="AP20" i="95"/>
  <c r="AO20" i="95"/>
  <c r="DB20" i="95"/>
  <c r="AN20" i="95"/>
  <c r="DA20" i="95"/>
  <c r="AM20" i="95"/>
  <c r="AL20" i="95"/>
  <c r="CY20" i="95"/>
  <c r="AK20" i="95"/>
  <c r="AJ20" i="95"/>
  <c r="AI20" i="95"/>
  <c r="CV20" i="95"/>
  <c r="AH20" i="95"/>
  <c r="CU20" i="95"/>
  <c r="L20" i="95"/>
  <c r="N20" i="95"/>
  <c r="K20" i="95"/>
  <c r="BX20" i="95"/>
  <c r="J20" i="95"/>
  <c r="BW20" i="95"/>
  <c r="I20" i="95"/>
  <c r="BV20" i="95"/>
  <c r="BX19" i="95"/>
  <c r="BW19" i="95"/>
  <c r="BV19" i="95"/>
  <c r="BU19" i="95"/>
  <c r="BT19" i="95"/>
  <c r="BS19" i="95"/>
  <c r="BR19" i="95"/>
  <c r="BQ19" i="95"/>
  <c r="BP19" i="95"/>
  <c r="BM19" i="95"/>
  <c r="BL19" i="95"/>
  <c r="BK19" i="95"/>
  <c r="BJ19" i="95"/>
  <c r="BI19" i="95"/>
  <c r="BH19" i="95"/>
  <c r="BG19" i="95"/>
  <c r="BF19" i="95"/>
  <c r="BE19" i="95"/>
  <c r="BD19" i="95"/>
  <c r="BC19" i="95"/>
  <c r="BB19" i="95"/>
  <c r="BA19" i="95"/>
  <c r="AZ19" i="95"/>
  <c r="AY19" i="95"/>
  <c r="AX19" i="95"/>
  <c r="AW19" i="95"/>
  <c r="N19" i="95"/>
  <c r="M19" i="95"/>
  <c r="BX18" i="95"/>
  <c r="BW18" i="95"/>
  <c r="BV18" i="95"/>
  <c r="BU18" i="95"/>
  <c r="BT18" i="95"/>
  <c r="BS18" i="95"/>
  <c r="BR18" i="95"/>
  <c r="BQ18" i="95"/>
  <c r="BP18" i="95"/>
  <c r="BM18" i="95"/>
  <c r="BL18" i="95"/>
  <c r="BK18" i="95"/>
  <c r="BJ18" i="95"/>
  <c r="BI18" i="95"/>
  <c r="BH18" i="95"/>
  <c r="BG18" i="95"/>
  <c r="BF18" i="95"/>
  <c r="BE18" i="95"/>
  <c r="BD18" i="95"/>
  <c r="BC18" i="95"/>
  <c r="BB18" i="95"/>
  <c r="BA18" i="95"/>
  <c r="AZ18" i="95"/>
  <c r="AY18" i="95"/>
  <c r="AX18" i="95"/>
  <c r="AW18" i="95"/>
  <c r="N18" i="95"/>
  <c r="M18" i="95"/>
  <c r="BX17" i="95"/>
  <c r="BW17" i="95"/>
  <c r="BV17" i="95"/>
  <c r="BU17" i="95"/>
  <c r="BT17" i="95"/>
  <c r="BS17" i="95"/>
  <c r="BR17" i="95"/>
  <c r="BQ17" i="95"/>
  <c r="BP17" i="95"/>
  <c r="BM17" i="95"/>
  <c r="BL17" i="95"/>
  <c r="BK17" i="95"/>
  <c r="BJ17" i="95"/>
  <c r="BI17" i="95"/>
  <c r="BH17" i="95"/>
  <c r="BG17" i="95"/>
  <c r="BF17" i="95"/>
  <c r="BE17" i="95"/>
  <c r="BD17" i="95"/>
  <c r="BC17" i="95"/>
  <c r="BB17" i="95"/>
  <c r="BA17" i="95"/>
  <c r="AZ17" i="95"/>
  <c r="AY17" i="95"/>
  <c r="AX17" i="95"/>
  <c r="AW17" i="95"/>
  <c r="N17" i="95"/>
  <c r="M17" i="95"/>
  <c r="BX16" i="95"/>
  <c r="BW16" i="95"/>
  <c r="BV16" i="95"/>
  <c r="BU16" i="95"/>
  <c r="BT16" i="95"/>
  <c r="BS16" i="95"/>
  <c r="BR16" i="95"/>
  <c r="BQ16" i="95"/>
  <c r="BP16" i="95"/>
  <c r="BM16" i="95"/>
  <c r="BL16" i="95"/>
  <c r="BK16" i="95"/>
  <c r="BJ16" i="95"/>
  <c r="BI16" i="95"/>
  <c r="BH16" i="95"/>
  <c r="BG16" i="95"/>
  <c r="BF16" i="95"/>
  <c r="BE16" i="95"/>
  <c r="BD16" i="95"/>
  <c r="BC16" i="95"/>
  <c r="BB16" i="95"/>
  <c r="BA16" i="95"/>
  <c r="AZ16" i="95"/>
  <c r="AY16" i="95"/>
  <c r="AX16" i="95"/>
  <c r="AW16" i="95"/>
  <c r="N16" i="95"/>
  <c r="M16" i="95"/>
  <c r="BX15" i="95"/>
  <c r="BW15" i="95"/>
  <c r="BV15" i="95"/>
  <c r="BU15" i="95"/>
  <c r="BT15" i="95"/>
  <c r="BS15" i="95"/>
  <c r="BR15" i="95"/>
  <c r="BQ15" i="95"/>
  <c r="BP15" i="95"/>
  <c r="BM15" i="95"/>
  <c r="BL15" i="95"/>
  <c r="BK15" i="95"/>
  <c r="BJ15" i="95"/>
  <c r="BI15" i="95"/>
  <c r="BH15" i="95"/>
  <c r="BG15" i="95"/>
  <c r="BF15" i="95"/>
  <c r="BE15" i="95"/>
  <c r="BE13" i="95"/>
  <c r="DR13" i="95"/>
  <c r="BD15" i="95"/>
  <c r="BC15" i="95"/>
  <c r="BB15" i="95"/>
  <c r="BA15" i="95"/>
  <c r="AZ15" i="95"/>
  <c r="AY15" i="95"/>
  <c r="AX15" i="95"/>
  <c r="AW15" i="95"/>
  <c r="AW13" i="95"/>
  <c r="DJ13" i="95"/>
  <c r="N15" i="95"/>
  <c r="M15" i="95"/>
  <c r="BX14" i="95"/>
  <c r="BW14" i="95"/>
  <c r="BV14" i="95"/>
  <c r="BU14" i="95"/>
  <c r="BT14" i="95"/>
  <c r="BS14" i="95"/>
  <c r="BR14" i="95"/>
  <c r="BQ14" i="95"/>
  <c r="BP14" i="95"/>
  <c r="BM14" i="95"/>
  <c r="BL14" i="95"/>
  <c r="BK14" i="95"/>
  <c r="BJ14" i="95"/>
  <c r="BI14" i="95"/>
  <c r="BH14" i="95"/>
  <c r="BG14" i="95"/>
  <c r="BF14" i="95"/>
  <c r="BE14" i="95"/>
  <c r="BD14" i="95"/>
  <c r="BC14" i="95"/>
  <c r="BC13" i="95"/>
  <c r="BB14" i="95"/>
  <c r="BA14" i="95"/>
  <c r="BA13" i="95"/>
  <c r="DN13" i="95"/>
  <c r="AZ14" i="95"/>
  <c r="AY14" i="95"/>
  <c r="AX14" i="95"/>
  <c r="AW14" i="95"/>
  <c r="N14" i="95"/>
  <c r="M14" i="95"/>
  <c r="DS13" i="95"/>
  <c r="DQ13" i="95"/>
  <c r="DK13" i="95"/>
  <c r="DH13" i="95"/>
  <c r="DB13" i="95"/>
  <c r="CZ13" i="95"/>
  <c r="CT13" i="95"/>
  <c r="CS13" i="95"/>
  <c r="CR13" i="95"/>
  <c r="CQ13" i="95"/>
  <c r="CP13" i="95"/>
  <c r="CO13" i="95"/>
  <c r="CN13" i="95"/>
  <c r="CM13" i="95"/>
  <c r="CL13" i="95"/>
  <c r="CK13" i="95"/>
  <c r="CJ13" i="95"/>
  <c r="CI13" i="95"/>
  <c r="CH13" i="95"/>
  <c r="CG13" i="95"/>
  <c r="CF13" i="95"/>
  <c r="CE13" i="95"/>
  <c r="CD13" i="95"/>
  <c r="CC13" i="95"/>
  <c r="BU13" i="95"/>
  <c r="BT13" i="95"/>
  <c r="BS13" i="95"/>
  <c r="BR13" i="95"/>
  <c r="BQ13" i="95"/>
  <c r="BP13" i="95"/>
  <c r="BK13" i="95"/>
  <c r="DX13" i="95"/>
  <c r="BI13" i="95"/>
  <c r="DV13" i="95"/>
  <c r="BF13" i="95"/>
  <c r="BD13" i="95"/>
  <c r="BB13" i="95"/>
  <c r="DO13" i="95"/>
  <c r="AZ13" i="95"/>
  <c r="DM13" i="95"/>
  <c r="AY13" i="95"/>
  <c r="DL13" i="95"/>
  <c r="AX13" i="95"/>
  <c r="AU13" i="95"/>
  <c r="AT13" i="95"/>
  <c r="AS13" i="95"/>
  <c r="DF13" i="95"/>
  <c r="AR13" i="95"/>
  <c r="AQ13" i="95"/>
  <c r="DD13" i="95"/>
  <c r="AP13" i="95"/>
  <c r="DC13" i="95"/>
  <c r="AO13" i="95"/>
  <c r="AN13" i="95"/>
  <c r="DA13" i="95"/>
  <c r="AM13" i="95"/>
  <c r="AL13" i="95"/>
  <c r="AK13" i="95"/>
  <c r="CX13" i="95"/>
  <c r="AJ13" i="95"/>
  <c r="AI13" i="95"/>
  <c r="CV13" i="95"/>
  <c r="AH13" i="95"/>
  <c r="BG13" i="95"/>
  <c r="DT13" i="95"/>
  <c r="L13" i="95"/>
  <c r="BY13" i="95"/>
  <c r="K13" i="95"/>
  <c r="J13" i="95"/>
  <c r="BW13" i="95"/>
  <c r="I13" i="95"/>
  <c r="BX12" i="95"/>
  <c r="BW12" i="95"/>
  <c r="BV12" i="95"/>
  <c r="BU12" i="95"/>
  <c r="BT12" i="95"/>
  <c r="BS12" i="95"/>
  <c r="BR12" i="95"/>
  <c r="BQ12" i="95"/>
  <c r="BP12" i="95"/>
  <c r="BM12" i="95"/>
  <c r="BL12" i="95"/>
  <c r="BK12" i="95"/>
  <c r="BJ12" i="95"/>
  <c r="BI12" i="95"/>
  <c r="BG12" i="95"/>
  <c r="BF12" i="95"/>
  <c r="BE12" i="95"/>
  <c r="BD12" i="95"/>
  <c r="BC12" i="95"/>
  <c r="BB12" i="95"/>
  <c r="BA12" i="95"/>
  <c r="BA6" i="95"/>
  <c r="AZ12" i="95"/>
  <c r="AY12" i="95"/>
  <c r="AX12" i="95"/>
  <c r="AW12" i="95"/>
  <c r="N12" i="95"/>
  <c r="M12" i="95"/>
  <c r="BX11" i="95"/>
  <c r="BW11" i="95"/>
  <c r="BV11" i="95"/>
  <c r="BU11" i="95"/>
  <c r="BT11" i="95"/>
  <c r="BS11" i="95"/>
  <c r="BR11" i="95"/>
  <c r="BQ11" i="95"/>
  <c r="BP11" i="95"/>
  <c r="BF11" i="95"/>
  <c r="BE11" i="95"/>
  <c r="BD11" i="95"/>
  <c r="BD6" i="95"/>
  <c r="BC11" i="95"/>
  <c r="BB11" i="95"/>
  <c r="BA11" i="95"/>
  <c r="AZ11" i="95"/>
  <c r="AY11" i="95"/>
  <c r="AX11" i="95"/>
  <c r="AW11" i="95"/>
  <c r="N11" i="95"/>
  <c r="M11" i="95"/>
  <c r="BX10" i="95"/>
  <c r="BW10" i="95"/>
  <c r="BV10" i="95"/>
  <c r="BU10" i="95"/>
  <c r="BT10" i="95"/>
  <c r="BS10" i="95"/>
  <c r="BR10" i="95"/>
  <c r="BQ10" i="95"/>
  <c r="BP10" i="95"/>
  <c r="BM10" i="95"/>
  <c r="BL10" i="95"/>
  <c r="BK10" i="95"/>
  <c r="BJ10" i="95"/>
  <c r="BI10" i="95"/>
  <c r="BH10" i="95"/>
  <c r="BG10" i="95"/>
  <c r="BF10" i="95"/>
  <c r="BE10" i="95"/>
  <c r="BD10" i="95"/>
  <c r="BC10" i="95"/>
  <c r="BB10" i="95"/>
  <c r="BA10" i="95"/>
  <c r="AZ10" i="95"/>
  <c r="AY10" i="95"/>
  <c r="AX10" i="95"/>
  <c r="AW10" i="95"/>
  <c r="N10" i="95"/>
  <c r="M10" i="95"/>
  <c r="BX9" i="95"/>
  <c r="BW9" i="95"/>
  <c r="BV9" i="95"/>
  <c r="BU9" i="95"/>
  <c r="BT9" i="95"/>
  <c r="BS9" i="95"/>
  <c r="BR9" i="95"/>
  <c r="BQ9" i="95"/>
  <c r="BP9" i="95"/>
  <c r="BM9" i="95"/>
  <c r="BL9" i="95"/>
  <c r="BK9" i="95"/>
  <c r="BJ9" i="95"/>
  <c r="BI9" i="95"/>
  <c r="BH9" i="95"/>
  <c r="BG9" i="95"/>
  <c r="BF9" i="95"/>
  <c r="BE9" i="95"/>
  <c r="BD9" i="95"/>
  <c r="BC9" i="95"/>
  <c r="BB9" i="95"/>
  <c r="BA9" i="95"/>
  <c r="AZ9" i="95"/>
  <c r="AY9" i="95"/>
  <c r="AX9" i="95"/>
  <c r="AW9" i="95"/>
  <c r="N9" i="95"/>
  <c r="M9" i="95"/>
  <c r="BX8" i="95"/>
  <c r="BW8" i="95"/>
  <c r="BV8" i="95"/>
  <c r="BU8" i="95"/>
  <c r="BT8" i="95"/>
  <c r="BS8" i="95"/>
  <c r="BR8" i="95"/>
  <c r="BQ8" i="95"/>
  <c r="BP8" i="95"/>
  <c r="BM8" i="95"/>
  <c r="BL8" i="95"/>
  <c r="BK8" i="95"/>
  <c r="BJ8" i="95"/>
  <c r="BI8" i="95"/>
  <c r="BH8" i="95"/>
  <c r="BG8" i="95"/>
  <c r="BF8" i="95"/>
  <c r="BE8" i="95"/>
  <c r="BD8" i="95"/>
  <c r="BC8" i="95"/>
  <c r="BB8" i="95"/>
  <c r="BA8" i="95"/>
  <c r="AZ8" i="95"/>
  <c r="AY8" i="95"/>
  <c r="AY6" i="95"/>
  <c r="AX8" i="95"/>
  <c r="AW8" i="95"/>
  <c r="N8" i="95"/>
  <c r="M8" i="95"/>
  <c r="BX7" i="95"/>
  <c r="BW7" i="95"/>
  <c r="BV7" i="95"/>
  <c r="BU7" i="95"/>
  <c r="BT7" i="95"/>
  <c r="BS7" i="95"/>
  <c r="BR7" i="95"/>
  <c r="BQ7" i="95"/>
  <c r="BP7" i="95"/>
  <c r="BM7" i="95"/>
  <c r="BL7" i="95"/>
  <c r="BK7" i="95"/>
  <c r="BJ7" i="95"/>
  <c r="BI7" i="95"/>
  <c r="BH7" i="95"/>
  <c r="BG7" i="95"/>
  <c r="BF7" i="95"/>
  <c r="BE7" i="95"/>
  <c r="BD7" i="95"/>
  <c r="BC7" i="95"/>
  <c r="BB7" i="95"/>
  <c r="BA7" i="95"/>
  <c r="AZ7" i="95"/>
  <c r="AY7" i="95"/>
  <c r="AX7" i="95"/>
  <c r="AW7" i="95"/>
  <c r="N7" i="95"/>
  <c r="M7" i="95"/>
  <c r="DV6" i="95"/>
  <c r="DN6" i="95"/>
  <c r="DL6" i="95"/>
  <c r="DF6" i="95"/>
  <c r="DE6" i="95"/>
  <c r="DC6" i="95"/>
  <c r="CX6" i="95"/>
  <c r="CW6" i="95"/>
  <c r="CU6" i="95"/>
  <c r="CT6" i="95"/>
  <c r="CS6" i="95"/>
  <c r="CR6" i="95"/>
  <c r="CQ6" i="95"/>
  <c r="CP6" i="95"/>
  <c r="CO6" i="95"/>
  <c r="CN6" i="95"/>
  <c r="CM6" i="95"/>
  <c r="CL6" i="95"/>
  <c r="CK6" i="95"/>
  <c r="CJ6" i="95"/>
  <c r="CI6" i="95"/>
  <c r="CH6" i="95"/>
  <c r="CG6" i="95"/>
  <c r="CF6" i="95"/>
  <c r="CE6" i="95"/>
  <c r="CD6" i="95"/>
  <c r="CC6" i="95"/>
  <c r="BX6" i="95"/>
  <c r="BV6" i="95"/>
  <c r="BU6" i="95"/>
  <c r="BT6" i="95"/>
  <c r="BS6" i="95"/>
  <c r="BR6" i="95"/>
  <c r="BQ6" i="95"/>
  <c r="BP6" i="95"/>
  <c r="BL6" i="95"/>
  <c r="DY6" i="95"/>
  <c r="BK6" i="95"/>
  <c r="DX6" i="95"/>
  <c r="BH6" i="95"/>
  <c r="BF6" i="95"/>
  <c r="BE6" i="95"/>
  <c r="DR6" i="95"/>
  <c r="BC6" i="95"/>
  <c r="DP6" i="95"/>
  <c r="AX6" i="95"/>
  <c r="AU6" i="95"/>
  <c r="AT6" i="95"/>
  <c r="DG6" i="95"/>
  <c r="AS6" i="95"/>
  <c r="AR6" i="95"/>
  <c r="AQ6" i="95"/>
  <c r="AQ59" i="95"/>
  <c r="DD59" i="95"/>
  <c r="AP6" i="95"/>
  <c r="AO6" i="95"/>
  <c r="AN6" i="95"/>
  <c r="DA6" i="95"/>
  <c r="AM6" i="95"/>
  <c r="AL6" i="95"/>
  <c r="BI6" i="95"/>
  <c r="AK6" i="95"/>
  <c r="AJ6" i="95"/>
  <c r="AI6" i="95"/>
  <c r="AI59" i="95"/>
  <c r="CV59" i="95"/>
  <c r="AH6" i="95"/>
  <c r="N6" i="95"/>
  <c r="CA6" i="95"/>
  <c r="L6" i="95"/>
  <c r="K6" i="95"/>
  <c r="M6" i="95"/>
  <c r="BZ6" i="95"/>
  <c r="J6" i="95"/>
  <c r="I6" i="95"/>
  <c r="DZ4" i="95"/>
  <c r="DY4" i="95"/>
  <c r="DX4" i="95"/>
  <c r="DW4" i="95"/>
  <c r="DV4" i="95"/>
  <c r="DU4" i="95"/>
  <c r="DT4" i="95"/>
  <c r="DS4" i="95"/>
  <c r="DR4" i="95"/>
  <c r="DQ4" i="95"/>
  <c r="DP4" i="95"/>
  <c r="DO4" i="95"/>
  <c r="DN4" i="95"/>
  <c r="DM4" i="95"/>
  <c r="DL4" i="95"/>
  <c r="DK4" i="95"/>
  <c r="DJ4" i="95"/>
  <c r="CA4" i="95"/>
  <c r="BZ4" i="95"/>
  <c r="N44" i="93"/>
  <c r="M44" i="93"/>
  <c r="BO38" i="93"/>
  <c r="BG38" i="93"/>
  <c r="AW38" i="93"/>
  <c r="BP38" i="93"/>
  <c r="BN38" i="93"/>
  <c r="BL38" i="93"/>
  <c r="BK38" i="93"/>
  <c r="BH38" i="93"/>
  <c r="BD38" i="93"/>
  <c r="BC38" i="93"/>
  <c r="BB38" i="93"/>
  <c r="AZ38" i="93"/>
  <c r="AY38" i="93"/>
  <c r="N38" i="93"/>
  <c r="M38" i="93"/>
  <c r="BL37" i="93"/>
  <c r="BI37" i="93"/>
  <c r="BD37" i="93"/>
  <c r="BB37" i="93"/>
  <c r="BA37" i="93"/>
  <c r="BM37" i="93"/>
  <c r="AJ35" i="93"/>
  <c r="BH37" i="93"/>
  <c r="BE37" i="93"/>
  <c r="AZ37" i="93"/>
  <c r="M37" i="93"/>
  <c r="BM36" i="93"/>
  <c r="BE36" i="93"/>
  <c r="BO36" i="93"/>
  <c r="BT36" i="93"/>
  <c r="BJ36" i="93"/>
  <c r="BI36" i="93"/>
  <c r="BF36" i="93"/>
  <c r="W35" i="93"/>
  <c r="BB36" i="93"/>
  <c r="BA36" i="93"/>
  <c r="M36" i="93"/>
  <c r="G35" i="93"/>
  <c r="F35" i="93"/>
  <c r="AO35" i="93"/>
  <c r="AG35" i="93"/>
  <c r="AD35" i="93"/>
  <c r="AA35" i="93"/>
  <c r="Y35" i="93"/>
  <c r="Q35" i="93"/>
  <c r="E35" i="93"/>
  <c r="BT33" i="93"/>
  <c r="BN33" i="93"/>
  <c r="AV33" i="93"/>
  <c r="BJ33" i="93"/>
  <c r="BI33" i="93"/>
  <c r="BH33" i="93"/>
  <c r="BF33" i="93"/>
  <c r="BB33" i="93"/>
  <c r="M33" i="93"/>
  <c r="N33" i="93"/>
  <c r="AW32" i="93"/>
  <c r="BP32" i="93"/>
  <c r="BO32" i="93"/>
  <c r="BL32" i="93"/>
  <c r="BK32" i="93"/>
  <c r="BJ32" i="93"/>
  <c r="BH32" i="93"/>
  <c r="BG32" i="93"/>
  <c r="BC32" i="93"/>
  <c r="BB32" i="93"/>
  <c r="BA32" i="93"/>
  <c r="N32" i="93"/>
  <c r="M32" i="93"/>
  <c r="BI31" i="93"/>
  <c r="BH31" i="93"/>
  <c r="BG31" i="93"/>
  <c r="BA31" i="93"/>
  <c r="BM31" i="93"/>
  <c r="BL31" i="93"/>
  <c r="BF31" i="93"/>
  <c r="BE31" i="93"/>
  <c r="BD31" i="93"/>
  <c r="AZ31" i="93"/>
  <c r="AY31" i="93"/>
  <c r="BD30" i="93"/>
  <c r="BT30" i="93"/>
  <c r="BO30" i="93"/>
  <c r="BN30" i="93"/>
  <c r="BM30" i="93"/>
  <c r="BJ30" i="93"/>
  <c r="BI30" i="93"/>
  <c r="BH30" i="93"/>
  <c r="BF30" i="93"/>
  <c r="BE30" i="93"/>
  <c r="BB30" i="93"/>
  <c r="BA30" i="93"/>
  <c r="M30" i="93"/>
  <c r="BO29" i="93"/>
  <c r="BN29" i="93"/>
  <c r="BG29" i="93"/>
  <c r="BF29" i="93"/>
  <c r="AW29" i="93"/>
  <c r="AV29" i="93"/>
  <c r="BP29" i="93"/>
  <c r="BT29" i="93"/>
  <c r="BK29" i="93"/>
  <c r="BJ29" i="93"/>
  <c r="BC29" i="93"/>
  <c r="BB29" i="93"/>
  <c r="N29" i="93"/>
  <c r="M29" i="93"/>
  <c r="I27" i="93"/>
  <c r="AW28" i="93"/>
  <c r="BP28" i="93"/>
  <c r="BL28" i="93"/>
  <c r="BK28" i="93"/>
  <c r="AK27" i="93"/>
  <c r="BH28" i="93"/>
  <c r="BG28" i="93"/>
  <c r="BD28" i="93"/>
  <c r="BC28" i="93"/>
  <c r="AZ28" i="93"/>
  <c r="X27" i="93"/>
  <c r="BH25" i="93"/>
  <c r="BG25" i="93"/>
  <c r="AZ25" i="93"/>
  <c r="AY25" i="93"/>
  <c r="BL25" i="93"/>
  <c r="BD25" i="93"/>
  <c r="BR23" i="93"/>
  <c r="BQ23" i="93"/>
  <c r="BF23" i="93"/>
  <c r="BB23" i="93"/>
  <c r="AW23" i="93"/>
  <c r="AV23" i="93"/>
  <c r="AA21" i="93"/>
  <c r="BA23" i="93"/>
  <c r="AZ23" i="93"/>
  <c r="H21" i="93"/>
  <c r="BM22" i="93"/>
  <c r="BI22" i="93"/>
  <c r="BE22" i="93"/>
  <c r="BA22" i="93"/>
  <c r="AZ22" i="93"/>
  <c r="AV22" i="93"/>
  <c r="BO22" i="93"/>
  <c r="BG22" i="93"/>
  <c r="G21" i="93"/>
  <c r="F21" i="93"/>
  <c r="AT21" i="93"/>
  <c r="AS21" i="93"/>
  <c r="AQ21" i="93"/>
  <c r="AP21" i="93"/>
  <c r="AO21" i="93"/>
  <c r="AL21" i="93"/>
  <c r="AK21" i="93"/>
  <c r="AI21" i="93"/>
  <c r="AH21" i="93"/>
  <c r="AD21" i="93"/>
  <c r="AC21" i="93"/>
  <c r="Z21" i="93"/>
  <c r="Y21" i="93"/>
  <c r="V21" i="93"/>
  <c r="U21" i="93"/>
  <c r="S21" i="93"/>
  <c r="J21" i="93"/>
  <c r="I21" i="93"/>
  <c r="BN16" i="93"/>
  <c r="BF16" i="93"/>
  <c r="BE16" i="93"/>
  <c r="BA16" i="93"/>
  <c r="AV16" i="93"/>
  <c r="BP16" i="93"/>
  <c r="BK16" i="93"/>
  <c r="BJ16" i="93"/>
  <c r="BG16" i="93"/>
  <c r="BD16" i="93"/>
  <c r="BC16" i="93"/>
  <c r="BB16" i="93"/>
  <c r="M16" i="93"/>
  <c r="N16" i="93"/>
  <c r="BP15" i="93"/>
  <c r="BO15" i="93"/>
  <c r="BN15" i="93"/>
  <c r="BQ15" i="93"/>
  <c r="AW15" i="93"/>
  <c r="BM15" i="93"/>
  <c r="BL15" i="93"/>
  <c r="BK15" i="93"/>
  <c r="BH15" i="93"/>
  <c r="BG15" i="93"/>
  <c r="BE15" i="93"/>
  <c r="BD15" i="93"/>
  <c r="BC15" i="93"/>
  <c r="AZ15" i="93"/>
  <c r="AY15" i="93"/>
  <c r="N15" i="93"/>
  <c r="H13" i="93"/>
  <c r="BL14" i="93"/>
  <c r="BI14" i="93"/>
  <c r="BD14" i="93"/>
  <c r="BA14" i="93"/>
  <c r="BN14" i="93"/>
  <c r="BM14" i="93"/>
  <c r="BH14" i="93"/>
  <c r="BE14" i="93"/>
  <c r="V13" i="93"/>
  <c r="BC13" i="93"/>
  <c r="AZ14" i="93"/>
  <c r="E13" i="93"/>
  <c r="AU13" i="93"/>
  <c r="AP13" i="93"/>
  <c r="AN13" i="93"/>
  <c r="AM13" i="93"/>
  <c r="AF13" i="93"/>
  <c r="AE13" i="93"/>
  <c r="Z13" i="93"/>
  <c r="X13" i="93"/>
  <c r="W13" i="93"/>
  <c r="P13" i="93"/>
  <c r="L13" i="93"/>
  <c r="I13" i="93"/>
  <c r="G13" i="93"/>
  <c r="D13" i="93"/>
  <c r="BM10" i="93"/>
  <c r="BE10" i="93"/>
  <c r="BO10" i="93"/>
  <c r="BJ10" i="93"/>
  <c r="BI10" i="93"/>
  <c r="BF10" i="93"/>
  <c r="BB10" i="93"/>
  <c r="BA10" i="93"/>
  <c r="M10" i="93"/>
  <c r="BP9" i="93"/>
  <c r="BR9" i="93"/>
  <c r="BO9" i="93"/>
  <c r="BN9" i="93"/>
  <c r="BM9" i="93"/>
  <c r="BG9" i="93"/>
  <c r="BF9" i="93"/>
  <c r="AV9" i="93"/>
  <c r="BT9" i="93"/>
  <c r="BK9" i="93"/>
  <c r="BJ9" i="93"/>
  <c r="BC9" i="93"/>
  <c r="BB9" i="93"/>
  <c r="N9" i="93"/>
  <c r="M9" i="93"/>
  <c r="BP8" i="93"/>
  <c r="BH8" i="93"/>
  <c r="AZ8" i="93"/>
  <c r="AW8" i="93"/>
  <c r="BO8" i="93"/>
  <c r="BN8" i="93"/>
  <c r="BL8" i="93"/>
  <c r="BK8" i="93"/>
  <c r="BG8" i="93"/>
  <c r="BF8" i="93"/>
  <c r="BE8" i="93"/>
  <c r="BD8" i="93"/>
  <c r="BC8" i="93"/>
  <c r="N8" i="93"/>
  <c r="M8" i="93"/>
  <c r="AY8" i="93"/>
  <c r="BT7" i="93"/>
  <c r="BM7" i="93"/>
  <c r="BE7" i="93"/>
  <c r="AV7" i="93"/>
  <c r="BL7" i="93"/>
  <c r="BI7" i="93"/>
  <c r="BH7" i="93"/>
  <c r="BD7" i="93"/>
  <c r="BC7" i="93"/>
  <c r="BB7" i="93"/>
  <c r="BA7" i="93"/>
  <c r="AZ7" i="93"/>
  <c r="AY7" i="93"/>
  <c r="BO6" i="93"/>
  <c r="BN6" i="93"/>
  <c r="BF6" i="93"/>
  <c r="BM6" i="93"/>
  <c r="BL6" i="93"/>
  <c r="BJ6" i="93"/>
  <c r="BE6" i="93"/>
  <c r="BD6" i="93"/>
  <c r="BC6" i="93"/>
  <c r="BB6" i="93"/>
  <c r="BI5" i="93"/>
  <c r="AW5" i="93"/>
  <c r="BP5" i="93"/>
  <c r="BO5" i="93"/>
  <c r="BN5" i="93"/>
  <c r="BM5" i="93"/>
  <c r="AL4" i="93"/>
  <c r="BF5" i="93"/>
  <c r="T4" i="93"/>
  <c r="AZ5" i="93"/>
  <c r="AY5" i="93"/>
  <c r="C4" i="93"/>
  <c r="C11" i="93"/>
  <c r="AP4" i="93"/>
  <c r="AM4" i="93"/>
  <c r="AM11" i="93"/>
  <c r="AM18" i="93"/>
  <c r="R4" i="93"/>
  <c r="BH42" i="92"/>
  <c r="BG42" i="92"/>
  <c r="BF42" i="92"/>
  <c r="BE42" i="92"/>
  <c r="BD42" i="92"/>
  <c r="BC42" i="92"/>
  <c r="BB42" i="92"/>
  <c r="BA42" i="92"/>
  <c r="BH40" i="92"/>
  <c r="BH45" i="92"/>
  <c r="BG40" i="92"/>
  <c r="BF40" i="92"/>
  <c r="BF45" i="92"/>
  <c r="BE40" i="92"/>
  <c r="BD40" i="92"/>
  <c r="BD45" i="92"/>
  <c r="BC40" i="92"/>
  <c r="BB40" i="92"/>
  <c r="BB45" i="92"/>
  <c r="BA40" i="92"/>
  <c r="AS40" i="92"/>
  <c r="AK40" i="92"/>
  <c r="J40" i="92"/>
  <c r="BS38" i="92"/>
  <c r="BO38" i="92"/>
  <c r="BP38" i="92"/>
  <c r="BN38" i="92"/>
  <c r="BQ38" i="92"/>
  <c r="BM38" i="92"/>
  <c r="BL38" i="92"/>
  <c r="BK38" i="92"/>
  <c r="BJ38" i="92"/>
  <c r="BI38" i="92"/>
  <c r="BH38" i="92"/>
  <c r="BG38" i="92"/>
  <c r="BF38" i="92"/>
  <c r="BE38" i="92"/>
  <c r="BD38" i="92"/>
  <c r="BC38" i="92"/>
  <c r="BB38" i="92"/>
  <c r="BA38" i="92"/>
  <c r="AZ38" i="92"/>
  <c r="AY38" i="92"/>
  <c r="AW38" i="92"/>
  <c r="AV38" i="92"/>
  <c r="N38" i="92"/>
  <c r="M38" i="92"/>
  <c r="BS37" i="92"/>
  <c r="BO37" i="92"/>
  <c r="BP37" i="92"/>
  <c r="BN37" i="92"/>
  <c r="BQ37" i="92"/>
  <c r="BM37" i="92"/>
  <c r="BL37" i="92"/>
  <c r="BK37" i="92"/>
  <c r="BJ37" i="92"/>
  <c r="BI37" i="92"/>
  <c r="BH37" i="92"/>
  <c r="BG37" i="92"/>
  <c r="BF37" i="92"/>
  <c r="BE37" i="92"/>
  <c r="BD37" i="92"/>
  <c r="BC37" i="92"/>
  <c r="BB37" i="92"/>
  <c r="BA37" i="92"/>
  <c r="AZ37" i="92"/>
  <c r="AY37" i="92"/>
  <c r="AW37" i="92"/>
  <c r="AV37" i="92"/>
  <c r="N37" i="92"/>
  <c r="M37" i="92"/>
  <c r="BS36" i="92"/>
  <c r="BO36" i="92"/>
  <c r="BQ36" i="92"/>
  <c r="BN36" i="92"/>
  <c r="BM36" i="92"/>
  <c r="BL36" i="92"/>
  <c r="BK36" i="92"/>
  <c r="BJ36" i="92"/>
  <c r="BI36" i="92"/>
  <c r="BH36" i="92"/>
  <c r="BG36" i="92"/>
  <c r="BF36" i="92"/>
  <c r="BE36" i="92"/>
  <c r="BD36" i="92"/>
  <c r="BC36" i="92"/>
  <c r="BB36" i="92"/>
  <c r="BA36" i="92"/>
  <c r="AZ36" i="92"/>
  <c r="AY36" i="92"/>
  <c r="AW36" i="92"/>
  <c r="AV36" i="92"/>
  <c r="N36" i="92"/>
  <c r="M36" i="92"/>
  <c r="BN35" i="92"/>
  <c r="BM35" i="92"/>
  <c r="BL35" i="92"/>
  <c r="BH35" i="92"/>
  <c r="BG35" i="92"/>
  <c r="BF35" i="92"/>
  <c r="BE35" i="92"/>
  <c r="BD35" i="92"/>
  <c r="BC35" i="92"/>
  <c r="BB35" i="92"/>
  <c r="BA35" i="92"/>
  <c r="AZ35" i="92"/>
  <c r="AU35" i="92"/>
  <c r="AW35" i="92"/>
  <c r="AT35" i="92"/>
  <c r="BO35" i="92"/>
  <c r="AS35" i="92"/>
  <c r="BS35" i="92"/>
  <c r="AR35" i="92"/>
  <c r="AQ35" i="92"/>
  <c r="AP35" i="92"/>
  <c r="AO35" i="92"/>
  <c r="AN35" i="92"/>
  <c r="AM35" i="92"/>
  <c r="AL35" i="92"/>
  <c r="BK35" i="92"/>
  <c r="AK35" i="92"/>
  <c r="BJ35" i="92"/>
  <c r="AJ35" i="92"/>
  <c r="AI35" i="92"/>
  <c r="AH35" i="92"/>
  <c r="BI35" i="92"/>
  <c r="M35" i="92"/>
  <c r="L35" i="92"/>
  <c r="N35" i="92"/>
  <c r="K35" i="92"/>
  <c r="J35" i="92"/>
  <c r="I35" i="92"/>
  <c r="BS33" i="92"/>
  <c r="BP33" i="92"/>
  <c r="BO33" i="92"/>
  <c r="BQ33" i="92"/>
  <c r="BN33" i="92"/>
  <c r="BM33" i="92"/>
  <c r="BL33" i="92"/>
  <c r="BK33" i="92"/>
  <c r="BJ33" i="92"/>
  <c r="BI33" i="92"/>
  <c r="BH33" i="92"/>
  <c r="BG33" i="92"/>
  <c r="BF33" i="92"/>
  <c r="BE33" i="92"/>
  <c r="BD33" i="92"/>
  <c r="BC33" i="92"/>
  <c r="BB33" i="92"/>
  <c r="BA33" i="92"/>
  <c r="AZ33" i="92"/>
  <c r="AY33" i="92"/>
  <c r="AW33" i="92"/>
  <c r="AV33" i="92"/>
  <c r="N33" i="92"/>
  <c r="M33" i="92"/>
  <c r="BS32" i="92"/>
  <c r="BP32" i="92"/>
  <c r="BO32" i="92"/>
  <c r="BQ32" i="92"/>
  <c r="BN32" i="92"/>
  <c r="BM32" i="92"/>
  <c r="BL32" i="92"/>
  <c r="BK32" i="92"/>
  <c r="BJ32" i="92"/>
  <c r="BI32" i="92"/>
  <c r="BH32" i="92"/>
  <c r="BG32" i="92"/>
  <c r="BF32" i="92"/>
  <c r="BE32" i="92"/>
  <c r="BD32" i="92"/>
  <c r="BC32" i="92"/>
  <c r="BB32" i="92"/>
  <c r="BA32" i="92"/>
  <c r="AZ32" i="92"/>
  <c r="AY32" i="92"/>
  <c r="AW32" i="92"/>
  <c r="AV32" i="92"/>
  <c r="N32" i="92"/>
  <c r="M32" i="92"/>
  <c r="BS31" i="92"/>
  <c r="BP31" i="92"/>
  <c r="BO31" i="92"/>
  <c r="BQ31" i="92"/>
  <c r="BN31" i="92"/>
  <c r="BM31" i="92"/>
  <c r="BL31" i="92"/>
  <c r="BK31" i="92"/>
  <c r="BJ31" i="92"/>
  <c r="BI31" i="92"/>
  <c r="BH31" i="92"/>
  <c r="BG31" i="92"/>
  <c r="BF31" i="92"/>
  <c r="BE31" i="92"/>
  <c r="BD31" i="92"/>
  <c r="BC31" i="92"/>
  <c r="BB31" i="92"/>
  <c r="BA31" i="92"/>
  <c r="AZ31" i="92"/>
  <c r="AY31" i="92"/>
  <c r="AW31" i="92"/>
  <c r="AV31" i="92"/>
  <c r="N31" i="92"/>
  <c r="M31" i="92"/>
  <c r="BS30" i="92"/>
  <c r="BP30" i="92"/>
  <c r="BO30" i="92"/>
  <c r="BQ30" i="92"/>
  <c r="BN30" i="92"/>
  <c r="BM30" i="92"/>
  <c r="BL30" i="92"/>
  <c r="BK30" i="92"/>
  <c r="BJ30" i="92"/>
  <c r="BI30" i="92"/>
  <c r="BH30" i="92"/>
  <c r="BG30" i="92"/>
  <c r="BF30" i="92"/>
  <c r="BE30" i="92"/>
  <c r="BD30" i="92"/>
  <c r="BC30" i="92"/>
  <c r="BB30" i="92"/>
  <c r="BA30" i="92"/>
  <c r="AZ30" i="92"/>
  <c r="AY30" i="92"/>
  <c r="AW30" i="92"/>
  <c r="AV30" i="92"/>
  <c r="N30" i="92"/>
  <c r="M30" i="92"/>
  <c r="BS29" i="92"/>
  <c r="BP29" i="92"/>
  <c r="BO29" i="92"/>
  <c r="BQ29" i="92"/>
  <c r="BN29" i="92"/>
  <c r="BM29" i="92"/>
  <c r="BL29" i="92"/>
  <c r="BK29" i="92"/>
  <c r="BJ29" i="92"/>
  <c r="BI29" i="92"/>
  <c r="BH29" i="92"/>
  <c r="BG29" i="92"/>
  <c r="BF29" i="92"/>
  <c r="BE29" i="92"/>
  <c r="BD29" i="92"/>
  <c r="BC29" i="92"/>
  <c r="BB29" i="92"/>
  <c r="BA29" i="92"/>
  <c r="AZ29" i="92"/>
  <c r="AY29" i="92"/>
  <c r="AW29" i="92"/>
  <c r="AV29" i="92"/>
  <c r="N29" i="92"/>
  <c r="M29" i="92"/>
  <c r="BS28" i="92"/>
  <c r="BP28" i="92"/>
  <c r="BO28" i="92"/>
  <c r="BQ28" i="92"/>
  <c r="BN28" i="92"/>
  <c r="BM28" i="92"/>
  <c r="BL28" i="92"/>
  <c r="BK28" i="92"/>
  <c r="BJ28" i="92"/>
  <c r="BI28" i="92"/>
  <c r="BH28" i="92"/>
  <c r="BG28" i="92"/>
  <c r="BF28" i="92"/>
  <c r="BE28" i="92"/>
  <c r="BD28" i="92"/>
  <c r="BC28" i="92"/>
  <c r="BB28" i="92"/>
  <c r="BA28" i="92"/>
  <c r="AZ28" i="92"/>
  <c r="AY28" i="92"/>
  <c r="AY27" i="92"/>
  <c r="AW28" i="92"/>
  <c r="AV28" i="92"/>
  <c r="N28" i="92"/>
  <c r="M28" i="92"/>
  <c r="BN27" i="92"/>
  <c r="BH27" i="92"/>
  <c r="BG27" i="92"/>
  <c r="BF27" i="92"/>
  <c r="BE27" i="92"/>
  <c r="BD27" i="92"/>
  <c r="BC27" i="92"/>
  <c r="BB27" i="92"/>
  <c r="BA27" i="92"/>
  <c r="AZ27" i="92"/>
  <c r="AW27" i="92"/>
  <c r="AU27" i="92"/>
  <c r="AV27" i="92"/>
  <c r="AT27" i="92"/>
  <c r="AS27" i="92"/>
  <c r="AR27" i="92"/>
  <c r="BS27" i="92"/>
  <c r="AQ27" i="92"/>
  <c r="AP27" i="92"/>
  <c r="BM27" i="92"/>
  <c r="AO27" i="92"/>
  <c r="AN27" i="92"/>
  <c r="BL27" i="92"/>
  <c r="AM27" i="92"/>
  <c r="AL27" i="92"/>
  <c r="BK27" i="92"/>
  <c r="AK27" i="92"/>
  <c r="AJ27" i="92"/>
  <c r="BJ27" i="92"/>
  <c r="AI27" i="92"/>
  <c r="AH27" i="92"/>
  <c r="BI27" i="92"/>
  <c r="N27" i="92"/>
  <c r="M27" i="92"/>
  <c r="L27" i="92"/>
  <c r="K27" i="92"/>
  <c r="J27" i="92"/>
  <c r="I27" i="92"/>
  <c r="BS25" i="92"/>
  <c r="BP25" i="92"/>
  <c r="BO25" i="92"/>
  <c r="BQ25" i="92"/>
  <c r="BN25" i="92"/>
  <c r="BM25" i="92"/>
  <c r="BL25" i="92"/>
  <c r="BK25" i="92"/>
  <c r="BJ25" i="92"/>
  <c r="BI25" i="92"/>
  <c r="BH25" i="92"/>
  <c r="BG25" i="92"/>
  <c r="BF25" i="92"/>
  <c r="BE25" i="92"/>
  <c r="BD25" i="92"/>
  <c r="BC25" i="92"/>
  <c r="BB25" i="92"/>
  <c r="BA25" i="92"/>
  <c r="AZ25" i="92"/>
  <c r="AY25" i="92"/>
  <c r="AW25" i="92"/>
  <c r="AV25" i="92"/>
  <c r="N25" i="92"/>
  <c r="M25" i="92"/>
  <c r="BQ23" i="92"/>
  <c r="BP23" i="92"/>
  <c r="BH23" i="92"/>
  <c r="BG23" i="92"/>
  <c r="BF23" i="92"/>
  <c r="BE23" i="92"/>
  <c r="BD23" i="92"/>
  <c r="BC23" i="92"/>
  <c r="BB23" i="92"/>
  <c r="BA23" i="92"/>
  <c r="AZ23" i="92"/>
  <c r="AY23" i="92"/>
  <c r="AW23" i="92"/>
  <c r="AV23" i="92"/>
  <c r="BS22" i="92"/>
  <c r="BP22" i="92"/>
  <c r="BO22" i="92"/>
  <c r="BQ22" i="92"/>
  <c r="BN22" i="92"/>
  <c r="BM22" i="92"/>
  <c r="BL22" i="92"/>
  <c r="BK22" i="92"/>
  <c r="BJ22" i="92"/>
  <c r="BI22" i="92"/>
  <c r="BH22" i="92"/>
  <c r="BG22" i="92"/>
  <c r="BF22" i="92"/>
  <c r="BE22" i="92"/>
  <c r="BD22" i="92"/>
  <c r="BC22" i="92"/>
  <c r="BB22" i="92"/>
  <c r="BA22" i="92"/>
  <c r="AZ22" i="92"/>
  <c r="AY22" i="92"/>
  <c r="AY21" i="92"/>
  <c r="AW22" i="92"/>
  <c r="AV22" i="92"/>
  <c r="N22" i="92"/>
  <c r="M22" i="92"/>
  <c r="BN21" i="92"/>
  <c r="BH21" i="92"/>
  <c r="BG21" i="92"/>
  <c r="BF21" i="92"/>
  <c r="BE21" i="92"/>
  <c r="BD21" i="92"/>
  <c r="BC21" i="92"/>
  <c r="BB21" i="92"/>
  <c r="BA21" i="92"/>
  <c r="AW21" i="92"/>
  <c r="AU21" i="92"/>
  <c r="AV21" i="92"/>
  <c r="AT21" i="92"/>
  <c r="AT40" i="92"/>
  <c r="AS21" i="92"/>
  <c r="AR21" i="92"/>
  <c r="AR40" i="92"/>
  <c r="AQ21" i="92"/>
  <c r="AQ40" i="92"/>
  <c r="AP21" i="92"/>
  <c r="BM21" i="92"/>
  <c r="AO21" i="92"/>
  <c r="BL21" i="92"/>
  <c r="AN21" i="92"/>
  <c r="AN40" i="92"/>
  <c r="AM21" i="92"/>
  <c r="AM40" i="92"/>
  <c r="AL21" i="92"/>
  <c r="BK21" i="92"/>
  <c r="AK21" i="92"/>
  <c r="AJ21" i="92"/>
  <c r="AJ40" i="92"/>
  <c r="BJ40" i="92"/>
  <c r="AI21" i="92"/>
  <c r="AI40" i="92"/>
  <c r="AH21" i="92"/>
  <c r="AH40" i="92"/>
  <c r="BI40" i="92"/>
  <c r="N21" i="92"/>
  <c r="L21" i="92"/>
  <c r="L40" i="92"/>
  <c r="K21" i="92"/>
  <c r="M21" i="92"/>
  <c r="J21" i="92"/>
  <c r="I21" i="92"/>
  <c r="I40" i="92"/>
  <c r="BH18" i="92"/>
  <c r="BG18" i="92"/>
  <c r="BF18" i="92"/>
  <c r="BS16" i="92"/>
  <c r="BP16" i="92"/>
  <c r="BO16" i="92"/>
  <c r="BQ16" i="92"/>
  <c r="BN16" i="92"/>
  <c r="BM16" i="92"/>
  <c r="BL16" i="92"/>
  <c r="BK16" i="92"/>
  <c r="BJ16" i="92"/>
  <c r="BI16" i="92"/>
  <c r="BH16" i="92"/>
  <c r="BG16" i="92"/>
  <c r="BF16" i="92"/>
  <c r="BE16" i="92"/>
  <c r="BD16" i="92"/>
  <c r="BC16" i="92"/>
  <c r="BB16" i="92"/>
  <c r="BA16" i="92"/>
  <c r="AZ16" i="92"/>
  <c r="AY16" i="92"/>
  <c r="AW16" i="92"/>
  <c r="AV16" i="92"/>
  <c r="N16" i="92"/>
  <c r="M16" i="92"/>
  <c r="BS15" i="92"/>
  <c r="BP15" i="92"/>
  <c r="BO15" i="92"/>
  <c r="BQ15" i="92"/>
  <c r="BN15" i="92"/>
  <c r="BM15" i="92"/>
  <c r="BL15" i="92"/>
  <c r="BK15" i="92"/>
  <c r="BJ15" i="92"/>
  <c r="BI15" i="92"/>
  <c r="BH15" i="92"/>
  <c r="BG15" i="92"/>
  <c r="BF15" i="92"/>
  <c r="BE15" i="92"/>
  <c r="BD15" i="92"/>
  <c r="BC15" i="92"/>
  <c r="BB15" i="92"/>
  <c r="BA15" i="92"/>
  <c r="AZ15" i="92"/>
  <c r="AY15" i="92"/>
  <c r="AW15" i="92"/>
  <c r="AV15" i="92"/>
  <c r="N15" i="92"/>
  <c r="M15" i="92"/>
  <c r="BS14" i="92"/>
  <c r="BP14" i="92"/>
  <c r="BO14" i="92"/>
  <c r="BQ14" i="92"/>
  <c r="BN14" i="92"/>
  <c r="BM14" i="92"/>
  <c r="BL14" i="92"/>
  <c r="BK14" i="92"/>
  <c r="BJ14" i="92"/>
  <c r="BI14" i="92"/>
  <c r="BH14" i="92"/>
  <c r="BG14" i="92"/>
  <c r="BF14" i="92"/>
  <c r="BE14" i="92"/>
  <c r="BD14" i="92"/>
  <c r="BC14" i="92"/>
  <c r="BB14" i="92"/>
  <c r="BA14" i="92"/>
  <c r="AZ14" i="92"/>
  <c r="AY14" i="92"/>
  <c r="AW14" i="92"/>
  <c r="AV14" i="92"/>
  <c r="N14" i="92"/>
  <c r="M14" i="92"/>
  <c r="BL13" i="92"/>
  <c r="BH13" i="92"/>
  <c r="BG13" i="92"/>
  <c r="BF13" i="92"/>
  <c r="BE13" i="92"/>
  <c r="BD13" i="92"/>
  <c r="BC13" i="92"/>
  <c r="BB13" i="92"/>
  <c r="BA13" i="92"/>
  <c r="AZ13" i="92"/>
  <c r="AU13" i="92"/>
  <c r="AW13" i="92"/>
  <c r="AT13" i="92"/>
  <c r="BO13" i="92"/>
  <c r="AS13" i="92"/>
  <c r="BS13" i="92"/>
  <c r="AR13" i="92"/>
  <c r="BN13" i="92"/>
  <c r="AQ13" i="92"/>
  <c r="AP13" i="92"/>
  <c r="BM13" i="92"/>
  <c r="AO13" i="92"/>
  <c r="AN13" i="92"/>
  <c r="AM13" i="92"/>
  <c r="AL13" i="92"/>
  <c r="BK13" i="92"/>
  <c r="AK13" i="92"/>
  <c r="BJ13" i="92"/>
  <c r="AJ13" i="92"/>
  <c r="AI13" i="92"/>
  <c r="AH13" i="92"/>
  <c r="BI13" i="92"/>
  <c r="L13" i="92"/>
  <c r="N13" i="92"/>
  <c r="K13" i="92"/>
  <c r="M13" i="92"/>
  <c r="J13" i="92"/>
  <c r="I13" i="92"/>
  <c r="BH11" i="92"/>
  <c r="BG11" i="92"/>
  <c r="BF11" i="92"/>
  <c r="BD11" i="92"/>
  <c r="BD18" i="92"/>
  <c r="AU11" i="92"/>
  <c r="AU18" i="92"/>
  <c r="AO11" i="92"/>
  <c r="AO18" i="92"/>
  <c r="AM11" i="92"/>
  <c r="AM18" i="92"/>
  <c r="AM42" i="92"/>
  <c r="K11" i="92"/>
  <c r="K18" i="92"/>
  <c r="BS10" i="92"/>
  <c r="BO10" i="92"/>
  <c r="BQ10" i="92"/>
  <c r="BN10" i="92"/>
  <c r="BM10" i="92"/>
  <c r="BL10" i="92"/>
  <c r="BK10" i="92"/>
  <c r="BJ10" i="92"/>
  <c r="BI10" i="92"/>
  <c r="BH10" i="92"/>
  <c r="BG10" i="92"/>
  <c r="BF10" i="92"/>
  <c r="BE10" i="92"/>
  <c r="BD10" i="92"/>
  <c r="BC10" i="92"/>
  <c r="BB10" i="92"/>
  <c r="BA10" i="92"/>
  <c r="AZ10" i="92"/>
  <c r="AY10" i="92"/>
  <c r="AW10" i="92"/>
  <c r="AV10" i="92"/>
  <c r="N10" i="92"/>
  <c r="M10" i="92"/>
  <c r="BS9" i="92"/>
  <c r="BO9" i="92"/>
  <c r="BQ9" i="92"/>
  <c r="BN9" i="92"/>
  <c r="BM9" i="92"/>
  <c r="BL9" i="92"/>
  <c r="BK9" i="92"/>
  <c r="BJ9" i="92"/>
  <c r="BI9" i="92"/>
  <c r="BH9" i="92"/>
  <c r="BG9" i="92"/>
  <c r="BF9" i="92"/>
  <c r="BE9" i="92"/>
  <c r="BD9" i="92"/>
  <c r="BC9" i="92"/>
  <c r="BB9" i="92"/>
  <c r="BA9" i="92"/>
  <c r="AZ9" i="92"/>
  <c r="AY9" i="92"/>
  <c r="AW9" i="92"/>
  <c r="AV9" i="92"/>
  <c r="N9" i="92"/>
  <c r="M9" i="92"/>
  <c r="BS8" i="92"/>
  <c r="BO8" i="92"/>
  <c r="BQ8" i="92"/>
  <c r="BN8" i="92"/>
  <c r="BM8" i="92"/>
  <c r="BL8" i="92"/>
  <c r="BK8" i="92"/>
  <c r="BJ8" i="92"/>
  <c r="BI8" i="92"/>
  <c r="BH8" i="92"/>
  <c r="BG8" i="92"/>
  <c r="BF8" i="92"/>
  <c r="BE8" i="92"/>
  <c r="BD8" i="92"/>
  <c r="BC8" i="92"/>
  <c r="BB8" i="92"/>
  <c r="BA8" i="92"/>
  <c r="AZ8" i="92"/>
  <c r="AY8" i="92"/>
  <c r="AW8" i="92"/>
  <c r="AV8" i="92"/>
  <c r="N8" i="92"/>
  <c r="M8" i="92"/>
  <c r="BS7" i="92"/>
  <c r="BO7" i="92"/>
  <c r="BQ7" i="92"/>
  <c r="BN7" i="92"/>
  <c r="BM7" i="92"/>
  <c r="BL7" i="92"/>
  <c r="BK7" i="92"/>
  <c r="BJ7" i="92"/>
  <c r="BI7" i="92"/>
  <c r="BH7" i="92"/>
  <c r="BG7" i="92"/>
  <c r="BF7" i="92"/>
  <c r="BE7" i="92"/>
  <c r="BD7" i="92"/>
  <c r="BC7" i="92"/>
  <c r="BB7" i="92"/>
  <c r="BA7" i="92"/>
  <c r="AZ7" i="92"/>
  <c r="AY7" i="92"/>
  <c r="AW7" i="92"/>
  <c r="AV7" i="92"/>
  <c r="N7" i="92"/>
  <c r="M7" i="92"/>
  <c r="BS6" i="92"/>
  <c r="BO6" i="92"/>
  <c r="BQ6" i="92"/>
  <c r="BN6" i="92"/>
  <c r="BM6" i="92"/>
  <c r="BL6" i="92"/>
  <c r="BK6" i="92"/>
  <c r="BJ6" i="92"/>
  <c r="BI6" i="92"/>
  <c r="BH6" i="92"/>
  <c r="BG6" i="92"/>
  <c r="BF6" i="92"/>
  <c r="BE6" i="92"/>
  <c r="BD6" i="92"/>
  <c r="BC6" i="92"/>
  <c r="BB6" i="92"/>
  <c r="BA6" i="92"/>
  <c r="AZ6" i="92"/>
  <c r="AY6" i="92"/>
  <c r="AW6" i="92"/>
  <c r="AV6" i="92"/>
  <c r="N6" i="92"/>
  <c r="M6" i="92"/>
  <c r="BS5" i="92"/>
  <c r="BO5" i="92"/>
  <c r="BQ5" i="92"/>
  <c r="BN5" i="92"/>
  <c r="BM5" i="92"/>
  <c r="BL5" i="92"/>
  <c r="BK5" i="92"/>
  <c r="BJ5" i="92"/>
  <c r="BI5" i="92"/>
  <c r="BH5" i="92"/>
  <c r="BG5" i="92"/>
  <c r="BF5" i="92"/>
  <c r="BE5" i="92"/>
  <c r="BD5" i="92"/>
  <c r="BC5" i="92"/>
  <c r="BB5" i="92"/>
  <c r="BA5" i="92"/>
  <c r="AZ5" i="92"/>
  <c r="AY5" i="92"/>
  <c r="AY4" i="92"/>
  <c r="AY11" i="92"/>
  <c r="AW5" i="92"/>
  <c r="AV5" i="92"/>
  <c r="N5" i="92"/>
  <c r="M5" i="92"/>
  <c r="BO4" i="92"/>
  <c r="BQ4" i="92"/>
  <c r="BH4" i="92"/>
  <c r="BG4" i="92"/>
  <c r="BF4" i="92"/>
  <c r="BE4" i="92"/>
  <c r="BE11" i="92"/>
  <c r="BE18" i="92"/>
  <c r="BD4" i="92"/>
  <c r="BC4" i="92"/>
  <c r="BC11" i="92"/>
  <c r="BC18" i="92"/>
  <c r="BB4" i="92"/>
  <c r="BB11" i="92"/>
  <c r="BB18" i="92"/>
  <c r="BA4" i="92"/>
  <c r="BA11" i="92"/>
  <c r="BA18" i="92"/>
  <c r="AZ4" i="92"/>
  <c r="AZ11" i="92"/>
  <c r="AZ18" i="92"/>
  <c r="AU4" i="92"/>
  <c r="AW4" i="92"/>
  <c r="AT4" i="92"/>
  <c r="AT11" i="92"/>
  <c r="AS4" i="92"/>
  <c r="AS11" i="92"/>
  <c r="AS18" i="92"/>
  <c r="AS42" i="92"/>
  <c r="AR4" i="92"/>
  <c r="BN4" i="92"/>
  <c r="AQ4" i="92"/>
  <c r="AQ11" i="92"/>
  <c r="AQ18" i="92"/>
  <c r="AQ42" i="92"/>
  <c r="AP4" i="92"/>
  <c r="BM4" i="92"/>
  <c r="AO4" i="92"/>
  <c r="AN4" i="92"/>
  <c r="BL4" i="92"/>
  <c r="AM4" i="92"/>
  <c r="AL4" i="92"/>
  <c r="AL11" i="92"/>
  <c r="AK4" i="92"/>
  <c r="AK11" i="92"/>
  <c r="AK18" i="92"/>
  <c r="AK42" i="92"/>
  <c r="AJ4" i="92"/>
  <c r="AJ11" i="92"/>
  <c r="AI4" i="92"/>
  <c r="AI11" i="92"/>
  <c r="AI18" i="92"/>
  <c r="AI42" i="92"/>
  <c r="AH4" i="92"/>
  <c r="AH11" i="92"/>
  <c r="M4" i="92"/>
  <c r="L4" i="92"/>
  <c r="L11" i="92"/>
  <c r="K4" i="92"/>
  <c r="J4" i="92"/>
  <c r="J11" i="92"/>
  <c r="I4" i="92"/>
  <c r="I11" i="92"/>
  <c r="I18" i="92"/>
  <c r="AQ6" i="96"/>
  <c r="AS6" i="96"/>
  <c r="AT6" i="96"/>
  <c r="AU6" i="96"/>
  <c r="AV6" i="96"/>
  <c r="AR6" i="96"/>
  <c r="AJ6" i="96"/>
  <c r="BU6" i="96"/>
  <c r="BA6" i="96"/>
  <c r="AK6" i="96"/>
  <c r="BV6" i="96"/>
  <c r="N12" i="96"/>
  <c r="BB12" i="96"/>
  <c r="AM12" i="96"/>
  <c r="BX12" i="96"/>
  <c r="BF12" i="96"/>
  <c r="AF6" i="96"/>
  <c r="BH6" i="96"/>
  <c r="AI18" i="96"/>
  <c r="BT18" i="96"/>
  <c r="BO18" i="96"/>
  <c r="AH6" i="96"/>
  <c r="BS6" i="96"/>
  <c r="AL6" i="96"/>
  <c r="BW6" i="96"/>
  <c r="BJ6" i="96"/>
  <c r="AZ12" i="96"/>
  <c r="AE6" i="96"/>
  <c r="BF18" i="96"/>
  <c r="AI6" i="96"/>
  <c r="BT6" i="96"/>
  <c r="AJ12" i="96"/>
  <c r="BU12" i="96"/>
  <c r="AF12" i="96"/>
  <c r="BQ12" i="96"/>
  <c r="AE18" i="96"/>
  <c r="AY6" i="96"/>
  <c r="AK12" i="96"/>
  <c r="BV12" i="96"/>
  <c r="M18" i="96"/>
  <c r="BA18" i="96"/>
  <c r="AL18" i="96"/>
  <c r="BW18" i="96"/>
  <c r="AN6" i="96"/>
  <c r="BY6" i="96"/>
  <c r="AH18" i="96"/>
  <c r="BS18" i="96"/>
  <c r="AN18" i="96"/>
  <c r="BY18" i="96"/>
  <c r="J42" i="93"/>
  <c r="G42" i="93"/>
  <c r="BI4" i="93"/>
  <c r="AH11" i="93"/>
  <c r="AH18" i="93"/>
  <c r="BB13" i="93"/>
  <c r="BI13" i="93"/>
  <c r="BP35" i="93"/>
  <c r="BA4" i="93"/>
  <c r="BA11" i="93"/>
  <c r="BM4" i="93"/>
  <c r="AQ13" i="93"/>
  <c r="BM13" i="93"/>
  <c r="L21" i="93"/>
  <c r="AS4" i="93"/>
  <c r="AS11" i="93"/>
  <c r="AQ4" i="93"/>
  <c r="AQ11" i="93"/>
  <c r="BP6" i="93"/>
  <c r="BR6" i="93"/>
  <c r="R11" i="93"/>
  <c r="R18" i="93"/>
  <c r="BF14" i="93"/>
  <c r="BP14" i="93"/>
  <c r="BR15" i="93"/>
  <c r="F40" i="93"/>
  <c r="F42" i="93"/>
  <c r="BO25" i="93"/>
  <c r="BL29" i="93"/>
  <c r="BC30" i="93"/>
  <c r="BL30" i="93"/>
  <c r="BK31" i="93"/>
  <c r="BG36" i="93"/>
  <c r="BP36" i="93"/>
  <c r="BR36" i="93"/>
  <c r="AV38" i="93"/>
  <c r="Z4" i="93"/>
  <c r="AU4" i="93"/>
  <c r="AU11" i="93"/>
  <c r="BT6" i="93"/>
  <c r="BG7" i="93"/>
  <c r="BI8" i="93"/>
  <c r="BI16" i="93"/>
  <c r="AQ40" i="93"/>
  <c r="G40" i="93"/>
  <c r="BK22" i="93"/>
  <c r="AA40" i="93"/>
  <c r="BP25" i="93"/>
  <c r="BQ25" i="93"/>
  <c r="AI27" i="93"/>
  <c r="AI40" i="93"/>
  <c r="BM28" i="93"/>
  <c r="AZ29" i="93"/>
  <c r="AY29" i="93"/>
  <c r="BK30" i="93"/>
  <c r="Y27" i="93"/>
  <c r="BD27" i="93"/>
  <c r="BM32" i="93"/>
  <c r="AU35" i="93"/>
  <c r="BK37" i="93"/>
  <c r="AO40" i="93"/>
  <c r="AC4" i="93"/>
  <c r="AC11" i="93"/>
  <c r="AC18" i="93"/>
  <c r="N6" i="93"/>
  <c r="AV6" i="93"/>
  <c r="M7" i="93"/>
  <c r="BA8" i="93"/>
  <c r="BJ8" i="93"/>
  <c r="BP10" i="93"/>
  <c r="S13" i="93"/>
  <c r="BA13" i="93"/>
  <c r="AI13" i="93"/>
  <c r="AI18" i="93"/>
  <c r="S40" i="93"/>
  <c r="AG21" i="93"/>
  <c r="AG40" i="93"/>
  <c r="M25" i="93"/>
  <c r="BE28" i="93"/>
  <c r="BB31" i="93"/>
  <c r="BT32" i="93"/>
  <c r="V27" i="93"/>
  <c r="BC27" i="93"/>
  <c r="BC37" i="93"/>
  <c r="J40" i="93"/>
  <c r="BO14" i="93"/>
  <c r="AE4" i="93"/>
  <c r="AE11" i="93"/>
  <c r="AE18" i="93"/>
  <c r="AE42" i="93"/>
  <c r="N7" i="93"/>
  <c r="AW10" i="93"/>
  <c r="AP11" i="93"/>
  <c r="AP18" i="93"/>
  <c r="AJ13" i="93"/>
  <c r="BJ13" i="93"/>
  <c r="BB15" i="93"/>
  <c r="BP31" i="93"/>
  <c r="BR31" i="93"/>
  <c r="BP37" i="93"/>
  <c r="BR37" i="93"/>
  <c r="BJ7" i="93"/>
  <c r="AZ13" i="93"/>
  <c r="AU21" i="93"/>
  <c r="AV21" i="93"/>
  <c r="BC22" i="93"/>
  <c r="BP22" i="93"/>
  <c r="BR22" i="93"/>
  <c r="P27" i="93"/>
  <c r="BA28" i="93"/>
  <c r="BG30" i="93"/>
  <c r="AG27" i="93"/>
  <c r="BH27" i="93"/>
  <c r="BK36" i="93"/>
  <c r="AW37" i="93"/>
  <c r="BO7" i="93"/>
  <c r="BR7" i="93"/>
  <c r="AZ21" i="93"/>
  <c r="H40" i="93"/>
  <c r="H42" i="93"/>
  <c r="BD6" i="96"/>
  <c r="BL6" i="96"/>
  <c r="BJ12" i="96"/>
  <c r="N18" i="96"/>
  <c r="BB18" i="96"/>
  <c r="AF18" i="96"/>
  <c r="BH18" i="96"/>
  <c r="BM6" i="96"/>
  <c r="AM6" i="96"/>
  <c r="BX6" i="96"/>
  <c r="BF6" i="96"/>
  <c r="BD12" i="96"/>
  <c r="BL12" i="96"/>
  <c r="BJ18" i="96"/>
  <c r="AE12" i="96"/>
  <c r="AN12" i="96"/>
  <c r="BY12" i="96"/>
  <c r="DP13" i="95"/>
  <c r="BC59" i="95"/>
  <c r="DP59" i="95"/>
  <c r="DQ6" i="95"/>
  <c r="BD59" i="95"/>
  <c r="DQ59" i="95"/>
  <c r="BA59" i="95"/>
  <c r="DN59" i="95"/>
  <c r="BH26" i="95"/>
  <c r="DU26" i="95"/>
  <c r="CW26" i="95"/>
  <c r="DE26" i="95"/>
  <c r="BL26" i="95"/>
  <c r="DY26" i="95"/>
  <c r="AL58" i="95"/>
  <c r="DG26" i="95"/>
  <c r="BM26" i="95"/>
  <c r="DZ26" i="95"/>
  <c r="AX32" i="95"/>
  <c r="DK32" i="95"/>
  <c r="AW34" i="95"/>
  <c r="AW32" i="95"/>
  <c r="DJ32" i="95"/>
  <c r="BY58" i="95"/>
  <c r="N58" i="95"/>
  <c r="CA58" i="95"/>
  <c r="DA46" i="95"/>
  <c r="BJ46" i="95"/>
  <c r="DW46" i="95"/>
  <c r="AN58" i="95"/>
  <c r="DG58" i="95"/>
  <c r="DS6" i="95"/>
  <c r="BF59" i="95"/>
  <c r="DS59" i="95"/>
  <c r="BH13" i="95"/>
  <c r="DU13" i="95"/>
  <c r="CW13" i="95"/>
  <c r="BH12" i="95"/>
  <c r="AJ59" i="95"/>
  <c r="CW59" i="95"/>
  <c r="DE13" i="95"/>
  <c r="BL13" i="95"/>
  <c r="DY13" i="95"/>
  <c r="AR59" i="95"/>
  <c r="BI26" i="95"/>
  <c r="DV26" i="95"/>
  <c r="AK59" i="95"/>
  <c r="CX59" i="95"/>
  <c r="AS59" i="95"/>
  <c r="DF59" i="95"/>
  <c r="BB6" i="95"/>
  <c r="BX26" i="95"/>
  <c r="N26" i="95"/>
  <c r="CA26" i="95"/>
  <c r="M26" i="95"/>
  <c r="BZ26" i="95"/>
  <c r="CU46" i="95"/>
  <c r="AH58" i="95"/>
  <c r="DC46" i="95"/>
  <c r="BK46" i="95"/>
  <c r="DX46" i="95"/>
  <c r="AP58" i="95"/>
  <c r="BG46" i="95"/>
  <c r="DT46" i="95"/>
  <c r="J59" i="95"/>
  <c r="BW59" i="95"/>
  <c r="AW6" i="95"/>
  <c r="BV13" i="95"/>
  <c r="I59" i="95"/>
  <c r="BV59" i="95"/>
  <c r="CY13" i="95"/>
  <c r="AL59" i="95"/>
  <c r="CY59" i="95"/>
  <c r="DG13" i="95"/>
  <c r="BM13" i="95"/>
  <c r="DZ13" i="95"/>
  <c r="AT59" i="95"/>
  <c r="DC20" i="95"/>
  <c r="BK20" i="95"/>
  <c r="DX20" i="95"/>
  <c r="M32" i="95"/>
  <c r="BZ32" i="95"/>
  <c r="DB6" i="95"/>
  <c r="AO59" i="95"/>
  <c r="DB59" i="95"/>
  <c r="M58" i="95"/>
  <c r="BZ58" i="95"/>
  <c r="BX58" i="95"/>
  <c r="AZ6" i="95"/>
  <c r="CZ6" i="95"/>
  <c r="DH6" i="95"/>
  <c r="AX38" i="95"/>
  <c r="DK38" i="95"/>
  <c r="BH58" i="95"/>
  <c r="DU58" i="95"/>
  <c r="CW58" i="95"/>
  <c r="DE58" i="95"/>
  <c r="BL58" i="95"/>
  <c r="DY58" i="95"/>
  <c r="L59" i="95"/>
  <c r="BY6" i="95"/>
  <c r="DK6" i="95"/>
  <c r="AX59" i="95"/>
  <c r="DK59" i="95"/>
  <c r="BX13" i="95"/>
  <c r="M13" i="95"/>
  <c r="BZ13" i="95"/>
  <c r="K59" i="95"/>
  <c r="CW20" i="95"/>
  <c r="BH20" i="95"/>
  <c r="DU20" i="95"/>
  <c r="DE20" i="95"/>
  <c r="BL20" i="95"/>
  <c r="DY20" i="95"/>
  <c r="AY32" i="95"/>
  <c r="DL32" i="95"/>
  <c r="AW38" i="95"/>
  <c r="DJ38" i="95"/>
  <c r="N51" i="95"/>
  <c r="CA51" i="95"/>
  <c r="M51" i="95"/>
  <c r="BZ51" i="95"/>
  <c r="BX51" i="95"/>
  <c r="BM6" i="95"/>
  <c r="DZ6" i="95"/>
  <c r="BW6" i="95"/>
  <c r="CV6" i="95"/>
  <c r="DD6" i="95"/>
  <c r="DU6" i="95"/>
  <c r="BJ13" i="95"/>
  <c r="DW13" i="95"/>
  <c r="DG20" i="95"/>
  <c r="BJ26" i="95"/>
  <c r="DW26" i="95"/>
  <c r="BW38" i="95"/>
  <c r="N46" i="95"/>
  <c r="CA46" i="95"/>
  <c r="CW46" i="95"/>
  <c r="DE46" i="95"/>
  <c r="DE51" i="95"/>
  <c r="AM58" i="95"/>
  <c r="CZ58" i="95"/>
  <c r="AU58" i="95"/>
  <c r="DH58" i="95"/>
  <c r="BG6" i="95"/>
  <c r="CU13" i="95"/>
  <c r="BJ20" i="95"/>
  <c r="DW20" i="95"/>
  <c r="CU26" i="95"/>
  <c r="N32" i="95"/>
  <c r="CA32" i="95"/>
  <c r="BH46" i="95"/>
  <c r="DU46" i="95"/>
  <c r="CY6" i="95"/>
  <c r="BI46" i="95"/>
  <c r="DV46" i="95"/>
  <c r="BE59" i="95"/>
  <c r="DR59" i="95"/>
  <c r="N13" i="95"/>
  <c r="CA13" i="95"/>
  <c r="BJ51" i="95"/>
  <c r="DW51" i="95"/>
  <c r="BJ6" i="95"/>
  <c r="M20" i="95"/>
  <c r="BZ20" i="95"/>
  <c r="M13" i="93"/>
  <c r="N13" i="93"/>
  <c r="BQ14" i="93"/>
  <c r="BR14" i="93"/>
  <c r="BQ16" i="93"/>
  <c r="AU18" i="93"/>
  <c r="AV11" i="93"/>
  <c r="BR10" i="93"/>
  <c r="AY14" i="93"/>
  <c r="AY13" i="93"/>
  <c r="AS18" i="93"/>
  <c r="AD11" i="93"/>
  <c r="C18" i="93"/>
  <c r="BQ5" i="93"/>
  <c r="BR5" i="93"/>
  <c r="BQ7" i="93"/>
  <c r="AY4" i="93"/>
  <c r="AY11" i="93"/>
  <c r="BJ4" i="93"/>
  <c r="AJ11" i="93"/>
  <c r="M4" i="93"/>
  <c r="K11" i="93"/>
  <c r="N11" i="93"/>
  <c r="L18" i="93"/>
  <c r="E18" i="93"/>
  <c r="E42" i="93"/>
  <c r="AZ4" i="93"/>
  <c r="AZ11" i="93"/>
  <c r="AZ18" i="93"/>
  <c r="BB4" i="93"/>
  <c r="BB11" i="93"/>
  <c r="BB18" i="93"/>
  <c r="T11" i="93"/>
  <c r="T18" i="93"/>
  <c r="BK4" i="93"/>
  <c r="AL11" i="93"/>
  <c r="N4" i="93"/>
  <c r="AA42" i="93"/>
  <c r="BE13" i="93"/>
  <c r="BC4" i="93"/>
  <c r="BC11" i="93"/>
  <c r="BC18" i="93"/>
  <c r="V11" i="93"/>
  <c r="V18" i="93"/>
  <c r="BR8" i="93"/>
  <c r="AE40" i="93"/>
  <c r="BG21" i="93"/>
  <c r="AM40" i="93"/>
  <c r="AM42" i="93"/>
  <c r="BK21" i="93"/>
  <c r="P4" i="93"/>
  <c r="P11" i="93"/>
  <c r="P18" i="93"/>
  <c r="X4" i="93"/>
  <c r="AF4" i="93"/>
  <c r="AN4" i="93"/>
  <c r="AV4" i="93"/>
  <c r="BB5" i="93"/>
  <c r="BJ5" i="93"/>
  <c r="BQ8" i="93"/>
  <c r="AW9" i="93"/>
  <c r="BT10" i="93"/>
  <c r="BB14" i="93"/>
  <c r="BJ14" i="93"/>
  <c r="BI21" i="93"/>
  <c r="BL22" i="93"/>
  <c r="BC23" i="93"/>
  <c r="BG23" i="93"/>
  <c r="BA25" i="93"/>
  <c r="BE25" i="93"/>
  <c r="BI25" i="93"/>
  <c r="BM25" i="93"/>
  <c r="AY30" i="93"/>
  <c r="AZ32" i="93"/>
  <c r="AY32" i="93"/>
  <c r="BD32" i="93"/>
  <c r="AW33" i="93"/>
  <c r="AW35" i="93"/>
  <c r="AV35" i="93"/>
  <c r="BT16" i="93"/>
  <c r="Q4" i="93"/>
  <c r="Q11" i="93"/>
  <c r="Y4" i="93"/>
  <c r="Y11" i="93"/>
  <c r="AG4" i="93"/>
  <c r="AG11" i="93"/>
  <c r="AO4" i="93"/>
  <c r="AO11" i="93"/>
  <c r="AW4" i="93"/>
  <c r="M5" i="93"/>
  <c r="BC5" i="93"/>
  <c r="BK5" i="93"/>
  <c r="BT5" i="93"/>
  <c r="BI11" i="93"/>
  <c r="Q13" i="93"/>
  <c r="Y13" i="93"/>
  <c r="BD13" i="93"/>
  <c r="AG13" i="93"/>
  <c r="BH13" i="93"/>
  <c r="AO13" i="93"/>
  <c r="BL13" i="93"/>
  <c r="M14" i="93"/>
  <c r="BC14" i="93"/>
  <c r="BK14" i="93"/>
  <c r="BT14" i="93"/>
  <c r="X40" i="93"/>
  <c r="AF40" i="93"/>
  <c r="BH40" i="93"/>
  <c r="AN40" i="93"/>
  <c r="BL40" i="93"/>
  <c r="AY28" i="93"/>
  <c r="D27" i="93"/>
  <c r="L27" i="93"/>
  <c r="N27" i="93"/>
  <c r="N28" i="93"/>
  <c r="BC33" i="93"/>
  <c r="P35" i="93"/>
  <c r="AZ36" i="93"/>
  <c r="AZ35" i="93"/>
  <c r="BD36" i="93"/>
  <c r="X35" i="93"/>
  <c r="BD35" i="93"/>
  <c r="AF35" i="93"/>
  <c r="BH35" i="93"/>
  <c r="BH36" i="93"/>
  <c r="BL36" i="93"/>
  <c r="AN35" i="93"/>
  <c r="BL35" i="93"/>
  <c r="R35" i="93"/>
  <c r="BA35" i="93"/>
  <c r="BA38" i="93"/>
  <c r="Z35" i="93"/>
  <c r="BE35" i="93"/>
  <c r="BE38" i="93"/>
  <c r="AH35" i="93"/>
  <c r="BI35" i="93"/>
  <c r="BI38" i="93"/>
  <c r="AP35" i="93"/>
  <c r="BM35" i="93"/>
  <c r="BM38" i="93"/>
  <c r="N5" i="93"/>
  <c r="BA6" i="93"/>
  <c r="BI6" i="93"/>
  <c r="AW7" i="93"/>
  <c r="BT8" i="93"/>
  <c r="N14" i="93"/>
  <c r="AW16" i="93"/>
  <c r="BE21" i="93"/>
  <c r="AK40" i="93"/>
  <c r="AK42" i="93"/>
  <c r="AW21" i="93"/>
  <c r="AU27" i="93"/>
  <c r="AW30" i="93"/>
  <c r="AV30" i="93"/>
  <c r="BK33" i="93"/>
  <c r="BB35" i="93"/>
  <c r="BF37" i="93"/>
  <c r="BJ35" i="93"/>
  <c r="BN37" i="93"/>
  <c r="BJ37" i="93"/>
  <c r="BR29" i="93"/>
  <c r="BQ29" i="93"/>
  <c r="AV5" i="93"/>
  <c r="BQ9" i="93"/>
  <c r="BN10" i="93"/>
  <c r="AV14" i="93"/>
  <c r="BO16" i="93"/>
  <c r="BR16" i="93"/>
  <c r="AL40" i="93"/>
  <c r="BO21" i="93"/>
  <c r="BB28" i="93"/>
  <c r="BA29" i="93"/>
  <c r="R27" i="93"/>
  <c r="BA27" i="93"/>
  <c r="BE29" i="93"/>
  <c r="Z27" i="93"/>
  <c r="BE27" i="93"/>
  <c r="BI29" i="93"/>
  <c r="AH27" i="93"/>
  <c r="BM29" i="93"/>
  <c r="AP27" i="93"/>
  <c r="BM27" i="93"/>
  <c r="BN31" i="93"/>
  <c r="BQ31" i="93"/>
  <c r="BT31" i="93"/>
  <c r="BO37" i="93"/>
  <c r="AS35" i="93"/>
  <c r="BO35" i="93"/>
  <c r="BO28" i="93"/>
  <c r="AS27" i="93"/>
  <c r="BO27" i="93"/>
  <c r="AT27" i="93"/>
  <c r="AT40" i="93"/>
  <c r="BP33" i="93"/>
  <c r="AB4" i="93"/>
  <c r="AR4" i="93"/>
  <c r="M6" i="93"/>
  <c r="AV8" i="93"/>
  <c r="AB13" i="93"/>
  <c r="BF13" i="93"/>
  <c r="AR13" i="93"/>
  <c r="M15" i="93"/>
  <c r="BA21" i="93"/>
  <c r="AC40" i="93"/>
  <c r="AC42" i="93"/>
  <c r="BP21" i="93"/>
  <c r="BD22" i="93"/>
  <c r="BE23" i="93"/>
  <c r="BQ37" i="93"/>
  <c r="AD27" i="93"/>
  <c r="BG27" i="93"/>
  <c r="BG33" i="93"/>
  <c r="BG5" i="93"/>
  <c r="BG14" i="93"/>
  <c r="BC21" i="93"/>
  <c r="T21" i="93"/>
  <c r="BB22" i="93"/>
  <c r="BF22" i="93"/>
  <c r="AB21" i="93"/>
  <c r="AJ21" i="93"/>
  <c r="BJ22" i="93"/>
  <c r="BN22" i="93"/>
  <c r="BQ22" i="93"/>
  <c r="AR21" i="93"/>
  <c r="BT22" i="93"/>
  <c r="D21" i="93"/>
  <c r="AY23" i="93"/>
  <c r="AY21" i="93"/>
  <c r="BJ28" i="93"/>
  <c r="N31" i="93"/>
  <c r="M31" i="93"/>
  <c r="AY37" i="93"/>
  <c r="D35" i="93"/>
  <c r="N37" i="93"/>
  <c r="L35" i="93"/>
  <c r="N35" i="93"/>
  <c r="BR38" i="93"/>
  <c r="BQ38" i="93"/>
  <c r="AT4" i="93"/>
  <c r="AT13" i="93"/>
  <c r="I40" i="93"/>
  <c r="I42" i="93"/>
  <c r="U40" i="93"/>
  <c r="U42" i="93"/>
  <c r="BM21" i="93"/>
  <c r="BD21" i="93"/>
  <c r="C21" i="93"/>
  <c r="C40" i="93"/>
  <c r="K21" i="93"/>
  <c r="M22" i="93"/>
  <c r="BH22" i="93"/>
  <c r="T27" i="93"/>
  <c r="BB27" i="93"/>
  <c r="BF28" i="93"/>
  <c r="AJ27" i="93"/>
  <c r="BJ27" i="93"/>
  <c r="BN28" i="93"/>
  <c r="BQ28" i="93"/>
  <c r="BR28" i="93"/>
  <c r="BR32" i="93"/>
  <c r="BQ32" i="93"/>
  <c r="BO33" i="93"/>
  <c r="M28" i="93"/>
  <c r="BT28" i="93"/>
  <c r="K35" i="93"/>
  <c r="M35" i="93"/>
  <c r="AB35" i="93"/>
  <c r="BF35" i="93"/>
  <c r="AR35" i="93"/>
  <c r="AW36" i="93"/>
  <c r="BN36" i="93"/>
  <c r="BT37" i="93"/>
  <c r="BT25" i="93"/>
  <c r="AV28" i="93"/>
  <c r="AV37" i="93"/>
  <c r="AB27" i="93"/>
  <c r="BF27" i="93"/>
  <c r="AR27" i="93"/>
  <c r="BP30" i="93"/>
  <c r="AV31" i="93"/>
  <c r="BT38" i="93"/>
  <c r="AV25" i="93"/>
  <c r="AO42" i="92"/>
  <c r="AY40" i="92"/>
  <c r="AW18" i="92"/>
  <c r="AV18" i="92"/>
  <c r="BQ35" i="92"/>
  <c r="BP35" i="92"/>
  <c r="AH18" i="92"/>
  <c r="BI11" i="92"/>
  <c r="BL40" i="92"/>
  <c r="BL45" i="92"/>
  <c r="BJ11" i="92"/>
  <c r="AJ18" i="92"/>
  <c r="I42" i="92"/>
  <c r="I44" i="92"/>
  <c r="J44" i="92"/>
  <c r="AY35" i="92"/>
  <c r="M11" i="92"/>
  <c r="J18" i="92"/>
  <c r="J42" i="92"/>
  <c r="BK11" i="92"/>
  <c r="AL18" i="92"/>
  <c r="AT18" i="92"/>
  <c r="BO11" i="92"/>
  <c r="AY18" i="92"/>
  <c r="AY42" i="92"/>
  <c r="BQ13" i="92"/>
  <c r="BP13" i="92"/>
  <c r="AY13" i="92"/>
  <c r="BJ45" i="92"/>
  <c r="BS40" i="92"/>
  <c r="BN40" i="92"/>
  <c r="L18" i="92"/>
  <c r="N11" i="92"/>
  <c r="BP4" i="92"/>
  <c r="BP5" i="92"/>
  <c r="BP6" i="92"/>
  <c r="BP7" i="92"/>
  <c r="BP8" i="92"/>
  <c r="BP9" i="92"/>
  <c r="BP10" i="92"/>
  <c r="AN11" i="92"/>
  <c r="AV11" i="92"/>
  <c r="BO21" i="92"/>
  <c r="BO27" i="92"/>
  <c r="AV35" i="92"/>
  <c r="K40" i="92"/>
  <c r="M40" i="92"/>
  <c r="AL40" i="92"/>
  <c r="BK40" i="92"/>
  <c r="BI4" i="92"/>
  <c r="AW11" i="92"/>
  <c r="AZ21" i="92"/>
  <c r="AZ40" i="92"/>
  <c r="AU40" i="92"/>
  <c r="BJ4" i="92"/>
  <c r="BS4" i="92"/>
  <c r="AP11" i="92"/>
  <c r="AV13" i="92"/>
  <c r="BI21" i="92"/>
  <c r="BK4" i="92"/>
  <c r="BJ21" i="92"/>
  <c r="BS21" i="92"/>
  <c r="BP36" i="92"/>
  <c r="AO40" i="92"/>
  <c r="AR11" i="92"/>
  <c r="AP40" i="92"/>
  <c r="BM40" i="92"/>
  <c r="AV4" i="92"/>
  <c r="N4" i="92"/>
  <c r="AI42" i="93"/>
  <c r="BI18" i="93"/>
  <c r="BM11" i="93"/>
  <c r="BR35" i="93"/>
  <c r="BR25" i="93"/>
  <c r="V42" i="93"/>
  <c r="BC42" i="93"/>
  <c r="BA18" i="93"/>
  <c r="BQ36" i="93"/>
  <c r="BQ10" i="93"/>
  <c r="BQ6" i="93"/>
  <c r="AV13" i="93"/>
  <c r="Y40" i="93"/>
  <c r="BD40" i="93"/>
  <c r="P40" i="93"/>
  <c r="P42" i="93"/>
  <c r="AO18" i="93"/>
  <c r="AO42" i="93"/>
  <c r="V40" i="93"/>
  <c r="BC40" i="93"/>
  <c r="AQ18" i="93"/>
  <c r="AQ42" i="93"/>
  <c r="BG4" i="93"/>
  <c r="BE4" i="93"/>
  <c r="BE11" i="93"/>
  <c r="BE18" i="93"/>
  <c r="Z11" i="93"/>
  <c r="Z18" i="93"/>
  <c r="BH21" i="93"/>
  <c r="S18" i="93"/>
  <c r="S42" i="93"/>
  <c r="BI27" i="93"/>
  <c r="AU40" i="93"/>
  <c r="BM58" i="95"/>
  <c r="DZ58" i="95"/>
  <c r="DW6" i="95"/>
  <c r="DC58" i="95"/>
  <c r="BK58" i="95"/>
  <c r="DX58" i="95"/>
  <c r="AU59" i="95"/>
  <c r="DH59" i="95"/>
  <c r="BH59" i="95"/>
  <c r="DU59" i="95"/>
  <c r="BI58" i="95"/>
  <c r="CY58" i="95"/>
  <c r="AY59" i="95"/>
  <c r="DL59" i="95"/>
  <c r="DA58" i="95"/>
  <c r="BJ58" i="95"/>
  <c r="DW58" i="95"/>
  <c r="BY59" i="95"/>
  <c r="N59" i="95"/>
  <c r="CA59" i="95"/>
  <c r="AM59" i="95"/>
  <c r="CZ59" i="95"/>
  <c r="BG58" i="95"/>
  <c r="DT58" i="95"/>
  <c r="CU58" i="95"/>
  <c r="AP59" i="95"/>
  <c r="DO6" i="95"/>
  <c r="BB59" i="95"/>
  <c r="DO59" i="95"/>
  <c r="AN59" i="95"/>
  <c r="DA59" i="95"/>
  <c r="DT6" i="95"/>
  <c r="DJ6" i="95"/>
  <c r="AW59" i="95"/>
  <c r="DJ59" i="95"/>
  <c r="AH59" i="95"/>
  <c r="CU59" i="95"/>
  <c r="BX59" i="95"/>
  <c r="M59" i="95"/>
  <c r="BZ59" i="95"/>
  <c r="AZ59" i="95"/>
  <c r="DM59" i="95"/>
  <c r="DM6" i="95"/>
  <c r="DG59" i="95"/>
  <c r="BM59" i="95"/>
  <c r="DZ59" i="95"/>
  <c r="DE59" i="95"/>
  <c r="BL59" i="95"/>
  <c r="DY59" i="95"/>
  <c r="AW40" i="93"/>
  <c r="AV40" i="93"/>
  <c r="AP40" i="93"/>
  <c r="BR21" i="93"/>
  <c r="AZ27" i="93"/>
  <c r="AZ40" i="93"/>
  <c r="BL4" i="93"/>
  <c r="AN11" i="93"/>
  <c r="AL18" i="93"/>
  <c r="BK11" i="93"/>
  <c r="D40" i="93"/>
  <c r="D42" i="93"/>
  <c r="BT4" i="93"/>
  <c r="AR11" i="93"/>
  <c r="BN4" i="93"/>
  <c r="BP40" i="93"/>
  <c r="AG18" i="93"/>
  <c r="AG42" i="93"/>
  <c r="AF11" i="93"/>
  <c r="BH4" i="93"/>
  <c r="Z40" i="93"/>
  <c r="BG11" i="93"/>
  <c r="AD18" i="93"/>
  <c r="BB21" i="93"/>
  <c r="T40" i="93"/>
  <c r="BB40" i="93"/>
  <c r="R40" i="93"/>
  <c r="AB11" i="93"/>
  <c r="BF4" i="93"/>
  <c r="Y18" i="93"/>
  <c r="X11" i="93"/>
  <c r="X18" i="93"/>
  <c r="X42" i="93"/>
  <c r="BD4" i="93"/>
  <c r="BD11" i="93"/>
  <c r="BD18" i="93"/>
  <c r="M11" i="93"/>
  <c r="K18" i="93"/>
  <c r="BR30" i="93"/>
  <c r="BQ30" i="93"/>
  <c r="BP13" i="93"/>
  <c r="BO13" i="93"/>
  <c r="AR40" i="93"/>
  <c r="BN21" i="93"/>
  <c r="BQ21" i="93"/>
  <c r="BT21" i="93"/>
  <c r="BR33" i="93"/>
  <c r="BQ33" i="93"/>
  <c r="Q18" i="93"/>
  <c r="Q42" i="93"/>
  <c r="AS40" i="93"/>
  <c r="BO40" i="93"/>
  <c r="T42" i="93"/>
  <c r="BB42" i="93"/>
  <c r="AV18" i="93"/>
  <c r="AU42" i="93"/>
  <c r="N18" i="93"/>
  <c r="BT27" i="93"/>
  <c r="BN27" i="93"/>
  <c r="BN35" i="93"/>
  <c r="BQ35" i="93"/>
  <c r="BT35" i="93"/>
  <c r="K40" i="93"/>
  <c r="M40" i="93"/>
  <c r="N21" i="93"/>
  <c r="M21" i="93"/>
  <c r="AT11" i="93"/>
  <c r="BP4" i="93"/>
  <c r="BO4" i="93"/>
  <c r="AD40" i="93"/>
  <c r="BG40" i="93"/>
  <c r="BP27" i="93"/>
  <c r="AY36" i="93"/>
  <c r="AY35" i="93"/>
  <c r="AY27" i="93"/>
  <c r="AY40" i="93"/>
  <c r="AH40" i="93"/>
  <c r="AJ18" i="93"/>
  <c r="BJ11" i="93"/>
  <c r="AW27" i="93"/>
  <c r="AV27" i="93"/>
  <c r="BT13" i="93"/>
  <c r="BN13" i="93"/>
  <c r="AZ42" i="93"/>
  <c r="C42" i="93"/>
  <c r="AB40" i="93"/>
  <c r="BF40" i="93"/>
  <c r="BF21" i="93"/>
  <c r="BJ21" i="93"/>
  <c r="AJ40" i="93"/>
  <c r="BJ40" i="93"/>
  <c r="BK40" i="93"/>
  <c r="L40" i="93"/>
  <c r="N40" i="93"/>
  <c r="AW13" i="93"/>
  <c r="AY18" i="93"/>
  <c r="K44" i="92"/>
  <c r="BQ11" i="92"/>
  <c r="BP11" i="92"/>
  <c r="BJ18" i="92"/>
  <c r="BJ42" i="92"/>
  <c r="AJ42" i="92"/>
  <c r="AH42" i="92"/>
  <c r="BI18" i="92"/>
  <c r="BI42" i="92"/>
  <c r="BQ27" i="92"/>
  <c r="BP27" i="92"/>
  <c r="BO18" i="92"/>
  <c r="AT42" i="92"/>
  <c r="AW40" i="92"/>
  <c r="AV40" i="92"/>
  <c r="BQ21" i="92"/>
  <c r="BP21" i="92"/>
  <c r="AL42" i="92"/>
  <c r="BK42" i="92"/>
  <c r="BK18" i="92"/>
  <c r="BO40" i="92"/>
  <c r="AU42" i="92"/>
  <c r="AZ45" i="92"/>
  <c r="AZ42" i="92"/>
  <c r="AN18" i="92"/>
  <c r="BL11" i="92"/>
  <c r="BS11" i="92"/>
  <c r="BN11" i="92"/>
  <c r="AR18" i="92"/>
  <c r="AP18" i="92"/>
  <c r="BM11" i="92"/>
  <c r="K42" i="92"/>
  <c r="M42" i="92"/>
  <c r="N40" i="92"/>
  <c r="N18" i="92"/>
  <c r="L42" i="92"/>
  <c r="M18" i="92"/>
  <c r="Y42" i="93"/>
  <c r="BM18" i="93"/>
  <c r="BJ59" i="95"/>
  <c r="DW59" i="95"/>
  <c r="DV58" i="95"/>
  <c r="BI59" i="95"/>
  <c r="DV59" i="95"/>
  <c r="BG59" i="95"/>
  <c r="DT59" i="95"/>
  <c r="DC59" i="95"/>
  <c r="BK59" i="95"/>
  <c r="DX59" i="95"/>
  <c r="BR27" i="93"/>
  <c r="BQ27" i="93"/>
  <c r="AD42" i="93"/>
  <c r="BG42" i="93"/>
  <c r="BG18" i="93"/>
  <c r="BR40" i="93"/>
  <c r="BT40" i="93"/>
  <c r="BN40" i="93"/>
  <c r="BQ40" i="93"/>
  <c r="BD42" i="93"/>
  <c r="BR4" i="93"/>
  <c r="BQ4" i="93"/>
  <c r="BR13" i="93"/>
  <c r="BQ13" i="93"/>
  <c r="AY42" i="93"/>
  <c r="BJ18" i="93"/>
  <c r="BJ42" i="93"/>
  <c r="AJ42" i="93"/>
  <c r="AT18" i="93"/>
  <c r="BP11" i="93"/>
  <c r="AW11" i="93"/>
  <c r="BO11" i="93"/>
  <c r="AB18" i="93"/>
  <c r="BF11" i="93"/>
  <c r="AS42" i="93"/>
  <c r="BM40" i="93"/>
  <c r="AP42" i="93"/>
  <c r="BM42" i="93"/>
  <c r="BI40" i="93"/>
  <c r="BI42" i="93"/>
  <c r="AH42" i="93"/>
  <c r="L42" i="93"/>
  <c r="BA40" i="93"/>
  <c r="R42" i="93"/>
  <c r="BA42" i="93"/>
  <c r="AR18" i="93"/>
  <c r="BN11" i="93"/>
  <c r="BT11" i="93"/>
  <c r="K42" i="93"/>
  <c r="M42" i="93"/>
  <c r="M18" i="93"/>
  <c r="AF18" i="93"/>
  <c r="BH11" i="93"/>
  <c r="AL42" i="93"/>
  <c r="BK42" i="93"/>
  <c r="BK18" i="93"/>
  <c r="BE40" i="93"/>
  <c r="Z42" i="93"/>
  <c r="BE42" i="93"/>
  <c r="AV42" i="93"/>
  <c r="AN18" i="93"/>
  <c r="BL11" i="93"/>
  <c r="AP42" i="92"/>
  <c r="BM42" i="92"/>
  <c r="BM18" i="92"/>
  <c r="BP18" i="92"/>
  <c r="AW42" i="92"/>
  <c r="AV42" i="92"/>
  <c r="BO42" i="92"/>
  <c r="M44" i="92"/>
  <c r="L44" i="92"/>
  <c r="N44" i="92"/>
  <c r="N42" i="92"/>
  <c r="BN18" i="92"/>
  <c r="BQ18" i="92"/>
  <c r="BS18" i="92"/>
  <c r="AR42" i="92"/>
  <c r="BQ40" i="92"/>
  <c r="BP40" i="92"/>
  <c r="AN42" i="92"/>
  <c r="BL42" i="92"/>
  <c r="BL18" i="92"/>
  <c r="BT18" i="93"/>
  <c r="AR42" i="93"/>
  <c r="BN18" i="93"/>
  <c r="AB42" i="93"/>
  <c r="BF42" i="93"/>
  <c r="BF18" i="93"/>
  <c r="BL18" i="93"/>
  <c r="AN42" i="93"/>
  <c r="BL42" i="93"/>
  <c r="AF42" i="93"/>
  <c r="BH42" i="93"/>
  <c r="BH18" i="93"/>
  <c r="N42" i="93"/>
  <c r="BR11" i="93"/>
  <c r="BQ11" i="93"/>
  <c r="AT42" i="93"/>
  <c r="BP18" i="93"/>
  <c r="AW18" i="93"/>
  <c r="BO18" i="93"/>
  <c r="BN42" i="92"/>
  <c r="BQ42" i="92"/>
  <c r="BS42" i="92"/>
  <c r="BP42" i="92"/>
  <c r="BQ18" i="93"/>
  <c r="BR18" i="93"/>
  <c r="BP42" i="93"/>
  <c r="AW42" i="93"/>
  <c r="BO42" i="93"/>
  <c r="BN42" i="93"/>
  <c r="BT42" i="93"/>
  <c r="BR42" i="93"/>
  <c r="BQ42" i="93"/>
  <c r="H18" i="87"/>
  <c r="G18" i="87"/>
  <c r="AS18" i="87"/>
  <c r="F18" i="87"/>
  <c r="E18" i="87"/>
  <c r="D18" i="87"/>
  <c r="C18" i="87"/>
  <c r="H12" i="87"/>
  <c r="G12" i="87"/>
  <c r="F12" i="87"/>
  <c r="E12" i="87"/>
  <c r="D12" i="87"/>
  <c r="C12" i="87"/>
  <c r="AO12" i="87"/>
  <c r="H6" i="87"/>
  <c r="G6" i="87"/>
  <c r="F6" i="87"/>
  <c r="E6" i="87"/>
  <c r="D6" i="87"/>
  <c r="AP6" i="87"/>
  <c r="C6" i="87"/>
  <c r="AO6" i="87"/>
  <c r="AW23" i="87"/>
  <c r="AV23" i="87"/>
  <c r="AU23" i="87"/>
  <c r="AL23" i="87"/>
  <c r="AK23" i="87"/>
  <c r="AJ23" i="87"/>
  <c r="AI23" i="87"/>
  <c r="AH23" i="87"/>
  <c r="AG23" i="87"/>
  <c r="AE23" i="87"/>
  <c r="AD23" i="87"/>
  <c r="N23" i="87"/>
  <c r="M23" i="87"/>
  <c r="AW22" i="87"/>
  <c r="AV22" i="87"/>
  <c r="AU22" i="87"/>
  <c r="AL22" i="87"/>
  <c r="AK22" i="87"/>
  <c r="AJ22" i="87"/>
  <c r="AI22" i="87"/>
  <c r="AH22" i="87"/>
  <c r="AG22" i="87"/>
  <c r="AE22" i="87"/>
  <c r="AD22" i="87"/>
  <c r="N22" i="87"/>
  <c r="M22" i="87"/>
  <c r="AW21" i="87"/>
  <c r="AV21" i="87"/>
  <c r="AU21" i="87"/>
  <c r="AL21" i="87"/>
  <c r="AK21" i="87"/>
  <c r="AJ21" i="87"/>
  <c r="AI21" i="87"/>
  <c r="AH21" i="87"/>
  <c r="AG21" i="87"/>
  <c r="AE21" i="87"/>
  <c r="AD21" i="87"/>
  <c r="N21" i="87"/>
  <c r="M21" i="87"/>
  <c r="AW20" i="87"/>
  <c r="AV20" i="87"/>
  <c r="AU20" i="87"/>
  <c r="AL20" i="87"/>
  <c r="AK20" i="87"/>
  <c r="AJ20" i="87"/>
  <c r="AI20" i="87"/>
  <c r="AH20" i="87"/>
  <c r="AG20" i="87"/>
  <c r="AE20" i="87"/>
  <c r="AD20" i="87"/>
  <c r="N20" i="87"/>
  <c r="M20" i="87"/>
  <c r="AW19" i="87"/>
  <c r="AV19" i="87"/>
  <c r="AU19" i="87"/>
  <c r="AL19" i="87"/>
  <c r="AK19" i="87"/>
  <c r="AJ19" i="87"/>
  <c r="AI19" i="87"/>
  <c r="AH19" i="87"/>
  <c r="AG19" i="87"/>
  <c r="AE19" i="87"/>
  <c r="AD19" i="87"/>
  <c r="N19" i="87"/>
  <c r="M19" i="87"/>
  <c r="BL18" i="87"/>
  <c r="BH18" i="87"/>
  <c r="BG18" i="87"/>
  <c r="BD18" i="87"/>
  <c r="AX18" i="87"/>
  <c r="AU18" i="87"/>
  <c r="AQ18" i="87"/>
  <c r="AP18" i="87"/>
  <c r="AK18" i="87"/>
  <c r="BT18" i="87"/>
  <c r="AG18" i="87"/>
  <c r="BP18" i="87"/>
  <c r="AB18" i="87"/>
  <c r="BN18" i="87"/>
  <c r="AA18" i="87"/>
  <c r="BM18" i="87"/>
  <c r="Z18" i="87"/>
  <c r="AL18" i="87"/>
  <c r="BU18" i="87"/>
  <c r="Y18" i="87"/>
  <c r="BK18" i="87"/>
  <c r="X18" i="87"/>
  <c r="BJ18" i="87"/>
  <c r="W18" i="87"/>
  <c r="BI18" i="87"/>
  <c r="V18" i="87"/>
  <c r="AJ18" i="87"/>
  <c r="BS18" i="87"/>
  <c r="U18" i="87"/>
  <c r="T18" i="87"/>
  <c r="AI18" i="87"/>
  <c r="BR18" i="87"/>
  <c r="S18" i="87"/>
  <c r="BE18" i="87"/>
  <c r="R18" i="87"/>
  <c r="AH18" i="87"/>
  <c r="BQ18" i="87"/>
  <c r="Q18" i="87"/>
  <c r="BC18" i="87"/>
  <c r="P18" i="87"/>
  <c r="BB18" i="87"/>
  <c r="N18" i="87"/>
  <c r="AZ18" i="87"/>
  <c r="L18" i="87"/>
  <c r="K18" i="87"/>
  <c r="AW18" i="87"/>
  <c r="J18" i="87"/>
  <c r="AV18" i="87"/>
  <c r="I18" i="87"/>
  <c r="AT18" i="87"/>
  <c r="AR18" i="87"/>
  <c r="AO18" i="87"/>
  <c r="AW17" i="87"/>
  <c r="AV17" i="87"/>
  <c r="AU17" i="87"/>
  <c r="AL17" i="87"/>
  <c r="AK17" i="87"/>
  <c r="AJ17" i="87"/>
  <c r="AI17" i="87"/>
  <c r="AH17" i="87"/>
  <c r="AG17" i="87"/>
  <c r="AE17" i="87"/>
  <c r="AD17" i="87"/>
  <c r="N17" i="87"/>
  <c r="M17" i="87"/>
  <c r="AW16" i="87"/>
  <c r="AV16" i="87"/>
  <c r="AU16" i="87"/>
  <c r="AL16" i="87"/>
  <c r="AK16" i="87"/>
  <c r="AJ16" i="87"/>
  <c r="AI16" i="87"/>
  <c r="AH16" i="87"/>
  <c r="AG16" i="87"/>
  <c r="AE16" i="87"/>
  <c r="AD16" i="87"/>
  <c r="N16" i="87"/>
  <c r="M16" i="87"/>
  <c r="AW15" i="87"/>
  <c r="AV15" i="87"/>
  <c r="AU15" i="87"/>
  <c r="AL15" i="87"/>
  <c r="AK15" i="87"/>
  <c r="AJ15" i="87"/>
  <c r="AI15" i="87"/>
  <c r="AH15" i="87"/>
  <c r="AG15" i="87"/>
  <c r="AE15" i="87"/>
  <c r="AD15" i="87"/>
  <c r="N15" i="87"/>
  <c r="M15" i="87"/>
  <c r="AW14" i="87"/>
  <c r="AV14" i="87"/>
  <c r="AU14" i="87"/>
  <c r="AL14" i="87"/>
  <c r="AK14" i="87"/>
  <c r="AJ14" i="87"/>
  <c r="AI14" i="87"/>
  <c r="AH14" i="87"/>
  <c r="AG14" i="87"/>
  <c r="AE14" i="87"/>
  <c r="AD14" i="87"/>
  <c r="N14" i="87"/>
  <c r="M14" i="87"/>
  <c r="AW13" i="87"/>
  <c r="AV13" i="87"/>
  <c r="AU13" i="87"/>
  <c r="AL13" i="87"/>
  <c r="AK13" i="87"/>
  <c r="AJ13" i="87"/>
  <c r="AI13" i="87"/>
  <c r="AH13" i="87"/>
  <c r="AG13" i="87"/>
  <c r="AE13" i="87"/>
  <c r="AD13" i="87"/>
  <c r="N13" i="87"/>
  <c r="M13" i="87"/>
  <c r="BM12" i="87"/>
  <c r="BI12" i="87"/>
  <c r="BH12" i="87"/>
  <c r="BE12" i="87"/>
  <c r="AV12" i="87"/>
  <c r="AR12" i="87"/>
  <c r="AQ12" i="87"/>
  <c r="AL12" i="87"/>
  <c r="BU12" i="87"/>
  <c r="AH12" i="87"/>
  <c r="BQ12" i="87"/>
  <c r="AB12" i="87"/>
  <c r="BN12" i="87"/>
  <c r="AA12" i="87"/>
  <c r="Z12" i="87"/>
  <c r="BL12" i="87"/>
  <c r="Y12" i="87"/>
  <c r="BK12" i="87"/>
  <c r="X12" i="87"/>
  <c r="AK12" i="87"/>
  <c r="BT12" i="87"/>
  <c r="W12" i="87"/>
  <c r="V12" i="87"/>
  <c r="AJ12" i="87"/>
  <c r="BS12" i="87"/>
  <c r="U12" i="87"/>
  <c r="BG12" i="87"/>
  <c r="T12" i="87"/>
  <c r="BF12" i="87"/>
  <c r="S12" i="87"/>
  <c r="R12" i="87"/>
  <c r="BD12" i="87"/>
  <c r="Q12" i="87"/>
  <c r="BC12" i="87"/>
  <c r="P12" i="87"/>
  <c r="BB12" i="87"/>
  <c r="L12" i="87"/>
  <c r="AX12" i="87"/>
  <c r="K12" i="87"/>
  <c r="AW12" i="87"/>
  <c r="J12" i="87"/>
  <c r="I12" i="87"/>
  <c r="AU12" i="87"/>
  <c r="AT12" i="87"/>
  <c r="AS12" i="87"/>
  <c r="AP12" i="87"/>
  <c r="AW11" i="87"/>
  <c r="AV11" i="87"/>
  <c r="AU11" i="87"/>
  <c r="AL11" i="87"/>
  <c r="AK11" i="87"/>
  <c r="AJ11" i="87"/>
  <c r="AI11" i="87"/>
  <c r="AH11" i="87"/>
  <c r="AG11" i="87"/>
  <c r="AE11" i="87"/>
  <c r="AD11" i="87"/>
  <c r="N11" i="87"/>
  <c r="M11" i="87"/>
  <c r="AW10" i="87"/>
  <c r="AV10" i="87"/>
  <c r="AU10" i="87"/>
  <c r="AL10" i="87"/>
  <c r="AK10" i="87"/>
  <c r="AJ10" i="87"/>
  <c r="AI10" i="87"/>
  <c r="AH10" i="87"/>
  <c r="AG10" i="87"/>
  <c r="AE10" i="87"/>
  <c r="AD10" i="87"/>
  <c r="N10" i="87"/>
  <c r="M10" i="87"/>
  <c r="AW9" i="87"/>
  <c r="AV9" i="87"/>
  <c r="AU9" i="87"/>
  <c r="AL9" i="87"/>
  <c r="AK9" i="87"/>
  <c r="AJ9" i="87"/>
  <c r="AI9" i="87"/>
  <c r="AH9" i="87"/>
  <c r="AG9" i="87"/>
  <c r="AE9" i="87"/>
  <c r="AD9" i="87"/>
  <c r="N9" i="87"/>
  <c r="M9" i="87"/>
  <c r="AW8" i="87"/>
  <c r="AV8" i="87"/>
  <c r="AU8" i="87"/>
  <c r="AL8" i="87"/>
  <c r="AK8" i="87"/>
  <c r="AJ8" i="87"/>
  <c r="AI8" i="87"/>
  <c r="AH8" i="87"/>
  <c r="AG8" i="87"/>
  <c r="AE8" i="87"/>
  <c r="AD8" i="87"/>
  <c r="N8" i="87"/>
  <c r="M8" i="87"/>
  <c r="AW7" i="87"/>
  <c r="AV7" i="87"/>
  <c r="AU7" i="87"/>
  <c r="AL7" i="87"/>
  <c r="AK7" i="87"/>
  <c r="AJ7" i="87"/>
  <c r="AI7" i="87"/>
  <c r="AH7" i="87"/>
  <c r="AG7" i="87"/>
  <c r="AE7" i="87"/>
  <c r="AD7" i="87"/>
  <c r="N7" i="87"/>
  <c r="M7" i="87"/>
  <c r="BN6" i="87"/>
  <c r="BJ6" i="87"/>
  <c r="BI6" i="87"/>
  <c r="BF6" i="87"/>
  <c r="BB6" i="87"/>
  <c r="AW6" i="87"/>
  <c r="AS6" i="87"/>
  <c r="AR6" i="87"/>
  <c r="AH6" i="87"/>
  <c r="BQ6" i="87"/>
  <c r="AE6" i="87"/>
  <c r="AD6" i="87"/>
  <c r="AB6" i="87"/>
  <c r="AA6" i="87"/>
  <c r="BM6" i="87"/>
  <c r="Z6" i="87"/>
  <c r="AL6" i="87"/>
  <c r="BU6" i="87"/>
  <c r="Y6" i="87"/>
  <c r="BK6" i="87"/>
  <c r="X6" i="87"/>
  <c r="AK6" i="87"/>
  <c r="BT6" i="87"/>
  <c r="W6" i="87"/>
  <c r="V6" i="87"/>
  <c r="AJ6" i="87"/>
  <c r="BS6" i="87"/>
  <c r="U6" i="87"/>
  <c r="BG6" i="87"/>
  <c r="T6" i="87"/>
  <c r="S6" i="87"/>
  <c r="BE6" i="87"/>
  <c r="R6" i="87"/>
  <c r="BD6" i="87"/>
  <c r="Q6" i="87"/>
  <c r="BC6" i="87"/>
  <c r="P6" i="87"/>
  <c r="AG6" i="87"/>
  <c r="BP6" i="87"/>
  <c r="M6" i="87"/>
  <c r="AY6" i="87"/>
  <c r="L6" i="87"/>
  <c r="AX6" i="87"/>
  <c r="K6" i="87"/>
  <c r="J6" i="87"/>
  <c r="AV6" i="87"/>
  <c r="I6" i="87"/>
  <c r="AU6" i="87"/>
  <c r="AT6" i="87"/>
  <c r="AQ6" i="87"/>
  <c r="BS4" i="87"/>
  <c r="BR4" i="87"/>
  <c r="BN4" i="87"/>
  <c r="BM4" i="87"/>
  <c r="BL4" i="87"/>
  <c r="BK4" i="87"/>
  <c r="BJ4" i="87"/>
  <c r="BI4" i="87"/>
  <c r="BH4" i="87"/>
  <c r="BG4" i="87"/>
  <c r="AY4" i="87"/>
  <c r="AX4" i="87"/>
  <c r="AW4" i="87"/>
  <c r="CR59" i="91"/>
  <c r="CQ59" i="91"/>
  <c r="CP59" i="91"/>
  <c r="CO59" i="91"/>
  <c r="CN59" i="91"/>
  <c r="CM59" i="91"/>
  <c r="CL59" i="91"/>
  <c r="CK59" i="91"/>
  <c r="CJ59" i="91"/>
  <c r="CI59" i="91"/>
  <c r="CH59" i="91"/>
  <c r="CG59" i="91"/>
  <c r="CF59" i="91"/>
  <c r="CE59" i="91"/>
  <c r="CD59" i="91"/>
  <c r="CC59" i="91"/>
  <c r="CB59" i="91"/>
  <c r="CA59" i="91"/>
  <c r="BS59" i="91"/>
  <c r="BR59" i="91"/>
  <c r="BQ59" i="91"/>
  <c r="BP59" i="91"/>
  <c r="BO59" i="91"/>
  <c r="BN59" i="91"/>
  <c r="DP58" i="91"/>
  <c r="DL58" i="91"/>
  <c r="DK58" i="91"/>
  <c r="DJ58" i="91"/>
  <c r="DH58" i="91"/>
  <c r="CR58" i="91"/>
  <c r="CQ58" i="91"/>
  <c r="CP58" i="91"/>
  <c r="CO58" i="91"/>
  <c r="CN58" i="91"/>
  <c r="CM58" i="91"/>
  <c r="CL58" i="91"/>
  <c r="CK58" i="91"/>
  <c r="CJ58" i="91"/>
  <c r="CI58" i="91"/>
  <c r="CH58" i="91"/>
  <c r="CG58" i="91"/>
  <c r="CF58" i="91"/>
  <c r="CE58" i="91"/>
  <c r="CD58" i="91"/>
  <c r="CC58" i="91"/>
  <c r="CB58" i="91"/>
  <c r="CA58" i="91"/>
  <c r="BS58" i="91"/>
  <c r="BR58" i="91"/>
  <c r="BQ58" i="91"/>
  <c r="BP58" i="91"/>
  <c r="BO58" i="91"/>
  <c r="BN58" i="91"/>
  <c r="BE58" i="91"/>
  <c r="BD58" i="91"/>
  <c r="DO58" i="91"/>
  <c r="BC58" i="91"/>
  <c r="DN58" i="91"/>
  <c r="BB58" i="91"/>
  <c r="DM58" i="91"/>
  <c r="BA58" i="91"/>
  <c r="AZ58" i="91"/>
  <c r="AY58" i="91"/>
  <c r="AX58" i="91"/>
  <c r="DI58" i="91"/>
  <c r="AW58" i="91"/>
  <c r="AV58" i="91"/>
  <c r="DG58" i="91"/>
  <c r="AT58" i="91"/>
  <c r="DE58" i="91"/>
  <c r="AM58" i="91"/>
  <c r="CX58" i="91"/>
  <c r="AL58" i="91"/>
  <c r="BH58" i="91"/>
  <c r="DS58" i="91"/>
  <c r="L58" i="91"/>
  <c r="N58" i="91"/>
  <c r="BY58" i="91"/>
  <c r="K58" i="91"/>
  <c r="BV58" i="91"/>
  <c r="BK57" i="91"/>
  <c r="DS56" i="91"/>
  <c r="DR56" i="91"/>
  <c r="DQ56" i="91"/>
  <c r="DP56" i="91"/>
  <c r="DO56" i="91"/>
  <c r="DN56" i="91"/>
  <c r="DM56" i="91"/>
  <c r="DL56" i="91"/>
  <c r="DK56" i="91"/>
  <c r="DJ56" i="91"/>
  <c r="DI56" i="91"/>
  <c r="DH56" i="91"/>
  <c r="DG56" i="91"/>
  <c r="DE56" i="91"/>
  <c r="DD56" i="91"/>
  <c r="DC56" i="91"/>
  <c r="DB56" i="91"/>
  <c r="DA56" i="91"/>
  <c r="CZ56" i="91"/>
  <c r="CY56" i="91"/>
  <c r="CX56" i="91"/>
  <c r="CW56" i="91"/>
  <c r="CV56" i="91"/>
  <c r="CU56" i="91"/>
  <c r="CT56" i="91"/>
  <c r="CS56" i="91"/>
  <c r="CR56" i="91"/>
  <c r="CQ56" i="91"/>
  <c r="CP56" i="91"/>
  <c r="CO56" i="91"/>
  <c r="CN56" i="91"/>
  <c r="CM56" i="91"/>
  <c r="CL56" i="91"/>
  <c r="CK56" i="91"/>
  <c r="CJ56" i="91"/>
  <c r="CI56" i="91"/>
  <c r="CH56" i="91"/>
  <c r="CG56" i="91"/>
  <c r="CF56" i="91"/>
  <c r="CE56" i="91"/>
  <c r="CD56" i="91"/>
  <c r="CC56" i="91"/>
  <c r="CB56" i="91"/>
  <c r="CA56" i="91"/>
  <c r="BY56" i="91"/>
  <c r="BW56" i="91"/>
  <c r="BV56" i="91"/>
  <c r="BU56" i="91"/>
  <c r="BT56" i="91"/>
  <c r="BS56" i="91"/>
  <c r="BR56" i="91"/>
  <c r="BQ56" i="91"/>
  <c r="BP56" i="91"/>
  <c r="BO56" i="91"/>
  <c r="BN56" i="91"/>
  <c r="BK56" i="91"/>
  <c r="DV56" i="91"/>
  <c r="BJ56" i="91"/>
  <c r="DU56" i="91"/>
  <c r="BI56" i="91"/>
  <c r="DT56" i="91"/>
  <c r="BH56" i="91"/>
  <c r="BG56" i="91"/>
  <c r="BF56" i="91"/>
  <c r="N56" i="91"/>
  <c r="M56" i="91"/>
  <c r="BX56" i="91"/>
  <c r="BV55" i="91"/>
  <c r="BU55" i="91"/>
  <c r="BT55" i="91"/>
  <c r="BK55" i="91"/>
  <c r="BJ55" i="91"/>
  <c r="BI55" i="91"/>
  <c r="BH55" i="91"/>
  <c r="BG55" i="91"/>
  <c r="BF55" i="91"/>
  <c r="N55" i="91"/>
  <c r="M55" i="91"/>
  <c r="BV54" i="91"/>
  <c r="BU54" i="91"/>
  <c r="BT54" i="91"/>
  <c r="BK54" i="91"/>
  <c r="BJ54" i="91"/>
  <c r="BI54" i="91"/>
  <c r="BH54" i="91"/>
  <c r="BH51" i="91"/>
  <c r="DS51" i="91"/>
  <c r="BG54" i="91"/>
  <c r="BF54" i="91"/>
  <c r="N54" i="91"/>
  <c r="M54" i="91"/>
  <c r="BV53" i="91"/>
  <c r="BU53" i="91"/>
  <c r="BT53" i="91"/>
  <c r="BK53" i="91"/>
  <c r="BJ53" i="91"/>
  <c r="BI53" i="91"/>
  <c r="BH53" i="91"/>
  <c r="BG53" i="91"/>
  <c r="BF53" i="91"/>
  <c r="N53" i="91"/>
  <c r="M53" i="91"/>
  <c r="BV52" i="91"/>
  <c r="BU52" i="91"/>
  <c r="BT52" i="91"/>
  <c r="BK52" i="91"/>
  <c r="BJ52" i="91"/>
  <c r="BI52" i="91"/>
  <c r="BH52" i="91"/>
  <c r="BG52" i="91"/>
  <c r="BG51" i="91"/>
  <c r="DR51" i="91"/>
  <c r="BF52" i="91"/>
  <c r="BF51" i="91"/>
  <c r="DQ51" i="91"/>
  <c r="N52" i="91"/>
  <c r="M52" i="91"/>
  <c r="DP51" i="91"/>
  <c r="DO51" i="91"/>
  <c r="DN51" i="91"/>
  <c r="DM51" i="91"/>
  <c r="DL51" i="91"/>
  <c r="DK51" i="91"/>
  <c r="DJ51" i="91"/>
  <c r="DI51" i="91"/>
  <c r="DH51" i="91"/>
  <c r="DG51" i="91"/>
  <c r="DE51" i="91"/>
  <c r="CZ51" i="91"/>
  <c r="CY51" i="91"/>
  <c r="CW51" i="91"/>
  <c r="CR51" i="91"/>
  <c r="CQ51" i="91"/>
  <c r="CP51" i="91"/>
  <c r="CO51" i="91"/>
  <c r="CN51" i="91"/>
  <c r="CM51" i="91"/>
  <c r="CL51" i="91"/>
  <c r="CK51" i="91"/>
  <c r="CJ51" i="91"/>
  <c r="CI51" i="91"/>
  <c r="CH51" i="91"/>
  <c r="CG51" i="91"/>
  <c r="CF51" i="91"/>
  <c r="CE51" i="91"/>
  <c r="CD51" i="91"/>
  <c r="CC51" i="91"/>
  <c r="CB51" i="91"/>
  <c r="CA51" i="91"/>
  <c r="BT51" i="91"/>
  <c r="BS51" i="91"/>
  <c r="BR51" i="91"/>
  <c r="BQ51" i="91"/>
  <c r="BP51" i="91"/>
  <c r="BO51" i="91"/>
  <c r="BN51" i="91"/>
  <c r="BI51" i="91"/>
  <c r="DT51" i="91"/>
  <c r="AT51" i="91"/>
  <c r="AS51" i="91"/>
  <c r="DD51" i="91"/>
  <c r="AR51" i="91"/>
  <c r="DC51" i="91"/>
  <c r="AQ51" i="91"/>
  <c r="DB51" i="91"/>
  <c r="AP51" i="91"/>
  <c r="DA51" i="91"/>
  <c r="AO51" i="91"/>
  <c r="AN51" i="91"/>
  <c r="AM51" i="91"/>
  <c r="CX51" i="91"/>
  <c r="AL51" i="91"/>
  <c r="AK51" i="91"/>
  <c r="CV51" i="91"/>
  <c r="AJ51" i="91"/>
  <c r="CU51" i="91"/>
  <c r="AI51" i="91"/>
  <c r="CT51" i="91"/>
  <c r="AH51" i="91"/>
  <c r="CS51" i="91"/>
  <c r="L51" i="91"/>
  <c r="N51" i="91"/>
  <c r="BY51" i="91"/>
  <c r="K51" i="91"/>
  <c r="M51" i="91"/>
  <c r="BX51" i="91"/>
  <c r="J51" i="91"/>
  <c r="BU51" i="91"/>
  <c r="I51" i="91"/>
  <c r="BV50" i="91"/>
  <c r="BU50" i="91"/>
  <c r="BT50" i="91"/>
  <c r="BK50" i="91"/>
  <c r="BJ50" i="91"/>
  <c r="BI50" i="91"/>
  <c r="BH50" i="91"/>
  <c r="BG50" i="91"/>
  <c r="BF50" i="91"/>
  <c r="N50" i="91"/>
  <c r="M50" i="91"/>
  <c r="BV49" i="91"/>
  <c r="BU49" i="91"/>
  <c r="BT49" i="91"/>
  <c r="BK49" i="91"/>
  <c r="BJ49" i="91"/>
  <c r="BI49" i="91"/>
  <c r="BH49" i="91"/>
  <c r="BG49" i="91"/>
  <c r="BF49" i="91"/>
  <c r="N49" i="91"/>
  <c r="M49" i="91"/>
  <c r="BV48" i="91"/>
  <c r="BU48" i="91"/>
  <c r="BT48" i="91"/>
  <c r="BK48" i="91"/>
  <c r="BJ48" i="91"/>
  <c r="BI48" i="91"/>
  <c r="BH48" i="91"/>
  <c r="BG48" i="91"/>
  <c r="BF48" i="91"/>
  <c r="N48" i="91"/>
  <c r="M48" i="91"/>
  <c r="BV47" i="91"/>
  <c r="BU47" i="91"/>
  <c r="BT47" i="91"/>
  <c r="BK47" i="91"/>
  <c r="BJ47" i="91"/>
  <c r="BI47" i="91"/>
  <c r="BH47" i="91"/>
  <c r="BG47" i="91"/>
  <c r="BF47" i="91"/>
  <c r="N47" i="91"/>
  <c r="M47" i="91"/>
  <c r="DP46" i="91"/>
  <c r="DN46" i="91"/>
  <c r="DJ46" i="91"/>
  <c r="DI46" i="91"/>
  <c r="DH46" i="91"/>
  <c r="DE46" i="91"/>
  <c r="DA46" i="91"/>
  <c r="CZ46" i="91"/>
  <c r="CY46" i="91"/>
  <c r="CW46" i="91"/>
  <c r="CS46" i="91"/>
  <c r="CR46" i="91"/>
  <c r="CQ46" i="91"/>
  <c r="CP46" i="91"/>
  <c r="CO46" i="91"/>
  <c r="CN46" i="91"/>
  <c r="CM46" i="91"/>
  <c r="CL46" i="91"/>
  <c r="CK46" i="91"/>
  <c r="CJ46" i="91"/>
  <c r="CI46" i="91"/>
  <c r="CH46" i="91"/>
  <c r="CG46" i="91"/>
  <c r="CF46" i="91"/>
  <c r="CE46" i="91"/>
  <c r="CD46" i="91"/>
  <c r="CC46" i="91"/>
  <c r="CB46" i="91"/>
  <c r="CA46" i="91"/>
  <c r="BS46" i="91"/>
  <c r="BR46" i="91"/>
  <c r="BQ46" i="91"/>
  <c r="BP46" i="91"/>
  <c r="BO46" i="91"/>
  <c r="BN46" i="91"/>
  <c r="BJ46" i="91"/>
  <c r="DU46" i="91"/>
  <c r="BI46" i="91"/>
  <c r="DT46" i="91"/>
  <c r="BE46" i="91"/>
  <c r="BD46" i="91"/>
  <c r="DO46" i="91"/>
  <c r="BC46" i="91"/>
  <c r="BB46" i="91"/>
  <c r="DM46" i="91"/>
  <c r="BA46" i="91"/>
  <c r="DL46" i="91"/>
  <c r="AZ46" i="91"/>
  <c r="DK46" i="91"/>
  <c r="AY46" i="91"/>
  <c r="AX46" i="91"/>
  <c r="AW46" i="91"/>
  <c r="AV46" i="91"/>
  <c r="DG46" i="91"/>
  <c r="AT46" i="91"/>
  <c r="AS46" i="91"/>
  <c r="AS58" i="91"/>
  <c r="DD58" i="91"/>
  <c r="AR46" i="91"/>
  <c r="AR58" i="91"/>
  <c r="AQ46" i="91"/>
  <c r="AQ58" i="91"/>
  <c r="DB58" i="91"/>
  <c r="AP46" i="91"/>
  <c r="AP58" i="91"/>
  <c r="AO46" i="91"/>
  <c r="AO58" i="91"/>
  <c r="CZ58" i="91"/>
  <c r="AN46" i="91"/>
  <c r="AN58" i="91"/>
  <c r="AM46" i="91"/>
  <c r="CX46" i="91"/>
  <c r="AL46" i="91"/>
  <c r="AK46" i="91"/>
  <c r="AK58" i="91"/>
  <c r="CV58" i="91"/>
  <c r="AJ46" i="91"/>
  <c r="BH46" i="91"/>
  <c r="DS46" i="91"/>
  <c r="AI46" i="91"/>
  <c r="BG46" i="91"/>
  <c r="DR46" i="91"/>
  <c r="AH46" i="91"/>
  <c r="AH58" i="91"/>
  <c r="N46" i="91"/>
  <c r="BY46" i="91"/>
  <c r="L46" i="91"/>
  <c r="BW46" i="91"/>
  <c r="K46" i="91"/>
  <c r="M46" i="91"/>
  <c r="BX46" i="91"/>
  <c r="J46" i="91"/>
  <c r="J58" i="91"/>
  <c r="BU58" i="91"/>
  <c r="I46" i="91"/>
  <c r="I58" i="91"/>
  <c r="BT58" i="91"/>
  <c r="DV45" i="91"/>
  <c r="DT45" i="91"/>
  <c r="DP45" i="91"/>
  <c r="DO45" i="91"/>
  <c r="DN45" i="91"/>
  <c r="DL45" i="91"/>
  <c r="DH45" i="91"/>
  <c r="DG45" i="91"/>
  <c r="DE45" i="91"/>
  <c r="DD45" i="91"/>
  <c r="DC45" i="91"/>
  <c r="DB45" i="91"/>
  <c r="DA45" i="91"/>
  <c r="CZ45" i="91"/>
  <c r="CY45" i="91"/>
  <c r="CX45" i="91"/>
  <c r="CW45" i="91"/>
  <c r="CV45" i="91"/>
  <c r="CU45" i="91"/>
  <c r="CT45" i="91"/>
  <c r="CS45" i="91"/>
  <c r="CR45" i="91"/>
  <c r="CQ45" i="91"/>
  <c r="CP45" i="91"/>
  <c r="CO45" i="91"/>
  <c r="CN45" i="91"/>
  <c r="CM45" i="91"/>
  <c r="CL45" i="91"/>
  <c r="CK45" i="91"/>
  <c r="CJ45" i="91"/>
  <c r="CI45" i="91"/>
  <c r="CH45" i="91"/>
  <c r="CG45" i="91"/>
  <c r="CF45" i="91"/>
  <c r="CE45" i="91"/>
  <c r="CD45" i="91"/>
  <c r="CC45" i="91"/>
  <c r="CB45" i="91"/>
  <c r="CA45" i="91"/>
  <c r="BY45" i="91"/>
  <c r="BX45" i="91"/>
  <c r="BW45" i="91"/>
  <c r="BV45" i="91"/>
  <c r="BU45" i="91"/>
  <c r="BT45" i="91"/>
  <c r="BS45" i="91"/>
  <c r="BR45" i="91"/>
  <c r="BQ45" i="91"/>
  <c r="BP45" i="91"/>
  <c r="BO45" i="91"/>
  <c r="BN45" i="91"/>
  <c r="BK45" i="91"/>
  <c r="BJ45" i="91"/>
  <c r="DU45" i="91"/>
  <c r="BI45" i="91"/>
  <c r="BH45" i="91"/>
  <c r="DS45" i="91"/>
  <c r="BG45" i="91"/>
  <c r="DR45" i="91"/>
  <c r="BF45" i="91"/>
  <c r="DQ45" i="91"/>
  <c r="BE45" i="91"/>
  <c r="BD45" i="91"/>
  <c r="BC45" i="91"/>
  <c r="BB45" i="91"/>
  <c r="DM45" i="91"/>
  <c r="BA45" i="91"/>
  <c r="AZ45" i="91"/>
  <c r="DK45" i="91"/>
  <c r="AY45" i="91"/>
  <c r="DJ45" i="91"/>
  <c r="AX45" i="91"/>
  <c r="DI45" i="91"/>
  <c r="AW45" i="91"/>
  <c r="AV45" i="91"/>
  <c r="N45" i="91"/>
  <c r="M45" i="91"/>
  <c r="DU44" i="91"/>
  <c r="DT44" i="91"/>
  <c r="DS44" i="91"/>
  <c r="DR44" i="91"/>
  <c r="DQ44" i="91"/>
  <c r="DP44" i="91"/>
  <c r="DO44" i="91"/>
  <c r="DN44" i="91"/>
  <c r="DM44" i="91"/>
  <c r="DL44" i="91"/>
  <c r="DK44" i="91"/>
  <c r="DJ44" i="91"/>
  <c r="DI44" i="91"/>
  <c r="DH44" i="91"/>
  <c r="DG44" i="91"/>
  <c r="DE44" i="91"/>
  <c r="DD44" i="91"/>
  <c r="DC44" i="91"/>
  <c r="DB44" i="91"/>
  <c r="DA44" i="91"/>
  <c r="CZ44" i="91"/>
  <c r="CY44" i="91"/>
  <c r="CX44" i="91"/>
  <c r="CW44" i="91"/>
  <c r="CV44" i="91"/>
  <c r="CU44" i="91"/>
  <c r="CT44" i="91"/>
  <c r="CS44" i="91"/>
  <c r="CR44" i="91"/>
  <c r="CQ44" i="91"/>
  <c r="CP44" i="91"/>
  <c r="CO44" i="91"/>
  <c r="CN44" i="91"/>
  <c r="CM44" i="91"/>
  <c r="CL44" i="91"/>
  <c r="CK44" i="91"/>
  <c r="CJ44" i="91"/>
  <c r="CI44" i="91"/>
  <c r="CH44" i="91"/>
  <c r="CG44" i="91"/>
  <c r="CF44" i="91"/>
  <c r="CE44" i="91"/>
  <c r="CD44" i="91"/>
  <c r="CC44" i="91"/>
  <c r="CB44" i="91"/>
  <c r="CA44" i="91"/>
  <c r="BW44" i="91"/>
  <c r="BV44" i="91"/>
  <c r="BU44" i="91"/>
  <c r="BT44" i="91"/>
  <c r="BS44" i="91"/>
  <c r="BR44" i="91"/>
  <c r="BQ44" i="91"/>
  <c r="BP44" i="91"/>
  <c r="BO44" i="91"/>
  <c r="BN44" i="91"/>
  <c r="BK44" i="91"/>
  <c r="DV44" i="91"/>
  <c r="BJ44" i="91"/>
  <c r="BI44" i="91"/>
  <c r="BH44" i="91"/>
  <c r="N44" i="91"/>
  <c r="BY44" i="91"/>
  <c r="M44" i="91"/>
  <c r="BX44" i="91"/>
  <c r="BV43" i="91"/>
  <c r="BU43" i="91"/>
  <c r="BT43" i="91"/>
  <c r="BS43" i="91"/>
  <c r="BR43" i="91"/>
  <c r="BQ43" i="91"/>
  <c r="BP43" i="91"/>
  <c r="BO43" i="91"/>
  <c r="BN43" i="91"/>
  <c r="BE43" i="91"/>
  <c r="BD43" i="91"/>
  <c r="BC43" i="91"/>
  <c r="BB43" i="91"/>
  <c r="BA43" i="91"/>
  <c r="AZ43" i="91"/>
  <c r="AY43" i="91"/>
  <c r="AX43" i="91"/>
  <c r="AW43" i="91"/>
  <c r="AV43" i="91"/>
  <c r="N43" i="91"/>
  <c r="M43" i="91"/>
  <c r="BV42" i="91"/>
  <c r="BU42" i="91"/>
  <c r="BT42" i="91"/>
  <c r="BS42" i="91"/>
  <c r="BR42" i="91"/>
  <c r="BQ42" i="91"/>
  <c r="BP42" i="91"/>
  <c r="BO42" i="91"/>
  <c r="BN42" i="91"/>
  <c r="BE42" i="91"/>
  <c r="BD42" i="91"/>
  <c r="BC42" i="91"/>
  <c r="BC38" i="91"/>
  <c r="DN38" i="91"/>
  <c r="BB42" i="91"/>
  <c r="BA42" i="91"/>
  <c r="AZ42" i="91"/>
  <c r="AY42" i="91"/>
  <c r="AX42" i="91"/>
  <c r="AW42" i="91"/>
  <c r="AV42" i="91"/>
  <c r="N42" i="91"/>
  <c r="M42" i="91"/>
  <c r="BV41" i="91"/>
  <c r="BU41" i="91"/>
  <c r="BT41" i="91"/>
  <c r="BS41" i="91"/>
  <c r="BR41" i="91"/>
  <c r="BQ41" i="91"/>
  <c r="BP41" i="91"/>
  <c r="BO41" i="91"/>
  <c r="BN41" i="91"/>
  <c r="BE41" i="91"/>
  <c r="BD41" i="91"/>
  <c r="BC41" i="91"/>
  <c r="BB41" i="91"/>
  <c r="BA41" i="91"/>
  <c r="AZ41" i="91"/>
  <c r="AY41" i="91"/>
  <c r="AY38" i="91"/>
  <c r="DJ38" i="91"/>
  <c r="AX41" i="91"/>
  <c r="AW41" i="91"/>
  <c r="AV41" i="91"/>
  <c r="N41" i="91"/>
  <c r="M41" i="91"/>
  <c r="BV40" i="91"/>
  <c r="BU40" i="91"/>
  <c r="BT40" i="91"/>
  <c r="BS40" i="91"/>
  <c r="BR40" i="91"/>
  <c r="BQ40" i="91"/>
  <c r="BP40" i="91"/>
  <c r="BO40" i="91"/>
  <c r="BN40" i="91"/>
  <c r="BE40" i="91"/>
  <c r="BE38" i="91"/>
  <c r="DP38" i="91"/>
  <c r="BD40" i="91"/>
  <c r="BD38" i="91"/>
  <c r="DO38" i="91"/>
  <c r="BC40" i="91"/>
  <c r="BB40" i="91"/>
  <c r="BA40" i="91"/>
  <c r="AZ40" i="91"/>
  <c r="AY40" i="91"/>
  <c r="AX40" i="91"/>
  <c r="AW40" i="91"/>
  <c r="AW38" i="91"/>
  <c r="DH38" i="91"/>
  <c r="AV40" i="91"/>
  <c r="AV38" i="91"/>
  <c r="DG38" i="91"/>
  <c r="N40" i="91"/>
  <c r="M40" i="91"/>
  <c r="BV39" i="91"/>
  <c r="BU39" i="91"/>
  <c r="BT39" i="91"/>
  <c r="BS39" i="91"/>
  <c r="BR39" i="91"/>
  <c r="BQ39" i="91"/>
  <c r="BP39" i="91"/>
  <c r="BO39" i="91"/>
  <c r="BN39" i="91"/>
  <c r="BE39" i="91"/>
  <c r="BD39" i="91"/>
  <c r="BC39" i="91"/>
  <c r="BB39" i="91"/>
  <c r="BB38" i="91"/>
  <c r="DM38" i="91"/>
  <c r="BA39" i="91"/>
  <c r="BA38" i="91"/>
  <c r="DL38" i="91"/>
  <c r="AZ39" i="91"/>
  <c r="AZ38" i="91"/>
  <c r="DK38" i="91"/>
  <c r="AY39" i="91"/>
  <c r="AX39" i="91"/>
  <c r="AW39" i="91"/>
  <c r="AV39" i="91"/>
  <c r="N39" i="91"/>
  <c r="M39" i="91"/>
  <c r="DV38" i="91"/>
  <c r="DU38" i="91"/>
  <c r="DS38" i="91"/>
  <c r="DE38" i="91"/>
  <c r="DD38" i="91"/>
  <c r="DC38" i="91"/>
  <c r="DB38" i="91"/>
  <c r="DA38" i="91"/>
  <c r="CZ38" i="91"/>
  <c r="CY38" i="91"/>
  <c r="CX38" i="91"/>
  <c r="CW38" i="91"/>
  <c r="CV38" i="91"/>
  <c r="CU38" i="91"/>
  <c r="CT38" i="91"/>
  <c r="CS38" i="91"/>
  <c r="CR38" i="91"/>
  <c r="CQ38" i="91"/>
  <c r="CP38" i="91"/>
  <c r="CO38" i="91"/>
  <c r="CN38" i="91"/>
  <c r="CM38" i="91"/>
  <c r="CL38" i="91"/>
  <c r="CK38" i="91"/>
  <c r="CJ38" i="91"/>
  <c r="CI38" i="91"/>
  <c r="CH38" i="91"/>
  <c r="CG38" i="91"/>
  <c r="CF38" i="91"/>
  <c r="CE38" i="91"/>
  <c r="CD38" i="91"/>
  <c r="CC38" i="91"/>
  <c r="CB38" i="91"/>
  <c r="CA38" i="91"/>
  <c r="BY38" i="91"/>
  <c r="BW38" i="91"/>
  <c r="BS38" i="91"/>
  <c r="BR38" i="91"/>
  <c r="BQ38" i="91"/>
  <c r="BP38" i="91"/>
  <c r="BO38" i="91"/>
  <c r="BN38" i="91"/>
  <c r="BK38" i="91"/>
  <c r="BJ38" i="91"/>
  <c r="BI38" i="91"/>
  <c r="DT38" i="91"/>
  <c r="BH38" i="91"/>
  <c r="BG38" i="91"/>
  <c r="DR38" i="91"/>
  <c r="BF38" i="91"/>
  <c r="DQ38" i="91"/>
  <c r="AX38" i="91"/>
  <c r="DI38" i="91"/>
  <c r="N38" i="91"/>
  <c r="L38" i="91"/>
  <c r="K38" i="91"/>
  <c r="BV38" i="91"/>
  <c r="J38" i="91"/>
  <c r="BU38" i="91"/>
  <c r="I38" i="91"/>
  <c r="BT38" i="91"/>
  <c r="BV37" i="91"/>
  <c r="BU37" i="91"/>
  <c r="BT37" i="91"/>
  <c r="BS37" i="91"/>
  <c r="BR37" i="91"/>
  <c r="BQ37" i="91"/>
  <c r="BP37" i="91"/>
  <c r="BO37" i="91"/>
  <c r="BN37" i="91"/>
  <c r="BE37" i="91"/>
  <c r="BD37" i="91"/>
  <c r="BC37" i="91"/>
  <c r="BB37" i="91"/>
  <c r="BA37" i="91"/>
  <c r="AZ37" i="91"/>
  <c r="AY37" i="91"/>
  <c r="AX37" i="91"/>
  <c r="AW37" i="91"/>
  <c r="AV37" i="91"/>
  <c r="N37" i="91"/>
  <c r="M37" i="91"/>
  <c r="BV36" i="91"/>
  <c r="BU36" i="91"/>
  <c r="BT36" i="91"/>
  <c r="BS36" i="91"/>
  <c r="BR36" i="91"/>
  <c r="BQ36" i="91"/>
  <c r="BP36" i="91"/>
  <c r="BO36" i="91"/>
  <c r="BN36" i="91"/>
  <c r="BE36" i="91"/>
  <c r="BE32" i="91"/>
  <c r="DP32" i="91"/>
  <c r="BD36" i="91"/>
  <c r="BC36" i="91"/>
  <c r="BB36" i="91"/>
  <c r="BA36" i="91"/>
  <c r="AZ36" i="91"/>
  <c r="AY36" i="91"/>
  <c r="AX36" i="91"/>
  <c r="AW36" i="91"/>
  <c r="AW32" i="91"/>
  <c r="DH32" i="91"/>
  <c r="AV36" i="91"/>
  <c r="N36" i="91"/>
  <c r="M36" i="91"/>
  <c r="BV35" i="91"/>
  <c r="BU35" i="91"/>
  <c r="BT35" i="91"/>
  <c r="BS35" i="91"/>
  <c r="BR35" i="91"/>
  <c r="BQ35" i="91"/>
  <c r="BP35" i="91"/>
  <c r="BO35" i="91"/>
  <c r="BN35" i="91"/>
  <c r="BE35" i="91"/>
  <c r="BD35" i="91"/>
  <c r="BC35" i="91"/>
  <c r="BB35" i="91"/>
  <c r="BA35" i="91"/>
  <c r="BA32" i="91"/>
  <c r="DL32" i="91"/>
  <c r="AZ35" i="91"/>
  <c r="AY35" i="91"/>
  <c r="AX35" i="91"/>
  <c r="AW35" i="91"/>
  <c r="AV35" i="91"/>
  <c r="N35" i="91"/>
  <c r="M35" i="91"/>
  <c r="BV34" i="91"/>
  <c r="BU34" i="91"/>
  <c r="BT34" i="91"/>
  <c r="BS34" i="91"/>
  <c r="BR34" i="91"/>
  <c r="BQ34" i="91"/>
  <c r="BP34" i="91"/>
  <c r="BO34" i="91"/>
  <c r="BN34" i="91"/>
  <c r="BE34" i="91"/>
  <c r="BD34" i="91"/>
  <c r="BC34" i="91"/>
  <c r="BB34" i="91"/>
  <c r="BA34" i="91"/>
  <c r="AZ34" i="91"/>
  <c r="AY34" i="91"/>
  <c r="AY32" i="91"/>
  <c r="DJ32" i="91"/>
  <c r="AX34" i="91"/>
  <c r="AX32" i="91"/>
  <c r="DI32" i="91"/>
  <c r="AW34" i="91"/>
  <c r="AV34" i="91"/>
  <c r="N34" i="91"/>
  <c r="M34" i="91"/>
  <c r="BV33" i="91"/>
  <c r="BU33" i="91"/>
  <c r="BT33" i="91"/>
  <c r="BS33" i="91"/>
  <c r="BR33" i="91"/>
  <c r="BQ33" i="91"/>
  <c r="BP33" i="91"/>
  <c r="BO33" i="91"/>
  <c r="BN33" i="91"/>
  <c r="BE33" i="91"/>
  <c r="BD33" i="91"/>
  <c r="BD32" i="91"/>
  <c r="DO32" i="91"/>
  <c r="BC33" i="91"/>
  <c r="BC32" i="91"/>
  <c r="DN32" i="91"/>
  <c r="BB33" i="91"/>
  <c r="BB32" i="91"/>
  <c r="DM32" i="91"/>
  <c r="BA33" i="91"/>
  <c r="AZ33" i="91"/>
  <c r="AY33" i="91"/>
  <c r="AX33" i="91"/>
  <c r="AW33" i="91"/>
  <c r="AV33" i="91"/>
  <c r="AV32" i="91"/>
  <c r="DG32" i="91"/>
  <c r="N33" i="91"/>
  <c r="M33" i="91"/>
  <c r="DU32" i="91"/>
  <c r="DQ32" i="91"/>
  <c r="DE32" i="91"/>
  <c r="DD32" i="91"/>
  <c r="DC32" i="91"/>
  <c r="DB32" i="91"/>
  <c r="DA32" i="91"/>
  <c r="CZ32" i="91"/>
  <c r="CY32" i="91"/>
  <c r="CX32" i="91"/>
  <c r="CW32" i="91"/>
  <c r="CV32" i="91"/>
  <c r="CU32" i="91"/>
  <c r="CT32" i="91"/>
  <c r="CS32" i="91"/>
  <c r="CR32" i="91"/>
  <c r="CQ32" i="91"/>
  <c r="CP32" i="91"/>
  <c r="CO32" i="91"/>
  <c r="CN32" i="91"/>
  <c r="CM32" i="91"/>
  <c r="CL32" i="91"/>
  <c r="CK32" i="91"/>
  <c r="CJ32" i="91"/>
  <c r="CI32" i="91"/>
  <c r="CH32" i="91"/>
  <c r="CG32" i="91"/>
  <c r="CF32" i="91"/>
  <c r="CE32" i="91"/>
  <c r="CD32" i="91"/>
  <c r="CC32" i="91"/>
  <c r="CB32" i="91"/>
  <c r="CA32" i="91"/>
  <c r="BS32" i="91"/>
  <c r="BR32" i="91"/>
  <c r="BQ32" i="91"/>
  <c r="BP32" i="91"/>
  <c r="BO32" i="91"/>
  <c r="BN32" i="91"/>
  <c r="BK32" i="91"/>
  <c r="DV32" i="91"/>
  <c r="BJ32" i="91"/>
  <c r="BI32" i="91"/>
  <c r="DT32" i="91"/>
  <c r="BH32" i="91"/>
  <c r="DS32" i="91"/>
  <c r="BG32" i="91"/>
  <c r="DR32" i="91"/>
  <c r="BF32" i="91"/>
  <c r="AZ32" i="91"/>
  <c r="DK32" i="91"/>
  <c r="L32" i="91"/>
  <c r="BW32" i="91"/>
  <c r="K32" i="91"/>
  <c r="BV32" i="91"/>
  <c r="J32" i="91"/>
  <c r="BU32" i="91"/>
  <c r="I32" i="91"/>
  <c r="BT32" i="91"/>
  <c r="BV31" i="91"/>
  <c r="BU31" i="91"/>
  <c r="BT31" i="91"/>
  <c r="BS31" i="91"/>
  <c r="BR31" i="91"/>
  <c r="BQ31" i="91"/>
  <c r="BP31" i="91"/>
  <c r="BO31" i="91"/>
  <c r="BN31" i="91"/>
  <c r="BK31" i="91"/>
  <c r="BJ31" i="91"/>
  <c r="BI31" i="91"/>
  <c r="BH31" i="91"/>
  <c r="BG31" i="91"/>
  <c r="BF31" i="91"/>
  <c r="BE31" i="91"/>
  <c r="BD31" i="91"/>
  <c r="BC31" i="91"/>
  <c r="BB31" i="91"/>
  <c r="BA31" i="91"/>
  <c r="AZ31" i="91"/>
  <c r="AY31" i="91"/>
  <c r="AY26" i="91"/>
  <c r="DJ26" i="91"/>
  <c r="AX31" i="91"/>
  <c r="AW31" i="91"/>
  <c r="AV31" i="91"/>
  <c r="N31" i="91"/>
  <c r="M31" i="91"/>
  <c r="BV30" i="91"/>
  <c r="BU30" i="91"/>
  <c r="BT30" i="91"/>
  <c r="BS30" i="91"/>
  <c r="BR30" i="91"/>
  <c r="BQ30" i="91"/>
  <c r="BP30" i="91"/>
  <c r="BO30" i="91"/>
  <c r="BN30" i="91"/>
  <c r="BK30" i="91"/>
  <c r="BJ30" i="91"/>
  <c r="BI30" i="91"/>
  <c r="BH30" i="91"/>
  <c r="BG30" i="91"/>
  <c r="BF30" i="91"/>
  <c r="BE30" i="91"/>
  <c r="BD30" i="91"/>
  <c r="BC30" i="91"/>
  <c r="BB30" i="91"/>
  <c r="BA30" i="91"/>
  <c r="AZ30" i="91"/>
  <c r="AY30" i="91"/>
  <c r="AX30" i="91"/>
  <c r="AW30" i="91"/>
  <c r="AV30" i="91"/>
  <c r="N30" i="91"/>
  <c r="M30" i="91"/>
  <c r="BV29" i="91"/>
  <c r="BU29" i="91"/>
  <c r="BT29" i="91"/>
  <c r="BS29" i="91"/>
  <c r="BR29" i="91"/>
  <c r="BQ29" i="91"/>
  <c r="BP29" i="91"/>
  <c r="BO29" i="91"/>
  <c r="BN29" i="91"/>
  <c r="BK29" i="91"/>
  <c r="BJ29" i="91"/>
  <c r="BI29" i="91"/>
  <c r="BH29" i="91"/>
  <c r="BG29" i="91"/>
  <c r="BF29" i="91"/>
  <c r="BE29" i="91"/>
  <c r="BE26" i="91"/>
  <c r="DP26" i="91"/>
  <c r="BD29" i="91"/>
  <c r="BC29" i="91"/>
  <c r="BB29" i="91"/>
  <c r="BA29" i="91"/>
  <c r="AZ29" i="91"/>
  <c r="AY29" i="91"/>
  <c r="AX29" i="91"/>
  <c r="AW29" i="91"/>
  <c r="AV29" i="91"/>
  <c r="N29" i="91"/>
  <c r="M29" i="91"/>
  <c r="BV28" i="91"/>
  <c r="BU28" i="91"/>
  <c r="BT28" i="91"/>
  <c r="BS28" i="91"/>
  <c r="BR28" i="91"/>
  <c r="BQ28" i="91"/>
  <c r="BP28" i="91"/>
  <c r="BO28" i="91"/>
  <c r="BN28" i="91"/>
  <c r="BK28" i="91"/>
  <c r="BJ28" i="91"/>
  <c r="BI28" i="91"/>
  <c r="BH28" i="91"/>
  <c r="BG28" i="91"/>
  <c r="BF28" i="91"/>
  <c r="BE28" i="91"/>
  <c r="BD28" i="91"/>
  <c r="BC28" i="91"/>
  <c r="BB28" i="91"/>
  <c r="BA28" i="91"/>
  <c r="AZ28" i="91"/>
  <c r="AY28" i="91"/>
  <c r="AX28" i="91"/>
  <c r="AW28" i="91"/>
  <c r="AV28" i="91"/>
  <c r="N28" i="91"/>
  <c r="M28" i="91"/>
  <c r="BV27" i="91"/>
  <c r="BU27" i="91"/>
  <c r="BT27" i="91"/>
  <c r="BS27" i="91"/>
  <c r="BR27" i="91"/>
  <c r="BQ27" i="91"/>
  <c r="BP27" i="91"/>
  <c r="BO27" i="91"/>
  <c r="BN27" i="91"/>
  <c r="BK27" i="91"/>
  <c r="BJ27" i="91"/>
  <c r="BI27" i="91"/>
  <c r="BH27" i="91"/>
  <c r="BG27" i="91"/>
  <c r="BF27" i="91"/>
  <c r="BE27" i="91"/>
  <c r="BD27" i="91"/>
  <c r="BD26" i="91"/>
  <c r="DO26" i="91"/>
  <c r="BC27" i="91"/>
  <c r="BC26" i="91"/>
  <c r="DN26" i="91"/>
  <c r="BB27" i="91"/>
  <c r="BB26" i="91"/>
  <c r="DM26" i="91"/>
  <c r="BA27" i="91"/>
  <c r="AZ27" i="91"/>
  <c r="AY27" i="91"/>
  <c r="AX27" i="91"/>
  <c r="AX26" i="91"/>
  <c r="DI26" i="91"/>
  <c r="AW27" i="91"/>
  <c r="AV27" i="91"/>
  <c r="AV26" i="91"/>
  <c r="DG26" i="91"/>
  <c r="N27" i="91"/>
  <c r="M27" i="91"/>
  <c r="DD26" i="91"/>
  <c r="CZ26" i="91"/>
  <c r="CY26" i="91"/>
  <c r="CX26" i="91"/>
  <c r="CV26" i="91"/>
  <c r="CR26" i="91"/>
  <c r="CQ26" i="91"/>
  <c r="CP26" i="91"/>
  <c r="CO26" i="91"/>
  <c r="CN26" i="91"/>
  <c r="CM26" i="91"/>
  <c r="CL26" i="91"/>
  <c r="CK26" i="91"/>
  <c r="CJ26" i="91"/>
  <c r="CI26" i="91"/>
  <c r="CH26" i="91"/>
  <c r="CG26" i="91"/>
  <c r="CF26" i="91"/>
  <c r="CE26" i="91"/>
  <c r="CD26" i="91"/>
  <c r="CC26" i="91"/>
  <c r="CB26" i="91"/>
  <c r="CA26" i="91"/>
  <c r="BW26" i="91"/>
  <c r="BU26" i="91"/>
  <c r="BS26" i="91"/>
  <c r="BR26" i="91"/>
  <c r="BQ26" i="91"/>
  <c r="BP26" i="91"/>
  <c r="BO26" i="91"/>
  <c r="BN26" i="91"/>
  <c r="BI26" i="91"/>
  <c r="DT26" i="91"/>
  <c r="BH26" i="91"/>
  <c r="DS26" i="91"/>
  <c r="BA26" i="91"/>
  <c r="DL26" i="91"/>
  <c r="AZ26" i="91"/>
  <c r="DK26" i="91"/>
  <c r="AT26" i="91"/>
  <c r="DE26" i="91"/>
  <c r="AS26" i="91"/>
  <c r="AR26" i="91"/>
  <c r="DC26" i="91"/>
  <c r="AQ26" i="91"/>
  <c r="DB26" i="91"/>
  <c r="AP26" i="91"/>
  <c r="DA26" i="91"/>
  <c r="AO26" i="91"/>
  <c r="AN26" i="91"/>
  <c r="AM26" i="91"/>
  <c r="AL26" i="91"/>
  <c r="CW26" i="91"/>
  <c r="AK26" i="91"/>
  <c r="AJ26" i="91"/>
  <c r="BG26" i="91"/>
  <c r="DR26" i="91"/>
  <c r="AI26" i="91"/>
  <c r="CT26" i="91"/>
  <c r="AH26" i="91"/>
  <c r="BF26" i="91"/>
  <c r="DQ26" i="91"/>
  <c r="L26" i="91"/>
  <c r="N26" i="91"/>
  <c r="BY26" i="91"/>
  <c r="K26" i="91"/>
  <c r="M26" i="91"/>
  <c r="BX26" i="91"/>
  <c r="J26" i="91"/>
  <c r="I26" i="91"/>
  <c r="BT26" i="91"/>
  <c r="BV25" i="91"/>
  <c r="BU25" i="91"/>
  <c r="BT25" i="91"/>
  <c r="BS25" i="91"/>
  <c r="BR25" i="91"/>
  <c r="BQ25" i="91"/>
  <c r="BP25" i="91"/>
  <c r="BO25" i="91"/>
  <c r="BN25" i="91"/>
  <c r="BK25" i="91"/>
  <c r="BJ25" i="91"/>
  <c r="BI25" i="91"/>
  <c r="BH25" i="91"/>
  <c r="BG25" i="91"/>
  <c r="BF25" i="91"/>
  <c r="BE25" i="91"/>
  <c r="BD25" i="91"/>
  <c r="BD20" i="91"/>
  <c r="DO20" i="91"/>
  <c r="BC25" i="91"/>
  <c r="BB25" i="91"/>
  <c r="BA25" i="91"/>
  <c r="AZ25" i="91"/>
  <c r="AY25" i="91"/>
  <c r="AX25" i="91"/>
  <c r="AW25" i="91"/>
  <c r="AV25" i="91"/>
  <c r="N25" i="91"/>
  <c r="M25" i="91"/>
  <c r="BV24" i="91"/>
  <c r="BU24" i="91"/>
  <c r="BT24" i="91"/>
  <c r="BS24" i="91"/>
  <c r="BR24" i="91"/>
  <c r="BQ24" i="91"/>
  <c r="BP24" i="91"/>
  <c r="BO24" i="91"/>
  <c r="BN24" i="91"/>
  <c r="BK24" i="91"/>
  <c r="BJ24" i="91"/>
  <c r="BI24" i="91"/>
  <c r="BH24" i="91"/>
  <c r="BG24" i="91"/>
  <c r="BF24" i="91"/>
  <c r="BE24" i="91"/>
  <c r="BD24" i="91"/>
  <c r="BC24" i="91"/>
  <c r="BB24" i="91"/>
  <c r="BA24" i="91"/>
  <c r="AZ24" i="91"/>
  <c r="AY24" i="91"/>
  <c r="AX24" i="91"/>
  <c r="AW24" i="91"/>
  <c r="AV24" i="91"/>
  <c r="N24" i="91"/>
  <c r="M24" i="91"/>
  <c r="BV23" i="91"/>
  <c r="BU23" i="91"/>
  <c r="BT23" i="91"/>
  <c r="BS23" i="91"/>
  <c r="BR23" i="91"/>
  <c r="BQ23" i="91"/>
  <c r="BP23" i="91"/>
  <c r="BO23" i="91"/>
  <c r="BN23" i="91"/>
  <c r="BK23" i="91"/>
  <c r="BJ23" i="91"/>
  <c r="BI23" i="91"/>
  <c r="BH23" i="91"/>
  <c r="BG23" i="91"/>
  <c r="BF23" i="91"/>
  <c r="BE23" i="91"/>
  <c r="BD23" i="91"/>
  <c r="BC23" i="91"/>
  <c r="BB23" i="91"/>
  <c r="BB20" i="91"/>
  <c r="DM20" i="91"/>
  <c r="BA23" i="91"/>
  <c r="AZ23" i="91"/>
  <c r="AY23" i="91"/>
  <c r="AX23" i="91"/>
  <c r="AW23" i="91"/>
  <c r="AV23" i="91"/>
  <c r="N23" i="91"/>
  <c r="M23" i="91"/>
  <c r="BV22" i="91"/>
  <c r="BU22" i="91"/>
  <c r="BT22" i="91"/>
  <c r="BS22" i="91"/>
  <c r="BR22" i="91"/>
  <c r="BQ22" i="91"/>
  <c r="BP22" i="91"/>
  <c r="BO22" i="91"/>
  <c r="BN22" i="91"/>
  <c r="BK22" i="91"/>
  <c r="BJ22" i="91"/>
  <c r="BI22" i="91"/>
  <c r="BH22" i="91"/>
  <c r="BG22" i="91"/>
  <c r="BF22" i="91"/>
  <c r="BE22" i="91"/>
  <c r="BD22" i="91"/>
  <c r="BC22" i="91"/>
  <c r="BB22" i="91"/>
  <c r="BA22" i="91"/>
  <c r="AZ22" i="91"/>
  <c r="AY22" i="91"/>
  <c r="AX22" i="91"/>
  <c r="AW22" i="91"/>
  <c r="AV22" i="91"/>
  <c r="N22" i="91"/>
  <c r="M22" i="91"/>
  <c r="BV21" i="91"/>
  <c r="BU21" i="91"/>
  <c r="BT21" i="91"/>
  <c r="BS21" i="91"/>
  <c r="BR21" i="91"/>
  <c r="BQ21" i="91"/>
  <c r="BP21" i="91"/>
  <c r="BO21" i="91"/>
  <c r="BN21" i="91"/>
  <c r="BK21" i="91"/>
  <c r="BJ21" i="91"/>
  <c r="BI21" i="91"/>
  <c r="BH21" i="91"/>
  <c r="BG21" i="91"/>
  <c r="BF21" i="91"/>
  <c r="BE21" i="91"/>
  <c r="BD21" i="91"/>
  <c r="BC21" i="91"/>
  <c r="BC20" i="91"/>
  <c r="DN20" i="91"/>
  <c r="BB21" i="91"/>
  <c r="BA21" i="91"/>
  <c r="BA20" i="91"/>
  <c r="DL20" i="91"/>
  <c r="AZ21" i="91"/>
  <c r="AZ20" i="91"/>
  <c r="DK20" i="91"/>
  <c r="AY21" i="91"/>
  <c r="AY20" i="91"/>
  <c r="DJ20" i="91"/>
  <c r="AX21" i="91"/>
  <c r="AW21" i="91"/>
  <c r="AV21" i="91"/>
  <c r="AV20" i="91"/>
  <c r="DG20" i="91"/>
  <c r="N21" i="91"/>
  <c r="M21" i="91"/>
  <c r="DE20" i="91"/>
  <c r="DD20" i="91"/>
  <c r="DC20" i="91"/>
  <c r="DA20" i="91"/>
  <c r="CW20" i="91"/>
  <c r="CV20" i="91"/>
  <c r="CU20" i="91"/>
  <c r="CS20" i="91"/>
  <c r="CR20" i="91"/>
  <c r="CQ20" i="91"/>
  <c r="CP20" i="91"/>
  <c r="CO20" i="91"/>
  <c r="CN20" i="91"/>
  <c r="CM20" i="91"/>
  <c r="CL20" i="91"/>
  <c r="CK20" i="91"/>
  <c r="CJ20" i="91"/>
  <c r="CI20" i="91"/>
  <c r="CH20" i="91"/>
  <c r="CG20" i="91"/>
  <c r="CF20" i="91"/>
  <c r="CE20" i="91"/>
  <c r="CD20" i="91"/>
  <c r="CC20" i="91"/>
  <c r="CB20" i="91"/>
  <c r="CA20" i="91"/>
  <c r="BW20" i="91"/>
  <c r="BV20" i="91"/>
  <c r="BT20" i="91"/>
  <c r="BS20" i="91"/>
  <c r="BR20" i="91"/>
  <c r="BQ20" i="91"/>
  <c r="BP20" i="91"/>
  <c r="BO20" i="91"/>
  <c r="BN20" i="91"/>
  <c r="BH20" i="91"/>
  <c r="DS20" i="91"/>
  <c r="BF20" i="91"/>
  <c r="DQ20" i="91"/>
  <c r="BE20" i="91"/>
  <c r="DP20" i="91"/>
  <c r="AX20" i="91"/>
  <c r="DI20" i="91"/>
  <c r="AW20" i="91"/>
  <c r="DH20" i="91"/>
  <c r="AT20" i="91"/>
  <c r="AS20" i="91"/>
  <c r="AR20" i="91"/>
  <c r="BK20" i="91"/>
  <c r="DV20" i="91"/>
  <c r="AQ20" i="91"/>
  <c r="DB20" i="91"/>
  <c r="AP20" i="91"/>
  <c r="AO20" i="91"/>
  <c r="CZ20" i="91"/>
  <c r="AN20" i="91"/>
  <c r="BI20" i="91"/>
  <c r="DT20" i="91"/>
  <c r="AM20" i="91"/>
  <c r="CX20" i="91"/>
  <c r="AL20" i="91"/>
  <c r="AK20" i="91"/>
  <c r="AJ20" i="91"/>
  <c r="BG20" i="91"/>
  <c r="DR20" i="91"/>
  <c r="AI20" i="91"/>
  <c r="CT20" i="91"/>
  <c r="AH20" i="91"/>
  <c r="N20" i="91"/>
  <c r="BY20" i="91"/>
  <c r="M20" i="91"/>
  <c r="BX20" i="91"/>
  <c r="L20" i="91"/>
  <c r="K20" i="91"/>
  <c r="J20" i="91"/>
  <c r="BU20" i="91"/>
  <c r="I20" i="91"/>
  <c r="BV19" i="91"/>
  <c r="BU19" i="91"/>
  <c r="BT19" i="91"/>
  <c r="BS19" i="91"/>
  <c r="BR19" i="91"/>
  <c r="BQ19" i="91"/>
  <c r="BP19" i="91"/>
  <c r="BO19" i="91"/>
  <c r="BN19" i="91"/>
  <c r="BK19" i="91"/>
  <c r="BJ19" i="91"/>
  <c r="BI19" i="91"/>
  <c r="BH19" i="91"/>
  <c r="BG19" i="91"/>
  <c r="BF19" i="91"/>
  <c r="BE19" i="91"/>
  <c r="BD19" i="91"/>
  <c r="BC19" i="91"/>
  <c r="BB19" i="91"/>
  <c r="BA19" i="91"/>
  <c r="AZ19" i="91"/>
  <c r="AY19" i="91"/>
  <c r="AX19" i="91"/>
  <c r="AW19" i="91"/>
  <c r="AV19" i="91"/>
  <c r="N19" i="91"/>
  <c r="M19" i="91"/>
  <c r="BV18" i="91"/>
  <c r="BU18" i="91"/>
  <c r="BT18" i="91"/>
  <c r="BS18" i="91"/>
  <c r="BR18" i="91"/>
  <c r="BQ18" i="91"/>
  <c r="BP18" i="91"/>
  <c r="BO18" i="91"/>
  <c r="BN18" i="91"/>
  <c r="BK18" i="91"/>
  <c r="BJ18" i="91"/>
  <c r="BI18" i="91"/>
  <c r="BH18" i="91"/>
  <c r="BG18" i="91"/>
  <c r="BF18" i="91"/>
  <c r="BE18" i="91"/>
  <c r="BD18" i="91"/>
  <c r="BC18" i="91"/>
  <c r="BB18" i="91"/>
  <c r="BA18" i="91"/>
  <c r="AZ18" i="91"/>
  <c r="AY18" i="91"/>
  <c r="AX18" i="91"/>
  <c r="AW18" i="91"/>
  <c r="AV18" i="91"/>
  <c r="N18" i="91"/>
  <c r="M18" i="91"/>
  <c r="BV17" i="91"/>
  <c r="BU17" i="91"/>
  <c r="BT17" i="91"/>
  <c r="BS17" i="91"/>
  <c r="BR17" i="91"/>
  <c r="BQ17" i="91"/>
  <c r="BP17" i="91"/>
  <c r="BO17" i="91"/>
  <c r="BN17" i="91"/>
  <c r="BK17" i="91"/>
  <c r="BJ17" i="91"/>
  <c r="BI17" i="91"/>
  <c r="BH17" i="91"/>
  <c r="BG17" i="91"/>
  <c r="BF17" i="91"/>
  <c r="BE17" i="91"/>
  <c r="BD17" i="91"/>
  <c r="BC17" i="91"/>
  <c r="BB17" i="91"/>
  <c r="BA17" i="91"/>
  <c r="AZ17" i="91"/>
  <c r="AY17" i="91"/>
  <c r="AX17" i="91"/>
  <c r="AW17" i="91"/>
  <c r="AV17" i="91"/>
  <c r="N17" i="91"/>
  <c r="M17" i="91"/>
  <c r="BV16" i="91"/>
  <c r="BU16" i="91"/>
  <c r="BT16" i="91"/>
  <c r="BS16" i="91"/>
  <c r="BR16" i="91"/>
  <c r="BQ16" i="91"/>
  <c r="BP16" i="91"/>
  <c r="BO16" i="91"/>
  <c r="BN16" i="91"/>
  <c r="BK16" i="91"/>
  <c r="BJ16" i="91"/>
  <c r="BI16" i="91"/>
  <c r="BH16" i="91"/>
  <c r="BG16" i="91"/>
  <c r="BF16" i="91"/>
  <c r="BE16" i="91"/>
  <c r="BD16" i="91"/>
  <c r="BC16" i="91"/>
  <c r="BB16" i="91"/>
  <c r="BB13" i="91"/>
  <c r="DM13" i="91"/>
  <c r="BA16" i="91"/>
  <c r="AZ16" i="91"/>
  <c r="AY16" i="91"/>
  <c r="AX16" i="91"/>
  <c r="AW16" i="91"/>
  <c r="AV16" i="91"/>
  <c r="N16" i="91"/>
  <c r="M16" i="91"/>
  <c r="BV15" i="91"/>
  <c r="BU15" i="91"/>
  <c r="BT15" i="91"/>
  <c r="BS15" i="91"/>
  <c r="BR15" i="91"/>
  <c r="BQ15" i="91"/>
  <c r="BP15" i="91"/>
  <c r="BO15" i="91"/>
  <c r="BN15" i="91"/>
  <c r="BK15" i="91"/>
  <c r="BJ15" i="91"/>
  <c r="BI15" i="91"/>
  <c r="BH15" i="91"/>
  <c r="BG15" i="91"/>
  <c r="BF15" i="91"/>
  <c r="BE15" i="91"/>
  <c r="BD15" i="91"/>
  <c r="BC15" i="91"/>
  <c r="BB15" i="91"/>
  <c r="BA15" i="91"/>
  <c r="AZ15" i="91"/>
  <c r="AY15" i="91"/>
  <c r="AX15" i="91"/>
  <c r="AW15" i="91"/>
  <c r="AV15" i="91"/>
  <c r="N15" i="91"/>
  <c r="M15" i="91"/>
  <c r="BV14" i="91"/>
  <c r="BU14" i="91"/>
  <c r="BT14" i="91"/>
  <c r="BS14" i="91"/>
  <c r="BR14" i="91"/>
  <c r="BQ14" i="91"/>
  <c r="BP14" i="91"/>
  <c r="BO14" i="91"/>
  <c r="BN14" i="91"/>
  <c r="BK14" i="91"/>
  <c r="BJ14" i="91"/>
  <c r="BI14" i="91"/>
  <c r="BH14" i="91"/>
  <c r="BG14" i="91"/>
  <c r="BF14" i="91"/>
  <c r="BE14" i="91"/>
  <c r="BD14" i="91"/>
  <c r="BD13" i="91"/>
  <c r="DO13" i="91"/>
  <c r="BC14" i="91"/>
  <c r="BC13" i="91"/>
  <c r="DN13" i="91"/>
  <c r="BB14" i="91"/>
  <c r="BA14" i="91"/>
  <c r="BA13" i="91"/>
  <c r="DL13" i="91"/>
  <c r="AZ14" i="91"/>
  <c r="AZ13" i="91"/>
  <c r="DK13" i="91"/>
  <c r="AY14" i="91"/>
  <c r="AY13" i="91"/>
  <c r="DJ13" i="91"/>
  <c r="AX14" i="91"/>
  <c r="AW14" i="91"/>
  <c r="AV14" i="91"/>
  <c r="N14" i="91"/>
  <c r="M14" i="91"/>
  <c r="DE13" i="91"/>
  <c r="DD13" i="91"/>
  <c r="DA13" i="91"/>
  <c r="CW13" i="91"/>
  <c r="CV13" i="91"/>
  <c r="CS13" i="91"/>
  <c r="CR13" i="91"/>
  <c r="CQ13" i="91"/>
  <c r="CP13" i="91"/>
  <c r="CO13" i="91"/>
  <c r="CN13" i="91"/>
  <c r="CM13" i="91"/>
  <c r="CL13" i="91"/>
  <c r="CK13" i="91"/>
  <c r="CJ13" i="91"/>
  <c r="CI13" i="91"/>
  <c r="CH13" i="91"/>
  <c r="CG13" i="91"/>
  <c r="CF13" i="91"/>
  <c r="CE13" i="91"/>
  <c r="CD13" i="91"/>
  <c r="CC13" i="91"/>
  <c r="CB13" i="91"/>
  <c r="CA13" i="91"/>
  <c r="BW13" i="91"/>
  <c r="BV13" i="91"/>
  <c r="BS13" i="91"/>
  <c r="BR13" i="91"/>
  <c r="BQ13" i="91"/>
  <c r="BP13" i="91"/>
  <c r="BO13" i="91"/>
  <c r="BN13" i="91"/>
  <c r="BH13" i="91"/>
  <c r="DS13" i="91"/>
  <c r="BF13" i="91"/>
  <c r="DQ13" i="91"/>
  <c r="BE13" i="91"/>
  <c r="DP13" i="91"/>
  <c r="AX13" i="91"/>
  <c r="DI13" i="91"/>
  <c r="AW13" i="91"/>
  <c r="DH13" i="91"/>
  <c r="AT13" i="91"/>
  <c r="AS13" i="91"/>
  <c r="AR13" i="91"/>
  <c r="DC13" i="91"/>
  <c r="AQ13" i="91"/>
  <c r="DB13" i="91"/>
  <c r="AP13" i="91"/>
  <c r="AO13" i="91"/>
  <c r="AO59" i="91"/>
  <c r="CZ59" i="91"/>
  <c r="AN13" i="91"/>
  <c r="AM13" i="91"/>
  <c r="CX13" i="91"/>
  <c r="AL13" i="91"/>
  <c r="AK13" i="91"/>
  <c r="AJ13" i="91"/>
  <c r="CU13" i="91"/>
  <c r="AI13" i="91"/>
  <c r="CT13" i="91"/>
  <c r="AH13" i="91"/>
  <c r="N13" i="91"/>
  <c r="BY13" i="91"/>
  <c r="M13" i="91"/>
  <c r="BX13" i="91"/>
  <c r="L13" i="91"/>
  <c r="K13" i="91"/>
  <c r="J13" i="91"/>
  <c r="BU13" i="91"/>
  <c r="I13" i="91"/>
  <c r="BT13" i="91"/>
  <c r="BV12" i="91"/>
  <c r="BU12" i="91"/>
  <c r="BT12" i="91"/>
  <c r="BS12" i="91"/>
  <c r="BR12" i="91"/>
  <c r="BQ12" i="91"/>
  <c r="BP12" i="91"/>
  <c r="BO12" i="91"/>
  <c r="BN12" i="91"/>
  <c r="BK12" i="91"/>
  <c r="BJ12" i="91"/>
  <c r="BI12" i="91"/>
  <c r="BH12" i="91"/>
  <c r="BE12" i="91"/>
  <c r="BD12" i="91"/>
  <c r="BC12" i="91"/>
  <c r="BB12" i="91"/>
  <c r="BA12" i="91"/>
  <c r="AZ12" i="91"/>
  <c r="AY12" i="91"/>
  <c r="AX12" i="91"/>
  <c r="AW12" i="91"/>
  <c r="AV12" i="91"/>
  <c r="N12" i="91"/>
  <c r="M12" i="91"/>
  <c r="BV11" i="91"/>
  <c r="BU11" i="91"/>
  <c r="BT11" i="91"/>
  <c r="BS11" i="91"/>
  <c r="BR11" i="91"/>
  <c r="BQ11" i="91"/>
  <c r="BP11" i="91"/>
  <c r="BO11" i="91"/>
  <c r="BN11" i="91"/>
  <c r="BE11" i="91"/>
  <c r="BD11" i="91"/>
  <c r="BC11" i="91"/>
  <c r="BB11" i="91"/>
  <c r="BA11" i="91"/>
  <c r="AZ11" i="91"/>
  <c r="AY11" i="91"/>
  <c r="AX11" i="91"/>
  <c r="AW11" i="91"/>
  <c r="AV11" i="91"/>
  <c r="N11" i="91"/>
  <c r="M11" i="91"/>
  <c r="BV10" i="91"/>
  <c r="BU10" i="91"/>
  <c r="BT10" i="91"/>
  <c r="BS10" i="91"/>
  <c r="BR10" i="91"/>
  <c r="BQ10" i="91"/>
  <c r="BP10" i="91"/>
  <c r="BO10" i="91"/>
  <c r="BN10" i="91"/>
  <c r="BK10" i="91"/>
  <c r="BJ10" i="91"/>
  <c r="BI10" i="91"/>
  <c r="BH10" i="91"/>
  <c r="BG10" i="91"/>
  <c r="BF10" i="91"/>
  <c r="BE10" i="91"/>
  <c r="BD10" i="91"/>
  <c r="BC10" i="91"/>
  <c r="BB10" i="91"/>
  <c r="BA10" i="91"/>
  <c r="AZ10" i="91"/>
  <c r="AY10" i="91"/>
  <c r="AX10" i="91"/>
  <c r="AW10" i="91"/>
  <c r="AV10" i="91"/>
  <c r="N10" i="91"/>
  <c r="M10" i="91"/>
  <c r="BV9" i="91"/>
  <c r="BU9" i="91"/>
  <c r="BT9" i="91"/>
  <c r="BS9" i="91"/>
  <c r="BR9" i="91"/>
  <c r="BQ9" i="91"/>
  <c r="BP9" i="91"/>
  <c r="BO9" i="91"/>
  <c r="BN9" i="91"/>
  <c r="BK9" i="91"/>
  <c r="BJ9" i="91"/>
  <c r="BI9" i="91"/>
  <c r="BH9" i="91"/>
  <c r="BG9" i="91"/>
  <c r="BF9" i="91"/>
  <c r="BE9" i="91"/>
  <c r="BD9" i="91"/>
  <c r="BD6" i="91"/>
  <c r="BC9" i="91"/>
  <c r="BB9" i="91"/>
  <c r="BA9" i="91"/>
  <c r="BA6" i="91"/>
  <c r="AZ9" i="91"/>
  <c r="AY9" i="91"/>
  <c r="AX9" i="91"/>
  <c r="AW9" i="91"/>
  <c r="AV9" i="91"/>
  <c r="N9" i="91"/>
  <c r="M9" i="91"/>
  <c r="BV8" i="91"/>
  <c r="BU8" i="91"/>
  <c r="BT8" i="91"/>
  <c r="BS8" i="91"/>
  <c r="BR8" i="91"/>
  <c r="BQ8" i="91"/>
  <c r="BP8" i="91"/>
  <c r="BO8" i="91"/>
  <c r="BN8" i="91"/>
  <c r="BK8" i="91"/>
  <c r="BJ8" i="91"/>
  <c r="BI8" i="91"/>
  <c r="BH8" i="91"/>
  <c r="BG8" i="91"/>
  <c r="BF8" i="91"/>
  <c r="BE8" i="91"/>
  <c r="BD8" i="91"/>
  <c r="BC8" i="91"/>
  <c r="BB8" i="91"/>
  <c r="BA8" i="91"/>
  <c r="AZ8" i="91"/>
  <c r="AY8" i="91"/>
  <c r="AX8" i="91"/>
  <c r="AW8" i="91"/>
  <c r="AV8" i="91"/>
  <c r="N8" i="91"/>
  <c r="M8" i="91"/>
  <c r="BV7" i="91"/>
  <c r="BU7" i="91"/>
  <c r="BT7" i="91"/>
  <c r="BS7" i="91"/>
  <c r="BR7" i="91"/>
  <c r="BQ7" i="91"/>
  <c r="BP7" i="91"/>
  <c r="BO7" i="91"/>
  <c r="BN7" i="91"/>
  <c r="BK7" i="91"/>
  <c r="BJ7" i="91"/>
  <c r="BI7" i="91"/>
  <c r="BH7" i="91"/>
  <c r="BG7" i="91"/>
  <c r="BF7" i="91"/>
  <c r="BE7" i="91"/>
  <c r="BE6" i="91"/>
  <c r="BD7" i="91"/>
  <c r="BC7" i="91"/>
  <c r="BC6" i="91"/>
  <c r="BB7" i="91"/>
  <c r="BB6" i="91"/>
  <c r="BA7" i="91"/>
  <c r="AZ7" i="91"/>
  <c r="AY7" i="91"/>
  <c r="AX7" i="91"/>
  <c r="AX6" i="91"/>
  <c r="AW7" i="91"/>
  <c r="AW6" i="91"/>
  <c r="N7" i="91"/>
  <c r="M7" i="91"/>
  <c r="DC6" i="91"/>
  <c r="CY6" i="91"/>
  <c r="CX6" i="91"/>
  <c r="CU6" i="91"/>
  <c r="CR6" i="91"/>
  <c r="CQ6" i="91"/>
  <c r="CP6" i="91"/>
  <c r="CO6" i="91"/>
  <c r="CN6" i="91"/>
  <c r="CM6" i="91"/>
  <c r="CL6" i="91"/>
  <c r="CK6" i="91"/>
  <c r="CJ6" i="91"/>
  <c r="CI6" i="91"/>
  <c r="CH6" i="91"/>
  <c r="CG6" i="91"/>
  <c r="CF6" i="91"/>
  <c r="CE6" i="91"/>
  <c r="CD6" i="91"/>
  <c r="CC6" i="91"/>
  <c r="CB6" i="91"/>
  <c r="CA6" i="91"/>
  <c r="BT6" i="91"/>
  <c r="BS6" i="91"/>
  <c r="BR6" i="91"/>
  <c r="BQ6" i="91"/>
  <c r="BP6" i="91"/>
  <c r="BO6" i="91"/>
  <c r="BN6" i="91"/>
  <c r="BK6" i="91"/>
  <c r="DV6" i="91"/>
  <c r="BH6" i="91"/>
  <c r="DS6" i="91"/>
  <c r="BG6" i="91"/>
  <c r="DR6" i="91"/>
  <c r="AZ6" i="91"/>
  <c r="DK6" i="91"/>
  <c r="AY6" i="91"/>
  <c r="DJ6" i="91"/>
  <c r="AT6" i="91"/>
  <c r="DE6" i="91"/>
  <c r="AS6" i="91"/>
  <c r="DD6" i="91"/>
  <c r="AR6" i="91"/>
  <c r="AR59" i="91"/>
  <c r="AQ6" i="91"/>
  <c r="DB6" i="91"/>
  <c r="AP6" i="91"/>
  <c r="DA6" i="91"/>
  <c r="AO6" i="91"/>
  <c r="CZ6" i="91"/>
  <c r="AN6" i="91"/>
  <c r="BI6" i="91"/>
  <c r="AM6" i="91"/>
  <c r="AM59" i="91"/>
  <c r="CX59" i="91"/>
  <c r="AL6" i="91"/>
  <c r="CW6" i="91"/>
  <c r="AK6" i="91"/>
  <c r="CV6" i="91"/>
  <c r="AJ6" i="91"/>
  <c r="AI6" i="91"/>
  <c r="CT6" i="91"/>
  <c r="AH6" i="91"/>
  <c r="BF6" i="91"/>
  <c r="L6" i="91"/>
  <c r="L59" i="91"/>
  <c r="K6" i="91"/>
  <c r="K59" i="91"/>
  <c r="J6" i="91"/>
  <c r="J59" i="91"/>
  <c r="BU59" i="91"/>
  <c r="I6" i="91"/>
  <c r="I59" i="91"/>
  <c r="BT59" i="91"/>
  <c r="BY4" i="91"/>
  <c r="BX4" i="91"/>
  <c r="H45" i="90"/>
  <c r="L44" i="90"/>
  <c r="K44" i="90"/>
  <c r="J44" i="90"/>
  <c r="I44" i="90"/>
  <c r="H44" i="90"/>
  <c r="G44" i="90"/>
  <c r="F44" i="90"/>
  <c r="E44" i="90"/>
  <c r="D44" i="90"/>
  <c r="C44" i="90"/>
  <c r="AT38" i="90"/>
  <c r="AS38" i="90"/>
  <c r="AR38" i="90"/>
  <c r="AQ38" i="90"/>
  <c r="AP38" i="90"/>
  <c r="AU38" i="90"/>
  <c r="AO38" i="90"/>
  <c r="AN38" i="90"/>
  <c r="AM38" i="90"/>
  <c r="AL38" i="90"/>
  <c r="AK38" i="90"/>
  <c r="AJ38" i="90"/>
  <c r="AI38" i="90"/>
  <c r="AH38" i="90"/>
  <c r="AH35" i="90"/>
  <c r="AG38" i="90"/>
  <c r="AF38" i="90"/>
  <c r="AE38" i="90"/>
  <c r="AD38" i="90"/>
  <c r="AC38" i="90"/>
  <c r="AB38" i="90"/>
  <c r="AA38" i="90"/>
  <c r="Z38" i="90"/>
  <c r="BD38" i="90"/>
  <c r="Y38" i="90"/>
  <c r="X38" i="90"/>
  <c r="W38" i="90"/>
  <c r="V38" i="90"/>
  <c r="U38" i="90"/>
  <c r="T38" i="90"/>
  <c r="S38" i="90"/>
  <c r="R38" i="90"/>
  <c r="AZ38" i="90"/>
  <c r="Q38" i="90"/>
  <c r="P38" i="90"/>
  <c r="L38" i="90"/>
  <c r="K38" i="90"/>
  <c r="J38" i="90"/>
  <c r="I38" i="90"/>
  <c r="H38" i="90"/>
  <c r="G38" i="90"/>
  <c r="G35" i="90"/>
  <c r="F38" i="90"/>
  <c r="E38" i="90"/>
  <c r="D38" i="90"/>
  <c r="C38" i="90"/>
  <c r="AT37" i="90"/>
  <c r="AS37" i="90"/>
  <c r="AR37" i="90"/>
  <c r="AQ37" i="90"/>
  <c r="AQ35" i="90"/>
  <c r="BQ35" i="90"/>
  <c r="AP37" i="90"/>
  <c r="AO37" i="90"/>
  <c r="AN37" i="90"/>
  <c r="AM37" i="90"/>
  <c r="AL37" i="90"/>
  <c r="AK37" i="90"/>
  <c r="AJ37" i="90"/>
  <c r="AI37" i="90"/>
  <c r="BH37" i="90"/>
  <c r="AH37" i="90"/>
  <c r="AG37" i="90"/>
  <c r="AF37" i="90"/>
  <c r="AE37" i="90"/>
  <c r="AD37" i="90"/>
  <c r="AC37" i="90"/>
  <c r="AB37" i="90"/>
  <c r="AA37" i="90"/>
  <c r="BD37" i="90"/>
  <c r="Z37" i="90"/>
  <c r="Y37" i="90"/>
  <c r="X37" i="90"/>
  <c r="W37" i="90"/>
  <c r="V37" i="90"/>
  <c r="U37" i="90"/>
  <c r="T37" i="90"/>
  <c r="S37" i="90"/>
  <c r="AZ37" i="90"/>
  <c r="R37" i="90"/>
  <c r="Q37" i="90"/>
  <c r="P37" i="90"/>
  <c r="L37" i="90"/>
  <c r="K37" i="90"/>
  <c r="J37" i="90"/>
  <c r="I37" i="90"/>
  <c r="H37" i="90"/>
  <c r="H35" i="90"/>
  <c r="G37" i="90"/>
  <c r="F37" i="90"/>
  <c r="E37" i="90"/>
  <c r="D37" i="90"/>
  <c r="C37" i="90"/>
  <c r="AT36" i="90"/>
  <c r="AS36" i="90"/>
  <c r="AR36" i="90"/>
  <c r="BM36" i="90"/>
  <c r="BO36" i="90"/>
  <c r="AQ36" i="90"/>
  <c r="AP36" i="90"/>
  <c r="AO36" i="90"/>
  <c r="AN36" i="90"/>
  <c r="AM36" i="90"/>
  <c r="AL36" i="90"/>
  <c r="AK36" i="90"/>
  <c r="AJ36" i="90"/>
  <c r="BI36" i="90"/>
  <c r="AI36" i="90"/>
  <c r="AH36" i="90"/>
  <c r="AG36" i="90"/>
  <c r="AF36" i="90"/>
  <c r="AE36" i="90"/>
  <c r="AD36" i="90"/>
  <c r="AC36" i="90"/>
  <c r="AB36" i="90"/>
  <c r="BE36" i="90"/>
  <c r="AA36" i="90"/>
  <c r="Z36" i="90"/>
  <c r="Y36" i="90"/>
  <c r="X36" i="90"/>
  <c r="W36" i="90"/>
  <c r="V36" i="90"/>
  <c r="U36" i="90"/>
  <c r="T36" i="90"/>
  <c r="BA36" i="90"/>
  <c r="S36" i="90"/>
  <c r="R36" i="90"/>
  <c r="Q36" i="90"/>
  <c r="P36" i="90"/>
  <c r="L36" i="90"/>
  <c r="K36" i="90"/>
  <c r="J36" i="90"/>
  <c r="I36" i="90"/>
  <c r="I35" i="90"/>
  <c r="H36" i="90"/>
  <c r="G36" i="90"/>
  <c r="F36" i="90"/>
  <c r="E36" i="90"/>
  <c r="D36" i="90"/>
  <c r="C36" i="90"/>
  <c r="AT33" i="90"/>
  <c r="AS33" i="90"/>
  <c r="BM33" i="90"/>
  <c r="BO33" i="90"/>
  <c r="AR33" i="90"/>
  <c r="AQ33" i="90"/>
  <c r="AP33" i="90"/>
  <c r="AO33" i="90"/>
  <c r="AN33" i="90"/>
  <c r="AM33" i="90"/>
  <c r="AL33" i="90"/>
  <c r="AK33" i="90"/>
  <c r="AK27" i="90"/>
  <c r="AJ33" i="90"/>
  <c r="AI33" i="90"/>
  <c r="AH33" i="90"/>
  <c r="AG33" i="90"/>
  <c r="AF33" i="90"/>
  <c r="AE33" i="90"/>
  <c r="AD33" i="90"/>
  <c r="AC33" i="90"/>
  <c r="AC27" i="90"/>
  <c r="AB33" i="90"/>
  <c r="AA33" i="90"/>
  <c r="Z33" i="90"/>
  <c r="Y33" i="90"/>
  <c r="X33" i="90"/>
  <c r="W33" i="90"/>
  <c r="V33" i="90"/>
  <c r="U33" i="90"/>
  <c r="U27" i="90"/>
  <c r="T33" i="90"/>
  <c r="S33" i="90"/>
  <c r="R33" i="90"/>
  <c r="Q33" i="90"/>
  <c r="P33" i="90"/>
  <c r="L33" i="90"/>
  <c r="K33" i="90"/>
  <c r="J33" i="90"/>
  <c r="J27" i="90"/>
  <c r="I33" i="90"/>
  <c r="H33" i="90"/>
  <c r="G33" i="90"/>
  <c r="F33" i="90"/>
  <c r="E33" i="90"/>
  <c r="D33" i="90"/>
  <c r="C33" i="90"/>
  <c r="AT32" i="90"/>
  <c r="AU32" i="90"/>
  <c r="AS32" i="90"/>
  <c r="AR32" i="90"/>
  <c r="AQ32" i="90"/>
  <c r="AP32" i="90"/>
  <c r="AO32" i="90"/>
  <c r="AN32" i="90"/>
  <c r="AM32" i="90"/>
  <c r="AL32" i="90"/>
  <c r="AL27" i="90"/>
  <c r="AK32" i="90"/>
  <c r="AJ32" i="90"/>
  <c r="AI32" i="90"/>
  <c r="AH32" i="90"/>
  <c r="AG32" i="90"/>
  <c r="AF32" i="90"/>
  <c r="AE32" i="90"/>
  <c r="AD32" i="90"/>
  <c r="BF32" i="90"/>
  <c r="AC32" i="90"/>
  <c r="AB32" i="90"/>
  <c r="AA32" i="90"/>
  <c r="Z32" i="90"/>
  <c r="Y32" i="90"/>
  <c r="X32" i="90"/>
  <c r="W32" i="90"/>
  <c r="V32" i="90"/>
  <c r="BB32" i="90"/>
  <c r="U32" i="90"/>
  <c r="T32" i="90"/>
  <c r="S32" i="90"/>
  <c r="R32" i="90"/>
  <c r="Q32" i="90"/>
  <c r="P32" i="90"/>
  <c r="L32" i="90"/>
  <c r="K32" i="90"/>
  <c r="M32" i="90"/>
  <c r="J32" i="90"/>
  <c r="I32" i="90"/>
  <c r="H32" i="90"/>
  <c r="G32" i="90"/>
  <c r="F32" i="90"/>
  <c r="E32" i="90"/>
  <c r="D32" i="90"/>
  <c r="C32" i="90"/>
  <c r="AT31" i="90"/>
  <c r="AS31" i="90"/>
  <c r="AR31" i="90"/>
  <c r="AQ31" i="90"/>
  <c r="AP31" i="90"/>
  <c r="AO31" i="90"/>
  <c r="AN31" i="90"/>
  <c r="AM31" i="90"/>
  <c r="AM27" i="90"/>
  <c r="AL31" i="90"/>
  <c r="AK31" i="90"/>
  <c r="AJ31" i="90"/>
  <c r="AI31" i="90"/>
  <c r="AH31" i="90"/>
  <c r="AG31" i="90"/>
  <c r="AF31" i="90"/>
  <c r="AE31" i="90"/>
  <c r="BF31" i="90"/>
  <c r="AD31" i="90"/>
  <c r="AC31" i="90"/>
  <c r="AB31" i="90"/>
  <c r="AA31" i="90"/>
  <c r="Z31" i="90"/>
  <c r="Y31" i="90"/>
  <c r="X31" i="90"/>
  <c r="W31" i="90"/>
  <c r="W27" i="90"/>
  <c r="V31" i="90"/>
  <c r="U31" i="90"/>
  <c r="T31" i="90"/>
  <c r="S31" i="90"/>
  <c r="R31" i="90"/>
  <c r="Q31" i="90"/>
  <c r="P31" i="90"/>
  <c r="L31" i="90"/>
  <c r="N31" i="90"/>
  <c r="K31" i="90"/>
  <c r="J31" i="90"/>
  <c r="I31" i="90"/>
  <c r="H31" i="90"/>
  <c r="G31" i="90"/>
  <c r="F31" i="90"/>
  <c r="E31" i="90"/>
  <c r="D31" i="90"/>
  <c r="D27" i="90"/>
  <c r="C31" i="90"/>
  <c r="AT30" i="90"/>
  <c r="AS30" i="90"/>
  <c r="AR30" i="90"/>
  <c r="AQ30" i="90"/>
  <c r="AP30" i="90"/>
  <c r="AO30" i="90"/>
  <c r="AN30" i="90"/>
  <c r="BK30" i="90"/>
  <c r="AM30" i="90"/>
  <c r="AL30" i="90"/>
  <c r="AK30" i="90"/>
  <c r="AJ30" i="90"/>
  <c r="AI30" i="90"/>
  <c r="AH30" i="90"/>
  <c r="AG30" i="90"/>
  <c r="AF30" i="90"/>
  <c r="AF27" i="90"/>
  <c r="AE30" i="90"/>
  <c r="AD30" i="90"/>
  <c r="AC30" i="90"/>
  <c r="AB30" i="90"/>
  <c r="AA30" i="90"/>
  <c r="Z30" i="90"/>
  <c r="Y30" i="90"/>
  <c r="X30" i="90"/>
  <c r="BC30" i="90"/>
  <c r="W30" i="90"/>
  <c r="V30" i="90"/>
  <c r="U30" i="90"/>
  <c r="T30" i="90"/>
  <c r="S30" i="90"/>
  <c r="R30" i="90"/>
  <c r="Q30" i="90"/>
  <c r="P30" i="90"/>
  <c r="P27" i="90"/>
  <c r="L30" i="90"/>
  <c r="K30" i="90"/>
  <c r="J30" i="90"/>
  <c r="I30" i="90"/>
  <c r="H30" i="90"/>
  <c r="G30" i="90"/>
  <c r="F30" i="90"/>
  <c r="E30" i="90"/>
  <c r="E27" i="90"/>
  <c r="D30" i="90"/>
  <c r="C30" i="90"/>
  <c r="AT29" i="90"/>
  <c r="AS29" i="90"/>
  <c r="AR29" i="90"/>
  <c r="AQ29" i="90"/>
  <c r="AP29" i="90"/>
  <c r="AO29" i="90"/>
  <c r="AN29" i="90"/>
  <c r="AM29" i="90"/>
  <c r="AL29" i="90"/>
  <c r="AK29" i="90"/>
  <c r="AJ29" i="90"/>
  <c r="AI29" i="90"/>
  <c r="AH29" i="90"/>
  <c r="AG29" i="90"/>
  <c r="AG27" i="90"/>
  <c r="AF29" i="90"/>
  <c r="AE29" i="90"/>
  <c r="AD29" i="90"/>
  <c r="AC29" i="90"/>
  <c r="AB29" i="90"/>
  <c r="AA29" i="90"/>
  <c r="Z29" i="90"/>
  <c r="Y29" i="90"/>
  <c r="BC29" i="90"/>
  <c r="X29" i="90"/>
  <c r="W29" i="90"/>
  <c r="V29" i="90"/>
  <c r="U29" i="90"/>
  <c r="T29" i="90"/>
  <c r="S29" i="90"/>
  <c r="R29" i="90"/>
  <c r="Q29" i="90"/>
  <c r="Q27" i="90"/>
  <c r="P29" i="90"/>
  <c r="L29" i="90"/>
  <c r="K29" i="90"/>
  <c r="J29" i="90"/>
  <c r="I29" i="90"/>
  <c r="H29" i="90"/>
  <c r="G29" i="90"/>
  <c r="F29" i="90"/>
  <c r="F27" i="90"/>
  <c r="E29" i="90"/>
  <c r="D29" i="90"/>
  <c r="C29" i="90"/>
  <c r="AT28" i="90"/>
  <c r="AS28" i="90"/>
  <c r="AR28" i="90"/>
  <c r="AQ28" i="90"/>
  <c r="AP28" i="90"/>
  <c r="BL28" i="90"/>
  <c r="AO28" i="90"/>
  <c r="AN28" i="90"/>
  <c r="AM28" i="90"/>
  <c r="AL28" i="90"/>
  <c r="AK28" i="90"/>
  <c r="AJ28" i="90"/>
  <c r="AI28" i="90"/>
  <c r="AH28" i="90"/>
  <c r="BH28" i="90"/>
  <c r="AG28" i="90"/>
  <c r="AF28" i="90"/>
  <c r="AE28" i="90"/>
  <c r="AD28" i="90"/>
  <c r="AC28" i="90"/>
  <c r="AB28" i="90"/>
  <c r="AA28" i="90"/>
  <c r="Z28" i="90"/>
  <c r="Z27" i="90"/>
  <c r="BD27" i="90"/>
  <c r="Y28" i="90"/>
  <c r="X28" i="90"/>
  <c r="W28" i="90"/>
  <c r="V28" i="90"/>
  <c r="U28" i="90"/>
  <c r="T28" i="90"/>
  <c r="S28" i="90"/>
  <c r="R28" i="90"/>
  <c r="AZ28" i="90"/>
  <c r="Q28" i="90"/>
  <c r="P28" i="90"/>
  <c r="L28" i="90"/>
  <c r="K28" i="90"/>
  <c r="J28" i="90"/>
  <c r="I28" i="90"/>
  <c r="H28" i="90"/>
  <c r="G28" i="90"/>
  <c r="G27" i="90"/>
  <c r="F28" i="90"/>
  <c r="E28" i="90"/>
  <c r="D28" i="90"/>
  <c r="C28" i="90"/>
  <c r="AT25" i="90"/>
  <c r="AS25" i="90"/>
  <c r="AR25" i="90"/>
  <c r="AQ25" i="90"/>
  <c r="BL25" i="90"/>
  <c r="AP25" i="90"/>
  <c r="AO25" i="90"/>
  <c r="AN25" i="90"/>
  <c r="AM25" i="90"/>
  <c r="AL25" i="90"/>
  <c r="AK25" i="90"/>
  <c r="AJ25" i="90"/>
  <c r="AI25" i="90"/>
  <c r="BH25" i="90"/>
  <c r="AH25" i="90"/>
  <c r="AG25" i="90"/>
  <c r="AF25" i="90"/>
  <c r="AE25" i="90"/>
  <c r="AD25" i="90"/>
  <c r="AC25" i="90"/>
  <c r="AB25" i="90"/>
  <c r="AA25" i="90"/>
  <c r="BD25" i="90"/>
  <c r="Z25" i="90"/>
  <c r="Y25" i="90"/>
  <c r="X25" i="90"/>
  <c r="W25" i="90"/>
  <c r="V25" i="90"/>
  <c r="U25" i="90"/>
  <c r="T25" i="90"/>
  <c r="S25" i="90"/>
  <c r="AZ25" i="90"/>
  <c r="R25" i="90"/>
  <c r="Q25" i="90"/>
  <c r="P25" i="90"/>
  <c r="L25" i="90"/>
  <c r="K25" i="90"/>
  <c r="J25" i="90"/>
  <c r="I25" i="90"/>
  <c r="H25" i="90"/>
  <c r="G25" i="90"/>
  <c r="F25" i="90"/>
  <c r="E25" i="90"/>
  <c r="D25" i="90"/>
  <c r="C25" i="90"/>
  <c r="AG23" i="90"/>
  <c r="AF23" i="90"/>
  <c r="AE23" i="90"/>
  <c r="BF23" i="90"/>
  <c r="AD23" i="90"/>
  <c r="AC23" i="90"/>
  <c r="AB23" i="90"/>
  <c r="AA23" i="90"/>
  <c r="Z23" i="90"/>
  <c r="Y23" i="90"/>
  <c r="X23" i="90"/>
  <c r="W23" i="90"/>
  <c r="W21" i="90"/>
  <c r="V23" i="90"/>
  <c r="U23" i="90"/>
  <c r="T23" i="90"/>
  <c r="S23" i="90"/>
  <c r="R23" i="90"/>
  <c r="Q23" i="90"/>
  <c r="P23" i="90"/>
  <c r="H23" i="90"/>
  <c r="H21" i="90"/>
  <c r="H40" i="90"/>
  <c r="G23" i="90"/>
  <c r="F23" i="90"/>
  <c r="E23" i="90"/>
  <c r="D23" i="90"/>
  <c r="C23" i="90"/>
  <c r="AT22" i="90"/>
  <c r="AS22" i="90"/>
  <c r="AR22" i="90"/>
  <c r="AR21" i="90"/>
  <c r="AR40" i="90"/>
  <c r="AQ22" i="90"/>
  <c r="AP22" i="90"/>
  <c r="AO22" i="90"/>
  <c r="AN22" i="90"/>
  <c r="AM22" i="90"/>
  <c r="AL22" i="90"/>
  <c r="AK22" i="90"/>
  <c r="AJ22" i="90"/>
  <c r="AJ21" i="90"/>
  <c r="AI22" i="90"/>
  <c r="AH22" i="90"/>
  <c r="AG22" i="90"/>
  <c r="AF22" i="90"/>
  <c r="AE22" i="90"/>
  <c r="AD22" i="90"/>
  <c r="AC22" i="90"/>
  <c r="AB22" i="90"/>
  <c r="BE22" i="90"/>
  <c r="AA22" i="90"/>
  <c r="Z22" i="90"/>
  <c r="Y22" i="90"/>
  <c r="X22" i="90"/>
  <c r="W22" i="90"/>
  <c r="V22" i="90"/>
  <c r="U22" i="90"/>
  <c r="T22" i="90"/>
  <c r="S22" i="90"/>
  <c r="R22" i="90"/>
  <c r="Q22" i="90"/>
  <c r="P22" i="90"/>
  <c r="L22" i="90"/>
  <c r="K22" i="90"/>
  <c r="J22" i="90"/>
  <c r="I22" i="90"/>
  <c r="I21" i="90"/>
  <c r="I40" i="90"/>
  <c r="H22" i="90"/>
  <c r="G22" i="90"/>
  <c r="F22" i="90"/>
  <c r="E22" i="90"/>
  <c r="D22" i="90"/>
  <c r="C22" i="90"/>
  <c r="AT16" i="90"/>
  <c r="AS16" i="90"/>
  <c r="BM16" i="90"/>
  <c r="AR16" i="90"/>
  <c r="AQ16" i="90"/>
  <c r="AP16" i="90"/>
  <c r="AO16" i="90"/>
  <c r="AN16" i="90"/>
  <c r="AM16" i="90"/>
  <c r="AL16" i="90"/>
  <c r="AK16" i="90"/>
  <c r="AK13" i="90"/>
  <c r="AJ16" i="90"/>
  <c r="AI16" i="90"/>
  <c r="AH16" i="90"/>
  <c r="AG16" i="90"/>
  <c r="AF16" i="90"/>
  <c r="AE16" i="90"/>
  <c r="AD16" i="90"/>
  <c r="AC16" i="90"/>
  <c r="BE16" i="90"/>
  <c r="AB16" i="90"/>
  <c r="AA16" i="90"/>
  <c r="Z16" i="90"/>
  <c r="Y16" i="90"/>
  <c r="X16" i="90"/>
  <c r="W16" i="90"/>
  <c r="V16" i="90"/>
  <c r="U16" i="90"/>
  <c r="U13" i="90"/>
  <c r="BA13" i="90"/>
  <c r="T16" i="90"/>
  <c r="S16" i="90"/>
  <c r="R16" i="90"/>
  <c r="Q16" i="90"/>
  <c r="P16" i="90"/>
  <c r="L16" i="90"/>
  <c r="K16" i="90"/>
  <c r="J16" i="90"/>
  <c r="M16" i="90"/>
  <c r="I16" i="90"/>
  <c r="H16" i="90"/>
  <c r="G16" i="90"/>
  <c r="F16" i="90"/>
  <c r="E16" i="90"/>
  <c r="D16" i="90"/>
  <c r="C16" i="90"/>
  <c r="AT15" i="90"/>
  <c r="AT13" i="90"/>
  <c r="AU13" i="90"/>
  <c r="AS15" i="90"/>
  <c r="AR15" i="90"/>
  <c r="AQ15" i="90"/>
  <c r="AP15" i="90"/>
  <c r="AO15" i="90"/>
  <c r="AN15" i="90"/>
  <c r="AM15" i="90"/>
  <c r="AL15" i="90"/>
  <c r="BJ15" i="90"/>
  <c r="AK15" i="90"/>
  <c r="AJ15" i="90"/>
  <c r="AI15" i="90"/>
  <c r="AH15" i="90"/>
  <c r="AG15" i="90"/>
  <c r="AF15" i="90"/>
  <c r="AE15" i="90"/>
  <c r="AD15" i="90"/>
  <c r="BF15" i="90"/>
  <c r="AC15" i="90"/>
  <c r="AB15" i="90"/>
  <c r="AA15" i="90"/>
  <c r="Z15" i="90"/>
  <c r="Y15" i="90"/>
  <c r="X15" i="90"/>
  <c r="W15" i="90"/>
  <c r="V15" i="90"/>
  <c r="BB15" i="90"/>
  <c r="U15" i="90"/>
  <c r="T15" i="90"/>
  <c r="S15" i="90"/>
  <c r="R15" i="90"/>
  <c r="Q15" i="90"/>
  <c r="P15" i="90"/>
  <c r="L15" i="90"/>
  <c r="K15" i="90"/>
  <c r="M15" i="90"/>
  <c r="J15" i="90"/>
  <c r="I15" i="90"/>
  <c r="H15" i="90"/>
  <c r="G15" i="90"/>
  <c r="F15" i="90"/>
  <c r="E15" i="90"/>
  <c r="D15" i="90"/>
  <c r="C15" i="90"/>
  <c r="C13" i="90"/>
  <c r="AT14" i="90"/>
  <c r="AS14" i="90"/>
  <c r="AR14" i="90"/>
  <c r="AQ14" i="90"/>
  <c r="AP14" i="90"/>
  <c r="AO14" i="90"/>
  <c r="AN14" i="90"/>
  <c r="AM14" i="90"/>
  <c r="BJ14" i="90"/>
  <c r="AL14" i="90"/>
  <c r="AK14" i="90"/>
  <c r="AJ14" i="90"/>
  <c r="AI14" i="90"/>
  <c r="AH14" i="90"/>
  <c r="AG14" i="90"/>
  <c r="AF14" i="90"/>
  <c r="AE14" i="90"/>
  <c r="AE13" i="90"/>
  <c r="AD14" i="90"/>
  <c r="AC14" i="90"/>
  <c r="AB14" i="90"/>
  <c r="AA14" i="90"/>
  <c r="Z14" i="90"/>
  <c r="Y14" i="90"/>
  <c r="X14" i="90"/>
  <c r="W14" i="90"/>
  <c r="W13" i="90"/>
  <c r="V14" i="90"/>
  <c r="U14" i="90"/>
  <c r="T14" i="90"/>
  <c r="S14" i="90"/>
  <c r="R14" i="90"/>
  <c r="Q14" i="90"/>
  <c r="P14" i="90"/>
  <c r="L14" i="90"/>
  <c r="L13" i="90"/>
  <c r="K14" i="90"/>
  <c r="J14" i="90"/>
  <c r="I14" i="90"/>
  <c r="H14" i="90"/>
  <c r="G14" i="90"/>
  <c r="F14" i="90"/>
  <c r="E14" i="90"/>
  <c r="D14" i="90"/>
  <c r="D13" i="90"/>
  <c r="C14" i="90"/>
  <c r="AT10" i="90"/>
  <c r="AS10" i="90"/>
  <c r="AR10" i="90"/>
  <c r="AQ10" i="90"/>
  <c r="AP10" i="90"/>
  <c r="AO10" i="90"/>
  <c r="AN10" i="90"/>
  <c r="BK10" i="90"/>
  <c r="AM10" i="90"/>
  <c r="AL10" i="90"/>
  <c r="AK10" i="90"/>
  <c r="AJ10" i="90"/>
  <c r="AI10" i="90"/>
  <c r="AH10" i="90"/>
  <c r="AG10" i="90"/>
  <c r="AF10" i="90"/>
  <c r="BG10" i="90"/>
  <c r="AE10" i="90"/>
  <c r="AD10" i="90"/>
  <c r="AC10" i="90"/>
  <c r="AB10" i="90"/>
  <c r="AA10" i="90"/>
  <c r="Z10" i="90"/>
  <c r="Y10" i="90"/>
  <c r="X10" i="90"/>
  <c r="BC10" i="90"/>
  <c r="W10" i="90"/>
  <c r="V10" i="90"/>
  <c r="U10" i="90"/>
  <c r="T10" i="90"/>
  <c r="S10" i="90"/>
  <c r="R10" i="90"/>
  <c r="Q10" i="90"/>
  <c r="P10" i="90"/>
  <c r="AY10" i="90"/>
  <c r="AX10" i="90"/>
  <c r="L10" i="90"/>
  <c r="K10" i="90"/>
  <c r="J10" i="90"/>
  <c r="I10" i="90"/>
  <c r="H10" i="90"/>
  <c r="G10" i="90"/>
  <c r="F10" i="90"/>
  <c r="E10" i="90"/>
  <c r="D10" i="90"/>
  <c r="C10" i="90"/>
  <c r="AT9" i="90"/>
  <c r="AS9" i="90"/>
  <c r="AR9" i="90"/>
  <c r="AQ9" i="90"/>
  <c r="AP9" i="90"/>
  <c r="AO9" i="90"/>
  <c r="BK9" i="90"/>
  <c r="AN9" i="90"/>
  <c r="AM9" i="90"/>
  <c r="AL9" i="90"/>
  <c r="AK9" i="90"/>
  <c r="AJ9" i="90"/>
  <c r="AI9" i="90"/>
  <c r="AH9" i="90"/>
  <c r="AG9" i="90"/>
  <c r="BG9" i="90"/>
  <c r="AF9" i="90"/>
  <c r="AE9" i="90"/>
  <c r="AD9" i="90"/>
  <c r="AC9" i="90"/>
  <c r="AB9" i="90"/>
  <c r="AA9" i="90"/>
  <c r="Z9" i="90"/>
  <c r="Y9" i="90"/>
  <c r="BC9" i="90"/>
  <c r="X9" i="90"/>
  <c r="W9" i="90"/>
  <c r="V9" i="90"/>
  <c r="U9" i="90"/>
  <c r="T9" i="90"/>
  <c r="S9" i="90"/>
  <c r="R9" i="90"/>
  <c r="Q9" i="90"/>
  <c r="AY9" i="90"/>
  <c r="AX9" i="90"/>
  <c r="P9" i="90"/>
  <c r="L9" i="90"/>
  <c r="K9" i="90"/>
  <c r="J9" i="90"/>
  <c r="I9" i="90"/>
  <c r="H9" i="90"/>
  <c r="G9" i="90"/>
  <c r="F9" i="90"/>
  <c r="E9" i="90"/>
  <c r="D9" i="90"/>
  <c r="C9" i="90"/>
  <c r="AT8" i="90"/>
  <c r="AS8" i="90"/>
  <c r="AR8" i="90"/>
  <c r="AQ8" i="90"/>
  <c r="AP8" i="90"/>
  <c r="AU8" i="90"/>
  <c r="AO8" i="90"/>
  <c r="AN8" i="90"/>
  <c r="AM8" i="90"/>
  <c r="AL8" i="90"/>
  <c r="AK8" i="90"/>
  <c r="AJ8" i="90"/>
  <c r="AI8" i="90"/>
  <c r="AH8" i="90"/>
  <c r="AH4" i="90"/>
  <c r="AG8" i="90"/>
  <c r="AF8" i="90"/>
  <c r="AE8" i="90"/>
  <c r="AD8" i="90"/>
  <c r="AC8" i="90"/>
  <c r="AB8" i="90"/>
  <c r="AA8" i="90"/>
  <c r="Z8" i="90"/>
  <c r="Z4" i="90"/>
  <c r="Y8" i="90"/>
  <c r="X8" i="90"/>
  <c r="W8" i="90"/>
  <c r="V8" i="90"/>
  <c r="U8" i="90"/>
  <c r="T8" i="90"/>
  <c r="S8" i="90"/>
  <c r="R8" i="90"/>
  <c r="AZ8" i="90"/>
  <c r="Q8" i="90"/>
  <c r="P8" i="90"/>
  <c r="L8" i="90"/>
  <c r="K8" i="90"/>
  <c r="J8" i="90"/>
  <c r="I8" i="90"/>
  <c r="H8" i="90"/>
  <c r="G8" i="90"/>
  <c r="G4" i="90"/>
  <c r="G11" i="90"/>
  <c r="F8" i="90"/>
  <c r="E8" i="90"/>
  <c r="D8" i="90"/>
  <c r="C8" i="90"/>
  <c r="AT7" i="90"/>
  <c r="AS7" i="90"/>
  <c r="AR7" i="90"/>
  <c r="AQ7" i="90"/>
  <c r="BL7" i="90"/>
  <c r="AP7" i="90"/>
  <c r="AO7" i="90"/>
  <c r="AN7" i="90"/>
  <c r="AM7" i="90"/>
  <c r="AL7" i="90"/>
  <c r="AK7" i="90"/>
  <c r="AJ7" i="90"/>
  <c r="AI7" i="90"/>
  <c r="BH7" i="90"/>
  <c r="AH7" i="90"/>
  <c r="AG7" i="90"/>
  <c r="AF7" i="90"/>
  <c r="AE7" i="90"/>
  <c r="AD7" i="90"/>
  <c r="AC7" i="90"/>
  <c r="AB7" i="90"/>
  <c r="AA7" i="90"/>
  <c r="BD7" i="90"/>
  <c r="Z7" i="90"/>
  <c r="Y7" i="90"/>
  <c r="X7" i="90"/>
  <c r="W7" i="90"/>
  <c r="V7" i="90"/>
  <c r="U7" i="90"/>
  <c r="T7" i="90"/>
  <c r="S7" i="90"/>
  <c r="AZ7" i="90"/>
  <c r="R7" i="90"/>
  <c r="Q7" i="90"/>
  <c r="P7" i="90"/>
  <c r="L7" i="90"/>
  <c r="K7" i="90"/>
  <c r="J7" i="90"/>
  <c r="I7" i="90"/>
  <c r="H7" i="90"/>
  <c r="H4" i="90"/>
  <c r="H11" i="90"/>
  <c r="H18" i="90"/>
  <c r="G7" i="90"/>
  <c r="F7" i="90"/>
  <c r="E7" i="90"/>
  <c r="D7" i="90"/>
  <c r="C7" i="90"/>
  <c r="AT6" i="90"/>
  <c r="AS6" i="90"/>
  <c r="AR6" i="90"/>
  <c r="BM6" i="90"/>
  <c r="AQ6" i="90"/>
  <c r="AP6" i="90"/>
  <c r="AO6" i="90"/>
  <c r="AN6" i="90"/>
  <c r="AM6" i="90"/>
  <c r="AL6" i="90"/>
  <c r="AK6" i="90"/>
  <c r="AJ6" i="90"/>
  <c r="AJ4" i="90"/>
  <c r="AJ11" i="90"/>
  <c r="AI6" i="90"/>
  <c r="AH6" i="90"/>
  <c r="AG6" i="90"/>
  <c r="AF6" i="90"/>
  <c r="AE6" i="90"/>
  <c r="AD6" i="90"/>
  <c r="AC6" i="90"/>
  <c r="AB6" i="90"/>
  <c r="BE6" i="90"/>
  <c r="AA6" i="90"/>
  <c r="Z6" i="90"/>
  <c r="Y6" i="90"/>
  <c r="X6" i="90"/>
  <c r="W6" i="90"/>
  <c r="V6" i="90"/>
  <c r="U6" i="90"/>
  <c r="T6" i="90"/>
  <c r="T4" i="90"/>
  <c r="T11" i="90"/>
  <c r="T18" i="90"/>
  <c r="S6" i="90"/>
  <c r="R6" i="90"/>
  <c r="Q6" i="90"/>
  <c r="P6" i="90"/>
  <c r="L6" i="90"/>
  <c r="K6" i="90"/>
  <c r="J6" i="90"/>
  <c r="I6" i="90"/>
  <c r="I4" i="90"/>
  <c r="I11" i="90"/>
  <c r="I18" i="90"/>
  <c r="I42" i="90"/>
  <c r="H6" i="90"/>
  <c r="G6" i="90"/>
  <c r="F6" i="90"/>
  <c r="E6" i="90"/>
  <c r="D6" i="90"/>
  <c r="C6" i="90"/>
  <c r="AT5" i="90"/>
  <c r="AS5" i="90"/>
  <c r="AS4" i="90"/>
  <c r="AS11" i="90"/>
  <c r="AR5" i="90"/>
  <c r="AQ5" i="90"/>
  <c r="AP5" i="90"/>
  <c r="AO5" i="90"/>
  <c r="AN5" i="90"/>
  <c r="AM5" i="90"/>
  <c r="AL5" i="90"/>
  <c r="AK5" i="90"/>
  <c r="BI5" i="90"/>
  <c r="AJ5" i="90"/>
  <c r="AI5" i="90"/>
  <c r="AH5" i="90"/>
  <c r="AG5" i="90"/>
  <c r="AF5" i="90"/>
  <c r="AE5" i="90"/>
  <c r="AD5" i="90"/>
  <c r="AC5" i="90"/>
  <c r="AC4" i="90"/>
  <c r="AC11" i="90"/>
  <c r="AB5" i="90"/>
  <c r="AA5" i="90"/>
  <c r="Z5" i="90"/>
  <c r="Y5" i="90"/>
  <c r="X5" i="90"/>
  <c r="W5" i="90"/>
  <c r="V5" i="90"/>
  <c r="U5" i="90"/>
  <c r="BA5" i="90"/>
  <c r="T5" i="90"/>
  <c r="S5" i="90"/>
  <c r="R5" i="90"/>
  <c r="Q5" i="90"/>
  <c r="P5" i="90"/>
  <c r="L5" i="90"/>
  <c r="K5" i="90"/>
  <c r="J5" i="90"/>
  <c r="J4" i="90"/>
  <c r="J11" i="90"/>
  <c r="I5" i="90"/>
  <c r="H5" i="90"/>
  <c r="G5" i="90"/>
  <c r="F5" i="90"/>
  <c r="E5" i="90"/>
  <c r="D5" i="90"/>
  <c r="C5" i="90"/>
  <c r="N44" i="90"/>
  <c r="M44" i="90"/>
  <c r="BM38" i="90"/>
  <c r="BF38" i="90"/>
  <c r="BE38" i="90"/>
  <c r="AV38" i="90"/>
  <c r="BQ38" i="90"/>
  <c r="BK38" i="90"/>
  <c r="BN38" i="90"/>
  <c r="BJ38" i="90"/>
  <c r="BI38" i="90"/>
  <c r="BH38" i="90"/>
  <c r="BC38" i="90"/>
  <c r="BB38" i="90"/>
  <c r="BA38" i="90"/>
  <c r="N38" i="90"/>
  <c r="M38" i="90"/>
  <c r="BM37" i="90"/>
  <c r="BL37" i="90"/>
  <c r="BF37" i="90"/>
  <c r="BE37" i="90"/>
  <c r="AU37" i="90"/>
  <c r="AV37" i="90"/>
  <c r="BK37" i="90"/>
  <c r="BN37" i="90"/>
  <c r="BJ37" i="90"/>
  <c r="BI37" i="90"/>
  <c r="BC37" i="90"/>
  <c r="BB37" i="90"/>
  <c r="BA37" i="90"/>
  <c r="N37" i="90"/>
  <c r="M37" i="90"/>
  <c r="BL36" i="90"/>
  <c r="BF36" i="90"/>
  <c r="BD36" i="90"/>
  <c r="AU36" i="90"/>
  <c r="AV36" i="90"/>
  <c r="BQ36" i="90"/>
  <c r="BK36" i="90"/>
  <c r="BJ36" i="90"/>
  <c r="BH36" i="90"/>
  <c r="AG35" i="90"/>
  <c r="BG36" i="90"/>
  <c r="BC36" i="90"/>
  <c r="BB36" i="90"/>
  <c r="AZ36" i="90"/>
  <c r="Q35" i="90"/>
  <c r="AY36" i="90"/>
  <c r="N36" i="90"/>
  <c r="M36" i="90"/>
  <c r="AT35" i="90"/>
  <c r="AS35" i="90"/>
  <c r="AR35" i="90"/>
  <c r="BM35" i="90"/>
  <c r="AN35" i="90"/>
  <c r="AM35" i="90"/>
  <c r="AL35" i="90"/>
  <c r="BJ35" i="90"/>
  <c r="AK35" i="90"/>
  <c r="AI35" i="90"/>
  <c r="AF35" i="90"/>
  <c r="AE35" i="90"/>
  <c r="AD35" i="90"/>
  <c r="BF35" i="90"/>
  <c r="AC35" i="90"/>
  <c r="Z35" i="90"/>
  <c r="X35" i="90"/>
  <c r="W35" i="90"/>
  <c r="V35" i="90"/>
  <c r="BB35" i="90"/>
  <c r="U35" i="90"/>
  <c r="P35" i="90"/>
  <c r="L35" i="90"/>
  <c r="N35" i="90"/>
  <c r="K35" i="90"/>
  <c r="M35" i="90"/>
  <c r="J35" i="90"/>
  <c r="F35" i="90"/>
  <c r="E35" i="90"/>
  <c r="D35" i="90"/>
  <c r="C35" i="90"/>
  <c r="BL33" i="90"/>
  <c r="BF33" i="90"/>
  <c r="BD33" i="90"/>
  <c r="AU33" i="90"/>
  <c r="AV33" i="90"/>
  <c r="BK33" i="90"/>
  <c r="BJ33" i="90"/>
  <c r="BH33" i="90"/>
  <c r="BG33" i="90"/>
  <c r="BE33" i="90"/>
  <c r="BC33" i="90"/>
  <c r="BB33" i="90"/>
  <c r="AZ33" i="90"/>
  <c r="AY33" i="90"/>
  <c r="AX33" i="90"/>
  <c r="N33" i="90"/>
  <c r="BL32" i="90"/>
  <c r="BD32" i="90"/>
  <c r="BM32" i="90"/>
  <c r="BK32" i="90"/>
  <c r="BJ32" i="90"/>
  <c r="BI32" i="90"/>
  <c r="BH32" i="90"/>
  <c r="BE32" i="90"/>
  <c r="BC32" i="90"/>
  <c r="BA32" i="90"/>
  <c r="AZ32" i="90"/>
  <c r="N32" i="90"/>
  <c r="BL31" i="90"/>
  <c r="BD31" i="90"/>
  <c r="AU31" i="90"/>
  <c r="AV31" i="90"/>
  <c r="BM31" i="90"/>
  <c r="BO31" i="90"/>
  <c r="BQ31" i="90"/>
  <c r="BK31" i="90"/>
  <c r="BI31" i="90"/>
  <c r="BH31" i="90"/>
  <c r="BG31" i="90"/>
  <c r="BE31" i="90"/>
  <c r="BC31" i="90"/>
  <c r="BB31" i="90"/>
  <c r="BA31" i="90"/>
  <c r="AZ31" i="90"/>
  <c r="AY31" i="90"/>
  <c r="M31" i="90"/>
  <c r="BL30" i="90"/>
  <c r="BF30" i="90"/>
  <c r="BD30" i="90"/>
  <c r="AU30" i="90"/>
  <c r="AV30" i="90"/>
  <c r="BM30" i="90"/>
  <c r="BQ30" i="90"/>
  <c r="BJ30" i="90"/>
  <c r="BI30" i="90"/>
  <c r="BH30" i="90"/>
  <c r="BE30" i="90"/>
  <c r="BB30" i="90"/>
  <c r="BA30" i="90"/>
  <c r="AZ30" i="90"/>
  <c r="N30" i="90"/>
  <c r="M30" i="90"/>
  <c r="BM29" i="90"/>
  <c r="BO29" i="90"/>
  <c r="BL29" i="90"/>
  <c r="BF29" i="90"/>
  <c r="BE29" i="90"/>
  <c r="BD29" i="90"/>
  <c r="AU29" i="90"/>
  <c r="AV29" i="90"/>
  <c r="BQ29" i="90"/>
  <c r="BK29" i="90"/>
  <c r="BN29" i="90"/>
  <c r="BJ29" i="90"/>
  <c r="BI29" i="90"/>
  <c r="BH29" i="90"/>
  <c r="BB29" i="90"/>
  <c r="BA29" i="90"/>
  <c r="AZ29" i="90"/>
  <c r="N29" i="90"/>
  <c r="M29" i="90"/>
  <c r="BM28" i="90"/>
  <c r="BF28" i="90"/>
  <c r="BE28" i="90"/>
  <c r="AU28" i="90"/>
  <c r="AV28" i="90"/>
  <c r="BQ28" i="90"/>
  <c r="BK28" i="90"/>
  <c r="BN28" i="90"/>
  <c r="BJ28" i="90"/>
  <c r="BI28" i="90"/>
  <c r="BC28" i="90"/>
  <c r="BB28" i="90"/>
  <c r="BA28" i="90"/>
  <c r="N28" i="90"/>
  <c r="M28" i="90"/>
  <c r="H27" i="90"/>
  <c r="AR27" i="90"/>
  <c r="AQ27" i="90"/>
  <c r="AN27" i="90"/>
  <c r="AJ27" i="90"/>
  <c r="AI27" i="90"/>
  <c r="AE27" i="90"/>
  <c r="AB27" i="90"/>
  <c r="AA27" i="90"/>
  <c r="V27" i="90"/>
  <c r="T27" i="90"/>
  <c r="S27" i="90"/>
  <c r="L27" i="90"/>
  <c r="I27" i="90"/>
  <c r="C27" i="90"/>
  <c r="AU25" i="90"/>
  <c r="AV25" i="90"/>
  <c r="BM25" i="90"/>
  <c r="BK25" i="90"/>
  <c r="BJ25" i="90"/>
  <c r="BI25" i="90"/>
  <c r="BF25" i="90"/>
  <c r="BE25" i="90"/>
  <c r="BC25" i="90"/>
  <c r="BB25" i="90"/>
  <c r="BA25" i="90"/>
  <c r="N25" i="90"/>
  <c r="M25" i="90"/>
  <c r="BM23" i="90"/>
  <c r="AZ23" i="90"/>
  <c r="AV23" i="90"/>
  <c r="AU23" i="90"/>
  <c r="BG23" i="90"/>
  <c r="AA21" i="90"/>
  <c r="BD23" i="90"/>
  <c r="BC23" i="90"/>
  <c r="S21" i="90"/>
  <c r="R21" i="90"/>
  <c r="AY23" i="90"/>
  <c r="AX23" i="90"/>
  <c r="BK22" i="90"/>
  <c r="AV22" i="90"/>
  <c r="AU22" i="90"/>
  <c r="BL22" i="90"/>
  <c r="BJ22" i="90"/>
  <c r="BH22" i="90"/>
  <c r="BG22" i="90"/>
  <c r="BF22" i="90"/>
  <c r="BD22" i="90"/>
  <c r="BC22" i="90"/>
  <c r="BB22" i="90"/>
  <c r="AZ22" i="90"/>
  <c r="AY22" i="90"/>
  <c r="M22" i="90"/>
  <c r="N22" i="90"/>
  <c r="E21" i="90"/>
  <c r="AX22" i="90"/>
  <c r="AT21" i="90"/>
  <c r="AS21" i="90"/>
  <c r="AQ21" i="90"/>
  <c r="AP21" i="90"/>
  <c r="BL21" i="90"/>
  <c r="AO21" i="90"/>
  <c r="AN21" i="90"/>
  <c r="AM21" i="90"/>
  <c r="AL21" i="90"/>
  <c r="AK21" i="90"/>
  <c r="AI21" i="90"/>
  <c r="AH21" i="90"/>
  <c r="BH21" i="90"/>
  <c r="AG21" i="90"/>
  <c r="AF21" i="90"/>
  <c r="AD21" i="90"/>
  <c r="AC21" i="90"/>
  <c r="Y21" i="90"/>
  <c r="X21" i="90"/>
  <c r="V21" i="90"/>
  <c r="BB21" i="90"/>
  <c r="U21" i="90"/>
  <c r="Q21" i="90"/>
  <c r="P21" i="90"/>
  <c r="M21" i="90"/>
  <c r="K21" i="90"/>
  <c r="J21" i="90"/>
  <c r="G21" i="90"/>
  <c r="F21" i="90"/>
  <c r="C21" i="90"/>
  <c r="BJ16" i="90"/>
  <c r="AU16" i="90"/>
  <c r="BL16" i="90"/>
  <c r="BK16" i="90"/>
  <c r="BH16" i="90"/>
  <c r="BG16" i="90"/>
  <c r="BF16" i="90"/>
  <c r="BD16" i="90"/>
  <c r="BC16" i="90"/>
  <c r="BB16" i="90"/>
  <c r="AZ16" i="90"/>
  <c r="AY16" i="90"/>
  <c r="AX16" i="90"/>
  <c r="N16" i="90"/>
  <c r="BK15" i="90"/>
  <c r="BE15" i="90"/>
  <c r="BC15" i="90"/>
  <c r="BM15" i="90"/>
  <c r="BL15" i="90"/>
  <c r="BI15" i="90"/>
  <c r="BH15" i="90"/>
  <c r="BG15" i="90"/>
  <c r="BD15" i="90"/>
  <c r="BA15" i="90"/>
  <c r="AZ15" i="90"/>
  <c r="AY15" i="90"/>
  <c r="G13" i="90"/>
  <c r="AX15" i="90"/>
  <c r="BB14" i="90"/>
  <c r="AU14" i="90"/>
  <c r="BM14" i="90"/>
  <c r="BL14" i="90"/>
  <c r="BK14" i="90"/>
  <c r="BH14" i="90"/>
  <c r="BG14" i="90"/>
  <c r="BF14" i="90"/>
  <c r="BE14" i="90"/>
  <c r="BD14" i="90"/>
  <c r="BC14" i="90"/>
  <c r="AZ14" i="90"/>
  <c r="AY14" i="90"/>
  <c r="AY13" i="90"/>
  <c r="M14" i="90"/>
  <c r="N14" i="90"/>
  <c r="E13" i="90"/>
  <c r="AR13" i="90"/>
  <c r="AQ13" i="90"/>
  <c r="AP13" i="90"/>
  <c r="BL13" i="90"/>
  <c r="AO13" i="90"/>
  <c r="AN13" i="90"/>
  <c r="BK13" i="90"/>
  <c r="AM13" i="90"/>
  <c r="AJ13" i="90"/>
  <c r="AI13" i="90"/>
  <c r="AH13" i="90"/>
  <c r="BH13" i="90"/>
  <c r="AG13" i="90"/>
  <c r="AF13" i="90"/>
  <c r="AD13" i="90"/>
  <c r="AB13" i="90"/>
  <c r="AA13" i="90"/>
  <c r="Z13" i="90"/>
  <c r="BD13" i="90"/>
  <c r="Y13" i="90"/>
  <c r="X13" i="90"/>
  <c r="BC13" i="90"/>
  <c r="T13" i="90"/>
  <c r="S13" i="90"/>
  <c r="R13" i="90"/>
  <c r="AZ13" i="90"/>
  <c r="Q13" i="90"/>
  <c r="P13" i="90"/>
  <c r="I13" i="90"/>
  <c r="H13" i="90"/>
  <c r="F13" i="90"/>
  <c r="BL10" i="90"/>
  <c r="BF10" i="90"/>
  <c r="BD10" i="90"/>
  <c r="AU10" i="90"/>
  <c r="AV10" i="90"/>
  <c r="BM10" i="90"/>
  <c r="BQ10" i="90"/>
  <c r="BJ10" i="90"/>
  <c r="BI10" i="90"/>
  <c r="BH10" i="90"/>
  <c r="BE10" i="90"/>
  <c r="BB10" i="90"/>
  <c r="BA10" i="90"/>
  <c r="AZ10" i="90"/>
  <c r="N10" i="90"/>
  <c r="M10" i="90"/>
  <c r="BL9" i="90"/>
  <c r="BF9" i="90"/>
  <c r="BD9" i="90"/>
  <c r="AU9" i="90"/>
  <c r="AV9" i="90"/>
  <c r="BM9" i="90"/>
  <c r="BQ9" i="90"/>
  <c r="BJ9" i="90"/>
  <c r="BI9" i="90"/>
  <c r="BH9" i="90"/>
  <c r="BE9" i="90"/>
  <c r="BB9" i="90"/>
  <c r="BA9" i="90"/>
  <c r="AZ9" i="90"/>
  <c r="N9" i="90"/>
  <c r="M9" i="90"/>
  <c r="BF8" i="90"/>
  <c r="BD8" i="90"/>
  <c r="AV8" i="90"/>
  <c r="BM8" i="90"/>
  <c r="BQ8" i="90"/>
  <c r="BK8" i="90"/>
  <c r="BJ8" i="90"/>
  <c r="BI8" i="90"/>
  <c r="BH8" i="90"/>
  <c r="BG8" i="90"/>
  <c r="BE8" i="90"/>
  <c r="BC8" i="90"/>
  <c r="BB8" i="90"/>
  <c r="BA8" i="90"/>
  <c r="AY8" i="90"/>
  <c r="AX8" i="90"/>
  <c r="N8" i="90"/>
  <c r="M8" i="90"/>
  <c r="BF7" i="90"/>
  <c r="AU7" i="90"/>
  <c r="AV7" i="90"/>
  <c r="BM7" i="90"/>
  <c r="BQ7" i="90"/>
  <c r="BK7" i="90"/>
  <c r="BJ7" i="90"/>
  <c r="BI7" i="90"/>
  <c r="BG7" i="90"/>
  <c r="BE7" i="90"/>
  <c r="BC7" i="90"/>
  <c r="BB7" i="90"/>
  <c r="BA7" i="90"/>
  <c r="AY7" i="90"/>
  <c r="AX7" i="90"/>
  <c r="N7" i="90"/>
  <c r="M7" i="90"/>
  <c r="BL6" i="90"/>
  <c r="BF6" i="90"/>
  <c r="BD6" i="90"/>
  <c r="AU6" i="90"/>
  <c r="AV6" i="90"/>
  <c r="BK6" i="90"/>
  <c r="BJ6" i="90"/>
  <c r="BH6" i="90"/>
  <c r="BG6" i="90"/>
  <c r="BC6" i="90"/>
  <c r="BB6" i="90"/>
  <c r="AZ6" i="90"/>
  <c r="AY6" i="90"/>
  <c r="AX6" i="90"/>
  <c r="N6" i="90"/>
  <c r="M6" i="90"/>
  <c r="BL5" i="90"/>
  <c r="BF5" i="90"/>
  <c r="BD5" i="90"/>
  <c r="AU5" i="90"/>
  <c r="BQ5" i="90"/>
  <c r="BK5" i="90"/>
  <c r="BJ5" i="90"/>
  <c r="BH5" i="90"/>
  <c r="BG5" i="90"/>
  <c r="BC5" i="90"/>
  <c r="BB5" i="90"/>
  <c r="AZ5" i="90"/>
  <c r="AY5" i="90"/>
  <c r="N5" i="90"/>
  <c r="AT4" i="90"/>
  <c r="AN4" i="90"/>
  <c r="AN11" i="90"/>
  <c r="AM4" i="90"/>
  <c r="AM11" i="90"/>
  <c r="AL4" i="90"/>
  <c r="AL11" i="90"/>
  <c r="AF4" i="90"/>
  <c r="AF11" i="90"/>
  <c r="AE4" i="90"/>
  <c r="AE11" i="90"/>
  <c r="AD4" i="90"/>
  <c r="AD11" i="90"/>
  <c r="X4" i="90"/>
  <c r="X11" i="90"/>
  <c r="X18" i="90"/>
  <c r="W4" i="90"/>
  <c r="W11" i="90"/>
  <c r="V4" i="90"/>
  <c r="V11" i="90"/>
  <c r="P4" i="90"/>
  <c r="P11" i="90"/>
  <c r="P18" i="90"/>
  <c r="N4" i="90"/>
  <c r="L4" i="90"/>
  <c r="L11" i="90"/>
  <c r="K4" i="90"/>
  <c r="F4" i="90"/>
  <c r="F11" i="90"/>
  <c r="F18" i="90"/>
  <c r="E4" i="90"/>
  <c r="D4" i="90"/>
  <c r="D11" i="90"/>
  <c r="C4" i="90"/>
  <c r="C11" i="90"/>
  <c r="BH45" i="89"/>
  <c r="BF45" i="89"/>
  <c r="BH42" i="89"/>
  <c r="BG42" i="89"/>
  <c r="BF42" i="89"/>
  <c r="BE42" i="89"/>
  <c r="BD42" i="89"/>
  <c r="BC42" i="89"/>
  <c r="BB42" i="89"/>
  <c r="BA42" i="89"/>
  <c r="BH40" i="89"/>
  <c r="BG40" i="89"/>
  <c r="BF40" i="89"/>
  <c r="BE40" i="89"/>
  <c r="BD40" i="89"/>
  <c r="BD45" i="89"/>
  <c r="BC40" i="89"/>
  <c r="BB40" i="89"/>
  <c r="BA40" i="89"/>
  <c r="BB45" i="89"/>
  <c r="AT40" i="89"/>
  <c r="AL40" i="89"/>
  <c r="K40" i="89"/>
  <c r="BR38" i="89"/>
  <c r="BN38" i="89"/>
  <c r="BP38" i="89"/>
  <c r="BM38" i="89"/>
  <c r="BL38" i="89"/>
  <c r="BK38" i="89"/>
  <c r="BJ38" i="89"/>
  <c r="BI38" i="89"/>
  <c r="BH38" i="89"/>
  <c r="BG38" i="89"/>
  <c r="BF38" i="89"/>
  <c r="BE38" i="89"/>
  <c r="BD38" i="89"/>
  <c r="BC38" i="89"/>
  <c r="BB38" i="89"/>
  <c r="BA38" i="89"/>
  <c r="AZ38" i="89"/>
  <c r="AY38" i="89"/>
  <c r="AV38" i="89"/>
  <c r="AU38" i="89"/>
  <c r="N38" i="89"/>
  <c r="M38" i="89"/>
  <c r="BR37" i="89"/>
  <c r="BP37" i="89"/>
  <c r="BN37" i="89"/>
  <c r="BM37" i="89"/>
  <c r="BL37" i="89"/>
  <c r="BO37" i="89"/>
  <c r="BK37" i="89"/>
  <c r="BJ37" i="89"/>
  <c r="BI37" i="89"/>
  <c r="BH37" i="89"/>
  <c r="BG37" i="89"/>
  <c r="BF37" i="89"/>
  <c r="BE37" i="89"/>
  <c r="BD37" i="89"/>
  <c r="BC37" i="89"/>
  <c r="BB37" i="89"/>
  <c r="BA37" i="89"/>
  <c r="AZ37" i="89"/>
  <c r="AY37" i="89"/>
  <c r="AV37" i="89"/>
  <c r="AU37" i="89"/>
  <c r="N37" i="89"/>
  <c r="M37" i="89"/>
  <c r="BR36" i="89"/>
  <c r="BO36" i="89"/>
  <c r="BN36" i="89"/>
  <c r="BP36" i="89"/>
  <c r="BM36" i="89"/>
  <c r="BL36" i="89"/>
  <c r="BK36" i="89"/>
  <c r="BJ36" i="89"/>
  <c r="BI36" i="89"/>
  <c r="BH36" i="89"/>
  <c r="BG36" i="89"/>
  <c r="BF36" i="89"/>
  <c r="BE36" i="89"/>
  <c r="BD36" i="89"/>
  <c r="BC36" i="89"/>
  <c r="BB36" i="89"/>
  <c r="BA36" i="89"/>
  <c r="AZ36" i="89"/>
  <c r="AY36" i="89"/>
  <c r="AY35" i="89"/>
  <c r="AV36" i="89"/>
  <c r="AU36" i="89"/>
  <c r="N36" i="89"/>
  <c r="M36" i="89"/>
  <c r="BN35" i="89"/>
  <c r="BK35" i="89"/>
  <c r="BH35" i="89"/>
  <c r="BG35" i="89"/>
  <c r="BF35" i="89"/>
  <c r="BE35" i="89"/>
  <c r="BD35" i="89"/>
  <c r="BC35" i="89"/>
  <c r="BB35" i="89"/>
  <c r="BA35" i="89"/>
  <c r="AZ35" i="89"/>
  <c r="AV35" i="89"/>
  <c r="AT35" i="89"/>
  <c r="AU35" i="89"/>
  <c r="AS35" i="89"/>
  <c r="AR35" i="89"/>
  <c r="AQ35" i="89"/>
  <c r="BR35" i="89"/>
  <c r="AP35" i="89"/>
  <c r="BM35" i="89"/>
  <c r="BP35" i="89"/>
  <c r="AO35" i="89"/>
  <c r="AN35" i="89"/>
  <c r="BL35" i="89"/>
  <c r="AM35" i="89"/>
  <c r="AL35" i="89"/>
  <c r="AK35" i="89"/>
  <c r="AJ35" i="89"/>
  <c r="BJ35" i="89"/>
  <c r="AI35" i="89"/>
  <c r="BI35" i="89"/>
  <c r="AH35" i="89"/>
  <c r="M35" i="89"/>
  <c r="L35" i="89"/>
  <c r="N35" i="89"/>
  <c r="K35" i="89"/>
  <c r="J35" i="89"/>
  <c r="I35" i="89"/>
  <c r="BR33" i="89"/>
  <c r="BP33" i="89"/>
  <c r="BN33" i="89"/>
  <c r="BO33" i="89"/>
  <c r="BM33" i="89"/>
  <c r="BL33" i="89"/>
  <c r="BK33" i="89"/>
  <c r="BJ33" i="89"/>
  <c r="BI33" i="89"/>
  <c r="BH33" i="89"/>
  <c r="BG33" i="89"/>
  <c r="BF33" i="89"/>
  <c r="BE33" i="89"/>
  <c r="BD33" i="89"/>
  <c r="BC33" i="89"/>
  <c r="BB33" i="89"/>
  <c r="BA33" i="89"/>
  <c r="AZ33" i="89"/>
  <c r="AY33" i="89"/>
  <c r="AV33" i="89"/>
  <c r="AU33" i="89"/>
  <c r="N33" i="89"/>
  <c r="M33" i="89"/>
  <c r="BR32" i="89"/>
  <c r="BP32" i="89"/>
  <c r="BO32" i="89"/>
  <c r="BN32" i="89"/>
  <c r="BM32" i="89"/>
  <c r="BL32" i="89"/>
  <c r="BK32" i="89"/>
  <c r="BJ32" i="89"/>
  <c r="BI32" i="89"/>
  <c r="BH32" i="89"/>
  <c r="BG32" i="89"/>
  <c r="BF32" i="89"/>
  <c r="BE32" i="89"/>
  <c r="BD32" i="89"/>
  <c r="BC32" i="89"/>
  <c r="BB32" i="89"/>
  <c r="BA32" i="89"/>
  <c r="AZ32" i="89"/>
  <c r="AY32" i="89"/>
  <c r="AV32" i="89"/>
  <c r="AU32" i="89"/>
  <c r="N32" i="89"/>
  <c r="M32" i="89"/>
  <c r="BR31" i="89"/>
  <c r="BO31" i="89"/>
  <c r="BN31" i="89"/>
  <c r="BP31" i="89"/>
  <c r="BM31" i="89"/>
  <c r="BL31" i="89"/>
  <c r="BK31" i="89"/>
  <c r="BJ31" i="89"/>
  <c r="BI31" i="89"/>
  <c r="BH31" i="89"/>
  <c r="BG31" i="89"/>
  <c r="BF31" i="89"/>
  <c r="BE31" i="89"/>
  <c r="BD31" i="89"/>
  <c r="BC31" i="89"/>
  <c r="BB31" i="89"/>
  <c r="BA31" i="89"/>
  <c r="AZ31" i="89"/>
  <c r="AY31" i="89"/>
  <c r="AV31" i="89"/>
  <c r="AU31" i="89"/>
  <c r="N31" i="89"/>
  <c r="M31" i="89"/>
  <c r="BR30" i="89"/>
  <c r="BN30" i="89"/>
  <c r="BP30" i="89"/>
  <c r="BM30" i="89"/>
  <c r="BL30" i="89"/>
  <c r="BK30" i="89"/>
  <c r="BJ30" i="89"/>
  <c r="BI30" i="89"/>
  <c r="BH30" i="89"/>
  <c r="BG30" i="89"/>
  <c r="BF30" i="89"/>
  <c r="BE30" i="89"/>
  <c r="BD30" i="89"/>
  <c r="BC30" i="89"/>
  <c r="BB30" i="89"/>
  <c r="BA30" i="89"/>
  <c r="AZ30" i="89"/>
  <c r="AY30" i="89"/>
  <c r="AV30" i="89"/>
  <c r="AU30" i="89"/>
  <c r="N30" i="89"/>
  <c r="M30" i="89"/>
  <c r="BR29" i="89"/>
  <c r="BN29" i="89"/>
  <c r="BM29" i="89"/>
  <c r="BP29" i="89"/>
  <c r="BL29" i="89"/>
  <c r="BO29" i="89"/>
  <c r="BK29" i="89"/>
  <c r="BJ29" i="89"/>
  <c r="BI29" i="89"/>
  <c r="BH29" i="89"/>
  <c r="BG29" i="89"/>
  <c r="BF29" i="89"/>
  <c r="BE29" i="89"/>
  <c r="BD29" i="89"/>
  <c r="BC29" i="89"/>
  <c r="BB29" i="89"/>
  <c r="BA29" i="89"/>
  <c r="AZ29" i="89"/>
  <c r="AY29" i="89"/>
  <c r="AV29" i="89"/>
  <c r="AU29" i="89"/>
  <c r="N29" i="89"/>
  <c r="M29" i="89"/>
  <c r="BR28" i="89"/>
  <c r="BN28" i="89"/>
  <c r="BP28" i="89"/>
  <c r="BM28" i="89"/>
  <c r="BL28" i="89"/>
  <c r="BK28" i="89"/>
  <c r="BJ28" i="89"/>
  <c r="BI28" i="89"/>
  <c r="BH28" i="89"/>
  <c r="BG28" i="89"/>
  <c r="BF28" i="89"/>
  <c r="BE28" i="89"/>
  <c r="BD28" i="89"/>
  <c r="BC28" i="89"/>
  <c r="BB28" i="89"/>
  <c r="BA28" i="89"/>
  <c r="AZ28" i="89"/>
  <c r="AY28" i="89"/>
  <c r="AV28" i="89"/>
  <c r="AU28" i="89"/>
  <c r="N28" i="89"/>
  <c r="M28" i="89"/>
  <c r="BK27" i="89"/>
  <c r="BH27" i="89"/>
  <c r="BG27" i="89"/>
  <c r="BF27" i="89"/>
  <c r="BE27" i="89"/>
  <c r="BD27" i="89"/>
  <c r="BC27" i="89"/>
  <c r="BB27" i="89"/>
  <c r="BA27" i="89"/>
  <c r="AT27" i="89"/>
  <c r="AU27" i="89"/>
  <c r="AS27" i="89"/>
  <c r="AR27" i="89"/>
  <c r="BN27" i="89"/>
  <c r="AQ27" i="89"/>
  <c r="BR27" i="89"/>
  <c r="AP27" i="89"/>
  <c r="BM27" i="89"/>
  <c r="AO27" i="89"/>
  <c r="AN27" i="89"/>
  <c r="BL27" i="89"/>
  <c r="AM27" i="89"/>
  <c r="AL27" i="89"/>
  <c r="AK27" i="89"/>
  <c r="AJ27" i="89"/>
  <c r="BJ27" i="89"/>
  <c r="AI27" i="89"/>
  <c r="AH27" i="89"/>
  <c r="BI27" i="89"/>
  <c r="L27" i="89"/>
  <c r="N27" i="89"/>
  <c r="K27" i="89"/>
  <c r="M27" i="89"/>
  <c r="J27" i="89"/>
  <c r="I27" i="89"/>
  <c r="BR25" i="89"/>
  <c r="BP25" i="89"/>
  <c r="BN25" i="89"/>
  <c r="BM25" i="89"/>
  <c r="BL25" i="89"/>
  <c r="BO25" i="89"/>
  <c r="BK25" i="89"/>
  <c r="BJ25" i="89"/>
  <c r="BI25" i="89"/>
  <c r="BH25" i="89"/>
  <c r="BG25" i="89"/>
  <c r="BF25" i="89"/>
  <c r="BE25" i="89"/>
  <c r="BD25" i="89"/>
  <c r="BC25" i="89"/>
  <c r="BB25" i="89"/>
  <c r="BA25" i="89"/>
  <c r="AZ25" i="89"/>
  <c r="AY25" i="89"/>
  <c r="AV25" i="89"/>
  <c r="AU25" i="89"/>
  <c r="N25" i="89"/>
  <c r="M25" i="89"/>
  <c r="BP23" i="89"/>
  <c r="BO23" i="89"/>
  <c r="BH23" i="89"/>
  <c r="BG23" i="89"/>
  <c r="BF23" i="89"/>
  <c r="BE23" i="89"/>
  <c r="BD23" i="89"/>
  <c r="BC23" i="89"/>
  <c r="BB23" i="89"/>
  <c r="BA23" i="89"/>
  <c r="AZ23" i="89"/>
  <c r="AY23" i="89"/>
  <c r="AV23" i="89"/>
  <c r="AU23" i="89"/>
  <c r="BR22" i="89"/>
  <c r="BP22" i="89"/>
  <c r="BO22" i="89"/>
  <c r="BN22" i="89"/>
  <c r="BM22" i="89"/>
  <c r="BL22" i="89"/>
  <c r="BK22" i="89"/>
  <c r="BJ22" i="89"/>
  <c r="BI22" i="89"/>
  <c r="BH22" i="89"/>
  <c r="BG22" i="89"/>
  <c r="BF22" i="89"/>
  <c r="BE22" i="89"/>
  <c r="BD22" i="89"/>
  <c r="BC22" i="89"/>
  <c r="BB22" i="89"/>
  <c r="BA22" i="89"/>
  <c r="AZ22" i="89"/>
  <c r="AZ21" i="89"/>
  <c r="AV22" i="89"/>
  <c r="AU22" i="89"/>
  <c r="N22" i="89"/>
  <c r="M22" i="89"/>
  <c r="BN21" i="89"/>
  <c r="BP21" i="89"/>
  <c r="BM21" i="89"/>
  <c r="BH21" i="89"/>
  <c r="BG21" i="89"/>
  <c r="BF21" i="89"/>
  <c r="BE21" i="89"/>
  <c r="BD21" i="89"/>
  <c r="BC21" i="89"/>
  <c r="BB21" i="89"/>
  <c r="BA21" i="89"/>
  <c r="AV21" i="89"/>
  <c r="AU21" i="89"/>
  <c r="AT21" i="89"/>
  <c r="AS21" i="89"/>
  <c r="AS40" i="89"/>
  <c r="AR21" i="89"/>
  <c r="AR40" i="89"/>
  <c r="AQ21" i="89"/>
  <c r="BR21" i="89"/>
  <c r="AP21" i="89"/>
  <c r="AP40" i="89"/>
  <c r="AO21" i="89"/>
  <c r="AO40" i="89"/>
  <c r="AN21" i="89"/>
  <c r="AN40" i="89"/>
  <c r="BL40" i="89"/>
  <c r="AM21" i="89"/>
  <c r="AM40" i="89"/>
  <c r="AL21" i="89"/>
  <c r="BK21" i="89"/>
  <c r="AK21" i="89"/>
  <c r="AK40" i="89"/>
  <c r="AJ21" i="89"/>
  <c r="AJ40" i="89"/>
  <c r="AI21" i="89"/>
  <c r="BI21" i="89"/>
  <c r="AH21" i="89"/>
  <c r="AH40" i="89"/>
  <c r="N21" i="89"/>
  <c r="M21" i="89"/>
  <c r="L21" i="89"/>
  <c r="L40" i="89"/>
  <c r="N40" i="89"/>
  <c r="K21" i="89"/>
  <c r="J21" i="89"/>
  <c r="J40" i="89"/>
  <c r="I21" i="89"/>
  <c r="I40" i="89"/>
  <c r="BH18" i="89"/>
  <c r="BG18" i="89"/>
  <c r="BF18" i="89"/>
  <c r="AO18" i="89"/>
  <c r="AO42" i="89"/>
  <c r="BR16" i="89"/>
  <c r="BO16" i="89"/>
  <c r="BN16" i="89"/>
  <c r="BP16" i="89"/>
  <c r="BM16" i="89"/>
  <c r="BL16" i="89"/>
  <c r="BK16" i="89"/>
  <c r="BJ16" i="89"/>
  <c r="BI16" i="89"/>
  <c r="BH16" i="89"/>
  <c r="BG16" i="89"/>
  <c r="BF16" i="89"/>
  <c r="BE16" i="89"/>
  <c r="BD16" i="89"/>
  <c r="BC16" i="89"/>
  <c r="BB16" i="89"/>
  <c r="BA16" i="89"/>
  <c r="AZ16" i="89"/>
  <c r="AY16" i="89"/>
  <c r="AV16" i="89"/>
  <c r="AU16" i="89"/>
  <c r="N16" i="89"/>
  <c r="M16" i="89"/>
  <c r="BR15" i="89"/>
  <c r="BN15" i="89"/>
  <c r="BP15" i="89"/>
  <c r="BM15" i="89"/>
  <c r="BL15" i="89"/>
  <c r="BK15" i="89"/>
  <c r="BJ15" i="89"/>
  <c r="BI15" i="89"/>
  <c r="BH15" i="89"/>
  <c r="BG15" i="89"/>
  <c r="BF15" i="89"/>
  <c r="BE15" i="89"/>
  <c r="BD15" i="89"/>
  <c r="BC15" i="89"/>
  <c r="BB15" i="89"/>
  <c r="BA15" i="89"/>
  <c r="AZ15" i="89"/>
  <c r="AY15" i="89"/>
  <c r="AV15" i="89"/>
  <c r="AU15" i="89"/>
  <c r="N15" i="89"/>
  <c r="M15" i="89"/>
  <c r="BR14" i="89"/>
  <c r="BN14" i="89"/>
  <c r="BM14" i="89"/>
  <c r="BP14" i="89"/>
  <c r="BL14" i="89"/>
  <c r="BO14" i="89"/>
  <c r="BK14" i="89"/>
  <c r="BJ14" i="89"/>
  <c r="BI14" i="89"/>
  <c r="BH14" i="89"/>
  <c r="BG14" i="89"/>
  <c r="BF14" i="89"/>
  <c r="BE14" i="89"/>
  <c r="BD14" i="89"/>
  <c r="BC14" i="89"/>
  <c r="BB14" i="89"/>
  <c r="BA14" i="89"/>
  <c r="AZ14" i="89"/>
  <c r="AZ13" i="89"/>
  <c r="AY14" i="89"/>
  <c r="AY13" i="89"/>
  <c r="AV14" i="89"/>
  <c r="AU14" i="89"/>
  <c r="N14" i="89"/>
  <c r="M14" i="89"/>
  <c r="BL13" i="89"/>
  <c r="BH13" i="89"/>
  <c r="BG13" i="89"/>
  <c r="BF13" i="89"/>
  <c r="BE13" i="89"/>
  <c r="BD13" i="89"/>
  <c r="BC13" i="89"/>
  <c r="BB13" i="89"/>
  <c r="BA13" i="89"/>
  <c r="AT13" i="89"/>
  <c r="AU13" i="89"/>
  <c r="AS13" i="89"/>
  <c r="AR13" i="89"/>
  <c r="BN13" i="89"/>
  <c r="AQ13" i="89"/>
  <c r="BR13" i="89"/>
  <c r="AP13" i="89"/>
  <c r="BM13" i="89"/>
  <c r="AO13" i="89"/>
  <c r="AN13" i="89"/>
  <c r="AM13" i="89"/>
  <c r="AL13" i="89"/>
  <c r="BK13" i="89"/>
  <c r="AK13" i="89"/>
  <c r="AJ13" i="89"/>
  <c r="BJ13" i="89"/>
  <c r="AI13" i="89"/>
  <c r="AH13" i="89"/>
  <c r="BI13" i="89"/>
  <c r="L13" i="89"/>
  <c r="K13" i="89"/>
  <c r="N13" i="89"/>
  <c r="J13" i="89"/>
  <c r="I13" i="89"/>
  <c r="BH11" i="89"/>
  <c r="BG11" i="89"/>
  <c r="BF11" i="89"/>
  <c r="AS11" i="89"/>
  <c r="AS18" i="89"/>
  <c r="AR11" i="89"/>
  <c r="BN11" i="89"/>
  <c r="AO11" i="89"/>
  <c r="AK11" i="89"/>
  <c r="AK18" i="89"/>
  <c r="AJ11" i="89"/>
  <c r="BJ11" i="89"/>
  <c r="J11" i="89"/>
  <c r="J18" i="89"/>
  <c r="I11" i="89"/>
  <c r="I18" i="89"/>
  <c r="I42" i="89"/>
  <c r="I44" i="89"/>
  <c r="BR10" i="89"/>
  <c r="BN10" i="89"/>
  <c r="BP10" i="89"/>
  <c r="BM10" i="89"/>
  <c r="BL10" i="89"/>
  <c r="BK10" i="89"/>
  <c r="BJ10" i="89"/>
  <c r="BI10" i="89"/>
  <c r="BH10" i="89"/>
  <c r="BG10" i="89"/>
  <c r="BF10" i="89"/>
  <c r="BE10" i="89"/>
  <c r="BD10" i="89"/>
  <c r="BC10" i="89"/>
  <c r="BC11" i="89"/>
  <c r="BC18" i="89"/>
  <c r="BB10" i="89"/>
  <c r="BB11" i="89"/>
  <c r="BB18" i="89"/>
  <c r="BA10" i="89"/>
  <c r="AZ10" i="89"/>
  <c r="AY10" i="89"/>
  <c r="AV10" i="89"/>
  <c r="AU10" i="89"/>
  <c r="N10" i="89"/>
  <c r="M10" i="89"/>
  <c r="BR9" i="89"/>
  <c r="BN9" i="89"/>
  <c r="BP9" i="89"/>
  <c r="BM9" i="89"/>
  <c r="BL9" i="89"/>
  <c r="BK9" i="89"/>
  <c r="BJ9" i="89"/>
  <c r="BI9" i="89"/>
  <c r="BH9" i="89"/>
  <c r="BG9" i="89"/>
  <c r="BF9" i="89"/>
  <c r="BE9" i="89"/>
  <c r="BD9" i="89"/>
  <c r="BC9" i="89"/>
  <c r="BB9" i="89"/>
  <c r="BA9" i="89"/>
  <c r="AZ9" i="89"/>
  <c r="AY9" i="89"/>
  <c r="AV9" i="89"/>
  <c r="AU9" i="89"/>
  <c r="N9" i="89"/>
  <c r="M9" i="89"/>
  <c r="BR8" i="89"/>
  <c r="BP8" i="89"/>
  <c r="BN8" i="89"/>
  <c r="BO8" i="89"/>
  <c r="BM8" i="89"/>
  <c r="BL8" i="89"/>
  <c r="BK8" i="89"/>
  <c r="BJ8" i="89"/>
  <c r="BI8" i="89"/>
  <c r="BH8" i="89"/>
  <c r="BG8" i="89"/>
  <c r="BF8" i="89"/>
  <c r="BE8" i="89"/>
  <c r="BD8" i="89"/>
  <c r="BC8" i="89"/>
  <c r="BB8" i="89"/>
  <c r="BA8" i="89"/>
  <c r="AZ8" i="89"/>
  <c r="AY8" i="89"/>
  <c r="AV8" i="89"/>
  <c r="AU8" i="89"/>
  <c r="N8" i="89"/>
  <c r="M8" i="89"/>
  <c r="BR7" i="89"/>
  <c r="BP7" i="89"/>
  <c r="BO7" i="89"/>
  <c r="BN7" i="89"/>
  <c r="BM7" i="89"/>
  <c r="BL7" i="89"/>
  <c r="BK7" i="89"/>
  <c r="BJ7" i="89"/>
  <c r="BI7" i="89"/>
  <c r="BH7" i="89"/>
  <c r="BG7" i="89"/>
  <c r="BF7" i="89"/>
  <c r="BE7" i="89"/>
  <c r="BD7" i="89"/>
  <c r="BC7" i="89"/>
  <c r="BB7" i="89"/>
  <c r="BA7" i="89"/>
  <c r="AZ7" i="89"/>
  <c r="AY7" i="89"/>
  <c r="AV7" i="89"/>
  <c r="AU7" i="89"/>
  <c r="N7" i="89"/>
  <c r="M7" i="89"/>
  <c r="BR6" i="89"/>
  <c r="BP6" i="89"/>
  <c r="BO6" i="89"/>
  <c r="BN6" i="89"/>
  <c r="BM6" i="89"/>
  <c r="BL6" i="89"/>
  <c r="BK6" i="89"/>
  <c r="BJ6" i="89"/>
  <c r="BI6" i="89"/>
  <c r="BH6" i="89"/>
  <c r="BG6" i="89"/>
  <c r="BF6" i="89"/>
  <c r="BE6" i="89"/>
  <c r="BD6" i="89"/>
  <c r="BC6" i="89"/>
  <c r="BB6" i="89"/>
  <c r="BA6" i="89"/>
  <c r="AZ6" i="89"/>
  <c r="AZ4" i="89"/>
  <c r="AZ11" i="89"/>
  <c r="AZ18" i="89"/>
  <c r="AY6" i="89"/>
  <c r="AV6" i="89"/>
  <c r="AU6" i="89"/>
  <c r="N6" i="89"/>
  <c r="M6" i="89"/>
  <c r="BR5" i="89"/>
  <c r="BN5" i="89"/>
  <c r="BP5" i="89"/>
  <c r="BM5" i="89"/>
  <c r="BL5" i="89"/>
  <c r="BK5" i="89"/>
  <c r="BJ5" i="89"/>
  <c r="BI5" i="89"/>
  <c r="BH5" i="89"/>
  <c r="BG5" i="89"/>
  <c r="BF5" i="89"/>
  <c r="BE5" i="89"/>
  <c r="BD5" i="89"/>
  <c r="BC5" i="89"/>
  <c r="BB5" i="89"/>
  <c r="BA5" i="89"/>
  <c r="AZ5" i="89"/>
  <c r="AY5" i="89"/>
  <c r="AV5" i="89"/>
  <c r="AU5" i="89"/>
  <c r="N5" i="89"/>
  <c r="M5" i="89"/>
  <c r="BN4" i="89"/>
  <c r="BO4" i="89"/>
  <c r="BM4" i="89"/>
  <c r="BL4" i="89"/>
  <c r="BH4" i="89"/>
  <c r="BG4" i="89"/>
  <c r="BF4" i="89"/>
  <c r="BE4" i="89"/>
  <c r="BE11" i="89"/>
  <c r="BE18" i="89"/>
  <c r="BD4" i="89"/>
  <c r="BD11" i="89"/>
  <c r="BD18" i="89"/>
  <c r="BC4" i="89"/>
  <c r="BB4" i="89"/>
  <c r="BA4" i="89"/>
  <c r="BA11" i="89"/>
  <c r="BA18" i="89"/>
  <c r="AU4" i="89"/>
  <c r="AT4" i="89"/>
  <c r="AV4" i="89"/>
  <c r="AS4" i="89"/>
  <c r="AR4" i="89"/>
  <c r="AQ4" i="89"/>
  <c r="AQ11" i="89"/>
  <c r="AP4" i="89"/>
  <c r="AP11" i="89"/>
  <c r="AO4" i="89"/>
  <c r="AN4" i="89"/>
  <c r="AN11" i="89"/>
  <c r="AM4" i="89"/>
  <c r="AM11" i="89"/>
  <c r="AM18" i="89"/>
  <c r="AM42" i="89"/>
  <c r="AL4" i="89"/>
  <c r="AL11" i="89"/>
  <c r="AK4" i="89"/>
  <c r="AJ4" i="89"/>
  <c r="BJ4" i="89"/>
  <c r="AI4" i="89"/>
  <c r="AI11" i="89"/>
  <c r="AI18" i="89"/>
  <c r="AH4" i="89"/>
  <c r="AH11" i="89"/>
  <c r="L4" i="89"/>
  <c r="L11" i="89"/>
  <c r="K4" i="89"/>
  <c r="K11" i="89"/>
  <c r="J4" i="89"/>
  <c r="I4" i="89"/>
  <c r="N6" i="87"/>
  <c r="AZ6" i="87"/>
  <c r="BH6" i="87"/>
  <c r="M12" i="87"/>
  <c r="AY12" i="87"/>
  <c r="AE12" i="87"/>
  <c r="AD18" i="87"/>
  <c r="BF18" i="87"/>
  <c r="N12" i="87"/>
  <c r="AZ12" i="87"/>
  <c r="AG12" i="87"/>
  <c r="BP12" i="87"/>
  <c r="M18" i="87"/>
  <c r="AY18" i="87"/>
  <c r="AE18" i="87"/>
  <c r="AI6" i="87"/>
  <c r="BR6" i="87"/>
  <c r="AI12" i="87"/>
  <c r="BR12" i="87"/>
  <c r="BJ12" i="87"/>
  <c r="BL6" i="87"/>
  <c r="AD12" i="87"/>
  <c r="CS58" i="91"/>
  <c r="DH6" i="91"/>
  <c r="BE59" i="91"/>
  <c r="DP59" i="91"/>
  <c r="DP6" i="91"/>
  <c r="BI58" i="91"/>
  <c r="DT58" i="91"/>
  <c r="CY58" i="91"/>
  <c r="DC59" i="91"/>
  <c r="AX59" i="91"/>
  <c r="DI59" i="91"/>
  <c r="DI6" i="91"/>
  <c r="AN59" i="91"/>
  <c r="CY59" i="91"/>
  <c r="DC58" i="91"/>
  <c r="BK58" i="91"/>
  <c r="DV58" i="91"/>
  <c r="DL6" i="91"/>
  <c r="BA59" i="91"/>
  <c r="DL59" i="91"/>
  <c r="DA58" i="91"/>
  <c r="BJ58" i="91"/>
  <c r="DU58" i="91"/>
  <c r="BV59" i="91"/>
  <c r="M59" i="91"/>
  <c r="BX59" i="91"/>
  <c r="DT6" i="91"/>
  <c r="DM6" i="91"/>
  <c r="BB59" i="91"/>
  <c r="DM59" i="91"/>
  <c r="BD59" i="91"/>
  <c r="DO59" i="91"/>
  <c r="DO6" i="91"/>
  <c r="BW59" i="91"/>
  <c r="N59" i="91"/>
  <c r="BY59" i="91"/>
  <c r="DN6" i="91"/>
  <c r="BC59" i="91"/>
  <c r="DN59" i="91"/>
  <c r="DQ6" i="91"/>
  <c r="AV13" i="91"/>
  <c r="DG13" i="91"/>
  <c r="BT46" i="91"/>
  <c r="AV7" i="91"/>
  <c r="AV6" i="91"/>
  <c r="BG13" i="91"/>
  <c r="DR13" i="91"/>
  <c r="BJ26" i="91"/>
  <c r="DU26" i="91"/>
  <c r="CS26" i="91"/>
  <c r="M32" i="91"/>
  <c r="BX32" i="91"/>
  <c r="BK46" i="91"/>
  <c r="DV46" i="91"/>
  <c r="BU46" i="91"/>
  <c r="CT46" i="91"/>
  <c r="DB46" i="91"/>
  <c r="BK51" i="91"/>
  <c r="DV51" i="91"/>
  <c r="M58" i="91"/>
  <c r="BX58" i="91"/>
  <c r="BW58" i="91"/>
  <c r="AH59" i="91"/>
  <c r="CS59" i="91"/>
  <c r="AP59" i="91"/>
  <c r="AY59" i="91"/>
  <c r="DJ59" i="91"/>
  <c r="BJ6" i="91"/>
  <c r="DU6" i="91"/>
  <c r="CS6" i="91"/>
  <c r="CY13" i="91"/>
  <c r="CY20" i="91"/>
  <c r="BK26" i="91"/>
  <c r="DV26" i="91"/>
  <c r="N32" i="91"/>
  <c r="BY32" i="91"/>
  <c r="BV46" i="91"/>
  <c r="CU46" i="91"/>
  <c r="DC46" i="91"/>
  <c r="BV51" i="91"/>
  <c r="CW58" i="91"/>
  <c r="AI59" i="91"/>
  <c r="CT59" i="91"/>
  <c r="AQ59" i="91"/>
  <c r="DB59" i="91"/>
  <c r="AZ59" i="91"/>
  <c r="DK59" i="91"/>
  <c r="BH59" i="91"/>
  <c r="DS59" i="91"/>
  <c r="BJ51" i="91"/>
  <c r="DU51" i="91"/>
  <c r="BU6" i="91"/>
  <c r="BI13" i="91"/>
  <c r="DT13" i="91"/>
  <c r="CZ13" i="91"/>
  <c r="BV26" i="91"/>
  <c r="CU26" i="91"/>
  <c r="M38" i="91"/>
  <c r="BX38" i="91"/>
  <c r="CV46" i="91"/>
  <c r="DD46" i="91"/>
  <c r="BW51" i="91"/>
  <c r="BV6" i="91"/>
  <c r="BF12" i="91"/>
  <c r="BJ13" i="91"/>
  <c r="DU13" i="91"/>
  <c r="BJ20" i="91"/>
  <c r="DU20" i="91"/>
  <c r="AW26" i="91"/>
  <c r="DH26" i="91"/>
  <c r="BF46" i="91"/>
  <c r="DQ46" i="91"/>
  <c r="AI58" i="91"/>
  <c r="CT58" i="91"/>
  <c r="AK59" i="91"/>
  <c r="CV59" i="91"/>
  <c r="AS59" i="91"/>
  <c r="DD59" i="91"/>
  <c r="M6" i="91"/>
  <c r="BX6" i="91"/>
  <c r="BW6" i="91"/>
  <c r="BG12" i="91"/>
  <c r="BK13" i="91"/>
  <c r="DV13" i="91"/>
  <c r="AJ58" i="91"/>
  <c r="AL59" i="91"/>
  <c r="CW59" i="91"/>
  <c r="AT59" i="91"/>
  <c r="DE59" i="91"/>
  <c r="N6" i="91"/>
  <c r="BY6" i="91"/>
  <c r="BJ27" i="90"/>
  <c r="Z11" i="90"/>
  <c r="Z18" i="90"/>
  <c r="N13" i="90"/>
  <c r="N27" i="90"/>
  <c r="Q40" i="90"/>
  <c r="AG40" i="90"/>
  <c r="AK40" i="90"/>
  <c r="BB27" i="90"/>
  <c r="Q4" i="90"/>
  <c r="Q11" i="90"/>
  <c r="Q18" i="90"/>
  <c r="Y4" i="90"/>
  <c r="Y11" i="90"/>
  <c r="Y18" i="90"/>
  <c r="AG4" i="90"/>
  <c r="AG11" i="90"/>
  <c r="AG18" i="90"/>
  <c r="AO4" i="90"/>
  <c r="AO11" i="90"/>
  <c r="AO18" i="90"/>
  <c r="BF4" i="90"/>
  <c r="BM5" i="90"/>
  <c r="BI6" i="90"/>
  <c r="J13" i="90"/>
  <c r="J18" i="90"/>
  <c r="J42" i="90"/>
  <c r="V13" i="90"/>
  <c r="BB13" i="90"/>
  <c r="C40" i="90"/>
  <c r="P40" i="90"/>
  <c r="AL40" i="90"/>
  <c r="BB23" i="90"/>
  <c r="AP27" i="90"/>
  <c r="BL27" i="90"/>
  <c r="BD28" i="90"/>
  <c r="M33" i="90"/>
  <c r="R35" i="90"/>
  <c r="AA35" i="90"/>
  <c r="AA40" i="90"/>
  <c r="AJ35" i="90"/>
  <c r="BI35" i="90"/>
  <c r="BO37" i="90"/>
  <c r="S40" i="90"/>
  <c r="R4" i="90"/>
  <c r="AZ4" i="90"/>
  <c r="AZ11" i="90"/>
  <c r="AZ18" i="90"/>
  <c r="AP4" i="90"/>
  <c r="BE5" i="90"/>
  <c r="AV5" i="90"/>
  <c r="BL8" i="90"/>
  <c r="BO8" i="90"/>
  <c r="K13" i="90"/>
  <c r="BG13" i="90"/>
  <c r="AU15" i="90"/>
  <c r="F40" i="90"/>
  <c r="F42" i="90"/>
  <c r="AE21" i="90"/>
  <c r="BQ25" i="90"/>
  <c r="X27" i="90"/>
  <c r="AH27" i="90"/>
  <c r="BH27" i="90"/>
  <c r="BQ32" i="90"/>
  <c r="S35" i="90"/>
  <c r="AZ35" i="90"/>
  <c r="AB35" i="90"/>
  <c r="BE35" i="90"/>
  <c r="AV35" i="90"/>
  <c r="BQ37" i="90"/>
  <c r="BL38" i="90"/>
  <c r="S4" i="90"/>
  <c r="S11" i="90"/>
  <c r="S18" i="90"/>
  <c r="AA4" i="90"/>
  <c r="AA11" i="90"/>
  <c r="AA18" i="90"/>
  <c r="AI4" i="90"/>
  <c r="AI11" i="90"/>
  <c r="AI18" i="90"/>
  <c r="AI42" i="90"/>
  <c r="AQ4" i="90"/>
  <c r="M5" i="90"/>
  <c r="BA6" i="90"/>
  <c r="AV15" i="90"/>
  <c r="G40" i="90"/>
  <c r="U40" i="90"/>
  <c r="AN40" i="90"/>
  <c r="BO25" i="90"/>
  <c r="BO32" i="90"/>
  <c r="BI33" i="90"/>
  <c r="T35" i="90"/>
  <c r="BA35" i="90"/>
  <c r="BO38" i="90"/>
  <c r="AC40" i="90"/>
  <c r="BH35" i="90"/>
  <c r="AB4" i="90"/>
  <c r="BE4" i="90"/>
  <c r="AR4" i="90"/>
  <c r="BM4" i="90"/>
  <c r="BQ6" i="90"/>
  <c r="N15" i="90"/>
  <c r="V40" i="90"/>
  <c r="E40" i="90"/>
  <c r="R27" i="90"/>
  <c r="AZ27" i="90"/>
  <c r="BI27" i="90"/>
  <c r="AS27" i="90"/>
  <c r="BQ27" i="90"/>
  <c r="AV32" i="90"/>
  <c r="P42" i="90"/>
  <c r="BF13" i="90"/>
  <c r="C18" i="90"/>
  <c r="C42" i="90"/>
  <c r="M4" i="90"/>
  <c r="U4" i="90"/>
  <c r="U11" i="90"/>
  <c r="U18" i="90"/>
  <c r="U42" i="90"/>
  <c r="AK4" i="90"/>
  <c r="AK11" i="90"/>
  <c r="AK18" i="90"/>
  <c r="AK42" i="90"/>
  <c r="BQ16" i="90"/>
  <c r="BM22" i="90"/>
  <c r="BE27" i="90"/>
  <c r="AT27" i="90"/>
  <c r="BO28" i="90"/>
  <c r="BO30" i="90"/>
  <c r="AX31" i="90"/>
  <c r="BA33" i="90"/>
  <c r="D18" i="90"/>
  <c r="V18" i="90"/>
  <c r="AV4" i="90"/>
  <c r="J40" i="90"/>
  <c r="X40" i="90"/>
  <c r="X42" i="90"/>
  <c r="AI40" i="90"/>
  <c r="BA27" i="90"/>
  <c r="BJ31" i="90"/>
  <c r="BQ33" i="90"/>
  <c r="AP35" i="90"/>
  <c r="AS40" i="90"/>
  <c r="E11" i="90"/>
  <c r="W18" i="90"/>
  <c r="W42" i="90"/>
  <c r="AE18" i="90"/>
  <c r="AM18" i="90"/>
  <c r="AM42" i="90"/>
  <c r="AL13" i="90"/>
  <c r="BJ13" i="90"/>
  <c r="K27" i="90"/>
  <c r="M27" i="90"/>
  <c r="AD27" i="90"/>
  <c r="BF27" i="90"/>
  <c r="BN36" i="90"/>
  <c r="L18" i="90"/>
  <c r="BF11" i="90"/>
  <c r="AD18" i="90"/>
  <c r="AX5" i="90"/>
  <c r="AX4" i="90"/>
  <c r="AX11" i="90"/>
  <c r="AY4" i="90"/>
  <c r="AY11" i="90"/>
  <c r="AY18" i="90"/>
  <c r="BN7" i="90"/>
  <c r="BO7" i="90"/>
  <c r="AJ18" i="90"/>
  <c r="BO16" i="90"/>
  <c r="BN16" i="90"/>
  <c r="BJ11" i="90"/>
  <c r="E18" i="90"/>
  <c r="AE42" i="90"/>
  <c r="BO15" i="90"/>
  <c r="BN15" i="90"/>
  <c r="BG11" i="90"/>
  <c r="AF18" i="90"/>
  <c r="BN6" i="90"/>
  <c r="BO6" i="90"/>
  <c r="BN10" i="90"/>
  <c r="BO10" i="90"/>
  <c r="G18" i="90"/>
  <c r="Q42" i="90"/>
  <c r="AG42" i="90"/>
  <c r="AN18" i="90"/>
  <c r="H42" i="90"/>
  <c r="BO5" i="90"/>
  <c r="BN5" i="90"/>
  <c r="BN9" i="90"/>
  <c r="BO9" i="90"/>
  <c r="BI13" i="90"/>
  <c r="BO14" i="90"/>
  <c r="BN14" i="90"/>
  <c r="BN8" i="90"/>
  <c r="BG4" i="90"/>
  <c r="R11" i="90"/>
  <c r="R18" i="90"/>
  <c r="AH11" i="90"/>
  <c r="AR11" i="90"/>
  <c r="AX14" i="90"/>
  <c r="AX13" i="90"/>
  <c r="BA16" i="90"/>
  <c r="BI16" i="90"/>
  <c r="BB40" i="90"/>
  <c r="BC21" i="90"/>
  <c r="AY21" i="90"/>
  <c r="Y27" i="90"/>
  <c r="BC27" i="90"/>
  <c r="AO27" i="90"/>
  <c r="BK27" i="90"/>
  <c r="AY28" i="90"/>
  <c r="BG28" i="90"/>
  <c r="AY32" i="90"/>
  <c r="AX32" i="90"/>
  <c r="BG32" i="90"/>
  <c r="AY37" i="90"/>
  <c r="AX37" i="90"/>
  <c r="BG37" i="90"/>
  <c r="AV14" i="90"/>
  <c r="W40" i="90"/>
  <c r="BO23" i="90"/>
  <c r="BN23" i="90"/>
  <c r="BA4" i="90"/>
  <c r="BA11" i="90"/>
  <c r="BA18" i="90"/>
  <c r="BI4" i="90"/>
  <c r="K11" i="90"/>
  <c r="N11" i="90"/>
  <c r="AT11" i="90"/>
  <c r="BQ21" i="90"/>
  <c r="BJ21" i="90"/>
  <c r="BN25" i="90"/>
  <c r="BN30" i="90"/>
  <c r="BG35" i="90"/>
  <c r="AF40" i="90"/>
  <c r="BG21" i="90"/>
  <c r="BG27" i="90"/>
  <c r="BB4" i="90"/>
  <c r="BB11" i="90"/>
  <c r="BB18" i="90"/>
  <c r="BJ4" i="90"/>
  <c r="AV16" i="90"/>
  <c r="D21" i="90"/>
  <c r="D40" i="90"/>
  <c r="D42" i="90"/>
  <c r="L21" i="90"/>
  <c r="BI21" i="90"/>
  <c r="BM40" i="90"/>
  <c r="BK21" i="90"/>
  <c r="BQ22" i="90"/>
  <c r="BO22" i="90"/>
  <c r="BN22" i="90"/>
  <c r="AY29" i="90"/>
  <c r="AX29" i="90"/>
  <c r="BG29" i="90"/>
  <c r="BN31" i="90"/>
  <c r="Y35" i="90"/>
  <c r="BC35" i="90"/>
  <c r="AO35" i="90"/>
  <c r="BK35" i="90"/>
  <c r="BN35" i="90"/>
  <c r="AY38" i="90"/>
  <c r="AX38" i="90"/>
  <c r="BG38" i="90"/>
  <c r="BC4" i="90"/>
  <c r="BC11" i="90"/>
  <c r="BC18" i="90"/>
  <c r="BK4" i="90"/>
  <c r="BN4" i="90"/>
  <c r="AC13" i="90"/>
  <c r="BE13" i="90"/>
  <c r="AS13" i="90"/>
  <c r="AS18" i="90"/>
  <c r="AS42" i="90"/>
  <c r="BM21" i="90"/>
  <c r="BA22" i="90"/>
  <c r="BI22" i="90"/>
  <c r="AZ21" i="90"/>
  <c r="R40" i="90"/>
  <c r="BN32" i="90"/>
  <c r="BQ14" i="90"/>
  <c r="AD40" i="90"/>
  <c r="BF21" i="90"/>
  <c r="AU21" i="90"/>
  <c r="AT40" i="90"/>
  <c r="BN33" i="90"/>
  <c r="AX36" i="90"/>
  <c r="AV13" i="90"/>
  <c r="BA14" i="90"/>
  <c r="BI14" i="90"/>
  <c r="BQ15" i="90"/>
  <c r="AE40" i="90"/>
  <c r="AM40" i="90"/>
  <c r="BJ40" i="90"/>
  <c r="AV21" i="90"/>
  <c r="AX21" i="90"/>
  <c r="T21" i="90"/>
  <c r="BA23" i="90"/>
  <c r="BE23" i="90"/>
  <c r="AB21" i="90"/>
  <c r="AY25" i="90"/>
  <c r="AX25" i="90"/>
  <c r="BG25" i="90"/>
  <c r="AY30" i="90"/>
  <c r="AX30" i="90"/>
  <c r="BG30" i="90"/>
  <c r="AO40" i="90"/>
  <c r="AP40" i="90"/>
  <c r="BL40" i="90"/>
  <c r="Z21" i="90"/>
  <c r="AQ40" i="90"/>
  <c r="AJ40" i="90"/>
  <c r="BI40" i="90"/>
  <c r="J44" i="89"/>
  <c r="J42" i="89"/>
  <c r="BK11" i="89"/>
  <c r="AL18" i="89"/>
  <c r="AY4" i="89"/>
  <c r="AY11" i="89"/>
  <c r="AY18" i="89"/>
  <c r="AK42" i="89"/>
  <c r="BL45" i="89"/>
  <c r="BO35" i="89"/>
  <c r="M40" i="89"/>
  <c r="M11" i="89"/>
  <c r="K18" i="89"/>
  <c r="AN18" i="89"/>
  <c r="BL11" i="89"/>
  <c r="BP27" i="89"/>
  <c r="BO27" i="89"/>
  <c r="AY27" i="89"/>
  <c r="BK40" i="89"/>
  <c r="L18" i="89"/>
  <c r="N11" i="89"/>
  <c r="BP11" i="89"/>
  <c r="BO11" i="89"/>
  <c r="BM40" i="89"/>
  <c r="AV40" i="89"/>
  <c r="BP13" i="89"/>
  <c r="BO13" i="89"/>
  <c r="AH18" i="89"/>
  <c r="BI11" i="89"/>
  <c r="AP18" i="89"/>
  <c r="BM11" i="89"/>
  <c r="AS42" i="89"/>
  <c r="AQ18" i="89"/>
  <c r="BJ40" i="89"/>
  <c r="BN40" i="89"/>
  <c r="AT11" i="89"/>
  <c r="M13" i="89"/>
  <c r="BI4" i="89"/>
  <c r="BO10" i="89"/>
  <c r="AV27" i="89"/>
  <c r="BO28" i="89"/>
  <c r="BO38" i="89"/>
  <c r="M4" i="89"/>
  <c r="BO5" i="89"/>
  <c r="BP4" i="89"/>
  <c r="AV13" i="89"/>
  <c r="BR4" i="89"/>
  <c r="AR18" i="89"/>
  <c r="BJ21" i="89"/>
  <c r="BO9" i="89"/>
  <c r="AJ18" i="89"/>
  <c r="BK4" i="89"/>
  <c r="BL21" i="89"/>
  <c r="BO21" i="89"/>
  <c r="AZ27" i="89"/>
  <c r="AZ40" i="89"/>
  <c r="AI40" i="89"/>
  <c r="AI42" i="89"/>
  <c r="AQ40" i="89"/>
  <c r="BR40" i="89"/>
  <c r="AY22" i="89"/>
  <c r="AY21" i="89"/>
  <c r="N4" i="89"/>
  <c r="BO15" i="89"/>
  <c r="BO30" i="89"/>
  <c r="AU40" i="89"/>
  <c r="BI59" i="91"/>
  <c r="DT59" i="91"/>
  <c r="AV59" i="91"/>
  <c r="DG59" i="91"/>
  <c r="DG6" i="91"/>
  <c r="BG58" i="91"/>
  <c r="DR58" i="91"/>
  <c r="CU58" i="91"/>
  <c r="BK59" i="91"/>
  <c r="DV59" i="91"/>
  <c r="AW59" i="91"/>
  <c r="DH59" i="91"/>
  <c r="DA59" i="91"/>
  <c r="BJ59" i="91"/>
  <c r="DU59" i="91"/>
  <c r="BF58" i="91"/>
  <c r="AJ59" i="91"/>
  <c r="CU59" i="91"/>
  <c r="AV27" i="90"/>
  <c r="AU27" i="90"/>
  <c r="E42" i="90"/>
  <c r="BI11" i="90"/>
  <c r="BD4" i="90"/>
  <c r="BD11" i="90"/>
  <c r="BD18" i="90"/>
  <c r="AO42" i="90"/>
  <c r="AB11" i="90"/>
  <c r="AB18" i="90"/>
  <c r="BL35" i="90"/>
  <c r="BO35" i="90"/>
  <c r="AU35" i="90"/>
  <c r="V42" i="90"/>
  <c r="BB42" i="90"/>
  <c r="AP11" i="90"/>
  <c r="AU4" i="90"/>
  <c r="BL4" i="90"/>
  <c r="BO4" i="90"/>
  <c r="AH40" i="90"/>
  <c r="BH40" i="90"/>
  <c r="BG40" i="90"/>
  <c r="BK11" i="90"/>
  <c r="AL18" i="90"/>
  <c r="AC18" i="90"/>
  <c r="AC42" i="90"/>
  <c r="K40" i="90"/>
  <c r="M40" i="90"/>
  <c r="BM27" i="90"/>
  <c r="BQ4" i="90"/>
  <c r="AQ11" i="90"/>
  <c r="AZ40" i="90"/>
  <c r="AA42" i="90"/>
  <c r="BD35" i="90"/>
  <c r="BQ40" i="90"/>
  <c r="G42" i="90"/>
  <c r="AX18" i="90"/>
  <c r="S42" i="90"/>
  <c r="M13" i="90"/>
  <c r="BH4" i="90"/>
  <c r="BA21" i="90"/>
  <c r="T40" i="90"/>
  <c r="BF40" i="90"/>
  <c r="BK40" i="90"/>
  <c r="BN40" i="90"/>
  <c r="BM13" i="90"/>
  <c r="AD42" i="90"/>
  <c r="BF42" i="90"/>
  <c r="BF18" i="90"/>
  <c r="AY27" i="90"/>
  <c r="AX28" i="90"/>
  <c r="AX27" i="90"/>
  <c r="BI18" i="90"/>
  <c r="BI42" i="90"/>
  <c r="AJ42" i="90"/>
  <c r="AX35" i="90"/>
  <c r="AX40" i="90"/>
  <c r="AX42" i="90"/>
  <c r="BO21" i="90"/>
  <c r="BN21" i="90"/>
  <c r="AY35" i="90"/>
  <c r="BO40" i="90"/>
  <c r="BQ13" i="90"/>
  <c r="Y40" i="90"/>
  <c r="AU11" i="90"/>
  <c r="AV11" i="90"/>
  <c r="AT18" i="90"/>
  <c r="AR18" i="90"/>
  <c r="BM11" i="90"/>
  <c r="AF42" i="90"/>
  <c r="BG42" i="90"/>
  <c r="BG18" i="90"/>
  <c r="AL42" i="90"/>
  <c r="BJ42" i="90"/>
  <c r="BJ18" i="90"/>
  <c r="AN42" i="90"/>
  <c r="BK42" i="90"/>
  <c r="BK18" i="90"/>
  <c r="AV40" i="90"/>
  <c r="AU40" i="90"/>
  <c r="N21" i="90"/>
  <c r="L40" i="90"/>
  <c r="N40" i="90"/>
  <c r="BE11" i="90"/>
  <c r="BH11" i="90"/>
  <c r="AH18" i="90"/>
  <c r="BD21" i="90"/>
  <c r="Z40" i="90"/>
  <c r="AB40" i="90"/>
  <c r="BE40" i="90"/>
  <c r="BE21" i="90"/>
  <c r="K18" i="90"/>
  <c r="M11" i="90"/>
  <c r="AY40" i="90"/>
  <c r="AY42" i="90"/>
  <c r="R42" i="90"/>
  <c r="AZ42" i="90"/>
  <c r="AZ42" i="89"/>
  <c r="BI40" i="89"/>
  <c r="AV11" i="89"/>
  <c r="AU11" i="89"/>
  <c r="AT18" i="89"/>
  <c r="BM18" i="89"/>
  <c r="AP42" i="89"/>
  <c r="AJ42" i="89"/>
  <c r="BJ18" i="89"/>
  <c r="BJ42" i="89"/>
  <c r="BP40" i="89"/>
  <c r="BO40" i="89"/>
  <c r="BJ45" i="89"/>
  <c r="AY40" i="89"/>
  <c r="AZ45" i="89"/>
  <c r="BR11" i="89"/>
  <c r="N18" i="89"/>
  <c r="L42" i="89"/>
  <c r="AN42" i="89"/>
  <c r="BL42" i="89"/>
  <c r="BL18" i="89"/>
  <c r="BI18" i="89"/>
  <c r="BI42" i="89"/>
  <c r="AH42" i="89"/>
  <c r="K42" i="89"/>
  <c r="M42" i="89"/>
  <c r="M18" i="89"/>
  <c r="AL42" i="89"/>
  <c r="BK42" i="89"/>
  <c r="BK18" i="89"/>
  <c r="BN18" i="89"/>
  <c r="AR42" i="89"/>
  <c r="BN42" i="89"/>
  <c r="BR18" i="89"/>
  <c r="AQ42" i="89"/>
  <c r="BG59" i="91"/>
  <c r="DR59" i="91"/>
  <c r="DQ58" i="91"/>
  <c r="BF59" i="91"/>
  <c r="DQ59" i="91"/>
  <c r="AQ18" i="90"/>
  <c r="AQ42" i="90"/>
  <c r="BQ11" i="90"/>
  <c r="BO27" i="90"/>
  <c r="BN27" i="90"/>
  <c r="AP18" i="90"/>
  <c r="BL11" i="90"/>
  <c r="BD40" i="90"/>
  <c r="Z42" i="90"/>
  <c r="BD42" i="90"/>
  <c r="BO13" i="90"/>
  <c r="BN13" i="90"/>
  <c r="BH18" i="90"/>
  <c r="BH42" i="90"/>
  <c r="AH42" i="90"/>
  <c r="BO11" i="90"/>
  <c r="BN11" i="90"/>
  <c r="AU18" i="90"/>
  <c r="AT42" i="90"/>
  <c r="AV18" i="90"/>
  <c r="AR42" i="90"/>
  <c r="BM42" i="90"/>
  <c r="BM18" i="90"/>
  <c r="BQ18" i="90"/>
  <c r="L42" i="90"/>
  <c r="N42" i="90"/>
  <c r="K42" i="90"/>
  <c r="M42" i="90"/>
  <c r="M18" i="90"/>
  <c r="AB42" i="90"/>
  <c r="BE42" i="90"/>
  <c r="BE18" i="90"/>
  <c r="N18" i="90"/>
  <c r="BA40" i="90"/>
  <c r="T42" i="90"/>
  <c r="BA42" i="90"/>
  <c r="Y42" i="90"/>
  <c r="BC42" i="90"/>
  <c r="BC40" i="90"/>
  <c r="BR42" i="89"/>
  <c r="AT42" i="89"/>
  <c r="AV18" i="89"/>
  <c r="AU18" i="89"/>
  <c r="BO42" i="89"/>
  <c r="BP18" i="89"/>
  <c r="BO18" i="89"/>
  <c r="N42" i="89"/>
  <c r="K44" i="89"/>
  <c r="AY42" i="89"/>
  <c r="BM42" i="89"/>
  <c r="BP42" i="89"/>
  <c r="BL18" i="90"/>
  <c r="AP42" i="90"/>
  <c r="BL42" i="90"/>
  <c r="BQ42" i="90"/>
  <c r="BO18" i="90"/>
  <c r="BN18" i="90"/>
  <c r="BO42" i="90"/>
  <c r="BN42" i="90"/>
  <c r="AV42" i="90"/>
  <c r="M44" i="89"/>
  <c r="L44" i="89"/>
  <c r="N44" i="89"/>
  <c r="AV42" i="89"/>
  <c r="AU42" i="89"/>
  <c r="AU42" i="90"/>
  <c r="J4" i="85"/>
  <c r="AV23" i="82"/>
  <c r="AU23" i="82"/>
  <c r="AT23" i="82"/>
  <c r="AK23" i="82"/>
  <c r="AJ23" i="82"/>
  <c r="AI23" i="82"/>
  <c r="AH23" i="82"/>
  <c r="AG23" i="82"/>
  <c r="AF23" i="82"/>
  <c r="AD23" i="82"/>
  <c r="AC23" i="82"/>
  <c r="N23" i="82"/>
  <c r="M23" i="82"/>
  <c r="AV22" i="82"/>
  <c r="AU22" i="82"/>
  <c r="AT22" i="82"/>
  <c r="AK22" i="82"/>
  <c r="AJ22" i="82"/>
  <c r="AI22" i="82"/>
  <c r="AH22" i="82"/>
  <c r="AG22" i="82"/>
  <c r="AF22" i="82"/>
  <c r="AD22" i="82"/>
  <c r="AC22" i="82"/>
  <c r="N22" i="82"/>
  <c r="M22" i="82"/>
  <c r="AV21" i="82"/>
  <c r="AU21" i="82"/>
  <c r="AT21" i="82"/>
  <c r="AK21" i="82"/>
  <c r="AJ21" i="82"/>
  <c r="AI21" i="82"/>
  <c r="AH21" i="82"/>
  <c r="AG21" i="82"/>
  <c r="AF21" i="82"/>
  <c r="AD21" i="82"/>
  <c r="AC21" i="82"/>
  <c r="N21" i="82"/>
  <c r="M21" i="82"/>
  <c r="AV20" i="82"/>
  <c r="AU20" i="82"/>
  <c r="AT20" i="82"/>
  <c r="AK20" i="82"/>
  <c r="AJ20" i="82"/>
  <c r="AI20" i="82"/>
  <c r="AH20" i="82"/>
  <c r="AG20" i="82"/>
  <c r="AF20" i="82"/>
  <c r="AD20" i="82"/>
  <c r="AC20" i="82"/>
  <c r="N20" i="82"/>
  <c r="M20" i="82"/>
  <c r="AV19" i="82"/>
  <c r="AU19" i="82"/>
  <c r="AT19" i="82"/>
  <c r="AK19" i="82"/>
  <c r="AJ19" i="82"/>
  <c r="AI19" i="82"/>
  <c r="AH19" i="82"/>
  <c r="AG19" i="82"/>
  <c r="AF19" i="82"/>
  <c r="AD19" i="82"/>
  <c r="AC19" i="82"/>
  <c r="N19" i="82"/>
  <c r="M19" i="82"/>
  <c r="AH18" i="82"/>
  <c r="BP18" i="82"/>
  <c r="AA18" i="82"/>
  <c r="AD18" i="82"/>
  <c r="Z18" i="82"/>
  <c r="BK18" i="82"/>
  <c r="Y18" i="82"/>
  <c r="BJ18" i="82"/>
  <c r="X18" i="82"/>
  <c r="AJ18" i="82"/>
  <c r="BR18" i="82"/>
  <c r="W18" i="82"/>
  <c r="BH18" i="82"/>
  <c r="V18" i="82"/>
  <c r="AI18" i="82"/>
  <c r="BQ18" i="82"/>
  <c r="U18" i="82"/>
  <c r="BF18" i="82"/>
  <c r="T18" i="82"/>
  <c r="BE18" i="82"/>
  <c r="S18" i="82"/>
  <c r="BD18" i="82"/>
  <c r="R18" i="82"/>
  <c r="BC18" i="82"/>
  <c r="Q18" i="82"/>
  <c r="BB18" i="82"/>
  <c r="P18" i="82"/>
  <c r="BA18" i="82"/>
  <c r="L18" i="82"/>
  <c r="N18" i="82"/>
  <c r="AY18" i="82"/>
  <c r="K18" i="82"/>
  <c r="AV18" i="82"/>
  <c r="J18" i="82"/>
  <c r="AU18" i="82"/>
  <c r="I18" i="82"/>
  <c r="AT18" i="82"/>
  <c r="AS18" i="82"/>
  <c r="AR18" i="82"/>
  <c r="AQ18" i="82"/>
  <c r="AP18" i="82"/>
  <c r="AO18" i="82"/>
  <c r="AN18" i="82"/>
  <c r="AV17" i="82"/>
  <c r="AU17" i="82"/>
  <c r="AT17" i="82"/>
  <c r="AK17" i="82"/>
  <c r="AJ17" i="82"/>
  <c r="AI17" i="82"/>
  <c r="AH17" i="82"/>
  <c r="AG17" i="82"/>
  <c r="AF17" i="82"/>
  <c r="AD17" i="82"/>
  <c r="AC17" i="82"/>
  <c r="N17" i="82"/>
  <c r="M17" i="82"/>
  <c r="AV16" i="82"/>
  <c r="AU16" i="82"/>
  <c r="AT16" i="82"/>
  <c r="AK16" i="82"/>
  <c r="AJ16" i="82"/>
  <c r="AI16" i="82"/>
  <c r="AH16" i="82"/>
  <c r="AG16" i="82"/>
  <c r="AF16" i="82"/>
  <c r="AD16" i="82"/>
  <c r="AC16" i="82"/>
  <c r="N16" i="82"/>
  <c r="M16" i="82"/>
  <c r="AV15" i="82"/>
  <c r="AU15" i="82"/>
  <c r="AT15" i="82"/>
  <c r="AK15" i="82"/>
  <c r="AJ15" i="82"/>
  <c r="AI15" i="82"/>
  <c r="AH15" i="82"/>
  <c r="AG15" i="82"/>
  <c r="AF15" i="82"/>
  <c r="AD15" i="82"/>
  <c r="AC15" i="82"/>
  <c r="N15" i="82"/>
  <c r="M15" i="82"/>
  <c r="AV14" i="82"/>
  <c r="AU14" i="82"/>
  <c r="AT14" i="82"/>
  <c r="AK14" i="82"/>
  <c r="AJ14" i="82"/>
  <c r="AI14" i="82"/>
  <c r="AH14" i="82"/>
  <c r="AG14" i="82"/>
  <c r="AF14" i="82"/>
  <c r="AD14" i="82"/>
  <c r="AC14" i="82"/>
  <c r="N14" i="82"/>
  <c r="M14" i="82"/>
  <c r="AV13" i="82"/>
  <c r="AU13" i="82"/>
  <c r="AT13" i="82"/>
  <c r="AK13" i="82"/>
  <c r="AJ13" i="82"/>
  <c r="AI13" i="82"/>
  <c r="AH13" i="82"/>
  <c r="AG13" i="82"/>
  <c r="AF13" i="82"/>
  <c r="AD13" i="82"/>
  <c r="AC13" i="82"/>
  <c r="N13" i="82"/>
  <c r="M13" i="82"/>
  <c r="AJ12" i="82"/>
  <c r="BR12" i="82"/>
  <c r="AH12" i="82"/>
  <c r="BP12" i="82"/>
  <c r="AA12" i="82"/>
  <c r="AC12" i="82"/>
  <c r="Z12" i="82"/>
  <c r="AD12" i="82"/>
  <c r="Y12" i="82"/>
  <c r="BJ12" i="82"/>
  <c r="X12" i="82"/>
  <c r="BI12" i="82"/>
  <c r="W12" i="82"/>
  <c r="AI12" i="82"/>
  <c r="BQ12" i="82"/>
  <c r="V12" i="82"/>
  <c r="BG12" i="82"/>
  <c r="U12" i="82"/>
  <c r="BF12" i="82"/>
  <c r="T12" i="82"/>
  <c r="BE12" i="82"/>
  <c r="S12" i="82"/>
  <c r="BD12" i="82"/>
  <c r="R12" i="82"/>
  <c r="AG12" i="82"/>
  <c r="BO12" i="82"/>
  <c r="Q12" i="82"/>
  <c r="BB12" i="82"/>
  <c r="P12" i="82"/>
  <c r="BA12" i="82"/>
  <c r="N12" i="82"/>
  <c r="AY12" i="82"/>
  <c r="L12" i="82"/>
  <c r="AW12" i="82"/>
  <c r="K12" i="82"/>
  <c r="M12" i="82"/>
  <c r="AX12" i="82"/>
  <c r="J12" i="82"/>
  <c r="AU12" i="82"/>
  <c r="I12" i="82"/>
  <c r="AT12" i="82"/>
  <c r="AS12" i="82"/>
  <c r="AR12" i="82"/>
  <c r="AQ12" i="82"/>
  <c r="AP12" i="82"/>
  <c r="AO12" i="82"/>
  <c r="AN12" i="82"/>
  <c r="AV11" i="82"/>
  <c r="AU11" i="82"/>
  <c r="AT11" i="82"/>
  <c r="AK11" i="82"/>
  <c r="AJ11" i="82"/>
  <c r="AI11" i="82"/>
  <c r="AH11" i="82"/>
  <c r="AG11" i="82"/>
  <c r="AF11" i="82"/>
  <c r="AD11" i="82"/>
  <c r="AC11" i="82"/>
  <c r="N11" i="82"/>
  <c r="M11" i="82"/>
  <c r="AV10" i="82"/>
  <c r="AU10" i="82"/>
  <c r="AT10" i="82"/>
  <c r="AK10" i="82"/>
  <c r="AJ10" i="82"/>
  <c r="AI10" i="82"/>
  <c r="AH10" i="82"/>
  <c r="AG10" i="82"/>
  <c r="AF10" i="82"/>
  <c r="AD10" i="82"/>
  <c r="AC10" i="82"/>
  <c r="N10" i="82"/>
  <c r="M10" i="82"/>
  <c r="AV9" i="82"/>
  <c r="AU9" i="82"/>
  <c r="AT9" i="82"/>
  <c r="AK9" i="82"/>
  <c r="AJ9" i="82"/>
  <c r="AI9" i="82"/>
  <c r="AH9" i="82"/>
  <c r="AG9" i="82"/>
  <c r="AF9" i="82"/>
  <c r="AD9" i="82"/>
  <c r="AC9" i="82"/>
  <c r="N9" i="82"/>
  <c r="M9" i="82"/>
  <c r="AV8" i="82"/>
  <c r="AU8" i="82"/>
  <c r="AT8" i="82"/>
  <c r="AK8" i="82"/>
  <c r="AJ8" i="82"/>
  <c r="AI8" i="82"/>
  <c r="AH8" i="82"/>
  <c r="AG8" i="82"/>
  <c r="AF8" i="82"/>
  <c r="AD8" i="82"/>
  <c r="AC8" i="82"/>
  <c r="N8" i="82"/>
  <c r="M8" i="82"/>
  <c r="AV7" i="82"/>
  <c r="AU7" i="82"/>
  <c r="AT7" i="82"/>
  <c r="AK7" i="82"/>
  <c r="AJ7" i="82"/>
  <c r="AI7" i="82"/>
  <c r="AH7" i="82"/>
  <c r="AG7" i="82"/>
  <c r="AF7" i="82"/>
  <c r="AD7" i="82"/>
  <c r="AC7" i="82"/>
  <c r="N7" i="82"/>
  <c r="M7" i="82"/>
  <c r="AI6" i="82"/>
  <c r="BQ6" i="82"/>
  <c r="AG6" i="82"/>
  <c r="BO6" i="82"/>
  <c r="AA6" i="82"/>
  <c r="AD6" i="82"/>
  <c r="Z6" i="82"/>
  <c r="AK6" i="82"/>
  <c r="BS6" i="82"/>
  <c r="Y6" i="82"/>
  <c r="BJ6" i="82"/>
  <c r="X6" i="82"/>
  <c r="BI6" i="82"/>
  <c r="W6" i="82"/>
  <c r="BH6" i="82"/>
  <c r="V6" i="82"/>
  <c r="BG6" i="82"/>
  <c r="U6" i="82"/>
  <c r="BF6" i="82"/>
  <c r="T6" i="82"/>
  <c r="AH6" i="82"/>
  <c r="BP6" i="82"/>
  <c r="S6" i="82"/>
  <c r="BD6" i="82"/>
  <c r="R6" i="82"/>
  <c r="BC6" i="82"/>
  <c r="Q6" i="82"/>
  <c r="BB6" i="82"/>
  <c r="P6" i="82"/>
  <c r="BA6" i="82"/>
  <c r="N6" i="82"/>
  <c r="AY6" i="82"/>
  <c r="M6" i="82"/>
  <c r="AX6" i="82"/>
  <c r="L6" i="82"/>
  <c r="AW6" i="82"/>
  <c r="K6" i="82"/>
  <c r="AV6" i="82"/>
  <c r="J6" i="82"/>
  <c r="AU6" i="82"/>
  <c r="I6" i="82"/>
  <c r="AT6" i="82"/>
  <c r="AS6" i="82"/>
  <c r="AR6" i="82"/>
  <c r="AQ6" i="82"/>
  <c r="AP6" i="82"/>
  <c r="AO6" i="82"/>
  <c r="AN6" i="82"/>
  <c r="BQ4" i="82"/>
  <c r="BP4" i="82"/>
  <c r="BH4" i="82"/>
  <c r="BG4" i="82"/>
  <c r="BF4" i="82"/>
  <c r="AX4" i="82"/>
  <c r="AW4" i="82"/>
  <c r="AV4" i="82"/>
  <c r="CQ59" i="83"/>
  <c r="CP59" i="83"/>
  <c r="CO59" i="83"/>
  <c r="CN59" i="83"/>
  <c r="CM59" i="83"/>
  <c r="CL59" i="83"/>
  <c r="CK59" i="83"/>
  <c r="CJ59" i="83"/>
  <c r="CI59" i="83"/>
  <c r="CH59" i="83"/>
  <c r="CG59" i="83"/>
  <c r="CF59" i="83"/>
  <c r="CE59" i="83"/>
  <c r="CD59" i="83"/>
  <c r="CC59" i="83"/>
  <c r="CB59" i="83"/>
  <c r="CA59" i="83"/>
  <c r="BZ59" i="83"/>
  <c r="BR59" i="83"/>
  <c r="BQ59" i="83"/>
  <c r="BP59" i="83"/>
  <c r="BO59" i="83"/>
  <c r="BN59" i="83"/>
  <c r="BM59" i="83"/>
  <c r="DL58" i="83"/>
  <c r="DH58" i="83"/>
  <c r="DG58" i="83"/>
  <c r="CQ58" i="83"/>
  <c r="CP58" i="83"/>
  <c r="CO58" i="83"/>
  <c r="CN58" i="83"/>
  <c r="CM58" i="83"/>
  <c r="CL58" i="83"/>
  <c r="CK58" i="83"/>
  <c r="CJ58" i="83"/>
  <c r="CI58" i="83"/>
  <c r="CH58" i="83"/>
  <c r="CG58" i="83"/>
  <c r="CF58" i="83"/>
  <c r="CE58" i="83"/>
  <c r="CD58" i="83"/>
  <c r="CC58" i="83"/>
  <c r="CB58" i="83"/>
  <c r="CA58" i="83"/>
  <c r="BZ58" i="83"/>
  <c r="BR58" i="83"/>
  <c r="BQ58" i="83"/>
  <c r="BP58" i="83"/>
  <c r="BO58" i="83"/>
  <c r="BN58" i="83"/>
  <c r="BM58" i="83"/>
  <c r="BD58" i="83"/>
  <c r="DN58" i="83"/>
  <c r="BC58" i="83"/>
  <c r="DM58" i="83"/>
  <c r="BB58" i="83"/>
  <c r="BA58" i="83"/>
  <c r="DK58" i="83"/>
  <c r="AZ58" i="83"/>
  <c r="DJ58" i="83"/>
  <c r="AY58" i="83"/>
  <c r="DI58" i="83"/>
  <c r="AX58" i="83"/>
  <c r="AW58" i="83"/>
  <c r="AV58" i="83"/>
  <c r="DF58" i="83"/>
  <c r="AP58" i="83"/>
  <c r="CZ58" i="83"/>
  <c r="AH58" i="83"/>
  <c r="BJ57" i="83"/>
  <c r="DT56" i="83"/>
  <c r="DQ56" i="83"/>
  <c r="DN56" i="83"/>
  <c r="DM56" i="83"/>
  <c r="DL56" i="83"/>
  <c r="DK56" i="83"/>
  <c r="DJ56" i="83"/>
  <c r="DI56" i="83"/>
  <c r="DH56" i="83"/>
  <c r="DG56" i="83"/>
  <c r="DF56" i="83"/>
  <c r="DE56" i="83"/>
  <c r="DC56" i="83"/>
  <c r="DB56" i="83"/>
  <c r="DA56" i="83"/>
  <c r="CZ56" i="83"/>
  <c r="CY56" i="83"/>
  <c r="CX56" i="83"/>
  <c r="CW56" i="83"/>
  <c r="CV56" i="83"/>
  <c r="CU56" i="83"/>
  <c r="CT56" i="83"/>
  <c r="CS56" i="83"/>
  <c r="CR56" i="83"/>
  <c r="CQ56" i="83"/>
  <c r="CP56" i="83"/>
  <c r="CO56" i="83"/>
  <c r="CN56" i="83"/>
  <c r="CM56" i="83"/>
  <c r="CL56" i="83"/>
  <c r="CK56" i="83"/>
  <c r="CJ56" i="83"/>
  <c r="CI56" i="83"/>
  <c r="CH56" i="83"/>
  <c r="CG56" i="83"/>
  <c r="CF56" i="83"/>
  <c r="CE56" i="83"/>
  <c r="CD56" i="83"/>
  <c r="CC56" i="83"/>
  <c r="CB56" i="83"/>
  <c r="CA56" i="83"/>
  <c r="BZ56" i="83"/>
  <c r="BW56" i="83"/>
  <c r="BV56" i="83"/>
  <c r="BU56" i="83"/>
  <c r="BT56" i="83"/>
  <c r="BS56" i="83"/>
  <c r="BR56" i="83"/>
  <c r="BQ56" i="83"/>
  <c r="BP56" i="83"/>
  <c r="BO56" i="83"/>
  <c r="BN56" i="83"/>
  <c r="BM56" i="83"/>
  <c r="BJ56" i="83"/>
  <c r="BI56" i="83"/>
  <c r="DS56" i="83"/>
  <c r="BH56" i="83"/>
  <c r="DR56" i="83"/>
  <c r="BG56" i="83"/>
  <c r="BF56" i="83"/>
  <c r="DP56" i="83"/>
  <c r="BE56" i="83"/>
  <c r="DO56" i="83"/>
  <c r="N56" i="83"/>
  <c r="BX56" i="83"/>
  <c r="M56" i="83"/>
  <c r="BU55" i="83"/>
  <c r="BT55" i="83"/>
  <c r="BS55" i="83"/>
  <c r="BJ55" i="83"/>
  <c r="BI55" i="83"/>
  <c r="BH55" i="83"/>
  <c r="BG55" i="83"/>
  <c r="BG51" i="83"/>
  <c r="DQ51" i="83"/>
  <c r="BF55" i="83"/>
  <c r="BE55" i="83"/>
  <c r="N55" i="83"/>
  <c r="M55" i="83"/>
  <c r="BU54" i="83"/>
  <c r="BT54" i="83"/>
  <c r="BS54" i="83"/>
  <c r="BJ54" i="83"/>
  <c r="BI54" i="83"/>
  <c r="BH54" i="83"/>
  <c r="BG54" i="83"/>
  <c r="BF54" i="83"/>
  <c r="BE54" i="83"/>
  <c r="N54" i="83"/>
  <c r="M54" i="83"/>
  <c r="BU53" i="83"/>
  <c r="BT53" i="83"/>
  <c r="BS53" i="83"/>
  <c r="BJ53" i="83"/>
  <c r="BI53" i="83"/>
  <c r="BH53" i="83"/>
  <c r="BG53" i="83"/>
  <c r="BF53" i="83"/>
  <c r="BF51" i="83"/>
  <c r="DP51" i="83"/>
  <c r="BE53" i="83"/>
  <c r="N53" i="83"/>
  <c r="M53" i="83"/>
  <c r="BU52" i="83"/>
  <c r="BT52" i="83"/>
  <c r="BS52" i="83"/>
  <c r="BJ52" i="83"/>
  <c r="BI52" i="83"/>
  <c r="BH52" i="83"/>
  <c r="BG52" i="83"/>
  <c r="BF52" i="83"/>
  <c r="BE52" i="83"/>
  <c r="BE51" i="83"/>
  <c r="DO51" i="83"/>
  <c r="N52" i="83"/>
  <c r="M52" i="83"/>
  <c r="DN51" i="83"/>
  <c r="DM51" i="83"/>
  <c r="DL51" i="83"/>
  <c r="DK51" i="83"/>
  <c r="DJ51" i="83"/>
  <c r="DI51" i="83"/>
  <c r="DH51" i="83"/>
  <c r="DG51" i="83"/>
  <c r="DF51" i="83"/>
  <c r="DE51" i="83"/>
  <c r="CQ51" i="83"/>
  <c r="CP51" i="83"/>
  <c r="CO51" i="83"/>
  <c r="CN51" i="83"/>
  <c r="CM51" i="83"/>
  <c r="CL51" i="83"/>
  <c r="CK51" i="83"/>
  <c r="CJ51" i="83"/>
  <c r="CI51" i="83"/>
  <c r="CH51" i="83"/>
  <c r="CG51" i="83"/>
  <c r="CF51" i="83"/>
  <c r="CE51" i="83"/>
  <c r="CD51" i="83"/>
  <c r="CC51" i="83"/>
  <c r="CB51" i="83"/>
  <c r="CA51" i="83"/>
  <c r="BZ51" i="83"/>
  <c r="BU51" i="83"/>
  <c r="BT51" i="83"/>
  <c r="BR51" i="83"/>
  <c r="BQ51" i="83"/>
  <c r="BP51" i="83"/>
  <c r="BO51" i="83"/>
  <c r="BN51" i="83"/>
  <c r="BM51" i="83"/>
  <c r="BJ51" i="83"/>
  <c r="DT51" i="83"/>
  <c r="AS51" i="83"/>
  <c r="DC51" i="83"/>
  <c r="AR51" i="83"/>
  <c r="DB51" i="83"/>
  <c r="AQ51" i="83"/>
  <c r="DA51" i="83"/>
  <c r="AP51" i="83"/>
  <c r="CZ51" i="83"/>
  <c r="AO51" i="83"/>
  <c r="CY51" i="83"/>
  <c r="AN51" i="83"/>
  <c r="BH51" i="83"/>
  <c r="DR51" i="83"/>
  <c r="AM51" i="83"/>
  <c r="CW51" i="83"/>
  <c r="AL51" i="83"/>
  <c r="CV51" i="83"/>
  <c r="AK51" i="83"/>
  <c r="CU51" i="83"/>
  <c r="AJ51" i="83"/>
  <c r="CT51" i="83"/>
  <c r="AI51" i="83"/>
  <c r="CS51" i="83"/>
  <c r="AH51" i="83"/>
  <c r="CR51" i="83"/>
  <c r="M51" i="83"/>
  <c r="BW51" i="83"/>
  <c r="L51" i="83"/>
  <c r="N51" i="83"/>
  <c r="BX51" i="83"/>
  <c r="K51" i="83"/>
  <c r="J51" i="83"/>
  <c r="I51" i="83"/>
  <c r="BS51" i="83"/>
  <c r="BU50" i="83"/>
  <c r="BT50" i="83"/>
  <c r="BS50" i="83"/>
  <c r="BJ50" i="83"/>
  <c r="BI50" i="83"/>
  <c r="BH50" i="83"/>
  <c r="BG50" i="83"/>
  <c r="BF50" i="83"/>
  <c r="BE50" i="83"/>
  <c r="N50" i="83"/>
  <c r="M50" i="83"/>
  <c r="BU49" i="83"/>
  <c r="BT49" i="83"/>
  <c r="BS49" i="83"/>
  <c r="BJ49" i="83"/>
  <c r="BI49" i="83"/>
  <c r="BH49" i="83"/>
  <c r="BG49" i="83"/>
  <c r="BF49" i="83"/>
  <c r="BE49" i="83"/>
  <c r="N49" i="83"/>
  <c r="M49" i="83"/>
  <c r="BU48" i="83"/>
  <c r="BT48" i="83"/>
  <c r="BS48" i="83"/>
  <c r="BJ48" i="83"/>
  <c r="BI48" i="83"/>
  <c r="BH48" i="83"/>
  <c r="BG48" i="83"/>
  <c r="BF48" i="83"/>
  <c r="BE48" i="83"/>
  <c r="N48" i="83"/>
  <c r="M48" i="83"/>
  <c r="BU47" i="83"/>
  <c r="BT47" i="83"/>
  <c r="BS47" i="83"/>
  <c r="BJ47" i="83"/>
  <c r="BI47" i="83"/>
  <c r="BH47" i="83"/>
  <c r="BG47" i="83"/>
  <c r="BF47" i="83"/>
  <c r="BE47" i="83"/>
  <c r="N47" i="83"/>
  <c r="M47" i="83"/>
  <c r="DM46" i="83"/>
  <c r="DI46" i="83"/>
  <c r="DH46" i="83"/>
  <c r="CZ46" i="83"/>
  <c r="CY46" i="83"/>
  <c r="CV46" i="83"/>
  <c r="CR46" i="83"/>
  <c r="CQ46" i="83"/>
  <c r="CP46" i="83"/>
  <c r="CO46" i="83"/>
  <c r="CN46" i="83"/>
  <c r="CM46" i="83"/>
  <c r="CL46" i="83"/>
  <c r="CK46" i="83"/>
  <c r="CJ46" i="83"/>
  <c r="CI46" i="83"/>
  <c r="CH46" i="83"/>
  <c r="CG46" i="83"/>
  <c r="CF46" i="83"/>
  <c r="CE46" i="83"/>
  <c r="CD46" i="83"/>
  <c r="CC46" i="83"/>
  <c r="CB46" i="83"/>
  <c r="CA46" i="83"/>
  <c r="BZ46" i="83"/>
  <c r="BR46" i="83"/>
  <c r="BQ46" i="83"/>
  <c r="BP46" i="83"/>
  <c r="BO46" i="83"/>
  <c r="BN46" i="83"/>
  <c r="BM46" i="83"/>
  <c r="BH46" i="83"/>
  <c r="DR46" i="83"/>
  <c r="BD46" i="83"/>
  <c r="DN46" i="83"/>
  <c r="BC46" i="83"/>
  <c r="BB46" i="83"/>
  <c r="DL46" i="83"/>
  <c r="BA46" i="83"/>
  <c r="DK46" i="83"/>
  <c r="AZ46" i="83"/>
  <c r="DJ46" i="83"/>
  <c r="AY46" i="83"/>
  <c r="AX46" i="83"/>
  <c r="AW46" i="83"/>
  <c r="DG46" i="83"/>
  <c r="AV46" i="83"/>
  <c r="DF46" i="83"/>
  <c r="AS46" i="83"/>
  <c r="DC46" i="83"/>
  <c r="AR46" i="83"/>
  <c r="DB46" i="83"/>
  <c r="AQ46" i="83"/>
  <c r="BI46" i="83"/>
  <c r="DS46" i="83"/>
  <c r="AP46" i="83"/>
  <c r="AO46" i="83"/>
  <c r="AO58" i="83"/>
  <c r="CY58" i="83"/>
  <c r="AN46" i="83"/>
  <c r="CX46" i="83"/>
  <c r="AM46" i="83"/>
  <c r="CW46" i="83"/>
  <c r="AL46" i="83"/>
  <c r="AL58" i="83"/>
  <c r="AK46" i="83"/>
  <c r="CU46" i="83"/>
  <c r="AJ46" i="83"/>
  <c r="BG46" i="83"/>
  <c r="DQ46" i="83"/>
  <c r="AI46" i="83"/>
  <c r="BF46" i="83"/>
  <c r="DP46" i="83"/>
  <c r="AH46" i="83"/>
  <c r="M46" i="83"/>
  <c r="BW46" i="83"/>
  <c r="L46" i="83"/>
  <c r="N46" i="83"/>
  <c r="BX46" i="83"/>
  <c r="K46" i="83"/>
  <c r="K58" i="83"/>
  <c r="J46" i="83"/>
  <c r="J58" i="83"/>
  <c r="BT58" i="83"/>
  <c r="I46" i="83"/>
  <c r="BS46" i="83"/>
  <c r="DT45" i="83"/>
  <c r="DQ45" i="83"/>
  <c r="DM45" i="83"/>
  <c r="DL45" i="83"/>
  <c r="DI45" i="83"/>
  <c r="DC45" i="83"/>
  <c r="DB45" i="83"/>
  <c r="DA45" i="83"/>
  <c r="CZ45" i="83"/>
  <c r="CY45" i="83"/>
  <c r="CX45" i="83"/>
  <c r="CW45" i="83"/>
  <c r="CV45" i="83"/>
  <c r="CU45" i="83"/>
  <c r="CT45" i="83"/>
  <c r="CS45" i="83"/>
  <c r="CR45" i="83"/>
  <c r="CQ45" i="83"/>
  <c r="CP45" i="83"/>
  <c r="CO45" i="83"/>
  <c r="CN45" i="83"/>
  <c r="CM45" i="83"/>
  <c r="CL45" i="83"/>
  <c r="CK45" i="83"/>
  <c r="CJ45" i="83"/>
  <c r="CI45" i="83"/>
  <c r="CH45" i="83"/>
  <c r="CG45" i="83"/>
  <c r="CF45" i="83"/>
  <c r="CE45" i="83"/>
  <c r="CD45" i="83"/>
  <c r="CC45" i="83"/>
  <c r="CB45" i="83"/>
  <c r="CA45" i="83"/>
  <c r="BZ45" i="83"/>
  <c r="BW45" i="83"/>
  <c r="BV45" i="83"/>
  <c r="BU45" i="83"/>
  <c r="BT45" i="83"/>
  <c r="BS45" i="83"/>
  <c r="BR45" i="83"/>
  <c r="BQ45" i="83"/>
  <c r="BP45" i="83"/>
  <c r="BO45" i="83"/>
  <c r="BN45" i="83"/>
  <c r="BM45" i="83"/>
  <c r="BJ45" i="83"/>
  <c r="BI45" i="83"/>
  <c r="DS45" i="83"/>
  <c r="BH45" i="83"/>
  <c r="DR45" i="83"/>
  <c r="BG45" i="83"/>
  <c r="BF45" i="83"/>
  <c r="DP45" i="83"/>
  <c r="BE45" i="83"/>
  <c r="DO45" i="83"/>
  <c r="BD45" i="83"/>
  <c r="DN45" i="83"/>
  <c r="BC45" i="83"/>
  <c r="BB45" i="83"/>
  <c r="BA45" i="83"/>
  <c r="DK45" i="83"/>
  <c r="AZ45" i="83"/>
  <c r="DJ45" i="83"/>
  <c r="AY45" i="83"/>
  <c r="AX45" i="83"/>
  <c r="DH45" i="83"/>
  <c r="AW45" i="83"/>
  <c r="DG45" i="83"/>
  <c r="AV45" i="83"/>
  <c r="AU45" i="83"/>
  <c r="DE45" i="83"/>
  <c r="N45" i="83"/>
  <c r="BX45" i="83"/>
  <c r="M45" i="83"/>
  <c r="DQ44" i="83"/>
  <c r="DP44" i="83"/>
  <c r="DO44" i="83"/>
  <c r="DN44" i="83"/>
  <c r="DM44" i="83"/>
  <c r="DL44" i="83"/>
  <c r="DK44" i="83"/>
  <c r="DJ44" i="83"/>
  <c r="DI44" i="83"/>
  <c r="DH44" i="83"/>
  <c r="DG44" i="83"/>
  <c r="DF44" i="83"/>
  <c r="DE44" i="83"/>
  <c r="DC44" i="83"/>
  <c r="DB44" i="83"/>
  <c r="DA44" i="83"/>
  <c r="CZ44" i="83"/>
  <c r="CY44" i="83"/>
  <c r="CX44" i="83"/>
  <c r="CW44" i="83"/>
  <c r="CV44" i="83"/>
  <c r="CU44" i="83"/>
  <c r="CT44" i="83"/>
  <c r="CS44" i="83"/>
  <c r="CR44" i="83"/>
  <c r="CQ44" i="83"/>
  <c r="CP44" i="83"/>
  <c r="CO44" i="83"/>
  <c r="CN44" i="83"/>
  <c r="CM44" i="83"/>
  <c r="CL44" i="83"/>
  <c r="CK44" i="83"/>
  <c r="CJ44" i="83"/>
  <c r="CI44" i="83"/>
  <c r="CH44" i="83"/>
  <c r="CG44" i="83"/>
  <c r="CF44" i="83"/>
  <c r="CE44" i="83"/>
  <c r="CD44" i="83"/>
  <c r="CC44" i="83"/>
  <c r="CB44" i="83"/>
  <c r="CA44" i="83"/>
  <c r="BZ44" i="83"/>
  <c r="BV44" i="83"/>
  <c r="BU44" i="83"/>
  <c r="BT44" i="83"/>
  <c r="BS44" i="83"/>
  <c r="BR44" i="83"/>
  <c r="BQ44" i="83"/>
  <c r="BP44" i="83"/>
  <c r="BO44" i="83"/>
  <c r="BN44" i="83"/>
  <c r="BM44" i="83"/>
  <c r="BJ44" i="83"/>
  <c r="DT44" i="83"/>
  <c r="BI44" i="83"/>
  <c r="DS44" i="83"/>
  <c r="BH44" i="83"/>
  <c r="DR44" i="83"/>
  <c r="BG44" i="83"/>
  <c r="N44" i="83"/>
  <c r="BX44" i="83"/>
  <c r="M44" i="83"/>
  <c r="BW44" i="83"/>
  <c r="BU43" i="83"/>
  <c r="BT43" i="83"/>
  <c r="BS43" i="83"/>
  <c r="BR43" i="83"/>
  <c r="BQ43" i="83"/>
  <c r="BP43" i="83"/>
  <c r="BO43" i="83"/>
  <c r="BN43" i="83"/>
  <c r="BM43" i="83"/>
  <c r="BD43" i="83"/>
  <c r="BC43" i="83"/>
  <c r="BB43" i="83"/>
  <c r="BA43" i="83"/>
  <c r="AZ43" i="83"/>
  <c r="AY43" i="83"/>
  <c r="AX43" i="83"/>
  <c r="AW43" i="83"/>
  <c r="AV43" i="83"/>
  <c r="AU43" i="83"/>
  <c r="N43" i="83"/>
  <c r="M43" i="83"/>
  <c r="BU42" i="83"/>
  <c r="BT42" i="83"/>
  <c r="BS42" i="83"/>
  <c r="BR42" i="83"/>
  <c r="BQ42" i="83"/>
  <c r="BP42" i="83"/>
  <c r="BO42" i="83"/>
  <c r="BN42" i="83"/>
  <c r="BM42" i="83"/>
  <c r="BD42" i="83"/>
  <c r="BC42" i="83"/>
  <c r="BB42" i="83"/>
  <c r="BA42" i="83"/>
  <c r="AZ42" i="83"/>
  <c r="AY42" i="83"/>
  <c r="AX42" i="83"/>
  <c r="AW42" i="83"/>
  <c r="AV42" i="83"/>
  <c r="AU42" i="83"/>
  <c r="N42" i="83"/>
  <c r="M42" i="83"/>
  <c r="BU41" i="83"/>
  <c r="BT41" i="83"/>
  <c r="BS41" i="83"/>
  <c r="BR41" i="83"/>
  <c r="BQ41" i="83"/>
  <c r="BP41" i="83"/>
  <c r="BO41" i="83"/>
  <c r="BN41" i="83"/>
  <c r="BM41" i="83"/>
  <c r="BD41" i="83"/>
  <c r="BC41" i="83"/>
  <c r="BC38" i="83"/>
  <c r="DM38" i="83"/>
  <c r="BB41" i="83"/>
  <c r="BA41" i="83"/>
  <c r="AZ41" i="83"/>
  <c r="AY41" i="83"/>
  <c r="AX41" i="83"/>
  <c r="AW41" i="83"/>
  <c r="AV41" i="83"/>
  <c r="AU41" i="83"/>
  <c r="N41" i="83"/>
  <c r="M41" i="83"/>
  <c r="BU40" i="83"/>
  <c r="BT40" i="83"/>
  <c r="BS40" i="83"/>
  <c r="BR40" i="83"/>
  <c r="BQ40" i="83"/>
  <c r="BP40" i="83"/>
  <c r="BO40" i="83"/>
  <c r="BN40" i="83"/>
  <c r="BM40" i="83"/>
  <c r="BD40" i="83"/>
  <c r="BC40" i="83"/>
  <c r="BB40" i="83"/>
  <c r="BA40" i="83"/>
  <c r="AZ40" i="83"/>
  <c r="AZ38" i="83"/>
  <c r="DJ38" i="83"/>
  <c r="AY40" i="83"/>
  <c r="AY38" i="83"/>
  <c r="DI38" i="83"/>
  <c r="AX40" i="83"/>
  <c r="AW40" i="83"/>
  <c r="AV40" i="83"/>
  <c r="AU40" i="83"/>
  <c r="N40" i="83"/>
  <c r="M40" i="83"/>
  <c r="BU39" i="83"/>
  <c r="BT39" i="83"/>
  <c r="BS39" i="83"/>
  <c r="BR39" i="83"/>
  <c r="BQ39" i="83"/>
  <c r="BP39" i="83"/>
  <c r="BO39" i="83"/>
  <c r="BN39" i="83"/>
  <c r="BM39" i="83"/>
  <c r="BD39" i="83"/>
  <c r="BD38" i="83"/>
  <c r="DN38" i="83"/>
  <c r="BC39" i="83"/>
  <c r="BB39" i="83"/>
  <c r="BA39" i="83"/>
  <c r="AZ39" i="83"/>
  <c r="AY39" i="83"/>
  <c r="AX39" i="83"/>
  <c r="AX38" i="83"/>
  <c r="DH38" i="83"/>
  <c r="AW39" i="83"/>
  <c r="AW38" i="83"/>
  <c r="DG38" i="83"/>
  <c r="AV39" i="83"/>
  <c r="AU39" i="83"/>
  <c r="AU38" i="83"/>
  <c r="DE38" i="83"/>
  <c r="N39" i="83"/>
  <c r="M39" i="83"/>
  <c r="DR38" i="83"/>
  <c r="DQ38" i="83"/>
  <c r="DC38" i="83"/>
  <c r="DB38" i="83"/>
  <c r="DA38" i="83"/>
  <c r="CZ38" i="83"/>
  <c r="CY38" i="83"/>
  <c r="CX38" i="83"/>
  <c r="CW38" i="83"/>
  <c r="CV38" i="83"/>
  <c r="CU38" i="83"/>
  <c r="CT38" i="83"/>
  <c r="CS38" i="83"/>
  <c r="CR38" i="83"/>
  <c r="CQ38" i="83"/>
  <c r="CP38" i="83"/>
  <c r="CO38" i="83"/>
  <c r="CN38" i="83"/>
  <c r="CM38" i="83"/>
  <c r="CL38" i="83"/>
  <c r="CK38" i="83"/>
  <c r="CJ38" i="83"/>
  <c r="CI38" i="83"/>
  <c r="CH38" i="83"/>
  <c r="CG38" i="83"/>
  <c r="CF38" i="83"/>
  <c r="CE38" i="83"/>
  <c r="CD38" i="83"/>
  <c r="CC38" i="83"/>
  <c r="CB38" i="83"/>
  <c r="CA38" i="83"/>
  <c r="BZ38" i="83"/>
  <c r="BT38" i="83"/>
  <c r="BS38" i="83"/>
  <c r="BR38" i="83"/>
  <c r="BQ38" i="83"/>
  <c r="BP38" i="83"/>
  <c r="BO38" i="83"/>
  <c r="BN38" i="83"/>
  <c r="BM38" i="83"/>
  <c r="BJ38" i="83"/>
  <c r="DT38" i="83"/>
  <c r="BI38" i="83"/>
  <c r="DS38" i="83"/>
  <c r="BH38" i="83"/>
  <c r="BG38" i="83"/>
  <c r="BF38" i="83"/>
  <c r="DP38" i="83"/>
  <c r="BE38" i="83"/>
  <c r="DO38" i="83"/>
  <c r="BB38" i="83"/>
  <c r="DL38" i="83"/>
  <c r="BA38" i="83"/>
  <c r="DK38" i="83"/>
  <c r="N38" i="83"/>
  <c r="BX38" i="83"/>
  <c r="M38" i="83"/>
  <c r="BW38" i="83"/>
  <c r="L38" i="83"/>
  <c r="BV38" i="83"/>
  <c r="K38" i="83"/>
  <c r="BU38" i="83"/>
  <c r="J38" i="83"/>
  <c r="I38" i="83"/>
  <c r="BU37" i="83"/>
  <c r="BT37" i="83"/>
  <c r="BS37" i="83"/>
  <c r="BR37" i="83"/>
  <c r="BQ37" i="83"/>
  <c r="BP37" i="83"/>
  <c r="BO37" i="83"/>
  <c r="BN37" i="83"/>
  <c r="BM37" i="83"/>
  <c r="BD37" i="83"/>
  <c r="BC37" i="83"/>
  <c r="BB37" i="83"/>
  <c r="BA37" i="83"/>
  <c r="AZ37" i="83"/>
  <c r="AY37" i="83"/>
  <c r="AX37" i="83"/>
  <c r="AW37" i="83"/>
  <c r="AV37" i="83"/>
  <c r="AU37" i="83"/>
  <c r="N37" i="83"/>
  <c r="M37" i="83"/>
  <c r="BU36" i="83"/>
  <c r="BT36" i="83"/>
  <c r="BS36" i="83"/>
  <c r="BR36" i="83"/>
  <c r="BQ36" i="83"/>
  <c r="BP36" i="83"/>
  <c r="BO36" i="83"/>
  <c r="BN36" i="83"/>
  <c r="BM36" i="83"/>
  <c r="BD36" i="83"/>
  <c r="BC36" i="83"/>
  <c r="BB36" i="83"/>
  <c r="BA36" i="83"/>
  <c r="AZ36" i="83"/>
  <c r="AZ32" i="83"/>
  <c r="DJ32" i="83"/>
  <c r="AY36" i="83"/>
  <c r="AX36" i="83"/>
  <c r="AW36" i="83"/>
  <c r="AV36" i="83"/>
  <c r="AU36" i="83"/>
  <c r="N36" i="83"/>
  <c r="M36" i="83"/>
  <c r="BU35" i="83"/>
  <c r="BT35" i="83"/>
  <c r="BS35" i="83"/>
  <c r="BR35" i="83"/>
  <c r="BQ35" i="83"/>
  <c r="BP35" i="83"/>
  <c r="BO35" i="83"/>
  <c r="BN35" i="83"/>
  <c r="BM35" i="83"/>
  <c r="BD35" i="83"/>
  <c r="BD32" i="83"/>
  <c r="DN32" i="83"/>
  <c r="BC35" i="83"/>
  <c r="BB35" i="83"/>
  <c r="BA35" i="83"/>
  <c r="AZ35" i="83"/>
  <c r="AY35" i="83"/>
  <c r="AX35" i="83"/>
  <c r="AW35" i="83"/>
  <c r="AV35" i="83"/>
  <c r="AU35" i="83"/>
  <c r="N35" i="83"/>
  <c r="M35" i="83"/>
  <c r="BU34" i="83"/>
  <c r="BT34" i="83"/>
  <c r="BS34" i="83"/>
  <c r="BR34" i="83"/>
  <c r="BQ34" i="83"/>
  <c r="BP34" i="83"/>
  <c r="BO34" i="83"/>
  <c r="BN34" i="83"/>
  <c r="BM34" i="83"/>
  <c r="BD34" i="83"/>
  <c r="BC34" i="83"/>
  <c r="BB34" i="83"/>
  <c r="BA34" i="83"/>
  <c r="BA32" i="83"/>
  <c r="DK32" i="83"/>
  <c r="AZ34" i="83"/>
  <c r="AY34" i="83"/>
  <c r="AX34" i="83"/>
  <c r="AW34" i="83"/>
  <c r="AV34" i="83"/>
  <c r="AU34" i="83"/>
  <c r="N34" i="83"/>
  <c r="M34" i="83"/>
  <c r="BU33" i="83"/>
  <c r="BT33" i="83"/>
  <c r="BS33" i="83"/>
  <c r="BR33" i="83"/>
  <c r="BQ33" i="83"/>
  <c r="BP33" i="83"/>
  <c r="BO33" i="83"/>
  <c r="BN33" i="83"/>
  <c r="BM33" i="83"/>
  <c r="BD33" i="83"/>
  <c r="BC33" i="83"/>
  <c r="BB33" i="83"/>
  <c r="BA33" i="83"/>
  <c r="AZ33" i="83"/>
  <c r="AY33" i="83"/>
  <c r="AY32" i="83"/>
  <c r="DI32" i="83"/>
  <c r="AX33" i="83"/>
  <c r="AX32" i="83"/>
  <c r="DH32" i="83"/>
  <c r="AW33" i="83"/>
  <c r="AW32" i="83"/>
  <c r="DG32" i="83"/>
  <c r="AV33" i="83"/>
  <c r="AU33" i="83"/>
  <c r="N33" i="83"/>
  <c r="M33" i="83"/>
  <c r="DS32" i="83"/>
  <c r="DR32" i="83"/>
  <c r="DO32" i="83"/>
  <c r="DC32" i="83"/>
  <c r="DB32" i="83"/>
  <c r="DA32" i="83"/>
  <c r="CZ32" i="83"/>
  <c r="CY32" i="83"/>
  <c r="CX32" i="83"/>
  <c r="CW32" i="83"/>
  <c r="CV32" i="83"/>
  <c r="CU32" i="83"/>
  <c r="CT32" i="83"/>
  <c r="CS32" i="83"/>
  <c r="CR32" i="83"/>
  <c r="CQ32" i="83"/>
  <c r="CP32" i="83"/>
  <c r="CO32" i="83"/>
  <c r="CN32" i="83"/>
  <c r="CM32" i="83"/>
  <c r="CL32" i="83"/>
  <c r="CK32" i="83"/>
  <c r="CJ32" i="83"/>
  <c r="CI32" i="83"/>
  <c r="CH32" i="83"/>
  <c r="CG32" i="83"/>
  <c r="CF32" i="83"/>
  <c r="CE32" i="83"/>
  <c r="CD32" i="83"/>
  <c r="CC32" i="83"/>
  <c r="CB32" i="83"/>
  <c r="CA32" i="83"/>
  <c r="BZ32" i="83"/>
  <c r="BU32" i="83"/>
  <c r="BT32" i="83"/>
  <c r="BS32" i="83"/>
  <c r="BR32" i="83"/>
  <c r="BQ32" i="83"/>
  <c r="BP32" i="83"/>
  <c r="BO32" i="83"/>
  <c r="BN32" i="83"/>
  <c r="BM32" i="83"/>
  <c r="BJ32" i="83"/>
  <c r="DT32" i="83"/>
  <c r="BI32" i="83"/>
  <c r="BH32" i="83"/>
  <c r="BG32" i="83"/>
  <c r="DQ32" i="83"/>
  <c r="BF32" i="83"/>
  <c r="DP32" i="83"/>
  <c r="BE32" i="83"/>
  <c r="BC32" i="83"/>
  <c r="DM32" i="83"/>
  <c r="BB32" i="83"/>
  <c r="DL32" i="83"/>
  <c r="N32" i="83"/>
  <c r="BX32" i="83"/>
  <c r="L32" i="83"/>
  <c r="BV32" i="83"/>
  <c r="K32" i="83"/>
  <c r="M32" i="83"/>
  <c r="BW32" i="83"/>
  <c r="J32" i="83"/>
  <c r="I32" i="83"/>
  <c r="BU31" i="83"/>
  <c r="BT31" i="83"/>
  <c r="BS31" i="83"/>
  <c r="BR31" i="83"/>
  <c r="BQ31" i="83"/>
  <c r="BP31" i="83"/>
  <c r="BO31" i="83"/>
  <c r="BN31" i="83"/>
  <c r="BM31" i="83"/>
  <c r="BJ31" i="83"/>
  <c r="BI31" i="83"/>
  <c r="BH31" i="83"/>
  <c r="BG31" i="83"/>
  <c r="BF31" i="83"/>
  <c r="BE31" i="83"/>
  <c r="BD31" i="83"/>
  <c r="BC31" i="83"/>
  <c r="BB31" i="83"/>
  <c r="BA31" i="83"/>
  <c r="AZ31" i="83"/>
  <c r="AY31" i="83"/>
  <c r="AX31" i="83"/>
  <c r="AW31" i="83"/>
  <c r="AV31" i="83"/>
  <c r="AU31" i="83"/>
  <c r="N31" i="83"/>
  <c r="M31" i="83"/>
  <c r="BU30" i="83"/>
  <c r="BT30" i="83"/>
  <c r="BS30" i="83"/>
  <c r="BR30" i="83"/>
  <c r="BQ30" i="83"/>
  <c r="BP30" i="83"/>
  <c r="BO30" i="83"/>
  <c r="BN30" i="83"/>
  <c r="BM30" i="83"/>
  <c r="BJ30" i="83"/>
  <c r="BI30" i="83"/>
  <c r="BH30" i="83"/>
  <c r="BG30" i="83"/>
  <c r="BF30" i="83"/>
  <c r="BE30" i="83"/>
  <c r="BD30" i="83"/>
  <c r="BD26" i="83"/>
  <c r="DN26" i="83"/>
  <c r="BC30" i="83"/>
  <c r="BB30" i="83"/>
  <c r="BA30" i="83"/>
  <c r="AZ30" i="83"/>
  <c r="AY30" i="83"/>
  <c r="AX30" i="83"/>
  <c r="AW30" i="83"/>
  <c r="AV30" i="83"/>
  <c r="AU30" i="83"/>
  <c r="N30" i="83"/>
  <c r="M30" i="83"/>
  <c r="BU29" i="83"/>
  <c r="BT29" i="83"/>
  <c r="BS29" i="83"/>
  <c r="BR29" i="83"/>
  <c r="BQ29" i="83"/>
  <c r="BP29" i="83"/>
  <c r="BO29" i="83"/>
  <c r="BN29" i="83"/>
  <c r="BM29" i="83"/>
  <c r="BJ29" i="83"/>
  <c r="BI29" i="83"/>
  <c r="BH29" i="83"/>
  <c r="BG29" i="83"/>
  <c r="BF29" i="83"/>
  <c r="BE29" i="83"/>
  <c r="BD29" i="83"/>
  <c r="BC29" i="83"/>
  <c r="BB29" i="83"/>
  <c r="BA29" i="83"/>
  <c r="AZ29" i="83"/>
  <c r="AZ26" i="83"/>
  <c r="DJ26" i="83"/>
  <c r="AY29" i="83"/>
  <c r="AY26" i="83"/>
  <c r="DI26" i="83"/>
  <c r="AX29" i="83"/>
  <c r="AW29" i="83"/>
  <c r="AV29" i="83"/>
  <c r="AU29" i="83"/>
  <c r="N29" i="83"/>
  <c r="M29" i="83"/>
  <c r="BU28" i="83"/>
  <c r="BT28" i="83"/>
  <c r="BS28" i="83"/>
  <c r="BR28" i="83"/>
  <c r="BQ28" i="83"/>
  <c r="BP28" i="83"/>
  <c r="BO28" i="83"/>
  <c r="BN28" i="83"/>
  <c r="BM28" i="83"/>
  <c r="BJ28" i="83"/>
  <c r="BI28" i="83"/>
  <c r="BH28" i="83"/>
  <c r="BG28" i="83"/>
  <c r="BF28" i="83"/>
  <c r="BE28" i="83"/>
  <c r="BD28" i="83"/>
  <c r="BC28" i="83"/>
  <c r="BC26" i="83"/>
  <c r="DM26" i="83"/>
  <c r="BB28" i="83"/>
  <c r="BB26" i="83"/>
  <c r="DL26" i="83"/>
  <c r="BA28" i="83"/>
  <c r="AZ28" i="83"/>
  <c r="AY28" i="83"/>
  <c r="AX28" i="83"/>
  <c r="AW28" i="83"/>
  <c r="AV28" i="83"/>
  <c r="AU28" i="83"/>
  <c r="N28" i="83"/>
  <c r="M28" i="83"/>
  <c r="BU27" i="83"/>
  <c r="BT27" i="83"/>
  <c r="BS27" i="83"/>
  <c r="BR27" i="83"/>
  <c r="BQ27" i="83"/>
  <c r="BP27" i="83"/>
  <c r="BO27" i="83"/>
  <c r="BN27" i="83"/>
  <c r="BM27" i="83"/>
  <c r="BJ27" i="83"/>
  <c r="BI27" i="83"/>
  <c r="BH27" i="83"/>
  <c r="BG27" i="83"/>
  <c r="BF27" i="83"/>
  <c r="BE27" i="83"/>
  <c r="BD27" i="83"/>
  <c r="BC27" i="83"/>
  <c r="BB27" i="83"/>
  <c r="BA27" i="83"/>
  <c r="AZ27" i="83"/>
  <c r="AY27" i="83"/>
  <c r="AX27" i="83"/>
  <c r="AX26" i="83"/>
  <c r="DH26" i="83"/>
  <c r="AW27" i="83"/>
  <c r="AW26" i="83"/>
  <c r="DG26" i="83"/>
  <c r="AV27" i="83"/>
  <c r="AU27" i="83"/>
  <c r="N27" i="83"/>
  <c r="M27" i="83"/>
  <c r="DA26" i="83"/>
  <c r="CZ26" i="83"/>
  <c r="CS26" i="83"/>
  <c r="CR26" i="83"/>
  <c r="CQ26" i="83"/>
  <c r="CP26" i="83"/>
  <c r="CO26" i="83"/>
  <c r="CN26" i="83"/>
  <c r="CM26" i="83"/>
  <c r="CL26" i="83"/>
  <c r="CK26" i="83"/>
  <c r="CJ26" i="83"/>
  <c r="CI26" i="83"/>
  <c r="CH26" i="83"/>
  <c r="CG26" i="83"/>
  <c r="CF26" i="83"/>
  <c r="CE26" i="83"/>
  <c r="CD26" i="83"/>
  <c r="CC26" i="83"/>
  <c r="CB26" i="83"/>
  <c r="CA26" i="83"/>
  <c r="BZ26" i="83"/>
  <c r="BR26" i="83"/>
  <c r="BQ26" i="83"/>
  <c r="BP26" i="83"/>
  <c r="BO26" i="83"/>
  <c r="BN26" i="83"/>
  <c r="BM26" i="83"/>
  <c r="BI26" i="83"/>
  <c r="DS26" i="83"/>
  <c r="BA26" i="83"/>
  <c r="DK26" i="83"/>
  <c r="AS26" i="83"/>
  <c r="DC26" i="83"/>
  <c r="AR26" i="83"/>
  <c r="BJ26" i="83"/>
  <c r="DT26" i="83"/>
  <c r="AQ26" i="83"/>
  <c r="AP26" i="83"/>
  <c r="AO26" i="83"/>
  <c r="CY26" i="83"/>
  <c r="AN26" i="83"/>
  <c r="BH26" i="83"/>
  <c r="DR26" i="83"/>
  <c r="AM26" i="83"/>
  <c r="CW26" i="83"/>
  <c r="AL26" i="83"/>
  <c r="BG26" i="83"/>
  <c r="DQ26" i="83"/>
  <c r="AK26" i="83"/>
  <c r="CU26" i="83"/>
  <c r="AJ26" i="83"/>
  <c r="BF26" i="83"/>
  <c r="DP26" i="83"/>
  <c r="AI26" i="83"/>
  <c r="AH26" i="83"/>
  <c r="BE26" i="83"/>
  <c r="DO26" i="83"/>
  <c r="N26" i="83"/>
  <c r="BX26" i="83"/>
  <c r="L26" i="83"/>
  <c r="BV26" i="83"/>
  <c r="K26" i="83"/>
  <c r="BU26" i="83"/>
  <c r="J26" i="83"/>
  <c r="BT26" i="83"/>
  <c r="I26" i="83"/>
  <c r="BS26" i="83"/>
  <c r="BU25" i="83"/>
  <c r="BT25" i="83"/>
  <c r="BS25" i="83"/>
  <c r="BR25" i="83"/>
  <c r="BQ25" i="83"/>
  <c r="BP25" i="83"/>
  <c r="BO25" i="83"/>
  <c r="BN25" i="83"/>
  <c r="BM25" i="83"/>
  <c r="BJ25" i="83"/>
  <c r="BI25" i="83"/>
  <c r="BH25" i="83"/>
  <c r="BG25" i="83"/>
  <c r="BF25" i="83"/>
  <c r="BE25" i="83"/>
  <c r="BD25" i="83"/>
  <c r="BC25" i="83"/>
  <c r="BB25" i="83"/>
  <c r="BA25" i="83"/>
  <c r="AZ25" i="83"/>
  <c r="AY25" i="83"/>
  <c r="AX25" i="83"/>
  <c r="AW25" i="83"/>
  <c r="AV25" i="83"/>
  <c r="AU25" i="83"/>
  <c r="N25" i="83"/>
  <c r="M25" i="83"/>
  <c r="BU24" i="83"/>
  <c r="BT24" i="83"/>
  <c r="BS24" i="83"/>
  <c r="BR24" i="83"/>
  <c r="BQ24" i="83"/>
  <c r="BP24" i="83"/>
  <c r="BO24" i="83"/>
  <c r="BN24" i="83"/>
  <c r="BM24" i="83"/>
  <c r="BJ24" i="83"/>
  <c r="BI24" i="83"/>
  <c r="BH24" i="83"/>
  <c r="BG24" i="83"/>
  <c r="BF24" i="83"/>
  <c r="BE24" i="83"/>
  <c r="BD24" i="83"/>
  <c r="BC24" i="83"/>
  <c r="BB24" i="83"/>
  <c r="BA24" i="83"/>
  <c r="AZ24" i="83"/>
  <c r="AY24" i="83"/>
  <c r="AY20" i="83"/>
  <c r="DI20" i="83"/>
  <c r="AX24" i="83"/>
  <c r="AW24" i="83"/>
  <c r="AV24" i="83"/>
  <c r="AU24" i="83"/>
  <c r="N24" i="83"/>
  <c r="M24" i="83"/>
  <c r="BU23" i="83"/>
  <c r="BT23" i="83"/>
  <c r="BS23" i="83"/>
  <c r="BR23" i="83"/>
  <c r="BQ23" i="83"/>
  <c r="BP23" i="83"/>
  <c r="BO23" i="83"/>
  <c r="BN23" i="83"/>
  <c r="BM23" i="83"/>
  <c r="BJ23" i="83"/>
  <c r="BI23" i="83"/>
  <c r="BH23" i="83"/>
  <c r="BG23" i="83"/>
  <c r="BF23" i="83"/>
  <c r="BE23" i="83"/>
  <c r="BD23" i="83"/>
  <c r="BC23" i="83"/>
  <c r="BC20" i="83"/>
  <c r="DM20" i="83"/>
  <c r="BB23" i="83"/>
  <c r="BB20" i="83"/>
  <c r="DL20" i="83"/>
  <c r="BA23" i="83"/>
  <c r="AZ23" i="83"/>
  <c r="AY23" i="83"/>
  <c r="AX23" i="83"/>
  <c r="AW23" i="83"/>
  <c r="AV23" i="83"/>
  <c r="AU23" i="83"/>
  <c r="N23" i="83"/>
  <c r="M23" i="83"/>
  <c r="BU22" i="83"/>
  <c r="BT22" i="83"/>
  <c r="BS22" i="83"/>
  <c r="BR22" i="83"/>
  <c r="BQ22" i="83"/>
  <c r="BP22" i="83"/>
  <c r="BO22" i="83"/>
  <c r="BN22" i="83"/>
  <c r="BM22" i="83"/>
  <c r="BJ22" i="83"/>
  <c r="BI22" i="83"/>
  <c r="BH22" i="83"/>
  <c r="BG22" i="83"/>
  <c r="BF22" i="83"/>
  <c r="BE22" i="83"/>
  <c r="BD22" i="83"/>
  <c r="BC22" i="83"/>
  <c r="BB22" i="83"/>
  <c r="BA22" i="83"/>
  <c r="AZ22" i="83"/>
  <c r="AY22" i="83"/>
  <c r="AX22" i="83"/>
  <c r="AX20" i="83"/>
  <c r="DH20" i="83"/>
  <c r="AW22" i="83"/>
  <c r="AW20" i="83"/>
  <c r="DG20" i="83"/>
  <c r="AV22" i="83"/>
  <c r="AU22" i="83"/>
  <c r="N22" i="83"/>
  <c r="M22" i="83"/>
  <c r="BU21" i="83"/>
  <c r="BT21" i="83"/>
  <c r="BS21" i="83"/>
  <c r="BR21" i="83"/>
  <c r="BQ21" i="83"/>
  <c r="BP21" i="83"/>
  <c r="BO21" i="83"/>
  <c r="BN21" i="83"/>
  <c r="BM21" i="83"/>
  <c r="BJ21" i="83"/>
  <c r="BI21" i="83"/>
  <c r="BH21" i="83"/>
  <c r="BG21" i="83"/>
  <c r="BF21" i="83"/>
  <c r="BE21" i="83"/>
  <c r="BD21" i="83"/>
  <c r="BC21" i="83"/>
  <c r="BB21" i="83"/>
  <c r="BA21" i="83"/>
  <c r="BA20" i="83"/>
  <c r="DK20" i="83"/>
  <c r="AZ21" i="83"/>
  <c r="AZ20" i="83"/>
  <c r="DJ20" i="83"/>
  <c r="AY21" i="83"/>
  <c r="AX21" i="83"/>
  <c r="AW21" i="83"/>
  <c r="AV21" i="83"/>
  <c r="AU21" i="83"/>
  <c r="AU20" i="83"/>
  <c r="DE20" i="83"/>
  <c r="N21" i="83"/>
  <c r="M21" i="83"/>
  <c r="DC20" i="83"/>
  <c r="CV20" i="83"/>
  <c r="CU20" i="83"/>
  <c r="CQ20" i="83"/>
  <c r="CP20" i="83"/>
  <c r="CO20" i="83"/>
  <c r="CN20" i="83"/>
  <c r="CM20" i="83"/>
  <c r="CL20" i="83"/>
  <c r="CK20" i="83"/>
  <c r="CJ20" i="83"/>
  <c r="CI20" i="83"/>
  <c r="CH20" i="83"/>
  <c r="CG20" i="83"/>
  <c r="CF20" i="83"/>
  <c r="CE20" i="83"/>
  <c r="CD20" i="83"/>
  <c r="CC20" i="83"/>
  <c r="CB20" i="83"/>
  <c r="CA20" i="83"/>
  <c r="BZ20" i="83"/>
  <c r="BR20" i="83"/>
  <c r="BQ20" i="83"/>
  <c r="BP20" i="83"/>
  <c r="BO20" i="83"/>
  <c r="BN20" i="83"/>
  <c r="BM20" i="83"/>
  <c r="BE20" i="83"/>
  <c r="DO20" i="83"/>
  <c r="BD20" i="83"/>
  <c r="DN20" i="83"/>
  <c r="AV20" i="83"/>
  <c r="DF20" i="83"/>
  <c r="AS20" i="83"/>
  <c r="AR20" i="83"/>
  <c r="DB20" i="83"/>
  <c r="AQ20" i="83"/>
  <c r="DA20" i="83"/>
  <c r="AP20" i="83"/>
  <c r="CZ20" i="83"/>
  <c r="AO20" i="83"/>
  <c r="CY20" i="83"/>
  <c r="AN20" i="83"/>
  <c r="BH20" i="83"/>
  <c r="DR20" i="83"/>
  <c r="AM20" i="83"/>
  <c r="CW20" i="83"/>
  <c r="AL20" i="83"/>
  <c r="BG20" i="83"/>
  <c r="DQ20" i="83"/>
  <c r="AK20" i="83"/>
  <c r="AJ20" i="83"/>
  <c r="CT20" i="83"/>
  <c r="AI20" i="83"/>
  <c r="CS20" i="83"/>
  <c r="AH20" i="83"/>
  <c r="CR20" i="83"/>
  <c r="M20" i="83"/>
  <c r="BW20" i="83"/>
  <c r="L20" i="83"/>
  <c r="BV20" i="83"/>
  <c r="K20" i="83"/>
  <c r="BU20" i="83"/>
  <c r="J20" i="83"/>
  <c r="BT20" i="83"/>
  <c r="I20" i="83"/>
  <c r="BS20" i="83"/>
  <c r="BU19" i="83"/>
  <c r="BT19" i="83"/>
  <c r="BS19" i="83"/>
  <c r="BR19" i="83"/>
  <c r="BQ19" i="83"/>
  <c r="BP19" i="83"/>
  <c r="BO19" i="83"/>
  <c r="BN19" i="83"/>
  <c r="BM19" i="83"/>
  <c r="BJ19" i="83"/>
  <c r="BI19" i="83"/>
  <c r="BH19" i="83"/>
  <c r="BG19" i="83"/>
  <c r="BF19" i="83"/>
  <c r="BE19" i="83"/>
  <c r="BD19" i="83"/>
  <c r="BC19" i="83"/>
  <c r="BB19" i="83"/>
  <c r="BA19" i="83"/>
  <c r="AZ19" i="83"/>
  <c r="AY19" i="83"/>
  <c r="AX19" i="83"/>
  <c r="AW19" i="83"/>
  <c r="AV19" i="83"/>
  <c r="AU19" i="83"/>
  <c r="N19" i="83"/>
  <c r="M19" i="83"/>
  <c r="BU18" i="83"/>
  <c r="BT18" i="83"/>
  <c r="BS18" i="83"/>
  <c r="BR18" i="83"/>
  <c r="BQ18" i="83"/>
  <c r="BP18" i="83"/>
  <c r="BO18" i="83"/>
  <c r="BN18" i="83"/>
  <c r="BM18" i="83"/>
  <c r="BJ18" i="83"/>
  <c r="BI18" i="83"/>
  <c r="BH18" i="83"/>
  <c r="BG18" i="83"/>
  <c r="BF18" i="83"/>
  <c r="BE18" i="83"/>
  <c r="BD18" i="83"/>
  <c r="BC18" i="83"/>
  <c r="BB18" i="83"/>
  <c r="BA18" i="83"/>
  <c r="AZ18" i="83"/>
  <c r="AY18" i="83"/>
  <c r="AX18" i="83"/>
  <c r="AW18" i="83"/>
  <c r="AV18" i="83"/>
  <c r="AU18" i="83"/>
  <c r="N18" i="83"/>
  <c r="M18" i="83"/>
  <c r="BU17" i="83"/>
  <c r="BT17" i="83"/>
  <c r="BS17" i="83"/>
  <c r="BR17" i="83"/>
  <c r="BQ17" i="83"/>
  <c r="BP17" i="83"/>
  <c r="BO17" i="83"/>
  <c r="BN17" i="83"/>
  <c r="BM17" i="83"/>
  <c r="BJ17" i="83"/>
  <c r="BI17" i="83"/>
  <c r="BH17" i="83"/>
  <c r="BG17" i="83"/>
  <c r="BF17" i="83"/>
  <c r="BE17" i="83"/>
  <c r="BD17" i="83"/>
  <c r="BC17" i="83"/>
  <c r="BB17" i="83"/>
  <c r="BA17" i="83"/>
  <c r="AZ17" i="83"/>
  <c r="AY17" i="83"/>
  <c r="AX17" i="83"/>
  <c r="AW17" i="83"/>
  <c r="AV17" i="83"/>
  <c r="AU17" i="83"/>
  <c r="N17" i="83"/>
  <c r="M17" i="83"/>
  <c r="BU16" i="83"/>
  <c r="BT16" i="83"/>
  <c r="BS16" i="83"/>
  <c r="BR16" i="83"/>
  <c r="BQ16" i="83"/>
  <c r="BP16" i="83"/>
  <c r="BO16" i="83"/>
  <c r="BN16" i="83"/>
  <c r="BM16" i="83"/>
  <c r="BJ16" i="83"/>
  <c r="BI16" i="83"/>
  <c r="BH16" i="83"/>
  <c r="BG16" i="83"/>
  <c r="BF16" i="83"/>
  <c r="BE16" i="83"/>
  <c r="BD16" i="83"/>
  <c r="BC16" i="83"/>
  <c r="BB16" i="83"/>
  <c r="BA16" i="83"/>
  <c r="BA13" i="83"/>
  <c r="DK13" i="83"/>
  <c r="AZ16" i="83"/>
  <c r="AZ13" i="83"/>
  <c r="DJ13" i="83"/>
  <c r="AY16" i="83"/>
  <c r="AX16" i="83"/>
  <c r="AW16" i="83"/>
  <c r="AV16" i="83"/>
  <c r="AU16" i="83"/>
  <c r="N16" i="83"/>
  <c r="M16" i="83"/>
  <c r="BU15" i="83"/>
  <c r="BT15" i="83"/>
  <c r="BS15" i="83"/>
  <c r="BR15" i="83"/>
  <c r="BQ15" i="83"/>
  <c r="BP15" i="83"/>
  <c r="BO15" i="83"/>
  <c r="BN15" i="83"/>
  <c r="BM15" i="83"/>
  <c r="BJ15" i="83"/>
  <c r="BI15" i="83"/>
  <c r="BH15" i="83"/>
  <c r="BG15" i="83"/>
  <c r="BF15" i="83"/>
  <c r="BE15" i="83"/>
  <c r="BD15" i="83"/>
  <c r="BD13" i="83"/>
  <c r="DN13" i="83"/>
  <c r="BC15" i="83"/>
  <c r="BC13" i="83"/>
  <c r="DM13" i="83"/>
  <c r="BB15" i="83"/>
  <c r="BA15" i="83"/>
  <c r="AZ15" i="83"/>
  <c r="AY15" i="83"/>
  <c r="AX15" i="83"/>
  <c r="AW15" i="83"/>
  <c r="AV15" i="83"/>
  <c r="AV13" i="83"/>
  <c r="DF13" i="83"/>
  <c r="AU15" i="83"/>
  <c r="N15" i="83"/>
  <c r="M15" i="83"/>
  <c r="BU14" i="83"/>
  <c r="BT14" i="83"/>
  <c r="BS14" i="83"/>
  <c r="BR14" i="83"/>
  <c r="BQ14" i="83"/>
  <c r="BP14" i="83"/>
  <c r="BO14" i="83"/>
  <c r="BN14" i="83"/>
  <c r="BM14" i="83"/>
  <c r="BJ14" i="83"/>
  <c r="BI14" i="83"/>
  <c r="BH14" i="83"/>
  <c r="BG14" i="83"/>
  <c r="BF14" i="83"/>
  <c r="BE14" i="83"/>
  <c r="BD14" i="83"/>
  <c r="BC14" i="83"/>
  <c r="BB14" i="83"/>
  <c r="BA14" i="83"/>
  <c r="AZ14" i="83"/>
  <c r="AY14" i="83"/>
  <c r="AY13" i="83"/>
  <c r="DI13" i="83"/>
  <c r="AX14" i="83"/>
  <c r="AX13" i="83"/>
  <c r="DH13" i="83"/>
  <c r="AW14" i="83"/>
  <c r="AV14" i="83"/>
  <c r="AU14" i="83"/>
  <c r="AU13" i="83"/>
  <c r="DE13" i="83"/>
  <c r="N14" i="83"/>
  <c r="M14" i="83"/>
  <c r="DB13" i="83"/>
  <c r="DA13" i="83"/>
  <c r="CT13" i="83"/>
  <c r="CS13" i="83"/>
  <c r="CQ13" i="83"/>
  <c r="CP13" i="83"/>
  <c r="CO13" i="83"/>
  <c r="CN13" i="83"/>
  <c r="CM13" i="83"/>
  <c r="CL13" i="83"/>
  <c r="CK13" i="83"/>
  <c r="CJ13" i="83"/>
  <c r="CI13" i="83"/>
  <c r="CH13" i="83"/>
  <c r="CG13" i="83"/>
  <c r="CF13" i="83"/>
  <c r="CE13" i="83"/>
  <c r="CD13" i="83"/>
  <c r="CC13" i="83"/>
  <c r="CB13" i="83"/>
  <c r="CA13" i="83"/>
  <c r="BZ13" i="83"/>
  <c r="BR13" i="83"/>
  <c r="BQ13" i="83"/>
  <c r="BP13" i="83"/>
  <c r="BO13" i="83"/>
  <c r="BN13" i="83"/>
  <c r="BM13" i="83"/>
  <c r="BB13" i="83"/>
  <c r="DL13" i="83"/>
  <c r="AW13" i="83"/>
  <c r="DG13" i="83"/>
  <c r="AS13" i="83"/>
  <c r="DC13" i="83"/>
  <c r="AR13" i="83"/>
  <c r="AQ13" i="83"/>
  <c r="AP13" i="83"/>
  <c r="CZ13" i="83"/>
  <c r="AO13" i="83"/>
  <c r="CY13" i="83"/>
  <c r="AN13" i="83"/>
  <c r="BH13" i="83"/>
  <c r="DR13" i="83"/>
  <c r="AM13" i="83"/>
  <c r="CW13" i="83"/>
  <c r="AL13" i="83"/>
  <c r="BG13" i="83"/>
  <c r="DQ13" i="83"/>
  <c r="AK13" i="83"/>
  <c r="CU13" i="83"/>
  <c r="AJ13" i="83"/>
  <c r="BF13" i="83"/>
  <c r="DP13" i="83"/>
  <c r="AI13" i="83"/>
  <c r="AH13" i="83"/>
  <c r="CR13" i="83"/>
  <c r="L13" i="83"/>
  <c r="N13" i="83"/>
  <c r="BX13" i="83"/>
  <c r="K13" i="83"/>
  <c r="M13" i="83"/>
  <c r="BW13" i="83"/>
  <c r="J13" i="83"/>
  <c r="BT13" i="83"/>
  <c r="I13" i="83"/>
  <c r="BS13" i="83"/>
  <c r="BU12" i="83"/>
  <c r="BT12" i="83"/>
  <c r="BS12" i="83"/>
  <c r="BR12" i="83"/>
  <c r="BQ12" i="83"/>
  <c r="BP12" i="83"/>
  <c r="BO12" i="83"/>
  <c r="BN12" i="83"/>
  <c r="BM12" i="83"/>
  <c r="BJ12" i="83"/>
  <c r="BI12" i="83"/>
  <c r="BH12" i="83"/>
  <c r="BG12" i="83"/>
  <c r="BF12" i="83"/>
  <c r="BE12" i="83"/>
  <c r="BD12" i="83"/>
  <c r="BC12" i="83"/>
  <c r="BB12" i="83"/>
  <c r="BA12" i="83"/>
  <c r="AZ12" i="83"/>
  <c r="AY12" i="83"/>
  <c r="AX12" i="83"/>
  <c r="AW12" i="83"/>
  <c r="AV12" i="83"/>
  <c r="AU12" i="83"/>
  <c r="N12" i="83"/>
  <c r="M12" i="83"/>
  <c r="BU11" i="83"/>
  <c r="BT11" i="83"/>
  <c r="BS11" i="83"/>
  <c r="BR11" i="83"/>
  <c r="BQ11" i="83"/>
  <c r="BP11" i="83"/>
  <c r="BO11" i="83"/>
  <c r="BN11" i="83"/>
  <c r="BM11" i="83"/>
  <c r="BD11" i="83"/>
  <c r="BC11" i="83"/>
  <c r="BB11" i="83"/>
  <c r="BA11" i="83"/>
  <c r="AZ11" i="83"/>
  <c r="AY11" i="83"/>
  <c r="AX11" i="83"/>
  <c r="AW11" i="83"/>
  <c r="AV11" i="83"/>
  <c r="AU11" i="83"/>
  <c r="N11" i="83"/>
  <c r="M11" i="83"/>
  <c r="BU10" i="83"/>
  <c r="BT10" i="83"/>
  <c r="BS10" i="83"/>
  <c r="BR10" i="83"/>
  <c r="BQ10" i="83"/>
  <c r="BP10" i="83"/>
  <c r="BO10" i="83"/>
  <c r="BN10" i="83"/>
  <c r="BM10" i="83"/>
  <c r="BJ10" i="83"/>
  <c r="BI10" i="83"/>
  <c r="BH10" i="83"/>
  <c r="BG10" i="83"/>
  <c r="BF10" i="83"/>
  <c r="BE10" i="83"/>
  <c r="BD10" i="83"/>
  <c r="BC10" i="83"/>
  <c r="BB10" i="83"/>
  <c r="BA10" i="83"/>
  <c r="AZ10" i="83"/>
  <c r="AY10" i="83"/>
  <c r="AX10" i="83"/>
  <c r="AW10" i="83"/>
  <c r="AV10" i="83"/>
  <c r="AU10" i="83"/>
  <c r="N10" i="83"/>
  <c r="M10" i="83"/>
  <c r="BU9" i="83"/>
  <c r="BT9" i="83"/>
  <c r="BS9" i="83"/>
  <c r="BR9" i="83"/>
  <c r="BQ9" i="83"/>
  <c r="BP9" i="83"/>
  <c r="BO9" i="83"/>
  <c r="BN9" i="83"/>
  <c r="BM9" i="83"/>
  <c r="BJ9" i="83"/>
  <c r="BI9" i="83"/>
  <c r="BH9" i="83"/>
  <c r="BG9" i="83"/>
  <c r="BF9" i="83"/>
  <c r="BE9" i="83"/>
  <c r="BD9" i="83"/>
  <c r="BC9" i="83"/>
  <c r="BB9" i="83"/>
  <c r="BA9" i="83"/>
  <c r="BA6" i="83"/>
  <c r="AZ9" i="83"/>
  <c r="AZ6" i="83"/>
  <c r="AY9" i="83"/>
  <c r="AX9" i="83"/>
  <c r="AW9" i="83"/>
  <c r="AV9" i="83"/>
  <c r="AU9" i="83"/>
  <c r="N9" i="83"/>
  <c r="M9" i="83"/>
  <c r="BU8" i="83"/>
  <c r="BT8" i="83"/>
  <c r="BS8" i="83"/>
  <c r="BR8" i="83"/>
  <c r="BQ8" i="83"/>
  <c r="BP8" i="83"/>
  <c r="BO8" i="83"/>
  <c r="BN8" i="83"/>
  <c r="BM8" i="83"/>
  <c r="BJ8" i="83"/>
  <c r="BI8" i="83"/>
  <c r="BH8" i="83"/>
  <c r="BG8" i="83"/>
  <c r="BF8" i="83"/>
  <c r="BE8" i="83"/>
  <c r="BD8" i="83"/>
  <c r="BD6" i="83"/>
  <c r="BC8" i="83"/>
  <c r="BC6" i="83"/>
  <c r="BB8" i="83"/>
  <c r="BA8" i="83"/>
  <c r="AZ8" i="83"/>
  <c r="AY8" i="83"/>
  <c r="AX8" i="83"/>
  <c r="AW8" i="83"/>
  <c r="AV8" i="83"/>
  <c r="AV6" i="83"/>
  <c r="AU8" i="83"/>
  <c r="N8" i="83"/>
  <c r="M8" i="83"/>
  <c r="BU7" i="83"/>
  <c r="BT7" i="83"/>
  <c r="BS7" i="83"/>
  <c r="BR7" i="83"/>
  <c r="BQ7" i="83"/>
  <c r="BP7" i="83"/>
  <c r="BO7" i="83"/>
  <c r="BN7" i="83"/>
  <c r="BM7" i="83"/>
  <c r="BJ7" i="83"/>
  <c r="BI7" i="83"/>
  <c r="BH7" i="83"/>
  <c r="BG7" i="83"/>
  <c r="BF7" i="83"/>
  <c r="BE7" i="83"/>
  <c r="BD7" i="83"/>
  <c r="BC7" i="83"/>
  <c r="BB7" i="83"/>
  <c r="BA7" i="83"/>
  <c r="AZ7" i="83"/>
  <c r="AY7" i="83"/>
  <c r="AY6" i="83"/>
  <c r="AX7" i="83"/>
  <c r="AX6" i="83"/>
  <c r="AW7" i="83"/>
  <c r="AW6" i="83"/>
  <c r="AV7" i="83"/>
  <c r="AU7" i="83"/>
  <c r="AU6" i="83"/>
  <c r="N7" i="83"/>
  <c r="M7" i="83"/>
  <c r="DS6" i="83"/>
  <c r="DB6" i="83"/>
  <c r="DA6" i="83"/>
  <c r="CZ6" i="83"/>
  <c r="CT6" i="83"/>
  <c r="CS6" i="83"/>
  <c r="CR6" i="83"/>
  <c r="CQ6" i="83"/>
  <c r="CP6" i="83"/>
  <c r="CO6" i="83"/>
  <c r="CN6" i="83"/>
  <c r="CM6" i="83"/>
  <c r="CL6" i="83"/>
  <c r="CK6" i="83"/>
  <c r="CJ6" i="83"/>
  <c r="CI6" i="83"/>
  <c r="CH6" i="83"/>
  <c r="CG6" i="83"/>
  <c r="CF6" i="83"/>
  <c r="CE6" i="83"/>
  <c r="CD6" i="83"/>
  <c r="CC6" i="83"/>
  <c r="CB6" i="83"/>
  <c r="CA6" i="83"/>
  <c r="BZ6" i="83"/>
  <c r="BR6" i="83"/>
  <c r="BQ6" i="83"/>
  <c r="BP6" i="83"/>
  <c r="BO6" i="83"/>
  <c r="BN6" i="83"/>
  <c r="BM6" i="83"/>
  <c r="BI6" i="83"/>
  <c r="BB6" i="83"/>
  <c r="AS6" i="83"/>
  <c r="AR6" i="83"/>
  <c r="AQ6" i="83"/>
  <c r="AP6" i="83"/>
  <c r="AP59" i="83"/>
  <c r="AO6" i="83"/>
  <c r="CY6" i="83"/>
  <c r="AN6" i="83"/>
  <c r="BH6" i="83"/>
  <c r="AM6" i="83"/>
  <c r="CW6" i="83"/>
  <c r="AL6" i="83"/>
  <c r="BG6" i="83"/>
  <c r="AK6" i="83"/>
  <c r="AJ6" i="83"/>
  <c r="AI6" i="83"/>
  <c r="AH6" i="83"/>
  <c r="AH59" i="83"/>
  <c r="CR59" i="83"/>
  <c r="L6" i="83"/>
  <c r="N6" i="83"/>
  <c r="BX6" i="83"/>
  <c r="K6" i="83"/>
  <c r="BU6" i="83"/>
  <c r="J6" i="83"/>
  <c r="J59" i="83"/>
  <c r="BT59" i="83"/>
  <c r="I6" i="83"/>
  <c r="BS6" i="83"/>
  <c r="BX4" i="83"/>
  <c r="BW4" i="83"/>
  <c r="M44" i="84"/>
  <c r="BL38" i="84"/>
  <c r="BK38" i="84"/>
  <c r="AT38" i="84"/>
  <c r="BE38" i="84"/>
  <c r="BC38" i="84"/>
  <c r="N38" i="84"/>
  <c r="AQ35" i="84"/>
  <c r="AP35" i="84"/>
  <c r="AO35" i="84"/>
  <c r="AI35" i="84"/>
  <c r="AH35" i="84"/>
  <c r="AG35" i="84"/>
  <c r="AA35" i="84"/>
  <c r="S35" i="84"/>
  <c r="Q35" i="84"/>
  <c r="L35" i="84"/>
  <c r="J35" i="84"/>
  <c r="H35" i="84"/>
  <c r="D35" i="84"/>
  <c r="Y35" i="84"/>
  <c r="R35" i="84"/>
  <c r="BI33" i="84"/>
  <c r="BE33" i="84"/>
  <c r="BA33" i="84"/>
  <c r="BH32" i="84"/>
  <c r="BL32" i="84"/>
  <c r="BI32" i="84"/>
  <c r="BD32" i="84"/>
  <c r="BA32" i="84"/>
  <c r="AZ32" i="84"/>
  <c r="BE31" i="84"/>
  <c r="BL30" i="84"/>
  <c r="AT29" i="84"/>
  <c r="BJ29" i="84"/>
  <c r="BI29" i="84"/>
  <c r="BF29" i="84"/>
  <c r="BE29" i="84"/>
  <c r="BB29" i="84"/>
  <c r="BA29" i="84"/>
  <c r="AX29" i="84"/>
  <c r="BI28" i="84"/>
  <c r="BF28" i="84"/>
  <c r="AD27" i="84"/>
  <c r="BA28" i="84"/>
  <c r="AX28" i="84"/>
  <c r="K27" i="84"/>
  <c r="AR27" i="84"/>
  <c r="BN23" i="84"/>
  <c r="BL23" i="84"/>
  <c r="BM23" i="84"/>
  <c r="AU23" i="84"/>
  <c r="AT23" i="84"/>
  <c r="BA23" i="84"/>
  <c r="G21" i="84"/>
  <c r="AQ21" i="84"/>
  <c r="AP21" i="84"/>
  <c r="AO21" i="84"/>
  <c r="AN21" i="84"/>
  <c r="AL21" i="84"/>
  <c r="AK21" i="84"/>
  <c r="AJ21" i="84"/>
  <c r="AI21" i="84"/>
  <c r="BF22" i="84"/>
  <c r="AE21" i="84"/>
  <c r="AC21" i="84"/>
  <c r="AA21" i="84"/>
  <c r="U21" i="84"/>
  <c r="S21" i="84"/>
  <c r="L21" i="84"/>
  <c r="J21" i="84"/>
  <c r="F21" i="84"/>
  <c r="AS21" i="84"/>
  <c r="AH21" i="84"/>
  <c r="R21" i="84"/>
  <c r="I21" i="84"/>
  <c r="BL15" i="84"/>
  <c r="BH15" i="84"/>
  <c r="AZ15" i="84"/>
  <c r="BL14" i="84"/>
  <c r="AT14" i="84"/>
  <c r="AM13" i="84"/>
  <c r="AK13" i="84"/>
  <c r="BH14" i="84"/>
  <c r="AE13" i="84"/>
  <c r="AB13" i="84"/>
  <c r="Y13" i="84"/>
  <c r="W13" i="84"/>
  <c r="U13" i="84"/>
  <c r="AZ14" i="84"/>
  <c r="N14" i="84"/>
  <c r="I13" i="84"/>
  <c r="H13" i="84"/>
  <c r="F13" i="84"/>
  <c r="E13" i="84"/>
  <c r="D13" i="84"/>
  <c r="AL13" i="84"/>
  <c r="BI13" i="84"/>
  <c r="AC13" i="84"/>
  <c r="G13" i="84"/>
  <c r="C13" i="84"/>
  <c r="AT10" i="84"/>
  <c r="AU10" i="84"/>
  <c r="BG10" i="84"/>
  <c r="BC10" i="84"/>
  <c r="AY10" i="84"/>
  <c r="AX10" i="84"/>
  <c r="BH9" i="84"/>
  <c r="AZ9" i="84"/>
  <c r="AX9" i="84"/>
  <c r="BI8" i="84"/>
  <c r="BE8" i="84"/>
  <c r="BL7" i="84"/>
  <c r="BI7" i="84"/>
  <c r="BH7" i="84"/>
  <c r="BE7" i="84"/>
  <c r="BD7" i="84"/>
  <c r="BA7" i="84"/>
  <c r="AZ7" i="84"/>
  <c r="BD6" i="84"/>
  <c r="M6" i="84"/>
  <c r="BL5" i="84"/>
  <c r="AO4" i="84"/>
  <c r="AO11" i="84"/>
  <c r="BH5" i="84"/>
  <c r="AF4" i="84"/>
  <c r="BD5" i="84"/>
  <c r="Y4" i="84"/>
  <c r="Y11" i="84"/>
  <c r="X4" i="84"/>
  <c r="AZ5" i="84"/>
  <c r="Q4" i="84"/>
  <c r="Q11" i="84"/>
  <c r="L4" i="84"/>
  <c r="H4" i="84"/>
  <c r="H11" i="84"/>
  <c r="F4" i="84"/>
  <c r="F11" i="84"/>
  <c r="F18" i="84"/>
  <c r="E4" i="84"/>
  <c r="D4" i="84"/>
  <c r="D11" i="84"/>
  <c r="D18" i="84"/>
  <c r="AJ4" i="84"/>
  <c r="BA45" i="85"/>
  <c r="BG42" i="85"/>
  <c r="BF42" i="85"/>
  <c r="BE42" i="85"/>
  <c r="BD42" i="85"/>
  <c r="BC42" i="85"/>
  <c r="BB42" i="85"/>
  <c r="BA42" i="85"/>
  <c r="AZ42" i="85"/>
  <c r="BG40" i="85"/>
  <c r="BG45" i="85"/>
  <c r="BF40" i="85"/>
  <c r="BE40" i="85"/>
  <c r="BE45" i="85"/>
  <c r="BD40" i="85"/>
  <c r="BC40" i="85"/>
  <c r="BC45" i="85"/>
  <c r="BB40" i="85"/>
  <c r="BA40" i="85"/>
  <c r="AZ40" i="85"/>
  <c r="BQ38" i="85"/>
  <c r="BN38" i="85"/>
  <c r="BM38" i="85"/>
  <c r="BO38" i="85"/>
  <c r="BL38" i="85"/>
  <c r="BK38" i="85"/>
  <c r="BJ38" i="85"/>
  <c r="BI38" i="85"/>
  <c r="BH38" i="85"/>
  <c r="BG38" i="85"/>
  <c r="BF38" i="85"/>
  <c r="BE38" i="85"/>
  <c r="BD38" i="85"/>
  <c r="BC38" i="85"/>
  <c r="BB38" i="85"/>
  <c r="BA38" i="85"/>
  <c r="AZ38" i="85"/>
  <c r="AY38" i="85"/>
  <c r="AX38" i="85"/>
  <c r="AU38" i="85"/>
  <c r="AT38" i="85"/>
  <c r="N38" i="85"/>
  <c r="M38" i="85"/>
  <c r="BQ37" i="85"/>
  <c r="BM37" i="85"/>
  <c r="BO37" i="85"/>
  <c r="BL37" i="85"/>
  <c r="BK37" i="85"/>
  <c r="BJ37" i="85"/>
  <c r="BI37" i="85"/>
  <c r="BH37" i="85"/>
  <c r="BG37" i="85"/>
  <c r="BF37" i="85"/>
  <c r="BE37" i="85"/>
  <c r="BD37" i="85"/>
  <c r="BC37" i="85"/>
  <c r="BB37" i="85"/>
  <c r="BA37" i="85"/>
  <c r="AZ37" i="85"/>
  <c r="AY37" i="85"/>
  <c r="AX37" i="85"/>
  <c r="AU37" i="85"/>
  <c r="AT37" i="85"/>
  <c r="N37" i="85"/>
  <c r="M37" i="85"/>
  <c r="BQ36" i="85"/>
  <c r="BM36" i="85"/>
  <c r="BL36" i="85"/>
  <c r="BO36" i="85"/>
  <c r="BK36" i="85"/>
  <c r="BN36" i="85"/>
  <c r="BJ36" i="85"/>
  <c r="BI36" i="85"/>
  <c r="BH36" i="85"/>
  <c r="BG36" i="85"/>
  <c r="BF36" i="85"/>
  <c r="BE36" i="85"/>
  <c r="BD36" i="85"/>
  <c r="BC36" i="85"/>
  <c r="BB36" i="85"/>
  <c r="BA36" i="85"/>
  <c r="AZ36" i="85"/>
  <c r="AY36" i="85"/>
  <c r="AX36" i="85"/>
  <c r="AX35" i="85"/>
  <c r="AU36" i="85"/>
  <c r="AT36" i="85"/>
  <c r="N36" i="85"/>
  <c r="M36" i="85"/>
  <c r="BG35" i="85"/>
  <c r="BF35" i="85"/>
  <c r="BE35" i="85"/>
  <c r="BD35" i="85"/>
  <c r="BC35" i="85"/>
  <c r="BB35" i="85"/>
  <c r="BA35" i="85"/>
  <c r="AZ35" i="85"/>
  <c r="AY35" i="85"/>
  <c r="AS35" i="85"/>
  <c r="AU35" i="85"/>
  <c r="AR35" i="85"/>
  <c r="BM35" i="85"/>
  <c r="AQ35" i="85"/>
  <c r="AP35" i="85"/>
  <c r="BQ35" i="85"/>
  <c r="AO35" i="85"/>
  <c r="BK35" i="85"/>
  <c r="AN35" i="85"/>
  <c r="AM35" i="85"/>
  <c r="AL35" i="85"/>
  <c r="BJ35" i="85"/>
  <c r="AK35" i="85"/>
  <c r="BI35" i="85"/>
  <c r="AJ35" i="85"/>
  <c r="AI35" i="85"/>
  <c r="AH35" i="85"/>
  <c r="BH35" i="85"/>
  <c r="N35" i="85"/>
  <c r="L35" i="85"/>
  <c r="K35" i="85"/>
  <c r="M35" i="85"/>
  <c r="J35" i="85"/>
  <c r="I35" i="85"/>
  <c r="BQ33" i="85"/>
  <c r="BO33" i="85"/>
  <c r="BN33" i="85"/>
  <c r="BM33" i="85"/>
  <c r="BL33" i="85"/>
  <c r="BK33" i="85"/>
  <c r="BJ33" i="85"/>
  <c r="BI33" i="85"/>
  <c r="BH33" i="85"/>
  <c r="BG33" i="85"/>
  <c r="BF33" i="85"/>
  <c r="BE33" i="85"/>
  <c r="BD33" i="85"/>
  <c r="BC33" i="85"/>
  <c r="BB33" i="85"/>
  <c r="BA33" i="85"/>
  <c r="AZ33" i="85"/>
  <c r="AY33" i="85"/>
  <c r="AX33" i="85"/>
  <c r="AU33" i="85"/>
  <c r="AT33" i="85"/>
  <c r="N33" i="85"/>
  <c r="M33" i="85"/>
  <c r="BQ32" i="85"/>
  <c r="BM32" i="85"/>
  <c r="BO32" i="85"/>
  <c r="BL32" i="85"/>
  <c r="BK32" i="85"/>
  <c r="BJ32" i="85"/>
  <c r="BI32" i="85"/>
  <c r="BH32" i="85"/>
  <c r="BG32" i="85"/>
  <c r="BF32" i="85"/>
  <c r="BE32" i="85"/>
  <c r="BD32" i="85"/>
  <c r="BC32" i="85"/>
  <c r="BB32" i="85"/>
  <c r="BA32" i="85"/>
  <c r="AZ32" i="85"/>
  <c r="AY32" i="85"/>
  <c r="AX32" i="85"/>
  <c r="AU32" i="85"/>
  <c r="AT32" i="85"/>
  <c r="N32" i="85"/>
  <c r="M32" i="85"/>
  <c r="BQ31" i="85"/>
  <c r="BM31" i="85"/>
  <c r="BO31" i="85"/>
  <c r="BL31" i="85"/>
  <c r="BK31" i="85"/>
  <c r="BJ31" i="85"/>
  <c r="BI31" i="85"/>
  <c r="BH31" i="85"/>
  <c r="BG31" i="85"/>
  <c r="BF31" i="85"/>
  <c r="BE31" i="85"/>
  <c r="BD31" i="85"/>
  <c r="BC31" i="85"/>
  <c r="BB31" i="85"/>
  <c r="BA31" i="85"/>
  <c r="AZ31" i="85"/>
  <c r="AY31" i="85"/>
  <c r="AX31" i="85"/>
  <c r="AU31" i="85"/>
  <c r="AT31" i="85"/>
  <c r="N31" i="85"/>
  <c r="M31" i="85"/>
  <c r="BQ30" i="85"/>
  <c r="BM30" i="85"/>
  <c r="BN30" i="85"/>
  <c r="BL30" i="85"/>
  <c r="BO30" i="85"/>
  <c r="BK30" i="85"/>
  <c r="BJ30" i="85"/>
  <c r="BI30" i="85"/>
  <c r="BH30" i="85"/>
  <c r="BG30" i="85"/>
  <c r="BF30" i="85"/>
  <c r="BE30" i="85"/>
  <c r="BD30" i="85"/>
  <c r="BC30" i="85"/>
  <c r="BB30" i="85"/>
  <c r="BA30" i="85"/>
  <c r="AZ30" i="85"/>
  <c r="AY30" i="85"/>
  <c r="AX30" i="85"/>
  <c r="AU30" i="85"/>
  <c r="AT30" i="85"/>
  <c r="N30" i="85"/>
  <c r="M30" i="85"/>
  <c r="BQ29" i="85"/>
  <c r="BM29" i="85"/>
  <c r="BL29" i="85"/>
  <c r="BO29" i="85"/>
  <c r="BK29" i="85"/>
  <c r="BN29" i="85"/>
  <c r="BJ29" i="85"/>
  <c r="BI29" i="85"/>
  <c r="BH29" i="85"/>
  <c r="BG29" i="85"/>
  <c r="BF29" i="85"/>
  <c r="BE29" i="85"/>
  <c r="BD29" i="85"/>
  <c r="BC29" i="85"/>
  <c r="BB29" i="85"/>
  <c r="BA29" i="85"/>
  <c r="AZ29" i="85"/>
  <c r="AY29" i="85"/>
  <c r="AX29" i="85"/>
  <c r="AU29" i="85"/>
  <c r="AT29" i="85"/>
  <c r="N29" i="85"/>
  <c r="M29" i="85"/>
  <c r="BQ28" i="85"/>
  <c r="BM28" i="85"/>
  <c r="BO28" i="85"/>
  <c r="BL28" i="85"/>
  <c r="BK28" i="85"/>
  <c r="BJ28" i="85"/>
  <c r="BI28" i="85"/>
  <c r="BH28" i="85"/>
  <c r="BG28" i="85"/>
  <c r="BF28" i="85"/>
  <c r="BE28" i="85"/>
  <c r="BD28" i="85"/>
  <c r="BC28" i="85"/>
  <c r="BB28" i="85"/>
  <c r="BA28" i="85"/>
  <c r="AZ28" i="85"/>
  <c r="AY28" i="85"/>
  <c r="AX28" i="85"/>
  <c r="AU28" i="85"/>
  <c r="AT28" i="85"/>
  <c r="N28" i="85"/>
  <c r="M28" i="85"/>
  <c r="BI27" i="85"/>
  <c r="BG27" i="85"/>
  <c r="BF27" i="85"/>
  <c r="BE27" i="85"/>
  <c r="BD27" i="85"/>
  <c r="BC27" i="85"/>
  <c r="BB27" i="85"/>
  <c r="BA27" i="85"/>
  <c r="AZ27" i="85"/>
  <c r="AY27" i="85"/>
  <c r="AS27" i="85"/>
  <c r="AR27" i="85"/>
  <c r="BM27" i="85"/>
  <c r="AQ27" i="85"/>
  <c r="AP27" i="85"/>
  <c r="BL27" i="85"/>
  <c r="AO27" i="85"/>
  <c r="AT27" i="85"/>
  <c r="AN27" i="85"/>
  <c r="AM27" i="85"/>
  <c r="AL27" i="85"/>
  <c r="BJ27" i="85"/>
  <c r="AK27" i="85"/>
  <c r="AJ27" i="85"/>
  <c r="AI27" i="85"/>
  <c r="AH27" i="85"/>
  <c r="BH27" i="85"/>
  <c r="N27" i="85"/>
  <c r="L27" i="85"/>
  <c r="K27" i="85"/>
  <c r="M27" i="85"/>
  <c r="J27" i="85"/>
  <c r="I27" i="85"/>
  <c r="BQ25" i="85"/>
  <c r="BO25" i="85"/>
  <c r="BN25" i="85"/>
  <c r="BM25" i="85"/>
  <c r="BL25" i="85"/>
  <c r="BK25" i="85"/>
  <c r="BJ25" i="85"/>
  <c r="BI25" i="85"/>
  <c r="BH25" i="85"/>
  <c r="BG25" i="85"/>
  <c r="BF25" i="85"/>
  <c r="BE25" i="85"/>
  <c r="BD25" i="85"/>
  <c r="BC25" i="85"/>
  <c r="BB25" i="85"/>
  <c r="BA25" i="85"/>
  <c r="AZ25" i="85"/>
  <c r="AY25" i="85"/>
  <c r="AX25" i="85"/>
  <c r="AU25" i="85"/>
  <c r="AT25" i="85"/>
  <c r="N25" i="85"/>
  <c r="M25" i="85"/>
  <c r="BO23" i="85"/>
  <c r="BN23" i="85"/>
  <c r="BG23" i="85"/>
  <c r="BF23" i="85"/>
  <c r="BE23" i="85"/>
  <c r="BD23" i="85"/>
  <c r="BC23" i="85"/>
  <c r="BB23" i="85"/>
  <c r="BA23" i="85"/>
  <c r="AZ23" i="85"/>
  <c r="AY23" i="85"/>
  <c r="AX23" i="85"/>
  <c r="AU23" i="85"/>
  <c r="AT23" i="85"/>
  <c r="BQ22" i="85"/>
  <c r="BM22" i="85"/>
  <c r="BO22" i="85"/>
  <c r="BL22" i="85"/>
  <c r="BK22" i="85"/>
  <c r="BJ22" i="85"/>
  <c r="BI22" i="85"/>
  <c r="BH22" i="85"/>
  <c r="BG22" i="85"/>
  <c r="BF22" i="85"/>
  <c r="BE22" i="85"/>
  <c r="BD22" i="85"/>
  <c r="BC22" i="85"/>
  <c r="BB22" i="85"/>
  <c r="BA22" i="85"/>
  <c r="AZ22" i="85"/>
  <c r="AY22" i="85"/>
  <c r="AX22" i="85"/>
  <c r="AU22" i="85"/>
  <c r="AT22" i="85"/>
  <c r="N22" i="85"/>
  <c r="M22" i="85"/>
  <c r="BL21" i="85"/>
  <c r="BK21" i="85"/>
  <c r="BJ21" i="85"/>
  <c r="BG21" i="85"/>
  <c r="BF21" i="85"/>
  <c r="BE21" i="85"/>
  <c r="BD21" i="85"/>
  <c r="BC21" i="85"/>
  <c r="BB21" i="85"/>
  <c r="BA21" i="85"/>
  <c r="AZ21" i="85"/>
  <c r="AS21" i="85"/>
  <c r="AS40" i="85"/>
  <c r="AR21" i="85"/>
  <c r="AR40" i="85"/>
  <c r="AQ21" i="85"/>
  <c r="AQ40" i="85"/>
  <c r="AP21" i="85"/>
  <c r="BQ21" i="85"/>
  <c r="AO21" i="85"/>
  <c r="AO40" i="85"/>
  <c r="AN21" i="85"/>
  <c r="AN40" i="85"/>
  <c r="BK40" i="85"/>
  <c r="AM21" i="85"/>
  <c r="AM40" i="85"/>
  <c r="AL21" i="85"/>
  <c r="AL40" i="85"/>
  <c r="BJ40" i="85"/>
  <c r="AK21" i="85"/>
  <c r="AK40" i="85"/>
  <c r="AJ21" i="85"/>
  <c r="AJ40" i="85"/>
  <c r="AI21" i="85"/>
  <c r="AI40" i="85"/>
  <c r="AH21" i="85"/>
  <c r="BH21" i="85"/>
  <c r="L21" i="85"/>
  <c r="L40" i="85"/>
  <c r="K21" i="85"/>
  <c r="K40" i="85"/>
  <c r="J21" i="85"/>
  <c r="J40" i="85"/>
  <c r="I21" i="85"/>
  <c r="I40" i="85"/>
  <c r="BG18" i="85"/>
  <c r="BF18" i="85"/>
  <c r="BE18" i="85"/>
  <c r="BA18" i="85"/>
  <c r="AQ18" i="85"/>
  <c r="AI18" i="85"/>
  <c r="BQ16" i="85"/>
  <c r="BM16" i="85"/>
  <c r="BO16" i="85"/>
  <c r="BL16" i="85"/>
  <c r="BK16" i="85"/>
  <c r="BJ16" i="85"/>
  <c r="BI16" i="85"/>
  <c r="BH16" i="85"/>
  <c r="BG16" i="85"/>
  <c r="BF16" i="85"/>
  <c r="BE16" i="85"/>
  <c r="BD16" i="85"/>
  <c r="BC16" i="85"/>
  <c r="BB16" i="85"/>
  <c r="BA16" i="85"/>
  <c r="AZ16" i="85"/>
  <c r="AY16" i="85"/>
  <c r="AX16" i="85"/>
  <c r="AU16" i="85"/>
  <c r="AT16" i="85"/>
  <c r="N16" i="85"/>
  <c r="M16" i="85"/>
  <c r="BQ15" i="85"/>
  <c r="BO15" i="85"/>
  <c r="BM15" i="85"/>
  <c r="BN15" i="85"/>
  <c r="BL15" i="85"/>
  <c r="BK15" i="85"/>
  <c r="BJ15" i="85"/>
  <c r="BI15" i="85"/>
  <c r="BH15" i="85"/>
  <c r="BG15" i="85"/>
  <c r="BF15" i="85"/>
  <c r="BE15" i="85"/>
  <c r="BD15" i="85"/>
  <c r="BC15" i="85"/>
  <c r="BB15" i="85"/>
  <c r="BA15" i="85"/>
  <c r="AZ15" i="85"/>
  <c r="AY15" i="85"/>
  <c r="AX15" i="85"/>
  <c r="AU15" i="85"/>
  <c r="AT15" i="85"/>
  <c r="N15" i="85"/>
  <c r="M15" i="85"/>
  <c r="BQ14" i="85"/>
  <c r="BO14" i="85"/>
  <c r="BN14" i="85"/>
  <c r="BM14" i="85"/>
  <c r="BL14" i="85"/>
  <c r="BK14" i="85"/>
  <c r="BJ14" i="85"/>
  <c r="BI14" i="85"/>
  <c r="BH14" i="85"/>
  <c r="BG14" i="85"/>
  <c r="BF14" i="85"/>
  <c r="BE14" i="85"/>
  <c r="BD14" i="85"/>
  <c r="BC14" i="85"/>
  <c r="BB14" i="85"/>
  <c r="BA14" i="85"/>
  <c r="AZ14" i="85"/>
  <c r="AY14" i="85"/>
  <c r="AX14" i="85"/>
  <c r="AU14" i="85"/>
  <c r="AT14" i="85"/>
  <c r="N14" i="85"/>
  <c r="M14" i="85"/>
  <c r="BM13" i="85"/>
  <c r="BG13" i="85"/>
  <c r="BF13" i="85"/>
  <c r="BE13" i="85"/>
  <c r="BD13" i="85"/>
  <c r="BC13" i="85"/>
  <c r="BB13" i="85"/>
  <c r="BA13" i="85"/>
  <c r="AZ13" i="85"/>
  <c r="AU13" i="85"/>
  <c r="AS13" i="85"/>
  <c r="AT13" i="85"/>
  <c r="AR13" i="85"/>
  <c r="AQ13" i="85"/>
  <c r="AP13" i="85"/>
  <c r="BL13" i="85"/>
  <c r="AO13" i="85"/>
  <c r="AN13" i="85"/>
  <c r="BK13" i="85"/>
  <c r="BN13" i="85"/>
  <c r="AM13" i="85"/>
  <c r="BJ13" i="85"/>
  <c r="AL13" i="85"/>
  <c r="AK13" i="85"/>
  <c r="AJ13" i="85"/>
  <c r="BI13" i="85"/>
  <c r="AI13" i="85"/>
  <c r="AH13" i="85"/>
  <c r="BH13" i="85"/>
  <c r="M13" i="85"/>
  <c r="L13" i="85"/>
  <c r="N13" i="85"/>
  <c r="K13" i="85"/>
  <c r="J13" i="85"/>
  <c r="I13" i="85"/>
  <c r="BG11" i="85"/>
  <c r="BF11" i="85"/>
  <c r="BE11" i="85"/>
  <c r="BA11" i="85"/>
  <c r="AQ11" i="85"/>
  <c r="AM11" i="85"/>
  <c r="AM18" i="85"/>
  <c r="AM42" i="85"/>
  <c r="AL11" i="85"/>
  <c r="AI11" i="85"/>
  <c r="L11" i="85"/>
  <c r="K11" i="85"/>
  <c r="K18" i="85"/>
  <c r="BQ10" i="85"/>
  <c r="BM10" i="85"/>
  <c r="BL10" i="85"/>
  <c r="BK10" i="85"/>
  <c r="BJ10" i="85"/>
  <c r="BI10" i="85"/>
  <c r="BH10" i="85"/>
  <c r="BG10" i="85"/>
  <c r="BF10" i="85"/>
  <c r="BE10" i="85"/>
  <c r="BD10" i="85"/>
  <c r="BD11" i="85"/>
  <c r="BD18" i="85"/>
  <c r="BC10" i="85"/>
  <c r="BB10" i="85"/>
  <c r="BA10" i="85"/>
  <c r="AZ10" i="85"/>
  <c r="AY10" i="85"/>
  <c r="AX10" i="85"/>
  <c r="AU10" i="85"/>
  <c r="AT10" i="85"/>
  <c r="N10" i="85"/>
  <c r="M10" i="85"/>
  <c r="BQ9" i="85"/>
  <c r="BM9" i="85"/>
  <c r="BN9" i="85"/>
  <c r="BL9" i="85"/>
  <c r="BO9" i="85"/>
  <c r="BK9" i="85"/>
  <c r="BJ9" i="85"/>
  <c r="BI9" i="85"/>
  <c r="BH9" i="85"/>
  <c r="BG9" i="85"/>
  <c r="BF9" i="85"/>
  <c r="BE9" i="85"/>
  <c r="BD9" i="85"/>
  <c r="BC9" i="85"/>
  <c r="BB9" i="85"/>
  <c r="BA9" i="85"/>
  <c r="AZ9" i="85"/>
  <c r="AY9" i="85"/>
  <c r="AX9" i="85"/>
  <c r="AU9" i="85"/>
  <c r="AT9" i="85"/>
  <c r="N9" i="85"/>
  <c r="M9" i="85"/>
  <c r="BQ8" i="85"/>
  <c r="BM8" i="85"/>
  <c r="BL8" i="85"/>
  <c r="BO8" i="85"/>
  <c r="BK8" i="85"/>
  <c r="BN8" i="85"/>
  <c r="BJ8" i="85"/>
  <c r="BI8" i="85"/>
  <c r="BH8" i="85"/>
  <c r="BG8" i="85"/>
  <c r="BF8" i="85"/>
  <c r="BE8" i="85"/>
  <c r="BD8" i="85"/>
  <c r="BC8" i="85"/>
  <c r="BB8" i="85"/>
  <c r="BA8" i="85"/>
  <c r="AZ8" i="85"/>
  <c r="AY8" i="85"/>
  <c r="AX8" i="85"/>
  <c r="AU8" i="85"/>
  <c r="AT8" i="85"/>
  <c r="N8" i="85"/>
  <c r="M8" i="85"/>
  <c r="BQ7" i="85"/>
  <c r="BM7" i="85"/>
  <c r="BO7" i="85"/>
  <c r="BL7" i="85"/>
  <c r="BK7" i="85"/>
  <c r="BJ7" i="85"/>
  <c r="BI7" i="85"/>
  <c r="BH7" i="85"/>
  <c r="BG7" i="85"/>
  <c r="BF7" i="85"/>
  <c r="BE7" i="85"/>
  <c r="BD7" i="85"/>
  <c r="BC7" i="85"/>
  <c r="BB7" i="85"/>
  <c r="BA7" i="85"/>
  <c r="AZ7" i="85"/>
  <c r="AY7" i="85"/>
  <c r="AX7" i="85"/>
  <c r="AU7" i="85"/>
  <c r="AT7" i="85"/>
  <c r="N7" i="85"/>
  <c r="M7" i="85"/>
  <c r="BQ6" i="85"/>
  <c r="BO6" i="85"/>
  <c r="BM6" i="85"/>
  <c r="BN6" i="85"/>
  <c r="BL6" i="85"/>
  <c r="BK6" i="85"/>
  <c r="BJ6" i="85"/>
  <c r="BI6" i="85"/>
  <c r="BH6" i="85"/>
  <c r="BG6" i="85"/>
  <c r="BF6" i="85"/>
  <c r="BE6" i="85"/>
  <c r="BD6" i="85"/>
  <c r="BC6" i="85"/>
  <c r="BB6" i="85"/>
  <c r="BA6" i="85"/>
  <c r="AZ6" i="85"/>
  <c r="AY6" i="85"/>
  <c r="AX6" i="85"/>
  <c r="AU6" i="85"/>
  <c r="AT6" i="85"/>
  <c r="N6" i="85"/>
  <c r="M6" i="85"/>
  <c r="BQ5" i="85"/>
  <c r="BO5" i="85"/>
  <c r="BN5" i="85"/>
  <c r="BM5" i="85"/>
  <c r="BL5" i="85"/>
  <c r="BK5" i="85"/>
  <c r="BJ5" i="85"/>
  <c r="BI5" i="85"/>
  <c r="BH5" i="85"/>
  <c r="BG5" i="85"/>
  <c r="BF5" i="85"/>
  <c r="BE5" i="85"/>
  <c r="BD5" i="85"/>
  <c r="BC5" i="85"/>
  <c r="BB5" i="85"/>
  <c r="BA5" i="85"/>
  <c r="AZ5" i="85"/>
  <c r="AY5" i="85"/>
  <c r="AX5" i="85"/>
  <c r="AX4" i="85"/>
  <c r="AX11" i="85"/>
  <c r="AU5" i="85"/>
  <c r="AT5" i="85"/>
  <c r="N5" i="85"/>
  <c r="M5" i="85"/>
  <c r="BM4" i="85"/>
  <c r="BG4" i="85"/>
  <c r="BF4" i="85"/>
  <c r="BE4" i="85"/>
  <c r="BD4" i="85"/>
  <c r="BC4" i="85"/>
  <c r="BC11" i="85"/>
  <c r="BC18" i="85"/>
  <c r="BB4" i="85"/>
  <c r="BB11" i="85"/>
  <c r="BB18" i="85"/>
  <c r="BA4" i="85"/>
  <c r="AZ4" i="85"/>
  <c r="AZ11" i="85"/>
  <c r="AZ18" i="85"/>
  <c r="AU4" i="85"/>
  <c r="AS4" i="85"/>
  <c r="AS11" i="85"/>
  <c r="AR4" i="85"/>
  <c r="AR11" i="85"/>
  <c r="AQ4" i="85"/>
  <c r="AP4" i="85"/>
  <c r="BL4" i="85"/>
  <c r="AO4" i="85"/>
  <c r="AO11" i="85"/>
  <c r="AO18" i="85"/>
  <c r="AO42" i="85"/>
  <c r="AN4" i="85"/>
  <c r="AM4" i="85"/>
  <c r="BJ4" i="85"/>
  <c r="AL4" i="85"/>
  <c r="AK4" i="85"/>
  <c r="AK11" i="85"/>
  <c r="AK18" i="85"/>
  <c r="AK42" i="85"/>
  <c r="AJ4" i="85"/>
  <c r="AJ11" i="85"/>
  <c r="AI4" i="85"/>
  <c r="AH4" i="85"/>
  <c r="AH11" i="85"/>
  <c r="M4" i="85"/>
  <c r="L4" i="85"/>
  <c r="N4" i="85"/>
  <c r="K4" i="85"/>
  <c r="J11" i="85"/>
  <c r="J18" i="85"/>
  <c r="J42" i="85"/>
  <c r="I4" i="85"/>
  <c r="I11" i="85"/>
  <c r="I18" i="85"/>
  <c r="I42" i="85"/>
  <c r="I44" i="85"/>
  <c r="AY5" i="84"/>
  <c r="BG5" i="84"/>
  <c r="AY6" i="84"/>
  <c r="BC6" i="84"/>
  <c r="BG6" i="84"/>
  <c r="AY7" i="84"/>
  <c r="BC7" i="84"/>
  <c r="BG7" i="84"/>
  <c r="AY9" i="84"/>
  <c r="BG9" i="84"/>
  <c r="BP9" i="84"/>
  <c r="M25" i="84"/>
  <c r="AZ25" i="84"/>
  <c r="BH25" i="84"/>
  <c r="AZ28" i="84"/>
  <c r="BD28" i="84"/>
  <c r="BH28" i="84"/>
  <c r="AU28" i="84"/>
  <c r="BJ33" i="84"/>
  <c r="AU36" i="84"/>
  <c r="AU38" i="84"/>
  <c r="U4" i="84"/>
  <c r="U11" i="84"/>
  <c r="U18" i="84"/>
  <c r="BD13" i="84"/>
  <c r="T21" i="84"/>
  <c r="AZ21" i="84"/>
  <c r="M29" i="84"/>
  <c r="AU30" i="84"/>
  <c r="BA36" i="84"/>
  <c r="AW37" i="84"/>
  <c r="N37" i="84"/>
  <c r="N44" i="84"/>
  <c r="Q13" i="84"/>
  <c r="Q18" i="84"/>
  <c r="AT5" i="84"/>
  <c r="AZ6" i="84"/>
  <c r="AU6" i="84"/>
  <c r="BA30" i="84"/>
  <c r="BE30" i="84"/>
  <c r="BI30" i="84"/>
  <c r="AX36" i="84"/>
  <c r="BB36" i="84"/>
  <c r="BF36" i="84"/>
  <c r="AX37" i="84"/>
  <c r="BB37" i="84"/>
  <c r="BF37" i="84"/>
  <c r="BA6" i="84"/>
  <c r="BE6" i="84"/>
  <c r="BI6" i="84"/>
  <c r="BH10" i="84"/>
  <c r="BL10" i="84"/>
  <c r="X27" i="84"/>
  <c r="AN27" i="84"/>
  <c r="N15" i="84"/>
  <c r="N16" i="84"/>
  <c r="F27" i="84"/>
  <c r="F40" i="84"/>
  <c r="F42" i="84"/>
  <c r="E11" i="84"/>
  <c r="E18" i="84"/>
  <c r="AF11" i="84"/>
  <c r="BF11" i="84"/>
  <c r="AX6" i="84"/>
  <c r="BB6" i="84"/>
  <c r="BF6" i="84"/>
  <c r="BJ6" i="84"/>
  <c r="BB8" i="84"/>
  <c r="BF8" i="84"/>
  <c r="BJ9" i="84"/>
  <c r="N10" i="84"/>
  <c r="AX14" i="84"/>
  <c r="BB14" i="84"/>
  <c r="BJ14" i="84"/>
  <c r="E21" i="84"/>
  <c r="AX30" i="84"/>
  <c r="AX32" i="84"/>
  <c r="AW32" i="84"/>
  <c r="J44" i="85"/>
  <c r="BF5" i="84"/>
  <c r="N6" i="84"/>
  <c r="AU7" i="84"/>
  <c r="T4" i="84"/>
  <c r="AU14" i="84"/>
  <c r="BB25" i="84"/>
  <c r="BF25" i="84"/>
  <c r="BJ25" i="84"/>
  <c r="N29" i="84"/>
  <c r="M30" i="84"/>
  <c r="N7" i="84"/>
  <c r="BB10" i="84"/>
  <c r="BF10" i="84"/>
  <c r="BJ10" i="84"/>
  <c r="M14" i="84"/>
  <c r="BD14" i="84"/>
  <c r="BD15" i="84"/>
  <c r="AU15" i="84"/>
  <c r="BA22" i="84"/>
  <c r="BI22" i="84"/>
  <c r="N30" i="84"/>
  <c r="M31" i="84"/>
  <c r="BA31" i="84"/>
  <c r="BI31" i="84"/>
  <c r="AY33" i="84"/>
  <c r="BC33" i="84"/>
  <c r="BG33" i="84"/>
  <c r="BK33" i="84"/>
  <c r="BA8" i="84"/>
  <c r="AU9" i="84"/>
  <c r="V13" i="84"/>
  <c r="BA13" i="84"/>
  <c r="BE15" i="84"/>
  <c r="BC25" i="84"/>
  <c r="BF30" i="84"/>
  <c r="AT37" i="84"/>
  <c r="I35" i="84"/>
  <c r="BP10" i="84"/>
  <c r="BE16" i="84"/>
  <c r="AZ23" i="84"/>
  <c r="BD23" i="84"/>
  <c r="AY29" i="84"/>
  <c r="BC29" i="84"/>
  <c r="BG29" i="84"/>
  <c r="BP29" i="84"/>
  <c r="E27" i="84"/>
  <c r="AX31" i="84"/>
  <c r="AW31" i="84"/>
  <c r="BB31" i="84"/>
  <c r="BF31" i="84"/>
  <c r="BJ31" i="84"/>
  <c r="N32" i="84"/>
  <c r="BL33" i="84"/>
  <c r="BP6" i="84"/>
  <c r="N9" i="84"/>
  <c r="BF14" i="84"/>
  <c r="H27" i="84"/>
  <c r="M5" i="84"/>
  <c r="BF9" i="84"/>
  <c r="M10" i="84"/>
  <c r="AZ10" i="84"/>
  <c r="BF32" i="84"/>
  <c r="M33" i="84"/>
  <c r="BJ37" i="84"/>
  <c r="BH6" i="84"/>
  <c r="AY15" i="84"/>
  <c r="BC15" i="84"/>
  <c r="BG15" i="84"/>
  <c r="BP15" i="84"/>
  <c r="BH21" i="84"/>
  <c r="W21" i="84"/>
  <c r="N25" i="84"/>
  <c r="AU29" i="84"/>
  <c r="BD30" i="84"/>
  <c r="AY31" i="84"/>
  <c r="F35" i="84"/>
  <c r="M38" i="84"/>
  <c r="AZ31" i="84"/>
  <c r="BD31" i="84"/>
  <c r="BH31" i="84"/>
  <c r="BL31" i="84"/>
  <c r="BN31" i="84"/>
  <c r="BB33" i="84"/>
  <c r="BC36" i="84"/>
  <c r="AY37" i="84"/>
  <c r="BC37" i="84"/>
  <c r="BG37" i="84"/>
  <c r="N5" i="84"/>
  <c r="AU5" i="84"/>
  <c r="AW6" i="84"/>
  <c r="G4" i="84"/>
  <c r="G11" i="84"/>
  <c r="G18" i="84"/>
  <c r="AY8" i="84"/>
  <c r="BC8" i="84"/>
  <c r="BG8" i="84"/>
  <c r="BK8" i="84"/>
  <c r="M9" i="84"/>
  <c r="AW10" i="84"/>
  <c r="L13" i="84"/>
  <c r="AJ13" i="84"/>
  <c r="BH13" i="84"/>
  <c r="AX15" i="84"/>
  <c r="AW15" i="84"/>
  <c r="BB15" i="84"/>
  <c r="BF15" i="84"/>
  <c r="BJ15" i="84"/>
  <c r="BM15" i="84"/>
  <c r="AX16" i="84"/>
  <c r="AW16" i="84"/>
  <c r="BB16" i="84"/>
  <c r="BF16" i="84"/>
  <c r="BJ16" i="84"/>
  <c r="V21" i="84"/>
  <c r="AM21" i="84"/>
  <c r="C21" i="84"/>
  <c r="BE22" i="84"/>
  <c r="AZ22" i="84"/>
  <c r="BK25" i="84"/>
  <c r="AY28" i="84"/>
  <c r="BC28" i="84"/>
  <c r="BG28" i="84"/>
  <c r="BP28" i="84"/>
  <c r="BL28" i="84"/>
  <c r="AZ29" i="84"/>
  <c r="BD29" i="84"/>
  <c r="BH29" i="84"/>
  <c r="BL29" i="84"/>
  <c r="BM29" i="84"/>
  <c r="BC31" i="84"/>
  <c r="BG31" i="84"/>
  <c r="BK31" i="84"/>
  <c r="BP31" i="84"/>
  <c r="AU32" i="84"/>
  <c r="AX33" i="84"/>
  <c r="AW33" i="84"/>
  <c r="BF33" i="84"/>
  <c r="BK36" i="84"/>
  <c r="M37" i="84"/>
  <c r="G35" i="84"/>
  <c r="Y18" i="84"/>
  <c r="AG4" i="84"/>
  <c r="AG11" i="84"/>
  <c r="AX7" i="84"/>
  <c r="AW7" i="84"/>
  <c r="BB7" i="84"/>
  <c r="BF7" i="84"/>
  <c r="BJ7" i="84"/>
  <c r="BM7" i="84"/>
  <c r="BA9" i="84"/>
  <c r="BE9" i="84"/>
  <c r="BI9" i="84"/>
  <c r="BA10" i="84"/>
  <c r="BE10" i="84"/>
  <c r="BI10" i="84"/>
  <c r="AT16" i="84"/>
  <c r="BE23" i="84"/>
  <c r="BD25" i="84"/>
  <c r="BL25" i="84"/>
  <c r="AL27" i="84"/>
  <c r="BE32" i="84"/>
  <c r="AY36" i="84"/>
  <c r="BG36" i="84"/>
  <c r="U35" i="84"/>
  <c r="AC35" i="84"/>
  <c r="AC40" i="84"/>
  <c r="AK35" i="84"/>
  <c r="AY38" i="84"/>
  <c r="BG38" i="84"/>
  <c r="BP38" i="84"/>
  <c r="K4" i="84"/>
  <c r="K11" i="84"/>
  <c r="AK4" i="84"/>
  <c r="AK11" i="84"/>
  <c r="AK18" i="84"/>
  <c r="I4" i="84"/>
  <c r="I11" i="84"/>
  <c r="BP5" i="84"/>
  <c r="BK7" i="84"/>
  <c r="BN7" i="84"/>
  <c r="AS13" i="84"/>
  <c r="R13" i="84"/>
  <c r="Z13" i="84"/>
  <c r="AH13" i="84"/>
  <c r="AP13" i="84"/>
  <c r="BK16" i="84"/>
  <c r="AD21" i="84"/>
  <c r="BE21" i="84"/>
  <c r="Y21" i="84"/>
  <c r="AG21" i="84"/>
  <c r="BH22" i="84"/>
  <c r="BA25" i="84"/>
  <c r="BE25" i="84"/>
  <c r="BI25" i="84"/>
  <c r="M28" i="84"/>
  <c r="U27" i="84"/>
  <c r="U40" i="84"/>
  <c r="AC27" i="84"/>
  <c r="AK27" i="84"/>
  <c r="R27" i="84"/>
  <c r="BC30" i="84"/>
  <c r="AH27" i="84"/>
  <c r="BK30" i="84"/>
  <c r="BN30" i="84"/>
  <c r="AU31" i="84"/>
  <c r="BB32" i="84"/>
  <c r="BJ32" i="84"/>
  <c r="W35" i="84"/>
  <c r="AE35" i="84"/>
  <c r="AM35" i="84"/>
  <c r="AZ38" i="84"/>
  <c r="BD38" i="84"/>
  <c r="BH38" i="84"/>
  <c r="BN38" i="84"/>
  <c r="AS4" i="84"/>
  <c r="C4" i="84"/>
  <c r="C11" i="84"/>
  <c r="C18" i="84"/>
  <c r="M8" i="84"/>
  <c r="BB9" i="84"/>
  <c r="J13" i="84"/>
  <c r="AZ16" i="84"/>
  <c r="BD16" i="84"/>
  <c r="BH16" i="84"/>
  <c r="BL16" i="84"/>
  <c r="L27" i="84"/>
  <c r="AW29" i="84"/>
  <c r="I27" i="84"/>
  <c r="H18" i="84"/>
  <c r="BL6" i="84"/>
  <c r="AH40" i="84"/>
  <c r="H21" i="84"/>
  <c r="H40" i="84"/>
  <c r="BC23" i="84"/>
  <c r="AX25" i="84"/>
  <c r="N28" i="84"/>
  <c r="W27" i="84"/>
  <c r="AM27" i="84"/>
  <c r="AM40" i="84"/>
  <c r="BB28" i="84"/>
  <c r="BK29" i="84"/>
  <c r="AZ30" i="84"/>
  <c r="BH30" i="84"/>
  <c r="N31" i="84"/>
  <c r="Z35" i="84"/>
  <c r="C35" i="84"/>
  <c r="V35" i="84"/>
  <c r="V40" i="84"/>
  <c r="AL35" i="84"/>
  <c r="AT36" i="84"/>
  <c r="BA38" i="84"/>
  <c r="BI38" i="84"/>
  <c r="AT6" i="84"/>
  <c r="BC9" i="84"/>
  <c r="BK9" i="84"/>
  <c r="BN9" i="84"/>
  <c r="AT15" i="84"/>
  <c r="BG21" i="84"/>
  <c r="AI27" i="84"/>
  <c r="AQ27" i="84"/>
  <c r="C27" i="84"/>
  <c r="BA5" i="84"/>
  <c r="BE5" i="84"/>
  <c r="BI5" i="84"/>
  <c r="AX8" i="84"/>
  <c r="AW8" i="84"/>
  <c r="BJ8" i="84"/>
  <c r="BD9" i="84"/>
  <c r="BL9" i="84"/>
  <c r="BM9" i="84"/>
  <c r="BD10" i="84"/>
  <c r="BK10" i="84"/>
  <c r="BN10" i="84"/>
  <c r="K13" i="84"/>
  <c r="AG13" i="84"/>
  <c r="AD13" i="84"/>
  <c r="BE13" i="84"/>
  <c r="V27" i="84"/>
  <c r="BJ28" i="84"/>
  <c r="BJ36" i="84"/>
  <c r="BL18" i="82"/>
  <c r="AJ6" i="82"/>
  <c r="BR6" i="82"/>
  <c r="BK6" i="82"/>
  <c r="AK12" i="82"/>
  <c r="BS12" i="82"/>
  <c r="BL12" i="82"/>
  <c r="AC18" i="82"/>
  <c r="BC12" i="82"/>
  <c r="AK18" i="82"/>
  <c r="BS18" i="82"/>
  <c r="BL6" i="82"/>
  <c r="AV12" i="82"/>
  <c r="AW18" i="82"/>
  <c r="BK12" i="82"/>
  <c r="AC6" i="82"/>
  <c r="BE6" i="82"/>
  <c r="M18" i="82"/>
  <c r="AX18" i="82"/>
  <c r="AF18" i="82"/>
  <c r="BN18" i="82"/>
  <c r="BG18" i="82"/>
  <c r="AF12" i="82"/>
  <c r="BN12" i="82"/>
  <c r="AG18" i="82"/>
  <c r="BO18" i="82"/>
  <c r="AF6" i="82"/>
  <c r="BN6" i="82"/>
  <c r="BH12" i="82"/>
  <c r="BI18" i="82"/>
  <c r="AZ59" i="83"/>
  <c r="DJ59" i="83"/>
  <c r="DJ6" i="83"/>
  <c r="M58" i="83"/>
  <c r="BW58" i="83"/>
  <c r="BU58" i="83"/>
  <c r="K59" i="83"/>
  <c r="DH6" i="83"/>
  <c r="AX59" i="83"/>
  <c r="DH59" i="83"/>
  <c r="DM6" i="83"/>
  <c r="BC59" i="83"/>
  <c r="DM59" i="83"/>
  <c r="BA59" i="83"/>
  <c r="DK59" i="83"/>
  <c r="DK6" i="83"/>
  <c r="AJ59" i="83"/>
  <c r="CT59" i="83"/>
  <c r="DI6" i="83"/>
  <c r="AY59" i="83"/>
  <c r="DI59" i="83"/>
  <c r="AV59" i="83"/>
  <c r="DF59" i="83"/>
  <c r="DF6" i="83"/>
  <c r="BD59" i="83"/>
  <c r="DN59" i="83"/>
  <c r="DN6" i="83"/>
  <c r="DG6" i="83"/>
  <c r="AW59" i="83"/>
  <c r="DG59" i="83"/>
  <c r="AU32" i="83"/>
  <c r="DE32" i="83"/>
  <c r="CZ59" i="83"/>
  <c r="DQ6" i="83"/>
  <c r="BB59" i="83"/>
  <c r="DL59" i="83"/>
  <c r="DR6" i="83"/>
  <c r="DE6" i="83"/>
  <c r="AU26" i="83"/>
  <c r="DE26" i="83"/>
  <c r="CV58" i="83"/>
  <c r="AL59" i="83"/>
  <c r="CV59" i="83"/>
  <c r="BJ13" i="83"/>
  <c r="DT13" i="83"/>
  <c r="AI58" i="83"/>
  <c r="CS58" i="83"/>
  <c r="BV6" i="83"/>
  <c r="CU6" i="83"/>
  <c r="DC6" i="83"/>
  <c r="DL6" i="83"/>
  <c r="BV13" i="83"/>
  <c r="N20" i="83"/>
  <c r="BX20" i="83"/>
  <c r="BF20" i="83"/>
  <c r="DP20" i="83"/>
  <c r="CT26" i="83"/>
  <c r="DB26" i="83"/>
  <c r="AV32" i="83"/>
  <c r="DF32" i="83"/>
  <c r="DF45" i="83"/>
  <c r="BJ46" i="83"/>
  <c r="DT46" i="83"/>
  <c r="BT46" i="83"/>
  <c r="CS46" i="83"/>
  <c r="DA46" i="83"/>
  <c r="BV51" i="83"/>
  <c r="I58" i="83"/>
  <c r="BS58" i="83"/>
  <c r="AJ58" i="83"/>
  <c r="AR58" i="83"/>
  <c r="AR59" i="83"/>
  <c r="BI58" i="83"/>
  <c r="DS58" i="83"/>
  <c r="CR58" i="83"/>
  <c r="BJ6" i="83"/>
  <c r="DT6" i="83"/>
  <c r="BU13" i="83"/>
  <c r="M6" i="83"/>
  <c r="BW6" i="83"/>
  <c r="BE6" i="83"/>
  <c r="CV6" i="83"/>
  <c r="BE13" i="83"/>
  <c r="DO13" i="83"/>
  <c r="CV13" i="83"/>
  <c r="CX20" i="83"/>
  <c r="AV26" i="83"/>
  <c r="DF26" i="83"/>
  <c r="AV38" i="83"/>
  <c r="DF38" i="83"/>
  <c r="AU46" i="83"/>
  <c r="DE46" i="83"/>
  <c r="BU46" i="83"/>
  <c r="CT46" i="83"/>
  <c r="AK58" i="83"/>
  <c r="CU58" i="83"/>
  <c r="AS58" i="83"/>
  <c r="DC58" i="83"/>
  <c r="AO59" i="83"/>
  <c r="CY59" i="83"/>
  <c r="BT6" i="83"/>
  <c r="AQ58" i="83"/>
  <c r="DA58" i="83"/>
  <c r="BF6" i="83"/>
  <c r="M26" i="83"/>
  <c r="BW26" i="83"/>
  <c r="CV26" i="83"/>
  <c r="BV46" i="83"/>
  <c r="AU58" i="83"/>
  <c r="DE58" i="83"/>
  <c r="CX6" i="83"/>
  <c r="CX13" i="83"/>
  <c r="BI20" i="83"/>
  <c r="DS20" i="83"/>
  <c r="BE46" i="83"/>
  <c r="DO46" i="83"/>
  <c r="CX51" i="83"/>
  <c r="L58" i="83"/>
  <c r="AM58" i="83"/>
  <c r="CW58" i="83"/>
  <c r="BJ20" i="83"/>
  <c r="DT20" i="83"/>
  <c r="CX26" i="83"/>
  <c r="AN58" i="83"/>
  <c r="I59" i="83"/>
  <c r="BS59" i="83"/>
  <c r="BI13" i="83"/>
  <c r="DS13" i="83"/>
  <c r="BI51" i="83"/>
  <c r="DS51" i="83"/>
  <c r="K18" i="84"/>
  <c r="AT4" i="84"/>
  <c r="BB4" i="84"/>
  <c r="BB11" i="84"/>
  <c r="W4" i="84"/>
  <c r="W11" i="84"/>
  <c r="W18" i="84"/>
  <c r="AE4" i="84"/>
  <c r="AE11" i="84"/>
  <c r="AE18" i="84"/>
  <c r="AM4" i="84"/>
  <c r="AM11" i="84"/>
  <c r="AM18" i="84"/>
  <c r="BJ5" i="84"/>
  <c r="BK14" i="84"/>
  <c r="BN14" i="84"/>
  <c r="BK15" i="84"/>
  <c r="V4" i="84"/>
  <c r="BH4" i="84"/>
  <c r="AX5" i="84"/>
  <c r="AX4" i="84"/>
  <c r="AX11" i="84"/>
  <c r="BK5" i="84"/>
  <c r="BN5" i="84"/>
  <c r="BK6" i="84"/>
  <c r="AZ8" i="84"/>
  <c r="BD8" i="84"/>
  <c r="BH8" i="84"/>
  <c r="BL8" i="84"/>
  <c r="AW9" i="84"/>
  <c r="AT9" i="84"/>
  <c r="AJ11" i="84"/>
  <c r="X13" i="84"/>
  <c r="BB13" i="84"/>
  <c r="AY14" i="84"/>
  <c r="BM14" i="84"/>
  <c r="BN15" i="84"/>
  <c r="BC16" i="84"/>
  <c r="AX27" i="84"/>
  <c r="K35" i="84"/>
  <c r="M35" i="84"/>
  <c r="M36" i="84"/>
  <c r="N4" i="84"/>
  <c r="AL4" i="84"/>
  <c r="Z4" i="84"/>
  <c r="BB5" i="84"/>
  <c r="BC14" i="84"/>
  <c r="AI13" i="84"/>
  <c r="BG13" i="84"/>
  <c r="BM16" i="84"/>
  <c r="AB4" i="84"/>
  <c r="AN4" i="84"/>
  <c r="J4" i="84"/>
  <c r="J11" i="84"/>
  <c r="S4" i="84"/>
  <c r="S11" i="84"/>
  <c r="AA4" i="84"/>
  <c r="AA11" i="84"/>
  <c r="AI4" i="84"/>
  <c r="AI11" i="84"/>
  <c r="AQ4" i="84"/>
  <c r="AQ11" i="84"/>
  <c r="BC5" i="84"/>
  <c r="N8" i="84"/>
  <c r="P13" i="84"/>
  <c r="AO13" i="84"/>
  <c r="AT13" i="84"/>
  <c r="M16" i="84"/>
  <c r="Q21" i="84"/>
  <c r="AX22" i="84"/>
  <c r="AW22" i="84"/>
  <c r="AT21" i="84"/>
  <c r="AX23" i="84"/>
  <c r="AW23" i="84"/>
  <c r="P21" i="84"/>
  <c r="BB23" i="84"/>
  <c r="X21" i="84"/>
  <c r="BF23" i="84"/>
  <c r="AF21" i="84"/>
  <c r="S27" i="84"/>
  <c r="S40" i="84"/>
  <c r="AA27" i="84"/>
  <c r="AA40" i="84"/>
  <c r="BM5" i="84"/>
  <c r="X11" i="84"/>
  <c r="X18" i="84"/>
  <c r="BJ21" i="84"/>
  <c r="I18" i="84"/>
  <c r="AH4" i="84"/>
  <c r="L11" i="84"/>
  <c r="AN13" i="84"/>
  <c r="BJ13" i="84"/>
  <c r="BP14" i="84"/>
  <c r="AA13" i="84"/>
  <c r="BC13" i="84"/>
  <c r="AQ13" i="84"/>
  <c r="BK21" i="84"/>
  <c r="AU25" i="84"/>
  <c r="AT25" i="84"/>
  <c r="P4" i="84"/>
  <c r="P11" i="84"/>
  <c r="AC4" i="84"/>
  <c r="AC11" i="84"/>
  <c r="AC18" i="84"/>
  <c r="M7" i="84"/>
  <c r="AT7" i="84"/>
  <c r="AR13" i="84"/>
  <c r="BL13" i="84"/>
  <c r="AW14" i="84"/>
  <c r="AU16" i="84"/>
  <c r="AY22" i="84"/>
  <c r="BC22" i="84"/>
  <c r="BG22" i="84"/>
  <c r="BK22" i="84"/>
  <c r="BN6" i="84"/>
  <c r="AU8" i="84"/>
  <c r="AT8" i="84"/>
  <c r="BN25" i="84"/>
  <c r="BM25" i="84"/>
  <c r="R4" i="84"/>
  <c r="AP4" i="84"/>
  <c r="BM6" i="84"/>
  <c r="BM10" i="84"/>
  <c r="S13" i="84"/>
  <c r="AY13" i="84"/>
  <c r="AD4" i="84"/>
  <c r="AR4" i="84"/>
  <c r="AU4" i="84"/>
  <c r="AW5" i="84"/>
  <c r="AW4" i="84"/>
  <c r="AW11" i="84"/>
  <c r="T13" i="84"/>
  <c r="AZ13" i="84"/>
  <c r="AF13" i="84"/>
  <c r="BF13" i="84"/>
  <c r="BA14" i="84"/>
  <c r="BE14" i="84"/>
  <c r="BI14" i="84"/>
  <c r="BG14" i="84"/>
  <c r="M15" i="84"/>
  <c r="BA15" i="84"/>
  <c r="BI15" i="84"/>
  <c r="R40" i="84"/>
  <c r="AY21" i="84"/>
  <c r="AI40" i="84"/>
  <c r="AQ40" i="84"/>
  <c r="J27" i="84"/>
  <c r="M27" i="84"/>
  <c r="BF4" i="84"/>
  <c r="BP8" i="84"/>
  <c r="T11" i="84"/>
  <c r="T18" i="84"/>
  <c r="AS11" i="84"/>
  <c r="AW28" i="84"/>
  <c r="D27" i="84"/>
  <c r="N27" i="84"/>
  <c r="AZ33" i="84"/>
  <c r="T27" i="84"/>
  <c r="BD33" i="84"/>
  <c r="AB27" i="84"/>
  <c r="BD27" i="84"/>
  <c r="BH33" i="84"/>
  <c r="AJ27" i="84"/>
  <c r="BH27" i="84"/>
  <c r="BN33" i="84"/>
  <c r="BM33" i="84"/>
  <c r="BP33" i="84"/>
  <c r="BP7" i="84"/>
  <c r="AY16" i="84"/>
  <c r="BG16" i="84"/>
  <c r="BP16" i="84"/>
  <c r="BD22" i="84"/>
  <c r="AB21" i="84"/>
  <c r="BL22" i="84"/>
  <c r="AU22" i="84"/>
  <c r="AR21" i="84"/>
  <c r="AU21" i="84"/>
  <c r="G27" i="84"/>
  <c r="G40" i="84"/>
  <c r="G42" i="84"/>
  <c r="M32" i="84"/>
  <c r="N33" i="84"/>
  <c r="BC35" i="84"/>
  <c r="AW36" i="84"/>
  <c r="N36" i="84"/>
  <c r="BA35" i="84"/>
  <c r="BE36" i="84"/>
  <c r="AD35" i="84"/>
  <c r="BE35" i="84"/>
  <c r="BI35" i="84"/>
  <c r="BD37" i="84"/>
  <c r="I40" i="84"/>
  <c r="AT22" i="84"/>
  <c r="AY23" i="84"/>
  <c r="AW25" i="84"/>
  <c r="BM28" i="84"/>
  <c r="AT30" i="84"/>
  <c r="E35" i="84"/>
  <c r="E40" i="84"/>
  <c r="E42" i="84"/>
  <c r="N35" i="84"/>
  <c r="AS35" i="84"/>
  <c r="BP37" i="84"/>
  <c r="BL37" i="84"/>
  <c r="N22" i="84"/>
  <c r="M22" i="84"/>
  <c r="K21" i="84"/>
  <c r="N21" i="84"/>
  <c r="D21" i="84"/>
  <c r="D40" i="84"/>
  <c r="D42" i="84"/>
  <c r="Z21" i="84"/>
  <c r="AK40" i="84"/>
  <c r="AK42" i="84"/>
  <c r="BI36" i="84"/>
  <c r="C40" i="84"/>
  <c r="C42" i="84"/>
  <c r="AW30" i="84"/>
  <c r="BA16" i="84"/>
  <c r="BI16" i="84"/>
  <c r="AL40" i="84"/>
  <c r="BB22" i="84"/>
  <c r="BJ22" i="84"/>
  <c r="AY25" i="84"/>
  <c r="BG25" i="84"/>
  <c r="BP25" i="84"/>
  <c r="AT28" i="84"/>
  <c r="AS27" i="84"/>
  <c r="BL27" i="84"/>
  <c r="BB30" i="84"/>
  <c r="BJ30" i="84"/>
  <c r="AY32" i="84"/>
  <c r="BC32" i="84"/>
  <c r="BG32" i="84"/>
  <c r="BK32" i="84"/>
  <c r="BN32" i="84"/>
  <c r="AY35" i="84"/>
  <c r="BG35" i="84"/>
  <c r="BP36" i="84"/>
  <c r="AZ37" i="84"/>
  <c r="BH37" i="84"/>
  <c r="BE28" i="84"/>
  <c r="AE27" i="84"/>
  <c r="AE40" i="84"/>
  <c r="Q27" i="84"/>
  <c r="Y27" i="84"/>
  <c r="BB27" i="84"/>
  <c r="AG27" i="84"/>
  <c r="AG40" i="84"/>
  <c r="AO27" i="84"/>
  <c r="AO40" i="84"/>
  <c r="AY27" i="84"/>
  <c r="BG27" i="84"/>
  <c r="BM30" i="84"/>
  <c r="BM32" i="84"/>
  <c r="AU33" i="84"/>
  <c r="AZ36" i="84"/>
  <c r="T35" i="84"/>
  <c r="AZ35" i="84"/>
  <c r="BD36" i="84"/>
  <c r="AB35" i="84"/>
  <c r="BH36" i="84"/>
  <c r="AJ35" i="84"/>
  <c r="BH35" i="84"/>
  <c r="BL36" i="84"/>
  <c r="AR35" i="84"/>
  <c r="BA37" i="84"/>
  <c r="BE37" i="84"/>
  <c r="BI37" i="84"/>
  <c r="AU37" i="84"/>
  <c r="P35" i="84"/>
  <c r="AX38" i="84"/>
  <c r="AW38" i="84"/>
  <c r="BB38" i="84"/>
  <c r="X35" i="84"/>
  <c r="BB35" i="84"/>
  <c r="AF35" i="84"/>
  <c r="BF35" i="84"/>
  <c r="BF38" i="84"/>
  <c r="BJ38" i="84"/>
  <c r="BM38" i="84"/>
  <c r="AN35" i="84"/>
  <c r="BJ35" i="84"/>
  <c r="BP22" i="84"/>
  <c r="BK28" i="84"/>
  <c r="BN28" i="84"/>
  <c r="BP32" i="84"/>
  <c r="BK37" i="84"/>
  <c r="AY30" i="84"/>
  <c r="BG30" i="84"/>
  <c r="BP30" i="84"/>
  <c r="BK35" i="84"/>
  <c r="BA21" i="84"/>
  <c r="BI21" i="84"/>
  <c r="P27" i="84"/>
  <c r="AF27" i="84"/>
  <c r="AT33" i="84"/>
  <c r="AT32" i="84"/>
  <c r="Z27" i="84"/>
  <c r="BC27" i="84"/>
  <c r="AP27" i="84"/>
  <c r="AP40" i="84"/>
  <c r="AT31" i="84"/>
  <c r="L40" i="84"/>
  <c r="AX18" i="85"/>
  <c r="K42" i="85"/>
  <c r="M42" i="85"/>
  <c r="M18" i="85"/>
  <c r="AX13" i="85"/>
  <c r="BI40" i="85"/>
  <c r="BM40" i="85"/>
  <c r="AH18" i="85"/>
  <c r="BH11" i="85"/>
  <c r="BI11" i="85"/>
  <c r="AJ18" i="85"/>
  <c r="AR18" i="85"/>
  <c r="BM11" i="85"/>
  <c r="BJ11" i="85"/>
  <c r="AT40" i="85"/>
  <c r="AU40" i="85"/>
  <c r="AX21" i="85"/>
  <c r="AT11" i="85"/>
  <c r="AS18" i="85"/>
  <c r="BO13" i="85"/>
  <c r="AY4" i="85"/>
  <c r="AY11" i="85"/>
  <c r="AY18" i="85"/>
  <c r="BO10" i="85"/>
  <c r="AU11" i="85"/>
  <c r="AI42" i="85"/>
  <c r="M40" i="85"/>
  <c r="BK45" i="85"/>
  <c r="BO27" i="85"/>
  <c r="AX27" i="85"/>
  <c r="AN11" i="85"/>
  <c r="BK4" i="85"/>
  <c r="BN4" i="85"/>
  <c r="BO4" i="85"/>
  <c r="AQ42" i="85"/>
  <c r="N40" i="85"/>
  <c r="BN35" i="85"/>
  <c r="L18" i="85"/>
  <c r="N11" i="85"/>
  <c r="M11" i="85"/>
  <c r="AY13" i="85"/>
  <c r="AT21" i="85"/>
  <c r="BN32" i="85"/>
  <c r="BH4" i="85"/>
  <c r="BQ4" i="85"/>
  <c r="BN10" i="85"/>
  <c r="BQ13" i="85"/>
  <c r="AL18" i="85"/>
  <c r="AU21" i="85"/>
  <c r="BM21" i="85"/>
  <c r="BN22" i="85"/>
  <c r="BN31" i="85"/>
  <c r="BI4" i="85"/>
  <c r="AP11" i="85"/>
  <c r="M21" i="85"/>
  <c r="BK27" i="85"/>
  <c r="BN27" i="85"/>
  <c r="BN37" i="85"/>
  <c r="AH40" i="85"/>
  <c r="BH40" i="85"/>
  <c r="AP40" i="85"/>
  <c r="BQ27" i="85"/>
  <c r="N21" i="85"/>
  <c r="AY21" i="85"/>
  <c r="AY40" i="85"/>
  <c r="BN7" i="85"/>
  <c r="BN16" i="85"/>
  <c r="AU27" i="85"/>
  <c r="BN28" i="85"/>
  <c r="AT35" i="85"/>
  <c r="BL35" i="85"/>
  <c r="BO35" i="85"/>
  <c r="AT4" i="85"/>
  <c r="BI21" i="85"/>
  <c r="BD35" i="84"/>
  <c r="AZ27" i="84"/>
  <c r="AC42" i="84"/>
  <c r="W42" i="84"/>
  <c r="M13" i="84"/>
  <c r="BN16" i="84"/>
  <c r="BI40" i="84"/>
  <c r="W40" i="84"/>
  <c r="BA40" i="84"/>
  <c r="BF27" i="84"/>
  <c r="BP35" i="84"/>
  <c r="BG40" i="84"/>
  <c r="AW13" i="84"/>
  <c r="AZ4" i="84"/>
  <c r="AZ11" i="84"/>
  <c r="AZ18" i="84"/>
  <c r="BN29" i="84"/>
  <c r="J18" i="84"/>
  <c r="J42" i="84"/>
  <c r="BM31" i="84"/>
  <c r="AM42" i="84"/>
  <c r="BA27" i="84"/>
  <c r="AW18" i="84"/>
  <c r="N13" i="84"/>
  <c r="T40" i="84"/>
  <c r="AZ40" i="84"/>
  <c r="H42" i="84"/>
  <c r="AW27" i="84"/>
  <c r="AN40" i="84"/>
  <c r="Y40" i="84"/>
  <c r="Y42" i="84"/>
  <c r="AX13" i="84"/>
  <c r="AX18" i="84"/>
  <c r="BP13" i="84"/>
  <c r="BJ27" i="84"/>
  <c r="AG18" i="84"/>
  <c r="AG42" i="84"/>
  <c r="AI18" i="84"/>
  <c r="AI42" i="84"/>
  <c r="BB18" i="84"/>
  <c r="U42" i="84"/>
  <c r="BI27" i="84"/>
  <c r="AW35" i="84"/>
  <c r="AO18" i="84"/>
  <c r="DB59" i="83"/>
  <c r="BG58" i="83"/>
  <c r="BE58" i="83"/>
  <c r="DO58" i="83"/>
  <c r="AK59" i="83"/>
  <c r="CU59" i="83"/>
  <c r="N58" i="83"/>
  <c r="BX58" i="83"/>
  <c r="BV58" i="83"/>
  <c r="AQ59" i="83"/>
  <c r="AI59" i="83"/>
  <c r="CS59" i="83"/>
  <c r="DP6" i="83"/>
  <c r="BF59" i="83"/>
  <c r="DP59" i="83"/>
  <c r="BF58" i="83"/>
  <c r="DP58" i="83"/>
  <c r="CT58" i="83"/>
  <c r="M59" i="83"/>
  <c r="BW59" i="83"/>
  <c r="BU59" i="83"/>
  <c r="DB58" i="83"/>
  <c r="BJ58" i="83"/>
  <c r="DT58" i="83"/>
  <c r="L59" i="83"/>
  <c r="DO6" i="83"/>
  <c r="BE59" i="83"/>
  <c r="DO59" i="83"/>
  <c r="BH58" i="83"/>
  <c r="CX58" i="83"/>
  <c r="AM59" i="83"/>
  <c r="CW59" i="83"/>
  <c r="AU59" i="83"/>
  <c r="DE59" i="83"/>
  <c r="AN59" i="83"/>
  <c r="CX59" i="83"/>
  <c r="AS59" i="83"/>
  <c r="DC59" i="83"/>
  <c r="BK40" i="84"/>
  <c r="AU35" i="84"/>
  <c r="AT35" i="84"/>
  <c r="BJ40" i="84"/>
  <c r="AN11" i="84"/>
  <c r="BJ4" i="84"/>
  <c r="V11" i="84"/>
  <c r="V18" i="84"/>
  <c r="V42" i="84"/>
  <c r="BA42" i="84"/>
  <c r="BA4" i="84"/>
  <c r="BA11" i="84"/>
  <c r="BA18" i="84"/>
  <c r="BE27" i="84"/>
  <c r="BL21" i="84"/>
  <c r="AR40" i="84"/>
  <c r="P18" i="84"/>
  <c r="AW21" i="84"/>
  <c r="AW40" i="84"/>
  <c r="AW42" i="84"/>
  <c r="BB21" i="84"/>
  <c r="X40" i="84"/>
  <c r="BB40" i="84"/>
  <c r="AX21" i="84"/>
  <c r="AF18" i="84"/>
  <c r="J40" i="84"/>
  <c r="BM22" i="84"/>
  <c r="BN22" i="84"/>
  <c r="AS18" i="84"/>
  <c r="AT11" i="84"/>
  <c r="L18" i="84"/>
  <c r="N11" i="84"/>
  <c r="Q40" i="84"/>
  <c r="Q42" i="84"/>
  <c r="AQ18" i="84"/>
  <c r="AQ42" i="84"/>
  <c r="BK13" i="84"/>
  <c r="BD4" i="84"/>
  <c r="AB11" i="84"/>
  <c r="M4" i="84"/>
  <c r="BL35" i="84"/>
  <c r="AU27" i="84"/>
  <c r="AT27" i="84"/>
  <c r="BC21" i="84"/>
  <c r="Z40" i="84"/>
  <c r="BC40" i="84"/>
  <c r="BN37" i="84"/>
  <c r="BM37" i="84"/>
  <c r="AJ40" i="84"/>
  <c r="BH40" i="84"/>
  <c r="T42" i="84"/>
  <c r="AZ42" i="84"/>
  <c r="AY40" i="84"/>
  <c r="AU13" i="84"/>
  <c r="BP21" i="84"/>
  <c r="P40" i="84"/>
  <c r="AD40" i="84"/>
  <c r="BE40" i="84"/>
  <c r="R11" i="84"/>
  <c r="R18" i="84"/>
  <c r="R42" i="84"/>
  <c r="AY4" i="84"/>
  <c r="AY11" i="84"/>
  <c r="AY18" i="84"/>
  <c r="BM27" i="84"/>
  <c r="BL4" i="84"/>
  <c r="AR11" i="84"/>
  <c r="AU11" i="84"/>
  <c r="AF40" i="84"/>
  <c r="BF40" i="84"/>
  <c r="BF21" i="84"/>
  <c r="AL11" i="84"/>
  <c r="BI4" i="84"/>
  <c r="AO42" i="84"/>
  <c r="AD11" i="84"/>
  <c r="BE4" i="84"/>
  <c r="AS40" i="84"/>
  <c r="BN36" i="84"/>
  <c r="BM36" i="84"/>
  <c r="BD21" i="84"/>
  <c r="AB40" i="84"/>
  <c r="BD40" i="84"/>
  <c r="BN13" i="84"/>
  <c r="BM13" i="84"/>
  <c r="AH11" i="84"/>
  <c r="BG4" i="84"/>
  <c r="AA18" i="84"/>
  <c r="AA42" i="84"/>
  <c r="AJ18" i="84"/>
  <c r="BH11" i="84"/>
  <c r="AX35" i="84"/>
  <c r="AP11" i="84"/>
  <c r="BP4" i="84"/>
  <c r="BK4" i="84"/>
  <c r="I42" i="84"/>
  <c r="S18" i="84"/>
  <c r="S42" i="84"/>
  <c r="AE42" i="84"/>
  <c r="M11" i="84"/>
  <c r="Z11" i="84"/>
  <c r="Z18" i="84"/>
  <c r="Z42" i="84"/>
  <c r="BC4" i="84"/>
  <c r="BC11" i="84"/>
  <c r="BC18" i="84"/>
  <c r="M21" i="84"/>
  <c r="K40" i="84"/>
  <c r="BN8" i="84"/>
  <c r="BM8" i="84"/>
  <c r="BP27" i="84"/>
  <c r="BK27" i="84"/>
  <c r="BN27" i="84"/>
  <c r="BO21" i="85"/>
  <c r="BN21" i="85"/>
  <c r="AX40" i="85"/>
  <c r="AX42" i="85"/>
  <c r="BI18" i="85"/>
  <c r="BI42" i="85"/>
  <c r="AJ42" i="85"/>
  <c r="K44" i="85"/>
  <c r="AL42" i="85"/>
  <c r="BJ42" i="85"/>
  <c r="BJ18" i="85"/>
  <c r="BH18" i="85"/>
  <c r="BH42" i="85"/>
  <c r="AH42" i="85"/>
  <c r="BK11" i="85"/>
  <c r="AN18" i="85"/>
  <c r="BN40" i="85"/>
  <c r="L42" i="85"/>
  <c r="N42" i="85"/>
  <c r="N18" i="85"/>
  <c r="BI45" i="85"/>
  <c r="BN11" i="85"/>
  <c r="BL40" i="85"/>
  <c r="BO40" i="85"/>
  <c r="BQ40" i="85"/>
  <c r="AY45" i="85"/>
  <c r="BL11" i="85"/>
  <c r="BO11" i="85"/>
  <c r="AP18" i="85"/>
  <c r="BQ11" i="85"/>
  <c r="AY42" i="85"/>
  <c r="AS42" i="85"/>
  <c r="AU18" i="85"/>
  <c r="AT18" i="85"/>
  <c r="AR42" i="85"/>
  <c r="BM18" i="85"/>
  <c r="M18" i="84"/>
  <c r="M40" i="84"/>
  <c r="BC42" i="84"/>
  <c r="AY42" i="84"/>
  <c r="BV59" i="83"/>
  <c r="N59" i="83"/>
  <c r="BX59" i="83"/>
  <c r="BJ59" i="83"/>
  <c r="DT59" i="83"/>
  <c r="DA59" i="83"/>
  <c r="BI59" i="83"/>
  <c r="DS59" i="83"/>
  <c r="DR58" i="83"/>
  <c r="BH59" i="83"/>
  <c r="DR59" i="83"/>
  <c r="DQ58" i="83"/>
  <c r="BG59" i="83"/>
  <c r="DQ59" i="83"/>
  <c r="K42" i="84"/>
  <c r="M42" i="84"/>
  <c r="AJ42" i="84"/>
  <c r="BH18" i="84"/>
  <c r="BH42" i="84"/>
  <c r="AB18" i="84"/>
  <c r="BD11" i="84"/>
  <c r="AT18" i="84"/>
  <c r="AS42" i="84"/>
  <c r="X42" i="84"/>
  <c r="BB42" i="84"/>
  <c r="AR18" i="84"/>
  <c r="AU18" i="84"/>
  <c r="BL11" i="84"/>
  <c r="AT40" i="84"/>
  <c r="AU40" i="84"/>
  <c r="AN18" i="84"/>
  <c r="BJ11" i="84"/>
  <c r="BG11" i="84"/>
  <c r="AH18" i="84"/>
  <c r="BN4" i="84"/>
  <c r="BM4" i="84"/>
  <c r="P42" i="84"/>
  <c r="AP18" i="84"/>
  <c r="BP11" i="84"/>
  <c r="BK11" i="84"/>
  <c r="AD18" i="84"/>
  <c r="BE11" i="84"/>
  <c r="BL40" i="84"/>
  <c r="AF42" i="84"/>
  <c r="BF42" i="84"/>
  <c r="BF18" i="84"/>
  <c r="BN21" i="84"/>
  <c r="BM21" i="84"/>
  <c r="BN35" i="84"/>
  <c r="BM35" i="84"/>
  <c r="L42" i="84"/>
  <c r="N18" i="84"/>
  <c r="AX40" i="84"/>
  <c r="AX42" i="84"/>
  <c r="BP40" i="84"/>
  <c r="N40" i="84"/>
  <c r="AL18" i="84"/>
  <c r="BI11" i="84"/>
  <c r="BQ18" i="85"/>
  <c r="AP42" i="85"/>
  <c r="BL18" i="85"/>
  <c r="BO18" i="85"/>
  <c r="BM42" i="85"/>
  <c r="M44" i="85"/>
  <c r="L44" i="85"/>
  <c r="N44" i="85"/>
  <c r="BK18" i="85"/>
  <c r="BN18" i="85"/>
  <c r="AN42" i="85"/>
  <c r="BK42" i="85"/>
  <c r="AU42" i="85"/>
  <c r="AT42" i="85"/>
  <c r="N42" i="84"/>
  <c r="AT42" i="84"/>
  <c r="AD42" i="84"/>
  <c r="BE42" i="84"/>
  <c r="BE18" i="84"/>
  <c r="AL42" i="84"/>
  <c r="BI42" i="84"/>
  <c r="BI18" i="84"/>
  <c r="BJ18" i="84"/>
  <c r="AN42" i="84"/>
  <c r="BJ42" i="84"/>
  <c r="BK18" i="84"/>
  <c r="AP42" i="84"/>
  <c r="BP18" i="84"/>
  <c r="AB42" i="84"/>
  <c r="BD42" i="84"/>
  <c r="BD18" i="84"/>
  <c r="BN11" i="84"/>
  <c r="BM11" i="84"/>
  <c r="BN40" i="84"/>
  <c r="BM40" i="84"/>
  <c r="AR42" i="84"/>
  <c r="BL42" i="84"/>
  <c r="BL18" i="84"/>
  <c r="AH42" i="84"/>
  <c r="BG18" i="84"/>
  <c r="BG42" i="84"/>
  <c r="BN42" i="85"/>
  <c r="BL42" i="85"/>
  <c r="BO42" i="85"/>
  <c r="BQ42" i="85"/>
  <c r="BK42" i="84"/>
  <c r="BN42" i="84"/>
  <c r="BP42" i="84"/>
  <c r="AU42" i="84"/>
  <c r="BM18" i="84"/>
  <c r="BN18" i="84"/>
  <c r="BM42" i="84"/>
  <c r="AR42" i="66"/>
  <c r="AT5" i="70"/>
  <c r="AT6" i="70"/>
  <c r="AT7" i="70"/>
  <c r="AT8" i="70"/>
  <c r="AT9" i="70"/>
  <c r="AT10" i="70"/>
  <c r="AT11" i="70"/>
  <c r="AT23" i="70"/>
  <c r="AT25" i="70"/>
  <c r="AT28" i="70"/>
  <c r="AT29" i="70"/>
  <c r="AT30" i="70"/>
  <c r="AT31" i="70"/>
  <c r="AT32" i="70"/>
  <c r="AT33" i="70"/>
  <c r="AT35" i="70"/>
  <c r="AT36" i="70"/>
  <c r="AT37" i="70"/>
  <c r="AT38" i="70"/>
  <c r="AT4" i="70"/>
  <c r="AS5" i="70"/>
  <c r="AS6" i="70"/>
  <c r="AS7" i="70"/>
  <c r="AS8" i="70"/>
  <c r="AS9" i="70"/>
  <c r="AS10" i="70"/>
  <c r="AS11" i="70"/>
  <c r="AS23" i="70"/>
  <c r="AS25" i="70"/>
  <c r="AS28" i="70"/>
  <c r="AS29" i="70"/>
  <c r="AS30" i="70"/>
  <c r="AS31" i="70"/>
  <c r="AS32" i="70"/>
  <c r="AS33" i="70"/>
  <c r="AS35" i="70"/>
  <c r="AS36" i="70"/>
  <c r="AS37" i="70"/>
  <c r="AS38" i="70"/>
  <c r="Q5" i="70"/>
  <c r="Q4" i="70"/>
  <c r="R5" i="70"/>
  <c r="S5" i="70"/>
  <c r="S4" i="70"/>
  <c r="T5" i="70"/>
  <c r="T4" i="70"/>
  <c r="U5" i="70"/>
  <c r="V5" i="70"/>
  <c r="V4" i="70"/>
  <c r="W5" i="70"/>
  <c r="X5" i="70"/>
  <c r="Y5" i="70"/>
  <c r="Y4" i="70"/>
  <c r="Z5" i="70"/>
  <c r="AA5" i="70"/>
  <c r="AA4" i="70"/>
  <c r="AB5" i="70"/>
  <c r="AB4" i="70"/>
  <c r="AC5" i="70"/>
  <c r="AD5" i="70"/>
  <c r="AD4" i="70"/>
  <c r="AE5" i="70"/>
  <c r="AF5" i="70"/>
  <c r="AG5" i="70"/>
  <c r="AG4" i="70"/>
  <c r="AH5" i="70"/>
  <c r="AI5" i="70"/>
  <c r="AI4" i="70"/>
  <c r="AJ5" i="70"/>
  <c r="AJ4" i="70"/>
  <c r="AK5" i="70"/>
  <c r="AL5" i="70"/>
  <c r="AL4" i="70"/>
  <c r="AM5" i="70"/>
  <c r="AN5" i="70"/>
  <c r="AO5" i="70"/>
  <c r="AO4" i="70"/>
  <c r="AP5" i="70"/>
  <c r="AQ5" i="70"/>
  <c r="AQ4" i="70"/>
  <c r="AR5" i="70"/>
  <c r="AR4" i="70"/>
  <c r="Q6" i="70"/>
  <c r="R6" i="70"/>
  <c r="R4" i="70"/>
  <c r="S6" i="70"/>
  <c r="T6" i="70"/>
  <c r="U6" i="70"/>
  <c r="U4" i="70"/>
  <c r="V6" i="70"/>
  <c r="W6" i="70"/>
  <c r="W4" i="70"/>
  <c r="X6" i="70"/>
  <c r="X4" i="70"/>
  <c r="Y6" i="70"/>
  <c r="Z6" i="70"/>
  <c r="Z4" i="70"/>
  <c r="AA6" i="70"/>
  <c r="AB6" i="70"/>
  <c r="AC6" i="70"/>
  <c r="AC4" i="70"/>
  <c r="AD6" i="70"/>
  <c r="AE6" i="70"/>
  <c r="AE4" i="70"/>
  <c r="AF6" i="70"/>
  <c r="AF4" i="70"/>
  <c r="AG6" i="70"/>
  <c r="AH6" i="70"/>
  <c r="AH4" i="70"/>
  <c r="AI6" i="70"/>
  <c r="AJ6" i="70"/>
  <c r="AK6" i="70"/>
  <c r="AK4" i="70"/>
  <c r="AL6" i="70"/>
  <c r="AM6" i="70"/>
  <c r="AM4" i="70"/>
  <c r="AN6" i="70"/>
  <c r="AN4" i="70"/>
  <c r="AO6" i="70"/>
  <c r="AP6" i="70"/>
  <c r="AP4" i="70"/>
  <c r="AQ6" i="70"/>
  <c r="AR6" i="70"/>
  <c r="Q7" i="70"/>
  <c r="R7" i="70"/>
  <c r="S7" i="70"/>
  <c r="T7" i="70"/>
  <c r="U7" i="70"/>
  <c r="V7" i="70"/>
  <c r="W7" i="70"/>
  <c r="X7" i="70"/>
  <c r="Y7" i="70"/>
  <c r="Z7" i="70"/>
  <c r="AA7" i="70"/>
  <c r="AB7" i="70"/>
  <c r="AC7" i="70"/>
  <c r="AD7" i="70"/>
  <c r="AE7" i="70"/>
  <c r="AF7" i="70"/>
  <c r="AG7" i="70"/>
  <c r="AH7" i="70"/>
  <c r="AI7" i="70"/>
  <c r="AJ7" i="70"/>
  <c r="AK7" i="70"/>
  <c r="AL7" i="70"/>
  <c r="AM7" i="70"/>
  <c r="AN7" i="70"/>
  <c r="AO7" i="70"/>
  <c r="AP7" i="70"/>
  <c r="AQ7" i="70"/>
  <c r="AR7" i="70"/>
  <c r="Q8" i="70"/>
  <c r="R8" i="70"/>
  <c r="S8" i="70"/>
  <c r="T8" i="70"/>
  <c r="U8" i="70"/>
  <c r="V8" i="70"/>
  <c r="W8" i="70"/>
  <c r="X8" i="70"/>
  <c r="Y8" i="70"/>
  <c r="Z8" i="70"/>
  <c r="AA8" i="70"/>
  <c r="AB8" i="70"/>
  <c r="AC8" i="70"/>
  <c r="AD8" i="70"/>
  <c r="AE8" i="70"/>
  <c r="AF8" i="70"/>
  <c r="AG8" i="70"/>
  <c r="AH8" i="70"/>
  <c r="AI8" i="70"/>
  <c r="AJ8" i="70"/>
  <c r="AK8" i="70"/>
  <c r="AL8" i="70"/>
  <c r="AM8" i="70"/>
  <c r="AN8" i="70"/>
  <c r="AO8" i="70"/>
  <c r="AP8" i="70"/>
  <c r="AQ8" i="70"/>
  <c r="AR8" i="70"/>
  <c r="Q9" i="70"/>
  <c r="R9" i="70"/>
  <c r="S9" i="70"/>
  <c r="T9" i="70"/>
  <c r="U9" i="70"/>
  <c r="V9" i="70"/>
  <c r="W9" i="70"/>
  <c r="X9" i="70"/>
  <c r="Y9" i="70"/>
  <c r="Z9" i="70"/>
  <c r="AA9" i="70"/>
  <c r="AB9" i="70"/>
  <c r="AC9" i="70"/>
  <c r="AD9" i="70"/>
  <c r="AE9" i="70"/>
  <c r="AF9" i="70"/>
  <c r="AG9" i="70"/>
  <c r="AH9" i="70"/>
  <c r="AI9" i="70"/>
  <c r="AJ9" i="70"/>
  <c r="AK9" i="70"/>
  <c r="AL9" i="70"/>
  <c r="AM9" i="70"/>
  <c r="AN9" i="70"/>
  <c r="AO9" i="70"/>
  <c r="AP9" i="70"/>
  <c r="AQ9" i="70"/>
  <c r="AR9" i="70"/>
  <c r="Q10" i="70"/>
  <c r="R10" i="70"/>
  <c r="S10" i="70"/>
  <c r="T10" i="70"/>
  <c r="U10" i="70"/>
  <c r="V10" i="70"/>
  <c r="W10" i="70"/>
  <c r="X10" i="70"/>
  <c r="Y10" i="70"/>
  <c r="Z10" i="70"/>
  <c r="AA10" i="70"/>
  <c r="AB10" i="70"/>
  <c r="AC10" i="70"/>
  <c r="AD10" i="70"/>
  <c r="AE10" i="70"/>
  <c r="AF10" i="70"/>
  <c r="AG10" i="70"/>
  <c r="AH10" i="70"/>
  <c r="AI10" i="70"/>
  <c r="AJ10" i="70"/>
  <c r="AK10" i="70"/>
  <c r="AL10" i="70"/>
  <c r="AM10" i="70"/>
  <c r="AN10" i="70"/>
  <c r="AO10" i="70"/>
  <c r="AP10" i="70"/>
  <c r="AQ10" i="70"/>
  <c r="AR10" i="70"/>
  <c r="Q11" i="70"/>
  <c r="R11" i="70"/>
  <c r="S11" i="70"/>
  <c r="T11" i="70"/>
  <c r="U11" i="70"/>
  <c r="V11" i="70"/>
  <c r="W11" i="70"/>
  <c r="X11" i="70"/>
  <c r="Y11" i="70"/>
  <c r="Z11" i="70"/>
  <c r="AA11" i="70"/>
  <c r="AB11" i="70"/>
  <c r="AC11" i="70"/>
  <c r="AD11" i="70"/>
  <c r="AE11" i="70"/>
  <c r="AF11" i="70"/>
  <c r="AG11" i="70"/>
  <c r="AH11" i="70"/>
  <c r="AI11" i="70"/>
  <c r="AJ11" i="70"/>
  <c r="AK11" i="70"/>
  <c r="AL11" i="70"/>
  <c r="AM11" i="70"/>
  <c r="AN11" i="70"/>
  <c r="AO11" i="70"/>
  <c r="AP11" i="70"/>
  <c r="AQ11" i="70"/>
  <c r="AR11" i="70"/>
  <c r="Q13" i="70"/>
  <c r="R13" i="70"/>
  <c r="S13" i="70"/>
  <c r="T13" i="70"/>
  <c r="U13" i="70"/>
  <c r="V13" i="70"/>
  <c r="W13" i="70"/>
  <c r="X13" i="70"/>
  <c r="Y13" i="70"/>
  <c r="Z13" i="70"/>
  <c r="AA13" i="70"/>
  <c r="AB13" i="70"/>
  <c r="AC13" i="70"/>
  <c r="AD13" i="70"/>
  <c r="AE13" i="70"/>
  <c r="AF13" i="70"/>
  <c r="AG13" i="70"/>
  <c r="Q14" i="70"/>
  <c r="R14" i="70"/>
  <c r="S14" i="70"/>
  <c r="T14" i="70"/>
  <c r="U14" i="70"/>
  <c r="V14" i="70"/>
  <c r="W14" i="70"/>
  <c r="X14" i="70"/>
  <c r="Y14" i="70"/>
  <c r="Z14" i="70"/>
  <c r="AA14" i="70"/>
  <c r="AB14" i="70"/>
  <c r="AC14" i="70"/>
  <c r="AD14" i="70"/>
  <c r="AE14" i="70"/>
  <c r="AF14" i="70"/>
  <c r="AG14" i="70"/>
  <c r="AH14" i="70"/>
  <c r="AI14" i="70"/>
  <c r="AJ14" i="70"/>
  <c r="AK14" i="70"/>
  <c r="AL14" i="70"/>
  <c r="AM14" i="70"/>
  <c r="AN14" i="70"/>
  <c r="AO14" i="70"/>
  <c r="AP14" i="70"/>
  <c r="AQ14" i="70"/>
  <c r="AR14" i="70"/>
  <c r="AT14" i="70"/>
  <c r="Q15" i="70"/>
  <c r="R15" i="70"/>
  <c r="S15" i="70"/>
  <c r="T15" i="70"/>
  <c r="U15" i="70"/>
  <c r="V15" i="70"/>
  <c r="W15" i="70"/>
  <c r="X15" i="70"/>
  <c r="Y15" i="70"/>
  <c r="Z15" i="70"/>
  <c r="AA15" i="70"/>
  <c r="AB15" i="70"/>
  <c r="AC15" i="70"/>
  <c r="AD15" i="70"/>
  <c r="AE15" i="70"/>
  <c r="AF15" i="70"/>
  <c r="AG15" i="70"/>
  <c r="AH15" i="70"/>
  <c r="AI15" i="70"/>
  <c r="AJ15" i="70"/>
  <c r="AK15" i="70"/>
  <c r="AL15" i="70"/>
  <c r="AM15" i="70"/>
  <c r="AN15" i="70"/>
  <c r="AO15" i="70"/>
  <c r="AP15" i="70"/>
  <c r="AQ15" i="70"/>
  <c r="AR15" i="70"/>
  <c r="AT15" i="70"/>
  <c r="Q16" i="70"/>
  <c r="R16" i="70"/>
  <c r="S16" i="70"/>
  <c r="T16" i="70"/>
  <c r="U16" i="70"/>
  <c r="V16" i="70"/>
  <c r="W16" i="70"/>
  <c r="X16" i="70"/>
  <c r="Y16" i="70"/>
  <c r="Z16" i="70"/>
  <c r="AA16" i="70"/>
  <c r="AB16" i="70"/>
  <c r="AC16" i="70"/>
  <c r="AD16" i="70"/>
  <c r="AE16" i="70"/>
  <c r="AF16" i="70"/>
  <c r="AG16" i="70"/>
  <c r="AH16" i="70"/>
  <c r="AI16" i="70"/>
  <c r="AJ16" i="70"/>
  <c r="AK16" i="70"/>
  <c r="AL16" i="70"/>
  <c r="AM16" i="70"/>
  <c r="AN16" i="70"/>
  <c r="AO16" i="70"/>
  <c r="AP16" i="70"/>
  <c r="AQ16" i="70"/>
  <c r="AR16" i="70"/>
  <c r="AT16" i="70"/>
  <c r="Q18" i="70"/>
  <c r="R18" i="70"/>
  <c r="S18" i="70"/>
  <c r="T18" i="70"/>
  <c r="U18" i="70"/>
  <c r="V18" i="70"/>
  <c r="W18" i="70"/>
  <c r="X18" i="70"/>
  <c r="Y18" i="70"/>
  <c r="Z18" i="70"/>
  <c r="AA18" i="70"/>
  <c r="AB18" i="70"/>
  <c r="AC18" i="70"/>
  <c r="AD18" i="70"/>
  <c r="AE18" i="70"/>
  <c r="AF18" i="70"/>
  <c r="AG18" i="70"/>
  <c r="Q21" i="70"/>
  <c r="R21" i="70"/>
  <c r="S21" i="70"/>
  <c r="T21" i="70"/>
  <c r="U21" i="70"/>
  <c r="V21" i="70"/>
  <c r="W21" i="70"/>
  <c r="X21" i="70"/>
  <c r="Y21" i="70"/>
  <c r="Z21" i="70"/>
  <c r="AA21" i="70"/>
  <c r="AB21" i="70"/>
  <c r="AC21" i="70"/>
  <c r="AD21" i="70"/>
  <c r="AE21" i="70"/>
  <c r="AF21" i="70"/>
  <c r="AG21" i="70"/>
  <c r="Q22" i="70"/>
  <c r="R22" i="70"/>
  <c r="S22" i="70"/>
  <c r="T22" i="70"/>
  <c r="U22" i="70"/>
  <c r="V22" i="70"/>
  <c r="W22" i="70"/>
  <c r="X22" i="70"/>
  <c r="Y22" i="70"/>
  <c r="Z22" i="70"/>
  <c r="AA22" i="70"/>
  <c r="AB22" i="70"/>
  <c r="AC22" i="70"/>
  <c r="AD22" i="70"/>
  <c r="AE22" i="70"/>
  <c r="AF22" i="70"/>
  <c r="AG22" i="70"/>
  <c r="AH22" i="70"/>
  <c r="AI22" i="70"/>
  <c r="AJ22" i="70"/>
  <c r="AK22" i="70"/>
  <c r="AL22" i="70"/>
  <c r="AM22" i="70"/>
  <c r="AN22" i="70"/>
  <c r="AO22" i="70"/>
  <c r="AP22" i="70"/>
  <c r="AQ22" i="70"/>
  <c r="AR22" i="70"/>
  <c r="AS22" i="70"/>
  <c r="Q23" i="70"/>
  <c r="R23" i="70"/>
  <c r="S23" i="70"/>
  <c r="T23" i="70"/>
  <c r="U23" i="70"/>
  <c r="V23" i="70"/>
  <c r="W23" i="70"/>
  <c r="X23" i="70"/>
  <c r="Y23" i="70"/>
  <c r="Z23" i="70"/>
  <c r="AA23" i="70"/>
  <c r="AB23" i="70"/>
  <c r="AC23" i="70"/>
  <c r="AD23" i="70"/>
  <c r="AE23" i="70"/>
  <c r="AF23" i="70"/>
  <c r="AG23" i="70"/>
  <c r="Q25" i="70"/>
  <c r="R25" i="70"/>
  <c r="S25" i="70"/>
  <c r="T25" i="70"/>
  <c r="U25" i="70"/>
  <c r="V25" i="70"/>
  <c r="W25" i="70"/>
  <c r="X25" i="70"/>
  <c r="Y25" i="70"/>
  <c r="Z25" i="70"/>
  <c r="AA25" i="70"/>
  <c r="AB25" i="70"/>
  <c r="AC25" i="70"/>
  <c r="AD25" i="70"/>
  <c r="AE25" i="70"/>
  <c r="AF25" i="70"/>
  <c r="AG25" i="70"/>
  <c r="AH25" i="70"/>
  <c r="AI25" i="70"/>
  <c r="AJ25" i="70"/>
  <c r="AK25" i="70"/>
  <c r="AL25" i="70"/>
  <c r="AM25" i="70"/>
  <c r="AN25" i="70"/>
  <c r="AO25" i="70"/>
  <c r="AP25" i="70"/>
  <c r="AQ25" i="70"/>
  <c r="AR25" i="70"/>
  <c r="Q27" i="70"/>
  <c r="R27" i="70"/>
  <c r="S27" i="70"/>
  <c r="T27" i="70"/>
  <c r="U27" i="70"/>
  <c r="V27" i="70"/>
  <c r="W27" i="70"/>
  <c r="X27" i="70"/>
  <c r="Y27" i="70"/>
  <c r="Z27" i="70"/>
  <c r="AA27" i="70"/>
  <c r="AB27" i="70"/>
  <c r="AC27" i="70"/>
  <c r="AD27" i="70"/>
  <c r="AE27" i="70"/>
  <c r="AF27" i="70"/>
  <c r="AG27" i="70"/>
  <c r="AH27" i="70"/>
  <c r="AI27" i="70"/>
  <c r="AJ27" i="70"/>
  <c r="AK27" i="70"/>
  <c r="AL27" i="70"/>
  <c r="AM27" i="70"/>
  <c r="AN27" i="70"/>
  <c r="AO27" i="70"/>
  <c r="AP27" i="70"/>
  <c r="AQ27" i="70"/>
  <c r="AR27" i="70"/>
  <c r="AS27" i="70"/>
  <c r="Q28" i="70"/>
  <c r="R28" i="70"/>
  <c r="S28" i="70"/>
  <c r="T28" i="70"/>
  <c r="U28" i="70"/>
  <c r="V28" i="70"/>
  <c r="W28" i="70"/>
  <c r="X28" i="70"/>
  <c r="Y28" i="70"/>
  <c r="Z28" i="70"/>
  <c r="AA28" i="70"/>
  <c r="AB28" i="70"/>
  <c r="AC28" i="70"/>
  <c r="AD28" i="70"/>
  <c r="AE28" i="70"/>
  <c r="AF28" i="70"/>
  <c r="AG28" i="70"/>
  <c r="AH28" i="70"/>
  <c r="AI28" i="70"/>
  <c r="AJ28" i="70"/>
  <c r="AK28" i="70"/>
  <c r="AL28" i="70"/>
  <c r="AM28" i="70"/>
  <c r="AN28" i="70"/>
  <c r="AO28" i="70"/>
  <c r="AP28" i="70"/>
  <c r="AQ28" i="70"/>
  <c r="AR28" i="70"/>
  <c r="Q29" i="70"/>
  <c r="R29" i="70"/>
  <c r="S29" i="70"/>
  <c r="T29" i="70"/>
  <c r="U29" i="70"/>
  <c r="V29" i="70"/>
  <c r="W29" i="70"/>
  <c r="X29" i="70"/>
  <c r="Y29" i="70"/>
  <c r="Z29" i="70"/>
  <c r="AA29" i="70"/>
  <c r="AB29" i="70"/>
  <c r="AC29" i="70"/>
  <c r="AD29" i="70"/>
  <c r="AE29" i="70"/>
  <c r="AF29" i="70"/>
  <c r="AG29" i="70"/>
  <c r="AH29" i="70"/>
  <c r="AI29" i="70"/>
  <c r="AJ29" i="70"/>
  <c r="AK29" i="70"/>
  <c r="AL29" i="70"/>
  <c r="AM29" i="70"/>
  <c r="AN29" i="70"/>
  <c r="AO29" i="70"/>
  <c r="AP29" i="70"/>
  <c r="AQ29" i="70"/>
  <c r="AR29" i="70"/>
  <c r="Q30" i="70"/>
  <c r="R30" i="70"/>
  <c r="S30" i="70"/>
  <c r="T30" i="70"/>
  <c r="U30" i="70"/>
  <c r="V30" i="70"/>
  <c r="W30" i="70"/>
  <c r="X30" i="70"/>
  <c r="Y30" i="70"/>
  <c r="Z30" i="70"/>
  <c r="AA30" i="70"/>
  <c r="AB30" i="70"/>
  <c r="AC30" i="70"/>
  <c r="AD30" i="70"/>
  <c r="AE30" i="70"/>
  <c r="AF30" i="70"/>
  <c r="AG30" i="70"/>
  <c r="AH30" i="70"/>
  <c r="AI30" i="70"/>
  <c r="AJ30" i="70"/>
  <c r="AK30" i="70"/>
  <c r="AL30" i="70"/>
  <c r="AM30" i="70"/>
  <c r="AN30" i="70"/>
  <c r="AO30" i="70"/>
  <c r="AP30" i="70"/>
  <c r="AQ30" i="70"/>
  <c r="AR30" i="70"/>
  <c r="Q31" i="70"/>
  <c r="R31" i="70"/>
  <c r="S31" i="70"/>
  <c r="T31" i="70"/>
  <c r="U31" i="70"/>
  <c r="V31" i="70"/>
  <c r="W31" i="70"/>
  <c r="X31" i="70"/>
  <c r="Y31" i="70"/>
  <c r="Z31" i="70"/>
  <c r="AA31" i="70"/>
  <c r="AB31" i="70"/>
  <c r="AC31" i="70"/>
  <c r="AD31" i="70"/>
  <c r="AE31" i="70"/>
  <c r="AF31" i="70"/>
  <c r="AG31" i="70"/>
  <c r="AH31" i="70"/>
  <c r="AI31" i="70"/>
  <c r="AJ31" i="70"/>
  <c r="AK31" i="70"/>
  <c r="AL31" i="70"/>
  <c r="AM31" i="70"/>
  <c r="AN31" i="70"/>
  <c r="AO31" i="70"/>
  <c r="AP31" i="70"/>
  <c r="AQ31" i="70"/>
  <c r="AR31" i="70"/>
  <c r="Q32" i="70"/>
  <c r="R32" i="70"/>
  <c r="S32" i="70"/>
  <c r="T32" i="70"/>
  <c r="U32" i="70"/>
  <c r="V32" i="70"/>
  <c r="W32" i="70"/>
  <c r="X32" i="70"/>
  <c r="Y32" i="70"/>
  <c r="Z32" i="70"/>
  <c r="AA32" i="70"/>
  <c r="AB32" i="70"/>
  <c r="AC32" i="70"/>
  <c r="AD32" i="70"/>
  <c r="AE32" i="70"/>
  <c r="AF32" i="70"/>
  <c r="AG32" i="70"/>
  <c r="AH32" i="70"/>
  <c r="AI32" i="70"/>
  <c r="AJ32" i="70"/>
  <c r="AK32" i="70"/>
  <c r="AL32" i="70"/>
  <c r="AM32" i="70"/>
  <c r="AN32" i="70"/>
  <c r="AO32" i="70"/>
  <c r="AP32" i="70"/>
  <c r="AQ32" i="70"/>
  <c r="AR32" i="70"/>
  <c r="Q33" i="70"/>
  <c r="R33" i="70"/>
  <c r="S33" i="70"/>
  <c r="T33" i="70"/>
  <c r="U33" i="70"/>
  <c r="V33" i="70"/>
  <c r="W33" i="70"/>
  <c r="X33" i="70"/>
  <c r="Y33" i="70"/>
  <c r="Z33" i="70"/>
  <c r="AA33" i="70"/>
  <c r="AB33" i="70"/>
  <c r="AC33" i="70"/>
  <c r="AD33" i="70"/>
  <c r="AE33" i="70"/>
  <c r="AF33" i="70"/>
  <c r="AG33" i="70"/>
  <c r="AH33" i="70"/>
  <c r="AI33" i="70"/>
  <c r="AJ33" i="70"/>
  <c r="AK33" i="70"/>
  <c r="AL33" i="70"/>
  <c r="AM33" i="70"/>
  <c r="AN33" i="70"/>
  <c r="AO33" i="70"/>
  <c r="AP33" i="70"/>
  <c r="AQ33" i="70"/>
  <c r="AR33" i="70"/>
  <c r="Q35" i="70"/>
  <c r="R35" i="70"/>
  <c r="S35" i="70"/>
  <c r="T35" i="70"/>
  <c r="U35" i="70"/>
  <c r="V35" i="70"/>
  <c r="W35" i="70"/>
  <c r="X35" i="70"/>
  <c r="Y35" i="70"/>
  <c r="Z35" i="70"/>
  <c r="AA35" i="70"/>
  <c r="AB35" i="70"/>
  <c r="AC35" i="70"/>
  <c r="AD35" i="70"/>
  <c r="AE35" i="70"/>
  <c r="AF35" i="70"/>
  <c r="AG35" i="70"/>
  <c r="AH35" i="70"/>
  <c r="AI35" i="70"/>
  <c r="AJ35" i="70"/>
  <c r="AK35" i="70"/>
  <c r="AL35" i="70"/>
  <c r="AM35" i="70"/>
  <c r="AN35" i="70"/>
  <c r="AO35" i="70"/>
  <c r="AP35" i="70"/>
  <c r="AQ35" i="70"/>
  <c r="AR35" i="70"/>
  <c r="Q36" i="70"/>
  <c r="R36" i="70"/>
  <c r="S36" i="70"/>
  <c r="T36" i="70"/>
  <c r="U36" i="70"/>
  <c r="V36" i="70"/>
  <c r="W36" i="70"/>
  <c r="X36" i="70"/>
  <c r="Y36" i="70"/>
  <c r="Z36" i="70"/>
  <c r="AA36" i="70"/>
  <c r="AB36" i="70"/>
  <c r="AC36" i="70"/>
  <c r="AD36" i="70"/>
  <c r="AE36" i="70"/>
  <c r="AF36" i="70"/>
  <c r="AG36" i="70"/>
  <c r="AH36" i="70"/>
  <c r="AI36" i="70"/>
  <c r="AJ36" i="70"/>
  <c r="AK36" i="70"/>
  <c r="AL36" i="70"/>
  <c r="AM36" i="70"/>
  <c r="AN36" i="70"/>
  <c r="AO36" i="70"/>
  <c r="AP36" i="70"/>
  <c r="AQ36" i="70"/>
  <c r="AR36" i="70"/>
  <c r="Q37" i="70"/>
  <c r="R37" i="70"/>
  <c r="S37" i="70"/>
  <c r="T37" i="70"/>
  <c r="U37" i="70"/>
  <c r="V37" i="70"/>
  <c r="W37" i="70"/>
  <c r="X37" i="70"/>
  <c r="Y37" i="70"/>
  <c r="Z37" i="70"/>
  <c r="AA37" i="70"/>
  <c r="AB37" i="70"/>
  <c r="AC37" i="70"/>
  <c r="AD37" i="70"/>
  <c r="AE37" i="70"/>
  <c r="AF37" i="70"/>
  <c r="AG37" i="70"/>
  <c r="AH37" i="70"/>
  <c r="AI37" i="70"/>
  <c r="AJ37" i="70"/>
  <c r="AK37" i="70"/>
  <c r="AL37" i="70"/>
  <c r="AM37" i="70"/>
  <c r="AN37" i="70"/>
  <c r="AO37" i="70"/>
  <c r="AP37" i="70"/>
  <c r="AQ37" i="70"/>
  <c r="AR37" i="70"/>
  <c r="Q38" i="70"/>
  <c r="R38" i="70"/>
  <c r="S38" i="70"/>
  <c r="T38" i="70"/>
  <c r="U38" i="70"/>
  <c r="V38" i="70"/>
  <c r="W38" i="70"/>
  <c r="X38" i="70"/>
  <c r="Y38" i="70"/>
  <c r="Z38" i="70"/>
  <c r="AA38" i="70"/>
  <c r="AB38" i="70"/>
  <c r="AC38" i="70"/>
  <c r="AD38" i="70"/>
  <c r="AE38" i="70"/>
  <c r="AF38" i="70"/>
  <c r="AG38" i="70"/>
  <c r="AH38" i="70"/>
  <c r="AI38" i="70"/>
  <c r="AJ38" i="70"/>
  <c r="AK38" i="70"/>
  <c r="AL38" i="70"/>
  <c r="AM38" i="70"/>
  <c r="AN38" i="70"/>
  <c r="AO38" i="70"/>
  <c r="AP38" i="70"/>
  <c r="AQ38" i="70"/>
  <c r="AR38" i="70"/>
  <c r="Q40" i="70"/>
  <c r="R40" i="70"/>
  <c r="S40" i="70"/>
  <c r="T40" i="70"/>
  <c r="U40" i="70"/>
  <c r="V40" i="70"/>
  <c r="W40" i="70"/>
  <c r="X40" i="70"/>
  <c r="Y40" i="70"/>
  <c r="Z40" i="70"/>
  <c r="AA40" i="70"/>
  <c r="AB40" i="70"/>
  <c r="AC40" i="70"/>
  <c r="AD40" i="70"/>
  <c r="AE40" i="70"/>
  <c r="AF40" i="70"/>
  <c r="AG40" i="70"/>
  <c r="Q42" i="70"/>
  <c r="R42" i="70"/>
  <c r="S42" i="70"/>
  <c r="T42" i="70"/>
  <c r="U42" i="70"/>
  <c r="V42" i="70"/>
  <c r="W42" i="70"/>
  <c r="X42" i="70"/>
  <c r="Y42" i="70"/>
  <c r="Z42" i="70"/>
  <c r="AA42" i="70"/>
  <c r="AB42" i="70"/>
  <c r="AC42" i="70"/>
  <c r="AD42" i="70"/>
  <c r="AE42" i="70"/>
  <c r="AF42" i="70"/>
  <c r="AG42" i="70"/>
  <c r="P6" i="70"/>
  <c r="P7" i="70"/>
  <c r="P8" i="70"/>
  <c r="P9" i="70"/>
  <c r="P10" i="70"/>
  <c r="P11" i="70"/>
  <c r="P13" i="70"/>
  <c r="P14" i="70"/>
  <c r="P15" i="70"/>
  <c r="P16" i="70"/>
  <c r="P18" i="70"/>
  <c r="P21" i="70"/>
  <c r="P22" i="70"/>
  <c r="P23" i="70"/>
  <c r="P25" i="70"/>
  <c r="P27" i="70"/>
  <c r="P28" i="70"/>
  <c r="P29" i="70"/>
  <c r="P30" i="70"/>
  <c r="P31" i="70"/>
  <c r="P32" i="70"/>
  <c r="P33" i="70"/>
  <c r="P35" i="70"/>
  <c r="P36" i="70"/>
  <c r="P37" i="70"/>
  <c r="P38" i="70"/>
  <c r="P40" i="70"/>
  <c r="P42" i="70"/>
  <c r="P5" i="70"/>
  <c r="L5" i="70"/>
  <c r="L6" i="70"/>
  <c r="L7" i="70"/>
  <c r="L8" i="70"/>
  <c r="L9" i="70"/>
  <c r="L10" i="70"/>
  <c r="L14" i="70"/>
  <c r="L15" i="70"/>
  <c r="L16" i="70"/>
  <c r="L22" i="70"/>
  <c r="L21" i="70"/>
  <c r="L25" i="70"/>
  <c r="L28" i="70"/>
  <c r="L29" i="70"/>
  <c r="L30" i="70"/>
  <c r="L31" i="70"/>
  <c r="L32" i="70"/>
  <c r="L33" i="70"/>
  <c r="L36" i="70"/>
  <c r="L37" i="70"/>
  <c r="L38" i="70"/>
  <c r="AT27" i="70"/>
  <c r="AT22" i="70"/>
  <c r="AS16" i="70"/>
  <c r="AS15" i="70"/>
  <c r="AS14" i="70"/>
  <c r="L35" i="70"/>
  <c r="L27" i="70"/>
  <c r="L13" i="70"/>
  <c r="AS4" i="70"/>
  <c r="L4" i="70"/>
  <c r="L40" i="70"/>
  <c r="L11" i="70"/>
  <c r="L18" i="70"/>
  <c r="L42" i="70"/>
  <c r="BD60" i="69"/>
  <c r="BC60" i="69"/>
  <c r="BB60" i="69"/>
  <c r="BA60" i="69"/>
  <c r="AZ60" i="69"/>
  <c r="AY60" i="69"/>
  <c r="AX60" i="69"/>
  <c r="AW60" i="69"/>
  <c r="AG60" i="69"/>
  <c r="AF60" i="69"/>
  <c r="AE60" i="69"/>
  <c r="AD60" i="69"/>
  <c r="AC60" i="69"/>
  <c r="AB60" i="69"/>
  <c r="AA60" i="69"/>
  <c r="Z60" i="69"/>
  <c r="Y60" i="69"/>
  <c r="X60" i="69"/>
  <c r="W60" i="69"/>
  <c r="V60" i="69"/>
  <c r="U60" i="69"/>
  <c r="T60" i="69"/>
  <c r="S60" i="69"/>
  <c r="R60" i="69"/>
  <c r="Q60" i="69"/>
  <c r="P60" i="69"/>
  <c r="H60" i="69"/>
  <c r="G60" i="69"/>
  <c r="F60" i="69"/>
  <c r="E60" i="69"/>
  <c r="D60" i="69"/>
  <c r="C60" i="69"/>
  <c r="AS23" i="68"/>
  <c r="AR23" i="68"/>
  <c r="AQ23" i="68"/>
  <c r="AH23" i="68"/>
  <c r="AG23" i="68"/>
  <c r="AF23" i="68"/>
  <c r="AE23" i="68"/>
  <c r="AD23" i="68"/>
  <c r="AB23" i="68"/>
  <c r="AA23" i="68"/>
  <c r="N23" i="68"/>
  <c r="M23" i="68"/>
  <c r="AS22" i="68"/>
  <c r="AR22" i="68"/>
  <c r="AQ22" i="68"/>
  <c r="AH22" i="68"/>
  <c r="AG22" i="68"/>
  <c r="AF22" i="68"/>
  <c r="AE22" i="68"/>
  <c r="AD22" i="68"/>
  <c r="AB22" i="68"/>
  <c r="AA22" i="68"/>
  <c r="N22" i="68"/>
  <c r="M22" i="68"/>
  <c r="AS21" i="68"/>
  <c r="AR21" i="68"/>
  <c r="AQ21" i="68"/>
  <c r="AH21" i="68"/>
  <c r="AG21" i="68"/>
  <c r="AF21" i="68"/>
  <c r="AE21" i="68"/>
  <c r="AD21" i="68"/>
  <c r="AB21" i="68"/>
  <c r="AA21" i="68"/>
  <c r="N21" i="68"/>
  <c r="M21" i="68"/>
  <c r="AS20" i="68"/>
  <c r="AR20" i="68"/>
  <c r="AQ20" i="68"/>
  <c r="AH20" i="68"/>
  <c r="AG20" i="68"/>
  <c r="AF20" i="68"/>
  <c r="AE20" i="68"/>
  <c r="AD20" i="68"/>
  <c r="AB20" i="68"/>
  <c r="AA20" i="68"/>
  <c r="N20" i="68"/>
  <c r="M20" i="68"/>
  <c r="AS19" i="68"/>
  <c r="AR19" i="68"/>
  <c r="AQ19" i="68"/>
  <c r="AH19" i="68"/>
  <c r="AG19" i="68"/>
  <c r="AF19" i="68"/>
  <c r="AE19" i="68"/>
  <c r="AD19" i="68"/>
  <c r="AB19" i="68"/>
  <c r="AA19" i="68"/>
  <c r="N19" i="68"/>
  <c r="M19" i="68"/>
  <c r="BB18" i="68"/>
  <c r="BA18" i="68"/>
  <c r="AS18" i="68"/>
  <c r="AR18" i="68"/>
  <c r="AP18" i="68"/>
  <c r="AO18" i="68"/>
  <c r="AN18" i="68"/>
  <c r="AM18" i="68"/>
  <c r="AL18" i="68"/>
  <c r="AK18" i="68"/>
  <c r="AF18" i="68"/>
  <c r="BL18" i="68"/>
  <c r="Z18" i="68"/>
  <c r="BH18" i="68"/>
  <c r="Y18" i="68"/>
  <c r="AH18" i="68"/>
  <c r="BN18" i="68"/>
  <c r="X18" i="68"/>
  <c r="BF18" i="68"/>
  <c r="W18" i="68"/>
  <c r="BE18" i="68"/>
  <c r="V18" i="68"/>
  <c r="AG18" i="68"/>
  <c r="BM18" i="68"/>
  <c r="U18" i="68"/>
  <c r="BC18" i="68"/>
  <c r="T18" i="68"/>
  <c r="S18" i="68"/>
  <c r="R18" i="68"/>
  <c r="AZ18" i="68"/>
  <c r="Q18" i="68"/>
  <c r="AY18" i="68"/>
  <c r="P18" i="68"/>
  <c r="AX18" i="68"/>
  <c r="N18" i="68"/>
  <c r="AV18" i="68"/>
  <c r="L18" i="68"/>
  <c r="AT18" i="68"/>
  <c r="K18" i="68"/>
  <c r="M18" i="68"/>
  <c r="AU18" i="68"/>
  <c r="J18" i="68"/>
  <c r="I18" i="68"/>
  <c r="AQ18" i="68"/>
  <c r="AS17" i="68"/>
  <c r="AR17" i="68"/>
  <c r="AQ17" i="68"/>
  <c r="AH17" i="68"/>
  <c r="AG17" i="68"/>
  <c r="AF17" i="68"/>
  <c r="AE17" i="68"/>
  <c r="AD17" i="68"/>
  <c r="AB17" i="68"/>
  <c r="AA17" i="68"/>
  <c r="N17" i="68"/>
  <c r="M17" i="68"/>
  <c r="AS16" i="68"/>
  <c r="AR16" i="68"/>
  <c r="AQ16" i="68"/>
  <c r="AH16" i="68"/>
  <c r="AG16" i="68"/>
  <c r="AF16" i="68"/>
  <c r="AE16" i="68"/>
  <c r="AD16" i="68"/>
  <c r="AB16" i="68"/>
  <c r="AA16" i="68"/>
  <c r="N16" i="68"/>
  <c r="M16" i="68"/>
  <c r="AS15" i="68"/>
  <c r="AR15" i="68"/>
  <c r="AQ15" i="68"/>
  <c r="AH15" i="68"/>
  <c r="AG15" i="68"/>
  <c r="AF15" i="68"/>
  <c r="AE15" i="68"/>
  <c r="AD15" i="68"/>
  <c r="AB15" i="68"/>
  <c r="AA15" i="68"/>
  <c r="N15" i="68"/>
  <c r="M15" i="68"/>
  <c r="AS14" i="68"/>
  <c r="AR14" i="68"/>
  <c r="AQ14" i="68"/>
  <c r="AH14" i="68"/>
  <c r="AG14" i="68"/>
  <c r="AF14" i="68"/>
  <c r="AE14" i="68"/>
  <c r="AD14" i="68"/>
  <c r="AB14" i="68"/>
  <c r="AA14" i="68"/>
  <c r="N14" i="68"/>
  <c r="M14" i="68"/>
  <c r="AS13" i="68"/>
  <c r="AR13" i="68"/>
  <c r="AQ13" i="68"/>
  <c r="AH13" i="68"/>
  <c r="AG13" i="68"/>
  <c r="AF13" i="68"/>
  <c r="AE13" i="68"/>
  <c r="AD13" i="68"/>
  <c r="AB13" i="68"/>
  <c r="AA13" i="68"/>
  <c r="N13" i="68"/>
  <c r="M13" i="68"/>
  <c r="BB12" i="68"/>
  <c r="BA12" i="68"/>
  <c r="AS12" i="68"/>
  <c r="AR12" i="68"/>
  <c r="AP12" i="68"/>
  <c r="AO12" i="68"/>
  <c r="AN12" i="68"/>
  <c r="AM12" i="68"/>
  <c r="AL12" i="68"/>
  <c r="AK12" i="68"/>
  <c r="AF12" i="68"/>
  <c r="BL12" i="68"/>
  <c r="Z12" i="68"/>
  <c r="BH12" i="68"/>
  <c r="Y12" i="68"/>
  <c r="AH12" i="68"/>
  <c r="BN12" i="68"/>
  <c r="X12" i="68"/>
  <c r="BF12" i="68"/>
  <c r="W12" i="68"/>
  <c r="BE12" i="68"/>
  <c r="V12" i="68"/>
  <c r="AG12" i="68"/>
  <c r="BM12" i="68"/>
  <c r="U12" i="68"/>
  <c r="BC12" i="68"/>
  <c r="T12" i="68"/>
  <c r="S12" i="68"/>
  <c r="R12" i="68"/>
  <c r="AZ12" i="68"/>
  <c r="Q12" i="68"/>
  <c r="AY12" i="68"/>
  <c r="P12" i="68"/>
  <c r="AX12" i="68"/>
  <c r="N12" i="68"/>
  <c r="AV12" i="68"/>
  <c r="M12" i="68"/>
  <c r="AU12" i="68"/>
  <c r="L12" i="68"/>
  <c r="AT12" i="68"/>
  <c r="K12" i="68"/>
  <c r="J12" i="68"/>
  <c r="I12" i="68"/>
  <c r="AQ12" i="68"/>
  <c r="AS11" i="68"/>
  <c r="AR11" i="68"/>
  <c r="AQ11" i="68"/>
  <c r="AH11" i="68"/>
  <c r="AG11" i="68"/>
  <c r="AF11" i="68"/>
  <c r="AD11" i="68"/>
  <c r="AB11" i="68"/>
  <c r="AA11" i="68"/>
  <c r="N11" i="68"/>
  <c r="M11" i="68"/>
  <c r="AS10" i="68"/>
  <c r="AR10" i="68"/>
  <c r="AQ10" i="68"/>
  <c r="AH10" i="68"/>
  <c r="AG10" i="68"/>
  <c r="AF10" i="68"/>
  <c r="AE10" i="68"/>
  <c r="AD10" i="68"/>
  <c r="AB10" i="68"/>
  <c r="AA10" i="68"/>
  <c r="N10" i="68"/>
  <c r="M10" i="68"/>
  <c r="AS9" i="68"/>
  <c r="AR9" i="68"/>
  <c r="AQ9" i="68"/>
  <c r="AH9" i="68"/>
  <c r="AG9" i="68"/>
  <c r="AF9" i="68"/>
  <c r="AE9" i="68"/>
  <c r="AD9" i="68"/>
  <c r="AB9" i="68"/>
  <c r="AA9" i="68"/>
  <c r="N9" i="68"/>
  <c r="M9" i="68"/>
  <c r="AS8" i="68"/>
  <c r="AR8" i="68"/>
  <c r="AQ8" i="68"/>
  <c r="AH8" i="68"/>
  <c r="AG8" i="68"/>
  <c r="AF8" i="68"/>
  <c r="AE8" i="68"/>
  <c r="AD8" i="68"/>
  <c r="AB8" i="68"/>
  <c r="AA8" i="68"/>
  <c r="N8" i="68"/>
  <c r="M8" i="68"/>
  <c r="AS7" i="68"/>
  <c r="AR7" i="68"/>
  <c r="AQ7" i="68"/>
  <c r="AH7" i="68"/>
  <c r="AG7" i="68"/>
  <c r="AF7" i="68"/>
  <c r="AE7" i="68"/>
  <c r="AD7" i="68"/>
  <c r="AB7" i="68"/>
  <c r="AA7" i="68"/>
  <c r="N7" i="68"/>
  <c r="M7" i="68"/>
  <c r="BB6" i="68"/>
  <c r="BA6" i="68"/>
  <c r="AS6" i="68"/>
  <c r="AR6" i="68"/>
  <c r="AP6" i="68"/>
  <c r="AO6" i="68"/>
  <c r="AN6" i="68"/>
  <c r="AM6" i="68"/>
  <c r="AL6" i="68"/>
  <c r="AK6" i="68"/>
  <c r="AF6" i="68"/>
  <c r="BL6" i="68"/>
  <c r="Z6" i="68"/>
  <c r="BH6" i="68"/>
  <c r="Y6" i="68"/>
  <c r="AH6" i="68"/>
  <c r="BN6" i="68"/>
  <c r="X6" i="68"/>
  <c r="BF6" i="68"/>
  <c r="W6" i="68"/>
  <c r="BE6" i="68"/>
  <c r="V6" i="68"/>
  <c r="AG6" i="68"/>
  <c r="BM6" i="68"/>
  <c r="U6" i="68"/>
  <c r="BC6" i="68"/>
  <c r="T6" i="68"/>
  <c r="S6" i="68"/>
  <c r="R6" i="68"/>
  <c r="AZ6" i="68"/>
  <c r="Q6" i="68"/>
  <c r="AY6" i="68"/>
  <c r="P6" i="68"/>
  <c r="AX6" i="68"/>
  <c r="N6" i="68"/>
  <c r="AV6" i="68"/>
  <c r="M6" i="68"/>
  <c r="AU6" i="68"/>
  <c r="L6" i="68"/>
  <c r="AT6" i="68"/>
  <c r="K6" i="68"/>
  <c r="J6" i="68"/>
  <c r="I6" i="68"/>
  <c r="AQ6" i="68"/>
  <c r="BM4" i="68"/>
  <c r="BL4" i="68"/>
  <c r="BE4" i="68"/>
  <c r="BD4" i="68"/>
  <c r="BC4" i="68"/>
  <c r="AU4" i="68"/>
  <c r="AT4" i="68"/>
  <c r="AS4" i="68"/>
  <c r="CP59" i="69"/>
  <c r="CO59" i="69"/>
  <c r="CN59" i="69"/>
  <c r="CM59" i="69"/>
  <c r="CL59" i="69"/>
  <c r="CK59" i="69"/>
  <c r="CJ59" i="69"/>
  <c r="CI59" i="69"/>
  <c r="CH59" i="69"/>
  <c r="CG59" i="69"/>
  <c r="CF59" i="69"/>
  <c r="CE59" i="69"/>
  <c r="CD59" i="69"/>
  <c r="CC59" i="69"/>
  <c r="CB59" i="69"/>
  <c r="CA59" i="69"/>
  <c r="BZ59" i="69"/>
  <c r="BY59" i="69"/>
  <c r="BQ59" i="69"/>
  <c r="BP59" i="69"/>
  <c r="BO59" i="69"/>
  <c r="BN59" i="69"/>
  <c r="BM59" i="69"/>
  <c r="BL59" i="69"/>
  <c r="CP58" i="69"/>
  <c r="CO58" i="69"/>
  <c r="CN58" i="69"/>
  <c r="CM58" i="69"/>
  <c r="CL58" i="69"/>
  <c r="CK58" i="69"/>
  <c r="CJ58" i="69"/>
  <c r="CI58" i="69"/>
  <c r="CH58" i="69"/>
  <c r="CG58" i="69"/>
  <c r="CF58" i="69"/>
  <c r="CE58" i="69"/>
  <c r="CD58" i="69"/>
  <c r="CC58" i="69"/>
  <c r="CB58" i="69"/>
  <c r="CA58" i="69"/>
  <c r="BZ58" i="69"/>
  <c r="BY58" i="69"/>
  <c r="BQ58" i="69"/>
  <c r="BP58" i="69"/>
  <c r="BO58" i="69"/>
  <c r="BN58" i="69"/>
  <c r="BM58" i="69"/>
  <c r="BL58" i="69"/>
  <c r="BD58" i="69"/>
  <c r="DL58" i="69"/>
  <c r="BC58" i="69"/>
  <c r="DK58" i="69"/>
  <c r="BB58" i="69"/>
  <c r="DJ58" i="69"/>
  <c r="BA58" i="69"/>
  <c r="DI58" i="69"/>
  <c r="AZ58" i="69"/>
  <c r="DH58" i="69"/>
  <c r="AY58" i="69"/>
  <c r="DG58" i="69"/>
  <c r="AX58" i="69"/>
  <c r="DF58" i="69"/>
  <c r="AW58" i="69"/>
  <c r="DE58" i="69"/>
  <c r="AV58" i="69"/>
  <c r="DD58" i="69"/>
  <c r="AN58" i="69"/>
  <c r="CW58" i="69"/>
  <c r="AM58" i="69"/>
  <c r="CV58" i="69"/>
  <c r="L58" i="69"/>
  <c r="DL56" i="69"/>
  <c r="DK56" i="69"/>
  <c r="DJ56" i="69"/>
  <c r="DI56" i="69"/>
  <c r="DH56" i="69"/>
  <c r="DG56" i="69"/>
  <c r="DF56" i="69"/>
  <c r="DE56" i="69"/>
  <c r="DD56" i="69"/>
  <c r="DC56" i="69"/>
  <c r="DA56" i="69"/>
  <c r="CZ56" i="69"/>
  <c r="CY56" i="69"/>
  <c r="CX56" i="69"/>
  <c r="CW56" i="69"/>
  <c r="CV56" i="69"/>
  <c r="CU56" i="69"/>
  <c r="CT56" i="69"/>
  <c r="CS56" i="69"/>
  <c r="CR56" i="69"/>
  <c r="CQ56" i="69"/>
  <c r="CP56" i="69"/>
  <c r="CO56" i="69"/>
  <c r="CN56" i="69"/>
  <c r="CM56" i="69"/>
  <c r="CL56" i="69"/>
  <c r="CK56" i="69"/>
  <c r="CJ56" i="69"/>
  <c r="CI56" i="69"/>
  <c r="CH56" i="69"/>
  <c r="CG56" i="69"/>
  <c r="CF56" i="69"/>
  <c r="CE56" i="69"/>
  <c r="CD56" i="69"/>
  <c r="CC56" i="69"/>
  <c r="CB56" i="69"/>
  <c r="CA56" i="69"/>
  <c r="BZ56" i="69"/>
  <c r="BY56" i="69"/>
  <c r="BW56" i="69"/>
  <c r="BU56" i="69"/>
  <c r="BT56" i="69"/>
  <c r="BS56" i="69"/>
  <c r="BR56" i="69"/>
  <c r="BQ56" i="69"/>
  <c r="BP56" i="69"/>
  <c r="BO56" i="69"/>
  <c r="BN56" i="69"/>
  <c r="BM56" i="69"/>
  <c r="BL56" i="69"/>
  <c r="BI56" i="69"/>
  <c r="DQ56" i="69"/>
  <c r="BH56" i="69"/>
  <c r="DP56" i="69"/>
  <c r="BG56" i="69"/>
  <c r="DO56" i="69"/>
  <c r="BF56" i="69"/>
  <c r="DN56" i="69"/>
  <c r="BE56" i="69"/>
  <c r="DM56" i="69"/>
  <c r="N56" i="69"/>
  <c r="M56" i="69"/>
  <c r="BV56" i="69"/>
  <c r="BT55" i="69"/>
  <c r="BS55" i="69"/>
  <c r="BR55" i="69"/>
  <c r="BI55" i="69"/>
  <c r="BH55" i="69"/>
  <c r="BG55" i="69"/>
  <c r="BG51" i="69"/>
  <c r="DO51" i="69"/>
  <c r="BF55" i="69"/>
  <c r="BE55" i="69"/>
  <c r="N55" i="69"/>
  <c r="M55" i="69"/>
  <c r="BT54" i="69"/>
  <c r="BS54" i="69"/>
  <c r="BR54" i="69"/>
  <c r="BI54" i="69"/>
  <c r="BH54" i="69"/>
  <c r="BG54" i="69"/>
  <c r="BF54" i="69"/>
  <c r="BE54" i="69"/>
  <c r="N54" i="69"/>
  <c r="M54" i="69"/>
  <c r="BT53" i="69"/>
  <c r="BS53" i="69"/>
  <c r="BR53" i="69"/>
  <c r="BI53" i="69"/>
  <c r="BH53" i="69"/>
  <c r="BG53" i="69"/>
  <c r="BF53" i="69"/>
  <c r="BE53" i="69"/>
  <c r="N53" i="69"/>
  <c r="M53" i="69"/>
  <c r="BT52" i="69"/>
  <c r="BS52" i="69"/>
  <c r="BR52" i="69"/>
  <c r="BI52" i="69"/>
  <c r="BH52" i="69"/>
  <c r="BG52" i="69"/>
  <c r="BF52" i="69"/>
  <c r="BF51" i="69"/>
  <c r="DN51" i="69"/>
  <c r="BE52" i="69"/>
  <c r="N52" i="69"/>
  <c r="M52" i="69"/>
  <c r="DL51" i="69"/>
  <c r="DK51" i="69"/>
  <c r="DJ51" i="69"/>
  <c r="DI51" i="69"/>
  <c r="DH51" i="69"/>
  <c r="DG51" i="69"/>
  <c r="DF51" i="69"/>
  <c r="DE51" i="69"/>
  <c r="DD51" i="69"/>
  <c r="DC51" i="69"/>
  <c r="CV51" i="69"/>
  <c r="CU51" i="69"/>
  <c r="CP51" i="69"/>
  <c r="CO51" i="69"/>
  <c r="CN51" i="69"/>
  <c r="CM51" i="69"/>
  <c r="CL51" i="69"/>
  <c r="CK51" i="69"/>
  <c r="CJ51" i="69"/>
  <c r="CI51" i="69"/>
  <c r="CH51" i="69"/>
  <c r="CG51" i="69"/>
  <c r="CF51" i="69"/>
  <c r="CE51" i="69"/>
  <c r="CD51" i="69"/>
  <c r="CC51" i="69"/>
  <c r="CB51" i="69"/>
  <c r="CA51" i="69"/>
  <c r="BZ51" i="69"/>
  <c r="BY51" i="69"/>
  <c r="BQ51" i="69"/>
  <c r="BP51" i="69"/>
  <c r="BO51" i="69"/>
  <c r="BN51" i="69"/>
  <c r="BM51" i="69"/>
  <c r="BL51" i="69"/>
  <c r="BE51" i="69"/>
  <c r="DM51" i="69"/>
  <c r="AR51" i="69"/>
  <c r="DA51" i="69"/>
  <c r="AQ51" i="69"/>
  <c r="CZ51" i="69"/>
  <c r="AP51" i="69"/>
  <c r="BI51" i="69"/>
  <c r="DQ51" i="69"/>
  <c r="AO51" i="69"/>
  <c r="CX51" i="69"/>
  <c r="AN51" i="69"/>
  <c r="CW51" i="69"/>
  <c r="AM51" i="69"/>
  <c r="AL51" i="69"/>
  <c r="AK51" i="69"/>
  <c r="CT51" i="69"/>
  <c r="AJ51" i="69"/>
  <c r="CS51" i="69"/>
  <c r="AI51" i="69"/>
  <c r="CR51" i="69"/>
  <c r="AH51" i="69"/>
  <c r="CQ51" i="69"/>
  <c r="L51" i="69"/>
  <c r="BU51" i="69"/>
  <c r="K51" i="69"/>
  <c r="BT51" i="69"/>
  <c r="J51" i="69"/>
  <c r="BS51" i="69"/>
  <c r="I51" i="69"/>
  <c r="BR51" i="69"/>
  <c r="BT50" i="69"/>
  <c r="BS50" i="69"/>
  <c r="BR50" i="69"/>
  <c r="BI50" i="69"/>
  <c r="BH50" i="69"/>
  <c r="BG50" i="69"/>
  <c r="BF50" i="69"/>
  <c r="BE50" i="69"/>
  <c r="N50" i="69"/>
  <c r="M50" i="69"/>
  <c r="BT49" i="69"/>
  <c r="BS49" i="69"/>
  <c r="BR49" i="69"/>
  <c r="BI49" i="69"/>
  <c r="BH49" i="69"/>
  <c r="BG49" i="69"/>
  <c r="BF49" i="69"/>
  <c r="BE49" i="69"/>
  <c r="N49" i="69"/>
  <c r="M49" i="69"/>
  <c r="BT48" i="69"/>
  <c r="BS48" i="69"/>
  <c r="BR48" i="69"/>
  <c r="BI48" i="69"/>
  <c r="BH48" i="69"/>
  <c r="BG48" i="69"/>
  <c r="BF48" i="69"/>
  <c r="BE48" i="69"/>
  <c r="N48" i="69"/>
  <c r="M48" i="69"/>
  <c r="BT47" i="69"/>
  <c r="BS47" i="69"/>
  <c r="BR47" i="69"/>
  <c r="BI47" i="69"/>
  <c r="BH47" i="69"/>
  <c r="BG47" i="69"/>
  <c r="BF47" i="69"/>
  <c r="BE47" i="69"/>
  <c r="N47" i="69"/>
  <c r="M47" i="69"/>
  <c r="CP46" i="69"/>
  <c r="CO46" i="69"/>
  <c r="CN46" i="69"/>
  <c r="CM46" i="69"/>
  <c r="CL46" i="69"/>
  <c r="CK46" i="69"/>
  <c r="CJ46" i="69"/>
  <c r="CI46" i="69"/>
  <c r="CH46" i="69"/>
  <c r="CG46" i="69"/>
  <c r="CF46" i="69"/>
  <c r="CE46" i="69"/>
  <c r="CD46" i="69"/>
  <c r="CC46" i="69"/>
  <c r="CB46" i="69"/>
  <c r="CA46" i="69"/>
  <c r="BZ46" i="69"/>
  <c r="BY46" i="69"/>
  <c r="BU46" i="69"/>
  <c r="BT46" i="69"/>
  <c r="BQ46" i="69"/>
  <c r="BP46" i="69"/>
  <c r="BO46" i="69"/>
  <c r="BN46" i="69"/>
  <c r="BM46" i="69"/>
  <c r="BL46" i="69"/>
  <c r="BD46" i="69"/>
  <c r="DL46" i="69"/>
  <c r="BC46" i="69"/>
  <c r="DK46" i="69"/>
  <c r="BB46" i="69"/>
  <c r="DJ46" i="69"/>
  <c r="BA46" i="69"/>
  <c r="DI46" i="69"/>
  <c r="AZ46" i="69"/>
  <c r="DH46" i="69"/>
  <c r="AY46" i="69"/>
  <c r="DG46" i="69"/>
  <c r="AX46" i="69"/>
  <c r="DF46" i="69"/>
  <c r="AW46" i="69"/>
  <c r="DE46" i="69"/>
  <c r="AV46" i="69"/>
  <c r="DD46" i="69"/>
  <c r="AU46" i="69"/>
  <c r="DC46" i="69"/>
  <c r="AR46" i="69"/>
  <c r="DA46" i="69"/>
  <c r="AQ46" i="69"/>
  <c r="CZ46" i="69"/>
  <c r="AP46" i="69"/>
  <c r="BI46" i="69"/>
  <c r="DQ46" i="69"/>
  <c r="AO46" i="69"/>
  <c r="AO58" i="69"/>
  <c r="CX58" i="69"/>
  <c r="AN46" i="69"/>
  <c r="BH46" i="69"/>
  <c r="DP46" i="69"/>
  <c r="AM46" i="69"/>
  <c r="CV46" i="69"/>
  <c r="AL46" i="69"/>
  <c r="CU46" i="69"/>
  <c r="AK46" i="69"/>
  <c r="CT46" i="69"/>
  <c r="AJ46" i="69"/>
  <c r="CS46" i="69"/>
  <c r="AI46" i="69"/>
  <c r="CR46" i="69"/>
  <c r="AH46" i="69"/>
  <c r="CQ46" i="69"/>
  <c r="L46" i="69"/>
  <c r="K46" i="69"/>
  <c r="K58" i="69"/>
  <c r="J46" i="69"/>
  <c r="BS46" i="69"/>
  <c r="I46" i="69"/>
  <c r="BR46" i="69"/>
  <c r="DA45" i="69"/>
  <c r="CZ45" i="69"/>
  <c r="CY45" i="69"/>
  <c r="CX45" i="69"/>
  <c r="CW45" i="69"/>
  <c r="CV45" i="69"/>
  <c r="CU45" i="69"/>
  <c r="CT45" i="69"/>
  <c r="CS45" i="69"/>
  <c r="CR45" i="69"/>
  <c r="CQ45" i="69"/>
  <c r="CP45" i="69"/>
  <c r="CO45" i="69"/>
  <c r="CN45" i="69"/>
  <c r="CM45" i="69"/>
  <c r="CL45" i="69"/>
  <c r="CK45" i="69"/>
  <c r="CJ45" i="69"/>
  <c r="CI45" i="69"/>
  <c r="CH45" i="69"/>
  <c r="CG45" i="69"/>
  <c r="CF45" i="69"/>
  <c r="CE45" i="69"/>
  <c r="CD45" i="69"/>
  <c r="CC45" i="69"/>
  <c r="CB45" i="69"/>
  <c r="CA45" i="69"/>
  <c r="BZ45" i="69"/>
  <c r="BY45" i="69"/>
  <c r="BU45" i="69"/>
  <c r="BT45" i="69"/>
  <c r="BS45" i="69"/>
  <c r="BR45" i="69"/>
  <c r="BQ45" i="69"/>
  <c r="BP45" i="69"/>
  <c r="BO45" i="69"/>
  <c r="BN45" i="69"/>
  <c r="BM45" i="69"/>
  <c r="BL45" i="69"/>
  <c r="BI45" i="69"/>
  <c r="DQ45" i="69"/>
  <c r="BH45" i="69"/>
  <c r="DP45" i="69"/>
  <c r="BG45" i="69"/>
  <c r="DO45" i="69"/>
  <c r="BF45" i="69"/>
  <c r="DN45" i="69"/>
  <c r="BE45" i="69"/>
  <c r="DM45" i="69"/>
  <c r="BD45" i="69"/>
  <c r="DL45" i="69"/>
  <c r="BC45" i="69"/>
  <c r="DK45" i="69"/>
  <c r="BB45" i="69"/>
  <c r="DJ45" i="69"/>
  <c r="BA45" i="69"/>
  <c r="DI45" i="69"/>
  <c r="AZ45" i="69"/>
  <c r="DH45" i="69"/>
  <c r="AY45" i="69"/>
  <c r="DG45" i="69"/>
  <c r="AX45" i="69"/>
  <c r="DF45" i="69"/>
  <c r="AW45" i="69"/>
  <c r="DE45" i="69"/>
  <c r="AV45" i="69"/>
  <c r="DD45" i="69"/>
  <c r="AU45" i="69"/>
  <c r="DC45" i="69"/>
  <c r="N45" i="69"/>
  <c r="BW45" i="69"/>
  <c r="M45" i="69"/>
  <c r="BV45" i="69"/>
  <c r="DN44" i="69"/>
  <c r="DM44" i="69"/>
  <c r="DL44" i="69"/>
  <c r="DK44" i="69"/>
  <c r="DJ44" i="69"/>
  <c r="DI44" i="69"/>
  <c r="DH44" i="69"/>
  <c r="DG44" i="69"/>
  <c r="DF44" i="69"/>
  <c r="DE44" i="69"/>
  <c r="DD44" i="69"/>
  <c r="DC44" i="69"/>
  <c r="DA44" i="69"/>
  <c r="CZ44" i="69"/>
  <c r="CY44" i="69"/>
  <c r="CX44" i="69"/>
  <c r="CW44" i="69"/>
  <c r="CV44" i="69"/>
  <c r="CU44" i="69"/>
  <c r="CT44" i="69"/>
  <c r="CS44" i="69"/>
  <c r="CR44" i="69"/>
  <c r="CQ44" i="69"/>
  <c r="CP44" i="69"/>
  <c r="CO44" i="69"/>
  <c r="CN44" i="69"/>
  <c r="CM44" i="69"/>
  <c r="CL44" i="69"/>
  <c r="CK44" i="69"/>
  <c r="CJ44" i="69"/>
  <c r="CI44" i="69"/>
  <c r="CH44" i="69"/>
  <c r="CG44" i="69"/>
  <c r="CF44" i="69"/>
  <c r="CE44" i="69"/>
  <c r="CD44" i="69"/>
  <c r="CC44" i="69"/>
  <c r="CB44" i="69"/>
  <c r="CA44" i="69"/>
  <c r="BZ44" i="69"/>
  <c r="BY44" i="69"/>
  <c r="BV44" i="69"/>
  <c r="BU44" i="69"/>
  <c r="BT44" i="69"/>
  <c r="BS44" i="69"/>
  <c r="BR44" i="69"/>
  <c r="BQ44" i="69"/>
  <c r="BP44" i="69"/>
  <c r="BO44" i="69"/>
  <c r="BN44" i="69"/>
  <c r="BM44" i="69"/>
  <c r="BL44" i="69"/>
  <c r="BI44" i="69"/>
  <c r="DQ44" i="69"/>
  <c r="BH44" i="69"/>
  <c r="DP44" i="69"/>
  <c r="BG44" i="69"/>
  <c r="DO44" i="69"/>
  <c r="N44" i="69"/>
  <c r="BW44" i="69"/>
  <c r="M44" i="69"/>
  <c r="BT43" i="69"/>
  <c r="BS43" i="69"/>
  <c r="BR43" i="69"/>
  <c r="BQ43" i="69"/>
  <c r="BP43" i="69"/>
  <c r="BO43" i="69"/>
  <c r="BN43" i="69"/>
  <c r="BM43" i="69"/>
  <c r="BL43" i="69"/>
  <c r="BD43" i="69"/>
  <c r="BC43" i="69"/>
  <c r="BB43" i="69"/>
  <c r="BA43" i="69"/>
  <c r="AZ43" i="69"/>
  <c r="AY43" i="69"/>
  <c r="AX43" i="69"/>
  <c r="AW43" i="69"/>
  <c r="AW38" i="69"/>
  <c r="DE38" i="69"/>
  <c r="AV43" i="69"/>
  <c r="AU43" i="69"/>
  <c r="N43" i="69"/>
  <c r="M43" i="69"/>
  <c r="BT42" i="69"/>
  <c r="BS42" i="69"/>
  <c r="BR42" i="69"/>
  <c r="BQ42" i="69"/>
  <c r="BP42" i="69"/>
  <c r="BO42" i="69"/>
  <c r="BN42" i="69"/>
  <c r="BM42" i="69"/>
  <c r="BL42" i="69"/>
  <c r="BD42" i="69"/>
  <c r="BC42" i="69"/>
  <c r="BB42" i="69"/>
  <c r="BA42" i="69"/>
  <c r="AZ42" i="69"/>
  <c r="AY42" i="69"/>
  <c r="AX42" i="69"/>
  <c r="AW42" i="69"/>
  <c r="AV42" i="69"/>
  <c r="AU42" i="69"/>
  <c r="N42" i="69"/>
  <c r="M42" i="69"/>
  <c r="BT41" i="69"/>
  <c r="BS41" i="69"/>
  <c r="BR41" i="69"/>
  <c r="BQ41" i="69"/>
  <c r="BP41" i="69"/>
  <c r="BO41" i="69"/>
  <c r="BN41" i="69"/>
  <c r="BM41" i="69"/>
  <c r="BL41" i="69"/>
  <c r="BD41" i="69"/>
  <c r="BC41" i="69"/>
  <c r="BB41" i="69"/>
  <c r="BA41" i="69"/>
  <c r="AZ41" i="69"/>
  <c r="AY41" i="69"/>
  <c r="AY38" i="69"/>
  <c r="DG38" i="69"/>
  <c r="AX41" i="69"/>
  <c r="AX38" i="69"/>
  <c r="DF38" i="69"/>
  <c r="AW41" i="69"/>
  <c r="AV41" i="69"/>
  <c r="AU41" i="69"/>
  <c r="N41" i="69"/>
  <c r="M41" i="69"/>
  <c r="BT40" i="69"/>
  <c r="BS40" i="69"/>
  <c r="BR40" i="69"/>
  <c r="BQ40" i="69"/>
  <c r="BP40" i="69"/>
  <c r="BO40" i="69"/>
  <c r="BN40" i="69"/>
  <c r="BM40" i="69"/>
  <c r="BL40" i="69"/>
  <c r="BD40" i="69"/>
  <c r="BD38" i="69"/>
  <c r="DL38" i="69"/>
  <c r="BC40" i="69"/>
  <c r="BC38" i="69"/>
  <c r="DK38" i="69"/>
  <c r="BB40" i="69"/>
  <c r="BA40" i="69"/>
  <c r="AZ40" i="69"/>
  <c r="AY40" i="69"/>
  <c r="AX40" i="69"/>
  <c r="AW40" i="69"/>
  <c r="AV40" i="69"/>
  <c r="AU40" i="69"/>
  <c r="N40" i="69"/>
  <c r="M40" i="69"/>
  <c r="BT39" i="69"/>
  <c r="BS39" i="69"/>
  <c r="BR39" i="69"/>
  <c r="BQ39" i="69"/>
  <c r="BP39" i="69"/>
  <c r="BO39" i="69"/>
  <c r="BN39" i="69"/>
  <c r="BM39" i="69"/>
  <c r="BL39" i="69"/>
  <c r="BD39" i="69"/>
  <c r="BC39" i="69"/>
  <c r="BB39" i="69"/>
  <c r="BA39" i="69"/>
  <c r="AZ39" i="69"/>
  <c r="AZ38" i="69"/>
  <c r="DH38" i="69"/>
  <c r="AY39" i="69"/>
  <c r="AX39" i="69"/>
  <c r="AW39" i="69"/>
  <c r="AV39" i="69"/>
  <c r="AU39" i="69"/>
  <c r="AU38" i="69"/>
  <c r="DC38" i="69"/>
  <c r="N39" i="69"/>
  <c r="M39" i="69"/>
  <c r="DA38" i="69"/>
  <c r="CZ38" i="69"/>
  <c r="CY38" i="69"/>
  <c r="CX38" i="69"/>
  <c r="CW38" i="69"/>
  <c r="CV38" i="69"/>
  <c r="CU38" i="69"/>
  <c r="CT38" i="69"/>
  <c r="CS38" i="69"/>
  <c r="CR38" i="69"/>
  <c r="CQ38" i="69"/>
  <c r="CP38" i="69"/>
  <c r="CO38" i="69"/>
  <c r="CN38" i="69"/>
  <c r="CM38" i="69"/>
  <c r="CL38" i="69"/>
  <c r="CK38" i="69"/>
  <c r="CJ38" i="69"/>
  <c r="CI38" i="69"/>
  <c r="CH38" i="69"/>
  <c r="CG38" i="69"/>
  <c r="CF38" i="69"/>
  <c r="CE38" i="69"/>
  <c r="CD38" i="69"/>
  <c r="CC38" i="69"/>
  <c r="CB38" i="69"/>
  <c r="CA38" i="69"/>
  <c r="BZ38" i="69"/>
  <c r="BY38" i="69"/>
  <c r="BT38" i="69"/>
  <c r="BS38" i="69"/>
  <c r="BQ38" i="69"/>
  <c r="BP38" i="69"/>
  <c r="BO38" i="69"/>
  <c r="BN38" i="69"/>
  <c r="BM38" i="69"/>
  <c r="BL38" i="69"/>
  <c r="BI38" i="69"/>
  <c r="DQ38" i="69"/>
  <c r="BH38" i="69"/>
  <c r="DP38" i="69"/>
  <c r="BG38" i="69"/>
  <c r="DO38" i="69"/>
  <c r="BF38" i="69"/>
  <c r="DN38" i="69"/>
  <c r="BE38" i="69"/>
  <c r="DM38" i="69"/>
  <c r="BB38" i="69"/>
  <c r="DJ38" i="69"/>
  <c r="BA38" i="69"/>
  <c r="DI38" i="69"/>
  <c r="N38" i="69"/>
  <c r="BW38" i="69"/>
  <c r="M38" i="69"/>
  <c r="BV38" i="69"/>
  <c r="L38" i="69"/>
  <c r="BU38" i="69"/>
  <c r="K38" i="69"/>
  <c r="J38" i="69"/>
  <c r="I38" i="69"/>
  <c r="BR38" i="69"/>
  <c r="BT37" i="69"/>
  <c r="BS37" i="69"/>
  <c r="BR37" i="69"/>
  <c r="BQ37" i="69"/>
  <c r="BP37" i="69"/>
  <c r="BO37" i="69"/>
  <c r="BN37" i="69"/>
  <c r="BM37" i="69"/>
  <c r="BL37" i="69"/>
  <c r="BD37" i="69"/>
  <c r="BC37" i="69"/>
  <c r="BC32" i="69"/>
  <c r="DK32" i="69"/>
  <c r="BB37" i="69"/>
  <c r="BA37" i="69"/>
  <c r="AZ37" i="69"/>
  <c r="AY37" i="69"/>
  <c r="AX37" i="69"/>
  <c r="AW37" i="69"/>
  <c r="AV37" i="69"/>
  <c r="AU37" i="69"/>
  <c r="N37" i="69"/>
  <c r="M37" i="69"/>
  <c r="BT36" i="69"/>
  <c r="BS36" i="69"/>
  <c r="BR36" i="69"/>
  <c r="BQ36" i="69"/>
  <c r="BP36" i="69"/>
  <c r="BO36" i="69"/>
  <c r="BN36" i="69"/>
  <c r="BM36" i="69"/>
  <c r="BL36" i="69"/>
  <c r="BD36" i="69"/>
  <c r="BC36" i="69"/>
  <c r="BB36" i="69"/>
  <c r="BA36" i="69"/>
  <c r="AZ36" i="69"/>
  <c r="AY36" i="69"/>
  <c r="AX36" i="69"/>
  <c r="AW36" i="69"/>
  <c r="AV36" i="69"/>
  <c r="AU36" i="69"/>
  <c r="N36" i="69"/>
  <c r="M36" i="69"/>
  <c r="BT35" i="69"/>
  <c r="BS35" i="69"/>
  <c r="BR35" i="69"/>
  <c r="BQ35" i="69"/>
  <c r="BP35" i="69"/>
  <c r="BO35" i="69"/>
  <c r="BN35" i="69"/>
  <c r="BM35" i="69"/>
  <c r="BL35" i="69"/>
  <c r="BD35" i="69"/>
  <c r="BD32" i="69"/>
  <c r="DL32" i="69"/>
  <c r="BC35" i="69"/>
  <c r="BB35" i="69"/>
  <c r="BA35" i="69"/>
  <c r="AZ35" i="69"/>
  <c r="AY35" i="69"/>
  <c r="AX35" i="69"/>
  <c r="AW35" i="69"/>
  <c r="AW32" i="69"/>
  <c r="DE32" i="69"/>
  <c r="AV35" i="69"/>
  <c r="AU35" i="69"/>
  <c r="N35" i="69"/>
  <c r="M35" i="69"/>
  <c r="BT34" i="69"/>
  <c r="BS34" i="69"/>
  <c r="BR34" i="69"/>
  <c r="BQ34" i="69"/>
  <c r="BP34" i="69"/>
  <c r="BO34" i="69"/>
  <c r="BN34" i="69"/>
  <c r="BM34" i="69"/>
  <c r="BL34" i="69"/>
  <c r="BD34" i="69"/>
  <c r="BC34" i="69"/>
  <c r="BB34" i="69"/>
  <c r="BB32" i="69"/>
  <c r="DJ32" i="69"/>
  <c r="BA34" i="69"/>
  <c r="BA32" i="69"/>
  <c r="DI32" i="69"/>
  <c r="AZ34" i="69"/>
  <c r="AY34" i="69"/>
  <c r="AX34" i="69"/>
  <c r="AW34" i="69"/>
  <c r="AV34" i="69"/>
  <c r="AU34" i="69"/>
  <c r="N34" i="69"/>
  <c r="M34" i="69"/>
  <c r="BT33" i="69"/>
  <c r="BS33" i="69"/>
  <c r="BR33" i="69"/>
  <c r="BQ33" i="69"/>
  <c r="BP33" i="69"/>
  <c r="BO33" i="69"/>
  <c r="BN33" i="69"/>
  <c r="BM33" i="69"/>
  <c r="BL33" i="69"/>
  <c r="BD33" i="69"/>
  <c r="BC33" i="69"/>
  <c r="BB33" i="69"/>
  <c r="BA33" i="69"/>
  <c r="AZ33" i="69"/>
  <c r="AY33" i="69"/>
  <c r="AX33" i="69"/>
  <c r="AX32" i="69"/>
  <c r="DF32" i="69"/>
  <c r="AW33" i="69"/>
  <c r="AV33" i="69"/>
  <c r="AU33" i="69"/>
  <c r="N33" i="69"/>
  <c r="M33" i="69"/>
  <c r="DA32" i="69"/>
  <c r="CZ32" i="69"/>
  <c r="CY32" i="69"/>
  <c r="CX32" i="69"/>
  <c r="CW32" i="69"/>
  <c r="CV32" i="69"/>
  <c r="CU32" i="69"/>
  <c r="CT32" i="69"/>
  <c r="CS32" i="69"/>
  <c r="CR32" i="69"/>
  <c r="CQ32" i="69"/>
  <c r="CP32" i="69"/>
  <c r="CO32" i="69"/>
  <c r="CN32" i="69"/>
  <c r="CM32" i="69"/>
  <c r="CL32" i="69"/>
  <c r="CK32" i="69"/>
  <c r="CJ32" i="69"/>
  <c r="CI32" i="69"/>
  <c r="CH32" i="69"/>
  <c r="CG32" i="69"/>
  <c r="CF32" i="69"/>
  <c r="CE32" i="69"/>
  <c r="CD32" i="69"/>
  <c r="CC32" i="69"/>
  <c r="CB32" i="69"/>
  <c r="CA32" i="69"/>
  <c r="BZ32" i="69"/>
  <c r="BY32" i="69"/>
  <c r="BR32" i="69"/>
  <c r="BQ32" i="69"/>
  <c r="BP32" i="69"/>
  <c r="BO32" i="69"/>
  <c r="BN32" i="69"/>
  <c r="BM32" i="69"/>
  <c r="BL32" i="69"/>
  <c r="BI32" i="69"/>
  <c r="DQ32" i="69"/>
  <c r="BH32" i="69"/>
  <c r="DP32" i="69"/>
  <c r="BG32" i="69"/>
  <c r="DO32" i="69"/>
  <c r="BF32" i="69"/>
  <c r="DN32" i="69"/>
  <c r="BE32" i="69"/>
  <c r="DM32" i="69"/>
  <c r="AZ32" i="69"/>
  <c r="DH32" i="69"/>
  <c r="AY32" i="69"/>
  <c r="DG32" i="69"/>
  <c r="L32" i="69"/>
  <c r="BU32" i="69"/>
  <c r="K32" i="69"/>
  <c r="M32" i="69"/>
  <c r="BV32" i="69"/>
  <c r="J32" i="69"/>
  <c r="BS32" i="69"/>
  <c r="I32" i="69"/>
  <c r="BT31" i="69"/>
  <c r="BS31" i="69"/>
  <c r="BR31" i="69"/>
  <c r="BQ31" i="69"/>
  <c r="BP31" i="69"/>
  <c r="BO31" i="69"/>
  <c r="BN31" i="69"/>
  <c r="BM31" i="69"/>
  <c r="BL31" i="69"/>
  <c r="BI31" i="69"/>
  <c r="BH31" i="69"/>
  <c r="BG31" i="69"/>
  <c r="BF31" i="69"/>
  <c r="BE31" i="69"/>
  <c r="BD31" i="69"/>
  <c r="BC31" i="69"/>
  <c r="BB31" i="69"/>
  <c r="BA31" i="69"/>
  <c r="AZ31" i="69"/>
  <c r="AY31" i="69"/>
  <c r="AX31" i="69"/>
  <c r="AW31" i="69"/>
  <c r="AV31" i="69"/>
  <c r="AU31" i="69"/>
  <c r="N31" i="69"/>
  <c r="M31" i="69"/>
  <c r="BT30" i="69"/>
  <c r="BS30" i="69"/>
  <c r="BR30" i="69"/>
  <c r="BQ30" i="69"/>
  <c r="BP30" i="69"/>
  <c r="BO30" i="69"/>
  <c r="BN30" i="69"/>
  <c r="BM30" i="69"/>
  <c r="BL30" i="69"/>
  <c r="BI30" i="69"/>
  <c r="BH30" i="69"/>
  <c r="BG30" i="69"/>
  <c r="BF30" i="69"/>
  <c r="BE30" i="69"/>
  <c r="BD30" i="69"/>
  <c r="BC30" i="69"/>
  <c r="BB30" i="69"/>
  <c r="BA30" i="69"/>
  <c r="AZ30" i="69"/>
  <c r="AZ26" i="69"/>
  <c r="DH26" i="69"/>
  <c r="AY30" i="69"/>
  <c r="AX30" i="69"/>
  <c r="AW30" i="69"/>
  <c r="AV30" i="69"/>
  <c r="AU30" i="69"/>
  <c r="N30" i="69"/>
  <c r="M30" i="69"/>
  <c r="BT29" i="69"/>
  <c r="BS29" i="69"/>
  <c r="BR29" i="69"/>
  <c r="BQ29" i="69"/>
  <c r="BP29" i="69"/>
  <c r="BO29" i="69"/>
  <c r="BN29" i="69"/>
  <c r="BM29" i="69"/>
  <c r="BL29" i="69"/>
  <c r="BI29" i="69"/>
  <c r="BH29" i="69"/>
  <c r="BG29" i="69"/>
  <c r="BF29" i="69"/>
  <c r="BE29" i="69"/>
  <c r="BD29" i="69"/>
  <c r="BC29" i="69"/>
  <c r="BB29" i="69"/>
  <c r="BB26" i="69"/>
  <c r="DJ26" i="69"/>
  <c r="BA29" i="69"/>
  <c r="BA26" i="69"/>
  <c r="DI26" i="69"/>
  <c r="AZ29" i="69"/>
  <c r="AY29" i="69"/>
  <c r="AX29" i="69"/>
  <c r="AW29" i="69"/>
  <c r="AV29" i="69"/>
  <c r="AU29" i="69"/>
  <c r="N29" i="69"/>
  <c r="M29" i="69"/>
  <c r="BT28" i="69"/>
  <c r="BS28" i="69"/>
  <c r="BR28" i="69"/>
  <c r="BQ28" i="69"/>
  <c r="BP28" i="69"/>
  <c r="BO28" i="69"/>
  <c r="BN28" i="69"/>
  <c r="BM28" i="69"/>
  <c r="BL28" i="69"/>
  <c r="BI28" i="69"/>
  <c r="BH28" i="69"/>
  <c r="BG28" i="69"/>
  <c r="BF28" i="69"/>
  <c r="BE28" i="69"/>
  <c r="BD28" i="69"/>
  <c r="BD26" i="69"/>
  <c r="DL26" i="69"/>
  <c r="BC28" i="69"/>
  <c r="BC26" i="69"/>
  <c r="DK26" i="69"/>
  <c r="BB28" i="69"/>
  <c r="BA28" i="69"/>
  <c r="AZ28" i="69"/>
  <c r="AY28" i="69"/>
  <c r="AX28" i="69"/>
  <c r="AW28" i="69"/>
  <c r="AV28" i="69"/>
  <c r="AU28" i="69"/>
  <c r="AU26" i="69"/>
  <c r="DC26" i="69"/>
  <c r="N28" i="69"/>
  <c r="M28" i="69"/>
  <c r="BT27" i="69"/>
  <c r="BS27" i="69"/>
  <c r="BR27" i="69"/>
  <c r="BQ27" i="69"/>
  <c r="BP27" i="69"/>
  <c r="BO27" i="69"/>
  <c r="BN27" i="69"/>
  <c r="BM27" i="69"/>
  <c r="BL27" i="69"/>
  <c r="BI27" i="69"/>
  <c r="BH27" i="69"/>
  <c r="BG27" i="69"/>
  <c r="BF27" i="69"/>
  <c r="BE27" i="69"/>
  <c r="BD27" i="69"/>
  <c r="BC27" i="69"/>
  <c r="BB27" i="69"/>
  <c r="BA27" i="69"/>
  <c r="AZ27" i="69"/>
  <c r="AY27" i="69"/>
  <c r="AX27" i="69"/>
  <c r="AW27" i="69"/>
  <c r="AW26" i="69"/>
  <c r="DE26" i="69"/>
  <c r="AV27" i="69"/>
  <c r="AU27" i="69"/>
  <c r="N27" i="69"/>
  <c r="M27" i="69"/>
  <c r="CP26" i="69"/>
  <c r="CO26" i="69"/>
  <c r="CN26" i="69"/>
  <c r="CM26" i="69"/>
  <c r="CL26" i="69"/>
  <c r="CK26" i="69"/>
  <c r="CJ26" i="69"/>
  <c r="CI26" i="69"/>
  <c r="CH26" i="69"/>
  <c r="CG26" i="69"/>
  <c r="CF26" i="69"/>
  <c r="CE26" i="69"/>
  <c r="CD26" i="69"/>
  <c r="CC26" i="69"/>
  <c r="CB26" i="69"/>
  <c r="CA26" i="69"/>
  <c r="BZ26" i="69"/>
  <c r="BY26" i="69"/>
  <c r="BQ26" i="69"/>
  <c r="BP26" i="69"/>
  <c r="BO26" i="69"/>
  <c r="BN26" i="69"/>
  <c r="BM26" i="69"/>
  <c r="BL26" i="69"/>
  <c r="BG26" i="69"/>
  <c r="DO26" i="69"/>
  <c r="BF26" i="69"/>
  <c r="DN26" i="69"/>
  <c r="AY26" i="69"/>
  <c r="DG26" i="69"/>
  <c r="AX26" i="69"/>
  <c r="DF26" i="69"/>
  <c r="AR26" i="69"/>
  <c r="DA26" i="69"/>
  <c r="AQ26" i="69"/>
  <c r="CZ26" i="69"/>
  <c r="AP26" i="69"/>
  <c r="CY26" i="69"/>
  <c r="AO26" i="69"/>
  <c r="CX26" i="69"/>
  <c r="AN26" i="69"/>
  <c r="BH26" i="69"/>
  <c r="DP26" i="69"/>
  <c r="AM26" i="69"/>
  <c r="CV26" i="69"/>
  <c r="AL26" i="69"/>
  <c r="CU26" i="69"/>
  <c r="AK26" i="69"/>
  <c r="CT26" i="69"/>
  <c r="AJ26" i="69"/>
  <c r="CS26" i="69"/>
  <c r="AI26" i="69"/>
  <c r="CR26" i="69"/>
  <c r="AH26" i="69"/>
  <c r="CQ26" i="69"/>
  <c r="N26" i="69"/>
  <c r="BW26" i="69"/>
  <c r="M26" i="69"/>
  <c r="BV26" i="69"/>
  <c r="L26" i="69"/>
  <c r="BU26" i="69"/>
  <c r="K26" i="69"/>
  <c r="BT26" i="69"/>
  <c r="J26" i="69"/>
  <c r="BS26" i="69"/>
  <c r="I26" i="69"/>
  <c r="BR26" i="69"/>
  <c r="BT25" i="69"/>
  <c r="BS25" i="69"/>
  <c r="BR25" i="69"/>
  <c r="BQ25" i="69"/>
  <c r="BP25" i="69"/>
  <c r="BO25" i="69"/>
  <c r="BN25" i="69"/>
  <c r="BM25" i="69"/>
  <c r="BL25" i="69"/>
  <c r="BI25" i="69"/>
  <c r="BH25" i="69"/>
  <c r="BG25" i="69"/>
  <c r="BF25" i="69"/>
  <c r="BE25" i="69"/>
  <c r="BD25" i="69"/>
  <c r="BC25" i="69"/>
  <c r="BB25" i="69"/>
  <c r="BA25" i="69"/>
  <c r="AZ25" i="69"/>
  <c r="AY25" i="69"/>
  <c r="AX25" i="69"/>
  <c r="AW25" i="69"/>
  <c r="AV25" i="69"/>
  <c r="AU25" i="69"/>
  <c r="N25" i="69"/>
  <c r="M25" i="69"/>
  <c r="BT24" i="69"/>
  <c r="BS24" i="69"/>
  <c r="BR24" i="69"/>
  <c r="BQ24" i="69"/>
  <c r="BP24" i="69"/>
  <c r="BO24" i="69"/>
  <c r="BN24" i="69"/>
  <c r="BM24" i="69"/>
  <c r="BL24" i="69"/>
  <c r="BI24" i="69"/>
  <c r="BH24" i="69"/>
  <c r="BG24" i="69"/>
  <c r="BF24" i="69"/>
  <c r="BE24" i="69"/>
  <c r="BD24" i="69"/>
  <c r="BC24" i="69"/>
  <c r="BB24" i="69"/>
  <c r="BA24" i="69"/>
  <c r="AZ24" i="69"/>
  <c r="AY24" i="69"/>
  <c r="AX24" i="69"/>
  <c r="AW24" i="69"/>
  <c r="AV24" i="69"/>
  <c r="AU24" i="69"/>
  <c r="N24" i="69"/>
  <c r="M24" i="69"/>
  <c r="BT23" i="69"/>
  <c r="BS23" i="69"/>
  <c r="BR23" i="69"/>
  <c r="BQ23" i="69"/>
  <c r="BP23" i="69"/>
  <c r="BO23" i="69"/>
  <c r="BN23" i="69"/>
  <c r="BM23" i="69"/>
  <c r="BL23" i="69"/>
  <c r="BI23" i="69"/>
  <c r="BH23" i="69"/>
  <c r="BG23" i="69"/>
  <c r="BF23" i="69"/>
  <c r="BE23" i="69"/>
  <c r="BD23" i="69"/>
  <c r="BD20" i="69"/>
  <c r="DL20" i="69"/>
  <c r="BC23" i="69"/>
  <c r="BC20" i="69"/>
  <c r="DK20" i="69"/>
  <c r="BB23" i="69"/>
  <c r="BA23" i="69"/>
  <c r="AZ23" i="69"/>
  <c r="AY23" i="69"/>
  <c r="AX23" i="69"/>
  <c r="AW23" i="69"/>
  <c r="AV23" i="69"/>
  <c r="AU23" i="69"/>
  <c r="N23" i="69"/>
  <c r="M23" i="69"/>
  <c r="BT22" i="69"/>
  <c r="BS22" i="69"/>
  <c r="BR22" i="69"/>
  <c r="BQ22" i="69"/>
  <c r="BP22" i="69"/>
  <c r="BO22" i="69"/>
  <c r="BN22" i="69"/>
  <c r="BM22" i="69"/>
  <c r="BL22" i="69"/>
  <c r="BI22" i="69"/>
  <c r="BH22" i="69"/>
  <c r="BG22" i="69"/>
  <c r="BF22" i="69"/>
  <c r="BE22" i="69"/>
  <c r="BD22" i="69"/>
  <c r="BC22" i="69"/>
  <c r="BB22" i="69"/>
  <c r="BA22" i="69"/>
  <c r="AZ22" i="69"/>
  <c r="AY22" i="69"/>
  <c r="AX22" i="69"/>
  <c r="AX20" i="69"/>
  <c r="DF20" i="69"/>
  <c r="AW22" i="69"/>
  <c r="AW20" i="69"/>
  <c r="DE20" i="69"/>
  <c r="AV22" i="69"/>
  <c r="AU22" i="69"/>
  <c r="N22" i="69"/>
  <c r="M22" i="69"/>
  <c r="BT21" i="69"/>
  <c r="BS21" i="69"/>
  <c r="BR21" i="69"/>
  <c r="BQ21" i="69"/>
  <c r="BP21" i="69"/>
  <c r="BO21" i="69"/>
  <c r="BN21" i="69"/>
  <c r="BM21" i="69"/>
  <c r="BL21" i="69"/>
  <c r="BI21" i="69"/>
  <c r="BH21" i="69"/>
  <c r="BG21" i="69"/>
  <c r="BF21" i="69"/>
  <c r="BE21" i="69"/>
  <c r="BD21" i="69"/>
  <c r="BC21" i="69"/>
  <c r="BB21" i="69"/>
  <c r="BA21" i="69"/>
  <c r="AZ21" i="69"/>
  <c r="AY21" i="69"/>
  <c r="AY20" i="69"/>
  <c r="DG20" i="69"/>
  <c r="AX21" i="69"/>
  <c r="AW21" i="69"/>
  <c r="AV21" i="69"/>
  <c r="AU21" i="69"/>
  <c r="AU20" i="69"/>
  <c r="DC20" i="69"/>
  <c r="N21" i="69"/>
  <c r="M21" i="69"/>
  <c r="CP20" i="69"/>
  <c r="CO20" i="69"/>
  <c r="CN20" i="69"/>
  <c r="CM20" i="69"/>
  <c r="CL20" i="69"/>
  <c r="CK20" i="69"/>
  <c r="CJ20" i="69"/>
  <c r="CI20" i="69"/>
  <c r="CH20" i="69"/>
  <c r="CG20" i="69"/>
  <c r="CF20" i="69"/>
  <c r="CE20" i="69"/>
  <c r="CD20" i="69"/>
  <c r="CC20" i="69"/>
  <c r="CB20" i="69"/>
  <c r="CA20" i="69"/>
  <c r="BZ20" i="69"/>
  <c r="BY20" i="69"/>
  <c r="BS20" i="69"/>
  <c r="BR20" i="69"/>
  <c r="BQ20" i="69"/>
  <c r="BP20" i="69"/>
  <c r="BO20" i="69"/>
  <c r="BN20" i="69"/>
  <c r="BM20" i="69"/>
  <c r="BL20" i="69"/>
  <c r="BH20" i="69"/>
  <c r="DP20" i="69"/>
  <c r="BB20" i="69"/>
  <c r="DJ20" i="69"/>
  <c r="BA20" i="69"/>
  <c r="DI20" i="69"/>
  <c r="AZ20" i="69"/>
  <c r="DH20" i="69"/>
  <c r="AR20" i="69"/>
  <c r="DA20" i="69"/>
  <c r="AQ20" i="69"/>
  <c r="CZ20" i="69"/>
  <c r="AP20" i="69"/>
  <c r="BI20" i="69"/>
  <c r="DQ20" i="69"/>
  <c r="AO20" i="69"/>
  <c r="CX20" i="69"/>
  <c r="AN20" i="69"/>
  <c r="CW20" i="69"/>
  <c r="AM20" i="69"/>
  <c r="CV20" i="69"/>
  <c r="AL20" i="69"/>
  <c r="BG20" i="69"/>
  <c r="DO20" i="69"/>
  <c r="AK20" i="69"/>
  <c r="CT20" i="69"/>
  <c r="AJ20" i="69"/>
  <c r="CS20" i="69"/>
  <c r="AI20" i="69"/>
  <c r="CR20" i="69"/>
  <c r="AH20" i="69"/>
  <c r="CQ20" i="69"/>
  <c r="L20" i="69"/>
  <c r="N20" i="69"/>
  <c r="BW20" i="69"/>
  <c r="K20" i="69"/>
  <c r="BT20" i="69"/>
  <c r="J20" i="69"/>
  <c r="I20" i="69"/>
  <c r="BT19" i="69"/>
  <c r="BS19" i="69"/>
  <c r="BR19" i="69"/>
  <c r="BQ19" i="69"/>
  <c r="BP19" i="69"/>
  <c r="BO19" i="69"/>
  <c r="BN19" i="69"/>
  <c r="BM19" i="69"/>
  <c r="BL19" i="69"/>
  <c r="BI19" i="69"/>
  <c r="BH19" i="69"/>
  <c r="BG19" i="69"/>
  <c r="BF19" i="69"/>
  <c r="BE19" i="69"/>
  <c r="BD19" i="69"/>
  <c r="BC19" i="69"/>
  <c r="BB19" i="69"/>
  <c r="BA19" i="69"/>
  <c r="AZ19" i="69"/>
  <c r="AY19" i="69"/>
  <c r="AX19" i="69"/>
  <c r="AW19" i="69"/>
  <c r="AV19" i="69"/>
  <c r="AU19" i="69"/>
  <c r="N19" i="69"/>
  <c r="M19" i="69"/>
  <c r="BT18" i="69"/>
  <c r="BS18" i="69"/>
  <c r="BR18" i="69"/>
  <c r="BQ18" i="69"/>
  <c r="BP18" i="69"/>
  <c r="BO18" i="69"/>
  <c r="BN18" i="69"/>
  <c r="BM18" i="69"/>
  <c r="BL18" i="69"/>
  <c r="BI18" i="69"/>
  <c r="BH18" i="69"/>
  <c r="BG18" i="69"/>
  <c r="BF18" i="69"/>
  <c r="BE18" i="69"/>
  <c r="BD18" i="69"/>
  <c r="BC18" i="69"/>
  <c r="BB18" i="69"/>
  <c r="BA18" i="69"/>
  <c r="AZ18" i="69"/>
  <c r="AY18" i="69"/>
  <c r="AX18" i="69"/>
  <c r="AW18" i="69"/>
  <c r="AV18" i="69"/>
  <c r="AU18" i="69"/>
  <c r="N18" i="69"/>
  <c r="M18" i="69"/>
  <c r="BT17" i="69"/>
  <c r="BS17" i="69"/>
  <c r="BR17" i="69"/>
  <c r="BQ17" i="69"/>
  <c r="BP17" i="69"/>
  <c r="BO17" i="69"/>
  <c r="BN17" i="69"/>
  <c r="BM17" i="69"/>
  <c r="BL17" i="69"/>
  <c r="BI17" i="69"/>
  <c r="BH17" i="69"/>
  <c r="BG17" i="69"/>
  <c r="BF17" i="69"/>
  <c r="BE17" i="69"/>
  <c r="BD17" i="69"/>
  <c r="BC17" i="69"/>
  <c r="BB17" i="69"/>
  <c r="BA17" i="69"/>
  <c r="AZ17" i="69"/>
  <c r="AY17" i="69"/>
  <c r="AX17" i="69"/>
  <c r="AW17" i="69"/>
  <c r="AV17" i="69"/>
  <c r="AU17" i="69"/>
  <c r="N17" i="69"/>
  <c r="M17" i="69"/>
  <c r="BT16" i="69"/>
  <c r="BS16" i="69"/>
  <c r="BR16" i="69"/>
  <c r="BQ16" i="69"/>
  <c r="BP16" i="69"/>
  <c r="BO16" i="69"/>
  <c r="BN16" i="69"/>
  <c r="BM16" i="69"/>
  <c r="BL16" i="69"/>
  <c r="BI16" i="69"/>
  <c r="BH16" i="69"/>
  <c r="BG16" i="69"/>
  <c r="BF16" i="69"/>
  <c r="BE16" i="69"/>
  <c r="BD16" i="69"/>
  <c r="BC16" i="69"/>
  <c r="BB16" i="69"/>
  <c r="BA16" i="69"/>
  <c r="AZ16" i="69"/>
  <c r="AY16" i="69"/>
  <c r="AX16" i="69"/>
  <c r="AW16" i="69"/>
  <c r="AV16" i="69"/>
  <c r="AU16" i="69"/>
  <c r="N16" i="69"/>
  <c r="M16" i="69"/>
  <c r="BT15" i="69"/>
  <c r="BS15" i="69"/>
  <c r="BR15" i="69"/>
  <c r="BQ15" i="69"/>
  <c r="BP15" i="69"/>
  <c r="BO15" i="69"/>
  <c r="BN15" i="69"/>
  <c r="BM15" i="69"/>
  <c r="BL15" i="69"/>
  <c r="BI15" i="69"/>
  <c r="BH15" i="69"/>
  <c r="BG15" i="69"/>
  <c r="BF15" i="69"/>
  <c r="BE15" i="69"/>
  <c r="BD15" i="69"/>
  <c r="BC15" i="69"/>
  <c r="BB15" i="69"/>
  <c r="BA15" i="69"/>
  <c r="AZ15" i="69"/>
  <c r="AY15" i="69"/>
  <c r="AX15" i="69"/>
  <c r="AW15" i="69"/>
  <c r="AV15" i="69"/>
  <c r="AU15" i="69"/>
  <c r="N15" i="69"/>
  <c r="M15" i="69"/>
  <c r="BT14" i="69"/>
  <c r="BS14" i="69"/>
  <c r="BR14" i="69"/>
  <c r="BQ14" i="69"/>
  <c r="BP14" i="69"/>
  <c r="BO14" i="69"/>
  <c r="BN14" i="69"/>
  <c r="BM14" i="69"/>
  <c r="BL14" i="69"/>
  <c r="BI14" i="69"/>
  <c r="BH14" i="69"/>
  <c r="BG14" i="69"/>
  <c r="BF14" i="69"/>
  <c r="BE14" i="69"/>
  <c r="BD14" i="69"/>
  <c r="BC14" i="69"/>
  <c r="BB14" i="69"/>
  <c r="BA14" i="69"/>
  <c r="AZ14" i="69"/>
  <c r="AY14" i="69"/>
  <c r="AX14" i="69"/>
  <c r="AW14" i="69"/>
  <c r="AV14" i="69"/>
  <c r="AU14" i="69"/>
  <c r="N14" i="69"/>
  <c r="M14" i="69"/>
  <c r="CP13" i="69"/>
  <c r="CO13" i="69"/>
  <c r="CN13" i="69"/>
  <c r="CM13" i="69"/>
  <c r="CL13" i="69"/>
  <c r="CK13" i="69"/>
  <c r="CJ13" i="69"/>
  <c r="CI13" i="69"/>
  <c r="CH13" i="69"/>
  <c r="CG13" i="69"/>
  <c r="CF13" i="69"/>
  <c r="CE13" i="69"/>
  <c r="CD13" i="69"/>
  <c r="CC13" i="69"/>
  <c r="CB13" i="69"/>
  <c r="CA13" i="69"/>
  <c r="BZ13" i="69"/>
  <c r="BY13" i="69"/>
  <c r="BQ13" i="69"/>
  <c r="BP13" i="69"/>
  <c r="BO13" i="69"/>
  <c r="BN13" i="69"/>
  <c r="BM13" i="69"/>
  <c r="BL13" i="69"/>
  <c r="BE13" i="69"/>
  <c r="DM13" i="69"/>
  <c r="BD13" i="69"/>
  <c r="DL13" i="69"/>
  <c r="BC13" i="69"/>
  <c r="DK13" i="69"/>
  <c r="BB13" i="69"/>
  <c r="DJ13" i="69"/>
  <c r="BA13" i="69"/>
  <c r="DI13" i="69"/>
  <c r="AZ13" i="69"/>
  <c r="DH13" i="69"/>
  <c r="AY13" i="69"/>
  <c r="DG13" i="69"/>
  <c r="AX13" i="69"/>
  <c r="DF13" i="69"/>
  <c r="AW13" i="69"/>
  <c r="DE13" i="69"/>
  <c r="AV13" i="69"/>
  <c r="DD13" i="69"/>
  <c r="AR13" i="69"/>
  <c r="DA13" i="69"/>
  <c r="AQ13" i="69"/>
  <c r="CZ13" i="69"/>
  <c r="AP13" i="69"/>
  <c r="BI13" i="69"/>
  <c r="DQ13" i="69"/>
  <c r="AO13" i="69"/>
  <c r="CX13" i="69"/>
  <c r="AN13" i="69"/>
  <c r="CW13" i="69"/>
  <c r="AM13" i="69"/>
  <c r="CV13" i="69"/>
  <c r="AL13" i="69"/>
  <c r="CU13" i="69"/>
  <c r="AK13" i="69"/>
  <c r="CT13" i="69"/>
  <c r="AJ13" i="69"/>
  <c r="BF13" i="69"/>
  <c r="DN13" i="69"/>
  <c r="AI13" i="69"/>
  <c r="CR13" i="69"/>
  <c r="AH13" i="69"/>
  <c r="CQ13" i="69"/>
  <c r="L13" i="69"/>
  <c r="BU13" i="69"/>
  <c r="K13" i="69"/>
  <c r="M13" i="69"/>
  <c r="BV13" i="69"/>
  <c r="J13" i="69"/>
  <c r="BS13" i="69"/>
  <c r="I13" i="69"/>
  <c r="BR13" i="69"/>
  <c r="BT12" i="69"/>
  <c r="BS12" i="69"/>
  <c r="BR12" i="69"/>
  <c r="BQ12" i="69"/>
  <c r="BP12" i="69"/>
  <c r="BO12" i="69"/>
  <c r="BN12" i="69"/>
  <c r="BM12" i="69"/>
  <c r="BL12" i="69"/>
  <c r="BI12" i="69"/>
  <c r="BH12" i="69"/>
  <c r="BG12" i="69"/>
  <c r="BF12" i="69"/>
  <c r="BE12" i="69"/>
  <c r="BD12" i="69"/>
  <c r="BC12" i="69"/>
  <c r="BB12" i="69"/>
  <c r="BA12" i="69"/>
  <c r="AZ12" i="69"/>
  <c r="AY12" i="69"/>
  <c r="AX12" i="69"/>
  <c r="AW12" i="69"/>
  <c r="AV12" i="69"/>
  <c r="AU12" i="69"/>
  <c r="N12" i="69"/>
  <c r="M12" i="69"/>
  <c r="BT11" i="69"/>
  <c r="BS11" i="69"/>
  <c r="BR11" i="69"/>
  <c r="BQ11" i="69"/>
  <c r="BP11" i="69"/>
  <c r="BO11" i="69"/>
  <c r="BN11" i="69"/>
  <c r="BM11" i="69"/>
  <c r="BL11" i="69"/>
  <c r="BD11" i="69"/>
  <c r="BC11" i="69"/>
  <c r="BB11" i="69"/>
  <c r="BA11" i="69"/>
  <c r="AZ11" i="69"/>
  <c r="AY11" i="69"/>
  <c r="AX11" i="69"/>
  <c r="AW11" i="69"/>
  <c r="AV11" i="69"/>
  <c r="AU11" i="69"/>
  <c r="N11" i="69"/>
  <c r="M11" i="69"/>
  <c r="BT10" i="69"/>
  <c r="BS10" i="69"/>
  <c r="BR10" i="69"/>
  <c r="BQ10" i="69"/>
  <c r="BP10" i="69"/>
  <c r="BO10" i="69"/>
  <c r="BN10" i="69"/>
  <c r="BM10" i="69"/>
  <c r="BL10" i="69"/>
  <c r="BI10" i="69"/>
  <c r="BH10" i="69"/>
  <c r="BG10" i="69"/>
  <c r="BF10" i="69"/>
  <c r="BE10" i="69"/>
  <c r="BD10" i="69"/>
  <c r="BD6" i="69"/>
  <c r="BC10" i="69"/>
  <c r="BB10" i="69"/>
  <c r="BA10" i="69"/>
  <c r="AZ10" i="69"/>
  <c r="AY10" i="69"/>
  <c r="AX10" i="69"/>
  <c r="AW10" i="69"/>
  <c r="AV10" i="69"/>
  <c r="AV6" i="69"/>
  <c r="N10" i="69"/>
  <c r="M10" i="69"/>
  <c r="BT9" i="69"/>
  <c r="BS9" i="69"/>
  <c r="BR9" i="69"/>
  <c r="BQ9" i="69"/>
  <c r="BP9" i="69"/>
  <c r="BO9" i="69"/>
  <c r="BN9" i="69"/>
  <c r="BM9" i="69"/>
  <c r="BL9" i="69"/>
  <c r="BI9" i="69"/>
  <c r="BH9" i="69"/>
  <c r="BG9" i="69"/>
  <c r="BF9" i="69"/>
  <c r="BE9" i="69"/>
  <c r="BD9" i="69"/>
  <c r="BC9" i="69"/>
  <c r="BB9" i="69"/>
  <c r="BA9" i="69"/>
  <c r="AZ9" i="69"/>
  <c r="AY9" i="69"/>
  <c r="AX9" i="69"/>
  <c r="AX6" i="69"/>
  <c r="AW9" i="69"/>
  <c r="AW6" i="69"/>
  <c r="AV9" i="69"/>
  <c r="AU9" i="69"/>
  <c r="N9" i="69"/>
  <c r="M9" i="69"/>
  <c r="BT8" i="69"/>
  <c r="BS8" i="69"/>
  <c r="BR8" i="69"/>
  <c r="BQ8" i="69"/>
  <c r="BP8" i="69"/>
  <c r="BO8" i="69"/>
  <c r="BN8" i="69"/>
  <c r="BM8" i="69"/>
  <c r="BL8" i="69"/>
  <c r="BI8" i="69"/>
  <c r="BH8" i="69"/>
  <c r="BG8" i="69"/>
  <c r="BF8" i="69"/>
  <c r="BE8" i="69"/>
  <c r="BD8" i="69"/>
  <c r="BC8" i="69"/>
  <c r="BB8" i="69"/>
  <c r="BA8" i="69"/>
  <c r="AZ8" i="69"/>
  <c r="AZ6" i="69"/>
  <c r="AY8" i="69"/>
  <c r="AY6" i="69"/>
  <c r="AX8" i="69"/>
  <c r="AW8" i="69"/>
  <c r="AV8" i="69"/>
  <c r="AU8" i="69"/>
  <c r="N8" i="69"/>
  <c r="M8" i="69"/>
  <c r="BT7" i="69"/>
  <c r="BS7" i="69"/>
  <c r="BR7" i="69"/>
  <c r="BQ7" i="69"/>
  <c r="BP7" i="69"/>
  <c r="BO7" i="69"/>
  <c r="BN7" i="69"/>
  <c r="BM7" i="69"/>
  <c r="BL7" i="69"/>
  <c r="BI7" i="69"/>
  <c r="BH7" i="69"/>
  <c r="BG7" i="69"/>
  <c r="BF7" i="69"/>
  <c r="BE7" i="69"/>
  <c r="BD7" i="69"/>
  <c r="BC7" i="69"/>
  <c r="BB7" i="69"/>
  <c r="BA7" i="69"/>
  <c r="BA6" i="69"/>
  <c r="AZ7" i="69"/>
  <c r="AY7" i="69"/>
  <c r="AX7" i="69"/>
  <c r="AW7" i="69"/>
  <c r="AV7" i="69"/>
  <c r="AU7" i="69"/>
  <c r="N7" i="69"/>
  <c r="M7" i="69"/>
  <c r="CP6" i="69"/>
  <c r="CO6" i="69"/>
  <c r="CN6" i="69"/>
  <c r="CM6" i="69"/>
  <c r="CL6" i="69"/>
  <c r="CK6" i="69"/>
  <c r="CJ6" i="69"/>
  <c r="CI6" i="69"/>
  <c r="CH6" i="69"/>
  <c r="CG6" i="69"/>
  <c r="CF6" i="69"/>
  <c r="CE6" i="69"/>
  <c r="CD6" i="69"/>
  <c r="CC6" i="69"/>
  <c r="CB6" i="69"/>
  <c r="CA6" i="69"/>
  <c r="BZ6" i="69"/>
  <c r="BY6" i="69"/>
  <c r="BU6" i="69"/>
  <c r="BT6" i="69"/>
  <c r="BQ6" i="69"/>
  <c r="BP6" i="69"/>
  <c r="BO6" i="69"/>
  <c r="BN6" i="69"/>
  <c r="BM6" i="69"/>
  <c r="BL6" i="69"/>
  <c r="BC6" i="69"/>
  <c r="DK6" i="69"/>
  <c r="BB6" i="69"/>
  <c r="DJ6" i="69"/>
  <c r="AR6" i="69"/>
  <c r="DA6" i="69"/>
  <c r="AQ6" i="69"/>
  <c r="CZ6" i="69"/>
  <c r="AP6" i="69"/>
  <c r="BI6" i="69"/>
  <c r="DQ6" i="69"/>
  <c r="AO6" i="69"/>
  <c r="AO59" i="69"/>
  <c r="CX59" i="69"/>
  <c r="AN6" i="69"/>
  <c r="AN59" i="69"/>
  <c r="CW59" i="69"/>
  <c r="AM6" i="69"/>
  <c r="CV6" i="69"/>
  <c r="AL6" i="69"/>
  <c r="CU6" i="69"/>
  <c r="AK6" i="69"/>
  <c r="CT6" i="69"/>
  <c r="AJ6" i="69"/>
  <c r="CS6" i="69"/>
  <c r="AI6" i="69"/>
  <c r="CR6" i="69"/>
  <c r="AH6" i="69"/>
  <c r="BE6" i="69"/>
  <c r="L6" i="69"/>
  <c r="L59" i="69"/>
  <c r="K6" i="69"/>
  <c r="J6" i="69"/>
  <c r="I6" i="69"/>
  <c r="BW4" i="69"/>
  <c r="BV4" i="69"/>
  <c r="BF42" i="66"/>
  <c r="BE42" i="66"/>
  <c r="BD42" i="66"/>
  <c r="BC42" i="66"/>
  <c r="BB42" i="66"/>
  <c r="BA42" i="66"/>
  <c r="AZ42" i="66"/>
  <c r="AY42" i="66"/>
  <c r="BF40" i="66"/>
  <c r="BF45" i="66"/>
  <c r="BE40" i="66"/>
  <c r="BD40" i="66"/>
  <c r="BD45" i="66"/>
  <c r="BC40" i="66"/>
  <c r="BB40" i="66"/>
  <c r="BB45" i="66"/>
  <c r="BA40" i="66"/>
  <c r="AZ40" i="66"/>
  <c r="AZ45" i="66"/>
  <c r="AY40" i="66"/>
  <c r="BP38" i="66"/>
  <c r="BK38" i="66"/>
  <c r="BN38" i="66"/>
  <c r="BJ38" i="66"/>
  <c r="BI38" i="66"/>
  <c r="BH38" i="66"/>
  <c r="BG38" i="66"/>
  <c r="BF38" i="66"/>
  <c r="BE38" i="66"/>
  <c r="BD38" i="66"/>
  <c r="BC38" i="66"/>
  <c r="BB38" i="66"/>
  <c r="BA38" i="66"/>
  <c r="AZ38" i="66"/>
  <c r="AY38" i="66"/>
  <c r="AX38" i="66"/>
  <c r="AW38" i="66"/>
  <c r="AT38" i="66"/>
  <c r="AS38" i="66"/>
  <c r="N38" i="66"/>
  <c r="M38" i="66"/>
  <c r="BP37" i="66"/>
  <c r="BN37" i="66"/>
  <c r="BM37" i="66"/>
  <c r="BK37" i="66"/>
  <c r="BJ37" i="66"/>
  <c r="BI37" i="66"/>
  <c r="BH37" i="66"/>
  <c r="BG37" i="66"/>
  <c r="BF37" i="66"/>
  <c r="BE37" i="66"/>
  <c r="BD37" i="66"/>
  <c r="BC37" i="66"/>
  <c r="BB37" i="66"/>
  <c r="BA37" i="66"/>
  <c r="AZ37" i="66"/>
  <c r="AY37" i="66"/>
  <c r="AX37" i="66"/>
  <c r="AW37" i="66"/>
  <c r="AT37" i="66"/>
  <c r="AS37" i="66"/>
  <c r="N37" i="66"/>
  <c r="M37" i="66"/>
  <c r="BP36" i="66"/>
  <c r="BK36" i="66"/>
  <c r="BN36" i="66"/>
  <c r="BJ36" i="66"/>
  <c r="BI36" i="66"/>
  <c r="BH36" i="66"/>
  <c r="BG36" i="66"/>
  <c r="BF36" i="66"/>
  <c r="BE36" i="66"/>
  <c r="BD36" i="66"/>
  <c r="BC36" i="66"/>
  <c r="BB36" i="66"/>
  <c r="BA36" i="66"/>
  <c r="AZ36" i="66"/>
  <c r="AY36" i="66"/>
  <c r="AX36" i="66"/>
  <c r="AW36" i="66"/>
  <c r="AT36" i="66"/>
  <c r="AS36" i="66"/>
  <c r="N36" i="66"/>
  <c r="M36" i="66"/>
  <c r="BI35" i="66"/>
  <c r="BH35" i="66"/>
  <c r="BF35" i="66"/>
  <c r="BE35" i="66"/>
  <c r="BD35" i="66"/>
  <c r="BC35" i="66"/>
  <c r="BB35" i="66"/>
  <c r="BA35" i="66"/>
  <c r="AZ35" i="66"/>
  <c r="AY35" i="66"/>
  <c r="AR35" i="66"/>
  <c r="AQ35" i="66"/>
  <c r="AT35" i="66"/>
  <c r="AP35" i="66"/>
  <c r="BK35" i="66"/>
  <c r="AO35" i="66"/>
  <c r="BP35" i="66"/>
  <c r="AN35" i="66"/>
  <c r="AS35" i="66"/>
  <c r="AM35" i="66"/>
  <c r="AL35" i="66"/>
  <c r="AK35" i="66"/>
  <c r="AJ35" i="66"/>
  <c r="AI35" i="66"/>
  <c r="AH35" i="66"/>
  <c r="BG35" i="66"/>
  <c r="L35" i="66"/>
  <c r="K35" i="66"/>
  <c r="M35" i="66"/>
  <c r="J35" i="66"/>
  <c r="I35" i="66"/>
  <c r="BP33" i="66"/>
  <c r="BN33" i="66"/>
  <c r="BK33" i="66"/>
  <c r="BM33" i="66"/>
  <c r="BJ33" i="66"/>
  <c r="BI33" i="66"/>
  <c r="BH33" i="66"/>
  <c r="BG33" i="66"/>
  <c r="BF33" i="66"/>
  <c r="BE33" i="66"/>
  <c r="BD33" i="66"/>
  <c r="BC33" i="66"/>
  <c r="BB33" i="66"/>
  <c r="BA33" i="66"/>
  <c r="AZ33" i="66"/>
  <c r="AY33" i="66"/>
  <c r="AX33" i="66"/>
  <c r="AW33" i="66"/>
  <c r="AT33" i="66"/>
  <c r="AS33" i="66"/>
  <c r="N33" i="66"/>
  <c r="M33" i="66"/>
  <c r="BP32" i="66"/>
  <c r="BK32" i="66"/>
  <c r="BM32" i="66"/>
  <c r="BJ32" i="66"/>
  <c r="BI32" i="66"/>
  <c r="BH32" i="66"/>
  <c r="BG32" i="66"/>
  <c r="BF32" i="66"/>
  <c r="BE32" i="66"/>
  <c r="BD32" i="66"/>
  <c r="BC32" i="66"/>
  <c r="BB32" i="66"/>
  <c r="BA32" i="66"/>
  <c r="AZ32" i="66"/>
  <c r="AY32" i="66"/>
  <c r="AX32" i="66"/>
  <c r="AW32" i="66"/>
  <c r="AT32" i="66"/>
  <c r="AS32" i="66"/>
  <c r="N32" i="66"/>
  <c r="M32" i="66"/>
  <c r="BP31" i="66"/>
  <c r="BK31" i="66"/>
  <c r="BJ31" i="66"/>
  <c r="BN31" i="66"/>
  <c r="BI31" i="66"/>
  <c r="BM31" i="66"/>
  <c r="BH31" i="66"/>
  <c r="BG31" i="66"/>
  <c r="BF31" i="66"/>
  <c r="BE31" i="66"/>
  <c r="BD31" i="66"/>
  <c r="BC31" i="66"/>
  <c r="BB31" i="66"/>
  <c r="BA31" i="66"/>
  <c r="AZ31" i="66"/>
  <c r="AY31" i="66"/>
  <c r="AX31" i="66"/>
  <c r="AW31" i="66"/>
  <c r="AT31" i="66"/>
  <c r="AS31" i="66"/>
  <c r="N31" i="66"/>
  <c r="M31" i="66"/>
  <c r="BP30" i="66"/>
  <c r="BN30" i="66"/>
  <c r="BM30" i="66"/>
  <c r="BK30" i="66"/>
  <c r="BJ30" i="66"/>
  <c r="BI30" i="66"/>
  <c r="BH30" i="66"/>
  <c r="BG30" i="66"/>
  <c r="BF30" i="66"/>
  <c r="BE30" i="66"/>
  <c r="BD30" i="66"/>
  <c r="BC30" i="66"/>
  <c r="BB30" i="66"/>
  <c r="BA30" i="66"/>
  <c r="AZ30" i="66"/>
  <c r="AY30" i="66"/>
  <c r="AX30" i="66"/>
  <c r="AW30" i="66"/>
  <c r="AT30" i="66"/>
  <c r="AS30" i="66"/>
  <c r="N30" i="66"/>
  <c r="M30" i="66"/>
  <c r="BP29" i="66"/>
  <c r="BN29" i="66"/>
  <c r="BK29" i="66"/>
  <c r="BM29" i="66"/>
  <c r="BJ29" i="66"/>
  <c r="BI29" i="66"/>
  <c r="BH29" i="66"/>
  <c r="BG29" i="66"/>
  <c r="BF29" i="66"/>
  <c r="BE29" i="66"/>
  <c r="BD29" i="66"/>
  <c r="BC29" i="66"/>
  <c r="BB29" i="66"/>
  <c r="BA29" i="66"/>
  <c r="AZ29" i="66"/>
  <c r="AY29" i="66"/>
  <c r="AX29" i="66"/>
  <c r="AX27" i="66"/>
  <c r="AW29" i="66"/>
  <c r="AT29" i="66"/>
  <c r="AS29" i="66"/>
  <c r="N29" i="66"/>
  <c r="M29" i="66"/>
  <c r="BP28" i="66"/>
  <c r="BK28" i="66"/>
  <c r="BM28" i="66"/>
  <c r="BJ28" i="66"/>
  <c r="BI28" i="66"/>
  <c r="BH28" i="66"/>
  <c r="BG28" i="66"/>
  <c r="BF28" i="66"/>
  <c r="BE28" i="66"/>
  <c r="BD28" i="66"/>
  <c r="BC28" i="66"/>
  <c r="BB28" i="66"/>
  <c r="BA28" i="66"/>
  <c r="AZ28" i="66"/>
  <c r="AY28" i="66"/>
  <c r="AX28" i="66"/>
  <c r="AW28" i="66"/>
  <c r="AT28" i="66"/>
  <c r="AS28" i="66"/>
  <c r="N28" i="66"/>
  <c r="M28" i="66"/>
  <c r="BJ27" i="66"/>
  <c r="BI27" i="66"/>
  <c r="BF27" i="66"/>
  <c r="BE27" i="66"/>
  <c r="BD27" i="66"/>
  <c r="BC27" i="66"/>
  <c r="BB27" i="66"/>
  <c r="BA27" i="66"/>
  <c r="AZ27" i="66"/>
  <c r="AY27" i="66"/>
  <c r="AR27" i="66"/>
  <c r="AQ27" i="66"/>
  <c r="AP27" i="66"/>
  <c r="BK27" i="66"/>
  <c r="AO27" i="66"/>
  <c r="BP27" i="66"/>
  <c r="AN27" i="66"/>
  <c r="AM27" i="66"/>
  <c r="AL27" i="66"/>
  <c r="AL40" i="66"/>
  <c r="AK27" i="66"/>
  <c r="AJ27" i="66"/>
  <c r="BH27" i="66"/>
  <c r="AI27" i="66"/>
  <c r="BG27" i="66"/>
  <c r="AH27" i="66"/>
  <c r="M27" i="66"/>
  <c r="L27" i="66"/>
  <c r="N27" i="66"/>
  <c r="K27" i="66"/>
  <c r="J27" i="66"/>
  <c r="I27" i="66"/>
  <c r="BP25" i="66"/>
  <c r="BM25" i="66"/>
  <c r="BK25" i="66"/>
  <c r="BN25" i="66"/>
  <c r="BJ25" i="66"/>
  <c r="BI25" i="66"/>
  <c r="BH25" i="66"/>
  <c r="BG25" i="66"/>
  <c r="BF25" i="66"/>
  <c r="BE25" i="66"/>
  <c r="BD25" i="66"/>
  <c r="BC25" i="66"/>
  <c r="BB25" i="66"/>
  <c r="BA25" i="66"/>
  <c r="AZ25" i="66"/>
  <c r="AY25" i="66"/>
  <c r="AX25" i="66"/>
  <c r="AW25" i="66"/>
  <c r="AT25" i="66"/>
  <c r="AS25" i="66"/>
  <c r="N25" i="66"/>
  <c r="M25" i="66"/>
  <c r="BN23" i="66"/>
  <c r="BM23" i="66"/>
  <c r="BF23" i="66"/>
  <c r="BE23" i="66"/>
  <c r="BD23" i="66"/>
  <c r="BC23" i="66"/>
  <c r="BB23" i="66"/>
  <c r="BA23" i="66"/>
  <c r="AZ23" i="66"/>
  <c r="AY23" i="66"/>
  <c r="AX23" i="66"/>
  <c r="AW23" i="66"/>
  <c r="AT23" i="66"/>
  <c r="AS23" i="66"/>
  <c r="BP22" i="66"/>
  <c r="BK22" i="66"/>
  <c r="BN22" i="66"/>
  <c r="BJ22" i="66"/>
  <c r="BI22" i="66"/>
  <c r="BH22" i="66"/>
  <c r="BG22" i="66"/>
  <c r="BF22" i="66"/>
  <c r="BE22" i="66"/>
  <c r="BD22" i="66"/>
  <c r="BC22" i="66"/>
  <c r="BB22" i="66"/>
  <c r="BA22" i="66"/>
  <c r="AZ22" i="66"/>
  <c r="AY22" i="66"/>
  <c r="AX22" i="66"/>
  <c r="AW22" i="66"/>
  <c r="AT22" i="66"/>
  <c r="AS22" i="66"/>
  <c r="N22" i="66"/>
  <c r="M22" i="66"/>
  <c r="BF21" i="66"/>
  <c r="BE21" i="66"/>
  <c r="BD21" i="66"/>
  <c r="BC21" i="66"/>
  <c r="BB21" i="66"/>
  <c r="BA21" i="66"/>
  <c r="AZ21" i="66"/>
  <c r="AY21" i="66"/>
  <c r="AR21" i="66"/>
  <c r="AQ21" i="66"/>
  <c r="AQ21" i="70"/>
  <c r="AP21" i="66"/>
  <c r="AO21" i="66"/>
  <c r="AN21" i="66"/>
  <c r="AM21" i="66"/>
  <c r="AL21" i="66"/>
  <c r="AL21" i="70"/>
  <c r="AK21" i="66"/>
  <c r="AJ21" i="66"/>
  <c r="AJ21" i="70"/>
  <c r="AI21" i="66"/>
  <c r="AI21" i="70"/>
  <c r="AH21" i="66"/>
  <c r="L21" i="66"/>
  <c r="N21" i="66"/>
  <c r="K21" i="66"/>
  <c r="M21" i="66"/>
  <c r="J21" i="66"/>
  <c r="J40" i="66"/>
  <c r="J60" i="69"/>
  <c r="I21" i="66"/>
  <c r="BF18" i="66"/>
  <c r="BE18" i="66"/>
  <c r="BD18" i="66"/>
  <c r="AN18" i="66"/>
  <c r="AN18" i="70"/>
  <c r="BP16" i="66"/>
  <c r="BK16" i="66"/>
  <c r="BN16" i="66"/>
  <c r="BJ16" i="66"/>
  <c r="BI16" i="66"/>
  <c r="BH16" i="66"/>
  <c r="BG16" i="66"/>
  <c r="BF16" i="66"/>
  <c r="BE16" i="66"/>
  <c r="BD16" i="66"/>
  <c r="BC16" i="66"/>
  <c r="BB16" i="66"/>
  <c r="BA16" i="66"/>
  <c r="AZ16" i="66"/>
  <c r="AY16" i="66"/>
  <c r="AX16" i="66"/>
  <c r="AW16" i="66"/>
  <c r="AT16" i="66"/>
  <c r="AS16" i="66"/>
  <c r="N16" i="66"/>
  <c r="M16" i="66"/>
  <c r="BP15" i="66"/>
  <c r="BN15" i="66"/>
  <c r="BK15" i="66"/>
  <c r="BJ15" i="66"/>
  <c r="BI15" i="66"/>
  <c r="BH15" i="66"/>
  <c r="BG15" i="66"/>
  <c r="BF15" i="66"/>
  <c r="BE15" i="66"/>
  <c r="BD15" i="66"/>
  <c r="BC15" i="66"/>
  <c r="BB15" i="66"/>
  <c r="BA15" i="66"/>
  <c r="AZ15" i="66"/>
  <c r="AY15" i="66"/>
  <c r="AX15" i="66"/>
  <c r="AW15" i="66"/>
  <c r="AT15" i="66"/>
  <c r="AS15" i="66"/>
  <c r="N15" i="66"/>
  <c r="M15" i="66"/>
  <c r="BP14" i="66"/>
  <c r="BK14" i="66"/>
  <c r="BJ14" i="66"/>
  <c r="BI14" i="66"/>
  <c r="BH14" i="66"/>
  <c r="BG14" i="66"/>
  <c r="BF14" i="66"/>
  <c r="BE14" i="66"/>
  <c r="BD14" i="66"/>
  <c r="BC14" i="66"/>
  <c r="BB14" i="66"/>
  <c r="BA14" i="66"/>
  <c r="AZ14" i="66"/>
  <c r="AY14" i="66"/>
  <c r="AX14" i="66"/>
  <c r="AW14" i="66"/>
  <c r="AT14" i="66"/>
  <c r="AS14" i="66"/>
  <c r="N14" i="66"/>
  <c r="M14" i="66"/>
  <c r="BJ13" i="66"/>
  <c r="BF13" i="66"/>
  <c r="BE13" i="66"/>
  <c r="BD13" i="66"/>
  <c r="BC13" i="66"/>
  <c r="BB13" i="66"/>
  <c r="BA13" i="66"/>
  <c r="AZ13" i="66"/>
  <c r="AY13" i="66"/>
  <c r="AT13" i="66"/>
  <c r="AR13" i="66"/>
  <c r="AQ13" i="66"/>
  <c r="AP13" i="66"/>
  <c r="AP13" i="70"/>
  <c r="AO13" i="66"/>
  <c r="AO13" i="70"/>
  <c r="AN13" i="66"/>
  <c r="AN13" i="70"/>
  <c r="AM13" i="66"/>
  <c r="AM13" i="70"/>
  <c r="AL13" i="66"/>
  <c r="AK13" i="66"/>
  <c r="AK13" i="70"/>
  <c r="AJ13" i="66"/>
  <c r="AI13" i="66"/>
  <c r="AH13" i="66"/>
  <c r="AH13" i="70"/>
  <c r="L13" i="66"/>
  <c r="K13" i="66"/>
  <c r="J13" i="66"/>
  <c r="I13" i="66"/>
  <c r="BF11" i="66"/>
  <c r="BE11" i="66"/>
  <c r="BD11" i="66"/>
  <c r="BA11" i="66"/>
  <c r="BA18" i="66"/>
  <c r="AQ11" i="66"/>
  <c r="AN11" i="66"/>
  <c r="AI11" i="66"/>
  <c r="AI18" i="66"/>
  <c r="AI18" i="70"/>
  <c r="BP10" i="66"/>
  <c r="BK10" i="66"/>
  <c r="BN10" i="66"/>
  <c r="BJ10" i="66"/>
  <c r="BI10" i="66"/>
  <c r="BH10" i="66"/>
  <c r="BG10" i="66"/>
  <c r="BF10" i="66"/>
  <c r="BE10" i="66"/>
  <c r="BD10" i="66"/>
  <c r="BC10" i="66"/>
  <c r="BB10" i="66"/>
  <c r="BA10" i="66"/>
  <c r="AZ10" i="66"/>
  <c r="AY10" i="66"/>
  <c r="AX10" i="66"/>
  <c r="AW10" i="66"/>
  <c r="AT10" i="66"/>
  <c r="AS10" i="66"/>
  <c r="N10" i="66"/>
  <c r="M10" i="66"/>
  <c r="BP9" i="66"/>
  <c r="BN9" i="66"/>
  <c r="BM9" i="66"/>
  <c r="BK9" i="66"/>
  <c r="BJ9" i="66"/>
  <c r="BI9" i="66"/>
  <c r="BH9" i="66"/>
  <c r="BG9" i="66"/>
  <c r="BF9" i="66"/>
  <c r="BE9" i="66"/>
  <c r="BD9" i="66"/>
  <c r="BC9" i="66"/>
  <c r="BB9" i="66"/>
  <c r="BA9" i="66"/>
  <c r="AZ9" i="66"/>
  <c r="AY9" i="66"/>
  <c r="AX9" i="66"/>
  <c r="AW9" i="66"/>
  <c r="AT9" i="66"/>
  <c r="AS9" i="66"/>
  <c r="N9" i="66"/>
  <c r="M9" i="66"/>
  <c r="BP8" i="66"/>
  <c r="BK8" i="66"/>
  <c r="BN8" i="66"/>
  <c r="BJ8" i="66"/>
  <c r="BI8" i="66"/>
  <c r="BH8" i="66"/>
  <c r="BG8" i="66"/>
  <c r="BF8" i="66"/>
  <c r="BE8" i="66"/>
  <c r="BD8" i="66"/>
  <c r="BC8" i="66"/>
  <c r="BB8" i="66"/>
  <c r="BA8" i="66"/>
  <c r="AZ8" i="66"/>
  <c r="AY8" i="66"/>
  <c r="AX8" i="66"/>
  <c r="AW8" i="66"/>
  <c r="AT8" i="66"/>
  <c r="AS8" i="66"/>
  <c r="N8" i="66"/>
  <c r="M8" i="66"/>
  <c r="BP7" i="66"/>
  <c r="BN7" i="66"/>
  <c r="BK7" i="66"/>
  <c r="BM7" i="66"/>
  <c r="BJ7" i="66"/>
  <c r="BI7" i="66"/>
  <c r="BH7" i="66"/>
  <c r="BG7" i="66"/>
  <c r="BF7" i="66"/>
  <c r="BE7" i="66"/>
  <c r="BD7" i="66"/>
  <c r="BC7" i="66"/>
  <c r="BB7" i="66"/>
  <c r="BA7" i="66"/>
  <c r="AZ7" i="66"/>
  <c r="AY7" i="66"/>
  <c r="AX7" i="66"/>
  <c r="AW7" i="66"/>
  <c r="AT7" i="66"/>
  <c r="AS7" i="66"/>
  <c r="N7" i="66"/>
  <c r="M7" i="66"/>
  <c r="BP6" i="66"/>
  <c r="BK6" i="66"/>
  <c r="BN6" i="66"/>
  <c r="BJ6" i="66"/>
  <c r="BI6" i="66"/>
  <c r="BH6" i="66"/>
  <c r="BG6" i="66"/>
  <c r="BF6" i="66"/>
  <c r="BE6" i="66"/>
  <c r="BD6" i="66"/>
  <c r="BC6" i="66"/>
  <c r="BB6" i="66"/>
  <c r="BA6" i="66"/>
  <c r="AZ6" i="66"/>
  <c r="AY6" i="66"/>
  <c r="AX6" i="66"/>
  <c r="AW6" i="66"/>
  <c r="AT6" i="66"/>
  <c r="AS6" i="66"/>
  <c r="N6" i="66"/>
  <c r="M6" i="66"/>
  <c r="BP5" i="66"/>
  <c r="BN5" i="66"/>
  <c r="BM5" i="66"/>
  <c r="BK5" i="66"/>
  <c r="BJ5" i="66"/>
  <c r="BI5" i="66"/>
  <c r="BH5" i="66"/>
  <c r="BG5" i="66"/>
  <c r="BF5" i="66"/>
  <c r="BE5" i="66"/>
  <c r="BD5" i="66"/>
  <c r="BC5" i="66"/>
  <c r="BB5" i="66"/>
  <c r="BA5" i="66"/>
  <c r="AZ5" i="66"/>
  <c r="AY5" i="66"/>
  <c r="AX5" i="66"/>
  <c r="AX4" i="66"/>
  <c r="AX11" i="66"/>
  <c r="AW5" i="66"/>
  <c r="AT5" i="66"/>
  <c r="AS5" i="66"/>
  <c r="N5" i="66"/>
  <c r="M5" i="66"/>
  <c r="BK4" i="66"/>
  <c r="BN4" i="66"/>
  <c r="BJ4" i="66"/>
  <c r="BI4" i="66"/>
  <c r="BG4" i="66"/>
  <c r="BF4" i="66"/>
  <c r="BE4" i="66"/>
  <c r="BD4" i="66"/>
  <c r="BC4" i="66"/>
  <c r="BC11" i="66"/>
  <c r="BB4" i="66"/>
  <c r="BB11" i="66"/>
  <c r="BB18" i="66"/>
  <c r="BA4" i="66"/>
  <c r="AZ4" i="66"/>
  <c r="AZ11" i="66"/>
  <c r="AY4" i="66"/>
  <c r="AY11" i="66"/>
  <c r="AR4" i="66"/>
  <c r="AR11" i="66"/>
  <c r="AQ4" i="66"/>
  <c r="AP4" i="66"/>
  <c r="AP11" i="66"/>
  <c r="AO4" i="66"/>
  <c r="AO11" i="66"/>
  <c r="AN4" i="66"/>
  <c r="AM4" i="66"/>
  <c r="AM11" i="66"/>
  <c r="AM18" i="66"/>
  <c r="AM18" i="70"/>
  <c r="AL4" i="66"/>
  <c r="AL11" i="66"/>
  <c r="AK4" i="66"/>
  <c r="AK11" i="66"/>
  <c r="AJ4" i="66"/>
  <c r="BH4" i="66"/>
  <c r="AI4" i="66"/>
  <c r="AH4" i="66"/>
  <c r="AH11" i="66"/>
  <c r="L4" i="66"/>
  <c r="L11" i="66"/>
  <c r="K4" i="66"/>
  <c r="J4" i="66"/>
  <c r="J11" i="66"/>
  <c r="J18" i="66"/>
  <c r="I4" i="66"/>
  <c r="I11" i="66"/>
  <c r="BH21" i="66"/>
  <c r="AT21" i="66"/>
  <c r="AR21" i="70"/>
  <c r="AK40" i="66"/>
  <c r="AK40" i="70"/>
  <c r="AK21" i="70"/>
  <c r="BI21" i="66"/>
  <c r="AN40" i="66"/>
  <c r="AN60" i="69"/>
  <c r="AN21" i="70"/>
  <c r="AO40" i="66"/>
  <c r="AO40" i="70"/>
  <c r="AO21" i="70"/>
  <c r="AM40" i="66"/>
  <c r="AM40" i="70"/>
  <c r="AM21" i="70"/>
  <c r="AH40" i="66"/>
  <c r="AH40" i="70"/>
  <c r="AH21" i="70"/>
  <c r="AP40" i="66"/>
  <c r="AP40" i="70"/>
  <c r="AP21" i="70"/>
  <c r="AQ40" i="66"/>
  <c r="AQ40" i="70"/>
  <c r="AR40" i="66"/>
  <c r="AR40" i="70"/>
  <c r="AT40" i="70"/>
  <c r="AK18" i="66"/>
  <c r="AK18" i="70"/>
  <c r="AY18" i="66"/>
  <c r="BN14" i="66"/>
  <c r="AZ18" i="66"/>
  <c r="AQ18" i="66"/>
  <c r="AQ18" i="70"/>
  <c r="BI13" i="66"/>
  <c r="AL13" i="70"/>
  <c r="AW13" i="66"/>
  <c r="BG13" i="66"/>
  <c r="AI13" i="70"/>
  <c r="BK13" i="66"/>
  <c r="AQ13" i="70"/>
  <c r="BC18" i="66"/>
  <c r="BH13" i="66"/>
  <c r="AJ13" i="70"/>
  <c r="AS13" i="66"/>
  <c r="AR13" i="70"/>
  <c r="BM15" i="66"/>
  <c r="N35" i="66"/>
  <c r="I40" i="66"/>
  <c r="I60" i="69"/>
  <c r="AW21" i="66"/>
  <c r="AW40" i="66"/>
  <c r="AU60" i="69"/>
  <c r="K40" i="66"/>
  <c r="K60" i="69"/>
  <c r="M13" i="66"/>
  <c r="I18" i="66"/>
  <c r="N13" i="66"/>
  <c r="AW4" i="66"/>
  <c r="AW11" i="66"/>
  <c r="M4" i="66"/>
  <c r="N4" i="66"/>
  <c r="AH60" i="69"/>
  <c r="AL40" i="70"/>
  <c r="AQ42" i="66"/>
  <c r="AQ42" i="70"/>
  <c r="AL60" i="69"/>
  <c r="AM60" i="69"/>
  <c r="AA6" i="68"/>
  <c r="AE11" i="68"/>
  <c r="AA12" i="68"/>
  <c r="AA18" i="68"/>
  <c r="AB6" i="68"/>
  <c r="BD6" i="68"/>
  <c r="AB12" i="68"/>
  <c r="BD12" i="68"/>
  <c r="AB18" i="68"/>
  <c r="BD18" i="68"/>
  <c r="AD6" i="68"/>
  <c r="BJ6" i="68"/>
  <c r="AD12" i="68"/>
  <c r="BJ12" i="68"/>
  <c r="AD18" i="68"/>
  <c r="BJ18" i="68"/>
  <c r="AE6" i="68"/>
  <c r="BK6" i="68"/>
  <c r="AE12" i="68"/>
  <c r="BK12" i="68"/>
  <c r="AE18" i="68"/>
  <c r="BK18" i="68"/>
  <c r="BG6" i="68"/>
  <c r="BG12" i="68"/>
  <c r="BG18" i="68"/>
  <c r="J59" i="69"/>
  <c r="BS59" i="69"/>
  <c r="K59" i="69"/>
  <c r="N59" i="69"/>
  <c r="BW59" i="69"/>
  <c r="DE6" i="69"/>
  <c r="AW59" i="69"/>
  <c r="DE59" i="69"/>
  <c r="DD6" i="69"/>
  <c r="DL6" i="69"/>
  <c r="BD59" i="69"/>
  <c r="DL59" i="69"/>
  <c r="AU13" i="69"/>
  <c r="DC13" i="69"/>
  <c r="DI6" i="69"/>
  <c r="BA59" i="69"/>
  <c r="DI59" i="69"/>
  <c r="AY59" i="69"/>
  <c r="DG59" i="69"/>
  <c r="DG6" i="69"/>
  <c r="AX59" i="69"/>
  <c r="DF59" i="69"/>
  <c r="DF6" i="69"/>
  <c r="I59" i="69"/>
  <c r="BR59" i="69"/>
  <c r="M58" i="69"/>
  <c r="BV58" i="69"/>
  <c r="BT58" i="69"/>
  <c r="BU59" i="69"/>
  <c r="DM6" i="69"/>
  <c r="DH6" i="69"/>
  <c r="AZ59" i="69"/>
  <c r="DH59" i="69"/>
  <c r="N58" i="69"/>
  <c r="BW58" i="69"/>
  <c r="AU32" i="69"/>
  <c r="DC32" i="69"/>
  <c r="M6" i="69"/>
  <c r="BV6" i="69"/>
  <c r="BF6" i="69"/>
  <c r="CW6" i="69"/>
  <c r="N13" i="69"/>
  <c r="BW13" i="69"/>
  <c r="BG13" i="69"/>
  <c r="DO13" i="69"/>
  <c r="BU20" i="69"/>
  <c r="BI26" i="69"/>
  <c r="DQ26" i="69"/>
  <c r="N32" i="69"/>
  <c r="BW32" i="69"/>
  <c r="BT32" i="69"/>
  <c r="AV38" i="69"/>
  <c r="DD38" i="69"/>
  <c r="BE46" i="69"/>
  <c r="DM46" i="69"/>
  <c r="AH58" i="69"/>
  <c r="AP58" i="69"/>
  <c r="AP59" i="69"/>
  <c r="BH58" i="69"/>
  <c r="DP58" i="69"/>
  <c r="AH59" i="69"/>
  <c r="CQ59" i="69"/>
  <c r="N6" i="69"/>
  <c r="BW6" i="69"/>
  <c r="BG6" i="69"/>
  <c r="CX6" i="69"/>
  <c r="BH13" i="69"/>
  <c r="DP13" i="69"/>
  <c r="CY13" i="69"/>
  <c r="AV20" i="69"/>
  <c r="DD20" i="69"/>
  <c r="CU20" i="69"/>
  <c r="M46" i="69"/>
  <c r="BV46" i="69"/>
  <c r="BF46" i="69"/>
  <c r="DN46" i="69"/>
  <c r="CW46" i="69"/>
  <c r="M51" i="69"/>
  <c r="BV51" i="69"/>
  <c r="BH51" i="69"/>
  <c r="DP51" i="69"/>
  <c r="CY51" i="69"/>
  <c r="AI58" i="69"/>
  <c r="CR58" i="69"/>
  <c r="AQ58" i="69"/>
  <c r="CZ58" i="69"/>
  <c r="BH6" i="69"/>
  <c r="BR6" i="69"/>
  <c r="CQ6" i="69"/>
  <c r="CY6" i="69"/>
  <c r="BE20" i="69"/>
  <c r="DM20" i="69"/>
  <c r="AV32" i="69"/>
  <c r="DD32" i="69"/>
  <c r="N46" i="69"/>
  <c r="BW46" i="69"/>
  <c r="BG46" i="69"/>
  <c r="DO46" i="69"/>
  <c r="CX46" i="69"/>
  <c r="N51" i="69"/>
  <c r="BW51" i="69"/>
  <c r="I58" i="69"/>
  <c r="BR58" i="69"/>
  <c r="AJ58" i="69"/>
  <c r="AR58" i="69"/>
  <c r="DA58" i="69"/>
  <c r="BB59" i="69"/>
  <c r="DJ59" i="69"/>
  <c r="BS6" i="69"/>
  <c r="BT13" i="69"/>
  <c r="CS13" i="69"/>
  <c r="M20" i="69"/>
  <c r="BV20" i="69"/>
  <c r="BF20" i="69"/>
  <c r="DN20" i="69"/>
  <c r="AV26" i="69"/>
  <c r="DD26" i="69"/>
  <c r="CY46" i="69"/>
  <c r="J58" i="69"/>
  <c r="BS58" i="69"/>
  <c r="AK58" i="69"/>
  <c r="CT58" i="69"/>
  <c r="AU58" i="69"/>
  <c r="DC58" i="69"/>
  <c r="BU58" i="69"/>
  <c r="AK59" i="69"/>
  <c r="CT59" i="69"/>
  <c r="BC59" i="69"/>
  <c r="DK59" i="69"/>
  <c r="AU10" i="69"/>
  <c r="AU6" i="69"/>
  <c r="BE26" i="69"/>
  <c r="DM26" i="69"/>
  <c r="AL58" i="69"/>
  <c r="AL59" i="69"/>
  <c r="CU59" i="69"/>
  <c r="CY20" i="69"/>
  <c r="CW26" i="69"/>
  <c r="AM59" i="69"/>
  <c r="CV59" i="69"/>
  <c r="J42" i="66"/>
  <c r="AL18" i="66"/>
  <c r="AL18" i="70"/>
  <c r="BI11" i="66"/>
  <c r="BM13" i="66"/>
  <c r="BN13" i="66"/>
  <c r="L18" i="66"/>
  <c r="BP11" i="66"/>
  <c r="BJ11" i="66"/>
  <c r="AO18" i="66"/>
  <c r="AO18" i="70"/>
  <c r="BN27" i="66"/>
  <c r="BM27" i="66"/>
  <c r="AW35" i="66"/>
  <c r="BG11" i="66"/>
  <c r="AH18" i="66"/>
  <c r="AH18" i="70"/>
  <c r="AP18" i="66"/>
  <c r="AP18" i="70"/>
  <c r="BK11" i="66"/>
  <c r="AW27" i="66"/>
  <c r="AR18" i="66"/>
  <c r="AR18" i="70"/>
  <c r="AT11" i="66"/>
  <c r="AS11" i="66"/>
  <c r="BM35" i="66"/>
  <c r="AS4" i="66"/>
  <c r="AJ40" i="66"/>
  <c r="BM8" i="66"/>
  <c r="AX13" i="66"/>
  <c r="AX18" i="66"/>
  <c r="BP13" i="66"/>
  <c r="BM16" i="66"/>
  <c r="BJ21" i="66"/>
  <c r="BM22" i="66"/>
  <c r="AS27" i="66"/>
  <c r="BN28" i="66"/>
  <c r="BN32" i="66"/>
  <c r="BJ35" i="66"/>
  <c r="BN35" i="66"/>
  <c r="BM36" i="66"/>
  <c r="AN42" i="66"/>
  <c r="AN42" i="70"/>
  <c r="AT4" i="66"/>
  <c r="AS21" i="66"/>
  <c r="BK21" i="66"/>
  <c r="AT27" i="66"/>
  <c r="AI40" i="66"/>
  <c r="BM4" i="66"/>
  <c r="K11" i="66"/>
  <c r="N11" i="66"/>
  <c r="BP4" i="66"/>
  <c r="L40" i="66"/>
  <c r="AJ11" i="66"/>
  <c r="BM6" i="66"/>
  <c r="BM10" i="66"/>
  <c r="BM14" i="66"/>
  <c r="AX21" i="66"/>
  <c r="AX40" i="66"/>
  <c r="AV60" i="69"/>
  <c r="BP21" i="66"/>
  <c r="AX35" i="66"/>
  <c r="BM38" i="66"/>
  <c r="BG21" i="66"/>
  <c r="AM42" i="66"/>
  <c r="AM42" i="70"/>
  <c r="AP60" i="69"/>
  <c r="BK40" i="66"/>
  <c r="BI60" i="69"/>
  <c r="AK60" i="69"/>
  <c r="AN40" i="70"/>
  <c r="BI40" i="66"/>
  <c r="BG60" i="69"/>
  <c r="AS40" i="70"/>
  <c r="BJ40" i="66"/>
  <c r="AO60" i="69"/>
  <c r="AR60" i="69"/>
  <c r="AQ60" i="69"/>
  <c r="AX42" i="66"/>
  <c r="AS40" i="66"/>
  <c r="AT40" i="66"/>
  <c r="BP40" i="66"/>
  <c r="AS21" i="70"/>
  <c r="AT21" i="70"/>
  <c r="AS18" i="70"/>
  <c r="AT18" i="70"/>
  <c r="AK42" i="66"/>
  <c r="AK42" i="70"/>
  <c r="AS13" i="70"/>
  <c r="AT13" i="70"/>
  <c r="BJ18" i="66"/>
  <c r="AW18" i="66"/>
  <c r="AW42" i="66"/>
  <c r="M40" i="66"/>
  <c r="I42" i="66"/>
  <c r="I44" i="66"/>
  <c r="J44" i="66"/>
  <c r="AX45" i="66"/>
  <c r="N40" i="66"/>
  <c r="L60" i="69"/>
  <c r="BG40" i="66"/>
  <c r="BE60" i="69"/>
  <c r="AI40" i="70"/>
  <c r="AI60" i="69"/>
  <c r="BH40" i="66"/>
  <c r="BF60" i="69"/>
  <c r="AJ40" i="70"/>
  <c r="AJ60" i="69"/>
  <c r="CY59" i="69"/>
  <c r="DC6" i="69"/>
  <c r="AU59" i="69"/>
  <c r="DC59" i="69"/>
  <c r="BE58" i="69"/>
  <c r="DM58" i="69"/>
  <c r="CQ58" i="69"/>
  <c r="BE59" i="69"/>
  <c r="DM59" i="69"/>
  <c r="AV59" i="69"/>
  <c r="DD59" i="69"/>
  <c r="DP6" i="69"/>
  <c r="BH59" i="69"/>
  <c r="DP59" i="69"/>
  <c r="BG59" i="69"/>
  <c r="DO59" i="69"/>
  <c r="DO6" i="69"/>
  <c r="DN6" i="69"/>
  <c r="BF58" i="69"/>
  <c r="DN58" i="69"/>
  <c r="CS58" i="69"/>
  <c r="BG58" i="69"/>
  <c r="DO58" i="69"/>
  <c r="CU58" i="69"/>
  <c r="AQ59" i="69"/>
  <c r="CZ59" i="69"/>
  <c r="AR59" i="69"/>
  <c r="DA59" i="69"/>
  <c r="AI59" i="69"/>
  <c r="CR59" i="69"/>
  <c r="M59" i="69"/>
  <c r="BV59" i="69"/>
  <c r="BT59" i="69"/>
  <c r="BI58" i="69"/>
  <c r="DQ58" i="69"/>
  <c r="CY58" i="69"/>
  <c r="AJ59" i="69"/>
  <c r="CS59" i="69"/>
  <c r="BN21" i="66"/>
  <c r="BM21" i="66"/>
  <c r="L42" i="66"/>
  <c r="BH11" i="66"/>
  <c r="AJ18" i="66"/>
  <c r="AJ18" i="70"/>
  <c r="BN11" i="66"/>
  <c r="BM11" i="66"/>
  <c r="AL42" i="66"/>
  <c r="BI18" i="66"/>
  <c r="AT18" i="66"/>
  <c r="AR42" i="70"/>
  <c r="AS18" i="66"/>
  <c r="K18" i="66"/>
  <c r="N18" i="66"/>
  <c r="M11" i="66"/>
  <c r="AI42" i="66"/>
  <c r="AI42" i="70"/>
  <c r="BK18" i="66"/>
  <c r="AP42" i="66"/>
  <c r="AH42" i="66"/>
  <c r="AH42" i="70"/>
  <c r="BG18" i="66"/>
  <c r="BP18" i="66"/>
  <c r="AO42" i="66"/>
  <c r="AO42" i="70"/>
  <c r="BM40" i="66"/>
  <c r="BG42" i="66"/>
  <c r="BH60" i="69"/>
  <c r="BJ45" i="66"/>
  <c r="BN40" i="66"/>
  <c r="BJ42" i="66"/>
  <c r="AT42" i="70"/>
  <c r="AS42" i="70"/>
  <c r="BH45" i="66"/>
  <c r="BK42" i="66"/>
  <c r="AP42" i="70"/>
  <c r="BI42" i="66"/>
  <c r="AL42" i="70"/>
  <c r="BI59" i="69"/>
  <c r="DQ59" i="69"/>
  <c r="BF59" i="69"/>
  <c r="DN59" i="69"/>
  <c r="AS42" i="66"/>
  <c r="AT42" i="66"/>
  <c r="AJ42" i="66"/>
  <c r="AJ42" i="70"/>
  <c r="BH18" i="66"/>
  <c r="BH42" i="66"/>
  <c r="BM18" i="66"/>
  <c r="BN18" i="66"/>
  <c r="BP42" i="66"/>
  <c r="M18" i="66"/>
  <c r="K42" i="66"/>
  <c r="N42" i="66"/>
  <c r="BN42" i="66"/>
  <c r="BM42" i="66"/>
  <c r="M42" i="66"/>
  <c r="K44" i="66"/>
  <c r="M44" i="66"/>
  <c r="L44" i="66"/>
  <c r="N44" i="66"/>
  <c r="L44" i="70"/>
  <c r="AX25" i="70"/>
  <c r="BA25" i="70"/>
  <c r="BB25" i="70"/>
  <c r="BE25" i="70"/>
  <c r="AW25" i="70"/>
  <c r="AY36" i="70"/>
  <c r="BC36" i="70"/>
  <c r="BE36" i="70"/>
  <c r="AX37" i="70"/>
  <c r="AZ38" i="70"/>
  <c r="BD38" i="70"/>
  <c r="AW37" i="70"/>
  <c r="AW38" i="70"/>
  <c r="AX28" i="70"/>
  <c r="BA28" i="70"/>
  <c r="BC28" i="70"/>
  <c r="BE28" i="70"/>
  <c r="AX29" i="70"/>
  <c r="AZ29" i="70"/>
  <c r="BD29" i="70"/>
  <c r="AX30" i="70"/>
  <c r="AY30" i="70"/>
  <c r="AZ30" i="70"/>
  <c r="BB30" i="70"/>
  <c r="BC30" i="70"/>
  <c r="AW31" i="70"/>
  <c r="AX31" i="70"/>
  <c r="AY31" i="70"/>
  <c r="BE31" i="70"/>
  <c r="AY32" i="70"/>
  <c r="BB32" i="70"/>
  <c r="BC32" i="70"/>
  <c r="BD32" i="70"/>
  <c r="BE32" i="70"/>
  <c r="BA33" i="70"/>
  <c r="BE33" i="70"/>
  <c r="AW30" i="70"/>
  <c r="AW33" i="70"/>
  <c r="AY23" i="70"/>
  <c r="BA23" i="70"/>
  <c r="BB22" i="70"/>
  <c r="AY13" i="70"/>
  <c r="AZ14" i="70"/>
  <c r="BC14" i="70"/>
  <c r="AX15" i="70"/>
  <c r="AY15" i="70"/>
  <c r="BB15" i="70"/>
  <c r="BE15" i="70"/>
  <c r="BA16" i="70"/>
  <c r="AW16" i="70"/>
  <c r="AV16" i="70"/>
  <c r="AX5" i="70"/>
  <c r="BA6" i="70"/>
  <c r="BD6" i="70"/>
  <c r="BA7" i="70"/>
  <c r="BE7" i="70"/>
  <c r="BC8" i="70"/>
  <c r="BD8" i="70"/>
  <c r="AX9" i="70"/>
  <c r="AY9" i="70"/>
  <c r="BB9" i="70"/>
  <c r="BC9" i="70"/>
  <c r="AX10" i="70"/>
  <c r="AY10" i="70"/>
  <c r="BA10" i="70"/>
  <c r="BB10" i="70"/>
  <c r="BD10" i="70"/>
  <c r="AW8" i="70"/>
  <c r="H45" i="70"/>
  <c r="D44" i="70"/>
  <c r="E44" i="70"/>
  <c r="F44" i="70"/>
  <c r="G44" i="70"/>
  <c r="C44" i="70"/>
  <c r="D36" i="70"/>
  <c r="E36" i="70"/>
  <c r="F36" i="70"/>
  <c r="G36" i="70"/>
  <c r="H36" i="70"/>
  <c r="D37" i="70"/>
  <c r="E37" i="70"/>
  <c r="F37" i="70"/>
  <c r="G37" i="70"/>
  <c r="H37" i="70"/>
  <c r="D38" i="70"/>
  <c r="E38" i="70"/>
  <c r="F38" i="70"/>
  <c r="G38" i="70"/>
  <c r="H38" i="70"/>
  <c r="C37" i="70"/>
  <c r="C38" i="70"/>
  <c r="C36" i="70"/>
  <c r="C35" i="70"/>
  <c r="D28" i="70"/>
  <c r="E28" i="70"/>
  <c r="F28" i="70"/>
  <c r="G28" i="70"/>
  <c r="H28" i="70"/>
  <c r="D29" i="70"/>
  <c r="E29" i="70"/>
  <c r="F29" i="70"/>
  <c r="G29" i="70"/>
  <c r="H29" i="70"/>
  <c r="D30" i="70"/>
  <c r="E30" i="70"/>
  <c r="E27" i="70"/>
  <c r="F30" i="70"/>
  <c r="G30" i="70"/>
  <c r="H30" i="70"/>
  <c r="D31" i="70"/>
  <c r="E31" i="70"/>
  <c r="F31" i="70"/>
  <c r="G31" i="70"/>
  <c r="H31" i="70"/>
  <c r="D32" i="70"/>
  <c r="E32" i="70"/>
  <c r="F32" i="70"/>
  <c r="G32" i="70"/>
  <c r="H32" i="70"/>
  <c r="D33" i="70"/>
  <c r="E33" i="70"/>
  <c r="F33" i="70"/>
  <c r="G33" i="70"/>
  <c r="H33" i="70"/>
  <c r="C29" i="70"/>
  <c r="C30" i="70"/>
  <c r="C31" i="70"/>
  <c r="C32" i="70"/>
  <c r="C33" i="70"/>
  <c r="C28" i="70"/>
  <c r="C27" i="70"/>
  <c r="D25" i="70"/>
  <c r="E25" i="70"/>
  <c r="F25" i="70"/>
  <c r="G25" i="70"/>
  <c r="C25" i="70"/>
  <c r="D22" i="70"/>
  <c r="E22" i="70"/>
  <c r="F22" i="70"/>
  <c r="G22" i="70"/>
  <c r="H22" i="70"/>
  <c r="D23" i="70"/>
  <c r="E23" i="70"/>
  <c r="F23" i="70"/>
  <c r="F21" i="70"/>
  <c r="G23" i="70"/>
  <c r="H23" i="70"/>
  <c r="H21" i="70"/>
  <c r="C23" i="70"/>
  <c r="C22" i="70"/>
  <c r="C15" i="70"/>
  <c r="D15" i="70"/>
  <c r="E15" i="70"/>
  <c r="F15" i="70"/>
  <c r="G15" i="70"/>
  <c r="H15" i="70"/>
  <c r="C16" i="70"/>
  <c r="D16" i="70"/>
  <c r="E16" i="70"/>
  <c r="F16" i="70"/>
  <c r="G16" i="70"/>
  <c r="H16" i="70"/>
  <c r="D14" i="70"/>
  <c r="E14" i="70"/>
  <c r="F14" i="70"/>
  <c r="G14" i="70"/>
  <c r="H14" i="70"/>
  <c r="C14" i="70"/>
  <c r="C5" i="70"/>
  <c r="D5" i="70"/>
  <c r="E5" i="70"/>
  <c r="F5" i="70"/>
  <c r="G5" i="70"/>
  <c r="H5" i="70"/>
  <c r="D6" i="70"/>
  <c r="E6" i="70"/>
  <c r="F6" i="70"/>
  <c r="G6" i="70"/>
  <c r="H6" i="70"/>
  <c r="D7" i="70"/>
  <c r="E7" i="70"/>
  <c r="F7" i="70"/>
  <c r="G7" i="70"/>
  <c r="H7" i="70"/>
  <c r="D8" i="70"/>
  <c r="E8" i="70"/>
  <c r="F8" i="70"/>
  <c r="G8" i="70"/>
  <c r="H8" i="70"/>
  <c r="D9" i="70"/>
  <c r="E9" i="70"/>
  <c r="F9" i="70"/>
  <c r="G9" i="70"/>
  <c r="H9" i="70"/>
  <c r="D10" i="70"/>
  <c r="E10" i="70"/>
  <c r="F10" i="70"/>
  <c r="G10" i="70"/>
  <c r="H10" i="70"/>
  <c r="C6" i="70"/>
  <c r="C7" i="70"/>
  <c r="C8" i="70"/>
  <c r="C9" i="70"/>
  <c r="C10" i="70"/>
  <c r="BA37" i="70"/>
  <c r="AZ25" i="70"/>
  <c r="BL23" i="70"/>
  <c r="BK23" i="70"/>
  <c r="BC23" i="70"/>
  <c r="BE37" i="70"/>
  <c r="AX22" i="70"/>
  <c r="AW6" i="70"/>
  <c r="AV6" i="70"/>
  <c r="BC7" i="70"/>
  <c r="AY7" i="70"/>
  <c r="AY28" i="70"/>
  <c r="BE38" i="70"/>
  <c r="BA38" i="70"/>
  <c r="BB36" i="70"/>
  <c r="AX36" i="70"/>
  <c r="BC29" i="70"/>
  <c r="BB37" i="70"/>
  <c r="BC16" i="70"/>
  <c r="AY16" i="70"/>
  <c r="AX23" i="70"/>
  <c r="BE29" i="70"/>
  <c r="BA29" i="70"/>
  <c r="AW29" i="70"/>
  <c r="AV29" i="70"/>
  <c r="BB28" i="70"/>
  <c r="AZ36" i="70"/>
  <c r="BA8" i="70"/>
  <c r="AW15" i="70"/>
  <c r="BB14" i="70"/>
  <c r="BC33" i="70"/>
  <c r="AY33" i="70"/>
  <c r="AW10" i="70"/>
  <c r="AV10" i="70"/>
  <c r="BB33" i="70"/>
  <c r="AX33" i="70"/>
  <c r="AZ5" i="70"/>
  <c r="AY29" i="70"/>
  <c r="BE5" i="70"/>
  <c r="AX38" i="70"/>
  <c r="BA22" i="70"/>
  <c r="H25" i="70"/>
  <c r="BB38" i="70"/>
  <c r="BC37" i="70"/>
  <c r="AW22" i="70"/>
  <c r="AV22" i="70"/>
  <c r="BA21" i="70"/>
  <c r="BC15" i="70"/>
  <c r="BD14" i="70"/>
  <c r="BD30" i="70"/>
  <c r="BD31" i="70"/>
  <c r="BE9" i="70"/>
  <c r="BE22" i="70"/>
  <c r="H44" i="70"/>
  <c r="AB7" i="61"/>
  <c r="H45" i="63"/>
  <c r="C44" i="63"/>
  <c r="L11" i="62"/>
  <c r="AQ39" i="63"/>
  <c r="AP39" i="63"/>
  <c r="AM23" i="53"/>
  <c r="AL23" i="53"/>
  <c r="AC23" i="53"/>
  <c r="AB23" i="53"/>
  <c r="AA23" i="53"/>
  <c r="Z23" i="53"/>
  <c r="X23" i="53"/>
  <c r="W23" i="53"/>
  <c r="M23" i="53"/>
  <c r="L23" i="53"/>
  <c r="AM22" i="53"/>
  <c r="AL22" i="53"/>
  <c r="AC22" i="53"/>
  <c r="AB22" i="53"/>
  <c r="AA22" i="53"/>
  <c r="Z22" i="53"/>
  <c r="X22" i="53"/>
  <c r="W22" i="53"/>
  <c r="M22" i="53"/>
  <c r="L22" i="53"/>
  <c r="AM21" i="53"/>
  <c r="AL21" i="53"/>
  <c r="AC21" i="53"/>
  <c r="AB21" i="53"/>
  <c r="AA21" i="53"/>
  <c r="Z21" i="53"/>
  <c r="X21" i="53"/>
  <c r="W21" i="53"/>
  <c r="M21" i="53"/>
  <c r="L21" i="53"/>
  <c r="AM20" i="53"/>
  <c r="AL20" i="53"/>
  <c r="AC20" i="53"/>
  <c r="AB20" i="53"/>
  <c r="AA20" i="53"/>
  <c r="Z20" i="53"/>
  <c r="X20" i="53"/>
  <c r="W20" i="53"/>
  <c r="M20" i="53"/>
  <c r="L20" i="53"/>
  <c r="AM19" i="53"/>
  <c r="AL19" i="53"/>
  <c r="AC19" i="53"/>
  <c r="AB19" i="53"/>
  <c r="AA19" i="53"/>
  <c r="Z19" i="53"/>
  <c r="X19" i="53"/>
  <c r="W19" i="53"/>
  <c r="M19" i="53"/>
  <c r="L19" i="53"/>
  <c r="AW18" i="53"/>
  <c r="AR18" i="53"/>
  <c r="AN18" i="53"/>
  <c r="AK18" i="53"/>
  <c r="AJ18" i="53"/>
  <c r="AI18" i="53"/>
  <c r="AH18" i="53"/>
  <c r="AG18" i="53"/>
  <c r="AF18" i="53"/>
  <c r="V18" i="53"/>
  <c r="X18" i="53"/>
  <c r="U18" i="53"/>
  <c r="AC18" i="53"/>
  <c r="BD18" i="53"/>
  <c r="T18" i="53"/>
  <c r="S18" i="53"/>
  <c r="AV18" i="53"/>
  <c r="R18" i="53"/>
  <c r="AU18" i="53"/>
  <c r="Q18" i="53"/>
  <c r="AT18" i="53"/>
  <c r="P18" i="53"/>
  <c r="AS18" i="53"/>
  <c r="O18" i="53"/>
  <c r="Z18" i="53"/>
  <c r="BA18" i="53"/>
  <c r="M18" i="53"/>
  <c r="AP18" i="53"/>
  <c r="L18" i="53"/>
  <c r="AO18" i="53"/>
  <c r="K18" i="53"/>
  <c r="J18" i="53"/>
  <c r="AM18" i="53"/>
  <c r="I18" i="53"/>
  <c r="AL18" i="53"/>
  <c r="AM17" i="53"/>
  <c r="AL17" i="53"/>
  <c r="AC17" i="53"/>
  <c r="AB17" i="53"/>
  <c r="AA17" i="53"/>
  <c r="Z17" i="53"/>
  <c r="X17" i="53"/>
  <c r="W17" i="53"/>
  <c r="M17" i="53"/>
  <c r="L17" i="53"/>
  <c r="AM16" i="53"/>
  <c r="AL16" i="53"/>
  <c r="AC16" i="53"/>
  <c r="AB16" i="53"/>
  <c r="AA16" i="53"/>
  <c r="Z16" i="53"/>
  <c r="X16" i="53"/>
  <c r="W16" i="53"/>
  <c r="M16" i="53"/>
  <c r="L16" i="53"/>
  <c r="AM15" i="53"/>
  <c r="AL15" i="53"/>
  <c r="AC15" i="53"/>
  <c r="AB15" i="53"/>
  <c r="AA15" i="53"/>
  <c r="Z15" i="53"/>
  <c r="X15" i="53"/>
  <c r="W15" i="53"/>
  <c r="M15" i="53"/>
  <c r="L15" i="53"/>
  <c r="AM14" i="53"/>
  <c r="AL14" i="53"/>
  <c r="AC14" i="53"/>
  <c r="AB14" i="53"/>
  <c r="AA14" i="53"/>
  <c r="Z14" i="53"/>
  <c r="X14" i="53"/>
  <c r="W14" i="53"/>
  <c r="M14" i="53"/>
  <c r="L14" i="53"/>
  <c r="AM13" i="53"/>
  <c r="AL13" i="53"/>
  <c r="AC13" i="53"/>
  <c r="AB13" i="53"/>
  <c r="AA13" i="53"/>
  <c r="Z13" i="53"/>
  <c r="X13" i="53"/>
  <c r="W13" i="53"/>
  <c r="M13" i="53"/>
  <c r="L13" i="53"/>
  <c r="AV12" i="53"/>
  <c r="AS12" i="53"/>
  <c r="AM12" i="53"/>
  <c r="AK12" i="53"/>
  <c r="AJ12" i="53"/>
  <c r="AI12" i="53"/>
  <c r="AH12" i="53"/>
  <c r="AG12" i="53"/>
  <c r="AF12" i="53"/>
  <c r="AC12" i="53"/>
  <c r="BD12" i="53"/>
  <c r="Z12" i="53"/>
  <c r="BA12" i="53"/>
  <c r="V12" i="53"/>
  <c r="X12" i="53"/>
  <c r="U12" i="53"/>
  <c r="AX12" i="53"/>
  <c r="T12" i="53"/>
  <c r="AW12" i="53"/>
  <c r="S12" i="53"/>
  <c r="AB12" i="53"/>
  <c r="BC12" i="53"/>
  <c r="R12" i="53"/>
  <c r="AU12" i="53"/>
  <c r="Q12" i="53"/>
  <c r="AT12" i="53"/>
  <c r="P12" i="53"/>
  <c r="O12" i="53"/>
  <c r="AR12" i="53"/>
  <c r="K12" i="53"/>
  <c r="M12" i="53"/>
  <c r="AP12" i="53"/>
  <c r="J12" i="53"/>
  <c r="I12" i="53"/>
  <c r="L12" i="53"/>
  <c r="AO12" i="53"/>
  <c r="AM11" i="53"/>
  <c r="AL11" i="53"/>
  <c r="AC11" i="53"/>
  <c r="AB11" i="53"/>
  <c r="Z11" i="53"/>
  <c r="X11" i="53"/>
  <c r="W11" i="53"/>
  <c r="M11" i="53"/>
  <c r="L11" i="53"/>
  <c r="AM10" i="53"/>
  <c r="AL10" i="53"/>
  <c r="AC10" i="53"/>
  <c r="AB10" i="53"/>
  <c r="AA10" i="53"/>
  <c r="Z10" i="53"/>
  <c r="X10" i="53"/>
  <c r="W10" i="53"/>
  <c r="M10" i="53"/>
  <c r="L10" i="53"/>
  <c r="AM9" i="53"/>
  <c r="AL9" i="53"/>
  <c r="AC9" i="53"/>
  <c r="AB9" i="53"/>
  <c r="AA9" i="53"/>
  <c r="Z9" i="53"/>
  <c r="X9" i="53"/>
  <c r="W9" i="53"/>
  <c r="M9" i="53"/>
  <c r="L9" i="53"/>
  <c r="AM8" i="53"/>
  <c r="AL8" i="53"/>
  <c r="AC8" i="53"/>
  <c r="AB8" i="53"/>
  <c r="AA8" i="53"/>
  <c r="Z8" i="53"/>
  <c r="X8" i="53"/>
  <c r="W8" i="53"/>
  <c r="M8" i="53"/>
  <c r="L8" i="53"/>
  <c r="AM7" i="53"/>
  <c r="AL7" i="53"/>
  <c r="AC7" i="53"/>
  <c r="AB7" i="53"/>
  <c r="AA7" i="53"/>
  <c r="Z7" i="53"/>
  <c r="X7" i="53"/>
  <c r="W7" i="53"/>
  <c r="M7" i="53"/>
  <c r="L7" i="53"/>
  <c r="AW6" i="53"/>
  <c r="AR6" i="53"/>
  <c r="AN6" i="53"/>
  <c r="AK6" i="53"/>
  <c r="AJ6" i="53"/>
  <c r="AI6" i="53"/>
  <c r="AH6" i="53"/>
  <c r="AG6" i="53"/>
  <c r="AF6" i="53"/>
  <c r="V6" i="53"/>
  <c r="X6" i="53"/>
  <c r="U6" i="53"/>
  <c r="AC6" i="53"/>
  <c r="BD6" i="53"/>
  <c r="T6" i="53"/>
  <c r="S6" i="53"/>
  <c r="AV6" i="53"/>
  <c r="R6" i="53"/>
  <c r="AU6" i="53"/>
  <c r="Q6" i="53"/>
  <c r="AT6" i="53"/>
  <c r="P6" i="53"/>
  <c r="AS6" i="53"/>
  <c r="O6" i="53"/>
  <c r="Z6" i="53"/>
  <c r="BA6" i="53"/>
  <c r="M6" i="53"/>
  <c r="AP6" i="53"/>
  <c r="L6" i="53"/>
  <c r="AO6" i="53"/>
  <c r="K6" i="53"/>
  <c r="J6" i="53"/>
  <c r="AM6" i="53"/>
  <c r="I6" i="53"/>
  <c r="AL6" i="53"/>
  <c r="BD4" i="53"/>
  <c r="BC4" i="53"/>
  <c r="AX4" i="53"/>
  <c r="AW4" i="53"/>
  <c r="AO4" i="53"/>
  <c r="W6" i="53"/>
  <c r="AY6" i="53"/>
  <c r="AL12" i="53"/>
  <c r="W18" i="53"/>
  <c r="AY18" i="53"/>
  <c r="AX6" i="53"/>
  <c r="AA12" i="53"/>
  <c r="BB12" i="53"/>
  <c r="AA11" i="53"/>
  <c r="AN12" i="53"/>
  <c r="AA6" i="53"/>
  <c r="BB6" i="53"/>
  <c r="AA18" i="53"/>
  <c r="BB18" i="53"/>
  <c r="AB6" i="53"/>
  <c r="BC6" i="53"/>
  <c r="W12" i="53"/>
  <c r="AY12" i="53"/>
  <c r="AB18" i="53"/>
  <c r="BC18" i="53"/>
  <c r="AX18" i="53"/>
  <c r="I6" i="52"/>
  <c r="J6" i="52"/>
  <c r="L6" i="52"/>
  <c r="BO6" i="52"/>
  <c r="K6" i="52"/>
  <c r="M6" i="52"/>
  <c r="AG6" i="52"/>
  <c r="CJ6" i="52"/>
  <c r="AH6" i="52"/>
  <c r="AI6" i="52"/>
  <c r="BA6" i="52"/>
  <c r="AJ6" i="52"/>
  <c r="AK6" i="52"/>
  <c r="AL6" i="52"/>
  <c r="AM6" i="52"/>
  <c r="AN6" i="52"/>
  <c r="BC6" i="52"/>
  <c r="BB6" i="52"/>
  <c r="BF6" i="52"/>
  <c r="BG6" i="52"/>
  <c r="BH6" i="52"/>
  <c r="BI6" i="52"/>
  <c r="BJ6" i="52"/>
  <c r="BK6" i="52"/>
  <c r="BL6" i="52"/>
  <c r="BM6" i="52"/>
  <c r="BN6" i="52"/>
  <c r="BP6" i="52"/>
  <c r="BR6" i="52"/>
  <c r="BS6" i="52"/>
  <c r="BT6" i="52"/>
  <c r="BU6" i="52"/>
  <c r="BV6" i="52"/>
  <c r="BW6" i="52"/>
  <c r="BX6" i="52"/>
  <c r="BY6" i="52"/>
  <c r="BZ6" i="52"/>
  <c r="CA6" i="52"/>
  <c r="CB6" i="52"/>
  <c r="CC6" i="52"/>
  <c r="CD6" i="52"/>
  <c r="CE6" i="52"/>
  <c r="CF6" i="52"/>
  <c r="CG6" i="52"/>
  <c r="CH6" i="52"/>
  <c r="CI6" i="52"/>
  <c r="CK6" i="52"/>
  <c r="CL6" i="52"/>
  <c r="CM6" i="52"/>
  <c r="CN6" i="52"/>
  <c r="CO6" i="52"/>
  <c r="CP6" i="52"/>
  <c r="DE6" i="52"/>
  <c r="L7" i="52"/>
  <c r="M7" i="52"/>
  <c r="AQ7" i="52"/>
  <c r="AP7" i="52"/>
  <c r="AR7" i="52"/>
  <c r="AR6" i="52"/>
  <c r="AS7" i="52"/>
  <c r="AS6" i="52"/>
  <c r="AT7" i="52"/>
  <c r="AT6" i="52"/>
  <c r="AU7" i="52"/>
  <c r="AU6" i="52"/>
  <c r="AV7" i="52"/>
  <c r="AV6" i="52"/>
  <c r="AW7" i="52"/>
  <c r="AX7" i="52"/>
  <c r="AY7" i="52"/>
  <c r="AY6" i="52"/>
  <c r="AZ7" i="52"/>
  <c r="BA7" i="52"/>
  <c r="BB7" i="52"/>
  <c r="BC7" i="52"/>
  <c r="BF7" i="52"/>
  <c r="BG7" i="52"/>
  <c r="BH7" i="52"/>
  <c r="BI7" i="52"/>
  <c r="BJ7" i="52"/>
  <c r="BK7" i="52"/>
  <c r="BL7" i="52"/>
  <c r="BM7" i="52"/>
  <c r="L8" i="52"/>
  <c r="M8" i="52"/>
  <c r="AQ8" i="52"/>
  <c r="AP8" i="52"/>
  <c r="AR8" i="52"/>
  <c r="AS8" i="52"/>
  <c r="AT8" i="52"/>
  <c r="AU8" i="52"/>
  <c r="AV8" i="52"/>
  <c r="AW8" i="52"/>
  <c r="AX8" i="52"/>
  <c r="AY8" i="52"/>
  <c r="AZ8" i="52"/>
  <c r="BA8" i="52"/>
  <c r="BB8" i="52"/>
  <c r="BC8" i="52"/>
  <c r="BF8" i="52"/>
  <c r="BG8" i="52"/>
  <c r="BH8" i="52"/>
  <c r="BI8" i="52"/>
  <c r="BJ8" i="52"/>
  <c r="BK8" i="52"/>
  <c r="BL8" i="52"/>
  <c r="BM8" i="52"/>
  <c r="L9" i="52"/>
  <c r="M9" i="52"/>
  <c r="AQ9" i="52"/>
  <c r="AP9" i="52"/>
  <c r="AR9" i="52"/>
  <c r="AS9" i="52"/>
  <c r="AT9" i="52"/>
  <c r="AU9" i="52"/>
  <c r="AV9" i="52"/>
  <c r="AW9" i="52"/>
  <c r="AW6" i="52"/>
  <c r="AX9" i="52"/>
  <c r="AY9" i="52"/>
  <c r="AZ9" i="52"/>
  <c r="BA9" i="52"/>
  <c r="BB9" i="52"/>
  <c r="BC9" i="52"/>
  <c r="BF9" i="52"/>
  <c r="BG9" i="52"/>
  <c r="BH9" i="52"/>
  <c r="BI9" i="52"/>
  <c r="BJ9" i="52"/>
  <c r="BK9" i="52"/>
  <c r="BL9" i="52"/>
  <c r="BM9" i="52"/>
  <c r="L10" i="52"/>
  <c r="M10" i="52"/>
  <c r="AQ10" i="52"/>
  <c r="AP10" i="52"/>
  <c r="AR10" i="52"/>
  <c r="AS10" i="52"/>
  <c r="AT10" i="52"/>
  <c r="AU10" i="52"/>
  <c r="AV10" i="52"/>
  <c r="AW10" i="52"/>
  <c r="AX10" i="52"/>
  <c r="AY10" i="52"/>
  <c r="AZ10" i="52"/>
  <c r="BA10" i="52"/>
  <c r="BB10" i="52"/>
  <c r="BC10" i="52"/>
  <c r="BF10" i="52"/>
  <c r="BG10" i="52"/>
  <c r="BH10" i="52"/>
  <c r="BI10" i="52"/>
  <c r="BJ10" i="52"/>
  <c r="BK10" i="52"/>
  <c r="BL10" i="52"/>
  <c r="BM10" i="52"/>
  <c r="L11" i="52"/>
  <c r="M11" i="52"/>
  <c r="AQ11" i="52"/>
  <c r="AP11" i="52"/>
  <c r="AR11" i="52"/>
  <c r="AS11" i="52"/>
  <c r="AT11" i="52"/>
  <c r="AU11" i="52"/>
  <c r="AV11" i="52"/>
  <c r="AW11" i="52"/>
  <c r="AX11" i="52"/>
  <c r="AY11" i="52"/>
  <c r="BF11" i="52"/>
  <c r="BG11" i="52"/>
  <c r="BH11" i="52"/>
  <c r="BI11" i="52"/>
  <c r="BJ11" i="52"/>
  <c r="BK11" i="52"/>
  <c r="BL11" i="52"/>
  <c r="BM11" i="52"/>
  <c r="L12" i="52"/>
  <c r="M12" i="52"/>
  <c r="AQ12" i="52"/>
  <c r="AP12" i="52"/>
  <c r="AR12" i="52"/>
  <c r="AS12" i="52"/>
  <c r="AT12" i="52"/>
  <c r="AU12" i="52"/>
  <c r="AV12" i="52"/>
  <c r="AW12" i="52"/>
  <c r="AX12" i="52"/>
  <c r="AX6" i="52"/>
  <c r="AY12" i="52"/>
  <c r="BA12" i="52"/>
  <c r="BB12" i="52"/>
  <c r="BC12" i="52"/>
  <c r="BF12" i="52"/>
  <c r="BG12" i="52"/>
  <c r="BH12" i="52"/>
  <c r="BI12" i="52"/>
  <c r="BJ12" i="52"/>
  <c r="BK12" i="52"/>
  <c r="BL12" i="52"/>
  <c r="BM12" i="52"/>
  <c r="I13" i="52"/>
  <c r="J13" i="52"/>
  <c r="K13" i="52"/>
  <c r="L13" i="52"/>
  <c r="M13" i="52"/>
  <c r="AG13" i="52"/>
  <c r="AZ13" i="52"/>
  <c r="DC13" i="52"/>
  <c r="AH13" i="52"/>
  <c r="CK13" i="52"/>
  <c r="AI13" i="52"/>
  <c r="BA13" i="52"/>
  <c r="DD13" i="52"/>
  <c r="AJ13" i="52"/>
  <c r="AK13" i="52"/>
  <c r="AL13" i="52"/>
  <c r="BB13" i="52"/>
  <c r="AM13" i="52"/>
  <c r="CP13" i="52"/>
  <c r="AN13" i="52"/>
  <c r="CQ13" i="52"/>
  <c r="AR13" i="52"/>
  <c r="AW13" i="52"/>
  <c r="CZ13" i="52"/>
  <c r="AX13" i="52"/>
  <c r="DA13" i="52"/>
  <c r="BF13" i="52"/>
  <c r="BG13" i="52"/>
  <c r="BH13" i="52"/>
  <c r="BI13" i="52"/>
  <c r="BJ13" i="52"/>
  <c r="BK13" i="52"/>
  <c r="BL13" i="52"/>
  <c r="BM13" i="52"/>
  <c r="BN13" i="52"/>
  <c r="BO13" i="52"/>
  <c r="BP13" i="52"/>
  <c r="BR13" i="52"/>
  <c r="BS13" i="52"/>
  <c r="BT13" i="52"/>
  <c r="BU13" i="52"/>
  <c r="BV13" i="52"/>
  <c r="BW13" i="52"/>
  <c r="BX13" i="52"/>
  <c r="BY13" i="52"/>
  <c r="BZ13" i="52"/>
  <c r="CA13" i="52"/>
  <c r="CB13" i="52"/>
  <c r="CC13" i="52"/>
  <c r="CD13" i="52"/>
  <c r="CE13" i="52"/>
  <c r="CF13" i="52"/>
  <c r="CG13" i="52"/>
  <c r="CH13" i="52"/>
  <c r="CI13" i="52"/>
  <c r="CL13" i="52"/>
  <c r="CM13" i="52"/>
  <c r="CN13" i="52"/>
  <c r="CO13" i="52"/>
  <c r="CU13" i="52"/>
  <c r="L14" i="52"/>
  <c r="M14" i="52"/>
  <c r="AQ14" i="52"/>
  <c r="AQ13" i="52"/>
  <c r="CT13" i="52"/>
  <c r="AR14" i="52"/>
  <c r="AS14" i="52"/>
  <c r="AS13" i="52"/>
  <c r="CV13" i="52"/>
  <c r="AT14" i="52"/>
  <c r="AT13" i="52"/>
  <c r="CW13" i="52"/>
  <c r="AU14" i="52"/>
  <c r="AU13" i="52"/>
  <c r="CX13" i="52"/>
  <c r="AV14" i="52"/>
  <c r="AW14" i="52"/>
  <c r="AX14" i="52"/>
  <c r="AY14" i="52"/>
  <c r="AY13" i="52"/>
  <c r="DB13" i="52"/>
  <c r="AZ14" i="52"/>
  <c r="BA14" i="52"/>
  <c r="BB14" i="52"/>
  <c r="BC14" i="52"/>
  <c r="BF14" i="52"/>
  <c r="BG14" i="52"/>
  <c r="BH14" i="52"/>
  <c r="BI14" i="52"/>
  <c r="BJ14" i="52"/>
  <c r="BK14" i="52"/>
  <c r="BL14" i="52"/>
  <c r="BM14" i="52"/>
  <c r="L15" i="52"/>
  <c r="M15" i="52"/>
  <c r="AQ15" i="52"/>
  <c r="AP15" i="52"/>
  <c r="AR15" i="52"/>
  <c r="AS15" i="52"/>
  <c r="AT15" i="52"/>
  <c r="AU15" i="52"/>
  <c r="AV15" i="52"/>
  <c r="AV13" i="52"/>
  <c r="CY13" i="52"/>
  <c r="AW15" i="52"/>
  <c r="AX15" i="52"/>
  <c r="AY15" i="52"/>
  <c r="AZ15" i="52"/>
  <c r="BA15" i="52"/>
  <c r="BB15" i="52"/>
  <c r="BC15" i="52"/>
  <c r="BF15" i="52"/>
  <c r="BG15" i="52"/>
  <c r="BH15" i="52"/>
  <c r="BI15" i="52"/>
  <c r="BJ15" i="52"/>
  <c r="BK15" i="52"/>
  <c r="BL15" i="52"/>
  <c r="BM15" i="52"/>
  <c r="L16" i="52"/>
  <c r="M16" i="52"/>
  <c r="AP16" i="52"/>
  <c r="AQ16" i="52"/>
  <c r="AR16" i="52"/>
  <c r="AS16" i="52"/>
  <c r="AT16" i="52"/>
  <c r="AU16" i="52"/>
  <c r="AV16" i="52"/>
  <c r="AW16" i="52"/>
  <c r="AX16" i="52"/>
  <c r="AY16" i="52"/>
  <c r="AZ16" i="52"/>
  <c r="BA16" i="52"/>
  <c r="BB16" i="52"/>
  <c r="BC16" i="52"/>
  <c r="BF16" i="52"/>
  <c r="BG16" i="52"/>
  <c r="BH16" i="52"/>
  <c r="BI16" i="52"/>
  <c r="BJ16" i="52"/>
  <c r="BK16" i="52"/>
  <c r="BL16" i="52"/>
  <c r="BM16" i="52"/>
  <c r="L17" i="52"/>
  <c r="M17" i="52"/>
  <c r="AQ17" i="52"/>
  <c r="AP17" i="52"/>
  <c r="AR17" i="52"/>
  <c r="AS17" i="52"/>
  <c r="AT17" i="52"/>
  <c r="AU17" i="52"/>
  <c r="AV17" i="52"/>
  <c r="AW17" i="52"/>
  <c r="AX17" i="52"/>
  <c r="AY17" i="52"/>
  <c r="AZ17" i="52"/>
  <c r="BA17" i="52"/>
  <c r="BB17" i="52"/>
  <c r="BC17" i="52"/>
  <c r="BF17" i="52"/>
  <c r="BG17" i="52"/>
  <c r="BH17" i="52"/>
  <c r="BI17" i="52"/>
  <c r="BJ17" i="52"/>
  <c r="BK17" i="52"/>
  <c r="BL17" i="52"/>
  <c r="BM17" i="52"/>
  <c r="L18" i="52"/>
  <c r="M18" i="52"/>
  <c r="AQ18" i="52"/>
  <c r="AP18" i="52"/>
  <c r="AR18" i="52"/>
  <c r="AS18" i="52"/>
  <c r="AT18" i="52"/>
  <c r="AU18" i="52"/>
  <c r="AV18" i="52"/>
  <c r="AW18" i="52"/>
  <c r="AX18" i="52"/>
  <c r="AY18" i="52"/>
  <c r="AZ18" i="52"/>
  <c r="BA18" i="52"/>
  <c r="BB18" i="52"/>
  <c r="BC18" i="52"/>
  <c r="BF18" i="52"/>
  <c r="BG18" i="52"/>
  <c r="BH18" i="52"/>
  <c r="BI18" i="52"/>
  <c r="BJ18" i="52"/>
  <c r="BK18" i="52"/>
  <c r="BL18" i="52"/>
  <c r="BM18" i="52"/>
  <c r="L19" i="52"/>
  <c r="M19" i="52"/>
  <c r="AP19" i="52"/>
  <c r="AQ19" i="52"/>
  <c r="AR19" i="52"/>
  <c r="AS19" i="52"/>
  <c r="AT19" i="52"/>
  <c r="AU19" i="52"/>
  <c r="AV19" i="52"/>
  <c r="AW19" i="52"/>
  <c r="AX19" i="52"/>
  <c r="AY19" i="52"/>
  <c r="AZ19" i="52"/>
  <c r="BA19" i="52"/>
  <c r="BB19" i="52"/>
  <c r="BC19" i="52"/>
  <c r="BF19" i="52"/>
  <c r="BG19" i="52"/>
  <c r="BH19" i="52"/>
  <c r="BI19" i="52"/>
  <c r="BJ19" i="52"/>
  <c r="BK19" i="52"/>
  <c r="BL19" i="52"/>
  <c r="BM19" i="52"/>
  <c r="I20" i="52"/>
  <c r="J20" i="52"/>
  <c r="BM20" i="52"/>
  <c r="K20" i="52"/>
  <c r="AG20" i="52"/>
  <c r="AH20" i="52"/>
  <c r="CK20" i="52"/>
  <c r="AI20" i="52"/>
  <c r="BA20" i="52"/>
  <c r="DD20" i="52"/>
  <c r="AJ20" i="52"/>
  <c r="CM20" i="52"/>
  <c r="AK20" i="52"/>
  <c r="CN20" i="52"/>
  <c r="AL20" i="52"/>
  <c r="AM20" i="52"/>
  <c r="AN20" i="52"/>
  <c r="BC20" i="52"/>
  <c r="DF20" i="52"/>
  <c r="AQ20" i="52"/>
  <c r="CT20" i="52"/>
  <c r="AR20" i="52"/>
  <c r="CU20" i="52"/>
  <c r="AS20" i="52"/>
  <c r="CV20" i="52"/>
  <c r="AY20" i="52"/>
  <c r="DB20" i="52"/>
  <c r="AZ20" i="52"/>
  <c r="DC20" i="52"/>
  <c r="BB20" i="52"/>
  <c r="DE20" i="52"/>
  <c r="BF20" i="52"/>
  <c r="BG20" i="52"/>
  <c r="BH20" i="52"/>
  <c r="BI20" i="52"/>
  <c r="BJ20" i="52"/>
  <c r="BK20" i="52"/>
  <c r="BL20" i="52"/>
  <c r="BN20" i="52"/>
  <c r="BR20" i="52"/>
  <c r="BS20" i="52"/>
  <c r="BT20" i="52"/>
  <c r="BU20" i="52"/>
  <c r="BV20" i="52"/>
  <c r="BW20" i="52"/>
  <c r="BX20" i="52"/>
  <c r="BY20" i="52"/>
  <c r="BZ20" i="52"/>
  <c r="CA20" i="52"/>
  <c r="CB20" i="52"/>
  <c r="CC20" i="52"/>
  <c r="CD20" i="52"/>
  <c r="CE20" i="52"/>
  <c r="CF20" i="52"/>
  <c r="CG20" i="52"/>
  <c r="CH20" i="52"/>
  <c r="CI20" i="52"/>
  <c r="CJ20" i="52"/>
  <c r="CO20" i="52"/>
  <c r="CP20" i="52"/>
  <c r="CQ20" i="52"/>
  <c r="L21" i="52"/>
  <c r="M21" i="52"/>
  <c r="AQ21" i="52"/>
  <c r="AP21" i="52"/>
  <c r="AR21" i="52"/>
  <c r="AS21" i="52"/>
  <c r="AT21" i="52"/>
  <c r="AU21" i="52"/>
  <c r="AU20" i="52"/>
  <c r="CX20" i="52"/>
  <c r="AV21" i="52"/>
  <c r="AV20" i="52"/>
  <c r="CY20" i="52"/>
  <c r="AW21" i="52"/>
  <c r="AW20" i="52"/>
  <c r="CZ20" i="52"/>
  <c r="AX21" i="52"/>
  <c r="AX20" i="52"/>
  <c r="DA20" i="52"/>
  <c r="AY21" i="52"/>
  <c r="AZ21" i="52"/>
  <c r="BA21" i="52"/>
  <c r="BB21" i="52"/>
  <c r="BC21" i="52"/>
  <c r="BF21" i="52"/>
  <c r="BG21" i="52"/>
  <c r="BH21" i="52"/>
  <c r="BI21" i="52"/>
  <c r="BJ21" i="52"/>
  <c r="BK21" i="52"/>
  <c r="BL21" i="52"/>
  <c r="BM21" i="52"/>
  <c r="L22" i="52"/>
  <c r="M22" i="52"/>
  <c r="AQ22" i="52"/>
  <c r="AP22" i="52"/>
  <c r="AR22" i="52"/>
  <c r="AS22" i="52"/>
  <c r="AT22" i="52"/>
  <c r="AU22" i="52"/>
  <c r="AV22" i="52"/>
  <c r="AW22" i="52"/>
  <c r="AX22" i="52"/>
  <c r="AY22" i="52"/>
  <c r="AZ22" i="52"/>
  <c r="BA22" i="52"/>
  <c r="BB22" i="52"/>
  <c r="BC22" i="52"/>
  <c r="BF22" i="52"/>
  <c r="BG22" i="52"/>
  <c r="BH22" i="52"/>
  <c r="BI22" i="52"/>
  <c r="BJ22" i="52"/>
  <c r="BK22" i="52"/>
  <c r="BL22" i="52"/>
  <c r="BM22" i="52"/>
  <c r="L23" i="52"/>
  <c r="M23" i="52"/>
  <c r="AQ23" i="52"/>
  <c r="AP23" i="52"/>
  <c r="AR23" i="52"/>
  <c r="AS23" i="52"/>
  <c r="AT23" i="52"/>
  <c r="AT20" i="52"/>
  <c r="CW20" i="52"/>
  <c r="AU23" i="52"/>
  <c r="AV23" i="52"/>
  <c r="AW23" i="52"/>
  <c r="AX23" i="52"/>
  <c r="AY23" i="52"/>
  <c r="AZ23" i="52"/>
  <c r="BA23" i="52"/>
  <c r="BB23" i="52"/>
  <c r="BC23" i="52"/>
  <c r="BF23" i="52"/>
  <c r="BG23" i="52"/>
  <c r="BH23" i="52"/>
  <c r="BI23" i="52"/>
  <c r="BJ23" i="52"/>
  <c r="BK23" i="52"/>
  <c r="BL23" i="52"/>
  <c r="BM23" i="52"/>
  <c r="L24" i="52"/>
  <c r="M24" i="52"/>
  <c r="AQ24" i="52"/>
  <c r="AP24" i="52"/>
  <c r="AR24" i="52"/>
  <c r="AS24" i="52"/>
  <c r="AT24" i="52"/>
  <c r="AU24" i="52"/>
  <c r="AV24" i="52"/>
  <c r="AW24" i="52"/>
  <c r="AX24" i="52"/>
  <c r="AY24" i="52"/>
  <c r="AZ24" i="52"/>
  <c r="BA24" i="52"/>
  <c r="BB24" i="52"/>
  <c r="BC24" i="52"/>
  <c r="BF24" i="52"/>
  <c r="BG24" i="52"/>
  <c r="BH24" i="52"/>
  <c r="BI24" i="52"/>
  <c r="BJ24" i="52"/>
  <c r="BK24" i="52"/>
  <c r="BL24" i="52"/>
  <c r="BM24" i="52"/>
  <c r="L25" i="52"/>
  <c r="M25" i="52"/>
  <c r="AQ25" i="52"/>
  <c r="AP25" i="52"/>
  <c r="AR25" i="52"/>
  <c r="AS25" i="52"/>
  <c r="AT25" i="52"/>
  <c r="AU25" i="52"/>
  <c r="AV25" i="52"/>
  <c r="AW25" i="52"/>
  <c r="AX25" i="52"/>
  <c r="AY25" i="52"/>
  <c r="AZ25" i="52"/>
  <c r="BA25" i="52"/>
  <c r="BB25" i="52"/>
  <c r="BC25" i="52"/>
  <c r="BF25" i="52"/>
  <c r="BG25" i="52"/>
  <c r="BH25" i="52"/>
  <c r="BI25" i="52"/>
  <c r="BJ25" i="52"/>
  <c r="BK25" i="52"/>
  <c r="BL25" i="52"/>
  <c r="BM25" i="52"/>
  <c r="I26" i="52"/>
  <c r="J26" i="52"/>
  <c r="BM26" i="52"/>
  <c r="K26" i="52"/>
  <c r="M26" i="52"/>
  <c r="BP26" i="52"/>
  <c r="AG26" i="52"/>
  <c r="AH26" i="52"/>
  <c r="AI26" i="52"/>
  <c r="AJ26" i="52"/>
  <c r="CM26" i="52"/>
  <c r="AK26" i="52"/>
  <c r="CN26" i="52"/>
  <c r="AL26" i="52"/>
  <c r="CO26" i="52"/>
  <c r="AM26" i="52"/>
  <c r="BC26" i="52"/>
  <c r="DF26" i="52"/>
  <c r="AN26" i="52"/>
  <c r="AS26" i="52"/>
  <c r="CV26" i="52"/>
  <c r="AT26" i="52"/>
  <c r="CW26" i="52"/>
  <c r="AU26" i="52"/>
  <c r="CX26" i="52"/>
  <c r="AZ26" i="52"/>
  <c r="BA26" i="52"/>
  <c r="DD26" i="52"/>
  <c r="BB26" i="52"/>
  <c r="DE26" i="52"/>
  <c r="BF26" i="52"/>
  <c r="BG26" i="52"/>
  <c r="BH26" i="52"/>
  <c r="BI26" i="52"/>
  <c r="BJ26" i="52"/>
  <c r="BK26" i="52"/>
  <c r="BL26" i="52"/>
  <c r="BN26" i="52"/>
  <c r="BR26" i="52"/>
  <c r="BS26" i="52"/>
  <c r="BT26" i="52"/>
  <c r="BU26" i="52"/>
  <c r="BV26" i="52"/>
  <c r="BW26" i="52"/>
  <c r="BX26" i="52"/>
  <c r="BY26" i="52"/>
  <c r="BZ26" i="52"/>
  <c r="CA26" i="52"/>
  <c r="CB26" i="52"/>
  <c r="CC26" i="52"/>
  <c r="CD26" i="52"/>
  <c r="CE26" i="52"/>
  <c r="CF26" i="52"/>
  <c r="CG26" i="52"/>
  <c r="CH26" i="52"/>
  <c r="CI26" i="52"/>
  <c r="CJ26" i="52"/>
  <c r="CK26" i="52"/>
  <c r="CL26" i="52"/>
  <c r="CQ26" i="52"/>
  <c r="DC26" i="52"/>
  <c r="L27" i="52"/>
  <c r="M27" i="52"/>
  <c r="AQ27" i="52"/>
  <c r="AQ26" i="52"/>
  <c r="CT26" i="52"/>
  <c r="AR27" i="52"/>
  <c r="AR26" i="52"/>
  <c r="CU26" i="52"/>
  <c r="AS27" i="52"/>
  <c r="AT27" i="52"/>
  <c r="AU27" i="52"/>
  <c r="AV27" i="52"/>
  <c r="AW27" i="52"/>
  <c r="AW26" i="52"/>
  <c r="CZ26" i="52"/>
  <c r="AX27" i="52"/>
  <c r="AX26" i="52"/>
  <c r="DA26" i="52"/>
  <c r="AY27" i="52"/>
  <c r="AY26" i="52"/>
  <c r="DB26" i="52"/>
  <c r="AZ27" i="52"/>
  <c r="BA27" i="52"/>
  <c r="BB27" i="52"/>
  <c r="BC27" i="52"/>
  <c r="BF27" i="52"/>
  <c r="BG27" i="52"/>
  <c r="BH27" i="52"/>
  <c r="BI27" i="52"/>
  <c r="BJ27" i="52"/>
  <c r="BK27" i="52"/>
  <c r="BL27" i="52"/>
  <c r="BM27" i="52"/>
  <c r="L28" i="52"/>
  <c r="M28" i="52"/>
  <c r="AQ28" i="52"/>
  <c r="AP28" i="52"/>
  <c r="AR28" i="52"/>
  <c r="AS28" i="52"/>
  <c r="AT28" i="52"/>
  <c r="AU28" i="52"/>
  <c r="AV28" i="52"/>
  <c r="AV26" i="52"/>
  <c r="CY26" i="52"/>
  <c r="AW28" i="52"/>
  <c r="AX28" i="52"/>
  <c r="AY28" i="52"/>
  <c r="AZ28" i="52"/>
  <c r="BA28" i="52"/>
  <c r="BB28" i="52"/>
  <c r="BC28" i="52"/>
  <c r="BF28" i="52"/>
  <c r="BG28" i="52"/>
  <c r="BH28" i="52"/>
  <c r="BI28" i="52"/>
  <c r="BJ28" i="52"/>
  <c r="BK28" i="52"/>
  <c r="BL28" i="52"/>
  <c r="BM28" i="52"/>
  <c r="L29" i="52"/>
  <c r="M29" i="52"/>
  <c r="AQ29" i="52"/>
  <c r="AP29" i="52"/>
  <c r="AR29" i="52"/>
  <c r="AS29" i="52"/>
  <c r="AT29" i="52"/>
  <c r="AU29" i="52"/>
  <c r="AV29" i="52"/>
  <c r="AW29" i="52"/>
  <c r="AX29" i="52"/>
  <c r="AY29" i="52"/>
  <c r="AZ29" i="52"/>
  <c r="BA29" i="52"/>
  <c r="BB29" i="52"/>
  <c r="BC29" i="52"/>
  <c r="BF29" i="52"/>
  <c r="BG29" i="52"/>
  <c r="BH29" i="52"/>
  <c r="BI29" i="52"/>
  <c r="BJ29" i="52"/>
  <c r="BK29" i="52"/>
  <c r="BL29" i="52"/>
  <c r="BM29" i="52"/>
  <c r="L30" i="52"/>
  <c r="M30" i="52"/>
  <c r="AQ30" i="52"/>
  <c r="AP30" i="52"/>
  <c r="AR30" i="52"/>
  <c r="AS30" i="52"/>
  <c r="AT30" i="52"/>
  <c r="AU30" i="52"/>
  <c r="AV30" i="52"/>
  <c r="AW30" i="52"/>
  <c r="AX30" i="52"/>
  <c r="AY30" i="52"/>
  <c r="AZ30" i="52"/>
  <c r="BA30" i="52"/>
  <c r="BB30" i="52"/>
  <c r="BC30" i="52"/>
  <c r="BF30" i="52"/>
  <c r="BG30" i="52"/>
  <c r="BH30" i="52"/>
  <c r="BI30" i="52"/>
  <c r="BJ30" i="52"/>
  <c r="BK30" i="52"/>
  <c r="BL30" i="52"/>
  <c r="BM30" i="52"/>
  <c r="L31" i="52"/>
  <c r="M31" i="52"/>
  <c r="AQ31" i="52"/>
  <c r="AP31" i="52"/>
  <c r="AR31" i="52"/>
  <c r="AS31" i="52"/>
  <c r="AT31" i="52"/>
  <c r="AU31" i="52"/>
  <c r="AV31" i="52"/>
  <c r="AW31" i="52"/>
  <c r="AX31" i="52"/>
  <c r="AY31" i="52"/>
  <c r="AZ31" i="52"/>
  <c r="BA31" i="52"/>
  <c r="BB31" i="52"/>
  <c r="BC31" i="52"/>
  <c r="BF31" i="52"/>
  <c r="BG31" i="52"/>
  <c r="BH31" i="52"/>
  <c r="BI31" i="52"/>
  <c r="BJ31" i="52"/>
  <c r="BK31" i="52"/>
  <c r="BL31" i="52"/>
  <c r="BM31" i="52"/>
  <c r="I32" i="52"/>
  <c r="J32" i="52"/>
  <c r="K32" i="52"/>
  <c r="M32" i="52"/>
  <c r="BP32" i="52"/>
  <c r="L32" i="52"/>
  <c r="BO32" i="52"/>
  <c r="AU32" i="52"/>
  <c r="CX32" i="52"/>
  <c r="AV32" i="52"/>
  <c r="CY32" i="52"/>
  <c r="AZ32" i="52"/>
  <c r="BA32" i="52"/>
  <c r="BB32" i="52"/>
  <c r="DE32" i="52"/>
  <c r="BC32" i="52"/>
  <c r="DF32" i="52"/>
  <c r="BF32" i="52"/>
  <c r="BG32" i="52"/>
  <c r="BH32" i="52"/>
  <c r="BI32" i="52"/>
  <c r="BJ32" i="52"/>
  <c r="BK32" i="52"/>
  <c r="BL32" i="52"/>
  <c r="BM32" i="52"/>
  <c r="BN32" i="52"/>
  <c r="BR32" i="52"/>
  <c r="BS32" i="52"/>
  <c r="BT32" i="52"/>
  <c r="BU32" i="52"/>
  <c r="BV32" i="52"/>
  <c r="BW32" i="52"/>
  <c r="BX32" i="52"/>
  <c r="BY32" i="52"/>
  <c r="BZ32" i="52"/>
  <c r="CA32" i="52"/>
  <c r="CB32" i="52"/>
  <c r="CC32" i="52"/>
  <c r="CD32" i="52"/>
  <c r="CE32" i="52"/>
  <c r="CF32" i="52"/>
  <c r="CG32" i="52"/>
  <c r="CH32" i="52"/>
  <c r="CI32" i="52"/>
  <c r="CJ32" i="52"/>
  <c r="CK32" i="52"/>
  <c r="CL32" i="52"/>
  <c r="CM32" i="52"/>
  <c r="CN32" i="52"/>
  <c r="CO32" i="52"/>
  <c r="CP32" i="52"/>
  <c r="CQ32" i="52"/>
  <c r="DC32" i="52"/>
  <c r="DD32" i="52"/>
  <c r="L33" i="52"/>
  <c r="M33" i="52"/>
  <c r="AQ33" i="52"/>
  <c r="AQ32" i="52"/>
  <c r="CT32" i="52"/>
  <c r="AR33" i="52"/>
  <c r="AR32" i="52"/>
  <c r="CU32" i="52"/>
  <c r="AS33" i="52"/>
  <c r="AS32" i="52"/>
  <c r="CV32" i="52"/>
  <c r="AT33" i="52"/>
  <c r="AT32" i="52"/>
  <c r="CW32" i="52"/>
  <c r="AU33" i="52"/>
  <c r="AV33" i="52"/>
  <c r="AW33" i="52"/>
  <c r="AX33" i="52"/>
  <c r="AX32" i="52"/>
  <c r="DA32" i="52"/>
  <c r="AY33" i="52"/>
  <c r="AY32" i="52"/>
  <c r="DB32" i="52"/>
  <c r="BF33" i="52"/>
  <c r="BG33" i="52"/>
  <c r="BH33" i="52"/>
  <c r="BI33" i="52"/>
  <c r="BJ33" i="52"/>
  <c r="BK33" i="52"/>
  <c r="BL33" i="52"/>
  <c r="BM33" i="52"/>
  <c r="L34" i="52"/>
  <c r="M34" i="52"/>
  <c r="AQ34" i="52"/>
  <c r="AP34" i="52"/>
  <c r="AR34" i="52"/>
  <c r="AS34" i="52"/>
  <c r="AT34" i="52"/>
  <c r="AU34" i="52"/>
  <c r="AV34" i="52"/>
  <c r="AW34" i="52"/>
  <c r="AW32" i="52"/>
  <c r="CZ32" i="52"/>
  <c r="AX34" i="52"/>
  <c r="AY34" i="52"/>
  <c r="BF34" i="52"/>
  <c r="BG34" i="52"/>
  <c r="BH34" i="52"/>
  <c r="BI34" i="52"/>
  <c r="BJ34" i="52"/>
  <c r="BK34" i="52"/>
  <c r="BL34" i="52"/>
  <c r="BM34" i="52"/>
  <c r="L35" i="52"/>
  <c r="M35" i="52"/>
  <c r="AQ35" i="52"/>
  <c r="AP35" i="52"/>
  <c r="AR35" i="52"/>
  <c r="AS35" i="52"/>
  <c r="AT35" i="52"/>
  <c r="AU35" i="52"/>
  <c r="AV35" i="52"/>
  <c r="AW35" i="52"/>
  <c r="AX35" i="52"/>
  <c r="AY35" i="52"/>
  <c r="BF35" i="52"/>
  <c r="BG35" i="52"/>
  <c r="BH35" i="52"/>
  <c r="BI35" i="52"/>
  <c r="BJ35" i="52"/>
  <c r="BK35" i="52"/>
  <c r="BL35" i="52"/>
  <c r="BM35" i="52"/>
  <c r="L36" i="52"/>
  <c r="M36" i="52"/>
  <c r="AQ36" i="52"/>
  <c r="AP36" i="52"/>
  <c r="AR36" i="52"/>
  <c r="AS36" i="52"/>
  <c r="AT36" i="52"/>
  <c r="AU36" i="52"/>
  <c r="AV36" i="52"/>
  <c r="AW36" i="52"/>
  <c r="AX36" i="52"/>
  <c r="AY36" i="52"/>
  <c r="BF36" i="52"/>
  <c r="BG36" i="52"/>
  <c r="BH36" i="52"/>
  <c r="BI36" i="52"/>
  <c r="BJ36" i="52"/>
  <c r="BK36" i="52"/>
  <c r="BL36" i="52"/>
  <c r="BM36" i="52"/>
  <c r="L37" i="52"/>
  <c r="M37" i="52"/>
  <c r="AQ37" i="52"/>
  <c r="AP37" i="52"/>
  <c r="AR37" i="52"/>
  <c r="AS37" i="52"/>
  <c r="AT37" i="52"/>
  <c r="AU37" i="52"/>
  <c r="AV37" i="52"/>
  <c r="AW37" i="52"/>
  <c r="AX37" i="52"/>
  <c r="AY37" i="52"/>
  <c r="BF37" i="52"/>
  <c r="BG37" i="52"/>
  <c r="BH37" i="52"/>
  <c r="BI37" i="52"/>
  <c r="BJ37" i="52"/>
  <c r="BK37" i="52"/>
  <c r="BL37" i="52"/>
  <c r="BM37" i="52"/>
  <c r="I38" i="52"/>
  <c r="J38" i="52"/>
  <c r="L38" i="52"/>
  <c r="BO38" i="52"/>
  <c r="AZ38" i="52"/>
  <c r="BA38" i="52"/>
  <c r="BB38" i="52"/>
  <c r="DE38" i="52"/>
  <c r="BC38" i="52"/>
  <c r="DF38" i="52"/>
  <c r="BF38" i="52"/>
  <c r="BG38" i="52"/>
  <c r="BH38" i="52"/>
  <c r="BI38" i="52"/>
  <c r="BJ38" i="52"/>
  <c r="BK38" i="52"/>
  <c r="BL38" i="52"/>
  <c r="BM38" i="52"/>
  <c r="BN38" i="52"/>
  <c r="BR38" i="52"/>
  <c r="BS38" i="52"/>
  <c r="BT38" i="52"/>
  <c r="BU38" i="52"/>
  <c r="BV38" i="52"/>
  <c r="BW38" i="52"/>
  <c r="BX38" i="52"/>
  <c r="BY38" i="52"/>
  <c r="BZ38" i="52"/>
  <c r="CA38" i="52"/>
  <c r="CB38" i="52"/>
  <c r="CC38" i="52"/>
  <c r="CD38" i="52"/>
  <c r="CE38" i="52"/>
  <c r="CF38" i="52"/>
  <c r="CG38" i="52"/>
  <c r="CH38" i="52"/>
  <c r="CI38" i="52"/>
  <c r="CJ38" i="52"/>
  <c r="CK38" i="52"/>
  <c r="CL38" i="52"/>
  <c r="CM38" i="52"/>
  <c r="CN38" i="52"/>
  <c r="CO38" i="52"/>
  <c r="CP38" i="52"/>
  <c r="CQ38" i="52"/>
  <c r="DC38" i="52"/>
  <c r="DD38" i="52"/>
  <c r="L39" i="52"/>
  <c r="AQ39" i="52"/>
  <c r="AQ38" i="52"/>
  <c r="CT38" i="52"/>
  <c r="AR39" i="52"/>
  <c r="AR38" i="52"/>
  <c r="CU38" i="52"/>
  <c r="AS39" i="52"/>
  <c r="AS38" i="52"/>
  <c r="CV38" i="52"/>
  <c r="AT39" i="52"/>
  <c r="AU39" i="52"/>
  <c r="AV39" i="52"/>
  <c r="AW39" i="52"/>
  <c r="AW38" i="52"/>
  <c r="CZ38" i="52"/>
  <c r="AX39" i="52"/>
  <c r="AX38" i="52"/>
  <c r="DA38" i="52"/>
  <c r="AY39" i="52"/>
  <c r="AY38" i="52"/>
  <c r="DB38" i="52"/>
  <c r="BF39" i="52"/>
  <c r="BG39" i="52"/>
  <c r="BH39" i="52"/>
  <c r="BI39" i="52"/>
  <c r="BJ39" i="52"/>
  <c r="BK39" i="52"/>
  <c r="BL39" i="52"/>
  <c r="BM39" i="52"/>
  <c r="L40" i="52"/>
  <c r="AP40" i="52"/>
  <c r="AQ40" i="52"/>
  <c r="AR40" i="52"/>
  <c r="AS40" i="52"/>
  <c r="AT40" i="52"/>
  <c r="AU40" i="52"/>
  <c r="AV40" i="52"/>
  <c r="AV38" i="52"/>
  <c r="CY38" i="52"/>
  <c r="AW40" i="52"/>
  <c r="AX40" i="52"/>
  <c r="AY40" i="52"/>
  <c r="BF40" i="52"/>
  <c r="BG40" i="52"/>
  <c r="BH40" i="52"/>
  <c r="BI40" i="52"/>
  <c r="BJ40" i="52"/>
  <c r="BK40" i="52"/>
  <c r="BL40" i="52"/>
  <c r="BM40" i="52"/>
  <c r="L41" i="52"/>
  <c r="AQ41" i="52"/>
  <c r="AP41" i="52"/>
  <c r="AR41" i="52"/>
  <c r="AS41" i="52"/>
  <c r="AT41" i="52"/>
  <c r="AT38" i="52"/>
  <c r="CW38" i="52"/>
  <c r="AU41" i="52"/>
  <c r="AU38" i="52"/>
  <c r="CX38" i="52"/>
  <c r="AV41" i="52"/>
  <c r="AW41" i="52"/>
  <c r="AX41" i="52"/>
  <c r="AY41" i="52"/>
  <c r="BF41" i="52"/>
  <c r="BG41" i="52"/>
  <c r="BH41" i="52"/>
  <c r="BI41" i="52"/>
  <c r="BJ41" i="52"/>
  <c r="BK41" i="52"/>
  <c r="BL41" i="52"/>
  <c r="BM41" i="52"/>
  <c r="L42" i="52"/>
  <c r="AQ42" i="52"/>
  <c r="AP42" i="52"/>
  <c r="AR42" i="52"/>
  <c r="AS42" i="52"/>
  <c r="AT42" i="52"/>
  <c r="AU42" i="52"/>
  <c r="AV42" i="52"/>
  <c r="AW42" i="52"/>
  <c r="AX42" i="52"/>
  <c r="AY42" i="52"/>
  <c r="BF42" i="52"/>
  <c r="BG42" i="52"/>
  <c r="BH42" i="52"/>
  <c r="BI42" i="52"/>
  <c r="BJ42" i="52"/>
  <c r="BK42" i="52"/>
  <c r="BL42" i="52"/>
  <c r="BM42" i="52"/>
  <c r="L43" i="52"/>
  <c r="AQ43" i="52"/>
  <c r="AP43" i="52"/>
  <c r="AR43" i="52"/>
  <c r="AS43" i="52"/>
  <c r="AT43" i="52"/>
  <c r="AU43" i="52"/>
  <c r="AV43" i="52"/>
  <c r="AW43" i="52"/>
  <c r="AX43" i="52"/>
  <c r="AY43" i="52"/>
  <c r="BF43" i="52"/>
  <c r="BG43" i="52"/>
  <c r="BH43" i="52"/>
  <c r="BI43" i="52"/>
  <c r="BJ43" i="52"/>
  <c r="BK43" i="52"/>
  <c r="BL43" i="52"/>
  <c r="BM43" i="52"/>
  <c r="L44" i="52"/>
  <c r="M44" i="52"/>
  <c r="BB44" i="52"/>
  <c r="BC44" i="52"/>
  <c r="BF44" i="52"/>
  <c r="BG44" i="52"/>
  <c r="BH44" i="52"/>
  <c r="BI44" i="52"/>
  <c r="BJ44" i="52"/>
  <c r="BK44" i="52"/>
  <c r="BL44" i="52"/>
  <c r="BM44" i="52"/>
  <c r="BN44" i="52"/>
  <c r="BO44" i="52"/>
  <c r="BP44" i="52"/>
  <c r="BR44" i="52"/>
  <c r="BS44" i="52"/>
  <c r="BT44" i="52"/>
  <c r="BU44" i="52"/>
  <c r="BV44" i="52"/>
  <c r="BW44" i="52"/>
  <c r="BX44" i="52"/>
  <c r="BY44" i="52"/>
  <c r="BZ44" i="52"/>
  <c r="CA44" i="52"/>
  <c r="CB44" i="52"/>
  <c r="CC44" i="52"/>
  <c r="CD44" i="52"/>
  <c r="CE44" i="52"/>
  <c r="CF44" i="52"/>
  <c r="CG44" i="52"/>
  <c r="CH44" i="52"/>
  <c r="CI44" i="52"/>
  <c r="CJ44" i="52"/>
  <c r="CK44" i="52"/>
  <c r="CL44" i="52"/>
  <c r="CM44" i="52"/>
  <c r="CN44" i="52"/>
  <c r="CO44" i="52"/>
  <c r="CP44" i="52"/>
  <c r="CQ44" i="52"/>
  <c r="CS44" i="52"/>
  <c r="CT44" i="52"/>
  <c r="CU44" i="52"/>
  <c r="CV44" i="52"/>
  <c r="CW44" i="52"/>
  <c r="CX44" i="52"/>
  <c r="CY44" i="52"/>
  <c r="CZ44" i="52"/>
  <c r="DA44" i="52"/>
  <c r="DB44" i="52"/>
  <c r="DC44" i="52"/>
  <c r="DD44" i="52"/>
  <c r="DE44" i="52"/>
  <c r="DF44" i="52"/>
  <c r="L45" i="52"/>
  <c r="BO45" i="52"/>
  <c r="M45" i="52"/>
  <c r="AQ45" i="52"/>
  <c r="AP45" i="52"/>
  <c r="CS45" i="52"/>
  <c r="AR45" i="52"/>
  <c r="AS45" i="52"/>
  <c r="CV45" i="52"/>
  <c r="AT45" i="52"/>
  <c r="CW45" i="52"/>
  <c r="AU45" i="52"/>
  <c r="AV45" i="52"/>
  <c r="AW45" i="52"/>
  <c r="AX45" i="52"/>
  <c r="AY45" i="52"/>
  <c r="AZ45" i="52"/>
  <c r="BA45" i="52"/>
  <c r="DD45" i="52"/>
  <c r="BB45" i="52"/>
  <c r="DE45" i="52"/>
  <c r="BC45" i="52"/>
  <c r="BF45" i="52"/>
  <c r="BG45" i="52"/>
  <c r="BH45" i="52"/>
  <c r="BI45" i="52"/>
  <c r="BJ45" i="52"/>
  <c r="BK45" i="52"/>
  <c r="BL45" i="52"/>
  <c r="BM45" i="52"/>
  <c r="BN45" i="52"/>
  <c r="BP45" i="52"/>
  <c r="BR45" i="52"/>
  <c r="BS45" i="52"/>
  <c r="BT45" i="52"/>
  <c r="BU45" i="52"/>
  <c r="BV45" i="52"/>
  <c r="BW45" i="52"/>
  <c r="BX45" i="52"/>
  <c r="BY45" i="52"/>
  <c r="BZ45" i="52"/>
  <c r="CA45" i="52"/>
  <c r="CB45" i="52"/>
  <c r="CC45" i="52"/>
  <c r="CD45" i="52"/>
  <c r="CE45" i="52"/>
  <c r="CF45" i="52"/>
  <c r="CG45" i="52"/>
  <c r="CH45" i="52"/>
  <c r="CI45" i="52"/>
  <c r="CJ45" i="52"/>
  <c r="CK45" i="52"/>
  <c r="CL45" i="52"/>
  <c r="CM45" i="52"/>
  <c r="CN45" i="52"/>
  <c r="CO45" i="52"/>
  <c r="CP45" i="52"/>
  <c r="CQ45" i="52"/>
  <c r="CT45" i="52"/>
  <c r="CU45" i="52"/>
  <c r="CX45" i="52"/>
  <c r="CY45" i="52"/>
  <c r="CZ45" i="52"/>
  <c r="DA45" i="52"/>
  <c r="DB45" i="52"/>
  <c r="DC45" i="52"/>
  <c r="DF45" i="52"/>
  <c r="I46" i="52"/>
  <c r="J46" i="52"/>
  <c r="K46" i="52"/>
  <c r="M46" i="52"/>
  <c r="BP46" i="52"/>
  <c r="L46" i="52"/>
  <c r="BO46" i="52"/>
  <c r="AG46" i="52"/>
  <c r="AZ46" i="52"/>
  <c r="DC46" i="52"/>
  <c r="AH46" i="52"/>
  <c r="AI46" i="52"/>
  <c r="AJ46" i="52"/>
  <c r="BB46" i="52"/>
  <c r="DE46" i="52"/>
  <c r="AK46" i="52"/>
  <c r="AL46" i="52"/>
  <c r="CO46" i="52"/>
  <c r="AM46" i="52"/>
  <c r="CP46" i="52"/>
  <c r="AN46" i="52"/>
  <c r="AP46" i="52"/>
  <c r="AQ46" i="52"/>
  <c r="AR46" i="52"/>
  <c r="AS46" i="52"/>
  <c r="AT46" i="52"/>
  <c r="AU46" i="52"/>
  <c r="CX46" i="52"/>
  <c r="AV46" i="52"/>
  <c r="CY46" i="52"/>
  <c r="AW46" i="52"/>
  <c r="AX46" i="52"/>
  <c r="AY46" i="52"/>
  <c r="BA46" i="52"/>
  <c r="BF46" i="52"/>
  <c r="BG46" i="52"/>
  <c r="BH46" i="52"/>
  <c r="BI46" i="52"/>
  <c r="BJ46" i="52"/>
  <c r="BK46" i="52"/>
  <c r="BL46" i="52"/>
  <c r="BM46" i="52"/>
  <c r="BN46" i="52"/>
  <c r="BR46" i="52"/>
  <c r="BS46" i="52"/>
  <c r="BT46" i="52"/>
  <c r="BU46" i="52"/>
  <c r="BV46" i="52"/>
  <c r="BW46" i="52"/>
  <c r="BX46" i="52"/>
  <c r="BY46" i="52"/>
  <c r="BZ46" i="52"/>
  <c r="CA46" i="52"/>
  <c r="CB46" i="52"/>
  <c r="CC46" i="52"/>
  <c r="CD46" i="52"/>
  <c r="CE46" i="52"/>
  <c r="CF46" i="52"/>
  <c r="CG46" i="52"/>
  <c r="CH46" i="52"/>
  <c r="CI46" i="52"/>
  <c r="CJ46" i="52"/>
  <c r="CK46" i="52"/>
  <c r="CL46" i="52"/>
  <c r="CM46" i="52"/>
  <c r="CN46" i="52"/>
  <c r="CQ46" i="52"/>
  <c r="CS46" i="52"/>
  <c r="CT46" i="52"/>
  <c r="CU46" i="52"/>
  <c r="CV46" i="52"/>
  <c r="CW46" i="52"/>
  <c r="CZ46" i="52"/>
  <c r="DA46" i="52"/>
  <c r="DB46" i="52"/>
  <c r="DD46" i="52"/>
  <c r="L47" i="52"/>
  <c r="M47" i="52"/>
  <c r="AZ47" i="52"/>
  <c r="BA47" i="52"/>
  <c r="BB47" i="52"/>
  <c r="BC47" i="52"/>
  <c r="BL47" i="52"/>
  <c r="BM47" i="52"/>
  <c r="L48" i="52"/>
  <c r="M48" i="52"/>
  <c r="AZ48" i="52"/>
  <c r="BA48" i="52"/>
  <c r="BB48" i="52"/>
  <c r="BC48" i="52"/>
  <c r="BL48" i="52"/>
  <c r="BM48" i="52"/>
  <c r="L49" i="52"/>
  <c r="M49" i="52"/>
  <c r="AZ49" i="52"/>
  <c r="BA49" i="52"/>
  <c r="BB49" i="52"/>
  <c r="BC49" i="52"/>
  <c r="BL49" i="52"/>
  <c r="BM49" i="52"/>
  <c r="L50" i="52"/>
  <c r="M50" i="52"/>
  <c r="AZ50" i="52"/>
  <c r="BA50" i="52"/>
  <c r="BB50" i="52"/>
  <c r="BC50" i="52"/>
  <c r="BL50" i="52"/>
  <c r="BM50" i="52"/>
  <c r="I51" i="52"/>
  <c r="BL51" i="52"/>
  <c r="J51" i="52"/>
  <c r="L51" i="52"/>
  <c r="BO51" i="52"/>
  <c r="K51" i="52"/>
  <c r="M51" i="52"/>
  <c r="BP51" i="52"/>
  <c r="AG51" i="52"/>
  <c r="CJ51" i="52"/>
  <c r="AH51" i="52"/>
  <c r="AI51" i="52"/>
  <c r="AJ51" i="52"/>
  <c r="CM51" i="52"/>
  <c r="AK51" i="52"/>
  <c r="CN51" i="52"/>
  <c r="AL51" i="52"/>
  <c r="AM51" i="52"/>
  <c r="AN51" i="52"/>
  <c r="BC51" i="52"/>
  <c r="DF51" i="52"/>
  <c r="AZ51" i="52"/>
  <c r="DC51" i="52"/>
  <c r="BF51" i="52"/>
  <c r="BG51" i="52"/>
  <c r="BH51" i="52"/>
  <c r="BI51" i="52"/>
  <c r="BJ51" i="52"/>
  <c r="BK51" i="52"/>
  <c r="BM51" i="52"/>
  <c r="BN51" i="52"/>
  <c r="BR51" i="52"/>
  <c r="BS51" i="52"/>
  <c r="BT51" i="52"/>
  <c r="BU51" i="52"/>
  <c r="BV51" i="52"/>
  <c r="BW51" i="52"/>
  <c r="BX51" i="52"/>
  <c r="BY51" i="52"/>
  <c r="BZ51" i="52"/>
  <c r="CA51" i="52"/>
  <c r="CB51" i="52"/>
  <c r="CC51" i="52"/>
  <c r="CD51" i="52"/>
  <c r="CE51" i="52"/>
  <c r="CF51" i="52"/>
  <c r="CG51" i="52"/>
  <c r="CH51" i="52"/>
  <c r="CI51" i="52"/>
  <c r="CK51" i="52"/>
  <c r="CL51" i="52"/>
  <c r="CO51" i="52"/>
  <c r="CP51" i="52"/>
  <c r="CQ51" i="52"/>
  <c r="CS51" i="52"/>
  <c r="CT51" i="52"/>
  <c r="CU51" i="52"/>
  <c r="CV51" i="52"/>
  <c r="CW51" i="52"/>
  <c r="CX51" i="52"/>
  <c r="CY51" i="52"/>
  <c r="CZ51" i="52"/>
  <c r="DA51" i="52"/>
  <c r="DB51" i="52"/>
  <c r="L52" i="52"/>
  <c r="M52" i="52"/>
  <c r="AZ52" i="52"/>
  <c r="BA52" i="52"/>
  <c r="BA51" i="52"/>
  <c r="DD51" i="52"/>
  <c r="BB52" i="52"/>
  <c r="BB51" i="52"/>
  <c r="DE51" i="52"/>
  <c r="BC52" i="52"/>
  <c r="BL52" i="52"/>
  <c r="BM52" i="52"/>
  <c r="L53" i="52"/>
  <c r="M53" i="52"/>
  <c r="AZ53" i="52"/>
  <c r="BA53" i="52"/>
  <c r="BB53" i="52"/>
  <c r="BC53" i="52"/>
  <c r="BL53" i="52"/>
  <c r="BM53" i="52"/>
  <c r="L54" i="52"/>
  <c r="M54" i="52"/>
  <c r="AZ54" i="52"/>
  <c r="BA54" i="52"/>
  <c r="BB54" i="52"/>
  <c r="BC54" i="52"/>
  <c r="BL54" i="52"/>
  <c r="BM54" i="52"/>
  <c r="L55" i="52"/>
  <c r="M55" i="52"/>
  <c r="AZ55" i="52"/>
  <c r="BA55" i="52"/>
  <c r="BB55" i="52"/>
  <c r="BC55" i="52"/>
  <c r="BL55" i="52"/>
  <c r="BM55" i="52"/>
  <c r="L56" i="52"/>
  <c r="BO56" i="52"/>
  <c r="M56" i="52"/>
  <c r="BP56" i="52"/>
  <c r="AZ56" i="52"/>
  <c r="BA56" i="52"/>
  <c r="DD56" i="52"/>
  <c r="BB56" i="52"/>
  <c r="DE56" i="52"/>
  <c r="BC56" i="52"/>
  <c r="BF56" i="52"/>
  <c r="BG56" i="52"/>
  <c r="BH56" i="52"/>
  <c r="BI56" i="52"/>
  <c r="BJ56" i="52"/>
  <c r="BK56" i="52"/>
  <c r="BL56" i="52"/>
  <c r="BM56" i="52"/>
  <c r="BN56" i="52"/>
  <c r="BR56" i="52"/>
  <c r="BS56" i="52"/>
  <c r="BT56" i="52"/>
  <c r="BU56" i="52"/>
  <c r="BV56" i="52"/>
  <c r="BW56" i="52"/>
  <c r="BX56" i="52"/>
  <c r="BY56" i="52"/>
  <c r="BZ56" i="52"/>
  <c r="CA56" i="52"/>
  <c r="CB56" i="52"/>
  <c r="CC56" i="52"/>
  <c r="CD56" i="52"/>
  <c r="CE56" i="52"/>
  <c r="CF56" i="52"/>
  <c r="CG56" i="52"/>
  <c r="CH56" i="52"/>
  <c r="CI56" i="52"/>
  <c r="CJ56" i="52"/>
  <c r="CK56" i="52"/>
  <c r="CL56" i="52"/>
  <c r="CM56" i="52"/>
  <c r="CN56" i="52"/>
  <c r="CO56" i="52"/>
  <c r="CP56" i="52"/>
  <c r="CQ56" i="52"/>
  <c r="CS56" i="52"/>
  <c r="CT56" i="52"/>
  <c r="CU56" i="52"/>
  <c r="CV56" i="52"/>
  <c r="CW56" i="52"/>
  <c r="CX56" i="52"/>
  <c r="CY56" i="52"/>
  <c r="CZ56" i="52"/>
  <c r="DA56" i="52"/>
  <c r="DB56" i="52"/>
  <c r="DC56" i="52"/>
  <c r="DF56" i="52"/>
  <c r="I58" i="52"/>
  <c r="BL58" i="52"/>
  <c r="J58" i="52"/>
  <c r="AH58" i="52"/>
  <c r="AI58" i="52"/>
  <c r="CL58" i="52"/>
  <c r="AJ58" i="52"/>
  <c r="CM58" i="52"/>
  <c r="AK58" i="52"/>
  <c r="AQ58" i="52"/>
  <c r="AP58" i="52"/>
  <c r="CS58" i="52"/>
  <c r="AR58" i="52"/>
  <c r="CU58" i="52"/>
  <c r="AS58" i="52"/>
  <c r="CV58" i="52"/>
  <c r="AT58" i="52"/>
  <c r="AU58" i="52"/>
  <c r="AV58" i="52"/>
  <c r="CY58" i="52"/>
  <c r="AW58" i="52"/>
  <c r="AX58" i="52"/>
  <c r="AY58" i="52"/>
  <c r="BA58" i="52"/>
  <c r="DD58" i="52"/>
  <c r="BF58" i="52"/>
  <c r="BG58" i="52"/>
  <c r="BH58" i="52"/>
  <c r="BI58" i="52"/>
  <c r="BJ58" i="52"/>
  <c r="BK58" i="52"/>
  <c r="BM58" i="52"/>
  <c r="BR58" i="52"/>
  <c r="BS58" i="52"/>
  <c r="BT58" i="52"/>
  <c r="BU58" i="52"/>
  <c r="BV58" i="52"/>
  <c r="BW58" i="52"/>
  <c r="BX58" i="52"/>
  <c r="BY58" i="52"/>
  <c r="BZ58" i="52"/>
  <c r="CA58" i="52"/>
  <c r="CB58" i="52"/>
  <c r="CC58" i="52"/>
  <c r="CD58" i="52"/>
  <c r="CE58" i="52"/>
  <c r="CF58" i="52"/>
  <c r="CG58" i="52"/>
  <c r="CH58" i="52"/>
  <c r="CI58" i="52"/>
  <c r="CK58" i="52"/>
  <c r="CN58" i="52"/>
  <c r="CT58" i="52"/>
  <c r="CW58" i="52"/>
  <c r="CX58" i="52"/>
  <c r="CZ58" i="52"/>
  <c r="DA58" i="52"/>
  <c r="DB58" i="52"/>
  <c r="J59" i="52"/>
  <c r="AH59" i="52"/>
  <c r="AK59" i="52"/>
  <c r="CN59" i="52"/>
  <c r="BF59" i="52"/>
  <c r="BG59" i="52"/>
  <c r="BH59" i="52"/>
  <c r="BI59" i="52"/>
  <c r="BJ59" i="52"/>
  <c r="BK59" i="52"/>
  <c r="BM59" i="52"/>
  <c r="BR59" i="52"/>
  <c r="BS59" i="52"/>
  <c r="BT59" i="52"/>
  <c r="BU59" i="52"/>
  <c r="BV59" i="52"/>
  <c r="BW59" i="52"/>
  <c r="BX59" i="52"/>
  <c r="BY59" i="52"/>
  <c r="BZ59" i="52"/>
  <c r="CA59" i="52"/>
  <c r="CB59" i="52"/>
  <c r="CC59" i="52"/>
  <c r="CD59" i="52"/>
  <c r="CE59" i="52"/>
  <c r="CF59" i="52"/>
  <c r="CG59" i="52"/>
  <c r="CH59" i="52"/>
  <c r="CI59" i="52"/>
  <c r="CK59" i="52"/>
  <c r="DE13" i="52"/>
  <c r="AW59" i="52"/>
  <c r="CZ59" i="52"/>
  <c r="CZ6" i="52"/>
  <c r="AU59" i="52"/>
  <c r="CX59" i="52"/>
  <c r="CX6" i="52"/>
  <c r="DD6" i="52"/>
  <c r="BA59" i="52"/>
  <c r="DD59" i="52"/>
  <c r="AT59" i="52"/>
  <c r="CW59" i="52"/>
  <c r="CW6" i="52"/>
  <c r="AP20" i="52"/>
  <c r="CS20" i="52"/>
  <c r="CV6" i="52"/>
  <c r="AS59" i="52"/>
  <c r="CV59" i="52"/>
  <c r="CU6" i="52"/>
  <c r="AR59" i="52"/>
  <c r="CU59" i="52"/>
  <c r="DF6" i="52"/>
  <c r="DB6" i="52"/>
  <c r="AY59" i="52"/>
  <c r="DB59" i="52"/>
  <c r="AP6" i="52"/>
  <c r="AV59" i="52"/>
  <c r="CY59" i="52"/>
  <c r="CY6" i="52"/>
  <c r="DA6" i="52"/>
  <c r="AX59" i="52"/>
  <c r="DA59" i="52"/>
  <c r="CQ6" i="52"/>
  <c r="AZ6" i="52"/>
  <c r="BC46" i="52"/>
  <c r="DF46" i="52"/>
  <c r="AP27" i="52"/>
  <c r="AP26" i="52"/>
  <c r="CS26" i="52"/>
  <c r="AZ12" i="52"/>
  <c r="AQ6" i="52"/>
  <c r="AJ59" i="52"/>
  <c r="CM59" i="52"/>
  <c r="I59" i="52"/>
  <c r="BL59" i="52"/>
  <c r="AI59" i="52"/>
  <c r="CL59" i="52"/>
  <c r="AG58" i="52"/>
  <c r="AP39" i="52"/>
  <c r="AP38" i="52"/>
  <c r="CS38" i="52"/>
  <c r="AP33" i="52"/>
  <c r="AP32" i="52"/>
  <c r="CS32" i="52"/>
  <c r="CP26" i="52"/>
  <c r="M20" i="52"/>
  <c r="BP20" i="52"/>
  <c r="BC13" i="52"/>
  <c r="DF13" i="52"/>
  <c r="AN58" i="52"/>
  <c r="L20" i="52"/>
  <c r="BO20" i="52"/>
  <c r="AM58" i="52"/>
  <c r="L58" i="52"/>
  <c r="BO58" i="52"/>
  <c r="CL20" i="52"/>
  <c r="AP14" i="52"/>
  <c r="AP13" i="52"/>
  <c r="CS13" i="52"/>
  <c r="CJ13" i="52"/>
  <c r="AL58" i="52"/>
  <c r="K58" i="52"/>
  <c r="M38" i="52"/>
  <c r="BP38" i="52"/>
  <c r="L26" i="52"/>
  <c r="BO26" i="52"/>
  <c r="CT6" i="52"/>
  <c r="AQ59" i="52"/>
  <c r="CT59" i="52"/>
  <c r="CS6" i="52"/>
  <c r="AP59" i="52"/>
  <c r="CS59" i="52"/>
  <c r="BB58" i="52"/>
  <c r="CO58" i="52"/>
  <c r="AL59" i="52"/>
  <c r="CO59" i="52"/>
  <c r="AM59" i="52"/>
  <c r="CP59" i="52"/>
  <c r="BC58" i="52"/>
  <c r="DF58" i="52"/>
  <c r="CP58" i="52"/>
  <c r="CJ58" i="52"/>
  <c r="AG59" i="52"/>
  <c r="CJ59" i="52"/>
  <c r="AZ58" i="52"/>
  <c r="DC58" i="52"/>
  <c r="DC6" i="52"/>
  <c r="AZ59" i="52"/>
  <c r="DC59" i="52"/>
  <c r="L59" i="52"/>
  <c r="BO59" i="52"/>
  <c r="BC59" i="52"/>
  <c r="DF59" i="52"/>
  <c r="K59" i="52"/>
  <c r="BN58" i="52"/>
  <c r="M58" i="52"/>
  <c r="BP58" i="52"/>
  <c r="CQ58" i="52"/>
  <c r="AN59" i="52"/>
  <c r="CQ59" i="52"/>
  <c r="DE58" i="52"/>
  <c r="BB59" i="52"/>
  <c r="DE59" i="52"/>
  <c r="BN59" i="52"/>
  <c r="M59" i="52"/>
  <c r="BP59" i="52"/>
  <c r="BA42" i="50"/>
  <c r="AZ42" i="50"/>
  <c r="AY42" i="50"/>
  <c r="AX42" i="50"/>
  <c r="AW42" i="50"/>
  <c r="AV42" i="50"/>
  <c r="AU42" i="50"/>
  <c r="AT42" i="50"/>
  <c r="BA40" i="50"/>
  <c r="AZ40" i="50"/>
  <c r="AY40" i="50"/>
  <c r="AX40" i="50"/>
  <c r="AW40" i="50"/>
  <c r="AV40" i="50"/>
  <c r="AU40" i="50"/>
  <c r="AT40" i="50"/>
  <c r="AH40" i="50"/>
  <c r="AG40" i="50"/>
  <c r="BB40" i="50"/>
  <c r="BI38" i="50"/>
  <c r="BG38" i="50"/>
  <c r="BF38" i="50"/>
  <c r="BE38" i="50"/>
  <c r="BD38" i="50"/>
  <c r="BC38" i="50"/>
  <c r="BB38" i="50"/>
  <c r="BA38" i="50"/>
  <c r="AZ38" i="50"/>
  <c r="AY38" i="50"/>
  <c r="AX38" i="50"/>
  <c r="AW38" i="50"/>
  <c r="AV38" i="50"/>
  <c r="AU38" i="50"/>
  <c r="AT38" i="50"/>
  <c r="AS38" i="50"/>
  <c r="AR38" i="50"/>
  <c r="AP38" i="50"/>
  <c r="AO38" i="50"/>
  <c r="M38" i="50"/>
  <c r="L38" i="50"/>
  <c r="BI37" i="50"/>
  <c r="BE37" i="50"/>
  <c r="BG37" i="50"/>
  <c r="BD37" i="50"/>
  <c r="BC37" i="50"/>
  <c r="BF37" i="50"/>
  <c r="BB37" i="50"/>
  <c r="BA37" i="50"/>
  <c r="AZ37" i="50"/>
  <c r="AY37" i="50"/>
  <c r="AX37" i="50"/>
  <c r="AW37" i="50"/>
  <c r="AV37" i="50"/>
  <c r="AU37" i="50"/>
  <c r="AT37" i="50"/>
  <c r="AS37" i="50"/>
  <c r="AR37" i="50"/>
  <c r="AP37" i="50"/>
  <c r="AO37" i="50"/>
  <c r="M37" i="50"/>
  <c r="L37" i="50"/>
  <c r="BI36" i="50"/>
  <c r="BG36" i="50"/>
  <c r="BF36" i="50"/>
  <c r="BE36" i="50"/>
  <c r="BD36" i="50"/>
  <c r="BC36" i="50"/>
  <c r="BB36" i="50"/>
  <c r="BA36" i="50"/>
  <c r="AZ36" i="50"/>
  <c r="AY36" i="50"/>
  <c r="AX36" i="50"/>
  <c r="AW36" i="50"/>
  <c r="AV36" i="50"/>
  <c r="AU36" i="50"/>
  <c r="AT36" i="50"/>
  <c r="AS36" i="50"/>
  <c r="AS35" i="50"/>
  <c r="AR36" i="50"/>
  <c r="AR35" i="50"/>
  <c r="AP36" i="50"/>
  <c r="AO36" i="50"/>
  <c r="M36" i="50"/>
  <c r="L36" i="50"/>
  <c r="BC35" i="50"/>
  <c r="BA35" i="50"/>
  <c r="AZ35" i="50"/>
  <c r="AY35" i="50"/>
  <c r="AX35" i="50"/>
  <c r="AW35" i="50"/>
  <c r="AV35" i="50"/>
  <c r="AU35" i="50"/>
  <c r="AT35" i="50"/>
  <c r="AN35" i="50"/>
  <c r="AO35" i="50"/>
  <c r="AM35" i="50"/>
  <c r="AL35" i="50"/>
  <c r="BD35" i="50"/>
  <c r="AK35" i="50"/>
  <c r="BI35" i="50"/>
  <c r="AJ35" i="50"/>
  <c r="AI35" i="50"/>
  <c r="AH35" i="50"/>
  <c r="AG35" i="50"/>
  <c r="BB35" i="50"/>
  <c r="M35" i="50"/>
  <c r="L35" i="50"/>
  <c r="K35" i="50"/>
  <c r="J35" i="50"/>
  <c r="I35" i="50"/>
  <c r="BI33" i="50"/>
  <c r="BE33" i="50"/>
  <c r="BF33" i="50"/>
  <c r="BD33" i="50"/>
  <c r="BC33" i="50"/>
  <c r="BB33" i="50"/>
  <c r="BA33" i="50"/>
  <c r="AZ33" i="50"/>
  <c r="AY33" i="50"/>
  <c r="AX33" i="50"/>
  <c r="AW33" i="50"/>
  <c r="AV33" i="50"/>
  <c r="AU33" i="50"/>
  <c r="AT33" i="50"/>
  <c r="AS33" i="50"/>
  <c r="AR33" i="50"/>
  <c r="AP33" i="50"/>
  <c r="AO33" i="50"/>
  <c r="M33" i="50"/>
  <c r="L33" i="50"/>
  <c r="BI32" i="50"/>
  <c r="BE32" i="50"/>
  <c r="BG32" i="50"/>
  <c r="BD32" i="50"/>
  <c r="BC32" i="50"/>
  <c r="BB32" i="50"/>
  <c r="BA32" i="50"/>
  <c r="AZ32" i="50"/>
  <c r="AY32" i="50"/>
  <c r="AX32" i="50"/>
  <c r="AW32" i="50"/>
  <c r="AV32" i="50"/>
  <c r="AU32" i="50"/>
  <c r="AT32" i="50"/>
  <c r="AS32" i="50"/>
  <c r="AR32" i="50"/>
  <c r="AP32" i="50"/>
  <c r="AO32" i="50"/>
  <c r="M32" i="50"/>
  <c r="L32" i="50"/>
  <c r="BI31" i="50"/>
  <c r="BG31" i="50"/>
  <c r="BE31" i="50"/>
  <c r="BF31" i="50"/>
  <c r="BD31" i="50"/>
  <c r="BC31" i="50"/>
  <c r="BB31" i="50"/>
  <c r="BA31" i="50"/>
  <c r="AZ31" i="50"/>
  <c r="AY31" i="50"/>
  <c r="AX31" i="50"/>
  <c r="AW31" i="50"/>
  <c r="AV31" i="50"/>
  <c r="AU31" i="50"/>
  <c r="AT31" i="50"/>
  <c r="AS31" i="50"/>
  <c r="AR31" i="50"/>
  <c r="AP31" i="50"/>
  <c r="AO31" i="50"/>
  <c r="M31" i="50"/>
  <c r="L31" i="50"/>
  <c r="BI30" i="50"/>
  <c r="BE30" i="50"/>
  <c r="BG30" i="50"/>
  <c r="BD30" i="50"/>
  <c r="BC30" i="50"/>
  <c r="BB30" i="50"/>
  <c r="BA30" i="50"/>
  <c r="AZ30" i="50"/>
  <c r="AY30" i="50"/>
  <c r="AX30" i="50"/>
  <c r="AW30" i="50"/>
  <c r="AV30" i="50"/>
  <c r="AU30" i="50"/>
  <c r="AT30" i="50"/>
  <c r="AS30" i="50"/>
  <c r="AR30" i="50"/>
  <c r="AP30" i="50"/>
  <c r="AO30" i="50"/>
  <c r="M30" i="50"/>
  <c r="L30" i="50"/>
  <c r="BI29" i="50"/>
  <c r="BG29" i="50"/>
  <c r="BF29" i="50"/>
  <c r="BE29" i="50"/>
  <c r="BD29" i="50"/>
  <c r="BC29" i="50"/>
  <c r="BB29" i="50"/>
  <c r="BA29" i="50"/>
  <c r="AZ29" i="50"/>
  <c r="AY29" i="50"/>
  <c r="AX29" i="50"/>
  <c r="AW29" i="50"/>
  <c r="AV29" i="50"/>
  <c r="AU29" i="50"/>
  <c r="AT29" i="50"/>
  <c r="AS29" i="50"/>
  <c r="AR29" i="50"/>
  <c r="AP29" i="50"/>
  <c r="AO29" i="50"/>
  <c r="M29" i="50"/>
  <c r="L29" i="50"/>
  <c r="BI28" i="50"/>
  <c r="BG28" i="50"/>
  <c r="BF28" i="50"/>
  <c r="BE28" i="50"/>
  <c r="BD28" i="50"/>
  <c r="BC28" i="50"/>
  <c r="BB28" i="50"/>
  <c r="BA28" i="50"/>
  <c r="AZ28" i="50"/>
  <c r="AY28" i="50"/>
  <c r="AX28" i="50"/>
  <c r="AW28" i="50"/>
  <c r="AV28" i="50"/>
  <c r="AU28" i="50"/>
  <c r="AT28" i="50"/>
  <c r="AS28" i="50"/>
  <c r="AR28" i="50"/>
  <c r="AP28" i="50"/>
  <c r="AO28" i="50"/>
  <c r="M28" i="50"/>
  <c r="L28" i="50"/>
  <c r="BC27" i="50"/>
  <c r="BB27" i="50"/>
  <c r="BA27" i="50"/>
  <c r="AZ27" i="50"/>
  <c r="AY27" i="50"/>
  <c r="AX27" i="50"/>
  <c r="AW27" i="50"/>
  <c r="AV27" i="50"/>
  <c r="AU27" i="50"/>
  <c r="AT27" i="50"/>
  <c r="AN27" i="50"/>
  <c r="AP27" i="50"/>
  <c r="AM27" i="50"/>
  <c r="BE27" i="50"/>
  <c r="AL27" i="50"/>
  <c r="BD27" i="50"/>
  <c r="AK27" i="50"/>
  <c r="BI27" i="50"/>
  <c r="AJ27" i="50"/>
  <c r="AO27" i="50"/>
  <c r="AI27" i="50"/>
  <c r="AH27" i="50"/>
  <c r="AG27" i="50"/>
  <c r="L27" i="50"/>
  <c r="K27" i="50"/>
  <c r="M27" i="50"/>
  <c r="J27" i="50"/>
  <c r="I27" i="50"/>
  <c r="BI25" i="50"/>
  <c r="BE25" i="50"/>
  <c r="BG25" i="50"/>
  <c r="BD25" i="50"/>
  <c r="BC25" i="50"/>
  <c r="BF25" i="50"/>
  <c r="BB25" i="50"/>
  <c r="BA25" i="50"/>
  <c r="AZ25" i="50"/>
  <c r="AY25" i="50"/>
  <c r="AX25" i="50"/>
  <c r="AW25" i="50"/>
  <c r="AV25" i="50"/>
  <c r="AU25" i="50"/>
  <c r="AT25" i="50"/>
  <c r="AS25" i="50"/>
  <c r="AR25" i="50"/>
  <c r="AP25" i="50"/>
  <c r="AO25" i="50"/>
  <c r="M25" i="50"/>
  <c r="L25" i="50"/>
  <c r="BG23" i="50"/>
  <c r="BF23" i="50"/>
  <c r="BA23" i="50"/>
  <c r="AZ23" i="50"/>
  <c r="AY23" i="50"/>
  <c r="AX23" i="50"/>
  <c r="AW23" i="50"/>
  <c r="AV23" i="50"/>
  <c r="AU23" i="50"/>
  <c r="AT23" i="50"/>
  <c r="AS23" i="50"/>
  <c r="AR23" i="50"/>
  <c r="BI22" i="50"/>
  <c r="BE22" i="50"/>
  <c r="BG22" i="50"/>
  <c r="BD22" i="50"/>
  <c r="BC22" i="50"/>
  <c r="BB22" i="50"/>
  <c r="BA22" i="50"/>
  <c r="AZ22" i="50"/>
  <c r="AY22" i="50"/>
  <c r="AX22" i="50"/>
  <c r="AW22" i="50"/>
  <c r="AV22" i="50"/>
  <c r="AU22" i="50"/>
  <c r="AT22" i="50"/>
  <c r="AS22" i="50"/>
  <c r="AR22" i="50"/>
  <c r="AP22" i="50"/>
  <c r="AO22" i="50"/>
  <c r="M22" i="50"/>
  <c r="L22" i="50"/>
  <c r="BB21" i="50"/>
  <c r="BA21" i="50"/>
  <c r="AZ21" i="50"/>
  <c r="AY21" i="50"/>
  <c r="AX21" i="50"/>
  <c r="AW21" i="50"/>
  <c r="AV21" i="50"/>
  <c r="AU21" i="50"/>
  <c r="AT21" i="50"/>
  <c r="AS21" i="50"/>
  <c r="AP21" i="50"/>
  <c r="AN21" i="50"/>
  <c r="AN40" i="50"/>
  <c r="AM21" i="50"/>
  <c r="AM40" i="50"/>
  <c r="BE40" i="50"/>
  <c r="AL21" i="50"/>
  <c r="AL40" i="50"/>
  <c r="AK21" i="50"/>
  <c r="BI21" i="50"/>
  <c r="AJ21" i="50"/>
  <c r="AO21" i="50"/>
  <c r="AI21" i="50"/>
  <c r="AI40" i="50"/>
  <c r="AH21" i="50"/>
  <c r="AG21" i="50"/>
  <c r="K21" i="50"/>
  <c r="K40" i="50"/>
  <c r="J21" i="50"/>
  <c r="J40" i="50"/>
  <c r="L40" i="50"/>
  <c r="I21" i="50"/>
  <c r="I40" i="50"/>
  <c r="BA18" i="50"/>
  <c r="AZ18" i="50"/>
  <c r="AY18" i="50"/>
  <c r="AJ18" i="50"/>
  <c r="I18" i="50"/>
  <c r="BI16" i="50"/>
  <c r="BG16" i="50"/>
  <c r="BF16" i="50"/>
  <c r="BE16" i="50"/>
  <c r="BD16" i="50"/>
  <c r="BC16" i="50"/>
  <c r="BB16" i="50"/>
  <c r="BA16" i="50"/>
  <c r="AZ16" i="50"/>
  <c r="AY16" i="50"/>
  <c r="AX16" i="50"/>
  <c r="AW16" i="50"/>
  <c r="AV16" i="50"/>
  <c r="AU16" i="50"/>
  <c r="AT16" i="50"/>
  <c r="AS16" i="50"/>
  <c r="AR16" i="50"/>
  <c r="AP16" i="50"/>
  <c r="AO16" i="50"/>
  <c r="M16" i="50"/>
  <c r="L16" i="50"/>
  <c r="BI15" i="50"/>
  <c r="BG15" i="50"/>
  <c r="BF15" i="50"/>
  <c r="BE15" i="50"/>
  <c r="BD15" i="50"/>
  <c r="BC15" i="50"/>
  <c r="BB15" i="50"/>
  <c r="BA15" i="50"/>
  <c r="AZ15" i="50"/>
  <c r="AY15" i="50"/>
  <c r="AX15" i="50"/>
  <c r="AW15" i="50"/>
  <c r="AV15" i="50"/>
  <c r="AU15" i="50"/>
  <c r="AT15" i="50"/>
  <c r="AS15" i="50"/>
  <c r="AR15" i="50"/>
  <c r="AP15" i="50"/>
  <c r="AO15" i="50"/>
  <c r="M15" i="50"/>
  <c r="L15" i="50"/>
  <c r="BI14" i="50"/>
  <c r="BE14" i="50"/>
  <c r="BD14" i="50"/>
  <c r="BG14" i="50"/>
  <c r="BC14" i="50"/>
  <c r="BF14" i="50"/>
  <c r="BB14" i="50"/>
  <c r="BA14" i="50"/>
  <c r="AZ14" i="50"/>
  <c r="AY14" i="50"/>
  <c r="AX14" i="50"/>
  <c r="AW14" i="50"/>
  <c r="AV14" i="50"/>
  <c r="AU14" i="50"/>
  <c r="AT14" i="50"/>
  <c r="AS14" i="50"/>
  <c r="AR14" i="50"/>
  <c r="AP14" i="50"/>
  <c r="AO14" i="50"/>
  <c r="M14" i="50"/>
  <c r="L14" i="50"/>
  <c r="BI13" i="50"/>
  <c r="BA13" i="50"/>
  <c r="AZ13" i="50"/>
  <c r="AY13" i="50"/>
  <c r="AX13" i="50"/>
  <c r="AW13" i="50"/>
  <c r="AV13" i="50"/>
  <c r="AU13" i="50"/>
  <c r="AT13" i="50"/>
  <c r="AP13" i="50"/>
  <c r="AN13" i="50"/>
  <c r="BE13" i="50"/>
  <c r="AM13" i="50"/>
  <c r="AL13" i="50"/>
  <c r="AK13" i="50"/>
  <c r="BD13" i="50"/>
  <c r="AJ13" i="50"/>
  <c r="AO13" i="50"/>
  <c r="AI13" i="50"/>
  <c r="BC13" i="50"/>
  <c r="AH13" i="50"/>
  <c r="AG13" i="50"/>
  <c r="BB13" i="50"/>
  <c r="M13" i="50"/>
  <c r="K13" i="50"/>
  <c r="J13" i="50"/>
  <c r="L13" i="50"/>
  <c r="I13" i="50"/>
  <c r="BA11" i="50"/>
  <c r="AZ11" i="50"/>
  <c r="AY11" i="50"/>
  <c r="AJ11" i="50"/>
  <c r="AI11" i="50"/>
  <c r="AI18" i="50"/>
  <c r="I11" i="50"/>
  <c r="BI10" i="50"/>
  <c r="BG10" i="50"/>
  <c r="BF10" i="50"/>
  <c r="BE10" i="50"/>
  <c r="BD10" i="50"/>
  <c r="BC10" i="50"/>
  <c r="BB10" i="50"/>
  <c r="BA10" i="50"/>
  <c r="AZ10" i="50"/>
  <c r="AY10" i="50"/>
  <c r="AX10" i="50"/>
  <c r="AW10" i="50"/>
  <c r="AV10" i="50"/>
  <c r="AU10" i="50"/>
  <c r="AT10" i="50"/>
  <c r="AS10" i="50"/>
  <c r="AR10" i="50"/>
  <c r="AP10" i="50"/>
  <c r="AO10" i="50"/>
  <c r="M10" i="50"/>
  <c r="L10" i="50"/>
  <c r="BI9" i="50"/>
  <c r="BE9" i="50"/>
  <c r="BG9" i="50"/>
  <c r="BD9" i="50"/>
  <c r="BC9" i="50"/>
  <c r="BB9" i="50"/>
  <c r="BA9" i="50"/>
  <c r="AZ9" i="50"/>
  <c r="AY9" i="50"/>
  <c r="AX9" i="50"/>
  <c r="AW9" i="50"/>
  <c r="AV9" i="50"/>
  <c r="AU9" i="50"/>
  <c r="AT9" i="50"/>
  <c r="AS9" i="50"/>
  <c r="AR9" i="50"/>
  <c r="AP9" i="50"/>
  <c r="AO9" i="50"/>
  <c r="M9" i="50"/>
  <c r="L9" i="50"/>
  <c r="BI8" i="50"/>
  <c r="BG8" i="50"/>
  <c r="BE8" i="50"/>
  <c r="BD8" i="50"/>
  <c r="BC8" i="50"/>
  <c r="BF8" i="50"/>
  <c r="BB8" i="50"/>
  <c r="BA8" i="50"/>
  <c r="AZ8" i="50"/>
  <c r="AY8" i="50"/>
  <c r="AX8" i="50"/>
  <c r="AW8" i="50"/>
  <c r="AV8" i="50"/>
  <c r="AU8" i="50"/>
  <c r="AT8" i="50"/>
  <c r="AS8" i="50"/>
  <c r="AR8" i="50"/>
  <c r="AP8" i="50"/>
  <c r="AO8" i="50"/>
  <c r="M8" i="50"/>
  <c r="L8" i="50"/>
  <c r="BI7" i="50"/>
  <c r="BG7" i="50"/>
  <c r="BF7" i="50"/>
  <c r="BE7" i="50"/>
  <c r="BD7" i="50"/>
  <c r="BC7" i="50"/>
  <c r="BB7" i="50"/>
  <c r="BA7" i="50"/>
  <c r="AZ7" i="50"/>
  <c r="AY7" i="50"/>
  <c r="AX7" i="50"/>
  <c r="AW7" i="50"/>
  <c r="AV7" i="50"/>
  <c r="AU7" i="50"/>
  <c r="AT7" i="50"/>
  <c r="AS7" i="50"/>
  <c r="AR7" i="50"/>
  <c r="AP7" i="50"/>
  <c r="AO7" i="50"/>
  <c r="M7" i="50"/>
  <c r="L7" i="50"/>
  <c r="BI6" i="50"/>
  <c r="BE6" i="50"/>
  <c r="BG6" i="50"/>
  <c r="BD6" i="50"/>
  <c r="BC6" i="50"/>
  <c r="BB6" i="50"/>
  <c r="BA6" i="50"/>
  <c r="AZ6" i="50"/>
  <c r="AY6" i="50"/>
  <c r="AX6" i="50"/>
  <c r="AW6" i="50"/>
  <c r="AV6" i="50"/>
  <c r="AU6" i="50"/>
  <c r="AT6" i="50"/>
  <c r="AS6" i="50"/>
  <c r="AR6" i="50"/>
  <c r="AP6" i="50"/>
  <c r="AO6" i="50"/>
  <c r="M6" i="50"/>
  <c r="L6" i="50"/>
  <c r="BI5" i="50"/>
  <c r="BG5" i="50"/>
  <c r="BF5" i="50"/>
  <c r="BE5" i="50"/>
  <c r="BD5" i="50"/>
  <c r="BC5" i="50"/>
  <c r="BB5" i="50"/>
  <c r="BA5" i="50"/>
  <c r="AZ5" i="50"/>
  <c r="AY5" i="50"/>
  <c r="AX5" i="50"/>
  <c r="AW5" i="50"/>
  <c r="AV5" i="50"/>
  <c r="AU5" i="50"/>
  <c r="AT5" i="50"/>
  <c r="AS5" i="50"/>
  <c r="AR5" i="50"/>
  <c r="AP5" i="50"/>
  <c r="AO5" i="50"/>
  <c r="M5" i="50"/>
  <c r="L5" i="50"/>
  <c r="BC4" i="50"/>
  <c r="BA4" i="50"/>
  <c r="AZ4" i="50"/>
  <c r="AY4" i="50"/>
  <c r="AX4" i="50"/>
  <c r="AX11" i="50"/>
  <c r="AX18" i="50"/>
  <c r="AW4" i="50"/>
  <c r="AW11" i="50"/>
  <c r="AW18" i="50"/>
  <c r="AV4" i="50"/>
  <c r="AV11" i="50"/>
  <c r="AV18" i="50"/>
  <c r="AU4" i="50"/>
  <c r="AU11" i="50"/>
  <c r="AU18" i="50"/>
  <c r="AT4" i="50"/>
  <c r="AT11" i="50"/>
  <c r="AT18" i="50"/>
  <c r="AP4" i="50"/>
  <c r="AO4" i="50"/>
  <c r="AN4" i="50"/>
  <c r="BE4" i="50"/>
  <c r="AM4" i="50"/>
  <c r="AM11" i="50"/>
  <c r="AL4" i="50"/>
  <c r="BD4" i="50"/>
  <c r="AK4" i="50"/>
  <c r="AK11" i="50"/>
  <c r="AJ4" i="50"/>
  <c r="AI4" i="50"/>
  <c r="AH4" i="50"/>
  <c r="AH11" i="50"/>
  <c r="AH18" i="50"/>
  <c r="AH42" i="50"/>
  <c r="AG4" i="50"/>
  <c r="AG11" i="50"/>
  <c r="M4" i="50"/>
  <c r="L4" i="50"/>
  <c r="K4" i="50"/>
  <c r="K11" i="50"/>
  <c r="J4" i="50"/>
  <c r="J11" i="50"/>
  <c r="I4" i="50"/>
  <c r="BD11" i="50"/>
  <c r="AK18" i="50"/>
  <c r="M11" i="50"/>
  <c r="K18" i="50"/>
  <c r="M40" i="50"/>
  <c r="AO40" i="50"/>
  <c r="AP40" i="50"/>
  <c r="AR21" i="50"/>
  <c r="AR40" i="50"/>
  <c r="AM18" i="50"/>
  <c r="I42" i="50"/>
  <c r="I44" i="50"/>
  <c r="L11" i="50"/>
  <c r="J18" i="50"/>
  <c r="AJ42" i="50"/>
  <c r="AG18" i="50"/>
  <c r="BB11" i="50"/>
  <c r="AR13" i="50"/>
  <c r="AR4" i="50"/>
  <c r="AR11" i="50"/>
  <c r="AR18" i="50"/>
  <c r="AI42" i="50"/>
  <c r="BC18" i="50"/>
  <c r="BG13" i="50"/>
  <c r="BF13" i="50"/>
  <c r="BG4" i="50"/>
  <c r="BF4" i="50"/>
  <c r="BG27" i="50"/>
  <c r="BF27" i="50"/>
  <c r="AR27" i="50"/>
  <c r="BF9" i="50"/>
  <c r="BI4" i="50"/>
  <c r="BF6" i="50"/>
  <c r="BC21" i="50"/>
  <c r="BF22" i="50"/>
  <c r="BF30" i="50"/>
  <c r="BG33" i="50"/>
  <c r="AP35" i="50"/>
  <c r="AS4" i="50"/>
  <c r="AS11" i="50"/>
  <c r="AS18" i="50"/>
  <c r="AL11" i="50"/>
  <c r="AL18" i="50"/>
  <c r="AL42" i="50"/>
  <c r="BC11" i="50"/>
  <c r="L21" i="50"/>
  <c r="BD21" i="50"/>
  <c r="AJ40" i="50"/>
  <c r="BC40" i="50"/>
  <c r="BF40" i="50"/>
  <c r="BE35" i="50"/>
  <c r="AS13" i="50"/>
  <c r="BB4" i="50"/>
  <c r="M21" i="50"/>
  <c r="BE21" i="50"/>
  <c r="BF32" i="50"/>
  <c r="AK40" i="50"/>
  <c r="AN11" i="50"/>
  <c r="AS27" i="50"/>
  <c r="AS40" i="50"/>
  <c r="M38" i="64"/>
  <c r="L38" i="64"/>
  <c r="L37" i="64"/>
  <c r="AR42" i="50"/>
  <c r="AP11" i="50"/>
  <c r="AO11" i="50"/>
  <c r="AN18" i="50"/>
  <c r="J42" i="50"/>
  <c r="L42" i="50"/>
  <c r="L18" i="50"/>
  <c r="K42" i="50"/>
  <c r="M42" i="50"/>
  <c r="M18" i="50"/>
  <c r="J44" i="50"/>
  <c r="AS42" i="50"/>
  <c r="BD40" i="50"/>
  <c r="BG40" i="50"/>
  <c r="BI40" i="50"/>
  <c r="BG21" i="50"/>
  <c r="BF21" i="50"/>
  <c r="BB18" i="50"/>
  <c r="BB42" i="50"/>
  <c r="AG42" i="50"/>
  <c r="AM42" i="50"/>
  <c r="BE18" i="50"/>
  <c r="BI11" i="50"/>
  <c r="BC42" i="50"/>
  <c r="BF35" i="50"/>
  <c r="BG35" i="50"/>
  <c r="BE11" i="50"/>
  <c r="BI18" i="50"/>
  <c r="AK42" i="50"/>
  <c r="BD18" i="50"/>
  <c r="AO42" i="50"/>
  <c r="AP42" i="50"/>
  <c r="BG18" i="50"/>
  <c r="BF18" i="50"/>
  <c r="L44" i="50"/>
  <c r="K44" i="50"/>
  <c r="M44" i="50"/>
  <c r="AN42" i="50"/>
  <c r="BE42" i="50"/>
  <c r="AP18" i="50"/>
  <c r="AO18" i="50"/>
  <c r="BD42" i="50"/>
  <c r="BG11" i="50"/>
  <c r="BF11" i="50"/>
  <c r="BG42" i="50"/>
  <c r="BF42" i="50"/>
  <c r="BI42" i="50"/>
  <c r="CS56" i="62"/>
  <c r="AO17" i="63"/>
  <c r="AO23" i="63"/>
  <c r="AO39" i="63"/>
  <c r="AF42" i="63"/>
  <c r="AE42" i="63"/>
  <c r="AD42" i="63"/>
  <c r="AC42" i="63"/>
  <c r="AB42" i="63"/>
  <c r="AA42" i="63"/>
  <c r="Z42" i="63"/>
  <c r="Y42" i="63"/>
  <c r="X42" i="63"/>
  <c r="W42" i="63"/>
  <c r="V42" i="63"/>
  <c r="U42" i="63"/>
  <c r="T42" i="63"/>
  <c r="S42" i="63"/>
  <c r="R42" i="63"/>
  <c r="Q42" i="63"/>
  <c r="P42" i="63"/>
  <c r="O42" i="63"/>
  <c r="AF40" i="63"/>
  <c r="AE40" i="63"/>
  <c r="AD40" i="63"/>
  <c r="AC40" i="63"/>
  <c r="AB40" i="63"/>
  <c r="AA40" i="63"/>
  <c r="Z40" i="63"/>
  <c r="Y40" i="63"/>
  <c r="X40" i="63"/>
  <c r="W40" i="63"/>
  <c r="V40" i="63"/>
  <c r="U40" i="63"/>
  <c r="T40" i="63"/>
  <c r="S40" i="63"/>
  <c r="R40" i="63"/>
  <c r="Q40" i="63"/>
  <c r="P40" i="63"/>
  <c r="O40" i="63"/>
  <c r="AN39" i="63"/>
  <c r="AM39" i="63"/>
  <c r="AL39" i="63"/>
  <c r="AK39" i="63"/>
  <c r="AJ39" i="63"/>
  <c r="AI39" i="63"/>
  <c r="AH39" i="63"/>
  <c r="AG39" i="63"/>
  <c r="AF39" i="63"/>
  <c r="AE39" i="63"/>
  <c r="AD39" i="63"/>
  <c r="AC39" i="63"/>
  <c r="AB39" i="63"/>
  <c r="AA39" i="63"/>
  <c r="Z39" i="63"/>
  <c r="Y39" i="63"/>
  <c r="X39" i="63"/>
  <c r="W39" i="63"/>
  <c r="V39" i="63"/>
  <c r="U39" i="63"/>
  <c r="T39" i="63"/>
  <c r="S39" i="63"/>
  <c r="R39" i="63"/>
  <c r="Q39" i="63"/>
  <c r="P39" i="63"/>
  <c r="O39" i="63"/>
  <c r="AI38" i="63"/>
  <c r="AF38" i="63"/>
  <c r="AE38" i="63"/>
  <c r="AD38" i="63"/>
  <c r="AC38" i="63"/>
  <c r="AB38" i="63"/>
  <c r="AA38" i="63"/>
  <c r="Z38" i="63"/>
  <c r="Y38" i="63"/>
  <c r="X38" i="63"/>
  <c r="W38" i="63"/>
  <c r="V38" i="63"/>
  <c r="U38" i="63"/>
  <c r="T38" i="63"/>
  <c r="S38" i="63"/>
  <c r="R38" i="63"/>
  <c r="Q38" i="63"/>
  <c r="P38" i="63"/>
  <c r="O38" i="63"/>
  <c r="K38" i="63"/>
  <c r="J38" i="63"/>
  <c r="I38" i="63"/>
  <c r="H38" i="63"/>
  <c r="G38" i="63"/>
  <c r="F38" i="63"/>
  <c r="E38" i="63"/>
  <c r="D38" i="63"/>
  <c r="C38" i="63"/>
  <c r="AF37" i="63"/>
  <c r="AE37" i="63"/>
  <c r="AD37" i="63"/>
  <c r="AC37" i="63"/>
  <c r="AB37" i="63"/>
  <c r="AA37" i="63"/>
  <c r="Z37" i="63"/>
  <c r="Y37" i="63"/>
  <c r="X37" i="63"/>
  <c r="W37" i="63"/>
  <c r="V37" i="63"/>
  <c r="U37" i="63"/>
  <c r="T37" i="63"/>
  <c r="S37" i="63"/>
  <c r="R37" i="63"/>
  <c r="Q37" i="63"/>
  <c r="P37" i="63"/>
  <c r="O37" i="63"/>
  <c r="I37" i="63"/>
  <c r="H37" i="63"/>
  <c r="G37" i="63"/>
  <c r="F37" i="63"/>
  <c r="E37" i="63"/>
  <c r="D37" i="63"/>
  <c r="C37" i="63"/>
  <c r="AF36" i="63"/>
  <c r="AE36" i="63"/>
  <c r="AD36" i="63"/>
  <c r="AC36" i="63"/>
  <c r="AB36" i="63"/>
  <c r="AA36" i="63"/>
  <c r="Z36" i="63"/>
  <c r="Y36" i="63"/>
  <c r="X36" i="63"/>
  <c r="W36" i="63"/>
  <c r="V36" i="63"/>
  <c r="U36" i="63"/>
  <c r="T36" i="63"/>
  <c r="S36" i="63"/>
  <c r="R36" i="63"/>
  <c r="Q36" i="63"/>
  <c r="P36" i="63"/>
  <c r="O36" i="63"/>
  <c r="H36" i="63"/>
  <c r="G36" i="63"/>
  <c r="F36" i="63"/>
  <c r="E36" i="63"/>
  <c r="D36" i="63"/>
  <c r="C36" i="63"/>
  <c r="AF35" i="63"/>
  <c r="AE35" i="63"/>
  <c r="AD35" i="63"/>
  <c r="AC35" i="63"/>
  <c r="AB35" i="63"/>
  <c r="AA35" i="63"/>
  <c r="Z35" i="63"/>
  <c r="Y35" i="63"/>
  <c r="X35" i="63"/>
  <c r="W35" i="63"/>
  <c r="V35" i="63"/>
  <c r="U35" i="63"/>
  <c r="T35" i="63"/>
  <c r="S35" i="63"/>
  <c r="R35" i="63"/>
  <c r="Q35" i="63"/>
  <c r="P35" i="63"/>
  <c r="O35" i="63"/>
  <c r="AF33" i="63"/>
  <c r="AE33" i="63"/>
  <c r="AD33" i="63"/>
  <c r="AC33" i="63"/>
  <c r="AB33" i="63"/>
  <c r="AA33" i="63"/>
  <c r="Z33" i="63"/>
  <c r="Y33" i="63"/>
  <c r="X33" i="63"/>
  <c r="W33" i="63"/>
  <c r="V33" i="63"/>
  <c r="U33" i="63"/>
  <c r="T33" i="63"/>
  <c r="S33" i="63"/>
  <c r="R33" i="63"/>
  <c r="Q33" i="63"/>
  <c r="P33" i="63"/>
  <c r="O33" i="63"/>
  <c r="H33" i="63"/>
  <c r="G33" i="63"/>
  <c r="F33" i="63"/>
  <c r="E33" i="63"/>
  <c r="D33" i="63"/>
  <c r="C33" i="63"/>
  <c r="AF32" i="63"/>
  <c r="AE32" i="63"/>
  <c r="AD32" i="63"/>
  <c r="AC32" i="63"/>
  <c r="AB32" i="63"/>
  <c r="AA32" i="63"/>
  <c r="Z32" i="63"/>
  <c r="Y32" i="63"/>
  <c r="X32" i="63"/>
  <c r="W32" i="63"/>
  <c r="V32" i="63"/>
  <c r="U32" i="63"/>
  <c r="T32" i="63"/>
  <c r="S32" i="63"/>
  <c r="R32" i="63"/>
  <c r="Q32" i="63"/>
  <c r="P32" i="63"/>
  <c r="O32" i="63"/>
  <c r="H32" i="63"/>
  <c r="G32" i="63"/>
  <c r="F32" i="63"/>
  <c r="E32" i="63"/>
  <c r="D32" i="63"/>
  <c r="C32" i="63"/>
  <c r="AF31" i="63"/>
  <c r="AE31" i="63"/>
  <c r="AD31" i="63"/>
  <c r="AC31" i="63"/>
  <c r="AB31" i="63"/>
  <c r="AA31" i="63"/>
  <c r="Z31" i="63"/>
  <c r="Y31" i="63"/>
  <c r="X31" i="63"/>
  <c r="W31" i="63"/>
  <c r="V31" i="63"/>
  <c r="U31" i="63"/>
  <c r="T31" i="63"/>
  <c r="S31" i="63"/>
  <c r="R31" i="63"/>
  <c r="Q31" i="63"/>
  <c r="P31" i="63"/>
  <c r="O31" i="63"/>
  <c r="H31" i="63"/>
  <c r="G31" i="63"/>
  <c r="F31" i="63"/>
  <c r="E31" i="63"/>
  <c r="D31" i="63"/>
  <c r="C31" i="63"/>
  <c r="AF30" i="63"/>
  <c r="AE30" i="63"/>
  <c r="AD30" i="63"/>
  <c r="AC30" i="63"/>
  <c r="AB30" i="63"/>
  <c r="AA30" i="63"/>
  <c r="Z30" i="63"/>
  <c r="Y30" i="63"/>
  <c r="X30" i="63"/>
  <c r="W30" i="63"/>
  <c r="V30" i="63"/>
  <c r="U30" i="63"/>
  <c r="T30" i="63"/>
  <c r="S30" i="63"/>
  <c r="R30" i="63"/>
  <c r="Q30" i="63"/>
  <c r="P30" i="63"/>
  <c r="O30" i="63"/>
  <c r="H30" i="63"/>
  <c r="G30" i="63"/>
  <c r="F30" i="63"/>
  <c r="E30" i="63"/>
  <c r="D30" i="63"/>
  <c r="C30" i="63"/>
  <c r="AF29" i="63"/>
  <c r="AE29" i="63"/>
  <c r="AD29" i="63"/>
  <c r="AC29" i="63"/>
  <c r="AB29" i="63"/>
  <c r="AA29" i="63"/>
  <c r="Z29" i="63"/>
  <c r="Y29" i="63"/>
  <c r="X29" i="63"/>
  <c r="W29" i="63"/>
  <c r="V29" i="63"/>
  <c r="U29" i="63"/>
  <c r="T29" i="63"/>
  <c r="S29" i="63"/>
  <c r="R29" i="63"/>
  <c r="Q29" i="63"/>
  <c r="P29" i="63"/>
  <c r="O29" i="63"/>
  <c r="H29" i="63"/>
  <c r="G29" i="63"/>
  <c r="F29" i="63"/>
  <c r="E29" i="63"/>
  <c r="D29" i="63"/>
  <c r="C29" i="63"/>
  <c r="AF28" i="63"/>
  <c r="AE28" i="63"/>
  <c r="AD28" i="63"/>
  <c r="AC28" i="63"/>
  <c r="AB28" i="63"/>
  <c r="AA28" i="63"/>
  <c r="Z28" i="63"/>
  <c r="Y28" i="63"/>
  <c r="X28" i="63"/>
  <c r="W28" i="63"/>
  <c r="V28" i="63"/>
  <c r="U28" i="63"/>
  <c r="T28" i="63"/>
  <c r="S28" i="63"/>
  <c r="R28" i="63"/>
  <c r="Q28" i="63"/>
  <c r="P28" i="63"/>
  <c r="O28" i="63"/>
  <c r="H28" i="63"/>
  <c r="G28" i="63"/>
  <c r="F28" i="63"/>
  <c r="E28" i="63"/>
  <c r="D28" i="63"/>
  <c r="C28" i="63"/>
  <c r="AF27" i="63"/>
  <c r="AE27" i="63"/>
  <c r="AD27" i="63"/>
  <c r="AC27" i="63"/>
  <c r="AB27" i="63"/>
  <c r="AA27" i="63"/>
  <c r="Z27" i="63"/>
  <c r="Y27" i="63"/>
  <c r="X27" i="63"/>
  <c r="W27" i="63"/>
  <c r="V27" i="63"/>
  <c r="U27" i="63"/>
  <c r="T27" i="63"/>
  <c r="S27" i="63"/>
  <c r="R27" i="63"/>
  <c r="Q27" i="63"/>
  <c r="P27" i="63"/>
  <c r="O27" i="63"/>
  <c r="AF25" i="63"/>
  <c r="AE25" i="63"/>
  <c r="AD25" i="63"/>
  <c r="AC25" i="63"/>
  <c r="AB25" i="63"/>
  <c r="AA25" i="63"/>
  <c r="Z25" i="63"/>
  <c r="Y25" i="63"/>
  <c r="X25" i="63"/>
  <c r="W25" i="63"/>
  <c r="V25" i="63"/>
  <c r="U25" i="63"/>
  <c r="T25" i="63"/>
  <c r="S25" i="63"/>
  <c r="R25" i="63"/>
  <c r="Q25" i="63"/>
  <c r="P25" i="63"/>
  <c r="O25" i="63"/>
  <c r="H25" i="63"/>
  <c r="G25" i="63"/>
  <c r="F25" i="63"/>
  <c r="E25" i="63"/>
  <c r="D25" i="63"/>
  <c r="C25" i="63"/>
  <c r="AN23" i="63"/>
  <c r="AM23" i="63"/>
  <c r="AL23" i="63"/>
  <c r="AK23" i="63"/>
  <c r="AJ23" i="63"/>
  <c r="AI23" i="63"/>
  <c r="AH23" i="63"/>
  <c r="AG23" i="63"/>
  <c r="AF23" i="63"/>
  <c r="AE23" i="63"/>
  <c r="AD23" i="63"/>
  <c r="AC23" i="63"/>
  <c r="AB23" i="63"/>
  <c r="AA23" i="63"/>
  <c r="Z23" i="63"/>
  <c r="Y23" i="63"/>
  <c r="X23" i="63"/>
  <c r="W23" i="63"/>
  <c r="V23" i="63"/>
  <c r="U23" i="63"/>
  <c r="T23" i="63"/>
  <c r="S23" i="63"/>
  <c r="R23" i="63"/>
  <c r="Q23" i="63"/>
  <c r="P23" i="63"/>
  <c r="O23" i="63"/>
  <c r="H23" i="63"/>
  <c r="G23" i="63"/>
  <c r="F23" i="63"/>
  <c r="E23" i="63"/>
  <c r="D23" i="63"/>
  <c r="C23" i="63"/>
  <c r="AF22" i="63"/>
  <c r="AE22" i="63"/>
  <c r="AD22" i="63"/>
  <c r="AC22" i="63"/>
  <c r="AB22" i="63"/>
  <c r="AA22" i="63"/>
  <c r="Z22" i="63"/>
  <c r="Y22" i="63"/>
  <c r="X22" i="63"/>
  <c r="W22" i="63"/>
  <c r="V22" i="63"/>
  <c r="U22" i="63"/>
  <c r="T22" i="63"/>
  <c r="S22" i="63"/>
  <c r="R22" i="63"/>
  <c r="Q22" i="63"/>
  <c r="P22" i="63"/>
  <c r="O22" i="63"/>
  <c r="H22" i="63"/>
  <c r="G22" i="63"/>
  <c r="F22" i="63"/>
  <c r="E22" i="63"/>
  <c r="D22" i="63"/>
  <c r="C22" i="63"/>
  <c r="AF21" i="63"/>
  <c r="AE21" i="63"/>
  <c r="AD21" i="63"/>
  <c r="AC21" i="63"/>
  <c r="AB21" i="63"/>
  <c r="AA21" i="63"/>
  <c r="Z21" i="63"/>
  <c r="Y21" i="63"/>
  <c r="X21" i="63"/>
  <c r="W21" i="63"/>
  <c r="V21" i="63"/>
  <c r="U21" i="63"/>
  <c r="T21" i="63"/>
  <c r="S21" i="63"/>
  <c r="R21" i="63"/>
  <c r="Q21" i="63"/>
  <c r="P21" i="63"/>
  <c r="O21" i="63"/>
  <c r="C20" i="63"/>
  <c r="C19" i="63"/>
  <c r="AF18" i="63"/>
  <c r="AE18" i="63"/>
  <c r="AD18" i="63"/>
  <c r="AC18" i="63"/>
  <c r="AB18" i="63"/>
  <c r="AA18" i="63"/>
  <c r="Z18" i="63"/>
  <c r="Y18" i="63"/>
  <c r="X18" i="63"/>
  <c r="W18" i="63"/>
  <c r="V18" i="63"/>
  <c r="U18" i="63"/>
  <c r="T18" i="63"/>
  <c r="S18" i="63"/>
  <c r="R18" i="63"/>
  <c r="Q18" i="63"/>
  <c r="P18" i="63"/>
  <c r="O18" i="63"/>
  <c r="H18" i="63"/>
  <c r="G18" i="63"/>
  <c r="F18" i="63"/>
  <c r="E18" i="63"/>
  <c r="D18" i="63"/>
  <c r="C18" i="63"/>
  <c r="AN17" i="63"/>
  <c r="AM17" i="63"/>
  <c r="AL17" i="63"/>
  <c r="AK17" i="63"/>
  <c r="AJ17" i="63"/>
  <c r="AI17" i="63"/>
  <c r="AH17" i="63"/>
  <c r="AG17" i="63"/>
  <c r="AF17" i="63"/>
  <c r="AE17" i="63"/>
  <c r="AD17" i="63"/>
  <c r="AC17" i="63"/>
  <c r="AB17" i="63"/>
  <c r="AA17" i="63"/>
  <c r="Z17" i="63"/>
  <c r="Y17" i="63"/>
  <c r="X17" i="63"/>
  <c r="W17" i="63"/>
  <c r="V17" i="63"/>
  <c r="U17" i="63"/>
  <c r="T17" i="63"/>
  <c r="S17" i="63"/>
  <c r="R17" i="63"/>
  <c r="Q17" i="63"/>
  <c r="P17" i="63"/>
  <c r="O17" i="63"/>
  <c r="C17" i="63"/>
  <c r="AF16" i="63"/>
  <c r="AE16" i="63"/>
  <c r="AD16" i="63"/>
  <c r="AC16" i="63"/>
  <c r="AB16" i="63"/>
  <c r="AA16" i="63"/>
  <c r="Z16" i="63"/>
  <c r="Y16" i="63"/>
  <c r="X16" i="63"/>
  <c r="W16" i="63"/>
  <c r="V16" i="63"/>
  <c r="U16" i="63"/>
  <c r="T16" i="63"/>
  <c r="S16" i="63"/>
  <c r="R16" i="63"/>
  <c r="Q16" i="63"/>
  <c r="P16" i="63"/>
  <c r="O16" i="63"/>
  <c r="H16" i="63"/>
  <c r="G16" i="63"/>
  <c r="F16" i="63"/>
  <c r="E16" i="63"/>
  <c r="D16" i="63"/>
  <c r="C16" i="63"/>
  <c r="AF15" i="63"/>
  <c r="AE15" i="63"/>
  <c r="AD15" i="63"/>
  <c r="AC15" i="63"/>
  <c r="AB15" i="63"/>
  <c r="AA15" i="63"/>
  <c r="Z15" i="63"/>
  <c r="Y15" i="63"/>
  <c r="X15" i="63"/>
  <c r="W15" i="63"/>
  <c r="V15" i="63"/>
  <c r="U15" i="63"/>
  <c r="T15" i="63"/>
  <c r="S15" i="63"/>
  <c r="R15" i="63"/>
  <c r="Q15" i="63"/>
  <c r="P15" i="63"/>
  <c r="O15" i="63"/>
  <c r="H15" i="63"/>
  <c r="G15" i="63"/>
  <c r="F15" i="63"/>
  <c r="E15" i="63"/>
  <c r="D15" i="63"/>
  <c r="C15" i="63"/>
  <c r="AF14" i="63"/>
  <c r="AE14" i="63"/>
  <c r="AD14" i="63"/>
  <c r="AC14" i="63"/>
  <c r="AB14" i="63"/>
  <c r="AA14" i="63"/>
  <c r="Z14" i="63"/>
  <c r="Y14" i="63"/>
  <c r="X14" i="63"/>
  <c r="W14" i="63"/>
  <c r="V14" i="63"/>
  <c r="U14" i="63"/>
  <c r="T14" i="63"/>
  <c r="S14" i="63"/>
  <c r="R14" i="63"/>
  <c r="Q14" i="63"/>
  <c r="P14" i="63"/>
  <c r="O14" i="63"/>
  <c r="H14" i="63"/>
  <c r="G14" i="63"/>
  <c r="F14" i="63"/>
  <c r="E14" i="63"/>
  <c r="D14" i="63"/>
  <c r="C14" i="63"/>
  <c r="AF13" i="63"/>
  <c r="AE13" i="63"/>
  <c r="AD13" i="63"/>
  <c r="AC13" i="63"/>
  <c r="AB13" i="63"/>
  <c r="AA13" i="63"/>
  <c r="Z13" i="63"/>
  <c r="Y13" i="63"/>
  <c r="X13" i="63"/>
  <c r="W13" i="63"/>
  <c r="V13" i="63"/>
  <c r="U13" i="63"/>
  <c r="T13" i="63"/>
  <c r="S13" i="63"/>
  <c r="R13" i="63"/>
  <c r="Q13" i="63"/>
  <c r="P13" i="63"/>
  <c r="O13" i="63"/>
  <c r="AF11" i="63"/>
  <c r="AE11" i="63"/>
  <c r="AD11" i="63"/>
  <c r="AC11" i="63"/>
  <c r="AB11" i="63"/>
  <c r="AA11" i="63"/>
  <c r="Z11" i="63"/>
  <c r="Y11" i="63"/>
  <c r="X11" i="63"/>
  <c r="W11" i="63"/>
  <c r="V11" i="63"/>
  <c r="U11" i="63"/>
  <c r="T11" i="63"/>
  <c r="S11" i="63"/>
  <c r="R11" i="63"/>
  <c r="Q11" i="63"/>
  <c r="P11" i="63"/>
  <c r="O11" i="63"/>
  <c r="H11" i="63"/>
  <c r="G11" i="63"/>
  <c r="F11" i="63"/>
  <c r="E11" i="63"/>
  <c r="D11" i="63"/>
  <c r="C11" i="63"/>
  <c r="AF10" i="63"/>
  <c r="AE10" i="63"/>
  <c r="AD10" i="63"/>
  <c r="AC10" i="63"/>
  <c r="AB10" i="63"/>
  <c r="AA10" i="63"/>
  <c r="Z10" i="63"/>
  <c r="Y10" i="63"/>
  <c r="X10" i="63"/>
  <c r="W10" i="63"/>
  <c r="V10" i="63"/>
  <c r="U10" i="63"/>
  <c r="T10" i="63"/>
  <c r="S10" i="63"/>
  <c r="R10" i="63"/>
  <c r="Q10" i="63"/>
  <c r="P10" i="63"/>
  <c r="O10" i="63"/>
  <c r="H10" i="63"/>
  <c r="G10" i="63"/>
  <c r="F10" i="63"/>
  <c r="E10" i="63"/>
  <c r="D10" i="63"/>
  <c r="C10" i="63"/>
  <c r="AF9" i="63"/>
  <c r="AE9" i="63"/>
  <c r="AD9" i="63"/>
  <c r="AC9" i="63"/>
  <c r="AB9" i="63"/>
  <c r="AA9" i="63"/>
  <c r="Z9" i="63"/>
  <c r="Y9" i="63"/>
  <c r="X9" i="63"/>
  <c r="W9" i="63"/>
  <c r="V9" i="63"/>
  <c r="U9" i="63"/>
  <c r="T9" i="63"/>
  <c r="S9" i="63"/>
  <c r="R9" i="63"/>
  <c r="Q9" i="63"/>
  <c r="P9" i="63"/>
  <c r="O9" i="63"/>
  <c r="H9" i="63"/>
  <c r="G9" i="63"/>
  <c r="F9" i="63"/>
  <c r="E9" i="63"/>
  <c r="D9" i="63"/>
  <c r="C9" i="63"/>
  <c r="AF8" i="63"/>
  <c r="AE8" i="63"/>
  <c r="AD8" i="63"/>
  <c r="AC8" i="63"/>
  <c r="AB8" i="63"/>
  <c r="AA8" i="63"/>
  <c r="Z8" i="63"/>
  <c r="Y8" i="63"/>
  <c r="X8" i="63"/>
  <c r="W8" i="63"/>
  <c r="V8" i="63"/>
  <c r="U8" i="63"/>
  <c r="T8" i="63"/>
  <c r="S8" i="63"/>
  <c r="R8" i="63"/>
  <c r="Q8" i="63"/>
  <c r="P8" i="63"/>
  <c r="O8" i="63"/>
  <c r="H8" i="63"/>
  <c r="G8" i="63"/>
  <c r="F8" i="63"/>
  <c r="E8" i="63"/>
  <c r="D8" i="63"/>
  <c r="C8" i="63"/>
  <c r="AF7" i="63"/>
  <c r="AE7" i="63"/>
  <c r="AD7" i="63"/>
  <c r="AC7" i="63"/>
  <c r="AB7" i="63"/>
  <c r="AA7" i="63"/>
  <c r="Z7" i="63"/>
  <c r="Y7" i="63"/>
  <c r="X7" i="63"/>
  <c r="W7" i="63"/>
  <c r="V7" i="63"/>
  <c r="U7" i="63"/>
  <c r="T7" i="63"/>
  <c r="S7" i="63"/>
  <c r="R7" i="63"/>
  <c r="Q7" i="63"/>
  <c r="P7" i="63"/>
  <c r="O7" i="63"/>
  <c r="H7" i="63"/>
  <c r="G7" i="63"/>
  <c r="F7" i="63"/>
  <c r="E7" i="63"/>
  <c r="D7" i="63"/>
  <c r="C7" i="63"/>
  <c r="AS6" i="63"/>
  <c r="AF6" i="63"/>
  <c r="AE6" i="63"/>
  <c r="AD6" i="63"/>
  <c r="AC6" i="63"/>
  <c r="AB6" i="63"/>
  <c r="AA6" i="63"/>
  <c r="Z6" i="63"/>
  <c r="Y6" i="63"/>
  <c r="X6" i="63"/>
  <c r="W6" i="63"/>
  <c r="V6" i="63"/>
  <c r="U6" i="63"/>
  <c r="T6" i="63"/>
  <c r="S6" i="63"/>
  <c r="R6" i="63"/>
  <c r="Q6" i="63"/>
  <c r="P6" i="63"/>
  <c r="O6" i="63"/>
  <c r="H6" i="63"/>
  <c r="G6" i="63"/>
  <c r="F6" i="63"/>
  <c r="E6" i="63"/>
  <c r="D6" i="63"/>
  <c r="C6" i="63"/>
  <c r="AS5" i="63"/>
  <c r="AF5" i="63"/>
  <c r="AE5" i="63"/>
  <c r="AD5" i="63"/>
  <c r="AC5" i="63"/>
  <c r="AB5" i="63"/>
  <c r="AA5" i="63"/>
  <c r="Z5" i="63"/>
  <c r="Y5" i="63"/>
  <c r="X5" i="63"/>
  <c r="W5" i="63"/>
  <c r="V5" i="63"/>
  <c r="U5" i="63"/>
  <c r="T5" i="63"/>
  <c r="S5" i="63"/>
  <c r="R5" i="63"/>
  <c r="Q5" i="63"/>
  <c r="P5" i="63"/>
  <c r="O5" i="63"/>
  <c r="H5" i="63"/>
  <c r="G5" i="63"/>
  <c r="F5" i="63"/>
  <c r="E5" i="63"/>
  <c r="D5" i="63"/>
  <c r="C5" i="63"/>
  <c r="AQ17" i="63"/>
  <c r="AP17" i="63"/>
  <c r="AK37" i="63"/>
  <c r="AJ38" i="63"/>
  <c r="AL37" i="63"/>
  <c r="AN38" i="63"/>
  <c r="AI37" i="63"/>
  <c r="AJ37" i="63"/>
  <c r="AM38" i="63"/>
  <c r="AN37" i="63"/>
  <c r="AK38" i="63"/>
  <c r="AO37" i="63"/>
  <c r="AQ37" i="64"/>
  <c r="AP37" i="64"/>
  <c r="AO38" i="63"/>
  <c r="AQ38" i="64"/>
  <c r="AP38" i="64"/>
  <c r="BJ37" i="64"/>
  <c r="AM37" i="63"/>
  <c r="AL38" i="63"/>
  <c r="BJ38" i="64"/>
  <c r="AH38" i="63"/>
  <c r="AG37" i="63"/>
  <c r="AG38" i="63"/>
  <c r="J37" i="63"/>
  <c r="AH37" i="63"/>
  <c r="BJ37" i="63"/>
  <c r="BJ38" i="63"/>
  <c r="AQ38" i="63"/>
  <c r="AP38" i="63"/>
  <c r="AP37" i="63"/>
  <c r="AQ37" i="63"/>
  <c r="CS51" i="62"/>
  <c r="Z22" i="61"/>
  <c r="AE22" i="61"/>
  <c r="Y22" i="61"/>
  <c r="AO22" i="61"/>
  <c r="AM18" i="61"/>
  <c r="AL18" i="61"/>
  <c r="AK18" i="61"/>
  <c r="AJ18" i="61"/>
  <c r="AI18" i="61"/>
  <c r="AH18" i="61"/>
  <c r="AE17" i="61"/>
  <c r="Z17" i="61"/>
  <c r="Y17" i="61"/>
  <c r="M17" i="61"/>
  <c r="AO17" i="61"/>
  <c r="AN17" i="61"/>
  <c r="AO16" i="61"/>
  <c r="AN16" i="61"/>
  <c r="AM12" i="61"/>
  <c r="AL12" i="61"/>
  <c r="AK12" i="61"/>
  <c r="AJ12" i="61"/>
  <c r="AI12" i="61"/>
  <c r="AH12" i="61"/>
  <c r="AM6" i="61"/>
  <c r="AL6" i="61"/>
  <c r="AK6" i="61"/>
  <c r="AJ6" i="61"/>
  <c r="AI6" i="61"/>
  <c r="AH6" i="61"/>
  <c r="BG4" i="61"/>
  <c r="BF4" i="61"/>
  <c r="AZ4" i="61"/>
  <c r="AY4" i="61"/>
  <c r="AQ4" i="61"/>
  <c r="CJ59" i="62"/>
  <c r="CI59" i="62"/>
  <c r="CH59" i="62"/>
  <c r="CG59" i="62"/>
  <c r="CF59" i="62"/>
  <c r="CE59" i="62"/>
  <c r="CD59" i="62"/>
  <c r="CC59" i="62"/>
  <c r="CB59" i="62"/>
  <c r="CA59" i="62"/>
  <c r="BZ59" i="62"/>
  <c r="BY59" i="62"/>
  <c r="BX59" i="62"/>
  <c r="BW59" i="62"/>
  <c r="BV59" i="62"/>
  <c r="BU59" i="62"/>
  <c r="BT59" i="62"/>
  <c r="BS59" i="62"/>
  <c r="BL59" i="62"/>
  <c r="BK59" i="62"/>
  <c r="BJ59" i="62"/>
  <c r="BI59" i="62"/>
  <c r="BH59" i="62"/>
  <c r="BG59" i="62"/>
  <c r="CJ58" i="62"/>
  <c r="CI58" i="62"/>
  <c r="CH58" i="62"/>
  <c r="CG58" i="62"/>
  <c r="CF58" i="62"/>
  <c r="CE58" i="62"/>
  <c r="CD58" i="62"/>
  <c r="CC58" i="62"/>
  <c r="CB58" i="62"/>
  <c r="CA58" i="62"/>
  <c r="BZ58" i="62"/>
  <c r="BY58" i="62"/>
  <c r="BX58" i="62"/>
  <c r="BW58" i="62"/>
  <c r="BV58" i="62"/>
  <c r="BU58" i="62"/>
  <c r="BT58" i="62"/>
  <c r="BS58" i="62"/>
  <c r="BL58" i="62"/>
  <c r="BK58" i="62"/>
  <c r="BJ58" i="62"/>
  <c r="BI58" i="62"/>
  <c r="BH58" i="62"/>
  <c r="BG58" i="62"/>
  <c r="AZ58" i="62"/>
  <c r="DD58" i="62"/>
  <c r="AY58" i="62"/>
  <c r="DC58" i="62"/>
  <c r="AX58" i="62"/>
  <c r="DB58" i="62"/>
  <c r="AW58" i="62"/>
  <c r="DA58" i="62"/>
  <c r="AV58" i="62"/>
  <c r="CZ58" i="62"/>
  <c r="AU58" i="62"/>
  <c r="CY58" i="62"/>
  <c r="AT58" i="62"/>
  <c r="CX58" i="62"/>
  <c r="AS58" i="62"/>
  <c r="CW58" i="62"/>
  <c r="AR58" i="62"/>
  <c r="CV58" i="62"/>
  <c r="DD56" i="62"/>
  <c r="DC56" i="62"/>
  <c r="DB56" i="62"/>
  <c r="DA56" i="62"/>
  <c r="CZ56" i="62"/>
  <c r="CY56" i="62"/>
  <c r="CX56" i="62"/>
  <c r="CW56" i="62"/>
  <c r="CV56" i="62"/>
  <c r="CU56" i="62"/>
  <c r="CJ56" i="62"/>
  <c r="CI56" i="62"/>
  <c r="CH56" i="62"/>
  <c r="CG56" i="62"/>
  <c r="CF56" i="62"/>
  <c r="CE56" i="62"/>
  <c r="CD56" i="62"/>
  <c r="CC56" i="62"/>
  <c r="CB56" i="62"/>
  <c r="CA56" i="62"/>
  <c r="BZ56" i="62"/>
  <c r="BY56" i="62"/>
  <c r="BX56" i="62"/>
  <c r="BW56" i="62"/>
  <c r="BV56" i="62"/>
  <c r="BU56" i="62"/>
  <c r="BT56" i="62"/>
  <c r="BS56" i="62"/>
  <c r="BL56" i="62"/>
  <c r="BK56" i="62"/>
  <c r="BJ56" i="62"/>
  <c r="BI56" i="62"/>
  <c r="BH56" i="62"/>
  <c r="BG56" i="62"/>
  <c r="CR56" i="62"/>
  <c r="BC56" i="62"/>
  <c r="DG56" i="62"/>
  <c r="CO56" i="62"/>
  <c r="CN56" i="62"/>
  <c r="CM56" i="62"/>
  <c r="CL56" i="62"/>
  <c r="CK56" i="62"/>
  <c r="M56" i="62"/>
  <c r="BQ56" i="62"/>
  <c r="BM56" i="62"/>
  <c r="BD55" i="62"/>
  <c r="BC55" i="62"/>
  <c r="BN55" i="62"/>
  <c r="BM55" i="62"/>
  <c r="BD54" i="62"/>
  <c r="BC54" i="62"/>
  <c r="BB54" i="62"/>
  <c r="M54" i="62"/>
  <c r="L54" i="62"/>
  <c r="BM54" i="62"/>
  <c r="BD53" i="62"/>
  <c r="BM53" i="62"/>
  <c r="BN52" i="62"/>
  <c r="DD51" i="62"/>
  <c r="DC51" i="62"/>
  <c r="DB51" i="62"/>
  <c r="DA51" i="62"/>
  <c r="CZ51" i="62"/>
  <c r="CY51" i="62"/>
  <c r="CX51" i="62"/>
  <c r="CW51" i="62"/>
  <c r="CV51" i="62"/>
  <c r="CU51" i="62"/>
  <c r="CJ51" i="62"/>
  <c r="CI51" i="62"/>
  <c r="CH51" i="62"/>
  <c r="CG51" i="62"/>
  <c r="CF51" i="62"/>
  <c r="CE51" i="62"/>
  <c r="CD51" i="62"/>
  <c r="CC51" i="62"/>
  <c r="CB51" i="62"/>
  <c r="CA51" i="62"/>
  <c r="BZ51" i="62"/>
  <c r="BY51" i="62"/>
  <c r="BX51" i="62"/>
  <c r="BW51" i="62"/>
  <c r="BV51" i="62"/>
  <c r="BU51" i="62"/>
  <c r="BT51" i="62"/>
  <c r="BS51" i="62"/>
  <c r="BL51" i="62"/>
  <c r="BK51" i="62"/>
  <c r="BJ51" i="62"/>
  <c r="BI51" i="62"/>
  <c r="BH51" i="62"/>
  <c r="BG51" i="62"/>
  <c r="CJ46" i="62"/>
  <c r="CI46" i="62"/>
  <c r="CH46" i="62"/>
  <c r="CG46" i="62"/>
  <c r="CF46" i="62"/>
  <c r="CE46" i="62"/>
  <c r="CD46" i="62"/>
  <c r="CC46" i="62"/>
  <c r="CB46" i="62"/>
  <c r="CA46" i="62"/>
  <c r="BZ46" i="62"/>
  <c r="BY46" i="62"/>
  <c r="BX46" i="62"/>
  <c r="BW46" i="62"/>
  <c r="BV46" i="62"/>
  <c r="BU46" i="62"/>
  <c r="BT46" i="62"/>
  <c r="BS46" i="62"/>
  <c r="BL46" i="62"/>
  <c r="BK46" i="62"/>
  <c r="BJ46" i="62"/>
  <c r="BI46" i="62"/>
  <c r="BH46" i="62"/>
  <c r="BG46" i="62"/>
  <c r="AZ46" i="62"/>
  <c r="DD46" i="62"/>
  <c r="AY46" i="62"/>
  <c r="DC46" i="62"/>
  <c r="AX46" i="62"/>
  <c r="DB46" i="62"/>
  <c r="AW46" i="62"/>
  <c r="DA46" i="62"/>
  <c r="AV46" i="62"/>
  <c r="CZ46" i="62"/>
  <c r="AU46" i="62"/>
  <c r="CY46" i="62"/>
  <c r="AT46" i="62"/>
  <c r="CX46" i="62"/>
  <c r="AS46" i="62"/>
  <c r="CW46" i="62"/>
  <c r="AR46" i="62"/>
  <c r="AQ46" i="62"/>
  <c r="CU46" i="62"/>
  <c r="CJ45" i="62"/>
  <c r="CI45" i="62"/>
  <c r="CH45" i="62"/>
  <c r="CG45" i="62"/>
  <c r="CF45" i="62"/>
  <c r="CE45" i="62"/>
  <c r="CD45" i="62"/>
  <c r="CC45" i="62"/>
  <c r="CB45" i="62"/>
  <c r="CA45" i="62"/>
  <c r="BZ45" i="62"/>
  <c r="BY45" i="62"/>
  <c r="BX45" i="62"/>
  <c r="BW45" i="62"/>
  <c r="BV45" i="62"/>
  <c r="BU45" i="62"/>
  <c r="BT45" i="62"/>
  <c r="BS45" i="62"/>
  <c r="BL45" i="62"/>
  <c r="BK45" i="62"/>
  <c r="BJ45" i="62"/>
  <c r="BI45" i="62"/>
  <c r="BH45" i="62"/>
  <c r="BG45" i="62"/>
  <c r="AZ45" i="62"/>
  <c r="DD45" i="62"/>
  <c r="AY45" i="62"/>
  <c r="DC45" i="62"/>
  <c r="AX45" i="62"/>
  <c r="DB45" i="62"/>
  <c r="AW45" i="62"/>
  <c r="DA45" i="62"/>
  <c r="AV45" i="62"/>
  <c r="CZ45" i="62"/>
  <c r="AU45" i="62"/>
  <c r="CY45" i="62"/>
  <c r="AT45" i="62"/>
  <c r="CX45" i="62"/>
  <c r="AS45" i="62"/>
  <c r="CW45" i="62"/>
  <c r="AR45" i="62"/>
  <c r="CV45" i="62"/>
  <c r="DF44" i="62"/>
  <c r="DE44" i="62"/>
  <c r="DD44" i="62"/>
  <c r="DC44" i="62"/>
  <c r="DB44" i="62"/>
  <c r="DA44" i="62"/>
  <c r="CZ44" i="62"/>
  <c r="CY44" i="62"/>
  <c r="CX44" i="62"/>
  <c r="CW44" i="62"/>
  <c r="CV44" i="62"/>
  <c r="CU44" i="62"/>
  <c r="CJ44" i="62"/>
  <c r="CI44" i="62"/>
  <c r="CH44" i="62"/>
  <c r="CG44" i="62"/>
  <c r="CF44" i="62"/>
  <c r="CE44" i="62"/>
  <c r="CD44" i="62"/>
  <c r="CC44" i="62"/>
  <c r="CB44" i="62"/>
  <c r="CA44" i="62"/>
  <c r="BZ44" i="62"/>
  <c r="BY44" i="62"/>
  <c r="BX44" i="62"/>
  <c r="BW44" i="62"/>
  <c r="BV44" i="62"/>
  <c r="BU44" i="62"/>
  <c r="BT44" i="62"/>
  <c r="BS44" i="62"/>
  <c r="BL44" i="62"/>
  <c r="BK44" i="62"/>
  <c r="BJ44" i="62"/>
  <c r="BI44" i="62"/>
  <c r="BH44" i="62"/>
  <c r="BG44" i="62"/>
  <c r="BL43" i="62"/>
  <c r="BK43" i="62"/>
  <c r="BJ43" i="62"/>
  <c r="BI43" i="62"/>
  <c r="BH43" i="62"/>
  <c r="BG43" i="62"/>
  <c r="AZ43" i="62"/>
  <c r="AY43" i="62"/>
  <c r="AX43" i="62"/>
  <c r="AW43" i="62"/>
  <c r="AV43" i="62"/>
  <c r="AU43" i="62"/>
  <c r="AT43" i="62"/>
  <c r="AS43" i="62"/>
  <c r="AR43" i="62"/>
  <c r="AQ43" i="62"/>
  <c r="BL42" i="62"/>
  <c r="BK42" i="62"/>
  <c r="BJ42" i="62"/>
  <c r="BI42" i="62"/>
  <c r="BH42" i="62"/>
  <c r="BG42" i="62"/>
  <c r="AZ42" i="62"/>
  <c r="AY42" i="62"/>
  <c r="AX42" i="62"/>
  <c r="AW42" i="62"/>
  <c r="AV42" i="62"/>
  <c r="AU42" i="62"/>
  <c r="AT42" i="62"/>
  <c r="AS42" i="62"/>
  <c r="AR42" i="62"/>
  <c r="BL41" i="62"/>
  <c r="BK41" i="62"/>
  <c r="BJ41" i="62"/>
  <c r="BI41" i="62"/>
  <c r="BH41" i="62"/>
  <c r="BG41" i="62"/>
  <c r="AZ41" i="62"/>
  <c r="AY41" i="62"/>
  <c r="AX41" i="62"/>
  <c r="AW41" i="62"/>
  <c r="AV41" i="62"/>
  <c r="AU41" i="62"/>
  <c r="AT41" i="62"/>
  <c r="AS41" i="62"/>
  <c r="AR41" i="62"/>
  <c r="AQ41" i="62"/>
  <c r="BL40" i="62"/>
  <c r="BK40" i="62"/>
  <c r="BJ40" i="62"/>
  <c r="BI40" i="62"/>
  <c r="BH40" i="62"/>
  <c r="BG40" i="62"/>
  <c r="AZ40" i="62"/>
  <c r="AY40" i="62"/>
  <c r="AX40" i="62"/>
  <c r="AW40" i="62"/>
  <c r="AV40" i="62"/>
  <c r="AU40" i="62"/>
  <c r="AT40" i="62"/>
  <c r="AS40" i="62"/>
  <c r="AR40" i="62"/>
  <c r="AQ40" i="62"/>
  <c r="BL39" i="62"/>
  <c r="BK39" i="62"/>
  <c r="BJ39" i="62"/>
  <c r="BI39" i="62"/>
  <c r="BH39" i="62"/>
  <c r="BG39" i="62"/>
  <c r="AZ39" i="62"/>
  <c r="AY39" i="62"/>
  <c r="AX39" i="62"/>
  <c r="AW39" i="62"/>
  <c r="AV39" i="62"/>
  <c r="AU39" i="62"/>
  <c r="AT39" i="62"/>
  <c r="AS39" i="62"/>
  <c r="AR39" i="62"/>
  <c r="AQ39" i="62"/>
  <c r="CJ38" i="62"/>
  <c r="CI38" i="62"/>
  <c r="CH38" i="62"/>
  <c r="CG38" i="62"/>
  <c r="CF38" i="62"/>
  <c r="CE38" i="62"/>
  <c r="CD38" i="62"/>
  <c r="CC38" i="62"/>
  <c r="CB38" i="62"/>
  <c r="CA38" i="62"/>
  <c r="BZ38" i="62"/>
  <c r="BY38" i="62"/>
  <c r="BX38" i="62"/>
  <c r="BW38" i="62"/>
  <c r="BV38" i="62"/>
  <c r="BU38" i="62"/>
  <c r="BT38" i="62"/>
  <c r="BS38" i="62"/>
  <c r="BL38" i="62"/>
  <c r="BK38" i="62"/>
  <c r="BJ38" i="62"/>
  <c r="BI38" i="62"/>
  <c r="BH38" i="62"/>
  <c r="BG38" i="62"/>
  <c r="BL37" i="62"/>
  <c r="BK37" i="62"/>
  <c r="BJ37" i="62"/>
  <c r="BI37" i="62"/>
  <c r="BH37" i="62"/>
  <c r="BG37" i="62"/>
  <c r="AZ37" i="62"/>
  <c r="AY37" i="62"/>
  <c r="AX37" i="62"/>
  <c r="AW37" i="62"/>
  <c r="AV37" i="62"/>
  <c r="AU37" i="62"/>
  <c r="AT37" i="62"/>
  <c r="AS37" i="62"/>
  <c r="AR37" i="62"/>
  <c r="AQ37" i="62"/>
  <c r="BL36" i="62"/>
  <c r="BK36" i="62"/>
  <c r="BJ36" i="62"/>
  <c r="BI36" i="62"/>
  <c r="BH36" i="62"/>
  <c r="BG36" i="62"/>
  <c r="AZ36" i="62"/>
  <c r="AY36" i="62"/>
  <c r="AX36" i="62"/>
  <c r="AW36" i="62"/>
  <c r="AV36" i="62"/>
  <c r="AU36" i="62"/>
  <c r="AT36" i="62"/>
  <c r="AS36" i="62"/>
  <c r="AR36" i="62"/>
  <c r="AQ36" i="62"/>
  <c r="BL35" i="62"/>
  <c r="BK35" i="62"/>
  <c r="BJ35" i="62"/>
  <c r="BI35" i="62"/>
  <c r="BH35" i="62"/>
  <c r="BG35" i="62"/>
  <c r="AZ35" i="62"/>
  <c r="AY35" i="62"/>
  <c r="AX35" i="62"/>
  <c r="AW35" i="62"/>
  <c r="AV35" i="62"/>
  <c r="AU35" i="62"/>
  <c r="AT35" i="62"/>
  <c r="AS35" i="62"/>
  <c r="AR35" i="62"/>
  <c r="AQ35" i="62"/>
  <c r="BL34" i="62"/>
  <c r="BK34" i="62"/>
  <c r="BJ34" i="62"/>
  <c r="BI34" i="62"/>
  <c r="BH34" i="62"/>
  <c r="BG34" i="62"/>
  <c r="AZ34" i="62"/>
  <c r="AY34" i="62"/>
  <c r="AX34" i="62"/>
  <c r="AW34" i="62"/>
  <c r="AV34" i="62"/>
  <c r="AU34" i="62"/>
  <c r="AT34" i="62"/>
  <c r="AS34" i="62"/>
  <c r="AR34" i="62"/>
  <c r="AQ34" i="62"/>
  <c r="BL33" i="62"/>
  <c r="BK33" i="62"/>
  <c r="BJ33" i="62"/>
  <c r="BI33" i="62"/>
  <c r="BH33" i="62"/>
  <c r="BG33" i="62"/>
  <c r="AZ33" i="62"/>
  <c r="AY33" i="62"/>
  <c r="AX33" i="62"/>
  <c r="AW33" i="62"/>
  <c r="AV33" i="62"/>
  <c r="AU33" i="62"/>
  <c r="AT33" i="62"/>
  <c r="AS33" i="62"/>
  <c r="AR33" i="62"/>
  <c r="CJ32" i="62"/>
  <c r="CI32" i="62"/>
  <c r="CH32" i="62"/>
  <c r="CG32" i="62"/>
  <c r="CF32" i="62"/>
  <c r="CE32" i="62"/>
  <c r="CD32" i="62"/>
  <c r="CC32" i="62"/>
  <c r="CB32" i="62"/>
  <c r="CA32" i="62"/>
  <c r="BZ32" i="62"/>
  <c r="BY32" i="62"/>
  <c r="BX32" i="62"/>
  <c r="BW32" i="62"/>
  <c r="BV32" i="62"/>
  <c r="BU32" i="62"/>
  <c r="BT32" i="62"/>
  <c r="BS32" i="62"/>
  <c r="BL32" i="62"/>
  <c r="BK32" i="62"/>
  <c r="BJ32" i="62"/>
  <c r="BI32" i="62"/>
  <c r="BH32" i="62"/>
  <c r="BG32" i="62"/>
  <c r="BL31" i="62"/>
  <c r="BK31" i="62"/>
  <c r="BJ31" i="62"/>
  <c r="BI31" i="62"/>
  <c r="BH31" i="62"/>
  <c r="BG31" i="62"/>
  <c r="AZ31" i="62"/>
  <c r="AY31" i="62"/>
  <c r="AX31" i="62"/>
  <c r="AW31" i="62"/>
  <c r="AV31" i="62"/>
  <c r="AU31" i="62"/>
  <c r="AT31" i="62"/>
  <c r="AS31" i="62"/>
  <c r="AR31" i="62"/>
  <c r="AQ31" i="62"/>
  <c r="BL30" i="62"/>
  <c r="BK30" i="62"/>
  <c r="BJ30" i="62"/>
  <c r="BI30" i="62"/>
  <c r="BH30" i="62"/>
  <c r="BG30" i="62"/>
  <c r="AZ30" i="62"/>
  <c r="AY30" i="62"/>
  <c r="AX30" i="62"/>
  <c r="AW30" i="62"/>
  <c r="AV30" i="62"/>
  <c r="AU30" i="62"/>
  <c r="AT30" i="62"/>
  <c r="AS30" i="62"/>
  <c r="AR30" i="62"/>
  <c r="AQ30" i="62"/>
  <c r="BL29" i="62"/>
  <c r="BK29" i="62"/>
  <c r="BJ29" i="62"/>
  <c r="BI29" i="62"/>
  <c r="BH29" i="62"/>
  <c r="BG29" i="62"/>
  <c r="AZ29" i="62"/>
  <c r="AY29" i="62"/>
  <c r="AX29" i="62"/>
  <c r="AW29" i="62"/>
  <c r="AV29" i="62"/>
  <c r="AU29" i="62"/>
  <c r="AT29" i="62"/>
  <c r="AS29" i="62"/>
  <c r="AR29" i="62"/>
  <c r="AQ29" i="62"/>
  <c r="BL28" i="62"/>
  <c r="BK28" i="62"/>
  <c r="BJ28" i="62"/>
  <c r="BI28" i="62"/>
  <c r="BH28" i="62"/>
  <c r="BG28" i="62"/>
  <c r="AZ28" i="62"/>
  <c r="AY28" i="62"/>
  <c r="AX28" i="62"/>
  <c r="AW28" i="62"/>
  <c r="AV28" i="62"/>
  <c r="AU28" i="62"/>
  <c r="AT28" i="62"/>
  <c r="AS28" i="62"/>
  <c r="AR28" i="62"/>
  <c r="BL27" i="62"/>
  <c r="BK27" i="62"/>
  <c r="BJ27" i="62"/>
  <c r="BI27" i="62"/>
  <c r="BH27" i="62"/>
  <c r="BG27" i="62"/>
  <c r="AZ27" i="62"/>
  <c r="AY27" i="62"/>
  <c r="AX27" i="62"/>
  <c r="AW27" i="62"/>
  <c r="AV27" i="62"/>
  <c r="AU27" i="62"/>
  <c r="AT27" i="62"/>
  <c r="AS27" i="62"/>
  <c r="AR27" i="62"/>
  <c r="AQ27" i="62"/>
  <c r="CJ26" i="62"/>
  <c r="CI26" i="62"/>
  <c r="CH26" i="62"/>
  <c r="CG26" i="62"/>
  <c r="CF26" i="62"/>
  <c r="CE26" i="62"/>
  <c r="CD26" i="62"/>
  <c r="CC26" i="62"/>
  <c r="CB26" i="62"/>
  <c r="CA26" i="62"/>
  <c r="BZ26" i="62"/>
  <c r="BY26" i="62"/>
  <c r="BX26" i="62"/>
  <c r="BW26" i="62"/>
  <c r="BV26" i="62"/>
  <c r="BU26" i="62"/>
  <c r="BT26" i="62"/>
  <c r="BS26" i="62"/>
  <c r="BL26" i="62"/>
  <c r="BK26" i="62"/>
  <c r="BJ26" i="62"/>
  <c r="BI26" i="62"/>
  <c r="BH26" i="62"/>
  <c r="BG26" i="62"/>
  <c r="BL25" i="62"/>
  <c r="BK25" i="62"/>
  <c r="BJ25" i="62"/>
  <c r="BI25" i="62"/>
  <c r="BH25" i="62"/>
  <c r="BG25" i="62"/>
  <c r="AZ25" i="62"/>
  <c r="AY25" i="62"/>
  <c r="AX25" i="62"/>
  <c r="AW25" i="62"/>
  <c r="AV25" i="62"/>
  <c r="AU25" i="62"/>
  <c r="AT25" i="62"/>
  <c r="AS25" i="62"/>
  <c r="AR25" i="62"/>
  <c r="AQ25" i="62"/>
  <c r="BL24" i="62"/>
  <c r="BK24" i="62"/>
  <c r="BJ24" i="62"/>
  <c r="BI24" i="62"/>
  <c r="BH24" i="62"/>
  <c r="BG24" i="62"/>
  <c r="AZ24" i="62"/>
  <c r="AY24" i="62"/>
  <c r="AX24" i="62"/>
  <c r="AW24" i="62"/>
  <c r="AV24" i="62"/>
  <c r="AU24" i="62"/>
  <c r="AT24" i="62"/>
  <c r="AS24" i="62"/>
  <c r="AR24" i="62"/>
  <c r="AQ24" i="62"/>
  <c r="BL23" i="62"/>
  <c r="BK23" i="62"/>
  <c r="BJ23" i="62"/>
  <c r="BI23" i="62"/>
  <c r="BH23" i="62"/>
  <c r="BG23" i="62"/>
  <c r="AZ23" i="62"/>
  <c r="AY23" i="62"/>
  <c r="AX23" i="62"/>
  <c r="AW23" i="62"/>
  <c r="AV23" i="62"/>
  <c r="AU23" i="62"/>
  <c r="AT23" i="62"/>
  <c r="AS23" i="62"/>
  <c r="AR23" i="62"/>
  <c r="AQ23" i="62"/>
  <c r="BL22" i="62"/>
  <c r="BK22" i="62"/>
  <c r="BJ22" i="62"/>
  <c r="BI22" i="62"/>
  <c r="BH22" i="62"/>
  <c r="BG22" i="62"/>
  <c r="AZ22" i="62"/>
  <c r="AY22" i="62"/>
  <c r="AX22" i="62"/>
  <c r="AW22" i="62"/>
  <c r="AV22" i="62"/>
  <c r="AU22" i="62"/>
  <c r="AT22" i="62"/>
  <c r="AS22" i="62"/>
  <c r="AR22" i="62"/>
  <c r="AQ22" i="62"/>
  <c r="BL21" i="62"/>
  <c r="BK21" i="62"/>
  <c r="BJ21" i="62"/>
  <c r="BI21" i="62"/>
  <c r="BH21" i="62"/>
  <c r="BG21" i="62"/>
  <c r="AZ21" i="62"/>
  <c r="AZ20" i="62"/>
  <c r="DD20" i="62"/>
  <c r="AY21" i="62"/>
  <c r="AX21" i="62"/>
  <c r="AW21" i="62"/>
  <c r="AV21" i="62"/>
  <c r="AU21" i="62"/>
  <c r="AT21" i="62"/>
  <c r="AS21" i="62"/>
  <c r="AR21" i="62"/>
  <c r="AQ21" i="62"/>
  <c r="CJ20" i="62"/>
  <c r="CI20" i="62"/>
  <c r="CH20" i="62"/>
  <c r="CG20" i="62"/>
  <c r="CF20" i="62"/>
  <c r="CE20" i="62"/>
  <c r="CD20" i="62"/>
  <c r="CC20" i="62"/>
  <c r="CB20" i="62"/>
  <c r="CA20" i="62"/>
  <c r="BZ20" i="62"/>
  <c r="BY20" i="62"/>
  <c r="BX20" i="62"/>
  <c r="BW20" i="62"/>
  <c r="BV20" i="62"/>
  <c r="BU20" i="62"/>
  <c r="BT20" i="62"/>
  <c r="BS20" i="62"/>
  <c r="BL20" i="62"/>
  <c r="BK20" i="62"/>
  <c r="BJ20" i="62"/>
  <c r="BI20" i="62"/>
  <c r="BH20" i="62"/>
  <c r="BG20" i="62"/>
  <c r="BL19" i="62"/>
  <c r="BK19" i="62"/>
  <c r="BJ19" i="62"/>
  <c r="BI19" i="62"/>
  <c r="BH19" i="62"/>
  <c r="BG19" i="62"/>
  <c r="AZ19" i="62"/>
  <c r="AY19" i="62"/>
  <c r="AX19" i="62"/>
  <c r="AW19" i="62"/>
  <c r="AV19" i="62"/>
  <c r="AU19" i="62"/>
  <c r="AT19" i="62"/>
  <c r="AS19" i="62"/>
  <c r="AR19" i="62"/>
  <c r="AQ19" i="62"/>
  <c r="BL18" i="62"/>
  <c r="BK18" i="62"/>
  <c r="BJ18" i="62"/>
  <c r="BI18" i="62"/>
  <c r="BH18" i="62"/>
  <c r="BG18" i="62"/>
  <c r="AZ18" i="62"/>
  <c r="AY18" i="62"/>
  <c r="AX18" i="62"/>
  <c r="AW18" i="62"/>
  <c r="AV18" i="62"/>
  <c r="AU18" i="62"/>
  <c r="AT18" i="62"/>
  <c r="AS18" i="62"/>
  <c r="AR18" i="62"/>
  <c r="AQ18" i="62"/>
  <c r="BL17" i="62"/>
  <c r="BK17" i="62"/>
  <c r="BJ17" i="62"/>
  <c r="BI17" i="62"/>
  <c r="BH17" i="62"/>
  <c r="BG17" i="62"/>
  <c r="AZ17" i="62"/>
  <c r="AY17" i="62"/>
  <c r="AX17" i="62"/>
  <c r="AW17" i="62"/>
  <c r="AV17" i="62"/>
  <c r="AU17" i="62"/>
  <c r="AT17" i="62"/>
  <c r="AS17" i="62"/>
  <c r="AR17" i="62"/>
  <c r="AQ17" i="62"/>
  <c r="BL16" i="62"/>
  <c r="BK16" i="62"/>
  <c r="BJ16" i="62"/>
  <c r="BI16" i="62"/>
  <c r="BH16" i="62"/>
  <c r="BG16" i="62"/>
  <c r="AZ16" i="62"/>
  <c r="AY16" i="62"/>
  <c r="AX16" i="62"/>
  <c r="AW16" i="62"/>
  <c r="AV16" i="62"/>
  <c r="AU16" i="62"/>
  <c r="AT16" i="62"/>
  <c r="AS16" i="62"/>
  <c r="AR16" i="62"/>
  <c r="AQ16" i="62"/>
  <c r="BL15" i="62"/>
  <c r="BK15" i="62"/>
  <c r="BJ15" i="62"/>
  <c r="BI15" i="62"/>
  <c r="BH15" i="62"/>
  <c r="BG15" i="62"/>
  <c r="AZ15" i="62"/>
  <c r="AY15" i="62"/>
  <c r="AX15" i="62"/>
  <c r="AW15" i="62"/>
  <c r="AV15" i="62"/>
  <c r="AU15" i="62"/>
  <c r="AT15" i="62"/>
  <c r="AS15" i="62"/>
  <c r="AR15" i="62"/>
  <c r="AQ15" i="62"/>
  <c r="BL14" i="62"/>
  <c r="BK14" i="62"/>
  <c r="BJ14" i="62"/>
  <c r="BI14" i="62"/>
  <c r="BH14" i="62"/>
  <c r="BG14" i="62"/>
  <c r="AZ14" i="62"/>
  <c r="AY14" i="62"/>
  <c r="AX14" i="62"/>
  <c r="AW14" i="62"/>
  <c r="AV14" i="62"/>
  <c r="AU14" i="62"/>
  <c r="AT14" i="62"/>
  <c r="AS14" i="62"/>
  <c r="AR14" i="62"/>
  <c r="CJ13" i="62"/>
  <c r="CI13" i="62"/>
  <c r="CH13" i="62"/>
  <c r="CG13" i="62"/>
  <c r="CF13" i="62"/>
  <c r="CE13" i="62"/>
  <c r="CD13" i="62"/>
  <c r="CC13" i="62"/>
  <c r="CB13" i="62"/>
  <c r="CA13" i="62"/>
  <c r="BZ13" i="62"/>
  <c r="BY13" i="62"/>
  <c r="BX13" i="62"/>
  <c r="BW13" i="62"/>
  <c r="BV13" i="62"/>
  <c r="BU13" i="62"/>
  <c r="BT13" i="62"/>
  <c r="BS13" i="62"/>
  <c r="BL13" i="62"/>
  <c r="BK13" i="62"/>
  <c r="BJ13" i="62"/>
  <c r="BI13" i="62"/>
  <c r="BH13" i="62"/>
  <c r="BG13" i="62"/>
  <c r="AS13" i="62"/>
  <c r="CW13" i="62"/>
  <c r="BL12" i="62"/>
  <c r="BK12" i="62"/>
  <c r="BJ12" i="62"/>
  <c r="BI12" i="62"/>
  <c r="BH12" i="62"/>
  <c r="BG12" i="62"/>
  <c r="AZ12" i="62"/>
  <c r="AY12" i="62"/>
  <c r="AX12" i="62"/>
  <c r="AW12" i="62"/>
  <c r="AV12" i="62"/>
  <c r="AU12" i="62"/>
  <c r="AT12" i="62"/>
  <c r="AS12" i="62"/>
  <c r="AR12" i="62"/>
  <c r="AQ12" i="62"/>
  <c r="BN11" i="62"/>
  <c r="BM11" i="62"/>
  <c r="BL11" i="62"/>
  <c r="BK11" i="62"/>
  <c r="BJ11" i="62"/>
  <c r="BI11" i="62"/>
  <c r="BH11" i="62"/>
  <c r="BG11" i="62"/>
  <c r="AZ11" i="62"/>
  <c r="AY11" i="62"/>
  <c r="AX11" i="62"/>
  <c r="AW11" i="62"/>
  <c r="AV11" i="62"/>
  <c r="AU11" i="62"/>
  <c r="AT11" i="62"/>
  <c r="AS11" i="62"/>
  <c r="AR11" i="62"/>
  <c r="AQ11" i="62"/>
  <c r="M11" i="62"/>
  <c r="BL10" i="62"/>
  <c r="BK10" i="62"/>
  <c r="BJ10" i="62"/>
  <c r="BI10" i="62"/>
  <c r="BH10" i="62"/>
  <c r="BG10" i="62"/>
  <c r="AZ10" i="62"/>
  <c r="AY10" i="62"/>
  <c r="AX10" i="62"/>
  <c r="AW10" i="62"/>
  <c r="AV10" i="62"/>
  <c r="AU10" i="62"/>
  <c r="AT10" i="62"/>
  <c r="AS10" i="62"/>
  <c r="AR10" i="62"/>
  <c r="AQ10" i="62"/>
  <c r="BL9" i="62"/>
  <c r="BK9" i="62"/>
  <c r="BJ9" i="62"/>
  <c r="BI9" i="62"/>
  <c r="BH9" i="62"/>
  <c r="BG9" i="62"/>
  <c r="AZ9" i="62"/>
  <c r="AY9" i="62"/>
  <c r="AX9" i="62"/>
  <c r="AW9" i="62"/>
  <c r="AV9" i="62"/>
  <c r="AU9" i="62"/>
  <c r="AT9" i="62"/>
  <c r="AS9" i="62"/>
  <c r="AR9" i="62"/>
  <c r="AQ9" i="62"/>
  <c r="BL8" i="62"/>
  <c r="BK8" i="62"/>
  <c r="BJ8" i="62"/>
  <c r="BI8" i="62"/>
  <c r="BH8" i="62"/>
  <c r="BG8" i="62"/>
  <c r="AZ8" i="62"/>
  <c r="AY8" i="62"/>
  <c r="AX8" i="62"/>
  <c r="AW8" i="62"/>
  <c r="AV8" i="62"/>
  <c r="AU8" i="62"/>
  <c r="AT8" i="62"/>
  <c r="AS8" i="62"/>
  <c r="AR8" i="62"/>
  <c r="AQ8" i="62"/>
  <c r="BL7" i="62"/>
  <c r="BK7" i="62"/>
  <c r="BJ7" i="62"/>
  <c r="BI7" i="62"/>
  <c r="BH7" i="62"/>
  <c r="BG7" i="62"/>
  <c r="AZ7" i="62"/>
  <c r="AY7" i="62"/>
  <c r="AX7" i="62"/>
  <c r="AW7" i="62"/>
  <c r="AV7" i="62"/>
  <c r="AU7" i="62"/>
  <c r="AT7" i="62"/>
  <c r="AS7" i="62"/>
  <c r="AR7" i="62"/>
  <c r="AQ7" i="62"/>
  <c r="CJ6" i="62"/>
  <c r="CI6" i="62"/>
  <c r="CH6" i="62"/>
  <c r="CG6" i="62"/>
  <c r="CF6" i="62"/>
  <c r="CE6" i="62"/>
  <c r="CD6" i="62"/>
  <c r="CC6" i="62"/>
  <c r="CB6" i="62"/>
  <c r="CA6" i="62"/>
  <c r="BZ6" i="62"/>
  <c r="BY6" i="62"/>
  <c r="BX6" i="62"/>
  <c r="BW6" i="62"/>
  <c r="BV6" i="62"/>
  <c r="BU6" i="62"/>
  <c r="BT6" i="62"/>
  <c r="BS6" i="62"/>
  <c r="BL6" i="62"/>
  <c r="BK6" i="62"/>
  <c r="BJ6" i="62"/>
  <c r="BI6" i="62"/>
  <c r="BH6" i="62"/>
  <c r="BG6" i="62"/>
  <c r="BA42" i="63"/>
  <c r="AZ42" i="63"/>
  <c r="AY42" i="63"/>
  <c r="AU42" i="63"/>
  <c r="AW40" i="63"/>
  <c r="BF38" i="63"/>
  <c r="BD38" i="63"/>
  <c r="AV38" i="63"/>
  <c r="AT38" i="63"/>
  <c r="M38" i="63"/>
  <c r="L38" i="63"/>
  <c r="BD37" i="63"/>
  <c r="AZ37" i="63"/>
  <c r="AV37" i="63"/>
  <c r="L37" i="63"/>
  <c r="BB36" i="63"/>
  <c r="AT36" i="63"/>
  <c r="G35" i="63"/>
  <c r="E35" i="63"/>
  <c r="BA35" i="63"/>
  <c r="AZ35" i="63"/>
  <c r="AY35" i="63"/>
  <c r="AW35" i="63"/>
  <c r="AU35" i="63"/>
  <c r="F35" i="63"/>
  <c r="C35" i="63"/>
  <c r="AZ33" i="63"/>
  <c r="AV33" i="63"/>
  <c r="AT33" i="63"/>
  <c r="BB32" i="63"/>
  <c r="AZ32" i="63"/>
  <c r="AV32" i="63"/>
  <c r="AT32" i="63"/>
  <c r="AS32" i="63"/>
  <c r="BB31" i="63"/>
  <c r="AZ31" i="63"/>
  <c r="AV31" i="63"/>
  <c r="AT31" i="63"/>
  <c r="C27" i="63"/>
  <c r="BB30" i="63"/>
  <c r="BA30" i="63"/>
  <c r="AZ30" i="63"/>
  <c r="AY30" i="63"/>
  <c r="AX30" i="63"/>
  <c r="AW30" i="63"/>
  <c r="AU30" i="63"/>
  <c r="AZ29" i="63"/>
  <c r="AY29" i="63"/>
  <c r="AV29" i="63"/>
  <c r="AU29" i="63"/>
  <c r="BB28" i="63"/>
  <c r="AX28" i="63"/>
  <c r="AV28" i="63"/>
  <c r="AT28" i="63"/>
  <c r="F27" i="63"/>
  <c r="AY27" i="63"/>
  <c r="AU27" i="63"/>
  <c r="G27" i="63"/>
  <c r="E27" i="63"/>
  <c r="BB25" i="63"/>
  <c r="AZ25" i="63"/>
  <c r="AX25" i="63"/>
  <c r="AT25" i="63"/>
  <c r="BH23" i="63"/>
  <c r="BG23" i="63"/>
  <c r="BB23" i="63"/>
  <c r="BA23" i="63"/>
  <c r="AY23" i="63"/>
  <c r="AW23" i="63"/>
  <c r="AT23" i="63"/>
  <c r="AZ22" i="63"/>
  <c r="AW22" i="63"/>
  <c r="AV22" i="63"/>
  <c r="AU22" i="63"/>
  <c r="F21" i="63"/>
  <c r="E21" i="63"/>
  <c r="D21" i="63"/>
  <c r="BA21" i="63"/>
  <c r="AZ21" i="63"/>
  <c r="AY21" i="63"/>
  <c r="AW21" i="63"/>
  <c r="AV21" i="63"/>
  <c r="AU21" i="63"/>
  <c r="H21" i="63"/>
  <c r="C21" i="63"/>
  <c r="BH17" i="63"/>
  <c r="BG17" i="63"/>
  <c r="BA16" i="63"/>
  <c r="AW16" i="63"/>
  <c r="AT16" i="63"/>
  <c r="AT15" i="63"/>
  <c r="AV15" i="63"/>
  <c r="E13" i="63"/>
  <c r="BB14" i="63"/>
  <c r="AZ14" i="63"/>
  <c r="AY14" i="63"/>
  <c r="AX14" i="63"/>
  <c r="AV14" i="63"/>
  <c r="AU14" i="63"/>
  <c r="AT14" i="63"/>
  <c r="F13" i="63"/>
  <c r="BA13" i="63"/>
  <c r="AW13" i="63"/>
  <c r="AU13" i="63"/>
  <c r="H13" i="63"/>
  <c r="G13" i="63"/>
  <c r="D13" i="63"/>
  <c r="C13" i="63"/>
  <c r="BB11" i="63"/>
  <c r="BA11" i="63"/>
  <c r="BA10" i="63"/>
  <c r="AZ10" i="63"/>
  <c r="AY10" i="63"/>
  <c r="AW10" i="63"/>
  <c r="AV10" i="63"/>
  <c r="AU10" i="63"/>
  <c r="AT10" i="63"/>
  <c r="BB9" i="63"/>
  <c r="AY9" i="63"/>
  <c r="AX9" i="63"/>
  <c r="AV9" i="63"/>
  <c r="AU9" i="63"/>
  <c r="AT9" i="63"/>
  <c r="BB8" i="63"/>
  <c r="BA8" i="63"/>
  <c r="AY8" i="63"/>
  <c r="AX8" i="63"/>
  <c r="AW8" i="63"/>
  <c r="AV8" i="63"/>
  <c r="AU8" i="63"/>
  <c r="AT8" i="63"/>
  <c r="AF4" i="63"/>
  <c r="BA7" i="63"/>
  <c r="AZ7" i="63"/>
  <c r="AY7" i="63"/>
  <c r="X4" i="63"/>
  <c r="AW7" i="63"/>
  <c r="AU7" i="63"/>
  <c r="P4" i="63"/>
  <c r="F4" i="63"/>
  <c r="BB6" i="63"/>
  <c r="AX6" i="63"/>
  <c r="AV6" i="63"/>
  <c r="AT6" i="63"/>
  <c r="AZ5" i="63"/>
  <c r="Z4" i="63"/>
  <c r="V4" i="63"/>
  <c r="AV5" i="63"/>
  <c r="AU5" i="63"/>
  <c r="AT5" i="63"/>
  <c r="C4" i="63"/>
  <c r="AE4" i="63"/>
  <c r="BB4" i="63"/>
  <c r="AD4" i="63"/>
  <c r="AB4" i="63"/>
  <c r="W4" i="63"/>
  <c r="T4" i="63"/>
  <c r="S4" i="63"/>
  <c r="O4" i="63"/>
  <c r="H4" i="63"/>
  <c r="G4" i="63"/>
  <c r="E4" i="63"/>
  <c r="BB42" i="64"/>
  <c r="BA42" i="64"/>
  <c r="AZ42" i="64"/>
  <c r="AY42" i="64"/>
  <c r="AX42" i="64"/>
  <c r="AW42" i="64"/>
  <c r="AV42" i="64"/>
  <c r="AU42" i="64"/>
  <c r="BB40" i="64"/>
  <c r="BA40" i="64"/>
  <c r="AZ40" i="64"/>
  <c r="AY40" i="64"/>
  <c r="AX40" i="64"/>
  <c r="AW40" i="64"/>
  <c r="AV40" i="64"/>
  <c r="AU40" i="64"/>
  <c r="BB38" i="64"/>
  <c r="BA38" i="64"/>
  <c r="AZ38" i="64"/>
  <c r="AY38" i="64"/>
  <c r="AX38" i="64"/>
  <c r="AW38" i="64"/>
  <c r="AV38" i="64"/>
  <c r="AU38" i="64"/>
  <c r="AT38" i="64"/>
  <c r="AS38" i="64"/>
  <c r="BE38" i="64"/>
  <c r="BD38" i="64"/>
  <c r="BC38" i="64"/>
  <c r="BB37" i="64"/>
  <c r="BA37" i="64"/>
  <c r="AZ37" i="64"/>
  <c r="AY37" i="64"/>
  <c r="AX37" i="64"/>
  <c r="AW37" i="64"/>
  <c r="AV37" i="64"/>
  <c r="AU37" i="64"/>
  <c r="AT37" i="64"/>
  <c r="AS37" i="64"/>
  <c r="BD37" i="64"/>
  <c r="BB36" i="64"/>
  <c r="BA36" i="64"/>
  <c r="AZ36" i="64"/>
  <c r="AY36" i="64"/>
  <c r="AX36" i="64"/>
  <c r="AW36" i="64"/>
  <c r="AV36" i="64"/>
  <c r="AU36" i="64"/>
  <c r="AT36" i="64"/>
  <c r="AS36" i="64"/>
  <c r="BB35" i="64"/>
  <c r="BA35" i="64"/>
  <c r="AZ35" i="64"/>
  <c r="AY35" i="64"/>
  <c r="AX35" i="64"/>
  <c r="AW35" i="64"/>
  <c r="AV35" i="64"/>
  <c r="AU35" i="64"/>
  <c r="BB33" i="64"/>
  <c r="BA33" i="64"/>
  <c r="AZ33" i="64"/>
  <c r="AY33" i="64"/>
  <c r="AX33" i="64"/>
  <c r="AW33" i="64"/>
  <c r="AV33" i="64"/>
  <c r="AU33" i="64"/>
  <c r="AT33" i="64"/>
  <c r="AS33" i="64"/>
  <c r="BB32" i="64"/>
  <c r="BA32" i="64"/>
  <c r="AZ32" i="64"/>
  <c r="AY32" i="64"/>
  <c r="AX32" i="64"/>
  <c r="AW32" i="64"/>
  <c r="AV32" i="64"/>
  <c r="AU32" i="64"/>
  <c r="AT32" i="64"/>
  <c r="AS32" i="64"/>
  <c r="BB31" i="64"/>
  <c r="BA31" i="64"/>
  <c r="AZ31" i="64"/>
  <c r="AY31" i="64"/>
  <c r="AX31" i="64"/>
  <c r="AW31" i="64"/>
  <c r="AV31" i="64"/>
  <c r="AU31" i="64"/>
  <c r="AT31" i="64"/>
  <c r="AS31" i="64"/>
  <c r="BB30" i="64"/>
  <c r="BA30" i="64"/>
  <c r="AZ30" i="64"/>
  <c r="AY30" i="64"/>
  <c r="AX30" i="64"/>
  <c r="AW30" i="64"/>
  <c r="AV30" i="64"/>
  <c r="AU30" i="64"/>
  <c r="AT30" i="64"/>
  <c r="AS30" i="64"/>
  <c r="BB29" i="64"/>
  <c r="BA29" i="64"/>
  <c r="AZ29" i="64"/>
  <c r="AY29" i="64"/>
  <c r="AX29" i="64"/>
  <c r="AW29" i="64"/>
  <c r="AV29" i="64"/>
  <c r="AU29" i="64"/>
  <c r="AT29" i="64"/>
  <c r="AS29" i="64"/>
  <c r="BB28" i="64"/>
  <c r="BA28" i="64"/>
  <c r="AZ28" i="64"/>
  <c r="AY28" i="64"/>
  <c r="AX28" i="64"/>
  <c r="AW28" i="64"/>
  <c r="AV28" i="64"/>
  <c r="AU28" i="64"/>
  <c r="AT28" i="64"/>
  <c r="AS28" i="64"/>
  <c r="BB27" i="64"/>
  <c r="BA27" i="64"/>
  <c r="AZ27" i="64"/>
  <c r="AY27" i="64"/>
  <c r="AX27" i="64"/>
  <c r="AW27" i="64"/>
  <c r="AV27" i="64"/>
  <c r="AU27" i="64"/>
  <c r="BB25" i="64"/>
  <c r="BA25" i="64"/>
  <c r="AZ25" i="64"/>
  <c r="AY25" i="64"/>
  <c r="AX25" i="64"/>
  <c r="AW25" i="64"/>
  <c r="AV25" i="64"/>
  <c r="AU25" i="64"/>
  <c r="AT25" i="64"/>
  <c r="AS25" i="64"/>
  <c r="BH23" i="64"/>
  <c r="BG23" i="64"/>
  <c r="BB23" i="64"/>
  <c r="BA23" i="64"/>
  <c r="AZ23" i="64"/>
  <c r="AY23" i="64"/>
  <c r="AX23" i="64"/>
  <c r="AW23" i="64"/>
  <c r="AV23" i="64"/>
  <c r="AU23" i="64"/>
  <c r="AT23" i="64"/>
  <c r="AS23" i="64"/>
  <c r="BB22" i="64"/>
  <c r="BA22" i="64"/>
  <c r="AZ22" i="64"/>
  <c r="AY22" i="64"/>
  <c r="AX22" i="64"/>
  <c r="AW22" i="64"/>
  <c r="AV22" i="64"/>
  <c r="AU22" i="64"/>
  <c r="AT22" i="64"/>
  <c r="AS22" i="64"/>
  <c r="BB21" i="64"/>
  <c r="BA21" i="64"/>
  <c r="AZ21" i="64"/>
  <c r="AY21" i="64"/>
  <c r="AX21" i="64"/>
  <c r="AW21" i="64"/>
  <c r="AV21" i="64"/>
  <c r="AU21" i="64"/>
  <c r="BB18" i="64"/>
  <c r="BA18" i="64"/>
  <c r="AZ18" i="64"/>
  <c r="BB16" i="64"/>
  <c r="BA16" i="64"/>
  <c r="AZ16" i="64"/>
  <c r="AY16" i="64"/>
  <c r="AX16" i="64"/>
  <c r="AW16" i="64"/>
  <c r="AV16" i="64"/>
  <c r="AU16" i="64"/>
  <c r="AT16" i="64"/>
  <c r="AS16" i="64"/>
  <c r="BB15" i="64"/>
  <c r="BA15" i="64"/>
  <c r="AZ15" i="64"/>
  <c r="AY15" i="64"/>
  <c r="AX15" i="64"/>
  <c r="AW15" i="64"/>
  <c r="AV15" i="64"/>
  <c r="AU15" i="64"/>
  <c r="AT15" i="64"/>
  <c r="AS15" i="64"/>
  <c r="BB14" i="64"/>
  <c r="BA14" i="64"/>
  <c r="AZ14" i="64"/>
  <c r="AY14" i="64"/>
  <c r="AX14" i="64"/>
  <c r="AW14" i="64"/>
  <c r="AV14" i="64"/>
  <c r="AU14" i="64"/>
  <c r="AT14" i="64"/>
  <c r="AS14" i="64"/>
  <c r="BB13" i="64"/>
  <c r="BA13" i="64"/>
  <c r="AZ13" i="64"/>
  <c r="AY13" i="64"/>
  <c r="AX13" i="64"/>
  <c r="AW13" i="64"/>
  <c r="AV13" i="64"/>
  <c r="AU13" i="64"/>
  <c r="BB11" i="64"/>
  <c r="BA11" i="64"/>
  <c r="AZ11" i="64"/>
  <c r="BB10" i="64"/>
  <c r="BA10" i="64"/>
  <c r="AZ10" i="64"/>
  <c r="AY10" i="64"/>
  <c r="AX10" i="64"/>
  <c r="AW10" i="64"/>
  <c r="AV10" i="64"/>
  <c r="AU10" i="64"/>
  <c r="AT10" i="64"/>
  <c r="AS10" i="64"/>
  <c r="BB9" i="64"/>
  <c r="BA9" i="64"/>
  <c r="AZ9" i="64"/>
  <c r="AY9" i="64"/>
  <c r="AX9" i="64"/>
  <c r="AW9" i="64"/>
  <c r="AV9" i="64"/>
  <c r="AU9" i="64"/>
  <c r="AT9" i="64"/>
  <c r="AS9" i="64"/>
  <c r="BB8" i="64"/>
  <c r="BA8" i="64"/>
  <c r="AZ8" i="64"/>
  <c r="AY8" i="64"/>
  <c r="AX8" i="64"/>
  <c r="AW8" i="64"/>
  <c r="AV8" i="64"/>
  <c r="AU8" i="64"/>
  <c r="AT8" i="64"/>
  <c r="AS8" i="64"/>
  <c r="BB7" i="64"/>
  <c r="BA7" i="64"/>
  <c r="AZ7" i="64"/>
  <c r="AY7" i="64"/>
  <c r="AX7" i="64"/>
  <c r="AW7" i="64"/>
  <c r="AV7" i="64"/>
  <c r="AU7" i="64"/>
  <c r="AT7" i="64"/>
  <c r="AS7" i="64"/>
  <c r="BB6" i="64"/>
  <c r="BA6" i="64"/>
  <c r="AZ6" i="64"/>
  <c r="AY6" i="64"/>
  <c r="AX6" i="64"/>
  <c r="AW6" i="64"/>
  <c r="AV6" i="64"/>
  <c r="AU6" i="64"/>
  <c r="AT6" i="64"/>
  <c r="AS6" i="64"/>
  <c r="BB5" i="64"/>
  <c r="BA5" i="64"/>
  <c r="AZ5" i="64"/>
  <c r="AY5" i="64"/>
  <c r="AX5" i="64"/>
  <c r="AW5" i="64"/>
  <c r="AV5" i="64"/>
  <c r="AU5" i="64"/>
  <c r="AT5" i="64"/>
  <c r="AS5" i="64"/>
  <c r="BB4" i="64"/>
  <c r="BA4" i="64"/>
  <c r="AZ4" i="64"/>
  <c r="AY4" i="64"/>
  <c r="AY11" i="64"/>
  <c r="AY18" i="64"/>
  <c r="AX4" i="64"/>
  <c r="AW4" i="64"/>
  <c r="AW11" i="64"/>
  <c r="AV4" i="64"/>
  <c r="AU4" i="64"/>
  <c r="AU11" i="64"/>
  <c r="AU18" i="64"/>
  <c r="BG17" i="57"/>
  <c r="BF17" i="57"/>
  <c r="AS26" i="62"/>
  <c r="CW26" i="62"/>
  <c r="AW13" i="62"/>
  <c r="DA13" i="62"/>
  <c r="AR20" i="62"/>
  <c r="CV20" i="62"/>
  <c r="AT35" i="64"/>
  <c r="AT27" i="64"/>
  <c r="AW18" i="64"/>
  <c r="AV11" i="64"/>
  <c r="AX20" i="62"/>
  <c r="DB20" i="62"/>
  <c r="AT4" i="64"/>
  <c r="AT11" i="64"/>
  <c r="AV6" i="62"/>
  <c r="AW6" i="62"/>
  <c r="AW20" i="62"/>
  <c r="DA20" i="62"/>
  <c r="CL51" i="62"/>
  <c r="CK51" i="62"/>
  <c r="CM51" i="62"/>
  <c r="CN51" i="62"/>
  <c r="BM51" i="62"/>
  <c r="L16" i="61"/>
  <c r="AB17" i="61"/>
  <c r="AX13" i="62"/>
  <c r="DB13" i="62"/>
  <c r="AX38" i="62"/>
  <c r="DB38" i="62"/>
  <c r="AU38" i="62"/>
  <c r="CY38" i="62"/>
  <c r="M52" i="62"/>
  <c r="AV32" i="62"/>
  <c r="CZ32" i="62"/>
  <c r="AY38" i="62"/>
  <c r="DC38" i="62"/>
  <c r="BN54" i="62"/>
  <c r="AX32" i="62"/>
  <c r="DB32" i="62"/>
  <c r="AQ45" i="62"/>
  <c r="CU45" i="62"/>
  <c r="AV13" i="62"/>
  <c r="CZ13" i="62"/>
  <c r="AU26" i="62"/>
  <c r="CY26" i="62"/>
  <c r="BB52" i="62"/>
  <c r="AZ32" i="62"/>
  <c r="DD32" i="62"/>
  <c r="BC52" i="62"/>
  <c r="L52" i="62"/>
  <c r="BB53" i="62"/>
  <c r="BD56" i="62"/>
  <c r="DH56" i="62"/>
  <c r="AV4" i="63"/>
  <c r="AV11" i="63"/>
  <c r="AC22" i="61"/>
  <c r="AD22" i="61"/>
  <c r="M16" i="61"/>
  <c r="M22" i="61"/>
  <c r="AD17" i="61"/>
  <c r="AB22" i="61"/>
  <c r="AS6" i="62"/>
  <c r="AZ6" i="62"/>
  <c r="DD6" i="62"/>
  <c r="AT13" i="62"/>
  <c r="CX13" i="62"/>
  <c r="AS38" i="62"/>
  <c r="CW38" i="62"/>
  <c r="BO51" i="62"/>
  <c r="M55" i="62"/>
  <c r="AU13" i="62"/>
  <c r="CY13" i="62"/>
  <c r="AQ20" i="62"/>
  <c r="CU20" i="62"/>
  <c r="AU20" i="62"/>
  <c r="CY20" i="62"/>
  <c r="AV26" i="62"/>
  <c r="CZ26" i="62"/>
  <c r="AY32" i="62"/>
  <c r="DC32" i="62"/>
  <c r="AW38" i="62"/>
  <c r="DA38" i="62"/>
  <c r="L55" i="62"/>
  <c r="AR13" i="62"/>
  <c r="CV13" i="62"/>
  <c r="AZ13" i="62"/>
  <c r="DD13" i="62"/>
  <c r="AY13" i="62"/>
  <c r="DC13" i="62"/>
  <c r="AW32" i="62"/>
  <c r="DA32" i="62"/>
  <c r="BA55" i="62"/>
  <c r="AT26" i="62"/>
  <c r="CX26" i="62"/>
  <c r="AS32" i="62"/>
  <c r="CW32" i="62"/>
  <c r="AU32" i="62"/>
  <c r="CY32" i="62"/>
  <c r="CQ56" i="62"/>
  <c r="AS20" i="62"/>
  <c r="CW20" i="62"/>
  <c r="AT38" i="62"/>
  <c r="CX38" i="62"/>
  <c r="CV46" i="62"/>
  <c r="BB55" i="62"/>
  <c r="L56" i="62"/>
  <c r="BP56" i="62"/>
  <c r="AX6" i="62"/>
  <c r="DB6" i="62"/>
  <c r="AT6" i="62"/>
  <c r="CX6" i="62"/>
  <c r="AZ26" i="62"/>
  <c r="DD26" i="62"/>
  <c r="AX26" i="62"/>
  <c r="DB26" i="62"/>
  <c r="BN56" i="62"/>
  <c r="AY6" i="62"/>
  <c r="AU6" i="62"/>
  <c r="AV38" i="62"/>
  <c r="CZ38" i="62"/>
  <c r="AZ38" i="62"/>
  <c r="DD38" i="62"/>
  <c r="F40" i="63"/>
  <c r="F42" i="63"/>
  <c r="AU16" i="63"/>
  <c r="BB18" i="63"/>
  <c r="E40" i="63"/>
  <c r="E42" i="63"/>
  <c r="AU25" i="63"/>
  <c r="AZ28" i="63"/>
  <c r="AX29" i="63"/>
  <c r="BB29" i="63"/>
  <c r="BB33" i="63"/>
  <c r="H35" i="63"/>
  <c r="AV36" i="63"/>
  <c r="AZ36" i="63"/>
  <c r="AT37" i="63"/>
  <c r="BB37" i="63"/>
  <c r="AZ38" i="63"/>
  <c r="AV40" i="63"/>
  <c r="AX10" i="63"/>
  <c r="BB10" i="63"/>
  <c r="BB13" i="63"/>
  <c r="AV30" i="63"/>
  <c r="AW5" i="63"/>
  <c r="AS15" i="63"/>
  <c r="AX15" i="63"/>
  <c r="BB15" i="63"/>
  <c r="AZ16" i="63"/>
  <c r="G21" i="63"/>
  <c r="G40" i="63"/>
  <c r="G42" i="63"/>
  <c r="AV25" i="63"/>
  <c r="D27" i="63"/>
  <c r="AU31" i="63"/>
  <c r="AY31" i="63"/>
  <c r="AU33" i="63"/>
  <c r="AY33" i="63"/>
  <c r="AX35" i="63"/>
  <c r="AW36" i="63"/>
  <c r="BA36" i="63"/>
  <c r="AW38" i="63"/>
  <c r="BA38" i="63"/>
  <c r="BE38" i="63"/>
  <c r="BH38" i="63"/>
  <c r="AY13" i="63"/>
  <c r="AW14" i="63"/>
  <c r="BA14" i="63"/>
  <c r="AU23" i="63"/>
  <c r="AV27" i="63"/>
  <c r="AZ27" i="63"/>
  <c r="AW42" i="63"/>
  <c r="AS37" i="63"/>
  <c r="Y4" i="63"/>
  <c r="C40" i="63"/>
  <c r="BB38" i="63"/>
  <c r="Q4" i="63"/>
  <c r="AT13" i="63"/>
  <c r="AU15" i="63"/>
  <c r="AW27" i="63"/>
  <c r="BA27" i="63"/>
  <c r="AW29" i="63"/>
  <c r="BA29" i="63"/>
  <c r="AV35" i="63"/>
  <c r="AX38" i="63"/>
  <c r="AU40" i="63"/>
  <c r="AY40" i="63"/>
  <c r="R4" i="63"/>
  <c r="AT7" i="63"/>
  <c r="BB7" i="63"/>
  <c r="AX16" i="63"/>
  <c r="BB16" i="63"/>
  <c r="BA18" i="63"/>
  <c r="H27" i="63"/>
  <c r="AW31" i="63"/>
  <c r="BA31" i="63"/>
  <c r="AW33" i="63"/>
  <c r="BA33" i="63"/>
  <c r="AU38" i="63"/>
  <c r="AY38" i="63"/>
  <c r="BC38" i="63"/>
  <c r="BF38" i="64"/>
  <c r="BG38" i="64"/>
  <c r="AV18" i="64"/>
  <c r="AT13" i="64"/>
  <c r="AT18" i="64"/>
  <c r="BF37" i="64"/>
  <c r="BG37" i="64"/>
  <c r="BC37" i="64"/>
  <c r="AS35" i="64"/>
  <c r="AX11" i="64"/>
  <c r="AX18" i="64"/>
  <c r="AS27" i="64"/>
  <c r="BE37" i="64"/>
  <c r="AT4" i="63"/>
  <c r="AT11" i="63"/>
  <c r="AT18" i="63"/>
  <c r="AU6" i="63"/>
  <c r="AS10" i="63"/>
  <c r="AZ15" i="63"/>
  <c r="C42" i="63"/>
  <c r="AU28" i="63"/>
  <c r="AY28" i="63"/>
  <c r="AT30" i="63"/>
  <c r="AS30" i="63"/>
  <c r="AS31" i="63"/>
  <c r="AW32" i="63"/>
  <c r="BA32" i="63"/>
  <c r="AU37" i="63"/>
  <c r="AY37" i="63"/>
  <c r="BC37" i="63"/>
  <c r="AX40" i="63"/>
  <c r="BB40" i="63"/>
  <c r="AX13" i="63"/>
  <c r="AS14" i="63"/>
  <c r="AW15" i="63"/>
  <c r="BA15" i="63"/>
  <c r="AV16" i="63"/>
  <c r="AV42" i="63"/>
  <c r="AZ6" i="63"/>
  <c r="AX21" i="63"/>
  <c r="BB21" i="63"/>
  <c r="AW25" i="63"/>
  <c r="BA25" i="63"/>
  <c r="AX31" i="63"/>
  <c r="AX4" i="63"/>
  <c r="AX11" i="63"/>
  <c r="AW6" i="63"/>
  <c r="BA6" i="63"/>
  <c r="AS16" i="63"/>
  <c r="BA22" i="63"/>
  <c r="AX23" i="63"/>
  <c r="AX32" i="63"/>
  <c r="D35" i="63"/>
  <c r="AZ8" i="63"/>
  <c r="H40" i="63"/>
  <c r="H42" i="63"/>
  <c r="AW28" i="63"/>
  <c r="BA28" i="63"/>
  <c r="AU32" i="63"/>
  <c r="AY32" i="63"/>
  <c r="AX33" i="63"/>
  <c r="BB35" i="63"/>
  <c r="AS36" i="63"/>
  <c r="AW37" i="63"/>
  <c r="BA37" i="63"/>
  <c r="BE37" i="63"/>
  <c r="AZ40" i="63"/>
  <c r="AX42" i="63"/>
  <c r="BB42" i="63"/>
  <c r="AY4" i="63"/>
  <c r="AY11" i="63"/>
  <c r="AY18" i="63"/>
  <c r="AS7" i="63"/>
  <c r="AZ9" i="63"/>
  <c r="AV13" i="63"/>
  <c r="AZ13" i="63"/>
  <c r="AY15" i="63"/>
  <c r="AT22" i="63"/>
  <c r="AT21" i="63"/>
  <c r="AX22" i="63"/>
  <c r="BB22" i="63"/>
  <c r="AX5" i="63"/>
  <c r="BB5" i="63"/>
  <c r="AX7" i="63"/>
  <c r="AS8" i="63"/>
  <c r="AW9" i="63"/>
  <c r="BA9" i="63"/>
  <c r="AZ11" i="63"/>
  <c r="AY16" i="63"/>
  <c r="AZ18" i="63"/>
  <c r="AS23" i="63"/>
  <c r="AY25" i="63"/>
  <c r="AX27" i="63"/>
  <c r="BB27" i="63"/>
  <c r="AX36" i="63"/>
  <c r="AS9" i="63"/>
  <c r="AY22" i="63"/>
  <c r="AV23" i="63"/>
  <c r="AZ23" i="63"/>
  <c r="AT29" i="63"/>
  <c r="AS29" i="63"/>
  <c r="AU36" i="63"/>
  <c r="AY36" i="63"/>
  <c r="AX37" i="63"/>
  <c r="BF37" i="63"/>
  <c r="BG37" i="63"/>
  <c r="BA40" i="63"/>
  <c r="L22" i="61"/>
  <c r="AN22" i="61"/>
  <c r="L17" i="61"/>
  <c r="AC17" i="61"/>
  <c r="AQ6" i="62"/>
  <c r="DC6" i="62"/>
  <c r="CY6" i="62"/>
  <c r="CZ6" i="62"/>
  <c r="CW6" i="62"/>
  <c r="L53" i="62"/>
  <c r="BN53" i="62"/>
  <c r="AQ14" i="62"/>
  <c r="AQ13" i="62"/>
  <c r="CU13" i="62"/>
  <c r="AY20" i="62"/>
  <c r="DC20" i="62"/>
  <c r="M53" i="62"/>
  <c r="AQ28" i="62"/>
  <c r="AQ26" i="62"/>
  <c r="CU26" i="62"/>
  <c r="AR26" i="62"/>
  <c r="CV26" i="62"/>
  <c r="AR32" i="62"/>
  <c r="CV32" i="62"/>
  <c r="AQ33" i="62"/>
  <c r="AQ32" i="62"/>
  <c r="CU32" i="62"/>
  <c r="AQ42" i="62"/>
  <c r="AQ38" i="62"/>
  <c r="CU38" i="62"/>
  <c r="AR38" i="62"/>
  <c r="CV38" i="62"/>
  <c r="AR6" i="62"/>
  <c r="DA6" i="62"/>
  <c r="AV20" i="62"/>
  <c r="CZ20" i="62"/>
  <c r="AW26" i="62"/>
  <c r="DA26" i="62"/>
  <c r="BB56" i="62"/>
  <c r="DF56" i="62"/>
  <c r="AT20" i="62"/>
  <c r="CX20" i="62"/>
  <c r="AT32" i="62"/>
  <c r="CX32" i="62"/>
  <c r="BD52" i="62"/>
  <c r="AY26" i="62"/>
  <c r="DC26" i="62"/>
  <c r="BA52" i="62"/>
  <c r="BC53" i="62"/>
  <c r="BA54" i="62"/>
  <c r="BO56" i="62"/>
  <c r="AQ58" i="62"/>
  <c r="CU58" i="62"/>
  <c r="CP56" i="62"/>
  <c r="BA53" i="62"/>
  <c r="BM52" i="62"/>
  <c r="BA56" i="62"/>
  <c r="DE56" i="62"/>
  <c r="BG38" i="63"/>
  <c r="D4" i="63"/>
  <c r="U4" i="63"/>
  <c r="AW4" i="63"/>
  <c r="AW11" i="63"/>
  <c r="AW18" i="63"/>
  <c r="AC4" i="63"/>
  <c r="BA4" i="63"/>
  <c r="BA5" i="63"/>
  <c r="AV7" i="63"/>
  <c r="AS33" i="63"/>
  <c r="AA4" i="63"/>
  <c r="AZ4" i="63"/>
  <c r="AS22" i="63"/>
  <c r="AS25" i="63"/>
  <c r="AS28" i="63"/>
  <c r="AT35" i="63"/>
  <c r="AY5" i="63"/>
  <c r="AY6" i="63"/>
  <c r="AS38" i="63"/>
  <c r="AS4" i="64"/>
  <c r="AS11" i="64"/>
  <c r="AS13" i="64"/>
  <c r="AS21" i="64"/>
  <c r="AT21" i="64"/>
  <c r="AT40" i="64"/>
  <c r="AU59" i="62"/>
  <c r="CY59" i="62"/>
  <c r="AX59" i="62"/>
  <c r="DB59" i="62"/>
  <c r="AS40" i="64"/>
  <c r="AS21" i="63"/>
  <c r="AX18" i="63"/>
  <c r="AV18" i="63"/>
  <c r="D40" i="63"/>
  <c r="D42" i="63"/>
  <c r="D44" i="63"/>
  <c r="BC51" i="62"/>
  <c r="DG51" i="62"/>
  <c r="BH38" i="64"/>
  <c r="BH37" i="64"/>
  <c r="BH37" i="63"/>
  <c r="BB51" i="62"/>
  <c r="DF51" i="62"/>
  <c r="CP51" i="62"/>
  <c r="M51" i="62"/>
  <c r="BQ51" i="62"/>
  <c r="CR51" i="62"/>
  <c r="CO51" i="62"/>
  <c r="AZ59" i="62"/>
  <c r="DD59" i="62"/>
  <c r="E44" i="63"/>
  <c r="F44" i="63"/>
  <c r="G44" i="63"/>
  <c r="H44" i="63"/>
  <c r="AS35" i="63"/>
  <c r="BA51" i="62"/>
  <c r="DE51" i="62"/>
  <c r="AS59" i="62"/>
  <c r="CW59" i="62"/>
  <c r="AY59" i="62"/>
  <c r="DC59" i="62"/>
  <c r="AV59" i="62"/>
  <c r="CZ59" i="62"/>
  <c r="AT27" i="63"/>
  <c r="AT40" i="63"/>
  <c r="AT42" i="63"/>
  <c r="AU4" i="63"/>
  <c r="AU11" i="63"/>
  <c r="AU18" i="63"/>
  <c r="AT42" i="64"/>
  <c r="AS4" i="63"/>
  <c r="AS11" i="63"/>
  <c r="AS13" i="63"/>
  <c r="AQ59" i="62"/>
  <c r="CU59" i="62"/>
  <c r="CU6" i="62"/>
  <c r="AT59" i="62"/>
  <c r="CX59" i="62"/>
  <c r="CQ51" i="62"/>
  <c r="BD51" i="62"/>
  <c r="DH51" i="62"/>
  <c r="CV6" i="62"/>
  <c r="AR59" i="62"/>
  <c r="CV59" i="62"/>
  <c r="AW59" i="62"/>
  <c r="DA59" i="62"/>
  <c r="L51" i="62"/>
  <c r="BP51" i="62"/>
  <c r="BN51" i="62"/>
  <c r="AS27" i="63"/>
  <c r="AS40" i="63"/>
  <c r="AS18" i="64"/>
  <c r="AS42" i="64"/>
  <c r="AH23" i="57"/>
  <c r="AI23" i="57"/>
  <c r="AJ23" i="57"/>
  <c r="AK23" i="57"/>
  <c r="AL23" i="57"/>
  <c r="AM23" i="57"/>
  <c r="AN23" i="57"/>
  <c r="AG23" i="57"/>
  <c r="O6" i="57"/>
  <c r="P6" i="57"/>
  <c r="Q6" i="57"/>
  <c r="AT6" i="57"/>
  <c r="R6" i="57"/>
  <c r="S6" i="57"/>
  <c r="T6" i="57"/>
  <c r="U6" i="57"/>
  <c r="V6" i="57"/>
  <c r="AV6" i="57"/>
  <c r="W6" i="57"/>
  <c r="X6" i="57"/>
  <c r="Y6" i="57"/>
  <c r="AX6" i="57"/>
  <c r="Z6" i="57"/>
  <c r="AA6" i="57"/>
  <c r="AB6" i="57"/>
  <c r="AC6" i="57"/>
  <c r="AD6" i="57"/>
  <c r="AE6" i="57"/>
  <c r="AF6" i="57"/>
  <c r="O7" i="57"/>
  <c r="AS7" i="57"/>
  <c r="P7" i="57"/>
  <c r="Q7" i="57"/>
  <c r="R7" i="57"/>
  <c r="S7" i="57"/>
  <c r="T7" i="57"/>
  <c r="AU7" i="57"/>
  <c r="U7" i="57"/>
  <c r="V7" i="57"/>
  <c r="W7" i="57"/>
  <c r="AW7" i="57"/>
  <c r="X7" i="57"/>
  <c r="Y7" i="57"/>
  <c r="Z7" i="57"/>
  <c r="AA7" i="57"/>
  <c r="AB7" i="57"/>
  <c r="AC7" i="57"/>
  <c r="AD7" i="57"/>
  <c r="AE7" i="57"/>
  <c r="BA7" i="57"/>
  <c r="AF7" i="57"/>
  <c r="O8" i="57"/>
  <c r="P8" i="57"/>
  <c r="Q8" i="57"/>
  <c r="R8" i="57"/>
  <c r="AT8" i="57"/>
  <c r="S8" i="57"/>
  <c r="T8" i="57"/>
  <c r="U8" i="57"/>
  <c r="AV8" i="57"/>
  <c r="V8" i="57"/>
  <c r="W8" i="57"/>
  <c r="X8" i="57"/>
  <c r="Y8" i="57"/>
  <c r="Z8" i="57"/>
  <c r="AA8" i="57"/>
  <c r="AB8" i="57"/>
  <c r="AC8" i="57"/>
  <c r="AZ8" i="57"/>
  <c r="AD8" i="57"/>
  <c r="AE8" i="57"/>
  <c r="AF8" i="57"/>
  <c r="O9" i="57"/>
  <c r="P9" i="57"/>
  <c r="Q9" i="57"/>
  <c r="R9" i="57"/>
  <c r="S9" i="57"/>
  <c r="AU9" i="57"/>
  <c r="T9" i="57"/>
  <c r="U9" i="57"/>
  <c r="V9" i="57"/>
  <c r="W9" i="57"/>
  <c r="X9" i="57"/>
  <c r="Y9" i="57"/>
  <c r="Z9" i="57"/>
  <c r="AA9" i="57"/>
  <c r="AY9" i="57"/>
  <c r="AB9" i="57"/>
  <c r="AC9" i="57"/>
  <c r="AD9" i="57"/>
  <c r="AE9" i="57"/>
  <c r="AF9" i="57"/>
  <c r="BA9" i="57"/>
  <c r="O10" i="57"/>
  <c r="P10" i="57"/>
  <c r="Q10" i="57"/>
  <c r="AT10" i="57"/>
  <c r="R10" i="57"/>
  <c r="S10" i="57"/>
  <c r="T10" i="57"/>
  <c r="U10" i="57"/>
  <c r="V10" i="57"/>
  <c r="W10" i="57"/>
  <c r="X10" i="57"/>
  <c r="Y10" i="57"/>
  <c r="AX10" i="57"/>
  <c r="Z10" i="57"/>
  <c r="AA10" i="57"/>
  <c r="AB10" i="57"/>
  <c r="AC10" i="57"/>
  <c r="AD10" i="57"/>
  <c r="AZ10" i="57"/>
  <c r="AE10" i="57"/>
  <c r="AF10" i="57"/>
  <c r="O11" i="57"/>
  <c r="P11" i="57"/>
  <c r="Q11" i="57"/>
  <c r="R11" i="57"/>
  <c r="S11" i="57"/>
  <c r="T11" i="57"/>
  <c r="U11" i="57"/>
  <c r="V11" i="57"/>
  <c r="W11" i="57"/>
  <c r="X11" i="57"/>
  <c r="Y11" i="57"/>
  <c r="Z11" i="57"/>
  <c r="AA11" i="57"/>
  <c r="AB11" i="57"/>
  <c r="AC11" i="57"/>
  <c r="AD11" i="57"/>
  <c r="AE11" i="57"/>
  <c r="BA11" i="57"/>
  <c r="AF11" i="57"/>
  <c r="O13" i="57"/>
  <c r="P13" i="57"/>
  <c r="Q13" i="57"/>
  <c r="R13" i="57"/>
  <c r="AT13" i="57"/>
  <c r="S13" i="57"/>
  <c r="T13" i="57"/>
  <c r="AU13" i="57"/>
  <c r="U13" i="57"/>
  <c r="V13" i="57"/>
  <c r="W13" i="57"/>
  <c r="X13" i="57"/>
  <c r="Y13" i="57"/>
  <c r="Z13" i="57"/>
  <c r="AA13" i="57"/>
  <c r="AB13" i="57"/>
  <c r="AC13" i="57"/>
  <c r="AD13" i="57"/>
  <c r="AE13" i="57"/>
  <c r="AF13" i="57"/>
  <c r="O14" i="57"/>
  <c r="P14" i="57"/>
  <c r="Q14" i="57"/>
  <c r="R14" i="57"/>
  <c r="S14" i="57"/>
  <c r="AU14" i="57"/>
  <c r="T14" i="57"/>
  <c r="U14" i="57"/>
  <c r="V14" i="57"/>
  <c r="W14" i="57"/>
  <c r="X14" i="57"/>
  <c r="Y14" i="57"/>
  <c r="Z14" i="57"/>
  <c r="AA14" i="57"/>
  <c r="AY14" i="57"/>
  <c r="AB14" i="57"/>
  <c r="AC14" i="57"/>
  <c r="AD14" i="57"/>
  <c r="AE14" i="57"/>
  <c r="AF14" i="57"/>
  <c r="O15" i="57"/>
  <c r="P15" i="57"/>
  <c r="Q15" i="57"/>
  <c r="AT15" i="57"/>
  <c r="R15" i="57"/>
  <c r="S15" i="57"/>
  <c r="T15" i="57"/>
  <c r="U15" i="57"/>
  <c r="V15" i="57"/>
  <c r="W15" i="57"/>
  <c r="X15" i="57"/>
  <c r="Y15" i="57"/>
  <c r="AX15" i="57"/>
  <c r="Z15" i="57"/>
  <c r="AA15" i="57"/>
  <c r="AB15" i="57"/>
  <c r="AC15" i="57"/>
  <c r="AD15" i="57"/>
  <c r="AE15" i="57"/>
  <c r="AF15" i="57"/>
  <c r="O16" i="57"/>
  <c r="AS16" i="57"/>
  <c r="P16" i="57"/>
  <c r="Q16" i="57"/>
  <c r="R16" i="57"/>
  <c r="S16" i="57"/>
  <c r="T16" i="57"/>
  <c r="U16" i="57"/>
  <c r="V16" i="57"/>
  <c r="W16" i="57"/>
  <c r="AW16" i="57"/>
  <c r="X16" i="57"/>
  <c r="Y16" i="57"/>
  <c r="Z16" i="57"/>
  <c r="AA16" i="57"/>
  <c r="AB16" i="57"/>
  <c r="AC16" i="57"/>
  <c r="AD16" i="57"/>
  <c r="AE16" i="57"/>
  <c r="BA16" i="57"/>
  <c r="AF16" i="57"/>
  <c r="O17" i="57"/>
  <c r="P17" i="57"/>
  <c r="Q17" i="57"/>
  <c r="R17" i="57"/>
  <c r="S17" i="57"/>
  <c r="T17" i="57"/>
  <c r="U17" i="57"/>
  <c r="V17" i="57"/>
  <c r="W17" i="57"/>
  <c r="X17" i="57"/>
  <c r="Y17" i="57"/>
  <c r="Z17" i="57"/>
  <c r="AA17" i="57"/>
  <c r="AB17" i="57"/>
  <c r="AC17" i="57"/>
  <c r="AD17" i="57"/>
  <c r="AE17" i="57"/>
  <c r="AF17" i="57"/>
  <c r="AG17" i="57"/>
  <c r="AH17" i="57"/>
  <c r="AI17" i="57"/>
  <c r="AJ17" i="57"/>
  <c r="AK17" i="57"/>
  <c r="AL17" i="57"/>
  <c r="AM17" i="57"/>
  <c r="AN17" i="57"/>
  <c r="O18" i="57"/>
  <c r="P18" i="57"/>
  <c r="Q18" i="57"/>
  <c r="R18" i="57"/>
  <c r="S18" i="57"/>
  <c r="T18" i="57"/>
  <c r="U18" i="57"/>
  <c r="V18" i="57"/>
  <c r="W18" i="57"/>
  <c r="X18" i="57"/>
  <c r="Y18" i="57"/>
  <c r="Z18" i="57"/>
  <c r="AA18" i="57"/>
  <c r="AY18" i="57"/>
  <c r="AB18" i="57"/>
  <c r="AC18" i="57"/>
  <c r="AD18" i="57"/>
  <c r="AE18" i="57"/>
  <c r="AF18" i="57"/>
  <c r="O21" i="57"/>
  <c r="P21" i="57"/>
  <c r="Q21" i="57"/>
  <c r="AT21" i="57"/>
  <c r="R21" i="57"/>
  <c r="S21" i="57"/>
  <c r="T21" i="57"/>
  <c r="U21" i="57"/>
  <c r="V21" i="57"/>
  <c r="W21" i="57"/>
  <c r="X21" i="57"/>
  <c r="Y21" i="57"/>
  <c r="Z21" i="57"/>
  <c r="AA21" i="57"/>
  <c r="AB21" i="57"/>
  <c r="AC21" i="57"/>
  <c r="AD21" i="57"/>
  <c r="AE21" i="57"/>
  <c r="AF21" i="57"/>
  <c r="O22" i="57"/>
  <c r="AS22" i="57"/>
  <c r="P22" i="57"/>
  <c r="Q22" i="57"/>
  <c r="R22" i="57"/>
  <c r="S22" i="57"/>
  <c r="T22" i="57"/>
  <c r="U22" i="57"/>
  <c r="V22" i="57"/>
  <c r="W22" i="57"/>
  <c r="AW22" i="57"/>
  <c r="X22" i="57"/>
  <c r="Y22" i="57"/>
  <c r="Z22" i="57"/>
  <c r="AA22" i="57"/>
  <c r="AB22" i="57"/>
  <c r="AC22" i="57"/>
  <c r="AD22" i="57"/>
  <c r="AE22" i="57"/>
  <c r="BA22" i="57"/>
  <c r="AF22" i="57"/>
  <c r="O23" i="57"/>
  <c r="P23" i="57"/>
  <c r="Q23" i="57"/>
  <c r="R23" i="57"/>
  <c r="S23" i="57"/>
  <c r="T23" i="57"/>
  <c r="U23" i="57"/>
  <c r="AV23" i="57"/>
  <c r="V23" i="57"/>
  <c r="W23" i="57"/>
  <c r="X23" i="57"/>
  <c r="Y23" i="57"/>
  <c r="Z23" i="57"/>
  <c r="AA23" i="57"/>
  <c r="AB23" i="57"/>
  <c r="AC23" i="57"/>
  <c r="AZ23" i="57"/>
  <c r="AD23" i="57"/>
  <c r="AE23" i="57"/>
  <c r="AF23" i="57"/>
  <c r="O25" i="57"/>
  <c r="P25" i="57"/>
  <c r="Q25" i="57"/>
  <c r="R25" i="57"/>
  <c r="S25" i="57"/>
  <c r="AU25" i="57"/>
  <c r="T25" i="57"/>
  <c r="U25" i="57"/>
  <c r="V25" i="57"/>
  <c r="W25" i="57"/>
  <c r="X25" i="57"/>
  <c r="Y25" i="57"/>
  <c r="Z25" i="57"/>
  <c r="AA25" i="57"/>
  <c r="AY25" i="57"/>
  <c r="AB25" i="57"/>
  <c r="AC25" i="57"/>
  <c r="AD25" i="57"/>
  <c r="AE25" i="57"/>
  <c r="AF25" i="57"/>
  <c r="O27" i="57"/>
  <c r="P27" i="57"/>
  <c r="Q27" i="57"/>
  <c r="AT27" i="57"/>
  <c r="R27" i="57"/>
  <c r="S27" i="57"/>
  <c r="T27" i="57"/>
  <c r="U27" i="57"/>
  <c r="V27" i="57"/>
  <c r="AV27" i="57"/>
  <c r="W27" i="57"/>
  <c r="X27" i="57"/>
  <c r="Y27" i="57"/>
  <c r="AX27" i="57"/>
  <c r="Z27" i="57"/>
  <c r="AA27" i="57"/>
  <c r="AB27" i="57"/>
  <c r="AC27" i="57"/>
  <c r="AD27" i="57"/>
  <c r="AE27" i="57"/>
  <c r="AF27" i="57"/>
  <c r="O28" i="57"/>
  <c r="P28" i="57"/>
  <c r="Q28" i="57"/>
  <c r="R28" i="57"/>
  <c r="S28" i="57"/>
  <c r="T28" i="57"/>
  <c r="U28" i="57"/>
  <c r="V28" i="57"/>
  <c r="W28" i="57"/>
  <c r="AW28" i="57"/>
  <c r="X28" i="57"/>
  <c r="Y28" i="57"/>
  <c r="Z28" i="57"/>
  <c r="AA28" i="57"/>
  <c r="AB28" i="57"/>
  <c r="AC28" i="57"/>
  <c r="AD28" i="57"/>
  <c r="AE28" i="57"/>
  <c r="BA28" i="57"/>
  <c r="AF28" i="57"/>
  <c r="O29" i="57"/>
  <c r="P29" i="57"/>
  <c r="Q29" i="57"/>
  <c r="R29" i="57"/>
  <c r="S29" i="57"/>
  <c r="T29" i="57"/>
  <c r="U29" i="57"/>
  <c r="AV29" i="57"/>
  <c r="V29" i="57"/>
  <c r="W29" i="57"/>
  <c r="X29" i="57"/>
  <c r="Y29" i="57"/>
  <c r="Z29" i="57"/>
  <c r="AA29" i="57"/>
  <c r="AB29" i="57"/>
  <c r="AC29" i="57"/>
  <c r="AZ29" i="57"/>
  <c r="AD29" i="57"/>
  <c r="AE29" i="57"/>
  <c r="AF29" i="57"/>
  <c r="O30" i="57"/>
  <c r="P30" i="57"/>
  <c r="Q30" i="57"/>
  <c r="R30" i="57"/>
  <c r="S30" i="57"/>
  <c r="AU30" i="57"/>
  <c r="T30" i="57"/>
  <c r="U30" i="57"/>
  <c r="V30" i="57"/>
  <c r="W30" i="57"/>
  <c r="X30" i="57"/>
  <c r="Y30" i="57"/>
  <c r="Z30" i="57"/>
  <c r="AA30" i="57"/>
  <c r="AY30" i="57"/>
  <c r="AB30" i="57"/>
  <c r="AC30" i="57"/>
  <c r="AD30" i="57"/>
  <c r="AE30" i="57"/>
  <c r="AF30" i="57"/>
  <c r="BA30" i="57"/>
  <c r="O31" i="57"/>
  <c r="P31" i="57"/>
  <c r="Q31" i="57"/>
  <c r="AT31" i="57"/>
  <c r="R31" i="57"/>
  <c r="S31" i="57"/>
  <c r="T31" i="57"/>
  <c r="U31" i="57"/>
  <c r="V31" i="57"/>
  <c r="AV31" i="57"/>
  <c r="W31" i="57"/>
  <c r="X31" i="57"/>
  <c r="Y31" i="57"/>
  <c r="AX31" i="57"/>
  <c r="Z31" i="57"/>
  <c r="AA31" i="57"/>
  <c r="AB31" i="57"/>
  <c r="AC31" i="57"/>
  <c r="AD31" i="57"/>
  <c r="AE31" i="57"/>
  <c r="AF31" i="57"/>
  <c r="O32" i="57"/>
  <c r="AS32" i="57"/>
  <c r="P32" i="57"/>
  <c r="Q32" i="57"/>
  <c r="R32" i="57"/>
  <c r="S32" i="57"/>
  <c r="T32" i="57"/>
  <c r="U32" i="57"/>
  <c r="AV32" i="57"/>
  <c r="V32" i="57"/>
  <c r="W32" i="57"/>
  <c r="X32" i="57"/>
  <c r="Y32" i="57"/>
  <c r="Z32" i="57"/>
  <c r="AA32" i="57"/>
  <c r="AB32" i="57"/>
  <c r="AY32" i="57"/>
  <c r="AC32" i="57"/>
  <c r="AD32" i="57"/>
  <c r="AE32" i="57"/>
  <c r="BA32" i="57"/>
  <c r="AF32" i="57"/>
  <c r="O33" i="57"/>
  <c r="P33" i="57"/>
  <c r="Q33" i="57"/>
  <c r="R33" i="57"/>
  <c r="AT33" i="57"/>
  <c r="S33" i="57"/>
  <c r="T33" i="57"/>
  <c r="U33" i="57"/>
  <c r="AV33" i="57"/>
  <c r="V33" i="57"/>
  <c r="W33" i="57"/>
  <c r="X33" i="57"/>
  <c r="Y33" i="57"/>
  <c r="Z33" i="57"/>
  <c r="AX33" i="57"/>
  <c r="AA33" i="57"/>
  <c r="AB33" i="57"/>
  <c r="AC33" i="57"/>
  <c r="AD33" i="57"/>
  <c r="AE33" i="57"/>
  <c r="AF33" i="57"/>
  <c r="O35" i="57"/>
  <c r="P35" i="57"/>
  <c r="Q35" i="57"/>
  <c r="R35" i="57"/>
  <c r="S35" i="57"/>
  <c r="T35" i="57"/>
  <c r="U35" i="57"/>
  <c r="V35" i="57"/>
  <c r="W35" i="57"/>
  <c r="X35" i="57"/>
  <c r="AW35" i="57"/>
  <c r="Y35" i="57"/>
  <c r="Z35" i="57"/>
  <c r="AA35" i="57"/>
  <c r="AB35" i="57"/>
  <c r="AC35" i="57"/>
  <c r="AD35" i="57"/>
  <c r="AE35" i="57"/>
  <c r="AF35" i="57"/>
  <c r="BA35" i="57"/>
  <c r="O36" i="57"/>
  <c r="P36" i="57"/>
  <c r="Q36" i="57"/>
  <c r="R36" i="57"/>
  <c r="S36" i="57"/>
  <c r="T36" i="57"/>
  <c r="U36" i="57"/>
  <c r="V36" i="57"/>
  <c r="W36" i="57"/>
  <c r="X36" i="57"/>
  <c r="Y36" i="57"/>
  <c r="AX36" i="57"/>
  <c r="Z36" i="57"/>
  <c r="AA36" i="57"/>
  <c r="AB36" i="57"/>
  <c r="AC36" i="57"/>
  <c r="AD36" i="57"/>
  <c r="AE36" i="57"/>
  <c r="AF36" i="57"/>
  <c r="O37" i="57"/>
  <c r="P37" i="57"/>
  <c r="Q37" i="57"/>
  <c r="R37" i="57"/>
  <c r="S37" i="57"/>
  <c r="T37" i="57"/>
  <c r="U37" i="57"/>
  <c r="V37" i="57"/>
  <c r="W37" i="57"/>
  <c r="X37" i="57"/>
  <c r="Y37" i="57"/>
  <c r="Z37" i="57"/>
  <c r="AA37" i="57"/>
  <c r="AB37" i="57"/>
  <c r="AY37" i="57"/>
  <c r="AC37" i="57"/>
  <c r="AD37" i="57"/>
  <c r="AE37" i="57"/>
  <c r="AF37" i="57"/>
  <c r="O38" i="57"/>
  <c r="P38" i="57"/>
  <c r="Q38" i="57"/>
  <c r="R38" i="57"/>
  <c r="AT38" i="57"/>
  <c r="S38" i="57"/>
  <c r="T38" i="57"/>
  <c r="U38" i="57"/>
  <c r="AV38" i="57"/>
  <c r="V38" i="57"/>
  <c r="W38" i="57"/>
  <c r="X38" i="57"/>
  <c r="Y38" i="57"/>
  <c r="Z38" i="57"/>
  <c r="AX38" i="57"/>
  <c r="AA38" i="57"/>
  <c r="AB38" i="57"/>
  <c r="AC38" i="57"/>
  <c r="AD38" i="57"/>
  <c r="AE38" i="57"/>
  <c r="AF38" i="57"/>
  <c r="O39" i="57"/>
  <c r="P39" i="57"/>
  <c r="Q39" i="57"/>
  <c r="R39" i="57"/>
  <c r="S39" i="57"/>
  <c r="T39" i="57"/>
  <c r="U39" i="57"/>
  <c r="V39" i="57"/>
  <c r="W39" i="57"/>
  <c r="X39" i="57"/>
  <c r="Y39" i="57"/>
  <c r="Z39" i="57"/>
  <c r="AA39" i="57"/>
  <c r="AB39" i="57"/>
  <c r="AC39" i="57"/>
  <c r="AD39" i="57"/>
  <c r="AE39" i="57"/>
  <c r="AF39" i="57"/>
  <c r="AG39" i="57"/>
  <c r="AH39" i="57"/>
  <c r="AI39" i="57"/>
  <c r="AJ39" i="57"/>
  <c r="AK39" i="57"/>
  <c r="AL39" i="57"/>
  <c r="AM39" i="57"/>
  <c r="AN39" i="57"/>
  <c r="O40" i="57"/>
  <c r="P40" i="57"/>
  <c r="Q40" i="57"/>
  <c r="R40" i="57"/>
  <c r="S40" i="57"/>
  <c r="T40" i="57"/>
  <c r="U40" i="57"/>
  <c r="V40" i="57"/>
  <c r="AV40" i="57"/>
  <c r="W40" i="57"/>
  <c r="X40" i="57"/>
  <c r="Y40" i="57"/>
  <c r="Z40" i="57"/>
  <c r="AA40" i="57"/>
  <c r="AB40" i="57"/>
  <c r="AC40" i="57"/>
  <c r="AD40" i="57"/>
  <c r="AZ40" i="57"/>
  <c r="AE40" i="57"/>
  <c r="AF40" i="57"/>
  <c r="O42" i="57"/>
  <c r="P42" i="57"/>
  <c r="Q42" i="57"/>
  <c r="R42" i="57"/>
  <c r="S42" i="57"/>
  <c r="T42" i="57"/>
  <c r="AU42" i="57"/>
  <c r="U42" i="57"/>
  <c r="V42" i="57"/>
  <c r="W42" i="57"/>
  <c r="AW42" i="57"/>
  <c r="X42" i="57"/>
  <c r="Y42" i="57"/>
  <c r="AX42" i="57"/>
  <c r="Z42" i="57"/>
  <c r="AA42" i="57"/>
  <c r="AB42" i="57"/>
  <c r="AY42" i="57"/>
  <c r="AC42" i="57"/>
  <c r="AD42" i="57"/>
  <c r="AE42" i="57"/>
  <c r="BA42" i="57"/>
  <c r="AF42" i="57"/>
  <c r="P5" i="57"/>
  <c r="Q5" i="57"/>
  <c r="R5" i="57"/>
  <c r="S5" i="57"/>
  <c r="T5" i="57"/>
  <c r="U5" i="57"/>
  <c r="V5" i="57"/>
  <c r="W5" i="57"/>
  <c r="X5" i="57"/>
  <c r="Y5" i="57"/>
  <c r="Z5" i="57"/>
  <c r="AA5" i="57"/>
  <c r="AB5" i="57"/>
  <c r="AC5" i="57"/>
  <c r="AD5" i="57"/>
  <c r="AE5" i="57"/>
  <c r="AF5" i="57"/>
  <c r="C19" i="57"/>
  <c r="C20" i="57"/>
  <c r="C17" i="57"/>
  <c r="AV13" i="57"/>
  <c r="AW13" i="57"/>
  <c r="AZ13" i="57"/>
  <c r="AY27" i="57"/>
  <c r="AS28" i="57"/>
  <c r="AU32" i="57"/>
  <c r="AZ33" i="57"/>
  <c r="AV35" i="57"/>
  <c r="AZ35" i="57"/>
  <c r="AY36" i="57"/>
  <c r="AT37" i="57"/>
  <c r="AX37" i="57"/>
  <c r="AU40" i="57"/>
  <c r="AT42" i="57"/>
  <c r="AS38" i="57"/>
  <c r="O5" i="57"/>
  <c r="C37" i="57"/>
  <c r="D37" i="57"/>
  <c r="E37" i="57"/>
  <c r="F37" i="57"/>
  <c r="G37" i="57"/>
  <c r="H37" i="57"/>
  <c r="C38" i="57"/>
  <c r="D38" i="57"/>
  <c r="E38" i="57"/>
  <c r="F38" i="57"/>
  <c r="G38" i="57"/>
  <c r="H38" i="57"/>
  <c r="D36" i="57"/>
  <c r="E36" i="57"/>
  <c r="F36" i="57"/>
  <c r="G36" i="57"/>
  <c r="H36" i="57"/>
  <c r="C36" i="57"/>
  <c r="D28" i="57"/>
  <c r="E28" i="57"/>
  <c r="F28" i="57"/>
  <c r="G28" i="57"/>
  <c r="H28" i="57"/>
  <c r="D29" i="57"/>
  <c r="E29" i="57"/>
  <c r="F29" i="57"/>
  <c r="G29" i="57"/>
  <c r="H29" i="57"/>
  <c r="D30" i="57"/>
  <c r="E30" i="57"/>
  <c r="F30" i="57"/>
  <c r="G30" i="57"/>
  <c r="H30" i="57"/>
  <c r="D31" i="57"/>
  <c r="E31" i="57"/>
  <c r="F31" i="57"/>
  <c r="G31" i="57"/>
  <c r="H31" i="57"/>
  <c r="D32" i="57"/>
  <c r="E32" i="57"/>
  <c r="F32" i="57"/>
  <c r="G32" i="57"/>
  <c r="H32" i="57"/>
  <c r="D33" i="57"/>
  <c r="E33" i="57"/>
  <c r="F33" i="57"/>
  <c r="G33" i="57"/>
  <c r="H33" i="57"/>
  <c r="C28" i="57"/>
  <c r="C29" i="57"/>
  <c r="C30" i="57"/>
  <c r="C31" i="57"/>
  <c r="C32" i="57"/>
  <c r="C33" i="57"/>
  <c r="D25" i="57"/>
  <c r="E25" i="57"/>
  <c r="F25" i="57"/>
  <c r="G25" i="57"/>
  <c r="H25" i="57"/>
  <c r="C25" i="57"/>
  <c r="D23" i="57"/>
  <c r="E23" i="57"/>
  <c r="F23" i="57"/>
  <c r="G23" i="57"/>
  <c r="H23" i="57"/>
  <c r="D22" i="57"/>
  <c r="E22" i="57"/>
  <c r="F22" i="57"/>
  <c r="G22" i="57"/>
  <c r="H22" i="57"/>
  <c r="C22" i="57"/>
  <c r="C23" i="57"/>
  <c r="D18" i="57"/>
  <c r="E18" i="57"/>
  <c r="F18" i="57"/>
  <c r="G18" i="57"/>
  <c r="H18" i="57"/>
  <c r="C18" i="57"/>
  <c r="D14" i="57"/>
  <c r="E14" i="57"/>
  <c r="F14" i="57"/>
  <c r="G14" i="57"/>
  <c r="H14" i="57"/>
  <c r="D15" i="57"/>
  <c r="E15" i="57"/>
  <c r="F15" i="57"/>
  <c r="G15" i="57"/>
  <c r="H15" i="57"/>
  <c r="D16" i="57"/>
  <c r="E16" i="57"/>
  <c r="F16" i="57"/>
  <c r="G16" i="57"/>
  <c r="H16" i="57"/>
  <c r="C14" i="57"/>
  <c r="C15" i="57"/>
  <c r="C16" i="57"/>
  <c r="D11" i="57"/>
  <c r="E11" i="57"/>
  <c r="F11" i="57"/>
  <c r="G11" i="57"/>
  <c r="H11" i="57"/>
  <c r="C11" i="57"/>
  <c r="D9" i="57"/>
  <c r="E9" i="57"/>
  <c r="F9" i="57"/>
  <c r="G9" i="57"/>
  <c r="H9" i="57"/>
  <c r="D10" i="57"/>
  <c r="E10" i="57"/>
  <c r="F10" i="57"/>
  <c r="G10" i="57"/>
  <c r="H10" i="57"/>
  <c r="C10" i="57"/>
  <c r="C6" i="57"/>
  <c r="D6" i="57"/>
  <c r="E6" i="57"/>
  <c r="F6" i="57"/>
  <c r="G6" i="57"/>
  <c r="H6" i="57"/>
  <c r="C7" i="57"/>
  <c r="D7" i="57"/>
  <c r="E7" i="57"/>
  <c r="F7" i="57"/>
  <c r="G7" i="57"/>
  <c r="H7" i="57"/>
  <c r="C8" i="57"/>
  <c r="D8" i="57"/>
  <c r="E8" i="57"/>
  <c r="F8" i="57"/>
  <c r="G8" i="57"/>
  <c r="H8" i="57"/>
  <c r="C9" i="57"/>
  <c r="D5" i="57"/>
  <c r="E5" i="57"/>
  <c r="F5" i="57"/>
  <c r="G5" i="57"/>
  <c r="H5" i="57"/>
  <c r="C5" i="57"/>
  <c r="D5" i="46"/>
  <c r="AY40" i="57"/>
  <c r="BA38" i="57"/>
  <c r="AW38" i="57"/>
  <c r="AU37" i="57"/>
  <c r="AZ36" i="57"/>
  <c r="AV36" i="57"/>
  <c r="AU36" i="57"/>
  <c r="AW32" i="57"/>
  <c r="AZ31" i="57"/>
  <c r="AW30" i="57"/>
  <c r="AS30" i="57"/>
  <c r="AX29" i="57"/>
  <c r="AZ25" i="57"/>
  <c r="AV25" i="57"/>
  <c r="BG23" i="57"/>
  <c r="BF23" i="57"/>
  <c r="AY21" i="57"/>
  <c r="AX21" i="57"/>
  <c r="AU21" i="57"/>
  <c r="AX13" i="57"/>
  <c r="AR6" i="57"/>
  <c r="BK11" i="45"/>
  <c r="BA40" i="57"/>
  <c r="AY38" i="57"/>
  <c r="AS36" i="57"/>
  <c r="BA31" i="57"/>
  <c r="AT30" i="57"/>
  <c r="BA27" i="57"/>
  <c r="AY23" i="57"/>
  <c r="AS15" i="57"/>
  <c r="AR15" i="57"/>
  <c r="AU8" i="57"/>
  <c r="T4" i="57"/>
  <c r="BA36" i="57"/>
  <c r="AU33" i="57"/>
  <c r="AX30" i="57"/>
  <c r="AW27" i="57"/>
  <c r="AV22" i="57"/>
  <c r="AZ16" i="57"/>
  <c r="AX9" i="57"/>
  <c r="Z4" i="57"/>
  <c r="R4" i="57"/>
  <c r="AZ37" i="57"/>
  <c r="AT35" i="57"/>
  <c r="AW31" i="57"/>
  <c r="AV28" i="57"/>
  <c r="AU23" i="57"/>
  <c r="BA15" i="57"/>
  <c r="AX14" i="57"/>
  <c r="AZ11" i="57"/>
  <c r="AS10" i="57"/>
  <c r="AY8" i="57"/>
  <c r="AV7" i="57"/>
  <c r="AW6" i="57"/>
  <c r="AS6" i="57"/>
  <c r="AB4" i="57"/>
  <c r="AW36" i="57"/>
  <c r="AZ32" i="57"/>
  <c r="AU29" i="57"/>
  <c r="AT25" i="57"/>
  <c r="BA23" i="57"/>
  <c r="AW23" i="57"/>
  <c r="AS23" i="57"/>
  <c r="AS21" i="57"/>
  <c r="AX22" i="57"/>
  <c r="AT22" i="57"/>
  <c r="AZ18" i="57"/>
  <c r="AX16" i="57"/>
  <c r="AT16" i="57"/>
  <c r="AY15" i="57"/>
  <c r="AU15" i="57"/>
  <c r="AZ14" i="57"/>
  <c r="AV14" i="57"/>
  <c r="AY10" i="57"/>
  <c r="AU10" i="57"/>
  <c r="AZ9" i="57"/>
  <c r="AV9" i="57"/>
  <c r="BA8" i="57"/>
  <c r="AW8" i="57"/>
  <c r="AS8" i="57"/>
  <c r="AX7" i="57"/>
  <c r="AT7" i="57"/>
  <c r="AY6" i="57"/>
  <c r="AU6" i="57"/>
  <c r="AV37" i="57"/>
  <c r="AY33" i="57"/>
  <c r="AS31" i="57"/>
  <c r="AZ28" i="57"/>
  <c r="AZ22" i="57"/>
  <c r="AV16" i="57"/>
  <c r="AY13" i="57"/>
  <c r="AZ7" i="57"/>
  <c r="G35" i="57"/>
  <c r="AW40" i="57"/>
  <c r="AU38" i="57"/>
  <c r="AX35" i="57"/>
  <c r="AY29" i="57"/>
  <c r="AX25" i="57"/>
  <c r="AW15" i="57"/>
  <c r="AT14" i="57"/>
  <c r="BA10" i="57"/>
  <c r="AW10" i="57"/>
  <c r="AW11" i="57"/>
  <c r="AW18" i="57"/>
  <c r="AT9" i="57"/>
  <c r="BA6" i="57"/>
  <c r="C4" i="57"/>
  <c r="C35" i="57"/>
  <c r="AD4" i="57"/>
  <c r="V4" i="57"/>
  <c r="G27" i="57"/>
  <c r="C27" i="57"/>
  <c r="AS25" i="57"/>
  <c r="AX23" i="57"/>
  <c r="AT23" i="57"/>
  <c r="AY22" i="57"/>
  <c r="AU22" i="57"/>
  <c r="AY16" i="57"/>
  <c r="AU16" i="57"/>
  <c r="AV15" i="57"/>
  <c r="AW14" i="57"/>
  <c r="G4" i="57"/>
  <c r="AS5" i="57"/>
  <c r="AX5" i="57"/>
  <c r="AT5" i="57"/>
  <c r="AR30" i="57"/>
  <c r="G13" i="57"/>
  <c r="BA5" i="57"/>
  <c r="W4" i="57"/>
  <c r="D4" i="57"/>
  <c r="AC4" i="57"/>
  <c r="AZ4" i="57"/>
  <c r="U4" i="57"/>
  <c r="AV4" i="57"/>
  <c r="AV11" i="57"/>
  <c r="AV18" i="57"/>
  <c r="H4" i="57"/>
  <c r="H13" i="57"/>
  <c r="AR38" i="57"/>
  <c r="AR8" i="57"/>
  <c r="E27" i="57"/>
  <c r="AR32" i="57"/>
  <c r="AR7" i="57"/>
  <c r="AR36" i="57"/>
  <c r="AR31" i="57"/>
  <c r="AR10" i="57"/>
  <c r="AW5" i="57"/>
  <c r="E13" i="57"/>
  <c r="D35" i="57"/>
  <c r="AY5" i="57"/>
  <c r="AU5" i="57"/>
  <c r="AT29" i="57"/>
  <c r="AY28" i="57"/>
  <c r="AU28" i="57"/>
  <c r="AZ27" i="57"/>
  <c r="BA25" i="57"/>
  <c r="AW25" i="57"/>
  <c r="AZ21" i="57"/>
  <c r="AV21" i="57"/>
  <c r="BA18" i="57"/>
  <c r="X4" i="57"/>
  <c r="P4" i="57"/>
  <c r="D13" i="57"/>
  <c r="C21" i="57"/>
  <c r="C40" i="57"/>
  <c r="C42" i="57"/>
  <c r="C44" i="57"/>
  <c r="AZ15" i="57"/>
  <c r="BA14" i="57"/>
  <c r="AS14" i="57"/>
  <c r="AY11" i="57"/>
  <c r="AV10" i="57"/>
  <c r="AW9" i="57"/>
  <c r="AX8" i="57"/>
  <c r="AY7" i="57"/>
  <c r="AZ6" i="57"/>
  <c r="C13" i="57"/>
  <c r="H21" i="57"/>
  <c r="AR28" i="57"/>
  <c r="BA33" i="57"/>
  <c r="AW33" i="57"/>
  <c r="AS33" i="57"/>
  <c r="AR33" i="57"/>
  <c r="AX32" i="57"/>
  <c r="AT32" i="57"/>
  <c r="AY31" i="57"/>
  <c r="AU31" i="57"/>
  <c r="AZ30" i="57"/>
  <c r="AV30" i="57"/>
  <c r="BA29" i="57"/>
  <c r="AW29" i="57"/>
  <c r="AX28" i="57"/>
  <c r="AT28" i="57"/>
  <c r="AU27" i="57"/>
  <c r="BA13" i="57"/>
  <c r="AS18" i="63"/>
  <c r="AS42" i="63"/>
  <c r="E4" i="57"/>
  <c r="F4" i="57"/>
  <c r="AW4" i="57"/>
  <c r="AA4" i="57"/>
  <c r="S4" i="57"/>
  <c r="AZ5" i="57"/>
  <c r="AZ42" i="57"/>
  <c r="AV42" i="57"/>
  <c r="BA21" i="57"/>
  <c r="AW21" i="57"/>
  <c r="AF4" i="57"/>
  <c r="AE4" i="57"/>
  <c r="O4" i="57"/>
  <c r="AV5" i="57"/>
  <c r="Q4" i="57"/>
  <c r="AT4" i="57"/>
  <c r="AT11" i="57"/>
  <c r="AT18" i="57"/>
  <c r="Y4" i="57"/>
  <c r="AX4" i="57"/>
  <c r="AX11" i="57"/>
  <c r="AX18" i="57"/>
  <c r="AS9" i="57"/>
  <c r="AR9" i="57"/>
  <c r="AX40" i="57"/>
  <c r="AT40" i="57"/>
  <c r="AZ38" i="57"/>
  <c r="BA37" i="57"/>
  <c r="AW37" i="57"/>
  <c r="AT36" i="57"/>
  <c r="AY35" i="57"/>
  <c r="AU35" i="57"/>
  <c r="F21" i="57"/>
  <c r="AR25" i="57"/>
  <c r="AR16" i="57"/>
  <c r="G21" i="57"/>
  <c r="G40" i="57"/>
  <c r="G42" i="57"/>
  <c r="E35" i="57"/>
  <c r="AR14" i="57"/>
  <c r="H27" i="57"/>
  <c r="AR5" i="57"/>
  <c r="F13" i="57"/>
  <c r="D27" i="57"/>
  <c r="F27" i="57"/>
  <c r="F35" i="57"/>
  <c r="AR22" i="57"/>
  <c r="AR23" i="57"/>
  <c r="K37" i="57"/>
  <c r="K38" i="57"/>
  <c r="AS37" i="57"/>
  <c r="AS29" i="57"/>
  <c r="AS13" i="57"/>
  <c r="AS4" i="57"/>
  <c r="AS11" i="57"/>
  <c r="H35" i="57"/>
  <c r="E21" i="57"/>
  <c r="D21" i="57"/>
  <c r="D40" i="57"/>
  <c r="D42" i="57"/>
  <c r="AM4" i="44"/>
  <c r="AU4" i="57"/>
  <c r="AU11" i="57"/>
  <c r="AU18" i="57"/>
  <c r="AY4" i="57"/>
  <c r="D44" i="57"/>
  <c r="AR4" i="57"/>
  <c r="AR11" i="57"/>
  <c r="H40" i="57"/>
  <c r="H42" i="57"/>
  <c r="F40" i="57"/>
  <c r="F42" i="57"/>
  <c r="AR13" i="57"/>
  <c r="AR18" i="57"/>
  <c r="BA4" i="57"/>
  <c r="AR21" i="57"/>
  <c r="E40" i="57"/>
  <c r="E42" i="57"/>
  <c r="E44" i="57"/>
  <c r="AS27" i="57"/>
  <c r="AR29" i="57"/>
  <c r="AR27" i="57"/>
  <c r="AS35" i="57"/>
  <c r="AR37" i="57"/>
  <c r="AR35" i="57"/>
  <c r="AS18" i="57"/>
  <c r="AL18" i="44"/>
  <c r="F44" i="57"/>
  <c r="G44" i="57"/>
  <c r="H44" i="57"/>
  <c r="AS40" i="57"/>
  <c r="AS42" i="57"/>
  <c r="AR40" i="57"/>
  <c r="AR42" i="57"/>
  <c r="AP16" i="45"/>
  <c r="AR5" i="47"/>
  <c r="AV4" i="44"/>
  <c r="H15" i="43"/>
  <c r="G15" i="43"/>
  <c r="F15" i="43"/>
  <c r="E15" i="43"/>
  <c r="D15" i="43"/>
  <c r="C15" i="43"/>
  <c r="H9" i="43"/>
  <c r="G9" i="43"/>
  <c r="F9" i="43"/>
  <c r="E9" i="43"/>
  <c r="D9" i="43"/>
  <c r="C9" i="43"/>
  <c r="H3" i="43"/>
  <c r="G3" i="43"/>
  <c r="F3" i="43"/>
  <c r="E3" i="43"/>
  <c r="D3" i="43"/>
  <c r="C3" i="43"/>
  <c r="S14" i="43"/>
  <c r="I10" i="43"/>
  <c r="S13" i="43"/>
  <c r="I11" i="43"/>
  <c r="K12" i="43"/>
  <c r="S12" i="43"/>
  <c r="I12" i="43"/>
  <c r="S11" i="43"/>
  <c r="I13" i="43"/>
  <c r="K11" i="43"/>
  <c r="S10" i="43"/>
  <c r="I14" i="43"/>
  <c r="AK14" i="44"/>
  <c r="K14" i="43"/>
  <c r="K10" i="43"/>
  <c r="J14" i="43"/>
  <c r="AK17" i="44"/>
  <c r="J10" i="43"/>
  <c r="AK13" i="44"/>
  <c r="J13" i="43"/>
  <c r="AK16" i="44"/>
  <c r="J12" i="43"/>
  <c r="AK15" i="44"/>
  <c r="M14" i="44"/>
  <c r="J11" i="43"/>
  <c r="M16" i="44"/>
  <c r="K13" i="43"/>
  <c r="K15" i="43"/>
  <c r="M17" i="44"/>
  <c r="U12" i="44"/>
  <c r="M13" i="44"/>
  <c r="J12" i="44"/>
  <c r="M15" i="44"/>
  <c r="K12" i="44"/>
  <c r="K44" i="38"/>
  <c r="J44" i="38"/>
  <c r="I44" i="38"/>
  <c r="H44" i="38"/>
  <c r="G44" i="38"/>
  <c r="F44" i="38"/>
  <c r="E44" i="38"/>
  <c r="D44" i="38"/>
  <c r="C44" i="38"/>
  <c r="AL38" i="38"/>
  <c r="AK38" i="38"/>
  <c r="AJ38" i="38"/>
  <c r="AI38" i="38"/>
  <c r="AH38" i="38"/>
  <c r="AG38" i="38"/>
  <c r="AF38" i="38"/>
  <c r="AE38" i="38"/>
  <c r="AD38" i="38"/>
  <c r="AC38" i="38"/>
  <c r="AB38" i="38"/>
  <c r="AA38" i="38"/>
  <c r="Z38" i="38"/>
  <c r="Y38" i="38"/>
  <c r="X38" i="38"/>
  <c r="W38" i="38"/>
  <c r="V38" i="38"/>
  <c r="U38" i="38"/>
  <c r="T38" i="38"/>
  <c r="S38" i="38"/>
  <c r="R38" i="38"/>
  <c r="Q38" i="38"/>
  <c r="P38" i="38"/>
  <c r="O38" i="38"/>
  <c r="AL37" i="38"/>
  <c r="AK37" i="38"/>
  <c r="AJ37" i="38"/>
  <c r="AI37" i="38"/>
  <c r="AH37" i="38"/>
  <c r="AG37" i="38"/>
  <c r="AF37" i="38"/>
  <c r="AE37" i="38"/>
  <c r="AD37" i="38"/>
  <c r="AC37" i="38"/>
  <c r="AB37" i="38"/>
  <c r="AA37" i="38"/>
  <c r="Z37" i="38"/>
  <c r="Y37" i="38"/>
  <c r="X37" i="38"/>
  <c r="W37" i="38"/>
  <c r="V37" i="38"/>
  <c r="U37" i="38"/>
  <c r="T37" i="38"/>
  <c r="S37" i="38"/>
  <c r="R37" i="38"/>
  <c r="Q37" i="38"/>
  <c r="P37" i="38"/>
  <c r="O37" i="38"/>
  <c r="AL36" i="38"/>
  <c r="AK36" i="38"/>
  <c r="AJ36" i="38"/>
  <c r="AI36" i="38"/>
  <c r="AH36" i="38"/>
  <c r="AG36" i="38"/>
  <c r="AF36" i="38"/>
  <c r="AE36" i="38"/>
  <c r="AD36" i="38"/>
  <c r="AC36" i="38"/>
  <c r="AB36" i="38"/>
  <c r="AA36" i="38"/>
  <c r="Z36" i="38"/>
  <c r="Y36" i="38"/>
  <c r="X36" i="38"/>
  <c r="W36" i="38"/>
  <c r="V36" i="38"/>
  <c r="U36" i="38"/>
  <c r="T36" i="38"/>
  <c r="S36" i="38"/>
  <c r="R36" i="38"/>
  <c r="Q36" i="38"/>
  <c r="P36" i="38"/>
  <c r="O36" i="38"/>
  <c r="AL33" i="38"/>
  <c r="AK33" i="38"/>
  <c r="AJ33" i="38"/>
  <c r="AI33" i="38"/>
  <c r="AH33" i="38"/>
  <c r="AG33" i="38"/>
  <c r="AF33" i="38"/>
  <c r="AE33" i="38"/>
  <c r="AD33" i="38"/>
  <c r="AC33" i="38"/>
  <c r="AB33" i="38"/>
  <c r="AA33" i="38"/>
  <c r="Z33" i="38"/>
  <c r="Y33" i="38"/>
  <c r="X33" i="38"/>
  <c r="W33" i="38"/>
  <c r="V33" i="38"/>
  <c r="U33" i="38"/>
  <c r="T33" i="38"/>
  <c r="S33" i="38"/>
  <c r="R33" i="38"/>
  <c r="Q33" i="38"/>
  <c r="P33" i="38"/>
  <c r="O33" i="38"/>
  <c r="AL32" i="38"/>
  <c r="AK32" i="38"/>
  <c r="AJ32" i="38"/>
  <c r="AI32" i="38"/>
  <c r="AH32" i="38"/>
  <c r="AG32" i="38"/>
  <c r="AF32" i="38"/>
  <c r="AE32" i="38"/>
  <c r="AD32" i="38"/>
  <c r="AC32" i="38"/>
  <c r="AB32" i="38"/>
  <c r="AA32" i="38"/>
  <c r="Z32" i="38"/>
  <c r="Y32" i="38"/>
  <c r="X32" i="38"/>
  <c r="W32" i="38"/>
  <c r="V32" i="38"/>
  <c r="U32" i="38"/>
  <c r="T32" i="38"/>
  <c r="S32" i="38"/>
  <c r="R32" i="38"/>
  <c r="Q32" i="38"/>
  <c r="P32" i="38"/>
  <c r="O32"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AL30" i="38"/>
  <c r="AK30" i="38"/>
  <c r="AJ30" i="38"/>
  <c r="AI30" i="38"/>
  <c r="AH30" i="38"/>
  <c r="AG30" i="38"/>
  <c r="AF30" i="38"/>
  <c r="AE30" i="38"/>
  <c r="AD30" i="38"/>
  <c r="AC30" i="38"/>
  <c r="AB30" i="38"/>
  <c r="AA30" i="38"/>
  <c r="Z30" i="38"/>
  <c r="Y30" i="38"/>
  <c r="X30" i="38"/>
  <c r="W30" i="38"/>
  <c r="V30" i="38"/>
  <c r="U30" i="38"/>
  <c r="T30" i="38"/>
  <c r="S30" i="38"/>
  <c r="R30" i="38"/>
  <c r="Q30" i="38"/>
  <c r="P30" i="38"/>
  <c r="O30"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AL28" i="38"/>
  <c r="AK28" i="38"/>
  <c r="AJ28" i="38"/>
  <c r="AI28" i="38"/>
  <c r="AH28" i="38"/>
  <c r="AG28" i="38"/>
  <c r="AF28" i="38"/>
  <c r="AE28" i="38"/>
  <c r="AD28" i="38"/>
  <c r="AC28" i="38"/>
  <c r="AB28" i="38"/>
  <c r="AA28" i="38"/>
  <c r="Z28" i="38"/>
  <c r="Y28" i="38"/>
  <c r="X28" i="38"/>
  <c r="W28" i="38"/>
  <c r="V28" i="38"/>
  <c r="U28" i="38"/>
  <c r="T28" i="38"/>
  <c r="S28" i="38"/>
  <c r="R28" i="38"/>
  <c r="Q28" i="38"/>
  <c r="P28" i="38"/>
  <c r="O28" i="38"/>
  <c r="AL25" i="38"/>
  <c r="AK25" i="38"/>
  <c r="AJ25" i="38"/>
  <c r="AI25" i="38"/>
  <c r="AH25" i="38"/>
  <c r="AG25" i="38"/>
  <c r="AF25" i="38"/>
  <c r="AE25" i="38"/>
  <c r="AD25" i="38"/>
  <c r="AC25" i="38"/>
  <c r="AB25" i="38"/>
  <c r="AA25" i="38"/>
  <c r="Z25" i="38"/>
  <c r="Y25" i="38"/>
  <c r="X25" i="38"/>
  <c r="W25" i="38"/>
  <c r="V25" i="38"/>
  <c r="U25" i="38"/>
  <c r="T25" i="38"/>
  <c r="S25" i="38"/>
  <c r="R25" i="38"/>
  <c r="Q25" i="38"/>
  <c r="P25" i="38"/>
  <c r="O25" i="38"/>
  <c r="AF23" i="38"/>
  <c r="AE23" i="38"/>
  <c r="AD23" i="38"/>
  <c r="AC23" i="38"/>
  <c r="AB23" i="38"/>
  <c r="AA23" i="38"/>
  <c r="Z23" i="38"/>
  <c r="Y23" i="38"/>
  <c r="X23" i="38"/>
  <c r="W23" i="38"/>
  <c r="V23" i="38"/>
  <c r="U23" i="38"/>
  <c r="T23" i="38"/>
  <c r="S23" i="38"/>
  <c r="R23" i="38"/>
  <c r="Q23" i="38"/>
  <c r="P23" i="38"/>
  <c r="O23" i="38"/>
  <c r="AL22" i="38"/>
  <c r="AK22" i="38"/>
  <c r="AJ22" i="38"/>
  <c r="AI22" i="38"/>
  <c r="AH22" i="38"/>
  <c r="AG22" i="38"/>
  <c r="AF22" i="38"/>
  <c r="AE22" i="38"/>
  <c r="AD22" i="38"/>
  <c r="AC22" i="38"/>
  <c r="AB22" i="38"/>
  <c r="AA22" i="38"/>
  <c r="Z22" i="38"/>
  <c r="Y22" i="38"/>
  <c r="X22" i="38"/>
  <c r="W22" i="38"/>
  <c r="V22" i="38"/>
  <c r="U22" i="38"/>
  <c r="T22" i="38"/>
  <c r="S22" i="38"/>
  <c r="R22" i="38"/>
  <c r="Q22" i="38"/>
  <c r="P22" i="38"/>
  <c r="O22" i="38"/>
  <c r="K38" i="38"/>
  <c r="J38" i="38"/>
  <c r="I38" i="38"/>
  <c r="H38" i="38"/>
  <c r="G38" i="38"/>
  <c r="F38" i="38"/>
  <c r="E38" i="38"/>
  <c r="D38" i="38"/>
  <c r="K37" i="38"/>
  <c r="J37" i="38"/>
  <c r="I37" i="38"/>
  <c r="H37" i="38"/>
  <c r="G37" i="38"/>
  <c r="F37" i="38"/>
  <c r="E37" i="38"/>
  <c r="D37" i="38"/>
  <c r="K36" i="38"/>
  <c r="J36" i="38"/>
  <c r="I36" i="38"/>
  <c r="H36" i="38"/>
  <c r="G36" i="38"/>
  <c r="F36" i="38"/>
  <c r="E36" i="38"/>
  <c r="D36" i="38"/>
  <c r="K33" i="38"/>
  <c r="J33" i="38"/>
  <c r="I33" i="38"/>
  <c r="H33" i="38"/>
  <c r="G33" i="38"/>
  <c r="F33" i="38"/>
  <c r="E33" i="38"/>
  <c r="D33" i="38"/>
  <c r="K32" i="38"/>
  <c r="J32" i="38"/>
  <c r="I32" i="38"/>
  <c r="H32" i="38"/>
  <c r="G32" i="38"/>
  <c r="F32" i="38"/>
  <c r="E32" i="38"/>
  <c r="D32" i="38"/>
  <c r="K31" i="38"/>
  <c r="J31" i="38"/>
  <c r="I31" i="38"/>
  <c r="H31" i="38"/>
  <c r="G31" i="38"/>
  <c r="F31" i="38"/>
  <c r="E31" i="38"/>
  <c r="D31" i="38"/>
  <c r="K30" i="38"/>
  <c r="J30" i="38"/>
  <c r="I30" i="38"/>
  <c r="H30" i="38"/>
  <c r="G30" i="38"/>
  <c r="F30" i="38"/>
  <c r="E30" i="38"/>
  <c r="D30" i="38"/>
  <c r="K29" i="38"/>
  <c r="J29" i="38"/>
  <c r="I29" i="38"/>
  <c r="H29" i="38"/>
  <c r="G29" i="38"/>
  <c r="F29" i="38"/>
  <c r="E29" i="38"/>
  <c r="D29" i="38"/>
  <c r="K28" i="38"/>
  <c r="J28" i="38"/>
  <c r="I28" i="38"/>
  <c r="H28" i="38"/>
  <c r="G28" i="38"/>
  <c r="F28" i="38"/>
  <c r="E28" i="38"/>
  <c r="D28" i="38"/>
  <c r="K25" i="38"/>
  <c r="J25" i="38"/>
  <c r="I25" i="38"/>
  <c r="H25" i="38"/>
  <c r="G25" i="38"/>
  <c r="F25" i="38"/>
  <c r="E25" i="38"/>
  <c r="D25" i="38"/>
  <c r="I23" i="38"/>
  <c r="H23" i="38"/>
  <c r="G23" i="38"/>
  <c r="F23" i="38"/>
  <c r="E23" i="38"/>
  <c r="D23" i="38"/>
  <c r="K22" i="38"/>
  <c r="J22" i="38"/>
  <c r="I22" i="38"/>
  <c r="H22" i="38"/>
  <c r="G22" i="38"/>
  <c r="F22" i="38"/>
  <c r="E22" i="38"/>
  <c r="D22" i="38"/>
  <c r="K16" i="38"/>
  <c r="J16" i="38"/>
  <c r="I16" i="38"/>
  <c r="H16" i="38"/>
  <c r="G16" i="38"/>
  <c r="F16" i="38"/>
  <c r="E16" i="38"/>
  <c r="D16" i="38"/>
  <c r="K15" i="38"/>
  <c r="J15" i="38"/>
  <c r="I15" i="38"/>
  <c r="H15" i="38"/>
  <c r="G15" i="38"/>
  <c r="F15" i="38"/>
  <c r="E15" i="38"/>
  <c r="D15" i="38"/>
  <c r="K14" i="38"/>
  <c r="J14" i="38"/>
  <c r="I14" i="38"/>
  <c r="H14" i="38"/>
  <c r="G14" i="38"/>
  <c r="F14" i="38"/>
  <c r="E14" i="38"/>
  <c r="D14" i="38"/>
  <c r="AL16" i="38"/>
  <c r="AK16" i="38"/>
  <c r="AJ16" i="38"/>
  <c r="AI16" i="38"/>
  <c r="AH16" i="38"/>
  <c r="AG16" i="38"/>
  <c r="AF16" i="38"/>
  <c r="AE16" i="38"/>
  <c r="AD16" i="38"/>
  <c r="AC16" i="38"/>
  <c r="AB16" i="38"/>
  <c r="AA16" i="38"/>
  <c r="Z16" i="38"/>
  <c r="Y16" i="38"/>
  <c r="X16" i="38"/>
  <c r="W16" i="38"/>
  <c r="V16" i="38"/>
  <c r="U16" i="38"/>
  <c r="T16" i="38"/>
  <c r="S16" i="38"/>
  <c r="R16" i="38"/>
  <c r="Q16" i="38"/>
  <c r="P16" i="38"/>
  <c r="O16" i="38"/>
  <c r="AL15" i="38"/>
  <c r="AK15" i="38"/>
  <c r="AJ15" i="38"/>
  <c r="AI15" i="38"/>
  <c r="AH15" i="38"/>
  <c r="AG15" i="38"/>
  <c r="AF15" i="38"/>
  <c r="AE15" i="38"/>
  <c r="AD15" i="38"/>
  <c r="AC15" i="38"/>
  <c r="AB15" i="38"/>
  <c r="AA15" i="38"/>
  <c r="Z15" i="38"/>
  <c r="Y15" i="38"/>
  <c r="X15" i="38"/>
  <c r="W15" i="38"/>
  <c r="V15" i="38"/>
  <c r="U15" i="38"/>
  <c r="T15" i="38"/>
  <c r="S15" i="38"/>
  <c r="R15" i="38"/>
  <c r="Q15" i="38"/>
  <c r="P15" i="38"/>
  <c r="O15" i="38"/>
  <c r="AL14" i="38"/>
  <c r="AK14" i="38"/>
  <c r="AJ14" i="38"/>
  <c r="AI14" i="38"/>
  <c r="AH14" i="38"/>
  <c r="AG14" i="38"/>
  <c r="AF14" i="38"/>
  <c r="AE14" i="38"/>
  <c r="AD14" i="38"/>
  <c r="AC14" i="38"/>
  <c r="AB14" i="38"/>
  <c r="AA14" i="38"/>
  <c r="Z14" i="38"/>
  <c r="Y14" i="38"/>
  <c r="X14" i="38"/>
  <c r="W14" i="38"/>
  <c r="V14" i="38"/>
  <c r="U14" i="38"/>
  <c r="T14" i="38"/>
  <c r="S14" i="38"/>
  <c r="R14" i="38"/>
  <c r="Q14" i="38"/>
  <c r="P14" i="38"/>
  <c r="O14" i="38"/>
  <c r="AL13" i="38"/>
  <c r="AK13" i="38"/>
  <c r="AJ13" i="38"/>
  <c r="AI13" i="38"/>
  <c r="AH13" i="38"/>
  <c r="AG13" i="38"/>
  <c r="AF13" i="38"/>
  <c r="AE13" i="38"/>
  <c r="AD13" i="38"/>
  <c r="AC13" i="38"/>
  <c r="AB13" i="38"/>
  <c r="AA13" i="38"/>
  <c r="Z13" i="38"/>
  <c r="Y13" i="38"/>
  <c r="X13" i="38"/>
  <c r="W13" i="38"/>
  <c r="V13" i="38"/>
  <c r="U13" i="38"/>
  <c r="T13" i="38"/>
  <c r="S13" i="38"/>
  <c r="R13" i="38"/>
  <c r="Q13" i="38"/>
  <c r="P13" i="38"/>
  <c r="O13" i="38"/>
  <c r="AL10" i="38"/>
  <c r="AK10" i="38"/>
  <c r="AJ10" i="38"/>
  <c r="AI10" i="38"/>
  <c r="AH10" i="38"/>
  <c r="AG10" i="38"/>
  <c r="AF10" i="38"/>
  <c r="AE10" i="38"/>
  <c r="AD10" i="38"/>
  <c r="AC10" i="38"/>
  <c r="AB10" i="38"/>
  <c r="AA10" i="38"/>
  <c r="Z10" i="38"/>
  <c r="Y10" i="38"/>
  <c r="X10" i="38"/>
  <c r="W10" i="38"/>
  <c r="V10" i="38"/>
  <c r="U10" i="38"/>
  <c r="T10" i="38"/>
  <c r="S10" i="38"/>
  <c r="R10" i="38"/>
  <c r="Q10" i="38"/>
  <c r="P10" i="38"/>
  <c r="O10" i="38"/>
  <c r="AL9" i="38"/>
  <c r="AK9" i="38"/>
  <c r="AJ9" i="38"/>
  <c r="AI9" i="38"/>
  <c r="AH9" i="38"/>
  <c r="AG9" i="38"/>
  <c r="AF9" i="38"/>
  <c r="AE9" i="38"/>
  <c r="AD9" i="38"/>
  <c r="AC9" i="38"/>
  <c r="AB9" i="38"/>
  <c r="AA9" i="38"/>
  <c r="Z9" i="38"/>
  <c r="Y9" i="38"/>
  <c r="X9" i="38"/>
  <c r="W9" i="38"/>
  <c r="V9" i="38"/>
  <c r="U9" i="38"/>
  <c r="T9" i="38"/>
  <c r="S9" i="38"/>
  <c r="R9" i="38"/>
  <c r="Q9" i="38"/>
  <c r="P9" i="38"/>
  <c r="O9" i="38"/>
  <c r="AL8" i="38"/>
  <c r="AK8" i="38"/>
  <c r="AJ8" i="38"/>
  <c r="AI8" i="38"/>
  <c r="AH8" i="38"/>
  <c r="AG8" i="38"/>
  <c r="AF8" i="38"/>
  <c r="AE8" i="38"/>
  <c r="AD8" i="38"/>
  <c r="AC8" i="38"/>
  <c r="AB8" i="38"/>
  <c r="AA8" i="38"/>
  <c r="Z8" i="38"/>
  <c r="Y8" i="38"/>
  <c r="X8" i="38"/>
  <c r="W8" i="38"/>
  <c r="V8" i="38"/>
  <c r="U8" i="38"/>
  <c r="T8" i="38"/>
  <c r="S8" i="38"/>
  <c r="R8" i="38"/>
  <c r="Q8" i="38"/>
  <c r="P8" i="38"/>
  <c r="O8" i="38"/>
  <c r="AL7" i="38"/>
  <c r="AK7" i="38"/>
  <c r="AJ7" i="38"/>
  <c r="AI7" i="38"/>
  <c r="AH7" i="38"/>
  <c r="AG7" i="38"/>
  <c r="AF7" i="38"/>
  <c r="AE7" i="38"/>
  <c r="AD7" i="38"/>
  <c r="AC7" i="38"/>
  <c r="AB7" i="38"/>
  <c r="AA7" i="38"/>
  <c r="Z7" i="38"/>
  <c r="Y7" i="38"/>
  <c r="X7" i="38"/>
  <c r="W7" i="38"/>
  <c r="V7" i="38"/>
  <c r="U7" i="38"/>
  <c r="T7" i="38"/>
  <c r="S7" i="38"/>
  <c r="R7" i="38"/>
  <c r="Q7" i="38"/>
  <c r="P7" i="38"/>
  <c r="O7" i="38"/>
  <c r="AL6" i="38"/>
  <c r="AK6" i="38"/>
  <c r="AJ6" i="38"/>
  <c r="AI6" i="38"/>
  <c r="AH6" i="38"/>
  <c r="AG6" i="38"/>
  <c r="AF6" i="38"/>
  <c r="AE6" i="38"/>
  <c r="AD6" i="38"/>
  <c r="AC6" i="38"/>
  <c r="AB6" i="38"/>
  <c r="AA6" i="38"/>
  <c r="Z6" i="38"/>
  <c r="Y6" i="38"/>
  <c r="X6" i="38"/>
  <c r="W6" i="38"/>
  <c r="V6" i="38"/>
  <c r="U6" i="38"/>
  <c r="T6" i="38"/>
  <c r="S6" i="38"/>
  <c r="R6" i="38"/>
  <c r="Q6" i="38"/>
  <c r="P6" i="38"/>
  <c r="O6" i="38"/>
  <c r="AL5" i="38"/>
  <c r="AK5" i="38"/>
  <c r="AJ5" i="38"/>
  <c r="AI5" i="38"/>
  <c r="AH5" i="38"/>
  <c r="AG5" i="38"/>
  <c r="AF5" i="38"/>
  <c r="AE5" i="38"/>
  <c r="AD5" i="38"/>
  <c r="AC5" i="38"/>
  <c r="AB5" i="38"/>
  <c r="AA5" i="38"/>
  <c r="Z5" i="38"/>
  <c r="Y5" i="38"/>
  <c r="X5" i="38"/>
  <c r="W5" i="38"/>
  <c r="V5" i="38"/>
  <c r="U5" i="38"/>
  <c r="T5" i="38"/>
  <c r="S5" i="38"/>
  <c r="R5" i="38"/>
  <c r="Q5" i="38"/>
  <c r="P5" i="38"/>
  <c r="O5" i="38"/>
  <c r="K10" i="38"/>
  <c r="J10" i="38"/>
  <c r="I10" i="38"/>
  <c r="H10" i="38"/>
  <c r="G10" i="38"/>
  <c r="F10" i="38"/>
  <c r="E10" i="38"/>
  <c r="D10" i="38"/>
  <c r="K9" i="38"/>
  <c r="J9" i="38"/>
  <c r="I9" i="38"/>
  <c r="H9" i="38"/>
  <c r="G9" i="38"/>
  <c r="F9" i="38"/>
  <c r="E9" i="38"/>
  <c r="D9" i="38"/>
  <c r="K8" i="38"/>
  <c r="J8" i="38"/>
  <c r="I8" i="38"/>
  <c r="H8" i="38"/>
  <c r="G8" i="38"/>
  <c r="F8" i="38"/>
  <c r="E8" i="38"/>
  <c r="D8" i="38"/>
  <c r="K7" i="38"/>
  <c r="J7" i="38"/>
  <c r="I7" i="38"/>
  <c r="H7" i="38"/>
  <c r="G7" i="38"/>
  <c r="F7" i="38"/>
  <c r="E7" i="38"/>
  <c r="D7" i="38"/>
  <c r="K6" i="38"/>
  <c r="J6" i="38"/>
  <c r="I6" i="38"/>
  <c r="H6" i="38"/>
  <c r="G6" i="38"/>
  <c r="F6" i="38"/>
  <c r="E6" i="38"/>
  <c r="D6" i="38"/>
  <c r="K5" i="38"/>
  <c r="J5" i="38"/>
  <c r="I5" i="38"/>
  <c r="H5" i="38"/>
  <c r="G5" i="38"/>
  <c r="F5" i="38"/>
  <c r="E5" i="38"/>
  <c r="D5" i="38"/>
  <c r="AL12" i="44"/>
  <c r="J9" i="43"/>
  <c r="K9" i="43"/>
  <c r="S9" i="43"/>
  <c r="AV12" i="44"/>
  <c r="M12" i="44"/>
  <c r="K34" i="28"/>
  <c r="K23" i="28"/>
  <c r="K17" i="28"/>
  <c r="AF9" i="29"/>
  <c r="AG9" i="29"/>
  <c r="AH9" i="29"/>
  <c r="AI9" i="29"/>
  <c r="AJ9" i="29"/>
  <c r="AK9" i="29"/>
  <c r="AE9" i="29"/>
  <c r="AD57" i="29"/>
  <c r="AC57" i="29"/>
  <c r="AB57" i="29"/>
  <c r="AA57" i="29"/>
  <c r="Z57" i="29"/>
  <c r="Y57" i="29"/>
  <c r="X57" i="29"/>
  <c r="W57" i="29"/>
  <c r="V57" i="29"/>
  <c r="U57" i="29"/>
  <c r="T57" i="29"/>
  <c r="S57" i="29"/>
  <c r="R57" i="29"/>
  <c r="Q57" i="29"/>
  <c r="P57" i="29"/>
  <c r="O57" i="29"/>
  <c r="N57" i="29"/>
  <c r="M57" i="29"/>
  <c r="AD56" i="29"/>
  <c r="AC56" i="29"/>
  <c r="AB56" i="29"/>
  <c r="AA56" i="29"/>
  <c r="Z56" i="29"/>
  <c r="Y56" i="29"/>
  <c r="X56" i="29"/>
  <c r="W56" i="29"/>
  <c r="V56" i="29"/>
  <c r="U56" i="29"/>
  <c r="T56" i="29"/>
  <c r="S56" i="29"/>
  <c r="R56" i="29"/>
  <c r="Q56" i="29"/>
  <c r="P56" i="29"/>
  <c r="O56" i="29"/>
  <c r="N56" i="29"/>
  <c r="M56"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AD54" i="29"/>
  <c r="AC54" i="29"/>
  <c r="AB54" i="29"/>
  <c r="AA54" i="29"/>
  <c r="Z54" i="29"/>
  <c r="Y54" i="29"/>
  <c r="X54" i="29"/>
  <c r="W54" i="29"/>
  <c r="V54" i="29"/>
  <c r="U54" i="29"/>
  <c r="T54" i="29"/>
  <c r="S54" i="29"/>
  <c r="R54" i="29"/>
  <c r="Q54" i="29"/>
  <c r="P54" i="29"/>
  <c r="O54" i="29"/>
  <c r="N54" i="29"/>
  <c r="M54" i="29"/>
  <c r="AD53" i="29"/>
  <c r="AC53" i="29"/>
  <c r="AB53" i="29"/>
  <c r="AA53" i="29"/>
  <c r="Z53" i="29"/>
  <c r="Y53" i="29"/>
  <c r="X53" i="29"/>
  <c r="W53" i="29"/>
  <c r="V53" i="29"/>
  <c r="U53" i="29"/>
  <c r="T53" i="29"/>
  <c r="S53" i="29"/>
  <c r="R53" i="29"/>
  <c r="Q53" i="29"/>
  <c r="P53" i="29"/>
  <c r="O53" i="29"/>
  <c r="N53" i="29"/>
  <c r="M53" i="29"/>
  <c r="AD52" i="29"/>
  <c r="AC52" i="29"/>
  <c r="AB52" i="29"/>
  <c r="AA52" i="29"/>
  <c r="Z52" i="29"/>
  <c r="Y52" i="29"/>
  <c r="X52" i="29"/>
  <c r="W52" i="29"/>
  <c r="V52" i="29"/>
  <c r="U52" i="29"/>
  <c r="T52" i="29"/>
  <c r="S52" i="29"/>
  <c r="R52" i="29"/>
  <c r="Q52" i="29"/>
  <c r="P52" i="29"/>
  <c r="O52" i="29"/>
  <c r="N52" i="29"/>
  <c r="M52" i="29"/>
  <c r="AD51" i="29"/>
  <c r="AC51" i="29"/>
  <c r="AB51" i="29"/>
  <c r="AA51" i="29"/>
  <c r="Z51" i="29"/>
  <c r="Y51" i="29"/>
  <c r="X51" i="29"/>
  <c r="W51" i="29"/>
  <c r="V51" i="29"/>
  <c r="U51" i="29"/>
  <c r="T51" i="29"/>
  <c r="S51" i="29"/>
  <c r="R51" i="29"/>
  <c r="Q51" i="29"/>
  <c r="P51" i="29"/>
  <c r="O51" i="29"/>
  <c r="N51" i="29"/>
  <c r="M51" i="29"/>
  <c r="AD50" i="29"/>
  <c r="AC50" i="29"/>
  <c r="AB50" i="29"/>
  <c r="AA50" i="29"/>
  <c r="Z50" i="29"/>
  <c r="Y50" i="29"/>
  <c r="X50" i="29"/>
  <c r="W50" i="29"/>
  <c r="V50" i="29"/>
  <c r="U50" i="29"/>
  <c r="T50" i="29"/>
  <c r="S50" i="29"/>
  <c r="R50" i="29"/>
  <c r="Q50" i="29"/>
  <c r="P50" i="29"/>
  <c r="O50" i="29"/>
  <c r="N50" i="29"/>
  <c r="M50" i="29"/>
  <c r="AD49" i="29"/>
  <c r="AC49" i="29"/>
  <c r="AB49" i="29"/>
  <c r="AA49" i="29"/>
  <c r="Z49" i="29"/>
  <c r="Y49" i="29"/>
  <c r="X49" i="29"/>
  <c r="W49" i="29"/>
  <c r="V49" i="29"/>
  <c r="U49" i="29"/>
  <c r="T49" i="29"/>
  <c r="S49" i="29"/>
  <c r="R49" i="29"/>
  <c r="Q49" i="29"/>
  <c r="P49" i="29"/>
  <c r="O49" i="29"/>
  <c r="N49" i="29"/>
  <c r="M49" i="29"/>
  <c r="AD48" i="29"/>
  <c r="AC48" i="29"/>
  <c r="AB48" i="29"/>
  <c r="AA48" i="29"/>
  <c r="Z48" i="29"/>
  <c r="Y48" i="29"/>
  <c r="X48" i="29"/>
  <c r="W48" i="29"/>
  <c r="V48" i="29"/>
  <c r="U48" i="29"/>
  <c r="T48" i="29"/>
  <c r="S48" i="29"/>
  <c r="R48" i="29"/>
  <c r="Q48" i="29"/>
  <c r="P48" i="29"/>
  <c r="O48" i="29"/>
  <c r="N48" i="29"/>
  <c r="M48" i="29"/>
  <c r="AD47" i="29"/>
  <c r="AC47" i="29"/>
  <c r="AB47" i="29"/>
  <c r="AA47" i="29"/>
  <c r="Z47" i="29"/>
  <c r="Y47" i="29"/>
  <c r="X47" i="29"/>
  <c r="W47" i="29"/>
  <c r="V47" i="29"/>
  <c r="U47" i="29"/>
  <c r="T47" i="29"/>
  <c r="S47" i="29"/>
  <c r="R47" i="29"/>
  <c r="Q47" i="29"/>
  <c r="P47" i="29"/>
  <c r="O47" i="29"/>
  <c r="N47" i="29"/>
  <c r="M47" i="29"/>
  <c r="AD46" i="29"/>
  <c r="AC46" i="29"/>
  <c r="AB46" i="29"/>
  <c r="AA46" i="29"/>
  <c r="Z46" i="29"/>
  <c r="Y46" i="29"/>
  <c r="X46" i="29"/>
  <c r="W46" i="29"/>
  <c r="V46" i="29"/>
  <c r="U46" i="29"/>
  <c r="T46" i="29"/>
  <c r="S46" i="29"/>
  <c r="R46" i="29"/>
  <c r="Q46" i="29"/>
  <c r="P46" i="29"/>
  <c r="O46" i="29"/>
  <c r="N46" i="29"/>
  <c r="M46" i="29"/>
  <c r="AD45" i="29"/>
  <c r="AC45" i="29"/>
  <c r="AB45" i="29"/>
  <c r="AA45" i="29"/>
  <c r="Z45" i="29"/>
  <c r="Y45" i="29"/>
  <c r="X45" i="29"/>
  <c r="W45" i="29"/>
  <c r="V45" i="29"/>
  <c r="U45" i="29"/>
  <c r="T45" i="29"/>
  <c r="S45" i="29"/>
  <c r="R45" i="29"/>
  <c r="Q45" i="29"/>
  <c r="P45" i="29"/>
  <c r="O45" i="29"/>
  <c r="N45" i="29"/>
  <c r="M45" i="29"/>
  <c r="AD44" i="29"/>
  <c r="AC44" i="29"/>
  <c r="AB44" i="29"/>
  <c r="AA44" i="29"/>
  <c r="Z44" i="29"/>
  <c r="Y44" i="29"/>
  <c r="X44" i="29"/>
  <c r="W44" i="29"/>
  <c r="V44" i="29"/>
  <c r="U44" i="29"/>
  <c r="T44" i="29"/>
  <c r="S44" i="29"/>
  <c r="R44" i="29"/>
  <c r="Q44" i="29"/>
  <c r="P44" i="29"/>
  <c r="O44" i="29"/>
  <c r="N44" i="29"/>
  <c r="M44" i="29"/>
  <c r="AD43" i="29"/>
  <c r="AC43" i="29"/>
  <c r="AB43" i="29"/>
  <c r="AA43" i="29"/>
  <c r="Z43" i="29"/>
  <c r="Y43" i="29"/>
  <c r="X43" i="29"/>
  <c r="W43" i="29"/>
  <c r="V43" i="29"/>
  <c r="U43" i="29"/>
  <c r="T43" i="29"/>
  <c r="S43" i="29"/>
  <c r="R43" i="29"/>
  <c r="Q43" i="29"/>
  <c r="P43" i="29"/>
  <c r="O43" i="29"/>
  <c r="N43" i="29"/>
  <c r="M43" i="29"/>
  <c r="AD42" i="29"/>
  <c r="AC42" i="29"/>
  <c r="AB42" i="29"/>
  <c r="AA42" i="29"/>
  <c r="Z42" i="29"/>
  <c r="Y42" i="29"/>
  <c r="X42" i="29"/>
  <c r="W42" i="29"/>
  <c r="V42" i="29"/>
  <c r="U42" i="29"/>
  <c r="T42" i="29"/>
  <c r="S42" i="29"/>
  <c r="R42" i="29"/>
  <c r="Q42" i="29"/>
  <c r="P42" i="29"/>
  <c r="O42" i="29"/>
  <c r="N42" i="29"/>
  <c r="M42" i="29"/>
  <c r="AK41" i="29"/>
  <c r="AJ41" i="29"/>
  <c r="AI41" i="29"/>
  <c r="AH41" i="29"/>
  <c r="AG41" i="29"/>
  <c r="AF41" i="29"/>
  <c r="AE41" i="29"/>
  <c r="AD41" i="29"/>
  <c r="AC41" i="29"/>
  <c r="AB41" i="29"/>
  <c r="AA41" i="29"/>
  <c r="Z41" i="29"/>
  <c r="Y41" i="29"/>
  <c r="X41" i="29"/>
  <c r="W41" i="29"/>
  <c r="V41" i="29"/>
  <c r="U41" i="29"/>
  <c r="T41" i="29"/>
  <c r="S41" i="29"/>
  <c r="R41" i="29"/>
  <c r="Q41" i="29"/>
  <c r="P41" i="29"/>
  <c r="O41" i="29"/>
  <c r="N41" i="29"/>
  <c r="M41"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AK39" i="29"/>
  <c r="AJ39" i="29"/>
  <c r="AI39" i="29"/>
  <c r="AH39" i="29"/>
  <c r="AG39" i="29"/>
  <c r="AF39" i="29"/>
  <c r="AE39" i="29"/>
  <c r="AD39" i="29"/>
  <c r="AC39" i="29"/>
  <c r="AB39" i="29"/>
  <c r="AA39" i="29"/>
  <c r="Z39" i="29"/>
  <c r="Y39" i="29"/>
  <c r="X39" i="29"/>
  <c r="W39" i="29"/>
  <c r="V39" i="29"/>
  <c r="U39" i="29"/>
  <c r="T39" i="29"/>
  <c r="S39" i="29"/>
  <c r="R39" i="29"/>
  <c r="Q39" i="29"/>
  <c r="P39" i="29"/>
  <c r="O39" i="29"/>
  <c r="N39" i="29"/>
  <c r="M39" i="29"/>
  <c r="AK38" i="29"/>
  <c r="AJ38" i="29"/>
  <c r="AI38" i="29"/>
  <c r="AH38" i="29"/>
  <c r="AG38" i="29"/>
  <c r="AF38" i="29"/>
  <c r="AE38" i="29"/>
  <c r="AD38" i="29"/>
  <c r="AC38" i="29"/>
  <c r="AB38" i="29"/>
  <c r="AA38" i="29"/>
  <c r="Z38" i="29"/>
  <c r="Y38" i="29"/>
  <c r="X38" i="29"/>
  <c r="W38" i="29"/>
  <c r="V38" i="29"/>
  <c r="U38" i="29"/>
  <c r="T38" i="29"/>
  <c r="S38" i="29"/>
  <c r="R38" i="29"/>
  <c r="Q38" i="29"/>
  <c r="P38" i="29"/>
  <c r="O38" i="29"/>
  <c r="N38" i="29"/>
  <c r="M38" i="29"/>
  <c r="AK37" i="29"/>
  <c r="AJ37" i="29"/>
  <c r="AI37" i="29"/>
  <c r="AH37" i="29"/>
  <c r="AG37" i="29"/>
  <c r="AF37" i="29"/>
  <c r="AE37" i="29"/>
  <c r="AD37" i="29"/>
  <c r="AC37" i="29"/>
  <c r="AB37" i="29"/>
  <c r="AA37" i="29"/>
  <c r="Z37" i="29"/>
  <c r="Y37" i="29"/>
  <c r="X37" i="29"/>
  <c r="W37" i="29"/>
  <c r="V37" i="29"/>
  <c r="U37" i="29"/>
  <c r="T37" i="29"/>
  <c r="S37" i="29"/>
  <c r="R37" i="29"/>
  <c r="Q37" i="29"/>
  <c r="P37" i="29"/>
  <c r="O37" i="29"/>
  <c r="N37" i="29"/>
  <c r="M37" i="29"/>
  <c r="AD36" i="29"/>
  <c r="AC36" i="29"/>
  <c r="AB36" i="29"/>
  <c r="AA36" i="29"/>
  <c r="Z36" i="29"/>
  <c r="Y36" i="29"/>
  <c r="X36" i="29"/>
  <c r="W36" i="29"/>
  <c r="V36" i="29"/>
  <c r="U36" i="29"/>
  <c r="T36" i="29"/>
  <c r="S36" i="29"/>
  <c r="R36" i="29"/>
  <c r="Q36" i="29"/>
  <c r="P36" i="29"/>
  <c r="O36" i="29"/>
  <c r="N36" i="29"/>
  <c r="M36" i="29"/>
  <c r="AK35" i="29"/>
  <c r="AJ35" i="29"/>
  <c r="AI35" i="29"/>
  <c r="AH35" i="29"/>
  <c r="AG35" i="29"/>
  <c r="AF35" i="29"/>
  <c r="AE35" i="29"/>
  <c r="AD35" i="29"/>
  <c r="AC35" i="29"/>
  <c r="AB35" i="29"/>
  <c r="AA35" i="29"/>
  <c r="Z35" i="29"/>
  <c r="Y35" i="29"/>
  <c r="X35" i="29"/>
  <c r="W35" i="29"/>
  <c r="V35" i="29"/>
  <c r="U35" i="29"/>
  <c r="T35" i="29"/>
  <c r="S35" i="29"/>
  <c r="R35" i="29"/>
  <c r="Q35" i="29"/>
  <c r="P35" i="29"/>
  <c r="O35" i="29"/>
  <c r="N35" i="29"/>
  <c r="M35" i="29"/>
  <c r="AK34" i="29"/>
  <c r="AJ34" i="29"/>
  <c r="AI34" i="29"/>
  <c r="AH34" i="29"/>
  <c r="AG34" i="29"/>
  <c r="AF34" i="29"/>
  <c r="AE34" i="29"/>
  <c r="AD34" i="29"/>
  <c r="AC34" i="29"/>
  <c r="AB34" i="29"/>
  <c r="AA34" i="29"/>
  <c r="Z34" i="29"/>
  <c r="Y34" i="29"/>
  <c r="X34" i="29"/>
  <c r="W34" i="29"/>
  <c r="V34" i="29"/>
  <c r="U34" i="29"/>
  <c r="T34" i="29"/>
  <c r="S34" i="29"/>
  <c r="R34" i="29"/>
  <c r="Q34" i="29"/>
  <c r="P34" i="29"/>
  <c r="O34" i="29"/>
  <c r="N34" i="29"/>
  <c r="M34" i="29"/>
  <c r="AK33"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AK32" i="29"/>
  <c r="AJ32" i="29"/>
  <c r="AI32" i="29"/>
  <c r="AH32" i="29"/>
  <c r="AG32" i="29"/>
  <c r="AF32" i="29"/>
  <c r="AE32" i="29"/>
  <c r="AD32" i="29"/>
  <c r="AC32" i="29"/>
  <c r="AB32" i="29"/>
  <c r="AA32" i="29"/>
  <c r="Z32" i="29"/>
  <c r="Y32" i="29"/>
  <c r="X32" i="29"/>
  <c r="W32" i="29"/>
  <c r="V32" i="29"/>
  <c r="U32" i="29"/>
  <c r="T32" i="29"/>
  <c r="S32" i="29"/>
  <c r="R32" i="29"/>
  <c r="Q32" i="29"/>
  <c r="P32" i="29"/>
  <c r="O32" i="29"/>
  <c r="N32" i="29"/>
  <c r="M32" i="29"/>
  <c r="AK31" i="29"/>
  <c r="AJ31" i="29"/>
  <c r="AI31" i="29"/>
  <c r="AH31" i="29"/>
  <c r="AG31" i="29"/>
  <c r="AF31" i="29"/>
  <c r="AE31" i="29"/>
  <c r="AD31" i="29"/>
  <c r="AC31" i="29"/>
  <c r="AB31" i="29"/>
  <c r="AA31" i="29"/>
  <c r="Z31" i="29"/>
  <c r="Y31" i="29"/>
  <c r="X31" i="29"/>
  <c r="W31" i="29"/>
  <c r="V31" i="29"/>
  <c r="U31" i="29"/>
  <c r="T31" i="29"/>
  <c r="S31" i="29"/>
  <c r="R31" i="29"/>
  <c r="Q31" i="29"/>
  <c r="P31" i="29"/>
  <c r="O31" i="29"/>
  <c r="N31" i="29"/>
  <c r="M31" i="29"/>
  <c r="AD30" i="29"/>
  <c r="AC30" i="29"/>
  <c r="AB30" i="29"/>
  <c r="AA30" i="29"/>
  <c r="Z30" i="29"/>
  <c r="Y30" i="29"/>
  <c r="X30" i="29"/>
  <c r="W30" i="29"/>
  <c r="V30" i="29"/>
  <c r="U30" i="29"/>
  <c r="T30" i="29"/>
  <c r="S30" i="29"/>
  <c r="R30" i="29"/>
  <c r="Q30" i="29"/>
  <c r="P30" i="29"/>
  <c r="O30" i="29"/>
  <c r="N30" i="29"/>
  <c r="M30" i="29"/>
  <c r="AD29" i="29"/>
  <c r="AC29" i="29"/>
  <c r="AB29" i="29"/>
  <c r="AA29" i="29"/>
  <c r="Z29" i="29"/>
  <c r="Y29" i="29"/>
  <c r="X29" i="29"/>
  <c r="W29" i="29"/>
  <c r="V29" i="29"/>
  <c r="U29" i="29"/>
  <c r="T29" i="29"/>
  <c r="S29" i="29"/>
  <c r="R29" i="29"/>
  <c r="Q29" i="29"/>
  <c r="P29" i="29"/>
  <c r="O29" i="29"/>
  <c r="N29" i="29"/>
  <c r="M29" i="29"/>
  <c r="AD28" i="29"/>
  <c r="AC28" i="29"/>
  <c r="AB28" i="29"/>
  <c r="AA28" i="29"/>
  <c r="Z28" i="29"/>
  <c r="Y28" i="29"/>
  <c r="X28" i="29"/>
  <c r="W28" i="29"/>
  <c r="V28" i="29"/>
  <c r="U28" i="29"/>
  <c r="T28" i="29"/>
  <c r="S28" i="29"/>
  <c r="R28" i="29"/>
  <c r="Q28" i="29"/>
  <c r="P28" i="29"/>
  <c r="O28" i="29"/>
  <c r="N28" i="29"/>
  <c r="M28" i="29"/>
  <c r="AD27" i="29"/>
  <c r="AC27" i="29"/>
  <c r="AB27" i="29"/>
  <c r="AA27" i="29"/>
  <c r="Z27" i="29"/>
  <c r="Y27" i="29"/>
  <c r="X27" i="29"/>
  <c r="W27" i="29"/>
  <c r="V27" i="29"/>
  <c r="U27" i="29"/>
  <c r="T27" i="29"/>
  <c r="S27" i="29"/>
  <c r="R27" i="29"/>
  <c r="Q27" i="29"/>
  <c r="P27" i="29"/>
  <c r="O27" i="29"/>
  <c r="N27" i="29"/>
  <c r="M27" i="29"/>
  <c r="AD26" i="29"/>
  <c r="AC26" i="29"/>
  <c r="AB26" i="29"/>
  <c r="AA26" i="29"/>
  <c r="Z26" i="29"/>
  <c r="Y26" i="29"/>
  <c r="X26" i="29"/>
  <c r="W26" i="29"/>
  <c r="V26" i="29"/>
  <c r="U26" i="29"/>
  <c r="T26" i="29"/>
  <c r="S26" i="29"/>
  <c r="R26" i="29"/>
  <c r="Q26" i="29"/>
  <c r="P26" i="29"/>
  <c r="O26" i="29"/>
  <c r="N26" i="29"/>
  <c r="M26" i="29"/>
  <c r="AD25" i="29"/>
  <c r="AC25" i="29"/>
  <c r="AB25" i="29"/>
  <c r="AA25" i="29"/>
  <c r="Z25" i="29"/>
  <c r="Y25" i="29"/>
  <c r="X25" i="29"/>
  <c r="W25" i="29"/>
  <c r="V25" i="29"/>
  <c r="U25" i="29"/>
  <c r="T25" i="29"/>
  <c r="S25" i="29"/>
  <c r="R25" i="29"/>
  <c r="Q25" i="29"/>
  <c r="P25" i="29"/>
  <c r="O25" i="29"/>
  <c r="N25" i="29"/>
  <c r="M25" i="29"/>
  <c r="AD24" i="29"/>
  <c r="AC24" i="29"/>
  <c r="AB24" i="29"/>
  <c r="AA24" i="29"/>
  <c r="Z24" i="29"/>
  <c r="Y24" i="29"/>
  <c r="X24" i="29"/>
  <c r="W24" i="29"/>
  <c r="V24" i="29"/>
  <c r="U24" i="29"/>
  <c r="T24" i="29"/>
  <c r="S24" i="29"/>
  <c r="R24" i="29"/>
  <c r="Q24" i="29"/>
  <c r="P24" i="29"/>
  <c r="O24" i="29"/>
  <c r="N24" i="29"/>
  <c r="M24" i="29"/>
  <c r="AD23" i="29"/>
  <c r="AC23" i="29"/>
  <c r="AB23" i="29"/>
  <c r="AA23" i="29"/>
  <c r="Z23" i="29"/>
  <c r="Y23" i="29"/>
  <c r="X23" i="29"/>
  <c r="W23" i="29"/>
  <c r="V23" i="29"/>
  <c r="U23" i="29"/>
  <c r="T23" i="29"/>
  <c r="S23" i="29"/>
  <c r="R23" i="29"/>
  <c r="Q23" i="29"/>
  <c r="P23" i="29"/>
  <c r="O23" i="29"/>
  <c r="N23" i="29"/>
  <c r="M23" i="29"/>
  <c r="AD22" i="29"/>
  <c r="AC22" i="29"/>
  <c r="AB22" i="29"/>
  <c r="AA22" i="29"/>
  <c r="Z22" i="29"/>
  <c r="Y22" i="29"/>
  <c r="X22" i="29"/>
  <c r="W22" i="29"/>
  <c r="V22" i="29"/>
  <c r="U22" i="29"/>
  <c r="T22" i="29"/>
  <c r="S22" i="29"/>
  <c r="R22" i="29"/>
  <c r="Q22" i="29"/>
  <c r="P22" i="29"/>
  <c r="O22" i="29"/>
  <c r="N22" i="29"/>
  <c r="M22" i="29"/>
  <c r="AD21" i="29"/>
  <c r="AC21" i="29"/>
  <c r="AB21" i="29"/>
  <c r="AA21" i="29"/>
  <c r="Z21" i="29"/>
  <c r="Y21" i="29"/>
  <c r="X21" i="29"/>
  <c r="W21" i="29"/>
  <c r="V21" i="29"/>
  <c r="U21" i="29"/>
  <c r="T21" i="29"/>
  <c r="S21" i="29"/>
  <c r="R21" i="29"/>
  <c r="Q21" i="29"/>
  <c r="P21" i="29"/>
  <c r="O21" i="29"/>
  <c r="N21" i="29"/>
  <c r="M21" i="29"/>
  <c r="AD20" i="29"/>
  <c r="AC20" i="29"/>
  <c r="AB20" i="29"/>
  <c r="AA20" i="29"/>
  <c r="Z20" i="29"/>
  <c r="Y20" i="29"/>
  <c r="X20" i="29"/>
  <c r="W20" i="29"/>
  <c r="V20" i="29"/>
  <c r="U20" i="29"/>
  <c r="T20" i="29"/>
  <c r="S20" i="29"/>
  <c r="R20" i="29"/>
  <c r="Q20" i="29"/>
  <c r="P20" i="29"/>
  <c r="O20" i="29"/>
  <c r="N20" i="29"/>
  <c r="M20" i="29"/>
  <c r="AD19" i="29"/>
  <c r="AC19" i="29"/>
  <c r="AB19" i="29"/>
  <c r="AA19" i="29"/>
  <c r="Z19" i="29"/>
  <c r="Y19" i="29"/>
  <c r="X19" i="29"/>
  <c r="W19" i="29"/>
  <c r="V19" i="29"/>
  <c r="U19" i="29"/>
  <c r="T19" i="29"/>
  <c r="S19" i="29"/>
  <c r="R19" i="29"/>
  <c r="Q19" i="29"/>
  <c r="P19" i="29"/>
  <c r="O19" i="29"/>
  <c r="N19" i="29"/>
  <c r="M19" i="29"/>
  <c r="AD18" i="29"/>
  <c r="AC18" i="29"/>
  <c r="AB18" i="29"/>
  <c r="AA18" i="29"/>
  <c r="Z18" i="29"/>
  <c r="Y18" i="29"/>
  <c r="X18" i="29"/>
  <c r="W18" i="29"/>
  <c r="V18" i="29"/>
  <c r="U18" i="29"/>
  <c r="T18" i="29"/>
  <c r="S18" i="29"/>
  <c r="R18" i="29"/>
  <c r="Q18" i="29"/>
  <c r="P18" i="29"/>
  <c r="O18" i="29"/>
  <c r="N18" i="29"/>
  <c r="M18" i="29"/>
  <c r="AD17" i="29"/>
  <c r="AC17" i="29"/>
  <c r="AB17" i="29"/>
  <c r="AA17" i="29"/>
  <c r="Z17" i="29"/>
  <c r="Y17" i="29"/>
  <c r="X17" i="29"/>
  <c r="W17" i="29"/>
  <c r="V17" i="29"/>
  <c r="U17" i="29"/>
  <c r="T17" i="29"/>
  <c r="S17" i="29"/>
  <c r="R17" i="29"/>
  <c r="Q17" i="29"/>
  <c r="P17" i="29"/>
  <c r="O17" i="29"/>
  <c r="N17" i="29"/>
  <c r="M17" i="29"/>
  <c r="AD16" i="29"/>
  <c r="AC16" i="29"/>
  <c r="AB16" i="29"/>
  <c r="AA16" i="29"/>
  <c r="Z16" i="29"/>
  <c r="Y16" i="29"/>
  <c r="X16" i="29"/>
  <c r="W16" i="29"/>
  <c r="V16" i="29"/>
  <c r="U16" i="29"/>
  <c r="T16" i="29"/>
  <c r="S16" i="29"/>
  <c r="R16" i="29"/>
  <c r="Q16" i="29"/>
  <c r="P16" i="29"/>
  <c r="O16" i="29"/>
  <c r="N16" i="29"/>
  <c r="M16" i="29"/>
  <c r="AD15" i="29"/>
  <c r="AC15" i="29"/>
  <c r="AB15" i="29"/>
  <c r="AA15" i="29"/>
  <c r="Z15" i="29"/>
  <c r="Y15" i="29"/>
  <c r="X15" i="29"/>
  <c r="W15" i="29"/>
  <c r="V15" i="29"/>
  <c r="U15" i="29"/>
  <c r="T15" i="29"/>
  <c r="S15" i="29"/>
  <c r="R15" i="29"/>
  <c r="Q15" i="29"/>
  <c r="P15" i="29"/>
  <c r="O15" i="29"/>
  <c r="N15" i="29"/>
  <c r="M15" i="29"/>
  <c r="AD14" i="29"/>
  <c r="AC14" i="29"/>
  <c r="AB14" i="29"/>
  <c r="AA14" i="29"/>
  <c r="Z14" i="29"/>
  <c r="Y14" i="29"/>
  <c r="X14" i="29"/>
  <c r="W14" i="29"/>
  <c r="V14" i="29"/>
  <c r="U14" i="29"/>
  <c r="T14" i="29"/>
  <c r="S14" i="29"/>
  <c r="R14" i="29"/>
  <c r="Q14" i="29"/>
  <c r="P14" i="29"/>
  <c r="O14" i="29"/>
  <c r="N14" i="29"/>
  <c r="M14" i="29"/>
  <c r="AD13" i="29"/>
  <c r="AC13" i="29"/>
  <c r="AB13" i="29"/>
  <c r="AA13" i="29"/>
  <c r="Z13" i="29"/>
  <c r="Y13" i="29"/>
  <c r="X13" i="29"/>
  <c r="W13" i="29"/>
  <c r="V13" i="29"/>
  <c r="U13" i="29"/>
  <c r="T13" i="29"/>
  <c r="S13" i="29"/>
  <c r="R13" i="29"/>
  <c r="Q13" i="29"/>
  <c r="P13" i="29"/>
  <c r="O13" i="29"/>
  <c r="N13" i="29"/>
  <c r="M13" i="29"/>
  <c r="AD12" i="29"/>
  <c r="AC12" i="29"/>
  <c r="AB12" i="29"/>
  <c r="AA12" i="29"/>
  <c r="Z12" i="29"/>
  <c r="Y12" i="29"/>
  <c r="X12" i="29"/>
  <c r="W12" i="29"/>
  <c r="V12" i="29"/>
  <c r="U12" i="29"/>
  <c r="T12" i="29"/>
  <c r="S12" i="29"/>
  <c r="R12" i="29"/>
  <c r="Q12" i="29"/>
  <c r="P12" i="29"/>
  <c r="O12" i="29"/>
  <c r="N12" i="29"/>
  <c r="M12" i="29"/>
  <c r="AD11" i="29"/>
  <c r="AC11" i="29"/>
  <c r="AB11" i="29"/>
  <c r="AA11" i="29"/>
  <c r="Z11" i="29"/>
  <c r="Y11" i="29"/>
  <c r="X11" i="29"/>
  <c r="W11" i="29"/>
  <c r="V11" i="29"/>
  <c r="U11" i="29"/>
  <c r="T11" i="29"/>
  <c r="S11" i="29"/>
  <c r="R11" i="29"/>
  <c r="Q11" i="29"/>
  <c r="P11" i="29"/>
  <c r="O11" i="29"/>
  <c r="N11" i="29"/>
  <c r="M11" i="29"/>
  <c r="AD10" i="29"/>
  <c r="AC10" i="29"/>
  <c r="AB10" i="29"/>
  <c r="AA10" i="29"/>
  <c r="Z10" i="29"/>
  <c r="Y10" i="29"/>
  <c r="X10" i="29"/>
  <c r="W10" i="29"/>
  <c r="V10" i="29"/>
  <c r="U10" i="29"/>
  <c r="T10" i="29"/>
  <c r="S10" i="29"/>
  <c r="R10" i="29"/>
  <c r="Q10" i="29"/>
  <c r="P10" i="29"/>
  <c r="O10" i="29"/>
  <c r="N10" i="29"/>
  <c r="M10" i="29"/>
  <c r="AD9" i="29"/>
  <c r="AC9" i="29"/>
  <c r="AB9" i="29"/>
  <c r="AA9" i="29"/>
  <c r="Z9" i="29"/>
  <c r="Y9" i="29"/>
  <c r="X9" i="29"/>
  <c r="W9" i="29"/>
  <c r="V9" i="29"/>
  <c r="U9" i="29"/>
  <c r="T9" i="29"/>
  <c r="S9" i="29"/>
  <c r="R9" i="29"/>
  <c r="Q9" i="29"/>
  <c r="P9" i="29"/>
  <c r="O9" i="29"/>
  <c r="N9" i="29"/>
  <c r="M9" i="29"/>
  <c r="AD8" i="29"/>
  <c r="AC8" i="29"/>
  <c r="AB8" i="29"/>
  <c r="AA8" i="29"/>
  <c r="Z8" i="29"/>
  <c r="Y8" i="29"/>
  <c r="X8" i="29"/>
  <c r="W8" i="29"/>
  <c r="V8" i="29"/>
  <c r="U8" i="29"/>
  <c r="T8" i="29"/>
  <c r="S8" i="29"/>
  <c r="R8" i="29"/>
  <c r="Q8" i="29"/>
  <c r="P8" i="29"/>
  <c r="O8" i="29"/>
  <c r="N8" i="29"/>
  <c r="M8" i="29"/>
  <c r="AD7" i="29"/>
  <c r="AC7" i="29"/>
  <c r="AB7" i="29"/>
  <c r="AA7" i="29"/>
  <c r="Z7" i="29"/>
  <c r="Y7" i="29"/>
  <c r="X7" i="29"/>
  <c r="W7" i="29"/>
  <c r="V7" i="29"/>
  <c r="U7" i="29"/>
  <c r="T7" i="29"/>
  <c r="S7" i="29"/>
  <c r="R7" i="29"/>
  <c r="Q7" i="29"/>
  <c r="P7" i="29"/>
  <c r="O7" i="29"/>
  <c r="N7" i="29"/>
  <c r="M7" i="29"/>
  <c r="AD6" i="29"/>
  <c r="AC6" i="29"/>
  <c r="AB6" i="29"/>
  <c r="AA6" i="29"/>
  <c r="Z6" i="29"/>
  <c r="Y6" i="29"/>
  <c r="X6" i="29"/>
  <c r="W6" i="29"/>
  <c r="V6" i="29"/>
  <c r="U6" i="29"/>
  <c r="T6" i="29"/>
  <c r="S6" i="29"/>
  <c r="R6" i="29"/>
  <c r="Q6" i="29"/>
  <c r="P6" i="29"/>
  <c r="O6" i="29"/>
  <c r="N6" i="29"/>
  <c r="M6" i="29"/>
  <c r="AD5" i="29"/>
  <c r="AC5" i="29"/>
  <c r="AB5" i="29"/>
  <c r="AA5" i="29"/>
  <c r="Z5" i="29"/>
  <c r="Y5" i="29"/>
  <c r="X5" i="29"/>
  <c r="W5" i="29"/>
  <c r="V5" i="29"/>
  <c r="U5" i="29"/>
  <c r="T5" i="29"/>
  <c r="S5" i="29"/>
  <c r="R5" i="29"/>
  <c r="Q5" i="29"/>
  <c r="P5" i="29"/>
  <c r="O5" i="29"/>
  <c r="N5" i="29"/>
  <c r="M5" i="29"/>
  <c r="AD4" i="29"/>
  <c r="AC4" i="29"/>
  <c r="AB4" i="29"/>
  <c r="AA4" i="29"/>
  <c r="Z4" i="29"/>
  <c r="Y4" i="29"/>
  <c r="X4" i="29"/>
  <c r="W4" i="29"/>
  <c r="V4" i="29"/>
  <c r="U4" i="29"/>
  <c r="T4" i="29"/>
  <c r="S4" i="29"/>
  <c r="R4" i="29"/>
  <c r="Q4" i="29"/>
  <c r="P4" i="29"/>
  <c r="O4" i="29"/>
  <c r="N4" i="29"/>
  <c r="M4" i="29"/>
  <c r="K55" i="29"/>
  <c r="J9" i="29"/>
  <c r="K9" i="29"/>
  <c r="I9" i="29"/>
  <c r="H57" i="29"/>
  <c r="G57" i="29"/>
  <c r="F57" i="29"/>
  <c r="E57" i="29"/>
  <c r="D57" i="29"/>
  <c r="C57" i="29"/>
  <c r="H56" i="29"/>
  <c r="G56" i="29"/>
  <c r="F56" i="29"/>
  <c r="E56" i="29"/>
  <c r="D56" i="29"/>
  <c r="C56" i="29"/>
  <c r="J55" i="29"/>
  <c r="I55" i="29"/>
  <c r="H55" i="29"/>
  <c r="G55" i="29"/>
  <c r="F55" i="29"/>
  <c r="E55" i="29"/>
  <c r="D55" i="29"/>
  <c r="C55" i="29"/>
  <c r="H54" i="29"/>
  <c r="G54" i="29"/>
  <c r="F54" i="29"/>
  <c r="E54" i="29"/>
  <c r="D54" i="29"/>
  <c r="C54" i="29"/>
  <c r="H53" i="29"/>
  <c r="G53" i="29"/>
  <c r="F53" i="29"/>
  <c r="E53" i="29"/>
  <c r="D53" i="29"/>
  <c r="C53" i="29"/>
  <c r="H52" i="29"/>
  <c r="G52" i="29"/>
  <c r="F52" i="29"/>
  <c r="E52" i="29"/>
  <c r="D52" i="29"/>
  <c r="C52" i="29"/>
  <c r="H51" i="29"/>
  <c r="G51" i="29"/>
  <c r="F51" i="29"/>
  <c r="E51" i="29"/>
  <c r="D51" i="29"/>
  <c r="C51" i="29"/>
  <c r="H50" i="29"/>
  <c r="G50" i="29"/>
  <c r="F50" i="29"/>
  <c r="E50" i="29"/>
  <c r="D50" i="29"/>
  <c r="C50" i="29"/>
  <c r="H49" i="29"/>
  <c r="G49" i="29"/>
  <c r="F49" i="29"/>
  <c r="E49" i="29"/>
  <c r="D49" i="29"/>
  <c r="C49" i="29"/>
  <c r="H48" i="29"/>
  <c r="G48" i="29"/>
  <c r="F48" i="29"/>
  <c r="E48" i="29"/>
  <c r="D48" i="29"/>
  <c r="C48" i="29"/>
  <c r="H47" i="29"/>
  <c r="G47" i="29"/>
  <c r="F47" i="29"/>
  <c r="E47" i="29"/>
  <c r="D47" i="29"/>
  <c r="C47" i="29"/>
  <c r="H46" i="29"/>
  <c r="G46" i="29"/>
  <c r="F46" i="29"/>
  <c r="E46" i="29"/>
  <c r="D46" i="29"/>
  <c r="C46" i="29"/>
  <c r="H45" i="29"/>
  <c r="G45" i="29"/>
  <c r="F45" i="29"/>
  <c r="E45" i="29"/>
  <c r="D45" i="29"/>
  <c r="C45" i="29"/>
  <c r="H44" i="29"/>
  <c r="G44" i="29"/>
  <c r="F44" i="29"/>
  <c r="E44" i="29"/>
  <c r="D44" i="29"/>
  <c r="C44" i="29"/>
  <c r="H43" i="29"/>
  <c r="G43" i="29"/>
  <c r="F43" i="29"/>
  <c r="E43" i="29"/>
  <c r="D43" i="29"/>
  <c r="C43" i="29"/>
  <c r="H42" i="29"/>
  <c r="G42" i="29"/>
  <c r="F42" i="29"/>
  <c r="E42" i="29"/>
  <c r="D42" i="29"/>
  <c r="C42" i="29"/>
  <c r="H41" i="29"/>
  <c r="G41" i="29"/>
  <c r="F41" i="29"/>
  <c r="E41" i="29"/>
  <c r="D41" i="29"/>
  <c r="C41" i="29"/>
  <c r="H40" i="29"/>
  <c r="G40" i="29"/>
  <c r="F40" i="29"/>
  <c r="E40" i="29"/>
  <c r="D40" i="29"/>
  <c r="C40" i="29"/>
  <c r="H39" i="29"/>
  <c r="G39" i="29"/>
  <c r="F39" i="29"/>
  <c r="E39" i="29"/>
  <c r="D39" i="29"/>
  <c r="C39" i="29"/>
  <c r="H38" i="29"/>
  <c r="G38" i="29"/>
  <c r="F38" i="29"/>
  <c r="E38" i="29"/>
  <c r="D38" i="29"/>
  <c r="C38" i="29"/>
  <c r="H37" i="29"/>
  <c r="G37" i="29"/>
  <c r="F37" i="29"/>
  <c r="E37" i="29"/>
  <c r="D37" i="29"/>
  <c r="C37" i="29"/>
  <c r="H36" i="29"/>
  <c r="G36" i="29"/>
  <c r="F36" i="29"/>
  <c r="E36" i="29"/>
  <c r="D36" i="29"/>
  <c r="C36" i="29"/>
  <c r="H35" i="29"/>
  <c r="G35" i="29"/>
  <c r="F35" i="29"/>
  <c r="E35" i="29"/>
  <c r="D35" i="29"/>
  <c r="C35" i="29"/>
  <c r="H34" i="29"/>
  <c r="G34" i="29"/>
  <c r="F34" i="29"/>
  <c r="E34" i="29"/>
  <c r="D34" i="29"/>
  <c r="C34" i="29"/>
  <c r="H33" i="29"/>
  <c r="G33" i="29"/>
  <c r="F33" i="29"/>
  <c r="E33" i="29"/>
  <c r="D33" i="29"/>
  <c r="C33" i="29"/>
  <c r="H32" i="29"/>
  <c r="G32" i="29"/>
  <c r="F32" i="29"/>
  <c r="E32" i="29"/>
  <c r="D32" i="29"/>
  <c r="C32" i="29"/>
  <c r="H31" i="29"/>
  <c r="G31" i="29"/>
  <c r="F31" i="29"/>
  <c r="E31" i="29"/>
  <c r="D31" i="29"/>
  <c r="C31" i="29"/>
  <c r="H30" i="29"/>
  <c r="G30" i="29"/>
  <c r="F30" i="29"/>
  <c r="E30" i="29"/>
  <c r="D30" i="29"/>
  <c r="C30" i="29"/>
  <c r="H29" i="29"/>
  <c r="G29" i="29"/>
  <c r="F29" i="29"/>
  <c r="E29" i="29"/>
  <c r="D29" i="29"/>
  <c r="C29" i="29"/>
  <c r="H28" i="29"/>
  <c r="G28" i="29"/>
  <c r="F28" i="29"/>
  <c r="E28" i="29"/>
  <c r="D28" i="29"/>
  <c r="C28" i="29"/>
  <c r="H27" i="29"/>
  <c r="G27" i="29"/>
  <c r="F27" i="29"/>
  <c r="E27" i="29"/>
  <c r="D27" i="29"/>
  <c r="C27" i="29"/>
  <c r="H26" i="29"/>
  <c r="G26" i="29"/>
  <c r="F26" i="29"/>
  <c r="E26" i="29"/>
  <c r="D26" i="29"/>
  <c r="C26" i="29"/>
  <c r="H25" i="29"/>
  <c r="G25" i="29"/>
  <c r="F25" i="29"/>
  <c r="E25" i="29"/>
  <c r="D25" i="29"/>
  <c r="C25" i="29"/>
  <c r="H24" i="29"/>
  <c r="G24" i="29"/>
  <c r="F24" i="29"/>
  <c r="E24" i="29"/>
  <c r="D24" i="29"/>
  <c r="C24" i="29"/>
  <c r="H23" i="29"/>
  <c r="G23" i="29"/>
  <c r="F23" i="29"/>
  <c r="E23" i="29"/>
  <c r="D23" i="29"/>
  <c r="C23" i="29"/>
  <c r="H22" i="29"/>
  <c r="G22" i="29"/>
  <c r="F22" i="29"/>
  <c r="E22" i="29"/>
  <c r="D22" i="29"/>
  <c r="C22" i="29"/>
  <c r="H21" i="29"/>
  <c r="G21" i="29"/>
  <c r="F21" i="29"/>
  <c r="E21" i="29"/>
  <c r="D21" i="29"/>
  <c r="C21" i="29"/>
  <c r="H20" i="29"/>
  <c r="G20" i="29"/>
  <c r="F20" i="29"/>
  <c r="E20" i="29"/>
  <c r="D20" i="29"/>
  <c r="C20" i="29"/>
  <c r="H19" i="29"/>
  <c r="G19" i="29"/>
  <c r="F19" i="29"/>
  <c r="E19" i="29"/>
  <c r="D19" i="29"/>
  <c r="C19" i="29"/>
  <c r="H18" i="29"/>
  <c r="G18" i="29"/>
  <c r="F18" i="29"/>
  <c r="E18" i="29"/>
  <c r="D18" i="29"/>
  <c r="C18" i="29"/>
  <c r="H17" i="29"/>
  <c r="G17" i="29"/>
  <c r="F17" i="29"/>
  <c r="E17" i="29"/>
  <c r="D17" i="29"/>
  <c r="C17" i="29"/>
  <c r="H16" i="29"/>
  <c r="G16" i="29"/>
  <c r="F16" i="29"/>
  <c r="E16" i="29"/>
  <c r="D16" i="29"/>
  <c r="C16" i="29"/>
  <c r="H15" i="29"/>
  <c r="G15" i="29"/>
  <c r="F15" i="29"/>
  <c r="E15" i="29"/>
  <c r="D15" i="29"/>
  <c r="C15" i="29"/>
  <c r="H14" i="29"/>
  <c r="G14" i="29"/>
  <c r="F14" i="29"/>
  <c r="E14" i="29"/>
  <c r="D14" i="29"/>
  <c r="C14" i="29"/>
  <c r="H13" i="29"/>
  <c r="G13" i="29"/>
  <c r="F13" i="29"/>
  <c r="E13" i="29"/>
  <c r="D13" i="29"/>
  <c r="C13" i="29"/>
  <c r="H12" i="29"/>
  <c r="G12" i="29"/>
  <c r="F12" i="29"/>
  <c r="E12" i="29"/>
  <c r="D12" i="29"/>
  <c r="C12" i="29"/>
  <c r="H11" i="29"/>
  <c r="G11" i="29"/>
  <c r="F11" i="29"/>
  <c r="E11" i="29"/>
  <c r="D11" i="29"/>
  <c r="C11" i="29"/>
  <c r="H10" i="29"/>
  <c r="G10" i="29"/>
  <c r="F10" i="29"/>
  <c r="E10" i="29"/>
  <c r="D10" i="29"/>
  <c r="C10" i="29"/>
  <c r="H9" i="29"/>
  <c r="G9" i="29"/>
  <c r="F9" i="29"/>
  <c r="E9" i="29"/>
  <c r="D9" i="29"/>
  <c r="C9" i="29"/>
  <c r="H8" i="29"/>
  <c r="G8" i="29"/>
  <c r="F8" i="29"/>
  <c r="E8" i="29"/>
  <c r="D8" i="29"/>
  <c r="C8" i="29"/>
  <c r="H7" i="29"/>
  <c r="G7" i="29"/>
  <c r="F7" i="29"/>
  <c r="E7" i="29"/>
  <c r="D7" i="29"/>
  <c r="C7" i="29"/>
  <c r="H6" i="29"/>
  <c r="G6" i="29"/>
  <c r="F6" i="29"/>
  <c r="E6" i="29"/>
  <c r="D6" i="29"/>
  <c r="C6" i="29"/>
  <c r="H5" i="29"/>
  <c r="G5" i="29"/>
  <c r="F5" i="29"/>
  <c r="E5" i="29"/>
  <c r="D5" i="29"/>
  <c r="C5" i="29"/>
  <c r="H4" i="29"/>
  <c r="G4" i="29"/>
  <c r="F4" i="29"/>
  <c r="E4" i="29"/>
  <c r="D4" i="29"/>
  <c r="C4" i="29"/>
  <c r="AK44" i="28"/>
  <c r="AK43" i="28"/>
  <c r="AK39" i="28"/>
  <c r="AK34" i="28"/>
  <c r="AK23" i="28"/>
  <c r="AK17" i="28"/>
  <c r="AJ44" i="28"/>
  <c r="AI44" i="28"/>
  <c r="AH44" i="28"/>
  <c r="AG44" i="28"/>
  <c r="AF44" i="28"/>
  <c r="AE44" i="28"/>
  <c r="AD44" i="28"/>
  <c r="AC44" i="28"/>
  <c r="AB44" i="28"/>
  <c r="AA44" i="28"/>
  <c r="Z44" i="28"/>
  <c r="Y44" i="28"/>
  <c r="X44" i="28"/>
  <c r="W44" i="28"/>
  <c r="V44" i="28"/>
  <c r="U44" i="28"/>
  <c r="T44" i="28"/>
  <c r="S44" i="28"/>
  <c r="R44" i="28"/>
  <c r="Q44" i="28"/>
  <c r="P44" i="28"/>
  <c r="O44" i="28"/>
  <c r="N44" i="28"/>
  <c r="M44" i="28"/>
  <c r="AD42" i="28"/>
  <c r="AC42" i="28"/>
  <c r="AB42" i="28"/>
  <c r="AA42" i="28"/>
  <c r="Z42" i="28"/>
  <c r="Y42" i="28"/>
  <c r="X42" i="28"/>
  <c r="W42" i="28"/>
  <c r="V42" i="28"/>
  <c r="U42" i="28"/>
  <c r="T42" i="28"/>
  <c r="S42" i="28"/>
  <c r="R42" i="28"/>
  <c r="Q42" i="28"/>
  <c r="P42" i="28"/>
  <c r="O42" i="28"/>
  <c r="N42" i="28"/>
  <c r="M42" i="28"/>
  <c r="AD40" i="28"/>
  <c r="AC40" i="28"/>
  <c r="AB40" i="28"/>
  <c r="AA40" i="28"/>
  <c r="Z40" i="28"/>
  <c r="Y40" i="28"/>
  <c r="X40" i="28"/>
  <c r="W40" i="28"/>
  <c r="V40" i="28"/>
  <c r="U40" i="28"/>
  <c r="T40" i="28"/>
  <c r="S40" i="28"/>
  <c r="R40" i="28"/>
  <c r="Q40" i="28"/>
  <c r="P40" i="28"/>
  <c r="O40" i="28"/>
  <c r="N40" i="28"/>
  <c r="M40" i="28"/>
  <c r="AD38" i="28"/>
  <c r="AC38" i="28"/>
  <c r="AB38" i="28"/>
  <c r="AA38" i="28"/>
  <c r="Z38" i="28"/>
  <c r="Y38" i="28"/>
  <c r="X38" i="28"/>
  <c r="W38" i="28"/>
  <c r="V38" i="28"/>
  <c r="U38" i="28"/>
  <c r="T38" i="28"/>
  <c r="S38" i="28"/>
  <c r="R38" i="28"/>
  <c r="Q38" i="28"/>
  <c r="P38" i="28"/>
  <c r="O38" i="28"/>
  <c r="N38" i="28"/>
  <c r="M38" i="28"/>
  <c r="AD37" i="28"/>
  <c r="AC37" i="28"/>
  <c r="AB37" i="28"/>
  <c r="AA37" i="28"/>
  <c r="Z37" i="28"/>
  <c r="Y37" i="28"/>
  <c r="X37" i="28"/>
  <c r="W37" i="28"/>
  <c r="V37" i="28"/>
  <c r="U37" i="28"/>
  <c r="T37" i="28"/>
  <c r="S37" i="28"/>
  <c r="R37" i="28"/>
  <c r="Q37" i="28"/>
  <c r="P37" i="28"/>
  <c r="O37" i="28"/>
  <c r="N37" i="28"/>
  <c r="M37" i="28"/>
  <c r="AD36" i="28"/>
  <c r="AC36" i="28"/>
  <c r="AB36" i="28"/>
  <c r="AA36" i="28"/>
  <c r="Z36" i="28"/>
  <c r="Y36" i="28"/>
  <c r="X36" i="28"/>
  <c r="W36" i="28"/>
  <c r="V36" i="28"/>
  <c r="U36" i="28"/>
  <c r="T36" i="28"/>
  <c r="S36" i="28"/>
  <c r="R36" i="28"/>
  <c r="Q36" i="28"/>
  <c r="P36" i="28"/>
  <c r="O36" i="28"/>
  <c r="N36" i="28"/>
  <c r="M36" i="28"/>
  <c r="AD35" i="28"/>
  <c r="AC35" i="28"/>
  <c r="AB35" i="28"/>
  <c r="AA35" i="28"/>
  <c r="Z35" i="28"/>
  <c r="Y35" i="28"/>
  <c r="X35" i="28"/>
  <c r="W35" i="28"/>
  <c r="V35" i="28"/>
  <c r="U35" i="28"/>
  <c r="T35" i="28"/>
  <c r="S35" i="28"/>
  <c r="R35" i="28"/>
  <c r="Q35" i="28"/>
  <c r="P35" i="28"/>
  <c r="O35" i="28"/>
  <c r="N35" i="28"/>
  <c r="M35" i="28"/>
  <c r="AJ34" i="28"/>
  <c r="AI34" i="28"/>
  <c r="AH34" i="28"/>
  <c r="AG34" i="28"/>
  <c r="AF34" i="28"/>
  <c r="AE34" i="28"/>
  <c r="AD34" i="28"/>
  <c r="AC34" i="28"/>
  <c r="AB34" i="28"/>
  <c r="AA34" i="28"/>
  <c r="Z34" i="28"/>
  <c r="Y34" i="28"/>
  <c r="X34" i="28"/>
  <c r="W34" i="28"/>
  <c r="V34" i="28"/>
  <c r="U34" i="28"/>
  <c r="T34" i="28"/>
  <c r="S34" i="28"/>
  <c r="R34" i="28"/>
  <c r="Q34" i="28"/>
  <c r="P34" i="28"/>
  <c r="O34" i="28"/>
  <c r="N34" i="28"/>
  <c r="M34" i="28"/>
  <c r="AD33" i="28"/>
  <c r="AC33" i="28"/>
  <c r="AB33" i="28"/>
  <c r="AA33" i="28"/>
  <c r="Z33" i="28"/>
  <c r="Y33" i="28"/>
  <c r="X33" i="28"/>
  <c r="W33" i="28"/>
  <c r="V33" i="28"/>
  <c r="U33" i="28"/>
  <c r="T33" i="28"/>
  <c r="S33" i="28"/>
  <c r="R33" i="28"/>
  <c r="Q33" i="28"/>
  <c r="P33" i="28"/>
  <c r="O33" i="28"/>
  <c r="N33" i="28"/>
  <c r="M33" i="28"/>
  <c r="AD32" i="28"/>
  <c r="AC32" i="28"/>
  <c r="AB32" i="28"/>
  <c r="AA32" i="28"/>
  <c r="Z32" i="28"/>
  <c r="Y32" i="28"/>
  <c r="X32" i="28"/>
  <c r="W32" i="28"/>
  <c r="V32" i="28"/>
  <c r="U32" i="28"/>
  <c r="T32" i="28"/>
  <c r="S32" i="28"/>
  <c r="R32" i="28"/>
  <c r="Q32" i="28"/>
  <c r="P32" i="28"/>
  <c r="O32" i="28"/>
  <c r="N32" i="28"/>
  <c r="M32" i="28"/>
  <c r="AD31" i="28"/>
  <c r="AC31" i="28"/>
  <c r="AB31" i="28"/>
  <c r="AA31" i="28"/>
  <c r="Z31" i="28"/>
  <c r="Y31" i="28"/>
  <c r="X31" i="28"/>
  <c r="W31" i="28"/>
  <c r="V31" i="28"/>
  <c r="U31" i="28"/>
  <c r="T31" i="28"/>
  <c r="S31" i="28"/>
  <c r="R31" i="28"/>
  <c r="Q31" i="28"/>
  <c r="P31" i="28"/>
  <c r="O31" i="28"/>
  <c r="N31" i="28"/>
  <c r="M31" i="28"/>
  <c r="AD30" i="28"/>
  <c r="AC30" i="28"/>
  <c r="AB30" i="28"/>
  <c r="AA30" i="28"/>
  <c r="Z30" i="28"/>
  <c r="Y30" i="28"/>
  <c r="X30" i="28"/>
  <c r="W30" i="28"/>
  <c r="V30" i="28"/>
  <c r="U30" i="28"/>
  <c r="T30" i="28"/>
  <c r="S30" i="28"/>
  <c r="R30" i="28"/>
  <c r="Q30" i="28"/>
  <c r="P30" i="28"/>
  <c r="O30" i="28"/>
  <c r="N30" i="28"/>
  <c r="M30" i="28"/>
  <c r="AD29" i="28"/>
  <c r="AC29" i="28"/>
  <c r="AB29" i="28"/>
  <c r="AA29" i="28"/>
  <c r="Z29" i="28"/>
  <c r="Y29" i="28"/>
  <c r="X29" i="28"/>
  <c r="W29" i="28"/>
  <c r="V29" i="28"/>
  <c r="U29" i="28"/>
  <c r="T29" i="28"/>
  <c r="S29" i="28"/>
  <c r="R29" i="28"/>
  <c r="Q29" i="28"/>
  <c r="P29" i="28"/>
  <c r="O29" i="28"/>
  <c r="N29" i="28"/>
  <c r="M29" i="28"/>
  <c r="AD28" i="28"/>
  <c r="AC28" i="28"/>
  <c r="AB28" i="28"/>
  <c r="AA28" i="28"/>
  <c r="Z28" i="28"/>
  <c r="Y28" i="28"/>
  <c r="X28" i="28"/>
  <c r="W28" i="28"/>
  <c r="V28" i="28"/>
  <c r="U28" i="28"/>
  <c r="T28" i="28"/>
  <c r="S28" i="28"/>
  <c r="R28" i="28"/>
  <c r="Q28" i="28"/>
  <c r="P28" i="28"/>
  <c r="O28" i="28"/>
  <c r="N28" i="28"/>
  <c r="M28" i="28"/>
  <c r="AD27" i="28"/>
  <c r="AC27" i="28"/>
  <c r="AB27" i="28"/>
  <c r="AA27" i="28"/>
  <c r="Z27" i="28"/>
  <c r="Y27" i="28"/>
  <c r="X27" i="28"/>
  <c r="W27" i="28"/>
  <c r="V27" i="28"/>
  <c r="U27" i="28"/>
  <c r="T27" i="28"/>
  <c r="S27" i="28"/>
  <c r="R27" i="28"/>
  <c r="Q27" i="28"/>
  <c r="P27" i="28"/>
  <c r="O27" i="28"/>
  <c r="N27" i="28"/>
  <c r="M27" i="28"/>
  <c r="AD25" i="28"/>
  <c r="AC25" i="28"/>
  <c r="AB25" i="28"/>
  <c r="AA25" i="28"/>
  <c r="Z25" i="28"/>
  <c r="Y25" i="28"/>
  <c r="X25" i="28"/>
  <c r="W25" i="28"/>
  <c r="V25" i="28"/>
  <c r="U25" i="28"/>
  <c r="T25" i="28"/>
  <c r="S25" i="28"/>
  <c r="R25" i="28"/>
  <c r="Q25" i="28"/>
  <c r="P25" i="28"/>
  <c r="O25" i="28"/>
  <c r="N25" i="28"/>
  <c r="M25" i="28"/>
  <c r="AD23" i="28"/>
  <c r="AC23" i="28"/>
  <c r="AB23" i="28"/>
  <c r="AA23" i="28"/>
  <c r="Z23" i="28"/>
  <c r="Y23" i="28"/>
  <c r="X23" i="28"/>
  <c r="W23" i="28"/>
  <c r="V23" i="28"/>
  <c r="U23" i="28"/>
  <c r="T23" i="28"/>
  <c r="S23" i="28"/>
  <c r="R23" i="28"/>
  <c r="Q23" i="28"/>
  <c r="P23" i="28"/>
  <c r="O23" i="28"/>
  <c r="N23" i="28"/>
  <c r="M23" i="28"/>
  <c r="AD22" i="28"/>
  <c r="AC22" i="28"/>
  <c r="AB22" i="28"/>
  <c r="AA22" i="28"/>
  <c r="Z22" i="28"/>
  <c r="Y22" i="28"/>
  <c r="X22" i="28"/>
  <c r="W22" i="28"/>
  <c r="V22" i="28"/>
  <c r="U22" i="28"/>
  <c r="T22" i="28"/>
  <c r="S22" i="28"/>
  <c r="R22" i="28"/>
  <c r="Q22" i="28"/>
  <c r="P22" i="28"/>
  <c r="O22" i="28"/>
  <c r="N22" i="28"/>
  <c r="M22" i="28"/>
  <c r="AD21" i="28"/>
  <c r="AC21" i="28"/>
  <c r="AB21" i="28"/>
  <c r="AA21" i="28"/>
  <c r="Z21" i="28"/>
  <c r="Y21" i="28"/>
  <c r="X21" i="28"/>
  <c r="W21" i="28"/>
  <c r="V21" i="28"/>
  <c r="U21" i="28"/>
  <c r="T21" i="28"/>
  <c r="S21" i="28"/>
  <c r="R21" i="28"/>
  <c r="Q21" i="28"/>
  <c r="P21" i="28"/>
  <c r="O21" i="28"/>
  <c r="N21" i="28"/>
  <c r="M21" i="28"/>
  <c r="AD18" i="28"/>
  <c r="AC18" i="28"/>
  <c r="AB18" i="28"/>
  <c r="AA18" i="28"/>
  <c r="Z18" i="28"/>
  <c r="Y18" i="28"/>
  <c r="X18" i="28"/>
  <c r="W18" i="28"/>
  <c r="V18" i="28"/>
  <c r="U18" i="28"/>
  <c r="T18" i="28"/>
  <c r="S18" i="28"/>
  <c r="R18" i="28"/>
  <c r="Q18" i="28"/>
  <c r="P18" i="28"/>
  <c r="O18" i="28"/>
  <c r="N18" i="28"/>
  <c r="M18" i="28"/>
  <c r="AJ17" i="28"/>
  <c r="AI17" i="28"/>
  <c r="AH17" i="28"/>
  <c r="AG17" i="28"/>
  <c r="AF17" i="28"/>
  <c r="AE17" i="28"/>
  <c r="AD17" i="28"/>
  <c r="AC17" i="28"/>
  <c r="AB17" i="28"/>
  <c r="AA17" i="28"/>
  <c r="Z17" i="28"/>
  <c r="Y17" i="28"/>
  <c r="X17" i="28"/>
  <c r="W17" i="28"/>
  <c r="V17" i="28"/>
  <c r="U17" i="28"/>
  <c r="T17" i="28"/>
  <c r="S17" i="28"/>
  <c r="R17" i="28"/>
  <c r="Q17" i="28"/>
  <c r="P17" i="28"/>
  <c r="O17" i="28"/>
  <c r="N17" i="28"/>
  <c r="M17" i="28"/>
  <c r="AD16" i="28"/>
  <c r="AC16" i="28"/>
  <c r="AB16" i="28"/>
  <c r="AA16" i="28"/>
  <c r="Z16" i="28"/>
  <c r="Y16" i="28"/>
  <c r="X16" i="28"/>
  <c r="W16" i="28"/>
  <c r="V16" i="28"/>
  <c r="U16" i="28"/>
  <c r="T16" i="28"/>
  <c r="S16" i="28"/>
  <c r="R16" i="28"/>
  <c r="Q16" i="28"/>
  <c r="P16" i="28"/>
  <c r="O16" i="28"/>
  <c r="N16" i="28"/>
  <c r="M16" i="28"/>
  <c r="AD15" i="28"/>
  <c r="AC15" i="28"/>
  <c r="AB15" i="28"/>
  <c r="AA15" i="28"/>
  <c r="Z15" i="28"/>
  <c r="Y15" i="28"/>
  <c r="X15" i="28"/>
  <c r="W15" i="28"/>
  <c r="V15" i="28"/>
  <c r="U15" i="28"/>
  <c r="T15" i="28"/>
  <c r="S15" i="28"/>
  <c r="R15" i="28"/>
  <c r="Q15" i="28"/>
  <c r="P15" i="28"/>
  <c r="O15" i="28"/>
  <c r="N15" i="28"/>
  <c r="M15" i="28"/>
  <c r="AD14" i="28"/>
  <c r="AC14" i="28"/>
  <c r="AB14" i="28"/>
  <c r="AA14" i="28"/>
  <c r="Z14" i="28"/>
  <c r="Y14" i="28"/>
  <c r="X14" i="28"/>
  <c r="W14" i="28"/>
  <c r="V14" i="28"/>
  <c r="U14" i="28"/>
  <c r="T14" i="28"/>
  <c r="S14" i="28"/>
  <c r="R14" i="28"/>
  <c r="Q14" i="28"/>
  <c r="P14" i="28"/>
  <c r="O14" i="28"/>
  <c r="N14" i="28"/>
  <c r="M14" i="28"/>
  <c r="AD13" i="28"/>
  <c r="AC13" i="28"/>
  <c r="AB13" i="28"/>
  <c r="AA13" i="28"/>
  <c r="Z13" i="28"/>
  <c r="Y13" i="28"/>
  <c r="X13" i="28"/>
  <c r="W13" i="28"/>
  <c r="V13" i="28"/>
  <c r="U13" i="28"/>
  <c r="T13" i="28"/>
  <c r="S13" i="28"/>
  <c r="R13" i="28"/>
  <c r="Q13" i="28"/>
  <c r="P13" i="28"/>
  <c r="O13" i="28"/>
  <c r="N13" i="28"/>
  <c r="M13" i="28"/>
  <c r="AD11" i="28"/>
  <c r="AC11" i="28"/>
  <c r="AB11" i="28"/>
  <c r="AA11" i="28"/>
  <c r="Z11" i="28"/>
  <c r="Y11" i="28"/>
  <c r="X11" i="28"/>
  <c r="W11" i="28"/>
  <c r="V11" i="28"/>
  <c r="U11" i="28"/>
  <c r="T11" i="28"/>
  <c r="S11" i="28"/>
  <c r="R11" i="28"/>
  <c r="Q11" i="28"/>
  <c r="P11" i="28"/>
  <c r="O11" i="28"/>
  <c r="N11" i="28"/>
  <c r="M11" i="28"/>
  <c r="AD10" i="28"/>
  <c r="AC10" i="28"/>
  <c r="AB10" i="28"/>
  <c r="AA10" i="28"/>
  <c r="Z10" i="28"/>
  <c r="Y10" i="28"/>
  <c r="X10" i="28"/>
  <c r="W10" i="28"/>
  <c r="V10" i="28"/>
  <c r="U10" i="28"/>
  <c r="T10" i="28"/>
  <c r="S10" i="28"/>
  <c r="R10" i="28"/>
  <c r="Q10" i="28"/>
  <c r="P10" i="28"/>
  <c r="O10" i="28"/>
  <c r="N10" i="28"/>
  <c r="M10" i="28"/>
  <c r="AD9" i="28"/>
  <c r="AC9" i="28"/>
  <c r="AB9" i="28"/>
  <c r="AA9" i="28"/>
  <c r="Z9" i="28"/>
  <c r="Y9" i="28"/>
  <c r="X9" i="28"/>
  <c r="W9" i="28"/>
  <c r="V9" i="28"/>
  <c r="U9" i="28"/>
  <c r="T9" i="28"/>
  <c r="S9" i="28"/>
  <c r="R9" i="28"/>
  <c r="Q9" i="28"/>
  <c r="P9" i="28"/>
  <c r="O9" i="28"/>
  <c r="N9" i="28"/>
  <c r="M9" i="28"/>
  <c r="AD8" i="28"/>
  <c r="AC8" i="28"/>
  <c r="AB8" i="28"/>
  <c r="AA8" i="28"/>
  <c r="Z8" i="28"/>
  <c r="Y8" i="28"/>
  <c r="X8" i="28"/>
  <c r="W8" i="28"/>
  <c r="V8" i="28"/>
  <c r="U8" i="28"/>
  <c r="T8" i="28"/>
  <c r="S8" i="28"/>
  <c r="R8" i="28"/>
  <c r="Q8" i="28"/>
  <c r="P8" i="28"/>
  <c r="O8" i="28"/>
  <c r="N8" i="28"/>
  <c r="M8" i="28"/>
  <c r="AD7" i="28"/>
  <c r="AC7" i="28"/>
  <c r="AB7" i="28"/>
  <c r="AA7" i="28"/>
  <c r="Z7" i="28"/>
  <c r="Y7" i="28"/>
  <c r="X7" i="28"/>
  <c r="W7" i="28"/>
  <c r="V7" i="28"/>
  <c r="U7" i="28"/>
  <c r="T7" i="28"/>
  <c r="S7" i="28"/>
  <c r="R7" i="28"/>
  <c r="Q7" i="28"/>
  <c r="P7" i="28"/>
  <c r="O7" i="28"/>
  <c r="N7" i="28"/>
  <c r="M7" i="28"/>
  <c r="AD6" i="28"/>
  <c r="AC6" i="28"/>
  <c r="AB6" i="28"/>
  <c r="AA6" i="28"/>
  <c r="Z6" i="28"/>
  <c r="Y6" i="28"/>
  <c r="X6" i="28"/>
  <c r="W6" i="28"/>
  <c r="V6" i="28"/>
  <c r="U6" i="28"/>
  <c r="T6" i="28"/>
  <c r="S6" i="28"/>
  <c r="R6" i="28"/>
  <c r="Q6" i="28"/>
  <c r="P6" i="28"/>
  <c r="O6" i="28"/>
  <c r="N6" i="28"/>
  <c r="M6" i="28"/>
  <c r="AD5" i="28"/>
  <c r="AC5" i="28"/>
  <c r="AB5" i="28"/>
  <c r="AA5" i="28"/>
  <c r="Z5" i="28"/>
  <c r="Y5" i="28"/>
  <c r="X5" i="28"/>
  <c r="W5" i="28"/>
  <c r="V5" i="28"/>
  <c r="U5" i="28"/>
  <c r="T5" i="28"/>
  <c r="S5" i="28"/>
  <c r="R5" i="28"/>
  <c r="Q5" i="28"/>
  <c r="P5" i="28"/>
  <c r="O5" i="28"/>
  <c r="N5" i="28"/>
  <c r="M5" i="28"/>
  <c r="AD4" i="28"/>
  <c r="AC4" i="28"/>
  <c r="AB4" i="28"/>
  <c r="AA4" i="28"/>
  <c r="Z4" i="28"/>
  <c r="Y4" i="28"/>
  <c r="X4" i="28"/>
  <c r="W4" i="28"/>
  <c r="V4" i="28"/>
  <c r="U4" i="28"/>
  <c r="T4" i="28"/>
  <c r="S4" i="28"/>
  <c r="R4" i="28"/>
  <c r="Q4" i="28"/>
  <c r="P4" i="28"/>
  <c r="O4" i="28"/>
  <c r="N4" i="28"/>
  <c r="M4" i="28"/>
  <c r="H44" i="28"/>
  <c r="G44" i="28"/>
  <c r="F44" i="28"/>
  <c r="E44" i="28"/>
  <c r="D44" i="28"/>
  <c r="C44" i="28"/>
  <c r="H42" i="28"/>
  <c r="G42" i="28"/>
  <c r="F42" i="28"/>
  <c r="E42" i="28"/>
  <c r="D42" i="28"/>
  <c r="C42" i="28"/>
  <c r="H40" i="28"/>
  <c r="G40" i="28"/>
  <c r="F40" i="28"/>
  <c r="E40" i="28"/>
  <c r="D40" i="28"/>
  <c r="C40" i="28"/>
  <c r="H38" i="28"/>
  <c r="G38" i="28"/>
  <c r="F38" i="28"/>
  <c r="E38" i="28"/>
  <c r="D38" i="28"/>
  <c r="C38" i="28"/>
  <c r="H37" i="28"/>
  <c r="G37" i="28"/>
  <c r="F37" i="28"/>
  <c r="E37" i="28"/>
  <c r="D37" i="28"/>
  <c r="C37" i="28"/>
  <c r="H36" i="28"/>
  <c r="G36" i="28"/>
  <c r="F36" i="28"/>
  <c r="E36" i="28"/>
  <c r="D36" i="28"/>
  <c r="C36" i="28"/>
  <c r="H35" i="28"/>
  <c r="G35" i="28"/>
  <c r="F35" i="28"/>
  <c r="E35" i="28"/>
  <c r="D35" i="28"/>
  <c r="C35" i="28"/>
  <c r="J34" i="28"/>
  <c r="I34" i="28"/>
  <c r="H34" i="28"/>
  <c r="G34" i="28"/>
  <c r="F34" i="28"/>
  <c r="E34" i="28"/>
  <c r="D34" i="28"/>
  <c r="C34" i="28"/>
  <c r="H33" i="28"/>
  <c r="G33" i="28"/>
  <c r="F33" i="28"/>
  <c r="E33" i="28"/>
  <c r="D33" i="28"/>
  <c r="C33" i="28"/>
  <c r="H32" i="28"/>
  <c r="G32" i="28"/>
  <c r="F32" i="28"/>
  <c r="E32" i="28"/>
  <c r="D32" i="28"/>
  <c r="C32" i="28"/>
  <c r="H31" i="28"/>
  <c r="G31" i="28"/>
  <c r="F31" i="28"/>
  <c r="E31" i="28"/>
  <c r="D31" i="28"/>
  <c r="C31" i="28"/>
  <c r="H30" i="28"/>
  <c r="G30" i="28"/>
  <c r="F30" i="28"/>
  <c r="E30" i="28"/>
  <c r="D30" i="28"/>
  <c r="C30" i="28"/>
  <c r="H29" i="28"/>
  <c r="G29" i="28"/>
  <c r="F29" i="28"/>
  <c r="E29" i="28"/>
  <c r="D29" i="28"/>
  <c r="C29" i="28"/>
  <c r="H28" i="28"/>
  <c r="G28" i="28"/>
  <c r="F28" i="28"/>
  <c r="E28" i="28"/>
  <c r="D28" i="28"/>
  <c r="C28" i="28"/>
  <c r="H27" i="28"/>
  <c r="G27" i="28"/>
  <c r="F27" i="28"/>
  <c r="E27" i="28"/>
  <c r="D27" i="28"/>
  <c r="C27" i="28"/>
  <c r="H25" i="28"/>
  <c r="G25" i="28"/>
  <c r="F25" i="28"/>
  <c r="E25" i="28"/>
  <c r="D25" i="28"/>
  <c r="C25" i="28"/>
  <c r="H23" i="28"/>
  <c r="G23" i="28"/>
  <c r="F23" i="28"/>
  <c r="E23" i="28"/>
  <c r="D23" i="28"/>
  <c r="C23" i="28"/>
  <c r="H22" i="28"/>
  <c r="G22" i="28"/>
  <c r="F22" i="28"/>
  <c r="E22" i="28"/>
  <c r="D22" i="28"/>
  <c r="C22" i="28"/>
  <c r="H21" i="28"/>
  <c r="G21" i="28"/>
  <c r="F21" i="28"/>
  <c r="E21" i="28"/>
  <c r="D21" i="28"/>
  <c r="C21" i="28"/>
  <c r="H18" i="28"/>
  <c r="G18" i="28"/>
  <c r="F18" i="28"/>
  <c r="E18" i="28"/>
  <c r="D18" i="28"/>
  <c r="C18" i="28"/>
  <c r="J17" i="28"/>
  <c r="I17" i="28"/>
  <c r="H17" i="28"/>
  <c r="G17" i="28"/>
  <c r="F17" i="28"/>
  <c r="E17" i="28"/>
  <c r="D17" i="28"/>
  <c r="C17" i="28"/>
  <c r="H16" i="28"/>
  <c r="G16" i="28"/>
  <c r="F16" i="28"/>
  <c r="E16" i="28"/>
  <c r="D16" i="28"/>
  <c r="C16" i="28"/>
  <c r="H15" i="28"/>
  <c r="G15" i="28"/>
  <c r="F15" i="28"/>
  <c r="E15" i="28"/>
  <c r="D15" i="28"/>
  <c r="C15" i="28"/>
  <c r="H14" i="28"/>
  <c r="G14" i="28"/>
  <c r="F14" i="28"/>
  <c r="E14" i="28"/>
  <c r="D14" i="28"/>
  <c r="C14" i="28"/>
  <c r="H13" i="28"/>
  <c r="G13" i="28"/>
  <c r="F13" i="28"/>
  <c r="E13" i="28"/>
  <c r="D13" i="28"/>
  <c r="C13" i="28"/>
  <c r="H11" i="28"/>
  <c r="G11" i="28"/>
  <c r="F11" i="28"/>
  <c r="E11" i="28"/>
  <c r="D11" i="28"/>
  <c r="C11" i="28"/>
  <c r="H10" i="28"/>
  <c r="G10" i="28"/>
  <c r="F10" i="28"/>
  <c r="E10" i="28"/>
  <c r="D10" i="28"/>
  <c r="C10" i="28"/>
  <c r="H9" i="28"/>
  <c r="G9" i="28"/>
  <c r="F9" i="28"/>
  <c r="E9" i="28"/>
  <c r="D9" i="28"/>
  <c r="C9" i="28"/>
  <c r="H8" i="28"/>
  <c r="G8" i="28"/>
  <c r="F8" i="28"/>
  <c r="E8" i="28"/>
  <c r="D8" i="28"/>
  <c r="C8" i="28"/>
  <c r="H7" i="28"/>
  <c r="G7" i="28"/>
  <c r="F7" i="28"/>
  <c r="E7" i="28"/>
  <c r="D7" i="28"/>
  <c r="C7" i="28"/>
  <c r="H6" i="28"/>
  <c r="G6" i="28"/>
  <c r="F6" i="28"/>
  <c r="E6" i="28"/>
  <c r="D6" i="28"/>
  <c r="C6" i="28"/>
  <c r="H5" i="28"/>
  <c r="G5" i="28"/>
  <c r="F5" i="28"/>
  <c r="E5" i="28"/>
  <c r="D5" i="28"/>
  <c r="C5" i="28"/>
  <c r="H4" i="28"/>
  <c r="G4" i="28"/>
  <c r="F4" i="28"/>
  <c r="E4" i="28"/>
  <c r="D4" i="28"/>
  <c r="C4" i="28"/>
  <c r="AE15" i="28"/>
  <c r="AE7" i="28"/>
  <c r="AE6" i="28"/>
  <c r="AE10" i="28"/>
  <c r="AE8" i="28"/>
  <c r="AE37" i="28"/>
  <c r="AE9" i="28"/>
  <c r="AG4" i="47"/>
  <c r="AE5" i="28"/>
  <c r="K38" i="29"/>
  <c r="K39" i="29"/>
  <c r="K40" i="29"/>
  <c r="K41" i="29"/>
  <c r="K53" i="29"/>
  <c r="K52" i="29"/>
  <c r="J54" i="29"/>
  <c r="K51" i="29"/>
  <c r="J50" i="29"/>
  <c r="BK52" i="45"/>
  <c r="J51" i="29"/>
  <c r="BK53" i="45"/>
  <c r="J52" i="29"/>
  <c r="BK54" i="45"/>
  <c r="J53" i="29"/>
  <c r="BK55" i="45"/>
  <c r="K54" i="29"/>
  <c r="BL56" i="45"/>
  <c r="K51" i="45"/>
  <c r="K50" i="29"/>
  <c r="K37" i="29"/>
  <c r="AG11" i="47"/>
  <c r="AE4" i="28"/>
  <c r="K49" i="29"/>
  <c r="BL51" i="45"/>
  <c r="AE11" i="28"/>
  <c r="K10" i="28"/>
  <c r="J10" i="28"/>
  <c r="AE33" i="46"/>
  <c r="AD33" i="46"/>
  <c r="W33" i="46"/>
  <c r="V33" i="46"/>
  <c r="AF32" i="46"/>
  <c r="X32" i="46"/>
  <c r="P32" i="46"/>
  <c r="AA31" i="46"/>
  <c r="S31" i="46"/>
  <c r="AC30" i="46"/>
  <c r="AB30" i="46"/>
  <c r="U30" i="46"/>
  <c r="T30" i="46"/>
  <c r="AC25" i="46"/>
  <c r="AB25" i="46"/>
  <c r="U25" i="46"/>
  <c r="T25" i="46"/>
  <c r="AA13" i="46"/>
  <c r="S13" i="46"/>
  <c r="AH10" i="46"/>
  <c r="M11" i="45"/>
  <c r="L11" i="45"/>
  <c r="Q5" i="46"/>
  <c r="R5" i="46"/>
  <c r="S5" i="46"/>
  <c r="T5" i="46"/>
  <c r="U5" i="46"/>
  <c r="V5" i="46"/>
  <c r="W5" i="46"/>
  <c r="X5" i="46"/>
  <c r="Y5" i="46"/>
  <c r="Z5" i="46"/>
  <c r="AA5" i="46"/>
  <c r="AB5" i="46"/>
  <c r="AC5" i="46"/>
  <c r="AD5" i="46"/>
  <c r="AE5" i="46"/>
  <c r="AF5" i="46"/>
  <c r="AG5" i="46"/>
  <c r="AH5" i="46"/>
  <c r="Q6" i="46"/>
  <c r="R6" i="46"/>
  <c r="S6" i="46"/>
  <c r="T6" i="46"/>
  <c r="U6" i="46"/>
  <c r="V6" i="46"/>
  <c r="W6" i="46"/>
  <c r="X6" i="46"/>
  <c r="Y6" i="46"/>
  <c r="Z6" i="46"/>
  <c r="AA6" i="46"/>
  <c r="AB6" i="46"/>
  <c r="AC6" i="46"/>
  <c r="AD6" i="46"/>
  <c r="AE6" i="46"/>
  <c r="AF6" i="46"/>
  <c r="AG6" i="46"/>
  <c r="AH6" i="46"/>
  <c r="Q7" i="46"/>
  <c r="R7" i="46"/>
  <c r="S7" i="46"/>
  <c r="T7" i="46"/>
  <c r="U7" i="46"/>
  <c r="V7" i="46"/>
  <c r="W7" i="46"/>
  <c r="X7" i="46"/>
  <c r="Y7" i="46"/>
  <c r="Z7" i="46"/>
  <c r="AA7" i="46"/>
  <c r="AB7" i="46"/>
  <c r="AC7" i="46"/>
  <c r="AD7" i="46"/>
  <c r="AE7" i="46"/>
  <c r="AF7" i="46"/>
  <c r="AG7" i="46"/>
  <c r="AH7" i="46"/>
  <c r="Q8" i="46"/>
  <c r="R8" i="46"/>
  <c r="S8" i="46"/>
  <c r="T8" i="46"/>
  <c r="U8" i="46"/>
  <c r="V8" i="46"/>
  <c r="W8" i="46"/>
  <c r="X8" i="46"/>
  <c r="Y8" i="46"/>
  <c r="Z8" i="46"/>
  <c r="AA8" i="46"/>
  <c r="AB8" i="46"/>
  <c r="AC8" i="46"/>
  <c r="AD8" i="46"/>
  <c r="AE8" i="46"/>
  <c r="AF8" i="46"/>
  <c r="AG8" i="46"/>
  <c r="AH8" i="46"/>
  <c r="Q9" i="46"/>
  <c r="R9" i="46"/>
  <c r="S9" i="46"/>
  <c r="T9" i="46"/>
  <c r="U9" i="46"/>
  <c r="V9" i="46"/>
  <c r="W9" i="46"/>
  <c r="X9" i="46"/>
  <c r="Y9" i="46"/>
  <c r="Z9" i="46"/>
  <c r="AA9" i="46"/>
  <c r="AB9" i="46"/>
  <c r="AC9" i="46"/>
  <c r="AD9" i="46"/>
  <c r="AE9" i="46"/>
  <c r="AF9" i="46"/>
  <c r="AG9" i="46"/>
  <c r="AH9" i="46"/>
  <c r="Q10" i="46"/>
  <c r="R10" i="46"/>
  <c r="S10" i="46"/>
  <c r="T10" i="46"/>
  <c r="U10" i="46"/>
  <c r="V10" i="46"/>
  <c r="W10" i="46"/>
  <c r="X10" i="46"/>
  <c r="Y10" i="46"/>
  <c r="Z10" i="46"/>
  <c r="AA10" i="46"/>
  <c r="AB10" i="46"/>
  <c r="AC10" i="46"/>
  <c r="AD10" i="46"/>
  <c r="AE10" i="46"/>
  <c r="AF10" i="46"/>
  <c r="AG10" i="46"/>
  <c r="Q13" i="46"/>
  <c r="R13" i="46"/>
  <c r="T13" i="46"/>
  <c r="U13" i="46"/>
  <c r="V13" i="46"/>
  <c r="W13" i="46"/>
  <c r="X13" i="46"/>
  <c r="Y13" i="46"/>
  <c r="Z13" i="46"/>
  <c r="AB13" i="46"/>
  <c r="AC13" i="46"/>
  <c r="AD13" i="46"/>
  <c r="AE13" i="46"/>
  <c r="AF13" i="46"/>
  <c r="AG13" i="46"/>
  <c r="Q14" i="46"/>
  <c r="R14" i="46"/>
  <c r="S14" i="46"/>
  <c r="T14" i="46"/>
  <c r="U14" i="46"/>
  <c r="V14" i="46"/>
  <c r="W14" i="46"/>
  <c r="X14" i="46"/>
  <c r="Y14" i="46"/>
  <c r="Z14" i="46"/>
  <c r="AA14" i="46"/>
  <c r="AB14" i="46"/>
  <c r="AC14" i="46"/>
  <c r="AD14" i="46"/>
  <c r="AE14" i="46"/>
  <c r="AF14" i="46"/>
  <c r="AG14" i="46"/>
  <c r="Q15" i="46"/>
  <c r="R15" i="46"/>
  <c r="S15" i="46"/>
  <c r="T15" i="46"/>
  <c r="U15" i="46"/>
  <c r="V15" i="46"/>
  <c r="W15" i="46"/>
  <c r="X15" i="46"/>
  <c r="Y15" i="46"/>
  <c r="Z15" i="46"/>
  <c r="AA15" i="46"/>
  <c r="AB15" i="46"/>
  <c r="AC15" i="46"/>
  <c r="AD15" i="46"/>
  <c r="AE15" i="46"/>
  <c r="AF15" i="46"/>
  <c r="AG15" i="46"/>
  <c r="AH15" i="46"/>
  <c r="Q16" i="46"/>
  <c r="R16" i="46"/>
  <c r="S16" i="46"/>
  <c r="T16" i="46"/>
  <c r="U16" i="46"/>
  <c r="V16" i="46"/>
  <c r="W16" i="46"/>
  <c r="X16" i="46"/>
  <c r="Y16" i="46"/>
  <c r="Z16" i="46"/>
  <c r="AA16" i="46"/>
  <c r="AB16" i="46"/>
  <c r="AC16" i="46"/>
  <c r="AD16" i="46"/>
  <c r="AE16" i="46"/>
  <c r="AF16" i="46"/>
  <c r="AG16" i="46"/>
  <c r="Q22" i="46"/>
  <c r="Q21" i="46"/>
  <c r="R22" i="46"/>
  <c r="S22" i="46"/>
  <c r="T22" i="46"/>
  <c r="U22" i="46"/>
  <c r="V22" i="46"/>
  <c r="W22" i="46"/>
  <c r="X22" i="46"/>
  <c r="Y22" i="46"/>
  <c r="Y21" i="46"/>
  <c r="Z22" i="46"/>
  <c r="AA22" i="46"/>
  <c r="AB22" i="46"/>
  <c r="AC22" i="46"/>
  <c r="AD22" i="46"/>
  <c r="AE22" i="46"/>
  <c r="AF22" i="46"/>
  <c r="AG22" i="46"/>
  <c r="AG21" i="46"/>
  <c r="Q23" i="46"/>
  <c r="R23" i="46"/>
  <c r="S23" i="46"/>
  <c r="T23" i="46"/>
  <c r="U23" i="46"/>
  <c r="V23" i="46"/>
  <c r="W23" i="46"/>
  <c r="X23" i="46"/>
  <c r="Y23" i="46"/>
  <c r="Z23" i="46"/>
  <c r="AA23" i="46"/>
  <c r="AB23" i="46"/>
  <c r="AC23" i="46"/>
  <c r="AD23" i="46"/>
  <c r="AE23" i="46"/>
  <c r="AF23" i="46"/>
  <c r="AG23" i="46"/>
  <c r="Q25" i="46"/>
  <c r="R25" i="46"/>
  <c r="S25" i="46"/>
  <c r="V25" i="46"/>
  <c r="W25" i="46"/>
  <c r="X25" i="46"/>
  <c r="Y25" i="46"/>
  <c r="Z25" i="46"/>
  <c r="AA25" i="46"/>
  <c r="AD25" i="46"/>
  <c r="AE25" i="46"/>
  <c r="AF25" i="46"/>
  <c r="AG25" i="46"/>
  <c r="Q28" i="46"/>
  <c r="R28" i="46"/>
  <c r="S28" i="46"/>
  <c r="T28" i="46"/>
  <c r="U28" i="46"/>
  <c r="V28" i="46"/>
  <c r="W28" i="46"/>
  <c r="Y28" i="46"/>
  <c r="Z28" i="46"/>
  <c r="AA28" i="46"/>
  <c r="AB28" i="46"/>
  <c r="AC28" i="46"/>
  <c r="AD28" i="46"/>
  <c r="AE28" i="46"/>
  <c r="AG28" i="46"/>
  <c r="Q29" i="46"/>
  <c r="R29" i="46"/>
  <c r="S29" i="46"/>
  <c r="T29" i="46"/>
  <c r="U29" i="46"/>
  <c r="X29" i="46"/>
  <c r="Y29" i="46"/>
  <c r="Z29" i="46"/>
  <c r="AA29" i="46"/>
  <c r="AB29" i="46"/>
  <c r="AC29" i="46"/>
  <c r="AF29" i="46"/>
  <c r="AG29" i="46"/>
  <c r="Q30" i="46"/>
  <c r="R30" i="46"/>
  <c r="S30" i="46"/>
  <c r="V30" i="46"/>
  <c r="W30" i="46"/>
  <c r="X30" i="46"/>
  <c r="Y30" i="46"/>
  <c r="Z30" i="46"/>
  <c r="AA30" i="46"/>
  <c r="AD30" i="46"/>
  <c r="AE30" i="46"/>
  <c r="AF30" i="46"/>
  <c r="AG30" i="46"/>
  <c r="Q31" i="46"/>
  <c r="R31" i="46"/>
  <c r="T31" i="46"/>
  <c r="U31" i="46"/>
  <c r="V31" i="46"/>
  <c r="W31" i="46"/>
  <c r="X31" i="46"/>
  <c r="Y31" i="46"/>
  <c r="Z31" i="46"/>
  <c r="AB31" i="46"/>
  <c r="AC31" i="46"/>
  <c r="AD31" i="46"/>
  <c r="AE31" i="46"/>
  <c r="AF31" i="46"/>
  <c r="AG31" i="46"/>
  <c r="Q32" i="46"/>
  <c r="R32" i="46"/>
  <c r="S32" i="46"/>
  <c r="T32" i="46"/>
  <c r="U32" i="46"/>
  <c r="V32" i="46"/>
  <c r="W32" i="46"/>
  <c r="Y32" i="46"/>
  <c r="Z32" i="46"/>
  <c r="AA32" i="46"/>
  <c r="AB32" i="46"/>
  <c r="AC32" i="46"/>
  <c r="AD32" i="46"/>
  <c r="AE32" i="46"/>
  <c r="AG32" i="46"/>
  <c r="Q33" i="46"/>
  <c r="R33" i="46"/>
  <c r="S33" i="46"/>
  <c r="T33" i="46"/>
  <c r="U33" i="46"/>
  <c r="X33" i="46"/>
  <c r="Y33" i="46"/>
  <c r="Z33" i="46"/>
  <c r="AA33" i="46"/>
  <c r="AB33" i="46"/>
  <c r="AC33" i="46"/>
  <c r="AF33" i="46"/>
  <c r="AG33" i="46"/>
  <c r="Q36" i="46"/>
  <c r="R36" i="46"/>
  <c r="S36" i="46"/>
  <c r="T36" i="46"/>
  <c r="U36" i="46"/>
  <c r="V36" i="46"/>
  <c r="W36" i="46"/>
  <c r="X36" i="46"/>
  <c r="Y36" i="46"/>
  <c r="Z36" i="46"/>
  <c r="AA36" i="46"/>
  <c r="AB36" i="46"/>
  <c r="AC36" i="46"/>
  <c r="AD36" i="46"/>
  <c r="AE36" i="46"/>
  <c r="AF36" i="46"/>
  <c r="AG36" i="46"/>
  <c r="Q37" i="46"/>
  <c r="R37" i="46"/>
  <c r="S37" i="46"/>
  <c r="T37" i="46"/>
  <c r="U37" i="46"/>
  <c r="V37" i="46"/>
  <c r="W37" i="46"/>
  <c r="X37" i="46"/>
  <c r="Y37" i="46"/>
  <c r="Z37" i="46"/>
  <c r="AA37" i="46"/>
  <c r="AB37" i="46"/>
  <c r="AC37" i="46"/>
  <c r="AD37" i="46"/>
  <c r="AE37" i="46"/>
  <c r="AF37" i="46"/>
  <c r="AG37" i="46"/>
  <c r="AH37" i="46"/>
  <c r="Q38" i="46"/>
  <c r="R38" i="46"/>
  <c r="S38" i="46"/>
  <c r="T38" i="46"/>
  <c r="U38" i="46"/>
  <c r="V38" i="46"/>
  <c r="W38" i="46"/>
  <c r="X38" i="46"/>
  <c r="Y38" i="46"/>
  <c r="Z38" i="46"/>
  <c r="AA38" i="46"/>
  <c r="AB38" i="46"/>
  <c r="AC38" i="46"/>
  <c r="AD38" i="46"/>
  <c r="AE38" i="46"/>
  <c r="AF38" i="46"/>
  <c r="AG38" i="46"/>
  <c r="P38" i="46"/>
  <c r="P37" i="46"/>
  <c r="P36" i="46"/>
  <c r="P33" i="46"/>
  <c r="P31" i="46"/>
  <c r="P30" i="46"/>
  <c r="P29" i="46"/>
  <c r="P25" i="46"/>
  <c r="P23" i="46"/>
  <c r="P22" i="46"/>
  <c r="P16" i="46"/>
  <c r="P15" i="46"/>
  <c r="P14" i="46"/>
  <c r="P13" i="46"/>
  <c r="P10" i="46"/>
  <c r="P6" i="46"/>
  <c r="P7" i="46"/>
  <c r="P8" i="46"/>
  <c r="P9" i="46"/>
  <c r="P5" i="46"/>
  <c r="C44" i="46"/>
  <c r="I38" i="46"/>
  <c r="H38" i="46"/>
  <c r="G38" i="46"/>
  <c r="F38" i="46"/>
  <c r="E38" i="46"/>
  <c r="D38" i="46"/>
  <c r="I37" i="46"/>
  <c r="H37" i="46"/>
  <c r="G37" i="46"/>
  <c r="F37" i="46"/>
  <c r="E37" i="46"/>
  <c r="D37" i="46"/>
  <c r="I36" i="46"/>
  <c r="H36" i="46"/>
  <c r="G36" i="46"/>
  <c r="F36" i="46"/>
  <c r="E36" i="46"/>
  <c r="D36" i="46"/>
  <c r="I23" i="46"/>
  <c r="H23" i="46"/>
  <c r="G23" i="46"/>
  <c r="F23" i="46"/>
  <c r="E23" i="46"/>
  <c r="D23" i="46"/>
  <c r="I22" i="46"/>
  <c r="H22" i="46"/>
  <c r="G22" i="46"/>
  <c r="F22" i="46"/>
  <c r="E22" i="46"/>
  <c r="D22" i="46"/>
  <c r="I16" i="46"/>
  <c r="H16" i="46"/>
  <c r="G16" i="46"/>
  <c r="F16" i="46"/>
  <c r="E16" i="46"/>
  <c r="D16" i="46"/>
  <c r="I15" i="46"/>
  <c r="H15" i="46"/>
  <c r="G15" i="46"/>
  <c r="F15" i="46"/>
  <c r="E15" i="46"/>
  <c r="D15" i="46"/>
  <c r="I14" i="46"/>
  <c r="H14" i="46"/>
  <c r="G14" i="46"/>
  <c r="F14" i="46"/>
  <c r="E14" i="46"/>
  <c r="D14" i="46"/>
  <c r="L10" i="46"/>
  <c r="K10" i="46"/>
  <c r="I10" i="46"/>
  <c r="H10" i="46"/>
  <c r="G10" i="46"/>
  <c r="F10" i="46"/>
  <c r="E10" i="46"/>
  <c r="D10" i="46"/>
  <c r="I9" i="46"/>
  <c r="H9" i="46"/>
  <c r="G9" i="46"/>
  <c r="F9" i="46"/>
  <c r="E9" i="46"/>
  <c r="D9" i="46"/>
  <c r="I8" i="46"/>
  <c r="H8" i="46"/>
  <c r="G8" i="46"/>
  <c r="F8" i="46"/>
  <c r="E8" i="46"/>
  <c r="D8" i="46"/>
  <c r="I7" i="46"/>
  <c r="H7" i="46"/>
  <c r="G7" i="46"/>
  <c r="F7" i="46"/>
  <c r="E7" i="46"/>
  <c r="D7" i="46"/>
  <c r="I6" i="46"/>
  <c r="H6" i="46"/>
  <c r="G6" i="46"/>
  <c r="F6" i="46"/>
  <c r="E6" i="46"/>
  <c r="D6" i="46"/>
  <c r="I5" i="46"/>
  <c r="H5" i="46"/>
  <c r="G5" i="46"/>
  <c r="F5" i="46"/>
  <c r="E5" i="46"/>
  <c r="K37" i="28"/>
  <c r="K38" i="28"/>
  <c r="BI52" i="37"/>
  <c r="BI53" i="37"/>
  <c r="BI54" i="37"/>
  <c r="BI55" i="37"/>
  <c r="BI47" i="37"/>
  <c r="BI48" i="37"/>
  <c r="BI49" i="37"/>
  <c r="BI50" i="37"/>
  <c r="BI39" i="37"/>
  <c r="BI40" i="37"/>
  <c r="BI41" i="37"/>
  <c r="BI42" i="37"/>
  <c r="BI43" i="37"/>
  <c r="BI33" i="37"/>
  <c r="BI34" i="37"/>
  <c r="BI35" i="37"/>
  <c r="BI36" i="37"/>
  <c r="BI37" i="37"/>
  <c r="BI27" i="37"/>
  <c r="BI28" i="37"/>
  <c r="BI29" i="37"/>
  <c r="BI30" i="37"/>
  <c r="BI31" i="37"/>
  <c r="BI21" i="37"/>
  <c r="BI22" i="37"/>
  <c r="BI23" i="37"/>
  <c r="BI24" i="37"/>
  <c r="BI25" i="37"/>
  <c r="BI14" i="37"/>
  <c r="BI15" i="37"/>
  <c r="BI16" i="37"/>
  <c r="BI17" i="37"/>
  <c r="BI18" i="37"/>
  <c r="BI19" i="37"/>
  <c r="BI7" i="37"/>
  <c r="BI8" i="37"/>
  <c r="BI9" i="37"/>
  <c r="BI10" i="37"/>
  <c r="BI11" i="37"/>
  <c r="BI12" i="37"/>
  <c r="AH23" i="42"/>
  <c r="U23" i="42"/>
  <c r="L23" i="42"/>
  <c r="AH22" i="42"/>
  <c r="U22" i="42"/>
  <c r="L22" i="42"/>
  <c r="AH21" i="42"/>
  <c r="U21" i="42"/>
  <c r="L21" i="42"/>
  <c r="AH20" i="42"/>
  <c r="U20" i="42"/>
  <c r="L20" i="42"/>
  <c r="AH19" i="42"/>
  <c r="U19" i="42"/>
  <c r="L19" i="42"/>
  <c r="AR18" i="42"/>
  <c r="AI18" i="42"/>
  <c r="AC18" i="42"/>
  <c r="T18" i="42"/>
  <c r="AV18" i="42"/>
  <c r="AP18" i="42"/>
  <c r="AU18" i="42"/>
  <c r="AN18" i="42"/>
  <c r="AT18" i="42"/>
  <c r="L18" i="42"/>
  <c r="AK18" i="42"/>
  <c r="AH18" i="42"/>
  <c r="AG18" i="42"/>
  <c r="AF18" i="42"/>
  <c r="AE18" i="42"/>
  <c r="AD18" i="42"/>
  <c r="AB18" i="42"/>
  <c r="AH17" i="42"/>
  <c r="U17" i="42"/>
  <c r="L17" i="42"/>
  <c r="AH16" i="42"/>
  <c r="U16" i="42"/>
  <c r="L16" i="42"/>
  <c r="AH15" i="42"/>
  <c r="U15" i="42"/>
  <c r="L15" i="42"/>
  <c r="AH14" i="42"/>
  <c r="U14" i="42"/>
  <c r="L14" i="42"/>
  <c r="AH13" i="42"/>
  <c r="U13" i="42"/>
  <c r="L13" i="42"/>
  <c r="AR12" i="42"/>
  <c r="AP12" i="42"/>
  <c r="AI12" i="42"/>
  <c r="AG12" i="42"/>
  <c r="AV12" i="42"/>
  <c r="U12" i="42"/>
  <c r="T12" i="42"/>
  <c r="AQ12" i="42"/>
  <c r="AU12" i="42"/>
  <c r="AN12" i="42"/>
  <c r="AT12" i="42"/>
  <c r="L12" i="42"/>
  <c r="AK12" i="42"/>
  <c r="AH12" i="42"/>
  <c r="AF12" i="42"/>
  <c r="AE12" i="42"/>
  <c r="AD12" i="42"/>
  <c r="AC12" i="42"/>
  <c r="AB12" i="42"/>
  <c r="AH11" i="42"/>
  <c r="U11" i="42"/>
  <c r="L11" i="42"/>
  <c r="AH10" i="42"/>
  <c r="U10" i="42"/>
  <c r="L10" i="42"/>
  <c r="AH9" i="42"/>
  <c r="U9" i="42"/>
  <c r="L9" i="42"/>
  <c r="AH8" i="42"/>
  <c r="U8" i="42"/>
  <c r="L8" i="42"/>
  <c r="AH7" i="42"/>
  <c r="U7" i="42"/>
  <c r="L7" i="42"/>
  <c r="AP6" i="42"/>
  <c r="AN6" i="42"/>
  <c r="AG6" i="42"/>
  <c r="AE6" i="42"/>
  <c r="U6" i="42"/>
  <c r="AV6" i="42"/>
  <c r="AO6" i="42"/>
  <c r="AM6" i="42"/>
  <c r="K6" i="42"/>
  <c r="AJ6" i="42"/>
  <c r="L6" i="42"/>
  <c r="AK6" i="42"/>
  <c r="AH6" i="42"/>
  <c r="AF6" i="42"/>
  <c r="AD6" i="42"/>
  <c r="AC6" i="42"/>
  <c r="AB6" i="42"/>
  <c r="AV4" i="42"/>
  <c r="AR4" i="42"/>
  <c r="CD58" i="37"/>
  <c r="BX58" i="37"/>
  <c r="BV58" i="37"/>
  <c r="BP58" i="37"/>
  <c r="BN58" i="37"/>
  <c r="BG58" i="37"/>
  <c r="BF58" i="37"/>
  <c r="BE58" i="37"/>
  <c r="BD58" i="37"/>
  <c r="BC58" i="37"/>
  <c r="BB58" i="37"/>
  <c r="CS58" i="37"/>
  <c r="CU58" i="37"/>
  <c r="CT58" i="37"/>
  <c r="CA58" i="37"/>
  <c r="BZ58" i="37"/>
  <c r="BY58" i="37"/>
  <c r="BU58" i="37"/>
  <c r="BT58" i="37"/>
  <c r="BS58" i="37"/>
  <c r="BR58" i="37"/>
  <c r="BQ58" i="37"/>
  <c r="BO58" i="37"/>
  <c r="CU56" i="37"/>
  <c r="CT56" i="37"/>
  <c r="CS56" i="37"/>
  <c r="CR56" i="37"/>
  <c r="CQ56" i="37"/>
  <c r="CP56" i="37"/>
  <c r="CO56" i="37"/>
  <c r="CN56" i="37"/>
  <c r="CM56" i="37"/>
  <c r="CL56" i="37"/>
  <c r="CG56" i="37"/>
  <c r="CE56" i="37"/>
  <c r="BY56" i="37"/>
  <c r="BW56" i="37"/>
  <c r="BQ56" i="37"/>
  <c r="BO56" i="37"/>
  <c r="BK56" i="37"/>
  <c r="BH56" i="37"/>
  <c r="BF56" i="37"/>
  <c r="CW56" i="37"/>
  <c r="CJ56" i="37"/>
  <c r="CI56" i="37"/>
  <c r="CH56" i="37"/>
  <c r="CF56" i="37"/>
  <c r="CV56" i="37"/>
  <c r="CD56" i="37"/>
  <c r="CC56" i="37"/>
  <c r="CB56" i="37"/>
  <c r="CA56" i="37"/>
  <c r="BZ56" i="37"/>
  <c r="BX56" i="37"/>
  <c r="BV56" i="37"/>
  <c r="BU56" i="37"/>
  <c r="BT56" i="37"/>
  <c r="BS56" i="37"/>
  <c r="BR56" i="37"/>
  <c r="BP56" i="37"/>
  <c r="BN56" i="37"/>
  <c r="BM56" i="37"/>
  <c r="L56" i="37"/>
  <c r="K56" i="37"/>
  <c r="BJ56" i="37"/>
  <c r="BI56" i="37"/>
  <c r="BG56" i="37"/>
  <c r="BE56" i="37"/>
  <c r="BD56" i="37"/>
  <c r="BC56" i="37"/>
  <c r="BB56" i="37"/>
  <c r="BH55" i="37"/>
  <c r="L55" i="37"/>
  <c r="BH54" i="37"/>
  <c r="L54" i="37"/>
  <c r="BH53" i="37"/>
  <c r="L53" i="37"/>
  <c r="BH52" i="37"/>
  <c r="CW51" i="37"/>
  <c r="CV51" i="37"/>
  <c r="L52" i="37"/>
  <c r="BK51" i="37"/>
  <c r="CU51" i="37"/>
  <c r="CT51" i="37"/>
  <c r="CS51" i="37"/>
  <c r="CR51" i="37"/>
  <c r="CQ51" i="37"/>
  <c r="CP51" i="37"/>
  <c r="CO51" i="37"/>
  <c r="CN51" i="37"/>
  <c r="CM51" i="37"/>
  <c r="CL51" i="37"/>
  <c r="CG51" i="37"/>
  <c r="BZ51" i="37"/>
  <c r="BY51" i="37"/>
  <c r="BW51" i="37"/>
  <c r="BR51" i="37"/>
  <c r="BQ51" i="37"/>
  <c r="BO51" i="37"/>
  <c r="BH51" i="37"/>
  <c r="BF51" i="37"/>
  <c r="CJ51" i="37"/>
  <c r="CI51" i="37"/>
  <c r="CH51" i="37"/>
  <c r="CF51" i="37"/>
  <c r="CE58" i="37"/>
  <c r="CD51" i="37"/>
  <c r="CC51" i="37"/>
  <c r="CB51" i="37"/>
  <c r="CA51" i="37"/>
  <c r="BX51" i="37"/>
  <c r="BV51" i="37"/>
  <c r="BU51" i="37"/>
  <c r="BT51" i="37"/>
  <c r="BS51" i="37"/>
  <c r="BP51" i="37"/>
  <c r="BN51" i="37"/>
  <c r="BM51" i="37"/>
  <c r="L51" i="37"/>
  <c r="BI51" i="37"/>
  <c r="K51" i="37"/>
  <c r="BJ51" i="37"/>
  <c r="BG51" i="37"/>
  <c r="BE51" i="37"/>
  <c r="BD51" i="37"/>
  <c r="BC51" i="37"/>
  <c r="BB51" i="37"/>
  <c r="BH50" i="37"/>
  <c r="L50" i="37"/>
  <c r="BH49" i="37"/>
  <c r="L49" i="37"/>
  <c r="BH48" i="37"/>
  <c r="L48" i="37"/>
  <c r="BH47" i="37"/>
  <c r="L47" i="37"/>
  <c r="CH46" i="37"/>
  <c r="CG46" i="37"/>
  <c r="CB46" i="37"/>
  <c r="BZ46" i="37"/>
  <c r="BY46" i="37"/>
  <c r="BW46" i="37"/>
  <c r="BT46" i="37"/>
  <c r="BR46" i="37"/>
  <c r="BQ46" i="37"/>
  <c r="BO46" i="37"/>
  <c r="BF46" i="37"/>
  <c r="BC46" i="37"/>
  <c r="CO46" i="37"/>
  <c r="CJ58" i="37"/>
  <c r="CH58" i="37"/>
  <c r="CW46" i="37"/>
  <c r="CE46" i="37"/>
  <c r="CU46" i="37"/>
  <c r="CC46" i="37"/>
  <c r="CT46" i="37"/>
  <c r="CS46" i="37"/>
  <c r="BV46" i="37"/>
  <c r="BU46" i="37"/>
  <c r="BS46" i="37"/>
  <c r="BP46" i="37"/>
  <c r="BM46" i="37"/>
  <c r="BI46" i="37"/>
  <c r="BE46" i="37"/>
  <c r="BD46" i="37"/>
  <c r="BB46" i="37"/>
  <c r="CJ45" i="37"/>
  <c r="CI45" i="37"/>
  <c r="CH45" i="37"/>
  <c r="CG45" i="37"/>
  <c r="CF45" i="37"/>
  <c r="CE45" i="37"/>
  <c r="CD45" i="37"/>
  <c r="CC45" i="37"/>
  <c r="CB45" i="37"/>
  <c r="CA45" i="37"/>
  <c r="BZ45" i="37"/>
  <c r="BY45" i="37"/>
  <c r="BX45" i="37"/>
  <c r="BW45" i="37"/>
  <c r="BV45" i="37"/>
  <c r="BU45" i="37"/>
  <c r="BT45" i="37"/>
  <c r="BS45" i="37"/>
  <c r="BR45" i="37"/>
  <c r="BQ45" i="37"/>
  <c r="BP45" i="37"/>
  <c r="BO45" i="37"/>
  <c r="BN45" i="37"/>
  <c r="BM45" i="37"/>
  <c r="BI45" i="37"/>
  <c r="BH45" i="37"/>
  <c r="BG45" i="37"/>
  <c r="BF45" i="37"/>
  <c r="BE45" i="37"/>
  <c r="BD45" i="37"/>
  <c r="BC45" i="37"/>
  <c r="BB45" i="37"/>
  <c r="CX45" i="37"/>
  <c r="CW45" i="37"/>
  <c r="CV45" i="37"/>
  <c r="CU45" i="37"/>
  <c r="CT45" i="37"/>
  <c r="CS45" i="37"/>
  <c r="CR45" i="37"/>
  <c r="CQ45" i="37"/>
  <c r="CP45" i="37"/>
  <c r="CO45" i="37"/>
  <c r="CN45" i="37"/>
  <c r="L45" i="37"/>
  <c r="BK45" i="37"/>
  <c r="K45" i="37"/>
  <c r="BJ45" i="37"/>
  <c r="CW44" i="37"/>
  <c r="CV44" i="37"/>
  <c r="CU44" i="37"/>
  <c r="CT44" i="37"/>
  <c r="CS44" i="37"/>
  <c r="CR44" i="37"/>
  <c r="CQ44" i="37"/>
  <c r="CP44" i="37"/>
  <c r="CO44" i="37"/>
  <c r="CN44" i="37"/>
  <c r="CM44" i="37"/>
  <c r="CL44" i="37"/>
  <c r="CJ44" i="37"/>
  <c r="CI44" i="37"/>
  <c r="CH44" i="37"/>
  <c r="CG44" i="37"/>
  <c r="CF44" i="37"/>
  <c r="CE44" i="37"/>
  <c r="CD44" i="37"/>
  <c r="CC44" i="37"/>
  <c r="CB44" i="37"/>
  <c r="CA44" i="37"/>
  <c r="BZ44" i="37"/>
  <c r="BY44" i="37"/>
  <c r="BX44" i="37"/>
  <c r="BW44" i="37"/>
  <c r="BV44" i="37"/>
  <c r="BU44" i="37"/>
  <c r="BT44" i="37"/>
  <c r="BS44" i="37"/>
  <c r="BR44" i="37"/>
  <c r="BQ44" i="37"/>
  <c r="BP44" i="37"/>
  <c r="BO44" i="37"/>
  <c r="BN44" i="37"/>
  <c r="BM44" i="37"/>
  <c r="BJ44" i="37"/>
  <c r="BI44" i="37"/>
  <c r="BH44" i="37"/>
  <c r="BG44" i="37"/>
  <c r="BF44" i="37"/>
  <c r="BE44" i="37"/>
  <c r="BD44" i="37"/>
  <c r="BC44" i="37"/>
  <c r="BB44" i="37"/>
  <c r="CX44" i="37"/>
  <c r="L44" i="37"/>
  <c r="BK44" i="37"/>
  <c r="K44" i="37"/>
  <c r="BH43" i="37"/>
  <c r="BG43" i="37"/>
  <c r="BF43" i="37"/>
  <c r="BE43" i="37"/>
  <c r="BD43" i="37"/>
  <c r="BC43" i="37"/>
  <c r="BB43" i="37"/>
  <c r="L43" i="37"/>
  <c r="K43" i="37"/>
  <c r="BH42" i="37"/>
  <c r="BG42" i="37"/>
  <c r="BF42" i="37"/>
  <c r="BE42" i="37"/>
  <c r="BD42" i="37"/>
  <c r="BC42" i="37"/>
  <c r="BB42" i="37"/>
  <c r="L42" i="37"/>
  <c r="K42" i="37"/>
  <c r="BH41" i="37"/>
  <c r="BG41" i="37"/>
  <c r="BF41" i="37"/>
  <c r="BE41" i="37"/>
  <c r="BD41" i="37"/>
  <c r="BC41" i="37"/>
  <c r="BB41" i="37"/>
  <c r="L41" i="37"/>
  <c r="K41" i="37"/>
  <c r="BH40" i="37"/>
  <c r="BG40" i="37"/>
  <c r="BF40" i="37"/>
  <c r="BE40" i="37"/>
  <c r="BD40" i="37"/>
  <c r="BC40" i="37"/>
  <c r="BB40" i="37"/>
  <c r="L40" i="37"/>
  <c r="K40" i="37"/>
  <c r="BH39" i="37"/>
  <c r="BG39" i="37"/>
  <c r="BF39" i="37"/>
  <c r="BE39" i="37"/>
  <c r="BD39" i="37"/>
  <c r="BC39" i="37"/>
  <c r="BB39" i="37"/>
  <c r="L39" i="37"/>
  <c r="K39" i="37"/>
  <c r="CJ38" i="37"/>
  <c r="CI38" i="37"/>
  <c r="CH38" i="37"/>
  <c r="CG38" i="37"/>
  <c r="CF38" i="37"/>
  <c r="CE38" i="37"/>
  <c r="CX38" i="37"/>
  <c r="CW38" i="37"/>
  <c r="CV38" i="37"/>
  <c r="CD38" i="37"/>
  <c r="CC38" i="37"/>
  <c r="CB38" i="37"/>
  <c r="CA38" i="37"/>
  <c r="BZ38" i="37"/>
  <c r="BY38" i="37"/>
  <c r="BX38" i="37"/>
  <c r="BW38" i="37"/>
  <c r="BV38" i="37"/>
  <c r="BU38" i="37"/>
  <c r="BT38" i="37"/>
  <c r="BS38" i="37"/>
  <c r="BR38" i="37"/>
  <c r="BQ38" i="37"/>
  <c r="BP38" i="37"/>
  <c r="BO38" i="37"/>
  <c r="BN38" i="37"/>
  <c r="BM38" i="37"/>
  <c r="BI38" i="37"/>
  <c r="BH38" i="37"/>
  <c r="BF38" i="37"/>
  <c r="BE38" i="37"/>
  <c r="BD38" i="37"/>
  <c r="BC38" i="37"/>
  <c r="BB38" i="37"/>
  <c r="BH37" i="37"/>
  <c r="BG37" i="37"/>
  <c r="BF37" i="37"/>
  <c r="BE37" i="37"/>
  <c r="BD37" i="37"/>
  <c r="BC37" i="37"/>
  <c r="BB37" i="37"/>
  <c r="L37" i="37"/>
  <c r="K37" i="37"/>
  <c r="BH36" i="37"/>
  <c r="BG36" i="37"/>
  <c r="BF36" i="37"/>
  <c r="BE36" i="37"/>
  <c r="BD36" i="37"/>
  <c r="BC36" i="37"/>
  <c r="BB36" i="37"/>
  <c r="L36" i="37"/>
  <c r="K36" i="37"/>
  <c r="BH35" i="37"/>
  <c r="BG35" i="37"/>
  <c r="BF35" i="37"/>
  <c r="BE35" i="37"/>
  <c r="BD35" i="37"/>
  <c r="BC35" i="37"/>
  <c r="BB35" i="37"/>
  <c r="L35" i="37"/>
  <c r="K35" i="37"/>
  <c r="BH34" i="37"/>
  <c r="BG34" i="37"/>
  <c r="BF34" i="37"/>
  <c r="BE34" i="37"/>
  <c r="BD34" i="37"/>
  <c r="BC34" i="37"/>
  <c r="BB34" i="37"/>
  <c r="L34" i="37"/>
  <c r="K34" i="37"/>
  <c r="BH33" i="37"/>
  <c r="BG33" i="37"/>
  <c r="BF33" i="37"/>
  <c r="BE33" i="37"/>
  <c r="BD33" i="37"/>
  <c r="BC33" i="37"/>
  <c r="BB33" i="37"/>
  <c r="L33" i="37"/>
  <c r="K33" i="37"/>
  <c r="CJ32" i="37"/>
  <c r="CI32" i="37"/>
  <c r="CH32" i="37"/>
  <c r="CG32" i="37"/>
  <c r="CF32" i="37"/>
  <c r="CE32" i="37"/>
  <c r="BZ32" i="37"/>
  <c r="BX32" i="37"/>
  <c r="CX32" i="37"/>
  <c r="CW32" i="37"/>
  <c r="CV32" i="37"/>
  <c r="CD32" i="37"/>
  <c r="CC32" i="37"/>
  <c r="CB32" i="37"/>
  <c r="CA32" i="37"/>
  <c r="BY32" i="37"/>
  <c r="BW32" i="37"/>
  <c r="BV32" i="37"/>
  <c r="BU32" i="37"/>
  <c r="BT32" i="37"/>
  <c r="BS32" i="37"/>
  <c r="BR32" i="37"/>
  <c r="BQ32" i="37"/>
  <c r="BP32" i="37"/>
  <c r="BO32" i="37"/>
  <c r="BN32" i="37"/>
  <c r="BM32" i="37"/>
  <c r="L32" i="37"/>
  <c r="BK32" i="37"/>
  <c r="BI32" i="37"/>
  <c r="BH32" i="37"/>
  <c r="BG32" i="37"/>
  <c r="BF32" i="37"/>
  <c r="BE32" i="37"/>
  <c r="BD32" i="37"/>
  <c r="BC32" i="37"/>
  <c r="BB32" i="37"/>
  <c r="BH31" i="37"/>
  <c r="BG31" i="37"/>
  <c r="BF31" i="37"/>
  <c r="BE31" i="37"/>
  <c r="BD31" i="37"/>
  <c r="BC31" i="37"/>
  <c r="BB31" i="37"/>
  <c r="L31" i="37"/>
  <c r="K31" i="37"/>
  <c r="BH30" i="37"/>
  <c r="BG30" i="37"/>
  <c r="BF30" i="37"/>
  <c r="BE30" i="37"/>
  <c r="BD30" i="37"/>
  <c r="BC30" i="37"/>
  <c r="BB30" i="37"/>
  <c r="L30" i="37"/>
  <c r="K30" i="37"/>
  <c r="BH29" i="37"/>
  <c r="BG29" i="37"/>
  <c r="BF29" i="37"/>
  <c r="BE29" i="37"/>
  <c r="BD29" i="37"/>
  <c r="BC29" i="37"/>
  <c r="BB29" i="37"/>
  <c r="L29" i="37"/>
  <c r="K29" i="37"/>
  <c r="BH28" i="37"/>
  <c r="BG28" i="37"/>
  <c r="BF28" i="37"/>
  <c r="BE28" i="37"/>
  <c r="BD28" i="37"/>
  <c r="BC28" i="37"/>
  <c r="BB28" i="37"/>
  <c r="L28" i="37"/>
  <c r="K28" i="37"/>
  <c r="BH27" i="37"/>
  <c r="BG27" i="37"/>
  <c r="BF27" i="37"/>
  <c r="BE27" i="37"/>
  <c r="BD27" i="37"/>
  <c r="BC27" i="37"/>
  <c r="BB27" i="37"/>
  <c r="L27" i="37"/>
  <c r="K27" i="37"/>
  <c r="CI26" i="37"/>
  <c r="CG26" i="37"/>
  <c r="CJ26" i="37"/>
  <c r="CX26" i="37"/>
  <c r="CF26" i="37"/>
  <c r="CD26" i="37"/>
  <c r="CC26" i="37"/>
  <c r="CB26" i="37"/>
  <c r="CA26" i="37"/>
  <c r="BZ26" i="37"/>
  <c r="BY26" i="37"/>
  <c r="BX26" i="37"/>
  <c r="BW26" i="37"/>
  <c r="BV26" i="37"/>
  <c r="BU26" i="37"/>
  <c r="BT26" i="37"/>
  <c r="BS26" i="37"/>
  <c r="BR26" i="37"/>
  <c r="BQ26" i="37"/>
  <c r="BP26" i="37"/>
  <c r="BO26" i="37"/>
  <c r="BN26" i="37"/>
  <c r="BM26" i="37"/>
  <c r="BH26" i="37"/>
  <c r="BG26" i="37"/>
  <c r="BF26" i="37"/>
  <c r="BE26" i="37"/>
  <c r="BD26" i="37"/>
  <c r="BC26" i="37"/>
  <c r="BB26" i="37"/>
  <c r="BH25" i="37"/>
  <c r="BG25" i="37"/>
  <c r="BF25" i="37"/>
  <c r="BE25" i="37"/>
  <c r="BD25" i="37"/>
  <c r="BC25" i="37"/>
  <c r="BB25" i="37"/>
  <c r="L25" i="37"/>
  <c r="K25" i="37"/>
  <c r="BH24" i="37"/>
  <c r="BG24" i="37"/>
  <c r="BF24" i="37"/>
  <c r="BE24" i="37"/>
  <c r="BD24" i="37"/>
  <c r="BC24" i="37"/>
  <c r="BB24" i="37"/>
  <c r="L24" i="37"/>
  <c r="K24" i="37"/>
  <c r="BH23" i="37"/>
  <c r="BG23" i="37"/>
  <c r="BF23" i="37"/>
  <c r="BE23" i="37"/>
  <c r="BD23" i="37"/>
  <c r="BC23" i="37"/>
  <c r="BB23" i="37"/>
  <c r="L23" i="37"/>
  <c r="K23" i="37"/>
  <c r="BH22" i="37"/>
  <c r="BG22" i="37"/>
  <c r="BF22" i="37"/>
  <c r="BE22" i="37"/>
  <c r="BD22" i="37"/>
  <c r="BC22" i="37"/>
  <c r="BB22" i="37"/>
  <c r="L22" i="37"/>
  <c r="K22" i="37"/>
  <c r="BH21" i="37"/>
  <c r="BG21" i="37"/>
  <c r="BF21" i="37"/>
  <c r="BE21" i="37"/>
  <c r="BD21" i="37"/>
  <c r="BC21" i="37"/>
  <c r="BB21" i="37"/>
  <c r="L21" i="37"/>
  <c r="K21" i="37"/>
  <c r="BW20" i="37"/>
  <c r="CJ20" i="37"/>
  <c r="CI20" i="37"/>
  <c r="CH20" i="37"/>
  <c r="CG20" i="37"/>
  <c r="CF20" i="37"/>
  <c r="CE20" i="37"/>
  <c r="CD20" i="37"/>
  <c r="CC20" i="37"/>
  <c r="CB20" i="37"/>
  <c r="CA20" i="37"/>
  <c r="BZ20" i="37"/>
  <c r="BY20" i="37"/>
  <c r="BX20" i="37"/>
  <c r="BV20" i="37"/>
  <c r="BU20" i="37"/>
  <c r="BT20" i="37"/>
  <c r="BS20" i="37"/>
  <c r="BR20" i="37"/>
  <c r="BQ20" i="37"/>
  <c r="BP20" i="37"/>
  <c r="BO20" i="37"/>
  <c r="BN20" i="37"/>
  <c r="BM20" i="37"/>
  <c r="BI20" i="37"/>
  <c r="BH20" i="37"/>
  <c r="BG20" i="37"/>
  <c r="BF20" i="37"/>
  <c r="BE20" i="37"/>
  <c r="BD20" i="37"/>
  <c r="BC20" i="37"/>
  <c r="BB20" i="37"/>
  <c r="BH19" i="37"/>
  <c r="BG19" i="37"/>
  <c r="BF19" i="37"/>
  <c r="BE19" i="37"/>
  <c r="BD19" i="37"/>
  <c r="BC19" i="37"/>
  <c r="BB19" i="37"/>
  <c r="L19" i="37"/>
  <c r="K19" i="37"/>
  <c r="BH18" i="37"/>
  <c r="BG18" i="37"/>
  <c r="BF18" i="37"/>
  <c r="BE18" i="37"/>
  <c r="BD18" i="37"/>
  <c r="BC18" i="37"/>
  <c r="BB18" i="37"/>
  <c r="L18" i="37"/>
  <c r="K18" i="37"/>
  <c r="BH17" i="37"/>
  <c r="BG17" i="37"/>
  <c r="BF17" i="37"/>
  <c r="BE17" i="37"/>
  <c r="BD17" i="37"/>
  <c r="BC17" i="37"/>
  <c r="BB17" i="37"/>
  <c r="L17" i="37"/>
  <c r="K17" i="37"/>
  <c r="BH16" i="37"/>
  <c r="BG16" i="37"/>
  <c r="BF16" i="37"/>
  <c r="BE16" i="37"/>
  <c r="BD16" i="37"/>
  <c r="BC16" i="37"/>
  <c r="BB16" i="37"/>
  <c r="L16" i="37"/>
  <c r="K16" i="37"/>
  <c r="BH15" i="37"/>
  <c r="BG15" i="37"/>
  <c r="BF15" i="37"/>
  <c r="BE15" i="37"/>
  <c r="BD15" i="37"/>
  <c r="BC15" i="37"/>
  <c r="BB15" i="37"/>
  <c r="L15" i="37"/>
  <c r="K15" i="37"/>
  <c r="BH14" i="37"/>
  <c r="BG14" i="37"/>
  <c r="BF14" i="37"/>
  <c r="BE14" i="37"/>
  <c r="BD14" i="37"/>
  <c r="BC14" i="37"/>
  <c r="BB14" i="37"/>
  <c r="L14" i="37"/>
  <c r="K14" i="37"/>
  <c r="CG13" i="37"/>
  <c r="CJ13" i="37"/>
  <c r="CI13" i="37"/>
  <c r="CH13" i="37"/>
  <c r="CW13" i="37"/>
  <c r="CD13" i="37"/>
  <c r="CC13" i="37"/>
  <c r="CB13" i="37"/>
  <c r="CA13" i="37"/>
  <c r="BZ13" i="37"/>
  <c r="BY13" i="37"/>
  <c r="BX13" i="37"/>
  <c r="BW13" i="37"/>
  <c r="BV13" i="37"/>
  <c r="BU13" i="37"/>
  <c r="BT13" i="37"/>
  <c r="BS13" i="37"/>
  <c r="BR13" i="37"/>
  <c r="BQ13" i="37"/>
  <c r="BO13" i="37"/>
  <c r="BN13" i="37"/>
  <c r="BM13" i="37"/>
  <c r="BI13" i="37"/>
  <c r="BH13" i="37"/>
  <c r="BG13" i="37"/>
  <c r="BF13" i="37"/>
  <c r="BE13" i="37"/>
  <c r="BD13" i="37"/>
  <c r="BC13" i="37"/>
  <c r="BB13" i="37"/>
  <c r="BH12" i="37"/>
  <c r="BG12" i="37"/>
  <c r="BF12" i="37"/>
  <c r="BE12" i="37"/>
  <c r="BD12" i="37"/>
  <c r="BC12" i="37"/>
  <c r="BB12" i="37"/>
  <c r="L12" i="37"/>
  <c r="K12" i="37"/>
  <c r="BH11" i="37"/>
  <c r="BG11" i="37"/>
  <c r="BF11" i="37"/>
  <c r="BE11" i="37"/>
  <c r="BD11" i="37"/>
  <c r="BC11" i="37"/>
  <c r="BB11" i="37"/>
  <c r="L11" i="37"/>
  <c r="K11" i="37"/>
  <c r="BH10" i="37"/>
  <c r="BG10" i="37"/>
  <c r="BF10" i="37"/>
  <c r="BE10" i="37"/>
  <c r="BD10" i="37"/>
  <c r="BC10" i="37"/>
  <c r="BB10" i="37"/>
  <c r="L10" i="37"/>
  <c r="K10" i="37"/>
  <c r="BH9" i="37"/>
  <c r="BG9" i="37"/>
  <c r="BF9" i="37"/>
  <c r="BE9" i="37"/>
  <c r="BD9" i="37"/>
  <c r="BC9" i="37"/>
  <c r="BB9" i="37"/>
  <c r="L9" i="37"/>
  <c r="K9" i="37"/>
  <c r="BH8" i="37"/>
  <c r="BG8" i="37"/>
  <c r="BF8" i="37"/>
  <c r="BE8" i="37"/>
  <c r="BD8" i="37"/>
  <c r="BC8" i="37"/>
  <c r="BB8" i="37"/>
  <c r="L8" i="37"/>
  <c r="K8" i="37"/>
  <c r="BH7" i="37"/>
  <c r="BG7" i="37"/>
  <c r="BF7" i="37"/>
  <c r="BE7" i="37"/>
  <c r="BD7" i="37"/>
  <c r="BC7" i="37"/>
  <c r="BB7" i="37"/>
  <c r="L7" i="37"/>
  <c r="K7" i="37"/>
  <c r="CJ6" i="37"/>
  <c r="BM6" i="37"/>
  <c r="BF6" i="37"/>
  <c r="CI59" i="37"/>
  <c r="CH6" i="37"/>
  <c r="CG6" i="37"/>
  <c r="CF6" i="37"/>
  <c r="CD59" i="37"/>
  <c r="CC59" i="37"/>
  <c r="CA59" i="37"/>
  <c r="BZ59" i="37"/>
  <c r="BW6" i="37"/>
  <c r="BV59" i="37"/>
  <c r="BU59" i="37"/>
  <c r="BS59" i="37"/>
  <c r="BR59" i="37"/>
  <c r="BO6" i="37"/>
  <c r="BN59" i="37"/>
  <c r="BM59" i="37"/>
  <c r="BI6" i="37"/>
  <c r="BG6" i="37"/>
  <c r="M44" i="38"/>
  <c r="L44" i="38"/>
  <c r="AN38" i="38"/>
  <c r="BA38" i="38"/>
  <c r="AZ38" i="38"/>
  <c r="AY38" i="38"/>
  <c r="AU38" i="38"/>
  <c r="AS38" i="38"/>
  <c r="AR38" i="38"/>
  <c r="AQ38" i="38"/>
  <c r="M38" i="38"/>
  <c r="AM37" i="38"/>
  <c r="AN37" i="38"/>
  <c r="BB37" i="38"/>
  <c r="BA37" i="38"/>
  <c r="AZ37" i="38"/>
  <c r="AX37" i="38"/>
  <c r="AW37" i="38"/>
  <c r="Y35" i="38"/>
  <c r="AV35" i="38"/>
  <c r="AT37" i="38"/>
  <c r="AS37" i="38"/>
  <c r="AR37" i="38"/>
  <c r="L37" i="38"/>
  <c r="H35" i="38"/>
  <c r="AL35" i="38"/>
  <c r="AJ35" i="38"/>
  <c r="AZ36" i="38"/>
  <c r="AD35" i="38"/>
  <c r="AB35" i="38"/>
  <c r="AU36" i="38"/>
  <c r="V35" i="38"/>
  <c r="T35" i="38"/>
  <c r="AR36" i="38"/>
  <c r="P35" i="38"/>
  <c r="J35" i="38"/>
  <c r="I35" i="38"/>
  <c r="E35" i="38"/>
  <c r="AK35" i="38"/>
  <c r="AH35" i="38"/>
  <c r="AE35" i="38"/>
  <c r="AC35" i="38"/>
  <c r="Z35" i="38"/>
  <c r="W35" i="38"/>
  <c r="U35" i="38"/>
  <c r="R35" i="38"/>
  <c r="O35" i="38"/>
  <c r="F35" i="38"/>
  <c r="D35" i="38"/>
  <c r="BB33" i="38"/>
  <c r="AZ33" i="38"/>
  <c r="AY33" i="38"/>
  <c r="AX33" i="38"/>
  <c r="AV33" i="38"/>
  <c r="AU33" i="38"/>
  <c r="AT33" i="38"/>
  <c r="AR33" i="38"/>
  <c r="AQ33" i="38"/>
  <c r="L33" i="38"/>
  <c r="AW32" i="38"/>
  <c r="AN32" i="38"/>
  <c r="AM32" i="38"/>
  <c r="AV32" i="38"/>
  <c r="M32" i="38"/>
  <c r="BB31" i="38"/>
  <c r="AG27" i="38"/>
  <c r="AY31" i="38"/>
  <c r="AX31" i="38"/>
  <c r="AV31" i="38"/>
  <c r="AU31" i="38"/>
  <c r="AT31" i="38"/>
  <c r="Q27" i="38"/>
  <c r="AQ31" i="38"/>
  <c r="L31" i="38"/>
  <c r="AW30" i="38"/>
  <c r="AN30" i="38"/>
  <c r="AV30" i="38"/>
  <c r="V27" i="38"/>
  <c r="AS30" i="38"/>
  <c r="M30" i="38"/>
  <c r="AR29" i="38"/>
  <c r="BB29" i="38"/>
  <c r="BF29" i="38"/>
  <c r="AZ29" i="38"/>
  <c r="AY29" i="38"/>
  <c r="AX29" i="38"/>
  <c r="AW29" i="38"/>
  <c r="AV29" i="38"/>
  <c r="AU29" i="38"/>
  <c r="AT29" i="38"/>
  <c r="AS29" i="38"/>
  <c r="AQ29" i="38"/>
  <c r="L29" i="38"/>
  <c r="H27" i="38"/>
  <c r="AW28" i="38"/>
  <c r="AN28" i="38"/>
  <c r="AM28" i="38"/>
  <c r="BB28" i="38"/>
  <c r="AH27" i="38"/>
  <c r="AX28" i="38"/>
  <c r="Z27" i="38"/>
  <c r="AV28" i="38"/>
  <c r="AT28" i="38"/>
  <c r="R27" i="38"/>
  <c r="I27" i="38"/>
  <c r="G27" i="38"/>
  <c r="AD27" i="38"/>
  <c r="AA27" i="38"/>
  <c r="J27" i="38"/>
  <c r="L27" i="38"/>
  <c r="E27" i="38"/>
  <c r="D27" i="38"/>
  <c r="AM25" i="38"/>
  <c r="BB25" i="38"/>
  <c r="BA25" i="38"/>
  <c r="AZ25" i="38"/>
  <c r="AX25" i="38"/>
  <c r="AW25" i="38"/>
  <c r="AV25" i="38"/>
  <c r="AT25" i="38"/>
  <c r="AS25" i="38"/>
  <c r="AR25" i="38"/>
  <c r="L25" i="38"/>
  <c r="AU23" i="38"/>
  <c r="AY23" i="38"/>
  <c r="AX23" i="38"/>
  <c r="AW23" i="38"/>
  <c r="AV23" i="38"/>
  <c r="AT23" i="38"/>
  <c r="AS23" i="38"/>
  <c r="AR23" i="38"/>
  <c r="AQ23" i="38"/>
  <c r="F21" i="38"/>
  <c r="BB22" i="38"/>
  <c r="BA22" i="38"/>
  <c r="AZ22" i="38"/>
  <c r="AF21" i="38"/>
  <c r="AY22" i="38"/>
  <c r="AD21" i="38"/>
  <c r="AX22" i="38"/>
  <c r="AA21" i="38"/>
  <c r="AV22" i="38"/>
  <c r="X21" i="38"/>
  <c r="AU22" i="38"/>
  <c r="V21" i="38"/>
  <c r="AS22" i="38"/>
  <c r="AR22" i="38"/>
  <c r="P21" i="38"/>
  <c r="AQ22" i="38"/>
  <c r="AQ21" i="38"/>
  <c r="J21" i="38"/>
  <c r="G21" i="38"/>
  <c r="AJ21" i="38"/>
  <c r="AI21" i="38"/>
  <c r="AH21" i="38"/>
  <c r="AE21" i="38"/>
  <c r="AB21" i="38"/>
  <c r="Z21" i="38"/>
  <c r="Z40" i="38"/>
  <c r="W21" i="38"/>
  <c r="T21" i="38"/>
  <c r="R21" i="38"/>
  <c r="K21" i="38"/>
  <c r="H21" i="38"/>
  <c r="BB16" i="38"/>
  <c r="BF16" i="38"/>
  <c r="AY16" i="38"/>
  <c r="AX16" i="38"/>
  <c r="AW16" i="38"/>
  <c r="AT16" i="38"/>
  <c r="AQ16" i="38"/>
  <c r="AP16" i="38"/>
  <c r="BB15" i="38"/>
  <c r="AY15" i="38"/>
  <c r="AX15" i="38"/>
  <c r="AW15" i="38"/>
  <c r="AU15" i="38"/>
  <c r="AT15" i="38"/>
  <c r="AS15" i="38"/>
  <c r="AQ15" i="38"/>
  <c r="L15" i="38"/>
  <c r="M15" i="38"/>
  <c r="F13" i="38"/>
  <c r="D13" i="38"/>
  <c r="AN14" i="38"/>
  <c r="BA14" i="38"/>
  <c r="AY14" i="38"/>
  <c r="AX14" i="38"/>
  <c r="AU14" i="38"/>
  <c r="AS14" i="38"/>
  <c r="AQ14" i="38"/>
  <c r="M14" i="38"/>
  <c r="G13" i="38"/>
  <c r="AZ13" i="38"/>
  <c r="AW13" i="38"/>
  <c r="AV13" i="38"/>
  <c r="AU13" i="38"/>
  <c r="AR13" i="38"/>
  <c r="K13" i="38"/>
  <c r="J13" i="38"/>
  <c r="M13" i="38"/>
  <c r="E13" i="38"/>
  <c r="BB10" i="38"/>
  <c r="AX10" i="38"/>
  <c r="AN10" i="38"/>
  <c r="AY10" i="38"/>
  <c r="AU10" i="38"/>
  <c r="AT10" i="38"/>
  <c r="AS10" i="38"/>
  <c r="AQ10" i="38"/>
  <c r="L10" i="38"/>
  <c r="BB9" i="38"/>
  <c r="BA9" i="38"/>
  <c r="AM9" i="38"/>
  <c r="AY9" i="38"/>
  <c r="AX9" i="38"/>
  <c r="AW9" i="38"/>
  <c r="AV9" i="38"/>
  <c r="AU9" i="38"/>
  <c r="AT9" i="38"/>
  <c r="AS9" i="38"/>
  <c r="AQ9" i="38"/>
  <c r="L9" i="38"/>
  <c r="AP9" i="38"/>
  <c r="AX8" i="38"/>
  <c r="AN8" i="38"/>
  <c r="BB8" i="38"/>
  <c r="BF8" i="38"/>
  <c r="AZ8" i="38"/>
  <c r="AW8" i="38"/>
  <c r="AV8" i="38"/>
  <c r="AU8" i="38"/>
  <c r="AT8" i="38"/>
  <c r="AR8" i="38"/>
  <c r="BB7" i="38"/>
  <c r="BA7" i="38"/>
  <c r="AH4" i="38"/>
  <c r="AH11" i="38"/>
  <c r="AY7" i="38"/>
  <c r="AX7" i="38"/>
  <c r="AW7" i="38"/>
  <c r="Z4" i="38"/>
  <c r="Z11" i="38"/>
  <c r="Z18" i="38"/>
  <c r="Z42" i="38"/>
  <c r="AV7" i="38"/>
  <c r="AU7" i="38"/>
  <c r="AT7" i="38"/>
  <c r="AS7" i="38"/>
  <c r="R4" i="38"/>
  <c r="R11" i="38"/>
  <c r="R18" i="38"/>
  <c r="AQ7" i="38"/>
  <c r="L7" i="38"/>
  <c r="H4" i="38"/>
  <c r="H11" i="38"/>
  <c r="AP7" i="38"/>
  <c r="AX6" i="38"/>
  <c r="AN6" i="38"/>
  <c r="BF6" i="38"/>
  <c r="AZ6" i="38"/>
  <c r="AW6" i="38"/>
  <c r="AV6" i="38"/>
  <c r="AU6" i="38"/>
  <c r="AT6" i="38"/>
  <c r="AR6" i="38"/>
  <c r="AL4" i="38"/>
  <c r="AK4" i="38"/>
  <c r="AI4" i="38"/>
  <c r="AI11" i="38"/>
  <c r="AZ5" i="38"/>
  <c r="AD4" i="38"/>
  <c r="AD11" i="38"/>
  <c r="AD18" i="38"/>
  <c r="AV5" i="38"/>
  <c r="V4" i="38"/>
  <c r="V11" i="38"/>
  <c r="V18" i="38"/>
  <c r="U4" i="38"/>
  <c r="S4" i="38"/>
  <c r="S11" i="38"/>
  <c r="S18" i="38"/>
  <c r="AR5" i="38"/>
  <c r="K4" i="38"/>
  <c r="I4" i="38"/>
  <c r="I11" i="38"/>
  <c r="G4" i="38"/>
  <c r="G11" i="38"/>
  <c r="E4" i="38"/>
  <c r="AF4" i="38"/>
  <c r="AF11" i="38"/>
  <c r="AF18" i="38"/>
  <c r="AA4" i="38"/>
  <c r="AA11" i="38"/>
  <c r="X4" i="38"/>
  <c r="X11" i="38"/>
  <c r="X18" i="38"/>
  <c r="P4" i="38"/>
  <c r="P11" i="38"/>
  <c r="P18" i="38"/>
  <c r="J4" i="38"/>
  <c r="J11" i="38"/>
  <c r="BF38" i="39"/>
  <c r="AN38" i="39"/>
  <c r="AM38" i="39"/>
  <c r="M38" i="39"/>
  <c r="L38" i="39"/>
  <c r="BF37" i="39"/>
  <c r="AN37" i="39"/>
  <c r="AM37" i="39"/>
  <c r="M37" i="39"/>
  <c r="L37" i="39"/>
  <c r="BF36" i="39"/>
  <c r="BD36" i="39"/>
  <c r="AN36" i="39"/>
  <c r="AM36" i="39"/>
  <c r="M36" i="39"/>
  <c r="L36" i="39"/>
  <c r="AN35" i="39"/>
  <c r="M35" i="39"/>
  <c r="L35" i="39"/>
  <c r="BF33" i="39"/>
  <c r="AN33" i="39"/>
  <c r="AM33" i="39"/>
  <c r="M33" i="39"/>
  <c r="L33" i="39"/>
  <c r="BF32" i="39"/>
  <c r="AN32" i="39"/>
  <c r="AM32" i="39"/>
  <c r="M32" i="39"/>
  <c r="L32" i="39"/>
  <c r="BF31" i="39"/>
  <c r="AN31" i="39"/>
  <c r="AM31" i="39"/>
  <c r="M31" i="39"/>
  <c r="L31" i="39"/>
  <c r="BF30" i="39"/>
  <c r="AN30" i="39"/>
  <c r="AM30" i="39"/>
  <c r="M30" i="39"/>
  <c r="L30" i="39"/>
  <c r="BF29" i="39"/>
  <c r="AN29" i="39"/>
  <c r="AM29" i="39"/>
  <c r="M29" i="39"/>
  <c r="L29" i="39"/>
  <c r="BF28" i="39"/>
  <c r="AN28" i="39"/>
  <c r="AM28" i="39"/>
  <c r="M28" i="39"/>
  <c r="L28" i="39"/>
  <c r="BF27" i="39"/>
  <c r="AN27" i="39"/>
  <c r="AM27" i="39"/>
  <c r="BF25" i="39"/>
  <c r="BC25" i="39"/>
  <c r="AN25" i="39"/>
  <c r="AM25" i="39"/>
  <c r="M25" i="39"/>
  <c r="L25" i="39"/>
  <c r="BF22" i="39"/>
  <c r="BC22" i="39"/>
  <c r="BD22" i="39"/>
  <c r="AN22" i="39"/>
  <c r="AM22" i="39"/>
  <c r="M22" i="39"/>
  <c r="L22" i="39"/>
  <c r="BF21" i="39"/>
  <c r="AN21" i="39"/>
  <c r="AM21" i="39"/>
  <c r="M21" i="39"/>
  <c r="L21" i="39"/>
  <c r="BF16" i="39"/>
  <c r="BD16" i="39"/>
  <c r="AN16" i="39"/>
  <c r="AM16" i="39"/>
  <c r="M16" i="39"/>
  <c r="L16" i="39"/>
  <c r="BF15" i="39"/>
  <c r="BC15" i="39"/>
  <c r="AN15" i="39"/>
  <c r="AM15" i="39"/>
  <c r="M15" i="39"/>
  <c r="L15" i="39"/>
  <c r="BF14" i="39"/>
  <c r="AN14" i="39"/>
  <c r="AM14" i="39"/>
  <c r="M14" i="39"/>
  <c r="L14" i="39"/>
  <c r="AN13" i="39"/>
  <c r="BF13" i="39"/>
  <c r="M13" i="39"/>
  <c r="L13" i="39"/>
  <c r="BF10" i="39"/>
  <c r="BC10" i="39"/>
  <c r="AN10" i="39"/>
  <c r="AM10" i="39"/>
  <c r="M10" i="39"/>
  <c r="L10" i="39"/>
  <c r="BF9" i="39"/>
  <c r="AN9" i="39"/>
  <c r="AM9" i="39"/>
  <c r="M9" i="39"/>
  <c r="L9" i="39"/>
  <c r="BF8" i="39"/>
  <c r="AN8" i="39"/>
  <c r="AM8" i="39"/>
  <c r="M8" i="39"/>
  <c r="L8" i="39"/>
  <c r="BF7" i="39"/>
  <c r="AN7" i="39"/>
  <c r="AM7" i="39"/>
  <c r="M7" i="39"/>
  <c r="L7" i="39"/>
  <c r="BF6" i="39"/>
  <c r="BC6" i="39"/>
  <c r="AN6" i="39"/>
  <c r="AM6" i="39"/>
  <c r="M6" i="39"/>
  <c r="L6" i="39"/>
  <c r="BF5" i="39"/>
  <c r="AN5" i="39"/>
  <c r="AM5" i="39"/>
  <c r="M5" i="39"/>
  <c r="L5" i="39"/>
  <c r="AK53" i="29"/>
  <c r="AK15" i="28"/>
  <c r="AK52" i="29"/>
  <c r="AK51" i="29"/>
  <c r="AK50" i="29"/>
  <c r="K15" i="28"/>
  <c r="J8" i="28"/>
  <c r="AK10" i="46"/>
  <c r="J7" i="28"/>
  <c r="J6" i="28"/>
  <c r="AK9" i="28"/>
  <c r="AK37" i="28"/>
  <c r="AK8" i="28"/>
  <c r="AK7" i="28"/>
  <c r="AK10" i="28"/>
  <c r="J9" i="28"/>
  <c r="AK6" i="28"/>
  <c r="AJ10" i="28"/>
  <c r="AI10" i="28"/>
  <c r="AK5" i="28"/>
  <c r="AL10" i="46"/>
  <c r="K5" i="46"/>
  <c r="AM10" i="46"/>
  <c r="AM51" i="45"/>
  <c r="K9" i="46"/>
  <c r="G18" i="38"/>
  <c r="AW21" i="38"/>
  <c r="AG4" i="38"/>
  <c r="AZ4" i="38"/>
  <c r="AX5" i="38"/>
  <c r="AS6" i="38"/>
  <c r="BA6" i="38"/>
  <c r="AS8" i="38"/>
  <c r="BA8" i="38"/>
  <c r="AR15" i="38"/>
  <c r="AV15" i="38"/>
  <c r="AZ15" i="38"/>
  <c r="BC15" i="38"/>
  <c r="AU16" i="38"/>
  <c r="Q21" i="38"/>
  <c r="D21" i="38"/>
  <c r="D40" i="38"/>
  <c r="L22" i="38"/>
  <c r="AT22" i="38"/>
  <c r="S27" i="38"/>
  <c r="AI27" i="38"/>
  <c r="AP38" i="38"/>
  <c r="AM7" i="38"/>
  <c r="M22" i="38"/>
  <c r="V40" i="38"/>
  <c r="V42" i="38"/>
  <c r="AD40" i="38"/>
  <c r="AD42" i="38"/>
  <c r="I21" i="38"/>
  <c r="I40" i="38"/>
  <c r="U27" i="38"/>
  <c r="AT27" i="38"/>
  <c r="AK27" i="38"/>
  <c r="L28" i="38"/>
  <c r="AP29" i="38"/>
  <c r="BA30" i="38"/>
  <c r="BF30" i="38"/>
  <c r="M31" i="38"/>
  <c r="AN31" i="38"/>
  <c r="AS32" i="38"/>
  <c r="BA32" i="38"/>
  <c r="BF32" i="38"/>
  <c r="M33" i="38"/>
  <c r="AN33" i="38"/>
  <c r="AX35" i="38"/>
  <c r="AV36" i="38"/>
  <c r="M37" i="38"/>
  <c r="AV38" i="38"/>
  <c r="L5" i="38"/>
  <c r="Y4" i="38"/>
  <c r="AV4" i="38"/>
  <c r="E11" i="38"/>
  <c r="E18" i="38"/>
  <c r="O4" i="38"/>
  <c r="O11" i="38"/>
  <c r="O18" i="38"/>
  <c r="W4" i="38"/>
  <c r="AU4" i="38"/>
  <c r="AU11" i="38"/>
  <c r="AU18" i="38"/>
  <c r="AE4" i="38"/>
  <c r="AY4" i="38"/>
  <c r="AM5" i="38"/>
  <c r="L6" i="38"/>
  <c r="BB6" i="38"/>
  <c r="BC6" i="38"/>
  <c r="L8" i="38"/>
  <c r="M10" i="38"/>
  <c r="AM10" i="38"/>
  <c r="BA15" i="38"/>
  <c r="BD15" i="38"/>
  <c r="AR16" i="38"/>
  <c r="AV16" i="38"/>
  <c r="AZ16" i="38"/>
  <c r="S21" i="38"/>
  <c r="AG21" i="38"/>
  <c r="BF25" i="38"/>
  <c r="AL27" i="38"/>
  <c r="AN27" i="38"/>
  <c r="M28" i="38"/>
  <c r="AR31" i="38"/>
  <c r="Q4" i="38"/>
  <c r="AR4" i="38"/>
  <c r="D4" i="38"/>
  <c r="D11" i="38"/>
  <c r="D18" i="38"/>
  <c r="F4" i="38"/>
  <c r="F11" i="38"/>
  <c r="F18" i="38"/>
  <c r="M6" i="38"/>
  <c r="AM6" i="38"/>
  <c r="AR7" i="38"/>
  <c r="AZ7" i="38"/>
  <c r="BC7" i="38"/>
  <c r="M8" i="38"/>
  <c r="AM8" i="38"/>
  <c r="AR9" i="38"/>
  <c r="AZ9" i="38"/>
  <c r="BC9" i="38"/>
  <c r="AS13" i="38"/>
  <c r="BA13" i="38"/>
  <c r="AR14" i="38"/>
  <c r="AV14" i="38"/>
  <c r="AZ14" i="38"/>
  <c r="BC14" i="38"/>
  <c r="AW22" i="38"/>
  <c r="Y27" i="38"/>
  <c r="AV27" i="38"/>
  <c r="O27" i="38"/>
  <c r="AU28" i="38"/>
  <c r="AE27" i="38"/>
  <c r="AE40" i="38"/>
  <c r="L30" i="38"/>
  <c r="AT30" i="38"/>
  <c r="AX30" i="38"/>
  <c r="BB30" i="38"/>
  <c r="L32" i="38"/>
  <c r="AT32" i="38"/>
  <c r="AX32" i="38"/>
  <c r="BB32" i="38"/>
  <c r="Q35" i="38"/>
  <c r="AR35" i="38"/>
  <c r="AG35" i="38"/>
  <c r="AZ35" i="38"/>
  <c r="BC35" i="38"/>
  <c r="S35" i="38"/>
  <c r="AS35" i="38"/>
  <c r="X35" i="38"/>
  <c r="AF35" i="38"/>
  <c r="AW38" i="38"/>
  <c r="BF38" i="38"/>
  <c r="AP10" i="38"/>
  <c r="H40" i="38"/>
  <c r="BA29" i="38"/>
  <c r="BD29" i="38"/>
  <c r="AZ31" i="38"/>
  <c r="AV37" i="38"/>
  <c r="AQ6" i="38"/>
  <c r="AP6" i="38"/>
  <c r="AY6" i="38"/>
  <c r="AQ8" i="38"/>
  <c r="AP8" i="38"/>
  <c r="AY8" i="38"/>
  <c r="AR10" i="38"/>
  <c r="AV10" i="38"/>
  <c r="AZ10" i="38"/>
  <c r="BC10" i="38"/>
  <c r="AT13" i="38"/>
  <c r="AX13" i="38"/>
  <c r="H13" i="38"/>
  <c r="H18" i="38"/>
  <c r="H42" i="38"/>
  <c r="AW14" i="38"/>
  <c r="BF14" i="38"/>
  <c r="L16" i="38"/>
  <c r="AS16" i="38"/>
  <c r="BA16" i="38"/>
  <c r="Y21" i="38"/>
  <c r="AP23" i="38"/>
  <c r="M25" i="38"/>
  <c r="AC27" i="38"/>
  <c r="AX27" i="38"/>
  <c r="F27" i="38"/>
  <c r="F40" i="38"/>
  <c r="AR28" i="38"/>
  <c r="AZ28" i="38"/>
  <c r="BC28" i="38"/>
  <c r="AM30" i="38"/>
  <c r="AQ32" i="38"/>
  <c r="AU32" i="38"/>
  <c r="AY32" i="38"/>
  <c r="AT35" i="38"/>
  <c r="BB35" i="38"/>
  <c r="L35" i="38"/>
  <c r="AT36" i="38"/>
  <c r="AX36" i="38"/>
  <c r="BB36" i="38"/>
  <c r="BC36" i="38"/>
  <c r="G35" i="38"/>
  <c r="G40" i="38"/>
  <c r="G42" i="38"/>
  <c r="L38" i="38"/>
  <c r="AT38" i="38"/>
  <c r="AX38" i="38"/>
  <c r="BB38" i="38"/>
  <c r="AR27" i="38"/>
  <c r="AZ27" i="38"/>
  <c r="AM35" i="38"/>
  <c r="BF37" i="38"/>
  <c r="AS5" i="38"/>
  <c r="AW5" i="38"/>
  <c r="BA5" i="38"/>
  <c r="M7" i="38"/>
  <c r="M9" i="38"/>
  <c r="AW10" i="38"/>
  <c r="BF10" i="38"/>
  <c r="AY13" i="38"/>
  <c r="AT14" i="38"/>
  <c r="BB14" i="38"/>
  <c r="M16" i="38"/>
  <c r="AN16" i="38"/>
  <c r="O21" i="38"/>
  <c r="O40" i="38"/>
  <c r="AY21" i="38"/>
  <c r="AN25" i="38"/>
  <c r="AS28" i="38"/>
  <c r="BA28" i="38"/>
  <c r="BD28" i="38"/>
  <c r="BF28" i="38"/>
  <c r="M29" i="38"/>
  <c r="AN29" i="38"/>
  <c r="AR30" i="38"/>
  <c r="AZ30" i="38"/>
  <c r="BC30" i="38"/>
  <c r="T27" i="38"/>
  <c r="AS27" i="38"/>
  <c r="AB27" i="38"/>
  <c r="AW27" i="38"/>
  <c r="BA31" i="38"/>
  <c r="BD31" i="38"/>
  <c r="AR32" i="38"/>
  <c r="AZ32" i="38"/>
  <c r="AS33" i="38"/>
  <c r="BA33" i="38"/>
  <c r="BD33" i="38"/>
  <c r="AQ36" i="38"/>
  <c r="AP36" i="38"/>
  <c r="AY36" i="38"/>
  <c r="L38" i="46"/>
  <c r="L37" i="46"/>
  <c r="AN9" i="46"/>
  <c r="AN8" i="46"/>
  <c r="AN7" i="46"/>
  <c r="AN6" i="46"/>
  <c r="AN5" i="46"/>
  <c r="AN10" i="47"/>
  <c r="BG10" i="47"/>
  <c r="AH10" i="28"/>
  <c r="AO10" i="47"/>
  <c r="AJ10" i="46"/>
  <c r="AG10" i="28"/>
  <c r="K6" i="46"/>
  <c r="AN37" i="46"/>
  <c r="AN10" i="46"/>
  <c r="AI10" i="46"/>
  <c r="AF10" i="28"/>
  <c r="J5" i="28"/>
  <c r="K7" i="46"/>
  <c r="L15" i="46"/>
  <c r="K8" i="46"/>
  <c r="AN15" i="46"/>
  <c r="AH4" i="46"/>
  <c r="AH11" i="46"/>
  <c r="CT13" i="37"/>
  <c r="CQ38" i="37"/>
  <c r="CO38" i="37"/>
  <c r="CX51" i="37"/>
  <c r="BD14" i="39"/>
  <c r="BD37" i="39"/>
  <c r="BC37" i="39"/>
  <c r="BC38" i="39"/>
  <c r="BD28" i="39"/>
  <c r="BD30" i="39"/>
  <c r="BC32" i="39"/>
  <c r="BC8" i="39"/>
  <c r="K38" i="37"/>
  <c r="BJ38" i="37"/>
  <c r="BB59" i="37"/>
  <c r="BD59" i="37"/>
  <c r="L20" i="37"/>
  <c r="BK20" i="37"/>
  <c r="BD6" i="37"/>
  <c r="BD38" i="39"/>
  <c r="BC36" i="39"/>
  <c r="BC29" i="39"/>
  <c r="BC31" i="39"/>
  <c r="BD31" i="39"/>
  <c r="BC30" i="39"/>
  <c r="BD27" i="39"/>
  <c r="BD29" i="39"/>
  <c r="BC33" i="39"/>
  <c r="BC28" i="39"/>
  <c r="BD32" i="39"/>
  <c r="BD33" i="39"/>
  <c r="BD25" i="39"/>
  <c r="BD15" i="39"/>
  <c r="BF4" i="39"/>
  <c r="BD6" i="39"/>
  <c r="BD10" i="39"/>
  <c r="BD7" i="39"/>
  <c r="BD8" i="39"/>
  <c r="BD5" i="39"/>
  <c r="BD9" i="39"/>
  <c r="M27" i="39"/>
  <c r="L27" i="39"/>
  <c r="L40" i="39"/>
  <c r="N10" i="46"/>
  <c r="Q35" i="46"/>
  <c r="Z21" i="46"/>
  <c r="R21" i="46"/>
  <c r="CP13" i="37"/>
  <c r="CT38" i="37"/>
  <c r="CN32" i="37"/>
  <c r="CN26" i="37"/>
  <c r="CO13" i="37"/>
  <c r="CR13" i="37"/>
  <c r="CP32" i="37"/>
  <c r="CR6" i="37"/>
  <c r="CR38" i="37"/>
  <c r="CM6" i="37"/>
  <c r="CU20" i="37"/>
  <c r="CP20" i="37"/>
  <c r="CN20" i="37"/>
  <c r="CT20" i="37"/>
  <c r="CO20" i="37"/>
  <c r="CR20" i="37"/>
  <c r="CU26" i="37"/>
  <c r="CT26" i="37"/>
  <c r="CS32" i="37"/>
  <c r="Z27" i="46"/>
  <c r="Y27" i="46"/>
  <c r="AF35" i="46"/>
  <c r="X35" i="46"/>
  <c r="AF28" i="46"/>
  <c r="AF27" i="46"/>
  <c r="X28" i="46"/>
  <c r="X27" i="46"/>
  <c r="AF21" i="46"/>
  <c r="X21" i="46"/>
  <c r="AC4" i="46"/>
  <c r="AC11" i="46"/>
  <c r="AC18" i="46"/>
  <c r="U4" i="46"/>
  <c r="U11" i="46"/>
  <c r="U18" i="46"/>
  <c r="Z35" i="46"/>
  <c r="R27" i="46"/>
  <c r="Y35" i="46"/>
  <c r="Q27" i="46"/>
  <c r="AD4" i="46"/>
  <c r="AD11" i="46"/>
  <c r="AD18" i="46"/>
  <c r="AE35" i="46"/>
  <c r="W35" i="46"/>
  <c r="AE29" i="46"/>
  <c r="AE27" i="46"/>
  <c r="W29" i="46"/>
  <c r="W27" i="46"/>
  <c r="AE21" i="46"/>
  <c r="W21" i="46"/>
  <c r="AB4" i="46"/>
  <c r="AB11" i="46"/>
  <c r="AB18" i="46"/>
  <c r="T4" i="46"/>
  <c r="T11" i="46"/>
  <c r="T18" i="46"/>
  <c r="AE4" i="46"/>
  <c r="AE11" i="46"/>
  <c r="AE18" i="46"/>
  <c r="AD35" i="46"/>
  <c r="V35" i="46"/>
  <c r="AD29" i="46"/>
  <c r="AD27" i="46"/>
  <c r="V29" i="46"/>
  <c r="V27" i="46"/>
  <c r="AD21" i="46"/>
  <c r="V21" i="46"/>
  <c r="AA4" i="46"/>
  <c r="AA11" i="46"/>
  <c r="AA18" i="46"/>
  <c r="S4" i="46"/>
  <c r="S11" i="46"/>
  <c r="S18" i="46"/>
  <c r="P28" i="46"/>
  <c r="AG27" i="46"/>
  <c r="AC35" i="46"/>
  <c r="U35" i="46"/>
  <c r="AC27" i="46"/>
  <c r="U27" i="46"/>
  <c r="AC21" i="46"/>
  <c r="U21" i="46"/>
  <c r="Z4" i="46"/>
  <c r="Z11" i="46"/>
  <c r="Z18" i="46"/>
  <c r="R4" i="46"/>
  <c r="R11" i="46"/>
  <c r="R18" i="46"/>
  <c r="AB35" i="46"/>
  <c r="T35" i="46"/>
  <c r="AB27" i="46"/>
  <c r="T27" i="46"/>
  <c r="AB21" i="46"/>
  <c r="T21" i="46"/>
  <c r="AG4" i="46"/>
  <c r="AG11" i="46"/>
  <c r="AG18" i="46"/>
  <c r="Y4" i="46"/>
  <c r="Y11" i="46"/>
  <c r="Y18" i="46"/>
  <c r="Q4" i="46"/>
  <c r="Q11" i="46"/>
  <c r="Q18" i="46"/>
  <c r="R35" i="46"/>
  <c r="W4" i="46"/>
  <c r="W11" i="46"/>
  <c r="W18" i="46"/>
  <c r="AG35" i="46"/>
  <c r="V4" i="46"/>
  <c r="V11" i="46"/>
  <c r="V18" i="46"/>
  <c r="AA35" i="46"/>
  <c r="S35" i="46"/>
  <c r="AA27" i="46"/>
  <c r="S27" i="46"/>
  <c r="AA21" i="46"/>
  <c r="S21" i="46"/>
  <c r="X4" i="46"/>
  <c r="X11" i="46"/>
  <c r="X18" i="46"/>
  <c r="AF4" i="46"/>
  <c r="AF11" i="46"/>
  <c r="AF18" i="46"/>
  <c r="AM4" i="47"/>
  <c r="K6" i="37"/>
  <c r="BJ6" i="37"/>
  <c r="CL6" i="37"/>
  <c r="CS26" i="37"/>
  <c r="CU32" i="37"/>
  <c r="CU38" i="37"/>
  <c r="BC59" i="37"/>
  <c r="L6" i="37"/>
  <c r="BK6" i="37"/>
  <c r="BT59" i="37"/>
  <c r="CB59" i="37"/>
  <c r="CJ59" i="37"/>
  <c r="BU6" i="37"/>
  <c r="BH46" i="37"/>
  <c r="CE51" i="37"/>
  <c r="CN6" i="37"/>
  <c r="L13" i="37"/>
  <c r="BK13" i="37"/>
  <c r="CV20" i="37"/>
  <c r="L38" i="37"/>
  <c r="BK38" i="37"/>
  <c r="CN38" i="37"/>
  <c r="CG59" i="37"/>
  <c r="BE59" i="37"/>
  <c r="CC6" i="37"/>
  <c r="CU13" i="37"/>
  <c r="K32" i="37"/>
  <c r="BJ32" i="37"/>
  <c r="CE59" i="37"/>
  <c r="CE6" i="37"/>
  <c r="CR26" i="37"/>
  <c r="BP59" i="37"/>
  <c r="BX59" i="37"/>
  <c r="CS20" i="37"/>
  <c r="CP26" i="37"/>
  <c r="CR32" i="37"/>
  <c r="L46" i="37"/>
  <c r="BK46" i="37"/>
  <c r="BQ59" i="37"/>
  <c r="BY59" i="37"/>
  <c r="CQ6" i="37"/>
  <c r="CV13" i="37"/>
  <c r="K20" i="37"/>
  <c r="BJ20" i="37"/>
  <c r="CQ20" i="37"/>
  <c r="CV26" i="37"/>
  <c r="CO26" i="37"/>
  <c r="CQ26" i="37"/>
  <c r="CT32" i="37"/>
  <c r="CQ32" i="37"/>
  <c r="CJ46" i="37"/>
  <c r="AU6" i="42"/>
  <c r="AQ6" i="42"/>
  <c r="AM18" i="42"/>
  <c r="AT6" i="42"/>
  <c r="AI6" i="42"/>
  <c r="AR6" i="42"/>
  <c r="K18" i="42"/>
  <c r="AJ18" i="42"/>
  <c r="AM12" i="42"/>
  <c r="U18" i="42"/>
  <c r="AO18" i="42"/>
  <c r="K12" i="42"/>
  <c r="AJ12" i="42"/>
  <c r="AO12" i="42"/>
  <c r="AQ18" i="42"/>
  <c r="T6" i="42"/>
  <c r="CT6" i="37"/>
  <c r="CP6" i="37"/>
  <c r="BH59" i="37"/>
  <c r="CO6" i="37"/>
  <c r="CS6" i="37"/>
  <c r="BF59" i="37"/>
  <c r="BO59" i="37"/>
  <c r="BW59" i="37"/>
  <c r="BP6" i="37"/>
  <c r="BX6" i="37"/>
  <c r="BP13" i="37"/>
  <c r="CN13" i="37"/>
  <c r="CF13" i="37"/>
  <c r="CL20" i="37"/>
  <c r="CS38" i="37"/>
  <c r="CP38" i="37"/>
  <c r="CM46" i="37"/>
  <c r="CL46" i="37"/>
  <c r="CM58" i="37"/>
  <c r="CL58" i="37"/>
  <c r="CL32" i="37"/>
  <c r="CM32" i="37"/>
  <c r="BG59" i="37"/>
  <c r="BH6" i="37"/>
  <c r="BQ6" i="37"/>
  <c r="BY6" i="37"/>
  <c r="CL38" i="37"/>
  <c r="CM38" i="37"/>
  <c r="CN46" i="37"/>
  <c r="CV46" i="37"/>
  <c r="BR6" i="37"/>
  <c r="BZ6" i="37"/>
  <c r="CM20" i="37"/>
  <c r="BX46" i="37"/>
  <c r="CR46" i="37"/>
  <c r="CF46" i="37"/>
  <c r="CF59" i="37"/>
  <c r="BW58" i="37"/>
  <c r="CR58" i="37"/>
  <c r="CH59" i="37"/>
  <c r="BB6" i="37"/>
  <c r="BS6" i="37"/>
  <c r="CA6" i="37"/>
  <c r="CI6" i="37"/>
  <c r="CO32" i="37"/>
  <c r="CG58" i="37"/>
  <c r="CW58" i="37"/>
  <c r="CN58" i="37"/>
  <c r="BC6" i="37"/>
  <c r="BT6" i="37"/>
  <c r="CB6" i="37"/>
  <c r="CU6" i="37"/>
  <c r="CH26" i="37"/>
  <c r="CW26" i="37"/>
  <c r="CL26" i="37"/>
  <c r="CM26" i="37"/>
  <c r="BG46" i="37"/>
  <c r="K46" i="37"/>
  <c r="BJ46" i="37"/>
  <c r="CM13" i="37"/>
  <c r="CM45" i="37"/>
  <c r="CL45" i="37"/>
  <c r="K58" i="37"/>
  <c r="BJ58" i="37"/>
  <c r="BH58" i="37"/>
  <c r="CI58" i="37"/>
  <c r="CX58" i="37"/>
  <c r="BE6" i="37"/>
  <c r="BN6" i="37"/>
  <c r="BV6" i="37"/>
  <c r="CD6" i="37"/>
  <c r="CQ13" i="37"/>
  <c r="CS13" i="37"/>
  <c r="BI26" i="37"/>
  <c r="L26" i="37"/>
  <c r="BK26" i="37"/>
  <c r="CX13" i="37"/>
  <c r="K26" i="37"/>
  <c r="BJ26" i="37"/>
  <c r="CP46" i="37"/>
  <c r="CX46" i="37"/>
  <c r="CX56" i="37"/>
  <c r="CO58" i="37"/>
  <c r="CW20" i="37"/>
  <c r="BG38" i="37"/>
  <c r="CQ46" i="37"/>
  <c r="CA46" i="37"/>
  <c r="CI46" i="37"/>
  <c r="CP58" i="37"/>
  <c r="K13" i="37"/>
  <c r="BJ13" i="37"/>
  <c r="CX20" i="37"/>
  <c r="CQ58" i="37"/>
  <c r="CE26" i="37"/>
  <c r="CB58" i="37"/>
  <c r="BN46" i="37"/>
  <c r="CD46" i="37"/>
  <c r="BM58" i="37"/>
  <c r="CC58" i="37"/>
  <c r="CE13" i="37"/>
  <c r="AR11" i="38"/>
  <c r="AR18" i="38"/>
  <c r="AH18" i="38"/>
  <c r="BD7" i="38"/>
  <c r="BD9" i="38"/>
  <c r="M4" i="38"/>
  <c r="K11" i="38"/>
  <c r="U11" i="38"/>
  <c r="U18" i="38"/>
  <c r="AT4" i="38"/>
  <c r="AT11" i="38"/>
  <c r="AK11" i="38"/>
  <c r="BB4" i="38"/>
  <c r="AL11" i="38"/>
  <c r="AN4" i="38"/>
  <c r="AM4" i="38"/>
  <c r="BD6" i="38"/>
  <c r="BD8" i="38"/>
  <c r="BC8" i="38"/>
  <c r="AG11" i="38"/>
  <c r="BD14" i="38"/>
  <c r="BD16" i="38"/>
  <c r="BC16" i="38"/>
  <c r="M5" i="38"/>
  <c r="AU5" i="38"/>
  <c r="BA10" i="38"/>
  <c r="AQ25" i="38"/>
  <c r="AU25" i="38"/>
  <c r="AY25" i="38"/>
  <c r="BC31" i="38"/>
  <c r="AP32" i="38"/>
  <c r="AW33" i="38"/>
  <c r="BF33" i="38"/>
  <c r="AY35" i="38"/>
  <c r="K35" i="38"/>
  <c r="M35" i="38"/>
  <c r="M36" i="38"/>
  <c r="AT5" i="38"/>
  <c r="AI18" i="38"/>
  <c r="BD10" i="38"/>
  <c r="Q11" i="38"/>
  <c r="Q18" i="38"/>
  <c r="AP14" i="38"/>
  <c r="AQ13" i="38"/>
  <c r="BD22" i="38"/>
  <c r="AP25" i="38"/>
  <c r="K27" i="38"/>
  <c r="M27" i="38"/>
  <c r="BD38" i="38"/>
  <c r="BC38" i="38"/>
  <c r="AA18" i="38"/>
  <c r="T4" i="38"/>
  <c r="T11" i="38"/>
  <c r="T18" i="38"/>
  <c r="AB4" i="38"/>
  <c r="AJ4" i="38"/>
  <c r="BA4" i="38"/>
  <c r="AN5" i="38"/>
  <c r="BF5" i="38"/>
  <c r="AN7" i="38"/>
  <c r="BF7" i="38"/>
  <c r="AN9" i="38"/>
  <c r="BF9" i="38"/>
  <c r="R40" i="38"/>
  <c r="R42" i="38"/>
  <c r="E21" i="38"/>
  <c r="E40" i="38"/>
  <c r="E42" i="38"/>
  <c r="AP22" i="38"/>
  <c r="AL21" i="38"/>
  <c r="AN22" i="38"/>
  <c r="AM22" i="38"/>
  <c r="BC33" i="38"/>
  <c r="AS36" i="38"/>
  <c r="BB5" i="38"/>
  <c r="L4" i="38"/>
  <c r="AC4" i="38"/>
  <c r="BB13" i="38"/>
  <c r="BF13" i="38"/>
  <c r="BD30" i="38"/>
  <c r="AP31" i="38"/>
  <c r="AS31" i="38"/>
  <c r="AU35" i="38"/>
  <c r="AQ5" i="38"/>
  <c r="AQ4" i="38"/>
  <c r="AQ11" i="38"/>
  <c r="AQ18" i="38"/>
  <c r="AY5" i="38"/>
  <c r="AN13" i="38"/>
  <c r="AM13" i="38"/>
  <c r="AH40" i="38"/>
  <c r="P27" i="38"/>
  <c r="P40" i="38"/>
  <c r="P42" i="38"/>
  <c r="X27" i="38"/>
  <c r="X40" i="38"/>
  <c r="X42" i="38"/>
  <c r="AF27" i="38"/>
  <c r="BD37" i="38"/>
  <c r="BC37" i="38"/>
  <c r="J18" i="38"/>
  <c r="L11" i="38"/>
  <c r="AP15" i="38"/>
  <c r="AN15" i="38"/>
  <c r="AM15" i="38"/>
  <c r="BC22" i="38"/>
  <c r="AQ30" i="38"/>
  <c r="AP30" i="38"/>
  <c r="AU30" i="38"/>
  <c r="AY30" i="38"/>
  <c r="BD32" i="38"/>
  <c r="BC32" i="38"/>
  <c r="AP33" i="38"/>
  <c r="AN35" i="38"/>
  <c r="AW36" i="38"/>
  <c r="BF36" i="38"/>
  <c r="BA36" i="38"/>
  <c r="I13" i="38"/>
  <c r="L13" i="38"/>
  <c r="L14" i="38"/>
  <c r="J40" i="38"/>
  <c r="L40" i="38"/>
  <c r="AV21" i="38"/>
  <c r="AJ40" i="38"/>
  <c r="BD25" i="38"/>
  <c r="BC25" i="38"/>
  <c r="AJ27" i="38"/>
  <c r="BC29" i="38"/>
  <c r="AW31" i="38"/>
  <c r="BF31" i="38"/>
  <c r="AQ37" i="38"/>
  <c r="AQ35" i="38"/>
  <c r="AU37" i="38"/>
  <c r="AY37" i="38"/>
  <c r="AR21" i="38"/>
  <c r="AZ21" i="38"/>
  <c r="L36" i="38"/>
  <c r="Y40" i="38"/>
  <c r="AV40" i="38"/>
  <c r="BF15" i="38"/>
  <c r="AS21" i="38"/>
  <c r="BA21" i="38"/>
  <c r="BF22" i="38"/>
  <c r="AQ28" i="38"/>
  <c r="AQ27" i="38"/>
  <c r="AY28" i="38"/>
  <c r="L21" i="38"/>
  <c r="U21" i="38"/>
  <c r="AC21" i="38"/>
  <c r="AK21" i="38"/>
  <c r="W27" i="38"/>
  <c r="AM27" i="38"/>
  <c r="AM29" i="38"/>
  <c r="AM31" i="38"/>
  <c r="AM33" i="38"/>
  <c r="AA35" i="38"/>
  <c r="AW35" i="38"/>
  <c r="AI35" i="38"/>
  <c r="AI40" i="38"/>
  <c r="AM36" i="38"/>
  <c r="AM38" i="38"/>
  <c r="M21" i="38"/>
  <c r="AU21" i="38"/>
  <c r="AN36" i="38"/>
  <c r="AM14" i="38"/>
  <c r="AM16" i="38"/>
  <c r="BD13" i="39"/>
  <c r="BC13" i="39"/>
  <c r="L11" i="39"/>
  <c r="M11" i="39"/>
  <c r="M40" i="39"/>
  <c r="BC35" i="39"/>
  <c r="BD35" i="39"/>
  <c r="BC27" i="39"/>
  <c r="AM11" i="39"/>
  <c r="AN11" i="39"/>
  <c r="L4" i="39"/>
  <c r="AM35" i="39"/>
  <c r="BF35" i="39"/>
  <c r="AM4" i="39"/>
  <c r="BF11" i="39"/>
  <c r="AM13" i="39"/>
  <c r="M4" i="39"/>
  <c r="AN4" i="39"/>
  <c r="BC5" i="39"/>
  <c r="BC7" i="39"/>
  <c r="BC9" i="39"/>
  <c r="BC14" i="39"/>
  <c r="BC16" i="39"/>
  <c r="AK4" i="28"/>
  <c r="Y40" i="46"/>
  <c r="AK49" i="29"/>
  <c r="CN51" i="45"/>
  <c r="BH10" i="46"/>
  <c r="AP10" i="46"/>
  <c r="AO10" i="46"/>
  <c r="BF21" i="38"/>
  <c r="AG40" i="38"/>
  <c r="S40" i="38"/>
  <c r="S42" i="38"/>
  <c r="W11" i="38"/>
  <c r="W18" i="38"/>
  <c r="W42" i="38"/>
  <c r="AU42" i="38"/>
  <c r="AE11" i="38"/>
  <c r="O42" i="38"/>
  <c r="AF40" i="38"/>
  <c r="AY40" i="38"/>
  <c r="Y11" i="38"/>
  <c r="Y18" i="38"/>
  <c r="Y42" i="38"/>
  <c r="AV42" i="38"/>
  <c r="AT18" i="38"/>
  <c r="AH42" i="38"/>
  <c r="AV11" i="38"/>
  <c r="AV18" i="38"/>
  <c r="AP5" i="38"/>
  <c r="AP4" i="38"/>
  <c r="AP11" i="38"/>
  <c r="F42" i="38"/>
  <c r="BB27" i="38"/>
  <c r="BC27" i="38"/>
  <c r="Q40" i="38"/>
  <c r="AR40" i="38"/>
  <c r="AQ40" i="38"/>
  <c r="AQ42" i="38"/>
  <c r="BA27" i="38"/>
  <c r="AZ40" i="38"/>
  <c r="AP37" i="38"/>
  <c r="D42" i="38"/>
  <c r="AU27" i="38"/>
  <c r="BD36" i="38"/>
  <c r="T40" i="38"/>
  <c r="AS40" i="38"/>
  <c r="AP21" i="38"/>
  <c r="K40" i="38"/>
  <c r="AB40" i="38"/>
  <c r="AS4" i="38"/>
  <c r="AS11" i="38"/>
  <c r="AS18" i="38"/>
  <c r="AN4" i="46"/>
  <c r="S40" i="46"/>
  <c r="S42" i="46"/>
  <c r="Z40" i="46"/>
  <c r="Z42" i="46"/>
  <c r="X40" i="46"/>
  <c r="X42" i="46"/>
  <c r="AF40" i="46"/>
  <c r="AF42" i="46"/>
  <c r="R40" i="46"/>
  <c r="R42" i="46"/>
  <c r="AD40" i="46"/>
  <c r="AD42" i="46"/>
  <c r="AG40" i="46"/>
  <c r="AG42" i="46"/>
  <c r="BD40" i="39"/>
  <c r="BF40" i="39"/>
  <c r="AC40" i="46"/>
  <c r="AC42" i="46"/>
  <c r="Q40" i="46"/>
  <c r="Q42" i="46"/>
  <c r="Y42" i="46"/>
  <c r="W40" i="46"/>
  <c r="W42" i="46"/>
  <c r="AA40" i="46"/>
  <c r="AA42" i="46"/>
  <c r="T40" i="46"/>
  <c r="T42" i="46"/>
  <c r="U40" i="46"/>
  <c r="U42" i="46"/>
  <c r="V40" i="46"/>
  <c r="V42" i="46"/>
  <c r="AB40" i="46"/>
  <c r="AB42" i="46"/>
  <c r="CT59" i="37"/>
  <c r="AE40" i="46"/>
  <c r="AE42" i="46"/>
  <c r="AM11" i="47"/>
  <c r="CM59" i="37"/>
  <c r="CU59" i="37"/>
  <c r="CL13" i="37"/>
  <c r="CL59" i="37"/>
  <c r="CW59" i="37"/>
  <c r="CW6" i="37"/>
  <c r="L58" i="37"/>
  <c r="BI58" i="37"/>
  <c r="CX6" i="37"/>
  <c r="CX59" i="37"/>
  <c r="CS59" i="37"/>
  <c r="K59" i="37"/>
  <c r="BJ59" i="37"/>
  <c r="CV58" i="37"/>
  <c r="CF58" i="37"/>
  <c r="CR59" i="37"/>
  <c r="CV6" i="37"/>
  <c r="CP59" i="37"/>
  <c r="L59" i="37"/>
  <c r="BI59" i="37"/>
  <c r="CQ59" i="37"/>
  <c r="CN59" i="37"/>
  <c r="CO59" i="37"/>
  <c r="BA40" i="38"/>
  <c r="K18" i="38"/>
  <c r="M11" i="38"/>
  <c r="AP35" i="38"/>
  <c r="AX21" i="38"/>
  <c r="AC40" i="38"/>
  <c r="AX40" i="38"/>
  <c r="AK40" i="38"/>
  <c r="BB21" i="38"/>
  <c r="W40" i="38"/>
  <c r="AU40" i="38"/>
  <c r="BD13" i="38"/>
  <c r="BC13" i="38"/>
  <c r="M40" i="38"/>
  <c r="AI42" i="38"/>
  <c r="AG18" i="38"/>
  <c r="AZ11" i="38"/>
  <c r="U40" i="38"/>
  <c r="AT40" i="38"/>
  <c r="AT21" i="38"/>
  <c r="AC11" i="38"/>
  <c r="AX4" i="38"/>
  <c r="AB11" i="38"/>
  <c r="AW4" i="38"/>
  <c r="AJ11" i="38"/>
  <c r="BF4" i="38"/>
  <c r="AL40" i="38"/>
  <c r="AN21" i="38"/>
  <c r="AM21" i="38"/>
  <c r="T42" i="38"/>
  <c r="AS42" i="38"/>
  <c r="AY27" i="38"/>
  <c r="I18" i="38"/>
  <c r="I42" i="38"/>
  <c r="AP13" i="38"/>
  <c r="AN11" i="38"/>
  <c r="AM11" i="38"/>
  <c r="AL18" i="38"/>
  <c r="BF27" i="38"/>
  <c r="J42" i="38"/>
  <c r="L18" i="38"/>
  <c r="AP28" i="38"/>
  <c r="AP27" i="38"/>
  <c r="BD5" i="38"/>
  <c r="BC5" i="38"/>
  <c r="BD4" i="38"/>
  <c r="BC4" i="38"/>
  <c r="BA35" i="38"/>
  <c r="BD35" i="38"/>
  <c r="BF35" i="38"/>
  <c r="AA40" i="38"/>
  <c r="AE18" i="38"/>
  <c r="AY11" i="38"/>
  <c r="AK18" i="38"/>
  <c r="BB11" i="38"/>
  <c r="L42" i="39"/>
  <c r="L18" i="39"/>
  <c r="AN40" i="39"/>
  <c r="AM40" i="39"/>
  <c r="BC11" i="39"/>
  <c r="AN18" i="39"/>
  <c r="AM18" i="39"/>
  <c r="M18" i="39"/>
  <c r="BC40" i="39"/>
  <c r="BD21" i="39"/>
  <c r="BC21" i="39"/>
  <c r="L44" i="39"/>
  <c r="BD11" i="39"/>
  <c r="BD4" i="39"/>
  <c r="BC4" i="39"/>
  <c r="AK11" i="28"/>
  <c r="AP18" i="38"/>
  <c r="BF40" i="38"/>
  <c r="L42" i="38"/>
  <c r="AP40" i="38"/>
  <c r="AP42" i="38"/>
  <c r="AW40" i="38"/>
  <c r="AA42" i="38"/>
  <c r="AF42" i="38"/>
  <c r="BD27" i="38"/>
  <c r="Q42" i="38"/>
  <c r="AR42" i="38"/>
  <c r="AN11" i="46"/>
  <c r="CV59" i="37"/>
  <c r="BK58" i="37"/>
  <c r="BK59" i="37"/>
  <c r="U42" i="38"/>
  <c r="AT42" i="38"/>
  <c r="AJ18" i="38"/>
  <c r="BF11" i="38"/>
  <c r="BA11" i="38"/>
  <c r="BD11" i="38"/>
  <c r="BC11" i="38"/>
  <c r="BB18" i="38"/>
  <c r="AK42" i="38"/>
  <c r="AL42" i="38"/>
  <c r="AN18" i="38"/>
  <c r="AM18" i="38"/>
  <c r="M18" i="38"/>
  <c r="K42" i="38"/>
  <c r="M42" i="38"/>
  <c r="AB18" i="38"/>
  <c r="AW11" i="38"/>
  <c r="AG42" i="38"/>
  <c r="AZ18" i="38"/>
  <c r="AZ42" i="38"/>
  <c r="BD21" i="38"/>
  <c r="BC21" i="38"/>
  <c r="AY18" i="38"/>
  <c r="AE42" i="38"/>
  <c r="AY42" i="38"/>
  <c r="BB40" i="38"/>
  <c r="AC18" i="38"/>
  <c r="AX11" i="38"/>
  <c r="AM40" i="38"/>
  <c r="AN40" i="38"/>
  <c r="BF18" i="39"/>
  <c r="BF42" i="39"/>
  <c r="M44" i="39"/>
  <c r="M42" i="39"/>
  <c r="AN42" i="39"/>
  <c r="AM42" i="39"/>
  <c r="BB42" i="38"/>
  <c r="BC42" i="38"/>
  <c r="BD18" i="39"/>
  <c r="BC18" i="39"/>
  <c r="AX18" i="38"/>
  <c r="AC42" i="38"/>
  <c r="AX42" i="38"/>
  <c r="BD40" i="38"/>
  <c r="BC40" i="38"/>
  <c r="AB42" i="38"/>
  <c r="AW42" i="38"/>
  <c r="AW18" i="38"/>
  <c r="BC18" i="38"/>
  <c r="AJ42" i="38"/>
  <c r="BA18" i="38"/>
  <c r="BA42" i="38"/>
  <c r="BD42" i="38"/>
  <c r="BF18" i="38"/>
  <c r="BF42" i="38"/>
  <c r="AN42" i="38"/>
  <c r="AM42" i="38"/>
  <c r="BD42" i="39"/>
  <c r="BC42" i="39"/>
  <c r="BD18" i="38"/>
  <c r="AI18" i="44"/>
  <c r="AH18" i="44"/>
  <c r="AG18" i="44"/>
  <c r="AF18" i="44"/>
  <c r="AE18" i="44"/>
  <c r="AD18" i="44"/>
  <c r="AJ17" i="44"/>
  <c r="AJ15" i="44"/>
  <c r="AJ14" i="44"/>
  <c r="AJ13" i="44"/>
  <c r="AI12" i="44"/>
  <c r="AH12" i="44"/>
  <c r="AG12" i="44"/>
  <c r="AF12" i="44"/>
  <c r="AE12" i="44"/>
  <c r="AD12" i="44"/>
  <c r="AG6" i="44"/>
  <c r="AI6" i="44"/>
  <c r="AH6" i="44"/>
  <c r="AF6" i="44"/>
  <c r="AE6" i="44"/>
  <c r="AD6" i="44"/>
  <c r="AZ4" i="44"/>
  <c r="AU4" i="44"/>
  <c r="BY58" i="45"/>
  <c r="BH58" i="45"/>
  <c r="BG58" i="45"/>
  <c r="BF58" i="45"/>
  <c r="BE58" i="45"/>
  <c r="BD58" i="45"/>
  <c r="CG58" i="45"/>
  <c r="AX58" i="45"/>
  <c r="CY58" i="45"/>
  <c r="CD58" i="45"/>
  <c r="CC58" i="45"/>
  <c r="CB58" i="45"/>
  <c r="CA58" i="45"/>
  <c r="BX58" i="45"/>
  <c r="BW58" i="45"/>
  <c r="BV58" i="45"/>
  <c r="BU58" i="45"/>
  <c r="BT58" i="45"/>
  <c r="BS58" i="45"/>
  <c r="BR58" i="45"/>
  <c r="BQ58" i="45"/>
  <c r="AP58" i="45"/>
  <c r="BI58" i="45"/>
  <c r="CY56" i="45"/>
  <c r="CX56" i="45"/>
  <c r="CW56" i="45"/>
  <c r="CV56" i="45"/>
  <c r="CU56" i="45"/>
  <c r="CT56" i="45"/>
  <c r="CS56" i="45"/>
  <c r="CR56" i="45"/>
  <c r="CQ56" i="45"/>
  <c r="CP56" i="45"/>
  <c r="BN56" i="45"/>
  <c r="CG56" i="45"/>
  <c r="CF56" i="45"/>
  <c r="CE56" i="45"/>
  <c r="CD56" i="45"/>
  <c r="CC56" i="45"/>
  <c r="CB56" i="45"/>
  <c r="CA56" i="45"/>
  <c r="BZ56" i="45"/>
  <c r="BY56" i="45"/>
  <c r="BX56" i="45"/>
  <c r="BW56" i="45"/>
  <c r="BV56" i="45"/>
  <c r="BU56" i="45"/>
  <c r="BT56" i="45"/>
  <c r="BS56" i="45"/>
  <c r="BR56" i="45"/>
  <c r="BQ56" i="45"/>
  <c r="BP56" i="45"/>
  <c r="BI56" i="45"/>
  <c r="BH56" i="45"/>
  <c r="BG56" i="45"/>
  <c r="BF56" i="45"/>
  <c r="BE56" i="45"/>
  <c r="BD56" i="45"/>
  <c r="CY51" i="45"/>
  <c r="CX51" i="45"/>
  <c r="CW51" i="45"/>
  <c r="CV51" i="45"/>
  <c r="CU51" i="45"/>
  <c r="CT51" i="45"/>
  <c r="CS51" i="45"/>
  <c r="CR51" i="45"/>
  <c r="CQ51" i="45"/>
  <c r="CP51" i="45"/>
  <c r="CG51" i="45"/>
  <c r="CF51" i="45"/>
  <c r="CE51" i="45"/>
  <c r="CD51" i="45"/>
  <c r="CC51" i="45"/>
  <c r="CB51" i="45"/>
  <c r="CA51" i="45"/>
  <c r="BZ51" i="45"/>
  <c r="BY51" i="45"/>
  <c r="BX51" i="45"/>
  <c r="BW51" i="45"/>
  <c r="BV51" i="45"/>
  <c r="BU51" i="45"/>
  <c r="BT51" i="45"/>
  <c r="BS51" i="45"/>
  <c r="BR51" i="45"/>
  <c r="BQ51" i="45"/>
  <c r="BP51" i="45"/>
  <c r="BI51" i="45"/>
  <c r="BH51" i="45"/>
  <c r="BG51" i="45"/>
  <c r="BF51" i="45"/>
  <c r="BE51" i="45"/>
  <c r="BD51" i="45"/>
  <c r="CG46" i="45"/>
  <c r="CE46" i="45"/>
  <c r="CD46" i="45"/>
  <c r="CC46" i="45"/>
  <c r="BZ46" i="45"/>
  <c r="BY46" i="45"/>
  <c r="BW46" i="45"/>
  <c r="BV46" i="45"/>
  <c r="BU46" i="45"/>
  <c r="BT46" i="45"/>
  <c r="BS46" i="45"/>
  <c r="BR46" i="45"/>
  <c r="BQ46" i="45"/>
  <c r="BI46" i="45"/>
  <c r="BH46" i="45"/>
  <c r="BG46" i="45"/>
  <c r="BF46" i="45"/>
  <c r="BE46" i="45"/>
  <c r="BD46" i="45"/>
  <c r="CG45" i="45"/>
  <c r="CF45" i="45"/>
  <c r="CE45" i="45"/>
  <c r="CD45" i="45"/>
  <c r="CC45" i="45"/>
  <c r="CB45" i="45"/>
  <c r="CA45" i="45"/>
  <c r="BZ45" i="45"/>
  <c r="BY45" i="45"/>
  <c r="BX45" i="45"/>
  <c r="BW45" i="45"/>
  <c r="BV45" i="45"/>
  <c r="BU45" i="45"/>
  <c r="BT45" i="45"/>
  <c r="BS45" i="45"/>
  <c r="BR45" i="45"/>
  <c r="BQ45" i="45"/>
  <c r="BP45" i="45"/>
  <c r="BI45" i="45"/>
  <c r="BH45" i="45"/>
  <c r="BG45" i="45"/>
  <c r="BF45" i="45"/>
  <c r="BE45" i="45"/>
  <c r="BD45" i="45"/>
  <c r="AX45" i="45"/>
  <c r="CY45" i="45"/>
  <c r="AW45" i="45"/>
  <c r="CX45" i="45"/>
  <c r="AV45" i="45"/>
  <c r="CW45" i="45"/>
  <c r="AU45" i="45"/>
  <c r="CV45" i="45"/>
  <c r="AT45" i="45"/>
  <c r="CU45" i="45"/>
  <c r="AS45" i="45"/>
  <c r="CT45" i="45"/>
  <c r="AR45" i="45"/>
  <c r="CS45" i="45"/>
  <c r="AQ45" i="45"/>
  <c r="CR45" i="45"/>
  <c r="AP45" i="45"/>
  <c r="DA44" i="45"/>
  <c r="CZ44" i="45"/>
  <c r="CY44" i="45"/>
  <c r="CX44" i="45"/>
  <c r="CW44" i="45"/>
  <c r="CV44" i="45"/>
  <c r="CU44" i="45"/>
  <c r="CT44" i="45"/>
  <c r="CS44" i="45"/>
  <c r="CR44" i="45"/>
  <c r="CQ44" i="45"/>
  <c r="CP44" i="45"/>
  <c r="CG44" i="45"/>
  <c r="CF44" i="45"/>
  <c r="CE44" i="45"/>
  <c r="CD44" i="45"/>
  <c r="CC44" i="45"/>
  <c r="CB44" i="45"/>
  <c r="CA44" i="45"/>
  <c r="BZ44" i="45"/>
  <c r="BY44" i="45"/>
  <c r="BX44" i="45"/>
  <c r="BW44" i="45"/>
  <c r="BV44" i="45"/>
  <c r="BU44" i="45"/>
  <c r="BT44" i="45"/>
  <c r="BS44" i="45"/>
  <c r="BR44" i="45"/>
  <c r="BQ44" i="45"/>
  <c r="BP44" i="45"/>
  <c r="BI44" i="45"/>
  <c r="BH44" i="45"/>
  <c r="BG44" i="45"/>
  <c r="BF44" i="45"/>
  <c r="BE44" i="45"/>
  <c r="BD44" i="45"/>
  <c r="BI43" i="45"/>
  <c r="BH43" i="45"/>
  <c r="BG43" i="45"/>
  <c r="BF43" i="45"/>
  <c r="BE43" i="45"/>
  <c r="BD43" i="45"/>
  <c r="AX43" i="45"/>
  <c r="AW43" i="45"/>
  <c r="AV43" i="45"/>
  <c r="AU43" i="45"/>
  <c r="AT43" i="45"/>
  <c r="AS43" i="45"/>
  <c r="AR43" i="45"/>
  <c r="AQ43" i="45"/>
  <c r="AP43" i="45"/>
  <c r="AO43" i="45"/>
  <c r="BI42" i="45"/>
  <c r="BH42" i="45"/>
  <c r="BG42" i="45"/>
  <c r="BF42" i="45"/>
  <c r="BE42" i="45"/>
  <c r="BD42" i="45"/>
  <c r="AX42" i="45"/>
  <c r="AW42" i="45"/>
  <c r="AV42" i="45"/>
  <c r="AU42" i="45"/>
  <c r="AT42" i="45"/>
  <c r="AS42" i="45"/>
  <c r="AR42" i="45"/>
  <c r="AQ42" i="45"/>
  <c r="AP42" i="45"/>
  <c r="AO42" i="45"/>
  <c r="BI41" i="45"/>
  <c r="BH41" i="45"/>
  <c r="BG41" i="45"/>
  <c r="BF41" i="45"/>
  <c r="BE41" i="45"/>
  <c r="BD41" i="45"/>
  <c r="AX41" i="45"/>
  <c r="AW41" i="45"/>
  <c r="AV41" i="45"/>
  <c r="AU41" i="45"/>
  <c r="AT41" i="45"/>
  <c r="AS41" i="45"/>
  <c r="AR41" i="45"/>
  <c r="AQ41" i="45"/>
  <c r="AP41" i="45"/>
  <c r="AO41" i="45"/>
  <c r="BI40" i="45"/>
  <c r="BH40" i="45"/>
  <c r="BG40" i="45"/>
  <c r="BF40" i="45"/>
  <c r="BE40" i="45"/>
  <c r="BD40" i="45"/>
  <c r="AX40" i="45"/>
  <c r="AW40" i="45"/>
  <c r="AV40" i="45"/>
  <c r="AU40" i="45"/>
  <c r="AT40" i="45"/>
  <c r="AS40" i="45"/>
  <c r="AR40" i="45"/>
  <c r="AQ40" i="45"/>
  <c r="AP40" i="45"/>
  <c r="AO40" i="45"/>
  <c r="BI39" i="45"/>
  <c r="BH39" i="45"/>
  <c r="BG39" i="45"/>
  <c r="BF39" i="45"/>
  <c r="BE39" i="45"/>
  <c r="BD39" i="45"/>
  <c r="AX39" i="45"/>
  <c r="AW39" i="45"/>
  <c r="AV39" i="45"/>
  <c r="AU39" i="45"/>
  <c r="AT39" i="45"/>
  <c r="AS39" i="45"/>
  <c r="AR39" i="45"/>
  <c r="AQ39" i="45"/>
  <c r="AP39" i="45"/>
  <c r="AO39" i="45"/>
  <c r="BU38" i="45"/>
  <c r="CG38" i="45"/>
  <c r="CF38" i="45"/>
  <c r="CE38" i="45"/>
  <c r="CD38" i="45"/>
  <c r="CC38" i="45"/>
  <c r="CB38" i="45"/>
  <c r="CA38" i="45"/>
  <c r="BZ38" i="45"/>
  <c r="BY38" i="45"/>
  <c r="BX38" i="45"/>
  <c r="BW38" i="45"/>
  <c r="BV38" i="45"/>
  <c r="BT38" i="45"/>
  <c r="BS38" i="45"/>
  <c r="BR38" i="45"/>
  <c r="BQ38" i="45"/>
  <c r="BP38" i="45"/>
  <c r="BI38" i="45"/>
  <c r="BH38" i="45"/>
  <c r="BG38" i="45"/>
  <c r="BF38" i="45"/>
  <c r="BE38" i="45"/>
  <c r="BD38" i="45"/>
  <c r="BI37" i="45"/>
  <c r="BH37" i="45"/>
  <c r="BG37" i="45"/>
  <c r="BF37" i="45"/>
  <c r="BE37" i="45"/>
  <c r="BD37" i="45"/>
  <c r="AX37" i="45"/>
  <c r="AW37" i="45"/>
  <c r="AV37" i="45"/>
  <c r="AU37" i="45"/>
  <c r="AT37" i="45"/>
  <c r="AS37" i="45"/>
  <c r="AR37" i="45"/>
  <c r="AQ37" i="45"/>
  <c r="AP37" i="45"/>
  <c r="AO37" i="45"/>
  <c r="BI36" i="45"/>
  <c r="BH36" i="45"/>
  <c r="BG36" i="45"/>
  <c r="BF36" i="45"/>
  <c r="BE36" i="45"/>
  <c r="BD36" i="45"/>
  <c r="AX36" i="45"/>
  <c r="AW36" i="45"/>
  <c r="AV36" i="45"/>
  <c r="AU36" i="45"/>
  <c r="AT36" i="45"/>
  <c r="AS36" i="45"/>
  <c r="AR36" i="45"/>
  <c r="AQ36" i="45"/>
  <c r="AP36" i="45"/>
  <c r="AO36" i="45"/>
  <c r="BI35" i="45"/>
  <c r="BH35" i="45"/>
  <c r="BG35" i="45"/>
  <c r="BF35" i="45"/>
  <c r="BE35" i="45"/>
  <c r="BD35" i="45"/>
  <c r="AX35" i="45"/>
  <c r="AW35" i="45"/>
  <c r="AV35" i="45"/>
  <c r="AU35" i="45"/>
  <c r="AT35" i="45"/>
  <c r="AS35" i="45"/>
  <c r="AR35" i="45"/>
  <c r="AQ35" i="45"/>
  <c r="AP35" i="45"/>
  <c r="AO35" i="45"/>
  <c r="BI34" i="45"/>
  <c r="BH34" i="45"/>
  <c r="BG34" i="45"/>
  <c r="BF34" i="45"/>
  <c r="BE34" i="45"/>
  <c r="BD34" i="45"/>
  <c r="AX34" i="45"/>
  <c r="AW34" i="45"/>
  <c r="AV34" i="45"/>
  <c r="AU34" i="45"/>
  <c r="AT34" i="45"/>
  <c r="AS34" i="45"/>
  <c r="AR34" i="45"/>
  <c r="AQ34" i="45"/>
  <c r="AP34" i="45"/>
  <c r="AO34" i="45"/>
  <c r="BI33" i="45"/>
  <c r="BH33" i="45"/>
  <c r="BG33" i="45"/>
  <c r="BF33" i="45"/>
  <c r="BE33" i="45"/>
  <c r="BD33" i="45"/>
  <c r="AX33" i="45"/>
  <c r="AW33" i="45"/>
  <c r="AV33" i="45"/>
  <c r="AU33" i="45"/>
  <c r="AT33" i="45"/>
  <c r="AS33" i="45"/>
  <c r="AR33" i="45"/>
  <c r="AQ33" i="45"/>
  <c r="AP33" i="45"/>
  <c r="AO33" i="45"/>
  <c r="CE32" i="45"/>
  <c r="BZ32" i="45"/>
  <c r="BW32" i="45"/>
  <c r="BR32" i="45"/>
  <c r="CG32" i="45"/>
  <c r="CF32" i="45"/>
  <c r="CD32" i="45"/>
  <c r="CC32" i="45"/>
  <c r="CB32" i="45"/>
  <c r="CA32" i="45"/>
  <c r="BY32" i="45"/>
  <c r="BX32" i="45"/>
  <c r="BV32" i="45"/>
  <c r="BU32" i="45"/>
  <c r="BT32" i="45"/>
  <c r="BS32" i="45"/>
  <c r="BQ32" i="45"/>
  <c r="BP32" i="45"/>
  <c r="BI32" i="45"/>
  <c r="BH32" i="45"/>
  <c r="BG32" i="45"/>
  <c r="BF32" i="45"/>
  <c r="BE32" i="45"/>
  <c r="BD32" i="45"/>
  <c r="BI31" i="45"/>
  <c r="BH31" i="45"/>
  <c r="BG31" i="45"/>
  <c r="BF31" i="45"/>
  <c r="BE31" i="45"/>
  <c r="BD31" i="45"/>
  <c r="AX31" i="45"/>
  <c r="AW31" i="45"/>
  <c r="AV31" i="45"/>
  <c r="AU31" i="45"/>
  <c r="AT31" i="45"/>
  <c r="AS31" i="45"/>
  <c r="AR31" i="45"/>
  <c r="AQ31" i="45"/>
  <c r="AP31" i="45"/>
  <c r="AO31" i="45"/>
  <c r="BI30" i="45"/>
  <c r="BH30" i="45"/>
  <c r="BG30" i="45"/>
  <c r="BF30" i="45"/>
  <c r="BE30" i="45"/>
  <c r="BD30" i="45"/>
  <c r="AX30" i="45"/>
  <c r="AW30" i="45"/>
  <c r="AV30" i="45"/>
  <c r="AU30" i="45"/>
  <c r="AT30" i="45"/>
  <c r="AS30" i="45"/>
  <c r="AR30" i="45"/>
  <c r="AQ30" i="45"/>
  <c r="AP30" i="45"/>
  <c r="AO30" i="45"/>
  <c r="BI29" i="45"/>
  <c r="BH29" i="45"/>
  <c r="BG29" i="45"/>
  <c r="BF29" i="45"/>
  <c r="BE29" i="45"/>
  <c r="BD29" i="45"/>
  <c r="AX29" i="45"/>
  <c r="AW29" i="45"/>
  <c r="AV29" i="45"/>
  <c r="AU29" i="45"/>
  <c r="AT29" i="45"/>
  <c r="AS29" i="45"/>
  <c r="AR29" i="45"/>
  <c r="AQ29" i="45"/>
  <c r="AP29" i="45"/>
  <c r="BI28" i="45"/>
  <c r="BH28" i="45"/>
  <c r="BG28" i="45"/>
  <c r="BF28" i="45"/>
  <c r="BE28" i="45"/>
  <c r="BD28" i="45"/>
  <c r="AX28" i="45"/>
  <c r="AW28" i="45"/>
  <c r="AV28" i="45"/>
  <c r="AU28" i="45"/>
  <c r="AT28" i="45"/>
  <c r="AS28" i="45"/>
  <c r="AR28" i="45"/>
  <c r="AQ28" i="45"/>
  <c r="AP28" i="45"/>
  <c r="AO28" i="45"/>
  <c r="BI27" i="45"/>
  <c r="BH27" i="45"/>
  <c r="BG27" i="45"/>
  <c r="BF27" i="45"/>
  <c r="BE27" i="45"/>
  <c r="BD27" i="45"/>
  <c r="AX27" i="45"/>
  <c r="AW27" i="45"/>
  <c r="AV27" i="45"/>
  <c r="AU27" i="45"/>
  <c r="AT27" i="45"/>
  <c r="AS27" i="45"/>
  <c r="AR27" i="45"/>
  <c r="AQ27" i="45"/>
  <c r="AP27" i="45"/>
  <c r="AO27" i="45"/>
  <c r="CF26" i="45"/>
  <c r="CD26" i="45"/>
  <c r="CA26" i="45"/>
  <c r="BV26" i="45"/>
  <c r="BU26" i="45"/>
  <c r="BP26" i="45"/>
  <c r="BD26" i="45"/>
  <c r="CG26" i="45"/>
  <c r="CE26" i="45"/>
  <c r="CC26" i="45"/>
  <c r="CB26" i="45"/>
  <c r="BZ26" i="45"/>
  <c r="BY26" i="45"/>
  <c r="BX26" i="45"/>
  <c r="BW26" i="45"/>
  <c r="BT26" i="45"/>
  <c r="BS26" i="45"/>
  <c r="BR26" i="45"/>
  <c r="BQ26" i="45"/>
  <c r="BI26" i="45"/>
  <c r="BH26" i="45"/>
  <c r="BG26" i="45"/>
  <c r="BF26" i="45"/>
  <c r="BE26" i="45"/>
  <c r="BI25" i="45"/>
  <c r="BH25" i="45"/>
  <c r="BG25" i="45"/>
  <c r="BF25" i="45"/>
  <c r="BE25" i="45"/>
  <c r="BD25" i="45"/>
  <c r="AX25" i="45"/>
  <c r="AW25" i="45"/>
  <c r="AV25" i="45"/>
  <c r="AU25" i="45"/>
  <c r="AT25" i="45"/>
  <c r="AS25" i="45"/>
  <c r="AR25" i="45"/>
  <c r="AQ25" i="45"/>
  <c r="AP25" i="45"/>
  <c r="AO25" i="45"/>
  <c r="BI24" i="45"/>
  <c r="BH24" i="45"/>
  <c r="BG24" i="45"/>
  <c r="BF24" i="45"/>
  <c r="BE24" i="45"/>
  <c r="BD24" i="45"/>
  <c r="AX24" i="45"/>
  <c r="AW24" i="45"/>
  <c r="AV24" i="45"/>
  <c r="AU24" i="45"/>
  <c r="AT24" i="45"/>
  <c r="AS24" i="45"/>
  <c r="AR24" i="45"/>
  <c r="AQ24" i="45"/>
  <c r="AP24" i="45"/>
  <c r="AO24" i="45"/>
  <c r="BI23" i="45"/>
  <c r="BH23" i="45"/>
  <c r="BG23" i="45"/>
  <c r="BF23" i="45"/>
  <c r="BE23" i="45"/>
  <c r="BD23" i="45"/>
  <c r="AX23" i="45"/>
  <c r="AW23" i="45"/>
  <c r="AV23" i="45"/>
  <c r="AU23" i="45"/>
  <c r="AT23" i="45"/>
  <c r="AS23" i="45"/>
  <c r="AR23" i="45"/>
  <c r="AQ23" i="45"/>
  <c r="AP23" i="45"/>
  <c r="AO23" i="45"/>
  <c r="BI22" i="45"/>
  <c r="BH22" i="45"/>
  <c r="BG22" i="45"/>
  <c r="BF22" i="45"/>
  <c r="BE22" i="45"/>
  <c r="BD22" i="45"/>
  <c r="AX22" i="45"/>
  <c r="AW22" i="45"/>
  <c r="AV22" i="45"/>
  <c r="AU22" i="45"/>
  <c r="AT22" i="45"/>
  <c r="AS22" i="45"/>
  <c r="AR22" i="45"/>
  <c r="AQ22" i="45"/>
  <c r="AP22" i="45"/>
  <c r="AO22" i="45"/>
  <c r="BI21" i="45"/>
  <c r="BH21" i="45"/>
  <c r="BG21" i="45"/>
  <c r="BF21" i="45"/>
  <c r="BE21" i="45"/>
  <c r="BD21" i="45"/>
  <c r="AX21" i="45"/>
  <c r="AW21" i="45"/>
  <c r="AV21" i="45"/>
  <c r="AU21" i="45"/>
  <c r="AT21" i="45"/>
  <c r="AS21" i="45"/>
  <c r="AR21" i="45"/>
  <c r="AQ21" i="45"/>
  <c r="AP21" i="45"/>
  <c r="AO21" i="45"/>
  <c r="CC20" i="45"/>
  <c r="BU20" i="45"/>
  <c r="BE20" i="45"/>
  <c r="CG20" i="45"/>
  <c r="CF20" i="45"/>
  <c r="CE20" i="45"/>
  <c r="CD20" i="45"/>
  <c r="CB20" i="45"/>
  <c r="CA20" i="45"/>
  <c r="BZ20" i="45"/>
  <c r="BY20" i="45"/>
  <c r="BX20" i="45"/>
  <c r="BW20" i="45"/>
  <c r="BV20" i="45"/>
  <c r="BT20" i="45"/>
  <c r="BS20" i="45"/>
  <c r="BR20" i="45"/>
  <c r="BQ20" i="45"/>
  <c r="BP20" i="45"/>
  <c r="BI20" i="45"/>
  <c r="BH20" i="45"/>
  <c r="BG20" i="45"/>
  <c r="BF20" i="45"/>
  <c r="BD20" i="45"/>
  <c r="BI19" i="45"/>
  <c r="BH19" i="45"/>
  <c r="BG19" i="45"/>
  <c r="BF19" i="45"/>
  <c r="BE19" i="45"/>
  <c r="BD19" i="45"/>
  <c r="AX19" i="45"/>
  <c r="AW19" i="45"/>
  <c r="AV19" i="45"/>
  <c r="AU19" i="45"/>
  <c r="AT19" i="45"/>
  <c r="AS19" i="45"/>
  <c r="AR19" i="45"/>
  <c r="AQ19" i="45"/>
  <c r="AP19" i="45"/>
  <c r="AO19" i="45"/>
  <c r="BI18" i="45"/>
  <c r="BH18" i="45"/>
  <c r="BG18" i="45"/>
  <c r="BF18" i="45"/>
  <c r="BE18" i="45"/>
  <c r="BD18" i="45"/>
  <c r="AX18" i="45"/>
  <c r="AW18" i="45"/>
  <c r="AV18" i="45"/>
  <c r="AU18" i="45"/>
  <c r="AT18" i="45"/>
  <c r="AS18" i="45"/>
  <c r="AR18" i="45"/>
  <c r="AQ18" i="45"/>
  <c r="AP18" i="45"/>
  <c r="AO18" i="45"/>
  <c r="BI17" i="45"/>
  <c r="BH17" i="45"/>
  <c r="BG17" i="45"/>
  <c r="BF17" i="45"/>
  <c r="BE17" i="45"/>
  <c r="BD17" i="45"/>
  <c r="AX17" i="45"/>
  <c r="AW17" i="45"/>
  <c r="AV17" i="45"/>
  <c r="AU17" i="45"/>
  <c r="AT17" i="45"/>
  <c r="AS17" i="45"/>
  <c r="AR17" i="45"/>
  <c r="AQ17" i="45"/>
  <c r="AP17" i="45"/>
  <c r="AO17" i="45"/>
  <c r="BI16" i="45"/>
  <c r="BH16" i="45"/>
  <c r="BG16" i="45"/>
  <c r="BF16" i="45"/>
  <c r="BE16" i="45"/>
  <c r="BD16" i="45"/>
  <c r="AX16" i="45"/>
  <c r="AW16" i="45"/>
  <c r="AV16" i="45"/>
  <c r="AU16" i="45"/>
  <c r="AT16" i="45"/>
  <c r="AS16" i="45"/>
  <c r="AR16" i="45"/>
  <c r="AQ16" i="45"/>
  <c r="AO16" i="45"/>
  <c r="BI15" i="45"/>
  <c r="BH15" i="45"/>
  <c r="BG15" i="45"/>
  <c r="BF15" i="45"/>
  <c r="BE15" i="45"/>
  <c r="BD15" i="45"/>
  <c r="AX15" i="45"/>
  <c r="AW15" i="45"/>
  <c r="AV15" i="45"/>
  <c r="AU15" i="45"/>
  <c r="AT15" i="45"/>
  <c r="AS15" i="45"/>
  <c r="AR15" i="45"/>
  <c r="AQ15" i="45"/>
  <c r="AP15" i="45"/>
  <c r="AO15" i="45"/>
  <c r="BI14" i="45"/>
  <c r="BH14" i="45"/>
  <c r="BG14" i="45"/>
  <c r="BF14" i="45"/>
  <c r="BE14" i="45"/>
  <c r="BD14" i="45"/>
  <c r="AX14" i="45"/>
  <c r="AW14" i="45"/>
  <c r="AV14" i="45"/>
  <c r="AU14" i="45"/>
  <c r="AT14" i="45"/>
  <c r="AS14" i="45"/>
  <c r="AR14" i="45"/>
  <c r="AQ14" i="45"/>
  <c r="AP14" i="45"/>
  <c r="AO14" i="45"/>
  <c r="BY13" i="45"/>
  <c r="BQ13" i="45"/>
  <c r="BD13" i="45"/>
  <c r="CG13" i="45"/>
  <c r="CF13" i="45"/>
  <c r="CE13" i="45"/>
  <c r="CD13" i="45"/>
  <c r="CC13" i="45"/>
  <c r="CB13" i="45"/>
  <c r="CA13" i="45"/>
  <c r="BZ13" i="45"/>
  <c r="BX13" i="45"/>
  <c r="BW13" i="45"/>
  <c r="BV13" i="45"/>
  <c r="BU13" i="45"/>
  <c r="BT13" i="45"/>
  <c r="BS13" i="45"/>
  <c r="BP13" i="45"/>
  <c r="BI13" i="45"/>
  <c r="BH13" i="45"/>
  <c r="BG13" i="45"/>
  <c r="BF13" i="45"/>
  <c r="BE13" i="45"/>
  <c r="BI12" i="45"/>
  <c r="BH12" i="45"/>
  <c r="BG12" i="45"/>
  <c r="BF12" i="45"/>
  <c r="BE12" i="45"/>
  <c r="BD12" i="45"/>
  <c r="AX12" i="45"/>
  <c r="AW12" i="45"/>
  <c r="AV12" i="45"/>
  <c r="AU12" i="45"/>
  <c r="AT12" i="45"/>
  <c r="AS12" i="45"/>
  <c r="AR12" i="45"/>
  <c r="AQ12" i="45"/>
  <c r="AP12" i="45"/>
  <c r="AO12" i="45"/>
  <c r="BJ11" i="45"/>
  <c r="BI11" i="45"/>
  <c r="BH11" i="45"/>
  <c r="BG11" i="45"/>
  <c r="BF11" i="45"/>
  <c r="BE11" i="45"/>
  <c r="BD11" i="45"/>
  <c r="AX11" i="45"/>
  <c r="AW11" i="45"/>
  <c r="AV11" i="45"/>
  <c r="AU11" i="45"/>
  <c r="AT11" i="45"/>
  <c r="AS11" i="45"/>
  <c r="AR11" i="45"/>
  <c r="AQ11" i="45"/>
  <c r="AP11" i="45"/>
  <c r="AO11" i="45"/>
  <c r="BI10" i="45"/>
  <c r="BH10" i="45"/>
  <c r="BG10" i="45"/>
  <c r="BF10" i="45"/>
  <c r="BE10" i="45"/>
  <c r="BD10" i="45"/>
  <c r="AX10" i="45"/>
  <c r="AW10" i="45"/>
  <c r="AV10" i="45"/>
  <c r="AU10" i="45"/>
  <c r="AT10" i="45"/>
  <c r="AS10" i="45"/>
  <c r="AR10" i="45"/>
  <c r="AQ10" i="45"/>
  <c r="AP10" i="45"/>
  <c r="AO10" i="45"/>
  <c r="BI9" i="45"/>
  <c r="BH9" i="45"/>
  <c r="BG9" i="45"/>
  <c r="BF9" i="45"/>
  <c r="BE9" i="45"/>
  <c r="BD9" i="45"/>
  <c r="AX9" i="45"/>
  <c r="AW9" i="45"/>
  <c r="AV9" i="45"/>
  <c r="AU9" i="45"/>
  <c r="AT9" i="45"/>
  <c r="AS9" i="45"/>
  <c r="AR9" i="45"/>
  <c r="AQ9" i="45"/>
  <c r="AP9" i="45"/>
  <c r="AO9" i="45"/>
  <c r="BI8" i="45"/>
  <c r="BH8" i="45"/>
  <c r="BG8" i="45"/>
  <c r="BF8" i="45"/>
  <c r="BE8" i="45"/>
  <c r="BD8" i="45"/>
  <c r="AX8" i="45"/>
  <c r="AW8" i="45"/>
  <c r="AV8" i="45"/>
  <c r="AU8" i="45"/>
  <c r="AT8" i="45"/>
  <c r="AS8" i="45"/>
  <c r="AR8" i="45"/>
  <c r="AQ8" i="45"/>
  <c r="AP8" i="45"/>
  <c r="AO8" i="45"/>
  <c r="BI7" i="45"/>
  <c r="BH7" i="45"/>
  <c r="BG7" i="45"/>
  <c r="BF7" i="45"/>
  <c r="BE7" i="45"/>
  <c r="BD7" i="45"/>
  <c r="AX7" i="45"/>
  <c r="AW7" i="45"/>
  <c r="AV7" i="45"/>
  <c r="AU7" i="45"/>
  <c r="AT7" i="45"/>
  <c r="AS7" i="45"/>
  <c r="AR7" i="45"/>
  <c r="AQ7" i="45"/>
  <c r="AP7" i="45"/>
  <c r="AO7" i="45"/>
  <c r="BF6" i="45"/>
  <c r="CF6" i="45"/>
  <c r="CD6" i="45"/>
  <c r="BZ6" i="45"/>
  <c r="BX6" i="45"/>
  <c r="BV6" i="45"/>
  <c r="BR6" i="45"/>
  <c r="BP6" i="45"/>
  <c r="BH6" i="45"/>
  <c r="BD6" i="45"/>
  <c r="AY38" i="46"/>
  <c r="AX38" i="46"/>
  <c r="AT38" i="46"/>
  <c r="AU37" i="46"/>
  <c r="AT37" i="46"/>
  <c r="AT36" i="46"/>
  <c r="H35" i="46"/>
  <c r="G35" i="46"/>
  <c r="BA33" i="46"/>
  <c r="AV33" i="46"/>
  <c r="AU33" i="46"/>
  <c r="AX32" i="46"/>
  <c r="AW32" i="46"/>
  <c r="AT32" i="46"/>
  <c r="BA31" i="46"/>
  <c r="AZ31" i="46"/>
  <c r="AX31" i="46"/>
  <c r="AW31" i="46"/>
  <c r="AT31" i="46"/>
  <c r="AS31" i="46"/>
  <c r="BA30" i="46"/>
  <c r="AX30" i="46"/>
  <c r="AT30" i="46"/>
  <c r="AS30" i="46"/>
  <c r="BA29" i="46"/>
  <c r="AZ29" i="46"/>
  <c r="AV29" i="46"/>
  <c r="BA28" i="46"/>
  <c r="AX28" i="46"/>
  <c r="AW28" i="46"/>
  <c r="AS28" i="46"/>
  <c r="BA25" i="46"/>
  <c r="AY25" i="46"/>
  <c r="AW25" i="46"/>
  <c r="AU25" i="46"/>
  <c r="AS25" i="46"/>
  <c r="AW23" i="46"/>
  <c r="AU22" i="46"/>
  <c r="G21" i="46"/>
  <c r="D21" i="46"/>
  <c r="AZ16" i="46"/>
  <c r="AY16" i="46"/>
  <c r="AV16" i="46"/>
  <c r="AU16" i="46"/>
  <c r="BA15" i="46"/>
  <c r="AX15" i="46"/>
  <c r="AW15" i="46"/>
  <c r="AT15" i="46"/>
  <c r="AS15" i="46"/>
  <c r="BA14" i="46"/>
  <c r="AZ14" i="46"/>
  <c r="AX14" i="46"/>
  <c r="AW14" i="46"/>
  <c r="AV14" i="46"/>
  <c r="AT14" i="46"/>
  <c r="AS14" i="46"/>
  <c r="E13" i="46"/>
  <c r="D13" i="46"/>
  <c r="BD10" i="46"/>
  <c r="BB10" i="46"/>
  <c r="AZ10" i="46"/>
  <c r="AY10" i="46"/>
  <c r="AX10" i="46"/>
  <c r="AV10" i="46"/>
  <c r="AT10" i="46"/>
  <c r="AZ9" i="46"/>
  <c r="AY9" i="46"/>
  <c r="AV9" i="46"/>
  <c r="AU9" i="46"/>
  <c r="BA8" i="46"/>
  <c r="AW8" i="46"/>
  <c r="AU8" i="46"/>
  <c r="AS8" i="46"/>
  <c r="AR8" i="46"/>
  <c r="I4" i="46"/>
  <c r="I11" i="46"/>
  <c r="BA7" i="46"/>
  <c r="AX7" i="46"/>
  <c r="AW7" i="46"/>
  <c r="AS7" i="46"/>
  <c r="AR7" i="46"/>
  <c r="AY6" i="46"/>
  <c r="G4" i="46"/>
  <c r="G11" i="46"/>
  <c r="E4" i="46"/>
  <c r="E11" i="46"/>
  <c r="E18" i="46"/>
  <c r="AZ38" i="47"/>
  <c r="AY38" i="47"/>
  <c r="AX38" i="47"/>
  <c r="AW38" i="47"/>
  <c r="AV38" i="47"/>
  <c r="AU38" i="47"/>
  <c r="AT38" i="47"/>
  <c r="AS38" i="47"/>
  <c r="AR38" i="47"/>
  <c r="AQ38" i="47"/>
  <c r="AZ37" i="47"/>
  <c r="AY37" i="47"/>
  <c r="AX37" i="47"/>
  <c r="AW37" i="47"/>
  <c r="AV37" i="47"/>
  <c r="AU37" i="47"/>
  <c r="AT37" i="47"/>
  <c r="AS37" i="47"/>
  <c r="AR37" i="47"/>
  <c r="AQ37" i="47"/>
  <c r="AZ36" i="47"/>
  <c r="AY36" i="47"/>
  <c r="AX36" i="47"/>
  <c r="AW36" i="47"/>
  <c r="AV36" i="47"/>
  <c r="AU36" i="47"/>
  <c r="AT36" i="47"/>
  <c r="AS36" i="47"/>
  <c r="AR36" i="47"/>
  <c r="AY35" i="47"/>
  <c r="AU35" i="47"/>
  <c r="I33" i="46"/>
  <c r="H33" i="46"/>
  <c r="G33" i="46"/>
  <c r="F33" i="46"/>
  <c r="E33" i="46"/>
  <c r="D33" i="46"/>
  <c r="I32" i="46"/>
  <c r="H32" i="46"/>
  <c r="G32" i="46"/>
  <c r="F32" i="46"/>
  <c r="E32" i="46"/>
  <c r="D32" i="46"/>
  <c r="I31" i="46"/>
  <c r="H31" i="46"/>
  <c r="G31" i="46"/>
  <c r="F31" i="46"/>
  <c r="E31" i="46"/>
  <c r="D31" i="46"/>
  <c r="I30" i="46"/>
  <c r="H30" i="46"/>
  <c r="G30" i="46"/>
  <c r="F30" i="46"/>
  <c r="E30" i="46"/>
  <c r="D30" i="46"/>
  <c r="AX29" i="47"/>
  <c r="I29" i="46"/>
  <c r="H29" i="46"/>
  <c r="G29" i="46"/>
  <c r="F29" i="46"/>
  <c r="E29" i="46"/>
  <c r="D29" i="46"/>
  <c r="I28" i="46"/>
  <c r="H28" i="46"/>
  <c r="G28" i="46"/>
  <c r="F28" i="46"/>
  <c r="E28" i="46"/>
  <c r="D28" i="46"/>
  <c r="AS25" i="47"/>
  <c r="I25" i="46"/>
  <c r="H25" i="46"/>
  <c r="G25" i="46"/>
  <c r="F25" i="46"/>
  <c r="E25" i="46"/>
  <c r="D25" i="46"/>
  <c r="AZ23" i="47"/>
  <c r="AY23" i="47"/>
  <c r="AX23" i="47"/>
  <c r="AW23" i="47"/>
  <c r="AV23" i="47"/>
  <c r="AU23" i="47"/>
  <c r="AT23" i="47"/>
  <c r="AS23" i="47"/>
  <c r="AR23" i="47"/>
  <c r="AQ23" i="47"/>
  <c r="AZ22" i="47"/>
  <c r="AY22" i="47"/>
  <c r="AX22" i="47"/>
  <c r="AW22" i="47"/>
  <c r="AV22" i="47"/>
  <c r="AU22" i="47"/>
  <c r="AT22" i="47"/>
  <c r="AS22" i="47"/>
  <c r="AR22" i="47"/>
  <c r="AQ22" i="47"/>
  <c r="AZ16" i="47"/>
  <c r="AY16" i="47"/>
  <c r="AX16" i="47"/>
  <c r="AW16" i="47"/>
  <c r="AV16" i="47"/>
  <c r="AU16" i="47"/>
  <c r="AT16" i="47"/>
  <c r="AS16" i="47"/>
  <c r="AR16" i="47"/>
  <c r="AQ16" i="47"/>
  <c r="AZ15" i="47"/>
  <c r="AY15" i="47"/>
  <c r="AX15" i="47"/>
  <c r="AW15" i="47"/>
  <c r="AV15" i="47"/>
  <c r="AU15" i="47"/>
  <c r="AT15" i="47"/>
  <c r="AS15" i="47"/>
  <c r="AR15" i="47"/>
  <c r="AQ15" i="47"/>
  <c r="AZ14" i="47"/>
  <c r="AY14" i="47"/>
  <c r="AX14" i="47"/>
  <c r="AW14" i="47"/>
  <c r="AV14" i="47"/>
  <c r="AU14" i="47"/>
  <c r="AT14" i="47"/>
  <c r="AS14" i="47"/>
  <c r="AR14" i="47"/>
  <c r="AQ14" i="47"/>
  <c r="AX13" i="47"/>
  <c r="AT13" i="47"/>
  <c r="BC10" i="47"/>
  <c r="BB10" i="47"/>
  <c r="BA10" i="47"/>
  <c r="AZ10" i="47"/>
  <c r="AY10" i="47"/>
  <c r="AX10" i="47"/>
  <c r="AW10" i="47"/>
  <c r="AV10" i="47"/>
  <c r="AU10" i="47"/>
  <c r="AT10" i="47"/>
  <c r="AS10" i="47"/>
  <c r="AR10" i="47"/>
  <c r="AQ10" i="47"/>
  <c r="L10" i="47"/>
  <c r="AZ9" i="47"/>
  <c r="AY9" i="47"/>
  <c r="AX9" i="47"/>
  <c r="AW9" i="47"/>
  <c r="AV9" i="47"/>
  <c r="AU9" i="47"/>
  <c r="AT9" i="47"/>
  <c r="AS9" i="47"/>
  <c r="AR9" i="47"/>
  <c r="AQ9" i="47"/>
  <c r="AZ8" i="47"/>
  <c r="AY8" i="47"/>
  <c r="AX8" i="47"/>
  <c r="AW8" i="47"/>
  <c r="AV8" i="47"/>
  <c r="AU8" i="47"/>
  <c r="AT8" i="47"/>
  <c r="AS8" i="47"/>
  <c r="AR8" i="47"/>
  <c r="AQ8" i="47"/>
  <c r="AZ7" i="47"/>
  <c r="AY7" i="47"/>
  <c r="AX7" i="47"/>
  <c r="AW7" i="47"/>
  <c r="AV7" i="47"/>
  <c r="AU7" i="47"/>
  <c r="AT7" i="47"/>
  <c r="AS7" i="47"/>
  <c r="AR7" i="47"/>
  <c r="AQ7" i="47"/>
  <c r="AZ6" i="47"/>
  <c r="AY6" i="47"/>
  <c r="AX6" i="47"/>
  <c r="AW6" i="47"/>
  <c r="AV6" i="47"/>
  <c r="AU6" i="47"/>
  <c r="AT6" i="47"/>
  <c r="AS6" i="47"/>
  <c r="AR6" i="47"/>
  <c r="AQ6" i="47"/>
  <c r="AZ5" i="47"/>
  <c r="AY5" i="47"/>
  <c r="AX5" i="47"/>
  <c r="AW5" i="47"/>
  <c r="AV5" i="47"/>
  <c r="AU5" i="47"/>
  <c r="AT5" i="47"/>
  <c r="AS5" i="47"/>
  <c r="AQ5" i="47"/>
  <c r="AV4" i="47"/>
  <c r="R14" i="43"/>
  <c r="AI50" i="29"/>
  <c r="AJ51" i="29"/>
  <c r="N10" i="43"/>
  <c r="O11" i="43"/>
  <c r="P12" i="43"/>
  <c r="R13" i="43"/>
  <c r="O12" i="43"/>
  <c r="AJ50" i="29"/>
  <c r="AE53" i="29"/>
  <c r="O10" i="43"/>
  <c r="P11" i="43"/>
  <c r="Q12" i="43"/>
  <c r="AH50" i="29"/>
  <c r="Q13" i="43"/>
  <c r="I51" i="29"/>
  <c r="AE52" i="29"/>
  <c r="AF53" i="29"/>
  <c r="P10" i="43"/>
  <c r="Q11" i="43"/>
  <c r="R12" i="43"/>
  <c r="M14" i="43"/>
  <c r="N11" i="43"/>
  <c r="AE51" i="29"/>
  <c r="AF52" i="29"/>
  <c r="AG53" i="29"/>
  <c r="Q10" i="43"/>
  <c r="M13" i="43"/>
  <c r="N14" i="43"/>
  <c r="AJ52" i="29"/>
  <c r="AE50" i="29"/>
  <c r="AF51" i="29"/>
  <c r="AG52" i="29"/>
  <c r="AH53" i="29"/>
  <c r="N13" i="43"/>
  <c r="O14" i="43"/>
  <c r="AI51" i="29"/>
  <c r="AF50" i="29"/>
  <c r="AG51" i="29"/>
  <c r="AH52" i="29"/>
  <c r="AI53" i="29"/>
  <c r="M12" i="43"/>
  <c r="O13" i="43"/>
  <c r="P14" i="43"/>
  <c r="M10" i="43"/>
  <c r="AG50" i="29"/>
  <c r="AH51" i="29"/>
  <c r="AI52" i="29"/>
  <c r="AJ53" i="29"/>
  <c r="M11" i="43"/>
  <c r="N12" i="43"/>
  <c r="P13" i="43"/>
  <c r="Q14" i="43"/>
  <c r="AN5" i="47"/>
  <c r="BA37" i="47"/>
  <c r="L5" i="47"/>
  <c r="AQ20" i="45"/>
  <c r="CR20" i="45"/>
  <c r="W13" i="44"/>
  <c r="R10" i="43"/>
  <c r="W14" i="44"/>
  <c r="R11" i="43"/>
  <c r="W17" i="44"/>
  <c r="W16" i="44"/>
  <c r="W15" i="44"/>
  <c r="AN8" i="47"/>
  <c r="AG8" i="28"/>
  <c r="AJ8" i="46"/>
  <c r="AO8" i="46"/>
  <c r="I5" i="28"/>
  <c r="J5" i="46"/>
  <c r="M5" i="46"/>
  <c r="AF6" i="28"/>
  <c r="AI6" i="46"/>
  <c r="BB6" i="46"/>
  <c r="AN7" i="47"/>
  <c r="AG7" i="28"/>
  <c r="AJ7" i="46"/>
  <c r="AO7" i="46"/>
  <c r="AH8" i="28"/>
  <c r="AK8" i="46"/>
  <c r="BG8" i="47"/>
  <c r="AI9" i="28"/>
  <c r="AL9" i="46"/>
  <c r="AO15" i="47"/>
  <c r="AJ15" i="28"/>
  <c r="AM15" i="46"/>
  <c r="AP15" i="46"/>
  <c r="AF37" i="28"/>
  <c r="AI37" i="46"/>
  <c r="BB37" i="46"/>
  <c r="BJ52" i="45"/>
  <c r="I50" i="29"/>
  <c r="Z14" i="44"/>
  <c r="AF5" i="28"/>
  <c r="AI5" i="46"/>
  <c r="BB5" i="46"/>
  <c r="AN6" i="47"/>
  <c r="AG6" i="28"/>
  <c r="AJ6" i="46"/>
  <c r="AO6" i="46"/>
  <c r="AH7" i="28"/>
  <c r="AK7" i="46"/>
  <c r="BG7" i="47"/>
  <c r="AI8" i="28"/>
  <c r="AL8" i="46"/>
  <c r="AO9" i="47"/>
  <c r="AJ9" i="28"/>
  <c r="AM9" i="46"/>
  <c r="AP9" i="46"/>
  <c r="AN37" i="47"/>
  <c r="AG37" i="28"/>
  <c r="AJ37" i="46"/>
  <c r="AO37" i="46"/>
  <c r="AA14" i="44"/>
  <c r="AH6" i="28"/>
  <c r="AK6" i="46"/>
  <c r="BG6" i="47"/>
  <c r="AH37" i="28"/>
  <c r="BG37" i="47"/>
  <c r="AK37" i="46"/>
  <c r="AA13" i="44"/>
  <c r="L6" i="47"/>
  <c r="I6" i="28"/>
  <c r="J6" i="46"/>
  <c r="M6" i="46"/>
  <c r="J38" i="28"/>
  <c r="K38" i="46"/>
  <c r="AG5" i="28"/>
  <c r="AJ5" i="46"/>
  <c r="I15" i="28"/>
  <c r="J15" i="46"/>
  <c r="AH5" i="28"/>
  <c r="BG5" i="47"/>
  <c r="AK5" i="46"/>
  <c r="AI6" i="28"/>
  <c r="AL6" i="46"/>
  <c r="AO7" i="47"/>
  <c r="AJ7" i="28"/>
  <c r="AM7" i="46"/>
  <c r="AP7" i="46"/>
  <c r="I10" i="28"/>
  <c r="J10" i="46"/>
  <c r="M10" i="46"/>
  <c r="J15" i="28"/>
  <c r="K15" i="46"/>
  <c r="AI37" i="28"/>
  <c r="AL37" i="46"/>
  <c r="AF7" i="28"/>
  <c r="AI7" i="46"/>
  <c r="BB7" i="46"/>
  <c r="AI7" i="28"/>
  <c r="AL7" i="46"/>
  <c r="AI5" i="28"/>
  <c r="AL5" i="46"/>
  <c r="AO6" i="47"/>
  <c r="AJ6" i="28"/>
  <c r="AM6" i="46"/>
  <c r="AP6" i="46"/>
  <c r="L9" i="47"/>
  <c r="I9" i="28"/>
  <c r="J9" i="46"/>
  <c r="M9" i="46"/>
  <c r="AF15" i="28"/>
  <c r="AI15" i="46"/>
  <c r="BB15" i="46"/>
  <c r="AO37" i="47"/>
  <c r="AJ37" i="28"/>
  <c r="AM37" i="46"/>
  <c r="AP37" i="46"/>
  <c r="AO8" i="47"/>
  <c r="AJ8" i="28"/>
  <c r="AM8" i="46"/>
  <c r="AP8" i="46"/>
  <c r="AO5" i="47"/>
  <c r="AJ5" i="28"/>
  <c r="AM5" i="46"/>
  <c r="L8" i="47"/>
  <c r="I8" i="28"/>
  <c r="J8" i="46"/>
  <c r="M8" i="46"/>
  <c r="AF9" i="28"/>
  <c r="AI9" i="46"/>
  <c r="BB9" i="46"/>
  <c r="AN15" i="47"/>
  <c r="AG15" i="28"/>
  <c r="AJ15" i="46"/>
  <c r="AO15" i="46"/>
  <c r="I37" i="28"/>
  <c r="J37" i="46"/>
  <c r="BJ55" i="45"/>
  <c r="I53" i="29"/>
  <c r="Y16" i="44"/>
  <c r="AH9" i="28"/>
  <c r="AK9" i="46"/>
  <c r="BG9" i="47"/>
  <c r="AI15" i="28"/>
  <c r="AL15" i="46"/>
  <c r="L7" i="47"/>
  <c r="I7" i="28"/>
  <c r="J7" i="46"/>
  <c r="M7" i="46"/>
  <c r="AF8" i="28"/>
  <c r="AI8" i="46"/>
  <c r="BB8" i="46"/>
  <c r="AN9" i="47"/>
  <c r="AG9" i="28"/>
  <c r="AJ9" i="46"/>
  <c r="AO9" i="46"/>
  <c r="AH15" i="28"/>
  <c r="BG15" i="47"/>
  <c r="AK15" i="46"/>
  <c r="J37" i="28"/>
  <c r="K37" i="46"/>
  <c r="BJ54" i="45"/>
  <c r="I52" i="29"/>
  <c r="AR35" i="47"/>
  <c r="AR31" i="46"/>
  <c r="I27" i="46"/>
  <c r="AP32" i="45"/>
  <c r="CQ32" i="45"/>
  <c r="AQ26" i="45"/>
  <c r="CR26" i="45"/>
  <c r="AW20" i="45"/>
  <c r="CX20" i="45"/>
  <c r="AR4" i="47"/>
  <c r="AR11" i="47"/>
  <c r="AW26" i="45"/>
  <c r="CX26" i="45"/>
  <c r="AU32" i="45"/>
  <c r="CV32" i="45"/>
  <c r="AR32" i="45"/>
  <c r="CS32" i="45"/>
  <c r="AR20" i="45"/>
  <c r="CS20" i="45"/>
  <c r="AS13" i="45"/>
  <c r="CT13" i="45"/>
  <c r="AT20" i="45"/>
  <c r="CU20" i="45"/>
  <c r="AU20" i="45"/>
  <c r="CV20" i="45"/>
  <c r="AV38" i="45"/>
  <c r="CW38" i="45"/>
  <c r="AW32" i="45"/>
  <c r="CX32" i="45"/>
  <c r="AX6" i="45"/>
  <c r="CY6" i="45"/>
  <c r="AV26" i="45"/>
  <c r="CW26" i="45"/>
  <c r="AX32" i="45"/>
  <c r="CY32" i="45"/>
  <c r="AQ6" i="45"/>
  <c r="AV20" i="45"/>
  <c r="CW20" i="45"/>
  <c r="AR6" i="45"/>
  <c r="AS6" i="45"/>
  <c r="CT6" i="45"/>
  <c r="AU38" i="45"/>
  <c r="CV38" i="45"/>
  <c r="AT38" i="45"/>
  <c r="CU38" i="45"/>
  <c r="AO32" i="45"/>
  <c r="CP32" i="45"/>
  <c r="AS26" i="45"/>
  <c r="CT26" i="45"/>
  <c r="AQ32" i="45"/>
  <c r="CR32" i="45"/>
  <c r="AO38" i="45"/>
  <c r="CP38" i="45"/>
  <c r="AX38" i="45"/>
  <c r="CY38" i="45"/>
  <c r="AU6" i="45"/>
  <c r="CV6" i="45"/>
  <c r="AR13" i="45"/>
  <c r="CS13" i="45"/>
  <c r="AT26" i="45"/>
  <c r="CU26" i="45"/>
  <c r="AQ38" i="45"/>
  <c r="CR38" i="45"/>
  <c r="AT13" i="45"/>
  <c r="CU13" i="45"/>
  <c r="AU13" i="45"/>
  <c r="CV13" i="45"/>
  <c r="AP20" i="45"/>
  <c r="CQ20" i="45"/>
  <c r="AX20" i="45"/>
  <c r="CY20" i="45"/>
  <c r="AR38" i="45"/>
  <c r="CS38" i="45"/>
  <c r="AW38" i="45"/>
  <c r="CX38" i="45"/>
  <c r="AV13" i="45"/>
  <c r="CW13" i="45"/>
  <c r="AX13" i="45"/>
  <c r="CY13" i="45"/>
  <c r="AP26" i="45"/>
  <c r="CQ26" i="45"/>
  <c r="AX26" i="45"/>
  <c r="CY26" i="45"/>
  <c r="AW13" i="45"/>
  <c r="CX13" i="45"/>
  <c r="AS20" i="45"/>
  <c r="CT20" i="45"/>
  <c r="AV32" i="45"/>
  <c r="CW32" i="45"/>
  <c r="AT32" i="45"/>
  <c r="CU32" i="45"/>
  <c r="AP6" i="45"/>
  <c r="CQ6" i="45"/>
  <c r="AV6" i="45"/>
  <c r="CW6" i="45"/>
  <c r="AT6" i="45"/>
  <c r="CU6" i="45"/>
  <c r="AW6" i="45"/>
  <c r="CX6" i="45"/>
  <c r="BD10" i="47"/>
  <c r="BI59" i="45"/>
  <c r="BW59" i="45"/>
  <c r="CE59" i="45"/>
  <c r="M52" i="45"/>
  <c r="BN51" i="45"/>
  <c r="L52" i="45"/>
  <c r="M53" i="45"/>
  <c r="L53" i="45"/>
  <c r="M54" i="45"/>
  <c r="L54" i="45"/>
  <c r="M55" i="45"/>
  <c r="L55" i="45"/>
  <c r="CG59" i="45"/>
  <c r="AW58" i="45"/>
  <c r="CX58" i="45"/>
  <c r="M56" i="45"/>
  <c r="BQ59" i="45"/>
  <c r="BT59" i="45"/>
  <c r="CB59" i="45"/>
  <c r="AQ13" i="45"/>
  <c r="CR13" i="45"/>
  <c r="BY59" i="45"/>
  <c r="BG59" i="45"/>
  <c r="AV46" i="45"/>
  <c r="CW46" i="45"/>
  <c r="AV58" i="45"/>
  <c r="CW58" i="45"/>
  <c r="AQ36" i="47"/>
  <c r="AQ35" i="47"/>
  <c r="AZ4" i="47"/>
  <c r="AZ35" i="47"/>
  <c r="L37" i="47"/>
  <c r="M37" i="47"/>
  <c r="M10" i="47"/>
  <c r="L15" i="47"/>
  <c r="M15" i="47"/>
  <c r="M38" i="47"/>
  <c r="AW46" i="45"/>
  <c r="CX46" i="45"/>
  <c r="AS58" i="45"/>
  <c r="CT58" i="45"/>
  <c r="BE59" i="45"/>
  <c r="BS59" i="45"/>
  <c r="CA59" i="45"/>
  <c r="BU59" i="45"/>
  <c r="CC59" i="45"/>
  <c r="AQ58" i="45"/>
  <c r="CR58" i="45"/>
  <c r="AY14" i="46"/>
  <c r="AU28" i="46"/>
  <c r="AY28" i="46"/>
  <c r="AU29" i="46"/>
  <c r="AY29" i="46"/>
  <c r="AU32" i="46"/>
  <c r="AY32" i="46"/>
  <c r="AS36" i="46"/>
  <c r="AR36" i="46"/>
  <c r="AW36" i="46"/>
  <c r="AS38" i="46"/>
  <c r="AR38" i="46"/>
  <c r="AW38" i="46"/>
  <c r="BA38" i="46"/>
  <c r="AZ33" i="46"/>
  <c r="AU27" i="46"/>
  <c r="AS33" i="46"/>
  <c r="AR33" i="46"/>
  <c r="AT5" i="46"/>
  <c r="H13" i="46"/>
  <c r="AX36" i="46"/>
  <c r="BA36" i="46"/>
  <c r="AW37" i="46"/>
  <c r="AW13" i="46"/>
  <c r="H21" i="46"/>
  <c r="AT28" i="46"/>
  <c r="AS29" i="46"/>
  <c r="AR29" i="46"/>
  <c r="D35" i="46"/>
  <c r="F4" i="46"/>
  <c r="F11" i="46"/>
  <c r="AX21" i="46"/>
  <c r="I21" i="46"/>
  <c r="AT27" i="46"/>
  <c r="AU36" i="46"/>
  <c r="E35" i="46"/>
  <c r="AX37" i="46"/>
  <c r="F21" i="46"/>
  <c r="AZ5" i="46"/>
  <c r="P35" i="46"/>
  <c r="F35" i="46"/>
  <c r="AV6" i="46"/>
  <c r="AZ6" i="46"/>
  <c r="AW22" i="46"/>
  <c r="F27" i="46"/>
  <c r="AV36" i="46"/>
  <c r="AZ36" i="46"/>
  <c r="AS5" i="46"/>
  <c r="AR5" i="46"/>
  <c r="AW5" i="46"/>
  <c r="BA5" i="46"/>
  <c r="H4" i="46"/>
  <c r="H11" i="46"/>
  <c r="AV8" i="46"/>
  <c r="AZ8" i="46"/>
  <c r="AX22" i="46"/>
  <c r="AT23" i="46"/>
  <c r="AX23" i="46"/>
  <c r="AT25" i="46"/>
  <c r="AX25" i="46"/>
  <c r="H27" i="46"/>
  <c r="AY30" i="46"/>
  <c r="AY31" i="46"/>
  <c r="AW33" i="46"/>
  <c r="AZ35" i="46"/>
  <c r="I35" i="46"/>
  <c r="AV37" i="46"/>
  <c r="AV38" i="46"/>
  <c r="AZ38" i="46"/>
  <c r="AQ13" i="47"/>
  <c r="AR13" i="47"/>
  <c r="AV11" i="47"/>
  <c r="BB6" i="47"/>
  <c r="AY13" i="47"/>
  <c r="AR25" i="47"/>
  <c r="AQ25" i="47"/>
  <c r="AZ30" i="47"/>
  <c r="AR31" i="47"/>
  <c r="AQ31" i="47"/>
  <c r="AV31" i="47"/>
  <c r="AZ31" i="47"/>
  <c r="AR32" i="47"/>
  <c r="AQ32" i="47"/>
  <c r="AV32" i="47"/>
  <c r="AZ32" i="47"/>
  <c r="AR33" i="47"/>
  <c r="AQ33" i="47"/>
  <c r="AV33" i="47"/>
  <c r="AZ33" i="47"/>
  <c r="AS13" i="47"/>
  <c r="AS21" i="47"/>
  <c r="AW21" i="47"/>
  <c r="AT35" i="47"/>
  <c r="AS4" i="47"/>
  <c r="AS11" i="47"/>
  <c r="AS35" i="47"/>
  <c r="AY4" i="47"/>
  <c r="BB9" i="47"/>
  <c r="AV13" i="47"/>
  <c r="AZ13" i="47"/>
  <c r="AU4" i="47"/>
  <c r="AU11" i="47"/>
  <c r="AT32" i="47"/>
  <c r="AX33" i="47"/>
  <c r="AU30" i="47"/>
  <c r="AY30" i="47"/>
  <c r="AU31" i="47"/>
  <c r="AY31" i="47"/>
  <c r="AU32" i="47"/>
  <c r="AY32" i="47"/>
  <c r="AY33" i="47"/>
  <c r="AV35" i="47"/>
  <c r="AW35" i="47"/>
  <c r="AS30" i="47"/>
  <c r="AW30" i="47"/>
  <c r="AS32" i="47"/>
  <c r="AW32" i="47"/>
  <c r="AS33" i="47"/>
  <c r="AW33" i="47"/>
  <c r="AX35" i="47"/>
  <c r="BB5" i="47"/>
  <c r="AU13" i="47"/>
  <c r="AT29" i="47"/>
  <c r="AR28" i="47"/>
  <c r="AQ28" i="47"/>
  <c r="AR29" i="47"/>
  <c r="AQ29" i="47"/>
  <c r="AV29" i="47"/>
  <c r="AZ29" i="47"/>
  <c r="AS29" i="47"/>
  <c r="AW29" i="47"/>
  <c r="AT25" i="47"/>
  <c r="AZ25" i="47"/>
  <c r="AR30" i="47"/>
  <c r="AQ30" i="47"/>
  <c r="AU28" i="47"/>
  <c r="AZ28" i="47"/>
  <c r="AY29" i="47"/>
  <c r="AT31" i="47"/>
  <c r="AX31" i="47"/>
  <c r="AT33" i="47"/>
  <c r="AR46" i="45"/>
  <c r="CS46" i="45"/>
  <c r="AU5" i="46"/>
  <c r="AY5" i="46"/>
  <c r="AT6" i="46"/>
  <c r="AX6" i="46"/>
  <c r="AU10" i="46"/>
  <c r="BC10" i="46"/>
  <c r="BF10" i="46"/>
  <c r="AT13" i="46"/>
  <c r="AX13" i="46"/>
  <c r="AV15" i="46"/>
  <c r="AZ15" i="46"/>
  <c r="AS22" i="46"/>
  <c r="BA22" i="46"/>
  <c r="AU23" i="46"/>
  <c r="AT29" i="46"/>
  <c r="AX29" i="46"/>
  <c r="AV30" i="46"/>
  <c r="AZ30" i="46"/>
  <c r="AS32" i="46"/>
  <c r="BA32" i="46"/>
  <c r="CB46" i="45"/>
  <c r="AT7" i="46"/>
  <c r="AT22" i="46"/>
  <c r="AU31" i="46"/>
  <c r="AY37" i="46"/>
  <c r="P4" i="46"/>
  <c r="P11" i="46"/>
  <c r="P18" i="46"/>
  <c r="AU6" i="46"/>
  <c r="AU7" i="46"/>
  <c r="AY7" i="46"/>
  <c r="AT8" i="46"/>
  <c r="AX8" i="46"/>
  <c r="AS9" i="46"/>
  <c r="AR9" i="46"/>
  <c r="AW9" i="46"/>
  <c r="BA9" i="46"/>
  <c r="AS10" i="46"/>
  <c r="AR10" i="46"/>
  <c r="AW10" i="46"/>
  <c r="BA10" i="46"/>
  <c r="AU13" i="46"/>
  <c r="AU14" i="46"/>
  <c r="AS16" i="46"/>
  <c r="AR16" i="46"/>
  <c r="AW16" i="46"/>
  <c r="BA16" i="46"/>
  <c r="P21" i="46"/>
  <c r="AS23" i="46"/>
  <c r="AR23" i="46"/>
  <c r="BA23" i="46"/>
  <c r="AV25" i="46"/>
  <c r="AZ25" i="46"/>
  <c r="D27" i="46"/>
  <c r="AW30" i="46"/>
  <c r="AV31" i="46"/>
  <c r="G13" i="46"/>
  <c r="G18" i="46"/>
  <c r="AX27" i="46"/>
  <c r="AV28" i="46"/>
  <c r="AW35" i="46"/>
  <c r="AZ37" i="46"/>
  <c r="AV7" i="46"/>
  <c r="AZ7" i="46"/>
  <c r="AY8" i="46"/>
  <c r="AT9" i="46"/>
  <c r="AX9" i="46"/>
  <c r="AV13" i="46"/>
  <c r="AZ13" i="46"/>
  <c r="AR15" i="46"/>
  <c r="AT16" i="46"/>
  <c r="AX16" i="46"/>
  <c r="BA35" i="46"/>
  <c r="D4" i="46"/>
  <c r="D11" i="46"/>
  <c r="D18" i="46"/>
  <c r="AX5" i="46"/>
  <c r="AS6" i="46"/>
  <c r="AR6" i="46"/>
  <c r="AW6" i="46"/>
  <c r="BA6" i="46"/>
  <c r="BA13" i="46"/>
  <c r="I13" i="46"/>
  <c r="I18" i="46"/>
  <c r="AU15" i="46"/>
  <c r="AY15" i="46"/>
  <c r="AV22" i="46"/>
  <c r="AZ22" i="46"/>
  <c r="P27" i="46"/>
  <c r="AY27" i="46"/>
  <c r="G27" i="46"/>
  <c r="G40" i="46"/>
  <c r="AW29" i="46"/>
  <c r="AU30" i="46"/>
  <c r="AV32" i="46"/>
  <c r="AZ32" i="46"/>
  <c r="AT33" i="46"/>
  <c r="AX33" i="46"/>
  <c r="AY35" i="46"/>
  <c r="AS37" i="46"/>
  <c r="AR37" i="46"/>
  <c r="BA37" i="46"/>
  <c r="AU38" i="46"/>
  <c r="Q12" i="44"/>
  <c r="BA9" i="47"/>
  <c r="BE10" i="47"/>
  <c r="BA54" i="45"/>
  <c r="Z15" i="44"/>
  <c r="K4" i="46"/>
  <c r="BB8" i="47"/>
  <c r="BC5" i="47"/>
  <c r="AZ52" i="45"/>
  <c r="AZ53" i="45"/>
  <c r="Y17" i="44"/>
  <c r="AZ54" i="45"/>
  <c r="AA17" i="44"/>
  <c r="AY53" i="45"/>
  <c r="AY54" i="45"/>
  <c r="BK56" i="45"/>
  <c r="AH4" i="47"/>
  <c r="AY52" i="45"/>
  <c r="J51" i="45"/>
  <c r="AZ55" i="45"/>
  <c r="Y15" i="44"/>
  <c r="BC8" i="47"/>
  <c r="AJ51" i="45"/>
  <c r="AL51" i="45"/>
  <c r="AJ16" i="44"/>
  <c r="BA7" i="47"/>
  <c r="BC15" i="47"/>
  <c r="AA15" i="44"/>
  <c r="Z16" i="44"/>
  <c r="AH51" i="45"/>
  <c r="AK12" i="44"/>
  <c r="P12" i="44"/>
  <c r="T12" i="44"/>
  <c r="BB7" i="47"/>
  <c r="BA53" i="45"/>
  <c r="AY55" i="45"/>
  <c r="Z13" i="44"/>
  <c r="O12" i="44"/>
  <c r="AA16" i="44"/>
  <c r="Z17" i="44"/>
  <c r="AY21" i="47"/>
  <c r="AV25" i="47"/>
  <c r="AX28" i="47"/>
  <c r="AT30" i="47"/>
  <c r="BB37" i="47"/>
  <c r="AS27" i="47"/>
  <c r="BC6" i="47"/>
  <c r="BA6" i="47"/>
  <c r="AV27" i="47"/>
  <c r="AU29" i="47"/>
  <c r="AV30" i="47"/>
  <c r="AS31" i="47"/>
  <c r="AW31" i="47"/>
  <c r="AX32" i="47"/>
  <c r="AU33" i="47"/>
  <c r="AI4" i="47"/>
  <c r="AV28" i="47"/>
  <c r="AK4" i="47"/>
  <c r="AS28" i="47"/>
  <c r="AU25" i="47"/>
  <c r="AY25" i="47"/>
  <c r="AW28" i="47"/>
  <c r="AT28" i="47"/>
  <c r="R12" i="44"/>
  <c r="I12" i="44"/>
  <c r="S12" i="44"/>
  <c r="Y14" i="44"/>
  <c r="Y13" i="44"/>
  <c r="CR6" i="45"/>
  <c r="CS6" i="45"/>
  <c r="AO13" i="45"/>
  <c r="CP13" i="45"/>
  <c r="AO20" i="45"/>
  <c r="CP20" i="45"/>
  <c r="AO6" i="45"/>
  <c r="CQ45" i="45"/>
  <c r="AO45" i="45"/>
  <c r="CP45" i="45"/>
  <c r="BF59" i="45"/>
  <c r="BP59" i="45"/>
  <c r="BX59" i="45"/>
  <c r="CF59" i="45"/>
  <c r="BG6" i="45"/>
  <c r="BQ6" i="45"/>
  <c r="BY6" i="45"/>
  <c r="CG6" i="45"/>
  <c r="AP13" i="45"/>
  <c r="CQ13" i="45"/>
  <c r="BR13" i="45"/>
  <c r="AO29" i="45"/>
  <c r="AO26" i="45"/>
  <c r="CP26" i="45"/>
  <c r="AP46" i="45"/>
  <c r="BP46" i="45"/>
  <c r="BX46" i="45"/>
  <c r="AT46" i="45"/>
  <c r="CU46" i="45"/>
  <c r="AX46" i="45"/>
  <c r="CY46" i="45"/>
  <c r="CF46" i="45"/>
  <c r="AK51" i="45"/>
  <c r="BA52" i="45"/>
  <c r="BZ58" i="45"/>
  <c r="AU58" i="45"/>
  <c r="CV58" i="45"/>
  <c r="BH59" i="45"/>
  <c r="BR59" i="45"/>
  <c r="BZ59" i="45"/>
  <c r="BI6" i="45"/>
  <c r="BS6" i="45"/>
  <c r="CA6" i="45"/>
  <c r="AU26" i="45"/>
  <c r="CV26" i="45"/>
  <c r="AQ46" i="45"/>
  <c r="CR46" i="45"/>
  <c r="BT6" i="45"/>
  <c r="CB6" i="45"/>
  <c r="AR26" i="45"/>
  <c r="CS26" i="45"/>
  <c r="AS32" i="45"/>
  <c r="CT32" i="45"/>
  <c r="CA46" i="45"/>
  <c r="AU46" i="45"/>
  <c r="CV46" i="45"/>
  <c r="I51" i="45"/>
  <c r="BU6" i="45"/>
  <c r="CC6" i="45"/>
  <c r="AP38" i="45"/>
  <c r="CQ38" i="45"/>
  <c r="AS38" i="45"/>
  <c r="CT38" i="45"/>
  <c r="BD59" i="45"/>
  <c r="BV59" i="45"/>
  <c r="CD59" i="45"/>
  <c r="BE6" i="45"/>
  <c r="BW6" i="45"/>
  <c r="CE6" i="45"/>
  <c r="BA55" i="45"/>
  <c r="CQ58" i="45"/>
  <c r="AO58" i="45"/>
  <c r="CP58" i="45"/>
  <c r="AS46" i="45"/>
  <c r="CT46" i="45"/>
  <c r="AG51" i="45"/>
  <c r="AR58" i="45"/>
  <c r="CS58" i="45"/>
  <c r="BJ53" i="45"/>
  <c r="AI51" i="45"/>
  <c r="AT58" i="45"/>
  <c r="CU58" i="45"/>
  <c r="CE58" i="45"/>
  <c r="BP58" i="45"/>
  <c r="CF58" i="45"/>
  <c r="AV4" i="46"/>
  <c r="AV11" i="46"/>
  <c r="BE10" i="46"/>
  <c r="AR14" i="46"/>
  <c r="AW4" i="46"/>
  <c r="AV5" i="46"/>
  <c r="BA21" i="46"/>
  <c r="AY22" i="46"/>
  <c r="AW21" i="46"/>
  <c r="AY36" i="46"/>
  <c r="AZ28" i="46"/>
  <c r="AZ27" i="46"/>
  <c r="AY13" i="46"/>
  <c r="F13" i="46"/>
  <c r="E21" i="46"/>
  <c r="AY23" i="46"/>
  <c r="E27" i="46"/>
  <c r="AR28" i="46"/>
  <c r="AR30" i="46"/>
  <c r="AY33" i="46"/>
  <c r="AX4" i="46"/>
  <c r="AX11" i="46"/>
  <c r="AU35" i="46"/>
  <c r="AV23" i="46"/>
  <c r="AZ23" i="46"/>
  <c r="AR25" i="46"/>
  <c r="AT21" i="46"/>
  <c r="AT35" i="46"/>
  <c r="J4" i="47"/>
  <c r="AL4" i="47"/>
  <c r="BB15" i="47"/>
  <c r="AT4" i="47"/>
  <c r="AT11" i="47"/>
  <c r="AT18" i="47"/>
  <c r="BC9" i="47"/>
  <c r="AW13" i="47"/>
  <c r="BA5" i="47"/>
  <c r="AQ4" i="47"/>
  <c r="AQ11" i="47"/>
  <c r="AQ18" i="47"/>
  <c r="AU21" i="47"/>
  <c r="BC37" i="47"/>
  <c r="BC7" i="47"/>
  <c r="AZ21" i="47"/>
  <c r="AV21" i="47"/>
  <c r="AQ21" i="47"/>
  <c r="AX4" i="47"/>
  <c r="AJ4" i="47"/>
  <c r="AR21" i="47"/>
  <c r="AX30" i="47"/>
  <c r="I4" i="47"/>
  <c r="BA8" i="47"/>
  <c r="AX25" i="47"/>
  <c r="AZ27" i="47"/>
  <c r="AU27" i="47"/>
  <c r="AY28" i="47"/>
  <c r="AY27" i="47"/>
  <c r="BA15" i="47"/>
  <c r="AX21" i="47"/>
  <c r="AW4" i="47"/>
  <c r="AW11" i="47"/>
  <c r="AW25" i="47"/>
  <c r="AT21" i="47"/>
  <c r="BI56" i="34"/>
  <c r="BH56" i="34"/>
  <c r="CJ56" i="34"/>
  <c r="CK56" i="34"/>
  <c r="CL56" i="34"/>
  <c r="CM56" i="34"/>
  <c r="CN56" i="34"/>
  <c r="CO56" i="34"/>
  <c r="CP56" i="34"/>
  <c r="CQ56" i="34"/>
  <c r="CR56" i="34"/>
  <c r="CS56" i="34"/>
  <c r="CT56" i="34"/>
  <c r="CI56" i="34"/>
  <c r="BL56" i="34"/>
  <c r="BM56" i="34"/>
  <c r="BN56" i="34"/>
  <c r="BO56" i="34"/>
  <c r="BP56" i="34"/>
  <c r="BQ56" i="34"/>
  <c r="BR56" i="34"/>
  <c r="BS56" i="34"/>
  <c r="BT56" i="34"/>
  <c r="BU56" i="34"/>
  <c r="BV56" i="34"/>
  <c r="BW56" i="34"/>
  <c r="BX56" i="34"/>
  <c r="BY56" i="34"/>
  <c r="BZ56" i="34"/>
  <c r="CA56" i="34"/>
  <c r="CB56" i="34"/>
  <c r="CC56" i="34"/>
  <c r="CD56" i="34"/>
  <c r="CE56" i="34"/>
  <c r="CF56" i="34"/>
  <c r="CG56" i="34"/>
  <c r="BK56" i="34"/>
  <c r="BA56" i="34"/>
  <c r="BB56" i="34"/>
  <c r="BC56" i="34"/>
  <c r="BD56" i="34"/>
  <c r="BE56" i="34"/>
  <c r="BF56" i="34"/>
  <c r="BG56" i="34"/>
  <c r="AZ56" i="34"/>
  <c r="CJ58" i="34"/>
  <c r="CK58" i="34"/>
  <c r="CL58" i="34"/>
  <c r="CM58" i="34"/>
  <c r="CN58" i="34"/>
  <c r="CO58" i="34"/>
  <c r="CP58" i="34"/>
  <c r="CQ58" i="34"/>
  <c r="CR58" i="34"/>
  <c r="CS58" i="34"/>
  <c r="CT58" i="34"/>
  <c r="CI58" i="34"/>
  <c r="BL58" i="34"/>
  <c r="BM58" i="34"/>
  <c r="BN58" i="34"/>
  <c r="BO58" i="34"/>
  <c r="BP58" i="34"/>
  <c r="BQ58" i="34"/>
  <c r="BR58" i="34"/>
  <c r="BS58" i="34"/>
  <c r="BT58" i="34"/>
  <c r="BU58" i="34"/>
  <c r="BV58" i="34"/>
  <c r="BW58" i="34"/>
  <c r="BX58" i="34"/>
  <c r="BY58" i="34"/>
  <c r="BZ58" i="34"/>
  <c r="CA58" i="34"/>
  <c r="CB58" i="34"/>
  <c r="CC58" i="34"/>
  <c r="CD58" i="34"/>
  <c r="CE58" i="34"/>
  <c r="CF58" i="34"/>
  <c r="CG58" i="34"/>
  <c r="BK58" i="34"/>
  <c r="CT59" i="34"/>
  <c r="CS59" i="34"/>
  <c r="CR59" i="34"/>
  <c r="CQ59" i="34"/>
  <c r="CP59" i="34"/>
  <c r="CO59" i="34"/>
  <c r="CN59" i="34"/>
  <c r="CM59" i="34"/>
  <c r="CL59" i="34"/>
  <c r="CK59" i="34"/>
  <c r="CJ59" i="34"/>
  <c r="CI59" i="34"/>
  <c r="CG59" i="34"/>
  <c r="CF59" i="34"/>
  <c r="CE59" i="34"/>
  <c r="CD59" i="34"/>
  <c r="CC59" i="34"/>
  <c r="CB59" i="34"/>
  <c r="CA59" i="34"/>
  <c r="BZ59" i="34"/>
  <c r="BY59" i="34"/>
  <c r="BX59" i="34"/>
  <c r="BW59" i="34"/>
  <c r="BV59" i="34"/>
  <c r="BU59" i="34"/>
  <c r="BT59" i="34"/>
  <c r="BS59" i="34"/>
  <c r="BR59" i="34"/>
  <c r="BQ59" i="34"/>
  <c r="BP59" i="34"/>
  <c r="BO59" i="34"/>
  <c r="BN59" i="34"/>
  <c r="BM59" i="34"/>
  <c r="BL59" i="34"/>
  <c r="BK59" i="34"/>
  <c r="BE59" i="34"/>
  <c r="BD59" i="34"/>
  <c r="BC59" i="34"/>
  <c r="BB59" i="34"/>
  <c r="BA59" i="34"/>
  <c r="AZ59" i="34"/>
  <c r="BE58" i="34"/>
  <c r="BF55" i="34"/>
  <c r="BF54" i="34"/>
  <c r="BF53" i="34"/>
  <c r="BF52" i="34"/>
  <c r="CR51" i="34"/>
  <c r="CQ51" i="34"/>
  <c r="CP51" i="34"/>
  <c r="CO51" i="34"/>
  <c r="CN51" i="34"/>
  <c r="CM51" i="34"/>
  <c r="CL51" i="34"/>
  <c r="CK51" i="34"/>
  <c r="CJ51" i="34"/>
  <c r="CI51" i="34"/>
  <c r="CB51" i="34"/>
  <c r="CA51" i="34"/>
  <c r="BZ51" i="34"/>
  <c r="BY51" i="34"/>
  <c r="BX51" i="34"/>
  <c r="BW51" i="34"/>
  <c r="BV51" i="34"/>
  <c r="BU51" i="34"/>
  <c r="BT51" i="34"/>
  <c r="BS51" i="34"/>
  <c r="BR51" i="34"/>
  <c r="BQ51" i="34"/>
  <c r="BP51" i="34"/>
  <c r="BO51" i="34"/>
  <c r="BN51" i="34"/>
  <c r="BM51" i="34"/>
  <c r="BL51" i="34"/>
  <c r="BK51" i="34"/>
  <c r="BI51" i="34"/>
  <c r="BH51" i="34"/>
  <c r="BG51" i="34"/>
  <c r="BF51" i="34"/>
  <c r="CR46" i="34"/>
  <c r="CQ46" i="34"/>
  <c r="CP46" i="34"/>
  <c r="CO46" i="34"/>
  <c r="CN46" i="34"/>
  <c r="CM46" i="34"/>
  <c r="CL46" i="34"/>
  <c r="CK46" i="34"/>
  <c r="CJ46" i="34"/>
  <c r="CI46" i="34"/>
  <c r="CB46" i="34"/>
  <c r="CA46" i="34"/>
  <c r="BZ46" i="34"/>
  <c r="BY46" i="34"/>
  <c r="BX46" i="34"/>
  <c r="BW46" i="34"/>
  <c r="BV46" i="34"/>
  <c r="BU46" i="34"/>
  <c r="BT46" i="34"/>
  <c r="BS46" i="34"/>
  <c r="BR46" i="34"/>
  <c r="BQ46" i="34"/>
  <c r="BP46" i="34"/>
  <c r="BO46" i="34"/>
  <c r="BN46" i="34"/>
  <c r="BM46" i="34"/>
  <c r="BL46" i="34"/>
  <c r="BK46" i="34"/>
  <c r="BH46" i="34"/>
  <c r="CT45" i="34"/>
  <c r="CS45" i="34"/>
  <c r="CR45" i="34"/>
  <c r="CQ45" i="34"/>
  <c r="CP45" i="34"/>
  <c r="CO45" i="34"/>
  <c r="CN45" i="34"/>
  <c r="CM45" i="34"/>
  <c r="CL45" i="34"/>
  <c r="CK45" i="34"/>
  <c r="CJ45" i="34"/>
  <c r="CI45" i="34"/>
  <c r="CG45" i="34"/>
  <c r="CF45" i="34"/>
  <c r="CE45" i="34"/>
  <c r="CD45" i="34"/>
  <c r="CC45" i="34"/>
  <c r="CB45" i="34"/>
  <c r="CA45" i="34"/>
  <c r="BZ45" i="34"/>
  <c r="BY45" i="34"/>
  <c r="BX45" i="34"/>
  <c r="BW45" i="34"/>
  <c r="BV45" i="34"/>
  <c r="BU45" i="34"/>
  <c r="BT45" i="34"/>
  <c r="BS45" i="34"/>
  <c r="BR45" i="34"/>
  <c r="BQ45" i="34"/>
  <c r="BP45" i="34"/>
  <c r="BO45" i="34"/>
  <c r="BN45" i="34"/>
  <c r="BM45" i="34"/>
  <c r="BL45" i="34"/>
  <c r="BK45" i="34"/>
  <c r="BI45" i="34"/>
  <c r="BH45" i="34"/>
  <c r="BG45" i="34"/>
  <c r="BF45" i="34"/>
  <c r="BE45" i="34"/>
  <c r="BD45" i="34"/>
  <c r="BC45" i="34"/>
  <c r="BB45" i="34"/>
  <c r="BA45" i="34"/>
  <c r="AZ45" i="34"/>
  <c r="CT44" i="34"/>
  <c r="CS44" i="34"/>
  <c r="CR44" i="34"/>
  <c r="CQ44" i="34"/>
  <c r="CP44" i="34"/>
  <c r="CO44" i="34"/>
  <c r="CN44" i="34"/>
  <c r="CM44" i="34"/>
  <c r="CL44" i="34"/>
  <c r="CK44" i="34"/>
  <c r="CJ44" i="34"/>
  <c r="CI44" i="34"/>
  <c r="CG44" i="34"/>
  <c r="CF44" i="34"/>
  <c r="CE44" i="34"/>
  <c r="CD44" i="34"/>
  <c r="CC44" i="34"/>
  <c r="CB44" i="34"/>
  <c r="CA44" i="34"/>
  <c r="BZ44" i="34"/>
  <c r="BY44" i="34"/>
  <c r="BX44" i="34"/>
  <c r="BW44" i="34"/>
  <c r="BV44" i="34"/>
  <c r="BU44" i="34"/>
  <c r="BT44" i="34"/>
  <c r="BS44" i="34"/>
  <c r="BR44" i="34"/>
  <c r="BQ44" i="34"/>
  <c r="BP44" i="34"/>
  <c r="BO44" i="34"/>
  <c r="BN44" i="34"/>
  <c r="BM44" i="34"/>
  <c r="BL44" i="34"/>
  <c r="BK44" i="34"/>
  <c r="BI44" i="34"/>
  <c r="BH44" i="34"/>
  <c r="BG44" i="34"/>
  <c r="BF44" i="34"/>
  <c r="BE44" i="34"/>
  <c r="BD44" i="34"/>
  <c r="BC44" i="34"/>
  <c r="BB44" i="34"/>
  <c r="BA44" i="34"/>
  <c r="AZ44" i="34"/>
  <c r="BF43" i="34"/>
  <c r="BE43" i="34"/>
  <c r="BD43" i="34"/>
  <c r="BC43" i="34"/>
  <c r="BB43" i="34"/>
  <c r="BA43" i="34"/>
  <c r="AZ43" i="34"/>
  <c r="BF42" i="34"/>
  <c r="BE42" i="34"/>
  <c r="BD42" i="34"/>
  <c r="BC42" i="34"/>
  <c r="BB42" i="34"/>
  <c r="BA42" i="34"/>
  <c r="AZ42" i="34"/>
  <c r="BF41" i="34"/>
  <c r="BE41" i="34"/>
  <c r="BD41" i="34"/>
  <c r="BC41" i="34"/>
  <c r="BB41" i="34"/>
  <c r="BA41" i="34"/>
  <c r="AZ41" i="34"/>
  <c r="BF40" i="34"/>
  <c r="BE40" i="34"/>
  <c r="BD40" i="34"/>
  <c r="BC40" i="34"/>
  <c r="BB40" i="34"/>
  <c r="BA40" i="34"/>
  <c r="AZ40" i="34"/>
  <c r="BF39" i="34"/>
  <c r="BE39" i="34"/>
  <c r="BD39" i="34"/>
  <c r="BC39" i="34"/>
  <c r="BB39" i="34"/>
  <c r="BA39" i="34"/>
  <c r="AZ39" i="34"/>
  <c r="CT38" i="34"/>
  <c r="CS38" i="34"/>
  <c r="CR38" i="34"/>
  <c r="CQ38" i="34"/>
  <c r="CP38" i="34"/>
  <c r="CO38" i="34"/>
  <c r="CN38" i="34"/>
  <c r="CM38" i="34"/>
  <c r="CL38" i="34"/>
  <c r="CK38" i="34"/>
  <c r="CJ38" i="34"/>
  <c r="CI38" i="34"/>
  <c r="CG38" i="34"/>
  <c r="CF38" i="34"/>
  <c r="CE38" i="34"/>
  <c r="CD38" i="34"/>
  <c r="CC38" i="34"/>
  <c r="CB38" i="34"/>
  <c r="CA38" i="34"/>
  <c r="BZ38" i="34"/>
  <c r="BY38" i="34"/>
  <c r="BX38" i="34"/>
  <c r="BW38" i="34"/>
  <c r="BV38" i="34"/>
  <c r="BU38" i="34"/>
  <c r="BT38" i="34"/>
  <c r="BS38" i="34"/>
  <c r="BR38" i="34"/>
  <c r="BQ38" i="34"/>
  <c r="BP38" i="34"/>
  <c r="BO38" i="34"/>
  <c r="BN38" i="34"/>
  <c r="BM38" i="34"/>
  <c r="BL38" i="34"/>
  <c r="BK38" i="34"/>
  <c r="BI38" i="34"/>
  <c r="BH38" i="34"/>
  <c r="BG38" i="34"/>
  <c r="BF38" i="34"/>
  <c r="BE38" i="34"/>
  <c r="BD38" i="34"/>
  <c r="BC38" i="34"/>
  <c r="BB38" i="34"/>
  <c r="BA38" i="34"/>
  <c r="AZ38" i="34"/>
  <c r="BF37" i="34"/>
  <c r="BE37" i="34"/>
  <c r="BD37" i="34"/>
  <c r="BC37" i="34"/>
  <c r="BB37" i="34"/>
  <c r="BA37" i="34"/>
  <c r="AZ37" i="34"/>
  <c r="BF36" i="34"/>
  <c r="BE36" i="34"/>
  <c r="BD36" i="34"/>
  <c r="BC36" i="34"/>
  <c r="BB36" i="34"/>
  <c r="BA36" i="34"/>
  <c r="AZ36" i="34"/>
  <c r="BF35" i="34"/>
  <c r="BE35" i="34"/>
  <c r="BD35" i="34"/>
  <c r="BC35" i="34"/>
  <c r="BB35" i="34"/>
  <c r="BA35" i="34"/>
  <c r="AZ35" i="34"/>
  <c r="BF34" i="34"/>
  <c r="BE34" i="34"/>
  <c r="BD34" i="34"/>
  <c r="BC34" i="34"/>
  <c r="BB34" i="34"/>
  <c r="BA34" i="34"/>
  <c r="AZ34" i="34"/>
  <c r="BF33" i="34"/>
  <c r="BE33" i="34"/>
  <c r="BD33" i="34"/>
  <c r="BC33" i="34"/>
  <c r="BB33" i="34"/>
  <c r="BA33" i="34"/>
  <c r="AZ33" i="34"/>
  <c r="CT32" i="34"/>
  <c r="CS32" i="34"/>
  <c r="CR32" i="34"/>
  <c r="CQ32" i="34"/>
  <c r="CP32" i="34"/>
  <c r="CO32" i="34"/>
  <c r="CN32" i="34"/>
  <c r="CM32" i="34"/>
  <c r="CL32" i="34"/>
  <c r="CK32" i="34"/>
  <c r="CJ32" i="34"/>
  <c r="CI32" i="34"/>
  <c r="CG32" i="34"/>
  <c r="CF32" i="34"/>
  <c r="CE32" i="34"/>
  <c r="CD32" i="34"/>
  <c r="CC32" i="34"/>
  <c r="CB32" i="34"/>
  <c r="CA32" i="34"/>
  <c r="BZ32" i="34"/>
  <c r="BY32" i="34"/>
  <c r="BX32" i="34"/>
  <c r="BW32" i="34"/>
  <c r="BV32" i="34"/>
  <c r="BU32" i="34"/>
  <c r="BT32" i="34"/>
  <c r="BS32" i="34"/>
  <c r="BR32" i="34"/>
  <c r="BQ32" i="34"/>
  <c r="BP32" i="34"/>
  <c r="BO32" i="34"/>
  <c r="BN32" i="34"/>
  <c r="BM32" i="34"/>
  <c r="BL32" i="34"/>
  <c r="BK32" i="34"/>
  <c r="BI32" i="34"/>
  <c r="BH32" i="34"/>
  <c r="BG32" i="34"/>
  <c r="BF32" i="34"/>
  <c r="BE32" i="34"/>
  <c r="BD32" i="34"/>
  <c r="BC32" i="34"/>
  <c r="BB32" i="34"/>
  <c r="BA32" i="34"/>
  <c r="AZ32" i="34"/>
  <c r="BF31" i="34"/>
  <c r="BE31" i="34"/>
  <c r="BD31" i="34"/>
  <c r="BC31" i="34"/>
  <c r="BB31" i="34"/>
  <c r="BA31" i="34"/>
  <c r="AZ31" i="34"/>
  <c r="BF30" i="34"/>
  <c r="BE30" i="34"/>
  <c r="BD30" i="34"/>
  <c r="BC30" i="34"/>
  <c r="BB30" i="34"/>
  <c r="BA30" i="34"/>
  <c r="AZ30" i="34"/>
  <c r="BF29" i="34"/>
  <c r="BE29" i="34"/>
  <c r="BD29" i="34"/>
  <c r="BC29" i="34"/>
  <c r="BB29" i="34"/>
  <c r="BA29" i="34"/>
  <c r="AZ29" i="34"/>
  <c r="BF28" i="34"/>
  <c r="BE28" i="34"/>
  <c r="BD28" i="34"/>
  <c r="BC28" i="34"/>
  <c r="BB28" i="34"/>
  <c r="BA28" i="34"/>
  <c r="AZ28" i="34"/>
  <c r="BF27" i="34"/>
  <c r="BE27" i="34"/>
  <c r="BD27" i="34"/>
  <c r="BC27" i="34"/>
  <c r="BB27" i="34"/>
  <c r="BA27" i="34"/>
  <c r="AZ27" i="34"/>
  <c r="CT26" i="34"/>
  <c r="CS26" i="34"/>
  <c r="CR26" i="34"/>
  <c r="CQ26" i="34"/>
  <c r="CP26" i="34"/>
  <c r="CO26" i="34"/>
  <c r="CN26" i="34"/>
  <c r="CM26" i="34"/>
  <c r="CL26" i="34"/>
  <c r="CK26" i="34"/>
  <c r="CJ26" i="34"/>
  <c r="CI26" i="34"/>
  <c r="CG26" i="34"/>
  <c r="CF26" i="34"/>
  <c r="CE26" i="34"/>
  <c r="CD26" i="34"/>
  <c r="CC26" i="34"/>
  <c r="CB26" i="34"/>
  <c r="CA26" i="34"/>
  <c r="BZ26" i="34"/>
  <c r="BY26" i="34"/>
  <c r="BX26" i="34"/>
  <c r="BW26" i="34"/>
  <c r="BV26" i="34"/>
  <c r="BU26" i="34"/>
  <c r="BT26" i="34"/>
  <c r="BS26" i="34"/>
  <c r="BR26" i="34"/>
  <c r="BQ26" i="34"/>
  <c r="BP26" i="34"/>
  <c r="BO26" i="34"/>
  <c r="BN26" i="34"/>
  <c r="BM26" i="34"/>
  <c r="BL26" i="34"/>
  <c r="BK26" i="34"/>
  <c r="BI26" i="34"/>
  <c r="BH26" i="34"/>
  <c r="BG26" i="34"/>
  <c r="BF26" i="34"/>
  <c r="BE26" i="34"/>
  <c r="BD26" i="34"/>
  <c r="BC26" i="34"/>
  <c r="BB26" i="34"/>
  <c r="BA26" i="34"/>
  <c r="AZ26" i="34"/>
  <c r="BF25" i="34"/>
  <c r="BE25" i="34"/>
  <c r="BD25" i="34"/>
  <c r="BC25" i="34"/>
  <c r="BB25" i="34"/>
  <c r="BA25" i="34"/>
  <c r="AZ25" i="34"/>
  <c r="BF24" i="34"/>
  <c r="BE24" i="34"/>
  <c r="BD24" i="34"/>
  <c r="BC24" i="34"/>
  <c r="BB24" i="34"/>
  <c r="BA24" i="34"/>
  <c r="AZ24" i="34"/>
  <c r="BF23" i="34"/>
  <c r="BE23" i="34"/>
  <c r="BD23" i="34"/>
  <c r="BC23" i="34"/>
  <c r="BB23" i="34"/>
  <c r="BA23" i="34"/>
  <c r="AZ23" i="34"/>
  <c r="BF22" i="34"/>
  <c r="BE22" i="34"/>
  <c r="BD22" i="34"/>
  <c r="BC22" i="34"/>
  <c r="BB22" i="34"/>
  <c r="BA22" i="34"/>
  <c r="AZ22" i="34"/>
  <c r="BF21" i="34"/>
  <c r="BE21" i="34"/>
  <c r="BD21" i="34"/>
  <c r="BC21" i="34"/>
  <c r="BB21" i="34"/>
  <c r="BA21" i="34"/>
  <c r="AZ21" i="34"/>
  <c r="CT20" i="34"/>
  <c r="CS20" i="34"/>
  <c r="CR20" i="34"/>
  <c r="CQ20" i="34"/>
  <c r="CP20" i="34"/>
  <c r="CO20" i="34"/>
  <c r="CN20" i="34"/>
  <c r="CM20" i="34"/>
  <c r="CL20" i="34"/>
  <c r="CK20" i="34"/>
  <c r="CJ20" i="34"/>
  <c r="CI20" i="34"/>
  <c r="CG20" i="34"/>
  <c r="CF20" i="34"/>
  <c r="CE20" i="34"/>
  <c r="CD20" i="34"/>
  <c r="CC20" i="34"/>
  <c r="CB20" i="34"/>
  <c r="CA20" i="34"/>
  <c r="BZ20" i="34"/>
  <c r="BY20" i="34"/>
  <c r="BX20" i="34"/>
  <c r="BW20" i="34"/>
  <c r="BV20" i="34"/>
  <c r="BU20" i="34"/>
  <c r="BT20" i="34"/>
  <c r="BS20" i="34"/>
  <c r="BR20" i="34"/>
  <c r="BQ20" i="34"/>
  <c r="BP20" i="34"/>
  <c r="BO20" i="34"/>
  <c r="BN20" i="34"/>
  <c r="BM20" i="34"/>
  <c r="BL20" i="34"/>
  <c r="BK20" i="34"/>
  <c r="BI20" i="34"/>
  <c r="BH20" i="34"/>
  <c r="BG20" i="34"/>
  <c r="BF20" i="34"/>
  <c r="BE20" i="34"/>
  <c r="BD20" i="34"/>
  <c r="BC20" i="34"/>
  <c r="BB20" i="34"/>
  <c r="BA20" i="34"/>
  <c r="AZ20" i="34"/>
  <c r="BF19" i="34"/>
  <c r="BE19" i="34"/>
  <c r="BD19" i="34"/>
  <c r="BC19" i="34"/>
  <c r="BB19" i="34"/>
  <c r="BA19" i="34"/>
  <c r="AZ19" i="34"/>
  <c r="BF18" i="34"/>
  <c r="BE18" i="34"/>
  <c r="BD18" i="34"/>
  <c r="BC18" i="34"/>
  <c r="BB18" i="34"/>
  <c r="BA18" i="34"/>
  <c r="AZ18" i="34"/>
  <c r="BF17" i="34"/>
  <c r="BE17" i="34"/>
  <c r="BD17" i="34"/>
  <c r="BC17" i="34"/>
  <c r="BB17" i="34"/>
  <c r="BA17" i="34"/>
  <c r="AZ17" i="34"/>
  <c r="BF16" i="34"/>
  <c r="BE16" i="34"/>
  <c r="BD16" i="34"/>
  <c r="BC16" i="34"/>
  <c r="BB16" i="34"/>
  <c r="BA16" i="34"/>
  <c r="AZ16" i="34"/>
  <c r="BF15" i="34"/>
  <c r="BE15" i="34"/>
  <c r="BD15" i="34"/>
  <c r="BC15" i="34"/>
  <c r="BB15" i="34"/>
  <c r="BA15" i="34"/>
  <c r="AZ15" i="34"/>
  <c r="BF14" i="34"/>
  <c r="BE14" i="34"/>
  <c r="BD14" i="34"/>
  <c r="BC14" i="34"/>
  <c r="BB14" i="34"/>
  <c r="BA14" i="34"/>
  <c r="AZ14" i="34"/>
  <c r="CT13" i="34"/>
  <c r="CS13" i="34"/>
  <c r="CR13" i="34"/>
  <c r="CQ13" i="34"/>
  <c r="CP13" i="34"/>
  <c r="CO13" i="34"/>
  <c r="CN13" i="34"/>
  <c r="CM13" i="34"/>
  <c r="CL13" i="34"/>
  <c r="CK13" i="34"/>
  <c r="CJ13" i="34"/>
  <c r="CI13" i="34"/>
  <c r="CG13" i="34"/>
  <c r="CF13" i="34"/>
  <c r="CE13" i="34"/>
  <c r="CD13" i="34"/>
  <c r="CC13" i="34"/>
  <c r="CB13" i="34"/>
  <c r="CA13" i="34"/>
  <c r="BZ13" i="34"/>
  <c r="BY13" i="34"/>
  <c r="BX13" i="34"/>
  <c r="BW13" i="34"/>
  <c r="BV13" i="34"/>
  <c r="BU13" i="34"/>
  <c r="BT13" i="34"/>
  <c r="BS13" i="34"/>
  <c r="BR13" i="34"/>
  <c r="BQ13" i="34"/>
  <c r="BP13" i="34"/>
  <c r="BO13" i="34"/>
  <c r="BN13" i="34"/>
  <c r="BM13" i="34"/>
  <c r="BL13" i="34"/>
  <c r="BK13" i="34"/>
  <c r="BI13" i="34"/>
  <c r="BH13" i="34"/>
  <c r="BG13" i="34"/>
  <c r="BF13" i="34"/>
  <c r="BE13" i="34"/>
  <c r="BD13" i="34"/>
  <c r="BC13" i="34"/>
  <c r="BB13" i="34"/>
  <c r="BA13" i="34"/>
  <c r="AZ13" i="34"/>
  <c r="BF12" i="34"/>
  <c r="BE12" i="34"/>
  <c r="BD12" i="34"/>
  <c r="BC12" i="34"/>
  <c r="BB12" i="34"/>
  <c r="BA12" i="34"/>
  <c r="AZ12" i="34"/>
  <c r="BF11" i="34"/>
  <c r="BE11" i="34"/>
  <c r="BD11" i="34"/>
  <c r="BC11" i="34"/>
  <c r="BB11" i="34"/>
  <c r="BA11" i="34"/>
  <c r="AZ11" i="34"/>
  <c r="BF10" i="34"/>
  <c r="BE10" i="34"/>
  <c r="BD10" i="34"/>
  <c r="BC10" i="34"/>
  <c r="BB10" i="34"/>
  <c r="BA10" i="34"/>
  <c r="AZ10" i="34"/>
  <c r="BF9" i="34"/>
  <c r="BE9" i="34"/>
  <c r="BD9" i="34"/>
  <c r="BC9" i="34"/>
  <c r="BB9" i="34"/>
  <c r="BA9" i="34"/>
  <c r="AZ9" i="34"/>
  <c r="BF8" i="34"/>
  <c r="BE8" i="34"/>
  <c r="BD8" i="34"/>
  <c r="BC8" i="34"/>
  <c r="BB8" i="34"/>
  <c r="BA8" i="34"/>
  <c r="AZ8" i="34"/>
  <c r="BF7" i="34"/>
  <c r="BE7" i="34"/>
  <c r="BD7" i="34"/>
  <c r="BC7" i="34"/>
  <c r="BB7" i="34"/>
  <c r="BA7" i="34"/>
  <c r="AZ7" i="34"/>
  <c r="CT6" i="34"/>
  <c r="CS6" i="34"/>
  <c r="CR6" i="34"/>
  <c r="CQ6" i="34"/>
  <c r="CP6" i="34"/>
  <c r="CO6" i="34"/>
  <c r="CN6" i="34"/>
  <c r="CM6" i="34"/>
  <c r="CL6" i="34"/>
  <c r="CK6" i="34"/>
  <c r="CJ6" i="34"/>
  <c r="CI6" i="34"/>
  <c r="CG6" i="34"/>
  <c r="CF6" i="34"/>
  <c r="CE6" i="34"/>
  <c r="CD6" i="34"/>
  <c r="CC6" i="34"/>
  <c r="CB6" i="34"/>
  <c r="CA6" i="34"/>
  <c r="BZ6" i="34"/>
  <c r="BY6" i="34"/>
  <c r="BX6" i="34"/>
  <c r="BW6" i="34"/>
  <c r="BV6" i="34"/>
  <c r="BU6" i="34"/>
  <c r="BT6" i="34"/>
  <c r="BS6" i="34"/>
  <c r="BR6" i="34"/>
  <c r="BQ6" i="34"/>
  <c r="BP6" i="34"/>
  <c r="BO6" i="34"/>
  <c r="BN6" i="34"/>
  <c r="BM6" i="34"/>
  <c r="BL6" i="34"/>
  <c r="BK6" i="34"/>
  <c r="BI6" i="34"/>
  <c r="BH6" i="34"/>
  <c r="BG6" i="34"/>
  <c r="BF6" i="34"/>
  <c r="BE6" i="34"/>
  <c r="BD6" i="34"/>
  <c r="BC6" i="34"/>
  <c r="BB6" i="34"/>
  <c r="BA6" i="34"/>
  <c r="AZ6" i="34"/>
  <c r="AW58" i="34"/>
  <c r="AV58" i="34"/>
  <c r="AU58" i="34"/>
  <c r="AT58" i="34"/>
  <c r="AW56" i="34"/>
  <c r="AV56" i="34"/>
  <c r="AU56" i="34"/>
  <c r="AT56" i="34"/>
  <c r="AS56" i="34"/>
  <c r="AR56" i="34"/>
  <c r="AQ56" i="34"/>
  <c r="AP56" i="34"/>
  <c r="AO56" i="34"/>
  <c r="AN56" i="34"/>
  <c r="AM56" i="34"/>
  <c r="AL56" i="34"/>
  <c r="AU51" i="34"/>
  <c r="AT51" i="34"/>
  <c r="AS51" i="34"/>
  <c r="AR51" i="34"/>
  <c r="AQ51" i="34"/>
  <c r="AP51" i="34"/>
  <c r="AO51" i="34"/>
  <c r="AN51" i="34"/>
  <c r="AM51" i="34"/>
  <c r="AL51" i="34"/>
  <c r="AU46" i="34"/>
  <c r="AT46" i="34"/>
  <c r="AS46" i="34"/>
  <c r="AR46" i="34"/>
  <c r="AQ46" i="34"/>
  <c r="AP46" i="34"/>
  <c r="AO46" i="34"/>
  <c r="AN46" i="34"/>
  <c r="AM46" i="34"/>
  <c r="AL46" i="34"/>
  <c r="AW45" i="34"/>
  <c r="AV45" i="34"/>
  <c r="AU45" i="34"/>
  <c r="AT45" i="34"/>
  <c r="AS45" i="34"/>
  <c r="AR45" i="34"/>
  <c r="AQ45" i="34"/>
  <c r="AP45" i="34"/>
  <c r="AO45" i="34"/>
  <c r="AN45" i="34"/>
  <c r="AM45" i="34"/>
  <c r="AL45" i="34"/>
  <c r="AU43" i="34"/>
  <c r="AT43" i="34"/>
  <c r="AS43" i="34"/>
  <c r="AR43" i="34"/>
  <c r="AQ43" i="34"/>
  <c r="AP43" i="34"/>
  <c r="AO43" i="34"/>
  <c r="AN43" i="34"/>
  <c r="AM43" i="34"/>
  <c r="AL43" i="34"/>
  <c r="AU42" i="34"/>
  <c r="AT42" i="34"/>
  <c r="AS42" i="34"/>
  <c r="AR42" i="34"/>
  <c r="AQ42" i="34"/>
  <c r="AP42" i="34"/>
  <c r="AO42" i="34"/>
  <c r="AN42" i="34"/>
  <c r="AM42" i="34"/>
  <c r="AL42" i="34"/>
  <c r="AU41" i="34"/>
  <c r="AT41" i="34"/>
  <c r="AS41" i="34"/>
  <c r="AR41" i="34"/>
  <c r="AQ41" i="34"/>
  <c r="AP41" i="34"/>
  <c r="AO41" i="34"/>
  <c r="AN41" i="34"/>
  <c r="AM41" i="34"/>
  <c r="AL41" i="34"/>
  <c r="AU40" i="34"/>
  <c r="AT40" i="34"/>
  <c r="AT38" i="34"/>
  <c r="AS40" i="34"/>
  <c r="AS38" i="34"/>
  <c r="AR40" i="34"/>
  <c r="AQ40" i="34"/>
  <c r="AP40" i="34"/>
  <c r="AO40" i="34"/>
  <c r="AN40" i="34"/>
  <c r="AM40" i="34"/>
  <c r="AL40" i="34"/>
  <c r="AU39" i="34"/>
  <c r="AU38" i="34"/>
  <c r="AT39" i="34"/>
  <c r="AS39" i="34"/>
  <c r="AR39" i="34"/>
  <c r="AQ39" i="34"/>
  <c r="AP39" i="34"/>
  <c r="AP38" i="34"/>
  <c r="AO39" i="34"/>
  <c r="AO38" i="34"/>
  <c r="AN39" i="34"/>
  <c r="AN38" i="34"/>
  <c r="AM39" i="34"/>
  <c r="AL39" i="34"/>
  <c r="AL38" i="34"/>
  <c r="AW38" i="34"/>
  <c r="AV38" i="34"/>
  <c r="AR38" i="34"/>
  <c r="AQ38" i="34"/>
  <c r="AU37" i="34"/>
  <c r="AT37" i="34"/>
  <c r="AS37" i="34"/>
  <c r="AR37" i="34"/>
  <c r="AQ37" i="34"/>
  <c r="AP37" i="34"/>
  <c r="AO37" i="34"/>
  <c r="AN37" i="34"/>
  <c r="AM37" i="34"/>
  <c r="AL37" i="34"/>
  <c r="AU36" i="34"/>
  <c r="AT36" i="34"/>
  <c r="AS36" i="34"/>
  <c r="AR36" i="34"/>
  <c r="AQ36" i="34"/>
  <c r="AP36" i="34"/>
  <c r="AO36" i="34"/>
  <c r="AN36" i="34"/>
  <c r="AM36" i="34"/>
  <c r="AL36" i="34"/>
  <c r="AU35" i="34"/>
  <c r="AT35" i="34"/>
  <c r="AS35" i="34"/>
  <c r="AR35" i="34"/>
  <c r="AQ35" i="34"/>
  <c r="AP35" i="34"/>
  <c r="AO35" i="34"/>
  <c r="AN35" i="34"/>
  <c r="AM35" i="34"/>
  <c r="AL35" i="34"/>
  <c r="AU34" i="34"/>
  <c r="AT34" i="34"/>
  <c r="AS34" i="34"/>
  <c r="AR34" i="34"/>
  <c r="AR32" i="34"/>
  <c r="AQ34" i="34"/>
  <c r="AQ32" i="34"/>
  <c r="AP34" i="34"/>
  <c r="AO34" i="34"/>
  <c r="AN34" i="34"/>
  <c r="AM34" i="34"/>
  <c r="AL34" i="34"/>
  <c r="AU33" i="34"/>
  <c r="AU32" i="34"/>
  <c r="AT33" i="34"/>
  <c r="AT32" i="34"/>
  <c r="AS33" i="34"/>
  <c r="AS32" i="34"/>
  <c r="AR33" i="34"/>
  <c r="AQ33" i="34"/>
  <c r="AP33" i="34"/>
  <c r="AO33" i="34"/>
  <c r="AN33" i="34"/>
  <c r="AN32" i="34"/>
  <c r="AM33" i="34"/>
  <c r="AM32" i="34"/>
  <c r="AL33" i="34"/>
  <c r="AL32" i="34"/>
  <c r="AW32" i="34"/>
  <c r="AV32" i="34"/>
  <c r="AP32" i="34"/>
  <c r="AO32" i="34"/>
  <c r="AW31" i="34"/>
  <c r="AV31" i="34"/>
  <c r="AU31" i="34"/>
  <c r="AT31" i="34"/>
  <c r="AS31" i="34"/>
  <c r="AR31" i="34"/>
  <c r="AQ31" i="34"/>
  <c r="AP31" i="34"/>
  <c r="AO31" i="34"/>
  <c r="AN31" i="34"/>
  <c r="AM31" i="34"/>
  <c r="AL31" i="34"/>
  <c r="AW30" i="34"/>
  <c r="AV30" i="34"/>
  <c r="AU30" i="34"/>
  <c r="AT30" i="34"/>
  <c r="AS30" i="34"/>
  <c r="AR30" i="34"/>
  <c r="AQ30" i="34"/>
  <c r="AP30" i="34"/>
  <c r="AO30" i="34"/>
  <c r="AN30" i="34"/>
  <c r="AM30" i="34"/>
  <c r="AL30" i="34"/>
  <c r="AW29" i="34"/>
  <c r="AV29" i="34"/>
  <c r="AU29" i="34"/>
  <c r="AT29" i="34"/>
  <c r="AS29" i="34"/>
  <c r="AR29" i="34"/>
  <c r="AQ29" i="34"/>
  <c r="AP29" i="34"/>
  <c r="AO29" i="34"/>
  <c r="AN29" i="34"/>
  <c r="AM29" i="34"/>
  <c r="AL29" i="34"/>
  <c r="AW28" i="34"/>
  <c r="AV28" i="34"/>
  <c r="AU28" i="34"/>
  <c r="AT28" i="34"/>
  <c r="AS28" i="34"/>
  <c r="AR28" i="34"/>
  <c r="AQ28" i="34"/>
  <c r="AP28" i="34"/>
  <c r="AO28" i="34"/>
  <c r="AN28" i="34"/>
  <c r="AM28" i="34"/>
  <c r="AL28" i="34"/>
  <c r="AW27" i="34"/>
  <c r="AV27" i="34"/>
  <c r="AU27" i="34"/>
  <c r="AU26" i="34"/>
  <c r="AT27" i="34"/>
  <c r="AT26" i="34"/>
  <c r="AS27" i="34"/>
  <c r="AS26" i="34"/>
  <c r="AR27" i="34"/>
  <c r="AQ27" i="34"/>
  <c r="AP27" i="34"/>
  <c r="AO27" i="34"/>
  <c r="AN27" i="34"/>
  <c r="AN26" i="34"/>
  <c r="AM27" i="34"/>
  <c r="AM26" i="34"/>
  <c r="AL27" i="34"/>
  <c r="AL26" i="34"/>
  <c r="AW26" i="34"/>
  <c r="AV26" i="34"/>
  <c r="AR26" i="34"/>
  <c r="AQ26" i="34"/>
  <c r="AP26" i="34"/>
  <c r="AO26" i="34"/>
  <c r="AW25" i="34"/>
  <c r="AV25" i="34"/>
  <c r="AU25" i="34"/>
  <c r="AT25" i="34"/>
  <c r="AS25" i="34"/>
  <c r="AR25" i="34"/>
  <c r="AQ25" i="34"/>
  <c r="AP25" i="34"/>
  <c r="AO25" i="34"/>
  <c r="AN25" i="34"/>
  <c r="AM25" i="34"/>
  <c r="AL25" i="34"/>
  <c r="AW24" i="34"/>
  <c r="AV24" i="34"/>
  <c r="AU24" i="34"/>
  <c r="AT24" i="34"/>
  <c r="AS24" i="34"/>
  <c r="AR24" i="34"/>
  <c r="AQ24" i="34"/>
  <c r="AP24" i="34"/>
  <c r="AO24" i="34"/>
  <c r="AN24" i="34"/>
  <c r="AM24" i="34"/>
  <c r="AL24" i="34"/>
  <c r="AW23" i="34"/>
  <c r="AV23" i="34"/>
  <c r="AU23" i="34"/>
  <c r="AT23" i="34"/>
  <c r="AS23" i="34"/>
  <c r="AR23" i="34"/>
  <c r="AQ23" i="34"/>
  <c r="AP23" i="34"/>
  <c r="AO23" i="34"/>
  <c r="AN23" i="34"/>
  <c r="AM23" i="34"/>
  <c r="AL23" i="34"/>
  <c r="AW22" i="34"/>
  <c r="AV22" i="34"/>
  <c r="AU22" i="34"/>
  <c r="AT22" i="34"/>
  <c r="AS22" i="34"/>
  <c r="AR22" i="34"/>
  <c r="AQ22" i="34"/>
  <c r="AP22" i="34"/>
  <c r="AO22" i="34"/>
  <c r="AN22" i="34"/>
  <c r="AM22" i="34"/>
  <c r="AL22" i="34"/>
  <c r="AW21" i="34"/>
  <c r="AV21" i="34"/>
  <c r="AU21" i="34"/>
  <c r="AU20" i="34"/>
  <c r="AT21" i="34"/>
  <c r="AT20" i="34"/>
  <c r="AS21" i="34"/>
  <c r="AS20" i="34"/>
  <c r="AR21" i="34"/>
  <c r="AQ21" i="34"/>
  <c r="AP21" i="34"/>
  <c r="AO21" i="34"/>
  <c r="AN21" i="34"/>
  <c r="AN20" i="34"/>
  <c r="AM21" i="34"/>
  <c r="AM20" i="34"/>
  <c r="AL21" i="34"/>
  <c r="AL20" i="34"/>
  <c r="AW20" i="34"/>
  <c r="AV20" i="34"/>
  <c r="AR20" i="34"/>
  <c r="AQ20" i="34"/>
  <c r="AP20" i="34"/>
  <c r="AO20" i="34"/>
  <c r="AW19" i="34"/>
  <c r="AV19" i="34"/>
  <c r="AU19" i="34"/>
  <c r="AT19" i="34"/>
  <c r="AS19" i="34"/>
  <c r="AR19" i="34"/>
  <c r="AQ19" i="34"/>
  <c r="AP19" i="34"/>
  <c r="AO19" i="34"/>
  <c r="AN19" i="34"/>
  <c r="AM19" i="34"/>
  <c r="AL19" i="34"/>
  <c r="AW18" i="34"/>
  <c r="AV18" i="34"/>
  <c r="AU18" i="34"/>
  <c r="AT18" i="34"/>
  <c r="AS18" i="34"/>
  <c r="AR18" i="34"/>
  <c r="AQ18" i="34"/>
  <c r="AP18" i="34"/>
  <c r="AO18" i="34"/>
  <c r="AN18" i="34"/>
  <c r="AM18" i="34"/>
  <c r="AL18" i="34"/>
  <c r="AW17" i="34"/>
  <c r="AV17" i="34"/>
  <c r="AU17" i="34"/>
  <c r="AT17" i="34"/>
  <c r="AS17" i="34"/>
  <c r="AS13" i="34"/>
  <c r="AR17" i="34"/>
  <c r="AQ17" i="34"/>
  <c r="AP17" i="34"/>
  <c r="AO17" i="34"/>
  <c r="AN17" i="34"/>
  <c r="AM17" i="34"/>
  <c r="AL17" i="34"/>
  <c r="AW16" i="34"/>
  <c r="AV16" i="34"/>
  <c r="AU16" i="34"/>
  <c r="AT16" i="34"/>
  <c r="AS16" i="34"/>
  <c r="AR16" i="34"/>
  <c r="AQ16" i="34"/>
  <c r="AP16" i="34"/>
  <c r="AO16" i="34"/>
  <c r="AN16" i="34"/>
  <c r="AM16" i="34"/>
  <c r="AL16" i="34"/>
  <c r="AW15" i="34"/>
  <c r="AV15" i="34"/>
  <c r="AU15" i="34"/>
  <c r="AT15" i="34"/>
  <c r="AS15" i="34"/>
  <c r="AR15" i="34"/>
  <c r="AQ15" i="34"/>
  <c r="AP15" i="34"/>
  <c r="AO15" i="34"/>
  <c r="AN15" i="34"/>
  <c r="AM15" i="34"/>
  <c r="AL15" i="34"/>
  <c r="AW14" i="34"/>
  <c r="AV14" i="34"/>
  <c r="AU14" i="34"/>
  <c r="AT14" i="34"/>
  <c r="AS14" i="34"/>
  <c r="AR14" i="34"/>
  <c r="AR13" i="34"/>
  <c r="AQ14" i="34"/>
  <c r="AQ13" i="34"/>
  <c r="AP14" i="34"/>
  <c r="AP13" i="34"/>
  <c r="AO14" i="34"/>
  <c r="AO13" i="34"/>
  <c r="AN14" i="34"/>
  <c r="AM14" i="34"/>
  <c r="AL14" i="34"/>
  <c r="AW13" i="34"/>
  <c r="AV13" i="34"/>
  <c r="AU13" i="34"/>
  <c r="AT13" i="34"/>
  <c r="AN13" i="34"/>
  <c r="AM13" i="34"/>
  <c r="AL13" i="34"/>
  <c r="AW12" i="34"/>
  <c r="AV12" i="34"/>
  <c r="AU12" i="34"/>
  <c r="AT12" i="34"/>
  <c r="AS12" i="34"/>
  <c r="AR12" i="34"/>
  <c r="AQ12" i="34"/>
  <c r="AP12" i="34"/>
  <c r="AO12" i="34"/>
  <c r="AN12" i="34"/>
  <c r="AM12" i="34"/>
  <c r="AL12" i="34"/>
  <c r="AW11" i="34"/>
  <c r="AV11" i="34"/>
  <c r="AU11" i="34"/>
  <c r="AT11" i="34"/>
  <c r="AS11" i="34"/>
  <c r="AR11" i="34"/>
  <c r="AQ11" i="34"/>
  <c r="AP11" i="34"/>
  <c r="AO11" i="34"/>
  <c r="AN11" i="34"/>
  <c r="AM11" i="34"/>
  <c r="AL11" i="34"/>
  <c r="AW10" i="34"/>
  <c r="AV10" i="34"/>
  <c r="AU10" i="34"/>
  <c r="AT10" i="34"/>
  <c r="AS10" i="34"/>
  <c r="AR10" i="34"/>
  <c r="AQ10" i="34"/>
  <c r="AP10" i="34"/>
  <c r="AO10" i="34"/>
  <c r="AN10" i="34"/>
  <c r="AM10" i="34"/>
  <c r="AL10" i="34"/>
  <c r="AW9" i="34"/>
  <c r="AV9" i="34"/>
  <c r="AU9" i="34"/>
  <c r="AT9" i="34"/>
  <c r="AS9" i="34"/>
  <c r="AR9" i="34"/>
  <c r="AQ9" i="34"/>
  <c r="AP9" i="34"/>
  <c r="AO9" i="34"/>
  <c r="AN9" i="34"/>
  <c r="AM9" i="34"/>
  <c r="AL9" i="34"/>
  <c r="AW8" i="34"/>
  <c r="AV8" i="34"/>
  <c r="AU8" i="34"/>
  <c r="AT8" i="34"/>
  <c r="AS8" i="34"/>
  <c r="AR8" i="34"/>
  <c r="AQ8" i="34"/>
  <c r="AP8" i="34"/>
  <c r="AO8" i="34"/>
  <c r="AN8" i="34"/>
  <c r="AM8" i="34"/>
  <c r="AL8" i="34"/>
  <c r="AW7" i="34"/>
  <c r="AV7" i="34"/>
  <c r="AU7" i="34"/>
  <c r="AU6" i="34"/>
  <c r="AT7" i="34"/>
  <c r="AS7" i="34"/>
  <c r="AS6" i="34"/>
  <c r="AS59" i="34"/>
  <c r="AR7" i="34"/>
  <c r="AQ7" i="34"/>
  <c r="AP7" i="34"/>
  <c r="AP6" i="34"/>
  <c r="AO7" i="34"/>
  <c r="AN7" i="34"/>
  <c r="AN6" i="34"/>
  <c r="AM7" i="34"/>
  <c r="AM6" i="34"/>
  <c r="AL7" i="34"/>
  <c r="AW6" i="34"/>
  <c r="AW59" i="34"/>
  <c r="AV6" i="34"/>
  <c r="AV59" i="34"/>
  <c r="AT6" i="34"/>
  <c r="AR6" i="34"/>
  <c r="AQ6" i="34"/>
  <c r="AQ59" i="34"/>
  <c r="AO6" i="34"/>
  <c r="AO59" i="34"/>
  <c r="AL6" i="34"/>
  <c r="AJ59" i="34"/>
  <c r="AE38" i="34"/>
  <c r="AD38" i="34"/>
  <c r="AC38" i="34"/>
  <c r="AB38" i="34"/>
  <c r="AA38" i="34"/>
  <c r="Z38" i="34"/>
  <c r="Y38" i="34"/>
  <c r="X38" i="34"/>
  <c r="W38" i="34"/>
  <c r="V38" i="34"/>
  <c r="U38" i="34"/>
  <c r="T38" i="34"/>
  <c r="S38" i="34"/>
  <c r="R38" i="34"/>
  <c r="Q38" i="34"/>
  <c r="P38" i="34"/>
  <c r="O38" i="34"/>
  <c r="N38" i="34"/>
  <c r="AE32" i="34"/>
  <c r="AD32" i="34"/>
  <c r="AC32" i="34"/>
  <c r="AB32" i="34"/>
  <c r="AB59" i="34"/>
  <c r="AA32" i="34"/>
  <c r="Z32" i="34"/>
  <c r="Y32" i="34"/>
  <c r="X32" i="34"/>
  <c r="W32" i="34"/>
  <c r="V32" i="34"/>
  <c r="U32" i="34"/>
  <c r="T32" i="34"/>
  <c r="T59" i="34"/>
  <c r="S32" i="34"/>
  <c r="R32" i="34"/>
  <c r="Q32" i="34"/>
  <c r="P32" i="34"/>
  <c r="O32" i="34"/>
  <c r="N32" i="34"/>
  <c r="AJ26" i="34"/>
  <c r="AI26" i="34"/>
  <c r="AH26" i="34"/>
  <c r="AG26" i="34"/>
  <c r="AF26" i="34"/>
  <c r="AE26" i="34"/>
  <c r="AD26" i="34"/>
  <c r="AC26" i="34"/>
  <c r="AB26" i="34"/>
  <c r="AA26" i="34"/>
  <c r="Z26" i="34"/>
  <c r="Y26" i="34"/>
  <c r="X26" i="34"/>
  <c r="W26" i="34"/>
  <c r="V26" i="34"/>
  <c r="U26" i="34"/>
  <c r="T26" i="34"/>
  <c r="S26" i="34"/>
  <c r="R26" i="34"/>
  <c r="Q26" i="34"/>
  <c r="P26" i="34"/>
  <c r="O26" i="34"/>
  <c r="N26" i="34"/>
  <c r="AJ20" i="34"/>
  <c r="AI20" i="34"/>
  <c r="AH20" i="34"/>
  <c r="AG20" i="34"/>
  <c r="AF20" i="34"/>
  <c r="AE20" i="34"/>
  <c r="AD20" i="34"/>
  <c r="AC20" i="34"/>
  <c r="AB20" i="34"/>
  <c r="AA20" i="34"/>
  <c r="Z20" i="34"/>
  <c r="Y20" i="34"/>
  <c r="X20" i="34"/>
  <c r="W20" i="34"/>
  <c r="V20" i="34"/>
  <c r="U20" i="34"/>
  <c r="T20" i="34"/>
  <c r="S20" i="34"/>
  <c r="R20" i="34"/>
  <c r="Q20" i="34"/>
  <c r="P20" i="34"/>
  <c r="O20" i="34"/>
  <c r="N20" i="34"/>
  <c r="AJ13" i="34"/>
  <c r="AI13" i="34"/>
  <c r="AH13" i="34"/>
  <c r="AG13" i="34"/>
  <c r="AF13" i="34"/>
  <c r="AE13" i="34"/>
  <c r="AD13" i="34"/>
  <c r="AC13" i="34"/>
  <c r="AB13" i="34"/>
  <c r="AA13" i="34"/>
  <c r="Z13" i="34"/>
  <c r="Y13" i="34"/>
  <c r="X13" i="34"/>
  <c r="W13" i="34"/>
  <c r="V13" i="34"/>
  <c r="U13" i="34"/>
  <c r="T13" i="34"/>
  <c r="S13" i="34"/>
  <c r="R13" i="34"/>
  <c r="Q13" i="34"/>
  <c r="P13" i="34"/>
  <c r="O13" i="34"/>
  <c r="N13" i="34"/>
  <c r="AJ6" i="34"/>
  <c r="AI6" i="34"/>
  <c r="AI59" i="34"/>
  <c r="AH6" i="34"/>
  <c r="AH59" i="34"/>
  <c r="AG6" i="34"/>
  <c r="AG59" i="34"/>
  <c r="AF6" i="34"/>
  <c r="AF59" i="34"/>
  <c r="AE6" i="34"/>
  <c r="AE59" i="34"/>
  <c r="AD6" i="34"/>
  <c r="AD59" i="34"/>
  <c r="AC6" i="34"/>
  <c r="AC59" i="34"/>
  <c r="AB6" i="34"/>
  <c r="AA6" i="34"/>
  <c r="AA59" i="34"/>
  <c r="Z6" i="34"/>
  <c r="Z59" i="34"/>
  <c r="Y6" i="34"/>
  <c r="Y59" i="34"/>
  <c r="X6" i="34"/>
  <c r="X59" i="34"/>
  <c r="W6" i="34"/>
  <c r="W59" i="34"/>
  <c r="V6" i="34"/>
  <c r="V59" i="34"/>
  <c r="U6" i="34"/>
  <c r="U59" i="34"/>
  <c r="T6" i="34"/>
  <c r="S6" i="34"/>
  <c r="S59" i="34"/>
  <c r="R6" i="34"/>
  <c r="R59" i="34"/>
  <c r="Q6" i="34"/>
  <c r="Q59" i="34"/>
  <c r="P6" i="34"/>
  <c r="P59" i="34"/>
  <c r="O6" i="34"/>
  <c r="O59" i="34"/>
  <c r="N6" i="34"/>
  <c r="N59" i="34"/>
  <c r="J4" i="28"/>
  <c r="I49" i="29"/>
  <c r="I4" i="28"/>
  <c r="AI11" i="47"/>
  <c r="BC6" i="46"/>
  <c r="D40" i="46"/>
  <c r="P9" i="43"/>
  <c r="R9" i="43"/>
  <c r="Q9" i="43"/>
  <c r="M9" i="43"/>
  <c r="N9" i="43"/>
  <c r="O9" i="43"/>
  <c r="H18" i="46"/>
  <c r="BD7" i="46"/>
  <c r="BE7" i="46"/>
  <c r="BE8" i="47"/>
  <c r="BD15" i="46"/>
  <c r="BE15" i="46"/>
  <c r="BE5" i="47"/>
  <c r="L12" i="44"/>
  <c r="AM12" i="44"/>
  <c r="I9" i="43"/>
  <c r="BH15" i="46"/>
  <c r="BD5" i="46"/>
  <c r="BE5" i="46"/>
  <c r="BC37" i="46"/>
  <c r="V12" i="44"/>
  <c r="BC5" i="46"/>
  <c r="W12" i="44"/>
  <c r="BD8" i="46"/>
  <c r="BE8" i="46"/>
  <c r="BD9" i="46"/>
  <c r="BC8" i="46"/>
  <c r="BC15" i="46"/>
  <c r="BE6" i="47"/>
  <c r="AL4" i="46"/>
  <c r="AL11" i="46"/>
  <c r="BD8" i="47"/>
  <c r="AR12" i="44"/>
  <c r="BH9" i="46"/>
  <c r="BD37" i="46"/>
  <c r="BE37" i="46"/>
  <c r="BD6" i="46"/>
  <c r="BH7" i="46"/>
  <c r="AG11" i="28"/>
  <c r="AS12" i="44"/>
  <c r="AK11" i="47"/>
  <c r="AI4" i="28"/>
  <c r="AQ12" i="44"/>
  <c r="CK51" i="45"/>
  <c r="AH49" i="29"/>
  <c r="BC9" i="46"/>
  <c r="CH51" i="45"/>
  <c r="AE49" i="29"/>
  <c r="J4" i="46"/>
  <c r="J11" i="46"/>
  <c r="BK51" i="45"/>
  <c r="J49" i="29"/>
  <c r="BH37" i="46"/>
  <c r="CM51" i="45"/>
  <c r="AJ49" i="29"/>
  <c r="CL51" i="45"/>
  <c r="AI49" i="29"/>
  <c r="K11" i="46"/>
  <c r="M15" i="46"/>
  <c r="N15" i="46"/>
  <c r="N38" i="46"/>
  <c r="AH4" i="28"/>
  <c r="BG4" i="47"/>
  <c r="CJ51" i="45"/>
  <c r="AG49" i="29"/>
  <c r="AN12" i="44"/>
  <c r="AH11" i="47"/>
  <c r="AF4" i="28"/>
  <c r="AN4" i="47"/>
  <c r="AG4" i="28"/>
  <c r="AP12" i="44"/>
  <c r="CI51" i="45"/>
  <c r="AF49" i="29"/>
  <c r="M37" i="46"/>
  <c r="N37" i="46"/>
  <c r="AM4" i="46"/>
  <c r="AP5" i="46"/>
  <c r="BH6" i="46"/>
  <c r="AI4" i="46"/>
  <c r="AI11" i="46"/>
  <c r="AJ4" i="46"/>
  <c r="AO5" i="46"/>
  <c r="AO4" i="47"/>
  <c r="AJ4" i="28"/>
  <c r="BC7" i="46"/>
  <c r="AK4" i="46"/>
  <c r="AK11" i="46"/>
  <c r="BH5" i="46"/>
  <c r="BH8" i="46"/>
  <c r="AX18" i="46"/>
  <c r="AR18" i="47"/>
  <c r="AV18" i="46"/>
  <c r="AS18" i="47"/>
  <c r="F18" i="46"/>
  <c r="AS13" i="46"/>
  <c r="AR35" i="46"/>
  <c r="AV18" i="47"/>
  <c r="AX59" i="45"/>
  <c r="CY59" i="45"/>
  <c r="AW59" i="45"/>
  <c r="CX59" i="45"/>
  <c r="AP59" i="45"/>
  <c r="CQ59" i="45"/>
  <c r="L51" i="45"/>
  <c r="BM51" i="45"/>
  <c r="M51" i="45"/>
  <c r="AV59" i="45"/>
  <c r="CW59" i="45"/>
  <c r="AS35" i="46"/>
  <c r="BA11" i="46"/>
  <c r="AV27" i="46"/>
  <c r="AX27" i="47"/>
  <c r="L4" i="47"/>
  <c r="AQ59" i="45"/>
  <c r="CR59" i="45"/>
  <c r="BA40" i="46"/>
  <c r="AV35" i="46"/>
  <c r="I40" i="46"/>
  <c r="I42" i="46"/>
  <c r="H40" i="46"/>
  <c r="H42" i="46"/>
  <c r="P40" i="46"/>
  <c r="P42" i="46"/>
  <c r="F40" i="46"/>
  <c r="E40" i="46"/>
  <c r="E42" i="46"/>
  <c r="AS4" i="46"/>
  <c r="AS11" i="46"/>
  <c r="AS18" i="46"/>
  <c r="AU21" i="46"/>
  <c r="AR4" i="46"/>
  <c r="AR11" i="46"/>
  <c r="AS27" i="46"/>
  <c r="AV21" i="46"/>
  <c r="AW27" i="46"/>
  <c r="AZ11" i="47"/>
  <c r="BD6" i="47"/>
  <c r="AW27" i="47"/>
  <c r="AW18" i="47"/>
  <c r="AR27" i="47"/>
  <c r="AR40" i="47"/>
  <c r="AS42" i="47"/>
  <c r="AQ27" i="47"/>
  <c r="AQ40" i="47"/>
  <c r="AQ42" i="47"/>
  <c r="AU18" i="47"/>
  <c r="AT27" i="47"/>
  <c r="AY40" i="47"/>
  <c r="AV40" i="47"/>
  <c r="G42" i="46"/>
  <c r="AX35" i="46"/>
  <c r="AW40" i="46"/>
  <c r="D42" i="46"/>
  <c r="AV40" i="46"/>
  <c r="AR32" i="46"/>
  <c r="AR27" i="46"/>
  <c r="AW11" i="46"/>
  <c r="AW18" i="46"/>
  <c r="AT4" i="46"/>
  <c r="AT11" i="46"/>
  <c r="AT18" i="46"/>
  <c r="AU40" i="46"/>
  <c r="BA4" i="46"/>
  <c r="AR13" i="46"/>
  <c r="AS21" i="46"/>
  <c r="AR22" i="46"/>
  <c r="AR21" i="46"/>
  <c r="BA27" i="46"/>
  <c r="BD5" i="47"/>
  <c r="AY51" i="45"/>
  <c r="CZ51" i="45"/>
  <c r="AZ51" i="45"/>
  <c r="DA51" i="45"/>
  <c r="Y11" i="44"/>
  <c r="Y12" i="44"/>
  <c r="AX12" i="44"/>
  <c r="BD15" i="47"/>
  <c r="BE15" i="47"/>
  <c r="Z12" i="44"/>
  <c r="AY12" i="44"/>
  <c r="AU12" i="44"/>
  <c r="AT40" i="47"/>
  <c r="AT12" i="44"/>
  <c r="AA12" i="44"/>
  <c r="AZ12" i="44"/>
  <c r="AJ12" i="44"/>
  <c r="AT59" i="45"/>
  <c r="CU59" i="45"/>
  <c r="AR59" i="45"/>
  <c r="CS59" i="45"/>
  <c r="AS59" i="45"/>
  <c r="CT59" i="45"/>
  <c r="AU59" i="45"/>
  <c r="CV59" i="45"/>
  <c r="CQ46" i="45"/>
  <c r="AO46" i="45"/>
  <c r="CP46" i="45"/>
  <c r="BA51" i="45"/>
  <c r="DB51" i="45"/>
  <c r="AO59" i="45"/>
  <c r="CP59" i="45"/>
  <c r="CP6" i="45"/>
  <c r="BJ51" i="45"/>
  <c r="AZ4" i="46"/>
  <c r="AU42" i="46"/>
  <c r="AU4" i="46"/>
  <c r="AU11" i="46"/>
  <c r="AU18" i="46"/>
  <c r="AY4" i="46"/>
  <c r="BA18" i="46"/>
  <c r="AZ40" i="46"/>
  <c r="AZ21" i="46"/>
  <c r="AY40" i="46"/>
  <c r="AY21" i="46"/>
  <c r="AT40" i="46"/>
  <c r="BD7" i="47"/>
  <c r="BE7" i="47"/>
  <c r="AZ42" i="47"/>
  <c r="AZ18" i="47"/>
  <c r="BE37" i="47"/>
  <c r="BD37" i="47"/>
  <c r="AZ40" i="47"/>
  <c r="AT42" i="47"/>
  <c r="BB4" i="47"/>
  <c r="AJ11" i="47"/>
  <c r="I11" i="47"/>
  <c r="AY11" i="47"/>
  <c r="AX40" i="47"/>
  <c r="AL11" i="47"/>
  <c r="AX11" i="47"/>
  <c r="J11" i="47"/>
  <c r="BC4" i="47"/>
  <c r="BA4" i="47"/>
  <c r="BD9" i="47"/>
  <c r="BE9" i="47"/>
  <c r="AJ51" i="34"/>
  <c r="CG51" i="34"/>
  <c r="AG51" i="34"/>
  <c r="CD51" i="34"/>
  <c r="AH51" i="34"/>
  <c r="AF51" i="34"/>
  <c r="AI51" i="34"/>
  <c r="CF51" i="34"/>
  <c r="AM59" i="34"/>
  <c r="AU59" i="34"/>
  <c r="AL59" i="34"/>
  <c r="AN59" i="34"/>
  <c r="AR59" i="34"/>
  <c r="AP59" i="34"/>
  <c r="AT59" i="34"/>
  <c r="AM38" i="34"/>
  <c r="BF6" i="46"/>
  <c r="AN11" i="47"/>
  <c r="AF11" i="28"/>
  <c r="I11" i="28"/>
  <c r="AI11" i="28"/>
  <c r="BF7" i="46"/>
  <c r="J11" i="28"/>
  <c r="L11" i="47"/>
  <c r="BF15" i="46"/>
  <c r="F42" i="46"/>
  <c r="BF8" i="46"/>
  <c r="BE6" i="46"/>
  <c r="BF5" i="46"/>
  <c r="BF9" i="46"/>
  <c r="BE9" i="46"/>
  <c r="BE4" i="47"/>
  <c r="BD4" i="46"/>
  <c r="BF37" i="46"/>
  <c r="BD4" i="47"/>
  <c r="BB4" i="46"/>
  <c r="M11" i="46"/>
  <c r="M4" i="46"/>
  <c r="AO11" i="47"/>
  <c r="AJ11" i="28"/>
  <c r="BG11" i="47"/>
  <c r="AH11" i="28"/>
  <c r="BC4" i="46"/>
  <c r="BH4" i="46"/>
  <c r="AJ11" i="46"/>
  <c r="BC11" i="46"/>
  <c r="AO4" i="46"/>
  <c r="BB11" i="46"/>
  <c r="AM11" i="46"/>
  <c r="BD11" i="46"/>
  <c r="AP4" i="46"/>
  <c r="AR42" i="47"/>
  <c r="D44" i="46"/>
  <c r="AS40" i="46"/>
  <c r="AS42" i="46"/>
  <c r="BA42" i="46"/>
  <c r="AR40" i="46"/>
  <c r="AR18" i="46"/>
  <c r="AS40" i="47"/>
  <c r="AV42" i="47"/>
  <c r="AW42" i="46"/>
  <c r="AV42" i="46"/>
  <c r="AW40" i="47"/>
  <c r="AW42" i="47"/>
  <c r="AT42" i="46"/>
  <c r="AX40" i="46"/>
  <c r="AX42" i="46"/>
  <c r="AZ11" i="46"/>
  <c r="AY11" i="46"/>
  <c r="AX18" i="47"/>
  <c r="AX42" i="47"/>
  <c r="BA11" i="47"/>
  <c r="BC11" i="47"/>
  <c r="AY42" i="47"/>
  <c r="AY18" i="47"/>
  <c r="AU40" i="47"/>
  <c r="AU42" i="47"/>
  <c r="BB11" i="47"/>
  <c r="AV51" i="34"/>
  <c r="CS51" i="34"/>
  <c r="CC51" i="34"/>
  <c r="CE51" i="34"/>
  <c r="AW51" i="34"/>
  <c r="CT51" i="34"/>
  <c r="I25" i="32"/>
  <c r="H25" i="32"/>
  <c r="G25" i="32"/>
  <c r="F25" i="32"/>
  <c r="E25" i="32"/>
  <c r="D25" i="32"/>
  <c r="BE4" i="46"/>
  <c r="BF4" i="46"/>
  <c r="BH11" i="46"/>
  <c r="AP11" i="46"/>
  <c r="AO11" i="46"/>
  <c r="E44" i="46"/>
  <c r="AR42" i="46"/>
  <c r="BF11" i="46"/>
  <c r="BE11" i="46"/>
  <c r="AY42" i="46"/>
  <c r="AY18" i="46"/>
  <c r="AZ18" i="46"/>
  <c r="AZ42" i="46"/>
  <c r="BE11" i="47"/>
  <c r="BD11" i="47"/>
  <c r="I18" i="41"/>
  <c r="F44" i="46"/>
  <c r="G44" i="46"/>
  <c r="H44" i="46"/>
  <c r="I44" i="46"/>
  <c r="I56" i="34"/>
  <c r="T17" i="41"/>
  <c r="U15" i="41"/>
  <c r="J18" i="41"/>
  <c r="AF18" i="41"/>
  <c r="AE18" i="41"/>
  <c r="AE17" i="41"/>
  <c r="AE15" i="41"/>
  <c r="L45" i="34"/>
  <c r="K45" i="34"/>
  <c r="L44" i="34"/>
  <c r="K44" i="34"/>
  <c r="L43" i="34"/>
  <c r="K43" i="34"/>
  <c r="L42" i="34"/>
  <c r="K42" i="34"/>
  <c r="L41" i="34"/>
  <c r="K41" i="34"/>
  <c r="L40" i="34"/>
  <c r="K40" i="34"/>
  <c r="L39" i="34"/>
  <c r="K39" i="34"/>
  <c r="L38" i="34"/>
  <c r="K38" i="34"/>
  <c r="L37" i="34"/>
  <c r="K37" i="34"/>
  <c r="L36" i="34"/>
  <c r="K36" i="34"/>
  <c r="L35" i="34"/>
  <c r="K35" i="34"/>
  <c r="L34" i="34"/>
  <c r="K34" i="34"/>
  <c r="L33" i="34"/>
  <c r="K33" i="34"/>
  <c r="L32" i="34"/>
  <c r="K32" i="34"/>
  <c r="L31" i="34"/>
  <c r="K31" i="34"/>
  <c r="L30" i="34"/>
  <c r="K30" i="34"/>
  <c r="L29" i="34"/>
  <c r="K29" i="34"/>
  <c r="L28" i="34"/>
  <c r="K28" i="34"/>
  <c r="L27" i="34"/>
  <c r="K27" i="34"/>
  <c r="L26" i="34"/>
  <c r="K26" i="34"/>
  <c r="L25" i="34"/>
  <c r="K25" i="34"/>
  <c r="L24" i="34"/>
  <c r="K24" i="34"/>
  <c r="L23" i="34"/>
  <c r="K23" i="34"/>
  <c r="L22" i="34"/>
  <c r="K22" i="34"/>
  <c r="L21" i="34"/>
  <c r="K21" i="34"/>
  <c r="L20" i="34"/>
  <c r="K20" i="34"/>
  <c r="L19" i="34"/>
  <c r="K19" i="34"/>
  <c r="L18" i="34"/>
  <c r="K18" i="34"/>
  <c r="L17" i="34"/>
  <c r="K17" i="34"/>
  <c r="L16" i="34"/>
  <c r="K16" i="34"/>
  <c r="L15" i="34"/>
  <c r="K15" i="34"/>
  <c r="L14" i="34"/>
  <c r="K14" i="34"/>
  <c r="L13" i="34"/>
  <c r="K13" i="34"/>
  <c r="L12" i="34"/>
  <c r="K12" i="34"/>
  <c r="L11" i="34"/>
  <c r="K11" i="34"/>
  <c r="L10" i="34"/>
  <c r="K10" i="34"/>
  <c r="L9" i="34"/>
  <c r="K9" i="34"/>
  <c r="L8" i="34"/>
  <c r="K8" i="34"/>
  <c r="L7" i="34"/>
  <c r="K7" i="34"/>
  <c r="L6" i="34"/>
  <c r="K6" i="34"/>
  <c r="M44" i="33"/>
  <c r="M33" i="33"/>
  <c r="AM31" i="33"/>
  <c r="M30" i="33"/>
  <c r="AL25" i="33"/>
  <c r="M25" i="33"/>
  <c r="BB16" i="33"/>
  <c r="BA16" i="33"/>
  <c r="AM14" i="33"/>
  <c r="AM9" i="33"/>
  <c r="AM7" i="33"/>
  <c r="M6" i="33"/>
  <c r="M44" i="32"/>
  <c r="AM38" i="32"/>
  <c r="AL38" i="32"/>
  <c r="M38" i="32"/>
  <c r="L38" i="32"/>
  <c r="AM37" i="32"/>
  <c r="AL37" i="32"/>
  <c r="M37" i="32"/>
  <c r="L37" i="32"/>
  <c r="BA36" i="32"/>
  <c r="AM36" i="32"/>
  <c r="AL36" i="32"/>
  <c r="M36" i="32"/>
  <c r="L36" i="32"/>
  <c r="AL35" i="32"/>
  <c r="AM33" i="32"/>
  <c r="AL33" i="32"/>
  <c r="M33" i="32"/>
  <c r="L33" i="32"/>
  <c r="BB32" i="32"/>
  <c r="AM32" i="32"/>
  <c r="AL32" i="32"/>
  <c r="M32" i="32"/>
  <c r="L32" i="32"/>
  <c r="AM31" i="32"/>
  <c r="AL31" i="32"/>
  <c r="M31" i="32"/>
  <c r="L31" i="32"/>
  <c r="AM30" i="32"/>
  <c r="AL30" i="32"/>
  <c r="M30" i="32"/>
  <c r="L30" i="32"/>
  <c r="AM29" i="32"/>
  <c r="AL29" i="32"/>
  <c r="M29" i="32"/>
  <c r="L29" i="32"/>
  <c r="BB28" i="32"/>
  <c r="AM28" i="32"/>
  <c r="AL28" i="32"/>
  <c r="M28" i="32"/>
  <c r="L28" i="32"/>
  <c r="AM27" i="32"/>
  <c r="AM25" i="32"/>
  <c r="AL25" i="32"/>
  <c r="M25" i="32"/>
  <c r="L25" i="32"/>
  <c r="AM22" i="32"/>
  <c r="AL22" i="32"/>
  <c r="M22" i="32"/>
  <c r="L22" i="32"/>
  <c r="AM16" i="32"/>
  <c r="AL16" i="32"/>
  <c r="M16" i="32"/>
  <c r="L16" i="32"/>
  <c r="AM15" i="32"/>
  <c r="AL15" i="32"/>
  <c r="M15" i="32"/>
  <c r="L15" i="32"/>
  <c r="AM14" i="32"/>
  <c r="AL14" i="32"/>
  <c r="M14" i="32"/>
  <c r="L14" i="32"/>
  <c r="AM13" i="32"/>
  <c r="M13" i="32"/>
  <c r="AM10" i="32"/>
  <c r="AL10" i="32"/>
  <c r="M10" i="32"/>
  <c r="L10" i="32"/>
  <c r="AM9" i="32"/>
  <c r="AL9" i="32"/>
  <c r="M9" i="32"/>
  <c r="L9" i="32"/>
  <c r="BA8" i="32"/>
  <c r="AM8" i="32"/>
  <c r="AL8" i="32"/>
  <c r="M8" i="32"/>
  <c r="L8" i="32"/>
  <c r="BA7" i="32"/>
  <c r="AM7" i="32"/>
  <c r="AL7" i="32"/>
  <c r="M7" i="32"/>
  <c r="L7" i="32"/>
  <c r="AM6" i="32"/>
  <c r="AL6" i="32"/>
  <c r="M6" i="32"/>
  <c r="L6" i="32"/>
  <c r="AM5" i="32"/>
  <c r="AL5" i="32"/>
  <c r="M5" i="32"/>
  <c r="L5" i="32"/>
  <c r="BD23" i="33"/>
  <c r="AZ23" i="33"/>
  <c r="AY23" i="33"/>
  <c r="AK23" i="33"/>
  <c r="AJ23" i="33"/>
  <c r="AI23" i="33"/>
  <c r="AH23" i="33"/>
  <c r="AG23" i="33"/>
  <c r="C46" i="34"/>
  <c r="D46" i="34"/>
  <c r="E46" i="34"/>
  <c r="F46" i="34"/>
  <c r="G46" i="34"/>
  <c r="H46" i="34"/>
  <c r="C51" i="34"/>
  <c r="D51" i="34"/>
  <c r="E51" i="34"/>
  <c r="F51" i="34"/>
  <c r="G51" i="34"/>
  <c r="H51" i="34"/>
  <c r="D56" i="34"/>
  <c r="E56" i="34"/>
  <c r="F56" i="34"/>
  <c r="G56" i="34"/>
  <c r="J32" i="34"/>
  <c r="L55" i="34"/>
  <c r="L52" i="34"/>
  <c r="L53" i="34"/>
  <c r="L54" i="34"/>
  <c r="H18" i="41"/>
  <c r="H6" i="41"/>
  <c r="J56" i="34"/>
  <c r="L56" i="34"/>
  <c r="H56" i="34"/>
  <c r="K56" i="34"/>
  <c r="C56" i="34"/>
  <c r="D18" i="41"/>
  <c r="Z18" i="41"/>
  <c r="E18" i="41"/>
  <c r="AA18" i="41"/>
  <c r="F18" i="41"/>
  <c r="AB18" i="41"/>
  <c r="G18" i="41"/>
  <c r="AC18" i="41"/>
  <c r="C18" i="41"/>
  <c r="D12" i="41"/>
  <c r="Z12" i="41"/>
  <c r="E12" i="41"/>
  <c r="F12" i="41"/>
  <c r="G12" i="41"/>
  <c r="H12" i="41"/>
  <c r="AD12" i="41"/>
  <c r="C12" i="41"/>
  <c r="D6" i="41"/>
  <c r="Z6" i="41"/>
  <c r="E6" i="41"/>
  <c r="AA6" i="41"/>
  <c r="F6" i="41"/>
  <c r="G6" i="41"/>
  <c r="C6" i="41"/>
  <c r="I51" i="34"/>
  <c r="K23" i="33"/>
  <c r="J23" i="33"/>
  <c r="Y18" i="41"/>
  <c r="AC12" i="41"/>
  <c r="Y12" i="41"/>
  <c r="AB12" i="41"/>
  <c r="AA12" i="41"/>
  <c r="AC6" i="41"/>
  <c r="Y6" i="41"/>
  <c r="AB6" i="41"/>
  <c r="L53" i="22"/>
  <c r="K53" i="22"/>
  <c r="L51" i="22"/>
  <c r="K51" i="22"/>
  <c r="L50" i="22"/>
  <c r="K50" i="22"/>
  <c r="L44" i="22"/>
  <c r="K44" i="22"/>
  <c r="L43" i="22"/>
  <c r="K43" i="22"/>
  <c r="L42" i="22"/>
  <c r="K42" i="22"/>
  <c r="L41" i="22"/>
  <c r="K41" i="22"/>
  <c r="L40" i="22"/>
  <c r="K40" i="22"/>
  <c r="L39" i="22"/>
  <c r="K39" i="22"/>
  <c r="L38" i="22"/>
  <c r="K38" i="22"/>
  <c r="L37" i="22"/>
  <c r="K37" i="22"/>
  <c r="L36" i="22"/>
  <c r="K36" i="22"/>
  <c r="L35" i="22"/>
  <c r="K35" i="22"/>
  <c r="L34" i="22"/>
  <c r="K34" i="22"/>
  <c r="L33" i="22"/>
  <c r="K33" i="22"/>
  <c r="L32" i="22"/>
  <c r="K32" i="22"/>
  <c r="L31" i="22"/>
  <c r="K31" i="22"/>
  <c r="L30" i="22"/>
  <c r="K30" i="22"/>
  <c r="L29" i="22"/>
  <c r="K29" i="22"/>
  <c r="L28" i="22"/>
  <c r="K28" i="22"/>
  <c r="L27" i="22"/>
  <c r="K27" i="22"/>
  <c r="L26" i="22"/>
  <c r="K26" i="22"/>
  <c r="L25" i="22"/>
  <c r="K25" i="22"/>
  <c r="L24" i="22"/>
  <c r="K24" i="22"/>
  <c r="L23" i="22"/>
  <c r="K23" i="22"/>
  <c r="L22" i="22"/>
  <c r="K22" i="22"/>
  <c r="L21" i="22"/>
  <c r="K21" i="22"/>
  <c r="L20" i="22"/>
  <c r="K20" i="22"/>
  <c r="L19" i="22"/>
  <c r="K19" i="22"/>
  <c r="L18" i="22"/>
  <c r="K18" i="22"/>
  <c r="L17" i="22"/>
  <c r="K17" i="22"/>
  <c r="L16" i="22"/>
  <c r="K16" i="22"/>
  <c r="L15" i="22"/>
  <c r="K15" i="22"/>
  <c r="L14" i="22"/>
  <c r="K14" i="22"/>
  <c r="L13" i="22"/>
  <c r="K13" i="22"/>
  <c r="L12" i="22"/>
  <c r="K12" i="22"/>
  <c r="L10" i="22"/>
  <c r="K10" i="22"/>
  <c r="L9" i="22"/>
  <c r="K9" i="22"/>
  <c r="L8" i="22"/>
  <c r="K8" i="22"/>
  <c r="L7" i="22"/>
  <c r="K7" i="22"/>
  <c r="L6" i="22"/>
  <c r="BA42" i="30"/>
  <c r="AZ42" i="30"/>
  <c r="BA40" i="30"/>
  <c r="AZ40" i="30"/>
  <c r="BA38" i="30"/>
  <c r="AZ38" i="30"/>
  <c r="BA37" i="30"/>
  <c r="AZ37" i="30"/>
  <c r="BA36" i="30"/>
  <c r="AZ36" i="30"/>
  <c r="BA35" i="30"/>
  <c r="AZ35" i="30"/>
  <c r="BA33" i="30"/>
  <c r="AZ33" i="30"/>
  <c r="BA32" i="30"/>
  <c r="AZ32" i="30"/>
  <c r="BA31" i="30"/>
  <c r="AZ31" i="30"/>
  <c r="BA30" i="30"/>
  <c r="AZ30" i="30"/>
  <c r="BA29" i="30"/>
  <c r="AZ29" i="30"/>
  <c r="BA28" i="30"/>
  <c r="AZ28" i="30"/>
  <c r="BA27" i="30"/>
  <c r="AZ27" i="30"/>
  <c r="BA25" i="30"/>
  <c r="AZ25" i="30"/>
  <c r="BA23" i="30"/>
  <c r="AZ23" i="30"/>
  <c r="BA22" i="30"/>
  <c r="AZ22" i="30"/>
  <c r="BA21" i="30"/>
  <c r="AZ21" i="30"/>
  <c r="BA18" i="30"/>
  <c r="AZ18" i="30"/>
  <c r="BA16" i="30"/>
  <c r="AZ16" i="30"/>
  <c r="BA15" i="30"/>
  <c r="AZ15" i="30"/>
  <c r="BA14" i="30"/>
  <c r="AZ14" i="30"/>
  <c r="BA13" i="30"/>
  <c r="AZ13" i="30"/>
  <c r="BA11" i="30"/>
  <c r="AZ11" i="30"/>
  <c r="BA10" i="30"/>
  <c r="AZ10" i="30"/>
  <c r="BA9" i="30"/>
  <c r="AZ9" i="30"/>
  <c r="BA8" i="30"/>
  <c r="AZ8" i="30"/>
  <c r="BA7" i="30"/>
  <c r="AZ7" i="30"/>
  <c r="BA6" i="30"/>
  <c r="AZ6" i="30"/>
  <c r="BA5" i="30"/>
  <c r="AZ5" i="30"/>
  <c r="BA4" i="30"/>
  <c r="AZ4" i="30"/>
  <c r="AL42" i="30"/>
  <c r="AK42" i="30"/>
  <c r="AL40" i="30"/>
  <c r="AK40" i="30"/>
  <c r="AL38" i="30"/>
  <c r="AK38" i="30"/>
  <c r="AL37" i="30"/>
  <c r="AK37" i="30"/>
  <c r="AL36" i="30"/>
  <c r="AK36" i="30"/>
  <c r="AL35" i="30"/>
  <c r="AK35" i="30"/>
  <c r="AL33" i="30"/>
  <c r="AK33" i="30"/>
  <c r="AL32" i="30"/>
  <c r="AK32" i="30"/>
  <c r="AL31" i="30"/>
  <c r="AK31" i="30"/>
  <c r="AL30" i="30"/>
  <c r="AK30" i="30"/>
  <c r="AL29" i="30"/>
  <c r="AK29" i="30"/>
  <c r="AL28" i="30"/>
  <c r="AK28" i="30"/>
  <c r="AL27" i="30"/>
  <c r="AK27" i="30"/>
  <c r="AL25" i="30"/>
  <c r="AK25" i="30"/>
  <c r="AL23" i="30"/>
  <c r="AK23" i="30"/>
  <c r="AL22" i="30"/>
  <c r="AK22" i="30"/>
  <c r="AL21" i="30"/>
  <c r="AK21" i="30"/>
  <c r="AL18" i="30"/>
  <c r="AK18" i="30"/>
  <c r="AL16" i="30"/>
  <c r="AK16" i="30"/>
  <c r="AL15" i="30"/>
  <c r="AK15" i="30"/>
  <c r="AL14" i="30"/>
  <c r="AK14" i="30"/>
  <c r="AL13" i="30"/>
  <c r="AK13" i="30"/>
  <c r="AL11" i="30"/>
  <c r="AK11" i="30"/>
  <c r="AL10" i="30"/>
  <c r="AK10" i="30"/>
  <c r="AL9" i="30"/>
  <c r="AK9" i="30"/>
  <c r="AL8" i="30"/>
  <c r="AK8" i="30"/>
  <c r="AL7" i="30"/>
  <c r="AK7" i="30"/>
  <c r="AL6" i="30"/>
  <c r="AK6" i="30"/>
  <c r="AL5" i="30"/>
  <c r="AK5" i="30"/>
  <c r="AL4" i="30"/>
  <c r="AK4" i="30"/>
  <c r="M44" i="30"/>
  <c r="L44" i="30"/>
  <c r="M42" i="30"/>
  <c r="L42" i="30"/>
  <c r="M40" i="30"/>
  <c r="L40" i="30"/>
  <c r="M38" i="30"/>
  <c r="L38" i="30"/>
  <c r="M37" i="30"/>
  <c r="L37" i="30"/>
  <c r="M36" i="30"/>
  <c r="L36" i="30"/>
  <c r="M35" i="30"/>
  <c r="L35" i="30"/>
  <c r="M33" i="30"/>
  <c r="L33" i="30"/>
  <c r="M32" i="30"/>
  <c r="L32" i="30"/>
  <c r="M31" i="30"/>
  <c r="L31" i="30"/>
  <c r="M30" i="30"/>
  <c r="L30" i="30"/>
  <c r="M29" i="30"/>
  <c r="L29" i="30"/>
  <c r="M28" i="30"/>
  <c r="L28" i="30"/>
  <c r="M27" i="30"/>
  <c r="L27" i="30"/>
  <c r="M25" i="30"/>
  <c r="L25" i="30"/>
  <c r="M23" i="30"/>
  <c r="L23" i="30"/>
  <c r="M22" i="30"/>
  <c r="L22" i="30"/>
  <c r="M21" i="30"/>
  <c r="L21" i="30"/>
  <c r="M18" i="30"/>
  <c r="L18" i="30"/>
  <c r="M16" i="30"/>
  <c r="L16" i="30"/>
  <c r="M15" i="30"/>
  <c r="L15" i="30"/>
  <c r="M14" i="30"/>
  <c r="L14" i="30"/>
  <c r="M13" i="30"/>
  <c r="L13" i="30"/>
  <c r="M11" i="30"/>
  <c r="L11" i="30"/>
  <c r="M10" i="30"/>
  <c r="L10" i="30"/>
  <c r="M9" i="30"/>
  <c r="L9" i="30"/>
  <c r="M8" i="30"/>
  <c r="L8" i="30"/>
  <c r="M7" i="30"/>
  <c r="L7" i="30"/>
  <c r="M6" i="30"/>
  <c r="L6" i="30"/>
  <c r="M5" i="30"/>
  <c r="L5" i="30"/>
  <c r="M4" i="30"/>
  <c r="L4" i="30"/>
  <c r="BA42" i="19"/>
  <c r="AZ42" i="19"/>
  <c r="BA40" i="19"/>
  <c r="AZ40" i="19"/>
  <c r="BA38" i="19"/>
  <c r="AZ38" i="19"/>
  <c r="BA37" i="19"/>
  <c r="AZ37" i="19"/>
  <c r="BA36" i="19"/>
  <c r="AZ36" i="19"/>
  <c r="BA35" i="19"/>
  <c r="AZ35" i="19"/>
  <c r="BA33" i="19"/>
  <c r="AZ33" i="19"/>
  <c r="BA32" i="19"/>
  <c r="AZ32" i="19"/>
  <c r="BA31" i="19"/>
  <c r="AZ31" i="19"/>
  <c r="BA30" i="19"/>
  <c r="AZ30" i="19"/>
  <c r="BA29" i="19"/>
  <c r="AZ29" i="19"/>
  <c r="BA28" i="19"/>
  <c r="AZ28" i="19"/>
  <c r="BA27" i="19"/>
  <c r="AZ27" i="19"/>
  <c r="BA25" i="19"/>
  <c r="AZ25" i="19"/>
  <c r="BA22" i="19"/>
  <c r="AZ22" i="19"/>
  <c r="BA21" i="19"/>
  <c r="AZ21" i="19"/>
  <c r="BA18" i="19"/>
  <c r="AZ18" i="19"/>
  <c r="BA16" i="19"/>
  <c r="AZ16" i="19"/>
  <c r="BA15" i="19"/>
  <c r="AZ15" i="19"/>
  <c r="BA14" i="19"/>
  <c r="AZ14" i="19"/>
  <c r="BA13" i="19"/>
  <c r="AZ13" i="19"/>
  <c r="BA11" i="19"/>
  <c r="AZ11" i="19"/>
  <c r="BA10" i="19"/>
  <c r="AZ10" i="19"/>
  <c r="BA9" i="19"/>
  <c r="AZ9" i="19"/>
  <c r="BA8" i="19"/>
  <c r="AZ8" i="19"/>
  <c r="BA7" i="19"/>
  <c r="AZ7" i="19"/>
  <c r="BA6" i="19"/>
  <c r="AZ6" i="19"/>
  <c r="BA5" i="19"/>
  <c r="AZ5" i="19"/>
  <c r="BA4" i="19"/>
  <c r="AZ4" i="19"/>
  <c r="AL42" i="19"/>
  <c r="AK42" i="19"/>
  <c r="AL40" i="19"/>
  <c r="AK40" i="19"/>
  <c r="AL38" i="19"/>
  <c r="AK38" i="19"/>
  <c r="AL37" i="19"/>
  <c r="AK37" i="19"/>
  <c r="AL36" i="19"/>
  <c r="AK36" i="19"/>
  <c r="AL35" i="19"/>
  <c r="AK35" i="19"/>
  <c r="AL33" i="19"/>
  <c r="AK33" i="19"/>
  <c r="AL32" i="19"/>
  <c r="AK32" i="19"/>
  <c r="AL31" i="19"/>
  <c r="AK31" i="19"/>
  <c r="AL30" i="19"/>
  <c r="AK30" i="19"/>
  <c r="AL29" i="19"/>
  <c r="AK29" i="19"/>
  <c r="AL28" i="19"/>
  <c r="AK28" i="19"/>
  <c r="AL27" i="19"/>
  <c r="AK27" i="19"/>
  <c r="AL25" i="19"/>
  <c r="AK25" i="19"/>
  <c r="AL22" i="19"/>
  <c r="AK22" i="19"/>
  <c r="AL21" i="19"/>
  <c r="AK21" i="19"/>
  <c r="AL18" i="19"/>
  <c r="AK18" i="19"/>
  <c r="AL16" i="19"/>
  <c r="AK16" i="19"/>
  <c r="AL15" i="19"/>
  <c r="AK15" i="19"/>
  <c r="AL14" i="19"/>
  <c r="AK14" i="19"/>
  <c r="AL13" i="19"/>
  <c r="AK13" i="19"/>
  <c r="AL11" i="19"/>
  <c r="AK11" i="19"/>
  <c r="AL10" i="19"/>
  <c r="AK10" i="19"/>
  <c r="AL9" i="19"/>
  <c r="AK9" i="19"/>
  <c r="AL8" i="19"/>
  <c r="AK8" i="19"/>
  <c r="AL7" i="19"/>
  <c r="AK7" i="19"/>
  <c r="AL6" i="19"/>
  <c r="AK6" i="19"/>
  <c r="AL5" i="19"/>
  <c r="AK5" i="19"/>
  <c r="AL4" i="19"/>
  <c r="AK4" i="19"/>
  <c r="M44" i="19"/>
  <c r="L44" i="19"/>
  <c r="M42" i="19"/>
  <c r="L42" i="19"/>
  <c r="M40" i="19"/>
  <c r="L40" i="19"/>
  <c r="M38" i="19"/>
  <c r="L38" i="19"/>
  <c r="M37" i="19"/>
  <c r="L37" i="19"/>
  <c r="M36" i="19"/>
  <c r="L36" i="19"/>
  <c r="M35" i="19"/>
  <c r="L35" i="19"/>
  <c r="M33" i="19"/>
  <c r="L33" i="19"/>
  <c r="M32" i="19"/>
  <c r="L32" i="19"/>
  <c r="M31" i="19"/>
  <c r="L31" i="19"/>
  <c r="M30" i="19"/>
  <c r="L30" i="19"/>
  <c r="M29" i="19"/>
  <c r="L29" i="19"/>
  <c r="M28" i="19"/>
  <c r="L28" i="19"/>
  <c r="M27" i="19"/>
  <c r="L27" i="19"/>
  <c r="M25" i="19"/>
  <c r="L25" i="19"/>
  <c r="M22" i="19"/>
  <c r="L22" i="19"/>
  <c r="M21" i="19"/>
  <c r="L21" i="19"/>
  <c r="M18" i="19"/>
  <c r="L18" i="19"/>
  <c r="M16" i="19"/>
  <c r="L16" i="19"/>
  <c r="M15" i="19"/>
  <c r="L15" i="19"/>
  <c r="M14" i="19"/>
  <c r="L14" i="19"/>
  <c r="M13" i="19"/>
  <c r="L13" i="19"/>
  <c r="M11" i="19"/>
  <c r="L11" i="19"/>
  <c r="M10" i="19"/>
  <c r="L10" i="19"/>
  <c r="M9" i="19"/>
  <c r="L9" i="19"/>
  <c r="M8" i="19"/>
  <c r="L8" i="19"/>
  <c r="M7" i="19"/>
  <c r="L7" i="19"/>
  <c r="M6" i="19"/>
  <c r="L6" i="19"/>
  <c r="M5" i="19"/>
  <c r="L5" i="19"/>
  <c r="M4" i="19"/>
  <c r="L4" i="19"/>
  <c r="K6" i="22"/>
  <c r="BA23" i="19"/>
  <c r="AZ23" i="19"/>
  <c r="AI26" i="22"/>
  <c r="AI20" i="22"/>
  <c r="AI13" i="22"/>
  <c r="AI6" i="22"/>
  <c r="AI53" i="22"/>
  <c r="AH26" i="22"/>
  <c r="AH20" i="22"/>
  <c r="AH13" i="22"/>
  <c r="AH6" i="22"/>
  <c r="AH53" i="22"/>
  <c r="AG26" i="22"/>
  <c r="AG20" i="22"/>
  <c r="AG13" i="22"/>
  <c r="AG6" i="22"/>
  <c r="AG53" i="22"/>
  <c r="AF26" i="22"/>
  <c r="AF20" i="22"/>
  <c r="AF13" i="22"/>
  <c r="AF6" i="22"/>
  <c r="AF53" i="22"/>
  <c r="I6" i="22"/>
  <c r="I13" i="22"/>
  <c r="I20" i="22"/>
  <c r="I26" i="22"/>
  <c r="I32" i="22"/>
  <c r="I38" i="22"/>
  <c r="I53" i="22"/>
  <c r="AJ4" i="19"/>
  <c r="AJ11" i="19"/>
  <c r="AJ13" i="19"/>
  <c r="AJ18" i="19"/>
  <c r="AJ21" i="19"/>
  <c r="AJ27" i="19"/>
  <c r="AJ35" i="19"/>
  <c r="AJ40" i="19"/>
  <c r="AJ42" i="19"/>
  <c r="AI4" i="19"/>
  <c r="AI11" i="19"/>
  <c r="AI13" i="19"/>
  <c r="AI18" i="19"/>
  <c r="AI21" i="19"/>
  <c r="AI27" i="19"/>
  <c r="AI35" i="19"/>
  <c r="AI40" i="19"/>
  <c r="AI42" i="19"/>
  <c r="AH4" i="19"/>
  <c r="AH11" i="19"/>
  <c r="AH13" i="19"/>
  <c r="AH18" i="19"/>
  <c r="AH21" i="19"/>
  <c r="AH27" i="19"/>
  <c r="AH35" i="19"/>
  <c r="AH40" i="19"/>
  <c r="AH42" i="19"/>
  <c r="AG4" i="19"/>
  <c r="AG11" i="19"/>
  <c r="AG13" i="19"/>
  <c r="AG18" i="19"/>
  <c r="AG21" i="19"/>
  <c r="AG27" i="19"/>
  <c r="AG35" i="19"/>
  <c r="AG40" i="19"/>
  <c r="AG42" i="19"/>
  <c r="J4" i="19"/>
  <c r="J11" i="19"/>
  <c r="J13" i="19"/>
  <c r="J18" i="19"/>
  <c r="J21" i="19"/>
  <c r="J27" i="19"/>
  <c r="J35" i="19"/>
  <c r="J40" i="19"/>
  <c r="J42" i="19"/>
  <c r="J44" i="19"/>
  <c r="I6" i="34"/>
  <c r="I13" i="34"/>
  <c r="I20" i="34"/>
  <c r="I26" i="34"/>
  <c r="I32" i="34"/>
  <c r="I38" i="34"/>
  <c r="J6" i="34"/>
  <c r="J13" i="34"/>
  <c r="J20" i="34"/>
  <c r="J26" i="34"/>
  <c r="J38" i="34"/>
  <c r="H6" i="34"/>
  <c r="H13" i="34"/>
  <c r="H20" i="34"/>
  <c r="H26" i="34"/>
  <c r="H32" i="34"/>
  <c r="H38" i="34"/>
  <c r="G6" i="34"/>
  <c r="G13" i="34"/>
  <c r="G20" i="34"/>
  <c r="G26" i="34"/>
  <c r="G32" i="34"/>
  <c r="G38" i="34"/>
  <c r="F6" i="34"/>
  <c r="F13" i="34"/>
  <c r="F20" i="34"/>
  <c r="F26" i="34"/>
  <c r="F32" i="34"/>
  <c r="F38" i="34"/>
  <c r="E6" i="34"/>
  <c r="E13" i="34"/>
  <c r="E20" i="34"/>
  <c r="E26" i="34"/>
  <c r="E32" i="34"/>
  <c r="E38" i="34"/>
  <c r="D6" i="34"/>
  <c r="D13" i="34"/>
  <c r="D20" i="34"/>
  <c r="D26" i="34"/>
  <c r="D32" i="34"/>
  <c r="D38" i="34"/>
  <c r="C6" i="34"/>
  <c r="C13" i="34"/>
  <c r="C20" i="34"/>
  <c r="C26" i="34"/>
  <c r="C32" i="34"/>
  <c r="C38" i="34"/>
  <c r="J44" i="33"/>
  <c r="C44" i="33"/>
  <c r="AZ38" i="33"/>
  <c r="BB38" i="33"/>
  <c r="AY38" i="33"/>
  <c r="AV38" i="33"/>
  <c r="AR38" i="33"/>
  <c r="AQ38" i="33"/>
  <c r="AK38" i="33"/>
  <c r="AM38" i="33"/>
  <c r="AJ38" i="33"/>
  <c r="AI38" i="33"/>
  <c r="AH38" i="33"/>
  <c r="AG38" i="33"/>
  <c r="AF38" i="33"/>
  <c r="AE38" i="33"/>
  <c r="AD38" i="33"/>
  <c r="AC38" i="33"/>
  <c r="AB38" i="33"/>
  <c r="AA38" i="33"/>
  <c r="Z38" i="33"/>
  <c r="Y38" i="33"/>
  <c r="X38" i="33"/>
  <c r="W38" i="33"/>
  <c r="V38" i="33"/>
  <c r="U38" i="33"/>
  <c r="T38" i="33"/>
  <c r="S38" i="33"/>
  <c r="R38" i="33"/>
  <c r="Q38" i="33"/>
  <c r="P38" i="33"/>
  <c r="O38" i="33"/>
  <c r="K38" i="33"/>
  <c r="M38" i="33"/>
  <c r="J38" i="33"/>
  <c r="I38" i="33"/>
  <c r="H38" i="33"/>
  <c r="G38" i="33"/>
  <c r="F38" i="33"/>
  <c r="E38" i="33"/>
  <c r="D38" i="33"/>
  <c r="AV37" i="33"/>
  <c r="AS37" i="33"/>
  <c r="AP37" i="33"/>
  <c r="AK37" i="33"/>
  <c r="AM37" i="33"/>
  <c r="AJ37" i="33"/>
  <c r="AI37" i="33"/>
  <c r="AH37" i="33"/>
  <c r="AG37" i="33"/>
  <c r="AF37" i="33"/>
  <c r="AE37" i="33"/>
  <c r="AD37" i="33"/>
  <c r="AC37" i="33"/>
  <c r="AB37" i="33"/>
  <c r="AA37" i="33"/>
  <c r="Z37" i="33"/>
  <c r="Y37" i="33"/>
  <c r="X37" i="33"/>
  <c r="W37" i="33"/>
  <c r="V37" i="33"/>
  <c r="U37" i="33"/>
  <c r="T37" i="33"/>
  <c r="S37" i="33"/>
  <c r="R37" i="33"/>
  <c r="Q37" i="33"/>
  <c r="P37" i="33"/>
  <c r="O37" i="33"/>
  <c r="K37" i="33"/>
  <c r="M37" i="33"/>
  <c r="J37" i="33"/>
  <c r="I37" i="33"/>
  <c r="L37" i="33"/>
  <c r="H37" i="33"/>
  <c r="G37" i="33"/>
  <c r="F37" i="33"/>
  <c r="E37" i="33"/>
  <c r="D37" i="33"/>
  <c r="AZ36" i="33"/>
  <c r="AV36" i="33"/>
  <c r="AU36" i="33"/>
  <c r="AR36" i="33"/>
  <c r="AK36" i="33"/>
  <c r="AM36" i="33"/>
  <c r="AJ36" i="33"/>
  <c r="AI36" i="33"/>
  <c r="BD36" i="33"/>
  <c r="AH36" i="33"/>
  <c r="AG36" i="33"/>
  <c r="AF36" i="33"/>
  <c r="AE36" i="33"/>
  <c r="AD36" i="33"/>
  <c r="AC36" i="33"/>
  <c r="AB36" i="33"/>
  <c r="AA36" i="33"/>
  <c r="Z36" i="33"/>
  <c r="Y36" i="33"/>
  <c r="X36" i="33"/>
  <c r="W36" i="33"/>
  <c r="V36" i="33"/>
  <c r="U36" i="33"/>
  <c r="T36" i="33"/>
  <c r="S36" i="33"/>
  <c r="R36" i="33"/>
  <c r="Q36" i="33"/>
  <c r="P36" i="33"/>
  <c r="O36" i="33"/>
  <c r="K36" i="33"/>
  <c r="M36" i="33"/>
  <c r="J36" i="33"/>
  <c r="I36" i="33"/>
  <c r="L36" i="33"/>
  <c r="H36" i="33"/>
  <c r="G36" i="33"/>
  <c r="F36" i="33"/>
  <c r="E36" i="33"/>
  <c r="D36" i="33"/>
  <c r="AK35" i="33"/>
  <c r="AH35" i="33"/>
  <c r="AD35" i="33"/>
  <c r="AC35" i="33"/>
  <c r="Z35" i="33"/>
  <c r="U35" i="33"/>
  <c r="R35" i="33"/>
  <c r="P35" i="33"/>
  <c r="AW33" i="33"/>
  <c r="AK33" i="33"/>
  <c r="BD33" i="33"/>
  <c r="AJ33" i="33"/>
  <c r="AI33" i="33"/>
  <c r="AH33" i="33"/>
  <c r="AG33" i="33"/>
  <c r="AF33" i="33"/>
  <c r="AE33" i="33"/>
  <c r="AD33" i="33"/>
  <c r="AC33" i="33"/>
  <c r="AB33" i="33"/>
  <c r="AA33" i="33"/>
  <c r="Z33" i="33"/>
  <c r="Y33" i="33"/>
  <c r="X33" i="33"/>
  <c r="W33" i="33"/>
  <c r="V33" i="33"/>
  <c r="U33" i="33"/>
  <c r="T33" i="33"/>
  <c r="S33" i="33"/>
  <c r="R33" i="33"/>
  <c r="Q33" i="33"/>
  <c r="P33" i="33"/>
  <c r="O33" i="33"/>
  <c r="K33" i="33"/>
  <c r="J33" i="33"/>
  <c r="I33" i="33"/>
  <c r="L33" i="33"/>
  <c r="H33" i="33"/>
  <c r="G33" i="33"/>
  <c r="F33" i="33"/>
  <c r="E33" i="33"/>
  <c r="D33" i="33"/>
  <c r="AY32" i="33"/>
  <c r="AQ32" i="33"/>
  <c r="AK32" i="33"/>
  <c r="AM32" i="33"/>
  <c r="AJ32" i="33"/>
  <c r="AI32" i="33"/>
  <c r="AH32" i="33"/>
  <c r="AG32" i="33"/>
  <c r="AF32" i="33"/>
  <c r="AE32" i="33"/>
  <c r="AD32" i="33"/>
  <c r="AC32" i="33"/>
  <c r="AB32" i="33"/>
  <c r="AA32" i="33"/>
  <c r="Z32" i="33"/>
  <c r="Y32" i="33"/>
  <c r="X32" i="33"/>
  <c r="W32" i="33"/>
  <c r="V32" i="33"/>
  <c r="U32" i="33"/>
  <c r="T32" i="33"/>
  <c r="S32" i="33"/>
  <c r="R32" i="33"/>
  <c r="Q32" i="33"/>
  <c r="P32" i="33"/>
  <c r="O32" i="33"/>
  <c r="K32" i="33"/>
  <c r="M32" i="33"/>
  <c r="J32" i="33"/>
  <c r="L32" i="33"/>
  <c r="I32" i="33"/>
  <c r="H32" i="33"/>
  <c r="G32" i="33"/>
  <c r="F32" i="33"/>
  <c r="E32" i="33"/>
  <c r="D32" i="33"/>
  <c r="AS31" i="33"/>
  <c r="AK31" i="33"/>
  <c r="AL31" i="33"/>
  <c r="AJ31" i="33"/>
  <c r="AI31" i="33"/>
  <c r="AH31" i="33"/>
  <c r="AG31" i="33"/>
  <c r="AF31" i="33"/>
  <c r="AE31" i="33"/>
  <c r="AD31" i="33"/>
  <c r="AC31" i="33"/>
  <c r="AB31" i="33"/>
  <c r="AA31" i="33"/>
  <c r="Z31" i="33"/>
  <c r="Y31" i="33"/>
  <c r="X31" i="33"/>
  <c r="W31" i="33"/>
  <c r="V31" i="33"/>
  <c r="U31" i="33"/>
  <c r="T31" i="33"/>
  <c r="S31" i="33"/>
  <c r="R31" i="33"/>
  <c r="Q31" i="33"/>
  <c r="P31" i="33"/>
  <c r="O31" i="33"/>
  <c r="K31" i="33"/>
  <c r="M31" i="33"/>
  <c r="J31" i="33"/>
  <c r="I31" i="33"/>
  <c r="L31" i="33"/>
  <c r="H31" i="33"/>
  <c r="G31" i="33"/>
  <c r="F31" i="33"/>
  <c r="E31" i="33"/>
  <c r="D31" i="33"/>
  <c r="AU30" i="33"/>
  <c r="AK30" i="33"/>
  <c r="AM30" i="33"/>
  <c r="AJ30" i="33"/>
  <c r="AI30" i="33"/>
  <c r="BD30" i="33"/>
  <c r="AH30" i="33"/>
  <c r="AG30" i="33"/>
  <c r="AF30" i="33"/>
  <c r="AE30" i="33"/>
  <c r="AD30" i="33"/>
  <c r="AC30" i="33"/>
  <c r="AB30" i="33"/>
  <c r="AA30" i="33"/>
  <c r="Z30" i="33"/>
  <c r="Y30" i="33"/>
  <c r="X30" i="33"/>
  <c r="W30" i="33"/>
  <c r="V30" i="33"/>
  <c r="U30" i="33"/>
  <c r="T30" i="33"/>
  <c r="S30" i="33"/>
  <c r="R30" i="33"/>
  <c r="Q30" i="33"/>
  <c r="P30" i="33"/>
  <c r="O30" i="33"/>
  <c r="K30" i="33"/>
  <c r="J30" i="33"/>
  <c r="I30" i="33"/>
  <c r="L30" i="33"/>
  <c r="H30" i="33"/>
  <c r="G30" i="33"/>
  <c r="F30" i="33"/>
  <c r="E30" i="33"/>
  <c r="D30" i="33"/>
  <c r="AW29" i="33"/>
  <c r="AK29" i="33"/>
  <c r="AM29" i="33"/>
  <c r="AJ29" i="33"/>
  <c r="AI29" i="33"/>
  <c r="AH29" i="33"/>
  <c r="AG29" i="33"/>
  <c r="AF29" i="33"/>
  <c r="AE29" i="33"/>
  <c r="AD29" i="33"/>
  <c r="AC29" i="33"/>
  <c r="AB29" i="33"/>
  <c r="AA29" i="33"/>
  <c r="Z29" i="33"/>
  <c r="Y29" i="33"/>
  <c r="X29" i="33"/>
  <c r="W29" i="33"/>
  <c r="V29" i="33"/>
  <c r="U29" i="33"/>
  <c r="T29" i="33"/>
  <c r="S29" i="33"/>
  <c r="R29" i="33"/>
  <c r="Q29" i="33"/>
  <c r="P29" i="33"/>
  <c r="O29" i="33"/>
  <c r="K29" i="33"/>
  <c r="M29" i="33"/>
  <c r="J29" i="33"/>
  <c r="I29" i="33"/>
  <c r="L29" i="33"/>
  <c r="H29" i="33"/>
  <c r="G29" i="33"/>
  <c r="F29" i="33"/>
  <c r="E29" i="33"/>
  <c r="D29" i="33"/>
  <c r="AY28" i="33"/>
  <c r="AQ28" i="33"/>
  <c r="AK28" i="33"/>
  <c r="AM28" i="33"/>
  <c r="AJ28" i="33"/>
  <c r="AI28" i="33"/>
  <c r="AH28" i="33"/>
  <c r="AG28" i="33"/>
  <c r="AF28" i="33"/>
  <c r="AE28" i="33"/>
  <c r="AD28" i="33"/>
  <c r="AC28" i="33"/>
  <c r="AB28" i="33"/>
  <c r="AA28" i="33"/>
  <c r="Z28" i="33"/>
  <c r="Y28" i="33"/>
  <c r="X28" i="33"/>
  <c r="W28" i="33"/>
  <c r="V28" i="33"/>
  <c r="U28" i="33"/>
  <c r="T28" i="33"/>
  <c r="S28" i="33"/>
  <c r="R28" i="33"/>
  <c r="Q28" i="33"/>
  <c r="P28" i="33"/>
  <c r="O28" i="33"/>
  <c r="K28" i="33"/>
  <c r="M28" i="33"/>
  <c r="J28" i="33"/>
  <c r="L28" i="33"/>
  <c r="I28" i="33"/>
  <c r="H28" i="33"/>
  <c r="G28" i="33"/>
  <c r="F28" i="33"/>
  <c r="E28" i="33"/>
  <c r="D28" i="33"/>
  <c r="AS27" i="33"/>
  <c r="AG27" i="33"/>
  <c r="Y27" i="33"/>
  <c r="Q27" i="33"/>
  <c r="AV25" i="33"/>
  <c r="AT25" i="33"/>
  <c r="AK25" i="33"/>
  <c r="AM25" i="33"/>
  <c r="AJ25" i="33"/>
  <c r="BD25" i="33"/>
  <c r="AI25" i="33"/>
  <c r="AH25" i="33"/>
  <c r="AG25" i="33"/>
  <c r="AF25" i="33"/>
  <c r="AE25" i="33"/>
  <c r="AD25" i="33"/>
  <c r="AC25" i="33"/>
  <c r="AB25" i="33"/>
  <c r="AA25" i="33"/>
  <c r="Z25" i="33"/>
  <c r="Y25" i="33"/>
  <c r="X25" i="33"/>
  <c r="W25" i="33"/>
  <c r="V25" i="33"/>
  <c r="U25" i="33"/>
  <c r="T25" i="33"/>
  <c r="S25" i="33"/>
  <c r="R25" i="33"/>
  <c r="Q25" i="33"/>
  <c r="P25" i="33"/>
  <c r="O25" i="33"/>
  <c r="K25" i="33"/>
  <c r="J25" i="33"/>
  <c r="I25" i="33"/>
  <c r="L25" i="33"/>
  <c r="H25" i="33"/>
  <c r="G25" i="33"/>
  <c r="F25" i="33"/>
  <c r="E25" i="33"/>
  <c r="D25" i="33"/>
  <c r="AW23" i="33"/>
  <c r="AF23" i="33"/>
  <c r="AE23" i="33"/>
  <c r="AD23" i="33"/>
  <c r="AC23" i="33"/>
  <c r="AB23" i="33"/>
  <c r="AA23" i="33"/>
  <c r="Z23" i="33"/>
  <c r="Y23" i="33"/>
  <c r="X23" i="33"/>
  <c r="W23" i="33"/>
  <c r="V23" i="33"/>
  <c r="U23" i="33"/>
  <c r="T23" i="33"/>
  <c r="S23" i="33"/>
  <c r="R23" i="33"/>
  <c r="Q23" i="33"/>
  <c r="P23" i="33"/>
  <c r="O23" i="33"/>
  <c r="I23" i="33"/>
  <c r="H23" i="33"/>
  <c r="G23" i="33"/>
  <c r="F23" i="33"/>
  <c r="E23" i="33"/>
  <c r="D23" i="33"/>
  <c r="AZ22" i="33"/>
  <c r="AR22" i="33"/>
  <c r="AK22" i="33"/>
  <c r="AM22" i="33"/>
  <c r="AJ22" i="33"/>
  <c r="AI22" i="33"/>
  <c r="AH22" i="33"/>
  <c r="AG22" i="33"/>
  <c r="AF22" i="33"/>
  <c r="AE22" i="33"/>
  <c r="AD22" i="33"/>
  <c r="AC22" i="33"/>
  <c r="AB22" i="33"/>
  <c r="AA22" i="33"/>
  <c r="Z22" i="33"/>
  <c r="Y22" i="33"/>
  <c r="X22" i="33"/>
  <c r="W22" i="33"/>
  <c r="V22" i="33"/>
  <c r="U22" i="33"/>
  <c r="T22" i="33"/>
  <c r="S22" i="33"/>
  <c r="R22" i="33"/>
  <c r="Q22" i="33"/>
  <c r="P22" i="33"/>
  <c r="O22" i="33"/>
  <c r="K22" i="33"/>
  <c r="M22" i="33"/>
  <c r="J22" i="33"/>
  <c r="I22" i="33"/>
  <c r="H22" i="33"/>
  <c r="G22" i="33"/>
  <c r="F22" i="33"/>
  <c r="E22" i="33"/>
  <c r="D22" i="33"/>
  <c r="AF21" i="33"/>
  <c r="AA21" i="33"/>
  <c r="S21" i="33"/>
  <c r="G21" i="33"/>
  <c r="F21" i="33"/>
  <c r="AK16" i="33"/>
  <c r="AL16" i="33"/>
  <c r="AJ16" i="33"/>
  <c r="AM16" i="33"/>
  <c r="AI16" i="33"/>
  <c r="AH16" i="33"/>
  <c r="AG16" i="33"/>
  <c r="AF16" i="33"/>
  <c r="AE16" i="33"/>
  <c r="AD16" i="33"/>
  <c r="AC16" i="33"/>
  <c r="AB16" i="33"/>
  <c r="AA16" i="33"/>
  <c r="Z16" i="33"/>
  <c r="Y16" i="33"/>
  <c r="X16" i="33"/>
  <c r="W16" i="33"/>
  <c r="V16" i="33"/>
  <c r="U16" i="33"/>
  <c r="T16" i="33"/>
  <c r="S16" i="33"/>
  <c r="R16" i="33"/>
  <c r="Q16" i="33"/>
  <c r="P16" i="33"/>
  <c r="O16" i="33"/>
  <c r="K16" i="33"/>
  <c r="M16" i="33"/>
  <c r="J16" i="33"/>
  <c r="I16" i="33"/>
  <c r="H16" i="33"/>
  <c r="G16" i="33"/>
  <c r="F16" i="33"/>
  <c r="E16" i="33"/>
  <c r="D16" i="33"/>
  <c r="AV15" i="33"/>
  <c r="AP15" i="33"/>
  <c r="AK15" i="33"/>
  <c r="AM15" i="33"/>
  <c r="AJ15" i="33"/>
  <c r="BD15" i="33"/>
  <c r="AI15" i="33"/>
  <c r="AH15" i="33"/>
  <c r="AG15" i="33"/>
  <c r="AF15" i="33"/>
  <c r="AE15" i="33"/>
  <c r="AD15" i="33"/>
  <c r="AC15" i="33"/>
  <c r="AB15" i="33"/>
  <c r="AA15" i="33"/>
  <c r="Z15" i="33"/>
  <c r="Y15" i="33"/>
  <c r="X15" i="33"/>
  <c r="W15" i="33"/>
  <c r="V15" i="33"/>
  <c r="U15" i="33"/>
  <c r="T15" i="33"/>
  <c r="S15" i="33"/>
  <c r="R15" i="33"/>
  <c r="Q15" i="33"/>
  <c r="P15" i="33"/>
  <c r="O15" i="33"/>
  <c r="K15" i="33"/>
  <c r="M15" i="33"/>
  <c r="J15" i="33"/>
  <c r="I15" i="33"/>
  <c r="L15" i="33"/>
  <c r="H15" i="33"/>
  <c r="G15" i="33"/>
  <c r="F15" i="33"/>
  <c r="E15" i="33"/>
  <c r="D15" i="33"/>
  <c r="AX14" i="33"/>
  <c r="AP14" i="33"/>
  <c r="AK14" i="33"/>
  <c r="AL14" i="33"/>
  <c r="AJ14" i="33"/>
  <c r="AI14" i="33"/>
  <c r="AH14" i="33"/>
  <c r="AG14" i="33"/>
  <c r="AF14" i="33"/>
  <c r="AE14" i="33"/>
  <c r="AD14" i="33"/>
  <c r="AC14" i="33"/>
  <c r="AB14" i="33"/>
  <c r="AA14" i="33"/>
  <c r="Z14" i="33"/>
  <c r="Y14" i="33"/>
  <c r="X14" i="33"/>
  <c r="W14" i="33"/>
  <c r="V14" i="33"/>
  <c r="U14" i="33"/>
  <c r="T14" i="33"/>
  <c r="S14" i="33"/>
  <c r="R14" i="33"/>
  <c r="Q14" i="33"/>
  <c r="P14" i="33"/>
  <c r="O14" i="33"/>
  <c r="K14" i="33"/>
  <c r="M14" i="33"/>
  <c r="J14" i="33"/>
  <c r="L14" i="33"/>
  <c r="I14" i="33"/>
  <c r="H14" i="33"/>
  <c r="G14" i="33"/>
  <c r="F14" i="33"/>
  <c r="E14" i="33"/>
  <c r="D14" i="33"/>
  <c r="AZ13" i="33"/>
  <c r="AT13" i="33"/>
  <c r="Z13" i="33"/>
  <c r="X13" i="33"/>
  <c r="P13" i="33"/>
  <c r="AH11" i="33"/>
  <c r="P11" i="33"/>
  <c r="K11" i="33"/>
  <c r="AW10" i="33"/>
  <c r="AK10" i="33"/>
  <c r="AM10" i="33"/>
  <c r="AJ10" i="33"/>
  <c r="AI10" i="33"/>
  <c r="AH10" i="33"/>
  <c r="AG10" i="33"/>
  <c r="AF10" i="33"/>
  <c r="AE10" i="33"/>
  <c r="AD10" i="33"/>
  <c r="AC10" i="33"/>
  <c r="AB10" i="33"/>
  <c r="AA10" i="33"/>
  <c r="Z10" i="33"/>
  <c r="Y10" i="33"/>
  <c r="X10" i="33"/>
  <c r="W10" i="33"/>
  <c r="V10" i="33"/>
  <c r="U10" i="33"/>
  <c r="T10" i="33"/>
  <c r="S10" i="33"/>
  <c r="R10" i="33"/>
  <c r="Q10" i="33"/>
  <c r="P10" i="33"/>
  <c r="O10" i="33"/>
  <c r="K10" i="33"/>
  <c r="M10" i="33"/>
  <c r="J10" i="33"/>
  <c r="I10" i="33"/>
  <c r="L10" i="33"/>
  <c r="H10" i="33"/>
  <c r="G10" i="33"/>
  <c r="F10" i="33"/>
  <c r="E10" i="33"/>
  <c r="D10" i="33"/>
  <c r="AY9" i="33"/>
  <c r="AQ9" i="33"/>
  <c r="AK9" i="33"/>
  <c r="AL9" i="33"/>
  <c r="AJ9" i="33"/>
  <c r="AI9" i="33"/>
  <c r="AH9" i="33"/>
  <c r="AG9" i="33"/>
  <c r="AF9" i="33"/>
  <c r="AE9" i="33"/>
  <c r="AD9" i="33"/>
  <c r="AC9" i="33"/>
  <c r="AB9" i="33"/>
  <c r="AA9" i="33"/>
  <c r="Z9" i="33"/>
  <c r="Y9" i="33"/>
  <c r="X9" i="33"/>
  <c r="W9" i="33"/>
  <c r="V9" i="33"/>
  <c r="U9" i="33"/>
  <c r="T9" i="33"/>
  <c r="S9" i="33"/>
  <c r="R9" i="33"/>
  <c r="Q9" i="33"/>
  <c r="P9" i="33"/>
  <c r="O9" i="33"/>
  <c r="K9" i="33"/>
  <c r="J9" i="33"/>
  <c r="M9" i="33"/>
  <c r="I9" i="33"/>
  <c r="H9" i="33"/>
  <c r="G9" i="33"/>
  <c r="F9" i="33"/>
  <c r="E9" i="33"/>
  <c r="D9" i="33"/>
  <c r="AS8" i="33"/>
  <c r="AK8" i="33"/>
  <c r="AM8" i="33"/>
  <c r="AJ8" i="33"/>
  <c r="AI8" i="33"/>
  <c r="AH8" i="33"/>
  <c r="AG8" i="33"/>
  <c r="AF8" i="33"/>
  <c r="AE8" i="33"/>
  <c r="AD8" i="33"/>
  <c r="AC8" i="33"/>
  <c r="AB8" i="33"/>
  <c r="AA8" i="33"/>
  <c r="Z8" i="33"/>
  <c r="Y8" i="33"/>
  <c r="X8" i="33"/>
  <c r="W8" i="33"/>
  <c r="V8" i="33"/>
  <c r="U8" i="33"/>
  <c r="T8" i="33"/>
  <c r="S8" i="33"/>
  <c r="R8" i="33"/>
  <c r="Q8" i="33"/>
  <c r="P8" i="33"/>
  <c r="O8" i="33"/>
  <c r="K8" i="33"/>
  <c r="M8" i="33"/>
  <c r="J8" i="33"/>
  <c r="I8" i="33"/>
  <c r="H8" i="33"/>
  <c r="G8" i="33"/>
  <c r="F8" i="33"/>
  <c r="E8" i="33"/>
  <c r="D8" i="33"/>
  <c r="AU7" i="33"/>
  <c r="AK7" i="33"/>
  <c r="AL7" i="33"/>
  <c r="AJ7" i="33"/>
  <c r="AI7" i="33"/>
  <c r="BD7" i="33"/>
  <c r="AH7" i="33"/>
  <c r="AG7" i="33"/>
  <c r="AF7" i="33"/>
  <c r="AE7" i="33"/>
  <c r="AD7" i="33"/>
  <c r="AC7" i="33"/>
  <c r="AB7" i="33"/>
  <c r="AA7" i="33"/>
  <c r="Z7" i="33"/>
  <c r="Y7" i="33"/>
  <c r="X7" i="33"/>
  <c r="W7" i="33"/>
  <c r="V7" i="33"/>
  <c r="U7" i="33"/>
  <c r="T7" i="33"/>
  <c r="S7" i="33"/>
  <c r="R7" i="33"/>
  <c r="Q7" i="33"/>
  <c r="P7" i="33"/>
  <c r="O7" i="33"/>
  <c r="K7" i="33"/>
  <c r="M7" i="33"/>
  <c r="J7" i="33"/>
  <c r="L7" i="33"/>
  <c r="I7" i="33"/>
  <c r="H7" i="33"/>
  <c r="G7" i="33"/>
  <c r="F7" i="33"/>
  <c r="E7" i="33"/>
  <c r="D7" i="33"/>
  <c r="AW6" i="33"/>
  <c r="AK6" i="33"/>
  <c r="AM6" i="33"/>
  <c r="AJ6" i="33"/>
  <c r="AI6" i="33"/>
  <c r="AH6" i="33"/>
  <c r="AG6" i="33"/>
  <c r="AF6" i="33"/>
  <c r="AE6" i="33"/>
  <c r="AD6" i="33"/>
  <c r="AC6" i="33"/>
  <c r="AB6" i="33"/>
  <c r="AA6" i="33"/>
  <c r="Z6" i="33"/>
  <c r="Y6" i="33"/>
  <c r="X6" i="33"/>
  <c r="W6" i="33"/>
  <c r="V6" i="33"/>
  <c r="U6" i="33"/>
  <c r="T6" i="33"/>
  <c r="S6" i="33"/>
  <c r="R6" i="33"/>
  <c r="Q6" i="33"/>
  <c r="P6" i="33"/>
  <c r="O6" i="33"/>
  <c r="K6" i="33"/>
  <c r="J6" i="33"/>
  <c r="I6" i="33"/>
  <c r="L6" i="33"/>
  <c r="H6" i="33"/>
  <c r="G6" i="33"/>
  <c r="F6" i="33"/>
  <c r="E6" i="33"/>
  <c r="D6" i="33"/>
  <c r="AY5" i="33"/>
  <c r="AQ5" i="33"/>
  <c r="AK5" i="33"/>
  <c r="BD5" i="33"/>
  <c r="AJ5" i="33"/>
  <c r="AI5" i="33"/>
  <c r="AH5" i="33"/>
  <c r="AG5" i="33"/>
  <c r="AF5" i="33"/>
  <c r="AE5" i="33"/>
  <c r="AD5" i="33"/>
  <c r="AC5" i="33"/>
  <c r="AB5" i="33"/>
  <c r="AA5" i="33"/>
  <c r="Z5" i="33"/>
  <c r="Y5" i="33"/>
  <c r="X5" i="33"/>
  <c r="W5" i="33"/>
  <c r="V5" i="33"/>
  <c r="U5" i="33"/>
  <c r="T5" i="33"/>
  <c r="S5" i="33"/>
  <c r="R5" i="33"/>
  <c r="Q5" i="33"/>
  <c r="P5" i="33"/>
  <c r="O5" i="33"/>
  <c r="K5" i="33"/>
  <c r="M5" i="33"/>
  <c r="J5" i="33"/>
  <c r="I5" i="33"/>
  <c r="H5" i="33"/>
  <c r="G5" i="33"/>
  <c r="F5" i="33"/>
  <c r="E5" i="33"/>
  <c r="D5" i="33"/>
  <c r="AS4" i="33"/>
  <c r="AG4" i="33"/>
  <c r="AE4" i="33"/>
  <c r="Y4" i="33"/>
  <c r="W4" i="33"/>
  <c r="Q4" i="33"/>
  <c r="O4" i="33"/>
  <c r="K44" i="19"/>
  <c r="K44" i="30"/>
  <c r="J44" i="30"/>
  <c r="I44" i="30"/>
  <c r="H44" i="30"/>
  <c r="G44" i="30"/>
  <c r="F44" i="30"/>
  <c r="E44" i="30"/>
  <c r="D44" i="30"/>
  <c r="C44" i="30"/>
  <c r="AY18" i="19"/>
  <c r="AY40" i="19"/>
  <c r="AY42" i="19"/>
  <c r="AY42" i="30"/>
  <c r="AX18" i="19"/>
  <c r="AX40" i="19"/>
  <c r="AX42" i="19"/>
  <c r="AX42" i="30"/>
  <c r="AW42" i="30"/>
  <c r="AV42" i="30"/>
  <c r="AU42" i="30"/>
  <c r="AT42" i="30"/>
  <c r="AS42" i="30"/>
  <c r="AR42" i="30"/>
  <c r="AQ42" i="30"/>
  <c r="AP42" i="30"/>
  <c r="AO42" i="30"/>
  <c r="AN42" i="30"/>
  <c r="AJ42" i="30"/>
  <c r="AI42" i="30"/>
  <c r="AH42" i="30"/>
  <c r="AG42" i="30"/>
  <c r="AF42" i="30"/>
  <c r="AE42" i="30"/>
  <c r="AD42" i="30"/>
  <c r="AC42" i="30"/>
  <c r="K42" i="30"/>
  <c r="J42" i="30"/>
  <c r="I42" i="30"/>
  <c r="H42" i="30"/>
  <c r="G42" i="30"/>
  <c r="F42" i="30"/>
  <c r="E42" i="30"/>
  <c r="D42" i="30"/>
  <c r="AY40" i="30"/>
  <c r="AX40" i="30"/>
  <c r="AW40" i="30"/>
  <c r="AV40" i="30"/>
  <c r="AU40" i="30"/>
  <c r="AT40" i="30"/>
  <c r="AS40" i="30"/>
  <c r="AR40" i="30"/>
  <c r="AQ40" i="30"/>
  <c r="AP40" i="30"/>
  <c r="AO40" i="30"/>
  <c r="AN40" i="30"/>
  <c r="AJ40" i="30"/>
  <c r="AI40" i="30"/>
  <c r="AH40" i="30"/>
  <c r="AG40" i="30"/>
  <c r="AF40" i="30"/>
  <c r="AE40" i="30"/>
  <c r="AD40" i="30"/>
  <c r="AC40" i="30"/>
  <c r="K40" i="30"/>
  <c r="J40" i="30"/>
  <c r="I40" i="30"/>
  <c r="H40" i="30"/>
  <c r="G40" i="30"/>
  <c r="F40" i="30"/>
  <c r="E40" i="30"/>
  <c r="D40" i="30"/>
  <c r="AY38" i="19"/>
  <c r="AY38" i="30"/>
  <c r="AX38" i="19"/>
  <c r="AX38" i="30"/>
  <c r="AW38" i="30"/>
  <c r="AV38" i="30"/>
  <c r="AU38" i="30"/>
  <c r="AT38" i="30"/>
  <c r="AS38" i="30"/>
  <c r="AR38" i="30"/>
  <c r="AQ38" i="30"/>
  <c r="AP38" i="30"/>
  <c r="AO38" i="30"/>
  <c r="AN38" i="30"/>
  <c r="AJ38" i="30"/>
  <c r="AI38" i="30"/>
  <c r="AH38" i="30"/>
  <c r="AG38" i="30"/>
  <c r="AF38" i="30"/>
  <c r="AE38" i="30"/>
  <c r="AD38" i="30"/>
  <c r="AC38" i="30"/>
  <c r="AB38" i="30"/>
  <c r="AA38" i="30"/>
  <c r="Z38" i="30"/>
  <c r="Y38" i="30"/>
  <c r="X38" i="30"/>
  <c r="W38" i="30"/>
  <c r="V38" i="30"/>
  <c r="U38" i="30"/>
  <c r="T38" i="30"/>
  <c r="S38" i="30"/>
  <c r="R38" i="30"/>
  <c r="Q38" i="30"/>
  <c r="P38" i="30"/>
  <c r="O38" i="30"/>
  <c r="K38" i="30"/>
  <c r="J38" i="30"/>
  <c r="I38" i="30"/>
  <c r="H38" i="30"/>
  <c r="G38" i="30"/>
  <c r="F38" i="30"/>
  <c r="E38" i="30"/>
  <c r="D38" i="30"/>
  <c r="AY37" i="19"/>
  <c r="AY37" i="30"/>
  <c r="AX37" i="19"/>
  <c r="AX37" i="30"/>
  <c r="AW37" i="30"/>
  <c r="AV37" i="30"/>
  <c r="AU37" i="30"/>
  <c r="AT37" i="30"/>
  <c r="AS37" i="30"/>
  <c r="AR37" i="30"/>
  <c r="AQ37" i="30"/>
  <c r="AP37" i="30"/>
  <c r="AO37" i="30"/>
  <c r="AN37" i="30"/>
  <c r="AJ37" i="30"/>
  <c r="AI37" i="30"/>
  <c r="AH37" i="30"/>
  <c r="AG37" i="30"/>
  <c r="AF37" i="30"/>
  <c r="AE37" i="30"/>
  <c r="AD37" i="30"/>
  <c r="AC37" i="30"/>
  <c r="AB37" i="30"/>
  <c r="AA37" i="30"/>
  <c r="Z37" i="30"/>
  <c r="Y37" i="30"/>
  <c r="X37" i="30"/>
  <c r="W37" i="30"/>
  <c r="V37" i="30"/>
  <c r="U37" i="30"/>
  <c r="T37" i="30"/>
  <c r="S37" i="30"/>
  <c r="R37" i="30"/>
  <c r="Q37" i="30"/>
  <c r="P37" i="30"/>
  <c r="O37" i="30"/>
  <c r="K37" i="30"/>
  <c r="J37" i="30"/>
  <c r="I37" i="30"/>
  <c r="H37" i="30"/>
  <c r="G37" i="30"/>
  <c r="F37" i="30"/>
  <c r="E37" i="30"/>
  <c r="D37" i="30"/>
  <c r="AY36" i="19"/>
  <c r="AY36" i="30"/>
  <c r="AX36" i="19"/>
  <c r="AX36" i="30"/>
  <c r="AW36" i="30"/>
  <c r="AV36" i="30"/>
  <c r="AU36" i="30"/>
  <c r="AT36" i="30"/>
  <c r="AS36" i="30"/>
  <c r="AR36" i="30"/>
  <c r="AQ36" i="30"/>
  <c r="AP36" i="30"/>
  <c r="AO36" i="30"/>
  <c r="AN36" i="30"/>
  <c r="AJ36" i="30"/>
  <c r="AI36" i="30"/>
  <c r="AH36" i="30"/>
  <c r="AG36" i="30"/>
  <c r="AF36" i="30"/>
  <c r="AE36" i="30"/>
  <c r="AD36" i="30"/>
  <c r="AC36" i="30"/>
  <c r="AB36" i="30"/>
  <c r="AA36" i="30"/>
  <c r="Z36" i="30"/>
  <c r="Y36" i="30"/>
  <c r="X36" i="30"/>
  <c r="W36" i="30"/>
  <c r="V36" i="30"/>
  <c r="U36" i="30"/>
  <c r="T36" i="30"/>
  <c r="S36" i="30"/>
  <c r="R36" i="30"/>
  <c r="Q36" i="30"/>
  <c r="P36" i="30"/>
  <c r="O36" i="30"/>
  <c r="K36" i="30"/>
  <c r="J36" i="30"/>
  <c r="I36" i="30"/>
  <c r="H36" i="30"/>
  <c r="G36" i="30"/>
  <c r="F36" i="30"/>
  <c r="E36" i="30"/>
  <c r="D36" i="30"/>
  <c r="AY35" i="19"/>
  <c r="AY35" i="30"/>
  <c r="AX35" i="19"/>
  <c r="AX35" i="30"/>
  <c r="AW35" i="30"/>
  <c r="AV35" i="30"/>
  <c r="AU35" i="30"/>
  <c r="AT35" i="30"/>
  <c r="AS35" i="30"/>
  <c r="AR35" i="30"/>
  <c r="AQ35" i="30"/>
  <c r="AP35" i="30"/>
  <c r="AO35" i="30"/>
  <c r="AN35" i="30"/>
  <c r="AJ35" i="30"/>
  <c r="AI35" i="30"/>
  <c r="AH35" i="30"/>
  <c r="AG35" i="30"/>
  <c r="AF35" i="30"/>
  <c r="AE35" i="30"/>
  <c r="AD35" i="30"/>
  <c r="AC35" i="30"/>
  <c r="K35" i="30"/>
  <c r="J35" i="30"/>
  <c r="I35" i="30"/>
  <c r="H35" i="30"/>
  <c r="G35" i="30"/>
  <c r="F35" i="30"/>
  <c r="E35" i="30"/>
  <c r="D35" i="30"/>
  <c r="AY33" i="19"/>
  <c r="AY33" i="30"/>
  <c r="AX33" i="19"/>
  <c r="AX33" i="30"/>
  <c r="AW33" i="30"/>
  <c r="AV33" i="30"/>
  <c r="AU33" i="30"/>
  <c r="AT33" i="30"/>
  <c r="AS33" i="30"/>
  <c r="AR33" i="30"/>
  <c r="AQ33" i="30"/>
  <c r="AP33" i="30"/>
  <c r="AO33" i="30"/>
  <c r="AN33" i="30"/>
  <c r="AJ33" i="30"/>
  <c r="AI33" i="30"/>
  <c r="AH33" i="30"/>
  <c r="AG33" i="30"/>
  <c r="AF33" i="30"/>
  <c r="AE33" i="30"/>
  <c r="AD33" i="30"/>
  <c r="AC33" i="30"/>
  <c r="AB33" i="30"/>
  <c r="AA33" i="30"/>
  <c r="Z33" i="30"/>
  <c r="Y33" i="30"/>
  <c r="X33" i="30"/>
  <c r="W33" i="30"/>
  <c r="V33" i="30"/>
  <c r="U33" i="30"/>
  <c r="T33" i="30"/>
  <c r="S33" i="30"/>
  <c r="R33" i="30"/>
  <c r="Q33" i="30"/>
  <c r="P33" i="30"/>
  <c r="O33" i="30"/>
  <c r="K33" i="30"/>
  <c r="J33" i="30"/>
  <c r="I33" i="30"/>
  <c r="H33" i="30"/>
  <c r="G33" i="30"/>
  <c r="F33" i="30"/>
  <c r="E33" i="30"/>
  <c r="D33" i="30"/>
  <c r="AY32" i="19"/>
  <c r="AY32" i="30"/>
  <c r="AX32" i="19"/>
  <c r="AX32" i="30"/>
  <c r="AW32" i="30"/>
  <c r="AV32" i="30"/>
  <c r="AU32" i="30"/>
  <c r="AT32" i="30"/>
  <c r="AS32" i="30"/>
  <c r="AR32" i="30"/>
  <c r="AQ32" i="30"/>
  <c r="AP32" i="30"/>
  <c r="AO32" i="30"/>
  <c r="AN32" i="30"/>
  <c r="AJ32" i="30"/>
  <c r="AI32" i="30"/>
  <c r="AH32" i="30"/>
  <c r="AG32" i="30"/>
  <c r="AF32" i="30"/>
  <c r="AE32" i="30"/>
  <c r="AD32" i="30"/>
  <c r="AC32" i="30"/>
  <c r="AB32" i="30"/>
  <c r="AA32" i="30"/>
  <c r="Z32" i="30"/>
  <c r="Y32" i="30"/>
  <c r="X32" i="30"/>
  <c r="W32" i="30"/>
  <c r="V32" i="30"/>
  <c r="U32" i="30"/>
  <c r="T32" i="30"/>
  <c r="S32" i="30"/>
  <c r="R32" i="30"/>
  <c r="Q32" i="30"/>
  <c r="P32" i="30"/>
  <c r="O32" i="30"/>
  <c r="K32" i="30"/>
  <c r="J32" i="30"/>
  <c r="I32" i="30"/>
  <c r="H32" i="30"/>
  <c r="G32" i="30"/>
  <c r="F32" i="30"/>
  <c r="E32" i="30"/>
  <c r="D32" i="30"/>
  <c r="AY31" i="19"/>
  <c r="AY31" i="30"/>
  <c r="AX31" i="19"/>
  <c r="AX31" i="30"/>
  <c r="AW31" i="30"/>
  <c r="AV31" i="30"/>
  <c r="AU31" i="30"/>
  <c r="AT31" i="30"/>
  <c r="AS31" i="30"/>
  <c r="AR31" i="30"/>
  <c r="AQ31" i="30"/>
  <c r="AP31" i="30"/>
  <c r="AO31" i="30"/>
  <c r="AN31" i="30"/>
  <c r="AJ31" i="30"/>
  <c r="AI31" i="30"/>
  <c r="AH31" i="30"/>
  <c r="AG31" i="30"/>
  <c r="AF31" i="30"/>
  <c r="AE31" i="30"/>
  <c r="AD31" i="30"/>
  <c r="AC31" i="30"/>
  <c r="AB31" i="30"/>
  <c r="AA31" i="30"/>
  <c r="Z31" i="30"/>
  <c r="Y31" i="30"/>
  <c r="X31" i="30"/>
  <c r="W31" i="30"/>
  <c r="V31" i="30"/>
  <c r="U31" i="30"/>
  <c r="T31" i="30"/>
  <c r="S31" i="30"/>
  <c r="R31" i="30"/>
  <c r="Q31" i="30"/>
  <c r="P31" i="30"/>
  <c r="O31" i="30"/>
  <c r="K31" i="30"/>
  <c r="J31" i="30"/>
  <c r="I31" i="30"/>
  <c r="H31" i="30"/>
  <c r="G31" i="30"/>
  <c r="F31" i="30"/>
  <c r="E31" i="30"/>
  <c r="D31" i="30"/>
  <c r="AY30" i="19"/>
  <c r="AY30" i="30"/>
  <c r="AX30" i="19"/>
  <c r="AX30" i="30"/>
  <c r="AW30" i="30"/>
  <c r="AV30" i="30"/>
  <c r="AU30" i="30"/>
  <c r="AT30" i="30"/>
  <c r="AS30" i="30"/>
  <c r="AR30" i="30"/>
  <c r="AQ30" i="30"/>
  <c r="AP30" i="30"/>
  <c r="AO30" i="30"/>
  <c r="AN30" i="30"/>
  <c r="AJ30" i="30"/>
  <c r="AI30" i="30"/>
  <c r="AH30" i="30"/>
  <c r="AG30" i="30"/>
  <c r="AF30" i="30"/>
  <c r="AE30" i="30"/>
  <c r="AD30" i="30"/>
  <c r="AC30" i="30"/>
  <c r="AB30" i="30"/>
  <c r="AA30" i="30"/>
  <c r="Z30" i="30"/>
  <c r="Y30" i="30"/>
  <c r="X30" i="30"/>
  <c r="W30" i="30"/>
  <c r="V30" i="30"/>
  <c r="U30" i="30"/>
  <c r="T30" i="30"/>
  <c r="S30" i="30"/>
  <c r="R30" i="30"/>
  <c r="Q30" i="30"/>
  <c r="P30" i="30"/>
  <c r="O30" i="30"/>
  <c r="K30" i="30"/>
  <c r="J30" i="30"/>
  <c r="I30" i="30"/>
  <c r="H30" i="30"/>
  <c r="G30" i="30"/>
  <c r="F30" i="30"/>
  <c r="E30" i="30"/>
  <c r="D30" i="30"/>
  <c r="AY29" i="19"/>
  <c r="AY29" i="30"/>
  <c r="AX29" i="19"/>
  <c r="AX29" i="30"/>
  <c r="AW29" i="30"/>
  <c r="AV29" i="30"/>
  <c r="AU29" i="30"/>
  <c r="AT29" i="30"/>
  <c r="AS29" i="30"/>
  <c r="AR29" i="30"/>
  <c r="AQ29" i="30"/>
  <c r="AP29" i="30"/>
  <c r="AO29" i="30"/>
  <c r="AN29" i="30"/>
  <c r="AJ29" i="30"/>
  <c r="AI29" i="30"/>
  <c r="AH29" i="30"/>
  <c r="AG29" i="30"/>
  <c r="AF29" i="30"/>
  <c r="AE29" i="30"/>
  <c r="AD29" i="30"/>
  <c r="AC29" i="30"/>
  <c r="AB29" i="30"/>
  <c r="AA29" i="30"/>
  <c r="Z29" i="30"/>
  <c r="Y29" i="30"/>
  <c r="X29" i="30"/>
  <c r="W29" i="30"/>
  <c r="V29" i="30"/>
  <c r="U29" i="30"/>
  <c r="T29" i="30"/>
  <c r="S29" i="30"/>
  <c r="R29" i="30"/>
  <c r="Q29" i="30"/>
  <c r="P29" i="30"/>
  <c r="O29" i="30"/>
  <c r="K29" i="30"/>
  <c r="J29" i="30"/>
  <c r="I29" i="30"/>
  <c r="H29" i="30"/>
  <c r="G29" i="30"/>
  <c r="F29" i="30"/>
  <c r="E29" i="30"/>
  <c r="D29" i="30"/>
  <c r="AY28" i="19"/>
  <c r="AY28" i="30"/>
  <c r="AX28" i="19"/>
  <c r="AX28" i="30"/>
  <c r="AW28" i="30"/>
  <c r="AV28" i="30"/>
  <c r="AU28" i="30"/>
  <c r="AT28" i="30"/>
  <c r="AS28" i="30"/>
  <c r="AR28" i="30"/>
  <c r="AQ28" i="30"/>
  <c r="AP28" i="30"/>
  <c r="AO28" i="30"/>
  <c r="AN28" i="30"/>
  <c r="AJ28" i="30"/>
  <c r="AI28" i="30"/>
  <c r="AH28" i="30"/>
  <c r="AG28" i="30"/>
  <c r="AF28" i="30"/>
  <c r="AE28" i="30"/>
  <c r="AD28" i="30"/>
  <c r="AC28" i="30"/>
  <c r="AB28" i="30"/>
  <c r="AA28" i="30"/>
  <c r="Z28" i="30"/>
  <c r="Y28" i="30"/>
  <c r="X28" i="30"/>
  <c r="W28" i="30"/>
  <c r="V28" i="30"/>
  <c r="U28" i="30"/>
  <c r="T28" i="30"/>
  <c r="S28" i="30"/>
  <c r="R28" i="30"/>
  <c r="Q28" i="30"/>
  <c r="P28" i="30"/>
  <c r="O28" i="30"/>
  <c r="K28" i="30"/>
  <c r="J28" i="30"/>
  <c r="I28" i="30"/>
  <c r="H28" i="30"/>
  <c r="G28" i="30"/>
  <c r="F28" i="30"/>
  <c r="E28" i="30"/>
  <c r="D28" i="30"/>
  <c r="AY27" i="19"/>
  <c r="AY27" i="30"/>
  <c r="AX27" i="19"/>
  <c r="AX27" i="30"/>
  <c r="AW27" i="30"/>
  <c r="AV27" i="30"/>
  <c r="AU27" i="30"/>
  <c r="AT27" i="30"/>
  <c r="AS27" i="30"/>
  <c r="AR27" i="30"/>
  <c r="AQ27" i="30"/>
  <c r="AP27" i="30"/>
  <c r="AO27" i="30"/>
  <c r="AN27" i="30"/>
  <c r="AJ27" i="30"/>
  <c r="AI27" i="30"/>
  <c r="AH27" i="30"/>
  <c r="AG27" i="30"/>
  <c r="AF27" i="30"/>
  <c r="AE27" i="30"/>
  <c r="AD27" i="30"/>
  <c r="AC27" i="30"/>
  <c r="K27" i="30"/>
  <c r="J27" i="30"/>
  <c r="I27" i="30"/>
  <c r="H27" i="30"/>
  <c r="G27" i="30"/>
  <c r="F27" i="30"/>
  <c r="E27" i="30"/>
  <c r="D27" i="30"/>
  <c r="AY25" i="19"/>
  <c r="AY25" i="30"/>
  <c r="AX25" i="19"/>
  <c r="AX25" i="30"/>
  <c r="AW25" i="30"/>
  <c r="AV25" i="30"/>
  <c r="AU25" i="30"/>
  <c r="AT25" i="30"/>
  <c r="AS25" i="30"/>
  <c r="AR25" i="30"/>
  <c r="AQ25" i="30"/>
  <c r="AP25" i="30"/>
  <c r="AO25" i="30"/>
  <c r="AN25" i="30"/>
  <c r="AJ25" i="30"/>
  <c r="AI25" i="30"/>
  <c r="AH25" i="30"/>
  <c r="AG25" i="30"/>
  <c r="AF25" i="30"/>
  <c r="AE25" i="30"/>
  <c r="AD25" i="30"/>
  <c r="AC25" i="30"/>
  <c r="AB25" i="30"/>
  <c r="AA25" i="30"/>
  <c r="Z25" i="30"/>
  <c r="Y25" i="30"/>
  <c r="X25" i="30"/>
  <c r="W25" i="30"/>
  <c r="V25" i="30"/>
  <c r="U25" i="30"/>
  <c r="T25" i="30"/>
  <c r="S25" i="30"/>
  <c r="R25" i="30"/>
  <c r="Q25" i="30"/>
  <c r="P25" i="30"/>
  <c r="O25" i="30"/>
  <c r="K25" i="30"/>
  <c r="J25" i="30"/>
  <c r="I25" i="30"/>
  <c r="H25" i="30"/>
  <c r="G25" i="30"/>
  <c r="F25" i="30"/>
  <c r="E25" i="30"/>
  <c r="D25" i="30"/>
  <c r="AY23" i="19"/>
  <c r="AY23" i="30"/>
  <c r="AX23" i="19"/>
  <c r="AX23" i="30"/>
  <c r="AW23" i="30"/>
  <c r="AV23" i="30"/>
  <c r="AU23" i="30"/>
  <c r="AT23" i="30"/>
  <c r="AS23" i="30"/>
  <c r="AR23" i="30"/>
  <c r="AQ23" i="30"/>
  <c r="AP23" i="30"/>
  <c r="AO23" i="30"/>
  <c r="AN23" i="30"/>
  <c r="AJ23" i="30"/>
  <c r="AI23" i="30"/>
  <c r="AH23" i="30"/>
  <c r="AG23" i="30"/>
  <c r="AF23" i="30"/>
  <c r="AE23" i="30"/>
  <c r="AD23" i="30"/>
  <c r="AC23" i="30"/>
  <c r="AB23" i="30"/>
  <c r="AA23" i="30"/>
  <c r="Z23" i="30"/>
  <c r="Y23" i="30"/>
  <c r="X23" i="30"/>
  <c r="W23" i="30"/>
  <c r="V23" i="30"/>
  <c r="U23" i="30"/>
  <c r="T23" i="30"/>
  <c r="S23" i="30"/>
  <c r="R23" i="30"/>
  <c r="Q23" i="30"/>
  <c r="P23" i="30"/>
  <c r="O23" i="30"/>
  <c r="K23" i="30"/>
  <c r="J23" i="30"/>
  <c r="I23" i="30"/>
  <c r="H23" i="30"/>
  <c r="G23" i="30"/>
  <c r="F23" i="30"/>
  <c r="E23" i="30"/>
  <c r="D23" i="30"/>
  <c r="AY22" i="19"/>
  <c r="AY22" i="30"/>
  <c r="AX22" i="19"/>
  <c r="AX22" i="30"/>
  <c r="AW22" i="30"/>
  <c r="AV22" i="30"/>
  <c r="AU22" i="30"/>
  <c r="AT22" i="30"/>
  <c r="AS22" i="30"/>
  <c r="AR22" i="30"/>
  <c r="AQ22" i="30"/>
  <c r="AP22" i="30"/>
  <c r="AO22" i="30"/>
  <c r="AN22" i="30"/>
  <c r="AJ22" i="30"/>
  <c r="AI22" i="30"/>
  <c r="AH22" i="30"/>
  <c r="AG22" i="30"/>
  <c r="AF22" i="30"/>
  <c r="AE22" i="30"/>
  <c r="AD22" i="30"/>
  <c r="AC22" i="30"/>
  <c r="AB22" i="30"/>
  <c r="AA22" i="30"/>
  <c r="Z22" i="30"/>
  <c r="Y22" i="30"/>
  <c r="X22" i="30"/>
  <c r="W22" i="30"/>
  <c r="V22" i="30"/>
  <c r="U22" i="30"/>
  <c r="T22" i="30"/>
  <c r="S22" i="30"/>
  <c r="R22" i="30"/>
  <c r="Q22" i="30"/>
  <c r="P22" i="30"/>
  <c r="O22" i="30"/>
  <c r="K22" i="30"/>
  <c r="J22" i="30"/>
  <c r="I22" i="30"/>
  <c r="H22" i="30"/>
  <c r="G22" i="30"/>
  <c r="F22" i="30"/>
  <c r="E22" i="30"/>
  <c r="D22" i="30"/>
  <c r="AY21" i="19"/>
  <c r="AY21" i="30"/>
  <c r="AX21" i="19"/>
  <c r="AX21" i="30"/>
  <c r="AW21" i="30"/>
  <c r="AV21" i="30"/>
  <c r="AU21" i="30"/>
  <c r="AT21" i="30"/>
  <c r="AS21" i="30"/>
  <c r="AR21" i="30"/>
  <c r="AQ21" i="30"/>
  <c r="AP21" i="30"/>
  <c r="AO21" i="30"/>
  <c r="AN21" i="30"/>
  <c r="AJ21" i="30"/>
  <c r="AI21" i="30"/>
  <c r="AH21" i="30"/>
  <c r="AG21" i="30"/>
  <c r="AF21" i="30"/>
  <c r="AE21" i="30"/>
  <c r="AD21" i="30"/>
  <c r="AC21" i="30"/>
  <c r="AB21" i="30"/>
  <c r="AA21" i="30"/>
  <c r="Z21" i="30"/>
  <c r="Y21" i="30"/>
  <c r="X21" i="30"/>
  <c r="W21" i="30"/>
  <c r="V21" i="30"/>
  <c r="U21" i="30"/>
  <c r="T21" i="30"/>
  <c r="S21" i="30"/>
  <c r="R21" i="30"/>
  <c r="Q21" i="30"/>
  <c r="P21" i="30"/>
  <c r="O21" i="30"/>
  <c r="K21" i="30"/>
  <c r="J21" i="30"/>
  <c r="I21" i="30"/>
  <c r="H21" i="30"/>
  <c r="G21" i="30"/>
  <c r="F21" i="30"/>
  <c r="E21" i="30"/>
  <c r="D21" i="30"/>
  <c r="AY18" i="30"/>
  <c r="AX18" i="30"/>
  <c r="AW18" i="30"/>
  <c r="AV18" i="30"/>
  <c r="AU18" i="30"/>
  <c r="AT18" i="30"/>
  <c r="AS18" i="30"/>
  <c r="AR18" i="30"/>
  <c r="AQ18" i="30"/>
  <c r="AP18" i="30"/>
  <c r="AO18" i="30"/>
  <c r="AN18" i="30"/>
  <c r="AJ18" i="30"/>
  <c r="AI18" i="30"/>
  <c r="AH18" i="30"/>
  <c r="AG18" i="30"/>
  <c r="AF18" i="30"/>
  <c r="AE18" i="30"/>
  <c r="AD18" i="30"/>
  <c r="AC18" i="30"/>
  <c r="K18" i="30"/>
  <c r="J18" i="30"/>
  <c r="I18" i="30"/>
  <c r="H18" i="30"/>
  <c r="G18" i="30"/>
  <c r="F18" i="30"/>
  <c r="E18" i="30"/>
  <c r="D18" i="30"/>
  <c r="AY16" i="19"/>
  <c r="AY16" i="30"/>
  <c r="AX16" i="19"/>
  <c r="AX16" i="30"/>
  <c r="AW16" i="30"/>
  <c r="AV16" i="30"/>
  <c r="AU16" i="30"/>
  <c r="AT16" i="30"/>
  <c r="AS16" i="30"/>
  <c r="AR16" i="30"/>
  <c r="AQ16" i="30"/>
  <c r="AP16" i="30"/>
  <c r="AO16" i="30"/>
  <c r="AN16" i="30"/>
  <c r="AJ16" i="30"/>
  <c r="AI16" i="30"/>
  <c r="AH16" i="30"/>
  <c r="AG16" i="30"/>
  <c r="AF16" i="30"/>
  <c r="AE16" i="30"/>
  <c r="AD16" i="30"/>
  <c r="AC16" i="30"/>
  <c r="AB16" i="30"/>
  <c r="AA16" i="30"/>
  <c r="Z16" i="30"/>
  <c r="Y16" i="30"/>
  <c r="X16" i="30"/>
  <c r="W16" i="30"/>
  <c r="V16" i="30"/>
  <c r="U16" i="30"/>
  <c r="T16" i="30"/>
  <c r="S16" i="30"/>
  <c r="R16" i="30"/>
  <c r="Q16" i="30"/>
  <c r="P16" i="30"/>
  <c r="O16" i="30"/>
  <c r="K16" i="30"/>
  <c r="J16" i="30"/>
  <c r="I16" i="30"/>
  <c r="H16" i="30"/>
  <c r="G16" i="30"/>
  <c r="F16" i="30"/>
  <c r="E16" i="30"/>
  <c r="D16" i="30"/>
  <c r="AY15" i="19"/>
  <c r="AY15" i="30"/>
  <c r="AX15" i="19"/>
  <c r="AX15" i="30"/>
  <c r="AW15" i="30"/>
  <c r="AV15" i="30"/>
  <c r="AU15" i="30"/>
  <c r="AT15" i="30"/>
  <c r="AS15" i="30"/>
  <c r="AR15" i="30"/>
  <c r="AQ15" i="30"/>
  <c r="AP15" i="30"/>
  <c r="AO15" i="30"/>
  <c r="AN15" i="30"/>
  <c r="AJ15" i="30"/>
  <c r="AI15" i="30"/>
  <c r="AH15" i="30"/>
  <c r="AG15" i="30"/>
  <c r="AF15" i="30"/>
  <c r="AE15" i="30"/>
  <c r="AD15" i="30"/>
  <c r="AC15" i="30"/>
  <c r="AB15" i="30"/>
  <c r="AA15" i="30"/>
  <c r="Z15" i="30"/>
  <c r="Y15" i="30"/>
  <c r="X15" i="30"/>
  <c r="W15" i="30"/>
  <c r="V15" i="30"/>
  <c r="U15" i="30"/>
  <c r="T15" i="30"/>
  <c r="S15" i="30"/>
  <c r="R15" i="30"/>
  <c r="Q15" i="30"/>
  <c r="P15" i="30"/>
  <c r="O15" i="30"/>
  <c r="K15" i="30"/>
  <c r="J15" i="30"/>
  <c r="I15" i="30"/>
  <c r="H15" i="30"/>
  <c r="G15" i="30"/>
  <c r="F15" i="30"/>
  <c r="E15" i="30"/>
  <c r="D15" i="30"/>
  <c r="AY14" i="19"/>
  <c r="AY14" i="30"/>
  <c r="AX14" i="19"/>
  <c r="AX14" i="30"/>
  <c r="AW14" i="30"/>
  <c r="AV14" i="30"/>
  <c r="AU14" i="30"/>
  <c r="AT14" i="30"/>
  <c r="AS14" i="30"/>
  <c r="AR14" i="30"/>
  <c r="AQ14" i="30"/>
  <c r="AP14" i="30"/>
  <c r="AO14" i="30"/>
  <c r="AN14" i="30"/>
  <c r="AJ14" i="30"/>
  <c r="AI14" i="30"/>
  <c r="AH14" i="30"/>
  <c r="AG14" i="30"/>
  <c r="AF14" i="30"/>
  <c r="AE14" i="30"/>
  <c r="AD14" i="30"/>
  <c r="AC14" i="30"/>
  <c r="AB14" i="30"/>
  <c r="AA14" i="30"/>
  <c r="Z14" i="30"/>
  <c r="Y14" i="30"/>
  <c r="X14" i="30"/>
  <c r="W14" i="30"/>
  <c r="V14" i="30"/>
  <c r="U14" i="30"/>
  <c r="T14" i="30"/>
  <c r="S14" i="30"/>
  <c r="R14" i="30"/>
  <c r="Q14" i="30"/>
  <c r="P14" i="30"/>
  <c r="O14" i="30"/>
  <c r="K14" i="30"/>
  <c r="J14" i="30"/>
  <c r="I14" i="30"/>
  <c r="H14" i="30"/>
  <c r="G14" i="30"/>
  <c r="F14" i="30"/>
  <c r="E14" i="30"/>
  <c r="D14" i="30"/>
  <c r="AY13" i="19"/>
  <c r="AY13" i="30"/>
  <c r="AX13" i="19"/>
  <c r="AX13" i="30"/>
  <c r="AW13" i="30"/>
  <c r="AV13" i="30"/>
  <c r="AU13" i="30"/>
  <c r="AT13" i="30"/>
  <c r="AS13" i="30"/>
  <c r="AR13" i="30"/>
  <c r="AQ13" i="30"/>
  <c r="AP13" i="30"/>
  <c r="AO13" i="30"/>
  <c r="AN13" i="30"/>
  <c r="AJ13" i="30"/>
  <c r="AI13" i="30"/>
  <c r="AH13" i="30"/>
  <c r="AG13" i="30"/>
  <c r="AF13" i="30"/>
  <c r="AE13" i="30"/>
  <c r="AD13" i="30"/>
  <c r="AC13" i="30"/>
  <c r="K13" i="30"/>
  <c r="J13" i="30"/>
  <c r="I13" i="30"/>
  <c r="H13" i="30"/>
  <c r="G13" i="30"/>
  <c r="F13" i="30"/>
  <c r="E13" i="30"/>
  <c r="D13" i="30"/>
  <c r="AY11" i="19"/>
  <c r="AY11" i="30"/>
  <c r="AX11" i="19"/>
  <c r="AX11" i="30"/>
  <c r="AW11" i="30"/>
  <c r="AV11" i="30"/>
  <c r="AU11" i="30"/>
  <c r="AT11" i="30"/>
  <c r="AS11" i="30"/>
  <c r="AR11" i="30"/>
  <c r="AQ11" i="30"/>
  <c r="AP11" i="30"/>
  <c r="AO11" i="30"/>
  <c r="AN11" i="30"/>
  <c r="AJ11" i="30"/>
  <c r="AI11" i="30"/>
  <c r="AH11" i="30"/>
  <c r="AG11" i="30"/>
  <c r="AF11" i="30"/>
  <c r="AE11" i="30"/>
  <c r="AD11" i="30"/>
  <c r="AC11" i="30"/>
  <c r="K11" i="30"/>
  <c r="J11" i="30"/>
  <c r="I11" i="30"/>
  <c r="H11" i="30"/>
  <c r="G11" i="30"/>
  <c r="F11" i="30"/>
  <c r="E11" i="30"/>
  <c r="D11" i="30"/>
  <c r="AY10" i="19"/>
  <c r="AY10" i="30"/>
  <c r="AX10" i="19"/>
  <c r="AX10" i="30"/>
  <c r="AW10" i="30"/>
  <c r="AV10" i="30"/>
  <c r="AU10" i="30"/>
  <c r="AT10" i="30"/>
  <c r="AS10" i="30"/>
  <c r="AR10" i="30"/>
  <c r="AQ10" i="30"/>
  <c r="AP10" i="30"/>
  <c r="AO10" i="30"/>
  <c r="AN10" i="30"/>
  <c r="AJ10" i="30"/>
  <c r="AI10" i="30"/>
  <c r="AH10" i="30"/>
  <c r="AG10" i="30"/>
  <c r="AF10" i="30"/>
  <c r="AE10" i="30"/>
  <c r="AD10" i="30"/>
  <c r="AC10" i="30"/>
  <c r="AB10" i="30"/>
  <c r="AA10" i="30"/>
  <c r="Z10" i="30"/>
  <c r="Y10" i="30"/>
  <c r="X10" i="30"/>
  <c r="W10" i="30"/>
  <c r="V10" i="30"/>
  <c r="U10" i="30"/>
  <c r="T10" i="30"/>
  <c r="S10" i="30"/>
  <c r="R10" i="30"/>
  <c r="Q10" i="30"/>
  <c r="P10" i="30"/>
  <c r="O10" i="30"/>
  <c r="K10" i="30"/>
  <c r="J10" i="30"/>
  <c r="I10" i="30"/>
  <c r="H10" i="30"/>
  <c r="G10" i="30"/>
  <c r="F10" i="30"/>
  <c r="E10" i="30"/>
  <c r="D10" i="30"/>
  <c r="AY9" i="19"/>
  <c r="AY9" i="30"/>
  <c r="AX9" i="19"/>
  <c r="AX9" i="30"/>
  <c r="AW9" i="30"/>
  <c r="AV9" i="30"/>
  <c r="AU9" i="30"/>
  <c r="AT9" i="30"/>
  <c r="AS9" i="30"/>
  <c r="AR9" i="30"/>
  <c r="AQ9" i="30"/>
  <c r="AP9" i="30"/>
  <c r="AO9" i="30"/>
  <c r="AN9" i="30"/>
  <c r="AJ9" i="30"/>
  <c r="AI9" i="30"/>
  <c r="AH9" i="30"/>
  <c r="AG9" i="30"/>
  <c r="AF9" i="30"/>
  <c r="AE9" i="30"/>
  <c r="AD9" i="30"/>
  <c r="AC9" i="30"/>
  <c r="AB9" i="30"/>
  <c r="AA9" i="30"/>
  <c r="Z9" i="30"/>
  <c r="Y9" i="30"/>
  <c r="X9" i="30"/>
  <c r="W9" i="30"/>
  <c r="V9" i="30"/>
  <c r="U9" i="30"/>
  <c r="T9" i="30"/>
  <c r="S9" i="30"/>
  <c r="R9" i="30"/>
  <c r="Q9" i="30"/>
  <c r="P9" i="30"/>
  <c r="O9" i="30"/>
  <c r="K9" i="30"/>
  <c r="J9" i="30"/>
  <c r="I9" i="30"/>
  <c r="H9" i="30"/>
  <c r="G9" i="30"/>
  <c r="F9" i="30"/>
  <c r="E9" i="30"/>
  <c r="D9" i="30"/>
  <c r="AY8" i="19"/>
  <c r="AY8" i="30"/>
  <c r="AX8" i="19"/>
  <c r="AX8" i="30"/>
  <c r="AW8" i="30"/>
  <c r="AV8" i="30"/>
  <c r="AU8" i="30"/>
  <c r="AT8" i="30"/>
  <c r="AS8" i="30"/>
  <c r="AR8" i="30"/>
  <c r="AQ8" i="30"/>
  <c r="AP8" i="30"/>
  <c r="AO8" i="30"/>
  <c r="AN8" i="30"/>
  <c r="AJ8" i="30"/>
  <c r="AI8" i="30"/>
  <c r="AH8" i="30"/>
  <c r="AG8" i="30"/>
  <c r="AF8" i="30"/>
  <c r="AE8" i="30"/>
  <c r="AD8" i="30"/>
  <c r="AC8" i="30"/>
  <c r="AB8" i="30"/>
  <c r="AA8" i="30"/>
  <c r="Z8" i="30"/>
  <c r="Y8" i="30"/>
  <c r="X8" i="30"/>
  <c r="W8" i="30"/>
  <c r="V8" i="30"/>
  <c r="U8" i="30"/>
  <c r="T8" i="30"/>
  <c r="S8" i="30"/>
  <c r="R8" i="30"/>
  <c r="Q8" i="30"/>
  <c r="P8" i="30"/>
  <c r="O8" i="30"/>
  <c r="K8" i="30"/>
  <c r="J8" i="30"/>
  <c r="I8" i="30"/>
  <c r="H8" i="30"/>
  <c r="G8" i="30"/>
  <c r="F8" i="30"/>
  <c r="E8" i="30"/>
  <c r="D8" i="30"/>
  <c r="AY7" i="19"/>
  <c r="AY7" i="30"/>
  <c r="AX7" i="19"/>
  <c r="AX7" i="30"/>
  <c r="AW7" i="30"/>
  <c r="AV7" i="30"/>
  <c r="AU7" i="30"/>
  <c r="AT7" i="30"/>
  <c r="AS7" i="30"/>
  <c r="AR7" i="30"/>
  <c r="AQ7" i="30"/>
  <c r="AP7" i="30"/>
  <c r="AO7" i="30"/>
  <c r="AN7" i="30"/>
  <c r="AJ7" i="30"/>
  <c r="AI7" i="30"/>
  <c r="AH7" i="30"/>
  <c r="AG7" i="30"/>
  <c r="AF7" i="30"/>
  <c r="AE7" i="30"/>
  <c r="AD7" i="30"/>
  <c r="AC7" i="30"/>
  <c r="AB7" i="30"/>
  <c r="AA7" i="30"/>
  <c r="Z7" i="30"/>
  <c r="Y7" i="30"/>
  <c r="X7" i="30"/>
  <c r="W7" i="30"/>
  <c r="V7" i="30"/>
  <c r="U7" i="30"/>
  <c r="T7" i="30"/>
  <c r="S7" i="30"/>
  <c r="R7" i="30"/>
  <c r="Q7" i="30"/>
  <c r="P7" i="30"/>
  <c r="O7" i="30"/>
  <c r="K7" i="30"/>
  <c r="J7" i="30"/>
  <c r="I7" i="30"/>
  <c r="H7" i="30"/>
  <c r="G7" i="30"/>
  <c r="F7" i="30"/>
  <c r="E7" i="30"/>
  <c r="D7" i="30"/>
  <c r="AY6" i="19"/>
  <c r="AY6" i="30"/>
  <c r="AX6" i="19"/>
  <c r="AX6" i="30"/>
  <c r="AW6" i="30"/>
  <c r="AV6" i="30"/>
  <c r="AU6" i="30"/>
  <c r="AT6" i="30"/>
  <c r="AS6" i="30"/>
  <c r="AR6" i="30"/>
  <c r="AQ6" i="30"/>
  <c r="AP6" i="30"/>
  <c r="AO6" i="30"/>
  <c r="AN6" i="30"/>
  <c r="AJ6" i="30"/>
  <c r="AI6" i="30"/>
  <c r="AH6" i="30"/>
  <c r="AG6" i="30"/>
  <c r="AF6" i="30"/>
  <c r="AE6" i="30"/>
  <c r="AD6" i="30"/>
  <c r="AC6" i="30"/>
  <c r="AB6" i="30"/>
  <c r="AA6" i="30"/>
  <c r="Z6" i="30"/>
  <c r="Y6" i="30"/>
  <c r="X6" i="30"/>
  <c r="W6" i="30"/>
  <c r="V6" i="30"/>
  <c r="U6" i="30"/>
  <c r="T6" i="30"/>
  <c r="S6" i="30"/>
  <c r="R6" i="30"/>
  <c r="Q6" i="30"/>
  <c r="P6" i="30"/>
  <c r="O6" i="30"/>
  <c r="K6" i="30"/>
  <c r="J6" i="30"/>
  <c r="I6" i="30"/>
  <c r="H6" i="30"/>
  <c r="G6" i="30"/>
  <c r="F6" i="30"/>
  <c r="E6" i="30"/>
  <c r="D6" i="30"/>
  <c r="AY5" i="19"/>
  <c r="AY5" i="30"/>
  <c r="AX5" i="19"/>
  <c r="AX5" i="30"/>
  <c r="AW5" i="30"/>
  <c r="AV5" i="30"/>
  <c r="AU5" i="30"/>
  <c r="AT5" i="30"/>
  <c r="AS5" i="30"/>
  <c r="AR5" i="30"/>
  <c r="AQ5" i="30"/>
  <c r="AP5" i="30"/>
  <c r="AO5" i="30"/>
  <c r="AN5" i="30"/>
  <c r="AJ5" i="30"/>
  <c r="AI5" i="30"/>
  <c r="AH5" i="30"/>
  <c r="AG5" i="30"/>
  <c r="AF5" i="30"/>
  <c r="AE5" i="30"/>
  <c r="AD5" i="30"/>
  <c r="AC5" i="30"/>
  <c r="AB5" i="30"/>
  <c r="AA5" i="30"/>
  <c r="Z5" i="30"/>
  <c r="Y5" i="30"/>
  <c r="X5" i="30"/>
  <c r="W5" i="30"/>
  <c r="V5" i="30"/>
  <c r="U5" i="30"/>
  <c r="T5" i="30"/>
  <c r="S5" i="30"/>
  <c r="R5" i="30"/>
  <c r="Q5" i="30"/>
  <c r="P5" i="30"/>
  <c r="O5" i="30"/>
  <c r="K5" i="30"/>
  <c r="J5" i="30"/>
  <c r="I5" i="30"/>
  <c r="H5" i="30"/>
  <c r="G5" i="30"/>
  <c r="F5" i="30"/>
  <c r="E5" i="30"/>
  <c r="D5" i="30"/>
  <c r="AY4" i="19"/>
  <c r="AY4" i="30"/>
  <c r="AX4" i="19"/>
  <c r="AX4" i="30"/>
  <c r="AW4" i="30"/>
  <c r="AV4" i="30"/>
  <c r="AU4" i="30"/>
  <c r="AT4" i="30"/>
  <c r="AS4" i="30"/>
  <c r="AR4" i="30"/>
  <c r="AQ4" i="30"/>
  <c r="AP4" i="30"/>
  <c r="AO4" i="30"/>
  <c r="AN4" i="30"/>
  <c r="AJ4" i="30"/>
  <c r="AI4" i="30"/>
  <c r="AH4" i="30"/>
  <c r="AG4" i="30"/>
  <c r="AF4" i="30"/>
  <c r="AE4" i="30"/>
  <c r="AD4" i="30"/>
  <c r="AC4" i="30"/>
  <c r="K4" i="30"/>
  <c r="J4" i="30"/>
  <c r="I4" i="30"/>
  <c r="H4" i="30"/>
  <c r="G4" i="30"/>
  <c r="F4" i="30"/>
  <c r="E4" i="30"/>
  <c r="D4" i="30"/>
  <c r="AK4" i="32"/>
  <c r="AM4" i="32"/>
  <c r="AK13" i="32"/>
  <c r="AK13" i="33"/>
  <c r="AK35" i="32"/>
  <c r="AK27" i="32"/>
  <c r="AL27" i="32"/>
  <c r="AK21" i="32"/>
  <c r="AM21" i="32"/>
  <c r="AE4" i="32"/>
  <c r="AE11" i="32"/>
  <c r="AE13" i="32"/>
  <c r="AE13" i="33"/>
  <c r="AE21" i="32"/>
  <c r="AE21" i="33"/>
  <c r="AE27" i="32"/>
  <c r="AE27" i="33"/>
  <c r="AE35" i="32"/>
  <c r="AF4" i="32"/>
  <c r="AF4" i="33"/>
  <c r="AF11" i="32"/>
  <c r="AF11" i="33"/>
  <c r="AF13" i="32"/>
  <c r="AX13" i="32"/>
  <c r="AX13" i="33"/>
  <c r="AF27" i="32"/>
  <c r="AF27" i="33"/>
  <c r="AF35" i="32"/>
  <c r="AC4" i="32"/>
  <c r="AC4" i="33"/>
  <c r="AC13" i="32"/>
  <c r="AC13" i="33"/>
  <c r="AC21" i="32"/>
  <c r="AC27" i="32"/>
  <c r="AC27" i="33"/>
  <c r="AC35" i="32"/>
  <c r="AD4" i="32"/>
  <c r="AD4" i="33"/>
  <c r="AD11" i="32"/>
  <c r="AD11" i="33"/>
  <c r="AD13" i="32"/>
  <c r="AD13" i="33"/>
  <c r="AD21" i="32"/>
  <c r="AD27" i="32"/>
  <c r="AD27" i="33"/>
  <c r="AD35" i="32"/>
  <c r="AA4" i="32"/>
  <c r="AA11" i="32"/>
  <c r="AA13" i="32"/>
  <c r="AV13" i="32"/>
  <c r="AV13" i="33"/>
  <c r="AA21" i="32"/>
  <c r="AA27" i="32"/>
  <c r="AA40" i="32"/>
  <c r="AA35" i="32"/>
  <c r="AB4" i="32"/>
  <c r="AB4" i="33"/>
  <c r="AB11" i="32"/>
  <c r="AB11" i="33"/>
  <c r="AB13" i="32"/>
  <c r="AB13" i="33"/>
  <c r="AB21" i="32"/>
  <c r="AB27" i="32"/>
  <c r="AB27" i="33"/>
  <c r="AB35" i="32"/>
  <c r="AB40" i="32"/>
  <c r="AB40" i="33"/>
  <c r="Y4" i="32"/>
  <c r="Y11" i="32"/>
  <c r="Y11" i="33"/>
  <c r="Y13" i="32"/>
  <c r="AU13" i="32"/>
  <c r="AU13" i="33"/>
  <c r="Y21" i="32"/>
  <c r="Y21" i="33"/>
  <c r="Y27" i="32"/>
  <c r="Y35" i="32"/>
  <c r="Y35" i="33"/>
  <c r="Z4" i="32"/>
  <c r="Z4" i="33"/>
  <c r="Z11" i="32"/>
  <c r="Z11" i="33"/>
  <c r="Z13" i="32"/>
  <c r="Z21" i="32"/>
  <c r="Z21" i="33"/>
  <c r="Z27" i="32"/>
  <c r="Z27" i="33"/>
  <c r="Z35" i="32"/>
  <c r="W4" i="32"/>
  <c r="W11" i="32"/>
  <c r="W11" i="33"/>
  <c r="W13" i="32"/>
  <c r="W13" i="33"/>
  <c r="W21" i="32"/>
  <c r="W27" i="32"/>
  <c r="W27" i="33"/>
  <c r="W35" i="32"/>
  <c r="X4" i="32"/>
  <c r="X11" i="32"/>
  <c r="X13" i="32"/>
  <c r="X21" i="32"/>
  <c r="X27" i="32"/>
  <c r="X27" i="33"/>
  <c r="X35" i="32"/>
  <c r="U4" i="32"/>
  <c r="U4" i="33"/>
  <c r="U11" i="32"/>
  <c r="U11" i="33"/>
  <c r="U13" i="32"/>
  <c r="U13" i="33"/>
  <c r="U21" i="32"/>
  <c r="U27" i="32"/>
  <c r="U27" i="33"/>
  <c r="U35" i="32"/>
  <c r="V4" i="32"/>
  <c r="V4" i="33"/>
  <c r="V13" i="32"/>
  <c r="V13" i="33"/>
  <c r="V21" i="32"/>
  <c r="V27" i="32"/>
  <c r="V27" i="33"/>
  <c r="V35" i="32"/>
  <c r="S4" i="32"/>
  <c r="S4" i="33"/>
  <c r="S11" i="32"/>
  <c r="S11" i="33"/>
  <c r="S13" i="32"/>
  <c r="AR13" i="32"/>
  <c r="AR13" i="33"/>
  <c r="S21" i="32"/>
  <c r="S27" i="32"/>
  <c r="S27" i="33"/>
  <c r="S35" i="32"/>
  <c r="T4" i="32"/>
  <c r="T4" i="33"/>
  <c r="T13" i="32"/>
  <c r="T13" i="33"/>
  <c r="T21" i="32"/>
  <c r="T27" i="32"/>
  <c r="T27" i="33"/>
  <c r="T35" i="32"/>
  <c r="Q4" i="32"/>
  <c r="Q11" i="32"/>
  <c r="Q13" i="32"/>
  <c r="Q13" i="33"/>
  <c r="Q21" i="32"/>
  <c r="Q27" i="32"/>
  <c r="Q35" i="32"/>
  <c r="Q35" i="33"/>
  <c r="R4" i="32"/>
  <c r="R11" i="32"/>
  <c r="R13" i="32"/>
  <c r="R13" i="33"/>
  <c r="R21" i="32"/>
  <c r="R21" i="33"/>
  <c r="R27" i="32"/>
  <c r="R40" i="32"/>
  <c r="R40" i="33"/>
  <c r="R35" i="32"/>
  <c r="AP5" i="33"/>
  <c r="AP6" i="33"/>
  <c r="AP7" i="33"/>
  <c r="AP8" i="33"/>
  <c r="AP9" i="33"/>
  <c r="AP10" i="33"/>
  <c r="AP13" i="32"/>
  <c r="AP13" i="33"/>
  <c r="AP22" i="33"/>
  <c r="AP23" i="33"/>
  <c r="AP25" i="32"/>
  <c r="AP25" i="33"/>
  <c r="AP26" i="33"/>
  <c r="AP28" i="33"/>
  <c r="AP29" i="33"/>
  <c r="AP30" i="33"/>
  <c r="AP31" i="33"/>
  <c r="AP32" i="33"/>
  <c r="AP33" i="33"/>
  <c r="AP36" i="33"/>
  <c r="AO38" i="33"/>
  <c r="AP35" i="32"/>
  <c r="AP35" i="33"/>
  <c r="AO5" i="33"/>
  <c r="AO6" i="33"/>
  <c r="AO7" i="33"/>
  <c r="AO9" i="33"/>
  <c r="AO10" i="33"/>
  <c r="AO14" i="33"/>
  <c r="AO15" i="33"/>
  <c r="AO22" i="33"/>
  <c r="AO23" i="33"/>
  <c r="AO25" i="32"/>
  <c r="AO25" i="33"/>
  <c r="AO26" i="33"/>
  <c r="AO28" i="33"/>
  <c r="AO29" i="33"/>
  <c r="AO30" i="33"/>
  <c r="AO31" i="33"/>
  <c r="AO32" i="33"/>
  <c r="AO37" i="33"/>
  <c r="BB38" i="32"/>
  <c r="AX38" i="33"/>
  <c r="BA38" i="33"/>
  <c r="AW38" i="33"/>
  <c r="AU38" i="33"/>
  <c r="AT38" i="33"/>
  <c r="AS38" i="33"/>
  <c r="AX37" i="33"/>
  <c r="AW37" i="33"/>
  <c r="AU37" i="33"/>
  <c r="AT37" i="33"/>
  <c r="AR37" i="33"/>
  <c r="AQ37" i="33"/>
  <c r="AX36" i="33"/>
  <c r="BA36" i="33"/>
  <c r="AW36" i="33"/>
  <c r="AT36" i="33"/>
  <c r="AS36" i="33"/>
  <c r="AQ36" i="33"/>
  <c r="AW35" i="32"/>
  <c r="AW35" i="33"/>
  <c r="AU35" i="32"/>
  <c r="AU35" i="33"/>
  <c r="AT35" i="32"/>
  <c r="AT35" i="33"/>
  <c r="AQ35" i="32"/>
  <c r="AQ35" i="33"/>
  <c r="BB33" i="32"/>
  <c r="AY33" i="33"/>
  <c r="AX33" i="33"/>
  <c r="AV33" i="33"/>
  <c r="AU33" i="33"/>
  <c r="AT33" i="33"/>
  <c r="AS33" i="33"/>
  <c r="AR33" i="33"/>
  <c r="AQ33" i="33"/>
  <c r="BA32" i="32"/>
  <c r="AX32" i="33"/>
  <c r="AW32" i="33"/>
  <c r="AV32" i="33"/>
  <c r="AU32" i="33"/>
  <c r="AT32" i="33"/>
  <c r="AS32" i="33"/>
  <c r="AR32" i="33"/>
  <c r="AZ31" i="33"/>
  <c r="AY31" i="33"/>
  <c r="AX31" i="33"/>
  <c r="AW31" i="33"/>
  <c r="AV31" i="33"/>
  <c r="AU31" i="33"/>
  <c r="AT31" i="33"/>
  <c r="AR31" i="33"/>
  <c r="AQ31" i="33"/>
  <c r="AZ30" i="33"/>
  <c r="AY30" i="33"/>
  <c r="AX30" i="33"/>
  <c r="AW30" i="33"/>
  <c r="AV30" i="33"/>
  <c r="AT30" i="33"/>
  <c r="AS30" i="33"/>
  <c r="AR30" i="33"/>
  <c r="AQ30" i="33"/>
  <c r="BB29" i="32"/>
  <c r="AY29" i="33"/>
  <c r="AX29" i="33"/>
  <c r="AV29" i="33"/>
  <c r="AU29" i="33"/>
  <c r="AT29" i="33"/>
  <c r="AS29" i="33"/>
  <c r="AR29" i="33"/>
  <c r="AQ29" i="33"/>
  <c r="BA28" i="32"/>
  <c r="AX28" i="33"/>
  <c r="AW28" i="33"/>
  <c r="AV28" i="33"/>
  <c r="AU28" i="33"/>
  <c r="AT28" i="33"/>
  <c r="AS28" i="33"/>
  <c r="AR28" i="33"/>
  <c r="AI27" i="32"/>
  <c r="AZ27" i="32"/>
  <c r="AJ27" i="32"/>
  <c r="AJ27" i="33"/>
  <c r="AG27" i="32"/>
  <c r="AH27" i="32"/>
  <c r="AY27" i="32"/>
  <c r="AY27" i="33"/>
  <c r="AW27" i="32"/>
  <c r="AW27" i="33"/>
  <c r="AV27" i="32"/>
  <c r="AV27" i="33"/>
  <c r="AU27" i="32"/>
  <c r="AU27" i="33"/>
  <c r="AT27" i="32"/>
  <c r="AT27" i="33"/>
  <c r="AS27" i="32"/>
  <c r="AR27" i="32"/>
  <c r="AR27" i="33"/>
  <c r="AQ27" i="32"/>
  <c r="AQ27" i="33"/>
  <c r="AZ25" i="32"/>
  <c r="AZ25" i="33"/>
  <c r="AY25" i="32"/>
  <c r="AY25" i="33"/>
  <c r="AY26" i="33"/>
  <c r="AX25" i="32"/>
  <c r="AX25" i="33"/>
  <c r="AX26" i="33"/>
  <c r="AW25" i="32"/>
  <c r="AW25" i="33"/>
  <c r="AW26" i="33"/>
  <c r="AV25" i="32"/>
  <c r="AU25" i="32"/>
  <c r="AU25" i="33"/>
  <c r="AU26" i="33"/>
  <c r="AT25" i="32"/>
  <c r="AS25" i="32"/>
  <c r="AS25" i="33"/>
  <c r="AS26" i="33"/>
  <c r="AR25" i="32"/>
  <c r="AR25" i="33"/>
  <c r="AR26" i="33"/>
  <c r="AQ25" i="32"/>
  <c r="AQ25" i="33"/>
  <c r="AQ26" i="33"/>
  <c r="AX23" i="33"/>
  <c r="AV23" i="33"/>
  <c r="AU23" i="33"/>
  <c r="AT23" i="33"/>
  <c r="AS23" i="33"/>
  <c r="AR23" i="33"/>
  <c r="AQ23" i="33"/>
  <c r="BB22" i="32"/>
  <c r="AY22" i="33"/>
  <c r="AX22" i="33"/>
  <c r="AW22" i="33"/>
  <c r="AV22" i="33"/>
  <c r="AU22" i="33"/>
  <c r="AT22" i="33"/>
  <c r="AS22" i="33"/>
  <c r="AQ22" i="33"/>
  <c r="AI21" i="32"/>
  <c r="AI21" i="33"/>
  <c r="AJ21" i="32"/>
  <c r="AJ21" i="33"/>
  <c r="AG21" i="32"/>
  <c r="AG21" i="33"/>
  <c r="AH21" i="32"/>
  <c r="AH21" i="33"/>
  <c r="AX21" i="32"/>
  <c r="AX21" i="33"/>
  <c r="AW21" i="32"/>
  <c r="AW21" i="33"/>
  <c r="AV21" i="32"/>
  <c r="AV21" i="33"/>
  <c r="AU21" i="32"/>
  <c r="AU21" i="33"/>
  <c r="AS21" i="32"/>
  <c r="AS21" i="33"/>
  <c r="AR21" i="32"/>
  <c r="AR21" i="33"/>
  <c r="AQ21" i="32"/>
  <c r="AQ21" i="33"/>
  <c r="AI4" i="32"/>
  <c r="AI4" i="33"/>
  <c r="AI11" i="32"/>
  <c r="AI11" i="33"/>
  <c r="AI13" i="32"/>
  <c r="AI13" i="33"/>
  <c r="AJ4" i="32"/>
  <c r="AJ4" i="33"/>
  <c r="AJ13" i="32"/>
  <c r="AJ13" i="33"/>
  <c r="AG4" i="32"/>
  <c r="AG11" i="32"/>
  <c r="AG13" i="32"/>
  <c r="AY13" i="32"/>
  <c r="AY13" i="33"/>
  <c r="AH4" i="32"/>
  <c r="AH4" i="33"/>
  <c r="AH11" i="32"/>
  <c r="AH13" i="32"/>
  <c r="AH13" i="33"/>
  <c r="AU4" i="32"/>
  <c r="AU4" i="33"/>
  <c r="AU11" i="32"/>
  <c r="AT10" i="33"/>
  <c r="AT13" i="32"/>
  <c r="AS4" i="32"/>
  <c r="AS11" i="32"/>
  <c r="AS10" i="33"/>
  <c r="AS13" i="32"/>
  <c r="AS13" i="33"/>
  <c r="AR4" i="32"/>
  <c r="AR4" i="33"/>
  <c r="AR10" i="33"/>
  <c r="AQ10" i="33"/>
  <c r="BA15" i="32"/>
  <c r="AY15" i="33"/>
  <c r="AX15" i="33"/>
  <c r="AW15" i="33"/>
  <c r="AU15" i="33"/>
  <c r="AT15" i="33"/>
  <c r="AS15" i="33"/>
  <c r="AR15" i="33"/>
  <c r="AQ15" i="33"/>
  <c r="BB14" i="32"/>
  <c r="AY14" i="33"/>
  <c r="AW14" i="33"/>
  <c r="AV14" i="33"/>
  <c r="AU14" i="33"/>
  <c r="AT14" i="33"/>
  <c r="AS14" i="33"/>
  <c r="AR14" i="33"/>
  <c r="AQ14" i="33"/>
  <c r="AZ13" i="32"/>
  <c r="BB13" i="32"/>
  <c r="AW13" i="32"/>
  <c r="AW13" i="33"/>
  <c r="BB10" i="32"/>
  <c r="AY10" i="33"/>
  <c r="AX10" i="33"/>
  <c r="AV10" i="33"/>
  <c r="BB9" i="32"/>
  <c r="AX9" i="33"/>
  <c r="AW9" i="33"/>
  <c r="AV9" i="33"/>
  <c r="AU9" i="33"/>
  <c r="AT9" i="33"/>
  <c r="AS9" i="33"/>
  <c r="AR9" i="33"/>
  <c r="BB8" i="32"/>
  <c r="AY8" i="33"/>
  <c r="AX8" i="33"/>
  <c r="AW8" i="33"/>
  <c r="AV8" i="33"/>
  <c r="AU8" i="33"/>
  <c r="AT8" i="33"/>
  <c r="AR8" i="33"/>
  <c r="AQ8" i="33"/>
  <c r="AZ7" i="33"/>
  <c r="AY7" i="33"/>
  <c r="AX7" i="33"/>
  <c r="AW7" i="33"/>
  <c r="AV7" i="33"/>
  <c r="AT7" i="33"/>
  <c r="AS7" i="33"/>
  <c r="AR7" i="33"/>
  <c r="AQ7" i="33"/>
  <c r="BB6" i="32"/>
  <c r="AY6" i="33"/>
  <c r="AX6" i="33"/>
  <c r="AV6" i="33"/>
  <c r="AU6" i="33"/>
  <c r="AT6" i="33"/>
  <c r="AS6" i="33"/>
  <c r="AR6" i="33"/>
  <c r="AQ6" i="33"/>
  <c r="BB5" i="32"/>
  <c r="AX5" i="33"/>
  <c r="AW5" i="33"/>
  <c r="AV5" i="33"/>
  <c r="AU5" i="33"/>
  <c r="AT5" i="33"/>
  <c r="AS5" i="33"/>
  <c r="AR5" i="33"/>
  <c r="AY4" i="32"/>
  <c r="AY4" i="33"/>
  <c r="AX4" i="32"/>
  <c r="AX4" i="33"/>
  <c r="AV4" i="32"/>
  <c r="AV4" i="33"/>
  <c r="P4" i="32"/>
  <c r="P4" i="33"/>
  <c r="P11" i="32"/>
  <c r="P18" i="32"/>
  <c r="P13" i="32"/>
  <c r="P21" i="32"/>
  <c r="P21" i="33"/>
  <c r="P27" i="32"/>
  <c r="P27" i="33"/>
  <c r="P35" i="32"/>
  <c r="O4" i="32"/>
  <c r="O11" i="32"/>
  <c r="O13" i="32"/>
  <c r="O13" i="33"/>
  <c r="O21" i="32"/>
  <c r="O27" i="32"/>
  <c r="O27" i="33"/>
  <c r="O35" i="32"/>
  <c r="O40" i="32"/>
  <c r="O40" i="33"/>
  <c r="D4" i="32"/>
  <c r="D4" i="33"/>
  <c r="D13" i="32"/>
  <c r="D13" i="33"/>
  <c r="D21" i="32"/>
  <c r="D21" i="33"/>
  <c r="D27" i="32"/>
  <c r="D40" i="32"/>
  <c r="D35" i="32"/>
  <c r="C58" i="34"/>
  <c r="E4" i="32"/>
  <c r="E11" i="32"/>
  <c r="E13" i="32"/>
  <c r="E13" i="33"/>
  <c r="E21" i="32"/>
  <c r="E21" i="33"/>
  <c r="E27" i="32"/>
  <c r="E40" i="32"/>
  <c r="E35" i="32"/>
  <c r="D58" i="34"/>
  <c r="F4" i="32"/>
  <c r="F4" i="33"/>
  <c r="F13" i="32"/>
  <c r="F13" i="33"/>
  <c r="F27" i="32"/>
  <c r="F35" i="32"/>
  <c r="F35" i="33"/>
  <c r="G4" i="32"/>
  <c r="G11" i="32"/>
  <c r="G11" i="33"/>
  <c r="G13" i="32"/>
  <c r="G13" i="33"/>
  <c r="G27" i="32"/>
  <c r="G40" i="32"/>
  <c r="G35" i="32"/>
  <c r="G35" i="33"/>
  <c r="H4" i="32"/>
  <c r="H4" i="33"/>
  <c r="H13" i="32"/>
  <c r="H21" i="32"/>
  <c r="H21" i="33"/>
  <c r="H27" i="32"/>
  <c r="H27" i="33"/>
  <c r="H35" i="32"/>
  <c r="G58" i="34"/>
  <c r="I4" i="32"/>
  <c r="I4" i="33"/>
  <c r="I13" i="32"/>
  <c r="I21" i="32"/>
  <c r="L21" i="32"/>
  <c r="I27" i="32"/>
  <c r="I35" i="32"/>
  <c r="K4" i="32"/>
  <c r="M4" i="32"/>
  <c r="K11" i="32"/>
  <c r="K13" i="32"/>
  <c r="K18" i="32"/>
  <c r="K21" i="32"/>
  <c r="M21" i="32"/>
  <c r="K27" i="32"/>
  <c r="M27" i="32"/>
  <c r="K35" i="32"/>
  <c r="M35" i="32"/>
  <c r="J27" i="32"/>
  <c r="J27" i="33"/>
  <c r="J21" i="32"/>
  <c r="J4" i="32"/>
  <c r="J11" i="32"/>
  <c r="J13" i="32"/>
  <c r="J13" i="33"/>
  <c r="AV26" i="33"/>
  <c r="AT26" i="33"/>
  <c r="AO42" i="19"/>
  <c r="AP42" i="19"/>
  <c r="AQ42" i="19"/>
  <c r="AR42" i="19"/>
  <c r="AS42" i="19"/>
  <c r="AT42" i="19"/>
  <c r="AU42" i="19"/>
  <c r="AV42" i="19"/>
  <c r="AW42" i="19"/>
  <c r="J35" i="32"/>
  <c r="J35" i="33"/>
  <c r="BD38" i="33"/>
  <c r="BD28" i="33"/>
  <c r="BD38" i="32"/>
  <c r="BD37" i="32"/>
  <c r="BD36" i="32"/>
  <c r="BD33" i="32"/>
  <c r="BD32" i="32"/>
  <c r="BD31" i="32"/>
  <c r="BD30" i="32"/>
  <c r="BD29" i="32"/>
  <c r="BD28" i="32"/>
  <c r="BD25" i="32"/>
  <c r="BD22" i="32"/>
  <c r="BD16" i="32"/>
  <c r="BD15" i="32"/>
  <c r="BD14" i="32"/>
  <c r="BD9" i="32"/>
  <c r="BD8" i="32"/>
  <c r="BD7" i="32"/>
  <c r="BD6" i="32"/>
  <c r="BD5" i="32"/>
  <c r="AJ35" i="32"/>
  <c r="AI35" i="32"/>
  <c r="AH35" i="32"/>
  <c r="AG35" i="32"/>
  <c r="AG35" i="33"/>
  <c r="AG40" i="32"/>
  <c r="AG40" i="33"/>
  <c r="J40" i="32"/>
  <c r="AJ40" i="32"/>
  <c r="AJ40" i="33"/>
  <c r="BD6" i="33"/>
  <c r="BD8" i="33"/>
  <c r="BD22" i="33"/>
  <c r="BD16" i="33"/>
  <c r="BD37" i="33"/>
  <c r="BD32" i="33"/>
  <c r="BD31" i="33"/>
  <c r="BD14" i="33"/>
  <c r="BD9" i="33"/>
  <c r="P21" i="19"/>
  <c r="Q21" i="19"/>
  <c r="R21" i="19"/>
  <c r="S21" i="19"/>
  <c r="T21" i="19"/>
  <c r="U21" i="19"/>
  <c r="V21" i="19"/>
  <c r="W21" i="19"/>
  <c r="X21" i="19"/>
  <c r="Y21" i="19"/>
  <c r="Z21" i="19"/>
  <c r="AA21" i="19"/>
  <c r="AB21" i="19"/>
  <c r="AC21" i="19"/>
  <c r="AD21" i="19"/>
  <c r="AE21" i="19"/>
  <c r="O21" i="19"/>
  <c r="AL50" i="22"/>
  <c r="AK50" i="22"/>
  <c r="AM50" i="22"/>
  <c r="AN50" i="22"/>
  <c r="AO50" i="22"/>
  <c r="AP50" i="22"/>
  <c r="AQ50" i="22"/>
  <c r="CM50" i="22"/>
  <c r="AR50" i="22"/>
  <c r="CN50" i="22"/>
  <c r="AS50" i="22"/>
  <c r="AT50" i="22"/>
  <c r="AU50" i="22"/>
  <c r="AV50" i="22"/>
  <c r="AY50" i="22"/>
  <c r="AZ50" i="22"/>
  <c r="BA50" i="22"/>
  <c r="BB50" i="22"/>
  <c r="AL51" i="22"/>
  <c r="AK51" i="22"/>
  <c r="AM51" i="22"/>
  <c r="AN51" i="22"/>
  <c r="AO51" i="22"/>
  <c r="AP51" i="22"/>
  <c r="AQ51" i="22"/>
  <c r="CM51" i="22"/>
  <c r="AR51" i="22"/>
  <c r="CN51" i="22"/>
  <c r="AS51" i="22"/>
  <c r="CO51" i="22"/>
  <c r="AT51" i="22"/>
  <c r="AU51" i="22"/>
  <c r="AV51" i="22"/>
  <c r="AY51" i="22"/>
  <c r="AZ51" i="22"/>
  <c r="BA51" i="22"/>
  <c r="BB51" i="22"/>
  <c r="CR51" i="22"/>
  <c r="CQ51" i="22"/>
  <c r="CP51" i="22"/>
  <c r="CL51" i="22"/>
  <c r="CK51" i="22"/>
  <c r="CJ51" i="22"/>
  <c r="CI51" i="22"/>
  <c r="CA51" i="22"/>
  <c r="BZ51" i="22"/>
  <c r="BY51" i="22"/>
  <c r="BX51" i="22"/>
  <c r="BW51" i="22"/>
  <c r="BV51" i="22"/>
  <c r="BU51" i="22"/>
  <c r="BT51" i="22"/>
  <c r="BS51" i="22"/>
  <c r="BR51" i="22"/>
  <c r="BQ51" i="22"/>
  <c r="BP51" i="22"/>
  <c r="BO51" i="22"/>
  <c r="BN51" i="22"/>
  <c r="BM51" i="22"/>
  <c r="BL51" i="22"/>
  <c r="BK51" i="22"/>
  <c r="BJ51" i="22"/>
  <c r="BF51" i="22"/>
  <c r="BD51" i="22"/>
  <c r="BC51" i="22"/>
  <c r="CR50" i="22"/>
  <c r="CQ50" i="22"/>
  <c r="CP50" i="22"/>
  <c r="CO50" i="22"/>
  <c r="CL50" i="22"/>
  <c r="CK50" i="22"/>
  <c r="CJ50" i="22"/>
  <c r="CI50" i="22"/>
  <c r="CH50" i="22"/>
  <c r="CE50" i="22"/>
  <c r="CD50" i="22"/>
  <c r="CC50" i="22"/>
  <c r="CB50" i="22"/>
  <c r="CA50" i="22"/>
  <c r="BZ50" i="22"/>
  <c r="BY50" i="22"/>
  <c r="BX50" i="22"/>
  <c r="BW50" i="22"/>
  <c r="BV50" i="22"/>
  <c r="BU50" i="22"/>
  <c r="BT50" i="22"/>
  <c r="BS50" i="22"/>
  <c r="BR50" i="22"/>
  <c r="BQ50" i="22"/>
  <c r="BP50" i="22"/>
  <c r="BO50" i="22"/>
  <c r="BN50" i="22"/>
  <c r="BM50" i="22"/>
  <c r="BL50" i="22"/>
  <c r="BK50" i="22"/>
  <c r="BJ50" i="22"/>
  <c r="BH50" i="22"/>
  <c r="BF50" i="22"/>
  <c r="BE50" i="22"/>
  <c r="BD50" i="22"/>
  <c r="BC50" i="22"/>
  <c r="BE49" i="22"/>
  <c r="BD49" i="22"/>
  <c r="BC49" i="22"/>
  <c r="BB49" i="22"/>
  <c r="BA49" i="22"/>
  <c r="AZ49" i="22"/>
  <c r="AY49" i="22"/>
  <c r="BE48" i="22"/>
  <c r="BD48" i="22"/>
  <c r="BC48" i="22"/>
  <c r="BB48" i="22"/>
  <c r="BA48" i="22"/>
  <c r="AZ48" i="22"/>
  <c r="AY48" i="22"/>
  <c r="BE47" i="22"/>
  <c r="BD47" i="22"/>
  <c r="BC47" i="22"/>
  <c r="BB47" i="22"/>
  <c r="BA47" i="22"/>
  <c r="AZ47" i="22"/>
  <c r="AY47" i="22"/>
  <c r="BE46" i="22"/>
  <c r="BD46" i="22"/>
  <c r="BC46" i="22"/>
  <c r="BB46" i="22"/>
  <c r="BA46" i="22"/>
  <c r="AZ46" i="22"/>
  <c r="AY46" i="22"/>
  <c r="BE45" i="22"/>
  <c r="BD45" i="22"/>
  <c r="BC45" i="22"/>
  <c r="BB45" i="22"/>
  <c r="BA45" i="22"/>
  <c r="AZ45" i="22"/>
  <c r="AY45" i="22"/>
  <c r="AV44" i="22"/>
  <c r="CR44" i="22"/>
  <c r="AU44" i="22"/>
  <c r="CQ44" i="22"/>
  <c r="CP44" i="22"/>
  <c r="CO44" i="22"/>
  <c r="CN44" i="22"/>
  <c r="CM44" i="22"/>
  <c r="CL44" i="22"/>
  <c r="CK44" i="22"/>
  <c r="CJ44" i="22"/>
  <c r="CI44" i="22"/>
  <c r="CH44" i="22"/>
  <c r="CG44" i="22"/>
  <c r="CE44" i="22"/>
  <c r="CD44" i="22"/>
  <c r="CC44" i="22"/>
  <c r="CB44" i="22"/>
  <c r="CA44" i="22"/>
  <c r="BZ44" i="22"/>
  <c r="BY44" i="22"/>
  <c r="BX44" i="22"/>
  <c r="BW44" i="22"/>
  <c r="BV44" i="22"/>
  <c r="BU44" i="22"/>
  <c r="BT44" i="22"/>
  <c r="BS44" i="22"/>
  <c r="BR44" i="22"/>
  <c r="BQ44" i="22"/>
  <c r="BP44" i="22"/>
  <c r="BO44" i="22"/>
  <c r="BN44" i="22"/>
  <c r="BM44" i="22"/>
  <c r="BL44" i="22"/>
  <c r="BK44" i="22"/>
  <c r="BJ44" i="22"/>
  <c r="BH44" i="22"/>
  <c r="BG44" i="22"/>
  <c r="BF44" i="22"/>
  <c r="BE44" i="22"/>
  <c r="BD44" i="22"/>
  <c r="BC44" i="22"/>
  <c r="BB44" i="22"/>
  <c r="BA44" i="22"/>
  <c r="AZ44" i="22"/>
  <c r="AY44" i="22"/>
  <c r="BE43" i="22"/>
  <c r="BD43" i="22"/>
  <c r="BC43" i="22"/>
  <c r="BB43" i="22"/>
  <c r="BA43" i="22"/>
  <c r="AZ43" i="22"/>
  <c r="AY43" i="22"/>
  <c r="BE42" i="22"/>
  <c r="BD42" i="22"/>
  <c r="BC42" i="22"/>
  <c r="BB42" i="22"/>
  <c r="BA42" i="22"/>
  <c r="AZ42" i="22"/>
  <c r="AY42" i="22"/>
  <c r="BE41" i="22"/>
  <c r="BD41" i="22"/>
  <c r="BC41" i="22"/>
  <c r="BB41" i="22"/>
  <c r="BA41" i="22"/>
  <c r="AZ41" i="22"/>
  <c r="AY41" i="22"/>
  <c r="BE40" i="22"/>
  <c r="BD40" i="22"/>
  <c r="BC40" i="22"/>
  <c r="BB40" i="22"/>
  <c r="BA40" i="22"/>
  <c r="AZ40" i="22"/>
  <c r="AY40" i="22"/>
  <c r="BE39" i="22"/>
  <c r="BD39" i="22"/>
  <c r="BC39" i="22"/>
  <c r="BB39" i="22"/>
  <c r="BA39" i="22"/>
  <c r="AZ39" i="22"/>
  <c r="AY39" i="22"/>
  <c r="AV38" i="22"/>
  <c r="CR38" i="22"/>
  <c r="AU38" i="22"/>
  <c r="CQ38" i="22"/>
  <c r="CP38" i="22"/>
  <c r="CO38" i="22"/>
  <c r="CN38" i="22"/>
  <c r="CM38" i="22"/>
  <c r="CL38" i="22"/>
  <c r="CK38" i="22"/>
  <c r="CJ38" i="22"/>
  <c r="CI38" i="22"/>
  <c r="CH38" i="22"/>
  <c r="CG38" i="22"/>
  <c r="CE38" i="22"/>
  <c r="CD38" i="22"/>
  <c r="CC38" i="22"/>
  <c r="CB38" i="22"/>
  <c r="CA38" i="22"/>
  <c r="BZ38" i="22"/>
  <c r="BY38" i="22"/>
  <c r="BX38" i="22"/>
  <c r="BW38" i="22"/>
  <c r="BV38" i="22"/>
  <c r="BU38" i="22"/>
  <c r="BT38" i="22"/>
  <c r="BS38" i="22"/>
  <c r="BR38" i="22"/>
  <c r="BQ38" i="22"/>
  <c r="BP38" i="22"/>
  <c r="BO38" i="22"/>
  <c r="BN38" i="22"/>
  <c r="BM38" i="22"/>
  <c r="BL38" i="22"/>
  <c r="BK38" i="22"/>
  <c r="BJ38" i="22"/>
  <c r="BH38" i="22"/>
  <c r="BG38" i="22"/>
  <c r="BF38" i="22"/>
  <c r="BE38" i="22"/>
  <c r="BD38" i="22"/>
  <c r="BC38" i="22"/>
  <c r="BB38" i="22"/>
  <c r="BA38" i="22"/>
  <c r="AZ38" i="22"/>
  <c r="AY38" i="22"/>
  <c r="BE37" i="22"/>
  <c r="BD37" i="22"/>
  <c r="BC37" i="22"/>
  <c r="BB37" i="22"/>
  <c r="BA37" i="22"/>
  <c r="AZ37" i="22"/>
  <c r="AY37" i="22"/>
  <c r="BE36" i="22"/>
  <c r="BD36" i="22"/>
  <c r="BC36" i="22"/>
  <c r="BB36" i="22"/>
  <c r="BA36" i="22"/>
  <c r="AZ36" i="22"/>
  <c r="AY36" i="22"/>
  <c r="BE35" i="22"/>
  <c r="BD35" i="22"/>
  <c r="BC35" i="22"/>
  <c r="BB35" i="22"/>
  <c r="BA35" i="22"/>
  <c r="AZ35" i="22"/>
  <c r="AY35" i="22"/>
  <c r="BE34" i="22"/>
  <c r="BD34" i="22"/>
  <c r="BC34" i="22"/>
  <c r="BB34" i="22"/>
  <c r="BA34" i="22"/>
  <c r="AZ34" i="22"/>
  <c r="AY34" i="22"/>
  <c r="BE33" i="22"/>
  <c r="BD33" i="22"/>
  <c r="BC33" i="22"/>
  <c r="BB33" i="22"/>
  <c r="BA33" i="22"/>
  <c r="AZ33" i="22"/>
  <c r="AY33" i="22"/>
  <c r="AV32" i="22"/>
  <c r="CR32" i="22"/>
  <c r="AU32" i="22"/>
  <c r="CQ32" i="22"/>
  <c r="CP32" i="22"/>
  <c r="CO32" i="22"/>
  <c r="CN32" i="22"/>
  <c r="CM32" i="22"/>
  <c r="CL32" i="22"/>
  <c r="CK32" i="22"/>
  <c r="CJ32" i="22"/>
  <c r="CI32" i="22"/>
  <c r="CH32" i="22"/>
  <c r="CG32" i="22"/>
  <c r="CE32" i="22"/>
  <c r="CD32" i="22"/>
  <c r="CC32" i="22"/>
  <c r="CB32" i="22"/>
  <c r="CA32" i="22"/>
  <c r="BZ32" i="22"/>
  <c r="BY32" i="22"/>
  <c r="BX32" i="22"/>
  <c r="BW32" i="22"/>
  <c r="BV32" i="22"/>
  <c r="BU32" i="22"/>
  <c r="BT32" i="22"/>
  <c r="BS32" i="22"/>
  <c r="BR32" i="22"/>
  <c r="BQ32" i="22"/>
  <c r="BP32" i="22"/>
  <c r="BO32" i="22"/>
  <c r="BN32" i="22"/>
  <c r="BM32" i="22"/>
  <c r="BL32" i="22"/>
  <c r="BK32" i="22"/>
  <c r="BJ32" i="22"/>
  <c r="BH32" i="22"/>
  <c r="BG32" i="22"/>
  <c r="BF32" i="22"/>
  <c r="BE32" i="22"/>
  <c r="BD32" i="22"/>
  <c r="BC32" i="22"/>
  <c r="BB32" i="22"/>
  <c r="BA32" i="22"/>
  <c r="AZ32" i="22"/>
  <c r="AY32" i="22"/>
  <c r="BE31" i="22"/>
  <c r="BD31" i="22"/>
  <c r="BC31" i="22"/>
  <c r="BB31" i="22"/>
  <c r="BA31" i="22"/>
  <c r="AZ31" i="22"/>
  <c r="AY31" i="22"/>
  <c r="BE30" i="22"/>
  <c r="BD30" i="22"/>
  <c r="BC30" i="22"/>
  <c r="BB30" i="22"/>
  <c r="BA30" i="22"/>
  <c r="AZ30" i="22"/>
  <c r="AY30" i="22"/>
  <c r="BE29" i="22"/>
  <c r="BD29" i="22"/>
  <c r="BC29" i="22"/>
  <c r="BB29" i="22"/>
  <c r="BA29" i="22"/>
  <c r="AZ29" i="22"/>
  <c r="AY29" i="22"/>
  <c r="BE28" i="22"/>
  <c r="BD28" i="22"/>
  <c r="BC28" i="22"/>
  <c r="BB28" i="22"/>
  <c r="BA28" i="22"/>
  <c r="AZ28" i="22"/>
  <c r="AY28" i="22"/>
  <c r="BE27" i="22"/>
  <c r="BD27" i="22"/>
  <c r="BC27" i="22"/>
  <c r="BB27" i="22"/>
  <c r="BA27" i="22"/>
  <c r="AZ27" i="22"/>
  <c r="AY27" i="22"/>
  <c r="AV26" i="22"/>
  <c r="CR26" i="22"/>
  <c r="AU26" i="22"/>
  <c r="CQ26" i="22"/>
  <c r="CP26" i="22"/>
  <c r="CO26" i="22"/>
  <c r="CN26" i="22"/>
  <c r="CM26" i="22"/>
  <c r="CL26" i="22"/>
  <c r="CK26" i="22"/>
  <c r="CJ26" i="22"/>
  <c r="CI26" i="22"/>
  <c r="CH26" i="22"/>
  <c r="CG26" i="22"/>
  <c r="CE26" i="22"/>
  <c r="CD26" i="22"/>
  <c r="CC26" i="22"/>
  <c r="CB26" i="22"/>
  <c r="CA26" i="22"/>
  <c r="BZ26" i="22"/>
  <c r="BY26" i="22"/>
  <c r="BX26" i="22"/>
  <c r="BW26" i="22"/>
  <c r="BV26" i="22"/>
  <c r="BU26" i="22"/>
  <c r="BT26" i="22"/>
  <c r="BS26" i="22"/>
  <c r="BR26" i="22"/>
  <c r="BQ26" i="22"/>
  <c r="BP26" i="22"/>
  <c r="BO26" i="22"/>
  <c r="BN26" i="22"/>
  <c r="BM26" i="22"/>
  <c r="BL26" i="22"/>
  <c r="BK26" i="22"/>
  <c r="BJ26" i="22"/>
  <c r="BG26" i="22"/>
  <c r="BE26" i="22"/>
  <c r="BD26" i="22"/>
  <c r="BC26" i="22"/>
  <c r="BB26" i="22"/>
  <c r="BA26" i="22"/>
  <c r="AZ26" i="22"/>
  <c r="AY26" i="22"/>
  <c r="BE25" i="22"/>
  <c r="BD25" i="22"/>
  <c r="BC25" i="22"/>
  <c r="BB25" i="22"/>
  <c r="BA25" i="22"/>
  <c r="AZ25" i="22"/>
  <c r="AY25" i="22"/>
  <c r="BE24" i="22"/>
  <c r="BD24" i="22"/>
  <c r="BC24" i="22"/>
  <c r="BB24" i="22"/>
  <c r="BA24" i="22"/>
  <c r="AZ24" i="22"/>
  <c r="AY24" i="22"/>
  <c r="BE23" i="22"/>
  <c r="BD23" i="22"/>
  <c r="BC23" i="22"/>
  <c r="BB23" i="22"/>
  <c r="BA23" i="22"/>
  <c r="AZ23" i="22"/>
  <c r="AY23" i="22"/>
  <c r="BE22" i="22"/>
  <c r="BD22" i="22"/>
  <c r="BC22" i="22"/>
  <c r="BB22" i="22"/>
  <c r="BA22" i="22"/>
  <c r="AZ22" i="22"/>
  <c r="AY22" i="22"/>
  <c r="BE21" i="22"/>
  <c r="BD21" i="22"/>
  <c r="BC21" i="22"/>
  <c r="BB21" i="22"/>
  <c r="BA21" i="22"/>
  <c r="AZ21" i="22"/>
  <c r="AY21" i="22"/>
  <c r="AV20" i="22"/>
  <c r="CR20" i="22"/>
  <c r="AU20" i="22"/>
  <c r="CQ20" i="22"/>
  <c r="CP20" i="22"/>
  <c r="CO20" i="22"/>
  <c r="CN20" i="22"/>
  <c r="CM20" i="22"/>
  <c r="CL20" i="22"/>
  <c r="CK20" i="22"/>
  <c r="CJ20" i="22"/>
  <c r="CI20" i="22"/>
  <c r="CH20" i="22"/>
  <c r="CG20" i="22"/>
  <c r="CE20" i="22"/>
  <c r="CD20" i="22"/>
  <c r="CC20" i="22"/>
  <c r="CB20" i="22"/>
  <c r="CA20" i="22"/>
  <c r="BZ20" i="22"/>
  <c r="BY20" i="22"/>
  <c r="BX20" i="22"/>
  <c r="BW20" i="22"/>
  <c r="BV20" i="22"/>
  <c r="BU20" i="22"/>
  <c r="BT20" i="22"/>
  <c r="BS20" i="22"/>
  <c r="BR20" i="22"/>
  <c r="BQ20" i="22"/>
  <c r="BP20" i="22"/>
  <c r="BO20" i="22"/>
  <c r="BN20" i="22"/>
  <c r="BM20" i="22"/>
  <c r="BL20" i="22"/>
  <c r="BK20" i="22"/>
  <c r="BJ20" i="22"/>
  <c r="BG20" i="22"/>
  <c r="BE20" i="22"/>
  <c r="BD20" i="22"/>
  <c r="BC20" i="22"/>
  <c r="BB20" i="22"/>
  <c r="BA20" i="22"/>
  <c r="AZ20" i="22"/>
  <c r="AY20" i="22"/>
  <c r="BE19" i="22"/>
  <c r="BD19" i="22"/>
  <c r="BC19" i="22"/>
  <c r="BB19" i="22"/>
  <c r="BA19" i="22"/>
  <c r="AZ19" i="22"/>
  <c r="AY19" i="22"/>
  <c r="BE18" i="22"/>
  <c r="BD18" i="22"/>
  <c r="BC18" i="22"/>
  <c r="BB18" i="22"/>
  <c r="BA18" i="22"/>
  <c r="AZ18" i="22"/>
  <c r="AY18" i="22"/>
  <c r="BE17" i="22"/>
  <c r="BD17" i="22"/>
  <c r="BC17" i="22"/>
  <c r="BB17" i="22"/>
  <c r="BA17" i="22"/>
  <c r="AZ17" i="22"/>
  <c r="AY17" i="22"/>
  <c r="BE16" i="22"/>
  <c r="BD16" i="22"/>
  <c r="BC16" i="22"/>
  <c r="BB16" i="22"/>
  <c r="BA16" i="22"/>
  <c r="AZ16" i="22"/>
  <c r="AY16" i="22"/>
  <c r="BE15" i="22"/>
  <c r="BD15" i="22"/>
  <c r="BC15" i="22"/>
  <c r="BB15" i="22"/>
  <c r="BA15" i="22"/>
  <c r="AZ15" i="22"/>
  <c r="AY15" i="22"/>
  <c r="BE14" i="22"/>
  <c r="BD14" i="22"/>
  <c r="BC14" i="22"/>
  <c r="BB14" i="22"/>
  <c r="BA14" i="22"/>
  <c r="AZ14" i="22"/>
  <c r="AY14" i="22"/>
  <c r="CP13" i="22"/>
  <c r="CO13" i="22"/>
  <c r="CN13" i="22"/>
  <c r="CM13" i="22"/>
  <c r="CL13" i="22"/>
  <c r="CK13" i="22"/>
  <c r="CJ13" i="22"/>
  <c r="CI13" i="22"/>
  <c r="CH13" i="22"/>
  <c r="CG13" i="22"/>
  <c r="CA13" i="22"/>
  <c r="BZ13" i="22"/>
  <c r="BY13" i="22"/>
  <c r="BX13" i="22"/>
  <c r="BW13" i="22"/>
  <c r="BV13" i="22"/>
  <c r="BU13" i="22"/>
  <c r="BT13" i="22"/>
  <c r="BS13" i="22"/>
  <c r="BR13" i="22"/>
  <c r="BQ13" i="22"/>
  <c r="BP13" i="22"/>
  <c r="BO13" i="22"/>
  <c r="BN13" i="22"/>
  <c r="BM13" i="22"/>
  <c r="BL13" i="22"/>
  <c r="BK13" i="22"/>
  <c r="BJ13" i="22"/>
  <c r="BD13" i="22"/>
  <c r="BC13" i="22"/>
  <c r="BB13" i="22"/>
  <c r="BA13" i="22"/>
  <c r="AZ13" i="22"/>
  <c r="AY13" i="22"/>
  <c r="BE12" i="22"/>
  <c r="BD12" i="22"/>
  <c r="BC12" i="22"/>
  <c r="BB12" i="22"/>
  <c r="BA12" i="22"/>
  <c r="AZ12" i="22"/>
  <c r="AY12" i="22"/>
  <c r="BE11" i="22"/>
  <c r="BD11" i="22"/>
  <c r="BC11" i="22"/>
  <c r="BB11" i="22"/>
  <c r="BA11" i="22"/>
  <c r="AZ11" i="22"/>
  <c r="AY11" i="22"/>
  <c r="BE10" i="22"/>
  <c r="BD10" i="22"/>
  <c r="BC10" i="22"/>
  <c r="BB10" i="22"/>
  <c r="BA10" i="22"/>
  <c r="AZ10" i="22"/>
  <c r="AY10" i="22"/>
  <c r="BE9" i="22"/>
  <c r="BD9" i="22"/>
  <c r="BC9" i="22"/>
  <c r="BB9" i="22"/>
  <c r="BA9" i="22"/>
  <c r="AZ9" i="22"/>
  <c r="AY9" i="22"/>
  <c r="BE8" i="22"/>
  <c r="BD8" i="22"/>
  <c r="BC8" i="22"/>
  <c r="BB8" i="22"/>
  <c r="BA8" i="22"/>
  <c r="AZ8" i="22"/>
  <c r="AY8" i="22"/>
  <c r="BE7" i="22"/>
  <c r="BD7" i="22"/>
  <c r="BC7" i="22"/>
  <c r="BB7" i="22"/>
  <c r="BA7" i="22"/>
  <c r="AZ7" i="22"/>
  <c r="AY7" i="22"/>
  <c r="AU6" i="22"/>
  <c r="CQ6" i="22"/>
  <c r="CP6" i="22"/>
  <c r="CO6" i="22"/>
  <c r="CN6" i="22"/>
  <c r="CM6" i="22"/>
  <c r="CL6" i="22"/>
  <c r="CK6" i="22"/>
  <c r="CJ6" i="22"/>
  <c r="CI6" i="22"/>
  <c r="CH6" i="22"/>
  <c r="CG6" i="22"/>
  <c r="CD6" i="22"/>
  <c r="CC6" i="22"/>
  <c r="CB6" i="22"/>
  <c r="CA6" i="22"/>
  <c r="BZ6" i="22"/>
  <c r="BY6" i="22"/>
  <c r="BX6" i="22"/>
  <c r="BW6" i="22"/>
  <c r="BV6" i="22"/>
  <c r="BU6" i="22"/>
  <c r="BT6" i="22"/>
  <c r="BS6" i="22"/>
  <c r="BR6" i="22"/>
  <c r="BQ6" i="22"/>
  <c r="BP6" i="22"/>
  <c r="BO6" i="22"/>
  <c r="BN6" i="22"/>
  <c r="BM6" i="22"/>
  <c r="BL6" i="22"/>
  <c r="BK6" i="22"/>
  <c r="BJ6" i="22"/>
  <c r="BH6" i="22"/>
  <c r="BG6" i="22"/>
  <c r="BF6" i="22"/>
  <c r="BE6" i="22"/>
  <c r="BD6" i="22"/>
  <c r="BC6" i="22"/>
  <c r="BB6" i="22"/>
  <c r="BA6" i="22"/>
  <c r="AZ6" i="22"/>
  <c r="AY6" i="22"/>
  <c r="CH51" i="22"/>
  <c r="X53" i="22"/>
  <c r="BT53" i="22"/>
  <c r="AE44" i="22"/>
  <c r="AD44" i="22"/>
  <c r="AC44" i="22"/>
  <c r="AB44" i="22"/>
  <c r="AA44" i="22"/>
  <c r="Z44" i="22"/>
  <c r="Y44" i="22"/>
  <c r="X44" i="22"/>
  <c r="W44" i="22"/>
  <c r="V44" i="22"/>
  <c r="U44" i="22"/>
  <c r="T44" i="22"/>
  <c r="S44" i="22"/>
  <c r="R44" i="22"/>
  <c r="Q44" i="22"/>
  <c r="P44" i="22"/>
  <c r="O44" i="22"/>
  <c r="N44" i="22"/>
  <c r="AE38" i="22"/>
  <c r="AD38" i="22"/>
  <c r="AC38" i="22"/>
  <c r="AB38" i="22"/>
  <c r="AA38" i="22"/>
  <c r="Z38" i="22"/>
  <c r="Y38" i="22"/>
  <c r="X38" i="22"/>
  <c r="W38" i="22"/>
  <c r="V38" i="22"/>
  <c r="U38" i="22"/>
  <c r="T38" i="22"/>
  <c r="S38" i="22"/>
  <c r="R38" i="22"/>
  <c r="Q38" i="22"/>
  <c r="P38" i="22"/>
  <c r="O38" i="22"/>
  <c r="N38" i="22"/>
  <c r="AE32" i="22"/>
  <c r="AD32" i="22"/>
  <c r="AC32" i="22"/>
  <c r="AB32" i="22"/>
  <c r="AA32" i="22"/>
  <c r="Z32" i="22"/>
  <c r="Y32" i="22"/>
  <c r="X32" i="22"/>
  <c r="W32" i="22"/>
  <c r="V32" i="22"/>
  <c r="U32" i="22"/>
  <c r="T32" i="22"/>
  <c r="S32" i="22"/>
  <c r="R32" i="22"/>
  <c r="Q32" i="22"/>
  <c r="P32" i="22"/>
  <c r="O32" i="22"/>
  <c r="N32" i="22"/>
  <c r="AE26" i="22"/>
  <c r="AD26" i="22"/>
  <c r="AC26" i="22"/>
  <c r="AB26" i="22"/>
  <c r="AA26" i="22"/>
  <c r="Z26" i="22"/>
  <c r="Y26" i="22"/>
  <c r="X26" i="22"/>
  <c r="W26" i="22"/>
  <c r="V26" i="22"/>
  <c r="U26" i="22"/>
  <c r="T26" i="22"/>
  <c r="S26" i="22"/>
  <c r="R26" i="22"/>
  <c r="Q26" i="22"/>
  <c r="P26" i="22"/>
  <c r="O26" i="22"/>
  <c r="N26" i="22"/>
  <c r="AE20" i="22"/>
  <c r="AD20" i="22"/>
  <c r="AC20" i="22"/>
  <c r="AB20" i="22"/>
  <c r="AA20" i="22"/>
  <c r="Z20" i="22"/>
  <c r="Y20" i="22"/>
  <c r="X20" i="22"/>
  <c r="W20" i="22"/>
  <c r="V20" i="22"/>
  <c r="U20" i="22"/>
  <c r="T20" i="22"/>
  <c r="S20" i="22"/>
  <c r="R20" i="22"/>
  <c r="Q20" i="22"/>
  <c r="P20" i="22"/>
  <c r="O20" i="22"/>
  <c r="N20" i="22"/>
  <c r="AE13" i="22"/>
  <c r="AD13" i="22"/>
  <c r="AC13" i="22"/>
  <c r="AB13" i="22"/>
  <c r="AA13" i="22"/>
  <c r="Z13" i="22"/>
  <c r="Y13" i="22"/>
  <c r="X13" i="22"/>
  <c r="W13" i="22"/>
  <c r="V13" i="22"/>
  <c r="U13" i="22"/>
  <c r="T13" i="22"/>
  <c r="S13" i="22"/>
  <c r="R13" i="22"/>
  <c r="Q13" i="22"/>
  <c r="P13" i="22"/>
  <c r="O13" i="22"/>
  <c r="N13" i="22"/>
  <c r="AE6" i="22"/>
  <c r="AE53" i="22"/>
  <c r="CA53" i="22"/>
  <c r="AD6" i="22"/>
  <c r="AD53" i="22"/>
  <c r="BZ53" i="22"/>
  <c r="AC6" i="22"/>
  <c r="AC53" i="22"/>
  <c r="BY53" i="22"/>
  <c r="AB6" i="22"/>
  <c r="AA6" i="22"/>
  <c r="AA53" i="22"/>
  <c r="BW53" i="22"/>
  <c r="Z6" i="22"/>
  <c r="Z53" i="22"/>
  <c r="BV53" i="22"/>
  <c r="Y6" i="22"/>
  <c r="Y53" i="22"/>
  <c r="BU53" i="22"/>
  <c r="X6" i="22"/>
  <c r="W6" i="22"/>
  <c r="W53" i="22"/>
  <c r="BS53" i="22"/>
  <c r="V6" i="22"/>
  <c r="V53" i="22"/>
  <c r="BR53" i="22"/>
  <c r="U6" i="22"/>
  <c r="U53" i="22"/>
  <c r="BQ53" i="22"/>
  <c r="T6" i="22"/>
  <c r="S6" i="22"/>
  <c r="S53" i="22"/>
  <c r="BO53" i="22"/>
  <c r="R6" i="22"/>
  <c r="R53" i="22"/>
  <c r="BN53" i="22"/>
  <c r="Q6" i="22"/>
  <c r="Q53" i="22"/>
  <c r="BM53" i="22"/>
  <c r="P6" i="22"/>
  <c r="P53" i="22"/>
  <c r="BL53" i="22"/>
  <c r="O6" i="22"/>
  <c r="O53" i="22"/>
  <c r="BK53" i="22"/>
  <c r="N6" i="22"/>
  <c r="N53" i="22"/>
  <c r="BJ53" i="22"/>
  <c r="F53" i="22"/>
  <c r="BB53" i="22"/>
  <c r="H44" i="22"/>
  <c r="G44" i="22"/>
  <c r="F44" i="22"/>
  <c r="E44" i="22"/>
  <c r="D44" i="22"/>
  <c r="C44" i="22"/>
  <c r="H38" i="22"/>
  <c r="G38" i="22"/>
  <c r="F38" i="22"/>
  <c r="E38" i="22"/>
  <c r="D38" i="22"/>
  <c r="C38" i="22"/>
  <c r="H32" i="22"/>
  <c r="G32" i="22"/>
  <c r="F32" i="22"/>
  <c r="E32" i="22"/>
  <c r="D32" i="22"/>
  <c r="C32" i="22"/>
  <c r="H26" i="22"/>
  <c r="G26" i="22"/>
  <c r="F26" i="22"/>
  <c r="E26" i="22"/>
  <c r="D26" i="22"/>
  <c r="C26" i="22"/>
  <c r="H20" i="22"/>
  <c r="G20" i="22"/>
  <c r="F20" i="22"/>
  <c r="E20" i="22"/>
  <c r="D20" i="22"/>
  <c r="C20" i="22"/>
  <c r="H13" i="22"/>
  <c r="G13" i="22"/>
  <c r="F13" i="22"/>
  <c r="E13" i="22"/>
  <c r="D13" i="22"/>
  <c r="C13" i="22"/>
  <c r="H6" i="22"/>
  <c r="H53" i="22"/>
  <c r="BD53" i="22"/>
  <c r="G6" i="22"/>
  <c r="G53" i="22"/>
  <c r="BC53" i="22"/>
  <c r="F6" i="22"/>
  <c r="E6" i="22"/>
  <c r="E53" i="22"/>
  <c r="BA53" i="22"/>
  <c r="D6" i="22"/>
  <c r="C6" i="22"/>
  <c r="C53" i="22"/>
  <c r="AY53" i="22"/>
  <c r="AF35" i="19"/>
  <c r="AE35" i="19"/>
  <c r="AD35" i="19"/>
  <c r="AC35" i="19"/>
  <c r="AB35" i="19"/>
  <c r="AA35" i="19"/>
  <c r="Z35" i="19"/>
  <c r="Y35" i="19"/>
  <c r="X35" i="19"/>
  <c r="W35" i="19"/>
  <c r="V35" i="19"/>
  <c r="U35" i="19"/>
  <c r="T35" i="19"/>
  <c r="S35" i="19"/>
  <c r="R35" i="19"/>
  <c r="Q35" i="19"/>
  <c r="P35" i="19"/>
  <c r="O35" i="19"/>
  <c r="AB27" i="19"/>
  <c r="AA27" i="19"/>
  <c r="T27" i="19"/>
  <c r="S27" i="19"/>
  <c r="AF27" i="19"/>
  <c r="AF40" i="19"/>
  <c r="AE27" i="19"/>
  <c r="AD27" i="19"/>
  <c r="AC27" i="19"/>
  <c r="X27" i="19"/>
  <c r="X40" i="19"/>
  <c r="W27" i="19"/>
  <c r="W40" i="19"/>
  <c r="V27" i="19"/>
  <c r="U27" i="19"/>
  <c r="P27" i="19"/>
  <c r="P40" i="19"/>
  <c r="O27" i="19"/>
  <c r="Y27" i="19"/>
  <c r="Q27" i="19"/>
  <c r="AE40" i="19"/>
  <c r="AD40" i="19"/>
  <c r="AB40" i="19"/>
  <c r="V40" i="19"/>
  <c r="T40" i="19"/>
  <c r="O40" i="19"/>
  <c r="AF13" i="19"/>
  <c r="AE13" i="19"/>
  <c r="AD13" i="19"/>
  <c r="AC13" i="19"/>
  <c r="AB13" i="19"/>
  <c r="AA13" i="19"/>
  <c r="Z13" i="19"/>
  <c r="Y13" i="19"/>
  <c r="X13" i="19"/>
  <c r="W13" i="19"/>
  <c r="V13" i="19"/>
  <c r="U13" i="19"/>
  <c r="T13" i="19"/>
  <c r="S13" i="19"/>
  <c r="R13" i="19"/>
  <c r="Q13" i="19"/>
  <c r="P13" i="19"/>
  <c r="O13" i="19"/>
  <c r="AA11" i="19"/>
  <c r="AA18" i="19"/>
  <c r="Z11" i="19"/>
  <c r="Z18" i="19"/>
  <c r="S11" i="19"/>
  <c r="S18" i="19"/>
  <c r="R11" i="19"/>
  <c r="R18" i="19"/>
  <c r="AF4" i="19"/>
  <c r="AF11" i="19"/>
  <c r="AF18" i="19"/>
  <c r="AE4" i="19"/>
  <c r="AE11" i="19"/>
  <c r="AE18" i="19"/>
  <c r="AD4" i="19"/>
  <c r="AD11" i="19"/>
  <c r="AD18" i="19"/>
  <c r="AC4" i="19"/>
  <c r="AC11" i="19"/>
  <c r="AC18" i="19"/>
  <c r="AB4" i="19"/>
  <c r="AB11" i="19"/>
  <c r="AB18" i="19"/>
  <c r="AA4" i="19"/>
  <c r="Z4" i="19"/>
  <c r="Y4" i="19"/>
  <c r="Y11" i="19"/>
  <c r="Y18" i="19"/>
  <c r="X4" i="19"/>
  <c r="X11" i="19"/>
  <c r="X18" i="19"/>
  <c r="W4" i="19"/>
  <c r="W11" i="19"/>
  <c r="W18" i="19"/>
  <c r="V4" i="19"/>
  <c r="V11" i="19"/>
  <c r="V18" i="19"/>
  <c r="U4" i="19"/>
  <c r="U11" i="19"/>
  <c r="U18" i="19"/>
  <c r="T4" i="19"/>
  <c r="T11" i="19"/>
  <c r="T18" i="19"/>
  <c r="S4" i="19"/>
  <c r="R4" i="19"/>
  <c r="Q4" i="19"/>
  <c r="Q11" i="19"/>
  <c r="Q18" i="19"/>
  <c r="P4" i="19"/>
  <c r="P11" i="19"/>
  <c r="P18" i="19"/>
  <c r="O4" i="19"/>
  <c r="O11" i="19"/>
  <c r="O18" i="19"/>
  <c r="T42" i="19"/>
  <c r="V42" i="19"/>
  <c r="AD42" i="19"/>
  <c r="AB42" i="19"/>
  <c r="W42" i="19"/>
  <c r="AE42" i="19"/>
  <c r="O42" i="19"/>
  <c r="Q40" i="19"/>
  <c r="Q42" i="19"/>
  <c r="T53" i="22"/>
  <c r="BP53" i="22"/>
  <c r="AB53" i="22"/>
  <c r="BX53" i="22"/>
  <c r="Y40" i="19"/>
  <c r="Y42" i="19"/>
  <c r="R27" i="19"/>
  <c r="R40" i="19"/>
  <c r="R42" i="19"/>
  <c r="Z27" i="19"/>
  <c r="Z40" i="19"/>
  <c r="Z42" i="19"/>
  <c r="D53" i="22"/>
  <c r="AZ53" i="22"/>
  <c r="P42" i="19"/>
  <c r="X42" i="19"/>
  <c r="AF42" i="19"/>
  <c r="S40" i="19"/>
  <c r="S42" i="19"/>
  <c r="AA40" i="19"/>
  <c r="AA42" i="19"/>
  <c r="U40" i="19"/>
  <c r="U42" i="19"/>
  <c r="AC40" i="19"/>
  <c r="AC42" i="19"/>
  <c r="K4" i="19"/>
  <c r="I4" i="19"/>
  <c r="H4" i="19"/>
  <c r="G4" i="19"/>
  <c r="F4" i="19"/>
  <c r="E4" i="19"/>
  <c r="D4" i="19"/>
  <c r="CE6" i="22"/>
  <c r="BE13" i="22"/>
  <c r="D27" i="19"/>
  <c r="E27" i="19"/>
  <c r="F27" i="19"/>
  <c r="G27" i="19"/>
  <c r="H27" i="19"/>
  <c r="I27" i="19"/>
  <c r="D21" i="19"/>
  <c r="E21" i="19"/>
  <c r="G21" i="19"/>
  <c r="H21" i="19"/>
  <c r="I21" i="19"/>
  <c r="D13" i="19"/>
  <c r="E13" i="19"/>
  <c r="F13" i="19"/>
  <c r="F18" i="19"/>
  <c r="G13" i="19"/>
  <c r="H13" i="19"/>
  <c r="I13" i="19"/>
  <c r="H11" i="19"/>
  <c r="H18" i="19"/>
  <c r="D11" i="19"/>
  <c r="E11" i="19"/>
  <c r="F11" i="19"/>
  <c r="G11" i="19"/>
  <c r="I11" i="19"/>
  <c r="I18" i="19"/>
  <c r="E18" i="19"/>
  <c r="G18" i="19"/>
  <c r="D18" i="19"/>
  <c r="E44" i="19"/>
  <c r="F44" i="19"/>
  <c r="G44" i="19"/>
  <c r="H44" i="19"/>
  <c r="I44" i="19"/>
  <c r="D44" i="19"/>
  <c r="L23" i="19"/>
  <c r="J26" i="22"/>
  <c r="J20" i="22"/>
  <c r="J13" i="22"/>
  <c r="BF13" i="22"/>
  <c r="CE13" i="22"/>
  <c r="CD13" i="22"/>
  <c r="CC13" i="22"/>
  <c r="CB13" i="22"/>
  <c r="BF26" i="22"/>
  <c r="BF20" i="22"/>
  <c r="L49" i="22"/>
  <c r="L48" i="22"/>
  <c r="L47" i="22"/>
  <c r="L46" i="22"/>
  <c r="L45" i="22"/>
  <c r="BH26" i="22"/>
  <c r="BH20" i="22"/>
  <c r="BH13" i="22"/>
  <c r="L11" i="22"/>
  <c r="AV12" i="22"/>
  <c r="AU12" i="22"/>
  <c r="CE53" i="22"/>
  <c r="BG50" i="22"/>
  <c r="K49" i="22"/>
  <c r="K48" i="22"/>
  <c r="K47" i="22"/>
  <c r="K46" i="22"/>
  <c r="K45" i="22"/>
  <c r="K11" i="22"/>
  <c r="B3" i="22"/>
  <c r="Z35" i="30"/>
  <c r="R35" i="30"/>
  <c r="AB35" i="30"/>
  <c r="T35" i="30"/>
  <c r="BC23" i="30"/>
  <c r="Z13" i="30"/>
  <c r="R13" i="30"/>
  <c r="V4" i="30"/>
  <c r="V11" i="30"/>
  <c r="AB13" i="30"/>
  <c r="AA13" i="30"/>
  <c r="Y13" i="30"/>
  <c r="X13" i="30"/>
  <c r="V13" i="30"/>
  <c r="T13" i="30"/>
  <c r="S13" i="30"/>
  <c r="Q13" i="30"/>
  <c r="P13" i="30"/>
  <c r="Z4" i="30"/>
  <c r="R4" i="30"/>
  <c r="P4" i="30"/>
  <c r="P11" i="30"/>
  <c r="S35" i="30"/>
  <c r="AA35" i="30"/>
  <c r="T4" i="30"/>
  <c r="T11" i="30"/>
  <c r="T18" i="30"/>
  <c r="AB4" i="30"/>
  <c r="AB11" i="30"/>
  <c r="AB18" i="30"/>
  <c r="O13" i="30"/>
  <c r="V35" i="30"/>
  <c r="W4" i="30"/>
  <c r="W11" i="30"/>
  <c r="W13" i="30"/>
  <c r="W18" i="30"/>
  <c r="O35" i="30"/>
  <c r="R11" i="30"/>
  <c r="R18" i="30"/>
  <c r="P35" i="30"/>
  <c r="Y4" i="30"/>
  <c r="Y11" i="30"/>
  <c r="Q35" i="30"/>
  <c r="Y35" i="30"/>
  <c r="AA4" i="30"/>
  <c r="U13" i="30"/>
  <c r="S4" i="30"/>
  <c r="S11" i="30"/>
  <c r="X4" i="30"/>
  <c r="X11" i="30"/>
  <c r="U35" i="30"/>
  <c r="X35" i="30"/>
  <c r="W35" i="30"/>
  <c r="S18" i="30"/>
  <c r="Y18" i="30"/>
  <c r="V18" i="30"/>
  <c r="P18" i="30"/>
  <c r="X18" i="30"/>
  <c r="U4" i="30"/>
  <c r="U11" i="30"/>
  <c r="U18" i="30"/>
  <c r="Q4" i="30"/>
  <c r="Z11" i="30"/>
  <c r="Z18" i="30"/>
  <c r="O4" i="30"/>
  <c r="O11" i="30"/>
  <c r="O18" i="30"/>
  <c r="CB53" i="22"/>
  <c r="AA11" i="30"/>
  <c r="BC16" i="30"/>
  <c r="BC14" i="30"/>
  <c r="Q11" i="30"/>
  <c r="Q18" i="30"/>
  <c r="AA18" i="30"/>
  <c r="BC15" i="30"/>
  <c r="BC10" i="30"/>
  <c r="BC13" i="30"/>
  <c r="BC5" i="30"/>
  <c r="BC37" i="30"/>
  <c r="BC28" i="30"/>
  <c r="BC31" i="30"/>
  <c r="BC38" i="30"/>
  <c r="BC7" i="30"/>
  <c r="BC8" i="30"/>
  <c r="BC29" i="30"/>
  <c r="BC32" i="30"/>
  <c r="BC25" i="30"/>
  <c r="BC9" i="30"/>
  <c r="BC30" i="30"/>
  <c r="BC33" i="30"/>
  <c r="BC6" i="30"/>
  <c r="BC36" i="30"/>
  <c r="BC22" i="30"/>
  <c r="BC21" i="30"/>
  <c r="BC27" i="30"/>
  <c r="BC4" i="30"/>
  <c r="BC11" i="30"/>
  <c r="K21" i="19"/>
  <c r="K13" i="19"/>
  <c r="K11" i="19"/>
  <c r="K18" i="19"/>
  <c r="BC18" i="30"/>
  <c r="AO9" i="19"/>
  <c r="AN9" i="19"/>
  <c r="BC23" i="19"/>
  <c r="BC5" i="19"/>
  <c r="M23" i="19"/>
  <c r="AL23" i="19"/>
  <c r="AK23" i="19"/>
  <c r="AV11" i="22"/>
  <c r="AU11" i="22"/>
  <c r="AO51" i="27"/>
  <c r="AN51" i="27"/>
  <c r="AM51" i="27"/>
  <c r="AH51" i="27"/>
  <c r="AL51" i="27"/>
  <c r="AK51" i="27"/>
  <c r="AI51" i="27"/>
  <c r="AG51" i="27"/>
  <c r="AF51" i="27"/>
  <c r="K51" i="27"/>
  <c r="J51" i="27"/>
  <c r="AO50" i="27"/>
  <c r="AN50" i="27"/>
  <c r="AM50" i="27"/>
  <c r="AL50" i="27"/>
  <c r="AK50" i="27"/>
  <c r="AJ50" i="27"/>
  <c r="AI50" i="27"/>
  <c r="AH50" i="27"/>
  <c r="AG50" i="27"/>
  <c r="AF50" i="27"/>
  <c r="K50" i="27"/>
  <c r="J50" i="27"/>
  <c r="AO49" i="27"/>
  <c r="AN49" i="27"/>
  <c r="AM49" i="27"/>
  <c r="AL49" i="27"/>
  <c r="AK49" i="27"/>
  <c r="AJ49" i="27"/>
  <c r="AI49" i="27"/>
  <c r="AH49" i="27"/>
  <c r="AG49" i="27"/>
  <c r="AF49" i="27"/>
  <c r="K49" i="27"/>
  <c r="J49" i="27"/>
  <c r="AO48" i="27"/>
  <c r="AN48" i="27"/>
  <c r="AM48" i="27"/>
  <c r="AL48" i="27"/>
  <c r="AK48" i="27"/>
  <c r="AJ48" i="27"/>
  <c r="AI48" i="27"/>
  <c r="AH48" i="27"/>
  <c r="AG48" i="27"/>
  <c r="AF48" i="27"/>
  <c r="K48" i="27"/>
  <c r="J48" i="27"/>
  <c r="AO47" i="27"/>
  <c r="AN47" i="27"/>
  <c r="AM47" i="27"/>
  <c r="AL47" i="27"/>
  <c r="AK47" i="27"/>
  <c r="AJ47" i="27"/>
  <c r="AI47" i="27"/>
  <c r="AH47" i="27"/>
  <c r="AG47" i="27"/>
  <c r="K47" i="27"/>
  <c r="J47" i="27"/>
  <c r="AO46" i="27"/>
  <c r="AN46" i="27"/>
  <c r="AM46" i="27"/>
  <c r="AL46" i="27"/>
  <c r="AK46" i="27"/>
  <c r="AJ46" i="27"/>
  <c r="AI46" i="27"/>
  <c r="AH46" i="27"/>
  <c r="AG46" i="27"/>
  <c r="AF46" i="27"/>
  <c r="K46" i="27"/>
  <c r="J46" i="27"/>
  <c r="AO45" i="27"/>
  <c r="AN45" i="27"/>
  <c r="AM45" i="27"/>
  <c r="AM44" i="27"/>
  <c r="AL45" i="27"/>
  <c r="AK45" i="27"/>
  <c r="AJ45" i="27"/>
  <c r="AJ44" i="27"/>
  <c r="AI45" i="27"/>
  <c r="AH45" i="27"/>
  <c r="AG45" i="27"/>
  <c r="AF45" i="27"/>
  <c r="K45" i="27"/>
  <c r="J45" i="27"/>
  <c r="AD44" i="27"/>
  <c r="AC44" i="27"/>
  <c r="AB44" i="27"/>
  <c r="AA44" i="27"/>
  <c r="Z44" i="27"/>
  <c r="Y44" i="27"/>
  <c r="X44" i="27"/>
  <c r="W44" i="27"/>
  <c r="V44" i="27"/>
  <c r="U44" i="27"/>
  <c r="T44" i="27"/>
  <c r="S44" i="27"/>
  <c r="R44" i="27"/>
  <c r="Q44" i="27"/>
  <c r="P44" i="27"/>
  <c r="O44" i="27"/>
  <c r="N44" i="27"/>
  <c r="M44" i="27"/>
  <c r="I44" i="27"/>
  <c r="H44" i="27"/>
  <c r="G44" i="27"/>
  <c r="F44" i="27"/>
  <c r="E44" i="27"/>
  <c r="D44" i="27"/>
  <c r="C44" i="27"/>
  <c r="AO43" i="27"/>
  <c r="AN43" i="27"/>
  <c r="AM43" i="27"/>
  <c r="AL43" i="27"/>
  <c r="AK43" i="27"/>
  <c r="AJ43" i="27"/>
  <c r="AI43" i="27"/>
  <c r="AH43" i="27"/>
  <c r="AG43" i="27"/>
  <c r="AF43" i="27"/>
  <c r="K43" i="27"/>
  <c r="J43" i="27"/>
  <c r="AO42" i="27"/>
  <c r="AN42" i="27"/>
  <c r="AM42" i="27"/>
  <c r="AL42" i="27"/>
  <c r="AK42" i="27"/>
  <c r="AJ42" i="27"/>
  <c r="AI42" i="27"/>
  <c r="AH42" i="27"/>
  <c r="AG42" i="27"/>
  <c r="AF42" i="27"/>
  <c r="K42" i="27"/>
  <c r="J42" i="27"/>
  <c r="AO41" i="27"/>
  <c r="AN41" i="27"/>
  <c r="AM41" i="27"/>
  <c r="AL41" i="27"/>
  <c r="AK41" i="27"/>
  <c r="AJ41" i="27"/>
  <c r="AI41" i="27"/>
  <c r="AH41" i="27"/>
  <c r="AG41" i="27"/>
  <c r="AF41" i="27"/>
  <c r="K41" i="27"/>
  <c r="J41" i="27"/>
  <c r="AO40" i="27"/>
  <c r="AN40" i="27"/>
  <c r="AM40" i="27"/>
  <c r="AL40" i="27"/>
  <c r="AK40" i="27"/>
  <c r="AJ40" i="27"/>
  <c r="AI40" i="27"/>
  <c r="AH40" i="27"/>
  <c r="AG40" i="27"/>
  <c r="AF40" i="27"/>
  <c r="K40" i="27"/>
  <c r="J40" i="27"/>
  <c r="AO39" i="27"/>
  <c r="AN39" i="27"/>
  <c r="AM39" i="27"/>
  <c r="AM38" i="27"/>
  <c r="AL39" i="27"/>
  <c r="AK39" i="27"/>
  <c r="AJ39" i="27"/>
  <c r="AJ38" i="27"/>
  <c r="AI39" i="27"/>
  <c r="AH39" i="27"/>
  <c r="AG39" i="27"/>
  <c r="AF39" i="27"/>
  <c r="K39" i="27"/>
  <c r="J39" i="27"/>
  <c r="AD38" i="27"/>
  <c r="AC38" i="27"/>
  <c r="AB38" i="27"/>
  <c r="AA38" i="27"/>
  <c r="Z38" i="27"/>
  <c r="Y38" i="27"/>
  <c r="X38" i="27"/>
  <c r="W38" i="27"/>
  <c r="V38" i="27"/>
  <c r="U38" i="27"/>
  <c r="T38" i="27"/>
  <c r="S38" i="27"/>
  <c r="R38" i="27"/>
  <c r="Q38" i="27"/>
  <c r="P38" i="27"/>
  <c r="O38" i="27"/>
  <c r="N38" i="27"/>
  <c r="M38" i="27"/>
  <c r="I38" i="27"/>
  <c r="H38" i="27"/>
  <c r="G38" i="27"/>
  <c r="F38" i="27"/>
  <c r="E38" i="27"/>
  <c r="D38" i="27"/>
  <c r="C38" i="27"/>
  <c r="AO37" i="27"/>
  <c r="AN37" i="27"/>
  <c r="AM37" i="27"/>
  <c r="AL37" i="27"/>
  <c r="AK37" i="27"/>
  <c r="AJ37" i="27"/>
  <c r="AI37" i="27"/>
  <c r="AH37" i="27"/>
  <c r="AG37" i="27"/>
  <c r="AF37" i="27"/>
  <c r="K37" i="27"/>
  <c r="J37" i="27"/>
  <c r="AO36" i="27"/>
  <c r="AN36" i="27"/>
  <c r="AM36" i="27"/>
  <c r="AL36" i="27"/>
  <c r="AK36" i="27"/>
  <c r="AJ36" i="27"/>
  <c r="AI36" i="27"/>
  <c r="AH36" i="27"/>
  <c r="AG36" i="27"/>
  <c r="AF36" i="27"/>
  <c r="K36" i="27"/>
  <c r="J36" i="27"/>
  <c r="AO35" i="27"/>
  <c r="AN35" i="27"/>
  <c r="AM35" i="27"/>
  <c r="AL35" i="27"/>
  <c r="AK35" i="27"/>
  <c r="AJ35" i="27"/>
  <c r="AI35" i="27"/>
  <c r="AH35" i="27"/>
  <c r="AG35" i="27"/>
  <c r="AF35" i="27"/>
  <c r="K35" i="27"/>
  <c r="J35" i="27"/>
  <c r="AO34" i="27"/>
  <c r="AN34" i="27"/>
  <c r="AM34" i="27"/>
  <c r="AL34" i="27"/>
  <c r="AK34" i="27"/>
  <c r="AJ34" i="27"/>
  <c r="AI34" i="27"/>
  <c r="AH34" i="27"/>
  <c r="AG34" i="27"/>
  <c r="AF34" i="27"/>
  <c r="K34" i="27"/>
  <c r="J34" i="27"/>
  <c r="AO33" i="27"/>
  <c r="AN33" i="27"/>
  <c r="AM33" i="27"/>
  <c r="AL33" i="27"/>
  <c r="AK33" i="27"/>
  <c r="AJ33" i="27"/>
  <c r="AJ32" i="27"/>
  <c r="AI33" i="27"/>
  <c r="AH33" i="27"/>
  <c r="AG33" i="27"/>
  <c r="K33" i="27"/>
  <c r="J33" i="27"/>
  <c r="AD32" i="27"/>
  <c r="AC32" i="27"/>
  <c r="AB32" i="27"/>
  <c r="AA32" i="27"/>
  <c r="Z32" i="27"/>
  <c r="Y32" i="27"/>
  <c r="X32" i="27"/>
  <c r="W32" i="27"/>
  <c r="V32" i="27"/>
  <c r="U32" i="27"/>
  <c r="T32" i="27"/>
  <c r="S32" i="27"/>
  <c r="R32" i="27"/>
  <c r="Q32" i="27"/>
  <c r="P32" i="27"/>
  <c r="O32" i="27"/>
  <c r="N32" i="27"/>
  <c r="M32" i="27"/>
  <c r="I32" i="27"/>
  <c r="H32" i="27"/>
  <c r="G32" i="27"/>
  <c r="F32" i="27"/>
  <c r="E32" i="27"/>
  <c r="D32" i="27"/>
  <c r="C32" i="27"/>
  <c r="AO31" i="27"/>
  <c r="AN31" i="27"/>
  <c r="AM31" i="27"/>
  <c r="AL31" i="27"/>
  <c r="AK31" i="27"/>
  <c r="AJ31" i="27"/>
  <c r="AI31" i="27"/>
  <c r="AH31" i="27"/>
  <c r="AG31" i="27"/>
  <c r="AF31" i="27"/>
  <c r="K31" i="27"/>
  <c r="J31" i="27"/>
  <c r="AO30" i="27"/>
  <c r="AN30" i="27"/>
  <c r="AM30" i="27"/>
  <c r="AL30" i="27"/>
  <c r="AK30" i="27"/>
  <c r="AJ30" i="27"/>
  <c r="AI30" i="27"/>
  <c r="AH30" i="27"/>
  <c r="AG30" i="27"/>
  <c r="AF30" i="27"/>
  <c r="K30" i="27"/>
  <c r="J30" i="27"/>
  <c r="AO29" i="27"/>
  <c r="AN29" i="27"/>
  <c r="AN26" i="27"/>
  <c r="AM29" i="27"/>
  <c r="AL29" i="27"/>
  <c r="AK29" i="27"/>
  <c r="AJ29" i="27"/>
  <c r="AI29" i="27"/>
  <c r="AH29" i="27"/>
  <c r="AG29" i="27"/>
  <c r="AF29" i="27"/>
  <c r="K29" i="27"/>
  <c r="J29" i="27"/>
  <c r="AO28" i="27"/>
  <c r="AO26" i="27"/>
  <c r="AN28" i="27"/>
  <c r="AM28" i="27"/>
  <c r="AL28" i="27"/>
  <c r="AK28" i="27"/>
  <c r="AJ28" i="27"/>
  <c r="AI28" i="27"/>
  <c r="AH28" i="27"/>
  <c r="AG28" i="27"/>
  <c r="AF28" i="27"/>
  <c r="K28" i="27"/>
  <c r="J28" i="27"/>
  <c r="AO27" i="27"/>
  <c r="AN27" i="27"/>
  <c r="AM27" i="27"/>
  <c r="AL27" i="27"/>
  <c r="AK27" i="27"/>
  <c r="AJ27" i="27"/>
  <c r="AJ26" i="27"/>
  <c r="AI27" i="27"/>
  <c r="AH27" i="27"/>
  <c r="AG27" i="27"/>
  <c r="K27" i="27"/>
  <c r="J27" i="27"/>
  <c r="AD26" i="27"/>
  <c r="AC26" i="27"/>
  <c r="AB26" i="27"/>
  <c r="AA26" i="27"/>
  <c r="Z26" i="27"/>
  <c r="Y26" i="27"/>
  <c r="X26" i="27"/>
  <c r="W26" i="27"/>
  <c r="V26" i="27"/>
  <c r="U26" i="27"/>
  <c r="T26" i="27"/>
  <c r="S26" i="27"/>
  <c r="R26" i="27"/>
  <c r="Q26" i="27"/>
  <c r="P26" i="27"/>
  <c r="O26" i="27"/>
  <c r="N26" i="27"/>
  <c r="M26" i="27"/>
  <c r="I26" i="27"/>
  <c r="K26" i="27"/>
  <c r="H26" i="27"/>
  <c r="G26" i="27"/>
  <c r="F26" i="27"/>
  <c r="E26" i="27"/>
  <c r="D26" i="27"/>
  <c r="C26" i="27"/>
  <c r="AO25" i="27"/>
  <c r="AN25" i="27"/>
  <c r="AM25" i="27"/>
  <c r="AL25" i="27"/>
  <c r="AK25" i="27"/>
  <c r="AJ25" i="27"/>
  <c r="AI25" i="27"/>
  <c r="AH25" i="27"/>
  <c r="AG25" i="27"/>
  <c r="AF25" i="27"/>
  <c r="K25" i="27"/>
  <c r="J25" i="27"/>
  <c r="AO24" i="27"/>
  <c r="AN24" i="27"/>
  <c r="AM24" i="27"/>
  <c r="AL24" i="27"/>
  <c r="AK24" i="27"/>
  <c r="AJ24" i="27"/>
  <c r="AI24" i="27"/>
  <c r="AH24" i="27"/>
  <c r="AG24" i="27"/>
  <c r="AF24" i="27"/>
  <c r="K24" i="27"/>
  <c r="J24" i="27"/>
  <c r="AO23" i="27"/>
  <c r="AN23" i="27"/>
  <c r="AM23" i="27"/>
  <c r="AL23" i="27"/>
  <c r="AK23" i="27"/>
  <c r="AJ23" i="27"/>
  <c r="AI23" i="27"/>
  <c r="AH23" i="27"/>
  <c r="AG23" i="27"/>
  <c r="AF23" i="27"/>
  <c r="K23" i="27"/>
  <c r="J23" i="27"/>
  <c r="AO22" i="27"/>
  <c r="AN22" i="27"/>
  <c r="AM22" i="27"/>
  <c r="AL22" i="27"/>
  <c r="AK22" i="27"/>
  <c r="AJ22" i="27"/>
  <c r="AI22" i="27"/>
  <c r="AH22" i="27"/>
  <c r="AG22" i="27"/>
  <c r="AF22" i="27"/>
  <c r="K22" i="27"/>
  <c r="J22" i="27"/>
  <c r="AO21" i="27"/>
  <c r="AN21" i="27"/>
  <c r="AM21" i="27"/>
  <c r="AL21" i="27"/>
  <c r="AL20" i="27"/>
  <c r="AK21" i="27"/>
  <c r="AJ21" i="27"/>
  <c r="AI21" i="27"/>
  <c r="AH21" i="27"/>
  <c r="AG21" i="27"/>
  <c r="AG20" i="27"/>
  <c r="K21" i="27"/>
  <c r="J21" i="27"/>
  <c r="AM20" i="27"/>
  <c r="AD20" i="27"/>
  <c r="AC20" i="27"/>
  <c r="AB20" i="27"/>
  <c r="AA20" i="27"/>
  <c r="Z20" i="27"/>
  <c r="Y20" i="27"/>
  <c r="X20" i="27"/>
  <c r="W20" i="27"/>
  <c r="V20" i="27"/>
  <c r="U20" i="27"/>
  <c r="T20" i="27"/>
  <c r="S20" i="27"/>
  <c r="R20" i="27"/>
  <c r="Q20" i="27"/>
  <c r="P20" i="27"/>
  <c r="O20" i="27"/>
  <c r="N20" i="27"/>
  <c r="M20" i="27"/>
  <c r="I20" i="27"/>
  <c r="K20" i="27"/>
  <c r="H20" i="27"/>
  <c r="G20" i="27"/>
  <c r="J20" i="27"/>
  <c r="F20" i="27"/>
  <c r="E20" i="27"/>
  <c r="D20" i="27"/>
  <c r="C20" i="27"/>
  <c r="AO19" i="27"/>
  <c r="AN19" i="27"/>
  <c r="AM19" i="27"/>
  <c r="AL19" i="27"/>
  <c r="AK19" i="27"/>
  <c r="AJ19" i="27"/>
  <c r="AI19" i="27"/>
  <c r="AH19" i="27"/>
  <c r="AG19" i="27"/>
  <c r="AF19" i="27"/>
  <c r="K19" i="27"/>
  <c r="J19" i="27"/>
  <c r="AO18" i="27"/>
  <c r="AN18" i="27"/>
  <c r="AM18" i="27"/>
  <c r="AL18" i="27"/>
  <c r="AK18" i="27"/>
  <c r="AJ18" i="27"/>
  <c r="AI18" i="27"/>
  <c r="AH18" i="27"/>
  <c r="AG18" i="27"/>
  <c r="AF18" i="27"/>
  <c r="K18" i="27"/>
  <c r="J18" i="27"/>
  <c r="AO17" i="27"/>
  <c r="AN17" i="27"/>
  <c r="AM17" i="27"/>
  <c r="AL17" i="27"/>
  <c r="AK17" i="27"/>
  <c r="AJ17" i="27"/>
  <c r="AI17" i="27"/>
  <c r="AH17" i="27"/>
  <c r="AG17" i="27"/>
  <c r="AF17" i="27"/>
  <c r="K17" i="27"/>
  <c r="J17" i="27"/>
  <c r="AO16" i="27"/>
  <c r="AN16" i="27"/>
  <c r="AM16" i="27"/>
  <c r="AL16" i="27"/>
  <c r="AK16" i="27"/>
  <c r="AJ16" i="27"/>
  <c r="AI16" i="27"/>
  <c r="AH16" i="27"/>
  <c r="AG16" i="27"/>
  <c r="AF16" i="27"/>
  <c r="K16" i="27"/>
  <c r="J16" i="27"/>
  <c r="AO15" i="27"/>
  <c r="AN15" i="27"/>
  <c r="AM15" i="27"/>
  <c r="AL15" i="27"/>
  <c r="AK15" i="27"/>
  <c r="AJ15" i="27"/>
  <c r="AI15" i="27"/>
  <c r="AH15" i="27"/>
  <c r="AG15" i="27"/>
  <c r="AF15" i="27"/>
  <c r="K15" i="27"/>
  <c r="J15" i="27"/>
  <c r="AO14" i="27"/>
  <c r="AN14" i="27"/>
  <c r="AN13" i="27"/>
  <c r="AM14" i="27"/>
  <c r="AM13" i="27"/>
  <c r="AL14" i="27"/>
  <c r="AK14" i="27"/>
  <c r="AJ14" i="27"/>
  <c r="AI14" i="27"/>
  <c r="AH14" i="27"/>
  <c r="AG14" i="27"/>
  <c r="AF14" i="27"/>
  <c r="K14" i="27"/>
  <c r="J14" i="27"/>
  <c r="AD13" i="27"/>
  <c r="AC13" i="27"/>
  <c r="AB13" i="27"/>
  <c r="AA13" i="27"/>
  <c r="Z13" i="27"/>
  <c r="Y13" i="27"/>
  <c r="X13" i="27"/>
  <c r="W13" i="27"/>
  <c r="V13" i="27"/>
  <c r="U13" i="27"/>
  <c r="T13" i="27"/>
  <c r="S13" i="27"/>
  <c r="R13" i="27"/>
  <c r="Q13" i="27"/>
  <c r="Q53" i="27"/>
  <c r="P13" i="27"/>
  <c r="AH13" i="27"/>
  <c r="O13" i="27"/>
  <c r="N13" i="27"/>
  <c r="M13" i="27"/>
  <c r="I13" i="27"/>
  <c r="H13" i="27"/>
  <c r="G13" i="27"/>
  <c r="F13" i="27"/>
  <c r="E13" i="27"/>
  <c r="D13" i="27"/>
  <c r="C13" i="27"/>
  <c r="AO12" i="27"/>
  <c r="AN12" i="27"/>
  <c r="AM12" i="27"/>
  <c r="AL12" i="27"/>
  <c r="AK12" i="27"/>
  <c r="AJ12" i="27"/>
  <c r="AI12" i="27"/>
  <c r="AH12" i="27"/>
  <c r="AG12" i="27"/>
  <c r="AF12" i="27"/>
  <c r="K12" i="27"/>
  <c r="J12" i="27"/>
  <c r="AO11" i="27"/>
  <c r="AN11" i="27"/>
  <c r="AM11" i="27"/>
  <c r="AL11" i="27"/>
  <c r="AK11" i="27"/>
  <c r="AJ11" i="27"/>
  <c r="AI11" i="27"/>
  <c r="AH11" i="27"/>
  <c r="AG11" i="27"/>
  <c r="AF11" i="27"/>
  <c r="K11" i="27"/>
  <c r="J11" i="27"/>
  <c r="AO10" i="27"/>
  <c r="AN10" i="27"/>
  <c r="AM10" i="27"/>
  <c r="AL10" i="27"/>
  <c r="AK10" i="27"/>
  <c r="AJ10" i="27"/>
  <c r="AI10" i="27"/>
  <c r="AH10" i="27"/>
  <c r="AG10" i="27"/>
  <c r="AF10" i="27"/>
  <c r="K10" i="27"/>
  <c r="J10" i="27"/>
  <c r="AO9" i="27"/>
  <c r="AN9" i="27"/>
  <c r="AM9" i="27"/>
  <c r="AL9" i="27"/>
  <c r="AK9" i="27"/>
  <c r="AJ9" i="27"/>
  <c r="AI9" i="27"/>
  <c r="AI6" i="27"/>
  <c r="AH9" i="27"/>
  <c r="AG9" i="27"/>
  <c r="AF9" i="27"/>
  <c r="K9" i="27"/>
  <c r="J9" i="27"/>
  <c r="AO8" i="27"/>
  <c r="AN8" i="27"/>
  <c r="AM8" i="27"/>
  <c r="AL8" i="27"/>
  <c r="AK8" i="27"/>
  <c r="AJ8" i="27"/>
  <c r="AI8" i="27"/>
  <c r="AH8" i="27"/>
  <c r="AG8" i="27"/>
  <c r="AF8" i="27"/>
  <c r="K8" i="27"/>
  <c r="J8" i="27"/>
  <c r="AO7" i="27"/>
  <c r="AN7" i="27"/>
  <c r="AM7" i="27"/>
  <c r="AL7" i="27"/>
  <c r="AK7" i="27"/>
  <c r="AJ7" i="27"/>
  <c r="AI7" i="27"/>
  <c r="AH7" i="27"/>
  <c r="AG7" i="27"/>
  <c r="AF7" i="27"/>
  <c r="K7" i="27"/>
  <c r="J7" i="27"/>
  <c r="AJ6" i="27"/>
  <c r="AD6" i="27"/>
  <c r="AC6" i="27"/>
  <c r="AB6" i="27"/>
  <c r="AA6" i="27"/>
  <c r="Z6" i="27"/>
  <c r="Y6" i="27"/>
  <c r="X6" i="27"/>
  <c r="W6" i="27"/>
  <c r="V6" i="27"/>
  <c r="U6" i="27"/>
  <c r="T6" i="27"/>
  <c r="S6" i="27"/>
  <c r="R6" i="27"/>
  <c r="P6" i="27"/>
  <c r="O6" i="27"/>
  <c r="N6" i="27"/>
  <c r="M6" i="27"/>
  <c r="K6" i="27"/>
  <c r="I6" i="27"/>
  <c r="H6" i="27"/>
  <c r="G6" i="27"/>
  <c r="F6" i="27"/>
  <c r="E6" i="27"/>
  <c r="D6" i="27"/>
  <c r="C6" i="27"/>
  <c r="AR38" i="26"/>
  <c r="AT38" i="26"/>
  <c r="AQ38" i="26"/>
  <c r="AP38" i="26"/>
  <c r="AO38" i="26"/>
  <c r="AN38" i="26"/>
  <c r="AM38" i="26"/>
  <c r="AL38" i="26"/>
  <c r="AK38" i="26"/>
  <c r="AJ38" i="26"/>
  <c r="AI38" i="26"/>
  <c r="K38" i="26"/>
  <c r="AR37" i="26"/>
  <c r="AQ37" i="26"/>
  <c r="AP37" i="26"/>
  <c r="AO37" i="26"/>
  <c r="AN37" i="26"/>
  <c r="AM37" i="26"/>
  <c r="AL37" i="26"/>
  <c r="AK37" i="26"/>
  <c r="AJ37" i="26"/>
  <c r="E37" i="26"/>
  <c r="E35" i="26"/>
  <c r="AR36" i="26"/>
  <c r="AQ36" i="26"/>
  <c r="AP36" i="26"/>
  <c r="AO36" i="26"/>
  <c r="AN36" i="26"/>
  <c r="AM36" i="26"/>
  <c r="AL36" i="26"/>
  <c r="AK36" i="26"/>
  <c r="AJ36" i="26"/>
  <c r="AI36" i="26"/>
  <c r="AG36" i="26"/>
  <c r="AF36" i="26"/>
  <c r="K36" i="26"/>
  <c r="AR35" i="26"/>
  <c r="AE35" i="26"/>
  <c r="AD35" i="26"/>
  <c r="AC35" i="26"/>
  <c r="AC40" i="26"/>
  <c r="AB35" i="26"/>
  <c r="AA35" i="26"/>
  <c r="Z35" i="26"/>
  <c r="AP35" i="26"/>
  <c r="Y35" i="26"/>
  <c r="X35" i="26"/>
  <c r="W35" i="26"/>
  <c r="V35" i="26"/>
  <c r="AN35" i="26"/>
  <c r="U35" i="26"/>
  <c r="U40" i="26"/>
  <c r="T35" i="26"/>
  <c r="S35" i="26"/>
  <c r="R35" i="26"/>
  <c r="AL35" i="26"/>
  <c r="Q35" i="26"/>
  <c r="P35" i="26"/>
  <c r="O35" i="26"/>
  <c r="N35" i="26"/>
  <c r="K35" i="26"/>
  <c r="I35" i="26"/>
  <c r="H35" i="26"/>
  <c r="G35" i="26"/>
  <c r="F35" i="26"/>
  <c r="D35" i="26"/>
  <c r="AR33" i="26"/>
  <c r="AT33" i="26"/>
  <c r="AQ33" i="26"/>
  <c r="AP33" i="26"/>
  <c r="AO33" i="26"/>
  <c r="AN33" i="26"/>
  <c r="AM33" i="26"/>
  <c r="AL33" i="26"/>
  <c r="AK33" i="26"/>
  <c r="AG33" i="26"/>
  <c r="AF33" i="26"/>
  <c r="AJ33" i="26"/>
  <c r="AI33" i="26"/>
  <c r="L33" i="26"/>
  <c r="K33" i="26"/>
  <c r="AR32" i="26"/>
  <c r="AQ32" i="26"/>
  <c r="AP32" i="26"/>
  <c r="AO32" i="26"/>
  <c r="AN32" i="26"/>
  <c r="AM32" i="26"/>
  <c r="AL32" i="26"/>
  <c r="AG32" i="26"/>
  <c r="AF32" i="26"/>
  <c r="AK32" i="26"/>
  <c r="AJ32" i="26"/>
  <c r="AI32" i="26"/>
  <c r="L32" i="26"/>
  <c r="K32" i="26"/>
  <c r="AR31" i="26"/>
  <c r="AS31" i="26"/>
  <c r="AQ31" i="26"/>
  <c r="AP31" i="26"/>
  <c r="AO31" i="26"/>
  <c r="AN31" i="26"/>
  <c r="AM31" i="26"/>
  <c r="AL31" i="26"/>
  <c r="AG31" i="26"/>
  <c r="AF31" i="26"/>
  <c r="AK31" i="26"/>
  <c r="AJ31" i="26"/>
  <c r="AI31" i="26"/>
  <c r="L31" i="26"/>
  <c r="K31" i="26"/>
  <c r="AR30" i="26"/>
  <c r="AS30" i="26"/>
  <c r="AQ30" i="26"/>
  <c r="AP30" i="26"/>
  <c r="AO30" i="26"/>
  <c r="AN30" i="26"/>
  <c r="AM30" i="26"/>
  <c r="AL30" i="26"/>
  <c r="AG30" i="26"/>
  <c r="AK30" i="26"/>
  <c r="O27" i="26"/>
  <c r="O40" i="26"/>
  <c r="L30" i="26"/>
  <c r="K30" i="26"/>
  <c r="AR29" i="26"/>
  <c r="AQ29" i="26"/>
  <c r="AP29" i="26"/>
  <c r="AO29" i="26"/>
  <c r="AN29" i="26"/>
  <c r="AM29" i="26"/>
  <c r="AL29" i="26"/>
  <c r="AK29" i="26"/>
  <c r="AG29" i="26"/>
  <c r="P27" i="26"/>
  <c r="AJ29" i="26"/>
  <c r="AI29" i="26"/>
  <c r="K29" i="26"/>
  <c r="L29" i="26"/>
  <c r="AR28" i="26"/>
  <c r="AQ28" i="26"/>
  <c r="AP28" i="26"/>
  <c r="AO28" i="26"/>
  <c r="AN28" i="26"/>
  <c r="AM28" i="26"/>
  <c r="AL28" i="26"/>
  <c r="AG28" i="26"/>
  <c r="AF28" i="26"/>
  <c r="R27" i="26"/>
  <c r="Q27" i="26"/>
  <c r="AK28" i="26"/>
  <c r="AJ28" i="26"/>
  <c r="L28" i="26"/>
  <c r="K28" i="26"/>
  <c r="AV27" i="26"/>
  <c r="AE27" i="26"/>
  <c r="AG27" i="26"/>
  <c r="AD27" i="26"/>
  <c r="AC27" i="26"/>
  <c r="AB27" i="26"/>
  <c r="AQ27" i="26"/>
  <c r="AA27" i="26"/>
  <c r="Z27" i="26"/>
  <c r="AP27" i="26"/>
  <c r="Y27" i="26"/>
  <c r="AO27" i="26"/>
  <c r="X27" i="26"/>
  <c r="W27" i="26"/>
  <c r="W40" i="26"/>
  <c r="V27" i="26"/>
  <c r="U27" i="26"/>
  <c r="T27" i="26"/>
  <c r="S27" i="26"/>
  <c r="J27" i="26"/>
  <c r="I27" i="26"/>
  <c r="K27" i="26"/>
  <c r="H27" i="26"/>
  <c r="G27" i="26"/>
  <c r="F27" i="26"/>
  <c r="F40" i="26"/>
  <c r="E27" i="26"/>
  <c r="D27" i="26"/>
  <c r="D40" i="26"/>
  <c r="AR25" i="26"/>
  <c r="AQ25" i="26"/>
  <c r="AP25" i="26"/>
  <c r="AO25" i="26"/>
  <c r="AF25" i="26"/>
  <c r="AN25" i="26"/>
  <c r="AM25" i="26"/>
  <c r="AL25" i="26"/>
  <c r="AK25" i="26"/>
  <c r="AJ25" i="26"/>
  <c r="L25" i="26"/>
  <c r="K25" i="26"/>
  <c r="AR23" i="26"/>
  <c r="AT23" i="26"/>
  <c r="AQ23" i="26"/>
  <c r="AP23" i="26"/>
  <c r="AO23" i="26"/>
  <c r="AN23" i="26"/>
  <c r="AM23" i="26"/>
  <c r="AL23" i="26"/>
  <c r="AK23" i="26"/>
  <c r="AJ23" i="26"/>
  <c r="AI23" i="26"/>
  <c r="AG23" i="26"/>
  <c r="AF23" i="26"/>
  <c r="L23" i="26"/>
  <c r="K23" i="26"/>
  <c r="AR22" i="26"/>
  <c r="AQ22" i="26"/>
  <c r="AP22" i="26"/>
  <c r="AO22" i="26"/>
  <c r="AN22" i="26"/>
  <c r="AM22" i="26"/>
  <c r="AL22" i="26"/>
  <c r="AK22" i="26"/>
  <c r="AJ22" i="26"/>
  <c r="AI22" i="26"/>
  <c r="AG22" i="26"/>
  <c r="AF22" i="26"/>
  <c r="L22" i="26"/>
  <c r="K22" i="26"/>
  <c r="AV21" i="26"/>
  <c r="AR21" i="26"/>
  <c r="AT21" i="26"/>
  <c r="AQ21" i="26"/>
  <c r="AP21" i="26"/>
  <c r="AO21" i="26"/>
  <c r="AN21" i="26"/>
  <c r="AM21" i="26"/>
  <c r="AL21" i="26"/>
  <c r="AG21" i="26"/>
  <c r="AD40" i="26"/>
  <c r="AF21" i="26"/>
  <c r="S40" i="26"/>
  <c r="P40" i="26"/>
  <c r="L21" i="26"/>
  <c r="K21" i="26"/>
  <c r="H40" i="26"/>
  <c r="AR16" i="26"/>
  <c r="AQ16" i="26"/>
  <c r="AP16" i="26"/>
  <c r="AO16" i="26"/>
  <c r="AN16" i="26"/>
  <c r="AM16" i="26"/>
  <c r="AL16" i="26"/>
  <c r="AK16" i="26"/>
  <c r="AJ16" i="26"/>
  <c r="AI16" i="26"/>
  <c r="L16" i="26"/>
  <c r="K16" i="26"/>
  <c r="AR15" i="26"/>
  <c r="AT15" i="26"/>
  <c r="AQ15" i="26"/>
  <c r="AP15" i="26"/>
  <c r="AO15" i="26"/>
  <c r="AN15" i="26"/>
  <c r="AM15" i="26"/>
  <c r="AL15" i="26"/>
  <c r="AK15" i="26"/>
  <c r="AJ15" i="26"/>
  <c r="AI15" i="26"/>
  <c r="AG15" i="26"/>
  <c r="AF15" i="26"/>
  <c r="L15" i="26"/>
  <c r="K15" i="26"/>
  <c r="AR14" i="26"/>
  <c r="AS14" i="26"/>
  <c r="AQ14" i="26"/>
  <c r="AP14" i="26"/>
  <c r="AO14" i="26"/>
  <c r="AN14" i="26"/>
  <c r="AM14" i="26"/>
  <c r="AL14" i="26"/>
  <c r="AK14" i="26"/>
  <c r="AJ14" i="26"/>
  <c r="AG14" i="26"/>
  <c r="AF14" i="26"/>
  <c r="L14" i="26"/>
  <c r="K14" i="26"/>
  <c r="AV13" i="26"/>
  <c r="AQ13" i="26"/>
  <c r="AE13" i="26"/>
  <c r="AD13" i="26"/>
  <c r="AR13" i="26"/>
  <c r="AT13" i="26"/>
  <c r="AC13" i="26"/>
  <c r="AB13" i="26"/>
  <c r="AA13" i="26"/>
  <c r="Z13" i="26"/>
  <c r="Y13" i="26"/>
  <c r="X13" i="26"/>
  <c r="W13" i="26"/>
  <c r="V13" i="26"/>
  <c r="AN13" i="26"/>
  <c r="U13" i="26"/>
  <c r="AM13" i="26"/>
  <c r="T13" i="26"/>
  <c r="S13" i="26"/>
  <c r="R13" i="26"/>
  <c r="Q13" i="26"/>
  <c r="P13" i="26"/>
  <c r="O13" i="26"/>
  <c r="N13" i="26"/>
  <c r="J13" i="26"/>
  <c r="L13" i="26"/>
  <c r="I13" i="26"/>
  <c r="H13" i="26"/>
  <c r="G13" i="26"/>
  <c r="F13" i="26"/>
  <c r="E13" i="26"/>
  <c r="D13" i="26"/>
  <c r="AR10" i="26"/>
  <c r="AQ10" i="26"/>
  <c r="AP10" i="26"/>
  <c r="AO10" i="26"/>
  <c r="AN10" i="26"/>
  <c r="AM10" i="26"/>
  <c r="AL10" i="26"/>
  <c r="AK10" i="26"/>
  <c r="AG10" i="26"/>
  <c r="O10" i="26"/>
  <c r="N10" i="26"/>
  <c r="L10" i="26"/>
  <c r="K10" i="26"/>
  <c r="AR9" i="26"/>
  <c r="AQ9" i="26"/>
  <c r="AP9" i="26"/>
  <c r="AO9" i="26"/>
  <c r="AN9" i="26"/>
  <c r="AM9" i="26"/>
  <c r="AL9" i="26"/>
  <c r="AK9" i="26"/>
  <c r="AJ9" i="26"/>
  <c r="AI9" i="26"/>
  <c r="AG9" i="26"/>
  <c r="AF9" i="26"/>
  <c r="L9" i="26"/>
  <c r="K9" i="26"/>
  <c r="AR8" i="26"/>
  <c r="AS8" i="26"/>
  <c r="AQ8" i="26"/>
  <c r="AP8" i="26"/>
  <c r="AO8" i="26"/>
  <c r="AN8" i="26"/>
  <c r="AM8" i="26"/>
  <c r="AL8" i="26"/>
  <c r="AK8" i="26"/>
  <c r="AG8" i="26"/>
  <c r="AF8" i="26"/>
  <c r="O8" i="26"/>
  <c r="N8" i="26"/>
  <c r="AJ8" i="26"/>
  <c r="AI8" i="26"/>
  <c r="L8" i="26"/>
  <c r="K8" i="26"/>
  <c r="AR7" i="26"/>
  <c r="AQ7" i="26"/>
  <c r="AP7" i="26"/>
  <c r="AO7" i="26"/>
  <c r="AN7" i="26"/>
  <c r="AM7" i="26"/>
  <c r="AL7" i="26"/>
  <c r="AK7" i="26"/>
  <c r="AG7" i="26"/>
  <c r="AF7" i="26"/>
  <c r="O7" i="26"/>
  <c r="N7" i="26"/>
  <c r="L7" i="26"/>
  <c r="K7" i="26"/>
  <c r="AR6" i="26"/>
  <c r="AQ6" i="26"/>
  <c r="AP6" i="26"/>
  <c r="AO6" i="26"/>
  <c r="AN6" i="26"/>
  <c r="AM6" i="26"/>
  <c r="AL6" i="26"/>
  <c r="AK6" i="26"/>
  <c r="AG6" i="26"/>
  <c r="AF6" i="26"/>
  <c r="O6" i="26"/>
  <c r="N6" i="26"/>
  <c r="L6" i="26"/>
  <c r="K6" i="26"/>
  <c r="AR5" i="26"/>
  <c r="AQ5" i="26"/>
  <c r="AT5" i="26"/>
  <c r="AP5" i="26"/>
  <c r="AO5" i="26"/>
  <c r="AN5" i="26"/>
  <c r="AM5" i="26"/>
  <c r="AL5" i="26"/>
  <c r="AK5" i="26"/>
  <c r="AG5" i="26"/>
  <c r="AF5" i="26"/>
  <c r="O5" i="26"/>
  <c r="N5" i="26"/>
  <c r="L5" i="26"/>
  <c r="K5" i="26"/>
  <c r="AV4" i="26"/>
  <c r="AV11" i="26"/>
  <c r="AV18" i="26"/>
  <c r="AE4" i="26"/>
  <c r="AD4" i="26"/>
  <c r="AD11" i="26"/>
  <c r="AC4" i="26"/>
  <c r="AC11" i="26"/>
  <c r="AC18" i="26"/>
  <c r="AB4" i="26"/>
  <c r="AB11" i="26"/>
  <c r="AQ11" i="26"/>
  <c r="AA4" i="26"/>
  <c r="AA11" i="26"/>
  <c r="Z4" i="26"/>
  <c r="Z11" i="26"/>
  <c r="Y4" i="26"/>
  <c r="Y11" i="26"/>
  <c r="Y18" i="26"/>
  <c r="X4" i="26"/>
  <c r="W4" i="26"/>
  <c r="W11" i="26"/>
  <c r="W18" i="26"/>
  <c r="V4" i="26"/>
  <c r="V11" i="26"/>
  <c r="U4" i="26"/>
  <c r="U11" i="26"/>
  <c r="U18" i="26"/>
  <c r="T4" i="26"/>
  <c r="T11" i="26"/>
  <c r="T18" i="26"/>
  <c r="S4" i="26"/>
  <c r="S11" i="26"/>
  <c r="R4" i="26"/>
  <c r="R11" i="26"/>
  <c r="R18" i="26"/>
  <c r="Q4" i="26"/>
  <c r="Q11" i="26"/>
  <c r="Q18" i="26"/>
  <c r="P4" i="26"/>
  <c r="P11" i="26"/>
  <c r="J4" i="26"/>
  <c r="J11" i="26"/>
  <c r="I4" i="26"/>
  <c r="K4" i="26"/>
  <c r="H4" i="26"/>
  <c r="H11" i="26"/>
  <c r="G4" i="26"/>
  <c r="G11" i="26"/>
  <c r="G18" i="26"/>
  <c r="F4" i="26"/>
  <c r="F11" i="26"/>
  <c r="F18" i="26"/>
  <c r="F42" i="26"/>
  <c r="E4" i="26"/>
  <c r="E11" i="26"/>
  <c r="E18" i="26"/>
  <c r="D4" i="26"/>
  <c r="D11" i="26"/>
  <c r="D18" i="26"/>
  <c r="AJ13" i="26"/>
  <c r="AL6" i="27"/>
  <c r="W53" i="27"/>
  <c r="P18" i="26"/>
  <c r="AO4" i="26"/>
  <c r="AO11" i="26"/>
  <c r="AO18" i="26"/>
  <c r="AM4" i="26"/>
  <c r="AM11" i="26"/>
  <c r="AJ7" i="26"/>
  <c r="AI7" i="26"/>
  <c r="AL13" i="26"/>
  <c r="AP13" i="26"/>
  <c r="AS25" i="26"/>
  <c r="AK35" i="26"/>
  <c r="Y40" i="26"/>
  <c r="T53" i="27"/>
  <c r="AH6" i="27"/>
  <c r="AI38" i="27"/>
  <c r="AP11" i="26"/>
  <c r="AJ6" i="26"/>
  <c r="AI6" i="26"/>
  <c r="K13" i="26"/>
  <c r="AV40" i="26"/>
  <c r="AV42" i="26"/>
  <c r="AK26" i="27"/>
  <c r="AK32" i="27"/>
  <c r="AK38" i="27"/>
  <c r="AK44" i="27"/>
  <c r="S18" i="26"/>
  <c r="AA18" i="26"/>
  <c r="AN27" i="26"/>
  <c r="AR27" i="26"/>
  <c r="AS27" i="26"/>
  <c r="AS29" i="26"/>
  <c r="AM35" i="26"/>
  <c r="AQ35" i="26"/>
  <c r="AK6" i="27"/>
  <c r="AK53" i="27"/>
  <c r="V53" i="27"/>
  <c r="AL38" i="27"/>
  <c r="AL44" i="27"/>
  <c r="H18" i="26"/>
  <c r="O4" i="26"/>
  <c r="V40" i="26"/>
  <c r="AN40" i="26"/>
  <c r="AT36" i="26"/>
  <c r="P53" i="27"/>
  <c r="AH20" i="27"/>
  <c r="AN32" i="27"/>
  <c r="AN38" i="27"/>
  <c r="AN44" i="27"/>
  <c r="D42" i="26"/>
  <c r="D44" i="26"/>
  <c r="AS9" i="26"/>
  <c r="AI13" i="27"/>
  <c r="AI20" i="27"/>
  <c r="AG26" i="27"/>
  <c r="AG32" i="27"/>
  <c r="AO32" i="27"/>
  <c r="AO38" i="27"/>
  <c r="AO44" i="27"/>
  <c r="G42" i="26"/>
  <c r="G40" i="26"/>
  <c r="V18" i="26"/>
  <c r="V42" i="26"/>
  <c r="Z40" i="26"/>
  <c r="L27" i="26"/>
  <c r="X40" i="26"/>
  <c r="AJ35" i="26"/>
  <c r="AO6" i="27"/>
  <c r="K13" i="27"/>
  <c r="AJ13" i="27"/>
  <c r="AJ20" i="27"/>
  <c r="AM26" i="27"/>
  <c r="AH38" i="27"/>
  <c r="AO40" i="26"/>
  <c r="O11" i="26"/>
  <c r="O18" i="26"/>
  <c r="O42" i="26"/>
  <c r="AJ10" i="26"/>
  <c r="AI10" i="26"/>
  <c r="AO35" i="26"/>
  <c r="AN4" i="26"/>
  <c r="AN11" i="26"/>
  <c r="AN18" i="26"/>
  <c r="AC42" i="26"/>
  <c r="AL4" i="26"/>
  <c r="AL11" i="26"/>
  <c r="AL18" i="26"/>
  <c r="AP4" i="26"/>
  <c r="AJ5" i="26"/>
  <c r="X11" i="26"/>
  <c r="X18" i="26"/>
  <c r="X42" i="26"/>
  <c r="AI14" i="26"/>
  <c r="AI13" i="26"/>
  <c r="AT35" i="26"/>
  <c r="AF6" i="27"/>
  <c r="F53" i="27"/>
  <c r="Y53" i="27"/>
  <c r="AC53" i="27"/>
  <c r="AO20" i="27"/>
  <c r="AK20" i="27"/>
  <c r="AG44" i="27"/>
  <c r="M53" i="27"/>
  <c r="R53" i="27"/>
  <c r="AG6" i="27"/>
  <c r="C53" i="27"/>
  <c r="G53" i="27"/>
  <c r="Z53" i="27"/>
  <c r="AM53" i="27"/>
  <c r="AD53" i="27"/>
  <c r="AK13" i="27"/>
  <c r="AO13" i="27"/>
  <c r="AH26" i="27"/>
  <c r="AL26" i="27"/>
  <c r="J32" i="27"/>
  <c r="AH32" i="27"/>
  <c r="AL32" i="27"/>
  <c r="J38" i="27"/>
  <c r="J44" i="27"/>
  <c r="AH44" i="27"/>
  <c r="AG13" i="26"/>
  <c r="AT14" i="26"/>
  <c r="AS15" i="26"/>
  <c r="T40" i="26"/>
  <c r="AM40" i="26"/>
  <c r="AB40" i="26"/>
  <c r="AQ40" i="26"/>
  <c r="AJ21" i="26"/>
  <c r="AM27" i="26"/>
  <c r="AS28" i="26"/>
  <c r="AS32" i="26"/>
  <c r="AT37" i="26"/>
  <c r="J6" i="27"/>
  <c r="N53" i="27"/>
  <c r="S53" i="27"/>
  <c r="AM6" i="27"/>
  <c r="D53" i="27"/>
  <c r="J13" i="27"/>
  <c r="AA53" i="27"/>
  <c r="AL13" i="27"/>
  <c r="J26" i="27"/>
  <c r="AI26" i="27"/>
  <c r="K32" i="27"/>
  <c r="AI32" i="27"/>
  <c r="AM32" i="27"/>
  <c r="K38" i="27"/>
  <c r="K44" i="27"/>
  <c r="AI44" i="27"/>
  <c r="AM18" i="26"/>
  <c r="Y42" i="26"/>
  <c r="AL27" i="26"/>
  <c r="AG4" i="26"/>
  <c r="AK4" i="26"/>
  <c r="AK11" i="26"/>
  <c r="AS5" i="26"/>
  <c r="AS6" i="26"/>
  <c r="AS7" i="26"/>
  <c r="AK13" i="26"/>
  <c r="AO13" i="26"/>
  <c r="AI21" i="26"/>
  <c r="AS22" i="26"/>
  <c r="O53" i="27"/>
  <c r="AI53" i="27"/>
  <c r="AN6" i="27"/>
  <c r="E53" i="27"/>
  <c r="X53" i="27"/>
  <c r="AL53" i="27"/>
  <c r="AB53" i="27"/>
  <c r="AF21" i="27"/>
  <c r="AF20" i="27"/>
  <c r="AN20" i="27"/>
  <c r="AF27" i="27"/>
  <c r="U53" i="27"/>
  <c r="AF33" i="27"/>
  <c r="AF38" i="27"/>
  <c r="AF47" i="27"/>
  <c r="AF44" i="27"/>
  <c r="AF32" i="27"/>
  <c r="AF13" i="27"/>
  <c r="AF26" i="27"/>
  <c r="H53" i="27"/>
  <c r="AJ51" i="27"/>
  <c r="AG13" i="27"/>
  <c r="I53" i="27"/>
  <c r="AG38" i="27"/>
  <c r="AI35" i="26"/>
  <c r="W42" i="26"/>
  <c r="AI28" i="26"/>
  <c r="AK27" i="26"/>
  <c r="H42" i="26"/>
  <c r="E40" i="26"/>
  <c r="E42" i="26"/>
  <c r="E44" i="26"/>
  <c r="F44" i="26"/>
  <c r="AD18" i="26"/>
  <c r="P42" i="26"/>
  <c r="S42" i="26"/>
  <c r="AI25" i="26"/>
  <c r="J18" i="26"/>
  <c r="Q40" i="26"/>
  <c r="AK40" i="26"/>
  <c r="R40" i="26"/>
  <c r="AL40" i="26"/>
  <c r="U42" i="26"/>
  <c r="AO42" i="26"/>
  <c r="AS23" i="26"/>
  <c r="AS36" i="26"/>
  <c r="I11" i="26"/>
  <c r="L11" i="26"/>
  <c r="AT27" i="26"/>
  <c r="AT22" i="26"/>
  <c r="AT28" i="26"/>
  <c r="AT30" i="26"/>
  <c r="AT32" i="26"/>
  <c r="AS33" i="26"/>
  <c r="AQ4" i="26"/>
  <c r="AT6" i="26"/>
  <c r="AG25" i="26"/>
  <c r="AF27" i="26"/>
  <c r="AA40" i="26"/>
  <c r="AA42" i="26"/>
  <c r="AR4" i="26"/>
  <c r="AJ30" i="26"/>
  <c r="AJ27" i="26"/>
  <c r="AS13" i="26"/>
  <c r="AF4" i="26"/>
  <c r="L4" i="26"/>
  <c r="N4" i="26"/>
  <c r="N11" i="26"/>
  <c r="N18" i="26"/>
  <c r="AT9" i="26"/>
  <c r="AT25" i="26"/>
  <c r="AT8" i="26"/>
  <c r="AT29" i="26"/>
  <c r="AS38" i="26"/>
  <c r="AF13" i="26"/>
  <c r="Z18" i="26"/>
  <c r="AS21" i="26"/>
  <c r="AT31" i="26"/>
  <c r="N27" i="26"/>
  <c r="N40" i="26"/>
  <c r="AF29" i="26"/>
  <c r="I40" i="26"/>
  <c r="K40" i="26"/>
  <c r="AF30" i="26"/>
  <c r="J40" i="26"/>
  <c r="L40" i="26"/>
  <c r="AE40" i="26"/>
  <c r="AR40" i="26"/>
  <c r="AE11" i="26"/>
  <c r="AR11" i="26"/>
  <c r="AI37" i="26"/>
  <c r="AS35" i="26"/>
  <c r="AT7" i="26"/>
  <c r="AB18" i="26"/>
  <c r="AK21" i="26"/>
  <c r="G44" i="26"/>
  <c r="H44" i="26"/>
  <c r="R42" i="26"/>
  <c r="AO53" i="27"/>
  <c r="AJ4" i="26"/>
  <c r="AJ11" i="26"/>
  <c r="AJ18" i="26"/>
  <c r="K53" i="27"/>
  <c r="AJ40" i="26"/>
  <c r="AJ42" i="26"/>
  <c r="AG53" i="27"/>
  <c r="AJ53" i="27"/>
  <c r="AH53" i="27"/>
  <c r="Q42" i="26"/>
  <c r="AF53" i="27"/>
  <c r="AK18" i="26"/>
  <c r="N42" i="26"/>
  <c r="T42" i="26"/>
  <c r="AM42" i="26"/>
  <c r="AI5" i="26"/>
  <c r="AI4" i="26"/>
  <c r="AI11" i="26"/>
  <c r="AI18" i="26"/>
  <c r="AN42" i="26"/>
  <c r="J53" i="27"/>
  <c r="AN53" i="27"/>
  <c r="AB42" i="26"/>
  <c r="AQ42" i="26"/>
  <c r="AQ18" i="26"/>
  <c r="AT40" i="26"/>
  <c r="AF11" i="26"/>
  <c r="AE18" i="26"/>
  <c r="AR18" i="26"/>
  <c r="AG11" i="26"/>
  <c r="AG40" i="26"/>
  <c r="AF40" i="26"/>
  <c r="AT4" i="26"/>
  <c r="AS4" i="26"/>
  <c r="J42" i="26"/>
  <c r="L18" i="26"/>
  <c r="AP40" i="26"/>
  <c r="AS40" i="26"/>
  <c r="AI30" i="26"/>
  <c r="AI27" i="26"/>
  <c r="AI40" i="26"/>
  <c r="AS11" i="26"/>
  <c r="AT11" i="26"/>
  <c r="AL42" i="26"/>
  <c r="AP18" i="26"/>
  <c r="Z42" i="26"/>
  <c r="AP42" i="26"/>
  <c r="AK42" i="26"/>
  <c r="I18" i="26"/>
  <c r="K11" i="26"/>
  <c r="AD42" i="26"/>
  <c r="AI42" i="26"/>
  <c r="AT18" i="26"/>
  <c r="AS18" i="26"/>
  <c r="AE42" i="26"/>
  <c r="AR42" i="26"/>
  <c r="AG18" i="26"/>
  <c r="AF18" i="26"/>
  <c r="K18" i="26"/>
  <c r="I42" i="26"/>
  <c r="L42" i="26"/>
  <c r="K42" i="26"/>
  <c r="I44" i="26"/>
  <c r="K44" i="26"/>
  <c r="J44" i="26"/>
  <c r="L44" i="26"/>
  <c r="AU16" i="19"/>
  <c r="AU36" i="19"/>
  <c r="AU37" i="19"/>
  <c r="AU38" i="19"/>
  <c r="AS5" i="19"/>
  <c r="AU7" i="19"/>
  <c r="AU8" i="19"/>
  <c r="AU10" i="19"/>
  <c r="AU6" i="19"/>
  <c r="AU5" i="19"/>
  <c r="AU9" i="19"/>
  <c r="AS9" i="19"/>
  <c r="AR5" i="19"/>
  <c r="AT38" i="19"/>
  <c r="AT37" i="19"/>
  <c r="AT36" i="19"/>
  <c r="AT16" i="19"/>
  <c r="AQ5" i="19"/>
  <c r="AT5" i="19"/>
  <c r="AT8" i="19"/>
  <c r="AT7" i="19"/>
  <c r="AT6" i="19"/>
  <c r="AT10" i="19"/>
  <c r="AT9" i="19"/>
  <c r="AS38" i="19"/>
  <c r="AS37" i="19"/>
  <c r="AS36" i="19"/>
  <c r="AS16" i="19"/>
  <c r="AQ36" i="19"/>
  <c r="AR36" i="19"/>
  <c r="AR37" i="19"/>
  <c r="AR38" i="19"/>
  <c r="AR16" i="19"/>
  <c r="AR9" i="19"/>
  <c r="AQ37" i="19"/>
  <c r="AQ38" i="19"/>
  <c r="AP36" i="19"/>
  <c r="AQ16" i="19"/>
  <c r="AQ10" i="19"/>
  <c r="AQ6" i="19"/>
  <c r="AP8" i="19"/>
  <c r="AQ8" i="19"/>
  <c r="AP9" i="19"/>
  <c r="AQ9" i="19"/>
  <c r="AP16" i="19"/>
  <c r="AP37" i="19"/>
  <c r="AP38" i="19"/>
  <c r="AO16" i="19"/>
  <c r="AO36" i="19"/>
  <c r="AO38" i="19"/>
  <c r="AO37" i="19"/>
  <c r="AP5" i="19"/>
  <c r="AR10" i="19"/>
  <c r="AR7" i="19"/>
  <c r="AR6" i="19"/>
  <c r="AS10" i="19"/>
  <c r="AR8" i="19"/>
  <c r="AP6" i="19"/>
  <c r="AP7" i="19"/>
  <c r="AP10" i="19"/>
  <c r="AS8" i="19"/>
  <c r="AS7" i="19"/>
  <c r="AS6" i="19"/>
  <c r="AQ7" i="19"/>
  <c r="AO10" i="19"/>
  <c r="AO6" i="19"/>
  <c r="AT35" i="19"/>
  <c r="AO8" i="19"/>
  <c r="AS4" i="19"/>
  <c r="AS11" i="19"/>
  <c r="AQ35" i="19"/>
  <c r="AN6" i="19"/>
  <c r="AO5" i="19"/>
  <c r="AU4" i="19"/>
  <c r="AP4" i="19"/>
  <c r="AO7" i="19"/>
  <c r="AN16" i="19"/>
  <c r="AR35" i="19"/>
  <c r="AQ4" i="19"/>
  <c r="AN37" i="19"/>
  <c r="AN10" i="19"/>
  <c r="AS12" i="22"/>
  <c r="AS10" i="22"/>
  <c r="AR47" i="22"/>
  <c r="AR39" i="22"/>
  <c r="AR29" i="22"/>
  <c r="AL48" i="22"/>
  <c r="AS34" i="22"/>
  <c r="AN43" i="22"/>
  <c r="AR9" i="22"/>
  <c r="AR33" i="22"/>
  <c r="AM10" i="22"/>
  <c r="AO31" i="22"/>
  <c r="AS30" i="22"/>
  <c r="AL12" i="22"/>
  <c r="AN30" i="22"/>
  <c r="AL11" i="22"/>
  <c r="AP9" i="22"/>
  <c r="AT15" i="22"/>
  <c r="AT14" i="22"/>
  <c r="AT19" i="22"/>
  <c r="AT48" i="22"/>
  <c r="AT43" i="22"/>
  <c r="AT39" i="22"/>
  <c r="AT34" i="22"/>
  <c r="AT29" i="22"/>
  <c r="AT24" i="22"/>
  <c r="AT12" i="22"/>
  <c r="AT8" i="22"/>
  <c r="AT16" i="22"/>
  <c r="AN23" i="22"/>
  <c r="AR23" i="19"/>
  <c r="AO35" i="22"/>
  <c r="AM47" i="22"/>
  <c r="AT42" i="22"/>
  <c r="AT37" i="22"/>
  <c r="AT33" i="22"/>
  <c r="AT23" i="22"/>
  <c r="AT11" i="22"/>
  <c r="AT46" i="22"/>
  <c r="AT44" i="22"/>
  <c r="AT31" i="22"/>
  <c r="AT27" i="22"/>
  <c r="AT10" i="22"/>
  <c r="AT18" i="22"/>
  <c r="AT17" i="22"/>
  <c r="AR34" i="22"/>
  <c r="AL22" i="22"/>
  <c r="AL25" i="22"/>
  <c r="AK25" i="22"/>
  <c r="AQ40" i="22"/>
  <c r="AT49" i="22"/>
  <c r="AT45" i="22"/>
  <c r="AT40" i="22"/>
  <c r="AT35" i="22"/>
  <c r="AT30" i="22"/>
  <c r="AT25" i="22"/>
  <c r="AT21" i="22"/>
  <c r="AT9" i="22"/>
  <c r="AQ27" i="22"/>
  <c r="AO12" i="22"/>
  <c r="AS23" i="22"/>
  <c r="AO33" i="22"/>
  <c r="AR31" i="22"/>
  <c r="AN42" i="22"/>
  <c r="AL47" i="22"/>
  <c r="AS39" i="22"/>
  <c r="AS38" i="22"/>
  <c r="AL36" i="22"/>
  <c r="AO34" i="22"/>
  <c r="AS28" i="22"/>
  <c r="AM34" i="22"/>
  <c r="AN36" i="22"/>
  <c r="AO46" i="22"/>
  <c r="AM12" i="22"/>
  <c r="AO8" i="22"/>
  <c r="AM8" i="22"/>
  <c r="AN10" i="22"/>
  <c r="AR12" i="22"/>
  <c r="AR22" i="19"/>
  <c r="AL10" i="22"/>
  <c r="AK10" i="22"/>
  <c r="AR8" i="22"/>
  <c r="AQ10" i="22"/>
  <c r="AL9" i="22"/>
  <c r="AO9" i="22"/>
  <c r="AS48" i="22"/>
  <c r="AN49" i="22"/>
  <c r="AN33" i="22"/>
  <c r="AM21" i="22"/>
  <c r="AL27" i="22"/>
  <c r="AS43" i="22"/>
  <c r="AP39" i="22"/>
  <c r="AO36" i="22"/>
  <c r="AO48" i="22"/>
  <c r="AS45" i="22"/>
  <c r="AN9" i="22"/>
  <c r="AP10" i="22"/>
  <c r="AP8" i="22"/>
  <c r="AS9" i="22"/>
  <c r="AL45" i="22"/>
  <c r="AL33" i="22"/>
  <c r="AM11" i="22"/>
  <c r="AM35" i="22"/>
  <c r="AM32" i="22"/>
  <c r="AM24" i="22"/>
  <c r="AN40" i="22"/>
  <c r="AL31" i="22"/>
  <c r="AN29" i="22"/>
  <c r="AO22" i="22"/>
  <c r="AM46" i="22"/>
  <c r="AN48" i="22"/>
  <c r="AR41" i="22"/>
  <c r="AM27" i="22"/>
  <c r="AQ24" i="22"/>
  <c r="AQ42" i="22"/>
  <c r="AS49" i="22"/>
  <c r="AN7" i="22"/>
  <c r="AS21" i="22"/>
  <c r="AN37" i="22"/>
  <c r="AM23" i="22"/>
  <c r="AN31" i="22"/>
  <c r="AR43" i="22"/>
  <c r="AR36" i="22"/>
  <c r="AN45" i="22"/>
  <c r="AN44" i="22"/>
  <c r="AO47" i="22"/>
  <c r="AL49" i="22"/>
  <c r="AQ23" i="19"/>
  <c r="AL8" i="22"/>
  <c r="AP49" i="22"/>
  <c r="AP35" i="22"/>
  <c r="AM49" i="22"/>
  <c r="AS36" i="22"/>
  <c r="AO23" i="19"/>
  <c r="AQ28" i="22"/>
  <c r="AR46" i="22"/>
  <c r="AT47" i="22"/>
  <c r="AT7" i="22"/>
  <c r="AL34" i="22"/>
  <c r="AO37" i="22"/>
  <c r="AN47" i="22"/>
  <c r="AO39" i="22"/>
  <c r="AL41" i="22"/>
  <c r="AL28" i="22"/>
  <c r="AK28" i="22"/>
  <c r="AL29" i="22"/>
  <c r="AO27" i="22"/>
  <c r="AS41" i="22"/>
  <c r="AS22" i="22"/>
  <c r="AN11" i="22"/>
  <c r="AL7" i="22"/>
  <c r="AM7" i="22"/>
  <c r="AM9" i="22"/>
  <c r="AN12" i="22"/>
  <c r="AN8" i="22"/>
  <c r="AN6" i="22"/>
  <c r="AO10" i="22"/>
  <c r="AT28" i="22"/>
  <c r="AL21" i="22"/>
  <c r="AN21" i="22"/>
  <c r="AN22" i="22"/>
  <c r="AL23" i="22"/>
  <c r="AK23" i="22"/>
  <c r="AL24" i="22"/>
  <c r="AN24" i="22"/>
  <c r="AN25" i="22"/>
  <c r="AN20" i="22"/>
  <c r="AP47" i="22"/>
  <c r="AP42" i="22"/>
  <c r="AP12" i="22"/>
  <c r="AP6" i="22"/>
  <c r="AP40" i="22"/>
  <c r="AP45" i="22"/>
  <c r="AP30" i="22"/>
  <c r="AP23" i="22"/>
  <c r="AP11" i="22"/>
  <c r="AP7" i="22"/>
  <c r="AQ12" i="22"/>
  <c r="AQ8" i="22"/>
  <c r="AQ23" i="22"/>
  <c r="AQ20" i="22"/>
  <c r="AR42" i="22"/>
  <c r="AR37" i="22"/>
  <c r="AR27" i="22"/>
  <c r="AR22" i="22"/>
  <c r="AS23" i="19"/>
  <c r="AS47" i="22"/>
  <c r="AS37" i="22"/>
  <c r="AS27" i="22"/>
  <c r="AS29" i="22"/>
  <c r="AM42" i="22"/>
  <c r="AT23" i="19"/>
  <c r="AM31" i="22"/>
  <c r="AN27" i="22"/>
  <c r="AO23" i="22"/>
  <c r="AQ46" i="22"/>
  <c r="AS11" i="22"/>
  <c r="AS7" i="22"/>
  <c r="AQ39" i="22"/>
  <c r="AR49" i="22"/>
  <c r="AR45" i="22"/>
  <c r="AR24" i="22"/>
  <c r="AN28" i="22"/>
  <c r="AN26" i="22"/>
  <c r="AO30" i="22"/>
  <c r="AM22" i="22"/>
  <c r="AO24" i="22"/>
  <c r="AM25" i="22"/>
  <c r="AP48" i="22"/>
  <c r="AP43" i="22"/>
  <c r="AP33" i="22"/>
  <c r="AP21" i="22"/>
  <c r="AO40" i="22"/>
  <c r="AP46" i="22"/>
  <c r="AP44" i="22"/>
  <c r="AP36" i="22"/>
  <c r="AP31" i="22"/>
  <c r="AP24" i="22"/>
  <c r="AO29" i="22"/>
  <c r="AP28" i="22"/>
  <c r="AP26" i="22"/>
  <c r="AQ41" i="22"/>
  <c r="AQ31" i="22"/>
  <c r="AQ25" i="22"/>
  <c r="AQ21" i="22"/>
  <c r="AQ37" i="22"/>
  <c r="AQ33" i="22"/>
  <c r="AQ47" i="22"/>
  <c r="AQ44" i="22"/>
  <c r="AM33" i="22"/>
  <c r="AN34" i="22"/>
  <c r="AL35" i="22"/>
  <c r="AK35" i="22"/>
  <c r="AN35" i="22"/>
  <c r="AM36" i="22"/>
  <c r="AM37" i="22"/>
  <c r="AL46" i="22"/>
  <c r="AN46" i="22"/>
  <c r="AM48" i="22"/>
  <c r="AO49" i="22"/>
  <c r="AM39" i="22"/>
  <c r="AM40" i="22"/>
  <c r="AM43" i="22"/>
  <c r="AO43" i="22"/>
  <c r="AS46" i="22"/>
  <c r="AS31" i="22"/>
  <c r="AS25" i="22"/>
  <c r="AS35" i="22"/>
  <c r="AT41" i="22"/>
  <c r="AT36" i="22"/>
  <c r="AT22" i="22"/>
  <c r="AS40" i="22"/>
  <c r="AN39" i="22"/>
  <c r="AP41" i="22"/>
  <c r="AS33" i="22"/>
  <c r="AP22" i="19"/>
  <c r="AR28" i="22"/>
  <c r="AR25" i="22"/>
  <c r="AR21" i="22"/>
  <c r="AL39" i="22"/>
  <c r="AK39" i="22"/>
  <c r="AL40" i="22"/>
  <c r="AL43" i="22"/>
  <c r="AO42" i="22"/>
  <c r="AO41" i="22"/>
  <c r="AO38" i="22"/>
  <c r="AM41" i="22"/>
  <c r="AP34" i="22"/>
  <c r="AP27" i="22"/>
  <c r="AP22" i="22"/>
  <c r="AP29" i="22"/>
  <c r="AO28" i="22"/>
  <c r="AO26" i="22"/>
  <c r="AQ48" i="22"/>
  <c r="AQ43" i="22"/>
  <c r="AQ34" i="22"/>
  <c r="AQ29" i="22"/>
  <c r="AQ11" i="22"/>
  <c r="AQ7" i="22"/>
  <c r="AQ22" i="22"/>
  <c r="AQ35" i="22"/>
  <c r="AQ45" i="22"/>
  <c r="AO11" i="22"/>
  <c r="AO6" i="22"/>
  <c r="AO7" i="22"/>
  <c r="AR10" i="22"/>
  <c r="AU22" i="19"/>
  <c r="AM45" i="22"/>
  <c r="AO45" i="22"/>
  <c r="AL30" i="22"/>
  <c r="AK30" i="22"/>
  <c r="AP37" i="22"/>
  <c r="AP25" i="22"/>
  <c r="AQ9" i="22"/>
  <c r="AR40" i="22"/>
  <c r="AR35" i="22"/>
  <c r="AR30" i="22"/>
  <c r="AS24" i="22"/>
  <c r="AS19" i="22"/>
  <c r="AM28" i="22"/>
  <c r="AM29" i="22"/>
  <c r="AQ49" i="22"/>
  <c r="AQ30" i="22"/>
  <c r="AQ36" i="22"/>
  <c r="AQ32" i="22"/>
  <c r="AR48" i="22"/>
  <c r="AR23" i="22"/>
  <c r="AR11" i="22"/>
  <c r="AR7" i="22"/>
  <c r="AS42" i="22"/>
  <c r="AL42" i="22"/>
  <c r="AN41" i="22"/>
  <c r="AO21" i="22"/>
  <c r="AO20" i="22"/>
  <c r="AO25" i="22"/>
  <c r="AS8" i="22"/>
  <c r="AS6" i="22"/>
  <c r="AO19" i="22"/>
  <c r="AR19" i="22"/>
  <c r="AP18" i="22"/>
  <c r="AN14" i="22"/>
  <c r="AN15" i="22"/>
  <c r="AO17" i="22"/>
  <c r="AS18" i="22"/>
  <c r="AL18" i="22"/>
  <c r="AQ15" i="22"/>
  <c r="AN17" i="22"/>
  <c r="AN13" i="22"/>
  <c r="AN16" i="22"/>
  <c r="AQ15" i="19"/>
  <c r="AS15" i="22"/>
  <c r="AP17" i="22"/>
  <c r="AT15" i="19"/>
  <c r="AR15" i="22"/>
  <c r="AR15" i="19"/>
  <c r="AN19" i="22"/>
  <c r="AM17" i="22"/>
  <c r="AM16" i="22"/>
  <c r="AQ14" i="22"/>
  <c r="AL17" i="22"/>
  <c r="AQ19" i="22"/>
  <c r="AR17" i="22"/>
  <c r="AS14" i="22"/>
  <c r="AS16" i="22"/>
  <c r="AQ16" i="22"/>
  <c r="AT14" i="19"/>
  <c r="AQ14" i="19"/>
  <c r="AU14" i="19"/>
  <c r="AS14" i="19"/>
  <c r="AO14" i="19"/>
  <c r="AN14" i="19"/>
  <c r="AS15" i="19"/>
  <c r="AS22" i="19"/>
  <c r="AQ22" i="19"/>
  <c r="AO22" i="19"/>
  <c r="AR14" i="19"/>
  <c r="AP23" i="19"/>
  <c r="AT22" i="19"/>
  <c r="AU23" i="19"/>
  <c r="AP14" i="19"/>
  <c r="AP15" i="19"/>
  <c r="AO15" i="19"/>
  <c r="AM30" i="22"/>
  <c r="AP16" i="22"/>
  <c r="AL37" i="22"/>
  <c r="AO14" i="22"/>
  <c r="AO13" i="22"/>
  <c r="AO16" i="22"/>
  <c r="AL19" i="22"/>
  <c r="AM18" i="22"/>
  <c r="AM14" i="22"/>
  <c r="AR14" i="22"/>
  <c r="AQ18" i="22"/>
  <c r="AL14" i="22"/>
  <c r="AP14" i="22"/>
  <c r="AR16" i="22"/>
  <c r="AO15" i="22"/>
  <c r="AQ17" i="22"/>
  <c r="AO18" i="22"/>
  <c r="AP19" i="22"/>
  <c r="AU15" i="19"/>
  <c r="AL16" i="22"/>
  <c r="AM15" i="22"/>
  <c r="AN18" i="22"/>
  <c r="AR18" i="22"/>
  <c r="AL15" i="22"/>
  <c r="AP15" i="22"/>
  <c r="AM19" i="22"/>
  <c r="AK8" i="22"/>
  <c r="AK33" i="22"/>
  <c r="AK42" i="22"/>
  <c r="AK45" i="22"/>
  <c r="AK18" i="22"/>
  <c r="AK21" i="22"/>
  <c r="AK41" i="22"/>
  <c r="AK27" i="22"/>
  <c r="AK9" i="22"/>
  <c r="AK48" i="22"/>
  <c r="AK49" i="22"/>
  <c r="AK22" i="22"/>
  <c r="AK17" i="22"/>
  <c r="AK43" i="22"/>
  <c r="AK12" i="22"/>
  <c r="AK16" i="22"/>
  <c r="AK47" i="22"/>
  <c r="AK11" i="22"/>
  <c r="AK40" i="22"/>
  <c r="AK15" i="22"/>
  <c r="AK19" i="22"/>
  <c r="AK46" i="22"/>
  <c r="AK24" i="22"/>
  <c r="AK7" i="22"/>
  <c r="AK29" i="22"/>
  <c r="AK31" i="22"/>
  <c r="AK36" i="22"/>
  <c r="AN23" i="19"/>
  <c r="AN8" i="19"/>
  <c r="AP11" i="19"/>
  <c r="CG50" i="22"/>
  <c r="AT20" i="22"/>
  <c r="AT26" i="22"/>
  <c r="AO32" i="22"/>
  <c r="AN32" i="22"/>
  <c r="AQ33" i="19"/>
  <c r="AR32" i="22"/>
  <c r="AN38" i="22"/>
  <c r="AL6" i="22"/>
  <c r="AM20" i="22"/>
  <c r="AL44" i="22"/>
  <c r="AR6" i="22"/>
  <c r="AM44" i="22"/>
  <c r="AS33" i="19"/>
  <c r="AR44" i="22"/>
  <c r="AT13" i="19"/>
  <c r="AP20" i="22"/>
  <c r="AU33" i="19"/>
  <c r="AT33" i="19"/>
  <c r="AO21" i="19"/>
  <c r="AN15" i="19"/>
  <c r="AK37" i="22"/>
  <c r="AQ13" i="22"/>
  <c r="AS13" i="19"/>
  <c r="AM13" i="22"/>
  <c r="AP13" i="22"/>
  <c r="AL13" i="22"/>
  <c r="AK14" i="22"/>
  <c r="AQ32" i="19"/>
  <c r="AQ28" i="19"/>
  <c r="AU32" i="19"/>
  <c r="AP29" i="19"/>
  <c r="AU28" i="19"/>
  <c r="AR28" i="19"/>
  <c r="AP30" i="19"/>
  <c r="AU21" i="19"/>
  <c r="AO29" i="19"/>
  <c r="AQ21" i="19"/>
  <c r="AU30" i="19"/>
  <c r="AP32" i="19"/>
  <c r="AQ30" i="19"/>
  <c r="AT21" i="19"/>
  <c r="AU31" i="19"/>
  <c r="AT31" i="19"/>
  <c r="AT28" i="19"/>
  <c r="AO31" i="19"/>
  <c r="AT29" i="19"/>
  <c r="AS30" i="19"/>
  <c r="AS31" i="19"/>
  <c r="AP31" i="19"/>
  <c r="AS29" i="19"/>
  <c r="AT32" i="19"/>
  <c r="AR21" i="19"/>
  <c r="AQ29" i="19"/>
  <c r="AR25" i="19"/>
  <c r="AS25" i="19"/>
  <c r="AU25" i="19"/>
  <c r="AP25" i="19"/>
  <c r="AT25" i="19"/>
  <c r="AS17" i="22"/>
  <c r="AS13" i="22"/>
  <c r="AK20" i="22"/>
  <c r="AL38" i="22"/>
  <c r="AS32" i="22"/>
  <c r="AS20" i="22"/>
  <c r="AP38" i="22"/>
  <c r="AL20" i="22"/>
  <c r="AM38" i="22"/>
  <c r="AR20" i="22"/>
  <c r="AR38" i="22"/>
  <c r="AT6" i="22"/>
  <c r="AT13" i="22"/>
  <c r="AT32" i="22"/>
  <c r="AT38" i="22"/>
  <c r="AQ38" i="22"/>
  <c r="AM6" i="22"/>
  <c r="AS26" i="22"/>
  <c r="AP32" i="22"/>
  <c r="AL26" i="22"/>
  <c r="AR26" i="22"/>
  <c r="AO44" i="22"/>
  <c r="AK44" i="22"/>
  <c r="AK38" i="22"/>
  <c r="AK13" i="22"/>
  <c r="AN53" i="22"/>
  <c r="CJ53" i="22"/>
  <c r="AN36" i="19"/>
  <c r="AN29" i="19"/>
  <c r="AN22" i="19"/>
  <c r="AK6" i="22"/>
  <c r="AN31" i="19"/>
  <c r="AR32" i="19"/>
  <c r="AO53" i="22"/>
  <c r="CK53" i="22"/>
  <c r="AP33" i="19"/>
  <c r="AO33" i="19"/>
  <c r="AN33" i="19"/>
  <c r="AS32" i="19"/>
  <c r="AR33" i="19"/>
  <c r="AK26" i="22"/>
  <c r="AL32" i="22"/>
  <c r="AK34" i="22"/>
  <c r="AK32" i="22"/>
  <c r="AQ26" i="22"/>
  <c r="AS44" i="22"/>
  <c r="BG13" i="22"/>
  <c r="AR13" i="22"/>
  <c r="AM26" i="22"/>
  <c r="AR31" i="19"/>
  <c r="AQ6" i="22"/>
  <c r="W27" i="30"/>
  <c r="BC29" i="19"/>
  <c r="BC9" i="19"/>
  <c r="BC30" i="19"/>
  <c r="BC6" i="19"/>
  <c r="BC22" i="19"/>
  <c r="BC31" i="19"/>
  <c r="BC36" i="19"/>
  <c r="BC32" i="19"/>
  <c r="BC37" i="19"/>
  <c r="BC33" i="19"/>
  <c r="BC7" i="19"/>
  <c r="BC10" i="19"/>
  <c r="BC38" i="19"/>
  <c r="BC14" i="19"/>
  <c r="BC25" i="19"/>
  <c r="BC8" i="19"/>
  <c r="BC15" i="19"/>
  <c r="BC28" i="19"/>
  <c r="BC16" i="19"/>
  <c r="AN7" i="19"/>
  <c r="CG51" i="22"/>
  <c r="AS18" i="19"/>
  <c r="AU35" i="19"/>
  <c r="AT4" i="19"/>
  <c r="AQ13" i="19"/>
  <c r="AR4" i="19"/>
  <c r="AR13" i="19"/>
  <c r="AP13" i="19"/>
  <c r="AO4" i="19"/>
  <c r="AN5" i="19"/>
  <c r="AQ11" i="19"/>
  <c r="AN38" i="19"/>
  <c r="AO35" i="19"/>
  <c r="AP35" i="19"/>
  <c r="AU11" i="19"/>
  <c r="AS35" i="19"/>
  <c r="AQ25" i="19"/>
  <c r="AR29" i="19"/>
  <c r="AU13" i="19"/>
  <c r="AO13" i="19"/>
  <c r="AU29" i="19"/>
  <c r="AP27" i="19"/>
  <c r="AP28" i="19"/>
  <c r="AO30" i="19"/>
  <c r="AS28" i="19"/>
  <c r="AQ53" i="22"/>
  <c r="CM53" i="22"/>
  <c r="AN21" i="19"/>
  <c r="AN13" i="19"/>
  <c r="AV30" i="22"/>
  <c r="AU23" i="22"/>
  <c r="AU9" i="22"/>
  <c r="BB16" i="32"/>
  <c r="AV16" i="22"/>
  <c r="BB37" i="32"/>
  <c r="AV8" i="22"/>
  <c r="AV27" i="22"/>
  <c r="AV23" i="22"/>
  <c r="AU14" i="22"/>
  <c r="AY37" i="33"/>
  <c r="AU30" i="22"/>
  <c r="AU16" i="22"/>
  <c r="AU19" i="22"/>
  <c r="AV25" i="22"/>
  <c r="AU10" i="22"/>
  <c r="J6" i="22"/>
  <c r="AV15" i="22"/>
  <c r="AY36" i="33"/>
  <c r="AV9" i="22"/>
  <c r="AU27" i="22"/>
  <c r="AU28" i="22"/>
  <c r="BB36" i="32"/>
  <c r="AV19" i="22"/>
  <c r="AU8" i="22"/>
  <c r="AV22" i="22"/>
  <c r="R27" i="30"/>
  <c r="R40" i="30"/>
  <c r="R42" i="30"/>
  <c r="X27" i="30"/>
  <c r="X40" i="30"/>
  <c r="X42" i="30"/>
  <c r="AR30" i="19"/>
  <c r="T27" i="30"/>
  <c r="T40" i="30"/>
  <c r="T42" i="30"/>
  <c r="AO28" i="19"/>
  <c r="AO27" i="19"/>
  <c r="W40" i="30"/>
  <c r="AO32" i="19"/>
  <c r="V27" i="30"/>
  <c r="V40" i="30"/>
  <c r="V42" i="30"/>
  <c r="AQ31" i="19"/>
  <c r="AB27" i="30"/>
  <c r="AB40" i="30"/>
  <c r="AB42" i="30"/>
  <c r="O27" i="30"/>
  <c r="O40" i="30"/>
  <c r="O42" i="30"/>
  <c r="AS21" i="19"/>
  <c r="AP21" i="19"/>
  <c r="AO25" i="19"/>
  <c r="AU27" i="19"/>
  <c r="Z27" i="30"/>
  <c r="Z40" i="30"/>
  <c r="Z42" i="30"/>
  <c r="Q27" i="30"/>
  <c r="Y27" i="30"/>
  <c r="AT30" i="19"/>
  <c r="BC4" i="19"/>
  <c r="BC13" i="19"/>
  <c r="BC35" i="19"/>
  <c r="BC27" i="19"/>
  <c r="BC21" i="19"/>
  <c r="AL53" i="22"/>
  <c r="CH53" i="22"/>
  <c r="AQ18" i="19"/>
  <c r="AT11" i="19"/>
  <c r="AN4" i="19"/>
  <c r="AN35" i="19"/>
  <c r="AR11" i="19"/>
  <c r="AO11" i="19"/>
  <c r="AP18" i="19"/>
  <c r="AU18" i="19"/>
  <c r="AS27" i="19"/>
  <c r="AP40" i="19"/>
  <c r="AP53" i="22"/>
  <c r="CL53" i="22"/>
  <c r="AR27" i="19"/>
  <c r="AN30" i="19"/>
  <c r="AK53" i="22"/>
  <c r="CG53" i="22"/>
  <c r="AY35" i="32"/>
  <c r="AY35" i="33"/>
  <c r="J53" i="22"/>
  <c r="AU25" i="22"/>
  <c r="AU18" i="22"/>
  <c r="AU15" i="22"/>
  <c r="AV31" i="22"/>
  <c r="AV18" i="22"/>
  <c r="AV29" i="22"/>
  <c r="AU17" i="22"/>
  <c r="AU22" i="22"/>
  <c r="AZ35" i="32"/>
  <c r="BB35" i="32"/>
  <c r="AU31" i="22"/>
  <c r="AV24" i="22"/>
  <c r="AU21" i="22"/>
  <c r="AV17" i="22"/>
  <c r="AV10" i="22"/>
  <c r="AV21" i="22"/>
  <c r="AU7" i="22"/>
  <c r="AV14" i="22"/>
  <c r="AV28" i="22"/>
  <c r="AV7" i="22"/>
  <c r="AU29" i="22"/>
  <c r="AU24" i="22"/>
  <c r="BC35" i="30"/>
  <c r="CD53" i="22"/>
  <c r="BF53" i="22"/>
  <c r="S27" i="30"/>
  <c r="Y40" i="30"/>
  <c r="Q40" i="30"/>
  <c r="AQ27" i="19"/>
  <c r="AA27" i="30"/>
  <c r="AN28" i="19"/>
  <c r="U27" i="30"/>
  <c r="W42" i="30"/>
  <c r="AN25" i="19"/>
  <c r="AN32" i="19"/>
  <c r="P27" i="30"/>
  <c r="P40" i="30"/>
  <c r="P42" i="30"/>
  <c r="AT27" i="19"/>
  <c r="BC40" i="19"/>
  <c r="BC11" i="19"/>
  <c r="AN11" i="19"/>
  <c r="AT18" i="19"/>
  <c r="AR53" i="22"/>
  <c r="CN53" i="22"/>
  <c r="AT53" i="22"/>
  <c r="CP53" i="22"/>
  <c r="AS53" i="22"/>
  <c r="CO53" i="22"/>
  <c r="AR18" i="19"/>
  <c r="AO18" i="19"/>
  <c r="AM53" i="22"/>
  <c r="CI53" i="22"/>
  <c r="AR40" i="19"/>
  <c r="AU40" i="19"/>
  <c r="AO40" i="19"/>
  <c r="AS40" i="19"/>
  <c r="AN18" i="19"/>
  <c r="AU13" i="22"/>
  <c r="CQ13" i="22"/>
  <c r="AV6" i="22"/>
  <c r="CR6" i="22"/>
  <c r="AV13" i="22"/>
  <c r="CR13" i="22"/>
  <c r="AV53" i="22"/>
  <c r="CR53" i="22"/>
  <c r="BC40" i="30"/>
  <c r="CC53" i="22"/>
  <c r="AN27" i="19"/>
  <c r="S40" i="30"/>
  <c r="AN40" i="19"/>
  <c r="AQ40" i="19"/>
  <c r="Y42" i="30"/>
  <c r="AA40" i="30"/>
  <c r="Q42" i="30"/>
  <c r="U40" i="30"/>
  <c r="AT40" i="19"/>
  <c r="BC18" i="19"/>
  <c r="AU53" i="22"/>
  <c r="CQ53" i="22"/>
  <c r="AN42" i="19"/>
  <c r="S42" i="30"/>
  <c r="U42" i="30"/>
  <c r="AA42" i="30"/>
  <c r="BC42" i="19"/>
  <c r="BC42" i="30"/>
  <c r="BH51" i="22"/>
  <c r="BE51" i="22"/>
  <c r="BE53" i="22"/>
  <c r="BG53" i="22"/>
  <c r="BH53" i="22"/>
  <c r="K21" i="33"/>
  <c r="M21" i="33"/>
  <c r="J40" i="33"/>
  <c r="J21" i="33"/>
  <c r="K44" i="33"/>
  <c r="AK21" i="33"/>
  <c r="AM21" i="33"/>
  <c r="J51" i="34"/>
  <c r="L51" i="34"/>
  <c r="BD35" i="33"/>
  <c r="BB36" i="33"/>
  <c r="AO36" i="33"/>
  <c r="AD40" i="32"/>
  <c r="S35" i="33"/>
  <c r="AA35" i="33"/>
  <c r="AI35" i="33"/>
  <c r="BA37" i="32"/>
  <c r="AL36" i="33"/>
  <c r="AL38" i="33"/>
  <c r="AV35" i="32"/>
  <c r="AV35" i="33"/>
  <c r="AF40" i="32"/>
  <c r="AF40" i="33"/>
  <c r="T35" i="33"/>
  <c r="AB35" i="33"/>
  <c r="AJ35" i="33"/>
  <c r="AM35" i="33"/>
  <c r="AZ37" i="33"/>
  <c r="AP38" i="33"/>
  <c r="AX35" i="32"/>
  <c r="AX35" i="33"/>
  <c r="V35" i="33"/>
  <c r="AM35" i="32"/>
  <c r="BD35" i="32"/>
  <c r="U40" i="32"/>
  <c r="AK40" i="32"/>
  <c r="AK40" i="33"/>
  <c r="AM40" i="33"/>
  <c r="O35" i="33"/>
  <c r="W35" i="33"/>
  <c r="AE35" i="33"/>
  <c r="BA35" i="32"/>
  <c r="AL35" i="33"/>
  <c r="AL37" i="33"/>
  <c r="AR35" i="32"/>
  <c r="AR35" i="33"/>
  <c r="T40" i="32"/>
  <c r="T40" i="33"/>
  <c r="X35" i="33"/>
  <c r="AF35" i="33"/>
  <c r="AZ35" i="33"/>
  <c r="AS35" i="32"/>
  <c r="AS35" i="33"/>
  <c r="V40" i="32"/>
  <c r="V40" i="33"/>
  <c r="BA38" i="32"/>
  <c r="AA40" i="33"/>
  <c r="AV40" i="32"/>
  <c r="AV40" i="33"/>
  <c r="AV41" i="33"/>
  <c r="BB30" i="33"/>
  <c r="BA30" i="33"/>
  <c r="AZ27" i="33"/>
  <c r="BB27" i="32"/>
  <c r="BB31" i="33"/>
  <c r="BA31" i="33"/>
  <c r="BD29" i="33"/>
  <c r="P40" i="32"/>
  <c r="P40" i="33"/>
  <c r="AP27" i="32"/>
  <c r="AP27" i="33"/>
  <c r="AS40" i="32"/>
  <c r="AS40" i="33"/>
  <c r="AS41" i="33"/>
  <c r="R27" i="33"/>
  <c r="AH27" i="33"/>
  <c r="AZ28" i="33"/>
  <c r="AZ32" i="33"/>
  <c r="BA31" i="32"/>
  <c r="AM33" i="33"/>
  <c r="AX27" i="32"/>
  <c r="AX27" i="33"/>
  <c r="AC40" i="32"/>
  <c r="AC40" i="33"/>
  <c r="AA27" i="33"/>
  <c r="AI27" i="33"/>
  <c r="BB31" i="32"/>
  <c r="AL28" i="33"/>
  <c r="AZ29" i="33"/>
  <c r="AZ33" i="33"/>
  <c r="BA30" i="32"/>
  <c r="AL30" i="33"/>
  <c r="AL32" i="33"/>
  <c r="BD27" i="32"/>
  <c r="AO27" i="32"/>
  <c r="AO27" i="33"/>
  <c r="AK27" i="33"/>
  <c r="BB30" i="32"/>
  <c r="AL33" i="33"/>
  <c r="Q40" i="32"/>
  <c r="Q40" i="33"/>
  <c r="BA29" i="32"/>
  <c r="BA33" i="32"/>
  <c r="AE40" i="32"/>
  <c r="AL29" i="33"/>
  <c r="S40" i="32"/>
  <c r="S40" i="33"/>
  <c r="BB25" i="33"/>
  <c r="AZ26" i="33"/>
  <c r="BA25" i="33"/>
  <c r="BA25" i="32"/>
  <c r="BB25" i="32"/>
  <c r="BD21" i="33"/>
  <c r="BB22" i="33"/>
  <c r="AQ40" i="32"/>
  <c r="AQ40" i="33"/>
  <c r="AQ41" i="33"/>
  <c r="AD40" i="33"/>
  <c r="AR40" i="32"/>
  <c r="AR40" i="33"/>
  <c r="AR41" i="33"/>
  <c r="BD21" i="32"/>
  <c r="BD40" i="32"/>
  <c r="T21" i="33"/>
  <c r="AB21" i="33"/>
  <c r="AL22" i="33"/>
  <c r="AY21" i="32"/>
  <c r="AY21" i="33"/>
  <c r="AT21" i="32"/>
  <c r="AT21" i="33"/>
  <c r="U21" i="33"/>
  <c r="AC21" i="33"/>
  <c r="Y40" i="32"/>
  <c r="V21" i="33"/>
  <c r="AD21" i="33"/>
  <c r="BA22" i="33"/>
  <c r="U40" i="33"/>
  <c r="AI40" i="32"/>
  <c r="AZ21" i="32"/>
  <c r="AO21" i="32"/>
  <c r="AO21" i="33"/>
  <c r="AP21" i="32"/>
  <c r="Z40" i="32"/>
  <c r="Z40" i="33"/>
  <c r="O21" i="33"/>
  <c r="W21" i="33"/>
  <c r="AL21" i="32"/>
  <c r="BA22" i="32"/>
  <c r="W40" i="32"/>
  <c r="X21" i="33"/>
  <c r="AL21" i="33"/>
  <c r="Q21" i="33"/>
  <c r="AH40" i="32"/>
  <c r="AH40" i="33"/>
  <c r="X40" i="32"/>
  <c r="X40" i="33"/>
  <c r="BA13" i="33"/>
  <c r="AM13" i="33"/>
  <c r="BD13" i="33"/>
  <c r="AF13" i="33"/>
  <c r="BB15" i="32"/>
  <c r="BB13" i="33"/>
  <c r="AH18" i="32"/>
  <c r="Y13" i="33"/>
  <c r="AG13" i="33"/>
  <c r="AL13" i="33"/>
  <c r="AL13" i="32"/>
  <c r="BA14" i="32"/>
  <c r="BD13" i="32"/>
  <c r="AQ13" i="32"/>
  <c r="AQ13" i="33"/>
  <c r="S13" i="33"/>
  <c r="AA13" i="33"/>
  <c r="BA13" i="32"/>
  <c r="AZ15" i="33"/>
  <c r="BA16" i="32"/>
  <c r="AL15" i="33"/>
  <c r="AZ14" i="33"/>
  <c r="BB7" i="33"/>
  <c r="BA7" i="33"/>
  <c r="AH18" i="33"/>
  <c r="R11" i="33"/>
  <c r="R18" i="32"/>
  <c r="AA18" i="32"/>
  <c r="AA11" i="33"/>
  <c r="AV11" i="32"/>
  <c r="AV11" i="33"/>
  <c r="AS18" i="32"/>
  <c r="AS18" i="33"/>
  <c r="AS11" i="33"/>
  <c r="AE11" i="33"/>
  <c r="AX11" i="32"/>
  <c r="AX11" i="33"/>
  <c r="AE18" i="32"/>
  <c r="O11" i="33"/>
  <c r="O18" i="32"/>
  <c r="AY11" i="32"/>
  <c r="AY11" i="33"/>
  <c r="AG18" i="32"/>
  <c r="AG11" i="33"/>
  <c r="P18" i="33"/>
  <c r="AU18" i="32"/>
  <c r="AU18" i="33"/>
  <c r="AU11" i="33"/>
  <c r="Q18" i="32"/>
  <c r="Q11" i="33"/>
  <c r="X18" i="32"/>
  <c r="X11" i="33"/>
  <c r="AW4" i="32"/>
  <c r="AW4" i="33"/>
  <c r="AR11" i="32"/>
  <c r="AP4" i="32"/>
  <c r="S18" i="32"/>
  <c r="Z18" i="32"/>
  <c r="AF18" i="32"/>
  <c r="AU10" i="33"/>
  <c r="AL5" i="33"/>
  <c r="AJ11" i="32"/>
  <c r="T11" i="32"/>
  <c r="Y18" i="32"/>
  <c r="AC11" i="32"/>
  <c r="X4" i="33"/>
  <c r="AZ8" i="33"/>
  <c r="AM5" i="33"/>
  <c r="BD4" i="32"/>
  <c r="AZ4" i="32"/>
  <c r="AI18" i="32"/>
  <c r="U18" i="32"/>
  <c r="AB18" i="32"/>
  <c r="R4" i="33"/>
  <c r="AZ5" i="33"/>
  <c r="AZ9" i="33"/>
  <c r="BB7" i="32"/>
  <c r="AT4" i="32"/>
  <c r="AO8" i="33"/>
  <c r="V11" i="32"/>
  <c r="AK11" i="32"/>
  <c r="AA4" i="33"/>
  <c r="BA6" i="32"/>
  <c r="BA10" i="32"/>
  <c r="AQ4" i="32"/>
  <c r="AZ6" i="33"/>
  <c r="AZ10" i="33"/>
  <c r="AL6" i="33"/>
  <c r="AL8" i="33"/>
  <c r="AL10" i="33"/>
  <c r="W18" i="32"/>
  <c r="AD18" i="32"/>
  <c r="AK4" i="33"/>
  <c r="BD4" i="33"/>
  <c r="AL4" i="32"/>
  <c r="BA5" i="32"/>
  <c r="BA9" i="32"/>
  <c r="F40" i="32"/>
  <c r="K35" i="33"/>
  <c r="M35" i="33"/>
  <c r="L38" i="33"/>
  <c r="K40" i="32"/>
  <c r="K27" i="33"/>
  <c r="M27" i="33"/>
  <c r="I40" i="32"/>
  <c r="L22" i="33"/>
  <c r="H40" i="32"/>
  <c r="AO13" i="32"/>
  <c r="AO13" i="33"/>
  <c r="L16" i="33"/>
  <c r="L13" i="32"/>
  <c r="K13" i="33"/>
  <c r="M13" i="33"/>
  <c r="AD18" i="41"/>
  <c r="K18" i="41"/>
  <c r="AG18" i="41"/>
  <c r="AD6" i="41"/>
  <c r="J11" i="33"/>
  <c r="M11" i="33"/>
  <c r="M11" i="32"/>
  <c r="J18" i="32"/>
  <c r="M18" i="32"/>
  <c r="K42" i="32"/>
  <c r="K18" i="33"/>
  <c r="L4" i="33"/>
  <c r="H11" i="32"/>
  <c r="H11" i="33"/>
  <c r="L8" i="33"/>
  <c r="F11" i="32"/>
  <c r="J4" i="33"/>
  <c r="K4" i="33"/>
  <c r="M4" i="33"/>
  <c r="L5" i="33"/>
  <c r="L9" i="33"/>
  <c r="E11" i="33"/>
  <c r="E18" i="32"/>
  <c r="E18" i="33"/>
  <c r="D11" i="32"/>
  <c r="D11" i="33"/>
  <c r="E4" i="33"/>
  <c r="I11" i="32"/>
  <c r="AO4" i="32"/>
  <c r="G4" i="33"/>
  <c r="L4" i="32"/>
  <c r="I13" i="33"/>
  <c r="L13" i="33"/>
  <c r="G18" i="32"/>
  <c r="G18" i="33"/>
  <c r="H13" i="33"/>
  <c r="I21" i="33"/>
  <c r="L21" i="33"/>
  <c r="I27" i="33"/>
  <c r="L27" i="33"/>
  <c r="D27" i="33"/>
  <c r="AO33" i="33"/>
  <c r="E27" i="33"/>
  <c r="F27" i="33"/>
  <c r="L27" i="32"/>
  <c r="E40" i="33"/>
  <c r="D40" i="33"/>
  <c r="G27" i="33"/>
  <c r="D35" i="33"/>
  <c r="F58" i="34"/>
  <c r="AO35" i="32"/>
  <c r="AO35" i="33"/>
  <c r="D59" i="34"/>
  <c r="C59" i="34"/>
  <c r="G59" i="34"/>
  <c r="E35" i="33"/>
  <c r="E58" i="34"/>
  <c r="H58" i="34"/>
  <c r="H35" i="33"/>
  <c r="L35" i="32"/>
  <c r="I35" i="33"/>
  <c r="L35" i="33"/>
  <c r="G40" i="33"/>
  <c r="U13" i="41"/>
  <c r="L14" i="41"/>
  <c r="U16" i="41"/>
  <c r="L13" i="41"/>
  <c r="AE14" i="41"/>
  <c r="L18" i="41"/>
  <c r="AH18" i="41"/>
  <c r="T16" i="41"/>
  <c r="T15" i="41"/>
  <c r="L17" i="41"/>
  <c r="T13" i="41"/>
  <c r="J12" i="41"/>
  <c r="AF12" i="41"/>
  <c r="P12" i="41"/>
  <c r="AL12" i="41"/>
  <c r="AE13" i="41"/>
  <c r="L15" i="41"/>
  <c r="T14" i="41"/>
  <c r="R12" i="41"/>
  <c r="AN12" i="41"/>
  <c r="O12" i="41"/>
  <c r="AK12" i="41"/>
  <c r="AE16" i="41"/>
  <c r="L16" i="41"/>
  <c r="I12" i="41"/>
  <c r="U14" i="41"/>
  <c r="N12" i="41"/>
  <c r="Q12" i="41"/>
  <c r="U17" i="41"/>
  <c r="AO40" i="32"/>
  <c r="AO40" i="33"/>
  <c r="AO41" i="33"/>
  <c r="AL40" i="32"/>
  <c r="BB35" i="33"/>
  <c r="BA35" i="33"/>
  <c r="P42" i="32"/>
  <c r="P42" i="33"/>
  <c r="AM40" i="32"/>
  <c r="AL40" i="33"/>
  <c r="BB37" i="33"/>
  <c r="BA37" i="33"/>
  <c r="AE40" i="33"/>
  <c r="AX40" i="32"/>
  <c r="AX40" i="33"/>
  <c r="AX41" i="33"/>
  <c r="BB28" i="33"/>
  <c r="BA28" i="33"/>
  <c r="BB33" i="33"/>
  <c r="BA33" i="33"/>
  <c r="BD27" i="33"/>
  <c r="BA27" i="32"/>
  <c r="BA29" i="33"/>
  <c r="BB29" i="33"/>
  <c r="BA27" i="33"/>
  <c r="BB27" i="33"/>
  <c r="BD40" i="33"/>
  <c r="AM27" i="33"/>
  <c r="AL27" i="33"/>
  <c r="AW40" i="32"/>
  <c r="AW40" i="33"/>
  <c r="AW41" i="33"/>
  <c r="BB32" i="33"/>
  <c r="BA32" i="33"/>
  <c r="AU40" i="32"/>
  <c r="AU40" i="33"/>
  <c r="AU41" i="33"/>
  <c r="Y40" i="33"/>
  <c r="AH42" i="32"/>
  <c r="AH42" i="33"/>
  <c r="AT40" i="32"/>
  <c r="AT40" i="33"/>
  <c r="AT41" i="33"/>
  <c r="W40" i="33"/>
  <c r="AP40" i="32"/>
  <c r="AP40" i="33"/>
  <c r="AP41" i="33"/>
  <c r="AP21" i="33"/>
  <c r="AY40" i="32"/>
  <c r="AY40" i="33"/>
  <c r="AY41" i="33"/>
  <c r="BB21" i="32"/>
  <c r="BA21" i="32"/>
  <c r="AZ21" i="33"/>
  <c r="AI40" i="33"/>
  <c r="AZ40" i="32"/>
  <c r="BA15" i="33"/>
  <c r="BB15" i="33"/>
  <c r="BB14" i="33"/>
  <c r="BA14" i="33"/>
  <c r="BA10" i="33"/>
  <c r="BB10" i="33"/>
  <c r="AA42" i="32"/>
  <c r="AV18" i="32"/>
  <c r="AV18" i="33"/>
  <c r="AA18" i="33"/>
  <c r="W18" i="33"/>
  <c r="W42" i="32"/>
  <c r="BA6" i="33"/>
  <c r="BB6" i="33"/>
  <c r="V11" i="33"/>
  <c r="V18" i="32"/>
  <c r="R42" i="32"/>
  <c r="R42" i="33"/>
  <c r="R18" i="33"/>
  <c r="AD18" i="33"/>
  <c r="AD42" i="32"/>
  <c r="AD42" i="33"/>
  <c r="AM11" i="32"/>
  <c r="AL11" i="32"/>
  <c r="AK18" i="32"/>
  <c r="AK11" i="33"/>
  <c r="BA5" i="33"/>
  <c r="BB5" i="33"/>
  <c r="AJ18" i="32"/>
  <c r="AZ11" i="32"/>
  <c r="AJ11" i="33"/>
  <c r="BD11" i="33"/>
  <c r="AE18" i="33"/>
  <c r="AE42" i="32"/>
  <c r="AX18" i="32"/>
  <c r="AX18" i="33"/>
  <c r="AQ11" i="32"/>
  <c r="AQ4" i="33"/>
  <c r="AB42" i="32"/>
  <c r="AB42" i="33"/>
  <c r="AB18" i="33"/>
  <c r="AR18" i="32"/>
  <c r="AR18" i="33"/>
  <c r="AR11" i="33"/>
  <c r="AT11" i="32"/>
  <c r="AT4" i="33"/>
  <c r="U42" i="32"/>
  <c r="U18" i="33"/>
  <c r="BA8" i="33"/>
  <c r="BB8" i="33"/>
  <c r="X18" i="33"/>
  <c r="X42" i="32"/>
  <c r="X42" i="33"/>
  <c r="BD11" i="32"/>
  <c r="AI42" i="32"/>
  <c r="AI42" i="33"/>
  <c r="AZ18" i="32"/>
  <c r="AI18" i="33"/>
  <c r="AF18" i="33"/>
  <c r="AF42" i="32"/>
  <c r="AF42" i="33"/>
  <c r="AY18" i="32"/>
  <c r="AG42" i="32"/>
  <c r="AG42" i="33"/>
  <c r="AG18" i="33"/>
  <c r="BB4" i="32"/>
  <c r="AZ4" i="33"/>
  <c r="BA4" i="32"/>
  <c r="AC18" i="32"/>
  <c r="AC11" i="33"/>
  <c r="AW11" i="32"/>
  <c r="AW11" i="33"/>
  <c r="Z42" i="32"/>
  <c r="Z42" i="33"/>
  <c r="Z18" i="33"/>
  <c r="Q18" i="33"/>
  <c r="Q42" i="32"/>
  <c r="Y42" i="32"/>
  <c r="Y18" i="33"/>
  <c r="S18" i="33"/>
  <c r="S42" i="32"/>
  <c r="O18" i="33"/>
  <c r="O42" i="32"/>
  <c r="O42" i="33"/>
  <c r="AM4" i="33"/>
  <c r="AL4" i="33"/>
  <c r="BB9" i="33"/>
  <c r="BA9" i="33"/>
  <c r="T18" i="32"/>
  <c r="T11" i="33"/>
  <c r="AP4" i="33"/>
  <c r="AP11" i="32"/>
  <c r="M40" i="32"/>
  <c r="K40" i="33"/>
  <c r="M40" i="33"/>
  <c r="K42" i="33"/>
  <c r="E42" i="32"/>
  <c r="E42" i="33"/>
  <c r="F18" i="32"/>
  <c r="F11" i="33"/>
  <c r="J42" i="32"/>
  <c r="J42" i="33"/>
  <c r="J18" i="33"/>
  <c r="M18" i="33"/>
  <c r="H18" i="32"/>
  <c r="L11" i="32"/>
  <c r="I11" i="33"/>
  <c r="L11" i="33"/>
  <c r="D18" i="32"/>
  <c r="I18" i="32"/>
  <c r="AO4" i="33"/>
  <c r="AO11" i="32"/>
  <c r="G42" i="32"/>
  <c r="G42" i="33"/>
  <c r="F59" i="34"/>
  <c r="H40" i="33"/>
  <c r="E59" i="34"/>
  <c r="H59" i="34"/>
  <c r="I40" i="33"/>
  <c r="L40" i="33"/>
  <c r="L40" i="32"/>
  <c r="F40" i="33"/>
  <c r="AM12" i="41"/>
  <c r="U12" i="41"/>
  <c r="AQ12" i="41"/>
  <c r="AJ12" i="41"/>
  <c r="T11" i="41"/>
  <c r="T12" i="41"/>
  <c r="AP12" i="41"/>
  <c r="L12" i="41"/>
  <c r="AH12" i="41"/>
  <c r="AE12" i="41"/>
  <c r="K12" i="41"/>
  <c r="AG12" i="41"/>
  <c r="BB40" i="32"/>
  <c r="BA40" i="32"/>
  <c r="AZ40" i="33"/>
  <c r="BA21" i="33"/>
  <c r="BB21" i="33"/>
  <c r="AU42" i="32"/>
  <c r="AU42" i="33"/>
  <c r="Y42" i="33"/>
  <c r="BB11" i="32"/>
  <c r="BA11" i="32"/>
  <c r="AZ11" i="33"/>
  <c r="AT42" i="32"/>
  <c r="AT42" i="33"/>
  <c r="W42" i="33"/>
  <c r="AQ42" i="32"/>
  <c r="AQ42" i="33"/>
  <c r="Q42" i="33"/>
  <c r="BB4" i="33"/>
  <c r="BA4" i="33"/>
  <c r="AJ42" i="32"/>
  <c r="AJ42" i="33"/>
  <c r="AJ18" i="33"/>
  <c r="BD18" i="32"/>
  <c r="BD42" i="32"/>
  <c r="AC18" i="33"/>
  <c r="AC42" i="32"/>
  <c r="AW18" i="32"/>
  <c r="AW18" i="33"/>
  <c r="AZ18" i="33"/>
  <c r="BB18" i="32"/>
  <c r="BA18" i="32"/>
  <c r="AZ42" i="32"/>
  <c r="U42" i="33"/>
  <c r="AP11" i="33"/>
  <c r="AP18" i="32"/>
  <c r="AQ11" i="33"/>
  <c r="AQ18" i="32"/>
  <c r="AQ18" i="33"/>
  <c r="AT11" i="33"/>
  <c r="AT18" i="32"/>
  <c r="AT18" i="33"/>
  <c r="AM11" i="33"/>
  <c r="AL11" i="33"/>
  <c r="V18" i="33"/>
  <c r="V42" i="32"/>
  <c r="V42" i="33"/>
  <c r="AA42" i="33"/>
  <c r="AV42" i="32"/>
  <c r="AV42" i="33"/>
  <c r="S42" i="33"/>
  <c r="AE42" i="33"/>
  <c r="AX42" i="32"/>
  <c r="AX42" i="33"/>
  <c r="AK42" i="32"/>
  <c r="AK18" i="33"/>
  <c r="AM18" i="32"/>
  <c r="AL18" i="32"/>
  <c r="T42" i="32"/>
  <c r="T42" i="33"/>
  <c r="T18" i="33"/>
  <c r="AY18" i="33"/>
  <c r="AY42" i="32"/>
  <c r="AY42" i="33"/>
  <c r="M42" i="33"/>
  <c r="M42" i="32"/>
  <c r="F18" i="33"/>
  <c r="F42" i="32"/>
  <c r="F42" i="33"/>
  <c r="H18" i="33"/>
  <c r="H42" i="32"/>
  <c r="H42" i="33"/>
  <c r="AO11" i="33"/>
  <c r="AO18" i="32"/>
  <c r="L18" i="32"/>
  <c r="I18" i="33"/>
  <c r="L18" i="33"/>
  <c r="I42" i="32"/>
  <c r="L42" i="32"/>
  <c r="D18" i="33"/>
  <c r="D42" i="32"/>
  <c r="AZ41" i="33"/>
  <c r="BB40" i="33"/>
  <c r="BA40" i="33"/>
  <c r="AL42" i="32"/>
  <c r="AK42" i="33"/>
  <c r="AM42" i="32"/>
  <c r="AC42" i="33"/>
  <c r="AW42" i="32"/>
  <c r="AW42" i="33"/>
  <c r="AR42" i="32"/>
  <c r="AR42" i="33"/>
  <c r="AS42" i="32"/>
  <c r="AS42" i="33"/>
  <c r="AZ42" i="33"/>
  <c r="BB42" i="32"/>
  <c r="BA42" i="32"/>
  <c r="BD18" i="33"/>
  <c r="BD42" i="33"/>
  <c r="BB11" i="33"/>
  <c r="BA11" i="33"/>
  <c r="AM18" i="33"/>
  <c r="AL18" i="33"/>
  <c r="AP18" i="33"/>
  <c r="AP42" i="32"/>
  <c r="AP42" i="33"/>
  <c r="BA18" i="33"/>
  <c r="BB18" i="33"/>
  <c r="I42" i="33"/>
  <c r="L42" i="33"/>
  <c r="AO18" i="33"/>
  <c r="AO42" i="32"/>
  <c r="AO42" i="33"/>
  <c r="D44" i="32"/>
  <c r="D42" i="33"/>
  <c r="BA42" i="33"/>
  <c r="BB42" i="33"/>
  <c r="AM42" i="33"/>
  <c r="AL42" i="33"/>
  <c r="E44" i="32"/>
  <c r="D44" i="33"/>
  <c r="E44" i="33"/>
  <c r="F44" i="32"/>
  <c r="G44" i="32"/>
  <c r="F44" i="33"/>
  <c r="H44" i="32"/>
  <c r="G44" i="33"/>
  <c r="H44" i="33"/>
  <c r="I44" i="32"/>
  <c r="L44" i="32"/>
  <c r="I44" i="33"/>
  <c r="L44" i="33"/>
  <c r="CN44" i="45"/>
  <c r="AM32" i="46"/>
  <c r="AJ32" i="28"/>
  <c r="CK44" i="45"/>
  <c r="AH42" i="29"/>
  <c r="AJ32" i="46"/>
  <c r="BB32" i="47"/>
  <c r="AG32" i="28"/>
  <c r="BG32" i="47"/>
  <c r="AK32" i="46"/>
  <c r="AH32" i="28"/>
  <c r="AK42" i="29"/>
  <c r="AK32" i="28"/>
  <c r="AN32" i="46"/>
  <c r="AN32" i="47"/>
  <c r="AO32" i="47"/>
  <c r="AJ42" i="29"/>
  <c r="CM44" i="45"/>
  <c r="CI44" i="45"/>
  <c r="AF42" i="29"/>
  <c r="AE42" i="29"/>
  <c r="CH44" i="45"/>
  <c r="AE32" i="28"/>
  <c r="AH32" i="46"/>
  <c r="BA32" i="47"/>
  <c r="CL44" i="45"/>
  <c r="AI42" i="29"/>
  <c r="BA44" i="45"/>
  <c r="AF32" i="28"/>
  <c r="AI32" i="46"/>
  <c r="CJ44" i="45"/>
  <c r="AG42" i="29"/>
  <c r="AI32" i="28"/>
  <c r="AL32" i="46"/>
  <c r="BC32" i="47"/>
  <c r="BB32" i="46"/>
  <c r="BD32" i="46"/>
  <c r="AO32" i="46"/>
  <c r="BC32" i="46"/>
  <c r="BH32" i="46"/>
  <c r="BE32" i="47"/>
  <c r="BD32" i="47"/>
  <c r="DB44" i="45"/>
  <c r="AP32" i="46"/>
  <c r="BE32" i="46"/>
  <c r="BF32" i="46"/>
  <c r="BL44" i="45"/>
  <c r="K42" i="29"/>
  <c r="K32" i="28"/>
  <c r="L32" i="46"/>
  <c r="I32" i="28"/>
  <c r="J32" i="46"/>
  <c r="BJ44" i="45"/>
  <c r="I42" i="29"/>
  <c r="M44" i="45"/>
  <c r="BN44" i="45"/>
  <c r="M32" i="47"/>
  <c r="L32" i="47"/>
  <c r="J32" i="28"/>
  <c r="K32" i="46"/>
  <c r="N32" i="46"/>
  <c r="J42" i="29"/>
  <c r="L44" i="45"/>
  <c r="BM44" i="45"/>
  <c r="BK44" i="45"/>
  <c r="M32" i="46"/>
  <c r="CN56" i="45"/>
  <c r="AK38" i="28"/>
  <c r="AN38" i="46"/>
  <c r="AK54" i="29"/>
  <c r="K16" i="43"/>
  <c r="K18" i="43"/>
  <c r="K17" i="43"/>
  <c r="K16" i="28"/>
  <c r="L16" i="46"/>
  <c r="K20" i="43"/>
  <c r="K19" i="43"/>
  <c r="S20" i="43"/>
  <c r="S19" i="43"/>
  <c r="S17" i="43"/>
  <c r="U18" i="44"/>
  <c r="S16" i="43"/>
  <c r="S18" i="43"/>
  <c r="S15" i="43"/>
  <c r="AV18" i="44"/>
  <c r="R17" i="43"/>
  <c r="W20" i="44"/>
  <c r="AK16" i="28"/>
  <c r="AN16" i="46"/>
  <c r="AJ38" i="28"/>
  <c r="AM38" i="46"/>
  <c r="AO38" i="47"/>
  <c r="AJ54" i="29"/>
  <c r="CM56" i="45"/>
  <c r="AE38" i="28"/>
  <c r="AH38" i="46"/>
  <c r="BA38" i="47"/>
  <c r="AG38" i="28"/>
  <c r="BB38" i="47"/>
  <c r="AJ38" i="46"/>
  <c r="AN38" i="47"/>
  <c r="AG54" i="29"/>
  <c r="CJ56" i="45"/>
  <c r="AZ56" i="45"/>
  <c r="DA56" i="45"/>
  <c r="AI38" i="28"/>
  <c r="AL38" i="46"/>
  <c r="BC38" i="47"/>
  <c r="AF38" i="28"/>
  <c r="AI38" i="46"/>
  <c r="AI54" i="29"/>
  <c r="CL56" i="45"/>
  <c r="BA56" i="45"/>
  <c r="DB56" i="45"/>
  <c r="AF54" i="29"/>
  <c r="CI56" i="45"/>
  <c r="AH38" i="28"/>
  <c r="BG38" i="47"/>
  <c r="AK38" i="46"/>
  <c r="AE54" i="29"/>
  <c r="AY56" i="45"/>
  <c r="CZ56" i="45"/>
  <c r="CH56" i="45"/>
  <c r="AH54" i="29"/>
  <c r="CK56" i="45"/>
  <c r="AK20" i="44"/>
  <c r="AK21" i="44"/>
  <c r="AK23" i="44"/>
  <c r="AK19" i="44"/>
  <c r="AK22" i="44"/>
  <c r="BD38" i="46"/>
  <c r="BH38" i="46"/>
  <c r="AO38" i="46"/>
  <c r="BC38" i="46"/>
  <c r="AP38" i="46"/>
  <c r="BE38" i="47"/>
  <c r="BD38" i="47"/>
  <c r="BB38" i="46"/>
  <c r="J16" i="43"/>
  <c r="J18" i="44"/>
  <c r="M19" i="44"/>
  <c r="AE23" i="41"/>
  <c r="J20" i="43"/>
  <c r="M23" i="44"/>
  <c r="AE21" i="41"/>
  <c r="J18" i="43"/>
  <c r="M21" i="44"/>
  <c r="J17" i="43"/>
  <c r="M20" i="44"/>
  <c r="AE22" i="41"/>
  <c r="J19" i="43"/>
  <c r="M22" i="44"/>
  <c r="AE19" i="41"/>
  <c r="P18" i="43"/>
  <c r="P17" i="43"/>
  <c r="N17" i="43"/>
  <c r="N18" i="43"/>
  <c r="P20" i="43"/>
  <c r="N20" i="43"/>
  <c r="P19" i="43"/>
  <c r="N19" i="43"/>
  <c r="T23" i="41"/>
  <c r="L21" i="41"/>
  <c r="U23" i="41"/>
  <c r="BE38" i="46"/>
  <c r="BF38" i="46"/>
  <c r="O17" i="43"/>
  <c r="Z20" i="44"/>
  <c r="Q18" i="41"/>
  <c r="AM18" i="41"/>
  <c r="M18" i="43"/>
  <c r="Y21" i="44"/>
  <c r="I16" i="43"/>
  <c r="I18" i="44"/>
  <c r="AJ19" i="44"/>
  <c r="R18" i="43"/>
  <c r="W21" i="44"/>
  <c r="Q17" i="43"/>
  <c r="AA20" i="44"/>
  <c r="P18" i="41"/>
  <c r="U19" i="41"/>
  <c r="I17" i="43"/>
  <c r="AJ20" i="44"/>
  <c r="AF16" i="28"/>
  <c r="AI16" i="46"/>
  <c r="AE16" i="28"/>
  <c r="AH16" i="46"/>
  <c r="BA16" i="47"/>
  <c r="M20" i="43"/>
  <c r="Y23" i="44"/>
  <c r="I18" i="43"/>
  <c r="AJ21" i="44"/>
  <c r="Z19" i="44"/>
  <c r="O16" i="43"/>
  <c r="Q18" i="44"/>
  <c r="AK18" i="44"/>
  <c r="J15" i="43"/>
  <c r="M18" i="44"/>
  <c r="AN18" i="44"/>
  <c r="T19" i="41"/>
  <c r="N18" i="41"/>
  <c r="U22" i="41"/>
  <c r="M19" i="43"/>
  <c r="Y22" i="44"/>
  <c r="L23" i="41"/>
  <c r="AG16" i="28"/>
  <c r="BB16" i="47"/>
  <c r="AJ16" i="46"/>
  <c r="AN16" i="47"/>
  <c r="Z23" i="44"/>
  <c r="O20" i="43"/>
  <c r="T20" i="41"/>
  <c r="Z22" i="44"/>
  <c r="O19" i="43"/>
  <c r="T22" i="41"/>
  <c r="R20" i="43"/>
  <c r="W23" i="44"/>
  <c r="I16" i="28"/>
  <c r="J16" i="46"/>
  <c r="AK16" i="46"/>
  <c r="AH16" i="28"/>
  <c r="BG16" i="47"/>
  <c r="K16" i="46"/>
  <c r="J16" i="28"/>
  <c r="L16" i="47"/>
  <c r="M16" i="47"/>
  <c r="AJ22" i="44"/>
  <c r="I19" i="43"/>
  <c r="R16" i="43"/>
  <c r="T18" i="44"/>
  <c r="W19" i="44"/>
  <c r="Z21" i="44"/>
  <c r="O18" i="43"/>
  <c r="AA23" i="44"/>
  <c r="Q20" i="43"/>
  <c r="N16" i="43"/>
  <c r="P18" i="44"/>
  <c r="M17" i="43"/>
  <c r="Y20" i="44"/>
  <c r="AJ16" i="28"/>
  <c r="AM16" i="46"/>
  <c r="AP16" i="46"/>
  <c r="AO16" i="47"/>
  <c r="AA22" i="44"/>
  <c r="Q19" i="43"/>
  <c r="AA21" i="44"/>
  <c r="Q18" i="43"/>
  <c r="L19" i="41"/>
  <c r="U21" i="41"/>
  <c r="O18" i="41"/>
  <c r="AK18" i="41"/>
  <c r="R19" i="43"/>
  <c r="W22" i="44"/>
  <c r="AL16" i="46"/>
  <c r="BC16" i="47"/>
  <c r="AI16" i="28"/>
  <c r="Q16" i="43"/>
  <c r="AA19" i="44"/>
  <c r="S18" i="44"/>
  <c r="O18" i="44"/>
  <c r="M16" i="43"/>
  <c r="Y19" i="44"/>
  <c r="AE20" i="41"/>
  <c r="L20" i="41"/>
  <c r="U20" i="41"/>
  <c r="R18" i="41"/>
  <c r="AN18" i="41"/>
  <c r="P16" i="43"/>
  <c r="R18" i="44"/>
  <c r="T21" i="41"/>
  <c r="AJ23" i="44"/>
  <c r="I20" i="43"/>
  <c r="L22" i="41"/>
  <c r="L18" i="44"/>
  <c r="AM18" i="44"/>
  <c r="BB16" i="46"/>
  <c r="BD16" i="46"/>
  <c r="AJ18" i="44"/>
  <c r="I15" i="43"/>
  <c r="BE16" i="47"/>
  <c r="BD16" i="47"/>
  <c r="M16" i="46"/>
  <c r="N16" i="46"/>
  <c r="O15" i="43"/>
  <c r="Z18" i="44"/>
  <c r="AY18" i="44"/>
  <c r="AR18" i="44"/>
  <c r="V18" i="44"/>
  <c r="R15" i="43"/>
  <c r="AU18" i="44"/>
  <c r="W18" i="44"/>
  <c r="U18" i="41"/>
  <c r="AQ18" i="41"/>
  <c r="AL18" i="41"/>
  <c r="AQ18" i="44"/>
  <c r="N15" i="43"/>
  <c r="BC16" i="46"/>
  <c r="AO16" i="46"/>
  <c r="AJ18" i="41"/>
  <c r="T18" i="41"/>
  <c r="AP18" i="41"/>
  <c r="AS18" i="44"/>
  <c r="P15" i="43"/>
  <c r="Y18" i="44"/>
  <c r="AX18" i="44"/>
  <c r="M15" i="43"/>
  <c r="AP18" i="44"/>
  <c r="AT18" i="44"/>
  <c r="Q15" i="43"/>
  <c r="AA18" i="44"/>
  <c r="AZ18" i="44"/>
  <c r="BH16" i="46"/>
  <c r="BF16" i="46"/>
  <c r="BE16" i="46"/>
  <c r="I54" i="29"/>
  <c r="BJ56" i="45"/>
  <c r="L56" i="45"/>
  <c r="BM56" i="45"/>
  <c r="I38" i="28"/>
  <c r="J38" i="46"/>
  <c r="L38" i="47"/>
  <c r="M38" i="46"/>
  <c r="R7" i="43"/>
  <c r="R6" i="43"/>
  <c r="R8" i="43"/>
  <c r="R5" i="43"/>
  <c r="AE10" i="41"/>
  <c r="S8" i="43"/>
  <c r="W11" i="44"/>
  <c r="U11" i="41"/>
  <c r="K7" i="43"/>
  <c r="M10" i="44"/>
  <c r="AE9" i="41"/>
  <c r="AE11" i="41"/>
  <c r="T9" i="41"/>
  <c r="S4" i="43"/>
  <c r="W7" i="44"/>
  <c r="L9" i="41"/>
  <c r="K8" i="43"/>
  <c r="K4" i="43"/>
  <c r="M7" i="44"/>
  <c r="K6" i="44"/>
  <c r="S6" i="43"/>
  <c r="W9" i="44"/>
  <c r="R4" i="43"/>
  <c r="T6" i="44"/>
  <c r="AE8" i="41"/>
  <c r="K5" i="43"/>
  <c r="S7" i="43"/>
  <c r="W10" i="44"/>
  <c r="N8" i="43"/>
  <c r="M8" i="43"/>
  <c r="O8" i="43"/>
  <c r="N6" i="43"/>
  <c r="N5" i="43"/>
  <c r="P5" i="43"/>
  <c r="P7" i="43"/>
  <c r="AK7" i="44"/>
  <c r="P6" i="43"/>
  <c r="N7" i="43"/>
  <c r="U8" i="41"/>
  <c r="U10" i="41"/>
  <c r="J5" i="43"/>
  <c r="AK8" i="44"/>
  <c r="J6" i="43"/>
  <c r="AK9" i="44"/>
  <c r="J8" i="43"/>
  <c r="AK11" i="44"/>
  <c r="J7" i="43"/>
  <c r="AK10" i="44"/>
  <c r="AL6" i="44"/>
  <c r="L11" i="41"/>
  <c r="U9" i="41"/>
  <c r="M11" i="44"/>
  <c r="Q6" i="43"/>
  <c r="AA9" i="44"/>
  <c r="O6" i="41"/>
  <c r="AK6" i="41"/>
  <c r="T8" i="41"/>
  <c r="O5" i="43"/>
  <c r="Z8" i="44"/>
  <c r="M5" i="43"/>
  <c r="Y8" i="44"/>
  <c r="I4" i="43"/>
  <c r="AJ7" i="44"/>
  <c r="I6" i="44"/>
  <c r="M8" i="44"/>
  <c r="R3" i="43"/>
  <c r="AU6" i="44"/>
  <c r="K3" i="43"/>
  <c r="T10" i="41"/>
  <c r="Q7" i="43"/>
  <c r="AA10" i="44"/>
  <c r="N4" i="43"/>
  <c r="P6" i="44"/>
  <c r="M6" i="43"/>
  <c r="Y9" i="44"/>
  <c r="I8" i="43"/>
  <c r="AJ11" i="44"/>
  <c r="M7" i="43"/>
  <c r="Y10" i="44"/>
  <c r="O6" i="43"/>
  <c r="Z9" i="44"/>
  <c r="I7" i="43"/>
  <c r="AJ10" i="44"/>
  <c r="K6" i="43"/>
  <c r="M9" i="44"/>
  <c r="Q5" i="43"/>
  <c r="AA8" i="44"/>
  <c r="L7" i="41"/>
  <c r="J6" i="41"/>
  <c r="P4" i="43"/>
  <c r="R6" i="44"/>
  <c r="L8" i="41"/>
  <c r="K14" i="28"/>
  <c r="L14" i="46"/>
  <c r="K13" i="47"/>
  <c r="I6" i="43"/>
  <c r="AJ9" i="44"/>
  <c r="P8" i="43"/>
  <c r="Z11" i="44"/>
  <c r="J4" i="43"/>
  <c r="J6" i="44"/>
  <c r="Q6" i="41"/>
  <c r="AM6" i="41"/>
  <c r="Q4" i="43"/>
  <c r="S6" i="44"/>
  <c r="AA7" i="44"/>
  <c r="T7" i="41"/>
  <c r="N6" i="41"/>
  <c r="O4" i="43"/>
  <c r="Q6" i="44"/>
  <c r="Z7" i="44"/>
  <c r="L10" i="41"/>
  <c r="AE7" i="41"/>
  <c r="I6" i="41"/>
  <c r="R6" i="41"/>
  <c r="AN6" i="41"/>
  <c r="I5" i="43"/>
  <c r="AJ8" i="44"/>
  <c r="M4" i="43"/>
  <c r="Y7" i="44"/>
  <c r="O6" i="44"/>
  <c r="O7" i="43"/>
  <c r="Z10" i="44"/>
  <c r="Q8" i="43"/>
  <c r="AA11" i="44"/>
  <c r="P6" i="41"/>
  <c r="U7" i="41"/>
  <c r="M6" i="44"/>
  <c r="AN6" i="44"/>
  <c r="P3" i="43"/>
  <c r="AS6" i="44"/>
  <c r="AJ6" i="41"/>
  <c r="T6" i="41"/>
  <c r="AP6" i="41"/>
  <c r="AE6" i="41"/>
  <c r="K6" i="41"/>
  <c r="AG6" i="41"/>
  <c r="Q3" i="43"/>
  <c r="AA6" i="44"/>
  <c r="AZ6" i="44"/>
  <c r="AT6" i="44"/>
  <c r="AF6" i="41"/>
  <c r="L6" i="41"/>
  <c r="AH6" i="41"/>
  <c r="N3" i="43"/>
  <c r="AQ6" i="44"/>
  <c r="M3" i="43"/>
  <c r="AP6" i="44"/>
  <c r="Y6" i="44"/>
  <c r="AX6" i="44"/>
  <c r="K13" i="28"/>
  <c r="AJ6" i="44"/>
  <c r="I3" i="43"/>
  <c r="Z6" i="44"/>
  <c r="AY6" i="44"/>
  <c r="O3" i="43"/>
  <c r="AR6" i="44"/>
  <c r="J3" i="43"/>
  <c r="AK6" i="44"/>
  <c r="L6" i="44"/>
  <c r="AM6" i="44"/>
  <c r="L13" i="46"/>
  <c r="AL6" i="41"/>
  <c r="U6" i="41"/>
  <c r="AQ6" i="41"/>
  <c r="AH16" i="29"/>
  <c r="AK16" i="29"/>
  <c r="AJ16" i="29"/>
  <c r="AF16" i="29"/>
  <c r="AG16" i="29"/>
  <c r="AZ18" i="45"/>
  <c r="AE16" i="29"/>
  <c r="AY18" i="45"/>
  <c r="AI16" i="29"/>
  <c r="BA18" i="45"/>
  <c r="L9" i="46"/>
  <c r="N9" i="46"/>
  <c r="K9" i="28"/>
  <c r="M9" i="47"/>
  <c r="M8" i="47"/>
  <c r="K8" i="28"/>
  <c r="L8" i="46"/>
  <c r="N8" i="46"/>
  <c r="K7" i="28"/>
  <c r="L7" i="46"/>
  <c r="N7" i="46"/>
  <c r="M7" i="47"/>
  <c r="K6" i="28"/>
  <c r="M6" i="47"/>
  <c r="L6" i="46"/>
  <c r="N6" i="46"/>
  <c r="K5" i="28"/>
  <c r="M5" i="47"/>
  <c r="L5" i="46"/>
  <c r="K4" i="47"/>
  <c r="L4" i="46"/>
  <c r="N5" i="46"/>
  <c r="K4" i="28"/>
  <c r="K11" i="47"/>
  <c r="M4" i="47"/>
  <c r="K11" i="28"/>
  <c r="M11" i="47"/>
  <c r="K18" i="47"/>
  <c r="L11" i="46"/>
  <c r="N4" i="46"/>
  <c r="K18" i="28"/>
  <c r="N11" i="46"/>
  <c r="L18" i="46"/>
  <c r="AF14" i="28"/>
  <c r="AI14" i="46"/>
  <c r="AH13" i="47"/>
  <c r="AJ14" i="28"/>
  <c r="AM14" i="46"/>
  <c r="AL13" i="47"/>
  <c r="AI14" i="28"/>
  <c r="AL14" i="46"/>
  <c r="BC14" i="47"/>
  <c r="AK13" i="47"/>
  <c r="AE14" i="28"/>
  <c r="AH14" i="46"/>
  <c r="BA14" i="47"/>
  <c r="AG13" i="47"/>
  <c r="AG14" i="28"/>
  <c r="AJ14" i="46"/>
  <c r="BB14" i="47"/>
  <c r="AI13" i="47"/>
  <c r="AK14" i="46"/>
  <c r="AH14" i="28"/>
  <c r="AJ13" i="47"/>
  <c r="BD14" i="46"/>
  <c r="AJ18" i="47"/>
  <c r="AH13" i="28"/>
  <c r="AK13" i="46"/>
  <c r="AM13" i="46"/>
  <c r="AM18" i="46"/>
  <c r="AJ13" i="28"/>
  <c r="AL18" i="47"/>
  <c r="BC14" i="46"/>
  <c r="AH18" i="47"/>
  <c r="AF13" i="28"/>
  <c r="AI13" i="46"/>
  <c r="AI18" i="46"/>
  <c r="BB13" i="47"/>
  <c r="AG13" i="28"/>
  <c r="AI18" i="47"/>
  <c r="AJ13" i="46"/>
  <c r="BC13" i="47"/>
  <c r="AI13" i="28"/>
  <c r="AL13" i="46"/>
  <c r="AK18" i="47"/>
  <c r="BB14" i="46"/>
  <c r="AE13" i="28"/>
  <c r="BA13" i="47"/>
  <c r="AG18" i="47"/>
  <c r="AH13" i="46"/>
  <c r="BE14" i="47"/>
  <c r="BD14" i="47"/>
  <c r="BF14" i="46"/>
  <c r="BE14" i="46"/>
  <c r="AJ18" i="28"/>
  <c r="BC18" i="47"/>
  <c r="AI18" i="28"/>
  <c r="AF18" i="28"/>
  <c r="AK18" i="46"/>
  <c r="AL18" i="46"/>
  <c r="BD13" i="46"/>
  <c r="BB13" i="46"/>
  <c r="AH18" i="46"/>
  <c r="BA18" i="47"/>
  <c r="AE18" i="28"/>
  <c r="AG18" i="28"/>
  <c r="BB18" i="47"/>
  <c r="AH18" i="28"/>
  <c r="BE13" i="47"/>
  <c r="BD13" i="47"/>
  <c r="AJ18" i="46"/>
  <c r="BC13" i="46"/>
  <c r="BB18" i="46"/>
  <c r="BE13" i="46"/>
  <c r="BF13" i="46"/>
  <c r="BD18" i="46"/>
  <c r="BD18" i="47"/>
  <c r="BE18" i="47"/>
  <c r="BC18" i="46"/>
  <c r="BE18" i="46"/>
  <c r="BF18" i="46"/>
  <c r="J14" i="28"/>
  <c r="K14" i="46"/>
  <c r="J13" i="47"/>
  <c r="M14" i="47"/>
  <c r="J18" i="47"/>
  <c r="J13" i="28"/>
  <c r="M13" i="47"/>
  <c r="K13" i="46"/>
  <c r="N14" i="46"/>
  <c r="K18" i="46"/>
  <c r="N13" i="46"/>
  <c r="I14" i="28"/>
  <c r="J14" i="46"/>
  <c r="I13" i="47"/>
  <c r="L14" i="47"/>
  <c r="J18" i="28"/>
  <c r="M18" i="47"/>
  <c r="I18" i="47"/>
  <c r="I13" i="28"/>
  <c r="L13" i="47"/>
  <c r="J13" i="46"/>
  <c r="M14" i="46"/>
  <c r="N18" i="46"/>
  <c r="J18" i="46"/>
  <c r="M13" i="46"/>
  <c r="I18" i="28"/>
  <c r="L18" i="47"/>
  <c r="M18" i="46"/>
  <c r="S5" i="43"/>
  <c r="W8" i="44"/>
  <c r="U6" i="44"/>
  <c r="AK14" i="28"/>
  <c r="AN14" i="46"/>
  <c r="AO14" i="47"/>
  <c r="AN14" i="47"/>
  <c r="AM13" i="47"/>
  <c r="BG14" i="47"/>
  <c r="S3" i="43"/>
  <c r="AV6" i="44"/>
  <c r="V6" i="44"/>
  <c r="W6" i="44"/>
  <c r="AN13" i="46"/>
  <c r="AM18" i="47"/>
  <c r="AK13" i="28"/>
  <c r="AO13" i="47"/>
  <c r="AN13" i="47"/>
  <c r="BG13" i="47"/>
  <c r="AP14" i="46"/>
  <c r="AO14" i="46"/>
  <c r="BH14" i="46"/>
  <c r="AK18" i="28"/>
  <c r="AO18" i="47"/>
  <c r="AN18" i="47"/>
  <c r="BG18" i="47"/>
  <c r="AN18" i="46"/>
  <c r="AO13" i="46"/>
  <c r="AP13" i="46"/>
  <c r="BH13" i="46"/>
  <c r="AO18" i="46"/>
  <c r="AP18" i="46"/>
  <c r="BH18" i="46"/>
  <c r="BL45" i="45"/>
  <c r="K43" i="29"/>
  <c r="M45" i="45"/>
  <c r="BN45" i="45"/>
  <c r="J33" i="46"/>
  <c r="I33" i="28"/>
  <c r="BJ45" i="45"/>
  <c r="I43" i="29"/>
  <c r="K33" i="46"/>
  <c r="M33" i="46"/>
  <c r="L33" i="47"/>
  <c r="J33" i="28"/>
  <c r="M33" i="47"/>
  <c r="K33" i="28"/>
  <c r="L33" i="46"/>
  <c r="J43" i="29"/>
  <c r="BK45" i="45"/>
  <c r="L45" i="45"/>
  <c r="BM45" i="45"/>
  <c r="N33" i="46"/>
  <c r="CI45" i="45"/>
  <c r="AF43" i="29"/>
  <c r="AK33" i="46"/>
  <c r="AH33" i="28"/>
  <c r="AI33" i="46"/>
  <c r="AF33" i="28"/>
  <c r="AG33" i="28"/>
  <c r="BB33" i="47"/>
  <c r="AJ33" i="46"/>
  <c r="CK45" i="45"/>
  <c r="AH43" i="29"/>
  <c r="CJ45" i="45"/>
  <c r="AG43" i="29"/>
  <c r="AZ45" i="45"/>
  <c r="DA45" i="45"/>
  <c r="AY45" i="45"/>
  <c r="CZ45" i="45"/>
  <c r="AE43" i="29"/>
  <c r="CH45" i="45"/>
  <c r="AE33" i="28"/>
  <c r="BA33" i="47"/>
  <c r="AH33" i="46"/>
  <c r="BC33" i="46"/>
  <c r="AJ33" i="28"/>
  <c r="AM33" i="46"/>
  <c r="AI43" i="29"/>
  <c r="CL45" i="45"/>
  <c r="BA45" i="45"/>
  <c r="DB45" i="45"/>
  <c r="CM45" i="45"/>
  <c r="AJ43" i="29"/>
  <c r="AI33" i="28"/>
  <c r="AL33" i="46"/>
  <c r="BC33" i="47"/>
  <c r="BB33" i="46"/>
  <c r="BD33" i="46"/>
  <c r="BE33" i="46"/>
  <c r="BD33" i="47"/>
  <c r="BE33" i="47"/>
  <c r="CN45" i="45"/>
  <c r="AK43" i="29"/>
  <c r="AK33" i="28"/>
  <c r="AN33" i="46"/>
  <c r="BH33" i="46"/>
  <c r="AN33" i="47"/>
  <c r="AO33" i="47"/>
  <c r="BG33" i="47"/>
  <c r="BF33" i="46"/>
  <c r="AP33" i="46"/>
  <c r="AO33" i="46"/>
  <c r="K30" i="28"/>
  <c r="L30" i="46"/>
  <c r="M30" i="47"/>
  <c r="K30" i="46"/>
  <c r="L30" i="47"/>
  <c r="J30" i="28"/>
  <c r="I30" i="28"/>
  <c r="J30" i="46"/>
  <c r="M30" i="46"/>
  <c r="N30" i="46"/>
  <c r="K21" i="29"/>
  <c r="M23" i="45"/>
  <c r="J19" i="29"/>
  <c r="BK21" i="45"/>
  <c r="L21" i="45"/>
  <c r="J20" i="45"/>
  <c r="K19" i="29"/>
  <c r="K20" i="45"/>
  <c r="M21" i="45"/>
  <c r="K34" i="29"/>
  <c r="I19" i="29"/>
  <c r="I20" i="45"/>
  <c r="BJ21" i="45"/>
  <c r="K20" i="29"/>
  <c r="M22" i="45"/>
  <c r="K33" i="29"/>
  <c r="K35" i="29"/>
  <c r="J23" i="29"/>
  <c r="BK25" i="45"/>
  <c r="L25" i="45"/>
  <c r="J20" i="29"/>
  <c r="BK22" i="45"/>
  <c r="L22" i="45"/>
  <c r="K32" i="45"/>
  <c r="K31" i="29"/>
  <c r="I21" i="29"/>
  <c r="BJ23" i="45"/>
  <c r="BJ25" i="45"/>
  <c r="I23" i="29"/>
  <c r="BJ22" i="45"/>
  <c r="I20" i="29"/>
  <c r="K32" i="29"/>
  <c r="I28" i="28"/>
  <c r="J28" i="46"/>
  <c r="L24" i="45"/>
  <c r="J22" i="29"/>
  <c r="BK24" i="45"/>
  <c r="J28" i="28"/>
  <c r="K28" i="46"/>
  <c r="L28" i="47"/>
  <c r="I22" i="29"/>
  <c r="BJ24" i="45"/>
  <c r="K23" i="29"/>
  <c r="M25" i="45"/>
  <c r="J21" i="29"/>
  <c r="BK23" i="45"/>
  <c r="L23" i="45"/>
  <c r="K22" i="29"/>
  <c r="M24" i="45"/>
  <c r="K28" i="28"/>
  <c r="L28" i="46"/>
  <c r="M28" i="47"/>
  <c r="J18" i="29"/>
  <c r="BK20" i="45"/>
  <c r="L20" i="45"/>
  <c r="BM20" i="45"/>
  <c r="I18" i="29"/>
  <c r="BJ20" i="45"/>
  <c r="K30" i="29"/>
  <c r="BL32" i="45"/>
  <c r="M28" i="46"/>
  <c r="K18" i="29"/>
  <c r="BL20" i="45"/>
  <c r="M20" i="45"/>
  <c r="BN20" i="45"/>
  <c r="K47" i="29"/>
  <c r="N28" i="46"/>
  <c r="K45" i="29"/>
  <c r="K46" i="29"/>
  <c r="K36" i="28"/>
  <c r="L36" i="46"/>
  <c r="K35" i="47"/>
  <c r="K48" i="29"/>
  <c r="K46" i="45"/>
  <c r="K29" i="29"/>
  <c r="K35" i="28"/>
  <c r="K25" i="29"/>
  <c r="K26" i="45"/>
  <c r="K28" i="29"/>
  <c r="K26" i="29"/>
  <c r="L35" i="46"/>
  <c r="K27" i="29"/>
  <c r="K24" i="29"/>
  <c r="BL26" i="45"/>
  <c r="K44" i="29"/>
  <c r="K58" i="45"/>
  <c r="BL46" i="45"/>
  <c r="K15" i="29"/>
  <c r="BL58" i="45"/>
  <c r="K56" i="29"/>
  <c r="K14" i="29"/>
  <c r="K16" i="29"/>
  <c r="K13" i="29"/>
  <c r="K12" i="29"/>
  <c r="K13" i="45"/>
  <c r="K29" i="28"/>
  <c r="L29" i="46"/>
  <c r="K17" i="29"/>
  <c r="BL13" i="45"/>
  <c r="K11" i="29"/>
  <c r="K25" i="28"/>
  <c r="L25" i="46"/>
  <c r="AK28" i="29"/>
  <c r="AK29" i="29"/>
  <c r="AK27" i="29"/>
  <c r="AK26" i="29"/>
  <c r="AM26" i="45"/>
  <c r="AK25" i="29"/>
  <c r="AK24" i="29"/>
  <c r="CN26" i="45"/>
  <c r="K31" i="28"/>
  <c r="L31" i="46"/>
  <c r="K27" i="47"/>
  <c r="BL38" i="45"/>
  <c r="K36" i="29"/>
  <c r="L27" i="46"/>
  <c r="K27" i="28"/>
  <c r="AF15" i="29"/>
  <c r="AH17" i="29"/>
  <c r="AF14" i="29"/>
  <c r="AH15" i="29"/>
  <c r="AJ17" i="29"/>
  <c r="AH13" i="29"/>
  <c r="AK13" i="29"/>
  <c r="AK17" i="29"/>
  <c r="AJ13" i="29"/>
  <c r="AH14" i="29"/>
  <c r="AJ15" i="29"/>
  <c r="AK14" i="29"/>
  <c r="AK15" i="29"/>
  <c r="AF13" i="29"/>
  <c r="AJ14" i="29"/>
  <c r="AF17" i="29"/>
  <c r="BA15" i="45"/>
  <c r="AI13" i="29"/>
  <c r="I14" i="29"/>
  <c r="BJ16" i="45"/>
  <c r="AF12" i="29"/>
  <c r="AH13" i="45"/>
  <c r="AI14" i="29"/>
  <c r="BA16" i="45"/>
  <c r="BK16" i="45"/>
  <c r="J14" i="29"/>
  <c r="L16" i="45"/>
  <c r="M16" i="45"/>
  <c r="I17" i="29"/>
  <c r="BJ19" i="45"/>
  <c r="BK18" i="45"/>
  <c r="J16" i="29"/>
  <c r="M18" i="45"/>
  <c r="AG12" i="29"/>
  <c r="AI13" i="45"/>
  <c r="AZ14" i="45"/>
  <c r="AG17" i="29"/>
  <c r="AZ19" i="45"/>
  <c r="I13" i="29"/>
  <c r="BJ15" i="45"/>
  <c r="BK19" i="45"/>
  <c r="J17" i="29"/>
  <c r="L19" i="45"/>
  <c r="M19" i="45"/>
  <c r="BK15" i="45"/>
  <c r="L15" i="45"/>
  <c r="J13" i="29"/>
  <c r="M15" i="45"/>
  <c r="BJ17" i="45"/>
  <c r="I15" i="29"/>
  <c r="AZ16" i="45"/>
  <c r="AG14" i="29"/>
  <c r="AH12" i="29"/>
  <c r="AJ13" i="45"/>
  <c r="AK13" i="45"/>
  <c r="AI12" i="29"/>
  <c r="BA14" i="45"/>
  <c r="AG15" i="29"/>
  <c r="AZ17" i="45"/>
  <c r="AI17" i="29"/>
  <c r="BA19" i="45"/>
  <c r="BK17" i="45"/>
  <c r="J15" i="29"/>
  <c r="L17" i="45"/>
  <c r="M17" i="45"/>
  <c r="AG13" i="29"/>
  <c r="AZ15" i="45"/>
  <c r="AL13" i="45"/>
  <c r="AJ12" i="29"/>
  <c r="I12" i="29"/>
  <c r="BJ14" i="45"/>
  <c r="AM13" i="45"/>
  <c r="AK12" i="29"/>
  <c r="AI15" i="29"/>
  <c r="BA17" i="45"/>
  <c r="BK14" i="45"/>
  <c r="J12" i="29"/>
  <c r="L14" i="45"/>
  <c r="J13" i="45"/>
  <c r="M14" i="45"/>
  <c r="AJ27" i="29"/>
  <c r="AH29" i="29"/>
  <c r="AF28" i="29"/>
  <c r="L18" i="45"/>
  <c r="AJ26" i="29"/>
  <c r="AJ29" i="29"/>
  <c r="AF26" i="29"/>
  <c r="AH28" i="29"/>
  <c r="AF27" i="29"/>
  <c r="AH26" i="29"/>
  <c r="AJ28" i="29"/>
  <c r="AH27" i="29"/>
  <c r="AF29" i="29"/>
  <c r="I13" i="45"/>
  <c r="BK40" i="45"/>
  <c r="J38" i="29"/>
  <c r="L40" i="45"/>
  <c r="M40" i="45"/>
  <c r="BJ39" i="45"/>
  <c r="I38" i="45"/>
  <c r="I37" i="29"/>
  <c r="AI25" i="29"/>
  <c r="AK26" i="45"/>
  <c r="AG27" i="29"/>
  <c r="AZ29" i="45"/>
  <c r="J37" i="29"/>
  <c r="BK39" i="45"/>
  <c r="M39" i="45"/>
  <c r="J38" i="45"/>
  <c r="L39" i="45"/>
  <c r="K31" i="46"/>
  <c r="J31" i="28"/>
  <c r="M31" i="47"/>
  <c r="I26" i="29"/>
  <c r="BJ28" i="45"/>
  <c r="BJ18" i="45"/>
  <c r="I16" i="29"/>
  <c r="AI11" i="29"/>
  <c r="CL13" i="45"/>
  <c r="BA13" i="45"/>
  <c r="DB13" i="45"/>
  <c r="CJ13" i="45"/>
  <c r="AG11" i="29"/>
  <c r="AZ13" i="45"/>
  <c r="DA13" i="45"/>
  <c r="AF11" i="29"/>
  <c r="CI13" i="45"/>
  <c r="I27" i="29"/>
  <c r="BJ29" i="45"/>
  <c r="I39" i="29"/>
  <c r="BJ41" i="45"/>
  <c r="AI27" i="29"/>
  <c r="BA29" i="45"/>
  <c r="AG28" i="29"/>
  <c r="AZ30" i="45"/>
  <c r="BK28" i="45"/>
  <c r="J26" i="29"/>
  <c r="L28" i="45"/>
  <c r="M28" i="45"/>
  <c r="I28" i="29"/>
  <c r="BJ30" i="45"/>
  <c r="CM13" i="45"/>
  <c r="AJ11" i="29"/>
  <c r="AH11" i="29"/>
  <c r="CK13" i="45"/>
  <c r="AE14" i="29"/>
  <c r="AY16" i="45"/>
  <c r="J39" i="29"/>
  <c r="BK41" i="45"/>
  <c r="L41" i="45"/>
  <c r="M41" i="45"/>
  <c r="CN13" i="45"/>
  <c r="AK11" i="29"/>
  <c r="AY14" i="45"/>
  <c r="AG13" i="45"/>
  <c r="AE12" i="29"/>
  <c r="J41" i="29"/>
  <c r="BK43" i="45"/>
  <c r="M43" i="45"/>
  <c r="L43" i="45"/>
  <c r="AH25" i="29"/>
  <c r="AJ26" i="45"/>
  <c r="I40" i="29"/>
  <c r="BJ42" i="45"/>
  <c r="AG26" i="29"/>
  <c r="AZ28" i="45"/>
  <c r="AI28" i="29"/>
  <c r="BA30" i="45"/>
  <c r="AG29" i="29"/>
  <c r="AZ31" i="45"/>
  <c r="I25" i="29"/>
  <c r="BJ27" i="45"/>
  <c r="I26" i="45"/>
  <c r="BK13" i="45"/>
  <c r="J11" i="29"/>
  <c r="M13" i="45"/>
  <c r="BN13" i="45"/>
  <c r="AE13" i="29"/>
  <c r="AY15" i="45"/>
  <c r="M42" i="45"/>
  <c r="L42" i="45"/>
  <c r="J40" i="29"/>
  <c r="BK42" i="45"/>
  <c r="AF25" i="29"/>
  <c r="AH26" i="45"/>
  <c r="I29" i="29"/>
  <c r="BJ31" i="45"/>
  <c r="AE17" i="29"/>
  <c r="AY19" i="45"/>
  <c r="I38" i="29"/>
  <c r="BJ40" i="45"/>
  <c r="I41" i="29"/>
  <c r="BJ43" i="45"/>
  <c r="AI26" i="29"/>
  <c r="BA28" i="45"/>
  <c r="AG25" i="29"/>
  <c r="AI26" i="45"/>
  <c r="AZ27" i="45"/>
  <c r="AI29" i="29"/>
  <c r="BA31" i="45"/>
  <c r="AY17" i="45"/>
  <c r="AE15" i="29"/>
  <c r="BA27" i="45"/>
  <c r="AH20" i="29"/>
  <c r="AJ47" i="29"/>
  <c r="AK47" i="29"/>
  <c r="AF21" i="29"/>
  <c r="AH22" i="29"/>
  <c r="AJ23" i="29"/>
  <c r="AJ48" i="29"/>
  <c r="AJ21" i="29"/>
  <c r="AF23" i="29"/>
  <c r="AK21" i="29"/>
  <c r="AH23" i="29"/>
  <c r="AK20" i="29"/>
  <c r="AK23" i="29"/>
  <c r="AK48" i="29"/>
  <c r="L31" i="47"/>
  <c r="I11" i="29"/>
  <c r="AF20" i="29"/>
  <c r="AJ22" i="29"/>
  <c r="AJ46" i="29"/>
  <c r="AF22" i="29"/>
  <c r="AJ20" i="29"/>
  <c r="AH21" i="29"/>
  <c r="AK22" i="29"/>
  <c r="AK46" i="29"/>
  <c r="L13" i="45"/>
  <c r="BM13" i="45"/>
  <c r="BJ13" i="45"/>
  <c r="J32" i="45"/>
  <c r="AJ36" i="28"/>
  <c r="AM36" i="46"/>
  <c r="AM35" i="46"/>
  <c r="AL35" i="47"/>
  <c r="AK30" i="29"/>
  <c r="CN32" i="45"/>
  <c r="CI32" i="45"/>
  <c r="AF30" i="29"/>
  <c r="CK32" i="45"/>
  <c r="AH30" i="29"/>
  <c r="AF19" i="29"/>
  <c r="AH20" i="45"/>
  <c r="AI21" i="29"/>
  <c r="BA23" i="45"/>
  <c r="AG23" i="29"/>
  <c r="AZ25" i="45"/>
  <c r="AK45" i="29"/>
  <c r="AM46" i="45"/>
  <c r="I35" i="29"/>
  <c r="BJ37" i="45"/>
  <c r="AK30" i="28"/>
  <c r="AN30" i="46"/>
  <c r="AN30" i="47"/>
  <c r="AO30" i="47"/>
  <c r="AM31" i="46"/>
  <c r="AJ31" i="28"/>
  <c r="J35" i="29"/>
  <c r="BK37" i="45"/>
  <c r="L37" i="45"/>
  <c r="M37" i="45"/>
  <c r="AI36" i="29"/>
  <c r="CL38" i="45"/>
  <c r="BA38" i="45"/>
  <c r="DB38" i="45"/>
  <c r="AK30" i="46"/>
  <c r="BG30" i="47"/>
  <c r="AH30" i="28"/>
  <c r="AZ32" i="45"/>
  <c r="DA32" i="45"/>
  <c r="CJ32" i="45"/>
  <c r="AG30" i="29"/>
  <c r="AG19" i="29"/>
  <c r="AI20" i="45"/>
  <c r="AZ21" i="45"/>
  <c r="AG24" i="29"/>
  <c r="CJ26" i="45"/>
  <c r="AZ26" i="45"/>
  <c r="DA26" i="45"/>
  <c r="I34" i="29"/>
  <c r="BJ36" i="45"/>
  <c r="CM38" i="45"/>
  <c r="AJ36" i="29"/>
  <c r="AI31" i="28"/>
  <c r="AL31" i="46"/>
  <c r="BC31" i="47"/>
  <c r="I31" i="29"/>
  <c r="BJ33" i="45"/>
  <c r="I32" i="45"/>
  <c r="I36" i="29"/>
  <c r="BJ38" i="45"/>
  <c r="BF49" i="34"/>
  <c r="J36" i="29"/>
  <c r="BK38" i="45"/>
  <c r="L38" i="45"/>
  <c r="BM38" i="45"/>
  <c r="M38" i="45"/>
  <c r="BN38" i="45"/>
  <c r="AJ20" i="45"/>
  <c r="AH19" i="29"/>
  <c r="AI23" i="29"/>
  <c r="BA25" i="45"/>
  <c r="AG36" i="28"/>
  <c r="AJ36" i="46"/>
  <c r="AI35" i="47"/>
  <c r="BK31" i="45"/>
  <c r="J29" i="29"/>
  <c r="L31" i="45"/>
  <c r="M31" i="45"/>
  <c r="I32" i="29"/>
  <c r="BJ34" i="45"/>
  <c r="J28" i="29"/>
  <c r="BK30" i="45"/>
  <c r="L30" i="45"/>
  <c r="M30" i="45"/>
  <c r="AE26" i="29"/>
  <c r="AY28" i="45"/>
  <c r="J31" i="29"/>
  <c r="BK33" i="45"/>
  <c r="L33" i="45"/>
  <c r="M33" i="45"/>
  <c r="AI22" i="29"/>
  <c r="BA24" i="45"/>
  <c r="AJ45" i="29"/>
  <c r="AL46" i="45"/>
  <c r="CK26" i="45"/>
  <c r="AH24" i="29"/>
  <c r="AE28" i="29"/>
  <c r="AY30" i="45"/>
  <c r="AI19" i="29"/>
  <c r="BA21" i="45"/>
  <c r="AK20" i="45"/>
  <c r="AG22" i="29"/>
  <c r="AZ24" i="45"/>
  <c r="J36" i="28"/>
  <c r="J35" i="47"/>
  <c r="K36" i="46"/>
  <c r="M36" i="47"/>
  <c r="J34" i="29"/>
  <c r="BK36" i="45"/>
  <c r="L36" i="45"/>
  <c r="M36" i="45"/>
  <c r="BK27" i="45"/>
  <c r="J25" i="29"/>
  <c r="L27" i="45"/>
  <c r="J26" i="45"/>
  <c r="M27" i="45"/>
  <c r="AF31" i="28"/>
  <c r="AI31" i="46"/>
  <c r="AE25" i="29"/>
  <c r="AY27" i="45"/>
  <c r="AG26" i="45"/>
  <c r="CN38" i="45"/>
  <c r="AK36" i="29"/>
  <c r="N31" i="46"/>
  <c r="J32" i="29"/>
  <c r="BK34" i="45"/>
  <c r="L34" i="45"/>
  <c r="M34" i="45"/>
  <c r="AI24" i="29"/>
  <c r="CL26" i="45"/>
  <c r="AG31" i="28"/>
  <c r="AJ31" i="46"/>
  <c r="BB31" i="47"/>
  <c r="AG20" i="29"/>
  <c r="AZ22" i="45"/>
  <c r="AJ19" i="29"/>
  <c r="AL20" i="45"/>
  <c r="BC36" i="47"/>
  <c r="AI36" i="28"/>
  <c r="AL36" i="46"/>
  <c r="AK35" i="47"/>
  <c r="AE36" i="29"/>
  <c r="CH38" i="45"/>
  <c r="AY38" i="45"/>
  <c r="CZ38" i="45"/>
  <c r="CI38" i="45"/>
  <c r="AF36" i="29"/>
  <c r="I24" i="29"/>
  <c r="BJ26" i="45"/>
  <c r="AK31" i="28"/>
  <c r="AN31" i="46"/>
  <c r="AO31" i="47"/>
  <c r="AN31" i="47"/>
  <c r="CM32" i="45"/>
  <c r="AJ30" i="29"/>
  <c r="AE29" i="29"/>
  <c r="AY31" i="45"/>
  <c r="BC30" i="47"/>
  <c r="AI30" i="28"/>
  <c r="AL30" i="46"/>
  <c r="AH31" i="28"/>
  <c r="BG31" i="47"/>
  <c r="AK31" i="46"/>
  <c r="CJ38" i="45"/>
  <c r="AG36" i="29"/>
  <c r="AZ38" i="45"/>
  <c r="DA38" i="45"/>
  <c r="AI30" i="29"/>
  <c r="BA32" i="45"/>
  <c r="DB32" i="45"/>
  <c r="CL32" i="45"/>
  <c r="AJ25" i="29"/>
  <c r="AL26" i="45"/>
  <c r="AH36" i="29"/>
  <c r="CK38" i="45"/>
  <c r="J27" i="29"/>
  <c r="BK29" i="45"/>
  <c r="L29" i="45"/>
  <c r="M29" i="45"/>
  <c r="AK19" i="29"/>
  <c r="AM20" i="45"/>
  <c r="CH32" i="45"/>
  <c r="AE30" i="29"/>
  <c r="AY32" i="45"/>
  <c r="CZ32" i="45"/>
  <c r="AE31" i="28"/>
  <c r="AH31" i="46"/>
  <c r="BA31" i="47"/>
  <c r="CI26" i="45"/>
  <c r="AF24" i="29"/>
  <c r="AJ30" i="28"/>
  <c r="AM30" i="46"/>
  <c r="AI20" i="29"/>
  <c r="BA22" i="45"/>
  <c r="AG21" i="29"/>
  <c r="AZ23" i="45"/>
  <c r="AN36" i="46"/>
  <c r="AK36" i="28"/>
  <c r="AO36" i="47"/>
  <c r="AN36" i="47"/>
  <c r="AM35" i="47"/>
  <c r="AE27" i="29"/>
  <c r="AY29" i="45"/>
  <c r="AE30" i="28"/>
  <c r="AH30" i="46"/>
  <c r="BA30" i="47"/>
  <c r="AY13" i="45"/>
  <c r="CZ13" i="45"/>
  <c r="AE11" i="29"/>
  <c r="AY12" i="45"/>
  <c r="CH13" i="45"/>
  <c r="J33" i="29"/>
  <c r="BK35" i="45"/>
  <c r="L35" i="45"/>
  <c r="M35" i="45"/>
  <c r="I33" i="29"/>
  <c r="BJ35" i="45"/>
  <c r="AF30" i="28"/>
  <c r="AI30" i="46"/>
  <c r="BB30" i="47"/>
  <c r="AG30" i="28"/>
  <c r="AJ30" i="46"/>
  <c r="I31" i="28"/>
  <c r="J31" i="46"/>
  <c r="M31" i="46"/>
  <c r="AH46" i="29"/>
  <c r="BB36" i="47"/>
  <c r="AH48" i="29"/>
  <c r="AG35" i="47"/>
  <c r="AI46" i="29"/>
  <c r="BD31" i="46"/>
  <c r="AI48" i="29"/>
  <c r="AI47" i="29"/>
  <c r="BA26" i="45"/>
  <c r="DB26" i="45"/>
  <c r="AH47" i="29"/>
  <c r="L36" i="47"/>
  <c r="BB30" i="46"/>
  <c r="BD30" i="46"/>
  <c r="BE30" i="46"/>
  <c r="L49" i="34"/>
  <c r="AP30" i="46"/>
  <c r="AP31" i="46"/>
  <c r="BH30" i="46"/>
  <c r="CN20" i="45"/>
  <c r="AK18" i="29"/>
  <c r="AE20" i="29"/>
  <c r="AY22" i="45"/>
  <c r="J30" i="29"/>
  <c r="BK32" i="45"/>
  <c r="L32" i="45"/>
  <c r="BM32" i="45"/>
  <c r="M32" i="45"/>
  <c r="BN32" i="45"/>
  <c r="I46" i="29"/>
  <c r="BJ48" i="45"/>
  <c r="AE22" i="29"/>
  <c r="AY24" i="45"/>
  <c r="J47" i="29"/>
  <c r="BK49" i="45"/>
  <c r="L49" i="45"/>
  <c r="M49" i="45"/>
  <c r="AJ46" i="34"/>
  <c r="CG46" i="34"/>
  <c r="AJ24" i="29"/>
  <c r="CM26" i="45"/>
  <c r="BH31" i="46"/>
  <c r="AI35" i="28"/>
  <c r="BC35" i="47"/>
  <c r="AG45" i="29"/>
  <c r="BA47" i="45"/>
  <c r="AI46" i="45"/>
  <c r="K35" i="46"/>
  <c r="N36" i="46"/>
  <c r="AF45" i="29"/>
  <c r="AZ47" i="45"/>
  <c r="AH46" i="45"/>
  <c r="J46" i="29"/>
  <c r="BK48" i="45"/>
  <c r="L48" i="45"/>
  <c r="M48" i="45"/>
  <c r="BF48" i="34"/>
  <c r="L48" i="34"/>
  <c r="AE47" i="29"/>
  <c r="AY49" i="45"/>
  <c r="CN46" i="45"/>
  <c r="AK44" i="29"/>
  <c r="AM58" i="45"/>
  <c r="CI20" i="45"/>
  <c r="AF18" i="29"/>
  <c r="AJ35" i="28"/>
  <c r="BF47" i="34"/>
  <c r="AE48" i="29"/>
  <c r="AY50" i="45"/>
  <c r="CM46" i="45"/>
  <c r="AJ44" i="29"/>
  <c r="AL58" i="45"/>
  <c r="BD36" i="46"/>
  <c r="AL35" i="46"/>
  <c r="BD35" i="46"/>
  <c r="AH46" i="34"/>
  <c r="AE46" i="29"/>
  <c r="AY48" i="45"/>
  <c r="AE24" i="29"/>
  <c r="AY26" i="45"/>
  <c r="CZ26" i="45"/>
  <c r="CH26" i="45"/>
  <c r="J35" i="28"/>
  <c r="M35" i="47"/>
  <c r="AG46" i="34"/>
  <c r="CD46" i="34"/>
  <c r="AE19" i="29"/>
  <c r="AG20" i="45"/>
  <c r="AY21" i="45"/>
  <c r="AF46" i="34"/>
  <c r="AF36" i="28"/>
  <c r="AI36" i="46"/>
  <c r="AH35" i="47"/>
  <c r="AE36" i="28"/>
  <c r="AH36" i="46"/>
  <c r="AH35" i="46"/>
  <c r="BA36" i="47"/>
  <c r="BD36" i="47"/>
  <c r="AF48" i="29"/>
  <c r="AZ50" i="45"/>
  <c r="AF47" i="29"/>
  <c r="AZ49" i="45"/>
  <c r="AF46" i="29"/>
  <c r="AZ48" i="45"/>
  <c r="AY23" i="45"/>
  <c r="AE21" i="29"/>
  <c r="AG35" i="28"/>
  <c r="AE45" i="29"/>
  <c r="AY47" i="45"/>
  <c r="AG46" i="45"/>
  <c r="I30" i="29"/>
  <c r="BJ32" i="45"/>
  <c r="AG18" i="29"/>
  <c r="CJ20" i="45"/>
  <c r="AZ20" i="45"/>
  <c r="DA20" i="45"/>
  <c r="AG46" i="29"/>
  <c r="BA48" i="45"/>
  <c r="AP36" i="46"/>
  <c r="AO36" i="46"/>
  <c r="AN35" i="46"/>
  <c r="AE23" i="29"/>
  <c r="AY25" i="45"/>
  <c r="L47" i="34"/>
  <c r="BE36" i="47"/>
  <c r="AG48" i="29"/>
  <c r="BA50" i="45"/>
  <c r="AK35" i="28"/>
  <c r="AO35" i="47"/>
  <c r="AN35" i="47"/>
  <c r="AH18" i="29"/>
  <c r="CK20" i="45"/>
  <c r="AO30" i="46"/>
  <c r="BC30" i="46"/>
  <c r="J45" i="29"/>
  <c r="BK47" i="45"/>
  <c r="L47" i="45"/>
  <c r="M47" i="45"/>
  <c r="CM20" i="45"/>
  <c r="AJ18" i="29"/>
  <c r="AO31" i="46"/>
  <c r="BC31" i="46"/>
  <c r="BF31" i="46"/>
  <c r="BB31" i="46"/>
  <c r="BE31" i="46"/>
  <c r="AH36" i="28"/>
  <c r="AK36" i="46"/>
  <c r="BG36" i="47"/>
  <c r="AJ35" i="47"/>
  <c r="CL20" i="45"/>
  <c r="AI18" i="29"/>
  <c r="BA20" i="45"/>
  <c r="DB20" i="45"/>
  <c r="AJ35" i="46"/>
  <c r="BJ49" i="45"/>
  <c r="I47" i="29"/>
  <c r="AG47" i="29"/>
  <c r="BA49" i="45"/>
  <c r="AH45" i="29"/>
  <c r="AJ46" i="45"/>
  <c r="I36" i="28"/>
  <c r="J36" i="46"/>
  <c r="J35" i="46"/>
  <c r="I35" i="47"/>
  <c r="AI45" i="29"/>
  <c r="AK46" i="45"/>
  <c r="BJ47" i="45"/>
  <c r="I45" i="29"/>
  <c r="J24" i="29"/>
  <c r="BK26" i="45"/>
  <c r="L26" i="45"/>
  <c r="BM26" i="45"/>
  <c r="M26" i="45"/>
  <c r="BN26" i="45"/>
  <c r="BE30" i="47"/>
  <c r="BD30" i="47"/>
  <c r="BE31" i="47"/>
  <c r="BD31" i="47"/>
  <c r="AI46" i="34"/>
  <c r="CF46" i="34"/>
  <c r="L35" i="47"/>
  <c r="BB35" i="47"/>
  <c r="BE35" i="47"/>
  <c r="BF30" i="46"/>
  <c r="M36" i="46"/>
  <c r="AJ56" i="29"/>
  <c r="CM58" i="45"/>
  <c r="BG35" i="47"/>
  <c r="AH35" i="28"/>
  <c r="AF35" i="28"/>
  <c r="BH36" i="46"/>
  <c r="AK35" i="46"/>
  <c r="BH35" i="46"/>
  <c r="BA35" i="47"/>
  <c r="BD35" i="47"/>
  <c r="AE35" i="28"/>
  <c r="CN58" i="45"/>
  <c r="AK56" i="29"/>
  <c r="N35" i="46"/>
  <c r="M35" i="46"/>
  <c r="I35" i="28"/>
  <c r="BC36" i="46"/>
  <c r="BF36" i="46"/>
  <c r="AE44" i="29"/>
  <c r="AY46" i="45"/>
  <c r="CZ46" i="45"/>
  <c r="CH46" i="45"/>
  <c r="AG58" i="45"/>
  <c r="CC46" i="34"/>
  <c r="AV46" i="34"/>
  <c r="CS46" i="34"/>
  <c r="AW46" i="34"/>
  <c r="CT46" i="34"/>
  <c r="CE46" i="34"/>
  <c r="AG44" i="29"/>
  <c r="CJ46" i="45"/>
  <c r="BA46" i="45"/>
  <c r="DB46" i="45"/>
  <c r="AI58" i="45"/>
  <c r="AH44" i="29"/>
  <c r="CK46" i="45"/>
  <c r="AJ58" i="45"/>
  <c r="BB36" i="46"/>
  <c r="BE36" i="46"/>
  <c r="AI35" i="46"/>
  <c r="BB35" i="46"/>
  <c r="BE35" i="46"/>
  <c r="AP35" i="46"/>
  <c r="AO35" i="46"/>
  <c r="CL46" i="45"/>
  <c r="AI44" i="29"/>
  <c r="AK58" i="45"/>
  <c r="AE18" i="29"/>
  <c r="AY20" i="45"/>
  <c r="CZ20" i="45"/>
  <c r="CH20" i="45"/>
  <c r="AF44" i="29"/>
  <c r="AZ46" i="45"/>
  <c r="DA46" i="45"/>
  <c r="CI46" i="45"/>
  <c r="AH58" i="45"/>
  <c r="BC35" i="46"/>
  <c r="BF35" i="46"/>
  <c r="CK58" i="45"/>
  <c r="AH56" i="29"/>
  <c r="CJ58" i="45"/>
  <c r="AG56" i="29"/>
  <c r="AZ58" i="45"/>
  <c r="DA58" i="45"/>
  <c r="AE56" i="29"/>
  <c r="AY58" i="45"/>
  <c r="CZ58" i="45"/>
  <c r="CH58" i="45"/>
  <c r="BA58" i="45"/>
  <c r="DB58" i="45"/>
  <c r="AI56" i="29"/>
  <c r="CL58" i="45"/>
  <c r="CI58" i="45"/>
  <c r="AF56" i="29"/>
  <c r="AK29" i="28"/>
  <c r="AN29" i="46"/>
  <c r="AO29" i="47"/>
  <c r="AK28" i="28"/>
  <c r="AN28" i="46"/>
  <c r="AO28" i="47"/>
  <c r="AM27" i="47"/>
  <c r="AI28" i="28"/>
  <c r="AL28" i="46"/>
  <c r="BC28" i="47"/>
  <c r="AK27" i="47"/>
  <c r="I29" i="28"/>
  <c r="J29" i="46"/>
  <c r="J27" i="46"/>
  <c r="I27" i="47"/>
  <c r="AJ29" i="28"/>
  <c r="AM29" i="46"/>
  <c r="AP29" i="46"/>
  <c r="AM28" i="46"/>
  <c r="AJ28" i="28"/>
  <c r="AL27" i="47"/>
  <c r="BC29" i="47"/>
  <c r="AI29" i="28"/>
  <c r="AL29" i="46"/>
  <c r="J29" i="28"/>
  <c r="K29" i="46"/>
  <c r="L29" i="47"/>
  <c r="J27" i="47"/>
  <c r="M29" i="47"/>
  <c r="I27" i="28"/>
  <c r="AM27" i="46"/>
  <c r="BD28" i="46"/>
  <c r="AL27" i="46"/>
  <c r="L27" i="47"/>
  <c r="J27" i="28"/>
  <c r="M27" i="47"/>
  <c r="BG28" i="47"/>
  <c r="AH28" i="28"/>
  <c r="AK28" i="46"/>
  <c r="AJ27" i="47"/>
  <c r="BF50" i="34"/>
  <c r="I46" i="34"/>
  <c r="AE29" i="28"/>
  <c r="AH29" i="46"/>
  <c r="BA29" i="47"/>
  <c r="BD29" i="47"/>
  <c r="I48" i="29"/>
  <c r="BJ50" i="45"/>
  <c r="I46" i="45"/>
  <c r="AK27" i="28"/>
  <c r="AO27" i="47"/>
  <c r="AH29" i="28"/>
  <c r="AK29" i="46"/>
  <c r="BH29" i="46"/>
  <c r="BG29" i="47"/>
  <c r="M29" i="46"/>
  <c r="K27" i="46"/>
  <c r="N29" i="46"/>
  <c r="BD29" i="46"/>
  <c r="AI28" i="46"/>
  <c r="AF28" i="28"/>
  <c r="AH27" i="47"/>
  <c r="AG28" i="28"/>
  <c r="AJ28" i="46"/>
  <c r="BB28" i="47"/>
  <c r="BE28" i="47"/>
  <c r="AI27" i="47"/>
  <c r="L50" i="34"/>
  <c r="J46" i="34"/>
  <c r="J48" i="29"/>
  <c r="BK50" i="45"/>
  <c r="L50" i="45"/>
  <c r="M50" i="45"/>
  <c r="J46" i="45"/>
  <c r="AN28" i="47"/>
  <c r="BB29" i="47"/>
  <c r="BE29" i="47"/>
  <c r="AG29" i="28"/>
  <c r="AJ29" i="46"/>
  <c r="AN29" i="47"/>
  <c r="AI29" i="46"/>
  <c r="AF29" i="28"/>
  <c r="AE28" i="28"/>
  <c r="AH28" i="46"/>
  <c r="BA28" i="47"/>
  <c r="BD28" i="47"/>
  <c r="AG27" i="47"/>
  <c r="AP28" i="46"/>
  <c r="AN27" i="46"/>
  <c r="AJ27" i="28"/>
  <c r="BC27" i="47"/>
  <c r="AI27" i="28"/>
  <c r="AN27" i="47"/>
  <c r="AH27" i="46"/>
  <c r="BB29" i="46"/>
  <c r="BE29" i="46"/>
  <c r="BD27" i="46"/>
  <c r="BG46" i="34"/>
  <c r="J58" i="34"/>
  <c r="L46" i="34"/>
  <c r="BI46" i="34"/>
  <c r="BB28" i="46"/>
  <c r="BE28" i="46"/>
  <c r="AI27" i="46"/>
  <c r="BB27" i="46"/>
  <c r="AG27" i="28"/>
  <c r="BB27" i="47"/>
  <c r="BE27" i="47"/>
  <c r="AO29" i="46"/>
  <c r="BC29" i="46"/>
  <c r="BF29" i="46"/>
  <c r="BH28" i="46"/>
  <c r="AK27" i="46"/>
  <c r="BH27" i="46"/>
  <c r="AP27" i="46"/>
  <c r="J44" i="29"/>
  <c r="BK46" i="45"/>
  <c r="L46" i="45"/>
  <c r="BM46" i="45"/>
  <c r="J58" i="45"/>
  <c r="M46" i="45"/>
  <c r="BN46" i="45"/>
  <c r="M27" i="46"/>
  <c r="N27" i="46"/>
  <c r="BC28" i="46"/>
  <c r="BF28" i="46"/>
  <c r="AJ27" i="46"/>
  <c r="I44" i="29"/>
  <c r="BJ46" i="45"/>
  <c r="I58" i="45"/>
  <c r="I58" i="34"/>
  <c r="BF46" i="34"/>
  <c r="AO28" i="46"/>
  <c r="BA27" i="47"/>
  <c r="BD27" i="47"/>
  <c r="AE27" i="28"/>
  <c r="AF27" i="28"/>
  <c r="AH27" i="28"/>
  <c r="BG27" i="47"/>
  <c r="BE27" i="46"/>
  <c r="K58" i="34"/>
  <c r="BH58" i="34"/>
  <c r="I59" i="34"/>
  <c r="BF58" i="34"/>
  <c r="BK58" i="45"/>
  <c r="J56" i="29"/>
  <c r="L58" i="45"/>
  <c r="BM58" i="45"/>
  <c r="M58" i="45"/>
  <c r="BG58" i="34"/>
  <c r="J59" i="34"/>
  <c r="L58" i="34"/>
  <c r="BI58" i="34"/>
  <c r="BJ58" i="45"/>
  <c r="I56" i="29"/>
  <c r="BC27" i="46"/>
  <c r="BF27" i="46"/>
  <c r="AO27" i="46"/>
  <c r="BF59" i="34"/>
  <c r="K59" i="34"/>
  <c r="BH59" i="34"/>
  <c r="L59" i="34"/>
  <c r="BI59" i="34"/>
  <c r="BG59" i="34"/>
  <c r="AK25" i="28"/>
  <c r="AN25" i="46"/>
  <c r="AO25" i="47"/>
  <c r="AJ25" i="28"/>
  <c r="AM25" i="46"/>
  <c r="AP25" i="46"/>
  <c r="AL25" i="46"/>
  <c r="BD25" i="46"/>
  <c r="AI25" i="28"/>
  <c r="BC25" i="47"/>
  <c r="AE25" i="28"/>
  <c r="AH25" i="46"/>
  <c r="J25" i="28"/>
  <c r="K25" i="46"/>
  <c r="M25" i="47"/>
  <c r="BA25" i="47"/>
  <c r="BD25" i="47"/>
  <c r="AK25" i="46"/>
  <c r="BH25" i="46"/>
  <c r="BG25" i="47"/>
  <c r="AH25" i="28"/>
  <c r="AF25" i="28"/>
  <c r="AI25" i="46"/>
  <c r="BB25" i="46"/>
  <c r="BE25" i="46"/>
  <c r="N25" i="46"/>
  <c r="BB25" i="47"/>
  <c r="BE25" i="47"/>
  <c r="AJ25" i="46"/>
  <c r="AG25" i="28"/>
  <c r="AN25" i="47"/>
  <c r="BC25" i="46"/>
  <c r="BF25" i="46"/>
  <c r="AO25" i="46"/>
  <c r="I25" i="28"/>
  <c r="J25" i="46"/>
  <c r="M25" i="46"/>
  <c r="L25" i="47"/>
  <c r="AK7" i="29"/>
  <c r="AH7" i="29"/>
  <c r="AF7" i="29"/>
  <c r="AJ7" i="29"/>
  <c r="AZ9" i="45"/>
  <c r="AG7" i="29"/>
  <c r="AI7" i="29"/>
  <c r="BA9" i="45"/>
  <c r="AE7" i="29"/>
  <c r="AY9" i="45"/>
  <c r="AG10" i="29"/>
  <c r="AJ8" i="29"/>
  <c r="AE10" i="29"/>
  <c r="AJ10" i="29"/>
  <c r="AF8" i="29"/>
  <c r="AK10" i="29"/>
  <c r="AH8" i="29"/>
  <c r="AF10" i="29"/>
  <c r="AK8" i="29"/>
  <c r="AJ5" i="29"/>
  <c r="AY7" i="45"/>
  <c r="AE5" i="29"/>
  <c r="AH5" i="29"/>
  <c r="AG5" i="29"/>
  <c r="AZ7" i="45"/>
  <c r="AZ10" i="45"/>
  <c r="AG8" i="29"/>
  <c r="AK5" i="29"/>
  <c r="AH10" i="29"/>
  <c r="AZ12" i="45"/>
  <c r="AI8" i="29"/>
  <c r="BA10" i="45"/>
  <c r="AI5" i="29"/>
  <c r="BA7" i="45"/>
  <c r="AF5" i="29"/>
  <c r="AI10" i="29"/>
  <c r="BA12" i="45"/>
  <c r="AY10" i="45"/>
  <c r="AE8" i="29"/>
  <c r="BJ9" i="45"/>
  <c r="I7" i="29"/>
  <c r="I5" i="29"/>
  <c r="BJ7" i="45"/>
  <c r="AZ8" i="45"/>
  <c r="AG6" i="29"/>
  <c r="AI6" i="45"/>
  <c r="BK7" i="45"/>
  <c r="J5" i="29"/>
  <c r="L7" i="45"/>
  <c r="AF6" i="29"/>
  <c r="AH6" i="45"/>
  <c r="BA8" i="45"/>
  <c r="AI6" i="29"/>
  <c r="AK6" i="45"/>
  <c r="L9" i="45"/>
  <c r="J7" i="29"/>
  <c r="BK9" i="45"/>
  <c r="I8" i="29"/>
  <c r="BJ10" i="45"/>
  <c r="BK12" i="45"/>
  <c r="L12" i="45"/>
  <c r="J10" i="29"/>
  <c r="BJ12" i="45"/>
  <c r="I10" i="29"/>
  <c r="AH6" i="29"/>
  <c r="AJ6" i="45"/>
  <c r="AJ6" i="29"/>
  <c r="AL6" i="45"/>
  <c r="AK6" i="29"/>
  <c r="AM6" i="45"/>
  <c r="AE6" i="29"/>
  <c r="AY8" i="45"/>
  <c r="AG6" i="45"/>
  <c r="BK10" i="45"/>
  <c r="J8" i="29"/>
  <c r="L10" i="45"/>
  <c r="J6" i="45"/>
  <c r="J59" i="45"/>
  <c r="BK6" i="45"/>
  <c r="J4" i="29"/>
  <c r="AK21" i="47"/>
  <c r="AI22" i="28"/>
  <c r="BC22" i="47"/>
  <c r="AL22" i="46"/>
  <c r="AH4" i="29"/>
  <c r="CK6" i="45"/>
  <c r="AJ59" i="45"/>
  <c r="M12" i="45"/>
  <c r="K10" i="29"/>
  <c r="K8" i="29"/>
  <c r="M10" i="45"/>
  <c r="AY6" i="45"/>
  <c r="CH6" i="45"/>
  <c r="AE4" i="29"/>
  <c r="AG59" i="45"/>
  <c r="AK22" i="28"/>
  <c r="AN22" i="46"/>
  <c r="AO22" i="47"/>
  <c r="AN22" i="47"/>
  <c r="AM21" i="47"/>
  <c r="AE22" i="28"/>
  <c r="BA22" i="47"/>
  <c r="AG21" i="47"/>
  <c r="AH22" i="46"/>
  <c r="BK8" i="45"/>
  <c r="J6" i="29"/>
  <c r="L8" i="45"/>
  <c r="AH21" i="47"/>
  <c r="AI22" i="46"/>
  <c r="AI21" i="46"/>
  <c r="AI40" i="46"/>
  <c r="AI42" i="46"/>
  <c r="AF22" i="28"/>
  <c r="AM59" i="45"/>
  <c r="AK4" i="29"/>
  <c r="CN6" i="45"/>
  <c r="CL6" i="45"/>
  <c r="AI4" i="29"/>
  <c r="BA6" i="45"/>
  <c r="AK59" i="45"/>
  <c r="K7" i="29"/>
  <c r="M9" i="45"/>
  <c r="AM22" i="46"/>
  <c r="AM21" i="46"/>
  <c r="AM40" i="46"/>
  <c r="AM42" i="46"/>
  <c r="AJ22" i="28"/>
  <c r="AL21" i="47"/>
  <c r="AJ22" i="46"/>
  <c r="AG22" i="28"/>
  <c r="AI21" i="47"/>
  <c r="AZ6" i="45"/>
  <c r="CJ6" i="45"/>
  <c r="AG4" i="29"/>
  <c r="AI59" i="45"/>
  <c r="BJ8" i="45"/>
  <c r="I6" i="29"/>
  <c r="I6" i="45"/>
  <c r="AL59" i="45"/>
  <c r="CM6" i="45"/>
  <c r="AJ4" i="29"/>
  <c r="K5" i="29"/>
  <c r="M7" i="45"/>
  <c r="CI6" i="45"/>
  <c r="AF4" i="29"/>
  <c r="AH59" i="45"/>
  <c r="L6" i="45"/>
  <c r="BB22" i="47"/>
  <c r="BM6" i="45"/>
  <c r="L22" i="47"/>
  <c r="J22" i="28"/>
  <c r="J21" i="47"/>
  <c r="K22" i="46"/>
  <c r="CJ59" i="45"/>
  <c r="AG57" i="29"/>
  <c r="AJ21" i="28"/>
  <c r="AL40" i="47"/>
  <c r="AK21" i="28"/>
  <c r="AO21" i="47"/>
  <c r="AN21" i="47"/>
  <c r="AM40" i="47"/>
  <c r="CZ6" i="45"/>
  <c r="AY59" i="45"/>
  <c r="CZ59" i="45"/>
  <c r="AL21" i="46"/>
  <c r="BD22" i="46"/>
  <c r="BD22" i="47"/>
  <c r="BE22" i="47"/>
  <c r="AF57" i="29"/>
  <c r="CI59" i="45"/>
  <c r="BB22" i="46"/>
  <c r="AH21" i="46"/>
  <c r="CM59" i="45"/>
  <c r="AJ57" i="29"/>
  <c r="DA6" i="45"/>
  <c r="AZ59" i="45"/>
  <c r="DA59" i="45"/>
  <c r="AK57" i="29"/>
  <c r="CN59" i="45"/>
  <c r="AG40" i="47"/>
  <c r="AE21" i="28"/>
  <c r="BA21" i="47"/>
  <c r="AP22" i="46"/>
  <c r="AO22" i="46"/>
  <c r="AN21" i="46"/>
  <c r="BC21" i="47"/>
  <c r="AK40" i="47"/>
  <c r="AI21" i="28"/>
  <c r="K6" i="29"/>
  <c r="M8" i="45"/>
  <c r="AG21" i="28"/>
  <c r="AI40" i="47"/>
  <c r="AE57" i="29"/>
  <c r="CH59" i="45"/>
  <c r="CK59" i="45"/>
  <c r="AH57" i="29"/>
  <c r="BJ6" i="45"/>
  <c r="I4" i="29"/>
  <c r="I59" i="45"/>
  <c r="CL59" i="45"/>
  <c r="AI57" i="29"/>
  <c r="K6" i="45"/>
  <c r="DB6" i="45"/>
  <c r="BA59" i="45"/>
  <c r="DB59" i="45"/>
  <c r="AH40" i="47"/>
  <c r="AF21" i="28"/>
  <c r="AH22" i="28"/>
  <c r="AK22" i="46"/>
  <c r="BC22" i="46"/>
  <c r="BG22" i="47"/>
  <c r="AJ21" i="47"/>
  <c r="I22" i="28"/>
  <c r="J22" i="46"/>
  <c r="J21" i="46"/>
  <c r="J40" i="46"/>
  <c r="J42" i="46"/>
  <c r="I21" i="47"/>
  <c r="AJ21" i="46"/>
  <c r="BK59" i="45"/>
  <c r="J57" i="29"/>
  <c r="M6" i="45"/>
  <c r="BB21" i="47"/>
  <c r="L59" i="45"/>
  <c r="BM59" i="45"/>
  <c r="J40" i="47"/>
  <c r="I40" i="47"/>
  <c r="I21" i="28"/>
  <c r="AF40" i="28"/>
  <c r="AH42" i="47"/>
  <c r="AO21" i="46"/>
  <c r="AN40" i="46"/>
  <c r="AP21" i="46"/>
  <c r="AM42" i="47"/>
  <c r="AN40" i="47"/>
  <c r="AO40" i="47"/>
  <c r="AK40" i="28"/>
  <c r="BG21" i="47"/>
  <c r="AH21" i="28"/>
  <c r="AJ40" i="47"/>
  <c r="M22" i="46"/>
  <c r="K21" i="46"/>
  <c r="BL6" i="45"/>
  <c r="BN6" i="45"/>
  <c r="K59" i="45"/>
  <c r="K4" i="29"/>
  <c r="BE22" i="46"/>
  <c r="BF22" i="46"/>
  <c r="J21" i="28"/>
  <c r="L21" i="47"/>
  <c r="AK21" i="46"/>
  <c r="BC21" i="46"/>
  <c r="BH22" i="46"/>
  <c r="AK42" i="47"/>
  <c r="AI40" i="28"/>
  <c r="BC40" i="47"/>
  <c r="AG42" i="47"/>
  <c r="AE40" i="28"/>
  <c r="BA40" i="47"/>
  <c r="BA42" i="47"/>
  <c r="AH40" i="46"/>
  <c r="BB21" i="46"/>
  <c r="AL40" i="46"/>
  <c r="BD21" i="46"/>
  <c r="AL42" i="47"/>
  <c r="AJ40" i="28"/>
  <c r="AG40" i="28"/>
  <c r="AI42" i="47"/>
  <c r="BD21" i="47"/>
  <c r="BE21" i="47"/>
  <c r="L22" i="46"/>
  <c r="M22" i="47"/>
  <c r="K21" i="47"/>
  <c r="K22" i="28"/>
  <c r="AJ40" i="46"/>
  <c r="I57" i="29"/>
  <c r="BJ59" i="45"/>
  <c r="BB40" i="47"/>
  <c r="BB42" i="47"/>
  <c r="AE42" i="28"/>
  <c r="AF42" i="28"/>
  <c r="AG42" i="28"/>
  <c r="AJ42" i="28"/>
  <c r="BL59" i="45"/>
  <c r="K57" i="29"/>
  <c r="M59" i="45"/>
  <c r="AO40" i="46"/>
  <c r="AN42" i="46"/>
  <c r="AP40" i="46"/>
  <c r="N22" i="46"/>
  <c r="L21" i="46"/>
  <c r="BE40" i="47"/>
  <c r="BD40" i="47"/>
  <c r="M21" i="46"/>
  <c r="K40" i="46"/>
  <c r="AH42" i="46"/>
  <c r="BB40" i="46"/>
  <c r="BB42" i="46"/>
  <c r="L40" i="47"/>
  <c r="J40" i="28"/>
  <c r="J42" i="47"/>
  <c r="BE21" i="46"/>
  <c r="BF21" i="46"/>
  <c r="AO42" i="47"/>
  <c r="AN42" i="47"/>
  <c r="AK42" i="28"/>
  <c r="I42" i="47"/>
  <c r="I40" i="28"/>
  <c r="AL42" i="46"/>
  <c r="BD42" i="46"/>
  <c r="BD40" i="46"/>
  <c r="AI42" i="28"/>
  <c r="BC42" i="47"/>
  <c r="AH40" i="28"/>
  <c r="AJ42" i="47"/>
  <c r="BG40" i="47"/>
  <c r="AK40" i="46"/>
  <c r="BC40" i="46"/>
  <c r="BC42" i="46"/>
  <c r="BH21" i="46"/>
  <c r="M21" i="47"/>
  <c r="K21" i="28"/>
  <c r="K40" i="47"/>
  <c r="AJ42" i="46"/>
  <c r="I44" i="47"/>
  <c r="N21" i="46"/>
  <c r="L40" i="46"/>
  <c r="BD42" i="47"/>
  <c r="BE42" i="47"/>
  <c r="BH40" i="46"/>
  <c r="AK42" i="46"/>
  <c r="BH42" i="46"/>
  <c r="BE40" i="46"/>
  <c r="BF40" i="46"/>
  <c r="L42" i="47"/>
  <c r="J42" i="28"/>
  <c r="AO42" i="46"/>
  <c r="AP42" i="46"/>
  <c r="BF42" i="46"/>
  <c r="BE42" i="46"/>
  <c r="M40" i="46"/>
  <c r="K42" i="46"/>
  <c r="M42" i="46"/>
  <c r="K40" i="28"/>
  <c r="K42" i="47"/>
  <c r="M40" i="47"/>
  <c r="BN58" i="45"/>
  <c r="BN59" i="45"/>
  <c r="I42" i="28"/>
  <c r="AH42" i="28"/>
  <c r="BG42" i="47"/>
  <c r="K42" i="28"/>
  <c r="M42" i="47"/>
  <c r="J44" i="46"/>
  <c r="J44" i="47"/>
  <c r="I44" i="28"/>
  <c r="L42" i="46"/>
  <c r="N42" i="46"/>
  <c r="N40" i="46"/>
  <c r="K44" i="47"/>
  <c r="J44" i="28"/>
  <c r="K44" i="46"/>
  <c r="M44" i="46"/>
  <c r="L44" i="47"/>
  <c r="M44" i="47"/>
  <c r="L44" i="46"/>
  <c r="N44" i="46"/>
  <c r="K44" i="28"/>
  <c r="I30" i="57"/>
  <c r="K30" i="57"/>
  <c r="AK38" i="57"/>
  <c r="AI38" i="57"/>
  <c r="J30" i="57"/>
  <c r="L30" i="57"/>
  <c r="AG38" i="57"/>
  <c r="AN38" i="57"/>
  <c r="J38" i="57"/>
  <c r="M38" i="57"/>
  <c r="AL38" i="57"/>
  <c r="AJ38" i="57"/>
  <c r="AH38" i="57"/>
  <c r="AM38" i="57"/>
  <c r="BE38" i="57"/>
  <c r="M30" i="57"/>
  <c r="BI38" i="57"/>
  <c r="BD38" i="57"/>
  <c r="BG38" i="57"/>
  <c r="AP38" i="57"/>
  <c r="AO38" i="57"/>
  <c r="BB38" i="57"/>
  <c r="BC38" i="57"/>
  <c r="BF38" i="57"/>
  <c r="I5" i="57"/>
  <c r="I22" i="57"/>
  <c r="I21" i="57"/>
  <c r="J22" i="57"/>
  <c r="K22" i="57"/>
  <c r="J21" i="57"/>
  <c r="L22" i="57"/>
  <c r="M22" i="57"/>
  <c r="K21" i="57"/>
  <c r="L21" i="57"/>
  <c r="M21" i="57"/>
  <c r="I9" i="57"/>
  <c r="K6" i="57"/>
  <c r="J7" i="57"/>
  <c r="K9" i="57"/>
  <c r="K5" i="57"/>
  <c r="I10" i="57"/>
  <c r="J5" i="57"/>
  <c r="J9" i="57"/>
  <c r="L9" i="57"/>
  <c r="K8" i="57"/>
  <c r="K10" i="57"/>
  <c r="I8" i="57"/>
  <c r="J8" i="57"/>
  <c r="J10" i="57"/>
  <c r="J6" i="57"/>
  <c r="I6" i="57"/>
  <c r="I7" i="57"/>
  <c r="K7" i="57"/>
  <c r="L8" i="57"/>
  <c r="M10" i="57"/>
  <c r="I4" i="57"/>
  <c r="M8" i="57"/>
  <c r="M6" i="57"/>
  <c r="M5" i="57"/>
  <c r="K4" i="57"/>
  <c r="J4" i="57"/>
  <c r="L4" i="57"/>
  <c r="L5" i="57"/>
  <c r="L10" i="57"/>
  <c r="L7" i="57"/>
  <c r="M7" i="57"/>
  <c r="L6" i="57"/>
  <c r="M9" i="57"/>
  <c r="AL5" i="57"/>
  <c r="AM6" i="57"/>
  <c r="AI7" i="57"/>
  <c r="AM8" i="57"/>
  <c r="AI9" i="57"/>
  <c r="AM10" i="57"/>
  <c r="AK5" i="57"/>
  <c r="AH9" i="57"/>
  <c r="AM5" i="57"/>
  <c r="AN8" i="57"/>
  <c r="J11" i="57"/>
  <c r="AN5" i="57"/>
  <c r="AG6" i="57"/>
  <c r="AK7" i="57"/>
  <c r="AG8" i="57"/>
  <c r="AK9" i="57"/>
  <c r="AG10" i="57"/>
  <c r="K11" i="57"/>
  <c r="AH7" i="57"/>
  <c r="AN6" i="57"/>
  <c r="AG5" i="57"/>
  <c r="AH6" i="57"/>
  <c r="AL7" i="57"/>
  <c r="AH8" i="57"/>
  <c r="AL9" i="57"/>
  <c r="AH10" i="57"/>
  <c r="AL8" i="57"/>
  <c r="AH5" i="57"/>
  <c r="AM7" i="57"/>
  <c r="AI10" i="57"/>
  <c r="AL6" i="57"/>
  <c r="AJ7" i="57"/>
  <c r="AN10" i="57"/>
  <c r="AI6" i="57"/>
  <c r="AM9" i="57"/>
  <c r="AI5" i="57"/>
  <c r="AJ6" i="57"/>
  <c r="AN7" i="57"/>
  <c r="AJ8" i="57"/>
  <c r="AN9" i="57"/>
  <c r="AJ10" i="57"/>
  <c r="M4" i="57"/>
  <c r="AL10" i="57"/>
  <c r="AJ9" i="57"/>
  <c r="AI8" i="57"/>
  <c r="AJ5" i="57"/>
  <c r="AK6" i="57"/>
  <c r="AG7" i="57"/>
  <c r="AK8" i="57"/>
  <c r="AG9" i="57"/>
  <c r="AK10" i="57"/>
  <c r="I11" i="57"/>
  <c r="M11" i="57"/>
  <c r="AH4" i="57"/>
  <c r="BB7" i="57"/>
  <c r="AP8" i="57"/>
  <c r="AO8" i="57"/>
  <c r="BI10" i="57"/>
  <c r="BD10" i="57"/>
  <c r="AJ4" i="57"/>
  <c r="BC6" i="57"/>
  <c r="BB5" i="57"/>
  <c r="AG4" i="57"/>
  <c r="BB4" i="57"/>
  <c r="BI9" i="57"/>
  <c r="BD9" i="57"/>
  <c r="BC7" i="57"/>
  <c r="AO7" i="57"/>
  <c r="AP7" i="57"/>
  <c r="AP10" i="57"/>
  <c r="AO10" i="57"/>
  <c r="BC10" i="57"/>
  <c r="BB6" i="57"/>
  <c r="BI5" i="57"/>
  <c r="BE5" i="57"/>
  <c r="AM4" i="57"/>
  <c r="BC9" i="57"/>
  <c r="BB9" i="57"/>
  <c r="AP6" i="57"/>
  <c r="AO6" i="57"/>
  <c r="L11" i="57"/>
  <c r="BD5" i="57"/>
  <c r="AK4" i="57"/>
  <c r="BE6" i="57"/>
  <c r="BD7" i="57"/>
  <c r="BI7" i="57"/>
  <c r="BC8" i="57"/>
  <c r="AP9" i="57"/>
  <c r="AO9" i="57"/>
  <c r="BE8" i="57"/>
  <c r="BI8" i="57"/>
  <c r="BD8" i="57"/>
  <c r="BE7" i="57"/>
  <c r="BF7" i="57"/>
  <c r="BB8" i="57"/>
  <c r="AL4" i="57"/>
  <c r="BC5" i="57"/>
  <c r="AI4" i="57"/>
  <c r="BD6" i="57"/>
  <c r="BI6" i="57"/>
  <c r="BE9" i="57"/>
  <c r="BB10" i="57"/>
  <c r="AO5" i="57"/>
  <c r="AN4" i="57"/>
  <c r="AP5" i="57"/>
  <c r="BE10" i="57"/>
  <c r="BF9" i="57"/>
  <c r="BC4" i="57"/>
  <c r="BG9" i="57"/>
  <c r="BG6" i="57"/>
  <c r="BF5" i="57"/>
  <c r="BG5" i="57"/>
  <c r="AI11" i="57"/>
  <c r="AN11" i="57"/>
  <c r="BG7" i="57"/>
  <c r="AG11" i="57"/>
  <c r="BF8" i="57"/>
  <c r="BG8" i="57"/>
  <c r="AJ11" i="57"/>
  <c r="AO4" i="57"/>
  <c r="AP4" i="57"/>
  <c r="AL11" i="57"/>
  <c r="BG10" i="57"/>
  <c r="BF10" i="57"/>
  <c r="AK11" i="57"/>
  <c r="BF6" i="57"/>
  <c r="AH11" i="57"/>
  <c r="BD4" i="57"/>
  <c r="BI4" i="57"/>
  <c r="AM11" i="57"/>
  <c r="BE11" i="57"/>
  <c r="BE4" i="57"/>
  <c r="BB11" i="57"/>
  <c r="BC11" i="57"/>
  <c r="BF4" i="57"/>
  <c r="BG4" i="57"/>
  <c r="BF11" i="57"/>
  <c r="BI11" i="57"/>
  <c r="BD11" i="57"/>
  <c r="BG11" i="57"/>
  <c r="AO11" i="57"/>
  <c r="AP11" i="57"/>
  <c r="AN37" i="57"/>
  <c r="AJ32" i="57"/>
  <c r="AH32" i="57"/>
  <c r="AN32" i="57"/>
  <c r="AL32" i="57"/>
  <c r="AK32" i="57"/>
  <c r="AG32" i="57"/>
  <c r="AI32" i="57"/>
  <c r="BC32" i="57"/>
  <c r="AM32" i="57"/>
  <c r="BE32" i="57"/>
  <c r="BB32" i="57"/>
  <c r="AO32" i="57"/>
  <c r="AP32" i="57"/>
  <c r="BF32" i="57"/>
  <c r="BI32" i="57"/>
  <c r="BD32" i="57"/>
  <c r="BG32" i="57"/>
  <c r="K32" i="57"/>
  <c r="I32" i="57"/>
  <c r="J32" i="57"/>
  <c r="L32" i="57"/>
  <c r="M32" i="57"/>
  <c r="J28" i="57"/>
  <c r="I28" i="57"/>
  <c r="K28" i="57"/>
  <c r="M28" i="57"/>
  <c r="L28" i="57"/>
  <c r="K36" i="57"/>
  <c r="K35" i="57"/>
  <c r="K29" i="57"/>
  <c r="K16" i="57"/>
  <c r="K25" i="57"/>
  <c r="K15" i="57"/>
  <c r="AM15" i="57"/>
  <c r="AN15" i="57"/>
  <c r="AP15" i="57"/>
  <c r="BE15" i="57"/>
  <c r="K31" i="57"/>
  <c r="AG37" i="57"/>
  <c r="AL37" i="57"/>
  <c r="AH37" i="57"/>
  <c r="AK37" i="57"/>
  <c r="BB37" i="57"/>
  <c r="BD37" i="57"/>
  <c r="AM37" i="57"/>
  <c r="AI37" i="57"/>
  <c r="J37" i="57"/>
  <c r="BE37" i="57"/>
  <c r="AP37" i="57"/>
  <c r="BI37" i="57"/>
  <c r="AJ37" i="57"/>
  <c r="AO37" i="57"/>
  <c r="AN16" i="57"/>
  <c r="AM16" i="57"/>
  <c r="BE16" i="57"/>
  <c r="M37" i="57"/>
  <c r="BG37" i="57"/>
  <c r="BC37" i="57"/>
  <c r="BF37" i="57"/>
  <c r="AP16" i="57"/>
  <c r="I31" i="57"/>
  <c r="J25" i="57"/>
  <c r="J31" i="57"/>
  <c r="AH31" i="57"/>
  <c r="AG31" i="57"/>
  <c r="BB31" i="57"/>
  <c r="AJ30" i="57"/>
  <c r="AM36" i="57"/>
  <c r="AI31" i="57"/>
  <c r="AN30" i="57"/>
  <c r="AN36" i="57"/>
  <c r="AG36" i="57"/>
  <c r="AK30" i="57"/>
  <c r="AM30" i="57"/>
  <c r="AG30" i="57"/>
  <c r="AH36" i="57"/>
  <c r="AH30" i="57"/>
  <c r="AL30" i="57"/>
  <c r="AN31" i="57"/>
  <c r="AJ31" i="57"/>
  <c r="AI36" i="57"/>
  <c r="I36" i="57"/>
  <c r="L31" i="57"/>
  <c r="M31" i="57"/>
  <c r="AI30" i="57"/>
  <c r="M25" i="57"/>
  <c r="AJ36" i="57"/>
  <c r="J36" i="57"/>
  <c r="AM31" i="57"/>
  <c r="AK31" i="57"/>
  <c r="AL36" i="57"/>
  <c r="AK36" i="57"/>
  <c r="AL31" i="57"/>
  <c r="AP36" i="57"/>
  <c r="AO36" i="57"/>
  <c r="BB30" i="57"/>
  <c r="BE30" i="57"/>
  <c r="AM35" i="57"/>
  <c r="BD31" i="57"/>
  <c r="BI31" i="57"/>
  <c r="AH35" i="57"/>
  <c r="AJ35" i="57"/>
  <c r="BD36" i="57"/>
  <c r="BI36" i="57"/>
  <c r="AK35" i="57"/>
  <c r="BE31" i="57"/>
  <c r="AI35" i="57"/>
  <c r="AG35" i="57"/>
  <c r="AO30" i="57"/>
  <c r="AP30" i="57"/>
  <c r="J35" i="57"/>
  <c r="M35" i="57"/>
  <c r="L36" i="57"/>
  <c r="M36" i="57"/>
  <c r="BC30" i="57"/>
  <c r="BD30" i="57"/>
  <c r="BI30" i="57"/>
  <c r="BC31" i="57"/>
  <c r="AP31" i="57"/>
  <c r="AO31" i="57"/>
  <c r="AL35" i="57"/>
  <c r="BC36" i="57"/>
  <c r="BE36" i="57"/>
  <c r="BB36" i="57"/>
  <c r="AN35" i="57"/>
  <c r="BB35" i="57"/>
  <c r="BF30" i="57"/>
  <c r="BG30" i="57"/>
  <c r="BC35" i="57"/>
  <c r="AG16" i="57"/>
  <c r="AK16" i="57"/>
  <c r="I16" i="57"/>
  <c r="AH16" i="57"/>
  <c r="AL16" i="57"/>
  <c r="J16" i="57"/>
  <c r="AJ16" i="57"/>
  <c r="AO16" i="57"/>
  <c r="AI16" i="57"/>
  <c r="BD35" i="57"/>
  <c r="BE35" i="57"/>
  <c r="BG36" i="57"/>
  <c r="BF36" i="57"/>
  <c r="AP35" i="57"/>
  <c r="AO35" i="57"/>
  <c r="BG31" i="57"/>
  <c r="BF31" i="57"/>
  <c r="BI35" i="57"/>
  <c r="BF35" i="57"/>
  <c r="BC16" i="57"/>
  <c r="BF16" i="57"/>
  <c r="BD16" i="57"/>
  <c r="BG16" i="57"/>
  <c r="BG35" i="57"/>
  <c r="L16" i="57"/>
  <c r="M16" i="57"/>
  <c r="BI16" i="57"/>
  <c r="BB16" i="57"/>
  <c r="AM29" i="57"/>
  <c r="AN29" i="57"/>
  <c r="AP29" i="57"/>
  <c r="AI28" i="57"/>
  <c r="AJ29" i="57"/>
  <c r="AO29" i="57"/>
  <c r="AI29" i="57"/>
  <c r="AM28" i="57"/>
  <c r="J29" i="57"/>
  <c r="AH28" i="57"/>
  <c r="AG15" i="57"/>
  <c r="AG28" i="57"/>
  <c r="AK28" i="57"/>
  <c r="I15" i="57"/>
  <c r="AH29" i="57"/>
  <c r="AL29" i="57"/>
  <c r="AN28" i="57"/>
  <c r="AL28" i="57"/>
  <c r="AL15" i="57"/>
  <c r="AJ15" i="57"/>
  <c r="AO15" i="57"/>
  <c r="AI15" i="57"/>
  <c r="BC15" i="57"/>
  <c r="BF15" i="57"/>
  <c r="J15" i="57"/>
  <c r="AK15" i="57"/>
  <c r="I29" i="57"/>
  <c r="AK29" i="57"/>
  <c r="AJ28" i="57"/>
  <c r="BC28" i="57"/>
  <c r="AH15" i="57"/>
  <c r="AG29" i="57"/>
  <c r="BE29" i="57"/>
  <c r="BD29" i="57"/>
  <c r="BD28" i="57"/>
  <c r="BD15" i="57"/>
  <c r="BG15" i="57"/>
  <c r="BG29" i="57"/>
  <c r="BI15" i="57"/>
  <c r="BI29" i="57"/>
  <c r="I38" i="57"/>
  <c r="L38" i="57"/>
  <c r="BB28" i="57"/>
  <c r="BC29" i="57"/>
  <c r="BF29" i="57"/>
  <c r="L15" i="57"/>
  <c r="M15" i="57"/>
  <c r="BI28" i="57"/>
  <c r="BB15" i="57"/>
  <c r="L29" i="57"/>
  <c r="M29" i="57"/>
  <c r="BE28" i="57"/>
  <c r="BB29" i="57"/>
  <c r="AP28" i="57"/>
  <c r="AO28" i="57"/>
  <c r="BF28" i="57"/>
  <c r="BG28" i="57"/>
  <c r="AL25" i="57"/>
  <c r="AM25" i="57"/>
  <c r="AN25" i="57"/>
  <c r="AP25" i="57"/>
  <c r="BE25" i="57"/>
  <c r="AK25" i="57"/>
  <c r="BD25" i="57"/>
  <c r="BG25" i="57"/>
  <c r="BI25" i="57"/>
  <c r="AG25" i="57"/>
  <c r="AJ25" i="57"/>
  <c r="AO25" i="57"/>
  <c r="AH25" i="57"/>
  <c r="BB25" i="57"/>
  <c r="AI25" i="57"/>
  <c r="BC25" i="57"/>
  <c r="BF25" i="57"/>
  <c r="I25" i="57"/>
  <c r="L25" i="57"/>
  <c r="I37" i="57"/>
  <c r="L37" i="57"/>
  <c r="I35" i="57"/>
  <c r="L35" i="57"/>
  <c r="AL22" i="57"/>
  <c r="AJ22" i="57"/>
  <c r="AK22" i="57"/>
  <c r="AG22" i="57"/>
  <c r="AH22" i="57"/>
  <c r="AI22" i="57"/>
  <c r="AM22" i="57"/>
  <c r="BB22" i="57"/>
  <c r="BD22" i="57"/>
  <c r="BC22" i="57"/>
  <c r="AM21" i="57"/>
  <c r="AK21" i="57"/>
  <c r="AG21" i="57"/>
  <c r="AI21" i="57"/>
  <c r="AJ21" i="57"/>
  <c r="AH21" i="57"/>
  <c r="AL21" i="57"/>
  <c r="BD21" i="57"/>
  <c r="BB21" i="57"/>
  <c r="BC21" i="57"/>
  <c r="J14" i="57"/>
  <c r="K14" i="57"/>
  <c r="M14" i="57"/>
  <c r="K13" i="57"/>
  <c r="J13" i="57"/>
  <c r="K18" i="57"/>
  <c r="J18" i="57"/>
  <c r="M13" i="57"/>
  <c r="M18" i="57"/>
  <c r="AG14" i="57"/>
  <c r="AH14" i="57"/>
  <c r="BB14" i="57"/>
  <c r="AK14" i="57"/>
  <c r="AI14" i="57"/>
  <c r="AG13" i="57"/>
  <c r="AK13" i="57"/>
  <c r="AL14" i="57"/>
  <c r="BD14" i="57"/>
  <c r="AG18" i="57"/>
  <c r="AI13" i="57"/>
  <c r="AH13" i="57"/>
  <c r="BB13" i="57"/>
  <c r="AM14" i="57"/>
  <c r="AJ14" i="57"/>
  <c r="BC14" i="57"/>
  <c r="AM13" i="57"/>
  <c r="I14" i="57"/>
  <c r="AH18" i="57"/>
  <c r="BB18" i="57"/>
  <c r="AI18" i="57"/>
  <c r="AK18" i="57"/>
  <c r="AN14" i="57"/>
  <c r="AL13" i="57"/>
  <c r="BE13" i="57"/>
  <c r="AJ13" i="57"/>
  <c r="BC13" i="57"/>
  <c r="BF13" i="57"/>
  <c r="AL18" i="57"/>
  <c r="BD18" i="57"/>
  <c r="I13" i="57"/>
  <c r="L13" i="57"/>
  <c r="L14" i="57"/>
  <c r="AM18" i="57"/>
  <c r="AP14" i="57"/>
  <c r="AO14" i="57"/>
  <c r="BI14" i="57"/>
  <c r="AJ18" i="57"/>
  <c r="AN13" i="57"/>
  <c r="BI13" i="57"/>
  <c r="BC18" i="57"/>
  <c r="BE14" i="57"/>
  <c r="AN18" i="57"/>
  <c r="BI18" i="57"/>
  <c r="AP13" i="57"/>
  <c r="AO13" i="57"/>
  <c r="BD13" i="57"/>
  <c r="BG13" i="57"/>
  <c r="I18" i="57"/>
  <c r="L18" i="57"/>
  <c r="BG14" i="57"/>
  <c r="BF14" i="57"/>
  <c r="BE18" i="57"/>
  <c r="AP18" i="57"/>
  <c r="AO18" i="57"/>
  <c r="BG18" i="57"/>
  <c r="BF18" i="57"/>
  <c r="AN22" i="57"/>
  <c r="AN21" i="57"/>
  <c r="AP22" i="57"/>
  <c r="AO22" i="57"/>
  <c r="BI22" i="57"/>
  <c r="BE22" i="57"/>
  <c r="BF22" i="57"/>
  <c r="BG22" i="57"/>
  <c r="AO21" i="57"/>
  <c r="AP21" i="57"/>
  <c r="BI21" i="57"/>
  <c r="BE21" i="57"/>
  <c r="BG21" i="57"/>
  <c r="BF21" i="57"/>
  <c r="I33" i="57"/>
  <c r="I27" i="57"/>
  <c r="I40" i="57"/>
  <c r="I42" i="57"/>
  <c r="I44" i="57"/>
  <c r="AG33" i="57"/>
  <c r="AJ33" i="57"/>
  <c r="AG27" i="57"/>
  <c r="AI33" i="57"/>
  <c r="BC33" i="57"/>
  <c r="AH33" i="57"/>
  <c r="BB33" i="57"/>
  <c r="AI27" i="57"/>
  <c r="AH27" i="57"/>
  <c r="BB27" i="57"/>
  <c r="AG40" i="57"/>
  <c r="AJ27" i="57"/>
  <c r="AI40" i="57"/>
  <c r="AH40" i="57"/>
  <c r="BB40" i="57"/>
  <c r="BB42" i="57"/>
  <c r="AG42" i="57"/>
  <c r="AJ40" i="57"/>
  <c r="BC27" i="57"/>
  <c r="AJ42" i="57"/>
  <c r="AI42" i="57"/>
  <c r="AH42" i="57"/>
  <c r="BC40" i="57"/>
  <c r="BC42" i="57"/>
  <c r="J33" i="57"/>
  <c r="K33" i="57"/>
  <c r="AN33" i="57"/>
  <c r="AO33" i="57"/>
  <c r="L33" i="57"/>
  <c r="J27" i="57"/>
  <c r="AN27" i="57"/>
  <c r="M33" i="57"/>
  <c r="K27" i="57"/>
  <c r="AK33" i="57"/>
  <c r="M27" i="57"/>
  <c r="K40" i="57"/>
  <c r="AO27" i="57"/>
  <c r="AN40" i="57"/>
  <c r="L27" i="57"/>
  <c r="J40" i="57"/>
  <c r="AM33" i="57"/>
  <c r="AN42" i="57"/>
  <c r="AO42" i="57"/>
  <c r="AL33" i="57"/>
  <c r="BD33" i="57"/>
  <c r="M40" i="57"/>
  <c r="K42" i="57"/>
  <c r="AO40" i="57"/>
  <c r="AM27" i="57"/>
  <c r="AK27" i="57"/>
  <c r="BE33" i="57"/>
  <c r="BF33" i="57"/>
  <c r="AP33" i="57"/>
  <c r="L40" i="57"/>
  <c r="J42" i="57"/>
  <c r="BI33" i="57"/>
  <c r="BE27" i="57"/>
  <c r="BF27" i="57"/>
  <c r="AP27" i="57"/>
  <c r="AK40" i="57"/>
  <c r="AL27" i="57"/>
  <c r="BD27" i="57"/>
  <c r="L42" i="57"/>
  <c r="J44" i="57"/>
  <c r="M42" i="57"/>
  <c r="AM40" i="57"/>
  <c r="BG33" i="57"/>
  <c r="BG27" i="57"/>
  <c r="AL40" i="57"/>
  <c r="BI40" i="57"/>
  <c r="BI27" i="57"/>
  <c r="AM42" i="57"/>
  <c r="L44" i="57"/>
  <c r="K44" i="57"/>
  <c r="M44" i="57"/>
  <c r="AK42" i="57"/>
  <c r="BE40" i="57"/>
  <c r="BF40" i="57"/>
  <c r="AP40" i="57"/>
  <c r="BD40" i="57"/>
  <c r="BG40" i="57"/>
  <c r="AL42" i="57"/>
  <c r="BI42" i="57"/>
  <c r="BE42" i="57"/>
  <c r="BF42" i="57"/>
  <c r="AP42" i="57"/>
  <c r="BD42" i="57"/>
  <c r="BG42" i="57"/>
  <c r="BB24" i="62"/>
  <c r="BB27" i="62"/>
  <c r="BC25" i="62"/>
  <c r="BA24" i="62"/>
  <c r="BC23" i="62"/>
  <c r="BA21" i="62"/>
  <c r="BC22" i="62"/>
  <c r="BC31" i="62"/>
  <c r="BA30" i="62"/>
  <c r="BC29" i="62"/>
  <c r="BA27" i="62"/>
  <c r="BC28" i="62"/>
  <c r="BD25" i="62"/>
  <c r="BD22" i="62"/>
  <c r="BD28" i="62"/>
  <c r="AH29" i="63"/>
  <c r="BB25" i="62"/>
  <c r="BD24" i="62"/>
  <c r="BB23" i="62"/>
  <c r="BD21" i="62"/>
  <c r="BB22" i="62"/>
  <c r="BB31" i="62"/>
  <c r="BD30" i="62"/>
  <c r="BB29" i="62"/>
  <c r="BD23" i="62"/>
  <c r="BD29" i="62"/>
  <c r="BB21" i="62"/>
  <c r="BD31" i="62"/>
  <c r="BA25" i="62"/>
  <c r="BC24" i="62"/>
  <c r="BA23" i="62"/>
  <c r="BC21" i="62"/>
  <c r="BA22" i="62"/>
  <c r="BA31" i="62"/>
  <c r="BC30" i="62"/>
  <c r="BA29" i="62"/>
  <c r="BC27" i="62"/>
  <c r="BA28" i="62"/>
  <c r="BB30" i="62"/>
  <c r="CS26" i="62"/>
  <c r="AO29" i="63"/>
  <c r="AQ29" i="64"/>
  <c r="AP29" i="64"/>
  <c r="CL26" i="62"/>
  <c r="CM20" i="62"/>
  <c r="BB20" i="62"/>
  <c r="DF20" i="62"/>
  <c r="CO26" i="62"/>
  <c r="BC26" i="62"/>
  <c r="DG26" i="62"/>
  <c r="BB28" i="62"/>
  <c r="AJ29" i="63"/>
  <c r="CN20" i="62"/>
  <c r="AL29" i="63"/>
  <c r="BJ29" i="64"/>
  <c r="AI29" i="63"/>
  <c r="BD29" i="63"/>
  <c r="BD29" i="64"/>
  <c r="CR20" i="62"/>
  <c r="CK20" i="62"/>
  <c r="BA20" i="62"/>
  <c r="DE20" i="62"/>
  <c r="CL20" i="62"/>
  <c r="CN26" i="62"/>
  <c r="AK29" i="63"/>
  <c r="BE29" i="64"/>
  <c r="CO20" i="62"/>
  <c r="BC20" i="62"/>
  <c r="DG20" i="62"/>
  <c r="CP20" i="62"/>
  <c r="BD27" i="62"/>
  <c r="AN29" i="63"/>
  <c r="CR26" i="62"/>
  <c r="AG29" i="63"/>
  <c r="BC29" i="63"/>
  <c r="BC29" i="64"/>
  <c r="AM29" i="63"/>
  <c r="BF29" i="63"/>
  <c r="BG29" i="63"/>
  <c r="BF29" i="64"/>
  <c r="CQ20" i="62"/>
  <c r="BD20" i="62"/>
  <c r="DH20" i="62"/>
  <c r="BA26" i="62"/>
  <c r="DE26" i="62"/>
  <c r="CK26" i="62"/>
  <c r="CS20" i="62"/>
  <c r="BE29" i="63"/>
  <c r="BH29" i="63"/>
  <c r="CP26" i="62"/>
  <c r="CQ26" i="62"/>
  <c r="BD26" i="62"/>
  <c r="DH26" i="62"/>
  <c r="CM26" i="62"/>
  <c r="BB26" i="62"/>
  <c r="DF26" i="62"/>
  <c r="AQ29" i="63"/>
  <c r="AP29" i="63"/>
  <c r="AO36" i="63"/>
  <c r="BG29" i="64"/>
  <c r="BH29" i="64"/>
  <c r="BJ29" i="63"/>
  <c r="CS32" i="62"/>
  <c r="AO31" i="63"/>
  <c r="CS46" i="62"/>
  <c r="AO30" i="63"/>
  <c r="AO28" i="63"/>
  <c r="CS38" i="62"/>
  <c r="AO35" i="63"/>
  <c r="BB18" i="61"/>
  <c r="AO16" i="63"/>
  <c r="AO15" i="63"/>
  <c r="AO25" i="63"/>
  <c r="BB12" i="61"/>
  <c r="CS58" i="62"/>
  <c r="AO33" i="63"/>
  <c r="CS45" i="62"/>
  <c r="CS13" i="62"/>
  <c r="BN15" i="62"/>
  <c r="J30" i="63"/>
  <c r="L30" i="64"/>
  <c r="M30" i="64"/>
  <c r="K30" i="63"/>
  <c r="M30" i="63"/>
  <c r="I30" i="63"/>
  <c r="L30" i="63"/>
  <c r="BN14" i="62"/>
  <c r="BD18" i="62"/>
  <c r="BC18" i="62"/>
  <c r="BB18" i="62"/>
  <c r="BN25" i="62"/>
  <c r="BA18" i="62"/>
  <c r="BN34" i="62"/>
  <c r="BN23" i="62"/>
  <c r="L23" i="62"/>
  <c r="M23" i="62"/>
  <c r="BM24" i="62"/>
  <c r="M21" i="62"/>
  <c r="BN21" i="62"/>
  <c r="L21" i="62"/>
  <c r="M22" i="62"/>
  <c r="M25" i="62"/>
  <c r="BM21" i="62"/>
  <c r="BN22" i="62"/>
  <c r="L22" i="62"/>
  <c r="BM22" i="62"/>
  <c r="BM23" i="62"/>
  <c r="J28" i="63"/>
  <c r="BM25" i="62"/>
  <c r="L25" i="62"/>
  <c r="L24" i="62"/>
  <c r="BN24" i="62"/>
  <c r="M28" i="64"/>
  <c r="K28" i="63"/>
  <c r="L28" i="64"/>
  <c r="BO32" i="62"/>
  <c r="M24" i="62"/>
  <c r="BM20" i="62"/>
  <c r="M20" i="62"/>
  <c r="BQ20" i="62"/>
  <c r="BO20" i="62"/>
  <c r="I28" i="63"/>
  <c r="M28" i="63"/>
  <c r="M34" i="62"/>
  <c r="BN20" i="62"/>
  <c r="L20" i="62"/>
  <c r="BP20" i="62"/>
  <c r="K36" i="63"/>
  <c r="L28" i="63"/>
  <c r="K29" i="63"/>
  <c r="BO46" i="62"/>
  <c r="BO26" i="62"/>
  <c r="BO58" i="62"/>
  <c r="M14" i="62"/>
  <c r="BO13" i="62"/>
  <c r="M15" i="62"/>
  <c r="K25" i="63"/>
  <c r="K16" i="63"/>
  <c r="AP18" i="61"/>
  <c r="AP12" i="61"/>
  <c r="K15" i="63"/>
  <c r="Z14" i="61"/>
  <c r="Z16" i="61"/>
  <c r="AE16" i="61"/>
  <c r="Z15" i="61"/>
  <c r="AE15" i="61"/>
  <c r="AE13" i="61"/>
  <c r="AE14" i="61"/>
  <c r="Z13" i="61"/>
  <c r="Z23" i="61"/>
  <c r="Z21" i="61"/>
  <c r="AE19" i="61"/>
  <c r="BA12" i="61"/>
  <c r="Z12" i="61"/>
  <c r="Z19" i="61"/>
  <c r="AE20" i="61"/>
  <c r="AE23" i="61"/>
  <c r="Z20" i="61"/>
  <c r="AE21" i="61"/>
  <c r="AN15" i="63"/>
  <c r="AQ15" i="63"/>
  <c r="AQ15" i="64"/>
  <c r="AZ12" i="61"/>
  <c r="AE12" i="61"/>
  <c r="BG12" i="61"/>
  <c r="AZ18" i="61"/>
  <c r="AE18" i="61"/>
  <c r="BG18" i="61"/>
  <c r="BA18" i="61"/>
  <c r="Z18" i="61"/>
  <c r="AM15" i="63"/>
  <c r="BF15" i="63"/>
  <c r="BF15" i="64"/>
  <c r="K31" i="63"/>
  <c r="BO38" i="62"/>
  <c r="AN16" i="63"/>
  <c r="AQ16" i="63"/>
  <c r="AQ16" i="64"/>
  <c r="AM16" i="63"/>
  <c r="BF16" i="63"/>
  <c r="BF16" i="64"/>
  <c r="BD19" i="62"/>
  <c r="BM16" i="62"/>
  <c r="BB14" i="62"/>
  <c r="BD16" i="62"/>
  <c r="BB17" i="62"/>
  <c r="L16" i="62"/>
  <c r="BN16" i="62"/>
  <c r="M16" i="62"/>
  <c r="BM19" i="62"/>
  <c r="BN19" i="62"/>
  <c r="L19" i="62"/>
  <c r="M19" i="62"/>
  <c r="BA19" i="62"/>
  <c r="BA15" i="62"/>
  <c r="BA16" i="62"/>
  <c r="BM17" i="62"/>
  <c r="BD15" i="62"/>
  <c r="BB19" i="62"/>
  <c r="BM15" i="62"/>
  <c r="L15" i="62"/>
  <c r="BN17" i="62"/>
  <c r="L17" i="62"/>
  <c r="M17" i="62"/>
  <c r="BD14" i="62"/>
  <c r="BB16" i="62"/>
  <c r="BB15" i="62"/>
  <c r="BM14" i="62"/>
  <c r="L14" i="62"/>
  <c r="BM18" i="62"/>
  <c r="BA14" i="62"/>
  <c r="BA17" i="62"/>
  <c r="L18" i="62"/>
  <c r="BN18" i="62"/>
  <c r="M18" i="62"/>
  <c r="BD17" i="62"/>
  <c r="BD13" i="62"/>
  <c r="BN43" i="62"/>
  <c r="L43" i="62"/>
  <c r="L42" i="62"/>
  <c r="BN42" i="62"/>
  <c r="BM37" i="62"/>
  <c r="BN29" i="62"/>
  <c r="L29" i="62"/>
  <c r="M29" i="62"/>
  <c r="BM40" i="62"/>
  <c r="BM43" i="62"/>
  <c r="BM34" i="62"/>
  <c r="L34" i="62"/>
  <c r="BN37" i="62"/>
  <c r="L37" i="62"/>
  <c r="M37" i="62"/>
  <c r="BM28" i="62"/>
  <c r="BN40" i="62"/>
  <c r="L40" i="62"/>
  <c r="BM30" i="62"/>
  <c r="BM39" i="62"/>
  <c r="BN33" i="62"/>
  <c r="L33" i="62"/>
  <c r="M33" i="62"/>
  <c r="L30" i="62"/>
  <c r="BN30" i="62"/>
  <c r="M30" i="62"/>
  <c r="BN28" i="62"/>
  <c r="L28" i="62"/>
  <c r="M28" i="62"/>
  <c r="BN39" i="62"/>
  <c r="L39" i="62"/>
  <c r="J31" i="63"/>
  <c r="M31" i="64"/>
  <c r="BM35" i="62"/>
  <c r="BM27" i="62"/>
  <c r="BM41" i="62"/>
  <c r="BN35" i="62"/>
  <c r="L35" i="62"/>
  <c r="M35" i="62"/>
  <c r="AQ30" i="64"/>
  <c r="BN27" i="62"/>
  <c r="L27" i="62"/>
  <c r="M27" i="62"/>
  <c r="BM31" i="62"/>
  <c r="BN41" i="62"/>
  <c r="L41" i="62"/>
  <c r="BM36" i="62"/>
  <c r="L31" i="62"/>
  <c r="BN31" i="62"/>
  <c r="M31" i="62"/>
  <c r="BM33" i="62"/>
  <c r="BM42" i="62"/>
  <c r="L36" i="62"/>
  <c r="BN36" i="62"/>
  <c r="M36" i="62"/>
  <c r="BM29" i="62"/>
  <c r="AO13" i="61"/>
  <c r="L13" i="61"/>
  <c r="M13" i="61"/>
  <c r="J25" i="63"/>
  <c r="M25" i="64"/>
  <c r="CN13" i="62"/>
  <c r="BC19" i="62"/>
  <c r="AB15" i="61"/>
  <c r="BC16" i="62"/>
  <c r="AN15" i="61"/>
  <c r="CQ13" i="62"/>
  <c r="AB16" i="61"/>
  <c r="AO15" i="61"/>
  <c r="L15" i="61"/>
  <c r="M15" i="61"/>
  <c r="BA12" i="62"/>
  <c r="BA13" i="62"/>
  <c r="CK13" i="62"/>
  <c r="BN13" i="62"/>
  <c r="M13" i="62"/>
  <c r="BQ13" i="62"/>
  <c r="CM13" i="62"/>
  <c r="BB13" i="62"/>
  <c r="AN14" i="61"/>
  <c r="BC14" i="62"/>
  <c r="CL13" i="62"/>
  <c r="AC16" i="61"/>
  <c r="AO14" i="61"/>
  <c r="L14" i="61"/>
  <c r="M14" i="61"/>
  <c r="L13" i="62"/>
  <c r="BP13" i="62"/>
  <c r="BM13" i="62"/>
  <c r="BC17" i="62"/>
  <c r="AB14" i="61"/>
  <c r="AB13" i="61"/>
  <c r="AN13" i="61"/>
  <c r="BC15" i="62"/>
  <c r="CR13" i="62"/>
  <c r="L31" i="64"/>
  <c r="AC14" i="61"/>
  <c r="BA38" i="62"/>
  <c r="DE38" i="62"/>
  <c r="CK38" i="62"/>
  <c r="BA47" i="62"/>
  <c r="BA50" i="62"/>
  <c r="BM47" i="62"/>
  <c r="AG30" i="63"/>
  <c r="BC30" i="64"/>
  <c r="AH31" i="63"/>
  <c r="AM30" i="63"/>
  <c r="BF30" i="64"/>
  <c r="CP32" i="62"/>
  <c r="AN31" i="63"/>
  <c r="AQ31" i="63"/>
  <c r="AQ31" i="64"/>
  <c r="J36" i="63"/>
  <c r="M36" i="64"/>
  <c r="CR38" i="62"/>
  <c r="BB47" i="62"/>
  <c r="BB50" i="62"/>
  <c r="AL36" i="63"/>
  <c r="BN47" i="62"/>
  <c r="L47" i="62"/>
  <c r="M47" i="62"/>
  <c r="BM32" i="62"/>
  <c r="CL38" i="62"/>
  <c r="L26" i="62"/>
  <c r="BP26" i="62"/>
  <c r="BN26" i="62"/>
  <c r="M26" i="62"/>
  <c r="BQ26" i="62"/>
  <c r="AK31" i="63"/>
  <c r="BE31" i="64"/>
  <c r="AP31" i="64"/>
  <c r="CQ32" i="62"/>
  <c r="BD32" i="62"/>
  <c r="DH32" i="62"/>
  <c r="M31" i="63"/>
  <c r="I31" i="63"/>
  <c r="L31" i="63"/>
  <c r="BD48" i="62"/>
  <c r="BC47" i="62"/>
  <c r="BD49" i="62"/>
  <c r="BC50" i="62"/>
  <c r="CR32" i="62"/>
  <c r="CO38" i="62"/>
  <c r="BC38" i="62"/>
  <c r="DG38" i="62"/>
  <c r="CK32" i="62"/>
  <c r="BA32" i="62"/>
  <c r="DE32" i="62"/>
  <c r="AN36" i="63"/>
  <c r="AQ36" i="63"/>
  <c r="AQ36" i="64"/>
  <c r="BM49" i="62"/>
  <c r="CQ38" i="62"/>
  <c r="BD38" i="62"/>
  <c r="DH38" i="62"/>
  <c r="BJ31" i="64"/>
  <c r="AL31" i="63"/>
  <c r="AN30" i="63"/>
  <c r="AQ30" i="63"/>
  <c r="BM38" i="62"/>
  <c r="AI30" i="63"/>
  <c r="BD30" i="64"/>
  <c r="BA48" i="62"/>
  <c r="BA49" i="62"/>
  <c r="BN49" i="62"/>
  <c r="L49" i="62"/>
  <c r="M49" i="62"/>
  <c r="AM31" i="63"/>
  <c r="BF31" i="63"/>
  <c r="BF31" i="64"/>
  <c r="CP38" i="62"/>
  <c r="AJ31" i="63"/>
  <c r="BB32" i="62"/>
  <c r="DF32" i="62"/>
  <c r="CM32" i="62"/>
  <c r="BJ30" i="64"/>
  <c r="AL30" i="63"/>
  <c r="BB48" i="62"/>
  <c r="BB49" i="62"/>
  <c r="BM48" i="62"/>
  <c r="AH30" i="63"/>
  <c r="BM26" i="62"/>
  <c r="CN38" i="62"/>
  <c r="L32" i="62"/>
  <c r="BP32" i="62"/>
  <c r="BN32" i="62"/>
  <c r="M32" i="62"/>
  <c r="BQ32" i="62"/>
  <c r="AJ30" i="63"/>
  <c r="AK30" i="63"/>
  <c r="BE30" i="64"/>
  <c r="AP30" i="64"/>
  <c r="BB38" i="62"/>
  <c r="DF38" i="62"/>
  <c r="CM38" i="62"/>
  <c r="BC48" i="62"/>
  <c r="BD47" i="62"/>
  <c r="BC49" i="62"/>
  <c r="BD50" i="62"/>
  <c r="BN48" i="62"/>
  <c r="L48" i="62"/>
  <c r="M48" i="62"/>
  <c r="CL32" i="62"/>
  <c r="BN38" i="62"/>
  <c r="L38" i="62"/>
  <c r="BP38" i="62"/>
  <c r="M38" i="62"/>
  <c r="BQ38" i="62"/>
  <c r="AI31" i="63"/>
  <c r="BD31" i="63"/>
  <c r="BD31" i="64"/>
  <c r="CN32" i="62"/>
  <c r="AG31" i="63"/>
  <c r="BC31" i="63"/>
  <c r="BC31" i="64"/>
  <c r="CO32" i="62"/>
  <c r="BC32" i="62"/>
  <c r="DG32" i="62"/>
  <c r="AN12" i="61"/>
  <c r="AD15" i="61"/>
  <c r="Y15" i="61"/>
  <c r="CP13" i="62"/>
  <c r="AC13" i="61"/>
  <c r="DH13" i="62"/>
  <c r="AV12" i="61"/>
  <c r="DF13" i="62"/>
  <c r="AO12" i="61"/>
  <c r="L12" i="61"/>
  <c r="AQ12" i="61"/>
  <c r="M12" i="61"/>
  <c r="AR12" i="61"/>
  <c r="AD16" i="61"/>
  <c r="Y16" i="61"/>
  <c r="DE13" i="62"/>
  <c r="AC15" i="61"/>
  <c r="AD14" i="61"/>
  <c r="Y14" i="61"/>
  <c r="M25" i="63"/>
  <c r="AU12" i="61"/>
  <c r="BC13" i="62"/>
  <c r="CO13" i="62"/>
  <c r="AD13" i="61"/>
  <c r="Y13" i="61"/>
  <c r="AT12" i="61"/>
  <c r="AB12" i="61"/>
  <c r="BD12" i="61"/>
  <c r="AB11" i="61"/>
  <c r="BC30" i="63"/>
  <c r="BJ30" i="63"/>
  <c r="BD30" i="63"/>
  <c r="AI36" i="63"/>
  <c r="BD36" i="64"/>
  <c r="AH36" i="63"/>
  <c r="I36" i="63"/>
  <c r="I35" i="63"/>
  <c r="BE30" i="63"/>
  <c r="AP30" i="63"/>
  <c r="AG36" i="63"/>
  <c r="BC36" i="64"/>
  <c r="J35" i="63"/>
  <c r="L36" i="63"/>
  <c r="M36" i="63"/>
  <c r="BH30" i="64"/>
  <c r="BG30" i="64"/>
  <c r="CN46" i="62"/>
  <c r="CP46" i="62"/>
  <c r="BG31" i="63"/>
  <c r="BF30" i="63"/>
  <c r="BG30" i="63"/>
  <c r="AJ36" i="63"/>
  <c r="L35" i="64"/>
  <c r="BJ31" i="63"/>
  <c r="BC46" i="62"/>
  <c r="DG46" i="62"/>
  <c r="CM46" i="62"/>
  <c r="AP31" i="63"/>
  <c r="BE31" i="63"/>
  <c r="BH31" i="63"/>
  <c r="CL46" i="62"/>
  <c r="BB46" i="62"/>
  <c r="DF46" i="62"/>
  <c r="L36" i="64"/>
  <c r="CK46" i="62"/>
  <c r="BA46" i="62"/>
  <c r="DE46" i="62"/>
  <c r="AL35" i="63"/>
  <c r="AK36" i="63"/>
  <c r="BE36" i="64"/>
  <c r="AP36" i="64"/>
  <c r="BG31" i="64"/>
  <c r="BH31" i="64"/>
  <c r="CQ46" i="62"/>
  <c r="AQ35" i="64"/>
  <c r="AN35" i="63"/>
  <c r="AQ35" i="63"/>
  <c r="BD46" i="62"/>
  <c r="DH46" i="62"/>
  <c r="AM36" i="63"/>
  <c r="BF36" i="63"/>
  <c r="BF36" i="64"/>
  <c r="BJ36" i="64"/>
  <c r="AN20" i="61"/>
  <c r="AO20" i="61"/>
  <c r="L20" i="61"/>
  <c r="M20" i="61"/>
  <c r="AY12" i="61"/>
  <c r="AN19" i="61"/>
  <c r="AX12" i="61"/>
  <c r="AD12" i="61"/>
  <c r="BF12" i="61"/>
  <c r="Y12" i="61"/>
  <c r="AB23" i="61"/>
  <c r="AO19" i="61"/>
  <c r="L19" i="61"/>
  <c r="M19" i="61"/>
  <c r="AN23" i="61"/>
  <c r="AW12" i="61"/>
  <c r="AB21" i="61"/>
  <c r="L23" i="61"/>
  <c r="AO23" i="61"/>
  <c r="M23" i="61"/>
  <c r="AK15" i="63"/>
  <c r="AP15" i="64"/>
  <c r="AN21" i="61"/>
  <c r="AC12" i="61"/>
  <c r="BE12" i="61"/>
  <c r="AB19" i="61"/>
  <c r="AO21" i="61"/>
  <c r="L21" i="61"/>
  <c r="M21" i="61"/>
  <c r="DG13" i="62"/>
  <c r="AB20" i="61"/>
  <c r="AC23" i="61"/>
  <c r="BH30" i="63"/>
  <c r="AC21" i="61"/>
  <c r="L35" i="63"/>
  <c r="BE36" i="63"/>
  <c r="BH36" i="63"/>
  <c r="AP36" i="63"/>
  <c r="AM35" i="63"/>
  <c r="BF35" i="63"/>
  <c r="BF35" i="64"/>
  <c r="BE35" i="64"/>
  <c r="AK35" i="63"/>
  <c r="AP35" i="64"/>
  <c r="CP58" i="62"/>
  <c r="CK58" i="62"/>
  <c r="BA58" i="62"/>
  <c r="AJ35" i="63"/>
  <c r="AH35" i="63"/>
  <c r="CR46" i="62"/>
  <c r="BD58" i="62"/>
  <c r="CQ58" i="62"/>
  <c r="AG35" i="63"/>
  <c r="BC35" i="64"/>
  <c r="CM58" i="62"/>
  <c r="BB58" i="62"/>
  <c r="CN58" i="62"/>
  <c r="AI35" i="63"/>
  <c r="BD35" i="63"/>
  <c r="BD35" i="64"/>
  <c r="BJ35" i="64"/>
  <c r="BC36" i="63"/>
  <c r="CL58" i="62"/>
  <c r="BJ36" i="63"/>
  <c r="BD36" i="63"/>
  <c r="BG36" i="63"/>
  <c r="BH36" i="64"/>
  <c r="BG36" i="64"/>
  <c r="CO46" i="62"/>
  <c r="AT18" i="61"/>
  <c r="AD20" i="61"/>
  <c r="Y20" i="61"/>
  <c r="AV18" i="61"/>
  <c r="AJ16" i="63"/>
  <c r="AC20" i="61"/>
  <c r="I16" i="63"/>
  <c r="AI16" i="63"/>
  <c r="BD16" i="64"/>
  <c r="BG16" i="64"/>
  <c r="AD21" i="61"/>
  <c r="Y21" i="61"/>
  <c r="L18" i="61"/>
  <c r="AQ18" i="61"/>
  <c r="AO18" i="61"/>
  <c r="M18" i="61"/>
  <c r="AR18" i="61"/>
  <c r="AD19" i="61"/>
  <c r="Y19" i="61"/>
  <c r="AL16" i="63"/>
  <c r="BJ16" i="63"/>
  <c r="BJ16" i="64"/>
  <c r="AH16" i="63"/>
  <c r="AD23" i="61"/>
  <c r="Y23" i="61"/>
  <c r="L16" i="64"/>
  <c r="J16" i="63"/>
  <c r="M16" i="64"/>
  <c r="AG16" i="63"/>
  <c r="BC16" i="64"/>
  <c r="AP15" i="63"/>
  <c r="AC19" i="61"/>
  <c r="AY18" i="61"/>
  <c r="AN18" i="61"/>
  <c r="BJ35" i="63"/>
  <c r="BC35" i="63"/>
  <c r="BH35" i="64"/>
  <c r="BE35" i="63"/>
  <c r="BH35" i="63"/>
  <c r="AP35" i="63"/>
  <c r="DH58" i="62"/>
  <c r="BD16" i="63"/>
  <c r="BG16" i="63"/>
  <c r="BC58" i="62"/>
  <c r="CO58" i="62"/>
  <c r="BG35" i="64"/>
  <c r="CR58" i="62"/>
  <c r="BG35" i="63"/>
  <c r="DE58" i="62"/>
  <c r="BC16" i="63"/>
  <c r="DF58" i="62"/>
  <c r="AK16" i="63"/>
  <c r="BE16" i="63"/>
  <c r="BE16" i="64"/>
  <c r="BH16" i="64"/>
  <c r="AP16" i="64"/>
  <c r="AW18" i="61"/>
  <c r="AD18" i="61"/>
  <c r="BF18" i="61"/>
  <c r="AX18" i="61"/>
  <c r="Y18" i="61"/>
  <c r="AU18" i="61"/>
  <c r="AB18" i="61"/>
  <c r="BD18" i="61"/>
  <c r="L16" i="63"/>
  <c r="M16" i="63"/>
  <c r="AC18" i="61"/>
  <c r="BE18" i="61"/>
  <c r="DG58" i="62"/>
  <c r="AP16" i="63"/>
  <c r="BH16" i="63"/>
  <c r="J29" i="63"/>
  <c r="M29" i="64"/>
  <c r="BN50" i="62"/>
  <c r="L50" i="62"/>
  <c r="M50" i="62"/>
  <c r="BM50" i="62"/>
  <c r="AN28" i="63"/>
  <c r="AQ28" i="63"/>
  <c r="AQ28" i="64"/>
  <c r="AG15" i="63"/>
  <c r="BC15" i="64"/>
  <c r="AL15" i="63"/>
  <c r="BE15" i="63"/>
  <c r="BJ15" i="64"/>
  <c r="BE15" i="64"/>
  <c r="BH15" i="64"/>
  <c r="I15" i="63"/>
  <c r="AJ15" i="63"/>
  <c r="L15" i="64"/>
  <c r="J15" i="63"/>
  <c r="M15" i="64"/>
  <c r="AI15" i="63"/>
  <c r="BD15" i="64"/>
  <c r="BG15" i="64"/>
  <c r="AH15" i="63"/>
  <c r="BJ28" i="64"/>
  <c r="L29" i="64"/>
  <c r="BD15" i="63"/>
  <c r="BG15" i="63"/>
  <c r="AM28" i="63"/>
  <c r="BF28" i="63"/>
  <c r="BF28" i="64"/>
  <c r="AI28" i="63"/>
  <c r="BD28" i="64"/>
  <c r="AL28" i="63"/>
  <c r="M29" i="63"/>
  <c r="BN46" i="62"/>
  <c r="L46" i="62"/>
  <c r="BP46" i="62"/>
  <c r="M46" i="62"/>
  <c r="BQ46" i="62"/>
  <c r="AH28" i="63"/>
  <c r="AJ28" i="63"/>
  <c r="AK28" i="63"/>
  <c r="BE28" i="64"/>
  <c r="AP28" i="64"/>
  <c r="AG28" i="63"/>
  <c r="BC28" i="64"/>
  <c r="BM46" i="62"/>
  <c r="I29" i="63"/>
  <c r="L29" i="63"/>
  <c r="BJ15" i="63"/>
  <c r="BH15" i="63"/>
  <c r="BC15" i="63"/>
  <c r="L15" i="63"/>
  <c r="M15" i="63"/>
  <c r="BJ28" i="63"/>
  <c r="BM58" i="62"/>
  <c r="BE28" i="63"/>
  <c r="BH28" i="63"/>
  <c r="AP28" i="63"/>
  <c r="BD28" i="63"/>
  <c r="BG28" i="63"/>
  <c r="BH28" i="64"/>
  <c r="BG28" i="64"/>
  <c r="BC28" i="63"/>
  <c r="BN58" i="62"/>
  <c r="L58" i="62"/>
  <c r="BP58" i="62"/>
  <c r="M58" i="62"/>
  <c r="BQ58" i="62"/>
  <c r="AL25" i="63"/>
  <c r="AN25" i="63"/>
  <c r="AQ25" i="63"/>
  <c r="AQ25" i="64"/>
  <c r="AM25" i="63"/>
  <c r="BF25" i="63"/>
  <c r="BF25" i="64"/>
  <c r="BJ25" i="64"/>
  <c r="BJ25" i="63"/>
  <c r="AK25" i="63"/>
  <c r="BE25" i="64"/>
  <c r="BH25" i="64"/>
  <c r="AP25" i="64"/>
  <c r="BE25" i="63"/>
  <c r="BH25" i="63"/>
  <c r="AP25" i="63"/>
  <c r="AJ25" i="63"/>
  <c r="AH25" i="63"/>
  <c r="AG25" i="63"/>
  <c r="BC25" i="64"/>
  <c r="BC25" i="63"/>
  <c r="AI25" i="63"/>
  <c r="BD25" i="63"/>
  <c r="BG25" i="63"/>
  <c r="BD25" i="64"/>
  <c r="BG25" i="64"/>
  <c r="I25" i="63"/>
  <c r="L25" i="63"/>
  <c r="L25" i="64"/>
  <c r="I33" i="63"/>
  <c r="BM45" i="62"/>
  <c r="AG33" i="63"/>
  <c r="CK45" i="62"/>
  <c r="AH33" i="63"/>
  <c r="BC33" i="63"/>
  <c r="BC33" i="64"/>
  <c r="CL45" i="62"/>
  <c r="BA45" i="62"/>
  <c r="AJ33" i="63"/>
  <c r="CN45" i="62"/>
  <c r="AI33" i="63"/>
  <c r="BD33" i="64"/>
  <c r="CM45" i="62"/>
  <c r="BB45" i="62"/>
  <c r="BD33" i="63"/>
  <c r="DF45" i="62"/>
  <c r="DE45" i="62"/>
  <c r="L33" i="64"/>
  <c r="J33" i="63"/>
  <c r="AN33" i="63"/>
  <c r="AQ33" i="63"/>
  <c r="AQ33" i="64"/>
  <c r="BN45" i="62"/>
  <c r="L45" i="62"/>
  <c r="BP45" i="62"/>
  <c r="CR45" i="62"/>
  <c r="M33" i="64"/>
  <c r="K33" i="63"/>
  <c r="M45" i="62"/>
  <c r="BQ45" i="62"/>
  <c r="BO45" i="62"/>
  <c r="M33" i="63"/>
  <c r="L33" i="63"/>
  <c r="CQ45" i="62"/>
  <c r="BD45" i="62"/>
  <c r="CO45" i="62"/>
  <c r="AM33" i="63"/>
  <c r="BF33" i="63"/>
  <c r="BF33" i="64"/>
  <c r="AK33" i="63"/>
  <c r="AP33" i="64"/>
  <c r="BC45" i="62"/>
  <c r="DG45" i="62"/>
  <c r="AL33" i="63"/>
  <c r="BJ33" i="63"/>
  <c r="BJ33" i="64"/>
  <c r="BE33" i="63"/>
  <c r="BH33" i="63"/>
  <c r="AP33" i="63"/>
  <c r="CP45" i="62"/>
  <c r="BG33" i="64"/>
  <c r="DH45" i="62"/>
  <c r="BE33" i="64"/>
  <c r="BH33" i="64"/>
  <c r="BG33" i="63"/>
  <c r="AM7" i="63"/>
  <c r="BF7" i="64"/>
  <c r="AM5" i="63"/>
  <c r="BF5" i="64"/>
  <c r="AL6" i="63"/>
  <c r="BJ6" i="64"/>
  <c r="AK7" i="63"/>
  <c r="BE7" i="64"/>
  <c r="BH7" i="64"/>
  <c r="M7" i="64"/>
  <c r="K7" i="63"/>
  <c r="AJ8" i="63"/>
  <c r="L8" i="64"/>
  <c r="J8" i="63"/>
  <c r="AI9" i="63"/>
  <c r="BD9" i="64"/>
  <c r="I9" i="63"/>
  <c r="AH10" i="63"/>
  <c r="AK9" i="63"/>
  <c r="BE9" i="64"/>
  <c r="AN5" i="63"/>
  <c r="AM6" i="63"/>
  <c r="BF6" i="64"/>
  <c r="AL7" i="63"/>
  <c r="BJ7" i="64"/>
  <c r="AK8" i="63"/>
  <c r="BE8" i="64"/>
  <c r="M8" i="64"/>
  <c r="K8" i="63"/>
  <c r="M8" i="63"/>
  <c r="AJ9" i="63"/>
  <c r="L9" i="64"/>
  <c r="J9" i="63"/>
  <c r="L9" i="63"/>
  <c r="AI10" i="63"/>
  <c r="BD10" i="64"/>
  <c r="I10" i="63"/>
  <c r="AO5" i="63"/>
  <c r="AQ5" i="64"/>
  <c r="AP5" i="64"/>
  <c r="L10" i="64"/>
  <c r="J10" i="63"/>
  <c r="AH5" i="63"/>
  <c r="AG6" i="63"/>
  <c r="BC6" i="64"/>
  <c r="AQ6" i="64"/>
  <c r="AP6" i="64"/>
  <c r="AO6" i="63"/>
  <c r="AN7" i="63"/>
  <c r="AM8" i="63"/>
  <c r="BF8" i="64"/>
  <c r="BJ9" i="64"/>
  <c r="AL9" i="63"/>
  <c r="AK10" i="63"/>
  <c r="BE10" i="64"/>
  <c r="M10" i="64"/>
  <c r="K10" i="63"/>
  <c r="M10" i="63"/>
  <c r="AG5" i="63"/>
  <c r="BC5" i="64"/>
  <c r="AJ10" i="63"/>
  <c r="AI5" i="63"/>
  <c r="BD5" i="64"/>
  <c r="I5" i="63"/>
  <c r="AH6" i="63"/>
  <c r="AG7" i="63"/>
  <c r="BC7" i="64"/>
  <c r="AO7" i="63"/>
  <c r="AQ7" i="64"/>
  <c r="AP7" i="64"/>
  <c r="AN8" i="63"/>
  <c r="AM9" i="63"/>
  <c r="BF9" i="64"/>
  <c r="BJ10" i="64"/>
  <c r="AL10" i="63"/>
  <c r="M9" i="64"/>
  <c r="K9" i="63"/>
  <c r="M9" i="63"/>
  <c r="AJ5" i="63"/>
  <c r="L5" i="64"/>
  <c r="J5" i="63"/>
  <c r="AI6" i="63"/>
  <c r="BD6" i="64"/>
  <c r="I6" i="63"/>
  <c r="AH7" i="63"/>
  <c r="AG8" i="63"/>
  <c r="BC8" i="64"/>
  <c r="AO8" i="63"/>
  <c r="AQ8" i="64"/>
  <c r="AP8" i="64"/>
  <c r="AN9" i="63"/>
  <c r="AM10" i="63"/>
  <c r="BF10" i="64"/>
  <c r="AK5" i="63"/>
  <c r="BE5" i="64"/>
  <c r="M5" i="64"/>
  <c r="K5" i="63"/>
  <c r="AJ6" i="63"/>
  <c r="L6" i="64"/>
  <c r="J6" i="63"/>
  <c r="L6" i="63"/>
  <c r="AI7" i="63"/>
  <c r="BD7" i="64"/>
  <c r="I7" i="63"/>
  <c r="AH8" i="63"/>
  <c r="AG9" i="63"/>
  <c r="BC9" i="64"/>
  <c r="AQ9" i="64"/>
  <c r="AO9" i="63"/>
  <c r="AP9" i="64"/>
  <c r="AN10" i="63"/>
  <c r="AN6" i="63"/>
  <c r="AL8" i="63"/>
  <c r="BJ8" i="64"/>
  <c r="AL5" i="63"/>
  <c r="BJ5" i="64"/>
  <c r="AK6" i="63"/>
  <c r="BE6" i="63"/>
  <c r="BE6" i="64"/>
  <c r="M6" i="64"/>
  <c r="K6" i="63"/>
  <c r="AJ7" i="63"/>
  <c r="L7" i="64"/>
  <c r="J7" i="63"/>
  <c r="AI8" i="63"/>
  <c r="BD8" i="63"/>
  <c r="BD8" i="64"/>
  <c r="I8" i="63"/>
  <c r="AH9" i="63"/>
  <c r="AG10" i="63"/>
  <c r="BC10" i="63"/>
  <c r="BC10" i="64"/>
  <c r="AO10" i="63"/>
  <c r="AQ10" i="64"/>
  <c r="AP10" i="64"/>
  <c r="BE5" i="63"/>
  <c r="BF6" i="63"/>
  <c r="BJ8" i="63"/>
  <c r="BC8" i="63"/>
  <c r="BC7" i="63"/>
  <c r="L10" i="63"/>
  <c r="BG9" i="64"/>
  <c r="BE7" i="63"/>
  <c r="L7" i="63"/>
  <c r="BG10" i="64"/>
  <c r="M6" i="63"/>
  <c r="BC9" i="63"/>
  <c r="BH5" i="64"/>
  <c r="BD4" i="64"/>
  <c r="AI11" i="64"/>
  <c r="M4" i="64"/>
  <c r="K11" i="64"/>
  <c r="AJ4" i="63"/>
  <c r="BJ9" i="63"/>
  <c r="AO11" i="64"/>
  <c r="AN4" i="63"/>
  <c r="BG5" i="64"/>
  <c r="AP5" i="63"/>
  <c r="AK4" i="63"/>
  <c r="BC6" i="63"/>
  <c r="BD10" i="63"/>
  <c r="L8" i="63"/>
  <c r="K4" i="63"/>
  <c r="M5" i="63"/>
  <c r="BF9" i="63"/>
  <c r="AG11" i="64"/>
  <c r="BC4" i="64"/>
  <c r="AP6" i="63"/>
  <c r="AQ6" i="63"/>
  <c r="AQ5" i="63"/>
  <c r="AO4" i="63"/>
  <c r="BE9" i="63"/>
  <c r="BH9" i="63"/>
  <c r="M7" i="63"/>
  <c r="AM4" i="63"/>
  <c r="BF5" i="63"/>
  <c r="AQ10" i="63"/>
  <c r="AP10" i="63"/>
  <c r="AP9" i="63"/>
  <c r="AQ9" i="63"/>
  <c r="BD7" i="63"/>
  <c r="BF10" i="63"/>
  <c r="BH10" i="64"/>
  <c r="BG8" i="64"/>
  <c r="BH8" i="64"/>
  <c r="AH11" i="64"/>
  <c r="BE8" i="63"/>
  <c r="BG7" i="64"/>
  <c r="AL11" i="64"/>
  <c r="BJ4" i="64"/>
  <c r="BD6" i="63"/>
  <c r="AJ11" i="64"/>
  <c r="AQ7" i="63"/>
  <c r="AP7" i="63"/>
  <c r="I11" i="64"/>
  <c r="BE10" i="63"/>
  <c r="BF8" i="63"/>
  <c r="BG8" i="63"/>
  <c r="AH4" i="63"/>
  <c r="BJ6" i="63"/>
  <c r="BH9" i="64"/>
  <c r="AP4" i="64"/>
  <c r="BE4" i="64"/>
  <c r="AK11" i="64"/>
  <c r="AQ8" i="63"/>
  <c r="AP8" i="63"/>
  <c r="J11" i="64"/>
  <c r="L4" i="64"/>
  <c r="BJ10" i="63"/>
  <c r="BD5" i="63"/>
  <c r="AI4" i="63"/>
  <c r="BC5" i="63"/>
  <c r="AG4" i="63"/>
  <c r="BC4" i="63"/>
  <c r="AQ4" i="64"/>
  <c r="AN11" i="64"/>
  <c r="BD9" i="63"/>
  <c r="BG6" i="64"/>
  <c r="BH6" i="64"/>
  <c r="BJ5" i="63"/>
  <c r="AL4" i="63"/>
  <c r="L5" i="63"/>
  <c r="J4" i="63"/>
  <c r="I4" i="63"/>
  <c r="BJ7" i="63"/>
  <c r="BF4" i="64"/>
  <c r="AM11" i="64"/>
  <c r="BF7" i="63"/>
  <c r="BH6" i="63"/>
  <c r="AP4" i="63"/>
  <c r="AC9" i="61"/>
  <c r="AN11" i="61"/>
  <c r="AO8" i="61"/>
  <c r="L8" i="61"/>
  <c r="AO7" i="61"/>
  <c r="L7" i="61"/>
  <c r="AO9" i="61"/>
  <c r="L9" i="61"/>
  <c r="AC10" i="61"/>
  <c r="AO10" i="61"/>
  <c r="L10" i="61"/>
  <c r="AC11" i="61"/>
  <c r="AO11" i="61"/>
  <c r="L11" i="61"/>
  <c r="AC8" i="61"/>
  <c r="AN10" i="61"/>
  <c r="AN7" i="61"/>
  <c r="AD8" i="61"/>
  <c r="AE8" i="61"/>
  <c r="AE7" i="61"/>
  <c r="AE9" i="61"/>
  <c r="AE11" i="61"/>
  <c r="AN8" i="61"/>
  <c r="AN9" i="61"/>
  <c r="AD9" i="61"/>
  <c r="AE10" i="61"/>
  <c r="AD11" i="61"/>
  <c r="AB8" i="61"/>
  <c r="AB9" i="61"/>
  <c r="Z11" i="61"/>
  <c r="Y11" i="61"/>
  <c r="AC7" i="61"/>
  <c r="AD7" i="61"/>
  <c r="M11" i="61"/>
  <c r="AB10" i="61"/>
  <c r="BF4" i="63"/>
  <c r="L4" i="63"/>
  <c r="BJ4" i="63"/>
  <c r="BD4" i="63"/>
  <c r="I11" i="63"/>
  <c r="BH7" i="63"/>
  <c r="BG7" i="63"/>
  <c r="BH8" i="63"/>
  <c r="BG10" i="63"/>
  <c r="BH10" i="63"/>
  <c r="M4" i="63"/>
  <c r="BF11" i="64"/>
  <c r="AM11" i="63"/>
  <c r="L11" i="64"/>
  <c r="J11" i="63"/>
  <c r="BC11" i="64"/>
  <c r="AG11" i="63"/>
  <c r="BE4" i="63"/>
  <c r="AI11" i="63"/>
  <c r="BD11" i="64"/>
  <c r="BH4" i="64"/>
  <c r="BG4" i="64"/>
  <c r="AL11" i="63"/>
  <c r="BJ11" i="64"/>
  <c r="BG9" i="63"/>
  <c r="AO11" i="63"/>
  <c r="AQ11" i="64"/>
  <c r="AP11" i="64"/>
  <c r="BE11" i="64"/>
  <c r="AK11" i="63"/>
  <c r="AH11" i="63"/>
  <c r="K11" i="63"/>
  <c r="M11" i="64"/>
  <c r="AN11" i="63"/>
  <c r="AJ11" i="63"/>
  <c r="BG6" i="63"/>
  <c r="BG5" i="63"/>
  <c r="BH5" i="63"/>
  <c r="AQ4" i="63"/>
  <c r="BH4" i="63"/>
  <c r="AQ11" i="63"/>
  <c r="BG4" i="63"/>
  <c r="AY6" i="61"/>
  <c r="AU6" i="61"/>
  <c r="AB6" i="61"/>
  <c r="BD6" i="61"/>
  <c r="AT6" i="61"/>
  <c r="AN6" i="61"/>
  <c r="AC6" i="61"/>
  <c r="BE6" i="61"/>
  <c r="AV6" i="61"/>
  <c r="AZ6" i="61"/>
  <c r="AE6" i="61"/>
  <c r="BG6" i="61"/>
  <c r="AO6" i="61"/>
  <c r="L6" i="61"/>
  <c r="AQ6" i="61"/>
  <c r="BA6" i="61"/>
  <c r="AD10" i="61"/>
  <c r="AD6" i="61"/>
  <c r="BF6" i="61"/>
  <c r="AX6" i="61"/>
  <c r="AW6" i="61"/>
  <c r="L11" i="63"/>
  <c r="AP11" i="63"/>
  <c r="BF11" i="63"/>
  <c r="M11" i="63"/>
  <c r="BC11" i="63"/>
  <c r="BJ11" i="63"/>
  <c r="BH11" i="64"/>
  <c r="BG11" i="64"/>
  <c r="BE11" i="63"/>
  <c r="BD11" i="63"/>
  <c r="BG11" i="63"/>
  <c r="BH11" i="63"/>
  <c r="J14" i="63"/>
  <c r="J13" i="63"/>
  <c r="J18" i="64"/>
  <c r="J18" i="63"/>
  <c r="AG14" i="63"/>
  <c r="AH14" i="63"/>
  <c r="BC13" i="64"/>
  <c r="AG13" i="63"/>
  <c r="AG18" i="64"/>
  <c r="BC14" i="64"/>
  <c r="AI14" i="63"/>
  <c r="BC14" i="63"/>
  <c r="BD14" i="64"/>
  <c r="AK14" i="63"/>
  <c r="BE14" i="64"/>
  <c r="AG18" i="63"/>
  <c r="AL14" i="63"/>
  <c r="AI13" i="63"/>
  <c r="AI18" i="64"/>
  <c r="AJ14" i="63"/>
  <c r="BD14" i="63"/>
  <c r="AH13" i="63"/>
  <c r="BC13" i="63"/>
  <c r="AH18" i="64"/>
  <c r="AM14" i="63"/>
  <c r="BE14" i="63"/>
  <c r="I14" i="63"/>
  <c r="L14" i="64"/>
  <c r="BF14" i="64"/>
  <c r="AJ13" i="63"/>
  <c r="BD13" i="63"/>
  <c r="AJ18" i="64"/>
  <c r="AL13" i="63"/>
  <c r="AL18" i="64"/>
  <c r="AK13" i="63"/>
  <c r="BE13" i="63"/>
  <c r="BE13" i="64"/>
  <c r="AK18" i="64"/>
  <c r="AH18" i="63"/>
  <c r="BC18" i="63"/>
  <c r="AI18" i="63"/>
  <c r="BD13" i="64"/>
  <c r="AM13" i="63"/>
  <c r="AM18" i="64"/>
  <c r="AN14" i="63"/>
  <c r="BF14" i="63"/>
  <c r="BC18" i="64"/>
  <c r="BD18" i="64"/>
  <c r="BG14" i="63"/>
  <c r="BF13" i="64"/>
  <c r="BH13" i="64"/>
  <c r="AL18" i="63"/>
  <c r="AK18" i="63"/>
  <c r="BE18" i="64"/>
  <c r="BH14" i="64"/>
  <c r="BG14" i="64"/>
  <c r="AN13" i="63"/>
  <c r="BF13" i="63"/>
  <c r="BG13" i="63"/>
  <c r="AN18" i="64"/>
  <c r="I18" i="64"/>
  <c r="L13" i="64"/>
  <c r="BH14" i="63"/>
  <c r="I13" i="63"/>
  <c r="L13" i="63"/>
  <c r="L14" i="63"/>
  <c r="AM18" i="63"/>
  <c r="AJ18" i="63"/>
  <c r="BD18" i="63"/>
  <c r="BF18" i="64"/>
  <c r="BG18" i="64"/>
  <c r="BG13" i="64"/>
  <c r="BE18" i="63"/>
  <c r="I18" i="63"/>
  <c r="L18" i="64"/>
  <c r="AN18" i="63"/>
  <c r="BH18" i="64"/>
  <c r="BH13" i="63"/>
  <c r="BF18" i="63"/>
  <c r="L18" i="63"/>
  <c r="BG18" i="63"/>
  <c r="BH18" i="63"/>
  <c r="Z10" i="61"/>
  <c r="Y10" i="61"/>
  <c r="Y9" i="61"/>
  <c r="Z9" i="61"/>
  <c r="M9" i="61"/>
  <c r="Z7" i="61"/>
  <c r="Y7" i="61"/>
  <c r="Y8" i="61"/>
  <c r="Z8" i="61"/>
  <c r="M7" i="61"/>
  <c r="Y6" i="61"/>
  <c r="Z6" i="61"/>
  <c r="BB6" i="61"/>
  <c r="M10" i="61"/>
  <c r="M8" i="61"/>
  <c r="M6" i="61"/>
  <c r="AR6" i="61"/>
  <c r="AP6" i="61"/>
  <c r="AO14" i="63"/>
  <c r="AP14" i="64"/>
  <c r="BJ14" i="64"/>
  <c r="AQ14" i="64"/>
  <c r="AO13" i="63"/>
  <c r="AO18" i="64"/>
  <c r="AP13" i="64"/>
  <c r="AQ13" i="64"/>
  <c r="BJ13" i="64"/>
  <c r="AP14" i="63"/>
  <c r="AQ14" i="63"/>
  <c r="BJ14" i="63"/>
  <c r="AO18" i="63"/>
  <c r="AP18" i="64"/>
  <c r="BJ18" i="64"/>
  <c r="AQ18" i="64"/>
  <c r="AP13" i="63"/>
  <c r="AQ13" i="63"/>
  <c r="BJ13" i="63"/>
  <c r="AP18" i="63"/>
  <c r="AQ18" i="63"/>
  <c r="BJ18" i="63"/>
  <c r="M14" i="64"/>
  <c r="K14" i="63"/>
  <c r="K13" i="63"/>
  <c r="M13" i="63"/>
  <c r="M14" i="63"/>
  <c r="K18" i="64"/>
  <c r="M13" i="64"/>
  <c r="M18" i="64"/>
  <c r="K18" i="63"/>
  <c r="M18" i="63"/>
  <c r="M37" i="64"/>
  <c r="K37" i="63"/>
  <c r="M35" i="64"/>
  <c r="M37" i="63"/>
  <c r="K35" i="63"/>
  <c r="M35" i="63"/>
  <c r="BA7" i="62"/>
  <c r="BD10" i="62"/>
  <c r="BD8" i="62"/>
  <c r="BC9" i="62"/>
  <c r="BM8" i="62"/>
  <c r="BM9" i="62"/>
  <c r="BM12" i="62"/>
  <c r="BB7" i="62"/>
  <c r="BA10" i="62"/>
  <c r="BB12" i="62"/>
  <c r="BN8" i="62"/>
  <c r="L8" i="62"/>
  <c r="BN9" i="62"/>
  <c r="L9" i="62"/>
  <c r="L12" i="62"/>
  <c r="BN12" i="62"/>
  <c r="BA8" i="62"/>
  <c r="BD9" i="62"/>
  <c r="BC12" i="62"/>
  <c r="M8" i="62"/>
  <c r="M9" i="62"/>
  <c r="M12" i="62"/>
  <c r="BC7" i="62"/>
  <c r="BB10" i="62"/>
  <c r="BB8" i="62"/>
  <c r="BA9" i="62"/>
  <c r="BD12" i="62"/>
  <c r="BM7" i="62"/>
  <c r="BM10" i="62"/>
  <c r="I22" i="63"/>
  <c r="I21" i="63"/>
  <c r="BD7" i="62"/>
  <c r="BC10" i="62"/>
  <c r="L7" i="62"/>
  <c r="BN7" i="62"/>
  <c r="L10" i="62"/>
  <c r="BN10" i="62"/>
  <c r="L22" i="64"/>
  <c r="J22" i="63"/>
  <c r="BB9" i="62"/>
  <c r="M6" i="62"/>
  <c r="M7" i="62"/>
  <c r="M10" i="62"/>
  <c r="M22" i="64"/>
  <c r="K22" i="63"/>
  <c r="L6" i="62"/>
  <c r="BP6" i="62"/>
  <c r="BC8" i="62"/>
  <c r="BM6" i="62"/>
  <c r="BN6" i="62"/>
  <c r="CQ6" i="62"/>
  <c r="BD6" i="62"/>
  <c r="CN6" i="62"/>
  <c r="BQ6" i="62"/>
  <c r="BO6" i="62"/>
  <c r="BB6" i="62"/>
  <c r="CM6" i="62"/>
  <c r="CS6" i="62"/>
  <c r="L21" i="64"/>
  <c r="J21" i="63"/>
  <c r="L22" i="63"/>
  <c r="CL6" i="62"/>
  <c r="M21" i="64"/>
  <c r="M22" i="63"/>
  <c r="K21" i="63"/>
  <c r="CR6" i="62"/>
  <c r="CP6" i="62"/>
  <c r="CK6" i="62"/>
  <c r="BA6" i="62"/>
  <c r="CO6" i="62"/>
  <c r="BC6" i="62"/>
  <c r="L21" i="63"/>
  <c r="DH6" i="62"/>
  <c r="DE6" i="62"/>
  <c r="BA59" i="62"/>
  <c r="DE59" i="62"/>
  <c r="M21" i="63"/>
  <c r="BB59" i="62"/>
  <c r="DF59" i="62"/>
  <c r="DF6" i="62"/>
  <c r="DG6" i="62"/>
  <c r="AO22" i="63"/>
  <c r="AO21" i="63"/>
  <c r="CN44" i="62"/>
  <c r="AJ59" i="62"/>
  <c r="CK44" i="62"/>
  <c r="AG59" i="62"/>
  <c r="AJ32" i="63"/>
  <c r="AG32" i="63"/>
  <c r="BC32" i="64"/>
  <c r="BD44" i="62"/>
  <c r="CQ44" i="62"/>
  <c r="AM59" i="62"/>
  <c r="CO44" i="62"/>
  <c r="BC44" i="62"/>
  <c r="AK59" i="62"/>
  <c r="AL32" i="63"/>
  <c r="BF32" i="64"/>
  <c r="AM32" i="63"/>
  <c r="BF32" i="63"/>
  <c r="AK32" i="63"/>
  <c r="BE32" i="64"/>
  <c r="AN32" i="63"/>
  <c r="CM44" i="62"/>
  <c r="AI59" i="62"/>
  <c r="AH32" i="63"/>
  <c r="CR44" i="62"/>
  <c r="AN59" i="62"/>
  <c r="CP44" i="62"/>
  <c r="AL59" i="62"/>
  <c r="BD32" i="64"/>
  <c r="AI32" i="63"/>
  <c r="BD32" i="63"/>
  <c r="CL44" i="62"/>
  <c r="AH59" i="62"/>
  <c r="BG32" i="63"/>
  <c r="AH27" i="63"/>
  <c r="AL27" i="63"/>
  <c r="AJ27" i="63"/>
  <c r="AI27" i="63"/>
  <c r="BD27" i="64"/>
  <c r="CR59" i="62"/>
  <c r="BE27" i="64"/>
  <c r="AK27" i="63"/>
  <c r="CO59" i="62"/>
  <c r="DH44" i="62"/>
  <c r="BD59" i="62"/>
  <c r="DH59" i="62"/>
  <c r="AG27" i="63"/>
  <c r="BC27" i="63"/>
  <c r="BC27" i="64"/>
  <c r="BG32" i="64"/>
  <c r="BH32" i="64"/>
  <c r="DG44" i="62"/>
  <c r="BC59" i="62"/>
  <c r="DG59" i="62"/>
  <c r="CN59" i="62"/>
  <c r="AN27" i="63"/>
  <c r="CP59" i="62"/>
  <c r="BF27" i="64"/>
  <c r="AM27" i="63"/>
  <c r="BC32" i="63"/>
  <c r="CK59" i="62"/>
  <c r="CL59" i="62"/>
  <c r="CM59" i="62"/>
  <c r="BE32" i="63"/>
  <c r="BH32" i="63"/>
  <c r="CQ59" i="62"/>
  <c r="BF27" i="63"/>
  <c r="BD27" i="63"/>
  <c r="BH27" i="64"/>
  <c r="BG27" i="64"/>
  <c r="BE27" i="63"/>
  <c r="BH27" i="63"/>
  <c r="BG27" i="63"/>
  <c r="BM44" i="62"/>
  <c r="I59" i="62"/>
  <c r="M44" i="62"/>
  <c r="BQ44" i="62"/>
  <c r="M32" i="64"/>
  <c r="K32" i="63"/>
  <c r="BO44" i="62"/>
  <c r="K59" i="62"/>
  <c r="I32" i="63"/>
  <c r="I27" i="63"/>
  <c r="I40" i="63"/>
  <c r="I42" i="63"/>
  <c r="I44" i="63"/>
  <c r="BO59" i="62"/>
  <c r="K27" i="63"/>
  <c r="M27" i="64"/>
  <c r="L32" i="64"/>
  <c r="J32" i="63"/>
  <c r="M32" i="63"/>
  <c r="BN44" i="62"/>
  <c r="L44" i="62"/>
  <c r="BP44" i="62"/>
  <c r="J59" i="62"/>
  <c r="BM59" i="62"/>
  <c r="I40" i="64"/>
  <c r="K40" i="64"/>
  <c r="L59" i="62"/>
  <c r="BP59" i="62"/>
  <c r="BN59" i="62"/>
  <c r="L27" i="64"/>
  <c r="J40" i="64"/>
  <c r="K42" i="64"/>
  <c r="I42" i="64"/>
  <c r="M59" i="62"/>
  <c r="BQ59" i="62"/>
  <c r="K40" i="63"/>
  <c r="J27" i="63"/>
  <c r="M27" i="63"/>
  <c r="L32" i="63"/>
  <c r="I44" i="64"/>
  <c r="L40" i="64"/>
  <c r="J42" i="64"/>
  <c r="K42" i="63"/>
  <c r="M40" i="64"/>
  <c r="L27" i="63"/>
  <c r="J40" i="63"/>
  <c r="M42" i="64"/>
  <c r="L42" i="64"/>
  <c r="J44" i="64"/>
  <c r="L40" i="63"/>
  <c r="J42" i="63"/>
  <c r="M40" i="63"/>
  <c r="L44" i="64"/>
  <c r="K44" i="64"/>
  <c r="L42" i="63"/>
  <c r="J44" i="63"/>
  <c r="M42" i="63"/>
  <c r="M44" i="64"/>
  <c r="L44" i="63"/>
  <c r="K44" i="63"/>
  <c r="M44" i="63"/>
  <c r="AL22" i="63"/>
  <c r="BC22" i="64"/>
  <c r="AG22" i="63"/>
  <c r="AM22" i="63"/>
  <c r="AJ22" i="63"/>
  <c r="AI22" i="63"/>
  <c r="BD22" i="64"/>
  <c r="AK22" i="63"/>
  <c r="BE22" i="64"/>
  <c r="AP22" i="64"/>
  <c r="AH22" i="63"/>
  <c r="BD22" i="63"/>
  <c r="BC22" i="63"/>
  <c r="AG21" i="63"/>
  <c r="BC21" i="64"/>
  <c r="AG40" i="64"/>
  <c r="BE21" i="64"/>
  <c r="AK21" i="63"/>
  <c r="AK40" i="64"/>
  <c r="AP21" i="64"/>
  <c r="AJ21" i="63"/>
  <c r="AJ40" i="64"/>
  <c r="BE22" i="63"/>
  <c r="AP22" i="63"/>
  <c r="AL21" i="63"/>
  <c r="AL40" i="64"/>
  <c r="AH21" i="63"/>
  <c r="AH40" i="64"/>
  <c r="AI21" i="63"/>
  <c r="BD21" i="64"/>
  <c r="AI40" i="64"/>
  <c r="AM21" i="63"/>
  <c r="AM40" i="64"/>
  <c r="BD21" i="63"/>
  <c r="BE21" i="63"/>
  <c r="AP21" i="63"/>
  <c r="AL40" i="63"/>
  <c r="AL42" i="64"/>
  <c r="AJ40" i="63"/>
  <c r="AJ42" i="64"/>
  <c r="AM42" i="64"/>
  <c r="AM40" i="63"/>
  <c r="AG42" i="64"/>
  <c r="AG40" i="63"/>
  <c r="BC40" i="64"/>
  <c r="BC42" i="64"/>
  <c r="AH40" i="63"/>
  <c r="AH42" i="64"/>
  <c r="AI42" i="64"/>
  <c r="AI40" i="63"/>
  <c r="BD40" i="64"/>
  <c r="BD42" i="64"/>
  <c r="AK40" i="63"/>
  <c r="AK42" i="64"/>
  <c r="BE40" i="64"/>
  <c r="BC21" i="63"/>
  <c r="BD40" i="63"/>
  <c r="BD42" i="63"/>
  <c r="BC40" i="63"/>
  <c r="BC42" i="63"/>
  <c r="AI42" i="63"/>
  <c r="AG42" i="63"/>
  <c r="AH42" i="63"/>
  <c r="AL42" i="63"/>
  <c r="BE42" i="64"/>
  <c r="AK42" i="63"/>
  <c r="BE40" i="63"/>
  <c r="AM42" i="63"/>
  <c r="AJ42" i="63"/>
  <c r="BE42" i="63"/>
  <c r="AN22" i="63"/>
  <c r="AQ22" i="64"/>
  <c r="BJ22" i="64"/>
  <c r="BF22" i="64"/>
  <c r="BG22" i="64"/>
  <c r="BH22" i="64"/>
  <c r="AN21" i="63"/>
  <c r="AN40" i="64"/>
  <c r="AQ21" i="64"/>
  <c r="BF21" i="64"/>
  <c r="BJ21" i="64"/>
  <c r="AQ22" i="63"/>
  <c r="BF22" i="63"/>
  <c r="BJ22" i="63"/>
  <c r="BH21" i="64"/>
  <c r="BG21" i="64"/>
  <c r="AN42" i="64"/>
  <c r="AN40" i="63"/>
  <c r="BF40" i="64"/>
  <c r="BH22" i="63"/>
  <c r="BG22" i="63"/>
  <c r="AQ21" i="63"/>
  <c r="BJ21" i="63"/>
  <c r="BF21" i="63"/>
  <c r="BH40" i="64"/>
  <c r="BG40" i="64"/>
  <c r="BF40" i="63"/>
  <c r="AN42" i="63"/>
  <c r="BF42" i="64"/>
  <c r="BG21" i="63"/>
  <c r="BH21" i="63"/>
  <c r="BG40" i="63"/>
  <c r="BH40" i="63"/>
  <c r="BF42" i="63"/>
  <c r="BG42" i="64"/>
  <c r="BH42" i="64"/>
  <c r="BG42" i="63"/>
  <c r="BH42" i="63"/>
  <c r="AQ32" i="64"/>
  <c r="BJ32" i="64"/>
  <c r="AO32" i="63"/>
  <c r="AP32" i="64"/>
  <c r="CS44" i="62"/>
  <c r="AO59" i="62"/>
  <c r="AO40" i="64"/>
  <c r="BJ27" i="64"/>
  <c r="AQ27" i="64"/>
  <c r="AO27" i="63"/>
  <c r="AP27" i="64"/>
  <c r="AP32" i="63"/>
  <c r="BJ32" i="63"/>
  <c r="AQ32" i="63"/>
  <c r="CS59" i="62"/>
  <c r="AP40" i="64"/>
  <c r="AO40" i="63"/>
  <c r="AQ40" i="64"/>
  <c r="BJ40" i="64"/>
  <c r="AO42" i="64"/>
  <c r="BJ27" i="63"/>
  <c r="AP27" i="63"/>
  <c r="AQ27" i="63"/>
  <c r="BJ40" i="63"/>
  <c r="AQ40" i="63"/>
  <c r="AP40" i="63"/>
  <c r="BJ42" i="64"/>
  <c r="AQ42" i="64"/>
  <c r="AO42" i="63"/>
  <c r="AP42" i="64"/>
  <c r="AQ42" i="63"/>
  <c r="BJ42" i="63"/>
  <c r="AP42" i="63"/>
  <c r="K10" i="70"/>
  <c r="J10" i="70"/>
  <c r="I10" i="70"/>
  <c r="J5" i="70"/>
  <c r="J6" i="70"/>
  <c r="J8" i="70"/>
  <c r="K8" i="70"/>
  <c r="K6" i="70"/>
  <c r="I7" i="70"/>
  <c r="I6" i="70"/>
  <c r="I9" i="70"/>
  <c r="I5" i="70"/>
  <c r="J7" i="70"/>
  <c r="J9" i="70"/>
  <c r="K5" i="70"/>
  <c r="I8" i="70"/>
  <c r="K7" i="70"/>
  <c r="K9" i="70"/>
  <c r="BF30" i="70"/>
  <c r="BI30" i="70"/>
  <c r="BH37" i="70"/>
  <c r="BI37" i="70"/>
  <c r="K36" i="70"/>
  <c r="J36" i="70"/>
  <c r="I36" i="70"/>
  <c r="I37" i="70"/>
  <c r="BH36" i="70"/>
  <c r="BG36" i="70"/>
  <c r="J37" i="70"/>
  <c r="BF36" i="70"/>
  <c r="J28" i="70"/>
  <c r="BI29" i="70"/>
  <c r="K25" i="70"/>
  <c r="BG25" i="70"/>
  <c r="J25" i="70"/>
  <c r="BN29" i="70"/>
  <c r="I25" i="70"/>
  <c r="BH28" i="70"/>
  <c r="BI28" i="70"/>
  <c r="BJ15" i="70"/>
  <c r="BH15" i="70"/>
  <c r="BN6" i="70"/>
  <c r="BI10" i="70"/>
  <c r="BG7" i="70"/>
  <c r="BJ16" i="70"/>
  <c r="BH8" i="70"/>
  <c r="BI7" i="70"/>
  <c r="BG6" i="70"/>
  <c r="BJ9" i="70"/>
  <c r="BG10" i="70"/>
  <c r="BF9" i="70"/>
  <c r="BH16" i="70"/>
  <c r="BH10" i="70"/>
  <c r="BJ8" i="70"/>
  <c r="BH7" i="70"/>
  <c r="BF6" i="70"/>
  <c r="BG16" i="70"/>
  <c r="BF10" i="70"/>
  <c r="BF16" i="70"/>
  <c r="BF7" i="70"/>
  <c r="BF5" i="70"/>
  <c r="BI16" i="70"/>
  <c r="K38" i="70"/>
  <c r="K30" i="70"/>
  <c r="J30" i="70"/>
  <c r="I30" i="70"/>
  <c r="I28" i="70"/>
  <c r="K28" i="70"/>
  <c r="K29" i="70"/>
  <c r="K16" i="70"/>
  <c r="K15" i="70"/>
  <c r="K31" i="70"/>
  <c r="I31" i="70"/>
  <c r="J31" i="70"/>
  <c r="BF31" i="70"/>
  <c r="I16" i="70"/>
  <c r="J16" i="70"/>
  <c r="I29" i="70"/>
  <c r="J29" i="70"/>
  <c r="I15" i="70"/>
  <c r="J15" i="70"/>
  <c r="BD25" i="70"/>
  <c r="K37" i="70"/>
  <c r="I14" i="70"/>
  <c r="J14" i="70"/>
  <c r="K14" i="70"/>
  <c r="K32" i="70"/>
  <c r="BG33" i="70"/>
  <c r="BF33" i="70"/>
  <c r="BH32" i="70"/>
  <c r="BJ32" i="70"/>
  <c r="I32" i="70"/>
  <c r="J32" i="70"/>
  <c r="I33" i="70"/>
  <c r="J33" i="70"/>
  <c r="K33" i="70"/>
  <c r="BH21" i="70"/>
  <c r="BJ22" i="70"/>
  <c r="I22" i="70"/>
  <c r="I21" i="70"/>
  <c r="J22" i="70"/>
  <c r="J21" i="70"/>
  <c r="K22" i="70"/>
  <c r="K21" i="70"/>
  <c r="BF38" i="70"/>
  <c r="BN38" i="70"/>
  <c r="J38" i="70"/>
  <c r="BH38" i="70"/>
  <c r="I38" i="70"/>
  <c r="I44" i="70"/>
  <c r="J44" i="70"/>
  <c r="K44" i="70"/>
  <c r="F35" i="70"/>
  <c r="E35" i="70"/>
  <c r="H35" i="70"/>
  <c r="AV31" i="70"/>
  <c r="AV33" i="70"/>
  <c r="D21" i="70"/>
  <c r="E13" i="70"/>
  <c r="H13" i="70"/>
  <c r="G13" i="70"/>
  <c r="AV8" i="70"/>
  <c r="D4" i="70"/>
  <c r="D11" i="70"/>
  <c r="BL16" i="70"/>
  <c r="M21" i="70"/>
  <c r="N21" i="70"/>
  <c r="BE21" i="70"/>
  <c r="BB35" i="70"/>
  <c r="M15" i="70"/>
  <c r="N15" i="70"/>
  <c r="M38" i="70"/>
  <c r="N38" i="70"/>
  <c r="BI6" i="70"/>
  <c r="BF8" i="70"/>
  <c r="BG8" i="70"/>
  <c r="BG9" i="70"/>
  <c r="BI8" i="70"/>
  <c r="BG29" i="70"/>
  <c r="BI36" i="70"/>
  <c r="M6" i="70"/>
  <c r="N6" i="70"/>
  <c r="AY37" i="70"/>
  <c r="C21" i="70"/>
  <c r="C40" i="70"/>
  <c r="AZ9" i="70"/>
  <c r="AX16" i="70"/>
  <c r="BC25" i="70"/>
  <c r="AY25" i="70"/>
  <c r="BB5" i="70"/>
  <c r="AY21" i="70"/>
  <c r="M14" i="70"/>
  <c r="N14" i="70"/>
  <c r="M37" i="70"/>
  <c r="N37" i="70"/>
  <c r="BN7" i="70"/>
  <c r="BJ6" i="70"/>
  <c r="BK6" i="70"/>
  <c r="BH9" i="70"/>
  <c r="BK9" i="70"/>
  <c r="BH6" i="70"/>
  <c r="BJ25" i="70"/>
  <c r="AY14" i="70"/>
  <c r="BE10" i="70"/>
  <c r="BD16" i="70"/>
  <c r="AZ16" i="70"/>
  <c r="M8" i="70"/>
  <c r="N8" i="70"/>
  <c r="M25" i="70"/>
  <c r="N25" i="70"/>
  <c r="AV37" i="70"/>
  <c r="AY5" i="70"/>
  <c r="M32" i="70"/>
  <c r="N32" i="70"/>
  <c r="BB31" i="70"/>
  <c r="AZ8" i="70"/>
  <c r="AZ33" i="70"/>
  <c r="AX35" i="70"/>
  <c r="BB16" i="70"/>
  <c r="BA15" i="70"/>
  <c r="AX14" i="70"/>
  <c r="AZ23" i="70"/>
  <c r="I13" i="70"/>
  <c r="BH31" i="70"/>
  <c r="BF28" i="70"/>
  <c r="BF37" i="70"/>
  <c r="BG30" i="70"/>
  <c r="M9" i="70"/>
  <c r="N9" i="70"/>
  <c r="C4" i="70"/>
  <c r="F13" i="70"/>
  <c r="AW5" i="70"/>
  <c r="AV5" i="70"/>
  <c r="BC31" i="70"/>
  <c r="M16" i="70"/>
  <c r="N16" i="70"/>
  <c r="M36" i="70"/>
  <c r="N36" i="70"/>
  <c r="M5" i="70"/>
  <c r="N5" i="70"/>
  <c r="M29" i="70"/>
  <c r="N29" i="70"/>
  <c r="BD22" i="70"/>
  <c r="BC27" i="70"/>
  <c r="BE23" i="70"/>
  <c r="G27" i="70"/>
  <c r="AW7" i="70"/>
  <c r="AV7" i="70"/>
  <c r="I27" i="70"/>
  <c r="BF14" i="70"/>
  <c r="M28" i="70"/>
  <c r="N28" i="70"/>
  <c r="BD33" i="70"/>
  <c r="M44" i="70"/>
  <c r="N44" i="70"/>
  <c r="BI38" i="70"/>
  <c r="BI22" i="70"/>
  <c r="BL22" i="70"/>
  <c r="BK32" i="70"/>
  <c r="K13" i="70"/>
  <c r="BJ7" i="70"/>
  <c r="BK7" i="70"/>
  <c r="BJ36" i="70"/>
  <c r="BK36" i="70"/>
  <c r="BD23" i="70"/>
  <c r="I35" i="70"/>
  <c r="M22" i="70"/>
  <c r="N22" i="70"/>
  <c r="M33" i="70"/>
  <c r="N33" i="70"/>
  <c r="M31" i="70"/>
  <c r="N31" i="70"/>
  <c r="M30" i="70"/>
  <c r="N30" i="70"/>
  <c r="BJ37" i="70"/>
  <c r="BK37" i="70"/>
  <c r="K4" i="70"/>
  <c r="M7" i="70"/>
  <c r="N7" i="70"/>
  <c r="I4" i="70"/>
  <c r="I11" i="70"/>
  <c r="I18" i="70"/>
  <c r="M10" i="70"/>
  <c r="N10" i="70"/>
  <c r="BE8" i="70"/>
  <c r="BB7" i="70"/>
  <c r="BC4" i="70"/>
  <c r="AZ6" i="70"/>
  <c r="AX4" i="70"/>
  <c r="AX11" i="70"/>
  <c r="BF35" i="70"/>
  <c r="BK16" i="70"/>
  <c r="AX8" i="70"/>
  <c r="G21" i="70"/>
  <c r="F27" i="70"/>
  <c r="F40" i="70"/>
  <c r="BC10" i="70"/>
  <c r="BD9" i="70"/>
  <c r="BC6" i="70"/>
  <c r="AZ32" i="70"/>
  <c r="AW36" i="70"/>
  <c r="AW35" i="70"/>
  <c r="AV25" i="70"/>
  <c r="BI14" i="70"/>
  <c r="BN16" i="70"/>
  <c r="BD15" i="70"/>
  <c r="G4" i="70"/>
  <c r="G11" i="70"/>
  <c r="G35" i="70"/>
  <c r="BC5" i="70"/>
  <c r="BA31" i="70"/>
  <c r="BI35" i="70"/>
  <c r="BN22" i="70"/>
  <c r="BN14" i="70"/>
  <c r="BN8" i="70"/>
  <c r="BH25" i="70"/>
  <c r="BK25" i="70"/>
  <c r="BN37" i="70"/>
  <c r="BE35" i="70"/>
  <c r="E21" i="70"/>
  <c r="E40" i="70"/>
  <c r="E42" i="70"/>
  <c r="H27" i="70"/>
  <c r="AX6" i="70"/>
  <c r="BC13" i="70"/>
  <c r="AV30" i="70"/>
  <c r="BI15" i="70"/>
  <c r="BL15" i="70"/>
  <c r="BF29" i="70"/>
  <c r="BJ30" i="70"/>
  <c r="BL30" i="70"/>
  <c r="C11" i="70"/>
  <c r="F4" i="70"/>
  <c r="F11" i="70"/>
  <c r="H4" i="70"/>
  <c r="H11" i="70"/>
  <c r="E4" i="70"/>
  <c r="E11" i="70"/>
  <c r="E18" i="70"/>
  <c r="C13" i="70"/>
  <c r="BB13" i="70"/>
  <c r="BH33" i="70"/>
  <c r="BG31" i="70"/>
  <c r="BJ5" i="70"/>
  <c r="BN36" i="70"/>
  <c r="AX7" i="70"/>
  <c r="AY22" i="70"/>
  <c r="J35" i="70"/>
  <c r="BI32" i="70"/>
  <c r="BL32" i="70"/>
  <c r="BJ29" i="70"/>
  <c r="BG37" i="70"/>
  <c r="BN30" i="70"/>
  <c r="BG35" i="70"/>
  <c r="BH22" i="70"/>
  <c r="BK22" i="70"/>
  <c r="BG32" i="70"/>
  <c r="K35" i="70"/>
  <c r="BH5" i="70"/>
  <c r="BG15" i="70"/>
  <c r="BF25" i="70"/>
  <c r="BD21" i="70"/>
  <c r="BB8" i="70"/>
  <c r="AW28" i="70"/>
  <c r="AV28" i="70"/>
  <c r="BG21" i="70"/>
  <c r="I40" i="70"/>
  <c r="BF21" i="70"/>
  <c r="BJ31" i="70"/>
  <c r="AY6" i="70"/>
  <c r="BE14" i="70"/>
  <c r="AZ35" i="70"/>
  <c r="AZ37" i="70"/>
  <c r="BJ21" i="70"/>
  <c r="BG22" i="70"/>
  <c r="J27" i="70"/>
  <c r="BH14" i="70"/>
  <c r="BF15" i="70"/>
  <c r="BF13" i="70"/>
  <c r="BN25" i="70"/>
  <c r="BI25" i="70"/>
  <c r="BG28" i="70"/>
  <c r="BB6" i="70"/>
  <c r="AZ15" i="70"/>
  <c r="AZ13" i="70"/>
  <c r="BD28" i="70"/>
  <c r="AZ28" i="70"/>
  <c r="BN9" i="70"/>
  <c r="AW14" i="70"/>
  <c r="BD36" i="70"/>
  <c r="BN33" i="70"/>
  <c r="BI33" i="70"/>
  <c r="BJ14" i="70"/>
  <c r="BG5" i="70"/>
  <c r="BJ10" i="70"/>
  <c r="BN10" i="70"/>
  <c r="BK15" i="70"/>
  <c r="D27" i="70"/>
  <c r="AV38" i="70"/>
  <c r="D35" i="70"/>
  <c r="BB23" i="70"/>
  <c r="BB29" i="70"/>
  <c r="BB27" i="70"/>
  <c r="BI13" i="70"/>
  <c r="BH13" i="70"/>
  <c r="BJ28" i="70"/>
  <c r="BN28" i="70"/>
  <c r="BL29" i="70"/>
  <c r="AY27" i="70"/>
  <c r="AV15" i="70"/>
  <c r="D13" i="70"/>
  <c r="D18" i="70"/>
  <c r="AZ7" i="70"/>
  <c r="BE6" i="70"/>
  <c r="AW23" i="70"/>
  <c r="AZ31" i="70"/>
  <c r="BE30" i="70"/>
  <c r="BA30" i="70"/>
  <c r="BN5" i="70"/>
  <c r="BI5" i="70"/>
  <c r="AW32" i="70"/>
  <c r="AV32" i="70"/>
  <c r="BD37" i="70"/>
  <c r="BD35" i="70"/>
  <c r="BF32" i="70"/>
  <c r="BD7" i="70"/>
  <c r="BE16" i="70"/>
  <c r="AZ22" i="70"/>
  <c r="AX32" i="70"/>
  <c r="AX27" i="70"/>
  <c r="AY38" i="70"/>
  <c r="BG38" i="70"/>
  <c r="BJ38" i="70"/>
  <c r="BF22" i="70"/>
  <c r="BN32" i="70"/>
  <c r="K27" i="70"/>
  <c r="BI9" i="70"/>
  <c r="BL9" i="70"/>
  <c r="J4" i="70"/>
  <c r="AY8" i="70"/>
  <c r="BA32" i="70"/>
  <c r="BA14" i="70"/>
  <c r="BC38" i="70"/>
  <c r="BC35" i="70"/>
  <c r="BA35" i="70"/>
  <c r="BA36" i="70"/>
  <c r="BJ33" i="70"/>
  <c r="BG14" i="70"/>
  <c r="BG13" i="70"/>
  <c r="J13" i="70"/>
  <c r="BH29" i="70"/>
  <c r="AW9" i="70"/>
  <c r="AV9" i="70"/>
  <c r="BA5" i="70"/>
  <c r="BC22" i="70"/>
  <c r="BJ13" i="70"/>
  <c r="BI31" i="70"/>
  <c r="BN31" i="70"/>
  <c r="BK8" i="70"/>
  <c r="BL8" i="70"/>
  <c r="BH30" i="70"/>
  <c r="BA9" i="70"/>
  <c r="AZ10" i="70"/>
  <c r="BD5" i="70"/>
  <c r="BN15" i="70"/>
  <c r="BL7" i="70"/>
  <c r="P4" i="70"/>
  <c r="H40" i="70"/>
  <c r="G18" i="70"/>
  <c r="H18" i="70"/>
  <c r="AW27" i="70"/>
  <c r="BL37" i="70"/>
  <c r="BK30" i="70"/>
  <c r="BL25" i="70"/>
  <c r="AV4" i="70"/>
  <c r="AV11" i="70"/>
  <c r="BG4" i="70"/>
  <c r="BK5" i="70"/>
  <c r="BL36" i="70"/>
  <c r="M27" i="70"/>
  <c r="N27" i="70"/>
  <c r="K11" i="70"/>
  <c r="M4" i="70"/>
  <c r="N4" i="70"/>
  <c r="AV27" i="70"/>
  <c r="M35" i="70"/>
  <c r="N35" i="70"/>
  <c r="M13" i="70"/>
  <c r="N13" i="70"/>
  <c r="AX21" i="70"/>
  <c r="AW4" i="70"/>
  <c r="AW11" i="70"/>
  <c r="BA13" i="70"/>
  <c r="K40" i="70"/>
  <c r="BK29" i="70"/>
  <c r="BD13" i="70"/>
  <c r="BH35" i="70"/>
  <c r="BL6" i="70"/>
  <c r="AX40" i="70"/>
  <c r="BL5" i="70"/>
  <c r="AV36" i="70"/>
  <c r="AV35" i="70"/>
  <c r="F18" i="70"/>
  <c r="F42" i="70"/>
  <c r="AX13" i="70"/>
  <c r="AX18" i="70"/>
  <c r="BI21" i="70"/>
  <c r="BL21" i="70"/>
  <c r="BN21" i="70"/>
  <c r="C18" i="70"/>
  <c r="C42" i="70"/>
  <c r="I42" i="70"/>
  <c r="BB40" i="70"/>
  <c r="BB21" i="70"/>
  <c r="BJ27" i="70"/>
  <c r="G40" i="70"/>
  <c r="G42" i="70"/>
  <c r="BK38" i="70"/>
  <c r="BL38" i="70"/>
  <c r="AV23" i="70"/>
  <c r="AV21" i="70"/>
  <c r="AW21" i="70"/>
  <c r="AW40" i="70"/>
  <c r="D40" i="70"/>
  <c r="D42" i="70"/>
  <c r="BK31" i="70"/>
  <c r="BL31" i="70"/>
  <c r="BK13" i="70"/>
  <c r="BL13" i="70"/>
  <c r="BF4" i="70"/>
  <c r="BE4" i="70"/>
  <c r="BK14" i="70"/>
  <c r="BL14" i="70"/>
  <c r="AY4" i="70"/>
  <c r="AY11" i="70"/>
  <c r="AY18" i="70"/>
  <c r="AY35" i="70"/>
  <c r="BA27" i="70"/>
  <c r="BA40" i="70"/>
  <c r="AW13" i="70"/>
  <c r="AV14" i="70"/>
  <c r="AV13" i="70"/>
  <c r="BN13" i="70"/>
  <c r="BB4" i="70"/>
  <c r="BB11" i="70"/>
  <c r="BB18" i="70"/>
  <c r="BB42" i="70"/>
  <c r="BK21" i="70"/>
  <c r="BE13" i="70"/>
  <c r="J40" i="70"/>
  <c r="BH4" i="70"/>
  <c r="BA4" i="70"/>
  <c r="BA11" i="70"/>
  <c r="BA18" i="70"/>
  <c r="BF27" i="70"/>
  <c r="BF40" i="70"/>
  <c r="BJ4" i="70"/>
  <c r="AZ4" i="70"/>
  <c r="AZ11" i="70"/>
  <c r="AZ18" i="70"/>
  <c r="BG40" i="70"/>
  <c r="J11" i="70"/>
  <c r="BD4" i="70"/>
  <c r="BE27" i="70"/>
  <c r="BE40" i="70"/>
  <c r="BK28" i="70"/>
  <c r="BL28" i="70"/>
  <c r="BG27" i="70"/>
  <c r="BI4" i="70"/>
  <c r="BN4" i="70"/>
  <c r="AZ27" i="70"/>
  <c r="BJ35" i="70"/>
  <c r="BI27" i="70"/>
  <c r="BN27" i="70"/>
  <c r="BC21" i="70"/>
  <c r="BC40" i="70"/>
  <c r="BL33" i="70"/>
  <c r="BK33" i="70"/>
  <c r="AZ21" i="70"/>
  <c r="BL10" i="70"/>
  <c r="BK10" i="70"/>
  <c r="BH27" i="70"/>
  <c r="BH40" i="70"/>
  <c r="BG11" i="70"/>
  <c r="BD27" i="70"/>
  <c r="BD40" i="70"/>
  <c r="BN35" i="70"/>
  <c r="BL27" i="70"/>
  <c r="H42" i="70"/>
  <c r="AW18" i="70"/>
  <c r="AW42" i="70"/>
  <c r="AV18" i="70"/>
  <c r="M40" i="70"/>
  <c r="N40" i="70"/>
  <c r="AX42" i="70"/>
  <c r="BC18" i="70"/>
  <c r="BC11" i="70"/>
  <c r="M11" i="70"/>
  <c r="N11" i="70"/>
  <c r="K18" i="70"/>
  <c r="AY40" i="70"/>
  <c r="BA42" i="70"/>
  <c r="BK27" i="70"/>
  <c r="BH11" i="70"/>
  <c r="BL4" i="70"/>
  <c r="BK4" i="70"/>
  <c r="BF11" i="70"/>
  <c r="BI40" i="70"/>
  <c r="BN40" i="70"/>
  <c r="BD11" i="70"/>
  <c r="AY42" i="70"/>
  <c r="BG18" i="70"/>
  <c r="BG42" i="70"/>
  <c r="BJ40" i="70"/>
  <c r="AZ40" i="70"/>
  <c r="BJ11" i="70"/>
  <c r="AV40" i="70"/>
  <c r="BE11" i="70"/>
  <c r="BL35" i="70"/>
  <c r="BK35" i="70"/>
  <c r="J18" i="70"/>
  <c r="BC42" i="70"/>
  <c r="BI11" i="70"/>
  <c r="BN11" i="70"/>
  <c r="AZ42" i="70"/>
  <c r="AV42" i="70"/>
  <c r="M18" i="70"/>
  <c r="N18" i="70"/>
  <c r="K42" i="70"/>
  <c r="BE18" i="70"/>
  <c r="BE42" i="70"/>
  <c r="BJ18" i="70"/>
  <c r="BJ42" i="70"/>
  <c r="BK11" i="70"/>
  <c r="BL11" i="70"/>
  <c r="BH18" i="70"/>
  <c r="BH42" i="70"/>
  <c r="J42" i="70"/>
  <c r="BD18" i="70"/>
  <c r="BD42" i="70"/>
  <c r="BK40" i="70"/>
  <c r="BL40" i="70"/>
  <c r="BF18" i="70"/>
  <c r="BF42" i="70"/>
  <c r="BI18" i="70"/>
  <c r="BN18" i="70"/>
  <c r="M42" i="70"/>
  <c r="N42" i="70"/>
  <c r="BI42" i="70"/>
  <c r="BL42" i="70"/>
  <c r="BN42" i="70"/>
  <c r="BL18" i="70"/>
  <c r="BK18" i="70"/>
  <c r="BK42" i="70"/>
  <c r="M37" i="103"/>
  <c r="AK6" i="103"/>
  <c r="AI9" i="103"/>
  <c r="I5" i="103"/>
  <c r="K6" i="103"/>
  <c r="M7" i="103"/>
  <c r="I9" i="103"/>
  <c r="K10" i="103"/>
  <c r="AJ5" i="103"/>
  <c r="AR5" i="103"/>
  <c r="AZ5" i="103"/>
  <c r="AL6" i="103"/>
  <c r="AT6" i="103"/>
  <c r="AN7" i="103"/>
  <c r="AV7" i="103"/>
  <c r="AP8" i="103"/>
  <c r="AX8" i="103"/>
  <c r="AJ9" i="103"/>
  <c r="AR9" i="103"/>
  <c r="AZ9" i="103"/>
  <c r="AL10" i="103"/>
  <c r="AT10" i="103"/>
  <c r="L7" i="103"/>
  <c r="AS6" i="103"/>
  <c r="AU7" i="103"/>
  <c r="AW8" i="103"/>
  <c r="AY9" i="103"/>
  <c r="AK10" i="103"/>
  <c r="J5" i="103"/>
  <c r="L6" i="103"/>
  <c r="J9" i="103"/>
  <c r="L10" i="103"/>
  <c r="AK5" i="103"/>
  <c r="AS5" i="103"/>
  <c r="AM6" i="103"/>
  <c r="AU6" i="103"/>
  <c r="AO7" i="103"/>
  <c r="AW7" i="103"/>
  <c r="AI8" i="103"/>
  <c r="AQ8" i="103"/>
  <c r="AY8" i="103"/>
  <c r="AK9" i="103"/>
  <c r="AS9" i="103"/>
  <c r="AM10" i="103"/>
  <c r="AU10" i="103"/>
  <c r="AQ5" i="103"/>
  <c r="AM7" i="103"/>
  <c r="AO8" i="103"/>
  <c r="AQ9" i="103"/>
  <c r="AS10" i="103"/>
  <c r="K5" i="103"/>
  <c r="M6" i="103"/>
  <c r="I8" i="103"/>
  <c r="K9" i="103"/>
  <c r="M10" i="103"/>
  <c r="AL5" i="103"/>
  <c r="AT5" i="103"/>
  <c r="AN6" i="103"/>
  <c r="AV6" i="103"/>
  <c r="AP7" i="103"/>
  <c r="AX7" i="103"/>
  <c r="AJ8" i="103"/>
  <c r="AR8" i="103"/>
  <c r="AZ8" i="103"/>
  <c r="AL9" i="103"/>
  <c r="AT9" i="103"/>
  <c r="AN10" i="103"/>
  <c r="AV10" i="103"/>
  <c r="AY5" i="103"/>
  <c r="L5" i="103"/>
  <c r="J8" i="103"/>
  <c r="L9" i="103"/>
  <c r="AM5" i="103"/>
  <c r="AU5" i="103"/>
  <c r="AO6" i="103"/>
  <c r="AW6" i="103"/>
  <c r="AI7" i="103"/>
  <c r="AQ7" i="103"/>
  <c r="AY7" i="103"/>
  <c r="AK8" i="103"/>
  <c r="AS8" i="103"/>
  <c r="AM9" i="103"/>
  <c r="AU9" i="103"/>
  <c r="AO10" i="103"/>
  <c r="AW10" i="103"/>
  <c r="AI5" i="103"/>
  <c r="M5" i="103"/>
  <c r="I7" i="103"/>
  <c r="K8" i="103"/>
  <c r="M9" i="103"/>
  <c r="AN5" i="103"/>
  <c r="AV5" i="103"/>
  <c r="AP6" i="103"/>
  <c r="AX6" i="103"/>
  <c r="AJ7" i="103"/>
  <c r="AR7" i="103"/>
  <c r="AZ7" i="103"/>
  <c r="AL8" i="103"/>
  <c r="AT8" i="103"/>
  <c r="AN9" i="103"/>
  <c r="AV9" i="103"/>
  <c r="AP10" i="103"/>
  <c r="AX10" i="103"/>
  <c r="J6" i="103"/>
  <c r="J7" i="103"/>
  <c r="L8" i="103"/>
  <c r="AO5" i="103"/>
  <c r="AW5" i="103"/>
  <c r="AI6" i="103"/>
  <c r="AQ6" i="103"/>
  <c r="AY6" i="103"/>
  <c r="AK7" i="103"/>
  <c r="AS7" i="103"/>
  <c r="AM8" i="103"/>
  <c r="AU8" i="103"/>
  <c r="AO9" i="103"/>
  <c r="AW9" i="103"/>
  <c r="AI10" i="103"/>
  <c r="AQ10" i="103"/>
  <c r="AY10" i="103"/>
  <c r="J10" i="103"/>
  <c r="I6" i="103"/>
  <c r="K7" i="103"/>
  <c r="M8" i="103"/>
  <c r="I10" i="103"/>
  <c r="AP5" i="103"/>
  <c r="AX5" i="103"/>
  <c r="AJ6" i="103"/>
  <c r="AR6" i="103"/>
  <c r="AZ6" i="103"/>
  <c r="AL7" i="103"/>
  <c r="AT7" i="103"/>
  <c r="AN8" i="103"/>
  <c r="AV8" i="103"/>
  <c r="AP9" i="103"/>
  <c r="AX9" i="103"/>
  <c r="AJ10" i="103"/>
  <c r="AR10" i="103"/>
  <c r="AZ10" i="103"/>
  <c r="BP8" i="103"/>
  <c r="BT7" i="103"/>
  <c r="N9" i="103"/>
  <c r="BS8" i="103"/>
  <c r="BR7" i="103"/>
  <c r="O10" i="103"/>
  <c r="BO10" i="103"/>
  <c r="BO7" i="103"/>
  <c r="N6" i="103"/>
  <c r="BP7" i="103"/>
  <c r="BR8" i="103"/>
  <c r="N10" i="103"/>
  <c r="BT6" i="103"/>
  <c r="BQ10" i="103"/>
  <c r="O9" i="103"/>
  <c r="BA9" i="103"/>
  <c r="BQ9" i="103"/>
  <c r="BS6" i="103"/>
  <c r="BQ8" i="103"/>
  <c r="AP4" i="103"/>
  <c r="AP11" i="103"/>
  <c r="BN7" i="103"/>
  <c r="AR4" i="103"/>
  <c r="AR11" i="103"/>
  <c r="BN9" i="103"/>
  <c r="BS10" i="103"/>
  <c r="O8" i="103"/>
  <c r="O6" i="103"/>
  <c r="BR9" i="103"/>
  <c r="BT8" i="103"/>
  <c r="AX38" i="103"/>
  <c r="BP9" i="103"/>
  <c r="BB7" i="103"/>
  <c r="BV7" i="103"/>
  <c r="AU4" i="103"/>
  <c r="BT5" i="103"/>
  <c r="BA10" i="103"/>
  <c r="AT4" i="103"/>
  <c r="AT11" i="103"/>
  <c r="K4" i="103"/>
  <c r="K11" i="103"/>
  <c r="BS9" i="103"/>
  <c r="BU7" i="103"/>
  <c r="BZ7" i="103"/>
  <c r="N7" i="103"/>
  <c r="AI4" i="103"/>
  <c r="BN5" i="103"/>
  <c r="BZ6" i="103"/>
  <c r="BU6" i="103"/>
  <c r="AW38" i="103"/>
  <c r="BO5" i="103"/>
  <c r="AK4" i="103"/>
  <c r="O7" i="103"/>
  <c r="BR10" i="103"/>
  <c r="BZ9" i="103"/>
  <c r="BU9" i="103"/>
  <c r="BN6" i="103"/>
  <c r="AO4" i="103"/>
  <c r="BQ5" i="103"/>
  <c r="AY38" i="103"/>
  <c r="AN4" i="103"/>
  <c r="AN11" i="103"/>
  <c r="AL4" i="103"/>
  <c r="AL11" i="103"/>
  <c r="BP6" i="103"/>
  <c r="BB9" i="103"/>
  <c r="BV9" i="103"/>
  <c r="BA7" i="103"/>
  <c r="BA5" i="103"/>
  <c r="AV4" i="103"/>
  <c r="BB6" i="103"/>
  <c r="BV6" i="103"/>
  <c r="M4" i="103"/>
  <c r="O5" i="103"/>
  <c r="BB5" i="103"/>
  <c r="AY4" i="103"/>
  <c r="BV5" i="103"/>
  <c r="BT10" i="103"/>
  <c r="BO9" i="103"/>
  <c r="AJ4" i="103"/>
  <c r="AJ11" i="103"/>
  <c r="AZ38" i="103"/>
  <c r="BU5" i="103"/>
  <c r="AW4" i="103"/>
  <c r="BZ5" i="103"/>
  <c r="BT9" i="103"/>
  <c r="BA6" i="103"/>
  <c r="BQ7" i="103"/>
  <c r="BA8" i="103"/>
  <c r="AX4" i="103"/>
  <c r="AX11" i="103"/>
  <c r="N8" i="103"/>
  <c r="BU10" i="103"/>
  <c r="BZ10" i="103"/>
  <c r="BO8" i="103"/>
  <c r="BQ6" i="103"/>
  <c r="BN8" i="103"/>
  <c r="AS4" i="103"/>
  <c r="BS5" i="103"/>
  <c r="J4" i="103"/>
  <c r="J11" i="103"/>
  <c r="BO6" i="103"/>
  <c r="BB10" i="103"/>
  <c r="BV10" i="103"/>
  <c r="BN10" i="103"/>
  <c r="BS7" i="103"/>
  <c r="BR6" i="103"/>
  <c r="AM4" i="103"/>
  <c r="BP5" i="103"/>
  <c r="L4" i="103"/>
  <c r="N5" i="103"/>
  <c r="BR5" i="103"/>
  <c r="AQ4" i="103"/>
  <c r="BP10" i="103"/>
  <c r="BB8" i="103"/>
  <c r="BV8" i="103"/>
  <c r="BZ8" i="103"/>
  <c r="BU8" i="103"/>
  <c r="AZ4" i="103"/>
  <c r="AZ11" i="103"/>
  <c r="I4" i="103"/>
  <c r="I11" i="103"/>
  <c r="BW7" i="103"/>
  <c r="BX7" i="103"/>
  <c r="N4" i="103"/>
  <c r="L11" i="103"/>
  <c r="M11" i="103"/>
  <c r="O4" i="103"/>
  <c r="BW5" i="103"/>
  <c r="BX5" i="103"/>
  <c r="BB38" i="103"/>
  <c r="BV38" i="103"/>
  <c r="BX8" i="103"/>
  <c r="BW8" i="103"/>
  <c r="BP4" i="103"/>
  <c r="AM11" i="103"/>
  <c r="BB4" i="103"/>
  <c r="BV4" i="103"/>
  <c r="AY11" i="103"/>
  <c r="BW9" i="103"/>
  <c r="BX9" i="103"/>
  <c r="BU38" i="103"/>
  <c r="BZ38" i="103"/>
  <c r="BN4" i="103"/>
  <c r="AI11" i="103"/>
  <c r="BX6" i="103"/>
  <c r="BW6" i="103"/>
  <c r="BS4" i="103"/>
  <c r="AS11" i="103"/>
  <c r="AQ11" i="103"/>
  <c r="BR4" i="103"/>
  <c r="BA4" i="103"/>
  <c r="AV11" i="103"/>
  <c r="AO11" i="103"/>
  <c r="BQ4" i="103"/>
  <c r="AK11" i="103"/>
  <c r="BO4" i="103"/>
  <c r="BX10" i="103"/>
  <c r="BW10" i="103"/>
  <c r="AW11" i="103"/>
  <c r="BU4" i="103"/>
  <c r="BZ4" i="103"/>
  <c r="AU11" i="103"/>
  <c r="BT4" i="103"/>
  <c r="O11" i="103"/>
  <c r="BZ11" i="103"/>
  <c r="BU11" i="103"/>
  <c r="BQ11" i="103"/>
  <c r="N11" i="103"/>
  <c r="BT11" i="103"/>
  <c r="BN11" i="103"/>
  <c r="BB11" i="103"/>
  <c r="BV11" i="103"/>
  <c r="BO11" i="103"/>
  <c r="BX4" i="103"/>
  <c r="BW4" i="103"/>
  <c r="BP11" i="103"/>
  <c r="BA11" i="103"/>
  <c r="BR11" i="103"/>
  <c r="BS11" i="103"/>
  <c r="BX38" i="103"/>
  <c r="BX11" i="103"/>
  <c r="BW11" i="103"/>
  <c r="AZ36" i="103"/>
  <c r="I31" i="103"/>
  <c r="J31" i="103"/>
  <c r="AZ15" i="103"/>
  <c r="AZ29" i="103"/>
  <c r="AZ16" i="103"/>
  <c r="AZ25" i="103"/>
  <c r="AZ22" i="103"/>
  <c r="AZ30" i="103"/>
  <c r="K31" i="103"/>
  <c r="L31" i="103"/>
  <c r="AZ28" i="103"/>
  <c r="AZ14" i="103"/>
  <c r="M31" i="103"/>
  <c r="N31" i="103"/>
  <c r="O31" i="103"/>
  <c r="AL31" i="103"/>
  <c r="AU31" i="103"/>
  <c r="AJ31" i="103"/>
  <c r="AP31" i="103"/>
  <c r="AZ31" i="103"/>
  <c r="AZ33" i="103"/>
  <c r="AI31" i="103"/>
  <c r="AY31" i="103"/>
  <c r="AK31" i="103"/>
  <c r="BO31" i="103"/>
  <c r="AT31" i="103"/>
  <c r="AS31" i="103"/>
  <c r="BS31" i="103"/>
  <c r="AZ21" i="103"/>
  <c r="AQ31" i="103"/>
  <c r="AZ13" i="103"/>
  <c r="AZ18" i="103"/>
  <c r="AX31" i="103"/>
  <c r="AO31" i="103"/>
  <c r="AV31" i="103"/>
  <c r="AR31" i="103"/>
  <c r="AN31" i="103"/>
  <c r="AM31" i="103"/>
  <c r="AZ32" i="103"/>
  <c r="AW31" i="103"/>
  <c r="BQ31" i="103"/>
  <c r="BA31" i="103"/>
  <c r="BR31" i="103"/>
  <c r="AZ27" i="103"/>
  <c r="BT31" i="103"/>
  <c r="BZ31" i="103"/>
  <c r="BU31" i="103"/>
  <c r="BP31" i="103"/>
  <c r="BB31" i="103"/>
  <c r="BV31" i="103"/>
  <c r="BN31" i="103"/>
  <c r="BW31" i="103"/>
  <c r="BX31" i="103"/>
  <c r="AY36" i="103"/>
  <c r="AY29" i="103"/>
  <c r="AY30" i="103"/>
  <c r="AY25" i="103"/>
  <c r="AY15" i="103"/>
  <c r="AY14" i="103"/>
  <c r="AY28" i="103"/>
  <c r="AY16" i="103"/>
  <c r="BB36" i="103"/>
  <c r="BV36" i="103"/>
  <c r="AY33" i="103"/>
  <c r="BB28" i="103"/>
  <c r="BV28" i="103"/>
  <c r="BB29" i="103"/>
  <c r="BV29" i="103"/>
  <c r="BB15" i="103"/>
  <c r="BV15" i="103"/>
  <c r="AY32" i="103"/>
  <c r="AY27" i="103"/>
  <c r="BB16" i="103"/>
  <c r="BV16" i="103"/>
  <c r="BB14" i="103"/>
  <c r="BV14" i="103"/>
  <c r="AY13" i="103"/>
  <c r="BB25" i="103"/>
  <c r="BV25" i="103"/>
  <c r="BV30" i="103"/>
  <c r="BB30" i="103"/>
  <c r="BV27" i="103"/>
  <c r="BB27" i="103"/>
  <c r="BB13" i="103"/>
  <c r="BV13" i="103"/>
  <c r="AY18" i="103"/>
  <c r="BV32" i="103"/>
  <c r="BB32" i="103"/>
  <c r="BV33" i="103"/>
  <c r="BB33" i="103"/>
  <c r="BB18" i="103"/>
  <c r="BV18" i="103"/>
  <c r="L33" i="103"/>
  <c r="AI38" i="103"/>
  <c r="AR38" i="103"/>
  <c r="AO38" i="103"/>
  <c r="AT38" i="103"/>
  <c r="AL38" i="103"/>
  <c r="AP38" i="103"/>
  <c r="AN38" i="103"/>
  <c r="AJ38" i="103"/>
  <c r="AS38" i="103"/>
  <c r="AK38" i="103"/>
  <c r="BO38" i="103"/>
  <c r="AQ38" i="103"/>
  <c r="AM38" i="103"/>
  <c r="BS38" i="103"/>
  <c r="BR38" i="103"/>
  <c r="BQ38" i="103"/>
  <c r="BP38" i="103"/>
  <c r="BN38" i="103"/>
  <c r="AX36" i="103"/>
  <c r="AX29" i="103"/>
  <c r="AX15" i="103"/>
  <c r="AX16" i="103"/>
  <c r="AX30" i="103"/>
  <c r="AX25" i="103"/>
  <c r="AX32" i="103"/>
  <c r="L30" i="103"/>
  <c r="AK36" i="103"/>
  <c r="J36" i="103"/>
  <c r="AP36" i="103"/>
  <c r="AL36" i="103"/>
  <c r="AT36" i="103"/>
  <c r="K36" i="103"/>
  <c r="AW36" i="103"/>
  <c r="M36" i="103"/>
  <c r="I36" i="103"/>
  <c r="AM36" i="103"/>
  <c r="I28" i="103"/>
  <c r="L36" i="103"/>
  <c r="AV36" i="103"/>
  <c r="AQ36" i="103"/>
  <c r="K30" i="103"/>
  <c r="AI36" i="103"/>
  <c r="AU36" i="103"/>
  <c r="J28" i="103"/>
  <c r="M28" i="103"/>
  <c r="AS36" i="103"/>
  <c r="AN36" i="103"/>
  <c r="K16" i="103"/>
  <c r="K28" i="103"/>
  <c r="I30" i="103"/>
  <c r="L28" i="103"/>
  <c r="AR36" i="103"/>
  <c r="AJ36" i="103"/>
  <c r="AO36" i="103"/>
  <c r="J30" i="103"/>
  <c r="M30" i="103"/>
  <c r="O30" i="103"/>
  <c r="AL25" i="103"/>
  <c r="AO29" i="103"/>
  <c r="AM29" i="103"/>
  <c r="I16" i="103"/>
  <c r="K15" i="103"/>
  <c r="AW15" i="103"/>
  <c r="AJ28" i="103"/>
  <c r="AJ16" i="103"/>
  <c r="AU25" i="103"/>
  <c r="L15" i="103"/>
  <c r="AM16" i="103"/>
  <c r="AT28" i="103"/>
  <c r="AK15" i="103"/>
  <c r="O28" i="103"/>
  <c r="AQ30" i="103"/>
  <c r="BT36" i="103"/>
  <c r="BW36" i="103"/>
  <c r="BR36" i="103"/>
  <c r="BU36" i="103"/>
  <c r="BX36" i="103"/>
  <c r="BZ36" i="103"/>
  <c r="AL29" i="103"/>
  <c r="AK29" i="103"/>
  <c r="AS15" i="103"/>
  <c r="AR16" i="103"/>
  <c r="AW16" i="103"/>
  <c r="AV15" i="103"/>
  <c r="BA15" i="103"/>
  <c r="AL28" i="103"/>
  <c r="AL15" i="103"/>
  <c r="AS16" i="103"/>
  <c r="AO15" i="103"/>
  <c r="AP29" i="103"/>
  <c r="AV25" i="103"/>
  <c r="BA25" i="103"/>
  <c r="AP16" i="103"/>
  <c r="AI29" i="103"/>
  <c r="AI30" i="103"/>
  <c r="N36" i="103"/>
  <c r="BO36" i="103"/>
  <c r="AN16" i="103"/>
  <c r="M25" i="103"/>
  <c r="AM30" i="103"/>
  <c r="AS29" i="103"/>
  <c r="AK16" i="103"/>
  <c r="AP28" i="103"/>
  <c r="AR25" i="103"/>
  <c r="L29" i="103"/>
  <c r="AI28" i="103"/>
  <c r="AV28" i="103"/>
  <c r="AO25" i="103"/>
  <c r="AR15" i="103"/>
  <c r="AO16" i="103"/>
  <c r="AS30" i="103"/>
  <c r="AU38" i="103"/>
  <c r="AT30" i="103"/>
  <c r="AR30" i="103"/>
  <c r="AU30" i="103"/>
  <c r="AN30" i="103"/>
  <c r="AU15" i="103"/>
  <c r="AT16" i="103"/>
  <c r="AN28" i="103"/>
  <c r="K25" i="103"/>
  <c r="I29" i="103"/>
  <c r="AW28" i="103"/>
  <c r="AO28" i="103"/>
  <c r="AI25" i="103"/>
  <c r="AN25" i="103"/>
  <c r="AR28" i="103"/>
  <c r="BS36" i="103"/>
  <c r="AW30" i="103"/>
  <c r="BP36" i="103"/>
  <c r="AO30" i="103"/>
  <c r="AI15" i="103"/>
  <c r="AU28" i="103"/>
  <c r="AS28" i="103"/>
  <c r="AV29" i="103"/>
  <c r="BA29" i="103"/>
  <c r="AM28" i="103"/>
  <c r="AT29" i="103"/>
  <c r="AV16" i="103"/>
  <c r="BA16" i="103"/>
  <c r="AL16" i="103"/>
  <c r="AQ15" i="103"/>
  <c r="AI16" i="103"/>
  <c r="K29" i="103"/>
  <c r="L25" i="103"/>
  <c r="J15" i="103"/>
  <c r="AQ25" i="103"/>
  <c r="AQ29" i="103"/>
  <c r="L16" i="103"/>
  <c r="N16" i="103"/>
  <c r="AK30" i="103"/>
  <c r="AJ30" i="103"/>
  <c r="BA36" i="103"/>
  <c r="AV30" i="103"/>
  <c r="BA30" i="103"/>
  <c r="AT15" i="103"/>
  <c r="M16" i="103"/>
  <c r="AS25" i="103"/>
  <c r="I25" i="103"/>
  <c r="AW25" i="103"/>
  <c r="AU29" i="103"/>
  <c r="AU16" i="103"/>
  <c r="J25" i="103"/>
  <c r="AM15" i="103"/>
  <c r="AQ16" i="103"/>
  <c r="AR29" i="103"/>
  <c r="AP25" i="103"/>
  <c r="I15" i="103"/>
  <c r="AM25" i="103"/>
  <c r="BQ36" i="103"/>
  <c r="N28" i="103"/>
  <c r="AV38" i="103"/>
  <c r="BA38" i="103"/>
  <c r="O36" i="103"/>
  <c r="M35" i="103"/>
  <c r="N30" i="103"/>
  <c r="AK28" i="103"/>
  <c r="AJ15" i="103"/>
  <c r="J29" i="103"/>
  <c r="AW29" i="103"/>
  <c r="AT25" i="103"/>
  <c r="AQ28" i="103"/>
  <c r="AN29" i="103"/>
  <c r="AK25" i="103"/>
  <c r="BO25" i="103"/>
  <c r="M29" i="103"/>
  <c r="J16" i="103"/>
  <c r="AJ25" i="103"/>
  <c r="AN15" i="103"/>
  <c r="AP15" i="103"/>
  <c r="AJ29" i="103"/>
  <c r="M15" i="103"/>
  <c r="AL30" i="103"/>
  <c r="BN36" i="103"/>
  <c r="AP30" i="103"/>
  <c r="BR25" i="103"/>
  <c r="BN16" i="103"/>
  <c r="BT15" i="103"/>
  <c r="BW15" i="103"/>
  <c r="O29" i="103"/>
  <c r="BP25" i="103"/>
  <c r="BT16" i="103"/>
  <c r="BW16" i="103"/>
  <c r="BS30" i="103"/>
  <c r="N15" i="103"/>
  <c r="BT29" i="103"/>
  <c r="BW29" i="103"/>
  <c r="O16" i="103"/>
  <c r="BR15" i="103"/>
  <c r="N25" i="103"/>
  <c r="BR16" i="103"/>
  <c r="BQ16" i="103"/>
  <c r="BP29" i="103"/>
  <c r="BQ25" i="103"/>
  <c r="BS25" i="103"/>
  <c r="BZ29" i="103"/>
  <c r="BU29" i="103"/>
  <c r="BX29" i="103"/>
  <c r="AI33" i="103"/>
  <c r="AT32" i="103"/>
  <c r="J38" i="103"/>
  <c r="AM33" i="103"/>
  <c r="AL32" i="103"/>
  <c r="BN15" i="103"/>
  <c r="AM32" i="103"/>
  <c r="AN33" i="103"/>
  <c r="AV32" i="103"/>
  <c r="BA32" i="103"/>
  <c r="BT30" i="103"/>
  <c r="BW30" i="103"/>
  <c r="BN28" i="103"/>
  <c r="M33" i="103"/>
  <c r="O33" i="103"/>
  <c r="AR32" i="103"/>
  <c r="O15" i="103"/>
  <c r="AS32" i="103"/>
  <c r="BR28" i="103"/>
  <c r="K38" i="103"/>
  <c r="BZ25" i="103"/>
  <c r="BU25" i="103"/>
  <c r="BX25" i="103"/>
  <c r="AL33" i="103"/>
  <c r="AJ33" i="103"/>
  <c r="AJ32" i="103"/>
  <c r="BQ15" i="103"/>
  <c r="I32" i="103"/>
  <c r="AR33" i="103"/>
  <c r="BP15" i="103"/>
  <c r="AN32" i="103"/>
  <c r="BZ30" i="103"/>
  <c r="BU30" i="103"/>
  <c r="BX30" i="103"/>
  <c r="AI32" i="103"/>
  <c r="N29" i="103"/>
  <c r="AK33" i="103"/>
  <c r="BP30" i="103"/>
  <c r="O25" i="103"/>
  <c r="BN29" i="103"/>
  <c r="BU16" i="103"/>
  <c r="BX16" i="103"/>
  <c r="BZ16" i="103"/>
  <c r="BS15" i="103"/>
  <c r="L38" i="103"/>
  <c r="BP28" i="103"/>
  <c r="BN25" i="103"/>
  <c r="BA28" i="103"/>
  <c r="AO32" i="103"/>
  <c r="BO16" i="103"/>
  <c r="M32" i="103"/>
  <c r="AW32" i="103"/>
  <c r="J33" i="103"/>
  <c r="BT25" i="103"/>
  <c r="BW25" i="103"/>
  <c r="BQ29" i="103"/>
  <c r="L32" i="103"/>
  <c r="K32" i="103"/>
  <c r="I38" i="103"/>
  <c r="AS33" i="103"/>
  <c r="K33" i="103"/>
  <c r="N33" i="103"/>
  <c r="BQ30" i="103"/>
  <c r="BT38" i="103"/>
  <c r="BW38" i="103"/>
  <c r="J32" i="103"/>
  <c r="BN30" i="103"/>
  <c r="BP16" i="103"/>
  <c r="BZ15" i="103"/>
  <c r="BU15" i="103"/>
  <c r="BX15" i="103"/>
  <c r="AP32" i="103"/>
  <c r="BO28" i="103"/>
  <c r="AK32" i="103"/>
  <c r="BO30" i="103"/>
  <c r="BR29" i="103"/>
  <c r="BQ28" i="103"/>
  <c r="AQ32" i="103"/>
  <c r="BR32" i="103"/>
  <c r="BS29" i="103"/>
  <c r="BS16" i="103"/>
  <c r="BO29" i="103"/>
  <c r="BR30" i="103"/>
  <c r="BO15" i="103"/>
  <c r="AQ33" i="103"/>
  <c r="AU32" i="103"/>
  <c r="AT33" i="103"/>
  <c r="BS28" i="103"/>
  <c r="BT28" i="103"/>
  <c r="BW28" i="103"/>
  <c r="I33" i="103"/>
  <c r="AP33" i="103"/>
  <c r="AO33" i="103"/>
  <c r="AM27" i="103"/>
  <c r="AR27" i="103"/>
  <c r="AS27" i="103"/>
  <c r="AL27" i="103"/>
  <c r="BR33" i="103"/>
  <c r="BS32" i="103"/>
  <c r="AP27" i="103"/>
  <c r="J27" i="103"/>
  <c r="BO32" i="103"/>
  <c r="BP33" i="103"/>
  <c r="BT32" i="103"/>
  <c r="BW32" i="103"/>
  <c r="K27" i="103"/>
  <c r="BO33" i="103"/>
  <c r="AO27" i="103"/>
  <c r="I27" i="103"/>
  <c r="AJ27" i="103"/>
  <c r="BN32" i="103"/>
  <c r="BP32" i="103"/>
  <c r="N32" i="103"/>
  <c r="L27" i="103"/>
  <c r="BN33" i="103"/>
  <c r="BU32" i="103"/>
  <c r="BX32" i="103"/>
  <c r="BZ32" i="103"/>
  <c r="BQ32" i="103"/>
  <c r="BS33" i="103"/>
  <c r="O32" i="103"/>
  <c r="M27" i="103"/>
  <c r="AQ27" i="103"/>
  <c r="BR27" i="103"/>
  <c r="BQ33" i="103"/>
  <c r="N38" i="103"/>
  <c r="O38" i="103"/>
  <c r="AI27" i="103"/>
  <c r="AK27" i="103"/>
  <c r="AN27" i="103"/>
  <c r="BP27" i="103"/>
  <c r="AT27" i="103"/>
  <c r="O27" i="103"/>
  <c r="BN27" i="103"/>
  <c r="BO27" i="103"/>
  <c r="BS27" i="103"/>
  <c r="BQ27" i="103"/>
  <c r="N27" i="103"/>
  <c r="J14" i="103"/>
  <c r="J13" i="103"/>
  <c r="J18" i="103"/>
  <c r="K14" i="103"/>
  <c r="K13" i="103"/>
  <c r="K18" i="103"/>
  <c r="M14" i="103"/>
  <c r="AT14" i="103"/>
  <c r="AT13" i="103"/>
  <c r="AT18" i="103"/>
  <c r="AK14" i="103"/>
  <c r="I14" i="103"/>
  <c r="I13" i="103"/>
  <c r="I18" i="103"/>
  <c r="AQ14" i="103"/>
  <c r="AJ14" i="103"/>
  <c r="AJ13" i="103"/>
  <c r="AJ18" i="103"/>
  <c r="AL14" i="103"/>
  <c r="AL13" i="103"/>
  <c r="AL18" i="103"/>
  <c r="AO14" i="103"/>
  <c r="AK13" i="103"/>
  <c r="BO14" i="103"/>
  <c r="M13" i="103"/>
  <c r="AI14" i="103"/>
  <c r="AU14" i="103"/>
  <c r="AN14" i="103"/>
  <c r="AN13" i="103"/>
  <c r="AN18" i="103"/>
  <c r="L14" i="103"/>
  <c r="AR14" i="103"/>
  <c r="AR13" i="103"/>
  <c r="AR18" i="103"/>
  <c r="AS14" i="103"/>
  <c r="AQ13" i="103"/>
  <c r="AP14" i="103"/>
  <c r="AP13" i="103"/>
  <c r="AP18" i="103"/>
  <c r="AM14" i="103"/>
  <c r="BO13" i="103"/>
  <c r="AK18" i="103"/>
  <c r="BR13" i="103"/>
  <c r="AQ18" i="103"/>
  <c r="N14" i="103"/>
  <c r="L13" i="103"/>
  <c r="O14" i="103"/>
  <c r="AM13" i="103"/>
  <c r="BP14" i="103"/>
  <c r="BN14" i="103"/>
  <c r="AI13" i="103"/>
  <c r="M18" i="103"/>
  <c r="BS14" i="103"/>
  <c r="AS13" i="103"/>
  <c r="BQ14" i="103"/>
  <c r="AO13" i="103"/>
  <c r="AW14" i="103"/>
  <c r="AV14" i="103"/>
  <c r="BR14" i="103"/>
  <c r="AU13" i="103"/>
  <c r="BP13" i="103"/>
  <c r="AM18" i="103"/>
  <c r="BA14" i="103"/>
  <c r="AV13" i="103"/>
  <c r="BT13" i="103"/>
  <c r="BW13" i="103"/>
  <c r="BS13" i="103"/>
  <c r="AS18" i="103"/>
  <c r="BO18" i="103"/>
  <c r="BQ13" i="103"/>
  <c r="AO18" i="103"/>
  <c r="N13" i="103"/>
  <c r="L18" i="103"/>
  <c r="O18" i="103"/>
  <c r="AU18" i="103"/>
  <c r="AW13" i="103"/>
  <c r="BR18" i="103"/>
  <c r="BN13" i="103"/>
  <c r="AI18" i="103"/>
  <c r="AX14" i="103"/>
  <c r="AX13" i="103"/>
  <c r="AX18" i="103"/>
  <c r="BT14" i="103"/>
  <c r="BW14" i="103"/>
  <c r="O13" i="103"/>
  <c r="BA13" i="103"/>
  <c r="AV18" i="103"/>
  <c r="BS18" i="103"/>
  <c r="BQ18" i="103"/>
  <c r="BU13" i="103"/>
  <c r="BX13" i="103"/>
  <c r="BZ13" i="103"/>
  <c r="AW18" i="103"/>
  <c r="BU14" i="103"/>
  <c r="BX14" i="103"/>
  <c r="BN18" i="103"/>
  <c r="BZ14" i="103"/>
  <c r="N18" i="103"/>
  <c r="BP18" i="103"/>
  <c r="BZ18" i="103"/>
  <c r="BU18" i="103"/>
  <c r="BX18" i="103"/>
  <c r="BA18" i="103"/>
  <c r="BT18" i="103"/>
  <c r="BW18" i="103"/>
  <c r="AX28" i="103"/>
  <c r="BU28" i="103"/>
  <c r="BX28" i="103"/>
  <c r="BZ28" i="103"/>
  <c r="AV22" i="103"/>
  <c r="J22" i="103"/>
  <c r="J21" i="103"/>
  <c r="AQ22" i="103"/>
  <c r="AM22" i="103"/>
  <c r="L22" i="103"/>
  <c r="K22" i="103"/>
  <c r="K21" i="103"/>
  <c r="AM21" i="103"/>
  <c r="AQ21" i="103"/>
  <c r="I22" i="103"/>
  <c r="I21" i="103"/>
  <c r="AJ22" i="103"/>
  <c r="AJ21" i="103"/>
  <c r="AV21" i="103"/>
  <c r="BA22" i="103"/>
  <c r="AU22" i="103"/>
  <c r="BA21" i="103"/>
  <c r="AI22" i="103"/>
  <c r="BT22" i="103"/>
  <c r="AU21" i="103"/>
  <c r="AK22" i="103"/>
  <c r="AS22" i="103"/>
  <c r="AN22" i="103"/>
  <c r="AP22" i="103"/>
  <c r="AP21" i="103"/>
  <c r="AR22" i="103"/>
  <c r="L21" i="103"/>
  <c r="N22" i="103"/>
  <c r="AW22" i="103"/>
  <c r="AS21" i="103"/>
  <c r="AX22" i="103"/>
  <c r="AX21" i="103"/>
  <c r="AI21" i="103"/>
  <c r="BN22" i="103"/>
  <c r="BT21" i="103"/>
  <c r="AW21" i="103"/>
  <c r="AK21" i="103"/>
  <c r="AO22" i="103"/>
  <c r="AY22" i="103"/>
  <c r="AR21" i="103"/>
  <c r="BR22" i="103"/>
  <c r="AN21" i="103"/>
  <c r="BP22" i="103"/>
  <c r="M22" i="103"/>
  <c r="N21" i="103"/>
  <c r="BU22" i="103"/>
  <c r="BZ22" i="103"/>
  <c r="BP21" i="103"/>
  <c r="AT22" i="103"/>
  <c r="BR21" i="103"/>
  <c r="BN21" i="103"/>
  <c r="O22" i="103"/>
  <c r="M21" i="103"/>
  <c r="AY21" i="103"/>
  <c r="BV22" i="103"/>
  <c r="BB22" i="103"/>
  <c r="BU21" i="103"/>
  <c r="AL22" i="103"/>
  <c r="AO21" i="103"/>
  <c r="BQ22" i="103"/>
  <c r="BZ21" i="103"/>
  <c r="BV21" i="103"/>
  <c r="BB21" i="103"/>
  <c r="M40" i="103"/>
  <c r="O21" i="103"/>
  <c r="BQ21" i="103"/>
  <c r="BW22" i="103"/>
  <c r="BX22" i="103"/>
  <c r="AL21" i="103"/>
  <c r="BO22" i="103"/>
  <c r="AT21" i="103"/>
  <c r="BS22" i="103"/>
  <c r="BX21" i="103"/>
  <c r="BW21" i="103"/>
  <c r="BS21" i="103"/>
  <c r="BO21" i="103"/>
  <c r="M42" i="103"/>
  <c r="AW33" i="103"/>
  <c r="AW27" i="103"/>
  <c r="AV33" i="103"/>
  <c r="AX33" i="103"/>
  <c r="AX27" i="103"/>
  <c r="AU33" i="103"/>
  <c r="BU33" i="103"/>
  <c r="BX33" i="103"/>
  <c r="BU27" i="103"/>
  <c r="BX27" i="103"/>
  <c r="BZ27" i="103"/>
  <c r="BT33" i="103"/>
  <c r="BW33" i="103"/>
  <c r="AU27" i="103"/>
  <c r="BA33" i="103"/>
  <c r="AV27" i="103"/>
  <c r="BZ33" i="103"/>
  <c r="BA27" i="103"/>
  <c r="BT27" i="103"/>
  <c r="BW27" i="103"/>
  <c r="AZ37" i="103"/>
  <c r="AZ35" i="103"/>
  <c r="AZ40" i="103"/>
  <c r="AZ42" i="103"/>
  <c r="AY37" i="103"/>
  <c r="AY35" i="103"/>
  <c r="BV37" i="103"/>
  <c r="BB37" i="103"/>
  <c r="BV35" i="103"/>
  <c r="AY40" i="103"/>
  <c r="BB35" i="103"/>
  <c r="AY42" i="103"/>
  <c r="BV40" i="103"/>
  <c r="BB40" i="103"/>
  <c r="BV42" i="103"/>
  <c r="BB42" i="103"/>
  <c r="AX37" i="103"/>
  <c r="AX35" i="103"/>
  <c r="AX40" i="103"/>
  <c r="AX42" i="103"/>
  <c r="AV37" i="103"/>
  <c r="AL37" i="103"/>
  <c r="AL35" i="103"/>
  <c r="AL40" i="103"/>
  <c r="AL42" i="103"/>
  <c r="AK37" i="103"/>
  <c r="AU37" i="103"/>
  <c r="AW37" i="103"/>
  <c r="AI37" i="103"/>
  <c r="AN37" i="103"/>
  <c r="AN35" i="103"/>
  <c r="AN40" i="103"/>
  <c r="AN42" i="103"/>
  <c r="AQ37" i="103"/>
  <c r="AM37" i="103"/>
  <c r="AO37" i="103"/>
  <c r="AR37" i="103"/>
  <c r="AR35" i="103"/>
  <c r="AR40" i="103"/>
  <c r="AR42" i="103"/>
  <c r="AS37" i="103"/>
  <c r="AP37" i="103"/>
  <c r="AP35" i="103"/>
  <c r="AP40" i="103"/>
  <c r="AP42" i="103"/>
  <c r="AT37" i="103"/>
  <c r="AT35" i="103"/>
  <c r="AT40" i="103"/>
  <c r="AT42" i="103"/>
  <c r="AJ37" i="103"/>
  <c r="AJ35" i="103"/>
  <c r="AJ40" i="103"/>
  <c r="AJ42" i="103"/>
  <c r="AS35" i="103"/>
  <c r="BS37" i="103"/>
  <c r="BO37" i="103"/>
  <c r="AK35" i="103"/>
  <c r="J37" i="103"/>
  <c r="J35" i="103"/>
  <c r="J40" i="103"/>
  <c r="J42" i="103"/>
  <c r="I37" i="103"/>
  <c r="I35" i="103"/>
  <c r="I40" i="103"/>
  <c r="I42" i="103"/>
  <c r="BN37" i="103"/>
  <c r="AI35" i="103"/>
  <c r="BQ37" i="103"/>
  <c r="AO35" i="103"/>
  <c r="BA37" i="103"/>
  <c r="AV35" i="103"/>
  <c r="L37" i="103"/>
  <c r="BP37" i="103"/>
  <c r="AM35" i="103"/>
  <c r="AW35" i="103"/>
  <c r="BZ37" i="103"/>
  <c r="BU37" i="103"/>
  <c r="BX37" i="103"/>
  <c r="K37" i="103"/>
  <c r="K35" i="103"/>
  <c r="K40" i="103"/>
  <c r="K42" i="103"/>
  <c r="BR37" i="103"/>
  <c r="AQ35" i="103"/>
  <c r="AU35" i="103"/>
  <c r="BT37" i="103"/>
  <c r="BW37" i="103"/>
  <c r="BT35" i="103"/>
  <c r="BW35" i="103"/>
  <c r="AU40" i="103"/>
  <c r="BA35" i="103"/>
  <c r="AV40" i="103"/>
  <c r="O37" i="103"/>
  <c r="L35" i="103"/>
  <c r="N37" i="103"/>
  <c r="BZ35" i="103"/>
  <c r="BU35" i="103"/>
  <c r="BX35" i="103"/>
  <c r="AW40" i="103"/>
  <c r="BO35" i="103"/>
  <c r="AK40" i="103"/>
  <c r="BP35" i="103"/>
  <c r="AM40" i="103"/>
  <c r="BQ35" i="103"/>
  <c r="AO40" i="103"/>
  <c r="BN35" i="103"/>
  <c r="AI40" i="103"/>
  <c r="BR35" i="103"/>
  <c r="AQ40" i="103"/>
  <c r="BS35" i="103"/>
  <c r="AS40" i="103"/>
  <c r="AO42" i="103"/>
  <c r="BQ42" i="103"/>
  <c r="BQ40" i="103"/>
  <c r="AM42" i="103"/>
  <c r="BP42" i="103"/>
  <c r="BP40" i="103"/>
  <c r="AQ42" i="103"/>
  <c r="BR42" i="103"/>
  <c r="BR40" i="103"/>
  <c r="N35" i="103"/>
  <c r="O35" i="103"/>
  <c r="L40" i="103"/>
  <c r="AV42" i="103"/>
  <c r="BA42" i="103"/>
  <c r="BA40" i="103"/>
  <c r="AS42" i="103"/>
  <c r="BS42" i="103"/>
  <c r="BS40" i="103"/>
  <c r="AI42" i="103"/>
  <c r="BN40" i="103"/>
  <c r="BN42" i="103"/>
  <c r="AK42" i="103"/>
  <c r="BO40" i="103"/>
  <c r="BO42" i="103"/>
  <c r="BT40" i="103"/>
  <c r="BW40" i="103"/>
  <c r="AU42" i="103"/>
  <c r="BZ40" i="103"/>
  <c r="BU40" i="103"/>
  <c r="BX40" i="103"/>
  <c r="AW42" i="103"/>
  <c r="L42" i="103"/>
  <c r="N40" i="103"/>
  <c r="O40" i="103"/>
  <c r="BU42" i="103"/>
  <c r="BX42" i="103"/>
  <c r="BZ42" i="103"/>
  <c r="BT42" i="103"/>
  <c r="BW42" i="103"/>
  <c r="I44" i="103"/>
  <c r="N42" i="103"/>
  <c r="O42" i="103"/>
  <c r="J44" i="103"/>
  <c r="K44" i="103"/>
  <c r="L44" i="103"/>
  <c r="N44" i="103"/>
  <c r="M44" i="103"/>
  <c r="O44" i="103"/>
  <c r="BO4" i="114" l="1"/>
  <c r="BS4" i="114"/>
  <c r="BS13" i="114"/>
  <c r="BN21" i="114"/>
  <c r="BL30" i="114"/>
  <c r="BO32" i="114"/>
  <c r="BK32" i="114"/>
  <c r="G4" i="114"/>
  <c r="BR42" i="114"/>
  <c r="BP4" i="114"/>
  <c r="BT4" i="114"/>
  <c r="BO5" i="114"/>
  <c r="BS5" i="114"/>
  <c r="BN6" i="114"/>
  <c r="BR6" i="114"/>
  <c r="BM7" i="114"/>
  <c r="BQ7" i="114"/>
  <c r="BL8" i="114"/>
  <c r="BP8" i="114"/>
  <c r="BT8" i="114"/>
  <c r="BO9" i="114"/>
  <c r="BN10" i="114"/>
  <c r="BS32" i="114"/>
  <c r="BT29" i="114"/>
  <c r="BT18" i="114"/>
  <c r="BO21" i="114"/>
  <c r="BS21" i="114"/>
  <c r="BP31" i="114"/>
  <c r="BP36" i="114"/>
  <c r="BT36" i="114"/>
  <c r="BO37" i="114"/>
  <c r="BN39" i="114"/>
  <c r="BQ40" i="114"/>
  <c r="BQ13" i="114"/>
  <c r="BP14" i="114"/>
  <c r="BT14" i="114"/>
  <c r="BN16" i="114"/>
  <c r="BT21" i="114"/>
  <c r="BO22" i="114"/>
  <c r="BS22" i="114"/>
  <c r="BN23" i="114"/>
  <c r="BS28" i="114"/>
  <c r="BN29" i="114"/>
  <c r="BT37" i="114"/>
  <c r="BO39" i="114"/>
  <c r="BS39" i="114"/>
  <c r="BL6" i="114"/>
  <c r="BK6" i="114" s="1"/>
  <c r="BT6" i="114"/>
  <c r="BO7" i="114"/>
  <c r="BN8" i="114"/>
  <c r="BR8" i="114"/>
  <c r="BL10" i="114"/>
  <c r="BK10" i="114" s="1"/>
  <c r="BP10" i="114"/>
  <c r="BT15" i="114"/>
  <c r="BO16" i="114"/>
  <c r="BS16" i="114"/>
  <c r="BT32" i="114"/>
  <c r="BL22" i="114"/>
  <c r="BT22" i="114"/>
  <c r="BK8" i="114"/>
  <c r="BM10" i="114"/>
  <c r="BO31" i="114"/>
  <c r="BL5" i="114"/>
  <c r="BP5" i="114"/>
  <c r="BS6" i="114"/>
  <c r="BQ8" i="114"/>
  <c r="BM23" i="114"/>
  <c r="BQ30" i="114"/>
  <c r="BQ31" i="114"/>
  <c r="BP21" i="114"/>
  <c r="BT27" i="114"/>
  <c r="BT34" i="114"/>
  <c r="BR13" i="114"/>
  <c r="BP37" i="114"/>
  <c r="BL28" i="114"/>
  <c r="E4" i="114"/>
  <c r="BL23" i="114"/>
  <c r="BL21" i="114" s="1"/>
  <c r="BP13" i="114"/>
  <c r="BT13" i="114"/>
  <c r="BO14" i="114"/>
  <c r="BS14" i="114"/>
  <c r="BQ16" i="114"/>
  <c r="BM25" i="114"/>
  <c r="C4" i="114"/>
  <c r="BM4" i="114"/>
  <c r="BS9" i="114"/>
  <c r="BO13" i="114"/>
  <c r="BP16" i="114"/>
  <c r="BO28" i="114"/>
  <c r="BP11" i="114"/>
  <c r="BS44" i="114"/>
  <c r="BN15" i="114"/>
  <c r="BK22" i="114"/>
  <c r="BM27" i="114"/>
  <c r="BQ27" i="114"/>
  <c r="BO29" i="114"/>
  <c r="BS29" i="114"/>
  <c r="BN30" i="114"/>
  <c r="BK34" i="114"/>
  <c r="BK9" i="114"/>
  <c r="BK40" i="114"/>
  <c r="BM22" i="114"/>
  <c r="BN25" i="114"/>
  <c r="BM28" i="114"/>
  <c r="BN32" i="114"/>
  <c r="BL36" i="114"/>
  <c r="BQ9" i="114"/>
  <c r="BS10" i="114"/>
  <c r="BR22" i="114"/>
  <c r="BP29" i="114"/>
  <c r="BM34" i="114"/>
  <c r="BK39" i="114"/>
  <c r="BT7" i="114"/>
  <c r="BS8" i="114"/>
  <c r="BN9" i="114"/>
  <c r="BT10" i="114"/>
  <c r="BS11" i="114"/>
  <c r="BM14" i="114"/>
  <c r="BP15" i="114"/>
  <c r="BQ23" i="114"/>
  <c r="BQ25" i="114"/>
  <c r="BO27" i="114"/>
  <c r="BS27" i="114"/>
  <c r="BM29" i="114"/>
  <c r="BL31" i="114"/>
  <c r="BK31" i="114" s="1"/>
  <c r="BS31" i="114"/>
  <c r="BN34" i="114"/>
  <c r="BR37" i="114"/>
  <c r="BM39" i="114"/>
  <c r="BP40" i="114"/>
  <c r="BK5" i="114"/>
  <c r="BR4" i="114"/>
  <c r="BO10" i="114"/>
  <c r="BO11" i="114" s="1"/>
  <c r="BO18" i="114" s="1"/>
  <c r="BO44" i="114" s="1"/>
  <c r="BS15" i="114"/>
  <c r="BO23" i="114"/>
  <c r="BP34" i="114"/>
  <c r="BM36" i="114"/>
  <c r="BR39" i="114"/>
  <c r="BM40" i="114"/>
  <c r="BM5" i="114"/>
  <c r="BQ5" i="114"/>
  <c r="BQ14" i="114"/>
  <c r="BL15" i="114"/>
  <c r="BK15" i="114" s="1"/>
  <c r="BQ22" i="114"/>
  <c r="BQ29" i="114"/>
  <c r="BP30" i="114"/>
  <c r="BP42" i="114"/>
  <c r="BT42" i="114"/>
  <c r="BT44" i="114" s="1"/>
  <c r="BP6" i="114"/>
  <c r="BN22" i="114"/>
  <c r="BR25" i="114"/>
  <c r="BN40" i="114"/>
  <c r="BR40" i="114"/>
  <c r="H4" i="114"/>
  <c r="D4" i="114"/>
  <c r="F4" i="114"/>
  <c r="BK14" i="114"/>
  <c r="BK30" i="114"/>
  <c r="BK37" i="114"/>
  <c r="BS7" i="114"/>
  <c r="BR27" i="114"/>
  <c r="BT39" i="114"/>
  <c r="BQ11" i="114"/>
  <c r="BQ18" i="114" s="1"/>
  <c r="BQ44" i="114" s="1"/>
  <c r="BR44" i="114"/>
  <c r="BN13" i="114"/>
  <c r="BN4" i="114"/>
  <c r="BN11" i="114" s="1"/>
  <c r="BM9" i="114"/>
  <c r="BR10" i="114"/>
  <c r="BT11" i="114"/>
  <c r="BM16" i="114"/>
  <c r="BR23" i="114"/>
  <c r="BL25" i="114"/>
  <c r="BK25" i="114" s="1"/>
  <c r="BN28" i="114"/>
  <c r="BR28" i="114"/>
  <c r="BS37" i="114"/>
  <c r="BK28" i="114"/>
  <c r="BL27" i="114"/>
  <c r="BK7" i="114"/>
  <c r="BK23" i="114" l="1"/>
  <c r="BK21" i="114" s="1"/>
  <c r="BL4" i="114"/>
  <c r="BL11" i="114" s="1"/>
  <c r="BM11" i="114"/>
  <c r="BM18" i="114" s="1"/>
  <c r="BM44" i="114" s="1"/>
  <c r="BK13" i="114"/>
  <c r="BL13" i="114"/>
  <c r="BK4" i="114"/>
  <c r="BK11" i="114" s="1"/>
  <c r="BK18" i="114" s="1"/>
  <c r="BP18" i="114"/>
  <c r="BP44" i="114" s="1"/>
  <c r="BL42" i="114"/>
  <c r="BK36" i="114"/>
  <c r="BK42" i="114" s="1"/>
  <c r="BK27" i="114"/>
  <c r="BN18" i="114"/>
  <c r="BN44" i="114" s="1"/>
  <c r="BL18" i="114" l="1"/>
  <c r="BL44" i="114"/>
  <c r="BK44" i="114"/>
  <c r="AP22" i="114" l="1"/>
  <c r="AP21" i="114" s="1"/>
  <c r="AX22" i="114"/>
  <c r="AX21" i="114" s="1"/>
  <c r="AO22" i="114"/>
  <c r="AK22" i="114"/>
  <c r="BC22" i="114"/>
  <c r="BH22" i="114" s="1"/>
  <c r="AM22" i="114"/>
  <c r="AU22" i="114"/>
  <c r="AR22" i="114"/>
  <c r="AR21" i="114" s="1"/>
  <c r="AS22" i="114"/>
  <c r="AZ22" i="114"/>
  <c r="AZ21" i="114" s="1"/>
  <c r="AQ22" i="114"/>
  <c r="BF22" i="114"/>
  <c r="BI22" i="114" s="1"/>
  <c r="BD22" i="114"/>
  <c r="BD21" i="114" s="1"/>
  <c r="BB22" i="114"/>
  <c r="BB21" i="114" s="1"/>
  <c r="AW22" i="114"/>
  <c r="AT22" i="114"/>
  <c r="AT21" i="114" s="1"/>
  <c r="AY22" i="114"/>
  <c r="BE22" i="114"/>
  <c r="AL22" i="114"/>
  <c r="AL21" i="114" s="1"/>
  <c r="BA22" i="114"/>
  <c r="AV22" i="114"/>
  <c r="AV21" i="114" s="1"/>
  <c r="AN22" i="114"/>
  <c r="AN21" i="114" s="1"/>
  <c r="BA21" i="114" l="1"/>
  <c r="CC21" i="114" s="1"/>
  <c r="CC22" i="114"/>
  <c r="AW21" i="114"/>
  <c r="CA21" i="114" s="1"/>
  <c r="CA22" i="114"/>
  <c r="AU21" i="114"/>
  <c r="BZ21" i="114" s="1"/>
  <c r="BZ22" i="114"/>
  <c r="BU22" i="114"/>
  <c r="AK21" i="114"/>
  <c r="BU21" i="114" s="1"/>
  <c r="BF21" i="114"/>
  <c r="BI21" i="114" s="1"/>
  <c r="AY21" i="114"/>
  <c r="CB21" i="114" s="1"/>
  <c r="CB22" i="114"/>
  <c r="AQ21" i="114"/>
  <c r="BX21" i="114" s="1"/>
  <c r="BX22" i="114"/>
  <c r="BC21" i="114"/>
  <c r="BH21" i="114" s="1"/>
  <c r="CI22" i="114"/>
  <c r="CD22" i="114"/>
  <c r="AS21" i="114"/>
  <c r="BY21" i="114" s="1"/>
  <c r="BY22" i="114"/>
  <c r="BE21" i="114"/>
  <c r="CE22" i="114"/>
  <c r="AO21" i="114"/>
  <c r="BW21" i="114" s="1"/>
  <c r="BW22" i="114"/>
  <c r="AM21" i="114"/>
  <c r="BV21" i="114" s="1"/>
  <c r="BV22" i="114"/>
  <c r="CE21" i="114" l="1"/>
  <c r="CF21" i="114" s="1"/>
  <c r="CF22" i="114"/>
  <c r="CG22" i="114"/>
  <c r="CI21" i="114"/>
  <c r="CD21" i="114"/>
  <c r="CG21" i="114" l="1"/>
  <c r="AT38" i="114" l="1"/>
  <c r="BF38" i="114"/>
  <c r="AV38" i="114"/>
  <c r="AS38" i="114"/>
  <c r="AO38" i="114"/>
  <c r="AR38" i="114"/>
  <c r="AQ38" i="114"/>
  <c r="AL38" i="114"/>
  <c r="BC38" i="114"/>
  <c r="BD38" i="114"/>
  <c r="AZ38" i="114"/>
  <c r="BE38" i="114"/>
  <c r="BB38" i="114"/>
  <c r="BA38" i="114"/>
  <c r="AP38" i="114"/>
  <c r="AX38" i="114"/>
  <c r="AN38" i="114"/>
  <c r="AK38" i="114"/>
  <c r="AU38" i="114"/>
  <c r="AW38" i="114"/>
  <c r="AY38" i="114"/>
  <c r="AM38" i="114"/>
  <c r="BZ38" i="114" l="1"/>
  <c r="BY38" i="114"/>
  <c r="BV38" i="114"/>
  <c r="CB38" i="114"/>
  <c r="CC38" i="114"/>
  <c r="BX38" i="114"/>
  <c r="CD38" i="114"/>
  <c r="BW38" i="114"/>
  <c r="CA38" i="114"/>
  <c r="BU38" i="114"/>
  <c r="CE38" i="114"/>
  <c r="AK5" i="114" l="1"/>
  <c r="AO7" i="114"/>
  <c r="AU8" i="114"/>
  <c r="BC8" i="114"/>
  <c r="BH8" i="114" s="1"/>
  <c r="AK9" i="114"/>
  <c r="AS9" i="114"/>
  <c r="BA9" i="114"/>
  <c r="AQ10" i="114"/>
  <c r="AY10" i="114"/>
  <c r="AL5" i="114"/>
  <c r="AT5" i="114"/>
  <c r="BB5" i="114"/>
  <c r="AR6" i="114"/>
  <c r="AZ6" i="114"/>
  <c r="AP7" i="114"/>
  <c r="AX7" i="114"/>
  <c r="BF7" i="114"/>
  <c r="BI7" i="114" s="1"/>
  <c r="AN8" i="114"/>
  <c r="AV8" i="114"/>
  <c r="BD8" i="114"/>
  <c r="AL9" i="114"/>
  <c r="AT9" i="114"/>
  <c r="BB9" i="114"/>
  <c r="AR10" i="114"/>
  <c r="AZ10" i="114"/>
  <c r="AQ6" i="114"/>
  <c r="AM5" i="114"/>
  <c r="AU5" i="114"/>
  <c r="BC5" i="114"/>
  <c r="BH5" i="114" s="1"/>
  <c r="AK6" i="114"/>
  <c r="AS6" i="114"/>
  <c r="BA6" i="114"/>
  <c r="AQ7" i="114"/>
  <c r="AY7" i="114"/>
  <c r="AO8" i="114"/>
  <c r="AW8" i="114"/>
  <c r="AM9" i="114"/>
  <c r="AU9" i="114"/>
  <c r="BC9" i="114"/>
  <c r="BH9" i="114" s="1"/>
  <c r="AK10" i="114"/>
  <c r="AS10" i="114"/>
  <c r="BA10" i="114"/>
  <c r="AS5" i="114"/>
  <c r="AY6" i="114"/>
  <c r="AW7" i="114"/>
  <c r="AN5" i="114"/>
  <c r="AV5" i="114"/>
  <c r="BD5" i="114"/>
  <c r="AL6" i="114"/>
  <c r="AT6" i="114"/>
  <c r="BB6" i="114"/>
  <c r="AR7" i="114"/>
  <c r="AZ7" i="114"/>
  <c r="AP8" i="114"/>
  <c r="AX8" i="114"/>
  <c r="BF8" i="114"/>
  <c r="BI8" i="114" s="1"/>
  <c r="AN9" i="114"/>
  <c r="AV9" i="114"/>
  <c r="BD9" i="114"/>
  <c r="AL10" i="114"/>
  <c r="AT10" i="114"/>
  <c r="BB10" i="114"/>
  <c r="AM8" i="114"/>
  <c r="AO5" i="114"/>
  <c r="AW5" i="114"/>
  <c r="BE5" i="114"/>
  <c r="AM6" i="114"/>
  <c r="AU6" i="114"/>
  <c r="BC6" i="114"/>
  <c r="BH6" i="114" s="1"/>
  <c r="AK7" i="114"/>
  <c r="AS7" i="114"/>
  <c r="BA7" i="114"/>
  <c r="AQ8" i="114"/>
  <c r="AY8" i="114"/>
  <c r="AO9" i="114"/>
  <c r="AW9" i="114"/>
  <c r="BE9" i="114"/>
  <c r="AM10" i="114"/>
  <c r="AU10" i="114"/>
  <c r="BC10" i="114"/>
  <c r="BH10" i="114" s="1"/>
  <c r="BA5" i="114"/>
  <c r="BE7" i="114"/>
  <c r="AP5" i="114"/>
  <c r="AX5" i="114"/>
  <c r="BF5" i="114"/>
  <c r="BI5" i="114" s="1"/>
  <c r="AN6" i="114"/>
  <c r="AV6" i="114"/>
  <c r="BD6" i="114"/>
  <c r="AL7" i="114"/>
  <c r="AT7" i="114"/>
  <c r="BB7" i="114"/>
  <c r="AR8" i="114"/>
  <c r="AZ8" i="114"/>
  <c r="AP9" i="114"/>
  <c r="AX9" i="114"/>
  <c r="BF9" i="114"/>
  <c r="BI9" i="114" s="1"/>
  <c r="AN10" i="114"/>
  <c r="AV10" i="114"/>
  <c r="BD10" i="114"/>
  <c r="AQ9" i="114"/>
  <c r="AY9" i="114"/>
  <c r="AO10" i="114"/>
  <c r="AW10" i="114"/>
  <c r="AQ5" i="114"/>
  <c r="AY5" i="114"/>
  <c r="AO6" i="114"/>
  <c r="AW6" i="114"/>
  <c r="BE6" i="114"/>
  <c r="AM7" i="114"/>
  <c r="AU7" i="114"/>
  <c r="BC7" i="114"/>
  <c r="BH7" i="114" s="1"/>
  <c r="AK8" i="114"/>
  <c r="AS8" i="114"/>
  <c r="BA8" i="114"/>
  <c r="AR5" i="114"/>
  <c r="AZ5" i="114"/>
  <c r="AP6" i="114"/>
  <c r="AX6" i="114"/>
  <c r="BF6" i="114"/>
  <c r="BI6" i="114" s="1"/>
  <c r="AN7" i="114"/>
  <c r="AV7" i="114"/>
  <c r="BD7" i="114"/>
  <c r="AL8" i="114"/>
  <c r="AT8" i="114"/>
  <c r="BB8" i="114"/>
  <c r="AR9" i="114"/>
  <c r="AZ9" i="114"/>
  <c r="AP10" i="114"/>
  <c r="AX10" i="114"/>
  <c r="CD8" i="114" l="1"/>
  <c r="BU10" i="114"/>
  <c r="CC8" i="114"/>
  <c r="CC6" i="114"/>
  <c r="CE7" i="114"/>
  <c r="BW10" i="114"/>
  <c r="BY9" i="114"/>
  <c r="BU7" i="114"/>
  <c r="CB6" i="114"/>
  <c r="BW8" i="114"/>
  <c r="BV9" i="114"/>
  <c r="CA6" i="114"/>
  <c r="BY7" i="114"/>
  <c r="CA7" i="114"/>
  <c r="CC9" i="114"/>
  <c r="AP4" i="114"/>
  <c r="AP11" i="114" s="1"/>
  <c r="BY8" i="114"/>
  <c r="AN4" i="114"/>
  <c r="AN11" i="114" s="1"/>
  <c r="BZ7" i="114"/>
  <c r="BF10" i="114"/>
  <c r="BI10" i="114" s="1"/>
  <c r="BC4" i="114"/>
  <c r="BH4" i="114" s="1"/>
  <c r="CI5" i="114"/>
  <c r="CD5" i="114"/>
  <c r="AM4" i="114"/>
  <c r="BV5" i="114"/>
  <c r="BB4" i="114"/>
  <c r="BB11" i="114" s="1"/>
  <c r="BW7" i="114"/>
  <c r="BV7" i="114"/>
  <c r="BW6" i="114"/>
  <c r="BV10" i="114"/>
  <c r="BW9" i="114"/>
  <c r="CA8" i="114"/>
  <c r="CB10" i="114"/>
  <c r="BF15" i="114"/>
  <c r="BI15" i="114" s="1"/>
  <c r="BX9" i="114"/>
  <c r="AX4" i="114"/>
  <c r="AX11" i="114" s="1"/>
  <c r="BV8" i="114"/>
  <c r="BD4" i="114"/>
  <c r="BD11" i="114" s="1"/>
  <c r="BZ9" i="114"/>
  <c r="BX7" i="114"/>
  <c r="CA9" i="114"/>
  <c r="BF28" i="114"/>
  <c r="BI28" i="114" s="1"/>
  <c r="CD7" i="114"/>
  <c r="CI7" i="114"/>
  <c r="CD10" i="114"/>
  <c r="CE9" i="114"/>
  <c r="CC7" i="114"/>
  <c r="CI6" i="114"/>
  <c r="CD6" i="114"/>
  <c r="BV6" i="114"/>
  <c r="CC10" i="114"/>
  <c r="AT4" i="114"/>
  <c r="AT11" i="114" s="1"/>
  <c r="BF37" i="114"/>
  <c r="BI37" i="114" s="1"/>
  <c r="AR4" i="114"/>
  <c r="AR11" i="114" s="1"/>
  <c r="AQ4" i="114"/>
  <c r="BX5" i="114"/>
  <c r="BF29" i="114"/>
  <c r="BI29" i="114" s="1"/>
  <c r="AW4" i="114"/>
  <c r="CA5" i="114"/>
  <c r="BU6" i="114"/>
  <c r="AU4" i="114"/>
  <c r="BX10" i="114"/>
  <c r="BF4" i="114"/>
  <c r="BI4" i="114" s="1"/>
  <c r="BF16" i="114"/>
  <c r="BI16" i="114" s="1"/>
  <c r="CE6" i="114"/>
  <c r="CF6" i="114" s="1"/>
  <c r="BE10" i="114"/>
  <c r="CB9" i="114"/>
  <c r="CB8" i="114"/>
  <c r="CE5" i="114"/>
  <c r="BZ5" i="114"/>
  <c r="AV4" i="114"/>
  <c r="AV11" i="114" s="1"/>
  <c r="AS4" i="114"/>
  <c r="BY5" i="114"/>
  <c r="CI9" i="114"/>
  <c r="CD9" i="114"/>
  <c r="BX6" i="114"/>
  <c r="AL4" i="114"/>
  <c r="AL11" i="114" s="1"/>
  <c r="BU9" i="114"/>
  <c r="BZ8" i="114"/>
  <c r="AK4" i="114"/>
  <c r="BU5" i="114"/>
  <c r="BZ10" i="114"/>
  <c r="BW5" i="114"/>
  <c r="AO4" i="114"/>
  <c r="BE8" i="114"/>
  <c r="CE8" i="114" s="1"/>
  <c r="BF30" i="114"/>
  <c r="BI30" i="114" s="1"/>
  <c r="BF14" i="114"/>
  <c r="BI14" i="114" s="1"/>
  <c r="AZ4" i="114"/>
  <c r="AZ11" i="114" s="1"/>
  <c r="BU8" i="114"/>
  <c r="CB5" i="114"/>
  <c r="AY4" i="114"/>
  <c r="CA10" i="114"/>
  <c r="CC5" i="114"/>
  <c r="BA4" i="114"/>
  <c r="BX8" i="114"/>
  <c r="BZ6" i="114"/>
  <c r="BY10" i="114"/>
  <c r="CB7" i="114"/>
  <c r="BY6" i="114"/>
  <c r="CF7" i="114" l="1"/>
  <c r="CG7" i="114"/>
  <c r="CG6" i="114"/>
  <c r="CE10" i="114"/>
  <c r="CF10" i="114" s="1"/>
  <c r="AK11" i="114"/>
  <c r="BU4" i="114"/>
  <c r="CI8" i="114"/>
  <c r="AY11" i="114"/>
  <c r="CB4" i="114"/>
  <c r="BF11" i="114"/>
  <c r="BI11" i="114" s="1"/>
  <c r="CG9" i="114"/>
  <c r="CF9" i="114"/>
  <c r="BF33" i="114"/>
  <c r="BI33" i="114" s="1"/>
  <c r="AO11" i="114"/>
  <c r="BW4" i="114"/>
  <c r="BF32" i="114"/>
  <c r="BI32" i="114" s="1"/>
  <c r="AQ11" i="114"/>
  <c r="BX4" i="114"/>
  <c r="BF13" i="114"/>
  <c r="BI13" i="114" s="1"/>
  <c r="CI10" i="114"/>
  <c r="BY4" i="114"/>
  <c r="AS11" i="114"/>
  <c r="BA11" i="114"/>
  <c r="CC4" i="114"/>
  <c r="BE4" i="114"/>
  <c r="CI4" i="114" s="1"/>
  <c r="AM11" i="114"/>
  <c r="BV4" i="114"/>
  <c r="CG5" i="114"/>
  <c r="CF5" i="114"/>
  <c r="BF34" i="114"/>
  <c r="BI34" i="114" s="1"/>
  <c r="CG8" i="114"/>
  <c r="CF8" i="114"/>
  <c r="BF31" i="114"/>
  <c r="BI31" i="114" s="1"/>
  <c r="AU11" i="114"/>
  <c r="BZ4" i="114"/>
  <c r="AW11" i="114"/>
  <c r="CA4" i="114"/>
  <c r="BF25" i="114"/>
  <c r="BI25" i="114" s="1"/>
  <c r="BC11" i="114"/>
  <c r="BH11" i="114" s="1"/>
  <c r="CD4" i="114"/>
  <c r="CG10" i="114" l="1"/>
  <c r="BF27" i="114"/>
  <c r="BI27" i="114" s="1"/>
  <c r="BZ11" i="114"/>
  <c r="BY11" i="114"/>
  <c r="CB11" i="114"/>
  <c r="CA11" i="114"/>
  <c r="CC11" i="114"/>
  <c r="BV11" i="114"/>
  <c r="BE11" i="114"/>
  <c r="CI11" i="114" s="1"/>
  <c r="CE4" i="114"/>
  <c r="CF4" i="114" s="1"/>
  <c r="BX11" i="114"/>
  <c r="BF18" i="114"/>
  <c r="BI18" i="114" s="1"/>
  <c r="CD11" i="114"/>
  <c r="BW11" i="114"/>
  <c r="BU11" i="114"/>
  <c r="CE11" i="114" l="1"/>
  <c r="CG11" i="114" s="1"/>
  <c r="CF11" i="114" l="1"/>
  <c r="AN30" i="114" l="1"/>
  <c r="BE25" i="114" l="1"/>
  <c r="CE25" i="114" l="1"/>
  <c r="BE16" i="114" l="1"/>
  <c r="BD37" i="114"/>
  <c r="BD29" i="114"/>
  <c r="BE15" i="114"/>
  <c r="BD25" i="114"/>
  <c r="BD30" i="114"/>
  <c r="BD28" i="114"/>
  <c r="BD15" i="114"/>
  <c r="BD14" i="114"/>
  <c r="BE30" i="114"/>
  <c r="BD16" i="114"/>
  <c r="AW33" i="114" l="1"/>
  <c r="BE32" i="114"/>
  <c r="AP33" i="114"/>
  <c r="AX33" i="114"/>
  <c r="CE30" i="114"/>
  <c r="BE29" i="114"/>
  <c r="AT33" i="114"/>
  <c r="BE34" i="114"/>
  <c r="BD32" i="114"/>
  <c r="AZ33" i="114"/>
  <c r="BD13" i="114"/>
  <c r="BD18" i="114" s="1"/>
  <c r="BD33" i="114"/>
  <c r="AO33" i="114"/>
  <c r="AV33" i="114"/>
  <c r="BD31" i="114"/>
  <c r="BA33" i="114"/>
  <c r="AY33" i="114"/>
  <c r="BE37" i="114"/>
  <c r="CE15" i="114"/>
  <c r="AL33" i="114"/>
  <c r="BB33" i="114"/>
  <c r="CE16" i="114"/>
  <c r="BC33" i="114"/>
  <c r="BH33" i="114" s="1"/>
  <c r="BE33" i="114"/>
  <c r="BE31" i="114"/>
  <c r="AN33" i="114"/>
  <c r="AK33" i="114"/>
  <c r="BD34" i="114"/>
  <c r="AS33" i="114"/>
  <c r="AM33" i="114"/>
  <c r="AQ33" i="114"/>
  <c r="BE28" i="114"/>
  <c r="AR33" i="114"/>
  <c r="AU33" i="114"/>
  <c r="BW33" i="114" l="1"/>
  <c r="BV33" i="114"/>
  <c r="BY33" i="114"/>
  <c r="BZ33" i="114"/>
  <c r="CB33" i="114"/>
  <c r="BX33" i="114"/>
  <c r="CE34" i="114"/>
  <c r="BD27" i="114"/>
  <c r="BE27" i="114"/>
  <c r="CE31" i="114"/>
  <c r="CD33" i="114"/>
  <c r="CI33" i="114"/>
  <c r="CE32" i="114"/>
  <c r="CE28" i="114"/>
  <c r="CE29" i="114"/>
  <c r="CE37" i="114"/>
  <c r="CC33" i="114"/>
  <c r="BU33" i="114"/>
  <c r="CE33" i="114"/>
  <c r="CA33" i="114"/>
  <c r="CF33" i="114" l="1"/>
  <c r="CG33" i="114"/>
  <c r="CE27" i="114"/>
  <c r="BC25" i="114" l="1"/>
  <c r="BH25" i="114" s="1"/>
  <c r="BC16" i="114"/>
  <c r="BH16" i="114" s="1"/>
  <c r="BC29" i="114"/>
  <c r="BH29" i="114" s="1"/>
  <c r="BC30" i="114"/>
  <c r="BH30" i="114" s="1"/>
  <c r="BC28" i="114"/>
  <c r="BH28" i="114" s="1"/>
  <c r="BC37" i="114"/>
  <c r="BH37" i="114" s="1"/>
  <c r="CI28" i="114" l="1"/>
  <c r="CD28" i="114"/>
  <c r="CG28" i="114" s="1"/>
  <c r="CD29" i="114"/>
  <c r="CG29" i="114" s="1"/>
  <c r="CI29" i="114"/>
  <c r="BC31" i="114"/>
  <c r="BH31" i="114" s="1"/>
  <c r="CD37" i="114"/>
  <c r="CG37" i="114" s="1"/>
  <c r="CI37" i="114"/>
  <c r="CD16" i="114"/>
  <c r="CG16" i="114" s="1"/>
  <c r="CI16" i="114"/>
  <c r="CI25" i="114"/>
  <c r="CD25" i="114"/>
  <c r="CG25" i="114" s="1"/>
  <c r="BC34" i="114"/>
  <c r="BH34" i="114" s="1"/>
  <c r="CD30" i="114"/>
  <c r="CG30" i="114" s="1"/>
  <c r="CI30" i="114"/>
  <c r="BC32" i="114"/>
  <c r="BH32" i="114" s="1"/>
  <c r="BC27" i="114" l="1"/>
  <c r="BH27" i="114" s="1"/>
  <c r="CD34" i="114"/>
  <c r="CG34" i="114" s="1"/>
  <c r="CI34" i="114"/>
  <c r="CI32" i="114"/>
  <c r="CD32" i="114"/>
  <c r="CG32" i="114" s="1"/>
  <c r="CI31" i="114"/>
  <c r="CD31" i="114"/>
  <c r="CG31" i="114" s="1"/>
  <c r="CD27" i="114" l="1"/>
  <c r="CG27" i="114" s="1"/>
  <c r="CI27" i="114"/>
  <c r="BB28" i="114" l="1"/>
  <c r="BB29" i="114"/>
  <c r="BB25" i="114"/>
  <c r="BB37" i="114"/>
  <c r="BB30" i="114"/>
  <c r="AL31" i="114" l="1"/>
  <c r="AR31" i="114"/>
  <c r="BB32" i="114"/>
  <c r="AU31" i="114"/>
  <c r="BA31" i="114"/>
  <c r="AM31" i="114"/>
  <c r="AO31" i="114"/>
  <c r="AS31" i="114"/>
  <c r="AP31" i="114"/>
  <c r="AV31" i="114"/>
  <c r="AY31" i="114"/>
  <c r="AN31" i="114"/>
  <c r="BB16" i="114"/>
  <c r="AK31" i="114"/>
  <c r="BU31" i="114" s="1"/>
  <c r="BB34" i="114"/>
  <c r="AX31" i="114"/>
  <c r="AW31" i="114"/>
  <c r="BB31" i="114"/>
  <c r="AT31" i="114"/>
  <c r="AZ31" i="114"/>
  <c r="AQ31" i="114"/>
  <c r="CB31" i="114" l="1"/>
  <c r="BZ31" i="114"/>
  <c r="BB27" i="114"/>
  <c r="CA31" i="114"/>
  <c r="BW31" i="114"/>
  <c r="BX31" i="114"/>
  <c r="BV31" i="114"/>
  <c r="BY31" i="114"/>
  <c r="CC31" i="114"/>
  <c r="CF31" i="114" s="1"/>
  <c r="BA30" i="114" l="1"/>
  <c r="CC30" i="114" s="1"/>
  <c r="CF30" i="114" s="1"/>
  <c r="BA37" i="114" l="1"/>
  <c r="BA34" i="114"/>
  <c r="CC34" i="114" s="1"/>
  <c r="CF34" i="114" s="1"/>
  <c r="BA32" i="114"/>
  <c r="CC32" i="114" s="1"/>
  <c r="CF32" i="114" s="1"/>
  <c r="BA28" i="114"/>
  <c r="BA29" i="114"/>
  <c r="CC29" i="114" s="1"/>
  <c r="CF29" i="114" s="1"/>
  <c r="BA25" i="114"/>
  <c r="BA16" i="114"/>
  <c r="CC16" i="114" s="1"/>
  <c r="CF16" i="114" s="1"/>
  <c r="CC28" i="114" l="1"/>
  <c r="CF28" i="114" s="1"/>
  <c r="BA27" i="114"/>
  <c r="CC27" i="114" s="1"/>
  <c r="CF27" i="114" s="1"/>
  <c r="CC25" i="114"/>
  <c r="CF25" i="114" s="1"/>
  <c r="CC37" i="114"/>
  <c r="CF37" i="114" s="1"/>
  <c r="AZ25" i="114" l="1"/>
  <c r="AZ29" i="114"/>
  <c r="AZ16" i="114"/>
  <c r="AZ37" i="114"/>
  <c r="AZ30" i="114"/>
  <c r="AZ32" i="114" l="1"/>
  <c r="AV29" i="114" l="1"/>
  <c r="AK16" i="114"/>
  <c r="AL25" i="114"/>
  <c r="AY25" i="114"/>
  <c r="AW28" i="114"/>
  <c r="AT25" i="114"/>
  <c r="AU16" i="114"/>
  <c r="AQ29" i="114"/>
  <c r="AK29" i="114"/>
  <c r="AV25" i="114"/>
  <c r="AO28" i="114"/>
  <c r="AX16" i="114"/>
  <c r="AS29" i="114"/>
  <c r="AV37" i="114"/>
  <c r="AR37" i="114"/>
  <c r="AU37" i="114"/>
  <c r="AK30" i="114"/>
  <c r="AU25" i="114"/>
  <c r="AN25" i="114"/>
  <c r="AX25" i="114"/>
  <c r="AK25" i="114"/>
  <c r="AX28" i="114"/>
  <c r="AY29" i="114"/>
  <c r="CB29" i="114" s="1"/>
  <c r="AW25" i="114"/>
  <c r="AO16" i="114"/>
  <c r="AR29" i="114"/>
  <c r="AS25" i="114"/>
  <c r="AU28" i="114"/>
  <c r="AT16" i="114"/>
  <c r="AR25" i="114"/>
  <c r="AP25" i="114"/>
  <c r="AQ16" i="114"/>
  <c r="AW37" i="114"/>
  <c r="AN37" i="114"/>
  <c r="AM37" i="114"/>
  <c r="AV30" i="114"/>
  <c r="AT30" i="114"/>
  <c r="AL30" i="114"/>
  <c r="AW30" i="114"/>
  <c r="AW29" i="114"/>
  <c r="AV16" i="114"/>
  <c r="AP28" i="114"/>
  <c r="AV28" i="114"/>
  <c r="AS16" i="114"/>
  <c r="AR16" i="114"/>
  <c r="AQ37" i="114"/>
  <c r="AO37" i="114"/>
  <c r="AT37" i="114"/>
  <c r="AM30" i="114"/>
  <c r="BV30" i="114" s="1"/>
  <c r="AO30" i="114"/>
  <c r="AM16" i="114"/>
  <c r="AM29" i="114"/>
  <c r="AO29" i="114"/>
  <c r="AP29" i="114"/>
  <c r="AM28" i="114"/>
  <c r="AN16" i="114"/>
  <c r="AY16" i="114"/>
  <c r="CB16" i="114" s="1"/>
  <c r="AN28" i="114"/>
  <c r="AT28" i="114"/>
  <c r="AY30" i="114"/>
  <c r="CB30" i="114" s="1"/>
  <c r="AX30" i="114"/>
  <c r="AR28" i="114"/>
  <c r="AL16" i="114"/>
  <c r="AY28" i="114"/>
  <c r="AK28" i="114"/>
  <c r="AN29" i="114"/>
  <c r="AO25" i="114"/>
  <c r="AL37" i="114"/>
  <c r="AS37" i="114"/>
  <c r="AR30" i="114"/>
  <c r="AX29" i="114"/>
  <c r="AP16" i="114"/>
  <c r="AW16" i="114"/>
  <c r="AU29" i="114"/>
  <c r="BZ29" i="114" s="1"/>
  <c r="AS28" i="114"/>
  <c r="AM25" i="114"/>
  <c r="AQ28" i="114"/>
  <c r="AT29" i="114"/>
  <c r="AX37" i="114"/>
  <c r="AL29" i="114"/>
  <c r="AK37" i="114"/>
  <c r="AP37" i="114"/>
  <c r="AS30" i="114"/>
  <c r="AP30" i="114"/>
  <c r="AQ25" i="114"/>
  <c r="AY37" i="114"/>
  <c r="AQ30" i="114"/>
  <c r="AU30" i="114"/>
  <c r="CA16" i="114" l="1"/>
  <c r="BX30" i="114"/>
  <c r="CA29" i="114"/>
  <c r="BX29" i="114"/>
  <c r="BU16" i="114"/>
  <c r="BZ30" i="114"/>
  <c r="BY30" i="114"/>
  <c r="BY16" i="114"/>
  <c r="BU29" i="114"/>
  <c r="BV25" i="114"/>
  <c r="BU37" i="114"/>
  <c r="AR32" i="114"/>
  <c r="AM32" i="114"/>
  <c r="AX32" i="114"/>
  <c r="CA37" i="114"/>
  <c r="BX16" i="114"/>
  <c r="BW16" i="114"/>
  <c r="BU30" i="114"/>
  <c r="AL28" i="114"/>
  <c r="BU28" i="114" s="1"/>
  <c r="BY28" i="114"/>
  <c r="BW29" i="114"/>
  <c r="BX37" i="114"/>
  <c r="CA30" i="114"/>
  <c r="BV37" i="114"/>
  <c r="BY25" i="114"/>
  <c r="AL34" i="114"/>
  <c r="BZ37" i="114"/>
  <c r="CA28" i="114"/>
  <c r="BU25" i="114"/>
  <c r="BX25" i="114"/>
  <c r="AY32" i="114"/>
  <c r="CB32" i="114" s="1"/>
  <c r="BV29" i="114"/>
  <c r="BV16" i="114"/>
  <c r="BW30" i="114"/>
  <c r="AV32" i="114"/>
  <c r="AK32" i="114"/>
  <c r="AO32" i="114"/>
  <c r="AS34" i="114"/>
  <c r="AV34" i="114"/>
  <c r="BW37" i="114"/>
  <c r="AK34" i="114"/>
  <c r="CB25" i="114"/>
  <c r="CB37" i="114"/>
  <c r="BV28" i="114"/>
  <c r="AS32" i="114"/>
  <c r="AT32" i="114"/>
  <c r="BY29" i="114"/>
  <c r="AM34" i="114"/>
  <c r="AT34" i="114"/>
  <c r="AQ32" i="114"/>
  <c r="AN32" i="114"/>
  <c r="AU34" i="114"/>
  <c r="BW25" i="114"/>
  <c r="AL32" i="114"/>
  <c r="BZ25" i="114"/>
  <c r="BZ16" i="114"/>
  <c r="BX28" i="114"/>
  <c r="BY37" i="114"/>
  <c r="AU32" i="114"/>
  <c r="AW32" i="114"/>
  <c r="BZ28" i="114"/>
  <c r="CA25" i="114"/>
  <c r="AP32" i="114"/>
  <c r="BW28" i="114"/>
  <c r="BZ34" i="114" l="1"/>
  <c r="BU34" i="114"/>
  <c r="AM27" i="114"/>
  <c r="AV27" i="114"/>
  <c r="BZ32" i="114"/>
  <c r="CA32" i="114"/>
  <c r="BY32" i="114"/>
  <c r="AT27" i="114"/>
  <c r="BX32" i="114"/>
  <c r="BY34" i="114"/>
  <c r="BU32" i="114"/>
  <c r="AL27" i="114"/>
  <c r="AK27" i="114"/>
  <c r="AU27" i="114"/>
  <c r="BW32" i="114"/>
  <c r="AS27" i="114"/>
  <c r="BV32" i="114"/>
  <c r="BZ27" i="114" l="1"/>
  <c r="BU27" i="114"/>
  <c r="BY27" i="114"/>
  <c r="AZ28" i="114" l="1"/>
  <c r="CB28" i="114" l="1"/>
  <c r="AW34" i="114" l="1"/>
  <c r="AX34" i="114"/>
  <c r="AX27" i="114" s="1"/>
  <c r="AY34" i="114"/>
  <c r="AZ34" i="114" l="1"/>
  <c r="AZ27" i="114" s="1"/>
  <c r="CA34" i="114"/>
  <c r="AW27" i="114"/>
  <c r="AY27" i="114"/>
  <c r="CB34" i="114" l="1"/>
  <c r="CB27" i="114"/>
  <c r="CA27" i="114"/>
  <c r="AM14" i="114" l="1"/>
  <c r="AK14" i="114"/>
  <c r="AL14" i="114"/>
  <c r="BU14" i="114" l="1"/>
  <c r="AP14" i="114" l="1"/>
  <c r="AO14" i="114"/>
  <c r="AQ14" i="114"/>
  <c r="AU14" i="114" l="1"/>
  <c r="BW14" i="114"/>
  <c r="AT14" i="114"/>
  <c r="AS14" i="114"/>
  <c r="AW14" i="114" l="1"/>
  <c r="AX14" i="114"/>
  <c r="AY14" i="114"/>
  <c r="BY14" i="114"/>
  <c r="CA14" i="114" l="1"/>
  <c r="BA14" i="114"/>
  <c r="BB14" i="114" l="1"/>
  <c r="CC14" i="114" l="1"/>
  <c r="BC15" i="114" l="1"/>
  <c r="BH15" i="114" s="1"/>
  <c r="CD15" i="114" l="1"/>
  <c r="CG15" i="114" s="1"/>
  <c r="CI15" i="114"/>
  <c r="BB15" i="114" l="1"/>
  <c r="BB13" i="114" l="1"/>
  <c r="AX15" i="114"/>
  <c r="AX13" i="114" s="1"/>
  <c r="AX18" i="114" s="1"/>
  <c r="AW15" i="114" l="1"/>
  <c r="AZ15" i="114"/>
  <c r="AR15" i="114"/>
  <c r="AQ15" i="114"/>
  <c r="AM15" i="114"/>
  <c r="AV15" i="114"/>
  <c r="AN15" i="114"/>
  <c r="AO15" i="114"/>
  <c r="AT15" i="114"/>
  <c r="AT13" i="114" s="1"/>
  <c r="AT18" i="114" s="1"/>
  <c r="BB18" i="114"/>
  <c r="AK15" i="114"/>
  <c r="AP15" i="114"/>
  <c r="AP13" i="114" s="1"/>
  <c r="AP18" i="114" s="1"/>
  <c r="AS15" i="114"/>
  <c r="AU15" i="114"/>
  <c r="BA15" i="114" l="1"/>
  <c r="BW15" i="114"/>
  <c r="AO13" i="114"/>
  <c r="BZ15" i="114"/>
  <c r="AU13" i="114"/>
  <c r="BX15" i="114"/>
  <c r="AQ13" i="114"/>
  <c r="AY15" i="114"/>
  <c r="AL15" i="114"/>
  <c r="AL13" i="114" s="1"/>
  <c r="AL18" i="114" s="1"/>
  <c r="BY15" i="114"/>
  <c r="AS13" i="114"/>
  <c r="AK13" i="114"/>
  <c r="BV15" i="114"/>
  <c r="AM13" i="114"/>
  <c r="CA15" i="114"/>
  <c r="AW13" i="114"/>
  <c r="CA13" i="114" l="1"/>
  <c r="AW18" i="114"/>
  <c r="BY13" i="114"/>
  <c r="AS18" i="114"/>
  <c r="AQ18" i="114"/>
  <c r="AM18" i="114"/>
  <c r="CB15" i="114"/>
  <c r="AY13" i="114"/>
  <c r="BW13" i="114"/>
  <c r="AO18" i="114"/>
  <c r="AU18" i="114"/>
  <c r="BU13" i="114"/>
  <c r="AK18" i="114"/>
  <c r="BU15" i="114"/>
  <c r="CC15" i="114"/>
  <c r="CF15" i="114" s="1"/>
  <c r="BA13" i="114"/>
  <c r="BU18" i="114" l="1"/>
  <c r="BW18" i="114"/>
  <c r="BY18" i="114"/>
  <c r="CC13" i="114"/>
  <c r="BA18" i="114"/>
  <c r="CA18" i="114"/>
  <c r="AY18" i="114"/>
  <c r="CC18" i="114" l="1"/>
  <c r="AP34" i="114" l="1"/>
  <c r="AP27" i="114" s="1"/>
  <c r="AN34" i="114"/>
  <c r="BV34" i="114" l="1"/>
  <c r="AN27" i="114"/>
  <c r="AR34" i="114"/>
  <c r="AR27" i="114" s="1"/>
  <c r="AO34" i="114" l="1"/>
  <c r="BV27" i="114"/>
  <c r="AQ34" i="114"/>
  <c r="BW34" i="114" l="1"/>
  <c r="AO27" i="114"/>
  <c r="BX34" i="114"/>
  <c r="AQ27" i="114"/>
  <c r="BX27" i="114" l="1"/>
  <c r="BW27" i="114"/>
  <c r="AN14" i="114" l="1"/>
  <c r="AN13" i="114" l="1"/>
  <c r="BV14" i="114"/>
  <c r="AN18" i="114" l="1"/>
  <c r="BV13" i="114"/>
  <c r="BV18" i="114" l="1"/>
  <c r="AV14" i="114" l="1"/>
  <c r="AR14" i="114"/>
  <c r="AR13" i="114" l="1"/>
  <c r="BX14" i="114"/>
  <c r="AV13" i="114"/>
  <c r="BZ14" i="114"/>
  <c r="AZ14" i="114"/>
  <c r="BC14" i="114"/>
  <c r="BH14" i="114" s="1"/>
  <c r="AZ13" i="114" l="1"/>
  <c r="CB14" i="114"/>
  <c r="AR18" i="114"/>
  <c r="BX13" i="114"/>
  <c r="BC13" i="114"/>
  <c r="BH13" i="114" s="1"/>
  <c r="CD14" i="114"/>
  <c r="AV18" i="114"/>
  <c r="BZ13" i="114"/>
  <c r="BZ18" i="114" l="1"/>
  <c r="CD13" i="114"/>
  <c r="BC18" i="114"/>
  <c r="BH18" i="114" s="1"/>
  <c r="BX18" i="114"/>
  <c r="AZ18" i="114"/>
  <c r="CB13" i="114"/>
  <c r="CD18" i="114" l="1"/>
  <c r="CB18" i="114"/>
  <c r="BE14" i="114"/>
  <c r="BE13" i="114" l="1"/>
  <c r="CE14" i="114"/>
  <c r="CI14" i="114"/>
  <c r="CF14" i="114" l="1"/>
  <c r="CG14" i="114"/>
  <c r="CE13" i="114"/>
  <c r="BE18" i="114"/>
  <c r="CI13" i="114"/>
  <c r="CF13" i="114" l="1"/>
  <c r="CG13" i="114"/>
  <c r="CE18" i="114"/>
  <c r="CI18" i="114"/>
  <c r="CF18" i="114" l="1"/>
  <c r="CG18" i="114"/>
  <c r="L6" i="114" l="1"/>
  <c r="J5" i="114"/>
  <c r="J6" i="114"/>
  <c r="J7" i="114"/>
  <c r="J8" i="114"/>
  <c r="J9" i="114"/>
  <c r="J10" i="114"/>
  <c r="L9" i="114"/>
  <c r="K5" i="114"/>
  <c r="K6" i="114"/>
  <c r="K7" i="114"/>
  <c r="K8" i="114"/>
  <c r="K9" i="114"/>
  <c r="K10" i="114"/>
  <c r="M8" i="114"/>
  <c r="M9" i="114"/>
  <c r="M10" i="114"/>
  <c r="L10" i="114"/>
  <c r="M6" i="114"/>
  <c r="N5" i="114"/>
  <c r="N6" i="114"/>
  <c r="N7" i="114"/>
  <c r="N8" i="114"/>
  <c r="N9" i="114"/>
  <c r="P9" i="114" s="1"/>
  <c r="N10" i="114"/>
  <c r="P10" i="114" s="1"/>
  <c r="L7" i="114"/>
  <c r="M5" i="114"/>
  <c r="M7" i="114"/>
  <c r="O6" i="114"/>
  <c r="Q6" i="114" s="1"/>
  <c r="O7" i="114"/>
  <c r="Q7" i="114" s="1"/>
  <c r="O9" i="114"/>
  <c r="O10" i="114"/>
  <c r="Q10" i="114" s="1"/>
  <c r="L8" i="114"/>
  <c r="O8" i="114"/>
  <c r="L5" i="114"/>
  <c r="I5" i="114"/>
  <c r="I6" i="114"/>
  <c r="I7" i="114"/>
  <c r="I8" i="114"/>
  <c r="I9" i="114"/>
  <c r="I10" i="114"/>
  <c r="P8" i="114" l="1"/>
  <c r="P5" i="114"/>
  <c r="Q5" i="114"/>
  <c r="Q9" i="114"/>
  <c r="Q8" i="114"/>
  <c r="P7" i="114"/>
  <c r="P6" i="114"/>
  <c r="L4" i="114"/>
  <c r="L11" i="114" s="1"/>
  <c r="N4" i="114"/>
  <c r="J4" i="114"/>
  <c r="J11" i="114" s="1"/>
  <c r="O4" i="114"/>
  <c r="Q4" i="114" s="1"/>
  <c r="K4" i="114"/>
  <c r="K11" i="114" s="1"/>
  <c r="I4" i="114"/>
  <c r="I11" i="114" s="1"/>
  <c r="M4" i="114"/>
  <c r="N11" i="114" l="1"/>
  <c r="P4" i="114"/>
  <c r="M11" i="114"/>
  <c r="O11" i="114"/>
  <c r="Q11" i="114" s="1"/>
  <c r="P11" i="114" l="1"/>
  <c r="N22" i="114"/>
  <c r="N30" i="114"/>
  <c r="O16" i="114"/>
  <c r="N28" i="114"/>
  <c r="O30" i="114"/>
  <c r="Q30" i="114" s="1"/>
  <c r="BG40" i="114"/>
  <c r="N21" i="114" l="1"/>
  <c r="O15" i="114"/>
  <c r="Q15" i="114" s="1"/>
  <c r="N16" i="114"/>
  <c r="O29" i="114"/>
  <c r="O28" i="114"/>
  <c r="Q28" i="114" s="1"/>
  <c r="N31" i="114"/>
  <c r="N15" i="114"/>
  <c r="O22" i="114"/>
  <c r="Q22" i="114" s="1"/>
  <c r="N38" i="114"/>
  <c r="N29" i="114"/>
  <c r="O31" i="114"/>
  <c r="Q31" i="114" s="1"/>
  <c r="O38" i="114"/>
  <c r="O37" i="114"/>
  <c r="Q37" i="114" s="1"/>
  <c r="N14" i="114"/>
  <c r="N25" i="114"/>
  <c r="O25" i="114"/>
  <c r="Q25" i="114" s="1"/>
  <c r="O14" i="114"/>
  <c r="Q14" i="114" s="1"/>
  <c r="N37" i="114"/>
  <c r="Q29" i="114" l="1"/>
  <c r="Q16" i="114"/>
  <c r="N13" i="114"/>
  <c r="O21" i="114"/>
  <c r="Q21" i="114" s="1"/>
  <c r="O33" i="114"/>
  <c r="N32" i="114"/>
  <c r="N34" i="114"/>
  <c r="N33" i="114"/>
  <c r="O32" i="114"/>
  <c r="O13" i="114"/>
  <c r="Q13" i="114" s="1"/>
  <c r="O34" i="114"/>
  <c r="Q32" i="114" l="1"/>
  <c r="N18" i="114"/>
  <c r="Q34" i="114"/>
  <c r="Q33" i="114"/>
  <c r="O27" i="114"/>
  <c r="N27" i="114"/>
  <c r="O18" i="114"/>
  <c r="Q18" i="114" s="1"/>
  <c r="Q27" i="114" l="1"/>
  <c r="BF40" i="114" l="1"/>
  <c r="BI40" i="114" s="1"/>
  <c r="K38" i="114" l="1"/>
  <c r="L38" i="114"/>
  <c r="J38" i="114"/>
  <c r="M38" i="114"/>
  <c r="I38" i="114"/>
  <c r="BE40" i="114" l="1"/>
  <c r="CE40" i="114" s="1"/>
  <c r="BD40" i="114"/>
  <c r="I33" i="114" l="1"/>
  <c r="K33" i="114"/>
  <c r="L33" i="114"/>
  <c r="J33" i="114"/>
  <c r="M33" i="114"/>
  <c r="P33" i="114" s="1"/>
  <c r="M37" i="114" l="1"/>
  <c r="P37" i="114" s="1"/>
  <c r="J37" i="114"/>
  <c r="I37" i="114"/>
  <c r="L37" i="114" l="1"/>
  <c r="K37" i="114"/>
  <c r="BC40" i="114" l="1"/>
  <c r="BH40" i="114" s="1"/>
  <c r="M28" i="114" l="1"/>
  <c r="P28" i="114" s="1"/>
  <c r="M16" i="114"/>
  <c r="P16" i="114" s="1"/>
  <c r="M30" i="114"/>
  <c r="P30" i="114" s="1"/>
  <c r="CD40" i="114"/>
  <c r="CG40" i="114" s="1"/>
  <c r="CI40" i="114"/>
  <c r="O40" i="114"/>
  <c r="M25" i="114" l="1"/>
  <c r="P25" i="114" s="1"/>
  <c r="M29" i="114"/>
  <c r="P29" i="114" s="1"/>
  <c r="M31" i="114"/>
  <c r="P31" i="114" s="1"/>
  <c r="M34" i="114" l="1"/>
  <c r="P34" i="114" s="1"/>
  <c r="M32" i="114"/>
  <c r="P32" i="114" s="1"/>
  <c r="M27" i="114" l="1"/>
  <c r="P27" i="114" s="1"/>
  <c r="AY40" i="114" l="1"/>
  <c r="BB40" i="114"/>
  <c r="BA40" i="114"/>
  <c r="AZ40" i="114"/>
  <c r="CC40" i="114" l="1"/>
  <c r="CF40" i="114" s="1"/>
  <c r="N40" i="114"/>
  <c r="M40" i="114"/>
  <c r="CB40" i="114"/>
  <c r="P40" i="114" l="1"/>
  <c r="Q40" i="114"/>
  <c r="I31" i="114"/>
  <c r="J31" i="114"/>
  <c r="K31" i="114"/>
  <c r="L31" i="114" l="1"/>
  <c r="L34" i="114" l="1"/>
  <c r="AS40" i="114" l="1"/>
  <c r="AU40" i="114"/>
  <c r="AM40" i="114"/>
  <c r="AQ40" i="114"/>
  <c r="AK40" i="114"/>
  <c r="AT40" i="114"/>
  <c r="AV40" i="114"/>
  <c r="AL40" i="114"/>
  <c r="AP40" i="114"/>
  <c r="AR40" i="114"/>
  <c r="AN40" i="114"/>
  <c r="AO40" i="114"/>
  <c r="BX40" i="114" l="1"/>
  <c r="BW40" i="114"/>
  <c r="BU40" i="114"/>
  <c r="BZ40" i="114"/>
  <c r="BY40" i="114"/>
  <c r="BV40" i="114"/>
  <c r="K28" i="114" l="1"/>
  <c r="I30" i="114"/>
  <c r="J30" i="114"/>
  <c r="L28" i="114"/>
  <c r="K30" i="114"/>
  <c r="I28" i="114"/>
  <c r="K16" i="114"/>
  <c r="J28" i="114"/>
  <c r="J16" i="114" l="1"/>
  <c r="K29" i="114"/>
  <c r="L29" i="114"/>
  <c r="I25" i="114"/>
  <c r="I29" i="114"/>
  <c r="K25" i="114"/>
  <c r="I16" i="114"/>
  <c r="L16" i="114"/>
  <c r="L30" i="114"/>
  <c r="L25" i="114"/>
  <c r="J29" i="114"/>
  <c r="J25" i="114"/>
  <c r="AW40" i="114"/>
  <c r="AX40" i="114"/>
  <c r="CA40" i="114" l="1"/>
  <c r="L32" i="114"/>
  <c r="L27" i="114" s="1"/>
  <c r="K34" i="114"/>
  <c r="J32" i="114"/>
  <c r="K32" i="114"/>
  <c r="I34" i="114"/>
  <c r="I32" i="114"/>
  <c r="J34" i="114"/>
  <c r="I40" i="114"/>
  <c r="L40" i="114"/>
  <c r="K40" i="114"/>
  <c r="J40" i="114"/>
  <c r="N39" i="114"/>
  <c r="K27" i="114" l="1"/>
  <c r="I27" i="114"/>
  <c r="J27" i="114"/>
  <c r="N36" i="114"/>
  <c r="N42" i="114" l="1"/>
  <c r="N44" i="114" l="1"/>
  <c r="M15" i="114" l="1"/>
  <c r="P15" i="114" s="1"/>
  <c r="J15" i="114"/>
  <c r="L15" i="114"/>
  <c r="K15" i="114"/>
  <c r="I15" i="114" l="1"/>
  <c r="L14" i="114" l="1"/>
  <c r="L13" i="114" s="1"/>
  <c r="L18" i="114" s="1"/>
  <c r="K14" i="114" l="1"/>
  <c r="K13" i="114" s="1"/>
  <c r="K18" i="114" s="1"/>
  <c r="J14" i="114"/>
  <c r="J13" i="114" s="1"/>
  <c r="J18" i="114" s="1"/>
  <c r="M14" i="114"/>
  <c r="P14" i="114" s="1"/>
  <c r="M13" i="114" l="1"/>
  <c r="P13" i="114" s="1"/>
  <c r="I14" i="114"/>
  <c r="I13" i="114" s="1"/>
  <c r="I18" i="114" s="1"/>
  <c r="M18" i="114" l="1"/>
  <c r="P18" i="114" s="1"/>
  <c r="K22" i="114" l="1"/>
  <c r="K21" i="114" s="1"/>
  <c r="M22" i="114" l="1"/>
  <c r="P22" i="114" s="1"/>
  <c r="J22" i="114" l="1"/>
  <c r="J21" i="114" s="1"/>
  <c r="L22" i="114"/>
  <c r="L21" i="114" s="1"/>
  <c r="M21" i="114"/>
  <c r="P21" i="114" s="1"/>
  <c r="I22" i="114" l="1"/>
  <c r="I21" i="114" s="1"/>
  <c r="O39" i="114" l="1"/>
  <c r="Q39" i="114" s="1"/>
  <c r="O36" i="114" l="1"/>
  <c r="Q36" i="114" s="1"/>
  <c r="O42" i="114" l="1"/>
  <c r="Q42" i="114" s="1"/>
  <c r="O44" i="114" l="1"/>
  <c r="Q44" i="114" s="1"/>
  <c r="AR39" i="114" l="1"/>
  <c r="AR36" i="114" s="1"/>
  <c r="AR42" i="114" s="1"/>
  <c r="AR44" i="114" s="1"/>
  <c r="AP39" i="114"/>
  <c r="AP36" i="114" s="1"/>
  <c r="AP42" i="114" s="1"/>
  <c r="AP44" i="114" s="1"/>
  <c r="AQ39" i="114"/>
  <c r="AV39" i="114" l="1"/>
  <c r="AV36" i="114" s="1"/>
  <c r="AV42" i="114" s="1"/>
  <c r="AV44" i="114" s="1"/>
  <c r="AK39" i="114"/>
  <c r="AU39" i="114"/>
  <c r="AL39" i="114"/>
  <c r="AL36" i="114" s="1"/>
  <c r="AL42" i="114" s="1"/>
  <c r="AL44" i="114" s="1"/>
  <c r="AS39" i="114"/>
  <c r="BX39" i="114"/>
  <c r="AQ36" i="114"/>
  <c r="AO39" i="114"/>
  <c r="AN39" i="114"/>
  <c r="AN36" i="114" s="1"/>
  <c r="AN42" i="114" s="1"/>
  <c r="AN44" i="114" s="1"/>
  <c r="AT39" i="114"/>
  <c r="AT36" i="114" s="1"/>
  <c r="AT42" i="114" s="1"/>
  <c r="AT44" i="114" s="1"/>
  <c r="AM39" i="114"/>
  <c r="J39" i="114" l="1"/>
  <c r="I39" i="114"/>
  <c r="BV39" i="114"/>
  <c r="AM36" i="114"/>
  <c r="BZ39" i="114"/>
  <c r="AU36" i="114"/>
  <c r="K39" i="114"/>
  <c r="K36" i="114" s="1"/>
  <c r="K42" i="114" s="1"/>
  <c r="K44" i="114" s="1"/>
  <c r="BY39" i="114"/>
  <c r="AS36" i="114"/>
  <c r="BU39" i="114"/>
  <c r="AK36" i="114"/>
  <c r="AO36" i="114"/>
  <c r="BW39" i="114"/>
  <c r="BX36" i="114"/>
  <c r="AQ42" i="114"/>
  <c r="BY36" i="114" l="1"/>
  <c r="AS42" i="114"/>
  <c r="AU42" i="114"/>
  <c r="BZ36" i="114"/>
  <c r="AQ44" i="114"/>
  <c r="BX42" i="114"/>
  <c r="BX44" i="114" s="1"/>
  <c r="BV36" i="114"/>
  <c r="AM42" i="114"/>
  <c r="I36" i="114"/>
  <c r="J36" i="114"/>
  <c r="J42" i="114" s="1"/>
  <c r="J44" i="114" s="1"/>
  <c r="BW36" i="114"/>
  <c r="AO42" i="114"/>
  <c r="BU36" i="114"/>
  <c r="AK42" i="114"/>
  <c r="BU42" i="114" l="1"/>
  <c r="BU44" i="114" s="1"/>
  <c r="AK44" i="114"/>
  <c r="I42" i="114"/>
  <c r="I44" i="114" s="1"/>
  <c r="BZ42" i="114"/>
  <c r="BZ44" i="114" s="1"/>
  <c r="AU44" i="114"/>
  <c r="AO44" i="114"/>
  <c r="BW42" i="114"/>
  <c r="BW44" i="114" s="1"/>
  <c r="AM44" i="114"/>
  <c r="BV42" i="114"/>
  <c r="BV44" i="114" s="1"/>
  <c r="BY42" i="114"/>
  <c r="BY44" i="114" s="1"/>
  <c r="AS44" i="114"/>
  <c r="I46" i="114" l="1"/>
  <c r="J46" i="114" l="1"/>
  <c r="K46" i="114" l="1"/>
  <c r="AW39" i="114" l="1"/>
  <c r="AW36" i="114" l="1"/>
  <c r="AW42" i="114" l="1"/>
  <c r="AW44" i="114" l="1"/>
  <c r="AX39" i="114" l="1"/>
  <c r="AX36" i="114" l="1"/>
  <c r="CA39" i="114"/>
  <c r="AX42" i="114" l="1"/>
  <c r="CA36" i="114"/>
  <c r="AX44" i="114" l="1"/>
  <c r="CA42" i="114"/>
  <c r="CA44" i="114" s="1"/>
  <c r="AY39" i="114" l="1"/>
  <c r="AY36" i="114" l="1"/>
  <c r="AY42" i="114" l="1"/>
  <c r="AY44" i="114" l="1"/>
  <c r="AZ39" i="114" l="1"/>
  <c r="L39" i="114" l="1"/>
  <c r="L36" i="114" s="1"/>
  <c r="L42" i="114" s="1"/>
  <c r="L44" i="114" s="1"/>
  <c r="AZ36" i="114"/>
  <c r="CB39" i="114"/>
  <c r="AZ42" i="114" l="1"/>
  <c r="CB36" i="114"/>
  <c r="AZ44" i="114" l="1"/>
  <c r="CB44" i="114" s="1"/>
  <c r="CB42" i="114"/>
  <c r="L46" i="114" l="1"/>
  <c r="BA39" i="114" l="1"/>
  <c r="BA36" i="114" l="1"/>
  <c r="BA42" i="114" l="1"/>
  <c r="BA44" i="114" l="1"/>
  <c r="BB39" i="114" l="1"/>
  <c r="BB36" i="114" l="1"/>
  <c r="CC39" i="114"/>
  <c r="BB42" i="114" l="1"/>
  <c r="CC36" i="114"/>
  <c r="BB44" i="114" l="1"/>
  <c r="CC44" i="114" s="1"/>
  <c r="CC42" i="114"/>
  <c r="BC39" i="114" l="1"/>
  <c r="BC36" i="114" l="1"/>
  <c r="BC42" i="114" l="1"/>
  <c r="BC44" i="114" l="1"/>
  <c r="BD39" i="114" l="1"/>
  <c r="BD36" i="114" l="1"/>
  <c r="CD39" i="114"/>
  <c r="M39" i="114"/>
  <c r="P39" i="114" s="1"/>
  <c r="M36" i="114" l="1"/>
  <c r="P36" i="114" s="1"/>
  <c r="BD42" i="114"/>
  <c r="CD36" i="114"/>
  <c r="M42" i="114" l="1"/>
  <c r="P42" i="114" s="1"/>
  <c r="BD44" i="114"/>
  <c r="CD42" i="114"/>
  <c r="CD44" i="114" l="1"/>
  <c r="M44" i="114"/>
  <c r="P44" i="114" s="1"/>
  <c r="M46" i="114" l="1"/>
  <c r="N46" i="114" l="1"/>
  <c r="P46" i="114" s="1"/>
  <c r="O46" i="114" l="1"/>
  <c r="Q46" i="114" s="1"/>
  <c r="BE39" i="114" l="1"/>
  <c r="BE36" i="114" l="1"/>
  <c r="BE42" i="114" l="1"/>
  <c r="BE44" i="114" l="1"/>
  <c r="BF39" i="114" l="1"/>
  <c r="BF36" i="114" l="1"/>
  <c r="CE39" i="114"/>
  <c r="CI39" i="114"/>
  <c r="BF42" i="114" l="1"/>
  <c r="CI36" i="114"/>
  <c r="CE36" i="114"/>
  <c r="CF39" i="114"/>
  <c r="CG39" i="114"/>
  <c r="CF36" i="114" l="1"/>
  <c r="CG36" i="114"/>
  <c r="BF44" i="114"/>
  <c r="CE42" i="114"/>
  <c r="CI42" i="114"/>
  <c r="CE44" i="114" l="1"/>
  <c r="CI44" i="114"/>
  <c r="CF42" i="114"/>
  <c r="CG42" i="114"/>
  <c r="CF44" i="114" l="1"/>
  <c r="CG44" i="114"/>
  <c r="BG39" i="114" l="1"/>
  <c r="BI39" i="114" l="1"/>
  <c r="BH39" i="114"/>
  <c r="BG36" i="114"/>
  <c r="BI36" i="114" l="1"/>
  <c r="BH36" i="114"/>
  <c r="BG42" i="114"/>
  <c r="BI42" i="114" l="1"/>
  <c r="BH42" i="114"/>
  <c r="BG44" i="114"/>
  <c r="BI44" i="114" l="1"/>
  <c r="BH44" i="114"/>
  <c r="AM22" i="140" l="1"/>
  <c r="L22" i="140"/>
  <c r="L21" i="140" s="1"/>
  <c r="M22" i="140"/>
  <c r="M21" i="140" s="1"/>
  <c r="AL22" i="140" l="1"/>
  <c r="AL21" i="140" s="1"/>
  <c r="J22" i="140"/>
  <c r="J21" i="140" s="1"/>
  <c r="AN22" i="140"/>
  <c r="AN21" i="140" s="1"/>
  <c r="AV22" i="140"/>
  <c r="AV21" i="140" s="1"/>
  <c r="BA22" i="140"/>
  <c r="AX22" i="140"/>
  <c r="AX21" i="140" s="1"/>
  <c r="AY22" i="140"/>
  <c r="AS22" i="140"/>
  <c r="AM21" i="140"/>
  <c r="BB22" i="140"/>
  <c r="BB21" i="140" s="1"/>
  <c r="AZ22" i="140" l="1"/>
  <c r="AZ21" i="140" s="1"/>
  <c r="AU22" i="140"/>
  <c r="AU21" i="140" s="1"/>
  <c r="AP22" i="140"/>
  <c r="AP21" i="140" s="1"/>
  <c r="BX22" i="140"/>
  <c r="AW22" i="140"/>
  <c r="CC22" i="140" s="1"/>
  <c r="BC22" i="140"/>
  <c r="I22" i="140"/>
  <c r="I21" i="140" s="1"/>
  <c r="BD22" i="140"/>
  <c r="BD21" i="140" s="1"/>
  <c r="AT22" i="140"/>
  <c r="AT21" i="140" s="1"/>
  <c r="BA21" i="140"/>
  <c r="CE22" i="140"/>
  <c r="AS21" i="140"/>
  <c r="CD22" i="140"/>
  <c r="AY21" i="140"/>
  <c r="BX21" i="140"/>
  <c r="N22" i="140"/>
  <c r="AW21" i="140" l="1"/>
  <c r="AQ22" i="140"/>
  <c r="CB22" i="140"/>
  <c r="BG22" i="140"/>
  <c r="BG21" i="140" s="1"/>
  <c r="AK22" i="140"/>
  <c r="AK21" i="140" s="1"/>
  <c r="CA22" i="140"/>
  <c r="K22" i="140"/>
  <c r="K21" i="140" s="1"/>
  <c r="CF22" i="140"/>
  <c r="AO22" i="140"/>
  <c r="BY22" i="140" s="1"/>
  <c r="AR22" i="140"/>
  <c r="AR21" i="140" s="1"/>
  <c r="BC21" i="140"/>
  <c r="CF21" i="140" s="1"/>
  <c r="BH22" i="140"/>
  <c r="AQ21" i="140"/>
  <c r="CB21" i="140"/>
  <c r="N21" i="140"/>
  <c r="P22" i="140"/>
  <c r="CA21" i="140"/>
  <c r="CD21" i="140"/>
  <c r="CC21" i="140"/>
  <c r="CE21" i="140"/>
  <c r="BW22" i="140" l="1"/>
  <c r="BZ22" i="140"/>
  <c r="AO21" i="140"/>
  <c r="BY21" i="140" s="1"/>
  <c r="BF22" i="140"/>
  <c r="BF21" i="140" s="1"/>
  <c r="BH21" i="140"/>
  <c r="CH22" i="140"/>
  <c r="CI22" i="140" s="1"/>
  <c r="BI22" i="140"/>
  <c r="CH21" i="140"/>
  <c r="CI21" i="140" s="1"/>
  <c r="BW21" i="140"/>
  <c r="P21" i="140"/>
  <c r="BZ21" i="140"/>
  <c r="CK22" i="140" l="1"/>
  <c r="BI21" i="140"/>
  <c r="BK21" i="140" s="1"/>
  <c r="BK22" i="140"/>
  <c r="CK21" i="140"/>
  <c r="O22" i="140" l="1"/>
  <c r="Q22" i="140"/>
  <c r="O21" i="140"/>
  <c r="Q21" i="140" l="1"/>
  <c r="BE22" i="140" l="1"/>
  <c r="CG22" i="140" s="1"/>
  <c r="CJ22" i="140" s="1"/>
  <c r="BJ22" i="140" l="1"/>
  <c r="BE21" i="140"/>
  <c r="CG21" i="140" s="1"/>
  <c r="CJ21" i="140" s="1"/>
  <c r="BJ21" i="140" l="1"/>
  <c r="L9" i="140" l="1"/>
  <c r="AN6" i="140"/>
  <c r="BE9" i="140"/>
  <c r="AZ10" i="140"/>
  <c r="BH10" i="140"/>
  <c r="M5" i="140"/>
  <c r="M6" i="140"/>
  <c r="M7" i="140"/>
  <c r="M8" i="140"/>
  <c r="M9" i="140"/>
  <c r="M10" i="140"/>
  <c r="AL5" i="140"/>
  <c r="AT5" i="140"/>
  <c r="BB5" i="140"/>
  <c r="AO6" i="140"/>
  <c r="AW6" i="140"/>
  <c r="BE6" i="140"/>
  <c r="AR7" i="140"/>
  <c r="AZ7" i="140"/>
  <c r="BH7" i="140"/>
  <c r="AM8" i="140"/>
  <c r="AU8" i="140"/>
  <c r="BC8" i="140"/>
  <c r="AP9" i="140"/>
  <c r="AX9" i="140"/>
  <c r="BF9" i="140"/>
  <c r="AK10" i="140"/>
  <c r="AS10" i="140"/>
  <c r="BA10" i="140"/>
  <c r="BI10" i="140"/>
  <c r="L10" i="140"/>
  <c r="AQ7" i="140"/>
  <c r="BZ7" i="140" s="1"/>
  <c r="BG7" i="140"/>
  <c r="AL8" i="140"/>
  <c r="AR10" i="140"/>
  <c r="N5" i="140"/>
  <c r="N6" i="140"/>
  <c r="N7" i="140"/>
  <c r="N8" i="140"/>
  <c r="N9" i="140"/>
  <c r="P9" i="140" s="1"/>
  <c r="N10" i="140"/>
  <c r="AM5" i="140"/>
  <c r="AU5" i="140"/>
  <c r="BC5" i="140"/>
  <c r="AP6" i="140"/>
  <c r="AX6" i="140"/>
  <c r="BF6" i="140"/>
  <c r="AK7" i="140"/>
  <c r="AS7" i="140"/>
  <c r="BA7" i="140"/>
  <c r="BI7" i="140"/>
  <c r="AN8" i="140"/>
  <c r="AV8" i="140"/>
  <c r="BD8" i="140"/>
  <c r="AQ9" i="140"/>
  <c r="AY9" i="140"/>
  <c r="BG9" i="140"/>
  <c r="AL10" i="140"/>
  <c r="AT10" i="140"/>
  <c r="BB10" i="140"/>
  <c r="AK14" i="140"/>
  <c r="L6" i="140"/>
  <c r="BB8" i="140"/>
  <c r="O10" i="140"/>
  <c r="Q10" i="140" s="1"/>
  <c r="AQ6" i="140"/>
  <c r="BG6" i="140"/>
  <c r="AW8" i="140"/>
  <c r="BE8" i="140"/>
  <c r="AR9" i="140"/>
  <c r="AZ9" i="140"/>
  <c r="BH9" i="140"/>
  <c r="AM10" i="140"/>
  <c r="AU10" i="140"/>
  <c r="BC10" i="140"/>
  <c r="L5" i="140"/>
  <c r="AS5" i="140"/>
  <c r="AV6" i="140"/>
  <c r="O7" i="140"/>
  <c r="Q7" i="140" s="1"/>
  <c r="AN5" i="140"/>
  <c r="BD5" i="140"/>
  <c r="AL7" i="140"/>
  <c r="AT7" i="140"/>
  <c r="BB7" i="140"/>
  <c r="AO8" i="140"/>
  <c r="AO5" i="140"/>
  <c r="AW5" i="140"/>
  <c r="BE5" i="140"/>
  <c r="AR6" i="140"/>
  <c r="AZ6" i="140"/>
  <c r="BH6" i="140"/>
  <c r="AM7" i="140"/>
  <c r="AU7" i="140"/>
  <c r="BC7" i="140"/>
  <c r="AP8" i="140"/>
  <c r="AX8" i="140"/>
  <c r="BF8" i="140"/>
  <c r="AK9" i="140"/>
  <c r="AS9" i="140"/>
  <c r="BA9" i="140"/>
  <c r="BI9" i="140"/>
  <c r="AN10" i="140"/>
  <c r="AV10" i="140"/>
  <c r="BD10" i="140"/>
  <c r="L8" i="140"/>
  <c r="AK5" i="140"/>
  <c r="BI5" i="140"/>
  <c r="BD6" i="140"/>
  <c r="AY7" i="140"/>
  <c r="AT8" i="140"/>
  <c r="O8" i="140"/>
  <c r="AV5" i="140"/>
  <c r="AY6" i="140"/>
  <c r="I9" i="140"/>
  <c r="I10" i="140"/>
  <c r="BF5" i="140"/>
  <c r="AS6" i="140"/>
  <c r="BA6" i="140"/>
  <c r="BI6" i="140"/>
  <c r="AN7" i="140"/>
  <c r="AV7" i="140"/>
  <c r="BD7" i="140"/>
  <c r="AQ8" i="140"/>
  <c r="AY8" i="140"/>
  <c r="BG8" i="140"/>
  <c r="AL9" i="140"/>
  <c r="AT9" i="140"/>
  <c r="BB9" i="140"/>
  <c r="AO10" i="140"/>
  <c r="AW10" i="140"/>
  <c r="BE10" i="140"/>
  <c r="L7" i="140"/>
  <c r="BA5" i="140"/>
  <c r="AW9" i="140"/>
  <c r="CC9" i="140" s="1"/>
  <c r="O5" i="140"/>
  <c r="O9" i="140"/>
  <c r="I6" i="140"/>
  <c r="I8" i="140"/>
  <c r="AP5" i="140"/>
  <c r="AX5" i="140"/>
  <c r="AK6" i="140"/>
  <c r="J5" i="140"/>
  <c r="J6" i="140"/>
  <c r="J7" i="140"/>
  <c r="J8" i="140"/>
  <c r="J9" i="140"/>
  <c r="J10" i="140"/>
  <c r="AQ5" i="140"/>
  <c r="AY5" i="140"/>
  <c r="BG5" i="140"/>
  <c r="AL6" i="140"/>
  <c r="AT6" i="140"/>
  <c r="BB6" i="140"/>
  <c r="AO7" i="140"/>
  <c r="AW7" i="140"/>
  <c r="BE7" i="140"/>
  <c r="AR8" i="140"/>
  <c r="AZ8" i="140"/>
  <c r="BH8" i="140"/>
  <c r="AM9" i="140"/>
  <c r="AU9" i="140"/>
  <c r="CB9" i="140" s="1"/>
  <c r="BC9" i="140"/>
  <c r="AP10" i="140"/>
  <c r="AX10" i="140"/>
  <c r="BF10" i="140"/>
  <c r="AO9" i="140"/>
  <c r="O6" i="140"/>
  <c r="Q6" i="140" s="1"/>
  <c r="I5" i="140"/>
  <c r="I7" i="140"/>
  <c r="K5" i="140"/>
  <c r="K6" i="140"/>
  <c r="K7" i="140"/>
  <c r="K8" i="140"/>
  <c r="K9" i="140"/>
  <c r="K10" i="140"/>
  <c r="AR5" i="140"/>
  <c r="AZ5" i="140"/>
  <c r="BH5" i="140"/>
  <c r="AM6" i="140"/>
  <c r="BX6" i="140" s="1"/>
  <c r="AU6" i="140"/>
  <c r="BC6" i="140"/>
  <c r="AP7" i="140"/>
  <c r="AX7" i="140"/>
  <c r="BF7" i="140"/>
  <c r="CK7" i="140" s="1"/>
  <c r="AK8" i="140"/>
  <c r="BW8" i="140" s="1"/>
  <c r="AS8" i="140"/>
  <c r="BA8" i="140"/>
  <c r="BI8" i="140"/>
  <c r="AN9" i="140"/>
  <c r="AV9" i="140"/>
  <c r="BD9" i="140"/>
  <c r="AQ10" i="140"/>
  <c r="AY10" i="140"/>
  <c r="CD10" i="140" s="1"/>
  <c r="BG10" i="140"/>
  <c r="CH10" i="140" s="1"/>
  <c r="P7" i="140" l="1"/>
  <c r="Q9" i="140"/>
  <c r="CB6" i="140"/>
  <c r="CE8" i="140"/>
  <c r="BY9" i="140"/>
  <c r="CA8" i="140"/>
  <c r="P10" i="140"/>
  <c r="BZ8" i="140"/>
  <c r="Q8" i="140"/>
  <c r="CF7" i="140"/>
  <c r="CC8" i="140"/>
  <c r="CH6" i="140"/>
  <c r="CG7" i="140"/>
  <c r="AX4" i="140"/>
  <c r="AX11" i="140" s="1"/>
  <c r="CG9" i="140"/>
  <c r="CF6" i="140"/>
  <c r="CB7" i="140"/>
  <c r="BY8" i="140"/>
  <c r="P8" i="140"/>
  <c r="CD8" i="140"/>
  <c r="CC10" i="140"/>
  <c r="CH7" i="140"/>
  <c r="CI7" i="140" s="1"/>
  <c r="BH4" i="140"/>
  <c r="BH11" i="140" s="1"/>
  <c r="BW9" i="140"/>
  <c r="CF10" i="140"/>
  <c r="CI10" i="140" s="1"/>
  <c r="CG8" i="140"/>
  <c r="BZ10" i="140"/>
  <c r="BW6" i="140"/>
  <c r="BY10" i="140"/>
  <c r="CH9" i="140"/>
  <c r="CI9" i="140" s="1"/>
  <c r="CB5" i="140"/>
  <c r="AU4" i="140"/>
  <c r="BJ10" i="140"/>
  <c r="BK10" i="140"/>
  <c r="I4" i="140"/>
  <c r="I11" i="140" s="1"/>
  <c r="CF9" i="140"/>
  <c r="CD6" i="140"/>
  <c r="CE9" i="140"/>
  <c r="CK8" i="140"/>
  <c r="BY5" i="140"/>
  <c r="AO4" i="140"/>
  <c r="AS4" i="140"/>
  <c r="CA5" i="140"/>
  <c r="BX10" i="140"/>
  <c r="BK7" i="140"/>
  <c r="BJ7" i="140"/>
  <c r="BW7" i="140"/>
  <c r="P6" i="140"/>
  <c r="CB8" i="140"/>
  <c r="CC6" i="140"/>
  <c r="CE10" i="140"/>
  <c r="AT4" i="140"/>
  <c r="AT11" i="140" s="1"/>
  <c r="CE6" i="140"/>
  <c r="CC7" i="140"/>
  <c r="CE5" i="140"/>
  <c r="BA4" i="140"/>
  <c r="CG10" i="140"/>
  <c r="CJ10" i="140" s="1"/>
  <c r="AV4" i="140"/>
  <c r="AV11" i="140" s="1"/>
  <c r="BZ6" i="140"/>
  <c r="K4" i="140"/>
  <c r="K11" i="140" s="1"/>
  <c r="BK8" i="140"/>
  <c r="BJ8" i="140"/>
  <c r="AZ4" i="140"/>
  <c r="AZ11" i="140" s="1"/>
  <c r="CD5" i="140"/>
  <c r="AY4" i="140"/>
  <c r="J4" i="140"/>
  <c r="J11" i="140" s="1"/>
  <c r="CA6" i="140"/>
  <c r="BK5" i="140"/>
  <c r="BI4" i="140"/>
  <c r="BJ5" i="140"/>
  <c r="BD4" i="140"/>
  <c r="BD11" i="140" s="1"/>
  <c r="L4" i="140"/>
  <c r="L11" i="140" s="1"/>
  <c r="CB10" i="140"/>
  <c r="CK6" i="140"/>
  <c r="CF5" i="140"/>
  <c r="BC4" i="140"/>
  <c r="BW10" i="140"/>
  <c r="BX8" i="140"/>
  <c r="BY6" i="140"/>
  <c r="AL4" i="140"/>
  <c r="AL11" i="140" s="1"/>
  <c r="M4" i="140"/>
  <c r="M11" i="140" s="1"/>
  <c r="BX9" i="140"/>
  <c r="O4" i="140"/>
  <c r="Q5" i="140"/>
  <c r="CG5" i="140"/>
  <c r="BE4" i="140"/>
  <c r="AR4" i="140"/>
  <c r="AR11" i="140" s="1"/>
  <c r="BY7" i="140"/>
  <c r="AP4" i="140"/>
  <c r="AP11" i="140" s="1"/>
  <c r="BK6" i="140"/>
  <c r="BJ6" i="140"/>
  <c r="CD7" i="140"/>
  <c r="CA9" i="140"/>
  <c r="CD9" i="140"/>
  <c r="CE7" i="140"/>
  <c r="N4" i="140"/>
  <c r="P5" i="140"/>
  <c r="CG6" i="140"/>
  <c r="CJ6" i="140" s="1"/>
  <c r="BB4" i="140"/>
  <c r="BB11" i="140" s="1"/>
  <c r="CK10" i="140"/>
  <c r="BG4" i="140"/>
  <c r="CH5" i="140"/>
  <c r="BZ5" i="140"/>
  <c r="AQ4" i="140"/>
  <c r="CH8" i="140"/>
  <c r="CJ8" i="140" s="1"/>
  <c r="BF4" i="140"/>
  <c r="CK5" i="140"/>
  <c r="BW5" i="140"/>
  <c r="AK4" i="140"/>
  <c r="BX7" i="140"/>
  <c r="CC5" i="140"/>
  <c r="AW4" i="140"/>
  <c r="BZ9" i="140"/>
  <c r="AM4" i="140"/>
  <c r="BX5" i="140"/>
  <c r="CK9" i="140"/>
  <c r="BK9" i="140"/>
  <c r="BJ9" i="140"/>
  <c r="AN4" i="140"/>
  <c r="AN11" i="140" s="1"/>
  <c r="CA7" i="140"/>
  <c r="CA10" i="140"/>
  <c r="CF8" i="140"/>
  <c r="CJ9" i="140" l="1"/>
  <c r="CI6" i="140"/>
  <c r="CJ7" i="140"/>
  <c r="CG4" i="140"/>
  <c r="BE11" i="140"/>
  <c r="CE4" i="140"/>
  <c r="BA11" i="140"/>
  <c r="AO11" i="140"/>
  <c r="BY4" i="140"/>
  <c r="BF11" i="140"/>
  <c r="CK4" i="140"/>
  <c r="CD4" i="140"/>
  <c r="AY11" i="140"/>
  <c r="N11" i="140"/>
  <c r="P4" i="140"/>
  <c r="O11" i="140"/>
  <c r="Q4" i="140"/>
  <c r="BC11" i="140"/>
  <c r="CF4" i="140"/>
  <c r="AU11" i="140"/>
  <c r="CB4" i="140"/>
  <c r="BX4" i="140"/>
  <c r="AM11" i="140"/>
  <c r="CI5" i="140"/>
  <c r="CJ5" i="140"/>
  <c r="BI40" i="140"/>
  <c r="CC4" i="140"/>
  <c r="AW11" i="140"/>
  <c r="BZ4" i="140"/>
  <c r="AQ11" i="140"/>
  <c r="CI8" i="140"/>
  <c r="BW4" i="140"/>
  <c r="AK11" i="140"/>
  <c r="BG11" i="140"/>
  <c r="CH4" i="140"/>
  <c r="BJ4" i="140"/>
  <c r="BK4" i="140"/>
  <c r="BI11" i="140"/>
  <c r="AS11" i="140"/>
  <c r="CA4" i="140"/>
  <c r="CF11" i="140" l="1"/>
  <c r="P11" i="140"/>
  <c r="Q11" i="140"/>
  <c r="CB11" i="140"/>
  <c r="CE11" i="140"/>
  <c r="BX11" i="140"/>
  <c r="BK11" i="140"/>
  <c r="BJ11" i="140"/>
  <c r="CH11" i="140"/>
  <c r="BZ11" i="140"/>
  <c r="CG11" i="140"/>
  <c r="BW11" i="140"/>
  <c r="CJ4" i="140"/>
  <c r="CI4" i="140"/>
  <c r="CK11" i="140"/>
  <c r="CA11" i="140"/>
  <c r="CC11" i="140"/>
  <c r="CD11" i="140"/>
  <c r="BY11" i="140"/>
  <c r="BI16" i="140" l="1"/>
  <c r="CI11" i="140"/>
  <c r="CJ11" i="140"/>
  <c r="BI14" i="140" l="1"/>
  <c r="BI15" i="140" l="1"/>
  <c r="BI30" i="140"/>
  <c r="BI37" i="140"/>
  <c r="BI29" i="140"/>
  <c r="BI28" i="140"/>
  <c r="BI25" i="140"/>
  <c r="BI39" i="140"/>
  <c r="BI38" i="140"/>
  <c r="BI33" i="140" l="1"/>
  <c r="BI32" i="140"/>
  <c r="BI36" i="140"/>
  <c r="BI34" i="140"/>
  <c r="BI13" i="140"/>
  <c r="BI31" i="140"/>
  <c r="BI27" i="140" s="1"/>
  <c r="BI42" i="140" s="1"/>
  <c r="BI18" i="140" l="1"/>
  <c r="BI44" i="140" l="1"/>
  <c r="BH39" i="140" l="1"/>
  <c r="BK39" i="140" s="1"/>
  <c r="BG40" i="140" l="1"/>
  <c r="BH40" i="140"/>
  <c r="BK40" i="140" s="1"/>
  <c r="CH40" i="140" l="1"/>
  <c r="BH30" i="140"/>
  <c r="BK30" i="140" s="1"/>
  <c r="BH15" i="140"/>
  <c r="BK15" i="140" s="1"/>
  <c r="BG29" i="140"/>
  <c r="BH16" i="140"/>
  <c r="BK16" i="140" s="1"/>
  <c r="BG30" i="140"/>
  <c r="CH30" i="140" s="1"/>
  <c r="BH29" i="140"/>
  <c r="BK29" i="140" s="1"/>
  <c r="BH25" i="140"/>
  <c r="BG39" i="140"/>
  <c r="CH39" i="140" s="1"/>
  <c r="BG16" i="140"/>
  <c r="BG25" i="140"/>
  <c r="BG15" i="140"/>
  <c r="CH15" i="140" s="1"/>
  <c r="BH28" i="140"/>
  <c r="BG28" i="140"/>
  <c r="BH34" i="140" l="1"/>
  <c r="BK34" i="140" s="1"/>
  <c r="BG31" i="140"/>
  <c r="CH25" i="140"/>
  <c r="BG33" i="140"/>
  <c r="BH32" i="140"/>
  <c r="BK32" i="140" s="1"/>
  <c r="BK28" i="140"/>
  <c r="BH31" i="140"/>
  <c r="BK31" i="140" s="1"/>
  <c r="BG34" i="140"/>
  <c r="BH33" i="140"/>
  <c r="BK33" i="140" s="1"/>
  <c r="BG32" i="140"/>
  <c r="CH16" i="140"/>
  <c r="BK25" i="140"/>
  <c r="CH28" i="140"/>
  <c r="CH29" i="140"/>
  <c r="CH34" i="140" l="1"/>
  <c r="CH32" i="140"/>
  <c r="BH27" i="140"/>
  <c r="BG27" i="140"/>
  <c r="CH33" i="140"/>
  <c r="CH31" i="140"/>
  <c r="CH27" i="140" l="1"/>
  <c r="BK27" i="140"/>
  <c r="O30" i="140" l="1"/>
  <c r="O28" i="140"/>
  <c r="N30" i="140"/>
  <c r="N28" i="140"/>
  <c r="N25" i="140" l="1"/>
  <c r="Q30" i="140"/>
  <c r="O31" i="140"/>
  <c r="O25" i="140"/>
  <c r="N31" i="140"/>
  <c r="O16" i="140"/>
  <c r="N15" i="140"/>
  <c r="O29" i="140"/>
  <c r="N29" i="140"/>
  <c r="O15" i="140"/>
  <c r="N16" i="140"/>
  <c r="Q28" i="140"/>
  <c r="Q15" i="140" l="1"/>
  <c r="O33" i="140"/>
  <c r="O32" i="140"/>
  <c r="Q29" i="140"/>
  <c r="Q25" i="140"/>
  <c r="N32" i="140"/>
  <c r="O34" i="140"/>
  <c r="Q16" i="140"/>
  <c r="Q31" i="140"/>
  <c r="N33" i="140"/>
  <c r="N34" i="140"/>
  <c r="O27" i="140" l="1"/>
  <c r="N27" i="140"/>
  <c r="Q27" i="140" s="1"/>
  <c r="Q33" i="140"/>
  <c r="Q34" i="140"/>
  <c r="Q32" i="140"/>
  <c r="BF40" i="140" l="1"/>
  <c r="CK40" i="140" s="1"/>
  <c r="BF25" i="140" l="1"/>
  <c r="BF15" i="140"/>
  <c r="CK15" i="140" s="1"/>
  <c r="BF16" i="140"/>
  <c r="CK16" i="140" s="1"/>
  <c r="BF28" i="140"/>
  <c r="BF29" i="140"/>
  <c r="CK29" i="140" s="1"/>
  <c r="BF30" i="140"/>
  <c r="CK30" i="140" s="1"/>
  <c r="CK28" i="140" l="1"/>
  <c r="BF33" i="140"/>
  <c r="CK33" i="140" s="1"/>
  <c r="BF32" i="140"/>
  <c r="CK32" i="140" s="1"/>
  <c r="BF31" i="140"/>
  <c r="CK31" i="140" s="1"/>
  <c r="BF34" i="140"/>
  <c r="CK34" i="140" s="1"/>
  <c r="CK25" i="140"/>
  <c r="BF27" i="140" l="1"/>
  <c r="CK27" i="140" l="1"/>
  <c r="AN30" i="140" l="1"/>
  <c r="BE25" i="140" l="1"/>
  <c r="CG25" i="140" l="1"/>
  <c r="CJ25" i="140" s="1"/>
  <c r="BJ25" i="140"/>
  <c r="BD40" i="140" l="1"/>
  <c r="BE40" i="140"/>
  <c r="CG40" i="140" l="1"/>
  <c r="CJ40" i="140" s="1"/>
  <c r="BJ40" i="140"/>
  <c r="N40" i="140"/>
  <c r="Q40" i="140" s="1"/>
  <c r="BD15" i="140" l="1"/>
  <c r="BD29" i="140"/>
  <c r="BD25" i="140"/>
  <c r="BD28" i="140"/>
  <c r="BD16" i="140"/>
  <c r="BE28" i="140"/>
  <c r="BE29" i="140"/>
  <c r="BD30" i="140"/>
  <c r="BE16" i="140"/>
  <c r="BE30" i="140"/>
  <c r="BE15" i="140"/>
  <c r="BD31" i="140" l="1"/>
  <c r="BD32" i="140"/>
  <c r="CG16" i="140"/>
  <c r="CJ16" i="140" s="1"/>
  <c r="BJ16" i="140"/>
  <c r="BB33" i="140"/>
  <c r="CG30" i="140"/>
  <c r="CJ30" i="140" s="1"/>
  <c r="BJ30" i="140"/>
  <c r="AS33" i="140"/>
  <c r="M33" i="140"/>
  <c r="P33" i="140" s="1"/>
  <c r="K33" i="140"/>
  <c r="AO33" i="140"/>
  <c r="BD34" i="140"/>
  <c r="AY33" i="140"/>
  <c r="AR33" i="140"/>
  <c r="CG29" i="140"/>
  <c r="CJ29" i="140" s="1"/>
  <c r="BJ29" i="140"/>
  <c r="CG28" i="140"/>
  <c r="CJ28" i="140" s="1"/>
  <c r="BJ28" i="140"/>
  <c r="AT33" i="140"/>
  <c r="BE32" i="140"/>
  <c r="AX33" i="140"/>
  <c r="AK33" i="140"/>
  <c r="AP33" i="140"/>
  <c r="AZ33" i="140"/>
  <c r="BE33" i="140"/>
  <c r="I33" i="140"/>
  <c r="BD33" i="140"/>
  <c r="AV33" i="140"/>
  <c r="BE34" i="140"/>
  <c r="L33" i="140"/>
  <c r="AQ33" i="140"/>
  <c r="BZ33" i="140" s="1"/>
  <c r="BC33" i="140"/>
  <c r="CF33" i="140" s="1"/>
  <c r="CI33" i="140" s="1"/>
  <c r="BE31" i="140"/>
  <c r="AL33" i="140"/>
  <c r="AM33" i="140"/>
  <c r="AN33" i="140"/>
  <c r="AW33" i="140"/>
  <c r="CC33" i="140" s="1"/>
  <c r="CG15" i="140"/>
  <c r="CJ15" i="140" s="1"/>
  <c r="BJ15" i="140"/>
  <c r="BA33" i="140"/>
  <c r="CE33" i="140" s="1"/>
  <c r="AU33" i="140"/>
  <c r="J33" i="140"/>
  <c r="CB33" i="140" l="1"/>
  <c r="BD27" i="140"/>
  <c r="CD33" i="140"/>
  <c r="BX33" i="140"/>
  <c r="CG34" i="140"/>
  <c r="CJ34" i="140" s="1"/>
  <c r="BJ34" i="140"/>
  <c r="CG32" i="140"/>
  <c r="CJ32" i="140" s="1"/>
  <c r="BJ32" i="140"/>
  <c r="CG31" i="140"/>
  <c r="CJ31" i="140" s="1"/>
  <c r="BJ31" i="140"/>
  <c r="BE27" i="140"/>
  <c r="BW33" i="140"/>
  <c r="CG33" i="140"/>
  <c r="CJ33" i="140" s="1"/>
  <c r="BJ33" i="140"/>
  <c r="BY33" i="140"/>
  <c r="CA33" i="140"/>
  <c r="CG27" i="140" l="1"/>
  <c r="CJ27" i="140" s="1"/>
  <c r="BJ27" i="140"/>
  <c r="BC40" i="140" l="1"/>
  <c r="CF40" i="140" s="1"/>
  <c r="CI40" i="140" s="1"/>
  <c r="M30" i="140" l="1"/>
  <c r="P30" i="140" s="1"/>
  <c r="M28" i="140"/>
  <c r="M29" i="140" l="1"/>
  <c r="P29" i="140" s="1"/>
  <c r="M16" i="140"/>
  <c r="P16" i="140" s="1"/>
  <c r="P28" i="140"/>
  <c r="M31" i="140"/>
  <c r="P31" i="140" s="1"/>
  <c r="M25" i="140"/>
  <c r="M32" i="140" l="1"/>
  <c r="P32" i="140" s="1"/>
  <c r="P25" i="140"/>
  <c r="BC30" i="140"/>
  <c r="CF30" i="140" s="1"/>
  <c r="CI30" i="140" s="1"/>
  <c r="BC29" i="140"/>
  <c r="CF29" i="140" s="1"/>
  <c r="CI29" i="140" s="1"/>
  <c r="BC28" i="140"/>
  <c r="BC16" i="140"/>
  <c r="CF16" i="140" s="1"/>
  <c r="CI16" i="140" s="1"/>
  <c r="M34" i="140"/>
  <c r="P34" i="140" s="1"/>
  <c r="BC25" i="140"/>
  <c r="CF28" i="140" l="1"/>
  <c r="CI28" i="140" s="1"/>
  <c r="CF25" i="140"/>
  <c r="CI25" i="140" s="1"/>
  <c r="BC31" i="140"/>
  <c r="CF31" i="140" s="1"/>
  <c r="CI31" i="140" s="1"/>
  <c r="M27" i="140"/>
  <c r="BC32" i="140"/>
  <c r="CF32" i="140" s="1"/>
  <c r="CI32" i="140" s="1"/>
  <c r="BC34" i="140"/>
  <c r="CF34" i="140" s="1"/>
  <c r="CI34" i="140" s="1"/>
  <c r="P27" i="140" l="1"/>
  <c r="BC27" i="140"/>
  <c r="CF27" i="140" l="1"/>
  <c r="CI27" i="140" s="1"/>
  <c r="BB40" i="140" l="1"/>
  <c r="AY40" i="140"/>
  <c r="BA40" i="140"/>
  <c r="AZ40" i="140"/>
  <c r="CE40" i="140" l="1"/>
  <c r="CD40" i="140"/>
  <c r="M40" i="140"/>
  <c r="P40" i="140" s="1"/>
  <c r="I31" i="140" l="1"/>
  <c r="K31" i="140"/>
  <c r="BB28" i="140"/>
  <c r="J31" i="140"/>
  <c r="BB16" i="140"/>
  <c r="BB25" i="140"/>
  <c r="L31" i="140"/>
  <c r="BB29" i="140"/>
  <c r="BB30" i="140"/>
  <c r="AZ31" i="140" l="1"/>
  <c r="BB34" i="140"/>
  <c r="AQ31" i="140"/>
  <c r="AK31" i="140"/>
  <c r="AS31" i="140"/>
  <c r="BB32" i="140"/>
  <c r="AP31" i="140"/>
  <c r="AT31" i="140"/>
  <c r="BA31" i="140"/>
  <c r="AU31" i="140"/>
  <c r="AV31" i="140"/>
  <c r="AM31" i="140"/>
  <c r="AR31" i="140"/>
  <c r="BB31" i="140"/>
  <c r="AX31" i="140"/>
  <c r="AL31" i="140"/>
  <c r="AN31" i="140"/>
  <c r="AW31" i="140"/>
  <c r="AY31" i="140"/>
  <c r="CD31" i="140" s="1"/>
  <c r="AO31" i="140"/>
  <c r="BY31" i="140" l="1"/>
  <c r="CC31" i="140"/>
  <c r="CA31" i="140"/>
  <c r="CB31" i="140"/>
  <c r="BX31" i="140"/>
  <c r="BW31" i="140"/>
  <c r="BB27" i="140"/>
  <c r="CE31" i="140"/>
  <c r="BZ31" i="140"/>
  <c r="BA25" i="140" l="1"/>
  <c r="BA28" i="140"/>
  <c r="BA30" i="140"/>
  <c r="CE30" i="140" s="1"/>
  <c r="BA16" i="140"/>
  <c r="CE16" i="140" s="1"/>
  <c r="BA29" i="140"/>
  <c r="CE29" i="140" s="1"/>
  <c r="CE25" i="140" l="1"/>
  <c r="BA32" i="140"/>
  <c r="CE32" i="140" s="1"/>
  <c r="CE28" i="140"/>
  <c r="BA34" i="140"/>
  <c r="CE34" i="140" s="1"/>
  <c r="BA27" i="140" l="1"/>
  <c r="CE27" i="140" s="1"/>
  <c r="L34" i="140" l="1"/>
  <c r="AS40" i="140" l="1"/>
  <c r="AL40" i="140"/>
  <c r="AN40" i="140"/>
  <c r="AK40" i="140"/>
  <c r="AU40" i="140"/>
  <c r="AQ40" i="140"/>
  <c r="AO40" i="140"/>
  <c r="AV40" i="140"/>
  <c r="AT40" i="140"/>
  <c r="AP40" i="140"/>
  <c r="AM40" i="140"/>
  <c r="AR40" i="140"/>
  <c r="BW40" i="140" l="1"/>
  <c r="BX40" i="140"/>
  <c r="BY40" i="140"/>
  <c r="CA40" i="140"/>
  <c r="BZ40" i="140"/>
  <c r="CB40" i="140"/>
  <c r="AZ30" i="140" l="1"/>
  <c r="AZ16" i="140"/>
  <c r="AZ25" i="140"/>
  <c r="AZ29" i="140"/>
  <c r="I30" i="140" l="1"/>
  <c r="J30" i="140"/>
  <c r="L28" i="140"/>
  <c r="K30" i="140"/>
  <c r="K28" i="140"/>
  <c r="I28" i="140"/>
  <c r="L30" i="140"/>
  <c r="J28" i="140"/>
  <c r="AZ32" i="140"/>
  <c r="AR28" i="140" l="1"/>
  <c r="AP30" i="140"/>
  <c r="AP16" i="140"/>
  <c r="AS28" i="140"/>
  <c r="AV16" i="140"/>
  <c r="AY28" i="140"/>
  <c r="AU16" i="140"/>
  <c r="AQ25" i="140"/>
  <c r="J16" i="140"/>
  <c r="AO30" i="140"/>
  <c r="AL30" i="140"/>
  <c r="AK30" i="140"/>
  <c r="AK29" i="140"/>
  <c r="AQ28" i="140"/>
  <c r="AW28" i="140"/>
  <c r="AN16" i="140"/>
  <c r="L29" i="140"/>
  <c r="L25" i="140"/>
  <c r="AP25" i="140"/>
  <c r="AQ30" i="140"/>
  <c r="AY30" i="140"/>
  <c r="CD30" i="140" s="1"/>
  <c r="AO25" i="140"/>
  <c r="AU30" i="140"/>
  <c r="AP28" i="140"/>
  <c r="AY16" i="140"/>
  <c r="CD16" i="140" s="1"/>
  <c r="J29" i="140"/>
  <c r="AY29" i="140"/>
  <c r="CD29" i="140" s="1"/>
  <c r="AU29" i="140"/>
  <c r="AV29" i="140"/>
  <c r="AW16" i="140"/>
  <c r="I29" i="140"/>
  <c r="AK25" i="140"/>
  <c r="AQ16" i="140"/>
  <c r="AL29" i="140"/>
  <c r="AL25" i="140"/>
  <c r="AX30" i="140"/>
  <c r="AR30" i="140"/>
  <c r="I16" i="140"/>
  <c r="AM25" i="140"/>
  <c r="AT25" i="140"/>
  <c r="K29" i="140"/>
  <c r="AN29" i="140"/>
  <c r="AS25" i="140"/>
  <c r="AR16" i="140"/>
  <c r="AL28" i="140"/>
  <c r="AW40" i="140"/>
  <c r="AX40" i="140"/>
  <c r="AM16" i="140"/>
  <c r="AR25" i="140"/>
  <c r="AX29" i="140"/>
  <c r="AY25" i="140"/>
  <c r="AW29" i="140"/>
  <c r="AU25" i="140"/>
  <c r="AO28" i="140"/>
  <c r="AP29" i="140"/>
  <c r="AM28" i="140"/>
  <c r="AN25" i="140"/>
  <c r="K25" i="140"/>
  <c r="AO16" i="140"/>
  <c r="BY16" i="140" s="1"/>
  <c r="AK16" i="140"/>
  <c r="AT29" i="140"/>
  <c r="AT28" i="140"/>
  <c r="AW30" i="140"/>
  <c r="CC30" i="140" s="1"/>
  <c r="AV30" i="140"/>
  <c r="AU28" i="140"/>
  <c r="AX16" i="140"/>
  <c r="AW25" i="140"/>
  <c r="AV28" i="140"/>
  <c r="AS16" i="140"/>
  <c r="AQ29" i="140"/>
  <c r="AX25" i="140"/>
  <c r="AX28" i="140"/>
  <c r="AL16" i="140"/>
  <c r="L16" i="140"/>
  <c r="K16" i="140"/>
  <c r="AM30" i="140"/>
  <c r="BX30" i="140" s="1"/>
  <c r="AM29" i="140"/>
  <c r="BX29" i="140" s="1"/>
  <c r="AK28" i="140"/>
  <c r="I25" i="140"/>
  <c r="AO29" i="140"/>
  <c r="BY29" i="140" s="1"/>
  <c r="AV25" i="140"/>
  <c r="AT16" i="140"/>
  <c r="J25" i="140"/>
  <c r="AN28" i="140"/>
  <c r="AR29" i="140"/>
  <c r="AS29" i="140"/>
  <c r="AT30" i="140"/>
  <c r="AS30" i="140"/>
  <c r="CC29" i="140" l="1"/>
  <c r="BW30" i="140"/>
  <c r="CA30" i="140"/>
  <c r="CB29" i="140"/>
  <c r="CA29" i="140"/>
  <c r="BX16" i="140"/>
  <c r="CB28" i="140"/>
  <c r="BY30" i="140"/>
  <c r="I34" i="140"/>
  <c r="AX32" i="140"/>
  <c r="L40" i="140"/>
  <c r="BX25" i="140"/>
  <c r="AM34" i="140"/>
  <c r="BZ28" i="140"/>
  <c r="AM32" i="140"/>
  <c r="AW32" i="140"/>
  <c r="CA25" i="140"/>
  <c r="AS34" i="140"/>
  <c r="K34" i="140"/>
  <c r="AT34" i="140"/>
  <c r="CB25" i="140"/>
  <c r="AK32" i="140"/>
  <c r="AY32" i="140"/>
  <c r="CD32" i="140" s="1"/>
  <c r="AU32" i="140"/>
  <c r="AU34" i="140"/>
  <c r="K40" i="140"/>
  <c r="AN32" i="140"/>
  <c r="BZ29" i="140"/>
  <c r="AQ32" i="140"/>
  <c r="BY28" i="140"/>
  <c r="CD25" i="140"/>
  <c r="BZ16" i="140"/>
  <c r="BW25" i="140"/>
  <c r="CB30" i="140"/>
  <c r="CC28" i="140"/>
  <c r="CB16" i="140"/>
  <c r="I40" i="140"/>
  <c r="AV34" i="140"/>
  <c r="AL32" i="140"/>
  <c r="AL27" i="140" s="1"/>
  <c r="BZ30" i="140"/>
  <c r="I32" i="140"/>
  <c r="I27" i="140" s="1"/>
  <c r="BW16" i="140"/>
  <c r="AR32" i="140"/>
  <c r="K32" i="140"/>
  <c r="CA16" i="140"/>
  <c r="J40" i="140"/>
  <c r="BX28" i="140"/>
  <c r="AK34" i="140"/>
  <c r="J34" i="140"/>
  <c r="AV32" i="140"/>
  <c r="AT32" i="140"/>
  <c r="AS32" i="140"/>
  <c r="CA32" i="140" s="1"/>
  <c r="CC16" i="140"/>
  <c r="AL34" i="140"/>
  <c r="L32" i="140"/>
  <c r="L27" i="140" s="1"/>
  <c r="BY25" i="140"/>
  <c r="BZ25" i="140"/>
  <c r="BW28" i="140"/>
  <c r="CC25" i="140"/>
  <c r="CC40" i="140"/>
  <c r="AP32" i="140"/>
  <c r="J32" i="140"/>
  <c r="AO32" i="140"/>
  <c r="BY32" i="140" s="1"/>
  <c r="BW29" i="140"/>
  <c r="CA28" i="140"/>
  <c r="AT27" i="140" l="1"/>
  <c r="AV27" i="140"/>
  <c r="CB32" i="140"/>
  <c r="AS27" i="140"/>
  <c r="CA27" i="140" s="1"/>
  <c r="J27" i="140"/>
  <c r="CC32" i="140"/>
  <c r="BW32" i="140"/>
  <c r="BZ32" i="140"/>
  <c r="AM27" i="140"/>
  <c r="BX32" i="140"/>
  <c r="BW34" i="140"/>
  <c r="AU27" i="140"/>
  <c r="CB27" i="140" s="1"/>
  <c r="CB34" i="140"/>
  <c r="K27" i="140"/>
  <c r="CA34" i="140"/>
  <c r="AK27" i="140"/>
  <c r="BW27" i="140" l="1"/>
  <c r="AZ28" i="140" l="1"/>
  <c r="CD28" i="140" s="1"/>
  <c r="AY34" i="140" l="1"/>
  <c r="AW34" i="140"/>
  <c r="AX34" i="140"/>
  <c r="AX27" i="140" s="1"/>
  <c r="CC34" i="140" l="1"/>
  <c r="AW27" i="140"/>
  <c r="AZ34" i="140"/>
  <c r="AZ27" i="140" s="1"/>
  <c r="AY27" i="140"/>
  <c r="CD34" i="140" l="1"/>
  <c r="CC27" i="140"/>
  <c r="CD27" i="140"/>
  <c r="AL14" i="140" l="1"/>
  <c r="BW14" i="140" s="1"/>
  <c r="AM14" i="140"/>
  <c r="AO14" i="140" l="1"/>
  <c r="AP14" i="140"/>
  <c r="AQ14" i="140"/>
  <c r="BY14" i="140" l="1"/>
  <c r="BC15" i="140" l="1"/>
  <c r="CF15" i="140" s="1"/>
  <c r="CI15" i="140" s="1"/>
  <c r="BB15" i="140" l="1"/>
  <c r="L15" i="140" l="1"/>
  <c r="M15" i="140"/>
  <c r="P15" i="140" s="1"/>
  <c r="J15" i="140"/>
  <c r="K15" i="140"/>
  <c r="AX15" i="140"/>
  <c r="AU15" i="140" l="1"/>
  <c r="I15" i="140"/>
  <c r="AS15" i="140"/>
  <c r="AO15" i="140"/>
  <c r="AT15" i="140"/>
  <c r="AW15" i="140"/>
  <c r="CC15" i="140" s="1"/>
  <c r="AN15" i="140"/>
  <c r="AM15" i="140"/>
  <c r="AV15" i="140"/>
  <c r="AQ15" i="140"/>
  <c r="AY15" i="140"/>
  <c r="AP15" i="140"/>
  <c r="AP13" i="140" s="1"/>
  <c r="AP18" i="140" s="1"/>
  <c r="AZ15" i="140"/>
  <c r="AK15" i="140"/>
  <c r="BA15" i="140"/>
  <c r="CE15" i="140" s="1"/>
  <c r="AR15" i="140"/>
  <c r="AL15" i="140"/>
  <c r="AL13" i="140" s="1"/>
  <c r="AL18" i="140" s="1"/>
  <c r="CD15" i="140" l="1"/>
  <c r="CB15" i="140"/>
  <c r="BZ15" i="140"/>
  <c r="AQ13" i="140"/>
  <c r="BX15" i="140"/>
  <c r="AM13" i="140"/>
  <c r="BY15" i="140"/>
  <c r="AO13" i="140"/>
  <c r="BW15" i="140"/>
  <c r="AK13" i="140"/>
  <c r="CA15" i="140"/>
  <c r="BW13" i="140" l="1"/>
  <c r="AK18" i="140"/>
  <c r="BY13" i="140"/>
  <c r="AO18" i="140"/>
  <c r="AM18" i="140"/>
  <c r="AQ18" i="140"/>
  <c r="BY18" i="140" l="1"/>
  <c r="BW18" i="140"/>
  <c r="AP34" i="140" l="1"/>
  <c r="AP27" i="140" s="1"/>
  <c r="AN34" i="140"/>
  <c r="AN27" i="140" l="1"/>
  <c r="BX34" i="140"/>
  <c r="AR34" i="140"/>
  <c r="AR27" i="140" s="1"/>
  <c r="AQ34" i="140" l="1"/>
  <c r="AO34" i="140"/>
  <c r="BX27" i="140"/>
  <c r="BY34" i="140" l="1"/>
  <c r="AO27" i="140"/>
  <c r="BZ34" i="140"/>
  <c r="AQ27" i="140"/>
  <c r="BZ27" i="140" l="1"/>
  <c r="BY27" i="140"/>
  <c r="AP39" i="140" l="1"/>
  <c r="AR39" i="140"/>
  <c r="AT39" i="140" l="1"/>
  <c r="AK39" i="140"/>
  <c r="AV39" i="140"/>
  <c r="AN39" i="140"/>
  <c r="AM39" i="140"/>
  <c r="AS39" i="140"/>
  <c r="AU39" i="140"/>
  <c r="AO39" i="140"/>
  <c r="BY39" i="140" s="1"/>
  <c r="AQ39" i="140"/>
  <c r="BZ39" i="140" s="1"/>
  <c r="AL39" i="140"/>
  <c r="CB39" i="140" l="1"/>
  <c r="J39" i="140"/>
  <c r="CA39" i="140"/>
  <c r="BW39" i="140"/>
  <c r="K39" i="140"/>
  <c r="I39" i="140"/>
  <c r="BX39" i="140"/>
  <c r="AW39" i="140" l="1"/>
  <c r="AX39" i="140" l="1"/>
  <c r="CC39" i="140" s="1"/>
  <c r="AY39" i="140" l="1"/>
  <c r="AZ39" i="140" l="1"/>
  <c r="CD39" i="140" s="1"/>
  <c r="L39" i="140" l="1"/>
  <c r="BA39" i="140" l="1"/>
  <c r="BB39" i="140" l="1"/>
  <c r="CE39" i="140" s="1"/>
  <c r="BC39" i="140" l="1"/>
  <c r="BD39" i="140" l="1"/>
  <c r="CF39" i="140" s="1"/>
  <c r="CI39" i="140" s="1"/>
  <c r="M39" i="140" l="1"/>
  <c r="BE39" i="140" l="1"/>
  <c r="BJ39" i="140" l="1"/>
  <c r="BF39" i="140" l="1"/>
  <c r="N39" i="140" l="1"/>
  <c r="CK39" i="140"/>
  <c r="CG39" i="140"/>
  <c r="CJ39" i="140" s="1"/>
  <c r="P39" i="140" l="1"/>
  <c r="Q39" i="140"/>
  <c r="K14" i="140" l="1"/>
  <c r="K13" i="140" s="1"/>
  <c r="K18" i="140" s="1"/>
  <c r="M14" i="140"/>
  <c r="M13" i="140" s="1"/>
  <c r="M18" i="140" s="1"/>
  <c r="L14" i="140"/>
  <c r="L13" i="140" s="1"/>
  <c r="L18" i="140" s="1"/>
  <c r="I14" i="140"/>
  <c r="I13" i="140" s="1"/>
  <c r="I18" i="140" s="1"/>
  <c r="AN14" i="140" l="1"/>
  <c r="O14" i="140"/>
  <c r="J14" i="140" l="1"/>
  <c r="J13" i="140" s="1"/>
  <c r="J18" i="140" s="1"/>
  <c r="N14" i="140"/>
  <c r="Q14" i="140" s="1"/>
  <c r="O13" i="140"/>
  <c r="AN13" i="140"/>
  <c r="BX14" i="140"/>
  <c r="O18" i="140" l="1"/>
  <c r="N13" i="140"/>
  <c r="Q13" i="140" s="1"/>
  <c r="P14" i="140"/>
  <c r="AN18" i="140"/>
  <c r="BX18" i="140" s="1"/>
  <c r="BX13" i="140"/>
  <c r="AT14" i="140" l="1"/>
  <c r="AT13" i="140" s="1"/>
  <c r="AT18" i="140" s="1"/>
  <c r="AS14" i="140"/>
  <c r="P13" i="140"/>
  <c r="N18" i="140"/>
  <c r="Q18" i="140" s="1"/>
  <c r="BG14" i="140" l="1"/>
  <c r="AW14" i="140"/>
  <c r="AX14" i="140"/>
  <c r="AX13" i="140" s="1"/>
  <c r="AX18" i="140" s="1"/>
  <c r="AR14" i="140"/>
  <c r="CA14" i="140"/>
  <c r="AS13" i="140"/>
  <c r="AU14" i="140"/>
  <c r="AV14" i="140"/>
  <c r="AV13" i="140" s="1"/>
  <c r="AV18" i="140" s="1"/>
  <c r="P18" i="140"/>
  <c r="AU13" i="140" l="1"/>
  <c r="CB14" i="140"/>
  <c r="BB14" i="140"/>
  <c r="BB13" i="140" s="1"/>
  <c r="BB18" i="140" s="1"/>
  <c r="CA13" i="140"/>
  <c r="AS18" i="140"/>
  <c r="CC14" i="140"/>
  <c r="AW13" i="140"/>
  <c r="AY14" i="140"/>
  <c r="BA14" i="140"/>
  <c r="BF14" i="140"/>
  <c r="BC14" i="140"/>
  <c r="AZ14" i="140"/>
  <c r="AZ13" i="140" s="1"/>
  <c r="AZ18" i="140" s="1"/>
  <c r="AR13" i="140"/>
  <c r="BZ14" i="140"/>
  <c r="BG13" i="140"/>
  <c r="BG18" i="140" l="1"/>
  <c r="BC13" i="140"/>
  <c r="BH14" i="140"/>
  <c r="CK14" i="140" s="1"/>
  <c r="BA13" i="140"/>
  <c r="CE14" i="140"/>
  <c r="AY13" i="140"/>
  <c r="CD14" i="140"/>
  <c r="CA18" i="140"/>
  <c r="AR18" i="140"/>
  <c r="BZ18" i="140" s="1"/>
  <c r="BZ13" i="140"/>
  <c r="BF13" i="140"/>
  <c r="BF18" i="140" s="1"/>
  <c r="CC13" i="140"/>
  <c r="AW18" i="140"/>
  <c r="CB13" i="140"/>
  <c r="AU18" i="140"/>
  <c r="CB18" i="140" l="1"/>
  <c r="CE13" i="140"/>
  <c r="BA18" i="140"/>
  <c r="BH13" i="140"/>
  <c r="BK14" i="140"/>
  <c r="CH14" i="140"/>
  <c r="BC18" i="140"/>
  <c r="CC18" i="140"/>
  <c r="CD13" i="140"/>
  <c r="AY18" i="140"/>
  <c r="BD14" i="140"/>
  <c r="BE14" i="140"/>
  <c r="CG14" i="140" l="1"/>
  <c r="CJ14" i="140" s="1"/>
  <c r="BE13" i="140"/>
  <c r="BJ14" i="140"/>
  <c r="CK13" i="140"/>
  <c r="BH18" i="140"/>
  <c r="BK13" i="140"/>
  <c r="CH13" i="140"/>
  <c r="CE18" i="140"/>
  <c r="BD13" i="140"/>
  <c r="CF14" i="140"/>
  <c r="CI14" i="140" s="1"/>
  <c r="CD18" i="140"/>
  <c r="BD18" i="140" l="1"/>
  <c r="CF18" i="140" s="1"/>
  <c r="CF13" i="140"/>
  <c r="CI13" i="140" s="1"/>
  <c r="BK18" i="140"/>
  <c r="CK18" i="140"/>
  <c r="CH18" i="140"/>
  <c r="CI18" i="140" s="1"/>
  <c r="CG13" i="140"/>
  <c r="CJ13" i="140" s="1"/>
  <c r="BE18" i="140"/>
  <c r="BJ13" i="140"/>
  <c r="CG18" i="140" l="1"/>
  <c r="CJ18" i="140" s="1"/>
  <c r="BJ18" i="140"/>
  <c r="BF38" i="140" l="1"/>
  <c r="L38" i="140" l="1"/>
  <c r="I38" i="140"/>
  <c r="K38" i="140"/>
  <c r="J38" i="140"/>
  <c r="AP38" i="140" l="1"/>
  <c r="AY38" i="140"/>
  <c r="AU38" i="140"/>
  <c r="AK38" i="140"/>
  <c r="AW38" i="140"/>
  <c r="AX38" i="140"/>
  <c r="AT38" i="140"/>
  <c r="AL38" i="140"/>
  <c r="AO38" i="140"/>
  <c r="BY38" i="140" s="1"/>
  <c r="AR38" i="140"/>
  <c r="AQ38" i="140"/>
  <c r="AS38" i="140"/>
  <c r="AV38" i="140"/>
  <c r="AN38" i="140"/>
  <c r="AZ38" i="140"/>
  <c r="AM38" i="140"/>
  <c r="CA38" i="140" l="1"/>
  <c r="CD38" i="140"/>
  <c r="BW38" i="140"/>
  <c r="CC38" i="140"/>
  <c r="BX38" i="140"/>
  <c r="CB38" i="140"/>
  <c r="BZ38" i="140"/>
  <c r="BG38" i="140" l="1"/>
  <c r="M38" i="140" l="1"/>
  <c r="BC38" i="140" l="1"/>
  <c r="BA38" i="140"/>
  <c r="BB38" i="140"/>
  <c r="CE38" i="140" l="1"/>
  <c r="BE38" i="140"/>
  <c r="BD38" i="140"/>
  <c r="CF38" i="140" s="1"/>
  <c r="CG38" i="140" l="1"/>
  <c r="BJ38" i="140"/>
  <c r="BH38" i="140" l="1"/>
  <c r="BK38" i="140" l="1"/>
  <c r="CH38" i="140"/>
  <c r="CK38" i="140"/>
  <c r="N38" i="140"/>
  <c r="P38" i="140" s="1"/>
  <c r="CJ38" i="140" l="1"/>
  <c r="CI38" i="140"/>
  <c r="O38" i="140" l="1"/>
  <c r="Q38" i="140" s="1"/>
  <c r="AY37" i="140" l="1"/>
  <c r="AM37" i="140"/>
  <c r="BG37" i="140"/>
  <c r="BG36" i="140" s="1"/>
  <c r="BF37" i="140"/>
  <c r="AO37" i="140"/>
  <c r="BB37" i="140"/>
  <c r="BB36" i="140" s="1"/>
  <c r="BB42" i="140" s="1"/>
  <c r="BB44" i="140" s="1"/>
  <c r="BE37" i="140"/>
  <c r="J37" i="140"/>
  <c r="O37" i="140"/>
  <c r="K37" i="140"/>
  <c r="K36" i="140" s="1"/>
  <c r="K42" i="140" s="1"/>
  <c r="K44" i="140" s="1"/>
  <c r="I37" i="140"/>
  <c r="BC37" i="140"/>
  <c r="AR37" i="140"/>
  <c r="AR36" i="140" s="1"/>
  <c r="AR42" i="140" s="1"/>
  <c r="AR44" i="140" s="1"/>
  <c r="AP37" i="140"/>
  <c r="AP36" i="140" s="1"/>
  <c r="AP42" i="140" s="1"/>
  <c r="AP44" i="140" s="1"/>
  <c r="AZ37" i="140"/>
  <c r="AZ36" i="140" s="1"/>
  <c r="AZ42" i="140" s="1"/>
  <c r="AZ44" i="140" s="1"/>
  <c r="L37" i="140"/>
  <c r="L36" i="140" s="1"/>
  <c r="L42" i="140" s="1"/>
  <c r="L44" i="140" s="1"/>
  <c r="AN37" i="140"/>
  <c r="AN36" i="140" s="1"/>
  <c r="AN42" i="140" s="1"/>
  <c r="AN44" i="140" s="1"/>
  <c r="AQ37" i="140"/>
  <c r="AU37" i="140"/>
  <c r="BA37" i="140"/>
  <c r="AW37" i="140"/>
  <c r="AK37" i="140"/>
  <c r="AL37" i="140"/>
  <c r="AL36" i="140" s="1"/>
  <c r="AL42" i="140" s="1"/>
  <c r="AL44" i="140" s="1"/>
  <c r="AX37" i="140"/>
  <c r="AX36" i="140" s="1"/>
  <c r="AX42" i="140" s="1"/>
  <c r="AX44" i="140" s="1"/>
  <c r="AT37" i="140"/>
  <c r="AT36" i="140" s="1"/>
  <c r="AT42" i="140" s="1"/>
  <c r="AT44" i="140" s="1"/>
  <c r="AS37" i="140"/>
  <c r="AV37" i="140"/>
  <c r="AV36" i="140" s="1"/>
  <c r="AV42" i="140" s="1"/>
  <c r="AV44" i="140" s="1"/>
  <c r="BW37" i="140" l="1"/>
  <c r="AK36" i="140"/>
  <c r="M37" i="140"/>
  <c r="M36" i="140" s="1"/>
  <c r="M42" i="140" s="1"/>
  <c r="M44" i="140" s="1"/>
  <c r="CC37" i="140"/>
  <c r="AW36" i="140"/>
  <c r="AQ36" i="140"/>
  <c r="BZ37" i="140"/>
  <c r="J36" i="140"/>
  <c r="J42" i="140" s="1"/>
  <c r="J44" i="140" s="1"/>
  <c r="AM36" i="140"/>
  <c r="BX37" i="140"/>
  <c r="CE37" i="140"/>
  <c r="BA36" i="140"/>
  <c r="BY37" i="140"/>
  <c r="AO36" i="140"/>
  <c r="CG37" i="140"/>
  <c r="BE36" i="140"/>
  <c r="BJ37" i="140"/>
  <c r="O36" i="140"/>
  <c r="CA37" i="140"/>
  <c r="AS36" i="140"/>
  <c r="I36" i="140"/>
  <c r="CB37" i="140"/>
  <c r="AU36" i="140"/>
  <c r="BG42" i="140"/>
  <c r="AY36" i="140"/>
  <c r="CD37" i="140"/>
  <c r="BF36" i="140"/>
  <c r="BC36" i="140"/>
  <c r="N37" i="140"/>
  <c r="BH37" i="140"/>
  <c r="CK37" i="140" s="1"/>
  <c r="BD37" i="140"/>
  <c r="BD36" i="140" s="1"/>
  <c r="BD42" i="140" s="1"/>
  <c r="BD44" i="140" s="1"/>
  <c r="CF37" i="140" l="1"/>
  <c r="CC36" i="140"/>
  <c r="AW42" i="140"/>
  <c r="CF36" i="140"/>
  <c r="BC42" i="140"/>
  <c r="BX36" i="140"/>
  <c r="AM42" i="140"/>
  <c r="CB36" i="140"/>
  <c r="AU42" i="140"/>
  <c r="I42" i="140"/>
  <c r="I44" i="140" s="1"/>
  <c r="CD36" i="140"/>
  <c r="AY42" i="140"/>
  <c r="P37" i="140"/>
  <c r="N36" i="140"/>
  <c r="BF42" i="140"/>
  <c r="CA36" i="140"/>
  <c r="AS42" i="140"/>
  <c r="CG36" i="140"/>
  <c r="BJ36" i="140"/>
  <c r="BE42" i="140"/>
  <c r="O42" i="140"/>
  <c r="CH37" i="140"/>
  <c r="CJ37" i="140" s="1"/>
  <c r="BH36" i="140"/>
  <c r="BK37" i="140"/>
  <c r="CE36" i="140"/>
  <c r="BA42" i="140"/>
  <c r="BW36" i="140"/>
  <c r="AK42" i="140"/>
  <c r="BG44" i="140"/>
  <c r="Q37" i="140"/>
  <c r="BY36" i="140"/>
  <c r="AO42" i="140"/>
  <c r="BZ36" i="140"/>
  <c r="AQ42" i="140"/>
  <c r="CG42" i="140" l="1"/>
  <c r="BJ42" i="140"/>
  <c r="BE44" i="140"/>
  <c r="CI37" i="140"/>
  <c r="P36" i="140"/>
  <c r="N42" i="140"/>
  <c r="BX42" i="140"/>
  <c r="BX44" i="140" s="1"/>
  <c r="AM44" i="140"/>
  <c r="CC42" i="140"/>
  <c r="CC44" i="140" s="1"/>
  <c r="AW44" i="140"/>
  <c r="O44" i="140"/>
  <c r="CE42" i="140"/>
  <c r="BA44" i="140"/>
  <c r="CE44" i="140" s="1"/>
  <c r="Q36" i="140"/>
  <c r="CF42" i="140"/>
  <c r="BC44" i="140"/>
  <c r="CF44" i="140" s="1"/>
  <c r="BF44" i="140"/>
  <c r="CD42" i="140"/>
  <c r="AY44" i="140"/>
  <c r="CD44" i="140" s="1"/>
  <c r="BK36" i="140"/>
  <c r="BH42" i="140"/>
  <c r="CK42" i="140" s="1"/>
  <c r="CH36" i="140"/>
  <c r="CK36" i="140"/>
  <c r="BW42" i="140"/>
  <c r="BW44" i="140" s="1"/>
  <c r="AK44" i="140"/>
  <c r="BZ42" i="140"/>
  <c r="BZ44" i="140" s="1"/>
  <c r="AQ44" i="140"/>
  <c r="BY42" i="140"/>
  <c r="BY44" i="140" s="1"/>
  <c r="AO44" i="140"/>
  <c r="CA42" i="140"/>
  <c r="CA44" i="140" s="1"/>
  <c r="AS44" i="140"/>
  <c r="CB42" i="140"/>
  <c r="CB44" i="140" s="1"/>
  <c r="AU44" i="140"/>
  <c r="CG44" i="140" l="1"/>
  <c r="BJ44" i="140"/>
  <c r="I46" i="140"/>
  <c r="P42" i="140"/>
  <c r="N44" i="140"/>
  <c r="P44" i="140" s="1"/>
  <c r="Q44" i="140"/>
  <c r="CI36" i="140"/>
  <c r="CJ36" i="140"/>
  <c r="Q42" i="140"/>
  <c r="BH44" i="140"/>
  <c r="CK44" i="140" s="1"/>
  <c r="BK42" i="140"/>
  <c r="CH42" i="140"/>
  <c r="CI42" i="140" s="1"/>
  <c r="CJ42" i="140" l="1"/>
  <c r="J46" i="140"/>
  <c r="BK44" i="140"/>
  <c r="CH44" i="140"/>
  <c r="CI44" i="140" s="1"/>
  <c r="CJ44" i="140" l="1"/>
  <c r="K46" i="140"/>
  <c r="L46" i="140" l="1"/>
  <c r="M46" i="140" l="1"/>
  <c r="N46" i="140" l="1"/>
  <c r="P46" i="140" s="1"/>
  <c r="O46" i="140" l="1"/>
  <c r="Q46" i="140" s="1"/>
  <c r="N67" i="141" l="1"/>
  <c r="M67" i="141"/>
  <c r="L67" i="141"/>
  <c r="K67" i="141"/>
  <c r="J67" i="141"/>
  <c r="I67" i="141"/>
  <c r="M67" i="115"/>
  <c r="L67" i="115"/>
  <c r="K67" i="115"/>
  <c r="J67" i="115"/>
  <c r="I67" i="115"/>
  <c r="M67" i="133"/>
  <c r="L67" i="133"/>
  <c r="K67" i="133"/>
  <c r="J67" i="133"/>
  <c r="I67" i="1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<sst xmlns="http://schemas.openxmlformats.org/spreadsheetml/2006/main" count="12996" uniqueCount="308">
  <si>
    <t>South Africa</t>
  </si>
  <si>
    <t>Russia</t>
  </si>
  <si>
    <t>Other</t>
  </si>
  <si>
    <t>Investment</t>
  </si>
  <si>
    <t>Autocatalyst</t>
  </si>
  <si>
    <t>Jewellery</t>
  </si>
  <si>
    <t>Industrial</t>
  </si>
  <si>
    <t>Balance</t>
  </si>
  <si>
    <t>Zimbabwe</t>
  </si>
  <si>
    <t>Non-road</t>
  </si>
  <si>
    <t>Electrical</t>
  </si>
  <si>
    <t>Glass</t>
  </si>
  <si>
    <t>Chemical</t>
  </si>
  <si>
    <t>Petroleum</t>
  </si>
  <si>
    <t>Total Mining Supply</t>
  </si>
  <si>
    <t>North America</t>
  </si>
  <si>
    <t>Western Europe</t>
  </si>
  <si>
    <t>Japan</t>
  </si>
  <si>
    <t>China</t>
  </si>
  <si>
    <t>Rest of the World</t>
  </si>
  <si>
    <t>Q3 2014</t>
  </si>
  <si>
    <t>India</t>
  </si>
  <si>
    <t>Recycling</t>
  </si>
  <si>
    <t>Platinum supply-demand balance (koz)</t>
  </si>
  <si>
    <t>Refined Production</t>
  </si>
  <si>
    <t>Total Supply</t>
  </si>
  <si>
    <t>Total Demand</t>
  </si>
  <si>
    <t>Automotive</t>
  </si>
  <si>
    <t>Medical &amp; Biomedical</t>
  </si>
  <si>
    <t xml:space="preserve"> Change in Bars, Coins </t>
  </si>
  <si>
    <t>Platinum gross demand (koz)</t>
  </si>
  <si>
    <t>Other industrial</t>
  </si>
  <si>
    <t>DEMAND</t>
  </si>
  <si>
    <t>SUPPLY</t>
  </si>
  <si>
    <t>Q4 2014</t>
  </si>
  <si>
    <t>Platinum Supply-demand Balance (koz)</t>
  </si>
  <si>
    <t>Increase (-)/Decrease (+) in Producer Inventory</t>
  </si>
  <si>
    <t>Change in Stocks Held by Exchanges</t>
  </si>
  <si>
    <t>Above Ground Stocks</t>
  </si>
  <si>
    <t>H1 2014</t>
  </si>
  <si>
    <t>H2 2014</t>
  </si>
  <si>
    <t>4,140*</t>
  </si>
  <si>
    <t xml:space="preserve"> Change in Bars, Coins</t>
  </si>
  <si>
    <t>Change in ETF Holdings</t>
  </si>
  <si>
    <t>PLATINUM GROSS DEMAND (koz)</t>
  </si>
  <si>
    <t>Q1 2015</t>
  </si>
  <si>
    <t>Q2 2015</t>
  </si>
  <si>
    <t>H1 2015</t>
  </si>
  <si>
    <t>Q3 2015</t>
  </si>
  <si>
    <t>Q4 2015</t>
  </si>
  <si>
    <t>H2 2015</t>
  </si>
  <si>
    <t>Internal use:</t>
  </si>
  <si>
    <t>For publication:</t>
  </si>
  <si>
    <t>Q1 2016</t>
  </si>
  <si>
    <t>Q2 2016</t>
  </si>
  <si>
    <t>Q3 2016</t>
  </si>
  <si>
    <t>Q4 2016</t>
  </si>
  <si>
    <t>H1 2016</t>
  </si>
  <si>
    <t>Medical</t>
  </si>
  <si>
    <t>H2 2016</t>
  </si>
  <si>
    <t>Q1 2017</t>
  </si>
  <si>
    <t>Q2 2017</t>
  </si>
  <si>
    <t>Q3 2017</t>
  </si>
  <si>
    <t>Q4 2017</t>
  </si>
  <si>
    <t>H1 2017</t>
  </si>
  <si>
    <t>2018f</t>
  </si>
  <si>
    <t>H2 2017</t>
  </si>
  <si>
    <t>Q1 2018</t>
  </si>
  <si>
    <t>2018f/2017 Growth %</t>
  </si>
  <si>
    <t>Rolling 12m</t>
  </si>
  <si>
    <t>Q2 2018</t>
  </si>
  <si>
    <t>H1 2018</t>
  </si>
  <si>
    <t>H1'18/H1'17 Growth %</t>
  </si>
  <si>
    <t>H1'18/H2'17 Growth %</t>
  </si>
  <si>
    <t>Q3 2018</t>
  </si>
  <si>
    <t>2019f</t>
  </si>
  <si>
    <t>2019f/2018f Growth %</t>
  </si>
  <si>
    <t>Q3'18/Q3'17 Growth %</t>
  </si>
  <si>
    <t>Q3'18/Q2'18 Growth %</t>
  </si>
  <si>
    <t>Q4'18 forecast</t>
  </si>
  <si>
    <t>Q4 2018</t>
  </si>
  <si>
    <t>H2 2018</t>
  </si>
  <si>
    <t>Q1 2019</t>
  </si>
  <si>
    <t>N/M</t>
  </si>
  <si>
    <t>2020f</t>
  </si>
  <si>
    <t>2019/2018 Growth %</t>
  </si>
  <si>
    <t>2020f/2019 Growth %</t>
  </si>
  <si>
    <t>Q4 2019</t>
  </si>
  <si>
    <t>Q2 2019</t>
  </si>
  <si>
    <t>Q3 2019</t>
  </si>
  <si>
    <t>Q1 2020</t>
  </si>
  <si>
    <t>Q1'20/Q1'19 Growth %</t>
  </si>
  <si>
    <t>Q1'20/Q4'19 Growth %</t>
  </si>
  <si>
    <t>H1 2019</t>
  </si>
  <si>
    <t>H2 2019</t>
  </si>
  <si>
    <t>H2'19/H2'18 Growth %</t>
  </si>
  <si>
    <t>H2'19/H1'19 Growth %</t>
  </si>
  <si>
    <t>Q1'20 forecast</t>
  </si>
  <si>
    <t>Q4'19/Q4'18 Growth %</t>
  </si>
  <si>
    <t>Q4'19/Q3'19 Growth %</t>
  </si>
  <si>
    <t>Q4'19 forecast</t>
  </si>
  <si>
    <t>†</t>
  </si>
  <si>
    <t>Retail Investment</t>
  </si>
  <si>
    <t>ETF Investment</t>
  </si>
  <si>
    <t>Autocatalyst Recycling</t>
  </si>
  <si>
    <t>Jewellery Recycling</t>
  </si>
  <si>
    <t>Industrial Recycling</t>
  </si>
  <si>
    <t>Q2 2020</t>
  </si>
  <si>
    <t>Q2'20/Q2'19 Growth %</t>
  </si>
  <si>
    <t>H1 2020</t>
  </si>
  <si>
    <t>Q2'20/Q1'20 Growth %</t>
  </si>
  <si>
    <t>Q2'20 forecast</t>
  </si>
  <si>
    <t>Bar &amp; Coin Investment</t>
  </si>
  <si>
    <t>H1'20/H1'19 Growth %</t>
  </si>
  <si>
    <t>H1'20/H2'19 Growth %</t>
  </si>
  <si>
    <t>Q2'20/Q1'19 Growth %</t>
  </si>
  <si>
    <t>††</t>
  </si>
  <si>
    <t>MF AGS 2018 calculated according to WPIC definition</t>
  </si>
  <si>
    <t>PLATINUM RECYCLING SYPPLY (koz)</t>
  </si>
  <si>
    <t>Platinum Supply-demand Balance (t)</t>
  </si>
  <si>
    <t>Platinum Gross Demand (koz)</t>
  </si>
  <si>
    <t>Platinum Recycling Supply (koz)</t>
  </si>
  <si>
    <t>2021f</t>
  </si>
  <si>
    <t>2021f/2020f Growth %</t>
  </si>
  <si>
    <t>Q3 2020</t>
  </si>
  <si>
    <t>Q3'20/Q3'19 Growth %</t>
  </si>
  <si>
    <t>Q3'20/Q2'20 Growth %</t>
  </si>
  <si>
    <t>Q3'20 forecast</t>
  </si>
  <si>
    <t>2020/2019 Growth %</t>
  </si>
  <si>
    <t>2021f/ 2020f Growth %</t>
  </si>
  <si>
    <t>2020f/ 2019 Growth %</t>
  </si>
  <si>
    <t>Q4'20 forecast</t>
  </si>
  <si>
    <t>Q4 2020</t>
  </si>
  <si>
    <t>Q4'20/Q4'19 Growth %</t>
  </si>
  <si>
    <t>H2 2020</t>
  </si>
  <si>
    <t>Q4'20/Q3'20 Growth %</t>
  </si>
  <si>
    <t>H2'20/H2'19 Growth %</t>
  </si>
  <si>
    <t>H2'20/H1'20 Growth %</t>
  </si>
  <si>
    <t>2021f/2020 Growth %</t>
  </si>
  <si>
    <t>2021f/ 2020 Growth %</t>
  </si>
  <si>
    <t>2020/ 2019 Growth %</t>
  </si>
  <si>
    <t>Q1 2021</t>
  </si>
  <si>
    <t>Q1'21/Q4'20 Growth %</t>
  </si>
  <si>
    <t>Q1'21/Q1'20 Growth %</t>
  </si>
  <si>
    <t>Q1'21 forecast</t>
  </si>
  <si>
    <t>129*</t>
  </si>
  <si>
    <t>Q2 2021</t>
  </si>
  <si>
    <t>H1 2021</t>
  </si>
  <si>
    <t>H1'21/H1'20 Growth %</t>
  </si>
  <si>
    <t>H1'21/H2'20 Growth %</t>
  </si>
  <si>
    <t>Q3'21 forecast</t>
  </si>
  <si>
    <t>Q3 2021</t>
  </si>
  <si>
    <t>Q3'21/Q3'20 Growth %</t>
  </si>
  <si>
    <t>Q3'21/Q2'21 Growth %</t>
  </si>
  <si>
    <t>2022f</t>
  </si>
  <si>
    <t>2022f/2021f Growth %</t>
  </si>
  <si>
    <t>2022f/ 2021f Growth %</t>
  </si>
  <si>
    <t>Q4'21 forecast</t>
  </si>
  <si>
    <t>Q4 2021</t>
  </si>
  <si>
    <t>Q4'21/Q4'20 Growth %</t>
  </si>
  <si>
    <t>Q4'21/Q3'21 Growth %</t>
  </si>
  <si>
    <t>H2 2021</t>
  </si>
  <si>
    <t>H2'21/H2'20 Growth %</t>
  </si>
  <si>
    <t>H2'21/H1'21 Growth %</t>
  </si>
  <si>
    <t>2021/2020 Growth %</t>
  </si>
  <si>
    <t>2022f/2021 Growth %</t>
  </si>
  <si>
    <t>2021/ 2020 Growth %</t>
  </si>
  <si>
    <t>2022f/ 2021 Growth %</t>
  </si>
  <si>
    <t>Q1'22 forecast</t>
  </si>
  <si>
    <t>Q1 2022</t>
  </si>
  <si>
    <t>Q1'22/Q1'21 Growth %</t>
  </si>
  <si>
    <t>Q1'22/Q4'21 Growth %</t>
  </si>
  <si>
    <t>Q2'</t>
  </si>
  <si>
    <t>Q2'22 forecast</t>
  </si>
  <si>
    <t>Q2 2022</t>
  </si>
  <si>
    <t>Q2'22/Q2'21 Growth %</t>
  </si>
  <si>
    <t>Q2'22/Q1'22 Growth %</t>
  </si>
  <si>
    <t>H1 2022</t>
  </si>
  <si>
    <t>H1'22/H1'21 Growth %</t>
  </si>
  <si>
    <t>H1'22/H2'21 Growth %</t>
  </si>
  <si>
    <t>Q3'22 forecast</t>
  </si>
  <si>
    <t>Q3 2022</t>
  </si>
  <si>
    <t>Q3'22/Q3'21 Growth %</t>
  </si>
  <si>
    <t>Q3'22/Q2'22 Growth %</t>
  </si>
  <si>
    <t>Check</t>
  </si>
  <si>
    <t>2023f</t>
  </si>
  <si>
    <t>2023f/2022f Growth %</t>
  </si>
  <si>
    <t>Q4 2022</t>
  </si>
  <si>
    <t>Q4'22/Q4'21 Growth %</t>
  </si>
  <si>
    <t>Q4'22 forecast</t>
  </si>
  <si>
    <t>2022/2021 Growth %</t>
  </si>
  <si>
    <t>2023f/2022 Growth %</t>
  </si>
  <si>
    <t>H2 2022</t>
  </si>
  <si>
    <t>H2'22/H2'21 Growth %</t>
  </si>
  <si>
    <t>H2'22/H1'22 Growth %</t>
  </si>
  <si>
    <t>Q4'22/Q3'22 Growth %</t>
  </si>
  <si>
    <t>Quarter Check</t>
  </si>
  <si>
    <t>Q1 2023</t>
  </si>
  <si>
    <t>Q1'23 forecast</t>
  </si>
  <si>
    <t>Q1'23/Q1'22 Growth %</t>
  </si>
  <si>
    <t>Q1'23/Q4'22 Growth %</t>
  </si>
  <si>
    <t>Q2 2023</t>
  </si>
  <si>
    <t>Q2'23 forecast</t>
  </si>
  <si>
    <t>Q2'23/Q1'23 Growth %</t>
  </si>
  <si>
    <t>Q2'23/Q2'22 Growth %</t>
  </si>
  <si>
    <t>H1 2023</t>
  </si>
  <si>
    <t>H1'23/H1'22 Growth %</t>
  </si>
  <si>
    <t>H1'23/H2'22 Growth %</t>
  </si>
  <si>
    <t>Q3 2023</t>
  </si>
  <si>
    <t>Q3'23 forecast</t>
  </si>
  <si>
    <t>Q3'23/Q3'22 Growth %</t>
  </si>
  <si>
    <t>Q3'23/Q2'23 Growth %</t>
  </si>
  <si>
    <t>2023F</t>
  </si>
  <si>
    <t>2024f</t>
  </si>
  <si>
    <t>2023E</t>
  </si>
  <si>
    <t>2024F</t>
  </si>
  <si>
    <t>2023E/2022 Growth %</t>
  </si>
  <si>
    <t>2024F/2023E Growth %</t>
  </si>
  <si>
    <t>Q3 2024</t>
  </si>
  <si>
    <t>Q4 2023</t>
  </si>
  <si>
    <t>Q4'23/Q4'22 Growth %</t>
  </si>
  <si>
    <t>Q4'23/Q3'23 Growth %</t>
  </si>
  <si>
    <t>H2 2023</t>
  </si>
  <si>
    <t>H2'23/H2'22 Growth %</t>
  </si>
  <si>
    <t>H2'23/H1'23 Growth %</t>
  </si>
  <si>
    <t>Variance</t>
  </si>
  <si>
    <t>2023/2022 Growth %</t>
  </si>
  <si>
    <t>2024f/2023 Growth %</t>
  </si>
  <si>
    <t>Q1'24 forecast</t>
  </si>
  <si>
    <t>Q1 2024</t>
  </si>
  <si>
    <t>Hydrogen Economy</t>
  </si>
  <si>
    <t>Q1'24/Q1'23 Growth %</t>
  </si>
  <si>
    <t>Q1'24/Q4'23 Growth %</t>
  </si>
  <si>
    <t>Hydrogen Stationary &amp; Other</t>
  </si>
  <si>
    <t>Hydrogen Stationary and Other</t>
  </si>
  <si>
    <t>Q2'24 forecast</t>
  </si>
  <si>
    <t>Q2 2024</t>
  </si>
  <si>
    <t>H1 2024</t>
  </si>
  <si>
    <t>Q2'24/Q1'24 Growth %</t>
  </si>
  <si>
    <t>Q2'24/Q2'23 Growth %</t>
  </si>
  <si>
    <t>H1'24/H12'23 Growth %</t>
  </si>
  <si>
    <t>H1'24H2'23 Growth %</t>
  </si>
  <si>
    <t>H2 2024</t>
  </si>
  <si>
    <t>Q4'23 forecast</t>
  </si>
  <si>
    <t>Change in Chinese Highnetworth Physical Investment</t>
  </si>
  <si>
    <t>China Bars ≥ 500g</t>
  </si>
  <si>
    <t>Q3'24 forecast</t>
  </si>
  <si>
    <t>Q3'24/Q3'23 Growth %</t>
  </si>
  <si>
    <t>Q32'24/Q2'24 Growth %</t>
  </si>
  <si>
    <t>2025f</t>
  </si>
  <si>
    <t>2025f/2024f Growth %</t>
  </si>
  <si>
    <t>Months of demand cover</t>
  </si>
  <si>
    <t>H1'24/H2'23 Growth %</t>
  </si>
  <si>
    <t>Q4 2024</t>
  </si>
  <si>
    <t>H2'24/H2'23 Growth %</t>
  </si>
  <si>
    <t>Q4'24/Q4'23 Growth %</t>
  </si>
  <si>
    <t>Q4'24/Q3'24 Growth %</t>
  </si>
  <si>
    <t>Q4'24 forecast</t>
  </si>
  <si>
    <t>H2'24/H1'24 Growth %</t>
  </si>
  <si>
    <t>Jewllery</t>
  </si>
  <si>
    <t>Europe</t>
  </si>
  <si>
    <t>ROW</t>
  </si>
  <si>
    <t>N.America</t>
  </si>
  <si>
    <t>Q1 2025</t>
  </si>
  <si>
    <t>Q1'25/Q1'24 Growth %</t>
  </si>
  <si>
    <t>Q1'25/Q4'24 Growth %</t>
  </si>
  <si>
    <t>2024/2023 Growth %</t>
  </si>
  <si>
    <t>2025f/2024 Growth %</t>
  </si>
  <si>
    <t>Yr vs Qtr check</t>
  </si>
  <si>
    <t>Variance above is because of  Glass not including India</t>
  </si>
  <si>
    <t>Quarter vs Yr</t>
  </si>
  <si>
    <t>Qtr vs Yr Variance</t>
  </si>
  <si>
    <t>Q2 2025</t>
  </si>
  <si>
    <t>H1 2025</t>
  </si>
  <si>
    <t>Q1'25 Forecast</t>
  </si>
  <si>
    <t>Compared to Q4.24 we are seeing difference in Auto Recycling</t>
  </si>
  <si>
    <t>Missing Q1.25 data for Industrial Recycling</t>
  </si>
  <si>
    <t>Q3 2025</t>
  </si>
  <si>
    <t>2026f</t>
  </si>
  <si>
    <t>Q4 2025</t>
  </si>
  <si>
    <t>H2 2025</t>
  </si>
  <si>
    <t>2026f/2025 Growth %</t>
  </si>
  <si>
    <t>2025/2024 Growth %</t>
  </si>
  <si>
    <t>Q1 2026</t>
  </si>
  <si>
    <t>N/A</t>
  </si>
  <si>
    <t>&gt;±300%</t>
  </si>
  <si>
    <t>Q2 2026</t>
  </si>
  <si>
    <t>H1 2026</t>
  </si>
  <si>
    <t>Q2'26 Forecast</t>
  </si>
  <si>
    <t>Q2'26/Q2'25 Growth %</t>
  </si>
  <si>
    <t>Q2'26/Q1'26 Growth %</t>
  </si>
  <si>
    <t>H1'26/H1'25 Growth %</t>
  </si>
  <si>
    <t>H1'26/H2'25 Growth %</t>
  </si>
  <si>
    <t>Platinum Supply/Demand Balance - Summary</t>
  </si>
  <si>
    <t>Source: SFA (Oxford) 2015- 2018. Metals Focus 2019-2026f</t>
  </si>
  <si>
    <t>Notes:</t>
  </si>
  <si>
    <t>1. Above Ground Stocks: *4,140 koz as of 31st December 2012 (SFA (Oxford)). **3,650 koz as of 31 December 2018 (Metals Focus).</t>
  </si>
  <si>
    <t>2. † Estimates for this item in this period are either negligible, or captured respectively in autocatalyst demand, other industrial demand, or change in bars, coins.</t>
  </si>
  <si>
    <t>3. Data from Metals Focus and SFA (Oxford) may not have been prepared on the same or directly comparable basis.</t>
  </si>
  <si>
    <t>4. Prior to 2019 SFA (Oxford) data is independently rounded to the nearest 5 koz.</t>
  </si>
  <si>
    <t>2,225*</t>
  </si>
  <si>
    <t>Source: SFA (Oxford) 2013- 2018. Metals Focus 2019-2026f</t>
  </si>
  <si>
    <t>1. † Hydrogen and Stationary Other demand is included in Other industrial demand prior to 2019.</t>
  </si>
  <si>
    <t>1. †† India automotive demand is included in Rest of the World.</t>
  </si>
  <si>
    <t>2. Data from Metals Focus and SFA (Oxford) may not have been prepared on the same or directly comparable basis.</t>
  </si>
  <si>
    <t>3. Prior to 2019 SFA (Oxford) data is independently rounded to the nearest 5 koz.</t>
  </si>
  <si>
    <t>1. † Non-road automotive demand is included in autocatalyst demand.</t>
  </si>
  <si>
    <t xml:space="preserve">Source: Metals Focus 2024 –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</si>
</sst>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_ ;[Red]\-#,##0\ "/>
    <numFmt numFmtId="166" formatCode="\+#,##0;\-#,##0"/>
    <numFmt numFmtId="167" formatCode="_-* #,##0_-;\-* #,##0_-;_-* &quot;-&quot;??_-;_-@_-"/>
    <numFmt numFmtId="168" formatCode="#,##0.00000"/>
    <numFmt numFmtId="169" formatCode="_-\ #,##0_-;[Red]\-\ #,##0_-;_-\ &quot;-&quot;??_-;_-@_-"/>
    <numFmt numFmtId="170" formatCode="#,##0_ ;\-#,##0\ "/>
    <numFmt numFmtId="171" formatCode="_-* #,##0.0_-;\-* #,##0.0_-;_-* &quot;-&quot;??_-;_-@_-"/>
    <numFmt numFmtId="172" formatCode="#,##0.0"/>
    <numFmt numFmtId="173" formatCode="_-* #,##0.000000_-;\-* #,##0.000000_-;_-* &quot;-&quot;??_-;_-@_-"/>
  </numFmts>
  <fonts count="63" x14ac:knownFonts="1">
    <font>
      <sz val="11"/>
      <color theme="1"/>
      <name val="Calibri"/>
      <family val="2"/>
      <scheme val="minor"/>
    </font>
    <font>
      <sz val="8"/>
      <color theme="1"/>
      <name val="Arial"/>
      <family val="2"/>
    </font>
    <font>
      <sz val="11"/>
      <color theme="1"/>
      <name val="Calibri"/>
      <family val="2"/>
      <scheme val="minor"/>
    </font>
    <font>
      <sz val="10"/>
      <name val="Arial"/>
      <family val="2"/>
    </font>
    <font>
      <sz val="8"/>
      <color theme="1"/>
      <name val="Arial"/>
      <family val="2"/>
    </font>
    <font>
      <b/>
      <sz val="8"/>
      <color rgb="FF808080"/>
      <name val="Arial"/>
      <family val="2"/>
    </font>
    <font>
      <b/>
      <sz val="8"/>
      <color rgb="FF000080"/>
      <name val="Arial"/>
      <family val="2"/>
    </font>
    <font>
      <sz val="8"/>
      <color rgb="FF000080"/>
      <name val="Arial"/>
      <family val="2"/>
    </font>
    <font>
      <b/>
      <sz val="8"/>
      <color rgb="FFFF0000"/>
      <name val="Arial"/>
      <family val="2"/>
    </font>
    <font>
      <sz val="8"/>
      <color rgb="FFFF0000"/>
      <name val="Arial"/>
      <family val="2"/>
    </font>
    <font>
      <sz val="8"/>
      <name val="Arial"/>
      <family val="2"/>
    </font>
    <font>
      <b/>
      <i/>
      <sz val="8"/>
      <color rgb="FFFF0000"/>
      <name val="Arial"/>
      <family val="2"/>
    </font>
    <font>
      <i/>
      <sz val="8"/>
      <color rgb="FFFF0000"/>
      <name val="Arial"/>
      <family val="2"/>
    </font>
    <font>
      <b/>
      <sz val="8"/>
      <name val="Arial"/>
      <family val="2"/>
    </font>
    <font>
      <i/>
      <sz val="8"/>
      <name val="Arial"/>
      <family val="2"/>
    </font>
    <font>
      <sz val="11"/>
      <color theme="1"/>
      <name val="Arial"/>
      <family val="2"/>
    </font>
    <font>
      <sz val="11"/>
      <color rgb="FFFF0000"/>
      <name val="Arial"/>
      <family val="2"/>
    </font>
    <font>
      <sz val="11"/>
      <name val="Arial"/>
      <family val="2"/>
    </font>
    <font>
      <b/>
      <sz val="8"/>
      <color theme="1"/>
      <name val="Arial"/>
      <family val="2"/>
    </font>
    <font>
      <i/>
      <sz val="11"/>
      <color rgb="FFFF0000"/>
      <name val="Arial"/>
      <family val="2"/>
    </font>
    <font>
      <i/>
      <sz val="11"/>
      <name val="Arial"/>
      <family val="2"/>
    </font>
    <font>
      <b/>
      <i/>
      <sz val="8"/>
      <name val="Arial"/>
      <family val="2"/>
    </font>
    <font>
      <i/>
      <sz val="11"/>
      <color rgb="FF00B050"/>
      <name val="Arial"/>
      <family val="2"/>
    </font>
    <font>
      <b/>
      <i/>
      <sz val="8"/>
      <color rgb="FF00B050"/>
      <name val="Arial"/>
      <family val="2"/>
    </font>
    <font>
      <i/>
      <sz val="8"/>
      <color rgb="FF00B050"/>
      <name val="Arial"/>
      <family val="2"/>
    </font>
    <font>
      <sz val="8"/>
      <name val="Calibri"/>
      <family val="2"/>
      <scheme val="minor"/>
    </font>
    <font>
      <b/>
      <sz val="8"/>
      <color theme="7"/>
      <name val="Arial"/>
      <family val="2"/>
    </font>
    <font>
      <b/>
      <sz val="8"/>
      <color rgb="FF0092BC"/>
      <name val="Arial"/>
      <family val="2"/>
    </font>
    <font>
      <sz val="11"/>
      <color rgb="FF0092BC"/>
      <name val="Arial"/>
      <family val="2"/>
    </font>
    <font>
      <b/>
      <i/>
      <sz val="8"/>
      <color rgb="FF0092BC"/>
      <name val="Arial"/>
      <family val="2"/>
    </font>
    <font>
      <b/>
      <i/>
      <sz val="8"/>
      <color theme="1"/>
      <name val="Arial"/>
      <family val="2"/>
    </font>
    <font>
      <i/>
      <sz val="8"/>
      <color theme="5"/>
      <name val="Arial"/>
      <family val="2"/>
    </font>
    <font>
      <sz val="8"/>
      <name val="Arial Narrow"/>
      <family val="2"/>
    </font>
    <font>
      <sz val="11"/>
      <color rgb="FF00B050"/>
      <name val="Arial"/>
      <family val="2"/>
    </font>
    <font>
      <sz val="8"/>
      <color theme="7"/>
      <name val="Arial"/>
      <family val="2"/>
    </font>
    <font>
      <b/>
      <sz val="11"/>
      <color theme="1"/>
      <name val="Calibri"/>
      <family val="2"/>
      <scheme val="minor"/>
    </font>
    <font>
      <b/>
      <sz val="11"/>
      <color theme="1"/>
      <name val="Arial"/>
      <family val="2"/>
    </font>
    <font>
      <sz val="8"/>
      <color rgb="FF00B050"/>
      <name val="Arial"/>
      <family val="2"/>
    </font>
    <font>
      <b/>
      <sz val="8"/>
      <color rgb="FF00B050"/>
      <name val="Arial"/>
      <family val="2"/>
    </font>
    <font>
      <b/>
      <sz val="8"/>
      <color theme="3"/>
      <name val="Arial"/>
      <family val="2"/>
    </font>
    <font>
      <sz val="8"/>
      <color theme="3"/>
      <name val="Arial"/>
      <family val="2"/>
    </font>
    <font>
      <sz val="8"/>
      <color rgb="FFFF0000"/>
      <name val="Calibri"/>
      <family val="2"/>
      <scheme val="minor"/>
    </font>
    <font>
      <sz val="8"/>
      <color theme="0"/>
      <name val="Arial"/>
      <family val="2"/>
    </font>
    <font>
      <b/>
      <sz val="8"/>
      <color theme="0"/>
      <name val="Arial"/>
      <family val="2"/>
    </font>
    <font>
      <b/>
      <sz val="8"/>
      <name val="Arial Narrow"/>
      <family val="2"/>
    </font>
    <font>
      <sz val="11"/>
      <color rgb="FFFF0000"/>
      <name val="Calibri"/>
      <family val="2"/>
      <scheme val="minor"/>
    </font>
    <font>
      <sz val="11"/>
      <color theme="8"/>
      <name val="Arial"/>
      <family val="2"/>
    </font>
    <font>
      <sz val="8"/>
      <color theme="8"/>
      <name val="Arial"/>
      <family val="2"/>
    </font>
    <font>
      <i/>
      <sz val="11"/>
      <color theme="8"/>
      <name val="Arial"/>
      <family val="2"/>
    </font>
    <font>
      <sz val="11"/>
      <color theme="8"/>
      <name val="Calibri"/>
      <family val="2"/>
      <scheme val="minor"/>
    </font>
    <font>
      <sz val="11"/>
      <color theme="0"/>
      <name val="Calibri"/>
      <family val="2"/>
      <scheme val="minor"/>
    </font>
    <font>
      <sz val="9"/>
      <color theme="0"/>
      <name val="Calibri"/>
      <family val="2"/>
      <scheme val="minor"/>
    </font>
    <font>
      <sz val="11"/>
      <color theme="0"/>
      <name val="Arial"/>
      <family val="2"/>
    </font>
    <font>
      <i/>
      <sz val="11"/>
      <color theme="0"/>
      <name val="Arial"/>
      <family val="2"/>
    </font>
    <font>
      <b/>
      <sz val="8"/>
      <color theme="0" tint="-0.499984740745262"/>
      <name val="Arial"/>
      <family val="2"/>
    </font>
    <font>
      <sz val="8"/>
      <color theme="0" tint="-0.499984740745262"/>
      <name val="Arial"/>
      <family val="2"/>
    </font>
    <font>
      <i/>
      <sz val="8"/>
      <color theme="0" tint="-0.499984740745262"/>
      <name val="Arial"/>
      <family val="2"/>
    </font>
    <font>
      <sz val="8"/>
      <color theme="0" tint="-0.499984740745262"/>
      <name val="Calibri"/>
      <family val="2"/>
      <scheme val="minor"/>
    </font>
    <font>
      <b/>
      <sz val="8"/>
      <color theme="0" tint="-0.499984740745262"/>
      <name val="Calibri"/>
      <family val="2"/>
      <scheme val="minor"/>
    </font>
    <font>
      <sz val="8"/>
      <color theme="0" tint="-0.499984740745262"/>
      <name val="Arial Narrow"/>
      <family val="2"/>
    </font>
    <font>
      <sz val="11"/>
      <color theme="0" tint="-0.499984740745262"/>
      <name val="Arial"/>
      <family val="2"/>
    </font>
    <font>
      <sz val="11"/>
      <color theme="0" tint="-0.499984740745262"/>
      <name val="Calibri"/>
      <family val="2"/>
      <scheme val="minor"/>
    </font>
    <font>
      <sz val="10"/>
      <color theme="0" tint="-0.499984740745262"/>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right/>
      <top style="thin">
        <color indexed="64"/>
      </top>
      <bottom style="thin">
        <color indexed="64"/>
      </bottom>
      <diagonal/>
    </border>
    <border>
      <left/>
      <right/>
      <top/>
      <bottom style="thin">
        <color theme="0" tint="-0.14996795556505021"/>
      </bottom>
      <diagonal/>
    </border>
    <border>
      <left/>
      <right/>
      <top/>
      <bottom style="thin">
        <color indexed="64"/>
      </bottom>
      <diagonal/>
    </border>
    <border>
      <left/>
      <right/>
      <top style="thin">
        <color theme="0" tint="-0.14996795556505021"/>
      </top>
      <bottom style="thin">
        <color theme="0" tint="-0.14993743705557422"/>
      </bottom>
      <diagonal/>
    </border>
    <border>
      <left/>
      <right/>
      <top style="thin">
        <color theme="0" tint="-0.14993743705557422"/>
      </top>
      <bottom style="thin">
        <color theme="0" tint="-0.14990691854609822"/>
      </bottom>
      <diagonal/>
    </border>
    <border>
      <left/>
      <right/>
      <top style="thin">
        <color theme="0" tint="-0.14990691854609822"/>
      </top>
      <bottom/>
      <diagonal/>
    </border>
    <border>
      <left/>
      <right/>
      <top/>
      <bottom style="thin">
        <color theme="0" tint="-0.1498764000366222"/>
      </bottom>
      <diagonal/>
    </border>
    <border>
      <left/>
      <right/>
      <top style="thin">
        <color theme="0" tint="-0.1498764000366222"/>
      </top>
      <bottom/>
      <diagonal/>
    </border>
    <border>
      <left/>
      <right/>
      <top/>
      <bottom style="thin">
        <color theme="0" tint="-0.1498458815271462"/>
      </bottom>
      <diagonal/>
    </border>
    <border>
      <left/>
      <right/>
      <top style="thin">
        <color theme="0" tint="-0.14996795556505021"/>
      </top>
      <bottom/>
      <diagonal/>
    </border>
    <border>
      <left/>
      <right/>
      <top/>
      <bottom style="thin">
        <color theme="0" tint="-0.14993743705557422"/>
      </bottom>
      <diagonal/>
    </border>
    <border>
      <left/>
      <right/>
      <top style="thin">
        <color theme="0" tint="-0.14993743705557422"/>
      </top>
      <bottom/>
      <diagonal/>
    </border>
    <border>
      <left/>
      <right/>
      <top/>
      <bottom style="thin">
        <color theme="0" tint="-0.14990691854609822"/>
      </bottom>
      <diagonal/>
    </border>
    <border>
      <left/>
      <right/>
      <top style="thin">
        <color theme="0" tint="-0.14996795556505021"/>
      </top>
      <bottom style="thin">
        <color indexed="64"/>
      </bottom>
      <diagonal/>
    </border>
    <border>
      <left/>
      <right/>
      <top/>
      <bottom style="thin">
        <color theme="2" tint="0.59999389629810485"/>
      </bottom>
      <diagonal/>
    </border>
    <border>
      <left/>
      <right/>
      <top style="thin">
        <color theme="2" tint="0.59999389629810485"/>
      </top>
      <bottom style="thin">
        <color theme="2" tint="0.59999389629810485"/>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bottom style="thin">
        <color theme="2" tint="0.39997558519241921"/>
      </bottom>
      <diagonal/>
    </border>
    <border>
      <left/>
      <right/>
      <top/>
      <bottom style="thin">
        <color rgb="FFDCDCDC"/>
      </bottom>
      <diagonal/>
    </border>
    <border>
      <left/>
      <right/>
      <top style="thin">
        <color rgb="FFDCDCDC"/>
      </top>
      <bottom style="thin">
        <color rgb="FFDCDCDC"/>
      </bottom>
      <diagonal/>
    </border>
    <border>
      <left/>
      <right/>
      <top style="thin">
        <color rgb="FFDCDCDC"/>
      </top>
      <bottom style="thin">
        <color indexed="64"/>
      </bottom>
      <diagonal/>
    </border>
    <border>
      <left/>
      <right/>
      <top style="thin">
        <color indexed="64"/>
      </top>
      <bottom/>
      <diagonal/>
    </border>
    <border>
      <left/>
      <right/>
      <top style="thin">
        <color theme="2" tint="0.59996337778862885"/>
      </top>
      <bottom style="thin">
        <color indexed="64"/>
      </bottom>
      <diagonal/>
    </border>
    <border>
      <left/>
      <right/>
      <top/>
      <bottom style="thin">
        <color theme="0" tint="-0.24994659260841701"/>
      </bottom>
      <diagonal/>
    </border>
    <border>
      <left/>
      <right/>
      <top style="thin">
        <color theme="2" tint="0.79998168889431442"/>
      </top>
      <bottom style="thin">
        <color theme="2" tint="0.79998168889431442"/>
      </bottom>
      <diagonal/>
    </border>
  </borders>
  <cellStyleXfs count="12">
    <xf numFmtId="0" fontId="0"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cellStyleXfs>
  <cellXfs count="1251">
    <xf numFmtId="0" fontId="0" fillId="0" borderId="0" xfId="0"/>
    <xf numFmtId="0" fontId="5" fillId="2" borderId="0" xfId="0" applyFont="1" applyFill="1"/>
    <xf numFmtId="0" fontId="5" fillId="2" borderId="0" xfId="0" applyFont="1" applyFill="1" applyAlignment="1">
      <alignment horizontal="right" vertical="center"/>
    </xf>
    <xf numFmtId="0" fontId="6" fillId="2" borderId="0" xfId="0" applyFont="1" applyFill="1" applyAlignment="1">
      <alignment vertical="center"/>
    </xf>
    <xf numFmtId="3" fontId="8" fillId="2" borderId="0" xfId="0" applyNumberFormat="1" applyFont="1" applyFill="1" applyAlignment="1">
      <alignment horizontal="right" vertical="center"/>
    </xf>
    <xf numFmtId="0" fontId="9" fillId="2" borderId="0" xfId="0" applyFont="1" applyFill="1" applyAlignment="1">
      <alignment horizontal="right" vertical="center"/>
    </xf>
    <xf numFmtId="165" fontId="8" fillId="2" borderId="0" xfId="0" applyNumberFormat="1" applyFont="1" applyFill="1" applyAlignment="1">
      <alignment horizontal="right" vertical="center"/>
    </xf>
    <xf numFmtId="3" fontId="10" fillId="2" borderId="0" xfId="0" applyNumberFormat="1" applyFont="1" applyFill="1" applyAlignment="1">
      <alignment horizontal="right" vertical="center"/>
    </xf>
    <xf numFmtId="3" fontId="8" fillId="2" borderId="0" xfId="0" applyNumberFormat="1" applyFont="1" applyFill="1" applyAlignment="1">
      <alignment horizontal="right"/>
    </xf>
    <xf numFmtId="3" fontId="13" fillId="2" borderId="0" xfId="0" applyNumberFormat="1" applyFont="1" applyFill="1" applyAlignment="1">
      <alignment horizontal="righ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3" fillId="2" borderId="0" xfId="0" applyFont="1" applyFill="1" applyAlignment="1">
      <alignment horizontal="right" vertical="center"/>
    </xf>
    <xf numFmtId="3" fontId="10" fillId="2" borderId="0" xfId="0" applyNumberFormat="1" applyFont="1" applyFill="1" applyAlignment="1">
      <alignment vertical="center"/>
    </xf>
    <xf numFmtId="3" fontId="14" fillId="2" borderId="0" xfId="0" applyNumberFormat="1" applyFont="1" applyFill="1" applyAlignment="1">
      <alignment horizontal="right" vertical="center"/>
    </xf>
    <xf numFmtId="0" fontId="15" fillId="2" borderId="0" xfId="0" applyFont="1" applyFill="1"/>
    <xf numFmtId="0" fontId="5" fillId="2" borderId="0" xfId="0" applyFont="1" applyFill="1" applyAlignment="1">
      <alignment vertical="center"/>
    </xf>
    <xf numFmtId="9" fontId="15" fillId="2" borderId="0" xfId="1" applyFont="1" applyFill="1"/>
    <xf numFmtId="2" fontId="15" fillId="2" borderId="0" xfId="1" applyNumberFormat="1" applyFont="1" applyFill="1" applyBorder="1"/>
    <xf numFmtId="3" fontId="15" fillId="2" borderId="0" xfId="0" applyNumberFormat="1" applyFont="1" applyFill="1"/>
    <xf numFmtId="0" fontId="13" fillId="2" borderId="0" xfId="0" applyFont="1" applyFill="1"/>
    <xf numFmtId="0" fontId="13" fillId="2" borderId="0" xfId="0" applyFont="1" applyFill="1" applyAlignment="1">
      <alignment horizontal="right" vertical="top"/>
    </xf>
    <xf numFmtId="0" fontId="13" fillId="2" borderId="0" xfId="0" applyFont="1" applyFill="1" applyAlignment="1">
      <alignment horizontal="right" vertical="center" wrapText="1"/>
    </xf>
    <xf numFmtId="0" fontId="13" fillId="2" borderId="0" xfId="0" applyFont="1" applyFill="1" applyAlignment="1">
      <alignment vertical="center"/>
    </xf>
    <xf numFmtId="0" fontId="15" fillId="2" borderId="0" xfId="0" applyFont="1" applyFill="1" applyAlignment="1">
      <alignment horizontal="right"/>
    </xf>
    <xf numFmtId="0" fontId="15" fillId="2" borderId="2" xfId="0" applyFont="1" applyFill="1" applyBorder="1"/>
    <xf numFmtId="9" fontId="10" fillId="2" borderId="0" xfId="1" applyFont="1" applyFill="1" applyBorder="1" applyAlignment="1">
      <alignment horizontal="right" vertical="center"/>
    </xf>
    <xf numFmtId="3" fontId="9" fillId="2" borderId="0" xfId="0" applyNumberFormat="1" applyFont="1" applyFill="1" applyAlignment="1">
      <alignment vertical="center"/>
    </xf>
    <xf numFmtId="3" fontId="13" fillId="2" borderId="2" xfId="0" applyNumberFormat="1" applyFont="1" applyFill="1" applyBorder="1" applyAlignment="1">
      <alignment horizontal="right" vertical="center"/>
    </xf>
    <xf numFmtId="3" fontId="10" fillId="2" borderId="2" xfId="0" applyNumberFormat="1" applyFont="1" applyFill="1" applyBorder="1" applyAlignment="1">
      <alignment horizontal="right" vertical="center"/>
    </xf>
    <xf numFmtId="9" fontId="10" fillId="2" borderId="2" xfId="1" applyFont="1" applyFill="1" applyBorder="1" applyAlignment="1">
      <alignment horizontal="right" vertical="center"/>
    </xf>
    <xf numFmtId="3" fontId="13" fillId="2" borderId="0" xfId="0" applyNumberFormat="1" applyFont="1" applyFill="1" applyAlignment="1">
      <alignment horizontal="right"/>
    </xf>
    <xf numFmtId="166" fontId="10" fillId="2" borderId="0" xfId="0" applyNumberFormat="1" applyFont="1" applyFill="1" applyAlignment="1">
      <alignment horizontal="right"/>
    </xf>
    <xf numFmtId="0" fontId="13" fillId="2" borderId="1" xfId="0" applyFont="1" applyFill="1" applyBorder="1" applyAlignment="1">
      <alignment vertical="center"/>
    </xf>
    <xf numFmtId="3" fontId="13" fillId="2" borderId="1" xfId="0" applyNumberFormat="1" applyFont="1" applyFill="1" applyBorder="1" applyAlignment="1">
      <alignment horizontal="right" vertical="center"/>
    </xf>
    <xf numFmtId="3" fontId="8" fillId="2" borderId="0" xfId="0" applyNumberFormat="1" applyFont="1" applyFill="1" applyAlignment="1">
      <alignment vertical="center"/>
    </xf>
    <xf numFmtId="3" fontId="13" fillId="2" borderId="0" xfId="0" applyNumberFormat="1" applyFont="1" applyFill="1" applyAlignment="1">
      <alignment vertical="center"/>
    </xf>
    <xf numFmtId="3" fontId="10" fillId="2" borderId="0" xfId="0" applyNumberFormat="1" applyFont="1" applyFill="1" applyAlignment="1">
      <alignment horizontal="right"/>
    </xf>
    <xf numFmtId="0" fontId="13" fillId="2" borderId="2" xfId="0" applyFont="1" applyFill="1" applyBorder="1" applyAlignment="1">
      <alignment vertical="center"/>
    </xf>
    <xf numFmtId="0" fontId="16" fillId="2" borderId="0" xfId="0" applyFont="1" applyFill="1"/>
    <xf numFmtId="0" fontId="17" fillId="2" borderId="0" xfId="0" applyFont="1" applyFill="1"/>
    <xf numFmtId="0" fontId="13" fillId="2" borderId="3" xfId="0" applyFont="1" applyFill="1" applyBorder="1" applyAlignment="1">
      <alignment vertical="center"/>
    </xf>
    <xf numFmtId="3" fontId="8" fillId="2" borderId="3" xfId="0" applyNumberFormat="1" applyFont="1" applyFill="1" applyBorder="1" applyAlignment="1">
      <alignment horizontal="right" vertical="center"/>
    </xf>
    <xf numFmtId="3" fontId="13" fillId="2" borderId="3" xfId="0" applyNumberFormat="1" applyFont="1" applyFill="1" applyBorder="1" applyAlignment="1">
      <alignment horizontal="right" vertical="center"/>
    </xf>
    <xf numFmtId="9" fontId="13" fillId="2" borderId="3" xfId="1" applyFont="1" applyFill="1" applyBorder="1" applyAlignment="1">
      <alignment vertical="center"/>
    </xf>
    <xf numFmtId="0" fontId="15" fillId="2" borderId="3" xfId="0" applyFont="1" applyFill="1" applyBorder="1"/>
    <xf numFmtId="3" fontId="13" fillId="2" borderId="3" xfId="0" applyNumberFormat="1" applyFont="1" applyFill="1" applyBorder="1" applyAlignment="1">
      <alignment vertical="center"/>
    </xf>
    <xf numFmtId="3" fontId="4" fillId="2" borderId="0" xfId="0" applyNumberFormat="1" applyFont="1" applyFill="1"/>
    <xf numFmtId="0" fontId="4" fillId="2" borderId="0" xfId="0" applyFont="1" applyFill="1"/>
    <xf numFmtId="0" fontId="14" fillId="2" borderId="0" xfId="0" applyFont="1" applyFill="1" applyAlignment="1">
      <alignment horizontal="right" vertical="center"/>
    </xf>
    <xf numFmtId="3" fontId="13" fillId="2" borderId="0" xfId="0" applyNumberFormat="1" applyFont="1" applyFill="1"/>
    <xf numFmtId="3" fontId="14" fillId="2" borderId="0" xfId="0" applyNumberFormat="1" applyFont="1" applyFill="1" applyAlignment="1">
      <alignment vertical="center"/>
    </xf>
    <xf numFmtId="0" fontId="10" fillId="2" borderId="2" xfId="0" applyFont="1" applyFill="1" applyBorder="1" applyAlignment="1">
      <alignment horizontal="right" vertical="center"/>
    </xf>
    <xf numFmtId="3" fontId="14" fillId="2" borderId="2" xfId="0" applyNumberFormat="1" applyFont="1" applyFill="1" applyBorder="1" applyAlignment="1">
      <alignment vertical="center"/>
    </xf>
    <xf numFmtId="3" fontId="10" fillId="2" borderId="2" xfId="0" applyNumberFormat="1" applyFont="1" applyFill="1" applyBorder="1" applyAlignment="1">
      <alignment vertical="center"/>
    </xf>
    <xf numFmtId="9" fontId="12" fillId="2" borderId="0" xfId="1" applyFont="1" applyFill="1" applyBorder="1" applyAlignment="1">
      <alignment vertical="center"/>
    </xf>
    <xf numFmtId="0" fontId="13" fillId="2" borderId="2" xfId="0" applyFont="1" applyFill="1" applyBorder="1"/>
    <xf numFmtId="3" fontId="13" fillId="2" borderId="2" xfId="0" applyNumberFormat="1" applyFont="1" applyFill="1" applyBorder="1"/>
    <xf numFmtId="9" fontId="13" fillId="2" borderId="2" xfId="1" applyFont="1" applyFill="1" applyBorder="1" applyAlignment="1">
      <alignment horizontal="right"/>
    </xf>
    <xf numFmtId="3" fontId="10" fillId="2" borderId="0" xfId="0" applyNumberFormat="1" applyFont="1" applyFill="1"/>
    <xf numFmtId="9" fontId="9" fillId="2" borderId="0" xfId="1" applyFont="1" applyFill="1" applyBorder="1" applyAlignment="1">
      <alignment horizontal="right" vertical="center"/>
    </xf>
    <xf numFmtId="164" fontId="14" fillId="2" borderId="0" xfId="1" applyNumberFormat="1" applyFont="1" applyFill="1" applyBorder="1" applyAlignment="1">
      <alignment vertical="center"/>
    </xf>
    <xf numFmtId="165" fontId="13" fillId="2" borderId="0" xfId="0" applyNumberFormat="1" applyFont="1" applyFill="1" applyAlignment="1">
      <alignment vertical="center"/>
    </xf>
    <xf numFmtId="3" fontId="17" fillId="2" borderId="0" xfId="0" applyNumberFormat="1" applyFont="1" applyFill="1"/>
    <xf numFmtId="0" fontId="15" fillId="0" borderId="0" xfId="0" applyFont="1"/>
    <xf numFmtId="3" fontId="13" fillId="0" borderId="0" xfId="0" applyNumberFormat="1" applyFont="1" applyAlignment="1">
      <alignment horizontal="right" vertical="center"/>
    </xf>
    <xf numFmtId="9" fontId="13" fillId="0" borderId="0" xfId="1" applyFont="1" applyFill="1" applyBorder="1" applyAlignment="1">
      <alignment horizontal="right" vertical="center"/>
    </xf>
    <xf numFmtId="3" fontId="10" fillId="0" borderId="0" xfId="0" applyNumberFormat="1" applyFont="1" applyAlignment="1">
      <alignment horizontal="right" vertical="center"/>
    </xf>
    <xf numFmtId="9" fontId="10" fillId="0" borderId="0" xfId="1" applyFont="1" applyFill="1" applyBorder="1" applyAlignment="1">
      <alignment horizontal="right" vertical="center"/>
    </xf>
    <xf numFmtId="3" fontId="10" fillId="0" borderId="0" xfId="0" applyNumberFormat="1" applyFont="1" applyAlignment="1">
      <alignment vertical="center"/>
    </xf>
    <xf numFmtId="3" fontId="10" fillId="0" borderId="2" xfId="0" applyNumberFormat="1" applyFont="1" applyBorder="1" applyAlignment="1">
      <alignment horizontal="right" vertical="center"/>
    </xf>
    <xf numFmtId="9" fontId="10" fillId="0" borderId="2" xfId="1" applyFont="1" applyFill="1" applyBorder="1" applyAlignment="1">
      <alignment horizontal="right" vertical="center"/>
    </xf>
    <xf numFmtId="3" fontId="10" fillId="0" borderId="0" xfId="0" applyNumberFormat="1" applyFont="1" applyAlignment="1">
      <alignment horizontal="right"/>
    </xf>
    <xf numFmtId="3" fontId="13" fillId="0" borderId="2" xfId="0" applyNumberFormat="1" applyFont="1" applyBorder="1" applyAlignment="1">
      <alignment horizontal="right" vertical="center"/>
    </xf>
    <xf numFmtId="9" fontId="13" fillId="0" borderId="2" xfId="1" applyFont="1" applyFill="1" applyBorder="1" applyAlignment="1">
      <alignment horizontal="right" vertical="center"/>
    </xf>
    <xf numFmtId="0" fontId="15" fillId="0" borderId="2" xfId="0" applyFont="1" applyBorder="1"/>
    <xf numFmtId="3" fontId="13" fillId="0" borderId="0" xfId="0" applyNumberFormat="1" applyFont="1" applyAlignment="1">
      <alignment vertical="center"/>
    </xf>
    <xf numFmtId="0" fontId="17" fillId="0" borderId="0" xfId="0" applyFont="1"/>
    <xf numFmtId="3" fontId="15" fillId="0" borderId="0" xfId="0" applyNumberFormat="1" applyFont="1"/>
    <xf numFmtId="3" fontId="9" fillId="0" borderId="0" xfId="0" applyNumberFormat="1" applyFont="1" applyAlignment="1">
      <alignment vertical="center"/>
    </xf>
    <xf numFmtId="3" fontId="13" fillId="0" borderId="0" xfId="0" applyNumberFormat="1" applyFont="1"/>
    <xf numFmtId="3" fontId="12" fillId="0" borderId="0" xfId="0" applyNumberFormat="1" applyFont="1" applyAlignment="1">
      <alignment vertical="center"/>
    </xf>
    <xf numFmtId="3" fontId="14" fillId="0" borderId="0" xfId="0" applyNumberFormat="1" applyFont="1" applyAlignment="1">
      <alignment vertical="center"/>
    </xf>
    <xf numFmtId="3" fontId="10" fillId="0" borderId="2" xfId="0" applyNumberFormat="1" applyFont="1" applyBorder="1" applyAlignment="1">
      <alignment vertical="center"/>
    </xf>
    <xf numFmtId="3" fontId="14" fillId="0" borderId="2" xfId="0" applyNumberFormat="1" applyFont="1" applyBorder="1" applyAlignment="1">
      <alignment vertical="center"/>
    </xf>
    <xf numFmtId="9" fontId="13" fillId="0" borderId="0" xfId="1" applyFont="1" applyFill="1" applyBorder="1" applyAlignment="1">
      <alignment horizontal="right"/>
    </xf>
    <xf numFmtId="3" fontId="13" fillId="0" borderId="2" xfId="0" applyNumberFormat="1" applyFont="1" applyBorder="1"/>
    <xf numFmtId="9" fontId="13" fillId="0" borderId="2" xfId="1" applyFont="1" applyFill="1" applyBorder="1" applyAlignment="1">
      <alignment horizontal="right"/>
    </xf>
    <xf numFmtId="3" fontId="10" fillId="0" borderId="0" xfId="0" applyNumberFormat="1" applyFont="1"/>
    <xf numFmtId="0" fontId="4" fillId="0" borderId="0" xfId="0" applyFont="1"/>
    <xf numFmtId="3" fontId="13" fillId="2" borderId="0" xfId="0" applyNumberFormat="1" applyFont="1" applyFill="1" applyAlignment="1">
      <alignment horizontal="left"/>
    </xf>
    <xf numFmtId="0" fontId="16" fillId="0" borderId="0" xfId="0" applyFont="1"/>
    <xf numFmtId="3" fontId="8" fillId="0" borderId="0" xfId="0" applyNumberFormat="1" applyFont="1" applyAlignment="1">
      <alignment horizontal="right" vertical="center"/>
    </xf>
    <xf numFmtId="166" fontId="10" fillId="0" borderId="0" xfId="0" applyNumberFormat="1" applyFont="1" applyAlignment="1">
      <alignment horizontal="right"/>
    </xf>
    <xf numFmtId="3" fontId="13" fillId="0" borderId="1" xfId="0" applyNumberFormat="1" applyFont="1" applyBorder="1" applyAlignment="1">
      <alignment horizontal="right" vertical="center"/>
    </xf>
    <xf numFmtId="0" fontId="20" fillId="2" borderId="0" xfId="0" applyFont="1" applyFill="1"/>
    <xf numFmtId="3" fontId="21" fillId="2" borderId="0" xfId="0" applyNumberFormat="1" applyFont="1" applyFill="1" applyAlignment="1">
      <alignment horizontal="right" vertical="center"/>
    </xf>
    <xf numFmtId="9" fontId="14" fillId="0" borderId="0" xfId="1" applyFont="1" applyFill="1" applyBorder="1" applyAlignment="1">
      <alignment vertical="center"/>
    </xf>
    <xf numFmtId="0" fontId="9" fillId="2" borderId="0" xfId="0" applyFont="1" applyFill="1" applyAlignment="1">
      <alignment horizontal="right"/>
    </xf>
    <xf numFmtId="3" fontId="4" fillId="0" borderId="0" xfId="0" applyNumberFormat="1" applyFont="1"/>
    <xf numFmtId="0" fontId="4" fillId="0" borderId="3" xfId="0" applyFont="1" applyBorder="1"/>
    <xf numFmtId="3" fontId="22" fillId="2" borderId="0" xfId="0" applyNumberFormat="1" applyFont="1" applyFill="1"/>
    <xf numFmtId="0" fontId="23" fillId="2" borderId="0" xfId="0" applyFont="1" applyFill="1" applyAlignment="1">
      <alignment horizontal="right" vertical="top"/>
    </xf>
    <xf numFmtId="0" fontId="23" fillId="2" borderId="0" xfId="0" applyFont="1" applyFill="1" applyAlignment="1">
      <alignment horizontal="right" vertical="center"/>
    </xf>
    <xf numFmtId="0" fontId="22" fillId="2" borderId="0" xfId="0" applyFont="1" applyFill="1"/>
    <xf numFmtId="0" fontId="22" fillId="0" borderId="0" xfId="0" applyFont="1"/>
    <xf numFmtId="3" fontId="23" fillId="2" borderId="0" xfId="0" applyNumberFormat="1" applyFont="1" applyFill="1" applyAlignment="1">
      <alignment vertical="center"/>
    </xf>
    <xf numFmtId="9" fontId="13" fillId="0" borderId="1" xfId="1" applyFont="1" applyFill="1" applyBorder="1" applyAlignment="1">
      <alignment vertical="center"/>
    </xf>
    <xf numFmtId="0" fontId="10" fillId="0" borderId="0" xfId="0" applyFont="1" applyAlignment="1">
      <alignment horizontal="right" vertical="center"/>
    </xf>
    <xf numFmtId="0" fontId="10" fillId="0" borderId="0" xfId="0" applyFont="1" applyAlignment="1">
      <alignment vertical="center"/>
    </xf>
    <xf numFmtId="0" fontId="18" fillId="2" borderId="0" xfId="0" applyFont="1" applyFill="1" applyAlignment="1">
      <alignment vertical="center"/>
    </xf>
    <xf numFmtId="0" fontId="18" fillId="2" borderId="0" xfId="0" applyFont="1" applyFill="1" applyAlignment="1">
      <alignment horizontal="right" vertical="top"/>
    </xf>
    <xf numFmtId="0" fontId="18" fillId="2" borderId="0" xfId="0" applyFont="1" applyFill="1" applyAlignment="1">
      <alignment horizontal="right" vertical="center" wrapText="1"/>
    </xf>
    <xf numFmtId="0" fontId="18" fillId="2" borderId="0" xfId="0" applyFont="1" applyFill="1" applyAlignment="1">
      <alignment horizontal="right" vertical="top" wrapText="1"/>
    </xf>
    <xf numFmtId="0" fontId="9" fillId="0" borderId="0" xfId="0" applyFont="1" applyAlignment="1">
      <alignment vertical="center"/>
    </xf>
    <xf numFmtId="3" fontId="9" fillId="0" borderId="0" xfId="0" applyNumberFormat="1" applyFont="1" applyAlignment="1">
      <alignment horizontal="right"/>
    </xf>
    <xf numFmtId="0" fontId="13" fillId="0" borderId="0" xfId="0" applyFont="1"/>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horizontal="right"/>
    </xf>
    <xf numFmtId="0" fontId="5" fillId="0" borderId="0" xfId="0" applyFont="1" applyAlignment="1">
      <alignment horizontal="right" vertical="center"/>
    </xf>
    <xf numFmtId="0" fontId="23" fillId="0" borderId="0" xfId="0" applyFont="1" applyAlignment="1">
      <alignment horizontal="right" vertical="center"/>
    </xf>
    <xf numFmtId="0" fontId="13" fillId="0" borderId="0" xfId="0" applyFont="1" applyAlignment="1">
      <alignment vertical="center"/>
    </xf>
    <xf numFmtId="0" fontId="8" fillId="0" borderId="0" xfId="0" applyFont="1" applyAlignment="1">
      <alignment horizontal="right" vertical="center"/>
    </xf>
    <xf numFmtId="3" fontId="9" fillId="0" borderId="0" xfId="0" applyNumberFormat="1" applyFont="1" applyAlignment="1">
      <alignment horizontal="right" vertical="center"/>
    </xf>
    <xf numFmtId="3" fontId="13" fillId="0" borderId="0" xfId="0" applyNumberFormat="1" applyFont="1" applyAlignment="1">
      <alignment horizontal="left"/>
    </xf>
    <xf numFmtId="9" fontId="10" fillId="0" borderId="0" xfId="0" applyNumberFormat="1" applyFont="1" applyAlignment="1">
      <alignment horizontal="right"/>
    </xf>
    <xf numFmtId="166" fontId="9" fillId="0" borderId="0" xfId="0" applyNumberFormat="1" applyFont="1" applyAlignment="1">
      <alignment horizontal="right"/>
    </xf>
    <xf numFmtId="0" fontId="13" fillId="0" borderId="1" xfId="0" applyFont="1" applyBorder="1" applyAlignment="1">
      <alignment vertical="center"/>
    </xf>
    <xf numFmtId="3" fontId="8" fillId="0" borderId="0" xfId="0" applyNumberFormat="1" applyFont="1" applyAlignment="1">
      <alignment vertical="center"/>
    </xf>
    <xf numFmtId="0" fontId="6" fillId="0" borderId="0" xfId="0" applyFont="1" applyAlignment="1">
      <alignment vertical="center"/>
    </xf>
    <xf numFmtId="0" fontId="9" fillId="0" borderId="0" xfId="0" applyFont="1" applyAlignment="1">
      <alignment horizontal="right" vertical="center"/>
    </xf>
    <xf numFmtId="0" fontId="13" fillId="0" borderId="2" xfId="0" applyFont="1" applyBorder="1" applyAlignment="1">
      <alignment vertical="center"/>
    </xf>
    <xf numFmtId="165" fontId="8" fillId="0" borderId="0" xfId="0" applyNumberFormat="1" applyFont="1" applyAlignment="1">
      <alignment horizontal="right" vertical="center"/>
    </xf>
    <xf numFmtId="165" fontId="13" fillId="0" borderId="0" xfId="0" applyNumberFormat="1" applyFont="1" applyAlignment="1">
      <alignment horizontal="right" vertical="center"/>
    </xf>
    <xf numFmtId="0" fontId="13" fillId="0" borderId="3" xfId="0" applyFont="1" applyBorder="1" applyAlignment="1">
      <alignment vertical="center"/>
    </xf>
    <xf numFmtId="3" fontId="8" fillId="0" borderId="3" xfId="0" applyNumberFormat="1" applyFont="1" applyBorder="1" applyAlignment="1">
      <alignment horizontal="right" vertical="center"/>
    </xf>
    <xf numFmtId="3" fontId="13" fillId="0" borderId="3" xfId="0" applyNumberFormat="1" applyFont="1" applyBorder="1" applyAlignment="1">
      <alignment horizontal="right" vertical="center"/>
    </xf>
    <xf numFmtId="9" fontId="13" fillId="0" borderId="3" xfId="1" applyFont="1" applyFill="1" applyBorder="1" applyAlignment="1">
      <alignment horizontal="right" vertical="center"/>
    </xf>
    <xf numFmtId="9" fontId="13" fillId="0" borderId="3" xfId="0" applyNumberFormat="1" applyFont="1" applyBorder="1" applyAlignment="1">
      <alignment horizontal="right" vertical="center"/>
    </xf>
    <xf numFmtId="0" fontId="9" fillId="0" borderId="0" xfId="0" applyFont="1" applyAlignment="1">
      <alignment horizontal="right"/>
    </xf>
    <xf numFmtId="0" fontId="10" fillId="0" borderId="0" xfId="0" applyFont="1" applyAlignment="1">
      <alignment horizontal="right"/>
    </xf>
    <xf numFmtId="0" fontId="10" fillId="0" borderId="0" xfId="0" applyFont="1"/>
    <xf numFmtId="3" fontId="24" fillId="0" borderId="0" xfId="0" applyNumberFormat="1" applyFont="1" applyAlignment="1">
      <alignment horizontal="right" vertical="center"/>
    </xf>
    <xf numFmtId="9" fontId="13" fillId="0" borderId="3" xfId="1" applyFont="1" applyFill="1" applyBorder="1" applyAlignment="1">
      <alignment vertical="center"/>
    </xf>
    <xf numFmtId="3" fontId="13" fillId="0" borderId="3" xfId="0" applyNumberFormat="1" applyFont="1" applyBorder="1" applyAlignment="1">
      <alignment vertical="center"/>
    </xf>
    <xf numFmtId="3" fontId="23" fillId="0" borderId="3" xfId="0" applyNumberFormat="1" applyFont="1" applyBorder="1" applyAlignment="1">
      <alignment vertical="center"/>
    </xf>
    <xf numFmtId="0" fontId="13" fillId="0" borderId="0" xfId="0" applyFont="1" applyAlignment="1">
      <alignment vertical="top"/>
    </xf>
    <xf numFmtId="0" fontId="13" fillId="0" borderId="0" xfId="0" applyFont="1" applyAlignment="1">
      <alignment horizontal="right" vertical="top"/>
    </xf>
    <xf numFmtId="0" fontId="13" fillId="0" borderId="0" xfId="0" applyFont="1" applyAlignment="1">
      <alignment horizontal="right" vertical="center" wrapText="1"/>
    </xf>
    <xf numFmtId="0" fontId="5" fillId="0" borderId="0" xfId="0" applyFont="1" applyAlignment="1">
      <alignment horizontal="right" vertical="top"/>
    </xf>
    <xf numFmtId="0" fontId="14" fillId="0" borderId="0" xfId="0" applyFont="1" applyAlignment="1">
      <alignment horizontal="right" vertical="center"/>
    </xf>
    <xf numFmtId="3" fontId="23" fillId="0" borderId="0" xfId="0" applyNumberFormat="1" applyFont="1" applyAlignment="1">
      <alignment vertical="center"/>
    </xf>
    <xf numFmtId="0" fontId="10" fillId="0" borderId="2" xfId="0" applyFont="1" applyBorder="1" applyAlignment="1">
      <alignment horizontal="right" vertical="center"/>
    </xf>
    <xf numFmtId="0" fontId="13" fillId="0" borderId="2" xfId="0" applyFont="1" applyBorder="1"/>
    <xf numFmtId="9" fontId="10" fillId="2" borderId="0" xfId="1" applyFont="1" applyFill="1" applyBorder="1" applyAlignment="1">
      <alignment vertical="center"/>
    </xf>
    <xf numFmtId="9" fontId="10" fillId="2" borderId="2" xfId="1" applyFont="1" applyFill="1" applyBorder="1" applyAlignment="1">
      <alignment vertical="center"/>
    </xf>
    <xf numFmtId="1" fontId="10" fillId="2" borderId="0" xfId="1" applyNumberFormat="1" applyFont="1" applyFill="1" applyBorder="1" applyAlignment="1">
      <alignment vertical="center"/>
    </xf>
    <xf numFmtId="9" fontId="8" fillId="2" borderId="0" xfId="1" applyFont="1" applyFill="1" applyBorder="1" applyAlignment="1">
      <alignment horizontal="right"/>
    </xf>
    <xf numFmtId="0" fontId="18" fillId="0" borderId="0" xfId="0" applyFont="1" applyAlignment="1">
      <alignment horizontal="center" vertical="center" wrapText="1"/>
    </xf>
    <xf numFmtId="0" fontId="18" fillId="0" borderId="0" xfId="0" applyFont="1" applyAlignment="1">
      <alignment horizontal="center" vertical="center"/>
    </xf>
    <xf numFmtId="0" fontId="15" fillId="0" borderId="0" xfId="0" applyFont="1" applyAlignment="1">
      <alignment horizontal="center" vertical="center"/>
    </xf>
    <xf numFmtId="0" fontId="15" fillId="2" borderId="0" xfId="0" applyFont="1" applyFill="1" applyAlignment="1">
      <alignment vertical="center"/>
    </xf>
    <xf numFmtId="0" fontId="11" fillId="2" borderId="0" xfId="0" applyFont="1" applyFill="1" applyAlignment="1">
      <alignment horizontal="right" vertical="center"/>
    </xf>
    <xf numFmtId="0" fontId="15" fillId="0" borderId="0" xfId="0" applyFont="1" applyAlignment="1">
      <alignment vertical="center"/>
    </xf>
    <xf numFmtId="0" fontId="26" fillId="0" borderId="0" xfId="0" applyFont="1" applyAlignment="1">
      <alignment horizontal="center" vertical="center"/>
    </xf>
    <xf numFmtId="164" fontId="13"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3" fontId="26" fillId="2" borderId="0" xfId="0" applyNumberFormat="1" applyFont="1" applyFill="1" applyAlignment="1">
      <alignment vertical="center"/>
    </xf>
    <xf numFmtId="0" fontId="18" fillId="0" borderId="0" xfId="0" applyFont="1" applyAlignment="1">
      <alignment horizontal="right" vertical="top"/>
    </xf>
    <xf numFmtId="0" fontId="27" fillId="0" borderId="0" xfId="0" applyFont="1" applyAlignment="1">
      <alignment horizontal="right" vertical="center"/>
    </xf>
    <xf numFmtId="0" fontId="27" fillId="0" borderId="0" xfId="0" applyFont="1" applyAlignment="1">
      <alignment horizontal="right" vertical="top"/>
    </xf>
    <xf numFmtId="0" fontId="27" fillId="0" borderId="0" xfId="0" applyFont="1" applyAlignment="1">
      <alignment vertical="center"/>
    </xf>
    <xf numFmtId="0" fontId="27" fillId="0" borderId="0" xfId="0" applyFont="1" applyAlignment="1">
      <alignment horizontal="right" vertical="center" wrapText="1"/>
    </xf>
    <xf numFmtId="0" fontId="28" fillId="0" borderId="0" xfId="0" applyFont="1" applyAlignment="1">
      <alignment vertical="center"/>
    </xf>
    <xf numFmtId="0" fontId="29" fillId="2" borderId="0" xfId="0" applyFont="1" applyFill="1" applyAlignment="1">
      <alignment horizontal="right" vertical="center"/>
    </xf>
    <xf numFmtId="0" fontId="27" fillId="2" borderId="0" xfId="0" applyFont="1" applyFill="1" applyAlignment="1">
      <alignment horizontal="right" vertical="center"/>
    </xf>
    <xf numFmtId="164" fontId="5" fillId="0" borderId="0" xfId="1" applyNumberFormat="1" applyFont="1" applyFill="1" applyBorder="1" applyAlignment="1">
      <alignment horizontal="right" vertical="center"/>
    </xf>
    <xf numFmtId="2" fontId="15" fillId="0" borderId="0" xfId="1" applyNumberFormat="1" applyFont="1" applyFill="1" applyBorder="1"/>
    <xf numFmtId="3" fontId="5" fillId="0" borderId="0" xfId="0" applyNumberFormat="1" applyFont="1" applyAlignment="1">
      <alignment horizontal="right" vertical="center"/>
    </xf>
    <xf numFmtId="3" fontId="22" fillId="0" borderId="0" xfId="0" applyNumberFormat="1" applyFont="1"/>
    <xf numFmtId="4" fontId="8" fillId="0" borderId="0" xfId="0" applyNumberFormat="1" applyFont="1" applyAlignment="1">
      <alignment vertical="center"/>
    </xf>
    <xf numFmtId="3" fontId="17" fillId="0" borderId="0" xfId="0" applyNumberFormat="1" applyFont="1"/>
    <xf numFmtId="0" fontId="27" fillId="0" borderId="0" xfId="0" applyFont="1" applyAlignment="1">
      <alignment horizontal="center" vertical="center"/>
    </xf>
    <xf numFmtId="167" fontId="10" fillId="2" borderId="2" xfId="7" applyNumberFormat="1" applyFont="1" applyFill="1" applyBorder="1" applyAlignment="1">
      <alignment horizontal="right" vertical="center"/>
    </xf>
    <xf numFmtId="3" fontId="14" fillId="0" borderId="0" xfId="0" applyNumberFormat="1" applyFont="1" applyAlignment="1">
      <alignment horizontal="right" vertical="center"/>
    </xf>
    <xf numFmtId="3" fontId="13" fillId="0" borderId="0" xfId="0" applyNumberFormat="1" applyFont="1" applyAlignment="1">
      <alignment horizontal="right"/>
    </xf>
    <xf numFmtId="0" fontId="20" fillId="0" borderId="0" xfId="0" applyFont="1"/>
    <xf numFmtId="3" fontId="21" fillId="0" borderId="0" xfId="0" applyNumberFormat="1" applyFont="1" applyAlignment="1">
      <alignment horizontal="right" vertical="center"/>
    </xf>
    <xf numFmtId="3" fontId="8" fillId="0" borderId="0" xfId="0" applyNumberFormat="1" applyFont="1" applyAlignment="1">
      <alignment horizontal="right"/>
    </xf>
    <xf numFmtId="3" fontId="31" fillId="0" borderId="0" xfId="0" applyNumberFormat="1" applyFont="1"/>
    <xf numFmtId="3" fontId="13" fillId="0" borderId="3" xfId="0" quotePrefix="1" applyNumberFormat="1" applyFont="1" applyBorder="1" applyAlignment="1">
      <alignment horizontal="right" vertical="center"/>
    </xf>
    <xf numFmtId="9" fontId="13" fillId="2" borderId="0" xfId="1" applyFont="1" applyFill="1" applyBorder="1" applyAlignment="1">
      <alignment horizontal="right"/>
    </xf>
    <xf numFmtId="3" fontId="11" fillId="2" borderId="0" xfId="0" applyNumberFormat="1" applyFont="1" applyFill="1" applyAlignment="1">
      <alignment horizontal="right" vertical="center"/>
    </xf>
    <xf numFmtId="165" fontId="11" fillId="2" borderId="0" xfId="0" applyNumberFormat="1" applyFont="1" applyFill="1" applyAlignment="1">
      <alignment horizontal="right" vertical="center"/>
    </xf>
    <xf numFmtId="3" fontId="12" fillId="2" borderId="0" xfId="0" applyNumberFormat="1" applyFont="1" applyFill="1" applyAlignment="1">
      <alignment horizontal="right" vertical="center"/>
    </xf>
    <xf numFmtId="3" fontId="12" fillId="2" borderId="0" xfId="0" applyNumberFormat="1" applyFont="1" applyFill="1" applyAlignment="1">
      <alignment vertical="center"/>
    </xf>
    <xf numFmtId="0" fontId="19" fillId="2" borderId="0" xfId="0" applyFont="1" applyFill="1"/>
    <xf numFmtId="3" fontId="9" fillId="2" borderId="0" xfId="0" applyNumberFormat="1" applyFont="1" applyFill="1"/>
    <xf numFmtId="3" fontId="9" fillId="2" borderId="0" xfId="0" applyNumberFormat="1" applyFont="1" applyFill="1" applyAlignment="1">
      <alignment horizontal="right" vertical="center"/>
    </xf>
    <xf numFmtId="0" fontId="18" fillId="2" borderId="0" xfId="0" applyFont="1" applyFill="1" applyAlignment="1">
      <alignment horizontal="center" vertical="center"/>
    </xf>
    <xf numFmtId="0" fontId="30" fillId="2" borderId="0" xfId="0" applyFont="1" applyFill="1" applyAlignment="1">
      <alignment horizontal="center" vertical="center"/>
    </xf>
    <xf numFmtId="0" fontId="18" fillId="2" borderId="0" xfId="0" applyFont="1" applyFill="1" applyAlignment="1">
      <alignment horizontal="center" vertical="center" wrapText="1"/>
    </xf>
    <xf numFmtId="0" fontId="0" fillId="0" borderId="0" xfId="0" applyAlignment="1">
      <alignment horizontal="center" vertical="center"/>
    </xf>
    <xf numFmtId="0" fontId="13" fillId="2" borderId="0" xfId="0" applyFont="1" applyFill="1" applyAlignment="1">
      <alignment horizontal="center"/>
    </xf>
    <xf numFmtId="0" fontId="18" fillId="2" borderId="0" xfId="0" applyFont="1" applyFill="1" applyAlignment="1">
      <alignment horizontal="center" vertical="top"/>
    </xf>
    <xf numFmtId="0" fontId="18" fillId="0" borderId="0" xfId="0" applyFont="1" applyAlignment="1">
      <alignment horizontal="center" vertical="top"/>
    </xf>
    <xf numFmtId="0" fontId="18" fillId="2" borderId="0" xfId="0" applyFont="1" applyFill="1" applyAlignment="1">
      <alignment horizontal="center" vertical="top" wrapText="1"/>
    </xf>
    <xf numFmtId="9" fontId="10" fillId="2" borderId="0" xfId="8" applyFont="1" applyFill="1" applyBorder="1" applyAlignment="1">
      <alignment horizontal="right" vertical="center"/>
    </xf>
    <xf numFmtId="9" fontId="13" fillId="0" borderId="0" xfId="8" applyFont="1" applyFill="1" applyBorder="1" applyAlignment="1">
      <alignment horizontal="right"/>
    </xf>
    <xf numFmtId="9" fontId="13" fillId="2" borderId="0" xfId="8" applyFont="1" applyFill="1" applyBorder="1" applyAlignment="1">
      <alignment horizontal="right"/>
    </xf>
    <xf numFmtId="9" fontId="10" fillId="0" borderId="0" xfId="8" applyFont="1" applyFill="1" applyBorder="1" applyAlignment="1">
      <alignment horizontal="right" vertical="center"/>
    </xf>
    <xf numFmtId="9" fontId="10" fillId="2" borderId="0" xfId="8" applyFont="1" applyFill="1" applyBorder="1" applyAlignment="1">
      <alignment vertical="center"/>
    </xf>
    <xf numFmtId="3" fontId="10" fillId="2" borderId="2" xfId="5" applyNumberFormat="1" applyFont="1" applyFill="1" applyBorder="1" applyAlignment="1">
      <alignment horizontal="right" vertical="center"/>
    </xf>
    <xf numFmtId="9" fontId="10" fillId="0" borderId="2" xfId="8" applyFont="1" applyFill="1" applyBorder="1" applyAlignment="1">
      <alignment horizontal="right" vertical="center"/>
    </xf>
    <xf numFmtId="167" fontId="10" fillId="0" borderId="2" xfId="5" applyNumberFormat="1" applyFont="1" applyFill="1" applyBorder="1" applyAlignment="1">
      <alignment horizontal="right" vertical="center"/>
    </xf>
    <xf numFmtId="9" fontId="10" fillId="2" borderId="2" xfId="8" applyFont="1" applyFill="1" applyBorder="1" applyAlignment="1">
      <alignment vertical="center"/>
    </xf>
    <xf numFmtId="9" fontId="10" fillId="2" borderId="2" xfId="8" applyFont="1" applyFill="1" applyBorder="1" applyAlignment="1">
      <alignment horizontal="right" vertical="center"/>
    </xf>
    <xf numFmtId="9" fontId="8" fillId="2" borderId="0" xfId="8" applyFont="1" applyFill="1" applyBorder="1" applyAlignment="1">
      <alignment horizontal="right"/>
    </xf>
    <xf numFmtId="1" fontId="10" fillId="2" borderId="0" xfId="8" applyNumberFormat="1" applyFont="1" applyFill="1" applyBorder="1" applyAlignment="1">
      <alignment vertical="center"/>
    </xf>
    <xf numFmtId="9" fontId="12" fillId="2" borderId="0" xfId="8" applyFont="1" applyFill="1" applyBorder="1" applyAlignment="1">
      <alignment vertical="center"/>
    </xf>
    <xf numFmtId="9" fontId="9" fillId="2" borderId="0" xfId="8" applyFont="1" applyFill="1" applyBorder="1" applyAlignment="1">
      <alignment horizontal="right" vertical="center"/>
    </xf>
    <xf numFmtId="9" fontId="13" fillId="2" borderId="3" xfId="8" applyFont="1" applyFill="1" applyBorder="1" applyAlignment="1">
      <alignment vertical="center"/>
    </xf>
    <xf numFmtId="164" fontId="14" fillId="2" borderId="0" xfId="8" applyNumberFormat="1" applyFont="1" applyFill="1" applyBorder="1" applyAlignment="1">
      <alignment vertical="center"/>
    </xf>
    <xf numFmtId="168" fontId="14" fillId="2" borderId="0" xfId="8" applyNumberFormat="1" applyFont="1" applyFill="1" applyBorder="1" applyAlignment="1">
      <alignment vertical="center"/>
    </xf>
    <xf numFmtId="9" fontId="15" fillId="0" borderId="0" xfId="1" applyFont="1"/>
    <xf numFmtId="9" fontId="15" fillId="0" borderId="0" xfId="1" applyFont="1" applyFill="1"/>
    <xf numFmtId="9" fontId="27" fillId="0" borderId="0" xfId="1" applyFont="1" applyFill="1" applyBorder="1" applyAlignment="1">
      <alignment horizontal="right" vertical="center" wrapText="1"/>
    </xf>
    <xf numFmtId="9" fontId="18" fillId="0" borderId="0" xfId="1" applyFont="1" applyFill="1" applyBorder="1" applyAlignment="1">
      <alignment horizontal="center" vertical="center" wrapText="1"/>
    </xf>
    <xf numFmtId="9" fontId="15" fillId="0" borderId="0" xfId="1" applyFont="1" applyFill="1" applyBorder="1"/>
    <xf numFmtId="9" fontId="10" fillId="0" borderId="0" xfId="1" applyFont="1" applyFill="1" applyBorder="1" applyAlignment="1">
      <alignment horizontal="right"/>
    </xf>
    <xf numFmtId="9" fontId="8" fillId="0" borderId="0" xfId="1" applyFont="1" applyFill="1" applyBorder="1" applyAlignment="1">
      <alignment vertical="center"/>
    </xf>
    <xf numFmtId="9" fontId="13" fillId="0" borderId="0" xfId="1" applyFont="1" applyFill="1" applyBorder="1" applyAlignment="1">
      <alignment vertical="center"/>
    </xf>
    <xf numFmtId="9" fontId="10" fillId="0" borderId="0" xfId="1" applyFont="1" applyFill="1" applyBorder="1" applyAlignment="1">
      <alignment vertical="center"/>
    </xf>
    <xf numFmtId="9" fontId="10" fillId="0" borderId="0" xfId="1" applyFont="1" applyFill="1" applyBorder="1"/>
    <xf numFmtId="9" fontId="13" fillId="2" borderId="0" xfId="1" applyFont="1" applyFill="1" applyBorder="1" applyAlignment="1">
      <alignment vertical="center"/>
    </xf>
    <xf numFmtId="9" fontId="10" fillId="0" borderId="0" xfId="1" applyFont="1" applyAlignment="1">
      <alignment vertical="center"/>
    </xf>
    <xf numFmtId="3" fontId="32" fillId="0" borderId="2" xfId="0" applyNumberFormat="1" applyFont="1" applyBorder="1" applyAlignment="1">
      <alignment horizontal="right" vertical="center"/>
    </xf>
    <xf numFmtId="9" fontId="10" fillId="0" borderId="0" xfId="1" applyFont="1" applyBorder="1" applyAlignment="1">
      <alignment vertical="center"/>
    </xf>
    <xf numFmtId="0" fontId="13" fillId="2" borderId="4" xfId="0" applyFont="1" applyFill="1" applyBorder="1"/>
    <xf numFmtId="3" fontId="13" fillId="0" borderId="4" xfId="0" applyNumberFormat="1" applyFont="1" applyBorder="1"/>
    <xf numFmtId="9" fontId="13" fillId="0" borderId="4" xfId="8" applyFont="1" applyFill="1" applyBorder="1" applyAlignment="1">
      <alignment horizontal="right"/>
    </xf>
    <xf numFmtId="3" fontId="13" fillId="2" borderId="4" xfId="0" applyNumberFormat="1" applyFont="1" applyFill="1" applyBorder="1"/>
    <xf numFmtId="9" fontId="13" fillId="2" borderId="4" xfId="8" applyFont="1" applyFill="1" applyBorder="1" applyAlignment="1">
      <alignment horizontal="right"/>
    </xf>
    <xf numFmtId="0" fontId="13" fillId="2" borderId="5" xfId="0" applyFont="1" applyFill="1" applyBorder="1"/>
    <xf numFmtId="3" fontId="13" fillId="0" borderId="5" xfId="0" applyNumberFormat="1" applyFont="1" applyBorder="1"/>
    <xf numFmtId="9" fontId="13" fillId="0" borderId="5" xfId="8" applyFont="1" applyFill="1" applyBorder="1" applyAlignment="1">
      <alignment horizontal="right"/>
    </xf>
    <xf numFmtId="3" fontId="13" fillId="2" borderId="5" xfId="0" applyNumberFormat="1" applyFont="1" applyFill="1" applyBorder="1"/>
    <xf numFmtId="9" fontId="13" fillId="2" borderId="5" xfId="8" applyFont="1" applyFill="1" applyBorder="1" applyAlignment="1">
      <alignment horizontal="right"/>
    </xf>
    <xf numFmtId="9" fontId="10" fillId="0" borderId="0" xfId="8" applyFont="1" applyFill="1" applyBorder="1" applyAlignment="1">
      <alignment horizontal="right"/>
    </xf>
    <xf numFmtId="0" fontId="13" fillId="2" borderId="6" xfId="0" applyFont="1" applyFill="1" applyBorder="1"/>
    <xf numFmtId="3" fontId="13" fillId="0" borderId="6" xfId="0" applyNumberFormat="1" applyFont="1" applyBorder="1"/>
    <xf numFmtId="9" fontId="10" fillId="0" borderId="6" xfId="8" applyFont="1" applyFill="1" applyBorder="1" applyAlignment="1">
      <alignment horizontal="right"/>
    </xf>
    <xf numFmtId="0" fontId="10" fillId="2" borderId="7" xfId="0" applyFont="1" applyFill="1" applyBorder="1" applyAlignment="1">
      <alignment horizontal="right" vertical="center"/>
    </xf>
    <xf numFmtId="3" fontId="13" fillId="0" borderId="7" xfId="0" applyNumberFormat="1" applyFont="1" applyBorder="1"/>
    <xf numFmtId="9" fontId="10" fillId="0" borderId="7" xfId="8" applyFont="1" applyFill="1" applyBorder="1" applyAlignment="1">
      <alignment horizontal="right"/>
    </xf>
    <xf numFmtId="0" fontId="13" fillId="2" borderId="8" xfId="0" applyFont="1" applyFill="1" applyBorder="1"/>
    <xf numFmtId="3" fontId="13" fillId="0" borderId="8" xfId="0" applyNumberFormat="1" applyFont="1" applyBorder="1"/>
    <xf numFmtId="9" fontId="10" fillId="0" borderId="8" xfId="8" applyFont="1" applyFill="1" applyBorder="1" applyAlignment="1">
      <alignment horizontal="right"/>
    </xf>
    <xf numFmtId="0" fontId="10" fillId="2" borderId="9" xfId="0" applyFont="1" applyFill="1" applyBorder="1" applyAlignment="1">
      <alignment horizontal="right" vertical="center"/>
    </xf>
    <xf numFmtId="3" fontId="13" fillId="0" borderId="9" xfId="0" applyNumberFormat="1" applyFont="1" applyBorder="1"/>
    <xf numFmtId="9" fontId="10" fillId="0" borderId="9" xfId="8" applyFont="1" applyFill="1" applyBorder="1" applyAlignment="1">
      <alignment horizontal="right"/>
    </xf>
    <xf numFmtId="3" fontId="10" fillId="0" borderId="7" xfId="0" applyNumberFormat="1" applyFont="1" applyBorder="1"/>
    <xf numFmtId="3" fontId="10" fillId="0" borderId="9" xfId="0" applyNumberFormat="1" applyFont="1" applyBorder="1"/>
    <xf numFmtId="3" fontId="13" fillId="0" borderId="11" xfId="0" applyNumberFormat="1" applyFont="1" applyBorder="1"/>
    <xf numFmtId="0" fontId="13" fillId="2" borderId="10" xfId="0" applyFont="1" applyFill="1" applyBorder="1"/>
    <xf numFmtId="3" fontId="13" fillId="0" borderId="13" xfId="0" applyNumberFormat="1" applyFont="1" applyBorder="1"/>
    <xf numFmtId="0" fontId="11" fillId="2" borderId="0" xfId="0" applyFont="1" applyFill="1" applyAlignment="1">
      <alignment horizontal="right" vertical="top"/>
    </xf>
    <xf numFmtId="0" fontId="10" fillId="2" borderId="11" xfId="0" applyFont="1" applyFill="1" applyBorder="1" applyAlignment="1">
      <alignment horizontal="right" vertical="center"/>
    </xf>
    <xf numFmtId="3" fontId="13" fillId="2" borderId="11" xfId="0" applyNumberFormat="1" applyFont="1" applyFill="1" applyBorder="1"/>
    <xf numFmtId="0" fontId="13" fillId="2" borderId="12" xfId="0" applyFont="1" applyFill="1" applyBorder="1"/>
    <xf numFmtId="0" fontId="10" fillId="2" borderId="13" xfId="0" applyFont="1" applyFill="1" applyBorder="1" applyAlignment="1">
      <alignment horizontal="right" vertical="center"/>
    </xf>
    <xf numFmtId="3" fontId="13" fillId="2" borderId="13" xfId="0" applyNumberFormat="1" applyFont="1" applyFill="1" applyBorder="1"/>
    <xf numFmtId="3" fontId="10" fillId="0" borderId="11" xfId="0" applyNumberFormat="1" applyFont="1" applyBorder="1"/>
    <xf numFmtId="3" fontId="10" fillId="0" borderId="13" xfId="0" applyNumberFormat="1" applyFont="1" applyBorder="1"/>
    <xf numFmtId="0" fontId="13" fillId="2" borderId="0" xfId="0" applyFont="1" applyFill="1" applyAlignment="1">
      <alignment horizontal="left" vertical="center"/>
    </xf>
    <xf numFmtId="164" fontId="10" fillId="2" borderId="0" xfId="1" applyNumberFormat="1" applyFont="1" applyFill="1" applyBorder="1" applyAlignment="1">
      <alignment horizontal="right" vertical="center"/>
    </xf>
    <xf numFmtId="3" fontId="13" fillId="2" borderId="2" xfId="0" applyNumberFormat="1" applyFont="1" applyFill="1" applyBorder="1" applyAlignment="1">
      <alignment horizontal="right"/>
    </xf>
    <xf numFmtId="9" fontId="13" fillId="2" borderId="3" xfId="8" applyFont="1" applyFill="1" applyBorder="1" applyAlignment="1">
      <alignment horizontal="right" vertical="center"/>
    </xf>
    <xf numFmtId="9" fontId="13" fillId="2" borderId="2" xfId="1" applyFont="1" applyFill="1" applyBorder="1"/>
    <xf numFmtId="9" fontId="10" fillId="0" borderId="2" xfId="1" applyFont="1" applyBorder="1" applyAlignment="1">
      <alignment vertical="center"/>
    </xf>
    <xf numFmtId="0" fontId="10" fillId="2" borderId="2" xfId="0" applyFont="1" applyFill="1" applyBorder="1" applyAlignment="1">
      <alignment vertical="center"/>
    </xf>
    <xf numFmtId="0" fontId="33" fillId="0" borderId="0" xfId="0" applyFont="1"/>
    <xf numFmtId="9" fontId="13" fillId="2" borderId="2" xfId="8" applyFont="1" applyFill="1" applyBorder="1" applyAlignment="1">
      <alignment horizontal="right"/>
    </xf>
    <xf numFmtId="9" fontId="13" fillId="2" borderId="0" xfId="1" applyFont="1" applyFill="1" applyAlignment="1">
      <alignment horizontal="right"/>
    </xf>
    <xf numFmtId="9" fontId="10" fillId="2" borderId="0" xfId="1" applyFont="1" applyFill="1" applyAlignment="1">
      <alignment horizontal="right"/>
    </xf>
    <xf numFmtId="9" fontId="10" fillId="2" borderId="2" xfId="1" applyFont="1" applyFill="1" applyBorder="1" applyAlignment="1">
      <alignment horizontal="right"/>
    </xf>
    <xf numFmtId="0" fontId="34" fillId="2" borderId="0" xfId="0" applyFont="1" applyFill="1"/>
    <xf numFmtId="0" fontId="10" fillId="2" borderId="0" xfId="0" applyFont="1" applyFill="1"/>
    <xf numFmtId="0" fontId="4" fillId="2" borderId="0" xfId="0" applyFont="1" applyFill="1" applyAlignment="1">
      <alignment horizontal="right"/>
    </xf>
    <xf numFmtId="0" fontId="34" fillId="2" borderId="0" xfId="0" applyFont="1" applyFill="1" applyAlignment="1">
      <alignment horizontal="right"/>
    </xf>
    <xf numFmtId="0" fontId="4" fillId="0" borderId="2" xfId="0" applyFont="1" applyBorder="1"/>
    <xf numFmtId="0" fontId="34" fillId="0" borderId="0" xfId="0" applyFont="1"/>
    <xf numFmtId="0" fontId="35" fillId="0" borderId="0" xfId="0" applyFont="1" applyAlignment="1">
      <alignment horizontal="center" vertical="center"/>
    </xf>
    <xf numFmtId="0" fontId="36" fillId="0" borderId="0" xfId="0" applyFont="1" applyAlignment="1">
      <alignment horizontal="center" vertical="center"/>
    </xf>
    <xf numFmtId="0" fontId="9" fillId="2" borderId="0" xfId="0" applyFont="1" applyFill="1"/>
    <xf numFmtId="0" fontId="9" fillId="0" borderId="0" xfId="0" applyFont="1"/>
    <xf numFmtId="0" fontId="4" fillId="0" borderId="0" xfId="0" applyFont="1" applyAlignment="1">
      <alignment horizontal="center" vertical="center"/>
    </xf>
    <xf numFmtId="0" fontId="37" fillId="2" borderId="0" xfId="0" applyFont="1" applyFill="1"/>
    <xf numFmtId="0" fontId="38" fillId="2" borderId="0" xfId="0" applyFont="1" applyFill="1" applyAlignment="1">
      <alignment horizontal="right" vertical="top"/>
    </xf>
    <xf numFmtId="3" fontId="38" fillId="2" borderId="0" xfId="0" applyNumberFormat="1" applyFont="1" applyFill="1" applyAlignment="1">
      <alignment vertical="center"/>
    </xf>
    <xf numFmtId="9" fontId="9" fillId="2" borderId="0" xfId="8" applyFont="1" applyFill="1" applyBorder="1" applyAlignment="1">
      <alignment vertical="center"/>
    </xf>
    <xf numFmtId="164" fontId="10" fillId="2" borderId="0" xfId="8" applyNumberFormat="1" applyFont="1" applyFill="1" applyBorder="1" applyAlignment="1">
      <alignment vertical="center"/>
    </xf>
    <xf numFmtId="3" fontId="10" fillId="0" borderId="2" xfId="0" applyNumberFormat="1" applyFont="1" applyBorder="1"/>
    <xf numFmtId="169" fontId="13" fillId="2" borderId="0" xfId="0" applyNumberFormat="1" applyFont="1" applyFill="1" applyAlignment="1">
      <alignment vertical="center"/>
    </xf>
    <xf numFmtId="169" fontId="13" fillId="2" borderId="0" xfId="0" applyNumberFormat="1" applyFont="1" applyFill="1" applyAlignment="1">
      <alignment horizontal="right" vertical="center"/>
    </xf>
    <xf numFmtId="169" fontId="4" fillId="2" borderId="0" xfId="0" applyNumberFormat="1" applyFont="1" applyFill="1"/>
    <xf numFmtId="169" fontId="10" fillId="2" borderId="0" xfId="0" applyNumberFormat="1" applyFont="1" applyFill="1" applyAlignment="1">
      <alignment horizontal="right" vertical="center"/>
    </xf>
    <xf numFmtId="169" fontId="10" fillId="2" borderId="0" xfId="0" applyNumberFormat="1" applyFont="1" applyFill="1" applyAlignment="1">
      <alignment vertical="center"/>
    </xf>
    <xf numFmtId="169" fontId="4" fillId="0" borderId="0" xfId="0" applyNumberFormat="1" applyFont="1"/>
    <xf numFmtId="169" fontId="13" fillId="2" borderId="2" xfId="0" applyNumberFormat="1" applyFont="1" applyFill="1" applyBorder="1" applyAlignment="1">
      <alignment vertical="center"/>
    </xf>
    <xf numFmtId="169" fontId="13" fillId="2" borderId="2" xfId="7" applyNumberFormat="1" applyFont="1" applyFill="1" applyBorder="1" applyAlignment="1">
      <alignment horizontal="right" vertical="center"/>
    </xf>
    <xf numFmtId="169" fontId="10" fillId="2" borderId="0" xfId="7" applyNumberFormat="1" applyFont="1" applyFill="1" applyBorder="1" applyAlignment="1">
      <alignment horizontal="right" vertical="center"/>
    </xf>
    <xf numFmtId="169" fontId="10" fillId="2" borderId="7" xfId="0" applyNumberFormat="1" applyFont="1" applyFill="1" applyBorder="1" applyAlignment="1">
      <alignment horizontal="right" vertical="center"/>
    </xf>
    <xf numFmtId="169" fontId="10" fillId="2" borderId="7" xfId="7" applyNumberFormat="1" applyFont="1" applyFill="1" applyBorder="1" applyAlignment="1">
      <alignment horizontal="right" vertical="center"/>
    </xf>
    <xf numFmtId="169" fontId="13" fillId="2" borderId="4" xfId="0" applyNumberFormat="1" applyFont="1" applyFill="1" applyBorder="1"/>
    <xf numFmtId="169" fontId="13" fillId="2" borderId="5" xfId="0" applyNumberFormat="1" applyFont="1" applyFill="1" applyBorder="1"/>
    <xf numFmtId="169" fontId="13" fillId="2" borderId="5" xfId="7" applyNumberFormat="1" applyFont="1" applyFill="1" applyBorder="1" applyAlignment="1">
      <alignment horizontal="right"/>
    </xf>
    <xf numFmtId="169" fontId="13" fillId="2" borderId="6" xfId="0" applyNumberFormat="1" applyFont="1" applyFill="1" applyBorder="1"/>
    <xf numFmtId="169" fontId="13" fillId="2" borderId="8" xfId="0" applyNumberFormat="1" applyFont="1" applyFill="1" applyBorder="1"/>
    <xf numFmtId="169" fontId="13" fillId="2" borderId="0" xfId="7" applyNumberFormat="1" applyFont="1" applyFill="1" applyBorder="1" applyAlignment="1">
      <alignment horizontal="right" vertical="center"/>
    </xf>
    <xf numFmtId="169" fontId="10" fillId="2" borderId="9" xfId="0" applyNumberFormat="1" applyFont="1" applyFill="1" applyBorder="1" applyAlignment="1">
      <alignment horizontal="right" vertical="center"/>
    </xf>
    <xf numFmtId="169" fontId="10" fillId="2" borderId="9" xfId="7" applyNumberFormat="1" applyFont="1" applyFill="1" applyBorder="1" applyAlignment="1">
      <alignment horizontal="right" vertical="center"/>
    </xf>
    <xf numFmtId="169" fontId="13" fillId="2" borderId="0" xfId="0" applyNumberFormat="1" applyFont="1" applyFill="1" applyAlignment="1">
      <alignment horizontal="left" vertical="center"/>
    </xf>
    <xf numFmtId="169" fontId="13" fillId="2" borderId="2" xfId="0" applyNumberFormat="1" applyFont="1" applyFill="1" applyBorder="1"/>
    <xf numFmtId="169" fontId="13" fillId="2" borderId="3" xfId="0" applyNumberFormat="1" applyFont="1" applyFill="1" applyBorder="1" applyAlignment="1">
      <alignment vertical="center"/>
    </xf>
    <xf numFmtId="169" fontId="13" fillId="2" borderId="3" xfId="7" applyNumberFormat="1" applyFont="1" applyFill="1" applyBorder="1" applyAlignment="1">
      <alignment horizontal="right" vertical="center"/>
    </xf>
    <xf numFmtId="169" fontId="13" fillId="2" borderId="2" xfId="0" applyNumberFormat="1" applyFont="1" applyFill="1" applyBorder="1" applyAlignment="1">
      <alignment horizontal="right" vertical="center"/>
    </xf>
    <xf numFmtId="169" fontId="13" fillId="2" borderId="1" xfId="0" applyNumberFormat="1" applyFont="1" applyFill="1" applyBorder="1" applyAlignment="1">
      <alignment horizontal="right" vertical="center"/>
    </xf>
    <xf numFmtId="169" fontId="13" fillId="2" borderId="1" xfId="0" applyNumberFormat="1" applyFont="1" applyFill="1" applyBorder="1" applyAlignment="1">
      <alignment vertical="center"/>
    </xf>
    <xf numFmtId="169" fontId="6" fillId="2" borderId="0" xfId="0" applyNumberFormat="1" applyFont="1" applyFill="1" applyAlignment="1">
      <alignment horizontal="right" vertical="center"/>
    </xf>
    <xf numFmtId="169" fontId="7" fillId="2" borderId="0" xfId="0" applyNumberFormat="1" applyFont="1" applyFill="1" applyAlignment="1">
      <alignment horizontal="right" vertical="center"/>
    </xf>
    <xf numFmtId="169" fontId="7" fillId="2" borderId="0" xfId="0" applyNumberFormat="1" applyFont="1" applyFill="1" applyAlignment="1">
      <alignment vertical="center"/>
    </xf>
    <xf numFmtId="169" fontId="13" fillId="2" borderId="3" xfId="0" applyNumberFormat="1" applyFont="1" applyFill="1" applyBorder="1" applyAlignment="1">
      <alignment horizontal="right" vertical="center"/>
    </xf>
    <xf numFmtId="169" fontId="4" fillId="2" borderId="0" xfId="0" applyNumberFormat="1" applyFont="1" applyFill="1" applyAlignment="1">
      <alignment horizontal="right"/>
    </xf>
    <xf numFmtId="167" fontId="13" fillId="0" borderId="0" xfId="7" applyNumberFormat="1" applyFont="1" applyFill="1" applyBorder="1" applyAlignment="1">
      <alignment horizontal="right" vertical="center"/>
    </xf>
    <xf numFmtId="167" fontId="10" fillId="0" borderId="0" xfId="7" applyNumberFormat="1" applyFont="1" applyFill="1" applyBorder="1" applyAlignment="1">
      <alignment vertical="center"/>
    </xf>
    <xf numFmtId="167" fontId="10" fillId="0" borderId="2" xfId="7" applyNumberFormat="1" applyFont="1" applyFill="1" applyBorder="1" applyAlignment="1">
      <alignment horizontal="right" vertical="center"/>
    </xf>
    <xf numFmtId="167" fontId="13" fillId="0" borderId="1" xfId="7" applyNumberFormat="1" applyFont="1" applyFill="1" applyBorder="1" applyAlignment="1">
      <alignment horizontal="right" vertical="center"/>
    </xf>
    <xf numFmtId="167" fontId="10" fillId="0" borderId="0" xfId="7" applyNumberFormat="1" applyFont="1" applyFill="1" applyBorder="1" applyAlignment="1">
      <alignment horizontal="right" vertical="center"/>
    </xf>
    <xf numFmtId="167" fontId="13" fillId="0" borderId="0" xfId="7" applyNumberFormat="1" applyFont="1" applyFill="1" applyBorder="1" applyAlignment="1">
      <alignment vertical="center"/>
    </xf>
    <xf numFmtId="167" fontId="32" fillId="0" borderId="2" xfId="7" applyNumberFormat="1" applyFont="1" applyFill="1" applyBorder="1" applyAlignment="1">
      <alignment horizontal="right" vertical="center"/>
    </xf>
    <xf numFmtId="167" fontId="9" fillId="0" borderId="0" xfId="7" applyNumberFormat="1" applyFont="1" applyFill="1" applyBorder="1" applyAlignment="1">
      <alignment horizontal="right"/>
    </xf>
    <xf numFmtId="167" fontId="13" fillId="0" borderId="2" xfId="7" applyNumberFormat="1" applyFont="1" applyFill="1" applyBorder="1" applyAlignment="1">
      <alignment horizontal="right" vertical="center"/>
    </xf>
    <xf numFmtId="167" fontId="13" fillId="0" borderId="0" xfId="7" applyNumberFormat="1" applyFont="1" applyFill="1" applyBorder="1" applyAlignment="1">
      <alignment horizontal="left" vertical="center" indent="2"/>
    </xf>
    <xf numFmtId="167" fontId="10" fillId="0" borderId="0" xfId="7" applyNumberFormat="1" applyFont="1" applyFill="1" applyBorder="1" applyAlignment="1">
      <alignment horizontal="left" vertical="center" indent="2"/>
    </xf>
    <xf numFmtId="3" fontId="39" fillId="0" borderId="0" xfId="0" applyNumberFormat="1" applyFont="1"/>
    <xf numFmtId="3" fontId="40" fillId="0" borderId="0" xfId="0" applyNumberFormat="1" applyFont="1" applyAlignment="1">
      <alignment vertical="center"/>
    </xf>
    <xf numFmtId="0" fontId="24" fillId="2" borderId="0" xfId="0" applyFont="1" applyFill="1"/>
    <xf numFmtId="0" fontId="24" fillId="0" borderId="0" xfId="0" applyFont="1"/>
    <xf numFmtId="43" fontId="13" fillId="0" borderId="0" xfId="7" applyFont="1" applyFill="1" applyBorder="1" applyAlignment="1">
      <alignment horizontal="right" vertical="center"/>
    </xf>
    <xf numFmtId="3" fontId="15" fillId="2" borderId="0" xfId="7" applyNumberFormat="1" applyFont="1" applyFill="1"/>
    <xf numFmtId="3" fontId="15" fillId="0" borderId="0" xfId="7" applyNumberFormat="1" applyFont="1" applyFill="1" applyAlignment="1">
      <alignment horizontal="right"/>
    </xf>
    <xf numFmtId="3" fontId="13" fillId="0" borderId="0" xfId="7" applyNumberFormat="1" applyFont="1" applyFill="1" applyAlignment="1">
      <alignment horizontal="right" vertical="center"/>
    </xf>
    <xf numFmtId="3" fontId="10" fillId="0" borderId="0" xfId="7" applyNumberFormat="1" applyFont="1" applyFill="1" applyAlignment="1">
      <alignment horizontal="right" vertical="center"/>
    </xf>
    <xf numFmtId="3" fontId="10" fillId="0" borderId="2" xfId="7" applyNumberFormat="1" applyFont="1" applyFill="1" applyBorder="1" applyAlignment="1">
      <alignment horizontal="right" vertical="center"/>
    </xf>
    <xf numFmtId="3" fontId="10" fillId="0" borderId="0" xfId="7" quotePrefix="1" applyNumberFormat="1" applyFont="1" applyFill="1" applyAlignment="1">
      <alignment horizontal="right"/>
    </xf>
    <xf numFmtId="3" fontId="13" fillId="0" borderId="1" xfId="7" applyNumberFormat="1" applyFont="1" applyFill="1" applyBorder="1" applyAlignment="1">
      <alignment horizontal="right" vertical="center"/>
    </xf>
    <xf numFmtId="3" fontId="10" fillId="0" borderId="0" xfId="7" applyNumberFormat="1" applyFont="1" applyFill="1" applyBorder="1" applyAlignment="1">
      <alignment horizontal="right" vertical="center"/>
    </xf>
    <xf numFmtId="3" fontId="13" fillId="0" borderId="0" xfId="7" applyNumberFormat="1" applyFont="1" applyFill="1" applyBorder="1" applyAlignment="1">
      <alignment horizontal="right" vertical="center"/>
    </xf>
    <xf numFmtId="3" fontId="32" fillId="0" borderId="2" xfId="7" applyNumberFormat="1" applyFont="1" applyFill="1" applyBorder="1" applyAlignment="1">
      <alignment horizontal="right" vertical="center"/>
    </xf>
    <xf numFmtId="3" fontId="10" fillId="0" borderId="0" xfId="7" applyNumberFormat="1" applyFont="1" applyFill="1" applyAlignment="1">
      <alignment horizontal="right"/>
    </xf>
    <xf numFmtId="3" fontId="13" fillId="0" borderId="2" xfId="7" applyNumberFormat="1" applyFont="1" applyFill="1" applyBorder="1" applyAlignment="1">
      <alignment horizontal="right" vertical="center"/>
    </xf>
    <xf numFmtId="3" fontId="13" fillId="0" borderId="0" xfId="7" applyNumberFormat="1" applyFont="1" applyAlignment="1">
      <alignment horizontal="right" vertical="center"/>
    </xf>
    <xf numFmtId="3" fontId="13" fillId="0" borderId="1" xfId="7" applyNumberFormat="1" applyFont="1" applyBorder="1" applyAlignment="1">
      <alignment horizontal="right" vertical="center"/>
    </xf>
    <xf numFmtId="3" fontId="8" fillId="0" borderId="0" xfId="7" applyNumberFormat="1" applyFont="1" applyFill="1" applyAlignment="1">
      <alignment horizontal="right" vertical="center"/>
    </xf>
    <xf numFmtId="3" fontId="13" fillId="0" borderId="3" xfId="7" applyNumberFormat="1" applyFont="1" applyBorder="1" applyAlignment="1">
      <alignment horizontal="right" vertical="center"/>
    </xf>
    <xf numFmtId="3" fontId="13" fillId="0" borderId="3" xfId="7" applyNumberFormat="1" applyFont="1" applyFill="1" applyBorder="1" applyAlignment="1">
      <alignment horizontal="right" vertical="center"/>
    </xf>
    <xf numFmtId="3" fontId="13" fillId="2" borderId="0" xfId="7" applyNumberFormat="1" applyFont="1" applyFill="1" applyBorder="1" applyAlignment="1">
      <alignment vertical="center"/>
    </xf>
    <xf numFmtId="3" fontId="17" fillId="0" borderId="0" xfId="7" applyNumberFormat="1" applyFont="1"/>
    <xf numFmtId="3" fontId="15" fillId="0" borderId="0" xfId="7" applyNumberFormat="1" applyFont="1"/>
    <xf numFmtId="3" fontId="15" fillId="0" borderId="0" xfId="7" applyNumberFormat="1" applyFont="1" applyFill="1"/>
    <xf numFmtId="3" fontId="23" fillId="0" borderId="0" xfId="0" applyNumberFormat="1" applyFont="1" applyAlignment="1">
      <alignment horizontal="right" vertical="center"/>
    </xf>
    <xf numFmtId="3" fontId="15" fillId="0" borderId="0" xfId="7" applyNumberFormat="1" applyFont="1" applyFill="1" applyBorder="1"/>
    <xf numFmtId="3" fontId="10" fillId="0" borderId="0" xfId="7" applyNumberFormat="1" applyFont="1" applyFill="1" applyBorder="1" applyAlignment="1">
      <alignment vertical="center"/>
    </xf>
    <xf numFmtId="3" fontId="10" fillId="0" borderId="0" xfId="7" applyNumberFormat="1" applyFont="1" applyFill="1" applyBorder="1" applyAlignment="1">
      <alignment horizontal="right"/>
    </xf>
    <xf numFmtId="3" fontId="8" fillId="0" borderId="0" xfId="7" applyNumberFormat="1" applyFont="1" applyFill="1" applyBorder="1" applyAlignment="1">
      <alignment vertical="center"/>
    </xf>
    <xf numFmtId="3" fontId="13" fillId="0" borderId="0" xfId="7" applyNumberFormat="1" applyFont="1" applyFill="1" applyBorder="1" applyAlignment="1">
      <alignment vertical="center"/>
    </xf>
    <xf numFmtId="3" fontId="8" fillId="0" borderId="0" xfId="7" applyNumberFormat="1" applyFont="1" applyFill="1" applyBorder="1" applyAlignment="1">
      <alignment horizontal="right" vertical="center"/>
    </xf>
    <xf numFmtId="3" fontId="9" fillId="0" borderId="0" xfId="7" applyNumberFormat="1" applyFont="1" applyFill="1" applyBorder="1" applyAlignment="1">
      <alignment vertical="center"/>
    </xf>
    <xf numFmtId="3" fontId="9" fillId="0" borderId="0" xfId="7" applyNumberFormat="1" applyFont="1" applyFill="1" applyBorder="1" applyAlignment="1">
      <alignment horizontal="right"/>
    </xf>
    <xf numFmtId="3" fontId="24" fillId="0" borderId="0" xfId="7" applyNumberFormat="1" applyFont="1" applyFill="1" applyBorder="1" applyAlignment="1">
      <alignment horizontal="right" vertical="center"/>
    </xf>
    <xf numFmtId="3" fontId="23" fillId="0" borderId="3" xfId="7" applyNumberFormat="1" applyFont="1" applyFill="1" applyBorder="1" applyAlignment="1">
      <alignment vertical="center"/>
    </xf>
    <xf numFmtId="3" fontId="24" fillId="2" borderId="0" xfId="0" applyNumberFormat="1" applyFont="1" applyFill="1"/>
    <xf numFmtId="3" fontId="24" fillId="2" borderId="0" xfId="7" applyNumberFormat="1" applyFont="1" applyFill="1" applyBorder="1"/>
    <xf numFmtId="3" fontId="22" fillId="0" borderId="0" xfId="7" applyNumberFormat="1" applyFont="1"/>
    <xf numFmtId="3" fontId="22" fillId="2" borderId="0" xfId="7" applyNumberFormat="1" applyFont="1" applyFill="1" applyBorder="1"/>
    <xf numFmtId="170" fontId="13" fillId="0" borderId="0" xfId="7" applyNumberFormat="1" applyFont="1" applyFill="1" applyAlignment="1">
      <alignment horizontal="right" vertical="center"/>
    </xf>
    <xf numFmtId="170" fontId="13" fillId="0" borderId="0" xfId="7" applyNumberFormat="1" applyFont="1" applyFill="1" applyBorder="1" applyAlignment="1">
      <alignment horizontal="right" vertical="center"/>
    </xf>
    <xf numFmtId="170" fontId="10" fillId="0" borderId="0" xfId="7" applyNumberFormat="1" applyFont="1" applyFill="1" applyBorder="1" applyAlignment="1">
      <alignment horizontal="right" vertical="center"/>
    </xf>
    <xf numFmtId="170" fontId="13" fillId="0" borderId="0" xfId="7" applyNumberFormat="1" applyFont="1"/>
    <xf numFmtId="170" fontId="10" fillId="0" borderId="0" xfId="7" applyNumberFormat="1" applyFont="1" applyAlignment="1">
      <alignment vertical="center"/>
    </xf>
    <xf numFmtId="170" fontId="10" fillId="2" borderId="2" xfId="7" applyNumberFormat="1" applyFont="1" applyFill="1" applyBorder="1" applyAlignment="1">
      <alignment horizontal="right" vertical="center"/>
    </xf>
    <xf numFmtId="170" fontId="10" fillId="0" borderId="2" xfId="7" applyNumberFormat="1" applyFont="1" applyBorder="1" applyAlignment="1">
      <alignment vertical="center"/>
    </xf>
    <xf numFmtId="170" fontId="4" fillId="2" borderId="0" xfId="7" applyNumberFormat="1" applyFont="1" applyFill="1"/>
    <xf numFmtId="170" fontId="5" fillId="2" borderId="0" xfId="7" applyNumberFormat="1" applyFont="1" applyFill="1" applyAlignment="1">
      <alignment horizontal="right" vertical="center"/>
    </xf>
    <xf numFmtId="170" fontId="18" fillId="2" borderId="0" xfId="7" applyNumberFormat="1" applyFont="1" applyFill="1" applyAlignment="1">
      <alignment horizontal="center" vertical="center"/>
    </xf>
    <xf numFmtId="170" fontId="10" fillId="2" borderId="0" xfId="7" applyNumberFormat="1" applyFont="1" applyFill="1" applyAlignment="1">
      <alignment vertical="center"/>
    </xf>
    <xf numFmtId="170" fontId="13" fillId="0" borderId="4" xfId="7" applyNumberFormat="1" applyFont="1" applyBorder="1"/>
    <xf numFmtId="170" fontId="13" fillId="0" borderId="5" xfId="7" applyNumberFormat="1" applyFont="1" applyBorder="1"/>
    <xf numFmtId="170" fontId="13" fillId="0" borderId="6" xfId="7" applyNumberFormat="1" applyFont="1" applyBorder="1"/>
    <xf numFmtId="170" fontId="10" fillId="0" borderId="0" xfId="7" applyNumberFormat="1" applyFont="1" applyBorder="1"/>
    <xf numFmtId="170" fontId="10" fillId="0" borderId="7" xfId="7" applyNumberFormat="1" applyFont="1" applyBorder="1"/>
    <xf numFmtId="170" fontId="13" fillId="0" borderId="8" xfId="7" applyNumberFormat="1" applyFont="1" applyBorder="1"/>
    <xf numFmtId="170" fontId="10" fillId="0" borderId="9" xfId="7" applyNumberFormat="1" applyFont="1" applyBorder="1"/>
    <xf numFmtId="170" fontId="13" fillId="0" borderId="0" xfId="7" applyNumberFormat="1" applyFont="1" applyBorder="1"/>
    <xf numFmtId="170" fontId="9" fillId="2" borderId="0" xfId="7" applyNumberFormat="1" applyFont="1" applyFill="1" applyAlignment="1">
      <alignment vertical="center"/>
    </xf>
    <xf numFmtId="170" fontId="13" fillId="2" borderId="2" xfId="7" applyNumberFormat="1" applyFont="1" applyFill="1" applyBorder="1"/>
    <xf numFmtId="170" fontId="13" fillId="2" borderId="3" xfId="7" applyNumberFormat="1" applyFont="1" applyFill="1" applyBorder="1" applyAlignment="1">
      <alignment vertical="center"/>
    </xf>
    <xf numFmtId="170" fontId="10" fillId="2" borderId="0" xfId="7" applyNumberFormat="1" applyFont="1" applyFill="1" applyBorder="1" applyAlignment="1">
      <alignment vertical="center"/>
    </xf>
    <xf numFmtId="170" fontId="13" fillId="2" borderId="0" xfId="7" applyNumberFormat="1" applyFont="1" applyFill="1" applyAlignment="1">
      <alignment vertical="center"/>
    </xf>
    <xf numFmtId="170" fontId="4" fillId="0" borderId="0" xfId="7" applyNumberFormat="1" applyFont="1"/>
    <xf numFmtId="9" fontId="13" fillId="0" borderId="8" xfId="8" applyFont="1" applyFill="1" applyBorder="1" applyAlignment="1">
      <alignment horizontal="right"/>
    </xf>
    <xf numFmtId="9" fontId="13" fillId="0" borderId="6" xfId="8" applyFont="1" applyFill="1" applyBorder="1" applyAlignment="1">
      <alignment horizontal="right"/>
    </xf>
    <xf numFmtId="0" fontId="18" fillId="0" borderId="0" xfId="0" applyFont="1" applyAlignment="1">
      <alignment horizontal="right" vertical="center"/>
    </xf>
    <xf numFmtId="3" fontId="18" fillId="0" borderId="0" xfId="0" applyNumberFormat="1" applyFont="1" applyAlignment="1">
      <alignment horizontal="right" vertical="center"/>
    </xf>
    <xf numFmtId="3" fontId="18" fillId="0" borderId="0" xfId="7" applyNumberFormat="1" applyFont="1" applyFill="1" applyAlignment="1">
      <alignment horizontal="right" vertical="center"/>
    </xf>
    <xf numFmtId="170" fontId="10" fillId="0" borderId="0" xfId="7" applyNumberFormat="1" applyFont="1" applyAlignment="1">
      <alignment horizontal="center" vertical="center"/>
    </xf>
    <xf numFmtId="0" fontId="10" fillId="0" borderId="0" xfId="0" applyFont="1" applyAlignment="1">
      <alignment horizontal="center" vertical="center"/>
    </xf>
    <xf numFmtId="3" fontId="10" fillId="2" borderId="0" xfId="0" applyNumberFormat="1" applyFont="1" applyFill="1" applyAlignment="1">
      <alignment horizontal="center" vertical="center"/>
    </xf>
    <xf numFmtId="166" fontId="10" fillId="0" borderId="0" xfId="0" quotePrefix="1" applyNumberFormat="1" applyFont="1" applyAlignment="1">
      <alignment horizontal="right"/>
    </xf>
    <xf numFmtId="166" fontId="10" fillId="0" borderId="14" xfId="0" applyNumberFormat="1" applyFont="1" applyBorder="1" applyAlignment="1">
      <alignment horizontal="right"/>
    </xf>
    <xf numFmtId="9" fontId="10" fillId="0" borderId="14" xfId="1" applyFont="1" applyFill="1" applyBorder="1" applyAlignment="1">
      <alignment horizontal="right"/>
    </xf>
    <xf numFmtId="9" fontId="10" fillId="0" borderId="14" xfId="1" applyFont="1" applyFill="1" applyBorder="1" applyAlignment="1">
      <alignment horizontal="right" vertical="center"/>
    </xf>
    <xf numFmtId="0" fontId="10" fillId="2" borderId="10" xfId="0" applyFont="1" applyFill="1" applyBorder="1" applyAlignment="1">
      <alignment horizontal="right" vertical="center"/>
    </xf>
    <xf numFmtId="169" fontId="10" fillId="2" borderId="10" xfId="0" applyNumberFormat="1" applyFont="1" applyFill="1" applyBorder="1" applyAlignment="1">
      <alignment horizontal="right" vertical="center"/>
    </xf>
    <xf numFmtId="169" fontId="10" fillId="2" borderId="10" xfId="0" applyNumberFormat="1" applyFont="1" applyFill="1" applyBorder="1" applyAlignment="1">
      <alignment vertical="center"/>
    </xf>
    <xf numFmtId="169" fontId="10" fillId="2" borderId="11" xfId="0" applyNumberFormat="1" applyFont="1" applyFill="1" applyBorder="1" applyAlignment="1">
      <alignment horizontal="right" vertical="center"/>
    </xf>
    <xf numFmtId="3" fontId="32" fillId="0" borderId="11" xfId="7" applyNumberFormat="1" applyFont="1" applyFill="1" applyBorder="1" applyAlignment="1">
      <alignment horizontal="right" vertical="center"/>
    </xf>
    <xf numFmtId="169" fontId="10" fillId="2" borderId="11" xfId="0" applyNumberFormat="1" applyFont="1" applyFill="1" applyBorder="1" applyAlignment="1">
      <alignment vertical="center"/>
    </xf>
    <xf numFmtId="169" fontId="18" fillId="2" borderId="0" xfId="0" applyNumberFormat="1" applyFont="1" applyFill="1"/>
    <xf numFmtId="0" fontId="18" fillId="0" borderId="0" xfId="0" applyFont="1"/>
    <xf numFmtId="0" fontId="18" fillId="2" borderId="0" xfId="0" applyFont="1" applyFill="1"/>
    <xf numFmtId="3" fontId="32" fillId="0" borderId="11" xfId="7" applyNumberFormat="1" applyFont="1" applyFill="1" applyBorder="1" applyAlignment="1">
      <alignment horizontal="center" vertical="center"/>
    </xf>
    <xf numFmtId="167" fontId="13" fillId="0" borderId="0" xfId="7" applyNumberFormat="1" applyFont="1"/>
    <xf numFmtId="1" fontId="10" fillId="0" borderId="0" xfId="7" applyNumberFormat="1" applyFont="1" applyFill="1" applyBorder="1" applyAlignment="1">
      <alignment vertical="center"/>
    </xf>
    <xf numFmtId="1" fontId="10" fillId="0" borderId="0" xfId="0" applyNumberFormat="1" applyFont="1" applyAlignment="1">
      <alignment vertical="center"/>
    </xf>
    <xf numFmtId="1" fontId="10" fillId="0" borderId="2" xfId="0" applyNumberFormat="1" applyFont="1" applyBorder="1" applyAlignment="1">
      <alignment vertical="center"/>
    </xf>
    <xf numFmtId="1" fontId="10" fillId="0" borderId="2" xfId="7" applyNumberFormat="1" applyFont="1" applyFill="1" applyBorder="1" applyAlignment="1">
      <alignment vertical="center"/>
    </xf>
    <xf numFmtId="1" fontId="10" fillId="2" borderId="0" xfId="0" applyNumberFormat="1" applyFont="1" applyFill="1" applyAlignment="1">
      <alignment horizontal="right" vertical="center"/>
    </xf>
    <xf numFmtId="1" fontId="13" fillId="2" borderId="0" xfId="0" applyNumberFormat="1" applyFont="1" applyFill="1" applyAlignment="1">
      <alignment horizontal="right" vertical="center"/>
    </xf>
    <xf numFmtId="1" fontId="4" fillId="2" borderId="0" xfId="0" applyNumberFormat="1" applyFont="1" applyFill="1" applyAlignment="1">
      <alignment horizontal="right"/>
    </xf>
    <xf numFmtId="1" fontId="10" fillId="2" borderId="0" xfId="0" applyNumberFormat="1" applyFont="1" applyFill="1" applyAlignment="1">
      <alignment horizontal="right"/>
    </xf>
    <xf numFmtId="1" fontId="4" fillId="0" borderId="0" xfId="0" applyNumberFormat="1" applyFont="1" applyAlignment="1">
      <alignment horizontal="right"/>
    </xf>
    <xf numFmtId="1" fontId="13" fillId="2" borderId="0" xfId="0" applyNumberFormat="1" applyFont="1" applyFill="1" applyAlignment="1">
      <alignment horizontal="right"/>
    </xf>
    <xf numFmtId="1" fontId="8" fillId="2" borderId="0" xfId="0" applyNumberFormat="1" applyFont="1" applyFill="1" applyAlignment="1">
      <alignment horizontal="right"/>
    </xf>
    <xf numFmtId="1" fontId="8" fillId="2" borderId="0" xfId="0" applyNumberFormat="1" applyFont="1" applyFill="1" applyAlignment="1">
      <alignment horizontal="right" vertical="center"/>
    </xf>
    <xf numFmtId="1" fontId="10" fillId="2" borderId="2" xfId="0" applyNumberFormat="1" applyFont="1" applyFill="1" applyBorder="1" applyAlignment="1">
      <alignment horizontal="right" vertical="center"/>
    </xf>
    <xf numFmtId="1" fontId="9" fillId="2" borderId="0" xfId="0" applyNumberFormat="1" applyFont="1" applyFill="1" applyAlignment="1">
      <alignment horizontal="right" vertical="center"/>
    </xf>
    <xf numFmtId="1" fontId="8" fillId="2" borderId="0" xfId="8" applyNumberFormat="1" applyFont="1" applyFill="1" applyBorder="1" applyAlignment="1">
      <alignment horizontal="right"/>
    </xf>
    <xf numFmtId="1" fontId="9" fillId="2" borderId="0" xfId="0" applyNumberFormat="1" applyFont="1" applyFill="1" applyAlignment="1">
      <alignment horizontal="right"/>
    </xf>
    <xf numFmtId="1" fontId="13" fillId="2" borderId="4" xfId="0" applyNumberFormat="1" applyFont="1" applyFill="1" applyBorder="1" applyAlignment="1">
      <alignment horizontal="right"/>
    </xf>
    <xf numFmtId="1" fontId="13" fillId="2" borderId="5" xfId="0" applyNumberFormat="1" applyFont="1" applyFill="1" applyBorder="1" applyAlignment="1">
      <alignment horizontal="right"/>
    </xf>
    <xf numFmtId="1" fontId="13" fillId="2" borderId="11" xfId="0" applyNumberFormat="1" applyFont="1" applyFill="1" applyBorder="1" applyAlignment="1">
      <alignment horizontal="right"/>
    </xf>
    <xf numFmtId="1" fontId="13" fillId="2" borderId="13" xfId="0" applyNumberFormat="1" applyFont="1" applyFill="1" applyBorder="1" applyAlignment="1">
      <alignment horizontal="right"/>
    </xf>
    <xf numFmtId="1" fontId="13" fillId="2" borderId="2" xfId="0" applyNumberFormat="1" applyFont="1" applyFill="1" applyBorder="1" applyAlignment="1">
      <alignment horizontal="right"/>
    </xf>
    <xf numFmtId="1" fontId="13" fillId="2" borderId="3" xfId="0" applyNumberFormat="1" applyFont="1" applyFill="1" applyBorder="1" applyAlignment="1">
      <alignment horizontal="right" vertical="center"/>
    </xf>
    <xf numFmtId="170" fontId="10" fillId="0" borderId="0" xfId="7" applyNumberFormat="1" applyFont="1" applyFill="1" applyAlignment="1">
      <alignment vertical="center"/>
    </xf>
    <xf numFmtId="170" fontId="10" fillId="0" borderId="0" xfId="7" applyNumberFormat="1" applyFont="1" applyFill="1" applyAlignment="1">
      <alignment horizontal="center" vertical="center"/>
    </xf>
    <xf numFmtId="170" fontId="10" fillId="0" borderId="2" xfId="7" applyNumberFormat="1" applyFont="1" applyFill="1" applyBorder="1" applyAlignment="1">
      <alignment horizontal="right" vertical="center"/>
    </xf>
    <xf numFmtId="170" fontId="13" fillId="0" borderId="0" xfId="7" applyNumberFormat="1" applyFont="1" applyFill="1"/>
    <xf numFmtId="170" fontId="10" fillId="0" borderId="2" xfId="7" applyNumberFormat="1" applyFont="1" applyFill="1" applyBorder="1" applyAlignment="1">
      <alignment vertical="center"/>
    </xf>
    <xf numFmtId="170" fontId="13" fillId="0" borderId="3" xfId="7" applyNumberFormat="1" applyFont="1" applyFill="1" applyBorder="1" applyAlignment="1">
      <alignment vertical="center"/>
    </xf>
    <xf numFmtId="3" fontId="13" fillId="0" borderId="0" xfId="0" applyNumberFormat="1" applyFont="1" applyAlignment="1">
      <alignment horizontal="left" vertical="center"/>
    </xf>
    <xf numFmtId="3" fontId="10" fillId="0" borderId="0" xfId="0" applyNumberFormat="1" applyFont="1" applyAlignment="1">
      <alignment horizontal="center" vertical="center"/>
    </xf>
    <xf numFmtId="167" fontId="4" fillId="2" borderId="0" xfId="7" applyNumberFormat="1" applyFont="1" applyFill="1"/>
    <xf numFmtId="167" fontId="5" fillId="2" borderId="0" xfId="7" applyNumberFormat="1" applyFont="1" applyFill="1" applyAlignment="1">
      <alignment horizontal="right" vertical="center"/>
    </xf>
    <xf numFmtId="167" fontId="18" fillId="2" borderId="0" xfId="7" applyNumberFormat="1" applyFont="1" applyFill="1" applyAlignment="1">
      <alignment horizontal="center" vertical="center"/>
    </xf>
    <xf numFmtId="167" fontId="10" fillId="2" borderId="0" xfId="7" applyNumberFormat="1" applyFont="1" applyFill="1" applyAlignment="1">
      <alignment vertical="center"/>
    </xf>
    <xf numFmtId="167" fontId="10" fillId="0" borderId="0" xfId="7" applyNumberFormat="1" applyFont="1" applyAlignment="1">
      <alignment vertical="center"/>
    </xf>
    <xf numFmtId="167" fontId="10" fillId="0" borderId="0" xfId="7" applyNumberFormat="1" applyFont="1" applyFill="1" applyAlignment="1">
      <alignment vertical="center"/>
    </xf>
    <xf numFmtId="167" fontId="10" fillId="0" borderId="0" xfId="7" applyNumberFormat="1" applyFont="1" applyFill="1" applyAlignment="1">
      <alignment horizontal="center" vertical="center"/>
    </xf>
    <xf numFmtId="167" fontId="13" fillId="0" borderId="0" xfId="7" applyNumberFormat="1" applyFont="1" applyFill="1"/>
    <xf numFmtId="167" fontId="10" fillId="0" borderId="2" xfId="7" applyNumberFormat="1" applyFont="1" applyFill="1" applyBorder="1" applyAlignment="1">
      <alignment vertical="center"/>
    </xf>
    <xf numFmtId="167" fontId="10" fillId="0" borderId="2" xfId="7" applyNumberFormat="1" applyFont="1" applyBorder="1" applyAlignment="1">
      <alignment vertical="center"/>
    </xf>
    <xf numFmtId="167" fontId="13" fillId="0" borderId="4" xfId="7" applyNumberFormat="1" applyFont="1" applyBorder="1"/>
    <xf numFmtId="167" fontId="13" fillId="0" borderId="5" xfId="7" applyNumberFormat="1" applyFont="1" applyBorder="1"/>
    <xf numFmtId="167" fontId="13" fillId="0" borderId="6" xfId="7" applyNumberFormat="1" applyFont="1" applyBorder="1"/>
    <xf numFmtId="167" fontId="10" fillId="0" borderId="0" xfId="7" applyNumberFormat="1" applyFont="1" applyBorder="1"/>
    <xf numFmtId="167" fontId="10" fillId="0" borderId="7" xfId="7" applyNumberFormat="1" applyFont="1" applyBorder="1"/>
    <xf numFmtId="167" fontId="13" fillId="0" borderId="8" xfId="7" applyNumberFormat="1" applyFont="1" applyBorder="1"/>
    <xf numFmtId="167" fontId="10" fillId="0" borderId="9" xfId="7" applyNumberFormat="1" applyFont="1" applyBorder="1"/>
    <xf numFmtId="167" fontId="13" fillId="0" borderId="0" xfId="7" applyNumberFormat="1" applyFont="1" applyBorder="1"/>
    <xf numFmtId="167" fontId="9" fillId="2" borderId="0" xfId="7" applyNumberFormat="1" applyFont="1" applyFill="1" applyAlignment="1">
      <alignment vertical="center"/>
    </xf>
    <xf numFmtId="167" fontId="13" fillId="2" borderId="2" xfId="7" applyNumberFormat="1" applyFont="1" applyFill="1" applyBorder="1"/>
    <xf numFmtId="167" fontId="13" fillId="2" borderId="3" xfId="7" applyNumberFormat="1" applyFont="1" applyFill="1" applyBorder="1" applyAlignment="1">
      <alignment vertical="center"/>
    </xf>
    <xf numFmtId="167" fontId="10" fillId="2" borderId="0" xfId="7" applyNumberFormat="1" applyFont="1" applyFill="1" applyBorder="1" applyAlignment="1">
      <alignment vertical="center"/>
    </xf>
    <xf numFmtId="167" fontId="13" fillId="2" borderId="0" xfId="7" applyNumberFormat="1" applyFont="1" applyFill="1" applyAlignment="1">
      <alignment vertical="center"/>
    </xf>
    <xf numFmtId="167" fontId="4" fillId="0" borderId="0" xfId="7" applyNumberFormat="1" applyFont="1"/>
    <xf numFmtId="3" fontId="32" fillId="2" borderId="2" xfId="0" applyNumberFormat="1" applyFont="1" applyFill="1" applyBorder="1" applyAlignment="1">
      <alignment horizontal="right" vertical="center"/>
    </xf>
    <xf numFmtId="0" fontId="4" fillId="2" borderId="0" xfId="0" applyFont="1" applyFill="1" applyAlignment="1">
      <alignment horizontal="center" vertical="center"/>
    </xf>
    <xf numFmtId="170" fontId="13" fillId="2" borderId="0" xfId="7" applyNumberFormat="1" applyFont="1" applyFill="1"/>
    <xf numFmtId="9" fontId="13" fillId="2" borderId="0" xfId="1" applyFont="1" applyFill="1" applyBorder="1" applyAlignment="1">
      <alignment horizontal="right" vertical="center"/>
    </xf>
    <xf numFmtId="9" fontId="10" fillId="2" borderId="0" xfId="1" applyFont="1" applyFill="1" applyAlignment="1">
      <alignment vertical="center"/>
    </xf>
    <xf numFmtId="167" fontId="10" fillId="2" borderId="2" xfId="5" applyNumberFormat="1" applyFont="1" applyFill="1" applyBorder="1" applyAlignment="1">
      <alignment horizontal="right" vertical="center"/>
    </xf>
    <xf numFmtId="167" fontId="13" fillId="2" borderId="0" xfId="7" applyNumberFormat="1" applyFont="1" applyFill="1"/>
    <xf numFmtId="3" fontId="13" fillId="2" borderId="6" xfId="0" applyNumberFormat="1" applyFont="1" applyFill="1" applyBorder="1"/>
    <xf numFmtId="170" fontId="13" fillId="2" borderId="6" xfId="7" applyNumberFormat="1" applyFont="1" applyFill="1" applyBorder="1"/>
    <xf numFmtId="167" fontId="13" fillId="2" borderId="6" xfId="7" applyNumberFormat="1" applyFont="1" applyFill="1" applyBorder="1"/>
    <xf numFmtId="9" fontId="13" fillId="2" borderId="6" xfId="8" applyFont="1" applyFill="1" applyBorder="1" applyAlignment="1">
      <alignment horizontal="right"/>
    </xf>
    <xf numFmtId="170" fontId="10" fillId="2" borderId="0" xfId="7" applyNumberFormat="1" applyFont="1" applyFill="1" applyBorder="1"/>
    <xf numFmtId="9" fontId="10" fillId="2" borderId="0" xfId="8" applyFont="1" applyFill="1" applyBorder="1" applyAlignment="1">
      <alignment horizontal="right"/>
    </xf>
    <xf numFmtId="3" fontId="13" fillId="2" borderId="7" xfId="0" applyNumberFormat="1" applyFont="1" applyFill="1" applyBorder="1"/>
    <xf numFmtId="3" fontId="10" fillId="2" borderId="7" xfId="0" applyNumberFormat="1" applyFont="1" applyFill="1" applyBorder="1"/>
    <xf numFmtId="170" fontId="10" fillId="2" borderId="7" xfId="7" applyNumberFormat="1" applyFont="1" applyFill="1" applyBorder="1"/>
    <xf numFmtId="9" fontId="10" fillId="2" borderId="7" xfId="8" applyFont="1" applyFill="1" applyBorder="1" applyAlignment="1">
      <alignment horizontal="right"/>
    </xf>
    <xf numFmtId="3" fontId="13" fillId="2" borderId="8" xfId="0" applyNumberFormat="1" applyFont="1" applyFill="1" applyBorder="1"/>
    <xf numFmtId="170" fontId="13" fillId="2" borderId="8" xfId="7" applyNumberFormat="1" applyFont="1" applyFill="1" applyBorder="1"/>
    <xf numFmtId="167" fontId="13" fillId="2" borderId="8" xfId="7" applyNumberFormat="1" applyFont="1" applyFill="1" applyBorder="1"/>
    <xf numFmtId="9" fontId="13" fillId="2" borderId="8" xfId="8" applyFont="1" applyFill="1" applyBorder="1" applyAlignment="1">
      <alignment horizontal="right"/>
    </xf>
    <xf numFmtId="3" fontId="13" fillId="2" borderId="9" xfId="0" applyNumberFormat="1" applyFont="1" applyFill="1" applyBorder="1"/>
    <xf numFmtId="3" fontId="10" fillId="2" borderId="9" xfId="0" applyNumberFormat="1" applyFont="1" applyFill="1" applyBorder="1"/>
    <xf numFmtId="170" fontId="10" fillId="2" borderId="9" xfId="7" applyNumberFormat="1" applyFont="1" applyFill="1" applyBorder="1"/>
    <xf numFmtId="9" fontId="10" fillId="2" borderId="9" xfId="8" applyFont="1" applyFill="1" applyBorder="1" applyAlignment="1">
      <alignment horizontal="right"/>
    </xf>
    <xf numFmtId="3" fontId="10" fillId="2" borderId="2" xfId="0" applyNumberFormat="1" applyFont="1" applyFill="1" applyBorder="1"/>
    <xf numFmtId="170" fontId="13" fillId="2" borderId="0" xfId="7" applyNumberFormat="1" applyFont="1" applyFill="1" applyBorder="1"/>
    <xf numFmtId="3" fontId="10" fillId="2" borderId="15" xfId="0" applyNumberFormat="1" applyFont="1" applyFill="1" applyBorder="1"/>
    <xf numFmtId="3" fontId="13" fillId="2" borderId="15" xfId="0" applyNumberFormat="1" applyFont="1" applyFill="1" applyBorder="1"/>
    <xf numFmtId="3" fontId="13" fillId="2" borderId="16" xfId="0" applyNumberFormat="1" applyFont="1" applyFill="1" applyBorder="1"/>
    <xf numFmtId="0" fontId="0" fillId="2" borderId="0" xfId="0" applyFill="1"/>
    <xf numFmtId="3" fontId="39" fillId="2" borderId="0" xfId="0" applyNumberFormat="1" applyFont="1" applyFill="1"/>
    <xf numFmtId="3" fontId="40" fillId="2" borderId="0" xfId="0" applyNumberFormat="1" applyFont="1" applyFill="1" applyAlignment="1">
      <alignment vertical="center"/>
    </xf>
    <xf numFmtId="9" fontId="10" fillId="2" borderId="15" xfId="1" applyFont="1" applyFill="1" applyBorder="1" applyAlignment="1">
      <alignment horizontal="right"/>
    </xf>
    <xf numFmtId="170" fontId="10" fillId="2" borderId="0" xfId="7" applyNumberFormat="1" applyFont="1" applyFill="1" applyAlignment="1">
      <alignment horizontal="right" vertical="center"/>
    </xf>
    <xf numFmtId="167" fontId="10" fillId="2" borderId="0" xfId="7" applyNumberFormat="1" applyFont="1" applyFill="1" applyAlignment="1">
      <alignment horizontal="right" vertical="center"/>
    </xf>
    <xf numFmtId="170" fontId="10" fillId="2" borderId="0" xfId="7" applyNumberFormat="1" applyFont="1" applyFill="1" applyBorder="1" applyAlignment="1">
      <alignment horizontal="right" vertical="center"/>
    </xf>
    <xf numFmtId="0" fontId="4" fillId="2" borderId="3" xfId="0" applyFont="1" applyFill="1" applyBorder="1"/>
    <xf numFmtId="0" fontId="18" fillId="2" borderId="0" xfId="0" applyFont="1" applyFill="1" applyAlignment="1">
      <alignment horizontal="right" vertical="center"/>
    </xf>
    <xf numFmtId="3" fontId="18" fillId="2" borderId="0" xfId="0" applyNumberFormat="1" applyFont="1" applyFill="1" applyAlignment="1">
      <alignment horizontal="right" vertical="center"/>
    </xf>
    <xf numFmtId="3" fontId="18" fillId="2" borderId="0" xfId="7" applyNumberFormat="1" applyFont="1" applyFill="1" applyAlignment="1">
      <alignment horizontal="right" vertical="center"/>
    </xf>
    <xf numFmtId="9" fontId="27" fillId="2" borderId="0" xfId="1" applyFont="1" applyFill="1" applyBorder="1" applyAlignment="1">
      <alignment horizontal="right" vertical="center" wrapText="1"/>
    </xf>
    <xf numFmtId="9" fontId="18" fillId="2" borderId="0" xfId="1" applyFont="1" applyFill="1" applyBorder="1" applyAlignment="1">
      <alignment horizontal="center" vertical="center" wrapText="1"/>
    </xf>
    <xf numFmtId="0" fontId="27" fillId="2" borderId="0" xfId="0" applyFont="1" applyFill="1" applyAlignment="1">
      <alignment horizontal="center" vertical="center"/>
    </xf>
    <xf numFmtId="0" fontId="27" fillId="2" borderId="0" xfId="0" applyFont="1" applyFill="1" applyAlignment="1">
      <alignment horizontal="right" vertical="center" wrapText="1"/>
    </xf>
    <xf numFmtId="0" fontId="26" fillId="2" borderId="0" xfId="0" applyFont="1" applyFill="1" applyAlignment="1">
      <alignment horizontal="center" vertical="center"/>
    </xf>
    <xf numFmtId="9" fontId="15" fillId="2" borderId="0" xfId="1" applyFont="1" applyFill="1" applyBorder="1"/>
    <xf numFmtId="0" fontId="15" fillId="2" borderId="0" xfId="0" applyFont="1" applyFill="1" applyAlignment="1">
      <alignment horizontal="center" vertical="center"/>
    </xf>
    <xf numFmtId="3" fontId="5" fillId="2" borderId="0" xfId="0" applyNumberFormat="1" applyFont="1" applyFill="1" applyAlignment="1">
      <alignment horizontal="right" vertical="center"/>
    </xf>
    <xf numFmtId="9" fontId="10" fillId="2" borderId="0" xfId="0" applyNumberFormat="1" applyFont="1" applyFill="1" applyAlignment="1">
      <alignment horizontal="right"/>
    </xf>
    <xf numFmtId="9" fontId="10" fillId="2" borderId="0" xfId="1" applyFont="1" applyFill="1" applyBorder="1" applyAlignment="1">
      <alignment horizontal="right"/>
    </xf>
    <xf numFmtId="9" fontId="13" fillId="2" borderId="1" xfId="1" applyFont="1" applyFill="1" applyBorder="1" applyAlignment="1">
      <alignment vertical="center"/>
    </xf>
    <xf numFmtId="9" fontId="8" fillId="2" borderId="0" xfId="1" applyFont="1" applyFill="1" applyBorder="1" applyAlignment="1">
      <alignment vertical="center"/>
    </xf>
    <xf numFmtId="0" fontId="9" fillId="2" borderId="0" xfId="0" applyFont="1" applyFill="1" applyAlignment="1">
      <alignment vertical="center"/>
    </xf>
    <xf numFmtId="167" fontId="32" fillId="2" borderId="2" xfId="7" applyNumberFormat="1" applyFont="1" applyFill="1" applyBorder="1" applyAlignment="1">
      <alignment horizontal="right" vertical="center"/>
    </xf>
    <xf numFmtId="3" fontId="9" fillId="2" borderId="0" xfId="0" applyNumberFormat="1" applyFont="1" applyFill="1" applyAlignment="1">
      <alignment horizontal="right"/>
    </xf>
    <xf numFmtId="9" fontId="13" fillId="2" borderId="2" xfId="1" applyFont="1" applyFill="1" applyBorder="1" applyAlignment="1">
      <alignment horizontal="right" vertical="center"/>
    </xf>
    <xf numFmtId="165" fontId="13" fillId="2" borderId="0" xfId="0" applyNumberFormat="1" applyFont="1" applyFill="1" applyAlignment="1">
      <alignment horizontal="right" vertical="center"/>
    </xf>
    <xf numFmtId="9" fontId="13" fillId="2" borderId="3" xfId="1" applyFont="1" applyFill="1" applyBorder="1" applyAlignment="1">
      <alignment horizontal="right" vertical="center"/>
    </xf>
    <xf numFmtId="9" fontId="13" fillId="2" borderId="3" xfId="0" applyNumberFormat="1" applyFont="1" applyFill="1" applyBorder="1" applyAlignment="1">
      <alignment horizontal="right" vertical="center"/>
    </xf>
    <xf numFmtId="0" fontId="10" fillId="2" borderId="0" xfId="0" applyFont="1" applyFill="1" applyAlignment="1">
      <alignment horizontal="right"/>
    </xf>
    <xf numFmtId="9" fontId="10" fillId="2" borderId="0" xfId="1" applyFont="1" applyFill="1" applyBorder="1"/>
    <xf numFmtId="3" fontId="15" fillId="2" borderId="0" xfId="7" applyNumberFormat="1" applyFont="1" applyFill="1" applyAlignment="1">
      <alignment horizontal="right"/>
    </xf>
    <xf numFmtId="3" fontId="23" fillId="2" borderId="0" xfId="0" applyNumberFormat="1" applyFont="1" applyFill="1" applyAlignment="1">
      <alignment horizontal="right" vertical="center"/>
    </xf>
    <xf numFmtId="3" fontId="15" fillId="2" borderId="0" xfId="7" applyNumberFormat="1" applyFont="1" applyFill="1" applyBorder="1"/>
    <xf numFmtId="3" fontId="13" fillId="2" borderId="0" xfId="7" applyNumberFormat="1" applyFont="1" applyFill="1" applyAlignment="1">
      <alignment horizontal="right" vertical="center"/>
    </xf>
    <xf numFmtId="3" fontId="13" fillId="2" borderId="0" xfId="7" applyNumberFormat="1" applyFont="1" applyFill="1" applyBorder="1" applyAlignment="1">
      <alignment horizontal="right" vertical="center"/>
    </xf>
    <xf numFmtId="3" fontId="10" fillId="2" borderId="0" xfId="7" applyNumberFormat="1" applyFont="1" applyFill="1" applyAlignment="1">
      <alignment horizontal="right" vertical="center"/>
    </xf>
    <xf numFmtId="3" fontId="10" fillId="2" borderId="0" xfId="7" applyNumberFormat="1" applyFont="1" applyFill="1" applyBorder="1" applyAlignment="1">
      <alignment vertical="center"/>
    </xf>
    <xf numFmtId="3" fontId="10" fillId="2" borderId="0" xfId="7" applyNumberFormat="1" applyFont="1" applyFill="1" applyAlignment="1">
      <alignment horizontal="right"/>
    </xf>
    <xf numFmtId="3" fontId="10" fillId="2" borderId="0" xfId="7" applyNumberFormat="1" applyFont="1" applyFill="1" applyBorder="1" applyAlignment="1">
      <alignment horizontal="right"/>
    </xf>
    <xf numFmtId="3" fontId="13" fillId="2" borderId="1" xfId="7" applyNumberFormat="1" applyFont="1" applyFill="1" applyBorder="1" applyAlignment="1">
      <alignment horizontal="right" vertical="center"/>
    </xf>
    <xf numFmtId="9" fontId="13" fillId="2" borderId="1" xfId="1" applyFont="1" applyFill="1" applyBorder="1" applyAlignment="1">
      <alignment horizontal="right" vertical="center"/>
    </xf>
    <xf numFmtId="3" fontId="8" fillId="2" borderId="0" xfId="7" applyNumberFormat="1" applyFont="1" applyFill="1" applyBorder="1" applyAlignment="1">
      <alignment vertical="center"/>
    </xf>
    <xf numFmtId="167" fontId="13" fillId="2" borderId="0" xfId="7" applyNumberFormat="1" applyFont="1" applyFill="1" applyBorder="1" applyAlignment="1">
      <alignment horizontal="right" vertical="center"/>
    </xf>
    <xf numFmtId="3" fontId="10" fillId="2" borderId="0" xfId="7" applyNumberFormat="1" applyFont="1" applyFill="1" applyBorder="1" applyAlignment="1">
      <alignment horizontal="right" vertical="center"/>
    </xf>
    <xf numFmtId="3" fontId="8" fillId="2" borderId="0" xfId="7" applyNumberFormat="1" applyFont="1" applyFill="1" applyBorder="1" applyAlignment="1">
      <alignment horizontal="right" vertical="center"/>
    </xf>
    <xf numFmtId="3" fontId="9" fillId="2" borderId="0" xfId="7" applyNumberFormat="1" applyFont="1" applyFill="1" applyBorder="1" applyAlignment="1">
      <alignment vertical="center"/>
    </xf>
    <xf numFmtId="170" fontId="13" fillId="2" borderId="0" xfId="7" applyNumberFormat="1" applyFont="1" applyFill="1" applyAlignment="1">
      <alignment horizontal="right" vertical="center"/>
    </xf>
    <xf numFmtId="170" fontId="13" fillId="2" borderId="0" xfId="7" applyNumberFormat="1" applyFont="1" applyFill="1" applyBorder="1" applyAlignment="1">
      <alignment horizontal="right" vertical="center"/>
    </xf>
    <xf numFmtId="3" fontId="32" fillId="2" borderId="2" xfId="7" applyNumberFormat="1" applyFont="1" applyFill="1" applyBorder="1" applyAlignment="1">
      <alignment horizontal="right" vertical="center"/>
    </xf>
    <xf numFmtId="3" fontId="9" fillId="2" borderId="0" xfId="7" applyNumberFormat="1" applyFont="1" applyFill="1" applyBorder="1" applyAlignment="1">
      <alignment horizontal="right"/>
    </xf>
    <xf numFmtId="3" fontId="13" fillId="2" borderId="2" xfId="7" applyNumberFormat="1" applyFont="1" applyFill="1" applyBorder="1" applyAlignment="1">
      <alignment horizontal="right" vertical="center"/>
    </xf>
    <xf numFmtId="167" fontId="13" fillId="2" borderId="2" xfId="7" applyNumberFormat="1" applyFont="1" applyFill="1" applyBorder="1" applyAlignment="1">
      <alignment horizontal="right" vertical="center"/>
    </xf>
    <xf numFmtId="167" fontId="13" fillId="2" borderId="0" xfId="7" applyNumberFormat="1" applyFont="1" applyFill="1" applyBorder="1" applyAlignment="1">
      <alignment vertical="center"/>
    </xf>
    <xf numFmtId="3" fontId="13" fillId="2" borderId="0" xfId="0" applyNumberFormat="1" applyFont="1" applyFill="1" applyAlignment="1">
      <alignment horizontal="left" vertical="center"/>
    </xf>
    <xf numFmtId="1" fontId="10" fillId="2" borderId="0" xfId="0" applyNumberFormat="1" applyFont="1" applyFill="1" applyAlignment="1">
      <alignment vertical="center"/>
    </xf>
    <xf numFmtId="1" fontId="10" fillId="2" borderId="0" xfId="7" applyNumberFormat="1" applyFont="1" applyFill="1" applyBorder="1" applyAlignment="1">
      <alignment vertical="center"/>
    </xf>
    <xf numFmtId="3" fontId="10" fillId="2" borderId="2" xfId="7" applyNumberFormat="1" applyFont="1" applyFill="1" applyBorder="1" applyAlignment="1">
      <alignment horizontal="right" vertical="center"/>
    </xf>
    <xf numFmtId="1" fontId="10" fillId="2" borderId="2" xfId="0" applyNumberFormat="1" applyFont="1" applyFill="1" applyBorder="1" applyAlignment="1">
      <alignment vertical="center"/>
    </xf>
    <xf numFmtId="1" fontId="10" fillId="2" borderId="2" xfId="7" applyNumberFormat="1" applyFont="1" applyFill="1" applyBorder="1" applyAlignment="1">
      <alignment vertical="center"/>
    </xf>
    <xf numFmtId="167" fontId="9" fillId="2" borderId="0" xfId="7" applyNumberFormat="1" applyFont="1" applyFill="1" applyBorder="1" applyAlignment="1">
      <alignment horizontal="right"/>
    </xf>
    <xf numFmtId="167" fontId="13" fillId="2" borderId="0" xfId="7" applyNumberFormat="1" applyFont="1" applyFill="1" applyBorder="1" applyAlignment="1">
      <alignment horizontal="left" vertical="center" indent="2"/>
    </xf>
    <xf numFmtId="167" fontId="13" fillId="2" borderId="1" xfId="7" applyNumberFormat="1" applyFont="1" applyFill="1" applyBorder="1" applyAlignment="1">
      <alignment horizontal="right" vertical="center"/>
    </xf>
    <xf numFmtId="3" fontId="8" fillId="2" borderId="0" xfId="7" applyNumberFormat="1" applyFont="1" applyFill="1" applyAlignment="1">
      <alignment horizontal="right" vertical="center"/>
    </xf>
    <xf numFmtId="3" fontId="13" fillId="2" borderId="3" xfId="7" applyNumberFormat="1" applyFont="1" applyFill="1" applyBorder="1" applyAlignment="1">
      <alignment horizontal="right" vertical="center"/>
    </xf>
    <xf numFmtId="3" fontId="24" fillId="2" borderId="0" xfId="0" applyNumberFormat="1" applyFont="1" applyFill="1" applyAlignment="1">
      <alignment horizontal="right" vertical="center"/>
    </xf>
    <xf numFmtId="3" fontId="24" fillId="2" borderId="0" xfId="7" applyNumberFormat="1" applyFont="1" applyFill="1" applyBorder="1" applyAlignment="1">
      <alignment horizontal="right" vertical="center"/>
    </xf>
    <xf numFmtId="3" fontId="23" fillId="2" borderId="3" xfId="0" applyNumberFormat="1" applyFont="1" applyFill="1" applyBorder="1" applyAlignment="1">
      <alignment vertical="center"/>
    </xf>
    <xf numFmtId="3" fontId="23" fillId="2" borderId="3" xfId="7" applyNumberFormat="1" applyFont="1" applyFill="1" applyBorder="1" applyAlignment="1">
      <alignment vertical="center"/>
    </xf>
    <xf numFmtId="3" fontId="17" fillId="2" borderId="0" xfId="7" applyNumberFormat="1" applyFont="1" applyFill="1"/>
    <xf numFmtId="3" fontId="22" fillId="2" borderId="0" xfId="7" applyNumberFormat="1" applyFont="1" applyFill="1"/>
    <xf numFmtId="9" fontId="10" fillId="2" borderId="15" xfId="1" applyFont="1" applyFill="1" applyBorder="1" applyAlignment="1">
      <alignment horizontal="right" vertical="center"/>
    </xf>
    <xf numFmtId="3" fontId="10" fillId="2" borderId="15" xfId="0" applyNumberFormat="1" applyFont="1" applyFill="1" applyBorder="1" applyAlignment="1">
      <alignment vertical="center"/>
    </xf>
    <xf numFmtId="9" fontId="13" fillId="2" borderId="15" xfId="1" applyFont="1" applyFill="1" applyBorder="1" applyAlignment="1">
      <alignment horizontal="right" vertical="center"/>
    </xf>
    <xf numFmtId="3" fontId="10" fillId="2" borderId="15" xfId="7" applyNumberFormat="1" applyFont="1" applyFill="1" applyBorder="1" applyAlignment="1">
      <alignment vertical="center"/>
    </xf>
    <xf numFmtId="3" fontId="10" fillId="2" borderId="15" xfId="7" applyNumberFormat="1" applyFont="1" applyFill="1" applyBorder="1" applyAlignment="1">
      <alignment horizontal="right" vertical="center"/>
    </xf>
    <xf numFmtId="0" fontId="18" fillId="2" borderId="0" xfId="7" applyNumberFormat="1" applyFont="1" applyFill="1" applyAlignment="1">
      <alignment horizontal="center" vertical="center"/>
    </xf>
    <xf numFmtId="167" fontId="10" fillId="2" borderId="0" xfId="7" applyNumberFormat="1" applyFont="1" applyFill="1" applyBorder="1" applyAlignment="1">
      <alignment horizontal="right" vertical="center"/>
    </xf>
    <xf numFmtId="9" fontId="10" fillId="2" borderId="17" xfId="1" applyFont="1" applyFill="1" applyBorder="1" applyAlignment="1">
      <alignment horizontal="right" vertical="center"/>
    </xf>
    <xf numFmtId="3" fontId="10" fillId="2" borderId="17" xfId="0" applyNumberFormat="1" applyFont="1" applyFill="1" applyBorder="1" applyAlignment="1">
      <alignment vertical="center"/>
    </xf>
    <xf numFmtId="9" fontId="13" fillId="2" borderId="17" xfId="1" applyFont="1" applyFill="1" applyBorder="1" applyAlignment="1">
      <alignment horizontal="right" vertical="center"/>
    </xf>
    <xf numFmtId="3" fontId="10" fillId="2" borderId="17" xfId="7" applyNumberFormat="1" applyFont="1" applyFill="1" applyBorder="1" applyAlignment="1">
      <alignment vertical="center"/>
    </xf>
    <xf numFmtId="3" fontId="10" fillId="2" borderId="17" xfId="7" applyNumberFormat="1" applyFont="1" applyFill="1" applyBorder="1" applyAlignment="1">
      <alignment horizontal="right" vertical="center"/>
    </xf>
    <xf numFmtId="9" fontId="13" fillId="2" borderId="17" xfId="8" applyFont="1" applyFill="1" applyBorder="1" applyAlignment="1">
      <alignment horizontal="right" vertical="center"/>
    </xf>
    <xf numFmtId="9" fontId="10" fillId="2" borderId="17" xfId="8" applyFont="1" applyFill="1" applyBorder="1" applyAlignment="1">
      <alignment horizontal="right"/>
    </xf>
    <xf numFmtId="170" fontId="10" fillId="2" borderId="17" xfId="7" applyNumberFormat="1" applyFont="1" applyFill="1" applyBorder="1" applyAlignment="1">
      <alignment vertical="center"/>
    </xf>
    <xf numFmtId="170" fontId="13" fillId="2" borderId="18" xfId="7" applyNumberFormat="1" applyFont="1" applyFill="1" applyBorder="1" applyAlignment="1">
      <alignment vertical="center"/>
    </xf>
    <xf numFmtId="3" fontId="10" fillId="2" borderId="17" xfId="0" applyNumberFormat="1" applyFont="1" applyFill="1" applyBorder="1"/>
    <xf numFmtId="3" fontId="10" fillId="2" borderId="19" xfId="0" applyNumberFormat="1" applyFont="1" applyFill="1" applyBorder="1" applyAlignment="1">
      <alignment vertical="center"/>
    </xf>
    <xf numFmtId="9" fontId="8" fillId="2" borderId="0" xfId="1" applyFont="1" applyFill="1" applyBorder="1" applyAlignment="1">
      <alignment horizontal="right" vertical="center"/>
    </xf>
    <xf numFmtId="3" fontId="10" fillId="2" borderId="20" xfId="0" applyNumberFormat="1" applyFont="1" applyFill="1" applyBorder="1" applyAlignment="1">
      <alignment horizontal="right" vertical="center"/>
    </xf>
    <xf numFmtId="3" fontId="10" fillId="2" borderId="20" xfId="0" applyNumberFormat="1" applyFont="1" applyFill="1" applyBorder="1" applyAlignment="1">
      <alignment vertical="center"/>
    </xf>
    <xf numFmtId="9" fontId="13" fillId="2" borderId="20" xfId="1" applyFont="1" applyFill="1" applyBorder="1" applyAlignment="1">
      <alignment horizontal="right" vertical="center"/>
    </xf>
    <xf numFmtId="0" fontId="17" fillId="2" borderId="23" xfId="0" applyFont="1" applyFill="1" applyBorder="1"/>
    <xf numFmtId="9" fontId="13" fillId="2" borderId="23" xfId="1" applyFont="1" applyFill="1" applyBorder="1" applyAlignment="1">
      <alignment horizontal="right" vertical="center"/>
    </xf>
    <xf numFmtId="1" fontId="13" fillId="2" borderId="0" xfId="7" applyNumberFormat="1" applyFont="1" applyFill="1" applyBorder="1" applyAlignment="1">
      <alignment horizontal="right" vertical="center"/>
    </xf>
    <xf numFmtId="1" fontId="4" fillId="2" borderId="0" xfId="0" applyNumberFormat="1" applyFont="1" applyFill="1"/>
    <xf numFmtId="9" fontId="13" fillId="2" borderId="0" xfId="8" applyFont="1" applyFill="1" applyBorder="1" applyAlignment="1">
      <alignment horizontal="right" vertical="center"/>
    </xf>
    <xf numFmtId="9" fontId="10" fillId="2" borderId="20" xfId="8" applyFont="1" applyFill="1" applyBorder="1" applyAlignment="1">
      <alignment horizontal="right" vertical="center"/>
    </xf>
    <xf numFmtId="0" fontId="8" fillId="2" borderId="0" xfId="0" applyFont="1" applyFill="1"/>
    <xf numFmtId="3" fontId="10" fillId="2" borderId="20" xfId="0" applyNumberFormat="1" applyFont="1" applyFill="1" applyBorder="1"/>
    <xf numFmtId="3" fontId="13" fillId="2" borderId="21" xfId="0" applyNumberFormat="1" applyFont="1" applyFill="1" applyBorder="1"/>
    <xf numFmtId="3" fontId="13" fillId="2" borderId="20" xfId="0" applyNumberFormat="1" applyFont="1" applyFill="1" applyBorder="1"/>
    <xf numFmtId="3" fontId="13" fillId="2" borderId="22" xfId="0" applyNumberFormat="1" applyFont="1" applyFill="1" applyBorder="1"/>
    <xf numFmtId="9" fontId="10" fillId="2" borderId="20" xfId="1" applyFont="1" applyFill="1" applyBorder="1" applyAlignment="1">
      <alignment horizontal="right"/>
    </xf>
    <xf numFmtId="167" fontId="15" fillId="2" borderId="0" xfId="7" applyNumberFormat="1" applyFont="1" applyFill="1"/>
    <xf numFmtId="167" fontId="15" fillId="2" borderId="0" xfId="7" applyNumberFormat="1" applyFont="1" applyFill="1" applyAlignment="1">
      <alignment horizontal="right"/>
    </xf>
    <xf numFmtId="167" fontId="13" fillId="2" borderId="0" xfId="7" applyNumberFormat="1" applyFont="1" applyFill="1" applyAlignment="1">
      <alignment horizontal="right" vertical="center"/>
    </xf>
    <xf numFmtId="167" fontId="10" fillId="2" borderId="0" xfId="7" applyNumberFormat="1" applyFont="1" applyFill="1" applyAlignment="1">
      <alignment horizontal="right"/>
    </xf>
    <xf numFmtId="167" fontId="8" fillId="2" borderId="0" xfId="7" applyNumberFormat="1" applyFont="1" applyFill="1" applyAlignment="1">
      <alignment horizontal="right" vertical="center"/>
    </xf>
    <xf numFmtId="167" fontId="13" fillId="2" borderId="3" xfId="7" applyNumberFormat="1" applyFont="1" applyFill="1" applyBorder="1" applyAlignment="1">
      <alignment horizontal="right" vertical="center"/>
    </xf>
    <xf numFmtId="167" fontId="17" fillId="2" borderId="0" xfId="7" applyNumberFormat="1" applyFont="1" applyFill="1"/>
    <xf numFmtId="43" fontId="22" fillId="2" borderId="0" xfId="0" applyNumberFormat="1" applyFont="1" applyFill="1"/>
    <xf numFmtId="0" fontId="8" fillId="2" borderId="0" xfId="0" applyFont="1" applyFill="1" applyAlignment="1">
      <alignment horizontal="right" vertical="top"/>
    </xf>
    <xf numFmtId="0" fontId="8" fillId="2" borderId="0" xfId="0" applyFont="1" applyFill="1" applyAlignment="1">
      <alignment horizontal="center" vertical="center"/>
    </xf>
    <xf numFmtId="43" fontId="9" fillId="2" borderId="0" xfId="7" applyFont="1" applyFill="1" applyAlignment="1">
      <alignment vertical="center"/>
    </xf>
    <xf numFmtId="9" fontId="9" fillId="2" borderId="0" xfId="1" applyFont="1" applyFill="1" applyBorder="1" applyAlignment="1">
      <alignment vertical="center"/>
    </xf>
    <xf numFmtId="9" fontId="8" fillId="2" borderId="0" xfId="1" applyFont="1" applyFill="1" applyAlignment="1">
      <alignment vertical="center"/>
    </xf>
    <xf numFmtId="3" fontId="41" fillId="2" borderId="0" xfId="0" applyNumberFormat="1" applyFont="1" applyFill="1"/>
    <xf numFmtId="9" fontId="9" fillId="2" borderId="0" xfId="1" applyFont="1" applyFill="1" applyAlignment="1">
      <alignment vertical="center"/>
    </xf>
    <xf numFmtId="3" fontId="39" fillId="2" borderId="3" xfId="0" applyNumberFormat="1" applyFont="1" applyFill="1" applyBorder="1" applyAlignment="1">
      <alignment horizontal="right" vertical="center"/>
    </xf>
    <xf numFmtId="0" fontId="27" fillId="2" borderId="0" xfId="7" applyNumberFormat="1" applyFont="1" applyFill="1" applyAlignment="1">
      <alignment horizontal="right" vertical="center"/>
    </xf>
    <xf numFmtId="170" fontId="10" fillId="2" borderId="0" xfId="0" applyNumberFormat="1" applyFont="1" applyFill="1" applyAlignment="1">
      <alignment vertical="center"/>
    </xf>
    <xf numFmtId="3" fontId="36" fillId="2" borderId="0" xfId="0" applyNumberFormat="1" applyFont="1" applyFill="1"/>
    <xf numFmtId="0" fontId="35" fillId="2" borderId="0" xfId="0" applyFont="1" applyFill="1"/>
    <xf numFmtId="3" fontId="13" fillId="2" borderId="1" xfId="0" applyNumberFormat="1" applyFont="1" applyFill="1" applyBorder="1" applyAlignment="1">
      <alignment vertical="center"/>
    </xf>
    <xf numFmtId="3" fontId="10" fillId="2" borderId="23" xfId="0" applyNumberFormat="1" applyFont="1" applyFill="1" applyBorder="1" applyAlignment="1">
      <alignment vertical="center"/>
    </xf>
    <xf numFmtId="3" fontId="13" fillId="2" borderId="20" xfId="0" applyNumberFormat="1" applyFont="1" applyFill="1" applyBorder="1" applyAlignment="1">
      <alignment vertical="center"/>
    </xf>
    <xf numFmtId="3" fontId="10" fillId="2" borderId="22" xfId="0" applyNumberFormat="1" applyFont="1" applyFill="1" applyBorder="1" applyAlignment="1">
      <alignment vertical="center"/>
    </xf>
    <xf numFmtId="3" fontId="10" fillId="2" borderId="3" xfId="0" applyNumberFormat="1" applyFont="1" applyFill="1" applyBorder="1" applyAlignment="1">
      <alignment vertical="center"/>
    </xf>
    <xf numFmtId="1" fontId="18" fillId="2" borderId="0" xfId="0" applyNumberFormat="1" applyFont="1" applyFill="1" applyAlignment="1">
      <alignment horizontal="right"/>
    </xf>
    <xf numFmtId="166" fontId="10" fillId="2" borderId="24" xfId="0" applyNumberFormat="1" applyFont="1" applyFill="1" applyBorder="1" applyAlignment="1">
      <alignment horizontal="right"/>
    </xf>
    <xf numFmtId="0" fontId="42" fillId="2" borderId="0" xfId="0" applyFont="1" applyFill="1" applyAlignment="1">
      <alignment horizontal="right" vertical="center"/>
    </xf>
    <xf numFmtId="167" fontId="42" fillId="2" borderId="0" xfId="7" applyNumberFormat="1" applyFont="1" applyFill="1" applyBorder="1" applyAlignment="1">
      <alignment vertical="center"/>
    </xf>
    <xf numFmtId="9" fontId="42" fillId="2" borderId="0" xfId="8" applyFont="1" applyFill="1" applyBorder="1" applyAlignment="1">
      <alignment horizontal="right" vertical="center"/>
    </xf>
    <xf numFmtId="0" fontId="42" fillId="2" borderId="0" xfId="0" applyFont="1" applyFill="1"/>
    <xf numFmtId="37" fontId="13" fillId="2" borderId="0" xfId="7" applyNumberFormat="1" applyFont="1" applyFill="1" applyAlignment="1">
      <alignment horizontal="right" vertical="center"/>
    </xf>
    <xf numFmtId="37" fontId="10" fillId="2" borderId="0" xfId="0" applyNumberFormat="1" applyFont="1" applyFill="1" applyAlignment="1">
      <alignment horizontal="right" vertical="center"/>
    </xf>
    <xf numFmtId="37" fontId="10" fillId="2" borderId="0" xfId="7" applyNumberFormat="1" applyFont="1" applyFill="1" applyAlignment="1">
      <alignment horizontal="right" vertical="center"/>
    </xf>
    <xf numFmtId="37" fontId="13" fillId="2" borderId="0" xfId="7" applyNumberFormat="1" applyFont="1" applyFill="1" applyBorder="1" applyAlignment="1">
      <alignment horizontal="right" vertical="center"/>
    </xf>
    <xf numFmtId="3" fontId="43" fillId="2" borderId="3" xfId="0" applyNumberFormat="1" applyFont="1" applyFill="1" applyBorder="1" applyAlignment="1">
      <alignment horizontal="right" vertical="center"/>
    </xf>
    <xf numFmtId="167" fontId="10" fillId="2" borderId="2" xfId="7" applyNumberFormat="1" applyFont="1" applyFill="1" applyBorder="1" applyAlignment="1">
      <alignment vertical="center"/>
    </xf>
    <xf numFmtId="167" fontId="10" fillId="2" borderId="20" xfId="7" applyNumberFormat="1" applyFont="1" applyFill="1" applyBorder="1" applyAlignment="1">
      <alignment vertical="center"/>
    </xf>
    <xf numFmtId="167" fontId="39" fillId="2" borderId="0" xfId="7" applyNumberFormat="1" applyFont="1" applyFill="1"/>
    <xf numFmtId="167" fontId="10" fillId="2" borderId="25" xfId="7" applyNumberFormat="1" applyFont="1" applyFill="1" applyBorder="1" applyAlignment="1">
      <alignment vertical="center"/>
    </xf>
    <xf numFmtId="167" fontId="13" fillId="0" borderId="4" xfId="7" applyNumberFormat="1" applyFont="1" applyFill="1" applyBorder="1"/>
    <xf numFmtId="167" fontId="13" fillId="0" borderId="5" xfId="7" applyNumberFormat="1" applyFont="1" applyFill="1" applyBorder="1"/>
    <xf numFmtId="167" fontId="13" fillId="0" borderId="6" xfId="7" applyNumberFormat="1" applyFont="1" applyFill="1" applyBorder="1"/>
    <xf numFmtId="167" fontId="10" fillId="0" borderId="0" xfId="7" applyNumberFormat="1" applyFont="1" applyFill="1" applyBorder="1"/>
    <xf numFmtId="167" fontId="13" fillId="0" borderId="8" xfId="7" applyNumberFormat="1" applyFont="1" applyFill="1" applyBorder="1"/>
    <xf numFmtId="167" fontId="10" fillId="0" borderId="9" xfId="7" applyNumberFormat="1" applyFont="1" applyFill="1" applyBorder="1"/>
    <xf numFmtId="167" fontId="9" fillId="0" borderId="0" xfId="7" applyNumberFormat="1" applyFont="1" applyFill="1" applyAlignment="1">
      <alignment vertical="center"/>
    </xf>
    <xf numFmtId="167" fontId="13" fillId="0" borderId="2" xfId="7" applyNumberFormat="1" applyFont="1" applyFill="1" applyBorder="1"/>
    <xf numFmtId="167" fontId="13" fillId="0" borderId="3" xfId="7" applyNumberFormat="1" applyFont="1" applyFill="1" applyBorder="1" applyAlignment="1">
      <alignment vertical="center"/>
    </xf>
    <xf numFmtId="43" fontId="8" fillId="2" borderId="0" xfId="7" applyFont="1" applyFill="1" applyBorder="1" applyAlignment="1">
      <alignment horizontal="right" vertical="center"/>
    </xf>
    <xf numFmtId="0" fontId="1" fillId="2" borderId="0" xfId="0" applyFont="1" applyFill="1"/>
    <xf numFmtId="3" fontId="1" fillId="2" borderId="0" xfId="0" applyNumberFormat="1" applyFont="1" applyFill="1"/>
    <xf numFmtId="167" fontId="1" fillId="2" borderId="0" xfId="7" applyNumberFormat="1" applyFont="1" applyFill="1"/>
    <xf numFmtId="0" fontId="1" fillId="2" borderId="0" xfId="0" applyFont="1" applyFill="1" applyAlignment="1">
      <alignment horizontal="center" vertical="center"/>
    </xf>
    <xf numFmtId="1" fontId="1" fillId="2" borderId="0" xfId="0" applyNumberFormat="1" applyFont="1" applyFill="1" applyAlignment="1">
      <alignment horizontal="right"/>
    </xf>
    <xf numFmtId="3" fontId="44" fillId="2" borderId="2" xfId="0" applyNumberFormat="1" applyFont="1" applyFill="1" applyBorder="1" applyAlignment="1">
      <alignment horizontal="right" vertical="center"/>
    </xf>
    <xf numFmtId="1" fontId="10" fillId="0" borderId="0" xfId="7" applyNumberFormat="1" applyFont="1" applyFill="1" applyAlignment="1">
      <alignment vertical="center"/>
    </xf>
    <xf numFmtId="3" fontId="15" fillId="2" borderId="0" xfId="0" applyNumberFormat="1" applyFont="1" applyFill="1" applyAlignment="1">
      <alignment vertical="center"/>
    </xf>
    <xf numFmtId="0" fontId="0" fillId="2" borderId="0" xfId="0" applyFill="1" applyAlignment="1">
      <alignment vertical="center"/>
    </xf>
    <xf numFmtId="167" fontId="10" fillId="2" borderId="0" xfId="7" applyNumberFormat="1" applyFont="1" applyFill="1" applyBorder="1" applyAlignment="1">
      <alignment horizontal="right"/>
    </xf>
    <xf numFmtId="0" fontId="13" fillId="2" borderId="0" xfId="7" applyNumberFormat="1" applyFont="1" applyFill="1"/>
    <xf numFmtId="0" fontId="10" fillId="2" borderId="0" xfId="7" applyNumberFormat="1" applyFont="1" applyFill="1" applyAlignment="1">
      <alignment vertical="center"/>
    </xf>
    <xf numFmtId="0" fontId="10" fillId="2" borderId="20" xfId="7" applyNumberFormat="1" applyFont="1" applyFill="1" applyBorder="1" applyAlignment="1">
      <alignment vertical="center"/>
    </xf>
    <xf numFmtId="0" fontId="10" fillId="0" borderId="0" xfId="7" applyNumberFormat="1" applyFont="1" applyFill="1" applyAlignment="1">
      <alignment vertical="center"/>
    </xf>
    <xf numFmtId="1" fontId="10" fillId="0" borderId="0" xfId="7" applyNumberFormat="1" applyFont="1" applyFill="1" applyBorder="1"/>
    <xf numFmtId="1" fontId="13" fillId="0" borderId="6" xfId="7" applyNumberFormat="1" applyFont="1" applyFill="1" applyBorder="1"/>
    <xf numFmtId="1" fontId="13" fillId="0" borderId="8" xfId="7" applyNumberFormat="1" applyFont="1" applyFill="1" applyBorder="1"/>
    <xf numFmtId="1" fontId="10" fillId="0" borderId="9" xfId="7" applyNumberFormat="1" applyFont="1" applyFill="1" applyBorder="1"/>
    <xf numFmtId="1" fontId="13" fillId="0" borderId="0" xfId="7" applyNumberFormat="1" applyFont="1" applyFill="1"/>
    <xf numFmtId="1" fontId="9" fillId="0" borderId="0" xfId="7" applyNumberFormat="1" applyFont="1" applyFill="1" applyAlignment="1">
      <alignment vertical="center"/>
    </xf>
    <xf numFmtId="1" fontId="13" fillId="0" borderId="2" xfId="7" applyNumberFormat="1" applyFont="1" applyFill="1" applyBorder="1"/>
    <xf numFmtId="3" fontId="0" fillId="2" borderId="0" xfId="0" applyNumberFormat="1" applyFill="1"/>
    <xf numFmtId="1" fontId="1" fillId="2" borderId="0" xfId="0" applyNumberFormat="1" applyFont="1" applyFill="1"/>
    <xf numFmtId="9" fontId="24" fillId="2" borderId="0" xfId="1" applyFont="1" applyFill="1" applyBorder="1" applyAlignment="1">
      <alignment horizontal="right" vertical="center"/>
    </xf>
    <xf numFmtId="9" fontId="13" fillId="2" borderId="20" xfId="1" applyFont="1" applyFill="1" applyBorder="1" applyAlignment="1">
      <alignment vertical="center"/>
    </xf>
    <xf numFmtId="43" fontId="1" fillId="2" borderId="0" xfId="7" applyFont="1" applyFill="1"/>
    <xf numFmtId="3" fontId="15" fillId="2" borderId="3" xfId="0" applyNumberFormat="1" applyFont="1" applyFill="1" applyBorder="1"/>
    <xf numFmtId="3" fontId="15" fillId="2" borderId="1" xfId="0" applyNumberFormat="1" applyFont="1" applyFill="1" applyBorder="1"/>
    <xf numFmtId="3" fontId="36" fillId="2" borderId="1" xfId="0" applyNumberFormat="1" applyFont="1" applyFill="1" applyBorder="1"/>
    <xf numFmtId="0" fontId="8" fillId="2" borderId="0" xfId="0" applyFont="1" applyFill="1" applyAlignment="1">
      <alignment vertical="center"/>
    </xf>
    <xf numFmtId="165" fontId="8" fillId="2" borderId="0" xfId="0" applyNumberFormat="1" applyFont="1" applyFill="1" applyAlignment="1">
      <alignment vertical="center"/>
    </xf>
    <xf numFmtId="167" fontId="8" fillId="2" borderId="0" xfId="7" applyNumberFormat="1" applyFont="1" applyFill="1" applyAlignment="1">
      <alignment vertical="center"/>
    </xf>
    <xf numFmtId="0" fontId="42" fillId="2" borderId="0" xfId="0" applyFont="1" applyFill="1" applyAlignment="1">
      <alignment vertical="center"/>
    </xf>
    <xf numFmtId="3" fontId="42" fillId="2" borderId="0" xfId="0" applyNumberFormat="1" applyFont="1" applyFill="1" applyAlignment="1">
      <alignment vertical="center"/>
    </xf>
    <xf numFmtId="3" fontId="43" fillId="2" borderId="0" xfId="0" applyNumberFormat="1" applyFont="1" applyFill="1" applyAlignment="1">
      <alignment vertical="center"/>
    </xf>
    <xf numFmtId="0" fontId="43" fillId="2" borderId="0" xfId="0" applyFont="1" applyFill="1" applyAlignment="1">
      <alignment vertical="center"/>
    </xf>
    <xf numFmtId="165" fontId="43" fillId="2" borderId="0" xfId="0" applyNumberFormat="1" applyFont="1" applyFill="1" applyAlignment="1">
      <alignment vertical="center"/>
    </xf>
    <xf numFmtId="167" fontId="43" fillId="2" borderId="0" xfId="7" applyNumberFormat="1" applyFont="1" applyFill="1" applyAlignment="1">
      <alignment vertical="center"/>
    </xf>
    <xf numFmtId="0" fontId="16" fillId="2" borderId="0" xfId="0" applyFont="1" applyFill="1" applyAlignment="1">
      <alignment vertical="center"/>
    </xf>
    <xf numFmtId="0" fontId="16" fillId="2" borderId="0" xfId="0" applyFont="1" applyFill="1" applyAlignment="1">
      <alignment horizontal="center" vertical="center"/>
    </xf>
    <xf numFmtId="167" fontId="13" fillId="2" borderId="0" xfId="1" applyNumberFormat="1" applyFont="1" applyFill="1" applyBorder="1" applyAlignment="1">
      <alignment horizontal="right" vertical="center"/>
    </xf>
    <xf numFmtId="9" fontId="9" fillId="2" borderId="0" xfId="1" applyFont="1" applyFill="1" applyBorder="1"/>
    <xf numFmtId="0" fontId="45" fillId="2" borderId="0" xfId="0" applyFont="1" applyFill="1"/>
    <xf numFmtId="167" fontId="9" fillId="2" borderId="0" xfId="7" applyNumberFormat="1" applyFont="1" applyFill="1" applyAlignment="1">
      <alignment horizontal="right"/>
    </xf>
    <xf numFmtId="3" fontId="12" fillId="2" borderId="0" xfId="7" applyNumberFormat="1" applyFont="1" applyFill="1" applyBorder="1" applyAlignment="1">
      <alignment horizontal="right" vertical="center"/>
    </xf>
    <xf numFmtId="9" fontId="12" fillId="2" borderId="0" xfId="1" applyFont="1" applyFill="1" applyBorder="1" applyAlignment="1">
      <alignment horizontal="right" vertical="center"/>
    </xf>
    <xf numFmtId="3" fontId="18" fillId="2" borderId="0" xfId="0" applyNumberFormat="1" applyFont="1" applyFill="1" applyAlignment="1">
      <alignment horizontal="center" vertical="center" wrapText="1"/>
    </xf>
    <xf numFmtId="167" fontId="9" fillId="2" borderId="0" xfId="7" applyNumberFormat="1" applyFont="1" applyFill="1"/>
    <xf numFmtId="167" fontId="9" fillId="2" borderId="0" xfId="7" applyNumberFormat="1" applyFont="1" applyFill="1" applyBorder="1" applyAlignment="1">
      <alignment vertical="center"/>
    </xf>
    <xf numFmtId="167" fontId="22" fillId="2" borderId="0" xfId="7" applyNumberFormat="1" applyFont="1" applyFill="1"/>
    <xf numFmtId="167" fontId="23" fillId="2" borderId="0" xfId="7" applyNumberFormat="1" applyFont="1" applyFill="1" applyAlignment="1">
      <alignment horizontal="right" vertical="top"/>
    </xf>
    <xf numFmtId="167" fontId="0" fillId="2" borderId="0" xfId="7" applyNumberFormat="1" applyFont="1" applyFill="1"/>
    <xf numFmtId="9" fontId="18" fillId="2" borderId="0" xfId="0" applyNumberFormat="1" applyFont="1" applyFill="1" applyAlignment="1">
      <alignment horizontal="center" vertical="center" wrapText="1"/>
    </xf>
    <xf numFmtId="167" fontId="16" fillId="2" borderId="0" xfId="7" applyNumberFormat="1" applyFont="1" applyFill="1"/>
    <xf numFmtId="167" fontId="16" fillId="2" borderId="0" xfId="0" applyNumberFormat="1" applyFont="1" applyFill="1"/>
    <xf numFmtId="171" fontId="9" fillId="2" borderId="0" xfId="7" applyNumberFormat="1" applyFont="1" applyFill="1"/>
    <xf numFmtId="9" fontId="13" fillId="2" borderId="0" xfId="1" applyFont="1" applyFill="1" applyAlignment="1">
      <alignment vertical="center"/>
    </xf>
    <xf numFmtId="3" fontId="13" fillId="2" borderId="3" xfId="0" applyNumberFormat="1" applyFont="1" applyFill="1" applyBorder="1"/>
    <xf numFmtId="167" fontId="18" fillId="2" borderId="0" xfId="0" applyNumberFormat="1" applyFont="1" applyFill="1" applyAlignment="1">
      <alignment horizontal="center" vertical="center" wrapText="1"/>
    </xf>
    <xf numFmtId="3" fontId="19" fillId="2" borderId="0" xfId="0" applyNumberFormat="1" applyFont="1" applyFill="1"/>
    <xf numFmtId="9" fontId="16" fillId="2" borderId="0" xfId="1" applyFont="1" applyFill="1"/>
    <xf numFmtId="3" fontId="19" fillId="2" borderId="0" xfId="7" applyNumberFormat="1" applyFont="1" applyFill="1"/>
    <xf numFmtId="3" fontId="42" fillId="2" borderId="0" xfId="0" applyNumberFormat="1" applyFont="1" applyFill="1"/>
    <xf numFmtId="43" fontId="42" fillId="2" borderId="0" xfId="0" applyNumberFormat="1" applyFont="1" applyFill="1"/>
    <xf numFmtId="43" fontId="16" fillId="2" borderId="0" xfId="7" applyFont="1" applyFill="1"/>
    <xf numFmtId="43" fontId="16" fillId="2" borderId="0" xfId="0" applyNumberFormat="1" applyFont="1" applyFill="1"/>
    <xf numFmtId="9" fontId="15" fillId="2" borderId="0" xfId="1" applyFont="1" applyFill="1" applyAlignment="1">
      <alignment horizontal="right"/>
    </xf>
    <xf numFmtId="0" fontId="26" fillId="2" borderId="0" xfId="0" applyFont="1" applyFill="1" applyAlignment="1">
      <alignment horizontal="right" vertical="center"/>
    </xf>
    <xf numFmtId="170" fontId="10" fillId="2" borderId="0" xfId="0" applyNumberFormat="1" applyFont="1" applyFill="1" applyAlignment="1">
      <alignment horizontal="right" vertical="center"/>
    </xf>
    <xf numFmtId="9" fontId="9" fillId="2" borderId="0" xfId="1" applyFont="1" applyFill="1" applyBorder="1" applyAlignment="1">
      <alignment horizontal="right"/>
    </xf>
    <xf numFmtId="167" fontId="16" fillId="2" borderId="0" xfId="0" applyNumberFormat="1" applyFont="1" applyFill="1" applyAlignment="1">
      <alignment horizontal="right"/>
    </xf>
    <xf numFmtId="0" fontId="16" fillId="2" borderId="0" xfId="0" applyFont="1" applyFill="1" applyAlignment="1">
      <alignment horizontal="right"/>
    </xf>
    <xf numFmtId="171" fontId="9" fillId="2" borderId="0" xfId="7" applyNumberFormat="1" applyFont="1" applyFill="1" applyAlignment="1">
      <alignment horizontal="right"/>
    </xf>
    <xf numFmtId="167" fontId="16" fillId="2" borderId="0" xfId="7" applyNumberFormat="1" applyFont="1" applyFill="1" applyAlignment="1">
      <alignment horizontal="right"/>
    </xf>
    <xf numFmtId="9" fontId="9" fillId="2" borderId="0" xfId="1" applyFont="1" applyFill="1" applyAlignment="1">
      <alignment horizontal="right"/>
    </xf>
    <xf numFmtId="2" fontId="15" fillId="2" borderId="0" xfId="1" applyNumberFormat="1" applyFont="1" applyFill="1" applyBorder="1" applyAlignment="1">
      <alignment horizontal="right"/>
    </xf>
    <xf numFmtId="3" fontId="22" fillId="2" borderId="0" xfId="0" applyNumberFormat="1" applyFont="1" applyFill="1" applyAlignment="1">
      <alignment horizontal="right"/>
    </xf>
    <xf numFmtId="3" fontId="15" fillId="2" borderId="0" xfId="7" applyNumberFormat="1" applyFont="1" applyFill="1" applyBorder="1" applyAlignment="1">
      <alignment horizontal="right"/>
    </xf>
    <xf numFmtId="3" fontId="9" fillId="2" borderId="0" xfId="7" applyNumberFormat="1" applyFont="1" applyFill="1" applyBorder="1" applyAlignment="1">
      <alignment horizontal="right" vertical="center"/>
    </xf>
    <xf numFmtId="3" fontId="23" fillId="2" borderId="3" xfId="0" applyNumberFormat="1" applyFont="1" applyFill="1" applyBorder="1" applyAlignment="1">
      <alignment horizontal="right" vertical="center"/>
    </xf>
    <xf numFmtId="3" fontId="23" fillId="2" borderId="3" xfId="7" applyNumberFormat="1" applyFont="1" applyFill="1" applyBorder="1" applyAlignment="1">
      <alignment horizontal="right" vertical="center"/>
    </xf>
    <xf numFmtId="0" fontId="24" fillId="2" borderId="0" xfId="0" applyFont="1" applyFill="1" applyAlignment="1">
      <alignment horizontal="right"/>
    </xf>
    <xf numFmtId="3" fontId="24" fillId="2" borderId="0" xfId="0" applyNumberFormat="1" applyFont="1" applyFill="1" applyAlignment="1">
      <alignment horizontal="right"/>
    </xf>
    <xf numFmtId="3" fontId="24" fillId="2" borderId="0" xfId="7" applyNumberFormat="1" applyFont="1" applyFill="1" applyBorder="1" applyAlignment="1">
      <alignment horizontal="right"/>
    </xf>
    <xf numFmtId="0" fontId="19" fillId="2" borderId="0" xfId="0" applyFont="1" applyFill="1" applyAlignment="1">
      <alignment horizontal="right"/>
    </xf>
    <xf numFmtId="3" fontId="19" fillId="2" borderId="0" xfId="0" applyNumberFormat="1" applyFont="1" applyFill="1" applyAlignment="1">
      <alignment horizontal="right"/>
    </xf>
    <xf numFmtId="3" fontId="19" fillId="2" borderId="0" xfId="7" applyNumberFormat="1" applyFont="1" applyFill="1" applyAlignment="1">
      <alignment horizontal="right"/>
    </xf>
    <xf numFmtId="0" fontId="22" fillId="2" borderId="0" xfId="0" applyFont="1" applyFill="1" applyAlignment="1">
      <alignment horizontal="right"/>
    </xf>
    <xf numFmtId="3" fontId="22" fillId="2" borderId="0" xfId="7" applyNumberFormat="1" applyFont="1" applyFill="1" applyAlignment="1">
      <alignment horizontal="right"/>
    </xf>
    <xf numFmtId="3" fontId="22" fillId="2" borderId="0" xfId="7" applyNumberFormat="1" applyFont="1" applyFill="1" applyBorder="1" applyAlignment="1">
      <alignment horizontal="right"/>
    </xf>
    <xf numFmtId="3" fontId="17" fillId="2" borderId="0" xfId="0" applyNumberFormat="1" applyFont="1" applyFill="1" applyAlignment="1">
      <alignment horizontal="right"/>
    </xf>
    <xf numFmtId="3" fontId="10" fillId="2" borderId="17" xfId="0" applyNumberFormat="1" applyFont="1" applyFill="1" applyBorder="1" applyAlignment="1">
      <alignment horizontal="right" vertical="center"/>
    </xf>
    <xf numFmtId="0" fontId="17" fillId="2" borderId="0" xfId="0" applyFont="1" applyFill="1" applyAlignment="1">
      <alignment horizontal="right"/>
    </xf>
    <xf numFmtId="0" fontId="17" fillId="2" borderId="23" xfId="0" applyFont="1" applyFill="1" applyBorder="1" applyAlignment="1">
      <alignment horizontal="right"/>
    </xf>
    <xf numFmtId="0" fontId="15" fillId="2" borderId="0" xfId="0" applyFont="1" applyFill="1" applyAlignment="1">
      <alignment horizontal="right" vertical="center"/>
    </xf>
    <xf numFmtId="9" fontId="18" fillId="2" borderId="0" xfId="1" applyFont="1" applyFill="1" applyBorder="1" applyAlignment="1">
      <alignment horizontal="right" vertical="center" wrapText="1"/>
    </xf>
    <xf numFmtId="9" fontId="15" fillId="2" borderId="0" xfId="1" applyFont="1" applyFill="1" applyBorder="1" applyAlignment="1">
      <alignment horizontal="right"/>
    </xf>
    <xf numFmtId="3" fontId="15" fillId="2" borderId="0" xfId="0" applyNumberFormat="1" applyFont="1" applyFill="1" applyAlignment="1">
      <alignment horizontal="right"/>
    </xf>
    <xf numFmtId="3" fontId="10" fillId="2" borderId="22" xfId="0" applyNumberFormat="1" applyFont="1" applyFill="1" applyBorder="1" applyAlignment="1">
      <alignment horizontal="right" vertical="center"/>
    </xf>
    <xf numFmtId="3" fontId="36" fillId="2" borderId="0" xfId="0" applyNumberFormat="1" applyFont="1" applyFill="1" applyAlignment="1">
      <alignment horizontal="right"/>
    </xf>
    <xf numFmtId="3" fontId="10" fillId="2" borderId="3" xfId="0" applyNumberFormat="1" applyFont="1" applyFill="1" applyBorder="1" applyAlignment="1">
      <alignment horizontal="right" vertical="center"/>
    </xf>
    <xf numFmtId="3" fontId="13" fillId="2" borderId="20" xfId="0" applyNumberFormat="1" applyFont="1" applyFill="1" applyBorder="1" applyAlignment="1">
      <alignment horizontal="right" vertical="center"/>
    </xf>
    <xf numFmtId="3" fontId="10" fillId="2" borderId="23" xfId="0" applyNumberFormat="1" applyFont="1" applyFill="1" applyBorder="1" applyAlignment="1">
      <alignment horizontal="right" vertical="center"/>
    </xf>
    <xf numFmtId="0" fontId="37" fillId="2" borderId="0" xfId="0" applyFont="1" applyFill="1" applyAlignment="1">
      <alignment horizontal="right"/>
    </xf>
    <xf numFmtId="0" fontId="18" fillId="2" borderId="0" xfId="7" applyNumberFormat="1" applyFont="1" applyFill="1" applyAlignment="1">
      <alignment horizontal="right" vertical="center"/>
    </xf>
    <xf numFmtId="0" fontId="8" fillId="2" borderId="0" xfId="0" applyFont="1" applyFill="1" applyAlignment="1">
      <alignment horizontal="right" vertical="center"/>
    </xf>
    <xf numFmtId="3" fontId="18" fillId="2" borderId="0" xfId="0" applyNumberFormat="1" applyFont="1" applyFill="1" applyAlignment="1">
      <alignment horizontal="right" vertical="center" wrapText="1"/>
    </xf>
    <xf numFmtId="3" fontId="38" fillId="2" borderId="0" xfId="0" applyNumberFormat="1" applyFont="1" applyFill="1" applyAlignment="1">
      <alignment horizontal="right" vertical="center"/>
    </xf>
    <xf numFmtId="43" fontId="9" fillId="2" borderId="0" xfId="7" applyFont="1" applyFill="1" applyAlignment="1">
      <alignment horizontal="right" vertical="center"/>
    </xf>
    <xf numFmtId="167" fontId="13" fillId="2" borderId="0" xfId="7" applyNumberFormat="1" applyFont="1" applyFill="1" applyAlignment="1">
      <alignment horizontal="right"/>
    </xf>
    <xf numFmtId="0" fontId="13" fillId="2" borderId="0" xfId="0" applyFont="1" applyFill="1" applyAlignment="1">
      <alignment horizontal="right"/>
    </xf>
    <xf numFmtId="3" fontId="10" fillId="2" borderId="15" xfId="0" applyNumberFormat="1" applyFont="1" applyFill="1" applyBorder="1" applyAlignment="1">
      <alignment horizontal="right"/>
    </xf>
    <xf numFmtId="3" fontId="10" fillId="2" borderId="20" xfId="0" applyNumberFormat="1" applyFont="1" applyFill="1" applyBorder="1" applyAlignment="1">
      <alignment horizontal="right"/>
    </xf>
    <xf numFmtId="1" fontId="10" fillId="2" borderId="0" xfId="8" applyNumberFormat="1" applyFont="1" applyFill="1" applyBorder="1" applyAlignment="1">
      <alignment horizontal="right" vertical="center"/>
    </xf>
    <xf numFmtId="167" fontId="10" fillId="2" borderId="20" xfId="7" applyNumberFormat="1" applyFont="1" applyFill="1" applyBorder="1" applyAlignment="1">
      <alignment horizontal="right" vertical="center"/>
    </xf>
    <xf numFmtId="167" fontId="39" fillId="2" borderId="0" xfId="7" applyNumberFormat="1" applyFont="1" applyFill="1" applyAlignment="1">
      <alignment horizontal="right"/>
    </xf>
    <xf numFmtId="167" fontId="10" fillId="2" borderId="25" xfId="7" applyNumberFormat="1" applyFont="1" applyFill="1" applyBorder="1" applyAlignment="1">
      <alignment horizontal="right" vertical="center"/>
    </xf>
    <xf numFmtId="0" fontId="13" fillId="2" borderId="0" xfId="7" applyNumberFormat="1" applyFont="1" applyFill="1" applyAlignment="1">
      <alignment horizontal="right"/>
    </xf>
    <xf numFmtId="0" fontId="10" fillId="2" borderId="0" xfId="7" applyNumberFormat="1" applyFont="1" applyFill="1" applyAlignment="1">
      <alignment horizontal="right" vertical="center"/>
    </xf>
    <xf numFmtId="0" fontId="10" fillId="2" borderId="20" xfId="7" applyNumberFormat="1" applyFont="1" applyFill="1" applyBorder="1" applyAlignment="1">
      <alignment horizontal="right" vertical="center"/>
    </xf>
    <xf numFmtId="3" fontId="13" fillId="2" borderId="15" xfId="0" applyNumberFormat="1" applyFont="1" applyFill="1" applyBorder="1" applyAlignment="1">
      <alignment horizontal="right"/>
    </xf>
    <xf numFmtId="0" fontId="10" fillId="0" borderId="0" xfId="7" applyNumberFormat="1" applyFont="1" applyFill="1" applyAlignment="1">
      <alignment horizontal="right" vertical="center"/>
    </xf>
    <xf numFmtId="1" fontId="10" fillId="0" borderId="0" xfId="7" applyNumberFormat="1" applyFont="1" applyFill="1" applyAlignment="1">
      <alignment horizontal="right" vertical="center"/>
    </xf>
    <xf numFmtId="167" fontId="13" fillId="0" borderId="4" xfId="7" applyNumberFormat="1" applyFont="1" applyFill="1" applyBorder="1" applyAlignment="1">
      <alignment horizontal="right"/>
    </xf>
    <xf numFmtId="3" fontId="13" fillId="2" borderId="4" xfId="0" applyNumberFormat="1" applyFont="1" applyFill="1" applyBorder="1" applyAlignment="1">
      <alignment horizontal="right"/>
    </xf>
    <xf numFmtId="3" fontId="13" fillId="2" borderId="16" xfId="0" applyNumberFormat="1" applyFont="1" applyFill="1" applyBorder="1" applyAlignment="1">
      <alignment horizontal="right"/>
    </xf>
    <xf numFmtId="3" fontId="13" fillId="2" borderId="21" xfId="0" applyNumberFormat="1" applyFont="1" applyFill="1" applyBorder="1" applyAlignment="1">
      <alignment horizontal="right"/>
    </xf>
    <xf numFmtId="0" fontId="13" fillId="2" borderId="4" xfId="0" applyFont="1" applyFill="1" applyBorder="1" applyAlignment="1">
      <alignment horizontal="right"/>
    </xf>
    <xf numFmtId="167" fontId="13" fillId="0" borderId="5" xfId="7" applyNumberFormat="1" applyFont="1" applyFill="1" applyBorder="1" applyAlignment="1">
      <alignment horizontal="right"/>
    </xf>
    <xf numFmtId="3" fontId="13" fillId="2" borderId="5" xfId="0" applyNumberFormat="1" applyFont="1" applyFill="1" applyBorder="1" applyAlignment="1">
      <alignment horizontal="right"/>
    </xf>
    <xf numFmtId="0" fontId="13" fillId="2" borderId="5" xfId="0" applyFont="1" applyFill="1" applyBorder="1" applyAlignment="1">
      <alignment horizontal="right"/>
    </xf>
    <xf numFmtId="1" fontId="13" fillId="0" borderId="6" xfId="7" applyNumberFormat="1" applyFont="1" applyFill="1" applyBorder="1" applyAlignment="1">
      <alignment horizontal="right"/>
    </xf>
    <xf numFmtId="3" fontId="13" fillId="2" borderId="6" xfId="0" applyNumberFormat="1" applyFont="1" applyFill="1" applyBorder="1" applyAlignment="1">
      <alignment horizontal="right"/>
    </xf>
    <xf numFmtId="0" fontId="13" fillId="2" borderId="10" xfId="0" applyFont="1" applyFill="1" applyBorder="1" applyAlignment="1">
      <alignment horizontal="right"/>
    </xf>
    <xf numFmtId="1" fontId="10" fillId="0" borderId="0" xfId="7" applyNumberFormat="1" applyFont="1" applyFill="1" applyBorder="1" applyAlignment="1">
      <alignment horizontal="right"/>
    </xf>
    <xf numFmtId="3" fontId="10" fillId="2" borderId="7" xfId="0" applyNumberFormat="1" applyFont="1" applyFill="1" applyBorder="1" applyAlignment="1">
      <alignment horizontal="right"/>
    </xf>
    <xf numFmtId="1" fontId="13" fillId="0" borderId="8" xfId="7" applyNumberFormat="1" applyFont="1" applyFill="1" applyBorder="1" applyAlignment="1">
      <alignment horizontal="right"/>
    </xf>
    <xf numFmtId="3" fontId="13" fillId="2" borderId="8" xfId="0" applyNumberFormat="1" applyFont="1" applyFill="1" applyBorder="1" applyAlignment="1">
      <alignment horizontal="right"/>
    </xf>
    <xf numFmtId="0" fontId="13" fillId="2" borderId="12" xfId="0" applyFont="1" applyFill="1" applyBorder="1" applyAlignment="1">
      <alignment horizontal="right"/>
    </xf>
    <xf numFmtId="1" fontId="10" fillId="0" borderId="9" xfId="7" applyNumberFormat="1" applyFont="1" applyFill="1" applyBorder="1" applyAlignment="1">
      <alignment horizontal="right"/>
    </xf>
    <xf numFmtId="3" fontId="10" fillId="2" borderId="9" xfId="0" applyNumberFormat="1" applyFont="1" applyFill="1" applyBorder="1" applyAlignment="1">
      <alignment horizontal="right"/>
    </xf>
    <xf numFmtId="3" fontId="10" fillId="2" borderId="2" xfId="0" applyNumberFormat="1" applyFont="1" applyFill="1" applyBorder="1" applyAlignment="1">
      <alignment horizontal="right"/>
    </xf>
    <xf numFmtId="1" fontId="13" fillId="0" borderId="0" xfId="7" applyNumberFormat="1" applyFont="1" applyFill="1" applyAlignment="1">
      <alignment horizontal="right"/>
    </xf>
    <xf numFmtId="0" fontId="8" fillId="2" borderId="0" xfId="0" applyFont="1" applyFill="1" applyAlignment="1">
      <alignment horizontal="right"/>
    </xf>
    <xf numFmtId="1" fontId="9" fillId="0" borderId="0" xfId="7" applyNumberFormat="1" applyFont="1" applyFill="1" applyAlignment="1">
      <alignment horizontal="right" vertical="center"/>
    </xf>
    <xf numFmtId="1" fontId="13" fillId="0" borderId="2" xfId="7" applyNumberFormat="1" applyFont="1" applyFill="1" applyBorder="1" applyAlignment="1">
      <alignment horizontal="right"/>
    </xf>
    <xf numFmtId="3" fontId="13" fillId="2" borderId="20" xfId="0" applyNumberFormat="1" applyFont="1" applyFill="1" applyBorder="1" applyAlignment="1">
      <alignment horizontal="right"/>
    </xf>
    <xf numFmtId="0" fontId="13" fillId="2" borderId="2" xfId="0" applyFont="1" applyFill="1" applyBorder="1" applyAlignment="1">
      <alignment horizontal="right"/>
    </xf>
    <xf numFmtId="0" fontId="18" fillId="2" borderId="0" xfId="0" applyFont="1" applyFill="1" applyAlignment="1">
      <alignment horizontal="right"/>
    </xf>
    <xf numFmtId="167" fontId="13" fillId="0" borderId="3" xfId="7" applyNumberFormat="1" applyFont="1" applyFill="1" applyBorder="1" applyAlignment="1">
      <alignment horizontal="right" vertical="center"/>
    </xf>
    <xf numFmtId="3" fontId="13" fillId="2" borderId="22" xfId="0" applyNumberFormat="1" applyFont="1" applyFill="1" applyBorder="1" applyAlignment="1">
      <alignment horizontal="right"/>
    </xf>
    <xf numFmtId="3" fontId="13" fillId="2" borderId="3" xfId="0" applyNumberFormat="1" applyFont="1" applyFill="1" applyBorder="1" applyAlignment="1">
      <alignment horizontal="right"/>
    </xf>
    <xf numFmtId="0" fontId="13" fillId="2" borderId="3" xfId="0" applyFont="1" applyFill="1" applyBorder="1" applyAlignment="1">
      <alignment horizontal="right" vertical="center"/>
    </xf>
    <xf numFmtId="0" fontId="18" fillId="2" borderId="0" xfId="7" applyNumberFormat="1" applyFont="1" applyFill="1" applyAlignment="1">
      <alignment horizontal="right" vertical="center" wrapText="1"/>
    </xf>
    <xf numFmtId="167" fontId="42" fillId="2" borderId="0" xfId="7" applyNumberFormat="1" applyFont="1" applyFill="1" applyBorder="1" applyAlignment="1">
      <alignment horizontal="right" vertical="center"/>
    </xf>
    <xf numFmtId="0" fontId="42" fillId="2" borderId="0" xfId="0" applyFont="1" applyFill="1" applyAlignment="1">
      <alignment horizontal="right"/>
    </xf>
    <xf numFmtId="3" fontId="42" fillId="2" borderId="0" xfId="0" applyNumberFormat="1" applyFont="1" applyFill="1" applyAlignment="1">
      <alignment horizontal="right" vertical="center"/>
    </xf>
    <xf numFmtId="3" fontId="43" fillId="2" borderId="0" xfId="0" applyNumberFormat="1" applyFont="1" applyFill="1" applyAlignment="1">
      <alignment horizontal="right" vertical="center"/>
    </xf>
    <xf numFmtId="3" fontId="42" fillId="2" borderId="0" xfId="0" applyNumberFormat="1" applyFont="1" applyFill="1" applyAlignment="1">
      <alignment horizontal="right"/>
    </xf>
    <xf numFmtId="165" fontId="43" fillId="2" borderId="0" xfId="0" applyNumberFormat="1" applyFont="1" applyFill="1" applyAlignment="1">
      <alignment horizontal="right" vertical="center"/>
    </xf>
    <xf numFmtId="167" fontId="43" fillId="2" borderId="0" xfId="7" applyNumberFormat="1" applyFont="1" applyFill="1" applyAlignment="1">
      <alignment horizontal="right" vertical="center"/>
    </xf>
    <xf numFmtId="43" fontId="42" fillId="2" borderId="0" xfId="0" applyNumberFormat="1" applyFont="1" applyFill="1" applyAlignment="1">
      <alignment horizontal="right"/>
    </xf>
    <xf numFmtId="167" fontId="42" fillId="2" borderId="0" xfId="7" applyNumberFormat="1" applyFont="1" applyFill="1" applyAlignment="1">
      <alignment horizontal="right"/>
    </xf>
    <xf numFmtId="0" fontId="1" fillId="2" borderId="0" xfId="0" applyFont="1" applyFill="1" applyAlignment="1">
      <alignment horizontal="right"/>
    </xf>
    <xf numFmtId="167" fontId="1" fillId="2" borderId="0" xfId="7" applyNumberFormat="1" applyFont="1" applyFill="1" applyAlignment="1">
      <alignment horizontal="right"/>
    </xf>
    <xf numFmtId="3" fontId="1" fillId="2" borderId="0" xfId="0" applyNumberFormat="1" applyFont="1" applyFill="1" applyAlignment="1">
      <alignment horizontal="right"/>
    </xf>
    <xf numFmtId="167" fontId="9" fillId="2" borderId="0" xfId="1" applyNumberFormat="1" applyFont="1" applyFill="1" applyAlignment="1">
      <alignment horizontal="right" vertical="center"/>
    </xf>
    <xf numFmtId="38" fontId="13" fillId="2" borderId="3" xfId="0" applyNumberFormat="1" applyFont="1" applyFill="1" applyBorder="1" applyAlignment="1">
      <alignment horizontal="right" vertical="center"/>
    </xf>
    <xf numFmtId="38" fontId="9" fillId="2" borderId="0" xfId="0" applyNumberFormat="1" applyFont="1" applyFill="1" applyAlignment="1">
      <alignment horizontal="right"/>
    </xf>
    <xf numFmtId="38" fontId="12" fillId="2" borderId="0" xfId="0" applyNumberFormat="1" applyFont="1" applyFill="1" applyAlignment="1">
      <alignment horizontal="right" vertical="center"/>
    </xf>
    <xf numFmtId="38" fontId="12" fillId="2" borderId="0" xfId="7" applyNumberFormat="1" applyFont="1" applyFill="1" applyBorder="1" applyAlignment="1">
      <alignment horizontal="right" vertical="center"/>
    </xf>
    <xf numFmtId="38" fontId="12" fillId="2" borderId="0" xfId="1" applyNumberFormat="1" applyFont="1" applyFill="1" applyBorder="1" applyAlignment="1">
      <alignment horizontal="right" vertical="center"/>
    </xf>
    <xf numFmtId="38" fontId="13" fillId="2" borderId="3" xfId="7" applyNumberFormat="1" applyFont="1" applyFill="1" applyBorder="1" applyAlignment="1">
      <alignment horizontal="right" vertical="center"/>
    </xf>
    <xf numFmtId="38" fontId="39" fillId="2" borderId="3" xfId="0" applyNumberFormat="1" applyFont="1" applyFill="1" applyBorder="1" applyAlignment="1">
      <alignment horizontal="right" vertical="center"/>
    </xf>
    <xf numFmtId="38" fontId="13" fillId="2" borderId="3" xfId="1" applyNumberFormat="1" applyFont="1" applyFill="1" applyBorder="1" applyAlignment="1">
      <alignment horizontal="right" vertical="center"/>
    </xf>
    <xf numFmtId="0" fontId="0" fillId="2" borderId="0" xfId="0" applyFill="1" applyAlignment="1">
      <alignment horizontal="right"/>
    </xf>
    <xf numFmtId="3" fontId="14" fillId="2" borderId="2" xfId="0" applyNumberFormat="1" applyFont="1" applyFill="1" applyBorder="1" applyAlignment="1">
      <alignment horizontal="right" vertical="center"/>
    </xf>
    <xf numFmtId="167" fontId="18" fillId="2" borderId="0" xfId="0" applyNumberFormat="1" applyFont="1" applyFill="1" applyAlignment="1">
      <alignment horizontal="right" vertical="center" wrapText="1"/>
    </xf>
    <xf numFmtId="3" fontId="16" fillId="2" borderId="0" xfId="7" applyNumberFormat="1" applyFont="1" applyFill="1" applyAlignment="1">
      <alignment horizontal="right"/>
    </xf>
    <xf numFmtId="9" fontId="16" fillId="2" borderId="0" xfId="1" applyFont="1" applyFill="1" applyAlignment="1">
      <alignment horizontal="right"/>
    </xf>
    <xf numFmtId="0" fontId="46" fillId="2" borderId="0" xfId="0" applyFont="1" applyFill="1"/>
    <xf numFmtId="167" fontId="46" fillId="2" borderId="0" xfId="0" applyNumberFormat="1" applyFont="1" applyFill="1" applyAlignment="1">
      <alignment horizontal="right"/>
    </xf>
    <xf numFmtId="0" fontId="46" fillId="2" borderId="0" xfId="0" applyFont="1" applyFill="1" applyAlignment="1">
      <alignment horizontal="right"/>
    </xf>
    <xf numFmtId="167" fontId="47" fillId="2" borderId="0" xfId="7" applyNumberFormat="1" applyFont="1" applyFill="1" applyAlignment="1">
      <alignment horizontal="right"/>
    </xf>
    <xf numFmtId="171" fontId="47" fillId="2" borderId="0" xfId="7" applyNumberFormat="1" applyFont="1" applyFill="1" applyAlignment="1">
      <alignment horizontal="right"/>
    </xf>
    <xf numFmtId="0" fontId="48" fillId="2" borderId="0" xfId="0" applyFont="1" applyFill="1" applyAlignment="1">
      <alignment horizontal="right"/>
    </xf>
    <xf numFmtId="3" fontId="48" fillId="2" borderId="0" xfId="0" applyNumberFormat="1" applyFont="1" applyFill="1" applyAlignment="1">
      <alignment horizontal="right"/>
    </xf>
    <xf numFmtId="9" fontId="46" fillId="2" borderId="0" xfId="1" applyFont="1" applyFill="1"/>
    <xf numFmtId="0" fontId="49" fillId="2" borderId="0" xfId="0" applyFont="1" applyFill="1"/>
    <xf numFmtId="167" fontId="46" fillId="2" borderId="0" xfId="7" applyNumberFormat="1" applyFont="1" applyFill="1" applyAlignment="1">
      <alignment horizontal="right"/>
    </xf>
    <xf numFmtId="9" fontId="47" fillId="2" borderId="0" xfId="1" applyFont="1" applyFill="1" applyAlignment="1">
      <alignment horizontal="right"/>
    </xf>
    <xf numFmtId="3" fontId="48" fillId="2" borderId="0" xfId="7" applyNumberFormat="1" applyFont="1" applyFill="1" applyAlignment="1">
      <alignment horizontal="right"/>
    </xf>
    <xf numFmtId="9" fontId="8" fillId="2" borderId="0" xfId="1" applyFont="1" applyFill="1" applyAlignment="1">
      <alignment horizontal="right" vertical="center"/>
    </xf>
    <xf numFmtId="172" fontId="10" fillId="2" borderId="0" xfId="0" applyNumberFormat="1" applyFont="1" applyFill="1" applyAlignment="1">
      <alignment horizontal="right" vertical="center"/>
    </xf>
    <xf numFmtId="9" fontId="41" fillId="2" borderId="0" xfId="1" applyFont="1" applyFill="1"/>
    <xf numFmtId="43" fontId="0" fillId="2" borderId="0" xfId="7" applyFont="1" applyFill="1"/>
    <xf numFmtId="43" fontId="0" fillId="2" borderId="0" xfId="7" applyFont="1" applyFill="1" applyAlignment="1">
      <alignment horizontal="right"/>
    </xf>
    <xf numFmtId="167" fontId="9" fillId="2" borderId="0" xfId="0" applyNumberFormat="1" applyFont="1" applyFill="1" applyAlignment="1">
      <alignment horizontal="right"/>
    </xf>
    <xf numFmtId="1" fontId="13" fillId="0" borderId="0" xfId="7" applyNumberFormat="1" applyFont="1" applyFill="1" applyBorder="1" applyAlignment="1">
      <alignment horizontal="right"/>
    </xf>
    <xf numFmtId="0" fontId="10" fillId="2" borderId="26" xfId="0" applyFont="1" applyFill="1" applyBorder="1" applyAlignment="1">
      <alignment horizontal="right" vertical="center"/>
    </xf>
    <xf numFmtId="1" fontId="10" fillId="0" borderId="26" xfId="7" applyNumberFormat="1" applyFont="1" applyFill="1" applyBorder="1" applyAlignment="1">
      <alignment horizontal="right"/>
    </xf>
    <xf numFmtId="9" fontId="10" fillId="2" borderId="26" xfId="8" applyFont="1" applyFill="1" applyBorder="1" applyAlignment="1">
      <alignment horizontal="right"/>
    </xf>
    <xf numFmtId="3" fontId="9" fillId="2" borderId="26" xfId="0" applyNumberFormat="1" applyFont="1" applyFill="1" applyBorder="1" applyAlignment="1">
      <alignment horizontal="right"/>
    </xf>
    <xf numFmtId="3" fontId="10" fillId="2" borderId="26" xfId="0" applyNumberFormat="1" applyFont="1" applyFill="1" applyBorder="1" applyAlignment="1">
      <alignment horizontal="right"/>
    </xf>
    <xf numFmtId="3" fontId="10" fillId="2" borderId="26" xfId="0" applyNumberFormat="1" applyFont="1" applyFill="1" applyBorder="1" applyAlignment="1">
      <alignment horizontal="right" vertical="center"/>
    </xf>
    <xf numFmtId="1" fontId="13" fillId="2" borderId="26" xfId="0" applyNumberFormat="1" applyFont="1" applyFill="1" applyBorder="1" applyAlignment="1">
      <alignment horizontal="right"/>
    </xf>
    <xf numFmtId="1" fontId="13" fillId="0" borderId="26" xfId="7" applyNumberFormat="1" applyFont="1" applyFill="1" applyBorder="1" applyAlignment="1">
      <alignment horizontal="right"/>
    </xf>
    <xf numFmtId="9" fontId="13" fillId="2" borderId="26" xfId="8" applyFont="1" applyFill="1" applyBorder="1" applyAlignment="1">
      <alignment horizontal="right"/>
    </xf>
    <xf numFmtId="3" fontId="8" fillId="2" borderId="26" xfId="0" applyNumberFormat="1" applyFont="1" applyFill="1" applyBorder="1" applyAlignment="1">
      <alignment horizontal="right"/>
    </xf>
    <xf numFmtId="3" fontId="13" fillId="2" borderId="26" xfId="0" applyNumberFormat="1" applyFont="1" applyFill="1" applyBorder="1" applyAlignment="1">
      <alignment horizontal="right"/>
    </xf>
    <xf numFmtId="3" fontId="13" fillId="2" borderId="26" xfId="0" applyNumberFormat="1" applyFont="1" applyFill="1" applyBorder="1" applyAlignment="1">
      <alignment horizontal="right" vertical="center"/>
    </xf>
    <xf numFmtId="0" fontId="13" fillId="2" borderId="26" xfId="0" applyFont="1" applyFill="1" applyBorder="1" applyAlignment="1">
      <alignment horizontal="left" vertical="center"/>
    </xf>
    <xf numFmtId="0" fontId="13" fillId="2" borderId="0" xfId="0" applyFont="1" applyFill="1" applyAlignment="1">
      <alignment horizontal="left"/>
    </xf>
    <xf numFmtId="0" fontId="13" fillId="2" borderId="4" xfId="0" applyFont="1" applyFill="1" applyBorder="1" applyAlignment="1">
      <alignment horizontal="left"/>
    </xf>
    <xf numFmtId="0" fontId="13" fillId="2" borderId="5" xfId="0" applyFont="1" applyFill="1" applyBorder="1" applyAlignment="1">
      <alignment horizontal="left"/>
    </xf>
    <xf numFmtId="0" fontId="13" fillId="2" borderId="10" xfId="0" applyFont="1" applyFill="1" applyBorder="1" applyAlignment="1">
      <alignment horizontal="left"/>
    </xf>
    <xf numFmtId="9" fontId="13" fillId="2" borderId="26" xfId="1" applyFont="1" applyFill="1" applyBorder="1" applyAlignment="1">
      <alignment horizontal="right" vertical="center"/>
    </xf>
    <xf numFmtId="3" fontId="27" fillId="2" borderId="0" xfId="0" applyNumberFormat="1" applyFont="1" applyFill="1" applyAlignment="1">
      <alignment horizontal="right" vertical="center"/>
    </xf>
    <xf numFmtId="9" fontId="18" fillId="2" borderId="0" xfId="1" applyFont="1" applyFill="1" applyAlignment="1">
      <alignment horizontal="right" vertical="center" wrapText="1"/>
    </xf>
    <xf numFmtId="3" fontId="18" fillId="2" borderId="0" xfId="0" applyNumberFormat="1" applyFont="1" applyFill="1" applyAlignment="1">
      <alignment vertical="center"/>
    </xf>
    <xf numFmtId="3" fontId="26" fillId="2" borderId="0" xfId="0" applyNumberFormat="1" applyFont="1" applyFill="1" applyAlignment="1">
      <alignment horizontal="right" vertical="center"/>
    </xf>
    <xf numFmtId="3" fontId="18" fillId="2" borderId="0" xfId="0" applyNumberFormat="1" applyFont="1" applyFill="1" applyAlignment="1">
      <alignment horizontal="center" vertical="center"/>
    </xf>
    <xf numFmtId="3" fontId="10" fillId="2" borderId="24" xfId="0" applyNumberFormat="1" applyFont="1" applyFill="1" applyBorder="1" applyAlignment="1">
      <alignment horizontal="right"/>
    </xf>
    <xf numFmtId="3" fontId="8" fillId="2" borderId="0" xfId="1" applyNumberFormat="1" applyFont="1" applyFill="1" applyAlignment="1">
      <alignment horizontal="right" vertical="center"/>
    </xf>
    <xf numFmtId="9" fontId="13" fillId="2" borderId="0" xfId="1" applyFont="1" applyFill="1" applyAlignment="1">
      <alignment horizontal="right" vertical="center"/>
    </xf>
    <xf numFmtId="3" fontId="6" fillId="2" borderId="0" xfId="0" applyNumberFormat="1" applyFont="1" applyFill="1" applyAlignment="1">
      <alignment vertical="center"/>
    </xf>
    <xf numFmtId="9" fontId="10" fillId="2" borderId="0" xfId="1" applyFont="1" applyFill="1" applyAlignment="1">
      <alignment horizontal="right" vertical="center"/>
    </xf>
    <xf numFmtId="9" fontId="32" fillId="2" borderId="2" xfId="1" applyFont="1" applyFill="1" applyBorder="1" applyAlignment="1">
      <alignment horizontal="right" vertical="center"/>
    </xf>
    <xf numFmtId="3" fontId="13" fillId="2" borderId="2" xfId="0" applyNumberFormat="1" applyFont="1" applyFill="1" applyBorder="1" applyAlignment="1">
      <alignment vertical="center"/>
    </xf>
    <xf numFmtId="3" fontId="9" fillId="2" borderId="0" xfId="7" applyNumberFormat="1" applyFont="1" applyFill="1" applyAlignment="1">
      <alignment horizontal="right"/>
    </xf>
    <xf numFmtId="3" fontId="12" fillId="2" borderId="0" xfId="1" applyNumberFormat="1" applyFont="1" applyFill="1" applyBorder="1" applyAlignment="1">
      <alignment horizontal="right" vertical="center"/>
    </xf>
    <xf numFmtId="0" fontId="1" fillId="2" borderId="0" xfId="0" applyFont="1" applyFill="1" applyAlignment="1">
      <alignment horizontal="left"/>
    </xf>
    <xf numFmtId="43" fontId="16" fillId="2" borderId="0" xfId="7" applyFont="1" applyFill="1" applyAlignment="1">
      <alignment horizontal="right"/>
    </xf>
    <xf numFmtId="0" fontId="16" fillId="2" borderId="0" xfId="7" applyNumberFormat="1" applyFont="1" applyFill="1" applyAlignment="1">
      <alignment horizontal="right"/>
    </xf>
    <xf numFmtId="43" fontId="9" fillId="2" borderId="0" xfId="7" applyFont="1" applyFill="1" applyAlignment="1">
      <alignment horizontal="right"/>
    </xf>
    <xf numFmtId="0" fontId="9" fillId="2" borderId="0" xfId="7" applyNumberFormat="1" applyFont="1" applyFill="1" applyAlignment="1">
      <alignment horizontal="right"/>
    </xf>
    <xf numFmtId="43" fontId="9" fillId="2" borderId="0" xfId="7" applyFont="1" applyFill="1"/>
    <xf numFmtId="0" fontId="8" fillId="2" borderId="0" xfId="0" applyFont="1" applyFill="1" applyAlignment="1">
      <alignment horizontal="right" vertical="center" wrapText="1"/>
    </xf>
    <xf numFmtId="0" fontId="9" fillId="2" borderId="0" xfId="0" applyFont="1" applyFill="1" applyAlignment="1">
      <alignment horizontal="center" vertical="center"/>
    </xf>
    <xf numFmtId="167" fontId="42" fillId="2" borderId="0" xfId="0" applyNumberFormat="1" applyFont="1" applyFill="1" applyAlignment="1">
      <alignment horizontal="right"/>
    </xf>
    <xf numFmtId="167" fontId="8" fillId="2" borderId="3" xfId="7" applyNumberFormat="1" applyFont="1" applyFill="1" applyBorder="1" applyAlignment="1">
      <alignment horizontal="right" vertical="center"/>
    </xf>
    <xf numFmtId="3" fontId="43" fillId="2" borderId="0" xfId="7" applyNumberFormat="1" applyFont="1" applyFill="1" applyBorder="1" applyAlignment="1">
      <alignment horizontal="right" vertical="center"/>
    </xf>
    <xf numFmtId="167" fontId="39" fillId="2" borderId="3" xfId="7" applyNumberFormat="1" applyFont="1" applyFill="1" applyBorder="1" applyAlignment="1">
      <alignment horizontal="right" vertical="center"/>
    </xf>
    <xf numFmtId="167" fontId="9" fillId="2" borderId="0" xfId="7" applyNumberFormat="1" applyFont="1" applyFill="1" applyAlignment="1">
      <alignment horizontal="right" vertical="center"/>
    </xf>
    <xf numFmtId="167" fontId="18" fillId="2" borderId="0" xfId="7" applyNumberFormat="1" applyFont="1" applyFill="1" applyAlignment="1">
      <alignment horizontal="right" vertical="center"/>
    </xf>
    <xf numFmtId="0" fontId="1" fillId="0" borderId="0" xfId="0" applyFont="1"/>
    <xf numFmtId="1" fontId="13" fillId="2" borderId="3" xfId="7" applyNumberFormat="1" applyFont="1" applyFill="1" applyBorder="1" applyAlignment="1">
      <alignment vertical="center"/>
    </xf>
    <xf numFmtId="1" fontId="8" fillId="2" borderId="3" xfId="7" applyNumberFormat="1" applyFont="1" applyFill="1" applyBorder="1" applyAlignment="1">
      <alignment horizontal="right" vertical="center"/>
    </xf>
    <xf numFmtId="1" fontId="13" fillId="2" borderId="3" xfId="7" applyNumberFormat="1" applyFont="1" applyFill="1" applyBorder="1" applyAlignment="1">
      <alignment horizontal="right" vertical="center"/>
    </xf>
    <xf numFmtId="1" fontId="9" fillId="2" borderId="0" xfId="7" applyNumberFormat="1" applyFont="1" applyFill="1" applyAlignment="1">
      <alignment vertical="center"/>
    </xf>
    <xf numFmtId="1" fontId="8" fillId="2" borderId="0" xfId="7" applyNumberFormat="1" applyFont="1" applyFill="1" applyAlignment="1">
      <alignment horizontal="right" vertical="center"/>
    </xf>
    <xf numFmtId="1" fontId="15" fillId="2" borderId="0" xfId="7" applyNumberFormat="1" applyFont="1" applyFill="1"/>
    <xf numFmtId="1" fontId="0" fillId="2" borderId="0" xfId="7" applyNumberFormat="1" applyFont="1" applyFill="1"/>
    <xf numFmtId="167" fontId="9" fillId="2" borderId="0" xfId="7" applyNumberFormat="1" applyFont="1" applyFill="1" applyBorder="1" applyAlignment="1">
      <alignment horizontal="right" vertical="center"/>
    </xf>
    <xf numFmtId="43" fontId="8" fillId="2" borderId="0" xfId="7" applyFont="1" applyFill="1" applyAlignment="1">
      <alignment horizontal="right" vertical="center"/>
    </xf>
    <xf numFmtId="9" fontId="15" fillId="2" borderId="0" xfId="1" applyFont="1" applyFill="1" applyAlignment="1">
      <alignment horizontal="right" vertical="center"/>
    </xf>
    <xf numFmtId="167" fontId="15" fillId="2" borderId="0" xfId="7" applyNumberFormat="1" applyFont="1" applyFill="1" applyAlignment="1">
      <alignment horizontal="right" vertical="center"/>
    </xf>
    <xf numFmtId="2" fontId="15" fillId="2" borderId="0" xfId="1" applyNumberFormat="1" applyFont="1" applyFill="1" applyBorder="1" applyAlignment="1">
      <alignment horizontal="right" vertical="center"/>
    </xf>
    <xf numFmtId="3" fontId="22" fillId="2" borderId="0" xfId="0" applyNumberFormat="1" applyFont="1" applyFill="1" applyAlignment="1">
      <alignment horizontal="right" vertical="center"/>
    </xf>
    <xf numFmtId="3" fontId="15" fillId="2" borderId="0" xfId="7" applyNumberFormat="1" applyFont="1" applyFill="1" applyAlignment="1">
      <alignment horizontal="right" vertical="center"/>
    </xf>
    <xf numFmtId="3" fontId="17" fillId="2" borderId="0" xfId="0" applyNumberFormat="1" applyFont="1" applyFill="1" applyAlignment="1">
      <alignment vertical="center"/>
    </xf>
    <xf numFmtId="3" fontId="15" fillId="2" borderId="0" xfId="7" applyNumberFormat="1" applyFont="1" applyFill="1" applyBorder="1" applyAlignment="1">
      <alignment horizontal="right" vertical="center"/>
    </xf>
    <xf numFmtId="3" fontId="0" fillId="2" borderId="0" xfId="0" applyNumberFormat="1" applyFill="1" applyAlignment="1">
      <alignment vertical="center"/>
    </xf>
    <xf numFmtId="166" fontId="10" fillId="2" borderId="0" xfId="0" applyNumberFormat="1" applyFont="1" applyFill="1" applyAlignment="1">
      <alignment horizontal="right" vertical="center"/>
    </xf>
    <xf numFmtId="166" fontId="10" fillId="2" borderId="24" xfId="0" applyNumberFormat="1" applyFont="1" applyFill="1" applyBorder="1" applyAlignment="1">
      <alignment horizontal="right" vertical="center"/>
    </xf>
    <xf numFmtId="0" fontId="35" fillId="2" borderId="0" xfId="0" applyFont="1" applyFill="1" applyAlignment="1">
      <alignment vertical="center"/>
    </xf>
    <xf numFmtId="0" fontId="17" fillId="2" borderId="0" xfId="0" applyFont="1" applyFill="1" applyAlignment="1">
      <alignment vertical="center"/>
    </xf>
    <xf numFmtId="0" fontId="17" fillId="2" borderId="23" xfId="0" applyFont="1" applyFill="1" applyBorder="1" applyAlignment="1">
      <alignment vertical="center"/>
    </xf>
    <xf numFmtId="167" fontId="0" fillId="2" borderId="0" xfId="7" applyNumberFormat="1" applyFont="1" applyFill="1" applyAlignment="1">
      <alignment vertical="center"/>
    </xf>
    <xf numFmtId="38" fontId="9" fillId="2" borderId="0" xfId="0" applyNumberFormat="1" applyFont="1" applyFill="1" applyAlignment="1">
      <alignment horizontal="right" vertical="center"/>
    </xf>
    <xf numFmtId="0" fontId="45" fillId="2" borderId="0" xfId="0" applyFont="1" applyFill="1" applyAlignment="1">
      <alignment vertical="center"/>
    </xf>
    <xf numFmtId="0" fontId="24" fillId="2" borderId="0" xfId="0" applyFont="1" applyFill="1" applyAlignment="1">
      <alignment horizontal="right" vertical="center"/>
    </xf>
    <xf numFmtId="167"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19" fillId="2" borderId="0" xfId="0" applyFont="1" applyFill="1" applyAlignment="1">
      <alignment horizontal="right" vertical="center"/>
    </xf>
    <xf numFmtId="3" fontId="19" fillId="2" borderId="0" xfId="0" applyNumberFormat="1" applyFont="1" applyFill="1" applyAlignment="1">
      <alignment horizontal="right" vertical="center"/>
    </xf>
    <xf numFmtId="0" fontId="1" fillId="2" borderId="0" xfId="0" applyFont="1" applyFill="1" applyAlignment="1">
      <alignment horizontal="right" vertical="center"/>
    </xf>
    <xf numFmtId="167" fontId="1" fillId="2" borderId="0" xfId="7" applyNumberFormat="1" applyFont="1" applyFill="1" applyAlignment="1">
      <alignment horizontal="right" vertical="center"/>
    </xf>
    <xf numFmtId="0" fontId="22" fillId="2" borderId="0" xfId="0" applyFont="1" applyFill="1" applyAlignment="1">
      <alignment horizontal="right" vertical="center"/>
    </xf>
    <xf numFmtId="3" fontId="22" fillId="2" borderId="0" xfId="7" applyNumberFormat="1" applyFont="1" applyFill="1" applyBorder="1" applyAlignment="1">
      <alignment horizontal="right" vertical="center"/>
    </xf>
    <xf numFmtId="43" fontId="0" fillId="2" borderId="0" xfId="7" applyFont="1" applyFill="1" applyAlignment="1">
      <alignment vertical="center"/>
    </xf>
    <xf numFmtId="167" fontId="22" fillId="2" borderId="0" xfId="7" applyNumberFormat="1" applyFont="1" applyFill="1" applyAlignment="1">
      <alignment horizontal="right" vertical="center"/>
    </xf>
    <xf numFmtId="0" fontId="0" fillId="2" borderId="0" xfId="0" applyFill="1" applyAlignment="1">
      <alignment horizontal="right" vertical="center"/>
    </xf>
    <xf numFmtId="167" fontId="23" fillId="2" borderId="0" xfId="7" applyNumberFormat="1" applyFont="1" applyFill="1" applyAlignment="1">
      <alignment horizontal="right" vertical="center"/>
    </xf>
    <xf numFmtId="3" fontId="39" fillId="2" borderId="0" xfId="0" applyNumberFormat="1" applyFont="1" applyFill="1" applyAlignment="1">
      <alignment vertical="center"/>
    </xf>
    <xf numFmtId="9" fontId="41" fillId="2" borderId="0" xfId="1" applyFont="1" applyFill="1" applyAlignment="1">
      <alignment vertical="center"/>
    </xf>
    <xf numFmtId="167" fontId="0" fillId="2" borderId="0" xfId="7" applyNumberFormat="1" applyFont="1" applyFill="1" applyAlignment="1">
      <alignment horizontal="right" vertical="center"/>
    </xf>
    <xf numFmtId="3" fontId="10" fillId="2" borderId="15" xfId="0" applyNumberFormat="1" applyFont="1" applyFill="1" applyBorder="1" applyAlignment="1">
      <alignment horizontal="right" vertical="center"/>
    </xf>
    <xf numFmtId="0" fontId="15" fillId="0" borderId="0" xfId="0" applyFont="1" applyAlignment="1">
      <alignment horizontal="right" vertical="center"/>
    </xf>
    <xf numFmtId="0" fontId="18" fillId="0" borderId="0" xfId="0" applyFont="1" applyAlignment="1">
      <alignment horizontal="right" vertical="center" wrapText="1"/>
    </xf>
    <xf numFmtId="9" fontId="10" fillId="0" borderId="17" xfId="1" applyFont="1" applyFill="1" applyBorder="1" applyAlignment="1">
      <alignment horizontal="right" vertical="center"/>
    </xf>
    <xf numFmtId="166" fontId="10" fillId="0" borderId="0" xfId="0" applyNumberFormat="1" applyFont="1" applyAlignment="1">
      <alignment horizontal="right" vertical="center"/>
    </xf>
    <xf numFmtId="9" fontId="13" fillId="0" borderId="1" xfId="1" applyFont="1" applyFill="1" applyBorder="1" applyAlignment="1">
      <alignment horizontal="right" vertical="center"/>
    </xf>
    <xf numFmtId="9" fontId="8" fillId="0" borderId="0" xfId="1" applyFont="1" applyFill="1" applyBorder="1" applyAlignment="1">
      <alignment horizontal="right" vertical="center"/>
    </xf>
    <xf numFmtId="170" fontId="10" fillId="0" borderId="0" xfId="0" applyNumberFormat="1" applyFont="1" applyAlignment="1">
      <alignment horizontal="right" vertical="center"/>
    </xf>
    <xf numFmtId="9" fontId="9" fillId="0" borderId="0" xfId="1" applyFont="1" applyFill="1" applyBorder="1" applyAlignment="1">
      <alignment horizontal="right" vertical="center"/>
    </xf>
    <xf numFmtId="0" fontId="16" fillId="0" borderId="0" xfId="0" applyFont="1" applyAlignment="1">
      <alignment horizontal="right" vertical="center"/>
    </xf>
    <xf numFmtId="0" fontId="50" fillId="2" borderId="0" xfId="0" applyFont="1" applyFill="1" applyAlignment="1">
      <alignment vertical="center"/>
    </xf>
    <xf numFmtId="0" fontId="51" fillId="2" borderId="0" xfId="0" applyFont="1" applyFill="1" applyAlignment="1">
      <alignment horizontal="left" vertical="center"/>
    </xf>
    <xf numFmtId="0" fontId="51" fillId="2" borderId="0" xfId="0" applyFont="1" applyFill="1" applyAlignment="1">
      <alignment vertical="center"/>
    </xf>
    <xf numFmtId="43" fontId="50" fillId="2" borderId="0" xfId="7" applyFont="1" applyFill="1" applyBorder="1" applyAlignment="1">
      <alignment vertical="center"/>
    </xf>
    <xf numFmtId="43" fontId="51" fillId="2" borderId="0" xfId="7" applyFont="1" applyFill="1" applyBorder="1" applyAlignment="1">
      <alignment horizontal="left" vertical="center"/>
    </xf>
    <xf numFmtId="43" fontId="51" fillId="2" borderId="0" xfId="7" applyFont="1" applyFill="1" applyBorder="1" applyAlignment="1">
      <alignment vertical="center"/>
    </xf>
    <xf numFmtId="3" fontId="50" fillId="2" borderId="0" xfId="0" applyNumberFormat="1" applyFont="1" applyFill="1" applyAlignment="1">
      <alignment vertical="center"/>
    </xf>
    <xf numFmtId="3" fontId="51" fillId="2" borderId="0" xfId="0" applyNumberFormat="1" applyFont="1" applyFill="1" applyAlignment="1">
      <alignment vertical="center"/>
    </xf>
    <xf numFmtId="2" fontId="15" fillId="0" borderId="0" xfId="1" applyNumberFormat="1" applyFont="1" applyFill="1" applyBorder="1" applyAlignment="1">
      <alignment vertical="center"/>
    </xf>
    <xf numFmtId="3" fontId="17" fillId="0" borderId="0" xfId="0" applyNumberFormat="1" applyFont="1" applyAlignment="1">
      <alignment vertical="center"/>
    </xf>
    <xf numFmtId="0" fontId="29" fillId="0" borderId="0" xfId="0" applyFont="1" applyAlignment="1">
      <alignment horizontal="right" vertical="center"/>
    </xf>
    <xf numFmtId="3" fontId="15" fillId="0" borderId="0" xfId="0" applyNumberFormat="1" applyFont="1" applyAlignment="1">
      <alignment vertical="center"/>
    </xf>
    <xf numFmtId="3" fontId="10" fillId="0" borderId="20" xfId="0" applyNumberFormat="1" applyFont="1" applyBorder="1" applyAlignment="1">
      <alignment vertical="center"/>
    </xf>
    <xf numFmtId="3" fontId="10" fillId="0" borderId="22" xfId="0" applyNumberFormat="1" applyFont="1" applyBorder="1" applyAlignment="1">
      <alignment vertical="center"/>
    </xf>
    <xf numFmtId="3" fontId="13" fillId="0" borderId="1" xfId="0" applyNumberFormat="1" applyFont="1" applyBorder="1" applyAlignment="1">
      <alignment vertical="center"/>
    </xf>
    <xf numFmtId="3" fontId="36" fillId="0" borderId="0" xfId="0" applyNumberFormat="1" applyFont="1" applyAlignment="1">
      <alignment vertical="center"/>
    </xf>
    <xf numFmtId="3" fontId="10" fillId="0" borderId="3" xfId="0" applyNumberFormat="1" applyFont="1" applyBorder="1" applyAlignment="1">
      <alignment vertical="center"/>
    </xf>
    <xf numFmtId="3" fontId="44" fillId="0" borderId="2" xfId="0" applyNumberFormat="1" applyFont="1" applyBorder="1" applyAlignment="1">
      <alignment horizontal="right" vertical="center"/>
    </xf>
    <xf numFmtId="3" fontId="13" fillId="0" borderId="20" xfId="0" applyNumberFormat="1" applyFont="1" applyBorder="1" applyAlignment="1">
      <alignment vertical="center"/>
    </xf>
    <xf numFmtId="9" fontId="13" fillId="0" borderId="23" xfId="1" applyFont="1" applyFill="1" applyBorder="1" applyAlignment="1">
      <alignment horizontal="right" vertical="center"/>
    </xf>
    <xf numFmtId="3" fontId="10" fillId="0" borderId="23" xfId="0" applyNumberFormat="1" applyFont="1" applyBorder="1" applyAlignment="1">
      <alignment vertical="center"/>
    </xf>
    <xf numFmtId="167" fontId="15" fillId="0" borderId="0" xfId="7" applyNumberFormat="1" applyFont="1" applyFill="1" applyAlignment="1">
      <alignment vertical="center"/>
    </xf>
    <xf numFmtId="0" fontId="16" fillId="0" borderId="0" xfId="0" applyFont="1" applyAlignment="1">
      <alignment vertical="center"/>
    </xf>
    <xf numFmtId="0" fontId="17" fillId="0" borderId="0" xfId="0" applyFont="1" applyAlignment="1">
      <alignment vertical="center"/>
    </xf>
    <xf numFmtId="9" fontId="15" fillId="0" borderId="0" xfId="1" applyFont="1" applyFill="1" applyAlignment="1">
      <alignment vertical="center"/>
    </xf>
    <xf numFmtId="9" fontId="15" fillId="0" borderId="0" xfId="1" applyFont="1" applyFill="1" applyBorder="1" applyAlignment="1">
      <alignment vertical="center"/>
    </xf>
    <xf numFmtId="9" fontId="13" fillId="0" borderId="20" xfId="1" applyFont="1" applyFill="1" applyBorder="1" applyAlignment="1">
      <alignment horizontal="right" vertical="center"/>
    </xf>
    <xf numFmtId="167" fontId="13" fillId="0" borderId="0" xfId="1" applyNumberFormat="1" applyFont="1" applyFill="1" applyBorder="1" applyAlignment="1">
      <alignment horizontal="right" vertical="center"/>
    </xf>
    <xf numFmtId="9" fontId="9" fillId="0" borderId="0" xfId="1" applyFont="1" applyFill="1" applyBorder="1" applyAlignment="1">
      <alignment vertical="center"/>
    </xf>
    <xf numFmtId="9" fontId="9" fillId="0" borderId="0" xfId="1" applyFont="1" applyFill="1" applyBorder="1" applyAlignment="1">
      <alignment horizontal="right"/>
    </xf>
    <xf numFmtId="9" fontId="9" fillId="0" borderId="0" xfId="1" applyFont="1" applyFill="1" applyBorder="1"/>
    <xf numFmtId="0" fontId="18" fillId="0" borderId="0" xfId="7" applyNumberFormat="1" applyFont="1" applyFill="1" applyAlignment="1">
      <alignment horizontal="right" vertical="center" wrapText="1"/>
    </xf>
    <xf numFmtId="9" fontId="10" fillId="0" borderId="20" xfId="8" applyFont="1" applyFill="1" applyBorder="1" applyAlignment="1">
      <alignment horizontal="right" vertical="center"/>
    </xf>
    <xf numFmtId="9" fontId="13" fillId="0" borderId="0" xfId="8" applyFont="1" applyFill="1" applyBorder="1" applyAlignment="1">
      <alignment horizontal="right" vertical="center"/>
    </xf>
    <xf numFmtId="9" fontId="13" fillId="0" borderId="26" xfId="8" applyFont="1" applyFill="1" applyBorder="1" applyAlignment="1">
      <alignment horizontal="right"/>
    </xf>
    <xf numFmtId="9" fontId="10" fillId="0" borderId="17" xfId="8" applyFont="1" applyFill="1" applyBorder="1" applyAlignment="1">
      <alignment horizontal="right"/>
    </xf>
    <xf numFmtId="9" fontId="9" fillId="0" borderId="0" xfId="8" applyFont="1" applyFill="1" applyBorder="1" applyAlignment="1">
      <alignment horizontal="right" vertical="center"/>
    </xf>
    <xf numFmtId="9" fontId="13" fillId="0" borderId="17" xfId="8" applyFont="1" applyFill="1" applyBorder="1" applyAlignment="1">
      <alignment horizontal="right" vertical="center"/>
    </xf>
    <xf numFmtId="9" fontId="13" fillId="0" borderId="3" xfId="8" applyFont="1" applyFill="1" applyBorder="1" applyAlignment="1">
      <alignment horizontal="right" vertical="center"/>
    </xf>
    <xf numFmtId="0" fontId="42" fillId="2" borderId="0" xfId="0" applyFont="1" applyFill="1" applyAlignment="1">
      <alignment horizontal="center" vertical="center"/>
    </xf>
    <xf numFmtId="0" fontId="43" fillId="2" borderId="0" xfId="0" applyFont="1" applyFill="1"/>
    <xf numFmtId="0" fontId="0" fillId="0" borderId="0" xfId="0" applyAlignment="1">
      <alignment vertical="center"/>
    </xf>
    <xf numFmtId="0" fontId="22" fillId="0" borderId="0" xfId="0" applyFont="1" applyAlignment="1">
      <alignment vertical="center"/>
    </xf>
    <xf numFmtId="9" fontId="13" fillId="0" borderId="0" xfId="1" applyFont="1" applyFill="1" applyAlignment="1">
      <alignment horizontal="right" vertical="center"/>
    </xf>
    <xf numFmtId="9" fontId="10" fillId="0" borderId="0" xfId="1" applyFont="1" applyFill="1" applyAlignment="1">
      <alignment horizontal="right" vertical="center"/>
    </xf>
    <xf numFmtId="9" fontId="10" fillId="0" borderId="20" xfId="1" applyFont="1" applyFill="1" applyBorder="1" applyAlignment="1">
      <alignment horizontal="right" vertical="center"/>
    </xf>
    <xf numFmtId="0" fontId="52" fillId="2" borderId="0" xfId="0" applyFont="1" applyFill="1"/>
    <xf numFmtId="167" fontId="52" fillId="2" borderId="0" xfId="0" applyNumberFormat="1" applyFont="1" applyFill="1" applyAlignment="1">
      <alignment horizontal="right"/>
    </xf>
    <xf numFmtId="0" fontId="52" fillId="2" borderId="0" xfId="0" applyFont="1" applyFill="1" applyAlignment="1">
      <alignment horizontal="right"/>
    </xf>
    <xf numFmtId="171" fontId="42" fillId="2" borderId="0" xfId="7" applyNumberFormat="1" applyFont="1" applyFill="1" applyAlignment="1">
      <alignment horizontal="right"/>
    </xf>
    <xf numFmtId="0" fontId="52" fillId="0" borderId="0" xfId="0" applyFont="1" applyAlignment="1">
      <alignment horizontal="right"/>
    </xf>
    <xf numFmtId="0" fontId="53" fillId="2" borderId="0" xfId="0" applyFont="1" applyFill="1" applyAlignment="1">
      <alignment horizontal="right"/>
    </xf>
    <xf numFmtId="3" fontId="53" fillId="2" borderId="0" xfId="0" applyNumberFormat="1" applyFont="1" applyFill="1" applyAlignment="1">
      <alignment horizontal="right"/>
    </xf>
    <xf numFmtId="9" fontId="52" fillId="0" borderId="0" xfId="1" applyFont="1" applyFill="1"/>
    <xf numFmtId="9" fontId="52" fillId="2" borderId="0" xfId="1" applyFont="1" applyFill="1"/>
    <xf numFmtId="0" fontId="52" fillId="0" borderId="0" xfId="0" applyFont="1"/>
    <xf numFmtId="0" fontId="50" fillId="2" borderId="0" xfId="0" applyFont="1" applyFill="1"/>
    <xf numFmtId="43" fontId="52" fillId="2" borderId="0" xfId="7" applyFont="1" applyFill="1" applyAlignment="1">
      <alignment horizontal="right"/>
    </xf>
    <xf numFmtId="167" fontId="52" fillId="2" borderId="0" xfId="7" applyNumberFormat="1" applyFont="1" applyFill="1" applyAlignment="1">
      <alignment horizontal="right"/>
    </xf>
    <xf numFmtId="3" fontId="53" fillId="2" borderId="0" xfId="7" applyNumberFormat="1" applyFont="1" applyFill="1" applyBorder="1" applyAlignment="1">
      <alignment horizontal="right"/>
    </xf>
    <xf numFmtId="0" fontId="52" fillId="2" borderId="0" xfId="0" applyFont="1" applyFill="1" applyAlignment="1">
      <alignment vertical="center"/>
    </xf>
    <xf numFmtId="43" fontId="42" fillId="2" borderId="0" xfId="7" applyFont="1" applyFill="1" applyAlignment="1">
      <alignment horizontal="right" vertical="center"/>
    </xf>
    <xf numFmtId="0" fontId="52" fillId="0" borderId="0" xfId="0" applyFont="1" applyAlignment="1">
      <alignment horizontal="right" vertical="center"/>
    </xf>
    <xf numFmtId="0" fontId="52" fillId="0" borderId="0" xfId="0" applyFont="1" applyAlignment="1">
      <alignment vertical="center"/>
    </xf>
    <xf numFmtId="167" fontId="42" fillId="2" borderId="0" xfId="7" applyNumberFormat="1" applyFont="1" applyFill="1" applyAlignment="1">
      <alignment horizontal="right" vertical="center"/>
    </xf>
    <xf numFmtId="0" fontId="52" fillId="2" borderId="0" xfId="0" applyFont="1" applyFill="1" applyAlignment="1">
      <alignment horizontal="right" vertical="center"/>
    </xf>
    <xf numFmtId="0" fontId="53" fillId="2" borderId="0" xfId="0" applyFont="1" applyFill="1" applyAlignment="1">
      <alignment horizontal="right" vertical="center"/>
    </xf>
    <xf numFmtId="3" fontId="53" fillId="2" borderId="0" xfId="0" applyNumberFormat="1" applyFont="1" applyFill="1" applyAlignment="1">
      <alignment horizontal="right" vertical="center"/>
    </xf>
    <xf numFmtId="3" fontId="53" fillId="2" borderId="0" xfId="7" applyNumberFormat="1" applyFont="1" applyFill="1" applyBorder="1" applyAlignment="1">
      <alignment horizontal="right" vertical="center"/>
    </xf>
    <xf numFmtId="43" fontId="50" fillId="2" borderId="0" xfId="7" applyFont="1" applyFill="1" applyAlignment="1">
      <alignmen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right"/>
    </xf>
    <xf numFmtId="166" fontId="10" fillId="0" borderId="24" xfId="0" applyNumberFormat="1" applyFont="1" applyBorder="1" applyAlignment="1">
      <alignment horizontal="right" vertical="center"/>
    </xf>
    <xf numFmtId="37" fontId="13" fillId="0" borderId="0" xfId="7" applyNumberFormat="1" applyFont="1" applyFill="1" applyAlignment="1">
      <alignment horizontal="right" vertical="center"/>
    </xf>
    <xf numFmtId="37" fontId="10" fillId="0" borderId="0" xfId="0" applyNumberFormat="1" applyFont="1" applyAlignment="1">
      <alignment horizontal="right" vertical="center"/>
    </xf>
    <xf numFmtId="43" fontId="42" fillId="0" borderId="0" xfId="7" applyFont="1" applyFill="1" applyAlignment="1">
      <alignment horizontal="right" vertical="center"/>
    </xf>
    <xf numFmtId="0" fontId="42" fillId="0" borderId="0" xfId="0" applyFont="1" applyAlignment="1">
      <alignment horizontal="right" vertical="center"/>
    </xf>
    <xf numFmtId="0" fontId="1" fillId="0" borderId="0" xfId="0" applyFont="1" applyAlignment="1">
      <alignment horizontal="right" vertical="center"/>
    </xf>
    <xf numFmtId="3" fontId="22" fillId="0" borderId="0" xfId="0" applyNumberFormat="1" applyFont="1" applyAlignment="1">
      <alignment horizontal="right" vertical="center"/>
    </xf>
    <xf numFmtId="3" fontId="10" fillId="0" borderId="20" xfId="0" applyNumberFormat="1" applyFont="1" applyBorder="1" applyAlignment="1">
      <alignment horizontal="right" vertical="center"/>
    </xf>
    <xf numFmtId="37" fontId="10" fillId="0" borderId="0" xfId="7" applyNumberFormat="1" applyFont="1" applyFill="1" applyAlignment="1">
      <alignment horizontal="right" vertical="center"/>
    </xf>
    <xf numFmtId="38" fontId="12" fillId="0" borderId="0" xfId="0" applyNumberFormat="1" applyFont="1" applyAlignment="1">
      <alignment horizontal="right" vertical="center"/>
    </xf>
    <xf numFmtId="3" fontId="23" fillId="0" borderId="3" xfId="0" applyNumberFormat="1" applyFont="1" applyBorder="1" applyAlignment="1">
      <alignment horizontal="right" vertical="center"/>
    </xf>
    <xf numFmtId="0" fontId="24" fillId="0" borderId="0" xfId="0" applyFont="1" applyAlignment="1">
      <alignment horizontal="right" vertical="center"/>
    </xf>
    <xf numFmtId="0" fontId="19" fillId="0" borderId="0" xfId="0" applyFont="1" applyAlignment="1">
      <alignment horizontal="right" vertical="center"/>
    </xf>
    <xf numFmtId="0" fontId="53" fillId="0" borderId="0" xfId="0" applyFont="1" applyAlignment="1">
      <alignment horizontal="right" vertical="center"/>
    </xf>
    <xf numFmtId="0" fontId="22" fillId="0" borderId="0" xfId="0" applyFont="1" applyAlignment="1">
      <alignment horizontal="right" vertical="center"/>
    </xf>
    <xf numFmtId="43" fontId="8" fillId="0" borderId="0" xfId="7" applyFont="1" applyFill="1" applyAlignment="1">
      <alignment horizontal="right" vertical="center"/>
    </xf>
    <xf numFmtId="9" fontId="15" fillId="0" borderId="0" xfId="1" applyFont="1" applyFill="1" applyAlignment="1">
      <alignment horizontal="right" vertical="center"/>
    </xf>
    <xf numFmtId="9" fontId="15" fillId="0" borderId="0" xfId="1" applyFont="1" applyFill="1" applyBorder="1" applyAlignment="1">
      <alignment horizontal="right" vertical="center"/>
    </xf>
    <xf numFmtId="9" fontId="16" fillId="0" borderId="0" xfId="1" applyFont="1" applyFill="1" applyAlignment="1">
      <alignment horizontal="right" vertical="center"/>
    </xf>
    <xf numFmtId="9" fontId="52" fillId="0" borderId="0" xfId="1" applyFont="1" applyFill="1" applyAlignment="1">
      <alignment horizontal="right" vertical="center"/>
    </xf>
    <xf numFmtId="43" fontId="9" fillId="0" borderId="0" xfId="7" applyFont="1" applyFill="1" applyAlignment="1">
      <alignment horizontal="right" vertical="center"/>
    </xf>
    <xf numFmtId="9" fontId="9" fillId="2" borderId="0" xfId="7" applyNumberFormat="1" applyFont="1" applyFill="1" applyAlignment="1">
      <alignment horizontal="right" vertical="center"/>
    </xf>
    <xf numFmtId="3" fontId="13" fillId="0" borderId="3" xfId="7" applyNumberFormat="1" applyFont="1" applyFill="1" applyBorder="1" applyAlignment="1">
      <alignment vertical="center"/>
    </xf>
    <xf numFmtId="43" fontId="51" fillId="2" borderId="0" xfId="7" applyFont="1" applyFill="1" applyAlignment="1">
      <alignment horizontal="left" vertical="center"/>
    </xf>
    <xf numFmtId="43" fontId="51" fillId="2" borderId="0" xfId="7" applyFont="1" applyFill="1" applyAlignment="1">
      <alignment vertical="center"/>
    </xf>
    <xf numFmtId="0" fontId="45" fillId="2" borderId="0" xfId="0" applyFont="1" applyFill="1" applyAlignment="1">
      <alignment horizontal="right" vertical="center"/>
    </xf>
    <xf numFmtId="167" fontId="45" fillId="2" borderId="0" xfId="7" applyNumberFormat="1" applyFont="1" applyFill="1" applyAlignment="1">
      <alignment horizontal="right" vertical="center"/>
    </xf>
    <xf numFmtId="9" fontId="18" fillId="2" borderId="0" xfId="0" applyNumberFormat="1" applyFont="1" applyFill="1" applyAlignment="1">
      <alignment horizontal="right" vertical="center" wrapText="1"/>
    </xf>
    <xf numFmtId="43" fontId="45" fillId="2" borderId="0" xfId="7" applyFont="1" applyFill="1" applyAlignment="1">
      <alignment horizontal="right" vertical="center"/>
    </xf>
    <xf numFmtId="3" fontId="39" fillId="2" borderId="0" xfId="0" applyNumberFormat="1" applyFont="1" applyFill="1" applyAlignment="1">
      <alignment horizontal="right" vertical="center"/>
    </xf>
    <xf numFmtId="9" fontId="41" fillId="2" borderId="0" xfId="1" applyFont="1" applyFill="1" applyAlignment="1">
      <alignment horizontal="right" vertical="center"/>
    </xf>
    <xf numFmtId="3" fontId="40" fillId="2" borderId="0" xfId="0" applyNumberFormat="1" applyFont="1" applyFill="1" applyAlignment="1">
      <alignment horizontal="right" vertical="center"/>
    </xf>
    <xf numFmtId="9" fontId="12" fillId="2" borderId="0" xfId="8" applyFont="1" applyFill="1" applyBorder="1" applyAlignment="1">
      <alignment horizontal="right" vertical="center"/>
    </xf>
    <xf numFmtId="0" fontId="45" fillId="0" borderId="0" xfId="0" applyFont="1" applyAlignment="1">
      <alignment horizontal="right" vertical="center"/>
    </xf>
    <xf numFmtId="0" fontId="0" fillId="0" borderId="0" xfId="0" applyAlignment="1">
      <alignment horizontal="right" vertical="center"/>
    </xf>
    <xf numFmtId="0" fontId="16" fillId="2" borderId="0" xfId="0" applyFont="1" applyFill="1" applyAlignment="1">
      <alignment horizontal="left" vertical="center"/>
    </xf>
    <xf numFmtId="0" fontId="15" fillId="2" borderId="0" xfId="0" applyFont="1" applyFill="1" applyAlignment="1">
      <alignment horizontal="left" vertical="center"/>
    </xf>
    <xf numFmtId="0" fontId="14" fillId="2" borderId="0" xfId="0" applyFont="1" applyFill="1" applyAlignment="1">
      <alignment horizontal="left" vertical="center"/>
    </xf>
    <xf numFmtId="0" fontId="10" fillId="2" borderId="0" xfId="0" applyFont="1" applyFill="1" applyAlignment="1">
      <alignment horizontal="left" vertical="center"/>
    </xf>
    <xf numFmtId="0" fontId="10" fillId="2" borderId="2" xfId="0" applyFont="1" applyFill="1" applyBorder="1" applyAlignment="1">
      <alignment horizontal="left" vertical="center"/>
    </xf>
    <xf numFmtId="0" fontId="45" fillId="2" borderId="0" xfId="0" applyFont="1" applyFill="1" applyAlignment="1">
      <alignment horizontal="left" vertical="center"/>
    </xf>
    <xf numFmtId="43" fontId="45" fillId="2" borderId="0" xfId="7" applyFont="1" applyFill="1" applyAlignment="1">
      <alignment horizontal="left" vertical="center"/>
    </xf>
    <xf numFmtId="0" fontId="0" fillId="2" borderId="0" xfId="0" applyFill="1" applyAlignment="1">
      <alignment horizontal="left" vertical="center"/>
    </xf>
    <xf numFmtId="167" fontId="9" fillId="0" borderId="0" xfId="7" applyNumberFormat="1" applyFont="1" applyFill="1" applyBorder="1" applyAlignment="1">
      <alignment horizontal="right" vertical="center"/>
    </xf>
    <xf numFmtId="9" fontId="18" fillId="0" borderId="0" xfId="1" applyFont="1" applyFill="1" applyBorder="1" applyAlignment="1">
      <alignment horizontal="right" vertical="center" wrapText="1"/>
    </xf>
    <xf numFmtId="167" fontId="13" fillId="0" borderId="0" xfId="7" applyNumberFormat="1" applyFont="1" applyFill="1" applyAlignment="1">
      <alignment horizontal="right"/>
    </xf>
    <xf numFmtId="0" fontId="8" fillId="0" borderId="0" xfId="0" applyFont="1" applyAlignment="1">
      <alignment horizontal="right" vertical="center" wrapText="1"/>
    </xf>
    <xf numFmtId="2" fontId="43" fillId="2" borderId="0" xfId="7" applyNumberFormat="1" applyFont="1" applyFill="1" applyAlignment="1">
      <alignment horizontal="right" vertical="center"/>
    </xf>
    <xf numFmtId="43" fontId="43" fillId="2" borderId="0" xfId="7" applyFont="1" applyFill="1" applyAlignment="1">
      <alignment horizontal="right" vertical="center"/>
    </xf>
    <xf numFmtId="167" fontId="42" fillId="2" borderId="0" xfId="0" applyNumberFormat="1" applyFont="1" applyFill="1" applyAlignment="1">
      <alignment horizontal="left"/>
    </xf>
    <xf numFmtId="173" fontId="42" fillId="2" borderId="0" xfId="7" applyNumberFormat="1" applyFont="1" applyFill="1" applyAlignment="1">
      <alignment horizontal="right" vertical="center"/>
    </xf>
    <xf numFmtId="43" fontId="52" fillId="2" borderId="0" xfId="7" applyFont="1" applyFill="1" applyAlignment="1">
      <alignment horizontal="right" vertical="center"/>
    </xf>
    <xf numFmtId="171" fontId="42" fillId="2" borderId="0" xfId="7" applyNumberFormat="1" applyFont="1" applyFill="1" applyAlignment="1">
      <alignment horizontal="right" vertical="center"/>
    </xf>
    <xf numFmtId="0" fontId="50" fillId="0" borderId="0" xfId="0" applyFont="1" applyAlignment="1">
      <alignment horizontal="right" vertical="center"/>
    </xf>
    <xf numFmtId="43" fontId="50" fillId="0" borderId="0" xfId="7" applyFont="1" applyFill="1" applyAlignment="1">
      <alignment horizontal="right" vertical="center"/>
    </xf>
    <xf numFmtId="0" fontId="50" fillId="0" borderId="0" xfId="0" applyFont="1" applyAlignment="1">
      <alignment horizontal="left" vertical="center"/>
    </xf>
    <xf numFmtId="43" fontId="50" fillId="0" borderId="0" xfId="7" applyFont="1" applyFill="1" applyAlignment="1">
      <alignment horizontal="left" vertical="center"/>
    </xf>
    <xf numFmtId="171" fontId="9" fillId="2" borderId="0" xfId="7" applyNumberFormat="1" applyFont="1" applyFill="1" applyAlignment="1">
      <alignment horizontal="right" vertical="center"/>
    </xf>
    <xf numFmtId="1" fontId="10" fillId="2" borderId="0" xfId="7" applyNumberFormat="1" applyFont="1" applyFill="1" applyAlignment="1">
      <alignment horizontal="right" vertical="center"/>
    </xf>
    <xf numFmtId="43" fontId="54" fillId="2" borderId="0" xfId="7" applyFont="1" applyFill="1" applyAlignment="1">
      <alignment horizontal="left" vertical="center"/>
    </xf>
    <xf numFmtId="0" fontId="55" fillId="2" borderId="0" xfId="0" applyFont="1" applyFill="1" applyAlignment="1">
      <alignment horizontal="right" vertical="center"/>
    </xf>
    <xf numFmtId="0" fontId="55" fillId="0" borderId="0" xfId="0" applyFont="1" applyAlignment="1">
      <alignment horizontal="right" vertical="center"/>
    </xf>
    <xf numFmtId="167" fontId="55" fillId="2" borderId="0" xfId="7" applyNumberFormat="1" applyFont="1" applyFill="1" applyAlignment="1">
      <alignment horizontal="right" vertical="center"/>
    </xf>
    <xf numFmtId="3" fontId="55" fillId="2" borderId="0" xfId="0" applyNumberFormat="1" applyFont="1" applyFill="1" applyAlignment="1">
      <alignment horizontal="right" vertical="center"/>
    </xf>
    <xf numFmtId="3" fontId="56" fillId="2" borderId="0" xfId="0" applyNumberFormat="1" applyFont="1" applyFill="1" applyAlignment="1">
      <alignment horizontal="right" vertical="center"/>
    </xf>
    <xf numFmtId="3" fontId="55" fillId="2" borderId="0" xfId="7" applyNumberFormat="1" applyFont="1" applyFill="1" applyAlignment="1">
      <alignment horizontal="right" vertical="center"/>
    </xf>
    <xf numFmtId="3" fontId="55" fillId="0" borderId="0" xfId="0" applyNumberFormat="1" applyFont="1" applyAlignment="1">
      <alignment horizontal="right" vertical="center"/>
    </xf>
    <xf numFmtId="0" fontId="57" fillId="2" borderId="0" xfId="0" applyFont="1" applyFill="1" applyAlignment="1">
      <alignment horizontal="right" vertical="center"/>
    </xf>
    <xf numFmtId="0" fontId="54" fillId="2" borderId="0" xfId="0" applyFont="1" applyFill="1" applyAlignment="1">
      <alignment horizontal="right" vertical="center"/>
    </xf>
    <xf numFmtId="0" fontId="54" fillId="0" borderId="0" xfId="0" applyFont="1" applyAlignment="1">
      <alignment horizontal="right" vertical="center"/>
    </xf>
    <xf numFmtId="0" fontId="54" fillId="2" borderId="0" xfId="7" applyNumberFormat="1" applyFont="1" applyFill="1" applyAlignment="1">
      <alignment horizontal="right" vertical="center"/>
    </xf>
    <xf numFmtId="3" fontId="54" fillId="2" borderId="0" xfId="0" applyNumberFormat="1" applyFont="1" applyFill="1" applyAlignment="1">
      <alignment horizontal="right" vertical="center"/>
    </xf>
    <xf numFmtId="3" fontId="54" fillId="0" borderId="0" xfId="0" applyNumberFormat="1" applyFont="1" applyAlignment="1">
      <alignment horizontal="right" vertical="center"/>
    </xf>
    <xf numFmtId="3" fontId="54" fillId="2" borderId="0" xfId="7" applyNumberFormat="1" applyFont="1" applyFill="1" applyAlignment="1">
      <alignment horizontal="right" vertical="center"/>
    </xf>
    <xf numFmtId="3" fontId="54" fillId="0" borderId="0" xfId="7" applyNumberFormat="1" applyFont="1" applyFill="1" applyAlignment="1">
      <alignment horizontal="right" vertical="center"/>
    </xf>
    <xf numFmtId="3" fontId="54" fillId="2" borderId="0" xfId="7" applyNumberFormat="1" applyFont="1" applyFill="1" applyBorder="1" applyAlignment="1">
      <alignment horizontal="right" vertical="center"/>
    </xf>
    <xf numFmtId="3" fontId="54" fillId="0" borderId="0" xfId="7" applyNumberFormat="1" applyFont="1" applyFill="1" applyBorder="1" applyAlignment="1">
      <alignment horizontal="right" vertical="center"/>
    </xf>
    <xf numFmtId="1" fontId="54" fillId="2" borderId="0" xfId="7" applyNumberFormat="1" applyFont="1" applyFill="1" applyAlignment="1">
      <alignment horizontal="right" vertical="center"/>
    </xf>
    <xf numFmtId="43" fontId="55" fillId="2" borderId="0" xfId="7" applyFont="1" applyFill="1" applyAlignment="1">
      <alignment horizontal="right" vertical="center"/>
    </xf>
    <xf numFmtId="43" fontId="55" fillId="2" borderId="0" xfId="7" applyFont="1" applyFill="1" applyAlignment="1">
      <alignment horizontal="left" vertical="center"/>
    </xf>
    <xf numFmtId="43" fontId="54" fillId="2" borderId="2" xfId="7" applyFont="1" applyFill="1" applyBorder="1" applyAlignment="1">
      <alignment horizontal="left" vertical="center"/>
    </xf>
    <xf numFmtId="3" fontId="55" fillId="2" borderId="2" xfId="0" applyNumberFormat="1" applyFont="1" applyFill="1" applyBorder="1" applyAlignment="1">
      <alignment horizontal="right" vertical="center"/>
    </xf>
    <xf numFmtId="3" fontId="55" fillId="0" borderId="2" xfId="0" applyNumberFormat="1" applyFont="1" applyBorder="1" applyAlignment="1">
      <alignment horizontal="right" vertical="center"/>
    </xf>
    <xf numFmtId="9" fontId="54" fillId="2" borderId="20" xfId="1" applyFont="1" applyFill="1" applyBorder="1" applyAlignment="1">
      <alignment horizontal="right" vertical="center"/>
    </xf>
    <xf numFmtId="3" fontId="55" fillId="0" borderId="24" xfId="0" applyNumberFormat="1" applyFont="1" applyBorder="1" applyAlignment="1">
      <alignment horizontal="right" vertical="center"/>
    </xf>
    <xf numFmtId="3" fontId="55" fillId="2" borderId="24" xfId="0" applyNumberFormat="1" applyFont="1" applyFill="1" applyBorder="1" applyAlignment="1">
      <alignment horizontal="right" vertical="center"/>
    </xf>
    <xf numFmtId="43" fontId="54" fillId="2" borderId="1" xfId="7" applyFont="1" applyFill="1" applyBorder="1" applyAlignment="1">
      <alignment horizontal="left" vertical="center"/>
    </xf>
    <xf numFmtId="3" fontId="54" fillId="2" borderId="1" xfId="0" applyNumberFormat="1" applyFont="1" applyFill="1" applyBorder="1" applyAlignment="1">
      <alignment horizontal="right" vertical="center"/>
    </xf>
    <xf numFmtId="3" fontId="54" fillId="2" borderId="1" xfId="7" applyNumberFormat="1" applyFont="1" applyFill="1" applyBorder="1" applyAlignment="1">
      <alignment horizontal="right" vertical="center"/>
    </xf>
    <xf numFmtId="3" fontId="54" fillId="0" borderId="1" xfId="7" applyNumberFormat="1" applyFont="1" applyFill="1" applyBorder="1" applyAlignment="1">
      <alignment horizontal="right" vertical="center"/>
    </xf>
    <xf numFmtId="0" fontId="58" fillId="2" borderId="0" xfId="0" applyFont="1" applyFill="1" applyAlignment="1">
      <alignment horizontal="right" vertical="center"/>
    </xf>
    <xf numFmtId="43" fontId="55" fillId="2" borderId="2" xfId="7" applyFont="1" applyFill="1" applyBorder="1" applyAlignment="1">
      <alignment horizontal="left" vertical="center"/>
    </xf>
    <xf numFmtId="3" fontId="59" fillId="2" borderId="2" xfId="7" applyNumberFormat="1" applyFont="1" applyFill="1" applyBorder="1" applyAlignment="1">
      <alignment horizontal="right" vertical="center"/>
    </xf>
    <xf numFmtId="3" fontId="59" fillId="2" borderId="2" xfId="0" applyNumberFormat="1" applyFont="1" applyFill="1" applyBorder="1" applyAlignment="1">
      <alignment horizontal="right" vertical="center"/>
    </xf>
    <xf numFmtId="3" fontId="54" fillId="2" borderId="2" xfId="0" applyNumberFormat="1" applyFont="1" applyFill="1" applyBorder="1" applyAlignment="1">
      <alignment horizontal="right" vertical="center"/>
    </xf>
    <xf numFmtId="3" fontId="54" fillId="0" borderId="2" xfId="0" applyNumberFormat="1" applyFont="1" applyBorder="1" applyAlignment="1">
      <alignment horizontal="right" vertical="center"/>
    </xf>
    <xf numFmtId="3" fontId="54" fillId="2" borderId="2" xfId="7" applyNumberFormat="1" applyFont="1" applyFill="1" applyBorder="1" applyAlignment="1">
      <alignment horizontal="right" vertical="center"/>
    </xf>
    <xf numFmtId="9" fontId="54" fillId="2" borderId="2" xfId="1" applyFont="1" applyFill="1" applyBorder="1" applyAlignment="1">
      <alignment horizontal="right" vertical="center"/>
    </xf>
    <xf numFmtId="165" fontId="54" fillId="2" borderId="0" xfId="0" applyNumberFormat="1" applyFont="1" applyFill="1" applyAlignment="1">
      <alignment horizontal="right" vertical="center"/>
    </xf>
    <xf numFmtId="43" fontId="54" fillId="2" borderId="3" xfId="7" applyFont="1" applyFill="1" applyBorder="1" applyAlignment="1">
      <alignment horizontal="left" vertical="center"/>
    </xf>
    <xf numFmtId="167" fontId="54" fillId="2" borderId="3" xfId="7" applyNumberFormat="1" applyFont="1" applyFill="1" applyBorder="1" applyAlignment="1">
      <alignment horizontal="right" vertical="center"/>
    </xf>
    <xf numFmtId="3" fontId="54" fillId="2" borderId="3" xfId="7" applyNumberFormat="1" applyFont="1" applyFill="1" applyBorder="1" applyAlignment="1">
      <alignment horizontal="right" vertical="center"/>
    </xf>
    <xf numFmtId="3" fontId="54" fillId="0" borderId="3" xfId="7" applyNumberFormat="1" applyFont="1" applyFill="1" applyBorder="1" applyAlignment="1">
      <alignment horizontal="right" vertical="center"/>
    </xf>
    <xf numFmtId="167" fontId="57" fillId="2" borderId="0" xfId="7" applyNumberFormat="1" applyFont="1" applyFill="1" applyAlignment="1">
      <alignment horizontal="right" vertical="center"/>
    </xf>
    <xf numFmtId="3" fontId="54" fillId="2" borderId="3" xfId="0" applyNumberFormat="1" applyFont="1" applyFill="1" applyBorder="1" applyAlignment="1">
      <alignment horizontal="right" vertical="center"/>
    </xf>
    <xf numFmtId="3" fontId="54" fillId="0" borderId="3" xfId="0" applyNumberFormat="1" applyFont="1" applyBorder="1" applyAlignment="1">
      <alignment horizontal="right" vertical="center"/>
    </xf>
    <xf numFmtId="9" fontId="55" fillId="2" borderId="0" xfId="1" applyFont="1" applyFill="1" applyBorder="1" applyAlignment="1">
      <alignment horizontal="right" vertical="center"/>
    </xf>
    <xf numFmtId="171" fontId="55" fillId="2" borderId="0" xfId="7" applyNumberFormat="1" applyFont="1" applyFill="1" applyAlignment="1">
      <alignment horizontal="right" vertical="center"/>
    </xf>
    <xf numFmtId="43" fontId="55" fillId="0" borderId="0" xfId="7" applyFont="1" applyFill="1" applyAlignment="1">
      <alignment horizontal="right" vertical="center"/>
    </xf>
    <xf numFmtId="0" fontId="55" fillId="2" borderId="0" xfId="0" applyFont="1" applyFill="1"/>
    <xf numFmtId="0" fontId="60" fillId="2" borderId="0" xfId="0" applyFont="1" applyFill="1" applyAlignment="1">
      <alignment horizontal="right"/>
    </xf>
    <xf numFmtId="0" fontId="54" fillId="2" borderId="0" xfId="0" applyFont="1" applyFill="1" applyAlignment="1">
      <alignment horizontal="right" vertical="center" wrapText="1"/>
    </xf>
    <xf numFmtId="9" fontId="54" fillId="2" borderId="0" xfId="1" applyFont="1" applyFill="1" applyBorder="1" applyAlignment="1">
      <alignment horizontal="right" vertical="center"/>
    </xf>
    <xf numFmtId="9" fontId="55" fillId="2" borderId="17" xfId="1" applyFont="1" applyFill="1" applyBorder="1" applyAlignment="1">
      <alignment horizontal="right" vertical="center"/>
    </xf>
    <xf numFmtId="9" fontId="55" fillId="2" borderId="0" xfId="1" applyFont="1" applyFill="1" applyAlignment="1">
      <alignment horizontal="right"/>
    </xf>
    <xf numFmtId="9" fontId="55" fillId="2" borderId="0" xfId="1" applyFont="1" applyFill="1" applyBorder="1" applyAlignment="1">
      <alignment horizontal="right"/>
    </xf>
    <xf numFmtId="9" fontId="54" fillId="2" borderId="1" xfId="1" applyFont="1" applyFill="1" applyBorder="1" applyAlignment="1">
      <alignment horizontal="right" vertical="center"/>
    </xf>
    <xf numFmtId="170" fontId="55" fillId="2" borderId="0" xfId="0" applyNumberFormat="1" applyFont="1" applyFill="1" applyAlignment="1">
      <alignment horizontal="right" vertical="center"/>
    </xf>
    <xf numFmtId="3" fontId="55" fillId="2" borderId="0" xfId="0" applyNumberFormat="1" applyFont="1" applyFill="1" applyAlignment="1">
      <alignment horizontal="right"/>
    </xf>
    <xf numFmtId="9" fontId="55" fillId="2" borderId="2" xfId="1" applyFont="1" applyFill="1" applyBorder="1" applyAlignment="1">
      <alignment horizontal="right" vertical="center"/>
    </xf>
    <xf numFmtId="1" fontId="54" fillId="2" borderId="3" xfId="7" applyNumberFormat="1" applyFont="1" applyFill="1" applyBorder="1" applyAlignment="1">
      <alignment horizontal="right" vertical="center"/>
    </xf>
    <xf numFmtId="0" fontId="55" fillId="2" borderId="0" xfId="0" applyFont="1" applyFill="1" applyAlignment="1">
      <alignment horizontal="right"/>
    </xf>
    <xf numFmtId="9" fontId="54" fillId="2" borderId="3" xfId="1" applyFont="1" applyFill="1" applyBorder="1" applyAlignment="1">
      <alignment horizontal="right" vertical="center"/>
    </xf>
    <xf numFmtId="0" fontId="54" fillId="2" borderId="0" xfId="0" applyFont="1" applyFill="1" applyAlignment="1">
      <alignment horizontal="center" vertical="center"/>
    </xf>
    <xf numFmtId="3" fontId="55" fillId="2" borderId="0" xfId="0" applyNumberFormat="1" applyFont="1" applyFill="1" applyAlignment="1">
      <alignment vertical="center"/>
    </xf>
    <xf numFmtId="166" fontId="55" fillId="2" borderId="0" xfId="0" applyNumberFormat="1" applyFont="1" applyFill="1" applyAlignment="1">
      <alignment horizontal="right"/>
    </xf>
    <xf numFmtId="37" fontId="54" fillId="2" borderId="0" xfId="7" applyNumberFormat="1" applyFont="1" applyFill="1" applyAlignment="1">
      <alignment horizontal="right" vertical="center"/>
    </xf>
    <xf numFmtId="37" fontId="55" fillId="2" borderId="0" xfId="7" applyNumberFormat="1" applyFont="1" applyFill="1" applyAlignment="1">
      <alignment horizontal="right" vertical="center"/>
    </xf>
    <xf numFmtId="167" fontId="54" fillId="2" borderId="1" xfId="7" applyNumberFormat="1" applyFont="1" applyFill="1" applyBorder="1" applyAlignment="1">
      <alignment horizontal="right" vertical="center"/>
    </xf>
    <xf numFmtId="167" fontId="55" fillId="2" borderId="0" xfId="7" applyNumberFormat="1" applyFont="1" applyFill="1" applyAlignment="1">
      <alignment vertical="center"/>
    </xf>
    <xf numFmtId="38" fontId="55" fillId="2" borderId="0" xfId="0" applyNumberFormat="1" applyFont="1" applyFill="1" applyAlignment="1">
      <alignment horizontal="right"/>
    </xf>
    <xf numFmtId="3" fontId="54" fillId="2" borderId="0" xfId="0" applyNumberFormat="1" applyFont="1" applyFill="1" applyAlignment="1">
      <alignment vertical="center"/>
    </xf>
    <xf numFmtId="0" fontId="61" fillId="0" borderId="0" xfId="0" applyFont="1"/>
    <xf numFmtId="43" fontId="55" fillId="2" borderId="0" xfId="7" applyFont="1" applyFill="1" applyAlignment="1">
      <alignment horizontal="right"/>
    </xf>
    <xf numFmtId="0" fontId="60" fillId="2" borderId="0" xfId="0" applyFont="1" applyFill="1" applyAlignment="1">
      <alignment vertical="center"/>
    </xf>
    <xf numFmtId="9" fontId="60" fillId="2" borderId="0" xfId="1" applyFont="1" applyFill="1"/>
    <xf numFmtId="9" fontId="54" fillId="2" borderId="0" xfId="1" applyFont="1" applyFill="1" applyBorder="1" applyAlignment="1">
      <alignment horizontal="center" vertical="center" wrapText="1"/>
    </xf>
    <xf numFmtId="9" fontId="60" fillId="2" borderId="0" xfId="1" applyFont="1" applyFill="1" applyBorder="1"/>
    <xf numFmtId="167" fontId="54" fillId="2" borderId="0" xfId="1" applyNumberFormat="1" applyFont="1" applyFill="1" applyBorder="1" applyAlignment="1">
      <alignment horizontal="right" vertical="center"/>
    </xf>
    <xf numFmtId="9" fontId="55" fillId="2" borderId="0" xfId="1" applyFont="1" applyFill="1" applyBorder="1"/>
    <xf numFmtId="9" fontId="54" fillId="2" borderId="3" xfId="1" applyFont="1" applyFill="1" applyBorder="1" applyAlignment="1">
      <alignment vertical="center"/>
    </xf>
    <xf numFmtId="9" fontId="54" fillId="2" borderId="0" xfId="1" applyFont="1" applyFill="1" applyBorder="1" applyAlignment="1">
      <alignment vertical="center"/>
    </xf>
    <xf numFmtId="0" fontId="60" fillId="2" borderId="0" xfId="0" applyFont="1" applyFill="1"/>
    <xf numFmtId="3" fontId="60" fillId="2" borderId="0" xfId="0" applyNumberFormat="1" applyFont="1" applyFill="1"/>
    <xf numFmtId="0" fontId="60" fillId="2" borderId="0" xfId="0" applyFont="1" applyFill="1" applyAlignment="1">
      <alignment horizontal="center" vertical="center"/>
    </xf>
    <xf numFmtId="0" fontId="55" fillId="2" borderId="0" xfId="0" applyFont="1" applyFill="1" applyAlignment="1">
      <alignment vertical="center"/>
    </xf>
    <xf numFmtId="37" fontId="54" fillId="2" borderId="3" xfId="7" applyNumberFormat="1" applyFont="1" applyFill="1" applyBorder="1" applyAlignment="1">
      <alignment horizontal="right" vertical="center"/>
    </xf>
    <xf numFmtId="3" fontId="54" fillId="2" borderId="3" xfId="0" applyNumberFormat="1" applyFont="1" applyFill="1" applyBorder="1" applyAlignment="1">
      <alignment vertical="center"/>
    </xf>
    <xf numFmtId="43" fontId="55" fillId="2" borderId="0" xfId="7" applyFont="1" applyFill="1"/>
    <xf numFmtId="0" fontId="54" fillId="2" borderId="0" xfId="0" applyFont="1" applyFill="1" applyAlignment="1">
      <alignment horizontal="left" vertical="center"/>
    </xf>
    <xf numFmtId="9" fontId="55" fillId="2" borderId="0" xfId="8" applyFont="1" applyFill="1" applyBorder="1" applyAlignment="1">
      <alignment horizontal="right" vertical="center"/>
    </xf>
    <xf numFmtId="1" fontId="55" fillId="2" borderId="0" xfId="0" applyNumberFormat="1" applyFont="1" applyFill="1" applyAlignment="1">
      <alignment horizontal="right" vertical="center"/>
    </xf>
    <xf numFmtId="0" fontId="55" fillId="2" borderId="2" xfId="0" applyFont="1" applyFill="1" applyBorder="1" applyAlignment="1">
      <alignment horizontal="right" vertical="center"/>
    </xf>
    <xf numFmtId="9" fontId="55" fillId="2" borderId="2" xfId="8" applyFont="1" applyFill="1" applyBorder="1" applyAlignment="1">
      <alignment horizontal="right" vertical="center"/>
    </xf>
    <xf numFmtId="1" fontId="55" fillId="2" borderId="2" xfId="0" applyNumberFormat="1" applyFont="1" applyFill="1" applyBorder="1" applyAlignment="1">
      <alignment horizontal="right" vertical="center"/>
    </xf>
    <xf numFmtId="0" fontId="54" fillId="2" borderId="26" xfId="0" applyFont="1" applyFill="1" applyBorder="1" applyAlignment="1">
      <alignment horizontal="left" vertical="center"/>
    </xf>
    <xf numFmtId="3" fontId="54" fillId="2" borderId="26" xfId="0" applyNumberFormat="1" applyFont="1" applyFill="1" applyBorder="1" applyAlignment="1">
      <alignment horizontal="right" vertical="center"/>
    </xf>
    <xf numFmtId="9" fontId="54" fillId="2" borderId="26" xfId="1" applyFont="1" applyFill="1" applyBorder="1" applyAlignment="1">
      <alignment horizontal="right" vertical="center"/>
    </xf>
    <xf numFmtId="0" fontId="55" fillId="2" borderId="13" xfId="0" applyFont="1" applyFill="1" applyBorder="1" applyAlignment="1">
      <alignment horizontal="right" vertical="center"/>
    </xf>
    <xf numFmtId="0" fontId="54" fillId="2" borderId="3" xfId="0" applyFont="1" applyFill="1" applyBorder="1" applyAlignment="1">
      <alignment horizontal="right" vertical="center"/>
    </xf>
    <xf numFmtId="9" fontId="54" fillId="2" borderId="3" xfId="8" applyFont="1" applyFill="1" applyBorder="1" applyAlignment="1">
      <alignment horizontal="right" vertical="center"/>
    </xf>
    <xf numFmtId="1" fontId="54" fillId="2" borderId="3" xfId="0" applyNumberFormat="1" applyFont="1" applyFill="1" applyBorder="1" applyAlignment="1">
      <alignment horizontal="right" vertical="center"/>
    </xf>
    <xf numFmtId="0" fontId="54" fillId="2" borderId="0" xfId="0" applyFont="1" applyFill="1" applyAlignment="1">
      <alignment vertical="center"/>
    </xf>
    <xf numFmtId="0" fontId="55" fillId="2" borderId="0" xfId="0" applyFont="1" applyFill="1" applyAlignment="1">
      <alignment horizontal="center" vertical="center"/>
    </xf>
    <xf numFmtId="0" fontId="54" fillId="2" borderId="0" xfId="0" applyFont="1" applyFill="1" applyAlignment="1">
      <alignment horizontal="left"/>
    </xf>
    <xf numFmtId="3" fontId="54" fillId="2" borderId="0" xfId="0" applyNumberFormat="1" applyFont="1" applyFill="1" applyAlignment="1">
      <alignment horizontal="right"/>
    </xf>
    <xf numFmtId="0" fontId="54" fillId="2" borderId="4" xfId="0" applyFont="1" applyFill="1" applyBorder="1" applyAlignment="1">
      <alignment horizontal="left"/>
    </xf>
    <xf numFmtId="3" fontId="54" fillId="2" borderId="4" xfId="0" applyNumberFormat="1" applyFont="1" applyFill="1" applyBorder="1" applyAlignment="1">
      <alignment horizontal="right"/>
    </xf>
    <xf numFmtId="0" fontId="54" fillId="2" borderId="5" xfId="0" applyFont="1" applyFill="1" applyBorder="1" applyAlignment="1">
      <alignment horizontal="left"/>
    </xf>
    <xf numFmtId="3" fontId="54" fillId="2" borderId="5" xfId="0" applyNumberFormat="1" applyFont="1" applyFill="1" applyBorder="1" applyAlignment="1">
      <alignment horizontal="right"/>
    </xf>
    <xf numFmtId="0" fontId="54" fillId="2" borderId="10" xfId="0" applyFont="1" applyFill="1" applyBorder="1" applyAlignment="1">
      <alignment horizontal="left"/>
    </xf>
    <xf numFmtId="0" fontId="54" fillId="2" borderId="0" xfId="0" applyFont="1" applyFill="1"/>
    <xf numFmtId="0" fontId="55" fillId="2" borderId="0" xfId="0" applyFont="1" applyFill="1" applyAlignment="1">
      <alignment horizontal="left"/>
    </xf>
    <xf numFmtId="0" fontId="54" fillId="2" borderId="2" xfId="0" applyFont="1" applyFill="1" applyBorder="1" applyAlignment="1">
      <alignment horizontal="right"/>
    </xf>
    <xf numFmtId="3" fontId="54" fillId="2" borderId="2" xfId="0" applyNumberFormat="1" applyFont="1" applyFill="1" applyBorder="1" applyAlignment="1">
      <alignment horizontal="right"/>
    </xf>
    <xf numFmtId="9" fontId="54" fillId="2" borderId="0" xfId="8" applyFont="1" applyFill="1" applyBorder="1" applyAlignment="1">
      <alignment horizontal="right"/>
    </xf>
    <xf numFmtId="9" fontId="54" fillId="2" borderId="4" xfId="8" applyFont="1" applyFill="1" applyBorder="1" applyAlignment="1">
      <alignment horizontal="right"/>
    </xf>
    <xf numFmtId="9" fontId="54" fillId="2" borderId="5" xfId="8" applyFont="1" applyFill="1" applyBorder="1" applyAlignment="1">
      <alignment horizontal="right"/>
    </xf>
    <xf numFmtId="9" fontId="54" fillId="2" borderId="2" xfId="8" applyFont="1" applyFill="1" applyBorder="1" applyAlignment="1">
      <alignment horizontal="right"/>
    </xf>
    <xf numFmtId="1" fontId="54" fillId="2" borderId="0" xfId="0" applyNumberFormat="1" applyFont="1" applyFill="1" applyAlignment="1">
      <alignment horizontal="right"/>
    </xf>
    <xf numFmtId="1" fontId="54" fillId="2" borderId="4" xfId="0" applyNumberFormat="1" applyFont="1" applyFill="1" applyBorder="1" applyAlignment="1">
      <alignment horizontal="right"/>
    </xf>
    <xf numFmtId="1" fontId="54" fillId="2" borderId="5" xfId="0" applyNumberFormat="1" applyFont="1" applyFill="1" applyBorder="1" applyAlignment="1">
      <alignment horizontal="right"/>
    </xf>
    <xf numFmtId="1" fontId="54" fillId="2" borderId="13" xfId="0" applyNumberFormat="1" applyFont="1" applyFill="1" applyBorder="1" applyAlignment="1">
      <alignment horizontal="right"/>
    </xf>
    <xf numFmtId="0" fontId="54" fillId="2" borderId="0" xfId="0" applyFont="1" applyFill="1" applyAlignment="1">
      <alignment horizontal="right"/>
    </xf>
    <xf numFmtId="1" fontId="55" fillId="2" borderId="0" xfId="0" applyNumberFormat="1" applyFont="1" applyFill="1" applyAlignment="1">
      <alignment horizontal="right"/>
    </xf>
    <xf numFmtId="1" fontId="54" fillId="2" borderId="2" xfId="0" applyNumberFormat="1" applyFont="1" applyFill="1" applyBorder="1" applyAlignment="1">
      <alignment horizontal="right"/>
    </xf>
    <xf numFmtId="167" fontId="54" fillId="2" borderId="0" xfId="7" applyNumberFormat="1" applyFont="1" applyFill="1" applyAlignment="1">
      <alignment horizontal="right"/>
    </xf>
    <xf numFmtId="167" fontId="55" fillId="2" borderId="2" xfId="7" applyNumberFormat="1" applyFont="1" applyFill="1" applyBorder="1" applyAlignment="1">
      <alignment horizontal="right" vertical="center"/>
    </xf>
    <xf numFmtId="1" fontId="54" fillId="2" borderId="26" xfId="0" applyNumberFormat="1" applyFont="1" applyFill="1" applyBorder="1" applyAlignment="1">
      <alignment horizontal="right"/>
    </xf>
    <xf numFmtId="0" fontId="62" fillId="2" borderId="0" xfId="0" applyFont="1" applyFill="1" applyAlignment="1">
      <alignment horizontal="right" vertical="center"/>
    </xf>
    <xf numFmtId="0" fontId="56" fillId="2" borderId="0" xfId="0" applyFont="1" applyFill="1" applyAlignment="1">
      <alignment horizontal="right" vertical="center"/>
    </xf>
    <xf numFmtId="3" fontId="56" fillId="2" borderId="2" xfId="0" applyNumberFormat="1" applyFont="1" applyFill="1" applyBorder="1" applyAlignment="1">
      <alignment horizontal="right" vertical="center"/>
    </xf>
    <xf numFmtId="1" fontId="55" fillId="2" borderId="0" xfId="8" applyNumberFormat="1" applyFont="1" applyFill="1" applyBorder="1" applyAlignment="1">
      <alignment horizontal="right" vertical="center"/>
    </xf>
    <xf numFmtId="0" fontId="61" fillId="2" borderId="0" xfId="0" applyFont="1" applyFill="1"/>
    <xf numFmtId="0" fontId="61" fillId="2" borderId="0" xfId="0" applyFont="1" applyFill="1" applyAlignment="1">
      <alignment horizontal="right"/>
    </xf>
    <xf numFmtId="43" fontId="61" fillId="2" borderId="0" xfId="7" applyFont="1" applyFill="1" applyAlignment="1">
      <alignment horizontal="right"/>
    </xf>
    <xf numFmtId="9" fontId="54" fillId="2" borderId="0" xfId="0" applyNumberFormat="1" applyFont="1" applyFill="1" applyAlignment="1">
      <alignment horizontal="center" vertical="center" wrapText="1"/>
    </xf>
    <xf numFmtId="9" fontId="55" fillId="2" borderId="0" xfId="8" applyFont="1" applyFill="1" applyBorder="1" applyAlignment="1">
      <alignment vertical="center"/>
    </xf>
    <xf numFmtId="9" fontId="55" fillId="2" borderId="2" xfId="8" applyFont="1" applyFill="1" applyBorder="1" applyAlignment="1">
      <alignment vertical="center"/>
    </xf>
    <xf numFmtId="0" fontId="60" fillId="2" borderId="0" xfId="0" applyFont="1" applyFill="1" applyAlignment="1">
      <alignment horizontal="right" vertical="center"/>
    </xf>
    <xf numFmtId="167" fontId="54" fillId="2" borderId="0" xfId="0" applyNumberFormat="1" applyFont="1" applyFill="1" applyAlignment="1">
      <alignment horizontal="right" vertical="center" wrapText="1"/>
    </xf>
    <xf numFmtId="9" fontId="56" fillId="2" borderId="0" xfId="8" applyFont="1" applyFill="1" applyBorder="1" applyAlignment="1">
      <alignment horizontal="right" vertical="center"/>
    </xf>
    <xf numFmtId="0" fontId="61" fillId="2" borderId="0" xfId="0" applyFont="1" applyFill="1" applyAlignment="1">
      <alignment horizontal="right" vertical="center"/>
    </xf>
    <xf numFmtId="43" fontId="61" fillId="2" borderId="0" xfId="7" applyFont="1" applyFill="1" applyAlignment="1">
      <alignment horizontal="right" vertical="center"/>
    </xf>
    <xf numFmtId="0" fontId="55" fillId="2" borderId="0" xfId="0" applyFont="1" applyFill="1" applyAlignment="1">
      <alignment wrapText="1"/>
    </xf>
    <xf numFmtId="0" fontId="50" fillId="0" borderId="0" xfId="0" applyFont="1" applyAlignment="1">
      <alignment horizontal="center" vertical="center"/>
    </xf>
  </cellXfs>
  <cellStyles count="12">
    <cellStyle name="Comma" xfId="7" builtinId="3"/>
    <cellStyle name="Comma 2" xfId="5" xr:uid="{00000000-0005-0000-0000-000000000000}"/>
    <cellStyle name="Comma 2 2" xfId="6" xr:uid="{00000000-0005-0000-0000-000001000000}"/>
    <cellStyle name="Comma 2 2 2" xfId="10" xr:uid="{B78BBF41-57BB-47C1-A187-64E11B2D310B}"/>
    <cellStyle name="Comma 2 3" xfId="9" xr:uid="{740D4841-13AF-4C29-A0FA-877490245DE2}"/>
    <cellStyle name="Comma 3" xfId="11" xr:uid="{1378CA1C-289D-49D7-A85E-F528532CD1DA}"/>
    <cellStyle name="Normal" xfId="0" builtinId="0"/>
    <cellStyle name="Normal 2" xfId="2" xr:uid="{00000000-0005-0000-0000-000003000000}"/>
    <cellStyle name="Normal 3" xfId="4" xr:uid="{00000000-0005-0000-0000-000004000000}"/>
    <cellStyle name="Per cent" xfId="1" builtinId="5"/>
    <cellStyle name="Per cent 2" xfId="8" xr:uid="{002BF4EF-6A0E-4B32-8CC1-E74E4F99B27C}"/>
    <cellStyle name="Percent 2" xfId="3" xr:uid="{00000000-0005-0000-0000-000006000000}"/>
  </cellStyles>
  <dxfs count="0"/>
  <tableStyles count="0" defaultTableStyle="TableStyleMedium2" defaultPivotStyle="PivotStyleLight16"/>
  <colors>
    <mruColors>
      <color rgb="FFFFFF66"/>
      <color rgb="FF0092BC"/>
      <color rgb="FFDCDCDC"/>
      <color rgb="FF000080"/>
      <color rgb="FFB9E1FA"/>
      <color rgb="FFCCAF0A"/>
      <color rgb="FF64A73B"/>
      <color rgb="FFB9CA1A"/>
      <color rgb="FFAA2B1E"/>
      <color rgb="FFFFAD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https://platinuminvestment.com/investment-research/mifid-ii"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179293</xdr:rowOff>
    </xdr:from>
    <xdr:to>
      <xdr:col>15</xdr:col>
      <xdr:colOff>212911</xdr:colOff>
      <xdr:row>66</xdr:row>
      <xdr:rowOff>100853</xdr:rowOff>
    </xdr:to>
    <xdr:sp macro="" textlink="">
      <xdr:nvSpPr>
        <xdr:cNvPr id="2" name="TextBox 1">
          <a:hlinkClick xmlns:r="http://schemas.openxmlformats.org/officeDocument/2006/relationships" r:id="rId1"/>
          <a:extLst>
            <a:ext uri="{FF2B5EF4-FFF2-40B4-BE49-F238E27FC236}">
              <a16:creationId xmlns:a16="http://schemas.microsoft.com/office/drawing/2014/main" id="{2F3C5F98-6A8E-4708-A3ED-BCEDD7EC3F18}"/>
            </a:ext>
          </a:extLst>
        </xdr:cNvPr>
        <xdr:cNvSpPr txBox="1"/>
      </xdr:nvSpPr>
      <xdr:spPr>
        <a:xfrm>
          <a:off x="638175" y="182468"/>
          <a:ext cx="9150536" cy="11865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000" b="1">
              <a:solidFill>
                <a:sysClr val="windowText" lastClr="000000"/>
              </a:solidFill>
              <a:effectLst/>
              <a:latin typeface="Arial" panose="020B0604020202020204" pitchFamily="34" charset="0"/>
              <a:ea typeface="+mn-ea"/>
              <a:cs typeface="Arial" panose="020B0604020202020204" pitchFamily="34" charset="0"/>
            </a:rPr>
            <a:t>IMPORTANT NOTICE AND DISCLAIMER</a:t>
          </a:r>
          <a:r>
            <a:rPr lang="en-GB" sz="1000">
              <a:solidFill>
                <a:sysClr val="windowText" lastClr="000000"/>
              </a:solidFill>
              <a:effectLst/>
              <a:latin typeface="Arial" panose="020B0604020202020204" pitchFamily="34" charset="0"/>
              <a:ea typeface="+mn-ea"/>
              <a:cs typeface="Arial" panose="020B0604020202020204" pitchFamily="34" charset="0"/>
            </a:rPr>
            <a:t>: This publication is general and solely for educational purposes. The publisher, The World Platinum Investment Council, has been formed by the world’s leading platinum producers to develop the market for platinum investment demand. Its mission is to stimulate investor demand for physical platinum through both actionable insights and targeted development, providing investors with the information to support informed decisions regarding platinum and working with financial institutions and market participants to develop products and channels that investors need.</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The research for the period since 2019 attributed to Metals Focus in the publication is © Metals Focus Copyright reserved. All copyright and other intellectual property rights in the data and commentary contained in this report and attributed to Metals Focus, remain the property of Metals Focus, one of our third-party content providers, and no person other than Metals Focus shall be entitled to register any intellectual property rights in that information, or data herein. The analysis, data and other information attributed to Metals Focus reflect Metals Focus’ judgment as of the date of the document and are subject to change without notice. Any data contained in this report and the spreadsheets available on the World Platinum Investment Council website, that is the copyright of Metals Focus and its affiliated companies must not be extracted and reproduced, distributed, transmitted or communicated to any third party without express written consent from Metals Focus. For the avoidance of doubt, this does not limit the ability to distribute the report itself or to download and use the relevant data for internal purposes. </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The research for the period prior to 2019 attributed to SFA (Oxford) in the publication is © SFA (Oxford) Copyright reserved. </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This publication is not, and should not be construed to be, an offer to sell or a solicitation of an offer to buy any security. With this publication, neither the publisher nor its content providers intend to transmit any order for, arrange for, advise on, act as agent in relation to, or otherwise facilitate any transaction involving securities or commodities regardless of whether such are otherwise referenced in it. This publication is not intended to provide tax, legal, or investment advice and nothing in it should be construed as a recommendation to buy, sell, or hold any investment or security or to engage in any investment strategy or transaction. Neither the publisher nor its content providers are, or purports to be, a broker-dealer, a registered investment advisor, or otherwise registered under the laws of the United States or the United Kingdom, including under the Financial Services and Markets Act 2000 or Senior Managers and Certifications Regime or by the Financial Conduct Authority.</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This publication is not, and should not be construed to be, personalized investment advice directed to or appropriate for any particular investor. Any investment should be made only after consulting a professional investment advisor. You are solely responsible for determining whether any investment, investment strategy, security or related transaction is appropriate for you based on your investment objectives, financial circumstances, and risk tolerance. You should consult your business, legal, tax or accounting advisors regarding your specific business, legal or tax situation or circumstances.</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The information on which this publication is based is believed to be reliable. Nevertheless, neither the publisher nor its content providers can guarantee the accuracy or completeness of the information. This publication contains forward-looking statements, including statements regarding expected continual growth of the industry. The publisher and Metals Focus note that statements contained in the publication that look forward in time, which include everything other than historical information, involve risks and uncertainties that may affect actual results and neither the publisher nor its content providers accept any liability whatsoever for any loss or damage suffered by any person in reliance on the information in the publication.</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The logos, services marks and trademarks of the World Platinum Investment Council are owned exclusively by it. All other trademarks used in this publication are the property of their respective trademark holders. The publisher is not affiliated, connected, or associated with, and is not sponsored, approved, or originated by, the trademark holders unless otherwise stated. No claim is made by the publisher to any rights in any third-party trademarks.</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 2025 World Platinum Investment Council Limited. All rights reserved. The World Platinum Investment Council name and logo and WPIC are registered trademarks of World Platinum Investment Council Limited. No part of this report may be reproduced or distributed in any manner without attribution to the publisher, The World Platinum Investment Council, and the authors.</a:t>
          </a:r>
        </a:p>
        <a:p>
          <a:pPr algn="l"/>
          <a:endParaRPr lang="en-GB" sz="1000" b="1">
            <a:solidFill>
              <a:sysClr val="windowText" lastClr="000000"/>
            </a:solidFill>
            <a:effectLst/>
            <a:latin typeface="Arial" panose="020B0604020202020204" pitchFamily="34" charset="0"/>
            <a:ea typeface="+mn-ea"/>
            <a:cs typeface="Arial" panose="020B0604020202020204" pitchFamily="34" charset="0"/>
          </a:endParaRPr>
        </a:p>
        <a:p>
          <a:pPr algn="l"/>
          <a:r>
            <a:rPr lang="en-GB" sz="1000" b="1">
              <a:solidFill>
                <a:sysClr val="windowText" lastClr="000000"/>
              </a:solidFill>
              <a:effectLst/>
              <a:latin typeface="Arial" panose="020B0604020202020204" pitchFamily="34" charset="0"/>
              <a:ea typeface="+mn-ea"/>
              <a:cs typeface="Arial" panose="020B0604020202020204" pitchFamily="34" charset="0"/>
            </a:rPr>
            <a:t>WPIC Research MiFID II Status</a:t>
          </a:r>
        </a:p>
        <a:p>
          <a:pPr algn="l"/>
          <a:r>
            <a:rPr lang="en-GB" sz="1000">
              <a:solidFill>
                <a:sysClr val="windowText" lastClr="000000"/>
              </a:solidFill>
              <a:effectLst/>
              <a:latin typeface="Arial" panose="020B0604020202020204" pitchFamily="34" charset="0"/>
              <a:ea typeface="+mn-ea"/>
              <a:cs typeface="Arial" panose="020B0604020202020204" pitchFamily="34" charset="0"/>
            </a:rPr>
            <a:t>The World Platinum Investment Council (WPIC) has undertaken an internal and external review of its content and services for MiFID II.</a:t>
          </a:r>
        </a:p>
        <a:p>
          <a:pPr algn="l"/>
          <a:r>
            <a:rPr lang="en-GB" sz="1000">
              <a:solidFill>
                <a:sysClr val="windowText" lastClr="000000"/>
              </a:solidFill>
              <a:effectLst/>
              <a:latin typeface="Arial" panose="020B0604020202020204" pitchFamily="34" charset="0"/>
              <a:ea typeface="+mn-ea"/>
              <a:cs typeface="Arial" panose="020B0604020202020204" pitchFamily="34" charset="0"/>
            </a:rPr>
            <a:t>As a result WPIC highlights the following to the recipients of its research services, and their Compliance/Legal departments:</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WPIC research content falls clearly within the Minor Non-Monetary Benefit Category, and can continue to be consumed by all asset</a:t>
          </a:r>
        </a:p>
        <a:p>
          <a:pPr algn="l"/>
          <a:r>
            <a:rPr lang="en-GB" sz="1000">
              <a:solidFill>
                <a:sysClr val="windowText" lastClr="000000"/>
              </a:solidFill>
              <a:effectLst/>
              <a:latin typeface="Arial" panose="020B0604020202020204" pitchFamily="34" charset="0"/>
              <a:ea typeface="+mn-ea"/>
              <a:cs typeface="Arial" panose="020B0604020202020204" pitchFamily="34" charset="0"/>
            </a:rPr>
            <a:t>managers free of charge. WPIC research can be freely shared across investment organisations.</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WPIC does not conduct any financial instrument execution business. WPIC does not have any market making, sales trading, trading or share</a:t>
          </a:r>
        </a:p>
        <a:p>
          <a:pPr algn="l"/>
          <a:r>
            <a:rPr lang="en-GB" sz="1000">
              <a:solidFill>
                <a:sysClr val="windowText" lastClr="000000"/>
              </a:solidFill>
              <a:effectLst/>
              <a:latin typeface="Arial" panose="020B0604020202020204" pitchFamily="34" charset="0"/>
              <a:ea typeface="+mn-ea"/>
              <a:cs typeface="Arial" panose="020B0604020202020204" pitchFamily="34" charset="0"/>
            </a:rPr>
            <a:t>dealing activity. (No possible inducement).</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WPIC content is disseminated widely and made available to all interested parties through a range of different channels, therefore qualifying</a:t>
          </a:r>
        </a:p>
        <a:p>
          <a:pPr algn="l"/>
          <a:r>
            <a:rPr lang="en-GB" sz="1000">
              <a:solidFill>
                <a:sysClr val="windowText" lastClr="000000"/>
              </a:solidFill>
              <a:effectLst/>
              <a:latin typeface="Arial" panose="020B0604020202020204" pitchFamily="34" charset="0"/>
              <a:ea typeface="+mn-ea"/>
              <a:cs typeface="Arial" panose="020B0604020202020204" pitchFamily="34" charset="0"/>
            </a:rPr>
            <a:t>as a “Minor Non-Monetary Benefit” under MiFID II (ESMA/FCA/AMF). WPIC research is made freely available through the WPIC website.</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WPIC does not have any permissioning requirements on research aggregation platforms.</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WPIC does not, and will not seek, any payment from consumers of our research services. WPIC makes it clear to institutional investors that</a:t>
          </a:r>
        </a:p>
        <a:p>
          <a:pPr algn="l"/>
          <a:r>
            <a:rPr lang="en-GB" sz="1000">
              <a:solidFill>
                <a:sysClr val="windowText" lastClr="000000"/>
              </a:solidFill>
              <a:effectLst/>
              <a:latin typeface="Arial" panose="020B0604020202020204" pitchFamily="34" charset="0"/>
              <a:ea typeface="+mn-ea"/>
              <a:cs typeface="Arial" panose="020B0604020202020204" pitchFamily="34" charset="0"/>
            </a:rPr>
            <a:t>it does not seek payment from them for our freely available content.</a:t>
          </a:r>
        </a:p>
        <a:p>
          <a:pPr algn="l"/>
          <a:endParaRPr lang="en-GB" sz="1000">
            <a:solidFill>
              <a:sysClr val="windowText" lastClr="000000"/>
            </a:solidFill>
            <a:effectLst/>
            <a:latin typeface="Arial" panose="020B0604020202020204" pitchFamily="34" charset="0"/>
            <a:ea typeface="+mn-ea"/>
            <a:cs typeface="Arial" panose="020B0604020202020204" pitchFamily="34" charset="0"/>
          </a:endParaRPr>
        </a:p>
        <a:p>
          <a:pPr algn="l"/>
          <a:r>
            <a:rPr lang="en-GB" sz="1000">
              <a:solidFill>
                <a:sysClr val="windowText" lastClr="000000"/>
              </a:solidFill>
              <a:effectLst/>
              <a:latin typeface="Arial" panose="020B0604020202020204" pitchFamily="34" charset="0"/>
              <a:ea typeface="+mn-ea"/>
              <a:cs typeface="Arial" panose="020B0604020202020204" pitchFamily="34" charset="0"/>
            </a:rPr>
            <a:t>More detailed information is available on the WPIC website: http://www.platinuminvestment.com/investment-research/mifid-ii</a:t>
          </a:r>
        </a:p>
        <a:p>
          <a:pPr algn="l"/>
          <a:endParaRPr lang="en-GB" sz="1000">
            <a:solidFill>
              <a:sysClr val="windowText" lastClr="000000"/>
            </a:solidFill>
            <a:latin typeface="Arial" panose="020B0604020202020204" pitchFamily="34" charset="0"/>
            <a:cs typeface="Arial" panose="020B0604020202020204" pitchFamily="34" charset="0"/>
          </a:endParaRPr>
        </a:p>
        <a:p>
          <a:endParaRPr lang="en-GB"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WPIC">
      <a:dk1>
        <a:srgbClr val="0092BC"/>
      </a:dk1>
      <a:lt1>
        <a:sysClr val="window" lastClr="FFFFFF"/>
      </a:lt1>
      <a:dk2>
        <a:srgbClr val="000000"/>
      </a:dk2>
      <a:lt2>
        <a:srgbClr val="8C857B"/>
      </a:lt2>
      <a:accent1>
        <a:srgbClr val="00AFAA"/>
      </a:accent1>
      <a:accent2>
        <a:srgbClr val="7F56C5"/>
      </a:accent2>
      <a:accent3>
        <a:srgbClr val="FF9E16"/>
      </a:accent3>
      <a:accent4>
        <a:srgbClr val="FFE01E"/>
      </a:accent4>
      <a:accent5>
        <a:srgbClr val="EB5C5F"/>
      </a:accent5>
      <a:accent6>
        <a:srgbClr val="C482B7"/>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96FE151-47DE-45CE-82F4-D70B2E2CA1D0}">
  <we:reference id="WA200009404" version="1.0.0.8" store="Omex" storeType="OMEX"/>
  <we:alternateReferences>
    <we:reference id="WA200009404" version="1.0.0.8" store="WA200009404" storeType="OMEX"/>
  </we:alternateReferences>
  <we:properties>
    <we:property name="claude.fileId" value="&quot;04feb7d2-4903-4645-9f24-c8739f4c7a6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V66"/>
  <sheetViews>
    <sheetView showGridLines="0" workbookViewId="0">
      <pane xSplit="3" ySplit="4" topLeftCell="D5" activePane="bottomRight" state="frozen"/>
      <selection pane="topRight" activeCell="D1" sqref="D1"/>
      <selection pane="bottomLeft" activeCell="A5" sqref="A5"/>
      <selection pane="bottomRight" activeCell="H21" sqref="H21"/>
    </sheetView>
  </sheetViews>
  <sheetFormatPr defaultColWidth="9.46484375" defaultRowHeight="13.5" x14ac:dyDescent="0.35"/>
  <cols>
    <col min="1" max="1" width="9.46484375" style="15"/>
    <col min="2" max="2" width="26.46484375" style="15" customWidth="1"/>
    <col min="3" max="10" width="10" style="15" customWidth="1"/>
    <col min="11" max="12" width="11.46484375" style="15" customWidth="1"/>
    <col min="13" max="13" width="4.53125" style="15" customWidth="1"/>
    <col min="14" max="14" width="10" style="15" hidden="1" customWidth="1"/>
    <col min="15" max="19" width="0" style="15" hidden="1" customWidth="1"/>
    <col min="20" max="31" width="9.46484375" style="15"/>
    <col min="32" max="33" width="10.46484375" style="15" customWidth="1"/>
    <col min="34" max="44" width="9.46484375" style="15"/>
    <col min="45" max="45" width="10" style="15" customWidth="1"/>
    <col min="46" max="46" width="10.46484375" style="15" customWidth="1"/>
    <col min="47" max="16384" width="9.46484375" style="15"/>
  </cols>
  <sheetData>
    <row r="1" spans="1:48" x14ac:dyDescent="0.35">
      <c r="B1" s="16" t="s">
        <v>79</v>
      </c>
      <c r="E1" s="17"/>
      <c r="O1" s="18"/>
      <c r="P1" s="18"/>
      <c r="Q1" s="18"/>
      <c r="R1" s="18"/>
      <c r="S1" s="18"/>
      <c r="T1" s="18"/>
      <c r="U1" s="18"/>
      <c r="V1" s="18"/>
      <c r="W1" s="18"/>
      <c r="X1" s="18"/>
      <c r="Y1" s="18"/>
      <c r="Z1" s="18"/>
      <c r="AA1" s="18"/>
      <c r="AB1" s="18"/>
      <c r="AC1" s="18"/>
      <c r="AD1" s="18"/>
      <c r="AE1" s="18"/>
      <c r="AF1" s="18"/>
      <c r="AG1" s="18"/>
      <c r="AH1" s="18"/>
      <c r="AK1" s="19"/>
      <c r="AL1" s="19"/>
      <c r="AM1" s="19"/>
      <c r="AN1" s="19"/>
      <c r="AO1" s="19"/>
      <c r="AP1" s="19"/>
      <c r="AQ1" s="19"/>
      <c r="AR1" s="19"/>
    </row>
    <row r="2" spans="1:48" ht="20.25" x14ac:dyDescent="0.35">
      <c r="B2" s="20" t="s">
        <v>35</v>
      </c>
      <c r="C2" s="12"/>
      <c r="D2" s="111">
        <v>2013</v>
      </c>
      <c r="E2" s="111">
        <v>2014</v>
      </c>
      <c r="F2" s="111">
        <v>2015</v>
      </c>
      <c r="G2" s="111">
        <v>2016</v>
      </c>
      <c r="H2" s="111">
        <v>2017</v>
      </c>
      <c r="I2" s="111" t="s">
        <v>65</v>
      </c>
      <c r="J2" s="111" t="s">
        <v>75</v>
      </c>
      <c r="K2" s="112" t="s">
        <v>68</v>
      </c>
      <c r="L2" s="112" t="s">
        <v>76</v>
      </c>
      <c r="M2" s="110"/>
      <c r="N2" s="111" t="s">
        <v>20</v>
      </c>
      <c r="O2" s="111" t="s">
        <v>34</v>
      </c>
      <c r="P2" s="111" t="s">
        <v>45</v>
      </c>
      <c r="Q2" s="111" t="s">
        <v>46</v>
      </c>
      <c r="R2" s="111" t="s">
        <v>48</v>
      </c>
      <c r="S2" s="111" t="s">
        <v>49</v>
      </c>
      <c r="T2" s="111" t="s">
        <v>53</v>
      </c>
      <c r="U2" s="111" t="s">
        <v>54</v>
      </c>
      <c r="V2" s="111" t="s">
        <v>55</v>
      </c>
      <c r="W2" s="111" t="s">
        <v>56</v>
      </c>
      <c r="X2" s="111" t="s">
        <v>60</v>
      </c>
      <c r="Y2" s="111" t="s">
        <v>61</v>
      </c>
      <c r="Z2" s="111" t="s">
        <v>62</v>
      </c>
      <c r="AA2" s="111" t="s">
        <v>63</v>
      </c>
      <c r="AB2" s="111" t="s">
        <v>67</v>
      </c>
      <c r="AC2" s="111" t="s">
        <v>70</v>
      </c>
      <c r="AD2" s="111" t="s">
        <v>74</v>
      </c>
      <c r="AE2" s="111" t="s">
        <v>80</v>
      </c>
      <c r="AF2" s="112" t="s">
        <v>77</v>
      </c>
      <c r="AG2" s="112" t="s">
        <v>78</v>
      </c>
      <c r="AI2" s="111" t="s">
        <v>39</v>
      </c>
      <c r="AJ2" s="111" t="s">
        <v>40</v>
      </c>
      <c r="AK2" s="111" t="s">
        <v>47</v>
      </c>
      <c r="AL2" s="111" t="s">
        <v>50</v>
      </c>
      <c r="AM2" s="111" t="s">
        <v>57</v>
      </c>
      <c r="AN2" s="111" t="s">
        <v>59</v>
      </c>
      <c r="AO2" s="111" t="s">
        <v>64</v>
      </c>
      <c r="AP2" s="111" t="s">
        <v>66</v>
      </c>
      <c r="AQ2" s="111" t="s">
        <v>71</v>
      </c>
      <c r="AR2" s="111" t="s">
        <v>81</v>
      </c>
      <c r="AS2" s="113" t="s">
        <v>72</v>
      </c>
      <c r="AT2" s="113" t="s">
        <v>73</v>
      </c>
      <c r="AU2" s="22"/>
      <c r="AV2" s="111" t="s">
        <v>69</v>
      </c>
    </row>
    <row r="3" spans="1:48" x14ac:dyDescent="0.35">
      <c r="B3" s="110" t="s">
        <v>33</v>
      </c>
      <c r="C3" s="24"/>
      <c r="D3" s="24"/>
      <c r="E3" s="24"/>
      <c r="F3" s="24"/>
      <c r="G3" s="24"/>
      <c r="H3" s="24"/>
      <c r="I3" s="24"/>
      <c r="J3" s="24"/>
      <c r="O3" s="2"/>
      <c r="P3" s="2"/>
      <c r="Q3" s="2"/>
      <c r="R3" s="2"/>
      <c r="S3" s="2"/>
      <c r="T3" s="2"/>
      <c r="U3" s="2"/>
      <c r="V3" s="2"/>
      <c r="W3" s="103"/>
      <c r="X3" s="103"/>
      <c r="Y3" s="103"/>
      <c r="Z3" s="103"/>
      <c r="AA3" s="103"/>
      <c r="AB3" s="103"/>
      <c r="AC3" s="103"/>
      <c r="AD3" s="103"/>
      <c r="AE3" s="103"/>
      <c r="AH3" s="2"/>
      <c r="AI3" s="2"/>
      <c r="AJ3" s="12"/>
      <c r="AK3" s="12"/>
      <c r="AL3" s="12"/>
      <c r="AM3" s="12"/>
      <c r="AN3" s="12"/>
      <c r="AO3" s="12"/>
      <c r="AP3" s="12"/>
      <c r="AQ3" s="12"/>
      <c r="AR3" s="12"/>
      <c r="AS3" s="2"/>
      <c r="AT3" s="2"/>
      <c r="AU3" s="64"/>
      <c r="AV3" s="12"/>
    </row>
    <row r="4" spans="1:48" s="25" customFormat="1" x14ac:dyDescent="0.35">
      <c r="A4" s="23"/>
      <c r="B4" s="23" t="s">
        <v>24</v>
      </c>
      <c r="C4" s="9"/>
      <c r="D4" s="65">
        <f>SUM(D5:D9)</f>
        <v>6070</v>
      </c>
      <c r="E4" s="65">
        <f t="shared" ref="E4" si="0">SUM(E5:E9)</f>
        <v>4855</v>
      </c>
      <c r="F4" s="65">
        <f>SUM(F5:F9)</f>
        <v>6160</v>
      </c>
      <c r="G4" s="65">
        <f>SUM(G5:G9)</f>
        <v>6035</v>
      </c>
      <c r="H4" s="65">
        <f>SUM(H5:H9)</f>
        <v>6125</v>
      </c>
      <c r="I4" s="65">
        <f>SUM(I5:I9)</f>
        <v>6085</v>
      </c>
      <c r="J4" s="65">
        <f>SUM(J5:J9)</f>
        <v>6460</v>
      </c>
      <c r="K4" s="66">
        <f>(I4-H4)/H4</f>
        <v>-6.5306122448979594E-3</v>
      </c>
      <c r="L4" s="66">
        <f>(J4-I4)/I4</f>
        <v>6.1626951520131472E-2</v>
      </c>
      <c r="M4" s="92"/>
      <c r="N4" s="65">
        <f t="shared" ref="N4" si="1">SUM(N5:N9)</f>
        <v>1315</v>
      </c>
      <c r="O4" s="65">
        <f t="shared" ref="O4:V4" si="2">SUM(O5:O9)</f>
        <v>1415</v>
      </c>
      <c r="P4" s="65">
        <f t="shared" si="2"/>
        <v>1360</v>
      </c>
      <c r="Q4" s="65">
        <f t="shared" si="2"/>
        <v>1545</v>
      </c>
      <c r="R4" s="65">
        <f t="shared" si="2"/>
        <v>1655</v>
      </c>
      <c r="S4" s="65">
        <f t="shared" si="2"/>
        <v>1615</v>
      </c>
      <c r="T4" s="65">
        <f t="shared" si="2"/>
        <v>1270</v>
      </c>
      <c r="U4" s="65">
        <f t="shared" si="2"/>
        <v>1650</v>
      </c>
      <c r="V4" s="65">
        <f t="shared" si="2"/>
        <v>1620</v>
      </c>
      <c r="W4" s="65">
        <f>SUM(W5:W9)</f>
        <v>1490</v>
      </c>
      <c r="X4" s="65">
        <f t="shared" ref="X4:AD4" si="3">SUM(X5:X9)</f>
        <v>1415</v>
      </c>
      <c r="Y4" s="65">
        <f t="shared" si="3"/>
        <v>1550</v>
      </c>
      <c r="Z4" s="65">
        <f t="shared" si="3"/>
        <v>1580</v>
      </c>
      <c r="AA4" s="65">
        <f t="shared" si="3"/>
        <v>1590</v>
      </c>
      <c r="AB4" s="65">
        <f t="shared" si="3"/>
        <v>1300</v>
      </c>
      <c r="AC4" s="65">
        <f t="shared" si="3"/>
        <v>1600</v>
      </c>
      <c r="AD4" s="65">
        <f t="shared" si="3"/>
        <v>1680</v>
      </c>
      <c r="AE4" s="65">
        <f>SUM(AE5:AE9)</f>
        <v>1535</v>
      </c>
      <c r="AF4" s="66">
        <f>(AE4-AA4)/AA4</f>
        <v>-3.4591194968553458E-2</v>
      </c>
      <c r="AG4" s="66">
        <f>(AE4-AD4)/AD4</f>
        <v>-8.6309523809523808E-2</v>
      </c>
      <c r="AH4" s="123"/>
      <c r="AI4" s="65">
        <f t="shared" ref="AI4:AJ4" si="4">SUM(AI5:AI9)</f>
        <v>2125</v>
      </c>
      <c r="AJ4" s="65">
        <f t="shared" si="4"/>
        <v>2730</v>
      </c>
      <c r="AK4" s="65">
        <f t="shared" ref="AK4:AK10" si="5">SUM(P4:Q4)</f>
        <v>2905</v>
      </c>
      <c r="AL4" s="65">
        <f t="shared" ref="AL4:AL10" si="6">SUM(R4:S4)</f>
        <v>3270</v>
      </c>
      <c r="AM4" s="65">
        <f t="shared" ref="AM4:AM10" si="7">SUM(T4:U4)</f>
        <v>2920</v>
      </c>
      <c r="AN4" s="65">
        <f t="shared" ref="AN4:AN10" si="8">SUM(V4:W4)</f>
        <v>3110</v>
      </c>
      <c r="AO4" s="65">
        <f t="shared" ref="AO4:AO10" si="9">SUM(X4:Y4)</f>
        <v>2965</v>
      </c>
      <c r="AP4" s="65">
        <f t="shared" ref="AP4:AP11" si="10">SUM(Z4:AA4)</f>
        <v>3170</v>
      </c>
      <c r="AQ4" s="65">
        <f t="shared" ref="AQ4:AQ11" si="11">SUM(AB4:AC4)</f>
        <v>2900</v>
      </c>
      <c r="AR4" s="65">
        <f>SUM(AD4:AE4)</f>
        <v>3215</v>
      </c>
      <c r="AS4" s="66">
        <f>(AR4-AP4)/AP4</f>
        <v>1.4195583596214511E-2</v>
      </c>
      <c r="AT4" s="66">
        <f>(AR4-AQ4)/AQ4</f>
        <v>0.10862068965517241</v>
      </c>
      <c r="AU4" s="78"/>
      <c r="AV4" s="9">
        <f>SUM(AV5:AV9)</f>
        <v>6420</v>
      </c>
    </row>
    <row r="5" spans="1:48" x14ac:dyDescent="0.35">
      <c r="B5" s="10"/>
      <c r="C5" s="10" t="s">
        <v>0</v>
      </c>
      <c r="D5" s="67">
        <v>4355</v>
      </c>
      <c r="E5" s="67">
        <v>3115</v>
      </c>
      <c r="F5" s="67">
        <v>4480</v>
      </c>
      <c r="G5" s="67">
        <v>4255</v>
      </c>
      <c r="H5" s="67">
        <v>4380</v>
      </c>
      <c r="I5" s="67">
        <v>4410</v>
      </c>
      <c r="J5" s="67">
        <v>4725</v>
      </c>
      <c r="K5" s="68">
        <f t="shared" ref="K5:L44" si="12">(I5-H5)/H5</f>
        <v>6.8493150684931503E-3</v>
      </c>
      <c r="L5" s="68">
        <f t="shared" si="12"/>
        <v>7.1428571428571425E-2</v>
      </c>
      <c r="M5" s="81"/>
      <c r="N5" s="69">
        <f>MROUND(872,5)</f>
        <v>870</v>
      </c>
      <c r="O5" s="69">
        <f>MROUND(979,5)</f>
        <v>980</v>
      </c>
      <c r="P5" s="69">
        <v>940</v>
      </c>
      <c r="Q5" s="69">
        <v>1130</v>
      </c>
      <c r="R5" s="69">
        <v>1215</v>
      </c>
      <c r="S5" s="69">
        <v>1195</v>
      </c>
      <c r="T5" s="69">
        <v>810</v>
      </c>
      <c r="U5" s="69">
        <v>1200</v>
      </c>
      <c r="V5" s="69">
        <v>1180</v>
      </c>
      <c r="W5" s="69">
        <v>1065</v>
      </c>
      <c r="X5" s="69">
        <v>1020</v>
      </c>
      <c r="Y5" s="69">
        <v>1090</v>
      </c>
      <c r="Z5" s="69">
        <v>1155</v>
      </c>
      <c r="AA5" s="69">
        <v>1120</v>
      </c>
      <c r="AB5" s="69">
        <v>910</v>
      </c>
      <c r="AC5" s="69">
        <v>1150</v>
      </c>
      <c r="AD5" s="69">
        <v>1240</v>
      </c>
      <c r="AE5" s="69">
        <v>1130</v>
      </c>
      <c r="AF5" s="68">
        <f t="shared" ref="AF5:AF40" si="13">(AE5-AA5)/AA5</f>
        <v>8.9285714285714281E-3</v>
      </c>
      <c r="AG5" s="68">
        <f t="shared" ref="AG5:AG40" si="14">(AE5-AD5)/AD5</f>
        <v>-8.8709677419354843E-2</v>
      </c>
      <c r="AH5" s="124"/>
      <c r="AI5" s="69">
        <f t="shared" ref="AI5:AI10" si="15">E5-AJ5</f>
        <v>1265</v>
      </c>
      <c r="AJ5" s="69">
        <f t="shared" ref="AJ5:AJ10" si="16">SUM(N5:O5)</f>
        <v>1850</v>
      </c>
      <c r="AK5" s="69">
        <f t="shared" si="5"/>
        <v>2070</v>
      </c>
      <c r="AL5" s="69">
        <f t="shared" si="6"/>
        <v>2410</v>
      </c>
      <c r="AM5" s="69">
        <f t="shared" si="7"/>
        <v>2010</v>
      </c>
      <c r="AN5" s="69">
        <f t="shared" si="8"/>
        <v>2245</v>
      </c>
      <c r="AO5" s="69">
        <f t="shared" si="9"/>
        <v>2110</v>
      </c>
      <c r="AP5" s="69">
        <f t="shared" si="10"/>
        <v>2275</v>
      </c>
      <c r="AQ5" s="69">
        <f t="shared" si="11"/>
        <v>2060</v>
      </c>
      <c r="AR5" s="69">
        <f t="shared" ref="AR5:AR42" si="17">SUM(AD5:AE5)</f>
        <v>2370</v>
      </c>
      <c r="AS5" s="68">
        <f t="shared" ref="AS5:AS40" si="18">(AR5-AP5)/AP5</f>
        <v>4.1758241758241756E-2</v>
      </c>
      <c r="AT5" s="68">
        <f t="shared" ref="AT5:AT40" si="19">(AR5-AQ5)/AQ5</f>
        <v>0.15048543689320387</v>
      </c>
      <c r="AU5" s="78"/>
      <c r="AV5" s="13">
        <v>4665</v>
      </c>
    </row>
    <row r="6" spans="1:48" x14ac:dyDescent="0.35">
      <c r="B6" s="10"/>
      <c r="C6" s="10" t="s">
        <v>8</v>
      </c>
      <c r="D6" s="67">
        <v>405</v>
      </c>
      <c r="E6" s="67">
        <v>405</v>
      </c>
      <c r="F6" s="67">
        <v>405</v>
      </c>
      <c r="G6" s="67">
        <v>490</v>
      </c>
      <c r="H6" s="67">
        <v>480</v>
      </c>
      <c r="I6" s="67">
        <v>470</v>
      </c>
      <c r="J6" s="67">
        <v>470</v>
      </c>
      <c r="K6" s="68">
        <f t="shared" si="12"/>
        <v>-2.0833333333333332E-2</v>
      </c>
      <c r="L6" s="68">
        <f t="shared" si="12"/>
        <v>0</v>
      </c>
      <c r="M6" s="79"/>
      <c r="N6" s="69">
        <f>MROUND(97,5)</f>
        <v>95</v>
      </c>
      <c r="O6" s="69">
        <f>MROUND(97,5)</f>
        <v>95</v>
      </c>
      <c r="P6" s="69">
        <v>95</v>
      </c>
      <c r="Q6" s="69">
        <v>80</v>
      </c>
      <c r="R6" s="69">
        <v>115</v>
      </c>
      <c r="S6" s="69">
        <v>110</v>
      </c>
      <c r="T6" s="69">
        <v>130</v>
      </c>
      <c r="U6" s="69">
        <v>120</v>
      </c>
      <c r="V6" s="69">
        <v>120</v>
      </c>
      <c r="W6" s="69">
        <v>120</v>
      </c>
      <c r="X6" s="69">
        <v>115</v>
      </c>
      <c r="Y6" s="69">
        <v>125</v>
      </c>
      <c r="Z6" s="69">
        <v>100</v>
      </c>
      <c r="AA6" s="69">
        <v>140</v>
      </c>
      <c r="AB6" s="69">
        <v>115</v>
      </c>
      <c r="AC6" s="69">
        <v>115</v>
      </c>
      <c r="AD6" s="69">
        <v>120</v>
      </c>
      <c r="AE6" s="69">
        <v>120</v>
      </c>
      <c r="AF6" s="68">
        <f t="shared" si="13"/>
        <v>-0.14285714285714285</v>
      </c>
      <c r="AG6" s="68">
        <f t="shared" si="14"/>
        <v>0</v>
      </c>
      <c r="AH6" s="92"/>
      <c r="AI6" s="69">
        <f t="shared" si="15"/>
        <v>215</v>
      </c>
      <c r="AJ6" s="69">
        <f t="shared" si="16"/>
        <v>190</v>
      </c>
      <c r="AK6" s="69">
        <f t="shared" si="5"/>
        <v>175</v>
      </c>
      <c r="AL6" s="69">
        <f t="shared" si="6"/>
        <v>225</v>
      </c>
      <c r="AM6" s="69">
        <f t="shared" si="7"/>
        <v>250</v>
      </c>
      <c r="AN6" s="69">
        <f t="shared" si="8"/>
        <v>240</v>
      </c>
      <c r="AO6" s="69">
        <f t="shared" si="9"/>
        <v>240</v>
      </c>
      <c r="AP6" s="69">
        <f t="shared" si="10"/>
        <v>240</v>
      </c>
      <c r="AQ6" s="69">
        <f t="shared" si="11"/>
        <v>230</v>
      </c>
      <c r="AR6" s="69">
        <f t="shared" si="17"/>
        <v>240</v>
      </c>
      <c r="AS6" s="68">
        <f t="shared" si="18"/>
        <v>0</v>
      </c>
      <c r="AT6" s="68">
        <f t="shared" si="19"/>
        <v>4.3478260869565216E-2</v>
      </c>
      <c r="AU6" s="78"/>
      <c r="AV6" s="13">
        <v>470</v>
      </c>
    </row>
    <row r="7" spans="1:48" x14ac:dyDescent="0.35">
      <c r="B7" s="10"/>
      <c r="C7" s="10" t="s">
        <v>15</v>
      </c>
      <c r="D7" s="67">
        <v>355</v>
      </c>
      <c r="E7" s="67">
        <v>400</v>
      </c>
      <c r="F7" s="67">
        <v>385</v>
      </c>
      <c r="G7" s="67">
        <v>395</v>
      </c>
      <c r="H7" s="67">
        <v>365</v>
      </c>
      <c r="I7" s="67">
        <v>360</v>
      </c>
      <c r="J7" s="67">
        <v>410</v>
      </c>
      <c r="K7" s="68">
        <f t="shared" si="12"/>
        <v>-1.3698630136986301E-2</v>
      </c>
      <c r="L7" s="68">
        <f t="shared" si="12"/>
        <v>0.1388888888888889</v>
      </c>
      <c r="M7" s="81"/>
      <c r="N7" s="69">
        <f>MROUND(105,5)</f>
        <v>105</v>
      </c>
      <c r="O7" s="69">
        <f>MROUND(113,5)</f>
        <v>115</v>
      </c>
      <c r="P7" s="69">
        <v>100</v>
      </c>
      <c r="Q7" s="69">
        <v>100</v>
      </c>
      <c r="R7" s="69">
        <v>90</v>
      </c>
      <c r="S7" s="69">
        <v>100</v>
      </c>
      <c r="T7" s="69">
        <v>100</v>
      </c>
      <c r="U7" s="69">
        <v>105</v>
      </c>
      <c r="V7" s="69">
        <v>100</v>
      </c>
      <c r="W7" s="69">
        <v>85</v>
      </c>
      <c r="X7" s="69">
        <v>95</v>
      </c>
      <c r="Y7" s="69">
        <v>85</v>
      </c>
      <c r="Z7" s="69">
        <v>95</v>
      </c>
      <c r="AA7" s="69">
        <v>95</v>
      </c>
      <c r="AB7" s="69">
        <v>90</v>
      </c>
      <c r="AC7" s="69">
        <v>85</v>
      </c>
      <c r="AD7" s="69">
        <v>90</v>
      </c>
      <c r="AE7" s="69">
        <v>100</v>
      </c>
      <c r="AF7" s="68">
        <f t="shared" si="13"/>
        <v>5.2631578947368418E-2</v>
      </c>
      <c r="AG7" s="68">
        <f t="shared" si="14"/>
        <v>0.1111111111111111</v>
      </c>
      <c r="AH7" s="124"/>
      <c r="AI7" s="69">
        <f t="shared" si="15"/>
        <v>180</v>
      </c>
      <c r="AJ7" s="69">
        <f t="shared" si="16"/>
        <v>220</v>
      </c>
      <c r="AK7" s="69">
        <f t="shared" si="5"/>
        <v>200</v>
      </c>
      <c r="AL7" s="69">
        <f t="shared" si="6"/>
        <v>190</v>
      </c>
      <c r="AM7" s="69">
        <f t="shared" si="7"/>
        <v>205</v>
      </c>
      <c r="AN7" s="69">
        <f t="shared" si="8"/>
        <v>185</v>
      </c>
      <c r="AO7" s="69">
        <f t="shared" si="9"/>
        <v>180</v>
      </c>
      <c r="AP7" s="69">
        <f t="shared" si="10"/>
        <v>190</v>
      </c>
      <c r="AQ7" s="69">
        <f t="shared" si="11"/>
        <v>175</v>
      </c>
      <c r="AR7" s="69">
        <f t="shared" si="17"/>
        <v>190</v>
      </c>
      <c r="AS7" s="68">
        <f t="shared" si="18"/>
        <v>0</v>
      </c>
      <c r="AT7" s="68">
        <f t="shared" si="19"/>
        <v>8.5714285714285715E-2</v>
      </c>
      <c r="AU7" s="78"/>
      <c r="AV7" s="13">
        <v>425</v>
      </c>
    </row>
    <row r="8" spans="1:48" x14ac:dyDescent="0.35">
      <c r="B8" s="10"/>
      <c r="C8" s="10" t="s">
        <v>1</v>
      </c>
      <c r="D8" s="67">
        <v>740</v>
      </c>
      <c r="E8" s="67">
        <v>740</v>
      </c>
      <c r="F8" s="67">
        <v>710</v>
      </c>
      <c r="G8" s="67">
        <v>715</v>
      </c>
      <c r="H8" s="67">
        <v>720</v>
      </c>
      <c r="I8" s="67">
        <v>675</v>
      </c>
      <c r="J8" s="67">
        <v>675</v>
      </c>
      <c r="K8" s="68">
        <f t="shared" si="12"/>
        <v>-6.25E-2</v>
      </c>
      <c r="L8" s="68">
        <f t="shared" si="12"/>
        <v>0</v>
      </c>
      <c r="M8" s="81"/>
      <c r="N8" s="69">
        <f>MROUND(202,5)</f>
        <v>200</v>
      </c>
      <c r="O8" s="69">
        <f>MROUND(173,5)</f>
        <v>175</v>
      </c>
      <c r="P8" s="69">
        <v>180</v>
      </c>
      <c r="Q8" s="69">
        <v>190</v>
      </c>
      <c r="R8" s="69">
        <v>190</v>
      </c>
      <c r="S8" s="69">
        <v>160</v>
      </c>
      <c r="T8" s="69">
        <v>190</v>
      </c>
      <c r="U8" s="69">
        <v>180</v>
      </c>
      <c r="V8" s="69">
        <v>175</v>
      </c>
      <c r="W8" s="69">
        <v>170</v>
      </c>
      <c r="X8" s="69">
        <v>140</v>
      </c>
      <c r="Y8" s="69">
        <v>205</v>
      </c>
      <c r="Z8" s="69">
        <v>185</v>
      </c>
      <c r="AA8" s="69">
        <v>190</v>
      </c>
      <c r="AB8" s="69">
        <v>145</v>
      </c>
      <c r="AC8" s="69">
        <v>205</v>
      </c>
      <c r="AD8" s="69">
        <v>185</v>
      </c>
      <c r="AE8" s="69">
        <v>145</v>
      </c>
      <c r="AF8" s="68">
        <f t="shared" si="13"/>
        <v>-0.23684210526315788</v>
      </c>
      <c r="AG8" s="68">
        <f t="shared" si="14"/>
        <v>-0.21621621621621623</v>
      </c>
      <c r="AH8" s="124"/>
      <c r="AI8" s="69">
        <f t="shared" si="15"/>
        <v>365</v>
      </c>
      <c r="AJ8" s="69">
        <f t="shared" si="16"/>
        <v>375</v>
      </c>
      <c r="AK8" s="69">
        <f t="shared" si="5"/>
        <v>370</v>
      </c>
      <c r="AL8" s="69">
        <f t="shared" si="6"/>
        <v>350</v>
      </c>
      <c r="AM8" s="69">
        <f t="shared" si="7"/>
        <v>370</v>
      </c>
      <c r="AN8" s="69">
        <f t="shared" si="8"/>
        <v>345</v>
      </c>
      <c r="AO8" s="69">
        <f t="shared" si="9"/>
        <v>345</v>
      </c>
      <c r="AP8" s="69">
        <f t="shared" si="10"/>
        <v>375</v>
      </c>
      <c r="AQ8" s="69">
        <f t="shared" si="11"/>
        <v>350</v>
      </c>
      <c r="AR8" s="69">
        <f t="shared" si="17"/>
        <v>330</v>
      </c>
      <c r="AS8" s="68">
        <f t="shared" si="18"/>
        <v>-0.12</v>
      </c>
      <c r="AT8" s="68">
        <f t="shared" si="19"/>
        <v>-5.7142857142857141E-2</v>
      </c>
      <c r="AU8" s="78"/>
      <c r="AV8" s="13">
        <v>680</v>
      </c>
    </row>
    <row r="9" spans="1:48" x14ac:dyDescent="0.35">
      <c r="B9" s="28"/>
      <c r="C9" s="29" t="s">
        <v>2</v>
      </c>
      <c r="D9" s="70">
        <v>215</v>
      </c>
      <c r="E9" s="70">
        <v>195</v>
      </c>
      <c r="F9" s="70">
        <v>180</v>
      </c>
      <c r="G9" s="70">
        <v>180</v>
      </c>
      <c r="H9" s="70">
        <v>180</v>
      </c>
      <c r="I9" s="70">
        <v>170</v>
      </c>
      <c r="J9" s="70">
        <v>180</v>
      </c>
      <c r="K9" s="71">
        <f t="shared" si="12"/>
        <v>-5.5555555555555552E-2</v>
      </c>
      <c r="L9" s="71">
        <f t="shared" si="12"/>
        <v>5.8823529411764705E-2</v>
      </c>
      <c r="M9" s="124"/>
      <c r="N9" s="70">
        <v>45</v>
      </c>
      <c r="O9" s="70">
        <v>50</v>
      </c>
      <c r="P9" s="70">
        <v>45</v>
      </c>
      <c r="Q9" s="70">
        <v>45</v>
      </c>
      <c r="R9" s="70">
        <v>45</v>
      </c>
      <c r="S9" s="70">
        <v>50</v>
      </c>
      <c r="T9" s="70">
        <v>40</v>
      </c>
      <c r="U9" s="70">
        <v>45</v>
      </c>
      <c r="V9" s="70">
        <v>45</v>
      </c>
      <c r="W9" s="70">
        <v>50</v>
      </c>
      <c r="X9" s="70">
        <v>45</v>
      </c>
      <c r="Y9" s="70">
        <v>45</v>
      </c>
      <c r="Z9" s="70">
        <v>45</v>
      </c>
      <c r="AA9" s="70">
        <v>45</v>
      </c>
      <c r="AB9" s="70">
        <v>40</v>
      </c>
      <c r="AC9" s="70">
        <v>45</v>
      </c>
      <c r="AD9" s="70">
        <v>45</v>
      </c>
      <c r="AE9" s="70">
        <v>40</v>
      </c>
      <c r="AF9" s="71">
        <f t="shared" si="13"/>
        <v>-0.1111111111111111</v>
      </c>
      <c r="AG9" s="71">
        <f t="shared" si="14"/>
        <v>-0.1111111111111111</v>
      </c>
      <c r="AH9" s="124"/>
      <c r="AI9" s="70">
        <f t="shared" si="15"/>
        <v>100</v>
      </c>
      <c r="AJ9" s="70">
        <f t="shared" si="16"/>
        <v>95</v>
      </c>
      <c r="AK9" s="70">
        <f t="shared" si="5"/>
        <v>90</v>
      </c>
      <c r="AL9" s="70">
        <f t="shared" si="6"/>
        <v>95</v>
      </c>
      <c r="AM9" s="70">
        <f t="shared" si="7"/>
        <v>85</v>
      </c>
      <c r="AN9" s="70">
        <f t="shared" si="8"/>
        <v>95</v>
      </c>
      <c r="AO9" s="70">
        <f t="shared" si="9"/>
        <v>90</v>
      </c>
      <c r="AP9" s="70">
        <f t="shared" si="10"/>
        <v>90</v>
      </c>
      <c r="AQ9" s="70">
        <f t="shared" si="11"/>
        <v>85</v>
      </c>
      <c r="AR9" s="70">
        <f t="shared" si="17"/>
        <v>85</v>
      </c>
      <c r="AS9" s="71">
        <f t="shared" si="18"/>
        <v>-5.5555555555555552E-2</v>
      </c>
      <c r="AT9" s="71">
        <f t="shared" si="19"/>
        <v>0</v>
      </c>
      <c r="AU9" s="78"/>
      <c r="AV9" s="13">
        <v>180</v>
      </c>
    </row>
    <row r="10" spans="1:48" x14ac:dyDescent="0.35">
      <c r="B10" s="90" t="s">
        <v>36</v>
      </c>
      <c r="C10" s="64"/>
      <c r="D10" s="93">
        <v>-215</v>
      </c>
      <c r="E10" s="93">
        <v>350</v>
      </c>
      <c r="F10" s="93">
        <v>30</v>
      </c>
      <c r="G10" s="93">
        <v>30</v>
      </c>
      <c r="H10" s="93">
        <v>30</v>
      </c>
      <c r="I10" s="93">
        <v>15</v>
      </c>
      <c r="J10" s="93">
        <v>0</v>
      </c>
      <c r="K10" s="126">
        <f>(I10-H10)/H10</f>
        <v>-0.5</v>
      </c>
      <c r="L10" s="126">
        <f>(J10-I10)/I10</f>
        <v>-1</v>
      </c>
      <c r="M10" s="127"/>
      <c r="N10" s="93">
        <f>MROUND(66,5)</f>
        <v>65</v>
      </c>
      <c r="O10" s="93">
        <f>MROUND(-41,-5)</f>
        <v>-40</v>
      </c>
      <c r="P10" s="93">
        <v>60</v>
      </c>
      <c r="Q10" s="93">
        <v>-5</v>
      </c>
      <c r="R10" s="93">
        <v>25</v>
      </c>
      <c r="S10" s="93">
        <v>-45</v>
      </c>
      <c r="T10" s="93">
        <v>150</v>
      </c>
      <c r="U10" s="93">
        <v>60</v>
      </c>
      <c r="V10" s="93">
        <v>-105</v>
      </c>
      <c r="W10" s="93">
        <v>-75</v>
      </c>
      <c r="X10" s="93">
        <v>-60</v>
      </c>
      <c r="Y10" s="93">
        <v>75</v>
      </c>
      <c r="Z10" s="93">
        <v>-10</v>
      </c>
      <c r="AA10" s="93">
        <v>25</v>
      </c>
      <c r="AB10" s="93">
        <v>-10</v>
      </c>
      <c r="AC10" s="93">
        <v>55</v>
      </c>
      <c r="AD10" s="93">
        <v>-20</v>
      </c>
      <c r="AE10" s="93">
        <v>-5</v>
      </c>
      <c r="AF10" s="71" t="s">
        <v>83</v>
      </c>
      <c r="AG10" s="71">
        <f t="shared" si="14"/>
        <v>-0.75</v>
      </c>
      <c r="AH10" s="127"/>
      <c r="AI10" s="93">
        <f t="shared" si="15"/>
        <v>325</v>
      </c>
      <c r="AJ10" s="93">
        <f t="shared" si="16"/>
        <v>25</v>
      </c>
      <c r="AK10" s="93">
        <f t="shared" si="5"/>
        <v>55</v>
      </c>
      <c r="AL10" s="93">
        <f t="shared" si="6"/>
        <v>-20</v>
      </c>
      <c r="AM10" s="93">
        <f t="shared" si="7"/>
        <v>210</v>
      </c>
      <c r="AN10" s="93">
        <f t="shared" si="8"/>
        <v>-180</v>
      </c>
      <c r="AO10" s="93">
        <f t="shared" si="9"/>
        <v>15</v>
      </c>
      <c r="AP10" s="93">
        <f t="shared" si="10"/>
        <v>15</v>
      </c>
      <c r="AQ10" s="93">
        <f t="shared" si="11"/>
        <v>45</v>
      </c>
      <c r="AR10" s="93">
        <f t="shared" si="17"/>
        <v>-25</v>
      </c>
      <c r="AS10" s="126" t="s">
        <v>83</v>
      </c>
      <c r="AT10" s="126" t="s">
        <v>83</v>
      </c>
      <c r="AU10" s="78"/>
      <c r="AV10" s="32"/>
    </row>
    <row r="11" spans="1:48" x14ac:dyDescent="0.35">
      <c r="B11" s="33" t="s">
        <v>14</v>
      </c>
      <c r="C11" s="34"/>
      <c r="D11" s="94">
        <f>D4+D10</f>
        <v>5855</v>
      </c>
      <c r="E11" s="94">
        <f t="shared" ref="E11" si="20">E4+E10</f>
        <v>5205</v>
      </c>
      <c r="F11" s="94">
        <f>F4+F10</f>
        <v>6190</v>
      </c>
      <c r="G11" s="94">
        <f>G4+G10</f>
        <v>6065</v>
      </c>
      <c r="H11" s="94">
        <f>H4+H10</f>
        <v>6155</v>
      </c>
      <c r="I11" s="94">
        <f>I4+I10</f>
        <v>6100</v>
      </c>
      <c r="J11" s="94">
        <f>J4+J10</f>
        <v>6460</v>
      </c>
      <c r="K11" s="107">
        <f t="shared" si="12"/>
        <v>-8.9358245329000819E-3</v>
      </c>
      <c r="L11" s="107">
        <f t="shared" si="12"/>
        <v>5.9016393442622953E-2</v>
      </c>
      <c r="M11" s="129"/>
      <c r="N11" s="94">
        <f t="shared" ref="N11:AD11" si="21">N4+N10</f>
        <v>1380</v>
      </c>
      <c r="O11" s="94">
        <f t="shared" si="21"/>
        <v>1375</v>
      </c>
      <c r="P11" s="94">
        <f t="shared" si="21"/>
        <v>1420</v>
      </c>
      <c r="Q11" s="94">
        <f t="shared" si="21"/>
        <v>1540</v>
      </c>
      <c r="R11" s="94">
        <f t="shared" si="21"/>
        <v>1680</v>
      </c>
      <c r="S11" s="94">
        <f t="shared" si="21"/>
        <v>1570</v>
      </c>
      <c r="T11" s="94">
        <f t="shared" si="21"/>
        <v>1420</v>
      </c>
      <c r="U11" s="94">
        <f t="shared" si="21"/>
        <v>1710</v>
      </c>
      <c r="V11" s="94">
        <f t="shared" si="21"/>
        <v>1515</v>
      </c>
      <c r="W11" s="94">
        <f t="shared" si="21"/>
        <v>1415</v>
      </c>
      <c r="X11" s="94">
        <f t="shared" si="21"/>
        <v>1355</v>
      </c>
      <c r="Y11" s="94">
        <f t="shared" si="21"/>
        <v>1625</v>
      </c>
      <c r="Z11" s="94">
        <f t="shared" si="21"/>
        <v>1570</v>
      </c>
      <c r="AA11" s="94">
        <f>AA4+AA10</f>
        <v>1615</v>
      </c>
      <c r="AB11" s="94">
        <f t="shared" si="21"/>
        <v>1290</v>
      </c>
      <c r="AC11" s="94">
        <f t="shared" si="21"/>
        <v>1655</v>
      </c>
      <c r="AD11" s="94">
        <f t="shared" si="21"/>
        <v>1660</v>
      </c>
      <c r="AE11" s="94">
        <f>AE4+AE10</f>
        <v>1530</v>
      </c>
      <c r="AF11" s="107">
        <f t="shared" si="13"/>
        <v>-5.2631578947368418E-2</v>
      </c>
      <c r="AG11" s="107">
        <f t="shared" si="14"/>
        <v>-7.8313253012048195E-2</v>
      </c>
      <c r="AH11" s="124"/>
      <c r="AI11" s="94">
        <f t="shared" ref="AI11:AM11" si="22">AI4+AI10</f>
        <v>2450</v>
      </c>
      <c r="AJ11" s="94">
        <f t="shared" si="22"/>
        <v>2755</v>
      </c>
      <c r="AK11" s="94">
        <f t="shared" si="22"/>
        <v>2960</v>
      </c>
      <c r="AL11" s="94">
        <f t="shared" si="22"/>
        <v>3250</v>
      </c>
      <c r="AM11" s="94">
        <f t="shared" si="22"/>
        <v>3130</v>
      </c>
      <c r="AN11" s="94">
        <f>AN4+AN10</f>
        <v>2930</v>
      </c>
      <c r="AO11" s="94">
        <f>AO4+AO10</f>
        <v>2980</v>
      </c>
      <c r="AP11" s="94">
        <f t="shared" si="10"/>
        <v>3185</v>
      </c>
      <c r="AQ11" s="94">
        <f t="shared" si="11"/>
        <v>2945</v>
      </c>
      <c r="AR11" s="94">
        <f t="shared" si="17"/>
        <v>3190</v>
      </c>
      <c r="AS11" s="107">
        <f t="shared" si="18"/>
        <v>1.5698587127158557E-3</v>
      </c>
      <c r="AT11" s="107">
        <f t="shared" si="19"/>
        <v>8.3191850594227498E-2</v>
      </c>
      <c r="AU11" s="78"/>
      <c r="AV11" s="34">
        <f>AV4+AV10</f>
        <v>6420</v>
      </c>
    </row>
    <row r="12" spans="1:48" x14ac:dyDescent="0.35">
      <c r="B12" s="23"/>
      <c r="C12" s="4"/>
      <c r="D12" s="92"/>
      <c r="E12" s="92"/>
      <c r="F12" s="92"/>
      <c r="G12" s="92"/>
      <c r="H12" s="65"/>
      <c r="I12" s="65"/>
      <c r="J12" s="65"/>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4"/>
      <c r="AI12" s="67"/>
      <c r="AJ12" s="67"/>
      <c r="AK12" s="67"/>
      <c r="AL12" s="67"/>
      <c r="AM12" s="67"/>
      <c r="AN12" s="67"/>
      <c r="AO12" s="67"/>
      <c r="AP12" s="67"/>
      <c r="AQ12" s="67"/>
      <c r="AR12" s="67"/>
      <c r="AS12" s="129"/>
      <c r="AT12" s="129"/>
      <c r="AU12" s="78"/>
      <c r="AV12" s="7"/>
    </row>
    <row r="13" spans="1:48" s="25" customFormat="1" x14ac:dyDescent="0.35">
      <c r="A13" s="23"/>
      <c r="B13" s="23" t="s">
        <v>22</v>
      </c>
      <c r="C13" s="9"/>
      <c r="D13" s="65">
        <f t="shared" ref="D13:J13" si="23">SUM(D14:D16)</f>
        <v>1980</v>
      </c>
      <c r="E13" s="65">
        <f t="shared" si="23"/>
        <v>2035</v>
      </c>
      <c r="F13" s="65">
        <f>SUM(F14:F16)</f>
        <v>1705</v>
      </c>
      <c r="G13" s="65">
        <f t="shared" si="23"/>
        <v>1840</v>
      </c>
      <c r="H13" s="65">
        <f t="shared" si="23"/>
        <v>1890</v>
      </c>
      <c r="I13" s="65">
        <f t="shared" si="23"/>
        <v>1910</v>
      </c>
      <c r="J13" s="65">
        <f t="shared" si="23"/>
        <v>1960</v>
      </c>
      <c r="K13" s="66">
        <f t="shared" si="12"/>
        <v>1.0582010582010581E-2</v>
      </c>
      <c r="L13" s="66">
        <f t="shared" si="12"/>
        <v>2.6178010471204188E-2</v>
      </c>
      <c r="M13" s="65"/>
      <c r="N13" s="65">
        <f t="shared" ref="N13:AA13" si="24">SUM(N14:N16)</f>
        <v>565</v>
      </c>
      <c r="O13" s="65">
        <f t="shared" si="24"/>
        <v>475</v>
      </c>
      <c r="P13" s="65">
        <f t="shared" si="24"/>
        <v>435</v>
      </c>
      <c r="Q13" s="65">
        <f t="shared" si="24"/>
        <v>475</v>
      </c>
      <c r="R13" s="65">
        <f t="shared" si="24"/>
        <v>415</v>
      </c>
      <c r="S13" s="65">
        <f t="shared" si="24"/>
        <v>370</v>
      </c>
      <c r="T13" s="65">
        <f t="shared" si="24"/>
        <v>395</v>
      </c>
      <c r="U13" s="65">
        <f t="shared" si="24"/>
        <v>480</v>
      </c>
      <c r="V13" s="65">
        <f t="shared" si="24"/>
        <v>510</v>
      </c>
      <c r="W13" s="65">
        <f t="shared" si="24"/>
        <v>460</v>
      </c>
      <c r="X13" s="65">
        <f t="shared" si="24"/>
        <v>420</v>
      </c>
      <c r="Y13" s="65">
        <f t="shared" si="24"/>
        <v>480</v>
      </c>
      <c r="Z13" s="65">
        <f t="shared" si="24"/>
        <v>480</v>
      </c>
      <c r="AA13" s="65">
        <f t="shared" si="24"/>
        <v>505</v>
      </c>
      <c r="AB13" s="65">
        <f>SUM(AB14:AB16)</f>
        <v>450</v>
      </c>
      <c r="AC13" s="65">
        <f>SUM(AC14:AC16)</f>
        <v>475</v>
      </c>
      <c r="AD13" s="65">
        <f>SUM(AD14:AD16)</f>
        <v>485</v>
      </c>
      <c r="AE13" s="65">
        <f>SUM(AE14:AE16)</f>
        <v>490</v>
      </c>
      <c r="AF13" s="66">
        <f>(AE13-AA13)/AA13</f>
        <v>-2.9702970297029702E-2</v>
      </c>
      <c r="AG13" s="66">
        <f>(AE13-AD13)/AD13</f>
        <v>1.0309278350515464E-2</v>
      </c>
      <c r="AH13" s="123"/>
      <c r="AI13" s="65">
        <f>SUM(AI14:AI16)</f>
        <v>995</v>
      </c>
      <c r="AJ13" s="65">
        <f>SUM(AJ14:AJ16)</f>
        <v>1040</v>
      </c>
      <c r="AK13" s="65">
        <f>SUM(P13:Q13)</f>
        <v>910</v>
      </c>
      <c r="AL13" s="65">
        <f>SUM(R13:S13)</f>
        <v>785</v>
      </c>
      <c r="AM13" s="65">
        <f>SUM(T13:U13)</f>
        <v>875</v>
      </c>
      <c r="AN13" s="65">
        <f>SUM(V13:W13)</f>
        <v>970</v>
      </c>
      <c r="AO13" s="65">
        <f>SUM(X13:Y13)</f>
        <v>900</v>
      </c>
      <c r="AP13" s="65">
        <f>SUM(Z13:AA13)</f>
        <v>985</v>
      </c>
      <c r="AQ13" s="65">
        <f>SUM(AB13:AC13)</f>
        <v>925</v>
      </c>
      <c r="AR13" s="65">
        <f t="shared" si="17"/>
        <v>975</v>
      </c>
      <c r="AS13" s="66">
        <f t="shared" si="18"/>
        <v>-1.015228426395939E-2</v>
      </c>
      <c r="AT13" s="66">
        <f t="shared" si="19"/>
        <v>5.4054054054054057E-2</v>
      </c>
      <c r="AU13" s="78"/>
      <c r="AV13" s="65">
        <f t="shared" ref="AV13" si="25">SUM(AV14:AV16)</f>
        <v>1960</v>
      </c>
    </row>
    <row r="14" spans="1:48" x14ac:dyDescent="0.35">
      <c r="B14" s="7"/>
      <c r="C14" s="7" t="s">
        <v>4</v>
      </c>
      <c r="D14" s="67">
        <v>1120</v>
      </c>
      <c r="E14" s="67">
        <v>1255</v>
      </c>
      <c r="F14" s="67">
        <v>1185</v>
      </c>
      <c r="G14" s="67">
        <v>1210</v>
      </c>
      <c r="H14" s="67">
        <v>1325</v>
      </c>
      <c r="I14" s="67">
        <v>1420</v>
      </c>
      <c r="J14" s="67">
        <v>1495</v>
      </c>
      <c r="K14" s="68">
        <f t="shared" si="12"/>
        <v>7.1698113207547168E-2</v>
      </c>
      <c r="L14" s="68">
        <f t="shared" si="12"/>
        <v>5.2816901408450703E-2</v>
      </c>
      <c r="M14" s="69"/>
      <c r="N14" s="67">
        <v>365</v>
      </c>
      <c r="O14" s="67">
        <v>305</v>
      </c>
      <c r="P14" s="67">
        <v>315</v>
      </c>
      <c r="Q14" s="67">
        <v>310</v>
      </c>
      <c r="R14" s="67">
        <v>295</v>
      </c>
      <c r="S14" s="67">
        <v>265</v>
      </c>
      <c r="T14" s="67">
        <v>280</v>
      </c>
      <c r="U14" s="67">
        <v>340</v>
      </c>
      <c r="V14" s="67">
        <v>315</v>
      </c>
      <c r="W14" s="67">
        <v>280</v>
      </c>
      <c r="X14" s="67">
        <v>300</v>
      </c>
      <c r="Y14" s="67">
        <v>330</v>
      </c>
      <c r="Z14" s="67">
        <v>330</v>
      </c>
      <c r="AA14" s="67">
        <v>365</v>
      </c>
      <c r="AB14" s="67">
        <v>330</v>
      </c>
      <c r="AC14" s="67">
        <v>345</v>
      </c>
      <c r="AD14" s="67">
        <v>365</v>
      </c>
      <c r="AE14" s="67">
        <v>380</v>
      </c>
      <c r="AF14" s="68">
        <f t="shared" si="13"/>
        <v>4.1095890410958902E-2</v>
      </c>
      <c r="AG14" s="68">
        <f t="shared" si="14"/>
        <v>4.1095890410958902E-2</v>
      </c>
      <c r="AH14" s="124"/>
      <c r="AI14" s="69">
        <f>E14-AJ14</f>
        <v>585</v>
      </c>
      <c r="AJ14" s="69">
        <f>SUM(N14:O14)</f>
        <v>670</v>
      </c>
      <c r="AK14" s="69">
        <f>SUM(P14:Q14)</f>
        <v>625</v>
      </c>
      <c r="AL14" s="69">
        <f>SUM(R14:S14)</f>
        <v>560</v>
      </c>
      <c r="AM14" s="69">
        <f>SUM(T14:U14)</f>
        <v>620</v>
      </c>
      <c r="AN14" s="69">
        <f>SUM(V14:W14)</f>
        <v>595</v>
      </c>
      <c r="AO14" s="69">
        <f>SUM(X14:Y14)</f>
        <v>630</v>
      </c>
      <c r="AP14" s="69">
        <f>SUM(Z14:AA14)</f>
        <v>695</v>
      </c>
      <c r="AQ14" s="69">
        <f>SUM(AB14:AC14)</f>
        <v>675</v>
      </c>
      <c r="AR14" s="69">
        <f t="shared" si="17"/>
        <v>745</v>
      </c>
      <c r="AS14" s="68">
        <f t="shared" si="18"/>
        <v>7.1942446043165464E-2</v>
      </c>
      <c r="AT14" s="68">
        <f t="shared" si="19"/>
        <v>0.1037037037037037</v>
      </c>
      <c r="AU14" s="78"/>
      <c r="AV14" s="69">
        <v>1505</v>
      </c>
    </row>
    <row r="15" spans="1:48" x14ac:dyDescent="0.35">
      <c r="B15" s="7"/>
      <c r="C15" s="7" t="s">
        <v>5</v>
      </c>
      <c r="D15" s="67">
        <v>855</v>
      </c>
      <c r="E15" s="67">
        <v>775</v>
      </c>
      <c r="F15" s="67">
        <v>515</v>
      </c>
      <c r="G15" s="67">
        <v>625</v>
      </c>
      <c r="H15" s="67">
        <v>560</v>
      </c>
      <c r="I15" s="67">
        <v>485</v>
      </c>
      <c r="J15" s="67">
        <v>460</v>
      </c>
      <c r="K15" s="68">
        <f t="shared" si="12"/>
        <v>-0.13392857142857142</v>
      </c>
      <c r="L15" s="68">
        <f t="shared" si="12"/>
        <v>-5.1546391752577317E-2</v>
      </c>
      <c r="M15" s="69"/>
      <c r="N15" s="69">
        <v>200</v>
      </c>
      <c r="O15" s="69">
        <v>170</v>
      </c>
      <c r="P15" s="69">
        <v>120</v>
      </c>
      <c r="Q15" s="69">
        <v>165</v>
      </c>
      <c r="R15" s="69">
        <v>120</v>
      </c>
      <c r="S15" s="69">
        <v>105</v>
      </c>
      <c r="T15" s="69">
        <v>115</v>
      </c>
      <c r="U15" s="69">
        <v>140</v>
      </c>
      <c r="V15" s="69">
        <v>195</v>
      </c>
      <c r="W15" s="69">
        <v>180</v>
      </c>
      <c r="X15" s="69">
        <v>120</v>
      </c>
      <c r="Y15" s="69">
        <v>150</v>
      </c>
      <c r="Z15" s="69">
        <v>150</v>
      </c>
      <c r="AA15" s="69">
        <v>140</v>
      </c>
      <c r="AB15" s="69">
        <v>120</v>
      </c>
      <c r="AC15" s="69">
        <v>130</v>
      </c>
      <c r="AD15" s="69">
        <v>120</v>
      </c>
      <c r="AE15" s="69">
        <v>110</v>
      </c>
      <c r="AF15" s="68">
        <f t="shared" si="13"/>
        <v>-0.21428571428571427</v>
      </c>
      <c r="AG15" s="68">
        <f t="shared" si="14"/>
        <v>-8.3333333333333329E-2</v>
      </c>
      <c r="AH15" s="124"/>
      <c r="AI15" s="69">
        <f>E15-AJ15</f>
        <v>405</v>
      </c>
      <c r="AJ15" s="69">
        <f>SUM(N15:O15)</f>
        <v>370</v>
      </c>
      <c r="AK15" s="69">
        <f>SUM(P15:Q15)</f>
        <v>285</v>
      </c>
      <c r="AL15" s="69">
        <f>SUM(R15:S15)</f>
        <v>225</v>
      </c>
      <c r="AM15" s="69">
        <f>SUM(T15:U15)</f>
        <v>255</v>
      </c>
      <c r="AN15" s="69">
        <f>SUM(V15:W15)</f>
        <v>375</v>
      </c>
      <c r="AO15" s="69">
        <f>SUM(X15:Y15)</f>
        <v>270</v>
      </c>
      <c r="AP15" s="69">
        <f>SUM(Z15:AA15)</f>
        <v>290</v>
      </c>
      <c r="AQ15" s="69">
        <f>SUM(AB15:AC15)</f>
        <v>250</v>
      </c>
      <c r="AR15" s="69">
        <f t="shared" si="17"/>
        <v>230</v>
      </c>
      <c r="AS15" s="68">
        <f t="shared" si="18"/>
        <v>-0.20689655172413793</v>
      </c>
      <c r="AT15" s="68">
        <f t="shared" si="19"/>
        <v>-0.08</v>
      </c>
      <c r="AU15" s="78"/>
      <c r="AV15" s="13">
        <v>450</v>
      </c>
    </row>
    <row r="16" spans="1:48" x14ac:dyDescent="0.35">
      <c r="B16" s="7"/>
      <c r="C16" s="7" t="s">
        <v>6</v>
      </c>
      <c r="D16" s="67">
        <v>5</v>
      </c>
      <c r="E16" s="67">
        <v>5</v>
      </c>
      <c r="F16" s="67">
        <v>5</v>
      </c>
      <c r="G16" s="67">
        <v>5</v>
      </c>
      <c r="H16" s="67">
        <v>5</v>
      </c>
      <c r="I16" s="67">
        <v>5</v>
      </c>
      <c r="J16" s="67">
        <v>5</v>
      </c>
      <c r="K16" s="68">
        <f t="shared" si="12"/>
        <v>0</v>
      </c>
      <c r="L16" s="68">
        <f t="shared" si="12"/>
        <v>0</v>
      </c>
      <c r="M16" s="69"/>
      <c r="N16" s="69">
        <v>0</v>
      </c>
      <c r="O16" s="69">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8" t="s">
        <v>83</v>
      </c>
      <c r="AG16" s="68" t="s">
        <v>83</v>
      </c>
      <c r="AH16" s="124"/>
      <c r="AI16" s="69">
        <f>E16-AJ16</f>
        <v>5</v>
      </c>
      <c r="AJ16" s="69">
        <f>SUM(N16:O16)</f>
        <v>0</v>
      </c>
      <c r="AK16" s="69">
        <f>SUM(P16:Q16)</f>
        <v>0</v>
      </c>
      <c r="AL16" s="69">
        <f>SUM(R16:S16)</f>
        <v>0</v>
      </c>
      <c r="AM16" s="69">
        <f>SUM(T16:U16)</f>
        <v>0</v>
      </c>
      <c r="AN16" s="69">
        <f>SUM(V16:W16)</f>
        <v>0</v>
      </c>
      <c r="AO16" s="69">
        <f>SUM(X16:Y16)</f>
        <v>0</v>
      </c>
      <c r="AP16" s="69">
        <f>SUM(Z16:AA16)</f>
        <v>0</v>
      </c>
      <c r="AQ16" s="69">
        <f>SUM(AB16:AC16)</f>
        <v>0</v>
      </c>
      <c r="AR16" s="69">
        <f t="shared" si="17"/>
        <v>0</v>
      </c>
      <c r="AS16" s="68" t="s">
        <v>83</v>
      </c>
      <c r="AT16" s="68" t="s">
        <v>83</v>
      </c>
      <c r="AU16" s="78"/>
      <c r="AV16" s="13">
        <v>5</v>
      </c>
    </row>
    <row r="17" spans="1:48" x14ac:dyDescent="0.35">
      <c r="B17" s="23"/>
      <c r="C17" s="4"/>
      <c r="D17" s="65"/>
      <c r="E17" s="65"/>
      <c r="F17" s="65"/>
      <c r="G17" s="65"/>
      <c r="H17" s="65"/>
      <c r="I17" s="65"/>
      <c r="J17" s="65"/>
      <c r="K17" s="76"/>
      <c r="L17" s="76"/>
      <c r="M17" s="76"/>
      <c r="N17" s="76"/>
      <c r="O17" s="76"/>
      <c r="P17" s="76"/>
      <c r="Q17" s="76"/>
      <c r="R17" s="76"/>
      <c r="S17" s="76"/>
      <c r="T17" s="76"/>
      <c r="U17" s="76"/>
      <c r="V17" s="76"/>
      <c r="W17" s="76"/>
      <c r="X17" s="76"/>
      <c r="Y17" s="76"/>
      <c r="Z17" s="76"/>
      <c r="AA17" s="76"/>
      <c r="AB17" s="76"/>
      <c r="AC17" s="76"/>
      <c r="AD17" s="76"/>
      <c r="AE17" s="76"/>
      <c r="AF17" s="76"/>
      <c r="AG17" s="76"/>
      <c r="AH17" s="124"/>
      <c r="AI17" s="124"/>
      <c r="AJ17" s="67"/>
      <c r="AK17" s="67"/>
      <c r="AL17" s="67"/>
      <c r="AM17" s="67"/>
      <c r="AN17" s="67"/>
      <c r="AO17" s="67"/>
      <c r="AP17" s="67"/>
      <c r="AQ17" s="67"/>
      <c r="AR17" s="67"/>
      <c r="AS17" s="76"/>
      <c r="AT17" s="76"/>
      <c r="AU17" s="78"/>
      <c r="AV17" s="7"/>
    </row>
    <row r="18" spans="1:48" x14ac:dyDescent="0.35">
      <c r="B18" s="33" t="s">
        <v>25</v>
      </c>
      <c r="C18" s="34"/>
      <c r="D18" s="94">
        <f>D11+D13</f>
        <v>7835</v>
      </c>
      <c r="E18" s="94">
        <f t="shared" ref="E18:F18" si="26">E11+E13</f>
        <v>7240</v>
      </c>
      <c r="F18" s="94">
        <f t="shared" si="26"/>
        <v>7895</v>
      </c>
      <c r="G18" s="94">
        <f>G11+G13</f>
        <v>7905</v>
      </c>
      <c r="H18" s="94">
        <f>H11+H13</f>
        <v>8045</v>
      </c>
      <c r="I18" s="94">
        <f>I11+I13</f>
        <v>8010</v>
      </c>
      <c r="J18" s="94">
        <f>J11+J13</f>
        <v>8420</v>
      </c>
      <c r="K18" s="107">
        <f t="shared" si="12"/>
        <v>-4.3505282784338101E-3</v>
      </c>
      <c r="L18" s="107">
        <f t="shared" si="12"/>
        <v>5.118601747815231E-2</v>
      </c>
      <c r="M18" s="76"/>
      <c r="N18" s="94">
        <f t="shared" ref="N18:W18" si="27">N11+N13</f>
        <v>1945</v>
      </c>
      <c r="O18" s="94">
        <f t="shared" si="27"/>
        <v>1850</v>
      </c>
      <c r="P18" s="94">
        <f t="shared" si="27"/>
        <v>1855</v>
      </c>
      <c r="Q18" s="94">
        <f t="shared" si="27"/>
        <v>2015</v>
      </c>
      <c r="R18" s="94">
        <f t="shared" si="27"/>
        <v>2095</v>
      </c>
      <c r="S18" s="94">
        <f t="shared" si="27"/>
        <v>1940</v>
      </c>
      <c r="T18" s="94">
        <f t="shared" si="27"/>
        <v>1815</v>
      </c>
      <c r="U18" s="94">
        <f t="shared" si="27"/>
        <v>2190</v>
      </c>
      <c r="V18" s="94">
        <f t="shared" si="27"/>
        <v>2025</v>
      </c>
      <c r="W18" s="94">
        <f t="shared" si="27"/>
        <v>1875</v>
      </c>
      <c r="X18" s="94">
        <f>X11+X13</f>
        <v>1775</v>
      </c>
      <c r="Y18" s="94">
        <f>Y11+Y13</f>
        <v>2105</v>
      </c>
      <c r="Z18" s="94">
        <f t="shared" ref="Z18" si="28">Z11+Z13</f>
        <v>2050</v>
      </c>
      <c r="AA18" s="94">
        <f>AA11+AA13</f>
        <v>2120</v>
      </c>
      <c r="AB18" s="94">
        <f>AB11+AB13</f>
        <v>1740</v>
      </c>
      <c r="AC18" s="94">
        <f>AC11+AC13</f>
        <v>2130</v>
      </c>
      <c r="AD18" s="94">
        <f>AD11+AD13</f>
        <v>2145</v>
      </c>
      <c r="AE18" s="94">
        <f>AE11+AE13</f>
        <v>2020</v>
      </c>
      <c r="AF18" s="107">
        <f t="shared" si="13"/>
        <v>-4.716981132075472E-2</v>
      </c>
      <c r="AG18" s="107">
        <f t="shared" si="14"/>
        <v>-5.8275058275058272E-2</v>
      </c>
      <c r="AH18" s="124"/>
      <c r="AI18" s="94">
        <f t="shared" ref="AI18:AO18" si="29">AI11+AI13</f>
        <v>3445</v>
      </c>
      <c r="AJ18" s="94">
        <f t="shared" si="29"/>
        <v>3795</v>
      </c>
      <c r="AK18" s="94">
        <f t="shared" si="29"/>
        <v>3870</v>
      </c>
      <c r="AL18" s="94">
        <f t="shared" si="29"/>
        <v>4035</v>
      </c>
      <c r="AM18" s="94">
        <f t="shared" si="29"/>
        <v>4005</v>
      </c>
      <c r="AN18" s="94">
        <f t="shared" si="29"/>
        <v>3900</v>
      </c>
      <c r="AO18" s="94">
        <f t="shared" si="29"/>
        <v>3880</v>
      </c>
      <c r="AP18" s="94">
        <f>SUM(Z18:AA18)</f>
        <v>4170</v>
      </c>
      <c r="AQ18" s="94">
        <f>SUM(AB18:AC18)</f>
        <v>3870</v>
      </c>
      <c r="AR18" s="94">
        <f t="shared" si="17"/>
        <v>4165</v>
      </c>
      <c r="AS18" s="107">
        <f t="shared" si="18"/>
        <v>-1.199040767386091E-3</v>
      </c>
      <c r="AT18" s="107">
        <f t="shared" si="19"/>
        <v>7.6227390180878554E-2</v>
      </c>
      <c r="AU18" s="78"/>
      <c r="AV18" s="94">
        <f>AV11+AV13</f>
        <v>8380</v>
      </c>
    </row>
    <row r="19" spans="1:48" x14ac:dyDescent="0.35">
      <c r="B19" s="3"/>
      <c r="C19" s="4"/>
      <c r="D19" s="65"/>
      <c r="E19" s="65"/>
      <c r="F19" s="65"/>
      <c r="G19" s="65"/>
      <c r="H19" s="65"/>
      <c r="I19" s="65"/>
      <c r="J19" s="65"/>
      <c r="K19" s="65"/>
      <c r="L19" s="65"/>
      <c r="M19" s="65"/>
      <c r="N19" s="92"/>
      <c r="O19" s="92"/>
      <c r="P19" s="92"/>
      <c r="Q19" s="92"/>
      <c r="R19" s="92"/>
      <c r="S19" s="92"/>
      <c r="T19" s="92"/>
      <c r="U19" s="92"/>
      <c r="V19" s="92"/>
      <c r="W19" s="92"/>
      <c r="X19" s="92"/>
      <c r="Y19" s="92"/>
      <c r="Z19" s="92"/>
      <c r="AA19" s="92"/>
      <c r="AB19" s="92"/>
      <c r="AC19" s="92"/>
      <c r="AD19" s="92"/>
      <c r="AE19" s="92"/>
      <c r="AF19" s="65"/>
      <c r="AG19" s="65"/>
      <c r="AH19" s="114"/>
      <c r="AI19" s="114"/>
      <c r="AJ19" s="69"/>
      <c r="AK19" s="69"/>
      <c r="AL19" s="69"/>
      <c r="AM19" s="69"/>
      <c r="AN19" s="69"/>
      <c r="AO19" s="69"/>
      <c r="AP19" s="69"/>
      <c r="AQ19" s="69"/>
      <c r="AR19" s="69"/>
      <c r="AS19" s="65"/>
      <c r="AT19" s="65"/>
      <c r="AU19" s="78"/>
      <c r="AV19" s="13"/>
    </row>
    <row r="20" spans="1:48" x14ac:dyDescent="0.35">
      <c r="A20" s="23"/>
      <c r="B20" s="110" t="s">
        <v>32</v>
      </c>
      <c r="C20" s="5"/>
      <c r="D20" s="108"/>
      <c r="E20" s="108"/>
      <c r="F20" s="108"/>
      <c r="G20" s="108"/>
      <c r="H20" s="108"/>
      <c r="I20" s="108"/>
      <c r="J20" s="108"/>
      <c r="K20" s="109"/>
      <c r="L20" s="109"/>
      <c r="M20" s="109"/>
      <c r="N20" s="114"/>
      <c r="O20" s="114"/>
      <c r="P20" s="114"/>
      <c r="Q20" s="114"/>
      <c r="R20" s="114"/>
      <c r="S20" s="114"/>
      <c r="T20" s="114"/>
      <c r="U20" s="114"/>
      <c r="V20" s="114"/>
      <c r="W20" s="114"/>
      <c r="X20" s="114"/>
      <c r="Y20" s="114"/>
      <c r="Z20" s="114"/>
      <c r="AA20" s="114"/>
      <c r="AB20" s="114"/>
      <c r="AC20" s="114"/>
      <c r="AD20" s="114"/>
      <c r="AE20" s="114"/>
      <c r="AF20" s="109"/>
      <c r="AG20" s="109"/>
      <c r="AH20" s="124"/>
      <c r="AI20" s="124"/>
      <c r="AJ20" s="67"/>
      <c r="AK20" s="67"/>
      <c r="AL20" s="67"/>
      <c r="AM20" s="67"/>
      <c r="AN20" s="67"/>
      <c r="AO20" s="67"/>
      <c r="AP20" s="67"/>
      <c r="AQ20" s="67"/>
      <c r="AR20" s="67"/>
      <c r="AS20" s="109"/>
      <c r="AT20" s="109"/>
      <c r="AU20" s="78"/>
      <c r="AV20" s="7"/>
    </row>
    <row r="21" spans="1:48" s="25" customFormat="1" x14ac:dyDescent="0.35">
      <c r="A21" s="23"/>
      <c r="B21" s="23" t="s">
        <v>27</v>
      </c>
      <c r="C21" s="9"/>
      <c r="D21" s="65">
        <v>3170</v>
      </c>
      <c r="E21" s="65">
        <v>3310</v>
      </c>
      <c r="F21" s="65">
        <v>3380</v>
      </c>
      <c r="G21" s="65">
        <v>3465</v>
      </c>
      <c r="H21" s="65">
        <v>3325</v>
      </c>
      <c r="I21" s="65">
        <v>3100</v>
      </c>
      <c r="J21" s="65">
        <v>3000</v>
      </c>
      <c r="K21" s="66">
        <f t="shared" si="12"/>
        <v>-6.7669172932330823E-2</v>
      </c>
      <c r="L21" s="66">
        <f t="shared" si="12"/>
        <v>-3.2258064516129031E-2</v>
      </c>
      <c r="M21" s="65"/>
      <c r="N21" s="65">
        <v>780</v>
      </c>
      <c r="O21" s="65">
        <v>840</v>
      </c>
      <c r="P21" s="65">
        <v>860</v>
      </c>
      <c r="Q21" s="65">
        <v>855</v>
      </c>
      <c r="R21" s="65">
        <v>810</v>
      </c>
      <c r="S21" s="65">
        <v>845</v>
      </c>
      <c r="T21" s="65">
        <v>880</v>
      </c>
      <c r="U21" s="65">
        <v>900</v>
      </c>
      <c r="V21" s="65">
        <v>795</v>
      </c>
      <c r="W21" s="65">
        <v>880</v>
      </c>
      <c r="X21" s="65">
        <v>860</v>
      </c>
      <c r="Y21" s="65">
        <v>835</v>
      </c>
      <c r="Z21" s="65">
        <v>785</v>
      </c>
      <c r="AA21" s="65">
        <v>845</v>
      </c>
      <c r="AB21" s="65">
        <v>805</v>
      </c>
      <c r="AC21" s="65">
        <v>810</v>
      </c>
      <c r="AD21" s="65">
        <v>710</v>
      </c>
      <c r="AE21" s="65">
        <v>780</v>
      </c>
      <c r="AF21" s="66">
        <f t="shared" si="13"/>
        <v>-7.6923076923076927E-2</v>
      </c>
      <c r="AG21" s="66">
        <f t="shared" si="14"/>
        <v>9.8591549295774641E-2</v>
      </c>
      <c r="AH21" s="117"/>
      <c r="AI21" s="65">
        <f t="shared" ref="AI21:AJ21" si="30">SUM(AI22:AI23)</f>
        <v>1690</v>
      </c>
      <c r="AJ21" s="65">
        <f t="shared" si="30"/>
        <v>1625</v>
      </c>
      <c r="AK21" s="65">
        <f>SUM(P21:Q21)</f>
        <v>1715</v>
      </c>
      <c r="AL21" s="65">
        <f>SUM(R21:S21)</f>
        <v>1655</v>
      </c>
      <c r="AM21" s="65">
        <f>SUM(T21:U21)</f>
        <v>1780</v>
      </c>
      <c r="AN21" s="65">
        <f>SUM(V21:W21)</f>
        <v>1675</v>
      </c>
      <c r="AO21" s="65">
        <f>SUM(X21:Y21)</f>
        <v>1695</v>
      </c>
      <c r="AP21" s="65">
        <f>SUM(Z21:AA21)</f>
        <v>1630</v>
      </c>
      <c r="AQ21" s="65">
        <f>SUM(AB21:AC21)</f>
        <v>1615</v>
      </c>
      <c r="AR21" s="65">
        <f t="shared" si="17"/>
        <v>1490</v>
      </c>
      <c r="AS21" s="66">
        <f t="shared" si="18"/>
        <v>-8.5889570552147243E-2</v>
      </c>
      <c r="AT21" s="66">
        <f t="shared" si="19"/>
        <v>-7.7399380804953566E-2</v>
      </c>
      <c r="AU21" s="78"/>
      <c r="AV21" s="9">
        <f>SUM(AV22:AV23)</f>
        <v>3000</v>
      </c>
    </row>
    <row r="22" spans="1:48" x14ac:dyDescent="0.35">
      <c r="B22" s="10"/>
      <c r="C22" s="10" t="s">
        <v>4</v>
      </c>
      <c r="D22" s="67">
        <v>3025</v>
      </c>
      <c r="E22" s="67">
        <v>3165</v>
      </c>
      <c r="F22" s="67">
        <v>3240</v>
      </c>
      <c r="G22" s="67">
        <v>3320</v>
      </c>
      <c r="H22" s="67">
        <v>3180</v>
      </c>
      <c r="I22" s="67">
        <v>2960</v>
      </c>
      <c r="J22" s="67">
        <v>2850</v>
      </c>
      <c r="K22" s="68">
        <f t="shared" si="12"/>
        <v>-6.9182389937106917E-2</v>
      </c>
      <c r="L22" s="68">
        <f t="shared" si="12"/>
        <v>-3.7162162162162164E-2</v>
      </c>
      <c r="M22" s="69"/>
      <c r="N22" s="69">
        <v>750</v>
      </c>
      <c r="O22" s="69">
        <v>800</v>
      </c>
      <c r="P22" s="69">
        <v>825</v>
      </c>
      <c r="Q22" s="69">
        <v>825</v>
      </c>
      <c r="R22" s="69">
        <v>775</v>
      </c>
      <c r="S22" s="69">
        <v>815</v>
      </c>
      <c r="T22" s="69">
        <v>850</v>
      </c>
      <c r="U22" s="69">
        <v>870</v>
      </c>
      <c r="V22" s="69">
        <v>760</v>
      </c>
      <c r="W22" s="69">
        <v>840</v>
      </c>
      <c r="X22" s="69">
        <v>820</v>
      </c>
      <c r="Y22" s="69">
        <v>800</v>
      </c>
      <c r="Z22" s="69">
        <v>750</v>
      </c>
      <c r="AA22" s="69">
        <v>810</v>
      </c>
      <c r="AB22" s="69">
        <v>770</v>
      </c>
      <c r="AC22" s="69">
        <v>775</v>
      </c>
      <c r="AD22" s="69">
        <v>675</v>
      </c>
      <c r="AE22" s="69">
        <v>740</v>
      </c>
      <c r="AF22" s="68">
        <f t="shared" si="13"/>
        <v>-8.6419753086419748E-2</v>
      </c>
      <c r="AG22" s="68">
        <f t="shared" si="14"/>
        <v>9.6296296296296297E-2</v>
      </c>
      <c r="AH22" s="69"/>
      <c r="AI22" s="69">
        <f>E22-AJ22</f>
        <v>1615</v>
      </c>
      <c r="AJ22" s="69">
        <f>SUM(N22:O22)</f>
        <v>1550</v>
      </c>
      <c r="AK22" s="69">
        <f>SUM(P22:Q22)</f>
        <v>1650</v>
      </c>
      <c r="AL22" s="69">
        <f>SUM(R22:S22)</f>
        <v>1590</v>
      </c>
      <c r="AM22" s="69">
        <f>SUM(T22:U22)</f>
        <v>1720</v>
      </c>
      <c r="AN22" s="69">
        <f>SUM(V22:W22)</f>
        <v>1600</v>
      </c>
      <c r="AO22" s="69">
        <f>SUM(X22:Y22)</f>
        <v>1620</v>
      </c>
      <c r="AP22" s="69">
        <f>SUM(Z22:AA22)</f>
        <v>1560</v>
      </c>
      <c r="AQ22" s="69">
        <f>SUM(AB22:AC22)</f>
        <v>1545</v>
      </c>
      <c r="AR22" s="69">
        <f t="shared" si="17"/>
        <v>1415</v>
      </c>
      <c r="AS22" s="68">
        <f t="shared" si="18"/>
        <v>-9.2948717948717952E-2</v>
      </c>
      <c r="AT22" s="68">
        <f t="shared" si="19"/>
        <v>-8.4142394822006472E-2</v>
      </c>
      <c r="AU22" s="78"/>
      <c r="AV22" s="13">
        <v>2850</v>
      </c>
    </row>
    <row r="23" spans="1:48" x14ac:dyDescent="0.35">
      <c r="B23" s="29"/>
      <c r="C23" s="29" t="s">
        <v>9</v>
      </c>
      <c r="D23" s="70">
        <v>140</v>
      </c>
      <c r="E23" s="70">
        <v>150</v>
      </c>
      <c r="F23" s="70">
        <v>140</v>
      </c>
      <c r="G23" s="70">
        <v>135</v>
      </c>
      <c r="H23" s="70">
        <v>140</v>
      </c>
      <c r="I23" s="70">
        <v>145</v>
      </c>
      <c r="J23" s="70">
        <v>150</v>
      </c>
      <c r="K23" s="71">
        <f t="shared" si="12"/>
        <v>3.5714285714285712E-2</v>
      </c>
      <c r="L23" s="71">
        <f t="shared" si="12"/>
        <v>3.4482758620689655E-2</v>
      </c>
      <c r="M23" s="67"/>
      <c r="N23" s="70">
        <v>35</v>
      </c>
      <c r="O23" s="70">
        <v>40</v>
      </c>
      <c r="P23" s="70">
        <v>35</v>
      </c>
      <c r="Q23" s="70">
        <v>35</v>
      </c>
      <c r="R23" s="70">
        <v>35</v>
      </c>
      <c r="S23" s="70">
        <v>35</v>
      </c>
      <c r="T23" s="70">
        <v>35</v>
      </c>
      <c r="U23" s="70">
        <v>35</v>
      </c>
      <c r="V23" s="70">
        <v>30</v>
      </c>
      <c r="W23" s="70">
        <v>35</v>
      </c>
      <c r="X23" s="70">
        <v>35</v>
      </c>
      <c r="Y23" s="70">
        <v>35</v>
      </c>
      <c r="Z23" s="70">
        <v>35</v>
      </c>
      <c r="AA23" s="70">
        <v>35</v>
      </c>
      <c r="AB23" s="70">
        <v>35</v>
      </c>
      <c r="AC23" s="70">
        <v>40</v>
      </c>
      <c r="AD23" s="70">
        <v>35</v>
      </c>
      <c r="AE23" s="70">
        <v>40</v>
      </c>
      <c r="AF23" s="71">
        <f t="shared" si="13"/>
        <v>0.14285714285714285</v>
      </c>
      <c r="AG23" s="71">
        <f t="shared" si="14"/>
        <v>0.14285714285714285</v>
      </c>
      <c r="AH23" s="67"/>
      <c r="AI23" s="70">
        <f>E23-AJ23</f>
        <v>75</v>
      </c>
      <c r="AJ23" s="70">
        <f>SUM(N23:O23)</f>
        <v>75</v>
      </c>
      <c r="AK23" s="70">
        <f>SUM(P23:Q23)</f>
        <v>70</v>
      </c>
      <c r="AL23" s="70">
        <f>SUM(R23:S23)</f>
        <v>70</v>
      </c>
      <c r="AM23" s="70">
        <f>SUM(T23:U23)</f>
        <v>70</v>
      </c>
      <c r="AN23" s="70">
        <f>SUM(V23:W23)</f>
        <v>65</v>
      </c>
      <c r="AO23" s="70">
        <f>SUM(X23:Y23)</f>
        <v>70</v>
      </c>
      <c r="AP23" s="70">
        <f>SUM(Z23:AA23)</f>
        <v>70</v>
      </c>
      <c r="AQ23" s="70">
        <f>SUM(AB23:AC23)</f>
        <v>75</v>
      </c>
      <c r="AR23" s="70">
        <f t="shared" si="17"/>
        <v>75</v>
      </c>
      <c r="AS23" s="71">
        <f t="shared" si="18"/>
        <v>7.1428571428571425E-2</v>
      </c>
      <c r="AT23" s="71">
        <f t="shared" si="19"/>
        <v>0</v>
      </c>
      <c r="AU23" s="78"/>
      <c r="AV23" s="29">
        <v>150</v>
      </c>
    </row>
    <row r="24" spans="1:48" x14ac:dyDescent="0.35">
      <c r="B24" s="37"/>
      <c r="C24" s="37"/>
      <c r="D24" s="72"/>
      <c r="E24" s="72"/>
      <c r="F24" s="72"/>
      <c r="G24" s="72"/>
      <c r="H24" s="72"/>
      <c r="I24" s="72"/>
      <c r="J24" s="72"/>
      <c r="K24" s="72"/>
      <c r="L24" s="72"/>
      <c r="M24" s="72"/>
      <c r="N24" s="115"/>
      <c r="O24" s="115"/>
      <c r="P24" s="115"/>
      <c r="Q24" s="115"/>
      <c r="R24" s="115"/>
      <c r="S24" s="115"/>
      <c r="T24" s="115"/>
      <c r="U24" s="115"/>
      <c r="V24" s="115"/>
      <c r="W24" s="115"/>
      <c r="X24" s="115"/>
      <c r="Y24" s="115"/>
      <c r="Z24" s="115"/>
      <c r="AA24" s="115"/>
      <c r="AB24" s="115"/>
      <c r="AC24" s="115"/>
      <c r="AD24" s="115"/>
      <c r="AE24" s="115"/>
      <c r="AF24" s="72"/>
      <c r="AG24" s="72"/>
      <c r="AH24" s="115"/>
      <c r="AI24" s="72"/>
      <c r="AJ24" s="72"/>
      <c r="AK24" s="72"/>
      <c r="AL24" s="72"/>
      <c r="AM24" s="72"/>
      <c r="AN24" s="72"/>
      <c r="AO24" s="72"/>
      <c r="AP24" s="72"/>
      <c r="AQ24" s="72"/>
      <c r="AR24" s="72"/>
      <c r="AS24" s="72"/>
      <c r="AT24" s="72"/>
      <c r="AU24" s="78"/>
      <c r="AV24" s="37"/>
    </row>
    <row r="25" spans="1:48" s="25" customFormat="1" x14ac:dyDescent="0.35">
      <c r="A25" s="23"/>
      <c r="B25" s="38" t="s">
        <v>5</v>
      </c>
      <c r="C25" s="28"/>
      <c r="D25" s="73">
        <v>2945</v>
      </c>
      <c r="E25" s="73">
        <v>3000</v>
      </c>
      <c r="F25" s="73">
        <v>2840</v>
      </c>
      <c r="G25" s="73">
        <v>2505</v>
      </c>
      <c r="H25" s="73">
        <v>2460</v>
      </c>
      <c r="I25" s="73">
        <v>2355</v>
      </c>
      <c r="J25" s="73">
        <v>2325</v>
      </c>
      <c r="K25" s="74">
        <f t="shared" si="12"/>
        <v>-4.2682926829268296E-2</v>
      </c>
      <c r="L25" s="74">
        <f t="shared" si="12"/>
        <v>-1.2738853503184714E-2</v>
      </c>
      <c r="M25" s="65"/>
      <c r="N25" s="73">
        <v>740</v>
      </c>
      <c r="O25" s="73">
        <v>695</v>
      </c>
      <c r="P25" s="73">
        <v>720</v>
      </c>
      <c r="Q25" s="73">
        <v>660</v>
      </c>
      <c r="R25" s="73">
        <v>785</v>
      </c>
      <c r="S25" s="73">
        <v>675</v>
      </c>
      <c r="T25" s="73">
        <v>580</v>
      </c>
      <c r="U25" s="73">
        <v>600</v>
      </c>
      <c r="V25" s="73">
        <v>630</v>
      </c>
      <c r="W25" s="73">
        <v>700</v>
      </c>
      <c r="X25" s="73">
        <v>610</v>
      </c>
      <c r="Y25" s="73">
        <v>590</v>
      </c>
      <c r="Z25" s="73">
        <v>580</v>
      </c>
      <c r="AA25" s="73">
        <v>680</v>
      </c>
      <c r="AB25" s="73">
        <v>605</v>
      </c>
      <c r="AC25" s="73">
        <v>590</v>
      </c>
      <c r="AD25" s="73">
        <v>575</v>
      </c>
      <c r="AE25" s="73">
        <v>600</v>
      </c>
      <c r="AF25" s="74">
        <f t="shared" si="13"/>
        <v>-0.11764705882352941</v>
      </c>
      <c r="AG25" s="74">
        <f t="shared" si="14"/>
        <v>4.3478260869565216E-2</v>
      </c>
      <c r="AH25" s="123"/>
      <c r="AI25" s="73">
        <f>E25-AJ25</f>
        <v>1565</v>
      </c>
      <c r="AJ25" s="73">
        <f>SUM(N25:O25)</f>
        <v>1435</v>
      </c>
      <c r="AK25" s="73">
        <f>SUM(P25:Q25)</f>
        <v>1380</v>
      </c>
      <c r="AL25" s="73">
        <f>SUM(R25:S25)</f>
        <v>1460</v>
      </c>
      <c r="AM25" s="73">
        <f>SUM(T25:U25)</f>
        <v>1180</v>
      </c>
      <c r="AN25" s="73">
        <f>SUM(V25:W25)</f>
        <v>1330</v>
      </c>
      <c r="AO25" s="73">
        <f>SUM(X25:Y25)</f>
        <v>1200</v>
      </c>
      <c r="AP25" s="73">
        <f>SUM(Z25:AA25)</f>
        <v>1260</v>
      </c>
      <c r="AQ25" s="73">
        <f>SUM(AB25:AC25)</f>
        <v>1195</v>
      </c>
      <c r="AR25" s="73">
        <f t="shared" si="17"/>
        <v>1175</v>
      </c>
      <c r="AS25" s="74">
        <f t="shared" si="18"/>
        <v>-6.7460317460317457E-2</v>
      </c>
      <c r="AT25" s="74">
        <f t="shared" si="19"/>
        <v>-1.6736401673640166E-2</v>
      </c>
      <c r="AU25" s="78"/>
      <c r="AV25" s="28">
        <v>2325</v>
      </c>
    </row>
    <row r="26" spans="1:48" x14ac:dyDescent="0.35">
      <c r="B26" s="23"/>
      <c r="C26" s="4"/>
      <c r="D26" s="65"/>
      <c r="E26" s="65"/>
      <c r="F26" s="65"/>
      <c r="G26" s="65"/>
      <c r="H26" s="65"/>
      <c r="I26" s="65"/>
      <c r="J26" s="65"/>
      <c r="K26" s="66"/>
      <c r="L26" s="66"/>
      <c r="M26" s="76"/>
      <c r="N26" s="76"/>
      <c r="O26" s="76"/>
      <c r="P26" s="76"/>
      <c r="Q26" s="76"/>
      <c r="R26" s="76"/>
      <c r="S26" s="76"/>
      <c r="T26" s="76"/>
      <c r="U26" s="76"/>
      <c r="V26" s="76"/>
      <c r="W26" s="76"/>
      <c r="X26" s="76"/>
      <c r="Y26" s="76"/>
      <c r="Z26" s="76"/>
      <c r="AA26" s="76"/>
      <c r="AB26" s="76"/>
      <c r="AC26" s="76"/>
      <c r="AD26" s="76"/>
      <c r="AE26" s="76"/>
      <c r="AF26" s="66"/>
      <c r="AG26" s="66"/>
      <c r="AH26" s="124"/>
      <c r="AI26" s="67"/>
      <c r="AJ26" s="67"/>
      <c r="AK26" s="67"/>
      <c r="AL26" s="67"/>
      <c r="AM26" s="67"/>
      <c r="AN26" s="67"/>
      <c r="AO26" s="67"/>
      <c r="AP26" s="67"/>
      <c r="AQ26" s="67"/>
      <c r="AR26" s="67"/>
      <c r="AS26" s="76"/>
      <c r="AT26" s="76"/>
      <c r="AU26" s="78"/>
      <c r="AV26" s="7"/>
    </row>
    <row r="27" spans="1:48" s="25" customFormat="1" x14ac:dyDescent="0.35">
      <c r="A27" s="23"/>
      <c r="B27" s="23" t="s">
        <v>6</v>
      </c>
      <c r="C27" s="9"/>
      <c r="D27" s="65">
        <f>SUM(D28:D33)</f>
        <v>1485</v>
      </c>
      <c r="E27" s="65">
        <f t="shared" ref="E27:J27" si="31">SUM(E28:E33)</f>
        <v>1565</v>
      </c>
      <c r="F27" s="65">
        <f>SUM(F28:F33)</f>
        <v>1760</v>
      </c>
      <c r="G27" s="65">
        <f>SUM(G28:G33)</f>
        <v>1780</v>
      </c>
      <c r="H27" s="65">
        <f t="shared" si="31"/>
        <v>1700</v>
      </c>
      <c r="I27" s="65">
        <f t="shared" si="31"/>
        <v>1895</v>
      </c>
      <c r="J27" s="65">
        <f t="shared" si="31"/>
        <v>1885</v>
      </c>
      <c r="K27" s="66">
        <f t="shared" si="12"/>
        <v>0.11470588235294117</v>
      </c>
      <c r="L27" s="66">
        <f t="shared" si="12"/>
        <v>-5.2770448548812663E-3</v>
      </c>
      <c r="M27" s="65"/>
      <c r="N27" s="65">
        <f>SUM(N28:N33)</f>
        <v>390</v>
      </c>
      <c r="O27" s="65">
        <f t="shared" ref="O27:Z27" si="32">SUM(O28:O33)</f>
        <v>405</v>
      </c>
      <c r="P27" s="65">
        <f>SUM(P28:P33)</f>
        <v>435</v>
      </c>
      <c r="Q27" s="65">
        <f t="shared" si="32"/>
        <v>435</v>
      </c>
      <c r="R27" s="65">
        <f t="shared" si="32"/>
        <v>450</v>
      </c>
      <c r="S27" s="65">
        <f t="shared" si="32"/>
        <v>460</v>
      </c>
      <c r="T27" s="65">
        <f t="shared" si="32"/>
        <v>445</v>
      </c>
      <c r="U27" s="65">
        <f t="shared" si="32"/>
        <v>480</v>
      </c>
      <c r="V27" s="65">
        <f t="shared" si="32"/>
        <v>470</v>
      </c>
      <c r="W27" s="65">
        <f t="shared" si="32"/>
        <v>425</v>
      </c>
      <c r="X27" s="65">
        <f t="shared" si="32"/>
        <v>435</v>
      </c>
      <c r="Y27" s="65">
        <f t="shared" si="32"/>
        <v>415</v>
      </c>
      <c r="Z27" s="65">
        <f t="shared" si="32"/>
        <v>425</v>
      </c>
      <c r="AA27" s="65">
        <f>SUM(AA28:AA33)</f>
        <v>430</v>
      </c>
      <c r="AB27" s="65">
        <f>SUM(AB28:AB33)</f>
        <v>475</v>
      </c>
      <c r="AC27" s="65">
        <f>SUM(AC28:AC33)</f>
        <v>485</v>
      </c>
      <c r="AD27" s="65">
        <f>SUM(AD28:AD33)</f>
        <v>475</v>
      </c>
      <c r="AE27" s="65">
        <f>SUM(AE28:AE33)</f>
        <v>460</v>
      </c>
      <c r="AF27" s="66">
        <f t="shared" si="13"/>
        <v>6.9767441860465115E-2</v>
      </c>
      <c r="AG27" s="66">
        <f t="shared" si="14"/>
        <v>-3.1578947368421054E-2</v>
      </c>
      <c r="AH27" s="123"/>
      <c r="AI27" s="65">
        <f>SUM(AI28:AI33)</f>
        <v>770</v>
      </c>
      <c r="AJ27" s="65">
        <f t="shared" ref="AJ27" si="33">SUM(AJ28:AJ33)</f>
        <v>795</v>
      </c>
      <c r="AK27" s="65">
        <f t="shared" ref="AK27:AK33" si="34">SUM(P27:Q27)</f>
        <v>870</v>
      </c>
      <c r="AL27" s="65">
        <f t="shared" ref="AL27:AL33" si="35">SUM(R27:S27)</f>
        <v>910</v>
      </c>
      <c r="AM27" s="65">
        <f t="shared" ref="AM27:AM33" si="36">SUM(T27:U27)</f>
        <v>925</v>
      </c>
      <c r="AN27" s="65">
        <f t="shared" ref="AN27:AN33" si="37">SUM(V27:W27)</f>
        <v>895</v>
      </c>
      <c r="AO27" s="65">
        <f t="shared" ref="AO27:AO33" si="38">SUM(X27:Y27)</f>
        <v>850</v>
      </c>
      <c r="AP27" s="65">
        <f t="shared" ref="AP27:AP33" si="39">SUM(Z27:AA27)</f>
        <v>855</v>
      </c>
      <c r="AQ27" s="65">
        <f t="shared" ref="AQ27:AQ33" si="40">SUM(AB27:AC27)</f>
        <v>960</v>
      </c>
      <c r="AR27" s="65">
        <f t="shared" si="17"/>
        <v>935</v>
      </c>
      <c r="AS27" s="66">
        <f t="shared" si="18"/>
        <v>9.3567251461988299E-2</v>
      </c>
      <c r="AT27" s="66">
        <f t="shared" si="19"/>
        <v>-2.6041666666666668E-2</v>
      </c>
      <c r="AU27" s="78"/>
      <c r="AV27" s="65">
        <f>SUM(AV28:AV33)</f>
        <v>1880</v>
      </c>
    </row>
    <row r="28" spans="1:48" x14ac:dyDescent="0.35">
      <c r="B28" s="10"/>
      <c r="C28" s="10" t="s">
        <v>12</v>
      </c>
      <c r="D28" s="67">
        <v>535</v>
      </c>
      <c r="E28" s="67">
        <v>540</v>
      </c>
      <c r="F28" s="67">
        <v>595</v>
      </c>
      <c r="G28" s="67">
        <v>560</v>
      </c>
      <c r="H28" s="67">
        <v>590</v>
      </c>
      <c r="I28" s="67">
        <v>575</v>
      </c>
      <c r="J28" s="67">
        <v>610</v>
      </c>
      <c r="K28" s="68">
        <f t="shared" si="12"/>
        <v>-2.5423728813559324E-2</v>
      </c>
      <c r="L28" s="68">
        <f t="shared" si="12"/>
        <v>6.0869565217391307E-2</v>
      </c>
      <c r="M28" s="69"/>
      <c r="N28" s="67">
        <v>145</v>
      </c>
      <c r="O28" s="67">
        <v>125</v>
      </c>
      <c r="P28" s="67">
        <v>160</v>
      </c>
      <c r="Q28" s="67">
        <v>145</v>
      </c>
      <c r="R28" s="67">
        <v>155</v>
      </c>
      <c r="S28" s="67">
        <v>130</v>
      </c>
      <c r="T28" s="67">
        <v>140</v>
      </c>
      <c r="U28" s="67">
        <v>135</v>
      </c>
      <c r="V28" s="67">
        <v>165</v>
      </c>
      <c r="W28" s="67">
        <v>130</v>
      </c>
      <c r="X28" s="67">
        <v>150</v>
      </c>
      <c r="Y28" s="67">
        <v>140</v>
      </c>
      <c r="Z28" s="67">
        <v>165</v>
      </c>
      <c r="AA28" s="67">
        <v>135</v>
      </c>
      <c r="AB28" s="67">
        <v>145</v>
      </c>
      <c r="AC28" s="67">
        <v>140</v>
      </c>
      <c r="AD28" s="67">
        <v>160</v>
      </c>
      <c r="AE28" s="67">
        <v>135</v>
      </c>
      <c r="AF28" s="68">
        <f t="shared" si="13"/>
        <v>0</v>
      </c>
      <c r="AG28" s="68">
        <f t="shared" si="14"/>
        <v>-0.15625</v>
      </c>
      <c r="AH28" s="124"/>
      <c r="AI28" s="69">
        <f t="shared" ref="AI28:AI33" si="41">E28-AJ28</f>
        <v>270</v>
      </c>
      <c r="AJ28" s="69">
        <f t="shared" ref="AJ28:AJ33" si="42">SUM(N28:O28)</f>
        <v>270</v>
      </c>
      <c r="AK28" s="69">
        <f t="shared" si="34"/>
        <v>305</v>
      </c>
      <c r="AL28" s="69">
        <f t="shared" si="35"/>
        <v>285</v>
      </c>
      <c r="AM28" s="69">
        <f t="shared" si="36"/>
        <v>275</v>
      </c>
      <c r="AN28" s="69">
        <f t="shared" si="37"/>
        <v>295</v>
      </c>
      <c r="AO28" s="69">
        <f t="shared" si="38"/>
        <v>290</v>
      </c>
      <c r="AP28" s="69">
        <f t="shared" si="39"/>
        <v>300</v>
      </c>
      <c r="AQ28" s="69">
        <f t="shared" si="40"/>
        <v>285</v>
      </c>
      <c r="AR28" s="69">
        <f t="shared" si="17"/>
        <v>295</v>
      </c>
      <c r="AS28" s="68">
        <f t="shared" si="18"/>
        <v>-1.6666666666666666E-2</v>
      </c>
      <c r="AT28" s="68">
        <f t="shared" si="19"/>
        <v>3.5087719298245612E-2</v>
      </c>
      <c r="AU28" s="78"/>
      <c r="AV28" s="13">
        <v>615</v>
      </c>
    </row>
    <row r="29" spans="1:48" x14ac:dyDescent="0.35">
      <c r="B29" s="10"/>
      <c r="C29" s="10" t="s">
        <v>13</v>
      </c>
      <c r="D29" s="67">
        <v>50</v>
      </c>
      <c r="E29" s="67">
        <v>65</v>
      </c>
      <c r="F29" s="67">
        <v>205</v>
      </c>
      <c r="G29" s="67">
        <v>215</v>
      </c>
      <c r="H29" s="67">
        <v>100</v>
      </c>
      <c r="I29" s="67">
        <v>240</v>
      </c>
      <c r="J29" s="67">
        <v>240</v>
      </c>
      <c r="K29" s="68">
        <f t="shared" si="12"/>
        <v>1.4</v>
      </c>
      <c r="L29" s="68">
        <f>(J29-I29)/I29</f>
        <v>0</v>
      </c>
      <c r="M29" s="69"/>
      <c r="N29" s="69">
        <v>15</v>
      </c>
      <c r="O29" s="69">
        <v>15</v>
      </c>
      <c r="P29" s="69">
        <v>55</v>
      </c>
      <c r="Q29" s="69">
        <v>50</v>
      </c>
      <c r="R29" s="69">
        <v>50</v>
      </c>
      <c r="S29" s="69">
        <v>50</v>
      </c>
      <c r="T29" s="69">
        <v>55</v>
      </c>
      <c r="U29" s="69">
        <v>60</v>
      </c>
      <c r="V29" s="69">
        <v>55</v>
      </c>
      <c r="W29" s="69">
        <v>55</v>
      </c>
      <c r="X29" s="69">
        <v>35</v>
      </c>
      <c r="Y29" s="69">
        <v>15</v>
      </c>
      <c r="Z29" s="69">
        <v>25</v>
      </c>
      <c r="AA29" s="69">
        <v>25</v>
      </c>
      <c r="AB29" s="69">
        <v>55</v>
      </c>
      <c r="AC29" s="69">
        <v>55</v>
      </c>
      <c r="AD29" s="69">
        <v>55</v>
      </c>
      <c r="AE29" s="69">
        <v>55</v>
      </c>
      <c r="AF29" s="68">
        <f t="shared" si="13"/>
        <v>1.2</v>
      </c>
      <c r="AG29" s="68">
        <f t="shared" si="14"/>
        <v>0</v>
      </c>
      <c r="AH29" s="79"/>
      <c r="AI29" s="69">
        <f t="shared" si="41"/>
        <v>35</v>
      </c>
      <c r="AJ29" s="69">
        <f t="shared" si="42"/>
        <v>30</v>
      </c>
      <c r="AK29" s="69">
        <f t="shared" si="34"/>
        <v>105</v>
      </c>
      <c r="AL29" s="69">
        <f t="shared" si="35"/>
        <v>100</v>
      </c>
      <c r="AM29" s="69">
        <f t="shared" si="36"/>
        <v>115</v>
      </c>
      <c r="AN29" s="69">
        <f t="shared" si="37"/>
        <v>110</v>
      </c>
      <c r="AO29" s="69">
        <f t="shared" si="38"/>
        <v>50</v>
      </c>
      <c r="AP29" s="69">
        <f t="shared" si="39"/>
        <v>50</v>
      </c>
      <c r="AQ29" s="69">
        <f t="shared" si="40"/>
        <v>110</v>
      </c>
      <c r="AR29" s="69">
        <f t="shared" si="17"/>
        <v>110</v>
      </c>
      <c r="AS29" s="68">
        <f t="shared" si="18"/>
        <v>1.2</v>
      </c>
      <c r="AT29" s="68">
        <f t="shared" si="19"/>
        <v>0</v>
      </c>
      <c r="AU29" s="78"/>
      <c r="AV29" s="13">
        <v>245</v>
      </c>
    </row>
    <row r="30" spans="1:48" x14ac:dyDescent="0.35">
      <c r="B30" s="10"/>
      <c r="C30" s="10" t="s">
        <v>10</v>
      </c>
      <c r="D30" s="69">
        <v>195</v>
      </c>
      <c r="E30" s="69">
        <v>205</v>
      </c>
      <c r="F30" s="69">
        <v>190</v>
      </c>
      <c r="G30" s="69">
        <v>185</v>
      </c>
      <c r="H30" s="69">
        <v>195</v>
      </c>
      <c r="I30" s="69">
        <v>190</v>
      </c>
      <c r="J30" s="69">
        <v>190</v>
      </c>
      <c r="K30" s="68">
        <f t="shared" si="12"/>
        <v>-2.564102564102564E-2</v>
      </c>
      <c r="L30" s="68">
        <f t="shared" si="12"/>
        <v>0</v>
      </c>
      <c r="M30" s="69"/>
      <c r="N30" s="69">
        <v>60</v>
      </c>
      <c r="O30" s="69">
        <v>55</v>
      </c>
      <c r="P30" s="69">
        <v>55</v>
      </c>
      <c r="Q30" s="69">
        <v>45</v>
      </c>
      <c r="R30" s="69">
        <v>50</v>
      </c>
      <c r="S30" s="69">
        <v>50</v>
      </c>
      <c r="T30" s="69">
        <v>50</v>
      </c>
      <c r="U30" s="69">
        <v>45</v>
      </c>
      <c r="V30" s="69">
        <v>50</v>
      </c>
      <c r="W30" s="69">
        <v>50</v>
      </c>
      <c r="X30" s="69">
        <v>55</v>
      </c>
      <c r="Y30" s="69">
        <v>45</v>
      </c>
      <c r="Z30" s="69">
        <v>50</v>
      </c>
      <c r="AA30" s="69">
        <v>60</v>
      </c>
      <c r="AB30" s="69">
        <v>55</v>
      </c>
      <c r="AC30" s="69">
        <v>50</v>
      </c>
      <c r="AD30" s="69">
        <v>50</v>
      </c>
      <c r="AE30" s="69">
        <v>50</v>
      </c>
      <c r="AF30" s="68">
        <f t="shared" si="13"/>
        <v>-0.16666666666666666</v>
      </c>
      <c r="AG30" s="68">
        <f t="shared" si="14"/>
        <v>0</v>
      </c>
      <c r="AH30" s="124"/>
      <c r="AI30" s="69">
        <f t="shared" si="41"/>
        <v>90</v>
      </c>
      <c r="AJ30" s="69">
        <f t="shared" si="42"/>
        <v>115</v>
      </c>
      <c r="AK30" s="69">
        <f t="shared" si="34"/>
        <v>100</v>
      </c>
      <c r="AL30" s="69">
        <f t="shared" si="35"/>
        <v>100</v>
      </c>
      <c r="AM30" s="69">
        <f t="shared" si="36"/>
        <v>95</v>
      </c>
      <c r="AN30" s="69">
        <f t="shared" si="37"/>
        <v>100</v>
      </c>
      <c r="AO30" s="69">
        <f t="shared" si="38"/>
        <v>100</v>
      </c>
      <c r="AP30" s="69">
        <f t="shared" si="39"/>
        <v>110</v>
      </c>
      <c r="AQ30" s="69">
        <f t="shared" si="40"/>
        <v>105</v>
      </c>
      <c r="AR30" s="69">
        <f t="shared" si="17"/>
        <v>100</v>
      </c>
      <c r="AS30" s="68">
        <f t="shared" si="18"/>
        <v>-9.0909090909090912E-2</v>
      </c>
      <c r="AT30" s="68">
        <f t="shared" si="19"/>
        <v>-4.7619047619047616E-2</v>
      </c>
      <c r="AU30" s="78"/>
      <c r="AV30" s="13">
        <v>190</v>
      </c>
    </row>
    <row r="31" spans="1:48" x14ac:dyDescent="0.35">
      <c r="B31" s="10"/>
      <c r="C31" s="10" t="s">
        <v>11</v>
      </c>
      <c r="D31" s="67">
        <v>145</v>
      </c>
      <c r="E31" s="67">
        <v>175</v>
      </c>
      <c r="F31" s="67">
        <v>200</v>
      </c>
      <c r="G31" s="67">
        <v>205</v>
      </c>
      <c r="H31" s="67">
        <v>185</v>
      </c>
      <c r="I31" s="67">
        <v>235</v>
      </c>
      <c r="J31" s="67">
        <v>210</v>
      </c>
      <c r="K31" s="68">
        <f t="shared" si="12"/>
        <v>0.27027027027027029</v>
      </c>
      <c r="L31" s="68">
        <f t="shared" si="12"/>
        <v>-0.10638297872340426</v>
      </c>
      <c r="M31" s="69"/>
      <c r="N31" s="69">
        <v>40</v>
      </c>
      <c r="O31" s="69">
        <v>50</v>
      </c>
      <c r="P31" s="69">
        <v>30</v>
      </c>
      <c r="Q31" s="69">
        <v>45</v>
      </c>
      <c r="R31" s="69">
        <v>70</v>
      </c>
      <c r="S31" s="69">
        <v>70</v>
      </c>
      <c r="T31" s="69">
        <v>60</v>
      </c>
      <c r="U31" s="69">
        <v>80</v>
      </c>
      <c r="V31" s="69">
        <v>60</v>
      </c>
      <c r="W31" s="69">
        <v>5</v>
      </c>
      <c r="X31" s="69">
        <v>40</v>
      </c>
      <c r="Y31" s="69">
        <v>50</v>
      </c>
      <c r="Z31" s="69">
        <v>45</v>
      </c>
      <c r="AA31" s="69">
        <v>35</v>
      </c>
      <c r="AB31" s="69">
        <v>60</v>
      </c>
      <c r="AC31" s="69">
        <v>65</v>
      </c>
      <c r="AD31" s="69">
        <v>70</v>
      </c>
      <c r="AE31" s="69">
        <v>40</v>
      </c>
      <c r="AF31" s="68">
        <f t="shared" si="13"/>
        <v>0.14285714285714285</v>
      </c>
      <c r="AG31" s="68">
        <f t="shared" si="14"/>
        <v>-0.42857142857142855</v>
      </c>
      <c r="AH31" s="124"/>
      <c r="AI31" s="69">
        <f t="shared" si="41"/>
        <v>85</v>
      </c>
      <c r="AJ31" s="69">
        <f t="shared" si="42"/>
        <v>90</v>
      </c>
      <c r="AK31" s="69">
        <f t="shared" si="34"/>
        <v>75</v>
      </c>
      <c r="AL31" s="69">
        <f t="shared" si="35"/>
        <v>140</v>
      </c>
      <c r="AM31" s="69">
        <f t="shared" si="36"/>
        <v>140</v>
      </c>
      <c r="AN31" s="69">
        <f t="shared" si="37"/>
        <v>65</v>
      </c>
      <c r="AO31" s="69">
        <f t="shared" si="38"/>
        <v>90</v>
      </c>
      <c r="AP31" s="69">
        <f t="shared" si="39"/>
        <v>80</v>
      </c>
      <c r="AQ31" s="69">
        <f t="shared" si="40"/>
        <v>125</v>
      </c>
      <c r="AR31" s="69">
        <f t="shared" si="17"/>
        <v>110</v>
      </c>
      <c r="AS31" s="68">
        <f t="shared" si="18"/>
        <v>0.375</v>
      </c>
      <c r="AT31" s="68">
        <f t="shared" si="19"/>
        <v>-0.12</v>
      </c>
      <c r="AU31" s="78"/>
      <c r="AV31" s="13">
        <v>190</v>
      </c>
    </row>
    <row r="32" spans="1:48" x14ac:dyDescent="0.35">
      <c r="B32" s="10"/>
      <c r="C32" s="10" t="s">
        <v>58</v>
      </c>
      <c r="D32" s="67">
        <v>220</v>
      </c>
      <c r="E32" s="67">
        <v>220</v>
      </c>
      <c r="F32" s="67">
        <v>225</v>
      </c>
      <c r="G32" s="67">
        <v>230</v>
      </c>
      <c r="H32" s="67">
        <v>235</v>
      </c>
      <c r="I32" s="67">
        <v>240</v>
      </c>
      <c r="J32" s="67">
        <v>240</v>
      </c>
      <c r="K32" s="68">
        <f t="shared" si="12"/>
        <v>2.1276595744680851E-2</v>
      </c>
      <c r="L32" s="68">
        <f t="shared" si="12"/>
        <v>0</v>
      </c>
      <c r="M32" s="69"/>
      <c r="N32" s="69">
        <v>45</v>
      </c>
      <c r="O32" s="69">
        <v>65</v>
      </c>
      <c r="P32" s="69">
        <v>50</v>
      </c>
      <c r="Q32" s="69">
        <v>65</v>
      </c>
      <c r="R32" s="69">
        <v>45</v>
      </c>
      <c r="S32" s="69">
        <v>65</v>
      </c>
      <c r="T32" s="69">
        <v>50</v>
      </c>
      <c r="U32" s="69">
        <v>70</v>
      </c>
      <c r="V32" s="69">
        <v>45</v>
      </c>
      <c r="W32" s="69">
        <v>75</v>
      </c>
      <c r="X32" s="69">
        <v>55</v>
      </c>
      <c r="Y32" s="69">
        <v>70</v>
      </c>
      <c r="Z32" s="69">
        <v>45</v>
      </c>
      <c r="AA32" s="69">
        <v>70</v>
      </c>
      <c r="AB32" s="69">
        <v>55</v>
      </c>
      <c r="AC32" s="69">
        <v>70</v>
      </c>
      <c r="AD32" s="69">
        <v>45</v>
      </c>
      <c r="AE32" s="69">
        <v>70</v>
      </c>
      <c r="AF32" s="68">
        <f t="shared" si="13"/>
        <v>0</v>
      </c>
      <c r="AG32" s="68">
        <f t="shared" si="14"/>
        <v>0.55555555555555558</v>
      </c>
      <c r="AH32" s="124"/>
      <c r="AI32" s="69">
        <f t="shared" si="41"/>
        <v>110</v>
      </c>
      <c r="AJ32" s="69">
        <f t="shared" si="42"/>
        <v>110</v>
      </c>
      <c r="AK32" s="69">
        <f t="shared" si="34"/>
        <v>115</v>
      </c>
      <c r="AL32" s="69">
        <f t="shared" si="35"/>
        <v>110</v>
      </c>
      <c r="AM32" s="69">
        <f t="shared" si="36"/>
        <v>120</v>
      </c>
      <c r="AN32" s="69">
        <f t="shared" si="37"/>
        <v>120</v>
      </c>
      <c r="AO32" s="69">
        <f t="shared" si="38"/>
        <v>125</v>
      </c>
      <c r="AP32" s="69">
        <f t="shared" si="39"/>
        <v>115</v>
      </c>
      <c r="AQ32" s="69">
        <f t="shared" si="40"/>
        <v>125</v>
      </c>
      <c r="AR32" s="69">
        <f t="shared" si="17"/>
        <v>115</v>
      </c>
      <c r="AS32" s="68">
        <f t="shared" si="18"/>
        <v>0</v>
      </c>
      <c r="AT32" s="68">
        <f t="shared" si="19"/>
        <v>-0.08</v>
      </c>
      <c r="AU32" s="78"/>
      <c r="AV32" s="13">
        <v>240</v>
      </c>
    </row>
    <row r="33" spans="1:48" x14ac:dyDescent="0.35">
      <c r="B33" s="29"/>
      <c r="C33" s="29" t="s">
        <v>2</v>
      </c>
      <c r="D33" s="70">
        <v>340</v>
      </c>
      <c r="E33" s="70">
        <v>360</v>
      </c>
      <c r="F33" s="70">
        <v>345</v>
      </c>
      <c r="G33" s="70">
        <v>385</v>
      </c>
      <c r="H33" s="70">
        <v>395</v>
      </c>
      <c r="I33" s="70">
        <v>415</v>
      </c>
      <c r="J33" s="70">
        <v>395</v>
      </c>
      <c r="K33" s="71">
        <f t="shared" si="12"/>
        <v>5.0632911392405063E-2</v>
      </c>
      <c r="L33" s="71">
        <f t="shared" si="12"/>
        <v>-4.8192771084337352E-2</v>
      </c>
      <c r="M33" s="67"/>
      <c r="N33" s="70">
        <v>85</v>
      </c>
      <c r="O33" s="70">
        <v>95</v>
      </c>
      <c r="P33" s="70">
        <v>85</v>
      </c>
      <c r="Q33" s="70">
        <v>85</v>
      </c>
      <c r="R33" s="70">
        <v>80</v>
      </c>
      <c r="S33" s="70">
        <v>95</v>
      </c>
      <c r="T33" s="70">
        <v>90</v>
      </c>
      <c r="U33" s="70">
        <v>90</v>
      </c>
      <c r="V33" s="70">
        <v>95</v>
      </c>
      <c r="W33" s="70">
        <v>110</v>
      </c>
      <c r="X33" s="70">
        <v>100</v>
      </c>
      <c r="Y33" s="70">
        <v>95</v>
      </c>
      <c r="Z33" s="70">
        <v>95</v>
      </c>
      <c r="AA33" s="70">
        <v>105</v>
      </c>
      <c r="AB33" s="70">
        <v>105</v>
      </c>
      <c r="AC33" s="70">
        <v>105</v>
      </c>
      <c r="AD33" s="70">
        <v>95</v>
      </c>
      <c r="AE33" s="70">
        <v>110</v>
      </c>
      <c r="AF33" s="71">
        <f t="shared" si="13"/>
        <v>4.7619047619047616E-2</v>
      </c>
      <c r="AG33" s="71">
        <f t="shared" si="14"/>
        <v>0.15789473684210525</v>
      </c>
      <c r="AH33" s="124"/>
      <c r="AI33" s="70">
        <f t="shared" si="41"/>
        <v>180</v>
      </c>
      <c r="AJ33" s="70">
        <f t="shared" si="42"/>
        <v>180</v>
      </c>
      <c r="AK33" s="70">
        <f t="shared" si="34"/>
        <v>170</v>
      </c>
      <c r="AL33" s="70">
        <f t="shared" si="35"/>
        <v>175</v>
      </c>
      <c r="AM33" s="70">
        <f t="shared" si="36"/>
        <v>180</v>
      </c>
      <c r="AN33" s="70">
        <f t="shared" si="37"/>
        <v>205</v>
      </c>
      <c r="AO33" s="70">
        <f t="shared" si="38"/>
        <v>195</v>
      </c>
      <c r="AP33" s="70">
        <f t="shared" si="39"/>
        <v>200</v>
      </c>
      <c r="AQ33" s="70">
        <f t="shared" si="40"/>
        <v>210</v>
      </c>
      <c r="AR33" s="70">
        <f t="shared" si="17"/>
        <v>205</v>
      </c>
      <c r="AS33" s="71">
        <f t="shared" si="18"/>
        <v>2.5000000000000001E-2</v>
      </c>
      <c r="AT33" s="71">
        <f t="shared" si="19"/>
        <v>-2.3809523809523808E-2</v>
      </c>
      <c r="AU33" s="78"/>
      <c r="AV33" s="29">
        <v>400</v>
      </c>
    </row>
    <row r="34" spans="1:48" x14ac:dyDescent="0.35">
      <c r="B34" s="37"/>
      <c r="C34" s="37"/>
      <c r="D34" s="72"/>
      <c r="E34" s="72"/>
      <c r="F34" s="72"/>
      <c r="G34" s="72"/>
      <c r="H34" s="72"/>
      <c r="I34" s="72"/>
      <c r="J34" s="72"/>
      <c r="K34" s="72"/>
      <c r="L34" s="72"/>
      <c r="M34" s="72"/>
      <c r="N34" s="115"/>
      <c r="O34" s="115"/>
      <c r="P34" s="115"/>
      <c r="Q34" s="115"/>
      <c r="R34" s="115"/>
      <c r="S34" s="115"/>
      <c r="T34" s="115"/>
      <c r="U34" s="115"/>
      <c r="V34" s="115"/>
      <c r="W34" s="115"/>
      <c r="X34" s="115"/>
      <c r="Y34" s="115"/>
      <c r="Z34" s="115"/>
      <c r="AA34" s="115"/>
      <c r="AB34" s="115"/>
      <c r="AC34" s="115"/>
      <c r="AD34" s="115"/>
      <c r="AE34" s="115"/>
      <c r="AF34" s="72"/>
      <c r="AG34" s="72"/>
      <c r="AH34" s="115"/>
      <c r="AI34" s="72"/>
      <c r="AJ34" s="72"/>
      <c r="AK34" s="72"/>
      <c r="AL34" s="72"/>
      <c r="AM34" s="72"/>
      <c r="AN34" s="72"/>
      <c r="AO34" s="72"/>
      <c r="AP34" s="72"/>
      <c r="AQ34" s="72"/>
      <c r="AR34" s="72"/>
      <c r="AS34" s="72"/>
      <c r="AT34" s="72"/>
      <c r="AU34" s="78"/>
      <c r="AV34" s="37"/>
    </row>
    <row r="35" spans="1:48" s="25" customFormat="1" x14ac:dyDescent="0.35">
      <c r="A35" s="23"/>
      <c r="B35" s="23" t="s">
        <v>3</v>
      </c>
      <c r="C35" s="9"/>
      <c r="D35" s="65">
        <f>SUM(D36:D38)</f>
        <v>935</v>
      </c>
      <c r="E35" s="65">
        <f t="shared" ref="E35" si="43">SUM(E36:E38)</f>
        <v>150</v>
      </c>
      <c r="F35" s="65">
        <f>SUM(F36:F38)</f>
        <v>305</v>
      </c>
      <c r="G35" s="65">
        <f>SUM(G36:G38)</f>
        <v>535</v>
      </c>
      <c r="H35" s="65">
        <f>SUM(H36:H38)</f>
        <v>275</v>
      </c>
      <c r="I35" s="65">
        <f>SUM(I36:I38)</f>
        <v>15</v>
      </c>
      <c r="J35" s="65">
        <v>530</v>
      </c>
      <c r="K35" s="66">
        <f t="shared" si="12"/>
        <v>-0.94545454545454544</v>
      </c>
      <c r="L35" s="66" t="s">
        <v>83</v>
      </c>
      <c r="M35" s="65"/>
      <c r="N35" s="65">
        <f t="shared" ref="N35:AA35" si="44">SUM(N36:N38)</f>
        <v>-175</v>
      </c>
      <c r="O35" s="65">
        <f t="shared" si="44"/>
        <v>0</v>
      </c>
      <c r="P35" s="65">
        <f t="shared" si="44"/>
        <v>-10</v>
      </c>
      <c r="Q35" s="65">
        <f t="shared" si="44"/>
        <v>115</v>
      </c>
      <c r="R35" s="65">
        <f t="shared" si="44"/>
        <v>285</v>
      </c>
      <c r="S35" s="65">
        <f t="shared" si="44"/>
        <v>-95</v>
      </c>
      <c r="T35" s="65">
        <f t="shared" si="44"/>
        <v>165</v>
      </c>
      <c r="U35" s="65">
        <f t="shared" si="44"/>
        <v>95</v>
      </c>
      <c r="V35" s="65">
        <f t="shared" si="44"/>
        <v>50</v>
      </c>
      <c r="W35" s="65">
        <f t="shared" si="44"/>
        <v>225</v>
      </c>
      <c r="X35" s="65">
        <f>SUM(X36:X38)</f>
        <v>80</v>
      </c>
      <c r="Y35" s="65">
        <f t="shared" si="44"/>
        <v>105</v>
      </c>
      <c r="Z35" s="65">
        <f t="shared" si="44"/>
        <v>-10</v>
      </c>
      <c r="AA35" s="65">
        <f t="shared" si="44"/>
        <v>100</v>
      </c>
      <c r="AB35" s="65">
        <f>SUM(AB36:AB38)</f>
        <v>60</v>
      </c>
      <c r="AC35" s="65">
        <f>SUM(AC36:AC38)</f>
        <v>-55</v>
      </c>
      <c r="AD35" s="65">
        <f>SUM(AD36:AD38)</f>
        <v>65</v>
      </c>
      <c r="AE35" s="65">
        <f>SUM(AE36:AE38)</f>
        <v>-65</v>
      </c>
      <c r="AF35" s="66" t="s">
        <v>83</v>
      </c>
      <c r="AG35" s="66" t="s">
        <v>83</v>
      </c>
      <c r="AH35" s="123"/>
      <c r="AI35" s="65">
        <f t="shared" ref="AI35:AJ35" si="45">SUM(AI36:AI38)</f>
        <v>325</v>
      </c>
      <c r="AJ35" s="65">
        <f t="shared" si="45"/>
        <v>-175</v>
      </c>
      <c r="AK35" s="65">
        <f>SUM(P35:Q35)</f>
        <v>105</v>
      </c>
      <c r="AL35" s="65">
        <f>SUM(R35:S35)</f>
        <v>190</v>
      </c>
      <c r="AM35" s="65">
        <f>SUM(T35:U35)</f>
        <v>260</v>
      </c>
      <c r="AN35" s="65">
        <f>SUM(V35:W35)</f>
        <v>275</v>
      </c>
      <c r="AO35" s="65">
        <f>SUM(X35:Y35)</f>
        <v>185</v>
      </c>
      <c r="AP35" s="65">
        <f>SUM(Z35:AA35)</f>
        <v>90</v>
      </c>
      <c r="AQ35" s="65">
        <f>SUM(AB35:AC35)</f>
        <v>5</v>
      </c>
      <c r="AR35" s="65">
        <f t="shared" si="17"/>
        <v>0</v>
      </c>
      <c r="AS35" s="66">
        <f>(AR35-AP35)/AP35</f>
        <v>-1</v>
      </c>
      <c r="AT35" s="66">
        <f t="shared" si="19"/>
        <v>-1</v>
      </c>
      <c r="AU35" s="78"/>
      <c r="AV35" s="9">
        <v>250</v>
      </c>
    </row>
    <row r="36" spans="1:48" x14ac:dyDescent="0.35">
      <c r="B36" s="10"/>
      <c r="C36" s="10" t="s">
        <v>42</v>
      </c>
      <c r="D36" s="67">
        <v>-5</v>
      </c>
      <c r="E36" s="67">
        <v>50</v>
      </c>
      <c r="F36" s="67">
        <v>525</v>
      </c>
      <c r="G36" s="67">
        <v>460</v>
      </c>
      <c r="H36" s="67">
        <v>215</v>
      </c>
      <c r="I36" s="67">
        <v>280</v>
      </c>
      <c r="J36" s="67"/>
      <c r="K36" s="26">
        <f>(I36-H36)/H36</f>
        <v>0.30232558139534882</v>
      </c>
      <c r="L36" s="68"/>
      <c r="M36" s="69"/>
      <c r="N36" s="69">
        <v>15</v>
      </c>
      <c r="O36" s="69">
        <v>40</v>
      </c>
      <c r="P36" s="69">
        <v>45</v>
      </c>
      <c r="Q36" s="69">
        <v>75</v>
      </c>
      <c r="R36" s="69">
        <v>180</v>
      </c>
      <c r="S36" s="69">
        <v>220</v>
      </c>
      <c r="T36" s="69">
        <v>150</v>
      </c>
      <c r="U36" s="69">
        <v>115</v>
      </c>
      <c r="V36" s="69">
        <v>80</v>
      </c>
      <c r="W36" s="69">
        <v>115</v>
      </c>
      <c r="X36" s="69">
        <v>30</v>
      </c>
      <c r="Y36" s="69">
        <v>75</v>
      </c>
      <c r="Z36" s="69">
        <v>45</v>
      </c>
      <c r="AA36" s="69">
        <v>65</v>
      </c>
      <c r="AB36" s="69">
        <v>85</v>
      </c>
      <c r="AC36" s="69">
        <v>70</v>
      </c>
      <c r="AD36" s="69">
        <v>70</v>
      </c>
      <c r="AE36" s="69">
        <v>50</v>
      </c>
      <c r="AF36" s="68">
        <f t="shared" si="13"/>
        <v>-0.23076923076923078</v>
      </c>
      <c r="AG36" s="68">
        <f t="shared" si="14"/>
        <v>-0.2857142857142857</v>
      </c>
      <c r="AH36" s="92"/>
      <c r="AI36" s="69">
        <f>E36-AJ36</f>
        <v>-5</v>
      </c>
      <c r="AJ36" s="69">
        <f>SUM(N36:O36)</f>
        <v>55</v>
      </c>
      <c r="AK36" s="69">
        <f>SUM(P36:Q36)</f>
        <v>120</v>
      </c>
      <c r="AL36" s="69">
        <f>SUM(R36:S36)</f>
        <v>400</v>
      </c>
      <c r="AM36" s="69">
        <f>SUM(T36:U36)</f>
        <v>265</v>
      </c>
      <c r="AN36" s="69">
        <f>SUM(V36:W36)</f>
        <v>195</v>
      </c>
      <c r="AO36" s="69">
        <f>SUM(X36:Y36)</f>
        <v>105</v>
      </c>
      <c r="AP36" s="69">
        <f>SUM(Z36:AA36)</f>
        <v>110</v>
      </c>
      <c r="AQ36" s="69">
        <f>SUM(AB36:AC36)</f>
        <v>155</v>
      </c>
      <c r="AR36" s="69">
        <f t="shared" si="17"/>
        <v>120</v>
      </c>
      <c r="AS36" s="68">
        <f t="shared" si="18"/>
        <v>9.0909090909090912E-2</v>
      </c>
      <c r="AT36" s="68">
        <f t="shared" si="19"/>
        <v>-0.22580645161290322</v>
      </c>
      <c r="AU36" s="78"/>
      <c r="AV36" s="13"/>
    </row>
    <row r="37" spans="1:48" x14ac:dyDescent="0.35">
      <c r="B37" s="10"/>
      <c r="C37" s="10" t="s">
        <v>43</v>
      </c>
      <c r="D37" s="67">
        <v>905</v>
      </c>
      <c r="E37" s="67">
        <f>MROUND(217,5)</f>
        <v>215</v>
      </c>
      <c r="F37" s="67">
        <v>-240</v>
      </c>
      <c r="G37" s="67">
        <v>-10</v>
      </c>
      <c r="H37" s="67">
        <v>105</v>
      </c>
      <c r="I37" s="67">
        <v>-245</v>
      </c>
      <c r="J37" s="67"/>
      <c r="K37" s="26" t="s">
        <v>83</v>
      </c>
      <c r="L37" s="68"/>
      <c r="M37" s="69"/>
      <c r="N37" s="69">
        <v>-95</v>
      </c>
      <c r="O37" s="69">
        <v>-30</v>
      </c>
      <c r="P37" s="69">
        <v>-50</v>
      </c>
      <c r="Q37" s="69">
        <v>45</v>
      </c>
      <c r="R37" s="69">
        <v>110</v>
      </c>
      <c r="S37" s="69">
        <v>-345</v>
      </c>
      <c r="T37" s="69">
        <v>-25</v>
      </c>
      <c r="U37" s="69">
        <v>-15</v>
      </c>
      <c r="V37" s="69">
        <v>-85</v>
      </c>
      <c r="W37" s="69">
        <v>115</v>
      </c>
      <c r="X37" s="69">
        <v>60</v>
      </c>
      <c r="Y37" s="69">
        <v>30</v>
      </c>
      <c r="Z37" s="69">
        <v>-40</v>
      </c>
      <c r="AA37" s="69">
        <v>55</v>
      </c>
      <c r="AB37" s="69">
        <v>-15</v>
      </c>
      <c r="AC37" s="69">
        <v>-125</v>
      </c>
      <c r="AD37" s="69">
        <v>5</v>
      </c>
      <c r="AE37" s="69">
        <v>-115</v>
      </c>
      <c r="AF37" s="68" t="s">
        <v>83</v>
      </c>
      <c r="AG37" s="68" t="s">
        <v>83</v>
      </c>
      <c r="AH37" s="92"/>
      <c r="AI37" s="69">
        <f>E37-AJ37</f>
        <v>340</v>
      </c>
      <c r="AJ37" s="69">
        <f>SUM(N37:O37)</f>
        <v>-125</v>
      </c>
      <c r="AK37" s="69">
        <f>SUM(P37:Q37)</f>
        <v>-5</v>
      </c>
      <c r="AL37" s="69">
        <f>SUM(R37:S37)</f>
        <v>-235</v>
      </c>
      <c r="AM37" s="69">
        <f>SUM(T37:U37)</f>
        <v>-40</v>
      </c>
      <c r="AN37" s="69">
        <f>SUM(V37:W37)</f>
        <v>30</v>
      </c>
      <c r="AO37" s="69">
        <f>SUM(X37:Y37)</f>
        <v>90</v>
      </c>
      <c r="AP37" s="69">
        <f>SUM(Z37:AA37)</f>
        <v>15</v>
      </c>
      <c r="AQ37" s="69">
        <f>SUM(AB37:AC37)</f>
        <v>-140</v>
      </c>
      <c r="AR37" s="69">
        <f t="shared" si="17"/>
        <v>-110</v>
      </c>
      <c r="AS37" s="68" t="s">
        <v>83</v>
      </c>
      <c r="AT37" s="68">
        <f t="shared" si="19"/>
        <v>-0.21428571428571427</v>
      </c>
      <c r="AU37" s="78"/>
      <c r="AV37" s="13"/>
    </row>
    <row r="38" spans="1:48" x14ac:dyDescent="0.35">
      <c r="B38" s="10"/>
      <c r="C38" s="10" t="s">
        <v>37</v>
      </c>
      <c r="D38" s="67">
        <v>35</v>
      </c>
      <c r="E38" s="67">
        <v>-115</v>
      </c>
      <c r="F38" s="67">
        <v>20</v>
      </c>
      <c r="G38" s="67">
        <v>85</v>
      </c>
      <c r="H38" s="67">
        <v>-45</v>
      </c>
      <c r="I38" s="67">
        <v>-20</v>
      </c>
      <c r="J38" s="67"/>
      <c r="K38" s="26">
        <f t="shared" si="12"/>
        <v>-0.55555555555555558</v>
      </c>
      <c r="L38" s="68"/>
      <c r="M38" s="69"/>
      <c r="N38" s="69">
        <v>-95</v>
      </c>
      <c r="O38" s="69">
        <v>-10</v>
      </c>
      <c r="P38" s="69">
        <v>-5</v>
      </c>
      <c r="Q38" s="69">
        <v>-5</v>
      </c>
      <c r="R38" s="69">
        <v>-5</v>
      </c>
      <c r="S38" s="69">
        <v>30</v>
      </c>
      <c r="T38" s="69">
        <v>40</v>
      </c>
      <c r="U38" s="69">
        <v>-5</v>
      </c>
      <c r="V38" s="69">
        <v>55</v>
      </c>
      <c r="W38" s="69">
        <v>-5</v>
      </c>
      <c r="X38" s="69">
        <v>-10</v>
      </c>
      <c r="Y38" s="69">
        <v>0</v>
      </c>
      <c r="Z38" s="69">
        <v>-15</v>
      </c>
      <c r="AA38" s="69">
        <v>-20</v>
      </c>
      <c r="AB38" s="69">
        <v>-10</v>
      </c>
      <c r="AC38" s="69">
        <v>0</v>
      </c>
      <c r="AD38" s="69">
        <v>-10</v>
      </c>
      <c r="AE38" s="69">
        <v>0</v>
      </c>
      <c r="AF38" s="68" t="s">
        <v>83</v>
      </c>
      <c r="AG38" s="68" t="s">
        <v>83</v>
      </c>
      <c r="AH38" s="92"/>
      <c r="AI38" s="69">
        <f>E38-AJ38</f>
        <v>-10</v>
      </c>
      <c r="AJ38" s="69">
        <f>SUM(N38:O38)</f>
        <v>-105</v>
      </c>
      <c r="AK38" s="69">
        <f>SUM(P38:Q38)</f>
        <v>-10</v>
      </c>
      <c r="AL38" s="69">
        <f>SUM(R38:S38)</f>
        <v>25</v>
      </c>
      <c r="AM38" s="69">
        <f>SUM(T38:U38)</f>
        <v>35</v>
      </c>
      <c r="AN38" s="69">
        <f>SUM(V38:W38)</f>
        <v>50</v>
      </c>
      <c r="AO38" s="69">
        <f>SUM(X38:Y38)</f>
        <v>-10</v>
      </c>
      <c r="AP38" s="69">
        <f>SUM(Z38:AA38)</f>
        <v>-35</v>
      </c>
      <c r="AQ38" s="69">
        <f>SUM(AB38:AC38)</f>
        <v>-10</v>
      </c>
      <c r="AR38" s="69">
        <f t="shared" si="17"/>
        <v>-10</v>
      </c>
      <c r="AS38" s="68">
        <f t="shared" si="18"/>
        <v>-0.7142857142857143</v>
      </c>
      <c r="AT38" s="68">
        <f t="shared" si="19"/>
        <v>0</v>
      </c>
      <c r="AU38" s="78"/>
      <c r="AV38" s="13"/>
    </row>
    <row r="39" spans="1:48" x14ac:dyDescent="0.35">
      <c r="B39" s="23"/>
      <c r="C39" s="4"/>
      <c r="D39" s="65"/>
      <c r="E39" s="65"/>
      <c r="F39" s="65"/>
      <c r="G39" s="65"/>
      <c r="H39" s="65"/>
      <c r="I39" s="65"/>
      <c r="J39" s="65"/>
      <c r="K39" s="76"/>
      <c r="L39" s="76"/>
      <c r="M39" s="76"/>
      <c r="N39" s="76"/>
      <c r="O39" s="76"/>
      <c r="P39" s="76"/>
      <c r="Q39" s="76"/>
      <c r="R39" s="76"/>
      <c r="S39" s="76"/>
      <c r="T39" s="76"/>
      <c r="U39" s="76"/>
      <c r="V39" s="76"/>
      <c r="W39" s="76"/>
      <c r="X39" s="76"/>
      <c r="Y39" s="76"/>
      <c r="Z39" s="76"/>
      <c r="AA39" s="76"/>
      <c r="AB39" s="76"/>
      <c r="AC39" s="76"/>
      <c r="AD39" s="76"/>
      <c r="AE39" s="76"/>
      <c r="AF39" s="76"/>
      <c r="AG39" s="76"/>
      <c r="AH39" s="92"/>
      <c r="AI39" s="92"/>
      <c r="AJ39" s="69"/>
      <c r="AK39" s="69"/>
      <c r="AL39" s="69"/>
      <c r="AM39" s="69"/>
      <c r="AN39" s="69"/>
      <c r="AO39" s="69"/>
      <c r="AP39" s="69"/>
      <c r="AQ39" s="69"/>
      <c r="AR39" s="69"/>
      <c r="AS39" s="68"/>
      <c r="AT39" s="68"/>
      <c r="AU39" s="78"/>
      <c r="AV39" s="13"/>
    </row>
    <row r="40" spans="1:48" x14ac:dyDescent="0.35">
      <c r="B40" s="33" t="s">
        <v>26</v>
      </c>
      <c r="C40" s="34"/>
      <c r="D40" s="94">
        <f>SUM(D21,D25,D27,D35)</f>
        <v>8535</v>
      </c>
      <c r="E40" s="94">
        <f t="shared" ref="E40" si="46">SUM(E21,E25,E27,E35)</f>
        <v>8025</v>
      </c>
      <c r="F40" s="94">
        <f>SUM(F21,F25,F27,F35)</f>
        <v>8285</v>
      </c>
      <c r="G40" s="94">
        <f>SUM(G21,G25,G27,G35)</f>
        <v>8285</v>
      </c>
      <c r="H40" s="94">
        <f>SUM(H21,H25,H27,H35)</f>
        <v>7760</v>
      </c>
      <c r="I40" s="94">
        <f>SUM(I21,I25,I27,I35)</f>
        <v>7365</v>
      </c>
      <c r="J40" s="94">
        <f>SUM(J21,J25,J27,J35)</f>
        <v>7740</v>
      </c>
      <c r="K40" s="107">
        <f t="shared" si="12"/>
        <v>-5.0902061855670103E-2</v>
      </c>
      <c r="L40" s="107">
        <f t="shared" si="12"/>
        <v>5.0916496945010187E-2</v>
      </c>
      <c r="M40" s="76"/>
      <c r="N40" s="94">
        <f t="shared" ref="N40:AJ40" si="47">SUM(N21,N25,N27,N35)</f>
        <v>1735</v>
      </c>
      <c r="O40" s="94">
        <f t="shared" si="47"/>
        <v>1940</v>
      </c>
      <c r="P40" s="94">
        <f>SUM(P21,P25,P27,P35)</f>
        <v>2005</v>
      </c>
      <c r="Q40" s="94">
        <f t="shared" si="47"/>
        <v>2065</v>
      </c>
      <c r="R40" s="94">
        <f t="shared" si="47"/>
        <v>2330</v>
      </c>
      <c r="S40" s="94">
        <f t="shared" si="47"/>
        <v>1885</v>
      </c>
      <c r="T40" s="94">
        <f t="shared" si="47"/>
        <v>2070</v>
      </c>
      <c r="U40" s="94">
        <f t="shared" si="47"/>
        <v>2075</v>
      </c>
      <c r="V40" s="94">
        <f t="shared" si="47"/>
        <v>1945</v>
      </c>
      <c r="W40" s="94">
        <f t="shared" si="47"/>
        <v>2230</v>
      </c>
      <c r="X40" s="94">
        <f t="shared" si="47"/>
        <v>1985</v>
      </c>
      <c r="Y40" s="94">
        <f t="shared" si="47"/>
        <v>1945</v>
      </c>
      <c r="Z40" s="94">
        <f t="shared" si="47"/>
        <v>1780</v>
      </c>
      <c r="AA40" s="94">
        <f t="shared" si="47"/>
        <v>2055</v>
      </c>
      <c r="AB40" s="94">
        <f>SUM(AB21,AB25,AB27,AB35)</f>
        <v>1945</v>
      </c>
      <c r="AC40" s="94">
        <f>SUM(AC21,AC25,AC27,AC35)</f>
        <v>1830</v>
      </c>
      <c r="AD40" s="94">
        <f>SUM(AD21,AD25,AD27,AD35)</f>
        <v>1825</v>
      </c>
      <c r="AE40" s="94">
        <f>SUM(AE21,AE25,AE27,AE35)</f>
        <v>1775</v>
      </c>
      <c r="AF40" s="107">
        <f t="shared" si="13"/>
        <v>-0.13625304136253041</v>
      </c>
      <c r="AG40" s="107">
        <f t="shared" si="14"/>
        <v>-2.7397260273972601E-2</v>
      </c>
      <c r="AH40" s="124"/>
      <c r="AI40" s="94">
        <f t="shared" si="47"/>
        <v>4350</v>
      </c>
      <c r="AJ40" s="94">
        <f t="shared" si="47"/>
        <v>3680</v>
      </c>
      <c r="AK40" s="94">
        <f>SUM(P40:Q40)</f>
        <v>4070</v>
      </c>
      <c r="AL40" s="94">
        <f>SUM(R40:S40)</f>
        <v>4215</v>
      </c>
      <c r="AM40" s="94">
        <f>SUM(T40:U40)</f>
        <v>4145</v>
      </c>
      <c r="AN40" s="94">
        <f>SUM(V40:W40)</f>
        <v>4175</v>
      </c>
      <c r="AO40" s="94">
        <f>SUM(X40:Y40)</f>
        <v>3930</v>
      </c>
      <c r="AP40" s="94">
        <f>SUM(Z40:AA40)</f>
        <v>3835</v>
      </c>
      <c r="AQ40" s="94">
        <f>SUM(AB40:AC40)</f>
        <v>3775</v>
      </c>
      <c r="AR40" s="94">
        <f t="shared" si="17"/>
        <v>3600</v>
      </c>
      <c r="AS40" s="107">
        <f t="shared" si="18"/>
        <v>-6.1277705345501955E-2</v>
      </c>
      <c r="AT40" s="107">
        <f t="shared" si="19"/>
        <v>-4.6357615894039736E-2</v>
      </c>
      <c r="AU40" s="78"/>
      <c r="AV40" s="34">
        <f>SUM(AV21,AV25,AV27,AV35)</f>
        <v>7455</v>
      </c>
    </row>
    <row r="41" spans="1:48" x14ac:dyDescent="0.35">
      <c r="B41" s="3"/>
      <c r="C41" s="6"/>
      <c r="D41" s="134"/>
      <c r="E41" s="134"/>
      <c r="F41" s="134"/>
      <c r="G41" s="134"/>
      <c r="H41" s="133"/>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91"/>
      <c r="AI41" s="91"/>
      <c r="AJ41" s="77"/>
      <c r="AK41" s="77"/>
      <c r="AL41" s="77"/>
      <c r="AM41" s="77"/>
      <c r="AN41" s="77"/>
      <c r="AO41" s="77"/>
      <c r="AP41" s="77"/>
      <c r="AQ41" s="77"/>
      <c r="AR41" s="77"/>
      <c r="AS41" s="134"/>
      <c r="AT41" s="134"/>
      <c r="AU41" s="78"/>
      <c r="AV41" s="40"/>
    </row>
    <row r="42" spans="1:48" x14ac:dyDescent="0.35">
      <c r="B42" s="41" t="s">
        <v>7</v>
      </c>
      <c r="C42" s="42"/>
      <c r="D42" s="137">
        <f t="shared" ref="D42:H42" si="48">D18-D40</f>
        <v>-700</v>
      </c>
      <c r="E42" s="137">
        <f t="shared" si="48"/>
        <v>-785</v>
      </c>
      <c r="F42" s="137">
        <f t="shared" si="48"/>
        <v>-390</v>
      </c>
      <c r="G42" s="137">
        <f t="shared" si="48"/>
        <v>-380</v>
      </c>
      <c r="H42" s="137">
        <f t="shared" si="48"/>
        <v>285</v>
      </c>
      <c r="I42" s="137">
        <f>I18-I40</f>
        <v>645</v>
      </c>
      <c r="J42" s="137">
        <f>J18-J40</f>
        <v>680</v>
      </c>
      <c r="K42" s="138">
        <f>(I42-H42)/H42</f>
        <v>1.263157894736842</v>
      </c>
      <c r="L42" s="138">
        <f t="shared" si="12"/>
        <v>5.4263565891472867E-2</v>
      </c>
      <c r="M42" s="76"/>
      <c r="N42" s="137">
        <f t="shared" ref="N42:AI42" si="49">N18-N40</f>
        <v>210</v>
      </c>
      <c r="O42" s="137">
        <f t="shared" si="49"/>
        <v>-90</v>
      </c>
      <c r="P42" s="137">
        <f>P18-P40</f>
        <v>-150</v>
      </c>
      <c r="Q42" s="137">
        <f t="shared" ref="Q42:AE42" si="50">Q18-Q40</f>
        <v>-50</v>
      </c>
      <c r="R42" s="137">
        <f t="shared" si="50"/>
        <v>-235</v>
      </c>
      <c r="S42" s="137">
        <f t="shared" si="50"/>
        <v>55</v>
      </c>
      <c r="T42" s="137">
        <f t="shared" si="50"/>
        <v>-255</v>
      </c>
      <c r="U42" s="137">
        <f t="shared" si="50"/>
        <v>115</v>
      </c>
      <c r="V42" s="137">
        <f t="shared" si="50"/>
        <v>80</v>
      </c>
      <c r="W42" s="137">
        <f t="shared" si="50"/>
        <v>-355</v>
      </c>
      <c r="X42" s="137">
        <f t="shared" si="50"/>
        <v>-210</v>
      </c>
      <c r="Y42" s="137">
        <f t="shared" si="50"/>
        <v>160</v>
      </c>
      <c r="Z42" s="137">
        <f t="shared" si="50"/>
        <v>270</v>
      </c>
      <c r="AA42" s="137">
        <f t="shared" si="50"/>
        <v>65</v>
      </c>
      <c r="AB42" s="137">
        <f t="shared" si="50"/>
        <v>-205</v>
      </c>
      <c r="AC42" s="137">
        <f t="shared" si="50"/>
        <v>300</v>
      </c>
      <c r="AD42" s="137">
        <f t="shared" si="50"/>
        <v>320</v>
      </c>
      <c r="AE42" s="137">
        <f t="shared" si="50"/>
        <v>245</v>
      </c>
      <c r="AF42" s="138"/>
      <c r="AG42" s="138"/>
      <c r="AH42" s="124"/>
      <c r="AI42" s="137">
        <f t="shared" si="49"/>
        <v>-905</v>
      </c>
      <c r="AJ42" s="137">
        <f>AJ18-AJ40</f>
        <v>115</v>
      </c>
      <c r="AK42" s="137">
        <f>SUM(P42:Q42)</f>
        <v>-200</v>
      </c>
      <c r="AL42" s="137">
        <f>SUM(R42:S42)</f>
        <v>-180</v>
      </c>
      <c r="AM42" s="137">
        <f>SUM(T42:U42)</f>
        <v>-140</v>
      </c>
      <c r="AN42" s="137">
        <f>SUM(V42:W42)</f>
        <v>-275</v>
      </c>
      <c r="AO42" s="137">
        <f>SUM(X42:Y42)</f>
        <v>-50</v>
      </c>
      <c r="AP42" s="137">
        <f>SUM(Z42:AA42)</f>
        <v>335</v>
      </c>
      <c r="AQ42" s="137">
        <f>SUM(AB42:AC42)</f>
        <v>95</v>
      </c>
      <c r="AR42" s="137">
        <f t="shared" si="17"/>
        <v>565</v>
      </c>
      <c r="AS42" s="139"/>
      <c r="AT42" s="139"/>
      <c r="AU42" s="78"/>
      <c r="AV42" s="43">
        <f>AV18-AV40</f>
        <v>925</v>
      </c>
    </row>
    <row r="43" spans="1:48" s="45" customFormat="1" x14ac:dyDescent="0.35">
      <c r="A43" s="15"/>
      <c r="B43" s="48"/>
      <c r="C43" s="98"/>
      <c r="D43" s="141"/>
      <c r="E43" s="141"/>
      <c r="F43" s="141"/>
      <c r="G43" s="141"/>
      <c r="H43" s="141"/>
      <c r="I43" s="141"/>
      <c r="J43" s="141"/>
      <c r="K43" s="142"/>
      <c r="L43" s="142"/>
      <c r="M43" s="142"/>
      <c r="N43" s="142"/>
      <c r="O43" s="142"/>
      <c r="P43" s="142"/>
      <c r="Q43" s="142"/>
      <c r="R43" s="142"/>
      <c r="S43" s="142"/>
      <c r="T43" s="142"/>
      <c r="U43" s="142"/>
      <c r="V43" s="142"/>
      <c r="W43" s="143"/>
      <c r="X43" s="143"/>
      <c r="Y43" s="143"/>
      <c r="Z43" s="143"/>
      <c r="AA43" s="143"/>
      <c r="AB43" s="143"/>
      <c r="AC43" s="143"/>
      <c r="AD43" s="143"/>
      <c r="AE43" s="143"/>
      <c r="AF43" s="142"/>
      <c r="AG43" s="142"/>
      <c r="AH43" s="124"/>
      <c r="AI43" s="124"/>
      <c r="AJ43" s="67"/>
      <c r="AK43" s="67"/>
      <c r="AL43" s="67"/>
      <c r="AM43" s="67"/>
      <c r="AN43" s="67"/>
      <c r="AO43" s="67"/>
      <c r="AP43" s="67"/>
      <c r="AQ43" s="67"/>
      <c r="AR43" s="67"/>
      <c r="AS43" s="142"/>
      <c r="AT43" s="142"/>
      <c r="AU43" s="99"/>
      <c r="AV43" s="7"/>
    </row>
    <row r="44" spans="1:48" x14ac:dyDescent="0.35">
      <c r="B44" s="41" t="s">
        <v>38</v>
      </c>
      <c r="C44" s="43" t="s">
        <v>41</v>
      </c>
      <c r="D44" s="137">
        <f>4140+D42</f>
        <v>3440</v>
      </c>
      <c r="E44" s="137">
        <f t="shared" ref="E44:J44" si="51">D44+E42</f>
        <v>2655</v>
      </c>
      <c r="F44" s="137">
        <f t="shared" si="51"/>
        <v>2265</v>
      </c>
      <c r="G44" s="137">
        <f t="shared" si="51"/>
        <v>1885</v>
      </c>
      <c r="H44" s="137">
        <f t="shared" si="51"/>
        <v>2170</v>
      </c>
      <c r="I44" s="137">
        <f t="shared" si="51"/>
        <v>2815</v>
      </c>
      <c r="J44" s="137">
        <f t="shared" si="51"/>
        <v>3495</v>
      </c>
      <c r="K44" s="144">
        <f t="shared" si="12"/>
        <v>0.29723502304147464</v>
      </c>
      <c r="L44" s="144">
        <f t="shared" si="12"/>
        <v>0.24156305506216696</v>
      </c>
      <c r="M44" s="76"/>
      <c r="N44" s="145"/>
      <c r="O44" s="145"/>
      <c r="P44" s="145"/>
      <c r="Q44" s="145"/>
      <c r="R44" s="145"/>
      <c r="S44" s="145"/>
      <c r="T44" s="145"/>
      <c r="U44" s="145"/>
      <c r="V44" s="145"/>
      <c r="W44" s="146"/>
      <c r="X44" s="146"/>
      <c r="Y44" s="146"/>
      <c r="Z44" s="146"/>
      <c r="AA44" s="146"/>
      <c r="AB44" s="146"/>
      <c r="AC44" s="146"/>
      <c r="AD44" s="146"/>
      <c r="AE44" s="146"/>
      <c r="AF44" s="144"/>
      <c r="AG44" s="144"/>
      <c r="AH44" s="124"/>
      <c r="AI44" s="145"/>
      <c r="AJ44" s="145"/>
      <c r="AK44" s="145"/>
      <c r="AL44" s="145"/>
      <c r="AM44" s="145"/>
      <c r="AN44" s="145"/>
      <c r="AO44" s="145"/>
      <c r="AP44" s="145"/>
      <c r="AQ44" s="145"/>
      <c r="AR44" s="145"/>
      <c r="AS44" s="139"/>
      <c r="AT44" s="139"/>
      <c r="AU44" s="78"/>
      <c r="AV44" s="46"/>
    </row>
    <row r="45" spans="1:48" x14ac:dyDescent="0.35">
      <c r="C45" s="36"/>
      <c r="D45" s="36"/>
      <c r="E45" s="36"/>
      <c r="F45" s="36"/>
      <c r="G45" s="36"/>
      <c r="H45" s="36"/>
      <c r="I45" s="36"/>
      <c r="J45" s="36"/>
      <c r="K45" s="36"/>
      <c r="L45" s="36"/>
      <c r="M45" s="36"/>
      <c r="N45" s="36"/>
    </row>
    <row r="46" spans="1:48" x14ac:dyDescent="0.35">
      <c r="S46" s="64"/>
      <c r="T46" s="64"/>
      <c r="U46" s="64"/>
      <c r="V46" s="64"/>
      <c r="W46" s="64"/>
      <c r="X46" s="64"/>
      <c r="Y46" s="64"/>
      <c r="Z46" s="64"/>
      <c r="AA46" s="64"/>
      <c r="AB46" s="64"/>
      <c r="AC46" s="64"/>
      <c r="AD46" s="64"/>
      <c r="AE46" s="64"/>
      <c r="AF46" s="64"/>
      <c r="AG46" s="64"/>
      <c r="AH46" s="64"/>
    </row>
    <row r="47" spans="1:48" x14ac:dyDescent="0.35">
      <c r="S47" s="78"/>
      <c r="T47" s="78"/>
      <c r="U47" s="78"/>
      <c r="V47" s="78"/>
      <c r="W47" s="78"/>
      <c r="X47" s="78"/>
      <c r="Y47" s="78"/>
      <c r="Z47" s="78"/>
      <c r="AA47" s="78"/>
      <c r="AB47" s="78"/>
      <c r="AC47" s="78"/>
      <c r="AD47" s="78"/>
      <c r="AE47" s="78"/>
      <c r="AF47" s="78"/>
      <c r="AG47" s="78"/>
      <c r="AH47" s="78"/>
    </row>
    <row r="48" spans="1:48" x14ac:dyDescent="0.35">
      <c r="S48" s="64"/>
      <c r="T48" s="64"/>
      <c r="U48" s="64"/>
      <c r="V48" s="64"/>
      <c r="W48" s="64"/>
      <c r="X48" s="64"/>
      <c r="Y48" s="64"/>
      <c r="Z48" s="64"/>
      <c r="AA48" s="64"/>
      <c r="AB48" s="64"/>
      <c r="AC48" s="64"/>
      <c r="AD48" s="64"/>
      <c r="AE48" s="64"/>
      <c r="AF48" s="64"/>
      <c r="AG48" s="64"/>
      <c r="AH48" s="64"/>
    </row>
    <row r="49" spans="19:34" x14ac:dyDescent="0.35">
      <c r="S49" s="64"/>
      <c r="T49" s="64"/>
      <c r="U49" s="64"/>
      <c r="V49" s="64"/>
      <c r="W49" s="64"/>
      <c r="X49" s="64"/>
      <c r="Y49" s="64"/>
      <c r="Z49" s="64"/>
      <c r="AA49" s="64"/>
      <c r="AB49" s="64"/>
      <c r="AC49" s="64"/>
      <c r="AD49" s="64"/>
      <c r="AE49" s="64"/>
      <c r="AF49" s="64"/>
      <c r="AG49" s="64"/>
      <c r="AH49" s="64"/>
    </row>
    <row r="50" spans="19:34" x14ac:dyDescent="0.35">
      <c r="S50" s="64"/>
      <c r="T50" s="64"/>
      <c r="U50" s="64"/>
      <c r="V50" s="64"/>
      <c r="W50" s="64"/>
      <c r="X50" s="64"/>
      <c r="Y50" s="64"/>
      <c r="Z50" s="64"/>
      <c r="AA50" s="64"/>
      <c r="AB50" s="64"/>
      <c r="AC50" s="64"/>
      <c r="AD50" s="64"/>
      <c r="AE50" s="64"/>
      <c r="AF50" s="64"/>
      <c r="AG50" s="64"/>
      <c r="AH50" s="64"/>
    </row>
    <row r="51" spans="19:34" x14ac:dyDescent="0.35">
      <c r="S51" s="64"/>
      <c r="T51" s="64"/>
      <c r="U51" s="64"/>
      <c r="V51" s="64"/>
      <c r="W51" s="64"/>
      <c r="X51" s="64"/>
      <c r="Y51" s="64"/>
      <c r="Z51" s="64"/>
      <c r="AA51" s="64"/>
      <c r="AB51" s="64"/>
      <c r="AC51" s="64"/>
      <c r="AD51" s="64"/>
      <c r="AE51" s="64"/>
      <c r="AF51" s="64"/>
      <c r="AG51" s="64"/>
      <c r="AH51" s="64"/>
    </row>
    <row r="52" spans="19:34" x14ac:dyDescent="0.35">
      <c r="S52" s="64"/>
      <c r="T52" s="64"/>
      <c r="U52" s="64"/>
      <c r="V52" s="64"/>
      <c r="W52" s="64"/>
      <c r="X52" s="64"/>
      <c r="Y52" s="64"/>
      <c r="Z52" s="64"/>
      <c r="AA52" s="64"/>
      <c r="AB52" s="64"/>
      <c r="AC52" s="64"/>
      <c r="AD52" s="64"/>
      <c r="AE52" s="64"/>
      <c r="AF52" s="64"/>
      <c r="AG52" s="64"/>
      <c r="AH52" s="64"/>
    </row>
    <row r="53" spans="19:34" x14ac:dyDescent="0.35">
      <c r="S53" s="64"/>
      <c r="T53" s="64"/>
      <c r="U53" s="64"/>
      <c r="V53" s="64"/>
      <c r="W53" s="64"/>
      <c r="X53" s="64"/>
      <c r="Y53" s="64"/>
      <c r="Z53" s="64"/>
      <c r="AA53" s="64"/>
      <c r="AB53" s="64"/>
      <c r="AC53" s="64"/>
      <c r="AD53" s="64"/>
      <c r="AE53" s="64"/>
      <c r="AF53" s="64"/>
      <c r="AG53" s="64"/>
      <c r="AH53" s="64"/>
    </row>
    <row r="54" spans="19:34" x14ac:dyDescent="0.35">
      <c r="S54" s="64"/>
      <c r="T54" s="64"/>
      <c r="U54" s="64"/>
      <c r="V54" s="64"/>
      <c r="W54" s="64"/>
      <c r="X54" s="64"/>
      <c r="Y54" s="64"/>
      <c r="Z54" s="64"/>
      <c r="AA54" s="64"/>
      <c r="AB54" s="64"/>
      <c r="AC54" s="64"/>
      <c r="AD54" s="64"/>
      <c r="AE54" s="64"/>
      <c r="AF54" s="64"/>
      <c r="AG54" s="64"/>
      <c r="AH54" s="64"/>
    </row>
    <row r="55" spans="19:34" x14ac:dyDescent="0.35">
      <c r="S55" s="64"/>
      <c r="T55" s="64"/>
      <c r="U55" s="64"/>
      <c r="V55" s="64"/>
      <c r="W55" s="64"/>
      <c r="X55" s="64"/>
      <c r="Y55" s="64"/>
      <c r="Z55" s="64"/>
      <c r="AA55" s="64"/>
      <c r="AB55" s="64"/>
      <c r="AC55" s="64"/>
      <c r="AD55" s="64"/>
      <c r="AE55" s="64"/>
      <c r="AF55" s="64"/>
      <c r="AG55" s="64"/>
      <c r="AH55" s="64"/>
    </row>
    <row r="56" spans="19:34" x14ac:dyDescent="0.35">
      <c r="S56" s="64"/>
      <c r="T56" s="64"/>
      <c r="U56" s="64"/>
      <c r="V56" s="64"/>
      <c r="W56" s="64"/>
      <c r="X56" s="64"/>
      <c r="Y56" s="64"/>
      <c r="Z56" s="64"/>
      <c r="AA56" s="64"/>
      <c r="AB56" s="64"/>
      <c r="AC56" s="64"/>
      <c r="AD56" s="64"/>
      <c r="AE56" s="64"/>
      <c r="AF56" s="64"/>
      <c r="AG56" s="64"/>
      <c r="AH56" s="64"/>
    </row>
    <row r="57" spans="19:34" x14ac:dyDescent="0.35">
      <c r="S57" s="64"/>
      <c r="T57" s="64"/>
      <c r="U57" s="64"/>
      <c r="V57" s="64"/>
      <c r="W57" s="64"/>
      <c r="X57" s="64"/>
      <c r="Y57" s="64"/>
      <c r="Z57" s="64"/>
      <c r="AA57" s="64"/>
      <c r="AB57" s="64"/>
      <c r="AC57" s="64"/>
      <c r="AD57" s="64"/>
      <c r="AE57" s="64"/>
      <c r="AF57" s="64"/>
      <c r="AG57" s="64"/>
      <c r="AH57" s="64"/>
    </row>
    <row r="58" spans="19:34" x14ac:dyDescent="0.35">
      <c r="S58" s="64"/>
      <c r="T58" s="64"/>
      <c r="U58" s="64"/>
      <c r="V58" s="64"/>
      <c r="W58" s="64"/>
      <c r="X58" s="64"/>
      <c r="Y58" s="64"/>
      <c r="Z58" s="64"/>
      <c r="AA58" s="64"/>
      <c r="AB58" s="64"/>
      <c r="AC58" s="64"/>
      <c r="AD58" s="64"/>
      <c r="AE58" s="64"/>
      <c r="AF58" s="64"/>
      <c r="AG58" s="64"/>
      <c r="AH58" s="64"/>
    </row>
    <row r="59" spans="19:34" x14ac:dyDescent="0.35">
      <c r="S59" s="64"/>
      <c r="T59" s="64"/>
      <c r="U59" s="64"/>
      <c r="V59" s="64"/>
      <c r="W59" s="64"/>
      <c r="X59" s="64"/>
      <c r="Y59" s="64"/>
      <c r="Z59" s="64"/>
      <c r="AA59" s="64"/>
      <c r="AB59" s="64"/>
      <c r="AC59" s="64"/>
      <c r="AD59" s="64"/>
      <c r="AE59" s="64"/>
      <c r="AF59" s="64"/>
      <c r="AG59" s="64"/>
      <c r="AH59" s="64"/>
    </row>
    <row r="60" spans="19:34" x14ac:dyDescent="0.35">
      <c r="S60" s="64"/>
      <c r="T60" s="64"/>
      <c r="U60" s="64"/>
      <c r="V60" s="64"/>
      <c r="W60" s="64"/>
      <c r="X60" s="64"/>
      <c r="Y60" s="64"/>
      <c r="Z60" s="64"/>
      <c r="AA60" s="64"/>
      <c r="AB60" s="64"/>
      <c r="AC60" s="64"/>
      <c r="AD60" s="64"/>
      <c r="AE60" s="64"/>
      <c r="AF60" s="64"/>
      <c r="AG60" s="64"/>
      <c r="AH60" s="64"/>
    </row>
    <row r="61" spans="19:34" x14ac:dyDescent="0.35">
      <c r="S61" s="64"/>
      <c r="T61" s="64"/>
      <c r="U61" s="64"/>
      <c r="V61" s="64"/>
      <c r="W61" s="64"/>
      <c r="X61" s="64"/>
      <c r="Y61" s="64"/>
      <c r="Z61" s="64"/>
      <c r="AA61" s="64"/>
      <c r="AB61" s="64"/>
      <c r="AC61" s="64"/>
      <c r="AD61" s="64"/>
      <c r="AE61" s="64"/>
      <c r="AF61" s="64"/>
      <c r="AG61" s="64"/>
      <c r="AH61" s="64"/>
    </row>
    <row r="62" spans="19:34" x14ac:dyDescent="0.35">
      <c r="S62" s="64"/>
      <c r="T62" s="64"/>
      <c r="U62" s="64"/>
      <c r="V62" s="64"/>
      <c r="W62" s="64"/>
      <c r="X62" s="64"/>
      <c r="Y62" s="64"/>
      <c r="Z62" s="64"/>
      <c r="AA62" s="64"/>
      <c r="AB62" s="64"/>
      <c r="AC62" s="64"/>
      <c r="AD62" s="64"/>
      <c r="AE62" s="64"/>
      <c r="AF62" s="64"/>
      <c r="AG62" s="64"/>
      <c r="AH62" s="64"/>
    </row>
    <row r="63" spans="19:34" x14ac:dyDescent="0.35">
      <c r="S63" s="64"/>
      <c r="T63" s="64"/>
      <c r="U63" s="64"/>
      <c r="V63" s="64"/>
      <c r="W63" s="64"/>
      <c r="X63" s="64"/>
      <c r="Y63" s="64"/>
      <c r="Z63" s="64"/>
      <c r="AA63" s="64"/>
      <c r="AB63" s="64"/>
      <c r="AC63" s="64"/>
      <c r="AD63" s="64"/>
      <c r="AE63" s="64"/>
      <c r="AF63" s="64"/>
      <c r="AG63" s="64"/>
      <c r="AH63" s="64"/>
    </row>
    <row r="64" spans="19:34" x14ac:dyDescent="0.35">
      <c r="S64" s="64"/>
      <c r="T64" s="64"/>
      <c r="U64" s="64"/>
      <c r="V64" s="64"/>
      <c r="W64" s="64"/>
      <c r="X64" s="64"/>
      <c r="Y64" s="64"/>
      <c r="Z64" s="64"/>
      <c r="AA64" s="64"/>
      <c r="AB64" s="64"/>
      <c r="AC64" s="64"/>
      <c r="AD64" s="64"/>
      <c r="AE64" s="64"/>
      <c r="AF64" s="64"/>
      <c r="AG64" s="64"/>
      <c r="AH64" s="64"/>
    </row>
    <row r="65" spans="19:34" x14ac:dyDescent="0.35">
      <c r="S65" s="64"/>
      <c r="T65" s="64"/>
      <c r="U65" s="64"/>
      <c r="V65" s="64"/>
      <c r="W65" s="64"/>
      <c r="X65" s="64"/>
      <c r="Y65" s="64"/>
      <c r="Z65" s="64"/>
      <c r="AA65" s="64"/>
      <c r="AB65" s="64"/>
      <c r="AC65" s="64"/>
      <c r="AD65" s="64"/>
      <c r="AE65" s="64"/>
      <c r="AF65" s="64"/>
      <c r="AG65" s="64"/>
      <c r="AH65" s="64"/>
    </row>
    <row r="66" spans="19:34" x14ac:dyDescent="0.35">
      <c r="S66" s="64"/>
      <c r="T66" s="64"/>
      <c r="U66" s="64"/>
      <c r="V66" s="64"/>
      <c r="W66" s="64"/>
      <c r="X66" s="64"/>
      <c r="Y66" s="64"/>
      <c r="Z66" s="64"/>
      <c r="AA66" s="64"/>
      <c r="AB66" s="64"/>
      <c r="AC66" s="64"/>
      <c r="AD66" s="64"/>
      <c r="AE66" s="64"/>
      <c r="AF66" s="64"/>
      <c r="AG66" s="64"/>
      <c r="AH66" s="64"/>
    </row>
  </sheetData>
  <pageMargins left="0.7" right="0.7" top="0.75" bottom="0.75" header="0.3" footer="0.3"/>
  <pageSetup paperSize="9" orientation="portrait" horizontalDpi="4294967293" verticalDpi="1200" r:id="rId1"/>
  <ignoredErrors>
    <ignoredError sqref="D4:J4 T4:AE4"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78C58-95F4-47CF-911B-3AF4B878DBEF}">
  <sheetPr codeName="Sheet10"/>
  <dimension ref="A1:DU66"/>
  <sheetViews>
    <sheetView showGridLines="0" workbookViewId="0">
      <selection activeCell="A35" sqref="A35"/>
    </sheetView>
  </sheetViews>
  <sheetFormatPr defaultColWidth="9.46484375" defaultRowHeight="14.25" x14ac:dyDescent="0.45"/>
  <cols>
    <col min="1" max="1" width="9.46484375" style="15"/>
    <col min="2" max="2" width="38.53125" style="64" bestFit="1" customWidth="1"/>
    <col min="3" max="3" width="27.46484375" style="64" bestFit="1" customWidth="1"/>
    <col min="4" max="9" width="4.46484375" style="64" customWidth="1"/>
    <col min="10" max="10" width="4.46484375" style="64" bestFit="1" customWidth="1"/>
    <col min="11" max="11" width="5" style="64" bestFit="1" customWidth="1"/>
    <col min="12" max="13" width="8.53125" style="64" bestFit="1" customWidth="1"/>
    <col min="14" max="14" width="4.53125" style="64" customWidth="1"/>
    <col min="15" max="15" width="6.53125" style="64" customWidth="1"/>
    <col min="16" max="23" width="6.53125" style="15" customWidth="1"/>
    <col min="24" max="31" width="6.53125" style="104" customWidth="1"/>
    <col min="32" max="32" width="6.53125" style="105" customWidth="1"/>
    <col min="33" max="37" width="6.53125" style="104" bestFit="1" customWidth="1"/>
    <col min="38" max="39" width="9.53125" style="64" bestFit="1" customWidth="1"/>
    <col min="40" max="40" width="4.53125" style="15" customWidth="1"/>
    <col min="41" max="41" width="6.53125" style="15" customWidth="1"/>
    <col min="42" max="49" width="6.53125" style="40" customWidth="1"/>
    <col min="50" max="50" width="6.53125" style="77" customWidth="1"/>
    <col min="51" max="52" width="6.53125" style="40" bestFit="1" customWidth="1"/>
    <col min="53" max="54" width="9.46484375" style="15" bestFit="1" customWidth="1"/>
    <col min="55" max="55" width="9.46484375" style="64"/>
    <col min="56" max="56" width="10" style="40" bestFit="1" customWidth="1"/>
    <col min="126" max="16384" width="9.46484375" style="64"/>
  </cols>
  <sheetData>
    <row r="1" spans="1:56" x14ac:dyDescent="0.45">
      <c r="B1" s="16" t="s">
        <v>97</v>
      </c>
      <c r="C1" s="15"/>
      <c r="D1" s="15"/>
      <c r="E1" s="17"/>
      <c r="F1" s="15"/>
      <c r="G1" s="15"/>
      <c r="H1" s="15"/>
      <c r="I1" s="15"/>
      <c r="J1" s="15"/>
      <c r="K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K1" s="64"/>
      <c r="AM1" s="15"/>
      <c r="AP1" s="63"/>
      <c r="AQ1" s="63"/>
      <c r="AR1" s="63"/>
      <c r="AS1" s="63"/>
      <c r="AT1" s="63"/>
      <c r="AU1" s="63"/>
      <c r="AV1" s="63"/>
      <c r="AW1" s="63"/>
      <c r="AX1" s="182"/>
      <c r="AY1" s="182"/>
      <c r="AZ1" s="182"/>
      <c r="BA1" s="178"/>
      <c r="BB1" s="178"/>
      <c r="BD1" s="63"/>
    </row>
    <row r="2" spans="1:56" ht="20.25" x14ac:dyDescent="0.45">
      <c r="B2" s="116" t="s">
        <v>35</v>
      </c>
      <c r="C2" s="117"/>
      <c r="D2" s="171">
        <v>2013</v>
      </c>
      <c r="E2" s="171">
        <v>2014</v>
      </c>
      <c r="F2" s="171">
        <v>2015</v>
      </c>
      <c r="G2" s="171">
        <v>2016</v>
      </c>
      <c r="H2" s="171">
        <v>2017</v>
      </c>
      <c r="I2" s="171">
        <v>2018</v>
      </c>
      <c r="J2" s="171">
        <v>2019</v>
      </c>
      <c r="K2" s="171" t="s">
        <v>84</v>
      </c>
      <c r="L2" s="159" t="s">
        <v>85</v>
      </c>
      <c r="M2" s="159" t="s">
        <v>86</v>
      </c>
      <c r="N2" s="15"/>
      <c r="O2" s="169" t="s">
        <v>20</v>
      </c>
      <c r="P2" s="169" t="s">
        <v>34</v>
      </c>
      <c r="Q2" s="169" t="s">
        <v>45</v>
      </c>
      <c r="R2" s="169" t="s">
        <v>46</v>
      </c>
      <c r="S2" s="169" t="s">
        <v>48</v>
      </c>
      <c r="T2" s="169" t="s">
        <v>49</v>
      </c>
      <c r="U2" s="169" t="s">
        <v>53</v>
      </c>
      <c r="V2" s="169" t="s">
        <v>54</v>
      </c>
      <c r="W2" s="169" t="s">
        <v>55</v>
      </c>
      <c r="X2" s="169" t="s">
        <v>56</v>
      </c>
      <c r="Y2" s="169" t="s">
        <v>60</v>
      </c>
      <c r="Z2" s="169" t="s">
        <v>61</v>
      </c>
      <c r="AA2" s="169" t="s">
        <v>62</v>
      </c>
      <c r="AB2" s="169" t="s">
        <v>63</v>
      </c>
      <c r="AC2" s="169" t="s">
        <v>67</v>
      </c>
      <c r="AD2" s="169" t="s">
        <v>70</v>
      </c>
      <c r="AE2" s="169" t="s">
        <v>74</v>
      </c>
      <c r="AF2" s="169" t="s">
        <v>80</v>
      </c>
      <c r="AG2" s="169" t="s">
        <v>82</v>
      </c>
      <c r="AH2" s="169" t="s">
        <v>88</v>
      </c>
      <c r="AI2" s="169" t="s">
        <v>89</v>
      </c>
      <c r="AJ2" s="169" t="s">
        <v>87</v>
      </c>
      <c r="AK2" s="169" t="s">
        <v>90</v>
      </c>
      <c r="AL2" s="173" t="s">
        <v>91</v>
      </c>
      <c r="AM2" s="159" t="s">
        <v>92</v>
      </c>
      <c r="AO2" s="170" t="s">
        <v>39</v>
      </c>
      <c r="AP2" s="170" t="s">
        <v>40</v>
      </c>
      <c r="AQ2" s="170" t="s">
        <v>47</v>
      </c>
      <c r="AR2" s="170" t="s">
        <v>50</v>
      </c>
      <c r="AS2" s="170" t="s">
        <v>57</v>
      </c>
      <c r="AT2" s="170" t="s">
        <v>59</v>
      </c>
      <c r="AU2" s="170" t="s">
        <v>64</v>
      </c>
      <c r="AV2" s="170" t="s">
        <v>66</v>
      </c>
      <c r="AW2" s="170" t="s">
        <v>71</v>
      </c>
      <c r="AX2" s="170" t="s">
        <v>81</v>
      </c>
      <c r="AY2" s="183" t="s">
        <v>93</v>
      </c>
      <c r="AZ2" s="183" t="s">
        <v>94</v>
      </c>
      <c r="BA2" s="173" t="s">
        <v>95</v>
      </c>
      <c r="BB2" s="173" t="s">
        <v>96</v>
      </c>
      <c r="BC2" s="175"/>
      <c r="BD2" s="176" t="s">
        <v>69</v>
      </c>
    </row>
    <row r="3" spans="1:56" x14ac:dyDescent="0.45">
      <c r="B3" s="118" t="s">
        <v>33</v>
      </c>
      <c r="C3" s="119"/>
      <c r="D3" s="119"/>
      <c r="E3" s="119"/>
      <c r="F3" s="119"/>
      <c r="G3" s="119"/>
      <c r="H3" s="119"/>
      <c r="I3" s="119"/>
      <c r="J3" s="119"/>
      <c r="K3" s="165"/>
      <c r="N3" s="160"/>
      <c r="P3" s="120"/>
      <c r="Q3" s="120"/>
      <c r="R3" s="120"/>
      <c r="S3" s="120"/>
      <c r="T3" s="120"/>
      <c r="U3" s="120"/>
      <c r="V3" s="120"/>
      <c r="W3" s="120"/>
      <c r="X3" s="121"/>
      <c r="Y3" s="121"/>
      <c r="Z3" s="121"/>
      <c r="AA3" s="121"/>
      <c r="AB3" s="121"/>
      <c r="AC3" s="121"/>
      <c r="AD3" s="121"/>
      <c r="AE3" s="121"/>
      <c r="AF3" s="121"/>
      <c r="AG3" s="121"/>
      <c r="AH3" s="121"/>
      <c r="AI3" s="121"/>
      <c r="AJ3" s="121"/>
      <c r="AK3" s="64"/>
      <c r="AL3" s="78"/>
      <c r="AN3" s="161"/>
      <c r="AO3" s="120"/>
      <c r="AP3" s="117"/>
      <c r="AQ3" s="117"/>
      <c r="AR3" s="117"/>
      <c r="AS3" s="117"/>
      <c r="AT3" s="117"/>
      <c r="AU3" s="117"/>
      <c r="AV3" s="117"/>
      <c r="AW3" s="117"/>
      <c r="AX3" s="117"/>
      <c r="AY3" s="117"/>
      <c r="AZ3" s="117"/>
      <c r="BA3" s="179"/>
      <c r="BB3" s="179"/>
      <c r="BD3" s="12"/>
    </row>
    <row r="4" spans="1:56" x14ac:dyDescent="0.45">
      <c r="A4" s="23"/>
      <c r="B4" s="122" t="s">
        <v>24</v>
      </c>
      <c r="C4" s="65"/>
      <c r="D4" s="65">
        <f>'Table 1(Q1''20)'!D4/32.15075</f>
        <v>188.79808402603359</v>
      </c>
      <c r="E4" s="65">
        <f>'Table 1(Q1''20)'!E4/32.15075</f>
        <v>151.00736374734649</v>
      </c>
      <c r="F4" s="65">
        <f>'Table 1(Q1''20)'!F4/32.15075</f>
        <v>191.59739663926968</v>
      </c>
      <c r="G4" s="65">
        <f>'Table 1(Q1''20)'!G4/32.15075</f>
        <v>187.70946245421956</v>
      </c>
      <c r="H4" s="65">
        <f>'Table 1(Q1''20)'!H4/32.15075</f>
        <v>190.50877506745564</v>
      </c>
      <c r="I4" s="65">
        <f>'Table 1(Q1''20)'!I4/32.15075</f>
        <v>190.35325770005363</v>
      </c>
      <c r="J4" s="65">
        <f>'Table 1(Q1''20)'!J4/32.15075</f>
        <v>189.555731061681</v>
      </c>
      <c r="K4" s="65">
        <f>'Table 1(Q1''20)'!K4/32.15075</f>
        <v>164.44963574328975</v>
      </c>
      <c r="L4" s="166">
        <f t="shared" ref="L4:M11" si="0">IF(ISERROR(J4/I4),"N/A",IF(I4&lt;0,"N/A",IF(J4&lt;0,"N/A",IF(J4/I4-1&gt;300%,"&gt;±300%",IF(J4/I4-1&lt;-300%,"&gt;±300%",J4/I4-1)))))</f>
        <v>-4.1897188837677346E-3</v>
      </c>
      <c r="M4" s="66">
        <f t="shared" si="0"/>
        <v>-0.13244703907275579</v>
      </c>
      <c r="N4" s="92"/>
      <c r="O4" s="65">
        <f>'Table 1(Q1''20)'!O4/32.15075</f>
        <v>40.901067626727212</v>
      </c>
      <c r="P4" s="65">
        <f>'Table 1(Q1''20)'!P4/32.15075</f>
        <v>44.011414974767305</v>
      </c>
      <c r="Q4" s="65">
        <f>'Table 1(Q1''20)'!Q4/32.15075</f>
        <v>42.300723933345253</v>
      </c>
      <c r="R4" s="65">
        <f>'Table 1(Q1''20)'!R4/32.15075</f>
        <v>48.054866527219424</v>
      </c>
      <c r="S4" s="65">
        <f>'Table 1(Q1''20)'!S4/32.15075</f>
        <v>51.476248610063529</v>
      </c>
      <c r="T4" s="65">
        <f>'Table 1(Q1''20)'!T4/32.15075</f>
        <v>50.232109670847485</v>
      </c>
      <c r="U4" s="65">
        <f>'Table 1(Q1''20)'!U4/32.15075</f>
        <v>39.50141132010917</v>
      </c>
      <c r="V4" s="65">
        <f>'Table 1(Q1''20)'!V4/32.15075</f>
        <v>51.320731242661523</v>
      </c>
      <c r="W4" s="65">
        <f>'Table 1(Q1''20)'!W4/32.15075</f>
        <v>50.387627038249491</v>
      </c>
      <c r="X4" s="65">
        <f>'Table 1(Q1''20)'!X4/32.15075</f>
        <v>46.344175485797372</v>
      </c>
      <c r="Y4" s="65">
        <f>'Table 1(Q1''20)'!Y4/32.15075</f>
        <v>44.322449709571316</v>
      </c>
      <c r="Z4" s="65">
        <f>'Table 1(Q1''20)'!Z4/32.15075</f>
        <v>48.365901262023435</v>
      </c>
      <c r="AA4" s="65">
        <f>'Table 1(Q1''20)'!AA4/32.15075</f>
        <v>48.676935996827446</v>
      </c>
      <c r="AB4" s="65">
        <f>'Table 1(Q1''20)'!AB4/32.15075</f>
        <v>49.143488099033455</v>
      </c>
      <c r="AC4" s="65">
        <f>'Table 1(Q1''20)'!AC4/32.15075</f>
        <v>40.434515524521196</v>
      </c>
      <c r="AD4" s="65">
        <f>'Table 1(Q1''20)'!AD4/32.15075</f>
        <v>49.921074936043482</v>
      </c>
      <c r="AE4" s="65">
        <f>'Table 1(Q1''20)'!AE4/32.15075</f>
        <v>51.787283344867532</v>
      </c>
      <c r="AF4" s="65">
        <f>'Table 1(Q1''20)'!AF4/32.15075</f>
        <v>48.676935996827446</v>
      </c>
      <c r="AG4" s="65">
        <f>'Table 1(Q1''20)'!AG4/32.15075</f>
        <v>41.044782361706581</v>
      </c>
      <c r="AH4" s="65">
        <f>'Table 1(Q1''20)'!AH4/32.15075</f>
        <v>51.788156425007621</v>
      </c>
      <c r="AI4" s="65">
        <f>'Table 1(Q1''20)'!AI4/32.15075</f>
        <v>47.600327023599057</v>
      </c>
      <c r="AJ4" s="65">
        <f>'Table 1(Q1''20)'!AJ4/32.15075</f>
        <v>49.122465251367707</v>
      </c>
      <c r="AK4" s="65">
        <f>'Table 1(Q1''20)'!AK4/32.15075</f>
        <v>39.907441061865001</v>
      </c>
      <c r="AL4" s="166">
        <f t="shared" ref="AL4:AL11" si="1">IF(ISERROR(AK4/AG4),"N/A",IF(AG4&lt;0,"N/A",IF(AK4&lt;0,"N/A",IF(AK4/AG4-1&gt;300%,"&gt;±300%",IF(AK4/AG4-1&lt;-300%,"&gt;±300%",AK4/AG4-1)))))</f>
        <v>-2.770976563644012E-2</v>
      </c>
      <c r="AM4" s="166">
        <f t="shared" ref="AM4:AM11" si="2">IF(ISERROR(AK4/AJ4),"N/A",IF(AJ4&lt;0,"N/A",IF(AK4&lt;0,"N/A",IF(AK4/AJ4-1&gt;300%,"&gt;±300%",IF(AK4/AJ4-1&lt;-300%,"&gt;±300%",AK4/AJ4-1)))))</f>
        <v>-0.18759286901314742</v>
      </c>
      <c r="AN4" s="92"/>
      <c r="AO4" s="65">
        <f>'Table 1(Q1''20)'!AO4/32.15075</f>
        <v>66.094881145851957</v>
      </c>
      <c r="AP4" s="65">
        <f>'Table 1(Q1''20)'!AP4/32.15075</f>
        <v>84.912482601494517</v>
      </c>
      <c r="AQ4" s="65">
        <f>'Table 1(Q1''20)'!AQ4/32.15075</f>
        <v>90.355590460564684</v>
      </c>
      <c r="AR4" s="65">
        <f>'Table 1(Q1''20)'!AR4/32.15075</f>
        <v>101.70835828091101</v>
      </c>
      <c r="AS4" s="65">
        <f>'Table 1(Q1''20)'!AS4/32.15075</f>
        <v>90.822142562770694</v>
      </c>
      <c r="AT4" s="65">
        <f>'Table 1(Q1''20)'!AT4/32.15075</f>
        <v>96.73180252404687</v>
      </c>
      <c r="AU4" s="65">
        <f>'Table 1(Q1''20)'!AU4/32.15075</f>
        <v>92.688350971594744</v>
      </c>
      <c r="AV4" s="65">
        <f>'Table 1(Q1''20)'!AV4/32.15075</f>
        <v>97.820424095860901</v>
      </c>
      <c r="AW4" s="65">
        <f>'Table 1(Q1''20)'!AW4/32.15075</f>
        <v>90.355590460564684</v>
      </c>
      <c r="AX4" s="65">
        <f>'Table 1(Q1''20)'!AX4/32.15075</f>
        <v>100.46421934169497</v>
      </c>
      <c r="AY4" s="65">
        <f>'Table 1(Q1''20)'!AY4/32.15075</f>
        <v>92.832938786714209</v>
      </c>
      <c r="AZ4" s="65">
        <f>'Table 1(Q1''20)'!AZ4/32.15075</f>
        <v>96.722792274966764</v>
      </c>
      <c r="BA4" s="66">
        <f t="shared" ref="BA4:BA11" si="3">IF(ISERROR(AZ4/AX4),"N/A",IF(AX4&lt;0,"N/A",IF(AZ4&lt;0,"N/A",IF(AZ4/AX4-1&gt;300%,"&gt;±300%",IF(AZ4/AX4-1&lt;-300%,"&gt;±300%",AZ4/AX4-1)))))</f>
        <v>-3.7241388936721909E-2</v>
      </c>
      <c r="BB4" s="66">
        <f t="shared" ref="BB4:BB11" si="4">IF(ISERROR(AZ4/AY4),"N/A",IF(AY4&lt;0,"N/A",IF(AZ4&lt;0,"N/A",IF(AZ4/AY4-1&gt;300%,"&gt;±300%",IF(AZ4/AY4-1&lt;-300%,"&gt;±300%",AZ4/AY4-1)))))</f>
        <v>4.1901651925396743E-2</v>
      </c>
      <c r="BC4" s="78"/>
      <c r="BD4" s="9">
        <f>SUM(AH4:AK4)</f>
        <v>188.41838976183939</v>
      </c>
    </row>
    <row r="5" spans="1:56" x14ac:dyDescent="0.45">
      <c r="B5" s="108"/>
      <c r="C5" s="108" t="s">
        <v>0</v>
      </c>
      <c r="D5" s="67">
        <f>'Table 1(Q1''20)'!D5/32.15075</f>
        <v>135.45562700714601</v>
      </c>
      <c r="E5" s="67">
        <f>'Table 1(Q1''20)'!E5/32.15075</f>
        <v>96.887319891448868</v>
      </c>
      <c r="F5" s="67">
        <f>'Table 1(Q1''20)'!F5/32.15075</f>
        <v>139.34356119219612</v>
      </c>
      <c r="G5" s="67">
        <f>'Table 1(Q1''20)'!G5/32.15075</f>
        <v>132.34527965910593</v>
      </c>
      <c r="H5" s="67">
        <f>'Table 1(Q1''20)'!H5/32.15075</f>
        <v>136.23321384415604</v>
      </c>
      <c r="I5" s="67">
        <f>'Table 1(Q1''20)'!I5/32.15075</f>
        <v>139.03252645739212</v>
      </c>
      <c r="J5" s="67">
        <f>'Table 1(Q1''20)'!J5/32.15075</f>
        <v>136.92091197040691</v>
      </c>
      <c r="K5" s="67">
        <f>'Table 1(Q1''20)'!K5/32.15075</f>
        <v>113.50277357049448</v>
      </c>
      <c r="L5" s="167">
        <f t="shared" si="0"/>
        <v>-1.5187917106809889E-2</v>
      </c>
      <c r="M5" s="68">
        <f t="shared" si="0"/>
        <v>-0.17103405216124945</v>
      </c>
      <c r="N5" s="81"/>
      <c r="O5" s="69">
        <f>'Table 1(Q1''20)'!O5/32.15075</f>
        <v>27.060021927948803</v>
      </c>
      <c r="P5" s="69">
        <f>'Table 1(Q1''20)'!P5/32.15075</f>
        <v>30.481404010792904</v>
      </c>
      <c r="Q5" s="69">
        <f>'Table 1(Q1''20)'!Q5/32.15075</f>
        <v>29.237265071576868</v>
      </c>
      <c r="R5" s="69">
        <f>'Table 1(Q1''20)'!R5/32.15075</f>
        <v>35.146925032853041</v>
      </c>
      <c r="S5" s="69">
        <f>'Table 1(Q1''20)'!S5/32.15075</f>
        <v>37.790720278687118</v>
      </c>
      <c r="T5" s="69">
        <f>'Table 1(Q1''20)'!T5/32.15075</f>
        <v>37.168650809079104</v>
      </c>
      <c r="U5" s="69">
        <f>'Table 1(Q1''20)'!U5/32.15075</f>
        <v>25.193813519124745</v>
      </c>
      <c r="V5" s="69">
        <f>'Table 1(Q1''20)'!V5/32.15075</f>
        <v>37.324168176481109</v>
      </c>
      <c r="W5" s="69">
        <f>'Table 1(Q1''20)'!W5/32.15075</f>
        <v>36.702098706873088</v>
      </c>
      <c r="X5" s="69">
        <f>'Table 1(Q1''20)'!X5/32.15075</f>
        <v>33.125199256626985</v>
      </c>
      <c r="Y5" s="69">
        <f>'Table 1(Q1''20)'!Y5/32.15075</f>
        <v>32.036577684812947</v>
      </c>
      <c r="Z5" s="69">
        <f>'Table 1(Q1''20)'!Z5/32.15075</f>
        <v>34.05830346103901</v>
      </c>
      <c r="AA5" s="69">
        <f>'Table 1(Q1''20)'!AA5/32.15075</f>
        <v>35.457959767657051</v>
      </c>
      <c r="AB5" s="69">
        <f>'Table 1(Q1''20)'!AB5/32.15075</f>
        <v>34.524855563245026</v>
      </c>
      <c r="AC5" s="69">
        <f>'Table 1(Q1''20)'!AC5/32.15075</f>
        <v>28.459678234566844</v>
      </c>
      <c r="AD5" s="69">
        <f>'Table 1(Q1''20)'!AD5/32.15075</f>
        <v>36.080029237265066</v>
      </c>
      <c r="AE5" s="69">
        <f>'Table 1(Q1''20)'!AE5/32.15075</f>
        <v>38.257272380893134</v>
      </c>
      <c r="AF5" s="69">
        <f>'Table 1(Q1''20)'!AF5/32.15075</f>
        <v>36.391063972069077</v>
      </c>
      <c r="AG5" s="69">
        <f>'Table 1(Q1''20)'!AG5/32.15075</f>
        <v>27.171400356134772</v>
      </c>
      <c r="AH5" s="69">
        <f>'Table 1(Q1''20)'!AH5/32.15075</f>
        <v>37.880699284381322</v>
      </c>
      <c r="AI5" s="69">
        <f>'Table 1(Q1''20)'!AI5/32.15075</f>
        <v>34.884665677617029</v>
      </c>
      <c r="AJ5" s="69">
        <f>'Table 1(Q1''20)'!AJ5/32.15075</f>
        <v>36.984146652273765</v>
      </c>
      <c r="AK5" s="69">
        <f>'Table 1(Q1''20)'!AK5/32.15075</f>
        <v>27.330088411623365</v>
      </c>
      <c r="AL5" s="68">
        <f t="shared" si="1"/>
        <v>5.8402604727276763E-3</v>
      </c>
      <c r="AM5" s="68">
        <f t="shared" si="2"/>
        <v>-0.26103233721784069</v>
      </c>
      <c r="AN5" s="124"/>
      <c r="AO5" s="69">
        <f>'Table 1(Q1''20)'!AO5/32.15075</f>
        <v>39.345893952707165</v>
      </c>
      <c r="AP5" s="69">
        <f>'Table 1(Q1''20)'!AP5/32.15075</f>
        <v>57.541425938741703</v>
      </c>
      <c r="AQ5" s="69">
        <f>'Table 1(Q1''20)'!AQ5/32.15075</f>
        <v>64.384190104429905</v>
      </c>
      <c r="AR5" s="69">
        <f>'Table 1(Q1''20)'!AR5/32.15075</f>
        <v>74.959371087766215</v>
      </c>
      <c r="AS5" s="69">
        <f>'Table 1(Q1''20)'!AS5/32.15075</f>
        <v>62.517981695605854</v>
      </c>
      <c r="AT5" s="69">
        <f>'Table 1(Q1''20)'!AT5/32.15075</f>
        <v>69.827297963500072</v>
      </c>
      <c r="AU5" s="69">
        <f>'Table 1(Q1''20)'!AU5/32.15075</f>
        <v>66.094881145851957</v>
      </c>
      <c r="AV5" s="69">
        <f>'Table 1(Q1''20)'!AV5/32.15075</f>
        <v>69.982815330902071</v>
      </c>
      <c r="AW5" s="69">
        <f>'Table 1(Q1''20)'!AW5/32.15075</f>
        <v>64.539707471831917</v>
      </c>
      <c r="AX5" s="69">
        <f>'Table 1(Q1''20)'!AX5/32.15075</f>
        <v>74.648336352962218</v>
      </c>
      <c r="AY5" s="69">
        <f>'Table 1(Q1''20)'!AY5/32.15075</f>
        <v>65.052099640516104</v>
      </c>
      <c r="AZ5" s="69">
        <f>'Table 1(Q1''20)'!AZ5/32.15075</f>
        <v>71.868812329890787</v>
      </c>
      <c r="BA5" s="68">
        <f t="shared" si="3"/>
        <v>-3.7234909160318241E-2</v>
      </c>
      <c r="BB5" s="68">
        <f t="shared" si="4"/>
        <v>0.10478851147072055</v>
      </c>
      <c r="BC5" s="78"/>
      <c r="BD5" s="13">
        <f t="shared" ref="BD5:BD9" si="5">SUM(AH5:AK5)</f>
        <v>137.0796000258955</v>
      </c>
    </row>
    <row r="6" spans="1:56" x14ac:dyDescent="0.45">
      <c r="B6" s="108"/>
      <c r="C6" s="108" t="s">
        <v>8</v>
      </c>
      <c r="D6" s="67">
        <f>'Table 1(Q1''20)'!D6/32.15075</f>
        <v>12.596906759562373</v>
      </c>
      <c r="E6" s="67">
        <f>'Table 1(Q1''20)'!E6/32.15075</f>
        <v>12.596906759562373</v>
      </c>
      <c r="F6" s="67">
        <f>'Table 1(Q1''20)'!F6/32.15075</f>
        <v>12.596906759562373</v>
      </c>
      <c r="G6" s="67">
        <f>'Table 1(Q1''20)'!G6/32.15075</f>
        <v>15.240702005396452</v>
      </c>
      <c r="H6" s="67">
        <f>'Table 1(Q1''20)'!H6/32.15075</f>
        <v>14.929667270592443</v>
      </c>
      <c r="I6" s="67">
        <f>'Table 1(Q1''20)'!I6/32.15075</f>
        <v>14.463115168386429</v>
      </c>
      <c r="J6" s="67">
        <f>'Table 1(Q1''20)'!J6/32.15075</f>
        <v>14.155856395262941</v>
      </c>
      <c r="K6" s="67">
        <f>'Table 1(Q1''20)'!K6/32.15075</f>
        <v>13.609317093821176</v>
      </c>
      <c r="L6" s="68">
        <f t="shared" si="0"/>
        <v>-2.1244301075268757E-2</v>
      </c>
      <c r="M6" s="68">
        <f t="shared" si="0"/>
        <v>-3.8608706261293868E-2</v>
      </c>
      <c r="N6" s="79"/>
      <c r="O6" s="69">
        <f>'Table 1(Q1''20)'!O6/32.15075</f>
        <v>2.9548299806380878</v>
      </c>
      <c r="P6" s="69">
        <f>'Table 1(Q1''20)'!P6/32.15075</f>
        <v>2.9548299806380878</v>
      </c>
      <c r="Q6" s="69">
        <f>'Table 1(Q1''20)'!Q6/32.15075</f>
        <v>2.9548299806380878</v>
      </c>
      <c r="R6" s="69">
        <f>'Table 1(Q1''20)'!R6/32.15075</f>
        <v>2.4882778784320738</v>
      </c>
      <c r="S6" s="69">
        <f>'Table 1(Q1''20)'!S6/32.15075</f>
        <v>3.5768994502461058</v>
      </c>
      <c r="T6" s="69">
        <f>'Table 1(Q1''20)'!T6/32.15075</f>
        <v>3.4213820828441013</v>
      </c>
      <c r="U6" s="69">
        <f>'Table 1(Q1''20)'!U6/32.15075</f>
        <v>4.0434515524521197</v>
      </c>
      <c r="V6" s="69">
        <f>'Table 1(Q1''20)'!V6/32.15075</f>
        <v>3.7324168176481107</v>
      </c>
      <c r="W6" s="69">
        <f>'Table 1(Q1''20)'!W6/32.15075</f>
        <v>3.7324168176481107</v>
      </c>
      <c r="X6" s="69">
        <f>'Table 1(Q1''20)'!X6/32.15075</f>
        <v>3.7324168176481107</v>
      </c>
      <c r="Y6" s="69">
        <f>'Table 1(Q1''20)'!Y6/32.15075</f>
        <v>3.5768994502461058</v>
      </c>
      <c r="Z6" s="69">
        <f>'Table 1(Q1''20)'!Z6/32.15075</f>
        <v>3.8879341850501152</v>
      </c>
      <c r="AA6" s="69">
        <f>'Table 1(Q1''20)'!AA6/32.15075</f>
        <v>3.1103473480400923</v>
      </c>
      <c r="AB6" s="69">
        <f>'Table 1(Q1''20)'!AB6/32.15075</f>
        <v>4.3544862872561287</v>
      </c>
      <c r="AC6" s="69">
        <f>'Table 1(Q1''20)'!AC6/32.15075</f>
        <v>3.5768994502461058</v>
      </c>
      <c r="AD6" s="69">
        <f>'Table 1(Q1''20)'!AD6/32.15075</f>
        <v>3.5768994502461058</v>
      </c>
      <c r="AE6" s="69">
        <f>'Table 1(Q1''20)'!AE6/32.15075</f>
        <v>3.7324168176481107</v>
      </c>
      <c r="AF6" s="69">
        <f>'Table 1(Q1''20)'!AF6/32.15075</f>
        <v>3.7324168176481107</v>
      </c>
      <c r="AG6" s="69">
        <f>'Table 1(Q1''20)'!AG6/32.15075</f>
        <v>3.50209870687309</v>
      </c>
      <c r="AH6" s="69">
        <f>'Table 1(Q1''20)'!AH6/32.15075</f>
        <v>3.7379047145089919</v>
      </c>
      <c r="AI6" s="69">
        <f>'Table 1(Q1''20)'!AI6/32.15075</f>
        <v>3.6219994867926868</v>
      </c>
      <c r="AJ6" s="69">
        <f>'Table 1(Q1''20)'!AJ6/32.15075</f>
        <v>3.2938534870881706</v>
      </c>
      <c r="AK6" s="69">
        <f>'Table 1(Q1''20)'!AK6/32.15075</f>
        <v>3.6763422315187047</v>
      </c>
      <c r="AL6" s="68">
        <f t="shared" si="1"/>
        <v>4.9754030148736472E-2</v>
      </c>
      <c r="AM6" s="68">
        <f t="shared" si="2"/>
        <v>0.11612196654462048</v>
      </c>
      <c r="AN6" s="92"/>
      <c r="AO6" s="69">
        <f>'Table 1(Q1''20)'!AO6/32.15075</f>
        <v>6.6872467982861981</v>
      </c>
      <c r="AP6" s="69">
        <f>'Table 1(Q1''20)'!AP6/32.15075</f>
        <v>5.9096599612761755</v>
      </c>
      <c r="AQ6" s="69">
        <f>'Table 1(Q1''20)'!AQ6/32.15075</f>
        <v>5.4431078590701611</v>
      </c>
      <c r="AR6" s="69">
        <f>'Table 1(Q1''20)'!AR6/32.15075</f>
        <v>6.9982815330902071</v>
      </c>
      <c r="AS6" s="69">
        <f>'Table 1(Q1''20)'!AS6/32.15075</f>
        <v>7.7758683701002305</v>
      </c>
      <c r="AT6" s="69">
        <f>'Table 1(Q1''20)'!AT6/32.15075</f>
        <v>7.4648336352962215</v>
      </c>
      <c r="AU6" s="69">
        <f>'Table 1(Q1''20)'!AU6/32.15075</f>
        <v>7.4648336352962215</v>
      </c>
      <c r="AV6" s="69">
        <f>'Table 1(Q1''20)'!AV6/32.15075</f>
        <v>7.4648336352962215</v>
      </c>
      <c r="AW6" s="69">
        <f>'Table 1(Q1''20)'!AW6/32.15075</f>
        <v>7.1537989004922116</v>
      </c>
      <c r="AX6" s="69">
        <f>'Table 1(Q1''20)'!AX6/32.15075</f>
        <v>7.4648336352962215</v>
      </c>
      <c r="AY6" s="69">
        <f>'Table 1(Q1''20)'!AY6/32.15075</f>
        <v>7.2400034213820819</v>
      </c>
      <c r="AZ6" s="69">
        <f>'Table 1(Q1''20)'!AZ6/32.15075</f>
        <v>6.915852973880857</v>
      </c>
      <c r="BA6" s="68">
        <f t="shared" si="3"/>
        <v>-7.3542250000000142E-2</v>
      </c>
      <c r="BB6" s="68">
        <f t="shared" si="4"/>
        <v>-4.4772140099257896E-2</v>
      </c>
      <c r="BC6" s="78"/>
      <c r="BD6" s="13">
        <f t="shared" si="5"/>
        <v>14.330099919908553</v>
      </c>
    </row>
    <row r="7" spans="1:56" x14ac:dyDescent="0.45">
      <c r="B7" s="108"/>
      <c r="C7" s="108" t="s">
        <v>15</v>
      </c>
      <c r="D7" s="67">
        <f>'Table 1(Q1''20)'!D7/32.15075</f>
        <v>11.041733085542328</v>
      </c>
      <c r="E7" s="67">
        <f>'Table 1(Q1''20)'!E7/32.15075</f>
        <v>12.441389392160369</v>
      </c>
      <c r="F7" s="67">
        <f>'Table 1(Q1''20)'!F7/32.15075</f>
        <v>11.974837289954355</v>
      </c>
      <c r="G7" s="67">
        <f>'Table 1(Q1''20)'!G7/32.15075</f>
        <v>12.285872024758364</v>
      </c>
      <c r="H7" s="67">
        <f>'Table 1(Q1''20)'!H7/32.15075</f>
        <v>11.352767820346337</v>
      </c>
      <c r="I7" s="67">
        <f>'Table 1(Q1''20)'!I7/32.15075</f>
        <v>10.886215718140322</v>
      </c>
      <c r="J7" s="67">
        <f>'Table 1(Q1''20)'!J7/32.15075</f>
        <v>11.083385034955059</v>
      </c>
      <c r="K7" s="67">
        <f>'Table 1(Q1''20)'!K7/32.15075</f>
        <v>10.934953567932592</v>
      </c>
      <c r="L7" s="68">
        <f t="shared" si="0"/>
        <v>1.8111832607375478E-2</v>
      </c>
      <c r="M7" s="68">
        <f t="shared" si="0"/>
        <v>-1.3392250341781042E-2</v>
      </c>
      <c r="N7" s="81"/>
      <c r="O7" s="69">
        <f>'Table 1(Q1''20)'!O7/32.15075</f>
        <v>3.2658647154420968</v>
      </c>
      <c r="P7" s="69">
        <f>'Table 1(Q1''20)'!P7/32.15075</f>
        <v>3.5768994502461058</v>
      </c>
      <c r="Q7" s="69">
        <f>'Table 1(Q1''20)'!Q7/32.15075</f>
        <v>3.1103473480400923</v>
      </c>
      <c r="R7" s="69">
        <f>'Table 1(Q1''20)'!R7/32.15075</f>
        <v>3.1103473480400923</v>
      </c>
      <c r="S7" s="69">
        <f>'Table 1(Q1''20)'!S7/32.15075</f>
        <v>2.7993126132360828</v>
      </c>
      <c r="T7" s="69">
        <f>'Table 1(Q1''20)'!T7/32.15075</f>
        <v>3.1103473480400923</v>
      </c>
      <c r="U7" s="69">
        <f>'Table 1(Q1''20)'!U7/32.15075</f>
        <v>3.1103473480400923</v>
      </c>
      <c r="V7" s="69">
        <f>'Table 1(Q1''20)'!V7/32.15075</f>
        <v>3.2658647154420968</v>
      </c>
      <c r="W7" s="69">
        <f>'Table 1(Q1''20)'!W7/32.15075</f>
        <v>3.1103473480400923</v>
      </c>
      <c r="X7" s="69">
        <f>'Table 1(Q1''20)'!X7/32.15075</f>
        <v>2.6437952458340783</v>
      </c>
      <c r="Y7" s="69">
        <f>'Table 1(Q1''20)'!Y7/32.15075</f>
        <v>2.9548299806380878</v>
      </c>
      <c r="Z7" s="69">
        <f>'Table 1(Q1''20)'!Z7/32.15075</f>
        <v>2.6437952458340783</v>
      </c>
      <c r="AA7" s="69">
        <f>'Table 1(Q1''20)'!AA7/32.15075</f>
        <v>2.9548299806380878</v>
      </c>
      <c r="AB7" s="69">
        <f>'Table 1(Q1''20)'!AB7/32.15075</f>
        <v>2.9548299806380878</v>
      </c>
      <c r="AC7" s="69">
        <f>'Table 1(Q1''20)'!AC7/32.15075</f>
        <v>2.7993126132360828</v>
      </c>
      <c r="AD7" s="69">
        <f>'Table 1(Q1''20)'!AD7/32.15075</f>
        <v>2.6437952458340783</v>
      </c>
      <c r="AE7" s="69">
        <f>'Table 1(Q1''20)'!AE7/32.15075</f>
        <v>2.7993126132360828</v>
      </c>
      <c r="AF7" s="69">
        <f>'Table 1(Q1''20)'!AF7/32.15075</f>
        <v>2.7993126132360828</v>
      </c>
      <c r="AG7" s="69">
        <f>'Table 1(Q1''20)'!AG7/32.15075</f>
        <v>2.648445259055586</v>
      </c>
      <c r="AH7" s="69">
        <f>'Table 1(Q1''20)'!AH7/32.15075</f>
        <v>3.0666180415697917</v>
      </c>
      <c r="AI7" s="69">
        <f>'Table 1(Q1''20)'!AI7/32.15075</f>
        <v>2.4422142562770697</v>
      </c>
      <c r="AJ7" s="69">
        <f>'Table 1(Q1''20)'!AJ7/32.15075</f>
        <v>2.9261074780526113</v>
      </c>
      <c r="AK7" s="69">
        <f>'Table 1(Q1''20)'!AK7/32.15075</f>
        <v>2.8913788947380694</v>
      </c>
      <c r="AL7" s="68">
        <f t="shared" si="1"/>
        <v>9.1726885746210129E-2</v>
      </c>
      <c r="AM7" s="68">
        <f t="shared" si="2"/>
        <v>-1.1868526216150643E-2</v>
      </c>
      <c r="AN7" s="124"/>
      <c r="AO7" s="69">
        <f>'Table 1(Q1''20)'!AO7/32.15075</f>
        <v>5.5986252264721657</v>
      </c>
      <c r="AP7" s="69">
        <f>'Table 1(Q1''20)'!AP7/32.15075</f>
        <v>6.8427641656882026</v>
      </c>
      <c r="AQ7" s="69">
        <f>'Table 1(Q1''20)'!AQ7/32.15075</f>
        <v>6.2206946960801845</v>
      </c>
      <c r="AR7" s="69">
        <f>'Table 1(Q1''20)'!AR7/32.15075</f>
        <v>5.9096599612761755</v>
      </c>
      <c r="AS7" s="69">
        <f>'Table 1(Q1''20)'!AS7/32.15075</f>
        <v>6.3762120634821891</v>
      </c>
      <c r="AT7" s="69">
        <f>'Table 1(Q1''20)'!AT7/32.15075</f>
        <v>5.7541425938741702</v>
      </c>
      <c r="AU7" s="69">
        <f>'Table 1(Q1''20)'!AU7/32.15075</f>
        <v>5.5986252264721657</v>
      </c>
      <c r="AV7" s="69">
        <f>'Table 1(Q1''20)'!AV7/32.15075</f>
        <v>5.9096599612761755</v>
      </c>
      <c r="AW7" s="69">
        <f>'Table 1(Q1''20)'!AW7/32.15075</f>
        <v>5.4431078590701611</v>
      </c>
      <c r="AX7" s="69">
        <f>'Table 1(Q1''20)'!AX7/32.15075</f>
        <v>5.5986252264721657</v>
      </c>
      <c r="AY7" s="69">
        <f>'Table 1(Q1''20)'!AY7/32.15075</f>
        <v>5.7150633006253777</v>
      </c>
      <c r="AZ7" s="69">
        <f>'Table 1(Q1''20)'!AZ7/32.15075</f>
        <v>5.3683217343296814</v>
      </c>
      <c r="BA7" s="68">
        <f t="shared" si="3"/>
        <v>-4.113572222222206E-2</v>
      </c>
      <c r="BB7" s="68">
        <f t="shared" si="4"/>
        <v>-6.06715180666072E-2</v>
      </c>
      <c r="BC7" s="78"/>
      <c r="BD7" s="13">
        <f t="shared" si="5"/>
        <v>11.326318670637542</v>
      </c>
    </row>
    <row r="8" spans="1:56" x14ac:dyDescent="0.45">
      <c r="B8" s="108"/>
      <c r="C8" s="108" t="s">
        <v>1</v>
      </c>
      <c r="D8" s="67">
        <f>'Table 1(Q1''20)'!D8/32.15075</f>
        <v>23.016570375496681</v>
      </c>
      <c r="E8" s="67">
        <f>'Table 1(Q1''20)'!E8/32.15075</f>
        <v>23.016570375496681</v>
      </c>
      <c r="F8" s="67">
        <f>'Table 1(Q1''20)'!F8/32.15075</f>
        <v>22.083466171084655</v>
      </c>
      <c r="G8" s="67">
        <f>'Table 1(Q1''20)'!G8/32.15075</f>
        <v>22.238983538486661</v>
      </c>
      <c r="H8" s="67">
        <f>'Table 1(Q1''20)'!H8/32.15075</f>
        <v>22.394500905888663</v>
      </c>
      <c r="I8" s="67">
        <f>'Table 1(Q1''20)'!I8/32.15075</f>
        <v>20.683809864466614</v>
      </c>
      <c r="J8" s="67">
        <f>'Table 1(Q1''20)'!J8/32.15075</f>
        <v>22.281872565115062</v>
      </c>
      <c r="K8" s="67">
        <f>'Table 1(Q1''20)'!K8/32.15075</f>
        <v>21.233313367285184</v>
      </c>
      <c r="L8" s="68">
        <f t="shared" si="0"/>
        <v>7.7261525372741557E-2</v>
      </c>
      <c r="M8" s="68">
        <f t="shared" si="0"/>
        <v>-4.7058845470264621E-2</v>
      </c>
      <c r="N8" s="81"/>
      <c r="O8" s="69">
        <f>'Table 1(Q1''20)'!O8/32.15075</f>
        <v>6.2206946960801845</v>
      </c>
      <c r="P8" s="69">
        <f>'Table 1(Q1''20)'!P8/32.15075</f>
        <v>5.4431078590701611</v>
      </c>
      <c r="Q8" s="69">
        <f>'Table 1(Q1''20)'!Q8/32.15075</f>
        <v>5.5986252264721657</v>
      </c>
      <c r="R8" s="69">
        <f>'Table 1(Q1''20)'!R8/32.15075</f>
        <v>5.9096599612761755</v>
      </c>
      <c r="S8" s="69">
        <f>'Table 1(Q1''20)'!S8/32.15075</f>
        <v>5.9096599612761755</v>
      </c>
      <c r="T8" s="69">
        <f>'Table 1(Q1''20)'!T8/32.15075</f>
        <v>4.9765557568641476</v>
      </c>
      <c r="U8" s="69">
        <f>'Table 1(Q1''20)'!U8/32.15075</f>
        <v>5.9096599612761755</v>
      </c>
      <c r="V8" s="69">
        <f>'Table 1(Q1''20)'!V8/32.15075</f>
        <v>5.5986252264721657</v>
      </c>
      <c r="W8" s="69">
        <f>'Table 1(Q1''20)'!W8/32.15075</f>
        <v>5.4431078590701611</v>
      </c>
      <c r="X8" s="69">
        <f>'Table 1(Q1''20)'!X8/32.15075</f>
        <v>5.2875904916681566</v>
      </c>
      <c r="Y8" s="69">
        <f>'Table 1(Q1''20)'!Y8/32.15075</f>
        <v>4.3544862872561287</v>
      </c>
      <c r="Z8" s="69">
        <f>'Table 1(Q1''20)'!Z8/32.15075</f>
        <v>6.3762120634821891</v>
      </c>
      <c r="AA8" s="69">
        <f>'Table 1(Q1''20)'!AA8/32.15075</f>
        <v>5.7541425938741702</v>
      </c>
      <c r="AB8" s="69">
        <f>'Table 1(Q1''20)'!AB8/32.15075</f>
        <v>5.9096599612761755</v>
      </c>
      <c r="AC8" s="69">
        <f>'Table 1(Q1''20)'!AC8/32.15075</f>
        <v>4.3544862872561287</v>
      </c>
      <c r="AD8" s="69">
        <f>'Table 1(Q1''20)'!AD8/32.15075</f>
        <v>6.2206946960801845</v>
      </c>
      <c r="AE8" s="69">
        <f>'Table 1(Q1''20)'!AE8/32.15075</f>
        <v>5.5986252264721657</v>
      </c>
      <c r="AF8" s="69">
        <f>'Table 1(Q1''20)'!AF8/32.15075</f>
        <v>4.5100036546581332</v>
      </c>
      <c r="AG8" s="69">
        <f>'Table 1(Q1''20)'!AG8/32.15075</f>
        <v>6.3451085900017876</v>
      </c>
      <c r="AH8" s="69">
        <f>'Table 1(Q1''20)'!AH8/32.15075</f>
        <v>5.8720951074433607</v>
      </c>
      <c r="AI8" s="69">
        <f>'Table 1(Q1''20)'!AI8/32.15075</f>
        <v>5.4181170460152694</v>
      </c>
      <c r="AJ8" s="69">
        <f>'Table 1(Q1''20)'!AJ8/32.15075</f>
        <v>4.6465518216546471</v>
      </c>
      <c r="AK8" s="69">
        <f>'Table 1(Q1''20)'!AK8/32.15075</f>
        <v>4.6655210220601386</v>
      </c>
      <c r="AL8" s="68">
        <f t="shared" si="1"/>
        <v>-0.26470588235294112</v>
      </c>
      <c r="AM8" s="68">
        <f t="shared" si="2"/>
        <v>4.0824252335007749E-3</v>
      </c>
      <c r="AN8" s="124"/>
      <c r="AO8" s="69">
        <f>'Table 1(Q1''20)'!AO8/32.15075</f>
        <v>11.352767820346337</v>
      </c>
      <c r="AP8" s="69">
        <f>'Table 1(Q1''20)'!AP8/32.15075</f>
        <v>11.663802555150346</v>
      </c>
      <c r="AQ8" s="69">
        <f>'Table 1(Q1''20)'!AQ8/32.15075</f>
        <v>11.50828518774834</v>
      </c>
      <c r="AR8" s="69">
        <f>'Table 1(Q1''20)'!AR8/32.15075</f>
        <v>10.886215718140322</v>
      </c>
      <c r="AS8" s="69">
        <f>'Table 1(Q1''20)'!AS8/32.15075</f>
        <v>11.50828518774834</v>
      </c>
      <c r="AT8" s="69">
        <f>'Table 1(Q1''20)'!AT8/32.15075</f>
        <v>10.730698350738319</v>
      </c>
      <c r="AU8" s="69">
        <f>'Table 1(Q1''20)'!AU8/32.15075</f>
        <v>10.730698350738319</v>
      </c>
      <c r="AV8" s="69">
        <f>'Table 1(Q1''20)'!AV8/32.15075</f>
        <v>11.663802555150346</v>
      </c>
      <c r="AW8" s="69">
        <f>'Table 1(Q1''20)'!AW8/32.15075</f>
        <v>10.575180983336313</v>
      </c>
      <c r="AX8" s="69">
        <f>'Table 1(Q1''20)'!AX8/32.15075</f>
        <v>10.108628881130299</v>
      </c>
      <c r="AY8" s="69">
        <f>'Table 1(Q1''20)'!AY8/32.15075</f>
        <v>12.217203697445148</v>
      </c>
      <c r="AZ8" s="69">
        <f>'Table 1(Q1''20)'!AZ8/32.15075</f>
        <v>10.064668867669916</v>
      </c>
      <c r="BA8" s="68">
        <f t="shared" si="3"/>
        <v>-4.3487612392658637E-3</v>
      </c>
      <c r="BB8" s="68">
        <f t="shared" si="4"/>
        <v>-0.17618883036429756</v>
      </c>
      <c r="BC8" s="78"/>
      <c r="BD8" s="13">
        <f t="shared" si="5"/>
        <v>20.602284997173413</v>
      </c>
    </row>
    <row r="9" spans="1:56" x14ac:dyDescent="0.45">
      <c r="B9" s="73"/>
      <c r="C9" s="70" t="s">
        <v>2</v>
      </c>
      <c r="D9" s="70">
        <f>'Table 1(Q1''20)'!D9/32.15075</f>
        <v>6.6872467982861981</v>
      </c>
      <c r="E9" s="70">
        <f>'Table 1(Q1''20)'!E9/32.15075</f>
        <v>6.06517732867818</v>
      </c>
      <c r="F9" s="70">
        <f>'Table 1(Q1''20)'!F9/32.15075</f>
        <v>5.5986252264721657</v>
      </c>
      <c r="G9" s="70">
        <f>'Table 1(Q1''20)'!G9/32.15075</f>
        <v>5.5986252264721657</v>
      </c>
      <c r="H9" s="70">
        <f>'Table 1(Q1''20)'!H9/32.15075</f>
        <v>5.5986252264721657</v>
      </c>
      <c r="I9" s="70">
        <f>'Table 1(Q1''20)'!I9/32.15075</f>
        <v>5.2875904916681566</v>
      </c>
      <c r="J9" s="70">
        <f>'Table 1(Q1''20)'!J9/32.15075</f>
        <v>5.1137050959410182</v>
      </c>
      <c r="K9" s="70">
        <f>'Table 1(Q1''20)'!K9/32.15075</f>
        <v>5.169278143756312</v>
      </c>
      <c r="L9" s="71">
        <f t="shared" si="0"/>
        <v>-3.2885564039260573E-2</v>
      </c>
      <c r="M9" s="71">
        <f t="shared" si="0"/>
        <v>1.0867472169915349E-2</v>
      </c>
      <c r="N9" s="124"/>
      <c r="O9" s="70">
        <f>'Table 1(Q1''20)'!O9/32.15075</f>
        <v>1.3996563066180414</v>
      </c>
      <c r="P9" s="70">
        <f>'Table 1(Q1''20)'!P9/32.15075</f>
        <v>1.5551736740200461</v>
      </c>
      <c r="Q9" s="70">
        <f>'Table 1(Q1''20)'!Q9/32.15075</f>
        <v>1.3996563066180414</v>
      </c>
      <c r="R9" s="70">
        <f>'Table 1(Q1''20)'!R9/32.15075</f>
        <v>1.3996563066180414</v>
      </c>
      <c r="S9" s="70">
        <f>'Table 1(Q1''20)'!S9/32.15075</f>
        <v>1.3996563066180414</v>
      </c>
      <c r="T9" s="70">
        <f>'Table 1(Q1''20)'!T9/32.15075</f>
        <v>1.5551736740200461</v>
      </c>
      <c r="U9" s="70">
        <f>'Table 1(Q1''20)'!U9/32.15075</f>
        <v>1.2441389392160369</v>
      </c>
      <c r="V9" s="70">
        <f>'Table 1(Q1''20)'!V9/32.15075</f>
        <v>1.3996563066180414</v>
      </c>
      <c r="W9" s="70">
        <f>'Table 1(Q1''20)'!W9/32.15075</f>
        <v>1.3996563066180414</v>
      </c>
      <c r="X9" s="70">
        <f>'Table 1(Q1''20)'!X9/32.15075</f>
        <v>1.5551736740200461</v>
      </c>
      <c r="Y9" s="70">
        <f>'Table 1(Q1''20)'!Y9/32.15075</f>
        <v>1.3996563066180414</v>
      </c>
      <c r="Z9" s="70">
        <f>'Table 1(Q1''20)'!Z9/32.15075</f>
        <v>1.3996563066180414</v>
      </c>
      <c r="AA9" s="70">
        <f>'Table 1(Q1''20)'!AA9/32.15075</f>
        <v>1.3996563066180414</v>
      </c>
      <c r="AB9" s="70">
        <f>'Table 1(Q1''20)'!AB9/32.15075</f>
        <v>1.3996563066180414</v>
      </c>
      <c r="AC9" s="70">
        <f>'Table 1(Q1''20)'!AC9/32.15075</f>
        <v>1.2441389392160369</v>
      </c>
      <c r="AD9" s="70">
        <f>'Table 1(Q1''20)'!AD9/32.15075</f>
        <v>1.3996563066180414</v>
      </c>
      <c r="AE9" s="70">
        <f>'Table 1(Q1''20)'!AE9/32.15075</f>
        <v>1.3996563066180414</v>
      </c>
      <c r="AF9" s="70">
        <f>'Table 1(Q1''20)'!AF9/32.15075</f>
        <v>1.2441389392160369</v>
      </c>
      <c r="AG9" s="70">
        <f>'Table 1(Q1''20)'!AG9/32.15075</f>
        <v>1.3777294496413433</v>
      </c>
      <c r="AH9" s="70">
        <f>'Table 1(Q1''20)'!AH9/32.15075</f>
        <v>1.2308392771041552</v>
      </c>
      <c r="AI9" s="70">
        <f>'Table 1(Q1''20)'!AI9/32.15075</f>
        <v>1.2333305568970059</v>
      </c>
      <c r="AJ9" s="70">
        <f>'Table 1(Q1''20)'!AJ9/32.15075</f>
        <v>1.271805812298513</v>
      </c>
      <c r="AK9" s="70">
        <f>'Table 1(Q1''20)'!AK9/32.15075</f>
        <v>1.344110501924727</v>
      </c>
      <c r="AL9" s="71">
        <f t="shared" si="1"/>
        <v>-2.4401705084672543E-2</v>
      </c>
      <c r="AM9" s="71">
        <f t="shared" si="2"/>
        <v>5.68519886660519E-2</v>
      </c>
      <c r="AN9" s="124"/>
      <c r="AO9" s="70">
        <f>'Table 1(Q1''20)'!AO9/32.15075</f>
        <v>3.1103473480400923</v>
      </c>
      <c r="AP9" s="70">
        <f>'Table 1(Q1''20)'!AP9/32.15075</f>
        <v>2.9548299806380878</v>
      </c>
      <c r="AQ9" s="70">
        <f>'Table 1(Q1''20)'!AQ9/32.15075</f>
        <v>2.7993126132360828</v>
      </c>
      <c r="AR9" s="70">
        <f>'Table 1(Q1''20)'!AR9/32.15075</f>
        <v>2.9548299806380878</v>
      </c>
      <c r="AS9" s="70">
        <f>'Table 1(Q1''20)'!AS9/32.15075</f>
        <v>2.6437952458340783</v>
      </c>
      <c r="AT9" s="70">
        <f>'Table 1(Q1''20)'!AT9/32.15075</f>
        <v>2.9548299806380878</v>
      </c>
      <c r="AU9" s="70">
        <f>'Table 1(Q1''20)'!AU9/32.15075</f>
        <v>2.7993126132360828</v>
      </c>
      <c r="AV9" s="70">
        <f>'Table 1(Q1''20)'!AV9/32.15075</f>
        <v>2.7993126132360828</v>
      </c>
      <c r="AW9" s="70">
        <f>'Table 1(Q1''20)'!AW9/32.15075</f>
        <v>2.6437952458340783</v>
      </c>
      <c r="AX9" s="70">
        <f>'Table 1(Q1''20)'!AX9/32.15075</f>
        <v>2.6437952458340783</v>
      </c>
      <c r="AY9" s="70">
        <f>'Table 1(Q1''20)'!AY9/32.15075</f>
        <v>2.6085687267454989</v>
      </c>
      <c r="AZ9" s="70">
        <f>'Table 1(Q1''20)'!AZ9/32.15075</f>
        <v>2.5051363691955189</v>
      </c>
      <c r="BA9" s="71">
        <f t="shared" si="3"/>
        <v>-5.2446904448084308E-2</v>
      </c>
      <c r="BB9" s="71">
        <f t="shared" si="4"/>
        <v>-3.9650999603535131E-2</v>
      </c>
      <c r="BC9" s="78"/>
      <c r="BD9" s="13">
        <f t="shared" si="5"/>
        <v>5.0800861482244013</v>
      </c>
    </row>
    <row r="10" spans="1:56" x14ac:dyDescent="0.45">
      <c r="B10" s="125" t="s">
        <v>36</v>
      </c>
      <c r="D10" s="93">
        <f>'Table 1(Q1''20)'!D10/32.15075</f>
        <v>-6.6872467982861981</v>
      </c>
      <c r="E10" s="93">
        <f>'Table 1(Q1''20)'!E10/32.15075</f>
        <v>10.886215718140322</v>
      </c>
      <c r="F10" s="93">
        <f>'Table 1(Q1''20)'!F10/32.15075</f>
        <v>0.93310420441202768</v>
      </c>
      <c r="G10" s="93">
        <f>'Table 1(Q1''20)'!G10/32.15075</f>
        <v>0.93310420441202768</v>
      </c>
      <c r="H10" s="93">
        <f>'Table 1(Q1''20)'!H10/32.15075</f>
        <v>0.93310420441202768</v>
      </c>
      <c r="I10" s="93">
        <f>'Table 1(Q1''20)'!I10/32.15075</f>
        <v>0.31103473480400923</v>
      </c>
      <c r="J10" s="93">
        <f>'Table 1(Q1''20)'!J10/32.15075</f>
        <v>7.3248031493191132E-2</v>
      </c>
      <c r="K10" s="93">
        <f>'Table 1(Q1''20)'!K10/32.15075</f>
        <v>0</v>
      </c>
      <c r="L10" s="126">
        <f t="shared" si="0"/>
        <v>-0.76450208514702855</v>
      </c>
      <c r="M10" s="230">
        <f t="shared" si="0"/>
        <v>-1</v>
      </c>
      <c r="N10" s="127"/>
      <c r="O10" s="93">
        <f>'Table 1(Q1''20)'!O10/32.15075</f>
        <v>2.0217257762260599</v>
      </c>
      <c r="P10" s="93">
        <f>'Table 1(Q1''20)'!P10/32.15075</f>
        <v>-1.2441389392160369</v>
      </c>
      <c r="Q10" s="93">
        <f>'Table 1(Q1''20)'!Q10/32.15075</f>
        <v>1.8662084088240554</v>
      </c>
      <c r="R10" s="93">
        <f>'Table 1(Q1''20)'!R10/32.15075</f>
        <v>-0.15551736740200461</v>
      </c>
      <c r="S10" s="93">
        <f>'Table 1(Q1''20)'!S10/32.15075</f>
        <v>0.77758683701002307</v>
      </c>
      <c r="T10" s="93">
        <f>'Table 1(Q1''20)'!T10/32.15075</f>
        <v>-1.3996563066180414</v>
      </c>
      <c r="U10" s="93">
        <f>'Table 1(Q1''20)'!U10/32.15075</f>
        <v>4.6655210220601386</v>
      </c>
      <c r="V10" s="93">
        <f>'Table 1(Q1''20)'!V10/32.15075</f>
        <v>1.8662084088240554</v>
      </c>
      <c r="W10" s="93">
        <f>'Table 1(Q1''20)'!W10/32.15075</f>
        <v>-3.2658647154420968</v>
      </c>
      <c r="X10" s="93">
        <f>'Table 1(Q1''20)'!X10/32.15075</f>
        <v>-2.3327605110300693</v>
      </c>
      <c r="Y10" s="93">
        <f>'Table 1(Q1''20)'!Y10/32.15075</f>
        <v>-1.8662084088240554</v>
      </c>
      <c r="Z10" s="93">
        <f>'Table 1(Q1''20)'!Z10/32.15075</f>
        <v>2.3327605110300693</v>
      </c>
      <c r="AA10" s="93">
        <f>'Table 1(Q1''20)'!AA10/32.15075</f>
        <v>-0.31103473480400923</v>
      </c>
      <c r="AB10" s="93">
        <f>'Table 1(Q1''20)'!AB10/32.15075</f>
        <v>0.77758683701002307</v>
      </c>
      <c r="AC10" s="93">
        <f>'Table 1(Q1''20)'!AC10/32.15075</f>
        <v>-0.15551736740200461</v>
      </c>
      <c r="AD10" s="93">
        <f>'Table 1(Q1''20)'!AD10/32.15075</f>
        <v>1.7106910414220506</v>
      </c>
      <c r="AE10" s="93">
        <f>'Table 1(Q1''20)'!AE10/32.15075</f>
        <v>-0.62206946960801845</v>
      </c>
      <c r="AF10" s="93">
        <f>'Table 1(Q1''20)'!AF10/32.15075</f>
        <v>-0.62206946960801845</v>
      </c>
      <c r="AG10" s="93">
        <f>'Table 1(Q1''20)'!AG10/32.15075</f>
        <v>0.3824847140593654</v>
      </c>
      <c r="AH10" s="93">
        <f>'Table 1(Q1''20)'!AH10/32.15075</f>
        <v>-0.86202906633088039</v>
      </c>
      <c r="AI10" s="93">
        <f>'Table 1(Q1''20)'!AI10/32.15075</f>
        <v>-0.92550645705215784</v>
      </c>
      <c r="AJ10" s="93">
        <f>'Table 1(Q1''20)'!AJ10/32.15075</f>
        <v>1.4782988408168638</v>
      </c>
      <c r="AK10" s="93">
        <f>'Table 1(Q1''20)'!AK10/32.15075</f>
        <v>0</v>
      </c>
      <c r="AL10" s="230">
        <f t="shared" si="1"/>
        <v>-1</v>
      </c>
      <c r="AM10" s="71">
        <f t="shared" si="2"/>
        <v>-1</v>
      </c>
      <c r="AN10" s="127"/>
      <c r="AO10" s="93">
        <f>'Table 1(Q1''20)'!AO10/32.15075</f>
        <v>10.108628881130299</v>
      </c>
      <c r="AP10" s="93">
        <f>'Table 1(Q1''20)'!AP10/32.15075</f>
        <v>0.77758683701002307</v>
      </c>
      <c r="AQ10" s="93">
        <f>'Table 1(Q1''20)'!AQ10/32.15075</f>
        <v>1.7106910414220506</v>
      </c>
      <c r="AR10" s="93">
        <f>'Table 1(Q1''20)'!AR10/32.15075</f>
        <v>-0.62206946960801845</v>
      </c>
      <c r="AS10" s="93">
        <f>'Table 1(Q1''20)'!AS10/32.15075</f>
        <v>6.5317294308841936</v>
      </c>
      <c r="AT10" s="93">
        <f>'Table 1(Q1''20)'!AT10/32.15075</f>
        <v>-5.5986252264721657</v>
      </c>
      <c r="AU10" s="93">
        <f>'Table 1(Q1''20)'!AU10/32.15075</f>
        <v>0.46655210220601384</v>
      </c>
      <c r="AV10" s="93">
        <f>'Table 1(Q1''20)'!AV10/32.15075</f>
        <v>0.46655210220601384</v>
      </c>
      <c r="AW10" s="93">
        <f>'Table 1(Q1''20)'!AW10/32.15075</f>
        <v>1.5551736740200461</v>
      </c>
      <c r="AX10" s="93">
        <f>'Table 1(Q1''20)'!AX10/32.15075</f>
        <v>-1.2441389392160369</v>
      </c>
      <c r="AY10" s="93">
        <f>'Table 1(Q1''20)'!AY10/32.15075</f>
        <v>-0.47954435227151504</v>
      </c>
      <c r="AZ10" s="93">
        <f>'Table 1(Q1''20)'!AZ10/32.15075</f>
        <v>0.55279238376470607</v>
      </c>
      <c r="BA10" s="126" t="str">
        <f t="shared" si="3"/>
        <v>N/A</v>
      </c>
      <c r="BB10" s="126" t="str">
        <f t="shared" si="4"/>
        <v>N/A</v>
      </c>
      <c r="BC10" s="78"/>
      <c r="BD10" s="32"/>
    </row>
    <row r="11" spans="1:56" x14ac:dyDescent="0.45">
      <c r="B11" s="128" t="s">
        <v>14</v>
      </c>
      <c r="C11" s="94"/>
      <c r="D11" s="94">
        <f>'Table 1(Q1''20)'!D11/32.15075</f>
        <v>182.1108372277474</v>
      </c>
      <c r="E11" s="94">
        <f>'Table 1(Q1''20)'!E11/32.15075</f>
        <v>161.89357946548679</v>
      </c>
      <c r="F11" s="94">
        <f>'Table 1(Q1''20)'!F11/32.15075</f>
        <v>192.53050084368169</v>
      </c>
      <c r="G11" s="94">
        <f>'Table 1(Q1''20)'!G11/32.15075</f>
        <v>188.64256665863158</v>
      </c>
      <c r="H11" s="94">
        <f>'Table 1(Q1''20)'!H11/32.15075</f>
        <v>191.44187927186766</v>
      </c>
      <c r="I11" s="94">
        <f>'Table 1(Q1''20)'!I11/32.15075</f>
        <v>190.66429243485766</v>
      </c>
      <c r="J11" s="94">
        <f>'Table 1(Q1''20)'!J11/32.15075</f>
        <v>189.62897909317419</v>
      </c>
      <c r="K11" s="94">
        <f>'Table 1(Q1''20)'!K11/32.15075</f>
        <v>164.44963574328975</v>
      </c>
      <c r="L11" s="107">
        <f t="shared" si="0"/>
        <v>-5.4300326949640043E-3</v>
      </c>
      <c r="M11" s="107">
        <f t="shared" si="0"/>
        <v>-0.13278214896422857</v>
      </c>
      <c r="N11" s="129"/>
      <c r="O11" s="94">
        <f>'Table 1(Q1''20)'!O11/32.15075</f>
        <v>42.922793402953275</v>
      </c>
      <c r="P11" s="94">
        <f>'Table 1(Q1''20)'!P11/32.15075</f>
        <v>42.767276035551269</v>
      </c>
      <c r="Q11" s="94">
        <f>'Table 1(Q1''20)'!Q11/32.15075</f>
        <v>44.166932342169311</v>
      </c>
      <c r="R11" s="94">
        <f>'Table 1(Q1''20)'!R11/32.15075</f>
        <v>47.899349159817419</v>
      </c>
      <c r="S11" s="94">
        <f>'Table 1(Q1''20)'!S11/32.15075</f>
        <v>52.253835447073548</v>
      </c>
      <c r="T11" s="94">
        <f>'Table 1(Q1''20)'!T11/32.15075</f>
        <v>48.832453364229444</v>
      </c>
      <c r="U11" s="94">
        <f>'Table 1(Q1''20)'!U11/32.15075</f>
        <v>44.166932342169311</v>
      </c>
      <c r="V11" s="94">
        <f>'Table 1(Q1''20)'!V11/32.15075</f>
        <v>53.186939651485574</v>
      </c>
      <c r="W11" s="94">
        <f>'Table 1(Q1''20)'!W11/32.15075</f>
        <v>47.121762322807399</v>
      </c>
      <c r="X11" s="94">
        <f>'Table 1(Q1''20)'!X11/32.15075</f>
        <v>44.011414974767305</v>
      </c>
      <c r="Y11" s="94">
        <f>'Table 1(Q1''20)'!Y11/32.15075</f>
        <v>42.456241300747259</v>
      </c>
      <c r="Z11" s="94">
        <f>'Table 1(Q1''20)'!Z11/32.15075</f>
        <v>50.698661773053502</v>
      </c>
      <c r="AA11" s="94">
        <f>'Table 1(Q1''20)'!AA11/32.15075</f>
        <v>48.365901262023435</v>
      </c>
      <c r="AB11" s="94">
        <f>'Table 1(Q1''20)'!AB11/32.15075</f>
        <v>49.921074936043482</v>
      </c>
      <c r="AC11" s="94">
        <f>'Table 1(Q1''20)'!AC11/32.15075</f>
        <v>40.27899815711919</v>
      </c>
      <c r="AD11" s="94">
        <f>'Table 1(Q1''20)'!AD11/32.15075</f>
        <v>51.631765977465527</v>
      </c>
      <c r="AE11" s="94">
        <f>'Table 1(Q1''20)'!AE11/32.15075</f>
        <v>51.165213875259518</v>
      </c>
      <c r="AF11" s="94">
        <f>'Table 1(Q1''20)'!AF11/32.15075</f>
        <v>48.054866527219424</v>
      </c>
      <c r="AG11" s="94">
        <f>'Table 1(Q1''20)'!AG11/32.15075</f>
        <v>41.42726707576594</v>
      </c>
      <c r="AH11" s="94">
        <f>'Table 1(Q1''20)'!AH11/32.15075</f>
        <v>50.926127358676744</v>
      </c>
      <c r="AI11" s="94">
        <f>'Table 1(Q1''20)'!AI11/32.15075</f>
        <v>46.674820566546899</v>
      </c>
      <c r="AJ11" s="94">
        <f>'Table 1(Q1''20)'!AJ11/32.15075</f>
        <v>50.600764092184569</v>
      </c>
      <c r="AK11" s="94">
        <f>'Table 1(Q1''20)'!AK11/32.15075</f>
        <v>39.907441061865001</v>
      </c>
      <c r="AL11" s="107">
        <f t="shared" si="1"/>
        <v>-3.6686610563070543E-2</v>
      </c>
      <c r="AM11" s="107">
        <f t="shared" si="2"/>
        <v>-0.21132730349364792</v>
      </c>
      <c r="AN11" s="124"/>
      <c r="AO11" s="94">
        <f>'Table 1(Q1''20)'!AO11/32.15075</f>
        <v>76.203510026982258</v>
      </c>
      <c r="AP11" s="94">
        <f>'Table 1(Q1''20)'!AP11/32.15075</f>
        <v>85.690069438504537</v>
      </c>
      <c r="AQ11" s="94">
        <f>'Table 1(Q1''20)'!AQ11/32.15075</f>
        <v>92.066281501986722</v>
      </c>
      <c r="AR11" s="94">
        <f>'Table 1(Q1''20)'!AR11/32.15075</f>
        <v>101.08628881130299</v>
      </c>
      <c r="AS11" s="94">
        <f>'Table 1(Q1''20)'!AS11/32.15075</f>
        <v>97.353871993654892</v>
      </c>
      <c r="AT11" s="94">
        <f>'Table 1(Q1''20)'!AT11/32.15075</f>
        <v>91.133177297574704</v>
      </c>
      <c r="AU11" s="94">
        <f>'Table 1(Q1''20)'!AU11/32.15075</f>
        <v>93.154903073800767</v>
      </c>
      <c r="AV11" s="94">
        <f>'Table 1(Q1''20)'!AV11/32.15075</f>
        <v>98.28697619806691</v>
      </c>
      <c r="AW11" s="94">
        <f>'Table 1(Q1''20)'!AW11/32.15075</f>
        <v>91.910764134584724</v>
      </c>
      <c r="AX11" s="94">
        <f>'Table 1(Q1''20)'!AX11/32.15075</f>
        <v>99.220080402478942</v>
      </c>
      <c r="AY11" s="94">
        <f>'Table 1(Q1''20)'!AY11/32.15075</f>
        <v>92.353394434442691</v>
      </c>
      <c r="AZ11" s="94">
        <f>'Table 1(Q1''20)'!AZ11/32.15075</f>
        <v>97.275584658731475</v>
      </c>
      <c r="BA11" s="107">
        <f t="shared" si="3"/>
        <v>-1.9597804555889886E-2</v>
      </c>
      <c r="BB11" s="107">
        <f t="shared" si="4"/>
        <v>5.3297339577299541E-2</v>
      </c>
      <c r="BC11" s="78"/>
      <c r="BD11" s="34">
        <f>SUM(AH11:AK11)</f>
        <v>188.1091530792732</v>
      </c>
    </row>
    <row r="12" spans="1:56" x14ac:dyDescent="0.45">
      <c r="B12" s="122"/>
      <c r="C12" s="92"/>
      <c r="D12" s="92"/>
      <c r="E12" s="92"/>
      <c r="F12" s="92"/>
      <c r="G12" s="92"/>
      <c r="H12" s="65"/>
      <c r="I12" s="65"/>
      <c r="J12" s="65"/>
      <c r="K12" s="65"/>
      <c r="L12" s="129"/>
      <c r="M12" s="231"/>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231"/>
      <c r="AM12" s="231"/>
      <c r="AN12" s="124"/>
      <c r="AO12" s="67"/>
      <c r="AP12" s="67"/>
      <c r="AQ12" s="67"/>
      <c r="AR12" s="67"/>
      <c r="AS12" s="67"/>
      <c r="AT12" s="67"/>
      <c r="AU12" s="67"/>
      <c r="AV12" s="67"/>
      <c r="AW12" s="67"/>
      <c r="AX12" s="67"/>
      <c r="AY12" s="67"/>
      <c r="AZ12" s="67"/>
      <c r="BA12" s="129"/>
      <c r="BB12" s="129"/>
      <c r="BC12" s="78"/>
      <c r="BD12" s="7"/>
    </row>
    <row r="13" spans="1:56" x14ac:dyDescent="0.45">
      <c r="A13" s="23"/>
      <c r="B13" s="122" t="s">
        <v>22</v>
      </c>
      <c r="C13" s="65"/>
      <c r="D13" s="65">
        <f>'Table 1(Q1''20)'!D13/32.15075</f>
        <v>61.584877491193822</v>
      </c>
      <c r="E13" s="65">
        <f>'Table 1(Q1''20)'!E13/32.15075</f>
        <v>63.295568532615874</v>
      </c>
      <c r="F13" s="65">
        <f>'Table 1(Q1''20)'!F13/32.15075</f>
        <v>53.031422284083568</v>
      </c>
      <c r="G13" s="65">
        <f>'Table 1(Q1''20)'!G13/32.15075</f>
        <v>57.230391203937693</v>
      </c>
      <c r="H13" s="65">
        <f>'Table 1(Q1''20)'!H13/32.15075</f>
        <v>58.785564877957739</v>
      </c>
      <c r="I13" s="65">
        <f>'Table 1(Q1''20)'!I13/32.15075</f>
        <v>60.029703817173775</v>
      </c>
      <c r="J13" s="65">
        <f>'Table 1(Q1''20)'!J13/32.15075</f>
        <v>67.341725193906754</v>
      </c>
      <c r="K13" s="65">
        <f>'Table 1(Q1''20)'!K13/32.15075</f>
        <v>59.407634347565761</v>
      </c>
      <c r="L13" s="66">
        <f t="shared" ref="L13:M16" si="6">IF(ISERROR(J13/I13),"N/A",IF(I13&lt;0,"N/A",IF(J13&lt;0,"N/A",IF(J13/I13-1&gt;300%,"&gt;±300%",IF(J13/I13-1&lt;-300%,"&gt;±300%",J13/I13-1)))))</f>
        <v>0.1218067208694289</v>
      </c>
      <c r="M13" s="66">
        <f t="shared" si="6"/>
        <v>-0.11781834848298312</v>
      </c>
      <c r="N13" s="65"/>
      <c r="O13" s="65">
        <f>'Table 1(Q1''20)'!O13/32.15075</f>
        <v>17.57346251642652</v>
      </c>
      <c r="P13" s="65">
        <f>'Table 1(Q1''20)'!P13/32.15075</f>
        <v>14.774149903190438</v>
      </c>
      <c r="Q13" s="65">
        <f>'Table 1(Q1''20)'!Q13/32.15075</f>
        <v>13.530010963974402</v>
      </c>
      <c r="R13" s="65">
        <f>'Table 1(Q1''20)'!R13/32.15075</f>
        <v>14.774149903190438</v>
      </c>
      <c r="S13" s="65">
        <f>'Table 1(Q1''20)'!S13/32.15075</f>
        <v>12.907941494366382</v>
      </c>
      <c r="T13" s="65">
        <f>'Table 1(Q1''20)'!T13/32.15075</f>
        <v>11.50828518774834</v>
      </c>
      <c r="U13" s="65">
        <f>'Table 1(Q1''20)'!U13/32.15075</f>
        <v>12.285872024758364</v>
      </c>
      <c r="V13" s="65">
        <f>'Table 1(Q1''20)'!V13/32.15075</f>
        <v>14.929667270592443</v>
      </c>
      <c r="W13" s="65">
        <f>'Table 1(Q1''20)'!W13/32.15075</f>
        <v>15.86277147500447</v>
      </c>
      <c r="X13" s="65">
        <f>'Table 1(Q1''20)'!X13/32.15075</f>
        <v>14.307597800984423</v>
      </c>
      <c r="Y13" s="65">
        <f>'Table 1(Q1''20)'!Y13/32.15075</f>
        <v>13.063458861768387</v>
      </c>
      <c r="Z13" s="65">
        <f>'Table 1(Q1''20)'!Z13/32.15075</f>
        <v>14.929667270592443</v>
      </c>
      <c r="AA13" s="65">
        <f>'Table 1(Q1''20)'!AA13/32.15075</f>
        <v>14.929667270592443</v>
      </c>
      <c r="AB13" s="65">
        <f>'Table 1(Q1''20)'!AB13/32.15075</f>
        <v>15.707254107602466</v>
      </c>
      <c r="AC13" s="65">
        <f>'Table 1(Q1''20)'!AC13/32.15075</f>
        <v>14.307597800984423</v>
      </c>
      <c r="AD13" s="65">
        <f>'Table 1(Q1''20)'!AD13/32.15075</f>
        <v>14.929667270592443</v>
      </c>
      <c r="AE13" s="65">
        <f>'Table 1(Q1''20)'!AE13/32.15075</f>
        <v>15.240702005396452</v>
      </c>
      <c r="AF13" s="65">
        <f>'Table 1(Q1''20)'!AF13/32.15075</f>
        <v>15.396219372798456</v>
      </c>
      <c r="AG13" s="65">
        <f>'Table 1(Q1''20)'!AG13/32.15075</f>
        <v>17.077234421975064</v>
      </c>
      <c r="AH13" s="65">
        <f>'Table 1(Q1''20)'!AH13/32.15075</f>
        <v>16.167360946692053</v>
      </c>
      <c r="AI13" s="65">
        <f>'Table 1(Q1''20)'!AI13/32.15075</f>
        <v>16.806908512858122</v>
      </c>
      <c r="AJ13" s="65">
        <f>'Table 1(Q1''20)'!AJ13/32.15075</f>
        <v>17.294858172058191</v>
      </c>
      <c r="AK13" s="65">
        <f>'Table 1(Q1''20)'!AK13/32.15075</f>
        <v>15.230541869732157</v>
      </c>
      <c r="AL13" s="66">
        <f>IF(ISERROR(AK13/AG13),"N/A",IF(AG13&lt;0,"N/A",IF(AK13&lt;0,"N/A",IF(AK13/AG13-1&gt;300%,"&gt;±300%",IF(AK13/AG13-1&lt;-300%,"&gt;±300%",AK13/AG13-1)))))</f>
        <v>-0.10813768240287047</v>
      </c>
      <c r="AM13" s="66">
        <f>IF(ISERROR(AK13/AJ13),"N/A",IF(AJ13&lt;0,"N/A",IF(AK13&lt;0,"N/A",IF(AK13/AJ13-1&gt;300%,"&gt;±300%",IF(AK13/AJ13-1&lt;-300%,"&gt;±300%",AK13/AJ13-1)))))</f>
        <v>-0.11936011742849517</v>
      </c>
      <c r="AN13" s="123"/>
      <c r="AO13" s="65">
        <f>'Table 1(Q1''20)'!AO13/32.15075</f>
        <v>30.947956112998916</v>
      </c>
      <c r="AP13" s="65">
        <f>'Table 1(Q1''20)'!AP13/32.15075</f>
        <v>32.347612419616958</v>
      </c>
      <c r="AQ13" s="65">
        <f>'Table 1(Q1''20)'!AQ13/32.15075</f>
        <v>28.304160867164839</v>
      </c>
      <c r="AR13" s="65">
        <f>'Table 1(Q1''20)'!AR13/32.15075</f>
        <v>24.416226682114722</v>
      </c>
      <c r="AS13" s="65">
        <f>'Table 1(Q1''20)'!AS13/32.15075</f>
        <v>27.215539295350805</v>
      </c>
      <c r="AT13" s="65">
        <f>'Table 1(Q1''20)'!AT13/32.15075</f>
        <v>30.170369275988893</v>
      </c>
      <c r="AU13" s="65">
        <f>'Table 1(Q1''20)'!AU13/32.15075</f>
        <v>27.993126132360828</v>
      </c>
      <c r="AV13" s="65">
        <f>'Table 1(Q1''20)'!AV13/32.15075</f>
        <v>30.636921378194909</v>
      </c>
      <c r="AW13" s="65">
        <f>'Table 1(Q1''20)'!AW13/32.15075</f>
        <v>29.237265071576868</v>
      </c>
      <c r="AX13" s="65">
        <f>'Table 1(Q1''20)'!AX13/32.15075</f>
        <v>30.636921378194909</v>
      </c>
      <c r="AY13" s="65">
        <f>'Table 1(Q1''20)'!AY13/32.15075</f>
        <v>33.244595368667113</v>
      </c>
      <c r="AZ13" s="65">
        <f>'Table 1(Q1''20)'!AZ13/32.15075</f>
        <v>34.101766684916321</v>
      </c>
      <c r="BA13" s="66">
        <f>IF(ISERROR(AZ13/AX13),"N/A",IF(AX13&lt;0,"N/A",IF(AZ13&lt;0,"N/A",IF(AZ13/AX13-1&gt;300%,"&gt;±300%",IF(AZ13/AX13-1&lt;-300%,"&gt;±300%",AZ13/AX13-1)))))</f>
        <v>0.11309378197469377</v>
      </c>
      <c r="BB13" s="66">
        <f>IF(ISERROR(AZ13/AY13),"N/A",IF(AY13&lt;0,"N/A",IF(AZ13&lt;0,"N/A",IF(AZ13/AY13-1&gt;300%,"&gt;±300%",IF(AZ13/AY13-1&lt;-300%,"&gt;±300%",AZ13/AY13-1)))))</f>
        <v>2.5783779490878844E-2</v>
      </c>
      <c r="BC13" s="78"/>
      <c r="BD13" s="65">
        <f t="shared" ref="BD13:BD16" si="7">SUM(AH13:AK13)</f>
        <v>65.49966950134052</v>
      </c>
    </row>
    <row r="14" spans="1:56" x14ac:dyDescent="0.45">
      <c r="B14" s="67"/>
      <c r="C14" s="67" t="s">
        <v>4</v>
      </c>
      <c r="D14" s="67">
        <f>'Table 1(Q1''20)'!D14/32.15075</f>
        <v>34.83589029804903</v>
      </c>
      <c r="E14" s="67">
        <f>'Table 1(Q1''20)'!E14/32.15075</f>
        <v>39.034859217903154</v>
      </c>
      <c r="F14" s="67">
        <f>'Table 1(Q1''20)'!F14/32.15075</f>
        <v>36.857616074275093</v>
      </c>
      <c r="G14" s="67">
        <f>'Table 1(Q1''20)'!G14/32.15075</f>
        <v>37.635202911285113</v>
      </c>
      <c r="H14" s="67">
        <f>'Table 1(Q1''20)'!H14/32.15075</f>
        <v>41.212102361531223</v>
      </c>
      <c r="I14" s="67">
        <f>'Table 1(Q1''20)'!I14/32.15075</f>
        <v>44.166932342169311</v>
      </c>
      <c r="J14" s="67">
        <f>'Table 1(Q1''20)'!J14/32.15075</f>
        <v>50.697135698090406</v>
      </c>
      <c r="K14" s="67">
        <f>'Table 1(Q1''20)'!K14/32.15075</f>
        <v>46.904038008444587</v>
      </c>
      <c r="L14" s="68">
        <f t="shared" si="6"/>
        <v>0.14785277151083109</v>
      </c>
      <c r="M14" s="68">
        <f t="shared" si="6"/>
        <v>-7.4818776986422364E-2</v>
      </c>
      <c r="N14" s="69"/>
      <c r="O14" s="69">
        <f>'Table 1(Q1''20)'!O14/32.15075</f>
        <v>11.352767820346337</v>
      </c>
      <c r="P14" s="69">
        <f>'Table 1(Q1''20)'!P14/32.15075</f>
        <v>9.4865594115222809</v>
      </c>
      <c r="Q14" s="69">
        <f>'Table 1(Q1''20)'!Q14/32.15075</f>
        <v>9.7975941463262899</v>
      </c>
      <c r="R14" s="69">
        <f>'Table 1(Q1''20)'!R14/32.15075</f>
        <v>9.6420767789242863</v>
      </c>
      <c r="S14" s="69">
        <f>'Table 1(Q1''20)'!S14/32.15075</f>
        <v>9.1755246767182719</v>
      </c>
      <c r="T14" s="69">
        <f>'Table 1(Q1''20)'!T14/32.15075</f>
        <v>8.2424204723062449</v>
      </c>
      <c r="U14" s="69">
        <f>'Table 1(Q1''20)'!U14/32.15075</f>
        <v>8.7089725745122575</v>
      </c>
      <c r="V14" s="69">
        <f>'Table 1(Q1''20)'!V14/32.15075</f>
        <v>10.575180983336313</v>
      </c>
      <c r="W14" s="69">
        <f>'Table 1(Q1''20)'!W14/32.15075</f>
        <v>9.7975941463262899</v>
      </c>
      <c r="X14" s="69">
        <f>'Table 1(Q1''20)'!X14/32.15075</f>
        <v>8.7089725745122575</v>
      </c>
      <c r="Y14" s="69">
        <f>'Table 1(Q1''20)'!Y14/32.15075</f>
        <v>9.3310420441202773</v>
      </c>
      <c r="Z14" s="69">
        <f>'Table 1(Q1''20)'!Z14/32.15075</f>
        <v>10.264146248532304</v>
      </c>
      <c r="AA14" s="69">
        <f>'Table 1(Q1''20)'!AA14/32.15075</f>
        <v>10.264146248532304</v>
      </c>
      <c r="AB14" s="69">
        <f>'Table 1(Q1''20)'!AB14/32.15075</f>
        <v>11.352767820346337</v>
      </c>
      <c r="AC14" s="69">
        <f>'Table 1(Q1''20)'!AC14/32.15075</f>
        <v>10.264146248532304</v>
      </c>
      <c r="AD14" s="69">
        <f>'Table 1(Q1''20)'!AD14/32.15075</f>
        <v>10.730698350738319</v>
      </c>
      <c r="AE14" s="69">
        <f>'Table 1(Q1''20)'!AE14/32.15075</f>
        <v>11.352767820346337</v>
      </c>
      <c r="AF14" s="69">
        <f>'Table 1(Q1''20)'!AF14/32.15075</f>
        <v>11.819319922552351</v>
      </c>
      <c r="AG14" s="69">
        <f>'Table 1(Q1''20)'!AG14/32.15075</f>
        <v>12.856443534545058</v>
      </c>
      <c r="AH14" s="69">
        <f>'Table 1(Q1''20)'!AH14/32.15075</f>
        <v>12.024809174812585</v>
      </c>
      <c r="AI14" s="69">
        <f>'Table 1(Q1''20)'!AI14/32.15075</f>
        <v>12.752424126964378</v>
      </c>
      <c r="AJ14" s="69">
        <f>'Table 1(Q1''20)'!AJ14/32.15075</f>
        <v>13.063458861768385</v>
      </c>
      <c r="AK14" s="69">
        <f>'Table 1(Q1''20)'!AK14/32.15075</f>
        <v>12.625676808704773</v>
      </c>
      <c r="AL14" s="68">
        <f>IF(ISERROR(AK14/AG14),"N/A",IF(AG14&lt;0,"N/A",IF(AK14&lt;0,"N/A",IF(AK14/AG14-1&gt;300%,"&gt;±300%",IF(AK14/AG14-1&lt;-300%,"&gt;±300%",AK14/AG14-1)))))</f>
        <v>-1.7949499425732984E-2</v>
      </c>
      <c r="AM14" s="68">
        <f>IF(ISERROR(AK14/AJ14),"N/A",IF(AJ14&lt;0,"N/A",IF(AK14&lt;0,"N/A",IF(AK14/AJ14-1&gt;300%,"&gt;±300%",IF(AK14/AJ14-1&lt;-300%,"&gt;±300%",AK14/AJ14-1)))))</f>
        <v>-3.3511955577464114E-2</v>
      </c>
      <c r="AN14" s="124"/>
      <c r="AO14" s="69">
        <f>'Table 1(Q1''20)'!AO14/32.15075</f>
        <v>18.195531986034538</v>
      </c>
      <c r="AP14" s="69">
        <f>'Table 1(Q1''20)'!AP14/32.15075</f>
        <v>20.839327231868616</v>
      </c>
      <c r="AQ14" s="69">
        <f>'Table 1(Q1''20)'!AQ14/32.15075</f>
        <v>19.439670925250574</v>
      </c>
      <c r="AR14" s="69">
        <f>'Table 1(Q1''20)'!AR14/32.15075</f>
        <v>17.417945149024515</v>
      </c>
      <c r="AS14" s="69">
        <f>'Table 1(Q1''20)'!AS14/32.15075</f>
        <v>19.284153557848573</v>
      </c>
      <c r="AT14" s="69">
        <f>'Table 1(Q1''20)'!AT14/32.15075</f>
        <v>18.506566720838549</v>
      </c>
      <c r="AU14" s="69">
        <f>'Table 1(Q1''20)'!AU14/32.15075</f>
        <v>19.59518829265258</v>
      </c>
      <c r="AV14" s="69">
        <f>'Table 1(Q1''20)'!AV14/32.15075</f>
        <v>21.616914068878639</v>
      </c>
      <c r="AW14" s="69">
        <f>'Table 1(Q1''20)'!AW14/32.15075</f>
        <v>20.994844599270621</v>
      </c>
      <c r="AX14" s="69">
        <f>'Table 1(Q1''20)'!AX14/32.15075</f>
        <v>23.172087742898686</v>
      </c>
      <c r="AY14" s="69">
        <f>'Table 1(Q1''20)'!AY14/32.15075</f>
        <v>24.881252709357643</v>
      </c>
      <c r="AZ14" s="69">
        <f>'Table 1(Q1''20)'!AZ14/32.15075</f>
        <v>25.815882988732763</v>
      </c>
      <c r="BA14" s="68">
        <f>IF(ISERROR(AZ14/AX14),"N/A",IF(AX14&lt;0,"N/A",IF(AZ14&lt;0,"N/A",IF(AZ14/AX14-1&gt;300%,"&gt;±300%",IF(AZ14/AX14-1&lt;-300%,"&gt;±300%",AZ14/AX14-1)))))</f>
        <v>0.11409395973154357</v>
      </c>
      <c r="BB14" s="68">
        <f>IF(ISERROR(AZ14/AY14),"N/A",IF(AY14&lt;0,"N/A",IF(AZ14&lt;0,"N/A",IF(AZ14/AY14-1&gt;300%,"&gt;±300%",IF(AZ14/AY14-1&lt;-300%,"&gt;±300%",AZ14/AY14-1)))))</f>
        <v>3.7563634367316689E-2</v>
      </c>
      <c r="BC14" s="78"/>
      <c r="BD14" s="69">
        <f t="shared" si="7"/>
        <v>50.466368972250123</v>
      </c>
    </row>
    <row r="15" spans="1:56" x14ac:dyDescent="0.45">
      <c r="B15" s="67"/>
      <c r="C15" s="67" t="s">
        <v>5</v>
      </c>
      <c r="D15" s="67">
        <f>'Table 1(Q1''20)'!D15/32.15075</f>
        <v>26.593469825742787</v>
      </c>
      <c r="E15" s="67">
        <f>'Table 1(Q1''20)'!E15/32.15075</f>
        <v>24.105191947310715</v>
      </c>
      <c r="F15" s="67">
        <f>'Table 1(Q1''20)'!F15/32.15075</f>
        <v>16.018288842406474</v>
      </c>
      <c r="G15" s="67">
        <f>'Table 1(Q1''20)'!G15/32.15075</f>
        <v>19.439670925250574</v>
      </c>
      <c r="H15" s="67">
        <f>'Table 1(Q1''20)'!H15/32.15075</f>
        <v>17.417945149024515</v>
      </c>
      <c r="I15" s="67">
        <f>'Table 1(Q1''20)'!I15/32.15075</f>
        <v>15.707254107602466</v>
      </c>
      <c r="J15" s="67">
        <f>'Table 1(Q1''20)'!J15/32.15075</f>
        <v>14.840588033953102</v>
      </c>
      <c r="K15" s="67">
        <f>'Table 1(Q1''20)'!K15/32.15075</f>
        <v>10.730698350738319</v>
      </c>
      <c r="L15" s="68">
        <f t="shared" si="6"/>
        <v>-5.5176166866103604E-2</v>
      </c>
      <c r="M15" s="68">
        <f t="shared" si="6"/>
        <v>-0.27693577059156649</v>
      </c>
      <c r="N15" s="69"/>
      <c r="O15" s="69">
        <f>'Table 1(Q1''20)'!O15/32.15075</f>
        <v>6.2206946960801845</v>
      </c>
      <c r="P15" s="69">
        <f>'Table 1(Q1''20)'!P15/32.15075</f>
        <v>5.2875904916681566</v>
      </c>
      <c r="Q15" s="69">
        <f>'Table 1(Q1''20)'!Q15/32.15075</f>
        <v>3.7324168176481107</v>
      </c>
      <c r="R15" s="69">
        <f>'Table 1(Q1''20)'!R15/32.15075</f>
        <v>5.1320731242661521</v>
      </c>
      <c r="S15" s="69">
        <f>'Table 1(Q1''20)'!S15/32.15075</f>
        <v>3.7324168176481107</v>
      </c>
      <c r="T15" s="69">
        <f>'Table 1(Q1''20)'!T15/32.15075</f>
        <v>3.2658647154420968</v>
      </c>
      <c r="U15" s="69">
        <f>'Table 1(Q1''20)'!U15/32.15075</f>
        <v>3.5768994502461058</v>
      </c>
      <c r="V15" s="69">
        <f>'Table 1(Q1''20)'!V15/32.15075</f>
        <v>4.3544862872561287</v>
      </c>
      <c r="W15" s="69">
        <f>'Table 1(Q1''20)'!W15/32.15075</f>
        <v>6.06517732867818</v>
      </c>
      <c r="X15" s="69">
        <f>'Table 1(Q1''20)'!X15/32.15075</f>
        <v>5.5986252264721657</v>
      </c>
      <c r="Y15" s="69">
        <f>'Table 1(Q1''20)'!Y15/32.15075</f>
        <v>3.7324168176481107</v>
      </c>
      <c r="Z15" s="69">
        <f>'Table 1(Q1''20)'!Z15/32.15075</f>
        <v>4.6655210220601386</v>
      </c>
      <c r="AA15" s="69">
        <f>'Table 1(Q1''20)'!AA15/32.15075</f>
        <v>4.6655210220601386</v>
      </c>
      <c r="AB15" s="69">
        <f>'Table 1(Q1''20)'!AB15/32.15075</f>
        <v>4.3544862872561287</v>
      </c>
      <c r="AC15" s="69">
        <f>'Table 1(Q1''20)'!AC15/32.15075</f>
        <v>4.0434515524521197</v>
      </c>
      <c r="AD15" s="69">
        <f>'Table 1(Q1''20)'!AD15/32.15075</f>
        <v>4.1989689198541242</v>
      </c>
      <c r="AE15" s="69">
        <f>'Table 1(Q1''20)'!AE15/32.15075</f>
        <v>3.8879341850501152</v>
      </c>
      <c r="AF15" s="69">
        <f>'Table 1(Q1''20)'!AF15/32.15075</f>
        <v>3.5768994502461058</v>
      </c>
      <c r="AG15" s="69">
        <f>'Table 1(Q1''20)'!AG15/32.15075</f>
        <v>3.7505449238296271</v>
      </c>
      <c r="AH15" s="69">
        <f>'Table 1(Q1''20)'!AH15/32.15075</f>
        <v>3.7084785747098858</v>
      </c>
      <c r="AI15" s="69">
        <f>'Table 1(Q1''20)'!AI15/32.15075</f>
        <v>3.6249327845280117</v>
      </c>
      <c r="AJ15" s="69">
        <f>'Table 1(Q1''20)'!AJ15/32.15075</f>
        <v>3.7566317508855764</v>
      </c>
      <c r="AK15" s="69">
        <f>'Table 1(Q1''20)'!AK15/32.15075</f>
        <v>2.1865741856721845</v>
      </c>
      <c r="AL15" s="68">
        <f>IF(ISERROR(AK15/AG15),"N/A",IF(AG15&lt;0,"N/A",IF(AK15&lt;0,"N/A",IF(AK15/AG15-1&gt;300%,"&gt;±300%",IF(AK15/AG15-1&lt;-300%,"&gt;±300%",AK15/AG15-1)))))</f>
        <v>-0.4169982682304455</v>
      </c>
      <c r="AM15" s="68">
        <f>IF(ISERROR(AK15/AJ15),"N/A",IF(AJ15&lt;0,"N/A",IF(AK15&lt;0,"N/A",IF(AK15/AJ15-1&gt;300%,"&gt;±300%",IF(AK15/AJ15-1&lt;-300%,"&gt;±300%",AK15/AJ15-1)))))</f>
        <v>-0.41794289920572369</v>
      </c>
      <c r="AN15" s="124"/>
      <c r="AO15" s="69">
        <f>'Table 1(Q1''20)'!AO15/32.15075</f>
        <v>12.596906759562373</v>
      </c>
      <c r="AP15" s="69">
        <f>'Table 1(Q1''20)'!AP15/32.15075</f>
        <v>11.50828518774834</v>
      </c>
      <c r="AQ15" s="69">
        <f>'Table 1(Q1''20)'!AQ15/32.15075</f>
        <v>8.8644899419142629</v>
      </c>
      <c r="AR15" s="69">
        <f>'Table 1(Q1''20)'!AR15/32.15075</f>
        <v>6.9982815330902071</v>
      </c>
      <c r="AS15" s="69">
        <f>'Table 1(Q1''20)'!AS15/32.15075</f>
        <v>7.931385737502235</v>
      </c>
      <c r="AT15" s="69">
        <f>'Table 1(Q1''20)'!AT15/32.15075</f>
        <v>11.663802555150346</v>
      </c>
      <c r="AU15" s="69">
        <f>'Table 1(Q1''20)'!AU15/32.15075</f>
        <v>8.3979378397082485</v>
      </c>
      <c r="AV15" s="69">
        <f>'Table 1(Q1''20)'!AV15/32.15075</f>
        <v>9.0200073093162665</v>
      </c>
      <c r="AW15" s="69">
        <f>'Table 1(Q1''20)'!AW15/32.15075</f>
        <v>8.2424204723062449</v>
      </c>
      <c r="AX15" s="69">
        <f>'Table 1(Q1''20)'!AX15/32.15075</f>
        <v>7.4648336352962215</v>
      </c>
      <c r="AY15" s="69">
        <f>'Table 1(Q1''20)'!AY15/32.15075</f>
        <v>7.459023498539513</v>
      </c>
      <c r="AZ15" s="69">
        <f>'Table 1(Q1''20)'!AZ15/32.15075</f>
        <v>7.3815645354135881</v>
      </c>
      <c r="BA15" s="68">
        <f>IF(ISERROR(AZ15/AX15),"N/A",IF(AX15&lt;0,"N/A",IF(AZ15&lt;0,"N/A",IF(AZ15/AX15-1&gt;300%,"&gt;±300%",IF(AZ15/AX15-1&lt;-300%,"&gt;±300%",AZ15/AX15-1)))))</f>
        <v>-1.1154850054381549E-2</v>
      </c>
      <c r="BB15" s="68">
        <f>IF(ISERROR(AZ15/AY15),"N/A",IF(AY15&lt;0,"N/A",IF(AZ15&lt;0,"N/A",IF(AZ15/AY15-1&gt;300%,"&gt;±300%",IF(AZ15/AY15-1&lt;-300%,"&gt;±300%",AZ15/AY15-1)))))</f>
        <v>-1.0384598351391605E-2</v>
      </c>
      <c r="BC15" s="78"/>
      <c r="BD15" s="13">
        <f t="shared" si="7"/>
        <v>13.27661729579566</v>
      </c>
    </row>
    <row r="16" spans="1:56" x14ac:dyDescent="0.45">
      <c r="B16" s="67"/>
      <c r="C16" s="67" t="s">
        <v>6</v>
      </c>
      <c r="D16" s="67">
        <f>'Table 1(Q1''20)'!D16/32.15075</f>
        <v>0.15551736740200461</v>
      </c>
      <c r="E16" s="67">
        <f>'Table 1(Q1''20)'!E16/32.15075</f>
        <v>0.15551736740200461</v>
      </c>
      <c r="F16" s="67">
        <f>'Table 1(Q1''20)'!F16/32.15075</f>
        <v>0.15551736740200461</v>
      </c>
      <c r="G16" s="67">
        <f>'Table 1(Q1''20)'!G16/32.15075</f>
        <v>0.15551736740200461</v>
      </c>
      <c r="H16" s="67">
        <f>'Table 1(Q1''20)'!H16/32.15075</f>
        <v>0.15551736740200461</v>
      </c>
      <c r="I16" s="67">
        <f>'Table 1(Q1''20)'!I16/32.15075</f>
        <v>0.15551736740200461</v>
      </c>
      <c r="J16" s="67">
        <f>'Table 1(Q1''20)'!J16/32.15075</f>
        <v>1.8040014618632534</v>
      </c>
      <c r="K16" s="67">
        <f>'Table 1(Q1''20)'!K16/32.15075</f>
        <v>1.7728979883828526</v>
      </c>
      <c r="L16" s="68" t="str">
        <f t="shared" si="6"/>
        <v>&gt;±300%</v>
      </c>
      <c r="M16" s="68">
        <f t="shared" si="6"/>
        <v>-1.7241379310344751E-2</v>
      </c>
      <c r="N16" s="69"/>
      <c r="O16" s="69">
        <f>'Table 1(Q1''20)'!O16/32.15075</f>
        <v>0</v>
      </c>
      <c r="P16" s="69">
        <f>'Table 1(Q1''20)'!P16/32.15075</f>
        <v>0</v>
      </c>
      <c r="Q16" s="69">
        <f>'Table 1(Q1''20)'!Q16/32.15075</f>
        <v>0</v>
      </c>
      <c r="R16" s="69">
        <f>'Table 1(Q1''20)'!R16/32.15075</f>
        <v>0</v>
      </c>
      <c r="S16" s="69">
        <f>'Table 1(Q1''20)'!S16/32.15075</f>
        <v>0</v>
      </c>
      <c r="T16" s="69">
        <f>'Table 1(Q1''20)'!T16/32.15075</f>
        <v>0</v>
      </c>
      <c r="U16" s="69">
        <f>'Table 1(Q1''20)'!U16/32.15075</f>
        <v>0</v>
      </c>
      <c r="V16" s="69">
        <f>'Table 1(Q1''20)'!V16/32.15075</f>
        <v>0</v>
      </c>
      <c r="W16" s="69">
        <f>'Table 1(Q1''20)'!W16/32.15075</f>
        <v>0</v>
      </c>
      <c r="X16" s="69">
        <f>'Table 1(Q1''20)'!X16/32.15075</f>
        <v>0</v>
      </c>
      <c r="Y16" s="69">
        <f>'Table 1(Q1''20)'!Y16/32.15075</f>
        <v>0</v>
      </c>
      <c r="Z16" s="69">
        <f>'Table 1(Q1''20)'!Z16/32.15075</f>
        <v>0</v>
      </c>
      <c r="AA16" s="69">
        <f>'Table 1(Q1''20)'!AA16/32.15075</f>
        <v>0</v>
      </c>
      <c r="AB16" s="69">
        <f>'Table 1(Q1''20)'!AB16/32.15075</f>
        <v>0</v>
      </c>
      <c r="AC16" s="69">
        <f>'Table 1(Q1''20)'!AC16/32.15075</f>
        <v>0</v>
      </c>
      <c r="AD16" s="69">
        <f>'Table 1(Q1''20)'!AD16/32.15075</f>
        <v>0</v>
      </c>
      <c r="AE16" s="69">
        <f>'Table 1(Q1''20)'!AE16/32.15075</f>
        <v>0</v>
      </c>
      <c r="AF16" s="69">
        <f>'Table 1(Q1''20)'!AF16/32.15075</f>
        <v>0</v>
      </c>
      <c r="AG16" s="69">
        <f>'Table 1(Q1''20)'!AG16/32.15075</f>
        <v>0.47024596360037962</v>
      </c>
      <c r="AH16" s="69">
        <f>'Table 1(Q1''20)'!AH16/32.15075</f>
        <v>0.43407319716958115</v>
      </c>
      <c r="AI16" s="69">
        <f>'Table 1(Q1''20)'!AI16/32.15075</f>
        <v>0.42955160136573139</v>
      </c>
      <c r="AJ16" s="69">
        <f>'Table 1(Q1''20)'!AJ16/32.15075</f>
        <v>0.47476755940422943</v>
      </c>
      <c r="AK16" s="69">
        <f>'Table 1(Q1''20)'!AK16/32.15075</f>
        <v>0.41829087535519893</v>
      </c>
      <c r="AL16" s="68">
        <f>IF(ISERROR(AK16/AG16),"N/A",IF(AG16&lt;0,"N/A",IF(AK16&lt;0,"N/A",IF(AK16/AG16-1&gt;300%,"&gt;±300%",IF(AK16/AG16-1&lt;-300%,"&gt;±300%",AK16/AG16-1)))))</f>
        <v>-0.11048492122589004</v>
      </c>
      <c r="AM16" s="68">
        <f>IF(ISERROR(AK16/AJ16),"N/A",IF(AJ16&lt;0,"N/A",IF(AK16&lt;0,"N/A",IF(AK16/AJ16-1&gt;300%,"&gt;±300%",IF(AK16/AJ16-1&lt;-300%,"&gt;±300%",AK16/AJ16-1)))))</f>
        <v>-0.11895649340469105</v>
      </c>
      <c r="AN16" s="124"/>
      <c r="AO16" s="69"/>
      <c r="AP16" s="69"/>
      <c r="AQ16" s="69"/>
      <c r="AR16" s="69"/>
      <c r="AS16" s="69"/>
      <c r="AT16" s="69"/>
      <c r="AU16" s="69"/>
      <c r="AV16" s="69"/>
      <c r="AW16" s="69"/>
      <c r="AX16" s="69"/>
      <c r="AY16" s="69"/>
      <c r="AZ16" s="69"/>
      <c r="BA16" s="68" t="str">
        <f>IF(ISERROR(AZ16/AX16),"N/A",IF(AX16&lt;0,"N/A",IF(AZ16&lt;0,"N/A",IF(AZ16/AX16-1&gt;300%,"&gt;±300%",IF(AZ16/AX16-1&lt;-300%,"&gt;±300%",AZ16/AX16-1)))))</f>
        <v>N/A</v>
      </c>
      <c r="BB16" s="68" t="str">
        <f>IF(ISERROR(AZ16/AY16),"N/A",IF(AY16&lt;0,"N/A",IF(AZ16&lt;0,"N/A",IF(AZ16/AY16-1&gt;300%,"&gt;±300%",IF(AZ16/AY16-1&lt;-300%,"&gt;±300%",AZ16/AY16-1)))))</f>
        <v>N/A</v>
      </c>
      <c r="BC16" s="78"/>
      <c r="BD16" s="13">
        <f t="shared" si="7"/>
        <v>1.7566832332947406</v>
      </c>
    </row>
    <row r="17" spans="1:125" x14ac:dyDescent="0.45">
      <c r="B17" s="122"/>
      <c r="C17" s="92"/>
      <c r="D17" s="65"/>
      <c r="E17" s="65"/>
      <c r="F17" s="65"/>
      <c r="G17" s="65"/>
      <c r="H17" s="65"/>
      <c r="I17" s="65"/>
      <c r="J17" s="65"/>
      <c r="K17" s="65"/>
      <c r="L17" s="76"/>
      <c r="M17" s="232"/>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232"/>
      <c r="AM17" s="232"/>
      <c r="AN17" s="124"/>
      <c r="AO17" s="124"/>
      <c r="AP17" s="67"/>
      <c r="AQ17" s="67"/>
      <c r="AR17" s="67"/>
      <c r="AS17" s="67"/>
      <c r="AT17" s="67"/>
      <c r="AU17" s="67"/>
      <c r="AV17" s="67"/>
      <c r="AW17" s="67"/>
      <c r="AX17" s="67"/>
      <c r="AY17" s="67"/>
      <c r="AZ17" s="67"/>
      <c r="BA17" s="76"/>
      <c r="BB17" s="76"/>
      <c r="BC17" s="78"/>
      <c r="BD17" s="7"/>
    </row>
    <row r="18" spans="1:125" x14ac:dyDescent="0.45">
      <c r="B18" s="128" t="s">
        <v>25</v>
      </c>
      <c r="C18" s="94"/>
      <c r="D18" s="94">
        <f>'Table 1(Q1''20)'!D18/32.15075</f>
        <v>243.69571471894122</v>
      </c>
      <c r="E18" s="94">
        <f>'Table 1(Q1''20)'!E18/32.15075</f>
        <v>225.18914799810267</v>
      </c>
      <c r="F18" s="94">
        <f>'Table 1(Q1''20)'!F18/32.15075</f>
        <v>245.56192312776528</v>
      </c>
      <c r="G18" s="94">
        <f>'Table 1(Q1''20)'!G18/32.15075</f>
        <v>245.87295786256928</v>
      </c>
      <c r="H18" s="94">
        <f>'Table 1(Q1''20)'!H18/32.15075</f>
        <v>250.2274441498254</v>
      </c>
      <c r="I18" s="94">
        <f>'Table 1(Q1''20)'!I18/32.15075</f>
        <v>250.69399625203144</v>
      </c>
      <c r="J18" s="94">
        <f>'Table 1(Q1''20)'!J18/32.15075</f>
        <v>256.97070428708093</v>
      </c>
      <c r="K18" s="94">
        <f>'Table 1(Q1''20)'!K18/32.15075</f>
        <v>223.85727009085551</v>
      </c>
      <c r="L18" s="107">
        <f>IF(ISERROR(J18/I18),"N/A",IF(I18&lt;0,"N/A",IF(J18&lt;0,"N/A",IF(J18/I18-1&gt;300%,"&gt;±300%",IF(J18/I18-1&lt;-300%,"&gt;±300%",J18/I18-1)))))</f>
        <v>2.5037328890554322E-2</v>
      </c>
      <c r="M18" s="107">
        <f>IF(ISERROR(K18/J18),"N/A",IF(J18&lt;0,"N/A",IF(K18&lt;0,"N/A",IF(K18/J18-1&gt;300%,"&gt;±300%",IF(K18/J18-1&lt;-300%,"&gt;±300%",K18/J18-1)))))</f>
        <v>-0.12886073643333273</v>
      </c>
      <c r="N18" s="76"/>
      <c r="O18" s="94">
        <f>'Table 1(Q1''20)'!O18/32.15075</f>
        <v>60.496255919379792</v>
      </c>
      <c r="P18" s="94">
        <f>'Table 1(Q1''20)'!P18/32.15075</f>
        <v>57.541425938741703</v>
      </c>
      <c r="Q18" s="94">
        <f>'Table 1(Q1''20)'!Q18/32.15075</f>
        <v>57.696943306143709</v>
      </c>
      <c r="R18" s="94">
        <f>'Table 1(Q1''20)'!R18/32.15075</f>
        <v>62.67349906300786</v>
      </c>
      <c r="S18" s="94">
        <f>'Table 1(Q1''20)'!S18/32.15075</f>
        <v>65.161776941439925</v>
      </c>
      <c r="T18" s="94">
        <f>'Table 1(Q1''20)'!T18/32.15075</f>
        <v>60.340738551977786</v>
      </c>
      <c r="U18" s="94">
        <f>'Table 1(Q1''20)'!U18/32.15075</f>
        <v>56.452804366927673</v>
      </c>
      <c r="V18" s="94">
        <f>'Table 1(Q1''20)'!V18/32.15075</f>
        <v>68.11660692207802</v>
      </c>
      <c r="W18" s="94">
        <f>'Table 1(Q1''20)'!W18/32.15075</f>
        <v>62.984533797811864</v>
      </c>
      <c r="X18" s="94">
        <f>'Table 1(Q1''20)'!X18/32.15075</f>
        <v>58.31901277575173</v>
      </c>
      <c r="Y18" s="94">
        <f>'Table 1(Q1''20)'!Y18/32.15075</f>
        <v>55.519700162515647</v>
      </c>
      <c r="Z18" s="94">
        <f>'Table 1(Q1''20)'!Z18/32.15075</f>
        <v>65.628329043645948</v>
      </c>
      <c r="AA18" s="94">
        <f>'Table 1(Q1''20)'!AA18/32.15075</f>
        <v>63.295568532615874</v>
      </c>
      <c r="AB18" s="94">
        <f>'Table 1(Q1''20)'!AB18/32.15075</f>
        <v>65.628329043645948</v>
      </c>
      <c r="AC18" s="94">
        <f>'Table 1(Q1''20)'!AC18/32.15075</f>
        <v>54.586595958103615</v>
      </c>
      <c r="AD18" s="94">
        <f>'Table 1(Q1''20)'!AD18/32.15075</f>
        <v>66.561433248057966</v>
      </c>
      <c r="AE18" s="94">
        <f>'Table 1(Q1''20)'!AE18/32.15075</f>
        <v>66.405915880655968</v>
      </c>
      <c r="AF18" s="94">
        <f>'Table 1(Q1''20)'!AF18/32.15075</f>
        <v>63.45108590001788</v>
      </c>
      <c r="AG18" s="94">
        <f>'Table 1(Q1''20)'!AG18/32.15075</f>
        <v>58.50450149774101</v>
      </c>
      <c r="AH18" s="94">
        <f>'Table 1(Q1''20)'!AH18/32.15075</f>
        <v>67.093488305368794</v>
      </c>
      <c r="AI18" s="94">
        <f>'Table 1(Q1''20)'!AI18/32.15075</f>
        <v>63.481729079405014</v>
      </c>
      <c r="AJ18" s="94">
        <f>'Table 1(Q1''20)'!AJ18/32.15075</f>
        <v>67.89562226424276</v>
      </c>
      <c r="AK18" s="94">
        <f>'Table 1(Q1''20)'!AK18/32.15075</f>
        <v>55.137982931597158</v>
      </c>
      <c r="AL18" s="107">
        <f>IF(ISERROR(AK18/AG18),"N/A",IF(AG18&lt;0,"N/A",IF(AK18&lt;0,"N/A",IF(AK18/AG18-1&gt;300%,"&gt;±300%",IF(AK18/AG18-1&lt;-300%,"&gt;±300%",AK18/AG18-1)))))</f>
        <v>-5.7542898066977655E-2</v>
      </c>
      <c r="AM18" s="107">
        <f>IF(ISERROR(AK18/AJ18),"N/A",IF(AJ18&lt;0,"N/A",IF(AK18&lt;0,"N/A",IF(AK18/AJ18-1&gt;300%,"&gt;±300%",IF(AK18/AJ18-1&lt;-300%,"&gt;±300%",AK18/AJ18-1)))))</f>
        <v>-0.18790076454405535</v>
      </c>
      <c r="AN18" s="124"/>
      <c r="AO18" s="94">
        <f>'Table 1(Q1''20)'!AO18/32.15075</f>
        <v>107.15146613998118</v>
      </c>
      <c r="AP18" s="94">
        <f>'Table 1(Q1''20)'!AP18/32.15075</f>
        <v>118.0376818581215</v>
      </c>
      <c r="AQ18" s="94">
        <f>'Table 1(Q1''20)'!AQ18/32.15075</f>
        <v>120.37044236915156</v>
      </c>
      <c r="AR18" s="94">
        <f>'Table 1(Q1''20)'!AR18/32.15075</f>
        <v>125.50251549341772</v>
      </c>
      <c r="AS18" s="94">
        <f>'Table 1(Q1''20)'!AS18/32.15075</f>
        <v>124.56941128900569</v>
      </c>
      <c r="AT18" s="94">
        <f>'Table 1(Q1''20)'!AT18/32.15075</f>
        <v>121.30354657356359</v>
      </c>
      <c r="AU18" s="94">
        <f>'Table 1(Q1''20)'!AU18/32.15075</f>
        <v>121.1480292061616</v>
      </c>
      <c r="AV18" s="94">
        <f>'Table 1(Q1''20)'!AV18/32.15075</f>
        <v>128.92389757626182</v>
      </c>
      <c r="AW18" s="94">
        <f>'Table 1(Q1''20)'!AW18/32.15075</f>
        <v>121.1480292061616</v>
      </c>
      <c r="AX18" s="94">
        <f>'Table 1(Q1''20)'!AX18/32.15075</f>
        <v>129.85700178067384</v>
      </c>
      <c r="AY18" s="94">
        <f>'Table 1(Q1''20)'!AY18/32.15075</f>
        <v>125.5979898031098</v>
      </c>
      <c r="AZ18" s="94">
        <f>'Table 1(Q1''20)'!AZ18/32.15075</f>
        <v>131.37735134364777</v>
      </c>
      <c r="BA18" s="107">
        <f>IF(ISERROR(AZ18/AX18),"N/A",IF(AX18&lt;0,"N/A",IF(AZ18&lt;0,"N/A",IF(AZ18/AX18-1&gt;300%,"&gt;±300%",IF(AZ18/AX18-1&lt;-300%,"&gt;±300%",AZ18/AX18-1)))))</f>
        <v>1.1707875140547053E-2</v>
      </c>
      <c r="BB18" s="107">
        <f>IF(ISERROR(AZ18/AY18),"N/A",IF(AY18&lt;0,"N/A",IF(AZ18&lt;0,"N/A",IF(AZ18/AY18-1&gt;300%,"&gt;±300%",IF(AZ18/AY18-1&lt;-300%,"&gt;±300%",AZ18/AY18-1)))))</f>
        <v>4.6014761459143072E-2</v>
      </c>
      <c r="BC18" s="78"/>
      <c r="BD18" s="94">
        <f>SUM(AH18:AK18)</f>
        <v>253.60882258061372</v>
      </c>
    </row>
    <row r="19" spans="1:125" x14ac:dyDescent="0.45">
      <c r="B19" s="130"/>
      <c r="C19" s="92"/>
      <c r="D19" s="65"/>
      <c r="E19" s="65"/>
      <c r="F19" s="65"/>
      <c r="G19" s="65"/>
      <c r="H19" s="65"/>
      <c r="I19" s="65"/>
      <c r="J19" s="65"/>
      <c r="K19" s="65"/>
      <c r="L19" s="65"/>
      <c r="M19" s="66"/>
      <c r="N19" s="65"/>
      <c r="O19" s="92"/>
      <c r="P19" s="92"/>
      <c r="Q19" s="92"/>
      <c r="R19" s="92"/>
      <c r="S19" s="92"/>
      <c r="T19" s="92"/>
      <c r="U19" s="92"/>
      <c r="V19" s="92"/>
      <c r="W19" s="92"/>
      <c r="X19" s="92"/>
      <c r="Y19" s="92"/>
      <c r="Z19" s="92"/>
      <c r="AA19" s="92"/>
      <c r="AB19" s="92"/>
      <c r="AC19" s="92"/>
      <c r="AD19" s="92"/>
      <c r="AE19" s="92"/>
      <c r="AF19" s="92"/>
      <c r="AG19" s="92"/>
      <c r="AH19" s="92"/>
      <c r="AI19" s="92"/>
      <c r="AJ19" s="92"/>
      <c r="AK19" s="92"/>
      <c r="AL19" s="66"/>
      <c r="AM19" s="66"/>
      <c r="AN19" s="114"/>
      <c r="AO19" s="67"/>
      <c r="AP19" s="67"/>
      <c r="AQ19" s="67"/>
      <c r="AR19" s="67"/>
      <c r="AS19" s="67"/>
      <c r="AT19" s="67"/>
      <c r="AU19" s="67"/>
      <c r="AV19" s="67"/>
      <c r="AW19" s="67"/>
      <c r="AX19" s="67"/>
      <c r="AY19" s="67"/>
      <c r="AZ19" s="67"/>
      <c r="BA19" s="65"/>
      <c r="BB19" s="65"/>
      <c r="BC19" s="78"/>
      <c r="BD19" s="13"/>
    </row>
    <row r="20" spans="1:125" x14ac:dyDescent="0.45">
      <c r="A20" s="23"/>
      <c r="B20" s="118" t="s">
        <v>32</v>
      </c>
      <c r="C20" s="131"/>
      <c r="D20" s="108"/>
      <c r="E20" s="108"/>
      <c r="F20" s="108"/>
      <c r="G20" s="108"/>
      <c r="H20" s="108"/>
      <c r="I20" s="108"/>
      <c r="J20" s="108"/>
      <c r="K20" s="108"/>
      <c r="L20" s="109"/>
      <c r="M20" s="233"/>
      <c r="N20" s="109"/>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233"/>
      <c r="AM20" s="233"/>
      <c r="AN20" s="124"/>
      <c r="AO20" s="124"/>
      <c r="AP20" s="67"/>
      <c r="AQ20" s="67"/>
      <c r="AR20" s="67"/>
      <c r="AS20" s="67"/>
      <c r="AT20" s="67"/>
      <c r="AU20" s="67"/>
      <c r="AV20" s="67"/>
      <c r="AW20" s="67"/>
      <c r="AX20" s="67"/>
      <c r="AY20" s="67"/>
      <c r="AZ20" s="67"/>
      <c r="BA20" s="109"/>
      <c r="BB20" s="109"/>
      <c r="BC20" s="78"/>
      <c r="BD20" s="7"/>
    </row>
    <row r="21" spans="1:125" x14ac:dyDescent="0.45">
      <c r="A21" s="23"/>
      <c r="B21" s="122" t="s">
        <v>27</v>
      </c>
      <c r="C21" s="65"/>
      <c r="D21" s="65">
        <f>'Table 1(Q1''20)'!D21/32.15075</f>
        <v>97.198354626252879</v>
      </c>
      <c r="E21" s="65">
        <f>'Table 1(Q1''20)'!E21/32.15075</f>
        <v>101.08628881130299</v>
      </c>
      <c r="F21" s="65">
        <f>'Table 1(Q1''20)'!F21/32.15075</f>
        <v>104.6631882615491</v>
      </c>
      <c r="G21" s="65">
        <f>'Table 1(Q1''20)'!G21/32.15075</f>
        <v>107.46250087478518</v>
      </c>
      <c r="H21" s="65">
        <f>'Table 1(Q1''20)'!H21/32.15075</f>
        <v>103.41904932233307</v>
      </c>
      <c r="I21" s="65">
        <f>'Table 1(Q1''20)'!I21/32.15075</f>
        <v>96.420767789242859</v>
      </c>
      <c r="J21" s="65">
        <f>'Table 1(Q1''20)'!J21/32.15075</f>
        <v>90.012265217664734</v>
      </c>
      <c r="K21" s="65">
        <f>'Table 1(Q1''20)'!K21/32.15075</f>
        <v>77.16771770487469</v>
      </c>
      <c r="L21" s="66">
        <f>IF(ISERROR(J21/I21),"N/A",IF(I21&lt;0,"N/A",IF(J21&lt;0,"N/A",IF(J21/I21-1&gt;300%,"&gt;±300%",IF(J21/I21-1&lt;-300%,"&gt;±300%",J21/I21-1)))))</f>
        <v>-6.6463923888117837E-2</v>
      </c>
      <c r="M21" s="66">
        <f>IF(ISERROR(K21/J21),"N/A",IF(J21&lt;0,"N/A",IF(K21&lt;0,"N/A",IF(K21/J21-1&gt;300%,"&gt;±300%",IF(K21/J21-1&lt;-300%,"&gt;±300%",K21/J21-1)))))</f>
        <v>-0.14269774770949017</v>
      </c>
      <c r="N21" s="65"/>
      <c r="O21" s="65">
        <f>'Table 1(Q1''20)'!O21/32.15075</f>
        <v>23.794157212506704</v>
      </c>
      <c r="P21" s="65">
        <f>'Table 1(Q1''20)'!P21/32.15075</f>
        <v>25.349330886526751</v>
      </c>
      <c r="Q21" s="65">
        <f>'Table 1(Q1''20)'!Q21/32.15075</f>
        <v>26.748987193144792</v>
      </c>
      <c r="R21" s="65">
        <f>'Table 1(Q1''20)'!R21/32.15075</f>
        <v>26.748987193144792</v>
      </c>
      <c r="S21" s="65">
        <f>'Table 1(Q1''20)'!S21/32.15075</f>
        <v>25.193813519124745</v>
      </c>
      <c r="T21" s="65">
        <f>'Table 1(Q1''20)'!T21/32.15075</f>
        <v>26.28243509093878</v>
      </c>
      <c r="U21" s="65">
        <f>'Table 1(Q1''20)'!U21/32.15075</f>
        <v>27.37105666275281</v>
      </c>
      <c r="V21" s="65">
        <f>'Table 1(Q1''20)'!V21/32.15075</f>
        <v>28.148643499762834</v>
      </c>
      <c r="W21" s="65">
        <f>'Table 1(Q1''20)'!W21/32.15075</f>
        <v>24.571744049516727</v>
      </c>
      <c r="X21" s="65">
        <f>'Table 1(Q1''20)'!X21/32.15075</f>
        <v>27.060021927948803</v>
      </c>
      <c r="Y21" s="65">
        <f>'Table 1(Q1''20)'!Y21/32.15075</f>
        <v>26.593469825742787</v>
      </c>
      <c r="Z21" s="65">
        <f>'Table 1(Q1''20)'!Z21/32.15075</f>
        <v>26.126917723536774</v>
      </c>
      <c r="AA21" s="65">
        <f>'Table 1(Q1''20)'!AA21/32.15075</f>
        <v>24.416226682114722</v>
      </c>
      <c r="AB21" s="65">
        <f>'Table 1(Q1''20)'!AB21/32.15075</f>
        <v>26.28243509093878</v>
      </c>
      <c r="AC21" s="65">
        <f>'Table 1(Q1''20)'!AC21/32.15075</f>
        <v>24.882778784320738</v>
      </c>
      <c r="AD21" s="65">
        <f>'Table 1(Q1''20)'!AD21/32.15075</f>
        <v>25.349330886526751</v>
      </c>
      <c r="AE21" s="65">
        <f>'Table 1(Q1''20)'!AE21/32.15075</f>
        <v>22.238983538486661</v>
      </c>
      <c r="AF21" s="65">
        <f>'Table 1(Q1''20)'!AF21/32.15075</f>
        <v>23.794157212506704</v>
      </c>
      <c r="AG21" s="65">
        <f>'Table 1(Q1''20)'!AG21/32.15075</f>
        <v>23.833626263101721</v>
      </c>
      <c r="AH21" s="65">
        <f>'Table 1(Q1''20)'!AH21/32.15075</f>
        <v>23.22375508801592</v>
      </c>
      <c r="AI21" s="65">
        <f>'Table 1(Q1''20)'!AI21/32.15075</f>
        <v>21.080724792788274</v>
      </c>
      <c r="AJ21" s="65">
        <f>'Table 1(Q1''20)'!AJ21/32.15075</f>
        <v>21.873280514528769</v>
      </c>
      <c r="AK21" s="65">
        <f>'Table 1(Q1''20)'!AK21/32.15075</f>
        <v>19.720889778710582</v>
      </c>
      <c r="AL21" s="66">
        <f>IF(ISERROR(AK21/AG21),"N/A",IF(AG21&lt;0,"N/A",IF(AK21&lt;0,"N/A",IF(AK21/AG21-1&gt;300%,"&gt;±300%",IF(AK21/AG21-1&lt;-300%,"&gt;±300%",AK21/AG21-1)))))</f>
        <v>-0.17256024907793055</v>
      </c>
      <c r="AM21" s="66">
        <f>IF(ISERROR(AK21/AJ21),"N/A",IF(AJ21&lt;0,"N/A",IF(AK21&lt;0,"N/A",IF(AK21/AJ21-1&gt;300%,"&gt;±300%",IF(AK21/AJ21-1&lt;-300%,"&gt;±300%",AK21/AJ21-1)))))</f>
        <v>-9.8402740018284751E-2</v>
      </c>
      <c r="AN21" s="117"/>
      <c r="AO21" s="65">
        <f>'Table 1(Q1''20)'!AO21/32.15075</f>
        <v>51.942800712269538</v>
      </c>
      <c r="AP21" s="65">
        <f>'Table 1(Q1''20)'!AP21/32.15075</f>
        <v>49.143488099033455</v>
      </c>
      <c r="AQ21" s="65">
        <f>'Table 1(Q1''20)'!AQ21/32.15075</f>
        <v>53.497974386289584</v>
      </c>
      <c r="AR21" s="65">
        <f>'Table 1(Q1''20)'!AR21/32.15075</f>
        <v>51.476248610063529</v>
      </c>
      <c r="AS21" s="65">
        <f>'Table 1(Q1''20)'!AS21/32.15075</f>
        <v>55.519700162515647</v>
      </c>
      <c r="AT21" s="65">
        <f>'Table 1(Q1''20)'!AT21/32.15075</f>
        <v>51.631765977465527</v>
      </c>
      <c r="AU21" s="65">
        <f>'Table 1(Q1''20)'!AU21/32.15075</f>
        <v>52.720387549279565</v>
      </c>
      <c r="AV21" s="65">
        <f>'Table 1(Q1''20)'!AV21/32.15075</f>
        <v>50.698661773053502</v>
      </c>
      <c r="AW21" s="65">
        <f>'Table 1(Q1''20)'!AW21/32.15075</f>
        <v>50.232109670847485</v>
      </c>
      <c r="AX21" s="65">
        <f>'Table 1(Q1''20)'!AX21/32.15075</f>
        <v>46.033140750993361</v>
      </c>
      <c r="AY21" s="65">
        <f>'Table 1(Q1''20)'!AY21/32.15075</f>
        <v>47.057381351117641</v>
      </c>
      <c r="AZ21" s="65">
        <f>'Table 1(Q1''20)'!AZ21/32.15075</f>
        <v>42.95400530731704</v>
      </c>
      <c r="BA21" s="66">
        <f>IF(ISERROR(AZ21/AX21),"N/A",IF(AX21&lt;0,"N/A",IF(AZ21&lt;0,"N/A",IF(AZ21/AX21-1&gt;300%,"&gt;±300%",IF(AZ21/AX21-1&lt;-300%,"&gt;±300%",AZ21/AX21-1)))))</f>
        <v>-6.688953639579498E-2</v>
      </c>
      <c r="BB21" s="66">
        <f>IF(ISERROR(AZ21/AY21),"N/A",IF(AY21&lt;0,"N/A",IF(AZ21&lt;0,"N/A",IF(AZ21/AY21-1&gt;300%,"&gt;±300%",IF(AZ21/AY21-1&lt;-300%,"&gt;±300%",AZ21/AY21-1)))))</f>
        <v>-8.7199413269160697E-2</v>
      </c>
      <c r="BC21" s="78"/>
      <c r="BD21" s="9">
        <f t="shared" ref="BD21:BD22" si="8">SUM(AH21:AK21)</f>
        <v>85.898650174043553</v>
      </c>
    </row>
    <row r="22" spans="1:125" x14ac:dyDescent="0.45">
      <c r="B22" s="108"/>
      <c r="C22" s="108" t="s">
        <v>4</v>
      </c>
      <c r="D22" s="67">
        <f>'Table 1(Q1''20)'!D22/32.15075</f>
        <v>92.843868338996757</v>
      </c>
      <c r="E22" s="67">
        <f>'Table 1(Q1''20)'!E22/32.15075</f>
        <v>96.420767789242859</v>
      </c>
      <c r="F22" s="67">
        <f>'Table 1(Q1''20)'!F22/32.15075</f>
        <v>100.46421934169497</v>
      </c>
      <c r="G22" s="67">
        <f>'Table 1(Q1''20)'!G22/32.15075</f>
        <v>103.10801458752906</v>
      </c>
      <c r="H22" s="67">
        <f>'Table 1(Q1''20)'!H22/32.15075</f>
        <v>99.06456303507693</v>
      </c>
      <c r="I22" s="67">
        <f>'Table 1(Q1''20)'!I22/32.15075</f>
        <v>91.910764134584724</v>
      </c>
      <c r="J22" s="67">
        <f>'Table 1(Q1''20)'!J22/32.15075</f>
        <v>90.012265217664734</v>
      </c>
      <c r="K22" s="67">
        <f>'Table 1(Q1''20)'!K22/32.15075</f>
        <v>77.16771770487469</v>
      </c>
      <c r="L22" s="68">
        <f>IF(ISERROR(J22/I22),"N/A",IF(I22&lt;0,"N/A",IF(J22&lt;0,"N/A",IF(J22/I22-1&gt;300%,"&gt;±300%",IF(J22/I22-1&lt;-300%,"&gt;±300%",J22/I22-1)))))</f>
        <v>-2.0655893080597454E-2</v>
      </c>
      <c r="M22" s="68">
        <f>IF(ISERROR(K22/J22),"N/A",IF(J22&lt;0,"N/A",IF(K22&lt;0,"N/A",IF(K22/J22-1&gt;300%,"&gt;±300%",IF(K22/J22-1&lt;-300%,"&gt;±300%",K22/J22-1)))))</f>
        <v>-0.14269774770949017</v>
      </c>
      <c r="N22" s="69"/>
      <c r="O22" s="69">
        <f>'Table 1(Q1''20)'!O22/32.15075</f>
        <v>22.705535640692673</v>
      </c>
      <c r="P22" s="69">
        <f>'Table 1(Q1''20)'!P22/32.15075</f>
        <v>24.105191947310715</v>
      </c>
      <c r="Q22" s="69">
        <f>'Table 1(Q1''20)'!Q22/32.15075</f>
        <v>25.660365621330762</v>
      </c>
      <c r="R22" s="69">
        <f>'Table 1(Q1''20)'!R22/32.15075</f>
        <v>25.660365621330762</v>
      </c>
      <c r="S22" s="69">
        <f>'Table 1(Q1''20)'!S22/32.15075</f>
        <v>24.105191947310715</v>
      </c>
      <c r="T22" s="69">
        <f>'Table 1(Q1''20)'!T22/32.15075</f>
        <v>25.193813519124745</v>
      </c>
      <c r="U22" s="69">
        <f>'Table 1(Q1''20)'!U22/32.15075</f>
        <v>26.28243509093878</v>
      </c>
      <c r="V22" s="69">
        <f>'Table 1(Q1''20)'!V22/32.15075</f>
        <v>27.060021927948803</v>
      </c>
      <c r="W22" s="69">
        <f>'Table 1(Q1''20)'!W22/32.15075</f>
        <v>23.638639845104702</v>
      </c>
      <c r="X22" s="69">
        <f>'Table 1(Q1''20)'!X22/32.15075</f>
        <v>25.971400356134769</v>
      </c>
      <c r="Y22" s="69">
        <f>'Table 1(Q1''20)'!Y22/32.15075</f>
        <v>25.504848253928756</v>
      </c>
      <c r="Z22" s="69">
        <f>'Table 1(Q1''20)'!Z22/32.15075</f>
        <v>25.038296151722744</v>
      </c>
      <c r="AA22" s="69">
        <f>'Table 1(Q1''20)'!AA22/32.15075</f>
        <v>23.327605110300691</v>
      </c>
      <c r="AB22" s="69">
        <f>'Table 1(Q1''20)'!AB22/32.15075</f>
        <v>25.193813519124745</v>
      </c>
      <c r="AC22" s="69">
        <f>'Table 1(Q1''20)'!AC22/32.15075</f>
        <v>23.794157212506704</v>
      </c>
      <c r="AD22" s="69">
        <f>'Table 1(Q1''20)'!AD22/32.15075</f>
        <v>24.105191947310715</v>
      </c>
      <c r="AE22" s="69">
        <f>'Table 1(Q1''20)'!AE22/32.15075</f>
        <v>21.150361966672627</v>
      </c>
      <c r="AF22" s="69">
        <f>'Table 1(Q1''20)'!AF22/32.15075</f>
        <v>22.861053008094679</v>
      </c>
      <c r="AG22" s="69">
        <f>'Table 1(Q1''20)'!AG22/32.15075</f>
        <v>23.833626263101721</v>
      </c>
      <c r="AH22" s="69">
        <f>'Table 1(Q1''20)'!AH22/32.15075</f>
        <v>23.22375508801592</v>
      </c>
      <c r="AI22" s="69">
        <f>'Table 1(Q1''20)'!AI22/32.15075</f>
        <v>21.080724792788274</v>
      </c>
      <c r="AJ22" s="69">
        <f>'Table 1(Q1''20)'!AJ22/32.15075</f>
        <v>21.873280514528769</v>
      </c>
      <c r="AK22" s="69">
        <f>'Table 1(Q1''20)'!AK22/32.15075</f>
        <v>19.720889778710582</v>
      </c>
      <c r="AL22" s="68">
        <f>IF(ISERROR(AK22/AG22),"N/A",IF(AG22&lt;0,"N/A",IF(AK22&lt;0,"N/A",IF(AK22/AG22-1&gt;300%,"&gt;±300%",IF(AK22/AG22-1&lt;-300%,"&gt;±300%",AK22/AG22-1)))))</f>
        <v>-0.17256024907793055</v>
      </c>
      <c r="AM22" s="68">
        <f>IF(ISERROR(AK22/AJ22),"N/A",IF(AJ22&lt;0,"N/A",IF(AK22&lt;0,"N/A",IF(AK22/AJ22-1&gt;300%,"&gt;±300%",IF(AK22/AJ22-1&lt;-300%,"&gt;±300%",AK22/AJ22-1)))))</f>
        <v>-9.8402740018284751E-2</v>
      </c>
      <c r="AN22" s="69"/>
      <c r="AO22" s="69">
        <f>'Table 1(Q1''20)'!AO22/32.15075</f>
        <v>49.610040201239471</v>
      </c>
      <c r="AP22" s="69">
        <f>'Table 1(Q1''20)'!AP22/32.15075</f>
        <v>46.810727588003388</v>
      </c>
      <c r="AQ22" s="69">
        <f>'Table 1(Q1''20)'!AQ22/32.15075</f>
        <v>51.320731242661523</v>
      </c>
      <c r="AR22" s="69">
        <f>'Table 1(Q1''20)'!AR22/32.15075</f>
        <v>49.29900546643546</v>
      </c>
      <c r="AS22" s="69">
        <f>'Table 1(Q1''20)'!AS22/32.15075</f>
        <v>53.342457018887579</v>
      </c>
      <c r="AT22" s="69">
        <f>'Table 1(Q1''20)'!AT22/32.15075</f>
        <v>49.610040201239471</v>
      </c>
      <c r="AU22" s="69">
        <f>'Table 1(Q1''20)'!AU22/32.15075</f>
        <v>50.543144405651496</v>
      </c>
      <c r="AV22" s="69">
        <f>'Table 1(Q1''20)'!AV22/32.15075</f>
        <v>48.52141862942544</v>
      </c>
      <c r="AW22" s="69">
        <f>'Table 1(Q1''20)'!AW22/32.15075</f>
        <v>47.899349159817419</v>
      </c>
      <c r="AX22" s="69">
        <f>'Table 1(Q1''20)'!AX22/32.15075</f>
        <v>44.011414974767305</v>
      </c>
      <c r="AY22" s="69">
        <f>'Table 1(Q1''20)'!AY22/32.15075</f>
        <v>47.057381351117641</v>
      </c>
      <c r="AZ22" s="69">
        <f>'Table 1(Q1''20)'!AZ22/32.15075</f>
        <v>42.95400530731704</v>
      </c>
      <c r="BA22" s="68">
        <f>IF(ISERROR(AZ22/AX22),"N/A",IF(AX22&lt;0,"N/A",IF(AZ22&lt;0,"N/A",IF(AZ22/AX22-1&gt;300%,"&gt;±300%",IF(AZ22/AX22-1&lt;-300%,"&gt;±300%",AZ22/AX22-1)))))</f>
        <v>-2.402580485213901E-2</v>
      </c>
      <c r="BB22" s="68">
        <f>IF(ISERROR(AZ22/AY22),"N/A",IF(AY22&lt;0,"N/A",IF(AZ22&lt;0,"N/A",IF(AZ22/AY22-1&gt;300%,"&gt;±300%",IF(AZ22/AY22-1&lt;-300%,"&gt;±300%",AZ22/AY22-1)))))</f>
        <v>-8.7199413269160697E-2</v>
      </c>
      <c r="BC22" s="78"/>
      <c r="BD22" s="13">
        <f t="shared" si="8"/>
        <v>85.898650174043553</v>
      </c>
    </row>
    <row r="23" spans="1:125" x14ac:dyDescent="0.45">
      <c r="B23" s="70"/>
      <c r="C23" s="70" t="s">
        <v>9</v>
      </c>
      <c r="D23" s="70">
        <f>'Table 1(Q1''20)'!D23/32.15075</f>
        <v>4.3544862872561287</v>
      </c>
      <c r="E23" s="70">
        <f>'Table 1(Q1''20)'!E23/32.15075</f>
        <v>4.6655210220601386</v>
      </c>
      <c r="F23" s="70">
        <f>'Table 1(Q1''20)'!F23/32.15075</f>
        <v>4.3544862872561287</v>
      </c>
      <c r="G23" s="70">
        <f>'Table 1(Q1''20)'!G23/32.15075</f>
        <v>4.1989689198541242</v>
      </c>
      <c r="H23" s="70">
        <f>'Table 1(Q1''20)'!H23/32.15075</f>
        <v>4.3544862872561287</v>
      </c>
      <c r="I23" s="70">
        <f>'Table 1(Q1''20)'!I23/32.15075</f>
        <v>4.5100036546581332</v>
      </c>
      <c r="J23" s="70" t="str">
        <f>'Table 1(Q1''20)'!J23</f>
        <v>†</v>
      </c>
      <c r="K23" s="70" t="str">
        <f>'Table 1(Q1''20)'!K23</f>
        <v>†</v>
      </c>
      <c r="L23" s="71"/>
      <c r="M23" s="71"/>
      <c r="N23" s="67"/>
      <c r="O23" s="83">
        <f>'Table 1(Q1''20)'!O23/32.15075</f>
        <v>1.0886215718140322</v>
      </c>
      <c r="P23" s="83">
        <f>'Table 1(Q1''20)'!P23/32.15075</f>
        <v>1.2441389392160369</v>
      </c>
      <c r="Q23" s="83">
        <f>'Table 1(Q1''20)'!Q23/32.15075</f>
        <v>1.0886215718140322</v>
      </c>
      <c r="R23" s="83">
        <f>'Table 1(Q1''20)'!R23/32.15075</f>
        <v>1.0886215718140322</v>
      </c>
      <c r="S23" s="83">
        <f>'Table 1(Q1''20)'!S23/32.15075</f>
        <v>1.0886215718140322</v>
      </c>
      <c r="T23" s="83">
        <f>'Table 1(Q1''20)'!T23/32.15075</f>
        <v>1.0886215718140322</v>
      </c>
      <c r="U23" s="83">
        <f>'Table 1(Q1''20)'!U23/32.15075</f>
        <v>1.0886215718140322</v>
      </c>
      <c r="V23" s="83">
        <f>'Table 1(Q1''20)'!V23/32.15075</f>
        <v>1.0886215718140322</v>
      </c>
      <c r="W23" s="83">
        <f>'Table 1(Q1''20)'!W23/32.15075</f>
        <v>0.93310420441202768</v>
      </c>
      <c r="X23" s="83">
        <f>'Table 1(Q1''20)'!X23/32.15075</f>
        <v>1.0886215718140322</v>
      </c>
      <c r="Y23" s="83">
        <f>'Table 1(Q1''20)'!Y23/32.15075</f>
        <v>1.0886215718140322</v>
      </c>
      <c r="Z23" s="83">
        <f>'Table 1(Q1''20)'!Z23/32.15075</f>
        <v>1.0886215718140322</v>
      </c>
      <c r="AA23" s="83">
        <f>'Table 1(Q1''20)'!AA23/32.15075</f>
        <v>1.0886215718140322</v>
      </c>
      <c r="AB23" s="83">
        <f>'Table 1(Q1''20)'!AB23/32.15075</f>
        <v>1.0886215718140322</v>
      </c>
      <c r="AC23" s="83">
        <f>'Table 1(Q1''20)'!AC23/32.15075</f>
        <v>1.0886215718140322</v>
      </c>
      <c r="AD23" s="83">
        <f>'Table 1(Q1''20)'!AD23/32.15075</f>
        <v>1.2441389392160369</v>
      </c>
      <c r="AE23" s="83">
        <f>'Table 1(Q1''20)'!AE23/32.15075</f>
        <v>1.0886215718140322</v>
      </c>
      <c r="AF23" s="83">
        <f>'Table 1(Q1''20)'!AF23/32.15075</f>
        <v>1.2441389392160369</v>
      </c>
      <c r="AG23" s="70" t="str">
        <f>'Table 1(Q1''20)'!AG23</f>
        <v>†</v>
      </c>
      <c r="AH23" s="70" t="str">
        <f>'Table 1(Q1''20)'!AH23</f>
        <v>†</v>
      </c>
      <c r="AI23" s="70" t="str">
        <f>'Table 1(Q1''20)'!AI23</f>
        <v>†</v>
      </c>
      <c r="AJ23" s="70" t="str">
        <f>'Table 1(Q1''20)'!AJ23</f>
        <v>†</v>
      </c>
      <c r="AK23" s="70" t="str">
        <f>'Table 1(Q1''20)'!AK23</f>
        <v>†</v>
      </c>
      <c r="AL23" s="71"/>
      <c r="AM23" s="71"/>
      <c r="AN23" s="67"/>
      <c r="AO23" s="70">
        <f>'Table 1(Q1''20)'!AO23/32.15075</f>
        <v>2.3327605110300693</v>
      </c>
      <c r="AP23" s="70">
        <f>'Table 1(Q1''20)'!AP23/32.15075</f>
        <v>2.3327605110300693</v>
      </c>
      <c r="AQ23" s="70">
        <f>'Table 1(Q1''20)'!AQ23/32.15075</f>
        <v>2.1772431436280644</v>
      </c>
      <c r="AR23" s="70">
        <f>'Table 1(Q1''20)'!AR23/32.15075</f>
        <v>2.1772431436280644</v>
      </c>
      <c r="AS23" s="70">
        <f>'Table 1(Q1''20)'!AS23/32.15075</f>
        <v>2.1772431436280644</v>
      </c>
      <c r="AT23" s="70">
        <f>'Table 1(Q1''20)'!AT23/32.15075</f>
        <v>2.0217257762260599</v>
      </c>
      <c r="AU23" s="70">
        <f>'Table 1(Q1''20)'!AU23/32.15075</f>
        <v>2.1772431436280644</v>
      </c>
      <c r="AV23" s="70">
        <f>'Table 1(Q1''20)'!AV23/32.15075</f>
        <v>2.1772431436280644</v>
      </c>
      <c r="AW23" s="70">
        <f>'Table 1(Q1''20)'!AW23/32.15075</f>
        <v>2.3327605110300693</v>
      </c>
      <c r="AX23" s="70">
        <f>'Table 1(Q1''20)'!AX23/32.15075</f>
        <v>2.3327605110300693</v>
      </c>
      <c r="AY23" s="70" t="str">
        <f>'Table 1(Q1''20)'!AY23</f>
        <v>†</v>
      </c>
      <c r="AZ23" s="70" t="str">
        <f>'Table 1(Q1''20)'!AZ23</f>
        <v>†</v>
      </c>
      <c r="BA23" s="71"/>
      <c r="BB23" s="71"/>
      <c r="BC23" s="78"/>
      <c r="BD23" s="70" t="str">
        <f>'Table 1(Q1''20)'!BD23</f>
        <v>†</v>
      </c>
    </row>
    <row r="24" spans="1:125" x14ac:dyDescent="0.45">
      <c r="B24" s="72"/>
      <c r="C24" s="72"/>
      <c r="D24" s="72"/>
      <c r="E24" s="72"/>
      <c r="F24" s="72"/>
      <c r="G24" s="72"/>
      <c r="H24" s="72"/>
      <c r="I24" s="72"/>
      <c r="J24" s="72"/>
      <c r="K24" s="72"/>
      <c r="L24" s="72"/>
      <c r="M24" s="230"/>
      <c r="N24" s="72"/>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230"/>
      <c r="AM24" s="230"/>
      <c r="AN24" s="115"/>
      <c r="AO24" s="72"/>
      <c r="AP24" s="72"/>
      <c r="AQ24" s="72"/>
      <c r="AR24" s="72"/>
      <c r="AS24" s="72"/>
      <c r="AT24" s="72"/>
      <c r="AU24" s="72"/>
      <c r="AV24" s="72"/>
      <c r="AW24" s="72"/>
      <c r="AX24" s="72"/>
      <c r="AY24" s="72"/>
      <c r="AZ24" s="72"/>
      <c r="BA24" s="72"/>
      <c r="BB24" s="72"/>
      <c r="BC24" s="78"/>
      <c r="BD24" s="37"/>
    </row>
    <row r="25" spans="1:125" s="75" customFormat="1" x14ac:dyDescent="0.45">
      <c r="A25" s="23"/>
      <c r="B25" s="132" t="s">
        <v>5</v>
      </c>
      <c r="C25" s="73"/>
      <c r="D25" s="73">
        <f>'Table 1(Q1''20)'!D25/32.15075</f>
        <v>91.599729399780713</v>
      </c>
      <c r="E25" s="73">
        <f>'Table 1(Q1''20)'!E25/32.15075</f>
        <v>93.310420441202766</v>
      </c>
      <c r="F25" s="73">
        <f>'Table 1(Q1''20)'!F25/32.15075</f>
        <v>88.333864684338621</v>
      </c>
      <c r="G25" s="73">
        <f>'Table 1(Q1''20)'!G25/32.15075</f>
        <v>77.91420106840431</v>
      </c>
      <c r="H25" s="73">
        <f>'Table 1(Q1''20)'!H25/32.15075</f>
        <v>76.514544761786269</v>
      </c>
      <c r="I25" s="73">
        <f>'Table 1(Q1''20)'!I25/32.15075</f>
        <v>69.827297963500072</v>
      </c>
      <c r="J25" s="73">
        <f>'Table 1(Q1''20)'!J25/32.15075</f>
        <v>65.31186888142679</v>
      </c>
      <c r="K25" s="73">
        <f>'Table 1(Q1''20)'!K25/32.15075</f>
        <v>55.512607538876679</v>
      </c>
      <c r="L25" s="74">
        <f>IF(ISERROR(J25/I25),"N/A",IF(I25&lt;0,"N/A",IF(J25&lt;0,"N/A",IF(J25/I25-1&gt;300%,"&gt;±300%",IF(J25/I25-1&lt;-300%,"&gt;±300%",J25/I25-1)))))</f>
        <v>-6.4665671073704911E-2</v>
      </c>
      <c r="M25" s="71">
        <f>IF(ISERROR(K25/J25),"N/A",IF(J25&lt;0,"N/A",IF(K25&lt;0,"N/A",IF(K25/J25-1&gt;300%,"&gt;±300%",IF(K25/J25-1&lt;-300%,"&gt;±300%",K25/J25-1)))))</f>
        <v>-0.1500379871281986</v>
      </c>
      <c r="N25" s="65"/>
      <c r="O25" s="73">
        <f>'Table 1(Q1''20)'!O25/32.15075</f>
        <v>23.016570375496681</v>
      </c>
      <c r="P25" s="73">
        <f>'Table 1(Q1''20)'!P25/32.15075</f>
        <v>21.616914068878639</v>
      </c>
      <c r="Q25" s="73">
        <f>'Table 1(Q1''20)'!Q25/32.15075</f>
        <v>22.394500905888663</v>
      </c>
      <c r="R25" s="73">
        <f>'Table 1(Q1''20)'!R25/32.15075</f>
        <v>20.528292497064609</v>
      </c>
      <c r="S25" s="73">
        <f>'Table 1(Q1''20)'!S25/32.15075</f>
        <v>24.416226682114722</v>
      </c>
      <c r="T25" s="73">
        <f>'Table 1(Q1''20)'!T25/32.15075</f>
        <v>20.994844599270621</v>
      </c>
      <c r="U25" s="73">
        <f>'Table 1(Q1''20)'!U25/32.15075</f>
        <v>18.040014618632533</v>
      </c>
      <c r="V25" s="73">
        <f>'Table 1(Q1''20)'!V25/32.15075</f>
        <v>18.662084088240555</v>
      </c>
      <c r="W25" s="73">
        <f>'Table 1(Q1''20)'!W25/32.15075</f>
        <v>19.59518829265258</v>
      </c>
      <c r="X25" s="73">
        <f>'Table 1(Q1''20)'!X25/32.15075</f>
        <v>21.772431436280645</v>
      </c>
      <c r="Y25" s="73">
        <f>'Table 1(Q1''20)'!Y25/32.15075</f>
        <v>18.973118823044562</v>
      </c>
      <c r="Z25" s="73">
        <f>'Table 1(Q1''20)'!Z25/32.15075</f>
        <v>18.351049353436544</v>
      </c>
      <c r="AA25" s="73">
        <f>'Table 1(Q1''20)'!AA25/32.15075</f>
        <v>18.040014618632533</v>
      </c>
      <c r="AB25" s="73">
        <f>'Table 1(Q1''20)'!AB25/32.15075</f>
        <v>21.150361966672627</v>
      </c>
      <c r="AC25" s="73">
        <f>'Table 1(Q1''20)'!AC25/32.15075</f>
        <v>18.040014618632533</v>
      </c>
      <c r="AD25" s="73">
        <f>'Table 1(Q1''20)'!AD25/32.15075</f>
        <v>17.728979883828526</v>
      </c>
      <c r="AE25" s="73">
        <f>'Table 1(Q1''20)'!AE25/32.15075</f>
        <v>17.106910414220508</v>
      </c>
      <c r="AF25" s="73">
        <f>'Table 1(Q1''20)'!AF25/32.15075</f>
        <v>17.417945149024515</v>
      </c>
      <c r="AG25" s="73">
        <f>'Table 1(Q1''20)'!AG25/32.15075</f>
        <v>16.784744745984487</v>
      </c>
      <c r="AH25" s="73">
        <f>'Table 1(Q1''20)'!AH25/32.15075</f>
        <v>16.826121869576784</v>
      </c>
      <c r="AI25" s="73">
        <f>'Table 1(Q1''20)'!AI25/32.15075</f>
        <v>15.823071852331129</v>
      </c>
      <c r="AJ25" s="73">
        <f>'Table 1(Q1''20)'!AJ25/32.15075</f>
        <v>15.877930413534388</v>
      </c>
      <c r="AK25" s="73">
        <f>'Table 1(Q1''20)'!AK25/32.15075</f>
        <v>12.48594733678852</v>
      </c>
      <c r="AL25" s="74">
        <f>IF(ISERROR(AK25/AG25),"N/A",IF(AG25&lt;0,"N/A",IF(AK25&lt;0,"N/A",IF(AK25/AG25-1&gt;300%,"&gt;±300%",IF(AK25/AG25-1&lt;-300%,"&gt;±300%",AK25/AG25-1)))))</f>
        <v>-0.25611336211856262</v>
      </c>
      <c r="AM25" s="74">
        <f>IF(ISERROR(AK25/AJ25),"N/A",IF(AJ25&lt;0,"N/A",IF(AK25&lt;0,"N/A",IF(AK25/AJ25-1&gt;300%,"&gt;±300%",IF(AK25/AJ25-1&lt;-300%,"&gt;±300%",AK25/AJ25-1)))))</f>
        <v>-0.21362879093200537</v>
      </c>
      <c r="AN25" s="123"/>
      <c r="AO25" s="73">
        <f>'Table 1(Q1''20)'!AO25/32.15075</f>
        <v>48.676935996827446</v>
      </c>
      <c r="AP25" s="73">
        <f>'Table 1(Q1''20)'!AP25/32.15075</f>
        <v>44.63348444437532</v>
      </c>
      <c r="AQ25" s="73">
        <f>'Table 1(Q1''20)'!AQ25/32.15075</f>
        <v>42.922793402953275</v>
      </c>
      <c r="AR25" s="73">
        <f>'Table 1(Q1''20)'!AR25/32.15075</f>
        <v>45.411071281385347</v>
      </c>
      <c r="AS25" s="73">
        <f>'Table 1(Q1''20)'!AS25/32.15075</f>
        <v>36.702098706873088</v>
      </c>
      <c r="AT25" s="73">
        <f>'Table 1(Q1''20)'!AT25/32.15075</f>
        <v>41.367619728933228</v>
      </c>
      <c r="AU25" s="73">
        <f>'Table 1(Q1''20)'!AU25/32.15075</f>
        <v>37.324168176481109</v>
      </c>
      <c r="AV25" s="73">
        <f>'Table 1(Q1''20)'!AV25/32.15075</f>
        <v>39.19037658530516</v>
      </c>
      <c r="AW25" s="73">
        <f>'Table 1(Q1''20)'!AW25/32.15075</f>
        <v>35.768994502461062</v>
      </c>
      <c r="AX25" s="73">
        <f>'Table 1(Q1''20)'!AX25/32.15075</f>
        <v>34.524855563245026</v>
      </c>
      <c r="AY25" s="73">
        <f>'Table 1(Q1''20)'!AY25/32.15075</f>
        <v>33.610866615561271</v>
      </c>
      <c r="AZ25" s="73">
        <f>'Table 1(Q1''20)'!AZ25/32.15075</f>
        <v>31.701002265865519</v>
      </c>
      <c r="BA25" s="74">
        <f>IF(ISERROR(AZ25/AX25),"N/A",IF(AX25&lt;0,"N/A",IF(AZ25&lt;0,"N/A",IF(AZ25/AX25-1&gt;300%,"&gt;±300%",IF(AZ25/AX25-1&lt;-300%,"&gt;±300%",AZ25/AX25-1)))))</f>
        <v>-8.1791893153805528E-2</v>
      </c>
      <c r="BB25" s="74">
        <f>IF(ISERROR(AZ25/AY25),"N/A",IF(AY25&lt;0,"N/A",IF(AZ25&lt;0,"N/A",IF(AZ25/AY25-1&gt;300%,"&gt;±300%",IF(AZ25/AY25-1&lt;-300%,"&gt;±300%",AZ25/AY25-1)))))</f>
        <v>-5.682282374746972E-2</v>
      </c>
      <c r="BC25" s="78"/>
      <c r="BD25" s="28">
        <f>SUM(AH25:AK25)</f>
        <v>61.01307147223082</v>
      </c>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row>
    <row r="26" spans="1:125" x14ac:dyDescent="0.45">
      <c r="B26" s="122"/>
      <c r="C26" s="92"/>
      <c r="D26" s="65"/>
      <c r="E26" s="65"/>
      <c r="F26" s="65"/>
      <c r="G26" s="65"/>
      <c r="H26" s="65"/>
      <c r="I26" s="65"/>
      <c r="J26" s="65"/>
      <c r="K26" s="65"/>
      <c r="L26" s="66"/>
      <c r="M26" s="6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66"/>
      <c r="AM26" s="66"/>
      <c r="AN26" s="124"/>
      <c r="AO26" s="67">
        <f>AO25-'Table 1 (Q4''19) t'!AN25</f>
        <v>0</v>
      </c>
      <c r="AP26" s="67">
        <f>AP25-'Table 1 (Q4''19) t'!AO25</f>
        <v>0</v>
      </c>
      <c r="AQ26" s="67">
        <f>AQ25-'Table 1 (Q4''19) t'!AP25</f>
        <v>0</v>
      </c>
      <c r="AR26" s="67">
        <f>AR25-'Table 1 (Q4''19) t'!AQ25</f>
        <v>0</v>
      </c>
      <c r="AS26" s="67">
        <f>AS25-'Table 1 (Q4''19) t'!AR25</f>
        <v>0</v>
      </c>
      <c r="AT26" s="67">
        <f>AT25-'Table 1 (Q4''19) t'!AS25</f>
        <v>0</v>
      </c>
      <c r="AU26" s="67">
        <f>AU25-'Table 1 (Q4''19) t'!AT25</f>
        <v>0</v>
      </c>
      <c r="AV26" s="67">
        <f>AV25-'Table 1 (Q4''19) t'!AU25</f>
        <v>0</v>
      </c>
      <c r="AW26" s="67">
        <f>AW25-'Table 1 (Q4''19) t'!AV25</f>
        <v>0</v>
      </c>
      <c r="AX26" s="67">
        <f>AX25-'Table 1 (Q4''19) t'!AW25</f>
        <v>0</v>
      </c>
      <c r="AY26" s="67">
        <f>AY25-'Table 1 (Q4''19) t'!AX25</f>
        <v>0</v>
      </c>
      <c r="AZ26" s="67">
        <f>AZ25-'Table 1 (Q4''19) t'!AY25</f>
        <v>0</v>
      </c>
      <c r="BA26" s="76"/>
      <c r="BB26" s="76"/>
      <c r="BC26" s="78"/>
      <c r="BD26" s="7"/>
    </row>
    <row r="27" spans="1:125" s="75" customFormat="1" x14ac:dyDescent="0.45">
      <c r="A27" s="23"/>
      <c r="B27" s="122" t="s">
        <v>6</v>
      </c>
      <c r="C27" s="65"/>
      <c r="D27" s="65">
        <f>'Table 1(Q1''20)'!D27/32.15075</f>
        <v>46.188658118395367</v>
      </c>
      <c r="E27" s="65">
        <f>'Table 1(Q1''20)'!E27/32.15075</f>
        <v>48.987970731631449</v>
      </c>
      <c r="F27" s="65">
        <f>'Table 1(Q1''20)'!F27/32.15075</f>
        <v>52.409352814475554</v>
      </c>
      <c r="G27" s="65">
        <f>'Table 1(Q1''20)'!G27/32.15075</f>
        <v>55.675217529917653</v>
      </c>
      <c r="H27" s="65">
        <f>'Table 1(Q1''20)'!H27/32.15075</f>
        <v>52.409352814475554</v>
      </c>
      <c r="I27" s="65">
        <f>'Table 1(Q1''20)'!I27/32.15075</f>
        <v>59.407634347565761</v>
      </c>
      <c r="J27" s="65">
        <f>'Table 1(Q1''20)'!J27/32.15075</f>
        <v>67.94135382108135</v>
      </c>
      <c r="K27" s="65">
        <f>'Table 1(Q1''20)'!K27/32.15075</f>
        <v>64.701445533929999</v>
      </c>
      <c r="L27" s="66">
        <f t="shared" ref="L27:M33" si="9">IF(ISERROR(J27/I27),"N/A",IF(I27&lt;0,"N/A",IF(J27&lt;0,"N/A",IF(J27/I27-1&gt;300%,"&gt;±300%",IF(J27/I27-1&lt;-300%,"&gt;±300%",J27/I27-1)))))</f>
        <v>0.14364684888122059</v>
      </c>
      <c r="M27" s="66">
        <f t="shared" si="9"/>
        <v>-4.7686837322721276E-2</v>
      </c>
      <c r="N27" s="65"/>
      <c r="O27" s="65">
        <f>'Table 1(Q1''20)'!O27/32.15075</f>
        <v>11.974837289954355</v>
      </c>
      <c r="P27" s="65">
        <f>'Table 1(Q1''20)'!P27/32.15075</f>
        <v>12.752424126964378</v>
      </c>
      <c r="Q27" s="65">
        <f>'Table 1(Q1''20)'!Q27/32.15075</f>
        <v>12.907941494366382</v>
      </c>
      <c r="R27" s="65">
        <f>'Table 1(Q1''20)'!R27/32.15075</f>
        <v>13.218976229170393</v>
      </c>
      <c r="S27" s="65">
        <f>'Table 1(Q1''20)'!S27/32.15075</f>
        <v>13.063458861768387</v>
      </c>
      <c r="T27" s="65">
        <f>'Table 1(Q1''20)'!T27/32.15075</f>
        <v>13.841045698778411</v>
      </c>
      <c r="U27" s="65">
        <f>'Table 1(Q1''20)'!U27/32.15075</f>
        <v>13.841045698778411</v>
      </c>
      <c r="V27" s="65">
        <f>'Table 1(Q1''20)'!V27/32.15075</f>
        <v>15.085184637994447</v>
      </c>
      <c r="W27" s="65">
        <f>'Table 1(Q1''20)'!W27/32.15075</f>
        <v>14.618632535788434</v>
      </c>
      <c r="X27" s="65">
        <f>'Table 1(Q1''20)'!X27/32.15075</f>
        <v>13.218976229170393</v>
      </c>
      <c r="Y27" s="65">
        <f>'Table 1(Q1''20)'!Y27/32.15075</f>
        <v>13.530010963974402</v>
      </c>
      <c r="Z27" s="65">
        <f>'Table 1(Q1''20)'!Z27/32.15075</f>
        <v>12.907941494366382</v>
      </c>
      <c r="AA27" s="65">
        <f>'Table 1(Q1''20)'!AA27/32.15075</f>
        <v>13.063458861768387</v>
      </c>
      <c r="AB27" s="65">
        <f>'Table 1(Q1''20)'!AB27/32.15075</f>
        <v>13.530010963974402</v>
      </c>
      <c r="AC27" s="65">
        <f>'Table 1(Q1''20)'!AC27/32.15075</f>
        <v>14.774149903190438</v>
      </c>
      <c r="AD27" s="65">
        <f>'Table 1(Q1''20)'!AD27/32.15075</f>
        <v>14.774149903190438</v>
      </c>
      <c r="AE27" s="65">
        <f>'Table 1(Q1''20)'!AE27/32.15075</f>
        <v>14.463115168386429</v>
      </c>
      <c r="AF27" s="65">
        <f>'Table 1(Q1''20)'!AF27/32.15075</f>
        <v>15.240702005396452</v>
      </c>
      <c r="AG27" s="65">
        <f>'Table 1(Q1''20)'!AG27/32.15075</f>
        <v>17.068750226131485</v>
      </c>
      <c r="AH27" s="65">
        <f>'Table 1(Q1''20)'!AH27/32.15075</f>
        <v>17.841546060370419</v>
      </c>
      <c r="AI27" s="65">
        <f>'Table 1(Q1''20)'!AI27/32.15075</f>
        <v>19.103644152002477</v>
      </c>
      <c r="AJ27" s="65">
        <f>'Table 1(Q1''20)'!AJ27/32.15075</f>
        <v>13.904801198049984</v>
      </c>
      <c r="AK27" s="65">
        <f>'Table 1(Q1''20)'!AK27/32.15075</f>
        <v>16.620688612184995</v>
      </c>
      <c r="AL27" s="66">
        <f t="shared" ref="AL27:AL33" si="10">IF(ISERROR(AK27/AG27),"N/A",IF(AG27&lt;0,"N/A",IF(AK27&lt;0,"N/A",IF(AK27/AG27-1&gt;300%,"&gt;±300%",IF(AK27/AG27-1&lt;-300%,"&gt;±300%",AK27/AG27-1)))))</f>
        <v>-2.6250405449165681E-2</v>
      </c>
      <c r="AM27" s="66">
        <f t="shared" ref="AM27:AM33" si="11">IF(ISERROR(AK27/AJ27),"N/A",IF(AJ27&lt;0,"N/A",IF(AK27&lt;0,"N/A",IF(AK27/AJ27-1&gt;300%,"&gt;±300%",IF(AK27/AJ27-1&lt;-300%,"&gt;±300%",AK27/AJ27-1)))))</f>
        <v>0.19532011824202766</v>
      </c>
      <c r="AN27" s="123"/>
      <c r="AO27" s="65">
        <f>'Table 1(Q1''20)'!AO27/32.15075</f>
        <v>24.26070931471272</v>
      </c>
      <c r="AP27" s="65">
        <f>'Table 1(Q1''20)'!AP27/32.15075</f>
        <v>24.727261416918733</v>
      </c>
      <c r="AQ27" s="65">
        <f>'Table 1(Q1''20)'!AQ27/32.15075</f>
        <v>26.126917723536774</v>
      </c>
      <c r="AR27" s="65">
        <f>'Table 1(Q1''20)'!AR27/32.15075</f>
        <v>26.904504560546798</v>
      </c>
      <c r="AS27" s="65">
        <f>'Table 1(Q1''20)'!AS27/32.15075</f>
        <v>28.926230336772857</v>
      </c>
      <c r="AT27" s="65">
        <f>'Table 1(Q1''20)'!AT27/32.15075</f>
        <v>27.837608764958826</v>
      </c>
      <c r="AU27" s="65">
        <f>'Table 1(Q1''20)'!AU27/32.15075</f>
        <v>26.437952458340785</v>
      </c>
      <c r="AV27" s="65">
        <f>'Table 1(Q1''20)'!AV27/32.15075</f>
        <v>26.593469825742787</v>
      </c>
      <c r="AW27" s="65">
        <f>'Table 1(Q1''20)'!AW27/32.15075</f>
        <v>29.548299806380875</v>
      </c>
      <c r="AX27" s="65">
        <f>'Table 1(Q1''20)'!AX27/32.15075</f>
        <v>29.70381717378288</v>
      </c>
      <c r="AY27" s="65">
        <f>'Table 1(Q1''20)'!AY27/32.15075</f>
        <v>34.910296286501911</v>
      </c>
      <c r="AZ27" s="65">
        <f>'Table 1(Q1''20)'!AZ27/32.15075</f>
        <v>33.008445350052462</v>
      </c>
      <c r="BA27" s="66">
        <f t="shared" ref="BA27:BA33" si="12">IF(ISERROR(AZ27/AX27),"N/A",IF(AX27&lt;0,"N/A",IF(AZ27&lt;0,"N/A",IF(AZ27/AX27-1&gt;300%,"&gt;±300%",IF(AZ27/AX27-1&lt;-300%,"&gt;±300%",AZ27/AX27-1)))))</f>
        <v>0.11125264328607254</v>
      </c>
      <c r="BB27" s="66">
        <f t="shared" ref="BB27:BB33" si="13">IF(ISERROR(AZ27/AY27),"N/A",IF(AY27&lt;0,"N/A",IF(AZ27&lt;0,"N/A",IF(AZ27/AY27-1&gt;300%,"&gt;±300%",IF(AZ27/AY27-1&lt;-300%,"&gt;±300%",AZ27/AY27-1)))))</f>
        <v>-5.44782238695809E-2</v>
      </c>
      <c r="BC27" s="78"/>
      <c r="BD27" s="65">
        <f t="shared" ref="BD27:BD33" si="14">SUM(AH27:AK27)</f>
        <v>67.470680022607866</v>
      </c>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row>
    <row r="28" spans="1:125" x14ac:dyDescent="0.45">
      <c r="B28" s="108"/>
      <c r="C28" s="108" t="s">
        <v>12</v>
      </c>
      <c r="D28" s="67">
        <f>'Table 1(Q1''20)'!D28/32.15075</f>
        <v>16.640358312014492</v>
      </c>
      <c r="E28" s="67">
        <f>'Table 1(Q1''20)'!E28/32.15075</f>
        <v>16.795875679416497</v>
      </c>
      <c r="F28" s="67">
        <f>'Table 1(Q1''20)'!F28/32.15075</f>
        <v>15.707254107602466</v>
      </c>
      <c r="G28" s="67">
        <f>'Table 1(Q1''20)'!G28/32.15075</f>
        <v>17.417945149024515</v>
      </c>
      <c r="H28" s="67">
        <f>'Table 1(Q1''20)'!H28/32.15075</f>
        <v>17.57346251642652</v>
      </c>
      <c r="I28" s="67">
        <f>'Table 1(Q1''20)'!I28/32.15075</f>
        <v>17.728979883828526</v>
      </c>
      <c r="J28" s="67">
        <f>'Table 1(Q1''20)'!J28/32.15075</f>
        <v>21.518737739249683</v>
      </c>
      <c r="K28" s="67">
        <f>'Table 1(Q1''20)'!K28/32.15075</f>
        <v>18.923353265475921</v>
      </c>
      <c r="L28" s="68">
        <f t="shared" si="9"/>
        <v>0.21376062696523124</v>
      </c>
      <c r="M28" s="68">
        <f t="shared" si="9"/>
        <v>-0.12061044217476757</v>
      </c>
      <c r="N28" s="69"/>
      <c r="O28" s="67">
        <f>'Table 1(Q1''20)'!O28/32.15075</f>
        <v>4.5100036546581332</v>
      </c>
      <c r="P28" s="67">
        <f>'Table 1(Q1''20)'!P28/32.15075</f>
        <v>3.8879341850501152</v>
      </c>
      <c r="Q28" s="67">
        <f>'Table 1(Q1''20)'!Q28/32.15075</f>
        <v>4.1989689198541242</v>
      </c>
      <c r="R28" s="67">
        <f>'Table 1(Q1''20)'!R28/32.15075</f>
        <v>4.0434515524521197</v>
      </c>
      <c r="S28" s="67">
        <f>'Table 1(Q1''20)'!S28/32.15075</f>
        <v>3.8879341850501152</v>
      </c>
      <c r="T28" s="67">
        <f>'Table 1(Q1''20)'!T28/32.15075</f>
        <v>3.5768994502461058</v>
      </c>
      <c r="U28" s="67">
        <f>'Table 1(Q1''20)'!U28/32.15075</f>
        <v>4.3544862872561287</v>
      </c>
      <c r="V28" s="67">
        <f>'Table 1(Q1''20)'!V28/32.15075</f>
        <v>4.1989689198541242</v>
      </c>
      <c r="W28" s="67">
        <f>'Table 1(Q1''20)'!W28/32.15075</f>
        <v>5.1320731242661521</v>
      </c>
      <c r="X28" s="67">
        <f>'Table 1(Q1''20)'!X28/32.15075</f>
        <v>4.0434515524521197</v>
      </c>
      <c r="Y28" s="67">
        <f>'Table 1(Q1''20)'!Y28/32.15075</f>
        <v>4.6655210220601386</v>
      </c>
      <c r="Z28" s="67">
        <f>'Table 1(Q1''20)'!Z28/32.15075</f>
        <v>4.1989689198541242</v>
      </c>
      <c r="AA28" s="67">
        <f>'Table 1(Q1''20)'!AA28/32.15075</f>
        <v>4.9765557568641476</v>
      </c>
      <c r="AB28" s="67">
        <f>'Table 1(Q1''20)'!AB28/32.15075</f>
        <v>4.1989689198541242</v>
      </c>
      <c r="AC28" s="67">
        <f>'Table 1(Q1''20)'!AC28/32.15075</f>
        <v>4.5100036546581332</v>
      </c>
      <c r="AD28" s="67">
        <f>'Table 1(Q1''20)'!AD28/32.15075</f>
        <v>4.1989689198541242</v>
      </c>
      <c r="AE28" s="67">
        <f>'Table 1(Q1''20)'!AE28/32.15075</f>
        <v>4.8210383894621431</v>
      </c>
      <c r="AF28" s="67">
        <f>'Table 1(Q1''20)'!AF28/32.15075</f>
        <v>4.1989689198541242</v>
      </c>
      <c r="AG28" s="67">
        <f>'Table 1(Q1''20)'!AG28/32.15075</f>
        <v>4.3076936821518697</v>
      </c>
      <c r="AH28" s="67">
        <f>'Table 1(Q1''20)'!AH28/32.15075</f>
        <v>6.2358653714778161</v>
      </c>
      <c r="AI28" s="67">
        <f>'Table 1(Q1''20)'!AI28/32.15075</f>
        <v>5.0354013950234142</v>
      </c>
      <c r="AJ28" s="67">
        <f>'Table 1(Q1''20)'!AJ28/32.15075</f>
        <v>5.9397772905965844</v>
      </c>
      <c r="AK28" s="67">
        <f>'Table 1(Q1''20)'!AK28/32.15075</f>
        <v>5.0257038000084115</v>
      </c>
      <c r="AL28" s="68">
        <f t="shared" si="10"/>
        <v>0.16668086703367124</v>
      </c>
      <c r="AM28" s="68">
        <f t="shared" si="11"/>
        <v>-0.15389019585553587</v>
      </c>
      <c r="AN28" s="124"/>
      <c r="AO28" s="69">
        <f>'Table 1(Q1''20)'!AO28/32.15075</f>
        <v>8.3979378397082485</v>
      </c>
      <c r="AP28" s="69">
        <f>'Table 1(Q1''20)'!AP28/32.15075</f>
        <v>8.3979378397082485</v>
      </c>
      <c r="AQ28" s="69">
        <f>'Table 1(Q1''20)'!AQ28/32.15075</f>
        <v>8.2424204723062449</v>
      </c>
      <c r="AR28" s="69">
        <f>'Table 1(Q1''20)'!AR28/32.15075</f>
        <v>7.4648336352962215</v>
      </c>
      <c r="AS28" s="69">
        <f>'Table 1(Q1''20)'!AS28/32.15075</f>
        <v>8.5534552071102539</v>
      </c>
      <c r="AT28" s="69">
        <f>'Table 1(Q1''20)'!AT28/32.15075</f>
        <v>9.1755246767182719</v>
      </c>
      <c r="AU28" s="69">
        <f>'Table 1(Q1''20)'!AU28/32.15075</f>
        <v>8.8644899419142629</v>
      </c>
      <c r="AV28" s="69">
        <f>'Table 1(Q1''20)'!AV28/32.15075</f>
        <v>9.1755246767182719</v>
      </c>
      <c r="AW28" s="69">
        <f>'Table 1(Q1''20)'!AW28/32.15075</f>
        <v>8.7089725745122575</v>
      </c>
      <c r="AX28" s="69">
        <f>'Table 1(Q1''20)'!AX28/32.15075</f>
        <v>9.0200073093162665</v>
      </c>
      <c r="AY28" s="69">
        <f>'Table 1(Q1''20)'!AY28/32.15075</f>
        <v>10.543559053629686</v>
      </c>
      <c r="AZ28" s="69">
        <f>'Table 1(Q1''20)'!AZ28/32.15075</f>
        <v>10.975178685619998</v>
      </c>
      <c r="BA28" s="68">
        <f t="shared" si="12"/>
        <v>0.21675940043688691</v>
      </c>
      <c r="BB28" s="68">
        <f t="shared" si="13"/>
        <v>4.0936806043849527E-2</v>
      </c>
      <c r="BC28" s="78"/>
      <c r="BD28" s="13">
        <f t="shared" si="14"/>
        <v>22.236747857106227</v>
      </c>
    </row>
    <row r="29" spans="1:125" x14ac:dyDescent="0.45">
      <c r="B29" s="108"/>
      <c r="C29" s="108" t="s">
        <v>13</v>
      </c>
      <c r="D29" s="67">
        <f>'Table 1(Q1''20)'!D29/32.15075</f>
        <v>1.5551736740200461</v>
      </c>
      <c r="E29" s="67">
        <f>'Table 1(Q1''20)'!E29/32.15075</f>
        <v>2.0217257762260599</v>
      </c>
      <c r="F29" s="67">
        <f>'Table 1(Q1''20)'!F29/32.15075</f>
        <v>6.3762120634821891</v>
      </c>
      <c r="G29" s="67">
        <f>'Table 1(Q1''20)'!G29/32.15075</f>
        <v>6.6872467982861981</v>
      </c>
      <c r="H29" s="67">
        <f>'Table 1(Q1''20)'!H29/32.15075</f>
        <v>3.1103473480400923</v>
      </c>
      <c r="I29" s="67">
        <f>'Table 1(Q1''20)'!I29/32.15075</f>
        <v>7.309316267894217</v>
      </c>
      <c r="J29" s="67">
        <f>'Table 1(Q1''20)'!J29/32.15075</f>
        <v>6.8063107805979586</v>
      </c>
      <c r="K29" s="67">
        <f>'Table 1(Q1''20)'!K29/32.15075</f>
        <v>3.8070651540010729</v>
      </c>
      <c r="L29" s="68">
        <f t="shared" si="9"/>
        <v>-6.881703689655394E-2</v>
      </c>
      <c r="M29" s="68">
        <f t="shared" si="9"/>
        <v>-0.44065657935375546</v>
      </c>
      <c r="N29" s="69"/>
      <c r="O29" s="69">
        <f>'Table 1(Q1''20)'!O29/32.15075</f>
        <v>0.46655210220601384</v>
      </c>
      <c r="P29" s="69">
        <f>'Table 1(Q1''20)'!P29/32.15075</f>
        <v>0.46655210220601384</v>
      </c>
      <c r="Q29" s="69">
        <f>'Table 1(Q1''20)'!Q29/32.15075</f>
        <v>1.7106910414220506</v>
      </c>
      <c r="R29" s="69">
        <f>'Table 1(Q1''20)'!R29/32.15075</f>
        <v>1.5551736740200461</v>
      </c>
      <c r="S29" s="69">
        <f>'Table 1(Q1''20)'!S29/32.15075</f>
        <v>1.5551736740200461</v>
      </c>
      <c r="T29" s="69">
        <f>'Table 1(Q1''20)'!T29/32.15075</f>
        <v>1.5551736740200461</v>
      </c>
      <c r="U29" s="69">
        <f>'Table 1(Q1''20)'!U29/32.15075</f>
        <v>1.7106910414220506</v>
      </c>
      <c r="V29" s="69">
        <f>'Table 1(Q1''20)'!V29/32.15075</f>
        <v>1.8662084088240554</v>
      </c>
      <c r="W29" s="69">
        <f>'Table 1(Q1''20)'!W29/32.15075</f>
        <v>1.7106910414220506</v>
      </c>
      <c r="X29" s="69">
        <f>'Table 1(Q1''20)'!X29/32.15075</f>
        <v>1.7106910414220506</v>
      </c>
      <c r="Y29" s="69">
        <f>'Table 1(Q1''20)'!Y29/32.15075</f>
        <v>1.0886215718140322</v>
      </c>
      <c r="Z29" s="69">
        <f>'Table 1(Q1''20)'!Z29/32.15075</f>
        <v>0.46655210220601384</v>
      </c>
      <c r="AA29" s="69">
        <f>'Table 1(Q1''20)'!AA29/32.15075</f>
        <v>0.77758683701002307</v>
      </c>
      <c r="AB29" s="69">
        <f>'Table 1(Q1''20)'!AB29/32.15075</f>
        <v>0.77758683701002307</v>
      </c>
      <c r="AC29" s="69">
        <f>'Table 1(Q1''20)'!AC29/32.15075</f>
        <v>1.7106910414220506</v>
      </c>
      <c r="AD29" s="69">
        <f>'Table 1(Q1''20)'!AD29/32.15075</f>
        <v>1.7106910414220506</v>
      </c>
      <c r="AE29" s="69">
        <f>'Table 1(Q1''20)'!AE29/32.15075</f>
        <v>1.7106910414220506</v>
      </c>
      <c r="AF29" s="69">
        <f>'Table 1(Q1''20)'!AF29/32.15075</f>
        <v>1.7106910414220506</v>
      </c>
      <c r="AG29" s="67">
        <f>'Table 1(Q1''20)'!AG29/32.15075</f>
        <v>1.7015776951494896</v>
      </c>
      <c r="AH29" s="67">
        <f>'Table 1(Q1''20)'!AH29/32.15075</f>
        <v>1.7015776951494896</v>
      </c>
      <c r="AI29" s="67">
        <f>'Table 1(Q1''20)'!AI29/32.15075</f>
        <v>1.7015776951494896</v>
      </c>
      <c r="AJ29" s="67">
        <f>'Table 1(Q1''20)'!AJ29/32.15075</f>
        <v>1.7015776951494896</v>
      </c>
      <c r="AK29" s="67">
        <f>'Table 1(Q1''20)'!AK29/32.15075</f>
        <v>1.0680823814835017</v>
      </c>
      <c r="AL29" s="68">
        <f t="shared" si="10"/>
        <v>-0.37229878804348882</v>
      </c>
      <c r="AM29" s="68">
        <f t="shared" si="11"/>
        <v>-0.37229878804348882</v>
      </c>
      <c r="AN29" s="79"/>
      <c r="AO29" s="69">
        <f>'Table 1(Q1''20)'!AO29/32.15075</f>
        <v>1.0886215718140322</v>
      </c>
      <c r="AP29" s="69">
        <f>'Table 1(Q1''20)'!AP29/32.15075</f>
        <v>0.93310420441202768</v>
      </c>
      <c r="AQ29" s="69">
        <f>'Table 1(Q1''20)'!AQ29/32.15075</f>
        <v>3.2658647154420968</v>
      </c>
      <c r="AR29" s="69">
        <f>'Table 1(Q1''20)'!AR29/32.15075</f>
        <v>3.1103473480400923</v>
      </c>
      <c r="AS29" s="69">
        <f>'Table 1(Q1''20)'!AS29/32.15075</f>
        <v>3.5768994502461058</v>
      </c>
      <c r="AT29" s="69">
        <f>'Table 1(Q1''20)'!AT29/32.15075</f>
        <v>3.4213820828441013</v>
      </c>
      <c r="AU29" s="69">
        <f>'Table 1(Q1''20)'!AU29/32.15075</f>
        <v>1.5551736740200461</v>
      </c>
      <c r="AV29" s="69">
        <f>'Table 1(Q1''20)'!AV29/32.15075</f>
        <v>1.5551736740200461</v>
      </c>
      <c r="AW29" s="69">
        <f>'Table 1(Q1''20)'!AW29/32.15075</f>
        <v>3.4213820828441013</v>
      </c>
      <c r="AX29" s="69">
        <f>'Table 1(Q1''20)'!AX29/32.15075</f>
        <v>3.4213820828441013</v>
      </c>
      <c r="AY29" s="69">
        <f>'Table 1(Q1''20)'!AY29/32.15075</f>
        <v>3.4031553902989793</v>
      </c>
      <c r="AZ29" s="69">
        <f>'Table 1(Q1''20)'!AZ29/32.15075</f>
        <v>3.4031553902989793</v>
      </c>
      <c r="BA29" s="68">
        <f t="shared" si="12"/>
        <v>-5.3272894122280423E-3</v>
      </c>
      <c r="BB29" s="68">
        <f t="shared" si="13"/>
        <v>0</v>
      </c>
      <c r="BC29" s="78"/>
      <c r="BD29" s="13">
        <f t="shared" si="14"/>
        <v>6.1728154669319704</v>
      </c>
    </row>
    <row r="30" spans="1:125" x14ac:dyDescent="0.45">
      <c r="B30" s="108"/>
      <c r="C30" s="108" t="s">
        <v>10</v>
      </c>
      <c r="D30" s="69">
        <f>'Table 1(Q1''20)'!D30/32.15075</f>
        <v>6.06517732867818</v>
      </c>
      <c r="E30" s="69">
        <f>'Table 1(Q1''20)'!E30/32.15075</f>
        <v>6.6872467982861981</v>
      </c>
      <c r="F30" s="69">
        <f>'Table 1(Q1''20)'!F30/32.15075</f>
        <v>6.3762120634821891</v>
      </c>
      <c r="G30" s="69">
        <f>'Table 1(Q1''20)'!G30/32.15075</f>
        <v>6.06517732867818</v>
      </c>
      <c r="H30" s="69">
        <f>'Table 1(Q1''20)'!H30/32.15075</f>
        <v>6.5317294308841936</v>
      </c>
      <c r="I30" s="69">
        <f>'Table 1(Q1''20)'!I30/32.15075</f>
        <v>6.3762120634821891</v>
      </c>
      <c r="J30" s="69">
        <f>'Table 1(Q1''20)'!J30/32.15075</f>
        <v>4.5147288437028994</v>
      </c>
      <c r="K30" s="67">
        <f>'Table 1(Q1''20)'!K30/32.15075</f>
        <v>4.3700380239963295</v>
      </c>
      <c r="L30" s="68">
        <f t="shared" si="9"/>
        <v>-0.29194186160155611</v>
      </c>
      <c r="M30" s="68">
        <f t="shared" si="9"/>
        <v>-3.2048617916086708E-2</v>
      </c>
      <c r="N30" s="69"/>
      <c r="O30" s="69">
        <f>'Table 1(Q1''20)'!O30/32.15075</f>
        <v>1.7106910414220506</v>
      </c>
      <c r="P30" s="69">
        <f>'Table 1(Q1''20)'!P30/32.15075</f>
        <v>1.8662084088240554</v>
      </c>
      <c r="Q30" s="69">
        <f>'Table 1(Q1''20)'!Q30/32.15075</f>
        <v>1.8662084088240554</v>
      </c>
      <c r="R30" s="69">
        <f>'Table 1(Q1''20)'!R30/32.15075</f>
        <v>1.5551736740200461</v>
      </c>
      <c r="S30" s="69">
        <f>'Table 1(Q1''20)'!S30/32.15075</f>
        <v>1.5551736740200461</v>
      </c>
      <c r="T30" s="69">
        <f>'Table 1(Q1''20)'!T30/32.15075</f>
        <v>1.5551736740200461</v>
      </c>
      <c r="U30" s="69">
        <f>'Table 1(Q1''20)'!U30/32.15075</f>
        <v>1.5551736740200461</v>
      </c>
      <c r="V30" s="69">
        <f>'Table 1(Q1''20)'!V30/32.15075</f>
        <v>1.5551736740200461</v>
      </c>
      <c r="W30" s="69">
        <f>'Table 1(Q1''20)'!W30/32.15075</f>
        <v>1.5551736740200461</v>
      </c>
      <c r="X30" s="69">
        <f>'Table 1(Q1''20)'!X30/32.15075</f>
        <v>1.5551736740200461</v>
      </c>
      <c r="Y30" s="69">
        <f>'Table 1(Q1''20)'!Y30/32.15075</f>
        <v>1.7106910414220506</v>
      </c>
      <c r="Z30" s="69">
        <f>'Table 1(Q1''20)'!Z30/32.15075</f>
        <v>1.5551736740200461</v>
      </c>
      <c r="AA30" s="69">
        <f>'Table 1(Q1''20)'!AA30/32.15075</f>
        <v>1.5551736740200461</v>
      </c>
      <c r="AB30" s="69">
        <f>'Table 1(Q1''20)'!AB30/32.15075</f>
        <v>2.0217257762260599</v>
      </c>
      <c r="AC30" s="69">
        <f>'Table 1(Q1''20)'!AC30/32.15075</f>
        <v>1.7106910414220506</v>
      </c>
      <c r="AD30" s="69">
        <f>'Table 1(Q1''20)'!AD30/32.15075</f>
        <v>1.5551736740200461</v>
      </c>
      <c r="AE30" s="69">
        <f>'Table 1(Q1''20)'!AE30/32.15075</f>
        <v>1.5551736740200461</v>
      </c>
      <c r="AF30" s="69">
        <f>'Table 1(Q1''20)'!AF30/32.15075</f>
        <v>1.7106910414220506</v>
      </c>
      <c r="AG30" s="67">
        <f>'Table 1(Q1''20)'!AG30/32.15075</f>
        <v>1.0883038411234576</v>
      </c>
      <c r="AH30" s="67">
        <f>'Table 1(Q1''20)'!AH30/32.15075</f>
        <v>1.1116140090044553</v>
      </c>
      <c r="AI30" s="67">
        <f>'Table 1(Q1''20)'!AI30/32.15075</f>
        <v>1.1672993028156418</v>
      </c>
      <c r="AJ30" s="67">
        <f>'Table 1(Q1''20)'!AJ30/32.15075</f>
        <v>1.1248995062323586</v>
      </c>
      <c r="AK30" s="67">
        <f>'Table 1(Q1''20)'!AK30/32.15075</f>
        <v>0.99244275172429886</v>
      </c>
      <c r="AL30" s="68">
        <f t="shared" si="10"/>
        <v>-8.8083020363321718E-2</v>
      </c>
      <c r="AM30" s="68">
        <f t="shared" si="11"/>
        <v>-0.11774985567528506</v>
      </c>
      <c r="AN30" s="124"/>
      <c r="AO30" s="69">
        <f>'Table 1(Q1''20)'!AO30/32.15075</f>
        <v>3.1103473480400923</v>
      </c>
      <c r="AP30" s="69">
        <f>'Table 1(Q1''20)'!AP30/32.15075</f>
        <v>3.5768994502461058</v>
      </c>
      <c r="AQ30" s="69">
        <f>'Table 1(Q1''20)'!AQ30/32.15075</f>
        <v>3.4213820828441013</v>
      </c>
      <c r="AR30" s="69">
        <f>'Table 1(Q1''20)'!AR30/32.15075</f>
        <v>3.1103473480400923</v>
      </c>
      <c r="AS30" s="69">
        <f>'Table 1(Q1''20)'!AS30/32.15075</f>
        <v>3.1103473480400923</v>
      </c>
      <c r="AT30" s="69">
        <f>'Table 1(Q1''20)'!AT30/32.15075</f>
        <v>3.1103473480400923</v>
      </c>
      <c r="AU30" s="69">
        <f>'Table 1(Q1''20)'!AU30/32.15075</f>
        <v>3.2658647154420968</v>
      </c>
      <c r="AV30" s="69">
        <f>'Table 1(Q1''20)'!AV30/32.15075</f>
        <v>3.5768994502461058</v>
      </c>
      <c r="AW30" s="69">
        <f>'Table 1(Q1''20)'!AW30/32.15075</f>
        <v>3.2658647154420968</v>
      </c>
      <c r="AX30" s="69">
        <f>'Table 1(Q1''20)'!AX30/32.15075</f>
        <v>3.2658647154420968</v>
      </c>
      <c r="AY30" s="69">
        <f>'Table 1(Q1''20)'!AY30/32.15075</f>
        <v>2.1999178501279126</v>
      </c>
      <c r="AZ30" s="69">
        <f>'Table 1(Q1''20)'!AZ30/32.15075</f>
        <v>2.2921988090480001</v>
      </c>
      <c r="BA30" s="68">
        <f t="shared" si="12"/>
        <v>-0.29813418228571431</v>
      </c>
      <c r="BB30" s="68">
        <f t="shared" si="13"/>
        <v>4.1947456771952663E-2</v>
      </c>
      <c r="BC30" s="78"/>
      <c r="BD30" s="13">
        <f t="shared" si="14"/>
        <v>4.3962555697767538</v>
      </c>
    </row>
    <row r="31" spans="1:125" x14ac:dyDescent="0.45">
      <c r="B31" s="108"/>
      <c r="C31" s="108" t="s">
        <v>11</v>
      </c>
      <c r="D31" s="67">
        <f>'Table 1(Q1''20)'!D31/32.15075</f>
        <v>4.5100036546581332</v>
      </c>
      <c r="E31" s="67">
        <f>'Table 1(Q1''20)'!E31/32.15075</f>
        <v>5.4431078590701611</v>
      </c>
      <c r="F31" s="67">
        <f>'Table 1(Q1''20)'!F31/32.15075</f>
        <v>6.2206946960801845</v>
      </c>
      <c r="G31" s="67">
        <f>'Table 1(Q1''20)'!G31/32.15075</f>
        <v>6.3762120634821891</v>
      </c>
      <c r="H31" s="67">
        <f>'Table 1(Q1''20)'!H31/32.15075</f>
        <v>5.5986252264721657</v>
      </c>
      <c r="I31" s="67">
        <f>'Table 1(Q1''20)'!I31/32.15075</f>
        <v>7.620351002698226</v>
      </c>
      <c r="J31" s="67">
        <f>'Table 1(Q1''20)'!J31/32.15075</f>
        <v>9.4145602604105836</v>
      </c>
      <c r="K31" s="67">
        <f>'Table 1(Q1''20)'!K31/32.15075</f>
        <v>14.85190858689144</v>
      </c>
      <c r="L31" s="68">
        <f t="shared" si="9"/>
        <v>0.23544968690773715</v>
      </c>
      <c r="M31" s="68">
        <f t="shared" si="9"/>
        <v>0.57754671233510435</v>
      </c>
      <c r="N31" s="69"/>
      <c r="O31" s="69">
        <f>'Table 1(Q1''20)'!O31/32.15075</f>
        <v>1.2441389392160369</v>
      </c>
      <c r="P31" s="69">
        <f>'Table 1(Q1''20)'!P31/32.15075</f>
        <v>1.5551736740200461</v>
      </c>
      <c r="Q31" s="69">
        <f>'Table 1(Q1''20)'!Q31/32.15075</f>
        <v>0.93310420441202768</v>
      </c>
      <c r="R31" s="69">
        <f>'Table 1(Q1''20)'!R31/32.15075</f>
        <v>1.3996563066180414</v>
      </c>
      <c r="S31" s="69">
        <f>'Table 1(Q1''20)'!S31/32.15075</f>
        <v>2.1772431436280644</v>
      </c>
      <c r="T31" s="69">
        <f>'Table 1(Q1''20)'!T31/32.15075</f>
        <v>2.1772431436280644</v>
      </c>
      <c r="U31" s="69">
        <f>'Table 1(Q1''20)'!U31/32.15075</f>
        <v>1.8662084088240554</v>
      </c>
      <c r="V31" s="69">
        <f>'Table 1(Q1''20)'!V31/32.15075</f>
        <v>2.4882778784320738</v>
      </c>
      <c r="W31" s="69">
        <f>'Table 1(Q1''20)'!W31/32.15075</f>
        <v>1.8662084088240554</v>
      </c>
      <c r="X31" s="69">
        <f>'Table 1(Q1''20)'!X31/32.15075</f>
        <v>0.15551736740200461</v>
      </c>
      <c r="Y31" s="69">
        <f>'Table 1(Q1''20)'!Y31/32.15075</f>
        <v>1.2441389392160369</v>
      </c>
      <c r="Z31" s="69">
        <f>'Table 1(Q1''20)'!Z31/32.15075</f>
        <v>1.5551736740200461</v>
      </c>
      <c r="AA31" s="69">
        <f>'Table 1(Q1''20)'!AA31/32.15075</f>
        <v>1.3996563066180414</v>
      </c>
      <c r="AB31" s="69">
        <f>'Table 1(Q1''20)'!AB31/32.15075</f>
        <v>1.0886215718140322</v>
      </c>
      <c r="AC31" s="69">
        <f>'Table 1(Q1''20)'!AC31/32.15075</f>
        <v>1.8662084088240554</v>
      </c>
      <c r="AD31" s="69">
        <f>'Table 1(Q1''20)'!AD31/32.15075</f>
        <v>1.8662084088240554</v>
      </c>
      <c r="AE31" s="69">
        <f>'Table 1(Q1''20)'!AE31/32.15075</f>
        <v>2.0217257762260599</v>
      </c>
      <c r="AF31" s="69">
        <f>'Table 1(Q1''20)'!AF31/32.15075</f>
        <v>2.0217257762260599</v>
      </c>
      <c r="AG31" s="67">
        <f>'Table 1(Q1''20)'!AG31/32.15075</f>
        <v>3.540069678523095</v>
      </c>
      <c r="AH31" s="67">
        <f>'Table 1(Q1''20)'!AH31/32.15075</f>
        <v>2.206912065206605</v>
      </c>
      <c r="AI31" s="67">
        <f>'Table 1(Q1''20)'!AI31/32.15075</f>
        <v>4.4884101199443327</v>
      </c>
      <c r="AJ31" s="67">
        <f>'Table 1(Q1''20)'!AJ31/32.15075</f>
        <v>-0.82083160326344906</v>
      </c>
      <c r="AK31" s="67">
        <f>'Table 1(Q1''20)'!AK31/32.15075</f>
        <v>4.1147262491815235</v>
      </c>
      <c r="AL31" s="68">
        <f t="shared" si="10"/>
        <v>0.16232916943549358</v>
      </c>
      <c r="AM31" s="68" t="str">
        <f t="shared" si="11"/>
        <v>N/A</v>
      </c>
      <c r="AN31" s="124"/>
      <c r="AO31" s="69">
        <f>'Table 1(Q1''20)'!AO31/32.15075</f>
        <v>2.6437952458340783</v>
      </c>
      <c r="AP31" s="69">
        <f>'Table 1(Q1''20)'!AP31/32.15075</f>
        <v>2.7993126132360828</v>
      </c>
      <c r="AQ31" s="69">
        <f>'Table 1(Q1''20)'!AQ31/32.15075</f>
        <v>2.3327605110300693</v>
      </c>
      <c r="AR31" s="69">
        <f>'Table 1(Q1''20)'!AR31/32.15075</f>
        <v>4.3544862872561287</v>
      </c>
      <c r="AS31" s="69">
        <f>'Table 1(Q1''20)'!AS31/32.15075</f>
        <v>4.3544862872561287</v>
      </c>
      <c r="AT31" s="69">
        <f>'Table 1(Q1''20)'!AT31/32.15075</f>
        <v>2.0217257762260599</v>
      </c>
      <c r="AU31" s="69">
        <f>'Table 1(Q1''20)'!AU31/32.15075</f>
        <v>2.7993126132360828</v>
      </c>
      <c r="AV31" s="69">
        <f>'Table 1(Q1''20)'!AV31/32.15075</f>
        <v>2.4882778784320738</v>
      </c>
      <c r="AW31" s="69">
        <f>'Table 1(Q1''20)'!AW31/32.15075</f>
        <v>3.7324168176481107</v>
      </c>
      <c r="AX31" s="69">
        <f>'Table 1(Q1''20)'!AX31/32.15075</f>
        <v>4.0434515524521197</v>
      </c>
      <c r="AY31" s="69">
        <f>'Table 1(Q1''20)'!AY31/32.15075</f>
        <v>5.7469817437296999</v>
      </c>
      <c r="AZ31" s="69">
        <f>'Table 1(Q1''20)'!AZ31/32.15075</f>
        <v>3.6675785166808836</v>
      </c>
      <c r="BA31" s="68">
        <f t="shared" si="12"/>
        <v>-9.295846157555443E-2</v>
      </c>
      <c r="BB31" s="68">
        <f t="shared" si="13"/>
        <v>-0.36182527103336792</v>
      </c>
      <c r="BC31" s="78"/>
      <c r="BD31" s="13">
        <f t="shared" si="14"/>
        <v>9.9892168310690117</v>
      </c>
    </row>
    <row r="32" spans="1:125" x14ac:dyDescent="0.45">
      <c r="B32" s="108"/>
      <c r="C32" s="108" t="s">
        <v>58</v>
      </c>
      <c r="D32" s="67">
        <f>'Table 1(Q1''20)'!D32/32.15075</f>
        <v>6.8427641656882026</v>
      </c>
      <c r="E32" s="67">
        <f>'Table 1(Q1''20)'!E32/32.15075</f>
        <v>6.8427641656882026</v>
      </c>
      <c r="F32" s="67">
        <f>'Table 1(Q1''20)'!F32/32.15075</f>
        <v>6.9982815330902071</v>
      </c>
      <c r="G32" s="67">
        <f>'Table 1(Q1''20)'!G32/32.15075</f>
        <v>7.1537989004922116</v>
      </c>
      <c r="H32" s="67">
        <f>'Table 1(Q1''20)'!H32/32.15075</f>
        <v>7.309316267894217</v>
      </c>
      <c r="I32" s="67">
        <f>'Table 1(Q1''20)'!I32/32.15075</f>
        <v>7.4648336352962215</v>
      </c>
      <c r="J32" s="67">
        <f>'Table 1(Q1''20)'!J32/32.15075</f>
        <v>7.7410324798021835</v>
      </c>
      <c r="K32" s="67">
        <f>'Table 1(Q1''20)'!K32/32.15075</f>
        <v>7.1071436902716103</v>
      </c>
      <c r="L32" s="68">
        <f t="shared" si="9"/>
        <v>3.7000000000000144E-2</v>
      </c>
      <c r="M32" s="68">
        <f t="shared" si="9"/>
        <v>-8.1886853101896806E-2</v>
      </c>
      <c r="N32" s="69"/>
      <c r="O32" s="69">
        <f>'Table 1(Q1''20)'!O32/32.15075</f>
        <v>1.3996563066180414</v>
      </c>
      <c r="P32" s="69">
        <f>'Table 1(Q1''20)'!P32/32.15075</f>
        <v>2.0217257762260599</v>
      </c>
      <c r="Q32" s="69">
        <f>'Table 1(Q1''20)'!Q32/32.15075</f>
        <v>1.5551736740200461</v>
      </c>
      <c r="R32" s="69">
        <f>'Table 1(Q1''20)'!R32/32.15075</f>
        <v>2.0217257762260599</v>
      </c>
      <c r="S32" s="69">
        <f>'Table 1(Q1''20)'!S32/32.15075</f>
        <v>1.3996563066180414</v>
      </c>
      <c r="T32" s="69">
        <f>'Table 1(Q1''20)'!T32/32.15075</f>
        <v>2.0217257762260599</v>
      </c>
      <c r="U32" s="69">
        <f>'Table 1(Q1''20)'!U32/32.15075</f>
        <v>1.5551736740200461</v>
      </c>
      <c r="V32" s="69">
        <f>'Table 1(Q1''20)'!V32/32.15075</f>
        <v>2.1772431436280644</v>
      </c>
      <c r="W32" s="69">
        <f>'Table 1(Q1''20)'!W32/32.15075</f>
        <v>1.3996563066180414</v>
      </c>
      <c r="X32" s="69">
        <f>'Table 1(Q1''20)'!X32/32.15075</f>
        <v>2.3327605110300693</v>
      </c>
      <c r="Y32" s="69">
        <f>'Table 1(Q1''20)'!Y32/32.15075</f>
        <v>1.7106910414220506</v>
      </c>
      <c r="Z32" s="69">
        <f>'Table 1(Q1''20)'!Z32/32.15075</f>
        <v>2.1772431436280644</v>
      </c>
      <c r="AA32" s="69">
        <f>'Table 1(Q1''20)'!AA32/32.15075</f>
        <v>1.3996563066180414</v>
      </c>
      <c r="AB32" s="69">
        <f>'Table 1(Q1''20)'!AB32/32.15075</f>
        <v>2.1772431436280644</v>
      </c>
      <c r="AC32" s="69">
        <f>'Table 1(Q1''20)'!AC32/32.15075</f>
        <v>1.7106910414220506</v>
      </c>
      <c r="AD32" s="69">
        <f>'Table 1(Q1''20)'!AD32/32.15075</f>
        <v>2.1772431436280644</v>
      </c>
      <c r="AE32" s="69">
        <f>'Table 1(Q1''20)'!AE32/32.15075</f>
        <v>1.3996563066180414</v>
      </c>
      <c r="AF32" s="69">
        <f>'Table 1(Q1''20)'!AF32/32.15075</f>
        <v>2.1772431436280644</v>
      </c>
      <c r="AG32" s="67">
        <f>'Table 1(Q1''20)'!AG32/32.15075</f>
        <v>1.9352581199505454</v>
      </c>
      <c r="AH32" s="67">
        <f>'Table 1(Q1''20)'!AH32/32.15075</f>
        <v>2.0938858347005902</v>
      </c>
      <c r="AI32" s="67">
        <f>'Table 1(Q1''20)'!AI32/32.15075</f>
        <v>2.2525135494506348</v>
      </c>
      <c r="AJ32" s="67">
        <f>'Table 1(Q1''20)'!AJ32/32.15075</f>
        <v>1.4593749757004113</v>
      </c>
      <c r="AK32" s="67">
        <f>'Table 1(Q1''20)'!AK32/32.15075</f>
        <v>1.838495213953018</v>
      </c>
      <c r="AL32" s="68">
        <f t="shared" si="10"/>
        <v>-5.0000000000000044E-2</v>
      </c>
      <c r="AM32" s="68">
        <f t="shared" si="11"/>
        <v>0.25978260869565206</v>
      </c>
      <c r="AN32" s="124"/>
      <c r="AO32" s="69">
        <f>'Table 1(Q1''20)'!AO32/32.15075</f>
        <v>3.4213820828441013</v>
      </c>
      <c r="AP32" s="69">
        <f>'Table 1(Q1''20)'!AP32/32.15075</f>
        <v>3.4213820828441013</v>
      </c>
      <c r="AQ32" s="69">
        <f>'Table 1(Q1''20)'!AQ32/32.15075</f>
        <v>3.5768994502461058</v>
      </c>
      <c r="AR32" s="69">
        <f>'Table 1(Q1''20)'!AR32/32.15075</f>
        <v>3.4213820828441013</v>
      </c>
      <c r="AS32" s="69">
        <f>'Table 1(Q1''20)'!AS32/32.15075</f>
        <v>3.7324168176481107</v>
      </c>
      <c r="AT32" s="69">
        <f>'Table 1(Q1''20)'!AT32/32.15075</f>
        <v>3.7324168176481107</v>
      </c>
      <c r="AU32" s="69">
        <f>'Table 1(Q1''20)'!AU32/32.15075</f>
        <v>3.8879341850501152</v>
      </c>
      <c r="AV32" s="69">
        <f>'Table 1(Q1''20)'!AV32/32.15075</f>
        <v>3.5768994502461058</v>
      </c>
      <c r="AW32" s="69">
        <f>'Table 1(Q1''20)'!AW32/32.15075</f>
        <v>3.8879341850501152</v>
      </c>
      <c r="AX32" s="69">
        <f>'Table 1(Q1''20)'!AX32/32.15075</f>
        <v>3.5768994502461058</v>
      </c>
      <c r="AY32" s="69">
        <f>'Table 1(Q1''20)'!AY32/32.15075</f>
        <v>4.0291439546511363</v>
      </c>
      <c r="AZ32" s="69">
        <f>'Table 1(Q1''20)'!AZ32/32.15075</f>
        <v>3.7118885251510463</v>
      </c>
      <c r="BA32" s="68">
        <f t="shared" si="12"/>
        <v>3.7739130434782719E-2</v>
      </c>
      <c r="BB32" s="68">
        <f t="shared" si="13"/>
        <v>-7.8740157480315043E-2</v>
      </c>
      <c r="BC32" s="78"/>
      <c r="BD32" s="13">
        <f t="shared" si="14"/>
        <v>7.644269573804654</v>
      </c>
    </row>
    <row r="33" spans="1:125" x14ac:dyDescent="0.45">
      <c r="B33" s="70"/>
      <c r="C33" s="70" t="s">
        <v>2</v>
      </c>
      <c r="D33" s="70">
        <f>'Table 1(Q1''20)'!D33/32.15075</f>
        <v>10.575180983336313</v>
      </c>
      <c r="E33" s="70">
        <f>'Table 1(Q1''20)'!E33/32.15075</f>
        <v>11.197250452944331</v>
      </c>
      <c r="F33" s="70">
        <f>'Table 1(Q1''20)'!F33/32.15075</f>
        <v>10.730698350738319</v>
      </c>
      <c r="G33" s="70">
        <f>'Table 1(Q1''20)'!G33/32.15075</f>
        <v>11.974837289954355</v>
      </c>
      <c r="H33" s="70">
        <f>'Table 1(Q1''20)'!H33/32.15075</f>
        <v>12.285872024758364</v>
      </c>
      <c r="I33" s="70">
        <f>'Table 1(Q1''20)'!I33/32.15075</f>
        <v>12.907941494366382</v>
      </c>
      <c r="J33" s="70">
        <f>'Table 1(Q1''20)'!J33/32.15075</f>
        <v>17.94598371731805</v>
      </c>
      <c r="K33" s="70">
        <f>'Table 1(Q1''20)'!K33/32.15075</f>
        <v>15.641936813293622</v>
      </c>
      <c r="L33" s="71">
        <f t="shared" si="9"/>
        <v>0.39030562891461051</v>
      </c>
      <c r="M33" s="71">
        <f t="shared" si="9"/>
        <v>-0.12838788557469827</v>
      </c>
      <c r="N33" s="67"/>
      <c r="O33" s="70">
        <f>'Table 1(Q1''20)'!O33/32.15075</f>
        <v>2.6437952458340783</v>
      </c>
      <c r="P33" s="70">
        <f>'Table 1(Q1''20)'!P33/32.15075</f>
        <v>2.9548299806380878</v>
      </c>
      <c r="Q33" s="70">
        <f>'Table 1(Q1''20)'!Q33/32.15075</f>
        <v>2.6437952458340783</v>
      </c>
      <c r="R33" s="70">
        <f>'Table 1(Q1''20)'!R33/32.15075</f>
        <v>2.6437952458340783</v>
      </c>
      <c r="S33" s="70">
        <f>'Table 1(Q1''20)'!S33/32.15075</f>
        <v>2.4882778784320738</v>
      </c>
      <c r="T33" s="70">
        <f>'Table 1(Q1''20)'!T33/32.15075</f>
        <v>2.9548299806380878</v>
      </c>
      <c r="U33" s="70">
        <f>'Table 1(Q1''20)'!U33/32.15075</f>
        <v>2.7993126132360828</v>
      </c>
      <c r="V33" s="70">
        <f>'Table 1(Q1''20)'!V33/32.15075</f>
        <v>2.7993126132360828</v>
      </c>
      <c r="W33" s="70">
        <f>'Table 1(Q1''20)'!W33/32.15075</f>
        <v>2.9548299806380878</v>
      </c>
      <c r="X33" s="70">
        <f>'Table 1(Q1''20)'!X33/32.15075</f>
        <v>3.4213820828441013</v>
      </c>
      <c r="Y33" s="70">
        <f>'Table 1(Q1''20)'!Y33/32.15075</f>
        <v>3.1103473480400923</v>
      </c>
      <c r="Z33" s="70">
        <f>'Table 1(Q1''20)'!Z33/32.15075</f>
        <v>2.9548299806380878</v>
      </c>
      <c r="AA33" s="70">
        <f>'Table 1(Q1''20)'!AA33/32.15075</f>
        <v>2.9548299806380878</v>
      </c>
      <c r="AB33" s="70">
        <f>'Table 1(Q1''20)'!AB33/32.15075</f>
        <v>3.2658647154420968</v>
      </c>
      <c r="AC33" s="70">
        <f>'Table 1(Q1''20)'!AC33/32.15075</f>
        <v>3.2658647154420968</v>
      </c>
      <c r="AD33" s="70">
        <f>'Table 1(Q1''20)'!AD33/32.15075</f>
        <v>3.2658647154420968</v>
      </c>
      <c r="AE33" s="70">
        <f>'Table 1(Q1''20)'!AE33/32.15075</f>
        <v>2.9548299806380878</v>
      </c>
      <c r="AF33" s="70">
        <f>'Table 1(Q1''20)'!AF33/32.15075</f>
        <v>3.4213820828441013</v>
      </c>
      <c r="AG33" s="70">
        <f>'Table 1(Q1''20)'!AG33/32.15075</f>
        <v>4.4958472092330277</v>
      </c>
      <c r="AH33" s="70">
        <f>'Table 1(Q1''20)'!AH33/32.15075</f>
        <v>4.4916910848314648</v>
      </c>
      <c r="AI33" s="70">
        <f>'Table 1(Q1''20)'!AI33/32.15075</f>
        <v>4.4584420896189672</v>
      </c>
      <c r="AJ33" s="70">
        <f>'Table 1(Q1''20)'!AJ33/32.15075</f>
        <v>4.5000033336345897</v>
      </c>
      <c r="AK33" s="70">
        <f>'Table 1(Q1''20)'!AK33/32.15075</f>
        <v>3.5812382158342442</v>
      </c>
      <c r="AL33" s="71">
        <f t="shared" si="10"/>
        <v>-0.20343418066353991</v>
      </c>
      <c r="AM33" s="71">
        <f t="shared" si="11"/>
        <v>-0.20416987492724181</v>
      </c>
      <c r="AN33" s="124"/>
      <c r="AO33" s="70">
        <f>'Table 1(Q1''20)'!AO33/32.15075</f>
        <v>5.5986252264721657</v>
      </c>
      <c r="AP33" s="70">
        <f>'Table 1(Q1''20)'!AP33/32.15075</f>
        <v>5.5986252264721657</v>
      </c>
      <c r="AQ33" s="70">
        <f>'Table 1(Q1''20)'!AQ33/32.15075</f>
        <v>5.2875904916681566</v>
      </c>
      <c r="AR33" s="70">
        <f>'Table 1(Q1''20)'!AR33/32.15075</f>
        <v>5.4431078590701611</v>
      </c>
      <c r="AS33" s="70">
        <f>'Table 1(Q1''20)'!AS33/32.15075</f>
        <v>5.5986252264721657</v>
      </c>
      <c r="AT33" s="70">
        <f>'Table 1(Q1''20)'!AT33/32.15075</f>
        <v>6.3762120634821891</v>
      </c>
      <c r="AU33" s="70">
        <f>'Table 1(Q1''20)'!AU33/32.15075</f>
        <v>6.06517732867818</v>
      </c>
      <c r="AV33" s="70">
        <f>'Table 1(Q1''20)'!AV33/32.15075</f>
        <v>6.2206946960801845</v>
      </c>
      <c r="AW33" s="70">
        <f>'Table 1(Q1''20)'!AW33/32.15075</f>
        <v>6.5317294308841936</v>
      </c>
      <c r="AX33" s="70">
        <f>'Table 1(Q1''20)'!AX33/32.15075</f>
        <v>6.3762120634821891</v>
      </c>
      <c r="AY33" s="70">
        <f>'Table 1(Q1''20)'!AY33/32.15075</f>
        <v>8.9875382940644926</v>
      </c>
      <c r="AZ33" s="70">
        <f>'Table 1(Q1''20)'!AZ33/32.15075</f>
        <v>8.9584454232535577</v>
      </c>
      <c r="BA33" s="71">
        <f t="shared" si="12"/>
        <v>0.40497921556911876</v>
      </c>
      <c r="BB33" s="71">
        <f t="shared" si="13"/>
        <v>-3.2370232937030119E-3</v>
      </c>
      <c r="BC33" s="78"/>
      <c r="BD33" s="29">
        <f t="shared" si="14"/>
        <v>17.031374723919267</v>
      </c>
    </row>
    <row r="34" spans="1:125" x14ac:dyDescent="0.45">
      <c r="B34" s="72"/>
      <c r="C34" s="72"/>
      <c r="D34" s="72"/>
      <c r="E34" s="72"/>
      <c r="F34" s="72"/>
      <c r="G34" s="72"/>
      <c r="H34" s="72"/>
      <c r="I34" s="72"/>
      <c r="J34" s="72"/>
      <c r="K34" s="72"/>
      <c r="L34" s="72"/>
      <c r="M34" s="230"/>
      <c r="N34" s="72"/>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230"/>
      <c r="AM34" s="230"/>
      <c r="AN34" s="115"/>
      <c r="AO34" s="72"/>
      <c r="AP34" s="72"/>
      <c r="AQ34" s="72"/>
      <c r="AR34" s="72"/>
      <c r="AS34" s="72"/>
      <c r="AT34" s="72"/>
      <c r="AU34" s="72"/>
      <c r="AV34" s="72"/>
      <c r="AW34" s="72"/>
      <c r="AX34" s="72"/>
      <c r="AY34" s="72"/>
      <c r="AZ34" s="72"/>
      <c r="BA34" s="72"/>
      <c r="BB34" s="72"/>
      <c r="BC34" s="78"/>
      <c r="BD34" s="37"/>
    </row>
    <row r="35" spans="1:125" s="75" customFormat="1" x14ac:dyDescent="0.45">
      <c r="A35" s="23"/>
      <c r="B35" s="122" t="s">
        <v>3</v>
      </c>
      <c r="C35" s="65"/>
      <c r="D35" s="65">
        <f>'Table 1(Q1''20)'!D35/32.15075</f>
        <v>29.081747704174862</v>
      </c>
      <c r="E35" s="65">
        <f>'Table 1(Q1''20)'!E35/32.15075</f>
        <v>4.6655210220601386</v>
      </c>
      <c r="F35" s="65">
        <f>'Table 1(Q1''20)'!F35/32.15075</f>
        <v>9.4865594115222809</v>
      </c>
      <c r="G35" s="65">
        <f>'Table 1(Q1''20)'!G35/32.15075</f>
        <v>16.640358312014492</v>
      </c>
      <c r="H35" s="65">
        <f>'Table 1(Q1''20)'!H35/32.15075</f>
        <v>8.5534552071102539</v>
      </c>
      <c r="I35" s="65">
        <f>'Table 1(Q1''20)'!I35/32.15075</f>
        <v>0.46655210220601384</v>
      </c>
      <c r="J35" s="65">
        <f>'Table 1(Q1''20)'!J35/32.15075</f>
        <v>38.941548797461955</v>
      </c>
      <c r="K35" s="65">
        <f>'Table 1(Q1''20)'!K35/32.15075</f>
        <v>18.802049718902357</v>
      </c>
      <c r="L35" s="66" t="str">
        <f t="shared" ref="L35:M38" si="15">IF(ISERROR(J35/I35),"N/A",IF(I35&lt;0,"N/A",IF(J35&lt;0,"N/A",IF(J35/I35-1&gt;300%,"&gt;±300%",IF(J35/I35-1&lt;-300%,"&gt;±300%",J35/I35-1)))))</f>
        <v>&gt;±300%</v>
      </c>
      <c r="M35" s="66">
        <f t="shared" si="15"/>
        <v>-0.51717252396166136</v>
      </c>
      <c r="N35" s="65"/>
      <c r="O35" s="65">
        <f>'Table 1(Q1''20)'!O35/32.15075</f>
        <v>-5.4431078590701611</v>
      </c>
      <c r="P35" s="65">
        <f>'Table 1(Q1''20)'!P35/32.15075</f>
        <v>0</v>
      </c>
      <c r="Q35" s="65">
        <f>'Table 1(Q1''20)'!Q35/32.15075</f>
        <v>-0.31103473480400923</v>
      </c>
      <c r="R35" s="65">
        <f>'Table 1(Q1''20)'!R35/32.15075</f>
        <v>3.5768994502461058</v>
      </c>
      <c r="S35" s="65">
        <f>'Table 1(Q1''20)'!S35/32.15075</f>
        <v>8.8644899419142629</v>
      </c>
      <c r="T35" s="65">
        <f>'Table 1(Q1''20)'!T35/32.15075</f>
        <v>-2.9548299806380878</v>
      </c>
      <c r="U35" s="65">
        <f>'Table 1(Q1''20)'!U35/32.15075</f>
        <v>5.1320731242661521</v>
      </c>
      <c r="V35" s="65">
        <f>'Table 1(Q1''20)'!V35/32.15075</f>
        <v>2.9548299806380878</v>
      </c>
      <c r="W35" s="65">
        <f>'Table 1(Q1''20)'!W35/32.15075</f>
        <v>1.5551736740200461</v>
      </c>
      <c r="X35" s="65">
        <f>'Table 1(Q1''20)'!X35/32.15075</f>
        <v>6.9982815330902071</v>
      </c>
      <c r="Y35" s="65">
        <f>'Table 1(Q1''20)'!Y35/32.15075</f>
        <v>2.4882778784320738</v>
      </c>
      <c r="Z35" s="65">
        <f>'Table 1(Q1''20)'!Z35/32.15075</f>
        <v>3.2658647154420968</v>
      </c>
      <c r="AA35" s="65">
        <f>'Table 1(Q1''20)'!AA35/32.15075</f>
        <v>-0.31103473480400923</v>
      </c>
      <c r="AB35" s="65">
        <f>'Table 1(Q1''20)'!AB35/32.15075</f>
        <v>3.1103473480400923</v>
      </c>
      <c r="AC35" s="65">
        <f>'Table 1(Q1''20)'!AC35/32.15075</f>
        <v>1.8662084088240554</v>
      </c>
      <c r="AD35" s="65">
        <f>'Table 1(Q1''20)'!AD35/32.15075</f>
        <v>-1.7106910414220506</v>
      </c>
      <c r="AE35" s="65">
        <f>'Table 1(Q1''20)'!AE35/32.15075</f>
        <v>2.0217257762260599</v>
      </c>
      <c r="AF35" s="65">
        <f>'Table 1(Q1''20)'!AF35/32.15075</f>
        <v>-2.0217257762260599</v>
      </c>
      <c r="AG35" s="65">
        <f>'Table 1(Q1''20)'!AG35/32.15075</f>
        <v>24.692661788394517</v>
      </c>
      <c r="AH35" s="65">
        <f>'Table 1(Q1''20)'!AH35/32.15075</f>
        <v>3.9179554444002549</v>
      </c>
      <c r="AI35" s="65">
        <f>'Table 1(Q1''20)'!AI35/32.15075</f>
        <v>7.7986670358153907</v>
      </c>
      <c r="AJ35" s="65">
        <f>'Table 1(Q1''20)'!AJ35/32.15075</f>
        <v>2.5350829520532088</v>
      </c>
      <c r="AK35" s="65">
        <f>'Table 1(Q1''20)'!AK35/32.15075</f>
        <v>2.4533815720515979</v>
      </c>
      <c r="AL35" s="66">
        <f>IF(ISERROR(AK35/AG35),"N/A",IF(AG35&lt;0,"N/A",IF(AK35&lt;0,"N/A",IF(AK35/AG35-1&gt;300%,"&gt;±300%",IF(AK35/AG35-1&lt;-300%,"&gt;±300%",AK35/AG35-1)))))</f>
        <v>-0.90064329260749521</v>
      </c>
      <c r="AM35" s="66">
        <f>IF(ISERROR(AK35/AJ35),"N/A",IF(AJ35&lt;0,"N/A",IF(AK35&lt;0,"N/A",IF(AK35/AJ35-1&gt;300%,"&gt;±300%",IF(AK35/AJ35-1&lt;-300%,"&gt;±300%",AK35/AJ35-1)))))</f>
        <v>-3.2228286626849623E-2</v>
      </c>
      <c r="AN35" s="123"/>
      <c r="AO35" s="65">
        <f>'Table 1(Q1''20)'!AO35/32.15075</f>
        <v>10.108628881130299</v>
      </c>
      <c r="AP35" s="65">
        <f>'Table 1(Q1''20)'!AP35/32.15075</f>
        <v>-5.4431078590701611</v>
      </c>
      <c r="AQ35" s="65">
        <f>'Table 1(Q1''20)'!AQ35/32.15075</f>
        <v>3.2658647154420968</v>
      </c>
      <c r="AR35" s="65">
        <f>'Table 1(Q1''20)'!AR35/32.15075</f>
        <v>5.9096599612761755</v>
      </c>
      <c r="AS35" s="65">
        <f>'Table 1(Q1''20)'!AS35/32.15075</f>
        <v>8.0869031049042395</v>
      </c>
      <c r="AT35" s="65">
        <f>'Table 1(Q1''20)'!AT35/32.15075</f>
        <v>8.5534552071102539</v>
      </c>
      <c r="AU35" s="65">
        <f>'Table 1(Q1''20)'!AU35/32.15075</f>
        <v>5.7541425938741702</v>
      </c>
      <c r="AV35" s="65">
        <f>'Table 1(Q1''20)'!AV35/32.15075</f>
        <v>2.7993126132360828</v>
      </c>
      <c r="AW35" s="65">
        <f>'Table 1(Q1''20)'!AW35/32.15075</f>
        <v>0.15551736740200461</v>
      </c>
      <c r="AX35" s="65">
        <f>'Table 1(Q1''20)'!AX35/32.15075</f>
        <v>0</v>
      </c>
      <c r="AY35" s="65">
        <f>'Table 1(Q1''20)'!AY35/32.15075</f>
        <v>28.610617232794773</v>
      </c>
      <c r="AZ35" s="65">
        <f>'Table 1(Q1''20)'!AZ35/32.15075</f>
        <v>10.333749987868599</v>
      </c>
      <c r="BA35" s="66" t="str">
        <f>IF(ISERROR(AZ35/AX35),"N/A",IF(AX35&lt;0,"N/A",IF(AZ35&lt;0,"N/A",IF(AZ35/AX35-1&gt;300%,"&gt;±300%",IF(AZ35/AX35-1&lt;-300%,"&gt;±300%",AZ35/AX35-1)))))</f>
        <v>N/A</v>
      </c>
      <c r="BB35" s="66">
        <f>IF(ISERROR(AZ35/AY35),"N/A",IF(AY35&lt;0,"N/A",IF(AZ35&lt;0,"N/A",IF(AZ35/AY35-1&gt;300%,"&gt;±300%",IF(AZ35/AY35-1&lt;-300%,"&gt;±300%",AZ35/AY35-1)))))</f>
        <v>-0.6388141540678266</v>
      </c>
      <c r="BC35" s="78"/>
      <c r="BD35" s="9">
        <f t="shared" ref="BD35:BD38" si="16">SUM(AH35:AK35)</f>
        <v>16.705087004320454</v>
      </c>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row>
    <row r="36" spans="1:125" x14ac:dyDescent="0.45">
      <c r="B36" s="108"/>
      <c r="C36" s="108" t="s">
        <v>42</v>
      </c>
      <c r="D36" s="67">
        <f>'Table 1(Q1''20)'!D36/32.15075</f>
        <v>-0.15551736740200461</v>
      </c>
      <c r="E36" s="67">
        <f>'Table 1(Q1''20)'!E36/32.15075</f>
        <v>1.5551736740200461</v>
      </c>
      <c r="F36" s="67">
        <f>'Table 1(Q1''20)'!F36/32.15075</f>
        <v>16.329323577210484</v>
      </c>
      <c r="G36" s="67">
        <f>'Table 1(Q1''20)'!G36/32.15075</f>
        <v>14.307597800984423</v>
      </c>
      <c r="H36" s="67">
        <f>'Table 1(Q1''20)'!H36/32.15075</f>
        <v>6.6872467982861981</v>
      </c>
      <c r="I36" s="67">
        <f>'Table 1(Q1''20)'!I36/32.15075</f>
        <v>8.7089725745122575</v>
      </c>
      <c r="J36" s="67">
        <f>'Table 1(Q1''20)'!J36/32.15075</f>
        <v>8.7400760479926589</v>
      </c>
      <c r="K36" s="67">
        <f>'Table 1(Q1''20)'!K36/32.15075</f>
        <v>18.802049718902357</v>
      </c>
      <c r="L36" s="276">
        <f t="shared" si="15"/>
        <v>3.5714285714285587E-3</v>
      </c>
      <c r="M36" s="68">
        <f t="shared" si="15"/>
        <v>1.1512455516014235</v>
      </c>
      <c r="N36" s="69"/>
      <c r="O36" s="69">
        <f>'Table 1(Q1''20)'!O36/32.15075</f>
        <v>0.46655210220601384</v>
      </c>
      <c r="P36" s="69">
        <f>'Table 1(Q1''20)'!P36/32.15075</f>
        <v>1.2441389392160369</v>
      </c>
      <c r="Q36" s="69">
        <f>'Table 1(Q1''20)'!Q36/32.15075</f>
        <v>1.3996563066180414</v>
      </c>
      <c r="R36" s="69">
        <f>'Table 1(Q1''20)'!R36/32.15075</f>
        <v>2.3327605110300693</v>
      </c>
      <c r="S36" s="69">
        <f>'Table 1(Q1''20)'!S36/32.15075</f>
        <v>5.5986252264721657</v>
      </c>
      <c r="T36" s="69">
        <f>'Table 1(Q1''20)'!T36/32.15075</f>
        <v>6.8427641656882026</v>
      </c>
      <c r="U36" s="69">
        <f>'Table 1(Q1''20)'!U36/32.15075</f>
        <v>4.6655210220601386</v>
      </c>
      <c r="V36" s="69">
        <f>'Table 1(Q1''20)'!V36/32.15075</f>
        <v>3.5768994502461058</v>
      </c>
      <c r="W36" s="69">
        <f>'Table 1(Q1''20)'!W36/32.15075</f>
        <v>2.4882778784320738</v>
      </c>
      <c r="X36" s="69">
        <f>'Table 1(Q1''20)'!X36/32.15075</f>
        <v>3.5768994502461058</v>
      </c>
      <c r="Y36" s="69">
        <f>'Table 1(Q1''20)'!Y36/32.15075</f>
        <v>0.93310420441202768</v>
      </c>
      <c r="Z36" s="69">
        <f>'Table 1(Q1''20)'!Z36/32.15075</f>
        <v>2.3327605110300693</v>
      </c>
      <c r="AA36" s="69">
        <f>'Table 1(Q1''20)'!AA36/32.15075</f>
        <v>1.3996563066180414</v>
      </c>
      <c r="AB36" s="69">
        <f>'Table 1(Q1''20)'!AB36/32.15075</f>
        <v>2.0217257762260599</v>
      </c>
      <c r="AC36" s="69">
        <f>'Table 1(Q1''20)'!AC36/32.15075</f>
        <v>2.6437952458340783</v>
      </c>
      <c r="AD36" s="69">
        <f>'Table 1(Q1''20)'!AD36/32.15075</f>
        <v>2.1772431436280644</v>
      </c>
      <c r="AE36" s="69">
        <f>'Table 1(Q1''20)'!AE36/32.15075</f>
        <v>2.1772431436280644</v>
      </c>
      <c r="AF36" s="69">
        <f>'Table 1(Q1''20)'!AF36/32.15075</f>
        <v>1.5551736740200461</v>
      </c>
      <c r="AG36" s="69">
        <f>'Table 1(Q1''20)'!AG36/32.15075</f>
        <v>3.4409189239748939</v>
      </c>
      <c r="AH36" s="69">
        <f>'Table 1(Q1''20)'!AH36/32.15075</f>
        <v>2.7658071514310723</v>
      </c>
      <c r="AI36" s="69">
        <f>'Table 1(Q1''20)'!AI36/32.15075</f>
        <v>1.660645190246268</v>
      </c>
      <c r="AJ36" s="69">
        <f>'Table 1(Q1''20)'!AJ36/32.15075</f>
        <v>0.87687623157239736</v>
      </c>
      <c r="AK36" s="69">
        <f>'Table 1(Q1''20)'!AK36/32.15075</f>
        <v>9.7190709334747947</v>
      </c>
      <c r="AL36" s="68">
        <f>IF(ISERROR(AK36/AG36),"N/A",IF(AG36&lt;0,"N/A",IF(AK36&lt;0,"N/A",IF(AK36/AG36-1&gt;300%,"&gt;±300%",IF(AK36/AG36-1&lt;-300%,"&gt;±300%",AK36/AG36-1)))))</f>
        <v>1.824556796661597</v>
      </c>
      <c r="AM36" s="68" t="str">
        <f>IF(ISERROR(AK36/AJ36),"N/A",IF(AJ36&lt;0,"N/A",IF(AK36&lt;0,"N/A",IF(AK36/AJ36-1&gt;300%,"&gt;±300%",IF(AK36/AJ36-1&lt;-300%,"&gt;±300%",AK36/AJ36-1)))))</f>
        <v>&gt;±300%</v>
      </c>
      <c r="AN36" s="92"/>
      <c r="AO36" s="69">
        <f>'Table 1(Q1''20)'!AO36/32.15075</f>
        <v>-0.15551736740200461</v>
      </c>
      <c r="AP36" s="69">
        <f>'Table 1(Q1''20)'!AP36/32.15075</f>
        <v>1.7106910414220506</v>
      </c>
      <c r="AQ36" s="69">
        <f>'Table 1(Q1''20)'!AQ36/32.15075</f>
        <v>3.7324168176481107</v>
      </c>
      <c r="AR36" s="69">
        <f>'Table 1(Q1''20)'!AR36/32.15075</f>
        <v>12.441389392160369</v>
      </c>
      <c r="AS36" s="69">
        <f>'Table 1(Q1''20)'!AS36/32.15075</f>
        <v>8.2424204723062449</v>
      </c>
      <c r="AT36" s="69">
        <f>'Table 1(Q1''20)'!AT36/32.15075</f>
        <v>6.06517732867818</v>
      </c>
      <c r="AU36" s="69">
        <f>'Table 1(Q1''20)'!AU36/32.15075</f>
        <v>3.2658647154420968</v>
      </c>
      <c r="AV36" s="69">
        <f>'Table 1(Q1''20)'!AV36/32.15075</f>
        <v>3.4213820828441013</v>
      </c>
      <c r="AW36" s="69">
        <f>'Table 1(Q1''20)'!AW36/32.15075</f>
        <v>4.8210383894621431</v>
      </c>
      <c r="AX36" s="69">
        <f>'Table 1(Q1''20)'!AX36/32.15075</f>
        <v>3.7324168176481107</v>
      </c>
      <c r="AY36" s="69">
        <f>'Table 1(Q1''20)'!AY36/32.15075</f>
        <v>6.2067260754059665</v>
      </c>
      <c r="AZ36" s="69">
        <f>'Table 1(Q1''20)'!AZ36/32.15075</f>
        <v>2.5375214218186652</v>
      </c>
      <c r="BA36" s="68">
        <f>IF(ISERROR(AZ36/AX36),"N/A",IF(AX36&lt;0,"N/A",IF(AZ36&lt;0,"N/A",IF(AZ36/AX36-1&gt;300%,"&gt;±300%",IF(AZ36/AX36-1&lt;-300%,"&gt;±300%",AZ36/AX36-1)))))</f>
        <v>-0.32013985956219626</v>
      </c>
      <c r="BB36" s="68">
        <f>IF(ISERROR(AZ36/AY36),"N/A",IF(AY36&lt;0,"N/A",IF(AZ36&lt;0,"N/A",IF(AZ36/AY36-1&gt;300%,"&gt;±300%",IF(AZ36/AY36-1&lt;-300%,"&gt;±300%",AZ36/AY36-1)))))</f>
        <v>-0.59116587537614307</v>
      </c>
      <c r="BC36" s="78"/>
      <c r="BD36" s="13">
        <f t="shared" si="16"/>
        <v>15.022399506724533</v>
      </c>
    </row>
    <row r="37" spans="1:125" x14ac:dyDescent="0.45">
      <c r="B37" s="108"/>
      <c r="C37" s="108" t="s">
        <v>43</v>
      </c>
      <c r="D37" s="67">
        <f>'Table 1(Q1''20)'!D37/32.15075</f>
        <v>28.148643499762834</v>
      </c>
      <c r="E37" s="67">
        <f>'Table 1(Q1''20)'!E37/32.15075</f>
        <v>6.6872467982861981</v>
      </c>
      <c r="F37" s="67">
        <f>'Table 1(Q1''20)'!F37/32.15075</f>
        <v>-7.4648336352962215</v>
      </c>
      <c r="G37" s="67">
        <f>'Table 1(Q1''20)'!G37/32.15075</f>
        <v>-0.31103473480400923</v>
      </c>
      <c r="H37" s="67">
        <f>'Table 1(Q1''20)'!H37/32.15075</f>
        <v>3.2658647154420968</v>
      </c>
      <c r="I37" s="67">
        <f>'Table 1(Q1''20)'!I37/32.15075</f>
        <v>-7.620351002698226</v>
      </c>
      <c r="J37" s="67">
        <f>'Table 1(Q1''20)'!J37/32.15075</f>
        <v>30.823542219077314</v>
      </c>
      <c r="K37" s="67">
        <f>'Table 1(Q1''20)'!K37/32.15075</f>
        <v>0</v>
      </c>
      <c r="L37" s="166" t="str">
        <f t="shared" si="15"/>
        <v>N/A</v>
      </c>
      <c r="M37" s="68">
        <f t="shared" si="15"/>
        <v>-1</v>
      </c>
      <c r="N37" s="69"/>
      <c r="O37" s="69">
        <f>'Table 1(Q1''20)'!O37/32.15075</f>
        <v>-2.9548299806380878</v>
      </c>
      <c r="P37" s="69">
        <f>'Table 1(Q1''20)'!P37/32.15075</f>
        <v>-0.93310420441202768</v>
      </c>
      <c r="Q37" s="69">
        <f>'Table 1(Q1''20)'!Q37/32.15075</f>
        <v>-1.5551736740200461</v>
      </c>
      <c r="R37" s="69">
        <f>'Table 1(Q1''20)'!R37/32.15075</f>
        <v>1.3996563066180414</v>
      </c>
      <c r="S37" s="69">
        <f>'Table 1(Q1''20)'!S37/32.15075</f>
        <v>3.4213820828441013</v>
      </c>
      <c r="T37" s="69">
        <f>'Table 1(Q1''20)'!T37/32.15075</f>
        <v>-10.730698350738319</v>
      </c>
      <c r="U37" s="69">
        <f>'Table 1(Q1''20)'!U37/32.15075</f>
        <v>-0.77758683701002307</v>
      </c>
      <c r="V37" s="69">
        <f>'Table 1(Q1''20)'!V37/32.15075</f>
        <v>-0.46655210220601384</v>
      </c>
      <c r="W37" s="69">
        <f>'Table 1(Q1''20)'!W37/32.15075</f>
        <v>-2.6437952458340783</v>
      </c>
      <c r="X37" s="69">
        <f>'Table 1(Q1''20)'!X37/32.15075</f>
        <v>3.5768994502461058</v>
      </c>
      <c r="Y37" s="69">
        <f>'Table 1(Q1''20)'!Y37/32.15075</f>
        <v>1.8662084088240554</v>
      </c>
      <c r="Z37" s="69">
        <f>'Table 1(Q1''20)'!Z37/32.15075</f>
        <v>0.93310420441202768</v>
      </c>
      <c r="AA37" s="69">
        <f>'Table 1(Q1''20)'!AA37/32.15075</f>
        <v>-1.2441389392160369</v>
      </c>
      <c r="AB37" s="69">
        <f>'Table 1(Q1''20)'!AB37/32.15075</f>
        <v>1.7106910414220506</v>
      </c>
      <c r="AC37" s="69">
        <f>'Table 1(Q1''20)'!AC37/32.15075</f>
        <v>-0.46655210220601384</v>
      </c>
      <c r="AD37" s="69">
        <f>'Table 1(Q1''20)'!AD37/32.15075</f>
        <v>-3.8879341850501152</v>
      </c>
      <c r="AE37" s="69">
        <f>'Table 1(Q1''20)'!AE37/32.15075</f>
        <v>0.15551736740200461</v>
      </c>
      <c r="AF37" s="69">
        <f>'Table 1(Q1''20)'!AF37/32.15075</f>
        <v>-3.5768994502461058</v>
      </c>
      <c r="AG37" s="69">
        <f>'Table 1(Q1''20)'!AG37/32.15075</f>
        <v>21.367247721437291</v>
      </c>
      <c r="AH37" s="69">
        <f>'Table 1(Q1''20)'!AH37/32.15075</f>
        <v>1.5524496106622721</v>
      </c>
      <c r="AI37" s="69">
        <f>'Table 1(Q1''20)'!AI37/32.15075</f>
        <v>6.438419010442991</v>
      </c>
      <c r="AJ37" s="69">
        <f>'Table 1(Q1''20)'!AJ37/32.15075</f>
        <v>1.4707434963166428</v>
      </c>
      <c r="AK37" s="69">
        <f>'Table 1(Q1''20)'!AK37/32.15075</f>
        <v>-6.6298720075369673</v>
      </c>
      <c r="AL37" s="68" t="str">
        <f>IF(ISERROR(AK37/AG37),"N/A",IF(AG37&lt;0,"N/A",IF(AK37&lt;0,"N/A",IF(AK37/AG37-1&gt;300%,"&gt;±300%",IF(AK37/AG37-1&lt;-300%,"&gt;±300%",AK37/AG37-1)))))</f>
        <v>N/A</v>
      </c>
      <c r="AM37" s="68" t="str">
        <f>IF(ISERROR(AK37/AJ37),"N/A",IF(AJ37&lt;0,"N/A",IF(AK37&lt;0,"N/A",IF(AK37/AJ37-1&gt;300%,"&gt;±300%",IF(AK37/AJ37-1&lt;-300%,"&gt;±300%",AK37/AJ37-1)))))</f>
        <v>N/A</v>
      </c>
      <c r="AN37" s="92"/>
      <c r="AO37" s="69">
        <f>'Table 1(Q1''20)'!AO37/32.15075</f>
        <v>10.575180983336313</v>
      </c>
      <c r="AP37" s="69">
        <f>'Table 1(Q1''20)'!AP37/32.15075</f>
        <v>-3.8879341850501152</v>
      </c>
      <c r="AQ37" s="69">
        <f>'Table 1(Q1''20)'!AQ37/32.15075</f>
        <v>-0.15551736740200461</v>
      </c>
      <c r="AR37" s="69">
        <f>'Table 1(Q1''20)'!AR37/32.15075</f>
        <v>-7.309316267894217</v>
      </c>
      <c r="AS37" s="69">
        <f>'Table 1(Q1''20)'!AS37/32.15075</f>
        <v>-1.2441389392160369</v>
      </c>
      <c r="AT37" s="69">
        <f>'Table 1(Q1''20)'!AT37/32.15075</f>
        <v>0.93310420441202768</v>
      </c>
      <c r="AU37" s="69">
        <f>'Table 1(Q1''20)'!AU37/32.15075</f>
        <v>2.7993126132360828</v>
      </c>
      <c r="AV37" s="69">
        <f>'Table 1(Q1''20)'!AV37/32.15075</f>
        <v>0.46655210220601384</v>
      </c>
      <c r="AW37" s="69">
        <f>'Table 1(Q1''20)'!AW37/32.15075</f>
        <v>-4.3544862872561287</v>
      </c>
      <c r="AX37" s="69">
        <f>'Table 1(Q1''20)'!AX37/32.15075</f>
        <v>-3.4213820828441013</v>
      </c>
      <c r="AY37" s="69">
        <f>'Table 1(Q1''20)'!AY37/32.15075</f>
        <v>22.919697332099563</v>
      </c>
      <c r="AZ37" s="69">
        <f>'Table 1(Q1''20)'!AZ37/32.15075</f>
        <v>7.9091625067596336</v>
      </c>
      <c r="BA37" s="68" t="str">
        <f>IF(ISERROR(AZ37/AX37),"N/A",IF(AX37&lt;0,"N/A",IF(AZ37&lt;0,"N/A",IF(AZ37/AX37-1&gt;300%,"&gt;±300%",IF(AZ37/AX37-1&lt;-300%,"&gt;±300%",AZ37/AX37-1)))))</f>
        <v>N/A</v>
      </c>
      <c r="BB37" s="68">
        <f>IF(ISERROR(AZ37/AY37),"N/A",IF(AY37&lt;0,"N/A",IF(AZ37&lt;0,"N/A",IF(AZ37/AY37-1&gt;300%,"&gt;±300%",IF(AZ37/AY37-1&lt;-300%,"&gt;±300%",AZ37/AY37-1)))))</f>
        <v>-0.65491854485867629</v>
      </c>
      <c r="BC37" s="78"/>
      <c r="BD37" s="13">
        <f t="shared" si="16"/>
        <v>2.8317401098849384</v>
      </c>
    </row>
    <row r="38" spans="1:125" x14ac:dyDescent="0.45">
      <c r="B38" s="108"/>
      <c r="C38" s="108" t="s">
        <v>37</v>
      </c>
      <c r="D38" s="67">
        <f>'Table 1(Q1''20)'!D38/32.15075</f>
        <v>1.0886215718140322</v>
      </c>
      <c r="E38" s="67">
        <f>'Table 1(Q1''20)'!E38/32.15075</f>
        <v>-3.5768994502461058</v>
      </c>
      <c r="F38" s="67">
        <f>'Table 1(Q1''20)'!F38/32.15075</f>
        <v>0.62206946960801845</v>
      </c>
      <c r="G38" s="67">
        <f>'Table 1(Q1''20)'!G38/32.15075</f>
        <v>2.6437952458340783</v>
      </c>
      <c r="H38" s="67">
        <f>'Table 1(Q1''20)'!H38/32.15075</f>
        <v>-1.3996563066180414</v>
      </c>
      <c r="I38" s="67">
        <f>'Table 1(Q1''20)'!I38/32.15075</f>
        <v>-0.62206946960801845</v>
      </c>
      <c r="J38" s="67">
        <f>'Table 1(Q1''20)'!J38/32.15075</f>
        <v>-0.62206946960801845</v>
      </c>
      <c r="K38" s="67">
        <f>'Table 1(Q1''20)'!K38/32.15075</f>
        <v>0</v>
      </c>
      <c r="L38" s="68" t="str">
        <f t="shared" si="15"/>
        <v>N/A</v>
      </c>
      <c r="M38" s="68" t="str">
        <f t="shared" si="15"/>
        <v>N/A</v>
      </c>
      <c r="N38" s="69"/>
      <c r="O38" s="69">
        <f>'Table 1(Q1''20)'!O38/32.15075</f>
        <v>-2.9548299806380878</v>
      </c>
      <c r="P38" s="69">
        <f>'Table 1(Q1''20)'!P38/32.15075</f>
        <v>-0.31103473480400923</v>
      </c>
      <c r="Q38" s="69">
        <f>'Table 1(Q1''20)'!Q38/32.15075</f>
        <v>-0.15551736740200461</v>
      </c>
      <c r="R38" s="69">
        <f>'Table 1(Q1''20)'!R38/32.15075</f>
        <v>-0.15551736740200461</v>
      </c>
      <c r="S38" s="69">
        <f>'Table 1(Q1''20)'!S38/32.15075</f>
        <v>-0.15551736740200461</v>
      </c>
      <c r="T38" s="69">
        <f>'Table 1(Q1''20)'!T38/32.15075</f>
        <v>0.93310420441202768</v>
      </c>
      <c r="U38" s="69">
        <f>'Table 1(Q1''20)'!U38/32.15075</f>
        <v>1.2441389392160369</v>
      </c>
      <c r="V38" s="69">
        <f>'Table 1(Q1''20)'!V38/32.15075</f>
        <v>-0.15551736740200461</v>
      </c>
      <c r="W38" s="69">
        <f>'Table 1(Q1''20)'!W38/32.15075</f>
        <v>1.7106910414220506</v>
      </c>
      <c r="X38" s="69">
        <f>'Table 1(Q1''20)'!X38/32.15075</f>
        <v>-0.15551736740200461</v>
      </c>
      <c r="Y38" s="69">
        <f>'Table 1(Q1''20)'!Y38/32.15075</f>
        <v>-0.31103473480400923</v>
      </c>
      <c r="Z38" s="69">
        <f>'Table 1(Q1''20)'!Z38/32.15075</f>
        <v>0</v>
      </c>
      <c r="AA38" s="69">
        <f>'Table 1(Q1''20)'!AA38/32.15075</f>
        <v>-0.46655210220601384</v>
      </c>
      <c r="AB38" s="69">
        <f>'Table 1(Q1''20)'!AB38/32.15075</f>
        <v>-0.62206946960801845</v>
      </c>
      <c r="AC38" s="69">
        <f>'Table 1(Q1''20)'!AC38/32.15075</f>
        <v>-0.31103473480400923</v>
      </c>
      <c r="AD38" s="69">
        <f>'Table 1(Q1''20)'!AD38/32.15075</f>
        <v>0</v>
      </c>
      <c r="AE38" s="69">
        <f>'Table 1(Q1''20)'!AE38/32.15075</f>
        <v>-0.31103473480400923</v>
      </c>
      <c r="AF38" s="69">
        <f>'Table 1(Q1''20)'!AF38/32.15075</f>
        <v>0</v>
      </c>
      <c r="AG38" s="69">
        <f>'Table 1(Q1''20)'!AG38/32.15075</f>
        <v>-0.1155048570176713</v>
      </c>
      <c r="AH38" s="69">
        <f>'Table 1(Q1''20)'!AH38/32.15075</f>
        <v>-0.40030131769308896</v>
      </c>
      <c r="AI38" s="69">
        <f>'Table 1(Q1''20)'!AI38/32.15075</f>
        <v>-0.30039716487386731</v>
      </c>
      <c r="AJ38" s="69">
        <f>'Table 1(Q1''20)'!AJ38/32.15075</f>
        <v>0.18746322416416858</v>
      </c>
      <c r="AK38" s="69">
        <f>'Table 1(Q1''20)'!AK38/32.15075</f>
        <v>-0.63581735388622862</v>
      </c>
      <c r="AL38" s="68" t="str">
        <f>IF(ISERROR(AK38/AG38),"N/A",IF(AG38&lt;0,"N/A",IF(AK38&lt;0,"N/A",IF(AK38/AG38-1&gt;300%,"&gt;±300%",IF(AK38/AG38-1&lt;-300%,"&gt;±300%",AK38/AG38-1)))))</f>
        <v>N/A</v>
      </c>
      <c r="AM38" s="68" t="str">
        <f>IF(ISERROR(AK38/AJ38),"N/A",IF(AJ38&lt;0,"N/A",IF(AK38&lt;0,"N/A",IF(AK38/AJ38-1&gt;300%,"&gt;±300%",IF(AK38/AJ38-1&lt;-300%,"&gt;±300%",AK38/AJ38-1)))))</f>
        <v>N/A</v>
      </c>
      <c r="AN38" s="92"/>
      <c r="AO38" s="69">
        <f>'Table 1(Q1''20)'!AO38/32.15075</f>
        <v>-0.31103473480400923</v>
      </c>
      <c r="AP38" s="69">
        <f>'Table 1(Q1''20)'!AP38/32.15075</f>
        <v>-3.2658647154420968</v>
      </c>
      <c r="AQ38" s="69">
        <f>'Table 1(Q1''20)'!AQ38/32.15075</f>
        <v>-0.31103473480400923</v>
      </c>
      <c r="AR38" s="69">
        <f>'Table 1(Q1''20)'!AR38/32.15075</f>
        <v>0.77758683701002307</v>
      </c>
      <c r="AS38" s="69">
        <f>'Table 1(Q1''20)'!AS38/32.15075</f>
        <v>1.0886215718140322</v>
      </c>
      <c r="AT38" s="69">
        <f>'Table 1(Q1''20)'!AT38/32.15075</f>
        <v>1.5551736740200461</v>
      </c>
      <c r="AU38" s="69">
        <f>'Table 1(Q1''20)'!AU38/32.15075</f>
        <v>-0.31103473480400923</v>
      </c>
      <c r="AV38" s="69">
        <f>'Table 1(Q1''20)'!AV38/32.15075</f>
        <v>-1.0886215718140322</v>
      </c>
      <c r="AW38" s="69">
        <f>'Table 1(Q1''20)'!AW38/32.15075</f>
        <v>-0.31103473480400923</v>
      </c>
      <c r="AX38" s="69">
        <f>'Table 1(Q1''20)'!AX38/32.15075</f>
        <v>-0.31103473480400923</v>
      </c>
      <c r="AY38" s="69">
        <f>'Table 1(Q1''20)'!AY38/32.15075</f>
        <v>-0.51580617471076029</v>
      </c>
      <c r="AZ38" s="69">
        <f>'Table 1(Q1''20)'!AZ38/32.15075</f>
        <v>-0.11293394070969871</v>
      </c>
      <c r="BA38" s="68" t="str">
        <f>IF(ISERROR(AZ38/AX38),"N/A",IF(AX38&lt;0,"N/A",IF(AZ38&lt;0,"N/A",IF(AZ38/AX38-1&gt;300%,"&gt;±300%",IF(AZ38/AX38-1&lt;-300%,"&gt;±300%",AZ38/AX38-1)))))</f>
        <v>N/A</v>
      </c>
      <c r="BB38" s="68" t="str">
        <f>IF(ISERROR(AZ38/AY38),"N/A",IF(AY38&lt;0,"N/A",IF(AZ38&lt;0,"N/A",IF(AZ38/AY38-1&gt;300%,"&gt;±300%",IF(AZ38/AY38-1&lt;-300%,"&gt;±300%",AZ38/AY38-1)))))</f>
        <v>N/A</v>
      </c>
      <c r="BC38" s="78"/>
      <c r="BD38" s="13">
        <f t="shared" si="16"/>
        <v>-1.1490526122890161</v>
      </c>
    </row>
    <row r="39" spans="1:125" x14ac:dyDescent="0.45">
      <c r="B39" s="122"/>
      <c r="C39" s="92"/>
      <c r="D39" s="65"/>
      <c r="E39" s="65"/>
      <c r="F39" s="65"/>
      <c r="G39" s="65"/>
      <c r="H39" s="65"/>
      <c r="I39" s="65"/>
      <c r="J39" s="65"/>
      <c r="K39" s="65"/>
      <c r="L39" s="76"/>
      <c r="M39" s="232"/>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232"/>
      <c r="AM39" s="232"/>
      <c r="AN39" s="92"/>
      <c r="AO39" s="92"/>
      <c r="AP39" s="69"/>
      <c r="AQ39" s="69"/>
      <c r="AR39" s="69"/>
      <c r="AS39" s="69"/>
      <c r="AT39" s="69"/>
      <c r="AU39" s="69"/>
      <c r="AV39" s="69"/>
      <c r="AW39" s="69"/>
      <c r="AX39" s="69"/>
      <c r="AY39" s="69"/>
      <c r="AZ39" s="69"/>
      <c r="BA39" s="68"/>
      <c r="BB39" s="68"/>
      <c r="BC39" s="78"/>
      <c r="BD39" s="13"/>
    </row>
    <row r="40" spans="1:125" x14ac:dyDescent="0.45">
      <c r="B40" s="128" t="s">
        <v>26</v>
      </c>
      <c r="C40" s="94"/>
      <c r="D40" s="94">
        <f>'Table 1(Q1''20)'!D40/32.15075</f>
        <v>264.0684898486038</v>
      </c>
      <c r="E40" s="94">
        <f>'Table 1(Q1''20)'!E40/32.15075</f>
        <v>248.05020100619734</v>
      </c>
      <c r="F40" s="94">
        <f>'Table 1(Q1''20)'!F40/32.15075</f>
        <v>254.89296517188555</v>
      </c>
      <c r="G40" s="94">
        <f>'Table 1(Q1''20)'!G40/32.15075</f>
        <v>257.69227778512163</v>
      </c>
      <c r="H40" s="94">
        <f>'Table 1(Q1''20)'!H40/32.15075</f>
        <v>240.89640210570514</v>
      </c>
      <c r="I40" s="94">
        <f>'Table 1(Q1''20)'!I40/32.15075</f>
        <v>226.12225220251469</v>
      </c>
      <c r="J40" s="94">
        <f>'Table 1(Q1''20)'!J40/32.15075</f>
        <v>262.20703671763482</v>
      </c>
      <c r="K40" s="94">
        <f>'Table 1(Q1''20)'!K40/32.15075</f>
        <v>216.18382049658373</v>
      </c>
      <c r="L40" s="107">
        <f>IF(ISERROR(J40/I40),"N/A",IF(I40&lt;0,"N/A",IF(J40&lt;0,"N/A",IF(J40/I40-1&gt;300%,"&gt;±300%",IF(J40/I40-1&lt;-300%,"&gt;±300%",J40/I40-1)))))</f>
        <v>0.15958086461478671</v>
      </c>
      <c r="M40" s="107">
        <f>IF(ISERROR(K40/J40),"N/A",IF(J40&lt;0,"N/A",IF(K40&lt;0,"N/A",IF(K40/J40-1&gt;300%,"&gt;±300%",IF(K40/J40-1&lt;-300%,"&gt;±300%",K40/J40-1)))))</f>
        <v>-0.17552242989806754</v>
      </c>
      <c r="N40" s="76"/>
      <c r="O40" s="94">
        <f>'Table 1(Q1''20)'!O40/32.15075</f>
        <v>53.342457018887579</v>
      </c>
      <c r="P40" s="94">
        <f>'Table 1(Q1''20)'!P40/32.15075</f>
        <v>59.718669082369772</v>
      </c>
      <c r="Q40" s="94">
        <f>'Table 1(Q1''20)'!Q40/32.15075</f>
        <v>61.740394858595828</v>
      </c>
      <c r="R40" s="94">
        <f>'Table 1(Q1''20)'!R40/32.15075</f>
        <v>64.073155369625894</v>
      </c>
      <c r="S40" s="94">
        <f>'Table 1(Q1''20)'!S40/32.15075</f>
        <v>71.537989004922125</v>
      </c>
      <c r="T40" s="94">
        <f>'Table 1(Q1''20)'!T40/32.15075</f>
        <v>58.163495408349725</v>
      </c>
      <c r="U40" s="94">
        <f>'Table 1(Q1''20)'!U40/32.15075</f>
        <v>64.384190104429905</v>
      </c>
      <c r="V40" s="94">
        <f>'Table 1(Q1''20)'!V40/32.15075</f>
        <v>64.850742206635928</v>
      </c>
      <c r="W40" s="94">
        <f>'Table 1(Q1''20)'!W40/32.15075</f>
        <v>60.340738551977786</v>
      </c>
      <c r="X40" s="94">
        <f>'Table 1(Q1''20)'!X40/32.15075</f>
        <v>69.049711126490052</v>
      </c>
      <c r="Y40" s="94">
        <f>'Table 1(Q1''20)'!Y40/32.15075</f>
        <v>61.584877491193822</v>
      </c>
      <c r="Z40" s="94">
        <f>'Table 1(Q1''20)'!Z40/32.15075</f>
        <v>60.651773286781797</v>
      </c>
      <c r="AA40" s="94">
        <f>'Table 1(Q1''20)'!AA40/32.15075</f>
        <v>55.208665427711637</v>
      </c>
      <c r="AB40" s="94">
        <f>'Table 1(Q1''20)'!AB40/32.15075</f>
        <v>64.073155369625894</v>
      </c>
      <c r="AC40" s="94">
        <f>'Table 1(Q1''20)'!AC40/32.15075</f>
        <v>59.563151714967766</v>
      </c>
      <c r="AD40" s="94">
        <f>'Table 1(Q1''20)'!AD40/32.15075</f>
        <v>56.141769632123662</v>
      </c>
      <c r="AE40" s="94">
        <f>'Table 1(Q1''20)'!AE40/32.15075</f>
        <v>55.830734897319651</v>
      </c>
      <c r="AF40" s="94">
        <f>'Table 1(Q1''20)'!AF40/32.15075</f>
        <v>54.43107859070161</v>
      </c>
      <c r="AG40" s="94">
        <f>'Table 1(Q1''20)'!AG40/32.15075</f>
        <v>82.379783023612219</v>
      </c>
      <c r="AH40" s="94">
        <f>'Table 1(Q1''20)'!AH40/32.15075</f>
        <v>61.809378462363377</v>
      </c>
      <c r="AI40" s="94">
        <f>'Table 1(Q1''20)'!AI40/32.15075</f>
        <v>63.806107832937279</v>
      </c>
      <c r="AJ40" s="94">
        <f>'Table 1(Q1''20)'!AJ40/32.15075</f>
        <v>54.191095078166349</v>
      </c>
      <c r="AK40" s="94">
        <f>'Table 1(Q1''20)'!AK40/32.15075</f>
        <v>51.280907299735695</v>
      </c>
      <c r="AL40" s="107">
        <f>IF(ISERROR(AK40/AG40),"N/A",IF(AG40&lt;0,"N/A",IF(AK40&lt;0,"N/A",IF(AK40/AG40-1&gt;300%,"&gt;±300%",IF(AK40/AG40-1&lt;-300%,"&gt;±300%",AK40/AG40-1)))))</f>
        <v>-0.37750616210002352</v>
      </c>
      <c r="AM40" s="107">
        <f>IF(ISERROR(AK40/AJ40),"N/A",IF(AJ40&lt;0,"N/A",IF(AK40&lt;0,"N/A",IF(AK40/AJ40-1&gt;300%,"&gt;±300%",IF(AK40/AJ40-1&lt;-300%,"&gt;±300%",AK40/AJ40-1)))))</f>
        <v>-5.3702324602094453E-2</v>
      </c>
      <c r="AN40" s="124"/>
      <c r="AO40" s="94">
        <f>'Table 1(Q1''20)'!AO40/32.15075</f>
        <v>134.98907490494</v>
      </c>
      <c r="AP40" s="94">
        <f>'Table 1(Q1''20)'!AP40/32.15075</f>
        <v>113.06112610125734</v>
      </c>
      <c r="AQ40" s="94">
        <f>'Table 1(Q1''20)'!AQ40/32.15075</f>
        <v>125.81355022822173</v>
      </c>
      <c r="AR40" s="94">
        <f>'Table 1(Q1''20)'!AR40/32.15075</f>
        <v>129.70148441327186</v>
      </c>
      <c r="AS40" s="94">
        <f>'Table 1(Q1''20)'!AS40/32.15075</f>
        <v>129.23493231106582</v>
      </c>
      <c r="AT40" s="94">
        <f>'Table 1(Q1''20)'!AT40/32.15075</f>
        <v>129.39044967846783</v>
      </c>
      <c r="AU40" s="94">
        <f>'Table 1(Q1''20)'!AU40/32.15075</f>
        <v>122.23665077797563</v>
      </c>
      <c r="AV40" s="94">
        <f>'Table 1(Q1''20)'!AV40/32.15075</f>
        <v>119.28182079733753</v>
      </c>
      <c r="AW40" s="94">
        <f>'Table 1(Q1''20)'!AW40/32.15075</f>
        <v>115.70492134709143</v>
      </c>
      <c r="AX40" s="94">
        <f>'Table 1(Q1''20)'!AX40/32.15075</f>
        <v>110.26181348802126</v>
      </c>
      <c r="AY40" s="94">
        <f>'Table 1(Q1''20)'!AY40/32.15075</f>
        <v>144.1891614859756</v>
      </c>
      <c r="AZ40" s="94">
        <f>'Table 1(Q1''20)'!AZ40/32.15075</f>
        <v>117.99720291110363</v>
      </c>
      <c r="BA40" s="107">
        <f>IF(ISERROR(AZ40/AX40),"N/A",IF(AX40&lt;0,"N/A",IF(AZ40&lt;0,"N/A",IF(AZ40/AX40-1&gt;300%,"&gt;±300%",IF(AZ40/AX40-1&lt;-300%,"&gt;±300%",AZ40/AX40-1)))))</f>
        <v>7.0154745132345653E-2</v>
      </c>
      <c r="BB40" s="107">
        <f>IF(ISERROR(AZ40/AY40),"N/A",IF(AY40&lt;0,"N/A",IF(AZ40&lt;0,"N/A",IF(AZ40/AY40-1&gt;300%,"&gt;±300%",IF(AZ40/AY40-1&lt;-300%,"&gt;±300%",AZ40/AY40-1)))))</f>
        <v>-0.18164998190532866</v>
      </c>
      <c r="BC40" s="78"/>
      <c r="BD40" s="34">
        <f>SUM(BD21,BD25,BD27,BD35)</f>
        <v>231.0874886732027</v>
      </c>
    </row>
    <row r="41" spans="1:125" x14ac:dyDescent="0.45">
      <c r="B41" s="130"/>
      <c r="C41" s="133"/>
      <c r="D41" s="134"/>
      <c r="E41" s="134"/>
      <c r="F41" s="134"/>
      <c r="G41" s="134"/>
      <c r="H41" s="133"/>
      <c r="I41" s="133"/>
      <c r="J41" s="133"/>
      <c r="K41" s="133"/>
      <c r="L41" s="134"/>
      <c r="M41" s="66"/>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66"/>
      <c r="AM41" s="66"/>
      <c r="AN41" s="91"/>
      <c r="AO41" s="67">
        <f>AO40-'Table 1 (Q4''19) t'!AN40</f>
        <v>0</v>
      </c>
      <c r="AP41" s="67">
        <f>AP40-'Table 1 (Q4''19) t'!AO40</f>
        <v>0</v>
      </c>
      <c r="AQ41" s="67">
        <f>AQ40-'Table 1 (Q4''19) t'!AP40</f>
        <v>0</v>
      </c>
      <c r="AR41" s="67">
        <f>AR40-'Table 1 (Q4''19) t'!AQ40</f>
        <v>0</v>
      </c>
      <c r="AS41" s="67">
        <f>AS40-'Table 1 (Q4''19) t'!AR40</f>
        <v>0</v>
      </c>
      <c r="AT41" s="67">
        <f>AT40-'Table 1 (Q4''19) t'!AS40</f>
        <v>0</v>
      </c>
      <c r="AU41" s="67">
        <f>AU40-'Table 1 (Q4''19) t'!AT40</f>
        <v>0</v>
      </c>
      <c r="AV41" s="67">
        <f>AV40-'Table 1 (Q4''19) t'!AU40</f>
        <v>0</v>
      </c>
      <c r="AW41" s="67">
        <f>AW40-'Table 1 (Q4''19) t'!AV40</f>
        <v>0</v>
      </c>
      <c r="AX41" s="67">
        <f>AX40-'Table 1 (Q4''19) t'!AW40</f>
        <v>0</v>
      </c>
      <c r="AY41" s="67">
        <f>AY40-'Table 1 (Q4''19) t'!AX40</f>
        <v>0</v>
      </c>
      <c r="AZ41" s="67">
        <f>AZ40-'Table 1 (Q4''19) t'!AY40</f>
        <v>0</v>
      </c>
      <c r="BA41" s="134"/>
      <c r="BB41" s="134"/>
      <c r="BC41" s="78"/>
    </row>
    <row r="42" spans="1:125" x14ac:dyDescent="0.45">
      <c r="B42" s="135" t="s">
        <v>7</v>
      </c>
      <c r="C42" s="136"/>
      <c r="D42" s="137">
        <f>'Table 1(Q1''20)'!D42/32.15075</f>
        <v>-20.372775129662603</v>
      </c>
      <c r="E42" s="137">
        <f>'Table 1(Q1''20)'!E42/32.15075</f>
        <v>-22.861053008094679</v>
      </c>
      <c r="F42" s="137">
        <f>'Table 1(Q1''20)'!F42/32.15075</f>
        <v>-9.3310420441202773</v>
      </c>
      <c r="G42" s="137">
        <f>'Table 1(Q1''20)'!G42/32.15075</f>
        <v>-11.819319922552351</v>
      </c>
      <c r="H42" s="137">
        <f>'Table 1(Q1''20)'!H42/32.15075</f>
        <v>9.3310420441202773</v>
      </c>
      <c r="I42" s="137">
        <f>'Table 1(Q1''20)'!I42/32.15075</f>
        <v>24.571744049516727</v>
      </c>
      <c r="J42" s="137">
        <f>'Table 1(Q1''20)'!J42/32.15075</f>
        <v>-5.2363324305538894</v>
      </c>
      <c r="K42" s="137">
        <f>'Table 1(Q1''20)'!K42/32.15075</f>
        <v>7.6734495942717791</v>
      </c>
      <c r="L42" s="138" t="str">
        <f>IF(ISERROR(J42/I42),"N/A",IF(I42&lt;0,"N/A",IF(J42&lt;0,"N/A",IF(J42/I42-1&gt;300%,"&gt;±300%",IF(J42/I42-1&lt;-300%,"&gt;±300%",J42/I42-1)))))</f>
        <v>N/A</v>
      </c>
      <c r="M42" s="138" t="str">
        <f>IF(ISERROR(K42/J42),"N/A",IF(J42&lt;0,"N/A",IF(K42&lt;0,"N/A",IF(K42/J42-1&gt;300%,"&gt;±300%",IF(K42/J42-1&lt;-300%,"&gt;±300%",K42/J42-1)))))</f>
        <v>N/A</v>
      </c>
      <c r="N42" s="76"/>
      <c r="O42" s="137">
        <f>'Table 1(Q1''20)'!O42/32.15075</f>
        <v>7.1537989004922116</v>
      </c>
      <c r="P42" s="137">
        <f>'Table 1(Q1''20)'!P42/32.15075</f>
        <v>-2.1772431436280644</v>
      </c>
      <c r="Q42" s="137">
        <f>'Table 1(Q1''20)'!Q42/32.15075</f>
        <v>-4.0434515524521197</v>
      </c>
      <c r="R42" s="137">
        <f>'Table 1(Q1''20)'!R42/32.15075</f>
        <v>-1.3996563066180414</v>
      </c>
      <c r="S42" s="137">
        <f>'Table 1(Q1''20)'!S42/32.15075</f>
        <v>-6.3762120634821891</v>
      </c>
      <c r="T42" s="137">
        <f>'Table 1(Q1''20)'!T42/32.15075</f>
        <v>2.1772431436280644</v>
      </c>
      <c r="U42" s="137">
        <f>'Table 1(Q1''20)'!U42/32.15075</f>
        <v>-7.931385737502235</v>
      </c>
      <c r="V42" s="137">
        <f>'Table 1(Q1''20)'!V42/32.15075</f>
        <v>3.2658647154420968</v>
      </c>
      <c r="W42" s="137">
        <f>'Table 1(Q1''20)'!W42/32.15075</f>
        <v>2.6437952458340783</v>
      </c>
      <c r="X42" s="137">
        <f>'Table 1(Q1''20)'!X42/32.15075</f>
        <v>-10.730698350738319</v>
      </c>
      <c r="Y42" s="137">
        <f>'Table 1(Q1''20)'!Y42/32.15075</f>
        <v>-6.06517732867818</v>
      </c>
      <c r="Z42" s="137">
        <f>'Table 1(Q1''20)'!Z42/32.15075</f>
        <v>4.9765557568641476</v>
      </c>
      <c r="AA42" s="137">
        <f>'Table 1(Q1''20)'!AA42/32.15075</f>
        <v>8.0869031049042395</v>
      </c>
      <c r="AB42" s="137">
        <f>'Table 1(Q1''20)'!AB42/32.15075</f>
        <v>1.5551736740200461</v>
      </c>
      <c r="AC42" s="137">
        <f>'Table 1(Q1''20)'!AC42/32.15075</f>
        <v>-4.9765557568641476</v>
      </c>
      <c r="AD42" s="137">
        <f>'Table 1(Q1''20)'!AD42/32.15075</f>
        <v>10.419663615934308</v>
      </c>
      <c r="AE42" s="137">
        <f>'Table 1(Q1''20)'!AE42/32.15075</f>
        <v>10.575180983336313</v>
      </c>
      <c r="AF42" s="137">
        <f>'Table 1(Q1''20)'!AF42/32.15075</f>
        <v>9.0200073093162665</v>
      </c>
      <c r="AG42" s="137">
        <f>'Table 1(Q1''20)'!AG42/32.15075</f>
        <v>-23.875281525871209</v>
      </c>
      <c r="AH42" s="137">
        <f>'Table 1(Q1''20)'!AH42/32.15075</f>
        <v>5.2841098430054201</v>
      </c>
      <c r="AI42" s="137">
        <f>'Table 1(Q1''20)'!AI42/32.15075</f>
        <v>-0.32437875353226342</v>
      </c>
      <c r="AJ42" s="137">
        <f>'Table 1(Q1''20)'!AJ42/32.15075</f>
        <v>13.704527186076412</v>
      </c>
      <c r="AK42" s="137">
        <f>'Table 1(Q1''20)'!AK42/32.15075</f>
        <v>3.857075631861461</v>
      </c>
      <c r="AL42" s="138" t="str">
        <f>IF(ISERROR(AK42/AG42),"N/A",IF(AG42&lt;0,"N/A",IF(AK42&lt;0,"N/A",IF(AK42/AG42-1&gt;300%,"&gt;±300%",IF(AK42/AG42-1&lt;-300%,"&gt;±300%",AK42/AG42-1)))))</f>
        <v>N/A</v>
      </c>
      <c r="AM42" s="138">
        <f>IF(ISERROR(AK42/AJ42),"N/A",IF(AJ42&lt;0,"N/A",IF(AK42&lt;0,"N/A",IF(AK42/AJ42-1&gt;300%,"&gt;±300%",IF(AK42/AJ42-1&lt;-300%,"&gt;±300%",AK42/AJ42-1)))))</f>
        <v>-0.71855463676410591</v>
      </c>
      <c r="AN42" s="124"/>
      <c r="AO42" s="137">
        <f>'Table 1(Q1''20)'!AO42/32.15075</f>
        <v>-27.837608764958826</v>
      </c>
      <c r="AP42" s="137">
        <f>'Table 1(Q1''20)'!AP42/32.15075</f>
        <v>4.9765557568641476</v>
      </c>
      <c r="AQ42" s="137">
        <f>'Table 1(Q1''20)'!AQ42/32.15075</f>
        <v>-5.4431078590701611</v>
      </c>
      <c r="AR42" s="137">
        <f>'Table 1(Q1''20)'!AR42/32.15075</f>
        <v>-4.1989689198541242</v>
      </c>
      <c r="AS42" s="137">
        <f>'Table 1(Q1''20)'!AS42/32.15075</f>
        <v>-4.6655210220601386</v>
      </c>
      <c r="AT42" s="137">
        <f>'Table 1(Q1''20)'!AT42/32.15075</f>
        <v>-8.0869031049042395</v>
      </c>
      <c r="AU42" s="137">
        <f>'Table 1(Q1''20)'!AU42/32.15075</f>
        <v>-1.0886215718140322</v>
      </c>
      <c r="AV42" s="137">
        <f>'Table 1(Q1''20)'!AV42/32.15075</f>
        <v>9.6420767789242863</v>
      </c>
      <c r="AW42" s="137">
        <f>'Table 1(Q1''20)'!AW42/32.15075</f>
        <v>5.4431078590701611</v>
      </c>
      <c r="AX42" s="137">
        <f>'Table 1(Q1''20)'!AX42/32.15075</f>
        <v>19.59518829265258</v>
      </c>
      <c r="AY42" s="137">
        <f>'Table 1(Q1''20)'!AY42/32.15075</f>
        <v>-18.591171682865788</v>
      </c>
      <c r="AZ42" s="137">
        <f>'Table 1(Q1''20)'!AZ42/32.15075</f>
        <v>13.380148432544148</v>
      </c>
      <c r="BA42" s="139">
        <f>IF(ISERROR(AZ42/AX42),"N/A",IF(AX42&lt;0,"N/A",IF(AZ42&lt;0,"N/A",IF(AZ42/AX42-1&gt;300%,"&gt;±300%",IF(AZ42/AX42-1&lt;-300%,"&gt;±300%",AZ42/AX42-1)))))</f>
        <v>-0.3171717345752082</v>
      </c>
      <c r="BB42" s="139" t="str">
        <f>IF(ISERROR(AZ42/AY42),"N/A",IF(AY42&lt;0,"N/A",IF(AZ42&lt;0,"N/A",IF(AZ42/AY42-1&gt;300%,"&gt;±300%",IF(AZ42/AY42-1&lt;-300%,"&gt;±300%",AZ42/AY42-1)))))</f>
        <v>N/A</v>
      </c>
      <c r="BC42" s="78"/>
      <c r="BD42" s="43">
        <f>BD18-BD40</f>
        <v>22.521333907411019</v>
      </c>
    </row>
    <row r="43" spans="1:125" s="100" customFormat="1" x14ac:dyDescent="0.45">
      <c r="A43" s="48"/>
      <c r="B43" s="89"/>
      <c r="C43" s="140"/>
      <c r="D43" s="141"/>
      <c r="E43" s="141"/>
      <c r="F43" s="141"/>
      <c r="G43" s="141"/>
      <c r="H43" s="141"/>
      <c r="I43" s="141"/>
      <c r="J43" s="141"/>
      <c r="K43" s="141"/>
      <c r="L43" s="142"/>
      <c r="M43" s="234"/>
      <c r="N43" s="142"/>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143"/>
      <c r="AL43" s="142"/>
      <c r="AM43" s="142"/>
      <c r="AN43" s="124"/>
      <c r="AO43" s="67"/>
      <c r="AP43" s="67"/>
      <c r="AQ43" s="67"/>
      <c r="AR43" s="67"/>
      <c r="AS43" s="67"/>
      <c r="AT43" s="67"/>
      <c r="AU43" s="67"/>
      <c r="AV43" s="67"/>
      <c r="AW43" s="67"/>
      <c r="AX43" s="67"/>
      <c r="AY43" s="67"/>
      <c r="AZ43" s="67"/>
      <c r="BA43" s="142"/>
      <c r="BB43" s="142"/>
      <c r="BC43" s="99"/>
      <c r="BD43" s="7"/>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row>
    <row r="44" spans="1:125" x14ac:dyDescent="0.45">
      <c r="B44" s="135" t="s">
        <v>38</v>
      </c>
      <c r="C44" s="137">
        <f>'Table 1(Q1''20)'!C44/32.15075</f>
        <v>128.76838020885981</v>
      </c>
      <c r="D44" s="137">
        <f>'Table 1(Q1''20)'!D44/32.15075</f>
        <v>108.39560507919721</v>
      </c>
      <c r="E44" s="137">
        <f>'Table 1(Q1''20)'!E44/32.15075</f>
        <v>85.534552071102539</v>
      </c>
      <c r="F44" s="137">
        <f>'Table 1(Q1''20)'!F44/32.15075</f>
        <v>76.203510026982258</v>
      </c>
      <c r="G44" s="137">
        <f>'Table 1(Q1''20)'!G44/32.15075</f>
        <v>64.384190104429905</v>
      </c>
      <c r="H44" s="137">
        <f>'Table 1(Q1''20)'!H44/32.15075</f>
        <v>73.715232148550186</v>
      </c>
      <c r="I44" s="137">
        <f>'Table 1(Q1''20)'!I44/32.15075</f>
        <v>98.28697619806691</v>
      </c>
      <c r="J44" s="137">
        <f>'Table 1(Q1''20)'!J44/32.15075</f>
        <v>108.30229465875601</v>
      </c>
      <c r="K44" s="137">
        <f>'Table 1(Q1''20)'!K44/32.15075</f>
        <v>116.00529255283419</v>
      </c>
      <c r="L44" s="138">
        <f>IF(ISERROR(J44/I44),"N/A",IF(I44&lt;0,"N/A",IF(J44&lt;0,"N/A",IF(J44/I44-1&gt;300%,"&gt;±300%",IF(J44/I44-1&lt;-300%,"&gt;±300%",J44/I44-1)))))</f>
        <v>0.10189873417721529</v>
      </c>
      <c r="M44" s="138">
        <f>IF(ISERROR(K44/J44),"N/A",IF(J44&lt;0,"N/A",IF(K44&lt;0,"N/A",IF(K44/J44-1&gt;300%,"&gt;±300%",IF(K44/J44-1&lt;-300%,"&gt;±300%",K44/J44-1)))))</f>
        <v>7.1124974021549159E-2</v>
      </c>
      <c r="N44" s="76"/>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146"/>
      <c r="AL44" s="144"/>
      <c r="AM44" s="144"/>
      <c r="AN44" s="124"/>
      <c r="AO44" s="145"/>
      <c r="AP44" s="145"/>
      <c r="AQ44" s="145"/>
      <c r="AR44" s="145"/>
      <c r="AS44" s="145"/>
      <c r="AT44" s="145"/>
      <c r="AU44" s="145"/>
      <c r="AV44" s="145"/>
      <c r="AW44" s="145"/>
      <c r="AX44" s="145"/>
      <c r="AY44" s="145"/>
      <c r="AZ44" s="145"/>
      <c r="BA44" s="139"/>
      <c r="BB44" s="139"/>
      <c r="BC44" s="78"/>
      <c r="BD44" s="46"/>
    </row>
    <row r="45" spans="1:125" s="15" customFormat="1" x14ac:dyDescent="0.45">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76"/>
      <c r="AY45" s="36"/>
      <c r="AZ45" s="36"/>
      <c r="BC45" s="64"/>
      <c r="BD45" s="40"/>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row>
    <row r="46" spans="1:125" s="15" customFormat="1" x14ac:dyDescent="0.45">
      <c r="A46" s="64"/>
      <c r="B46" s="64"/>
      <c r="C46" s="64"/>
      <c r="D46" s="64"/>
      <c r="E46" s="64"/>
      <c r="F46" s="64"/>
      <c r="G46" s="77"/>
      <c r="H46" s="77"/>
      <c r="I46" s="77"/>
      <c r="J46" s="77"/>
      <c r="K46" s="77"/>
      <c r="L46" s="64"/>
      <c r="M46" s="64"/>
      <c r="N46" s="64"/>
      <c r="O46" s="64"/>
      <c r="P46" s="64"/>
      <c r="Q46" s="64"/>
      <c r="R46" s="64"/>
      <c r="S46" s="64"/>
      <c r="T46" s="64"/>
      <c r="U46" s="64"/>
      <c r="V46" s="64"/>
      <c r="W46" s="64"/>
      <c r="X46" s="105"/>
      <c r="Y46" s="105"/>
      <c r="Z46" s="105"/>
      <c r="AA46" s="105"/>
      <c r="AB46" s="105"/>
      <c r="AC46" s="105"/>
      <c r="AD46" s="105"/>
      <c r="AE46" s="105"/>
      <c r="AF46" s="105"/>
      <c r="AG46" s="105"/>
      <c r="AH46" s="105"/>
      <c r="AI46" s="105"/>
      <c r="AJ46" s="105"/>
      <c r="AK46" s="105"/>
      <c r="AL46" s="64"/>
      <c r="AM46" s="64"/>
      <c r="AN46" s="64"/>
      <c r="AO46" s="67"/>
      <c r="AP46" s="67"/>
      <c r="AQ46" s="67"/>
      <c r="AR46" s="67"/>
      <c r="AS46" s="67"/>
      <c r="AT46" s="67"/>
      <c r="AU46" s="67"/>
      <c r="AV46" s="67"/>
      <c r="AW46" s="67"/>
      <c r="AX46" s="67"/>
      <c r="AY46" s="67"/>
      <c r="AZ46" s="67"/>
      <c r="BA46" s="64"/>
      <c r="BB46" s="64"/>
      <c r="BD46" s="77"/>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row>
    <row r="47" spans="1:125" s="15" customFormat="1" x14ac:dyDescent="0.45">
      <c r="A47" s="64"/>
      <c r="B47" s="64"/>
      <c r="C47" s="64"/>
      <c r="D47" s="64"/>
      <c r="E47" s="78"/>
      <c r="F47" s="64"/>
      <c r="G47" s="64"/>
      <c r="H47" s="64"/>
      <c r="I47" s="64"/>
      <c r="J47" s="64"/>
      <c r="K47" s="64"/>
      <c r="L47" s="64"/>
      <c r="M47" s="64"/>
      <c r="N47" s="64"/>
      <c r="O47" s="64"/>
      <c r="P47" s="78"/>
      <c r="Q47" s="78"/>
      <c r="R47" s="78"/>
      <c r="S47" s="78"/>
      <c r="T47" s="78"/>
      <c r="U47" s="78"/>
      <c r="V47" s="78"/>
      <c r="W47" s="78"/>
      <c r="X47" s="105"/>
      <c r="Y47" s="105"/>
      <c r="Z47" s="105"/>
      <c r="AA47" s="105"/>
      <c r="AB47" s="105"/>
      <c r="AC47" s="105"/>
      <c r="AD47" s="105"/>
      <c r="AE47" s="105"/>
      <c r="AF47" s="105"/>
      <c r="AG47" s="105"/>
      <c r="AH47" s="105"/>
      <c r="AI47" s="105"/>
      <c r="AJ47" s="105"/>
      <c r="AK47" s="105"/>
      <c r="AL47" s="64"/>
      <c r="AM47" s="64"/>
      <c r="AN47" s="64"/>
      <c r="AO47" s="78"/>
      <c r="AP47" s="77"/>
      <c r="AQ47" s="77"/>
      <c r="AR47" s="77"/>
      <c r="AS47" s="77"/>
      <c r="AT47" s="77"/>
      <c r="AU47" s="77"/>
      <c r="AV47" s="77"/>
      <c r="AW47" s="77"/>
      <c r="AX47" s="77"/>
      <c r="AY47" s="77"/>
      <c r="AZ47" s="77"/>
      <c r="BA47" s="78"/>
      <c r="BB47" s="78"/>
      <c r="BD47" s="7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row>
    <row r="48" spans="1:125" s="15" customFormat="1" x14ac:dyDescent="0.45">
      <c r="A48" s="64"/>
      <c r="B48" s="64"/>
      <c r="C48" s="64"/>
      <c r="D48" s="64"/>
      <c r="E48" s="78"/>
      <c r="F48" s="64"/>
      <c r="G48" s="64"/>
      <c r="H48" s="64"/>
      <c r="I48" s="64"/>
      <c r="J48" s="64"/>
      <c r="K48" s="64"/>
      <c r="L48" s="64"/>
      <c r="M48" s="64"/>
      <c r="N48" s="64"/>
      <c r="O48" s="64"/>
      <c r="P48" s="64"/>
      <c r="Q48" s="64"/>
      <c r="R48" s="64"/>
      <c r="S48" s="64"/>
      <c r="T48" s="64"/>
      <c r="U48" s="64"/>
      <c r="V48" s="64"/>
      <c r="W48" s="64"/>
      <c r="X48" s="105"/>
      <c r="Y48" s="105"/>
      <c r="Z48" s="105"/>
      <c r="AA48" s="105"/>
      <c r="AB48" s="105"/>
      <c r="AC48" s="105"/>
      <c r="AD48" s="105"/>
      <c r="AE48" s="105"/>
      <c r="AF48" s="105"/>
      <c r="AG48" s="105"/>
      <c r="AH48" s="105"/>
      <c r="AI48" s="105"/>
      <c r="AJ48" s="105"/>
      <c r="AK48" s="105"/>
      <c r="AL48" s="64"/>
      <c r="AM48" s="64"/>
      <c r="AN48" s="64"/>
      <c r="AO48" s="64"/>
      <c r="AP48" s="77"/>
      <c r="AQ48" s="77"/>
      <c r="AR48" s="77"/>
      <c r="AS48" s="77"/>
      <c r="AT48" s="77"/>
      <c r="AU48" s="77"/>
      <c r="AV48" s="77"/>
      <c r="AW48" s="77"/>
      <c r="AX48" s="77"/>
      <c r="AY48" s="77"/>
      <c r="AZ48" s="77"/>
      <c r="BA48" s="64"/>
      <c r="BB48" s="64"/>
      <c r="BD48" s="77"/>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row>
    <row r="49" spans="1:125" s="15" customFormat="1" x14ac:dyDescent="0.45">
      <c r="A49" s="64"/>
      <c r="B49" s="64"/>
      <c r="C49" s="64"/>
      <c r="D49" s="64"/>
      <c r="E49" s="64"/>
      <c r="F49" s="64"/>
      <c r="G49" s="64"/>
      <c r="H49" s="64"/>
      <c r="I49" s="64"/>
      <c r="J49" s="64"/>
      <c r="K49" s="64"/>
      <c r="L49" s="64"/>
      <c r="M49" s="64"/>
      <c r="N49" s="64"/>
      <c r="O49" s="64"/>
      <c r="P49" s="64"/>
      <c r="Q49" s="64"/>
      <c r="R49" s="64"/>
      <c r="S49" s="64"/>
      <c r="T49" s="64"/>
      <c r="U49" s="64"/>
      <c r="V49" s="64"/>
      <c r="W49" s="64"/>
      <c r="X49" s="105"/>
      <c r="Y49" s="105"/>
      <c r="Z49" s="105"/>
      <c r="AA49" s="105"/>
      <c r="AB49" s="105"/>
      <c r="AC49" s="105"/>
      <c r="AD49" s="105"/>
      <c r="AE49" s="105"/>
      <c r="AF49" s="105"/>
      <c r="AG49" s="105"/>
      <c r="AH49" s="105"/>
      <c r="AI49" s="105"/>
      <c r="AJ49" s="105"/>
      <c r="AK49" s="105"/>
      <c r="AL49" s="64"/>
      <c r="AM49" s="64"/>
      <c r="AN49" s="64"/>
      <c r="AO49" s="64"/>
      <c r="AP49" s="77"/>
      <c r="AQ49" s="77"/>
      <c r="AR49" s="77"/>
      <c r="AS49" s="77"/>
      <c r="AT49" s="77"/>
      <c r="AU49" s="77"/>
      <c r="AV49" s="77"/>
      <c r="AW49" s="77"/>
      <c r="AX49" s="77"/>
      <c r="AY49" s="77"/>
      <c r="AZ49" s="77"/>
      <c r="BA49" s="64"/>
      <c r="BB49" s="64"/>
      <c r="BD49" s="77"/>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row>
    <row r="50" spans="1:125" s="15" customFormat="1" x14ac:dyDescent="0.45">
      <c r="A50" s="64"/>
      <c r="B50" s="64"/>
      <c r="C50" s="64"/>
      <c r="D50" s="64"/>
      <c r="E50" s="64"/>
      <c r="F50" s="64"/>
      <c r="G50" s="64"/>
      <c r="H50" s="64"/>
      <c r="I50" s="64"/>
      <c r="J50" s="64"/>
      <c r="K50" s="64"/>
      <c r="L50" s="64"/>
      <c r="M50" s="64"/>
      <c r="N50" s="64"/>
      <c r="O50" s="64"/>
      <c r="P50" s="64"/>
      <c r="Q50" s="64"/>
      <c r="R50" s="64"/>
      <c r="S50" s="64"/>
      <c r="T50" s="64"/>
      <c r="U50" s="64"/>
      <c r="V50" s="64"/>
      <c r="W50" s="64"/>
      <c r="X50" s="105"/>
      <c r="Y50" s="105"/>
      <c r="Z50" s="105"/>
      <c r="AA50" s="105"/>
      <c r="AB50" s="105"/>
      <c r="AC50" s="105"/>
      <c r="AD50" s="105"/>
      <c r="AE50" s="105"/>
      <c r="AF50" s="105"/>
      <c r="AG50" s="105"/>
      <c r="AH50" s="105"/>
      <c r="AI50" s="105"/>
      <c r="AJ50" s="105"/>
      <c r="AK50" s="105"/>
      <c r="AL50" s="64"/>
      <c r="AM50" s="64"/>
      <c r="AN50" s="64"/>
      <c r="AO50" s="64"/>
      <c r="AP50" s="77"/>
      <c r="AQ50" s="77"/>
      <c r="AR50" s="77"/>
      <c r="AS50" s="77"/>
      <c r="AT50" s="77"/>
      <c r="AU50" s="77"/>
      <c r="AV50" s="77"/>
      <c r="AW50" s="77"/>
      <c r="AX50" s="77"/>
      <c r="AY50" s="77"/>
      <c r="AZ50" s="77"/>
      <c r="BA50" s="64"/>
      <c r="BB50" s="64"/>
      <c r="BD50" s="77"/>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row>
    <row r="51" spans="1:125" s="15" customFormat="1" x14ac:dyDescent="0.45">
      <c r="A51" s="64"/>
      <c r="B51" s="64"/>
      <c r="C51" s="64"/>
      <c r="D51" s="64"/>
      <c r="E51" s="64"/>
      <c r="F51" s="64"/>
      <c r="G51" s="64"/>
      <c r="H51" s="64"/>
      <c r="I51" s="64"/>
      <c r="J51" s="64"/>
      <c r="K51" s="64"/>
      <c r="L51" s="64"/>
      <c r="M51" s="64"/>
      <c r="N51" s="64"/>
      <c r="O51" s="64"/>
      <c r="P51" s="64"/>
      <c r="Q51" s="64"/>
      <c r="R51" s="64"/>
      <c r="S51" s="64"/>
      <c r="T51" s="64"/>
      <c r="U51" s="64"/>
      <c r="V51" s="64"/>
      <c r="W51" s="64"/>
      <c r="X51" s="105"/>
      <c r="Y51" s="105"/>
      <c r="Z51" s="105"/>
      <c r="AA51" s="105"/>
      <c r="AB51" s="105"/>
      <c r="AC51" s="105"/>
      <c r="AD51" s="105"/>
      <c r="AE51" s="105"/>
      <c r="AF51" s="105"/>
      <c r="AG51" s="105"/>
      <c r="AH51" s="105"/>
      <c r="AI51" s="105"/>
      <c r="AJ51" s="105"/>
      <c r="AK51" s="105"/>
      <c r="AL51" s="64"/>
      <c r="AM51" s="64"/>
      <c r="AN51" s="64"/>
      <c r="AO51" s="64"/>
      <c r="AP51" s="77"/>
      <c r="AQ51" s="77"/>
      <c r="AR51" s="77"/>
      <c r="AS51" s="77"/>
      <c r="AT51" s="77"/>
      <c r="AU51" s="77"/>
      <c r="AV51" s="77"/>
      <c r="AW51" s="77"/>
      <c r="AX51" s="77"/>
      <c r="AY51" s="77"/>
      <c r="AZ51" s="77"/>
      <c r="BA51" s="64"/>
      <c r="BB51" s="64"/>
      <c r="BD51" s="77"/>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row>
    <row r="52" spans="1:125" s="15" customFormat="1" x14ac:dyDescent="0.45">
      <c r="A52" s="64"/>
      <c r="B52" s="64"/>
      <c r="C52" s="64"/>
      <c r="D52" s="64"/>
      <c r="E52" s="64"/>
      <c r="F52" s="64"/>
      <c r="G52" s="64"/>
      <c r="H52" s="64"/>
      <c r="I52" s="64"/>
      <c r="J52" s="64"/>
      <c r="K52" s="64"/>
      <c r="L52" s="64"/>
      <c r="M52" s="64"/>
      <c r="N52" s="64"/>
      <c r="O52" s="64"/>
      <c r="P52" s="64"/>
      <c r="Q52" s="64"/>
      <c r="R52" s="64"/>
      <c r="S52" s="64"/>
      <c r="T52" s="64"/>
      <c r="U52" s="64"/>
      <c r="V52" s="64"/>
      <c r="W52" s="64"/>
      <c r="X52" s="105"/>
      <c r="Y52" s="105"/>
      <c r="Z52" s="105"/>
      <c r="AA52" s="105"/>
      <c r="AB52" s="105"/>
      <c r="AC52" s="105"/>
      <c r="AD52" s="105"/>
      <c r="AE52" s="105"/>
      <c r="AF52" s="105"/>
      <c r="AG52" s="105"/>
      <c r="AH52" s="105"/>
      <c r="AI52" s="105"/>
      <c r="AJ52" s="105"/>
      <c r="AK52" s="105"/>
      <c r="AL52" s="64"/>
      <c r="AM52" s="64"/>
      <c r="AN52" s="64"/>
      <c r="AO52" s="64"/>
      <c r="AP52" s="77"/>
      <c r="AQ52" s="77"/>
      <c r="AR52" s="77"/>
      <c r="AS52" s="77"/>
      <c r="AT52" s="77"/>
      <c r="AU52" s="77"/>
      <c r="AV52" s="77"/>
      <c r="AW52" s="77"/>
      <c r="AX52" s="77"/>
      <c r="AY52" s="77"/>
      <c r="AZ52" s="77"/>
      <c r="BA52" s="64"/>
      <c r="BB52" s="64"/>
      <c r="BD52" s="77"/>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row>
    <row r="53" spans="1:125" s="15" customFormat="1" x14ac:dyDescent="0.45">
      <c r="A53" s="64"/>
      <c r="B53" s="64"/>
      <c r="C53" s="64"/>
      <c r="D53" s="64"/>
      <c r="E53" s="64"/>
      <c r="F53" s="64"/>
      <c r="G53" s="64"/>
      <c r="H53" s="64"/>
      <c r="I53" s="64"/>
      <c r="J53" s="64"/>
      <c r="K53" s="64"/>
      <c r="L53" s="64"/>
      <c r="M53" s="64"/>
      <c r="N53" s="64"/>
      <c r="O53" s="64"/>
      <c r="P53" s="64"/>
      <c r="Q53" s="64"/>
      <c r="R53" s="64"/>
      <c r="S53" s="64"/>
      <c r="T53" s="64"/>
      <c r="U53" s="64"/>
      <c r="V53" s="64"/>
      <c r="W53" s="64"/>
      <c r="X53" s="105"/>
      <c r="Y53" s="105"/>
      <c r="Z53" s="105"/>
      <c r="AA53" s="105"/>
      <c r="AB53" s="105"/>
      <c r="AC53" s="105"/>
      <c r="AD53" s="105"/>
      <c r="AE53" s="105"/>
      <c r="AF53" s="105"/>
      <c r="AG53" s="105"/>
      <c r="AH53" s="105"/>
      <c r="AI53" s="105"/>
      <c r="AJ53" s="105"/>
      <c r="AK53" s="105"/>
      <c r="AL53" s="64"/>
      <c r="AM53" s="64"/>
      <c r="AN53" s="64"/>
      <c r="AO53" s="64"/>
      <c r="AP53" s="77"/>
      <c r="AQ53" s="77"/>
      <c r="AR53" s="77"/>
      <c r="AS53" s="77"/>
      <c r="AT53" s="77"/>
      <c r="AU53" s="77"/>
      <c r="AV53" s="77"/>
      <c r="AW53" s="77"/>
      <c r="AX53" s="77"/>
      <c r="AY53" s="77"/>
      <c r="AZ53" s="77"/>
      <c r="BA53" s="64"/>
      <c r="BB53" s="64"/>
      <c r="BD53" s="77"/>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row>
    <row r="54" spans="1:125" s="15" customFormat="1" x14ac:dyDescent="0.45">
      <c r="A54" s="64"/>
      <c r="B54" s="64"/>
      <c r="C54" s="64"/>
      <c r="D54" s="64"/>
      <c r="E54" s="64"/>
      <c r="F54" s="64"/>
      <c r="G54" s="64"/>
      <c r="H54" s="64"/>
      <c r="I54" s="64"/>
      <c r="J54" s="64"/>
      <c r="K54" s="64"/>
      <c r="L54" s="64"/>
      <c r="M54" s="64"/>
      <c r="N54" s="64"/>
      <c r="O54" s="64"/>
      <c r="P54" s="64"/>
      <c r="Q54" s="64"/>
      <c r="R54" s="64"/>
      <c r="S54" s="64"/>
      <c r="T54" s="64"/>
      <c r="U54" s="64"/>
      <c r="V54" s="64"/>
      <c r="W54" s="64"/>
      <c r="X54" s="105"/>
      <c r="Y54" s="105"/>
      <c r="Z54" s="105"/>
      <c r="AA54" s="105"/>
      <c r="AB54" s="105"/>
      <c r="AC54" s="105"/>
      <c r="AD54" s="105"/>
      <c r="AE54" s="105"/>
      <c r="AF54" s="105"/>
      <c r="AG54" s="105"/>
      <c r="AH54" s="105"/>
      <c r="AI54" s="105"/>
      <c r="AJ54" s="105"/>
      <c r="AK54" s="105"/>
      <c r="AL54" s="64"/>
      <c r="AM54" s="64"/>
      <c r="AN54" s="64"/>
      <c r="AO54" s="64"/>
      <c r="AP54" s="77"/>
      <c r="AQ54" s="77"/>
      <c r="AR54" s="77"/>
      <c r="AS54" s="77"/>
      <c r="AT54" s="77"/>
      <c r="AU54" s="77"/>
      <c r="AV54" s="77"/>
      <c r="AW54" s="77"/>
      <c r="AX54" s="77"/>
      <c r="AY54" s="77"/>
      <c r="AZ54" s="77"/>
      <c r="BA54" s="64"/>
      <c r="BB54" s="64"/>
      <c r="BD54" s="77"/>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row>
    <row r="55" spans="1:125" s="15" customFormat="1" x14ac:dyDescent="0.45">
      <c r="A55" s="64"/>
      <c r="B55" s="64"/>
      <c r="C55" s="64"/>
      <c r="D55" s="64"/>
      <c r="E55" s="64"/>
      <c r="F55" s="64"/>
      <c r="G55" s="64"/>
      <c r="H55" s="64"/>
      <c r="I55" s="64"/>
      <c r="J55" s="64"/>
      <c r="K55" s="64"/>
      <c r="L55" s="64"/>
      <c r="M55" s="64"/>
      <c r="N55" s="64"/>
      <c r="O55" s="64"/>
      <c r="P55" s="64"/>
      <c r="Q55" s="64"/>
      <c r="R55" s="64"/>
      <c r="S55" s="64"/>
      <c r="T55" s="64"/>
      <c r="U55" s="64"/>
      <c r="V55" s="64"/>
      <c r="W55" s="64"/>
      <c r="X55" s="105"/>
      <c r="Y55" s="105"/>
      <c r="Z55" s="105"/>
      <c r="AA55" s="105"/>
      <c r="AB55" s="105"/>
      <c r="AC55" s="105"/>
      <c r="AD55" s="105"/>
      <c r="AE55" s="105"/>
      <c r="AF55" s="105"/>
      <c r="AG55" s="105"/>
      <c r="AH55" s="105"/>
      <c r="AI55" s="105"/>
      <c r="AJ55" s="105"/>
      <c r="AK55" s="105"/>
      <c r="AL55" s="64"/>
      <c r="AM55" s="64"/>
      <c r="AN55" s="64"/>
      <c r="AO55" s="64"/>
      <c r="AP55" s="77"/>
      <c r="AQ55" s="77"/>
      <c r="AR55" s="77"/>
      <c r="AS55" s="77"/>
      <c r="AT55" s="77"/>
      <c r="AU55" s="77"/>
      <c r="AV55" s="77"/>
      <c r="AW55" s="77"/>
      <c r="AX55" s="77"/>
      <c r="AY55" s="77"/>
      <c r="AZ55" s="77"/>
      <c r="BA55" s="64"/>
      <c r="BB55" s="64"/>
      <c r="BD55" s="77"/>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row>
    <row r="56" spans="1:125" x14ac:dyDescent="0.45">
      <c r="A56" s="64"/>
      <c r="P56" s="64"/>
      <c r="Q56" s="64"/>
      <c r="R56" s="64"/>
      <c r="S56" s="64"/>
      <c r="T56" s="64"/>
      <c r="U56" s="64"/>
      <c r="V56" s="64"/>
      <c r="W56" s="64"/>
      <c r="X56" s="105"/>
      <c r="Y56" s="105"/>
      <c r="Z56" s="105"/>
      <c r="AA56" s="105"/>
      <c r="AB56" s="105"/>
      <c r="AC56" s="105"/>
      <c r="AD56" s="105"/>
      <c r="AE56" s="105"/>
      <c r="AG56" s="105"/>
      <c r="AH56" s="105"/>
      <c r="AI56" s="105"/>
      <c r="AJ56" s="105"/>
      <c r="AK56" s="105"/>
      <c r="AN56" s="64"/>
      <c r="AO56" s="64"/>
      <c r="AP56" s="77"/>
      <c r="AQ56" s="77"/>
      <c r="AR56" s="77"/>
      <c r="AS56" s="77"/>
      <c r="AT56" s="77"/>
      <c r="AU56" s="77"/>
      <c r="AV56" s="77"/>
      <c r="AW56" s="77"/>
      <c r="AY56" s="77"/>
      <c r="AZ56" s="77"/>
      <c r="BA56" s="64"/>
      <c r="BB56" s="64"/>
      <c r="BD56" s="77"/>
    </row>
    <row r="57" spans="1:125" x14ac:dyDescent="0.45">
      <c r="A57" s="64"/>
      <c r="P57" s="64"/>
      <c r="Q57" s="64"/>
      <c r="R57" s="64"/>
      <c r="S57" s="64"/>
      <c r="T57" s="64"/>
      <c r="U57" s="64"/>
      <c r="V57" s="64"/>
      <c r="W57" s="64"/>
      <c r="X57" s="105"/>
      <c r="Y57" s="105"/>
      <c r="Z57" s="105"/>
      <c r="AA57" s="105"/>
      <c r="AB57" s="105"/>
      <c r="AC57" s="105"/>
      <c r="AD57" s="105"/>
      <c r="AE57" s="105"/>
      <c r="AG57" s="105"/>
      <c r="AH57" s="105"/>
      <c r="AI57" s="105"/>
      <c r="AJ57" s="105"/>
      <c r="AK57" s="105"/>
      <c r="AN57" s="64"/>
      <c r="AO57" s="64"/>
      <c r="AP57" s="77"/>
      <c r="AQ57" s="77"/>
      <c r="AR57" s="77"/>
      <c r="AS57" s="77"/>
      <c r="AT57" s="77"/>
      <c r="AU57" s="77"/>
      <c r="AV57" s="77"/>
      <c r="AW57" s="77"/>
      <c r="AY57" s="77"/>
      <c r="AZ57" s="77"/>
      <c r="BA57" s="64"/>
      <c r="BB57" s="64"/>
      <c r="BD57" s="77"/>
    </row>
    <row r="58" spans="1:125" x14ac:dyDescent="0.45">
      <c r="A58" s="64"/>
      <c r="P58" s="64"/>
      <c r="Q58" s="64"/>
      <c r="R58" s="64"/>
      <c r="S58" s="64"/>
      <c r="T58" s="64"/>
      <c r="U58" s="64"/>
      <c r="V58" s="64"/>
      <c r="W58" s="64"/>
      <c r="X58" s="105"/>
      <c r="Y58" s="105"/>
      <c r="Z58" s="105"/>
      <c r="AA58" s="105"/>
      <c r="AB58" s="105"/>
      <c r="AC58" s="105"/>
      <c r="AD58" s="105"/>
      <c r="AE58" s="105"/>
      <c r="AG58" s="105"/>
      <c r="AH58" s="105"/>
      <c r="AI58" s="105"/>
      <c r="AJ58" s="105"/>
      <c r="AK58" s="105"/>
      <c r="AN58" s="64"/>
      <c r="AO58" s="64"/>
      <c r="AP58" s="77"/>
      <c r="AQ58" s="77"/>
      <c r="AR58" s="77"/>
      <c r="AS58" s="77"/>
      <c r="AT58" s="77"/>
      <c r="AU58" s="77"/>
      <c r="AV58" s="77"/>
      <c r="AW58" s="77"/>
      <c r="AY58" s="77"/>
      <c r="AZ58" s="77"/>
      <c r="BA58" s="64"/>
      <c r="BB58" s="64"/>
      <c r="BD58" s="77"/>
    </row>
    <row r="59" spans="1:125" x14ac:dyDescent="0.45">
      <c r="A59" s="64"/>
      <c r="P59" s="64"/>
      <c r="Q59" s="64"/>
      <c r="R59" s="64"/>
      <c r="S59" s="64"/>
      <c r="T59" s="64"/>
      <c r="U59" s="64"/>
      <c r="V59" s="64"/>
      <c r="W59" s="64"/>
      <c r="X59" s="105"/>
      <c r="Y59" s="105"/>
      <c r="Z59" s="105"/>
      <c r="AA59" s="105"/>
      <c r="AB59" s="105"/>
      <c r="AC59" s="105"/>
      <c r="AD59" s="105"/>
      <c r="AE59" s="105"/>
      <c r="AG59" s="105"/>
      <c r="AH59" s="105"/>
      <c r="AI59" s="105"/>
      <c r="AJ59" s="105"/>
      <c r="AK59" s="105"/>
      <c r="AN59" s="64"/>
      <c r="AO59" s="64"/>
      <c r="AP59" s="77"/>
      <c r="AQ59" s="77"/>
      <c r="AR59" s="77"/>
      <c r="AS59" s="77"/>
      <c r="AT59" s="77"/>
      <c r="AU59" s="77"/>
      <c r="AV59" s="77"/>
      <c r="AW59" s="77"/>
      <c r="AY59" s="77"/>
      <c r="AZ59" s="77"/>
      <c r="BA59" s="64"/>
      <c r="BB59" s="64"/>
      <c r="BD59" s="77"/>
    </row>
    <row r="60" spans="1:125" x14ac:dyDescent="0.45">
      <c r="A60" s="64"/>
      <c r="P60" s="64"/>
      <c r="Q60" s="64"/>
      <c r="R60" s="64"/>
      <c r="S60" s="64"/>
      <c r="T60" s="64"/>
      <c r="U60" s="64"/>
      <c r="V60" s="64"/>
      <c r="W60" s="64"/>
      <c r="X60" s="105"/>
      <c r="Y60" s="105"/>
      <c r="Z60" s="105"/>
      <c r="AA60" s="105"/>
      <c r="AB60" s="105"/>
      <c r="AC60" s="105"/>
      <c r="AD60" s="105"/>
      <c r="AE60" s="105"/>
      <c r="AG60" s="105"/>
      <c r="AH60" s="105"/>
      <c r="AI60" s="105"/>
      <c r="AJ60" s="105"/>
      <c r="AK60" s="105"/>
      <c r="AN60" s="64"/>
      <c r="AO60" s="64"/>
      <c r="AP60" s="77"/>
      <c r="AQ60" s="77"/>
      <c r="AR60" s="77"/>
      <c r="AS60" s="77"/>
      <c r="AT60" s="77"/>
      <c r="AU60" s="77"/>
      <c r="AV60" s="77"/>
      <c r="AW60" s="77"/>
      <c r="AY60" s="77"/>
      <c r="AZ60" s="77"/>
      <c r="BA60" s="64"/>
      <c r="BB60" s="64"/>
      <c r="BD60" s="77"/>
    </row>
    <row r="61" spans="1:125" x14ac:dyDescent="0.45">
      <c r="A61" s="64"/>
      <c r="P61" s="64"/>
      <c r="Q61" s="64"/>
      <c r="R61" s="64"/>
      <c r="S61" s="64"/>
      <c r="T61" s="64"/>
      <c r="U61" s="64"/>
      <c r="V61" s="64"/>
      <c r="W61" s="64"/>
      <c r="X61" s="105"/>
      <c r="Y61" s="105"/>
      <c r="Z61" s="105"/>
      <c r="AA61" s="105"/>
      <c r="AB61" s="105"/>
      <c r="AC61" s="105"/>
      <c r="AD61" s="105"/>
      <c r="AE61" s="105"/>
      <c r="AG61" s="105"/>
      <c r="AH61" s="105"/>
      <c r="AI61" s="105"/>
      <c r="AJ61" s="105"/>
      <c r="AK61" s="105"/>
      <c r="AN61" s="64"/>
      <c r="AO61" s="64"/>
      <c r="AP61" s="77"/>
      <c r="AQ61" s="77"/>
      <c r="AR61" s="77"/>
      <c r="AS61" s="77"/>
      <c r="AT61" s="77"/>
      <c r="AU61" s="77"/>
      <c r="AV61" s="77"/>
      <c r="AW61" s="77"/>
      <c r="AY61" s="77"/>
      <c r="AZ61" s="77"/>
      <c r="BA61" s="64"/>
      <c r="BB61" s="64"/>
      <c r="BD61" s="77"/>
    </row>
    <row r="62" spans="1:125" x14ac:dyDescent="0.45">
      <c r="A62" s="64"/>
      <c r="P62" s="64"/>
      <c r="Q62" s="64"/>
      <c r="R62" s="64"/>
      <c r="S62" s="64"/>
      <c r="T62" s="64"/>
      <c r="U62" s="64"/>
      <c r="V62" s="64"/>
      <c r="W62" s="64"/>
      <c r="X62" s="105"/>
      <c r="Y62" s="105"/>
      <c r="Z62" s="105"/>
      <c r="AA62" s="105"/>
      <c r="AB62" s="105"/>
      <c r="AC62" s="105"/>
      <c r="AD62" s="105"/>
      <c r="AE62" s="105"/>
      <c r="AG62" s="105"/>
      <c r="AH62" s="105"/>
      <c r="AI62" s="105"/>
      <c r="AJ62" s="105"/>
      <c r="AK62" s="105"/>
      <c r="AN62" s="64"/>
      <c r="AO62" s="64"/>
      <c r="AP62" s="77"/>
      <c r="AQ62" s="77"/>
      <c r="AR62" s="77"/>
      <c r="AS62" s="77"/>
      <c r="AT62" s="77"/>
      <c r="AU62" s="77"/>
      <c r="AV62" s="77"/>
      <c r="AW62" s="77"/>
      <c r="AY62" s="77"/>
      <c r="AZ62" s="77"/>
      <c r="BA62" s="64"/>
      <c r="BB62" s="64"/>
      <c r="BD62" s="77"/>
    </row>
    <row r="63" spans="1:125" x14ac:dyDescent="0.45">
      <c r="A63" s="64"/>
      <c r="P63" s="64"/>
      <c r="Q63" s="64"/>
      <c r="R63" s="64"/>
      <c r="S63" s="64"/>
      <c r="T63" s="64"/>
      <c r="U63" s="64"/>
      <c r="V63" s="64"/>
      <c r="W63" s="64"/>
      <c r="X63" s="105"/>
      <c r="Y63" s="105"/>
      <c r="Z63" s="105"/>
      <c r="AA63" s="105"/>
      <c r="AB63" s="105"/>
      <c r="AC63" s="105"/>
      <c r="AD63" s="105"/>
      <c r="AE63" s="105"/>
      <c r="AG63" s="105"/>
      <c r="AH63" s="105"/>
      <c r="AI63" s="105"/>
      <c r="AJ63" s="105"/>
      <c r="AK63" s="105"/>
      <c r="AN63" s="64"/>
      <c r="AO63" s="64"/>
      <c r="AP63" s="77"/>
      <c r="AQ63" s="77"/>
      <c r="AR63" s="77"/>
      <c r="AS63" s="77"/>
      <c r="AT63" s="77"/>
      <c r="AU63" s="77"/>
      <c r="AV63" s="77"/>
      <c r="AW63" s="77"/>
      <c r="AY63" s="77"/>
      <c r="AZ63" s="77"/>
      <c r="BA63" s="64"/>
      <c r="BB63" s="64"/>
      <c r="BD63" s="77"/>
    </row>
    <row r="64" spans="1:125" x14ac:dyDescent="0.45">
      <c r="A64" s="64"/>
      <c r="P64" s="64"/>
      <c r="Q64" s="64"/>
      <c r="R64" s="64"/>
      <c r="S64" s="64"/>
      <c r="T64" s="64"/>
      <c r="U64" s="64"/>
      <c r="V64" s="64"/>
      <c r="W64" s="64"/>
      <c r="X64" s="105"/>
      <c r="Y64" s="105"/>
      <c r="Z64" s="105"/>
      <c r="AA64" s="105"/>
      <c r="AB64" s="105"/>
      <c r="AC64" s="105"/>
      <c r="AD64" s="105"/>
      <c r="AE64" s="105"/>
      <c r="AG64" s="105"/>
      <c r="AH64" s="105"/>
      <c r="AI64" s="105"/>
      <c r="AJ64" s="105"/>
      <c r="AK64" s="105"/>
      <c r="AN64" s="64"/>
      <c r="AO64" s="64"/>
      <c r="AP64" s="77"/>
      <c r="AQ64" s="77"/>
      <c r="AR64" s="77"/>
      <c r="AS64" s="77"/>
      <c r="AT64" s="77"/>
      <c r="AU64" s="77"/>
      <c r="AV64" s="77"/>
      <c r="AW64" s="77"/>
      <c r="AY64" s="77"/>
      <c r="AZ64" s="77"/>
      <c r="BA64" s="64"/>
      <c r="BB64" s="64"/>
      <c r="BD64" s="77"/>
    </row>
    <row r="65" spans="1:56" x14ac:dyDescent="0.45">
      <c r="A65" s="64"/>
      <c r="P65" s="64"/>
      <c r="Q65" s="64"/>
      <c r="R65" s="64"/>
      <c r="S65" s="64"/>
      <c r="T65" s="64"/>
      <c r="U65" s="64"/>
      <c r="V65" s="64"/>
      <c r="W65" s="64"/>
      <c r="X65" s="105"/>
      <c r="Y65" s="105"/>
      <c r="Z65" s="105"/>
      <c r="AA65" s="105"/>
      <c r="AB65" s="105"/>
      <c r="AC65" s="105"/>
      <c r="AD65" s="105"/>
      <c r="AE65" s="105"/>
      <c r="AG65" s="105"/>
      <c r="AH65" s="105"/>
      <c r="AI65" s="105"/>
      <c r="AJ65" s="105"/>
      <c r="AK65" s="105"/>
      <c r="AN65" s="64"/>
      <c r="AO65" s="64"/>
      <c r="AP65" s="77"/>
      <c r="AQ65" s="77"/>
      <c r="AR65" s="77"/>
      <c r="AS65" s="77"/>
      <c r="AT65" s="77"/>
      <c r="AU65" s="77"/>
      <c r="AV65" s="77"/>
      <c r="AW65" s="77"/>
      <c r="AY65" s="77"/>
      <c r="AZ65" s="77"/>
      <c r="BA65" s="64"/>
      <c r="BB65" s="64"/>
      <c r="BD65" s="77"/>
    </row>
    <row r="66" spans="1:56" x14ac:dyDescent="0.45">
      <c r="A66" s="64"/>
      <c r="P66" s="64"/>
      <c r="Q66" s="64"/>
      <c r="R66" s="64"/>
      <c r="S66" s="64"/>
      <c r="T66" s="64"/>
      <c r="U66" s="64"/>
      <c r="V66" s="64"/>
      <c r="W66" s="64"/>
      <c r="X66" s="105"/>
      <c r="Y66" s="105"/>
      <c r="Z66" s="105"/>
      <c r="AA66" s="105"/>
      <c r="AB66" s="105"/>
      <c r="AC66" s="105"/>
      <c r="AD66" s="105"/>
      <c r="AE66" s="105"/>
      <c r="AG66" s="105"/>
      <c r="AH66" s="105"/>
      <c r="AI66" s="105"/>
      <c r="AJ66" s="105"/>
      <c r="AK66" s="105"/>
      <c r="AN66" s="64"/>
      <c r="AO66" s="64"/>
      <c r="AP66" s="77"/>
      <c r="AQ66" s="77"/>
      <c r="AR66" s="77"/>
      <c r="AS66" s="77"/>
      <c r="AT66" s="77"/>
      <c r="AU66" s="77"/>
      <c r="AV66" s="77"/>
      <c r="AW66" s="77"/>
      <c r="AY66" s="77"/>
      <c r="AZ66" s="77"/>
      <c r="BA66" s="64"/>
      <c r="BB66" s="64"/>
      <c r="BD66" s="77"/>
    </row>
  </sheetData>
  <phoneticPr fontId="25" type="noConversion"/>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6C2B-9982-4F02-9E4C-CC5A9E2AC282}">
  <sheetPr codeName="Sheet100"/>
  <dimension ref="A1:FF125"/>
  <sheetViews>
    <sheetView showGridLines="0" zoomScaleNormal="100" workbookViewId="0">
      <pane xSplit="2" ySplit="4" topLeftCell="S34" activePane="bottomRight" state="frozen"/>
      <selection activeCell="H44" sqref="H44"/>
      <selection pane="topRight" activeCell="H44" sqref="H44"/>
      <selection pane="bottomLeft" activeCell="H44" sqref="H44"/>
      <selection pane="bottomRight" activeCell="B3" sqref="B3"/>
    </sheetView>
  </sheetViews>
  <sheetFormatPr defaultColWidth="9.46484375" defaultRowHeight="10.15" x14ac:dyDescent="0.3"/>
  <cols>
    <col min="1" max="1" width="5.73046875" style="675" customWidth="1"/>
    <col min="2" max="2" width="38.53125" style="675" bestFit="1" customWidth="1"/>
    <col min="3" max="8" width="6.46484375" style="838" customWidth="1"/>
    <col min="9" max="12" width="6.46484375" style="839" customWidth="1"/>
    <col min="13" max="13" width="6.73046875" style="839" bestFit="1" customWidth="1"/>
    <col min="14" max="15" width="6.46484375" style="839" customWidth="1"/>
    <col min="16" max="16" width="8.53125" style="838" bestFit="1" customWidth="1"/>
    <col min="17" max="17" width="8.73046875" style="838" bestFit="1" customWidth="1"/>
    <col min="18" max="27" width="6.73046875" style="838" bestFit="1" customWidth="1"/>
    <col min="28" max="47" width="6.73046875" style="778" bestFit="1" customWidth="1"/>
    <col min="48" max="57" width="6.73046875" style="98" bestFit="1" customWidth="1"/>
    <col min="58" max="59" width="6.73046875" style="98" customWidth="1"/>
    <col min="60" max="60" width="7.46484375" style="98" bestFit="1" customWidth="1"/>
    <col min="61" max="61" width="6.53125" style="838" bestFit="1" customWidth="1"/>
    <col min="62" max="64" width="6.53125" style="549" bestFit="1" customWidth="1"/>
    <col min="65" max="81" width="6.53125" style="838" bestFit="1" customWidth="1"/>
    <col min="82" max="82" width="9.46484375" style="838"/>
    <col min="83" max="83" width="30.46484375" style="838" bestFit="1" customWidth="1"/>
    <col min="84" max="85" width="4.73046875" style="838" customWidth="1"/>
    <col min="86" max="94" width="4.73046875" style="838" bestFit="1" customWidth="1"/>
    <col min="95" max="95" width="5" style="838" bestFit="1" customWidth="1"/>
    <col min="96" max="96" width="5" style="838" customWidth="1"/>
    <col min="97" max="97" width="9.53125" style="838" customWidth="1"/>
    <col min="98" max="98" width="11" style="838" customWidth="1"/>
    <col min="99" max="99" width="3" style="838" customWidth="1"/>
    <col min="100" max="135" width="6.73046875" style="838" customWidth="1"/>
    <col min="136" max="138" width="6.73046875" style="838" bestFit="1" customWidth="1"/>
    <col min="139" max="140" width="6.73046875" style="838" customWidth="1"/>
    <col min="141" max="141" width="7.53125" style="838" customWidth="1"/>
    <col min="142" max="161" width="6.53125" style="838" bestFit="1" customWidth="1"/>
    <col min="162" max="16384" width="9.46484375" style="675"/>
  </cols>
  <sheetData>
    <row r="1" spans="1:162" x14ac:dyDescent="0.3">
      <c r="B1" s="295" t="s">
        <v>51</v>
      </c>
      <c r="S1" s="840"/>
      <c r="BI1" s="549"/>
      <c r="BL1" s="838"/>
      <c r="CE1" s="98" t="s">
        <v>52</v>
      </c>
    </row>
    <row r="2" spans="1:162" x14ac:dyDescent="0.3">
      <c r="B2" s="1"/>
      <c r="C2" s="2"/>
      <c r="D2" s="2"/>
      <c r="E2" s="2"/>
      <c r="F2" s="2"/>
      <c r="G2" s="2"/>
      <c r="H2" s="2"/>
      <c r="I2" s="466"/>
      <c r="J2" s="466"/>
      <c r="K2" s="466"/>
      <c r="L2" s="466"/>
      <c r="M2" s="466"/>
      <c r="N2" s="466"/>
      <c r="O2" s="466"/>
      <c r="P2" s="2"/>
      <c r="Q2" s="2"/>
      <c r="R2" s="2"/>
      <c r="BI2" s="549"/>
      <c r="BL2" s="838"/>
    </row>
    <row r="3" spans="1:162" x14ac:dyDescent="0.3">
      <c r="B3" s="16" t="s">
        <v>246</v>
      </c>
      <c r="T3" s="2"/>
      <c r="U3" s="2"/>
      <c r="V3" s="2"/>
      <c r="W3" s="2"/>
      <c r="X3" s="21"/>
      <c r="Y3" s="21"/>
      <c r="Z3" s="21"/>
      <c r="AA3" s="21"/>
      <c r="AB3" s="299"/>
      <c r="AC3" s="299"/>
      <c r="AD3" s="299"/>
      <c r="AE3" s="299"/>
      <c r="AF3" s="299"/>
      <c r="AG3" s="299"/>
      <c r="AH3" s="299"/>
      <c r="AI3" s="299"/>
      <c r="AJ3" s="299"/>
      <c r="AK3" s="299"/>
      <c r="AL3" s="299"/>
      <c r="AM3" s="299"/>
      <c r="AN3" s="299"/>
      <c r="AO3" s="299"/>
      <c r="AP3" s="299"/>
      <c r="AQ3" s="299"/>
      <c r="AR3" s="299"/>
      <c r="AS3" s="299"/>
      <c r="AT3" s="299"/>
      <c r="AU3" s="299"/>
      <c r="AV3" s="633"/>
      <c r="AW3" s="633"/>
      <c r="AX3" s="633"/>
      <c r="AY3" s="633"/>
      <c r="AZ3" s="633"/>
      <c r="BA3" s="633"/>
      <c r="BB3" s="633"/>
      <c r="BC3" s="633"/>
      <c r="BD3" s="633"/>
      <c r="BE3" s="633"/>
      <c r="BF3" s="633"/>
      <c r="BG3" s="633"/>
      <c r="BH3" s="633"/>
      <c r="BI3" s="549"/>
      <c r="BL3" s="21"/>
      <c r="BM3" s="21"/>
      <c r="BN3" s="21"/>
      <c r="BO3" s="21"/>
      <c r="BP3" s="21"/>
      <c r="BQ3" s="21"/>
      <c r="BR3" s="21"/>
      <c r="BS3" s="21"/>
      <c r="BT3" s="21"/>
      <c r="BU3" s="21"/>
      <c r="BV3" s="21"/>
    </row>
    <row r="4" spans="1:162"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t="s">
        <v>213</v>
      </c>
      <c r="O4" s="779" t="s">
        <v>249</v>
      </c>
      <c r="P4" s="828" t="s">
        <v>227</v>
      </c>
      <c r="Q4" s="828" t="s">
        <v>250</v>
      </c>
      <c r="R4" s="912"/>
      <c r="S4" s="527" t="s">
        <v>20</v>
      </c>
      <c r="T4" s="527" t="s">
        <v>34</v>
      </c>
      <c r="U4" s="527" t="s">
        <v>45</v>
      </c>
      <c r="V4" s="527" t="s">
        <v>46</v>
      </c>
      <c r="W4" s="527" t="s">
        <v>48</v>
      </c>
      <c r="X4" s="527" t="s">
        <v>49</v>
      </c>
      <c r="Y4" s="527" t="s">
        <v>53</v>
      </c>
      <c r="Z4" s="527" t="s">
        <v>54</v>
      </c>
      <c r="AA4" s="527" t="s">
        <v>55</v>
      </c>
      <c r="AB4" s="527" t="s">
        <v>56</v>
      </c>
      <c r="AC4" s="527" t="s">
        <v>60</v>
      </c>
      <c r="AD4" s="527" t="s">
        <v>61</v>
      </c>
      <c r="AE4" s="527" t="s">
        <v>62</v>
      </c>
      <c r="AF4" s="527" t="s">
        <v>63</v>
      </c>
      <c r="AG4" s="527" t="s">
        <v>67</v>
      </c>
      <c r="AH4" s="527" t="s">
        <v>70</v>
      </c>
      <c r="AI4" s="527" t="s">
        <v>74</v>
      </c>
      <c r="AJ4" s="527" t="s">
        <v>80</v>
      </c>
      <c r="AK4" s="527" t="s">
        <v>82</v>
      </c>
      <c r="AL4" s="527" t="s">
        <v>88</v>
      </c>
      <c r="AM4" s="527" t="s">
        <v>89</v>
      </c>
      <c r="AN4" s="527" t="s">
        <v>87</v>
      </c>
      <c r="AO4" s="527" t="s">
        <v>90</v>
      </c>
      <c r="AP4" s="527" t="s">
        <v>107</v>
      </c>
      <c r="AQ4" s="527" t="s">
        <v>124</v>
      </c>
      <c r="AR4" s="527" t="s">
        <v>132</v>
      </c>
      <c r="AS4" s="527" t="s">
        <v>141</v>
      </c>
      <c r="AT4" s="527" t="s">
        <v>146</v>
      </c>
      <c r="AU4" s="527" t="s">
        <v>151</v>
      </c>
      <c r="AV4" s="529" t="s">
        <v>158</v>
      </c>
      <c r="AW4" s="529" t="s">
        <v>169</v>
      </c>
      <c r="AX4" s="529" t="s">
        <v>174</v>
      </c>
      <c r="AY4" s="529" t="s">
        <v>181</v>
      </c>
      <c r="AZ4" s="529" t="s">
        <v>187</v>
      </c>
      <c r="BA4" s="529" t="s">
        <v>197</v>
      </c>
      <c r="BB4" s="529" t="s">
        <v>201</v>
      </c>
      <c r="BC4" s="529" t="s">
        <v>208</v>
      </c>
      <c r="BD4" s="529" t="s">
        <v>219</v>
      </c>
      <c r="BE4" s="529" t="s">
        <v>229</v>
      </c>
      <c r="BF4" s="529" t="s">
        <v>236</v>
      </c>
      <c r="BG4" s="529" t="s">
        <v>218</v>
      </c>
      <c r="BH4" s="529"/>
      <c r="BI4" s="527" t="s">
        <v>39</v>
      </c>
      <c r="BJ4" s="527" t="s">
        <v>40</v>
      </c>
      <c r="BK4" s="527" t="s">
        <v>47</v>
      </c>
      <c r="BL4" s="527" t="s">
        <v>50</v>
      </c>
      <c r="BM4" s="527" t="s">
        <v>57</v>
      </c>
      <c r="BN4" s="527" t="s">
        <v>59</v>
      </c>
      <c r="BO4" s="527" t="s">
        <v>64</v>
      </c>
      <c r="BP4" s="527" t="s">
        <v>66</v>
      </c>
      <c r="BQ4" s="527" t="s">
        <v>71</v>
      </c>
      <c r="BR4" s="527" t="s">
        <v>81</v>
      </c>
      <c r="BS4" s="527" t="s">
        <v>93</v>
      </c>
      <c r="BT4" s="527" t="s">
        <v>94</v>
      </c>
      <c r="BU4" s="527" t="s">
        <v>109</v>
      </c>
      <c r="BV4" s="527" t="s">
        <v>134</v>
      </c>
      <c r="BW4" s="527" t="s">
        <v>147</v>
      </c>
      <c r="BX4" s="527" t="s">
        <v>161</v>
      </c>
      <c r="BY4" s="527" t="s">
        <v>177</v>
      </c>
      <c r="BZ4" s="527" t="s">
        <v>192</v>
      </c>
      <c r="CA4" s="527" t="s">
        <v>205</v>
      </c>
      <c r="CB4" s="527" t="s">
        <v>222</v>
      </c>
      <c r="CC4" s="527" t="s">
        <v>242</v>
      </c>
      <c r="CD4" s="527"/>
      <c r="CE4" s="12" t="s">
        <v>120</v>
      </c>
      <c r="CF4" s="527">
        <v>2013</v>
      </c>
      <c r="CG4" s="527">
        <v>2014</v>
      </c>
      <c r="CH4" s="527">
        <v>2015</v>
      </c>
      <c r="CI4" s="527">
        <v>2016</v>
      </c>
      <c r="CJ4" s="527">
        <v>2017</v>
      </c>
      <c r="CK4" s="527">
        <v>2018</v>
      </c>
      <c r="CL4" s="527">
        <v>2019</v>
      </c>
      <c r="CM4" s="527">
        <v>2020</v>
      </c>
      <c r="CN4" s="527">
        <v>2021</v>
      </c>
      <c r="CO4" s="527">
        <v>2022</v>
      </c>
      <c r="CP4" s="527">
        <f>M4</f>
        <v>2023</v>
      </c>
      <c r="CQ4" s="527" t="str">
        <f>N4</f>
        <v>2024f</v>
      </c>
      <c r="CR4" s="527" t="str">
        <f>O4</f>
        <v>2025f</v>
      </c>
      <c r="CS4" s="112" t="str">
        <f>P4</f>
        <v>2024f/2023 Growth %</v>
      </c>
      <c r="CT4" s="112" t="str">
        <f>Q4</f>
        <v>2025f/2024f Growth %</v>
      </c>
      <c r="CU4" s="527"/>
      <c r="CV4" s="527" t="s">
        <v>20</v>
      </c>
      <c r="CW4" s="527" t="s">
        <v>34</v>
      </c>
      <c r="CX4" s="527" t="s">
        <v>45</v>
      </c>
      <c r="CY4" s="527" t="s">
        <v>46</v>
      </c>
      <c r="CZ4" s="527" t="s">
        <v>48</v>
      </c>
      <c r="DA4" s="527" t="s">
        <v>49</v>
      </c>
      <c r="DB4" s="527" t="s">
        <v>53</v>
      </c>
      <c r="DC4" s="527" t="s">
        <v>54</v>
      </c>
      <c r="DD4" s="527" t="s">
        <v>55</v>
      </c>
      <c r="DE4" s="527" t="s">
        <v>56</v>
      </c>
      <c r="DF4" s="527" t="s">
        <v>60</v>
      </c>
      <c r="DG4" s="527" t="s">
        <v>61</v>
      </c>
      <c r="DH4" s="527" t="s">
        <v>62</v>
      </c>
      <c r="DI4" s="527" t="s">
        <v>63</v>
      </c>
      <c r="DJ4" s="527" t="s">
        <v>67</v>
      </c>
      <c r="DK4" s="527" t="s">
        <v>70</v>
      </c>
      <c r="DL4" s="527" t="s">
        <v>74</v>
      </c>
      <c r="DM4" s="527" t="s">
        <v>80</v>
      </c>
      <c r="DN4" s="112" t="s">
        <v>82</v>
      </c>
      <c r="DO4" s="112" t="s">
        <v>88</v>
      </c>
      <c r="DP4" s="112" t="s">
        <v>89</v>
      </c>
      <c r="DQ4" s="112" t="s">
        <v>87</v>
      </c>
      <c r="DR4" s="112" t="s">
        <v>90</v>
      </c>
      <c r="DS4" s="112" t="s">
        <v>107</v>
      </c>
      <c r="DT4" s="112" t="s">
        <v>124</v>
      </c>
      <c r="DU4" s="112" t="s">
        <v>132</v>
      </c>
      <c r="DV4" s="112" t="s">
        <v>141</v>
      </c>
      <c r="DW4" s="112" t="s">
        <v>146</v>
      </c>
      <c r="DX4" s="112" t="s">
        <v>151</v>
      </c>
      <c r="DY4" s="112" t="s">
        <v>158</v>
      </c>
      <c r="DZ4" s="112" t="s">
        <v>169</v>
      </c>
      <c r="EA4" s="112" t="s">
        <v>174</v>
      </c>
      <c r="EB4" s="112" t="s">
        <v>181</v>
      </c>
      <c r="EC4" s="781" t="str">
        <f>AZ4</f>
        <v>Q4 2022</v>
      </c>
      <c r="ED4" s="781" t="s">
        <v>197</v>
      </c>
      <c r="EE4" s="781" t="s">
        <v>201</v>
      </c>
      <c r="EF4" s="781" t="str">
        <f>BC4</f>
        <v>Q3 2023</v>
      </c>
      <c r="EG4" s="781" t="str">
        <f>BD4</f>
        <v>Q4 2023</v>
      </c>
      <c r="EH4" s="781" t="str">
        <f>BE4</f>
        <v>Q1 2024</v>
      </c>
      <c r="EI4" s="781" t="str">
        <f>BF4</f>
        <v>Q2 2024</v>
      </c>
      <c r="EJ4" s="781" t="str">
        <f>BG4</f>
        <v>Q3 2024</v>
      </c>
      <c r="EK4" s="112"/>
      <c r="EL4" s="527" t="str">
        <f>BI4</f>
        <v>H1 2014</v>
      </c>
      <c r="EM4" s="527" t="str">
        <f t="shared" ref="EM4:FB4" si="0">BJ4</f>
        <v>H2 2014</v>
      </c>
      <c r="EN4" s="527" t="str">
        <f t="shared" si="0"/>
        <v>H1 2015</v>
      </c>
      <c r="EO4" s="527" t="str">
        <f t="shared" si="0"/>
        <v>H2 2015</v>
      </c>
      <c r="EP4" s="527" t="str">
        <f t="shared" si="0"/>
        <v>H1 2016</v>
      </c>
      <c r="EQ4" s="527" t="str">
        <f t="shared" si="0"/>
        <v>H2 2016</v>
      </c>
      <c r="ER4" s="527" t="str">
        <f t="shared" si="0"/>
        <v>H1 2017</v>
      </c>
      <c r="ES4" s="527" t="str">
        <f t="shared" si="0"/>
        <v>H2 2017</v>
      </c>
      <c r="ET4" s="527" t="str">
        <f t="shared" si="0"/>
        <v>H1 2018</v>
      </c>
      <c r="EU4" s="527" t="str">
        <f t="shared" si="0"/>
        <v>H2 2018</v>
      </c>
      <c r="EV4" s="527" t="str">
        <f t="shared" si="0"/>
        <v>H1 2019</v>
      </c>
      <c r="EW4" s="527" t="str">
        <f t="shared" si="0"/>
        <v>H2 2019</v>
      </c>
      <c r="EX4" s="527" t="str">
        <f t="shared" si="0"/>
        <v>H1 2020</v>
      </c>
      <c r="EY4" s="527" t="str">
        <f t="shared" si="0"/>
        <v>H2 2020</v>
      </c>
      <c r="EZ4" s="527" t="str">
        <f t="shared" si="0"/>
        <v>H1 2021</v>
      </c>
      <c r="FA4" s="527" t="str">
        <f t="shared" si="0"/>
        <v>H2 2021</v>
      </c>
      <c r="FB4" s="527" t="str">
        <f t="shared" si="0"/>
        <v>H1 2022</v>
      </c>
      <c r="FC4" s="527" t="str">
        <f>BZ4</f>
        <v>H2 2022</v>
      </c>
      <c r="FD4" s="527" t="str">
        <f>CA4</f>
        <v>H1 2023</v>
      </c>
      <c r="FE4" s="527" t="str">
        <f>CB4</f>
        <v>H2 2023</v>
      </c>
      <c r="FF4" s="527" t="str">
        <f>CC4</f>
        <v>H2 2024</v>
      </c>
    </row>
    <row r="5" spans="1:162" x14ac:dyDescent="0.3">
      <c r="B5" s="10"/>
      <c r="C5" s="7"/>
      <c r="D5" s="7"/>
      <c r="E5" s="7"/>
      <c r="F5" s="7"/>
      <c r="G5" s="7"/>
      <c r="H5" s="7"/>
      <c r="I5" s="524"/>
      <c r="J5" s="524"/>
      <c r="K5" s="524"/>
      <c r="L5" s="524"/>
      <c r="M5" s="524"/>
      <c r="N5" s="524"/>
      <c r="O5" s="524"/>
      <c r="P5" s="208"/>
      <c r="Q5" s="208"/>
      <c r="S5" s="7"/>
      <c r="T5" s="9"/>
      <c r="U5" s="9"/>
      <c r="V5" s="9"/>
      <c r="W5" s="9"/>
      <c r="X5" s="9"/>
      <c r="Y5" s="9"/>
      <c r="Z5" s="9"/>
      <c r="AA5" s="9"/>
      <c r="AB5" s="782"/>
      <c r="AC5" s="782"/>
      <c r="AD5" s="782"/>
      <c r="AE5" s="782"/>
      <c r="AF5" s="782"/>
      <c r="AG5" s="782"/>
      <c r="AH5" s="782"/>
      <c r="AI5" s="782"/>
      <c r="AJ5" s="782"/>
      <c r="AK5" s="782"/>
      <c r="AL5" s="782"/>
      <c r="AM5" s="782"/>
      <c r="AN5" s="782"/>
      <c r="AO5" s="838"/>
      <c r="AP5" s="838"/>
      <c r="AQ5" s="838"/>
      <c r="AR5" s="838"/>
      <c r="AS5" s="838"/>
      <c r="AT5" s="838"/>
      <c r="AU5" s="838"/>
      <c r="AV5" s="838"/>
      <c r="AW5" s="838"/>
      <c r="AX5" s="838"/>
      <c r="AY5" s="838"/>
      <c r="AZ5" s="838"/>
      <c r="BA5" s="838"/>
      <c r="BB5" s="838"/>
      <c r="BC5" s="838"/>
      <c r="BD5" s="838"/>
      <c r="BE5" s="838"/>
      <c r="BF5" s="838"/>
      <c r="BG5" s="838"/>
      <c r="BH5" s="838"/>
      <c r="BI5" s="549"/>
      <c r="BL5" s="9"/>
      <c r="BM5" s="9"/>
      <c r="BN5" s="9"/>
      <c r="BO5" s="9"/>
      <c r="BP5" s="9"/>
      <c r="BQ5" s="9"/>
      <c r="BR5" s="9"/>
      <c r="BS5" s="9"/>
      <c r="BT5" s="9"/>
      <c r="BU5" s="9"/>
      <c r="BV5" s="9"/>
      <c r="CE5" s="10"/>
      <c r="CF5" s="7"/>
      <c r="CG5" s="7"/>
      <c r="CH5" s="7"/>
      <c r="CI5" s="7"/>
      <c r="CJ5" s="7"/>
      <c r="CK5" s="7"/>
      <c r="CL5" s="7"/>
      <c r="CM5" s="7"/>
      <c r="CN5" s="7"/>
      <c r="CO5" s="7"/>
      <c r="CP5" s="7"/>
      <c r="CQ5" s="7"/>
      <c r="CR5" s="7"/>
      <c r="CS5" s="208"/>
      <c r="CT5" s="208"/>
      <c r="CV5" s="439"/>
      <c r="CW5" s="440"/>
      <c r="CX5" s="440"/>
      <c r="CY5" s="440"/>
      <c r="CZ5" s="440"/>
      <c r="DA5" s="440"/>
      <c r="DB5" s="440"/>
      <c r="DC5" s="440"/>
      <c r="DD5" s="440"/>
      <c r="DE5" s="440"/>
      <c r="DF5" s="440"/>
      <c r="DG5" s="440"/>
      <c r="DH5" s="440"/>
      <c r="DI5" s="440"/>
      <c r="DJ5" s="440"/>
      <c r="DK5" s="440"/>
      <c r="DL5" s="440"/>
      <c r="DM5" s="440"/>
      <c r="DN5" s="440"/>
      <c r="DO5" s="440"/>
      <c r="DP5" s="440"/>
      <c r="DQ5" s="440"/>
      <c r="DR5" s="679"/>
      <c r="DS5" s="679"/>
      <c r="DT5" s="679"/>
      <c r="DU5" s="679"/>
      <c r="DV5" s="679"/>
      <c r="DW5" s="679"/>
      <c r="DX5" s="679"/>
      <c r="DY5" s="679"/>
      <c r="DZ5" s="679"/>
      <c r="EA5" s="679"/>
      <c r="EB5" s="679"/>
      <c r="EC5" s="679"/>
      <c r="ED5" s="679"/>
      <c r="EE5" s="679"/>
      <c r="EF5" s="679"/>
      <c r="EG5" s="679"/>
      <c r="EH5" s="679"/>
      <c r="EI5" s="679"/>
      <c r="EJ5" s="679"/>
      <c r="EK5" s="679"/>
      <c r="EL5" s="442"/>
      <c r="EM5" s="442"/>
      <c r="EN5" s="679"/>
      <c r="EO5" s="679"/>
      <c r="EP5" s="679"/>
      <c r="EQ5" s="679"/>
      <c r="ER5" s="679"/>
      <c r="ES5" s="679"/>
      <c r="ET5" s="679"/>
      <c r="EU5" s="679"/>
      <c r="EV5" s="679"/>
      <c r="EW5" s="679"/>
      <c r="EX5" s="679"/>
      <c r="FF5" s="838"/>
    </row>
    <row r="6" spans="1:162" x14ac:dyDescent="0.3">
      <c r="B6" s="20" t="s">
        <v>27</v>
      </c>
      <c r="C6" s="784">
        <v>3110</v>
      </c>
      <c r="D6" s="784">
        <v>3220</v>
      </c>
      <c r="E6" s="784">
        <v>3250</v>
      </c>
      <c r="F6" s="784">
        <v>3350</v>
      </c>
      <c r="G6" s="784">
        <v>3290</v>
      </c>
      <c r="H6" s="784">
        <v>3115</v>
      </c>
      <c r="I6" s="784">
        <f>SUM(I7:I12)</f>
        <v>2690.9864158117971</v>
      </c>
      <c r="J6" s="784">
        <f t="shared" ref="J6:O6" si="1">SUM(J7:J12)</f>
        <v>2192.8791605948272</v>
      </c>
      <c r="K6" s="784">
        <f t="shared" si="1"/>
        <v>2441.2634056869647</v>
      </c>
      <c r="L6" s="784">
        <f t="shared" si="1"/>
        <v>2751.1165779094081</v>
      </c>
      <c r="M6" s="784">
        <f t="shared" si="1"/>
        <v>3222.7521853995408</v>
      </c>
      <c r="N6" s="784">
        <f t="shared" si="1"/>
        <v>3173.2745455103377</v>
      </c>
      <c r="O6" s="784">
        <f t="shared" si="1"/>
        <v>3244.5827787716958</v>
      </c>
      <c r="P6" s="492">
        <f>IF(ISERROR(N6/M6),"N/A",IF(M6&lt;0,"N/A",IF(N6&lt;0,"N/A",IF(N6/M6-1&gt;300%,"&gt;±300%",IF(N6/M6-1&lt;-300%,"&gt;±300%",N6/M6-1)))))</f>
        <v>-1.5352604557482996E-2</v>
      </c>
      <c r="Q6" s="492">
        <f>IF(ISERROR(O6/N6),"N/A",IF(N6&lt;0,"N/A",IF(O6&lt;0,"N/A",IF(O6/N6-1&gt;300%,"&gt;±300%",IF(O6/N6-1&lt;-300%,"&gt;±300%",O6/N6-1)))))</f>
        <v>2.247149820750538E-2</v>
      </c>
      <c r="R6" s="909"/>
      <c r="S6" s="31">
        <v>755</v>
      </c>
      <c r="T6" s="31">
        <v>800</v>
      </c>
      <c r="U6" s="31">
        <v>835</v>
      </c>
      <c r="V6" s="31">
        <v>830</v>
      </c>
      <c r="W6" s="31">
        <v>765</v>
      </c>
      <c r="X6" s="31">
        <v>825</v>
      </c>
      <c r="Y6" s="31">
        <v>860</v>
      </c>
      <c r="Z6" s="31">
        <v>865</v>
      </c>
      <c r="AA6" s="31">
        <v>780</v>
      </c>
      <c r="AB6" s="31">
        <v>840</v>
      </c>
      <c r="AC6" s="31">
        <v>845</v>
      </c>
      <c r="AD6" s="31">
        <v>825</v>
      </c>
      <c r="AE6" s="31">
        <v>785</v>
      </c>
      <c r="AF6" s="31">
        <v>840</v>
      </c>
      <c r="AG6" s="31">
        <v>795</v>
      </c>
      <c r="AH6" s="31">
        <v>810</v>
      </c>
      <c r="AI6" s="31">
        <v>730</v>
      </c>
      <c r="AJ6" s="31">
        <v>775</v>
      </c>
      <c r="AK6" s="31">
        <f t="shared" ref="AK6" si="2">SUM(AK7:AK12)</f>
        <v>714.2941100379378</v>
      </c>
      <c r="AL6" s="31">
        <f t="shared" ref="AL6:BA6" si="3">SUM(AL7:AL12)</f>
        <v>699.09454834531539</v>
      </c>
      <c r="AM6" s="31">
        <f t="shared" si="3"/>
        <v>631.264788085075</v>
      </c>
      <c r="AN6" s="31">
        <f t="shared" si="3"/>
        <v>646.33296934346879</v>
      </c>
      <c r="AO6" s="31">
        <f t="shared" si="3"/>
        <v>591.51303551979845</v>
      </c>
      <c r="AP6" s="31">
        <f t="shared" si="3"/>
        <v>347.07217826741783</v>
      </c>
      <c r="AQ6" s="31">
        <f t="shared" si="3"/>
        <v>591.89764995828057</v>
      </c>
      <c r="AR6" s="31">
        <f t="shared" si="3"/>
        <v>662.39629684932993</v>
      </c>
      <c r="AS6" s="31">
        <f t="shared" si="3"/>
        <v>672.19735791179187</v>
      </c>
      <c r="AT6" s="31">
        <f t="shared" si="3"/>
        <v>609.23506708458183</v>
      </c>
      <c r="AU6" s="31">
        <f t="shared" si="3"/>
        <v>531.59370448540267</v>
      </c>
      <c r="AV6" s="31">
        <f t="shared" si="3"/>
        <v>628.23727620518991</v>
      </c>
      <c r="AW6" s="31">
        <f t="shared" si="3"/>
        <v>695.91311414026643</v>
      </c>
      <c r="AX6" s="31">
        <f t="shared" si="3"/>
        <v>670.6230587761047</v>
      </c>
      <c r="AY6" s="31">
        <f t="shared" si="3"/>
        <v>669.15440426604619</v>
      </c>
      <c r="AZ6" s="31">
        <f t="shared" si="3"/>
        <v>715.42600072698974</v>
      </c>
      <c r="BA6" s="31">
        <f t="shared" si="3"/>
        <v>816.30937481932961</v>
      </c>
      <c r="BB6" s="31">
        <f>SUM(BB7:BB12)</f>
        <v>817.07763491743049</v>
      </c>
      <c r="BC6" s="31">
        <f>SUM(BC7:BC12)</f>
        <v>770.5585172414859</v>
      </c>
      <c r="BD6" s="31">
        <f t="shared" ref="BD6:BG6" si="4">SUM(BD7:BD12)</f>
        <v>818.8066584212944</v>
      </c>
      <c r="BE6" s="31">
        <f t="shared" si="4"/>
        <v>830.73169881490253</v>
      </c>
      <c r="BF6" s="31">
        <f t="shared" si="4"/>
        <v>805.2217010176505</v>
      </c>
      <c r="BG6" s="31">
        <f t="shared" si="4"/>
        <v>749.99632368542655</v>
      </c>
      <c r="BH6" s="284"/>
      <c r="BI6" s="31">
        <f>SUM(BI7:BI12)</f>
        <v>1665</v>
      </c>
      <c r="BJ6" s="31">
        <f t="shared" ref="BJ6:BP6" si="5">SUM(BJ7:BJ12)</f>
        <v>1555</v>
      </c>
      <c r="BK6" s="31">
        <f t="shared" si="5"/>
        <v>1665</v>
      </c>
      <c r="BL6" s="31">
        <f t="shared" si="5"/>
        <v>1590</v>
      </c>
      <c r="BM6" s="31">
        <f t="shared" si="5"/>
        <v>1725</v>
      </c>
      <c r="BN6" s="31">
        <f t="shared" si="5"/>
        <v>1620</v>
      </c>
      <c r="BO6" s="31">
        <f t="shared" si="5"/>
        <v>1670</v>
      </c>
      <c r="BP6" s="31">
        <f t="shared" si="5"/>
        <v>1625</v>
      </c>
      <c r="BQ6" s="31">
        <f>SUM(BQ7:BQ12)</f>
        <v>1605</v>
      </c>
      <c r="BR6" s="31">
        <f>SUM(BR7:BR12)</f>
        <v>1505</v>
      </c>
      <c r="BS6" s="31">
        <f>AK6+AL6</f>
        <v>1413.3886583832532</v>
      </c>
      <c r="BT6" s="31">
        <f>AM6+AN6</f>
        <v>1277.5977574285439</v>
      </c>
      <c r="BU6" s="31">
        <f>AO6+AP6</f>
        <v>938.58521378721628</v>
      </c>
      <c r="BV6" s="31">
        <f>AQ6+AR6</f>
        <v>1254.2939468076106</v>
      </c>
      <c r="BW6" s="31">
        <f>AS6+AT6</f>
        <v>1281.4324249963738</v>
      </c>
      <c r="BX6" s="31">
        <f>AU6+AV6</f>
        <v>1159.8309806905927</v>
      </c>
      <c r="BY6" s="31">
        <f>AW6+AX6</f>
        <v>1366.536172916371</v>
      </c>
      <c r="BZ6" s="31">
        <f t="shared" ref="BZ6" si="6">AY6+AZ6</f>
        <v>1384.5804049930359</v>
      </c>
      <c r="CA6" s="31">
        <f>BA6+BB6</f>
        <v>1633.3870097367601</v>
      </c>
      <c r="CB6" s="31">
        <f>BC6+BE6</f>
        <v>1601.2902160563885</v>
      </c>
      <c r="CC6" s="31">
        <f>BE6+BF6</f>
        <v>1635.953399832553</v>
      </c>
      <c r="CD6" s="31"/>
      <c r="CE6" s="887" t="s">
        <v>27</v>
      </c>
      <c r="CF6" s="31">
        <f t="shared" ref="CF6:CT21" si="7">C6</f>
        <v>3110</v>
      </c>
      <c r="CG6" s="31">
        <f t="shared" si="7"/>
        <v>3220</v>
      </c>
      <c r="CH6" s="31">
        <f t="shared" si="7"/>
        <v>3250</v>
      </c>
      <c r="CI6" s="31">
        <f t="shared" si="7"/>
        <v>3350</v>
      </c>
      <c r="CJ6" s="31">
        <f t="shared" si="7"/>
        <v>3290</v>
      </c>
      <c r="CK6" s="31">
        <f t="shared" si="7"/>
        <v>3115</v>
      </c>
      <c r="CL6" s="31">
        <f t="shared" si="7"/>
        <v>2690.9864158117971</v>
      </c>
      <c r="CM6" s="31">
        <f t="shared" si="7"/>
        <v>2192.8791605948272</v>
      </c>
      <c r="CN6" s="31">
        <f t="shared" si="7"/>
        <v>2441.2634056869647</v>
      </c>
      <c r="CO6" s="31">
        <f t="shared" si="7"/>
        <v>2751.1165779094081</v>
      </c>
      <c r="CP6" s="31">
        <f t="shared" si="7"/>
        <v>3222.7521853995408</v>
      </c>
      <c r="CQ6" s="31">
        <f t="shared" si="7"/>
        <v>3173.2745455103377</v>
      </c>
      <c r="CR6" s="31">
        <f t="shared" si="7"/>
        <v>3244.5827787716958</v>
      </c>
      <c r="CS6" s="210">
        <f t="shared" si="7"/>
        <v>-1.5352604557482996E-2</v>
      </c>
      <c r="CT6" s="210">
        <f t="shared" si="7"/>
        <v>2.247149820750538E-2</v>
      </c>
      <c r="CU6" s="37"/>
      <c r="CV6" s="444">
        <f t="shared" ref="CV6:EJ6" si="8">S6</f>
        <v>755</v>
      </c>
      <c r="CW6" s="444">
        <f t="shared" si="8"/>
        <v>800</v>
      </c>
      <c r="CX6" s="444">
        <f t="shared" si="8"/>
        <v>835</v>
      </c>
      <c r="CY6" s="444">
        <f t="shared" si="8"/>
        <v>830</v>
      </c>
      <c r="CZ6" s="444">
        <f t="shared" si="8"/>
        <v>765</v>
      </c>
      <c r="DA6" s="444">
        <f t="shared" si="8"/>
        <v>825</v>
      </c>
      <c r="DB6" s="444">
        <f t="shared" si="8"/>
        <v>860</v>
      </c>
      <c r="DC6" s="444">
        <f t="shared" si="8"/>
        <v>865</v>
      </c>
      <c r="DD6" s="444">
        <f t="shared" si="8"/>
        <v>780</v>
      </c>
      <c r="DE6" s="444">
        <f t="shared" si="8"/>
        <v>840</v>
      </c>
      <c r="DF6" s="444">
        <f t="shared" si="8"/>
        <v>845</v>
      </c>
      <c r="DG6" s="444">
        <f t="shared" si="8"/>
        <v>825</v>
      </c>
      <c r="DH6" s="444">
        <f t="shared" si="8"/>
        <v>785</v>
      </c>
      <c r="DI6" s="444">
        <f t="shared" si="8"/>
        <v>840</v>
      </c>
      <c r="DJ6" s="444">
        <f t="shared" si="8"/>
        <v>795</v>
      </c>
      <c r="DK6" s="444">
        <f t="shared" si="8"/>
        <v>810</v>
      </c>
      <c r="DL6" s="444">
        <f t="shared" si="8"/>
        <v>730</v>
      </c>
      <c r="DM6" s="444">
        <f t="shared" si="8"/>
        <v>775</v>
      </c>
      <c r="DN6" s="444">
        <f t="shared" si="8"/>
        <v>714.2941100379378</v>
      </c>
      <c r="DO6" s="444">
        <f t="shared" si="8"/>
        <v>699.09454834531539</v>
      </c>
      <c r="DP6" s="444">
        <f t="shared" si="8"/>
        <v>631.264788085075</v>
      </c>
      <c r="DQ6" s="444">
        <f t="shared" si="8"/>
        <v>646.33296934346879</v>
      </c>
      <c r="DR6" s="444">
        <f t="shared" si="8"/>
        <v>591.51303551979845</v>
      </c>
      <c r="DS6" s="444">
        <f t="shared" si="8"/>
        <v>347.07217826741783</v>
      </c>
      <c r="DT6" s="444">
        <f t="shared" si="8"/>
        <v>591.89764995828057</v>
      </c>
      <c r="DU6" s="444">
        <f t="shared" si="8"/>
        <v>662.39629684932993</v>
      </c>
      <c r="DV6" s="444">
        <f t="shared" si="8"/>
        <v>672.19735791179187</v>
      </c>
      <c r="DW6" s="444">
        <f t="shared" si="8"/>
        <v>609.23506708458183</v>
      </c>
      <c r="DX6" s="444">
        <f t="shared" si="8"/>
        <v>531.59370448540267</v>
      </c>
      <c r="DY6" s="444">
        <f t="shared" si="8"/>
        <v>628.23727620518991</v>
      </c>
      <c r="DZ6" s="444">
        <f t="shared" si="8"/>
        <v>695.91311414026643</v>
      </c>
      <c r="EA6" s="444">
        <f t="shared" si="8"/>
        <v>670.6230587761047</v>
      </c>
      <c r="EB6" s="444">
        <f t="shared" si="8"/>
        <v>669.15440426604619</v>
      </c>
      <c r="EC6" s="444">
        <f t="shared" si="8"/>
        <v>715.42600072698974</v>
      </c>
      <c r="ED6" s="444">
        <f t="shared" si="8"/>
        <v>816.30937481932961</v>
      </c>
      <c r="EE6" s="444">
        <f t="shared" si="8"/>
        <v>817.07763491743049</v>
      </c>
      <c r="EF6" s="444">
        <f t="shared" si="8"/>
        <v>770.5585172414859</v>
      </c>
      <c r="EG6" s="444">
        <f t="shared" si="8"/>
        <v>818.8066584212944</v>
      </c>
      <c r="EH6" s="444">
        <f t="shared" si="8"/>
        <v>830.73169881490253</v>
      </c>
      <c r="EI6" s="444">
        <f t="shared" si="8"/>
        <v>805.2217010176505</v>
      </c>
      <c r="EJ6" s="444">
        <f t="shared" si="8"/>
        <v>749.99632368542655</v>
      </c>
      <c r="EK6" s="444"/>
      <c r="EL6" s="444">
        <f t="shared" ref="EL6:FB6" si="9">BI6</f>
        <v>1665</v>
      </c>
      <c r="EM6" s="444">
        <f t="shared" si="9"/>
        <v>1555</v>
      </c>
      <c r="EN6" s="444">
        <f t="shared" si="9"/>
        <v>1665</v>
      </c>
      <c r="EO6" s="444">
        <f t="shared" si="9"/>
        <v>1590</v>
      </c>
      <c r="EP6" s="444">
        <f t="shared" si="9"/>
        <v>1725</v>
      </c>
      <c r="EQ6" s="444">
        <f t="shared" si="9"/>
        <v>1620</v>
      </c>
      <c r="ER6" s="444">
        <f t="shared" si="9"/>
        <v>1670</v>
      </c>
      <c r="ES6" s="444">
        <f t="shared" si="9"/>
        <v>1625</v>
      </c>
      <c r="ET6" s="444">
        <f t="shared" si="9"/>
        <v>1605</v>
      </c>
      <c r="EU6" s="444">
        <f t="shared" si="9"/>
        <v>1505</v>
      </c>
      <c r="EV6" s="444">
        <f t="shared" si="9"/>
        <v>1413.3886583832532</v>
      </c>
      <c r="EW6" s="444">
        <f t="shared" si="9"/>
        <v>1277.5977574285439</v>
      </c>
      <c r="EX6" s="444">
        <f t="shared" si="9"/>
        <v>938.58521378721628</v>
      </c>
      <c r="EY6" s="444">
        <f t="shared" si="9"/>
        <v>1254.2939468076106</v>
      </c>
      <c r="EZ6" s="444">
        <f t="shared" si="9"/>
        <v>1281.4324249963738</v>
      </c>
      <c r="FA6" s="444">
        <f t="shared" si="9"/>
        <v>1159.8309806905927</v>
      </c>
      <c r="FB6" s="444">
        <f t="shared" si="9"/>
        <v>1366.536172916371</v>
      </c>
      <c r="FC6" s="444">
        <f>BZ6</f>
        <v>1384.5804049930359</v>
      </c>
      <c r="FD6" s="444">
        <f>CA6</f>
        <v>1633.3870097367601</v>
      </c>
      <c r="FE6" s="444">
        <f>CB6</f>
        <v>1601.2902160563885</v>
      </c>
      <c r="FF6" s="444">
        <f>CC6</f>
        <v>1635.953399832553</v>
      </c>
    </row>
    <row r="7" spans="1:162" x14ac:dyDescent="0.3">
      <c r="B7" s="10" t="s">
        <v>15</v>
      </c>
      <c r="C7" s="524">
        <v>410</v>
      </c>
      <c r="D7" s="524">
        <v>455</v>
      </c>
      <c r="E7" s="524">
        <v>480</v>
      </c>
      <c r="F7" s="524">
        <v>410</v>
      </c>
      <c r="G7" s="524">
        <v>390</v>
      </c>
      <c r="H7" s="524">
        <v>390</v>
      </c>
      <c r="I7" s="524">
        <v>311.62103656155386</v>
      </c>
      <c r="J7" s="524">
        <v>268.45092989953736</v>
      </c>
      <c r="K7" s="524">
        <v>341.06178996471266</v>
      </c>
      <c r="L7" s="524">
        <v>413.46863615509045</v>
      </c>
      <c r="M7" s="524">
        <v>448.71158854185239</v>
      </c>
      <c r="N7" s="524">
        <v>475.74941287428584</v>
      </c>
      <c r="O7" s="524">
        <v>459.15711967566847</v>
      </c>
      <c r="P7" s="208">
        <f t="shared" ref="P7:Q62" si="10">IF(ISERROR(N7/M7),"N/A",IF(M7&lt;0,"N/A",IF(N7&lt;0,"N/A",IF(N7/M7-1&gt;300%,"&gt;±300%",IF(N7/M7-1&lt;-300%,"&gt;±300%",N7/M7-1)))))</f>
        <v>6.0256576881146273E-2</v>
      </c>
      <c r="Q7" s="208">
        <f t="shared" si="10"/>
        <v>-3.4876119128289473E-2</v>
      </c>
      <c r="R7" s="909"/>
      <c r="S7" s="7">
        <v>110</v>
      </c>
      <c r="T7" s="7">
        <v>110</v>
      </c>
      <c r="U7" s="7">
        <v>120</v>
      </c>
      <c r="V7" s="7">
        <v>125</v>
      </c>
      <c r="W7" s="7">
        <v>120</v>
      </c>
      <c r="X7" s="7">
        <v>125</v>
      </c>
      <c r="Y7" s="7">
        <v>110</v>
      </c>
      <c r="Z7" s="7">
        <v>105</v>
      </c>
      <c r="AA7" s="7">
        <v>95</v>
      </c>
      <c r="AB7" s="7">
        <v>100</v>
      </c>
      <c r="AC7" s="7">
        <v>95</v>
      </c>
      <c r="AD7" s="7">
        <v>100</v>
      </c>
      <c r="AE7" s="7">
        <v>95</v>
      </c>
      <c r="AF7" s="7">
        <v>95</v>
      </c>
      <c r="AG7" s="7">
        <v>100</v>
      </c>
      <c r="AH7" s="7">
        <v>100</v>
      </c>
      <c r="AI7" s="7">
        <v>95</v>
      </c>
      <c r="AJ7" s="7">
        <v>95</v>
      </c>
      <c r="AK7" s="7">
        <v>80.254498364645016</v>
      </c>
      <c r="AL7" s="7">
        <v>82.929434701143123</v>
      </c>
      <c r="AM7" s="7">
        <v>78.949776170084633</v>
      </c>
      <c r="AN7" s="7">
        <v>69.48732732568071</v>
      </c>
      <c r="AO7" s="7">
        <v>75.615879279020248</v>
      </c>
      <c r="AP7" s="7">
        <v>34.384940646911247</v>
      </c>
      <c r="AQ7" s="7">
        <v>81.757714526960925</v>
      </c>
      <c r="AR7" s="7">
        <v>76.692395446644795</v>
      </c>
      <c r="AS7" s="7">
        <v>92.64680534258369</v>
      </c>
      <c r="AT7" s="7">
        <v>84.694562500168502</v>
      </c>
      <c r="AU7" s="7">
        <v>79.548447316521106</v>
      </c>
      <c r="AV7" s="7">
        <v>84.171974805439149</v>
      </c>
      <c r="AW7" s="7">
        <v>97.634476874834093</v>
      </c>
      <c r="AX7" s="7">
        <v>107.04665052025405</v>
      </c>
      <c r="AY7" s="7">
        <v>104.17851569684788</v>
      </c>
      <c r="AZ7" s="7">
        <v>104.60899306315389</v>
      </c>
      <c r="BA7" s="7">
        <v>108.94930630087018</v>
      </c>
      <c r="BB7" s="7">
        <v>118.51728384445019</v>
      </c>
      <c r="BC7" s="7">
        <v>115.06393932557428</v>
      </c>
      <c r="BD7" s="7">
        <v>106.18105907095683</v>
      </c>
      <c r="BE7" s="7">
        <v>125.71958591464389</v>
      </c>
      <c r="BF7" s="7">
        <v>128.60034889592984</v>
      </c>
      <c r="BG7" s="7">
        <v>116.6773550194909</v>
      </c>
      <c r="BH7" s="284"/>
      <c r="BI7" s="7">
        <f>D7-BJ7</f>
        <v>235</v>
      </c>
      <c r="BJ7" s="7">
        <f>SUM(S7:T7)</f>
        <v>220</v>
      </c>
      <c r="BK7" s="7">
        <f t="shared" ref="BK7:BK12" si="11">SUM(U7:V7)</f>
        <v>245</v>
      </c>
      <c r="BL7" s="7">
        <f>SUM(W7:X7)</f>
        <v>245</v>
      </c>
      <c r="BM7" s="7">
        <f>SUM(Y7:Z7)</f>
        <v>215</v>
      </c>
      <c r="BN7" s="7">
        <f>SUM(AA7:AB7)</f>
        <v>195</v>
      </c>
      <c r="BO7" s="7">
        <f>SUM(AC7:AD7)</f>
        <v>195</v>
      </c>
      <c r="BP7" s="7">
        <f>SUM(AE7:AF7)</f>
        <v>190</v>
      </c>
      <c r="BQ7" s="7">
        <f>SUM(AG7:AH7)</f>
        <v>200</v>
      </c>
      <c r="BR7" s="7">
        <f>SUM(AI7:AJ7)</f>
        <v>190</v>
      </c>
      <c r="BS7" s="7">
        <f t="shared" ref="BS7:BS10" si="12">AK7+AL7</f>
        <v>163.18393306578815</v>
      </c>
      <c r="BT7" s="7">
        <f t="shared" ref="BT7:BT10" si="13">AM7+AN7</f>
        <v>148.43710349576534</v>
      </c>
      <c r="BU7" s="7">
        <f t="shared" ref="BU7:BU31" si="14">AO7+AP7</f>
        <v>110.00081992593149</v>
      </c>
      <c r="BV7" s="37">
        <f>AQ7+AR7</f>
        <v>158.45010997360572</v>
      </c>
      <c r="BW7" s="37">
        <f>AS7+AT7</f>
        <v>177.34136784275219</v>
      </c>
      <c r="BX7" s="37">
        <f>AU7+AV7</f>
        <v>163.72042212196027</v>
      </c>
      <c r="BY7" s="37">
        <f t="shared" ref="BY7:BY32" si="15">AW7+AX7</f>
        <v>204.68112739508814</v>
      </c>
      <c r="BZ7" s="37">
        <f>AY7+AZ7</f>
        <v>208.78750876000177</v>
      </c>
      <c r="CA7" s="37">
        <f t="shared" ref="CA7:CA62" si="16">BA7+BB7</f>
        <v>227.46659014532037</v>
      </c>
      <c r="CB7" s="37">
        <f t="shared" ref="CB7:CB62" si="17">BC7+BE7</f>
        <v>240.78352524021818</v>
      </c>
      <c r="CC7" s="37">
        <f t="shared" ref="CC7:CC63" si="18">BE7+BF7</f>
        <v>254.31993481057373</v>
      </c>
      <c r="CD7" s="37"/>
      <c r="CE7" s="10" t="s">
        <v>15</v>
      </c>
      <c r="CF7" s="7">
        <f t="shared" si="7"/>
        <v>410</v>
      </c>
      <c r="CG7" s="7">
        <f t="shared" si="7"/>
        <v>455</v>
      </c>
      <c r="CH7" s="7">
        <f t="shared" si="7"/>
        <v>480</v>
      </c>
      <c r="CI7" s="7">
        <f t="shared" si="7"/>
        <v>410</v>
      </c>
      <c r="CJ7" s="7">
        <f t="shared" si="7"/>
        <v>390</v>
      </c>
      <c r="CK7" s="7">
        <f t="shared" si="7"/>
        <v>390</v>
      </c>
      <c r="CL7" s="7">
        <f t="shared" si="7"/>
        <v>311.62103656155386</v>
      </c>
      <c r="CM7" s="7">
        <f t="shared" si="7"/>
        <v>268.45092989953736</v>
      </c>
      <c r="CN7" s="7">
        <f t="shared" si="7"/>
        <v>341.06178996471266</v>
      </c>
      <c r="CO7" s="7">
        <f t="shared" si="7"/>
        <v>413.46863615509045</v>
      </c>
      <c r="CP7" s="7">
        <f t="shared" si="7"/>
        <v>448.71158854185239</v>
      </c>
      <c r="CQ7" s="7"/>
      <c r="CR7" s="7"/>
      <c r="CS7" s="208"/>
      <c r="CT7" s="208"/>
      <c r="CU7" s="7"/>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439"/>
      <c r="EI7" s="439"/>
      <c r="EJ7" s="439"/>
      <c r="EK7" s="439"/>
      <c r="EL7" s="439"/>
      <c r="EM7" s="439"/>
      <c r="EN7" s="439"/>
      <c r="EO7" s="679"/>
      <c r="EP7" s="679"/>
      <c r="EQ7" s="679"/>
      <c r="ER7" s="679"/>
      <c r="ES7" s="679"/>
      <c r="ET7" s="679"/>
      <c r="EU7" s="679"/>
      <c r="EV7" s="679"/>
      <c r="EW7" s="679"/>
      <c r="EX7" s="679"/>
      <c r="EY7" s="679"/>
      <c r="EZ7" s="679"/>
      <c r="FA7" s="679"/>
      <c r="FB7" s="679"/>
      <c r="FC7" s="679"/>
      <c r="FD7" s="679"/>
      <c r="FE7" s="679"/>
      <c r="FF7" s="679"/>
    </row>
    <row r="8" spans="1:162" x14ac:dyDescent="0.3">
      <c r="B8" s="10" t="s">
        <v>16</v>
      </c>
      <c r="C8" s="524">
        <v>1350</v>
      </c>
      <c r="D8" s="524">
        <v>1395</v>
      </c>
      <c r="E8" s="524">
        <v>1450</v>
      </c>
      <c r="F8" s="524">
        <v>1630</v>
      </c>
      <c r="G8" s="524">
        <v>1545</v>
      </c>
      <c r="H8" s="524">
        <v>1340</v>
      </c>
      <c r="I8" s="524">
        <v>1356.0909876869514</v>
      </c>
      <c r="J8" s="524">
        <v>979.90539275154197</v>
      </c>
      <c r="K8" s="524">
        <v>919.3738884924777</v>
      </c>
      <c r="L8" s="524">
        <v>971.53649011740583</v>
      </c>
      <c r="M8" s="524">
        <v>1160.8414649744395</v>
      </c>
      <c r="N8" s="524">
        <v>1020.2168823588089</v>
      </c>
      <c r="O8" s="524">
        <v>983.29773524282871</v>
      </c>
      <c r="P8" s="208">
        <f t="shared" si="10"/>
        <v>-0.12114021324929758</v>
      </c>
      <c r="Q8" s="208">
        <f t="shared" si="10"/>
        <v>-3.6187547720853863E-2</v>
      </c>
      <c r="R8" s="909"/>
      <c r="S8" s="7">
        <v>320</v>
      </c>
      <c r="T8" s="7">
        <v>355</v>
      </c>
      <c r="U8" s="7">
        <v>370</v>
      </c>
      <c r="V8" s="7">
        <v>380</v>
      </c>
      <c r="W8" s="7">
        <v>330</v>
      </c>
      <c r="X8" s="7">
        <v>370</v>
      </c>
      <c r="Y8" s="7">
        <v>420</v>
      </c>
      <c r="Z8" s="7">
        <v>445</v>
      </c>
      <c r="AA8" s="7">
        <v>365</v>
      </c>
      <c r="AB8" s="7">
        <v>405</v>
      </c>
      <c r="AC8" s="7">
        <v>410</v>
      </c>
      <c r="AD8" s="7">
        <v>395</v>
      </c>
      <c r="AE8" s="7">
        <v>350</v>
      </c>
      <c r="AF8" s="7">
        <v>395</v>
      </c>
      <c r="AG8" s="7">
        <v>350</v>
      </c>
      <c r="AH8" s="7">
        <v>360</v>
      </c>
      <c r="AI8" s="7">
        <v>295</v>
      </c>
      <c r="AJ8" s="7">
        <v>325</v>
      </c>
      <c r="AK8" s="7">
        <v>370.31304819707401</v>
      </c>
      <c r="AL8" s="7">
        <v>359.92791743805464</v>
      </c>
      <c r="AM8" s="7">
        <v>299.12934681214614</v>
      </c>
      <c r="AN8" s="7">
        <v>326.72067523967644</v>
      </c>
      <c r="AO8" s="7">
        <v>284.25119951997988</v>
      </c>
      <c r="AP8" s="7">
        <v>143.2053071186146</v>
      </c>
      <c r="AQ8" s="7">
        <v>255.93142829383123</v>
      </c>
      <c r="AR8" s="7">
        <v>296.51745781911563</v>
      </c>
      <c r="AS8" s="7">
        <v>273.19589115191724</v>
      </c>
      <c r="AT8" s="7">
        <v>238.39908661950966</v>
      </c>
      <c r="AU8" s="7">
        <v>178.79173795789728</v>
      </c>
      <c r="AV8" s="7">
        <v>228.98717276315492</v>
      </c>
      <c r="AW8" s="7">
        <v>241.56596931095007</v>
      </c>
      <c r="AX8" s="7">
        <v>246.00352671955579</v>
      </c>
      <c r="AY8" s="7">
        <v>223.77884374684925</v>
      </c>
      <c r="AZ8" s="7">
        <v>260.18815034004967</v>
      </c>
      <c r="BA8" s="7">
        <v>306.79563554208795</v>
      </c>
      <c r="BB8" s="7">
        <v>303.09836984116646</v>
      </c>
      <c r="BC8" s="7">
        <v>252.56708323404709</v>
      </c>
      <c r="BD8" s="7">
        <v>298.38037635713772</v>
      </c>
      <c r="BE8" s="7">
        <v>293.17238781441489</v>
      </c>
      <c r="BF8" s="7">
        <v>266.14887983806915</v>
      </c>
      <c r="BG8" s="7">
        <v>216.69267149230376</v>
      </c>
      <c r="BH8" s="284"/>
      <c r="BI8" s="7">
        <f t="shared" ref="BI8:BI12" si="19">D8-BJ8</f>
        <v>720</v>
      </c>
      <c r="BJ8" s="7">
        <f t="shared" ref="BJ8:BJ12" si="20">SUM(S8:T8)</f>
        <v>675</v>
      </c>
      <c r="BK8" s="7">
        <f t="shared" si="11"/>
        <v>750</v>
      </c>
      <c r="BL8" s="7">
        <f t="shared" ref="BL8:BL12" si="21">SUM(W8:X8)</f>
        <v>700</v>
      </c>
      <c r="BM8" s="7">
        <f t="shared" ref="BM8:BM12" si="22">SUM(Y8:Z8)</f>
        <v>865</v>
      </c>
      <c r="BN8" s="7">
        <f t="shared" ref="BN8:BN12" si="23">SUM(AA8:AB8)</f>
        <v>770</v>
      </c>
      <c r="BO8" s="7">
        <f t="shared" ref="BO8:BO12" si="24">SUM(AC8:AD8)</f>
        <v>805</v>
      </c>
      <c r="BP8" s="7">
        <f t="shared" ref="BP8:BP12" si="25">SUM(AE8:AF8)</f>
        <v>745</v>
      </c>
      <c r="BQ8" s="7">
        <f t="shared" ref="BQ8:BQ12" si="26">SUM(AG8:AH8)</f>
        <v>710</v>
      </c>
      <c r="BR8" s="7">
        <f t="shared" ref="BR8:BR12" si="27">SUM(AI8:AJ8)</f>
        <v>620</v>
      </c>
      <c r="BS8" s="7">
        <f t="shared" si="12"/>
        <v>730.24096563512865</v>
      </c>
      <c r="BT8" s="7">
        <f t="shared" si="13"/>
        <v>625.85002205182263</v>
      </c>
      <c r="BU8" s="7">
        <f t="shared" si="14"/>
        <v>427.45650663859448</v>
      </c>
      <c r="BV8" s="37">
        <f>AQ8+AR8</f>
        <v>552.44888611294687</v>
      </c>
      <c r="BW8" s="37">
        <f>AS8+AT8</f>
        <v>511.5949777714269</v>
      </c>
      <c r="BX8" s="37">
        <f t="shared" ref="BX8:BX32" si="28">AU8+AV8</f>
        <v>407.77891072105217</v>
      </c>
      <c r="BY8" s="37">
        <f t="shared" si="15"/>
        <v>487.56949603050589</v>
      </c>
      <c r="BZ8" s="37">
        <f t="shared" ref="BZ8:BZ62" si="29">AY8+AZ8</f>
        <v>483.96699408689892</v>
      </c>
      <c r="CA8" s="37">
        <f t="shared" si="16"/>
        <v>609.89400538325435</v>
      </c>
      <c r="CB8" s="37">
        <f t="shared" si="17"/>
        <v>545.73947104846195</v>
      </c>
      <c r="CC8" s="37">
        <f t="shared" si="18"/>
        <v>559.32126765248404</v>
      </c>
      <c r="CD8" s="37"/>
      <c r="CE8" s="10" t="s">
        <v>16</v>
      </c>
      <c r="CF8" s="7">
        <f t="shared" si="7"/>
        <v>1350</v>
      </c>
      <c r="CG8" s="7">
        <f t="shared" si="7"/>
        <v>1395</v>
      </c>
      <c r="CH8" s="7">
        <f t="shared" si="7"/>
        <v>1450</v>
      </c>
      <c r="CI8" s="7">
        <f t="shared" si="7"/>
        <v>1630</v>
      </c>
      <c r="CJ8" s="7">
        <f t="shared" si="7"/>
        <v>1545</v>
      </c>
      <c r="CK8" s="7">
        <f t="shared" si="7"/>
        <v>1340</v>
      </c>
      <c r="CL8" s="7">
        <f t="shared" si="7"/>
        <v>1356.0909876869514</v>
      </c>
      <c r="CM8" s="7">
        <f t="shared" si="7"/>
        <v>979.90539275154197</v>
      </c>
      <c r="CN8" s="7">
        <f t="shared" si="7"/>
        <v>919.3738884924777</v>
      </c>
      <c r="CO8" s="7">
        <f t="shared" si="7"/>
        <v>971.53649011740583</v>
      </c>
      <c r="CP8" s="7">
        <f t="shared" si="7"/>
        <v>1160.8414649744395</v>
      </c>
      <c r="CQ8" s="7"/>
      <c r="CR8" s="7"/>
      <c r="CS8" s="208"/>
      <c r="CT8" s="208"/>
      <c r="CU8" s="7"/>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439"/>
      <c r="EG8" s="439"/>
      <c r="EH8" s="439"/>
      <c r="EI8" s="439"/>
      <c r="EJ8" s="439"/>
      <c r="EK8" s="439"/>
      <c r="EL8" s="439"/>
      <c r="EM8" s="439"/>
      <c r="EN8" s="439"/>
      <c r="EO8" s="679"/>
      <c r="EP8" s="679"/>
      <c r="EQ8" s="679"/>
      <c r="ER8" s="679"/>
      <c r="ES8" s="679"/>
      <c r="ET8" s="679"/>
      <c r="EU8" s="679"/>
      <c r="EV8" s="679"/>
      <c r="EW8" s="679"/>
      <c r="EX8" s="679"/>
      <c r="EY8" s="679"/>
      <c r="EZ8" s="679"/>
      <c r="FA8" s="679"/>
      <c r="FB8" s="679"/>
      <c r="FC8" s="679"/>
      <c r="FD8" s="679"/>
      <c r="FE8" s="679"/>
      <c r="FF8" s="679"/>
    </row>
    <row r="9" spans="1:162" x14ac:dyDescent="0.3">
      <c r="B9" s="10" t="s">
        <v>17</v>
      </c>
      <c r="C9" s="524">
        <v>585</v>
      </c>
      <c r="D9" s="524">
        <v>585</v>
      </c>
      <c r="E9" s="524">
        <v>510</v>
      </c>
      <c r="F9" s="524">
        <v>450</v>
      </c>
      <c r="G9" s="524">
        <v>435</v>
      </c>
      <c r="H9" s="524">
        <v>425</v>
      </c>
      <c r="I9" s="524">
        <v>288.53260439266722</v>
      </c>
      <c r="J9" s="524">
        <v>224.76150795978916</v>
      </c>
      <c r="K9" s="524">
        <v>252.83740139751345</v>
      </c>
      <c r="L9" s="524">
        <v>249.77708060866053</v>
      </c>
      <c r="M9" s="524">
        <v>295.79372510070436</v>
      </c>
      <c r="N9" s="524">
        <v>300.57314149652268</v>
      </c>
      <c r="O9" s="524">
        <v>309.79056299109402</v>
      </c>
      <c r="P9" s="208">
        <f t="shared" si="10"/>
        <v>1.6157937069797956E-2</v>
      </c>
      <c r="Q9" s="208">
        <f t="shared" si="10"/>
        <v>3.0666151502023009E-2</v>
      </c>
      <c r="R9" s="909"/>
      <c r="S9" s="7">
        <v>145</v>
      </c>
      <c r="T9" s="7">
        <v>140</v>
      </c>
      <c r="U9" s="7">
        <v>135</v>
      </c>
      <c r="V9" s="7">
        <v>120</v>
      </c>
      <c r="W9" s="7">
        <v>125</v>
      </c>
      <c r="X9" s="7">
        <v>125</v>
      </c>
      <c r="Y9" s="7">
        <v>115</v>
      </c>
      <c r="Z9" s="7">
        <v>105</v>
      </c>
      <c r="AA9" s="7">
        <v>115</v>
      </c>
      <c r="AB9" s="7">
        <v>115</v>
      </c>
      <c r="AC9" s="7">
        <v>115</v>
      </c>
      <c r="AD9" s="7">
        <v>105</v>
      </c>
      <c r="AE9" s="7">
        <v>110</v>
      </c>
      <c r="AF9" s="7">
        <v>110</v>
      </c>
      <c r="AG9" s="7">
        <v>110</v>
      </c>
      <c r="AH9" s="7">
        <v>105</v>
      </c>
      <c r="AI9" s="7">
        <v>105</v>
      </c>
      <c r="AJ9" s="7">
        <v>110</v>
      </c>
      <c r="AK9" s="7">
        <v>75.779416637081013</v>
      </c>
      <c r="AL9" s="7">
        <v>71.477725376291801</v>
      </c>
      <c r="AM9" s="7">
        <v>72.781162866065046</v>
      </c>
      <c r="AN9" s="7">
        <v>68.494299513229763</v>
      </c>
      <c r="AO9" s="7">
        <v>68.665891076458522</v>
      </c>
      <c r="AP9" s="7">
        <v>35.921272944248848</v>
      </c>
      <c r="AQ9" s="7">
        <v>54.906495220632159</v>
      </c>
      <c r="AR9" s="7">
        <v>65.267848718449656</v>
      </c>
      <c r="AS9" s="7">
        <v>70.984015877685096</v>
      </c>
      <c r="AT9" s="7">
        <v>64.917224669791707</v>
      </c>
      <c r="AU9" s="7">
        <v>53.865177697068866</v>
      </c>
      <c r="AV9" s="7">
        <v>63.070983152967806</v>
      </c>
      <c r="AW9" s="7">
        <v>65.077546274911967</v>
      </c>
      <c r="AX9" s="7">
        <v>57.02927195578993</v>
      </c>
      <c r="AY9" s="7">
        <v>62.660780063503275</v>
      </c>
      <c r="AZ9" s="7">
        <v>65.0094823144549</v>
      </c>
      <c r="BA9" s="7">
        <v>68.999150720716827</v>
      </c>
      <c r="BB9" s="7">
        <v>71.616122427003546</v>
      </c>
      <c r="BC9" s="7">
        <v>75.834436205491215</v>
      </c>
      <c r="BD9" s="7">
        <v>79.344015747493046</v>
      </c>
      <c r="BE9" s="7">
        <v>65.931218643133647</v>
      </c>
      <c r="BF9" s="7">
        <v>73.077313349853668</v>
      </c>
      <c r="BG9" s="7">
        <v>79.016439604284628</v>
      </c>
      <c r="BH9" s="284"/>
      <c r="BI9" s="7">
        <f t="shared" si="19"/>
        <v>300</v>
      </c>
      <c r="BJ9" s="7">
        <f t="shared" si="20"/>
        <v>285</v>
      </c>
      <c r="BK9" s="7">
        <f t="shared" si="11"/>
        <v>255</v>
      </c>
      <c r="BL9" s="7">
        <f t="shared" si="21"/>
        <v>250</v>
      </c>
      <c r="BM9" s="7">
        <f t="shared" si="22"/>
        <v>220</v>
      </c>
      <c r="BN9" s="7">
        <f t="shared" si="23"/>
        <v>230</v>
      </c>
      <c r="BO9" s="7">
        <f t="shared" si="24"/>
        <v>220</v>
      </c>
      <c r="BP9" s="7">
        <f t="shared" si="25"/>
        <v>220</v>
      </c>
      <c r="BQ9" s="7">
        <f t="shared" si="26"/>
        <v>215</v>
      </c>
      <c r="BR9" s="7">
        <f t="shared" si="27"/>
        <v>215</v>
      </c>
      <c r="BS9" s="7">
        <f t="shared" si="12"/>
        <v>147.2571420133728</v>
      </c>
      <c r="BT9" s="7">
        <f t="shared" si="13"/>
        <v>141.27546237929482</v>
      </c>
      <c r="BU9" s="7">
        <f t="shared" si="14"/>
        <v>104.58716402070738</v>
      </c>
      <c r="BV9" s="37">
        <f>AQ9+AR9</f>
        <v>120.17434393908181</v>
      </c>
      <c r="BW9" s="37">
        <f>AS9+AT9</f>
        <v>135.90124054747679</v>
      </c>
      <c r="BX9" s="37">
        <f t="shared" si="28"/>
        <v>116.93616085003667</v>
      </c>
      <c r="BY9" s="37">
        <f t="shared" si="15"/>
        <v>122.10681823070189</v>
      </c>
      <c r="BZ9" s="37">
        <f t="shared" si="29"/>
        <v>127.67026237795818</v>
      </c>
      <c r="CA9" s="37">
        <f t="shared" si="16"/>
        <v>140.61527314772036</v>
      </c>
      <c r="CB9" s="37">
        <f t="shared" si="17"/>
        <v>141.76565484862488</v>
      </c>
      <c r="CC9" s="37">
        <f t="shared" si="18"/>
        <v>139.00853199298732</v>
      </c>
      <c r="CD9" s="37"/>
      <c r="CE9" s="10" t="s">
        <v>17</v>
      </c>
      <c r="CF9" s="7">
        <f t="shared" si="7"/>
        <v>585</v>
      </c>
      <c r="CG9" s="7">
        <f t="shared" si="7"/>
        <v>585</v>
      </c>
      <c r="CH9" s="7">
        <f t="shared" si="7"/>
        <v>510</v>
      </c>
      <c r="CI9" s="7">
        <f t="shared" si="7"/>
        <v>450</v>
      </c>
      <c r="CJ9" s="7">
        <f t="shared" si="7"/>
        <v>435</v>
      </c>
      <c r="CK9" s="7">
        <f t="shared" si="7"/>
        <v>425</v>
      </c>
      <c r="CL9" s="7">
        <f t="shared" si="7"/>
        <v>288.53260439266722</v>
      </c>
      <c r="CM9" s="7">
        <f t="shared" si="7"/>
        <v>224.76150795978916</v>
      </c>
      <c r="CN9" s="7">
        <f t="shared" si="7"/>
        <v>252.83740139751345</v>
      </c>
      <c r="CO9" s="7">
        <f t="shared" si="7"/>
        <v>249.77708060866053</v>
      </c>
      <c r="CP9" s="7">
        <f t="shared" si="7"/>
        <v>295.79372510070436</v>
      </c>
      <c r="CQ9" s="7"/>
      <c r="CR9" s="7"/>
      <c r="CS9" s="208"/>
      <c r="CT9" s="208"/>
      <c r="CU9" s="7"/>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439"/>
      <c r="EG9" s="439"/>
      <c r="EH9" s="439"/>
      <c r="EI9" s="439"/>
      <c r="EJ9" s="439"/>
      <c r="EK9" s="439"/>
      <c r="EL9" s="439"/>
      <c r="EM9" s="439"/>
      <c r="EN9" s="439"/>
      <c r="EO9" s="679"/>
      <c r="EP9" s="679"/>
      <c r="EQ9" s="679"/>
      <c r="ER9" s="679"/>
      <c r="ES9" s="679"/>
      <c r="ET9" s="679"/>
      <c r="EU9" s="679"/>
      <c r="EV9" s="679"/>
      <c r="EW9" s="679"/>
      <c r="EX9" s="679"/>
      <c r="EY9" s="679"/>
      <c r="EZ9" s="679"/>
      <c r="FA9" s="679"/>
      <c r="FB9" s="679"/>
      <c r="FC9" s="679"/>
      <c r="FD9" s="679"/>
      <c r="FE9" s="679"/>
      <c r="FF9" s="679"/>
    </row>
    <row r="10" spans="1:162" x14ac:dyDescent="0.3">
      <c r="B10" s="10" t="s">
        <v>18</v>
      </c>
      <c r="C10" s="524">
        <v>130</v>
      </c>
      <c r="D10" s="524">
        <v>125</v>
      </c>
      <c r="E10" s="524">
        <v>145</v>
      </c>
      <c r="F10" s="524">
        <v>195</v>
      </c>
      <c r="G10" s="524">
        <v>230</v>
      </c>
      <c r="H10" s="524">
        <v>220</v>
      </c>
      <c r="I10" s="524">
        <v>156.22159576637333</v>
      </c>
      <c r="J10" s="524">
        <v>240.00006592575852</v>
      </c>
      <c r="K10" s="524">
        <v>331.25988847095789</v>
      </c>
      <c r="L10" s="524">
        <v>404.26186639556693</v>
      </c>
      <c r="M10" s="524">
        <v>549.56781406602192</v>
      </c>
      <c r="N10" s="524">
        <v>579.50607041332944</v>
      </c>
      <c r="O10" s="524">
        <v>642.99767201809516</v>
      </c>
      <c r="P10" s="208">
        <f t="shared" si="10"/>
        <v>5.44760001969673E-2</v>
      </c>
      <c r="Q10" s="208">
        <f t="shared" si="10"/>
        <v>0.10956158157149365</v>
      </c>
      <c r="R10" s="909"/>
      <c r="S10" s="7">
        <v>25</v>
      </c>
      <c r="T10" s="7">
        <v>30</v>
      </c>
      <c r="U10" s="7">
        <v>40</v>
      </c>
      <c r="V10" s="7">
        <v>35</v>
      </c>
      <c r="W10" s="7">
        <v>30</v>
      </c>
      <c r="X10" s="7">
        <v>40</v>
      </c>
      <c r="Y10" s="7">
        <v>45</v>
      </c>
      <c r="Z10" s="7">
        <v>45</v>
      </c>
      <c r="AA10" s="7">
        <v>45</v>
      </c>
      <c r="AB10" s="7">
        <v>55</v>
      </c>
      <c r="AC10" s="7">
        <v>55</v>
      </c>
      <c r="AD10" s="7">
        <v>55</v>
      </c>
      <c r="AE10" s="7">
        <v>55</v>
      </c>
      <c r="AF10" s="7">
        <v>65</v>
      </c>
      <c r="AG10" s="7">
        <v>55</v>
      </c>
      <c r="AH10" s="7">
        <v>60</v>
      </c>
      <c r="AI10" s="7">
        <v>50</v>
      </c>
      <c r="AJ10" s="7">
        <v>55</v>
      </c>
      <c r="AK10" s="7">
        <v>40.208580848477617</v>
      </c>
      <c r="AL10" s="7">
        <v>34.869021098251025</v>
      </c>
      <c r="AM10" s="7">
        <v>35.422266781142042</v>
      </c>
      <c r="AN10" s="7">
        <v>45.721727038502408</v>
      </c>
      <c r="AO10" s="7">
        <v>36.142279380793106</v>
      </c>
      <c r="AP10" s="7">
        <v>65.768039817715035</v>
      </c>
      <c r="AQ10" s="7">
        <v>65.092719144377568</v>
      </c>
      <c r="AR10" s="7">
        <v>72.997027582873216</v>
      </c>
      <c r="AS10" s="7">
        <v>75.133370034868989</v>
      </c>
      <c r="AT10" s="7">
        <v>74.755597918149448</v>
      </c>
      <c r="AU10" s="7">
        <v>82.610808778413443</v>
      </c>
      <c r="AV10" s="7">
        <v>98.760111739526195</v>
      </c>
      <c r="AW10" s="7">
        <v>121.06087485454023</v>
      </c>
      <c r="AX10" s="7">
        <v>91.316257467335376</v>
      </c>
      <c r="AY10" s="7">
        <v>97.501105463744778</v>
      </c>
      <c r="AZ10" s="7">
        <v>94.383628609947621</v>
      </c>
      <c r="BA10" s="7">
        <v>135.84629684417206</v>
      </c>
      <c r="BB10" s="7">
        <v>137.02268293814532</v>
      </c>
      <c r="BC10" s="7">
        <v>133.10946947518877</v>
      </c>
      <c r="BD10" s="7">
        <v>143.5893648085154</v>
      </c>
      <c r="BE10" s="7">
        <v>143.2258957606883</v>
      </c>
      <c r="BF10" s="7">
        <v>137.96188114167003</v>
      </c>
      <c r="BG10" s="7">
        <v>137.90123416377139</v>
      </c>
      <c r="BH10" s="284"/>
      <c r="BI10" s="7">
        <f t="shared" si="19"/>
        <v>70</v>
      </c>
      <c r="BJ10" s="7">
        <f t="shared" si="20"/>
        <v>55</v>
      </c>
      <c r="BK10" s="7">
        <f t="shared" si="11"/>
        <v>75</v>
      </c>
      <c r="BL10" s="7">
        <f t="shared" si="21"/>
        <v>70</v>
      </c>
      <c r="BM10" s="7">
        <f t="shared" si="22"/>
        <v>90</v>
      </c>
      <c r="BN10" s="7">
        <f t="shared" si="23"/>
        <v>100</v>
      </c>
      <c r="BO10" s="7">
        <f t="shared" si="24"/>
        <v>110</v>
      </c>
      <c r="BP10" s="7">
        <f t="shared" si="25"/>
        <v>120</v>
      </c>
      <c r="BQ10" s="7">
        <f t="shared" si="26"/>
        <v>115</v>
      </c>
      <c r="BR10" s="7">
        <f t="shared" si="27"/>
        <v>105</v>
      </c>
      <c r="BS10" s="7">
        <f t="shared" si="12"/>
        <v>75.077601946728635</v>
      </c>
      <c r="BT10" s="7">
        <f t="shared" si="13"/>
        <v>81.14399381964445</v>
      </c>
      <c r="BU10" s="7">
        <f t="shared" si="14"/>
        <v>101.91031919850815</v>
      </c>
      <c r="BV10" s="37">
        <f t="shared" ref="BV10:BV59" si="30">AQ10+AR10</f>
        <v>138.08974672725077</v>
      </c>
      <c r="BW10" s="37">
        <f>AS10+AT10</f>
        <v>149.88896795301844</v>
      </c>
      <c r="BX10" s="37">
        <f t="shared" si="28"/>
        <v>181.37092051793962</v>
      </c>
      <c r="BY10" s="37">
        <f t="shared" si="15"/>
        <v>212.37713232187559</v>
      </c>
      <c r="BZ10" s="37">
        <f t="shared" si="29"/>
        <v>191.88473407369241</v>
      </c>
      <c r="CA10" s="37">
        <f t="shared" si="16"/>
        <v>272.86897978231741</v>
      </c>
      <c r="CB10" s="37">
        <f t="shared" si="17"/>
        <v>276.33536523587708</v>
      </c>
      <c r="CC10" s="37">
        <f t="shared" si="18"/>
        <v>281.18777690235834</v>
      </c>
      <c r="CD10" s="37"/>
      <c r="CE10" s="10" t="s">
        <v>18</v>
      </c>
      <c r="CF10" s="7">
        <f t="shared" si="7"/>
        <v>130</v>
      </c>
      <c r="CG10" s="7">
        <f t="shared" si="7"/>
        <v>125</v>
      </c>
      <c r="CH10" s="7">
        <f t="shared" si="7"/>
        <v>145</v>
      </c>
      <c r="CI10" s="7">
        <f t="shared" si="7"/>
        <v>195</v>
      </c>
      <c r="CJ10" s="7">
        <f t="shared" si="7"/>
        <v>230</v>
      </c>
      <c r="CK10" s="7">
        <f t="shared" si="7"/>
        <v>220</v>
      </c>
      <c r="CL10" s="7">
        <f t="shared" si="7"/>
        <v>156.22159576637333</v>
      </c>
      <c r="CM10" s="7">
        <f t="shared" si="7"/>
        <v>240.00006592575852</v>
      </c>
      <c r="CN10" s="7">
        <f t="shared" si="7"/>
        <v>331.25988847095789</v>
      </c>
      <c r="CO10" s="7">
        <f t="shared" si="7"/>
        <v>404.26186639556693</v>
      </c>
      <c r="CP10" s="7">
        <f t="shared" si="7"/>
        <v>549.56781406602192</v>
      </c>
      <c r="CQ10" s="7"/>
      <c r="CR10" s="7"/>
      <c r="CS10" s="208"/>
      <c r="CT10" s="208"/>
      <c r="CU10" s="7"/>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439"/>
      <c r="EI10" s="439"/>
      <c r="EJ10" s="439"/>
      <c r="EK10" s="439"/>
      <c r="EL10" s="439"/>
      <c r="EM10" s="439"/>
      <c r="EN10" s="439"/>
      <c r="EO10" s="679"/>
      <c r="EP10" s="679"/>
      <c r="EQ10" s="679"/>
      <c r="ER10" s="679"/>
      <c r="ES10" s="679"/>
      <c r="ET10" s="679"/>
      <c r="EU10" s="679"/>
      <c r="EV10" s="679"/>
      <c r="EW10" s="679"/>
      <c r="EX10" s="679"/>
      <c r="EY10" s="679"/>
      <c r="EZ10" s="679"/>
      <c r="FA10" s="679"/>
      <c r="FB10" s="679"/>
      <c r="FC10" s="679"/>
      <c r="FD10" s="679"/>
      <c r="FE10" s="679"/>
      <c r="FF10" s="679"/>
    </row>
    <row r="11" spans="1:162"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524" t="s">
        <v>116</v>
      </c>
      <c r="P11" s="208" t="str">
        <f t="shared" si="10"/>
        <v>N/A</v>
      </c>
      <c r="Q11" s="208" t="str">
        <f t="shared" si="10"/>
        <v>N/A</v>
      </c>
      <c r="R11" s="909"/>
      <c r="S11" s="7">
        <v>40</v>
      </c>
      <c r="T11" s="7">
        <v>40</v>
      </c>
      <c r="U11" s="7">
        <v>45</v>
      </c>
      <c r="V11" s="7">
        <v>45</v>
      </c>
      <c r="W11" s="7">
        <v>45</v>
      </c>
      <c r="X11" s="7">
        <v>45</v>
      </c>
      <c r="Y11" s="7">
        <v>45</v>
      </c>
      <c r="Z11" s="7">
        <v>40</v>
      </c>
      <c r="AA11" s="7">
        <v>45</v>
      </c>
      <c r="AB11" s="7">
        <v>40</v>
      </c>
      <c r="AC11" s="7">
        <v>45</v>
      </c>
      <c r="AD11" s="7">
        <v>40</v>
      </c>
      <c r="AE11" s="7">
        <v>45</v>
      </c>
      <c r="AF11" s="7">
        <v>45</v>
      </c>
      <c r="AG11" s="7">
        <v>50</v>
      </c>
      <c r="AH11" s="7">
        <v>50</v>
      </c>
      <c r="AI11" s="7">
        <v>50</v>
      </c>
      <c r="AJ11" s="7">
        <v>50</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t="s">
        <v>116</v>
      </c>
      <c r="BE11" s="10" t="s">
        <v>116</v>
      </c>
      <c r="BF11" s="10" t="s">
        <v>116</v>
      </c>
      <c r="BG11" s="10" t="s">
        <v>116</v>
      </c>
      <c r="BH11" s="284"/>
      <c r="BI11" s="7">
        <f t="shared" si="19"/>
        <v>90</v>
      </c>
      <c r="BJ11" s="7">
        <f t="shared" si="20"/>
        <v>80</v>
      </c>
      <c r="BK11" s="7">
        <f t="shared" si="11"/>
        <v>90</v>
      </c>
      <c r="BL11" s="7">
        <f t="shared" si="21"/>
        <v>90</v>
      </c>
      <c r="BM11" s="7">
        <f t="shared" si="22"/>
        <v>85</v>
      </c>
      <c r="BN11" s="7">
        <f t="shared" si="23"/>
        <v>85</v>
      </c>
      <c r="BO11" s="7">
        <f t="shared" si="24"/>
        <v>85</v>
      </c>
      <c r="BP11" s="7">
        <f t="shared" si="25"/>
        <v>90</v>
      </c>
      <c r="BQ11" s="7">
        <f t="shared" si="26"/>
        <v>100</v>
      </c>
      <c r="BR11" s="7">
        <f t="shared" si="27"/>
        <v>100</v>
      </c>
      <c r="BS11" s="10" t="s">
        <v>116</v>
      </c>
      <c r="BT11" s="10" t="s">
        <v>116</v>
      </c>
      <c r="BU11" s="10" t="s">
        <v>116</v>
      </c>
      <c r="BV11" s="10" t="s">
        <v>116</v>
      </c>
      <c r="BW11" s="10" t="s">
        <v>116</v>
      </c>
      <c r="BX11" s="10" t="s">
        <v>116</v>
      </c>
      <c r="BY11" s="10" t="s">
        <v>116</v>
      </c>
      <c r="BZ11" s="10" t="s">
        <v>116</v>
      </c>
      <c r="CA11" s="10" t="s">
        <v>116</v>
      </c>
      <c r="CB11" s="10" t="s">
        <v>116</v>
      </c>
      <c r="CC11" s="10" t="s">
        <v>116</v>
      </c>
      <c r="CD11" s="10"/>
      <c r="CE11" s="10" t="s">
        <v>21</v>
      </c>
      <c r="CF11" s="7">
        <f t="shared" si="7"/>
        <v>165</v>
      </c>
      <c r="CG11" s="7">
        <f t="shared" si="7"/>
        <v>170</v>
      </c>
      <c r="CH11" s="7">
        <f t="shared" si="7"/>
        <v>180</v>
      </c>
      <c r="CI11" s="7">
        <f t="shared" si="7"/>
        <v>170</v>
      </c>
      <c r="CJ11" s="7">
        <f t="shared" si="7"/>
        <v>175</v>
      </c>
      <c r="CK11" s="7">
        <f t="shared" si="7"/>
        <v>200</v>
      </c>
      <c r="CL11" s="7" t="str">
        <f t="shared" si="7"/>
        <v>††</v>
      </c>
      <c r="CM11" s="7" t="str">
        <f t="shared" si="7"/>
        <v>††</v>
      </c>
      <c r="CN11" s="7" t="str">
        <f t="shared" si="7"/>
        <v>††</v>
      </c>
      <c r="CO11" s="7" t="str">
        <f t="shared" si="7"/>
        <v>††</v>
      </c>
      <c r="CP11" s="7" t="str">
        <f t="shared" si="7"/>
        <v>††</v>
      </c>
      <c r="CQ11" s="7"/>
      <c r="CR11" s="7"/>
      <c r="CS11" s="208"/>
      <c r="CT11" s="208"/>
      <c r="CU11" s="7"/>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39"/>
      <c r="EL11" s="439"/>
      <c r="EM11" s="439"/>
      <c r="EN11" s="439"/>
      <c r="EO11" s="679"/>
      <c r="EP11" s="679"/>
      <c r="EQ11" s="679"/>
      <c r="ER11" s="679"/>
      <c r="ES11" s="679"/>
      <c r="ET11" s="679"/>
      <c r="EU11" s="679"/>
      <c r="EV11" s="679"/>
      <c r="EW11" s="679"/>
      <c r="EX11" s="679"/>
      <c r="EY11" s="679"/>
      <c r="EZ11" s="679"/>
      <c r="FA11" s="679"/>
      <c r="FB11" s="679"/>
      <c r="FC11" s="679"/>
      <c r="FD11" s="679"/>
      <c r="FE11" s="679"/>
      <c r="FF11" s="679"/>
    </row>
    <row r="12" spans="1:162" x14ac:dyDescent="0.3">
      <c r="B12" s="52" t="s">
        <v>19</v>
      </c>
      <c r="C12" s="184">
        <v>470</v>
      </c>
      <c r="D12" s="184">
        <v>490</v>
      </c>
      <c r="E12" s="184">
        <v>485</v>
      </c>
      <c r="F12" s="184">
        <v>495</v>
      </c>
      <c r="G12" s="184">
        <v>515</v>
      </c>
      <c r="H12" s="184">
        <v>540</v>
      </c>
      <c r="I12" s="184">
        <v>578.52019140425136</v>
      </c>
      <c r="J12" s="184">
        <v>479.76126405820037</v>
      </c>
      <c r="K12" s="184">
        <v>596.73043736130296</v>
      </c>
      <c r="L12" s="184">
        <v>712.07250463268429</v>
      </c>
      <c r="M12" s="184">
        <v>767.83759271652252</v>
      </c>
      <c r="N12" s="184">
        <v>797.22903836739067</v>
      </c>
      <c r="O12" s="184">
        <v>849.33968884400929</v>
      </c>
      <c r="P12" s="217">
        <f t="shared" si="10"/>
        <v>3.8278206133258719E-2</v>
      </c>
      <c r="Q12" s="217">
        <f t="shared" si="10"/>
        <v>6.5364716999438022E-2</v>
      </c>
      <c r="R12" s="909"/>
      <c r="S12" s="29">
        <v>115</v>
      </c>
      <c r="T12" s="29">
        <v>125</v>
      </c>
      <c r="U12" s="29">
        <v>125</v>
      </c>
      <c r="V12" s="29">
        <v>125</v>
      </c>
      <c r="W12" s="29">
        <v>115</v>
      </c>
      <c r="X12" s="29">
        <v>120</v>
      </c>
      <c r="Y12" s="29">
        <v>125</v>
      </c>
      <c r="Z12" s="29">
        <v>125</v>
      </c>
      <c r="AA12" s="29">
        <v>115</v>
      </c>
      <c r="AB12" s="29">
        <v>125</v>
      </c>
      <c r="AC12" s="29">
        <v>125</v>
      </c>
      <c r="AD12" s="29">
        <v>130</v>
      </c>
      <c r="AE12" s="29">
        <v>130</v>
      </c>
      <c r="AF12" s="29">
        <v>130</v>
      </c>
      <c r="AG12" s="29">
        <v>130</v>
      </c>
      <c r="AH12" s="29">
        <v>135</v>
      </c>
      <c r="AI12" s="29">
        <v>135</v>
      </c>
      <c r="AJ12" s="29">
        <v>140</v>
      </c>
      <c r="AK12" s="29">
        <v>147.73856599066013</v>
      </c>
      <c r="AL12" s="29">
        <v>149.8904497315749</v>
      </c>
      <c r="AM12" s="29">
        <v>144.98223545563718</v>
      </c>
      <c r="AN12" s="29">
        <v>135.90894022637946</v>
      </c>
      <c r="AO12" s="29">
        <v>126.83778626354665</v>
      </c>
      <c r="AP12" s="29">
        <v>67.79261773992809</v>
      </c>
      <c r="AQ12" s="29">
        <v>134.20929277247868</v>
      </c>
      <c r="AR12" s="29">
        <v>150.92156728224663</v>
      </c>
      <c r="AS12" s="29">
        <v>160.23727550473671</v>
      </c>
      <c r="AT12" s="29">
        <v>146.46859537696255</v>
      </c>
      <c r="AU12" s="29">
        <v>136.77753273550195</v>
      </c>
      <c r="AV12" s="29">
        <v>153.24703374410183</v>
      </c>
      <c r="AW12" s="29">
        <v>170.57424682503003</v>
      </c>
      <c r="AX12" s="29">
        <v>169.22735211316956</v>
      </c>
      <c r="AY12" s="29">
        <v>181.03515929510104</v>
      </c>
      <c r="AZ12" s="29">
        <v>191.23574639938357</v>
      </c>
      <c r="BA12" s="29">
        <v>195.71898541148249</v>
      </c>
      <c r="BB12" s="29">
        <v>186.823175866665</v>
      </c>
      <c r="BC12" s="29">
        <v>193.98358900118458</v>
      </c>
      <c r="BD12" s="29">
        <v>191.31184243719147</v>
      </c>
      <c r="BE12" s="29">
        <v>202.68261068202173</v>
      </c>
      <c r="BF12" s="29">
        <v>199.43327779212785</v>
      </c>
      <c r="BG12" s="29">
        <v>199.70862340557585</v>
      </c>
      <c r="BH12" s="284"/>
      <c r="BI12" s="29">
        <f t="shared" si="19"/>
        <v>250</v>
      </c>
      <c r="BJ12" s="29">
        <f t="shared" si="20"/>
        <v>240</v>
      </c>
      <c r="BK12" s="29">
        <f t="shared" si="11"/>
        <v>250</v>
      </c>
      <c r="BL12" s="29">
        <f t="shared" si="21"/>
        <v>235</v>
      </c>
      <c r="BM12" s="29">
        <f t="shared" si="22"/>
        <v>250</v>
      </c>
      <c r="BN12" s="29">
        <f t="shared" si="23"/>
        <v>240</v>
      </c>
      <c r="BO12" s="29">
        <f t="shared" si="24"/>
        <v>255</v>
      </c>
      <c r="BP12" s="29">
        <f t="shared" si="25"/>
        <v>260</v>
      </c>
      <c r="BQ12" s="29">
        <f t="shared" si="26"/>
        <v>265</v>
      </c>
      <c r="BR12" s="29">
        <f t="shared" si="27"/>
        <v>275</v>
      </c>
      <c r="BS12" s="29">
        <f>AK12+AL12</f>
        <v>297.62901572223507</v>
      </c>
      <c r="BT12" s="29">
        <f>AM12+AN12</f>
        <v>280.89117568201664</v>
      </c>
      <c r="BU12" s="29">
        <f t="shared" si="14"/>
        <v>194.63040400347472</v>
      </c>
      <c r="BV12" s="786">
        <f>AQ12+AR12</f>
        <v>285.1308600547253</v>
      </c>
      <c r="BW12" s="787">
        <f>AS12+AT12</f>
        <v>306.7058708816993</v>
      </c>
      <c r="BX12" s="787">
        <f t="shared" si="28"/>
        <v>290.02456647960378</v>
      </c>
      <c r="BY12" s="787">
        <f t="shared" si="15"/>
        <v>339.80159893819962</v>
      </c>
      <c r="BZ12" s="787">
        <f>AY12+AZ12</f>
        <v>372.27090569448461</v>
      </c>
      <c r="CA12" s="787">
        <f t="shared" si="16"/>
        <v>382.54216127814749</v>
      </c>
      <c r="CB12" s="787">
        <f t="shared" si="17"/>
        <v>396.66619968320629</v>
      </c>
      <c r="CC12" s="787">
        <f t="shared" si="18"/>
        <v>402.11588847414959</v>
      </c>
      <c r="CD12" s="37"/>
      <c r="CE12" s="52" t="s">
        <v>19</v>
      </c>
      <c r="CF12" s="29">
        <f t="shared" si="7"/>
        <v>470</v>
      </c>
      <c r="CG12" s="29">
        <f t="shared" si="7"/>
        <v>490</v>
      </c>
      <c r="CH12" s="29">
        <f t="shared" si="7"/>
        <v>485</v>
      </c>
      <c r="CI12" s="29">
        <f t="shared" si="7"/>
        <v>495</v>
      </c>
      <c r="CJ12" s="29">
        <f t="shared" si="7"/>
        <v>515</v>
      </c>
      <c r="CK12" s="29">
        <f t="shared" si="7"/>
        <v>540</v>
      </c>
      <c r="CL12" s="29">
        <f t="shared" si="7"/>
        <v>578.52019140425136</v>
      </c>
      <c r="CM12" s="29">
        <f t="shared" si="7"/>
        <v>479.76126405820037</v>
      </c>
      <c r="CN12" s="29">
        <f t="shared" si="7"/>
        <v>596.73043736130296</v>
      </c>
      <c r="CO12" s="29">
        <f t="shared" si="7"/>
        <v>712.07250463268429</v>
      </c>
      <c r="CP12" s="29">
        <f t="shared" si="7"/>
        <v>767.83759271652252</v>
      </c>
      <c r="CQ12" s="29"/>
      <c r="CR12" s="29"/>
      <c r="CS12" s="217"/>
      <c r="CT12" s="217"/>
      <c r="CU12" s="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c r="FC12" s="447"/>
      <c r="FD12" s="447"/>
      <c r="FE12" s="447"/>
      <c r="FF12" s="447"/>
    </row>
    <row r="13" spans="1:162" x14ac:dyDescent="0.3">
      <c r="B13" s="20" t="s">
        <v>5</v>
      </c>
      <c r="C13" s="784">
        <v>2945</v>
      </c>
      <c r="D13" s="784">
        <v>3000</v>
      </c>
      <c r="E13" s="784">
        <v>2840</v>
      </c>
      <c r="F13" s="784">
        <v>2505</v>
      </c>
      <c r="G13" s="784">
        <v>2460</v>
      </c>
      <c r="H13" s="784">
        <v>2245</v>
      </c>
      <c r="I13" s="784">
        <f t="shared" ref="I13:O13" si="31">SUM(I14:I19)</f>
        <v>2105.537750252664</v>
      </c>
      <c r="J13" s="784">
        <f t="shared" si="31"/>
        <v>1830.3464916819003</v>
      </c>
      <c r="K13" s="784">
        <f t="shared" si="31"/>
        <v>1952.5009481835568</v>
      </c>
      <c r="L13" s="784">
        <f t="shared" si="31"/>
        <v>1880.1788168917112</v>
      </c>
      <c r="M13" s="784">
        <f t="shared" si="31"/>
        <v>1849.3439452374564</v>
      </c>
      <c r="N13" s="784">
        <f t="shared" si="31"/>
        <v>1951.0020917650056</v>
      </c>
      <c r="O13" s="784">
        <f t="shared" si="31"/>
        <v>1982.6643310949351</v>
      </c>
      <c r="P13" s="210">
        <f t="shared" si="10"/>
        <v>5.4969843110766581E-2</v>
      </c>
      <c r="Q13" s="210">
        <f t="shared" si="10"/>
        <v>1.6228705988359904E-2</v>
      </c>
      <c r="R13" s="909"/>
      <c r="S13" s="31">
        <v>740</v>
      </c>
      <c r="T13" s="31">
        <v>695</v>
      </c>
      <c r="U13" s="31">
        <v>720</v>
      </c>
      <c r="V13" s="31">
        <v>660</v>
      </c>
      <c r="W13" s="31">
        <v>785</v>
      </c>
      <c r="X13" s="31">
        <v>675</v>
      </c>
      <c r="Y13" s="31">
        <v>580</v>
      </c>
      <c r="Z13" s="31">
        <v>600</v>
      </c>
      <c r="AA13" s="31">
        <v>630</v>
      </c>
      <c r="AB13" s="31">
        <v>700</v>
      </c>
      <c r="AC13" s="31">
        <v>610</v>
      </c>
      <c r="AD13" s="31">
        <v>590</v>
      </c>
      <c r="AE13" s="31">
        <v>580</v>
      </c>
      <c r="AF13" s="31">
        <v>680</v>
      </c>
      <c r="AG13" s="31">
        <v>580</v>
      </c>
      <c r="AH13" s="31">
        <v>570</v>
      </c>
      <c r="AI13" s="31">
        <v>550</v>
      </c>
      <c r="AJ13" s="31">
        <v>560</v>
      </c>
      <c r="AK13" s="31">
        <f t="shared" ref="AK13:BG13" si="32">SUM(AK14:AK19)</f>
        <v>541.21125275204304</v>
      </c>
      <c r="AL13" s="31">
        <f t="shared" si="32"/>
        <v>535.93402330837796</v>
      </c>
      <c r="AM13" s="31">
        <f t="shared" si="32"/>
        <v>529.95018102166023</v>
      </c>
      <c r="AN13" s="31">
        <f t="shared" si="32"/>
        <v>498.44229317058239</v>
      </c>
      <c r="AO13" s="31">
        <f t="shared" si="32"/>
        <v>396.63405846780205</v>
      </c>
      <c r="AP13" s="31">
        <f t="shared" si="32"/>
        <v>388.84279375950177</v>
      </c>
      <c r="AQ13" s="31">
        <f t="shared" si="32"/>
        <v>511.18101744141416</v>
      </c>
      <c r="AR13" s="31">
        <f t="shared" si="32"/>
        <v>533.68862201318211</v>
      </c>
      <c r="AS13" s="31">
        <f t="shared" si="32"/>
        <v>487.30936025685696</v>
      </c>
      <c r="AT13" s="31">
        <f t="shared" si="32"/>
        <v>469.95020098424459</v>
      </c>
      <c r="AU13" s="31">
        <f t="shared" si="32"/>
        <v>484.61517848069673</v>
      </c>
      <c r="AV13" s="31">
        <f t="shared" si="32"/>
        <v>510.62620846175867</v>
      </c>
      <c r="AW13" s="31">
        <f t="shared" si="32"/>
        <v>467.67641357595471</v>
      </c>
      <c r="AX13" s="31">
        <f t="shared" si="32"/>
        <v>478.61639119097839</v>
      </c>
      <c r="AY13" s="31">
        <f t="shared" si="32"/>
        <v>475.68321691744796</v>
      </c>
      <c r="AZ13" s="31">
        <f t="shared" si="32"/>
        <v>458.21379460443649</v>
      </c>
      <c r="BA13" s="31">
        <f t="shared" si="32"/>
        <v>458.46903704267766</v>
      </c>
      <c r="BB13" s="31">
        <f t="shared" si="32"/>
        <v>473.34883410475209</v>
      </c>
      <c r="BC13" s="31">
        <f t="shared" si="32"/>
        <v>445.84576645984339</v>
      </c>
      <c r="BD13" s="31">
        <f t="shared" si="32"/>
        <v>471.68030763018328</v>
      </c>
      <c r="BE13" s="31">
        <f t="shared" si="32"/>
        <v>479.18589677825912</v>
      </c>
      <c r="BF13" s="31">
        <f t="shared" si="32"/>
        <v>496.85794599854933</v>
      </c>
      <c r="BG13" s="31">
        <f t="shared" si="32"/>
        <v>477.73280119912454</v>
      </c>
      <c r="BH13" s="284"/>
      <c r="BI13" s="31">
        <f t="shared" ref="BI13" si="33">SUM(BI14:BI19)</f>
        <v>1565</v>
      </c>
      <c r="BJ13" s="31">
        <f>SUM(BJ14:BJ19)</f>
        <v>1435</v>
      </c>
      <c r="BK13" s="31">
        <f>V13+U13</f>
        <v>1380</v>
      </c>
      <c r="BL13" s="31">
        <f>SUM(BL14:BL18)</f>
        <v>1420</v>
      </c>
      <c r="BM13" s="31">
        <f>SUM(BM14:BM19)</f>
        <v>1180</v>
      </c>
      <c r="BN13" s="31">
        <f t="shared" ref="BN13" si="34">SUM(BN14:BN19)</f>
        <v>1330</v>
      </c>
      <c r="BO13" s="31">
        <f>SUM(BO14:BO19)</f>
        <v>1200</v>
      </c>
      <c r="BP13" s="31">
        <f>SUM(BP14:BP19)</f>
        <v>1260</v>
      </c>
      <c r="BQ13" s="31">
        <f>SUM(BQ14:BQ19)</f>
        <v>1150</v>
      </c>
      <c r="BR13" s="31">
        <f>SUM(BR14:BR19)</f>
        <v>1110</v>
      </c>
      <c r="BS13" s="31">
        <f t="shared" ref="BS13:BS32" si="35">AK13+AL13</f>
        <v>1077.1452760604211</v>
      </c>
      <c r="BT13" s="31">
        <f t="shared" ref="BT13:BT32" si="36">AM13+AN13</f>
        <v>1028.3924741922426</v>
      </c>
      <c r="BU13" s="31">
        <f t="shared" si="14"/>
        <v>785.47685222730388</v>
      </c>
      <c r="BV13" s="31">
        <f>AQ13+AR13</f>
        <v>1044.8696394545964</v>
      </c>
      <c r="BW13" s="31">
        <f>AS13+AT13</f>
        <v>957.25956124110155</v>
      </c>
      <c r="BX13" s="31">
        <f t="shared" si="28"/>
        <v>995.24138694245539</v>
      </c>
      <c r="BY13" s="31">
        <f t="shared" si="15"/>
        <v>946.29280476693316</v>
      </c>
      <c r="BZ13" s="31">
        <f t="shared" si="29"/>
        <v>933.89701152188445</v>
      </c>
      <c r="CA13" s="31">
        <f t="shared" si="16"/>
        <v>931.81787114742974</v>
      </c>
      <c r="CB13" s="31">
        <f t="shared" si="17"/>
        <v>925.03166323810251</v>
      </c>
      <c r="CC13" s="31">
        <f t="shared" si="18"/>
        <v>976.04384277680845</v>
      </c>
      <c r="CD13" s="31"/>
      <c r="CE13" s="887" t="s">
        <v>5</v>
      </c>
      <c r="CF13" s="31">
        <f t="shared" si="7"/>
        <v>2945</v>
      </c>
      <c r="CG13" s="31">
        <f t="shared" si="7"/>
        <v>3000</v>
      </c>
      <c r="CH13" s="31">
        <f t="shared" si="7"/>
        <v>2840</v>
      </c>
      <c r="CI13" s="31">
        <f t="shared" si="7"/>
        <v>2505</v>
      </c>
      <c r="CJ13" s="31">
        <f t="shared" si="7"/>
        <v>2460</v>
      </c>
      <c r="CK13" s="31">
        <f t="shared" si="7"/>
        <v>2245</v>
      </c>
      <c r="CL13" s="31">
        <f t="shared" si="7"/>
        <v>2105.537750252664</v>
      </c>
      <c r="CM13" s="31">
        <f t="shared" si="7"/>
        <v>1830.3464916819003</v>
      </c>
      <c r="CN13" s="31">
        <f t="shared" si="7"/>
        <v>1952.5009481835568</v>
      </c>
      <c r="CO13" s="31">
        <f t="shared" si="7"/>
        <v>1880.1788168917112</v>
      </c>
      <c r="CP13" s="31">
        <f t="shared" si="7"/>
        <v>1849.3439452374564</v>
      </c>
      <c r="CQ13" s="31">
        <f>N13</f>
        <v>1951.0020917650056</v>
      </c>
      <c r="CR13" s="31">
        <f>O13</f>
        <v>1982.6643310949351</v>
      </c>
      <c r="CS13" s="210">
        <f t="shared" ref="CS13:CS47" si="37">P13</f>
        <v>5.4969843110766581E-2</v>
      </c>
      <c r="CT13" s="210">
        <f>Q13</f>
        <v>1.6228705988359904E-2</v>
      </c>
      <c r="CU13" s="37"/>
      <c r="CV13" s="444">
        <f t="shared" ref="CV13:EJ13" si="38">S13</f>
        <v>740</v>
      </c>
      <c r="CW13" s="444">
        <f t="shared" si="38"/>
        <v>695</v>
      </c>
      <c r="CX13" s="444">
        <f t="shared" si="38"/>
        <v>720</v>
      </c>
      <c r="CY13" s="444">
        <f t="shared" si="38"/>
        <v>660</v>
      </c>
      <c r="CZ13" s="444">
        <f t="shared" si="38"/>
        <v>785</v>
      </c>
      <c r="DA13" s="444">
        <f t="shared" si="38"/>
        <v>675</v>
      </c>
      <c r="DB13" s="444">
        <f t="shared" si="38"/>
        <v>580</v>
      </c>
      <c r="DC13" s="444">
        <f t="shared" si="38"/>
        <v>600</v>
      </c>
      <c r="DD13" s="444">
        <f t="shared" si="38"/>
        <v>630</v>
      </c>
      <c r="DE13" s="444">
        <f t="shared" si="38"/>
        <v>700</v>
      </c>
      <c r="DF13" s="444">
        <f t="shared" si="38"/>
        <v>610</v>
      </c>
      <c r="DG13" s="444">
        <f t="shared" si="38"/>
        <v>590</v>
      </c>
      <c r="DH13" s="444">
        <f t="shared" si="38"/>
        <v>580</v>
      </c>
      <c r="DI13" s="444">
        <f t="shared" si="38"/>
        <v>680</v>
      </c>
      <c r="DJ13" s="444">
        <f t="shared" si="38"/>
        <v>580</v>
      </c>
      <c r="DK13" s="444">
        <f t="shared" si="38"/>
        <v>570</v>
      </c>
      <c r="DL13" s="444">
        <f t="shared" si="38"/>
        <v>550</v>
      </c>
      <c r="DM13" s="444">
        <f t="shared" si="38"/>
        <v>560</v>
      </c>
      <c r="DN13" s="444">
        <f t="shared" si="38"/>
        <v>541.21125275204304</v>
      </c>
      <c r="DO13" s="444">
        <f t="shared" si="38"/>
        <v>535.93402330837796</v>
      </c>
      <c r="DP13" s="444">
        <f t="shared" si="38"/>
        <v>529.95018102166023</v>
      </c>
      <c r="DQ13" s="444">
        <f t="shared" si="38"/>
        <v>498.44229317058239</v>
      </c>
      <c r="DR13" s="444">
        <f t="shared" si="38"/>
        <v>396.63405846780205</v>
      </c>
      <c r="DS13" s="444">
        <f t="shared" si="38"/>
        <v>388.84279375950177</v>
      </c>
      <c r="DT13" s="444">
        <f t="shared" si="38"/>
        <v>511.18101744141416</v>
      </c>
      <c r="DU13" s="444">
        <f t="shared" si="38"/>
        <v>533.68862201318211</v>
      </c>
      <c r="DV13" s="444">
        <f t="shared" si="38"/>
        <v>487.30936025685696</v>
      </c>
      <c r="DW13" s="444">
        <f t="shared" si="38"/>
        <v>469.95020098424459</v>
      </c>
      <c r="DX13" s="444">
        <f t="shared" si="38"/>
        <v>484.61517848069673</v>
      </c>
      <c r="DY13" s="444">
        <f t="shared" si="38"/>
        <v>510.62620846175867</v>
      </c>
      <c r="DZ13" s="444">
        <f t="shared" si="38"/>
        <v>467.67641357595471</v>
      </c>
      <c r="EA13" s="444">
        <f t="shared" si="38"/>
        <v>478.61639119097839</v>
      </c>
      <c r="EB13" s="444">
        <f t="shared" si="38"/>
        <v>475.68321691744796</v>
      </c>
      <c r="EC13" s="444">
        <f t="shared" si="38"/>
        <v>458.21379460443649</v>
      </c>
      <c r="ED13" s="444">
        <f t="shared" si="38"/>
        <v>458.46903704267766</v>
      </c>
      <c r="EE13" s="444">
        <f t="shared" si="38"/>
        <v>473.34883410475209</v>
      </c>
      <c r="EF13" s="444">
        <f t="shared" si="38"/>
        <v>445.84576645984339</v>
      </c>
      <c r="EG13" s="444">
        <f t="shared" si="38"/>
        <v>471.68030763018328</v>
      </c>
      <c r="EH13" s="444">
        <f t="shared" si="38"/>
        <v>479.18589677825912</v>
      </c>
      <c r="EI13" s="444">
        <f t="shared" si="38"/>
        <v>496.85794599854933</v>
      </c>
      <c r="EJ13" s="444">
        <f t="shared" si="38"/>
        <v>477.73280119912454</v>
      </c>
      <c r="EK13" s="444"/>
      <c r="EL13" s="444">
        <f t="shared" ref="EL13:FF13" si="39">BI13</f>
        <v>1565</v>
      </c>
      <c r="EM13" s="444">
        <f t="shared" si="39"/>
        <v>1435</v>
      </c>
      <c r="EN13" s="444">
        <f t="shared" si="39"/>
        <v>1380</v>
      </c>
      <c r="EO13" s="444">
        <f t="shared" si="39"/>
        <v>1420</v>
      </c>
      <c r="EP13" s="444">
        <f t="shared" si="39"/>
        <v>1180</v>
      </c>
      <c r="EQ13" s="444">
        <f t="shared" si="39"/>
        <v>1330</v>
      </c>
      <c r="ER13" s="444">
        <f t="shared" si="39"/>
        <v>1200</v>
      </c>
      <c r="ES13" s="444">
        <f t="shared" si="39"/>
        <v>1260</v>
      </c>
      <c r="ET13" s="444">
        <f t="shared" si="39"/>
        <v>1150</v>
      </c>
      <c r="EU13" s="444">
        <f t="shared" si="39"/>
        <v>1110</v>
      </c>
      <c r="EV13" s="444">
        <f t="shared" si="39"/>
        <v>1077.1452760604211</v>
      </c>
      <c r="EW13" s="444">
        <f t="shared" si="39"/>
        <v>1028.3924741922426</v>
      </c>
      <c r="EX13" s="444">
        <f t="shared" si="39"/>
        <v>785.47685222730388</v>
      </c>
      <c r="EY13" s="444">
        <f t="shared" si="39"/>
        <v>1044.8696394545964</v>
      </c>
      <c r="EZ13" s="444">
        <f t="shared" si="39"/>
        <v>957.25956124110155</v>
      </c>
      <c r="FA13" s="444">
        <f t="shared" si="39"/>
        <v>995.24138694245539</v>
      </c>
      <c r="FB13" s="444">
        <f t="shared" si="39"/>
        <v>946.29280476693316</v>
      </c>
      <c r="FC13" s="444">
        <f t="shared" si="39"/>
        <v>933.89701152188445</v>
      </c>
      <c r="FD13" s="444">
        <f t="shared" si="39"/>
        <v>931.81787114742974</v>
      </c>
      <c r="FE13" s="444">
        <f t="shared" si="39"/>
        <v>925.03166323810251</v>
      </c>
      <c r="FF13" s="444">
        <f t="shared" si="39"/>
        <v>976.04384277680845</v>
      </c>
    </row>
    <row r="14" spans="1:162" x14ac:dyDescent="0.3">
      <c r="B14" s="10" t="s">
        <v>15</v>
      </c>
      <c r="C14" s="524">
        <v>200</v>
      </c>
      <c r="D14" s="524">
        <v>230</v>
      </c>
      <c r="E14" s="524">
        <v>250</v>
      </c>
      <c r="F14" s="524">
        <v>265</v>
      </c>
      <c r="G14" s="524">
        <v>280</v>
      </c>
      <c r="H14" s="524">
        <v>280</v>
      </c>
      <c r="I14" s="524">
        <v>340.5</v>
      </c>
      <c r="J14" s="524">
        <v>276.5</v>
      </c>
      <c r="K14" s="524">
        <v>409</v>
      </c>
      <c r="L14" s="524">
        <v>448.23750000000007</v>
      </c>
      <c r="M14" s="524">
        <v>438</v>
      </c>
      <c r="N14" s="524">
        <v>448</v>
      </c>
      <c r="O14" s="524">
        <v>461.35824000000002</v>
      </c>
      <c r="P14" s="208">
        <f t="shared" si="10"/>
        <v>2.2831050228310446E-2</v>
      </c>
      <c r="Q14" s="208">
        <f t="shared" si="10"/>
        <v>2.9817500000000052E-2</v>
      </c>
      <c r="R14" s="909"/>
      <c r="S14" s="7">
        <v>55</v>
      </c>
      <c r="T14" s="7">
        <v>55</v>
      </c>
      <c r="U14" s="7">
        <v>60</v>
      </c>
      <c r="V14" s="7">
        <v>60</v>
      </c>
      <c r="W14" s="7">
        <v>60</v>
      </c>
      <c r="X14" s="7">
        <v>65</v>
      </c>
      <c r="Y14" s="7">
        <v>65</v>
      </c>
      <c r="Z14" s="7">
        <v>65</v>
      </c>
      <c r="AA14" s="7">
        <v>65</v>
      </c>
      <c r="AB14" s="7">
        <v>65</v>
      </c>
      <c r="AC14" s="7">
        <v>70</v>
      </c>
      <c r="AD14" s="7">
        <v>70</v>
      </c>
      <c r="AE14" s="7">
        <v>70</v>
      </c>
      <c r="AF14" s="7">
        <v>70</v>
      </c>
      <c r="AG14" s="7">
        <v>75</v>
      </c>
      <c r="AH14" s="7">
        <v>75</v>
      </c>
      <c r="AI14" s="7">
        <v>80</v>
      </c>
      <c r="AJ14" s="7">
        <v>55</v>
      </c>
      <c r="AK14" s="7">
        <v>86.5</v>
      </c>
      <c r="AL14" s="7">
        <v>86</v>
      </c>
      <c r="AM14" s="7">
        <v>82</v>
      </c>
      <c r="AN14" s="7">
        <v>86</v>
      </c>
      <c r="AO14" s="7">
        <v>77</v>
      </c>
      <c r="AP14" s="7">
        <v>46</v>
      </c>
      <c r="AQ14" s="7">
        <v>64</v>
      </c>
      <c r="AR14" s="7">
        <v>89.5</v>
      </c>
      <c r="AS14" s="7">
        <v>91</v>
      </c>
      <c r="AT14" s="7">
        <v>111</v>
      </c>
      <c r="AU14" s="7">
        <v>105</v>
      </c>
      <c r="AV14" s="7">
        <v>102</v>
      </c>
      <c r="AW14" s="7">
        <v>119.75</v>
      </c>
      <c r="AX14" s="7">
        <v>126.75</v>
      </c>
      <c r="AY14" s="7">
        <v>104</v>
      </c>
      <c r="AZ14" s="7">
        <v>97.748499397106173</v>
      </c>
      <c r="BA14" s="7">
        <v>117</v>
      </c>
      <c r="BB14" s="7">
        <v>124</v>
      </c>
      <c r="BC14" s="7">
        <v>99</v>
      </c>
      <c r="BD14" s="7">
        <v>98</v>
      </c>
      <c r="BE14" s="7">
        <v>117</v>
      </c>
      <c r="BF14" s="7">
        <v>126</v>
      </c>
      <c r="BG14" s="7">
        <v>102</v>
      </c>
      <c r="BH14" s="284"/>
      <c r="BI14" s="7">
        <f t="shared" ref="BI14:BI19" si="40">D14-BJ14</f>
        <v>120</v>
      </c>
      <c r="BJ14" s="7">
        <f t="shared" ref="BJ14:BJ19" si="41">SUM(S14:T14)</f>
        <v>110</v>
      </c>
      <c r="BK14" s="7">
        <f t="shared" ref="BK14:BK19" si="42">SUM(U14:V14)</f>
        <v>120</v>
      </c>
      <c r="BL14" s="7">
        <f t="shared" ref="BL14:BL19" si="43">SUM(W14:X14)</f>
        <v>125</v>
      </c>
      <c r="BM14" s="7">
        <f t="shared" ref="BM14:BM19" si="44">SUM(Y14:Z14)</f>
        <v>130</v>
      </c>
      <c r="BN14" s="7">
        <f t="shared" ref="BN14:BN19" si="45">SUM(AA14:AB14)</f>
        <v>130</v>
      </c>
      <c r="BO14" s="7">
        <f t="shared" ref="BO14:BO19" si="46">SUM(AC14:AD14)</f>
        <v>140</v>
      </c>
      <c r="BP14" s="7">
        <f t="shared" ref="BP14:BP19" si="47">SUM(AE14:AF14)</f>
        <v>140</v>
      </c>
      <c r="BQ14" s="7">
        <f t="shared" ref="BQ14:BQ19" si="48">SUM(AG14:AH14)</f>
        <v>150</v>
      </c>
      <c r="BR14" s="7">
        <f t="shared" ref="BR14:BR19" si="49">SUM(AI14:AJ14)</f>
        <v>135</v>
      </c>
      <c r="BS14" s="7">
        <f t="shared" si="35"/>
        <v>172.5</v>
      </c>
      <c r="BT14" s="7">
        <f t="shared" si="36"/>
        <v>168</v>
      </c>
      <c r="BU14" s="7">
        <f t="shared" si="14"/>
        <v>123</v>
      </c>
      <c r="BV14" s="37">
        <f t="shared" si="30"/>
        <v>153.5</v>
      </c>
      <c r="BW14" s="37">
        <f>AS14+AT14</f>
        <v>202</v>
      </c>
      <c r="BX14" s="37">
        <f t="shared" si="28"/>
        <v>207</v>
      </c>
      <c r="BY14" s="37">
        <f t="shared" si="15"/>
        <v>246.5</v>
      </c>
      <c r="BZ14" s="37">
        <f t="shared" si="29"/>
        <v>201.74849939710617</v>
      </c>
      <c r="CA14" s="37">
        <f t="shared" si="16"/>
        <v>241</v>
      </c>
      <c r="CB14" s="37">
        <f t="shared" si="17"/>
        <v>216</v>
      </c>
      <c r="CC14" s="37">
        <f t="shared" si="18"/>
        <v>243</v>
      </c>
      <c r="CD14" s="37"/>
      <c r="CE14" s="10" t="s">
        <v>15</v>
      </c>
      <c r="CF14" s="7">
        <f t="shared" si="7"/>
        <v>200</v>
      </c>
      <c r="CG14" s="7">
        <f t="shared" si="7"/>
        <v>230</v>
      </c>
      <c r="CH14" s="7">
        <f t="shared" si="7"/>
        <v>250</v>
      </c>
      <c r="CI14" s="7">
        <f t="shared" si="7"/>
        <v>265</v>
      </c>
      <c r="CJ14" s="7">
        <f t="shared" si="7"/>
        <v>280</v>
      </c>
      <c r="CK14" s="7">
        <f t="shared" si="7"/>
        <v>280</v>
      </c>
      <c r="CL14" s="7">
        <f t="shared" si="7"/>
        <v>340.5</v>
      </c>
      <c r="CM14" s="7">
        <f t="shared" si="7"/>
        <v>276.5</v>
      </c>
      <c r="CN14" s="7">
        <f t="shared" si="7"/>
        <v>409</v>
      </c>
      <c r="CO14" s="7">
        <f t="shared" si="7"/>
        <v>448.23750000000007</v>
      </c>
      <c r="CP14" s="7">
        <f t="shared" si="7"/>
        <v>438</v>
      </c>
      <c r="CQ14" s="7"/>
      <c r="CR14" s="7"/>
      <c r="CS14" s="208"/>
      <c r="CT14" s="208"/>
      <c r="CU14" s="19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439"/>
      <c r="EL14" s="439"/>
      <c r="EM14" s="439"/>
      <c r="EN14" s="439"/>
      <c r="EO14" s="679"/>
      <c r="EP14" s="679"/>
      <c r="EQ14" s="679"/>
      <c r="ER14" s="679"/>
      <c r="ES14" s="679"/>
      <c r="ET14" s="679"/>
      <c r="EU14" s="679"/>
      <c r="EV14" s="679"/>
      <c r="EW14" s="679"/>
      <c r="EX14" s="679"/>
      <c r="EY14" s="679"/>
      <c r="EZ14" s="679"/>
      <c r="FA14" s="679"/>
      <c r="FB14" s="679"/>
      <c r="FC14" s="679"/>
      <c r="FD14" s="679"/>
      <c r="FE14" s="679"/>
      <c r="FF14" s="679"/>
    </row>
    <row r="15" spans="1:162"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318.73053361851777</v>
      </c>
      <c r="N15" s="524">
        <v>329.29270328728683</v>
      </c>
      <c r="O15" s="524">
        <v>335.75082875044535</v>
      </c>
      <c r="P15" s="208">
        <f t="shared" si="10"/>
        <v>3.3138242354310288E-2</v>
      </c>
      <c r="Q15" s="208">
        <f t="shared" si="10"/>
        <v>1.9612112259663972E-2</v>
      </c>
      <c r="R15" s="909"/>
      <c r="S15" s="7">
        <v>60</v>
      </c>
      <c r="T15" s="7">
        <v>40</v>
      </c>
      <c r="U15" s="7">
        <v>60</v>
      </c>
      <c r="V15" s="7">
        <v>65</v>
      </c>
      <c r="W15" s="7">
        <v>65</v>
      </c>
      <c r="X15" s="7">
        <v>45</v>
      </c>
      <c r="Y15" s="7">
        <v>65</v>
      </c>
      <c r="Z15" s="7">
        <v>70</v>
      </c>
      <c r="AA15" s="7">
        <v>60</v>
      </c>
      <c r="AB15" s="7">
        <v>45</v>
      </c>
      <c r="AC15" s="7">
        <v>65</v>
      </c>
      <c r="AD15" s="7">
        <v>65</v>
      </c>
      <c r="AE15" s="7">
        <v>60</v>
      </c>
      <c r="AF15" s="7">
        <v>60</v>
      </c>
      <c r="AG15" s="7">
        <v>65</v>
      </c>
      <c r="AH15" s="7">
        <v>70</v>
      </c>
      <c r="AI15" s="7">
        <v>60</v>
      </c>
      <c r="AJ15" s="7">
        <v>65</v>
      </c>
      <c r="AK15" s="7">
        <v>59.578918260056682</v>
      </c>
      <c r="AL15" s="7">
        <v>63.039452106299215</v>
      </c>
      <c r="AM15" s="7">
        <v>56.292711063163225</v>
      </c>
      <c r="AN15" s="7">
        <v>57.844733345418632</v>
      </c>
      <c r="AO15" s="7">
        <v>55.261999607689873</v>
      </c>
      <c r="AP15" s="7">
        <v>28.394384708545378</v>
      </c>
      <c r="AQ15" s="7">
        <v>53.816535336270199</v>
      </c>
      <c r="AR15" s="7">
        <v>58.788314320082534</v>
      </c>
      <c r="AS15" s="7">
        <v>58.10015343841075</v>
      </c>
      <c r="AT15" s="7">
        <v>63.540373938993568</v>
      </c>
      <c r="AU15" s="7">
        <v>67.218295354273806</v>
      </c>
      <c r="AV15" s="7">
        <v>71.022984842599854</v>
      </c>
      <c r="AW15" s="7">
        <v>71.306578299817929</v>
      </c>
      <c r="AX15" s="7">
        <v>76.288472953104304</v>
      </c>
      <c r="AY15" s="7">
        <v>77.309972879556412</v>
      </c>
      <c r="AZ15" s="7">
        <v>75.701112440011102</v>
      </c>
      <c r="BA15" s="7">
        <v>75.133507939269847</v>
      </c>
      <c r="BB15" s="7">
        <v>79.452670740075007</v>
      </c>
      <c r="BC15" s="7">
        <v>77.223825208891185</v>
      </c>
      <c r="BD15" s="7">
        <v>86.920529730281615</v>
      </c>
      <c r="BE15" s="7">
        <v>76.969748511310272</v>
      </c>
      <c r="BF15" s="7">
        <v>85.076048464923588</v>
      </c>
      <c r="BG15" s="7">
        <v>79.547342996027666</v>
      </c>
      <c r="BH15" s="284"/>
      <c r="BI15" s="7">
        <f t="shared" si="40"/>
        <v>120</v>
      </c>
      <c r="BJ15" s="7">
        <f t="shared" si="41"/>
        <v>100</v>
      </c>
      <c r="BK15" s="7">
        <f t="shared" si="42"/>
        <v>125</v>
      </c>
      <c r="BL15" s="7">
        <f t="shared" si="43"/>
        <v>110</v>
      </c>
      <c r="BM15" s="7">
        <f t="shared" si="44"/>
        <v>135</v>
      </c>
      <c r="BN15" s="7">
        <f t="shared" si="45"/>
        <v>105</v>
      </c>
      <c r="BO15" s="7">
        <f t="shared" si="46"/>
        <v>130</v>
      </c>
      <c r="BP15" s="7">
        <f t="shared" si="47"/>
        <v>120</v>
      </c>
      <c r="BQ15" s="7">
        <f t="shared" si="48"/>
        <v>135</v>
      </c>
      <c r="BR15" s="7">
        <f t="shared" si="49"/>
        <v>125</v>
      </c>
      <c r="BS15" s="7">
        <f t="shared" si="35"/>
        <v>122.61837036635589</v>
      </c>
      <c r="BT15" s="7">
        <f t="shared" si="36"/>
        <v>114.13744440858186</v>
      </c>
      <c r="BU15" s="7">
        <f t="shared" si="14"/>
        <v>83.656384316235247</v>
      </c>
      <c r="BV15" s="37">
        <f>AQ15+AR15</f>
        <v>112.60484965635274</v>
      </c>
      <c r="BW15" s="37">
        <f>AS15+AT15</f>
        <v>121.64052737740431</v>
      </c>
      <c r="BX15" s="37">
        <f t="shared" si="28"/>
        <v>138.24128019687367</v>
      </c>
      <c r="BY15" s="37">
        <f t="shared" si="15"/>
        <v>147.59505125292225</v>
      </c>
      <c r="BZ15" s="37">
        <f t="shared" si="29"/>
        <v>153.01108531956751</v>
      </c>
      <c r="CA15" s="37">
        <f t="shared" si="16"/>
        <v>154.58617867934487</v>
      </c>
      <c r="CB15" s="37">
        <f t="shared" si="17"/>
        <v>154.19357372020147</v>
      </c>
      <c r="CC15" s="37">
        <f t="shared" si="18"/>
        <v>162.04579697623387</v>
      </c>
      <c r="CD15" s="37"/>
      <c r="CE15" s="10" t="s">
        <v>16</v>
      </c>
      <c r="CF15" s="7">
        <f t="shared" si="7"/>
        <v>220</v>
      </c>
      <c r="CG15" s="7">
        <f t="shared" si="7"/>
        <v>220</v>
      </c>
      <c r="CH15" s="7">
        <f t="shared" si="7"/>
        <v>235</v>
      </c>
      <c r="CI15" s="7">
        <f t="shared" si="7"/>
        <v>240</v>
      </c>
      <c r="CJ15" s="7">
        <f t="shared" si="7"/>
        <v>250</v>
      </c>
      <c r="CK15" s="7">
        <f t="shared" si="7"/>
        <v>255</v>
      </c>
      <c r="CL15" s="7">
        <f t="shared" si="7"/>
        <v>236.75581477493773</v>
      </c>
      <c r="CM15" s="7">
        <f t="shared" si="7"/>
        <v>196.26123397258797</v>
      </c>
      <c r="CN15" s="7">
        <f t="shared" si="7"/>
        <v>259.88180757427796</v>
      </c>
      <c r="CO15" s="7">
        <f t="shared" si="7"/>
        <v>300.60613657248967</v>
      </c>
      <c r="CP15" s="7">
        <f t="shared" si="7"/>
        <v>318.73053361851777</v>
      </c>
      <c r="CQ15" s="788"/>
      <c r="CR15" s="788"/>
      <c r="CS15" s="208"/>
      <c r="CT15" s="208"/>
      <c r="CU15" s="19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439"/>
      <c r="EG15" s="439"/>
      <c r="EH15" s="439"/>
      <c r="EI15" s="439"/>
      <c r="EJ15" s="439"/>
      <c r="EK15" s="439"/>
      <c r="EL15" s="439"/>
      <c r="EM15" s="439"/>
      <c r="EN15" s="439"/>
      <c r="EO15" s="679"/>
      <c r="EP15" s="679"/>
      <c r="EQ15" s="679"/>
      <c r="ER15" s="679"/>
      <c r="ES15" s="679"/>
      <c r="ET15" s="679"/>
      <c r="EU15" s="679"/>
      <c r="EV15" s="679"/>
      <c r="EW15" s="679"/>
      <c r="EX15" s="679"/>
      <c r="EY15" s="679"/>
      <c r="EZ15" s="679"/>
      <c r="FA15" s="679"/>
      <c r="FB15" s="679"/>
      <c r="FC15" s="679"/>
      <c r="FD15" s="679"/>
      <c r="FE15" s="679"/>
      <c r="FF15" s="679"/>
    </row>
    <row r="16" spans="1:162"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365.32613350558995</v>
      </c>
      <c r="O16" s="524">
        <v>358.01961083547815</v>
      </c>
      <c r="P16" s="208">
        <f t="shared" si="10"/>
        <v>8.0000000000000071E-2</v>
      </c>
      <c r="Q16" s="208">
        <f t="shared" si="10"/>
        <v>-2.0000000000000018E-2</v>
      </c>
      <c r="R16" s="909"/>
      <c r="S16" s="7">
        <v>70</v>
      </c>
      <c r="T16" s="7">
        <v>100</v>
      </c>
      <c r="U16" s="7">
        <v>85</v>
      </c>
      <c r="V16" s="7">
        <v>80</v>
      </c>
      <c r="W16" s="7">
        <v>70</v>
      </c>
      <c r="X16" s="7">
        <v>100</v>
      </c>
      <c r="Y16" s="7">
        <v>85</v>
      </c>
      <c r="Z16" s="7">
        <v>75</v>
      </c>
      <c r="AA16" s="7">
        <v>70</v>
      </c>
      <c r="AB16" s="7">
        <v>105</v>
      </c>
      <c r="AC16" s="7">
        <v>85</v>
      </c>
      <c r="AD16" s="7">
        <v>80</v>
      </c>
      <c r="AE16" s="7">
        <v>85</v>
      </c>
      <c r="AF16" s="7">
        <v>85</v>
      </c>
      <c r="AG16" s="7">
        <v>85</v>
      </c>
      <c r="AH16" s="7">
        <v>85</v>
      </c>
      <c r="AI16" s="7">
        <v>90</v>
      </c>
      <c r="AJ16" s="7">
        <v>85</v>
      </c>
      <c r="AK16" s="7">
        <v>93.953139452957743</v>
      </c>
      <c r="AL16" s="7">
        <v>96.114760528164354</v>
      </c>
      <c r="AM16" s="7">
        <v>106.70696835593304</v>
      </c>
      <c r="AN16" s="7">
        <v>75.487901662944893</v>
      </c>
      <c r="AO16" s="7">
        <v>78.920637140484502</v>
      </c>
      <c r="AP16" s="7">
        <v>57.668856316898612</v>
      </c>
      <c r="AQ16" s="7">
        <v>93.902132153221075</v>
      </c>
      <c r="AR16" s="7">
        <v>85.301328879127723</v>
      </c>
      <c r="AS16" s="7">
        <v>71.028573426436054</v>
      </c>
      <c r="AT16" s="7">
        <v>74.969513211968192</v>
      </c>
      <c r="AU16" s="7">
        <v>75.121705722576863</v>
      </c>
      <c r="AV16" s="7">
        <v>76.771195991214952</v>
      </c>
      <c r="AW16" s="7">
        <v>79.552002237608392</v>
      </c>
      <c r="AX16" s="7">
        <v>82.466464533165023</v>
      </c>
      <c r="AY16" s="7">
        <v>88.643612752640692</v>
      </c>
      <c r="AZ16" s="7">
        <v>82.145179710600004</v>
      </c>
      <c r="BA16" s="7">
        <v>83.529602349488812</v>
      </c>
      <c r="BB16" s="7">
        <v>90.713110986481539</v>
      </c>
      <c r="BC16" s="7">
        <v>85.984304370061466</v>
      </c>
      <c r="BD16" s="7">
        <v>78.037920725069995</v>
      </c>
      <c r="BE16" s="7">
        <v>91.882562584437707</v>
      </c>
      <c r="BF16" s="7">
        <v>95.248766535805615</v>
      </c>
      <c r="BG16" s="7">
        <v>94.582734807067624</v>
      </c>
      <c r="BH16" s="284"/>
      <c r="BI16" s="7">
        <f t="shared" si="40"/>
        <v>165</v>
      </c>
      <c r="BJ16" s="7">
        <f t="shared" si="41"/>
        <v>170</v>
      </c>
      <c r="BK16" s="7">
        <f t="shared" si="42"/>
        <v>165</v>
      </c>
      <c r="BL16" s="7">
        <f t="shared" si="43"/>
        <v>170</v>
      </c>
      <c r="BM16" s="7">
        <f t="shared" si="44"/>
        <v>160</v>
      </c>
      <c r="BN16" s="7">
        <f t="shared" si="45"/>
        <v>175</v>
      </c>
      <c r="BO16" s="7">
        <f t="shared" si="46"/>
        <v>165</v>
      </c>
      <c r="BP16" s="7">
        <f t="shared" si="47"/>
        <v>170</v>
      </c>
      <c r="BQ16" s="7">
        <f t="shared" si="48"/>
        <v>170</v>
      </c>
      <c r="BR16" s="7">
        <f t="shared" si="49"/>
        <v>175</v>
      </c>
      <c r="BS16" s="7">
        <f t="shared" si="35"/>
        <v>190.06789998112208</v>
      </c>
      <c r="BT16" s="7">
        <f t="shared" si="36"/>
        <v>182.19487001887794</v>
      </c>
      <c r="BU16" s="7">
        <f t="shared" si="14"/>
        <v>136.58949345738313</v>
      </c>
      <c r="BV16" s="37">
        <f>AQ16+AR16</f>
        <v>179.2034610323488</v>
      </c>
      <c r="BW16" s="37">
        <f>AS16+AT16</f>
        <v>145.99808663840423</v>
      </c>
      <c r="BX16" s="37">
        <f t="shared" si="28"/>
        <v>151.89290171379182</v>
      </c>
      <c r="BY16" s="37">
        <f t="shared" si="15"/>
        <v>162.01846677077341</v>
      </c>
      <c r="BZ16" s="37">
        <f t="shared" si="29"/>
        <v>170.7887924632407</v>
      </c>
      <c r="CA16" s="37">
        <f t="shared" si="16"/>
        <v>174.24271333597034</v>
      </c>
      <c r="CB16" s="37">
        <f t="shared" si="17"/>
        <v>177.86686695449919</v>
      </c>
      <c r="CC16" s="37">
        <f t="shared" si="18"/>
        <v>187.13132912024332</v>
      </c>
      <c r="CD16" s="37"/>
      <c r="CE16" s="10" t="s">
        <v>17</v>
      </c>
      <c r="CF16" s="7">
        <f t="shared" si="7"/>
        <v>335</v>
      </c>
      <c r="CG16" s="7">
        <f t="shared" si="7"/>
        <v>335</v>
      </c>
      <c r="CH16" s="7">
        <f t="shared" si="7"/>
        <v>340</v>
      </c>
      <c r="CI16" s="7">
        <f t="shared" si="7"/>
        <v>335</v>
      </c>
      <c r="CJ16" s="7">
        <f t="shared" si="7"/>
        <v>340</v>
      </c>
      <c r="CK16" s="7">
        <f t="shared" si="7"/>
        <v>345</v>
      </c>
      <c r="CL16" s="7">
        <f t="shared" si="7"/>
        <v>372.26277000000005</v>
      </c>
      <c r="CM16" s="7">
        <f t="shared" si="7"/>
        <v>315.79295448973193</v>
      </c>
      <c r="CN16" s="7">
        <f t="shared" si="7"/>
        <v>297.89098835219602</v>
      </c>
      <c r="CO16" s="7">
        <f t="shared" si="7"/>
        <v>332.80725923401411</v>
      </c>
      <c r="CP16" s="7">
        <f t="shared" si="7"/>
        <v>338.26493843110177</v>
      </c>
      <c r="CQ16" s="7"/>
      <c r="CR16" s="7"/>
      <c r="CS16" s="208"/>
      <c r="CT16" s="208"/>
      <c r="CU16" s="19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439"/>
      <c r="EG16" s="439"/>
      <c r="EH16" s="439"/>
      <c r="EI16" s="439"/>
      <c r="EJ16" s="439"/>
      <c r="EK16" s="439"/>
      <c r="EL16" s="439"/>
      <c r="EM16" s="439"/>
      <c r="EN16" s="439"/>
      <c r="EO16" s="679"/>
      <c r="EP16" s="679"/>
      <c r="EQ16" s="679"/>
      <c r="ER16" s="679"/>
      <c r="ES16" s="679"/>
      <c r="ET16" s="679"/>
      <c r="EU16" s="679"/>
      <c r="EV16" s="679"/>
      <c r="EW16" s="679"/>
      <c r="EX16" s="679"/>
      <c r="EY16" s="679"/>
      <c r="EZ16" s="679"/>
      <c r="FA16" s="679"/>
      <c r="FB16" s="679"/>
      <c r="FC16" s="679"/>
      <c r="FD16" s="679"/>
      <c r="FE16" s="679"/>
      <c r="FF16" s="679"/>
    </row>
    <row r="17" spans="2:162"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394.35826176889941</v>
      </c>
      <c r="O17" s="524">
        <v>414.07617485734443</v>
      </c>
      <c r="P17" s="208">
        <f t="shared" si="10"/>
        <v>-3.2834597750180605E-2</v>
      </c>
      <c r="Q17" s="208">
        <f t="shared" si="10"/>
        <v>5.0000000000000044E-2</v>
      </c>
      <c r="R17" s="909"/>
      <c r="S17" s="7">
        <v>500</v>
      </c>
      <c r="T17" s="7">
        <v>440</v>
      </c>
      <c r="U17" s="7">
        <v>440</v>
      </c>
      <c r="V17" s="7">
        <v>405</v>
      </c>
      <c r="W17" s="7">
        <v>530</v>
      </c>
      <c r="X17" s="7">
        <v>390</v>
      </c>
      <c r="Y17" s="7">
        <v>310</v>
      </c>
      <c r="Z17" s="7">
        <v>340</v>
      </c>
      <c r="AA17" s="7">
        <v>375</v>
      </c>
      <c r="AB17" s="7">
        <v>425</v>
      </c>
      <c r="AC17" s="7">
        <v>325</v>
      </c>
      <c r="AD17" s="7">
        <v>315</v>
      </c>
      <c r="AE17" s="7">
        <v>305</v>
      </c>
      <c r="AF17" s="7">
        <v>395</v>
      </c>
      <c r="AG17" s="7">
        <v>285</v>
      </c>
      <c r="AH17" s="7">
        <v>275</v>
      </c>
      <c r="AI17" s="7">
        <v>250</v>
      </c>
      <c r="AJ17" s="7">
        <v>285</v>
      </c>
      <c r="AK17" s="7">
        <v>232.16878205128197</v>
      </c>
      <c r="AL17" s="7">
        <v>212.59099358974328</v>
      </c>
      <c r="AM17" s="7">
        <v>220.856314102564</v>
      </c>
      <c r="AN17" s="7">
        <v>205.57942307692301</v>
      </c>
      <c r="AO17" s="7">
        <v>127.69283012820509</v>
      </c>
      <c r="AP17" s="7">
        <v>214.7169035256407</v>
      </c>
      <c r="AQ17" s="7">
        <v>251.77619807692292</v>
      </c>
      <c r="AR17" s="7">
        <v>237.7</v>
      </c>
      <c r="AS17" s="7">
        <v>197.34346474358966</v>
      </c>
      <c r="AT17" s="7">
        <v>161.03767764423054</v>
      </c>
      <c r="AU17" s="7">
        <v>176.24333865384602</v>
      </c>
      <c r="AV17" s="7">
        <v>168.767</v>
      </c>
      <c r="AW17" s="7">
        <v>126.29981743589738</v>
      </c>
      <c r="AX17" s="7">
        <v>120.77825823317291</v>
      </c>
      <c r="AY17" s="7">
        <v>135.70737076346145</v>
      </c>
      <c r="AZ17" s="7">
        <v>101.2602</v>
      </c>
      <c r="BA17" s="7">
        <v>108.61784299487175</v>
      </c>
      <c r="BB17" s="7">
        <v>101.45373691586524</v>
      </c>
      <c r="BC17" s="7">
        <v>108.56589661076917</v>
      </c>
      <c r="BD17" s="7">
        <v>89.108975999999998</v>
      </c>
      <c r="BE17" s="7">
        <v>98.842237125333298</v>
      </c>
      <c r="BF17" s="7">
        <v>106.52642376165851</v>
      </c>
      <c r="BG17" s="7">
        <v>99.88062488190765</v>
      </c>
      <c r="BH17" s="284"/>
      <c r="BI17" s="7">
        <f t="shared" si="40"/>
        <v>1035</v>
      </c>
      <c r="BJ17" s="7">
        <f t="shared" si="41"/>
        <v>940</v>
      </c>
      <c r="BK17" s="7">
        <f t="shared" si="42"/>
        <v>845</v>
      </c>
      <c r="BL17" s="7">
        <f t="shared" si="43"/>
        <v>920</v>
      </c>
      <c r="BM17" s="7">
        <f t="shared" si="44"/>
        <v>650</v>
      </c>
      <c r="BN17" s="7">
        <f t="shared" si="45"/>
        <v>800</v>
      </c>
      <c r="BO17" s="7">
        <f t="shared" si="46"/>
        <v>640</v>
      </c>
      <c r="BP17" s="7">
        <f t="shared" si="47"/>
        <v>700</v>
      </c>
      <c r="BQ17" s="7">
        <f t="shared" si="48"/>
        <v>560</v>
      </c>
      <c r="BR17" s="7">
        <f t="shared" si="49"/>
        <v>535</v>
      </c>
      <c r="BS17" s="7">
        <f t="shared" si="35"/>
        <v>444.75977564102527</v>
      </c>
      <c r="BT17" s="7">
        <f t="shared" si="36"/>
        <v>426.43573717948698</v>
      </c>
      <c r="BU17" s="7">
        <f t="shared" si="14"/>
        <v>342.40973365384582</v>
      </c>
      <c r="BV17" s="37">
        <f t="shared" si="30"/>
        <v>489.47619807692291</v>
      </c>
      <c r="BW17" s="37">
        <f t="shared" ref="BW17:BW38" si="50">AS17+AT17</f>
        <v>358.3811423878202</v>
      </c>
      <c r="BX17" s="37">
        <f t="shared" si="28"/>
        <v>345.01033865384602</v>
      </c>
      <c r="BY17" s="37">
        <f t="shared" si="15"/>
        <v>247.0780756690703</v>
      </c>
      <c r="BZ17" s="37">
        <f t="shared" si="29"/>
        <v>236.96757076346145</v>
      </c>
      <c r="CA17" s="37">
        <f t="shared" si="16"/>
        <v>210.071579910737</v>
      </c>
      <c r="CB17" s="37">
        <f t="shared" si="17"/>
        <v>207.40813373610246</v>
      </c>
      <c r="CC17" s="37">
        <f t="shared" si="18"/>
        <v>205.36866088699179</v>
      </c>
      <c r="CD17" s="37"/>
      <c r="CE17" s="10" t="s">
        <v>18</v>
      </c>
      <c r="CF17" s="7">
        <f t="shared" si="7"/>
        <v>1990</v>
      </c>
      <c r="CG17" s="7">
        <f t="shared" si="7"/>
        <v>1975</v>
      </c>
      <c r="CH17" s="7">
        <f t="shared" si="7"/>
        <v>1765</v>
      </c>
      <c r="CI17" s="7">
        <f t="shared" si="7"/>
        <v>1450</v>
      </c>
      <c r="CJ17" s="7">
        <f t="shared" si="7"/>
        <v>1340</v>
      </c>
      <c r="CK17" s="7">
        <f t="shared" si="7"/>
        <v>1095</v>
      </c>
      <c r="CL17" s="7">
        <f t="shared" si="7"/>
        <v>871.19551282051236</v>
      </c>
      <c r="CM17" s="7">
        <f t="shared" si="7"/>
        <v>831.88593173076879</v>
      </c>
      <c r="CN17" s="7">
        <f t="shared" si="7"/>
        <v>703.39148104166634</v>
      </c>
      <c r="CO17" s="7">
        <f t="shared" si="7"/>
        <v>484.04564643253178</v>
      </c>
      <c r="CP17" s="7">
        <f t="shared" si="7"/>
        <v>407.74645252150617</v>
      </c>
      <c r="CQ17" s="7"/>
      <c r="CR17" s="7"/>
      <c r="CS17" s="208"/>
      <c r="CT17" s="208"/>
      <c r="CU17" s="19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439"/>
      <c r="EI17" s="439"/>
      <c r="EJ17" s="439"/>
      <c r="EK17" s="439"/>
      <c r="EL17" s="439"/>
      <c r="EM17" s="439"/>
      <c r="EN17" s="439"/>
      <c r="EO17" s="679"/>
      <c r="EP17" s="679"/>
      <c r="EQ17" s="679"/>
      <c r="ER17" s="679"/>
      <c r="ES17" s="679"/>
      <c r="ET17" s="679"/>
      <c r="EU17" s="679"/>
      <c r="EV17" s="679"/>
      <c r="EW17" s="679"/>
      <c r="EX17" s="679"/>
      <c r="EY17" s="679"/>
      <c r="EZ17" s="679"/>
      <c r="FA17" s="679"/>
      <c r="FB17" s="679"/>
      <c r="FC17" s="679"/>
      <c r="FD17" s="679"/>
      <c r="FE17" s="679"/>
      <c r="FF17" s="679"/>
    </row>
    <row r="18" spans="2:162"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247.7598847987305</v>
      </c>
      <c r="O18" s="524">
        <v>260.14787903866704</v>
      </c>
      <c r="P18" s="208">
        <f t="shared" si="10"/>
        <v>0.21999999999999997</v>
      </c>
      <c r="Q18" s="208">
        <f t="shared" si="10"/>
        <v>5.0000000000000044E-2</v>
      </c>
      <c r="R18" s="909"/>
      <c r="S18" s="7">
        <v>40</v>
      </c>
      <c r="T18" s="7">
        <v>45</v>
      </c>
      <c r="U18" s="7">
        <v>55</v>
      </c>
      <c r="V18" s="7">
        <v>30</v>
      </c>
      <c r="W18" s="7">
        <v>40</v>
      </c>
      <c r="X18" s="7">
        <v>55</v>
      </c>
      <c r="Y18" s="7">
        <v>35</v>
      </c>
      <c r="Z18" s="7">
        <v>30</v>
      </c>
      <c r="AA18" s="7">
        <v>40</v>
      </c>
      <c r="AB18" s="7">
        <v>40</v>
      </c>
      <c r="AC18" s="7">
        <v>45</v>
      </c>
      <c r="AD18" s="7">
        <v>40</v>
      </c>
      <c r="AE18" s="7">
        <v>40</v>
      </c>
      <c r="AF18" s="7">
        <v>50</v>
      </c>
      <c r="AG18" s="7">
        <v>50</v>
      </c>
      <c r="AH18" s="7">
        <v>45</v>
      </c>
      <c r="AI18" s="7">
        <v>50</v>
      </c>
      <c r="AJ18" s="7">
        <v>50</v>
      </c>
      <c r="AK18" s="7">
        <v>25.01041298774658</v>
      </c>
      <c r="AL18" s="7">
        <v>34.188817084171085</v>
      </c>
      <c r="AM18" s="7">
        <v>20.0941875</v>
      </c>
      <c r="AN18" s="7">
        <v>29.530235085295896</v>
      </c>
      <c r="AO18" s="7">
        <v>19.918591591422601</v>
      </c>
      <c r="AP18" s="7">
        <v>4.2226492084171081</v>
      </c>
      <c r="AQ18" s="7">
        <v>9.8461518750000003</v>
      </c>
      <c r="AR18" s="7">
        <v>24.558978813971923</v>
      </c>
      <c r="AS18" s="7">
        <v>30.105168648420513</v>
      </c>
      <c r="AT18" s="7">
        <v>19.67063618905231</v>
      </c>
      <c r="AU18" s="7">
        <v>21.299838750000003</v>
      </c>
      <c r="AV18" s="7">
        <v>52.333027627943849</v>
      </c>
      <c r="AW18" s="7">
        <v>34.825497080841537</v>
      </c>
      <c r="AX18" s="7">
        <v>36.390676949746769</v>
      </c>
      <c r="AY18" s="7">
        <v>34.07974200000001</v>
      </c>
      <c r="AZ18" s="7">
        <v>65.416284534929815</v>
      </c>
      <c r="BA18" s="7">
        <v>38.308046788925694</v>
      </c>
      <c r="BB18" s="7">
        <v>41.849278492208782</v>
      </c>
      <c r="BC18" s="7">
        <v>39.191703300000007</v>
      </c>
      <c r="BD18" s="7">
        <v>83.732844204710162</v>
      </c>
      <c r="BE18" s="7">
        <v>58.611311587056313</v>
      </c>
      <c r="BF18" s="7">
        <v>48.126670266040094</v>
      </c>
      <c r="BG18" s="7">
        <v>65.842061544000018</v>
      </c>
      <c r="BH18" s="284"/>
      <c r="BI18" s="7">
        <f t="shared" si="40"/>
        <v>90</v>
      </c>
      <c r="BJ18" s="7">
        <f t="shared" si="41"/>
        <v>85</v>
      </c>
      <c r="BK18" s="7">
        <f t="shared" si="42"/>
        <v>85</v>
      </c>
      <c r="BL18" s="7">
        <f t="shared" si="43"/>
        <v>95</v>
      </c>
      <c r="BM18" s="7">
        <f t="shared" si="44"/>
        <v>65</v>
      </c>
      <c r="BN18" s="7">
        <f t="shared" si="45"/>
        <v>80</v>
      </c>
      <c r="BO18" s="7">
        <f t="shared" si="46"/>
        <v>85</v>
      </c>
      <c r="BP18" s="7">
        <f t="shared" si="47"/>
        <v>90</v>
      </c>
      <c r="BQ18" s="7">
        <f t="shared" si="48"/>
        <v>95</v>
      </c>
      <c r="BR18" s="7">
        <f t="shared" si="49"/>
        <v>100</v>
      </c>
      <c r="BS18" s="7">
        <f t="shared" si="35"/>
        <v>59.199230071917668</v>
      </c>
      <c r="BT18" s="7">
        <f t="shared" si="36"/>
        <v>49.624422585295896</v>
      </c>
      <c r="BU18" s="7">
        <f t="shared" si="14"/>
        <v>24.141240799839707</v>
      </c>
      <c r="BV18" s="37">
        <f t="shared" si="30"/>
        <v>34.405130688971923</v>
      </c>
      <c r="BW18" s="37">
        <f>AS18+AT18</f>
        <v>49.775804837472819</v>
      </c>
      <c r="BX18" s="37">
        <f t="shared" si="28"/>
        <v>73.632866377943856</v>
      </c>
      <c r="BY18" s="37">
        <f t="shared" si="15"/>
        <v>71.216174030588306</v>
      </c>
      <c r="BZ18" s="37">
        <f t="shared" si="29"/>
        <v>99.496026534929825</v>
      </c>
      <c r="CA18" s="37">
        <f t="shared" si="16"/>
        <v>80.157325281134476</v>
      </c>
      <c r="CB18" s="37">
        <f t="shared" si="17"/>
        <v>97.803014887056321</v>
      </c>
      <c r="CC18" s="37">
        <f t="shared" si="18"/>
        <v>106.73798185309641</v>
      </c>
      <c r="CD18" s="37"/>
      <c r="CE18" s="10" t="s">
        <v>21</v>
      </c>
      <c r="CF18" s="7">
        <f t="shared" si="7"/>
        <v>140</v>
      </c>
      <c r="CG18" s="7">
        <f t="shared" si="7"/>
        <v>175</v>
      </c>
      <c r="CH18" s="7">
        <f t="shared" si="7"/>
        <v>180</v>
      </c>
      <c r="CI18" s="7">
        <f t="shared" si="7"/>
        <v>145</v>
      </c>
      <c r="CJ18" s="7">
        <f t="shared" si="7"/>
        <v>175</v>
      </c>
      <c r="CK18" s="7">
        <f t="shared" si="7"/>
        <v>195</v>
      </c>
      <c r="CL18" s="7">
        <f t="shared" si="7"/>
        <v>108.82365265721357</v>
      </c>
      <c r="CM18" s="7">
        <f t="shared" si="7"/>
        <v>58.546371488811637</v>
      </c>
      <c r="CN18" s="7">
        <f t="shared" si="7"/>
        <v>123.40867121541667</v>
      </c>
      <c r="CO18" s="7">
        <f t="shared" si="7"/>
        <v>170.71220056551812</v>
      </c>
      <c r="CP18" s="7">
        <f t="shared" si="7"/>
        <v>203.08187278584467</v>
      </c>
      <c r="CQ18" s="7"/>
      <c r="CR18" s="7"/>
      <c r="CS18" s="208"/>
      <c r="CT18" s="208"/>
      <c r="CU18" s="19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439"/>
      <c r="EL18" s="439"/>
      <c r="EM18" s="439"/>
      <c r="EN18" s="439"/>
      <c r="EO18" s="679"/>
      <c r="EP18" s="679"/>
      <c r="EQ18" s="679"/>
      <c r="ER18" s="679"/>
      <c r="ES18" s="679"/>
      <c r="ET18" s="679"/>
      <c r="EU18" s="679"/>
      <c r="EV18" s="679"/>
      <c r="EW18" s="679"/>
      <c r="EX18" s="679"/>
      <c r="EY18" s="679"/>
      <c r="EZ18" s="679"/>
      <c r="FA18" s="679"/>
      <c r="FB18" s="679"/>
      <c r="FC18" s="679"/>
      <c r="FD18" s="679"/>
      <c r="FE18" s="679"/>
      <c r="FF18" s="679"/>
    </row>
    <row r="19" spans="2:162" x14ac:dyDescent="0.3">
      <c r="B19" s="52" t="s">
        <v>19</v>
      </c>
      <c r="C19" s="789">
        <v>60</v>
      </c>
      <c r="D19" s="789">
        <v>65</v>
      </c>
      <c r="E19" s="789">
        <v>70</v>
      </c>
      <c r="F19" s="789">
        <v>70</v>
      </c>
      <c r="G19" s="789">
        <v>75</v>
      </c>
      <c r="H19" s="789">
        <v>75</v>
      </c>
      <c r="I19" s="789">
        <v>176</v>
      </c>
      <c r="J19" s="789">
        <v>151.35999999999999</v>
      </c>
      <c r="K19" s="789">
        <v>158.928</v>
      </c>
      <c r="L19" s="789">
        <v>143.77007408715761</v>
      </c>
      <c r="M19" s="789">
        <v>143.52014788048621</v>
      </c>
      <c r="N19" s="789">
        <v>166.26510840449899</v>
      </c>
      <c r="O19" s="789">
        <v>153.31159761299978</v>
      </c>
      <c r="P19" s="217">
        <f t="shared" si="10"/>
        <v>0.15847921605371562</v>
      </c>
      <c r="Q19" s="217">
        <f t="shared" si="10"/>
        <v>-7.7908774220897814E-2</v>
      </c>
      <c r="R19" s="909"/>
      <c r="S19" s="29">
        <v>15</v>
      </c>
      <c r="T19" s="29">
        <v>15</v>
      </c>
      <c r="U19" s="29">
        <v>20</v>
      </c>
      <c r="V19" s="29">
        <v>20</v>
      </c>
      <c r="W19" s="29">
        <v>20</v>
      </c>
      <c r="X19" s="29">
        <v>20</v>
      </c>
      <c r="Y19" s="29">
        <v>20</v>
      </c>
      <c r="Z19" s="29">
        <v>20</v>
      </c>
      <c r="AA19" s="29">
        <v>20</v>
      </c>
      <c r="AB19" s="29">
        <v>20</v>
      </c>
      <c r="AC19" s="29">
        <v>20</v>
      </c>
      <c r="AD19" s="29">
        <v>20</v>
      </c>
      <c r="AE19" s="29">
        <v>20</v>
      </c>
      <c r="AF19" s="29">
        <v>20</v>
      </c>
      <c r="AG19" s="610">
        <v>20</v>
      </c>
      <c r="AH19" s="610">
        <v>20</v>
      </c>
      <c r="AI19" s="610">
        <v>20</v>
      </c>
      <c r="AJ19" s="610">
        <v>20</v>
      </c>
      <c r="AK19" s="610">
        <v>44</v>
      </c>
      <c r="AL19" s="610">
        <v>44</v>
      </c>
      <c r="AM19" s="610">
        <v>44</v>
      </c>
      <c r="AN19" s="610">
        <v>44</v>
      </c>
      <c r="AO19" s="610">
        <v>37.839999999999996</v>
      </c>
      <c r="AP19" s="610">
        <v>37.839999999999996</v>
      </c>
      <c r="AQ19" s="610">
        <v>37.839999999999996</v>
      </c>
      <c r="AR19" s="610">
        <v>37.839999999999996</v>
      </c>
      <c r="AS19" s="610">
        <v>39.731999999999999</v>
      </c>
      <c r="AT19" s="610">
        <v>39.731999999999999</v>
      </c>
      <c r="AU19" s="610">
        <v>39.731999999999999</v>
      </c>
      <c r="AV19" s="610">
        <v>39.731999999999999</v>
      </c>
      <c r="AW19" s="610">
        <v>35.942518521789403</v>
      </c>
      <c r="AX19" s="610">
        <v>35.942518521789403</v>
      </c>
      <c r="AY19" s="610">
        <v>35.942518521789403</v>
      </c>
      <c r="AZ19" s="610">
        <v>35.942518521789403</v>
      </c>
      <c r="BA19" s="610">
        <v>35.880036970121552</v>
      </c>
      <c r="BB19" s="610">
        <v>35.880036970121552</v>
      </c>
      <c r="BC19" s="610">
        <v>35.880036970121552</v>
      </c>
      <c r="BD19" s="610">
        <v>35.880036970121552</v>
      </c>
      <c r="BE19" s="610">
        <v>35.880036970121552</v>
      </c>
      <c r="BF19" s="610">
        <v>35.880036970121552</v>
      </c>
      <c r="BG19" s="610">
        <v>35.880036970121552</v>
      </c>
      <c r="BH19" s="284"/>
      <c r="BI19" s="29">
        <f t="shared" si="40"/>
        <v>35</v>
      </c>
      <c r="BJ19" s="29">
        <f t="shared" si="41"/>
        <v>30</v>
      </c>
      <c r="BK19" s="29">
        <f t="shared" si="42"/>
        <v>40</v>
      </c>
      <c r="BL19" s="29">
        <f t="shared" si="43"/>
        <v>40</v>
      </c>
      <c r="BM19" s="29">
        <f t="shared" si="44"/>
        <v>40</v>
      </c>
      <c r="BN19" s="29">
        <f t="shared" si="45"/>
        <v>40</v>
      </c>
      <c r="BO19" s="29">
        <f t="shared" si="46"/>
        <v>40</v>
      </c>
      <c r="BP19" s="29">
        <f t="shared" si="47"/>
        <v>40</v>
      </c>
      <c r="BQ19" s="29">
        <f t="shared" si="48"/>
        <v>40</v>
      </c>
      <c r="BR19" s="29">
        <f t="shared" si="49"/>
        <v>40</v>
      </c>
      <c r="BS19" s="29">
        <f t="shared" si="35"/>
        <v>88</v>
      </c>
      <c r="BT19" s="29">
        <f t="shared" si="36"/>
        <v>88</v>
      </c>
      <c r="BU19" s="29">
        <f t="shared" si="14"/>
        <v>75.679999999999993</v>
      </c>
      <c r="BV19" s="786">
        <f t="shared" si="30"/>
        <v>75.679999999999993</v>
      </c>
      <c r="BW19" s="787">
        <f>AS19+AT19</f>
        <v>79.463999999999999</v>
      </c>
      <c r="BX19" s="787">
        <f t="shared" si="28"/>
        <v>79.463999999999999</v>
      </c>
      <c r="BY19" s="787">
        <f t="shared" si="15"/>
        <v>71.885037043578805</v>
      </c>
      <c r="BZ19" s="787">
        <f t="shared" si="29"/>
        <v>71.885037043578805</v>
      </c>
      <c r="CA19" s="787">
        <f t="shared" si="16"/>
        <v>71.760073940243103</v>
      </c>
      <c r="CB19" s="787">
        <f t="shared" si="17"/>
        <v>71.760073940243103</v>
      </c>
      <c r="CC19" s="787">
        <f t="shared" si="18"/>
        <v>71.760073940243103</v>
      </c>
      <c r="CD19" s="37"/>
      <c r="CE19" s="52" t="s">
        <v>19</v>
      </c>
      <c r="CF19" s="29">
        <f t="shared" si="7"/>
        <v>60</v>
      </c>
      <c r="CG19" s="29">
        <f t="shared" si="7"/>
        <v>65</v>
      </c>
      <c r="CH19" s="29">
        <f t="shared" si="7"/>
        <v>70</v>
      </c>
      <c r="CI19" s="29">
        <f t="shared" si="7"/>
        <v>70</v>
      </c>
      <c r="CJ19" s="29">
        <f t="shared" si="7"/>
        <v>75</v>
      </c>
      <c r="CK19" s="29">
        <f t="shared" si="7"/>
        <v>75</v>
      </c>
      <c r="CL19" s="29">
        <f t="shared" si="7"/>
        <v>176</v>
      </c>
      <c r="CM19" s="29">
        <f t="shared" si="7"/>
        <v>151.35999999999999</v>
      </c>
      <c r="CN19" s="29">
        <f t="shared" si="7"/>
        <v>158.928</v>
      </c>
      <c r="CO19" s="29">
        <f t="shared" si="7"/>
        <v>143.77007408715761</v>
      </c>
      <c r="CP19" s="29">
        <f t="shared" si="7"/>
        <v>143.52014788048621</v>
      </c>
      <c r="CQ19" s="29"/>
      <c r="CR19" s="29"/>
      <c r="CS19" s="217"/>
      <c r="CT19" s="217"/>
      <c r="CU19" s="199"/>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row>
    <row r="20" spans="2:162" x14ac:dyDescent="0.3">
      <c r="B20" s="20" t="s">
        <v>12</v>
      </c>
      <c r="C20" s="784">
        <v>535</v>
      </c>
      <c r="D20" s="784">
        <v>540</v>
      </c>
      <c r="E20" s="784">
        <v>515</v>
      </c>
      <c r="F20" s="784">
        <v>560</v>
      </c>
      <c r="G20" s="784">
        <v>570</v>
      </c>
      <c r="H20" s="784">
        <v>565</v>
      </c>
      <c r="I20" s="784">
        <f t="shared" ref="I20:O20" si="51">SUM(I21:I25)</f>
        <v>783.91308039457942</v>
      </c>
      <c r="J20" s="790">
        <f t="shared" si="51"/>
        <v>636.89785123241518</v>
      </c>
      <c r="K20" s="784">
        <f t="shared" si="51"/>
        <v>658.0770510812531</v>
      </c>
      <c r="L20" s="784">
        <f t="shared" si="51"/>
        <v>694.24596179426203</v>
      </c>
      <c r="M20" s="784">
        <f t="shared" si="51"/>
        <v>785.85145383974225</v>
      </c>
      <c r="N20" s="784">
        <f t="shared" si="51"/>
        <v>562.7031797617451</v>
      </c>
      <c r="O20" s="784">
        <f t="shared" si="51"/>
        <v>655.99503012955279</v>
      </c>
      <c r="P20" s="210">
        <f t="shared" si="10"/>
        <v>-0.28395732168932719</v>
      </c>
      <c r="Q20" s="210">
        <f t="shared" si="10"/>
        <v>0.16579229285199437</v>
      </c>
      <c r="R20" s="909"/>
      <c r="S20" s="31">
        <v>145</v>
      </c>
      <c r="T20" s="31">
        <v>125</v>
      </c>
      <c r="U20" s="31">
        <v>135</v>
      </c>
      <c r="V20" s="31">
        <v>130</v>
      </c>
      <c r="W20" s="31">
        <v>125</v>
      </c>
      <c r="X20" s="31">
        <v>115</v>
      </c>
      <c r="Y20" s="31">
        <v>140</v>
      </c>
      <c r="Z20" s="31">
        <v>135</v>
      </c>
      <c r="AA20" s="31">
        <v>165</v>
      </c>
      <c r="AB20" s="31">
        <v>130</v>
      </c>
      <c r="AC20" s="31">
        <v>150</v>
      </c>
      <c r="AD20" s="31">
        <v>135</v>
      </c>
      <c r="AE20" s="31">
        <v>160</v>
      </c>
      <c r="AF20" s="31">
        <v>135</v>
      </c>
      <c r="AG20" s="31">
        <v>145</v>
      </c>
      <c r="AH20" s="31">
        <v>135</v>
      </c>
      <c r="AI20" s="31">
        <v>155</v>
      </c>
      <c r="AJ20" s="31">
        <v>140</v>
      </c>
      <c r="AK20" s="31">
        <f t="shared" ref="AK20:BG20" si="52">SUM(AK21:AK25)</f>
        <v>253.56634298433295</v>
      </c>
      <c r="AL20" s="31">
        <f t="shared" si="52"/>
        <v>218.62560748296926</v>
      </c>
      <c r="AM20" s="31">
        <f t="shared" si="52"/>
        <v>159.728698774946</v>
      </c>
      <c r="AN20" s="31">
        <f t="shared" si="52"/>
        <v>151.99243115233122</v>
      </c>
      <c r="AO20" s="31">
        <f t="shared" si="52"/>
        <v>228.5474645716458</v>
      </c>
      <c r="AP20" s="31">
        <f t="shared" si="52"/>
        <v>102.79519686111348</v>
      </c>
      <c r="AQ20" s="31">
        <f t="shared" si="52"/>
        <v>143.16616887160245</v>
      </c>
      <c r="AR20" s="31">
        <f t="shared" si="52"/>
        <v>162.38902092805341</v>
      </c>
      <c r="AS20" s="31">
        <f t="shared" si="52"/>
        <v>101.59199563287001</v>
      </c>
      <c r="AT20" s="31">
        <f t="shared" si="52"/>
        <v>145.53774664695737</v>
      </c>
      <c r="AU20" s="31">
        <f t="shared" si="52"/>
        <v>311.07809130119745</v>
      </c>
      <c r="AV20" s="31">
        <f t="shared" si="52"/>
        <v>99.869217500228174</v>
      </c>
      <c r="AW20" s="31">
        <f t="shared" si="52"/>
        <v>130.8257974910974</v>
      </c>
      <c r="AX20" s="31">
        <f t="shared" si="52"/>
        <v>168.73463053655172</v>
      </c>
      <c r="AY20" s="31">
        <f t="shared" si="52"/>
        <v>119.96014727285578</v>
      </c>
      <c r="AZ20" s="31">
        <f t="shared" si="52"/>
        <v>274.72538649375707</v>
      </c>
      <c r="BA20" s="31">
        <f t="shared" si="52"/>
        <v>268.55164736317192</v>
      </c>
      <c r="BB20" s="31">
        <f t="shared" si="52"/>
        <v>219.98252001954435</v>
      </c>
      <c r="BC20" s="31">
        <f t="shared" si="52"/>
        <v>147.39341161266628</v>
      </c>
      <c r="BD20" s="31">
        <f t="shared" si="52"/>
        <v>149.92387484435994</v>
      </c>
      <c r="BE20" s="31">
        <f t="shared" si="52"/>
        <v>157.15668937353871</v>
      </c>
      <c r="BF20" s="31">
        <f t="shared" si="52"/>
        <v>139.81619714597582</v>
      </c>
      <c r="BG20" s="31">
        <f t="shared" si="52"/>
        <v>136.52476692108149</v>
      </c>
      <c r="BH20" s="284"/>
      <c r="BI20" s="31">
        <f t="shared" ref="BI20:BK20" si="53">SUM(BI21:BI25)</f>
        <v>270</v>
      </c>
      <c r="BJ20" s="31">
        <f t="shared" si="53"/>
        <v>270</v>
      </c>
      <c r="BK20" s="31">
        <f t="shared" si="53"/>
        <v>265</v>
      </c>
      <c r="BL20" s="31">
        <f>SUM(BL21:BL25)</f>
        <v>240</v>
      </c>
      <c r="BM20" s="31">
        <f>SUM(BM21:BM25)</f>
        <v>275</v>
      </c>
      <c r="BN20" s="31">
        <f t="shared" ref="BN20:BQ20" si="54">SUM(BN21:BN25)</f>
        <v>295</v>
      </c>
      <c r="BO20" s="31">
        <f t="shared" si="54"/>
        <v>285</v>
      </c>
      <c r="BP20" s="31">
        <f t="shared" si="54"/>
        <v>295</v>
      </c>
      <c r="BQ20" s="31">
        <f t="shared" si="54"/>
        <v>280</v>
      </c>
      <c r="BR20" s="31">
        <f>SUM(BR21:BR25)</f>
        <v>295</v>
      </c>
      <c r="BS20" s="31">
        <f t="shared" si="35"/>
        <v>472.19195046730221</v>
      </c>
      <c r="BT20" s="31">
        <f t="shared" si="36"/>
        <v>311.72112992727722</v>
      </c>
      <c r="BU20" s="31">
        <f t="shared" si="14"/>
        <v>331.34266143275931</v>
      </c>
      <c r="BV20" s="31">
        <f t="shared" si="30"/>
        <v>305.55518979965586</v>
      </c>
      <c r="BW20" s="31">
        <f>AS20+AT20</f>
        <v>247.12974227982738</v>
      </c>
      <c r="BX20" s="31">
        <f t="shared" si="28"/>
        <v>410.94730880142561</v>
      </c>
      <c r="BY20" s="31">
        <f t="shared" si="15"/>
        <v>299.5604280276491</v>
      </c>
      <c r="BZ20" s="31">
        <f t="shared" si="29"/>
        <v>394.68553376661282</v>
      </c>
      <c r="CA20" s="31">
        <f t="shared" si="16"/>
        <v>488.5341673827163</v>
      </c>
      <c r="CB20" s="31">
        <f t="shared" si="17"/>
        <v>304.550100986205</v>
      </c>
      <c r="CC20" s="31">
        <f t="shared" si="18"/>
        <v>296.97288651951453</v>
      </c>
      <c r="CD20" s="31"/>
      <c r="CE20" s="887" t="s">
        <v>12</v>
      </c>
      <c r="CF20" s="31">
        <f t="shared" si="7"/>
        <v>535</v>
      </c>
      <c r="CG20" s="31">
        <f t="shared" si="7"/>
        <v>540</v>
      </c>
      <c r="CH20" s="31">
        <f t="shared" si="7"/>
        <v>515</v>
      </c>
      <c r="CI20" s="31">
        <f t="shared" si="7"/>
        <v>560</v>
      </c>
      <c r="CJ20" s="31">
        <f t="shared" si="7"/>
        <v>570</v>
      </c>
      <c r="CK20" s="31">
        <f t="shared" si="7"/>
        <v>565</v>
      </c>
      <c r="CL20" s="31">
        <f t="shared" si="7"/>
        <v>783.91308039457942</v>
      </c>
      <c r="CM20" s="31">
        <f t="shared" si="7"/>
        <v>636.89785123241518</v>
      </c>
      <c r="CN20" s="31">
        <f t="shared" si="7"/>
        <v>658.0770510812531</v>
      </c>
      <c r="CO20" s="31">
        <f t="shared" si="7"/>
        <v>694.24596179426203</v>
      </c>
      <c r="CP20" s="31">
        <f t="shared" si="7"/>
        <v>785.85145383974225</v>
      </c>
      <c r="CQ20" s="31">
        <f>N20</f>
        <v>562.7031797617451</v>
      </c>
      <c r="CR20" s="31">
        <f>O20</f>
        <v>655.99503012955279</v>
      </c>
      <c r="CS20" s="210">
        <f t="shared" si="37"/>
        <v>-0.28395732168932719</v>
      </c>
      <c r="CT20" s="210">
        <f>Q20</f>
        <v>0.16579229285199437</v>
      </c>
      <c r="CU20" s="544"/>
      <c r="CV20" s="444">
        <f t="shared" ref="CV20:EJ20" si="55">S20</f>
        <v>145</v>
      </c>
      <c r="CW20" s="444">
        <f t="shared" si="55"/>
        <v>125</v>
      </c>
      <c r="CX20" s="444">
        <f t="shared" si="55"/>
        <v>135</v>
      </c>
      <c r="CY20" s="444">
        <f t="shared" si="55"/>
        <v>130</v>
      </c>
      <c r="CZ20" s="444">
        <f t="shared" si="55"/>
        <v>125</v>
      </c>
      <c r="DA20" s="444">
        <f t="shared" si="55"/>
        <v>115</v>
      </c>
      <c r="DB20" s="444">
        <f t="shared" si="55"/>
        <v>140</v>
      </c>
      <c r="DC20" s="444">
        <f t="shared" si="55"/>
        <v>135</v>
      </c>
      <c r="DD20" s="444">
        <f t="shared" si="55"/>
        <v>165</v>
      </c>
      <c r="DE20" s="444">
        <f t="shared" si="55"/>
        <v>130</v>
      </c>
      <c r="DF20" s="444">
        <f t="shared" si="55"/>
        <v>150</v>
      </c>
      <c r="DG20" s="444">
        <f t="shared" si="55"/>
        <v>135</v>
      </c>
      <c r="DH20" s="444">
        <f t="shared" si="55"/>
        <v>160</v>
      </c>
      <c r="DI20" s="444">
        <f t="shared" si="55"/>
        <v>135</v>
      </c>
      <c r="DJ20" s="444">
        <f t="shared" si="55"/>
        <v>145</v>
      </c>
      <c r="DK20" s="444">
        <f t="shared" si="55"/>
        <v>135</v>
      </c>
      <c r="DL20" s="444">
        <f t="shared" si="55"/>
        <v>155</v>
      </c>
      <c r="DM20" s="444">
        <f t="shared" si="55"/>
        <v>140</v>
      </c>
      <c r="DN20" s="444">
        <f t="shared" si="55"/>
        <v>253.56634298433295</v>
      </c>
      <c r="DO20" s="444">
        <f t="shared" si="55"/>
        <v>218.62560748296926</v>
      </c>
      <c r="DP20" s="444">
        <f t="shared" si="55"/>
        <v>159.728698774946</v>
      </c>
      <c r="DQ20" s="444">
        <f t="shared" si="55"/>
        <v>151.99243115233122</v>
      </c>
      <c r="DR20" s="444">
        <f t="shared" si="55"/>
        <v>228.5474645716458</v>
      </c>
      <c r="DS20" s="444">
        <f t="shared" si="55"/>
        <v>102.79519686111348</v>
      </c>
      <c r="DT20" s="444">
        <f t="shared" si="55"/>
        <v>143.16616887160245</v>
      </c>
      <c r="DU20" s="444">
        <f t="shared" si="55"/>
        <v>162.38902092805341</v>
      </c>
      <c r="DV20" s="444">
        <f t="shared" si="55"/>
        <v>101.59199563287001</v>
      </c>
      <c r="DW20" s="444">
        <f t="shared" si="55"/>
        <v>145.53774664695737</v>
      </c>
      <c r="DX20" s="444">
        <f t="shared" si="55"/>
        <v>311.07809130119745</v>
      </c>
      <c r="DY20" s="444">
        <f t="shared" si="55"/>
        <v>99.869217500228174</v>
      </c>
      <c r="DZ20" s="444">
        <f t="shared" si="55"/>
        <v>130.8257974910974</v>
      </c>
      <c r="EA20" s="444">
        <f t="shared" si="55"/>
        <v>168.73463053655172</v>
      </c>
      <c r="EB20" s="444">
        <f t="shared" si="55"/>
        <v>119.96014727285578</v>
      </c>
      <c r="EC20" s="444">
        <f t="shared" si="55"/>
        <v>274.72538649375707</v>
      </c>
      <c r="ED20" s="444">
        <f t="shared" si="55"/>
        <v>268.55164736317192</v>
      </c>
      <c r="EE20" s="444">
        <f t="shared" si="55"/>
        <v>219.98252001954435</v>
      </c>
      <c r="EF20" s="444">
        <f t="shared" si="55"/>
        <v>147.39341161266628</v>
      </c>
      <c r="EG20" s="444">
        <f t="shared" si="55"/>
        <v>149.92387484435994</v>
      </c>
      <c r="EH20" s="444">
        <f t="shared" si="55"/>
        <v>157.15668937353871</v>
      </c>
      <c r="EI20" s="444">
        <f t="shared" si="55"/>
        <v>139.81619714597582</v>
      </c>
      <c r="EJ20" s="444">
        <f t="shared" si="55"/>
        <v>136.52476692108149</v>
      </c>
      <c r="EK20" s="444"/>
      <c r="EL20" s="444">
        <f t="shared" ref="EL20:FF20" si="56">BI20</f>
        <v>270</v>
      </c>
      <c r="EM20" s="444">
        <f t="shared" si="56"/>
        <v>270</v>
      </c>
      <c r="EN20" s="444">
        <f t="shared" si="56"/>
        <v>265</v>
      </c>
      <c r="EO20" s="444">
        <f t="shared" si="56"/>
        <v>240</v>
      </c>
      <c r="EP20" s="444">
        <f t="shared" si="56"/>
        <v>275</v>
      </c>
      <c r="EQ20" s="444">
        <f t="shared" si="56"/>
        <v>295</v>
      </c>
      <c r="ER20" s="444">
        <f t="shared" si="56"/>
        <v>285</v>
      </c>
      <c r="ES20" s="444">
        <f t="shared" si="56"/>
        <v>295</v>
      </c>
      <c r="ET20" s="444">
        <f t="shared" si="56"/>
        <v>280</v>
      </c>
      <c r="EU20" s="444">
        <f t="shared" si="56"/>
        <v>295</v>
      </c>
      <c r="EV20" s="444">
        <f t="shared" si="56"/>
        <v>472.19195046730221</v>
      </c>
      <c r="EW20" s="444">
        <f t="shared" si="56"/>
        <v>311.72112992727722</v>
      </c>
      <c r="EX20" s="444">
        <f t="shared" si="56"/>
        <v>331.34266143275931</v>
      </c>
      <c r="EY20" s="444">
        <f t="shared" si="56"/>
        <v>305.55518979965586</v>
      </c>
      <c r="EZ20" s="444">
        <f t="shared" si="56"/>
        <v>247.12974227982738</v>
      </c>
      <c r="FA20" s="444">
        <f t="shared" si="56"/>
        <v>410.94730880142561</v>
      </c>
      <c r="FB20" s="444">
        <f t="shared" si="56"/>
        <v>299.5604280276491</v>
      </c>
      <c r="FC20" s="444">
        <f t="shared" si="56"/>
        <v>394.68553376661282</v>
      </c>
      <c r="FD20" s="444">
        <f t="shared" si="56"/>
        <v>488.5341673827163</v>
      </c>
      <c r="FE20" s="444">
        <f t="shared" si="56"/>
        <v>304.550100986205</v>
      </c>
      <c r="FF20" s="444">
        <f t="shared" si="56"/>
        <v>296.97288651951453</v>
      </c>
    </row>
    <row r="21" spans="2:162" x14ac:dyDescent="0.3">
      <c r="B21" s="10" t="s">
        <v>15</v>
      </c>
      <c r="C21" s="597">
        <v>55</v>
      </c>
      <c r="D21" s="597">
        <v>55</v>
      </c>
      <c r="E21" s="597">
        <v>55</v>
      </c>
      <c r="F21" s="597">
        <v>50</v>
      </c>
      <c r="G21" s="597">
        <v>50</v>
      </c>
      <c r="H21" s="597">
        <v>50</v>
      </c>
      <c r="I21" s="597">
        <v>81.295764307470861</v>
      </c>
      <c r="J21" s="597">
        <v>102.88175717582516</v>
      </c>
      <c r="K21" s="597">
        <v>108.95670758145708</v>
      </c>
      <c r="L21" s="597">
        <v>110.44531723273923</v>
      </c>
      <c r="M21" s="597">
        <v>136.57318265668997</v>
      </c>
      <c r="N21" s="597">
        <v>105.70206717548493</v>
      </c>
      <c r="O21" s="597">
        <v>125.74193816688916</v>
      </c>
      <c r="P21" s="208">
        <f t="shared" si="10"/>
        <v>-0.22604082939772385</v>
      </c>
      <c r="Q21" s="208">
        <f t="shared" si="10"/>
        <v>0.18958825997351925</v>
      </c>
      <c r="R21" s="909"/>
      <c r="S21" s="7">
        <v>15</v>
      </c>
      <c r="T21" s="7">
        <v>10</v>
      </c>
      <c r="U21" s="7">
        <v>15</v>
      </c>
      <c r="V21" s="7">
        <v>15</v>
      </c>
      <c r="W21" s="7">
        <v>10</v>
      </c>
      <c r="X21" s="7">
        <v>10</v>
      </c>
      <c r="Y21" s="7">
        <v>15</v>
      </c>
      <c r="Z21" s="7">
        <v>10</v>
      </c>
      <c r="AA21" s="7">
        <v>15</v>
      </c>
      <c r="AB21" s="7">
        <v>10</v>
      </c>
      <c r="AC21" s="7">
        <v>15</v>
      </c>
      <c r="AD21" s="7">
        <v>10</v>
      </c>
      <c r="AE21" s="7">
        <v>15</v>
      </c>
      <c r="AF21" s="7">
        <v>10</v>
      </c>
      <c r="AG21" s="7">
        <v>15</v>
      </c>
      <c r="AH21" s="7">
        <v>10</v>
      </c>
      <c r="AI21" s="7">
        <v>15</v>
      </c>
      <c r="AJ21" s="7">
        <v>10</v>
      </c>
      <c r="AK21" s="7">
        <v>14.347322689869458</v>
      </c>
      <c r="AL21" s="7">
        <v>27.970655540941962</v>
      </c>
      <c r="AM21" s="7">
        <v>27.970655540941962</v>
      </c>
      <c r="AN21" s="7">
        <v>11.007130535717479</v>
      </c>
      <c r="AO21" s="7">
        <v>25.276181683848392</v>
      </c>
      <c r="AP21" s="7">
        <v>23.450823174458737</v>
      </c>
      <c r="AQ21" s="7">
        <v>26.318816725428441</v>
      </c>
      <c r="AR21" s="7">
        <v>27.83593559208958</v>
      </c>
      <c r="AS21" s="7">
        <v>27.406369395647506</v>
      </c>
      <c r="AT21" s="7">
        <v>27.406369395647506</v>
      </c>
      <c r="AU21" s="7">
        <v>28.190164757625698</v>
      </c>
      <c r="AV21" s="7">
        <v>25.953804032536372</v>
      </c>
      <c r="AW21" s="7">
        <v>28.208196786793021</v>
      </c>
      <c r="AX21" s="7">
        <v>28.004627787310476</v>
      </c>
      <c r="AY21" s="7">
        <v>26.78831499327287</v>
      </c>
      <c r="AZ21" s="7">
        <v>27.444177665362862</v>
      </c>
      <c r="BA21" s="7">
        <v>38.170974915408948</v>
      </c>
      <c r="BB21" s="7">
        <v>44.129877658035937</v>
      </c>
      <c r="BC21" s="7">
        <v>27.250748299603604</v>
      </c>
      <c r="BD21" s="7">
        <v>27.021581783641476</v>
      </c>
      <c r="BE21" s="7">
        <v>27.428249605291171</v>
      </c>
      <c r="BF21" s="7">
        <v>27.428249605291171</v>
      </c>
      <c r="BG21" s="7">
        <v>27.428249605291171</v>
      </c>
      <c r="BH21" s="284"/>
      <c r="BI21" s="7">
        <f t="shared" ref="BI21:BI25" si="57">D21-BJ21</f>
        <v>30</v>
      </c>
      <c r="BJ21" s="7">
        <f t="shared" ref="BJ21:BJ25" si="58">SUM(S21:T21)</f>
        <v>25</v>
      </c>
      <c r="BK21" s="7">
        <f t="shared" ref="BK21:BK25" si="59">SUM(U21:V21)</f>
        <v>30</v>
      </c>
      <c r="BL21" s="7">
        <f t="shared" ref="BL21:BL25" si="60">SUM(W21:X21)</f>
        <v>20</v>
      </c>
      <c r="BM21" s="7">
        <f t="shared" ref="BM21:BM25" si="61">SUM(Y21:Z21)</f>
        <v>25</v>
      </c>
      <c r="BN21" s="7">
        <f t="shared" ref="BN21:BN25" si="62">SUM(AA21:AB21)</f>
        <v>25</v>
      </c>
      <c r="BO21" s="7">
        <f t="shared" ref="BO21:BO25" si="63">SUM(AC21:AD21)</f>
        <v>25</v>
      </c>
      <c r="BP21" s="7">
        <f t="shared" ref="BP21:BP25" si="64">SUM(AE21:AF21)</f>
        <v>25</v>
      </c>
      <c r="BQ21" s="7">
        <f t="shared" ref="BQ21:BQ25" si="65">SUM(AG21:AH21)</f>
        <v>25</v>
      </c>
      <c r="BR21" s="7">
        <f t="shared" ref="BR21:BR25" si="66">SUM(AI21:AJ21)</f>
        <v>25</v>
      </c>
      <c r="BS21" s="7">
        <f t="shared" si="35"/>
        <v>42.31797823081142</v>
      </c>
      <c r="BT21" s="7">
        <f t="shared" si="36"/>
        <v>38.977786076659442</v>
      </c>
      <c r="BU21" s="7">
        <f t="shared" si="14"/>
        <v>48.727004858307126</v>
      </c>
      <c r="BV21" s="37">
        <f t="shared" si="30"/>
        <v>54.154752317518017</v>
      </c>
      <c r="BW21" s="37">
        <f t="shared" si="50"/>
        <v>54.812738791295011</v>
      </c>
      <c r="BX21" s="37">
        <f t="shared" si="28"/>
        <v>54.14396879016207</v>
      </c>
      <c r="BY21" s="37">
        <f t="shared" si="15"/>
        <v>56.212824574103493</v>
      </c>
      <c r="BZ21" s="37">
        <f t="shared" si="29"/>
        <v>54.232492658635735</v>
      </c>
      <c r="CA21" s="37">
        <f t="shared" si="16"/>
        <v>82.300852573444885</v>
      </c>
      <c r="CB21" s="37">
        <f t="shared" si="17"/>
        <v>54.678997904894771</v>
      </c>
      <c r="CC21" s="37">
        <f t="shared" si="18"/>
        <v>54.856499210582342</v>
      </c>
      <c r="CD21" s="37"/>
      <c r="CE21" s="10" t="s">
        <v>15</v>
      </c>
      <c r="CF21" s="7">
        <f t="shared" si="7"/>
        <v>55</v>
      </c>
      <c r="CG21" s="7">
        <f t="shared" si="7"/>
        <v>55</v>
      </c>
      <c r="CH21" s="7">
        <f t="shared" si="7"/>
        <v>55</v>
      </c>
      <c r="CI21" s="7">
        <f t="shared" si="7"/>
        <v>50</v>
      </c>
      <c r="CJ21" s="7">
        <f t="shared" si="7"/>
        <v>50</v>
      </c>
      <c r="CK21" s="7">
        <f t="shared" si="7"/>
        <v>50</v>
      </c>
      <c r="CL21" s="7">
        <f t="shared" si="7"/>
        <v>81.295764307470861</v>
      </c>
      <c r="CM21" s="7">
        <f t="shared" si="7"/>
        <v>102.88175717582516</v>
      </c>
      <c r="CN21" s="7">
        <f t="shared" si="7"/>
        <v>108.95670758145708</v>
      </c>
      <c r="CO21" s="7">
        <f t="shared" si="7"/>
        <v>110.44531723273923</v>
      </c>
      <c r="CP21" s="7">
        <f t="shared" si="7"/>
        <v>136.57318265668997</v>
      </c>
      <c r="CQ21" s="7"/>
      <c r="CR21" s="7"/>
      <c r="CS21" s="208"/>
      <c r="CT21" s="208"/>
      <c r="CU21" s="19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39"/>
      <c r="EL21" s="439"/>
      <c r="EM21" s="439"/>
      <c r="EN21" s="439"/>
      <c r="EO21" s="679"/>
      <c r="EP21" s="679"/>
      <c r="EQ21" s="679"/>
      <c r="ER21" s="679"/>
      <c r="ES21" s="679"/>
      <c r="ET21" s="679"/>
      <c r="EU21" s="679"/>
      <c r="EV21" s="679"/>
      <c r="EW21" s="679"/>
      <c r="EX21" s="679"/>
      <c r="EY21" s="679"/>
      <c r="EZ21" s="679"/>
      <c r="FA21" s="679"/>
      <c r="FB21" s="679"/>
      <c r="FC21" s="679"/>
      <c r="FD21" s="679"/>
      <c r="FE21" s="679"/>
      <c r="FF21" s="679"/>
    </row>
    <row r="22" spans="2:162" x14ac:dyDescent="0.3">
      <c r="B22" s="10" t="s">
        <v>16</v>
      </c>
      <c r="C22" s="597">
        <v>110</v>
      </c>
      <c r="D22" s="597">
        <v>105</v>
      </c>
      <c r="E22" s="597">
        <v>75</v>
      </c>
      <c r="F22" s="597">
        <v>110</v>
      </c>
      <c r="G22" s="597">
        <v>115</v>
      </c>
      <c r="H22" s="597">
        <v>105</v>
      </c>
      <c r="I22" s="597">
        <v>123.44251256789096</v>
      </c>
      <c r="J22" s="597">
        <v>111.42118615166164</v>
      </c>
      <c r="K22" s="597">
        <v>114.88422154055237</v>
      </c>
      <c r="L22" s="597">
        <v>105.89160042938178</v>
      </c>
      <c r="M22" s="597">
        <v>114.57452969724734</v>
      </c>
      <c r="N22" s="597">
        <v>101.96323537614956</v>
      </c>
      <c r="O22" s="597">
        <v>100.57209964422037</v>
      </c>
      <c r="P22" s="208">
        <f t="shared" si="10"/>
        <v>-0.11007066190384518</v>
      </c>
      <c r="Q22" s="208">
        <f t="shared" si="10"/>
        <v>-1.36435032371931E-2</v>
      </c>
      <c r="R22" s="909"/>
      <c r="S22" s="7">
        <v>30</v>
      </c>
      <c r="T22" s="7">
        <v>20</v>
      </c>
      <c r="U22" s="7">
        <v>20</v>
      </c>
      <c r="V22" s="7">
        <v>20</v>
      </c>
      <c r="W22" s="7">
        <v>20</v>
      </c>
      <c r="X22" s="7">
        <v>15</v>
      </c>
      <c r="Y22" s="7">
        <v>30</v>
      </c>
      <c r="Z22" s="7">
        <v>25</v>
      </c>
      <c r="AA22" s="7">
        <v>35</v>
      </c>
      <c r="AB22" s="7">
        <v>25</v>
      </c>
      <c r="AC22" s="7">
        <v>35</v>
      </c>
      <c r="AD22" s="7">
        <v>25</v>
      </c>
      <c r="AE22" s="7">
        <v>35</v>
      </c>
      <c r="AF22" s="7">
        <v>25</v>
      </c>
      <c r="AG22" s="7">
        <v>30</v>
      </c>
      <c r="AH22" s="7">
        <v>25</v>
      </c>
      <c r="AI22" s="7">
        <v>30</v>
      </c>
      <c r="AJ22" s="7">
        <v>25</v>
      </c>
      <c r="AK22" s="7">
        <v>30.86062814197274</v>
      </c>
      <c r="AL22" s="7">
        <v>30.86062814197274</v>
      </c>
      <c r="AM22" s="7">
        <v>30.86062814197274</v>
      </c>
      <c r="AN22" s="7">
        <v>30.86062814197274</v>
      </c>
      <c r="AO22" s="7">
        <v>26.382802210850119</v>
      </c>
      <c r="AP22" s="7">
        <v>25.084117858966316</v>
      </c>
      <c r="AQ22" s="7">
        <v>27.71615178592786</v>
      </c>
      <c r="AR22" s="7">
        <v>32.238114295917342</v>
      </c>
      <c r="AS22" s="7">
        <v>28.892480001516297</v>
      </c>
      <c r="AT22" s="7">
        <v>28.892480001516297</v>
      </c>
      <c r="AU22" s="7">
        <v>30.440765656657039</v>
      </c>
      <c r="AV22" s="7">
        <v>26.658495880862738</v>
      </c>
      <c r="AW22" s="7">
        <v>27.974528392995058</v>
      </c>
      <c r="AX22" s="7">
        <v>27.483892673226656</v>
      </c>
      <c r="AY22" s="7">
        <v>26.155716669614641</v>
      </c>
      <c r="AZ22" s="7">
        <v>24.277462693545424</v>
      </c>
      <c r="BA22" s="7">
        <v>24.916133363220169</v>
      </c>
      <c r="BB22" s="7">
        <v>26.780800102249373</v>
      </c>
      <c r="BC22" s="7">
        <v>35.828013438369105</v>
      </c>
      <c r="BD22" s="7">
        <v>27.049582793408693</v>
      </c>
      <c r="BE22" s="7">
        <v>25.490808844037389</v>
      </c>
      <c r="BF22" s="7">
        <v>25.490808844037389</v>
      </c>
      <c r="BG22" s="7">
        <v>25.490808844037389</v>
      </c>
      <c r="BH22" s="284"/>
      <c r="BI22" s="7">
        <f t="shared" si="57"/>
        <v>55</v>
      </c>
      <c r="BJ22" s="7">
        <f t="shared" si="58"/>
        <v>50</v>
      </c>
      <c r="BK22" s="7">
        <f t="shared" si="59"/>
        <v>40</v>
      </c>
      <c r="BL22" s="7">
        <f t="shared" si="60"/>
        <v>35</v>
      </c>
      <c r="BM22" s="7">
        <f t="shared" si="61"/>
        <v>55</v>
      </c>
      <c r="BN22" s="7">
        <f t="shared" si="62"/>
        <v>60</v>
      </c>
      <c r="BO22" s="7">
        <f t="shared" si="63"/>
        <v>60</v>
      </c>
      <c r="BP22" s="7">
        <f t="shared" si="64"/>
        <v>60</v>
      </c>
      <c r="BQ22" s="7">
        <f t="shared" si="65"/>
        <v>55</v>
      </c>
      <c r="BR22" s="7">
        <f t="shared" si="66"/>
        <v>55</v>
      </c>
      <c r="BS22" s="7">
        <f t="shared" si="35"/>
        <v>61.721256283945479</v>
      </c>
      <c r="BT22" s="7">
        <f t="shared" si="36"/>
        <v>61.721256283945479</v>
      </c>
      <c r="BU22" s="7">
        <f t="shared" si="14"/>
        <v>51.466920069816439</v>
      </c>
      <c r="BV22" s="37">
        <f t="shared" si="30"/>
        <v>59.954266081845205</v>
      </c>
      <c r="BW22" s="37">
        <f t="shared" si="50"/>
        <v>57.784960003032594</v>
      </c>
      <c r="BX22" s="37">
        <f t="shared" si="28"/>
        <v>57.09926153751978</v>
      </c>
      <c r="BY22" s="37">
        <f t="shared" si="15"/>
        <v>55.458421066221717</v>
      </c>
      <c r="BZ22" s="37">
        <f t="shared" si="29"/>
        <v>50.433179363160065</v>
      </c>
      <c r="CA22" s="37">
        <f t="shared" si="16"/>
        <v>51.696933465469542</v>
      </c>
      <c r="CB22" s="37">
        <f t="shared" si="17"/>
        <v>61.318822282406494</v>
      </c>
      <c r="CC22" s="37">
        <f t="shared" si="18"/>
        <v>50.981617688074778</v>
      </c>
      <c r="CD22" s="37"/>
      <c r="CE22" s="10" t="s">
        <v>16</v>
      </c>
      <c r="CF22" s="7">
        <f t="shared" ref="CF22:CR44" si="67">C22</f>
        <v>110</v>
      </c>
      <c r="CG22" s="7">
        <f t="shared" si="67"/>
        <v>105</v>
      </c>
      <c r="CH22" s="7">
        <f t="shared" si="67"/>
        <v>75</v>
      </c>
      <c r="CI22" s="7">
        <f t="shared" si="67"/>
        <v>110</v>
      </c>
      <c r="CJ22" s="7">
        <f t="shared" si="67"/>
        <v>115</v>
      </c>
      <c r="CK22" s="7">
        <f t="shared" si="67"/>
        <v>105</v>
      </c>
      <c r="CL22" s="7">
        <f t="shared" si="67"/>
        <v>123.44251256789096</v>
      </c>
      <c r="CM22" s="7">
        <f t="shared" si="67"/>
        <v>111.42118615166164</v>
      </c>
      <c r="CN22" s="7">
        <f t="shared" si="67"/>
        <v>114.88422154055237</v>
      </c>
      <c r="CO22" s="7">
        <f t="shared" si="67"/>
        <v>105.89160042938178</v>
      </c>
      <c r="CP22" s="7">
        <f t="shared" si="67"/>
        <v>114.57452969724734</v>
      </c>
      <c r="CQ22" s="7"/>
      <c r="CR22" s="7"/>
      <c r="CS22" s="208"/>
      <c r="CT22" s="208"/>
      <c r="CU22" s="221"/>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439"/>
      <c r="EG22" s="439"/>
      <c r="EH22" s="439"/>
      <c r="EI22" s="439"/>
      <c r="EJ22" s="439"/>
      <c r="EK22" s="439"/>
      <c r="EL22" s="439"/>
      <c r="EM22" s="439"/>
      <c r="EN22" s="439"/>
      <c r="EO22" s="679"/>
      <c r="EP22" s="679"/>
      <c r="EQ22" s="679"/>
      <c r="ER22" s="679"/>
      <c r="ES22" s="679"/>
      <c r="ET22" s="679"/>
      <c r="EU22" s="679"/>
      <c r="EV22" s="679"/>
      <c r="EW22" s="679"/>
      <c r="EX22" s="679"/>
      <c r="EY22" s="679"/>
      <c r="EZ22" s="679"/>
      <c r="FA22" s="679"/>
      <c r="FB22" s="679"/>
      <c r="FC22" s="679"/>
      <c r="FD22" s="679"/>
      <c r="FE22" s="679"/>
      <c r="FF22" s="679"/>
    </row>
    <row r="23" spans="2:162" ht="11.2" customHeight="1" x14ac:dyDescent="0.3">
      <c r="B23" s="10" t="s">
        <v>17</v>
      </c>
      <c r="C23" s="597">
        <v>10</v>
      </c>
      <c r="D23" s="597">
        <v>10</v>
      </c>
      <c r="E23" s="597">
        <v>10</v>
      </c>
      <c r="F23" s="597">
        <v>15</v>
      </c>
      <c r="G23" s="597">
        <v>15</v>
      </c>
      <c r="H23" s="597">
        <v>15</v>
      </c>
      <c r="I23" s="597">
        <v>66.409761503261194</v>
      </c>
      <c r="J23" s="597">
        <v>62.02053690207822</v>
      </c>
      <c r="K23" s="597">
        <v>65.184696245391223</v>
      </c>
      <c r="L23" s="597">
        <v>65.634554829924312</v>
      </c>
      <c r="M23" s="597">
        <v>60.650003801610062</v>
      </c>
      <c r="N23" s="597">
        <v>61.01999644498045</v>
      </c>
      <c r="O23" s="597">
        <v>61.802148554768905</v>
      </c>
      <c r="P23" s="208">
        <f t="shared" si="10"/>
        <v>6.1004554027836999E-3</v>
      </c>
      <c r="Q23" s="208">
        <f t="shared" si="10"/>
        <v>1.2817963870150217E-2</v>
      </c>
      <c r="R23" s="909"/>
      <c r="S23" s="7">
        <v>0</v>
      </c>
      <c r="T23" s="7">
        <v>5</v>
      </c>
      <c r="U23" s="7">
        <v>0</v>
      </c>
      <c r="V23" s="7">
        <v>5</v>
      </c>
      <c r="W23" s="7">
        <v>0</v>
      </c>
      <c r="X23" s="7">
        <v>5</v>
      </c>
      <c r="Y23" s="7">
        <v>5</v>
      </c>
      <c r="Z23" s="7">
        <v>5</v>
      </c>
      <c r="AA23" s="7">
        <v>5</v>
      </c>
      <c r="AB23" s="7">
        <v>5</v>
      </c>
      <c r="AC23" s="7">
        <v>5</v>
      </c>
      <c r="AD23" s="7">
        <v>5</v>
      </c>
      <c r="AE23" s="7">
        <v>5</v>
      </c>
      <c r="AF23" s="7">
        <v>5</v>
      </c>
      <c r="AG23" s="7">
        <v>5</v>
      </c>
      <c r="AH23" s="7">
        <v>5</v>
      </c>
      <c r="AI23" s="7">
        <v>5</v>
      </c>
      <c r="AJ23" s="7">
        <v>5</v>
      </c>
      <c r="AK23" s="7">
        <v>16.602440375815299</v>
      </c>
      <c r="AL23" s="7">
        <v>16.602440375815299</v>
      </c>
      <c r="AM23" s="7">
        <v>16.602440375815299</v>
      </c>
      <c r="AN23" s="7">
        <v>16.602440375815299</v>
      </c>
      <c r="AO23" s="7">
        <v>15.757023538890474</v>
      </c>
      <c r="AP23" s="7">
        <v>14.749466285406799</v>
      </c>
      <c r="AQ23" s="7">
        <v>15.696446255952328</v>
      </c>
      <c r="AR23" s="7">
        <v>15.81760082182862</v>
      </c>
      <c r="AS23" s="7">
        <v>5.1199792448884374</v>
      </c>
      <c r="AT23" s="7">
        <v>16.522768855918269</v>
      </c>
      <c r="AU23" s="7">
        <v>27.616813516120004</v>
      </c>
      <c r="AV23" s="7">
        <v>15.925134628464505</v>
      </c>
      <c r="AW23" s="7">
        <v>17.153146479142062</v>
      </c>
      <c r="AX23" s="7">
        <v>17.009449455302349</v>
      </c>
      <c r="AY23" s="7">
        <v>16.382616055018666</v>
      </c>
      <c r="AZ23" s="7">
        <v>15.089342840461239</v>
      </c>
      <c r="BA23" s="7">
        <v>15.511530477649707</v>
      </c>
      <c r="BB23" s="7">
        <v>15.196156902117671</v>
      </c>
      <c r="BC23" s="7">
        <v>15.196156902117671</v>
      </c>
      <c r="BD23" s="7">
        <v>14.746159519725008</v>
      </c>
      <c r="BE23" s="7">
        <v>15.254999111245112</v>
      </c>
      <c r="BF23" s="7">
        <v>15.254999111245112</v>
      </c>
      <c r="BG23" s="7">
        <v>15.254999111245112</v>
      </c>
      <c r="BH23" s="284"/>
      <c r="BI23" s="7">
        <f t="shared" si="57"/>
        <v>5</v>
      </c>
      <c r="BJ23" s="7">
        <f t="shared" si="58"/>
        <v>5</v>
      </c>
      <c r="BK23" s="7">
        <f t="shared" si="59"/>
        <v>5</v>
      </c>
      <c r="BL23" s="7">
        <f t="shared" si="60"/>
        <v>5</v>
      </c>
      <c r="BM23" s="7">
        <f t="shared" si="61"/>
        <v>10</v>
      </c>
      <c r="BN23" s="7">
        <f t="shared" si="62"/>
        <v>10</v>
      </c>
      <c r="BO23" s="7">
        <f t="shared" si="63"/>
        <v>10</v>
      </c>
      <c r="BP23" s="7">
        <f t="shared" si="64"/>
        <v>10</v>
      </c>
      <c r="BQ23" s="7">
        <f t="shared" si="65"/>
        <v>10</v>
      </c>
      <c r="BR23" s="7">
        <f t="shared" si="66"/>
        <v>10</v>
      </c>
      <c r="BS23" s="7">
        <f t="shared" si="35"/>
        <v>33.204880751630597</v>
      </c>
      <c r="BT23" s="7">
        <f t="shared" si="36"/>
        <v>33.204880751630597</v>
      </c>
      <c r="BU23" s="7">
        <f t="shared" si="14"/>
        <v>30.506489824297272</v>
      </c>
      <c r="BV23" s="37">
        <f t="shared" si="30"/>
        <v>31.514047077780948</v>
      </c>
      <c r="BW23" s="37">
        <f t="shared" si="50"/>
        <v>21.642748100806706</v>
      </c>
      <c r="BX23" s="37">
        <f t="shared" si="28"/>
        <v>43.541948144584509</v>
      </c>
      <c r="BY23" s="37">
        <f t="shared" si="15"/>
        <v>34.162595934444411</v>
      </c>
      <c r="BZ23" s="37">
        <f t="shared" si="29"/>
        <v>31.471958895479904</v>
      </c>
      <c r="CA23" s="37">
        <f t="shared" si="16"/>
        <v>30.707687379767378</v>
      </c>
      <c r="CB23" s="37">
        <f t="shared" si="17"/>
        <v>30.451156013362784</v>
      </c>
      <c r="CC23" s="37">
        <f t="shared" si="18"/>
        <v>30.509998222490225</v>
      </c>
      <c r="CD23" s="37"/>
      <c r="CE23" s="10" t="s">
        <v>17</v>
      </c>
      <c r="CF23" s="7">
        <f t="shared" si="67"/>
        <v>10</v>
      </c>
      <c r="CG23" s="7">
        <f t="shared" si="67"/>
        <v>10</v>
      </c>
      <c r="CH23" s="7">
        <f t="shared" si="67"/>
        <v>10</v>
      </c>
      <c r="CI23" s="7">
        <f t="shared" si="67"/>
        <v>15</v>
      </c>
      <c r="CJ23" s="7">
        <f t="shared" si="67"/>
        <v>15</v>
      </c>
      <c r="CK23" s="7">
        <f t="shared" si="67"/>
        <v>15</v>
      </c>
      <c r="CL23" s="7">
        <f t="shared" si="67"/>
        <v>66.409761503261194</v>
      </c>
      <c r="CM23" s="7">
        <f t="shared" si="67"/>
        <v>62.02053690207822</v>
      </c>
      <c r="CN23" s="7">
        <f t="shared" si="67"/>
        <v>65.184696245391223</v>
      </c>
      <c r="CO23" s="7">
        <f t="shared" si="67"/>
        <v>65.634554829924312</v>
      </c>
      <c r="CP23" s="7">
        <f t="shared" si="67"/>
        <v>60.650003801610062</v>
      </c>
      <c r="CQ23" s="7"/>
      <c r="CR23" s="7"/>
      <c r="CS23" s="208"/>
      <c r="CT23" s="208"/>
      <c r="CU23" s="221"/>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439"/>
      <c r="EG23" s="439"/>
      <c r="EH23" s="439"/>
      <c r="EI23" s="439"/>
      <c r="EJ23" s="439"/>
      <c r="EK23" s="439"/>
      <c r="EL23" s="439"/>
      <c r="EM23" s="439"/>
      <c r="EN23" s="439"/>
      <c r="EO23" s="679"/>
      <c r="EP23" s="679"/>
      <c r="EQ23" s="679"/>
      <c r="ER23" s="679"/>
      <c r="ES23" s="679"/>
      <c r="ET23" s="679"/>
      <c r="EU23" s="679"/>
      <c r="EV23" s="679"/>
      <c r="EW23" s="679"/>
      <c r="EX23" s="679"/>
      <c r="EY23" s="679"/>
      <c r="EZ23" s="679"/>
      <c r="FA23" s="679"/>
      <c r="FB23" s="679"/>
      <c r="FC23" s="679"/>
      <c r="FD23" s="679"/>
      <c r="FE23" s="679"/>
      <c r="FF23" s="679"/>
    </row>
    <row r="24" spans="2:162" x14ac:dyDescent="0.3">
      <c r="B24" s="10" t="s">
        <v>18</v>
      </c>
      <c r="C24" s="597">
        <v>195</v>
      </c>
      <c r="D24" s="597">
        <v>215</v>
      </c>
      <c r="E24" s="597">
        <v>230</v>
      </c>
      <c r="F24" s="597">
        <v>225</v>
      </c>
      <c r="G24" s="597">
        <v>220</v>
      </c>
      <c r="H24" s="597">
        <v>215</v>
      </c>
      <c r="I24" s="597">
        <v>298.5632641929364</v>
      </c>
      <c r="J24" s="597">
        <v>214.32479045521424</v>
      </c>
      <c r="K24" s="597">
        <v>221.12030947237346</v>
      </c>
      <c r="L24" s="597">
        <v>258.2945007665611</v>
      </c>
      <c r="M24" s="597">
        <v>290.19839787328453</v>
      </c>
      <c r="N24" s="597">
        <v>130.76116338523977</v>
      </c>
      <c r="O24" s="597">
        <v>145.28682192683621</v>
      </c>
      <c r="P24" s="208">
        <f t="shared" si="10"/>
        <v>-0.54940770058166621</v>
      </c>
      <c r="Q24" s="208">
        <f t="shared" si="10"/>
        <v>0.11108541837305252</v>
      </c>
      <c r="R24" s="909"/>
      <c r="S24" s="7">
        <v>60</v>
      </c>
      <c r="T24" s="7">
        <v>50</v>
      </c>
      <c r="U24" s="7">
        <v>65</v>
      </c>
      <c r="V24" s="7">
        <v>55</v>
      </c>
      <c r="W24" s="7">
        <v>60</v>
      </c>
      <c r="X24" s="7">
        <v>50</v>
      </c>
      <c r="Y24" s="7">
        <v>50</v>
      </c>
      <c r="Z24" s="7">
        <v>55</v>
      </c>
      <c r="AA24" s="7">
        <v>70</v>
      </c>
      <c r="AB24" s="7">
        <v>50</v>
      </c>
      <c r="AC24" s="7">
        <v>55</v>
      </c>
      <c r="AD24" s="7">
        <v>50</v>
      </c>
      <c r="AE24" s="7">
        <v>60</v>
      </c>
      <c r="AF24" s="7">
        <v>50</v>
      </c>
      <c r="AG24" s="7">
        <v>50</v>
      </c>
      <c r="AH24" s="7">
        <v>50</v>
      </c>
      <c r="AI24" s="7">
        <v>60</v>
      </c>
      <c r="AJ24" s="7">
        <v>50</v>
      </c>
      <c r="AK24" s="7">
        <v>149.51452399107009</v>
      </c>
      <c r="AL24" s="7">
        <v>100.95045563863387</v>
      </c>
      <c r="AM24" s="7">
        <v>42.053546930610651</v>
      </c>
      <c r="AN24" s="7">
        <v>6.0447376326217128</v>
      </c>
      <c r="AO24" s="7">
        <v>126.97132374133336</v>
      </c>
      <c r="AP24" s="7">
        <v>6.2751870362158195</v>
      </c>
      <c r="AQ24" s="7">
        <v>35.02398744767153</v>
      </c>
      <c r="AR24" s="7">
        <v>46.05429222999355</v>
      </c>
      <c r="AS24" s="7">
        <v>18.375287852509775</v>
      </c>
      <c r="AT24" s="7">
        <v>33.814064839022578</v>
      </c>
      <c r="AU24" s="7">
        <v>158.10772234227886</v>
      </c>
      <c r="AV24" s="7">
        <v>10.823234438562256</v>
      </c>
      <c r="AW24" s="7">
        <v>29.676918070124351</v>
      </c>
      <c r="AX24" s="7">
        <v>57.087123781164379</v>
      </c>
      <c r="AY24" s="7">
        <v>13.373456827546349</v>
      </c>
      <c r="AZ24" s="7">
        <v>158.157002087726</v>
      </c>
      <c r="BA24" s="7">
        <v>138.55155873080764</v>
      </c>
      <c r="BB24" s="7">
        <v>91.370937753375429</v>
      </c>
      <c r="BC24" s="7">
        <v>22.572656745343167</v>
      </c>
      <c r="BD24" s="7">
        <v>37.703244643758502</v>
      </c>
      <c r="BE24" s="7">
        <v>48.168452467992459</v>
      </c>
      <c r="BF24" s="7">
        <v>30.827960240429565</v>
      </c>
      <c r="BG24" s="7">
        <v>27.53653001553521</v>
      </c>
      <c r="BH24" s="284"/>
      <c r="BI24" s="7">
        <f t="shared" si="57"/>
        <v>105</v>
      </c>
      <c r="BJ24" s="7">
        <f t="shared" si="58"/>
        <v>110</v>
      </c>
      <c r="BK24" s="7">
        <f t="shared" si="59"/>
        <v>120</v>
      </c>
      <c r="BL24" s="7">
        <f t="shared" si="60"/>
        <v>110</v>
      </c>
      <c r="BM24" s="7">
        <f t="shared" si="61"/>
        <v>105</v>
      </c>
      <c r="BN24" s="7">
        <f t="shared" si="62"/>
        <v>120</v>
      </c>
      <c r="BO24" s="7">
        <f t="shared" si="63"/>
        <v>105</v>
      </c>
      <c r="BP24" s="7">
        <f t="shared" si="64"/>
        <v>110</v>
      </c>
      <c r="BQ24" s="7">
        <f t="shared" si="65"/>
        <v>100</v>
      </c>
      <c r="BR24" s="7">
        <f t="shared" si="66"/>
        <v>110</v>
      </c>
      <c r="BS24" s="7">
        <f t="shared" si="35"/>
        <v>250.46497962970398</v>
      </c>
      <c r="BT24" s="7">
        <f t="shared" si="36"/>
        <v>48.098284563232362</v>
      </c>
      <c r="BU24" s="7">
        <f t="shared" si="14"/>
        <v>133.24651077754919</v>
      </c>
      <c r="BV24" s="37">
        <f t="shared" si="30"/>
        <v>81.07827967766508</v>
      </c>
      <c r="BW24" s="37">
        <f t="shared" si="50"/>
        <v>52.189352691532349</v>
      </c>
      <c r="BX24" s="37">
        <f t="shared" si="28"/>
        <v>168.93095678084111</v>
      </c>
      <c r="BY24" s="37">
        <f t="shared" si="15"/>
        <v>86.764041851288738</v>
      </c>
      <c r="BZ24" s="37">
        <f t="shared" si="29"/>
        <v>171.53045891527233</v>
      </c>
      <c r="CA24" s="37">
        <f t="shared" si="16"/>
        <v>229.92249648418306</v>
      </c>
      <c r="CB24" s="37">
        <f t="shared" si="17"/>
        <v>70.741109213335619</v>
      </c>
      <c r="CC24" s="37">
        <f t="shared" si="18"/>
        <v>78.996412708422028</v>
      </c>
      <c r="CD24" s="37"/>
      <c r="CE24" s="10" t="s">
        <v>18</v>
      </c>
      <c r="CF24" s="7">
        <f t="shared" si="67"/>
        <v>195</v>
      </c>
      <c r="CG24" s="7">
        <f t="shared" si="67"/>
        <v>215</v>
      </c>
      <c r="CH24" s="7">
        <f t="shared" si="67"/>
        <v>230</v>
      </c>
      <c r="CI24" s="7">
        <f t="shared" si="67"/>
        <v>225</v>
      </c>
      <c r="CJ24" s="7">
        <f t="shared" si="67"/>
        <v>220</v>
      </c>
      <c r="CK24" s="7">
        <f t="shared" si="67"/>
        <v>215</v>
      </c>
      <c r="CL24" s="7">
        <f t="shared" si="67"/>
        <v>298.5632641929364</v>
      </c>
      <c r="CM24" s="7">
        <f t="shared" si="67"/>
        <v>214.32479045521424</v>
      </c>
      <c r="CN24" s="7">
        <f t="shared" si="67"/>
        <v>221.12030947237346</v>
      </c>
      <c r="CO24" s="7">
        <f t="shared" si="67"/>
        <v>258.2945007665611</v>
      </c>
      <c r="CP24" s="7">
        <f t="shared" si="67"/>
        <v>290.19839787328453</v>
      </c>
      <c r="CQ24" s="7"/>
      <c r="CR24" s="7"/>
      <c r="CS24" s="208"/>
      <c r="CT24" s="208"/>
      <c r="CU24" s="19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439"/>
      <c r="EG24" s="439"/>
      <c r="EH24" s="439"/>
      <c r="EI24" s="439"/>
      <c r="EJ24" s="439"/>
      <c r="EK24" s="439"/>
      <c r="EL24" s="439"/>
      <c r="EM24" s="439"/>
      <c r="EN24" s="439"/>
      <c r="EO24" s="679"/>
      <c r="EP24" s="679"/>
      <c r="EQ24" s="679"/>
      <c r="ER24" s="679"/>
      <c r="ES24" s="679"/>
      <c r="ET24" s="679"/>
      <c r="EU24" s="679"/>
      <c r="EV24" s="679"/>
      <c r="EW24" s="679"/>
      <c r="EX24" s="679"/>
      <c r="EY24" s="679"/>
      <c r="EZ24" s="679"/>
      <c r="FA24" s="679"/>
      <c r="FB24" s="679"/>
      <c r="FC24" s="679"/>
      <c r="FD24" s="679"/>
      <c r="FE24" s="679"/>
      <c r="FF24" s="679"/>
    </row>
    <row r="25" spans="2:162" x14ac:dyDescent="0.3">
      <c r="B25" s="52" t="s">
        <v>19</v>
      </c>
      <c r="C25" s="791">
        <v>165</v>
      </c>
      <c r="D25" s="791">
        <v>155</v>
      </c>
      <c r="E25" s="791">
        <v>145</v>
      </c>
      <c r="F25" s="791">
        <v>160</v>
      </c>
      <c r="G25" s="791">
        <v>170</v>
      </c>
      <c r="H25" s="791">
        <v>180</v>
      </c>
      <c r="I25" s="791">
        <v>214.20177782302005</v>
      </c>
      <c r="J25" s="791">
        <v>146.2495805476359</v>
      </c>
      <c r="K25" s="791">
        <v>147.93111624147886</v>
      </c>
      <c r="L25" s="791">
        <v>153.97998853565554</v>
      </c>
      <c r="M25" s="791">
        <v>183.85533981091032</v>
      </c>
      <c r="N25" s="791">
        <v>163.2567173798904</v>
      </c>
      <c r="O25" s="791">
        <v>222.59202183683817</v>
      </c>
      <c r="P25" s="217">
        <f t="shared" si="10"/>
        <v>-0.11203711816151207</v>
      </c>
      <c r="Q25" s="217">
        <f t="shared" si="10"/>
        <v>0.36344785935440194</v>
      </c>
      <c r="R25" s="909"/>
      <c r="S25" s="29">
        <v>40</v>
      </c>
      <c r="T25" s="29">
        <v>40</v>
      </c>
      <c r="U25" s="29">
        <v>35</v>
      </c>
      <c r="V25" s="29">
        <v>35</v>
      </c>
      <c r="W25" s="29">
        <v>35</v>
      </c>
      <c r="X25" s="29">
        <v>35</v>
      </c>
      <c r="Y25" s="29">
        <v>40</v>
      </c>
      <c r="Z25" s="29">
        <v>40</v>
      </c>
      <c r="AA25" s="29">
        <v>40</v>
      </c>
      <c r="AB25" s="29">
        <v>40</v>
      </c>
      <c r="AC25" s="29">
        <v>40</v>
      </c>
      <c r="AD25" s="29">
        <v>45</v>
      </c>
      <c r="AE25" s="29">
        <v>45</v>
      </c>
      <c r="AF25" s="29">
        <v>45</v>
      </c>
      <c r="AG25" s="29">
        <v>45</v>
      </c>
      <c r="AH25" s="29">
        <v>45</v>
      </c>
      <c r="AI25" s="29">
        <v>45</v>
      </c>
      <c r="AJ25" s="29">
        <v>50</v>
      </c>
      <c r="AK25" s="29">
        <v>42.241427785605353</v>
      </c>
      <c r="AL25" s="29">
        <v>42.241427785605353</v>
      </c>
      <c r="AM25" s="29">
        <v>42.241427785605353</v>
      </c>
      <c r="AN25" s="29">
        <v>87.477494466203979</v>
      </c>
      <c r="AO25" s="29">
        <v>34.160133396723467</v>
      </c>
      <c r="AP25" s="29">
        <v>33.235602506065803</v>
      </c>
      <c r="AQ25" s="29">
        <v>38.4107666566223</v>
      </c>
      <c r="AR25" s="29">
        <v>40.443077988224317</v>
      </c>
      <c r="AS25" s="29">
        <v>21.797879138307984</v>
      </c>
      <c r="AT25" s="29">
        <v>38.902063554852731</v>
      </c>
      <c r="AU25" s="29">
        <v>66.72262502851585</v>
      </c>
      <c r="AV25" s="29">
        <v>20.5085485198023</v>
      </c>
      <c r="AW25" s="29">
        <v>27.813007762042901</v>
      </c>
      <c r="AX25" s="29">
        <v>39.149536839547849</v>
      </c>
      <c r="AY25" s="29">
        <v>37.260042727403246</v>
      </c>
      <c r="AZ25" s="29">
        <v>49.757401206661534</v>
      </c>
      <c r="BA25" s="29">
        <v>51.401449876085422</v>
      </c>
      <c r="BB25" s="29">
        <v>42.504747603765942</v>
      </c>
      <c r="BC25" s="29">
        <v>46.545836227232726</v>
      </c>
      <c r="BD25" s="29">
        <v>43.403306103826253</v>
      </c>
      <c r="BE25" s="29">
        <v>40.814179344972601</v>
      </c>
      <c r="BF25" s="29">
        <v>40.814179344972601</v>
      </c>
      <c r="BG25" s="29">
        <v>40.814179344972601</v>
      </c>
      <c r="BH25" s="284"/>
      <c r="BI25" s="29">
        <f t="shared" si="57"/>
        <v>75</v>
      </c>
      <c r="BJ25" s="29">
        <f t="shared" si="58"/>
        <v>80</v>
      </c>
      <c r="BK25" s="29">
        <f t="shared" si="59"/>
        <v>70</v>
      </c>
      <c r="BL25" s="29">
        <f t="shared" si="60"/>
        <v>70</v>
      </c>
      <c r="BM25" s="29">
        <f t="shared" si="61"/>
        <v>80</v>
      </c>
      <c r="BN25" s="29">
        <f t="shared" si="62"/>
        <v>80</v>
      </c>
      <c r="BO25" s="29">
        <f t="shared" si="63"/>
        <v>85</v>
      </c>
      <c r="BP25" s="29">
        <f t="shared" si="64"/>
        <v>90</v>
      </c>
      <c r="BQ25" s="29">
        <f t="shared" si="65"/>
        <v>90</v>
      </c>
      <c r="BR25" s="29">
        <f t="shared" si="66"/>
        <v>95</v>
      </c>
      <c r="BS25" s="29">
        <f t="shared" si="35"/>
        <v>84.482855571210706</v>
      </c>
      <c r="BT25" s="29">
        <f t="shared" si="36"/>
        <v>129.71892225180932</v>
      </c>
      <c r="BU25" s="29">
        <f t="shared" si="14"/>
        <v>67.395735902789269</v>
      </c>
      <c r="BV25" s="786">
        <f t="shared" si="30"/>
        <v>78.853844644846617</v>
      </c>
      <c r="BW25" s="787">
        <f t="shared" si="50"/>
        <v>60.699942693160715</v>
      </c>
      <c r="BX25" s="787">
        <f t="shared" si="28"/>
        <v>87.231173548318154</v>
      </c>
      <c r="BY25" s="787">
        <f t="shared" si="15"/>
        <v>66.96254460159075</v>
      </c>
      <c r="BZ25" s="787">
        <f t="shared" si="29"/>
        <v>87.017443934064772</v>
      </c>
      <c r="CA25" s="787">
        <f t="shared" si="16"/>
        <v>93.906197479851357</v>
      </c>
      <c r="CB25" s="787">
        <f t="shared" si="17"/>
        <v>87.360015572205327</v>
      </c>
      <c r="CC25" s="787">
        <f t="shared" si="18"/>
        <v>81.628358689945202</v>
      </c>
      <c r="CD25" s="37"/>
      <c r="CE25" s="52" t="s">
        <v>19</v>
      </c>
      <c r="CF25" s="29">
        <f t="shared" si="67"/>
        <v>165</v>
      </c>
      <c r="CG25" s="29">
        <f t="shared" si="67"/>
        <v>155</v>
      </c>
      <c r="CH25" s="29">
        <f t="shared" si="67"/>
        <v>145</v>
      </c>
      <c r="CI25" s="29">
        <f t="shared" si="67"/>
        <v>160</v>
      </c>
      <c r="CJ25" s="29">
        <f t="shared" si="67"/>
        <v>170</v>
      </c>
      <c r="CK25" s="29">
        <f t="shared" si="67"/>
        <v>180</v>
      </c>
      <c r="CL25" s="29">
        <f t="shared" si="67"/>
        <v>214.20177782302005</v>
      </c>
      <c r="CM25" s="29">
        <f t="shared" si="67"/>
        <v>146.2495805476359</v>
      </c>
      <c r="CN25" s="29">
        <f t="shared" si="67"/>
        <v>147.93111624147886</v>
      </c>
      <c r="CO25" s="29">
        <f t="shared" si="67"/>
        <v>153.97998853565554</v>
      </c>
      <c r="CP25" s="29">
        <f t="shared" si="67"/>
        <v>183.85533981091032</v>
      </c>
      <c r="CQ25" s="29"/>
      <c r="CR25" s="29"/>
      <c r="CS25" s="217"/>
      <c r="CT25" s="217"/>
      <c r="CU25" s="199"/>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c r="EY25" s="447"/>
      <c r="EZ25" s="447"/>
      <c r="FA25" s="447"/>
      <c r="FB25" s="447"/>
      <c r="FC25" s="447"/>
      <c r="FD25" s="447"/>
      <c r="FE25" s="447"/>
      <c r="FF25" s="447"/>
    </row>
    <row r="26" spans="2:162" x14ac:dyDescent="0.3">
      <c r="B26" s="20" t="s">
        <v>13</v>
      </c>
      <c r="C26" s="792">
        <v>50</v>
      </c>
      <c r="D26" s="792">
        <v>60</v>
      </c>
      <c r="E26" s="792">
        <v>170</v>
      </c>
      <c r="F26" s="792">
        <v>220</v>
      </c>
      <c r="G26" s="792">
        <v>120</v>
      </c>
      <c r="H26" s="792">
        <v>235</v>
      </c>
      <c r="I26" s="784">
        <f t="shared" ref="I26:O26" si="68">SUM(I27:I31)</f>
        <v>218.82799632930983</v>
      </c>
      <c r="J26" s="784">
        <f t="shared" si="68"/>
        <v>108.88601227321639</v>
      </c>
      <c r="K26" s="784">
        <f t="shared" si="68"/>
        <v>168.88811626284198</v>
      </c>
      <c r="L26" s="784">
        <f t="shared" si="68"/>
        <v>192.65496448538445</v>
      </c>
      <c r="M26" s="784">
        <f t="shared" si="68"/>
        <v>161.41336753129099</v>
      </c>
      <c r="N26" s="784">
        <f t="shared" si="68"/>
        <v>160.80755187517951</v>
      </c>
      <c r="O26" s="784">
        <f t="shared" si="68"/>
        <v>210.86348446780892</v>
      </c>
      <c r="P26" s="210">
        <f t="shared" si="10"/>
        <v>-3.753193836278923E-3</v>
      </c>
      <c r="Q26" s="210">
        <f t="shared" si="10"/>
        <v>0.31127849413119191</v>
      </c>
      <c r="R26" s="909"/>
      <c r="S26" s="31">
        <v>15</v>
      </c>
      <c r="T26" s="31">
        <v>15</v>
      </c>
      <c r="U26" s="31">
        <v>45</v>
      </c>
      <c r="V26" s="31">
        <v>40</v>
      </c>
      <c r="W26" s="31">
        <v>40</v>
      </c>
      <c r="X26" s="31">
        <v>40</v>
      </c>
      <c r="Y26" s="31">
        <v>55</v>
      </c>
      <c r="Z26" s="31">
        <v>60</v>
      </c>
      <c r="AA26" s="31">
        <v>55</v>
      </c>
      <c r="AB26" s="31">
        <v>55</v>
      </c>
      <c r="AC26" s="31">
        <v>35</v>
      </c>
      <c r="AD26" s="31">
        <v>25</v>
      </c>
      <c r="AE26" s="31">
        <v>30</v>
      </c>
      <c r="AF26" s="31">
        <v>30</v>
      </c>
      <c r="AG26" s="31">
        <v>55</v>
      </c>
      <c r="AH26" s="31">
        <v>55</v>
      </c>
      <c r="AI26" s="31">
        <v>55</v>
      </c>
      <c r="AJ26" s="31">
        <v>55</v>
      </c>
      <c r="AK26" s="31">
        <f t="shared" ref="AK26:AS26" si="69">SUM(AK27:AK31)</f>
        <v>54.706999082327457</v>
      </c>
      <c r="AL26" s="31">
        <f t="shared" si="69"/>
        <v>54.706999082327457</v>
      </c>
      <c r="AM26" s="31">
        <f t="shared" si="69"/>
        <v>54.706999082327457</v>
      </c>
      <c r="AN26" s="31">
        <f t="shared" si="69"/>
        <v>54.706999082327457</v>
      </c>
      <c r="AO26" s="31">
        <f t="shared" si="69"/>
        <v>33.175852077934877</v>
      </c>
      <c r="AP26" s="31">
        <f t="shared" si="69"/>
        <v>18.290451516342788</v>
      </c>
      <c r="AQ26" s="31">
        <f t="shared" si="69"/>
        <v>21.426618642480928</v>
      </c>
      <c r="AR26" s="31">
        <f t="shared" si="69"/>
        <v>35.993090036457801</v>
      </c>
      <c r="AS26" s="31">
        <f t="shared" si="69"/>
        <v>35.864535507985934</v>
      </c>
      <c r="AT26" s="31">
        <f>SUM(AT27:AT31)</f>
        <v>38.430517445326473</v>
      </c>
      <c r="AU26" s="31">
        <f>SUM(AU27:AU31)</f>
        <v>38.430517445326473</v>
      </c>
      <c r="AV26" s="31">
        <f>SUM(AV27:AV31)</f>
        <v>56.162545864203082</v>
      </c>
      <c r="AW26" s="31">
        <f t="shared" ref="AW26:BG26" si="70">SUM(AW27:AW31)</f>
        <v>44.060782829446495</v>
      </c>
      <c r="AX26" s="31">
        <f t="shared" si="70"/>
        <v>48.018266583748236</v>
      </c>
      <c r="AY26" s="31">
        <f t="shared" si="70"/>
        <v>48.688351384265005</v>
      </c>
      <c r="AZ26" s="31">
        <f t="shared" si="70"/>
        <v>51.887563687924718</v>
      </c>
      <c r="BA26" s="31">
        <f t="shared" si="70"/>
        <v>42.046646725039125</v>
      </c>
      <c r="BB26" s="31">
        <f t="shared" si="70"/>
        <v>41.223454206032919</v>
      </c>
      <c r="BC26" s="31">
        <f t="shared" si="70"/>
        <v>38.851592898016889</v>
      </c>
      <c r="BD26" s="31">
        <f t="shared" si="70"/>
        <v>39.29167370220204</v>
      </c>
      <c r="BE26" s="31">
        <f t="shared" si="70"/>
        <v>40.201887968794878</v>
      </c>
      <c r="BF26" s="31">
        <f t="shared" si="70"/>
        <v>40.201887968794878</v>
      </c>
      <c r="BG26" s="31">
        <f t="shared" si="70"/>
        <v>40.201887968794878</v>
      </c>
      <c r="BH26" s="284"/>
      <c r="BI26" s="31">
        <f t="shared" ref="BI26:BK26" si="71">SUM(BI27:BI31)</f>
        <v>30</v>
      </c>
      <c r="BJ26" s="31">
        <f t="shared" si="71"/>
        <v>30</v>
      </c>
      <c r="BK26" s="31">
        <f t="shared" si="71"/>
        <v>85</v>
      </c>
      <c r="BL26" s="31">
        <f>SUM(BL27:BL31)</f>
        <v>80</v>
      </c>
      <c r="BM26" s="31">
        <f>SUM(BM27:BM31)</f>
        <v>115</v>
      </c>
      <c r="BN26" s="31">
        <f t="shared" ref="BN26:BQ26" si="72">SUM(BN27:BN31)</f>
        <v>110</v>
      </c>
      <c r="BO26" s="31">
        <f t="shared" si="72"/>
        <v>60</v>
      </c>
      <c r="BP26" s="31">
        <f t="shared" si="72"/>
        <v>60</v>
      </c>
      <c r="BQ26" s="31">
        <f t="shared" si="72"/>
        <v>110</v>
      </c>
      <c r="BR26" s="31">
        <f>SUM(BR27:BR31)</f>
        <v>110</v>
      </c>
      <c r="BS26" s="31">
        <f t="shared" si="35"/>
        <v>109.41399816465491</v>
      </c>
      <c r="BT26" s="31">
        <f t="shared" si="36"/>
        <v>109.41399816465491</v>
      </c>
      <c r="BU26" s="31">
        <f t="shared" si="14"/>
        <v>51.466303594277662</v>
      </c>
      <c r="BV26" s="31">
        <f t="shared" si="30"/>
        <v>57.419708678938733</v>
      </c>
      <c r="BW26" s="31">
        <f t="shared" si="50"/>
        <v>74.295052953312407</v>
      </c>
      <c r="BX26" s="31">
        <f t="shared" si="28"/>
        <v>94.593063309529555</v>
      </c>
      <c r="BY26" s="31">
        <f t="shared" si="15"/>
        <v>92.079049413194724</v>
      </c>
      <c r="BZ26" s="31">
        <f t="shared" si="29"/>
        <v>100.57591507218973</v>
      </c>
      <c r="CA26" s="31">
        <f t="shared" si="16"/>
        <v>83.270100931072051</v>
      </c>
      <c r="CB26" s="31">
        <f t="shared" si="17"/>
        <v>79.053480866811768</v>
      </c>
      <c r="CC26" s="31">
        <f t="shared" si="18"/>
        <v>80.403775937589756</v>
      </c>
      <c r="CD26" s="31"/>
      <c r="CE26" s="887" t="s">
        <v>13</v>
      </c>
      <c r="CF26" s="31">
        <f t="shared" si="67"/>
        <v>50</v>
      </c>
      <c r="CG26" s="31">
        <f t="shared" si="67"/>
        <v>60</v>
      </c>
      <c r="CH26" s="31">
        <f t="shared" si="67"/>
        <v>170</v>
      </c>
      <c r="CI26" s="31">
        <f t="shared" si="67"/>
        <v>220</v>
      </c>
      <c r="CJ26" s="31">
        <f t="shared" si="67"/>
        <v>120</v>
      </c>
      <c r="CK26" s="31">
        <f t="shared" si="67"/>
        <v>235</v>
      </c>
      <c r="CL26" s="31">
        <f t="shared" si="67"/>
        <v>218.82799632930983</v>
      </c>
      <c r="CM26" s="31">
        <f t="shared" si="67"/>
        <v>108.88601227321639</v>
      </c>
      <c r="CN26" s="31">
        <f t="shared" si="67"/>
        <v>168.88811626284198</v>
      </c>
      <c r="CO26" s="31">
        <f t="shared" si="67"/>
        <v>192.65496448538445</v>
      </c>
      <c r="CP26" s="31">
        <f t="shared" si="67"/>
        <v>161.41336753129099</v>
      </c>
      <c r="CQ26" s="31">
        <f>N26</f>
        <v>160.80755187517951</v>
      </c>
      <c r="CR26" s="31">
        <f>O26</f>
        <v>210.86348446780892</v>
      </c>
      <c r="CS26" s="210">
        <f t="shared" si="37"/>
        <v>-3.753193836278923E-3</v>
      </c>
      <c r="CT26" s="210">
        <f>Q26</f>
        <v>0.31127849413119191</v>
      </c>
      <c r="CU26" s="544"/>
      <c r="CV26" s="444">
        <f t="shared" ref="CV26:EJ26" si="73">S26</f>
        <v>15</v>
      </c>
      <c r="CW26" s="444">
        <f t="shared" si="73"/>
        <v>15</v>
      </c>
      <c r="CX26" s="444">
        <f t="shared" si="73"/>
        <v>45</v>
      </c>
      <c r="CY26" s="444">
        <f t="shared" si="73"/>
        <v>40</v>
      </c>
      <c r="CZ26" s="444">
        <f t="shared" si="73"/>
        <v>40</v>
      </c>
      <c r="DA26" s="444">
        <f t="shared" si="73"/>
        <v>40</v>
      </c>
      <c r="DB26" s="444">
        <f t="shared" si="73"/>
        <v>55</v>
      </c>
      <c r="DC26" s="444">
        <f t="shared" si="73"/>
        <v>60</v>
      </c>
      <c r="DD26" s="444">
        <f t="shared" si="73"/>
        <v>55</v>
      </c>
      <c r="DE26" s="444">
        <f t="shared" si="73"/>
        <v>55</v>
      </c>
      <c r="DF26" s="444">
        <f t="shared" si="73"/>
        <v>35</v>
      </c>
      <c r="DG26" s="444">
        <f t="shared" si="73"/>
        <v>25</v>
      </c>
      <c r="DH26" s="444">
        <f t="shared" si="73"/>
        <v>30</v>
      </c>
      <c r="DI26" s="444">
        <f t="shared" si="73"/>
        <v>30</v>
      </c>
      <c r="DJ26" s="444">
        <f t="shared" si="73"/>
        <v>55</v>
      </c>
      <c r="DK26" s="444">
        <f t="shared" si="73"/>
        <v>55</v>
      </c>
      <c r="DL26" s="444">
        <f t="shared" si="73"/>
        <v>55</v>
      </c>
      <c r="DM26" s="444">
        <f t="shared" si="73"/>
        <v>55</v>
      </c>
      <c r="DN26" s="444">
        <f t="shared" si="73"/>
        <v>54.706999082327457</v>
      </c>
      <c r="DO26" s="444">
        <f t="shared" si="73"/>
        <v>54.706999082327457</v>
      </c>
      <c r="DP26" s="444">
        <f t="shared" si="73"/>
        <v>54.706999082327457</v>
      </c>
      <c r="DQ26" s="444">
        <f t="shared" si="73"/>
        <v>54.706999082327457</v>
      </c>
      <c r="DR26" s="444">
        <f t="shared" si="73"/>
        <v>33.175852077934877</v>
      </c>
      <c r="DS26" s="444">
        <f t="shared" si="73"/>
        <v>18.290451516342788</v>
      </c>
      <c r="DT26" s="444">
        <f t="shared" si="73"/>
        <v>21.426618642480928</v>
      </c>
      <c r="DU26" s="444">
        <f t="shared" si="73"/>
        <v>35.993090036457801</v>
      </c>
      <c r="DV26" s="444">
        <f t="shared" si="73"/>
        <v>35.864535507985934</v>
      </c>
      <c r="DW26" s="444">
        <f t="shared" si="73"/>
        <v>38.430517445326473</v>
      </c>
      <c r="DX26" s="444">
        <f t="shared" si="73"/>
        <v>38.430517445326473</v>
      </c>
      <c r="DY26" s="444">
        <f t="shared" si="73"/>
        <v>56.162545864203082</v>
      </c>
      <c r="DZ26" s="444">
        <f t="shared" si="73"/>
        <v>44.060782829446495</v>
      </c>
      <c r="EA26" s="444">
        <f t="shared" si="73"/>
        <v>48.018266583748236</v>
      </c>
      <c r="EB26" s="444">
        <f t="shared" si="73"/>
        <v>48.688351384265005</v>
      </c>
      <c r="EC26" s="444">
        <f t="shared" si="73"/>
        <v>51.887563687924718</v>
      </c>
      <c r="ED26" s="444">
        <f t="shared" si="73"/>
        <v>42.046646725039125</v>
      </c>
      <c r="EE26" s="444">
        <f t="shared" si="73"/>
        <v>41.223454206032919</v>
      </c>
      <c r="EF26" s="444">
        <f t="shared" si="73"/>
        <v>38.851592898016889</v>
      </c>
      <c r="EG26" s="444">
        <f t="shared" si="73"/>
        <v>39.29167370220204</v>
      </c>
      <c r="EH26" s="444">
        <f t="shared" si="73"/>
        <v>40.201887968794878</v>
      </c>
      <c r="EI26" s="444">
        <f t="shared" si="73"/>
        <v>40.201887968794878</v>
      </c>
      <c r="EJ26" s="444">
        <f t="shared" si="73"/>
        <v>40.201887968794878</v>
      </c>
      <c r="EK26" s="444"/>
      <c r="EL26" s="444">
        <f t="shared" ref="EL26:FF26" si="74">BI26</f>
        <v>30</v>
      </c>
      <c r="EM26" s="444">
        <f t="shared" si="74"/>
        <v>30</v>
      </c>
      <c r="EN26" s="444">
        <f t="shared" si="74"/>
        <v>85</v>
      </c>
      <c r="EO26" s="444">
        <f t="shared" si="74"/>
        <v>80</v>
      </c>
      <c r="EP26" s="444">
        <f t="shared" si="74"/>
        <v>115</v>
      </c>
      <c r="EQ26" s="444">
        <f t="shared" si="74"/>
        <v>110</v>
      </c>
      <c r="ER26" s="444">
        <f t="shared" si="74"/>
        <v>60</v>
      </c>
      <c r="ES26" s="444">
        <f t="shared" si="74"/>
        <v>60</v>
      </c>
      <c r="ET26" s="444">
        <f t="shared" si="74"/>
        <v>110</v>
      </c>
      <c r="EU26" s="444">
        <f t="shared" si="74"/>
        <v>110</v>
      </c>
      <c r="EV26" s="444">
        <f t="shared" si="74"/>
        <v>109.41399816465491</v>
      </c>
      <c r="EW26" s="444">
        <f t="shared" si="74"/>
        <v>109.41399816465491</v>
      </c>
      <c r="EX26" s="444">
        <f t="shared" si="74"/>
        <v>51.466303594277662</v>
      </c>
      <c r="EY26" s="444">
        <f t="shared" si="74"/>
        <v>57.419708678938733</v>
      </c>
      <c r="EZ26" s="444">
        <f t="shared" si="74"/>
        <v>74.295052953312407</v>
      </c>
      <c r="FA26" s="444">
        <f t="shared" si="74"/>
        <v>94.593063309529555</v>
      </c>
      <c r="FB26" s="444">
        <f t="shared" si="74"/>
        <v>92.079049413194724</v>
      </c>
      <c r="FC26" s="444">
        <f t="shared" si="74"/>
        <v>100.57591507218973</v>
      </c>
      <c r="FD26" s="444">
        <f t="shared" si="74"/>
        <v>83.270100931072051</v>
      </c>
      <c r="FE26" s="444">
        <f t="shared" si="74"/>
        <v>79.053480866811768</v>
      </c>
      <c r="FF26" s="444">
        <f t="shared" si="74"/>
        <v>80.403775937589756</v>
      </c>
    </row>
    <row r="27" spans="2:162"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44.008080418514858</v>
      </c>
      <c r="N27" s="524">
        <v>55.878831461275205</v>
      </c>
      <c r="O27" s="524">
        <v>56.437619775888194</v>
      </c>
      <c r="P27" s="208">
        <f t="shared" si="10"/>
        <v>0.26974025974025762</v>
      </c>
      <c r="Q27" s="208">
        <f t="shared" si="10"/>
        <v>1.0000000000004228E-2</v>
      </c>
      <c r="R27" s="909"/>
      <c r="S27" s="7">
        <v>5</v>
      </c>
      <c r="T27" s="7">
        <v>5</v>
      </c>
      <c r="U27" s="7">
        <v>-5</v>
      </c>
      <c r="V27" s="7">
        <v>-5</v>
      </c>
      <c r="W27" s="7">
        <v>-5</v>
      </c>
      <c r="X27" s="7">
        <v>-5</v>
      </c>
      <c r="Y27" s="7">
        <v>20</v>
      </c>
      <c r="Z27" s="7">
        <v>25</v>
      </c>
      <c r="AA27" s="7">
        <v>20</v>
      </c>
      <c r="AB27" s="7">
        <v>20</v>
      </c>
      <c r="AC27" s="7">
        <v>15</v>
      </c>
      <c r="AD27" s="7">
        <v>15</v>
      </c>
      <c r="AE27" s="7">
        <v>15</v>
      </c>
      <c r="AF27" s="7">
        <v>15</v>
      </c>
      <c r="AG27" s="7">
        <v>15</v>
      </c>
      <c r="AH27" s="7">
        <v>15</v>
      </c>
      <c r="AI27" s="7">
        <v>15</v>
      </c>
      <c r="AJ27" s="7">
        <v>15</v>
      </c>
      <c r="AK27" s="7">
        <v>7.439210686045497</v>
      </c>
      <c r="AL27" s="7">
        <v>7.439210686045497</v>
      </c>
      <c r="AM27" s="7">
        <v>7.439210686045497</v>
      </c>
      <c r="AN27" s="7">
        <v>7.439210686045497</v>
      </c>
      <c r="AO27" s="7">
        <v>5.2006084286150331</v>
      </c>
      <c r="AP27" s="7">
        <v>0.45383775642796298</v>
      </c>
      <c r="AQ27" s="7">
        <v>-0.42573075300794727</v>
      </c>
      <c r="AR27" s="7">
        <v>3.548305191253931E-2</v>
      </c>
      <c r="AS27" s="7">
        <v>7.1069923511635062</v>
      </c>
      <c r="AT27" s="7">
        <v>8.399172778647781</v>
      </c>
      <c r="AU27" s="7">
        <v>8.399172778647781</v>
      </c>
      <c r="AV27" s="7">
        <v>8.399172778647781</v>
      </c>
      <c r="AW27" s="7">
        <v>10.053205060117573</v>
      </c>
      <c r="AX27" s="7">
        <v>10.927396804475622</v>
      </c>
      <c r="AY27" s="7">
        <v>10.927396804475622</v>
      </c>
      <c r="AZ27" s="7">
        <v>11.801588548833671</v>
      </c>
      <c r="BA27" s="7">
        <v>10.561939300443566</v>
      </c>
      <c r="BB27" s="7">
        <v>11.002020104628714</v>
      </c>
      <c r="BC27" s="7">
        <v>11.002020104628714</v>
      </c>
      <c r="BD27" s="7">
        <v>11.442100908813863</v>
      </c>
      <c r="BE27" s="7">
        <v>13.969707865318801</v>
      </c>
      <c r="BF27" s="7">
        <v>13.969707865318801</v>
      </c>
      <c r="BG27" s="7">
        <v>13.969707865318801</v>
      </c>
      <c r="BH27" s="284"/>
      <c r="BI27" s="7">
        <f t="shared" ref="BI27:BI31" si="75">D27-BJ27</f>
        <v>15</v>
      </c>
      <c r="BJ27" s="7">
        <f t="shared" ref="BJ27:BJ31" si="76">SUM(S27:T27)</f>
        <v>10</v>
      </c>
      <c r="BK27" s="7">
        <f t="shared" ref="BK27:BK31" si="77">SUM(U27:V27)</f>
        <v>-10</v>
      </c>
      <c r="BL27" s="7">
        <f t="shared" ref="BL27:BL31" si="78">SUM(W27:X27)</f>
        <v>-10</v>
      </c>
      <c r="BM27" s="7">
        <f t="shared" ref="BM27:BM31" si="79">SUM(Y27:Z27)</f>
        <v>45</v>
      </c>
      <c r="BN27" s="7">
        <f t="shared" ref="BN27:BN31" si="80">SUM(AA27:AB27)</f>
        <v>40</v>
      </c>
      <c r="BO27" s="7">
        <f t="shared" ref="BO27:BO31" si="81">SUM(AC27:AD27)</f>
        <v>30</v>
      </c>
      <c r="BP27" s="7">
        <f t="shared" ref="BP27:BP31" si="82">SUM(AE27:AF27)</f>
        <v>30</v>
      </c>
      <c r="BQ27" s="7">
        <f t="shared" ref="BQ27:BQ31" si="83">SUM(AG27:AH27)</f>
        <v>30</v>
      </c>
      <c r="BR27" s="7">
        <f t="shared" ref="BR27:BR31" si="84">SUM(AI27:AJ27)</f>
        <v>30</v>
      </c>
      <c r="BS27" s="7">
        <f t="shared" si="35"/>
        <v>14.878421372090994</v>
      </c>
      <c r="BT27" s="7">
        <f t="shared" si="36"/>
        <v>14.878421372090994</v>
      </c>
      <c r="BU27" s="7">
        <f>AO27+AP27</f>
        <v>5.6544461850429961</v>
      </c>
      <c r="BV27" s="37">
        <f t="shared" si="30"/>
        <v>-0.39024770109540796</v>
      </c>
      <c r="BW27" s="37">
        <f t="shared" si="50"/>
        <v>15.506165129811286</v>
      </c>
      <c r="BX27" s="37">
        <f t="shared" si="28"/>
        <v>16.798345557295562</v>
      </c>
      <c r="BY27" s="37">
        <f t="shared" si="15"/>
        <v>20.980601864593197</v>
      </c>
      <c r="BZ27" s="37">
        <f t="shared" si="29"/>
        <v>22.728985353309291</v>
      </c>
      <c r="CA27" s="37">
        <f t="shared" si="16"/>
        <v>21.563959405072282</v>
      </c>
      <c r="CB27" s="37">
        <f t="shared" si="17"/>
        <v>24.971727969947516</v>
      </c>
      <c r="CC27" s="37">
        <f t="shared" si="18"/>
        <v>27.939415730637602</v>
      </c>
      <c r="CD27" s="37"/>
      <c r="CE27" s="10" t="s">
        <v>15</v>
      </c>
      <c r="CF27" s="7">
        <f t="shared" si="67"/>
        <v>40</v>
      </c>
      <c r="CG27" s="7">
        <f t="shared" si="67"/>
        <v>25</v>
      </c>
      <c r="CH27" s="7">
        <f t="shared" si="67"/>
        <v>-25</v>
      </c>
      <c r="CI27" s="7">
        <f t="shared" si="67"/>
        <v>90</v>
      </c>
      <c r="CJ27" s="7">
        <f t="shared" si="67"/>
        <v>55</v>
      </c>
      <c r="CK27" s="7">
        <f t="shared" si="67"/>
        <v>55</v>
      </c>
      <c r="CL27" s="7">
        <f t="shared" si="67"/>
        <v>29.756842744181988</v>
      </c>
      <c r="CM27" s="7">
        <f t="shared" si="67"/>
        <v>5.2641984839475882</v>
      </c>
      <c r="CN27" s="7">
        <f t="shared" si="67"/>
        <v>32.304510687106848</v>
      </c>
      <c r="CO27" s="7">
        <f t="shared" si="67"/>
        <v>43.709587217902488</v>
      </c>
      <c r="CP27" s="7">
        <f t="shared" si="67"/>
        <v>44.008080418514858</v>
      </c>
      <c r="CQ27" s="7"/>
      <c r="CR27" s="7"/>
      <c r="CS27" s="208"/>
      <c r="CT27" s="208"/>
      <c r="CU27" s="19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439"/>
      <c r="EG27" s="439"/>
      <c r="EH27" s="439"/>
      <c r="EI27" s="439"/>
      <c r="EJ27" s="439"/>
      <c r="EK27" s="439"/>
      <c r="EL27" s="439"/>
      <c r="EM27" s="439"/>
      <c r="EN27" s="439"/>
      <c r="EO27" s="679"/>
      <c r="EP27" s="679"/>
      <c r="EQ27" s="679"/>
      <c r="ER27" s="679"/>
      <c r="ES27" s="679"/>
      <c r="ET27" s="679"/>
      <c r="EU27" s="679"/>
      <c r="EV27" s="679"/>
      <c r="EW27" s="679"/>
      <c r="EX27" s="679"/>
      <c r="EY27" s="679"/>
      <c r="EZ27" s="679"/>
      <c r="FA27" s="679"/>
      <c r="FB27" s="679"/>
      <c r="FC27" s="679"/>
      <c r="FD27" s="679"/>
      <c r="FE27" s="679"/>
      <c r="FF27" s="679"/>
    </row>
    <row r="28" spans="2:162"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20.723939646004155</v>
      </c>
      <c r="O28" s="524">
        <v>20.489823202362043</v>
      </c>
      <c r="P28" s="208">
        <f t="shared" si="10"/>
        <v>-7.4266543122965656E-2</v>
      </c>
      <c r="Q28" s="208">
        <f t="shared" si="10"/>
        <v>-1.1296908196084865E-2</v>
      </c>
      <c r="R28" s="909"/>
      <c r="S28" s="7">
        <v>-5</v>
      </c>
      <c r="T28" s="7">
        <v>-5</v>
      </c>
      <c r="U28" s="7">
        <v>10</v>
      </c>
      <c r="V28" s="7">
        <v>10</v>
      </c>
      <c r="W28" s="7">
        <v>10</v>
      </c>
      <c r="X28" s="7">
        <v>10</v>
      </c>
      <c r="Y28" s="7">
        <v>5</v>
      </c>
      <c r="Z28" s="7">
        <v>5</v>
      </c>
      <c r="AA28" s="7">
        <v>5</v>
      </c>
      <c r="AB28" s="7">
        <v>5</v>
      </c>
      <c r="AC28" s="7">
        <v>0</v>
      </c>
      <c r="AD28" s="7">
        <v>0</v>
      </c>
      <c r="AE28" s="7">
        <v>0</v>
      </c>
      <c r="AF28" s="7">
        <v>0</v>
      </c>
      <c r="AG28" s="7">
        <v>5</v>
      </c>
      <c r="AH28" s="7">
        <v>5</v>
      </c>
      <c r="AI28" s="7">
        <v>5</v>
      </c>
      <c r="AJ28" s="7">
        <v>5</v>
      </c>
      <c r="AK28" s="7">
        <v>3.454140762868013</v>
      </c>
      <c r="AL28" s="7">
        <v>3.454140762868013</v>
      </c>
      <c r="AM28" s="7">
        <v>3.454140762868013</v>
      </c>
      <c r="AN28" s="7">
        <v>3.454140762868013</v>
      </c>
      <c r="AO28" s="7">
        <v>4.6752362009518889</v>
      </c>
      <c r="AP28" s="7">
        <v>1.6310194864113594</v>
      </c>
      <c r="AQ28" s="7">
        <v>1.9020498835577353</v>
      </c>
      <c r="AR28" s="7">
        <v>2.7296523855961823</v>
      </c>
      <c r="AS28" s="7">
        <v>4.0407553172709401</v>
      </c>
      <c r="AT28" s="7">
        <v>4.7754381022292929</v>
      </c>
      <c r="AU28" s="7">
        <v>4.7754381022292929</v>
      </c>
      <c r="AV28" s="7">
        <v>4.7754381022292929</v>
      </c>
      <c r="AW28" s="7">
        <v>6.965725178891562</v>
      </c>
      <c r="AX28" s="7">
        <v>7.2685827953651074</v>
      </c>
      <c r="AY28" s="7">
        <v>7.5714404118386538</v>
      </c>
      <c r="AZ28" s="7">
        <v>8.4800132612592911</v>
      </c>
      <c r="BA28" s="7">
        <v>5.5966270561065308</v>
      </c>
      <c r="BB28" s="7">
        <v>5.5966270561065308</v>
      </c>
      <c r="BC28" s="7">
        <v>5.5966270561065308</v>
      </c>
      <c r="BD28" s="7">
        <v>5.5966270561065308</v>
      </c>
      <c r="BE28" s="7">
        <v>5.1809849115010387</v>
      </c>
      <c r="BF28" s="7">
        <v>5.1809849115010387</v>
      </c>
      <c r="BG28" s="7">
        <v>5.1809849115010387</v>
      </c>
      <c r="BH28" s="284"/>
      <c r="BI28" s="7">
        <f t="shared" si="75"/>
        <v>-10</v>
      </c>
      <c r="BJ28" s="7">
        <f t="shared" si="76"/>
        <v>-10</v>
      </c>
      <c r="BK28" s="7">
        <f t="shared" si="77"/>
        <v>20</v>
      </c>
      <c r="BL28" s="7">
        <f t="shared" si="78"/>
        <v>20</v>
      </c>
      <c r="BM28" s="7">
        <f t="shared" si="79"/>
        <v>10</v>
      </c>
      <c r="BN28" s="7">
        <f t="shared" si="80"/>
        <v>10</v>
      </c>
      <c r="BO28" s="7">
        <f t="shared" si="81"/>
        <v>0</v>
      </c>
      <c r="BP28" s="7">
        <f t="shared" si="82"/>
        <v>0</v>
      </c>
      <c r="BQ28" s="7">
        <f t="shared" si="83"/>
        <v>10</v>
      </c>
      <c r="BR28" s="7">
        <f t="shared" si="84"/>
        <v>10</v>
      </c>
      <c r="BS28" s="7">
        <f t="shared" si="35"/>
        <v>6.9082815257360259</v>
      </c>
      <c r="BT28" s="7">
        <f t="shared" si="36"/>
        <v>6.9082815257360259</v>
      </c>
      <c r="BU28" s="7">
        <f t="shared" si="14"/>
        <v>6.3062556873632483</v>
      </c>
      <c r="BV28" s="37">
        <f t="shared" si="30"/>
        <v>4.6317022691539176</v>
      </c>
      <c r="BW28" s="37">
        <f t="shared" si="50"/>
        <v>8.8161934195002338</v>
      </c>
      <c r="BX28" s="37">
        <f t="shared" si="28"/>
        <v>9.5508762044585858</v>
      </c>
      <c r="BY28" s="37">
        <f t="shared" si="15"/>
        <v>14.234307974256669</v>
      </c>
      <c r="BZ28" s="37">
        <f t="shared" si="29"/>
        <v>16.051453673097946</v>
      </c>
      <c r="CA28" s="37">
        <f t="shared" si="16"/>
        <v>11.193254112213062</v>
      </c>
      <c r="CB28" s="37">
        <f t="shared" si="17"/>
        <v>10.777611967607569</v>
      </c>
      <c r="CC28" s="37">
        <f t="shared" si="18"/>
        <v>10.361969823002077</v>
      </c>
      <c r="CD28" s="37"/>
      <c r="CE28" s="10" t="s">
        <v>16</v>
      </c>
      <c r="CF28" s="7">
        <f t="shared" si="67"/>
        <v>-45</v>
      </c>
      <c r="CG28" s="7">
        <f t="shared" si="67"/>
        <v>-20</v>
      </c>
      <c r="CH28" s="7">
        <f t="shared" si="67"/>
        <v>35</v>
      </c>
      <c r="CI28" s="7">
        <f t="shared" si="67"/>
        <v>10</v>
      </c>
      <c r="CJ28" s="7">
        <f t="shared" si="67"/>
        <v>5</v>
      </c>
      <c r="CK28" s="7">
        <f t="shared" si="67"/>
        <v>20</v>
      </c>
      <c r="CL28" s="7">
        <f t="shared" si="67"/>
        <v>13.816563051472052</v>
      </c>
      <c r="CM28" s="7">
        <f t="shared" si="67"/>
        <v>10.937957956517167</v>
      </c>
      <c r="CN28" s="7">
        <f t="shared" si="67"/>
        <v>18.36706962395882</v>
      </c>
      <c r="CO28" s="7">
        <f t="shared" si="67"/>
        <v>30.285761647354615</v>
      </c>
      <c r="CP28" s="7">
        <f t="shared" si="67"/>
        <v>22.386508224426123</v>
      </c>
      <c r="CQ28" s="7"/>
      <c r="CR28" s="7"/>
      <c r="CS28" s="208"/>
      <c r="CT28" s="208"/>
      <c r="CU28" s="19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439"/>
      <c r="EL28" s="439"/>
      <c r="EM28" s="439"/>
      <c r="EN28" s="439"/>
      <c r="EO28" s="679"/>
      <c r="EP28" s="679"/>
      <c r="EQ28" s="679"/>
      <c r="ER28" s="679"/>
      <c r="ES28" s="679"/>
      <c r="ET28" s="679"/>
      <c r="EU28" s="679"/>
      <c r="EV28" s="679"/>
      <c r="EW28" s="679"/>
      <c r="EX28" s="679"/>
      <c r="EY28" s="679"/>
      <c r="EZ28" s="679"/>
      <c r="FA28" s="679"/>
      <c r="FB28" s="679"/>
      <c r="FC28" s="679"/>
      <c r="FD28" s="679"/>
      <c r="FE28" s="679"/>
      <c r="FF28" s="679"/>
    </row>
    <row r="29" spans="2:162"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7.487965989494807</v>
      </c>
      <c r="N29" s="524">
        <v>7.5197112254924239</v>
      </c>
      <c r="O29" s="524">
        <v>7.5515910454358783</v>
      </c>
      <c r="P29" s="208">
        <f t="shared" si="10"/>
        <v>4.2395005589173085E-3</v>
      </c>
      <c r="Q29" s="208">
        <f t="shared" si="10"/>
        <v>4.2395005589281887E-3</v>
      </c>
      <c r="R29" s="909"/>
      <c r="S29" s="7">
        <v>-10</v>
      </c>
      <c r="T29" s="7">
        <v>-10</v>
      </c>
      <c r="U29" s="7">
        <v>0</v>
      </c>
      <c r="V29" s="7">
        <v>0</v>
      </c>
      <c r="W29" s="7">
        <v>0</v>
      </c>
      <c r="X29" s="7">
        <v>0</v>
      </c>
      <c r="Y29" s="7">
        <v>0</v>
      </c>
      <c r="Z29" s="7">
        <v>0</v>
      </c>
      <c r="AA29" s="7">
        <v>0</v>
      </c>
      <c r="AB29" s="7">
        <v>0</v>
      </c>
      <c r="AC29" s="7">
        <v>0</v>
      </c>
      <c r="AD29" s="7">
        <v>-10</v>
      </c>
      <c r="AE29" s="7">
        <v>-5</v>
      </c>
      <c r="AF29" s="7">
        <v>-5</v>
      </c>
      <c r="AG29" s="7">
        <v>0</v>
      </c>
      <c r="AH29" s="7">
        <v>0</v>
      </c>
      <c r="AI29" s="7">
        <v>0</v>
      </c>
      <c r="AJ29" s="7">
        <v>0</v>
      </c>
      <c r="AK29" s="7">
        <v>1.6294854214358041</v>
      </c>
      <c r="AL29" s="7">
        <v>1.6294854214358041</v>
      </c>
      <c r="AM29" s="7">
        <v>1.6294854214358041</v>
      </c>
      <c r="AN29" s="7">
        <v>1.6294854214358041</v>
      </c>
      <c r="AO29" s="7">
        <v>1.6099315963785745</v>
      </c>
      <c r="AP29" s="7">
        <v>1.3003293663057716</v>
      </c>
      <c r="AQ29" s="7">
        <v>1.5480111503640139</v>
      </c>
      <c r="AR29" s="7">
        <v>1.3971101673650512</v>
      </c>
      <c r="AS29" s="7">
        <v>3.0701825757159362</v>
      </c>
      <c r="AT29" s="7">
        <v>3.0701825757159362</v>
      </c>
      <c r="AU29" s="7">
        <v>3.0701825757159362</v>
      </c>
      <c r="AV29" s="7">
        <v>3.0701825757159362</v>
      </c>
      <c r="AW29" s="7">
        <v>1.6798858070979852</v>
      </c>
      <c r="AX29" s="7">
        <v>1.6798858070979852</v>
      </c>
      <c r="AY29" s="7">
        <v>1.6798858070979852</v>
      </c>
      <c r="AZ29" s="7">
        <v>1.6798858070979854</v>
      </c>
      <c r="BA29" s="7">
        <v>1.8719914973737017</v>
      </c>
      <c r="BB29" s="7">
        <v>1.8719914973737017</v>
      </c>
      <c r="BC29" s="7">
        <v>1.8719914973737017</v>
      </c>
      <c r="BD29" s="7">
        <v>1.8719914973737017</v>
      </c>
      <c r="BE29" s="7">
        <v>1.879927806373106</v>
      </c>
      <c r="BF29" s="7">
        <v>1.879927806373106</v>
      </c>
      <c r="BG29" s="7">
        <v>1.879927806373106</v>
      </c>
      <c r="BH29" s="284"/>
      <c r="BI29" s="7">
        <f t="shared" si="75"/>
        <v>-15</v>
      </c>
      <c r="BJ29" s="7">
        <f t="shared" si="76"/>
        <v>-20</v>
      </c>
      <c r="BK29" s="7">
        <f t="shared" si="77"/>
        <v>0</v>
      </c>
      <c r="BL29" s="7">
        <f t="shared" si="78"/>
        <v>0</v>
      </c>
      <c r="BM29" s="7">
        <f t="shared" si="79"/>
        <v>0</v>
      </c>
      <c r="BN29" s="7">
        <f t="shared" si="80"/>
        <v>0</v>
      </c>
      <c r="BO29" s="7">
        <f t="shared" si="81"/>
        <v>-10</v>
      </c>
      <c r="BP29" s="7">
        <f t="shared" si="82"/>
        <v>-10</v>
      </c>
      <c r="BQ29" s="7">
        <f t="shared" si="83"/>
        <v>0</v>
      </c>
      <c r="BR29" s="7">
        <f t="shared" si="84"/>
        <v>0</v>
      </c>
      <c r="BS29" s="7">
        <f t="shared" si="35"/>
        <v>3.2589708428716082</v>
      </c>
      <c r="BT29" s="7">
        <f t="shared" si="36"/>
        <v>3.2589708428716082</v>
      </c>
      <c r="BU29" s="7">
        <f t="shared" si="14"/>
        <v>2.9102609626843461</v>
      </c>
      <c r="BV29" s="37">
        <f t="shared" si="30"/>
        <v>2.9451213177290652</v>
      </c>
      <c r="BW29" s="37">
        <f t="shared" si="50"/>
        <v>6.1403651514318724</v>
      </c>
      <c r="BX29" s="37">
        <f t="shared" si="28"/>
        <v>6.1403651514318724</v>
      </c>
      <c r="BY29" s="37">
        <f t="shared" si="15"/>
        <v>3.3597716141959704</v>
      </c>
      <c r="BZ29" s="37">
        <f t="shared" si="29"/>
        <v>3.3597716141959708</v>
      </c>
      <c r="CA29" s="37">
        <f t="shared" si="16"/>
        <v>3.7439829947474035</v>
      </c>
      <c r="CB29" s="37">
        <f t="shared" si="17"/>
        <v>3.7519193037468077</v>
      </c>
      <c r="CC29" s="37">
        <f t="shared" si="18"/>
        <v>3.7598556127462119</v>
      </c>
      <c r="CD29" s="37"/>
      <c r="CE29" s="10" t="s">
        <v>17</v>
      </c>
      <c r="CF29" s="7">
        <f t="shared" si="67"/>
        <v>10</v>
      </c>
      <c r="CG29" s="7">
        <f t="shared" si="67"/>
        <v>-35</v>
      </c>
      <c r="CH29" s="7">
        <f t="shared" si="67"/>
        <v>5</v>
      </c>
      <c r="CI29" s="7">
        <f t="shared" si="67"/>
        <v>0</v>
      </c>
      <c r="CJ29" s="7">
        <f t="shared" si="67"/>
        <v>-20</v>
      </c>
      <c r="CK29" s="7">
        <f t="shared" si="67"/>
        <v>5</v>
      </c>
      <c r="CL29" s="7">
        <f t="shared" si="67"/>
        <v>6.5179416857432164</v>
      </c>
      <c r="CM29" s="7">
        <f t="shared" si="67"/>
        <v>5.8553822804134112</v>
      </c>
      <c r="CN29" s="7">
        <f t="shared" si="67"/>
        <v>12.280730302863745</v>
      </c>
      <c r="CO29" s="7">
        <f t="shared" si="67"/>
        <v>6.7195432283919407</v>
      </c>
      <c r="CP29" s="7">
        <f t="shared" si="67"/>
        <v>7.487965989494807</v>
      </c>
      <c r="CQ29" s="7"/>
      <c r="CR29" s="7"/>
      <c r="CS29" s="208"/>
      <c r="CT29" s="208"/>
      <c r="CU29" s="19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439"/>
      <c r="EG29" s="439"/>
      <c r="EH29" s="439"/>
      <c r="EI29" s="439"/>
      <c r="EJ29" s="439"/>
      <c r="EK29" s="439"/>
      <c r="EL29" s="439"/>
      <c r="EM29" s="439"/>
      <c r="EN29" s="439"/>
      <c r="EO29" s="679"/>
      <c r="EP29" s="679"/>
      <c r="EQ29" s="679"/>
      <c r="ER29" s="679"/>
      <c r="ES29" s="679"/>
      <c r="ET29" s="679"/>
      <c r="EU29" s="679"/>
      <c r="EV29" s="679"/>
      <c r="EW29" s="679"/>
      <c r="EX29" s="679"/>
      <c r="EY29" s="679"/>
      <c r="EZ29" s="679"/>
      <c r="FA29" s="679"/>
      <c r="FB29" s="679"/>
      <c r="FC29" s="679"/>
      <c r="FD29" s="679"/>
      <c r="FE29" s="679"/>
      <c r="FF29" s="679"/>
    </row>
    <row r="30" spans="2:162"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16.836005648664042</v>
      </c>
      <c r="O30" s="524">
        <v>18.514715663773679</v>
      </c>
      <c r="P30" s="208">
        <f t="shared" si="10"/>
        <v>-0.29017748247907749</v>
      </c>
      <c r="Q30" s="208">
        <f t="shared" si="10"/>
        <v>9.9709518406038589E-2</v>
      </c>
      <c r="R30" s="909"/>
      <c r="S30" s="7">
        <v>0</v>
      </c>
      <c r="T30" s="7">
        <v>0</v>
      </c>
      <c r="U30" s="7">
        <v>10</v>
      </c>
      <c r="V30" s="7">
        <v>10</v>
      </c>
      <c r="W30" s="7">
        <v>10</v>
      </c>
      <c r="X30" s="7">
        <v>10</v>
      </c>
      <c r="Y30" s="7">
        <v>20</v>
      </c>
      <c r="Z30" s="7">
        <v>20</v>
      </c>
      <c r="AA30" s="7">
        <v>20</v>
      </c>
      <c r="AB30" s="7">
        <v>20</v>
      </c>
      <c r="AC30" s="7">
        <v>10</v>
      </c>
      <c r="AD30" s="7">
        <v>10</v>
      </c>
      <c r="AE30" s="7">
        <v>10</v>
      </c>
      <c r="AF30" s="7">
        <v>10</v>
      </c>
      <c r="AG30" s="7">
        <v>0</v>
      </c>
      <c r="AH30" s="7">
        <v>0</v>
      </c>
      <c r="AI30" s="7">
        <v>0</v>
      </c>
      <c r="AJ30" s="7">
        <v>0</v>
      </c>
      <c r="AK30" s="7">
        <v>16.530184219524504</v>
      </c>
      <c r="AL30" s="7">
        <v>16.530184219524504</v>
      </c>
      <c r="AM30" s="7">
        <v>16.530184219524504</v>
      </c>
      <c r="AN30" s="7">
        <v>16.530184219524504</v>
      </c>
      <c r="AO30" s="7">
        <v>11.103713504076577</v>
      </c>
      <c r="AP30" s="7">
        <v>6.397638167210439</v>
      </c>
      <c r="AQ30" s="7">
        <v>8.2316731352394363</v>
      </c>
      <c r="AR30" s="7">
        <v>9.5391988761282747</v>
      </c>
      <c r="AS30" s="7">
        <v>9.693067947917509</v>
      </c>
      <c r="AT30" s="7">
        <v>9.693067947917509</v>
      </c>
      <c r="AU30" s="7">
        <v>9.693067947917509</v>
      </c>
      <c r="AV30" s="7">
        <v>9.693067947917509</v>
      </c>
      <c r="AW30" s="7">
        <v>6.6009573710881266</v>
      </c>
      <c r="AX30" s="7">
        <v>6.6009573710881266</v>
      </c>
      <c r="AY30" s="7">
        <v>6.6009573710881266</v>
      </c>
      <c r="AZ30" s="7">
        <v>6.6009573710881284</v>
      </c>
      <c r="BA30" s="7">
        <v>7.1155839240480789</v>
      </c>
      <c r="BB30" s="7">
        <v>7.1155839240480789</v>
      </c>
      <c r="BC30" s="7">
        <v>4.7437226160320529</v>
      </c>
      <c r="BD30" s="7">
        <v>4.743722616032052</v>
      </c>
      <c r="BE30" s="7">
        <v>4.2090014121660104</v>
      </c>
      <c r="BF30" s="7">
        <v>4.2090014121660104</v>
      </c>
      <c r="BG30" s="7">
        <v>4.2090014121660104</v>
      </c>
      <c r="BH30" s="284"/>
      <c r="BI30" s="7">
        <f t="shared" si="75"/>
        <v>-5</v>
      </c>
      <c r="BJ30" s="7">
        <f t="shared" si="76"/>
        <v>0</v>
      </c>
      <c r="BK30" s="7">
        <f t="shared" si="77"/>
        <v>20</v>
      </c>
      <c r="BL30" s="7">
        <f t="shared" si="78"/>
        <v>20</v>
      </c>
      <c r="BM30" s="7">
        <f t="shared" si="79"/>
        <v>40</v>
      </c>
      <c r="BN30" s="7">
        <f t="shared" si="80"/>
        <v>40</v>
      </c>
      <c r="BO30" s="7">
        <f t="shared" si="81"/>
        <v>20</v>
      </c>
      <c r="BP30" s="7">
        <f t="shared" si="82"/>
        <v>20</v>
      </c>
      <c r="BQ30" s="7">
        <f t="shared" si="83"/>
        <v>0</v>
      </c>
      <c r="BR30" s="7">
        <f t="shared" si="84"/>
        <v>0</v>
      </c>
      <c r="BS30" s="7">
        <f t="shared" si="35"/>
        <v>33.060368439049007</v>
      </c>
      <c r="BT30" s="7">
        <f t="shared" si="36"/>
        <v>33.060368439049007</v>
      </c>
      <c r="BU30" s="7">
        <f t="shared" si="14"/>
        <v>17.501351671287015</v>
      </c>
      <c r="BV30" s="37">
        <f t="shared" si="30"/>
        <v>17.770872011367711</v>
      </c>
      <c r="BW30" s="37">
        <f>AS30+AT30</f>
        <v>19.386135895835018</v>
      </c>
      <c r="BX30" s="37">
        <f t="shared" si="28"/>
        <v>19.386135895835018</v>
      </c>
      <c r="BY30" s="37">
        <f t="shared" si="15"/>
        <v>13.201914742176253</v>
      </c>
      <c r="BZ30" s="37">
        <f t="shared" si="29"/>
        <v>13.201914742176255</v>
      </c>
      <c r="CA30" s="37">
        <f t="shared" si="16"/>
        <v>14.231167848096158</v>
      </c>
      <c r="CB30" s="37">
        <f t="shared" si="17"/>
        <v>8.9527240281980625</v>
      </c>
      <c r="CC30" s="37">
        <f t="shared" si="18"/>
        <v>8.4180028243320209</v>
      </c>
      <c r="CD30" s="37"/>
      <c r="CE30" s="10" t="s">
        <v>18</v>
      </c>
      <c r="CF30" s="7">
        <f t="shared" si="67"/>
        <v>80</v>
      </c>
      <c r="CG30" s="7">
        <f t="shared" si="67"/>
        <v>-5</v>
      </c>
      <c r="CH30" s="7">
        <f t="shared" si="67"/>
        <v>45</v>
      </c>
      <c r="CI30" s="7">
        <f t="shared" si="67"/>
        <v>80</v>
      </c>
      <c r="CJ30" s="7">
        <f t="shared" si="67"/>
        <v>45</v>
      </c>
      <c r="CK30" s="7">
        <f t="shared" si="67"/>
        <v>10</v>
      </c>
      <c r="CL30" s="7">
        <f t="shared" si="67"/>
        <v>66.120736878098015</v>
      </c>
      <c r="CM30" s="7">
        <f t="shared" si="67"/>
        <v>35.272223682654726</v>
      </c>
      <c r="CN30" s="7">
        <f t="shared" si="67"/>
        <v>38.772271791670036</v>
      </c>
      <c r="CO30" s="7">
        <f t="shared" si="67"/>
        <v>26.403829484352507</v>
      </c>
      <c r="CP30" s="7">
        <f t="shared" si="67"/>
        <v>23.718613080160264</v>
      </c>
      <c r="CQ30" s="7"/>
      <c r="CR30" s="7"/>
      <c r="CS30" s="208"/>
      <c r="CT30" s="208"/>
      <c r="CU30" s="19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439"/>
      <c r="EI30" s="439"/>
      <c r="EJ30" s="439"/>
      <c r="EK30" s="439"/>
      <c r="EL30" s="439"/>
      <c r="EM30" s="439"/>
      <c r="EN30" s="439"/>
      <c r="EO30" s="679"/>
      <c r="EP30" s="679"/>
      <c r="EQ30" s="679"/>
      <c r="ER30" s="679"/>
      <c r="ES30" s="679"/>
      <c r="ET30" s="679"/>
      <c r="EU30" s="679"/>
      <c r="EV30" s="679"/>
      <c r="EW30" s="679"/>
      <c r="EX30" s="679"/>
      <c r="EY30" s="679"/>
      <c r="EZ30" s="679"/>
      <c r="FA30" s="679"/>
      <c r="FB30" s="679"/>
      <c r="FC30" s="679"/>
      <c r="FD30" s="679"/>
      <c r="FE30" s="679"/>
      <c r="FF30" s="679"/>
    </row>
    <row r="31" spans="2:162"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789">
        <v>107.86973478034912</v>
      </c>
      <c r="P31" s="217">
        <f t="shared" si="10"/>
        <v>-6.2106242007192947E-2</v>
      </c>
      <c r="Q31" s="217">
        <f t="shared" si="10"/>
        <v>0.8023629404105892</v>
      </c>
      <c r="R31" s="909"/>
      <c r="S31" s="29">
        <v>25</v>
      </c>
      <c r="T31" s="29">
        <v>25</v>
      </c>
      <c r="U31" s="29">
        <v>30</v>
      </c>
      <c r="V31" s="29">
        <v>25</v>
      </c>
      <c r="W31" s="29">
        <v>25</v>
      </c>
      <c r="X31" s="29">
        <v>25</v>
      </c>
      <c r="Y31" s="29">
        <v>10</v>
      </c>
      <c r="Z31" s="29">
        <v>10</v>
      </c>
      <c r="AA31" s="29">
        <v>10</v>
      </c>
      <c r="AB31" s="29">
        <v>10</v>
      </c>
      <c r="AC31" s="29">
        <v>10</v>
      </c>
      <c r="AD31" s="29">
        <v>10</v>
      </c>
      <c r="AE31" s="29">
        <v>10</v>
      </c>
      <c r="AF31" s="29">
        <v>10</v>
      </c>
      <c r="AG31" s="29">
        <v>35</v>
      </c>
      <c r="AH31" s="29">
        <v>35</v>
      </c>
      <c r="AI31" s="29">
        <v>35</v>
      </c>
      <c r="AJ31" s="29">
        <v>35</v>
      </c>
      <c r="AK31" s="29">
        <v>25.653977992453637</v>
      </c>
      <c r="AL31" s="29">
        <v>25.653977992453637</v>
      </c>
      <c r="AM31" s="29">
        <v>25.653977992453637</v>
      </c>
      <c r="AN31" s="29">
        <v>25.653977992453637</v>
      </c>
      <c r="AO31" s="29">
        <v>10.5863623479128</v>
      </c>
      <c r="AP31" s="29">
        <v>8.5076267399872556</v>
      </c>
      <c r="AQ31" s="29">
        <v>10.170615226327691</v>
      </c>
      <c r="AR31" s="29">
        <v>22.291645555455752</v>
      </c>
      <c r="AS31" s="29">
        <v>11.953537315918043</v>
      </c>
      <c r="AT31" s="29">
        <v>12.492656040815957</v>
      </c>
      <c r="AU31" s="29">
        <v>12.492656040815957</v>
      </c>
      <c r="AV31" s="29">
        <v>30.224684459692568</v>
      </c>
      <c r="AW31" s="29">
        <v>18.761009412251251</v>
      </c>
      <c r="AX31" s="29">
        <v>21.541443805721393</v>
      </c>
      <c r="AY31" s="29">
        <v>21.908670989764616</v>
      </c>
      <c r="AZ31" s="29">
        <v>23.325118699645643</v>
      </c>
      <c r="BA31" s="29">
        <v>16.900504947067244</v>
      </c>
      <c r="BB31" s="29">
        <v>15.637231623875889</v>
      </c>
      <c r="BC31" s="29">
        <v>15.637231623875889</v>
      </c>
      <c r="BD31" s="29">
        <v>15.637231623875891</v>
      </c>
      <c r="BE31" s="29">
        <v>14.962265973435924</v>
      </c>
      <c r="BF31" s="29">
        <v>14.962265973435924</v>
      </c>
      <c r="BG31" s="29">
        <v>14.962265973435924</v>
      </c>
      <c r="BH31" s="284"/>
      <c r="BI31" s="29">
        <f t="shared" si="75"/>
        <v>45</v>
      </c>
      <c r="BJ31" s="29">
        <f t="shared" si="76"/>
        <v>50</v>
      </c>
      <c r="BK31" s="29">
        <f t="shared" si="77"/>
        <v>55</v>
      </c>
      <c r="BL31" s="29">
        <f t="shared" si="78"/>
        <v>50</v>
      </c>
      <c r="BM31" s="29">
        <f t="shared" si="79"/>
        <v>20</v>
      </c>
      <c r="BN31" s="29">
        <f t="shared" si="80"/>
        <v>20</v>
      </c>
      <c r="BO31" s="29">
        <f t="shared" si="81"/>
        <v>20</v>
      </c>
      <c r="BP31" s="29">
        <f t="shared" si="82"/>
        <v>20</v>
      </c>
      <c r="BQ31" s="29">
        <f t="shared" si="83"/>
        <v>70</v>
      </c>
      <c r="BR31" s="29">
        <f t="shared" si="84"/>
        <v>70</v>
      </c>
      <c r="BS31" s="29">
        <f t="shared" si="35"/>
        <v>51.307955984907274</v>
      </c>
      <c r="BT31" s="29">
        <f t="shared" si="36"/>
        <v>51.307955984907274</v>
      </c>
      <c r="BU31" s="29">
        <f t="shared" si="14"/>
        <v>19.093989087900056</v>
      </c>
      <c r="BV31" s="786">
        <f t="shared" si="30"/>
        <v>32.462260781783442</v>
      </c>
      <c r="BW31" s="787">
        <f t="shared" si="50"/>
        <v>24.446193356734</v>
      </c>
      <c r="BX31" s="787">
        <f t="shared" si="28"/>
        <v>42.717340500508527</v>
      </c>
      <c r="BY31" s="787">
        <f t="shared" si="15"/>
        <v>40.302453217972641</v>
      </c>
      <c r="BZ31" s="787">
        <f t="shared" si="29"/>
        <v>45.233789689410258</v>
      </c>
      <c r="CA31" s="787">
        <f t="shared" si="16"/>
        <v>32.537736570943132</v>
      </c>
      <c r="CB31" s="787">
        <f t="shared" si="17"/>
        <v>30.599497597311814</v>
      </c>
      <c r="CC31" s="787">
        <f t="shared" si="18"/>
        <v>29.924531946871848</v>
      </c>
      <c r="CD31" s="37"/>
      <c r="CE31" s="52" t="s">
        <v>19</v>
      </c>
      <c r="CF31" s="29">
        <f t="shared" si="67"/>
        <v>-35</v>
      </c>
      <c r="CG31" s="29">
        <f t="shared" si="67"/>
        <v>95</v>
      </c>
      <c r="CH31" s="29">
        <f t="shared" si="67"/>
        <v>110</v>
      </c>
      <c r="CI31" s="29">
        <f t="shared" si="67"/>
        <v>40</v>
      </c>
      <c r="CJ31" s="29">
        <f t="shared" si="67"/>
        <v>35</v>
      </c>
      <c r="CK31" s="29">
        <f t="shared" si="67"/>
        <v>145</v>
      </c>
      <c r="CL31" s="29">
        <f t="shared" si="67"/>
        <v>102.61591196981455</v>
      </c>
      <c r="CM31" s="29">
        <f t="shared" si="67"/>
        <v>51.556249869683498</v>
      </c>
      <c r="CN31" s="29">
        <f t="shared" si="67"/>
        <v>67.163533857242527</v>
      </c>
      <c r="CO31" s="29">
        <f t="shared" si="67"/>
        <v>85.536242907382899</v>
      </c>
      <c r="CP31" s="29">
        <f t="shared" si="67"/>
        <v>63.812199818694914</v>
      </c>
      <c r="CQ31" s="29"/>
      <c r="CR31" s="29"/>
      <c r="CS31" s="217"/>
      <c r="CT31" s="217"/>
      <c r="CU31" s="199"/>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c r="EY31" s="447"/>
      <c r="EZ31" s="447"/>
      <c r="FA31" s="447"/>
      <c r="FB31" s="447"/>
      <c r="FC31" s="447"/>
      <c r="FD31" s="447"/>
      <c r="FE31" s="447"/>
      <c r="FF31" s="447"/>
    </row>
    <row r="32" spans="2:162" x14ac:dyDescent="0.3">
      <c r="B32" s="20" t="s">
        <v>10</v>
      </c>
      <c r="C32" s="784">
        <v>195</v>
      </c>
      <c r="D32" s="784">
        <v>215</v>
      </c>
      <c r="E32" s="784">
        <v>205</v>
      </c>
      <c r="F32" s="784">
        <v>195</v>
      </c>
      <c r="G32" s="784">
        <v>210</v>
      </c>
      <c r="H32" s="784">
        <v>205</v>
      </c>
      <c r="I32" s="784">
        <f t="shared" ref="I32:O32" si="85">SUM(I33:I37)</f>
        <v>144.371088411681</v>
      </c>
      <c r="J32" s="784">
        <f t="shared" si="85"/>
        <v>129.77199999999999</v>
      </c>
      <c r="K32" s="784">
        <f t="shared" si="85"/>
        <v>134.92660999999998</v>
      </c>
      <c r="L32" s="784">
        <f t="shared" si="85"/>
        <v>105.9654</v>
      </c>
      <c r="M32" s="784">
        <f t="shared" si="85"/>
        <v>89.0715</v>
      </c>
      <c r="N32" s="784">
        <f t="shared" si="85"/>
        <v>90.094488734659734</v>
      </c>
      <c r="O32" s="784">
        <f t="shared" si="85"/>
        <v>91.58411574573573</v>
      </c>
      <c r="P32" s="210">
        <f t="shared" si="10"/>
        <v>1.1485028709067757E-2</v>
      </c>
      <c r="Q32" s="210">
        <f t="shared" si="10"/>
        <v>1.6534052548576428E-2</v>
      </c>
      <c r="R32" s="909"/>
      <c r="S32" s="31">
        <v>55</v>
      </c>
      <c r="T32" s="31">
        <v>60</v>
      </c>
      <c r="U32" s="31">
        <v>60</v>
      </c>
      <c r="V32" s="31">
        <v>50</v>
      </c>
      <c r="W32" s="31">
        <v>50</v>
      </c>
      <c r="X32" s="31">
        <v>50</v>
      </c>
      <c r="Y32" s="31">
        <v>50</v>
      </c>
      <c r="Z32" s="31">
        <v>50</v>
      </c>
      <c r="AA32" s="31">
        <v>50</v>
      </c>
      <c r="AB32" s="31">
        <v>50</v>
      </c>
      <c r="AC32" s="31">
        <v>55</v>
      </c>
      <c r="AD32" s="31">
        <v>50</v>
      </c>
      <c r="AE32" s="31">
        <v>50</v>
      </c>
      <c r="AF32" s="31">
        <v>65</v>
      </c>
      <c r="AG32" s="31">
        <v>55</v>
      </c>
      <c r="AH32" s="31">
        <v>50</v>
      </c>
      <c r="AI32" s="31">
        <v>50</v>
      </c>
      <c r="AJ32" s="31">
        <v>55</v>
      </c>
      <c r="AK32" s="31">
        <v>35.253865920000003</v>
      </c>
      <c r="AL32" s="31">
        <v>35.729599999999998</v>
      </c>
      <c r="AM32" s="31">
        <v>37.484800000000007</v>
      </c>
      <c r="AN32" s="31">
        <v>35.900320000000001</v>
      </c>
      <c r="AO32" s="31">
        <v>32.069000000000003</v>
      </c>
      <c r="AP32" s="31">
        <v>29.286999999999999</v>
      </c>
      <c r="AQ32" s="31">
        <v>32.602000000000004</v>
      </c>
      <c r="AR32" s="31">
        <v>35.814</v>
      </c>
      <c r="AS32" s="31">
        <v>33.107999999999997</v>
      </c>
      <c r="AT32" s="31">
        <v>35.045249999999996</v>
      </c>
      <c r="AU32" s="31">
        <v>34.968000000000004</v>
      </c>
      <c r="AV32" s="31">
        <v>31.80536</v>
      </c>
      <c r="AW32" s="31">
        <v>29.650399999999998</v>
      </c>
      <c r="AX32" s="31">
        <v>26.92</v>
      </c>
      <c r="AY32" s="31">
        <v>25.78</v>
      </c>
      <c r="AZ32" s="31">
        <v>23.614999999999998</v>
      </c>
      <c r="BA32" s="31">
        <v>22.503</v>
      </c>
      <c r="BB32" s="31">
        <v>22.591999999999999</v>
      </c>
      <c r="BC32" s="31">
        <v>22.015999999999998</v>
      </c>
      <c r="BD32" s="31">
        <v>22.2605</v>
      </c>
      <c r="BE32" s="31">
        <v>22.265000000000001</v>
      </c>
      <c r="BF32" s="31">
        <v>23.041050000000002</v>
      </c>
      <c r="BG32" s="31">
        <v>24.137599999999999</v>
      </c>
      <c r="BH32" s="284"/>
      <c r="BI32" s="31">
        <f t="shared" ref="BI32:BL32" si="86">SUM(BI33:BI37)</f>
        <v>100</v>
      </c>
      <c r="BJ32" s="31">
        <f t="shared" si="86"/>
        <v>115</v>
      </c>
      <c r="BK32" s="31">
        <f t="shared" si="86"/>
        <v>110</v>
      </c>
      <c r="BL32" s="31">
        <f t="shared" si="86"/>
        <v>100</v>
      </c>
      <c r="BM32" s="31">
        <f>SUM(BM33:BM37)</f>
        <v>100</v>
      </c>
      <c r="BN32" s="31">
        <f t="shared" ref="BN32:BQ32" si="87">SUM(BN33:BN37)</f>
        <v>100</v>
      </c>
      <c r="BO32" s="31">
        <f t="shared" si="87"/>
        <v>105</v>
      </c>
      <c r="BP32" s="31">
        <f t="shared" si="87"/>
        <v>115</v>
      </c>
      <c r="BQ32" s="31">
        <f t="shared" si="87"/>
        <v>105</v>
      </c>
      <c r="BR32" s="31">
        <f>SUM(BR33:BR37)</f>
        <v>105</v>
      </c>
      <c r="BS32" s="31">
        <f t="shared" si="35"/>
        <v>70.98346592</v>
      </c>
      <c r="BT32" s="31">
        <f t="shared" si="36"/>
        <v>73.385120000000001</v>
      </c>
      <c r="BU32" s="31">
        <f>AO32+AP32</f>
        <v>61.356000000000002</v>
      </c>
      <c r="BV32" s="31">
        <f t="shared" si="30"/>
        <v>68.415999999999997</v>
      </c>
      <c r="BW32" s="31">
        <f>AS32+AT32</f>
        <v>68.153249999999986</v>
      </c>
      <c r="BX32" s="31">
        <f t="shared" si="28"/>
        <v>66.773359999999997</v>
      </c>
      <c r="BY32" s="31">
        <f t="shared" si="15"/>
        <v>56.570399999999999</v>
      </c>
      <c r="BZ32" s="31">
        <f t="shared" si="29"/>
        <v>49.394999999999996</v>
      </c>
      <c r="CA32" s="31">
        <f t="shared" si="16"/>
        <v>45.094999999999999</v>
      </c>
      <c r="CB32" s="31">
        <f t="shared" si="17"/>
        <v>44.280999999999999</v>
      </c>
      <c r="CC32" s="31">
        <f t="shared" si="18"/>
        <v>45.306049999999999</v>
      </c>
      <c r="CD32" s="31"/>
      <c r="CE32" s="887" t="s">
        <v>10</v>
      </c>
      <c r="CF32" s="31">
        <f t="shared" si="67"/>
        <v>195</v>
      </c>
      <c r="CG32" s="31">
        <f t="shared" si="67"/>
        <v>215</v>
      </c>
      <c r="CH32" s="31">
        <f t="shared" si="67"/>
        <v>205</v>
      </c>
      <c r="CI32" s="31">
        <f t="shared" si="67"/>
        <v>195</v>
      </c>
      <c r="CJ32" s="31">
        <f t="shared" si="67"/>
        <v>210</v>
      </c>
      <c r="CK32" s="31">
        <f t="shared" si="67"/>
        <v>205</v>
      </c>
      <c r="CL32" s="31">
        <f t="shared" si="67"/>
        <v>144.371088411681</v>
      </c>
      <c r="CM32" s="31">
        <f t="shared" si="67"/>
        <v>129.77199999999999</v>
      </c>
      <c r="CN32" s="31">
        <f t="shared" si="67"/>
        <v>134.92660999999998</v>
      </c>
      <c r="CO32" s="31">
        <f t="shared" si="67"/>
        <v>105.9654</v>
      </c>
      <c r="CP32" s="31">
        <f t="shared" si="67"/>
        <v>89.0715</v>
      </c>
      <c r="CQ32" s="31">
        <f>N32</f>
        <v>90.094488734659734</v>
      </c>
      <c r="CR32" s="31">
        <f>O32</f>
        <v>91.58411574573573</v>
      </c>
      <c r="CS32" s="210">
        <f t="shared" si="37"/>
        <v>1.1485028709067757E-2</v>
      </c>
      <c r="CT32" s="210">
        <f>Q32</f>
        <v>1.6534052548576428E-2</v>
      </c>
      <c r="CU32" s="544"/>
      <c r="CV32" s="444">
        <f t="shared" ref="CV32:EJ32" si="88">S32</f>
        <v>55</v>
      </c>
      <c r="CW32" s="444">
        <f t="shared" si="88"/>
        <v>60</v>
      </c>
      <c r="CX32" s="444">
        <f t="shared" si="88"/>
        <v>60</v>
      </c>
      <c r="CY32" s="444">
        <f t="shared" si="88"/>
        <v>50</v>
      </c>
      <c r="CZ32" s="444">
        <f t="shared" si="88"/>
        <v>50</v>
      </c>
      <c r="DA32" s="444">
        <f t="shared" si="88"/>
        <v>50</v>
      </c>
      <c r="DB32" s="444">
        <f t="shared" si="88"/>
        <v>50</v>
      </c>
      <c r="DC32" s="444">
        <f t="shared" si="88"/>
        <v>50</v>
      </c>
      <c r="DD32" s="444">
        <f t="shared" si="88"/>
        <v>50</v>
      </c>
      <c r="DE32" s="444">
        <f t="shared" si="88"/>
        <v>50</v>
      </c>
      <c r="DF32" s="444">
        <f t="shared" si="88"/>
        <v>55</v>
      </c>
      <c r="DG32" s="444">
        <f t="shared" si="88"/>
        <v>50</v>
      </c>
      <c r="DH32" s="444">
        <f t="shared" si="88"/>
        <v>50</v>
      </c>
      <c r="DI32" s="444">
        <f t="shared" si="88"/>
        <v>65</v>
      </c>
      <c r="DJ32" s="444">
        <f t="shared" si="88"/>
        <v>55</v>
      </c>
      <c r="DK32" s="444">
        <f t="shared" si="88"/>
        <v>50</v>
      </c>
      <c r="DL32" s="444">
        <f t="shared" si="88"/>
        <v>50</v>
      </c>
      <c r="DM32" s="444">
        <f t="shared" si="88"/>
        <v>55</v>
      </c>
      <c r="DN32" s="444">
        <f t="shared" si="88"/>
        <v>35.253865920000003</v>
      </c>
      <c r="DO32" s="444">
        <f t="shared" si="88"/>
        <v>35.729599999999998</v>
      </c>
      <c r="DP32" s="444">
        <f t="shared" si="88"/>
        <v>37.484800000000007</v>
      </c>
      <c r="DQ32" s="444">
        <f t="shared" si="88"/>
        <v>35.900320000000001</v>
      </c>
      <c r="DR32" s="444">
        <f t="shared" si="88"/>
        <v>32.069000000000003</v>
      </c>
      <c r="DS32" s="444">
        <f t="shared" si="88"/>
        <v>29.286999999999999</v>
      </c>
      <c r="DT32" s="444">
        <f t="shared" si="88"/>
        <v>32.602000000000004</v>
      </c>
      <c r="DU32" s="444">
        <f t="shared" si="88"/>
        <v>35.814</v>
      </c>
      <c r="DV32" s="444">
        <f t="shared" si="88"/>
        <v>33.107999999999997</v>
      </c>
      <c r="DW32" s="444">
        <f t="shared" si="88"/>
        <v>35.045249999999996</v>
      </c>
      <c r="DX32" s="444">
        <f t="shared" si="88"/>
        <v>34.968000000000004</v>
      </c>
      <c r="DY32" s="444">
        <f t="shared" si="88"/>
        <v>31.80536</v>
      </c>
      <c r="DZ32" s="444">
        <f t="shared" si="88"/>
        <v>29.650399999999998</v>
      </c>
      <c r="EA32" s="444">
        <f t="shared" si="88"/>
        <v>26.92</v>
      </c>
      <c r="EB32" s="444">
        <f t="shared" si="88"/>
        <v>25.78</v>
      </c>
      <c r="EC32" s="444">
        <f t="shared" si="88"/>
        <v>23.614999999999998</v>
      </c>
      <c r="ED32" s="444">
        <f t="shared" si="88"/>
        <v>22.503</v>
      </c>
      <c r="EE32" s="444">
        <f t="shared" si="88"/>
        <v>22.591999999999999</v>
      </c>
      <c r="EF32" s="444">
        <f t="shared" si="88"/>
        <v>22.015999999999998</v>
      </c>
      <c r="EG32" s="444">
        <f t="shared" si="88"/>
        <v>22.2605</v>
      </c>
      <c r="EH32" s="444">
        <f t="shared" si="88"/>
        <v>22.265000000000001</v>
      </c>
      <c r="EI32" s="444">
        <f t="shared" si="88"/>
        <v>23.041050000000002</v>
      </c>
      <c r="EJ32" s="444">
        <f t="shared" si="88"/>
        <v>24.137599999999999</v>
      </c>
      <c r="EK32" s="444"/>
      <c r="EL32" s="444">
        <f t="shared" ref="EL32:FF32" si="89">BI32</f>
        <v>100</v>
      </c>
      <c r="EM32" s="444">
        <f t="shared" si="89"/>
        <v>115</v>
      </c>
      <c r="EN32" s="444">
        <f t="shared" si="89"/>
        <v>110</v>
      </c>
      <c r="EO32" s="444">
        <f t="shared" si="89"/>
        <v>100</v>
      </c>
      <c r="EP32" s="444">
        <f t="shared" si="89"/>
        <v>100</v>
      </c>
      <c r="EQ32" s="444">
        <f t="shared" si="89"/>
        <v>100</v>
      </c>
      <c r="ER32" s="444">
        <f t="shared" si="89"/>
        <v>105</v>
      </c>
      <c r="ES32" s="444">
        <f t="shared" si="89"/>
        <v>115</v>
      </c>
      <c r="ET32" s="444">
        <f t="shared" si="89"/>
        <v>105</v>
      </c>
      <c r="EU32" s="444">
        <f t="shared" si="89"/>
        <v>105</v>
      </c>
      <c r="EV32" s="444">
        <f t="shared" si="89"/>
        <v>70.98346592</v>
      </c>
      <c r="EW32" s="444">
        <f t="shared" si="89"/>
        <v>73.385120000000001</v>
      </c>
      <c r="EX32" s="444">
        <f t="shared" si="89"/>
        <v>61.356000000000002</v>
      </c>
      <c r="EY32" s="444">
        <f t="shared" si="89"/>
        <v>68.415999999999997</v>
      </c>
      <c r="EZ32" s="444">
        <f t="shared" si="89"/>
        <v>68.153249999999986</v>
      </c>
      <c r="FA32" s="444">
        <f t="shared" si="89"/>
        <v>66.773359999999997</v>
      </c>
      <c r="FB32" s="444">
        <f t="shared" si="89"/>
        <v>56.570399999999999</v>
      </c>
      <c r="FC32" s="444">
        <f t="shared" si="89"/>
        <v>49.394999999999996</v>
      </c>
      <c r="FD32" s="444">
        <f t="shared" si="89"/>
        <v>45.094999999999999</v>
      </c>
      <c r="FE32" s="444">
        <f t="shared" si="89"/>
        <v>44.280999999999999</v>
      </c>
      <c r="FF32" s="444">
        <f t="shared" si="89"/>
        <v>45.306049999999999</v>
      </c>
    </row>
    <row r="33" spans="2:162"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23.782090500000002</v>
      </c>
      <c r="N33" s="524">
        <v>23.829992270317501</v>
      </c>
      <c r="O33" s="524">
        <v>24.159889733725088</v>
      </c>
      <c r="P33" s="208">
        <f t="shared" si="10"/>
        <v>2.0141951069230224E-3</v>
      </c>
      <c r="Q33" s="208">
        <f t="shared" si="10"/>
        <v>1.3843792296085011E-2</v>
      </c>
      <c r="R33" s="909"/>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v>5</v>
      </c>
      <c r="AK33" s="7"/>
      <c r="AL33" s="7"/>
      <c r="AM33" s="7"/>
      <c r="AN33" s="7"/>
      <c r="AO33" s="7"/>
      <c r="AP33" s="7"/>
      <c r="AQ33" s="7"/>
      <c r="AR33" s="7"/>
      <c r="AS33" s="7"/>
      <c r="AT33" s="7"/>
      <c r="AU33" s="7"/>
      <c r="AV33" s="7"/>
      <c r="AW33" s="7"/>
      <c r="AX33" s="7"/>
      <c r="AY33" s="7"/>
      <c r="AZ33" s="7"/>
      <c r="BA33" s="7"/>
      <c r="BB33" s="7"/>
      <c r="BC33" s="7"/>
      <c r="BD33" s="7"/>
      <c r="BE33" s="7"/>
      <c r="BF33" s="7"/>
      <c r="BG33" s="7"/>
      <c r="BH33" s="284"/>
      <c r="BI33" s="7">
        <f t="shared" ref="BI33:BI37" si="90">D33-BJ33</f>
        <v>5</v>
      </c>
      <c r="BJ33" s="7">
        <f t="shared" ref="BJ33:BJ37" si="91">SUM(S33:T33)</f>
        <v>10</v>
      </c>
      <c r="BK33" s="7">
        <f t="shared" ref="BK33:BK37" si="92">SUM(U33:V33)</f>
        <v>10</v>
      </c>
      <c r="BL33" s="7">
        <f t="shared" ref="BL33:BL37" si="93">SUM(W33:X33)</f>
        <v>10</v>
      </c>
      <c r="BM33" s="7">
        <f t="shared" ref="BM33:BM37" si="94">SUM(Y33:Z33)</f>
        <v>10</v>
      </c>
      <c r="BN33" s="7">
        <f t="shared" ref="BN33:BN37" si="95">SUM(AA33:AB33)</f>
        <v>10</v>
      </c>
      <c r="BO33" s="7">
        <f t="shared" ref="BO33:BO37" si="96">SUM(AC33:AD33)</f>
        <v>10</v>
      </c>
      <c r="BP33" s="7">
        <f t="shared" ref="BP33:BP37" si="97">SUM(AE33:AF33)</f>
        <v>10</v>
      </c>
      <c r="BQ33" s="7">
        <f t="shared" ref="BQ33:BQ37" si="98">SUM(AG33:AH33)</f>
        <v>10</v>
      </c>
      <c r="BR33" s="7">
        <f t="shared" ref="BR33:BR37" si="99">SUM(AI33:AJ33)</f>
        <v>10</v>
      </c>
      <c r="BS33" s="7"/>
      <c r="BT33" s="7"/>
      <c r="BU33" s="7"/>
      <c r="BV33" s="31"/>
      <c r="BW33" s="37"/>
      <c r="BX33" s="37"/>
      <c r="BY33" s="37"/>
      <c r="BZ33" s="37">
        <f t="shared" si="29"/>
        <v>0</v>
      </c>
      <c r="CA33" s="37">
        <f t="shared" si="16"/>
        <v>0</v>
      </c>
      <c r="CB33" s="37">
        <f t="shared" si="17"/>
        <v>0</v>
      </c>
      <c r="CC33" s="37">
        <f t="shared" si="18"/>
        <v>0</v>
      </c>
      <c r="CD33" s="37"/>
      <c r="CE33" s="10" t="s">
        <v>15</v>
      </c>
      <c r="CF33" s="7">
        <f t="shared" si="67"/>
        <v>10</v>
      </c>
      <c r="CG33" s="7">
        <f t="shared" si="67"/>
        <v>15</v>
      </c>
      <c r="CH33" s="7">
        <f t="shared" si="67"/>
        <v>15</v>
      </c>
      <c r="CI33" s="7">
        <f t="shared" si="67"/>
        <v>10</v>
      </c>
      <c r="CJ33" s="7">
        <f t="shared" si="67"/>
        <v>15</v>
      </c>
      <c r="CK33" s="7">
        <f t="shared" si="67"/>
        <v>15</v>
      </c>
      <c r="CL33" s="7">
        <f t="shared" si="67"/>
        <v>38.113967340683786</v>
      </c>
      <c r="CM33" s="7">
        <f t="shared" si="67"/>
        <v>35.038440000000001</v>
      </c>
      <c r="CN33" s="7">
        <f t="shared" si="67"/>
        <v>35.485698429999999</v>
      </c>
      <c r="CO33" s="7">
        <f t="shared" si="67"/>
        <v>28.398727200000003</v>
      </c>
      <c r="CP33" s="7">
        <f t="shared" si="67"/>
        <v>23.782090500000002</v>
      </c>
      <c r="CQ33" s="7"/>
      <c r="CR33" s="7"/>
      <c r="CS33" s="208"/>
      <c r="CT33" s="208"/>
      <c r="CU33" s="19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439"/>
      <c r="EG33" s="439"/>
      <c r="EH33" s="439"/>
      <c r="EI33" s="439"/>
      <c r="EJ33" s="439"/>
      <c r="EK33" s="439"/>
      <c r="EL33" s="439"/>
      <c r="EM33" s="439"/>
      <c r="EN33" s="439"/>
      <c r="EO33" s="679"/>
      <c r="EP33" s="679"/>
      <c r="EQ33" s="679"/>
      <c r="ER33" s="679"/>
      <c r="ES33" s="679"/>
      <c r="ET33" s="679"/>
      <c r="EU33" s="679"/>
      <c r="EV33" s="679"/>
      <c r="EW33" s="679"/>
      <c r="EX33" s="679"/>
      <c r="EY33" s="679"/>
      <c r="EZ33" s="679"/>
      <c r="FA33" s="679"/>
      <c r="FB33" s="679"/>
      <c r="FC33" s="679"/>
      <c r="FD33" s="679"/>
      <c r="FE33" s="679"/>
      <c r="FF33" s="679"/>
    </row>
    <row r="34" spans="2:162"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15.9437985</v>
      </c>
      <c r="N34" s="524">
        <v>16.577385927177392</v>
      </c>
      <c r="O34" s="524">
        <v>16.970536647684831</v>
      </c>
      <c r="P34" s="208">
        <f t="shared" si="10"/>
        <v>3.973880046071776E-2</v>
      </c>
      <c r="Q34" s="208">
        <f t="shared" si="10"/>
        <v>2.3716086615495735E-2</v>
      </c>
      <c r="R34" s="909"/>
      <c r="S34" s="7">
        <v>0</v>
      </c>
      <c r="T34" s="7">
        <v>5</v>
      </c>
      <c r="U34" s="7">
        <v>5</v>
      </c>
      <c r="V34" s="7">
        <v>0</v>
      </c>
      <c r="W34" s="7">
        <v>0</v>
      </c>
      <c r="X34" s="7">
        <v>0</v>
      </c>
      <c r="Y34" s="7">
        <v>0</v>
      </c>
      <c r="Z34" s="7">
        <v>0</v>
      </c>
      <c r="AA34" s="7">
        <v>0</v>
      </c>
      <c r="AB34" s="7">
        <v>0</v>
      </c>
      <c r="AC34" s="7">
        <v>5</v>
      </c>
      <c r="AD34" s="7">
        <v>0</v>
      </c>
      <c r="AE34" s="7">
        <v>0</v>
      </c>
      <c r="AF34" s="7">
        <v>5</v>
      </c>
      <c r="AG34" s="7">
        <v>5</v>
      </c>
      <c r="AH34" s="7">
        <v>0</v>
      </c>
      <c r="AI34" s="7">
        <v>0</v>
      </c>
      <c r="AJ34" s="7">
        <v>5</v>
      </c>
      <c r="AK34" s="7"/>
      <c r="AL34" s="7"/>
      <c r="AM34" s="7"/>
      <c r="AN34" s="7"/>
      <c r="AO34" s="7"/>
      <c r="AP34" s="7"/>
      <c r="AQ34" s="7"/>
      <c r="AR34" s="7"/>
      <c r="AS34" s="7"/>
      <c r="AT34" s="7"/>
      <c r="AU34" s="7"/>
      <c r="AV34" s="7"/>
      <c r="AW34" s="7"/>
      <c r="AX34" s="7"/>
      <c r="AY34" s="7"/>
      <c r="AZ34" s="7"/>
      <c r="BA34" s="7"/>
      <c r="BB34" s="7"/>
      <c r="BC34" s="7"/>
      <c r="BD34" s="7"/>
      <c r="BE34" s="7"/>
      <c r="BF34" s="7"/>
      <c r="BG34" s="7"/>
      <c r="BH34" s="284"/>
      <c r="BI34" s="7">
        <f t="shared" si="90"/>
        <v>5</v>
      </c>
      <c r="BJ34" s="7">
        <f t="shared" si="91"/>
        <v>5</v>
      </c>
      <c r="BK34" s="7">
        <f t="shared" si="92"/>
        <v>5</v>
      </c>
      <c r="BL34" s="7">
        <f t="shared" si="93"/>
        <v>0</v>
      </c>
      <c r="BM34" s="7">
        <f t="shared" si="94"/>
        <v>0</v>
      </c>
      <c r="BN34" s="7">
        <f t="shared" si="95"/>
        <v>0</v>
      </c>
      <c r="BO34" s="7">
        <f t="shared" si="96"/>
        <v>5</v>
      </c>
      <c r="BP34" s="7">
        <f t="shared" si="97"/>
        <v>5</v>
      </c>
      <c r="BQ34" s="7">
        <f t="shared" si="98"/>
        <v>5</v>
      </c>
      <c r="BR34" s="7">
        <f t="shared" si="99"/>
        <v>5</v>
      </c>
      <c r="BS34" s="7"/>
      <c r="BT34" s="7"/>
      <c r="BU34" s="7"/>
      <c r="BV34" s="31"/>
      <c r="BW34" s="37"/>
      <c r="BX34" s="37"/>
      <c r="BY34" s="37"/>
      <c r="BZ34" s="37">
        <f t="shared" si="29"/>
        <v>0</v>
      </c>
      <c r="CA34" s="37">
        <f t="shared" si="16"/>
        <v>0</v>
      </c>
      <c r="CB34" s="37">
        <f t="shared" si="17"/>
        <v>0</v>
      </c>
      <c r="CC34" s="37">
        <f t="shared" si="18"/>
        <v>0</v>
      </c>
      <c r="CD34" s="37"/>
      <c r="CE34" s="10" t="s">
        <v>16</v>
      </c>
      <c r="CF34" s="7">
        <f t="shared" si="67"/>
        <v>5</v>
      </c>
      <c r="CG34" s="7">
        <f t="shared" si="67"/>
        <v>10</v>
      </c>
      <c r="CH34" s="7">
        <f t="shared" si="67"/>
        <v>10</v>
      </c>
      <c r="CI34" s="7">
        <f t="shared" si="67"/>
        <v>10</v>
      </c>
      <c r="CJ34" s="7">
        <f t="shared" si="67"/>
        <v>10</v>
      </c>
      <c r="CK34" s="7">
        <f t="shared" si="67"/>
        <v>10</v>
      </c>
      <c r="CL34" s="7">
        <f t="shared" si="67"/>
        <v>27.286135709807709</v>
      </c>
      <c r="CM34" s="7">
        <f t="shared" si="67"/>
        <v>22.710099999999997</v>
      </c>
      <c r="CN34" s="7">
        <f t="shared" si="67"/>
        <v>24.826496239999997</v>
      </c>
      <c r="CO34" s="7">
        <f t="shared" si="67"/>
        <v>19.603598999999999</v>
      </c>
      <c r="CP34" s="7">
        <f t="shared" si="67"/>
        <v>15.9437985</v>
      </c>
      <c r="CQ34" s="7"/>
      <c r="CR34" s="7"/>
      <c r="CS34" s="208"/>
      <c r="CT34" s="208"/>
      <c r="CU34" s="221"/>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439"/>
      <c r="EG34" s="439"/>
      <c r="EH34" s="439"/>
      <c r="EI34" s="439"/>
      <c r="EJ34" s="439"/>
      <c r="EK34" s="439"/>
      <c r="EL34" s="439"/>
      <c r="EM34" s="439"/>
      <c r="EN34" s="439"/>
      <c r="EO34" s="679"/>
      <c r="EP34" s="679"/>
      <c r="EQ34" s="679"/>
      <c r="ER34" s="679"/>
      <c r="ES34" s="679"/>
      <c r="ET34" s="679"/>
      <c r="EU34" s="679"/>
      <c r="EV34" s="679"/>
      <c r="EW34" s="679"/>
      <c r="EX34" s="679"/>
      <c r="EY34" s="679"/>
      <c r="EZ34" s="679"/>
      <c r="FA34" s="679"/>
      <c r="FB34" s="679"/>
      <c r="FC34" s="679"/>
      <c r="FD34" s="679"/>
      <c r="FE34" s="679"/>
      <c r="FF34" s="679"/>
    </row>
    <row r="35" spans="2:162"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11.668366500000001</v>
      </c>
      <c r="N35" s="524">
        <v>12.027614246077075</v>
      </c>
      <c r="O35" s="524">
        <v>12.400489271972619</v>
      </c>
      <c r="P35" s="208">
        <f t="shared" si="10"/>
        <v>3.078817811191259E-2</v>
      </c>
      <c r="Q35" s="208">
        <f t="shared" si="10"/>
        <v>3.1001578390091877E-2</v>
      </c>
      <c r="R35" s="909"/>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v>5</v>
      </c>
      <c r="AK35" s="7"/>
      <c r="AL35" s="7"/>
      <c r="AM35" s="7"/>
      <c r="AN35" s="7"/>
      <c r="AO35" s="7"/>
      <c r="AP35" s="7"/>
      <c r="AQ35" s="7"/>
      <c r="AR35" s="7"/>
      <c r="AS35" s="7"/>
      <c r="AT35" s="7"/>
      <c r="AU35" s="7"/>
      <c r="AV35" s="7"/>
      <c r="AW35" s="7"/>
      <c r="AX35" s="7"/>
      <c r="AY35" s="7"/>
      <c r="AZ35" s="7"/>
      <c r="BA35" s="7"/>
      <c r="BB35" s="7"/>
      <c r="BC35" s="7"/>
      <c r="BD35" s="7"/>
      <c r="BE35" s="7"/>
      <c r="BF35" s="7"/>
      <c r="BG35" s="7"/>
      <c r="BH35" s="284"/>
      <c r="BI35" s="7">
        <f t="shared" si="90"/>
        <v>5</v>
      </c>
      <c r="BJ35" s="7">
        <f t="shared" si="91"/>
        <v>10</v>
      </c>
      <c r="BK35" s="7">
        <f t="shared" si="92"/>
        <v>10</v>
      </c>
      <c r="BL35" s="7">
        <f t="shared" si="93"/>
        <v>10</v>
      </c>
      <c r="BM35" s="7">
        <f t="shared" si="94"/>
        <v>10</v>
      </c>
      <c r="BN35" s="7">
        <f t="shared" si="95"/>
        <v>10</v>
      </c>
      <c r="BO35" s="7">
        <f t="shared" si="96"/>
        <v>10</v>
      </c>
      <c r="BP35" s="7">
        <f t="shared" si="97"/>
        <v>10</v>
      </c>
      <c r="BQ35" s="7">
        <f t="shared" si="98"/>
        <v>10</v>
      </c>
      <c r="BR35" s="7">
        <f t="shared" si="99"/>
        <v>10</v>
      </c>
      <c r="BS35" s="7"/>
      <c r="BT35" s="7"/>
      <c r="BU35" s="7"/>
      <c r="BV35" s="31"/>
      <c r="BW35" s="37"/>
      <c r="BX35" s="37"/>
      <c r="BY35" s="37"/>
      <c r="BZ35" s="37">
        <f t="shared" si="29"/>
        <v>0</v>
      </c>
      <c r="CA35" s="37">
        <f t="shared" si="16"/>
        <v>0</v>
      </c>
      <c r="CB35" s="37">
        <f t="shared" si="17"/>
        <v>0</v>
      </c>
      <c r="CC35" s="37">
        <f t="shared" si="18"/>
        <v>0</v>
      </c>
      <c r="CD35" s="37"/>
      <c r="CE35" s="10" t="s">
        <v>17</v>
      </c>
      <c r="CF35" s="7">
        <f t="shared" si="67"/>
        <v>15</v>
      </c>
      <c r="CG35" s="7">
        <f t="shared" si="67"/>
        <v>15</v>
      </c>
      <c r="CH35" s="7">
        <f t="shared" si="67"/>
        <v>15</v>
      </c>
      <c r="CI35" s="7">
        <f t="shared" si="67"/>
        <v>15</v>
      </c>
      <c r="CJ35" s="7">
        <f t="shared" si="67"/>
        <v>15</v>
      </c>
      <c r="CK35" s="7">
        <f t="shared" si="67"/>
        <v>15</v>
      </c>
      <c r="CL35" s="7">
        <f t="shared" si="67"/>
        <v>19.634468023988617</v>
      </c>
      <c r="CM35" s="7">
        <f t="shared" si="67"/>
        <v>16.221499999999999</v>
      </c>
      <c r="CN35" s="7">
        <f t="shared" si="67"/>
        <v>17.405532689999998</v>
      </c>
      <c r="CO35" s="7">
        <f t="shared" si="67"/>
        <v>13.775502000000001</v>
      </c>
      <c r="CP35" s="7">
        <f t="shared" si="67"/>
        <v>11.668366500000001</v>
      </c>
      <c r="CQ35" s="7"/>
      <c r="CR35" s="7"/>
      <c r="CS35" s="208"/>
      <c r="CT35" s="208"/>
      <c r="CU35" s="221"/>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439"/>
      <c r="EL35" s="439"/>
      <c r="EM35" s="439"/>
      <c r="EN35" s="439"/>
      <c r="EO35" s="679"/>
      <c r="EP35" s="679"/>
      <c r="EQ35" s="679"/>
      <c r="ER35" s="679"/>
      <c r="ES35" s="679"/>
      <c r="ET35" s="679"/>
      <c r="EU35" s="679"/>
      <c r="EV35" s="679"/>
      <c r="EW35" s="679"/>
      <c r="EX35" s="679"/>
      <c r="EY35" s="679"/>
      <c r="EZ35" s="679"/>
      <c r="FA35" s="679"/>
      <c r="FB35" s="679"/>
      <c r="FC35" s="679"/>
      <c r="FD35" s="679"/>
      <c r="FE35" s="679"/>
      <c r="FF35" s="679"/>
    </row>
    <row r="36" spans="2:162"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19.417587000000001</v>
      </c>
      <c r="N36" s="524">
        <v>18.874795389911213</v>
      </c>
      <c r="O36" s="524">
        <v>18.573258673235209</v>
      </c>
      <c r="P36" s="208">
        <f t="shared" si="10"/>
        <v>-2.7953607731423413E-2</v>
      </c>
      <c r="Q36" s="208">
        <f t="shared" si="10"/>
        <v>-1.5975628368251282E-2</v>
      </c>
      <c r="R36" s="909"/>
      <c r="S36" s="7">
        <v>20</v>
      </c>
      <c r="T36" s="7">
        <v>15</v>
      </c>
      <c r="U36" s="7">
        <v>15</v>
      </c>
      <c r="V36" s="7">
        <v>15</v>
      </c>
      <c r="W36" s="7">
        <v>20</v>
      </c>
      <c r="X36" s="7">
        <v>20</v>
      </c>
      <c r="Y36" s="7">
        <v>20</v>
      </c>
      <c r="Z36" s="7">
        <v>20</v>
      </c>
      <c r="AA36" s="7">
        <v>20</v>
      </c>
      <c r="AB36" s="7">
        <v>20</v>
      </c>
      <c r="AC36" s="7">
        <v>20</v>
      </c>
      <c r="AD36" s="7">
        <v>20</v>
      </c>
      <c r="AE36" s="7">
        <v>20</v>
      </c>
      <c r="AF36" s="7">
        <v>30</v>
      </c>
      <c r="AG36" s="7">
        <v>20</v>
      </c>
      <c r="AH36" s="7">
        <v>20</v>
      </c>
      <c r="AI36" s="7">
        <v>20</v>
      </c>
      <c r="AJ36" s="7">
        <v>20</v>
      </c>
      <c r="AK36" s="7"/>
      <c r="AL36" s="7"/>
      <c r="AM36" s="7"/>
      <c r="AN36" s="7"/>
      <c r="AO36" s="7"/>
      <c r="AP36" s="7"/>
      <c r="AQ36" s="7"/>
      <c r="AR36" s="7"/>
      <c r="AS36" s="7"/>
      <c r="AT36" s="7"/>
      <c r="AU36" s="7"/>
      <c r="AV36" s="7"/>
      <c r="AW36" s="7"/>
      <c r="AX36" s="7"/>
      <c r="AY36" s="7"/>
      <c r="AZ36" s="7"/>
      <c r="BA36" s="7"/>
      <c r="BB36" s="7"/>
      <c r="BC36" s="7"/>
      <c r="BD36" s="7"/>
      <c r="BE36" s="7"/>
      <c r="BF36" s="7"/>
      <c r="BG36" s="7"/>
      <c r="BH36" s="284"/>
      <c r="BI36" s="7">
        <f t="shared" si="90"/>
        <v>35</v>
      </c>
      <c r="BJ36" s="7">
        <f t="shared" si="91"/>
        <v>35</v>
      </c>
      <c r="BK36" s="7">
        <f t="shared" si="92"/>
        <v>30</v>
      </c>
      <c r="BL36" s="7">
        <f t="shared" si="93"/>
        <v>40</v>
      </c>
      <c r="BM36" s="7">
        <f t="shared" si="94"/>
        <v>40</v>
      </c>
      <c r="BN36" s="7">
        <f t="shared" si="95"/>
        <v>40</v>
      </c>
      <c r="BO36" s="7">
        <f t="shared" si="96"/>
        <v>40</v>
      </c>
      <c r="BP36" s="7">
        <f t="shared" si="97"/>
        <v>50</v>
      </c>
      <c r="BQ36" s="7">
        <f t="shared" si="98"/>
        <v>40</v>
      </c>
      <c r="BR36" s="7">
        <f t="shared" si="99"/>
        <v>40</v>
      </c>
      <c r="BS36" s="7"/>
      <c r="BT36" s="7"/>
      <c r="BU36" s="7"/>
      <c r="BV36" s="31"/>
      <c r="BW36" s="37"/>
      <c r="BX36" s="37"/>
      <c r="BY36" s="37"/>
      <c r="BZ36" s="37">
        <f t="shared" si="29"/>
        <v>0</v>
      </c>
      <c r="CA36" s="37">
        <f t="shared" si="16"/>
        <v>0</v>
      </c>
      <c r="CB36" s="37">
        <f t="shared" si="17"/>
        <v>0</v>
      </c>
      <c r="CC36" s="37">
        <f t="shared" si="18"/>
        <v>0</v>
      </c>
      <c r="CD36" s="37"/>
      <c r="CE36" s="10" t="s">
        <v>18</v>
      </c>
      <c r="CF36" s="7">
        <f t="shared" si="67"/>
        <v>75</v>
      </c>
      <c r="CG36" s="7">
        <f t="shared" si="67"/>
        <v>70</v>
      </c>
      <c r="CH36" s="7">
        <f t="shared" si="67"/>
        <v>70</v>
      </c>
      <c r="CI36" s="7">
        <f t="shared" si="67"/>
        <v>80</v>
      </c>
      <c r="CJ36" s="7">
        <f t="shared" si="67"/>
        <v>90</v>
      </c>
      <c r="CK36" s="7">
        <f t="shared" si="67"/>
        <v>85</v>
      </c>
      <c r="CL36" s="7">
        <f t="shared" si="67"/>
        <v>28.007991151866115</v>
      </c>
      <c r="CM36" s="7">
        <f t="shared" si="67"/>
        <v>30.885735999999998</v>
      </c>
      <c r="CN36" s="7">
        <f t="shared" si="67"/>
        <v>31.033120299999997</v>
      </c>
      <c r="CO36" s="7">
        <f t="shared" si="67"/>
        <v>22.676595599999999</v>
      </c>
      <c r="CP36" s="7">
        <f t="shared" si="67"/>
        <v>19.417587000000001</v>
      </c>
      <c r="CQ36" s="7"/>
      <c r="CR36" s="7"/>
      <c r="CS36" s="208"/>
      <c r="CT36" s="208"/>
      <c r="CU36" s="19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439"/>
      <c r="EL36" s="439"/>
      <c r="EM36" s="439"/>
      <c r="EN36" s="439"/>
      <c r="EO36" s="679"/>
      <c r="EP36" s="679"/>
      <c r="EQ36" s="679"/>
      <c r="ER36" s="679"/>
      <c r="ES36" s="679"/>
      <c r="ET36" s="679"/>
      <c r="EU36" s="679"/>
      <c r="EV36" s="679"/>
      <c r="EW36" s="679"/>
      <c r="EX36" s="679"/>
      <c r="EY36" s="679"/>
      <c r="EZ36" s="679"/>
      <c r="FA36" s="679"/>
      <c r="FB36" s="679"/>
      <c r="FC36" s="679"/>
      <c r="FD36" s="679"/>
      <c r="FE36" s="679"/>
      <c r="FF36" s="679"/>
    </row>
    <row r="37" spans="2:162"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18.259657499999999</v>
      </c>
      <c r="N37" s="184">
        <v>18.784700901176553</v>
      </c>
      <c r="O37" s="184">
        <v>19.479941419117992</v>
      </c>
      <c r="P37" s="217">
        <f t="shared" si="10"/>
        <v>2.8754285296783477E-2</v>
      </c>
      <c r="Q37" s="618">
        <f t="shared" si="10"/>
        <v>3.7010997492001207E-2</v>
      </c>
      <c r="R37" s="909"/>
      <c r="S37" s="29">
        <v>25</v>
      </c>
      <c r="T37" s="29">
        <v>30</v>
      </c>
      <c r="U37" s="29">
        <v>30</v>
      </c>
      <c r="V37" s="29">
        <v>25</v>
      </c>
      <c r="W37" s="29">
        <v>20</v>
      </c>
      <c r="X37" s="29">
        <v>20</v>
      </c>
      <c r="Y37" s="29">
        <v>20</v>
      </c>
      <c r="Z37" s="29">
        <v>20</v>
      </c>
      <c r="AA37" s="29">
        <v>20</v>
      </c>
      <c r="AB37" s="29">
        <v>20</v>
      </c>
      <c r="AC37" s="29">
        <v>20</v>
      </c>
      <c r="AD37" s="29">
        <v>20</v>
      </c>
      <c r="AE37" s="29">
        <v>20</v>
      </c>
      <c r="AF37" s="29">
        <v>20</v>
      </c>
      <c r="AG37" s="29">
        <v>20</v>
      </c>
      <c r="AH37" s="29">
        <v>20</v>
      </c>
      <c r="AI37" s="29">
        <v>20</v>
      </c>
      <c r="AJ37" s="29">
        <v>20</v>
      </c>
      <c r="AK37" s="29"/>
      <c r="AL37" s="29"/>
      <c r="AM37" s="29"/>
      <c r="AN37" s="29"/>
      <c r="AO37" s="29"/>
      <c r="AP37" s="29"/>
      <c r="AQ37" s="29"/>
      <c r="AR37" s="766"/>
      <c r="AS37" s="766"/>
      <c r="AT37" s="766"/>
      <c r="AU37" s="766"/>
      <c r="AV37" s="766"/>
      <c r="AW37" s="766"/>
      <c r="AX37" s="766"/>
      <c r="AY37" s="766"/>
      <c r="AZ37" s="766"/>
      <c r="BA37" s="766"/>
      <c r="BB37" s="766"/>
      <c r="BC37" s="766"/>
      <c r="BD37" s="766"/>
      <c r="BE37" s="766"/>
      <c r="BF37" s="766"/>
      <c r="BG37" s="766"/>
      <c r="BH37" s="284"/>
      <c r="BI37" s="29">
        <f t="shared" si="90"/>
        <v>50</v>
      </c>
      <c r="BJ37" s="29">
        <f t="shared" si="91"/>
        <v>55</v>
      </c>
      <c r="BK37" s="29">
        <f t="shared" si="92"/>
        <v>55</v>
      </c>
      <c r="BL37" s="29">
        <f t="shared" si="93"/>
        <v>40</v>
      </c>
      <c r="BM37" s="29">
        <f t="shared" si="94"/>
        <v>40</v>
      </c>
      <c r="BN37" s="29">
        <f t="shared" si="95"/>
        <v>40</v>
      </c>
      <c r="BO37" s="29">
        <f t="shared" si="96"/>
        <v>40</v>
      </c>
      <c r="BP37" s="29">
        <f t="shared" si="97"/>
        <v>40</v>
      </c>
      <c r="BQ37" s="29">
        <f t="shared" si="98"/>
        <v>40</v>
      </c>
      <c r="BR37" s="29">
        <f t="shared" si="99"/>
        <v>40</v>
      </c>
      <c r="BS37" s="29"/>
      <c r="BT37" s="29"/>
      <c r="BU37" s="29"/>
      <c r="BV37" s="795"/>
      <c r="BW37" s="787"/>
      <c r="BX37" s="787"/>
      <c r="BY37" s="787"/>
      <c r="BZ37" s="787">
        <f t="shared" si="29"/>
        <v>0</v>
      </c>
      <c r="CA37" s="787">
        <f t="shared" si="16"/>
        <v>0</v>
      </c>
      <c r="CB37" s="787">
        <f t="shared" si="17"/>
        <v>0</v>
      </c>
      <c r="CC37" s="787">
        <f t="shared" si="18"/>
        <v>0</v>
      </c>
      <c r="CD37" s="37"/>
      <c r="CE37" s="52" t="s">
        <v>19</v>
      </c>
      <c r="CF37" s="29">
        <f t="shared" si="67"/>
        <v>90</v>
      </c>
      <c r="CG37" s="29">
        <f t="shared" si="67"/>
        <v>105</v>
      </c>
      <c r="CH37" s="29">
        <f t="shared" si="67"/>
        <v>95</v>
      </c>
      <c r="CI37" s="29">
        <f t="shared" si="67"/>
        <v>80</v>
      </c>
      <c r="CJ37" s="29">
        <f t="shared" si="67"/>
        <v>80</v>
      </c>
      <c r="CK37" s="29">
        <f t="shared" si="67"/>
        <v>80</v>
      </c>
      <c r="CL37" s="29">
        <f t="shared" si="67"/>
        <v>31.328526185334777</v>
      </c>
      <c r="CM37" s="29">
        <f t="shared" si="67"/>
        <v>24.916224</v>
      </c>
      <c r="CN37" s="29">
        <f t="shared" si="67"/>
        <v>26.175762339999999</v>
      </c>
      <c r="CO37" s="29">
        <f t="shared" si="67"/>
        <v>21.510976200000002</v>
      </c>
      <c r="CP37" s="29">
        <f t="shared" si="67"/>
        <v>18.259657499999999</v>
      </c>
      <c r="CQ37" s="29"/>
      <c r="CR37" s="29"/>
      <c r="CS37" s="217"/>
      <c r="CT37" s="217"/>
      <c r="CU37" s="199"/>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c r="EY37" s="447"/>
      <c r="EZ37" s="447"/>
      <c r="FA37" s="447"/>
      <c r="FB37" s="447"/>
      <c r="FC37" s="447"/>
      <c r="FD37" s="447"/>
      <c r="FE37" s="447"/>
      <c r="FF37" s="447"/>
    </row>
    <row r="38" spans="2:162" x14ac:dyDescent="0.3">
      <c r="B38" s="20" t="s">
        <v>11</v>
      </c>
      <c r="C38" s="784">
        <v>180</v>
      </c>
      <c r="D38" s="784">
        <v>225</v>
      </c>
      <c r="E38" s="784">
        <v>300</v>
      </c>
      <c r="F38" s="784">
        <v>320</v>
      </c>
      <c r="G38" s="784">
        <v>260</v>
      </c>
      <c r="H38" s="784">
        <v>275</v>
      </c>
      <c r="I38" s="784">
        <f t="shared" ref="I38:O38" si="100">SUM(I39:I43)</f>
        <v>227.60982070977258</v>
      </c>
      <c r="J38" s="784">
        <f t="shared" si="100"/>
        <v>473.14845477097691</v>
      </c>
      <c r="K38" s="784">
        <f t="shared" si="100"/>
        <v>752.90147768552447</v>
      </c>
      <c r="L38" s="784">
        <f t="shared" si="100"/>
        <v>505.08730160357061</v>
      </c>
      <c r="M38" s="784">
        <f t="shared" si="100"/>
        <v>521.11337642513229</v>
      </c>
      <c r="N38" s="784">
        <f t="shared" si="100"/>
        <v>671.22085600190621</v>
      </c>
      <c r="O38" s="784">
        <f t="shared" si="100"/>
        <v>285.74886523327194</v>
      </c>
      <c r="P38" s="210">
        <f t="shared" si="10"/>
        <v>0.28805148047919982</v>
      </c>
      <c r="Q38" s="617">
        <f t="shared" si="10"/>
        <v>-0.57428488301850322</v>
      </c>
      <c r="R38" s="909"/>
      <c r="S38" s="31">
        <v>45</v>
      </c>
      <c r="T38" s="31">
        <v>55</v>
      </c>
      <c r="U38" s="31">
        <v>55</v>
      </c>
      <c r="V38" s="31">
        <v>65</v>
      </c>
      <c r="W38" s="31">
        <v>85</v>
      </c>
      <c r="X38" s="31">
        <v>95</v>
      </c>
      <c r="Y38" s="31">
        <v>90</v>
      </c>
      <c r="Z38" s="31">
        <v>110</v>
      </c>
      <c r="AA38" s="31">
        <v>85</v>
      </c>
      <c r="AB38" s="31">
        <v>40</v>
      </c>
      <c r="AC38" s="31">
        <v>60</v>
      </c>
      <c r="AD38" s="31">
        <v>70</v>
      </c>
      <c r="AE38" s="31">
        <v>65</v>
      </c>
      <c r="AF38" s="31">
        <v>55</v>
      </c>
      <c r="AG38" s="31">
        <v>70</v>
      </c>
      <c r="AH38" s="31">
        <v>65</v>
      </c>
      <c r="AI38" s="31">
        <v>70</v>
      </c>
      <c r="AJ38" s="31">
        <v>70</v>
      </c>
      <c r="AK38" s="31">
        <v>115.52785004885297</v>
      </c>
      <c r="AL38" s="31">
        <v>28.708334595919759</v>
      </c>
      <c r="AM38" s="31">
        <v>69.424871780826379</v>
      </c>
      <c r="AN38" s="31">
        <v>13.948764284173478</v>
      </c>
      <c r="AO38" s="31">
        <v>160.92805484004487</v>
      </c>
      <c r="AP38" s="31">
        <v>27.931164048002081</v>
      </c>
      <c r="AQ38" s="31">
        <v>194.03720045453923</v>
      </c>
      <c r="AR38" s="31">
        <v>90.252035428390741</v>
      </c>
      <c r="AS38" s="31">
        <v>101.60958669787247</v>
      </c>
      <c r="AT38" s="31">
        <v>373.36374411048308</v>
      </c>
      <c r="AU38" s="31">
        <v>137.73516653652717</v>
      </c>
      <c r="AV38" s="31">
        <v>140.19298034064178</v>
      </c>
      <c r="AW38" s="31">
        <v>150.25152289977382</v>
      </c>
      <c r="AX38" s="31">
        <v>202.26763773644154</v>
      </c>
      <c r="AY38" s="31">
        <v>150.97390422575407</v>
      </c>
      <c r="AZ38" s="31">
        <v>1.5942367416011791</v>
      </c>
      <c r="BA38" s="31">
        <v>55.635966839283867</v>
      </c>
      <c r="BB38" s="31">
        <v>234.17663412856297</v>
      </c>
      <c r="BC38" s="31">
        <v>63.832125049515042</v>
      </c>
      <c r="BD38" s="31">
        <v>167.46865040777038</v>
      </c>
      <c r="BE38" s="31">
        <v>204.44436108355603</v>
      </c>
      <c r="BF38" s="31">
        <v>225.10135654877422</v>
      </c>
      <c r="BG38" s="31">
        <v>125.35099099482339</v>
      </c>
      <c r="BH38" s="284"/>
      <c r="BI38" s="31">
        <f t="shared" ref="BI38:BL38" si="101">SUM(BI39:BI43)</f>
        <v>125</v>
      </c>
      <c r="BJ38" s="31">
        <f t="shared" si="101"/>
        <v>100</v>
      </c>
      <c r="BK38" s="31">
        <f t="shared" si="101"/>
        <v>120</v>
      </c>
      <c r="BL38" s="31">
        <f t="shared" si="101"/>
        <v>180</v>
      </c>
      <c r="BM38" s="31">
        <f>SUM(BM39:BM43)</f>
        <v>200</v>
      </c>
      <c r="BN38" s="31">
        <f t="shared" ref="BN38:BQ38" si="102">SUM(BN39:BN43)</f>
        <v>125</v>
      </c>
      <c r="BO38" s="31">
        <f t="shared" si="102"/>
        <v>130</v>
      </c>
      <c r="BP38" s="31">
        <f t="shared" si="102"/>
        <v>120</v>
      </c>
      <c r="BQ38" s="31">
        <f t="shared" si="102"/>
        <v>135</v>
      </c>
      <c r="BR38" s="31">
        <f>SUM(BR39:BR43)</f>
        <v>140</v>
      </c>
      <c r="BS38" s="31">
        <f>AK38+AL38</f>
        <v>144.23618464477272</v>
      </c>
      <c r="BT38" s="31">
        <f>AM38+AN38</f>
        <v>83.373636064999857</v>
      </c>
      <c r="BU38" s="31">
        <f>AO38+AP38</f>
        <v>188.85921888804694</v>
      </c>
      <c r="BV38" s="31">
        <f t="shared" si="30"/>
        <v>284.28923588292997</v>
      </c>
      <c r="BW38" s="31">
        <f t="shared" si="50"/>
        <v>474.97333080835557</v>
      </c>
      <c r="BX38" s="31">
        <f>AU38+AV38</f>
        <v>277.92814687716896</v>
      </c>
      <c r="BY38" s="31">
        <f>AW38+AX38</f>
        <v>352.51916063621536</v>
      </c>
      <c r="BZ38" s="31">
        <f t="shared" si="29"/>
        <v>152.56814096735525</v>
      </c>
      <c r="CA38" s="31">
        <f t="shared" si="16"/>
        <v>289.81260096784683</v>
      </c>
      <c r="CB38" s="31">
        <f t="shared" si="17"/>
        <v>268.2764861330711</v>
      </c>
      <c r="CC38" s="31">
        <f t="shared" si="18"/>
        <v>429.54571763233025</v>
      </c>
      <c r="CD38" s="31"/>
      <c r="CE38" s="887" t="s">
        <v>11</v>
      </c>
      <c r="CF38" s="31">
        <f t="shared" si="67"/>
        <v>180</v>
      </c>
      <c r="CG38" s="31">
        <f t="shared" si="67"/>
        <v>225</v>
      </c>
      <c r="CH38" s="31">
        <f t="shared" si="67"/>
        <v>300</v>
      </c>
      <c r="CI38" s="31">
        <f t="shared" si="67"/>
        <v>320</v>
      </c>
      <c r="CJ38" s="31">
        <f t="shared" si="67"/>
        <v>260</v>
      </c>
      <c r="CK38" s="31">
        <f t="shared" si="67"/>
        <v>275</v>
      </c>
      <c r="CL38" s="31">
        <f t="shared" si="67"/>
        <v>227.60982070977258</v>
      </c>
      <c r="CM38" s="31">
        <f t="shared" si="67"/>
        <v>473.14845477097691</v>
      </c>
      <c r="CN38" s="31">
        <f t="shared" si="67"/>
        <v>752.90147768552447</v>
      </c>
      <c r="CO38" s="31">
        <f t="shared" si="67"/>
        <v>505.08730160357061</v>
      </c>
      <c r="CP38" s="31">
        <f t="shared" si="67"/>
        <v>521.11337642513229</v>
      </c>
      <c r="CQ38" s="31">
        <f>N38</f>
        <v>671.22085600190621</v>
      </c>
      <c r="CR38" s="31">
        <f>O38</f>
        <v>285.74886523327194</v>
      </c>
      <c r="CS38" s="210">
        <f t="shared" si="37"/>
        <v>0.28805148047919982</v>
      </c>
      <c r="CT38" s="210">
        <f>Q38</f>
        <v>-0.57428488301850322</v>
      </c>
      <c r="CU38" s="544"/>
      <c r="CV38" s="444">
        <f t="shared" ref="CV38:EJ38" si="103">S38</f>
        <v>45</v>
      </c>
      <c r="CW38" s="444">
        <f t="shared" si="103"/>
        <v>55</v>
      </c>
      <c r="CX38" s="444">
        <f t="shared" si="103"/>
        <v>55</v>
      </c>
      <c r="CY38" s="444">
        <f t="shared" si="103"/>
        <v>65</v>
      </c>
      <c r="CZ38" s="444">
        <f t="shared" si="103"/>
        <v>85</v>
      </c>
      <c r="DA38" s="444">
        <f t="shared" si="103"/>
        <v>95</v>
      </c>
      <c r="DB38" s="444">
        <f t="shared" si="103"/>
        <v>90</v>
      </c>
      <c r="DC38" s="444">
        <f t="shared" si="103"/>
        <v>110</v>
      </c>
      <c r="DD38" s="444">
        <f t="shared" si="103"/>
        <v>85</v>
      </c>
      <c r="DE38" s="444">
        <f t="shared" si="103"/>
        <v>40</v>
      </c>
      <c r="DF38" s="444">
        <f t="shared" si="103"/>
        <v>60</v>
      </c>
      <c r="DG38" s="444">
        <f t="shared" si="103"/>
        <v>70</v>
      </c>
      <c r="DH38" s="444">
        <f t="shared" si="103"/>
        <v>65</v>
      </c>
      <c r="DI38" s="444">
        <f t="shared" si="103"/>
        <v>55</v>
      </c>
      <c r="DJ38" s="444">
        <f t="shared" si="103"/>
        <v>70</v>
      </c>
      <c r="DK38" s="444">
        <f t="shared" si="103"/>
        <v>65</v>
      </c>
      <c r="DL38" s="444">
        <f t="shared" si="103"/>
        <v>70</v>
      </c>
      <c r="DM38" s="444">
        <f t="shared" si="103"/>
        <v>70</v>
      </c>
      <c r="DN38" s="444">
        <f t="shared" si="103"/>
        <v>115.52785004885297</v>
      </c>
      <c r="DO38" s="444">
        <f t="shared" si="103"/>
        <v>28.708334595919759</v>
      </c>
      <c r="DP38" s="444">
        <f t="shared" si="103"/>
        <v>69.424871780826379</v>
      </c>
      <c r="DQ38" s="444">
        <f t="shared" si="103"/>
        <v>13.948764284173478</v>
      </c>
      <c r="DR38" s="444">
        <f t="shared" si="103"/>
        <v>160.92805484004487</v>
      </c>
      <c r="DS38" s="444">
        <f t="shared" si="103"/>
        <v>27.931164048002081</v>
      </c>
      <c r="DT38" s="444">
        <f t="shared" si="103"/>
        <v>194.03720045453923</v>
      </c>
      <c r="DU38" s="444">
        <f t="shared" si="103"/>
        <v>90.252035428390741</v>
      </c>
      <c r="DV38" s="444">
        <f t="shared" si="103"/>
        <v>101.60958669787247</v>
      </c>
      <c r="DW38" s="444">
        <f t="shared" si="103"/>
        <v>373.36374411048308</v>
      </c>
      <c r="DX38" s="444">
        <f t="shared" si="103"/>
        <v>137.73516653652717</v>
      </c>
      <c r="DY38" s="444">
        <f t="shared" si="103"/>
        <v>140.19298034064178</v>
      </c>
      <c r="DZ38" s="444">
        <f t="shared" si="103"/>
        <v>150.25152289977382</v>
      </c>
      <c r="EA38" s="444">
        <f t="shared" si="103"/>
        <v>202.26763773644154</v>
      </c>
      <c r="EB38" s="444">
        <f t="shared" si="103"/>
        <v>150.97390422575407</v>
      </c>
      <c r="EC38" s="444">
        <f t="shared" si="103"/>
        <v>1.5942367416011791</v>
      </c>
      <c r="ED38" s="444">
        <f t="shared" si="103"/>
        <v>55.635966839283867</v>
      </c>
      <c r="EE38" s="444">
        <f t="shared" si="103"/>
        <v>234.17663412856297</v>
      </c>
      <c r="EF38" s="444">
        <f t="shared" si="103"/>
        <v>63.832125049515042</v>
      </c>
      <c r="EG38" s="444">
        <f t="shared" si="103"/>
        <v>167.46865040777038</v>
      </c>
      <c r="EH38" s="444">
        <f t="shared" si="103"/>
        <v>204.44436108355603</v>
      </c>
      <c r="EI38" s="444">
        <f t="shared" si="103"/>
        <v>225.10135654877422</v>
      </c>
      <c r="EJ38" s="444">
        <f t="shared" si="103"/>
        <v>125.35099099482339</v>
      </c>
      <c r="EK38" s="444"/>
      <c r="EL38" s="444">
        <f t="shared" ref="EL38:FF38" si="104">BI38</f>
        <v>125</v>
      </c>
      <c r="EM38" s="444">
        <f t="shared" si="104"/>
        <v>100</v>
      </c>
      <c r="EN38" s="444">
        <f t="shared" si="104"/>
        <v>120</v>
      </c>
      <c r="EO38" s="444">
        <f t="shared" si="104"/>
        <v>180</v>
      </c>
      <c r="EP38" s="444">
        <f t="shared" si="104"/>
        <v>200</v>
      </c>
      <c r="EQ38" s="444">
        <f t="shared" si="104"/>
        <v>125</v>
      </c>
      <c r="ER38" s="444">
        <f t="shared" si="104"/>
        <v>130</v>
      </c>
      <c r="ES38" s="444">
        <f t="shared" si="104"/>
        <v>120</v>
      </c>
      <c r="ET38" s="444">
        <f t="shared" si="104"/>
        <v>135</v>
      </c>
      <c r="EU38" s="444">
        <f t="shared" si="104"/>
        <v>140</v>
      </c>
      <c r="EV38" s="444">
        <f t="shared" si="104"/>
        <v>144.23618464477272</v>
      </c>
      <c r="EW38" s="444">
        <f t="shared" si="104"/>
        <v>83.373636064999857</v>
      </c>
      <c r="EX38" s="444">
        <f t="shared" si="104"/>
        <v>188.85921888804694</v>
      </c>
      <c r="EY38" s="444">
        <f t="shared" si="104"/>
        <v>284.28923588292997</v>
      </c>
      <c r="EZ38" s="444">
        <f t="shared" si="104"/>
        <v>474.97333080835557</v>
      </c>
      <c r="FA38" s="444">
        <f t="shared" si="104"/>
        <v>277.92814687716896</v>
      </c>
      <c r="FB38" s="444">
        <f t="shared" si="104"/>
        <v>352.51916063621536</v>
      </c>
      <c r="FC38" s="444">
        <f t="shared" si="104"/>
        <v>152.56814096735525</v>
      </c>
      <c r="FD38" s="444">
        <f t="shared" si="104"/>
        <v>289.81260096784683</v>
      </c>
      <c r="FE38" s="444">
        <f t="shared" si="104"/>
        <v>268.2764861330711</v>
      </c>
      <c r="FF38" s="444">
        <f t="shared" si="104"/>
        <v>429.54571763233025</v>
      </c>
    </row>
    <row r="39" spans="2:162" x14ac:dyDescent="0.3">
      <c r="B39" s="10" t="s">
        <v>15</v>
      </c>
      <c r="C39" s="796">
        <v>5</v>
      </c>
      <c r="D39" s="796">
        <v>5</v>
      </c>
      <c r="E39" s="796">
        <v>0</v>
      </c>
      <c r="F39" s="796">
        <v>10</v>
      </c>
      <c r="G39" s="796">
        <v>5</v>
      </c>
      <c r="H39" s="796">
        <v>5</v>
      </c>
      <c r="I39" s="797">
        <v>-78.424848977410178</v>
      </c>
      <c r="J39" s="797">
        <v>-25.410348383509238</v>
      </c>
      <c r="K39" s="797">
        <v>17.021343099764479</v>
      </c>
      <c r="L39" s="797">
        <v>25.72762304483868</v>
      </c>
      <c r="M39" s="797">
        <v>42.020245308745679</v>
      </c>
      <c r="N39" s="797">
        <v>15.362572724614807</v>
      </c>
      <c r="O39" s="797">
        <v>4.8270235944722737</v>
      </c>
      <c r="P39" s="208">
        <f t="shared" si="10"/>
        <v>-0.63440068919784731</v>
      </c>
      <c r="Q39" s="208">
        <f t="shared" si="10"/>
        <v>-0.68579327948513891</v>
      </c>
      <c r="R39" s="909"/>
      <c r="S39" s="7">
        <v>0</v>
      </c>
      <c r="T39" s="7">
        <v>0</v>
      </c>
      <c r="U39" s="7">
        <v>0</v>
      </c>
      <c r="V39" s="7">
        <v>0</v>
      </c>
      <c r="W39" s="7">
        <v>0</v>
      </c>
      <c r="X39" s="7">
        <v>0</v>
      </c>
      <c r="Y39" s="7">
        <v>5</v>
      </c>
      <c r="Z39" s="7">
        <v>5</v>
      </c>
      <c r="AA39" s="7">
        <v>5</v>
      </c>
      <c r="AB39" s="7">
        <v>0</v>
      </c>
      <c r="AC39" s="7">
        <v>0</v>
      </c>
      <c r="AD39" s="7">
        <v>0</v>
      </c>
      <c r="AE39" s="7">
        <v>0</v>
      </c>
      <c r="AF39" s="7">
        <v>0</v>
      </c>
      <c r="AG39" s="7">
        <v>0</v>
      </c>
      <c r="AH39" s="7">
        <v>0</v>
      </c>
      <c r="AI39" s="7">
        <v>0</v>
      </c>
      <c r="AJ39" s="7">
        <v>5</v>
      </c>
      <c r="AK39" s="7"/>
      <c r="AL39" s="7"/>
      <c r="AM39" s="7"/>
      <c r="AN39" s="7"/>
      <c r="AO39" s="7"/>
      <c r="AP39" s="7"/>
      <c r="AQ39" s="7"/>
      <c r="AR39" s="7"/>
      <c r="AS39" s="7"/>
      <c r="AT39" s="7"/>
      <c r="AU39" s="7"/>
      <c r="AV39" s="7"/>
      <c r="AW39" s="7"/>
      <c r="AX39" s="7"/>
      <c r="AY39" s="7"/>
      <c r="AZ39" s="7"/>
      <c r="BA39" s="7"/>
      <c r="BB39" s="7"/>
      <c r="BC39" s="7"/>
      <c r="BD39" s="7"/>
      <c r="BE39" s="7"/>
      <c r="BF39" s="7"/>
      <c r="BG39" s="7"/>
      <c r="BH39" s="284"/>
      <c r="BI39" s="7">
        <f t="shared" ref="BI39:BI43" si="105">D39-BJ39</f>
        <v>5</v>
      </c>
      <c r="BJ39" s="7">
        <f t="shared" ref="BJ39:BJ43" si="106">SUM(S39:T39)</f>
        <v>0</v>
      </c>
      <c r="BK39" s="7">
        <f t="shared" ref="BK39:BK43" si="107">SUM(U39:V39)</f>
        <v>0</v>
      </c>
      <c r="BL39" s="7">
        <f t="shared" ref="BL39:BL43" si="108">SUM(W39:X39)</f>
        <v>0</v>
      </c>
      <c r="BM39" s="7">
        <f t="shared" ref="BM39:BM43" si="109">SUM(Y39:Z39)</f>
        <v>10</v>
      </c>
      <c r="BN39" s="7">
        <f t="shared" ref="BN39:BN43" si="110">SUM(AA39:AB39)</f>
        <v>5</v>
      </c>
      <c r="BO39" s="7">
        <f t="shared" ref="BO39:BO43" si="111">SUM(AC39:AD39)</f>
        <v>0</v>
      </c>
      <c r="BP39" s="7">
        <f t="shared" ref="BP39:BP43" si="112">SUM(AE39:AF39)</f>
        <v>0</v>
      </c>
      <c r="BQ39" s="7">
        <f t="shared" ref="BQ39:BQ43" si="113">SUM(AG39:AH39)</f>
        <v>0</v>
      </c>
      <c r="BR39" s="7">
        <f t="shared" ref="BR39:BR43" si="114">SUM(AI39:AJ39)</f>
        <v>5</v>
      </c>
      <c r="BS39" s="7"/>
      <c r="BT39" s="7"/>
      <c r="BU39" s="7"/>
      <c r="BV39" s="31"/>
      <c r="BW39" s="37"/>
      <c r="BX39" s="37"/>
      <c r="BY39" s="37"/>
      <c r="BZ39" s="37">
        <f t="shared" si="29"/>
        <v>0</v>
      </c>
      <c r="CA39" s="37">
        <f t="shared" si="16"/>
        <v>0</v>
      </c>
      <c r="CB39" s="37">
        <f t="shared" si="17"/>
        <v>0</v>
      </c>
      <c r="CC39" s="37">
        <f t="shared" si="18"/>
        <v>0</v>
      </c>
      <c r="CD39" s="37"/>
      <c r="CE39" s="10" t="s">
        <v>15</v>
      </c>
      <c r="CF39" s="7">
        <f t="shared" si="67"/>
        <v>5</v>
      </c>
      <c r="CG39" s="7">
        <f t="shared" si="67"/>
        <v>5</v>
      </c>
      <c r="CH39" s="7">
        <f t="shared" si="67"/>
        <v>0</v>
      </c>
      <c r="CI39" s="7">
        <f t="shared" si="67"/>
        <v>10</v>
      </c>
      <c r="CJ39" s="7">
        <f t="shared" si="67"/>
        <v>5</v>
      </c>
      <c r="CK39" s="7">
        <f t="shared" si="67"/>
        <v>5</v>
      </c>
      <c r="CL39" s="7">
        <f t="shared" si="67"/>
        <v>-78.424848977410178</v>
      </c>
      <c r="CM39" s="7">
        <f t="shared" si="67"/>
        <v>-25.410348383509238</v>
      </c>
      <c r="CN39" s="7">
        <f t="shared" si="67"/>
        <v>17.021343099764479</v>
      </c>
      <c r="CO39" s="7">
        <f t="shared" si="67"/>
        <v>25.72762304483868</v>
      </c>
      <c r="CP39" s="7">
        <f t="shared" si="67"/>
        <v>42.020245308745679</v>
      </c>
      <c r="CQ39" s="7"/>
      <c r="CR39" s="7"/>
      <c r="CS39" s="208"/>
      <c r="CT39" s="208"/>
      <c r="CU39" s="19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439"/>
      <c r="EG39" s="439"/>
      <c r="EH39" s="439"/>
      <c r="EI39" s="439"/>
      <c r="EJ39" s="439"/>
      <c r="EK39" s="439"/>
      <c r="EL39" s="439"/>
      <c r="EM39" s="439"/>
      <c r="EN39" s="439"/>
      <c r="EO39" s="679"/>
      <c r="EP39" s="679"/>
      <c r="EQ39" s="679"/>
      <c r="ER39" s="679"/>
      <c r="ES39" s="679"/>
      <c r="ET39" s="679"/>
      <c r="EU39" s="679"/>
      <c r="EV39" s="679"/>
      <c r="EW39" s="679"/>
      <c r="EX39" s="679"/>
      <c r="EY39" s="679"/>
      <c r="EZ39" s="679"/>
      <c r="FA39" s="679"/>
      <c r="FB39" s="679"/>
      <c r="FC39" s="679"/>
      <c r="FD39" s="679"/>
      <c r="FE39" s="679"/>
      <c r="FF39" s="679"/>
    </row>
    <row r="40" spans="2:162" x14ac:dyDescent="0.3">
      <c r="B40" s="10" t="s">
        <v>16</v>
      </c>
      <c r="C40" s="796">
        <v>-5</v>
      </c>
      <c r="D40" s="796">
        <v>10</v>
      </c>
      <c r="E40" s="796">
        <v>5</v>
      </c>
      <c r="F40" s="796">
        <v>5</v>
      </c>
      <c r="G40" s="796">
        <v>5</v>
      </c>
      <c r="H40" s="796">
        <v>20</v>
      </c>
      <c r="I40" s="797">
        <v>63.420177836144596</v>
      </c>
      <c r="J40" s="797">
        <v>34.852950685978833</v>
      </c>
      <c r="K40" s="797">
        <v>5.863904144347984</v>
      </c>
      <c r="L40" s="797">
        <v>20.763879830770584</v>
      </c>
      <c r="M40" s="797">
        <v>-84.682411153909555</v>
      </c>
      <c r="N40" s="797">
        <v>4.7102312944162357</v>
      </c>
      <c r="O40" s="797">
        <v>1.4973066215097255</v>
      </c>
      <c r="P40" s="208" t="str">
        <f t="shared" si="10"/>
        <v>N/A</v>
      </c>
      <c r="Q40" s="208">
        <f t="shared" si="10"/>
        <v>-0.68211611534136041</v>
      </c>
      <c r="R40" s="909"/>
      <c r="S40" s="7">
        <v>5</v>
      </c>
      <c r="T40" s="7">
        <v>0</v>
      </c>
      <c r="U40" s="7">
        <v>0</v>
      </c>
      <c r="V40" s="7">
        <v>5</v>
      </c>
      <c r="W40" s="7">
        <v>0</v>
      </c>
      <c r="X40" s="7">
        <v>0</v>
      </c>
      <c r="Y40" s="7">
        <v>0</v>
      </c>
      <c r="Z40" s="7">
        <v>5</v>
      </c>
      <c r="AA40" s="7">
        <v>0</v>
      </c>
      <c r="AB40" s="7">
        <v>0</v>
      </c>
      <c r="AC40" s="7">
        <v>5</v>
      </c>
      <c r="AD40" s="7">
        <v>0</v>
      </c>
      <c r="AE40" s="7">
        <v>0</v>
      </c>
      <c r="AF40" s="7">
        <v>0</v>
      </c>
      <c r="AG40" s="7">
        <v>5</v>
      </c>
      <c r="AH40" s="7">
        <v>5</v>
      </c>
      <c r="AI40" s="7">
        <v>5</v>
      </c>
      <c r="AJ40" s="7">
        <v>5</v>
      </c>
      <c r="AK40" s="7"/>
      <c r="AL40" s="7"/>
      <c r="AM40" s="7"/>
      <c r="AN40" s="7"/>
      <c r="AO40" s="7"/>
      <c r="AP40" s="7"/>
      <c r="AQ40" s="7"/>
      <c r="AR40" s="7"/>
      <c r="AS40" s="7"/>
      <c r="AT40" s="7"/>
      <c r="AU40" s="7"/>
      <c r="AV40" s="7"/>
      <c r="AW40" s="7"/>
      <c r="AX40" s="7"/>
      <c r="AY40" s="7"/>
      <c r="AZ40" s="7"/>
      <c r="BA40" s="7"/>
      <c r="BB40" s="7"/>
      <c r="BC40" s="7"/>
      <c r="BD40" s="7"/>
      <c r="BE40" s="7"/>
      <c r="BF40" s="7"/>
      <c r="BG40" s="7"/>
      <c r="BH40" s="284"/>
      <c r="BI40" s="7">
        <f t="shared" si="105"/>
        <v>5</v>
      </c>
      <c r="BJ40" s="7">
        <f t="shared" si="106"/>
        <v>5</v>
      </c>
      <c r="BK40" s="7">
        <f t="shared" si="107"/>
        <v>5</v>
      </c>
      <c r="BL40" s="7">
        <f t="shared" si="108"/>
        <v>0</v>
      </c>
      <c r="BM40" s="7">
        <f t="shared" si="109"/>
        <v>5</v>
      </c>
      <c r="BN40" s="7">
        <f t="shared" si="110"/>
        <v>0</v>
      </c>
      <c r="BO40" s="7">
        <f t="shared" si="111"/>
        <v>5</v>
      </c>
      <c r="BP40" s="7">
        <f t="shared" si="112"/>
        <v>0</v>
      </c>
      <c r="BQ40" s="7">
        <f t="shared" si="113"/>
        <v>10</v>
      </c>
      <c r="BR40" s="7">
        <f t="shared" si="114"/>
        <v>10</v>
      </c>
      <c r="BS40" s="7"/>
      <c r="BT40" s="7"/>
      <c r="BU40" s="7"/>
      <c r="BV40" s="31"/>
      <c r="BW40" s="37"/>
      <c r="BX40" s="37"/>
      <c r="BY40" s="37"/>
      <c r="BZ40" s="37">
        <f t="shared" si="29"/>
        <v>0</v>
      </c>
      <c r="CA40" s="37">
        <f t="shared" si="16"/>
        <v>0</v>
      </c>
      <c r="CB40" s="37">
        <f t="shared" si="17"/>
        <v>0</v>
      </c>
      <c r="CC40" s="37">
        <f t="shared" si="18"/>
        <v>0</v>
      </c>
      <c r="CD40" s="37"/>
      <c r="CE40" s="10" t="s">
        <v>16</v>
      </c>
      <c r="CF40" s="7">
        <f t="shared" si="67"/>
        <v>-5</v>
      </c>
      <c r="CG40" s="7">
        <f t="shared" si="67"/>
        <v>10</v>
      </c>
      <c r="CH40" s="7">
        <f t="shared" si="67"/>
        <v>5</v>
      </c>
      <c r="CI40" s="7">
        <f t="shared" si="67"/>
        <v>5</v>
      </c>
      <c r="CJ40" s="7">
        <f t="shared" si="67"/>
        <v>5</v>
      </c>
      <c r="CK40" s="7">
        <f t="shared" si="67"/>
        <v>20</v>
      </c>
      <c r="CL40" s="7">
        <f t="shared" si="67"/>
        <v>63.420177836144596</v>
      </c>
      <c r="CM40" s="7">
        <f t="shared" si="67"/>
        <v>34.852950685978833</v>
      </c>
      <c r="CN40" s="7">
        <f t="shared" si="67"/>
        <v>5.863904144347984</v>
      </c>
      <c r="CO40" s="7">
        <f t="shared" si="67"/>
        <v>20.763879830770584</v>
      </c>
      <c r="CP40" s="7">
        <f t="shared" si="67"/>
        <v>-84.682411153909555</v>
      </c>
      <c r="CQ40" s="7"/>
      <c r="CR40" s="7"/>
      <c r="CS40" s="208"/>
      <c r="CT40" s="208"/>
      <c r="CU40" s="221"/>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439"/>
      <c r="EG40" s="439"/>
      <c r="EH40" s="439"/>
      <c r="EI40" s="439"/>
      <c r="EJ40" s="439"/>
      <c r="EK40" s="439"/>
      <c r="EL40" s="439"/>
      <c r="EM40" s="439"/>
      <c r="EN40" s="439"/>
      <c r="EO40" s="679"/>
      <c r="EP40" s="679"/>
      <c r="EQ40" s="679"/>
      <c r="ER40" s="679"/>
      <c r="ES40" s="679"/>
      <c r="ET40" s="679"/>
      <c r="EU40" s="679"/>
      <c r="EV40" s="679"/>
      <c r="EW40" s="679"/>
      <c r="EX40" s="679"/>
      <c r="EY40" s="679"/>
      <c r="EZ40" s="679"/>
      <c r="FA40" s="679"/>
      <c r="FB40" s="679"/>
      <c r="FC40" s="679"/>
      <c r="FD40" s="679"/>
      <c r="FE40" s="679"/>
      <c r="FF40" s="679"/>
    </row>
    <row r="41" spans="2:162" x14ac:dyDescent="0.3">
      <c r="B41" s="10" t="s">
        <v>17</v>
      </c>
      <c r="C41" s="796">
        <v>0</v>
      </c>
      <c r="D41" s="796">
        <v>-10</v>
      </c>
      <c r="E41" s="796">
        <v>0</v>
      </c>
      <c r="F41" s="796">
        <v>-10</v>
      </c>
      <c r="G41" s="796">
        <v>-10</v>
      </c>
      <c r="H41" s="796">
        <v>0</v>
      </c>
      <c r="I41" s="797">
        <v>-38.015312909524525</v>
      </c>
      <c r="J41" s="797">
        <v>-63.335111922630496</v>
      </c>
      <c r="K41" s="797">
        <v>7.1601621926847177</v>
      </c>
      <c r="L41" s="797">
        <v>-150.79016289367749</v>
      </c>
      <c r="M41" s="797">
        <v>4.6577639731148119</v>
      </c>
      <c r="N41" s="797">
        <v>-9.3313498478811923</v>
      </c>
      <c r="O41" s="797">
        <v>-61.101662190141532</v>
      </c>
      <c r="P41" s="208" t="str">
        <f t="shared" si="10"/>
        <v>N/A</v>
      </c>
      <c r="Q41" s="208" t="str">
        <f t="shared" si="10"/>
        <v>N/A</v>
      </c>
      <c r="R41" s="909"/>
      <c r="S41" s="7">
        <v>-5</v>
      </c>
      <c r="T41" s="7">
        <v>0</v>
      </c>
      <c r="U41" s="7">
        <v>0</v>
      </c>
      <c r="V41" s="7">
        <v>0</v>
      </c>
      <c r="W41" s="7">
        <v>0</v>
      </c>
      <c r="X41" s="7">
        <v>0</v>
      </c>
      <c r="Y41" s="7">
        <v>0</v>
      </c>
      <c r="Z41" s="7">
        <v>0</v>
      </c>
      <c r="AA41" s="7">
        <v>-5</v>
      </c>
      <c r="AB41" s="7">
        <v>-5</v>
      </c>
      <c r="AC41" s="7">
        <v>-5</v>
      </c>
      <c r="AD41" s="7">
        <v>-5</v>
      </c>
      <c r="AE41" s="7">
        <v>0</v>
      </c>
      <c r="AF41" s="7">
        <v>0</v>
      </c>
      <c r="AG41" s="7">
        <v>0</v>
      </c>
      <c r="AH41" s="7">
        <v>0</v>
      </c>
      <c r="AI41" s="7">
        <v>0</v>
      </c>
      <c r="AJ41" s="7">
        <v>0</v>
      </c>
      <c r="AK41" s="7"/>
      <c r="AL41" s="7"/>
      <c r="AM41" s="7"/>
      <c r="AN41" s="7"/>
      <c r="AO41" s="7"/>
      <c r="AP41" s="7"/>
      <c r="AQ41" s="7"/>
      <c r="AR41" s="7"/>
      <c r="AS41" s="7"/>
      <c r="AT41" s="7"/>
      <c r="AU41" s="7"/>
      <c r="AV41" s="7"/>
      <c r="AW41" s="7"/>
      <c r="AX41" s="7"/>
      <c r="AY41" s="7"/>
      <c r="AZ41" s="7"/>
      <c r="BA41" s="7"/>
      <c r="BB41" s="7"/>
      <c r="BC41" s="7"/>
      <c r="BD41" s="7"/>
      <c r="BE41" s="7"/>
      <c r="BF41" s="7"/>
      <c r="BG41" s="7"/>
      <c r="BH41" s="284"/>
      <c r="BI41" s="7">
        <f t="shared" si="105"/>
        <v>-5</v>
      </c>
      <c r="BJ41" s="7">
        <f t="shared" si="106"/>
        <v>-5</v>
      </c>
      <c r="BK41" s="7">
        <f t="shared" si="107"/>
        <v>0</v>
      </c>
      <c r="BL41" s="7">
        <f t="shared" si="108"/>
        <v>0</v>
      </c>
      <c r="BM41" s="7">
        <f t="shared" si="109"/>
        <v>0</v>
      </c>
      <c r="BN41" s="7">
        <f t="shared" si="110"/>
        <v>-10</v>
      </c>
      <c r="BO41" s="7">
        <f t="shared" si="111"/>
        <v>-10</v>
      </c>
      <c r="BP41" s="7">
        <f t="shared" si="112"/>
        <v>0</v>
      </c>
      <c r="BQ41" s="7">
        <f t="shared" si="113"/>
        <v>0</v>
      </c>
      <c r="BR41" s="7">
        <f t="shared" si="114"/>
        <v>0</v>
      </c>
      <c r="BS41" s="7"/>
      <c r="BT41" s="7"/>
      <c r="BU41" s="7"/>
      <c r="BV41" s="31"/>
      <c r="BW41" s="37"/>
      <c r="BX41" s="37"/>
      <c r="BY41" s="37"/>
      <c r="BZ41" s="37">
        <f t="shared" si="29"/>
        <v>0</v>
      </c>
      <c r="CA41" s="37">
        <f t="shared" si="16"/>
        <v>0</v>
      </c>
      <c r="CB41" s="37">
        <f t="shared" si="17"/>
        <v>0</v>
      </c>
      <c r="CC41" s="37">
        <f t="shared" si="18"/>
        <v>0</v>
      </c>
      <c r="CD41" s="37"/>
      <c r="CE41" s="10" t="s">
        <v>17</v>
      </c>
      <c r="CF41" s="7">
        <f t="shared" si="67"/>
        <v>0</v>
      </c>
      <c r="CG41" s="7">
        <f t="shared" si="67"/>
        <v>-10</v>
      </c>
      <c r="CH41" s="7">
        <f t="shared" si="67"/>
        <v>0</v>
      </c>
      <c r="CI41" s="7">
        <f t="shared" si="67"/>
        <v>-10</v>
      </c>
      <c r="CJ41" s="7">
        <f t="shared" si="67"/>
        <v>-10</v>
      </c>
      <c r="CK41" s="7">
        <f t="shared" si="67"/>
        <v>0</v>
      </c>
      <c r="CL41" s="7">
        <f t="shared" si="67"/>
        <v>-38.015312909524525</v>
      </c>
      <c r="CM41" s="7">
        <f t="shared" si="67"/>
        <v>-63.335111922630496</v>
      </c>
      <c r="CN41" s="7">
        <f t="shared" si="67"/>
        <v>7.1601621926847177</v>
      </c>
      <c r="CO41" s="7">
        <f t="shared" si="67"/>
        <v>-150.79016289367749</v>
      </c>
      <c r="CP41" s="7">
        <f t="shared" si="67"/>
        <v>4.6577639731148119</v>
      </c>
      <c r="CQ41" s="7"/>
      <c r="CR41" s="7"/>
      <c r="CS41" s="208"/>
      <c r="CT41" s="208"/>
      <c r="CU41" s="221"/>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439"/>
      <c r="EL41" s="439"/>
      <c r="EM41" s="439"/>
      <c r="EN41" s="439"/>
      <c r="EO41" s="679"/>
      <c r="EP41" s="679"/>
      <c r="EQ41" s="679"/>
      <c r="ER41" s="679"/>
      <c r="ES41" s="679"/>
      <c r="ET41" s="679"/>
      <c r="EU41" s="679"/>
      <c r="EV41" s="679"/>
      <c r="EW41" s="679"/>
      <c r="EX41" s="679"/>
      <c r="EY41" s="679"/>
      <c r="EZ41" s="679"/>
      <c r="FA41" s="679"/>
      <c r="FB41" s="679"/>
      <c r="FC41" s="679"/>
      <c r="FD41" s="679"/>
      <c r="FE41" s="679"/>
      <c r="FF41" s="679"/>
    </row>
    <row r="42" spans="2:162" x14ac:dyDescent="0.3">
      <c r="B42" s="10" t="s">
        <v>18</v>
      </c>
      <c r="C42" s="796">
        <v>150</v>
      </c>
      <c r="D42" s="796">
        <v>175</v>
      </c>
      <c r="E42" s="796">
        <v>195</v>
      </c>
      <c r="F42" s="796">
        <v>225</v>
      </c>
      <c r="G42" s="796">
        <v>165</v>
      </c>
      <c r="H42" s="796">
        <v>120</v>
      </c>
      <c r="I42" s="797">
        <v>175.07412630140189</v>
      </c>
      <c r="J42" s="797">
        <v>384.8031596201173</v>
      </c>
      <c r="K42" s="797">
        <v>757.47660725163769</v>
      </c>
      <c r="L42" s="797">
        <v>524.15626692896751</v>
      </c>
      <c r="M42" s="797">
        <v>570.58124582088931</v>
      </c>
      <c r="N42" s="797">
        <v>737.95626398223567</v>
      </c>
      <c r="O42" s="797">
        <v>309.26485067414296</v>
      </c>
      <c r="P42" s="208">
        <f t="shared" si="10"/>
        <v>0.29334125400589639</v>
      </c>
      <c r="Q42" s="208">
        <f t="shared" si="10"/>
        <v>-0.58091710068933344</v>
      </c>
      <c r="R42" s="909"/>
      <c r="S42" s="7">
        <v>35</v>
      </c>
      <c r="T42" s="7">
        <v>40</v>
      </c>
      <c r="U42" s="7">
        <v>45</v>
      </c>
      <c r="V42" s="7">
        <v>55</v>
      </c>
      <c r="W42" s="7">
        <v>45</v>
      </c>
      <c r="X42" s="7">
        <v>55</v>
      </c>
      <c r="Y42" s="7">
        <v>50</v>
      </c>
      <c r="Z42" s="7">
        <v>70</v>
      </c>
      <c r="AA42" s="7">
        <v>65</v>
      </c>
      <c r="AB42" s="7">
        <v>40</v>
      </c>
      <c r="AC42" s="7">
        <v>50</v>
      </c>
      <c r="AD42" s="7">
        <v>35</v>
      </c>
      <c r="AE42" s="7">
        <v>35</v>
      </c>
      <c r="AF42" s="7">
        <v>45</v>
      </c>
      <c r="AG42" s="7">
        <v>55</v>
      </c>
      <c r="AH42" s="7">
        <v>25</v>
      </c>
      <c r="AI42" s="7">
        <v>20</v>
      </c>
      <c r="AJ42" s="7">
        <v>20</v>
      </c>
      <c r="AK42" s="7"/>
      <c r="AL42" s="7"/>
      <c r="AM42" s="7"/>
      <c r="AN42" s="7"/>
      <c r="AO42" s="7"/>
      <c r="AP42" s="7"/>
      <c r="AQ42" s="7"/>
      <c r="AR42" s="7"/>
      <c r="AS42" s="7"/>
      <c r="AT42" s="7"/>
      <c r="AU42" s="7"/>
      <c r="AV42" s="7"/>
      <c r="AW42" s="7"/>
      <c r="AX42" s="7"/>
      <c r="AY42" s="7"/>
      <c r="AZ42" s="7"/>
      <c r="BA42" s="7"/>
      <c r="BB42" s="7"/>
      <c r="BC42" s="7"/>
      <c r="BD42" s="7"/>
      <c r="BE42" s="7"/>
      <c r="BF42" s="7"/>
      <c r="BG42" s="7"/>
      <c r="BH42" s="284"/>
      <c r="BI42" s="7">
        <f t="shared" si="105"/>
        <v>100</v>
      </c>
      <c r="BJ42" s="7">
        <f t="shared" si="106"/>
        <v>75</v>
      </c>
      <c r="BK42" s="7">
        <f t="shared" si="107"/>
        <v>100</v>
      </c>
      <c r="BL42" s="7">
        <f t="shared" si="108"/>
        <v>100</v>
      </c>
      <c r="BM42" s="7">
        <f t="shared" si="109"/>
        <v>120</v>
      </c>
      <c r="BN42" s="7">
        <f t="shared" si="110"/>
        <v>105</v>
      </c>
      <c r="BO42" s="7">
        <f t="shared" si="111"/>
        <v>85</v>
      </c>
      <c r="BP42" s="7">
        <f t="shared" si="112"/>
        <v>80</v>
      </c>
      <c r="BQ42" s="7">
        <f t="shared" si="113"/>
        <v>80</v>
      </c>
      <c r="BR42" s="7">
        <f t="shared" si="114"/>
        <v>40</v>
      </c>
      <c r="BS42" s="7"/>
      <c r="BT42" s="7"/>
      <c r="BU42" s="7"/>
      <c r="BV42" s="31"/>
      <c r="BW42" s="37"/>
      <c r="BX42" s="37"/>
      <c r="BY42" s="37"/>
      <c r="BZ42" s="37">
        <f t="shared" si="29"/>
        <v>0</v>
      </c>
      <c r="CA42" s="37">
        <f t="shared" si="16"/>
        <v>0</v>
      </c>
      <c r="CB42" s="37">
        <f t="shared" si="17"/>
        <v>0</v>
      </c>
      <c r="CC42" s="37">
        <f t="shared" si="18"/>
        <v>0</v>
      </c>
      <c r="CD42" s="37"/>
      <c r="CE42" s="10" t="s">
        <v>18</v>
      </c>
      <c r="CF42" s="7">
        <f t="shared" si="67"/>
        <v>150</v>
      </c>
      <c r="CG42" s="7">
        <f t="shared" si="67"/>
        <v>175</v>
      </c>
      <c r="CH42" s="7">
        <f t="shared" si="67"/>
        <v>195</v>
      </c>
      <c r="CI42" s="7">
        <f t="shared" si="67"/>
        <v>225</v>
      </c>
      <c r="CJ42" s="7">
        <f t="shared" si="67"/>
        <v>165</v>
      </c>
      <c r="CK42" s="7">
        <f t="shared" si="67"/>
        <v>120</v>
      </c>
      <c r="CL42" s="7">
        <f t="shared" si="67"/>
        <v>175.07412630140189</v>
      </c>
      <c r="CM42" s="7">
        <f t="shared" si="67"/>
        <v>384.8031596201173</v>
      </c>
      <c r="CN42" s="7">
        <f t="shared" si="67"/>
        <v>757.47660725163769</v>
      </c>
      <c r="CO42" s="7">
        <f t="shared" si="67"/>
        <v>524.15626692896751</v>
      </c>
      <c r="CP42" s="7">
        <f t="shared" si="67"/>
        <v>570.58124582088931</v>
      </c>
      <c r="CQ42" s="7"/>
      <c r="CR42" s="7"/>
      <c r="CS42" s="208"/>
      <c r="CT42" s="208"/>
      <c r="CU42" s="19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439"/>
      <c r="EL42" s="439"/>
      <c r="EM42" s="439"/>
      <c r="EN42" s="439"/>
      <c r="EO42" s="679"/>
      <c r="EP42" s="679"/>
      <c r="EQ42" s="679"/>
      <c r="ER42" s="679"/>
      <c r="ES42" s="679"/>
      <c r="ET42" s="679"/>
      <c r="EU42" s="679"/>
      <c r="EV42" s="679"/>
      <c r="EW42" s="679"/>
      <c r="EX42" s="679"/>
      <c r="EY42" s="679"/>
      <c r="EZ42" s="679"/>
      <c r="FA42" s="679"/>
      <c r="FB42" s="679"/>
      <c r="FC42" s="679"/>
      <c r="FD42" s="679"/>
      <c r="FE42" s="679"/>
      <c r="FF42" s="679"/>
    </row>
    <row r="43" spans="2:162" x14ac:dyDescent="0.3">
      <c r="B43" s="52" t="s">
        <v>19</v>
      </c>
      <c r="C43" s="796">
        <v>30</v>
      </c>
      <c r="D43" s="796">
        <v>45</v>
      </c>
      <c r="E43" s="796">
        <v>100</v>
      </c>
      <c r="F43" s="796">
        <v>90</v>
      </c>
      <c r="G43" s="796">
        <v>95</v>
      </c>
      <c r="H43" s="796">
        <v>130</v>
      </c>
      <c r="I43" s="797">
        <v>105.55567845916079</v>
      </c>
      <c r="J43" s="797">
        <v>142.23780477102054</v>
      </c>
      <c r="K43" s="797">
        <v>-34.620539002910391</v>
      </c>
      <c r="L43" s="797">
        <v>85.22969469267133</v>
      </c>
      <c r="M43" s="797">
        <v>-11.463467523708005</v>
      </c>
      <c r="N43" s="797">
        <v>-77.476862151479281</v>
      </c>
      <c r="O43" s="797">
        <v>31.261346533288503</v>
      </c>
      <c r="P43" s="217" t="str">
        <f t="shared" si="10"/>
        <v>N/A</v>
      </c>
      <c r="Q43" s="208" t="str">
        <f t="shared" si="10"/>
        <v>N/A</v>
      </c>
      <c r="R43" s="909"/>
      <c r="S43" s="29">
        <v>10</v>
      </c>
      <c r="T43" s="29">
        <v>15</v>
      </c>
      <c r="U43" s="29">
        <v>10</v>
      </c>
      <c r="V43" s="29">
        <v>5</v>
      </c>
      <c r="W43" s="29">
        <v>40</v>
      </c>
      <c r="X43" s="29">
        <v>40</v>
      </c>
      <c r="Y43" s="29">
        <v>35</v>
      </c>
      <c r="Z43" s="29">
        <v>30</v>
      </c>
      <c r="AA43" s="29">
        <v>20</v>
      </c>
      <c r="AB43" s="29">
        <v>5</v>
      </c>
      <c r="AC43" s="29">
        <v>10</v>
      </c>
      <c r="AD43" s="29">
        <v>40</v>
      </c>
      <c r="AE43" s="29">
        <v>30</v>
      </c>
      <c r="AF43" s="29">
        <v>10</v>
      </c>
      <c r="AG43" s="29">
        <v>10</v>
      </c>
      <c r="AH43" s="29">
        <v>35</v>
      </c>
      <c r="AI43" s="29">
        <v>45</v>
      </c>
      <c r="AJ43" s="29">
        <v>40</v>
      </c>
      <c r="AK43" s="29"/>
      <c r="AL43" s="29"/>
      <c r="AM43" s="29"/>
      <c r="AN43" s="29"/>
      <c r="AO43" s="29"/>
      <c r="AP43" s="29"/>
      <c r="AQ43" s="29"/>
      <c r="AR43" s="7"/>
      <c r="AS43" s="7"/>
      <c r="AT43" s="7"/>
      <c r="AU43" s="7"/>
      <c r="AV43" s="7"/>
      <c r="AW43" s="7"/>
      <c r="AX43" s="7"/>
      <c r="AY43" s="7"/>
      <c r="AZ43" s="7"/>
      <c r="BA43" s="7"/>
      <c r="BB43" s="7"/>
      <c r="BC43" s="7"/>
      <c r="BD43" s="7"/>
      <c r="BE43" s="7"/>
      <c r="BF43" s="7"/>
      <c r="BG43" s="7"/>
      <c r="BH43" s="284"/>
      <c r="BI43" s="29">
        <f t="shared" si="105"/>
        <v>20</v>
      </c>
      <c r="BJ43" s="29">
        <f t="shared" si="106"/>
        <v>25</v>
      </c>
      <c r="BK43" s="29">
        <f t="shared" si="107"/>
        <v>15</v>
      </c>
      <c r="BL43" s="29">
        <f t="shared" si="108"/>
        <v>80</v>
      </c>
      <c r="BM43" s="29">
        <f t="shared" si="109"/>
        <v>65</v>
      </c>
      <c r="BN43" s="29">
        <f t="shared" si="110"/>
        <v>25</v>
      </c>
      <c r="BO43" s="29">
        <f t="shared" si="111"/>
        <v>50</v>
      </c>
      <c r="BP43" s="29">
        <f t="shared" si="112"/>
        <v>40</v>
      </c>
      <c r="BQ43" s="29">
        <f t="shared" si="113"/>
        <v>45</v>
      </c>
      <c r="BR43" s="29">
        <f t="shared" si="114"/>
        <v>85</v>
      </c>
      <c r="BS43" s="29"/>
      <c r="BT43" s="29"/>
      <c r="BU43" s="29"/>
      <c r="BV43" s="795"/>
      <c r="BW43" s="787"/>
      <c r="BX43" s="787"/>
      <c r="BY43" s="787"/>
      <c r="BZ43" s="787">
        <f t="shared" si="29"/>
        <v>0</v>
      </c>
      <c r="CA43" s="787">
        <f t="shared" si="16"/>
        <v>0</v>
      </c>
      <c r="CB43" s="787">
        <f t="shared" si="17"/>
        <v>0</v>
      </c>
      <c r="CC43" s="787">
        <f t="shared" si="18"/>
        <v>0</v>
      </c>
      <c r="CD43" s="37"/>
      <c r="CE43" s="52" t="s">
        <v>19</v>
      </c>
      <c r="CF43" s="29">
        <f t="shared" si="67"/>
        <v>30</v>
      </c>
      <c r="CG43" s="29">
        <f t="shared" si="67"/>
        <v>45</v>
      </c>
      <c r="CH43" s="29">
        <f t="shared" si="67"/>
        <v>100</v>
      </c>
      <c r="CI43" s="29">
        <f t="shared" si="67"/>
        <v>90</v>
      </c>
      <c r="CJ43" s="29">
        <f t="shared" si="67"/>
        <v>95</v>
      </c>
      <c r="CK43" s="29">
        <f t="shared" si="67"/>
        <v>130</v>
      </c>
      <c r="CL43" s="29">
        <f t="shared" si="67"/>
        <v>105.55567845916079</v>
      </c>
      <c r="CM43" s="29">
        <f t="shared" si="67"/>
        <v>142.23780477102054</v>
      </c>
      <c r="CN43" s="29">
        <f t="shared" si="67"/>
        <v>-34.620539002910391</v>
      </c>
      <c r="CO43" s="29">
        <f t="shared" si="67"/>
        <v>85.22969469267133</v>
      </c>
      <c r="CP43" s="29">
        <f t="shared" si="67"/>
        <v>-11.463467523708005</v>
      </c>
      <c r="CQ43" s="29"/>
      <c r="CR43" s="29"/>
      <c r="CS43" s="217"/>
      <c r="CT43" s="217"/>
      <c r="CU43" s="199"/>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c r="EY43" s="447"/>
      <c r="EZ43" s="447"/>
      <c r="FA43" s="447"/>
      <c r="FB43" s="447"/>
      <c r="FC43" s="447"/>
      <c r="FD43" s="447"/>
      <c r="FE43" s="447"/>
      <c r="FF43" s="447"/>
    </row>
    <row r="44" spans="2:162" x14ac:dyDescent="0.3">
      <c r="B44" s="239" t="s">
        <v>58</v>
      </c>
      <c r="C44" s="798">
        <v>220</v>
      </c>
      <c r="D44" s="798">
        <v>225</v>
      </c>
      <c r="E44" s="798">
        <v>240</v>
      </c>
      <c r="F44" s="798">
        <v>235</v>
      </c>
      <c r="G44" s="798">
        <v>235</v>
      </c>
      <c r="H44" s="798">
        <v>235</v>
      </c>
      <c r="I44" s="798">
        <v>277.1999040141219</v>
      </c>
      <c r="J44" s="798">
        <v>255.60750526785944</v>
      </c>
      <c r="K44" s="798">
        <v>266.62756885822398</v>
      </c>
      <c r="L44" s="798">
        <v>277.7277872454402</v>
      </c>
      <c r="M44" s="798">
        <v>292.01237578605247</v>
      </c>
      <c r="N44" s="798">
        <v>302.993743798222</v>
      </c>
      <c r="O44" s="798">
        <v>313.68300196900958</v>
      </c>
      <c r="P44" s="243">
        <f t="shared" si="10"/>
        <v>3.7605830857714073E-2</v>
      </c>
      <c r="Q44" s="243">
        <f t="shared" si="10"/>
        <v>3.5278808191848476E-2</v>
      </c>
      <c r="R44" s="909"/>
      <c r="S44" s="799">
        <v>45</v>
      </c>
      <c r="T44" s="799">
        <v>65</v>
      </c>
      <c r="U44" s="799">
        <v>50</v>
      </c>
      <c r="V44" s="799">
        <v>65</v>
      </c>
      <c r="W44" s="799">
        <v>45</v>
      </c>
      <c r="X44" s="799">
        <v>65</v>
      </c>
      <c r="Y44" s="799">
        <v>50</v>
      </c>
      <c r="Z44" s="799">
        <v>70</v>
      </c>
      <c r="AA44" s="799">
        <v>45</v>
      </c>
      <c r="AB44" s="799">
        <v>75</v>
      </c>
      <c r="AC44" s="799">
        <v>55</v>
      </c>
      <c r="AD44" s="799">
        <v>70</v>
      </c>
      <c r="AE44" s="799">
        <v>45</v>
      </c>
      <c r="AF44" s="799">
        <v>70</v>
      </c>
      <c r="AG44" s="799">
        <v>55</v>
      </c>
      <c r="AH44" s="799">
        <v>70</v>
      </c>
      <c r="AI44" s="799">
        <v>45</v>
      </c>
      <c r="AJ44" s="799">
        <v>70</v>
      </c>
      <c r="AK44" s="799">
        <v>69.299976003530475</v>
      </c>
      <c r="AL44" s="799">
        <v>69.299976003530475</v>
      </c>
      <c r="AM44" s="799">
        <v>69.299976003530475</v>
      </c>
      <c r="AN44" s="799">
        <v>69.299976003530475</v>
      </c>
      <c r="AO44" s="799">
        <v>63.901876316964859</v>
      </c>
      <c r="AP44" s="799">
        <v>63.901876316964859</v>
      </c>
      <c r="AQ44" s="799">
        <v>63.901876316964859</v>
      </c>
      <c r="AR44" s="799">
        <v>63.901876316964859</v>
      </c>
      <c r="AS44" s="799">
        <v>65.345988729675184</v>
      </c>
      <c r="AT44" s="799">
        <v>66.095998522568706</v>
      </c>
      <c r="AU44" s="799">
        <v>68.504717006036572</v>
      </c>
      <c r="AV44" s="799">
        <v>66.680864599943504</v>
      </c>
      <c r="AW44" s="799">
        <v>71.299239248066286</v>
      </c>
      <c r="AX44" s="799">
        <v>68.167417789580753</v>
      </c>
      <c r="AY44" s="799">
        <v>69.130565103896586</v>
      </c>
      <c r="AZ44" s="799">
        <v>69.130565103896586</v>
      </c>
      <c r="BA44" s="799">
        <v>76.245073229815233</v>
      </c>
      <c r="BB44" s="799">
        <v>72.255111179001034</v>
      </c>
      <c r="BC44" s="799">
        <v>71.238620124776844</v>
      </c>
      <c r="BD44" s="799">
        <v>72.273571252459419</v>
      </c>
      <c r="BE44" s="799">
        <v>72.031959709010451</v>
      </c>
      <c r="BF44" s="799">
        <v>76.996405490471744</v>
      </c>
      <c r="BG44" s="799">
        <v>78.104014899570927</v>
      </c>
      <c r="BH44" s="284"/>
      <c r="BI44" s="799">
        <v>110</v>
      </c>
      <c r="BJ44" s="799">
        <v>110</v>
      </c>
      <c r="BK44" s="799">
        <v>115</v>
      </c>
      <c r="BL44" s="799">
        <v>110</v>
      </c>
      <c r="BM44" s="799">
        <v>120</v>
      </c>
      <c r="BN44" s="799">
        <v>120</v>
      </c>
      <c r="BO44" s="799">
        <v>125</v>
      </c>
      <c r="BP44" s="799">
        <v>115</v>
      </c>
      <c r="BQ44" s="799">
        <v>125</v>
      </c>
      <c r="BR44" s="799">
        <v>115</v>
      </c>
      <c r="BS44" s="799">
        <f t="shared" ref="BS44:BS58" si="115">AK44+AL44</f>
        <v>138.59995200706095</v>
      </c>
      <c r="BT44" s="799">
        <f t="shared" ref="BT44:BT58" si="116">AM44+AN44</f>
        <v>138.59995200706095</v>
      </c>
      <c r="BU44" s="799">
        <f t="shared" ref="BU44:BU46" si="117">AO44+AP44</f>
        <v>127.80375263392972</v>
      </c>
      <c r="BV44" s="800">
        <f t="shared" si="30"/>
        <v>127.80375263392972</v>
      </c>
      <c r="BW44" s="801">
        <f t="shared" ref="BW44:BW59" si="118">AS44+AT44</f>
        <v>131.44198725224391</v>
      </c>
      <c r="BX44" s="801">
        <f t="shared" ref="BX44:BX62" si="119">AU44+AV44</f>
        <v>135.18558160598008</v>
      </c>
      <c r="BY44" s="801">
        <f t="shared" ref="BY44:BY62" si="120">AW44+AX44</f>
        <v>139.46665703764705</v>
      </c>
      <c r="BZ44" s="801">
        <f t="shared" si="29"/>
        <v>138.26113020779317</v>
      </c>
      <c r="CA44" s="801">
        <f t="shared" si="16"/>
        <v>148.50018440881627</v>
      </c>
      <c r="CB44" s="801">
        <f t="shared" si="17"/>
        <v>143.27057983378728</v>
      </c>
      <c r="CC44" s="801">
        <f t="shared" si="18"/>
        <v>149.02836519948221</v>
      </c>
      <c r="CD44" s="31"/>
      <c r="CE44" s="888" t="s">
        <v>58</v>
      </c>
      <c r="CF44" s="799">
        <f t="shared" si="67"/>
        <v>220</v>
      </c>
      <c r="CG44" s="799">
        <f t="shared" si="67"/>
        <v>225</v>
      </c>
      <c r="CH44" s="799">
        <f t="shared" si="67"/>
        <v>240</v>
      </c>
      <c r="CI44" s="799">
        <f t="shared" si="67"/>
        <v>235</v>
      </c>
      <c r="CJ44" s="799">
        <f t="shared" si="67"/>
        <v>235</v>
      </c>
      <c r="CK44" s="799">
        <f t="shared" si="67"/>
        <v>235</v>
      </c>
      <c r="CL44" s="799">
        <f t="shared" si="67"/>
        <v>277.1999040141219</v>
      </c>
      <c r="CM44" s="799">
        <f t="shared" si="67"/>
        <v>255.60750526785944</v>
      </c>
      <c r="CN44" s="799">
        <f t="shared" si="67"/>
        <v>266.62756885822398</v>
      </c>
      <c r="CO44" s="799">
        <f t="shared" si="67"/>
        <v>277.7277872454402</v>
      </c>
      <c r="CP44" s="799">
        <f t="shared" si="67"/>
        <v>292.01237578605247</v>
      </c>
      <c r="CQ44" s="799">
        <f t="shared" si="67"/>
        <v>302.993743798222</v>
      </c>
      <c r="CR44" s="799">
        <f t="shared" si="67"/>
        <v>313.68300196900958</v>
      </c>
      <c r="CS44" s="243">
        <f t="shared" si="37"/>
        <v>3.7605830857714073E-2</v>
      </c>
      <c r="CT44" s="243">
        <f>Q44</f>
        <v>3.5278808191848476E-2</v>
      </c>
      <c r="CU44" s="544"/>
      <c r="CV44" s="451">
        <f t="shared" ref="CV44:DK47" si="121">S44</f>
        <v>45</v>
      </c>
      <c r="CW44" s="451">
        <f t="shared" si="121"/>
        <v>65</v>
      </c>
      <c r="CX44" s="451">
        <f t="shared" si="121"/>
        <v>50</v>
      </c>
      <c r="CY44" s="451">
        <f t="shared" si="121"/>
        <v>65</v>
      </c>
      <c r="CZ44" s="451">
        <f t="shared" si="121"/>
        <v>45</v>
      </c>
      <c r="DA44" s="451">
        <f t="shared" si="121"/>
        <v>65</v>
      </c>
      <c r="DB44" s="451">
        <f t="shared" si="121"/>
        <v>50</v>
      </c>
      <c r="DC44" s="451">
        <f t="shared" si="121"/>
        <v>70</v>
      </c>
      <c r="DD44" s="451">
        <f t="shared" si="121"/>
        <v>45</v>
      </c>
      <c r="DE44" s="451">
        <f t="shared" si="121"/>
        <v>75</v>
      </c>
      <c r="DF44" s="451">
        <f t="shared" si="121"/>
        <v>55</v>
      </c>
      <c r="DG44" s="451">
        <f t="shared" si="121"/>
        <v>70</v>
      </c>
      <c r="DH44" s="451">
        <f t="shared" si="121"/>
        <v>45</v>
      </c>
      <c r="DI44" s="451">
        <f t="shared" si="121"/>
        <v>70</v>
      </c>
      <c r="DJ44" s="451">
        <f t="shared" si="121"/>
        <v>55</v>
      </c>
      <c r="DK44" s="451">
        <f t="shared" si="121"/>
        <v>70</v>
      </c>
      <c r="DL44" s="451">
        <f t="shared" ref="DL44:EA47" si="122">AI44</f>
        <v>45</v>
      </c>
      <c r="DM44" s="451">
        <f t="shared" si="122"/>
        <v>70</v>
      </c>
      <c r="DN44" s="451">
        <f t="shared" si="122"/>
        <v>69.299976003530475</v>
      </c>
      <c r="DO44" s="451">
        <f t="shared" si="122"/>
        <v>69.299976003530475</v>
      </c>
      <c r="DP44" s="451">
        <f t="shared" si="122"/>
        <v>69.299976003530475</v>
      </c>
      <c r="DQ44" s="451">
        <f t="shared" si="122"/>
        <v>69.299976003530475</v>
      </c>
      <c r="DR44" s="451">
        <f t="shared" si="122"/>
        <v>63.901876316964859</v>
      </c>
      <c r="DS44" s="451">
        <f t="shared" si="122"/>
        <v>63.901876316964859</v>
      </c>
      <c r="DT44" s="451">
        <f t="shared" si="122"/>
        <v>63.901876316964859</v>
      </c>
      <c r="DU44" s="451">
        <f t="shared" si="122"/>
        <v>63.901876316964859</v>
      </c>
      <c r="DV44" s="451">
        <f t="shared" si="122"/>
        <v>65.345988729675184</v>
      </c>
      <c r="DW44" s="451">
        <f t="shared" si="122"/>
        <v>66.095998522568706</v>
      </c>
      <c r="DX44" s="451">
        <f t="shared" si="122"/>
        <v>68.504717006036572</v>
      </c>
      <c r="DY44" s="451">
        <f t="shared" si="122"/>
        <v>66.680864599943504</v>
      </c>
      <c r="DZ44" s="451">
        <f t="shared" si="122"/>
        <v>71.299239248066286</v>
      </c>
      <c r="EA44" s="451">
        <f t="shared" si="122"/>
        <v>68.167417789580753</v>
      </c>
      <c r="EB44" s="451">
        <f t="shared" ref="DZ44:EJ47" si="123">AY44</f>
        <v>69.130565103896586</v>
      </c>
      <c r="EC44" s="451">
        <f t="shared" si="123"/>
        <v>69.130565103896586</v>
      </c>
      <c r="ED44" s="451">
        <f t="shared" si="123"/>
        <v>76.245073229815233</v>
      </c>
      <c r="EE44" s="451">
        <f t="shared" si="123"/>
        <v>72.255111179001034</v>
      </c>
      <c r="EF44" s="451">
        <f t="shared" si="123"/>
        <v>71.238620124776844</v>
      </c>
      <c r="EG44" s="451">
        <f t="shared" si="123"/>
        <v>72.273571252459419</v>
      </c>
      <c r="EH44" s="451">
        <f t="shared" si="123"/>
        <v>72.031959709010451</v>
      </c>
      <c r="EI44" s="451">
        <f t="shared" si="123"/>
        <v>76.996405490471744</v>
      </c>
      <c r="EJ44" s="451">
        <f t="shared" si="123"/>
        <v>78.104014899570927</v>
      </c>
      <c r="EK44" s="451"/>
      <c r="EL44" s="451">
        <f t="shared" ref="EL44:FA47" si="124">BI44</f>
        <v>110</v>
      </c>
      <c r="EM44" s="451">
        <f t="shared" si="124"/>
        <v>110</v>
      </c>
      <c r="EN44" s="451">
        <f t="shared" si="124"/>
        <v>115</v>
      </c>
      <c r="EO44" s="451">
        <f t="shared" si="124"/>
        <v>110</v>
      </c>
      <c r="EP44" s="451">
        <f t="shared" si="124"/>
        <v>120</v>
      </c>
      <c r="EQ44" s="451">
        <f t="shared" si="124"/>
        <v>120</v>
      </c>
      <c r="ER44" s="451">
        <f t="shared" si="124"/>
        <v>125</v>
      </c>
      <c r="ES44" s="451">
        <f t="shared" si="124"/>
        <v>115</v>
      </c>
      <c r="ET44" s="451">
        <f t="shared" si="124"/>
        <v>125</v>
      </c>
      <c r="EU44" s="451">
        <f t="shared" si="124"/>
        <v>115</v>
      </c>
      <c r="EV44" s="451">
        <f t="shared" si="124"/>
        <v>138.59995200706095</v>
      </c>
      <c r="EW44" s="451">
        <f t="shared" si="124"/>
        <v>138.59995200706095</v>
      </c>
      <c r="EX44" s="451">
        <f t="shared" si="124"/>
        <v>127.80375263392972</v>
      </c>
      <c r="EY44" s="451">
        <f t="shared" si="124"/>
        <v>127.80375263392972</v>
      </c>
      <c r="EZ44" s="451">
        <f t="shared" si="124"/>
        <v>131.44198725224391</v>
      </c>
      <c r="FA44" s="451">
        <f t="shared" si="124"/>
        <v>135.18558160598008</v>
      </c>
      <c r="FB44" s="451">
        <f t="shared" ref="FB44:FF47" si="125">BY44</f>
        <v>139.46665703764705</v>
      </c>
      <c r="FC44" s="451">
        <f t="shared" si="125"/>
        <v>138.26113020779317</v>
      </c>
      <c r="FD44" s="451">
        <f t="shared" si="125"/>
        <v>148.50018440881627</v>
      </c>
      <c r="FE44" s="451">
        <f t="shared" si="125"/>
        <v>143.27057983378728</v>
      </c>
      <c r="FF44" s="451">
        <f t="shared" si="125"/>
        <v>149.02836519948221</v>
      </c>
    </row>
    <row r="45" spans="2:162" x14ac:dyDescent="0.3">
      <c r="B45" s="244" t="s">
        <v>31</v>
      </c>
      <c r="C45" s="803">
        <v>435</v>
      </c>
      <c r="D45" s="803">
        <v>455</v>
      </c>
      <c r="E45" s="803">
        <v>445</v>
      </c>
      <c r="F45" s="803">
        <v>490</v>
      </c>
      <c r="G45" s="803">
        <v>505</v>
      </c>
      <c r="H45" s="803">
        <v>525</v>
      </c>
      <c r="I45" s="803">
        <v>555.66389277950577</v>
      </c>
      <c r="J45" s="803">
        <v>473.46119413788199</v>
      </c>
      <c r="K45" s="803">
        <v>527.76246419900872</v>
      </c>
      <c r="L45" s="803">
        <v>548.26017474928585</v>
      </c>
      <c r="M45" s="803">
        <v>570.55465352238093</v>
      </c>
      <c r="N45" s="803">
        <v>582.31382386762607</v>
      </c>
      <c r="O45" s="803">
        <v>573.79481159583179</v>
      </c>
      <c r="P45" s="248">
        <f t="shared" si="10"/>
        <v>2.0610068242627788E-2</v>
      </c>
      <c r="Q45" s="248">
        <f t="shared" si="10"/>
        <v>-1.4629589617523586E-2</v>
      </c>
      <c r="R45" s="909"/>
      <c r="S45" s="804">
        <v>105</v>
      </c>
      <c r="T45" s="804">
        <v>115</v>
      </c>
      <c r="U45" s="804">
        <v>110</v>
      </c>
      <c r="V45" s="804">
        <v>110</v>
      </c>
      <c r="W45" s="804">
        <v>105</v>
      </c>
      <c r="X45" s="804">
        <v>115</v>
      </c>
      <c r="Y45" s="804">
        <v>115</v>
      </c>
      <c r="Z45" s="804">
        <v>120</v>
      </c>
      <c r="AA45" s="804">
        <v>120</v>
      </c>
      <c r="AB45" s="804">
        <v>130</v>
      </c>
      <c r="AC45" s="804">
        <v>125</v>
      </c>
      <c r="AD45" s="804">
        <v>125</v>
      </c>
      <c r="AE45" s="804">
        <v>125</v>
      </c>
      <c r="AF45" s="804">
        <v>125</v>
      </c>
      <c r="AG45" s="804">
        <v>130</v>
      </c>
      <c r="AH45" s="804">
        <v>130</v>
      </c>
      <c r="AI45" s="804">
        <v>130</v>
      </c>
      <c r="AJ45" s="804">
        <v>135</v>
      </c>
      <c r="AK45" s="804">
        <v>139.2163602404604</v>
      </c>
      <c r="AL45" s="804">
        <v>139.08285488686752</v>
      </c>
      <c r="AM45" s="804">
        <v>138.01481205812465</v>
      </c>
      <c r="AN45" s="804">
        <v>139.3498655940532</v>
      </c>
      <c r="AO45" s="804">
        <v>110.94372900772237</v>
      </c>
      <c r="AP45" s="804">
        <v>96.947872842940853</v>
      </c>
      <c r="AQ45" s="804">
        <v>129.52794010511718</v>
      </c>
      <c r="AR45" s="804">
        <v>136.04165218210159</v>
      </c>
      <c r="AS45" s="804">
        <v>136.65758712899321</v>
      </c>
      <c r="AT45" s="804">
        <v>125.46024736618071</v>
      </c>
      <c r="AU45" s="804">
        <v>125.274756081221</v>
      </c>
      <c r="AV45" s="804">
        <v>140.36987362261382</v>
      </c>
      <c r="AW45" s="804">
        <v>138.72838741305819</v>
      </c>
      <c r="AX45" s="804">
        <v>143.10368684897847</v>
      </c>
      <c r="AY45" s="804">
        <v>134.74215306543977</v>
      </c>
      <c r="AZ45" s="804">
        <v>131.68594742180937</v>
      </c>
      <c r="BA45" s="804">
        <v>137.25791075619142</v>
      </c>
      <c r="BB45" s="804">
        <v>144.74591075619142</v>
      </c>
      <c r="BC45" s="804">
        <v>138.85688675619139</v>
      </c>
      <c r="BD45" s="804">
        <v>149.69417761288759</v>
      </c>
      <c r="BE45" s="804">
        <v>141.75899213674981</v>
      </c>
      <c r="BF45" s="804">
        <v>147.87894245021403</v>
      </c>
      <c r="BG45" s="804">
        <v>143.61602975503993</v>
      </c>
      <c r="BH45" s="284"/>
      <c r="BI45" s="804">
        <f t="shared" ref="BI45:BI47" si="126">D45-BJ45</f>
        <v>235</v>
      </c>
      <c r="BJ45" s="804">
        <f t="shared" ref="BJ45:BJ47" si="127">SUM(S45:T45)</f>
        <v>220</v>
      </c>
      <c r="BK45" s="804">
        <f t="shared" ref="BK45:BK47" si="128">SUM(U45:V45)</f>
        <v>220</v>
      </c>
      <c r="BL45" s="804">
        <f t="shared" ref="BL45:BL47" si="129">SUM(W45:X45)</f>
        <v>220</v>
      </c>
      <c r="BM45" s="804">
        <f t="shared" ref="BM45:BM47" si="130">SUM(Y45:Z45)</f>
        <v>235</v>
      </c>
      <c r="BN45" s="804">
        <f t="shared" ref="BN45:BN47" si="131">SUM(AA45:AB45)</f>
        <v>250</v>
      </c>
      <c r="BO45" s="804">
        <f t="shared" ref="BO45:BO47" si="132">SUM(AC45:AD45)</f>
        <v>250</v>
      </c>
      <c r="BP45" s="804">
        <f t="shared" ref="BP45:BP47" si="133">SUM(AE45:AF45)</f>
        <v>250</v>
      </c>
      <c r="BQ45" s="804">
        <f t="shared" ref="BQ45:BQ47" si="134">SUM(AG45:AH45)</f>
        <v>260</v>
      </c>
      <c r="BR45" s="804">
        <f t="shared" ref="BR45:BR47" si="135">SUM(AI45:AJ45)</f>
        <v>265</v>
      </c>
      <c r="BS45" s="804">
        <f t="shared" si="115"/>
        <v>278.2992151273279</v>
      </c>
      <c r="BT45" s="804">
        <f t="shared" si="116"/>
        <v>277.36467765217787</v>
      </c>
      <c r="BU45" s="804">
        <f t="shared" si="117"/>
        <v>207.89160185066322</v>
      </c>
      <c r="BV45" s="800">
        <f t="shared" si="30"/>
        <v>265.56959228721877</v>
      </c>
      <c r="BW45" s="801">
        <f t="shared" si="118"/>
        <v>262.11783449517395</v>
      </c>
      <c r="BX45" s="801">
        <f t="shared" si="119"/>
        <v>265.64462970383482</v>
      </c>
      <c r="BY45" s="801">
        <f t="shared" si="120"/>
        <v>281.83207426203666</v>
      </c>
      <c r="BZ45" s="801">
        <f t="shared" si="29"/>
        <v>266.42810048724914</v>
      </c>
      <c r="CA45" s="801">
        <f t="shared" si="16"/>
        <v>282.00382151238284</v>
      </c>
      <c r="CB45" s="801">
        <f t="shared" si="17"/>
        <v>280.61587889294117</v>
      </c>
      <c r="CC45" s="801">
        <f t="shared" si="18"/>
        <v>289.63793458696387</v>
      </c>
      <c r="CD45" s="31"/>
      <c r="CE45" s="889" t="s">
        <v>31</v>
      </c>
      <c r="CF45" s="804">
        <f t="shared" ref="CF45:CT53" si="136">C45</f>
        <v>435</v>
      </c>
      <c r="CG45" s="804">
        <f t="shared" si="136"/>
        <v>455</v>
      </c>
      <c r="CH45" s="804">
        <f t="shared" si="136"/>
        <v>445</v>
      </c>
      <c r="CI45" s="804">
        <f t="shared" si="136"/>
        <v>490</v>
      </c>
      <c r="CJ45" s="804">
        <f t="shared" si="136"/>
        <v>505</v>
      </c>
      <c r="CK45" s="804">
        <f t="shared" si="136"/>
        <v>525</v>
      </c>
      <c r="CL45" s="804">
        <f t="shared" si="136"/>
        <v>555.66389277950577</v>
      </c>
      <c r="CM45" s="804">
        <f t="shared" si="136"/>
        <v>473.46119413788199</v>
      </c>
      <c r="CN45" s="804">
        <f t="shared" si="136"/>
        <v>527.76246419900872</v>
      </c>
      <c r="CO45" s="804">
        <f t="shared" si="136"/>
        <v>548.26017474928585</v>
      </c>
      <c r="CP45" s="804">
        <f t="shared" si="136"/>
        <v>570.55465352238093</v>
      </c>
      <c r="CQ45" s="804">
        <f t="shared" si="136"/>
        <v>582.31382386762607</v>
      </c>
      <c r="CR45" s="804">
        <f t="shared" si="136"/>
        <v>573.79481159583179</v>
      </c>
      <c r="CS45" s="248">
        <f t="shared" si="37"/>
        <v>2.0610068242627788E-2</v>
      </c>
      <c r="CT45" s="248">
        <f>Q45</f>
        <v>-1.4629589617523586E-2</v>
      </c>
      <c r="CU45" s="37"/>
      <c r="CV45" s="452">
        <f t="shared" si="121"/>
        <v>105</v>
      </c>
      <c r="CW45" s="452">
        <f t="shared" si="121"/>
        <v>115</v>
      </c>
      <c r="CX45" s="452">
        <f t="shared" si="121"/>
        <v>110</v>
      </c>
      <c r="CY45" s="452">
        <f t="shared" si="121"/>
        <v>110</v>
      </c>
      <c r="CZ45" s="452">
        <f t="shared" si="121"/>
        <v>105</v>
      </c>
      <c r="DA45" s="452">
        <f t="shared" si="121"/>
        <v>115</v>
      </c>
      <c r="DB45" s="452">
        <f t="shared" si="121"/>
        <v>115</v>
      </c>
      <c r="DC45" s="452">
        <f t="shared" si="121"/>
        <v>120</v>
      </c>
      <c r="DD45" s="452">
        <f t="shared" si="121"/>
        <v>120</v>
      </c>
      <c r="DE45" s="452">
        <f t="shared" si="121"/>
        <v>130</v>
      </c>
      <c r="DF45" s="452">
        <f t="shared" si="121"/>
        <v>125</v>
      </c>
      <c r="DG45" s="452">
        <f t="shared" si="121"/>
        <v>125</v>
      </c>
      <c r="DH45" s="452">
        <f t="shared" si="121"/>
        <v>125</v>
      </c>
      <c r="DI45" s="452">
        <f t="shared" si="121"/>
        <v>125</v>
      </c>
      <c r="DJ45" s="452">
        <f t="shared" si="121"/>
        <v>130</v>
      </c>
      <c r="DK45" s="452">
        <f t="shared" si="121"/>
        <v>130</v>
      </c>
      <c r="DL45" s="452">
        <f t="shared" si="122"/>
        <v>130</v>
      </c>
      <c r="DM45" s="452">
        <f t="shared" si="122"/>
        <v>135</v>
      </c>
      <c r="DN45" s="452">
        <f t="shared" si="122"/>
        <v>139.2163602404604</v>
      </c>
      <c r="DO45" s="452">
        <f t="shared" si="122"/>
        <v>139.08285488686752</v>
      </c>
      <c r="DP45" s="452">
        <f t="shared" si="122"/>
        <v>138.01481205812465</v>
      </c>
      <c r="DQ45" s="452">
        <f t="shared" si="122"/>
        <v>139.3498655940532</v>
      </c>
      <c r="DR45" s="452">
        <f t="shared" si="122"/>
        <v>110.94372900772237</v>
      </c>
      <c r="DS45" s="452">
        <f t="shared" si="122"/>
        <v>96.947872842940853</v>
      </c>
      <c r="DT45" s="452">
        <f t="shared" si="122"/>
        <v>129.52794010511718</v>
      </c>
      <c r="DU45" s="452">
        <f t="shared" si="122"/>
        <v>136.04165218210159</v>
      </c>
      <c r="DV45" s="452">
        <f t="shared" si="122"/>
        <v>136.65758712899321</v>
      </c>
      <c r="DW45" s="452">
        <f t="shared" si="122"/>
        <v>125.46024736618071</v>
      </c>
      <c r="DX45" s="452">
        <f t="shared" si="122"/>
        <v>125.274756081221</v>
      </c>
      <c r="DY45" s="452">
        <f t="shared" si="122"/>
        <v>140.36987362261382</v>
      </c>
      <c r="DZ45" s="452">
        <f t="shared" si="123"/>
        <v>138.72838741305819</v>
      </c>
      <c r="EA45" s="452">
        <f t="shared" si="123"/>
        <v>143.10368684897847</v>
      </c>
      <c r="EB45" s="452">
        <f t="shared" si="123"/>
        <v>134.74215306543977</v>
      </c>
      <c r="EC45" s="452">
        <f t="shared" si="123"/>
        <v>131.68594742180937</v>
      </c>
      <c r="ED45" s="452">
        <f t="shared" si="123"/>
        <v>137.25791075619142</v>
      </c>
      <c r="EE45" s="452">
        <f t="shared" si="123"/>
        <v>144.74591075619142</v>
      </c>
      <c r="EF45" s="452">
        <f t="shared" si="123"/>
        <v>138.85688675619139</v>
      </c>
      <c r="EG45" s="452">
        <f t="shared" si="123"/>
        <v>149.69417761288759</v>
      </c>
      <c r="EH45" s="452">
        <f t="shared" si="123"/>
        <v>141.75899213674981</v>
      </c>
      <c r="EI45" s="452">
        <f t="shared" si="123"/>
        <v>147.87894245021403</v>
      </c>
      <c r="EJ45" s="452">
        <f t="shared" si="123"/>
        <v>143.61602975503993</v>
      </c>
      <c r="EK45" s="452"/>
      <c r="EL45" s="452">
        <f t="shared" si="124"/>
        <v>235</v>
      </c>
      <c r="EM45" s="452">
        <f t="shared" si="124"/>
        <v>220</v>
      </c>
      <c r="EN45" s="452">
        <f t="shared" si="124"/>
        <v>220</v>
      </c>
      <c r="EO45" s="452">
        <f t="shared" si="124"/>
        <v>220</v>
      </c>
      <c r="EP45" s="452">
        <f t="shared" si="124"/>
        <v>235</v>
      </c>
      <c r="EQ45" s="452">
        <f t="shared" si="124"/>
        <v>250</v>
      </c>
      <c r="ER45" s="452">
        <f t="shared" si="124"/>
        <v>250</v>
      </c>
      <c r="ES45" s="452">
        <f t="shared" si="124"/>
        <v>250</v>
      </c>
      <c r="ET45" s="452">
        <f t="shared" si="124"/>
        <v>260</v>
      </c>
      <c r="EU45" s="452">
        <f t="shared" si="124"/>
        <v>265</v>
      </c>
      <c r="EV45" s="452">
        <f t="shared" si="124"/>
        <v>278.2992151273279</v>
      </c>
      <c r="EW45" s="452">
        <f t="shared" si="124"/>
        <v>277.36467765217787</v>
      </c>
      <c r="EX45" s="452">
        <f t="shared" si="124"/>
        <v>207.89160185066322</v>
      </c>
      <c r="EY45" s="452">
        <f t="shared" si="124"/>
        <v>265.56959228721877</v>
      </c>
      <c r="EZ45" s="452">
        <f t="shared" si="124"/>
        <v>262.11783449517395</v>
      </c>
      <c r="FA45" s="452">
        <f t="shared" si="124"/>
        <v>265.64462970383482</v>
      </c>
      <c r="FB45" s="452">
        <f t="shared" si="125"/>
        <v>281.83207426203666</v>
      </c>
      <c r="FC45" s="452">
        <f t="shared" si="125"/>
        <v>266.42810048724914</v>
      </c>
      <c r="FD45" s="452">
        <f t="shared" si="125"/>
        <v>282.00382151238284</v>
      </c>
      <c r="FE45" s="452">
        <f t="shared" si="125"/>
        <v>280.61587889294117</v>
      </c>
      <c r="FF45" s="452">
        <f t="shared" si="125"/>
        <v>289.63793458696387</v>
      </c>
    </row>
    <row r="46" spans="2:162" x14ac:dyDescent="0.3">
      <c r="B46" s="20" t="s">
        <v>233</v>
      </c>
      <c r="C46" s="489" t="s">
        <v>101</v>
      </c>
      <c r="D46" s="489" t="s">
        <v>101</v>
      </c>
      <c r="E46" s="489" t="s">
        <v>101</v>
      </c>
      <c r="F46" s="489" t="s">
        <v>101</v>
      </c>
      <c r="G46" s="489" t="s">
        <v>101</v>
      </c>
      <c r="H46" s="489" t="s">
        <v>101</v>
      </c>
      <c r="I46" s="803">
        <v>29.446028922859128</v>
      </c>
      <c r="J46" s="803">
        <v>27.520855729166719</v>
      </c>
      <c r="K46" s="803">
        <v>17.110906591332942</v>
      </c>
      <c r="L46" s="803">
        <v>12.272611746972949</v>
      </c>
      <c r="M46" s="803">
        <v>28.579907162136109</v>
      </c>
      <c r="N46" s="803">
        <v>63.793783626326025</v>
      </c>
      <c r="O46" s="803">
        <v>84.011534904820081</v>
      </c>
      <c r="P46" s="210">
        <f t="shared" si="10"/>
        <v>1.2321200437922615</v>
      </c>
      <c r="Q46" s="210">
        <f t="shared" si="10"/>
        <v>0.31692353281504881</v>
      </c>
      <c r="R46" s="909"/>
      <c r="S46" s="804"/>
      <c r="T46" s="31"/>
      <c r="U46" s="31"/>
      <c r="V46" s="31"/>
      <c r="W46" s="31"/>
      <c r="X46" s="31"/>
      <c r="Y46" s="31"/>
      <c r="Z46" s="31"/>
      <c r="AA46" s="31"/>
      <c r="AB46" s="31"/>
      <c r="AC46" s="31"/>
      <c r="AD46" s="31"/>
      <c r="AE46" s="31"/>
      <c r="AF46" s="31"/>
      <c r="AG46" s="31"/>
      <c r="AH46" s="31"/>
      <c r="AI46" s="31"/>
      <c r="AJ46" s="31"/>
      <c r="AK46" s="804">
        <v>7.361507230714782</v>
      </c>
      <c r="AL46" s="804">
        <v>7.361507230714782</v>
      </c>
      <c r="AM46" s="804">
        <v>7.361507230714782</v>
      </c>
      <c r="AN46" s="804">
        <v>7.361507230714782</v>
      </c>
      <c r="AO46" s="804">
        <v>6.8802139322916798</v>
      </c>
      <c r="AP46" s="804">
        <v>6.8802139322916798</v>
      </c>
      <c r="AQ46" s="804">
        <v>6.8802139322916798</v>
      </c>
      <c r="AR46" s="804">
        <v>6.8802139322916798</v>
      </c>
      <c r="AS46" s="804">
        <v>2.888914520318961</v>
      </c>
      <c r="AT46" s="804">
        <v>4.0802984271229157</v>
      </c>
      <c r="AU46" s="804">
        <v>4.1574561283778602</v>
      </c>
      <c r="AV46" s="804">
        <v>5.9842375155132022</v>
      </c>
      <c r="AW46" s="804">
        <v>3.045835979582689</v>
      </c>
      <c r="AX46" s="804">
        <v>3.0254372908267877</v>
      </c>
      <c r="AY46" s="804">
        <v>3.0955286318784165</v>
      </c>
      <c r="AZ46" s="804">
        <v>3.1059189886526331</v>
      </c>
      <c r="BA46" s="804">
        <v>4.1033624317168655</v>
      </c>
      <c r="BB46" s="804">
        <v>4.8452045326974948</v>
      </c>
      <c r="BC46" s="804">
        <v>7.468793419369792</v>
      </c>
      <c r="BD46" s="804">
        <v>12.16254677835196</v>
      </c>
      <c r="BE46" s="804">
        <v>11.999474705632064</v>
      </c>
      <c r="BF46" s="804">
        <v>13.848239624494859</v>
      </c>
      <c r="BG46" s="804">
        <v>17.282197328212426</v>
      </c>
      <c r="BH46" s="284"/>
      <c r="BI46" s="804"/>
      <c r="BJ46" s="804"/>
      <c r="BK46" s="804"/>
      <c r="BL46" s="804"/>
      <c r="BM46" s="804"/>
      <c r="BN46" s="804"/>
      <c r="BO46" s="804"/>
      <c r="BP46" s="804"/>
      <c r="BQ46" s="804"/>
      <c r="BR46" s="804"/>
      <c r="BS46" s="804">
        <f t="shared" si="115"/>
        <v>14.723014461429564</v>
      </c>
      <c r="BT46" s="804">
        <f t="shared" si="116"/>
        <v>14.723014461429564</v>
      </c>
      <c r="BU46" s="804">
        <f t="shared" si="117"/>
        <v>13.76042786458336</v>
      </c>
      <c r="BV46" s="800">
        <f t="shared" si="30"/>
        <v>13.76042786458336</v>
      </c>
      <c r="BW46" s="801">
        <f t="shared" si="118"/>
        <v>6.9692129474418767</v>
      </c>
      <c r="BX46" s="801">
        <f t="shared" si="119"/>
        <v>10.141693643891063</v>
      </c>
      <c r="BY46" s="801">
        <f t="shared" si="120"/>
        <v>6.0712732704094767</v>
      </c>
      <c r="BZ46" s="801">
        <f t="shared" si="29"/>
        <v>6.2014476205310496</v>
      </c>
      <c r="CA46" s="801">
        <f t="shared" si="16"/>
        <v>8.9485669644143613</v>
      </c>
      <c r="CB46" s="801">
        <f t="shared" si="17"/>
        <v>19.468268125001856</v>
      </c>
      <c r="CC46" s="801">
        <f t="shared" si="18"/>
        <v>25.847714330126923</v>
      </c>
      <c r="CD46" s="31"/>
      <c r="CE46" s="887" t="str">
        <f>B46</f>
        <v>Hydrogen Stationary &amp; Other</v>
      </c>
      <c r="CF46" s="804" t="str">
        <f t="shared" si="136"/>
        <v>†</v>
      </c>
      <c r="CG46" s="804" t="str">
        <f t="shared" si="136"/>
        <v>†</v>
      </c>
      <c r="CH46" s="804" t="str">
        <f t="shared" si="136"/>
        <v>†</v>
      </c>
      <c r="CI46" s="804" t="str">
        <f t="shared" si="136"/>
        <v>†</v>
      </c>
      <c r="CJ46" s="804" t="str">
        <f t="shared" si="136"/>
        <v>†</v>
      </c>
      <c r="CK46" s="804" t="str">
        <f t="shared" si="136"/>
        <v>†</v>
      </c>
      <c r="CL46" s="804">
        <f t="shared" si="136"/>
        <v>29.446028922859128</v>
      </c>
      <c r="CM46" s="804">
        <f t="shared" si="136"/>
        <v>27.520855729166719</v>
      </c>
      <c r="CN46" s="804">
        <f t="shared" si="136"/>
        <v>17.110906591332942</v>
      </c>
      <c r="CO46" s="804">
        <f t="shared" si="136"/>
        <v>12.272611746972949</v>
      </c>
      <c r="CP46" s="804">
        <f t="shared" si="136"/>
        <v>28.579907162136109</v>
      </c>
      <c r="CQ46" s="804">
        <f t="shared" si="136"/>
        <v>63.793783626326025</v>
      </c>
      <c r="CR46" s="804">
        <f t="shared" si="136"/>
        <v>84.011534904820081</v>
      </c>
      <c r="CS46" s="248">
        <f t="shared" si="37"/>
        <v>1.2321200437922615</v>
      </c>
      <c r="CT46" s="248">
        <f>Q46</f>
        <v>0.31692353281504881</v>
      </c>
      <c r="CU46" s="37"/>
      <c r="CV46" s="452">
        <f t="shared" si="121"/>
        <v>0</v>
      </c>
      <c r="CW46" s="452">
        <f t="shared" si="121"/>
        <v>0</v>
      </c>
      <c r="CX46" s="452">
        <f t="shared" si="121"/>
        <v>0</v>
      </c>
      <c r="CY46" s="452">
        <f t="shared" si="121"/>
        <v>0</v>
      </c>
      <c r="CZ46" s="452">
        <f t="shared" si="121"/>
        <v>0</v>
      </c>
      <c r="DA46" s="452">
        <f t="shared" si="121"/>
        <v>0</v>
      </c>
      <c r="DB46" s="452">
        <f t="shared" si="121"/>
        <v>0</v>
      </c>
      <c r="DC46" s="452">
        <f t="shared" si="121"/>
        <v>0</v>
      </c>
      <c r="DD46" s="452">
        <f t="shared" si="121"/>
        <v>0</v>
      </c>
      <c r="DE46" s="452">
        <f t="shared" si="121"/>
        <v>0</v>
      </c>
      <c r="DF46" s="452">
        <f t="shared" si="121"/>
        <v>0</v>
      </c>
      <c r="DG46" s="452">
        <f t="shared" si="121"/>
        <v>0</v>
      </c>
      <c r="DH46" s="452">
        <f t="shared" si="121"/>
        <v>0</v>
      </c>
      <c r="DI46" s="452">
        <f t="shared" si="121"/>
        <v>0</v>
      </c>
      <c r="DJ46" s="452">
        <f t="shared" si="121"/>
        <v>0</v>
      </c>
      <c r="DK46" s="452">
        <f t="shared" si="121"/>
        <v>0</v>
      </c>
      <c r="DL46" s="452">
        <f t="shared" si="122"/>
        <v>0</v>
      </c>
      <c r="DM46" s="452">
        <f t="shared" si="122"/>
        <v>0</v>
      </c>
      <c r="DN46" s="452">
        <f t="shared" si="122"/>
        <v>7.361507230714782</v>
      </c>
      <c r="DO46" s="452">
        <f t="shared" si="122"/>
        <v>7.361507230714782</v>
      </c>
      <c r="DP46" s="452">
        <f t="shared" si="122"/>
        <v>7.361507230714782</v>
      </c>
      <c r="DQ46" s="452">
        <f t="shared" si="122"/>
        <v>7.361507230714782</v>
      </c>
      <c r="DR46" s="452">
        <f t="shared" si="122"/>
        <v>6.8802139322916798</v>
      </c>
      <c r="DS46" s="452">
        <f t="shared" si="122"/>
        <v>6.8802139322916798</v>
      </c>
      <c r="DT46" s="452">
        <f t="shared" si="122"/>
        <v>6.8802139322916798</v>
      </c>
      <c r="DU46" s="452">
        <f t="shared" si="122"/>
        <v>6.8802139322916798</v>
      </c>
      <c r="DV46" s="452">
        <f t="shared" si="122"/>
        <v>2.888914520318961</v>
      </c>
      <c r="DW46" s="452">
        <f t="shared" si="122"/>
        <v>4.0802984271229157</v>
      </c>
      <c r="DX46" s="452">
        <f t="shared" si="122"/>
        <v>4.1574561283778602</v>
      </c>
      <c r="DY46" s="452">
        <f t="shared" si="122"/>
        <v>5.9842375155132022</v>
      </c>
      <c r="DZ46" s="452">
        <f t="shared" si="123"/>
        <v>3.045835979582689</v>
      </c>
      <c r="EA46" s="452">
        <f t="shared" si="123"/>
        <v>3.0254372908267877</v>
      </c>
      <c r="EB46" s="452">
        <f t="shared" si="123"/>
        <v>3.0955286318784165</v>
      </c>
      <c r="EC46" s="452">
        <f t="shared" si="123"/>
        <v>3.1059189886526331</v>
      </c>
      <c r="ED46" s="452">
        <f t="shared" si="123"/>
        <v>4.1033624317168655</v>
      </c>
      <c r="EE46" s="452">
        <f t="shared" si="123"/>
        <v>4.8452045326974948</v>
      </c>
      <c r="EF46" s="452">
        <f t="shared" si="123"/>
        <v>7.468793419369792</v>
      </c>
      <c r="EG46" s="452">
        <f t="shared" si="123"/>
        <v>12.16254677835196</v>
      </c>
      <c r="EH46" s="452">
        <f t="shared" si="123"/>
        <v>11.999474705632064</v>
      </c>
      <c r="EI46" s="452">
        <f t="shared" si="123"/>
        <v>13.848239624494859</v>
      </c>
      <c r="EJ46" s="452">
        <f t="shared" si="123"/>
        <v>17.282197328212426</v>
      </c>
      <c r="EK46" s="452"/>
      <c r="EL46" s="452">
        <f t="shared" si="124"/>
        <v>0</v>
      </c>
      <c r="EM46" s="452">
        <f t="shared" si="124"/>
        <v>0</v>
      </c>
      <c r="EN46" s="452">
        <f t="shared" si="124"/>
        <v>0</v>
      </c>
      <c r="EO46" s="452">
        <f t="shared" si="124"/>
        <v>0</v>
      </c>
      <c r="EP46" s="452">
        <f t="shared" si="124"/>
        <v>0</v>
      </c>
      <c r="EQ46" s="452">
        <f t="shared" si="124"/>
        <v>0</v>
      </c>
      <c r="ER46" s="452">
        <f t="shared" si="124"/>
        <v>0</v>
      </c>
      <c r="ES46" s="452">
        <f t="shared" si="124"/>
        <v>0</v>
      </c>
      <c r="ET46" s="452">
        <f t="shared" si="124"/>
        <v>0</v>
      </c>
      <c r="EU46" s="452">
        <f t="shared" si="124"/>
        <v>0</v>
      </c>
      <c r="EV46" s="452">
        <f t="shared" si="124"/>
        <v>14.723014461429564</v>
      </c>
      <c r="EW46" s="452">
        <f t="shared" si="124"/>
        <v>14.723014461429564</v>
      </c>
      <c r="EX46" s="452">
        <f t="shared" si="124"/>
        <v>13.76042786458336</v>
      </c>
      <c r="EY46" s="452">
        <f t="shared" si="124"/>
        <v>13.76042786458336</v>
      </c>
      <c r="EZ46" s="452">
        <f t="shared" si="124"/>
        <v>6.9692129474418767</v>
      </c>
      <c r="FA46" s="452">
        <f t="shared" si="124"/>
        <v>10.141693643891063</v>
      </c>
      <c r="FB46" s="452">
        <f t="shared" si="125"/>
        <v>6.0712732704094767</v>
      </c>
      <c r="FC46" s="452">
        <f t="shared" si="125"/>
        <v>6.2014476205310496</v>
      </c>
      <c r="FD46" s="452">
        <f t="shared" si="125"/>
        <v>8.9485669644143613</v>
      </c>
      <c r="FE46" s="452">
        <f t="shared" si="125"/>
        <v>19.468268125001856</v>
      </c>
      <c r="FF46" s="452">
        <f t="shared" si="125"/>
        <v>25.847714330126923</v>
      </c>
    </row>
    <row r="47" spans="2:162" x14ac:dyDescent="0.3">
      <c r="B47" s="250" t="s">
        <v>112</v>
      </c>
      <c r="C47" s="806">
        <v>-5</v>
      </c>
      <c r="D47" s="806">
        <v>50</v>
      </c>
      <c r="E47" s="806">
        <v>525</v>
      </c>
      <c r="F47" s="806">
        <v>460</v>
      </c>
      <c r="G47" s="806">
        <v>215</v>
      </c>
      <c r="H47" s="806">
        <v>280</v>
      </c>
      <c r="I47" s="806">
        <f>SUM(I48:I52)</f>
        <v>277.62433239024546</v>
      </c>
      <c r="J47" s="806">
        <f t="shared" ref="J47:O47" si="137">SUM(J48:J52)</f>
        <v>593.3185058112432</v>
      </c>
      <c r="K47" s="806">
        <f t="shared" si="137"/>
        <v>349.3966864581156</v>
      </c>
      <c r="L47" s="806">
        <f t="shared" si="137"/>
        <v>259.05262402515018</v>
      </c>
      <c r="M47" s="806">
        <f t="shared" si="137"/>
        <v>322.18486945228977</v>
      </c>
      <c r="N47" s="806">
        <f t="shared" si="137"/>
        <v>170.7684679396481</v>
      </c>
      <c r="O47" s="806">
        <f t="shared" si="137"/>
        <v>150.69031473361292</v>
      </c>
      <c r="P47" s="210">
        <f t="shared" si="10"/>
        <v>-0.46996744996140771</v>
      </c>
      <c r="Q47" s="499">
        <f t="shared" si="10"/>
        <v>-0.11757529623754115</v>
      </c>
      <c r="R47" s="909"/>
      <c r="S47" s="807">
        <v>15</v>
      </c>
      <c r="T47" s="807">
        <v>40</v>
      </c>
      <c r="U47" s="807">
        <v>45</v>
      </c>
      <c r="V47" s="807">
        <v>75</v>
      </c>
      <c r="W47" s="807">
        <v>180</v>
      </c>
      <c r="X47" s="807">
        <v>220</v>
      </c>
      <c r="Y47" s="807">
        <v>150</v>
      </c>
      <c r="Z47" s="807">
        <v>115</v>
      </c>
      <c r="AA47" s="807">
        <v>80</v>
      </c>
      <c r="AB47" s="807">
        <v>115</v>
      </c>
      <c r="AC47" s="807">
        <v>30</v>
      </c>
      <c r="AD47" s="807">
        <v>75</v>
      </c>
      <c r="AE47" s="807">
        <v>45</v>
      </c>
      <c r="AF47" s="807">
        <v>65</v>
      </c>
      <c r="AG47" s="807">
        <v>85</v>
      </c>
      <c r="AH47" s="807">
        <v>70</v>
      </c>
      <c r="AI47" s="807">
        <v>70</v>
      </c>
      <c r="AJ47" s="807">
        <v>50</v>
      </c>
      <c r="AK47" s="807">
        <f>SUM(AK48:AK52)</f>
        <v>109.27647535723891</v>
      </c>
      <c r="AL47" s="807">
        <f t="shared" ref="AL47:BB47" si="138">SUM(AL48:AL52)</f>
        <v>88.297372844297456</v>
      </c>
      <c r="AM47" s="807">
        <f t="shared" si="138"/>
        <v>52.620704983374424</v>
      </c>
      <c r="AN47" s="807">
        <f t="shared" si="138"/>
        <v>27.429779205334683</v>
      </c>
      <c r="AO47" s="807">
        <f t="shared" si="138"/>
        <v>309.41218174580774</v>
      </c>
      <c r="AP47" s="807">
        <f t="shared" si="138"/>
        <v>131.11869580663716</v>
      </c>
      <c r="AQ47" s="807">
        <f t="shared" si="138"/>
        <v>97.737661461344302</v>
      </c>
      <c r="AR47" s="807">
        <f t="shared" si="138"/>
        <v>55.049966797453891</v>
      </c>
      <c r="AS47" s="807">
        <f t="shared" si="138"/>
        <v>25.360804397888757</v>
      </c>
      <c r="AT47" s="807">
        <f t="shared" si="138"/>
        <v>112.80482379016719</v>
      </c>
      <c r="AU47" s="807">
        <f t="shared" si="138"/>
        <v>115.12969481982344</v>
      </c>
      <c r="AV47" s="807">
        <f t="shared" si="138"/>
        <v>96.101363450236178</v>
      </c>
      <c r="AW47" s="807">
        <f t="shared" si="138"/>
        <v>69.349104578281242</v>
      </c>
      <c r="AX47" s="807">
        <f t="shared" si="138"/>
        <v>84.482626008354586</v>
      </c>
      <c r="AY47" s="807">
        <f t="shared" si="138"/>
        <v>102.78472906456042</v>
      </c>
      <c r="AZ47" s="807">
        <f t="shared" si="138"/>
        <v>2.4361643739538952</v>
      </c>
      <c r="BA47" s="807">
        <f t="shared" si="138"/>
        <v>128.43212982217227</v>
      </c>
      <c r="BB47" s="807">
        <f t="shared" si="138"/>
        <v>46.831473413591077</v>
      </c>
      <c r="BC47" s="807">
        <f>SUM(BC48:BC52)</f>
        <v>86.124554845876219</v>
      </c>
      <c r="BD47" s="807">
        <f t="shared" ref="BD47:BG47" si="139">SUM(BD48:BD52)</f>
        <v>61.185489148427962</v>
      </c>
      <c r="BE47" s="807">
        <f t="shared" si="139"/>
        <v>64.380423588546407</v>
      </c>
      <c r="BF47" s="807">
        <f t="shared" si="139"/>
        <v>17.392129939697867</v>
      </c>
      <c r="BG47" s="807">
        <f t="shared" si="139"/>
        <v>68.830915393481831</v>
      </c>
      <c r="BH47" s="284"/>
      <c r="BI47" s="807">
        <f t="shared" si="126"/>
        <v>-5</v>
      </c>
      <c r="BJ47" s="9">
        <f t="shared" si="127"/>
        <v>55</v>
      </c>
      <c r="BK47" s="9">
        <f t="shared" si="128"/>
        <v>120</v>
      </c>
      <c r="BL47" s="9">
        <f t="shared" si="129"/>
        <v>400</v>
      </c>
      <c r="BM47" s="9">
        <f t="shared" si="130"/>
        <v>265</v>
      </c>
      <c r="BN47" s="9">
        <f t="shared" si="131"/>
        <v>195</v>
      </c>
      <c r="BO47" s="9">
        <f t="shared" si="132"/>
        <v>105</v>
      </c>
      <c r="BP47" s="9">
        <f t="shared" si="133"/>
        <v>110</v>
      </c>
      <c r="BQ47" s="9">
        <f t="shared" si="134"/>
        <v>155</v>
      </c>
      <c r="BR47" s="9">
        <f t="shared" si="135"/>
        <v>120</v>
      </c>
      <c r="BS47" s="9">
        <f t="shared" si="115"/>
        <v>197.57384820153635</v>
      </c>
      <c r="BT47" s="9">
        <f t="shared" si="116"/>
        <v>80.050484188709106</v>
      </c>
      <c r="BU47" s="9">
        <f t="shared" ref="BU47:BU53" si="140">AM47+AN47</f>
        <v>80.050484188709106</v>
      </c>
      <c r="BV47" s="9">
        <f t="shared" si="30"/>
        <v>152.78762825879818</v>
      </c>
      <c r="BW47" s="9">
        <f t="shared" si="118"/>
        <v>138.16562818805596</v>
      </c>
      <c r="BX47" s="9">
        <f t="shared" si="119"/>
        <v>211.23105827005963</v>
      </c>
      <c r="BY47" s="9">
        <f t="shared" si="120"/>
        <v>153.83173058663584</v>
      </c>
      <c r="BZ47" s="9">
        <f t="shared" si="29"/>
        <v>105.22089343851432</v>
      </c>
      <c r="CA47" s="9">
        <f t="shared" si="16"/>
        <v>175.26360323576336</v>
      </c>
      <c r="CB47" s="9">
        <f t="shared" si="17"/>
        <v>150.50497843442264</v>
      </c>
      <c r="CC47" s="9">
        <f t="shared" si="18"/>
        <v>81.772553528244273</v>
      </c>
      <c r="CD47" s="37"/>
      <c r="CE47" s="890" t="s">
        <v>112</v>
      </c>
      <c r="CF47" s="31">
        <f t="shared" si="136"/>
        <v>-5</v>
      </c>
      <c r="CG47" s="31">
        <f t="shared" si="136"/>
        <v>50</v>
      </c>
      <c r="CH47" s="31">
        <f t="shared" si="136"/>
        <v>525</v>
      </c>
      <c r="CI47" s="31">
        <f t="shared" si="136"/>
        <v>460</v>
      </c>
      <c r="CJ47" s="31">
        <f t="shared" si="136"/>
        <v>215</v>
      </c>
      <c r="CK47" s="31">
        <f t="shared" si="136"/>
        <v>280</v>
      </c>
      <c r="CL47" s="31">
        <f t="shared" si="136"/>
        <v>277.62433239024546</v>
      </c>
      <c r="CM47" s="31">
        <f t="shared" si="136"/>
        <v>593.3185058112432</v>
      </c>
      <c r="CN47" s="31">
        <f t="shared" si="136"/>
        <v>349.3966864581156</v>
      </c>
      <c r="CO47" s="31">
        <f t="shared" si="136"/>
        <v>259.05262402515018</v>
      </c>
      <c r="CP47" s="31">
        <f t="shared" si="136"/>
        <v>322.18486945228977</v>
      </c>
      <c r="CQ47" s="31">
        <f t="shared" si="136"/>
        <v>170.7684679396481</v>
      </c>
      <c r="CR47" s="31">
        <f t="shared" si="136"/>
        <v>150.69031473361292</v>
      </c>
      <c r="CS47" s="210">
        <f t="shared" si="37"/>
        <v>-0.46996744996140771</v>
      </c>
      <c r="CT47" s="210">
        <f>Q47</f>
        <v>-0.11757529623754115</v>
      </c>
      <c r="CU47" s="37"/>
      <c r="CV47" s="444">
        <f t="shared" si="121"/>
        <v>15</v>
      </c>
      <c r="CW47" s="444">
        <f t="shared" si="121"/>
        <v>40</v>
      </c>
      <c r="CX47" s="444">
        <f t="shared" si="121"/>
        <v>45</v>
      </c>
      <c r="CY47" s="444">
        <f t="shared" si="121"/>
        <v>75</v>
      </c>
      <c r="CZ47" s="444">
        <f t="shared" si="121"/>
        <v>180</v>
      </c>
      <c r="DA47" s="444">
        <f t="shared" si="121"/>
        <v>220</v>
      </c>
      <c r="DB47" s="444">
        <f t="shared" si="121"/>
        <v>150</v>
      </c>
      <c r="DC47" s="444">
        <f t="shared" si="121"/>
        <v>115</v>
      </c>
      <c r="DD47" s="444">
        <f t="shared" si="121"/>
        <v>80</v>
      </c>
      <c r="DE47" s="444">
        <f t="shared" si="121"/>
        <v>115</v>
      </c>
      <c r="DF47" s="444">
        <f t="shared" si="121"/>
        <v>30</v>
      </c>
      <c r="DG47" s="444">
        <f t="shared" si="121"/>
        <v>75</v>
      </c>
      <c r="DH47" s="444">
        <f t="shared" si="121"/>
        <v>45</v>
      </c>
      <c r="DI47" s="444">
        <f t="shared" si="121"/>
        <v>65</v>
      </c>
      <c r="DJ47" s="444">
        <f t="shared" si="121"/>
        <v>85</v>
      </c>
      <c r="DK47" s="444">
        <f t="shared" si="121"/>
        <v>70</v>
      </c>
      <c r="DL47" s="444">
        <f t="shared" si="122"/>
        <v>70</v>
      </c>
      <c r="DM47" s="444">
        <f t="shared" si="122"/>
        <v>50</v>
      </c>
      <c r="DN47" s="444">
        <f t="shared" si="122"/>
        <v>109.27647535723891</v>
      </c>
      <c r="DO47" s="444">
        <f t="shared" si="122"/>
        <v>88.297372844297456</v>
      </c>
      <c r="DP47" s="444">
        <f t="shared" si="122"/>
        <v>52.620704983374424</v>
      </c>
      <c r="DQ47" s="444">
        <f t="shared" si="122"/>
        <v>27.429779205334683</v>
      </c>
      <c r="DR47" s="444">
        <f t="shared" si="122"/>
        <v>309.41218174580774</v>
      </c>
      <c r="DS47" s="444">
        <f t="shared" si="122"/>
        <v>131.11869580663716</v>
      </c>
      <c r="DT47" s="444">
        <f t="shared" si="122"/>
        <v>97.737661461344302</v>
      </c>
      <c r="DU47" s="444">
        <f t="shared" si="122"/>
        <v>55.049966797453891</v>
      </c>
      <c r="DV47" s="444">
        <f t="shared" si="122"/>
        <v>25.360804397888757</v>
      </c>
      <c r="DW47" s="444">
        <f t="shared" si="122"/>
        <v>112.80482379016719</v>
      </c>
      <c r="DX47" s="444">
        <f t="shared" si="122"/>
        <v>115.12969481982344</v>
      </c>
      <c r="DY47" s="444">
        <f t="shared" si="122"/>
        <v>96.101363450236178</v>
      </c>
      <c r="DZ47" s="444">
        <f t="shared" si="123"/>
        <v>69.349104578281242</v>
      </c>
      <c r="EA47" s="444">
        <f t="shared" si="123"/>
        <v>84.482626008354586</v>
      </c>
      <c r="EB47" s="444">
        <f t="shared" si="123"/>
        <v>102.78472906456042</v>
      </c>
      <c r="EC47" s="444">
        <f t="shared" si="123"/>
        <v>2.4361643739538952</v>
      </c>
      <c r="ED47" s="444">
        <f t="shared" si="123"/>
        <v>128.43212982217227</v>
      </c>
      <c r="EE47" s="444">
        <f t="shared" si="123"/>
        <v>46.831473413591077</v>
      </c>
      <c r="EF47" s="444">
        <f t="shared" si="123"/>
        <v>86.124554845876219</v>
      </c>
      <c r="EG47" s="444">
        <f>BD47</f>
        <v>61.185489148427962</v>
      </c>
      <c r="EH47" s="444">
        <f t="shared" si="123"/>
        <v>64.380423588546407</v>
      </c>
      <c r="EI47" s="444">
        <f t="shared" si="123"/>
        <v>17.392129939697867</v>
      </c>
      <c r="EJ47" s="444">
        <f t="shared" si="123"/>
        <v>68.830915393481831</v>
      </c>
      <c r="EK47" s="444"/>
      <c r="EL47" s="444">
        <f t="shared" si="124"/>
        <v>-5</v>
      </c>
      <c r="EM47" s="444">
        <f t="shared" si="124"/>
        <v>55</v>
      </c>
      <c r="EN47" s="444">
        <f t="shared" si="124"/>
        <v>120</v>
      </c>
      <c r="EO47" s="444">
        <f t="shared" si="124"/>
        <v>400</v>
      </c>
      <c r="EP47" s="444">
        <f t="shared" si="124"/>
        <v>265</v>
      </c>
      <c r="EQ47" s="444">
        <f t="shared" si="124"/>
        <v>195</v>
      </c>
      <c r="ER47" s="444">
        <f t="shared" si="124"/>
        <v>105</v>
      </c>
      <c r="ES47" s="444">
        <f t="shared" si="124"/>
        <v>110</v>
      </c>
      <c r="ET47" s="444">
        <f t="shared" si="124"/>
        <v>155</v>
      </c>
      <c r="EU47" s="444">
        <f>BR47</f>
        <v>120</v>
      </c>
      <c r="EV47" s="444">
        <f t="shared" si="124"/>
        <v>197.57384820153635</v>
      </c>
      <c r="EW47" s="444">
        <f t="shared" si="124"/>
        <v>80.050484188709106</v>
      </c>
      <c r="EX47" s="444">
        <f t="shared" si="124"/>
        <v>80.050484188709106</v>
      </c>
      <c r="EY47" s="444">
        <f t="shared" si="124"/>
        <v>152.78762825879818</v>
      </c>
      <c r="EZ47" s="444">
        <f t="shared" si="124"/>
        <v>138.16562818805596</v>
      </c>
      <c r="FA47" s="444">
        <f t="shared" si="124"/>
        <v>211.23105827005963</v>
      </c>
      <c r="FB47" s="444">
        <f t="shared" si="125"/>
        <v>153.83173058663584</v>
      </c>
      <c r="FC47" s="444">
        <f t="shared" si="125"/>
        <v>105.22089343851432</v>
      </c>
      <c r="FD47" s="444">
        <f t="shared" si="125"/>
        <v>175.26360323576336</v>
      </c>
      <c r="FE47" s="444">
        <f t="shared" si="125"/>
        <v>150.50497843442264</v>
      </c>
      <c r="FF47" s="444">
        <f t="shared" si="125"/>
        <v>81.772553528244273</v>
      </c>
    </row>
    <row r="48" spans="2:162" x14ac:dyDescent="0.3">
      <c r="B48" s="10" t="s">
        <v>15</v>
      </c>
      <c r="C48" s="809"/>
      <c r="D48" s="809"/>
      <c r="E48" s="809"/>
      <c r="F48" s="809"/>
      <c r="G48" s="809"/>
      <c r="H48" s="809"/>
      <c r="I48" s="809">
        <v>155.41800000000001</v>
      </c>
      <c r="J48" s="809">
        <v>234.41024999999999</v>
      </c>
      <c r="K48" s="809">
        <v>255.88475</v>
      </c>
      <c r="L48" s="809">
        <v>258.18680000000001</v>
      </c>
      <c r="M48" s="809">
        <v>169.397325</v>
      </c>
      <c r="N48" s="809">
        <v>118.58092000000002</v>
      </c>
      <c r="O48" s="809">
        <v>130.43901200000002</v>
      </c>
      <c r="P48" s="501">
        <f t="shared" si="10"/>
        <v>-0.29998351508797427</v>
      </c>
      <c r="Q48" s="501">
        <f t="shared" si="10"/>
        <v>9.9999999999999867E-2</v>
      </c>
      <c r="R48" s="909"/>
      <c r="S48" s="37"/>
      <c r="T48" s="37"/>
      <c r="U48" s="37"/>
      <c r="V48" s="37"/>
      <c r="W48" s="37"/>
      <c r="X48" s="37"/>
      <c r="Y48" s="37"/>
      <c r="Z48" s="37"/>
      <c r="AA48" s="37"/>
      <c r="AB48" s="37"/>
      <c r="AC48" s="37"/>
      <c r="AD48" s="37"/>
      <c r="AE48" s="37"/>
      <c r="AF48" s="37"/>
      <c r="AG48" s="37"/>
      <c r="AH48" s="37"/>
      <c r="AI48" s="37"/>
      <c r="AJ48" s="37"/>
      <c r="AK48" s="37">
        <v>78.389138274963159</v>
      </c>
      <c r="AL48" s="37">
        <v>26.831908251161735</v>
      </c>
      <c r="AM48" s="37">
        <v>25.23092683894367</v>
      </c>
      <c r="AN48" s="37">
        <v>24.966026634931428</v>
      </c>
      <c r="AO48" s="37">
        <v>118.04183222004839</v>
      </c>
      <c r="AP48" s="37">
        <v>23.949220046299313</v>
      </c>
      <c r="AQ48" s="37">
        <v>45.52857909733725</v>
      </c>
      <c r="AR48" s="37">
        <v>46.890618636315025</v>
      </c>
      <c r="AS48" s="37">
        <v>92.677320680224739</v>
      </c>
      <c r="AT48" s="37">
        <v>79.015961705370373</v>
      </c>
      <c r="AU48" s="37">
        <v>36.678123787363035</v>
      </c>
      <c r="AV48" s="37">
        <v>47.513343827041837</v>
      </c>
      <c r="AW48" s="37">
        <v>90.665389233498729</v>
      </c>
      <c r="AX48" s="37">
        <v>72.750961456668463</v>
      </c>
      <c r="AY48" s="37">
        <v>60.426918251598792</v>
      </c>
      <c r="AZ48" s="37">
        <v>34.343531058234021</v>
      </c>
      <c r="BA48" s="37">
        <v>50.503476772942832</v>
      </c>
      <c r="BB48" s="37">
        <v>45.311717010287424</v>
      </c>
      <c r="BC48" s="37">
        <v>42.659138992885339</v>
      </c>
      <c r="BD48" s="37">
        <v>30.922992223884393</v>
      </c>
      <c r="BE48" s="37">
        <v>35.970501539189975</v>
      </c>
      <c r="BF48" s="37">
        <v>28.361991336680266</v>
      </c>
      <c r="BG48" s="37">
        <v>13.963390473429529</v>
      </c>
      <c r="BH48" s="284"/>
      <c r="BI48" s="37"/>
      <c r="BJ48" s="7"/>
      <c r="BK48" s="7"/>
      <c r="BL48" s="7"/>
      <c r="BM48" s="7"/>
      <c r="BN48" s="7"/>
      <c r="BO48" s="7"/>
      <c r="BP48" s="7"/>
      <c r="BQ48" s="7"/>
      <c r="BR48" s="7"/>
      <c r="BS48" s="7">
        <f>AK48+AL48</f>
        <v>105.22104652612489</v>
      </c>
      <c r="BT48" s="7">
        <f t="shared" si="116"/>
        <v>50.196953473875098</v>
      </c>
      <c r="BU48" s="7">
        <f t="shared" si="140"/>
        <v>50.196953473875098</v>
      </c>
      <c r="BV48" s="37">
        <f t="shared" si="30"/>
        <v>92.419197733652283</v>
      </c>
      <c r="BW48" s="37">
        <f t="shared" si="118"/>
        <v>171.69328238559513</v>
      </c>
      <c r="BX48" s="37">
        <f t="shared" si="119"/>
        <v>84.191467614404871</v>
      </c>
      <c r="BY48" s="37">
        <f t="shared" si="120"/>
        <v>163.41635069016718</v>
      </c>
      <c r="BZ48" s="37">
        <f t="shared" si="29"/>
        <v>94.770449309832813</v>
      </c>
      <c r="CA48" s="37">
        <f t="shared" si="16"/>
        <v>95.815193783230256</v>
      </c>
      <c r="CB48" s="37">
        <f t="shared" si="17"/>
        <v>78.629640532075314</v>
      </c>
      <c r="CC48" s="37">
        <f t="shared" si="18"/>
        <v>64.332492875870244</v>
      </c>
      <c r="CD48" s="37"/>
      <c r="CE48" s="10" t="s">
        <v>15</v>
      </c>
      <c r="CF48" s="7"/>
      <c r="CG48" s="7"/>
      <c r="CH48" s="7"/>
      <c r="CI48" s="7"/>
      <c r="CJ48" s="7"/>
      <c r="CK48" s="7"/>
      <c r="CL48" s="7">
        <f>I48</f>
        <v>155.41800000000001</v>
      </c>
      <c r="CM48" s="7">
        <f>J48</f>
        <v>234.41024999999999</v>
      </c>
      <c r="CN48" s="7">
        <f>K48</f>
        <v>255.88475</v>
      </c>
      <c r="CO48" s="7">
        <f t="shared" si="136"/>
        <v>258.18680000000001</v>
      </c>
      <c r="CP48" s="7">
        <f t="shared" si="136"/>
        <v>169.397325</v>
      </c>
      <c r="CQ48" s="7"/>
      <c r="CR48" s="7"/>
      <c r="CS48" s="208"/>
      <c r="CT48" s="208"/>
      <c r="CU48" s="37"/>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c r="EY48" s="444"/>
      <c r="EZ48" s="444"/>
      <c r="FA48" s="444"/>
      <c r="FB48" s="444"/>
      <c r="FC48" s="444"/>
      <c r="FD48" s="444"/>
      <c r="FE48" s="444"/>
      <c r="FF48" s="444"/>
    </row>
    <row r="49" spans="2:162" x14ac:dyDescent="0.3">
      <c r="B49" s="10" t="s">
        <v>16</v>
      </c>
      <c r="C49" s="809"/>
      <c r="D49" s="809"/>
      <c r="E49" s="809"/>
      <c r="F49" s="809"/>
      <c r="G49" s="809"/>
      <c r="H49" s="809"/>
      <c r="I49" s="809">
        <v>52.417000000000002</v>
      </c>
      <c r="J49" s="809">
        <v>75.202750000000009</v>
      </c>
      <c r="K49" s="809">
        <v>60.96875</v>
      </c>
      <c r="L49" s="809">
        <v>44.445499999999996</v>
      </c>
      <c r="M49" s="809">
        <v>23.646625</v>
      </c>
      <c r="N49" s="809">
        <v>24.299999999999997</v>
      </c>
      <c r="O49" s="809">
        <v>26.73</v>
      </c>
      <c r="P49" s="501">
        <f t="shared" si="10"/>
        <v>2.7630792977856089E-2</v>
      </c>
      <c r="Q49" s="501">
        <f t="shared" si="10"/>
        <v>0.10000000000000009</v>
      </c>
      <c r="R49" s="909"/>
      <c r="S49" s="37"/>
      <c r="T49" s="37"/>
      <c r="U49" s="37"/>
      <c r="V49" s="37"/>
      <c r="W49" s="37"/>
      <c r="X49" s="37"/>
      <c r="Y49" s="37"/>
      <c r="Z49" s="37"/>
      <c r="AA49" s="37"/>
      <c r="AB49" s="37"/>
      <c r="AC49" s="37"/>
      <c r="AD49" s="37"/>
      <c r="AE49" s="37"/>
      <c r="AF49" s="37"/>
      <c r="AG49" s="37"/>
      <c r="AH49" s="37"/>
      <c r="AI49" s="37"/>
      <c r="AJ49" s="37"/>
      <c r="AK49" s="37">
        <v>9.9400039847143749</v>
      </c>
      <c r="AL49" s="37">
        <v>13.518131495574355</v>
      </c>
      <c r="AM49" s="37">
        <v>15.442445046869386</v>
      </c>
      <c r="AN49" s="37">
        <v>13.516419472841884</v>
      </c>
      <c r="AO49" s="37">
        <v>21.817596620137792</v>
      </c>
      <c r="AP49" s="37">
        <v>19.243099307527075</v>
      </c>
      <c r="AQ49" s="37">
        <v>20.095894137601672</v>
      </c>
      <c r="AR49" s="37">
        <v>14.046159934733485</v>
      </c>
      <c r="AS49" s="37">
        <v>26.047687103135118</v>
      </c>
      <c r="AT49" s="37">
        <v>5.1530654702679231</v>
      </c>
      <c r="AU49" s="37">
        <v>13.815774417931509</v>
      </c>
      <c r="AV49" s="37">
        <v>15.952223008665449</v>
      </c>
      <c r="AW49" s="37">
        <v>14.078634338494972</v>
      </c>
      <c r="AX49" s="37">
        <v>16.126583545398596</v>
      </c>
      <c r="AY49" s="37">
        <v>11.752729806674093</v>
      </c>
      <c r="AZ49" s="37">
        <v>2.48755230943233</v>
      </c>
      <c r="BA49" s="37">
        <v>5.0904787417125599</v>
      </c>
      <c r="BB49" s="37">
        <v>6.859582095786771</v>
      </c>
      <c r="BC49" s="37">
        <v>7.0612415454739885</v>
      </c>
      <c r="BD49" s="37">
        <v>4.6353226170266799</v>
      </c>
      <c r="BE49" s="37">
        <v>7.6107477418395444</v>
      </c>
      <c r="BF49" s="37">
        <v>7.9029642955007215</v>
      </c>
      <c r="BG49" s="37">
        <v>5.1056506125354222</v>
      </c>
      <c r="BH49" s="284"/>
      <c r="BI49" s="37"/>
      <c r="BJ49" s="7"/>
      <c r="BK49" s="7"/>
      <c r="BL49" s="7"/>
      <c r="BM49" s="7"/>
      <c r="BN49" s="7"/>
      <c r="BO49" s="7"/>
      <c r="BP49" s="7"/>
      <c r="BQ49" s="7"/>
      <c r="BR49" s="7"/>
      <c r="BS49" s="7">
        <f t="shared" si="115"/>
        <v>23.458135480288732</v>
      </c>
      <c r="BT49" s="7">
        <f t="shared" si="116"/>
        <v>28.95886451971127</v>
      </c>
      <c r="BU49" s="7">
        <f t="shared" si="140"/>
        <v>28.95886451971127</v>
      </c>
      <c r="BV49" s="37">
        <f t="shared" si="30"/>
        <v>34.142054072335156</v>
      </c>
      <c r="BW49" s="37">
        <f t="shared" si="118"/>
        <v>31.20075257340304</v>
      </c>
      <c r="BX49" s="37">
        <f t="shared" si="119"/>
        <v>29.767997426596956</v>
      </c>
      <c r="BY49" s="37">
        <f t="shared" si="120"/>
        <v>30.205217883893567</v>
      </c>
      <c r="BZ49" s="37">
        <f t="shared" si="29"/>
        <v>14.240282116106423</v>
      </c>
      <c r="CA49" s="37">
        <f t="shared" si="16"/>
        <v>11.950060837499331</v>
      </c>
      <c r="CB49" s="37">
        <f t="shared" si="17"/>
        <v>14.671989287313533</v>
      </c>
      <c r="CC49" s="37">
        <f t="shared" si="18"/>
        <v>15.513712037340266</v>
      </c>
      <c r="CD49" s="37"/>
      <c r="CE49" s="10" t="s">
        <v>16</v>
      </c>
      <c r="CF49" s="7"/>
      <c r="CG49" s="7"/>
      <c r="CH49" s="7"/>
      <c r="CI49" s="7"/>
      <c r="CJ49" s="7"/>
      <c r="CK49" s="7"/>
      <c r="CL49" s="7">
        <f t="shared" ref="CL49:CT59" si="141">I49</f>
        <v>52.417000000000002</v>
      </c>
      <c r="CM49" s="7">
        <f t="shared" si="141"/>
        <v>75.202750000000009</v>
      </c>
      <c r="CN49" s="7">
        <f t="shared" si="141"/>
        <v>60.96875</v>
      </c>
      <c r="CO49" s="7">
        <f t="shared" si="136"/>
        <v>44.445499999999996</v>
      </c>
      <c r="CP49" s="7">
        <f t="shared" si="136"/>
        <v>23.646625</v>
      </c>
      <c r="CQ49" s="7"/>
      <c r="CR49" s="7"/>
      <c r="CS49" s="208"/>
      <c r="CT49" s="208"/>
      <c r="CU49" s="37"/>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c r="FC49" s="444"/>
      <c r="FD49" s="444"/>
      <c r="FE49" s="444"/>
      <c r="FF49" s="444"/>
    </row>
    <row r="50" spans="2:162" x14ac:dyDescent="0.3">
      <c r="B50" s="10" t="s">
        <v>17</v>
      </c>
      <c r="C50" s="809"/>
      <c r="D50" s="809"/>
      <c r="E50" s="809"/>
      <c r="F50" s="809"/>
      <c r="G50" s="809"/>
      <c r="H50" s="809"/>
      <c r="I50" s="809">
        <v>46</v>
      </c>
      <c r="J50" s="809">
        <v>240</v>
      </c>
      <c r="K50" s="809">
        <v>-26</v>
      </c>
      <c r="L50" s="809">
        <v>-114</v>
      </c>
      <c r="M50" s="809">
        <v>54</v>
      </c>
      <c r="N50" s="809">
        <v>-40</v>
      </c>
      <c r="O50" s="809">
        <v>-80</v>
      </c>
      <c r="P50" s="501" t="str">
        <f t="shared" si="10"/>
        <v>N/A</v>
      </c>
      <c r="Q50" s="501" t="str">
        <f t="shared" si="10"/>
        <v>N/A</v>
      </c>
      <c r="R50" s="909"/>
      <c r="S50" s="37"/>
      <c r="T50" s="37"/>
      <c r="U50" s="37"/>
      <c r="V50" s="37"/>
      <c r="W50" s="37"/>
      <c r="X50" s="37"/>
      <c r="Y50" s="37"/>
      <c r="Z50" s="37"/>
      <c r="AA50" s="37"/>
      <c r="AB50" s="37"/>
      <c r="AC50" s="37"/>
      <c r="AD50" s="37"/>
      <c r="AE50" s="37"/>
      <c r="AF50" s="37"/>
      <c r="AG50" s="37"/>
      <c r="AH50" s="37"/>
      <c r="AI50" s="37"/>
      <c r="AJ50" s="37"/>
      <c r="AK50" s="37">
        <v>15</v>
      </c>
      <c r="AL50" s="37">
        <v>42</v>
      </c>
      <c r="AM50" s="37">
        <v>6</v>
      </c>
      <c r="AN50" s="37">
        <v>-17</v>
      </c>
      <c r="AO50" s="37">
        <v>155</v>
      </c>
      <c r="AP50" s="37">
        <v>79</v>
      </c>
      <c r="AQ50" s="37">
        <v>22</v>
      </c>
      <c r="AR50" s="37">
        <v>-16</v>
      </c>
      <c r="AS50" s="37">
        <v>-107</v>
      </c>
      <c r="AT50" s="37">
        <v>13</v>
      </c>
      <c r="AU50" s="37">
        <v>50</v>
      </c>
      <c r="AV50" s="37">
        <v>18</v>
      </c>
      <c r="AW50" s="37">
        <v>-53</v>
      </c>
      <c r="AX50" s="37">
        <v>-22</v>
      </c>
      <c r="AY50" s="37">
        <v>13</v>
      </c>
      <c r="AZ50" s="37">
        <v>-52</v>
      </c>
      <c r="BA50" s="37">
        <v>55</v>
      </c>
      <c r="BB50" s="37">
        <v>-19</v>
      </c>
      <c r="BC50" s="37">
        <v>17</v>
      </c>
      <c r="BD50" s="37">
        <v>1</v>
      </c>
      <c r="BE50" s="37">
        <v>2</v>
      </c>
      <c r="BF50" s="37">
        <v>-42</v>
      </c>
      <c r="BG50" s="37">
        <v>29</v>
      </c>
      <c r="BH50" s="284"/>
      <c r="BI50" s="37"/>
      <c r="BJ50" s="7"/>
      <c r="BK50" s="7"/>
      <c r="BL50" s="7"/>
      <c r="BM50" s="7"/>
      <c r="BN50" s="7"/>
      <c r="BO50" s="7"/>
      <c r="BP50" s="7"/>
      <c r="BQ50" s="7"/>
      <c r="BR50" s="7"/>
      <c r="BS50" s="7">
        <f t="shared" si="115"/>
        <v>57</v>
      </c>
      <c r="BT50" s="7">
        <f t="shared" si="116"/>
        <v>-11</v>
      </c>
      <c r="BU50" s="7">
        <f t="shared" si="140"/>
        <v>-11</v>
      </c>
      <c r="BV50" s="37">
        <f t="shared" si="30"/>
        <v>6</v>
      </c>
      <c r="BW50" s="37">
        <f t="shared" si="118"/>
        <v>-94</v>
      </c>
      <c r="BX50" s="37">
        <f t="shared" si="119"/>
        <v>68</v>
      </c>
      <c r="BY50" s="37">
        <f t="shared" si="120"/>
        <v>-75</v>
      </c>
      <c r="BZ50" s="37">
        <f t="shared" si="29"/>
        <v>-39</v>
      </c>
      <c r="CA50" s="37">
        <f t="shared" si="16"/>
        <v>36</v>
      </c>
      <c r="CB50" s="37">
        <f t="shared" si="17"/>
        <v>19</v>
      </c>
      <c r="CC50" s="37">
        <f t="shared" si="18"/>
        <v>-40</v>
      </c>
      <c r="CD50" s="37"/>
      <c r="CE50" s="10" t="s">
        <v>17</v>
      </c>
      <c r="CF50" s="7"/>
      <c r="CG50" s="7"/>
      <c r="CH50" s="7"/>
      <c r="CI50" s="7"/>
      <c r="CJ50" s="7"/>
      <c r="CK50" s="7"/>
      <c r="CL50" s="7">
        <f t="shared" si="141"/>
        <v>46</v>
      </c>
      <c r="CM50" s="7">
        <f t="shared" si="141"/>
        <v>240</v>
      </c>
      <c r="CN50" s="7">
        <f t="shared" si="141"/>
        <v>-26</v>
      </c>
      <c r="CO50" s="7">
        <f t="shared" si="136"/>
        <v>-114</v>
      </c>
      <c r="CP50" s="7">
        <f t="shared" si="136"/>
        <v>54</v>
      </c>
      <c r="CQ50" s="7"/>
      <c r="CR50" s="7"/>
      <c r="CS50" s="208"/>
      <c r="CT50" s="208"/>
      <c r="CU50" s="37"/>
      <c r="CV50" s="444"/>
      <c r="CW50" s="444"/>
      <c r="CX50" s="444"/>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c r="EY50" s="444"/>
      <c r="EZ50" s="444"/>
      <c r="FA50" s="444"/>
      <c r="FB50" s="444"/>
      <c r="FC50" s="444"/>
      <c r="FD50" s="444"/>
      <c r="FE50" s="444"/>
      <c r="FF50" s="444"/>
    </row>
    <row r="51" spans="2:162" x14ac:dyDescent="0.3">
      <c r="B51" s="10" t="s">
        <v>18</v>
      </c>
      <c r="C51" s="809"/>
      <c r="D51" s="809"/>
      <c r="E51" s="809"/>
      <c r="F51" s="809"/>
      <c r="G51" s="809"/>
      <c r="H51" s="809"/>
      <c r="I51" s="809">
        <v>14.789332390245471</v>
      </c>
      <c r="J51" s="809">
        <v>22.505505811243108</v>
      </c>
      <c r="K51" s="809">
        <v>25.543186458115599</v>
      </c>
      <c r="L51" s="809">
        <v>37.616345427363477</v>
      </c>
      <c r="M51" s="809">
        <v>51.832222222222221</v>
      </c>
      <c r="N51" s="809">
        <v>61.037481999999997</v>
      </c>
      <c r="O51" s="809">
        <v>67.141230199999995</v>
      </c>
      <c r="P51" s="501">
        <f t="shared" si="10"/>
        <v>0.17759724324208448</v>
      </c>
      <c r="Q51" s="501">
        <f t="shared" si="10"/>
        <v>9.9999999999999867E-2</v>
      </c>
      <c r="R51" s="909"/>
      <c r="S51" s="37"/>
      <c r="T51" s="37"/>
      <c r="U51" s="37"/>
      <c r="V51" s="37"/>
      <c r="W51" s="37"/>
      <c r="X51" s="37"/>
      <c r="Y51" s="37"/>
      <c r="Z51" s="37"/>
      <c r="AA51" s="37"/>
      <c r="AB51" s="37"/>
      <c r="AC51" s="37"/>
      <c r="AD51" s="37"/>
      <c r="AE51" s="37"/>
      <c r="AF51" s="37"/>
      <c r="AG51" s="37"/>
      <c r="AH51" s="37"/>
      <c r="AI51" s="37"/>
      <c r="AJ51" s="37"/>
      <c r="AK51" s="37">
        <v>3.6973330975613679</v>
      </c>
      <c r="AL51" s="37">
        <v>3.6973330975613679</v>
      </c>
      <c r="AM51" s="37">
        <v>3.6973330975613679</v>
      </c>
      <c r="AN51" s="37">
        <v>3.6973330975613679</v>
      </c>
      <c r="AO51" s="37">
        <v>11.252752905621554</v>
      </c>
      <c r="AP51" s="37">
        <v>5.6263764528107769</v>
      </c>
      <c r="AQ51" s="37">
        <v>2.8131882264053885</v>
      </c>
      <c r="AR51" s="37">
        <v>2.8131882264053885</v>
      </c>
      <c r="AS51" s="37">
        <v>6.3857966145288998</v>
      </c>
      <c r="AT51" s="37">
        <v>6.3857966145288998</v>
      </c>
      <c r="AU51" s="37">
        <v>6.3857966145288998</v>
      </c>
      <c r="AV51" s="37">
        <v>6.3857966145288998</v>
      </c>
      <c r="AW51" s="37">
        <v>9.4040863568408692</v>
      </c>
      <c r="AX51" s="37">
        <v>9.4040863568408692</v>
      </c>
      <c r="AY51" s="37">
        <v>9.4040863568408692</v>
      </c>
      <c r="AZ51" s="37">
        <v>9.4040863568408692</v>
      </c>
      <c r="BA51" s="37">
        <v>12.010999999999999</v>
      </c>
      <c r="BB51" s="37">
        <v>7.8330000000000002</v>
      </c>
      <c r="BC51" s="37">
        <v>13.577</v>
      </c>
      <c r="BD51" s="37">
        <v>18.8</v>
      </c>
      <c r="BE51" s="37">
        <v>12.972</v>
      </c>
      <c r="BF51" s="37">
        <v>17.3</v>
      </c>
      <c r="BG51" s="37">
        <v>14.934700000000001</v>
      </c>
      <c r="BH51" s="284"/>
      <c r="BI51" s="37"/>
      <c r="BJ51" s="7"/>
      <c r="BK51" s="7"/>
      <c r="BL51" s="7"/>
      <c r="BM51" s="7"/>
      <c r="BN51" s="7"/>
      <c r="BO51" s="7"/>
      <c r="BP51" s="7"/>
      <c r="BQ51" s="7"/>
      <c r="BR51" s="7"/>
      <c r="BS51" s="7">
        <f t="shared" si="115"/>
        <v>7.3946661951227357</v>
      </c>
      <c r="BT51" s="7">
        <f t="shared" si="116"/>
        <v>7.3946661951227357</v>
      </c>
      <c r="BU51" s="7">
        <f t="shared" si="140"/>
        <v>7.3946661951227357</v>
      </c>
      <c r="BV51" s="37">
        <f t="shared" si="30"/>
        <v>5.6263764528107769</v>
      </c>
      <c r="BW51" s="37">
        <f t="shared" si="118"/>
        <v>12.7715932290578</v>
      </c>
      <c r="BX51" s="37">
        <f t="shared" si="119"/>
        <v>12.7715932290578</v>
      </c>
      <c r="BY51" s="37">
        <f t="shared" si="120"/>
        <v>18.808172713681738</v>
      </c>
      <c r="BZ51" s="37">
        <f t="shared" si="29"/>
        <v>18.808172713681738</v>
      </c>
      <c r="CA51" s="37">
        <f t="shared" si="16"/>
        <v>19.844000000000001</v>
      </c>
      <c r="CB51" s="37">
        <f t="shared" si="17"/>
        <v>26.548999999999999</v>
      </c>
      <c r="CC51" s="37">
        <f t="shared" si="18"/>
        <v>30.271999999999998</v>
      </c>
      <c r="CD51" s="37"/>
      <c r="CE51" s="10" t="str">
        <f>B51</f>
        <v>China</v>
      </c>
      <c r="CF51" s="7"/>
      <c r="CG51" s="7"/>
      <c r="CH51" s="7"/>
      <c r="CI51" s="7"/>
      <c r="CJ51" s="7"/>
      <c r="CK51" s="7"/>
      <c r="CL51" s="7">
        <f t="shared" si="141"/>
        <v>14.789332390245471</v>
      </c>
      <c r="CM51" s="7">
        <f t="shared" si="141"/>
        <v>22.505505811243108</v>
      </c>
      <c r="CN51" s="7">
        <f t="shared" si="141"/>
        <v>25.543186458115599</v>
      </c>
      <c r="CO51" s="7">
        <f t="shared" si="136"/>
        <v>37.616345427363477</v>
      </c>
      <c r="CP51" s="7">
        <f t="shared" si="136"/>
        <v>51.832222222222221</v>
      </c>
      <c r="CQ51" s="7"/>
      <c r="CR51" s="7"/>
      <c r="CS51" s="208"/>
      <c r="CT51" s="208"/>
      <c r="CU51" s="37"/>
      <c r="CV51" s="444"/>
      <c r="CW51" s="444"/>
      <c r="CX51" s="444"/>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c r="EY51" s="444"/>
      <c r="EZ51" s="444"/>
      <c r="FA51" s="444"/>
      <c r="FB51" s="444"/>
      <c r="FC51" s="444"/>
      <c r="FD51" s="444"/>
      <c r="FE51" s="444"/>
      <c r="FF51" s="444"/>
    </row>
    <row r="52" spans="2:162" x14ac:dyDescent="0.3">
      <c r="B52" s="10" t="s">
        <v>19</v>
      </c>
      <c r="C52" s="809"/>
      <c r="D52" s="809"/>
      <c r="E52" s="809"/>
      <c r="F52" s="809"/>
      <c r="G52" s="809"/>
      <c r="H52" s="809"/>
      <c r="I52" s="809">
        <v>9</v>
      </c>
      <c r="J52" s="809">
        <v>21.2</v>
      </c>
      <c r="K52" s="809">
        <v>33</v>
      </c>
      <c r="L52" s="809">
        <v>32.803978597786696</v>
      </c>
      <c r="M52" s="809">
        <v>23.30869723006753</v>
      </c>
      <c r="N52" s="809">
        <v>6.8500659396481023</v>
      </c>
      <c r="O52" s="809">
        <v>6.3800725336129123</v>
      </c>
      <c r="P52" s="501">
        <f t="shared" si="10"/>
        <v>-0.70611545244100049</v>
      </c>
      <c r="Q52" s="501">
        <f t="shared" si="10"/>
        <v>-6.8611515593576033E-2</v>
      </c>
      <c r="R52" s="909"/>
      <c r="S52" s="37"/>
      <c r="T52" s="37"/>
      <c r="U52" s="37"/>
      <c r="V52" s="37"/>
      <c r="W52" s="37"/>
      <c r="X52" s="37"/>
      <c r="Y52" s="37"/>
      <c r="Z52" s="37"/>
      <c r="AA52" s="37"/>
      <c r="AB52" s="37"/>
      <c r="AC52" s="37"/>
      <c r="AD52" s="37"/>
      <c r="AE52" s="37"/>
      <c r="AF52" s="37"/>
      <c r="AG52" s="37"/>
      <c r="AH52" s="37"/>
      <c r="AI52" s="37"/>
      <c r="AJ52" s="37"/>
      <c r="AK52" s="37">
        <v>2.25</v>
      </c>
      <c r="AL52" s="37">
        <v>2.25</v>
      </c>
      <c r="AM52" s="37">
        <v>2.25</v>
      </c>
      <c r="AN52" s="37">
        <v>2.25</v>
      </c>
      <c r="AO52" s="37">
        <v>3.3</v>
      </c>
      <c r="AP52" s="37">
        <v>3.3</v>
      </c>
      <c r="AQ52" s="37">
        <v>7.3</v>
      </c>
      <c r="AR52" s="37">
        <v>7.3</v>
      </c>
      <c r="AS52" s="37">
        <v>7.25</v>
      </c>
      <c r="AT52" s="37">
        <v>9.25</v>
      </c>
      <c r="AU52" s="37">
        <v>8.25</v>
      </c>
      <c r="AV52" s="37">
        <v>8.25</v>
      </c>
      <c r="AW52" s="37">
        <v>8.2009946494466739</v>
      </c>
      <c r="AX52" s="37">
        <v>8.2009946494466739</v>
      </c>
      <c r="AY52" s="37">
        <v>8.2009946494466739</v>
      </c>
      <c r="AZ52" s="37">
        <v>8.2009946494466739</v>
      </c>
      <c r="BA52" s="37">
        <v>5.8271743075168825</v>
      </c>
      <c r="BB52" s="37">
        <v>5.8271743075168825</v>
      </c>
      <c r="BC52" s="37">
        <v>5.8271743075168825</v>
      </c>
      <c r="BD52" s="37">
        <v>5.8271743075168825</v>
      </c>
      <c r="BE52" s="37">
        <v>5.8271743075168825</v>
      </c>
      <c r="BF52" s="37">
        <v>5.8271743075168825</v>
      </c>
      <c r="BG52" s="37">
        <v>5.8271743075168825</v>
      </c>
      <c r="BH52" s="284"/>
      <c r="BI52" s="37"/>
      <c r="BJ52" s="7"/>
      <c r="BK52" s="7"/>
      <c r="BL52" s="7"/>
      <c r="BM52" s="7"/>
      <c r="BN52" s="7"/>
      <c r="BO52" s="7"/>
      <c r="BP52" s="7"/>
      <c r="BQ52" s="7"/>
      <c r="BR52" s="7"/>
      <c r="BS52" s="7">
        <f t="shared" si="115"/>
        <v>4.5</v>
      </c>
      <c r="BT52" s="7">
        <f t="shared" si="116"/>
        <v>4.5</v>
      </c>
      <c r="BU52" s="7">
        <f t="shared" si="140"/>
        <v>4.5</v>
      </c>
      <c r="BV52" s="37">
        <f t="shared" si="30"/>
        <v>14.6</v>
      </c>
      <c r="BW52" s="37">
        <f t="shared" si="118"/>
        <v>16.5</v>
      </c>
      <c r="BX52" s="37">
        <f t="shared" si="119"/>
        <v>16.5</v>
      </c>
      <c r="BY52" s="37">
        <f t="shared" si="120"/>
        <v>16.401989298893348</v>
      </c>
      <c r="BZ52" s="37">
        <f t="shared" si="29"/>
        <v>16.401989298893348</v>
      </c>
      <c r="CA52" s="37">
        <f t="shared" si="16"/>
        <v>11.654348615033765</v>
      </c>
      <c r="CB52" s="37">
        <f t="shared" si="17"/>
        <v>11.654348615033765</v>
      </c>
      <c r="CC52" s="37">
        <f t="shared" si="18"/>
        <v>11.654348615033765</v>
      </c>
      <c r="CD52" s="37"/>
      <c r="CE52" s="10" t="s">
        <v>19</v>
      </c>
      <c r="CF52" s="7"/>
      <c r="CG52" s="7"/>
      <c r="CH52" s="7"/>
      <c r="CI52" s="7"/>
      <c r="CJ52" s="7"/>
      <c r="CK52" s="7"/>
      <c r="CL52" s="7">
        <f t="shared" si="141"/>
        <v>9</v>
      </c>
      <c r="CM52" s="7">
        <f t="shared" si="141"/>
        <v>21.2</v>
      </c>
      <c r="CN52" s="7">
        <f t="shared" si="141"/>
        <v>33</v>
      </c>
      <c r="CO52" s="7">
        <f t="shared" si="136"/>
        <v>32.803978597786696</v>
      </c>
      <c r="CP52" s="7">
        <f t="shared" si="136"/>
        <v>23.30869723006753</v>
      </c>
      <c r="CQ52" s="7"/>
      <c r="CR52" s="7"/>
      <c r="CS52" s="208"/>
      <c r="CT52" s="208"/>
      <c r="CU52" s="37"/>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c r="EY52" s="444"/>
      <c r="EZ52" s="444"/>
      <c r="FA52" s="444"/>
      <c r="FB52" s="444"/>
      <c r="FC52" s="444"/>
      <c r="FD52" s="444"/>
      <c r="FE52" s="444"/>
      <c r="FF52" s="444"/>
    </row>
    <row r="53" spans="2:162" s="432" customFormat="1" x14ac:dyDescent="0.3">
      <c r="B53" s="886" t="s">
        <v>245</v>
      </c>
      <c r="C53" s="881"/>
      <c r="D53" s="881"/>
      <c r="E53" s="881"/>
      <c r="F53" s="881"/>
      <c r="G53" s="881"/>
      <c r="H53" s="881"/>
      <c r="I53" s="881">
        <v>16.352667609754526</v>
      </c>
      <c r="J53" s="881">
        <v>22.930494188756892</v>
      </c>
      <c r="K53" s="881">
        <v>26.8688135418844</v>
      </c>
      <c r="L53" s="881">
        <v>90.028654572636526</v>
      </c>
      <c r="M53" s="881">
        <v>134.36577777777779</v>
      </c>
      <c r="N53" s="881">
        <v>157.21393</v>
      </c>
      <c r="O53" s="881">
        <v>169.7910444</v>
      </c>
      <c r="P53" s="882">
        <f t="shared" si="10"/>
        <v>0.17004443095629496</v>
      </c>
      <c r="Q53" s="882">
        <f t="shared" si="10"/>
        <v>8.0000000000000071E-2</v>
      </c>
      <c r="R53" s="909"/>
      <c r="S53" s="884"/>
      <c r="T53" s="884"/>
      <c r="U53" s="884"/>
      <c r="V53" s="884"/>
      <c r="W53" s="884"/>
      <c r="X53" s="884"/>
      <c r="Y53" s="884"/>
      <c r="Z53" s="884"/>
      <c r="AA53" s="884"/>
      <c r="AB53" s="884"/>
      <c r="AC53" s="884"/>
      <c r="AD53" s="884"/>
      <c r="AE53" s="884"/>
      <c r="AF53" s="884"/>
      <c r="AG53" s="884"/>
      <c r="AH53" s="884"/>
      <c r="AI53" s="884"/>
      <c r="AJ53" s="884"/>
      <c r="AK53" s="884">
        <v>4.0881669024386316</v>
      </c>
      <c r="AL53" s="884">
        <v>4.0881669024386316</v>
      </c>
      <c r="AM53" s="884">
        <v>4.0881669024386316</v>
      </c>
      <c r="AN53" s="884">
        <v>4.0881669024386316</v>
      </c>
      <c r="AO53" s="884">
        <v>13.4344067709422</v>
      </c>
      <c r="AP53" s="884">
        <v>6.7172033854711</v>
      </c>
      <c r="AQ53" s="884">
        <v>3.35860169273555</v>
      </c>
      <c r="AR53" s="884">
        <v>3.35860169273555</v>
      </c>
      <c r="AS53" s="884">
        <v>6.7172033854711</v>
      </c>
      <c r="AT53" s="884">
        <v>6.7172033854711</v>
      </c>
      <c r="AU53" s="884">
        <v>6.7172033854711</v>
      </c>
      <c r="AV53" s="884">
        <v>6.7172033854711</v>
      </c>
      <c r="AW53" s="884">
        <v>22.507163643159132</v>
      </c>
      <c r="AX53" s="884">
        <v>22.507163643159132</v>
      </c>
      <c r="AY53" s="884">
        <v>22.507163643159132</v>
      </c>
      <c r="AZ53" s="884">
        <v>22.507163643159132</v>
      </c>
      <c r="BA53" s="884">
        <v>30.904128888888895</v>
      </c>
      <c r="BB53" s="884">
        <v>20.154866666666667</v>
      </c>
      <c r="BC53" s="884">
        <v>34.935102222222227</v>
      </c>
      <c r="BD53" s="884">
        <v>48.371680000000005</v>
      </c>
      <c r="BE53" s="884">
        <v>53.338000000000001</v>
      </c>
      <c r="BF53" s="884">
        <v>40.763999999999996</v>
      </c>
      <c r="BG53" s="884">
        <v>30.0533</v>
      </c>
      <c r="BH53" s="284"/>
      <c r="BI53" s="884"/>
      <c r="BJ53" s="885"/>
      <c r="BK53" s="885"/>
      <c r="BL53" s="885"/>
      <c r="BM53" s="885"/>
      <c r="BN53" s="885"/>
      <c r="BO53" s="885"/>
      <c r="BP53" s="885"/>
      <c r="BQ53" s="885"/>
      <c r="BR53" s="885"/>
      <c r="BS53" s="885">
        <f t="shared" si="115"/>
        <v>8.1763338048772631</v>
      </c>
      <c r="BT53" s="885">
        <f t="shared" si="116"/>
        <v>8.1763338048772631</v>
      </c>
      <c r="BU53" s="885">
        <f t="shared" si="140"/>
        <v>8.1763338048772631</v>
      </c>
      <c r="BV53" s="884">
        <f t="shared" si="30"/>
        <v>6.7172033854711</v>
      </c>
      <c r="BW53" s="884">
        <f t="shared" si="118"/>
        <v>13.4344067709422</v>
      </c>
      <c r="BX53" s="884">
        <f t="shared" si="119"/>
        <v>13.4344067709422</v>
      </c>
      <c r="BY53" s="884">
        <f t="shared" si="120"/>
        <v>45.014327286318263</v>
      </c>
      <c r="BZ53" s="884">
        <f t="shared" si="29"/>
        <v>45.014327286318263</v>
      </c>
      <c r="CA53" s="884">
        <f t="shared" si="16"/>
        <v>51.058995555555562</v>
      </c>
      <c r="CB53" s="884">
        <f t="shared" si="17"/>
        <v>88.273102222222235</v>
      </c>
      <c r="CC53" s="884">
        <f t="shared" si="18"/>
        <v>94.102000000000004</v>
      </c>
      <c r="CD53" s="884"/>
      <c r="CE53" s="886" t="str">
        <f>B53</f>
        <v>China Bars ≥ 500g</v>
      </c>
      <c r="CF53" s="885"/>
      <c r="CG53" s="885"/>
      <c r="CH53" s="885"/>
      <c r="CI53" s="885"/>
      <c r="CJ53" s="885"/>
      <c r="CK53" s="885"/>
      <c r="CL53" s="885">
        <f>I53</f>
        <v>16.352667609754526</v>
      </c>
      <c r="CM53" s="885">
        <f t="shared" si="141"/>
        <v>22.930494188756892</v>
      </c>
      <c r="CN53" s="885">
        <f t="shared" si="141"/>
        <v>26.8688135418844</v>
      </c>
      <c r="CO53" s="885">
        <f t="shared" si="136"/>
        <v>90.028654572636526</v>
      </c>
      <c r="CP53" s="885">
        <f t="shared" si="136"/>
        <v>134.36577777777779</v>
      </c>
      <c r="CQ53" s="885">
        <f t="shared" si="136"/>
        <v>157.21393</v>
      </c>
      <c r="CR53" s="885">
        <f t="shared" si="136"/>
        <v>169.7910444</v>
      </c>
      <c r="CS53" s="891">
        <f t="shared" si="136"/>
        <v>0.17004443095629496</v>
      </c>
      <c r="CT53" s="891">
        <f t="shared" si="136"/>
        <v>8.0000000000000071E-2</v>
      </c>
      <c r="CU53" s="885"/>
      <c r="CV53" s="885">
        <f t="shared" ref="CV53:EJ54" si="142">S53</f>
        <v>0</v>
      </c>
      <c r="CW53" s="885">
        <f t="shared" si="142"/>
        <v>0</v>
      </c>
      <c r="CX53" s="885">
        <f t="shared" si="142"/>
        <v>0</v>
      </c>
      <c r="CY53" s="885">
        <f t="shared" si="142"/>
        <v>0</v>
      </c>
      <c r="CZ53" s="885">
        <f t="shared" si="142"/>
        <v>0</v>
      </c>
      <c r="DA53" s="885">
        <f t="shared" si="142"/>
        <v>0</v>
      </c>
      <c r="DB53" s="885">
        <f t="shared" si="142"/>
        <v>0</v>
      </c>
      <c r="DC53" s="885">
        <f t="shared" si="142"/>
        <v>0</v>
      </c>
      <c r="DD53" s="885">
        <f t="shared" si="142"/>
        <v>0</v>
      </c>
      <c r="DE53" s="885">
        <f t="shared" si="142"/>
        <v>0</v>
      </c>
      <c r="DF53" s="885">
        <f t="shared" si="142"/>
        <v>0</v>
      </c>
      <c r="DG53" s="885">
        <f t="shared" si="142"/>
        <v>0</v>
      </c>
      <c r="DH53" s="885">
        <f t="shared" si="142"/>
        <v>0</v>
      </c>
      <c r="DI53" s="885">
        <f t="shared" si="142"/>
        <v>0</v>
      </c>
      <c r="DJ53" s="885">
        <f t="shared" si="142"/>
        <v>0</v>
      </c>
      <c r="DK53" s="885">
        <f t="shared" si="142"/>
        <v>0</v>
      </c>
      <c r="DL53" s="885">
        <f t="shared" si="142"/>
        <v>0</v>
      </c>
      <c r="DM53" s="885">
        <f t="shared" si="142"/>
        <v>0</v>
      </c>
      <c r="DN53" s="885">
        <f t="shared" si="142"/>
        <v>4.0881669024386316</v>
      </c>
      <c r="DO53" s="885">
        <f t="shared" si="142"/>
        <v>4.0881669024386316</v>
      </c>
      <c r="DP53" s="885">
        <f t="shared" si="142"/>
        <v>4.0881669024386316</v>
      </c>
      <c r="DQ53" s="885">
        <f t="shared" si="142"/>
        <v>4.0881669024386316</v>
      </c>
      <c r="DR53" s="885">
        <f t="shared" si="142"/>
        <v>13.4344067709422</v>
      </c>
      <c r="DS53" s="885">
        <f t="shared" si="142"/>
        <v>6.7172033854711</v>
      </c>
      <c r="DT53" s="885">
        <f t="shared" si="142"/>
        <v>3.35860169273555</v>
      </c>
      <c r="DU53" s="885">
        <f t="shared" si="142"/>
        <v>3.35860169273555</v>
      </c>
      <c r="DV53" s="885">
        <f t="shared" si="142"/>
        <v>6.7172033854711</v>
      </c>
      <c r="DW53" s="885">
        <f t="shared" si="142"/>
        <v>6.7172033854711</v>
      </c>
      <c r="DX53" s="885">
        <f t="shared" si="142"/>
        <v>6.7172033854711</v>
      </c>
      <c r="DY53" s="885">
        <f t="shared" si="142"/>
        <v>6.7172033854711</v>
      </c>
      <c r="DZ53" s="885">
        <f t="shared" si="142"/>
        <v>22.507163643159132</v>
      </c>
      <c r="EA53" s="885">
        <f t="shared" si="142"/>
        <v>22.507163643159132</v>
      </c>
      <c r="EB53" s="885">
        <f t="shared" si="142"/>
        <v>22.507163643159132</v>
      </c>
      <c r="EC53" s="885">
        <f t="shared" si="142"/>
        <v>22.507163643159132</v>
      </c>
      <c r="ED53" s="885">
        <f t="shared" si="142"/>
        <v>30.904128888888895</v>
      </c>
      <c r="EE53" s="885">
        <f t="shared" si="142"/>
        <v>20.154866666666667</v>
      </c>
      <c r="EF53" s="885">
        <f t="shared" si="142"/>
        <v>34.935102222222227</v>
      </c>
      <c r="EG53" s="885">
        <f t="shared" si="142"/>
        <v>48.371680000000005</v>
      </c>
      <c r="EH53" s="885">
        <f t="shared" si="142"/>
        <v>53.338000000000001</v>
      </c>
      <c r="EI53" s="885">
        <f t="shared" si="142"/>
        <v>40.763999999999996</v>
      </c>
      <c r="EJ53" s="885">
        <f t="shared" si="142"/>
        <v>30.0533</v>
      </c>
      <c r="EK53" s="880"/>
      <c r="EL53" s="452">
        <f t="shared" ref="EL53:FF54" si="143">BI53</f>
        <v>0</v>
      </c>
      <c r="EM53" s="452">
        <f t="shared" si="143"/>
        <v>0</v>
      </c>
      <c r="EN53" s="452">
        <f t="shared" si="143"/>
        <v>0</v>
      </c>
      <c r="EO53" s="452">
        <f t="shared" si="143"/>
        <v>0</v>
      </c>
      <c r="EP53" s="452">
        <f t="shared" si="143"/>
        <v>0</v>
      </c>
      <c r="EQ53" s="452">
        <f t="shared" si="143"/>
        <v>0</v>
      </c>
      <c r="ER53" s="452">
        <f t="shared" si="143"/>
        <v>0</v>
      </c>
      <c r="ES53" s="452">
        <f t="shared" si="143"/>
        <v>0</v>
      </c>
      <c r="ET53" s="452">
        <f t="shared" si="143"/>
        <v>0</v>
      </c>
      <c r="EU53" s="452">
        <f t="shared" si="143"/>
        <v>0</v>
      </c>
      <c r="EV53" s="452">
        <f t="shared" si="143"/>
        <v>8.1763338048772631</v>
      </c>
      <c r="EW53" s="452">
        <f t="shared" si="143"/>
        <v>8.1763338048772631</v>
      </c>
      <c r="EX53" s="452">
        <f t="shared" si="143"/>
        <v>8.1763338048772631</v>
      </c>
      <c r="EY53" s="452">
        <f t="shared" si="143"/>
        <v>6.7172033854711</v>
      </c>
      <c r="EZ53" s="452">
        <f t="shared" si="143"/>
        <v>13.4344067709422</v>
      </c>
      <c r="FA53" s="452">
        <f t="shared" si="143"/>
        <v>13.4344067709422</v>
      </c>
      <c r="FB53" s="452">
        <f t="shared" si="143"/>
        <v>45.014327286318263</v>
      </c>
      <c r="FC53" s="452">
        <f t="shared" si="143"/>
        <v>45.014327286318263</v>
      </c>
      <c r="FD53" s="452">
        <f t="shared" si="143"/>
        <v>51.058995555555562</v>
      </c>
      <c r="FE53" s="452">
        <f t="shared" si="143"/>
        <v>88.273102222222235</v>
      </c>
      <c r="FF53" s="452">
        <f t="shared" si="143"/>
        <v>94.102000000000004</v>
      </c>
    </row>
    <row r="54" spans="2:162" s="432" customFormat="1" x14ac:dyDescent="0.3">
      <c r="B54" s="20" t="s">
        <v>103</v>
      </c>
      <c r="C54" s="873">
        <v>905</v>
      </c>
      <c r="D54" s="873">
        <v>215</v>
      </c>
      <c r="E54" s="873">
        <v>-240</v>
      </c>
      <c r="F54" s="873">
        <v>-10</v>
      </c>
      <c r="G54" s="873">
        <v>105</v>
      </c>
      <c r="H54" s="873">
        <v>-245</v>
      </c>
      <c r="I54" s="873">
        <f>SUM(I55:I58)</f>
        <v>990.6481031776417</v>
      </c>
      <c r="J54" s="873">
        <f t="shared" ref="J54:O54" si="144">SUM(J55:J58)</f>
        <v>507.24591859579829</v>
      </c>
      <c r="K54" s="873">
        <f t="shared" si="144"/>
        <v>-241.04985259999987</v>
      </c>
      <c r="L54" s="873">
        <f t="shared" si="144"/>
        <v>-557.63930619999985</v>
      </c>
      <c r="M54" s="873">
        <f t="shared" si="144"/>
        <v>-74.216179800000276</v>
      </c>
      <c r="N54" s="873">
        <f t="shared" si="144"/>
        <v>150</v>
      </c>
      <c r="O54" s="873">
        <f t="shared" si="144"/>
        <v>50</v>
      </c>
      <c r="P54" s="210" t="str">
        <f t="shared" si="10"/>
        <v>N/A</v>
      </c>
      <c r="Q54" s="210">
        <f t="shared" si="10"/>
        <v>-0.66666666666666674</v>
      </c>
      <c r="R54" s="909"/>
      <c r="S54" s="31">
        <v>-95</v>
      </c>
      <c r="T54" s="31">
        <v>-30</v>
      </c>
      <c r="U54" s="31">
        <v>-50</v>
      </c>
      <c r="V54" s="31">
        <v>45</v>
      </c>
      <c r="W54" s="31">
        <v>110</v>
      </c>
      <c r="X54" s="31">
        <v>-345</v>
      </c>
      <c r="Y54" s="31">
        <v>-25</v>
      </c>
      <c r="Z54" s="31">
        <v>-15</v>
      </c>
      <c r="AA54" s="31">
        <v>-85</v>
      </c>
      <c r="AB54" s="31">
        <v>115</v>
      </c>
      <c r="AC54" s="31">
        <v>60</v>
      </c>
      <c r="AD54" s="31">
        <v>30</v>
      </c>
      <c r="AE54" s="31">
        <v>-40</v>
      </c>
      <c r="AF54" s="31">
        <v>55</v>
      </c>
      <c r="AG54" s="31">
        <v>-15</v>
      </c>
      <c r="AH54" s="31">
        <v>-125</v>
      </c>
      <c r="AI54" s="31">
        <v>5</v>
      </c>
      <c r="AJ54" s="31">
        <v>-115</v>
      </c>
      <c r="AK54" s="31">
        <f t="shared" ref="AK54:BG54" si="145">SUM(AK55:AK58)</f>
        <v>687.30098298000007</v>
      </c>
      <c r="AL54" s="31">
        <f t="shared" si="145"/>
        <v>50.292911704479891</v>
      </c>
      <c r="AM54" s="31">
        <f t="shared" si="145"/>
        <v>207.02078668415976</v>
      </c>
      <c r="AN54" s="31">
        <f t="shared" si="145"/>
        <v>46.033421809001943</v>
      </c>
      <c r="AO54" s="31">
        <f t="shared" si="145"/>
        <v>-215.94544478631991</v>
      </c>
      <c r="AP54" s="31">
        <f t="shared" si="145"/>
        <v>123.8353253826093</v>
      </c>
      <c r="AQ54" s="31">
        <f t="shared" si="145"/>
        <v>525.73442329950888</v>
      </c>
      <c r="AR54" s="31">
        <f t="shared" si="145"/>
        <v>73.621614700000109</v>
      </c>
      <c r="AS54" s="31">
        <f t="shared" si="145"/>
        <v>100.38166739999974</v>
      </c>
      <c r="AT54" s="31">
        <f t="shared" si="145"/>
        <v>33.979730200000191</v>
      </c>
      <c r="AU54" s="31">
        <f t="shared" si="145"/>
        <v>-213.37130419999994</v>
      </c>
      <c r="AV54" s="31">
        <f t="shared" si="145"/>
        <v>-162.03994599999982</v>
      </c>
      <c r="AW54" s="31">
        <f t="shared" si="145"/>
        <v>-166.41974060000015</v>
      </c>
      <c r="AX54" s="31">
        <f t="shared" si="145"/>
        <v>-111.71180959999987</v>
      </c>
      <c r="AY54" s="31">
        <f t="shared" si="145"/>
        <v>-217.28717849999998</v>
      </c>
      <c r="AZ54" s="31">
        <f t="shared" si="145"/>
        <v>-62.220577499999798</v>
      </c>
      <c r="BA54" s="31">
        <f t="shared" si="145"/>
        <v>40.330283399999715</v>
      </c>
      <c r="BB54" s="31">
        <f t="shared" si="145"/>
        <v>155.21315000000007</v>
      </c>
      <c r="BC54" s="31">
        <f t="shared" si="145"/>
        <v>-98.747707000000077</v>
      </c>
      <c r="BD54" s="31">
        <f t="shared" si="145"/>
        <v>-171.0119062</v>
      </c>
      <c r="BE54" s="31">
        <f t="shared" si="145"/>
        <v>11.010812200000277</v>
      </c>
      <c r="BF54" s="31">
        <f t="shared" si="145"/>
        <v>444.05345099999931</v>
      </c>
      <c r="BG54" s="31">
        <f t="shared" si="145"/>
        <v>-300.29840799999965</v>
      </c>
      <c r="BH54" s="284"/>
      <c r="BI54" s="31">
        <v>340</v>
      </c>
      <c r="BJ54" s="31">
        <v>-125</v>
      </c>
      <c r="BK54" s="31">
        <v>-5</v>
      </c>
      <c r="BL54" s="31">
        <v>-235</v>
      </c>
      <c r="BM54" s="31">
        <v>-40</v>
      </c>
      <c r="BN54" s="31">
        <v>30</v>
      </c>
      <c r="BO54" s="31">
        <v>90</v>
      </c>
      <c r="BP54" s="31">
        <v>15</v>
      </c>
      <c r="BQ54" s="31">
        <v>-140</v>
      </c>
      <c r="BR54" s="31">
        <v>-110</v>
      </c>
      <c r="BS54" s="31">
        <f t="shared" si="115"/>
        <v>737.59389468448001</v>
      </c>
      <c r="BT54" s="31">
        <f t="shared" si="116"/>
        <v>253.0542084931617</v>
      </c>
      <c r="BU54" s="31">
        <f t="shared" ref="BU54" si="146">SUM(BU55:BU58)</f>
        <v>-92.110119403710627</v>
      </c>
      <c r="BV54" s="31">
        <f t="shared" si="30"/>
        <v>599.356037999509</v>
      </c>
      <c r="BW54" s="31">
        <f t="shared" si="118"/>
        <v>134.36139759999992</v>
      </c>
      <c r="BX54" s="31">
        <f t="shared" si="119"/>
        <v>-375.41125019999976</v>
      </c>
      <c r="BY54" s="31">
        <f t="shared" si="120"/>
        <v>-278.13155019999999</v>
      </c>
      <c r="BZ54" s="31">
        <f t="shared" si="29"/>
        <v>-279.5077559999998</v>
      </c>
      <c r="CA54" s="31">
        <f t="shared" si="16"/>
        <v>195.5434333999998</v>
      </c>
      <c r="CB54" s="31">
        <f t="shared" si="17"/>
        <v>-87.736894799999803</v>
      </c>
      <c r="CC54" s="31">
        <f t="shared" si="18"/>
        <v>455.06426319999957</v>
      </c>
      <c r="CD54" s="31"/>
      <c r="CE54" s="887" t="s">
        <v>103</v>
      </c>
      <c r="CF54" s="31">
        <f t="shared" ref="CF54:CL59" si="147">C54</f>
        <v>905</v>
      </c>
      <c r="CG54" s="31">
        <f t="shared" si="147"/>
        <v>215</v>
      </c>
      <c r="CH54" s="31">
        <f t="shared" si="147"/>
        <v>-240</v>
      </c>
      <c r="CI54" s="31">
        <f t="shared" si="147"/>
        <v>-10</v>
      </c>
      <c r="CJ54" s="31">
        <f t="shared" si="147"/>
        <v>105</v>
      </c>
      <c r="CK54" s="31">
        <f t="shared" si="147"/>
        <v>-245</v>
      </c>
      <c r="CL54" s="31">
        <f t="shared" si="147"/>
        <v>990.6481031776417</v>
      </c>
      <c r="CM54" s="31">
        <f t="shared" si="141"/>
        <v>507.24591859579829</v>
      </c>
      <c r="CN54" s="31">
        <f t="shared" si="141"/>
        <v>-241.04985259999987</v>
      </c>
      <c r="CO54" s="31">
        <f t="shared" si="141"/>
        <v>-557.63930619999985</v>
      </c>
      <c r="CP54" s="31">
        <f t="shared" si="141"/>
        <v>-74.216179800000276</v>
      </c>
      <c r="CQ54" s="31">
        <f t="shared" si="141"/>
        <v>150</v>
      </c>
      <c r="CR54" s="31">
        <f t="shared" si="141"/>
        <v>50</v>
      </c>
      <c r="CS54" s="210" t="str">
        <f t="shared" si="141"/>
        <v>N/A</v>
      </c>
      <c r="CT54" s="210">
        <f t="shared" si="141"/>
        <v>-0.66666666666666674</v>
      </c>
      <c r="CU54" s="31"/>
      <c r="CV54" s="444">
        <f t="shared" si="142"/>
        <v>-95</v>
      </c>
      <c r="CW54" s="444">
        <f t="shared" si="142"/>
        <v>-30</v>
      </c>
      <c r="CX54" s="444">
        <f t="shared" si="142"/>
        <v>-50</v>
      </c>
      <c r="CY54" s="444">
        <f t="shared" si="142"/>
        <v>45</v>
      </c>
      <c r="CZ54" s="444">
        <f t="shared" si="142"/>
        <v>110</v>
      </c>
      <c r="DA54" s="444">
        <f t="shared" si="142"/>
        <v>-345</v>
      </c>
      <c r="DB54" s="444">
        <f t="shared" si="142"/>
        <v>-25</v>
      </c>
      <c r="DC54" s="444">
        <f t="shared" si="142"/>
        <v>-15</v>
      </c>
      <c r="DD54" s="444">
        <f t="shared" si="142"/>
        <v>-85</v>
      </c>
      <c r="DE54" s="444">
        <f t="shared" si="142"/>
        <v>115</v>
      </c>
      <c r="DF54" s="444">
        <f t="shared" si="142"/>
        <v>60</v>
      </c>
      <c r="DG54" s="444">
        <f t="shared" si="142"/>
        <v>30</v>
      </c>
      <c r="DH54" s="444">
        <f t="shared" si="142"/>
        <v>-40</v>
      </c>
      <c r="DI54" s="444">
        <f t="shared" si="142"/>
        <v>55</v>
      </c>
      <c r="DJ54" s="444">
        <f t="shared" si="142"/>
        <v>-15</v>
      </c>
      <c r="DK54" s="444">
        <f t="shared" si="142"/>
        <v>-125</v>
      </c>
      <c r="DL54" s="444">
        <f t="shared" si="142"/>
        <v>5</v>
      </c>
      <c r="DM54" s="444">
        <f t="shared" si="142"/>
        <v>-115</v>
      </c>
      <c r="DN54" s="444">
        <f t="shared" si="142"/>
        <v>687.30098298000007</v>
      </c>
      <c r="DO54" s="444">
        <f t="shared" si="142"/>
        <v>50.292911704479891</v>
      </c>
      <c r="DP54" s="444">
        <f t="shared" si="142"/>
        <v>207.02078668415976</v>
      </c>
      <c r="DQ54" s="444">
        <f t="shared" si="142"/>
        <v>46.033421809001943</v>
      </c>
      <c r="DR54" s="444">
        <f t="shared" si="142"/>
        <v>-215.94544478631991</v>
      </c>
      <c r="DS54" s="444">
        <f t="shared" si="142"/>
        <v>123.8353253826093</v>
      </c>
      <c r="DT54" s="444">
        <f t="shared" si="142"/>
        <v>525.73442329950888</v>
      </c>
      <c r="DU54" s="444">
        <f t="shared" si="142"/>
        <v>73.621614700000109</v>
      </c>
      <c r="DV54" s="444">
        <f t="shared" si="142"/>
        <v>100.38166739999974</v>
      </c>
      <c r="DW54" s="444">
        <f t="shared" si="142"/>
        <v>33.979730200000191</v>
      </c>
      <c r="DX54" s="444">
        <f t="shared" si="142"/>
        <v>-213.37130419999994</v>
      </c>
      <c r="DY54" s="444">
        <f t="shared" si="142"/>
        <v>-162.03994599999982</v>
      </c>
      <c r="DZ54" s="444">
        <f t="shared" si="142"/>
        <v>-166.41974060000015</v>
      </c>
      <c r="EA54" s="444">
        <f t="shared" si="142"/>
        <v>-111.71180959999987</v>
      </c>
      <c r="EB54" s="444">
        <f t="shared" si="142"/>
        <v>-217.28717849999998</v>
      </c>
      <c r="EC54" s="444">
        <f t="shared" si="142"/>
        <v>-62.220577499999798</v>
      </c>
      <c r="ED54" s="444">
        <f t="shared" si="142"/>
        <v>40.330283399999715</v>
      </c>
      <c r="EE54" s="444">
        <f t="shared" si="142"/>
        <v>155.21315000000007</v>
      </c>
      <c r="EF54" s="444">
        <f t="shared" si="142"/>
        <v>-98.747707000000077</v>
      </c>
      <c r="EG54" s="444">
        <f t="shared" si="142"/>
        <v>-171.0119062</v>
      </c>
      <c r="EH54" s="444">
        <f t="shared" si="142"/>
        <v>11.010812200000277</v>
      </c>
      <c r="EI54" s="444">
        <f t="shared" si="142"/>
        <v>444.05345099999931</v>
      </c>
      <c r="EJ54" s="444">
        <f t="shared" si="142"/>
        <v>-300.29840799999965</v>
      </c>
      <c r="EK54" s="444"/>
      <c r="EL54" s="444">
        <f t="shared" si="143"/>
        <v>340</v>
      </c>
      <c r="EM54" s="444">
        <f t="shared" si="143"/>
        <v>-125</v>
      </c>
      <c r="EN54" s="444">
        <f t="shared" si="143"/>
        <v>-5</v>
      </c>
      <c r="EO54" s="444">
        <f t="shared" si="143"/>
        <v>-235</v>
      </c>
      <c r="EP54" s="444">
        <f t="shared" si="143"/>
        <v>-40</v>
      </c>
      <c r="EQ54" s="444">
        <f t="shared" si="143"/>
        <v>30</v>
      </c>
      <c r="ER54" s="444">
        <f t="shared" si="143"/>
        <v>90</v>
      </c>
      <c r="ES54" s="444">
        <f t="shared" si="143"/>
        <v>15</v>
      </c>
      <c r="ET54" s="444">
        <f t="shared" si="143"/>
        <v>-140</v>
      </c>
      <c r="EU54" s="444">
        <f t="shared" si="143"/>
        <v>-110</v>
      </c>
      <c r="EV54" s="444">
        <f t="shared" si="143"/>
        <v>737.59389468448001</v>
      </c>
      <c r="EW54" s="444">
        <f t="shared" si="143"/>
        <v>253.0542084931617</v>
      </c>
      <c r="EX54" s="444">
        <f t="shared" si="143"/>
        <v>-92.110119403710627</v>
      </c>
      <c r="EY54" s="444">
        <f t="shared" si="143"/>
        <v>599.356037999509</v>
      </c>
      <c r="EZ54" s="444">
        <f t="shared" si="143"/>
        <v>134.36139759999992</v>
      </c>
      <c r="FA54" s="444">
        <f t="shared" si="143"/>
        <v>-375.41125019999976</v>
      </c>
      <c r="FB54" s="444">
        <f t="shared" si="143"/>
        <v>-278.13155019999999</v>
      </c>
      <c r="FC54" s="444">
        <f t="shared" si="143"/>
        <v>-279.5077559999998</v>
      </c>
      <c r="FD54" s="444">
        <f t="shared" si="143"/>
        <v>195.5434333999998</v>
      </c>
      <c r="FE54" s="444">
        <f t="shared" si="143"/>
        <v>-87.736894799999803</v>
      </c>
      <c r="FF54" s="444">
        <f t="shared" si="143"/>
        <v>455.06426319999957</v>
      </c>
    </row>
    <row r="55" spans="2:162" x14ac:dyDescent="0.3">
      <c r="B55" s="10" t="s">
        <v>15</v>
      </c>
      <c r="C55" s="809"/>
      <c r="D55" s="809"/>
      <c r="E55" s="809"/>
      <c r="F55" s="809"/>
      <c r="G55" s="809"/>
      <c r="H55" s="809"/>
      <c r="I55" s="809">
        <v>125.23173499999987</v>
      </c>
      <c r="J55" s="809">
        <v>523.89902040000004</v>
      </c>
      <c r="K55" s="809">
        <v>-5.8925504999999063</v>
      </c>
      <c r="L55" s="809">
        <v>-101.52337489999994</v>
      </c>
      <c r="M55" s="809">
        <v>-60.93543000000016</v>
      </c>
      <c r="N55" s="809">
        <v>50</v>
      </c>
      <c r="O55" s="809">
        <v>50</v>
      </c>
      <c r="P55" s="501" t="str">
        <f t="shared" si="10"/>
        <v>N/A</v>
      </c>
      <c r="Q55" s="501">
        <f t="shared" si="10"/>
        <v>0</v>
      </c>
      <c r="R55" s="909"/>
      <c r="S55" s="37"/>
      <c r="T55" s="37"/>
      <c r="U55" s="37"/>
      <c r="V55" s="37"/>
      <c r="W55" s="37"/>
      <c r="X55" s="37"/>
      <c r="Y55" s="37"/>
      <c r="Z55" s="37"/>
      <c r="AA55" s="37"/>
      <c r="AB55" s="37"/>
      <c r="AC55" s="37"/>
      <c r="AD55" s="37"/>
      <c r="AE55" s="37"/>
      <c r="AF55" s="37"/>
      <c r="AG55" s="37"/>
      <c r="AH55" s="37"/>
      <c r="AI55" s="37"/>
      <c r="AJ55" s="37"/>
      <c r="AK55" s="37">
        <v>77.093735999999922</v>
      </c>
      <c r="AL55" s="37">
        <v>-12.929118000000017</v>
      </c>
      <c r="AM55" s="37">
        <v>81.839284000000106</v>
      </c>
      <c r="AN55" s="37">
        <v>-20.772167000000131</v>
      </c>
      <c r="AO55" s="37">
        <v>-6.7504139999999895</v>
      </c>
      <c r="AP55" s="37">
        <v>171.52357900000004</v>
      </c>
      <c r="AQ55" s="37">
        <v>338.94307030000004</v>
      </c>
      <c r="AR55" s="37">
        <v>20.182785099999979</v>
      </c>
      <c r="AS55" s="37">
        <v>78.069970800000007</v>
      </c>
      <c r="AT55" s="37">
        <v>6.7951286000001714</v>
      </c>
      <c r="AU55" s="37">
        <v>-52.364039700000085</v>
      </c>
      <c r="AV55" s="37">
        <v>-38.393610199999998</v>
      </c>
      <c r="AW55" s="37">
        <v>39.69113509999984</v>
      </c>
      <c r="AX55" s="37">
        <v>-19.978259999999775</v>
      </c>
      <c r="AY55" s="37">
        <v>-116.96814000000013</v>
      </c>
      <c r="AZ55" s="37">
        <v>-4.2681099999998695</v>
      </c>
      <c r="BA55" s="37">
        <v>-78.217640000000131</v>
      </c>
      <c r="BB55" s="37">
        <v>15.461209999999962</v>
      </c>
      <c r="BC55" s="37">
        <v>-10.315199999999953</v>
      </c>
      <c r="BD55" s="37">
        <v>12.136199999999953</v>
      </c>
      <c r="BE55" s="37">
        <v>17.694290000000038</v>
      </c>
      <c r="BF55" s="37">
        <v>14.566709999999963</v>
      </c>
      <c r="BG55" s="37">
        <v>5.1010100000000094</v>
      </c>
      <c r="BH55" s="284"/>
      <c r="BI55" s="37"/>
      <c r="BJ55" s="37"/>
      <c r="BK55" s="37"/>
      <c r="BL55" s="37"/>
      <c r="BM55" s="37"/>
      <c r="BN55" s="37"/>
      <c r="BO55" s="37"/>
      <c r="BP55" s="37"/>
      <c r="BQ55" s="37"/>
      <c r="BR55" s="37"/>
      <c r="BS55" s="37">
        <f t="shared" si="115"/>
        <v>64.164617999999905</v>
      </c>
      <c r="BT55" s="37">
        <f t="shared" si="116"/>
        <v>61.067116999999975</v>
      </c>
      <c r="BU55" s="37">
        <f>AO55+AP55</f>
        <v>164.77316500000006</v>
      </c>
      <c r="BV55" s="37">
        <f t="shared" si="30"/>
        <v>359.12585540000003</v>
      </c>
      <c r="BW55" s="37">
        <f t="shared" si="118"/>
        <v>84.865099400000176</v>
      </c>
      <c r="BX55" s="37">
        <f t="shared" si="119"/>
        <v>-90.757649900000075</v>
      </c>
      <c r="BY55" s="37">
        <f t="shared" si="120"/>
        <v>19.712875100000065</v>
      </c>
      <c r="BZ55" s="37">
        <f t="shared" si="29"/>
        <v>-121.23625</v>
      </c>
      <c r="CA55" s="37">
        <f t="shared" si="16"/>
        <v>-62.756430000000165</v>
      </c>
      <c r="CB55" s="37">
        <f t="shared" si="17"/>
        <v>7.379090000000085</v>
      </c>
      <c r="CC55" s="37">
        <f t="shared" si="18"/>
        <v>32.261000000000003</v>
      </c>
      <c r="CD55" s="37"/>
      <c r="CE55" s="10" t="s">
        <v>15</v>
      </c>
      <c r="CF55" s="7"/>
      <c r="CG55" s="7"/>
      <c r="CH55" s="7"/>
      <c r="CI55" s="7"/>
      <c r="CJ55" s="7"/>
      <c r="CK55" s="7"/>
      <c r="CL55" s="7">
        <f t="shared" si="147"/>
        <v>125.23173499999987</v>
      </c>
      <c r="CM55" s="7">
        <f t="shared" si="141"/>
        <v>523.89902040000004</v>
      </c>
      <c r="CN55" s="7">
        <f t="shared" si="141"/>
        <v>-5.8925504999999063</v>
      </c>
      <c r="CO55" s="7">
        <f t="shared" si="141"/>
        <v>-101.52337489999994</v>
      </c>
      <c r="CP55" s="7">
        <f t="shared" si="141"/>
        <v>-60.93543000000016</v>
      </c>
      <c r="CQ55" s="7"/>
      <c r="CR55" s="7"/>
      <c r="CS55" s="208"/>
      <c r="CT55" s="208"/>
      <c r="CU55" s="37"/>
      <c r="CV55" s="444"/>
      <c r="CW55" s="444"/>
      <c r="CX55" s="444"/>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c r="EY55" s="444"/>
      <c r="EZ55" s="444"/>
      <c r="FA55" s="444"/>
      <c r="FB55" s="444"/>
      <c r="FC55" s="444"/>
      <c r="FD55" s="444"/>
      <c r="FE55" s="444"/>
      <c r="FF55" s="444"/>
    </row>
    <row r="56" spans="2:162" x14ac:dyDescent="0.3">
      <c r="B56" s="10" t="s">
        <v>16</v>
      </c>
      <c r="C56" s="809"/>
      <c r="D56" s="809"/>
      <c r="E56" s="809"/>
      <c r="F56" s="809"/>
      <c r="G56" s="809"/>
      <c r="H56" s="809"/>
      <c r="I56" s="809">
        <v>508.35892787764175</v>
      </c>
      <c r="J56" s="809">
        <v>237.22042819579832</v>
      </c>
      <c r="K56" s="809">
        <v>55.758257900000075</v>
      </c>
      <c r="L56" s="809">
        <v>-312.64948129999988</v>
      </c>
      <c r="M56" s="809">
        <v>-98.610808600000098</v>
      </c>
      <c r="N56" s="809">
        <v>150</v>
      </c>
      <c r="O56" s="809">
        <v>-50</v>
      </c>
      <c r="P56" s="501" t="str">
        <f t="shared" si="10"/>
        <v>N/A</v>
      </c>
      <c r="Q56" s="501" t="str">
        <f t="shared" si="10"/>
        <v>N/A</v>
      </c>
      <c r="R56" s="909"/>
      <c r="S56" s="37"/>
      <c r="T56" s="37"/>
      <c r="U56" s="37"/>
      <c r="V56" s="37"/>
      <c r="W56" s="37"/>
      <c r="X56" s="37"/>
      <c r="Y56" s="37"/>
      <c r="Z56" s="37"/>
      <c r="AA56" s="37"/>
      <c r="AB56" s="37"/>
      <c r="AC56" s="37"/>
      <c r="AD56" s="37"/>
      <c r="AE56" s="37"/>
      <c r="AF56" s="37"/>
      <c r="AG56" s="37"/>
      <c r="AH56" s="37"/>
      <c r="AI56" s="37"/>
      <c r="AJ56" s="37"/>
      <c r="AK56" s="37">
        <v>192.74992938000011</v>
      </c>
      <c r="AL56" s="37">
        <v>57.348499504479811</v>
      </c>
      <c r="AM56" s="37">
        <v>205.94989018415987</v>
      </c>
      <c r="AN56" s="37">
        <v>52.310608809001977</v>
      </c>
      <c r="AO56" s="37">
        <v>-46.373440786320018</v>
      </c>
      <c r="AP56" s="37">
        <v>62.541556382609301</v>
      </c>
      <c r="AQ56" s="37">
        <v>111.53400299950898</v>
      </c>
      <c r="AR56" s="37">
        <v>109.51830960000004</v>
      </c>
      <c r="AS56" s="37">
        <v>46.993366599999831</v>
      </c>
      <c r="AT56" s="37">
        <v>77.992781599999873</v>
      </c>
      <c r="AU56" s="37">
        <v>1.3749555000001565</v>
      </c>
      <c r="AV56" s="37">
        <v>-70.602845799999784</v>
      </c>
      <c r="AW56" s="37">
        <v>-155.91198570000009</v>
      </c>
      <c r="AX56" s="37">
        <v>-64.063299600000022</v>
      </c>
      <c r="AY56" s="37">
        <v>-70.295338499999843</v>
      </c>
      <c r="AZ56" s="37">
        <v>-22.378857499999924</v>
      </c>
      <c r="BA56" s="37">
        <v>-41.53795660000015</v>
      </c>
      <c r="BB56" s="37">
        <v>-10.026059999999823</v>
      </c>
      <c r="BC56" s="37">
        <v>-11.227527000000235</v>
      </c>
      <c r="BD56" s="37">
        <v>-35.819264999999895</v>
      </c>
      <c r="BE56" s="37">
        <v>10.635531000000192</v>
      </c>
      <c r="BF56" s="37">
        <v>427.34597099999945</v>
      </c>
      <c r="BG56" s="37">
        <v>-269.1167879999997</v>
      </c>
      <c r="BH56" s="284"/>
      <c r="BI56" s="37"/>
      <c r="BJ56" s="37"/>
      <c r="BK56" s="37"/>
      <c r="BL56" s="37"/>
      <c r="BM56" s="37"/>
      <c r="BN56" s="37"/>
      <c r="BO56" s="37"/>
      <c r="BP56" s="37"/>
      <c r="BQ56" s="37"/>
      <c r="BR56" s="37"/>
      <c r="BS56" s="37">
        <f t="shared" si="115"/>
        <v>250.09842888447992</v>
      </c>
      <c r="BT56" s="37">
        <f t="shared" si="116"/>
        <v>258.26049899316183</v>
      </c>
      <c r="BU56" s="37">
        <f t="shared" ref="BU56:BU59" si="148">AO56+AP56</f>
        <v>16.168115596289283</v>
      </c>
      <c r="BV56" s="37">
        <f t="shared" si="30"/>
        <v>221.05231259950904</v>
      </c>
      <c r="BW56" s="37">
        <f t="shared" si="118"/>
        <v>124.9861481999997</v>
      </c>
      <c r="BX56" s="37">
        <f t="shared" si="119"/>
        <v>-69.227890299999629</v>
      </c>
      <c r="BY56" s="37">
        <f t="shared" si="120"/>
        <v>-219.97528530000011</v>
      </c>
      <c r="BZ56" s="37">
        <f t="shared" si="29"/>
        <v>-92.674195999999768</v>
      </c>
      <c r="CA56" s="37">
        <f t="shared" si="16"/>
        <v>-51.564016599999974</v>
      </c>
      <c r="CB56" s="37">
        <f t="shared" si="17"/>
        <v>-0.5919960000000426</v>
      </c>
      <c r="CC56" s="37">
        <f t="shared" si="18"/>
        <v>437.98150199999964</v>
      </c>
      <c r="CD56" s="37"/>
      <c r="CE56" s="10" t="s">
        <v>16</v>
      </c>
      <c r="CF56" s="7"/>
      <c r="CG56" s="7"/>
      <c r="CH56" s="7"/>
      <c r="CI56" s="7"/>
      <c r="CJ56" s="7"/>
      <c r="CK56" s="7"/>
      <c r="CL56" s="7">
        <f t="shared" si="147"/>
        <v>508.35892787764175</v>
      </c>
      <c r="CM56" s="7">
        <f t="shared" si="141"/>
        <v>237.22042819579832</v>
      </c>
      <c r="CN56" s="7">
        <f t="shared" si="141"/>
        <v>55.758257900000075</v>
      </c>
      <c r="CO56" s="7">
        <f t="shared" si="141"/>
        <v>-312.64948129999988</v>
      </c>
      <c r="CP56" s="7">
        <f t="shared" si="141"/>
        <v>-98.610808600000098</v>
      </c>
      <c r="CQ56" s="7"/>
      <c r="CR56" s="7"/>
      <c r="CS56" s="208"/>
      <c r="CT56" s="208"/>
      <c r="CU56" s="37"/>
      <c r="CV56" s="444"/>
      <c r="CW56" s="444"/>
      <c r="CX56" s="444"/>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c r="EY56" s="444"/>
      <c r="EZ56" s="444"/>
      <c r="FA56" s="444"/>
      <c r="FB56" s="444"/>
      <c r="FC56" s="444"/>
      <c r="FD56" s="444"/>
      <c r="FE56" s="444"/>
      <c r="FF56" s="444"/>
    </row>
    <row r="57" spans="2:162" x14ac:dyDescent="0.3">
      <c r="B57" s="10" t="s">
        <v>17</v>
      </c>
      <c r="C57" s="809"/>
      <c r="D57" s="809"/>
      <c r="E57" s="809"/>
      <c r="F57" s="809"/>
      <c r="G57" s="809"/>
      <c r="H57" s="809"/>
      <c r="I57" s="809">
        <v>-12.70334969999999</v>
      </c>
      <c r="J57" s="809">
        <v>57.665439999999982</v>
      </c>
      <c r="K57" s="809">
        <v>-22.6035</v>
      </c>
      <c r="L57" s="809">
        <v>-27.636179999999989</v>
      </c>
      <c r="M57" s="809">
        <v>11.573638800000001</v>
      </c>
      <c r="N57" s="809">
        <v>0</v>
      </c>
      <c r="O57" s="809">
        <v>0</v>
      </c>
      <c r="P57" s="501">
        <f t="shared" si="10"/>
        <v>-1</v>
      </c>
      <c r="Q57" s="501" t="str">
        <f t="shared" si="10"/>
        <v>N/A</v>
      </c>
      <c r="R57" s="909"/>
      <c r="S57" s="37"/>
      <c r="T57" s="37"/>
      <c r="U57" s="37"/>
      <c r="V57" s="37"/>
      <c r="W57" s="37"/>
      <c r="X57" s="37"/>
      <c r="Y57" s="37"/>
      <c r="Z57" s="37"/>
      <c r="AA57" s="37"/>
      <c r="AB57" s="37"/>
      <c r="AC57" s="37"/>
      <c r="AD57" s="37"/>
      <c r="AE57" s="37"/>
      <c r="AF57" s="37"/>
      <c r="AG57" s="37"/>
      <c r="AH57" s="37"/>
      <c r="AI57" s="37"/>
      <c r="AJ57" s="37"/>
      <c r="AK57" s="37">
        <v>-0.13331239999999525</v>
      </c>
      <c r="AL57" s="37">
        <v>14.025930200000003</v>
      </c>
      <c r="AM57" s="37">
        <v>-21.308847500000002</v>
      </c>
      <c r="AN57" s="37">
        <v>-5.2871199999999954</v>
      </c>
      <c r="AO57" s="37">
        <v>-0.13079000000000815</v>
      </c>
      <c r="AP57" s="37">
        <v>17.593630000000005</v>
      </c>
      <c r="AQ57" s="37">
        <v>24.391500000000001</v>
      </c>
      <c r="AR57" s="37">
        <v>15.811099999999991</v>
      </c>
      <c r="AS57" s="37">
        <v>-0.18560000000000582</v>
      </c>
      <c r="AT57" s="37">
        <v>-33.208299999999987</v>
      </c>
      <c r="AU57" s="37">
        <v>10.958100000000005</v>
      </c>
      <c r="AV57" s="37">
        <v>-0.16770000000001165</v>
      </c>
      <c r="AW57" s="37">
        <v>-0.16309999999999128</v>
      </c>
      <c r="AX57" s="37">
        <v>-8.2826999999999966</v>
      </c>
      <c r="AY57" s="37">
        <v>-0.1595</v>
      </c>
      <c r="AZ57" s="37">
        <v>-19.030880000000003</v>
      </c>
      <c r="BA57" s="37">
        <v>2.1092799999999987</v>
      </c>
      <c r="BB57" s="37">
        <v>3.0771999999999973</v>
      </c>
      <c r="BC57" s="37">
        <v>3.3414000000000086</v>
      </c>
      <c r="BD57" s="37">
        <v>3.0457587999999958</v>
      </c>
      <c r="BE57" s="37">
        <v>-0.14375879999999597</v>
      </c>
      <c r="BF57" s="37">
        <v>-13.297650000000008</v>
      </c>
      <c r="BG57" s="37">
        <v>3.5596000000000059</v>
      </c>
      <c r="BH57" s="284"/>
      <c r="BI57" s="37"/>
      <c r="BJ57" s="37"/>
      <c r="BK57" s="37"/>
      <c r="BL57" s="37"/>
      <c r="BM57" s="37"/>
      <c r="BN57" s="37"/>
      <c r="BO57" s="37"/>
      <c r="BP57" s="37"/>
      <c r="BQ57" s="37"/>
      <c r="BR57" s="37"/>
      <c r="BS57" s="37">
        <f t="shared" si="115"/>
        <v>13.892617800000007</v>
      </c>
      <c r="BT57" s="37">
        <f t="shared" si="116"/>
        <v>-26.595967499999997</v>
      </c>
      <c r="BU57" s="37">
        <f t="shared" si="148"/>
        <v>17.462839999999996</v>
      </c>
      <c r="BV57" s="37">
        <f t="shared" si="30"/>
        <v>40.20259999999999</v>
      </c>
      <c r="BW57" s="37">
        <f t="shared" si="118"/>
        <v>-33.393899999999995</v>
      </c>
      <c r="BX57" s="37">
        <f t="shared" si="119"/>
        <v>10.790399999999993</v>
      </c>
      <c r="BY57" s="37">
        <f t="shared" si="120"/>
        <v>-8.4457999999999878</v>
      </c>
      <c r="BZ57" s="37">
        <f t="shared" si="29"/>
        <v>-19.190380000000005</v>
      </c>
      <c r="CA57" s="37">
        <f t="shared" si="16"/>
        <v>5.186479999999996</v>
      </c>
      <c r="CB57" s="37">
        <f t="shared" si="17"/>
        <v>3.1976412000000125</v>
      </c>
      <c r="CC57" s="37">
        <f t="shared" si="18"/>
        <v>-13.441408800000003</v>
      </c>
      <c r="CD57" s="37"/>
      <c r="CE57" s="10" t="s">
        <v>17</v>
      </c>
      <c r="CF57" s="7"/>
      <c r="CG57" s="7"/>
      <c r="CH57" s="7"/>
      <c r="CI57" s="7"/>
      <c r="CJ57" s="7"/>
      <c r="CK57" s="7"/>
      <c r="CL57" s="7">
        <f t="shared" si="147"/>
        <v>-12.70334969999999</v>
      </c>
      <c r="CM57" s="7">
        <f t="shared" si="141"/>
        <v>57.665439999999982</v>
      </c>
      <c r="CN57" s="7">
        <f t="shared" si="141"/>
        <v>-22.6035</v>
      </c>
      <c r="CO57" s="7">
        <f t="shared" si="141"/>
        <v>-27.636179999999989</v>
      </c>
      <c r="CP57" s="7">
        <f t="shared" si="141"/>
        <v>11.573638800000001</v>
      </c>
      <c r="CQ57" s="7"/>
      <c r="CR57" s="7"/>
      <c r="CS57" s="208"/>
      <c r="CT57" s="208"/>
      <c r="CU57" s="37"/>
      <c r="CV57" s="444"/>
      <c r="CW57" s="444"/>
      <c r="CX57" s="444"/>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c r="EY57" s="444"/>
      <c r="EZ57" s="444"/>
      <c r="FA57" s="444"/>
      <c r="FB57" s="444"/>
      <c r="FC57" s="444"/>
      <c r="FD57" s="444"/>
      <c r="FE57" s="444"/>
      <c r="FF57" s="444"/>
    </row>
    <row r="58" spans="2:162" x14ac:dyDescent="0.3">
      <c r="B58" s="259" t="s">
        <v>19</v>
      </c>
      <c r="C58" s="814"/>
      <c r="D58" s="814"/>
      <c r="E58" s="814"/>
      <c r="F58" s="814"/>
      <c r="G58" s="814"/>
      <c r="H58" s="814"/>
      <c r="I58" s="814">
        <v>369.76079000000004</v>
      </c>
      <c r="J58" s="814">
        <v>-311.53897000000001</v>
      </c>
      <c r="K58" s="814">
        <v>-268.31206000000003</v>
      </c>
      <c r="L58" s="814">
        <v>-115.83027000000001</v>
      </c>
      <c r="M58" s="814">
        <v>73.756419999999991</v>
      </c>
      <c r="N58" s="814">
        <v>-50</v>
      </c>
      <c r="O58" s="814">
        <v>50</v>
      </c>
      <c r="P58" s="513" t="str">
        <f t="shared" si="10"/>
        <v>N/A</v>
      </c>
      <c r="Q58" s="604" t="str">
        <f t="shared" si="10"/>
        <v>N/A</v>
      </c>
      <c r="R58" s="909"/>
      <c r="S58" s="815"/>
      <c r="T58" s="815"/>
      <c r="U58" s="815"/>
      <c r="V58" s="815"/>
      <c r="W58" s="815"/>
      <c r="X58" s="815"/>
      <c r="Y58" s="815"/>
      <c r="Z58" s="815"/>
      <c r="AA58" s="815"/>
      <c r="AB58" s="815"/>
      <c r="AC58" s="815"/>
      <c r="AD58" s="815"/>
      <c r="AE58" s="815"/>
      <c r="AF58" s="815"/>
      <c r="AG58" s="815"/>
      <c r="AH58" s="815"/>
      <c r="AI58" s="815"/>
      <c r="AJ58" s="815"/>
      <c r="AK58" s="815">
        <v>417.59063000000003</v>
      </c>
      <c r="AL58" s="815">
        <v>-8.1523999999999077</v>
      </c>
      <c r="AM58" s="815">
        <v>-59.459540000000182</v>
      </c>
      <c r="AN58" s="815">
        <v>19.782100000000092</v>
      </c>
      <c r="AO58" s="815">
        <v>-162.69079999999991</v>
      </c>
      <c r="AP58" s="815">
        <v>-127.82344000000008</v>
      </c>
      <c r="AQ58" s="815">
        <v>50.865849999999881</v>
      </c>
      <c r="AR58" s="815">
        <v>-71.8905799999999</v>
      </c>
      <c r="AS58" s="815">
        <v>-24.496070000000095</v>
      </c>
      <c r="AT58" s="815">
        <v>-17.59987999999986</v>
      </c>
      <c r="AU58" s="815">
        <v>-173.34032000000002</v>
      </c>
      <c r="AV58" s="815">
        <v>-52.87579000000003</v>
      </c>
      <c r="AW58" s="815">
        <v>-50.035789999999928</v>
      </c>
      <c r="AX58" s="815">
        <v>-19.387550000000068</v>
      </c>
      <c r="AY58" s="815">
        <v>-29.864200000000011</v>
      </c>
      <c r="AZ58" s="815">
        <v>-16.542729999999999</v>
      </c>
      <c r="BA58" s="815">
        <v>157.97659999999999</v>
      </c>
      <c r="BB58" s="815">
        <v>146.70079999999993</v>
      </c>
      <c r="BC58" s="815">
        <v>-80.5463799999999</v>
      </c>
      <c r="BD58" s="815">
        <v>-150.37460000000004</v>
      </c>
      <c r="BE58" s="815">
        <v>-17.175249999999956</v>
      </c>
      <c r="BF58" s="815">
        <v>15.438419999999953</v>
      </c>
      <c r="BG58" s="815">
        <v>-39.842229999999951</v>
      </c>
      <c r="BH58" s="284"/>
      <c r="BI58" s="815"/>
      <c r="BJ58" s="815"/>
      <c r="BK58" s="815"/>
      <c r="BL58" s="815"/>
      <c r="BM58" s="815"/>
      <c r="BN58" s="815"/>
      <c r="BO58" s="815"/>
      <c r="BP58" s="815"/>
      <c r="BQ58" s="815"/>
      <c r="BR58" s="815"/>
      <c r="BS58" s="816">
        <f t="shared" si="115"/>
        <v>409.43823000000015</v>
      </c>
      <c r="BT58" s="816">
        <f t="shared" si="116"/>
        <v>-39.67744000000009</v>
      </c>
      <c r="BU58" s="816">
        <f t="shared" si="148"/>
        <v>-290.51423999999997</v>
      </c>
      <c r="BV58" s="786">
        <f t="shared" si="30"/>
        <v>-21.024730000000019</v>
      </c>
      <c r="BW58" s="787">
        <f t="shared" si="118"/>
        <v>-42.095949999999959</v>
      </c>
      <c r="BX58" s="787">
        <f t="shared" si="119"/>
        <v>-226.21611000000004</v>
      </c>
      <c r="BY58" s="787">
        <f t="shared" si="120"/>
        <v>-69.423339999999996</v>
      </c>
      <c r="BZ58" s="787">
        <f t="shared" si="29"/>
        <v>-46.40693000000001</v>
      </c>
      <c r="CA58" s="787">
        <f t="shared" si="16"/>
        <v>304.67739999999992</v>
      </c>
      <c r="CB58" s="787">
        <f t="shared" si="17"/>
        <v>-97.721629999999863</v>
      </c>
      <c r="CC58" s="787">
        <f t="shared" si="18"/>
        <v>-1.736830000000003</v>
      </c>
      <c r="CD58" s="37"/>
      <c r="CE58" s="271" t="s">
        <v>19</v>
      </c>
      <c r="CF58" s="29"/>
      <c r="CG58" s="29"/>
      <c r="CH58" s="29"/>
      <c r="CI58" s="29"/>
      <c r="CJ58" s="29"/>
      <c r="CK58" s="29"/>
      <c r="CL58" s="29">
        <f t="shared" si="147"/>
        <v>369.76079000000004</v>
      </c>
      <c r="CM58" s="29">
        <f t="shared" si="141"/>
        <v>-311.53897000000001</v>
      </c>
      <c r="CN58" s="29">
        <f t="shared" si="141"/>
        <v>-268.31206000000003</v>
      </c>
      <c r="CO58" s="29">
        <f t="shared" si="141"/>
        <v>-115.83027000000001</v>
      </c>
      <c r="CP58" s="29">
        <f t="shared" si="141"/>
        <v>73.756419999999991</v>
      </c>
      <c r="CQ58" s="29"/>
      <c r="CR58" s="29"/>
      <c r="CS58" s="217"/>
      <c r="CT58" s="217"/>
      <c r="CU58" s="37"/>
      <c r="CV58" s="454"/>
      <c r="CW58" s="454"/>
      <c r="CX58" s="454"/>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c r="EY58" s="454"/>
      <c r="EZ58" s="454"/>
      <c r="FA58" s="454"/>
      <c r="FB58" s="454"/>
      <c r="FC58" s="454"/>
      <c r="FD58" s="454"/>
      <c r="FE58" s="454"/>
      <c r="FF58" s="454"/>
    </row>
    <row r="59" spans="2:162" s="432" customFormat="1" x14ac:dyDescent="0.3">
      <c r="B59" s="275" t="s">
        <v>37</v>
      </c>
      <c r="C59" s="817">
        <v>35</v>
      </c>
      <c r="D59" s="817">
        <v>-115</v>
      </c>
      <c r="E59" s="817">
        <v>20</v>
      </c>
      <c r="F59" s="817">
        <v>85</v>
      </c>
      <c r="G59" s="817">
        <v>-45</v>
      </c>
      <c r="H59" s="817">
        <v>-20</v>
      </c>
      <c r="I59" s="817">
        <v>-20.21446626585432</v>
      </c>
      <c r="J59" s="817">
        <v>458.38388438600157</v>
      </c>
      <c r="K59" s="817">
        <v>-138.59516827688205</v>
      </c>
      <c r="L59" s="817">
        <v>-307.48543044994943</v>
      </c>
      <c r="M59" s="817">
        <v>14.499318999469514</v>
      </c>
      <c r="N59" s="817">
        <v>-85</v>
      </c>
      <c r="O59" s="817">
        <v>50</v>
      </c>
      <c r="P59" s="210" t="str">
        <f t="shared" si="10"/>
        <v>N/A</v>
      </c>
      <c r="Q59" s="210" t="str">
        <f t="shared" si="10"/>
        <v>N/A</v>
      </c>
      <c r="R59" s="909"/>
      <c r="S59" s="31">
        <v>-95</v>
      </c>
      <c r="T59" s="31">
        <v>-10</v>
      </c>
      <c r="U59" s="31">
        <v>-5</v>
      </c>
      <c r="V59" s="31">
        <v>-5</v>
      </c>
      <c r="W59" s="31">
        <v>-5</v>
      </c>
      <c r="X59" s="31">
        <v>30</v>
      </c>
      <c r="Y59" s="31">
        <v>40</v>
      </c>
      <c r="Z59" s="31">
        <v>-5</v>
      </c>
      <c r="AA59" s="31">
        <v>55</v>
      </c>
      <c r="AB59" s="31">
        <v>-5</v>
      </c>
      <c r="AC59" s="31">
        <v>-10</v>
      </c>
      <c r="AD59" s="31">
        <v>0</v>
      </c>
      <c r="AE59" s="31">
        <v>-15</v>
      </c>
      <c r="AF59" s="31">
        <v>-20</v>
      </c>
      <c r="AG59" s="31">
        <v>-10</v>
      </c>
      <c r="AH59" s="31">
        <v>0</v>
      </c>
      <c r="AI59" s="31">
        <v>-10</v>
      </c>
      <c r="AJ59" s="31">
        <v>0</v>
      </c>
      <c r="AK59" s="31">
        <v>-3.7135677817608959</v>
      </c>
      <c r="AL59" s="31">
        <v>-12.869987589821081</v>
      </c>
      <c r="AM59" s="31">
        <v>-9.6579941485684895</v>
      </c>
      <c r="AN59" s="31">
        <v>6.0270832542961434</v>
      </c>
      <c r="AO59" s="31">
        <v>-20.442004790457666</v>
      </c>
      <c r="AP59" s="31">
        <v>138.14511871654315</v>
      </c>
      <c r="AQ59" s="31">
        <v>341.55213041940618</v>
      </c>
      <c r="AR59" s="31">
        <v>-0.87135995949008427</v>
      </c>
      <c r="AS59" s="31">
        <v>33.40237201601105</v>
      </c>
      <c r="AT59" s="31">
        <v>49.009767711029298</v>
      </c>
      <c r="AU59" s="31">
        <v>-172.95708121272526</v>
      </c>
      <c r="AV59" s="31">
        <v>-48.050226791197126</v>
      </c>
      <c r="AW59" s="31">
        <v>-57.735225730223291</v>
      </c>
      <c r="AX59" s="31">
        <v>-122.9511730673397</v>
      </c>
      <c r="AY59" s="31">
        <v>-134.08010736733809</v>
      </c>
      <c r="AZ59" s="31">
        <v>7.2810757149516956</v>
      </c>
      <c r="BA59" s="31">
        <v>29.100258089925571</v>
      </c>
      <c r="BB59" s="31">
        <v>-26.918791116755351</v>
      </c>
      <c r="BC59" s="31">
        <v>27.982422910604917</v>
      </c>
      <c r="BD59" s="31">
        <v>-15.664570884305624</v>
      </c>
      <c r="BE59" s="31">
        <v>-11.373055411770382</v>
      </c>
      <c r="BF59" s="31">
        <v>-40.008904335524939</v>
      </c>
      <c r="BG59" s="31">
        <v>-24.742144163840084</v>
      </c>
      <c r="BH59" s="284"/>
      <c r="BI59" s="31">
        <v>-10</v>
      </c>
      <c r="BJ59" s="31">
        <v>-105</v>
      </c>
      <c r="BK59" s="31">
        <v>-10</v>
      </c>
      <c r="BL59" s="31">
        <v>25</v>
      </c>
      <c r="BM59" s="31">
        <v>35</v>
      </c>
      <c r="BN59" s="31">
        <v>50</v>
      </c>
      <c r="BO59" s="31">
        <v>-10</v>
      </c>
      <c r="BP59" s="31">
        <v>-35</v>
      </c>
      <c r="BQ59" s="31">
        <v>-10</v>
      </c>
      <c r="BR59" s="31">
        <v>-10</v>
      </c>
      <c r="BS59" s="31">
        <f>AK59+AL59</f>
        <v>-16.583555371581976</v>
      </c>
      <c r="BT59" s="31">
        <f>AM59+AN59</f>
        <v>-3.630910894272346</v>
      </c>
      <c r="BU59" s="31">
        <f t="shared" si="148"/>
        <v>117.70311392608548</v>
      </c>
      <c r="BV59" s="31">
        <f t="shared" si="30"/>
        <v>340.68077045991612</v>
      </c>
      <c r="BW59" s="31">
        <f t="shared" si="118"/>
        <v>82.412139727040341</v>
      </c>
      <c r="BX59" s="31">
        <f t="shared" si="119"/>
        <v>-221.00730800392239</v>
      </c>
      <c r="BY59" s="31">
        <f t="shared" si="120"/>
        <v>-180.68639879756299</v>
      </c>
      <c r="BZ59" s="31">
        <f t="shared" si="29"/>
        <v>-126.79903165238639</v>
      </c>
      <c r="CA59" s="31">
        <f t="shared" si="16"/>
        <v>2.1814669731702203</v>
      </c>
      <c r="CB59" s="31">
        <f t="shared" si="17"/>
        <v>16.609367498834537</v>
      </c>
      <c r="CC59" s="31">
        <f t="shared" si="18"/>
        <v>-51.381959747295319</v>
      </c>
      <c r="CD59" s="31"/>
      <c r="CE59" s="275" t="s">
        <v>37</v>
      </c>
      <c r="CF59" s="9">
        <f t="shared" ref="CF59:CK59" si="149">C59</f>
        <v>35</v>
      </c>
      <c r="CG59" s="9">
        <f t="shared" si="149"/>
        <v>-115</v>
      </c>
      <c r="CH59" s="9">
        <f t="shared" si="149"/>
        <v>20</v>
      </c>
      <c r="CI59" s="9">
        <f t="shared" si="149"/>
        <v>85</v>
      </c>
      <c r="CJ59" s="9">
        <f t="shared" si="149"/>
        <v>-45</v>
      </c>
      <c r="CK59" s="9">
        <f t="shared" si="149"/>
        <v>-20</v>
      </c>
      <c r="CL59" s="9">
        <f t="shared" si="147"/>
        <v>-20.21446626585432</v>
      </c>
      <c r="CM59" s="9">
        <f t="shared" si="141"/>
        <v>458.38388438600157</v>
      </c>
      <c r="CN59" s="9">
        <f t="shared" si="141"/>
        <v>-138.59516827688205</v>
      </c>
      <c r="CO59" s="9">
        <f t="shared" si="141"/>
        <v>-307.48543044994943</v>
      </c>
      <c r="CP59" s="9">
        <f t="shared" si="141"/>
        <v>14.499318999469514</v>
      </c>
      <c r="CQ59" s="9">
        <f>N59</f>
        <v>-85</v>
      </c>
      <c r="CR59" s="9">
        <f>O59</f>
        <v>50</v>
      </c>
      <c r="CS59" s="210" t="str">
        <f>P59</f>
        <v>N/A</v>
      </c>
      <c r="CT59" s="210" t="str">
        <f>Q59</f>
        <v>N/A</v>
      </c>
      <c r="CU59" s="818"/>
      <c r="CV59" s="444">
        <f t="shared" ref="CV59:EJ59" si="150">S59</f>
        <v>-95</v>
      </c>
      <c r="CW59" s="444">
        <f t="shared" si="150"/>
        <v>-10</v>
      </c>
      <c r="CX59" s="444">
        <f t="shared" si="150"/>
        <v>-5</v>
      </c>
      <c r="CY59" s="444">
        <f t="shared" si="150"/>
        <v>-5</v>
      </c>
      <c r="CZ59" s="444">
        <f t="shared" si="150"/>
        <v>-5</v>
      </c>
      <c r="DA59" s="444">
        <f t="shared" si="150"/>
        <v>30</v>
      </c>
      <c r="DB59" s="444">
        <f t="shared" si="150"/>
        <v>40</v>
      </c>
      <c r="DC59" s="444">
        <f t="shared" si="150"/>
        <v>-5</v>
      </c>
      <c r="DD59" s="444">
        <f t="shared" si="150"/>
        <v>55</v>
      </c>
      <c r="DE59" s="444">
        <f t="shared" si="150"/>
        <v>-5</v>
      </c>
      <c r="DF59" s="444">
        <f t="shared" si="150"/>
        <v>-10</v>
      </c>
      <c r="DG59" s="444">
        <f t="shared" si="150"/>
        <v>0</v>
      </c>
      <c r="DH59" s="444">
        <f t="shared" si="150"/>
        <v>-15</v>
      </c>
      <c r="DI59" s="444">
        <f t="shared" si="150"/>
        <v>-20</v>
      </c>
      <c r="DJ59" s="444">
        <f t="shared" si="150"/>
        <v>-10</v>
      </c>
      <c r="DK59" s="444">
        <f t="shared" si="150"/>
        <v>0</v>
      </c>
      <c r="DL59" s="444">
        <f t="shared" si="150"/>
        <v>-10</v>
      </c>
      <c r="DM59" s="444">
        <f t="shared" si="150"/>
        <v>0</v>
      </c>
      <c r="DN59" s="444">
        <f t="shared" si="150"/>
        <v>-3.7135677817608959</v>
      </c>
      <c r="DO59" s="444">
        <f t="shared" si="150"/>
        <v>-12.869987589821081</v>
      </c>
      <c r="DP59" s="444">
        <f t="shared" si="150"/>
        <v>-9.6579941485684895</v>
      </c>
      <c r="DQ59" s="444">
        <f t="shared" si="150"/>
        <v>6.0270832542961434</v>
      </c>
      <c r="DR59" s="444">
        <f t="shared" si="150"/>
        <v>-20.442004790457666</v>
      </c>
      <c r="DS59" s="444">
        <f t="shared" si="150"/>
        <v>138.14511871654315</v>
      </c>
      <c r="DT59" s="444">
        <f t="shared" si="150"/>
        <v>341.55213041940618</v>
      </c>
      <c r="DU59" s="444">
        <f t="shared" si="150"/>
        <v>-0.87135995949008427</v>
      </c>
      <c r="DV59" s="444">
        <f t="shared" si="150"/>
        <v>33.40237201601105</v>
      </c>
      <c r="DW59" s="444">
        <f t="shared" si="150"/>
        <v>49.009767711029298</v>
      </c>
      <c r="DX59" s="444">
        <f t="shared" si="150"/>
        <v>-172.95708121272526</v>
      </c>
      <c r="DY59" s="444">
        <f t="shared" si="150"/>
        <v>-48.050226791197126</v>
      </c>
      <c r="DZ59" s="444">
        <f t="shared" si="150"/>
        <v>-57.735225730223291</v>
      </c>
      <c r="EA59" s="444">
        <f t="shared" si="150"/>
        <v>-122.9511730673397</v>
      </c>
      <c r="EB59" s="444">
        <f t="shared" si="150"/>
        <v>-134.08010736733809</v>
      </c>
      <c r="EC59" s="444">
        <f t="shared" si="150"/>
        <v>7.2810757149516956</v>
      </c>
      <c r="ED59" s="444">
        <f t="shared" si="150"/>
        <v>29.100258089925571</v>
      </c>
      <c r="EE59" s="444">
        <f t="shared" si="150"/>
        <v>-26.918791116755351</v>
      </c>
      <c r="EF59" s="444">
        <f t="shared" si="150"/>
        <v>27.982422910604917</v>
      </c>
      <c r="EG59" s="444">
        <f t="shared" si="150"/>
        <v>-15.664570884305624</v>
      </c>
      <c r="EH59" s="444">
        <f t="shared" si="150"/>
        <v>-11.373055411770382</v>
      </c>
      <c r="EI59" s="444">
        <f t="shared" si="150"/>
        <v>-40.008904335524939</v>
      </c>
      <c r="EJ59" s="444">
        <f t="shared" si="150"/>
        <v>-24.742144163840084</v>
      </c>
      <c r="EK59" s="444"/>
      <c r="EL59" s="444">
        <f>BI59</f>
        <v>-10</v>
      </c>
      <c r="EM59" s="444">
        <f t="shared" ref="EM59:FF59" si="151">BJ59</f>
        <v>-105</v>
      </c>
      <c r="EN59" s="444">
        <f t="shared" si="151"/>
        <v>-10</v>
      </c>
      <c r="EO59" s="444">
        <f t="shared" si="151"/>
        <v>25</v>
      </c>
      <c r="EP59" s="444">
        <f t="shared" si="151"/>
        <v>35</v>
      </c>
      <c r="EQ59" s="444">
        <f t="shared" si="151"/>
        <v>50</v>
      </c>
      <c r="ER59" s="444">
        <f t="shared" si="151"/>
        <v>-10</v>
      </c>
      <c r="ES59" s="444">
        <f t="shared" si="151"/>
        <v>-35</v>
      </c>
      <c r="ET59" s="444">
        <f t="shared" si="151"/>
        <v>-10</v>
      </c>
      <c r="EU59" s="444">
        <f t="shared" si="151"/>
        <v>-10</v>
      </c>
      <c r="EV59" s="444">
        <f t="shared" si="151"/>
        <v>-16.583555371581976</v>
      </c>
      <c r="EW59" s="444">
        <f t="shared" si="151"/>
        <v>-3.630910894272346</v>
      </c>
      <c r="EX59" s="444">
        <f t="shared" si="151"/>
        <v>117.70311392608548</v>
      </c>
      <c r="EY59" s="444">
        <f t="shared" si="151"/>
        <v>340.68077045991612</v>
      </c>
      <c r="EZ59" s="444">
        <f t="shared" si="151"/>
        <v>82.412139727040341</v>
      </c>
      <c r="FA59" s="444">
        <f t="shared" si="151"/>
        <v>-221.00730800392239</v>
      </c>
      <c r="FB59" s="444">
        <f t="shared" si="151"/>
        <v>-180.68639879756299</v>
      </c>
      <c r="FC59" s="444">
        <f t="shared" si="151"/>
        <v>-126.79903165238639</v>
      </c>
      <c r="FD59" s="444">
        <f t="shared" si="151"/>
        <v>2.1814669731702203</v>
      </c>
      <c r="FE59" s="444">
        <f t="shared" si="151"/>
        <v>16.609367498834537</v>
      </c>
      <c r="FF59" s="444">
        <f t="shared" si="151"/>
        <v>-51.381959747295319</v>
      </c>
    </row>
    <row r="60" spans="2:162" x14ac:dyDescent="0.3">
      <c r="B60" s="10"/>
      <c r="C60" s="819"/>
      <c r="D60" s="819"/>
      <c r="E60" s="819"/>
      <c r="F60" s="819"/>
      <c r="G60" s="819"/>
      <c r="H60" s="819"/>
      <c r="I60" s="819"/>
      <c r="J60" s="819"/>
      <c r="K60" s="819"/>
      <c r="L60" s="819"/>
      <c r="M60" s="819"/>
      <c r="N60" s="819"/>
      <c r="O60" s="819"/>
      <c r="P60" s="221"/>
      <c r="Q60" s="221"/>
      <c r="R60" s="90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284"/>
      <c r="BI60" s="199"/>
      <c r="BJ60" s="199"/>
      <c r="BK60" s="199"/>
      <c r="BL60" s="199"/>
      <c r="BM60" s="199"/>
      <c r="BN60" s="199"/>
      <c r="BO60" s="199"/>
      <c r="BP60" s="199"/>
      <c r="BQ60" s="199"/>
      <c r="BR60" s="199"/>
      <c r="BS60" s="199"/>
      <c r="BT60" s="199"/>
      <c r="BU60" s="199"/>
      <c r="BV60" s="31"/>
      <c r="BW60" s="37"/>
      <c r="BX60" s="37"/>
      <c r="BY60" s="37"/>
      <c r="BZ60" s="37"/>
      <c r="CA60" s="37"/>
      <c r="CB60" s="37"/>
      <c r="CC60" s="37">
        <f t="shared" si="18"/>
        <v>0</v>
      </c>
      <c r="CD60" s="37"/>
      <c r="CE60" s="906"/>
      <c r="CV60" s="679"/>
      <c r="CW60" s="679"/>
      <c r="CX60" s="679"/>
      <c r="CY60" s="679"/>
      <c r="CZ60" s="679"/>
      <c r="DA60" s="679"/>
      <c r="DB60" s="679"/>
      <c r="DC60" s="679"/>
      <c r="DD60" s="679"/>
      <c r="DE60" s="679"/>
      <c r="DF60" s="679"/>
      <c r="DG60" s="679"/>
      <c r="DH60" s="679"/>
      <c r="DI60" s="679"/>
      <c r="DJ60" s="679"/>
      <c r="DK60" s="679"/>
      <c r="DL60" s="679"/>
      <c r="DM60" s="679"/>
      <c r="DN60" s="679"/>
      <c r="DO60" s="444"/>
      <c r="DP60" s="444"/>
      <c r="DQ60" s="444"/>
      <c r="DR60" s="444"/>
      <c r="DS60" s="444"/>
      <c r="DT60" s="444"/>
      <c r="DU60" s="444"/>
      <c r="DV60" s="444"/>
      <c r="DW60" s="444"/>
      <c r="DX60" s="444"/>
      <c r="DY60" s="444"/>
      <c r="DZ60" s="444"/>
      <c r="EA60" s="444"/>
      <c r="EB60" s="444"/>
      <c r="EC60" s="444"/>
      <c r="ED60" s="444"/>
      <c r="EE60" s="444"/>
      <c r="EF60" s="444"/>
      <c r="EG60" s="444"/>
      <c r="EH60" s="444"/>
      <c r="EI60" s="444"/>
      <c r="EJ60" s="444"/>
      <c r="EK60" s="444"/>
      <c r="EL60" s="679"/>
      <c r="EM60" s="679"/>
      <c r="EN60" s="679"/>
      <c r="EO60" s="679"/>
      <c r="EP60" s="679"/>
      <c r="EQ60" s="679"/>
      <c r="ER60" s="679"/>
      <c r="ES60" s="679"/>
      <c r="ET60" s="679"/>
      <c r="EU60" s="679"/>
      <c r="EV60" s="679"/>
      <c r="EW60" s="679"/>
      <c r="EX60" s="679"/>
      <c r="EY60" s="679"/>
      <c r="EZ60" s="679"/>
      <c r="FA60" s="679"/>
      <c r="FB60" s="679"/>
      <c r="FC60" s="679"/>
      <c r="FD60" s="679"/>
      <c r="FE60" s="679"/>
      <c r="FF60" s="679"/>
    </row>
    <row r="61" spans="2:162" s="432" customFormat="1" x14ac:dyDescent="0.3">
      <c r="B61" s="56" t="s">
        <v>3</v>
      </c>
      <c r="C61" s="820">
        <v>935</v>
      </c>
      <c r="D61" s="820">
        <v>150</v>
      </c>
      <c r="E61" s="820">
        <v>305</v>
      </c>
      <c r="F61" s="820">
        <v>535</v>
      </c>
      <c r="G61" s="820">
        <v>275</v>
      </c>
      <c r="H61" s="820">
        <v>15</v>
      </c>
      <c r="I61" s="820">
        <f t="shared" ref="I61:M61" si="152">I47+I54+I59+I53</f>
        <v>1264.4106369117874</v>
      </c>
      <c r="J61" s="820">
        <f t="shared" si="152"/>
        <v>1581.8788029817999</v>
      </c>
      <c r="K61" s="820">
        <f t="shared" si="152"/>
        <v>-3.3795208768819194</v>
      </c>
      <c r="L61" s="820">
        <f t="shared" si="152"/>
        <v>-516.04345805216258</v>
      </c>
      <c r="M61" s="820">
        <f t="shared" si="152"/>
        <v>396.83378642953681</v>
      </c>
      <c r="N61" s="820">
        <f>N47+N54+N59+N53</f>
        <v>392.98239793964808</v>
      </c>
      <c r="O61" s="820">
        <f t="shared" ref="O61" si="153">O47+O54+O59+O53</f>
        <v>420.48135913361295</v>
      </c>
      <c r="P61" s="603">
        <f t="shared" si="10"/>
        <v>-9.7052938071153783E-3</v>
      </c>
      <c r="Q61" s="58">
        <f t="shared" si="10"/>
        <v>6.9975045544375725E-2</v>
      </c>
      <c r="R61" s="909"/>
      <c r="S61" s="277">
        <v>-175</v>
      </c>
      <c r="T61" s="277">
        <v>0</v>
      </c>
      <c r="U61" s="277">
        <v>-10</v>
      </c>
      <c r="V61" s="277">
        <v>115</v>
      </c>
      <c r="W61" s="277">
        <v>285</v>
      </c>
      <c r="X61" s="277">
        <v>-95</v>
      </c>
      <c r="Y61" s="277">
        <v>165</v>
      </c>
      <c r="Z61" s="277">
        <v>95</v>
      </c>
      <c r="AA61" s="277">
        <v>50</v>
      </c>
      <c r="AB61" s="277">
        <v>225</v>
      </c>
      <c r="AC61" s="277">
        <v>80</v>
      </c>
      <c r="AD61" s="277">
        <v>105</v>
      </c>
      <c r="AE61" s="277">
        <v>-10</v>
      </c>
      <c r="AF61" s="277">
        <v>100</v>
      </c>
      <c r="AG61" s="277">
        <v>60</v>
      </c>
      <c r="AH61" s="277">
        <v>-55</v>
      </c>
      <c r="AI61" s="277">
        <v>65</v>
      </c>
      <c r="AJ61" s="277">
        <v>-65</v>
      </c>
      <c r="AK61" s="277">
        <f>AK47+AK54+AK59+AK53</f>
        <v>796.95205745791679</v>
      </c>
      <c r="AL61" s="277">
        <f t="shared" ref="AL61:BG61" si="154">AL47+AL54+AL59+AL53</f>
        <v>129.8084638613949</v>
      </c>
      <c r="AM61" s="277">
        <f t="shared" si="154"/>
        <v>254.07166442140434</v>
      </c>
      <c r="AN61" s="277">
        <f t="shared" si="154"/>
        <v>83.578451171071393</v>
      </c>
      <c r="AO61" s="277">
        <f t="shared" si="154"/>
        <v>86.459138939972362</v>
      </c>
      <c r="AP61" s="277">
        <f t="shared" si="154"/>
        <v>399.81634329126075</v>
      </c>
      <c r="AQ61" s="277">
        <f t="shared" si="154"/>
        <v>968.38281687299479</v>
      </c>
      <c r="AR61" s="277">
        <f t="shared" si="154"/>
        <v>131.15882323069945</v>
      </c>
      <c r="AS61" s="277">
        <f t="shared" si="154"/>
        <v>165.86204719937064</v>
      </c>
      <c r="AT61" s="277">
        <f t="shared" si="154"/>
        <v>202.51152508666777</v>
      </c>
      <c r="AU61" s="277">
        <f t="shared" si="154"/>
        <v>-264.48148720743063</v>
      </c>
      <c r="AV61" s="277">
        <f t="shared" si="154"/>
        <v>-107.27160595548966</v>
      </c>
      <c r="AW61" s="277">
        <f t="shared" si="154"/>
        <v>-132.29869810878307</v>
      </c>
      <c r="AX61" s="277">
        <f t="shared" si="154"/>
        <v>-127.67319301582585</v>
      </c>
      <c r="AY61" s="277">
        <f t="shared" si="154"/>
        <v>-226.0753931596185</v>
      </c>
      <c r="AZ61" s="277">
        <f t="shared" si="154"/>
        <v>-29.996173767935076</v>
      </c>
      <c r="BA61" s="277">
        <f t="shared" si="154"/>
        <v>228.76680020098644</v>
      </c>
      <c r="BB61" s="277">
        <f t="shared" si="154"/>
        <v>195.28069896350246</v>
      </c>
      <c r="BC61" s="277">
        <f t="shared" si="154"/>
        <v>50.294372978703286</v>
      </c>
      <c r="BD61" s="277">
        <f t="shared" si="154"/>
        <v>-77.119307935877657</v>
      </c>
      <c r="BE61" s="277">
        <f t="shared" si="154"/>
        <v>117.35618037677631</v>
      </c>
      <c r="BF61" s="277">
        <f t="shared" si="154"/>
        <v>462.2006766041722</v>
      </c>
      <c r="BG61" s="277">
        <f t="shared" si="154"/>
        <v>-226.15633677035791</v>
      </c>
      <c r="BH61" s="284"/>
      <c r="BI61" s="277">
        <f>D61-BJ61</f>
        <v>325</v>
      </c>
      <c r="BJ61" s="277">
        <f>SUM(S61:T61)</f>
        <v>-175</v>
      </c>
      <c r="BK61" s="277">
        <f>SUM(U61:V61)</f>
        <v>105</v>
      </c>
      <c r="BL61" s="277">
        <f>SUM(W61:X61)</f>
        <v>190</v>
      </c>
      <c r="BM61" s="277">
        <f>SUM(Y61:Z61)</f>
        <v>260</v>
      </c>
      <c r="BN61" s="277">
        <f>SUM(AA61:AB61)</f>
        <v>275</v>
      </c>
      <c r="BO61" s="277">
        <f>SUM(AC61:AD61)</f>
        <v>185</v>
      </c>
      <c r="BP61" s="277">
        <f>SUM(AE61:AF61)</f>
        <v>90</v>
      </c>
      <c r="BQ61" s="277">
        <f>SUM(AG61:AH61)</f>
        <v>5</v>
      </c>
      <c r="BR61" s="277">
        <f>SUM(AI61:AJ61)</f>
        <v>0</v>
      </c>
      <c r="BS61" s="277">
        <f t="shared" ref="BS61:BS62" si="155">AK61+AL61</f>
        <v>926.76052131931169</v>
      </c>
      <c r="BT61" s="277">
        <f t="shared" ref="BT61:BT62" si="156">AM61+AN61</f>
        <v>337.65011559247574</v>
      </c>
      <c r="BU61" s="277">
        <f>AO61+AP61</f>
        <v>486.27548223123313</v>
      </c>
      <c r="BV61" s="821">
        <f>AQ61+AR61</f>
        <v>1099.5416401036941</v>
      </c>
      <c r="BW61" s="821">
        <f>AS61+AT61</f>
        <v>368.37357228603844</v>
      </c>
      <c r="BX61" s="821">
        <f t="shared" si="119"/>
        <v>-371.75309316292032</v>
      </c>
      <c r="BY61" s="821">
        <f t="shared" si="120"/>
        <v>-259.97189112460893</v>
      </c>
      <c r="BZ61" s="821">
        <f t="shared" si="29"/>
        <v>-256.07156692755359</v>
      </c>
      <c r="CA61" s="821">
        <f t="shared" si="16"/>
        <v>424.0474991644889</v>
      </c>
      <c r="CB61" s="821">
        <f t="shared" si="17"/>
        <v>167.65055335547959</v>
      </c>
      <c r="CC61" s="821">
        <f t="shared" si="18"/>
        <v>579.55685698094851</v>
      </c>
      <c r="CD61" s="31"/>
      <c r="CE61" s="822" t="s">
        <v>3</v>
      </c>
      <c r="CF61" s="277">
        <f t="shared" ref="CF61:CT62" si="157">C61</f>
        <v>935</v>
      </c>
      <c r="CG61" s="277">
        <f t="shared" si="157"/>
        <v>150</v>
      </c>
      <c r="CH61" s="277">
        <f t="shared" si="157"/>
        <v>305</v>
      </c>
      <c r="CI61" s="277">
        <f t="shared" si="157"/>
        <v>535</v>
      </c>
      <c r="CJ61" s="277">
        <f t="shared" si="157"/>
        <v>275</v>
      </c>
      <c r="CK61" s="277">
        <f t="shared" si="157"/>
        <v>15</v>
      </c>
      <c r="CL61" s="277">
        <f t="shared" si="157"/>
        <v>1264.4106369117874</v>
      </c>
      <c r="CM61" s="277">
        <f t="shared" si="157"/>
        <v>1581.8788029817999</v>
      </c>
      <c r="CN61" s="277">
        <f t="shared" si="157"/>
        <v>-3.3795208768819194</v>
      </c>
      <c r="CO61" s="277">
        <f t="shared" si="157"/>
        <v>-516.04345805216258</v>
      </c>
      <c r="CP61" s="277">
        <f t="shared" si="157"/>
        <v>396.83378642953681</v>
      </c>
      <c r="CQ61" s="277">
        <f t="shared" si="157"/>
        <v>392.98239793964808</v>
      </c>
      <c r="CR61" s="277">
        <f t="shared" si="157"/>
        <v>420.48135913361295</v>
      </c>
      <c r="CS61" s="283">
        <f t="shared" si="157"/>
        <v>-9.7052938071153783E-3</v>
      </c>
      <c r="CT61" s="283">
        <f t="shared" si="157"/>
        <v>6.9975045544375725E-2</v>
      </c>
      <c r="CU61" s="823"/>
      <c r="CV61" s="455">
        <f t="shared" ref="CV61:DK62" si="158">S61</f>
        <v>-175</v>
      </c>
      <c r="CW61" s="455">
        <f t="shared" si="158"/>
        <v>0</v>
      </c>
      <c r="CX61" s="455">
        <f t="shared" si="158"/>
        <v>-10</v>
      </c>
      <c r="CY61" s="455">
        <f t="shared" si="158"/>
        <v>115</v>
      </c>
      <c r="CZ61" s="455">
        <f t="shared" si="158"/>
        <v>285</v>
      </c>
      <c r="DA61" s="455">
        <f t="shared" si="158"/>
        <v>-95</v>
      </c>
      <c r="DB61" s="455">
        <f t="shared" si="158"/>
        <v>165</v>
      </c>
      <c r="DC61" s="455">
        <f t="shared" si="158"/>
        <v>95</v>
      </c>
      <c r="DD61" s="455">
        <f t="shared" si="158"/>
        <v>50</v>
      </c>
      <c r="DE61" s="455">
        <f t="shared" si="158"/>
        <v>225</v>
      </c>
      <c r="DF61" s="455">
        <f t="shared" si="158"/>
        <v>80</v>
      </c>
      <c r="DG61" s="455">
        <f t="shared" si="158"/>
        <v>105</v>
      </c>
      <c r="DH61" s="455">
        <f t="shared" si="158"/>
        <v>-10</v>
      </c>
      <c r="DI61" s="455">
        <f t="shared" si="158"/>
        <v>100</v>
      </c>
      <c r="DJ61" s="455">
        <f t="shared" si="158"/>
        <v>60</v>
      </c>
      <c r="DK61" s="455">
        <f t="shared" si="158"/>
        <v>-55</v>
      </c>
      <c r="DL61" s="455">
        <f t="shared" ref="DL61:EA62" si="159">AI61</f>
        <v>65</v>
      </c>
      <c r="DM61" s="455">
        <f t="shared" si="159"/>
        <v>-65</v>
      </c>
      <c r="DN61" s="455">
        <f t="shared" si="159"/>
        <v>796.95205745791679</v>
      </c>
      <c r="DO61" s="455">
        <f t="shared" si="159"/>
        <v>129.8084638613949</v>
      </c>
      <c r="DP61" s="455">
        <f t="shared" si="159"/>
        <v>254.07166442140434</v>
      </c>
      <c r="DQ61" s="455">
        <f t="shared" si="159"/>
        <v>83.578451171071393</v>
      </c>
      <c r="DR61" s="455">
        <f t="shared" si="159"/>
        <v>86.459138939972362</v>
      </c>
      <c r="DS61" s="455">
        <f t="shared" si="159"/>
        <v>399.81634329126075</v>
      </c>
      <c r="DT61" s="455">
        <f t="shared" si="159"/>
        <v>968.38281687299479</v>
      </c>
      <c r="DU61" s="455">
        <f t="shared" si="159"/>
        <v>131.15882323069945</v>
      </c>
      <c r="DV61" s="455">
        <f t="shared" si="159"/>
        <v>165.86204719937064</v>
      </c>
      <c r="DW61" s="455">
        <f t="shared" si="159"/>
        <v>202.51152508666777</v>
      </c>
      <c r="DX61" s="455">
        <f t="shared" si="159"/>
        <v>-264.48148720743063</v>
      </c>
      <c r="DY61" s="455">
        <f t="shared" si="159"/>
        <v>-107.27160595548966</v>
      </c>
      <c r="DZ61" s="455">
        <f t="shared" si="159"/>
        <v>-132.29869810878307</v>
      </c>
      <c r="EA61" s="455">
        <f t="shared" si="159"/>
        <v>-127.67319301582585</v>
      </c>
      <c r="EB61" s="455">
        <f t="shared" ref="DZ61:EJ62" si="160">AY61</f>
        <v>-226.0753931596185</v>
      </c>
      <c r="EC61" s="455">
        <f t="shared" si="160"/>
        <v>-29.996173767935076</v>
      </c>
      <c r="ED61" s="455">
        <f t="shared" si="160"/>
        <v>228.76680020098644</v>
      </c>
      <c r="EE61" s="455">
        <f t="shared" si="160"/>
        <v>195.28069896350246</v>
      </c>
      <c r="EF61" s="455">
        <f t="shared" si="160"/>
        <v>50.294372978703286</v>
      </c>
      <c r="EG61" s="455">
        <f t="shared" si="160"/>
        <v>-77.119307935877657</v>
      </c>
      <c r="EH61" s="455">
        <f t="shared" si="160"/>
        <v>117.35618037677631</v>
      </c>
      <c r="EI61" s="455">
        <f t="shared" si="160"/>
        <v>462.2006766041722</v>
      </c>
      <c r="EJ61" s="455">
        <f t="shared" si="160"/>
        <v>-226.15633677035791</v>
      </c>
      <c r="EK61" s="455"/>
      <c r="EL61" s="455">
        <f>BI61</f>
        <v>325</v>
      </c>
      <c r="EM61" s="455">
        <f t="shared" ref="EM61:FF61" si="161">BJ61</f>
        <v>-175</v>
      </c>
      <c r="EN61" s="455">
        <f t="shared" si="161"/>
        <v>105</v>
      </c>
      <c r="EO61" s="455">
        <f t="shared" si="161"/>
        <v>190</v>
      </c>
      <c r="EP61" s="455">
        <f t="shared" si="161"/>
        <v>260</v>
      </c>
      <c r="EQ61" s="455">
        <f t="shared" si="161"/>
        <v>275</v>
      </c>
      <c r="ER61" s="455">
        <f t="shared" si="161"/>
        <v>185</v>
      </c>
      <c r="ES61" s="455">
        <f t="shared" si="161"/>
        <v>90</v>
      </c>
      <c r="ET61" s="455">
        <f t="shared" si="161"/>
        <v>5</v>
      </c>
      <c r="EU61" s="455">
        <f t="shared" si="161"/>
        <v>0</v>
      </c>
      <c r="EV61" s="455">
        <f t="shared" si="161"/>
        <v>926.76052131931169</v>
      </c>
      <c r="EW61" s="455">
        <f t="shared" si="161"/>
        <v>337.65011559247574</v>
      </c>
      <c r="EX61" s="455">
        <f t="shared" si="161"/>
        <v>486.27548223123313</v>
      </c>
      <c r="EY61" s="455">
        <f t="shared" si="161"/>
        <v>1099.5416401036941</v>
      </c>
      <c r="EZ61" s="455">
        <f t="shared" si="161"/>
        <v>368.37357228603844</v>
      </c>
      <c r="FA61" s="455">
        <f t="shared" si="161"/>
        <v>-371.75309316292032</v>
      </c>
      <c r="FB61" s="455">
        <f t="shared" si="161"/>
        <v>-259.97189112460893</v>
      </c>
      <c r="FC61" s="455">
        <f t="shared" si="161"/>
        <v>-256.07156692755359</v>
      </c>
      <c r="FD61" s="455">
        <f t="shared" si="161"/>
        <v>424.0474991644889</v>
      </c>
      <c r="FE61" s="455">
        <f t="shared" si="161"/>
        <v>167.65055335547959</v>
      </c>
      <c r="FF61" s="455">
        <f t="shared" si="161"/>
        <v>579.55685698094851</v>
      </c>
    </row>
    <row r="62" spans="2:162" s="432" customFormat="1" x14ac:dyDescent="0.3">
      <c r="B62" s="41" t="s">
        <v>26</v>
      </c>
      <c r="C62" s="824">
        <v>8605</v>
      </c>
      <c r="D62" s="824">
        <v>8090</v>
      </c>
      <c r="E62" s="824">
        <v>8270</v>
      </c>
      <c r="F62" s="824">
        <v>8410</v>
      </c>
      <c r="G62" s="824">
        <v>7925</v>
      </c>
      <c r="H62" s="824">
        <v>7415</v>
      </c>
      <c r="I62" s="824">
        <f>SUM(I6,I13,I20,I26,I32,I38,I44,I61,I45,I46)</f>
        <v>8297.9666145380779</v>
      </c>
      <c r="J62" s="824">
        <f t="shared" ref="J62:O62" si="162">SUM(J6,J13,J20,J26,J32,J38,J44,J61,J45,J46)</f>
        <v>7710.398328670045</v>
      </c>
      <c r="K62" s="824">
        <f t="shared" si="162"/>
        <v>6916.6790276718257</v>
      </c>
      <c r="L62" s="824">
        <f t="shared" si="162"/>
        <v>6451.4661383738739</v>
      </c>
      <c r="M62" s="824">
        <f t="shared" si="162"/>
        <v>7917.5265513332697</v>
      </c>
      <c r="N62" s="824">
        <f t="shared" si="162"/>
        <v>7951.1864628806561</v>
      </c>
      <c r="O62" s="824">
        <f t="shared" si="162"/>
        <v>7863.4093130462752</v>
      </c>
      <c r="P62" s="278">
        <f t="shared" si="10"/>
        <v>4.25131653542965E-3</v>
      </c>
      <c r="Q62" s="278">
        <f t="shared" si="10"/>
        <v>-1.1039503380301796E-2</v>
      </c>
      <c r="R62" s="909"/>
      <c r="S62" s="43">
        <v>1730</v>
      </c>
      <c r="T62" s="43">
        <v>1930</v>
      </c>
      <c r="U62" s="43">
        <v>2000</v>
      </c>
      <c r="V62" s="43">
        <v>2065</v>
      </c>
      <c r="W62" s="43">
        <v>2285</v>
      </c>
      <c r="X62" s="43">
        <v>1885</v>
      </c>
      <c r="Y62" s="43">
        <v>2105</v>
      </c>
      <c r="Z62" s="43">
        <v>2105</v>
      </c>
      <c r="AA62" s="43">
        <v>1980</v>
      </c>
      <c r="AB62" s="43">
        <v>2245</v>
      </c>
      <c r="AC62" s="43">
        <v>2015</v>
      </c>
      <c r="AD62" s="43">
        <v>1995</v>
      </c>
      <c r="AE62" s="43">
        <v>1830</v>
      </c>
      <c r="AF62" s="43">
        <v>2100</v>
      </c>
      <c r="AG62" s="43">
        <v>1945</v>
      </c>
      <c r="AH62" s="43">
        <v>1830</v>
      </c>
      <c r="AI62" s="43">
        <v>1850</v>
      </c>
      <c r="AJ62" s="43">
        <v>1795</v>
      </c>
      <c r="AK62" s="43">
        <f>SUM(AK6,AK13,AK20,AK26,AK32,AK38,AK44,AK61,AK45,AK46)</f>
        <v>2727.3903217581164</v>
      </c>
      <c r="AL62" s="43">
        <f t="shared" ref="AL62:BG62" si="163">SUM(AL6,AL13,AL20,AL26,AL32,AL38,AL44,AL61,AL45,AL46)</f>
        <v>1918.3519147974175</v>
      </c>
      <c r="AM62" s="43">
        <f t="shared" si="163"/>
        <v>1951.3082984586092</v>
      </c>
      <c r="AN62" s="43">
        <f t="shared" si="163"/>
        <v>1700.913577032253</v>
      </c>
      <c r="AO62" s="43">
        <f t="shared" si="163"/>
        <v>1711.0524236741776</v>
      </c>
      <c r="AP62" s="43">
        <f t="shared" si="163"/>
        <v>1481.7650908358362</v>
      </c>
      <c r="AQ62" s="43">
        <f t="shared" si="163"/>
        <v>2663.0035025956859</v>
      </c>
      <c r="AR62" s="43">
        <f t="shared" si="163"/>
        <v>1858.5156309174718</v>
      </c>
      <c r="AS62" s="43">
        <f t="shared" si="163"/>
        <v>1802.4353735857349</v>
      </c>
      <c r="AT62" s="43">
        <f t="shared" si="163"/>
        <v>2069.7105956741334</v>
      </c>
      <c r="AU62" s="43">
        <f t="shared" si="163"/>
        <v>1471.8761002573558</v>
      </c>
      <c r="AV62" s="43">
        <f t="shared" si="163"/>
        <v>1572.6569581546028</v>
      </c>
      <c r="AW62" s="43">
        <f t="shared" si="163"/>
        <v>1599.152795468463</v>
      </c>
      <c r="AX62" s="43">
        <f t="shared" si="163"/>
        <v>1681.8033337373849</v>
      </c>
      <c r="AY62" s="43">
        <f t="shared" si="163"/>
        <v>1471.132877707965</v>
      </c>
      <c r="AZ62" s="43">
        <f t="shared" si="163"/>
        <v>1699.3882400011328</v>
      </c>
      <c r="BA62" s="43">
        <f t="shared" si="163"/>
        <v>2109.8888194082119</v>
      </c>
      <c r="BB62" s="43">
        <f t="shared" si="163"/>
        <v>2225.5280028077154</v>
      </c>
      <c r="BC62" s="43">
        <f t="shared" si="163"/>
        <v>1756.3560865405691</v>
      </c>
      <c r="BD62" s="43">
        <f t="shared" si="163"/>
        <v>1826.4426527136313</v>
      </c>
      <c r="BE62" s="43">
        <f t="shared" si="163"/>
        <v>2077.1321409472198</v>
      </c>
      <c r="BF62" s="43">
        <f t="shared" si="163"/>
        <v>2431.1644028490978</v>
      </c>
      <c r="BG62" s="43">
        <f t="shared" si="163"/>
        <v>1566.7902759817164</v>
      </c>
      <c r="BH62" s="284"/>
      <c r="BI62" s="43">
        <f t="shared" ref="BI62:BU62" si="164">SUM(BI6,BI13,BI20,BI26,BI32,BI38,BI44,BI61,BI45)</f>
        <v>4425</v>
      </c>
      <c r="BJ62" s="43">
        <f t="shared" si="164"/>
        <v>3660</v>
      </c>
      <c r="BK62" s="43">
        <f t="shared" si="164"/>
        <v>4065</v>
      </c>
      <c r="BL62" s="43">
        <f t="shared" si="164"/>
        <v>4130</v>
      </c>
      <c r="BM62" s="43">
        <f t="shared" si="164"/>
        <v>4210</v>
      </c>
      <c r="BN62" s="43">
        <f t="shared" si="164"/>
        <v>4225</v>
      </c>
      <c r="BO62" s="43">
        <f t="shared" si="164"/>
        <v>4010</v>
      </c>
      <c r="BP62" s="43">
        <f t="shared" si="164"/>
        <v>3930</v>
      </c>
      <c r="BQ62" s="43">
        <f t="shared" si="164"/>
        <v>3775</v>
      </c>
      <c r="BR62" s="43">
        <f t="shared" si="164"/>
        <v>3645</v>
      </c>
      <c r="BS62" s="43">
        <f t="shared" si="155"/>
        <v>4645.742236555534</v>
      </c>
      <c r="BT62" s="43">
        <f t="shared" si="156"/>
        <v>3652.2218754908622</v>
      </c>
      <c r="BU62" s="43">
        <f t="shared" si="164"/>
        <v>3179.0570866454309</v>
      </c>
      <c r="BV62" s="43">
        <f>SUM(BV6,BV13,BV20,BV26,BV32,BV38,BV44,BV61,BV45)</f>
        <v>4507.7587056485745</v>
      </c>
      <c r="BW62" s="825">
        <f>AS62+AT62</f>
        <v>3872.1459692598683</v>
      </c>
      <c r="BX62" s="825">
        <f t="shared" si="119"/>
        <v>3044.5330584119583</v>
      </c>
      <c r="BY62" s="825">
        <f t="shared" si="120"/>
        <v>3280.9561292058479</v>
      </c>
      <c r="BZ62" s="825">
        <f t="shared" si="29"/>
        <v>3170.5211177090978</v>
      </c>
      <c r="CA62" s="825">
        <f t="shared" si="16"/>
        <v>4335.4168222159278</v>
      </c>
      <c r="CB62" s="825">
        <f t="shared" si="17"/>
        <v>3833.4882274877891</v>
      </c>
      <c r="CC62" s="825">
        <f t="shared" si="18"/>
        <v>4508.2965437963176</v>
      </c>
      <c r="CD62" s="826"/>
      <c r="CE62" s="827" t="s">
        <v>26</v>
      </c>
      <c r="CF62" s="43">
        <f t="shared" si="157"/>
        <v>8605</v>
      </c>
      <c r="CG62" s="43">
        <f t="shared" si="157"/>
        <v>8090</v>
      </c>
      <c r="CH62" s="43">
        <f t="shared" si="157"/>
        <v>8270</v>
      </c>
      <c r="CI62" s="43">
        <f t="shared" si="157"/>
        <v>8410</v>
      </c>
      <c r="CJ62" s="43">
        <f t="shared" si="157"/>
        <v>7925</v>
      </c>
      <c r="CK62" s="43">
        <f t="shared" si="157"/>
        <v>7415</v>
      </c>
      <c r="CL62" s="43">
        <f t="shared" si="157"/>
        <v>8297.9666145380779</v>
      </c>
      <c r="CM62" s="43">
        <f t="shared" si="157"/>
        <v>7710.398328670045</v>
      </c>
      <c r="CN62" s="43">
        <f t="shared" si="157"/>
        <v>6916.6790276718257</v>
      </c>
      <c r="CO62" s="43">
        <f t="shared" si="157"/>
        <v>6451.4661383738739</v>
      </c>
      <c r="CP62" s="43">
        <f t="shared" si="157"/>
        <v>7917.5265513332697</v>
      </c>
      <c r="CQ62" s="43">
        <f t="shared" si="157"/>
        <v>7951.1864628806561</v>
      </c>
      <c r="CR62" s="43">
        <f t="shared" si="157"/>
        <v>7863.4093130462752</v>
      </c>
      <c r="CS62" s="278">
        <f t="shared" si="157"/>
        <v>4.25131653542965E-3</v>
      </c>
      <c r="CT62" s="278">
        <f t="shared" si="157"/>
        <v>-1.1039503380301796E-2</v>
      </c>
      <c r="CU62" s="9"/>
      <c r="CV62" s="456">
        <f t="shared" si="158"/>
        <v>1730</v>
      </c>
      <c r="CW62" s="456">
        <f t="shared" si="158"/>
        <v>1930</v>
      </c>
      <c r="CX62" s="456">
        <f t="shared" si="158"/>
        <v>2000</v>
      </c>
      <c r="CY62" s="456">
        <f t="shared" si="158"/>
        <v>2065</v>
      </c>
      <c r="CZ62" s="456">
        <f t="shared" si="158"/>
        <v>2285</v>
      </c>
      <c r="DA62" s="456">
        <f t="shared" si="158"/>
        <v>1885</v>
      </c>
      <c r="DB62" s="456">
        <f t="shared" si="158"/>
        <v>2105</v>
      </c>
      <c r="DC62" s="456">
        <f t="shared" si="158"/>
        <v>2105</v>
      </c>
      <c r="DD62" s="456">
        <f t="shared" si="158"/>
        <v>1980</v>
      </c>
      <c r="DE62" s="456">
        <f t="shared" si="158"/>
        <v>2245</v>
      </c>
      <c r="DF62" s="456">
        <f t="shared" si="158"/>
        <v>2015</v>
      </c>
      <c r="DG62" s="456">
        <f t="shared" si="158"/>
        <v>1995</v>
      </c>
      <c r="DH62" s="456">
        <f t="shared" si="158"/>
        <v>1830</v>
      </c>
      <c r="DI62" s="456">
        <f t="shared" si="158"/>
        <v>2100</v>
      </c>
      <c r="DJ62" s="456">
        <f t="shared" si="158"/>
        <v>1945</v>
      </c>
      <c r="DK62" s="456">
        <f t="shared" si="158"/>
        <v>1830</v>
      </c>
      <c r="DL62" s="456">
        <f t="shared" si="159"/>
        <v>1850</v>
      </c>
      <c r="DM62" s="456">
        <f t="shared" si="159"/>
        <v>1795</v>
      </c>
      <c r="DN62" s="456">
        <f t="shared" si="159"/>
        <v>2727.3903217581164</v>
      </c>
      <c r="DO62" s="456">
        <f t="shared" si="159"/>
        <v>1918.3519147974175</v>
      </c>
      <c r="DP62" s="456">
        <f t="shared" si="159"/>
        <v>1951.3082984586092</v>
      </c>
      <c r="DQ62" s="456">
        <f t="shared" si="159"/>
        <v>1700.913577032253</v>
      </c>
      <c r="DR62" s="456">
        <f t="shared" si="159"/>
        <v>1711.0524236741776</v>
      </c>
      <c r="DS62" s="456">
        <f t="shared" si="159"/>
        <v>1481.7650908358362</v>
      </c>
      <c r="DT62" s="456">
        <f t="shared" si="159"/>
        <v>2663.0035025956859</v>
      </c>
      <c r="DU62" s="456">
        <f t="shared" si="159"/>
        <v>1858.5156309174718</v>
      </c>
      <c r="DV62" s="456">
        <f t="shared" si="159"/>
        <v>1802.4353735857349</v>
      </c>
      <c r="DW62" s="456">
        <f t="shared" si="159"/>
        <v>2069.7105956741334</v>
      </c>
      <c r="DX62" s="456">
        <f t="shared" si="159"/>
        <v>1471.8761002573558</v>
      </c>
      <c r="DY62" s="456">
        <f t="shared" si="159"/>
        <v>1572.6569581546028</v>
      </c>
      <c r="DZ62" s="456">
        <f t="shared" si="160"/>
        <v>1599.152795468463</v>
      </c>
      <c r="EA62" s="456">
        <f t="shared" si="160"/>
        <v>1681.8033337373849</v>
      </c>
      <c r="EB62" s="456">
        <f t="shared" si="160"/>
        <v>1471.132877707965</v>
      </c>
      <c r="EC62" s="456">
        <f t="shared" si="160"/>
        <v>1699.3882400011328</v>
      </c>
      <c r="ED62" s="456">
        <f t="shared" si="160"/>
        <v>2109.8888194082119</v>
      </c>
      <c r="EE62" s="456">
        <f t="shared" si="160"/>
        <v>2225.5280028077154</v>
      </c>
      <c r="EF62" s="456">
        <f t="shared" si="160"/>
        <v>1756.3560865405691</v>
      </c>
      <c r="EG62" s="456">
        <f t="shared" si="160"/>
        <v>1826.4426527136313</v>
      </c>
      <c r="EH62" s="456">
        <f t="shared" si="160"/>
        <v>2077.1321409472198</v>
      </c>
      <c r="EI62" s="456">
        <f t="shared" si="160"/>
        <v>2431.1644028490978</v>
      </c>
      <c r="EJ62" s="456">
        <f t="shared" si="160"/>
        <v>1566.7902759817164</v>
      </c>
      <c r="EK62" s="456"/>
      <c r="EL62" s="456">
        <f t="shared" ref="EL62:FF62" si="165">BI62</f>
        <v>4425</v>
      </c>
      <c r="EM62" s="456">
        <f t="shared" si="165"/>
        <v>3660</v>
      </c>
      <c r="EN62" s="456">
        <f t="shared" si="165"/>
        <v>4065</v>
      </c>
      <c r="EO62" s="456">
        <f t="shared" si="165"/>
        <v>4130</v>
      </c>
      <c r="EP62" s="456">
        <f t="shared" si="165"/>
        <v>4210</v>
      </c>
      <c r="EQ62" s="456">
        <f t="shared" si="165"/>
        <v>4225</v>
      </c>
      <c r="ER62" s="456">
        <f t="shared" si="165"/>
        <v>4010</v>
      </c>
      <c r="ES62" s="456">
        <f t="shared" si="165"/>
        <v>3930</v>
      </c>
      <c r="ET62" s="456">
        <f t="shared" si="165"/>
        <v>3775</v>
      </c>
      <c r="EU62" s="456">
        <f t="shared" si="165"/>
        <v>3645</v>
      </c>
      <c r="EV62" s="456">
        <f t="shared" si="165"/>
        <v>4645.742236555534</v>
      </c>
      <c r="EW62" s="456">
        <f t="shared" si="165"/>
        <v>3652.2218754908622</v>
      </c>
      <c r="EX62" s="456">
        <f t="shared" si="165"/>
        <v>3179.0570866454309</v>
      </c>
      <c r="EY62" s="456">
        <f t="shared" si="165"/>
        <v>4507.7587056485745</v>
      </c>
      <c r="EZ62" s="456">
        <f t="shared" si="165"/>
        <v>3872.1459692598683</v>
      </c>
      <c r="FA62" s="456">
        <f t="shared" si="165"/>
        <v>3044.5330584119583</v>
      </c>
      <c r="FB62" s="456">
        <f t="shared" si="165"/>
        <v>3280.9561292058479</v>
      </c>
      <c r="FC62" s="456">
        <f t="shared" si="165"/>
        <v>3170.5211177090978</v>
      </c>
      <c r="FD62" s="456">
        <f t="shared" si="165"/>
        <v>4335.4168222159278</v>
      </c>
      <c r="FE62" s="456">
        <f t="shared" si="165"/>
        <v>3833.4882274877891</v>
      </c>
      <c r="FF62" s="456">
        <f t="shared" si="165"/>
        <v>4508.2965437963176</v>
      </c>
    </row>
    <row r="63" spans="2:162" s="655" customFormat="1" x14ac:dyDescent="0.3">
      <c r="B63" s="652"/>
      <c r="C63" s="829">
        <v>8605</v>
      </c>
      <c r="D63" s="829">
        <v>8090</v>
      </c>
      <c r="E63" s="829">
        <v>8265</v>
      </c>
      <c r="F63" s="829">
        <v>8430</v>
      </c>
      <c r="G63" s="829">
        <v>7935</v>
      </c>
      <c r="H63" s="829">
        <v>7415</v>
      </c>
      <c r="I63" s="829">
        <v>8297.9666145380779</v>
      </c>
      <c r="J63" s="829">
        <v>7710.3983286700441</v>
      </c>
      <c r="K63" s="829">
        <v>6916.6790276718248</v>
      </c>
      <c r="L63" s="829">
        <v>6451.4661383738721</v>
      </c>
      <c r="M63" s="829">
        <v>7917.5265513332688</v>
      </c>
      <c r="N63" s="829">
        <v>7951.1864628806561</v>
      </c>
      <c r="O63" s="829">
        <v>7863.4093130462752</v>
      </c>
      <c r="P63" s="654"/>
      <c r="Q63" s="654"/>
      <c r="R63" s="830"/>
      <c r="S63" s="829">
        <v>1730</v>
      </c>
      <c r="T63" s="829">
        <v>1930</v>
      </c>
      <c r="U63" s="829">
        <v>2000</v>
      </c>
      <c r="V63" s="829">
        <v>2065</v>
      </c>
      <c r="W63" s="829">
        <v>2285</v>
      </c>
      <c r="X63" s="829">
        <v>1885</v>
      </c>
      <c r="Y63" s="829">
        <v>2105</v>
      </c>
      <c r="Z63" s="829">
        <v>2105</v>
      </c>
      <c r="AA63" s="829">
        <v>1980</v>
      </c>
      <c r="AB63" s="829">
        <v>2245</v>
      </c>
      <c r="AC63" s="829">
        <v>2015</v>
      </c>
      <c r="AD63" s="829">
        <v>1995</v>
      </c>
      <c r="AE63" s="829">
        <v>1830</v>
      </c>
      <c r="AF63" s="829">
        <v>2100</v>
      </c>
      <c r="AG63" s="829">
        <v>1945</v>
      </c>
      <c r="AH63" s="829">
        <v>1830</v>
      </c>
      <c r="AI63" s="829">
        <v>1850</v>
      </c>
      <c r="AJ63" s="829">
        <v>1795</v>
      </c>
      <c r="AK63" s="829">
        <v>2727.3903217581169</v>
      </c>
      <c r="AL63" s="829">
        <v>1918.3519147974175</v>
      </c>
      <c r="AM63" s="829">
        <v>1951.3082984586094</v>
      </c>
      <c r="AN63" s="829">
        <v>1700.913577032253</v>
      </c>
      <c r="AO63" s="829">
        <v>1711.0524236741774</v>
      </c>
      <c r="AP63" s="829">
        <v>1481.765090835836</v>
      </c>
      <c r="AQ63" s="829">
        <v>2663.0035025956859</v>
      </c>
      <c r="AR63" s="829">
        <v>1858.5156309174715</v>
      </c>
      <c r="AS63" s="829">
        <v>1802.4353735857353</v>
      </c>
      <c r="AT63" s="829">
        <v>2069.7105956741334</v>
      </c>
      <c r="AU63" s="829">
        <v>1471.8761002573551</v>
      </c>
      <c r="AV63" s="829">
        <v>1572.6569581546025</v>
      </c>
      <c r="AW63" s="829">
        <v>1599.152795468463</v>
      </c>
      <c r="AX63" s="829">
        <v>1681.8033337373849</v>
      </c>
      <c r="AY63" s="829">
        <v>1471.1328777079652</v>
      </c>
      <c r="AZ63" s="829">
        <v>1699.3882400011328</v>
      </c>
      <c r="BA63" s="829">
        <v>2109.8888194082119</v>
      </c>
      <c r="BB63" s="829">
        <v>2225.528002807715</v>
      </c>
      <c r="BC63" s="829">
        <v>1756.3560865405689</v>
      </c>
      <c r="BD63" s="829">
        <v>1826.4426527136313</v>
      </c>
      <c r="BE63" s="829">
        <v>2077.1321409472198</v>
      </c>
      <c r="BF63" s="829">
        <v>2431.1644028490978</v>
      </c>
      <c r="BG63" s="829">
        <v>1566.7902759817161</v>
      </c>
      <c r="BH63" s="829"/>
      <c r="BI63" s="829">
        <v>0</v>
      </c>
      <c r="BJ63" s="829">
        <v>3670</v>
      </c>
      <c r="BK63" s="829">
        <v>4065</v>
      </c>
      <c r="BL63" s="829">
        <v>4170</v>
      </c>
      <c r="BM63" s="829">
        <v>4210</v>
      </c>
      <c r="BN63" s="829">
        <v>4225</v>
      </c>
      <c r="BO63" s="829">
        <v>4010</v>
      </c>
      <c r="BP63" s="829">
        <v>3930</v>
      </c>
      <c r="BQ63" s="829">
        <v>3775</v>
      </c>
      <c r="BR63" s="829">
        <v>3645</v>
      </c>
      <c r="BS63" s="829">
        <v>4645.742236555534</v>
      </c>
      <c r="BT63" s="829">
        <v>3652.2218754908627</v>
      </c>
      <c r="BU63" s="829">
        <v>3192.8175145100131</v>
      </c>
      <c r="BV63" s="829">
        <v>4521.5191335131576</v>
      </c>
      <c r="BW63" s="829">
        <v>3872.1459692598687</v>
      </c>
      <c r="BX63" s="829">
        <v>3044.5330584119574</v>
      </c>
      <c r="BY63" s="829">
        <v>3280.9561292058479</v>
      </c>
      <c r="BZ63" s="829">
        <v>3170.5211177090978</v>
      </c>
      <c r="CA63" s="829">
        <v>4335.4168222159269</v>
      </c>
      <c r="CB63" s="829">
        <v>3582.7987392542</v>
      </c>
      <c r="CC63" s="829">
        <f t="shared" si="18"/>
        <v>4508.2965437963176</v>
      </c>
      <c r="CD63" s="829"/>
      <c r="CE63" s="830"/>
      <c r="CF63" s="830"/>
      <c r="CG63" s="830"/>
      <c r="CH63" s="830"/>
      <c r="CI63" s="830"/>
      <c r="CJ63" s="830"/>
      <c r="CK63" s="830"/>
      <c r="CL63" s="830"/>
      <c r="CM63" s="830"/>
      <c r="CN63" s="830"/>
      <c r="CO63" s="830"/>
      <c r="CP63" s="830"/>
      <c r="CQ63" s="830"/>
      <c r="CR63" s="830"/>
      <c r="CS63" s="830"/>
      <c r="CT63" s="830"/>
      <c r="CU63" s="830"/>
      <c r="CV63" s="830"/>
      <c r="CW63" s="830"/>
      <c r="CX63" s="830"/>
      <c r="CY63" s="830"/>
      <c r="CZ63" s="830"/>
      <c r="DA63" s="830"/>
      <c r="DB63" s="830"/>
      <c r="DC63" s="830"/>
      <c r="DD63" s="830"/>
      <c r="DE63" s="830"/>
      <c r="DF63" s="830"/>
      <c r="DG63" s="830"/>
      <c r="DH63" s="830"/>
      <c r="DI63" s="830"/>
      <c r="DJ63" s="830"/>
      <c r="DK63" s="830"/>
      <c r="DL63" s="830"/>
      <c r="DM63" s="830"/>
      <c r="DN63" s="830"/>
      <c r="DO63" s="830"/>
      <c r="DP63" s="830"/>
      <c r="DQ63" s="830"/>
      <c r="DR63" s="830"/>
      <c r="DS63" s="830"/>
      <c r="DT63" s="830"/>
      <c r="DU63" s="830"/>
      <c r="DV63" s="830"/>
      <c r="DW63" s="830"/>
      <c r="DX63" s="830"/>
      <c r="DY63" s="830"/>
      <c r="DZ63" s="830"/>
      <c r="EA63" s="830"/>
      <c r="EB63" s="830"/>
      <c r="EC63" s="830"/>
      <c r="ED63" s="830"/>
      <c r="EE63" s="830"/>
      <c r="EF63" s="830"/>
      <c r="EG63" s="830"/>
      <c r="EH63" s="830"/>
      <c r="EI63" s="830"/>
      <c r="EJ63" s="830"/>
      <c r="EK63" s="830"/>
      <c r="EL63" s="830"/>
      <c r="EM63" s="830"/>
      <c r="EN63" s="830"/>
      <c r="EO63" s="830"/>
      <c r="EP63" s="830"/>
      <c r="EQ63" s="830"/>
      <c r="ER63" s="830"/>
      <c r="ES63" s="830"/>
      <c r="ET63" s="830"/>
      <c r="EU63" s="830"/>
      <c r="EV63" s="830"/>
      <c r="EW63" s="830"/>
      <c r="EX63" s="830"/>
      <c r="EY63" s="830"/>
      <c r="EZ63" s="830"/>
      <c r="FA63" s="830"/>
      <c r="FB63" s="830"/>
      <c r="FC63" s="830"/>
      <c r="FD63" s="830"/>
      <c r="FE63" s="830"/>
    </row>
    <row r="64" spans="2:162" s="655" customFormat="1" x14ac:dyDescent="0.3">
      <c r="B64" s="707" t="s">
        <v>184</v>
      </c>
      <c r="C64" s="831" t="b">
        <v>1</v>
      </c>
      <c r="D64" s="831" t="b">
        <v>1</v>
      </c>
      <c r="E64" s="831" t="b">
        <v>0</v>
      </c>
      <c r="F64" s="831" t="b">
        <v>0</v>
      </c>
      <c r="G64" s="831" t="b">
        <v>0</v>
      </c>
      <c r="H64" s="831" t="b">
        <v>1</v>
      </c>
      <c r="I64" s="831" t="b">
        <v>1</v>
      </c>
      <c r="J64" s="831" t="b">
        <v>1</v>
      </c>
      <c r="K64" s="831" t="b">
        <v>0</v>
      </c>
      <c r="L64" s="831" t="b">
        <v>1</v>
      </c>
      <c r="M64" s="831" t="b">
        <v>1</v>
      </c>
      <c r="N64" s="831" t="b">
        <v>1</v>
      </c>
      <c r="O64" s="831" t="b">
        <v>1</v>
      </c>
      <c r="P64" s="654"/>
      <c r="Q64" s="654"/>
      <c r="R64" s="830"/>
      <c r="S64" s="831" t="b">
        <v>1</v>
      </c>
      <c r="T64" s="831" t="b">
        <v>1</v>
      </c>
      <c r="U64" s="831" t="b">
        <v>1</v>
      </c>
      <c r="V64" s="831" t="b">
        <v>1</v>
      </c>
      <c r="W64" s="831" t="b">
        <v>1</v>
      </c>
      <c r="X64" s="831" t="b">
        <v>1</v>
      </c>
      <c r="Y64" s="831" t="b">
        <v>1</v>
      </c>
      <c r="Z64" s="831" t="b">
        <v>1</v>
      </c>
      <c r="AA64" s="831" t="b">
        <v>1</v>
      </c>
      <c r="AB64" s="831" t="b">
        <v>1</v>
      </c>
      <c r="AC64" s="831" t="b">
        <v>1</v>
      </c>
      <c r="AD64" s="831" t="b">
        <v>1</v>
      </c>
      <c r="AE64" s="831" t="b">
        <v>1</v>
      </c>
      <c r="AF64" s="831" t="b">
        <v>1</v>
      </c>
      <c r="AG64" s="831" t="b">
        <v>1</v>
      </c>
      <c r="AH64" s="831" t="b">
        <v>1</v>
      </c>
      <c r="AI64" s="831" t="b">
        <v>1</v>
      </c>
      <c r="AJ64" s="831" t="b">
        <v>1</v>
      </c>
      <c r="AK64" s="831" t="b">
        <v>1</v>
      </c>
      <c r="AL64" s="831" t="b">
        <v>1</v>
      </c>
      <c r="AM64" s="831" t="b">
        <v>1</v>
      </c>
      <c r="AN64" s="831" t="b">
        <v>1</v>
      </c>
      <c r="AO64" s="831" t="b">
        <v>1</v>
      </c>
      <c r="AP64" s="831" t="b">
        <v>1</v>
      </c>
      <c r="AQ64" s="831" t="b">
        <v>1</v>
      </c>
      <c r="AR64" s="831" t="b">
        <v>1</v>
      </c>
      <c r="AS64" s="831" t="b">
        <v>0</v>
      </c>
      <c r="AT64" s="831" t="b">
        <v>1</v>
      </c>
      <c r="AU64" s="831" t="b">
        <v>1</v>
      </c>
      <c r="AV64" s="831" t="b">
        <v>1</v>
      </c>
      <c r="AW64" s="831" t="b">
        <v>1</v>
      </c>
      <c r="AX64" s="831" t="b">
        <v>1</v>
      </c>
      <c r="AY64" s="831" t="b">
        <f t="shared" ref="AY64:BG64" si="166">AY62=AY63</f>
        <v>1</v>
      </c>
      <c r="AZ64" s="831" t="b">
        <f t="shared" si="166"/>
        <v>1</v>
      </c>
      <c r="BA64" s="831" t="b">
        <f t="shared" si="166"/>
        <v>1</v>
      </c>
      <c r="BB64" s="831" t="b">
        <f t="shared" si="166"/>
        <v>0</v>
      </c>
      <c r="BC64" s="831" t="b">
        <f t="shared" si="166"/>
        <v>1</v>
      </c>
      <c r="BD64" s="831" t="b">
        <f t="shared" si="166"/>
        <v>1</v>
      </c>
      <c r="BE64" s="831" t="b">
        <f t="shared" si="166"/>
        <v>1</v>
      </c>
      <c r="BF64" s="831" t="b">
        <f t="shared" si="166"/>
        <v>1</v>
      </c>
      <c r="BG64" s="831" t="b">
        <f t="shared" si="166"/>
        <v>1</v>
      </c>
      <c r="BH64" s="830"/>
      <c r="BI64" s="830"/>
      <c r="BJ64" s="830"/>
      <c r="BK64" s="830"/>
      <c r="BL64" s="830"/>
      <c r="BM64" s="832"/>
      <c r="BN64" s="832"/>
      <c r="BO64" s="832"/>
      <c r="BP64" s="832"/>
      <c r="BQ64" s="832"/>
      <c r="BR64" s="832"/>
      <c r="BS64" s="832"/>
      <c r="BT64" s="832"/>
      <c r="BU64" s="832"/>
      <c r="BV64" s="832"/>
      <c r="BW64" s="832"/>
      <c r="BX64" s="832"/>
      <c r="BY64" s="832"/>
      <c r="BZ64" s="832"/>
      <c r="CA64" s="832"/>
      <c r="CB64" s="832"/>
      <c r="CC64" s="832"/>
      <c r="CD64" s="832"/>
      <c r="CE64" s="830"/>
      <c r="CF64" s="830"/>
      <c r="CG64" s="830"/>
      <c r="CH64" s="830"/>
      <c r="CI64" s="830"/>
      <c r="CJ64" s="830"/>
      <c r="CK64" s="830"/>
      <c r="CL64" s="830"/>
      <c r="CM64" s="830"/>
      <c r="CN64" s="830"/>
      <c r="CO64" s="830"/>
      <c r="CP64" s="830"/>
      <c r="CQ64" s="830"/>
      <c r="CR64" s="830"/>
      <c r="CS64" s="830"/>
      <c r="CT64" s="830"/>
      <c r="CU64" s="830"/>
      <c r="CV64" s="830"/>
      <c r="CW64" s="830"/>
      <c r="CX64" s="830"/>
      <c r="CY64" s="830"/>
      <c r="CZ64" s="830"/>
      <c r="DA64" s="830"/>
      <c r="DB64" s="830"/>
      <c r="DC64" s="830"/>
      <c r="DD64" s="830"/>
      <c r="DE64" s="830"/>
      <c r="DF64" s="830"/>
      <c r="DG64" s="830"/>
      <c r="DH64" s="830"/>
      <c r="DI64" s="830"/>
      <c r="DJ64" s="830"/>
      <c r="DK64" s="830"/>
      <c r="DL64" s="830"/>
      <c r="DM64" s="830"/>
      <c r="DN64" s="830"/>
      <c r="DO64" s="830"/>
      <c r="DP64" s="830"/>
      <c r="DQ64" s="830"/>
      <c r="DR64" s="830"/>
      <c r="DS64" s="830"/>
      <c r="DT64" s="830"/>
      <c r="DU64" s="830"/>
      <c r="DV64" s="830"/>
      <c r="DW64" s="830"/>
      <c r="DX64" s="830"/>
      <c r="DY64" s="830"/>
      <c r="DZ64" s="830"/>
      <c r="EA64" s="830"/>
      <c r="EB64" s="830"/>
      <c r="EC64" s="830"/>
      <c r="ED64" s="830"/>
      <c r="EE64" s="830"/>
      <c r="EF64" s="830"/>
      <c r="EG64" s="830"/>
      <c r="EH64" s="830"/>
      <c r="EI64" s="830"/>
      <c r="EJ64" s="830"/>
      <c r="EK64" s="830"/>
      <c r="EL64" s="830"/>
      <c r="EM64" s="830"/>
      <c r="EN64" s="830"/>
      <c r="EO64" s="830"/>
      <c r="EP64" s="830"/>
      <c r="EQ64" s="830"/>
      <c r="ER64" s="830"/>
      <c r="ES64" s="830"/>
      <c r="ET64" s="830"/>
      <c r="EU64" s="830"/>
      <c r="EV64" s="830"/>
      <c r="EW64" s="830"/>
      <c r="EX64" s="830"/>
      <c r="EY64" s="830"/>
      <c r="EZ64" s="830"/>
      <c r="FA64" s="830"/>
      <c r="FB64" s="830"/>
      <c r="FC64" s="830"/>
      <c r="FD64" s="830"/>
      <c r="FE64" s="830"/>
    </row>
    <row r="65" spans="2:161" s="655" customFormat="1" x14ac:dyDescent="0.3">
      <c r="B65" s="707"/>
      <c r="C65" s="831">
        <v>0</v>
      </c>
      <c r="D65" s="831">
        <v>0</v>
      </c>
      <c r="E65" s="831">
        <v>5</v>
      </c>
      <c r="F65" s="831">
        <v>-20</v>
      </c>
      <c r="G65" s="831">
        <v>-10</v>
      </c>
      <c r="H65" s="831">
        <v>0</v>
      </c>
      <c r="I65" s="831">
        <v>0</v>
      </c>
      <c r="J65" s="831">
        <v>0</v>
      </c>
      <c r="K65" s="831">
        <v>0</v>
      </c>
      <c r="L65" s="831">
        <v>0</v>
      </c>
      <c r="M65" s="831">
        <v>0</v>
      </c>
      <c r="N65" s="831">
        <v>0</v>
      </c>
      <c r="O65" s="831">
        <v>0</v>
      </c>
      <c r="P65" s="654"/>
      <c r="Q65" s="654"/>
      <c r="R65" s="830"/>
      <c r="S65" s="831"/>
      <c r="T65" s="832"/>
      <c r="U65" s="832"/>
      <c r="V65" s="832"/>
      <c r="W65" s="832"/>
      <c r="X65" s="832"/>
      <c r="Y65" s="832"/>
      <c r="Z65" s="832"/>
      <c r="AA65" s="832"/>
      <c r="AB65" s="832"/>
      <c r="AC65" s="832"/>
      <c r="AD65" s="832"/>
      <c r="AE65" s="832"/>
      <c r="AF65" s="832"/>
      <c r="AG65" s="832"/>
      <c r="AH65" s="832"/>
      <c r="AI65" s="832"/>
      <c r="AJ65" s="832"/>
      <c r="AK65" s="832"/>
      <c r="AL65" s="832"/>
      <c r="AM65" s="832"/>
      <c r="AN65" s="832"/>
      <c r="AO65" s="832"/>
      <c r="AP65" s="832"/>
      <c r="AQ65" s="830"/>
      <c r="AR65" s="830"/>
      <c r="AS65" s="830"/>
      <c r="AT65" s="830"/>
      <c r="AU65" s="830"/>
      <c r="AV65" s="830"/>
      <c r="AW65" s="830"/>
      <c r="AX65" s="830"/>
      <c r="AY65" s="830"/>
      <c r="AZ65" s="833"/>
      <c r="BA65" s="830"/>
      <c r="BB65" s="830"/>
      <c r="BC65" s="830"/>
      <c r="BD65" s="830"/>
      <c r="BE65" s="830"/>
      <c r="BF65" s="830"/>
      <c r="BG65" s="830"/>
      <c r="BH65" s="830"/>
      <c r="BI65" s="830"/>
      <c r="BJ65" s="830"/>
      <c r="BK65" s="830"/>
      <c r="BL65" s="830"/>
      <c r="BM65" s="832"/>
      <c r="BN65" s="832"/>
      <c r="BO65" s="832"/>
      <c r="BP65" s="832"/>
      <c r="BQ65" s="832"/>
      <c r="BR65" s="832"/>
      <c r="BS65" s="832"/>
      <c r="BT65" s="832"/>
      <c r="BU65" s="832"/>
      <c r="BV65" s="832"/>
      <c r="BW65" s="832"/>
      <c r="BX65" s="832"/>
      <c r="BY65" s="832"/>
      <c r="BZ65" s="832"/>
      <c r="CA65" s="832"/>
      <c r="CB65" s="832"/>
      <c r="CC65" s="832"/>
      <c r="CD65" s="832"/>
      <c r="CE65" s="830"/>
      <c r="CF65" s="830"/>
      <c r="CG65" s="830"/>
      <c r="CH65" s="830"/>
      <c r="CI65" s="830"/>
      <c r="CJ65" s="830"/>
      <c r="CK65" s="830"/>
      <c r="CL65" s="830"/>
      <c r="CM65" s="830"/>
      <c r="CN65" s="830"/>
      <c r="CO65" s="830"/>
      <c r="CP65" s="830"/>
      <c r="CQ65" s="830"/>
      <c r="CR65" s="830"/>
      <c r="CS65" s="830"/>
      <c r="CT65" s="830"/>
      <c r="CU65" s="830"/>
      <c r="CV65" s="830"/>
      <c r="CW65" s="830"/>
      <c r="CX65" s="830"/>
      <c r="CY65" s="830"/>
      <c r="CZ65" s="830"/>
      <c r="DA65" s="830"/>
      <c r="DB65" s="830"/>
      <c r="DC65" s="830"/>
      <c r="DD65" s="830"/>
      <c r="DE65" s="830"/>
      <c r="DF65" s="830"/>
      <c r="DG65" s="830"/>
      <c r="DH65" s="830"/>
      <c r="DI65" s="830"/>
      <c r="DJ65" s="830"/>
      <c r="DK65" s="830"/>
      <c r="DL65" s="830"/>
      <c r="DM65" s="830"/>
      <c r="DN65" s="830"/>
      <c r="DO65" s="830"/>
      <c r="DP65" s="830"/>
      <c r="DQ65" s="830"/>
      <c r="DR65" s="830"/>
      <c r="DS65" s="830"/>
      <c r="DT65" s="830"/>
      <c r="DU65" s="830"/>
      <c r="DV65" s="830"/>
      <c r="DW65" s="830"/>
      <c r="DX65" s="830"/>
      <c r="DY65" s="830"/>
      <c r="DZ65" s="830"/>
      <c r="EA65" s="830"/>
      <c r="EB65" s="830"/>
      <c r="EC65" s="830"/>
      <c r="ED65" s="830"/>
      <c r="EE65" s="830"/>
      <c r="EF65" s="830"/>
      <c r="EG65" s="830"/>
      <c r="EH65" s="830"/>
      <c r="EI65" s="830"/>
      <c r="EJ65" s="830"/>
      <c r="EK65" s="830"/>
      <c r="EL65" s="830"/>
      <c r="EM65" s="830"/>
      <c r="EN65" s="830"/>
      <c r="EO65" s="830"/>
      <c r="EP65" s="830"/>
      <c r="EQ65" s="830"/>
      <c r="ER65" s="830"/>
      <c r="ES65" s="830"/>
      <c r="ET65" s="830"/>
      <c r="EU65" s="830"/>
      <c r="EV65" s="830"/>
      <c r="EW65" s="830"/>
      <c r="EX65" s="830"/>
      <c r="EY65" s="830"/>
      <c r="EZ65" s="830"/>
      <c r="FA65" s="830"/>
      <c r="FB65" s="830"/>
      <c r="FC65" s="830"/>
      <c r="FD65" s="830"/>
      <c r="FE65" s="830"/>
    </row>
    <row r="66" spans="2:161" s="655" customFormat="1" x14ac:dyDescent="0.3">
      <c r="B66" s="710" t="s">
        <v>196</v>
      </c>
      <c r="C66" s="834"/>
      <c r="D66" s="834"/>
      <c r="E66" s="834"/>
      <c r="F66" s="834"/>
      <c r="G66" s="834"/>
      <c r="H66" s="834"/>
      <c r="I66" s="835">
        <f>SUM(AK62,AL62,AM62,AN62)</f>
        <v>8297.9641120463966</v>
      </c>
      <c r="J66" s="835">
        <f>SUM(AO62,AP62,AQ62,AR62)</f>
        <v>7714.3366480231716</v>
      </c>
      <c r="K66" s="835">
        <f>SUM(AS62:AV62)</f>
        <v>6916.6790276718266</v>
      </c>
      <c r="L66" s="835">
        <f>SUM(AW62:AZ62)</f>
        <v>6451.4772469149457</v>
      </c>
      <c r="M66" s="835">
        <f>SUM(BA62:BD62)</f>
        <v>7918.2155614701278</v>
      </c>
      <c r="N66" s="835"/>
      <c r="O66" s="835"/>
      <c r="P66" s="654"/>
      <c r="Q66" s="654"/>
      <c r="R66" s="830"/>
      <c r="S66" s="834"/>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0"/>
      <c r="AZ66" s="836"/>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830"/>
      <c r="CE66" s="830"/>
      <c r="CF66" s="830"/>
      <c r="CG66" s="830"/>
      <c r="CH66" s="830"/>
      <c r="CI66" s="830"/>
      <c r="CJ66" s="830"/>
      <c r="CK66" s="830"/>
      <c r="CL66" s="830"/>
      <c r="CM66" s="830"/>
      <c r="CN66" s="830"/>
      <c r="CO66" s="830"/>
      <c r="CP66" s="830"/>
      <c r="CQ66" s="830"/>
      <c r="CR66" s="830"/>
      <c r="CS66" s="830"/>
      <c r="CT66" s="830"/>
      <c r="CU66" s="830"/>
      <c r="CV66" s="830"/>
      <c r="CW66" s="830"/>
      <c r="CX66" s="830"/>
      <c r="CY66" s="830"/>
      <c r="CZ66" s="830"/>
      <c r="DA66" s="830"/>
      <c r="DB66" s="830"/>
      <c r="DC66" s="830"/>
      <c r="DD66" s="830"/>
      <c r="DE66" s="830"/>
      <c r="DF66" s="830"/>
      <c r="DG66" s="830"/>
      <c r="DH66" s="830"/>
      <c r="DI66" s="830"/>
      <c r="DJ66" s="830"/>
      <c r="DK66" s="830"/>
      <c r="DL66" s="830"/>
      <c r="DM66" s="830"/>
      <c r="DN66" s="830"/>
      <c r="DO66" s="830"/>
      <c r="DP66" s="830"/>
      <c r="DQ66" s="830"/>
      <c r="DR66" s="830"/>
      <c r="DS66" s="830"/>
      <c r="DT66" s="830"/>
      <c r="DU66" s="830"/>
      <c r="DV66" s="830"/>
      <c r="DW66" s="830"/>
      <c r="DX66" s="830"/>
      <c r="DY66" s="830"/>
      <c r="DZ66" s="830"/>
      <c r="EA66" s="830"/>
      <c r="EB66" s="830"/>
      <c r="EC66" s="830"/>
      <c r="ED66" s="830"/>
      <c r="EE66" s="830"/>
      <c r="EF66" s="830"/>
      <c r="EG66" s="830"/>
      <c r="EH66" s="830"/>
      <c r="EI66" s="830"/>
      <c r="EJ66" s="830"/>
      <c r="EK66" s="830"/>
      <c r="EL66" s="830"/>
      <c r="EM66" s="830"/>
      <c r="EN66" s="830"/>
      <c r="EO66" s="830"/>
      <c r="EP66" s="830"/>
      <c r="EQ66" s="830"/>
      <c r="ER66" s="830"/>
      <c r="ES66" s="830"/>
      <c r="ET66" s="830"/>
      <c r="EU66" s="830"/>
      <c r="EV66" s="830"/>
      <c r="EW66" s="830"/>
      <c r="EX66" s="830"/>
      <c r="EY66" s="830"/>
      <c r="EZ66" s="830"/>
      <c r="FA66" s="830"/>
      <c r="FB66" s="830"/>
      <c r="FC66" s="830"/>
      <c r="FD66" s="830"/>
      <c r="FE66" s="830"/>
    </row>
    <row r="67" spans="2:161" s="655" customFormat="1" x14ac:dyDescent="0.3">
      <c r="B67" s="710" t="s">
        <v>225</v>
      </c>
      <c r="C67" s="834"/>
      <c r="D67" s="834"/>
      <c r="E67" s="834"/>
      <c r="F67" s="834"/>
      <c r="G67" s="834"/>
      <c r="H67" s="834"/>
      <c r="I67" s="835" cm="1">
        <f t="array" ref="I67">I66-_xlfn.ANCHORARRAY(I63)</f>
        <v>-2.5024916812981246E-3</v>
      </c>
      <c r="J67" s="835" cm="1">
        <f t="array" ref="J67">J66-_xlfn.ANCHORARRAY(J63)</f>
        <v>3.9383193531275538</v>
      </c>
      <c r="K67" s="835" cm="1">
        <f t="array" ref="K67">K66-_xlfn.ANCHORARRAY(K63)</f>
        <v>0</v>
      </c>
      <c r="L67" s="835" cm="1">
        <f t="array" ref="L67">L66-_xlfn.ANCHORARRAY(L63)</f>
        <v>1.1108541073554079E-2</v>
      </c>
      <c r="M67" s="835" cm="1">
        <f t="array" ref="M67">M66-_xlfn.ANCHORARRAY(M63)</f>
        <v>0.6890101368589967</v>
      </c>
      <c r="N67" s="835"/>
      <c r="O67" s="835"/>
      <c r="P67" s="654"/>
      <c r="Q67" s="654"/>
      <c r="R67" s="830"/>
      <c r="S67" s="834"/>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830"/>
      <c r="CE67" s="830"/>
      <c r="CF67" s="830"/>
      <c r="CG67" s="830"/>
      <c r="CH67" s="830"/>
      <c r="CI67" s="830"/>
      <c r="CJ67" s="830"/>
      <c r="CK67" s="830"/>
      <c r="CL67" s="830"/>
      <c r="CM67" s="830"/>
      <c r="CN67" s="830"/>
      <c r="CO67" s="830"/>
      <c r="CP67" s="830"/>
      <c r="CQ67" s="830"/>
      <c r="CR67" s="830"/>
      <c r="CS67" s="830"/>
      <c r="CT67" s="830"/>
      <c r="CU67" s="830"/>
      <c r="CV67" s="830"/>
      <c r="CW67" s="830"/>
      <c r="CX67" s="830"/>
      <c r="CY67" s="830"/>
      <c r="CZ67" s="830"/>
      <c r="DA67" s="830"/>
      <c r="DB67" s="830"/>
      <c r="DC67" s="830"/>
      <c r="DD67" s="830"/>
      <c r="DE67" s="830"/>
      <c r="DF67" s="830"/>
      <c r="DG67" s="830"/>
      <c r="DH67" s="830"/>
      <c r="DI67" s="830"/>
      <c r="DJ67" s="830"/>
      <c r="DK67" s="830"/>
      <c r="DL67" s="830"/>
      <c r="DM67" s="830"/>
      <c r="DN67" s="830"/>
      <c r="DO67" s="830"/>
      <c r="DP67" s="830"/>
      <c r="DQ67" s="830"/>
      <c r="DR67" s="830"/>
      <c r="DS67" s="830"/>
      <c r="DT67" s="830"/>
      <c r="DU67" s="830"/>
      <c r="DV67" s="830"/>
      <c r="DW67" s="830"/>
      <c r="DX67" s="830"/>
      <c r="DY67" s="830"/>
      <c r="DZ67" s="830"/>
      <c r="EA67" s="830"/>
      <c r="EB67" s="830"/>
      <c r="EC67" s="830"/>
      <c r="ED67" s="830"/>
      <c r="EE67" s="830"/>
      <c r="EF67" s="830"/>
      <c r="EG67" s="830"/>
      <c r="EH67" s="830"/>
      <c r="EI67" s="830"/>
      <c r="EJ67" s="830"/>
      <c r="EK67" s="830"/>
      <c r="EL67" s="830"/>
      <c r="EM67" s="830"/>
      <c r="EN67" s="830"/>
      <c r="EO67" s="830"/>
      <c r="EP67" s="830"/>
      <c r="EQ67" s="830"/>
      <c r="ER67" s="830"/>
      <c r="ES67" s="830"/>
      <c r="ET67" s="830"/>
      <c r="EU67" s="830"/>
      <c r="EV67" s="830"/>
      <c r="EW67" s="830"/>
      <c r="EX67" s="830"/>
      <c r="EY67" s="830"/>
      <c r="EZ67" s="830"/>
      <c r="FA67" s="830"/>
      <c r="FB67" s="830"/>
      <c r="FC67" s="830"/>
      <c r="FD67" s="830"/>
      <c r="FE67" s="830"/>
    </row>
    <row r="68" spans="2:161" s="655" customFormat="1" x14ac:dyDescent="0.3">
      <c r="B68" s="710"/>
      <c r="C68" s="834"/>
      <c r="D68" s="834"/>
      <c r="E68" s="834"/>
      <c r="F68" s="834"/>
      <c r="G68" s="834"/>
      <c r="H68" s="834"/>
      <c r="I68" s="835"/>
      <c r="J68" s="835"/>
      <c r="K68" s="835"/>
      <c r="L68" s="835"/>
      <c r="M68" s="835"/>
      <c r="N68" s="835"/>
      <c r="O68" s="835"/>
      <c r="P68" s="654"/>
      <c r="Q68" s="654"/>
      <c r="R68" s="830"/>
      <c r="S68" s="834"/>
      <c r="T68" s="830"/>
      <c r="U68" s="830"/>
      <c r="V68" s="830"/>
      <c r="W68" s="830"/>
      <c r="X68" s="830"/>
      <c r="Y68" s="830"/>
      <c r="Z68" s="830"/>
      <c r="AA68" s="830"/>
      <c r="AB68" s="830"/>
      <c r="AC68" s="830"/>
      <c r="AD68" s="830"/>
      <c r="AE68" s="830"/>
      <c r="AF68" s="830"/>
      <c r="AG68" s="830"/>
      <c r="AH68" s="830"/>
      <c r="AI68" s="830"/>
      <c r="AJ68" s="830"/>
      <c r="AK68" s="830"/>
      <c r="AL68" s="830"/>
      <c r="AM68" s="830"/>
      <c r="AN68" s="830"/>
      <c r="AO68" s="830"/>
      <c r="AP68" s="830"/>
      <c r="AQ68" s="830"/>
      <c r="AR68" s="830"/>
      <c r="AS68" s="830"/>
      <c r="AT68" s="830"/>
      <c r="AU68" s="830"/>
      <c r="AV68" s="830"/>
      <c r="AW68" s="830"/>
      <c r="AX68" s="830"/>
      <c r="AY68" s="830"/>
      <c r="AZ68" s="830"/>
      <c r="BA68" s="830"/>
      <c r="BB68" s="830"/>
      <c r="BC68" s="830"/>
      <c r="BD68" s="830"/>
      <c r="BE68" s="830"/>
      <c r="BF68" s="830"/>
      <c r="BG68" s="830"/>
      <c r="BH68" s="830"/>
      <c r="BI68" s="830"/>
      <c r="BJ68" s="830"/>
      <c r="BK68" s="830"/>
      <c r="BL68" s="830"/>
      <c r="BM68" s="830"/>
      <c r="BN68" s="830"/>
      <c r="BO68" s="830"/>
      <c r="BP68" s="830"/>
      <c r="BQ68" s="830"/>
      <c r="BR68" s="830"/>
      <c r="BS68" s="830"/>
      <c r="BT68" s="830"/>
      <c r="BU68" s="830"/>
      <c r="BV68" s="830"/>
      <c r="BW68" s="830"/>
      <c r="BX68" s="830"/>
      <c r="BY68" s="830"/>
      <c r="BZ68" s="830"/>
      <c r="CA68" s="830"/>
      <c r="CB68" s="830"/>
      <c r="CC68" s="830"/>
      <c r="CD68" s="830"/>
      <c r="CE68" s="830"/>
      <c r="CF68" s="830"/>
      <c r="CG68" s="830"/>
      <c r="CH68" s="830"/>
      <c r="CI68" s="830"/>
      <c r="CJ68" s="830"/>
      <c r="CK68" s="830"/>
      <c r="CL68" s="830"/>
      <c r="CM68" s="830"/>
      <c r="CN68" s="830"/>
      <c r="CO68" s="830"/>
      <c r="CP68" s="830"/>
      <c r="CQ68" s="830"/>
      <c r="CR68" s="830"/>
      <c r="CS68" s="830"/>
      <c r="CT68" s="830"/>
      <c r="CU68" s="830"/>
      <c r="CV68" s="830"/>
      <c r="CW68" s="830"/>
      <c r="CX68" s="830"/>
      <c r="CY68" s="830"/>
      <c r="CZ68" s="830"/>
      <c r="DA68" s="830"/>
      <c r="DB68" s="830"/>
      <c r="DC68" s="830"/>
      <c r="DD68" s="830"/>
      <c r="DE68" s="830"/>
      <c r="DF68" s="830"/>
      <c r="DG68" s="830"/>
      <c r="DH68" s="830"/>
      <c r="DI68" s="830"/>
      <c r="DJ68" s="830"/>
      <c r="DK68" s="830"/>
      <c r="DL68" s="830"/>
      <c r="DM68" s="830"/>
      <c r="DN68" s="830"/>
      <c r="DO68" s="830"/>
      <c r="DP68" s="830"/>
      <c r="DQ68" s="830"/>
      <c r="DR68" s="830"/>
      <c r="DS68" s="830"/>
      <c r="DT68" s="830"/>
      <c r="DU68" s="830"/>
      <c r="DV68" s="830"/>
      <c r="DW68" s="830"/>
      <c r="DX68" s="830"/>
      <c r="DY68" s="830"/>
      <c r="DZ68" s="830"/>
      <c r="EA68" s="830"/>
      <c r="EB68" s="830"/>
      <c r="EC68" s="830"/>
      <c r="ED68" s="830"/>
      <c r="EE68" s="830"/>
      <c r="EF68" s="830"/>
      <c r="EG68" s="830"/>
      <c r="EH68" s="830"/>
      <c r="EI68" s="830"/>
      <c r="EJ68" s="830"/>
      <c r="EK68" s="830"/>
      <c r="EL68" s="830"/>
      <c r="EM68" s="830"/>
      <c r="EN68" s="830"/>
      <c r="EO68" s="830"/>
      <c r="EP68" s="830"/>
      <c r="EQ68" s="830"/>
      <c r="ER68" s="830"/>
      <c r="ES68" s="830"/>
      <c r="ET68" s="830"/>
      <c r="EU68" s="830"/>
      <c r="EV68" s="830"/>
      <c r="EW68" s="830"/>
      <c r="EX68" s="830"/>
      <c r="EY68" s="830"/>
      <c r="EZ68" s="830"/>
      <c r="FA68" s="830"/>
      <c r="FB68" s="830"/>
      <c r="FC68" s="830"/>
      <c r="FD68" s="830"/>
      <c r="FE68" s="830"/>
    </row>
    <row r="69" spans="2:161" s="655" customFormat="1" x14ac:dyDescent="0.3">
      <c r="C69" s="914"/>
      <c r="D69" s="914"/>
      <c r="E69" s="914"/>
      <c r="F69" s="914"/>
      <c r="G69" s="914"/>
      <c r="H69" s="914"/>
      <c r="I69" s="914"/>
      <c r="J69" s="914"/>
      <c r="K69" s="914"/>
      <c r="L69" s="914"/>
      <c r="M69" s="914"/>
      <c r="N69" s="914"/>
      <c r="O69" s="914"/>
      <c r="P69" s="914"/>
      <c r="Q69" s="830"/>
      <c r="R69" s="830"/>
      <c r="S69" s="830"/>
      <c r="T69" s="830"/>
      <c r="U69" s="830"/>
      <c r="V69" s="830"/>
      <c r="W69" s="830"/>
      <c r="X69" s="830"/>
      <c r="Y69" s="830"/>
      <c r="Z69" s="830"/>
      <c r="AA69" s="830"/>
      <c r="AB69" s="830"/>
      <c r="AC69" s="830"/>
      <c r="AD69" s="830"/>
      <c r="AE69" s="830"/>
      <c r="AF69" s="830"/>
      <c r="AG69" s="830"/>
      <c r="AH69" s="830"/>
      <c r="AI69" s="830"/>
      <c r="AJ69" s="830"/>
      <c r="AK69" s="830"/>
      <c r="AL69" s="830"/>
      <c r="AM69" s="830"/>
      <c r="AN69" s="830"/>
      <c r="AO69" s="830"/>
      <c r="AP69" s="830"/>
      <c r="AQ69" s="830"/>
      <c r="AR69" s="830"/>
      <c r="AS69" s="830"/>
      <c r="AT69" s="830"/>
      <c r="AU69" s="830"/>
      <c r="AV69" s="830"/>
      <c r="AW69" s="830"/>
      <c r="AX69" s="830"/>
      <c r="AY69" s="830"/>
      <c r="AZ69" s="830"/>
      <c r="BA69" s="830"/>
      <c r="BB69" s="830"/>
      <c r="BC69" s="830"/>
      <c r="BD69" s="830"/>
      <c r="BE69" s="830"/>
      <c r="BF69" s="830"/>
      <c r="BG69" s="830"/>
      <c r="BH69" s="830"/>
      <c r="BI69" s="830"/>
      <c r="BJ69" s="830"/>
      <c r="BK69" s="830"/>
      <c r="BL69" s="830"/>
      <c r="BM69" s="830"/>
      <c r="BN69" s="830"/>
      <c r="BO69" s="830"/>
      <c r="BP69" s="830"/>
      <c r="BQ69" s="830"/>
      <c r="BR69" s="830"/>
      <c r="BS69" s="830"/>
      <c r="BT69" s="830"/>
      <c r="BU69" s="830"/>
      <c r="BV69" s="830"/>
      <c r="BW69" s="830"/>
      <c r="BX69" s="830"/>
      <c r="BY69" s="830"/>
      <c r="BZ69" s="830"/>
      <c r="CA69" s="830"/>
      <c r="CB69" s="830"/>
      <c r="CC69" s="830"/>
      <c r="CD69" s="830"/>
      <c r="CE69" s="830"/>
      <c r="CF69" s="830"/>
      <c r="CG69" s="830"/>
      <c r="CH69" s="830"/>
      <c r="CI69" s="830"/>
      <c r="CJ69" s="830"/>
      <c r="CK69" s="830"/>
      <c r="CL69" s="830"/>
      <c r="CM69" s="830"/>
      <c r="CN69" s="830"/>
      <c r="CO69" s="830"/>
      <c r="CP69" s="830"/>
      <c r="CQ69" s="830"/>
      <c r="CR69" s="830"/>
      <c r="CS69" s="830"/>
      <c r="CT69" s="830"/>
      <c r="CU69" s="830"/>
      <c r="CV69" s="830"/>
      <c r="CW69" s="830"/>
      <c r="CX69" s="830"/>
      <c r="CY69" s="830"/>
      <c r="CZ69" s="830"/>
      <c r="DA69" s="830"/>
      <c r="DB69" s="830"/>
      <c r="DC69" s="830"/>
      <c r="DD69" s="830"/>
      <c r="DE69" s="830"/>
      <c r="DF69" s="830"/>
      <c r="DG69" s="830"/>
      <c r="DH69" s="830"/>
      <c r="DI69" s="830"/>
      <c r="DJ69" s="830"/>
      <c r="DK69" s="830"/>
      <c r="DL69" s="830"/>
      <c r="DM69" s="830"/>
      <c r="DN69" s="830"/>
      <c r="DO69" s="830"/>
      <c r="DP69" s="830"/>
      <c r="DQ69" s="830"/>
      <c r="DR69" s="830"/>
      <c r="DS69" s="830"/>
      <c r="DT69" s="830"/>
      <c r="DU69" s="830"/>
      <c r="DV69" s="830"/>
      <c r="DW69" s="830"/>
      <c r="DX69" s="830"/>
      <c r="DY69" s="830"/>
      <c r="DZ69" s="830"/>
      <c r="EA69" s="830"/>
      <c r="EB69" s="830"/>
      <c r="EC69" s="830"/>
      <c r="ED69" s="830"/>
      <c r="EE69" s="830"/>
      <c r="EF69" s="830"/>
      <c r="EG69" s="830"/>
      <c r="EH69" s="830"/>
      <c r="EI69" s="830"/>
      <c r="EJ69" s="830"/>
      <c r="EK69" s="830"/>
      <c r="EL69" s="830"/>
      <c r="EM69" s="830"/>
      <c r="EN69" s="830"/>
      <c r="EO69" s="830"/>
      <c r="EP69" s="830"/>
      <c r="EQ69" s="830"/>
      <c r="ER69" s="830"/>
      <c r="ES69" s="830"/>
      <c r="ET69" s="830"/>
      <c r="EU69" s="830"/>
      <c r="EV69" s="830"/>
      <c r="EW69" s="830"/>
      <c r="EX69" s="830"/>
      <c r="EY69" s="830"/>
      <c r="EZ69" s="830"/>
      <c r="FA69" s="830"/>
      <c r="FB69" s="830"/>
      <c r="FC69" s="830"/>
      <c r="FD69" s="830"/>
      <c r="FE69" s="830"/>
    </row>
    <row r="70" spans="2:161" s="655" customFormat="1" x14ac:dyDescent="0.3">
      <c r="C70" s="914"/>
      <c r="D70" s="914"/>
      <c r="E70" s="914"/>
      <c r="F70" s="914"/>
      <c r="G70" s="914"/>
      <c r="H70" s="914"/>
      <c r="I70" s="914"/>
      <c r="J70" s="914"/>
      <c r="K70" s="914"/>
      <c r="L70" s="914"/>
      <c r="M70" s="914"/>
      <c r="N70" s="914"/>
      <c r="O70" s="914"/>
      <c r="P70" s="830"/>
      <c r="Q70" s="830"/>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0"/>
      <c r="BA70" s="830"/>
      <c r="BB70" s="830"/>
      <c r="BC70" s="830"/>
      <c r="BD70" s="830"/>
      <c r="BE70" s="830"/>
      <c r="BF70" s="830"/>
      <c r="BG70" s="830"/>
      <c r="BH70" s="830"/>
      <c r="BI70" s="830"/>
      <c r="BJ70" s="830"/>
      <c r="BK70" s="830"/>
      <c r="BL70" s="830"/>
      <c r="BM70" s="830"/>
      <c r="BN70" s="830"/>
      <c r="BO70" s="830"/>
      <c r="BP70" s="830"/>
      <c r="BQ70" s="830"/>
      <c r="BR70" s="830"/>
      <c r="BS70" s="830"/>
      <c r="BT70" s="830"/>
      <c r="BU70" s="830"/>
      <c r="BV70" s="830"/>
      <c r="BW70" s="830"/>
      <c r="BX70" s="830"/>
      <c r="BY70" s="830"/>
      <c r="BZ70" s="830"/>
      <c r="CA70" s="830"/>
      <c r="CB70" s="830"/>
      <c r="CC70" s="830"/>
      <c r="CD70" s="830"/>
      <c r="CE70" s="830"/>
      <c r="CF70" s="830"/>
      <c r="CG70" s="830"/>
      <c r="CH70" s="830"/>
      <c r="CI70" s="830"/>
      <c r="CJ70" s="830"/>
      <c r="CK70" s="830"/>
      <c r="CL70" s="830"/>
      <c r="CM70" s="830"/>
      <c r="CN70" s="830"/>
      <c r="CO70" s="830"/>
      <c r="CP70" s="830"/>
      <c r="CQ70" s="830"/>
      <c r="CR70" s="830"/>
      <c r="CS70" s="830"/>
      <c r="CT70" s="830"/>
      <c r="CU70" s="830"/>
      <c r="CV70" s="830"/>
      <c r="CW70" s="830"/>
      <c r="CX70" s="830"/>
      <c r="CY70" s="830"/>
      <c r="CZ70" s="830"/>
      <c r="DA70" s="830"/>
      <c r="DB70" s="830"/>
      <c r="DC70" s="830"/>
      <c r="DD70" s="830"/>
      <c r="DE70" s="830"/>
      <c r="DF70" s="830"/>
      <c r="DG70" s="830"/>
      <c r="DH70" s="830"/>
      <c r="DI70" s="830"/>
      <c r="DJ70" s="830"/>
      <c r="DK70" s="830"/>
      <c r="DL70" s="830"/>
      <c r="DM70" s="830"/>
      <c r="DN70" s="830"/>
      <c r="DO70" s="830"/>
      <c r="DP70" s="830"/>
      <c r="DQ70" s="830"/>
      <c r="DR70" s="830"/>
      <c r="DS70" s="830"/>
      <c r="DT70" s="830"/>
      <c r="DU70" s="830"/>
      <c r="DV70" s="830"/>
      <c r="DW70" s="830"/>
      <c r="DX70" s="830"/>
      <c r="DY70" s="830"/>
      <c r="DZ70" s="830"/>
      <c r="EA70" s="830"/>
      <c r="EB70" s="830"/>
      <c r="EC70" s="830"/>
      <c r="ED70" s="830"/>
      <c r="EE70" s="830"/>
      <c r="EF70" s="830"/>
      <c r="EG70" s="830"/>
      <c r="EH70" s="830"/>
      <c r="EI70" s="830"/>
      <c r="EJ70" s="830"/>
      <c r="EK70" s="830"/>
      <c r="EL70" s="830"/>
      <c r="EM70" s="830"/>
      <c r="EN70" s="830"/>
      <c r="EO70" s="830"/>
      <c r="EP70" s="830"/>
      <c r="EQ70" s="830"/>
      <c r="ER70" s="830"/>
      <c r="ES70" s="830"/>
      <c r="ET70" s="830"/>
      <c r="EU70" s="830"/>
      <c r="EV70" s="830"/>
      <c r="EW70" s="830"/>
      <c r="EX70" s="830"/>
      <c r="EY70" s="830"/>
      <c r="EZ70" s="830"/>
      <c r="FA70" s="830"/>
      <c r="FB70" s="830"/>
      <c r="FC70" s="830"/>
      <c r="FD70" s="830"/>
      <c r="FE70" s="830"/>
    </row>
    <row r="71" spans="2:161" s="295" customFormat="1" x14ac:dyDescent="0.3">
      <c r="C71" s="872"/>
      <c r="D71" s="872"/>
      <c r="E71" s="872"/>
      <c r="F71" s="872"/>
      <c r="G71" s="872"/>
      <c r="H71" s="872"/>
      <c r="I71" s="872"/>
      <c r="J71" s="872"/>
      <c r="K71" s="872"/>
      <c r="L71" s="872"/>
      <c r="M71" s="872"/>
      <c r="N71" s="872"/>
      <c r="O71" s="872"/>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98"/>
      <c r="EY71" s="98"/>
      <c r="EZ71" s="98"/>
      <c r="FA71" s="98"/>
      <c r="FB71" s="98"/>
      <c r="FC71" s="98"/>
      <c r="FD71" s="98"/>
      <c r="FE71" s="98"/>
    </row>
    <row r="72" spans="2:161" s="295" customFormat="1" x14ac:dyDescent="0.3">
      <c r="C72" s="872"/>
      <c r="D72" s="872"/>
      <c r="E72" s="872"/>
      <c r="F72" s="872"/>
      <c r="G72" s="872"/>
      <c r="H72" s="872"/>
      <c r="I72" s="872"/>
      <c r="J72" s="872"/>
      <c r="K72" s="872"/>
      <c r="L72" s="872"/>
      <c r="M72" s="872"/>
      <c r="N72" s="872"/>
      <c r="O72" s="872"/>
      <c r="P72" s="98"/>
      <c r="Q72" s="98"/>
      <c r="R72" s="98"/>
      <c r="S72" s="98"/>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98"/>
      <c r="BJ72" s="98"/>
      <c r="BK72" s="98"/>
      <c r="BL72" s="98"/>
      <c r="BM72" s="4"/>
      <c r="BN72" s="4"/>
      <c r="BO72" s="4"/>
      <c r="BP72" s="4"/>
      <c r="BQ72" s="4"/>
      <c r="BR72" s="4"/>
      <c r="BS72" s="4"/>
      <c r="BT72" s="4"/>
      <c r="BU72" s="4"/>
      <c r="BV72" s="4"/>
      <c r="BW72" s="4"/>
      <c r="BX72" s="4"/>
      <c r="BY72" s="4"/>
      <c r="BZ72" s="4"/>
      <c r="CA72" s="4"/>
      <c r="CB72" s="4"/>
      <c r="CC72" s="4"/>
      <c r="CD72" s="4"/>
      <c r="CE72" s="98"/>
      <c r="CF72" s="98"/>
      <c r="CG72" s="98"/>
      <c r="CH72" s="98"/>
      <c r="CI72" s="98"/>
      <c r="CJ72" s="98"/>
      <c r="CK72" s="98"/>
      <c r="CL72" s="98"/>
      <c r="CM72" s="98"/>
      <c r="CN72" s="98"/>
      <c r="CO72" s="98"/>
      <c r="CP72" s="98"/>
      <c r="CQ72" s="98"/>
      <c r="CR72" s="98"/>
      <c r="CS72" s="98"/>
      <c r="CT72" s="98"/>
      <c r="CU72" s="98"/>
      <c r="CV72" s="98"/>
      <c r="CW72" s="98"/>
      <c r="CX72" s="98"/>
      <c r="CY72" s="98"/>
      <c r="CZ72" s="98"/>
      <c r="DA72" s="98"/>
      <c r="DB72" s="98"/>
      <c r="DC72" s="98"/>
      <c r="DD72" s="98"/>
      <c r="DE72" s="98"/>
      <c r="DF72" s="98"/>
      <c r="DG72" s="98"/>
      <c r="DH72" s="98"/>
      <c r="DI72" s="98"/>
      <c r="DJ72" s="98"/>
      <c r="DK72" s="98"/>
      <c r="DL72" s="98"/>
      <c r="DM72" s="98"/>
      <c r="DN72" s="98"/>
      <c r="DO72" s="98"/>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98"/>
      <c r="EN72" s="98"/>
      <c r="EO72" s="98"/>
      <c r="EP72" s="98"/>
      <c r="EQ72" s="98"/>
      <c r="ER72" s="98"/>
      <c r="ES72" s="98"/>
      <c r="ET72" s="98"/>
      <c r="EU72" s="98"/>
      <c r="EV72" s="98"/>
      <c r="EW72" s="98"/>
      <c r="EX72" s="98"/>
      <c r="EY72" s="98"/>
      <c r="EZ72" s="98"/>
      <c r="FA72" s="98"/>
      <c r="FB72" s="98"/>
      <c r="FC72" s="98"/>
      <c r="FD72" s="98"/>
      <c r="FE72" s="98"/>
    </row>
    <row r="73" spans="2:161" s="295" customFormat="1" x14ac:dyDescent="0.3">
      <c r="C73" s="872"/>
      <c r="D73" s="872"/>
      <c r="E73" s="872"/>
      <c r="F73" s="872"/>
      <c r="G73" s="872"/>
      <c r="H73" s="872"/>
      <c r="I73" s="872"/>
      <c r="J73" s="872"/>
      <c r="K73" s="872"/>
      <c r="L73" s="872"/>
      <c r="M73" s="872"/>
      <c r="N73" s="872"/>
      <c r="O73" s="872"/>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98"/>
      <c r="EY73" s="98"/>
      <c r="EZ73" s="98"/>
      <c r="FA73" s="98"/>
      <c r="FB73" s="98"/>
      <c r="FC73" s="98"/>
      <c r="FD73" s="98"/>
      <c r="FE73" s="98"/>
    </row>
    <row r="74" spans="2:161" s="295" customFormat="1" x14ac:dyDescent="0.3">
      <c r="C74" s="872"/>
      <c r="D74" s="872"/>
      <c r="E74" s="872"/>
      <c r="F74" s="872"/>
      <c r="G74" s="872"/>
      <c r="H74" s="872"/>
      <c r="I74" s="872"/>
      <c r="J74" s="872"/>
      <c r="K74" s="872"/>
      <c r="L74" s="872"/>
      <c r="M74" s="872"/>
      <c r="N74" s="872"/>
      <c r="O74" s="872"/>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98"/>
      <c r="EY74" s="98"/>
      <c r="EZ74" s="98"/>
      <c r="FA74" s="98"/>
      <c r="FB74" s="98"/>
      <c r="FC74" s="98"/>
      <c r="FD74" s="98"/>
      <c r="FE74" s="98"/>
    </row>
    <row r="75" spans="2:161" x14ac:dyDescent="0.3">
      <c r="C75" s="872"/>
      <c r="D75" s="872"/>
      <c r="E75" s="872"/>
      <c r="F75" s="872"/>
      <c r="G75" s="872"/>
      <c r="H75" s="872"/>
      <c r="I75" s="872"/>
      <c r="J75" s="872"/>
      <c r="K75" s="872"/>
      <c r="L75" s="872"/>
      <c r="M75" s="872"/>
      <c r="N75" s="872"/>
      <c r="O75" s="872"/>
    </row>
    <row r="76" spans="2:161" x14ac:dyDescent="0.3">
      <c r="C76" s="872"/>
      <c r="D76" s="872"/>
      <c r="E76" s="872"/>
      <c r="F76" s="872"/>
      <c r="G76" s="872"/>
      <c r="H76" s="872"/>
      <c r="I76" s="872"/>
      <c r="J76" s="872"/>
      <c r="K76" s="872"/>
      <c r="L76" s="872"/>
      <c r="M76" s="872"/>
      <c r="N76" s="872"/>
      <c r="O76" s="872"/>
    </row>
    <row r="77" spans="2:161" x14ac:dyDescent="0.3">
      <c r="C77" s="872"/>
      <c r="D77" s="872"/>
      <c r="E77" s="872"/>
      <c r="F77" s="872"/>
      <c r="G77" s="872"/>
      <c r="H77" s="872"/>
      <c r="I77" s="872"/>
      <c r="J77" s="872"/>
      <c r="K77" s="872"/>
      <c r="L77" s="872"/>
      <c r="M77" s="872"/>
      <c r="N77" s="872"/>
      <c r="O77" s="872"/>
    </row>
    <row r="78" spans="2:161" x14ac:dyDescent="0.3">
      <c r="C78" s="872"/>
      <c r="D78" s="872"/>
      <c r="E78" s="872"/>
      <c r="F78" s="872"/>
      <c r="G78" s="872"/>
      <c r="H78" s="872"/>
      <c r="I78" s="872"/>
      <c r="J78" s="872"/>
      <c r="K78" s="872"/>
      <c r="L78" s="872"/>
      <c r="M78" s="872"/>
      <c r="N78" s="872"/>
      <c r="O78" s="872"/>
    </row>
    <row r="79" spans="2:161" x14ac:dyDescent="0.3">
      <c r="C79" s="872"/>
      <c r="D79" s="872"/>
      <c r="E79" s="872"/>
      <c r="F79" s="872"/>
      <c r="G79" s="872"/>
      <c r="H79" s="872"/>
      <c r="I79" s="872"/>
      <c r="J79" s="872"/>
      <c r="K79" s="872"/>
      <c r="L79" s="872"/>
      <c r="M79" s="872"/>
      <c r="N79" s="872"/>
      <c r="O79" s="872"/>
    </row>
    <row r="80" spans="2:161" x14ac:dyDescent="0.3">
      <c r="C80" s="872"/>
      <c r="D80" s="872"/>
      <c r="E80" s="872"/>
      <c r="F80" s="872"/>
      <c r="G80" s="872"/>
      <c r="H80" s="872"/>
      <c r="I80" s="872"/>
      <c r="J80" s="872"/>
      <c r="K80" s="872"/>
      <c r="L80" s="872"/>
      <c r="M80" s="872"/>
      <c r="N80" s="872"/>
      <c r="O80" s="872"/>
    </row>
    <row r="81" spans="3:15" x14ac:dyDescent="0.3">
      <c r="C81" s="872"/>
      <c r="D81" s="872"/>
      <c r="E81" s="872"/>
      <c r="F81" s="872"/>
      <c r="G81" s="872"/>
      <c r="H81" s="872"/>
      <c r="I81" s="872"/>
      <c r="J81" s="872"/>
      <c r="K81" s="872"/>
      <c r="L81" s="872"/>
      <c r="M81" s="872"/>
      <c r="N81" s="872"/>
      <c r="O81" s="872"/>
    </row>
    <row r="82" spans="3:15" x14ac:dyDescent="0.3">
      <c r="C82" s="872"/>
      <c r="D82" s="872"/>
      <c r="E82" s="872"/>
      <c r="F82" s="872"/>
      <c r="G82" s="872"/>
      <c r="H82" s="872"/>
      <c r="I82" s="872"/>
      <c r="J82" s="872"/>
      <c r="K82" s="872"/>
      <c r="L82" s="872"/>
      <c r="M82" s="872"/>
      <c r="N82" s="872"/>
      <c r="O82" s="872"/>
    </row>
    <row r="83" spans="3:15" x14ac:dyDescent="0.3">
      <c r="C83" s="872"/>
      <c r="D83" s="872"/>
      <c r="E83" s="872"/>
      <c r="F83" s="872"/>
      <c r="G83" s="872"/>
      <c r="H83" s="872"/>
      <c r="I83" s="872"/>
      <c r="J83" s="872"/>
      <c r="K83" s="872"/>
      <c r="L83" s="872"/>
      <c r="M83" s="872"/>
      <c r="N83" s="872"/>
      <c r="O83" s="872"/>
    </row>
    <row r="84" spans="3:15" x14ac:dyDescent="0.3">
      <c r="C84" s="872"/>
      <c r="D84" s="872"/>
      <c r="E84" s="872"/>
      <c r="F84" s="872"/>
      <c r="G84" s="872"/>
      <c r="H84" s="872"/>
      <c r="I84" s="872"/>
      <c r="J84" s="872"/>
      <c r="K84" s="872"/>
      <c r="L84" s="872"/>
      <c r="M84" s="872"/>
      <c r="N84" s="872"/>
      <c r="O84" s="872"/>
    </row>
    <row r="85" spans="3:15" x14ac:dyDescent="0.3">
      <c r="C85" s="872"/>
      <c r="D85" s="872"/>
      <c r="E85" s="872"/>
      <c r="F85" s="872"/>
      <c r="G85" s="872"/>
      <c r="H85" s="872"/>
      <c r="I85" s="872"/>
      <c r="J85" s="872"/>
      <c r="K85" s="872"/>
      <c r="L85" s="872"/>
      <c r="M85" s="872"/>
      <c r="N85" s="872"/>
      <c r="O85" s="872"/>
    </row>
    <row r="86" spans="3:15" x14ac:dyDescent="0.3">
      <c r="C86" s="872"/>
      <c r="D86" s="872"/>
      <c r="E86" s="872"/>
      <c r="F86" s="872"/>
      <c r="G86" s="872"/>
      <c r="H86" s="872"/>
      <c r="I86" s="872"/>
      <c r="J86" s="872"/>
      <c r="K86" s="872"/>
      <c r="L86" s="872"/>
      <c r="M86" s="872"/>
      <c r="N86" s="872"/>
      <c r="O86" s="872"/>
    </row>
    <row r="87" spans="3:15" x14ac:dyDescent="0.3">
      <c r="C87" s="872"/>
      <c r="D87" s="872"/>
      <c r="E87" s="872"/>
      <c r="F87" s="872"/>
      <c r="G87" s="872"/>
      <c r="H87" s="872"/>
      <c r="I87" s="872"/>
      <c r="J87" s="872"/>
      <c r="K87" s="872"/>
      <c r="L87" s="872"/>
      <c r="M87" s="872"/>
      <c r="N87" s="872"/>
      <c r="O87" s="872"/>
    </row>
    <row r="88" spans="3:15" x14ac:dyDescent="0.3">
      <c r="C88" s="872"/>
      <c r="D88" s="872"/>
      <c r="E88" s="872"/>
      <c r="F88" s="872"/>
      <c r="G88" s="872"/>
      <c r="H88" s="872"/>
      <c r="I88" s="872"/>
      <c r="J88" s="872"/>
      <c r="K88" s="872"/>
      <c r="L88" s="872"/>
      <c r="M88" s="872"/>
      <c r="N88" s="872"/>
      <c r="O88" s="872"/>
    </row>
    <row r="89" spans="3:15" x14ac:dyDescent="0.3">
      <c r="C89" s="872"/>
      <c r="D89" s="872"/>
      <c r="E89" s="872"/>
      <c r="F89" s="872"/>
      <c r="G89" s="872"/>
      <c r="H89" s="872"/>
      <c r="I89" s="872"/>
      <c r="J89" s="872"/>
      <c r="K89" s="872"/>
      <c r="L89" s="872"/>
      <c r="M89" s="872"/>
      <c r="N89" s="872"/>
      <c r="O89" s="872"/>
    </row>
    <row r="90" spans="3:15" x14ac:dyDescent="0.3">
      <c r="C90" s="872"/>
      <c r="D90" s="872"/>
      <c r="E90" s="872"/>
      <c r="F90" s="872"/>
      <c r="G90" s="872"/>
      <c r="H90" s="872"/>
      <c r="I90" s="872"/>
      <c r="J90" s="872"/>
      <c r="K90" s="872"/>
      <c r="L90" s="872"/>
      <c r="M90" s="872"/>
      <c r="N90" s="872"/>
      <c r="O90" s="872"/>
    </row>
    <row r="91" spans="3:15" x14ac:dyDescent="0.3">
      <c r="C91" s="872"/>
      <c r="D91" s="872"/>
      <c r="E91" s="872"/>
      <c r="F91" s="872"/>
      <c r="G91" s="872"/>
      <c r="H91" s="872"/>
      <c r="I91" s="872"/>
      <c r="J91" s="872"/>
      <c r="K91" s="872"/>
      <c r="L91" s="872"/>
      <c r="M91" s="872"/>
      <c r="N91" s="872"/>
      <c r="O91" s="872"/>
    </row>
    <row r="92" spans="3:15" x14ac:dyDescent="0.3">
      <c r="C92" s="872"/>
      <c r="D92" s="872"/>
      <c r="E92" s="872"/>
      <c r="F92" s="872"/>
      <c r="G92" s="872"/>
      <c r="H92" s="872"/>
      <c r="I92" s="872"/>
      <c r="J92" s="872"/>
      <c r="K92" s="872"/>
      <c r="L92" s="872"/>
      <c r="M92" s="872"/>
      <c r="N92" s="872"/>
      <c r="O92" s="872"/>
    </row>
    <row r="93" spans="3:15" x14ac:dyDescent="0.3">
      <c r="C93" s="872"/>
      <c r="D93" s="872"/>
      <c r="E93" s="872"/>
      <c r="F93" s="872"/>
      <c r="G93" s="872"/>
      <c r="H93" s="872"/>
      <c r="I93" s="872"/>
      <c r="J93" s="872"/>
      <c r="K93" s="872"/>
      <c r="L93" s="872"/>
      <c r="M93" s="872"/>
      <c r="N93" s="872"/>
      <c r="O93" s="872"/>
    </row>
    <row r="94" spans="3:15" x14ac:dyDescent="0.3">
      <c r="C94" s="872"/>
      <c r="D94" s="872"/>
      <c r="E94" s="872"/>
      <c r="F94" s="872"/>
      <c r="G94" s="872"/>
      <c r="H94" s="872"/>
      <c r="I94" s="872"/>
      <c r="J94" s="872"/>
      <c r="K94" s="872"/>
      <c r="L94" s="872"/>
      <c r="M94" s="872"/>
      <c r="N94" s="872"/>
      <c r="O94" s="872"/>
    </row>
    <row r="95" spans="3:15" x14ac:dyDescent="0.3">
      <c r="C95" s="872"/>
      <c r="D95" s="872"/>
      <c r="E95" s="872"/>
      <c r="F95" s="872"/>
      <c r="G95" s="872"/>
      <c r="H95" s="872"/>
      <c r="I95" s="872"/>
      <c r="J95" s="872"/>
      <c r="K95" s="872"/>
      <c r="L95" s="872"/>
      <c r="M95" s="872"/>
      <c r="N95" s="872"/>
      <c r="O95" s="872"/>
    </row>
    <row r="96" spans="3:15" x14ac:dyDescent="0.3">
      <c r="C96" s="872"/>
      <c r="D96" s="872"/>
      <c r="E96" s="872"/>
      <c r="F96" s="872"/>
      <c r="G96" s="872"/>
      <c r="H96" s="872"/>
      <c r="I96" s="872"/>
      <c r="J96" s="872"/>
      <c r="K96" s="872"/>
      <c r="L96" s="872"/>
      <c r="M96" s="872"/>
      <c r="N96" s="872"/>
      <c r="O96" s="872"/>
    </row>
    <row r="97" spans="3:15" x14ac:dyDescent="0.3">
      <c r="C97" s="872"/>
      <c r="D97" s="872"/>
      <c r="E97" s="872"/>
      <c r="F97" s="872"/>
      <c r="G97" s="872"/>
      <c r="H97" s="872"/>
      <c r="I97" s="872"/>
      <c r="J97" s="872"/>
      <c r="K97" s="872"/>
      <c r="L97" s="872"/>
      <c r="M97" s="872"/>
      <c r="N97" s="872"/>
      <c r="O97" s="872"/>
    </row>
    <row r="98" spans="3:15" x14ac:dyDescent="0.3">
      <c r="C98" s="872"/>
      <c r="D98" s="872"/>
      <c r="E98" s="872"/>
      <c r="F98" s="872"/>
      <c r="G98" s="872"/>
      <c r="H98" s="872"/>
      <c r="I98" s="872"/>
      <c r="J98" s="872"/>
      <c r="K98" s="872"/>
      <c r="L98" s="872"/>
      <c r="M98" s="872"/>
      <c r="N98" s="872"/>
      <c r="O98" s="872"/>
    </row>
    <row r="99" spans="3:15" x14ac:dyDescent="0.3">
      <c r="C99" s="872"/>
      <c r="D99" s="872"/>
      <c r="E99" s="872"/>
      <c r="F99" s="872"/>
      <c r="G99" s="872"/>
      <c r="H99" s="872"/>
      <c r="I99" s="872"/>
      <c r="J99" s="872"/>
      <c r="K99" s="872"/>
      <c r="L99" s="872"/>
      <c r="M99" s="872"/>
      <c r="N99" s="872"/>
      <c r="O99" s="872"/>
    </row>
    <row r="100" spans="3:15" x14ac:dyDescent="0.3">
      <c r="C100" s="872"/>
      <c r="D100" s="872"/>
      <c r="E100" s="872"/>
      <c r="F100" s="872"/>
      <c r="G100" s="872"/>
      <c r="H100" s="872"/>
      <c r="I100" s="872"/>
      <c r="J100" s="872"/>
      <c r="K100" s="872"/>
      <c r="L100" s="872"/>
      <c r="M100" s="872"/>
      <c r="N100" s="872"/>
      <c r="O100" s="872"/>
    </row>
    <row r="101" spans="3:15" x14ac:dyDescent="0.3">
      <c r="C101" s="872"/>
      <c r="D101" s="872"/>
      <c r="E101" s="872"/>
      <c r="F101" s="872"/>
      <c r="G101" s="872"/>
      <c r="H101" s="872"/>
      <c r="I101" s="872"/>
      <c r="J101" s="872"/>
      <c r="K101" s="872"/>
      <c r="L101" s="872"/>
      <c r="M101" s="872"/>
      <c r="N101" s="872"/>
      <c r="O101" s="872"/>
    </row>
    <row r="102" spans="3:15" x14ac:dyDescent="0.3">
      <c r="C102" s="872"/>
      <c r="D102" s="872"/>
      <c r="E102" s="872"/>
      <c r="F102" s="872"/>
      <c r="G102" s="872"/>
      <c r="H102" s="872"/>
      <c r="I102" s="872"/>
      <c r="J102" s="872"/>
      <c r="K102" s="872"/>
      <c r="L102" s="872"/>
      <c r="M102" s="872"/>
      <c r="N102" s="872"/>
      <c r="O102" s="872"/>
    </row>
    <row r="103" spans="3:15" x14ac:dyDescent="0.3">
      <c r="C103" s="872"/>
      <c r="D103" s="872"/>
      <c r="E103" s="872"/>
      <c r="F103" s="872"/>
      <c r="G103" s="872"/>
      <c r="H103" s="872"/>
      <c r="I103" s="872"/>
      <c r="J103" s="872"/>
      <c r="K103" s="872"/>
      <c r="L103" s="872"/>
      <c r="M103" s="872"/>
      <c r="N103" s="872"/>
      <c r="O103" s="872"/>
    </row>
    <row r="104" spans="3:15" x14ac:dyDescent="0.3">
      <c r="C104" s="872"/>
      <c r="D104" s="872"/>
      <c r="E104" s="872"/>
      <c r="F104" s="872"/>
      <c r="G104" s="872"/>
      <c r="H104" s="872"/>
      <c r="I104" s="872"/>
      <c r="J104" s="872"/>
      <c r="K104" s="872"/>
      <c r="L104" s="872"/>
      <c r="M104" s="872"/>
      <c r="N104" s="872"/>
      <c r="O104" s="872"/>
    </row>
    <row r="105" spans="3:15" x14ac:dyDescent="0.3">
      <c r="C105" s="872"/>
      <c r="D105" s="872"/>
      <c r="E105" s="872"/>
      <c r="F105" s="872"/>
      <c r="G105" s="872"/>
      <c r="H105" s="872"/>
      <c r="I105" s="872"/>
      <c r="J105" s="872"/>
      <c r="K105" s="872"/>
      <c r="L105" s="872"/>
      <c r="M105" s="872"/>
      <c r="N105" s="872"/>
      <c r="O105" s="872"/>
    </row>
    <row r="106" spans="3:15" x14ac:dyDescent="0.3">
      <c r="C106" s="872"/>
      <c r="D106" s="872"/>
      <c r="E106" s="872"/>
      <c r="F106" s="872"/>
      <c r="G106" s="872"/>
      <c r="H106" s="872"/>
      <c r="I106" s="872"/>
      <c r="J106" s="872"/>
      <c r="K106" s="872"/>
      <c r="L106" s="872"/>
      <c r="M106" s="872"/>
      <c r="N106" s="872"/>
      <c r="O106" s="872"/>
    </row>
    <row r="107" spans="3:15" x14ac:dyDescent="0.3">
      <c r="C107" s="872"/>
      <c r="D107" s="872"/>
      <c r="E107" s="872"/>
      <c r="F107" s="872"/>
      <c r="G107" s="872"/>
      <c r="H107" s="872"/>
      <c r="I107" s="872"/>
      <c r="J107" s="872"/>
      <c r="K107" s="872"/>
      <c r="L107" s="872"/>
      <c r="M107" s="872"/>
      <c r="N107" s="872"/>
      <c r="O107" s="872"/>
    </row>
    <row r="108" spans="3:15" x14ac:dyDescent="0.3">
      <c r="C108" s="872"/>
      <c r="D108" s="872"/>
      <c r="E108" s="872"/>
      <c r="F108" s="872"/>
      <c r="G108" s="872"/>
      <c r="H108" s="872"/>
      <c r="I108" s="872"/>
      <c r="J108" s="872"/>
      <c r="K108" s="872"/>
      <c r="L108" s="872"/>
      <c r="M108" s="872"/>
      <c r="N108" s="872"/>
      <c r="O108" s="872"/>
    </row>
    <row r="109" spans="3:15" x14ac:dyDescent="0.3">
      <c r="C109" s="872"/>
      <c r="D109" s="872"/>
      <c r="E109" s="872"/>
      <c r="F109" s="872"/>
      <c r="G109" s="872"/>
      <c r="H109" s="872"/>
      <c r="I109" s="872"/>
      <c r="J109" s="872"/>
      <c r="K109" s="872"/>
      <c r="L109" s="872"/>
      <c r="M109" s="872"/>
      <c r="N109" s="872"/>
      <c r="O109" s="872"/>
    </row>
    <row r="110" spans="3:15" x14ac:dyDescent="0.3">
      <c r="C110" s="872"/>
      <c r="D110" s="872"/>
      <c r="E110" s="872"/>
      <c r="F110" s="872"/>
      <c r="G110" s="872"/>
      <c r="H110" s="872"/>
      <c r="I110" s="872"/>
      <c r="J110" s="872"/>
      <c r="K110" s="872"/>
      <c r="L110" s="872"/>
      <c r="M110" s="872"/>
      <c r="N110" s="872"/>
      <c r="O110" s="872"/>
    </row>
    <row r="111" spans="3:15" x14ac:dyDescent="0.3">
      <c r="C111" s="872"/>
      <c r="D111" s="872"/>
      <c r="E111" s="872"/>
      <c r="F111" s="872"/>
      <c r="G111" s="872"/>
      <c r="H111" s="872"/>
      <c r="I111" s="872"/>
      <c r="J111" s="872"/>
      <c r="K111" s="872"/>
      <c r="L111" s="872"/>
      <c r="M111" s="872"/>
      <c r="N111" s="872"/>
      <c r="O111" s="872"/>
    </row>
    <row r="112" spans="3:15" x14ac:dyDescent="0.3">
      <c r="C112" s="872"/>
      <c r="D112" s="872"/>
      <c r="E112" s="872"/>
      <c r="F112" s="872"/>
      <c r="G112" s="872"/>
      <c r="H112" s="872"/>
      <c r="I112" s="872"/>
      <c r="J112" s="872"/>
      <c r="K112" s="872"/>
      <c r="L112" s="872"/>
      <c r="M112" s="872"/>
      <c r="N112" s="872"/>
      <c r="O112" s="872"/>
    </row>
    <row r="113" spans="3:15" x14ac:dyDescent="0.3">
      <c r="C113" s="872"/>
      <c r="D113" s="872"/>
      <c r="E113" s="872"/>
      <c r="F113" s="872"/>
      <c r="G113" s="872"/>
      <c r="H113" s="872"/>
      <c r="I113" s="872"/>
      <c r="J113" s="872"/>
      <c r="K113" s="872"/>
      <c r="L113" s="872"/>
      <c r="M113" s="872"/>
      <c r="N113" s="872"/>
      <c r="O113" s="872"/>
    </row>
    <row r="114" spans="3:15" x14ac:dyDescent="0.3">
      <c r="C114" s="872"/>
      <c r="D114" s="872"/>
      <c r="E114" s="872"/>
      <c r="F114" s="872"/>
      <c r="G114" s="872"/>
      <c r="H114" s="872"/>
      <c r="I114" s="872"/>
      <c r="J114" s="872"/>
      <c r="K114" s="872"/>
      <c r="L114" s="872"/>
      <c r="M114" s="872"/>
      <c r="N114" s="872"/>
      <c r="O114" s="872"/>
    </row>
    <row r="115" spans="3:15" x14ac:dyDescent="0.3">
      <c r="C115" s="872"/>
      <c r="D115" s="872"/>
      <c r="E115" s="872"/>
      <c r="F115" s="872"/>
      <c r="G115" s="872"/>
      <c r="H115" s="872"/>
      <c r="I115" s="872"/>
      <c r="J115" s="872"/>
      <c r="K115" s="872"/>
      <c r="L115" s="872"/>
      <c r="M115" s="872"/>
      <c r="N115" s="872"/>
      <c r="O115" s="872"/>
    </row>
    <row r="116" spans="3:15" x14ac:dyDescent="0.3">
      <c r="C116" s="872"/>
      <c r="D116" s="872"/>
      <c r="E116" s="872"/>
      <c r="F116" s="872"/>
      <c r="G116" s="872"/>
      <c r="H116" s="872"/>
      <c r="I116" s="872"/>
      <c r="J116" s="872"/>
      <c r="K116" s="872"/>
      <c r="L116" s="872"/>
      <c r="M116" s="872"/>
      <c r="N116" s="872"/>
      <c r="O116" s="872"/>
    </row>
    <row r="117" spans="3:15" x14ac:dyDescent="0.3">
      <c r="C117" s="872"/>
      <c r="D117" s="872"/>
      <c r="E117" s="872"/>
      <c r="F117" s="872"/>
      <c r="G117" s="872"/>
      <c r="H117" s="872"/>
      <c r="I117" s="872"/>
      <c r="J117" s="872"/>
      <c r="K117" s="872"/>
      <c r="L117" s="872"/>
      <c r="M117" s="872"/>
      <c r="N117" s="872"/>
      <c r="O117" s="872"/>
    </row>
    <row r="118" spans="3:15" x14ac:dyDescent="0.3">
      <c r="C118" s="872"/>
      <c r="D118" s="872"/>
      <c r="E118" s="872"/>
      <c r="F118" s="872"/>
      <c r="G118" s="872"/>
      <c r="H118" s="872"/>
      <c r="I118" s="872"/>
      <c r="J118" s="872"/>
      <c r="K118" s="872"/>
      <c r="L118" s="872"/>
      <c r="M118" s="872"/>
      <c r="N118" s="872"/>
      <c r="O118" s="872"/>
    </row>
    <row r="119" spans="3:15" x14ac:dyDescent="0.3">
      <c r="C119" s="872"/>
      <c r="D119" s="872"/>
      <c r="E119" s="872"/>
      <c r="F119" s="872"/>
      <c r="G119" s="872"/>
      <c r="H119" s="872"/>
      <c r="I119" s="872"/>
      <c r="J119" s="872"/>
      <c r="K119" s="872"/>
      <c r="L119" s="872"/>
      <c r="M119" s="872"/>
      <c r="N119" s="872"/>
      <c r="O119" s="872"/>
    </row>
    <row r="120" spans="3:15" x14ac:dyDescent="0.3">
      <c r="C120" s="872"/>
      <c r="D120" s="872"/>
      <c r="E120" s="872"/>
      <c r="F120" s="872"/>
      <c r="G120" s="872"/>
      <c r="H120" s="872"/>
      <c r="I120" s="872"/>
      <c r="J120" s="872"/>
      <c r="K120" s="872"/>
      <c r="L120" s="872"/>
      <c r="M120" s="872"/>
      <c r="N120" s="872"/>
      <c r="O120" s="872"/>
    </row>
    <row r="121" spans="3:15" x14ac:dyDescent="0.3">
      <c r="C121" s="872"/>
      <c r="D121" s="872"/>
      <c r="E121" s="872"/>
      <c r="F121" s="872"/>
      <c r="G121" s="872"/>
      <c r="H121" s="872"/>
      <c r="I121" s="872"/>
      <c r="J121" s="872"/>
      <c r="K121" s="872"/>
      <c r="L121" s="872"/>
      <c r="M121" s="872"/>
      <c r="N121" s="872"/>
      <c r="O121" s="872"/>
    </row>
    <row r="122" spans="3:15" x14ac:dyDescent="0.3">
      <c r="C122" s="872"/>
      <c r="D122" s="872"/>
      <c r="E122" s="872"/>
      <c r="F122" s="872"/>
      <c r="G122" s="872"/>
      <c r="H122" s="872"/>
      <c r="I122" s="872"/>
      <c r="J122" s="872"/>
      <c r="K122" s="872"/>
      <c r="L122" s="872"/>
      <c r="M122" s="872"/>
      <c r="N122" s="872"/>
      <c r="O122" s="872"/>
    </row>
    <row r="123" spans="3:15" x14ac:dyDescent="0.3">
      <c r="C123" s="872"/>
      <c r="D123" s="872"/>
      <c r="E123" s="872"/>
      <c r="F123" s="872"/>
      <c r="G123" s="872"/>
      <c r="H123" s="872"/>
      <c r="I123" s="872"/>
      <c r="J123" s="872"/>
      <c r="K123" s="872"/>
      <c r="L123" s="872"/>
      <c r="M123" s="872"/>
      <c r="N123" s="872"/>
      <c r="O123" s="872"/>
    </row>
    <row r="124" spans="3:15" x14ac:dyDescent="0.3">
      <c r="C124" s="872"/>
      <c r="D124" s="872"/>
      <c r="E124" s="872"/>
      <c r="F124" s="872"/>
      <c r="G124" s="872"/>
      <c r="H124" s="872"/>
      <c r="I124" s="872"/>
      <c r="J124" s="872"/>
      <c r="K124" s="872"/>
      <c r="L124" s="872"/>
      <c r="M124" s="872"/>
      <c r="N124" s="872"/>
      <c r="O124" s="872"/>
    </row>
    <row r="125" spans="3:15" x14ac:dyDescent="0.3">
      <c r="C125" s="872"/>
      <c r="D125" s="872"/>
      <c r="E125" s="872"/>
      <c r="F125" s="872"/>
      <c r="G125" s="872"/>
      <c r="H125" s="872"/>
      <c r="I125" s="872"/>
      <c r="J125" s="872"/>
      <c r="K125" s="872"/>
      <c r="L125" s="872"/>
      <c r="M125" s="872"/>
      <c r="N125" s="872"/>
      <c r="O125" s="872"/>
    </row>
  </sheetData>
  <phoneticPr fontId="25" type="noConversion"/>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A802-853C-448C-ADDB-823ACA181B3C}">
  <sheetPr codeName="Sheet101"/>
  <dimension ref="A1:DF56"/>
  <sheetViews>
    <sheetView zoomScaleNormal="100" workbookViewId="0">
      <pane xSplit="2" ySplit="4" topLeftCell="E5" activePane="bottomRight" state="frozen"/>
      <selection activeCell="H44" sqref="H44"/>
      <selection pane="topRight" activeCell="H44" sqref="H44"/>
      <selection pane="bottomLeft" activeCell="H44" sqref="H44"/>
      <selection pane="bottomRight" activeCell="U14" sqref="U14"/>
    </sheetView>
  </sheetViews>
  <sheetFormatPr defaultColWidth="9" defaultRowHeight="14.25" x14ac:dyDescent="0.45"/>
  <cols>
    <col min="1" max="1" width="9" style="519"/>
    <col min="2" max="2" width="30.265625" style="519" bestFit="1" customWidth="1"/>
    <col min="3" max="3" width="5.73046875" style="519" hidden="1" customWidth="1"/>
    <col min="4" max="4" width="6.265625" style="519" hidden="1" customWidth="1"/>
    <col min="5" max="6" width="5.73046875" style="519" customWidth="1"/>
    <col min="7" max="10" width="6.265625" style="519" customWidth="1"/>
    <col min="11" max="11" width="5.73046875" style="519" customWidth="1"/>
    <col min="12" max="12" width="6.265625" style="519" customWidth="1"/>
    <col min="13" max="13" width="5.73046875" style="519" customWidth="1"/>
    <col min="14" max="15" width="6.46484375" style="519" customWidth="1"/>
    <col min="16" max="17" width="9.53125" style="519" customWidth="1"/>
    <col min="18" max="18" width="5.46484375" style="519" customWidth="1"/>
    <col min="19" max="19" width="8.46484375" style="519" customWidth="1"/>
    <col min="20" max="23" width="8.53125" style="519" customWidth="1"/>
    <col min="24" max="26" width="8.73046875" style="519" customWidth="1"/>
    <col min="27" max="27" width="8.46484375" style="519" customWidth="1"/>
    <col min="28" max="31" width="8.53125" style="519" customWidth="1"/>
    <col min="32" max="33" width="8.73046875" style="519" customWidth="1"/>
    <col min="34" max="34" width="10.53125" style="726" customWidth="1"/>
    <col min="35" max="35" width="10.46484375" style="726" customWidth="1"/>
    <col min="36" max="38" width="10.53125" style="726" customWidth="1"/>
    <col min="39" max="39" width="10.46484375" style="726" customWidth="1"/>
    <col min="40" max="40" width="10.53125" style="726" bestFit="1" customWidth="1"/>
    <col min="41" max="41" width="10.53125" style="726" customWidth="1"/>
    <col min="42" max="42" width="3.46484375" style="519" customWidth="1"/>
    <col min="43" max="43" width="9.73046875" style="519" bestFit="1" customWidth="1"/>
    <col min="44" max="44" width="9.53125" style="519" bestFit="1" customWidth="1"/>
    <col min="45" max="45" width="6" style="519" customWidth="1"/>
    <col min="46" max="46" width="8.265625" style="519" bestFit="1" customWidth="1"/>
    <col min="47" max="48" width="8.46484375" style="519" bestFit="1" customWidth="1"/>
    <col min="49" max="49" width="8.53125" style="519" bestFit="1" customWidth="1"/>
    <col min="50" max="50" width="8.265625" style="519" bestFit="1" customWidth="1"/>
    <col min="51" max="52" width="8.46484375" style="519" bestFit="1" customWidth="1"/>
    <col min="53" max="53" width="8.53125" style="519" bestFit="1" customWidth="1"/>
    <col min="54" max="54" width="8.46484375" style="519" bestFit="1" customWidth="1"/>
    <col min="55" max="55" width="8.53125" style="519" bestFit="1" customWidth="1"/>
    <col min="56" max="56" width="8.46484375" style="519" bestFit="1" customWidth="1"/>
    <col min="57" max="57" width="9" style="519"/>
    <col min="58" max="58" width="30.265625" style="519" bestFit="1" customWidth="1"/>
    <col min="59" max="59" width="5.73046875" style="519" hidden="1" customWidth="1"/>
    <col min="60" max="60" width="6.265625" style="850" hidden="1" customWidth="1"/>
    <col min="61" max="62" width="5.73046875" style="850" bestFit="1" customWidth="1"/>
    <col min="63" max="66" width="6.265625" style="850" customWidth="1"/>
    <col min="67" max="67" width="5.73046875" style="850" bestFit="1" customWidth="1"/>
    <col min="68" max="68" width="6.265625" style="850" customWidth="1"/>
    <col min="69" max="69" width="5.73046875" style="850" bestFit="1" customWidth="1"/>
    <col min="70" max="70" width="6.46484375" style="850" bestFit="1" customWidth="1"/>
    <col min="71" max="71" width="6.46484375" style="850" customWidth="1"/>
    <col min="72" max="72" width="6.265625" style="850" customWidth="1"/>
    <col min="73" max="73" width="9.73046875" style="519" customWidth="1"/>
    <col min="74" max="74" width="9.53125" style="519" bestFit="1" customWidth="1"/>
    <col min="75" max="75" width="4.46484375" style="519" hidden="1" customWidth="1"/>
    <col min="76" max="79" width="5.53125" style="519" hidden="1" customWidth="1"/>
    <col min="80" max="83" width="5.73046875" style="519" hidden="1" customWidth="1"/>
    <col min="84" max="87" width="5.53125" style="519" hidden="1" customWidth="1"/>
    <col min="88" max="89" width="5.73046875" style="519" hidden="1" customWidth="1"/>
    <col min="90" max="93" width="5.73046875" style="850" hidden="1" customWidth="1"/>
    <col min="94" max="97" width="5.73046875" style="850" bestFit="1" customWidth="1"/>
    <col min="98" max="98" width="5.73046875" style="850" customWidth="1"/>
    <col min="99" max="99" width="9" style="519"/>
    <col min="100" max="100" width="8.265625" style="850" bestFit="1" customWidth="1"/>
    <col min="101" max="102" width="8.46484375" style="850" bestFit="1" customWidth="1"/>
    <col min="103" max="103" width="8.53125" style="850" bestFit="1" customWidth="1"/>
    <col min="104" max="104" width="8.265625" style="850" bestFit="1" customWidth="1"/>
    <col min="105" max="106" width="8.46484375" style="850" bestFit="1" customWidth="1"/>
    <col min="107" max="107" width="8.53125" style="850" bestFit="1" customWidth="1"/>
    <col min="108" max="108" width="8.46484375" style="850" bestFit="1" customWidth="1"/>
    <col min="109" max="109" width="8.53125" style="850" bestFit="1" customWidth="1"/>
    <col min="110" max="110" width="8.46484375" style="519" bestFit="1" customWidth="1"/>
    <col min="111" max="16384" width="9" style="519"/>
  </cols>
  <sheetData>
    <row r="1" spans="1:110" x14ac:dyDescent="0.45">
      <c r="A1" s="15"/>
      <c r="B1" s="39" t="s">
        <v>51</v>
      </c>
      <c r="C1" s="15"/>
      <c r="D1" s="15"/>
      <c r="E1" s="15"/>
      <c r="F1" s="15"/>
      <c r="G1" s="15"/>
      <c r="H1" s="15"/>
      <c r="I1" s="15"/>
      <c r="J1" s="15"/>
      <c r="K1" s="15"/>
      <c r="L1" s="15"/>
      <c r="M1" s="15"/>
      <c r="N1" s="15"/>
      <c r="O1" s="15"/>
      <c r="P1" s="15"/>
      <c r="Q1" s="15"/>
      <c r="R1" s="15"/>
      <c r="S1" s="104"/>
      <c r="T1" s="104"/>
      <c r="U1" s="104"/>
      <c r="V1" s="104"/>
      <c r="W1" s="104"/>
      <c r="X1" s="104"/>
      <c r="Y1" s="104"/>
      <c r="Z1" s="104"/>
      <c r="AA1" s="104"/>
      <c r="AB1" s="104"/>
      <c r="AC1" s="104"/>
      <c r="AD1" s="104"/>
      <c r="AE1" s="104"/>
      <c r="AF1" s="104"/>
      <c r="AG1" s="104"/>
      <c r="AH1" s="724"/>
      <c r="AI1" s="724"/>
      <c r="AJ1" s="724"/>
      <c r="AK1" s="724"/>
      <c r="AL1" s="724"/>
      <c r="AM1" s="724"/>
      <c r="AN1" s="724"/>
      <c r="AO1" s="724"/>
      <c r="AP1" s="104"/>
      <c r="AQ1" s="104"/>
      <c r="AR1" s="104"/>
      <c r="AT1" s="15"/>
      <c r="AU1" s="15"/>
      <c r="AV1" s="15"/>
      <c r="AW1" s="15"/>
      <c r="AX1" s="15"/>
      <c r="AY1" s="15"/>
      <c r="AZ1" s="15"/>
      <c r="BA1" s="15"/>
      <c r="BB1" s="15"/>
      <c r="BC1" s="15"/>
      <c r="BD1" s="15"/>
      <c r="BF1" s="39" t="s">
        <v>52</v>
      </c>
      <c r="BG1" s="15"/>
      <c r="BH1" s="24"/>
      <c r="BI1" s="24"/>
      <c r="BJ1" s="24"/>
      <c r="BK1" s="24"/>
      <c r="BL1" s="24"/>
      <c r="BM1" s="24"/>
      <c r="BN1" s="24"/>
      <c r="BO1" s="24"/>
      <c r="BP1" s="24"/>
      <c r="BQ1" s="24"/>
      <c r="BR1" s="24"/>
      <c r="BS1" s="24"/>
      <c r="BT1" s="24"/>
      <c r="BU1" s="15"/>
      <c r="BV1" s="15"/>
      <c r="BW1" s="15"/>
      <c r="BX1" s="15"/>
      <c r="BY1" s="15"/>
      <c r="BZ1" s="15"/>
      <c r="CA1" s="15"/>
      <c r="CB1" s="15"/>
      <c r="CC1" s="15"/>
      <c r="CD1" s="15"/>
      <c r="CE1" s="15"/>
      <c r="CF1" s="15"/>
      <c r="CG1" s="15"/>
      <c r="CH1" s="15"/>
      <c r="CI1" s="15"/>
      <c r="CJ1" s="15"/>
      <c r="CK1" s="15"/>
      <c r="CL1" s="24"/>
      <c r="CM1" s="24"/>
      <c r="CN1" s="24"/>
      <c r="CO1" s="24"/>
      <c r="CP1" s="24"/>
      <c r="CQ1" s="24"/>
      <c r="CR1" s="24"/>
      <c r="CS1" s="24"/>
      <c r="CT1" s="24"/>
      <c r="CU1" s="15"/>
      <c r="CV1" s="24"/>
      <c r="CW1" s="24"/>
    </row>
    <row r="2" spans="1:110" x14ac:dyDescent="0.45">
      <c r="A2" s="15"/>
      <c r="B2" s="1"/>
      <c r="C2" s="2"/>
      <c r="D2" s="2"/>
      <c r="E2" s="2"/>
      <c r="F2" s="2"/>
      <c r="G2" s="2"/>
      <c r="H2" s="2"/>
      <c r="I2" s="2"/>
      <c r="J2" s="2"/>
      <c r="K2" s="2"/>
      <c r="L2" s="2"/>
      <c r="M2" s="2"/>
      <c r="N2" s="2"/>
      <c r="O2" s="2"/>
      <c r="P2" s="2"/>
      <c r="Q2" s="2"/>
      <c r="R2" s="2"/>
      <c r="S2" s="104"/>
      <c r="T2" s="104"/>
      <c r="U2" s="104"/>
      <c r="V2" s="104"/>
      <c r="W2" s="104"/>
      <c r="X2" s="104"/>
      <c r="Y2" s="104"/>
      <c r="Z2" s="104"/>
      <c r="AA2" s="104"/>
      <c r="AB2" s="104"/>
      <c r="AC2" s="104"/>
      <c r="AD2" s="104"/>
      <c r="AE2" s="104"/>
      <c r="AF2" s="104"/>
      <c r="AG2" s="104"/>
      <c r="AH2" s="724"/>
      <c r="AI2" s="724"/>
      <c r="AJ2" s="724"/>
      <c r="AK2" s="724"/>
      <c r="AL2" s="724"/>
      <c r="AM2" s="724"/>
      <c r="AN2" s="724"/>
      <c r="AO2" s="724"/>
      <c r="AP2" s="104"/>
      <c r="AQ2" s="104"/>
      <c r="AR2" s="104"/>
      <c r="AT2" s="15"/>
      <c r="AU2" s="15"/>
      <c r="AV2" s="15"/>
      <c r="AW2" s="15"/>
      <c r="AX2" s="15"/>
      <c r="AY2" s="15"/>
      <c r="AZ2" s="15"/>
      <c r="BA2" s="15"/>
      <c r="BB2" s="15"/>
      <c r="BC2" s="15"/>
      <c r="BD2" s="15"/>
      <c r="BF2" s="15"/>
      <c r="BG2" s="15"/>
      <c r="BH2" s="24"/>
      <c r="BI2" s="24"/>
      <c r="BJ2" s="24"/>
      <c r="BK2" s="24"/>
      <c r="BL2" s="24"/>
      <c r="BM2" s="24"/>
      <c r="BN2" s="24"/>
      <c r="BO2" s="24"/>
      <c r="BP2" s="24"/>
      <c r="BQ2" s="24"/>
      <c r="BR2" s="24"/>
      <c r="BS2" s="24"/>
      <c r="BT2" s="24"/>
      <c r="BU2" s="15"/>
      <c r="BV2" s="15"/>
      <c r="BW2" s="15"/>
      <c r="BX2" s="15"/>
      <c r="BY2" s="15"/>
      <c r="BZ2" s="15"/>
      <c r="CA2" s="15"/>
      <c r="CB2" s="15"/>
      <c r="CC2" s="15"/>
      <c r="CD2" s="15"/>
      <c r="CE2" s="15"/>
      <c r="CF2" s="15"/>
      <c r="CG2" s="15"/>
      <c r="CH2" s="15"/>
      <c r="CI2" s="15"/>
      <c r="CJ2" s="15"/>
      <c r="CK2" s="15"/>
      <c r="CL2" s="24"/>
      <c r="CM2" s="24"/>
      <c r="CN2" s="24"/>
      <c r="CO2" s="24"/>
      <c r="CP2" s="24"/>
      <c r="CQ2" s="24"/>
      <c r="CR2" s="24"/>
      <c r="CS2" s="24"/>
      <c r="CT2" s="24"/>
      <c r="CU2" s="15"/>
      <c r="CV2" s="24"/>
      <c r="CW2" s="24"/>
    </row>
    <row r="3" spans="1:110" x14ac:dyDescent="0.45">
      <c r="A3" s="15"/>
      <c r="B3" s="16" t="s">
        <v>246</v>
      </c>
      <c r="C3" s="15"/>
      <c r="D3" s="15"/>
      <c r="E3" s="15"/>
      <c r="F3" s="15"/>
      <c r="G3" s="15"/>
      <c r="H3" s="15"/>
      <c r="I3" s="15"/>
      <c r="J3" s="15"/>
      <c r="K3" s="15"/>
      <c r="L3" s="15"/>
      <c r="M3" s="15"/>
      <c r="N3" s="15"/>
      <c r="O3" s="15"/>
      <c r="P3" s="15"/>
      <c r="Q3" s="15"/>
      <c r="R3" s="15"/>
      <c r="S3" s="102"/>
      <c r="T3" s="102"/>
      <c r="U3" s="102"/>
      <c r="V3" s="102"/>
      <c r="W3" s="102"/>
      <c r="X3" s="102"/>
      <c r="Y3" s="102"/>
      <c r="Z3" s="102"/>
      <c r="AA3" s="102"/>
      <c r="AB3" s="102"/>
      <c r="AC3" s="102"/>
      <c r="AD3" s="102"/>
      <c r="AE3" s="102"/>
      <c r="AF3" s="102"/>
      <c r="AG3" s="102"/>
      <c r="AH3" s="725"/>
      <c r="AI3" s="725"/>
      <c r="AJ3" s="725"/>
      <c r="AK3" s="725"/>
      <c r="AL3" s="725"/>
      <c r="AM3" s="725"/>
      <c r="AN3" s="725"/>
      <c r="AO3" s="725"/>
      <c r="AP3" s="102"/>
      <c r="AQ3" s="102"/>
      <c r="AR3" s="102"/>
      <c r="AT3" s="21"/>
      <c r="AU3" s="21"/>
      <c r="AV3" s="21"/>
      <c r="AW3" s="21"/>
      <c r="AX3" s="21"/>
      <c r="AY3" s="21"/>
      <c r="AZ3" s="21"/>
      <c r="BA3" s="21"/>
      <c r="BB3" s="21"/>
      <c r="BC3" s="21"/>
      <c r="BD3" s="21"/>
      <c r="BF3" s="15"/>
      <c r="BG3" s="15"/>
      <c r="BH3" s="24"/>
      <c r="BI3" s="24"/>
      <c r="BJ3" s="24"/>
      <c r="BK3" s="24"/>
      <c r="BL3" s="24"/>
      <c r="BM3" s="24"/>
      <c r="BN3" s="24"/>
      <c r="BO3" s="24"/>
      <c r="BP3" s="24"/>
      <c r="BQ3" s="24"/>
      <c r="BR3" s="24"/>
      <c r="BS3" s="24"/>
      <c r="BT3" s="24"/>
      <c r="BU3" s="15"/>
      <c r="BV3" s="15"/>
      <c r="BW3" s="15"/>
      <c r="BX3" s="15"/>
      <c r="BY3" s="15"/>
      <c r="BZ3" s="15"/>
      <c r="CA3" s="15"/>
      <c r="CB3" s="15"/>
      <c r="CC3" s="15"/>
      <c r="CD3" s="15"/>
      <c r="CE3" s="15"/>
      <c r="CF3" s="15"/>
      <c r="CG3" s="15"/>
      <c r="CH3" s="15"/>
      <c r="CI3" s="15"/>
      <c r="CJ3" s="15"/>
      <c r="CK3" s="15"/>
      <c r="CL3" s="24"/>
      <c r="CM3" s="24"/>
      <c r="CN3" s="24"/>
      <c r="CO3" s="24"/>
      <c r="CP3" s="24"/>
      <c r="CQ3" s="24"/>
      <c r="CR3" s="24"/>
      <c r="CS3" s="24"/>
      <c r="CT3" s="24"/>
      <c r="CU3" s="15"/>
      <c r="CV3" s="24"/>
      <c r="CW3" s="24"/>
    </row>
    <row r="4" spans="1:110" ht="39.75" customHeight="1" x14ac:dyDescent="0.45">
      <c r="A4" s="200"/>
      <c r="B4" s="275" t="s">
        <v>121</v>
      </c>
      <c r="C4" s="200">
        <v>2013</v>
      </c>
      <c r="D4" s="200">
        <v>2014</v>
      </c>
      <c r="E4" s="200">
        <v>2015</v>
      </c>
      <c r="F4" s="200">
        <v>2016</v>
      </c>
      <c r="G4" s="200">
        <v>2017</v>
      </c>
      <c r="H4" s="200">
        <v>2018</v>
      </c>
      <c r="I4" s="200">
        <v>2019</v>
      </c>
      <c r="J4" s="200">
        <v>2020</v>
      </c>
      <c r="K4" s="200">
        <v>2021</v>
      </c>
      <c r="L4" s="200">
        <v>2022</v>
      </c>
      <c r="M4" s="200">
        <v>2023</v>
      </c>
      <c r="N4" s="200" t="s">
        <v>213</v>
      </c>
      <c r="O4" s="200" t="s">
        <v>249</v>
      </c>
      <c r="P4" s="202" t="s">
        <v>227</v>
      </c>
      <c r="Q4" s="202" t="s">
        <v>250</v>
      </c>
      <c r="R4" s="913"/>
      <c r="S4" s="200" t="s">
        <v>82</v>
      </c>
      <c r="T4" s="200" t="s">
        <v>88</v>
      </c>
      <c r="U4" s="200" t="s">
        <v>89</v>
      </c>
      <c r="V4" s="200" t="s">
        <v>87</v>
      </c>
      <c r="W4" s="200" t="s">
        <v>90</v>
      </c>
      <c r="X4" s="200" t="s">
        <v>107</v>
      </c>
      <c r="Y4" s="200" t="s">
        <v>124</v>
      </c>
      <c r="Z4" s="200" t="s">
        <v>132</v>
      </c>
      <c r="AA4" s="200" t="s">
        <v>141</v>
      </c>
      <c r="AB4" s="200" t="s">
        <v>146</v>
      </c>
      <c r="AC4" s="200" t="s">
        <v>151</v>
      </c>
      <c r="AD4" s="200" t="s">
        <v>158</v>
      </c>
      <c r="AE4" s="200" t="s">
        <v>169</v>
      </c>
      <c r="AF4" s="200" t="s">
        <v>174</v>
      </c>
      <c r="AG4" s="200" t="s">
        <v>181</v>
      </c>
      <c r="AH4" s="467" t="s">
        <v>187</v>
      </c>
      <c r="AI4" s="467" t="s">
        <v>197</v>
      </c>
      <c r="AJ4" s="467" t="s">
        <v>201</v>
      </c>
      <c r="AK4" s="467" t="s">
        <v>208</v>
      </c>
      <c r="AL4" s="467" t="s">
        <v>219</v>
      </c>
      <c r="AM4" s="467" t="s">
        <v>229</v>
      </c>
      <c r="AN4" s="467" t="s">
        <v>236</v>
      </c>
      <c r="AO4" s="467" t="s">
        <v>218</v>
      </c>
      <c r="AP4" s="202"/>
      <c r="AQ4" s="530" t="s">
        <v>247</v>
      </c>
      <c r="AR4" s="531" t="s">
        <v>248</v>
      </c>
      <c r="AT4" s="200" t="s">
        <v>93</v>
      </c>
      <c r="AU4" s="200" t="s">
        <v>94</v>
      </c>
      <c r="AV4" s="200" t="s">
        <v>109</v>
      </c>
      <c r="AW4" s="200" t="s">
        <v>134</v>
      </c>
      <c r="AX4" s="200" t="s">
        <v>147</v>
      </c>
      <c r="AY4" s="200" t="s">
        <v>161</v>
      </c>
      <c r="AZ4" s="200" t="s">
        <v>177</v>
      </c>
      <c r="BA4" s="200" t="s">
        <v>192</v>
      </c>
      <c r="BB4" s="200" t="s">
        <v>205</v>
      </c>
      <c r="BC4" s="200" t="s">
        <v>222</v>
      </c>
      <c r="BD4" s="200" t="s">
        <v>237</v>
      </c>
      <c r="BE4" s="200"/>
      <c r="BF4" s="275" t="s">
        <v>121</v>
      </c>
      <c r="BG4" s="200">
        <v>2013</v>
      </c>
      <c r="BH4" s="527">
        <v>2014</v>
      </c>
      <c r="BI4" s="527">
        <v>2015</v>
      </c>
      <c r="BJ4" s="527">
        <v>2016</v>
      </c>
      <c r="BK4" s="527">
        <v>2017</v>
      </c>
      <c r="BL4" s="527">
        <v>2018</v>
      </c>
      <c r="BM4" s="527">
        <v>2019</v>
      </c>
      <c r="BN4" s="527">
        <v>2020</v>
      </c>
      <c r="BO4" s="527">
        <v>2021</v>
      </c>
      <c r="BP4" s="527">
        <v>2022</v>
      </c>
      <c r="BQ4" s="527">
        <f>M4</f>
        <v>2023</v>
      </c>
      <c r="BR4" s="527" t="str">
        <f>N4</f>
        <v>2024f</v>
      </c>
      <c r="BS4" s="527" t="str">
        <f>O4</f>
        <v>2025f</v>
      </c>
      <c r="BT4" s="527"/>
      <c r="BU4" s="727" t="str">
        <f>P4</f>
        <v>2024f/2023 Growth %</v>
      </c>
      <c r="BV4" s="727" t="str">
        <f>Q4</f>
        <v>2025f/2024f Growth %</v>
      </c>
      <c r="BW4" s="200"/>
      <c r="BX4" s="202" t="s">
        <v>82</v>
      </c>
      <c r="BY4" s="202" t="s">
        <v>88</v>
      </c>
      <c r="BZ4" s="202" t="s">
        <v>89</v>
      </c>
      <c r="CA4" s="202" t="s">
        <v>87</v>
      </c>
      <c r="CB4" s="202" t="s">
        <v>90</v>
      </c>
      <c r="CC4" s="202" t="str">
        <f t="shared" ref="CC4:CT4" si="0">X4</f>
        <v>Q2 2020</v>
      </c>
      <c r="CD4" s="202" t="str">
        <f t="shared" si="0"/>
        <v>Q3 2020</v>
      </c>
      <c r="CE4" s="202" t="str">
        <f t="shared" si="0"/>
        <v>Q4 2020</v>
      </c>
      <c r="CF4" s="202" t="str">
        <f t="shared" si="0"/>
        <v>Q1 2021</v>
      </c>
      <c r="CG4" s="202" t="str">
        <f t="shared" si="0"/>
        <v>Q2 2021</v>
      </c>
      <c r="CH4" s="202" t="str">
        <f t="shared" si="0"/>
        <v>Q3 2021</v>
      </c>
      <c r="CI4" s="202" t="str">
        <f t="shared" si="0"/>
        <v>Q4 2021</v>
      </c>
      <c r="CJ4" s="202" t="str">
        <f t="shared" si="0"/>
        <v>Q1 2022</v>
      </c>
      <c r="CK4" s="202" t="str">
        <f t="shared" si="0"/>
        <v>Q2 2022</v>
      </c>
      <c r="CL4" s="112" t="str">
        <f t="shared" si="0"/>
        <v>Q3 2022</v>
      </c>
      <c r="CM4" s="112" t="str">
        <f t="shared" si="0"/>
        <v>Q4 2022</v>
      </c>
      <c r="CN4" s="852" t="str">
        <f t="shared" si="0"/>
        <v>Q1 2023</v>
      </c>
      <c r="CO4" s="852" t="str">
        <f t="shared" si="0"/>
        <v>Q2 2023</v>
      </c>
      <c r="CP4" s="852" t="str">
        <f t="shared" si="0"/>
        <v>Q3 2023</v>
      </c>
      <c r="CQ4" s="852" t="str">
        <f t="shared" si="0"/>
        <v>Q4 2023</v>
      </c>
      <c r="CR4" s="852" t="str">
        <f t="shared" si="0"/>
        <v>Q1 2024</v>
      </c>
      <c r="CS4" s="852" t="str">
        <f t="shared" si="0"/>
        <v>Q2 2024</v>
      </c>
      <c r="CT4" s="852" t="str">
        <f t="shared" si="0"/>
        <v>Q3 2024</v>
      </c>
      <c r="CU4" s="202"/>
      <c r="CV4" s="527" t="str">
        <f>AT4</f>
        <v>H1 2019</v>
      </c>
      <c r="CW4" s="527" t="str">
        <f t="shared" ref="CW4:DF4" si="1">AU4</f>
        <v>H2 2019</v>
      </c>
      <c r="CX4" s="527" t="str">
        <f t="shared" si="1"/>
        <v>H1 2020</v>
      </c>
      <c r="CY4" s="527" t="str">
        <f t="shared" si="1"/>
        <v>H2 2020</v>
      </c>
      <c r="CZ4" s="527" t="str">
        <f t="shared" si="1"/>
        <v>H1 2021</v>
      </c>
      <c r="DA4" s="527" t="str">
        <f t="shared" si="1"/>
        <v>H2 2021</v>
      </c>
      <c r="DB4" s="527" t="str">
        <f t="shared" si="1"/>
        <v>H1 2022</v>
      </c>
      <c r="DC4" s="527" t="str">
        <f t="shared" si="1"/>
        <v>H2 2022</v>
      </c>
      <c r="DD4" s="527" t="str">
        <f t="shared" si="1"/>
        <v>H1 2023</v>
      </c>
      <c r="DE4" s="527" t="str">
        <f t="shared" si="1"/>
        <v>H2 2023</v>
      </c>
      <c r="DF4" s="527" t="str">
        <f t="shared" si="1"/>
        <v>H1 2024</v>
      </c>
    </row>
    <row r="5" spans="1:110" x14ac:dyDescent="0.45">
      <c r="A5" s="15"/>
      <c r="B5" s="49"/>
      <c r="C5" s="13"/>
      <c r="D5" s="13"/>
      <c r="E5" s="13"/>
      <c r="F5" s="13"/>
      <c r="G5" s="13"/>
      <c r="H5" s="13"/>
      <c r="I5" s="13"/>
      <c r="J5" s="13"/>
      <c r="K5" s="13"/>
      <c r="L5" s="13"/>
      <c r="M5" s="13"/>
      <c r="N5" s="13"/>
      <c r="O5" s="13"/>
      <c r="P5" s="208"/>
      <c r="Q5" s="208"/>
      <c r="R5" s="15"/>
      <c r="S5" s="106"/>
      <c r="T5" s="106"/>
      <c r="U5" s="106"/>
      <c r="V5" s="106"/>
      <c r="W5" s="15"/>
      <c r="X5" s="15"/>
      <c r="Y5" s="15"/>
      <c r="Z5" s="15"/>
      <c r="AA5" s="15"/>
      <c r="AB5" s="15"/>
      <c r="AC5" s="15"/>
      <c r="AD5" s="15"/>
      <c r="AE5" s="15"/>
      <c r="AF5" s="15"/>
      <c r="AG5" s="15"/>
      <c r="AH5" s="625"/>
      <c r="AI5" s="625"/>
      <c r="AJ5" s="625"/>
      <c r="AK5" s="625"/>
      <c r="AL5" s="625"/>
      <c r="AM5" s="625"/>
      <c r="AN5" s="625"/>
      <c r="AO5" s="625"/>
      <c r="AP5" s="15"/>
      <c r="AQ5" s="15"/>
      <c r="AR5" s="15"/>
      <c r="AT5" s="36"/>
      <c r="AU5" s="36"/>
      <c r="AV5" s="36"/>
      <c r="AW5" s="36"/>
      <c r="AX5" s="36"/>
      <c r="AY5" s="36"/>
      <c r="AZ5" s="36"/>
      <c r="BA5" s="36"/>
      <c r="BB5" s="36"/>
      <c r="BC5" s="36"/>
      <c r="BD5" s="36"/>
      <c r="BF5" s="49"/>
      <c r="BG5" s="13"/>
      <c r="BH5" s="7"/>
      <c r="BI5" s="7"/>
      <c r="BJ5" s="7"/>
      <c r="BK5" s="7"/>
      <c r="BL5" s="7"/>
      <c r="BM5" s="7"/>
      <c r="BN5" s="7"/>
      <c r="BO5" s="7"/>
      <c r="BP5" s="7"/>
      <c r="BQ5" s="7"/>
      <c r="BR5" s="7"/>
      <c r="BS5" s="7"/>
      <c r="BT5" s="7"/>
      <c r="BU5" s="208"/>
      <c r="BV5" s="208"/>
      <c r="BW5" s="15"/>
      <c r="BX5" s="36"/>
      <c r="BY5" s="36"/>
      <c r="BZ5" s="36"/>
      <c r="CA5" s="36"/>
      <c r="CB5" s="15"/>
      <c r="CC5" s="15"/>
      <c r="CD5" s="15"/>
      <c r="CE5" s="15"/>
      <c r="CF5" s="15"/>
      <c r="CG5" s="15"/>
      <c r="CH5" s="15"/>
      <c r="CI5" s="15"/>
      <c r="CJ5" s="15"/>
      <c r="CK5" s="15"/>
      <c r="CL5" s="24"/>
      <c r="CM5" s="24"/>
      <c r="CN5" s="24"/>
      <c r="CO5" s="24"/>
      <c r="CP5" s="24"/>
      <c r="CQ5" s="24"/>
      <c r="CR5" s="24"/>
      <c r="CS5" s="24"/>
      <c r="CT5" s="24"/>
      <c r="CU5" s="15"/>
      <c r="CV5" s="24"/>
      <c r="CW5" s="24"/>
      <c r="CX5" s="24"/>
      <c r="DF5" s="850"/>
    </row>
    <row r="6" spans="1:110" x14ac:dyDescent="0.45">
      <c r="A6" s="15"/>
      <c r="B6" s="20" t="s">
        <v>104</v>
      </c>
      <c r="C6" s="520">
        <v>1120</v>
      </c>
      <c r="D6" s="520">
        <v>1255</v>
      </c>
      <c r="E6" s="520">
        <v>1185</v>
      </c>
      <c r="F6" s="520">
        <v>1210</v>
      </c>
      <c r="G6" s="520">
        <v>1325</v>
      </c>
      <c r="H6" s="520">
        <v>1420</v>
      </c>
      <c r="I6" s="50">
        <f>SUM(I7:I11)</f>
        <v>1564.9179943302954</v>
      </c>
      <c r="J6" s="50">
        <f t="shared" ref="J6:O6" si="2">SUM(J7:J11)</f>
        <v>1507.9127294898708</v>
      </c>
      <c r="K6" s="50">
        <f t="shared" si="2"/>
        <v>1617.9350983555651</v>
      </c>
      <c r="L6" s="50">
        <f t="shared" si="2"/>
        <v>1321.6265424181131</v>
      </c>
      <c r="M6" s="50">
        <f t="shared" si="2"/>
        <v>1142.7832556586761</v>
      </c>
      <c r="N6" s="50">
        <f t="shared" si="2"/>
        <v>1175.7990740393561</v>
      </c>
      <c r="O6" s="50">
        <f t="shared" si="2"/>
        <v>1346.1256175072056</v>
      </c>
      <c r="P6" s="492">
        <f>IF(ISERROR(N6/M6),"N/A",IF(M6&lt;0,"N/A",IF(N6&lt;0,"N/A",IF(N6/M6-1&gt;300%,"&gt;±300%",IF(N6/M6-1&lt;-300%,"&gt;±300%",N6/M6-1)))))</f>
        <v>2.8890708904944828E-2</v>
      </c>
      <c r="Q6" s="492">
        <f>IF(ISERROR(O6/N6),"N/A",IF(N6&lt;0,"N/A",IF(O6&lt;0,"N/A",IF(O6/N6-1&gt;300%,"&gt;±300%",IF(O6/N6-1&lt;-300%,"&gt;±300%",O6/N6-1)))))</f>
        <v>0.14486024630271843</v>
      </c>
      <c r="R6" s="911"/>
      <c r="S6" s="50">
        <f>SUM(S7:S11)</f>
        <v>391.41810047395097</v>
      </c>
      <c r="T6" s="50">
        <f t="shared" ref="T6:AO6" si="3">SUM(T7:T11)</f>
        <v>408.671553228476</v>
      </c>
      <c r="U6" s="50">
        <f t="shared" si="3"/>
        <v>382.48061683489851</v>
      </c>
      <c r="V6" s="50">
        <f t="shared" si="3"/>
        <v>382.3477237929701</v>
      </c>
      <c r="W6" s="50">
        <f t="shared" si="3"/>
        <v>305.79484747293844</v>
      </c>
      <c r="X6" s="50">
        <f t="shared" si="3"/>
        <v>244.63587797835081</v>
      </c>
      <c r="Y6" s="50">
        <f t="shared" si="3"/>
        <v>366.95381696752622</v>
      </c>
      <c r="Z6" s="50">
        <f t="shared" si="3"/>
        <v>590.5281870710553</v>
      </c>
      <c r="AA6" s="50">
        <f t="shared" si="3"/>
        <v>397.50041630684251</v>
      </c>
      <c r="AB6" s="50">
        <f t="shared" si="3"/>
        <v>413.58744815972432</v>
      </c>
      <c r="AC6" s="50">
        <f t="shared" si="3"/>
        <v>390.86659861295328</v>
      </c>
      <c r="AD6" s="50">
        <f t="shared" si="3"/>
        <v>415.9806352760454</v>
      </c>
      <c r="AE6" s="50">
        <f t="shared" si="3"/>
        <v>337.87535386081606</v>
      </c>
      <c r="AF6" s="50">
        <f t="shared" si="3"/>
        <v>351.54933093576562</v>
      </c>
      <c r="AG6" s="50">
        <f t="shared" si="3"/>
        <v>312.69327889036259</v>
      </c>
      <c r="AH6" s="495">
        <f t="shared" si="3"/>
        <v>319.50857873116877</v>
      </c>
      <c r="AI6" s="495">
        <f t="shared" si="3"/>
        <v>287.1940507816937</v>
      </c>
      <c r="AJ6" s="495">
        <f t="shared" si="3"/>
        <v>290.29851055958034</v>
      </c>
      <c r="AK6" s="495">
        <f t="shared" si="3"/>
        <v>253.78905425949293</v>
      </c>
      <c r="AL6" s="495">
        <f t="shared" si="3"/>
        <v>311.50164005790924</v>
      </c>
      <c r="AM6" s="495">
        <f t="shared" si="3"/>
        <v>275.15169628001479</v>
      </c>
      <c r="AN6" s="495">
        <f t="shared" si="3"/>
        <v>297.49995399226458</v>
      </c>
      <c r="AO6" s="495">
        <f t="shared" si="3"/>
        <v>260.12568559487397</v>
      </c>
      <c r="AP6" s="50"/>
      <c r="AQ6" s="284">
        <f>IF(ISERROR(AO6/AK6),"N/A",IF(AK6&lt;0,"N/A",IF(AO6&lt;0,"N/A",IF(AO6/AK6-1&gt;300%,"&gt;±300%",IF(AO6/AK6-1&lt;-300%,"&gt;±300%",AO6/AK6-1)))))</f>
        <v>2.4968103348153026E-2</v>
      </c>
      <c r="AR6" s="284">
        <f>IF(ISERROR(AO6/AN6),"N/A",IF(AN6&lt;0,"N/A",IF(AO6&lt;0,"N/A",IF(AO6/AN6-1&gt;300%,"&gt;±300%",IF(AO6/AN6-1&lt;-300%,"&gt;±300%",AO6/AN6-1)))))</f>
        <v>-0.12562781236047649</v>
      </c>
      <c r="AS6" s="869"/>
      <c r="AT6" s="50">
        <f>S6+T6</f>
        <v>800.08965370242697</v>
      </c>
      <c r="AU6" s="50">
        <f t="shared" ref="AU6:AU23" si="4">U6+V6</f>
        <v>764.82834062786856</v>
      </c>
      <c r="AV6" s="50">
        <f t="shared" ref="AV6:AV23" si="5">W6+X6</f>
        <v>550.43072545128928</v>
      </c>
      <c r="AW6" s="50">
        <f t="shared" ref="AW6:AW23" si="6">Y6+Z6</f>
        <v>957.48200403858152</v>
      </c>
      <c r="AX6" s="50">
        <f t="shared" ref="AX6:AX23" si="7">AA6+AB6</f>
        <v>811.08786446656677</v>
      </c>
      <c r="AY6" s="50">
        <f t="shared" ref="AY6:AY23" si="8">AC6+AD6</f>
        <v>806.84723388899874</v>
      </c>
      <c r="AZ6" s="50">
        <f>AE6+AF6</f>
        <v>689.42468479658169</v>
      </c>
      <c r="BA6" s="50">
        <f>AG6+AH6</f>
        <v>632.20185762153142</v>
      </c>
      <c r="BB6" s="50">
        <f>AI6+AJ6</f>
        <v>577.49256134127404</v>
      </c>
      <c r="BC6" s="50">
        <f>AK6+AL6</f>
        <v>565.2906943174022</v>
      </c>
      <c r="BD6" s="50">
        <f>AM6+AN6</f>
        <v>572.65165027227931</v>
      </c>
      <c r="BF6" s="20" t="s">
        <v>27</v>
      </c>
      <c r="BG6" s="50">
        <f t="shared" ref="BG6:BS21" si="9">C6</f>
        <v>1120</v>
      </c>
      <c r="BH6" s="31">
        <f t="shared" si="9"/>
        <v>1255</v>
      </c>
      <c r="BI6" s="31">
        <f t="shared" si="9"/>
        <v>1185</v>
      </c>
      <c r="BJ6" s="31">
        <f t="shared" si="9"/>
        <v>1210</v>
      </c>
      <c r="BK6" s="31">
        <f t="shared" si="9"/>
        <v>1325</v>
      </c>
      <c r="BL6" s="31">
        <f t="shared" si="9"/>
        <v>1420</v>
      </c>
      <c r="BM6" s="31">
        <f t="shared" si="9"/>
        <v>1564.9179943302954</v>
      </c>
      <c r="BN6" s="31">
        <f t="shared" si="9"/>
        <v>1507.9127294898708</v>
      </c>
      <c r="BO6" s="31">
        <f t="shared" si="9"/>
        <v>1617.9350983555651</v>
      </c>
      <c r="BP6" s="31">
        <f t="shared" si="9"/>
        <v>1321.6265424181131</v>
      </c>
      <c r="BQ6" s="31">
        <f t="shared" si="9"/>
        <v>1142.7832556586761</v>
      </c>
      <c r="BR6" s="31">
        <f t="shared" si="9"/>
        <v>1175.7990740393561</v>
      </c>
      <c r="BS6" s="31">
        <f t="shared" si="9"/>
        <v>1346.1256175072056</v>
      </c>
      <c r="BT6" s="31"/>
      <c r="BU6" s="210">
        <f>P6</f>
        <v>2.8890708904944828E-2</v>
      </c>
      <c r="BV6" s="210">
        <f>Q6</f>
        <v>0.14486024630271843</v>
      </c>
      <c r="BW6" s="59"/>
      <c r="BX6" s="50">
        <f t="shared" ref="BX6:CT6" si="10">S6</f>
        <v>391.41810047395097</v>
      </c>
      <c r="BY6" s="50">
        <f t="shared" si="10"/>
        <v>408.671553228476</v>
      </c>
      <c r="BZ6" s="50">
        <f t="shared" si="10"/>
        <v>382.48061683489851</v>
      </c>
      <c r="CA6" s="50">
        <f t="shared" si="10"/>
        <v>382.3477237929701</v>
      </c>
      <c r="CB6" s="50">
        <f t="shared" si="10"/>
        <v>305.79484747293844</v>
      </c>
      <c r="CC6" s="50">
        <f t="shared" si="10"/>
        <v>244.63587797835081</v>
      </c>
      <c r="CD6" s="50">
        <f t="shared" si="10"/>
        <v>366.95381696752622</v>
      </c>
      <c r="CE6" s="50">
        <f t="shared" si="10"/>
        <v>590.5281870710553</v>
      </c>
      <c r="CF6" s="50">
        <f t="shared" si="10"/>
        <v>397.50041630684251</v>
      </c>
      <c r="CG6" s="50">
        <f t="shared" si="10"/>
        <v>413.58744815972432</v>
      </c>
      <c r="CH6" s="50">
        <f t="shared" si="10"/>
        <v>390.86659861295328</v>
      </c>
      <c r="CI6" s="50">
        <f t="shared" si="10"/>
        <v>415.9806352760454</v>
      </c>
      <c r="CJ6" s="50">
        <f t="shared" si="10"/>
        <v>337.87535386081606</v>
      </c>
      <c r="CK6" s="50">
        <f t="shared" si="10"/>
        <v>351.54933093576562</v>
      </c>
      <c r="CL6" s="31">
        <f t="shared" si="10"/>
        <v>312.69327889036259</v>
      </c>
      <c r="CM6" s="31">
        <f t="shared" si="10"/>
        <v>319.50857873116877</v>
      </c>
      <c r="CN6" s="31">
        <f t="shared" si="10"/>
        <v>287.1940507816937</v>
      </c>
      <c r="CO6" s="31">
        <f t="shared" si="10"/>
        <v>290.29851055958034</v>
      </c>
      <c r="CP6" s="31">
        <f t="shared" si="10"/>
        <v>253.78905425949293</v>
      </c>
      <c r="CQ6" s="31">
        <f t="shared" si="10"/>
        <v>311.50164005790924</v>
      </c>
      <c r="CR6" s="31">
        <f t="shared" si="10"/>
        <v>275.15169628001479</v>
      </c>
      <c r="CS6" s="31">
        <f t="shared" si="10"/>
        <v>297.49995399226458</v>
      </c>
      <c r="CT6" s="31">
        <f t="shared" si="10"/>
        <v>260.12568559487397</v>
      </c>
      <c r="CU6" s="50"/>
      <c r="CV6" s="31">
        <f t="shared" ref="CV6:DF6" si="11">AT6</f>
        <v>800.08965370242697</v>
      </c>
      <c r="CW6" s="31">
        <f t="shared" si="11"/>
        <v>764.82834062786856</v>
      </c>
      <c r="CX6" s="31">
        <f t="shared" si="11"/>
        <v>550.43072545128928</v>
      </c>
      <c r="CY6" s="31">
        <f t="shared" si="11"/>
        <v>957.48200403858152</v>
      </c>
      <c r="CZ6" s="31">
        <f t="shared" si="11"/>
        <v>811.08786446656677</v>
      </c>
      <c r="DA6" s="31">
        <f t="shared" si="11"/>
        <v>806.84723388899874</v>
      </c>
      <c r="DB6" s="31">
        <f t="shared" si="11"/>
        <v>689.42468479658169</v>
      </c>
      <c r="DC6" s="31">
        <f t="shared" si="11"/>
        <v>632.20185762153142</v>
      </c>
      <c r="DD6" s="31">
        <f t="shared" si="11"/>
        <v>577.49256134127404</v>
      </c>
      <c r="DE6" s="31">
        <f t="shared" si="11"/>
        <v>565.2906943174022</v>
      </c>
      <c r="DF6" s="31">
        <f t="shared" si="11"/>
        <v>572.65165027227931</v>
      </c>
    </row>
    <row r="7" spans="1:110" x14ac:dyDescent="0.45">
      <c r="A7" s="15"/>
      <c r="B7" s="10" t="s">
        <v>15</v>
      </c>
      <c r="C7" s="13"/>
      <c r="D7" s="13"/>
      <c r="E7" s="13"/>
      <c r="F7" s="13"/>
      <c r="G7" s="13"/>
      <c r="H7" s="13"/>
      <c r="I7" s="13">
        <v>519.90248520534715</v>
      </c>
      <c r="J7" s="13">
        <v>457.82954280344444</v>
      </c>
      <c r="K7" s="13">
        <v>503.53249793427176</v>
      </c>
      <c r="L7" s="13">
        <v>395.36091877130286</v>
      </c>
      <c r="M7" s="13">
        <v>350.55547531074279</v>
      </c>
      <c r="N7" s="13">
        <v>288.78447081085795</v>
      </c>
      <c r="O7" s="13">
        <v>360.98637446663975</v>
      </c>
      <c r="P7" s="208">
        <f t="shared" ref="P7:Q23" si="12">IF(ISERROR(N7/M7),"N/A",IF(M7&lt;0,"N/A",IF(N7&lt;0,"N/A",IF(N7/M7-1&gt;300%,"&gt;±300%",IF(N7/M7-1&lt;-300%,"&gt;±300%",N7/M7-1)))))</f>
        <v>-0.17620892797389398</v>
      </c>
      <c r="Q7" s="208">
        <f t="shared" si="12"/>
        <v>0.25002003554086905</v>
      </c>
      <c r="R7" s="911"/>
      <c r="S7" s="13">
        <v>120.93450101031458</v>
      </c>
      <c r="T7" s="13">
        <v>137.43852745270351</v>
      </c>
      <c r="U7" s="13">
        <v>132.9687454207581</v>
      </c>
      <c r="V7" s="13">
        <v>128.56071132157092</v>
      </c>
      <c r="W7" s="13">
        <v>102.90549884905396</v>
      </c>
      <c r="X7" s="13">
        <v>82.324399079243165</v>
      </c>
      <c r="Y7" s="13">
        <v>123.48659861886475</v>
      </c>
      <c r="Z7" s="13">
        <v>149.11304625628253</v>
      </c>
      <c r="AA7" s="13">
        <v>120.93450101031458</v>
      </c>
      <c r="AB7" s="13">
        <v>137.43852745270351</v>
      </c>
      <c r="AC7" s="13">
        <v>132.9687454207581</v>
      </c>
      <c r="AD7" s="13">
        <v>112.19072405049553</v>
      </c>
      <c r="AE7" s="13">
        <v>102.79432585876739</v>
      </c>
      <c r="AF7" s="13">
        <v>116.82274833479798</v>
      </c>
      <c r="AG7" s="13">
        <v>106.37499633660649</v>
      </c>
      <c r="AH7" s="13">
        <v>69.368848241130991</v>
      </c>
      <c r="AI7" s="13">
        <v>87.375176979952286</v>
      </c>
      <c r="AJ7" s="13">
        <v>99.299336084578286</v>
      </c>
      <c r="AK7" s="13">
        <v>90.418746886115514</v>
      </c>
      <c r="AL7" s="13">
        <v>73.462215360096707</v>
      </c>
      <c r="AM7" s="13">
        <v>85.627673440353234</v>
      </c>
      <c r="AN7" s="13">
        <v>99.299336084578286</v>
      </c>
      <c r="AO7" s="13">
        <v>90.418746886115514</v>
      </c>
      <c r="AP7" s="13"/>
      <c r="AQ7" s="285">
        <f t="shared" ref="AQ7:AQ23" si="13">IF(ISERROR(AO7/AK7),"N/A",IF(AK7&lt;0,"N/A",IF(AO7&lt;0,"N/A",IF(AO7/AK7-1&gt;300%,"&gt;±300%",IF(AO7/AK7-1&lt;-300%,"&gt;±300%",AO7/AK7-1)))))</f>
        <v>0</v>
      </c>
      <c r="AR7" s="285">
        <f t="shared" ref="AR7:AR23" si="14">IF(ISERROR(AO7/AN7),"N/A",IF(AN7&lt;0,"N/A",IF(AO7&lt;0,"N/A",IF(AO7/AN7-1&gt;300%,"&gt;±300%",IF(AO7/AN7-1&lt;-300%,"&gt;±300%",AO7/AN7-1)))))</f>
        <v>-8.9432513334215313E-2</v>
      </c>
      <c r="AS7" s="869"/>
      <c r="AT7" s="13">
        <f t="shared" ref="AT7:AT23" si="15">S7+T7</f>
        <v>258.3730284630181</v>
      </c>
      <c r="AU7" s="13">
        <f t="shared" si="4"/>
        <v>261.52945674232899</v>
      </c>
      <c r="AV7" s="13">
        <f t="shared" si="5"/>
        <v>185.22989792829713</v>
      </c>
      <c r="AW7" s="59">
        <f t="shared" si="6"/>
        <v>272.59964487514731</v>
      </c>
      <c r="AX7" s="59">
        <f t="shared" si="7"/>
        <v>258.3730284630181</v>
      </c>
      <c r="AY7" s="59">
        <f>AC7+AD7</f>
        <v>245.15946947125363</v>
      </c>
      <c r="AZ7" s="59">
        <f t="shared" ref="AZ7:AZ23" si="16">AE7+AF7</f>
        <v>219.61707419356537</v>
      </c>
      <c r="BA7" s="59">
        <f t="shared" ref="BA7:BA23" si="17">AG7+AH7</f>
        <v>175.74384457773749</v>
      </c>
      <c r="BB7" s="59">
        <f t="shared" ref="BB7:BB23" si="18">AI7+AJ7</f>
        <v>186.67451306453057</v>
      </c>
      <c r="BC7" s="59">
        <f>AK7+AL7</f>
        <v>163.88096224621222</v>
      </c>
      <c r="BD7" s="59">
        <f t="shared" ref="BD7:BD23" si="19">AM7+AN7</f>
        <v>184.92700952493152</v>
      </c>
      <c r="BF7" s="10" t="s">
        <v>15</v>
      </c>
      <c r="BG7" s="11"/>
      <c r="BH7" s="10"/>
      <c r="BI7" s="10"/>
      <c r="BJ7" s="10"/>
      <c r="BK7" s="10"/>
      <c r="BL7" s="10"/>
      <c r="BM7" s="7">
        <f t="shared" si="9"/>
        <v>519.90248520534715</v>
      </c>
      <c r="BN7" s="7">
        <f t="shared" si="9"/>
        <v>457.82954280344444</v>
      </c>
      <c r="BO7" s="7">
        <f t="shared" si="9"/>
        <v>503.53249793427176</v>
      </c>
      <c r="BP7" s="7">
        <f t="shared" si="9"/>
        <v>395.36091877130286</v>
      </c>
      <c r="BQ7" s="7">
        <f t="shared" si="9"/>
        <v>350.55547531074279</v>
      </c>
      <c r="BR7" s="7"/>
      <c r="BS7" s="7"/>
      <c r="BT7" s="7"/>
      <c r="BU7" s="212"/>
      <c r="BV7" s="208"/>
      <c r="BW7" s="13"/>
      <c r="BX7" s="51"/>
      <c r="BY7" s="51"/>
      <c r="BZ7" s="51"/>
      <c r="CA7" s="51"/>
      <c r="CB7" s="51"/>
      <c r="CC7" s="51"/>
      <c r="CD7" s="51"/>
      <c r="CE7" s="51"/>
      <c r="CF7" s="51"/>
      <c r="CG7" s="51"/>
      <c r="CH7" s="51"/>
      <c r="CI7" s="51"/>
      <c r="CJ7" s="51"/>
      <c r="CK7" s="51"/>
      <c r="CL7" s="14"/>
      <c r="CM7" s="14"/>
      <c r="CN7" s="14"/>
      <c r="CO7" s="14"/>
      <c r="CP7" s="14"/>
      <c r="CQ7" s="14"/>
      <c r="CR7" s="14"/>
      <c r="CS7" s="14"/>
      <c r="CT7" s="14"/>
      <c r="CU7" s="51"/>
      <c r="CV7" s="24"/>
      <c r="CW7" s="24"/>
      <c r="CX7" s="24"/>
      <c r="CY7" s="24"/>
      <c r="CZ7" s="24"/>
      <c r="DA7" s="24"/>
      <c r="DB7" s="24"/>
      <c r="DC7" s="24"/>
      <c r="DD7" s="24"/>
      <c r="DE7" s="24"/>
      <c r="DF7" s="24"/>
    </row>
    <row r="8" spans="1:110" x14ac:dyDescent="0.45">
      <c r="A8" s="15"/>
      <c r="B8" s="10" t="s">
        <v>16</v>
      </c>
      <c r="C8" s="13"/>
      <c r="D8" s="13"/>
      <c r="E8" s="13"/>
      <c r="F8" s="13"/>
      <c r="G8" s="13"/>
      <c r="H8" s="13"/>
      <c r="I8" s="13">
        <v>785.49329248571689</v>
      </c>
      <c r="J8" s="13">
        <v>814.72495257728326</v>
      </c>
      <c r="K8" s="13">
        <v>834.65412966630731</v>
      </c>
      <c r="L8" s="13">
        <v>676.47588461276655</v>
      </c>
      <c r="M8" s="13">
        <v>590.03852336328839</v>
      </c>
      <c r="N8" s="13">
        <v>638.81320467559146</v>
      </c>
      <c r="O8" s="13">
        <v>726.78650322545536</v>
      </c>
      <c r="P8" s="208">
        <f t="shared" si="12"/>
        <v>8.2663553956242808E-2</v>
      </c>
      <c r="Q8" s="208">
        <f t="shared" si="12"/>
        <v>0.13771365072915076</v>
      </c>
      <c r="R8" s="911"/>
      <c r="S8" s="13">
        <v>200.48797199934694</v>
      </c>
      <c r="T8" s="13">
        <v>208.79425617409376</v>
      </c>
      <c r="U8" s="13">
        <v>184.02665996560614</v>
      </c>
      <c r="V8" s="13">
        <v>192.18440434667014</v>
      </c>
      <c r="W8" s="13">
        <v>153.57130314266644</v>
      </c>
      <c r="X8" s="13">
        <v>122.85704251413316</v>
      </c>
      <c r="Y8" s="13">
        <v>184.28556377119975</v>
      </c>
      <c r="Z8" s="13">
        <v>354.01104314928392</v>
      </c>
      <c r="AA8" s="13">
        <v>200.48797199934694</v>
      </c>
      <c r="AB8" s="13">
        <v>208.79425617409376</v>
      </c>
      <c r="AC8" s="13">
        <v>184.02665996560614</v>
      </c>
      <c r="AD8" s="13">
        <v>241.34524152726055</v>
      </c>
      <c r="AE8" s="13">
        <v>170.4147761994449</v>
      </c>
      <c r="AF8" s="13">
        <v>177.47511774797968</v>
      </c>
      <c r="AG8" s="13">
        <v>147.22132797248491</v>
      </c>
      <c r="AH8" s="13">
        <v>181.36466269285705</v>
      </c>
      <c r="AI8" s="13">
        <v>144.85255976952817</v>
      </c>
      <c r="AJ8" s="13">
        <v>150.85385008578274</v>
      </c>
      <c r="AK8" s="13">
        <v>125.13812877661218</v>
      </c>
      <c r="AL8" s="13">
        <v>169.19398473136533</v>
      </c>
      <c r="AM8" s="13">
        <v>137.60993178105176</v>
      </c>
      <c r="AN8" s="13">
        <v>155.37946558835623</v>
      </c>
      <c r="AO8" s="13">
        <v>128.89227263991054</v>
      </c>
      <c r="AP8" s="13"/>
      <c r="AQ8" s="285">
        <f t="shared" si="13"/>
        <v>3.0000000000000027E-2</v>
      </c>
      <c r="AR8" s="285">
        <f t="shared" si="14"/>
        <v>-0.17046778252293437</v>
      </c>
      <c r="AS8" s="869"/>
      <c r="AT8" s="13">
        <f t="shared" si="15"/>
        <v>409.28222817344067</v>
      </c>
      <c r="AU8" s="13">
        <f t="shared" si="4"/>
        <v>376.21106431227628</v>
      </c>
      <c r="AV8" s="13">
        <f t="shared" si="5"/>
        <v>276.42834565679959</v>
      </c>
      <c r="AW8" s="59">
        <f t="shared" si="6"/>
        <v>538.29660692048367</v>
      </c>
      <c r="AX8" s="59">
        <f t="shared" si="7"/>
        <v>409.28222817344067</v>
      </c>
      <c r="AY8" s="59">
        <f t="shared" si="8"/>
        <v>425.3719014928667</v>
      </c>
      <c r="AZ8" s="59">
        <f t="shared" si="16"/>
        <v>347.88989394742458</v>
      </c>
      <c r="BA8" s="59">
        <f t="shared" si="17"/>
        <v>328.58599066534197</v>
      </c>
      <c r="BB8" s="59">
        <f t="shared" si="18"/>
        <v>295.70640985531088</v>
      </c>
      <c r="BC8" s="59">
        <f t="shared" ref="BC8:BC23" si="20">AK8+AL8</f>
        <v>294.33211350797751</v>
      </c>
      <c r="BD8" s="59">
        <f t="shared" si="19"/>
        <v>292.98939736940798</v>
      </c>
      <c r="BF8" s="10" t="s">
        <v>16</v>
      </c>
      <c r="BG8" s="11"/>
      <c r="BH8" s="10"/>
      <c r="BI8" s="10"/>
      <c r="BJ8" s="10"/>
      <c r="BK8" s="10"/>
      <c r="BL8" s="10"/>
      <c r="BM8" s="7">
        <f t="shared" si="9"/>
        <v>785.49329248571689</v>
      </c>
      <c r="BN8" s="7">
        <f t="shared" si="9"/>
        <v>814.72495257728326</v>
      </c>
      <c r="BO8" s="7">
        <f t="shared" si="9"/>
        <v>834.65412966630731</v>
      </c>
      <c r="BP8" s="7">
        <f t="shared" si="9"/>
        <v>676.47588461276655</v>
      </c>
      <c r="BQ8" s="7">
        <f t="shared" si="9"/>
        <v>590.03852336328839</v>
      </c>
      <c r="BR8" s="7"/>
      <c r="BS8" s="7"/>
      <c r="BT8" s="7"/>
      <c r="BU8" s="212"/>
      <c r="BV8" s="208"/>
      <c r="BW8" s="13"/>
      <c r="BX8" s="51"/>
      <c r="BY8" s="51"/>
      <c r="BZ8" s="51"/>
      <c r="CA8" s="51"/>
      <c r="CB8" s="51"/>
      <c r="CC8" s="51"/>
      <c r="CD8" s="51"/>
      <c r="CE8" s="51"/>
      <c r="CF8" s="51"/>
      <c r="CG8" s="51"/>
      <c r="CH8" s="51"/>
      <c r="CI8" s="51"/>
      <c r="CJ8" s="51"/>
      <c r="CK8" s="51"/>
      <c r="CL8" s="14"/>
      <c r="CM8" s="14"/>
      <c r="CN8" s="14"/>
      <c r="CO8" s="14"/>
      <c r="CP8" s="14"/>
      <c r="CQ8" s="14"/>
      <c r="CR8" s="14"/>
      <c r="CS8" s="14"/>
      <c r="CT8" s="14"/>
      <c r="CU8" s="51"/>
      <c r="CV8" s="24"/>
      <c r="CW8" s="24"/>
      <c r="CX8" s="24"/>
      <c r="CY8" s="24"/>
      <c r="CZ8" s="24"/>
      <c r="DA8" s="24"/>
      <c r="DB8" s="24"/>
      <c r="DC8" s="24"/>
      <c r="DD8" s="24"/>
      <c r="DE8" s="24"/>
      <c r="DF8" s="24"/>
    </row>
    <row r="9" spans="1:110" x14ac:dyDescent="0.45">
      <c r="A9" s="15"/>
      <c r="B9" s="10" t="s">
        <v>17</v>
      </c>
      <c r="C9" s="13"/>
      <c r="D9" s="13"/>
      <c r="E9" s="13"/>
      <c r="F9" s="13"/>
      <c r="G9" s="13"/>
      <c r="H9" s="13"/>
      <c r="I9" s="13">
        <v>115.51234170651762</v>
      </c>
      <c r="J9" s="13">
        <v>109.44146046948637</v>
      </c>
      <c r="K9" s="13">
        <v>117.14399025992959</v>
      </c>
      <c r="L9" s="13">
        <v>84.746142949907039</v>
      </c>
      <c r="M9" s="13">
        <v>72.581152755771427</v>
      </c>
      <c r="N9" s="13">
        <v>83.201868885569212</v>
      </c>
      <c r="O9" s="13">
        <v>121.71426114464107</v>
      </c>
      <c r="P9" s="208">
        <f t="shared" si="12"/>
        <v>0.14632884332294194</v>
      </c>
      <c r="Q9" s="208">
        <f t="shared" si="12"/>
        <v>0.46287893258791413</v>
      </c>
      <c r="R9" s="911"/>
      <c r="S9" s="13">
        <v>33.981657434688302</v>
      </c>
      <c r="T9" s="13">
        <v>27.267978717301315</v>
      </c>
      <c r="U9" s="13">
        <v>31.013218950463052</v>
      </c>
      <c r="V9" s="13">
        <v>23.249486604064941</v>
      </c>
      <c r="W9" s="13">
        <v>18.629471019086697</v>
      </c>
      <c r="X9" s="13">
        <v>14.903576815269359</v>
      </c>
      <c r="Y9" s="13">
        <v>22.355365222904037</v>
      </c>
      <c r="Z9" s="13">
        <v>53.553047412226277</v>
      </c>
      <c r="AA9" s="13">
        <v>33.981657434688302</v>
      </c>
      <c r="AB9" s="13">
        <v>27.267978717301315</v>
      </c>
      <c r="AC9" s="13">
        <v>31.013218950463052</v>
      </c>
      <c r="AD9" s="13">
        <v>24.881135157476919</v>
      </c>
      <c r="AE9" s="13">
        <v>28.884408819485056</v>
      </c>
      <c r="AF9" s="13">
        <v>23.177781909706116</v>
      </c>
      <c r="AG9" s="13">
        <v>24.810575160370444</v>
      </c>
      <c r="AH9" s="13">
        <v>7.873377060345419</v>
      </c>
      <c r="AI9" s="13">
        <v>24.551747496562296</v>
      </c>
      <c r="AJ9" s="13">
        <v>19.701114623250199</v>
      </c>
      <c r="AK9" s="13">
        <v>21.088988886314876</v>
      </c>
      <c r="AL9" s="13">
        <v>7.2393017496440564</v>
      </c>
      <c r="AM9" s="13">
        <v>24.551747496562296</v>
      </c>
      <c r="AN9" s="13">
        <v>20.68617035441271</v>
      </c>
      <c r="AO9" s="13">
        <v>22.14343833063062</v>
      </c>
      <c r="AP9" s="13"/>
      <c r="AQ9" s="285">
        <f t="shared" si="13"/>
        <v>5.0000000000000044E-2</v>
      </c>
      <c r="AR9" s="285">
        <f t="shared" si="14"/>
        <v>7.0446484354077077E-2</v>
      </c>
      <c r="AS9" s="869"/>
      <c r="AT9" s="13">
        <f t="shared" si="15"/>
        <v>61.24963615198962</v>
      </c>
      <c r="AU9" s="13">
        <f t="shared" si="4"/>
        <v>54.262705554527997</v>
      </c>
      <c r="AV9" s="13">
        <f t="shared" si="5"/>
        <v>33.533047834356054</v>
      </c>
      <c r="AW9" s="59">
        <f t="shared" si="6"/>
        <v>75.908412635130318</v>
      </c>
      <c r="AX9" s="59">
        <f t="shared" si="7"/>
        <v>61.24963615198962</v>
      </c>
      <c r="AY9" s="59">
        <f t="shared" si="8"/>
        <v>55.894354107939975</v>
      </c>
      <c r="AZ9" s="59">
        <f t="shared" si="16"/>
        <v>52.062190729191173</v>
      </c>
      <c r="BA9" s="59">
        <f t="shared" si="17"/>
        <v>32.683952220715867</v>
      </c>
      <c r="BB9" s="59">
        <f t="shared" si="18"/>
        <v>44.252862119812491</v>
      </c>
      <c r="BC9" s="59">
        <f t="shared" si="20"/>
        <v>28.328290635958933</v>
      </c>
      <c r="BD9" s="59">
        <f t="shared" si="19"/>
        <v>45.237917850975009</v>
      </c>
      <c r="BF9" s="10" t="s">
        <v>17</v>
      </c>
      <c r="BG9" s="11"/>
      <c r="BH9" s="10"/>
      <c r="BI9" s="10"/>
      <c r="BJ9" s="10"/>
      <c r="BK9" s="10"/>
      <c r="BL9" s="10"/>
      <c r="BM9" s="7">
        <f t="shared" si="9"/>
        <v>115.51234170651762</v>
      </c>
      <c r="BN9" s="7">
        <f t="shared" si="9"/>
        <v>109.44146046948637</v>
      </c>
      <c r="BO9" s="7">
        <f t="shared" si="9"/>
        <v>117.14399025992959</v>
      </c>
      <c r="BP9" s="7">
        <f t="shared" si="9"/>
        <v>84.746142949907039</v>
      </c>
      <c r="BQ9" s="7">
        <f t="shared" si="9"/>
        <v>72.581152755771427</v>
      </c>
      <c r="BR9" s="7"/>
      <c r="BS9" s="7"/>
      <c r="BT9" s="7"/>
      <c r="BU9" s="212"/>
      <c r="BV9" s="208"/>
      <c r="BW9" s="13"/>
      <c r="BX9" s="51"/>
      <c r="BY9" s="51"/>
      <c r="BZ9" s="51"/>
      <c r="CA9" s="51"/>
      <c r="CB9" s="51"/>
      <c r="CC9" s="51"/>
      <c r="CD9" s="51"/>
      <c r="CE9" s="51"/>
      <c r="CF9" s="51"/>
      <c r="CG9" s="51"/>
      <c r="CH9" s="51"/>
      <c r="CI9" s="51"/>
      <c r="CJ9" s="51"/>
      <c r="CK9" s="51"/>
      <c r="CL9" s="14"/>
      <c r="CM9" s="14"/>
      <c r="CN9" s="14"/>
      <c r="CO9" s="14"/>
      <c r="CP9" s="14"/>
      <c r="CQ9" s="14"/>
      <c r="CR9" s="14"/>
      <c r="CS9" s="14"/>
      <c r="CT9" s="14"/>
      <c r="CU9" s="51"/>
      <c r="CV9" s="24"/>
      <c r="CW9" s="24"/>
      <c r="CX9" s="24"/>
      <c r="CY9" s="24"/>
      <c r="CZ9" s="24"/>
      <c r="DA9" s="24"/>
      <c r="DB9" s="24"/>
      <c r="DC9" s="24"/>
      <c r="DD9" s="24"/>
      <c r="DE9" s="24"/>
      <c r="DF9" s="24"/>
    </row>
    <row r="10" spans="1:110" x14ac:dyDescent="0.45">
      <c r="A10" s="15"/>
      <c r="B10" s="10" t="s">
        <v>18</v>
      </c>
      <c r="C10" s="13"/>
      <c r="D10" s="13"/>
      <c r="E10" s="13"/>
      <c r="F10" s="13"/>
      <c r="G10" s="13"/>
      <c r="H10" s="13"/>
      <c r="I10" s="13">
        <v>35.510577804400945</v>
      </c>
      <c r="J10" s="13">
        <v>36.109690223990889</v>
      </c>
      <c r="K10" s="13">
        <v>59.116008325476542</v>
      </c>
      <c r="L10" s="13">
        <v>54.886173343355587</v>
      </c>
      <c r="M10" s="13">
        <v>25.133384665238626</v>
      </c>
      <c r="N10" s="13">
        <v>40.056257130249236</v>
      </c>
      <c r="O10" s="13">
        <v>44.037077465215212</v>
      </c>
      <c r="P10" s="208">
        <f t="shared" si="12"/>
        <v>0.59374702865428519</v>
      </c>
      <c r="Q10" s="208">
        <f t="shared" si="12"/>
        <v>9.9380736498213329E-2</v>
      </c>
      <c r="R10" s="911"/>
      <c r="S10" s="13">
        <v>8.6890226184165051</v>
      </c>
      <c r="T10" s="13">
        <v>8.1931582187472074</v>
      </c>
      <c r="U10" s="13">
        <v>8.3859817780547701</v>
      </c>
      <c r="V10" s="13">
        <v>10.242415189182463</v>
      </c>
      <c r="W10" s="13">
        <v>8.1959515898214903</v>
      </c>
      <c r="X10" s="13">
        <v>6.5567612718571926</v>
      </c>
      <c r="Y10" s="13">
        <v>9.8351419077857898</v>
      </c>
      <c r="Z10" s="13">
        <v>11.521835454526418</v>
      </c>
      <c r="AA10" s="13">
        <v>14.771338451308058</v>
      </c>
      <c r="AB10" s="13">
        <v>13.109053149995532</v>
      </c>
      <c r="AC10" s="13">
        <v>16.77196355610954</v>
      </c>
      <c r="AD10" s="13">
        <v>14.463653168063416</v>
      </c>
      <c r="AE10" s="13">
        <v>12.555637683611849</v>
      </c>
      <c r="AF10" s="13">
        <v>11.142695177496202</v>
      </c>
      <c r="AG10" s="13">
        <v>13.417570844887633</v>
      </c>
      <c r="AH10" s="13">
        <v>17.770269637359903</v>
      </c>
      <c r="AI10" s="13">
        <v>10.672292031070072</v>
      </c>
      <c r="AJ10" s="13">
        <v>6.6856171064977215</v>
      </c>
      <c r="AK10" s="13">
        <v>6.7087854224438166</v>
      </c>
      <c r="AL10" s="13">
        <v>1.0666901052270141</v>
      </c>
      <c r="AM10" s="13">
        <v>12.555637683611849</v>
      </c>
      <c r="AN10" s="13">
        <v>7.688459672472379</v>
      </c>
      <c r="AO10" s="13">
        <v>7.7151032358103881</v>
      </c>
      <c r="AP10" s="13"/>
      <c r="AQ10" s="285">
        <f t="shared" si="13"/>
        <v>0.14999999999999991</v>
      </c>
      <c r="AR10" s="285">
        <f t="shared" si="14"/>
        <v>3.465396772958762E-3</v>
      </c>
      <c r="AS10" s="869"/>
      <c r="AT10" s="13">
        <f t="shared" si="15"/>
        <v>16.882180837163713</v>
      </c>
      <c r="AU10" s="13">
        <f t="shared" si="4"/>
        <v>18.628396967237233</v>
      </c>
      <c r="AV10" s="13">
        <f t="shared" si="5"/>
        <v>14.752712861678683</v>
      </c>
      <c r="AW10" s="59">
        <f t="shared" si="6"/>
        <v>21.356977362312207</v>
      </c>
      <c r="AX10" s="59">
        <f t="shared" si="7"/>
        <v>27.88039160130359</v>
      </c>
      <c r="AY10" s="59">
        <f t="shared" si="8"/>
        <v>31.235616724172957</v>
      </c>
      <c r="AZ10" s="59">
        <f t="shared" si="16"/>
        <v>23.698332861108049</v>
      </c>
      <c r="BA10" s="59">
        <f t="shared" si="17"/>
        <v>31.187840482247537</v>
      </c>
      <c r="BB10" s="59">
        <f t="shared" si="18"/>
        <v>17.357909137567795</v>
      </c>
      <c r="BC10" s="59">
        <f t="shared" si="20"/>
        <v>7.7754755276708307</v>
      </c>
      <c r="BD10" s="59">
        <f t="shared" si="19"/>
        <v>20.244097356084229</v>
      </c>
      <c r="BF10" s="10" t="s">
        <v>18</v>
      </c>
      <c r="BG10" s="11"/>
      <c r="BH10" s="10"/>
      <c r="BI10" s="10"/>
      <c r="BJ10" s="10"/>
      <c r="BK10" s="10"/>
      <c r="BL10" s="10"/>
      <c r="BM10" s="7">
        <f t="shared" si="9"/>
        <v>35.510577804400945</v>
      </c>
      <c r="BN10" s="7">
        <f t="shared" si="9"/>
        <v>36.109690223990889</v>
      </c>
      <c r="BO10" s="7">
        <f t="shared" si="9"/>
        <v>59.116008325476542</v>
      </c>
      <c r="BP10" s="7">
        <f t="shared" si="9"/>
        <v>54.886173343355587</v>
      </c>
      <c r="BQ10" s="7">
        <f t="shared" si="9"/>
        <v>25.133384665238626</v>
      </c>
      <c r="BR10" s="7"/>
      <c r="BS10" s="7"/>
      <c r="BT10" s="7"/>
      <c r="BU10" s="212"/>
      <c r="BV10" s="208"/>
      <c r="BW10" s="13"/>
      <c r="BX10" s="51"/>
      <c r="BY10" s="51"/>
      <c r="BZ10" s="51"/>
      <c r="CA10" s="51"/>
      <c r="CB10" s="51"/>
      <c r="CC10" s="51"/>
      <c r="CD10" s="51"/>
      <c r="CE10" s="51"/>
      <c r="CF10" s="51"/>
      <c r="CG10" s="51"/>
      <c r="CH10" s="51"/>
      <c r="CI10" s="51"/>
      <c r="CJ10" s="51"/>
      <c r="CK10" s="51"/>
      <c r="CL10" s="14"/>
      <c r="CM10" s="14"/>
      <c r="CN10" s="14"/>
      <c r="CO10" s="14"/>
      <c r="CP10" s="14"/>
      <c r="CQ10" s="14"/>
      <c r="CR10" s="14"/>
      <c r="CS10" s="14"/>
      <c r="CT10" s="14"/>
      <c r="CU10" s="51"/>
      <c r="CV10" s="24"/>
      <c r="CW10" s="24"/>
      <c r="CX10" s="24"/>
      <c r="CY10" s="24"/>
      <c r="CZ10" s="24"/>
      <c r="DA10" s="24"/>
      <c r="DB10" s="24"/>
      <c r="DC10" s="24"/>
      <c r="DD10" s="24"/>
      <c r="DE10" s="24"/>
      <c r="DF10" s="24"/>
    </row>
    <row r="11" spans="1:110" x14ac:dyDescent="0.45">
      <c r="A11" s="15"/>
      <c r="B11" s="52" t="s">
        <v>19</v>
      </c>
      <c r="C11" s="54"/>
      <c r="D11" s="54"/>
      <c r="E11" s="54"/>
      <c r="F11" s="54"/>
      <c r="G11" s="54"/>
      <c r="H11" s="54"/>
      <c r="I11" s="611">
        <v>108.4992971283128</v>
      </c>
      <c r="J11" s="611">
        <v>89.807083415665772</v>
      </c>
      <c r="K11" s="611">
        <v>103.48847216958016</v>
      </c>
      <c r="L11" s="611">
        <v>110.15742274078112</v>
      </c>
      <c r="M11" s="611">
        <v>104.47471956363492</v>
      </c>
      <c r="N11" s="611">
        <v>124.9432725370885</v>
      </c>
      <c r="O11" s="611">
        <v>92.601401205254291</v>
      </c>
      <c r="P11" s="217">
        <f t="shared" si="12"/>
        <v>0.19591871659426952</v>
      </c>
      <c r="Q11" s="217">
        <f t="shared" si="12"/>
        <v>-0.25885244299354948</v>
      </c>
      <c r="R11" s="911"/>
      <c r="S11" s="54">
        <v>27.324947411184606</v>
      </c>
      <c r="T11" s="54">
        <v>26.977632665630153</v>
      </c>
      <c r="U11" s="54">
        <v>26.086010720016425</v>
      </c>
      <c r="V11" s="54">
        <v>28.110706331481623</v>
      </c>
      <c r="W11" s="54">
        <v>22.492622872309902</v>
      </c>
      <c r="X11" s="54">
        <v>17.994098297847923</v>
      </c>
      <c r="Y11" s="54">
        <v>26.991147446771883</v>
      </c>
      <c r="Z11" s="54">
        <v>22.329214798736075</v>
      </c>
      <c r="AA11" s="54">
        <v>27.324947411184606</v>
      </c>
      <c r="AB11" s="54">
        <v>26.977632665630153</v>
      </c>
      <c r="AC11" s="54">
        <v>26.086010720016425</v>
      </c>
      <c r="AD11" s="54">
        <v>23.099881372748982</v>
      </c>
      <c r="AE11" s="54">
        <v>23.226205299506915</v>
      </c>
      <c r="AF11" s="54">
        <v>22.93098776578563</v>
      </c>
      <c r="AG11" s="54">
        <v>20.868808576013141</v>
      </c>
      <c r="AH11" s="54">
        <v>43.131421099475432</v>
      </c>
      <c r="AI11" s="54">
        <v>19.742274504580877</v>
      </c>
      <c r="AJ11" s="54">
        <v>13.758592659471377</v>
      </c>
      <c r="AK11" s="54">
        <v>10.43440428800657</v>
      </c>
      <c r="AL11" s="54">
        <v>60.5394481115761</v>
      </c>
      <c r="AM11" s="54">
        <v>14.806705878435658</v>
      </c>
      <c r="AN11" s="54">
        <v>14.446522292444946</v>
      </c>
      <c r="AO11" s="54">
        <v>10.956124502406899</v>
      </c>
      <c r="AP11" s="13"/>
      <c r="AQ11" s="624">
        <f t="shared" si="13"/>
        <v>5.0000000000000044E-2</v>
      </c>
      <c r="AR11" s="624">
        <f t="shared" si="14"/>
        <v>-0.24160816834536092</v>
      </c>
      <c r="AS11" s="869"/>
      <c r="AT11" s="54">
        <f t="shared" si="15"/>
        <v>54.302580076814763</v>
      </c>
      <c r="AU11" s="54">
        <f t="shared" si="4"/>
        <v>54.196717051498048</v>
      </c>
      <c r="AV11" s="54">
        <f t="shared" si="5"/>
        <v>40.486721170157821</v>
      </c>
      <c r="AW11" s="54">
        <f t="shared" si="6"/>
        <v>49.320362245507958</v>
      </c>
      <c r="AX11" s="54">
        <f t="shared" si="7"/>
        <v>54.302580076814763</v>
      </c>
      <c r="AY11" s="54">
        <f t="shared" si="8"/>
        <v>49.185892092765407</v>
      </c>
      <c r="AZ11" s="54">
        <f t="shared" si="16"/>
        <v>46.157193065292546</v>
      </c>
      <c r="BA11" s="54">
        <f t="shared" si="17"/>
        <v>64.000229675488569</v>
      </c>
      <c r="BB11" s="54">
        <f t="shared" si="18"/>
        <v>33.500867164052252</v>
      </c>
      <c r="BC11" s="54">
        <f t="shared" si="20"/>
        <v>70.973852399582668</v>
      </c>
      <c r="BD11" s="54">
        <f t="shared" si="19"/>
        <v>29.253228170880604</v>
      </c>
      <c r="BF11" s="52" t="s">
        <v>19</v>
      </c>
      <c r="BG11" s="281"/>
      <c r="BH11" s="52"/>
      <c r="BI11" s="52"/>
      <c r="BJ11" s="52"/>
      <c r="BK11" s="52"/>
      <c r="BL11" s="52"/>
      <c r="BM11" s="29">
        <f t="shared" si="9"/>
        <v>108.4992971283128</v>
      </c>
      <c r="BN11" s="29">
        <f t="shared" si="9"/>
        <v>89.807083415665772</v>
      </c>
      <c r="BO11" s="29">
        <f t="shared" si="9"/>
        <v>103.48847216958016</v>
      </c>
      <c r="BP11" s="29">
        <f t="shared" si="9"/>
        <v>110.15742274078112</v>
      </c>
      <c r="BQ11" s="29">
        <f t="shared" si="9"/>
        <v>104.47471956363492</v>
      </c>
      <c r="BR11" s="29"/>
      <c r="BS11" s="29"/>
      <c r="BT11" s="29"/>
      <c r="BU11" s="216"/>
      <c r="BV11" s="217"/>
      <c r="BW11" s="13"/>
      <c r="BX11" s="53"/>
      <c r="BY11" s="53"/>
      <c r="BZ11" s="53"/>
      <c r="CA11" s="53"/>
      <c r="CB11" s="53"/>
      <c r="CC11" s="53"/>
      <c r="CD11" s="53"/>
      <c r="CE11" s="53"/>
      <c r="CF11" s="53"/>
      <c r="CG11" s="53"/>
      <c r="CH11" s="53"/>
      <c r="CI11" s="53"/>
      <c r="CJ11" s="53"/>
      <c r="CK11" s="53"/>
      <c r="CL11" s="851"/>
      <c r="CM11" s="851"/>
      <c r="CN11" s="851"/>
      <c r="CO11" s="851"/>
      <c r="CP11" s="851"/>
      <c r="CQ11" s="851"/>
      <c r="CR11" s="851"/>
      <c r="CS11" s="851"/>
      <c r="CT11" s="851"/>
      <c r="CU11" s="53"/>
      <c r="CV11" s="851"/>
      <c r="CW11" s="851"/>
      <c r="CX11" s="851"/>
      <c r="CY11" s="851"/>
      <c r="CZ11" s="851"/>
      <c r="DA11" s="851"/>
      <c r="DB11" s="851"/>
      <c r="DC11" s="851"/>
      <c r="DD11" s="851"/>
      <c r="DE11" s="851"/>
      <c r="DF11" s="851"/>
    </row>
    <row r="12" spans="1:110" x14ac:dyDescent="0.45">
      <c r="A12" s="15"/>
      <c r="B12" s="20" t="s">
        <v>105</v>
      </c>
      <c r="C12" s="520">
        <v>855</v>
      </c>
      <c r="D12" s="520">
        <v>775</v>
      </c>
      <c r="E12" s="520">
        <v>515</v>
      </c>
      <c r="F12" s="520">
        <v>625</v>
      </c>
      <c r="G12" s="520">
        <v>560</v>
      </c>
      <c r="H12" s="520">
        <v>505</v>
      </c>
      <c r="I12" s="50">
        <f>SUM(I13:I17)</f>
        <v>476.430635159931</v>
      </c>
      <c r="J12" s="50">
        <f t="shared" ref="J12:O12" si="21">SUM(J13:J17)</f>
        <v>421.8531526017257</v>
      </c>
      <c r="K12" s="50">
        <f t="shared" si="21"/>
        <v>421.87390410749555</v>
      </c>
      <c r="L12" s="50">
        <f t="shared" si="21"/>
        <v>372.28134154176712</v>
      </c>
      <c r="M12" s="50">
        <f t="shared" si="21"/>
        <v>330.74196689659027</v>
      </c>
      <c r="N12" s="50">
        <f t="shared" si="21"/>
        <v>334.63565865568125</v>
      </c>
      <c r="O12" s="50">
        <f t="shared" si="21"/>
        <v>347.3374456096455</v>
      </c>
      <c r="P12" s="492">
        <f t="shared" si="12"/>
        <v>1.1772596612477537E-2</v>
      </c>
      <c r="Q12" s="210">
        <f t="shared" si="12"/>
        <v>3.7957063526913526E-2</v>
      </c>
      <c r="R12" s="911"/>
      <c r="S12" s="50">
        <f>SUM(S13:S17)</f>
        <v>120.42156307523403</v>
      </c>
      <c r="T12" s="50">
        <f t="shared" ref="T12:AC12" si="22">SUM(T13:T17)</f>
        <v>119.06155789697736</v>
      </c>
      <c r="U12" s="50">
        <f t="shared" si="22"/>
        <v>116.36293057612887</v>
      </c>
      <c r="V12" s="50">
        <f t="shared" si="22"/>
        <v>120.58458361159079</v>
      </c>
      <c r="W12" s="50">
        <f t="shared" si="22"/>
        <v>69.809405185220342</v>
      </c>
      <c r="X12" s="50">
        <f t="shared" si="22"/>
        <v>96.904222592227029</v>
      </c>
      <c r="Y12" s="50">
        <f t="shared" si="22"/>
        <v>121.2791645185137</v>
      </c>
      <c r="Z12" s="50">
        <f t="shared" si="22"/>
        <v>133.86036030576454</v>
      </c>
      <c r="AA12" s="50">
        <f t="shared" si="22"/>
        <v>117.89881506309163</v>
      </c>
      <c r="AB12" s="50">
        <f t="shared" si="22"/>
        <v>97.584976646852652</v>
      </c>
      <c r="AC12" s="50">
        <f t="shared" si="22"/>
        <v>104.19672715095945</v>
      </c>
      <c r="AD12" s="50">
        <f>SUM(AD13:AD17)</f>
        <v>102.23072815678152</v>
      </c>
      <c r="AE12" s="50">
        <f>SUM(AE13:AE17)</f>
        <v>98.437551216961666</v>
      </c>
      <c r="AF12" s="50">
        <f t="shared" ref="AF12:AO12" si="23">SUM(AF13:AF17)</f>
        <v>92.265302871686714</v>
      </c>
      <c r="AG12" s="50">
        <f t="shared" si="23"/>
        <v>89.612894141924656</v>
      </c>
      <c r="AH12" s="495">
        <f t="shared" si="23"/>
        <v>91.707436050548083</v>
      </c>
      <c r="AI12" s="495">
        <f t="shared" si="23"/>
        <v>95.417731545800748</v>
      </c>
      <c r="AJ12" s="495">
        <f t="shared" si="23"/>
        <v>75.750049041790248</v>
      </c>
      <c r="AK12" s="495">
        <f t="shared" si="23"/>
        <v>75.312442929915861</v>
      </c>
      <c r="AL12" s="495">
        <f t="shared" si="23"/>
        <v>84.907465000652252</v>
      </c>
      <c r="AM12" s="495">
        <f t="shared" si="23"/>
        <v>84.653795659575962</v>
      </c>
      <c r="AN12" s="495">
        <f t="shared" si="23"/>
        <v>71.795535851042303</v>
      </c>
      <c r="AO12" s="495">
        <f t="shared" si="23"/>
        <v>67.931503868660769</v>
      </c>
      <c r="AP12" s="50"/>
      <c r="AQ12" s="284">
        <f t="shared" si="13"/>
        <v>-9.8004244373318672E-2</v>
      </c>
      <c r="AR12" s="284">
        <f t="shared" si="14"/>
        <v>-5.3819947669147994E-2</v>
      </c>
      <c r="AS12" s="869"/>
      <c r="AT12" s="50">
        <f t="shared" si="15"/>
        <v>239.4831209722114</v>
      </c>
      <c r="AU12" s="50">
        <f t="shared" si="4"/>
        <v>236.94751418771966</v>
      </c>
      <c r="AV12" s="50">
        <f t="shared" si="5"/>
        <v>166.71362777744736</v>
      </c>
      <c r="AW12" s="50">
        <f t="shared" si="6"/>
        <v>255.13952482427823</v>
      </c>
      <c r="AX12" s="50">
        <f t="shared" si="7"/>
        <v>215.48379170994428</v>
      </c>
      <c r="AY12" s="50">
        <f t="shared" si="8"/>
        <v>206.42745530774096</v>
      </c>
      <c r="AZ12" s="50">
        <f t="shared" si="16"/>
        <v>190.70285408864839</v>
      </c>
      <c r="BA12" s="50">
        <f t="shared" si="17"/>
        <v>181.32033019247274</v>
      </c>
      <c r="BB12" s="50">
        <f t="shared" si="18"/>
        <v>171.16778058759098</v>
      </c>
      <c r="BC12" s="50">
        <f t="shared" si="20"/>
        <v>160.21990793056813</v>
      </c>
      <c r="BD12" s="50">
        <f t="shared" si="19"/>
        <v>156.44933151061826</v>
      </c>
      <c r="BF12" s="20" t="s">
        <v>5</v>
      </c>
      <c r="BG12" s="50">
        <f t="shared" ref="BG12:BL12" si="24">C12</f>
        <v>855</v>
      </c>
      <c r="BH12" s="31">
        <f t="shared" si="24"/>
        <v>775</v>
      </c>
      <c r="BI12" s="31">
        <f t="shared" si="24"/>
        <v>515</v>
      </c>
      <c r="BJ12" s="31">
        <f t="shared" si="24"/>
        <v>625</v>
      </c>
      <c r="BK12" s="31">
        <f t="shared" si="24"/>
        <v>560</v>
      </c>
      <c r="BL12" s="31">
        <f t="shared" si="24"/>
        <v>505</v>
      </c>
      <c r="BM12" s="31">
        <f t="shared" si="9"/>
        <v>476.430635159931</v>
      </c>
      <c r="BN12" s="31">
        <f t="shared" si="9"/>
        <v>421.8531526017257</v>
      </c>
      <c r="BO12" s="31">
        <f t="shared" si="9"/>
        <v>421.87390410749555</v>
      </c>
      <c r="BP12" s="31">
        <f t="shared" si="9"/>
        <v>372.28134154176712</v>
      </c>
      <c r="BQ12" s="31">
        <f t="shared" si="9"/>
        <v>330.74196689659027</v>
      </c>
      <c r="BR12" s="31">
        <f>N12</f>
        <v>334.63565865568125</v>
      </c>
      <c r="BS12" s="31">
        <f t="shared" si="9"/>
        <v>347.3374456096455</v>
      </c>
      <c r="BT12" s="31"/>
      <c r="BU12" s="210">
        <f>P12</f>
        <v>1.1772596612477537E-2</v>
      </c>
      <c r="BV12" s="210">
        <f>Q12</f>
        <v>3.7957063526913526E-2</v>
      </c>
      <c r="BW12" s="59"/>
      <c r="BX12" s="50">
        <f t="shared" ref="BX12:CT12" si="25">S12</f>
        <v>120.42156307523403</v>
      </c>
      <c r="BY12" s="50">
        <f t="shared" si="25"/>
        <v>119.06155789697736</v>
      </c>
      <c r="BZ12" s="50">
        <f t="shared" si="25"/>
        <v>116.36293057612887</v>
      </c>
      <c r="CA12" s="50">
        <f t="shared" si="25"/>
        <v>120.58458361159079</v>
      </c>
      <c r="CB12" s="50">
        <f t="shared" si="25"/>
        <v>69.809405185220342</v>
      </c>
      <c r="CC12" s="50">
        <f t="shared" si="25"/>
        <v>96.904222592227029</v>
      </c>
      <c r="CD12" s="50">
        <f t="shared" si="25"/>
        <v>121.2791645185137</v>
      </c>
      <c r="CE12" s="50">
        <f t="shared" si="25"/>
        <v>133.86036030576454</v>
      </c>
      <c r="CF12" s="50">
        <f t="shared" si="25"/>
        <v>117.89881506309163</v>
      </c>
      <c r="CG12" s="50">
        <f t="shared" si="25"/>
        <v>97.584976646852652</v>
      </c>
      <c r="CH12" s="50">
        <f t="shared" si="25"/>
        <v>104.19672715095945</v>
      </c>
      <c r="CI12" s="50">
        <f t="shared" si="25"/>
        <v>102.23072815678152</v>
      </c>
      <c r="CJ12" s="50">
        <f t="shared" si="25"/>
        <v>98.437551216961666</v>
      </c>
      <c r="CK12" s="50">
        <f t="shared" si="25"/>
        <v>92.265302871686714</v>
      </c>
      <c r="CL12" s="31">
        <f t="shared" si="25"/>
        <v>89.612894141924656</v>
      </c>
      <c r="CM12" s="31">
        <f t="shared" si="25"/>
        <v>91.707436050548083</v>
      </c>
      <c r="CN12" s="31">
        <f t="shared" si="25"/>
        <v>95.417731545800748</v>
      </c>
      <c r="CO12" s="31">
        <f t="shared" si="25"/>
        <v>75.750049041790248</v>
      </c>
      <c r="CP12" s="31">
        <f t="shared" si="25"/>
        <v>75.312442929915861</v>
      </c>
      <c r="CQ12" s="31">
        <f t="shared" si="25"/>
        <v>84.907465000652252</v>
      </c>
      <c r="CR12" s="31">
        <f t="shared" si="25"/>
        <v>84.653795659575962</v>
      </c>
      <c r="CS12" s="31">
        <f t="shared" si="25"/>
        <v>71.795535851042303</v>
      </c>
      <c r="CT12" s="31">
        <f t="shared" si="25"/>
        <v>67.931503868660769</v>
      </c>
      <c r="CU12" s="50"/>
      <c r="CV12" s="31">
        <f t="shared" ref="CV12:DF12" si="26">AT12</f>
        <v>239.4831209722114</v>
      </c>
      <c r="CW12" s="31">
        <f t="shared" si="26"/>
        <v>236.94751418771966</v>
      </c>
      <c r="CX12" s="31">
        <f t="shared" si="26"/>
        <v>166.71362777744736</v>
      </c>
      <c r="CY12" s="31">
        <f t="shared" si="26"/>
        <v>255.13952482427823</v>
      </c>
      <c r="CZ12" s="31">
        <f t="shared" si="26"/>
        <v>215.48379170994428</v>
      </c>
      <c r="DA12" s="31">
        <f t="shared" si="26"/>
        <v>206.42745530774096</v>
      </c>
      <c r="DB12" s="31">
        <f t="shared" si="26"/>
        <v>190.70285408864839</v>
      </c>
      <c r="DC12" s="31">
        <f t="shared" si="26"/>
        <v>181.32033019247274</v>
      </c>
      <c r="DD12" s="31">
        <f t="shared" si="26"/>
        <v>171.16778058759098</v>
      </c>
      <c r="DE12" s="31">
        <f t="shared" si="26"/>
        <v>160.21990793056813</v>
      </c>
      <c r="DF12" s="31">
        <f t="shared" si="26"/>
        <v>156.44933151061826</v>
      </c>
    </row>
    <row r="13" spans="1:110" x14ac:dyDescent="0.45">
      <c r="A13" s="15"/>
      <c r="B13" s="10" t="s">
        <v>15</v>
      </c>
      <c r="C13" s="521"/>
      <c r="D13" s="521"/>
      <c r="E13" s="521"/>
      <c r="F13" s="521"/>
      <c r="G13" s="521"/>
      <c r="H13" s="521"/>
      <c r="I13" s="13">
        <v>3.15</v>
      </c>
      <c r="J13" s="13">
        <v>2.85</v>
      </c>
      <c r="K13" s="13">
        <v>2.95</v>
      </c>
      <c r="L13" s="13">
        <v>2.87</v>
      </c>
      <c r="M13" s="13">
        <v>2.92</v>
      </c>
      <c r="N13" s="13">
        <v>3</v>
      </c>
      <c r="O13" s="13">
        <v>3.1</v>
      </c>
      <c r="P13" s="208">
        <f t="shared" si="12"/>
        <v>2.7397260273972712E-2</v>
      </c>
      <c r="Q13" s="208">
        <f t="shared" si="12"/>
        <v>3.3333333333333437E-2</v>
      </c>
      <c r="R13" s="911"/>
      <c r="S13" s="13">
        <v>0.77962500000000001</v>
      </c>
      <c r="T13" s="13">
        <v>0.77174999999999994</v>
      </c>
      <c r="U13" s="13">
        <v>0.78749999999999998</v>
      </c>
      <c r="V13" s="13">
        <v>0.8111250000000001</v>
      </c>
      <c r="W13" s="13">
        <v>0.75</v>
      </c>
      <c r="X13" s="13">
        <v>0.55000000000000004</v>
      </c>
      <c r="Y13" s="13">
        <v>0.75</v>
      </c>
      <c r="Z13" s="13">
        <v>0.80000000000000027</v>
      </c>
      <c r="AA13" s="13">
        <v>0.72</v>
      </c>
      <c r="AB13" s="13">
        <v>0.7</v>
      </c>
      <c r="AC13" s="13">
        <v>0.76</v>
      </c>
      <c r="AD13" s="13">
        <v>0.77000000000000046</v>
      </c>
      <c r="AE13" s="13">
        <v>0.70000000000000007</v>
      </c>
      <c r="AF13" s="13">
        <v>0.68</v>
      </c>
      <c r="AG13" s="13">
        <v>0.74</v>
      </c>
      <c r="AH13" s="468">
        <v>0.75</v>
      </c>
      <c r="AI13" s="468">
        <v>0.72</v>
      </c>
      <c r="AJ13" s="468">
        <v>0.69</v>
      </c>
      <c r="AK13" s="468">
        <v>0.74</v>
      </c>
      <c r="AL13" s="468">
        <v>0.77</v>
      </c>
      <c r="AM13" s="468">
        <v>0.74</v>
      </c>
      <c r="AN13" s="468">
        <v>0.71</v>
      </c>
      <c r="AO13" s="468">
        <v>0.76</v>
      </c>
      <c r="AP13" s="13"/>
      <c r="AQ13" s="285">
        <f t="shared" si="13"/>
        <v>2.7027027027026973E-2</v>
      </c>
      <c r="AR13" s="285">
        <f t="shared" si="14"/>
        <v>7.0422535211267734E-2</v>
      </c>
      <c r="AS13" s="869"/>
      <c r="AT13" s="7">
        <f t="shared" si="15"/>
        <v>1.5513749999999999</v>
      </c>
      <c r="AU13" s="7">
        <f t="shared" si="4"/>
        <v>1.5986250000000002</v>
      </c>
      <c r="AV13" s="7">
        <f t="shared" si="5"/>
        <v>1.3</v>
      </c>
      <c r="AW13" s="59">
        <f t="shared" si="6"/>
        <v>1.5500000000000003</v>
      </c>
      <c r="AX13" s="59">
        <f t="shared" si="7"/>
        <v>1.42</v>
      </c>
      <c r="AY13" s="59">
        <f t="shared" si="8"/>
        <v>1.5300000000000005</v>
      </c>
      <c r="AZ13" s="59">
        <f t="shared" si="16"/>
        <v>1.3800000000000001</v>
      </c>
      <c r="BA13" s="59">
        <f t="shared" si="17"/>
        <v>1.49</v>
      </c>
      <c r="BB13" s="59">
        <f t="shared" si="18"/>
        <v>1.41</v>
      </c>
      <c r="BC13" s="59">
        <f t="shared" si="20"/>
        <v>1.51</v>
      </c>
      <c r="BD13" s="59">
        <f t="shared" si="19"/>
        <v>1.45</v>
      </c>
      <c r="BF13" s="10" t="s">
        <v>15</v>
      </c>
      <c r="BG13" s="13"/>
      <c r="BH13" s="7"/>
      <c r="BI13" s="7"/>
      <c r="BJ13" s="7"/>
      <c r="BK13" s="7"/>
      <c r="BL13" s="7"/>
      <c r="BM13" s="7">
        <f t="shared" si="9"/>
        <v>3.15</v>
      </c>
      <c r="BN13" s="7">
        <f t="shared" si="9"/>
        <v>2.85</v>
      </c>
      <c r="BO13" s="7">
        <f t="shared" si="9"/>
        <v>2.95</v>
      </c>
      <c r="BP13" s="7">
        <f t="shared" si="9"/>
        <v>2.87</v>
      </c>
      <c r="BQ13" s="7">
        <f t="shared" si="9"/>
        <v>2.92</v>
      </c>
      <c r="BR13" s="7"/>
      <c r="BS13" s="7"/>
      <c r="BT13" s="7"/>
      <c r="BU13" s="212"/>
      <c r="BV13" s="208"/>
      <c r="BW13" s="196"/>
      <c r="BX13" s="51"/>
      <c r="BY13" s="51"/>
      <c r="BZ13" s="51"/>
      <c r="CA13" s="51"/>
      <c r="CB13" s="51"/>
      <c r="CC13" s="51"/>
      <c r="CD13" s="51"/>
      <c r="CE13" s="51"/>
      <c r="CF13" s="51"/>
      <c r="CG13" s="51"/>
      <c r="CH13" s="51"/>
      <c r="CI13" s="51"/>
      <c r="CJ13" s="51"/>
      <c r="CK13" s="51"/>
      <c r="CL13" s="14"/>
      <c r="CM13" s="14"/>
      <c r="CN13" s="14"/>
      <c r="CO13" s="14"/>
      <c r="CP13" s="14"/>
      <c r="CQ13" s="14"/>
      <c r="CR13" s="14"/>
      <c r="CS13" s="14"/>
      <c r="CT13" s="14"/>
      <c r="CU13" s="51"/>
      <c r="CV13" s="24"/>
      <c r="CW13" s="24"/>
      <c r="CX13" s="24"/>
      <c r="CY13" s="24"/>
      <c r="CZ13" s="24"/>
      <c r="DA13" s="24"/>
      <c r="DB13" s="24"/>
      <c r="DC13" s="24"/>
      <c r="DD13" s="24"/>
      <c r="DE13" s="24"/>
      <c r="DF13" s="24"/>
    </row>
    <row r="14" spans="1:110" x14ac:dyDescent="0.45">
      <c r="A14" s="15"/>
      <c r="B14" s="10" t="s">
        <v>16</v>
      </c>
      <c r="C14" s="13"/>
      <c r="D14" s="13"/>
      <c r="E14" s="13"/>
      <c r="F14" s="13"/>
      <c r="G14" s="13"/>
      <c r="H14" s="13"/>
      <c r="I14" s="13">
        <v>4.0467857340539544</v>
      </c>
      <c r="J14" s="13">
        <v>3.6073606963774925</v>
      </c>
      <c r="K14" s="13">
        <v>3.3179858024816213</v>
      </c>
      <c r="L14" s="13">
        <v>3.8007252638562807</v>
      </c>
      <c r="M14" s="13">
        <v>3.648716017428725</v>
      </c>
      <c r="N14" s="13">
        <v>3.9541402853113419</v>
      </c>
      <c r="O14" s="13">
        <v>3.9936816881644552</v>
      </c>
      <c r="P14" s="208">
        <f t="shared" si="12"/>
        <v>8.3707327844563695E-2</v>
      </c>
      <c r="Q14" s="208">
        <f t="shared" si="12"/>
        <v>1.0000000000000009E-2</v>
      </c>
      <c r="R14" s="911"/>
      <c r="S14" s="13">
        <v>0.95099464750267926</v>
      </c>
      <c r="T14" s="13">
        <v>0.98134554050808409</v>
      </c>
      <c r="U14" s="13">
        <v>1.0319303621837586</v>
      </c>
      <c r="V14" s="13">
        <v>1.0825151838594325</v>
      </c>
      <c r="W14" s="13">
        <v>0.90711806319226129</v>
      </c>
      <c r="X14" s="13">
        <v>0.70877706358876735</v>
      </c>
      <c r="Y14" s="13">
        <v>1.0227414708181888</v>
      </c>
      <c r="Z14" s="13">
        <v>0.96872409877827415</v>
      </c>
      <c r="AA14" s="13">
        <v>0.82881506309164643</v>
      </c>
      <c r="AB14" s="13">
        <v>0.89241230521907855</v>
      </c>
      <c r="AC14" s="13">
        <v>0.88705508832981905</v>
      </c>
      <c r="AD14" s="13">
        <v>0.74704625603079422</v>
      </c>
      <c r="AE14" s="13">
        <v>0.89773750628600568</v>
      </c>
      <c r="AF14" s="13">
        <v>0.92662318129817312</v>
      </c>
      <c r="AG14" s="13">
        <v>0.94864337432614554</v>
      </c>
      <c r="AH14" s="468">
        <v>0.76956394129992367</v>
      </c>
      <c r="AI14" s="468">
        <v>0.92646410933861045</v>
      </c>
      <c r="AJ14" s="468">
        <v>0.91706372663279612</v>
      </c>
      <c r="AK14" s="468">
        <v>0.97377970069727537</v>
      </c>
      <c r="AL14" s="468">
        <v>0.82713010232890161</v>
      </c>
      <c r="AM14" s="468">
        <v>0.95382682819685627</v>
      </c>
      <c r="AN14" s="468">
        <v>0.94255053588485005</v>
      </c>
      <c r="AO14" s="468">
        <v>0.99145696236404968</v>
      </c>
      <c r="AP14" s="13"/>
      <c r="AQ14" s="285">
        <f t="shared" si="13"/>
        <v>1.8153245188944123E-2</v>
      </c>
      <c r="AR14" s="285">
        <f t="shared" si="14"/>
        <v>5.1887325524977879E-2</v>
      </c>
      <c r="AS14" s="869"/>
      <c r="AT14" s="7">
        <f t="shared" si="15"/>
        <v>1.9323401880107633</v>
      </c>
      <c r="AU14" s="7">
        <f t="shared" si="4"/>
        <v>2.114445546043191</v>
      </c>
      <c r="AV14" s="7">
        <f t="shared" si="5"/>
        <v>1.6158951267810286</v>
      </c>
      <c r="AW14" s="59">
        <f t="shared" si="6"/>
        <v>1.9914655695964629</v>
      </c>
      <c r="AX14" s="59">
        <f t="shared" si="7"/>
        <v>1.7212273683107249</v>
      </c>
      <c r="AY14" s="59">
        <f t="shared" si="8"/>
        <v>1.6341013443606132</v>
      </c>
      <c r="AZ14" s="59">
        <f t="shared" si="16"/>
        <v>1.8243606875841789</v>
      </c>
      <c r="BA14" s="59">
        <f t="shared" si="17"/>
        <v>1.7182073156260693</v>
      </c>
      <c r="BB14" s="59">
        <f t="shared" si="18"/>
        <v>1.8435278359714067</v>
      </c>
      <c r="BC14" s="59">
        <f t="shared" si="20"/>
        <v>1.800909803026177</v>
      </c>
      <c r="BD14" s="59">
        <f t="shared" si="19"/>
        <v>1.8963773640817063</v>
      </c>
      <c r="BF14" s="10" t="s">
        <v>16</v>
      </c>
      <c r="BG14" s="13"/>
      <c r="BH14" s="7"/>
      <c r="BI14" s="7"/>
      <c r="BJ14" s="7"/>
      <c r="BK14" s="7"/>
      <c r="BL14" s="7"/>
      <c r="BM14" s="7">
        <f t="shared" si="9"/>
        <v>4.0467857340539544</v>
      </c>
      <c r="BN14" s="7">
        <f t="shared" si="9"/>
        <v>3.6073606963774925</v>
      </c>
      <c r="BO14" s="7">
        <f t="shared" si="9"/>
        <v>3.3179858024816213</v>
      </c>
      <c r="BP14" s="7">
        <f t="shared" si="9"/>
        <v>3.8007252638562807</v>
      </c>
      <c r="BQ14" s="7">
        <f t="shared" si="9"/>
        <v>3.648716017428725</v>
      </c>
      <c r="BR14" s="788"/>
      <c r="BS14" s="7"/>
      <c r="BT14" s="788"/>
      <c r="BU14" s="212"/>
      <c r="BV14" s="208"/>
      <c r="BW14" s="196"/>
      <c r="BX14" s="51"/>
      <c r="BY14" s="51"/>
      <c r="BZ14" s="51"/>
      <c r="CA14" s="51"/>
      <c r="CB14" s="51"/>
      <c r="CC14" s="51"/>
      <c r="CD14" s="51"/>
      <c r="CE14" s="51"/>
      <c r="CF14" s="51"/>
      <c r="CG14" s="51"/>
      <c r="CH14" s="51"/>
      <c r="CI14" s="51"/>
      <c r="CJ14" s="51"/>
      <c r="CK14" s="51"/>
      <c r="CL14" s="14"/>
      <c r="CM14" s="14"/>
      <c r="CN14" s="14"/>
      <c r="CO14" s="14"/>
      <c r="CP14" s="14"/>
      <c r="CQ14" s="14"/>
      <c r="CR14" s="14"/>
      <c r="CS14" s="14"/>
      <c r="CT14" s="14"/>
      <c r="CU14" s="51"/>
      <c r="CV14" s="24"/>
      <c r="CW14" s="24"/>
      <c r="CX14" s="24"/>
      <c r="CY14" s="24"/>
      <c r="CZ14" s="24"/>
      <c r="DA14" s="24"/>
      <c r="DB14" s="24"/>
      <c r="DC14" s="24"/>
      <c r="DD14" s="24"/>
      <c r="DE14" s="24"/>
      <c r="DF14" s="24"/>
    </row>
    <row r="15" spans="1:110" x14ac:dyDescent="0.45">
      <c r="A15" s="15"/>
      <c r="B15" s="10" t="s">
        <v>17</v>
      </c>
      <c r="C15" s="13"/>
      <c r="D15" s="13"/>
      <c r="E15" s="13"/>
      <c r="F15" s="13"/>
      <c r="G15" s="13"/>
      <c r="H15" s="13"/>
      <c r="I15" s="13">
        <v>187.4376351734617</v>
      </c>
      <c r="J15" s="13">
        <v>162.41693582805777</v>
      </c>
      <c r="K15" s="13">
        <v>160</v>
      </c>
      <c r="L15" s="13">
        <v>164.8</v>
      </c>
      <c r="M15" s="13">
        <v>136</v>
      </c>
      <c r="N15" s="13">
        <v>141.44</v>
      </c>
      <c r="O15" s="13">
        <v>148.512</v>
      </c>
      <c r="P15" s="208">
        <f t="shared" si="12"/>
        <v>4.0000000000000036E-2</v>
      </c>
      <c r="Q15" s="208">
        <f t="shared" si="12"/>
        <v>5.0000000000000044E-2</v>
      </c>
      <c r="R15" s="911"/>
      <c r="S15" s="13">
        <v>46.859408793365425</v>
      </c>
      <c r="T15" s="13">
        <v>46.859408793365425</v>
      </c>
      <c r="U15" s="13">
        <v>46.859408793365425</v>
      </c>
      <c r="V15" s="13">
        <v>46.859408793365425</v>
      </c>
      <c r="W15" s="13">
        <v>42.2</v>
      </c>
      <c r="X15" s="13">
        <v>35.870000000000005</v>
      </c>
      <c r="Y15" s="13">
        <v>42.173467914028883</v>
      </c>
      <c r="Z15" s="13">
        <v>42.173467914028883</v>
      </c>
      <c r="AA15" s="13">
        <v>40</v>
      </c>
      <c r="AB15" s="13">
        <v>40</v>
      </c>
      <c r="AC15" s="13">
        <v>40</v>
      </c>
      <c r="AD15" s="13">
        <v>40</v>
      </c>
      <c r="AE15" s="13">
        <v>42</v>
      </c>
      <c r="AF15" s="13">
        <v>42.800000000000004</v>
      </c>
      <c r="AG15" s="13">
        <v>40</v>
      </c>
      <c r="AH15" s="468">
        <v>40</v>
      </c>
      <c r="AI15" s="468">
        <v>40</v>
      </c>
      <c r="AJ15" s="468">
        <v>30</v>
      </c>
      <c r="AK15" s="468">
        <v>28</v>
      </c>
      <c r="AL15" s="468">
        <v>38</v>
      </c>
      <c r="AM15" s="468">
        <v>25</v>
      </c>
      <c r="AN15" s="468">
        <v>26</v>
      </c>
      <c r="AO15" s="468">
        <v>25</v>
      </c>
      <c r="AP15" s="13"/>
      <c r="AQ15" s="285">
        <f t="shared" si="13"/>
        <v>-0.1071428571428571</v>
      </c>
      <c r="AR15" s="285">
        <f t="shared" si="14"/>
        <v>-3.8461538461538436E-2</v>
      </c>
      <c r="AS15" s="869"/>
      <c r="AT15" s="7">
        <f t="shared" si="15"/>
        <v>93.71881758673085</v>
      </c>
      <c r="AU15" s="7">
        <f t="shared" si="4"/>
        <v>93.71881758673085</v>
      </c>
      <c r="AV15" s="7">
        <f t="shared" si="5"/>
        <v>78.070000000000007</v>
      </c>
      <c r="AW15" s="59">
        <f t="shared" si="6"/>
        <v>84.346935828057767</v>
      </c>
      <c r="AX15" s="59">
        <f t="shared" si="7"/>
        <v>80</v>
      </c>
      <c r="AY15" s="59">
        <f t="shared" si="8"/>
        <v>80</v>
      </c>
      <c r="AZ15" s="59">
        <f t="shared" si="16"/>
        <v>84.800000000000011</v>
      </c>
      <c r="BA15" s="59">
        <f t="shared" si="17"/>
        <v>80</v>
      </c>
      <c r="BB15" s="59">
        <f t="shared" si="18"/>
        <v>70</v>
      </c>
      <c r="BC15" s="59">
        <f t="shared" si="20"/>
        <v>66</v>
      </c>
      <c r="BD15" s="59">
        <f t="shared" si="19"/>
        <v>51</v>
      </c>
      <c r="BF15" s="10" t="s">
        <v>17</v>
      </c>
      <c r="BG15" s="13"/>
      <c r="BH15" s="7"/>
      <c r="BI15" s="7"/>
      <c r="BJ15" s="7"/>
      <c r="BK15" s="7"/>
      <c r="BL15" s="7"/>
      <c r="BM15" s="7">
        <f t="shared" si="9"/>
        <v>187.4376351734617</v>
      </c>
      <c r="BN15" s="7">
        <f t="shared" si="9"/>
        <v>162.41693582805777</v>
      </c>
      <c r="BO15" s="7">
        <f t="shared" si="9"/>
        <v>160</v>
      </c>
      <c r="BP15" s="7">
        <f t="shared" si="9"/>
        <v>164.8</v>
      </c>
      <c r="BQ15" s="7">
        <f t="shared" si="9"/>
        <v>136</v>
      </c>
      <c r="BR15" s="7"/>
      <c r="BS15" s="7"/>
      <c r="BT15" s="7"/>
      <c r="BU15" s="212"/>
      <c r="BV15" s="208"/>
      <c r="BW15" s="27"/>
      <c r="BX15" s="51"/>
      <c r="BY15" s="51"/>
      <c r="BZ15" s="51"/>
      <c r="CA15" s="51"/>
      <c r="CB15" s="51"/>
      <c r="CC15" s="51"/>
      <c r="CD15" s="51"/>
      <c r="CE15" s="51"/>
      <c r="CF15" s="51"/>
      <c r="CG15" s="51"/>
      <c r="CH15" s="51"/>
      <c r="CI15" s="51"/>
      <c r="CJ15" s="51"/>
      <c r="CK15" s="51"/>
      <c r="CL15" s="14"/>
      <c r="CM15" s="14"/>
      <c r="CN15" s="14"/>
      <c r="CO15" s="14"/>
      <c r="CP15" s="14"/>
      <c r="CQ15" s="14"/>
      <c r="CR15" s="14"/>
      <c r="CS15" s="14"/>
      <c r="CT15" s="14"/>
      <c r="CU15" s="51"/>
      <c r="CV15" s="24"/>
      <c r="CW15" s="24"/>
      <c r="CX15" s="24"/>
      <c r="CY15" s="24"/>
      <c r="CZ15" s="24"/>
      <c r="DA15" s="24"/>
      <c r="DB15" s="24"/>
      <c r="DC15" s="24"/>
      <c r="DD15" s="24"/>
      <c r="DE15" s="24"/>
      <c r="DF15" s="24"/>
    </row>
    <row r="16" spans="1:110" x14ac:dyDescent="0.45">
      <c r="A16" s="15"/>
      <c r="B16" s="10" t="s">
        <v>18</v>
      </c>
      <c r="C16" s="13"/>
      <c r="D16" s="13"/>
      <c r="E16" s="13"/>
      <c r="F16" s="13"/>
      <c r="G16" s="13"/>
      <c r="H16" s="13"/>
      <c r="I16" s="13">
        <v>276.49621425241537</v>
      </c>
      <c r="J16" s="13">
        <v>247.87885607729038</v>
      </c>
      <c r="K16" s="13">
        <v>250.20591830501394</v>
      </c>
      <c r="L16" s="13">
        <v>195.16061627791089</v>
      </c>
      <c r="M16" s="13">
        <v>183.17325087916157</v>
      </c>
      <c r="N16" s="13">
        <v>181.34151837036995</v>
      </c>
      <c r="O16" s="13">
        <v>186.78176392148106</v>
      </c>
      <c r="P16" s="208">
        <f t="shared" si="12"/>
        <v>-1.0000000000000009E-2</v>
      </c>
      <c r="Q16" s="208">
        <f t="shared" si="12"/>
        <v>3.0000000000000027E-2</v>
      </c>
      <c r="R16" s="911"/>
      <c r="S16" s="13">
        <v>70.50653463436592</v>
      </c>
      <c r="T16" s="13">
        <v>69.124053563103843</v>
      </c>
      <c r="U16" s="13">
        <v>66.359091420579688</v>
      </c>
      <c r="V16" s="13">
        <v>70.50653463436592</v>
      </c>
      <c r="W16" s="13">
        <v>24.677287122028069</v>
      </c>
      <c r="X16" s="13">
        <v>58.755445528638262</v>
      </c>
      <c r="Y16" s="13">
        <v>76.312955133666634</v>
      </c>
      <c r="Z16" s="13">
        <v>88.133168292957407</v>
      </c>
      <c r="AA16" s="13">
        <v>75</v>
      </c>
      <c r="AB16" s="13">
        <v>54.642564341633587</v>
      </c>
      <c r="AC16" s="13">
        <v>61.199672062629624</v>
      </c>
      <c r="AD16" s="13">
        <v>59.363681900750734</v>
      </c>
      <c r="AE16" s="13">
        <v>53.427313710675662</v>
      </c>
      <c r="AF16" s="13">
        <v>46.446179690388547</v>
      </c>
      <c r="AG16" s="13">
        <v>46.511750767598514</v>
      </c>
      <c r="AH16" s="468">
        <v>48.775372109248167</v>
      </c>
      <c r="AI16" s="468">
        <v>52.358767436462145</v>
      </c>
      <c r="AJ16" s="468">
        <v>42.730485315157466</v>
      </c>
      <c r="AK16" s="468">
        <v>44.186163229218586</v>
      </c>
      <c r="AL16" s="468">
        <v>43.897834898323353</v>
      </c>
      <c r="AM16" s="468">
        <v>56.547468831379121</v>
      </c>
      <c r="AN16" s="468">
        <v>42.730485315157466</v>
      </c>
      <c r="AO16" s="468">
        <v>39.76754690629673</v>
      </c>
      <c r="AP16" s="13"/>
      <c r="AQ16" s="285">
        <f t="shared" si="13"/>
        <v>-9.9999999999999978E-2</v>
      </c>
      <c r="AR16" s="285">
        <f t="shared" si="14"/>
        <v>-6.9340153452685405E-2</v>
      </c>
      <c r="AS16" s="869"/>
      <c r="AT16" s="7">
        <f t="shared" si="15"/>
        <v>139.63058819746976</v>
      </c>
      <c r="AU16" s="7">
        <f t="shared" si="4"/>
        <v>136.86562605494561</v>
      </c>
      <c r="AV16" s="7">
        <f t="shared" si="5"/>
        <v>83.432732650666338</v>
      </c>
      <c r="AW16" s="59">
        <f t="shared" si="6"/>
        <v>164.44612342662404</v>
      </c>
      <c r="AX16" s="59">
        <f t="shared" si="7"/>
        <v>129.6425643416336</v>
      </c>
      <c r="AY16" s="59">
        <f t="shared" si="8"/>
        <v>120.56335396338037</v>
      </c>
      <c r="AZ16" s="59">
        <f t="shared" si="16"/>
        <v>99.873493401064209</v>
      </c>
      <c r="BA16" s="59">
        <f t="shared" si="17"/>
        <v>95.287122876846681</v>
      </c>
      <c r="BB16" s="59">
        <f t="shared" si="18"/>
        <v>95.089252751619611</v>
      </c>
      <c r="BC16" s="59">
        <f t="shared" si="20"/>
        <v>88.083998127541946</v>
      </c>
      <c r="BD16" s="59">
        <f t="shared" si="19"/>
        <v>99.277954146536587</v>
      </c>
      <c r="BF16" s="10" t="s">
        <v>18</v>
      </c>
      <c r="BG16" s="13"/>
      <c r="BH16" s="7"/>
      <c r="BI16" s="7"/>
      <c r="BJ16" s="7"/>
      <c r="BK16" s="7"/>
      <c r="BL16" s="7"/>
      <c r="BM16" s="7">
        <f t="shared" si="9"/>
        <v>276.49621425241537</v>
      </c>
      <c r="BN16" s="7">
        <f t="shared" si="9"/>
        <v>247.87885607729038</v>
      </c>
      <c r="BO16" s="7">
        <f t="shared" si="9"/>
        <v>250.20591830501394</v>
      </c>
      <c r="BP16" s="7">
        <f t="shared" si="9"/>
        <v>195.16061627791089</v>
      </c>
      <c r="BQ16" s="7">
        <f t="shared" si="9"/>
        <v>183.17325087916157</v>
      </c>
      <c r="BR16" s="7"/>
      <c r="BS16" s="7"/>
      <c r="BT16" s="7"/>
      <c r="BU16" s="212"/>
      <c r="BV16" s="208"/>
      <c r="BW16" s="27"/>
      <c r="BX16" s="51"/>
      <c r="BY16" s="51"/>
      <c r="BZ16" s="51"/>
      <c r="CA16" s="51"/>
      <c r="CB16" s="51"/>
      <c r="CC16" s="51"/>
      <c r="CD16" s="51"/>
      <c r="CE16" s="51"/>
      <c r="CF16" s="51"/>
      <c r="CG16" s="51"/>
      <c r="CH16" s="51"/>
      <c r="CI16" s="51"/>
      <c r="CJ16" s="51"/>
      <c r="CK16" s="51"/>
      <c r="CL16" s="14"/>
      <c r="CM16" s="14"/>
      <c r="CN16" s="14"/>
      <c r="CO16" s="14"/>
      <c r="CP16" s="14"/>
      <c r="CQ16" s="14"/>
      <c r="CR16" s="14"/>
      <c r="CS16" s="14"/>
      <c r="CT16" s="14"/>
      <c r="CU16" s="51"/>
      <c r="CV16" s="24"/>
      <c r="CW16" s="24"/>
      <c r="CX16" s="24"/>
      <c r="CY16" s="24"/>
      <c r="CZ16" s="24"/>
      <c r="DA16" s="24"/>
      <c r="DB16" s="24"/>
      <c r="DC16" s="24"/>
      <c r="DD16" s="24"/>
      <c r="DE16" s="24"/>
      <c r="DF16" s="24"/>
    </row>
    <row r="17" spans="1:110" x14ac:dyDescent="0.45">
      <c r="A17" s="15"/>
      <c r="B17" s="52" t="s">
        <v>19</v>
      </c>
      <c r="C17" s="54"/>
      <c r="D17" s="54"/>
      <c r="E17" s="54"/>
      <c r="F17" s="54"/>
      <c r="G17" s="54"/>
      <c r="H17" s="54"/>
      <c r="I17" s="54">
        <v>5.3</v>
      </c>
      <c r="J17" s="54">
        <v>5.0999999999999996</v>
      </c>
      <c r="K17" s="54">
        <v>5.4</v>
      </c>
      <c r="L17" s="54">
        <v>5.65</v>
      </c>
      <c r="M17" s="54">
        <v>5</v>
      </c>
      <c r="N17" s="54">
        <v>4.9000000000000004</v>
      </c>
      <c r="O17" s="54">
        <v>4.95</v>
      </c>
      <c r="P17" s="217">
        <f t="shared" si="12"/>
        <v>-1.9999999999999907E-2</v>
      </c>
      <c r="Q17" s="217">
        <f t="shared" si="12"/>
        <v>1.0204081632652962E-2</v>
      </c>
      <c r="R17" s="911"/>
      <c r="S17" s="54">
        <v>1.325</v>
      </c>
      <c r="T17" s="54">
        <v>1.325</v>
      </c>
      <c r="U17" s="54">
        <v>1.325</v>
      </c>
      <c r="V17" s="54">
        <v>1.325</v>
      </c>
      <c r="W17" s="54">
        <v>1.2749999999999999</v>
      </c>
      <c r="X17" s="54">
        <v>1.02</v>
      </c>
      <c r="Y17" s="54">
        <v>1.02</v>
      </c>
      <c r="Z17" s="54">
        <v>1.7849999999999997</v>
      </c>
      <c r="AA17" s="54">
        <v>1.35</v>
      </c>
      <c r="AB17" s="54">
        <v>1.35</v>
      </c>
      <c r="AC17" s="54">
        <v>1.35</v>
      </c>
      <c r="AD17" s="54">
        <v>1.35</v>
      </c>
      <c r="AE17" s="54">
        <v>1.4125000000000001</v>
      </c>
      <c r="AF17" s="54">
        <v>1.4125000000000001</v>
      </c>
      <c r="AG17" s="54">
        <v>1.4125000000000001</v>
      </c>
      <c r="AH17" s="661">
        <v>1.4125000000000001</v>
      </c>
      <c r="AI17" s="661">
        <v>1.4125000000000001</v>
      </c>
      <c r="AJ17" s="661">
        <v>1.4125000000000001</v>
      </c>
      <c r="AK17" s="661">
        <v>1.4125000000000001</v>
      </c>
      <c r="AL17" s="661">
        <v>1.4125000000000001</v>
      </c>
      <c r="AM17" s="661">
        <v>1.4125000000000001</v>
      </c>
      <c r="AN17" s="661">
        <v>1.4125000000000001</v>
      </c>
      <c r="AO17" s="661">
        <v>1.4125000000000001</v>
      </c>
      <c r="AP17" s="13"/>
      <c r="AQ17" s="624">
        <f t="shared" si="13"/>
        <v>0</v>
      </c>
      <c r="AR17" s="624">
        <f t="shared" si="14"/>
        <v>0</v>
      </c>
      <c r="AS17" s="869"/>
      <c r="AT17" s="54">
        <f t="shared" si="15"/>
        <v>2.65</v>
      </c>
      <c r="AU17" s="54">
        <f t="shared" si="4"/>
        <v>2.65</v>
      </c>
      <c r="AV17" s="54">
        <f t="shared" si="5"/>
        <v>2.2949999999999999</v>
      </c>
      <c r="AW17" s="516">
        <f t="shared" si="6"/>
        <v>2.8049999999999997</v>
      </c>
      <c r="AX17" s="620">
        <f t="shared" si="7"/>
        <v>2.7</v>
      </c>
      <c r="AY17" s="620">
        <f t="shared" si="8"/>
        <v>2.7</v>
      </c>
      <c r="AZ17" s="620">
        <f t="shared" si="16"/>
        <v>2.8250000000000002</v>
      </c>
      <c r="BA17" s="620">
        <f t="shared" si="17"/>
        <v>2.8250000000000002</v>
      </c>
      <c r="BB17" s="620">
        <f t="shared" si="18"/>
        <v>2.8250000000000002</v>
      </c>
      <c r="BC17" s="620">
        <f t="shared" si="20"/>
        <v>2.8250000000000002</v>
      </c>
      <c r="BD17" s="620">
        <f t="shared" si="19"/>
        <v>2.8250000000000002</v>
      </c>
      <c r="BF17" s="52" t="s">
        <v>19</v>
      </c>
      <c r="BG17" s="54"/>
      <c r="BH17" s="29"/>
      <c r="BI17" s="29"/>
      <c r="BJ17" s="29"/>
      <c r="BK17" s="29"/>
      <c r="BL17" s="29"/>
      <c r="BM17" s="29">
        <f t="shared" si="9"/>
        <v>5.3</v>
      </c>
      <c r="BN17" s="29">
        <f t="shared" si="9"/>
        <v>5.0999999999999996</v>
      </c>
      <c r="BO17" s="29">
        <f t="shared" si="9"/>
        <v>5.4</v>
      </c>
      <c r="BP17" s="29">
        <f t="shared" si="9"/>
        <v>5.65</v>
      </c>
      <c r="BQ17" s="29">
        <f t="shared" si="9"/>
        <v>5</v>
      </c>
      <c r="BR17" s="29"/>
      <c r="BS17" s="29"/>
      <c r="BT17" s="29"/>
      <c r="BU17" s="216"/>
      <c r="BV17" s="217"/>
      <c r="BW17" s="27"/>
      <c r="BX17" s="53"/>
      <c r="BY17" s="53"/>
      <c r="BZ17" s="53"/>
      <c r="CA17" s="53"/>
      <c r="CB17" s="53"/>
      <c r="CC17" s="53"/>
      <c r="CD17" s="53"/>
      <c r="CE17" s="53"/>
      <c r="CF17" s="53"/>
      <c r="CG17" s="53"/>
      <c r="CH17" s="53"/>
      <c r="CI17" s="53"/>
      <c r="CJ17" s="53"/>
      <c r="CK17" s="53"/>
      <c r="CL17" s="851"/>
      <c r="CM17" s="851"/>
      <c r="CN17" s="851"/>
      <c r="CO17" s="851"/>
      <c r="CP17" s="851"/>
      <c r="CQ17" s="851"/>
      <c r="CR17" s="851"/>
      <c r="CS17" s="851"/>
      <c r="CT17" s="851"/>
      <c r="CU17" s="53"/>
      <c r="CV17" s="851"/>
      <c r="CW17" s="851"/>
      <c r="CX17" s="851"/>
      <c r="CY17" s="851"/>
      <c r="CZ17" s="851"/>
      <c r="DA17" s="851"/>
      <c r="DB17" s="851"/>
      <c r="DC17" s="851"/>
      <c r="DD17" s="851"/>
      <c r="DE17" s="851"/>
      <c r="DF17" s="851"/>
    </row>
    <row r="18" spans="1:110" x14ac:dyDescent="0.45">
      <c r="A18" s="15"/>
      <c r="B18" s="20" t="s">
        <v>106</v>
      </c>
      <c r="C18" s="520">
        <v>25</v>
      </c>
      <c r="D18" s="520">
        <v>25</v>
      </c>
      <c r="E18" s="520">
        <v>20</v>
      </c>
      <c r="F18" s="520">
        <v>25</v>
      </c>
      <c r="G18" s="520">
        <v>30</v>
      </c>
      <c r="H18" s="520">
        <v>30</v>
      </c>
      <c r="I18" s="50">
        <f>SUM(I19:I23)</f>
        <v>68.990795378637287</v>
      </c>
      <c r="J18" s="50">
        <f t="shared" ref="J18:O18" si="27">SUM(J19:J23)</f>
        <v>66.060845915450145</v>
      </c>
      <c r="K18" s="50">
        <f t="shared" si="27"/>
        <v>66.666317231283841</v>
      </c>
      <c r="L18" s="50">
        <f t="shared" si="27"/>
        <v>68.558324618682136</v>
      </c>
      <c r="M18" s="50">
        <f t="shared" si="27"/>
        <v>70.555064862119309</v>
      </c>
      <c r="N18" s="50">
        <f t="shared" si="27"/>
        <v>76.205923580899807</v>
      </c>
      <c r="O18" s="50">
        <f t="shared" si="27"/>
        <v>80.938042373366599</v>
      </c>
      <c r="P18" s="492">
        <f t="shared" si="12"/>
        <v>8.0091467987784659E-2</v>
      </c>
      <c r="Q18" s="210">
        <f t="shared" si="12"/>
        <v>6.2096469278312805E-2</v>
      </c>
      <c r="R18" s="911"/>
      <c r="S18" s="50">
        <f>SUM(S19:S23)</f>
        <v>17.937606798445696</v>
      </c>
      <c r="T18" s="50">
        <f t="shared" ref="T18:AO18" si="28">SUM(T19:T23)</f>
        <v>16.557790890872948</v>
      </c>
      <c r="U18" s="50">
        <f t="shared" si="28"/>
        <v>16.385313902426354</v>
      </c>
      <c r="V18" s="50">
        <f t="shared" si="28"/>
        <v>18.110083786892289</v>
      </c>
      <c r="W18" s="50">
        <f t="shared" si="28"/>
        <v>16.479488045274731</v>
      </c>
      <c r="X18" s="50">
        <f t="shared" si="28"/>
        <v>15.373961322113898</v>
      </c>
      <c r="Y18" s="50">
        <f t="shared" si="28"/>
        <v>17.033194864445417</v>
      </c>
      <c r="Z18" s="50">
        <f t="shared" si="28"/>
        <v>17.174201683616104</v>
      </c>
      <c r="AA18" s="50">
        <f t="shared" si="28"/>
        <v>16.098671377038862</v>
      </c>
      <c r="AB18" s="50">
        <f t="shared" si="28"/>
        <v>16.492724302749252</v>
      </c>
      <c r="AC18" s="50">
        <f t="shared" si="28"/>
        <v>16.976158273212008</v>
      </c>
      <c r="AD18" s="50">
        <f t="shared" si="28"/>
        <v>17.098763278283712</v>
      </c>
      <c r="AE18" s="50">
        <f t="shared" si="28"/>
        <v>17.183081154670536</v>
      </c>
      <c r="AF18" s="50">
        <f t="shared" si="28"/>
        <v>16.953705778860243</v>
      </c>
      <c r="AG18" s="50">
        <f t="shared" si="28"/>
        <v>17.173206530480826</v>
      </c>
      <c r="AH18" s="495">
        <f t="shared" si="28"/>
        <v>17.248331154670534</v>
      </c>
      <c r="AI18" s="495">
        <f t="shared" si="28"/>
        <v>17.305144118486485</v>
      </c>
      <c r="AJ18" s="495">
        <f t="shared" si="28"/>
        <v>17.449211105069594</v>
      </c>
      <c r="AK18" s="495">
        <f t="shared" si="28"/>
        <v>17.449211105069594</v>
      </c>
      <c r="AL18" s="495">
        <f t="shared" si="28"/>
        <v>18.35149853349364</v>
      </c>
      <c r="AM18" s="495">
        <f t="shared" si="28"/>
        <v>17.336847614654705</v>
      </c>
      <c r="AN18" s="495">
        <f t="shared" si="28"/>
        <v>18.670451277320453</v>
      </c>
      <c r="AO18" s="495">
        <f t="shared" si="28"/>
        <v>19.81354013103395</v>
      </c>
      <c r="AP18" s="50"/>
      <c r="AQ18" s="284">
        <f t="shared" si="13"/>
        <v>0.1354977604275438</v>
      </c>
      <c r="AR18" s="284">
        <f t="shared" si="14"/>
        <v>6.1224489795918435E-2</v>
      </c>
      <c r="AS18" s="869"/>
      <c r="AT18" s="50">
        <f t="shared" si="15"/>
        <v>34.495397689318644</v>
      </c>
      <c r="AU18" s="50">
        <f t="shared" si="4"/>
        <v>34.495397689318644</v>
      </c>
      <c r="AV18" s="50">
        <f t="shared" si="5"/>
        <v>31.853449367388627</v>
      </c>
      <c r="AW18" s="50">
        <f t="shared" si="6"/>
        <v>34.207396548061524</v>
      </c>
      <c r="AX18" s="50">
        <f t="shared" si="7"/>
        <v>32.591395679788114</v>
      </c>
      <c r="AY18" s="50">
        <f t="shared" si="8"/>
        <v>34.07492155149572</v>
      </c>
      <c r="AZ18" s="50">
        <f t="shared" si="16"/>
        <v>34.136786933530779</v>
      </c>
      <c r="BA18" s="50">
        <f t="shared" si="17"/>
        <v>34.421537685151364</v>
      </c>
      <c r="BB18" s="50">
        <f t="shared" si="18"/>
        <v>34.754355223556075</v>
      </c>
      <c r="BC18" s="50">
        <f t="shared" si="20"/>
        <v>35.800709638563234</v>
      </c>
      <c r="BD18" s="50">
        <f t="shared" si="19"/>
        <v>36.007298891975154</v>
      </c>
      <c r="BF18" s="20" t="s">
        <v>6</v>
      </c>
      <c r="BG18" s="50">
        <f t="shared" ref="BG18:BL18" si="29">C18</f>
        <v>25</v>
      </c>
      <c r="BH18" s="31">
        <f t="shared" si="29"/>
        <v>25</v>
      </c>
      <c r="BI18" s="31">
        <f t="shared" si="29"/>
        <v>20</v>
      </c>
      <c r="BJ18" s="31">
        <f t="shared" si="29"/>
        <v>25</v>
      </c>
      <c r="BK18" s="31">
        <f t="shared" si="29"/>
        <v>30</v>
      </c>
      <c r="BL18" s="31">
        <f t="shared" si="29"/>
        <v>30</v>
      </c>
      <c r="BM18" s="31">
        <f t="shared" si="9"/>
        <v>68.990795378637287</v>
      </c>
      <c r="BN18" s="31">
        <f t="shared" si="9"/>
        <v>66.060845915450145</v>
      </c>
      <c r="BO18" s="31">
        <f t="shared" si="9"/>
        <v>66.666317231283841</v>
      </c>
      <c r="BP18" s="31">
        <f t="shared" si="9"/>
        <v>68.558324618682136</v>
      </c>
      <c r="BQ18" s="31">
        <f t="shared" si="9"/>
        <v>70.555064862119309</v>
      </c>
      <c r="BR18" s="31">
        <f>N18</f>
        <v>76.205923580899807</v>
      </c>
      <c r="BS18" s="31">
        <f t="shared" si="9"/>
        <v>80.938042373366599</v>
      </c>
      <c r="BT18" s="31"/>
      <c r="BU18" s="210">
        <f>P18</f>
        <v>8.0091467987784659E-2</v>
      </c>
      <c r="BV18" s="210">
        <f>Q18</f>
        <v>6.2096469278312805E-2</v>
      </c>
      <c r="BW18" s="198"/>
      <c r="BX18" s="50">
        <f t="shared" ref="BX18:CT18" si="30">S18</f>
        <v>17.937606798445696</v>
      </c>
      <c r="BY18" s="50">
        <f t="shared" si="30"/>
        <v>16.557790890872948</v>
      </c>
      <c r="BZ18" s="50">
        <f t="shared" si="30"/>
        <v>16.385313902426354</v>
      </c>
      <c r="CA18" s="50">
        <f t="shared" si="30"/>
        <v>18.110083786892289</v>
      </c>
      <c r="CB18" s="50">
        <f t="shared" si="30"/>
        <v>16.479488045274731</v>
      </c>
      <c r="CC18" s="50">
        <f t="shared" si="30"/>
        <v>15.373961322113898</v>
      </c>
      <c r="CD18" s="50">
        <f t="shared" si="30"/>
        <v>17.033194864445417</v>
      </c>
      <c r="CE18" s="50">
        <f t="shared" si="30"/>
        <v>17.174201683616104</v>
      </c>
      <c r="CF18" s="50">
        <f t="shared" si="30"/>
        <v>16.098671377038862</v>
      </c>
      <c r="CG18" s="50">
        <f t="shared" si="30"/>
        <v>16.492724302749252</v>
      </c>
      <c r="CH18" s="50">
        <f t="shared" si="30"/>
        <v>16.976158273212008</v>
      </c>
      <c r="CI18" s="50">
        <f t="shared" si="30"/>
        <v>17.098763278283712</v>
      </c>
      <c r="CJ18" s="50">
        <f t="shared" si="30"/>
        <v>17.183081154670536</v>
      </c>
      <c r="CK18" s="50">
        <f t="shared" si="30"/>
        <v>16.953705778860243</v>
      </c>
      <c r="CL18" s="31">
        <f t="shared" si="30"/>
        <v>17.173206530480826</v>
      </c>
      <c r="CM18" s="31">
        <f t="shared" si="30"/>
        <v>17.248331154670534</v>
      </c>
      <c r="CN18" s="31">
        <f t="shared" si="30"/>
        <v>17.305144118486485</v>
      </c>
      <c r="CO18" s="31">
        <f t="shared" si="30"/>
        <v>17.449211105069594</v>
      </c>
      <c r="CP18" s="31">
        <f t="shared" si="30"/>
        <v>17.449211105069594</v>
      </c>
      <c r="CQ18" s="31">
        <f t="shared" si="30"/>
        <v>18.35149853349364</v>
      </c>
      <c r="CR18" s="31">
        <f t="shared" si="30"/>
        <v>17.336847614654705</v>
      </c>
      <c r="CS18" s="31">
        <f t="shared" si="30"/>
        <v>18.670451277320453</v>
      </c>
      <c r="CT18" s="31">
        <f t="shared" si="30"/>
        <v>19.81354013103395</v>
      </c>
      <c r="CU18" s="50"/>
      <c r="CV18" s="31">
        <f t="shared" ref="CV18:DF18" si="31">AT18</f>
        <v>34.495397689318644</v>
      </c>
      <c r="CW18" s="31">
        <f t="shared" si="31"/>
        <v>34.495397689318644</v>
      </c>
      <c r="CX18" s="31">
        <f t="shared" si="31"/>
        <v>31.853449367388627</v>
      </c>
      <c r="CY18" s="31">
        <f t="shared" si="31"/>
        <v>34.207396548061524</v>
      </c>
      <c r="CZ18" s="31">
        <f t="shared" si="31"/>
        <v>32.591395679788114</v>
      </c>
      <c r="DA18" s="31">
        <f t="shared" si="31"/>
        <v>34.07492155149572</v>
      </c>
      <c r="DB18" s="31">
        <f t="shared" si="31"/>
        <v>34.136786933530779</v>
      </c>
      <c r="DC18" s="31">
        <f t="shared" si="31"/>
        <v>34.421537685151364</v>
      </c>
      <c r="DD18" s="31">
        <f t="shared" si="31"/>
        <v>34.754355223556075</v>
      </c>
      <c r="DE18" s="31">
        <f t="shared" si="31"/>
        <v>35.800709638563234</v>
      </c>
      <c r="DF18" s="31">
        <f t="shared" si="31"/>
        <v>36.007298891975154</v>
      </c>
    </row>
    <row r="19" spans="1:110" x14ac:dyDescent="0.45">
      <c r="A19" s="15"/>
      <c r="B19" s="10" t="s">
        <v>15</v>
      </c>
      <c r="C19" s="13"/>
      <c r="D19" s="13"/>
      <c r="E19" s="13"/>
      <c r="F19" s="13"/>
      <c r="G19" s="13"/>
      <c r="H19" s="13"/>
      <c r="I19" s="13">
        <v>14.904</v>
      </c>
      <c r="J19" s="13">
        <v>12.419999999999998</v>
      </c>
      <c r="K19" s="13">
        <v>12</v>
      </c>
      <c r="L19" s="13">
        <v>12.84</v>
      </c>
      <c r="M19" s="13">
        <v>12.364560620577478</v>
      </c>
      <c r="N19" s="13">
        <v>14.5</v>
      </c>
      <c r="O19" s="13">
        <v>17.79</v>
      </c>
      <c r="P19" s="208">
        <f t="shared" si="12"/>
        <v>0.17270645071436341</v>
      </c>
      <c r="Q19" s="208">
        <f t="shared" si="12"/>
        <v>0.22689655172413792</v>
      </c>
      <c r="R19" s="911"/>
      <c r="S19" s="13">
        <v>3.8750400000000003</v>
      </c>
      <c r="T19" s="13">
        <v>3.5769599999999997</v>
      </c>
      <c r="U19" s="13">
        <v>3.5396999999999998</v>
      </c>
      <c r="V19" s="13">
        <v>3.9123000000000001</v>
      </c>
      <c r="W19" s="13">
        <v>3.0014999999999996</v>
      </c>
      <c r="X19" s="13">
        <v>2.5874999999999999</v>
      </c>
      <c r="Y19" s="13">
        <v>3.3533999999999997</v>
      </c>
      <c r="Z19" s="13">
        <v>3.4775999999999989</v>
      </c>
      <c r="AA19" s="13">
        <v>2.8499999999999996</v>
      </c>
      <c r="AB19" s="13">
        <v>2.8499999999999996</v>
      </c>
      <c r="AC19" s="13">
        <v>3.1500000000000004</v>
      </c>
      <c r="AD19" s="13">
        <v>3.1500000000000004</v>
      </c>
      <c r="AE19" s="13">
        <v>3.21</v>
      </c>
      <c r="AF19" s="13">
        <v>3.21</v>
      </c>
      <c r="AG19" s="13">
        <v>3.21</v>
      </c>
      <c r="AH19" s="468">
        <v>3.21</v>
      </c>
      <c r="AI19" s="468">
        <v>3.0911401551443696</v>
      </c>
      <c r="AJ19" s="468">
        <v>3.0602287535929258</v>
      </c>
      <c r="AK19" s="468">
        <v>3.0602287535929258</v>
      </c>
      <c r="AL19" s="468">
        <v>3.152962958247258</v>
      </c>
      <c r="AM19" s="468">
        <v>3.2987500000000001</v>
      </c>
      <c r="AN19" s="468">
        <v>3.5524999999999998</v>
      </c>
      <c r="AO19" s="468">
        <v>3.77</v>
      </c>
      <c r="AP19" s="13"/>
      <c r="AQ19" s="285">
        <f t="shared" si="13"/>
        <v>0.23193404923529082</v>
      </c>
      <c r="AR19" s="285">
        <f t="shared" si="14"/>
        <v>6.1224489795918435E-2</v>
      </c>
      <c r="AS19" s="869"/>
      <c r="AT19" s="13">
        <f t="shared" si="15"/>
        <v>7.452</v>
      </c>
      <c r="AU19" s="13">
        <f t="shared" si="4"/>
        <v>7.452</v>
      </c>
      <c r="AV19" s="13">
        <f t="shared" si="5"/>
        <v>5.5889999999999995</v>
      </c>
      <c r="AW19" s="59">
        <f t="shared" si="6"/>
        <v>6.8309999999999986</v>
      </c>
      <c r="AX19" s="59">
        <f t="shared" si="7"/>
        <v>5.6999999999999993</v>
      </c>
      <c r="AY19" s="59">
        <f t="shared" si="8"/>
        <v>6.3000000000000007</v>
      </c>
      <c r="AZ19" s="59">
        <f t="shared" si="16"/>
        <v>6.42</v>
      </c>
      <c r="BA19" s="59">
        <f t="shared" si="17"/>
        <v>6.42</v>
      </c>
      <c r="BB19" s="59">
        <f t="shared" si="18"/>
        <v>6.1513689087372949</v>
      </c>
      <c r="BC19" s="59">
        <f t="shared" si="20"/>
        <v>6.2131917118401834</v>
      </c>
      <c r="BD19" s="59">
        <f t="shared" si="19"/>
        <v>6.8512500000000003</v>
      </c>
      <c r="BE19" s="15"/>
      <c r="BF19" s="10" t="s">
        <v>15</v>
      </c>
      <c r="BG19" s="13"/>
      <c r="BH19" s="7"/>
      <c r="BI19" s="7"/>
      <c r="BJ19" s="7"/>
      <c r="BK19" s="7"/>
      <c r="BL19" s="7"/>
      <c r="BM19" s="7">
        <f t="shared" si="9"/>
        <v>14.904</v>
      </c>
      <c r="BN19" s="7">
        <f t="shared" si="9"/>
        <v>12.419999999999998</v>
      </c>
      <c r="BO19" s="7">
        <f t="shared" si="9"/>
        <v>12</v>
      </c>
      <c r="BP19" s="7">
        <f t="shared" si="9"/>
        <v>12.84</v>
      </c>
      <c r="BQ19" s="7">
        <f t="shared" si="9"/>
        <v>12.364560620577478</v>
      </c>
      <c r="BR19" s="7"/>
      <c r="BS19" s="7"/>
      <c r="BT19" s="7"/>
      <c r="BU19" s="212"/>
      <c r="BV19" s="208"/>
      <c r="BW19" s="196"/>
      <c r="BX19" s="51"/>
      <c r="BY19" s="51"/>
      <c r="BZ19" s="51"/>
      <c r="CA19" s="51"/>
      <c r="CB19" s="51"/>
      <c r="CC19" s="51"/>
      <c r="CD19" s="51"/>
      <c r="CE19" s="51"/>
      <c r="CF19" s="51"/>
      <c r="CG19" s="51"/>
      <c r="CH19" s="51"/>
      <c r="CI19" s="51"/>
      <c r="CJ19" s="51"/>
      <c r="CK19" s="51"/>
      <c r="CL19" s="14"/>
      <c r="CM19" s="14"/>
      <c r="CN19" s="14"/>
      <c r="CO19" s="14"/>
      <c r="CP19" s="14"/>
      <c r="CQ19" s="14"/>
      <c r="CR19" s="14"/>
      <c r="CS19" s="14"/>
      <c r="CT19" s="14"/>
      <c r="CU19" s="51"/>
      <c r="CV19" s="24"/>
      <c r="CW19" s="24"/>
      <c r="CX19" s="24"/>
      <c r="CY19" s="24"/>
      <c r="CZ19" s="24"/>
      <c r="DA19" s="24"/>
      <c r="DF19" s="850"/>
    </row>
    <row r="20" spans="1:110" x14ac:dyDescent="0.45">
      <c r="A20" s="15"/>
      <c r="B20" s="10" t="s">
        <v>16</v>
      </c>
      <c r="C20" s="13"/>
      <c r="D20" s="13"/>
      <c r="E20" s="13"/>
      <c r="F20" s="13"/>
      <c r="G20" s="13"/>
      <c r="H20" s="13"/>
      <c r="I20" s="13">
        <v>10.857916825547278</v>
      </c>
      <c r="J20" s="13">
        <v>10.315020984269914</v>
      </c>
      <c r="K20" s="13">
        <v>10.857916825547278</v>
      </c>
      <c r="L20" s="13">
        <v>11.075075162058225</v>
      </c>
      <c r="M20" s="13">
        <v>12.914479321974284</v>
      </c>
      <c r="N20" s="13">
        <v>16.040736330024316</v>
      </c>
      <c r="O20" s="13">
        <v>17.096497019049743</v>
      </c>
      <c r="P20" s="208">
        <f t="shared" si="12"/>
        <v>0.2420737940809301</v>
      </c>
      <c r="Q20" s="208">
        <f t="shared" si="12"/>
        <v>6.5817470426797087E-2</v>
      </c>
      <c r="R20" s="911"/>
      <c r="S20" s="13">
        <v>2.8230583746422924</v>
      </c>
      <c r="T20" s="13">
        <v>2.6059000381313466</v>
      </c>
      <c r="U20" s="13">
        <v>2.5787552460674785</v>
      </c>
      <c r="V20" s="13">
        <v>2.8502031667061605</v>
      </c>
      <c r="W20" s="13">
        <v>2.7076930083708528</v>
      </c>
      <c r="X20" s="13">
        <v>2.1919419591573566</v>
      </c>
      <c r="Y20" s="13">
        <v>2.7076930083708524</v>
      </c>
      <c r="Z20" s="13">
        <v>2.7076930083708524</v>
      </c>
      <c r="AA20" s="13">
        <v>2.4430312857481375</v>
      </c>
      <c r="AB20" s="13">
        <v>2.7144792063868195</v>
      </c>
      <c r="AC20" s="13">
        <v>2.8502031667061605</v>
      </c>
      <c r="AD20" s="13">
        <v>2.8502031667061605</v>
      </c>
      <c r="AE20" s="13">
        <v>2.7687687905145562</v>
      </c>
      <c r="AF20" s="13">
        <v>2.7133934147042651</v>
      </c>
      <c r="AG20" s="13">
        <v>2.8241441663248472</v>
      </c>
      <c r="AH20" s="468">
        <v>2.7687687905145562</v>
      </c>
      <c r="AI20" s="468">
        <v>2.9380440457491495</v>
      </c>
      <c r="AJ20" s="468">
        <v>3.1640474338836992</v>
      </c>
      <c r="AK20" s="468">
        <v>3.1640474338836992</v>
      </c>
      <c r="AL20" s="468">
        <v>3.6483404084577362</v>
      </c>
      <c r="AM20" s="468">
        <v>3.649267515080532</v>
      </c>
      <c r="AN20" s="468">
        <v>3.9299804008559573</v>
      </c>
      <c r="AO20" s="468">
        <v>4.1705914458063225</v>
      </c>
      <c r="AP20" s="13"/>
      <c r="AQ20" s="285">
        <f t="shared" si="13"/>
        <v>0.31811912841241585</v>
      </c>
      <c r="AR20" s="285">
        <f t="shared" si="14"/>
        <v>6.1224489795918435E-2</v>
      </c>
      <c r="AS20" s="869"/>
      <c r="AT20" s="13">
        <f t="shared" si="15"/>
        <v>5.428958412773639</v>
      </c>
      <c r="AU20" s="13">
        <f t="shared" si="4"/>
        <v>5.428958412773639</v>
      </c>
      <c r="AV20" s="13">
        <f t="shared" si="5"/>
        <v>4.8996349675282094</v>
      </c>
      <c r="AW20" s="59">
        <f t="shared" si="6"/>
        <v>5.4153860167417047</v>
      </c>
      <c r="AX20" s="59">
        <f t="shared" si="7"/>
        <v>5.157510492134957</v>
      </c>
      <c r="AY20" s="59">
        <f t="shared" si="8"/>
        <v>5.7004063334123209</v>
      </c>
      <c r="AZ20" s="59">
        <f t="shared" si="16"/>
        <v>5.4821622052188212</v>
      </c>
      <c r="BA20" s="59">
        <f t="shared" si="17"/>
        <v>5.5929129568394034</v>
      </c>
      <c r="BB20" s="59">
        <f t="shared" si="18"/>
        <v>6.1020914796328487</v>
      </c>
      <c r="BC20" s="59">
        <f t="shared" si="20"/>
        <v>6.812387842341435</v>
      </c>
      <c r="BD20" s="59">
        <f t="shared" si="19"/>
        <v>7.5792479159364898</v>
      </c>
      <c r="BE20" s="15"/>
      <c r="BF20" s="10" t="s">
        <v>16</v>
      </c>
      <c r="BG20" s="13"/>
      <c r="BH20" s="7"/>
      <c r="BI20" s="7"/>
      <c r="BJ20" s="7"/>
      <c r="BK20" s="7"/>
      <c r="BL20" s="7"/>
      <c r="BM20" s="7">
        <f t="shared" si="9"/>
        <v>10.857916825547278</v>
      </c>
      <c r="BN20" s="7">
        <f t="shared" si="9"/>
        <v>10.315020984269914</v>
      </c>
      <c r="BO20" s="7">
        <f t="shared" si="9"/>
        <v>10.857916825547278</v>
      </c>
      <c r="BP20" s="7">
        <f t="shared" si="9"/>
        <v>11.075075162058225</v>
      </c>
      <c r="BQ20" s="7">
        <f t="shared" si="9"/>
        <v>12.914479321974284</v>
      </c>
      <c r="BR20" s="7"/>
      <c r="BS20" s="7"/>
      <c r="BT20" s="7"/>
      <c r="BU20" s="212"/>
      <c r="BV20" s="208"/>
      <c r="BW20" s="220"/>
      <c r="BX20" s="51"/>
      <c r="BY20" s="51"/>
      <c r="BZ20" s="51"/>
      <c r="CA20" s="51"/>
      <c r="CB20" s="51"/>
      <c r="CC20" s="51"/>
      <c r="CD20" s="51"/>
      <c r="CE20" s="51"/>
      <c r="CF20" s="51"/>
      <c r="CG20" s="51"/>
      <c r="CH20" s="51"/>
      <c r="CI20" s="51"/>
      <c r="CJ20" s="51"/>
      <c r="CK20" s="51"/>
      <c r="CL20" s="14"/>
      <c r="CM20" s="14"/>
      <c r="CN20" s="14"/>
      <c r="CO20" s="14"/>
      <c r="CP20" s="14"/>
      <c r="CQ20" s="14"/>
      <c r="CR20" s="14"/>
      <c r="CS20" s="14"/>
      <c r="CT20" s="14"/>
      <c r="CU20" s="51"/>
      <c r="CV20" s="24"/>
      <c r="CW20" s="24"/>
      <c r="CX20" s="24"/>
      <c r="CY20" s="24"/>
      <c r="CZ20" s="24"/>
      <c r="DA20" s="24"/>
      <c r="DF20" s="850"/>
    </row>
    <row r="21" spans="1:110" x14ac:dyDescent="0.45">
      <c r="A21" s="15"/>
      <c r="B21" s="10" t="s">
        <v>17</v>
      </c>
      <c r="C21" s="13"/>
      <c r="D21" s="13"/>
      <c r="E21" s="13"/>
      <c r="F21" s="13"/>
      <c r="G21" s="13"/>
      <c r="H21" s="13"/>
      <c r="I21" s="13">
        <v>34</v>
      </c>
      <c r="J21" s="13">
        <v>34</v>
      </c>
      <c r="K21" s="13">
        <v>34</v>
      </c>
      <c r="L21" s="13">
        <v>34</v>
      </c>
      <c r="M21" s="13">
        <v>34</v>
      </c>
      <c r="N21" s="13">
        <v>33.659999999999997</v>
      </c>
      <c r="O21" s="13">
        <v>33.323399999999999</v>
      </c>
      <c r="P21" s="208">
        <f t="shared" si="12"/>
        <v>-1.000000000000012E-2</v>
      </c>
      <c r="Q21" s="208">
        <f t="shared" si="12"/>
        <v>-9.9999999999998979E-3</v>
      </c>
      <c r="R21" s="911"/>
      <c r="S21" s="13">
        <v>8.84</v>
      </c>
      <c r="T21" s="13">
        <v>8.16</v>
      </c>
      <c r="U21" s="13">
        <v>8.0749999999999993</v>
      </c>
      <c r="V21" s="13">
        <v>8.9250000000000007</v>
      </c>
      <c r="W21" s="13">
        <v>8.5</v>
      </c>
      <c r="X21" s="13">
        <v>8.5</v>
      </c>
      <c r="Y21" s="13">
        <v>8.5</v>
      </c>
      <c r="Z21" s="13">
        <v>8.5</v>
      </c>
      <c r="AA21" s="13">
        <v>8.5</v>
      </c>
      <c r="AB21" s="13">
        <v>8.5</v>
      </c>
      <c r="AC21" s="13">
        <v>8.5</v>
      </c>
      <c r="AD21" s="13">
        <v>8.5</v>
      </c>
      <c r="AE21" s="13">
        <v>8.5</v>
      </c>
      <c r="AF21" s="13">
        <v>8.5</v>
      </c>
      <c r="AG21" s="13">
        <v>8.5</v>
      </c>
      <c r="AH21" s="468">
        <v>8.5</v>
      </c>
      <c r="AI21" s="468">
        <v>8.4149999999999991</v>
      </c>
      <c r="AJ21" s="468">
        <v>8.4574999999999996</v>
      </c>
      <c r="AK21" s="468">
        <v>8.4574999999999996</v>
      </c>
      <c r="AL21" s="468">
        <v>8.6700000000000017</v>
      </c>
      <c r="AM21" s="468">
        <v>7.6576499999999994</v>
      </c>
      <c r="AN21" s="468">
        <v>8.2466999999999988</v>
      </c>
      <c r="AO21" s="468">
        <v>8.7515999999999998</v>
      </c>
      <c r="AP21" s="13"/>
      <c r="AQ21" s="285">
        <f t="shared" si="13"/>
        <v>3.4773869346733655E-2</v>
      </c>
      <c r="AR21" s="285">
        <f t="shared" si="14"/>
        <v>6.1224489795918435E-2</v>
      </c>
      <c r="AS21" s="869"/>
      <c r="AT21" s="13">
        <f t="shared" si="15"/>
        <v>17</v>
      </c>
      <c r="AU21" s="13">
        <f t="shared" si="4"/>
        <v>17</v>
      </c>
      <c r="AV21" s="13">
        <f t="shared" si="5"/>
        <v>17</v>
      </c>
      <c r="AW21" s="59">
        <f t="shared" si="6"/>
        <v>17</v>
      </c>
      <c r="AX21" s="59">
        <f t="shared" si="7"/>
        <v>17</v>
      </c>
      <c r="AY21" s="59">
        <f t="shared" si="8"/>
        <v>17</v>
      </c>
      <c r="AZ21" s="59">
        <f t="shared" si="16"/>
        <v>17</v>
      </c>
      <c r="BA21" s="59">
        <f t="shared" si="17"/>
        <v>17</v>
      </c>
      <c r="BB21" s="59">
        <f t="shared" si="18"/>
        <v>16.872499999999999</v>
      </c>
      <c r="BC21" s="59">
        <f t="shared" si="20"/>
        <v>17.127500000000001</v>
      </c>
      <c r="BD21" s="59">
        <f t="shared" si="19"/>
        <v>15.904349999999997</v>
      </c>
      <c r="BE21" s="15"/>
      <c r="BF21" s="10" t="s">
        <v>17</v>
      </c>
      <c r="BG21" s="13"/>
      <c r="BH21" s="7"/>
      <c r="BI21" s="7"/>
      <c r="BJ21" s="7"/>
      <c r="BK21" s="7"/>
      <c r="BL21" s="7"/>
      <c r="BM21" s="7">
        <f t="shared" si="9"/>
        <v>34</v>
      </c>
      <c r="BN21" s="7">
        <f t="shared" si="9"/>
        <v>34</v>
      </c>
      <c r="BO21" s="7">
        <f t="shared" si="9"/>
        <v>34</v>
      </c>
      <c r="BP21" s="7">
        <f t="shared" si="9"/>
        <v>34</v>
      </c>
      <c r="BQ21" s="7">
        <f t="shared" si="9"/>
        <v>34</v>
      </c>
      <c r="BR21" s="7"/>
      <c r="BS21" s="7"/>
      <c r="BT21" s="7"/>
      <c r="BU21" s="212"/>
      <c r="BV21" s="208"/>
      <c r="BW21" s="220"/>
      <c r="BX21" s="51"/>
      <c r="BY21" s="51"/>
      <c r="BZ21" s="51"/>
      <c r="CA21" s="51"/>
      <c r="CB21" s="51"/>
      <c r="CC21" s="51"/>
      <c r="CD21" s="51"/>
      <c r="CE21" s="51"/>
      <c r="CF21" s="51"/>
      <c r="CG21" s="51"/>
      <c r="CH21" s="51"/>
      <c r="CI21" s="51"/>
      <c r="CJ21" s="51"/>
      <c r="CK21" s="51"/>
      <c r="CL21" s="14"/>
      <c r="CM21" s="14"/>
      <c r="CN21" s="14"/>
      <c r="CO21" s="14"/>
      <c r="CP21" s="14"/>
      <c r="CQ21" s="14"/>
      <c r="CR21" s="14"/>
      <c r="CS21" s="14"/>
      <c r="CT21" s="14"/>
      <c r="CU21" s="51"/>
      <c r="CV21" s="24"/>
      <c r="CW21" s="24"/>
      <c r="CX21" s="24"/>
      <c r="CY21" s="24"/>
      <c r="CZ21" s="24"/>
      <c r="DA21" s="24"/>
      <c r="DF21" s="850"/>
    </row>
    <row r="22" spans="1:110" x14ac:dyDescent="0.45">
      <c r="A22" s="15"/>
      <c r="B22" s="10" t="s">
        <v>18</v>
      </c>
      <c r="C22" s="13"/>
      <c r="D22" s="13"/>
      <c r="E22" s="13"/>
      <c r="F22" s="13"/>
      <c r="G22" s="13"/>
      <c r="H22" s="13"/>
      <c r="I22" s="13">
        <v>7.2</v>
      </c>
      <c r="J22" s="13">
        <v>7.4</v>
      </c>
      <c r="K22" s="13">
        <v>7.9</v>
      </c>
      <c r="L22" s="13">
        <v>8.6999999999999993</v>
      </c>
      <c r="M22" s="13">
        <v>9.3524999999999991</v>
      </c>
      <c r="N22" s="13">
        <v>10.007175</v>
      </c>
      <c r="O22" s="13">
        <v>10.6076055</v>
      </c>
      <c r="P22" s="208">
        <f t="shared" si="12"/>
        <v>7.0000000000000062E-2</v>
      </c>
      <c r="Q22" s="208">
        <f t="shared" si="12"/>
        <v>6.0000000000000053E-2</v>
      </c>
      <c r="R22" s="911"/>
      <c r="S22" s="13">
        <v>1.8720000000000001</v>
      </c>
      <c r="T22" s="13">
        <v>1.728</v>
      </c>
      <c r="U22" s="13">
        <v>1.71</v>
      </c>
      <c r="V22" s="13">
        <v>1.8899999999999997</v>
      </c>
      <c r="W22" s="13">
        <v>1.7575000000000012</v>
      </c>
      <c r="X22" s="13">
        <v>1.7575000000000001</v>
      </c>
      <c r="Y22" s="13">
        <v>1.9425000000000001</v>
      </c>
      <c r="Z22" s="13">
        <v>1.942499999999999</v>
      </c>
      <c r="AA22" s="13">
        <v>1.87625</v>
      </c>
      <c r="AB22" s="13">
        <v>1.9750000000000001</v>
      </c>
      <c r="AC22" s="13">
        <v>1.9750000000000001</v>
      </c>
      <c r="AD22" s="13">
        <v>2.07375</v>
      </c>
      <c r="AE22" s="13">
        <v>2.2184999999999997</v>
      </c>
      <c r="AF22" s="13">
        <v>2.0444999999999998</v>
      </c>
      <c r="AG22" s="13">
        <v>2.1532499999999999</v>
      </c>
      <c r="AH22" s="468">
        <v>2.2837499999999995</v>
      </c>
      <c r="AI22" s="468">
        <v>2.3848874999999996</v>
      </c>
      <c r="AJ22" s="468">
        <v>2.2913625</v>
      </c>
      <c r="AK22" s="468">
        <v>2.2913625</v>
      </c>
      <c r="AL22" s="468">
        <v>2.3848874999999996</v>
      </c>
      <c r="AM22" s="468">
        <v>2.2766323125000003</v>
      </c>
      <c r="AN22" s="468">
        <v>2.4517578750000002</v>
      </c>
      <c r="AO22" s="468">
        <v>2.6018655000000002</v>
      </c>
      <c r="AP22" s="13"/>
      <c r="AQ22" s="285">
        <f t="shared" si="13"/>
        <v>0.13551020408163272</v>
      </c>
      <c r="AR22" s="285">
        <f t="shared" si="14"/>
        <v>6.1224489795918435E-2</v>
      </c>
      <c r="AS22" s="869"/>
      <c r="AT22" s="13">
        <f t="shared" si="15"/>
        <v>3.6</v>
      </c>
      <c r="AU22" s="13">
        <f t="shared" si="4"/>
        <v>3.5999999999999996</v>
      </c>
      <c r="AV22" s="13">
        <f t="shared" si="5"/>
        <v>3.5150000000000015</v>
      </c>
      <c r="AW22" s="59">
        <f t="shared" si="6"/>
        <v>3.8849999999999989</v>
      </c>
      <c r="AX22" s="59">
        <f t="shared" si="7"/>
        <v>3.8512500000000003</v>
      </c>
      <c r="AY22" s="59">
        <f t="shared" si="8"/>
        <v>4.0487500000000001</v>
      </c>
      <c r="AZ22" s="59">
        <f t="shared" si="16"/>
        <v>4.2629999999999999</v>
      </c>
      <c r="BA22" s="59">
        <f t="shared" si="17"/>
        <v>4.4369999999999994</v>
      </c>
      <c r="BB22" s="59">
        <f t="shared" si="18"/>
        <v>4.6762499999999996</v>
      </c>
      <c r="BC22" s="59">
        <f t="shared" si="20"/>
        <v>4.6762499999999996</v>
      </c>
      <c r="BD22" s="59">
        <f t="shared" si="19"/>
        <v>4.7283901875000005</v>
      </c>
      <c r="BF22" s="10" t="s">
        <v>18</v>
      </c>
      <c r="BG22" s="13"/>
      <c r="BH22" s="7"/>
      <c r="BI22" s="7"/>
      <c r="BJ22" s="7"/>
      <c r="BK22" s="7"/>
      <c r="BL22" s="7"/>
      <c r="BM22" s="7">
        <f t="shared" ref="BM22:BQ23" si="32">I22</f>
        <v>7.2</v>
      </c>
      <c r="BN22" s="7">
        <f t="shared" si="32"/>
        <v>7.4</v>
      </c>
      <c r="BO22" s="7">
        <f t="shared" si="32"/>
        <v>7.9</v>
      </c>
      <c r="BP22" s="7">
        <f t="shared" si="32"/>
        <v>8.6999999999999993</v>
      </c>
      <c r="BQ22" s="7">
        <f t="shared" si="32"/>
        <v>9.3524999999999991</v>
      </c>
      <c r="BR22" s="7"/>
      <c r="BS22" s="7"/>
      <c r="BT22" s="7"/>
      <c r="BU22" s="212"/>
      <c r="BV22" s="208"/>
      <c r="BW22" s="27"/>
      <c r="BX22" s="51"/>
      <c r="BY22" s="51"/>
      <c r="BZ22" s="51"/>
      <c r="CA22" s="51"/>
      <c r="CB22" s="51"/>
      <c r="CC22" s="51"/>
      <c r="CD22" s="51"/>
      <c r="CE22" s="51"/>
      <c r="CF22" s="51"/>
      <c r="CG22" s="51"/>
      <c r="CH22" s="51"/>
      <c r="CI22" s="51"/>
      <c r="CJ22" s="51"/>
      <c r="CK22" s="51"/>
      <c r="CL22" s="14"/>
      <c r="CM22" s="14"/>
      <c r="CN22" s="14"/>
      <c r="CO22" s="14"/>
      <c r="CP22" s="14"/>
      <c r="CQ22" s="14"/>
      <c r="CR22" s="14"/>
      <c r="CS22" s="14"/>
      <c r="CT22" s="14"/>
      <c r="CU22" s="51"/>
      <c r="CV22" s="24"/>
      <c r="CW22" s="24"/>
      <c r="CX22" s="24"/>
      <c r="CY22" s="24"/>
      <c r="CZ22" s="24"/>
      <c r="DA22" s="24"/>
      <c r="DF22" s="850"/>
    </row>
    <row r="23" spans="1:110" x14ac:dyDescent="0.45">
      <c r="A23" s="15"/>
      <c r="B23" s="52" t="s">
        <v>19</v>
      </c>
      <c r="C23" s="54"/>
      <c r="D23" s="54"/>
      <c r="E23" s="54"/>
      <c r="F23" s="54"/>
      <c r="G23" s="54"/>
      <c r="H23" s="54"/>
      <c r="I23" s="54">
        <v>2.0288785530900109</v>
      </c>
      <c r="J23" s="54">
        <v>1.9258249311802371</v>
      </c>
      <c r="K23" s="54">
        <v>1.9084004057365556</v>
      </c>
      <c r="L23" s="54">
        <v>1.9432494566239191</v>
      </c>
      <c r="M23" s="54">
        <v>1.9235249195675477</v>
      </c>
      <c r="N23" s="54">
        <v>1.9980122508754894</v>
      </c>
      <c r="O23" s="54">
        <v>2.1205398543168448</v>
      </c>
      <c r="P23" s="217">
        <f t="shared" si="12"/>
        <v>3.8724391116642387E-2</v>
      </c>
      <c r="Q23" s="217">
        <f t="shared" si="12"/>
        <v>6.1324750830564767E-2</v>
      </c>
      <c r="R23" s="911"/>
      <c r="S23" s="54">
        <v>0.52750842380340279</v>
      </c>
      <c r="T23" s="54">
        <v>0.48693085274160258</v>
      </c>
      <c r="U23" s="54">
        <v>0.48185865635887754</v>
      </c>
      <c r="V23" s="54">
        <v>0.53258062018612784</v>
      </c>
      <c r="W23" s="54">
        <v>0.51279503690387918</v>
      </c>
      <c r="X23" s="54">
        <v>0.3370193629565415</v>
      </c>
      <c r="Y23" s="54">
        <v>0.52960185607456522</v>
      </c>
      <c r="Z23" s="54">
        <v>0.54640867524525127</v>
      </c>
      <c r="AA23" s="54">
        <v>0.42939009129072503</v>
      </c>
      <c r="AB23" s="54">
        <v>0.45324509636243193</v>
      </c>
      <c r="AC23" s="54">
        <v>0.50095510650584585</v>
      </c>
      <c r="AD23" s="54">
        <v>0.52481011157755286</v>
      </c>
      <c r="AE23" s="54">
        <v>0.48581236415597978</v>
      </c>
      <c r="AF23" s="54">
        <v>0.48581236415597978</v>
      </c>
      <c r="AG23" s="54">
        <v>0.48581236415597978</v>
      </c>
      <c r="AH23" s="661">
        <v>0.48581236415597978</v>
      </c>
      <c r="AI23" s="661">
        <v>0.47607241759296803</v>
      </c>
      <c r="AJ23" s="661">
        <v>0.47607241759296803</v>
      </c>
      <c r="AK23" s="661">
        <v>0.47607241759296803</v>
      </c>
      <c r="AL23" s="661">
        <v>0.49530766678864352</v>
      </c>
      <c r="AM23" s="661">
        <v>0.45454778707417387</v>
      </c>
      <c r="AN23" s="661">
        <v>0.48951300146449489</v>
      </c>
      <c r="AO23" s="661">
        <v>0.51948318522762726</v>
      </c>
      <c r="AP23" s="13"/>
      <c r="AQ23" s="624">
        <f t="shared" si="13"/>
        <v>9.1185218950816216E-2</v>
      </c>
      <c r="AR23" s="624">
        <f t="shared" si="14"/>
        <v>6.1224489795918435E-2</v>
      </c>
      <c r="AS23" s="869"/>
      <c r="AT23" s="54">
        <f t="shared" si="15"/>
        <v>1.0144392765450054</v>
      </c>
      <c r="AU23" s="54">
        <f t="shared" si="4"/>
        <v>1.0144392765450054</v>
      </c>
      <c r="AV23" s="54">
        <f t="shared" si="5"/>
        <v>0.84981439986042062</v>
      </c>
      <c r="AW23" s="516">
        <f t="shared" si="6"/>
        <v>1.0760105313198165</v>
      </c>
      <c r="AX23" s="620">
        <f t="shared" si="7"/>
        <v>0.88263518765315696</v>
      </c>
      <c r="AY23" s="620">
        <f t="shared" si="8"/>
        <v>1.0257652180833987</v>
      </c>
      <c r="AZ23" s="620">
        <f t="shared" si="16"/>
        <v>0.97162472831195956</v>
      </c>
      <c r="BA23" s="620">
        <f t="shared" si="17"/>
        <v>0.97162472831195956</v>
      </c>
      <c r="BB23" s="620">
        <f t="shared" si="18"/>
        <v>0.95214483518593607</v>
      </c>
      <c r="BC23" s="620">
        <f t="shared" si="20"/>
        <v>0.97138008438161161</v>
      </c>
      <c r="BD23" s="620">
        <f t="shared" si="19"/>
        <v>0.9440607885386687</v>
      </c>
      <c r="BF23" s="52" t="s">
        <v>19</v>
      </c>
      <c r="BG23" s="54"/>
      <c r="BH23" s="29"/>
      <c r="BI23" s="29"/>
      <c r="BJ23" s="29"/>
      <c r="BK23" s="29"/>
      <c r="BL23" s="29"/>
      <c r="BM23" s="29">
        <f t="shared" si="32"/>
        <v>2.0288785530900109</v>
      </c>
      <c r="BN23" s="29">
        <f t="shared" si="32"/>
        <v>1.9258249311802371</v>
      </c>
      <c r="BO23" s="29">
        <f t="shared" si="32"/>
        <v>1.9084004057365556</v>
      </c>
      <c r="BP23" s="29">
        <f t="shared" si="32"/>
        <v>1.9432494566239191</v>
      </c>
      <c r="BQ23" s="29">
        <f t="shared" si="32"/>
        <v>1.9235249195675477</v>
      </c>
      <c r="BR23" s="29"/>
      <c r="BS23" s="29"/>
      <c r="BT23" s="29"/>
      <c r="BU23" s="216"/>
      <c r="BV23" s="217"/>
      <c r="BW23" s="27"/>
      <c r="BX23" s="53"/>
      <c r="BY23" s="53"/>
      <c r="BZ23" s="53"/>
      <c r="CA23" s="53"/>
      <c r="CB23" s="53"/>
      <c r="CC23" s="53"/>
      <c r="CD23" s="53"/>
      <c r="CE23" s="53"/>
      <c r="CF23" s="53"/>
      <c r="CG23" s="53"/>
      <c r="CH23" s="53"/>
      <c r="CI23" s="53"/>
      <c r="CJ23" s="53"/>
      <c r="CK23" s="53"/>
      <c r="CL23" s="851"/>
      <c r="CM23" s="851"/>
      <c r="CN23" s="851"/>
      <c r="CO23" s="851"/>
      <c r="CP23" s="851"/>
      <c r="CQ23" s="851"/>
      <c r="CR23" s="851"/>
      <c r="CS23" s="851"/>
      <c r="CT23" s="851"/>
      <c r="CU23" s="53"/>
      <c r="CV23" s="851"/>
      <c r="CW23" s="851"/>
      <c r="CX23" s="851"/>
      <c r="CY23" s="851"/>
      <c r="CZ23" s="851"/>
      <c r="DA23" s="851"/>
      <c r="DB23" s="851"/>
      <c r="DC23" s="851"/>
      <c r="DD23" s="851"/>
      <c r="DE23" s="851"/>
      <c r="DF23" s="851"/>
    </row>
    <row r="25" spans="1:110" x14ac:dyDescent="0.45">
      <c r="C25" s="870"/>
      <c r="D25" s="870"/>
      <c r="E25" s="870"/>
      <c r="F25" s="870"/>
      <c r="G25" s="870"/>
      <c r="H25" s="870"/>
      <c r="I25" s="870"/>
      <c r="J25" s="870"/>
      <c r="K25" s="870"/>
      <c r="L25" s="870"/>
      <c r="M25" s="870"/>
      <c r="N25" s="870"/>
      <c r="O25" s="870"/>
      <c r="P25" s="870"/>
      <c r="Q25" s="870"/>
      <c r="R25" s="870"/>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870"/>
      <c r="AV25" s="870"/>
      <c r="AW25" s="870"/>
      <c r="AX25" s="870"/>
      <c r="AY25" s="870"/>
      <c r="AZ25" s="870"/>
      <c r="BA25" s="870"/>
      <c r="BB25" s="870"/>
      <c r="BC25" s="870"/>
      <c r="BD25" s="870"/>
      <c r="BH25" s="871"/>
      <c r="BI25" s="871"/>
      <c r="BJ25" s="871"/>
      <c r="BK25" s="871"/>
      <c r="BL25" s="871"/>
      <c r="BM25" s="871"/>
      <c r="BN25" s="871"/>
      <c r="BO25" s="871"/>
      <c r="BP25" s="871"/>
      <c r="BQ25" s="871"/>
      <c r="BR25" s="871"/>
      <c r="BS25" s="871"/>
      <c r="CL25" s="871"/>
      <c r="CM25" s="871"/>
      <c r="CN25" s="871"/>
      <c r="CO25" s="871"/>
      <c r="CP25" s="871"/>
      <c r="CQ25" s="871"/>
      <c r="CR25" s="871"/>
      <c r="CS25" s="871"/>
      <c r="CT25" s="871"/>
    </row>
    <row r="26" spans="1:110" x14ac:dyDescent="0.45">
      <c r="C26" s="870"/>
      <c r="D26" s="870"/>
      <c r="E26" s="870"/>
      <c r="F26" s="870"/>
      <c r="G26" s="870"/>
      <c r="H26" s="870"/>
      <c r="I26" s="870"/>
      <c r="J26" s="870"/>
      <c r="K26" s="870"/>
      <c r="L26" s="870"/>
      <c r="M26" s="870"/>
      <c r="N26" s="870"/>
      <c r="O26" s="870"/>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c r="AT26" s="870"/>
      <c r="AU26" s="870"/>
      <c r="AV26" s="870"/>
      <c r="AW26" s="870"/>
      <c r="AX26" s="870"/>
      <c r="AY26" s="870"/>
      <c r="AZ26" s="870"/>
      <c r="BA26" s="870"/>
      <c r="BB26" s="870"/>
      <c r="BC26" s="870"/>
      <c r="BD26" s="870"/>
      <c r="CL26" s="871"/>
      <c r="CM26" s="871"/>
      <c r="CN26" s="871"/>
      <c r="CO26" s="871"/>
      <c r="CP26" s="871"/>
      <c r="CQ26" s="871"/>
      <c r="CR26" s="871"/>
      <c r="CS26" s="871"/>
      <c r="CT26" s="871"/>
    </row>
    <row r="27" spans="1:110" x14ac:dyDescent="0.45">
      <c r="C27" s="870"/>
      <c r="D27" s="870"/>
      <c r="E27" s="870"/>
      <c r="F27" s="870"/>
      <c r="G27" s="870"/>
      <c r="H27" s="870"/>
      <c r="I27" s="870"/>
      <c r="J27" s="870"/>
      <c r="K27" s="870"/>
      <c r="L27" s="870"/>
      <c r="M27" s="870"/>
      <c r="N27" s="870"/>
      <c r="O27" s="870"/>
      <c r="P27" s="870"/>
      <c r="Q27" s="870"/>
      <c r="R27" s="870"/>
      <c r="S27" s="870"/>
      <c r="T27" s="870"/>
      <c r="U27" s="870"/>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BA27" s="870"/>
      <c r="BB27" s="870"/>
      <c r="BC27" s="870"/>
      <c r="BD27" s="870"/>
      <c r="CL27" s="871"/>
      <c r="CM27" s="871"/>
      <c r="CN27" s="871"/>
      <c r="CO27" s="871"/>
      <c r="CP27" s="871"/>
      <c r="CQ27" s="871"/>
      <c r="CR27" s="871"/>
      <c r="CS27" s="871"/>
      <c r="CT27" s="871"/>
    </row>
    <row r="28" spans="1:110" x14ac:dyDescent="0.45">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870"/>
      <c r="AB28" s="870"/>
      <c r="AC28" s="870"/>
      <c r="AD28" s="870"/>
      <c r="AE28" s="870"/>
      <c r="AF28" s="870"/>
      <c r="AG28" s="870"/>
      <c r="AH28" s="870"/>
      <c r="AI28" s="870"/>
      <c r="AJ28" s="870"/>
      <c r="AK28" s="870"/>
      <c r="AL28" s="870"/>
      <c r="AM28" s="870"/>
      <c r="AN28" s="870"/>
      <c r="AO28" s="870"/>
      <c r="AP28" s="870"/>
      <c r="AQ28" s="870"/>
      <c r="AR28" s="870"/>
      <c r="AS28" s="870"/>
      <c r="AT28" s="870"/>
      <c r="AU28" s="870"/>
      <c r="AV28" s="870"/>
      <c r="AW28" s="870"/>
      <c r="AX28" s="870"/>
      <c r="AY28" s="870"/>
      <c r="AZ28" s="870"/>
      <c r="BA28" s="870"/>
      <c r="BB28" s="870"/>
      <c r="BC28" s="870"/>
      <c r="BD28" s="870"/>
      <c r="CL28" s="871"/>
      <c r="CM28" s="871"/>
      <c r="CN28" s="871"/>
      <c r="CO28" s="871"/>
      <c r="CP28" s="871"/>
      <c r="CQ28" s="871"/>
      <c r="CR28" s="871"/>
      <c r="CS28" s="871"/>
      <c r="CT28" s="871"/>
    </row>
    <row r="29" spans="1:110" x14ac:dyDescent="0.45">
      <c r="C29" s="870"/>
      <c r="D29" s="870"/>
      <c r="E29" s="870"/>
      <c r="F29" s="870"/>
      <c r="G29" s="870"/>
      <c r="H29" s="870"/>
      <c r="I29" s="870"/>
      <c r="J29" s="870"/>
      <c r="K29" s="870"/>
      <c r="L29" s="870"/>
      <c r="M29" s="870"/>
      <c r="N29" s="870"/>
      <c r="O29" s="870"/>
      <c r="P29" s="870"/>
      <c r="Q29" s="870"/>
      <c r="R29" s="870"/>
      <c r="S29" s="870"/>
      <c r="T29" s="870"/>
      <c r="U29" s="870"/>
      <c r="V29" s="870"/>
      <c r="W29" s="870"/>
      <c r="X29" s="870"/>
      <c r="Y29" s="870"/>
      <c r="Z29" s="870"/>
      <c r="AA29" s="870"/>
      <c r="AB29" s="870"/>
      <c r="AC29" s="870"/>
      <c r="AD29" s="870"/>
      <c r="AE29" s="870"/>
      <c r="AF29" s="870"/>
      <c r="AG29" s="870"/>
      <c r="AH29" s="870"/>
      <c r="AI29" s="870"/>
      <c r="AJ29" s="870"/>
      <c r="AK29" s="870"/>
      <c r="AL29" s="870"/>
      <c r="AM29" s="870"/>
      <c r="AN29" s="870"/>
      <c r="AO29" s="870"/>
      <c r="AP29" s="870"/>
      <c r="AQ29" s="870"/>
      <c r="AR29" s="870"/>
      <c r="AS29" s="870"/>
      <c r="AT29" s="870"/>
      <c r="AU29" s="870"/>
      <c r="AV29" s="870"/>
      <c r="AW29" s="870"/>
      <c r="AX29" s="870"/>
      <c r="AY29" s="870"/>
      <c r="AZ29" s="870"/>
      <c r="BA29" s="870"/>
      <c r="BB29" s="870"/>
      <c r="BC29" s="870"/>
      <c r="BD29" s="870"/>
      <c r="CL29" s="871"/>
      <c r="CM29" s="871"/>
      <c r="CN29" s="871"/>
      <c r="CO29" s="871"/>
      <c r="CP29" s="871"/>
      <c r="CQ29" s="871"/>
      <c r="CR29" s="871"/>
      <c r="CS29" s="871"/>
      <c r="CT29" s="871"/>
    </row>
    <row r="30" spans="1:110" x14ac:dyDescent="0.45">
      <c r="C30" s="870"/>
      <c r="D30" s="870"/>
      <c r="E30" s="870"/>
      <c r="F30" s="870"/>
      <c r="G30" s="870"/>
      <c r="H30" s="870"/>
      <c r="I30" s="870"/>
      <c r="J30" s="870"/>
      <c r="K30" s="870"/>
      <c r="L30" s="870"/>
      <c r="M30" s="870"/>
      <c r="N30" s="870"/>
      <c r="O30" s="870"/>
      <c r="P30" s="870"/>
      <c r="Q30" s="870"/>
      <c r="R30" s="870"/>
      <c r="S30" s="870"/>
      <c r="T30" s="870"/>
      <c r="U30" s="870"/>
      <c r="V30" s="870"/>
      <c r="W30" s="870"/>
      <c r="X30" s="870"/>
      <c r="Y30" s="870"/>
      <c r="Z30" s="870"/>
      <c r="AA30" s="870"/>
      <c r="AB30" s="870"/>
      <c r="AC30" s="870"/>
      <c r="AD30" s="870"/>
      <c r="AE30" s="870"/>
      <c r="AF30" s="870"/>
      <c r="AG30" s="870"/>
      <c r="AH30" s="870"/>
      <c r="AI30" s="870"/>
      <c r="AJ30" s="870"/>
      <c r="AK30" s="870"/>
      <c r="AL30" s="870"/>
      <c r="AM30" s="870"/>
      <c r="AN30" s="870"/>
      <c r="AO30" s="870"/>
      <c r="AP30" s="870"/>
      <c r="AQ30" s="870"/>
      <c r="AR30" s="870"/>
      <c r="AS30" s="870"/>
      <c r="AT30" s="870"/>
      <c r="AU30" s="870"/>
      <c r="AV30" s="870"/>
      <c r="AW30" s="870"/>
      <c r="AX30" s="870"/>
      <c r="AY30" s="870"/>
      <c r="AZ30" s="870"/>
      <c r="BA30" s="870"/>
      <c r="BB30" s="870"/>
      <c r="BC30" s="870"/>
      <c r="BD30" s="870"/>
      <c r="CL30" s="871"/>
      <c r="CM30" s="871"/>
      <c r="CN30" s="871"/>
      <c r="CO30" s="871"/>
      <c r="CP30" s="871"/>
      <c r="CQ30" s="871"/>
      <c r="CR30" s="871"/>
      <c r="CS30" s="871"/>
      <c r="CT30" s="871"/>
    </row>
    <row r="31" spans="1:110" x14ac:dyDescent="0.45">
      <c r="C31" s="870"/>
      <c r="D31" s="870"/>
      <c r="E31" s="870"/>
      <c r="F31" s="870"/>
      <c r="G31" s="870"/>
      <c r="H31" s="870"/>
      <c r="I31" s="870"/>
      <c r="J31" s="870"/>
      <c r="K31" s="870"/>
      <c r="L31" s="870"/>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0"/>
      <c r="AM31" s="870"/>
      <c r="AN31" s="870"/>
      <c r="AO31" s="870"/>
      <c r="AP31" s="870"/>
      <c r="AQ31" s="870"/>
      <c r="AR31" s="870"/>
      <c r="AS31" s="870"/>
      <c r="AT31" s="870"/>
      <c r="AU31" s="870"/>
      <c r="AV31" s="870"/>
      <c r="AW31" s="870"/>
      <c r="AX31" s="870"/>
      <c r="AY31" s="870"/>
      <c r="AZ31" s="870"/>
      <c r="BA31" s="870"/>
      <c r="BB31" s="870"/>
      <c r="BC31" s="870"/>
      <c r="BD31" s="870"/>
      <c r="CL31" s="871"/>
      <c r="CM31" s="871"/>
      <c r="CN31" s="871"/>
      <c r="CO31" s="871"/>
      <c r="CP31" s="871"/>
      <c r="CQ31" s="871"/>
      <c r="CR31" s="871"/>
      <c r="CS31" s="871"/>
      <c r="CT31" s="871"/>
    </row>
    <row r="32" spans="1:110" x14ac:dyDescent="0.45">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870"/>
      <c r="AL32" s="870"/>
      <c r="AM32" s="870"/>
      <c r="AN32" s="870"/>
      <c r="AO32" s="870"/>
      <c r="AP32" s="870"/>
      <c r="AQ32" s="870"/>
      <c r="AR32" s="870"/>
      <c r="AS32" s="870"/>
      <c r="AT32" s="870"/>
      <c r="AU32" s="870"/>
      <c r="AV32" s="870"/>
      <c r="AW32" s="870"/>
      <c r="AX32" s="870"/>
      <c r="AY32" s="870"/>
      <c r="AZ32" s="870"/>
      <c r="BA32" s="870"/>
      <c r="BB32" s="870"/>
      <c r="BC32" s="870"/>
      <c r="BD32" s="870"/>
      <c r="CL32" s="871"/>
      <c r="CM32" s="871"/>
      <c r="CN32" s="871"/>
      <c r="CO32" s="871"/>
      <c r="CP32" s="871"/>
      <c r="CQ32" s="871"/>
      <c r="CR32" s="871"/>
      <c r="CS32" s="871"/>
      <c r="CT32" s="871"/>
    </row>
    <row r="33" spans="3:98" x14ac:dyDescent="0.45">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870"/>
      <c r="AL33" s="870"/>
      <c r="AM33" s="870"/>
      <c r="AN33" s="870"/>
      <c r="AO33" s="870"/>
      <c r="AP33" s="870"/>
      <c r="AQ33" s="870"/>
      <c r="AR33" s="870"/>
      <c r="AS33" s="870"/>
      <c r="AT33" s="870"/>
      <c r="AU33" s="870"/>
      <c r="AV33" s="870"/>
      <c r="AW33" s="870"/>
      <c r="AX33" s="870"/>
      <c r="AY33" s="870"/>
      <c r="AZ33" s="870"/>
      <c r="BA33" s="870"/>
      <c r="BB33" s="870"/>
      <c r="BC33" s="870"/>
      <c r="BD33" s="870"/>
      <c r="CL33" s="871"/>
      <c r="CM33" s="871"/>
      <c r="CN33" s="871"/>
      <c r="CO33" s="871"/>
      <c r="CP33" s="871"/>
      <c r="CQ33" s="871"/>
      <c r="CR33" s="871"/>
      <c r="CS33" s="871"/>
      <c r="CT33" s="871"/>
    </row>
    <row r="34" spans="3:98" x14ac:dyDescent="0.45">
      <c r="C34" s="870"/>
      <c r="D34" s="870"/>
      <c r="E34" s="870"/>
      <c r="F34" s="870"/>
      <c r="G34" s="870"/>
      <c r="H34" s="870"/>
      <c r="I34" s="870"/>
      <c r="J34" s="870"/>
      <c r="K34" s="870"/>
      <c r="L34" s="870"/>
      <c r="M34" s="870"/>
      <c r="N34" s="870"/>
      <c r="O34" s="870"/>
      <c r="P34" s="870"/>
      <c r="Q34" s="870"/>
      <c r="R34" s="870"/>
      <c r="S34" s="870"/>
      <c r="T34" s="870"/>
      <c r="U34" s="870"/>
      <c r="V34" s="870"/>
      <c r="W34" s="870"/>
      <c r="X34" s="870"/>
      <c r="Y34" s="870"/>
      <c r="Z34" s="870"/>
      <c r="AA34" s="870"/>
      <c r="AB34" s="870"/>
      <c r="AC34" s="870"/>
      <c r="AD34" s="870"/>
      <c r="AE34" s="870"/>
      <c r="AF34" s="870"/>
      <c r="AG34" s="870"/>
      <c r="AH34" s="870"/>
      <c r="AI34" s="870"/>
      <c r="AJ34" s="870"/>
      <c r="AK34" s="870"/>
      <c r="AL34" s="870"/>
      <c r="AM34" s="870"/>
      <c r="AN34" s="870"/>
      <c r="AO34" s="870"/>
      <c r="AP34" s="870"/>
      <c r="AQ34" s="870"/>
      <c r="AR34" s="870"/>
      <c r="AS34" s="870"/>
      <c r="AT34" s="870"/>
      <c r="AU34" s="870"/>
      <c r="AV34" s="870"/>
      <c r="AW34" s="870"/>
      <c r="AX34" s="870"/>
      <c r="AY34" s="870"/>
      <c r="AZ34" s="870"/>
      <c r="BA34" s="870"/>
      <c r="BB34" s="870"/>
      <c r="BC34" s="870"/>
      <c r="BD34" s="870"/>
      <c r="CL34" s="871"/>
      <c r="CM34" s="871"/>
      <c r="CN34" s="871"/>
      <c r="CO34" s="871"/>
      <c r="CP34" s="871"/>
      <c r="CQ34" s="871"/>
      <c r="CR34" s="871"/>
      <c r="CS34" s="871"/>
      <c r="CT34" s="871"/>
    </row>
    <row r="35" spans="3:98" x14ac:dyDescent="0.45">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c r="AA35" s="870"/>
      <c r="AB35" s="870"/>
      <c r="AC35" s="870"/>
      <c r="AD35" s="870"/>
      <c r="AE35" s="870"/>
      <c r="AF35" s="870"/>
      <c r="AG35" s="870"/>
      <c r="AH35" s="870"/>
      <c r="AI35" s="870"/>
      <c r="AJ35" s="870"/>
      <c r="AK35" s="870"/>
      <c r="AL35" s="870"/>
      <c r="AM35" s="870"/>
      <c r="AN35" s="870"/>
      <c r="AO35" s="870"/>
      <c r="AP35" s="870"/>
      <c r="AQ35" s="870"/>
      <c r="AR35" s="870"/>
      <c r="AS35" s="870"/>
      <c r="AT35" s="870"/>
      <c r="AU35" s="870"/>
      <c r="AV35" s="870"/>
      <c r="AW35" s="870"/>
      <c r="AX35" s="870"/>
      <c r="AY35" s="870"/>
      <c r="AZ35" s="870"/>
      <c r="BA35" s="870"/>
      <c r="BB35" s="870"/>
      <c r="BC35" s="870"/>
      <c r="BD35" s="870"/>
      <c r="CL35" s="871"/>
      <c r="CM35" s="871"/>
      <c r="CN35" s="871"/>
      <c r="CO35" s="871"/>
      <c r="CP35" s="871"/>
      <c r="CQ35" s="871"/>
      <c r="CR35" s="871"/>
      <c r="CS35" s="871"/>
      <c r="CT35" s="871"/>
    </row>
    <row r="36" spans="3:98" x14ac:dyDescent="0.45">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870"/>
      <c r="AB36" s="870"/>
      <c r="AC36" s="870"/>
      <c r="AD36" s="870"/>
      <c r="AE36" s="870"/>
      <c r="AF36" s="870"/>
      <c r="AG36" s="870"/>
      <c r="AH36" s="870"/>
      <c r="AI36" s="870"/>
      <c r="AJ36" s="870"/>
      <c r="AK36" s="870"/>
      <c r="AL36" s="870"/>
      <c r="AM36" s="870"/>
      <c r="AN36" s="870"/>
      <c r="AO36" s="870"/>
      <c r="AP36" s="870"/>
      <c r="AQ36" s="870"/>
      <c r="AR36" s="870"/>
      <c r="AS36" s="870"/>
      <c r="AT36" s="870"/>
      <c r="AU36" s="870"/>
      <c r="AV36" s="870"/>
      <c r="AW36" s="870"/>
      <c r="AX36" s="870"/>
      <c r="AY36" s="870"/>
      <c r="AZ36" s="870"/>
      <c r="BA36" s="870"/>
      <c r="BB36" s="870"/>
      <c r="BC36" s="870"/>
      <c r="BD36" s="870"/>
      <c r="CL36" s="871"/>
      <c r="CM36" s="871"/>
      <c r="CN36" s="871"/>
      <c r="CO36" s="871"/>
      <c r="CP36" s="871"/>
      <c r="CQ36" s="871"/>
      <c r="CR36" s="871"/>
      <c r="CS36" s="871"/>
      <c r="CT36" s="871"/>
    </row>
    <row r="37" spans="3:98" x14ac:dyDescent="0.45">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870"/>
      <c r="AL37" s="870"/>
      <c r="AM37" s="870"/>
      <c r="AN37" s="870"/>
      <c r="AO37" s="870"/>
      <c r="AP37" s="870"/>
      <c r="AQ37" s="870"/>
      <c r="AR37" s="870"/>
      <c r="AS37" s="870"/>
      <c r="AT37" s="870"/>
      <c r="AU37" s="870"/>
      <c r="AV37" s="870"/>
      <c r="AW37" s="870"/>
      <c r="AX37" s="870"/>
      <c r="AY37" s="870"/>
      <c r="AZ37" s="870"/>
      <c r="BA37" s="870"/>
      <c r="BB37" s="870"/>
      <c r="BC37" s="870"/>
      <c r="BD37" s="870"/>
      <c r="CL37" s="871"/>
      <c r="CM37" s="871"/>
      <c r="CN37" s="871"/>
      <c r="CO37" s="871"/>
      <c r="CP37" s="871"/>
      <c r="CQ37" s="871"/>
      <c r="CR37" s="871"/>
      <c r="CS37" s="871"/>
      <c r="CT37" s="871"/>
    </row>
    <row r="38" spans="3:98" x14ac:dyDescent="0.45">
      <c r="C38" s="870"/>
      <c r="D38" s="870"/>
      <c r="E38" s="870"/>
      <c r="F38" s="870"/>
      <c r="G38" s="870"/>
      <c r="H38" s="870"/>
      <c r="I38" s="870"/>
      <c r="J38" s="870"/>
      <c r="K38" s="870"/>
      <c r="L38" s="870"/>
      <c r="M38" s="870"/>
      <c r="N38" s="870"/>
      <c r="O38" s="870"/>
      <c r="P38" s="870"/>
      <c r="Q38" s="870"/>
      <c r="R38" s="870"/>
      <c r="S38" s="870"/>
      <c r="T38" s="870"/>
      <c r="U38" s="870"/>
      <c r="V38" s="870"/>
      <c r="W38" s="870"/>
      <c r="X38" s="870"/>
      <c r="Y38" s="870"/>
      <c r="Z38" s="870"/>
      <c r="AA38" s="870"/>
      <c r="AB38" s="870"/>
      <c r="AC38" s="870"/>
      <c r="AD38" s="870"/>
      <c r="AE38" s="870"/>
      <c r="AF38" s="870"/>
      <c r="AG38" s="870"/>
      <c r="AH38" s="870"/>
      <c r="AI38" s="870"/>
      <c r="AJ38" s="870"/>
      <c r="AK38" s="870"/>
      <c r="AL38" s="870"/>
      <c r="AM38" s="870"/>
      <c r="AN38" s="870"/>
      <c r="AO38" s="870"/>
      <c r="AP38" s="870"/>
      <c r="AQ38" s="870"/>
      <c r="AR38" s="870"/>
      <c r="AS38" s="870"/>
      <c r="AT38" s="870"/>
      <c r="AU38" s="870"/>
      <c r="AV38" s="870"/>
      <c r="AW38" s="870"/>
      <c r="AX38" s="870"/>
      <c r="AY38" s="870"/>
      <c r="AZ38" s="870"/>
      <c r="BA38" s="870"/>
      <c r="BB38" s="870"/>
      <c r="BC38" s="870"/>
      <c r="BD38" s="870"/>
    </row>
    <row r="39" spans="3:98" x14ac:dyDescent="0.45">
      <c r="C39" s="870"/>
      <c r="D39" s="870"/>
      <c r="E39" s="870"/>
      <c r="F39" s="870"/>
      <c r="G39" s="870"/>
      <c r="H39" s="870"/>
      <c r="I39" s="870"/>
      <c r="J39" s="870"/>
      <c r="K39" s="870"/>
      <c r="L39" s="870"/>
      <c r="M39" s="870"/>
      <c r="N39" s="870"/>
      <c r="O39" s="870"/>
      <c r="P39" s="870"/>
      <c r="Q39" s="870"/>
      <c r="R39" s="870"/>
      <c r="S39" s="870"/>
      <c r="T39" s="870"/>
      <c r="U39" s="870"/>
      <c r="V39" s="870"/>
      <c r="W39" s="870"/>
      <c r="X39" s="870"/>
      <c r="Y39" s="870"/>
      <c r="Z39" s="870"/>
      <c r="AA39" s="870"/>
      <c r="AB39" s="870"/>
      <c r="AC39" s="870"/>
      <c r="AD39" s="870"/>
      <c r="AE39" s="870"/>
      <c r="AF39" s="870"/>
      <c r="AG39" s="870"/>
      <c r="AH39" s="870"/>
      <c r="AI39" s="870"/>
      <c r="AJ39" s="870"/>
      <c r="AK39" s="870"/>
      <c r="AL39" s="870"/>
      <c r="AM39" s="870"/>
      <c r="AN39" s="870"/>
      <c r="AO39" s="870"/>
      <c r="AP39" s="870"/>
      <c r="AQ39" s="870"/>
      <c r="AR39" s="870"/>
      <c r="AS39" s="870"/>
      <c r="AT39" s="870"/>
      <c r="AU39" s="870"/>
      <c r="AV39" s="870"/>
      <c r="AW39" s="870"/>
      <c r="AX39" s="870"/>
      <c r="AY39" s="870"/>
      <c r="AZ39" s="870"/>
      <c r="BA39" s="870"/>
      <c r="BB39" s="870"/>
      <c r="BC39" s="870"/>
      <c r="BD39" s="870"/>
    </row>
    <row r="40" spans="3:98" x14ac:dyDescent="0.45">
      <c r="C40" s="870"/>
      <c r="D40" s="870"/>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c r="AI40" s="870"/>
      <c r="AJ40" s="870"/>
      <c r="AK40" s="870"/>
      <c r="AL40" s="870"/>
      <c r="AM40" s="870"/>
      <c r="AN40" s="870"/>
      <c r="AO40" s="870"/>
      <c r="AP40" s="870"/>
      <c r="AQ40" s="870"/>
      <c r="AR40" s="870"/>
      <c r="AS40" s="870"/>
      <c r="AT40" s="870"/>
      <c r="AU40" s="870"/>
      <c r="AV40" s="870"/>
      <c r="AW40" s="870"/>
      <c r="AX40" s="870"/>
      <c r="AY40" s="870"/>
      <c r="AZ40" s="870"/>
      <c r="BA40" s="870"/>
      <c r="BB40" s="870"/>
      <c r="BC40" s="870"/>
      <c r="BD40" s="870"/>
    </row>
    <row r="41" spans="3:98" x14ac:dyDescent="0.45">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870"/>
      <c r="AL41" s="870"/>
      <c r="AM41" s="870"/>
      <c r="AN41" s="870"/>
      <c r="AO41" s="870"/>
      <c r="AP41" s="870"/>
      <c r="AQ41" s="870"/>
      <c r="AR41" s="870"/>
      <c r="AS41" s="870"/>
      <c r="AT41" s="870"/>
      <c r="AU41" s="870"/>
      <c r="AV41" s="870"/>
      <c r="AW41" s="870"/>
      <c r="AX41" s="870"/>
      <c r="AY41" s="870"/>
      <c r="AZ41" s="870"/>
      <c r="BA41" s="870"/>
      <c r="BB41" s="870"/>
      <c r="BC41" s="870"/>
      <c r="BD41" s="870"/>
    </row>
    <row r="42" spans="3:98" x14ac:dyDescent="0.45">
      <c r="C42" s="870"/>
      <c r="D42" s="870"/>
      <c r="E42" s="870"/>
      <c r="F42" s="870"/>
      <c r="G42" s="870"/>
      <c r="H42" s="870"/>
      <c r="I42" s="870"/>
      <c r="J42" s="870"/>
      <c r="K42" s="870"/>
      <c r="L42" s="870"/>
      <c r="M42" s="870"/>
      <c r="N42" s="870"/>
      <c r="O42" s="870"/>
      <c r="P42" s="870"/>
      <c r="Q42" s="870"/>
      <c r="R42" s="870"/>
      <c r="S42" s="870"/>
      <c r="T42" s="870"/>
      <c r="U42" s="870"/>
      <c r="V42" s="870"/>
      <c r="W42" s="870"/>
      <c r="X42" s="870"/>
      <c r="Y42" s="870"/>
      <c r="Z42" s="870"/>
      <c r="AA42" s="870"/>
      <c r="AB42" s="870"/>
      <c r="AC42" s="870"/>
      <c r="AD42" s="870"/>
      <c r="AE42" s="870"/>
      <c r="AF42" s="870"/>
      <c r="AG42" s="870"/>
      <c r="AH42" s="870"/>
      <c r="AI42" s="870"/>
      <c r="AJ42" s="870"/>
      <c r="AK42" s="870"/>
      <c r="AL42" s="870"/>
      <c r="AM42" s="870"/>
      <c r="AN42" s="870"/>
      <c r="AO42" s="870"/>
      <c r="AP42" s="870"/>
      <c r="AQ42" s="870"/>
      <c r="AR42" s="870"/>
      <c r="AS42" s="870"/>
      <c r="AT42" s="870"/>
      <c r="AU42" s="870"/>
      <c r="AV42" s="870"/>
      <c r="AW42" s="870"/>
      <c r="AX42" s="870"/>
      <c r="AY42" s="870"/>
      <c r="AZ42" s="870"/>
      <c r="BA42" s="870"/>
      <c r="BB42" s="870"/>
      <c r="BC42" s="870"/>
      <c r="BD42" s="870"/>
    </row>
    <row r="43" spans="3:98" x14ac:dyDescent="0.45">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870"/>
      <c r="AL43" s="870"/>
      <c r="AM43" s="870"/>
      <c r="AN43" s="870"/>
      <c r="AO43" s="870"/>
      <c r="AP43" s="870"/>
      <c r="AQ43" s="870"/>
      <c r="AR43" s="870"/>
      <c r="AS43" s="870"/>
      <c r="AT43" s="870"/>
      <c r="AU43" s="870"/>
      <c r="AV43" s="870"/>
      <c r="AW43" s="870"/>
      <c r="AX43" s="870"/>
      <c r="AY43" s="870"/>
      <c r="AZ43" s="870"/>
      <c r="BA43" s="870"/>
      <c r="BB43" s="870"/>
      <c r="BC43" s="870"/>
      <c r="BD43" s="870"/>
    </row>
    <row r="44" spans="3:98" x14ac:dyDescent="0.45">
      <c r="C44" s="870"/>
      <c r="D44" s="870"/>
      <c r="E44" s="870"/>
      <c r="F44" s="870"/>
      <c r="G44" s="870"/>
      <c r="H44" s="870"/>
      <c r="I44" s="870"/>
      <c r="J44" s="870"/>
      <c r="K44" s="870"/>
      <c r="L44" s="870"/>
      <c r="M44" s="870"/>
      <c r="N44" s="870"/>
      <c r="O44" s="870"/>
      <c r="P44" s="870"/>
      <c r="Q44" s="870"/>
      <c r="R44" s="870"/>
      <c r="S44" s="870"/>
      <c r="T44" s="870"/>
      <c r="U44" s="870"/>
      <c r="V44" s="870"/>
      <c r="W44" s="870"/>
      <c r="X44" s="870"/>
      <c r="Y44" s="870"/>
      <c r="Z44" s="870"/>
      <c r="AA44" s="870"/>
      <c r="AB44" s="870"/>
      <c r="AC44" s="870"/>
      <c r="AD44" s="870"/>
      <c r="AE44" s="870"/>
      <c r="AF44" s="870"/>
      <c r="AG44" s="870"/>
      <c r="AH44" s="870"/>
      <c r="AI44" s="870"/>
      <c r="AJ44" s="870"/>
      <c r="AK44" s="870"/>
      <c r="AL44" s="870"/>
      <c r="AM44" s="870"/>
      <c r="AN44" s="870"/>
      <c r="AO44" s="870"/>
      <c r="AP44" s="870"/>
      <c r="AQ44" s="870"/>
      <c r="AR44" s="870"/>
      <c r="AS44" s="870"/>
      <c r="AT44" s="870"/>
      <c r="AU44" s="870"/>
      <c r="AV44" s="870"/>
      <c r="AW44" s="870"/>
      <c r="AX44" s="870"/>
      <c r="AY44" s="870"/>
      <c r="AZ44" s="870"/>
      <c r="BA44" s="870"/>
      <c r="BB44" s="870"/>
      <c r="BC44" s="870"/>
      <c r="BD44" s="870"/>
    </row>
    <row r="45" spans="3:98" x14ac:dyDescent="0.45">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870"/>
      <c r="AY45" s="870"/>
      <c r="AZ45" s="870"/>
      <c r="BA45" s="870"/>
      <c r="BB45" s="870"/>
      <c r="BC45" s="870"/>
      <c r="BD45" s="870"/>
    </row>
    <row r="46" spans="3:98" x14ac:dyDescent="0.45">
      <c r="C46" s="870"/>
      <c r="D46" s="870"/>
      <c r="E46" s="870"/>
      <c r="F46" s="870"/>
      <c r="G46" s="870"/>
      <c r="H46" s="870"/>
      <c r="I46" s="870"/>
      <c r="J46" s="870"/>
      <c r="K46" s="870"/>
      <c r="L46" s="870"/>
      <c r="M46" s="870"/>
      <c r="N46" s="870"/>
      <c r="O46" s="870"/>
      <c r="P46" s="870"/>
      <c r="Q46" s="870"/>
      <c r="R46" s="870"/>
      <c r="S46" s="870"/>
      <c r="T46" s="870"/>
      <c r="U46" s="870"/>
      <c r="V46" s="870"/>
      <c r="W46" s="870"/>
      <c r="X46" s="870"/>
      <c r="Y46" s="870"/>
      <c r="Z46" s="870"/>
      <c r="AA46" s="870"/>
      <c r="AB46" s="870"/>
      <c r="AC46" s="870"/>
      <c r="AD46" s="870"/>
      <c r="AE46" s="870"/>
      <c r="AF46" s="870"/>
      <c r="AG46" s="870"/>
      <c r="AH46" s="870"/>
      <c r="AI46" s="870"/>
      <c r="AJ46" s="870"/>
      <c r="AK46" s="870"/>
      <c r="AL46" s="870"/>
      <c r="AM46" s="870"/>
      <c r="AN46" s="870"/>
      <c r="AO46" s="870"/>
      <c r="AP46" s="870"/>
      <c r="AQ46" s="870"/>
      <c r="AR46" s="870"/>
      <c r="AS46" s="870"/>
      <c r="AT46" s="870"/>
      <c r="AU46" s="870"/>
      <c r="AV46" s="870"/>
      <c r="AW46" s="870"/>
      <c r="AX46" s="870"/>
      <c r="AY46" s="870"/>
      <c r="AZ46" s="870"/>
      <c r="BA46" s="870"/>
      <c r="BB46" s="870"/>
      <c r="BC46" s="870"/>
      <c r="BD46" s="870"/>
    </row>
    <row r="47" spans="3:98" x14ac:dyDescent="0.45">
      <c r="C47" s="870"/>
      <c r="D47" s="870"/>
      <c r="E47" s="870"/>
      <c r="F47" s="870"/>
      <c r="G47" s="870"/>
      <c r="H47" s="870"/>
      <c r="I47" s="870"/>
      <c r="J47" s="870"/>
      <c r="K47" s="870"/>
      <c r="L47" s="870"/>
      <c r="M47" s="870"/>
      <c r="N47" s="870"/>
      <c r="O47" s="870"/>
      <c r="P47" s="870"/>
      <c r="Q47" s="870"/>
      <c r="R47" s="870"/>
      <c r="S47" s="870"/>
      <c r="T47" s="870"/>
      <c r="U47" s="870"/>
      <c r="V47" s="870"/>
      <c r="W47" s="870"/>
      <c r="X47" s="870"/>
      <c r="Y47" s="870"/>
      <c r="Z47" s="870"/>
      <c r="AA47" s="870"/>
      <c r="AB47" s="870"/>
      <c r="AC47" s="870"/>
      <c r="AD47" s="870"/>
      <c r="AE47" s="870"/>
      <c r="AF47" s="870"/>
      <c r="AG47" s="870"/>
      <c r="AH47" s="870"/>
      <c r="AI47" s="870"/>
      <c r="AJ47" s="870"/>
      <c r="AK47" s="870"/>
      <c r="AL47" s="870"/>
      <c r="AM47" s="870"/>
      <c r="AN47" s="870"/>
      <c r="AO47" s="870"/>
      <c r="AP47" s="870"/>
      <c r="AQ47" s="870"/>
      <c r="AR47" s="870"/>
      <c r="AS47" s="870"/>
      <c r="AT47" s="870"/>
      <c r="AU47" s="870"/>
      <c r="AV47" s="870"/>
      <c r="AW47" s="870"/>
      <c r="AX47" s="870"/>
      <c r="AY47" s="870"/>
      <c r="AZ47" s="870"/>
      <c r="BA47" s="870"/>
      <c r="BB47" s="870"/>
      <c r="BC47" s="870"/>
      <c r="BD47" s="870"/>
    </row>
    <row r="48" spans="3:98" x14ac:dyDescent="0.45">
      <c r="C48" s="870"/>
      <c r="D48" s="870"/>
      <c r="E48" s="870"/>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c r="BA48" s="870"/>
      <c r="BB48" s="870"/>
      <c r="BC48" s="870"/>
      <c r="BD48" s="870"/>
    </row>
    <row r="49" spans="3:56" x14ac:dyDescent="0.45">
      <c r="C49" s="870"/>
      <c r="D49" s="870"/>
      <c r="E49" s="870"/>
      <c r="F49" s="870"/>
      <c r="G49" s="870"/>
      <c r="H49" s="870"/>
      <c r="I49" s="870"/>
      <c r="J49" s="870"/>
      <c r="K49" s="870"/>
      <c r="L49" s="870"/>
      <c r="M49" s="870"/>
      <c r="N49" s="870"/>
      <c r="O49" s="870"/>
      <c r="P49" s="870"/>
      <c r="Q49" s="870"/>
      <c r="R49" s="870"/>
      <c r="S49" s="870"/>
      <c r="T49" s="870"/>
      <c r="U49" s="870"/>
      <c r="V49" s="870"/>
      <c r="W49" s="870"/>
      <c r="X49" s="870"/>
      <c r="Y49" s="870"/>
      <c r="Z49" s="870"/>
      <c r="AA49" s="870"/>
      <c r="AB49" s="870"/>
      <c r="AC49" s="870"/>
      <c r="AD49" s="870"/>
      <c r="AE49" s="870"/>
      <c r="AF49" s="870"/>
      <c r="AG49" s="870"/>
      <c r="AH49" s="870"/>
      <c r="AI49" s="870"/>
      <c r="AJ49" s="870"/>
      <c r="AK49" s="870"/>
      <c r="AL49" s="870"/>
      <c r="AM49" s="870"/>
      <c r="AN49" s="870"/>
      <c r="AO49" s="870"/>
      <c r="AP49" s="870"/>
      <c r="AQ49" s="870"/>
      <c r="AR49" s="870"/>
      <c r="AS49" s="870"/>
      <c r="AT49" s="870"/>
      <c r="AU49" s="870"/>
      <c r="AV49" s="870"/>
      <c r="AW49" s="870"/>
      <c r="AX49" s="870"/>
      <c r="AY49" s="870"/>
      <c r="AZ49" s="870"/>
      <c r="BA49" s="870"/>
      <c r="BB49" s="870"/>
      <c r="BC49" s="870"/>
      <c r="BD49" s="870"/>
    </row>
    <row r="50" spans="3:56" x14ac:dyDescent="0.45">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c r="AL50" s="870"/>
      <c r="AM50" s="870"/>
      <c r="AN50" s="870"/>
      <c r="AO50" s="870"/>
      <c r="AP50" s="870"/>
      <c r="AQ50" s="870"/>
      <c r="AR50" s="870"/>
      <c r="AS50" s="870"/>
      <c r="AT50" s="870"/>
      <c r="AU50" s="870"/>
      <c r="AV50" s="870"/>
      <c r="AW50" s="870"/>
      <c r="AX50" s="870"/>
      <c r="AY50" s="870"/>
      <c r="AZ50" s="870"/>
      <c r="BA50" s="870"/>
      <c r="BB50" s="870"/>
      <c r="BC50" s="870"/>
      <c r="BD50" s="870"/>
    </row>
    <row r="51" spans="3:56" x14ac:dyDescent="0.45">
      <c r="C51" s="870"/>
      <c r="D51" s="870"/>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c r="AD51" s="870"/>
      <c r="AE51" s="870"/>
      <c r="AF51" s="870"/>
      <c r="AG51" s="870"/>
      <c r="AH51" s="870"/>
      <c r="AI51" s="870"/>
      <c r="AJ51" s="870"/>
      <c r="AK51" s="870"/>
      <c r="AL51" s="870"/>
      <c r="AM51" s="870"/>
      <c r="AN51" s="870"/>
      <c r="AO51" s="870"/>
      <c r="AP51" s="870"/>
      <c r="AQ51" s="870"/>
      <c r="AR51" s="870"/>
      <c r="AS51" s="870"/>
      <c r="AT51" s="870"/>
      <c r="AU51" s="870"/>
      <c r="AV51" s="870"/>
      <c r="AW51" s="870"/>
      <c r="AX51" s="870"/>
      <c r="AY51" s="870"/>
      <c r="AZ51" s="870"/>
      <c r="BA51" s="870"/>
      <c r="BB51" s="870"/>
      <c r="BC51" s="870"/>
      <c r="BD51" s="870"/>
    </row>
    <row r="52" spans="3:56" x14ac:dyDescent="0.45">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c r="BA52" s="870"/>
      <c r="BB52" s="870"/>
      <c r="BC52" s="870"/>
      <c r="BD52" s="870"/>
    </row>
    <row r="53" spans="3:56" x14ac:dyDescent="0.45">
      <c r="C53" s="870"/>
      <c r="D53" s="870"/>
      <c r="E53" s="870"/>
      <c r="F53" s="870"/>
      <c r="G53" s="870"/>
      <c r="H53" s="870"/>
      <c r="I53" s="870"/>
      <c r="J53" s="870"/>
      <c r="K53" s="870"/>
      <c r="L53" s="870"/>
      <c r="M53" s="870"/>
      <c r="N53" s="870"/>
      <c r="O53" s="870"/>
      <c r="P53" s="870"/>
      <c r="Q53" s="870"/>
      <c r="R53" s="870"/>
      <c r="S53" s="870"/>
      <c r="T53" s="870"/>
      <c r="U53" s="870"/>
      <c r="V53" s="870"/>
      <c r="W53" s="870"/>
      <c r="X53" s="870"/>
      <c r="Y53" s="870"/>
      <c r="Z53" s="870"/>
      <c r="AA53" s="870"/>
      <c r="AB53" s="870"/>
      <c r="AC53" s="870"/>
      <c r="AD53" s="870"/>
      <c r="AE53" s="870"/>
      <c r="AF53" s="870"/>
      <c r="AG53" s="870"/>
      <c r="AH53" s="870"/>
      <c r="AI53" s="870"/>
      <c r="AJ53" s="870"/>
      <c r="AK53" s="870"/>
      <c r="AL53" s="870"/>
      <c r="AM53" s="870"/>
      <c r="AN53" s="870"/>
      <c r="AO53" s="870"/>
      <c r="AP53" s="870"/>
      <c r="AQ53" s="870"/>
      <c r="AR53" s="870"/>
      <c r="AS53" s="870"/>
      <c r="AT53" s="870"/>
      <c r="AU53" s="870"/>
      <c r="AV53" s="870"/>
      <c r="AW53" s="870"/>
      <c r="AX53" s="870"/>
      <c r="AY53" s="870"/>
      <c r="AZ53" s="870"/>
      <c r="BA53" s="870"/>
      <c r="BB53" s="870"/>
      <c r="BC53" s="870"/>
      <c r="BD53" s="870"/>
    </row>
    <row r="54" spans="3:56" x14ac:dyDescent="0.45">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0"/>
      <c r="AU54" s="870"/>
      <c r="AV54" s="870"/>
      <c r="AW54" s="870"/>
      <c r="AX54" s="870"/>
      <c r="AY54" s="870"/>
      <c r="AZ54" s="870"/>
      <c r="BA54" s="870"/>
      <c r="BB54" s="870"/>
      <c r="BC54" s="870"/>
      <c r="BD54" s="870"/>
    </row>
    <row r="55" spans="3:56" x14ac:dyDescent="0.45">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870"/>
      <c r="AL55" s="870"/>
      <c r="AM55" s="870"/>
      <c r="AN55" s="870"/>
      <c r="AO55" s="870"/>
      <c r="AP55" s="870"/>
      <c r="AQ55" s="870"/>
      <c r="AR55" s="870"/>
      <c r="AS55" s="870"/>
      <c r="AT55" s="870"/>
      <c r="AU55" s="870"/>
      <c r="AV55" s="870"/>
      <c r="AW55" s="870"/>
      <c r="AX55" s="870"/>
      <c r="AY55" s="870"/>
      <c r="AZ55" s="870"/>
      <c r="BA55" s="870"/>
      <c r="BB55" s="870"/>
      <c r="BC55" s="870"/>
      <c r="BD55" s="870"/>
    </row>
    <row r="56" spans="3:56" x14ac:dyDescent="0.45">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c r="AK56" s="870"/>
      <c r="AL56" s="870"/>
      <c r="AM56" s="870"/>
      <c r="AN56" s="870"/>
      <c r="AO56" s="870"/>
      <c r="AP56" s="870"/>
      <c r="AQ56" s="870"/>
      <c r="AR56" s="870"/>
      <c r="AS56" s="870"/>
      <c r="AT56" s="870"/>
      <c r="AU56" s="870"/>
      <c r="AV56" s="870"/>
      <c r="AW56" s="870"/>
      <c r="AX56" s="870"/>
      <c r="AY56" s="870"/>
      <c r="AZ56" s="870"/>
      <c r="BA56" s="870"/>
      <c r="BB56" s="870"/>
      <c r="BC56" s="870"/>
      <c r="BD56" s="870"/>
    </row>
  </sheetData>
  <phoneticPr fontId="25" type="noConversion"/>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64B6-8713-469C-8D7F-476A9ADB556B}">
  <sheetPr codeName="Sheet102">
    <tabColor theme="7"/>
  </sheetPr>
  <dimension ref="A1"/>
  <sheetViews>
    <sheetView showGridLines="0" workbookViewId="0">
      <selection activeCell="D42" sqref="D42"/>
    </sheetView>
  </sheetViews>
  <sheetFormatPr defaultRowHeight="14.25" x14ac:dyDescent="0.45"/>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FAA5-5D97-4A28-BAE9-EA2136F8671E}">
  <sheetPr codeName="Sheet103"/>
  <dimension ref="A1:CY102"/>
  <sheetViews>
    <sheetView showGridLines="0" topLeftCell="B23" workbookViewId="0">
      <selection activeCell="D42" sqref="D42"/>
    </sheetView>
  </sheetViews>
  <sheetFormatPr defaultColWidth="9.46484375" defaultRowHeight="14.25" x14ac:dyDescent="0.45"/>
  <cols>
    <col min="1" max="1" width="42.265625" style="162" bestFit="1" customWidth="1"/>
    <col min="2" max="2" width="27.53125" style="162" bestFit="1" customWidth="1"/>
    <col min="3" max="8" width="7.46484375" style="769" bestFit="1" customWidth="1"/>
    <col min="9" max="9" width="8" style="931" bestFit="1" customWidth="1"/>
    <col min="10" max="12" width="8" style="769" bestFit="1" customWidth="1"/>
    <col min="13" max="13" width="7.53125" style="769" bestFit="1" customWidth="1"/>
    <col min="14" max="15" width="8" style="769" bestFit="1" customWidth="1"/>
    <col min="16" max="16" width="9.46484375" style="963" bestFit="1"/>
    <col min="17" max="17" width="9.46484375" style="963" bestFit="1" customWidth="1"/>
    <col min="18" max="18" width="5.265625" style="162" bestFit="1" customWidth="1"/>
    <col min="19" max="20" width="8.265625" style="769" bestFit="1" customWidth="1"/>
    <col min="21" max="21" width="8" style="769" bestFit="1" customWidth="1"/>
    <col min="22" max="24" width="8.265625" style="769" bestFit="1" customWidth="1"/>
    <col min="25" max="25" width="7.73046875" style="769" bestFit="1" customWidth="1"/>
    <col min="26" max="27" width="8.265625" style="769" bestFit="1" customWidth="1"/>
    <col min="28" max="28" width="8.265625" style="953" bestFit="1" customWidth="1"/>
    <col min="29" max="29" width="7.73046875" style="953" bestFit="1" customWidth="1"/>
    <col min="30" max="32" width="8.265625" style="953" bestFit="1" customWidth="1"/>
    <col min="33" max="33" width="7.73046875" style="953" bestFit="1" customWidth="1"/>
    <col min="34" max="36" width="8.265625" style="953" bestFit="1" customWidth="1"/>
    <col min="37" max="37" width="7.73046875" style="933" bestFit="1" customWidth="1"/>
    <col min="38" max="40" width="8.265625" style="933" bestFit="1" customWidth="1"/>
    <col min="41" max="41" width="8.265625" style="954" bestFit="1" customWidth="1"/>
    <col min="42" max="44" width="8.53125" style="953" bestFit="1" customWidth="1"/>
    <col min="45" max="45" width="7.73046875" style="953" bestFit="1" customWidth="1"/>
    <col min="46" max="49" width="8.265625" style="953" bestFit="1" customWidth="1"/>
    <col min="50" max="52" width="8.53125" style="953" bestFit="1" customWidth="1"/>
    <col min="53" max="53" width="8.265625" style="953" bestFit="1" customWidth="1"/>
    <col min="54" max="56" width="8.53125" style="953" bestFit="1" customWidth="1"/>
    <col min="57" max="57" width="8.265625" style="953" bestFit="1" customWidth="1"/>
    <col min="58" max="60" width="8.53125" style="953" bestFit="1" customWidth="1"/>
    <col min="61" max="61" width="9.73046875" style="996" bestFit="1" customWidth="1"/>
    <col min="62" max="62" width="11" style="996" customWidth="1"/>
    <col min="63" max="63" width="5.265625" style="713" bestFit="1" customWidth="1"/>
    <col min="64" max="64" width="7.53125" style="162" bestFit="1" customWidth="1"/>
    <col min="65" max="65" width="8" style="941" bestFit="1" customWidth="1"/>
    <col min="66" max="66" width="7.53125" style="941" bestFit="1" customWidth="1"/>
    <col min="67" max="67" width="8" style="941" bestFit="1" customWidth="1"/>
    <col min="68" max="68" width="7.53125" style="941" bestFit="1" customWidth="1"/>
    <col min="69" max="69" width="8" style="941" bestFit="1" customWidth="1"/>
    <col min="70" max="70" width="7.53125" style="941" bestFit="1" customWidth="1"/>
    <col min="71" max="71" width="8" style="941" bestFit="1" customWidth="1"/>
    <col min="72" max="72" width="7.53125" style="941" bestFit="1" customWidth="1"/>
    <col min="73" max="73" width="8" style="941" bestFit="1" customWidth="1"/>
    <col min="74" max="74" width="7.53125" style="941" bestFit="1" customWidth="1"/>
    <col min="75" max="76" width="8" style="941" bestFit="1" customWidth="1"/>
    <col min="77" max="77" width="8.46484375" style="941" bestFit="1" customWidth="1"/>
    <col min="78" max="78" width="7.53125" style="941" bestFit="1" customWidth="1"/>
    <col min="79" max="80" width="8" style="941" bestFit="1" customWidth="1"/>
    <col min="81" max="81" width="8.46484375" style="941" bestFit="1" customWidth="1"/>
    <col min="82" max="82" width="8" style="941" bestFit="1" customWidth="1"/>
    <col min="83" max="83" width="8.46484375" style="941" bestFit="1" customWidth="1"/>
    <col min="84" max="84" width="8" style="941" bestFit="1" customWidth="1"/>
    <col min="85" max="85" width="8.46484375" style="941" bestFit="1" customWidth="1"/>
    <col min="86" max="86" width="9.53125" style="164" bestFit="1" customWidth="1"/>
    <col min="87" max="87" width="9.46484375" style="164" bestFit="1"/>
    <col min="88" max="88" width="5.265625" style="164" bestFit="1" customWidth="1"/>
    <col min="89" max="89" width="10.53125" style="995" bestFit="1" customWidth="1"/>
    <col min="90" max="92" width="9.46484375" style="972"/>
    <col min="93" max="93" width="10.73046875" style="973" bestFit="1" customWidth="1"/>
    <col min="94" max="94" width="5.265625" style="974" bestFit="1" customWidth="1"/>
    <col min="95" max="95" width="4.53125" style="974" bestFit="1" customWidth="1"/>
    <col min="96" max="96" width="5.265625" style="974" bestFit="1" customWidth="1"/>
    <col min="97" max="99" width="4.53125" style="974" bestFit="1" customWidth="1"/>
    <col min="100" max="100" width="9.46484375" style="972"/>
    <col min="101" max="16384" width="9.46484375" style="683"/>
  </cols>
  <sheetData>
    <row r="1" spans="1:103" x14ac:dyDescent="0.45">
      <c r="A1" s="16" t="s">
        <v>257</v>
      </c>
      <c r="D1" s="930"/>
      <c r="T1" s="932"/>
      <c r="U1" s="932"/>
      <c r="V1" s="932"/>
      <c r="W1" s="932"/>
      <c r="X1" s="932"/>
      <c r="Y1" s="932"/>
      <c r="Z1" s="932"/>
      <c r="AA1" s="932"/>
      <c r="AB1" s="933"/>
      <c r="AC1" s="933"/>
      <c r="AD1" s="933"/>
      <c r="AE1" s="933"/>
      <c r="AF1" s="933"/>
      <c r="AG1" s="933"/>
      <c r="AH1" s="933"/>
      <c r="AI1" s="933"/>
      <c r="AJ1" s="933"/>
      <c r="AO1" s="934"/>
      <c r="AP1" s="769"/>
      <c r="AQ1" s="769"/>
      <c r="AR1" s="769"/>
      <c r="AS1" s="769"/>
      <c r="AT1" s="769"/>
      <c r="AU1" s="769"/>
      <c r="AV1" s="769"/>
      <c r="AW1" s="769"/>
      <c r="AX1" s="769"/>
      <c r="AY1" s="769"/>
      <c r="AZ1" s="769"/>
      <c r="BA1" s="769"/>
      <c r="BB1" s="769"/>
      <c r="BC1" s="769"/>
      <c r="BD1" s="769"/>
      <c r="BE1" s="769"/>
      <c r="BF1" s="769"/>
      <c r="BG1" s="769"/>
      <c r="BH1" s="769"/>
      <c r="BM1" s="935"/>
      <c r="BN1" s="935"/>
      <c r="BO1" s="935"/>
      <c r="BP1" s="935"/>
      <c r="BQ1" s="935"/>
      <c r="BR1" s="935"/>
      <c r="BS1" s="935"/>
      <c r="BT1" s="935"/>
      <c r="BU1" s="935"/>
      <c r="BV1" s="935"/>
      <c r="BW1" s="935"/>
      <c r="BX1" s="935"/>
      <c r="BY1" s="935"/>
      <c r="BZ1" s="935"/>
      <c r="CA1" s="935"/>
      <c r="CB1" s="935"/>
      <c r="CC1" s="935"/>
      <c r="CD1" s="935"/>
      <c r="CE1" s="935"/>
      <c r="CF1" s="935"/>
      <c r="CG1" s="935"/>
      <c r="CH1" s="980"/>
      <c r="CI1" s="980"/>
      <c r="CK1" s="981"/>
    </row>
    <row r="2" spans="1:103" ht="20.25"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v>2024</v>
      </c>
      <c r="O2" s="176" t="s">
        <v>249</v>
      </c>
      <c r="P2" s="964" t="s">
        <v>227</v>
      </c>
      <c r="Q2" s="964" t="s">
        <v>250</v>
      </c>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29" t="s">
        <v>253</v>
      </c>
      <c r="BI2" s="227" t="s">
        <v>255</v>
      </c>
      <c r="BJ2" s="228" t="s">
        <v>256</v>
      </c>
      <c r="BL2" s="176" t="s">
        <v>39</v>
      </c>
      <c r="BM2" s="176" t="s">
        <v>40</v>
      </c>
      <c r="BN2" s="176" t="s">
        <v>47</v>
      </c>
      <c r="BO2" s="176" t="s">
        <v>50</v>
      </c>
      <c r="BP2" s="176" t="s">
        <v>57</v>
      </c>
      <c r="BQ2" s="176" t="s">
        <v>59</v>
      </c>
      <c r="BR2" s="176" t="s">
        <v>64</v>
      </c>
      <c r="BS2" s="176" t="s">
        <v>66</v>
      </c>
      <c r="BT2" s="176" t="s">
        <v>71</v>
      </c>
      <c r="BU2" s="176" t="s">
        <v>81</v>
      </c>
      <c r="BV2" s="532" t="s">
        <v>93</v>
      </c>
      <c r="BW2" s="532" t="s">
        <v>94</v>
      </c>
      <c r="BX2" s="532" t="s">
        <v>109</v>
      </c>
      <c r="BY2" s="532" t="s">
        <v>134</v>
      </c>
      <c r="BZ2" s="532" t="s">
        <v>147</v>
      </c>
      <c r="CA2" s="532" t="s">
        <v>161</v>
      </c>
      <c r="CB2" s="532" t="s">
        <v>177</v>
      </c>
      <c r="CC2" s="532" t="s">
        <v>192</v>
      </c>
      <c r="CD2" s="532" t="s">
        <v>205</v>
      </c>
      <c r="CE2" s="532" t="s">
        <v>222</v>
      </c>
      <c r="CF2" s="532" t="s">
        <v>237</v>
      </c>
      <c r="CG2" s="532" t="s">
        <v>242</v>
      </c>
      <c r="CH2" s="173" t="s">
        <v>254</v>
      </c>
      <c r="CI2" s="173" t="s">
        <v>258</v>
      </c>
      <c r="CJ2" s="982"/>
      <c r="CK2" s="170" t="s">
        <v>69</v>
      </c>
      <c r="CP2" s="974">
        <v>2019</v>
      </c>
      <c r="CQ2" s="974">
        <v>2020</v>
      </c>
      <c r="CR2" s="974">
        <v>2021</v>
      </c>
      <c r="CS2" s="974">
        <v>2022</v>
      </c>
      <c r="CT2" s="974">
        <v>2023</v>
      </c>
      <c r="CU2" s="974">
        <v>2024</v>
      </c>
    </row>
    <row r="3" spans="1:103" x14ac:dyDescent="0.45">
      <c r="A3" s="110" t="s">
        <v>33</v>
      </c>
      <c r="B3" s="769"/>
      <c r="J3" s="742"/>
      <c r="K3" s="742"/>
      <c r="L3" s="742"/>
      <c r="M3" s="742"/>
      <c r="N3" s="742"/>
      <c r="O3" s="742"/>
      <c r="R3" s="200"/>
      <c r="T3" s="2"/>
      <c r="U3" s="2"/>
      <c r="V3" s="2"/>
      <c r="W3" s="2"/>
      <c r="X3" s="2"/>
      <c r="Y3" s="2"/>
      <c r="Z3" s="2"/>
      <c r="AA3" s="2"/>
      <c r="AB3" s="103"/>
      <c r="AC3" s="103"/>
      <c r="AD3" s="103"/>
      <c r="AE3" s="103"/>
      <c r="AF3" s="103"/>
      <c r="AG3" s="103"/>
      <c r="AH3" s="103"/>
      <c r="AI3" s="103"/>
      <c r="AJ3" s="103"/>
      <c r="AK3" s="552"/>
      <c r="AL3" s="552"/>
      <c r="AM3" s="552"/>
      <c r="AN3" s="552"/>
      <c r="AO3" s="936"/>
      <c r="AP3" s="769"/>
      <c r="AQ3" s="769"/>
      <c r="AR3" s="769"/>
      <c r="AS3" s="769"/>
      <c r="AT3" s="769"/>
      <c r="AU3" s="769"/>
      <c r="AV3" s="769"/>
      <c r="AW3" s="769"/>
      <c r="AX3" s="769"/>
      <c r="AY3" s="769"/>
      <c r="AZ3" s="769"/>
      <c r="BA3" s="769"/>
      <c r="BB3" s="769"/>
      <c r="BC3" s="769"/>
      <c r="BD3" s="769"/>
      <c r="BE3" s="769"/>
      <c r="BF3" s="769"/>
      <c r="BG3" s="769"/>
      <c r="BH3" s="769"/>
      <c r="BI3" s="997"/>
      <c r="BK3" s="714"/>
      <c r="BL3" s="2"/>
      <c r="BM3" s="12"/>
      <c r="BN3" s="12"/>
      <c r="BO3" s="12"/>
      <c r="BP3" s="12"/>
      <c r="BQ3" s="12"/>
      <c r="BR3" s="12"/>
      <c r="BS3" s="12"/>
      <c r="BT3" s="12"/>
      <c r="BU3" s="12"/>
      <c r="BV3" s="12"/>
      <c r="BW3" s="12"/>
      <c r="BX3" s="12"/>
      <c r="BY3" s="12"/>
      <c r="BZ3" s="12"/>
      <c r="CA3" s="12"/>
      <c r="CB3" s="12"/>
      <c r="CC3" s="12"/>
      <c r="CD3" s="12"/>
      <c r="CE3" s="12"/>
      <c r="CF3" s="12"/>
      <c r="CG3" s="12"/>
      <c r="CH3" s="179"/>
      <c r="CI3" s="179"/>
      <c r="CK3" s="117"/>
    </row>
    <row r="4" spans="1:103" x14ac:dyDescent="0.45">
      <c r="A4" s="23" t="s">
        <v>24</v>
      </c>
      <c r="B4" s="9"/>
      <c r="C4" s="555">
        <f t="shared" ref="C4:I4" si="0">SUM(C5:C9)</f>
        <v>6070</v>
      </c>
      <c r="D4" s="555">
        <f t="shared" si="0"/>
        <v>4875</v>
      </c>
      <c r="E4" s="555">
        <f t="shared" si="0"/>
        <v>6160</v>
      </c>
      <c r="F4" s="555">
        <f t="shared" si="0"/>
        <v>6145</v>
      </c>
      <c r="G4" s="555">
        <f t="shared" si="0"/>
        <v>6130</v>
      </c>
      <c r="H4" s="555">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5765.815619613235</v>
      </c>
      <c r="O4" s="555">
        <f>SUM(O5:O9)</f>
        <v>5505.9507717365714</v>
      </c>
      <c r="P4" s="66">
        <f>IF(ISERROR(N4/M4),"N/A",IF(M4&lt;0,"N/A",IF(N4&lt;0,"N/A",IF(N4/M4-1&gt;300%,"&gt;±300%",IF(N4/M4-1&lt;-300%,"&gt;±300%",N4/M4-1)))))</f>
        <v>2.8961667773197863E-2</v>
      </c>
      <c r="Q4" s="66">
        <f>IF(ISERROR(O4/N4),"N/A",IF(N4&lt;0,"N/A",IF(O4&lt;0,"N/A",IF(O4/N4-1&gt;300%,"&gt;±300%",IF(O4/N4-1&lt;-300%,"&gt;±300%",O4/N4-1)))))</f>
        <v>-4.5069919855344809E-2</v>
      </c>
      <c r="R4" s="27"/>
      <c r="S4" s="555">
        <v>1315</v>
      </c>
      <c r="T4" s="555">
        <v>1415</v>
      </c>
      <c r="U4" s="555">
        <v>1360</v>
      </c>
      <c r="V4" s="555">
        <v>1545</v>
      </c>
      <c r="W4" s="555">
        <v>1655</v>
      </c>
      <c r="X4" s="555">
        <v>1615</v>
      </c>
      <c r="Y4" s="555">
        <v>1275</v>
      </c>
      <c r="Z4" s="555">
        <v>1650</v>
      </c>
      <c r="AA4" s="555">
        <v>1620</v>
      </c>
      <c r="AB4" s="555">
        <v>1495</v>
      </c>
      <c r="AC4" s="555">
        <v>1435</v>
      </c>
      <c r="AD4" s="555">
        <v>1555</v>
      </c>
      <c r="AE4" s="555">
        <v>1565</v>
      </c>
      <c r="AF4" s="555">
        <v>1585</v>
      </c>
      <c r="AG4" s="555">
        <v>1300</v>
      </c>
      <c r="AH4" s="555">
        <v>1605</v>
      </c>
      <c r="AI4" s="555">
        <v>1665</v>
      </c>
      <c r="AJ4" s="555">
        <v>1565</v>
      </c>
      <c r="AK4" s="555">
        <f t="shared" ref="AK4" si="2">SUM(AK5:AK9)</f>
        <v>1314.4848997473339</v>
      </c>
      <c r="AL4" s="555">
        <f t="shared" ref="AL4:BH4" si="3">SUM(AL5:AL9)</f>
        <v>1659.8924334130102</v>
      </c>
      <c r="AM4" s="555">
        <f t="shared" si="3"/>
        <v>1525.2505772856737</v>
      </c>
      <c r="AN4" s="555">
        <f t="shared" si="3"/>
        <v>1574.1884629121064</v>
      </c>
      <c r="AO4" s="555">
        <f t="shared" si="3"/>
        <v>1247.834578191703</v>
      </c>
      <c r="AP4" s="555">
        <f t="shared" si="3"/>
        <v>941.90909122154369</v>
      </c>
      <c r="AQ4" s="555">
        <f t="shared" si="3"/>
        <v>1495.3959256947639</v>
      </c>
      <c r="AR4" s="555">
        <f t="shared" si="3"/>
        <v>1302.5662431868755</v>
      </c>
      <c r="AS4" s="555">
        <f t="shared" si="3"/>
        <v>1464.2380627238551</v>
      </c>
      <c r="AT4" s="555">
        <f t="shared" si="3"/>
        <v>1565.1232902457257</v>
      </c>
      <c r="AU4" s="555">
        <f t="shared" si="3"/>
        <v>1570.7384639882901</v>
      </c>
      <c r="AV4" s="555">
        <f t="shared" si="3"/>
        <v>1694.6145508815009</v>
      </c>
      <c r="AW4" s="555">
        <f t="shared" si="3"/>
        <v>1272.927177872738</v>
      </c>
      <c r="AX4" s="555">
        <f t="shared" si="3"/>
        <v>1529.3505592198294</v>
      </c>
      <c r="AY4" s="555">
        <f t="shared" si="3"/>
        <v>1389.7348408096479</v>
      </c>
      <c r="AZ4" s="555">
        <f t="shared" si="3"/>
        <v>1328.3243246228917</v>
      </c>
      <c r="BA4" s="555">
        <f t="shared" si="3"/>
        <v>1192.261548561424</v>
      </c>
      <c r="BB4" s="555">
        <f t="shared" si="3"/>
        <v>1486.3690376431291</v>
      </c>
      <c r="BC4" s="555">
        <f t="shared" si="3"/>
        <v>1393.1077138725254</v>
      </c>
      <c r="BD4" s="555">
        <f t="shared" si="3"/>
        <v>1531.789800334265</v>
      </c>
      <c r="BE4" s="555">
        <f t="shared" si="3"/>
        <v>1224.7858831107624</v>
      </c>
      <c r="BF4" s="555">
        <f t="shared" si="3"/>
        <v>1541.1993172619909</v>
      </c>
      <c r="BG4" s="555">
        <f t="shared" si="3"/>
        <v>1461.1861302749364</v>
      </c>
      <c r="BH4" s="555">
        <f t="shared" si="3"/>
        <v>1538.6442889655457</v>
      </c>
      <c r="BI4" s="66">
        <f>IF(ISERROR(BH4/BD4),"N/A",IF(BD4&lt;0,"N/A",IF(BH4&lt;0,"N/A",IF(BH4/BD4-1&gt;300%,"&gt;±300%",IF(BH4/BD4-1&lt;-300%,"&gt;±300%",BH4/BD4-1)))))</f>
        <v>4.4748232621636408E-3</v>
      </c>
      <c r="BJ4" s="66">
        <f>IF(ISERROR(BH4/BG4),"N/A",IF(BG4&lt;0,"N/A",IF(BH4&lt;0,"N/A",IF(BH4/BG4-1&gt;300%,"&gt;±300%",IF(BH4/BG4-1&lt;-300%,"&gt;±300%",BH4/BG4-1)))))</f>
        <v>5.30104666925868E-2</v>
      </c>
      <c r="BK4" s="867"/>
      <c r="BL4" s="9">
        <f>SUM(BL5:BL9)</f>
        <v>2145</v>
      </c>
      <c r="BM4" s="9">
        <f t="shared" ref="BM4" si="4">SUM(BM5:BM9)</f>
        <v>2730</v>
      </c>
      <c r="BN4" s="9">
        <f t="shared" ref="BN4:BN10" si="5">SUM(U4:V4)</f>
        <v>2905</v>
      </c>
      <c r="BO4" s="9">
        <f t="shared" ref="BO4:BO10" si="6">SUM(W4:X4)</f>
        <v>3270</v>
      </c>
      <c r="BP4" s="9">
        <f t="shared" ref="BP4:BP10" si="7">SUM(Y4:Z4)</f>
        <v>2925</v>
      </c>
      <c r="BQ4" s="9">
        <f t="shared" ref="BQ4:BQ10" si="8">SUM(AA4:AB4)</f>
        <v>3115</v>
      </c>
      <c r="BR4" s="9">
        <f t="shared" ref="BR4:BR10" si="9">SUM(AC4:AD4)</f>
        <v>2990</v>
      </c>
      <c r="BS4" s="9">
        <f t="shared" ref="BS4:BS11" si="10">SUM(AE4:AF4)</f>
        <v>3150</v>
      </c>
      <c r="BT4" s="9">
        <f t="shared" ref="BT4:BT11" si="11">SUM(AG4:AH4)</f>
        <v>2905</v>
      </c>
      <c r="BU4" s="9">
        <f t="shared" ref="BU4:BU11" si="12">SUM(AI4:AJ4)</f>
        <v>3230</v>
      </c>
      <c r="BV4" s="9">
        <f t="shared" ref="BV4:BV11" si="13">SUM(AK4:AL4)</f>
        <v>2974.3773331603443</v>
      </c>
      <c r="BW4" s="9">
        <f t="shared" ref="BW4:BW11" si="14">SUM(AM4:AN4)</f>
        <v>3099.4390401977798</v>
      </c>
      <c r="BX4" s="9">
        <f t="shared" ref="BX4:BX11" si="15">SUM(AO4:AP4)</f>
        <v>2189.7436694132466</v>
      </c>
      <c r="BY4" s="9">
        <f t="shared" ref="BY4:BY11" si="16">SUM(AQ4:AR4)</f>
        <v>2797.9621688816396</v>
      </c>
      <c r="BZ4" s="9">
        <f t="shared" ref="BZ4:BZ11" si="17">SUM(AS4:AT4)</f>
        <v>3029.3613529695808</v>
      </c>
      <c r="CA4" s="9">
        <f t="shared" ref="CA4:CA11" si="18">SUM(AU4:AV4)</f>
        <v>3265.353014869791</v>
      </c>
      <c r="CB4" s="9">
        <f t="shared" ref="CB4:CB11" si="19">SUM(AW4:AX4)</f>
        <v>2802.2777370925673</v>
      </c>
      <c r="CC4" s="9">
        <f>SUM(AY4:AZ4)</f>
        <v>2718.0591654325399</v>
      </c>
      <c r="CD4" s="9">
        <f>SUM(BA4:BB4)</f>
        <v>2678.6305862045529</v>
      </c>
      <c r="CE4" s="9">
        <f>BC4+BD4</f>
        <v>2924.8975142067902</v>
      </c>
      <c r="CF4" s="9">
        <f>BE4+BF4</f>
        <v>2765.9852003727533</v>
      </c>
      <c r="CG4" s="9">
        <f>BG4+BH4</f>
        <v>2999.8304192404821</v>
      </c>
      <c r="CH4" s="66">
        <f>IF(ISERROR(CG4/CE4),"N/A",IF(CE4&lt;0,"N/A",IF(CG4&lt;0,"N/A",IF(CG4/CE4-1&gt;300%,"&gt;±300%",IF(CG4/CE4-1&lt;-300%,"&gt;±300%",CG4/CE4-1)))))</f>
        <v>2.5618984825871216E-2</v>
      </c>
      <c r="CI4" s="66">
        <f>IF(ISERROR(CG4/CF4),"N/A",IF(CF4&lt;0,"N/A",IF(CG4&lt;0,"N/A",IF(CG4/CF4-1&gt;300%,"&gt;±300%",IF(CG4/CF4-1&lt;-300%,"&gt;±300%",CG4/CF4-1)))))</f>
        <v>8.4543192362784625E-2</v>
      </c>
      <c r="CJ4" s="983"/>
      <c r="CK4" s="65">
        <f>SUM(BE4:BH4)</f>
        <v>5765.815619613235</v>
      </c>
      <c r="CL4" s="975"/>
      <c r="CM4" s="975"/>
      <c r="CN4" s="975"/>
      <c r="CO4" s="976"/>
      <c r="CP4" s="977">
        <f>I4-SUM(AK4:AN4)</f>
        <v>0</v>
      </c>
      <c r="CQ4" s="977">
        <f>J4-SUM(AO4:AR4)</f>
        <v>0</v>
      </c>
      <c r="CR4" s="977">
        <f>K4-SUM(AS4:AV4)</f>
        <v>0</v>
      </c>
      <c r="CS4" s="977">
        <f>L4-SUM(AW4:AZ4)</f>
        <v>0</v>
      </c>
      <c r="CT4" s="977">
        <f>M4-SUM(BA4:BD4)</f>
        <v>0</v>
      </c>
      <c r="CU4" s="977">
        <f>N4-SUM(BE4:BH4)</f>
        <v>0</v>
      </c>
      <c r="CV4" s="978"/>
      <c r="CW4" s="955"/>
      <c r="CX4" s="937"/>
      <c r="CY4" s="955"/>
    </row>
    <row r="5" spans="1:103" x14ac:dyDescent="0.45">
      <c r="A5" s="10"/>
      <c r="B5" s="10" t="s">
        <v>0</v>
      </c>
      <c r="C5" s="7">
        <v>4355</v>
      </c>
      <c r="D5" s="7">
        <v>3135</v>
      </c>
      <c r="E5" s="7">
        <v>4480</v>
      </c>
      <c r="F5" s="7">
        <v>4365</v>
      </c>
      <c r="G5" s="7">
        <v>4385</v>
      </c>
      <c r="H5" s="7">
        <v>4470</v>
      </c>
      <c r="I5" s="7">
        <v>4374.4100105325597</v>
      </c>
      <c r="J5" s="7">
        <v>3298.2770757025819</v>
      </c>
      <c r="K5" s="7">
        <v>4678.3932504548748</v>
      </c>
      <c r="L5" s="7">
        <v>3914.9854051406105</v>
      </c>
      <c r="M5" s="7">
        <v>3956.5282730268473</v>
      </c>
      <c r="N5" s="7">
        <v>4132.0862815912778</v>
      </c>
      <c r="O5" s="7">
        <v>3899.4480185094117</v>
      </c>
      <c r="P5" s="68">
        <f t="shared" ref="P5:Q44" si="20">IF(ISERROR(N5/M5),"N/A",IF(M5&lt;0,"N/A",IF(N5&lt;0,"N/A",IF(N5/M5-1&gt;300%,"&gt;±300%",IF(N5/M5-1&lt;-300%,"&gt;±300%",N5/M5-1)))))</f>
        <v>4.4371731085880439E-2</v>
      </c>
      <c r="Q5" s="68">
        <f t="shared" si="20"/>
        <v>-5.6300436928988007E-2</v>
      </c>
      <c r="R5" s="27"/>
      <c r="S5" s="7">
        <v>870</v>
      </c>
      <c r="T5" s="7">
        <v>980</v>
      </c>
      <c r="U5" s="7">
        <v>940</v>
      </c>
      <c r="V5" s="7">
        <v>1130</v>
      </c>
      <c r="W5" s="7">
        <v>1215</v>
      </c>
      <c r="X5" s="7">
        <v>1195</v>
      </c>
      <c r="Y5" s="7">
        <v>815</v>
      </c>
      <c r="Z5" s="7">
        <v>1200</v>
      </c>
      <c r="AA5" s="7">
        <v>1180</v>
      </c>
      <c r="AB5" s="7">
        <v>1070</v>
      </c>
      <c r="AC5" s="7">
        <v>1030</v>
      </c>
      <c r="AD5" s="7">
        <v>1095</v>
      </c>
      <c r="AE5" s="7">
        <v>1140</v>
      </c>
      <c r="AF5" s="7">
        <v>1115</v>
      </c>
      <c r="AG5" s="7">
        <v>915</v>
      </c>
      <c r="AH5" s="7">
        <v>1160</v>
      </c>
      <c r="AI5" s="7">
        <v>1230</v>
      </c>
      <c r="AJ5" s="7">
        <v>1170</v>
      </c>
      <c r="AK5" s="7">
        <v>868.46887169811328</v>
      </c>
      <c r="AL5" s="7">
        <v>1213.0049208192097</v>
      </c>
      <c r="AM5" s="7">
        <v>1112.7015339045818</v>
      </c>
      <c r="AN5" s="7">
        <v>1180.2346841106546</v>
      </c>
      <c r="AO5" s="7">
        <v>842.85642848844918</v>
      </c>
      <c r="AP5" s="7">
        <v>520.92151089882509</v>
      </c>
      <c r="AQ5" s="7">
        <v>1061.6484540822894</v>
      </c>
      <c r="AR5" s="7">
        <v>872.85068223301835</v>
      </c>
      <c r="AS5" s="7">
        <v>1027.875068067895</v>
      </c>
      <c r="AT5" s="7">
        <v>1175.3725526637556</v>
      </c>
      <c r="AU5" s="7">
        <v>1201.0356337235364</v>
      </c>
      <c r="AV5" s="7">
        <v>1274.109995999688</v>
      </c>
      <c r="AW5" s="7">
        <v>877.80103780377749</v>
      </c>
      <c r="AX5" s="7">
        <v>1128.8244370508598</v>
      </c>
      <c r="AY5" s="7">
        <v>977.54396789938153</v>
      </c>
      <c r="AZ5" s="7">
        <v>930.81596238659176</v>
      </c>
      <c r="BA5" s="7">
        <v>778.15436432887145</v>
      </c>
      <c r="BB5" s="7">
        <v>1050.9963896377517</v>
      </c>
      <c r="BC5" s="7">
        <v>984.284557493237</v>
      </c>
      <c r="BD5" s="7">
        <v>1143.092961566987</v>
      </c>
      <c r="BE5" s="7">
        <v>795.36435336996612</v>
      </c>
      <c r="BF5" s="7">
        <v>1127.436055522433</v>
      </c>
      <c r="BG5" s="7">
        <v>1048.9885674034283</v>
      </c>
      <c r="BH5" s="7">
        <v>1160.2973052954505</v>
      </c>
      <c r="BI5" s="66">
        <f t="shared" ref="BI5:BI42" si="21">IF(ISERROR(BH5/BD5),"N/A",IF(BD5&lt;0,"N/A",IF(BH5&lt;0,"N/A",IF(BH5/BD5-1&gt;300%,"&gt;±300%",IF(BH5/BD5-1&lt;-300%,"&gt;±300%",BH5/BD5-1)))))</f>
        <v>1.5050695181325624E-2</v>
      </c>
      <c r="BJ5" s="66">
        <f t="shared" ref="BJ5:BJ42" si="22">IF(ISERROR(BH5/BG5),"N/A",IF(BG5&lt;0,"N/A",IF(BH5&lt;0,"N/A",IF(BH5/BG5-1&gt;300%,"&gt;±300%",IF(BH5/BG5-1&lt;-300%,"&gt;±300%",BH5/BG5-1)))))</f>
        <v>0.1061105348054896</v>
      </c>
      <c r="BK5" s="929"/>
      <c r="BL5" s="13">
        <f>D5-BM5</f>
        <v>1285</v>
      </c>
      <c r="BM5" s="13">
        <f>SUM(S5:T5)</f>
        <v>1850</v>
      </c>
      <c r="BN5" s="13">
        <f t="shared" si="5"/>
        <v>2070</v>
      </c>
      <c r="BO5" s="13">
        <f t="shared" si="6"/>
        <v>2410</v>
      </c>
      <c r="BP5" s="13">
        <f t="shared" si="7"/>
        <v>2015</v>
      </c>
      <c r="BQ5" s="13">
        <f t="shared" si="8"/>
        <v>2250</v>
      </c>
      <c r="BR5" s="13">
        <f t="shared" si="9"/>
        <v>2125</v>
      </c>
      <c r="BS5" s="13">
        <f t="shared" si="10"/>
        <v>2255</v>
      </c>
      <c r="BT5" s="13">
        <f t="shared" si="11"/>
        <v>2075</v>
      </c>
      <c r="BU5" s="13">
        <f t="shared" si="12"/>
        <v>2400</v>
      </c>
      <c r="BV5" s="13">
        <f t="shared" si="13"/>
        <v>2081.4737925173231</v>
      </c>
      <c r="BW5" s="13">
        <f t="shared" si="14"/>
        <v>2292.9362180152366</v>
      </c>
      <c r="BX5" s="13">
        <f t="shared" si="15"/>
        <v>1363.7779393872743</v>
      </c>
      <c r="BY5" s="13">
        <f t="shared" si="16"/>
        <v>1934.4991363153076</v>
      </c>
      <c r="BZ5" s="13">
        <f t="shared" si="17"/>
        <v>2203.2476207316504</v>
      </c>
      <c r="CA5" s="13">
        <f t="shared" si="18"/>
        <v>2475.1456297232244</v>
      </c>
      <c r="CB5" s="13">
        <f t="shared" si="19"/>
        <v>2006.6254748546373</v>
      </c>
      <c r="CC5" s="13">
        <f>SUM(AY5:AZ5)</f>
        <v>1908.3599302859734</v>
      </c>
      <c r="CD5" s="13">
        <f t="shared" ref="CD5:CD11" si="23">SUM(BA5:BB5)</f>
        <v>1829.1507539666231</v>
      </c>
      <c r="CE5" s="13">
        <f t="shared" ref="CE5:CE11" si="24">BC5+BD5</f>
        <v>2127.3775190602241</v>
      </c>
      <c r="CF5" s="13">
        <f t="shared" ref="CF5:CF11" si="25">BE5+BF5</f>
        <v>1922.800408892399</v>
      </c>
      <c r="CG5" s="13">
        <f>BG5+BH5</f>
        <v>2209.2858726988788</v>
      </c>
      <c r="CH5" s="66">
        <f t="shared" ref="CH5:CH42" si="26">IF(ISERROR(CG5/CE5),"N/A",IF(CE5&lt;0,"N/A",IF(CG5&lt;0,"N/A",IF(CG5/CE5-1&gt;300%,"&gt;±300%",IF(CG5/CE5-1&lt;-300%,"&gt;±300%",CG5/CE5-1)))))</f>
        <v>3.850203027191812E-2</v>
      </c>
      <c r="CI5" s="66">
        <f t="shared" ref="CI5:CI42" si="27">IF(ISERROR(CG5/CF5),"N/A",IF(CF5&lt;0,"N/A",IF(CG5&lt;0,"N/A",IF(CG5/CF5-1&gt;300%,"&gt;±300%",IF(CG5/CF5-1&lt;-300%,"&gt;±300%",CG5/CF5-1)))))</f>
        <v>0.14899386461619568</v>
      </c>
      <c r="CJ5" s="983"/>
      <c r="CK5" s="69">
        <f>SUM(BE5:BH5)</f>
        <v>4132.0862815912778</v>
      </c>
      <c r="CL5" s="975"/>
      <c r="CM5" s="975"/>
      <c r="CN5" s="975"/>
      <c r="CO5" s="976"/>
      <c r="CP5" s="977">
        <f t="shared" ref="CP5:CP44" si="28">I5-SUM(AK5:AN5)</f>
        <v>0</v>
      </c>
      <c r="CQ5" s="977">
        <f t="shared" ref="CQ5:CQ44" si="29">J5-SUM(AO5:AR5)</f>
        <v>0</v>
      </c>
      <c r="CR5" s="977">
        <f t="shared" ref="CR5:CR44" si="30">K5-SUM(AS5:AV5)</f>
        <v>0</v>
      </c>
      <c r="CS5" s="977">
        <f t="shared" ref="CS5:CS44" si="31">L5-SUM(AW5:AZ5)</f>
        <v>0</v>
      </c>
      <c r="CT5" s="977">
        <f t="shared" ref="CT5:CT44" si="32">M5-SUM(BA5:BD5)</f>
        <v>0</v>
      </c>
      <c r="CU5" s="977">
        <f t="shared" ref="CU5:CU44" si="33">N5-SUM(BE5:BH5)</f>
        <v>0</v>
      </c>
      <c r="CV5" s="978"/>
      <c r="CW5" s="955"/>
      <c r="CX5" s="937"/>
      <c r="CY5" s="955"/>
    </row>
    <row r="6" spans="1:103"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507.43560000000002</v>
      </c>
      <c r="N6" s="7">
        <v>512.20741226311668</v>
      </c>
      <c r="O6" s="7">
        <v>513.69724890263842</v>
      </c>
      <c r="P6" s="68">
        <f t="shared" si="20"/>
        <v>9.4037790472656368E-3</v>
      </c>
      <c r="Q6" s="68">
        <f t="shared" si="20"/>
        <v>2.9086588828128868E-3</v>
      </c>
      <c r="R6" s="27"/>
      <c r="S6" s="7">
        <v>95</v>
      </c>
      <c r="T6" s="7">
        <v>95</v>
      </c>
      <c r="U6" s="7">
        <v>95</v>
      </c>
      <c r="V6" s="7">
        <v>80</v>
      </c>
      <c r="W6" s="7">
        <v>115</v>
      </c>
      <c r="X6" s="7">
        <v>110</v>
      </c>
      <c r="Y6" s="7">
        <v>130</v>
      </c>
      <c r="Z6" s="7">
        <v>120</v>
      </c>
      <c r="AA6" s="7">
        <v>120</v>
      </c>
      <c r="AB6" s="7">
        <v>120</v>
      </c>
      <c r="AC6" s="7">
        <v>115</v>
      </c>
      <c r="AD6" s="7">
        <v>125</v>
      </c>
      <c r="AE6" s="7">
        <v>100</v>
      </c>
      <c r="AF6" s="7">
        <v>140</v>
      </c>
      <c r="AG6" s="7">
        <v>115</v>
      </c>
      <c r="AH6" s="7">
        <v>115</v>
      </c>
      <c r="AI6" s="7">
        <v>120</v>
      </c>
      <c r="AJ6" s="7">
        <v>120</v>
      </c>
      <c r="AK6" s="7">
        <v>111.4571283018868</v>
      </c>
      <c r="AL6" s="7">
        <v>118.81441169811319</v>
      </c>
      <c r="AM6" s="7">
        <v>119.06663113006395</v>
      </c>
      <c r="AN6" s="7">
        <v>108.48322886993604</v>
      </c>
      <c r="AO6" s="7">
        <v>107.64875596927972</v>
      </c>
      <c r="AP6" s="7">
        <v>109.94480403072028</v>
      </c>
      <c r="AQ6" s="7">
        <v>115.38638519356425</v>
      </c>
      <c r="AR6" s="7">
        <v>114.64093480643575</v>
      </c>
      <c r="AS6" s="7">
        <v>117.84114183023325</v>
      </c>
      <c r="AT6" s="7">
        <v>124.97457816976673</v>
      </c>
      <c r="AU6" s="7">
        <v>115.61896522517587</v>
      </c>
      <c r="AV6" s="7">
        <v>126.71713477482413</v>
      </c>
      <c r="AW6" s="7">
        <v>116.96099674261313</v>
      </c>
      <c r="AX6" s="7">
        <v>123.95054325738687</v>
      </c>
      <c r="AY6" s="7">
        <v>115.7780320907805</v>
      </c>
      <c r="AZ6" s="7">
        <v>123.31412790921948</v>
      </c>
      <c r="BA6" s="7">
        <v>115.65744968302469</v>
      </c>
      <c r="BB6" s="7">
        <v>126.29855031697532</v>
      </c>
      <c r="BC6" s="7">
        <v>132.38726884092728</v>
      </c>
      <c r="BD6" s="7">
        <v>133.09233115907273</v>
      </c>
      <c r="BE6" s="7">
        <v>132.40690213190214</v>
      </c>
      <c r="BF6" s="7">
        <v>125.95951786809786</v>
      </c>
      <c r="BG6" s="7">
        <v>132.41971845886556</v>
      </c>
      <c r="BH6" s="7">
        <v>121.42127380425111</v>
      </c>
      <c r="BI6" s="66">
        <f t="shared" si="21"/>
        <v>-8.7691433857840395E-2</v>
      </c>
      <c r="BJ6" s="66">
        <f t="shared" si="22"/>
        <v>-8.3057453849148311E-2</v>
      </c>
      <c r="BK6" s="929"/>
      <c r="BL6" s="13">
        <f t="shared" ref="BL6:BL10" si="34">D6-BM6</f>
        <v>215</v>
      </c>
      <c r="BM6" s="13">
        <f t="shared" ref="BM6:BM10" si="35">SUM(S6:T6)</f>
        <v>190</v>
      </c>
      <c r="BN6" s="13">
        <f t="shared" si="5"/>
        <v>175</v>
      </c>
      <c r="BO6" s="13">
        <f t="shared" si="6"/>
        <v>225</v>
      </c>
      <c r="BP6" s="13">
        <f t="shared" si="7"/>
        <v>250</v>
      </c>
      <c r="BQ6" s="13">
        <f t="shared" si="8"/>
        <v>240</v>
      </c>
      <c r="BR6" s="13">
        <f t="shared" si="9"/>
        <v>240</v>
      </c>
      <c r="BS6" s="13">
        <f t="shared" si="10"/>
        <v>240</v>
      </c>
      <c r="BT6" s="13">
        <f t="shared" si="11"/>
        <v>230</v>
      </c>
      <c r="BU6" s="13">
        <f t="shared" si="12"/>
        <v>240</v>
      </c>
      <c r="BV6" s="13">
        <f t="shared" si="13"/>
        <v>230.27153999999999</v>
      </c>
      <c r="BW6" s="13">
        <f t="shared" si="14"/>
        <v>227.54986</v>
      </c>
      <c r="BX6" s="13">
        <f t="shared" si="15"/>
        <v>217.59356</v>
      </c>
      <c r="BY6" s="13">
        <f t="shared" si="16"/>
        <v>230.02732</v>
      </c>
      <c r="BZ6" s="13">
        <f t="shared" si="17"/>
        <v>242.81572</v>
      </c>
      <c r="CA6" s="13">
        <f t="shared" si="18"/>
        <v>242.33609999999999</v>
      </c>
      <c r="CB6" s="13">
        <f t="shared" si="19"/>
        <v>240.91154</v>
      </c>
      <c r="CC6" s="13">
        <f t="shared" ref="CC6:CC11" si="36">SUM(AY6:AZ6)</f>
        <v>239.09215999999998</v>
      </c>
      <c r="CD6" s="13">
        <f>SUM(BA6:BB6)</f>
        <v>241.95600000000002</v>
      </c>
      <c r="CE6" s="13">
        <f t="shared" si="24"/>
        <v>265.4796</v>
      </c>
      <c r="CF6" s="13">
        <f t="shared" si="25"/>
        <v>258.36642000000001</v>
      </c>
      <c r="CG6" s="13">
        <f t="shared" ref="CG6:CG44" si="37">BG6+BH6</f>
        <v>253.84099226311668</v>
      </c>
      <c r="CH6" s="66">
        <f t="shared" si="26"/>
        <v>-4.3839932472714782E-2</v>
      </c>
      <c r="CI6" s="66">
        <f t="shared" si="27"/>
        <v>-1.7515541442588933E-2</v>
      </c>
      <c r="CJ6" s="983"/>
      <c r="CK6" s="69">
        <f t="shared" ref="CK6:CK10" si="38">SUM(BE6:BH6)</f>
        <v>512.20741226311668</v>
      </c>
      <c r="CL6" s="975"/>
      <c r="CM6" s="975"/>
      <c r="CN6" s="975"/>
      <c r="CO6" s="976"/>
      <c r="CP6" s="977">
        <f t="shared" si="28"/>
        <v>0</v>
      </c>
      <c r="CQ6" s="977">
        <f t="shared" si="29"/>
        <v>0</v>
      </c>
      <c r="CR6" s="977">
        <f t="shared" si="30"/>
        <v>0</v>
      </c>
      <c r="CS6" s="977">
        <f t="shared" si="31"/>
        <v>0</v>
      </c>
      <c r="CT6" s="977">
        <f t="shared" si="32"/>
        <v>0</v>
      </c>
      <c r="CU6" s="977">
        <f t="shared" si="33"/>
        <v>0</v>
      </c>
      <c r="CV6" s="978"/>
      <c r="CW6" s="955"/>
      <c r="CX6" s="937"/>
      <c r="CY6" s="955"/>
    </row>
    <row r="7" spans="1:103"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275.31747999999999</v>
      </c>
      <c r="N7" s="7">
        <v>254.10135199288257</v>
      </c>
      <c r="O7" s="7">
        <v>215.70733909670719</v>
      </c>
      <c r="P7" s="68">
        <f t="shared" si="20"/>
        <v>-7.7060592037662912E-2</v>
      </c>
      <c r="Q7" s="68">
        <f t="shared" si="20"/>
        <v>-0.15109723972366274</v>
      </c>
      <c r="R7" s="27"/>
      <c r="S7" s="7">
        <v>105</v>
      </c>
      <c r="T7" s="7">
        <v>115</v>
      </c>
      <c r="U7" s="7">
        <v>100</v>
      </c>
      <c r="V7" s="7">
        <v>100</v>
      </c>
      <c r="W7" s="7">
        <v>90</v>
      </c>
      <c r="X7" s="7">
        <v>100</v>
      </c>
      <c r="Y7" s="7">
        <v>100</v>
      </c>
      <c r="Z7" s="7">
        <v>105</v>
      </c>
      <c r="AA7" s="7">
        <v>100</v>
      </c>
      <c r="AB7" s="7">
        <v>85</v>
      </c>
      <c r="AC7" s="7">
        <v>95</v>
      </c>
      <c r="AD7" s="7">
        <v>85</v>
      </c>
      <c r="AE7" s="7">
        <v>95</v>
      </c>
      <c r="AF7" s="7">
        <v>95</v>
      </c>
      <c r="AG7" s="7">
        <v>90</v>
      </c>
      <c r="AH7" s="7">
        <v>85</v>
      </c>
      <c r="AI7" s="7">
        <v>90</v>
      </c>
      <c r="AJ7" s="7">
        <v>90</v>
      </c>
      <c r="AK7" s="7">
        <v>85.149501412581387</v>
      </c>
      <c r="AL7" s="7">
        <v>98.594069999999988</v>
      </c>
      <c r="AM7" s="7">
        <v>78.519019999999998</v>
      </c>
      <c r="AN7" s="7">
        <v>94.076549999999997</v>
      </c>
      <c r="AO7" s="7">
        <v>97.866374477791112</v>
      </c>
      <c r="AP7" s="7">
        <v>86.809065522208883</v>
      </c>
      <c r="AQ7" s="7">
        <v>70.809776601101504</v>
      </c>
      <c r="AR7" s="7">
        <v>81.736333398898495</v>
      </c>
      <c r="AS7" s="7">
        <v>83.366053265613232</v>
      </c>
      <c r="AT7" s="7">
        <v>75.306236734386758</v>
      </c>
      <c r="AU7" s="7">
        <v>50.599529350649348</v>
      </c>
      <c r="AV7" s="7">
        <v>63.970980649350651</v>
      </c>
      <c r="AW7" s="7">
        <v>66.248493766233764</v>
      </c>
      <c r="AX7" s="7">
        <v>64.497406233766242</v>
      </c>
      <c r="AY7" s="7">
        <v>66.579855130557519</v>
      </c>
      <c r="AZ7" s="7">
        <v>65.304744869442487</v>
      </c>
      <c r="BA7" s="7">
        <v>70.734834989414253</v>
      </c>
      <c r="BB7" s="7">
        <v>72.676575010585751</v>
      </c>
      <c r="BC7" s="7">
        <v>60.369301849432794</v>
      </c>
      <c r="BD7" s="7">
        <v>71.536768150567198</v>
      </c>
      <c r="BE7" s="7">
        <v>70.814278048780494</v>
      </c>
      <c r="BF7" s="7">
        <v>59.491521951219511</v>
      </c>
      <c r="BG7" s="7">
        <v>60.46161099644128</v>
      </c>
      <c r="BH7" s="7">
        <v>63.333940996441278</v>
      </c>
      <c r="BI7" s="66">
        <f t="shared" si="21"/>
        <v>-0.11466588953055579</v>
      </c>
      <c r="BJ7" s="66">
        <f t="shared" si="22"/>
        <v>4.7506673286774603E-2</v>
      </c>
      <c r="BK7" s="929"/>
      <c r="BL7" s="13">
        <f t="shared" si="34"/>
        <v>175</v>
      </c>
      <c r="BM7" s="13">
        <f t="shared" si="35"/>
        <v>220</v>
      </c>
      <c r="BN7" s="13">
        <f t="shared" si="5"/>
        <v>200</v>
      </c>
      <c r="BO7" s="13">
        <f t="shared" si="6"/>
        <v>190</v>
      </c>
      <c r="BP7" s="13">
        <f t="shared" si="7"/>
        <v>205</v>
      </c>
      <c r="BQ7" s="13">
        <f t="shared" si="8"/>
        <v>185</v>
      </c>
      <c r="BR7" s="13">
        <f t="shared" si="9"/>
        <v>180</v>
      </c>
      <c r="BS7" s="13">
        <f t="shared" si="10"/>
        <v>190</v>
      </c>
      <c r="BT7" s="13">
        <f t="shared" si="11"/>
        <v>175</v>
      </c>
      <c r="BU7" s="13">
        <f t="shared" si="12"/>
        <v>180</v>
      </c>
      <c r="BV7" s="13">
        <f t="shared" si="13"/>
        <v>183.74357141258139</v>
      </c>
      <c r="BW7" s="13">
        <f t="shared" si="14"/>
        <v>172.59557000000001</v>
      </c>
      <c r="BX7" s="13">
        <f t="shared" si="15"/>
        <v>184.67543999999998</v>
      </c>
      <c r="BY7" s="13">
        <f t="shared" si="16"/>
        <v>152.54611</v>
      </c>
      <c r="BZ7" s="13">
        <f t="shared" si="17"/>
        <v>158.67228999999998</v>
      </c>
      <c r="CA7" s="13">
        <f t="shared" si="18"/>
        <v>114.57051</v>
      </c>
      <c r="CB7" s="13">
        <f t="shared" si="19"/>
        <v>130.74590000000001</v>
      </c>
      <c r="CC7" s="13">
        <f t="shared" si="36"/>
        <v>131.88460000000001</v>
      </c>
      <c r="CD7" s="13">
        <f t="shared" si="23"/>
        <v>143.41140999999999</v>
      </c>
      <c r="CE7" s="13">
        <f t="shared" si="24"/>
        <v>131.90607</v>
      </c>
      <c r="CF7" s="13">
        <f t="shared" si="25"/>
        <v>130.3058</v>
      </c>
      <c r="CG7" s="13">
        <f t="shared" si="37"/>
        <v>123.79555199288257</v>
      </c>
      <c r="CH7" s="66">
        <f t="shared" si="26"/>
        <v>-6.1487071877112554E-2</v>
      </c>
      <c r="CI7" s="66">
        <f t="shared" si="27"/>
        <v>-4.9961306458480292E-2</v>
      </c>
      <c r="CJ7" s="983"/>
      <c r="CK7" s="69">
        <f t="shared" si="38"/>
        <v>254.10135199288257</v>
      </c>
      <c r="CL7" s="975"/>
      <c r="CM7" s="975"/>
      <c r="CN7" s="975"/>
      <c r="CO7" s="976"/>
      <c r="CP7" s="977">
        <f t="shared" si="28"/>
        <v>0</v>
      </c>
      <c r="CQ7" s="977">
        <f t="shared" si="29"/>
        <v>0</v>
      </c>
      <c r="CR7" s="977">
        <f t="shared" si="30"/>
        <v>0</v>
      </c>
      <c r="CS7" s="977">
        <f t="shared" si="31"/>
        <v>0</v>
      </c>
      <c r="CT7" s="977">
        <f t="shared" si="32"/>
        <v>0</v>
      </c>
      <c r="CU7" s="977">
        <f t="shared" si="33"/>
        <v>0</v>
      </c>
      <c r="CV7" s="978"/>
      <c r="CW7" s="955"/>
      <c r="CX7" s="937"/>
      <c r="CY7" s="955"/>
    </row>
    <row r="8" spans="1:103"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674.1233991440422</v>
      </c>
      <c r="N8" s="7">
        <v>676.53912552550389</v>
      </c>
      <c r="O8" s="7">
        <v>685.64569380017929</v>
      </c>
      <c r="P8" s="68">
        <f t="shared" si="20"/>
        <v>3.5835076849861647E-3</v>
      </c>
      <c r="Q8" s="68">
        <f t="shared" si="20"/>
        <v>1.3460519770533308E-2</v>
      </c>
      <c r="R8" s="27"/>
      <c r="S8" s="7">
        <v>200</v>
      </c>
      <c r="T8" s="7">
        <v>175</v>
      </c>
      <c r="U8" s="7">
        <v>180</v>
      </c>
      <c r="V8" s="7">
        <v>190</v>
      </c>
      <c r="W8" s="7">
        <v>190</v>
      </c>
      <c r="X8" s="7">
        <v>160</v>
      </c>
      <c r="Y8" s="7">
        <v>190</v>
      </c>
      <c r="Z8" s="7">
        <v>180</v>
      </c>
      <c r="AA8" s="7">
        <v>175</v>
      </c>
      <c r="AB8" s="7">
        <v>170</v>
      </c>
      <c r="AC8" s="7">
        <v>140</v>
      </c>
      <c r="AD8" s="7">
        <v>205</v>
      </c>
      <c r="AE8" s="7">
        <v>185</v>
      </c>
      <c r="AF8" s="7">
        <v>190</v>
      </c>
      <c r="AG8" s="7">
        <v>140</v>
      </c>
      <c r="AH8" s="7">
        <v>200</v>
      </c>
      <c r="AI8" s="7">
        <v>180</v>
      </c>
      <c r="AJ8" s="7">
        <v>145</v>
      </c>
      <c r="AK8" s="7">
        <v>204</v>
      </c>
      <c r="AL8" s="7">
        <v>188.79226177563464</v>
      </c>
      <c r="AM8" s="7">
        <v>174.19652661717544</v>
      </c>
      <c r="AN8" s="7">
        <v>149.39012598006315</v>
      </c>
      <c r="AO8" s="7">
        <v>150</v>
      </c>
      <c r="AP8" s="7">
        <v>175.49612974710641</v>
      </c>
      <c r="AQ8" s="7">
        <v>196.28350601702576</v>
      </c>
      <c r="AR8" s="7">
        <v>182.43722430453971</v>
      </c>
      <c r="AS8" s="7">
        <v>184</v>
      </c>
      <c r="AT8" s="7">
        <v>136.98602311770279</v>
      </c>
      <c r="AU8" s="7">
        <v>152.75318612881492</v>
      </c>
      <c r="AV8" s="7">
        <v>178.38418989752452</v>
      </c>
      <c r="AW8" s="7">
        <v>163</v>
      </c>
      <c r="AX8" s="7">
        <v>160.98602311770279</v>
      </c>
      <c r="AY8" s="7">
        <v>178.75318612881492</v>
      </c>
      <c r="AZ8" s="7">
        <v>160.38418989752452</v>
      </c>
      <c r="BA8" s="7">
        <v>180</v>
      </c>
      <c r="BB8" s="7">
        <v>189.98602311770279</v>
      </c>
      <c r="BC8" s="7">
        <v>167.75318612881492</v>
      </c>
      <c r="BD8" s="7">
        <v>136.38418989752452</v>
      </c>
      <c r="BE8" s="7">
        <v>178</v>
      </c>
      <c r="BF8" s="7">
        <v>180.65907236012703</v>
      </c>
      <c r="BG8" s="7">
        <v>171.77233385608764</v>
      </c>
      <c r="BH8" s="7">
        <v>146.10771930928922</v>
      </c>
      <c r="BI8" s="66">
        <f t="shared" si="21"/>
        <v>7.1295136328270114E-2</v>
      </c>
      <c r="BJ8" s="66">
        <f t="shared" si="22"/>
        <v>-0.14941064122875836</v>
      </c>
      <c r="BK8" s="929"/>
      <c r="BL8" s="13">
        <f t="shared" si="34"/>
        <v>365</v>
      </c>
      <c r="BM8" s="13">
        <f t="shared" si="35"/>
        <v>375</v>
      </c>
      <c r="BN8" s="13">
        <f t="shared" si="5"/>
        <v>370</v>
      </c>
      <c r="BO8" s="13">
        <f t="shared" si="6"/>
        <v>350</v>
      </c>
      <c r="BP8" s="13">
        <f t="shared" si="7"/>
        <v>370</v>
      </c>
      <c r="BQ8" s="13">
        <f t="shared" si="8"/>
        <v>345</v>
      </c>
      <c r="BR8" s="13">
        <f t="shared" si="9"/>
        <v>345</v>
      </c>
      <c r="BS8" s="13">
        <f t="shared" si="10"/>
        <v>375</v>
      </c>
      <c r="BT8" s="13">
        <f t="shared" si="11"/>
        <v>340</v>
      </c>
      <c r="BU8" s="13">
        <f t="shared" si="12"/>
        <v>325</v>
      </c>
      <c r="BV8" s="13">
        <f t="shared" si="13"/>
        <v>392.79226177563464</v>
      </c>
      <c r="BW8" s="13">
        <f t="shared" si="14"/>
        <v>323.58665259723858</v>
      </c>
      <c r="BX8" s="13">
        <f t="shared" si="15"/>
        <v>325.49612974710641</v>
      </c>
      <c r="BY8" s="13">
        <f t="shared" si="16"/>
        <v>378.7207303215655</v>
      </c>
      <c r="BZ8" s="13">
        <f t="shared" si="17"/>
        <v>320.98602311770276</v>
      </c>
      <c r="CA8" s="13">
        <f t="shared" si="18"/>
        <v>331.13737602633944</v>
      </c>
      <c r="CB8" s="13">
        <f t="shared" si="19"/>
        <v>323.98602311770276</v>
      </c>
      <c r="CC8" s="13">
        <f t="shared" si="36"/>
        <v>339.13737602633944</v>
      </c>
      <c r="CD8" s="13">
        <f t="shared" si="23"/>
        <v>369.98602311770276</v>
      </c>
      <c r="CE8" s="13">
        <f t="shared" si="24"/>
        <v>304.13737602633944</v>
      </c>
      <c r="CF8" s="13">
        <f t="shared" si="25"/>
        <v>358.65907236012703</v>
      </c>
      <c r="CG8" s="13">
        <f t="shared" si="37"/>
        <v>317.88005316537686</v>
      </c>
      <c r="CH8" s="66">
        <f t="shared" si="26"/>
        <v>4.5185755590418708E-2</v>
      </c>
      <c r="CI8" s="66">
        <f t="shared" si="27"/>
        <v>-0.11369855759233172</v>
      </c>
      <c r="CJ8" s="983"/>
      <c r="CK8" s="69">
        <f t="shared" si="38"/>
        <v>676.53912552550389</v>
      </c>
      <c r="CL8" s="975"/>
      <c r="CM8" s="975"/>
      <c r="CN8" s="975"/>
      <c r="CO8" s="976"/>
      <c r="CP8" s="977">
        <f t="shared" si="28"/>
        <v>0</v>
      </c>
      <c r="CQ8" s="977">
        <f t="shared" si="29"/>
        <v>0</v>
      </c>
      <c r="CR8" s="977">
        <f t="shared" si="30"/>
        <v>0</v>
      </c>
      <c r="CS8" s="977">
        <f t="shared" si="31"/>
        <v>0</v>
      </c>
      <c r="CT8" s="977">
        <f t="shared" si="32"/>
        <v>0</v>
      </c>
      <c r="CU8" s="977">
        <f t="shared" si="33"/>
        <v>0</v>
      </c>
      <c r="CV8" s="978"/>
      <c r="CW8" s="955"/>
      <c r="CX8" s="937"/>
      <c r="CY8" s="955"/>
    </row>
    <row r="9" spans="1:103" x14ac:dyDescent="0.45">
      <c r="A9" s="28"/>
      <c r="B9" s="29" t="s">
        <v>2</v>
      </c>
      <c r="C9" s="29">
        <v>215</v>
      </c>
      <c r="D9" s="29">
        <v>200</v>
      </c>
      <c r="E9" s="29">
        <v>200</v>
      </c>
      <c r="F9" s="29">
        <v>185</v>
      </c>
      <c r="G9" s="29">
        <v>185</v>
      </c>
      <c r="H9" s="29">
        <v>180</v>
      </c>
      <c r="I9" s="29">
        <v>168.86690704011022</v>
      </c>
      <c r="J9" s="29">
        <v>200.36947252363217</v>
      </c>
      <c r="K9" s="29">
        <v>205.80309824045412</v>
      </c>
      <c r="L9" s="29">
        <v>199.59389824045411</v>
      </c>
      <c r="M9" s="29">
        <v>190.12334824045411</v>
      </c>
      <c r="N9" s="29">
        <v>190.88144824045412</v>
      </c>
      <c r="O9" s="29">
        <v>191.45247142763492</v>
      </c>
      <c r="P9" s="965">
        <f t="shared" si="20"/>
        <v>3.9874113674940315E-3</v>
      </c>
      <c r="Q9" s="965">
        <f t="shared" si="20"/>
        <v>2.9915069926622628E-3</v>
      </c>
      <c r="R9" s="27"/>
      <c r="S9" s="29">
        <v>45</v>
      </c>
      <c r="T9" s="29">
        <v>50</v>
      </c>
      <c r="U9" s="29">
        <v>45</v>
      </c>
      <c r="V9" s="29">
        <v>45</v>
      </c>
      <c r="W9" s="29">
        <v>45</v>
      </c>
      <c r="X9" s="29">
        <v>50</v>
      </c>
      <c r="Y9" s="29">
        <v>40</v>
      </c>
      <c r="Z9" s="29">
        <v>45</v>
      </c>
      <c r="AA9" s="29">
        <v>45</v>
      </c>
      <c r="AB9" s="29">
        <v>50</v>
      </c>
      <c r="AC9" s="29">
        <v>45</v>
      </c>
      <c r="AD9" s="29">
        <v>45</v>
      </c>
      <c r="AE9" s="29">
        <v>45</v>
      </c>
      <c r="AF9" s="29">
        <v>45</v>
      </c>
      <c r="AG9" s="610">
        <v>40</v>
      </c>
      <c r="AH9" s="610">
        <v>45</v>
      </c>
      <c r="AI9" s="610">
        <v>45</v>
      </c>
      <c r="AJ9" s="610">
        <v>40</v>
      </c>
      <c r="AK9" s="610">
        <v>45.409398334752552</v>
      </c>
      <c r="AL9" s="610">
        <v>40.686769120052553</v>
      </c>
      <c r="AM9" s="610">
        <v>40.766865633852547</v>
      </c>
      <c r="AN9" s="610">
        <v>42.003873951452547</v>
      </c>
      <c r="AO9" s="610">
        <v>49.463019256183038</v>
      </c>
      <c r="AP9" s="610">
        <v>48.737581022683038</v>
      </c>
      <c r="AQ9" s="610">
        <v>51.267803800783042</v>
      </c>
      <c r="AR9" s="610">
        <v>50.901068443983036</v>
      </c>
      <c r="AS9" s="610">
        <v>51.155799560113529</v>
      </c>
      <c r="AT9" s="610">
        <v>52.483899560113528</v>
      </c>
      <c r="AU9" s="610">
        <v>50.731149560113529</v>
      </c>
      <c r="AV9" s="610">
        <v>51.432249560113533</v>
      </c>
      <c r="AW9" s="610">
        <v>48.916649560113527</v>
      </c>
      <c r="AX9" s="610">
        <v>51.092149560113526</v>
      </c>
      <c r="AY9" s="610">
        <v>51.079799560113528</v>
      </c>
      <c r="AZ9" s="610">
        <v>48.505299560113528</v>
      </c>
      <c r="BA9" s="610">
        <v>47.71489956011353</v>
      </c>
      <c r="BB9" s="610">
        <v>46.411499560113526</v>
      </c>
      <c r="BC9" s="610">
        <v>48.313399560113524</v>
      </c>
      <c r="BD9" s="610">
        <v>47.683549560113534</v>
      </c>
      <c r="BE9" s="610">
        <v>48.20034956011353</v>
      </c>
      <c r="BF9" s="610">
        <v>47.653149560113533</v>
      </c>
      <c r="BG9" s="610">
        <v>47.54389956011353</v>
      </c>
      <c r="BH9" s="610">
        <v>47.484049560113533</v>
      </c>
      <c r="BI9" s="998">
        <f t="shared" si="21"/>
        <v>-4.1838328278915871E-3</v>
      </c>
      <c r="BJ9" s="998">
        <f t="shared" si="22"/>
        <v>-1.2588365816380565E-3</v>
      </c>
      <c r="BK9" s="929"/>
      <c r="BL9" s="29">
        <f t="shared" si="34"/>
        <v>105</v>
      </c>
      <c r="BM9" s="29">
        <f t="shared" si="35"/>
        <v>95</v>
      </c>
      <c r="BN9" s="29">
        <f t="shared" si="5"/>
        <v>90</v>
      </c>
      <c r="BO9" s="29">
        <f t="shared" si="6"/>
        <v>95</v>
      </c>
      <c r="BP9" s="29">
        <f t="shared" si="7"/>
        <v>85</v>
      </c>
      <c r="BQ9" s="29">
        <f t="shared" si="8"/>
        <v>95</v>
      </c>
      <c r="BR9" s="29">
        <f t="shared" si="9"/>
        <v>90</v>
      </c>
      <c r="BS9" s="29">
        <f t="shared" si="10"/>
        <v>90</v>
      </c>
      <c r="BT9" s="29">
        <f t="shared" si="11"/>
        <v>85</v>
      </c>
      <c r="BU9" s="29">
        <f t="shared" si="12"/>
        <v>85</v>
      </c>
      <c r="BV9" s="29">
        <f t="shared" si="13"/>
        <v>86.096167454805112</v>
      </c>
      <c r="BW9" s="29">
        <f t="shared" si="14"/>
        <v>82.770739585305094</v>
      </c>
      <c r="BX9" s="29">
        <f t="shared" si="15"/>
        <v>98.200600278866077</v>
      </c>
      <c r="BY9" s="599">
        <f t="shared" si="16"/>
        <v>102.16887224476608</v>
      </c>
      <c r="BZ9" s="599">
        <f t="shared" si="17"/>
        <v>103.63969912022705</v>
      </c>
      <c r="CA9" s="599">
        <f t="shared" si="18"/>
        <v>102.16339912022707</v>
      </c>
      <c r="CB9" s="599">
        <f t="shared" si="19"/>
        <v>100.00879912022705</v>
      </c>
      <c r="CC9" s="599">
        <f t="shared" si="36"/>
        <v>99.585099120227056</v>
      </c>
      <c r="CD9" s="599">
        <f t="shared" si="23"/>
        <v>94.126399120227063</v>
      </c>
      <c r="CE9" s="599">
        <f t="shared" si="24"/>
        <v>95.996949120227058</v>
      </c>
      <c r="CF9" s="599">
        <f t="shared" si="25"/>
        <v>95.85349912022707</v>
      </c>
      <c r="CG9" s="599">
        <f t="shared" si="37"/>
        <v>95.027949120227063</v>
      </c>
      <c r="CH9" s="66">
        <f>IF(ISERROR(CG9/CE9),"N/A",IF(CE9&lt;0,"N/A",IF(CG9&lt;0,"N/A",IF(CG9/CE9-1&gt;300%,"&gt;±300%",IF(CG9/CE9-1&lt;-300%,"&gt;±300%",CG9/CE9-1)))))</f>
        <v>-1.0094070789545717E-2</v>
      </c>
      <c r="CI9" s="66">
        <f>IF(ISERROR(CG9/CF9),"N/A",IF(CF9&lt;0,"N/A",IF(CG9&lt;0,"N/A",IF(CG9/CF9-1&gt;300%,"&gt;±300%",IF(CG9/CF9-1&lt;-300%,"&gt;±300%",CG9/CF9-1)))))</f>
        <v>-8.6126224663383155E-3</v>
      </c>
      <c r="CJ9" s="983"/>
      <c r="CK9" s="984">
        <f t="shared" si="38"/>
        <v>190.88144824045412</v>
      </c>
      <c r="CL9" s="975"/>
      <c r="CM9" s="975"/>
      <c r="CN9" s="975"/>
      <c r="CO9" s="976"/>
      <c r="CP9" s="977">
        <f t="shared" si="28"/>
        <v>0</v>
      </c>
      <c r="CQ9" s="977">
        <f t="shared" si="29"/>
        <v>0</v>
      </c>
      <c r="CR9" s="977">
        <f t="shared" si="30"/>
        <v>0</v>
      </c>
      <c r="CS9" s="977">
        <f t="shared" si="31"/>
        <v>0</v>
      </c>
      <c r="CT9" s="977">
        <f t="shared" si="32"/>
        <v>0</v>
      </c>
      <c r="CU9" s="977">
        <f t="shared" si="33"/>
        <v>0</v>
      </c>
      <c r="CV9" s="978"/>
      <c r="CW9" s="955"/>
      <c r="CX9" s="937"/>
      <c r="CY9" s="955"/>
    </row>
    <row r="10" spans="1:103" x14ac:dyDescent="0.45">
      <c r="A10" s="574" t="s">
        <v>36</v>
      </c>
      <c r="C10" s="938">
        <v>-215</v>
      </c>
      <c r="D10" s="938">
        <v>350</v>
      </c>
      <c r="E10" s="938">
        <v>30</v>
      </c>
      <c r="F10" s="938">
        <v>30</v>
      </c>
      <c r="G10" s="938">
        <v>30</v>
      </c>
      <c r="H10" s="939">
        <v>10</v>
      </c>
      <c r="I10" s="939">
        <v>2.0553724172843388</v>
      </c>
      <c r="J10" s="939">
        <v>-83.635707465801829</v>
      </c>
      <c r="K10" s="939">
        <v>-92.948876195022393</v>
      </c>
      <c r="L10" s="939">
        <v>42.76314870889064</v>
      </c>
      <c r="M10" s="939">
        <v>11.289702265970977</v>
      </c>
      <c r="N10" s="939">
        <v>40.765352255877652</v>
      </c>
      <c r="O10" s="939">
        <v>0</v>
      </c>
      <c r="P10" s="966">
        <f t="shared" si="20"/>
        <v>2.6108438730710501</v>
      </c>
      <c r="Q10" s="68">
        <f t="shared" si="20"/>
        <v>-1</v>
      </c>
      <c r="R10" s="27"/>
      <c r="S10" s="938">
        <v>65</v>
      </c>
      <c r="T10" s="938">
        <v>-40</v>
      </c>
      <c r="U10" s="938">
        <v>60</v>
      </c>
      <c r="V10" s="938">
        <v>-5</v>
      </c>
      <c r="W10" s="938">
        <v>25</v>
      </c>
      <c r="X10" s="938">
        <v>-45</v>
      </c>
      <c r="Y10" s="938">
        <v>150</v>
      </c>
      <c r="Z10" s="938">
        <v>60</v>
      </c>
      <c r="AA10" s="938">
        <v>-105</v>
      </c>
      <c r="AB10" s="938">
        <v>-75</v>
      </c>
      <c r="AC10" s="938">
        <v>-60</v>
      </c>
      <c r="AD10" s="938">
        <v>75</v>
      </c>
      <c r="AE10" s="938">
        <v>-10</v>
      </c>
      <c r="AF10" s="938">
        <v>25</v>
      </c>
      <c r="AG10" s="938">
        <v>-5</v>
      </c>
      <c r="AH10" s="938">
        <v>55</v>
      </c>
      <c r="AI10" s="938">
        <v>-20</v>
      </c>
      <c r="AJ10" s="938">
        <v>-20</v>
      </c>
      <c r="AK10" s="938">
        <v>12.188790193236848</v>
      </c>
      <c r="AL10" s="938">
        <v>-26.456840846936046</v>
      </c>
      <c r="AM10" s="938">
        <v>-29.140944913994538</v>
      </c>
      <c r="AN10" s="938">
        <v>45.464367984978075</v>
      </c>
      <c r="AO10" s="938">
        <v>53.747878497737702</v>
      </c>
      <c r="AP10" s="938">
        <v>24.803950263688535</v>
      </c>
      <c r="AQ10" s="938">
        <v>-111.53326566469633</v>
      </c>
      <c r="AR10" s="938">
        <v>-50.654270562531742</v>
      </c>
      <c r="AS10" s="938">
        <v>-29.303095800149173</v>
      </c>
      <c r="AT10" s="938">
        <v>18.218104029757061</v>
      </c>
      <c r="AU10" s="938">
        <v>-42.682362491388808</v>
      </c>
      <c r="AV10" s="938">
        <v>-39.181521933241477</v>
      </c>
      <c r="AW10" s="938">
        <v>24.188643668363468</v>
      </c>
      <c r="AX10" s="938">
        <v>-1.9339937360023418</v>
      </c>
      <c r="AY10" s="938">
        <v>-2.4031577360089131</v>
      </c>
      <c r="AZ10" s="938">
        <v>22.911656512538425</v>
      </c>
      <c r="BA10" s="938">
        <v>33.335645532164385</v>
      </c>
      <c r="BB10" s="938">
        <v>7.5610511943385434</v>
      </c>
      <c r="BC10" s="938">
        <v>-6.3629682504159968</v>
      </c>
      <c r="BD10" s="938">
        <v>-23.244026210115958</v>
      </c>
      <c r="BE10" s="938">
        <v>21.601082094953632</v>
      </c>
      <c r="BF10" s="938">
        <v>34.935031640895367</v>
      </c>
      <c r="BG10" s="938">
        <v>-11.370761479971314</v>
      </c>
      <c r="BH10" s="938">
        <v>-4.4000000000000341</v>
      </c>
      <c r="BI10" s="66" t="str">
        <f t="shared" si="21"/>
        <v>N/A</v>
      </c>
      <c r="BJ10" s="66" t="str">
        <f t="shared" si="22"/>
        <v>N/A</v>
      </c>
      <c r="BK10" s="929"/>
      <c r="BL10" s="938">
        <f t="shared" si="34"/>
        <v>325</v>
      </c>
      <c r="BM10" s="938">
        <f t="shared" si="35"/>
        <v>25</v>
      </c>
      <c r="BN10" s="938">
        <f t="shared" si="5"/>
        <v>55</v>
      </c>
      <c r="BO10" s="938">
        <f t="shared" si="6"/>
        <v>-20</v>
      </c>
      <c r="BP10" s="938">
        <f t="shared" si="7"/>
        <v>210</v>
      </c>
      <c r="BQ10" s="938">
        <f t="shared" si="8"/>
        <v>-180</v>
      </c>
      <c r="BR10" s="938">
        <f t="shared" si="9"/>
        <v>15</v>
      </c>
      <c r="BS10" s="938">
        <f t="shared" si="10"/>
        <v>15</v>
      </c>
      <c r="BT10" s="938">
        <f t="shared" si="11"/>
        <v>50</v>
      </c>
      <c r="BU10" s="938">
        <f t="shared" si="12"/>
        <v>-40</v>
      </c>
      <c r="BV10" s="938">
        <f t="shared" si="13"/>
        <v>-14.268050653699198</v>
      </c>
      <c r="BW10" s="938">
        <f t="shared" si="14"/>
        <v>16.323423070983537</v>
      </c>
      <c r="BX10" s="938">
        <f t="shared" si="15"/>
        <v>78.551828761426236</v>
      </c>
      <c r="BY10" s="13">
        <f t="shared" si="16"/>
        <v>-162.18753622722807</v>
      </c>
      <c r="BZ10" s="13">
        <f t="shared" si="17"/>
        <v>-11.084991770392111</v>
      </c>
      <c r="CA10" s="13">
        <f t="shared" si="18"/>
        <v>-81.863884424630285</v>
      </c>
      <c r="CB10" s="13">
        <f t="shared" si="19"/>
        <v>22.254649932361126</v>
      </c>
      <c r="CC10" s="13">
        <f t="shared" si="36"/>
        <v>20.50849877652951</v>
      </c>
      <c r="CD10" s="13">
        <f t="shared" si="23"/>
        <v>40.896696726502931</v>
      </c>
      <c r="CE10" s="13">
        <f t="shared" si="24"/>
        <v>-29.606994460531954</v>
      </c>
      <c r="CF10" s="13">
        <f t="shared" si="25"/>
        <v>56.536113735849</v>
      </c>
      <c r="CG10" s="13">
        <f t="shared" si="37"/>
        <v>-15.770761479971348</v>
      </c>
      <c r="CH10" s="66" t="str">
        <f t="shared" si="26"/>
        <v>N/A</v>
      </c>
      <c r="CI10" s="66" t="str">
        <f t="shared" si="27"/>
        <v>N/A</v>
      </c>
      <c r="CJ10" s="983"/>
      <c r="CK10" s="985">
        <f t="shared" si="38"/>
        <v>40.765352255877652</v>
      </c>
      <c r="CL10" s="975"/>
      <c r="CM10" s="975"/>
      <c r="CN10" s="975"/>
      <c r="CO10" s="976"/>
      <c r="CP10" s="977">
        <f t="shared" si="28"/>
        <v>0</v>
      </c>
      <c r="CQ10" s="977">
        <f t="shared" si="29"/>
        <v>0</v>
      </c>
      <c r="CR10" s="977">
        <f t="shared" si="30"/>
        <v>0</v>
      </c>
      <c r="CS10" s="977">
        <f t="shared" si="31"/>
        <v>0</v>
      </c>
      <c r="CT10" s="977">
        <f t="shared" si="32"/>
        <v>0</v>
      </c>
      <c r="CU10" s="977">
        <f t="shared" si="33"/>
        <v>0</v>
      </c>
      <c r="CV10" s="978"/>
      <c r="CW10" s="955"/>
      <c r="CX10" s="937"/>
      <c r="CY10" s="955"/>
    </row>
    <row r="11" spans="1:103" x14ac:dyDescent="0.45">
      <c r="A11" s="33" t="s">
        <v>14</v>
      </c>
      <c r="B11" s="34"/>
      <c r="C11" s="560">
        <v>5855</v>
      </c>
      <c r="D11" s="560">
        <v>5225</v>
      </c>
      <c r="E11" s="560">
        <v>6190</v>
      </c>
      <c r="F11" s="560">
        <v>6075</v>
      </c>
      <c r="G11" s="560">
        <v>6160</v>
      </c>
      <c r="H11" s="560">
        <v>6135</v>
      </c>
      <c r="I11" s="582">
        <f t="shared" ref="I11:M11" si="39">I4+I10</f>
        <v>6075.8717457754083</v>
      </c>
      <c r="J11" s="582">
        <f t="shared" si="39"/>
        <v>4904.0701308290836</v>
      </c>
      <c r="K11" s="582">
        <f t="shared" si="39"/>
        <v>6201.7654916443489</v>
      </c>
      <c r="L11" s="582">
        <f t="shared" si="39"/>
        <v>5563.1000512339979</v>
      </c>
      <c r="M11" s="582">
        <f t="shared" si="39"/>
        <v>5614.8178026773139</v>
      </c>
      <c r="N11" s="582">
        <f>N4+N10</f>
        <v>5806.5809718691125</v>
      </c>
      <c r="O11" s="582">
        <f t="shared" ref="O11" si="40">O4+O10</f>
        <v>5505.9507717365714</v>
      </c>
      <c r="P11" s="967">
        <f t="shared" si="20"/>
        <v>3.4153052856026767E-2</v>
      </c>
      <c r="Q11" s="967">
        <f t="shared" si="20"/>
        <v>-5.1774047686408031E-2</v>
      </c>
      <c r="R11" s="27"/>
      <c r="S11" s="560">
        <v>1380</v>
      </c>
      <c r="T11" s="560">
        <v>1375</v>
      </c>
      <c r="U11" s="560">
        <v>1430</v>
      </c>
      <c r="V11" s="560">
        <v>1540</v>
      </c>
      <c r="W11" s="560">
        <v>1680</v>
      </c>
      <c r="X11" s="560">
        <v>1570</v>
      </c>
      <c r="Y11" s="560">
        <v>1435</v>
      </c>
      <c r="Z11" s="560">
        <v>1710</v>
      </c>
      <c r="AA11" s="560">
        <v>1515</v>
      </c>
      <c r="AB11" s="560">
        <v>1430</v>
      </c>
      <c r="AC11" s="560">
        <v>1365</v>
      </c>
      <c r="AD11" s="560">
        <v>1630</v>
      </c>
      <c r="AE11" s="560">
        <v>1555</v>
      </c>
      <c r="AF11" s="560">
        <v>1610</v>
      </c>
      <c r="AG11" s="560">
        <v>1295</v>
      </c>
      <c r="AH11" s="560">
        <v>1660</v>
      </c>
      <c r="AI11" s="560">
        <v>1645</v>
      </c>
      <c r="AJ11" s="560">
        <v>1545</v>
      </c>
      <c r="AK11" s="560">
        <f t="shared" ref="AK11:AO11" si="41">AK4+AK10</f>
        <v>1326.6736899405707</v>
      </c>
      <c r="AL11" s="560">
        <f t="shared" si="41"/>
        <v>1633.4355925660741</v>
      </c>
      <c r="AM11" s="560">
        <f t="shared" si="41"/>
        <v>1496.109632371679</v>
      </c>
      <c r="AN11" s="560">
        <f t="shared" si="41"/>
        <v>1619.6528308970844</v>
      </c>
      <c r="AO11" s="560">
        <f t="shared" si="41"/>
        <v>1301.5824566894407</v>
      </c>
      <c r="AP11" s="560">
        <f>AP4+AP10</f>
        <v>966.71304148523222</v>
      </c>
      <c r="AQ11" s="560">
        <f t="shared" ref="AQ11:BH11" si="42">AQ4+AQ10</f>
        <v>1383.8626600300677</v>
      </c>
      <c r="AR11" s="560">
        <f t="shared" si="42"/>
        <v>1251.9119726243437</v>
      </c>
      <c r="AS11" s="560">
        <f t="shared" si="42"/>
        <v>1434.934966923706</v>
      </c>
      <c r="AT11" s="560">
        <f t="shared" si="42"/>
        <v>1583.3413942754828</v>
      </c>
      <c r="AU11" s="560">
        <f t="shared" si="42"/>
        <v>1528.0561014969012</v>
      </c>
      <c r="AV11" s="560">
        <f t="shared" si="42"/>
        <v>1655.4330289482593</v>
      </c>
      <c r="AW11" s="560">
        <f t="shared" si="42"/>
        <v>1297.1158215411015</v>
      </c>
      <c r="AX11" s="560">
        <f t="shared" si="42"/>
        <v>1527.4165654838271</v>
      </c>
      <c r="AY11" s="560">
        <f t="shared" si="42"/>
        <v>1387.3316830736389</v>
      </c>
      <c r="AZ11" s="560">
        <f t="shared" si="42"/>
        <v>1351.2359811354302</v>
      </c>
      <c r="BA11" s="560">
        <f t="shared" si="42"/>
        <v>1225.5971940935883</v>
      </c>
      <c r="BB11" s="560">
        <f t="shared" si="42"/>
        <v>1493.9300888374676</v>
      </c>
      <c r="BC11" s="560">
        <f t="shared" si="42"/>
        <v>1386.7447456221093</v>
      </c>
      <c r="BD11" s="560">
        <f t="shared" si="42"/>
        <v>1508.5457741241491</v>
      </c>
      <c r="BE11" s="560">
        <f t="shared" si="42"/>
        <v>1246.386965205716</v>
      </c>
      <c r="BF11" s="560">
        <f t="shared" si="42"/>
        <v>1576.1343489028864</v>
      </c>
      <c r="BG11" s="560">
        <f t="shared" si="42"/>
        <v>1449.815368794965</v>
      </c>
      <c r="BH11" s="560">
        <f t="shared" si="42"/>
        <v>1534.2442889655456</v>
      </c>
      <c r="BI11" s="967">
        <f t="shared" si="21"/>
        <v>1.7035290066896858E-2</v>
      </c>
      <c r="BJ11" s="967">
        <f t="shared" si="22"/>
        <v>5.8234256573480137E-2</v>
      </c>
      <c r="BK11" s="929"/>
      <c r="BL11" s="34">
        <f>BL4+BL10</f>
        <v>2470</v>
      </c>
      <c r="BM11" s="34">
        <f t="shared" ref="BM11:BP11" si="43">BM4+BM10</f>
        <v>2755</v>
      </c>
      <c r="BN11" s="34">
        <f t="shared" si="43"/>
        <v>2960</v>
      </c>
      <c r="BO11" s="34">
        <f t="shared" si="43"/>
        <v>3250</v>
      </c>
      <c r="BP11" s="34">
        <f t="shared" si="43"/>
        <v>3135</v>
      </c>
      <c r="BQ11" s="34">
        <f>BQ4+BQ10</f>
        <v>2935</v>
      </c>
      <c r="BR11" s="34">
        <f>BR4+BR10</f>
        <v>3005</v>
      </c>
      <c r="BS11" s="34">
        <f t="shared" si="10"/>
        <v>3165</v>
      </c>
      <c r="BT11" s="34">
        <f t="shared" si="11"/>
        <v>2955</v>
      </c>
      <c r="BU11" s="34">
        <f t="shared" si="12"/>
        <v>3190</v>
      </c>
      <c r="BV11" s="34">
        <f t="shared" si="13"/>
        <v>2960.1092825066448</v>
      </c>
      <c r="BW11" s="34">
        <f t="shared" si="14"/>
        <v>3115.7624632687634</v>
      </c>
      <c r="BX11" s="34">
        <f t="shared" si="15"/>
        <v>2268.295498174673</v>
      </c>
      <c r="BY11" s="34">
        <f t="shared" si="16"/>
        <v>2635.7746326544111</v>
      </c>
      <c r="BZ11" s="34">
        <f t="shared" si="17"/>
        <v>3018.2763611991886</v>
      </c>
      <c r="CA11" s="34">
        <f t="shared" si="18"/>
        <v>3183.4891304451603</v>
      </c>
      <c r="CB11" s="34">
        <f t="shared" si="19"/>
        <v>2824.5323870249285</v>
      </c>
      <c r="CC11" s="34">
        <f t="shared" si="36"/>
        <v>2738.5676642090693</v>
      </c>
      <c r="CD11" s="34">
        <f t="shared" si="23"/>
        <v>2719.5272829310561</v>
      </c>
      <c r="CE11" s="34">
        <f t="shared" si="24"/>
        <v>2895.2905197462587</v>
      </c>
      <c r="CF11" s="34">
        <f t="shared" si="25"/>
        <v>2822.5213141086024</v>
      </c>
      <c r="CG11" s="34">
        <f t="shared" si="37"/>
        <v>2984.0596577605106</v>
      </c>
      <c r="CH11" s="967">
        <f t="shared" si="26"/>
        <v>3.0659837901873654E-2</v>
      </c>
      <c r="CI11" s="967">
        <f t="shared" si="27"/>
        <v>5.7231930488689464E-2</v>
      </c>
      <c r="CJ11" s="983"/>
      <c r="CK11" s="986">
        <f>SUM(BE11:BH11)</f>
        <v>5806.5809718691135</v>
      </c>
      <c r="CL11" s="975"/>
      <c r="CM11" s="975"/>
      <c r="CN11" s="975"/>
      <c r="CO11" s="976"/>
      <c r="CP11" s="977">
        <f t="shared" si="28"/>
        <v>0</v>
      </c>
      <c r="CQ11" s="977">
        <f t="shared" si="29"/>
        <v>0</v>
      </c>
      <c r="CR11" s="977">
        <f t="shared" si="30"/>
        <v>0</v>
      </c>
      <c r="CS11" s="977">
        <f t="shared" si="31"/>
        <v>0</v>
      </c>
      <c r="CT11" s="977">
        <f t="shared" si="32"/>
        <v>0</v>
      </c>
      <c r="CU11" s="977">
        <f t="shared" si="33"/>
        <v>0</v>
      </c>
      <c r="CV11" s="978"/>
      <c r="CW11" s="955"/>
      <c r="CX11" s="937"/>
      <c r="CY11" s="955"/>
    </row>
    <row r="12" spans="1:103" x14ac:dyDescent="0.45">
      <c r="A12" s="23"/>
      <c r="B12" s="4"/>
      <c r="C12" s="4"/>
      <c r="D12" s="4"/>
      <c r="E12" s="4"/>
      <c r="F12" s="4"/>
      <c r="G12" s="9"/>
      <c r="H12" s="9"/>
      <c r="I12" s="627"/>
      <c r="J12" s="4"/>
      <c r="K12" s="9"/>
      <c r="L12" s="4"/>
      <c r="M12" s="4"/>
      <c r="N12" s="4"/>
      <c r="O12" s="4"/>
      <c r="P12" s="92"/>
      <c r="Q12" s="968"/>
      <c r="R12" s="27"/>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867"/>
      <c r="BF12" s="867"/>
      <c r="BG12" s="867"/>
      <c r="BH12" s="867"/>
      <c r="BI12" s="999"/>
      <c r="BJ12" s="66"/>
      <c r="BK12" s="929"/>
      <c r="BL12" s="7"/>
      <c r="BM12" s="7"/>
      <c r="BN12" s="7"/>
      <c r="BO12" s="7"/>
      <c r="BP12" s="7"/>
      <c r="BQ12" s="7"/>
      <c r="BR12" s="7"/>
      <c r="BS12" s="7"/>
      <c r="BT12" s="7"/>
      <c r="BU12" s="7"/>
      <c r="BV12" s="7"/>
      <c r="BW12" s="7"/>
      <c r="BX12" s="7"/>
      <c r="BY12" s="7"/>
      <c r="BZ12" s="7"/>
      <c r="CA12" s="7"/>
      <c r="CB12" s="7"/>
      <c r="CC12" s="7"/>
      <c r="CD12" s="7"/>
      <c r="CE12" s="7"/>
      <c r="CF12" s="7"/>
      <c r="CG12" s="7"/>
      <c r="CH12" s="66"/>
      <c r="CI12" s="66"/>
      <c r="CJ12" s="983"/>
      <c r="CK12" s="69"/>
      <c r="CL12" s="975"/>
      <c r="CM12" s="975"/>
      <c r="CN12" s="975"/>
      <c r="CO12" s="976"/>
      <c r="CP12" s="977">
        <f t="shared" si="28"/>
        <v>0</v>
      </c>
      <c r="CQ12" s="977">
        <f t="shared" si="29"/>
        <v>0</v>
      </c>
      <c r="CR12" s="977">
        <f t="shared" si="30"/>
        <v>0</v>
      </c>
      <c r="CS12" s="977">
        <f t="shared" si="31"/>
        <v>0</v>
      </c>
      <c r="CT12" s="977">
        <f t="shared" si="32"/>
        <v>0</v>
      </c>
      <c r="CU12" s="977">
        <f t="shared" si="33"/>
        <v>0</v>
      </c>
      <c r="CV12" s="978"/>
      <c r="CW12" s="955"/>
      <c r="CX12" s="937"/>
      <c r="CY12" s="955"/>
    </row>
    <row r="13" spans="1:103" s="940" customFormat="1" x14ac:dyDescent="0.45">
      <c r="A13" s="23" t="s">
        <v>22</v>
      </c>
      <c r="B13" s="9"/>
      <c r="C13" s="555">
        <v>2000</v>
      </c>
      <c r="D13" s="555">
        <v>2055</v>
      </c>
      <c r="E13" s="555">
        <v>1720</v>
      </c>
      <c r="F13" s="555">
        <v>1860</v>
      </c>
      <c r="G13" s="555">
        <v>1915</v>
      </c>
      <c r="H13" s="555">
        <v>1955</v>
      </c>
      <c r="I13" s="555">
        <f>SUM(I14:I16)</f>
        <v>2148.64745719644</v>
      </c>
      <c r="J13" s="555">
        <f>SUM(J14:J16)</f>
        <v>2028.0439665166334</v>
      </c>
      <c r="K13" s="555">
        <f>SUM(K14:K16)</f>
        <v>2090.9729818822198</v>
      </c>
      <c r="L13" s="555">
        <f>SUM(L14:L16)</f>
        <v>1808.8120705226947</v>
      </c>
      <c r="M13" s="555">
        <f t="shared" ref="M13:O13" si="44">SUM(M14:M16)</f>
        <v>1499.4253136528432</v>
      </c>
      <c r="N13" s="555">
        <f>SUM(N14:N16)</f>
        <v>1486.4244770343694</v>
      </c>
      <c r="O13" s="555">
        <f t="shared" si="44"/>
        <v>1496.2962790622355</v>
      </c>
      <c r="P13" s="66">
        <f t="shared" si="20"/>
        <v>-8.6705463087065615E-3</v>
      </c>
      <c r="Q13" s="66">
        <f t="shared" si="20"/>
        <v>6.6413075002382804E-3</v>
      </c>
      <c r="R13" s="27"/>
      <c r="S13" s="555">
        <v>570</v>
      </c>
      <c r="T13" s="555">
        <v>480</v>
      </c>
      <c r="U13" s="555">
        <v>440</v>
      </c>
      <c r="V13" s="555">
        <v>480</v>
      </c>
      <c r="W13" s="555">
        <v>430</v>
      </c>
      <c r="X13" s="555">
        <v>375</v>
      </c>
      <c r="Y13" s="555">
        <v>400</v>
      </c>
      <c r="Z13" s="555">
        <v>485</v>
      </c>
      <c r="AA13" s="555">
        <v>515</v>
      </c>
      <c r="AB13" s="555">
        <v>465</v>
      </c>
      <c r="AC13" s="555">
        <v>435</v>
      </c>
      <c r="AD13" s="555">
        <v>490</v>
      </c>
      <c r="AE13" s="555">
        <v>490</v>
      </c>
      <c r="AF13" s="555">
        <v>510</v>
      </c>
      <c r="AG13" s="555">
        <v>465</v>
      </c>
      <c r="AH13" s="555">
        <v>490</v>
      </c>
      <c r="AI13" s="555">
        <v>500</v>
      </c>
      <c r="AJ13" s="555">
        <v>500</v>
      </c>
      <c r="AK13" s="555">
        <f t="shared" ref="AK13:BH13" si="45">SUM(AK14:AK16)</f>
        <v>539.35427842952458</v>
      </c>
      <c r="AL13" s="555">
        <f t="shared" si="45"/>
        <v>553.86791009822014</v>
      </c>
      <c r="AM13" s="555">
        <f t="shared" si="45"/>
        <v>524.8058693953476</v>
      </c>
      <c r="AN13" s="555">
        <f t="shared" si="45"/>
        <v>530.61939927334697</v>
      </c>
      <c r="AO13" s="555">
        <f t="shared" si="45"/>
        <v>400.13805033083025</v>
      </c>
      <c r="AP13" s="555">
        <f t="shared" si="45"/>
        <v>364.9683715200884</v>
      </c>
      <c r="AQ13" s="555">
        <f t="shared" si="45"/>
        <v>513.32048597788196</v>
      </c>
      <c r="AR13" s="555">
        <f t="shared" si="45"/>
        <v>749.61705868783247</v>
      </c>
      <c r="AS13" s="555">
        <f t="shared" si="45"/>
        <v>527.37227850743329</v>
      </c>
      <c r="AT13" s="563">
        <f t="shared" si="45"/>
        <v>523.53429569511866</v>
      </c>
      <c r="AU13" s="563">
        <f t="shared" si="45"/>
        <v>507.91387964799492</v>
      </c>
      <c r="AV13" s="563">
        <f t="shared" si="45"/>
        <v>532.15252803167277</v>
      </c>
      <c r="AW13" s="563">
        <f t="shared" si="45"/>
        <v>457.14290003813443</v>
      </c>
      <c r="AX13" s="563">
        <f t="shared" si="45"/>
        <v>470.12705451049658</v>
      </c>
      <c r="AY13" s="563">
        <f t="shared" si="45"/>
        <v>427.21125899948845</v>
      </c>
      <c r="AZ13" s="563">
        <f t="shared" si="45"/>
        <v>454.33085697457557</v>
      </c>
      <c r="BA13" s="563">
        <f t="shared" si="45"/>
        <v>386.4418148695986</v>
      </c>
      <c r="BB13" s="563">
        <f t="shared" si="45"/>
        <v>373.88848850013215</v>
      </c>
      <c r="BC13" s="563">
        <f t="shared" si="45"/>
        <v>340.55369653230673</v>
      </c>
      <c r="BD13" s="563">
        <f t="shared" si="45"/>
        <v>398.54131375080601</v>
      </c>
      <c r="BE13" s="563">
        <f t="shared" si="45"/>
        <v>359.13731509164705</v>
      </c>
      <c r="BF13" s="563">
        <f t="shared" si="45"/>
        <v>381.31603871296414</v>
      </c>
      <c r="BG13" s="563">
        <f t="shared" si="45"/>
        <v>341.7565502803119</v>
      </c>
      <c r="BH13" s="563">
        <f t="shared" si="45"/>
        <v>404.21457294944616</v>
      </c>
      <c r="BI13" s="66">
        <f t="shared" si="21"/>
        <v>1.423505920941337E-2</v>
      </c>
      <c r="BJ13" s="66">
        <f t="shared" si="22"/>
        <v>0.18275589046619767</v>
      </c>
      <c r="BK13" s="929"/>
      <c r="BL13" s="9">
        <f>SUM(BL14:BL16)</f>
        <v>1005</v>
      </c>
      <c r="BM13" s="9">
        <f>SUM(BM14:BM16)</f>
        <v>1050</v>
      </c>
      <c r="BN13" s="9">
        <f>SUM(U13:V13)</f>
        <v>920</v>
      </c>
      <c r="BO13" s="9">
        <f>SUM(W13:X13)</f>
        <v>805</v>
      </c>
      <c r="BP13" s="9">
        <f>SUM(Y13:Z13)</f>
        <v>885</v>
      </c>
      <c r="BQ13" s="9">
        <f>SUM(AA13:AB13)</f>
        <v>980</v>
      </c>
      <c r="BR13" s="9">
        <f>SUM(AC13:AD13)</f>
        <v>925</v>
      </c>
      <c r="BS13" s="9">
        <f>SUM(AE13:AF13)</f>
        <v>1000</v>
      </c>
      <c r="BT13" s="9">
        <f>SUM(AG13:AH13)</f>
        <v>955</v>
      </c>
      <c r="BU13" s="9">
        <f>SUM(AI13:AJ13)</f>
        <v>1000</v>
      </c>
      <c r="BV13" s="9">
        <f>SUM(AK13:AL13)</f>
        <v>1093.2221885277447</v>
      </c>
      <c r="BW13" s="9">
        <f>SUM(AM13:AN13)</f>
        <v>1055.4252686686946</v>
      </c>
      <c r="BX13" s="9">
        <f>SUM(AO13:AP13)</f>
        <v>765.10642185091865</v>
      </c>
      <c r="BY13" s="9">
        <f>SUM(AQ13:AR13)</f>
        <v>1262.9375446657145</v>
      </c>
      <c r="BZ13" s="9">
        <f>SUM(AS13:AT13)</f>
        <v>1050.9065742025518</v>
      </c>
      <c r="CA13" s="9">
        <f>SUM(AU13:AV13)</f>
        <v>1040.0664076796677</v>
      </c>
      <c r="CB13" s="9">
        <f>SUM(AW13:AX13)</f>
        <v>927.26995454863095</v>
      </c>
      <c r="CC13" s="9">
        <f t="shared" ref="CC13:CC18" si="46">SUM(AY13:AZ13)</f>
        <v>881.54211597406402</v>
      </c>
      <c r="CD13" s="9">
        <f t="shared" ref="CD13:CD18" si="47">SUM(BA13:BB13)</f>
        <v>760.3303033697307</v>
      </c>
      <c r="CE13" s="9">
        <f t="shared" ref="CE13:CE18" si="48">BC13+BD13</f>
        <v>739.09501028311274</v>
      </c>
      <c r="CF13" s="9">
        <f t="shared" ref="CF13:CF18" si="49">BE13+BF13</f>
        <v>740.4533538046112</v>
      </c>
      <c r="CG13" s="9">
        <f t="shared" si="37"/>
        <v>745.97112322975806</v>
      </c>
      <c r="CH13" s="66">
        <f t="shared" si="26"/>
        <v>9.3034222271524136E-3</v>
      </c>
      <c r="CI13" s="66">
        <f t="shared" si="27"/>
        <v>7.4518798473872661E-3</v>
      </c>
      <c r="CJ13" s="987"/>
      <c r="CK13" s="76">
        <f t="shared" ref="CK13:CK42" si="50">SUM(BE13:BH13)</f>
        <v>1486.4244770343691</v>
      </c>
      <c r="CL13" s="975"/>
      <c r="CM13" s="975"/>
      <c r="CN13" s="975"/>
      <c r="CO13" s="976"/>
      <c r="CP13" s="977">
        <f t="shared" si="28"/>
        <v>0</v>
      </c>
      <c r="CQ13" s="977">
        <f t="shared" si="29"/>
        <v>0</v>
      </c>
      <c r="CR13" s="977">
        <f t="shared" si="30"/>
        <v>0</v>
      </c>
      <c r="CS13" s="977">
        <f t="shared" si="31"/>
        <v>0</v>
      </c>
      <c r="CT13" s="977">
        <f t="shared" si="32"/>
        <v>0</v>
      </c>
      <c r="CU13" s="977">
        <f t="shared" si="33"/>
        <v>0</v>
      </c>
      <c r="CV13" s="978"/>
      <c r="CW13" s="955"/>
      <c r="CX13" s="937"/>
      <c r="CY13" s="955"/>
    </row>
    <row r="14" spans="1:103" x14ac:dyDescent="0.45">
      <c r="A14" s="7"/>
      <c r="B14" s="7" t="s">
        <v>4</v>
      </c>
      <c r="C14" s="7">
        <v>1120</v>
      </c>
      <c r="D14" s="7">
        <v>1255</v>
      </c>
      <c r="E14" s="7">
        <v>1185</v>
      </c>
      <c r="F14" s="7">
        <v>1210</v>
      </c>
      <c r="G14" s="7">
        <v>1325</v>
      </c>
      <c r="H14" s="7">
        <v>1430</v>
      </c>
      <c r="I14" s="7">
        <v>1603.2260266578714</v>
      </c>
      <c r="J14" s="7">
        <v>1540.1299679994577</v>
      </c>
      <c r="K14" s="7">
        <v>1602.4366186301509</v>
      </c>
      <c r="L14" s="7">
        <v>1368.0093841233656</v>
      </c>
      <c r="M14" s="7">
        <v>1098.1543239794296</v>
      </c>
      <c r="N14" s="7">
        <v>1113.0971459386863</v>
      </c>
      <c r="O14" s="7">
        <v>1128.9596626716414</v>
      </c>
      <c r="P14" s="68">
        <f t="shared" si="20"/>
        <v>1.3607214972398252E-2</v>
      </c>
      <c r="Q14" s="68">
        <f t="shared" si="20"/>
        <v>1.4250792746016927E-2</v>
      </c>
      <c r="R14" s="27"/>
      <c r="S14" s="7">
        <v>365</v>
      </c>
      <c r="T14" s="7">
        <v>305</v>
      </c>
      <c r="U14" s="7">
        <v>315</v>
      </c>
      <c r="V14" s="7">
        <v>310</v>
      </c>
      <c r="W14" s="7">
        <v>295</v>
      </c>
      <c r="X14" s="7">
        <v>265</v>
      </c>
      <c r="Y14" s="7">
        <v>280</v>
      </c>
      <c r="Z14" s="7">
        <v>340</v>
      </c>
      <c r="AA14" s="7">
        <v>315</v>
      </c>
      <c r="AB14" s="7">
        <v>280</v>
      </c>
      <c r="AC14" s="7">
        <v>300</v>
      </c>
      <c r="AD14" s="7">
        <v>330</v>
      </c>
      <c r="AE14" s="7">
        <v>330</v>
      </c>
      <c r="AF14" s="7">
        <v>365</v>
      </c>
      <c r="AG14" s="7">
        <v>330</v>
      </c>
      <c r="AH14" s="7">
        <v>345</v>
      </c>
      <c r="AI14" s="7">
        <v>365</v>
      </c>
      <c r="AJ14" s="7">
        <v>380</v>
      </c>
      <c r="AK14" s="7">
        <v>400.99510855584481</v>
      </c>
      <c r="AL14" s="7">
        <v>418.24856131036984</v>
      </c>
      <c r="AM14" s="7">
        <v>392.05762491679241</v>
      </c>
      <c r="AN14" s="7">
        <v>391.92473187486399</v>
      </c>
      <c r="AO14" s="7">
        <v>313.84915710033522</v>
      </c>
      <c r="AP14" s="7">
        <v>252.69018760574752</v>
      </c>
      <c r="AQ14" s="7">
        <v>375.00812659492289</v>
      </c>
      <c r="AR14" s="7">
        <v>598.58249669845191</v>
      </c>
      <c r="AS14" s="7">
        <v>393.37458713664347</v>
      </c>
      <c r="AT14" s="524">
        <v>409.46161898952528</v>
      </c>
      <c r="AU14" s="524">
        <v>386.7407694427543</v>
      </c>
      <c r="AV14" s="524">
        <v>412.8596430612277</v>
      </c>
      <c r="AW14" s="524">
        <v>341.53703000872144</v>
      </c>
      <c r="AX14" s="524">
        <v>360.91763399344984</v>
      </c>
      <c r="AY14" s="524">
        <v>320.42878869738257</v>
      </c>
      <c r="AZ14" s="524">
        <v>345.12593142381195</v>
      </c>
      <c r="BA14" s="524">
        <v>273.89640641745666</v>
      </c>
      <c r="BB14" s="524">
        <v>280.85149906865541</v>
      </c>
      <c r="BC14" s="524">
        <v>247.95416850550333</v>
      </c>
      <c r="BD14" s="524">
        <v>295.45224998781435</v>
      </c>
      <c r="BE14" s="524">
        <v>257.46754054154758</v>
      </c>
      <c r="BF14" s="524">
        <v>291.18622479071729</v>
      </c>
      <c r="BG14" s="524">
        <v>254.35468841710878</v>
      </c>
      <c r="BH14" s="524">
        <v>310.0886921893125</v>
      </c>
      <c r="BI14" s="66">
        <f t="shared" si="21"/>
        <v>4.9539112334063384E-2</v>
      </c>
      <c r="BJ14" s="66">
        <f t="shared" si="22"/>
        <v>0.219119231176927</v>
      </c>
      <c r="BK14" s="929"/>
      <c r="BL14" s="13">
        <f>D14-BM14</f>
        <v>585</v>
      </c>
      <c r="BM14" s="13">
        <f>SUM(S14:T14)</f>
        <v>670</v>
      </c>
      <c r="BN14" s="13">
        <f>SUM(U14:V14)</f>
        <v>625</v>
      </c>
      <c r="BO14" s="13">
        <f>SUM(W14:X14)</f>
        <v>560</v>
      </c>
      <c r="BP14" s="13">
        <f>SUM(Y14:Z14)</f>
        <v>620</v>
      </c>
      <c r="BQ14" s="13">
        <f>SUM(AA14:AB14)</f>
        <v>595</v>
      </c>
      <c r="BR14" s="13">
        <f>SUM(AC14:AD14)</f>
        <v>630</v>
      </c>
      <c r="BS14" s="13">
        <f>SUM(AE14:AF14)</f>
        <v>695</v>
      </c>
      <c r="BT14" s="13">
        <f>SUM(AG14:AH14)</f>
        <v>675</v>
      </c>
      <c r="BU14" s="13">
        <f>SUM(AI14:AJ14)</f>
        <v>745</v>
      </c>
      <c r="BV14" s="13">
        <f>SUM(AK14:AL14)</f>
        <v>819.24366986621465</v>
      </c>
      <c r="BW14" s="13">
        <f>SUM(AM14:AN14)</f>
        <v>783.98235679165646</v>
      </c>
      <c r="BX14" s="13">
        <f>SUM(AO14:AP14)</f>
        <v>566.53934470608272</v>
      </c>
      <c r="BY14" s="13">
        <f>SUM(AQ14:AR14)</f>
        <v>973.59062329337485</v>
      </c>
      <c r="BZ14" s="13">
        <f>SUM(AS14:AT14)</f>
        <v>802.83620612616869</v>
      </c>
      <c r="CA14" s="13">
        <f>SUM(AU14:AV14)</f>
        <v>799.60041250398194</v>
      </c>
      <c r="CB14" s="13">
        <f>SUM(AW14:AX14)</f>
        <v>702.45466400217128</v>
      </c>
      <c r="CC14" s="13">
        <f t="shared" si="46"/>
        <v>665.55472012119458</v>
      </c>
      <c r="CD14" s="13">
        <f t="shared" si="47"/>
        <v>554.74790548611213</v>
      </c>
      <c r="CE14" s="13">
        <f t="shared" si="48"/>
        <v>543.40641849331769</v>
      </c>
      <c r="CF14" s="13">
        <f t="shared" si="49"/>
        <v>548.65376533226481</v>
      </c>
      <c r="CG14" s="13">
        <f t="shared" si="37"/>
        <v>564.44338060642121</v>
      </c>
      <c r="CH14" s="66">
        <f t="shared" si="26"/>
        <v>3.8713127775398481E-2</v>
      </c>
      <c r="CI14" s="66">
        <f t="shared" si="27"/>
        <v>2.877883334053899E-2</v>
      </c>
      <c r="CJ14" s="983"/>
      <c r="CK14" s="69">
        <f t="shared" si="50"/>
        <v>1113.097145938686</v>
      </c>
      <c r="CL14" s="975"/>
      <c r="CM14" s="975"/>
      <c r="CN14" s="975"/>
      <c r="CO14" s="976"/>
      <c r="CP14" s="977">
        <f t="shared" si="28"/>
        <v>0</v>
      </c>
      <c r="CQ14" s="977">
        <f t="shared" si="29"/>
        <v>0</v>
      </c>
      <c r="CR14" s="977">
        <f t="shared" si="30"/>
        <v>0</v>
      </c>
      <c r="CS14" s="977">
        <f t="shared" si="31"/>
        <v>0</v>
      </c>
      <c r="CT14" s="977">
        <f t="shared" si="32"/>
        <v>0</v>
      </c>
      <c r="CU14" s="977">
        <f t="shared" si="33"/>
        <v>0</v>
      </c>
      <c r="CV14" s="978"/>
      <c r="CW14" s="955"/>
      <c r="CX14" s="937"/>
      <c r="CY14" s="955"/>
    </row>
    <row r="15" spans="1:103" x14ac:dyDescent="0.45">
      <c r="A15" s="7"/>
      <c r="B15" s="7" t="s">
        <v>5</v>
      </c>
      <c r="C15" s="7">
        <v>855</v>
      </c>
      <c r="D15" s="7">
        <v>775</v>
      </c>
      <c r="E15" s="7">
        <v>515</v>
      </c>
      <c r="F15" s="7">
        <v>625</v>
      </c>
      <c r="G15" s="7">
        <v>560</v>
      </c>
      <c r="H15" s="7">
        <v>505</v>
      </c>
      <c r="I15" s="7">
        <v>476.430635159931</v>
      </c>
      <c r="J15" s="7">
        <v>421.8531526017257</v>
      </c>
      <c r="K15" s="7">
        <v>421.87004602078503</v>
      </c>
      <c r="L15" s="7">
        <v>372.24436178064707</v>
      </c>
      <c r="M15" s="7">
        <v>330.71592481129443</v>
      </c>
      <c r="N15" s="7">
        <v>297.65301069078401</v>
      </c>
      <c r="O15" s="7">
        <v>286.0075096379507</v>
      </c>
      <c r="P15" s="68">
        <f t="shared" si="20"/>
        <v>-9.997375886684623E-2</v>
      </c>
      <c r="Q15" s="68">
        <f t="shared" si="20"/>
        <v>-3.9124418818431539E-2</v>
      </c>
      <c r="R15" s="27"/>
      <c r="S15" s="7">
        <v>200</v>
      </c>
      <c r="T15" s="7">
        <v>170</v>
      </c>
      <c r="U15" s="7">
        <v>120</v>
      </c>
      <c r="V15" s="7">
        <v>165</v>
      </c>
      <c r="W15" s="7">
        <v>120</v>
      </c>
      <c r="X15" s="7">
        <v>105</v>
      </c>
      <c r="Y15" s="7">
        <v>115</v>
      </c>
      <c r="Z15" s="7">
        <v>140</v>
      </c>
      <c r="AA15" s="7">
        <v>195</v>
      </c>
      <c r="AB15" s="7">
        <v>180</v>
      </c>
      <c r="AC15" s="7">
        <v>120</v>
      </c>
      <c r="AD15" s="7">
        <v>150</v>
      </c>
      <c r="AE15" s="7">
        <v>150</v>
      </c>
      <c r="AF15" s="7">
        <v>140</v>
      </c>
      <c r="AG15" s="7">
        <v>130</v>
      </c>
      <c r="AH15" s="7">
        <v>135</v>
      </c>
      <c r="AI15" s="7">
        <v>125</v>
      </c>
      <c r="AJ15" s="7">
        <v>115</v>
      </c>
      <c r="AK15" s="7">
        <v>120.42156307523403</v>
      </c>
      <c r="AL15" s="7">
        <v>119.06155789697736</v>
      </c>
      <c r="AM15" s="7">
        <v>116.36293057612887</v>
      </c>
      <c r="AN15" s="7">
        <v>120.58458361159079</v>
      </c>
      <c r="AO15" s="7">
        <v>69.809405185220342</v>
      </c>
      <c r="AP15" s="7">
        <v>96.904222592227029</v>
      </c>
      <c r="AQ15" s="7">
        <v>121.2791645185137</v>
      </c>
      <c r="AR15" s="7">
        <v>133.86036030576454</v>
      </c>
      <c r="AS15" s="7">
        <v>117.89901999375095</v>
      </c>
      <c r="AT15" s="524">
        <v>97.5799524028441</v>
      </c>
      <c r="AU15" s="524">
        <v>104.19695193202861</v>
      </c>
      <c r="AV15" s="524">
        <v>102.19412169216139</v>
      </c>
      <c r="AW15" s="524">
        <v>98.422788874742395</v>
      </c>
      <c r="AX15" s="524">
        <v>92.255714738186512</v>
      </c>
      <c r="AY15" s="524">
        <v>89.609263771625052</v>
      </c>
      <c r="AZ15" s="524">
        <v>91.956594396093067</v>
      </c>
      <c r="BA15" s="524">
        <v>95.240264333655432</v>
      </c>
      <c r="BB15" s="524">
        <v>75.587778326407161</v>
      </c>
      <c r="BC15" s="524">
        <v>75.150316921733776</v>
      </c>
      <c r="BD15" s="524">
        <v>84.737565229498045</v>
      </c>
      <c r="BE15" s="524">
        <v>84.453866657984946</v>
      </c>
      <c r="BF15" s="524">
        <v>71.589605423046592</v>
      </c>
      <c r="BG15" s="524">
        <v>67.726538557929331</v>
      </c>
      <c r="BH15" s="524">
        <v>73.883000051823132</v>
      </c>
      <c r="BI15" s="66">
        <f t="shared" si="21"/>
        <v>-0.12809625988517692</v>
      </c>
      <c r="BJ15" s="66">
        <f t="shared" si="22"/>
        <v>9.0901759118073411E-2</v>
      </c>
      <c r="BK15" s="929"/>
      <c r="BL15" s="13">
        <f>D15-BM15</f>
        <v>405</v>
      </c>
      <c r="BM15" s="13">
        <f>SUM(S15:T15)</f>
        <v>370</v>
      </c>
      <c r="BN15" s="13">
        <f>SUM(U15:V15)</f>
        <v>285</v>
      </c>
      <c r="BO15" s="13">
        <f>SUM(W15:X15)</f>
        <v>225</v>
      </c>
      <c r="BP15" s="13">
        <f>SUM(Y15:Z15)</f>
        <v>255</v>
      </c>
      <c r="BQ15" s="13">
        <f>SUM(AA15:AB15)</f>
        <v>375</v>
      </c>
      <c r="BR15" s="13">
        <f>SUM(AC15:AD15)</f>
        <v>270</v>
      </c>
      <c r="BS15" s="13">
        <f>SUM(AE15:AF15)</f>
        <v>290</v>
      </c>
      <c r="BT15" s="13">
        <f>SUM(AG15:AH15)</f>
        <v>265</v>
      </c>
      <c r="BU15" s="13">
        <f>SUM(AI15:AJ15)</f>
        <v>240</v>
      </c>
      <c r="BV15" s="13">
        <f>SUM(AK15:AL15)</f>
        <v>239.4831209722114</v>
      </c>
      <c r="BW15" s="13">
        <f>SUM(AM15:AN15)</f>
        <v>236.94751418771966</v>
      </c>
      <c r="BX15" s="13">
        <f>SUM(AO15:AP15)</f>
        <v>166.71362777744736</v>
      </c>
      <c r="BY15" s="13">
        <f>SUM(AQ15:AR15)</f>
        <v>255.13952482427823</v>
      </c>
      <c r="BZ15" s="13">
        <f>SUM(AS15:AT15)</f>
        <v>215.47897239659505</v>
      </c>
      <c r="CA15" s="13">
        <f>SUM(AU15:AV15)</f>
        <v>206.39107362419</v>
      </c>
      <c r="CB15" s="13">
        <f>SUM(AW15:AX15)</f>
        <v>190.67850361292892</v>
      </c>
      <c r="CC15" s="13">
        <f t="shared" si="46"/>
        <v>181.56585816771812</v>
      </c>
      <c r="CD15" s="13">
        <f t="shared" si="47"/>
        <v>170.82804266006258</v>
      </c>
      <c r="CE15" s="13">
        <f t="shared" si="48"/>
        <v>159.88788215123182</v>
      </c>
      <c r="CF15" s="13">
        <f t="shared" si="49"/>
        <v>156.04347208103155</v>
      </c>
      <c r="CG15" s="13">
        <f t="shared" si="37"/>
        <v>141.60953860975246</v>
      </c>
      <c r="CH15" s="66">
        <f t="shared" si="26"/>
        <v>-0.11431975516562642</v>
      </c>
      <c r="CI15" s="66">
        <f t="shared" si="27"/>
        <v>-9.2499438001377721E-2</v>
      </c>
      <c r="CJ15" s="983"/>
      <c r="CK15" s="69">
        <f t="shared" si="50"/>
        <v>297.65301069078401</v>
      </c>
      <c r="CL15" s="975"/>
      <c r="CM15" s="975"/>
      <c r="CN15" s="975"/>
      <c r="CO15" s="976"/>
      <c r="CP15" s="977">
        <f t="shared" si="28"/>
        <v>0</v>
      </c>
      <c r="CQ15" s="977">
        <f t="shared" si="29"/>
        <v>0</v>
      </c>
      <c r="CR15" s="977">
        <f t="shared" si="30"/>
        <v>0</v>
      </c>
      <c r="CS15" s="977">
        <f t="shared" si="31"/>
        <v>0</v>
      </c>
      <c r="CT15" s="977">
        <f t="shared" si="32"/>
        <v>0</v>
      </c>
      <c r="CU15" s="977">
        <f t="shared" si="33"/>
        <v>0</v>
      </c>
      <c r="CV15" s="978"/>
      <c r="CW15" s="955"/>
      <c r="CX15" s="937"/>
      <c r="CY15" s="955"/>
    </row>
    <row r="16" spans="1:103"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75.674320404899049</v>
      </c>
      <c r="O16" s="7">
        <v>81.329106752643483</v>
      </c>
      <c r="P16" s="68">
        <f t="shared" si="20"/>
        <v>7.2556882383765453E-2</v>
      </c>
      <c r="Q16" s="68">
        <f t="shared" si="20"/>
        <v>7.4725300702909836E-2</v>
      </c>
      <c r="R16" s="27"/>
      <c r="S16" s="7">
        <v>5</v>
      </c>
      <c r="T16" s="7">
        <v>5</v>
      </c>
      <c r="U16" s="7">
        <v>5</v>
      </c>
      <c r="V16" s="7">
        <v>5</v>
      </c>
      <c r="W16" s="7">
        <v>5</v>
      </c>
      <c r="X16" s="7">
        <v>5</v>
      </c>
      <c r="Y16" s="7">
        <v>5</v>
      </c>
      <c r="Z16" s="7">
        <v>5</v>
      </c>
      <c r="AA16" s="7">
        <v>5</v>
      </c>
      <c r="AB16" s="7">
        <v>5</v>
      </c>
      <c r="AC16" s="7">
        <v>5</v>
      </c>
      <c r="AD16" s="7">
        <v>10</v>
      </c>
      <c r="AE16" s="7">
        <v>10</v>
      </c>
      <c r="AF16" s="7">
        <v>5</v>
      </c>
      <c r="AG16" s="7">
        <v>5</v>
      </c>
      <c r="AH16" s="7">
        <v>10</v>
      </c>
      <c r="AI16" s="7">
        <v>10</v>
      </c>
      <c r="AJ16" s="7">
        <v>5</v>
      </c>
      <c r="AK16" s="7">
        <v>17.937606798445696</v>
      </c>
      <c r="AL16" s="7">
        <v>16.557790890872948</v>
      </c>
      <c r="AM16" s="7">
        <v>16.385313902426354</v>
      </c>
      <c r="AN16" s="7">
        <v>18.110083786892289</v>
      </c>
      <c r="AO16" s="7">
        <v>16.479488045274731</v>
      </c>
      <c r="AP16" s="7">
        <v>15.373961322113898</v>
      </c>
      <c r="AQ16" s="7">
        <v>17.033194864445417</v>
      </c>
      <c r="AR16" s="7">
        <v>17.174201683616104</v>
      </c>
      <c r="AS16" s="7">
        <v>16.098671377038862</v>
      </c>
      <c r="AT16" s="524">
        <v>16.492724302749252</v>
      </c>
      <c r="AU16" s="524">
        <v>16.976158273212008</v>
      </c>
      <c r="AV16" s="524">
        <v>17.098763278283712</v>
      </c>
      <c r="AW16" s="524">
        <v>17.183081154670536</v>
      </c>
      <c r="AX16" s="524">
        <v>16.953705778860243</v>
      </c>
      <c r="AY16" s="524">
        <v>17.173206530480826</v>
      </c>
      <c r="AZ16" s="524">
        <v>17.248331154670534</v>
      </c>
      <c r="BA16" s="524">
        <v>17.305144118486485</v>
      </c>
      <c r="BB16" s="524">
        <v>17.449211105069594</v>
      </c>
      <c r="BC16" s="524">
        <v>17.449211105069594</v>
      </c>
      <c r="BD16" s="524">
        <v>18.35149853349364</v>
      </c>
      <c r="BE16" s="524">
        <v>17.215907892114533</v>
      </c>
      <c r="BF16" s="524">
        <v>18.540208499200265</v>
      </c>
      <c r="BG16" s="524">
        <v>19.675323305273754</v>
      </c>
      <c r="BH16" s="524">
        <v>20.242880708310498</v>
      </c>
      <c r="BI16" s="66">
        <f t="shared" si="21"/>
        <v>0.10306418145443885</v>
      </c>
      <c r="BJ16" s="66">
        <f t="shared" si="22"/>
        <v>2.8846153846153966E-2</v>
      </c>
      <c r="BK16" s="929"/>
      <c r="BL16" s="13">
        <f>D16-BM16</f>
        <v>15</v>
      </c>
      <c r="BM16" s="13">
        <f>SUM(S16:T16)</f>
        <v>10</v>
      </c>
      <c r="BN16" s="13">
        <f>SUM(U16:V16)</f>
        <v>10</v>
      </c>
      <c r="BO16" s="13">
        <f>SUM(W16:X16)</f>
        <v>10</v>
      </c>
      <c r="BP16" s="13">
        <f>SUM(Y16:Z16)</f>
        <v>10</v>
      </c>
      <c r="BQ16" s="13">
        <f>SUM(AA16:AB16)</f>
        <v>10</v>
      </c>
      <c r="BR16" s="13">
        <f>SUM(AC16:AD16)</f>
        <v>15</v>
      </c>
      <c r="BS16" s="13">
        <f>SUM(AE16:AF16)</f>
        <v>15</v>
      </c>
      <c r="BT16" s="13">
        <f>SUM(AG16:AH16)</f>
        <v>15</v>
      </c>
      <c r="BU16" s="13">
        <f>SUM(AI16:AJ16)</f>
        <v>15</v>
      </c>
      <c r="BV16" s="13">
        <f>SUM(AK16:AL16)</f>
        <v>34.495397689318644</v>
      </c>
      <c r="BW16" s="13">
        <f>SUM(AM16:AN16)</f>
        <v>34.495397689318644</v>
      </c>
      <c r="BX16" s="13">
        <f>SUM(AO16:AP16)</f>
        <v>31.853449367388627</v>
      </c>
      <c r="BY16" s="13">
        <f>SUM(AQ16:AR16)</f>
        <v>34.207396548061524</v>
      </c>
      <c r="BZ16" s="13">
        <f>SUM(AS16:AT16)</f>
        <v>32.591395679788114</v>
      </c>
      <c r="CA16" s="13">
        <f>SUM(AU16:AV16)</f>
        <v>34.07492155149572</v>
      </c>
      <c r="CB16" s="13">
        <f>SUM(AW16:AX16)</f>
        <v>34.136786933530779</v>
      </c>
      <c r="CC16" s="13">
        <f t="shared" si="46"/>
        <v>34.421537685151364</v>
      </c>
      <c r="CD16" s="13">
        <f t="shared" si="47"/>
        <v>34.754355223556075</v>
      </c>
      <c r="CE16" s="13">
        <f t="shared" si="48"/>
        <v>35.800709638563234</v>
      </c>
      <c r="CF16" s="13">
        <f t="shared" si="49"/>
        <v>35.756116391314798</v>
      </c>
      <c r="CG16" s="13">
        <f t="shared" si="37"/>
        <v>39.918204013584251</v>
      </c>
      <c r="CH16" s="66">
        <f t="shared" si="26"/>
        <v>0.11501152956436944</v>
      </c>
      <c r="CI16" s="66">
        <f t="shared" si="27"/>
        <v>0.11640211640211651</v>
      </c>
      <c r="CJ16" s="983"/>
      <c r="CK16" s="69">
        <f t="shared" si="50"/>
        <v>75.674320404899049</v>
      </c>
      <c r="CL16" s="975"/>
      <c r="CM16" s="975"/>
      <c r="CN16" s="975"/>
      <c r="CO16" s="976"/>
      <c r="CP16" s="977">
        <f t="shared" si="28"/>
        <v>0</v>
      </c>
      <c r="CQ16" s="977">
        <f t="shared" si="29"/>
        <v>0</v>
      </c>
      <c r="CR16" s="977">
        <f t="shared" si="30"/>
        <v>0</v>
      </c>
      <c r="CS16" s="977">
        <f t="shared" si="31"/>
        <v>0</v>
      </c>
      <c r="CT16" s="977">
        <f t="shared" si="32"/>
        <v>0</v>
      </c>
      <c r="CU16" s="977">
        <f t="shared" si="33"/>
        <v>0</v>
      </c>
      <c r="CV16" s="978"/>
      <c r="CW16" s="955"/>
      <c r="CX16" s="937"/>
      <c r="CY16" s="955"/>
    </row>
    <row r="17" spans="1:103" x14ac:dyDescent="0.45">
      <c r="A17" s="23"/>
      <c r="B17" s="4"/>
      <c r="C17" s="9"/>
      <c r="D17" s="9"/>
      <c r="E17" s="9"/>
      <c r="F17" s="9"/>
      <c r="G17" s="9"/>
      <c r="H17" s="9"/>
      <c r="I17" s="563"/>
      <c r="J17" s="9"/>
      <c r="K17" s="9"/>
      <c r="L17" s="9"/>
      <c r="M17" s="9"/>
      <c r="N17" s="9"/>
      <c r="O17" s="9"/>
      <c r="P17" s="65"/>
      <c r="Q17" s="66"/>
      <c r="R17" s="27"/>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9"/>
      <c r="BI17" s="66"/>
      <c r="BJ17" s="66"/>
      <c r="BK17" s="929"/>
      <c r="BL17" s="199"/>
      <c r="BM17" s="7"/>
      <c r="BN17" s="7"/>
      <c r="BO17" s="7"/>
      <c r="BP17" s="7"/>
      <c r="BQ17" s="7"/>
      <c r="BR17" s="7"/>
      <c r="BS17" s="7"/>
      <c r="BT17" s="7"/>
      <c r="BU17" s="7"/>
      <c r="BV17" s="7"/>
      <c r="BW17" s="7"/>
      <c r="BX17" s="7"/>
      <c r="BY17" s="7"/>
      <c r="BZ17" s="7"/>
      <c r="CA17" s="7"/>
      <c r="CB17" s="7"/>
      <c r="CC17" s="7"/>
      <c r="CD17" s="7"/>
      <c r="CE17" s="7"/>
      <c r="CF17" s="7"/>
      <c r="CG17" s="7"/>
      <c r="CH17" s="66"/>
      <c r="CI17" s="66"/>
      <c r="CJ17" s="983"/>
      <c r="CK17" s="988"/>
      <c r="CL17" s="975"/>
      <c r="CM17" s="975"/>
      <c r="CN17" s="975"/>
      <c r="CO17" s="976"/>
      <c r="CP17" s="977">
        <f t="shared" si="28"/>
        <v>0</v>
      </c>
      <c r="CQ17" s="977">
        <f t="shared" si="29"/>
        <v>0</v>
      </c>
      <c r="CR17" s="977">
        <f t="shared" si="30"/>
        <v>0</v>
      </c>
      <c r="CS17" s="977">
        <f t="shared" si="31"/>
        <v>0</v>
      </c>
      <c r="CT17" s="977">
        <f t="shared" si="32"/>
        <v>0</v>
      </c>
      <c r="CU17" s="977">
        <f t="shared" si="33"/>
        <v>0</v>
      </c>
      <c r="CV17" s="978"/>
      <c r="CW17" s="955"/>
      <c r="CX17" s="937"/>
      <c r="CY17" s="955"/>
    </row>
    <row r="18" spans="1:103" s="940" customFormat="1" x14ac:dyDescent="0.45">
      <c r="A18" s="33" t="s">
        <v>25</v>
      </c>
      <c r="B18" s="34"/>
      <c r="C18" s="560">
        <v>7855</v>
      </c>
      <c r="D18" s="560">
        <v>7280</v>
      </c>
      <c r="E18" s="560">
        <v>7910</v>
      </c>
      <c r="F18" s="560">
        <v>7935</v>
      </c>
      <c r="G18" s="560">
        <v>8075</v>
      </c>
      <c r="H18" s="560">
        <v>8090</v>
      </c>
      <c r="I18" s="582">
        <f>I11+I13</f>
        <v>8224.5192029718492</v>
      </c>
      <c r="J18" s="560">
        <f>J11+J13</f>
        <v>6932.1140973457168</v>
      </c>
      <c r="K18" s="560">
        <f>K11+K13</f>
        <v>8292.7384735265696</v>
      </c>
      <c r="L18" s="560">
        <f>L11+L13</f>
        <v>7371.9121217566926</v>
      </c>
      <c r="M18" s="560">
        <f t="shared" ref="M18:O18" si="51">M11+M13</f>
        <v>7114.2431163301571</v>
      </c>
      <c r="N18" s="560">
        <f>N11+N13</f>
        <v>7293.0054489034819</v>
      </c>
      <c r="O18" s="560">
        <f t="shared" si="51"/>
        <v>7002.2470507988073</v>
      </c>
      <c r="P18" s="967">
        <f t="shared" si="20"/>
        <v>2.5127385956629888E-2</v>
      </c>
      <c r="Q18" s="967">
        <f t="shared" si="20"/>
        <v>-3.986811749172503E-2</v>
      </c>
      <c r="R18" s="27"/>
      <c r="S18" s="34">
        <v>1950</v>
      </c>
      <c r="T18" s="34">
        <v>1855</v>
      </c>
      <c r="U18" s="34">
        <v>1860</v>
      </c>
      <c r="V18" s="34">
        <v>2020</v>
      </c>
      <c r="W18" s="34">
        <v>2100</v>
      </c>
      <c r="X18" s="34">
        <v>1945</v>
      </c>
      <c r="Y18" s="34">
        <v>1825</v>
      </c>
      <c r="Z18" s="34">
        <v>2195</v>
      </c>
      <c r="AA18" s="34">
        <v>2030</v>
      </c>
      <c r="AB18" s="34">
        <v>1885</v>
      </c>
      <c r="AC18" s="34">
        <v>1790</v>
      </c>
      <c r="AD18" s="34">
        <v>2120</v>
      </c>
      <c r="AE18" s="34">
        <v>2045</v>
      </c>
      <c r="AF18" s="34">
        <v>2120</v>
      </c>
      <c r="AG18" s="34">
        <v>1760</v>
      </c>
      <c r="AH18" s="34">
        <v>2150</v>
      </c>
      <c r="AI18" s="34">
        <v>2145</v>
      </c>
      <c r="AJ18" s="34">
        <v>2045</v>
      </c>
      <c r="AK18" s="34">
        <f t="shared" ref="AK18:BH18" si="52">AK11+AK13</f>
        <v>1866.0279683700953</v>
      </c>
      <c r="AL18" s="34">
        <f t="shared" si="52"/>
        <v>2187.3035026642942</v>
      </c>
      <c r="AM18" s="34">
        <f t="shared" si="52"/>
        <v>2020.9155017670266</v>
      </c>
      <c r="AN18" s="34">
        <f t="shared" si="52"/>
        <v>2150.2722301704316</v>
      </c>
      <c r="AO18" s="34">
        <f t="shared" si="52"/>
        <v>1701.720507020271</v>
      </c>
      <c r="AP18" s="34">
        <f t="shared" si="52"/>
        <v>1331.6814130053206</v>
      </c>
      <c r="AQ18" s="34">
        <f t="shared" si="52"/>
        <v>1897.1831460079497</v>
      </c>
      <c r="AR18" s="34">
        <f t="shared" si="52"/>
        <v>2001.5290313121761</v>
      </c>
      <c r="AS18" s="34">
        <f t="shared" si="52"/>
        <v>1962.3072454311393</v>
      </c>
      <c r="AT18" s="34">
        <f t="shared" si="52"/>
        <v>2106.8756899706013</v>
      </c>
      <c r="AU18" s="34">
        <f t="shared" si="52"/>
        <v>2035.9699811448961</v>
      </c>
      <c r="AV18" s="34">
        <f t="shared" si="52"/>
        <v>2187.5855569799323</v>
      </c>
      <c r="AW18" s="34">
        <f t="shared" si="52"/>
        <v>1754.258721579236</v>
      </c>
      <c r="AX18" s="34">
        <f t="shared" si="52"/>
        <v>1997.5436199943238</v>
      </c>
      <c r="AY18" s="34">
        <f t="shared" si="52"/>
        <v>1814.5429420731275</v>
      </c>
      <c r="AZ18" s="34">
        <f t="shared" si="52"/>
        <v>1805.5668381100058</v>
      </c>
      <c r="BA18" s="34">
        <f t="shared" si="52"/>
        <v>1612.0390089631869</v>
      </c>
      <c r="BB18" s="34">
        <f t="shared" si="52"/>
        <v>1867.8185773375997</v>
      </c>
      <c r="BC18" s="34">
        <f t="shared" si="52"/>
        <v>1727.2984421544161</v>
      </c>
      <c r="BD18" s="34">
        <f t="shared" si="52"/>
        <v>1907.0870878749552</v>
      </c>
      <c r="BE18" s="34">
        <f t="shared" si="52"/>
        <v>1605.524280297363</v>
      </c>
      <c r="BF18" s="34">
        <f t="shared" si="52"/>
        <v>1957.4503876158506</v>
      </c>
      <c r="BG18" s="34">
        <f t="shared" si="52"/>
        <v>1791.571919075277</v>
      </c>
      <c r="BH18" s="34">
        <f t="shared" si="52"/>
        <v>1938.4588619149918</v>
      </c>
      <c r="BI18" s="967">
        <f t="shared" si="21"/>
        <v>1.6450100385815958E-2</v>
      </c>
      <c r="BJ18" s="967">
        <f t="shared" si="22"/>
        <v>8.1987745663891998E-2</v>
      </c>
      <c r="BK18" s="929"/>
      <c r="BL18" s="34">
        <f>BL11+BL13</f>
        <v>3475</v>
      </c>
      <c r="BM18" s="34">
        <f t="shared" ref="BM18:BR18" si="53">BM11+BM13</f>
        <v>3805</v>
      </c>
      <c r="BN18" s="34">
        <f t="shared" si="53"/>
        <v>3880</v>
      </c>
      <c r="BO18" s="34">
        <f t="shared" si="53"/>
        <v>4055</v>
      </c>
      <c r="BP18" s="34">
        <f t="shared" si="53"/>
        <v>4020</v>
      </c>
      <c r="BQ18" s="34">
        <f t="shared" si="53"/>
        <v>3915</v>
      </c>
      <c r="BR18" s="34">
        <f t="shared" si="53"/>
        <v>3930</v>
      </c>
      <c r="BS18" s="34">
        <f>SUM(AE18:AF18)</f>
        <v>4165</v>
      </c>
      <c r="BT18" s="34">
        <f>SUM(AG18:AH18)</f>
        <v>3910</v>
      </c>
      <c r="BU18" s="34">
        <f>SUM(AI18:AJ18)</f>
        <v>4190</v>
      </c>
      <c r="BV18" s="34">
        <f>SUM(AK18:AL18)</f>
        <v>4053.3314710343893</v>
      </c>
      <c r="BW18" s="34">
        <f>SUM(AM18:AN18)</f>
        <v>4171.187731937458</v>
      </c>
      <c r="BX18" s="34">
        <f>SUM(AO18:AP18)</f>
        <v>3033.4019200255916</v>
      </c>
      <c r="BY18" s="34">
        <f>SUM(AQ18:AR18)</f>
        <v>3898.7121773201261</v>
      </c>
      <c r="BZ18" s="34">
        <f>SUM(AS18:AT18)</f>
        <v>4069.1829354017409</v>
      </c>
      <c r="CA18" s="34">
        <f>SUM(AU18:AV18)</f>
        <v>4223.5555381248287</v>
      </c>
      <c r="CB18" s="34">
        <f>SUM(AW18:AX18)</f>
        <v>3751.8023415735597</v>
      </c>
      <c r="CC18" s="34">
        <f t="shared" si="46"/>
        <v>3620.1097801831334</v>
      </c>
      <c r="CD18" s="34">
        <f t="shared" si="47"/>
        <v>3479.8575863007864</v>
      </c>
      <c r="CE18" s="34">
        <f t="shared" si="48"/>
        <v>3634.3855300293712</v>
      </c>
      <c r="CF18" s="34">
        <f t="shared" si="49"/>
        <v>3562.9746679132136</v>
      </c>
      <c r="CG18" s="34">
        <f t="shared" si="37"/>
        <v>3730.0307809902688</v>
      </c>
      <c r="CH18" s="967">
        <f t="shared" si="26"/>
        <v>2.6316759785284694E-2</v>
      </c>
      <c r="CI18" s="967">
        <f t="shared" si="27"/>
        <v>4.6886696832705077E-2</v>
      </c>
      <c r="CJ18" s="987"/>
      <c r="CK18" s="986">
        <f>SUM(BE18:BH18)</f>
        <v>7293.0054489034819</v>
      </c>
      <c r="CL18" s="975"/>
      <c r="CM18" s="975"/>
      <c r="CN18" s="975"/>
      <c r="CO18" s="976"/>
      <c r="CP18" s="977">
        <f t="shared" si="28"/>
        <v>0</v>
      </c>
      <c r="CQ18" s="977">
        <f t="shared" si="29"/>
        <v>0</v>
      </c>
      <c r="CR18" s="977">
        <f t="shared" si="30"/>
        <v>0</v>
      </c>
      <c r="CS18" s="977">
        <f t="shared" si="31"/>
        <v>0</v>
      </c>
      <c r="CT18" s="977">
        <f t="shared" si="32"/>
        <v>0</v>
      </c>
      <c r="CU18" s="977">
        <f t="shared" si="33"/>
        <v>0</v>
      </c>
      <c r="CV18" s="978"/>
      <c r="CW18" s="955"/>
      <c r="CX18" s="937"/>
      <c r="CY18" s="955"/>
    </row>
    <row r="19" spans="1:103" x14ac:dyDescent="0.45">
      <c r="A19" s="3"/>
      <c r="B19" s="4"/>
      <c r="C19" s="9"/>
      <c r="D19" s="9"/>
      <c r="E19" s="9"/>
      <c r="F19" s="9"/>
      <c r="G19" s="9"/>
      <c r="H19" s="9"/>
      <c r="I19" s="627"/>
      <c r="J19" s="9"/>
      <c r="K19" s="9"/>
      <c r="L19" s="9"/>
      <c r="M19" s="9"/>
      <c r="N19" s="9"/>
      <c r="O19" s="9"/>
      <c r="P19" s="65"/>
      <c r="Q19" s="66"/>
      <c r="R19" s="27"/>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
      <c r="BI19" s="66"/>
      <c r="BJ19" s="66"/>
      <c r="BK19" s="929"/>
      <c r="BL19" s="542"/>
      <c r="BM19" s="13"/>
      <c r="BN19" s="13"/>
      <c r="BO19" s="13"/>
      <c r="BP19" s="13"/>
      <c r="BQ19" s="13"/>
      <c r="BR19" s="13"/>
      <c r="BS19" s="13"/>
      <c r="BT19" s="13"/>
      <c r="BU19" s="13"/>
      <c r="BV19" s="13"/>
      <c r="BW19" s="13"/>
      <c r="BX19" s="13"/>
      <c r="BY19" s="13"/>
      <c r="BZ19" s="13"/>
      <c r="CA19" s="13"/>
      <c r="CB19" s="13"/>
      <c r="CC19" s="13"/>
      <c r="CD19" s="13"/>
      <c r="CE19" s="13"/>
      <c r="CF19" s="13"/>
      <c r="CG19" s="13"/>
      <c r="CH19" s="66"/>
      <c r="CI19" s="66"/>
      <c r="CJ19" s="983"/>
      <c r="CK19" s="69"/>
      <c r="CL19" s="975"/>
      <c r="CM19" s="975"/>
      <c r="CN19" s="975"/>
      <c r="CO19" s="976"/>
      <c r="CP19" s="977">
        <f t="shared" si="28"/>
        <v>0</v>
      </c>
      <c r="CQ19" s="977">
        <f t="shared" si="29"/>
        <v>0</v>
      </c>
      <c r="CR19" s="977">
        <f t="shared" si="30"/>
        <v>0</v>
      </c>
      <c r="CS19" s="977">
        <f t="shared" si="31"/>
        <v>0</v>
      </c>
      <c r="CT19" s="977">
        <f t="shared" si="32"/>
        <v>0</v>
      </c>
      <c r="CU19" s="977">
        <f t="shared" si="33"/>
        <v>0</v>
      </c>
      <c r="CV19" s="978"/>
      <c r="CW19" s="955"/>
      <c r="CX19" s="937"/>
      <c r="CY19" s="955"/>
    </row>
    <row r="20" spans="1:103" x14ac:dyDescent="0.45">
      <c r="A20" s="110" t="s">
        <v>32</v>
      </c>
      <c r="B20" s="5"/>
      <c r="C20" s="10"/>
      <c r="D20" s="10"/>
      <c r="E20" s="10"/>
      <c r="F20" s="10"/>
      <c r="G20" s="10"/>
      <c r="H20" s="10"/>
      <c r="I20" s="524"/>
      <c r="J20" s="10"/>
      <c r="K20" s="10"/>
      <c r="L20" s="10"/>
      <c r="M20" s="10"/>
      <c r="N20" s="10"/>
      <c r="O20" s="10"/>
      <c r="P20" s="969"/>
      <c r="Q20" s="68"/>
      <c r="R20" s="27"/>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5"/>
      <c r="BI20" s="66"/>
      <c r="BJ20" s="66"/>
      <c r="BK20" s="929"/>
      <c r="BL20" s="199"/>
      <c r="BM20" s="7"/>
      <c r="BN20" s="7"/>
      <c r="BO20" s="7"/>
      <c r="BP20" s="7"/>
      <c r="BQ20" s="7"/>
      <c r="BR20" s="7"/>
      <c r="BS20" s="7"/>
      <c r="BT20" s="7"/>
      <c r="BU20" s="7"/>
      <c r="BV20" s="7"/>
      <c r="BW20" s="7"/>
      <c r="BX20" s="7"/>
      <c r="BY20" s="7"/>
      <c r="BZ20" s="7"/>
      <c r="CA20" s="7"/>
      <c r="CB20" s="7"/>
      <c r="CC20" s="7"/>
      <c r="CD20" s="7"/>
      <c r="CE20" s="7"/>
      <c r="CF20" s="7"/>
      <c r="CG20" s="7"/>
      <c r="CH20" s="66"/>
      <c r="CI20" s="66"/>
      <c r="CJ20" s="983"/>
      <c r="CK20" s="69"/>
      <c r="CL20" s="975"/>
      <c r="CM20" s="975"/>
      <c r="CN20" s="975"/>
      <c r="CO20" s="976"/>
      <c r="CP20" s="977">
        <f t="shared" si="28"/>
        <v>0</v>
      </c>
      <c r="CQ20" s="977">
        <f t="shared" si="29"/>
        <v>0</v>
      </c>
      <c r="CR20" s="977">
        <f t="shared" si="30"/>
        <v>0</v>
      </c>
      <c r="CS20" s="977">
        <f t="shared" si="31"/>
        <v>0</v>
      </c>
      <c r="CT20" s="977">
        <f t="shared" si="32"/>
        <v>0</v>
      </c>
      <c r="CU20" s="977">
        <f t="shared" si="33"/>
        <v>0</v>
      </c>
      <c r="CV20" s="978"/>
      <c r="CW20" s="955"/>
      <c r="CX20" s="937"/>
      <c r="CY20" s="955"/>
    </row>
    <row r="21" spans="1:103" x14ac:dyDescent="0.45">
      <c r="A21" s="23" t="s">
        <v>27</v>
      </c>
      <c r="B21" s="9"/>
      <c r="C21" s="555">
        <v>3110</v>
      </c>
      <c r="D21" s="555">
        <v>3220</v>
      </c>
      <c r="E21" s="555">
        <v>3245</v>
      </c>
      <c r="F21" s="555">
        <v>3360</v>
      </c>
      <c r="G21" s="555">
        <v>3300</v>
      </c>
      <c r="H21" s="555">
        <v>3115</v>
      </c>
      <c r="I21" s="555">
        <f t="shared" ref="I21" si="54">SUM(I22:I23)</f>
        <v>2685.3761326479398</v>
      </c>
      <c r="J21" s="555">
        <f>SUM(J22:J23)</f>
        <v>2188.0476981738502</v>
      </c>
      <c r="K21" s="555">
        <f>SUM(K22:K23)</f>
        <v>2431.6086801361107</v>
      </c>
      <c r="L21" s="555">
        <f>SUM(L22:L23)</f>
        <v>2734.393793878638</v>
      </c>
      <c r="M21" s="555">
        <f t="shared" ref="M21:O21" si="55">SUM(M22:M23)</f>
        <v>3202.1358797287503</v>
      </c>
      <c r="N21" s="555">
        <f t="shared" si="55"/>
        <v>3130.4123966802308</v>
      </c>
      <c r="O21" s="555">
        <f t="shared" si="55"/>
        <v>3101.8189528003941</v>
      </c>
      <c r="P21" s="66">
        <f t="shared" si="20"/>
        <v>-2.2398638203509069E-2</v>
      </c>
      <c r="Q21" s="66">
        <f t="shared" si="20"/>
        <v>-9.1340821133214511E-3</v>
      </c>
      <c r="R21" s="27"/>
      <c r="S21" s="555">
        <v>755</v>
      </c>
      <c r="T21" s="555">
        <v>800</v>
      </c>
      <c r="U21" s="555">
        <v>835</v>
      </c>
      <c r="V21" s="555">
        <v>830</v>
      </c>
      <c r="W21" s="555">
        <v>765</v>
      </c>
      <c r="X21" s="555">
        <v>825</v>
      </c>
      <c r="Y21" s="555">
        <v>860</v>
      </c>
      <c r="Z21" s="555">
        <v>865</v>
      </c>
      <c r="AA21" s="555">
        <v>780</v>
      </c>
      <c r="AB21" s="555">
        <v>840</v>
      </c>
      <c r="AC21" s="555">
        <v>845</v>
      </c>
      <c r="AD21" s="555">
        <v>825</v>
      </c>
      <c r="AE21" s="555">
        <v>785</v>
      </c>
      <c r="AF21" s="555">
        <v>840</v>
      </c>
      <c r="AG21" s="555">
        <v>795</v>
      </c>
      <c r="AH21" s="555">
        <v>810</v>
      </c>
      <c r="AI21" s="555">
        <v>730</v>
      </c>
      <c r="AJ21" s="555">
        <v>775</v>
      </c>
      <c r="AK21" s="555">
        <f t="shared" ref="AK21:BH21" si="56">SUM(AK22:AK23)</f>
        <v>713.23460338790437</v>
      </c>
      <c r="AL21" s="555">
        <f t="shared" si="56"/>
        <v>697.65784650228363</v>
      </c>
      <c r="AM21" s="555">
        <f t="shared" si="56"/>
        <v>629.94479782893166</v>
      </c>
      <c r="AN21" s="555">
        <f t="shared" si="56"/>
        <v>644.53888492882004</v>
      </c>
      <c r="AO21" s="555">
        <f t="shared" si="56"/>
        <v>590.35005357586272</v>
      </c>
      <c r="AP21" s="555">
        <f t="shared" si="56"/>
        <v>346.32335872336705</v>
      </c>
      <c r="AQ21" s="555">
        <f t="shared" si="56"/>
        <v>590.34994154327433</v>
      </c>
      <c r="AR21" s="555">
        <f t="shared" si="56"/>
        <v>661.02434433134829</v>
      </c>
      <c r="AS21" s="555">
        <f t="shared" si="56"/>
        <v>669.31933371461173</v>
      </c>
      <c r="AT21" s="563">
        <f t="shared" si="56"/>
        <v>606.54910373054122</v>
      </c>
      <c r="AU21" s="563">
        <f t="shared" si="56"/>
        <v>529.94112288524434</v>
      </c>
      <c r="AV21" s="563">
        <f t="shared" si="56"/>
        <v>625.79911980571092</v>
      </c>
      <c r="AW21" s="563">
        <f t="shared" si="56"/>
        <v>691.99665176302858</v>
      </c>
      <c r="AX21" s="563">
        <f t="shared" si="56"/>
        <v>666.79388922561043</v>
      </c>
      <c r="AY21" s="563">
        <f t="shared" si="56"/>
        <v>664.82444375278214</v>
      </c>
      <c r="AZ21" s="563">
        <f t="shared" si="56"/>
        <v>710.77880913721685</v>
      </c>
      <c r="BA21" s="563">
        <f t="shared" si="56"/>
        <v>810.37129367255534</v>
      </c>
      <c r="BB21" s="563">
        <f t="shared" si="56"/>
        <v>812.51838584416566</v>
      </c>
      <c r="BC21" s="563">
        <f t="shared" si="56"/>
        <v>766.12653931448165</v>
      </c>
      <c r="BD21" s="563">
        <f t="shared" si="56"/>
        <v>813.11966089754856</v>
      </c>
      <c r="BE21" s="563">
        <f t="shared" si="56"/>
        <v>825.18046472864285</v>
      </c>
      <c r="BF21" s="563">
        <f t="shared" si="56"/>
        <v>795.01632717275857</v>
      </c>
      <c r="BG21" s="563">
        <f t="shared" si="56"/>
        <v>742.51806601049338</v>
      </c>
      <c r="BH21" s="563">
        <f t="shared" si="56"/>
        <v>767.69753876833659</v>
      </c>
      <c r="BI21" s="66">
        <f t="shared" si="21"/>
        <v>-5.5861546969696363E-2</v>
      </c>
      <c r="BJ21" s="66">
        <f t="shared" si="22"/>
        <v>3.3910922724252446E-2</v>
      </c>
      <c r="BK21" s="929"/>
      <c r="BL21" s="9">
        <f t="shared" ref="BL21:BM21" si="57">SUM(BL22:BL23)</f>
        <v>1655</v>
      </c>
      <c r="BM21" s="9">
        <f t="shared" si="57"/>
        <v>1565</v>
      </c>
      <c r="BN21" s="9">
        <f>SUM(U21:V21)</f>
        <v>1665</v>
      </c>
      <c r="BO21" s="9">
        <f>SUM(W21:X21)</f>
        <v>1590</v>
      </c>
      <c r="BP21" s="9">
        <f>SUM(Y21:Z21)</f>
        <v>1725</v>
      </c>
      <c r="BQ21" s="9">
        <f>SUM(AA21:AB21)</f>
        <v>1620</v>
      </c>
      <c r="BR21" s="9">
        <f>SUM(AC21:AD21)</f>
        <v>1670</v>
      </c>
      <c r="BS21" s="9">
        <f>SUM(AE21:AF21)</f>
        <v>1625</v>
      </c>
      <c r="BT21" s="9">
        <f>SUM(AG21:AH21)</f>
        <v>1605</v>
      </c>
      <c r="BU21" s="9">
        <f>SUM(AI21:AJ21)</f>
        <v>1505</v>
      </c>
      <c r="BV21" s="9">
        <f>SUM(AK21:AL21)</f>
        <v>1410.8924498901879</v>
      </c>
      <c r="BW21" s="9">
        <f>SUM(AM21:AN21)</f>
        <v>1274.4836827577517</v>
      </c>
      <c r="BX21" s="9">
        <f>SUM(AO21:AP21)</f>
        <v>936.67341229922977</v>
      </c>
      <c r="BY21" s="9">
        <f>SUM(AQ21:AR21)</f>
        <v>1251.3742858746227</v>
      </c>
      <c r="BZ21" s="9">
        <f>SUM(AS21:AT21)</f>
        <v>1275.8684374451529</v>
      </c>
      <c r="CA21" s="9">
        <f>SUM(AU21:AV21)</f>
        <v>1155.7402426909553</v>
      </c>
      <c r="CB21" s="9">
        <f>SUM(AW21:AX21)</f>
        <v>1358.7905409886389</v>
      </c>
      <c r="CC21" s="9">
        <f t="shared" ref="CC21:CC22" si="58">SUM(AY21:AZ21)</f>
        <v>1375.6032528899991</v>
      </c>
      <c r="CD21" s="9">
        <f t="shared" ref="CD21:CD25" si="59">SUM(BA21:BB21)</f>
        <v>1622.8896795167211</v>
      </c>
      <c r="CE21" s="9">
        <f t="shared" ref="CE21:CE22" si="60">BC21+BD21</f>
        <v>1579.2462002120301</v>
      </c>
      <c r="CF21" s="9">
        <f t="shared" ref="CF21:CF22" si="61">BE21+BF21</f>
        <v>1620.1967919014014</v>
      </c>
      <c r="CG21" s="9">
        <f t="shared" si="37"/>
        <v>1510.2156047788299</v>
      </c>
      <c r="CH21" s="66">
        <f t="shared" si="26"/>
        <v>-4.3711104338216678E-2</v>
      </c>
      <c r="CI21" s="66">
        <f t="shared" si="27"/>
        <v>-6.7881375689864076E-2</v>
      </c>
      <c r="CJ21" s="983"/>
      <c r="CK21" s="76">
        <f>SUM(BE21:BH21)</f>
        <v>3130.4123966802313</v>
      </c>
      <c r="CL21" s="975"/>
      <c r="CM21" s="975"/>
      <c r="CN21" s="975"/>
      <c r="CO21" s="976"/>
      <c r="CP21" s="977">
        <f t="shared" si="28"/>
        <v>0</v>
      </c>
      <c r="CQ21" s="977">
        <f t="shared" si="29"/>
        <v>0</v>
      </c>
      <c r="CR21" s="977">
        <f t="shared" si="30"/>
        <v>0</v>
      </c>
      <c r="CS21" s="977">
        <f t="shared" si="31"/>
        <v>0</v>
      </c>
      <c r="CT21" s="977">
        <f t="shared" si="32"/>
        <v>0</v>
      </c>
      <c r="CU21" s="977">
        <f t="shared" si="33"/>
        <v>0</v>
      </c>
      <c r="CV21" s="978"/>
      <c r="CW21" s="955"/>
      <c r="CX21" s="937"/>
      <c r="CY21" s="955"/>
    </row>
    <row r="22" spans="1:103" x14ac:dyDescent="0.45">
      <c r="A22" s="10"/>
      <c r="B22" s="10" t="s">
        <v>4</v>
      </c>
      <c r="C22" s="7">
        <v>2975</v>
      </c>
      <c r="D22" s="7">
        <v>3080</v>
      </c>
      <c r="E22" s="7">
        <v>3105</v>
      </c>
      <c r="F22" s="7">
        <v>3225</v>
      </c>
      <c r="G22" s="7">
        <v>3160</v>
      </c>
      <c r="H22" s="7">
        <v>2970</v>
      </c>
      <c r="I22" s="7">
        <v>2685.3761326479398</v>
      </c>
      <c r="J22" s="7">
        <v>2188.0476981738502</v>
      </c>
      <c r="K22" s="7">
        <v>2431.6086801361107</v>
      </c>
      <c r="L22" s="7">
        <v>2734.393793878638</v>
      </c>
      <c r="M22" s="7">
        <v>3202.1358797287503</v>
      </c>
      <c r="N22" s="7">
        <v>3130.4123966802308</v>
      </c>
      <c r="O22" s="7">
        <v>3101.8189528003941</v>
      </c>
      <c r="P22" s="68">
        <f t="shared" si="20"/>
        <v>-2.2398638203509069E-2</v>
      </c>
      <c r="Q22" s="68">
        <f t="shared" si="20"/>
        <v>-9.1340821133214511E-3</v>
      </c>
      <c r="R22" s="27"/>
      <c r="S22" s="7">
        <v>725</v>
      </c>
      <c r="T22" s="7">
        <v>770</v>
      </c>
      <c r="U22" s="7">
        <v>800</v>
      </c>
      <c r="V22" s="7">
        <v>795</v>
      </c>
      <c r="W22" s="7">
        <v>730</v>
      </c>
      <c r="X22" s="7">
        <v>790</v>
      </c>
      <c r="Y22" s="7">
        <v>830</v>
      </c>
      <c r="Z22" s="7">
        <v>830</v>
      </c>
      <c r="AA22" s="7">
        <v>760</v>
      </c>
      <c r="AB22" s="7">
        <v>805</v>
      </c>
      <c r="AC22" s="7">
        <v>815</v>
      </c>
      <c r="AD22" s="7">
        <v>795</v>
      </c>
      <c r="AE22" s="7">
        <v>745</v>
      </c>
      <c r="AF22" s="7">
        <v>805</v>
      </c>
      <c r="AG22" s="7">
        <v>760</v>
      </c>
      <c r="AH22" s="7">
        <v>770</v>
      </c>
      <c r="AI22" s="7">
        <v>690</v>
      </c>
      <c r="AJ22" s="7">
        <v>735</v>
      </c>
      <c r="AK22" s="7">
        <v>713.23460338790437</v>
      </c>
      <c r="AL22" s="7">
        <v>697.65784650228363</v>
      </c>
      <c r="AM22" s="7">
        <v>629.94479782893166</v>
      </c>
      <c r="AN22" s="7">
        <v>644.53888492882004</v>
      </c>
      <c r="AO22" s="7">
        <v>590.35005357586272</v>
      </c>
      <c r="AP22" s="7">
        <v>346.32335872336705</v>
      </c>
      <c r="AQ22" s="7">
        <v>590.34994154327433</v>
      </c>
      <c r="AR22" s="7">
        <v>661.02434433134829</v>
      </c>
      <c r="AS22" s="7">
        <v>669.31933371461173</v>
      </c>
      <c r="AT22" s="524">
        <v>606.54910373054122</v>
      </c>
      <c r="AU22" s="524">
        <v>529.94112288524434</v>
      </c>
      <c r="AV22" s="524">
        <v>625.79911980571092</v>
      </c>
      <c r="AW22" s="524">
        <v>691.99665176302858</v>
      </c>
      <c r="AX22" s="524">
        <v>666.79388922561043</v>
      </c>
      <c r="AY22" s="524">
        <v>664.82444375278214</v>
      </c>
      <c r="AZ22" s="524">
        <v>710.77880913721685</v>
      </c>
      <c r="BA22" s="524">
        <v>810.37129367255534</v>
      </c>
      <c r="BB22" s="524">
        <v>812.51838584416566</v>
      </c>
      <c r="BC22" s="524">
        <v>766.12653931448165</v>
      </c>
      <c r="BD22" s="524">
        <v>813.11966089754856</v>
      </c>
      <c r="BE22" s="524">
        <v>825.18046472864285</v>
      </c>
      <c r="BF22" s="524">
        <v>795.01632717275857</v>
      </c>
      <c r="BG22" s="524">
        <v>742.51806601049338</v>
      </c>
      <c r="BH22" s="524">
        <v>767.69753876833659</v>
      </c>
      <c r="BI22" s="66">
        <f t="shared" si="21"/>
        <v>-5.5861546969696363E-2</v>
      </c>
      <c r="BJ22" s="66">
        <f t="shared" si="22"/>
        <v>3.3910922724252446E-2</v>
      </c>
      <c r="BK22" s="929"/>
      <c r="BL22" s="13">
        <f>D22-BM22</f>
        <v>1585</v>
      </c>
      <c r="BM22" s="13">
        <f>SUM(S22:T22)</f>
        <v>1495</v>
      </c>
      <c r="BN22" s="13">
        <f>SUM(U22:V22)</f>
        <v>1595</v>
      </c>
      <c r="BO22" s="13">
        <f>SUM(W22:X22)</f>
        <v>1520</v>
      </c>
      <c r="BP22" s="13">
        <f>SUM(Y22:Z22)</f>
        <v>1660</v>
      </c>
      <c r="BQ22" s="13">
        <f>SUM(AA22:AB22)</f>
        <v>1565</v>
      </c>
      <c r="BR22" s="13">
        <f>SUM(AC22:AD22)</f>
        <v>1610</v>
      </c>
      <c r="BS22" s="13">
        <f>SUM(AE22:AF22)</f>
        <v>1550</v>
      </c>
      <c r="BT22" s="13">
        <f>SUM(AG22:AH22)</f>
        <v>1530</v>
      </c>
      <c r="BU22" s="13">
        <f>SUM(AI22:AJ22)</f>
        <v>1425</v>
      </c>
      <c r="BV22" s="13">
        <f>SUM(AK22:AL22)</f>
        <v>1410.8924498901879</v>
      </c>
      <c r="BW22" s="13">
        <f>SUM(AM22:AN22)</f>
        <v>1274.4836827577517</v>
      </c>
      <c r="BX22" s="13">
        <f>SUM(AO22:AP22)</f>
        <v>936.67341229922977</v>
      </c>
      <c r="BY22" s="13">
        <f>SUM(AQ22:AR22)</f>
        <v>1251.3742858746227</v>
      </c>
      <c r="BZ22" s="13">
        <f>SUM(AS22:AT22)</f>
        <v>1275.8684374451529</v>
      </c>
      <c r="CA22" s="13">
        <f>SUM(AU22:AV22)</f>
        <v>1155.7402426909553</v>
      </c>
      <c r="CB22" s="13">
        <f>SUM(AW22:AX22)</f>
        <v>1358.7905409886389</v>
      </c>
      <c r="CC22" s="13">
        <f t="shared" si="58"/>
        <v>1375.6032528899991</v>
      </c>
      <c r="CD22" s="13">
        <f t="shared" si="59"/>
        <v>1622.8896795167211</v>
      </c>
      <c r="CE22" s="13">
        <f t="shared" si="60"/>
        <v>1579.2462002120301</v>
      </c>
      <c r="CF22" s="13">
        <f t="shared" si="61"/>
        <v>1620.1967919014014</v>
      </c>
      <c r="CG22" s="13">
        <f t="shared" si="37"/>
        <v>1510.2156047788299</v>
      </c>
      <c r="CH22" s="66">
        <f t="shared" si="26"/>
        <v>-4.3711104338216678E-2</v>
      </c>
      <c r="CI22" s="66">
        <f t="shared" si="27"/>
        <v>-6.7881375689864076E-2</v>
      </c>
      <c r="CJ22" s="983"/>
      <c r="CK22" s="69">
        <f>SUM(BE22:BH22)</f>
        <v>3130.4123966802313</v>
      </c>
      <c r="CL22" s="975"/>
      <c r="CM22" s="975"/>
      <c r="CN22" s="975"/>
      <c r="CO22" s="976"/>
      <c r="CP22" s="977">
        <f t="shared" si="28"/>
        <v>0</v>
      </c>
      <c r="CQ22" s="977">
        <f t="shared" si="29"/>
        <v>0</v>
      </c>
      <c r="CR22" s="977">
        <f t="shared" si="30"/>
        <v>0</v>
      </c>
      <c r="CS22" s="977">
        <f t="shared" si="31"/>
        <v>0</v>
      </c>
      <c r="CT22" s="977">
        <f t="shared" si="32"/>
        <v>0</v>
      </c>
      <c r="CU22" s="977">
        <f t="shared" si="33"/>
        <v>0</v>
      </c>
      <c r="CV22" s="978"/>
      <c r="CW22" s="955"/>
      <c r="CX22" s="937"/>
      <c r="CY22" s="955"/>
    </row>
    <row r="23" spans="1:103" x14ac:dyDescent="0.45">
      <c r="A23" s="29"/>
      <c r="B23" s="29" t="s">
        <v>9</v>
      </c>
      <c r="C23" s="29">
        <v>135</v>
      </c>
      <c r="D23" s="29">
        <v>140</v>
      </c>
      <c r="E23" s="29">
        <v>140</v>
      </c>
      <c r="F23" s="29">
        <v>135</v>
      </c>
      <c r="G23" s="29">
        <v>140</v>
      </c>
      <c r="H23" s="29">
        <v>145</v>
      </c>
      <c r="I23" s="543" t="s">
        <v>101</v>
      </c>
      <c r="J23" s="489" t="s">
        <v>101</v>
      </c>
      <c r="K23" s="489" t="s">
        <v>101</v>
      </c>
      <c r="L23" s="489" t="s">
        <v>101</v>
      </c>
      <c r="M23" s="489" t="s">
        <v>101</v>
      </c>
      <c r="N23" s="489" t="s">
        <v>101</v>
      </c>
      <c r="O23" s="489" t="s">
        <v>101</v>
      </c>
      <c r="P23" s="237" t="str">
        <f t="shared" si="20"/>
        <v>N/A</v>
      </c>
      <c r="Q23" s="237" t="str">
        <f t="shared" si="20"/>
        <v>N/A</v>
      </c>
      <c r="R23" s="27"/>
      <c r="S23" s="29">
        <v>35</v>
      </c>
      <c r="T23" s="29">
        <v>35</v>
      </c>
      <c r="U23" s="29">
        <v>35</v>
      </c>
      <c r="V23" s="29">
        <v>35</v>
      </c>
      <c r="W23" s="29">
        <v>35</v>
      </c>
      <c r="X23" s="29">
        <v>35</v>
      </c>
      <c r="Y23" s="29">
        <v>35</v>
      </c>
      <c r="Z23" s="29">
        <v>35</v>
      </c>
      <c r="AA23" s="29">
        <v>30</v>
      </c>
      <c r="AB23" s="29">
        <v>35</v>
      </c>
      <c r="AC23" s="29">
        <v>35</v>
      </c>
      <c r="AD23" s="29">
        <v>35</v>
      </c>
      <c r="AE23" s="29">
        <v>35</v>
      </c>
      <c r="AF23" s="29">
        <v>35</v>
      </c>
      <c r="AG23" s="29">
        <v>35</v>
      </c>
      <c r="AH23" s="29">
        <v>40</v>
      </c>
      <c r="AI23" s="29">
        <v>35</v>
      </c>
      <c r="AJ23" s="29">
        <v>40</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29" t="s">
        <v>101</v>
      </c>
      <c r="BI23" s="998" t="str">
        <f t="shared" si="21"/>
        <v>N/A</v>
      </c>
      <c r="BJ23" s="998" t="str">
        <f t="shared" si="22"/>
        <v>N/A</v>
      </c>
      <c r="BK23" s="929"/>
      <c r="BL23" s="29">
        <f>D23-BM23</f>
        <v>70</v>
      </c>
      <c r="BM23" s="29">
        <f>SUM(S23:T23)</f>
        <v>70</v>
      </c>
      <c r="BN23" s="29">
        <f>SUM(U23:V23)</f>
        <v>70</v>
      </c>
      <c r="BO23" s="29">
        <f>SUM(W23:X23)</f>
        <v>70</v>
      </c>
      <c r="BP23" s="29">
        <f>SUM(Y23:Z23)</f>
        <v>70</v>
      </c>
      <c r="BQ23" s="29">
        <f>SUM(AA23:AB23)</f>
        <v>65</v>
      </c>
      <c r="BR23" s="29">
        <f>SUM(AC23:AD23)</f>
        <v>70</v>
      </c>
      <c r="BS23" s="29">
        <f>SUM(AE23:AF23)</f>
        <v>70</v>
      </c>
      <c r="BT23" s="29">
        <f>SUM(AG23:AH23)</f>
        <v>75</v>
      </c>
      <c r="BU23" s="29">
        <f>SUM(AI23:AJ23)</f>
        <v>75</v>
      </c>
      <c r="BV23" s="489" t="s">
        <v>101</v>
      </c>
      <c r="BW23" s="489" t="s">
        <v>101</v>
      </c>
      <c r="BX23" s="489" t="s">
        <v>101</v>
      </c>
      <c r="BY23" s="489" t="s">
        <v>101</v>
      </c>
      <c r="BZ23" s="489" t="s">
        <v>101</v>
      </c>
      <c r="CA23" s="489" t="s">
        <v>101</v>
      </c>
      <c r="CB23" s="489" t="s">
        <v>101</v>
      </c>
      <c r="CC23" s="489" t="s">
        <v>101</v>
      </c>
      <c r="CD23" s="489" t="s">
        <v>101</v>
      </c>
      <c r="CE23" s="489" t="s">
        <v>101</v>
      </c>
      <c r="CF23" s="489" t="s">
        <v>101</v>
      </c>
      <c r="CG23" s="489" t="s">
        <v>101</v>
      </c>
      <c r="CH23" s="989" t="str">
        <f t="shared" si="26"/>
        <v>N/A</v>
      </c>
      <c r="CI23" s="989" t="str">
        <f t="shared" si="27"/>
        <v>N/A</v>
      </c>
      <c r="CJ23" s="983"/>
      <c r="CK23" s="237"/>
      <c r="CL23" s="975"/>
      <c r="CM23" s="975"/>
      <c r="CN23" s="975"/>
      <c r="CO23" s="976"/>
      <c r="CP23" s="977"/>
      <c r="CQ23" s="977"/>
      <c r="CR23" s="977"/>
      <c r="CS23" s="977"/>
      <c r="CT23" s="977"/>
      <c r="CU23" s="977"/>
      <c r="CV23" s="978"/>
      <c r="CW23" s="955"/>
      <c r="CX23" s="937"/>
      <c r="CY23" s="955"/>
    </row>
    <row r="24" spans="1:103" x14ac:dyDescent="0.45">
      <c r="A24" s="7"/>
      <c r="B24" s="7"/>
      <c r="C24" s="7"/>
      <c r="D24" s="7"/>
      <c r="E24" s="7"/>
      <c r="F24" s="7"/>
      <c r="G24" s="7"/>
      <c r="H24" s="7"/>
      <c r="I24" s="524"/>
      <c r="J24" s="7"/>
      <c r="K24" s="7"/>
      <c r="L24" s="7"/>
      <c r="M24" s="7"/>
      <c r="N24" s="7"/>
      <c r="O24" s="7"/>
      <c r="P24" s="67"/>
      <c r="Q24" s="68"/>
      <c r="R24" s="27"/>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753"/>
      <c r="AP24" s="199"/>
      <c r="AQ24" s="199"/>
      <c r="AR24" s="199"/>
      <c r="AS24" s="199"/>
      <c r="AT24" s="199"/>
      <c r="AU24" s="199"/>
      <c r="AV24" s="199"/>
      <c r="AW24" s="199"/>
      <c r="AX24" s="199"/>
      <c r="AY24" s="199"/>
      <c r="AZ24" s="199"/>
      <c r="BA24" s="199"/>
      <c r="BB24" s="199"/>
      <c r="BC24" s="199"/>
      <c r="BD24" s="199"/>
      <c r="BE24" s="199"/>
      <c r="BF24" s="199"/>
      <c r="BG24" s="199"/>
      <c r="BH24" s="199"/>
      <c r="BI24" s="66"/>
      <c r="BJ24" s="66"/>
      <c r="BK24" s="929"/>
      <c r="BL24" s="7"/>
      <c r="BM24" s="7"/>
      <c r="BN24" s="7"/>
      <c r="BO24" s="7"/>
      <c r="BP24" s="7"/>
      <c r="BQ24" s="7"/>
      <c r="BR24" s="7"/>
      <c r="BS24" s="7"/>
      <c r="BT24" s="7"/>
      <c r="BU24" s="7"/>
      <c r="BV24" s="7"/>
      <c r="BW24" s="7"/>
      <c r="BX24" s="7"/>
      <c r="BY24" s="7"/>
      <c r="BZ24" s="7"/>
      <c r="CA24" s="7"/>
      <c r="CB24" s="7"/>
      <c r="CC24" s="7"/>
      <c r="CD24" s="7"/>
      <c r="CE24" s="7"/>
      <c r="CF24" s="7"/>
      <c r="CG24" s="7"/>
      <c r="CH24" s="66"/>
      <c r="CI24" s="66"/>
      <c r="CJ24" s="983"/>
      <c r="CK24" s="67"/>
      <c r="CL24" s="975"/>
      <c r="CM24" s="975"/>
      <c r="CN24" s="975"/>
      <c r="CO24" s="976"/>
      <c r="CP24" s="977">
        <f t="shared" si="28"/>
        <v>0</v>
      </c>
      <c r="CQ24" s="977">
        <f t="shared" si="29"/>
        <v>0</v>
      </c>
      <c r="CR24" s="977">
        <f t="shared" si="30"/>
        <v>0</v>
      </c>
      <c r="CS24" s="977">
        <f t="shared" si="31"/>
        <v>0</v>
      </c>
      <c r="CT24" s="977">
        <f t="shared" si="32"/>
        <v>0</v>
      </c>
      <c r="CU24" s="977">
        <f t="shared" si="33"/>
        <v>0</v>
      </c>
      <c r="CV24" s="978"/>
      <c r="CW24" s="955"/>
      <c r="CX24" s="937"/>
      <c r="CY24" s="955"/>
    </row>
    <row r="25" spans="1:103"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1880.1898162888174</v>
      </c>
      <c r="M25" s="572">
        <v>1849.3439452374564</v>
      </c>
      <c r="N25" s="572">
        <v>1993.0206176880677</v>
      </c>
      <c r="O25" s="572">
        <v>2026.8436760530096</v>
      </c>
      <c r="P25" s="74">
        <f t="shared" si="20"/>
        <v>7.7690617162165188E-2</v>
      </c>
      <c r="Q25" s="74">
        <f t="shared" si="20"/>
        <v>1.6970751865164946E-2</v>
      </c>
      <c r="R25" s="27"/>
      <c r="S25" s="28">
        <v>740</v>
      </c>
      <c r="T25" s="28">
        <v>695</v>
      </c>
      <c r="U25" s="28">
        <v>720</v>
      </c>
      <c r="V25" s="28">
        <v>660</v>
      </c>
      <c r="W25" s="28">
        <v>785</v>
      </c>
      <c r="X25" s="28">
        <v>675</v>
      </c>
      <c r="Y25" s="28">
        <v>580</v>
      </c>
      <c r="Z25" s="28">
        <v>600</v>
      </c>
      <c r="AA25" s="28">
        <v>630</v>
      </c>
      <c r="AB25" s="28">
        <v>700</v>
      </c>
      <c r="AC25" s="28">
        <v>610</v>
      </c>
      <c r="AD25" s="28">
        <v>590</v>
      </c>
      <c r="AE25" s="28">
        <v>580</v>
      </c>
      <c r="AF25" s="28">
        <v>680</v>
      </c>
      <c r="AG25" s="28">
        <v>580</v>
      </c>
      <c r="AH25" s="28">
        <v>570</v>
      </c>
      <c r="AI25" s="28">
        <v>550</v>
      </c>
      <c r="AJ25" s="28">
        <v>560</v>
      </c>
      <c r="AK25" s="572">
        <v>541.21125275204304</v>
      </c>
      <c r="AL25" s="572">
        <v>535.93402330837796</v>
      </c>
      <c r="AM25" s="28">
        <v>529.95018102166023</v>
      </c>
      <c r="AN25" s="28">
        <v>498.44229317058239</v>
      </c>
      <c r="AO25" s="28">
        <v>396.63405846780205</v>
      </c>
      <c r="AP25" s="28">
        <v>388.84279375950177</v>
      </c>
      <c r="AQ25" s="28">
        <v>511.18101744141416</v>
      </c>
      <c r="AR25" s="28">
        <v>533.68862201318211</v>
      </c>
      <c r="AS25" s="572">
        <v>487.30936025685696</v>
      </c>
      <c r="AT25" s="572">
        <v>469.95020098424459</v>
      </c>
      <c r="AU25" s="572">
        <v>484.61517848069673</v>
      </c>
      <c r="AV25" s="572">
        <v>510.62620846175867</v>
      </c>
      <c r="AW25" s="572">
        <v>467.67641357595471</v>
      </c>
      <c r="AX25" s="572">
        <v>478.61639119097839</v>
      </c>
      <c r="AY25" s="572">
        <v>475.68321691744796</v>
      </c>
      <c r="AZ25" s="572">
        <v>458.21379460443649</v>
      </c>
      <c r="BA25" s="572">
        <v>458.46903704267766</v>
      </c>
      <c r="BB25" s="572">
        <v>473.34883410475209</v>
      </c>
      <c r="BC25" s="572">
        <v>445.84576645984339</v>
      </c>
      <c r="BD25" s="572">
        <v>471.68030763018328</v>
      </c>
      <c r="BE25" s="572">
        <v>484.87213690926234</v>
      </c>
      <c r="BF25" s="572">
        <v>502.54418612955254</v>
      </c>
      <c r="BG25" s="572">
        <v>485.13872741752897</v>
      </c>
      <c r="BH25" s="572">
        <v>520.46556723172398</v>
      </c>
      <c r="BI25" s="998">
        <f t="shared" si="21"/>
        <v>0.10342865456191652</v>
      </c>
      <c r="BJ25" s="998">
        <f t="shared" si="22"/>
        <v>7.2818016409956554E-2</v>
      </c>
      <c r="BK25" s="929"/>
      <c r="BL25" s="28">
        <f>D25-BM25</f>
        <v>1565</v>
      </c>
      <c r="BM25" s="28">
        <f>SUM(S25:T25)</f>
        <v>1435</v>
      </c>
      <c r="BN25" s="28">
        <f>SUM(U25:V25)</f>
        <v>1380</v>
      </c>
      <c r="BO25" s="28">
        <f>SUM(W25:X25)</f>
        <v>1460</v>
      </c>
      <c r="BP25" s="28">
        <f>SUM(Y25:Z25)</f>
        <v>1180</v>
      </c>
      <c r="BQ25" s="28">
        <f>SUM(AA25:AB25)</f>
        <v>1330</v>
      </c>
      <c r="BR25" s="28">
        <f>SUM(AC25:AD25)</f>
        <v>1200</v>
      </c>
      <c r="BS25" s="28">
        <f>SUM(AE25:AF25)</f>
        <v>1260</v>
      </c>
      <c r="BT25" s="28">
        <f>SUM(AG25:AH25)</f>
        <v>1150</v>
      </c>
      <c r="BU25" s="28">
        <f>SUM(AI25:AJ25)</f>
        <v>1110</v>
      </c>
      <c r="BV25" s="28">
        <f>SUM(AK25:AL25)</f>
        <v>1077.1452760604211</v>
      </c>
      <c r="BW25" s="28">
        <f>SUM(AM25:AN25)</f>
        <v>1028.3924741922426</v>
      </c>
      <c r="BX25" s="28">
        <f>SUM(AO25:AP25)</f>
        <v>785.47685222730388</v>
      </c>
      <c r="BY25" s="28">
        <f>SUM(AQ25:AR25)</f>
        <v>1044.8696394545964</v>
      </c>
      <c r="BZ25" s="28">
        <f>SUM(AS25:AT25)</f>
        <v>957.25956124110155</v>
      </c>
      <c r="CA25" s="28">
        <f>SUM(AU25:AV25)</f>
        <v>995.24138694245539</v>
      </c>
      <c r="CB25" s="28">
        <f>SUM(AW25:AX25)</f>
        <v>946.29280476693316</v>
      </c>
      <c r="CC25" s="28">
        <f>SUM(AY25:AZ25)</f>
        <v>933.89701152188445</v>
      </c>
      <c r="CD25" s="28">
        <f t="shared" si="59"/>
        <v>931.81787114742974</v>
      </c>
      <c r="CE25" s="28">
        <f>BC25+BD25</f>
        <v>917.52607409002667</v>
      </c>
      <c r="CF25" s="28">
        <f>BE25+BF25</f>
        <v>987.41632303881488</v>
      </c>
      <c r="CG25" s="28">
        <f t="shared" si="37"/>
        <v>1005.604294649253</v>
      </c>
      <c r="CH25" s="74">
        <f t="shared" si="26"/>
        <v>9.5995332499492658E-2</v>
      </c>
      <c r="CI25" s="74">
        <f t="shared" si="27"/>
        <v>1.8419759918960832E-2</v>
      </c>
      <c r="CJ25" s="983"/>
      <c r="CK25" s="990">
        <f>SUM(BE25:BH25)</f>
        <v>1993.0206176880679</v>
      </c>
      <c r="CL25" s="975"/>
      <c r="CM25" s="975"/>
      <c r="CN25" s="975"/>
      <c r="CO25" s="976" t="s">
        <v>259</v>
      </c>
      <c r="CP25" s="977">
        <f t="shared" si="28"/>
        <v>0</v>
      </c>
      <c r="CQ25" s="977">
        <f t="shared" si="29"/>
        <v>0</v>
      </c>
      <c r="CR25" s="977">
        <f t="shared" si="30"/>
        <v>0</v>
      </c>
      <c r="CS25" s="977">
        <f>L25-SUM(AW25:AZ25)</f>
        <v>0</v>
      </c>
      <c r="CT25" s="977">
        <f t="shared" si="32"/>
        <v>0</v>
      </c>
      <c r="CU25" s="977">
        <f t="shared" si="33"/>
        <v>0</v>
      </c>
      <c r="CV25" s="978"/>
      <c r="CW25" s="955"/>
      <c r="CX25" s="937"/>
      <c r="CY25" s="955"/>
    </row>
    <row r="26" spans="1:103" x14ac:dyDescent="0.45">
      <c r="A26" s="23"/>
      <c r="B26" s="4"/>
      <c r="C26" s="9"/>
      <c r="D26" s="9"/>
      <c r="E26" s="9"/>
      <c r="F26" s="9"/>
      <c r="G26" s="9"/>
      <c r="H26" s="9"/>
      <c r="I26" s="627"/>
      <c r="J26" s="9"/>
      <c r="K26" s="9"/>
      <c r="L26" s="9"/>
      <c r="M26" s="9"/>
      <c r="N26" s="9"/>
      <c r="O26" s="9"/>
      <c r="P26" s="66"/>
      <c r="Q26" s="66"/>
      <c r="R26" s="27"/>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9"/>
      <c r="BI26" s="66"/>
      <c r="BJ26" s="66"/>
      <c r="BK26" s="929"/>
      <c r="BL26" s="7"/>
      <c r="BM26" s="7"/>
      <c r="BN26" s="7"/>
      <c r="BO26" s="7"/>
      <c r="BP26" s="7"/>
      <c r="BQ26" s="7"/>
      <c r="BR26" s="7"/>
      <c r="BS26" s="7"/>
      <c r="BT26" s="7"/>
      <c r="BU26" s="7"/>
      <c r="BV26" s="7"/>
      <c r="BW26" s="7"/>
      <c r="BX26" s="7"/>
      <c r="BY26" s="7"/>
      <c r="BZ26" s="7"/>
      <c r="CA26" s="7"/>
      <c r="CB26" s="7"/>
      <c r="CC26" s="7"/>
      <c r="CD26" s="7"/>
      <c r="CE26" s="7"/>
      <c r="CF26" s="7"/>
      <c r="CG26" s="7"/>
      <c r="CH26" s="66"/>
      <c r="CI26" s="66"/>
      <c r="CJ26" s="983"/>
      <c r="CK26" s="69"/>
      <c r="CL26" s="975"/>
      <c r="CM26" s="975"/>
      <c r="CN26" s="975"/>
      <c r="CO26" s="976"/>
      <c r="CP26" s="977"/>
      <c r="CQ26" s="977"/>
      <c r="CR26" s="977"/>
      <c r="CS26" s="977"/>
      <c r="CT26" s="977"/>
      <c r="CU26" s="977"/>
      <c r="CV26" s="978"/>
      <c r="CW26" s="955"/>
      <c r="CX26" s="937"/>
      <c r="CY26" s="955"/>
    </row>
    <row r="27" spans="1:103" x14ac:dyDescent="0.45">
      <c r="A27" s="23" t="s">
        <v>6</v>
      </c>
      <c r="B27" s="9"/>
      <c r="C27" s="555">
        <v>1615</v>
      </c>
      <c r="D27" s="555">
        <v>1720</v>
      </c>
      <c r="E27" s="555">
        <v>1875</v>
      </c>
      <c r="F27" s="555">
        <v>2020</v>
      </c>
      <c r="G27" s="555">
        <v>1900</v>
      </c>
      <c r="H27" s="555">
        <v>2040</v>
      </c>
      <c r="I27" s="555">
        <f t="shared" ref="I27" si="62">SUM(I28:I34)</f>
        <v>2213.1351582272346</v>
      </c>
      <c r="J27" s="555">
        <f>SUM(J28:J34)</f>
        <v>2069.2025862321357</v>
      </c>
      <c r="K27" s="555">
        <f t="shared" ref="K27" si="63">SUM(K28:K34)</f>
        <v>2514.1812813802562</v>
      </c>
      <c r="L27" s="555">
        <f>SUM(L28:L34)</f>
        <v>2353.0525585994437</v>
      </c>
      <c r="M27" s="555">
        <f t="shared" ref="M27:O27" si="64">SUM(M28:M34)</f>
        <v>2475.1992807950046</v>
      </c>
      <c r="N27" s="555">
        <f t="shared" si="64"/>
        <v>2461.7277775716275</v>
      </c>
      <c r="O27" s="555">
        <f t="shared" si="64"/>
        <v>2115.7082051936827</v>
      </c>
      <c r="P27" s="66">
        <f t="shared" si="20"/>
        <v>-5.4425933814308269E-3</v>
      </c>
      <c r="Q27" s="66">
        <f t="shared" si="20"/>
        <v>-0.14055964088737538</v>
      </c>
      <c r="R27" s="27"/>
      <c r="S27" s="555">
        <v>410</v>
      </c>
      <c r="T27" s="555">
        <v>435</v>
      </c>
      <c r="U27" s="555">
        <v>455</v>
      </c>
      <c r="V27" s="555">
        <v>460</v>
      </c>
      <c r="W27" s="555">
        <v>450</v>
      </c>
      <c r="X27" s="555">
        <v>480</v>
      </c>
      <c r="Y27" s="555">
        <v>500</v>
      </c>
      <c r="Z27" s="555">
        <v>545</v>
      </c>
      <c r="AA27" s="555">
        <v>520</v>
      </c>
      <c r="AB27" s="555">
        <v>480</v>
      </c>
      <c r="AC27" s="555">
        <v>480</v>
      </c>
      <c r="AD27" s="555">
        <v>475</v>
      </c>
      <c r="AE27" s="555">
        <v>475</v>
      </c>
      <c r="AF27" s="555">
        <v>480</v>
      </c>
      <c r="AG27" s="555">
        <v>510</v>
      </c>
      <c r="AH27" s="555">
        <v>505</v>
      </c>
      <c r="AI27" s="555">
        <v>505</v>
      </c>
      <c r="AJ27" s="555">
        <v>525</v>
      </c>
      <c r="AK27" s="555">
        <f t="shared" ref="AK27:BH27" si="65">SUM(AK28:AK34)</f>
        <v>672.68151811683924</v>
      </c>
      <c r="AL27" s="555">
        <f t="shared" si="65"/>
        <v>551.30100764871236</v>
      </c>
      <c r="AM27" s="555">
        <f>SUM(AM28:AM34)</f>
        <v>526.30597869372446</v>
      </c>
      <c r="AN27" s="555">
        <f t="shared" si="65"/>
        <v>462.84415127627767</v>
      </c>
      <c r="AO27" s="555">
        <f t="shared" si="65"/>
        <v>626.3114901199649</v>
      </c>
      <c r="AP27" s="555">
        <f t="shared" si="65"/>
        <v>337.39954304146522</v>
      </c>
      <c r="AQ27" s="555">
        <f t="shared" si="65"/>
        <v>582.90755051097699</v>
      </c>
      <c r="AR27" s="555">
        <f t="shared" si="65"/>
        <v>522.58400255972833</v>
      </c>
      <c r="AS27" s="555">
        <f t="shared" si="65"/>
        <v>481.60694716756916</v>
      </c>
      <c r="AT27" s="563">
        <f t="shared" si="65"/>
        <v>788.06709170827287</v>
      </c>
      <c r="AU27" s="563">
        <f t="shared" si="65"/>
        <v>709.60233309426349</v>
      </c>
      <c r="AV27" s="563">
        <f t="shared" si="65"/>
        <v>534.90490941015048</v>
      </c>
      <c r="AW27" s="563">
        <f t="shared" si="65"/>
        <v>594.22237689145709</v>
      </c>
      <c r="AX27" s="563">
        <f t="shared" si="65"/>
        <v>667.68769988831832</v>
      </c>
      <c r="AY27" s="563">
        <f t="shared" si="65"/>
        <v>559.81854946584531</v>
      </c>
      <c r="AZ27" s="563">
        <f t="shared" si="65"/>
        <v>531.32393235382347</v>
      </c>
      <c r="BA27" s="563">
        <f t="shared" si="65"/>
        <v>644.28032536099352</v>
      </c>
      <c r="BB27" s="563">
        <f t="shared" si="65"/>
        <v>751.38327184200671</v>
      </c>
      <c r="BC27" s="563">
        <f t="shared" si="65"/>
        <v>487.39220641337272</v>
      </c>
      <c r="BD27" s="563">
        <f t="shared" si="65"/>
        <v>592.14347717863211</v>
      </c>
      <c r="BE27" s="563">
        <f t="shared" si="65"/>
        <v>657.63251262869471</v>
      </c>
      <c r="BF27" s="563">
        <f t="shared" si="65"/>
        <v>700.19875555374847</v>
      </c>
      <c r="BG27" s="563">
        <f t="shared" si="65"/>
        <v>556.75417332408892</v>
      </c>
      <c r="BH27" s="563">
        <f t="shared" si="65"/>
        <v>547.14233606509549</v>
      </c>
      <c r="BI27" s="66">
        <f t="shared" si="21"/>
        <v>-7.5997022424281635E-2</v>
      </c>
      <c r="BJ27" s="66">
        <f t="shared" si="22"/>
        <v>-1.7264059650610508E-2</v>
      </c>
      <c r="BK27" s="929"/>
      <c r="BL27" s="9">
        <f>SUM(BL28:BL34)</f>
        <v>875</v>
      </c>
      <c r="BM27" s="9">
        <f t="shared" ref="BM27" si="66">SUM(BM28:BM34)</f>
        <v>845</v>
      </c>
      <c r="BN27" s="9">
        <f t="shared" ref="BN27:BN32" si="67">SUM(U27:V27)</f>
        <v>915</v>
      </c>
      <c r="BO27" s="9">
        <f t="shared" ref="BO27:BO32" si="68">SUM(W27:X27)</f>
        <v>930</v>
      </c>
      <c r="BP27" s="9">
        <f t="shared" ref="BP27:BP32" si="69">SUM(Y27:Z27)</f>
        <v>1045</v>
      </c>
      <c r="BQ27" s="9">
        <f t="shared" ref="BQ27:BQ32" si="70">SUM(AA27:AB27)</f>
        <v>1000</v>
      </c>
      <c r="BR27" s="9">
        <f t="shared" ref="BR27:BR32" si="71">SUM(AC27:AD27)</f>
        <v>955</v>
      </c>
      <c r="BS27" s="9">
        <f t="shared" ref="BS27:BS32" si="72">SUM(AE27:AF27)</f>
        <v>955</v>
      </c>
      <c r="BT27" s="9">
        <f t="shared" ref="BT27:BT32" si="73">SUM(AG27:AH27)</f>
        <v>1015</v>
      </c>
      <c r="BU27" s="9">
        <f t="shared" ref="BU27:BU32" si="74">SUM(AI27:AJ27)</f>
        <v>1030</v>
      </c>
      <c r="BV27" s="9">
        <f t="shared" ref="BV27:BV31" si="75">SUM(AK27:AL27)</f>
        <v>1223.9825257655516</v>
      </c>
      <c r="BW27" s="9">
        <f t="shared" ref="BW27:BW34" si="76">SUM(AM27:AN27)</f>
        <v>989.15012997000213</v>
      </c>
      <c r="BX27" s="9">
        <f t="shared" ref="BX27:BX34" si="77">SUM(AO27:AP27)</f>
        <v>963.71103316143012</v>
      </c>
      <c r="BY27" s="9">
        <f t="shared" ref="BY27:BY34" si="78">SUM(AQ27:AR27)</f>
        <v>1105.4915530707053</v>
      </c>
      <c r="BZ27" s="9">
        <f t="shared" ref="BZ27:BZ34" si="79">SUM(AS27:AT27)</f>
        <v>1269.6740388758421</v>
      </c>
      <c r="CA27" s="9">
        <f t="shared" ref="CA27:CA34" si="80">SUM(AU27:AV27)</f>
        <v>1244.5072425044141</v>
      </c>
      <c r="CB27" s="9">
        <f t="shared" ref="CB27:CB34" si="81">SUM(AW27:AX27)</f>
        <v>1261.9100767797754</v>
      </c>
      <c r="CC27" s="9">
        <f t="shared" ref="CC27:CC34" si="82">SUM(AY27:AZ27)</f>
        <v>1091.1424818196688</v>
      </c>
      <c r="CD27" s="9">
        <f t="shared" ref="CD27:CD32" si="83">SUM(BA27:BB27)</f>
        <v>1395.6635972030003</v>
      </c>
      <c r="CE27" s="9">
        <f t="shared" ref="CE27:CE31" si="84">BC27+BD27</f>
        <v>1079.5356835920047</v>
      </c>
      <c r="CF27" s="9">
        <f t="shared" ref="CF27:CF34" si="85">BE27+BF27</f>
        <v>1357.8312681824432</v>
      </c>
      <c r="CG27" s="9">
        <f t="shared" si="37"/>
        <v>1103.8965093891843</v>
      </c>
      <c r="CH27" s="66">
        <f t="shared" si="26"/>
        <v>2.2566021825348503E-2</v>
      </c>
      <c r="CI27" s="66">
        <f t="shared" si="27"/>
        <v>-0.18701495888599562</v>
      </c>
      <c r="CJ27" s="983"/>
      <c r="CK27" s="76">
        <f>SUM(BE27:BH27)</f>
        <v>2461.7277775716275</v>
      </c>
      <c r="CL27" s="975"/>
      <c r="CM27" s="975"/>
      <c r="CN27" s="975"/>
      <c r="CO27" s="976"/>
      <c r="CP27" s="977">
        <f>I27-SUM(AK27:AN27)</f>
        <v>2.5024916808433773E-3</v>
      </c>
      <c r="CQ27" s="977">
        <f t="shared" si="29"/>
        <v>0</v>
      </c>
      <c r="CR27" s="977">
        <f t="shared" si="30"/>
        <v>0</v>
      </c>
      <c r="CS27" s="977">
        <f t="shared" si="31"/>
        <v>0</v>
      </c>
      <c r="CT27" s="977">
        <f t="shared" si="32"/>
        <v>0</v>
      </c>
      <c r="CU27" s="977">
        <f t="shared" si="33"/>
        <v>0</v>
      </c>
      <c r="CV27" s="978"/>
      <c r="CW27" s="955"/>
      <c r="CX27" s="937"/>
      <c r="CY27" s="955"/>
    </row>
    <row r="28" spans="1:103" x14ac:dyDescent="0.45">
      <c r="A28" s="10"/>
      <c r="B28" s="10" t="s">
        <v>12</v>
      </c>
      <c r="C28" s="7">
        <v>535</v>
      </c>
      <c r="D28" s="7">
        <v>540</v>
      </c>
      <c r="E28" s="7">
        <v>515</v>
      </c>
      <c r="F28" s="7">
        <v>560</v>
      </c>
      <c r="G28" s="7">
        <v>570</v>
      </c>
      <c r="H28" s="7">
        <v>565</v>
      </c>
      <c r="I28" s="7">
        <v>801.0427710510437</v>
      </c>
      <c r="J28" s="7">
        <v>637.53100612923799</v>
      </c>
      <c r="K28" s="7">
        <v>648.16262558787366</v>
      </c>
      <c r="L28" s="7">
        <v>683.75689571916837</v>
      </c>
      <c r="M28" s="7">
        <v>823.95312514147145</v>
      </c>
      <c r="N28" s="7">
        <v>608.79364250875642</v>
      </c>
      <c r="O28" s="7">
        <v>578.11265496146189</v>
      </c>
      <c r="P28" s="68">
        <f t="shared" si="20"/>
        <v>-0.26113073191605707</v>
      </c>
      <c r="Q28" s="68">
        <f t="shared" si="20"/>
        <v>-5.0396366527190262E-2</v>
      </c>
      <c r="R28" s="27"/>
      <c r="S28" s="7">
        <v>145</v>
      </c>
      <c r="T28" s="7">
        <v>125</v>
      </c>
      <c r="U28" s="7">
        <v>135</v>
      </c>
      <c r="V28" s="7">
        <v>130</v>
      </c>
      <c r="W28" s="7">
        <v>125</v>
      </c>
      <c r="X28" s="7">
        <v>115</v>
      </c>
      <c r="Y28" s="7">
        <v>140</v>
      </c>
      <c r="Z28" s="7">
        <v>135</v>
      </c>
      <c r="AA28" s="7">
        <v>165</v>
      </c>
      <c r="AB28" s="7">
        <v>130</v>
      </c>
      <c r="AC28" s="7">
        <v>150</v>
      </c>
      <c r="AD28" s="7">
        <v>135</v>
      </c>
      <c r="AE28" s="7">
        <v>160</v>
      </c>
      <c r="AF28" s="7">
        <v>135</v>
      </c>
      <c r="AG28" s="7">
        <v>145</v>
      </c>
      <c r="AH28" s="7">
        <v>135</v>
      </c>
      <c r="AI28" s="7">
        <v>155</v>
      </c>
      <c r="AJ28" s="7">
        <v>140</v>
      </c>
      <c r="AK28" s="7">
        <v>261.57155140139213</v>
      </c>
      <c r="AL28" s="7">
        <v>226.66832507638054</v>
      </c>
      <c r="AM28" s="7">
        <v>160.2695810979429</v>
      </c>
      <c r="AN28" s="7">
        <v>152.5333134753281</v>
      </c>
      <c r="AO28" s="7">
        <v>227.58047800528939</v>
      </c>
      <c r="AP28" s="7">
        <v>103.32857734883993</v>
      </c>
      <c r="AQ28" s="7">
        <v>143.6995493593289</v>
      </c>
      <c r="AR28" s="7">
        <v>162.92240141577989</v>
      </c>
      <c r="AS28" s="7">
        <v>106.64898278865628</v>
      </c>
      <c r="AT28" s="7">
        <v>146.09363264049509</v>
      </c>
      <c r="AU28" s="7">
        <v>301.07889506926222</v>
      </c>
      <c r="AV28" s="7">
        <v>94.34111508945989</v>
      </c>
      <c r="AW28" s="7">
        <v>150.29831130251173</v>
      </c>
      <c r="AX28" s="7">
        <v>169.30251946652209</v>
      </c>
      <c r="AY28" s="7">
        <v>120.52803620282614</v>
      </c>
      <c r="AZ28" s="7">
        <v>243.62802874730849</v>
      </c>
      <c r="BA28" s="7">
        <v>308.91298397587889</v>
      </c>
      <c r="BB28" s="7">
        <v>234.16245153850525</v>
      </c>
      <c r="BC28" s="7">
        <v>148.07003964488132</v>
      </c>
      <c r="BD28" s="7">
        <v>132.80764998220621</v>
      </c>
      <c r="BE28" s="7">
        <v>166.70304033124171</v>
      </c>
      <c r="BF28" s="7">
        <v>178.25399118886219</v>
      </c>
      <c r="BG28" s="7">
        <v>135.57792579429241</v>
      </c>
      <c r="BH28" s="7">
        <v>128.25868519436005</v>
      </c>
      <c r="BI28" s="66">
        <f t="shared" si="21"/>
        <v>-3.4252279808095643E-2</v>
      </c>
      <c r="BJ28" s="66">
        <f t="shared" si="22"/>
        <v>-5.3985488840105011E-2</v>
      </c>
      <c r="BK28" s="929"/>
      <c r="BL28" s="13">
        <f t="shared" ref="BL28:BL32" si="86">D28-BM28</f>
        <v>270</v>
      </c>
      <c r="BM28" s="13">
        <f t="shared" ref="BM28:BM32" si="87">SUM(S28:T28)</f>
        <v>270</v>
      </c>
      <c r="BN28" s="13">
        <f t="shared" si="67"/>
        <v>265</v>
      </c>
      <c r="BO28" s="13">
        <f t="shared" si="68"/>
        <v>240</v>
      </c>
      <c r="BP28" s="13">
        <f t="shared" si="69"/>
        <v>275</v>
      </c>
      <c r="BQ28" s="13">
        <f t="shared" si="70"/>
        <v>295</v>
      </c>
      <c r="BR28" s="13">
        <f t="shared" si="71"/>
        <v>285</v>
      </c>
      <c r="BS28" s="13">
        <f t="shared" si="72"/>
        <v>295</v>
      </c>
      <c r="BT28" s="13">
        <f t="shared" si="73"/>
        <v>280</v>
      </c>
      <c r="BU28" s="13">
        <f t="shared" si="74"/>
        <v>295</v>
      </c>
      <c r="BV28" s="13">
        <f t="shared" si="75"/>
        <v>488.23987647777267</v>
      </c>
      <c r="BW28" s="13">
        <f t="shared" si="76"/>
        <v>312.80289457327103</v>
      </c>
      <c r="BX28" s="13">
        <f t="shared" si="77"/>
        <v>330.90905535412935</v>
      </c>
      <c r="BY28" s="13">
        <f t="shared" si="78"/>
        <v>306.62195077510876</v>
      </c>
      <c r="BZ28" s="13">
        <f t="shared" si="79"/>
        <v>252.74261542915139</v>
      </c>
      <c r="CA28" s="13">
        <f t="shared" si="80"/>
        <v>395.42001015872211</v>
      </c>
      <c r="CB28" s="13">
        <f t="shared" si="81"/>
        <v>319.60083076903379</v>
      </c>
      <c r="CC28" s="13">
        <f t="shared" si="82"/>
        <v>364.15606495013463</v>
      </c>
      <c r="CD28" s="13">
        <f t="shared" si="83"/>
        <v>543.07543551438414</v>
      </c>
      <c r="CE28" s="13">
        <f t="shared" si="84"/>
        <v>280.87768962708753</v>
      </c>
      <c r="CF28" s="13">
        <f t="shared" si="85"/>
        <v>344.9570315201039</v>
      </c>
      <c r="CG28" s="13">
        <f t="shared" si="37"/>
        <v>263.83661098865247</v>
      </c>
      <c r="CH28" s="66">
        <f t="shared" si="26"/>
        <v>-6.0670816044734566E-2</v>
      </c>
      <c r="CI28" s="66">
        <f t="shared" si="27"/>
        <v>-0.23516094214396022</v>
      </c>
      <c r="CJ28" s="983"/>
      <c r="CK28" s="69">
        <f t="shared" si="50"/>
        <v>608.79364250875642</v>
      </c>
      <c r="CL28" s="975"/>
      <c r="CM28" s="975"/>
      <c r="CN28" s="975"/>
      <c r="CO28" s="976"/>
      <c r="CP28" s="977">
        <f t="shared" si="28"/>
        <v>0</v>
      </c>
      <c r="CQ28" s="977">
        <f t="shared" si="29"/>
        <v>0</v>
      </c>
      <c r="CR28" s="977">
        <f t="shared" si="30"/>
        <v>0</v>
      </c>
      <c r="CS28" s="977">
        <f t="shared" si="31"/>
        <v>0</v>
      </c>
      <c r="CT28" s="977">
        <f t="shared" si="32"/>
        <v>0</v>
      </c>
      <c r="CU28" s="977">
        <f t="shared" si="33"/>
        <v>0</v>
      </c>
      <c r="CV28" s="978"/>
      <c r="CW28" s="955"/>
      <c r="CX28" s="937"/>
      <c r="CY28" s="955"/>
    </row>
    <row r="29" spans="1:103" x14ac:dyDescent="0.45">
      <c r="A29" s="10"/>
      <c r="B29" s="10" t="s">
        <v>13</v>
      </c>
      <c r="C29" s="7">
        <v>50</v>
      </c>
      <c r="D29" s="7">
        <v>60</v>
      </c>
      <c r="E29" s="7">
        <v>170</v>
      </c>
      <c r="F29" s="7">
        <v>220</v>
      </c>
      <c r="G29" s="7">
        <v>120</v>
      </c>
      <c r="H29" s="7">
        <v>235</v>
      </c>
      <c r="I29" s="7">
        <v>218.82799632930983</v>
      </c>
      <c r="J29" s="7">
        <v>108.88601227321639</v>
      </c>
      <c r="K29" s="7">
        <v>168.88811626284198</v>
      </c>
      <c r="L29" s="7">
        <v>192.65496448538445</v>
      </c>
      <c r="M29" s="7">
        <v>159.11787859827328</v>
      </c>
      <c r="N29" s="7">
        <v>158.43657084284141</v>
      </c>
      <c r="O29" s="7">
        <v>205.47320191392939</v>
      </c>
      <c r="P29" s="68">
        <f t="shared" si="20"/>
        <v>-4.28178003272639E-3</v>
      </c>
      <c r="Q29" s="68">
        <f t="shared" si="20"/>
        <v>0.29687988588029479</v>
      </c>
      <c r="R29" s="27"/>
      <c r="S29" s="7">
        <v>15</v>
      </c>
      <c r="T29" s="7">
        <v>15</v>
      </c>
      <c r="U29" s="7">
        <v>45</v>
      </c>
      <c r="V29" s="7">
        <v>40</v>
      </c>
      <c r="W29" s="7">
        <v>40</v>
      </c>
      <c r="X29" s="7">
        <v>40</v>
      </c>
      <c r="Y29" s="7">
        <v>55</v>
      </c>
      <c r="Z29" s="7">
        <v>60</v>
      </c>
      <c r="AA29" s="7">
        <v>55</v>
      </c>
      <c r="AB29" s="7">
        <v>55</v>
      </c>
      <c r="AC29" s="7">
        <v>35</v>
      </c>
      <c r="AD29" s="7">
        <v>25</v>
      </c>
      <c r="AE29" s="7">
        <v>30</v>
      </c>
      <c r="AF29" s="7">
        <v>30</v>
      </c>
      <c r="AG29" s="7">
        <v>55</v>
      </c>
      <c r="AH29" s="7">
        <v>55</v>
      </c>
      <c r="AI29" s="7">
        <v>55</v>
      </c>
      <c r="AJ29" s="7">
        <v>55</v>
      </c>
      <c r="AK29" s="7">
        <v>54.706999082327457</v>
      </c>
      <c r="AL29" s="7">
        <v>54.706999082327457</v>
      </c>
      <c r="AM29" s="7">
        <v>54.706999082327457</v>
      </c>
      <c r="AN29" s="7">
        <v>54.706999082327457</v>
      </c>
      <c r="AO29" s="7">
        <v>33.175852077934877</v>
      </c>
      <c r="AP29" s="7">
        <v>18.290451516342788</v>
      </c>
      <c r="AQ29" s="7">
        <v>21.426618642480928</v>
      </c>
      <c r="AR29" s="7">
        <v>35.993090036457801</v>
      </c>
      <c r="AS29" s="7">
        <v>35.864535507985934</v>
      </c>
      <c r="AT29" s="7">
        <v>38.430517445326473</v>
      </c>
      <c r="AU29" s="7">
        <v>38.430517445326473</v>
      </c>
      <c r="AV29" s="7">
        <v>56.162545864203082</v>
      </c>
      <c r="AW29" s="7">
        <v>44.060782829446495</v>
      </c>
      <c r="AX29" s="7">
        <v>48.018266583748236</v>
      </c>
      <c r="AY29" s="7">
        <v>48.688351384265005</v>
      </c>
      <c r="AZ29" s="7">
        <v>51.887563687924718</v>
      </c>
      <c r="BA29" s="7">
        <v>41.472774491784698</v>
      </c>
      <c r="BB29" s="7">
        <v>40.649581972778492</v>
      </c>
      <c r="BC29" s="7">
        <v>38.277720664762469</v>
      </c>
      <c r="BD29" s="7">
        <v>38.717801468947613</v>
      </c>
      <c r="BE29" s="7">
        <v>39.609142710710351</v>
      </c>
      <c r="BF29" s="7">
        <v>39.609142710710351</v>
      </c>
      <c r="BG29" s="7">
        <v>39.609142710710351</v>
      </c>
      <c r="BH29" s="7">
        <v>39.609142710710351</v>
      </c>
      <c r="BI29" s="66">
        <f t="shared" si="21"/>
        <v>2.3021483863891579E-2</v>
      </c>
      <c r="BJ29" s="66">
        <f t="shared" si="22"/>
        <v>0</v>
      </c>
      <c r="BK29" s="929"/>
      <c r="BL29" s="13">
        <f t="shared" si="86"/>
        <v>30</v>
      </c>
      <c r="BM29" s="13">
        <f t="shared" si="87"/>
        <v>30</v>
      </c>
      <c r="BN29" s="13">
        <f t="shared" si="67"/>
        <v>85</v>
      </c>
      <c r="BO29" s="13">
        <f t="shared" si="68"/>
        <v>80</v>
      </c>
      <c r="BP29" s="13">
        <f t="shared" si="69"/>
        <v>115</v>
      </c>
      <c r="BQ29" s="13">
        <f t="shared" si="70"/>
        <v>110</v>
      </c>
      <c r="BR29" s="13">
        <f t="shared" si="71"/>
        <v>60</v>
      </c>
      <c r="BS29" s="13">
        <f t="shared" si="72"/>
        <v>60</v>
      </c>
      <c r="BT29" s="13">
        <f t="shared" si="73"/>
        <v>110</v>
      </c>
      <c r="BU29" s="13">
        <f t="shared" si="74"/>
        <v>110</v>
      </c>
      <c r="BV29" s="13">
        <f t="shared" si="75"/>
        <v>109.41399816465491</v>
      </c>
      <c r="BW29" s="13">
        <f t="shared" si="76"/>
        <v>109.41399816465491</v>
      </c>
      <c r="BX29" s="13">
        <f t="shared" si="77"/>
        <v>51.466303594277662</v>
      </c>
      <c r="BY29" s="13">
        <f t="shared" si="78"/>
        <v>57.419708678938733</v>
      </c>
      <c r="BZ29" s="13">
        <f t="shared" si="79"/>
        <v>74.295052953312407</v>
      </c>
      <c r="CA29" s="13">
        <f t="shared" si="80"/>
        <v>94.593063309529555</v>
      </c>
      <c r="CB29" s="13">
        <f t="shared" si="81"/>
        <v>92.079049413194724</v>
      </c>
      <c r="CC29" s="13">
        <f t="shared" si="82"/>
        <v>100.57591507218973</v>
      </c>
      <c r="CD29" s="13">
        <f t="shared" si="83"/>
        <v>82.122356464563182</v>
      </c>
      <c r="CE29" s="13">
        <f t="shared" si="84"/>
        <v>76.995522133710082</v>
      </c>
      <c r="CF29" s="13">
        <f t="shared" si="85"/>
        <v>79.218285421420703</v>
      </c>
      <c r="CG29" s="13">
        <f t="shared" si="37"/>
        <v>79.218285421420703</v>
      </c>
      <c r="CH29" s="66">
        <f t="shared" si="26"/>
        <v>2.88687345200489E-2</v>
      </c>
      <c r="CI29" s="66">
        <f t="shared" si="27"/>
        <v>0</v>
      </c>
      <c r="CJ29" s="983"/>
      <c r="CK29" s="69">
        <f>SUM(BE29:BH29)</f>
        <v>158.43657084284141</v>
      </c>
      <c r="CL29" s="975"/>
      <c r="CM29" s="975"/>
      <c r="CN29" s="975"/>
      <c r="CO29" s="976"/>
      <c r="CP29" s="977">
        <f t="shared" si="28"/>
        <v>0</v>
      </c>
      <c r="CQ29" s="977">
        <f t="shared" si="29"/>
        <v>0</v>
      </c>
      <c r="CR29" s="977">
        <f t="shared" si="30"/>
        <v>0</v>
      </c>
      <c r="CS29" s="977">
        <f t="shared" si="31"/>
        <v>0</v>
      </c>
      <c r="CT29" s="977">
        <f t="shared" si="32"/>
        <v>0</v>
      </c>
      <c r="CU29" s="977">
        <f t="shared" si="33"/>
        <v>0</v>
      </c>
      <c r="CV29" s="978"/>
      <c r="CW29" s="955"/>
      <c r="CX29" s="937"/>
      <c r="CY29" s="955"/>
    </row>
    <row r="30" spans="1:103"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89.271500000000003</v>
      </c>
      <c r="N30" s="7">
        <v>93.658650000000009</v>
      </c>
      <c r="O30" s="7">
        <v>95.563525299649825</v>
      </c>
      <c r="P30" s="68">
        <f t="shared" si="20"/>
        <v>4.9143903709470527E-2</v>
      </c>
      <c r="Q30" s="68">
        <f t="shared" si="20"/>
        <v>2.0338487685331863E-2</v>
      </c>
      <c r="R30" s="27"/>
      <c r="S30" s="7">
        <v>55</v>
      </c>
      <c r="T30" s="7">
        <v>60</v>
      </c>
      <c r="U30" s="7">
        <v>60</v>
      </c>
      <c r="V30" s="7">
        <v>50</v>
      </c>
      <c r="W30" s="7">
        <v>50</v>
      </c>
      <c r="X30" s="7">
        <v>50</v>
      </c>
      <c r="Y30" s="7">
        <v>50</v>
      </c>
      <c r="Z30" s="7">
        <v>50</v>
      </c>
      <c r="AA30" s="7">
        <v>50</v>
      </c>
      <c r="AB30" s="7">
        <v>50</v>
      </c>
      <c r="AC30" s="7">
        <v>55</v>
      </c>
      <c r="AD30" s="7">
        <v>50</v>
      </c>
      <c r="AE30" s="7">
        <v>50</v>
      </c>
      <c r="AF30" s="7">
        <v>65</v>
      </c>
      <c r="AG30" s="7">
        <v>55</v>
      </c>
      <c r="AH30" s="7">
        <v>50</v>
      </c>
      <c r="AI30" s="7">
        <v>50</v>
      </c>
      <c r="AJ30" s="7">
        <v>55</v>
      </c>
      <c r="AK30" s="7">
        <v>35.253865920000003</v>
      </c>
      <c r="AL30" s="7">
        <v>35.729599999999998</v>
      </c>
      <c r="AM30" s="7">
        <v>37.484800000000007</v>
      </c>
      <c r="AN30" s="7">
        <v>35.900320000000001</v>
      </c>
      <c r="AO30" s="7">
        <v>32.069000000000003</v>
      </c>
      <c r="AP30" s="7">
        <v>29.286999999999999</v>
      </c>
      <c r="AQ30" s="7">
        <v>32.602000000000004</v>
      </c>
      <c r="AR30" s="7">
        <v>35.814</v>
      </c>
      <c r="AS30" s="7">
        <v>33.107999999999997</v>
      </c>
      <c r="AT30" s="7">
        <v>35.045249999999996</v>
      </c>
      <c r="AU30" s="7">
        <v>34.968000000000004</v>
      </c>
      <c r="AV30" s="7">
        <v>31.80536</v>
      </c>
      <c r="AW30" s="7">
        <v>29.650399999999998</v>
      </c>
      <c r="AX30" s="7">
        <v>26.92</v>
      </c>
      <c r="AY30" s="7">
        <v>25.78</v>
      </c>
      <c r="AZ30" s="7">
        <v>23.614999999999998</v>
      </c>
      <c r="BA30" s="7">
        <v>22.503</v>
      </c>
      <c r="BB30" s="7">
        <v>22.591999999999999</v>
      </c>
      <c r="BC30" s="7">
        <v>22.015999999999998</v>
      </c>
      <c r="BD30" s="7">
        <v>22.160499999999999</v>
      </c>
      <c r="BE30" s="7">
        <v>22.265000000000001</v>
      </c>
      <c r="BF30" s="7">
        <v>23.041050000000002</v>
      </c>
      <c r="BG30" s="7">
        <v>24.137599999999999</v>
      </c>
      <c r="BH30" s="7">
        <v>24.215</v>
      </c>
      <c r="BI30" s="66">
        <f t="shared" si="21"/>
        <v>9.2710002030640171E-2</v>
      </c>
      <c r="BJ30" s="66">
        <f t="shared" si="22"/>
        <v>3.206615405011215E-3</v>
      </c>
      <c r="BK30" s="929"/>
      <c r="BL30" s="13">
        <f t="shared" si="86"/>
        <v>100</v>
      </c>
      <c r="BM30" s="13">
        <f t="shared" si="87"/>
        <v>115</v>
      </c>
      <c r="BN30" s="13">
        <f t="shared" si="67"/>
        <v>110</v>
      </c>
      <c r="BO30" s="13">
        <f t="shared" si="68"/>
        <v>100</v>
      </c>
      <c r="BP30" s="13">
        <f t="shared" si="69"/>
        <v>100</v>
      </c>
      <c r="BQ30" s="13">
        <f t="shared" si="70"/>
        <v>100</v>
      </c>
      <c r="BR30" s="13">
        <f t="shared" si="71"/>
        <v>105</v>
      </c>
      <c r="BS30" s="13">
        <f t="shared" si="72"/>
        <v>115</v>
      </c>
      <c r="BT30" s="13">
        <f t="shared" si="73"/>
        <v>105</v>
      </c>
      <c r="BU30" s="13">
        <f t="shared" si="74"/>
        <v>105</v>
      </c>
      <c r="BV30" s="13">
        <f t="shared" si="75"/>
        <v>70.98346592</v>
      </c>
      <c r="BW30" s="13">
        <f t="shared" si="76"/>
        <v>73.385120000000001</v>
      </c>
      <c r="BX30" s="13">
        <f t="shared" si="77"/>
        <v>61.356000000000002</v>
      </c>
      <c r="BY30" s="13">
        <f t="shared" si="78"/>
        <v>68.415999999999997</v>
      </c>
      <c r="BZ30" s="13">
        <f t="shared" si="79"/>
        <v>68.153249999999986</v>
      </c>
      <c r="CA30" s="13">
        <f t="shared" si="80"/>
        <v>66.773359999999997</v>
      </c>
      <c r="CB30" s="13">
        <f t="shared" si="81"/>
        <v>56.570399999999999</v>
      </c>
      <c r="CC30" s="13">
        <f t="shared" si="82"/>
        <v>49.394999999999996</v>
      </c>
      <c r="CD30" s="13">
        <f t="shared" si="83"/>
        <v>45.094999999999999</v>
      </c>
      <c r="CE30" s="13">
        <f t="shared" si="84"/>
        <v>44.176499999999997</v>
      </c>
      <c r="CF30" s="13">
        <f t="shared" si="85"/>
        <v>45.306049999999999</v>
      </c>
      <c r="CG30" s="13">
        <f>BG30+BH30</f>
        <v>48.352599999999995</v>
      </c>
      <c r="CH30" s="66">
        <f t="shared" si="26"/>
        <v>9.4532160764207118E-2</v>
      </c>
      <c r="CI30" s="66">
        <f t="shared" si="27"/>
        <v>6.7243778700637025E-2</v>
      </c>
      <c r="CJ30" s="983"/>
      <c r="CK30" s="69">
        <f>SUM(BE30:BH30)</f>
        <v>93.658649999999994</v>
      </c>
      <c r="CL30" s="975"/>
      <c r="CM30" s="975"/>
      <c r="CN30" s="975"/>
      <c r="CO30" s="976" t="s">
        <v>11</v>
      </c>
      <c r="CP30" s="977">
        <f t="shared" si="28"/>
        <v>2.5024916809854858E-3</v>
      </c>
      <c r="CQ30" s="977">
        <f t="shared" si="29"/>
        <v>0</v>
      </c>
      <c r="CR30" s="977">
        <f t="shared" si="30"/>
        <v>0</v>
      </c>
      <c r="CS30" s="977">
        <f t="shared" si="31"/>
        <v>0</v>
      </c>
      <c r="CT30" s="977">
        <f t="shared" si="32"/>
        <v>0</v>
      </c>
      <c r="CU30" s="977">
        <f t="shared" si="33"/>
        <v>0</v>
      </c>
      <c r="CV30" s="978"/>
      <c r="CW30" s="955"/>
      <c r="CX30" s="937"/>
      <c r="CY30" s="955"/>
    </row>
    <row r="31" spans="1:103" x14ac:dyDescent="0.45">
      <c r="A31" s="10"/>
      <c r="B31" s="10" t="s">
        <v>11</v>
      </c>
      <c r="C31" s="7">
        <v>180</v>
      </c>
      <c r="D31" s="7">
        <v>225</v>
      </c>
      <c r="E31" s="7">
        <v>300</v>
      </c>
      <c r="F31" s="7">
        <v>320</v>
      </c>
      <c r="G31" s="7">
        <v>260</v>
      </c>
      <c r="H31" s="7">
        <v>275</v>
      </c>
      <c r="I31" s="7">
        <v>186.59250025036411</v>
      </c>
      <c r="J31" s="7">
        <v>436.49792812872732</v>
      </c>
      <c r="K31" s="7">
        <v>750.92157217337581</v>
      </c>
      <c r="L31" s="7">
        <v>532.61216677186633</v>
      </c>
      <c r="M31" s="7">
        <v>517.29851069253539</v>
      </c>
      <c r="N31" s="7">
        <v>669.64935907325435</v>
      </c>
      <c r="O31" s="7">
        <v>284.17736830462007</v>
      </c>
      <c r="P31" s="68">
        <f t="shared" si="20"/>
        <v>0.29451244345698702</v>
      </c>
      <c r="Q31" s="68">
        <f t="shared" si="20"/>
        <v>-0.57563258374815629</v>
      </c>
      <c r="R31" s="27"/>
      <c r="S31" s="7">
        <v>45</v>
      </c>
      <c r="T31" s="7">
        <v>55</v>
      </c>
      <c r="U31" s="7">
        <v>55</v>
      </c>
      <c r="V31" s="7">
        <v>65</v>
      </c>
      <c r="W31" s="7">
        <v>85</v>
      </c>
      <c r="X31" s="7">
        <v>95</v>
      </c>
      <c r="Y31" s="7">
        <v>90</v>
      </c>
      <c r="Z31" s="7">
        <v>110</v>
      </c>
      <c r="AA31" s="7">
        <v>85</v>
      </c>
      <c r="AB31" s="7">
        <v>40</v>
      </c>
      <c r="AC31" s="7">
        <v>60</v>
      </c>
      <c r="AD31" s="7">
        <v>70</v>
      </c>
      <c r="AE31" s="7">
        <v>65</v>
      </c>
      <c r="AF31" s="7">
        <v>55</v>
      </c>
      <c r="AG31" s="7">
        <v>70</v>
      </c>
      <c r="AH31" s="7">
        <v>65</v>
      </c>
      <c r="AI31" s="7">
        <v>70</v>
      </c>
      <c r="AJ31" s="7">
        <v>70</v>
      </c>
      <c r="AK31" s="7">
        <v>105.27351993400084</v>
      </c>
      <c r="AL31" s="7">
        <v>18.454004481067635</v>
      </c>
      <c r="AM31" s="7">
        <v>59.170541665974248</v>
      </c>
      <c r="AN31" s="7">
        <v>3.6944341693213545</v>
      </c>
      <c r="AO31" s="7">
        <v>151.7654231794825</v>
      </c>
      <c r="AP31" s="7">
        <v>18.768532387439691</v>
      </c>
      <c r="AQ31" s="7">
        <v>184.87456879397683</v>
      </c>
      <c r="AR31" s="7">
        <v>81.089403767828344</v>
      </c>
      <c r="AS31" s="7">
        <v>101.11461031983528</v>
      </c>
      <c r="AT31" s="7">
        <v>372.86876773244592</v>
      </c>
      <c r="AU31" s="7">
        <v>137.24019015848998</v>
      </c>
      <c r="AV31" s="7">
        <v>139.69800396260459</v>
      </c>
      <c r="AW31" s="7">
        <v>157.13273919184775</v>
      </c>
      <c r="AX31" s="7">
        <v>209.14885402851547</v>
      </c>
      <c r="AY31" s="7">
        <v>157.855120517828</v>
      </c>
      <c r="AZ31" s="7">
        <v>8.4754530336751088</v>
      </c>
      <c r="BA31" s="7">
        <v>54.682250406134642</v>
      </c>
      <c r="BB31" s="7">
        <v>233.22291769541374</v>
      </c>
      <c r="BC31" s="7">
        <v>62.878408616365817</v>
      </c>
      <c r="BD31" s="7">
        <v>166.51493397462116</v>
      </c>
      <c r="BE31" s="7">
        <v>204.05148685139307</v>
      </c>
      <c r="BF31" s="7">
        <v>224.70848231661125</v>
      </c>
      <c r="BG31" s="7">
        <v>124.95811676266042</v>
      </c>
      <c r="BH31" s="7">
        <v>115.93127314258962</v>
      </c>
      <c r="BI31" s="66">
        <f t="shared" si="21"/>
        <v>-0.30377852379139214</v>
      </c>
      <c r="BJ31" s="66">
        <f t="shared" si="22"/>
        <v>-7.2238953770533909E-2</v>
      </c>
      <c r="BK31" s="929"/>
      <c r="BL31" s="13">
        <f t="shared" si="86"/>
        <v>125</v>
      </c>
      <c r="BM31" s="13">
        <f t="shared" si="87"/>
        <v>100</v>
      </c>
      <c r="BN31" s="13">
        <f t="shared" si="67"/>
        <v>120</v>
      </c>
      <c r="BO31" s="13">
        <f t="shared" si="68"/>
        <v>180</v>
      </c>
      <c r="BP31" s="13">
        <f t="shared" si="69"/>
        <v>200</v>
      </c>
      <c r="BQ31" s="13">
        <f t="shared" si="70"/>
        <v>125</v>
      </c>
      <c r="BR31" s="13">
        <f t="shared" si="71"/>
        <v>130</v>
      </c>
      <c r="BS31" s="13">
        <f t="shared" si="72"/>
        <v>120</v>
      </c>
      <c r="BT31" s="13">
        <f t="shared" si="73"/>
        <v>135</v>
      </c>
      <c r="BU31" s="13">
        <f t="shared" si="74"/>
        <v>140</v>
      </c>
      <c r="BV31" s="13">
        <f t="shared" si="75"/>
        <v>123.72752441506847</v>
      </c>
      <c r="BW31" s="13">
        <f t="shared" si="76"/>
        <v>62.864975835295603</v>
      </c>
      <c r="BX31" s="13">
        <f t="shared" si="77"/>
        <v>170.5339555669222</v>
      </c>
      <c r="BY31" s="13">
        <f t="shared" si="78"/>
        <v>265.96397256180518</v>
      </c>
      <c r="BZ31" s="13">
        <f t="shared" si="79"/>
        <v>473.98337805228118</v>
      </c>
      <c r="CA31" s="13">
        <f t="shared" si="80"/>
        <v>276.93819412109457</v>
      </c>
      <c r="CB31" s="13">
        <f t="shared" si="81"/>
        <v>366.28159322036322</v>
      </c>
      <c r="CC31" s="13">
        <f t="shared" si="82"/>
        <v>166.33057355150311</v>
      </c>
      <c r="CD31" s="13">
        <f t="shared" si="83"/>
        <v>287.90516810154838</v>
      </c>
      <c r="CE31" s="13">
        <f t="shared" si="84"/>
        <v>229.39334259098698</v>
      </c>
      <c r="CF31" s="13">
        <f t="shared" si="85"/>
        <v>428.75996916800432</v>
      </c>
      <c r="CG31" s="13">
        <f t="shared" si="37"/>
        <v>240.88938990525003</v>
      </c>
      <c r="CH31" s="66">
        <f t="shared" si="26"/>
        <v>5.0114999783410275E-2</v>
      </c>
      <c r="CI31" s="66">
        <f t="shared" si="27"/>
        <v>-0.43817192082393197</v>
      </c>
      <c r="CJ31" s="983"/>
      <c r="CK31" s="69">
        <f t="shared" si="50"/>
        <v>669.64935907325435</v>
      </c>
      <c r="CL31" s="975"/>
      <c r="CM31" s="975"/>
      <c r="CN31" s="975"/>
      <c r="CO31" s="976"/>
      <c r="CP31" s="977">
        <f t="shared" si="28"/>
        <v>0</v>
      </c>
      <c r="CQ31" s="977">
        <f t="shared" si="29"/>
        <v>0</v>
      </c>
      <c r="CR31" s="977">
        <f t="shared" si="30"/>
        <v>0</v>
      </c>
      <c r="CS31" s="977">
        <f t="shared" si="31"/>
        <v>0</v>
      </c>
      <c r="CT31" s="977">
        <f t="shared" si="32"/>
        <v>0</v>
      </c>
      <c r="CU31" s="977">
        <f t="shared" si="33"/>
        <v>0</v>
      </c>
      <c r="CV31" s="978"/>
      <c r="CW31" s="955"/>
      <c r="CX31" s="937"/>
      <c r="CY31" s="955"/>
    </row>
    <row r="32" spans="1:103" x14ac:dyDescent="0.45">
      <c r="A32" s="10"/>
      <c r="B32" s="10" t="s">
        <v>58</v>
      </c>
      <c r="C32" s="7">
        <v>220</v>
      </c>
      <c r="D32" s="7">
        <v>225</v>
      </c>
      <c r="E32" s="7">
        <v>240</v>
      </c>
      <c r="F32" s="7">
        <v>235</v>
      </c>
      <c r="G32" s="7">
        <v>235</v>
      </c>
      <c r="H32" s="7">
        <v>235</v>
      </c>
      <c r="I32" s="7">
        <v>277.1999040141219</v>
      </c>
      <c r="J32" s="7">
        <v>255.60750526785944</v>
      </c>
      <c r="K32" s="7">
        <v>266.62756885822398</v>
      </c>
      <c r="L32" s="7">
        <v>277.7277872454402</v>
      </c>
      <c r="M32" s="7">
        <v>292.01237578605247</v>
      </c>
      <c r="N32" s="7">
        <v>308.45973943063115</v>
      </c>
      <c r="O32" s="7">
        <v>320.33274920618436</v>
      </c>
      <c r="P32" s="68">
        <f t="shared" si="20"/>
        <v>5.6324200644938038E-2</v>
      </c>
      <c r="Q32" s="68">
        <f t="shared" si="20"/>
        <v>3.8491278626730852E-2</v>
      </c>
      <c r="R32" s="27"/>
      <c r="S32" s="7">
        <v>45</v>
      </c>
      <c r="T32" s="7">
        <v>65</v>
      </c>
      <c r="U32" s="7">
        <v>50</v>
      </c>
      <c r="V32" s="7">
        <v>65</v>
      </c>
      <c r="W32" s="7">
        <v>45</v>
      </c>
      <c r="X32" s="7">
        <v>65</v>
      </c>
      <c r="Y32" s="7">
        <v>50</v>
      </c>
      <c r="Z32" s="7">
        <v>70</v>
      </c>
      <c r="AA32" s="7">
        <v>45</v>
      </c>
      <c r="AB32" s="7">
        <v>75</v>
      </c>
      <c r="AC32" s="7">
        <v>55</v>
      </c>
      <c r="AD32" s="7">
        <v>70</v>
      </c>
      <c r="AE32" s="7">
        <v>45</v>
      </c>
      <c r="AF32" s="7">
        <v>70</v>
      </c>
      <c r="AG32" s="7">
        <v>55</v>
      </c>
      <c r="AH32" s="7">
        <v>70</v>
      </c>
      <c r="AI32" s="7">
        <v>45</v>
      </c>
      <c r="AJ32" s="7">
        <v>70</v>
      </c>
      <c r="AK32" s="7">
        <v>69.299976003530475</v>
      </c>
      <c r="AL32" s="7">
        <v>69.299976003530475</v>
      </c>
      <c r="AM32" s="7">
        <v>69.299976003530475</v>
      </c>
      <c r="AN32" s="7">
        <v>69.299976003530475</v>
      </c>
      <c r="AO32" s="7">
        <v>63.901876316964859</v>
      </c>
      <c r="AP32" s="7">
        <v>63.901876316964859</v>
      </c>
      <c r="AQ32" s="7">
        <v>63.901876316964859</v>
      </c>
      <c r="AR32" s="7">
        <v>63.901876316964859</v>
      </c>
      <c r="AS32" s="7">
        <v>65.345988729675184</v>
      </c>
      <c r="AT32" s="7">
        <v>66.095998522568706</v>
      </c>
      <c r="AU32" s="7">
        <v>68.504717006036572</v>
      </c>
      <c r="AV32" s="7">
        <v>66.680864599943504</v>
      </c>
      <c r="AW32" s="7">
        <v>71.299239248066286</v>
      </c>
      <c r="AX32" s="7">
        <v>68.167417789580753</v>
      </c>
      <c r="AY32" s="7">
        <v>69.130565103896586</v>
      </c>
      <c r="AZ32" s="7">
        <v>69.130565103896586</v>
      </c>
      <c r="BA32" s="7">
        <v>76.245073229815233</v>
      </c>
      <c r="BB32" s="7">
        <v>72.255111179001034</v>
      </c>
      <c r="BC32" s="7">
        <v>71.238620124776844</v>
      </c>
      <c r="BD32" s="7">
        <v>72.273571252459419</v>
      </c>
      <c r="BE32" s="7">
        <v>75.134033689028655</v>
      </c>
      <c r="BF32" s="7">
        <v>77.276276693610612</v>
      </c>
      <c r="BG32" s="7">
        <v>76.921132164816242</v>
      </c>
      <c r="BH32" s="7">
        <v>79.128296883175622</v>
      </c>
      <c r="BI32" s="66">
        <f t="shared" si="21"/>
        <v>9.4844152736992982E-2</v>
      </c>
      <c r="BJ32" s="66">
        <f t="shared" si="22"/>
        <v>2.8693866772919518E-2</v>
      </c>
      <c r="BK32" s="929"/>
      <c r="BL32" s="13">
        <f t="shared" si="86"/>
        <v>115</v>
      </c>
      <c r="BM32" s="13">
        <f t="shared" si="87"/>
        <v>110</v>
      </c>
      <c r="BN32" s="13">
        <f t="shared" si="67"/>
        <v>115</v>
      </c>
      <c r="BO32" s="13">
        <f t="shared" si="68"/>
        <v>110</v>
      </c>
      <c r="BP32" s="13">
        <f t="shared" si="69"/>
        <v>120</v>
      </c>
      <c r="BQ32" s="13">
        <f t="shared" si="70"/>
        <v>120</v>
      </c>
      <c r="BR32" s="13">
        <f t="shared" si="71"/>
        <v>125</v>
      </c>
      <c r="BS32" s="13">
        <f t="shared" si="72"/>
        <v>115</v>
      </c>
      <c r="BT32" s="13">
        <f t="shared" si="73"/>
        <v>125</v>
      </c>
      <c r="BU32" s="13">
        <f t="shared" si="74"/>
        <v>115</v>
      </c>
      <c r="BV32" s="13">
        <f>SUM(AK32:AL32)</f>
        <v>138.59995200706095</v>
      </c>
      <c r="BW32" s="13">
        <f t="shared" si="76"/>
        <v>138.59995200706095</v>
      </c>
      <c r="BX32" s="13">
        <f t="shared" si="77"/>
        <v>127.80375263392972</v>
      </c>
      <c r="BY32" s="13">
        <f t="shared" si="78"/>
        <v>127.80375263392972</v>
      </c>
      <c r="BZ32" s="13">
        <f t="shared" si="79"/>
        <v>131.44198725224391</v>
      </c>
      <c r="CA32" s="13">
        <f t="shared" si="80"/>
        <v>135.18558160598008</v>
      </c>
      <c r="CB32" s="13">
        <f t="shared" si="81"/>
        <v>139.46665703764705</v>
      </c>
      <c r="CC32" s="13">
        <f t="shared" si="82"/>
        <v>138.26113020779317</v>
      </c>
      <c r="CD32" s="13">
        <f t="shared" si="83"/>
        <v>148.50018440881627</v>
      </c>
      <c r="CE32" s="13">
        <f>BC32+BD32</f>
        <v>143.51219137723626</v>
      </c>
      <c r="CF32" s="13">
        <f t="shared" si="85"/>
        <v>152.41031038263927</v>
      </c>
      <c r="CG32" s="13">
        <f t="shared" si="37"/>
        <v>156.04942904799185</v>
      </c>
      <c r="CH32" s="66">
        <f t="shared" si="26"/>
        <v>8.7360088020676852E-2</v>
      </c>
      <c r="CI32" s="66">
        <f t="shared" si="27"/>
        <v>2.3877116031167933E-2</v>
      </c>
      <c r="CJ32" s="983"/>
      <c r="CK32" s="69">
        <f t="shared" si="50"/>
        <v>308.45973943063115</v>
      </c>
      <c r="CL32" s="975"/>
      <c r="CM32" s="975"/>
      <c r="CN32" s="975"/>
      <c r="CO32" s="976"/>
      <c r="CP32" s="977">
        <f t="shared" si="28"/>
        <v>0</v>
      </c>
      <c r="CQ32" s="977">
        <f t="shared" si="29"/>
        <v>0</v>
      </c>
      <c r="CR32" s="977">
        <f t="shared" si="30"/>
        <v>0</v>
      </c>
      <c r="CS32" s="977">
        <f t="shared" si="31"/>
        <v>0</v>
      </c>
      <c r="CT32" s="977">
        <f t="shared" si="32"/>
        <v>0</v>
      </c>
      <c r="CU32" s="977">
        <f t="shared" si="33"/>
        <v>0</v>
      </c>
      <c r="CV32" s="978"/>
      <c r="CW32" s="955"/>
      <c r="CX32" s="937"/>
      <c r="CY32" s="955"/>
    </row>
    <row r="33" spans="1:103" x14ac:dyDescent="0.45">
      <c r="A33" s="10"/>
      <c r="B33" s="10" t="s">
        <v>234</v>
      </c>
      <c r="C33" s="7" t="s">
        <v>101</v>
      </c>
      <c r="D33" s="7" t="s">
        <v>101</v>
      </c>
      <c r="E33" s="7" t="s">
        <v>101</v>
      </c>
      <c r="F33" s="7" t="s">
        <v>101</v>
      </c>
      <c r="G33" s="7" t="s">
        <v>101</v>
      </c>
      <c r="H33" s="7" t="s">
        <v>101</v>
      </c>
      <c r="I33" s="7">
        <v>29.446158415569158</v>
      </c>
      <c r="J33" s="7">
        <v>27.503283874035933</v>
      </c>
      <c r="K33" s="7">
        <v>17.023746990124906</v>
      </c>
      <c r="L33" s="7">
        <v>12.302357517772442</v>
      </c>
      <c r="M33" s="7">
        <v>22.99123705429135</v>
      </c>
      <c r="N33" s="7">
        <v>44.085112544851953</v>
      </c>
      <c r="O33" s="7">
        <v>59.378467350508856</v>
      </c>
      <c r="P33" s="68">
        <f t="shared" si="20"/>
        <v>0.9174745769768573</v>
      </c>
      <c r="Q33" s="68">
        <f t="shared" si="20"/>
        <v>0.34690520048230633</v>
      </c>
      <c r="R33" s="27"/>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v>7.3615396038922896</v>
      </c>
      <c r="AL33" s="7">
        <v>7.3615396038922896</v>
      </c>
      <c r="AM33" s="7">
        <v>7.3615396038922896</v>
      </c>
      <c r="AN33" s="7">
        <v>7.3615396038922896</v>
      </c>
      <c r="AO33" s="7">
        <v>6.8758209685089833</v>
      </c>
      <c r="AP33" s="7">
        <v>6.8758209685089833</v>
      </c>
      <c r="AQ33" s="7">
        <v>6.8758209685089833</v>
      </c>
      <c r="AR33" s="7">
        <v>6.8758209685089833</v>
      </c>
      <c r="AS33" s="7">
        <v>2.8672426924231935</v>
      </c>
      <c r="AT33" s="7">
        <v>4.0726780012559729</v>
      </c>
      <c r="AU33" s="7">
        <v>4.1052573339271285</v>
      </c>
      <c r="AV33" s="7">
        <v>5.9785689625186098</v>
      </c>
      <c r="AW33" s="7">
        <v>3.0525169065266109</v>
      </c>
      <c r="AX33" s="7">
        <v>3.0269551709731966</v>
      </c>
      <c r="AY33" s="7">
        <v>3.094323191589841</v>
      </c>
      <c r="AZ33" s="7">
        <v>3.1285622486827922</v>
      </c>
      <c r="BA33" s="7">
        <v>3.2063325011886912</v>
      </c>
      <c r="BB33" s="7">
        <v>3.7552987001168812</v>
      </c>
      <c r="BC33" s="7">
        <v>6.054530606394831</v>
      </c>
      <c r="BD33" s="7">
        <v>9.9750752465909471</v>
      </c>
      <c r="BE33" s="7">
        <v>8.1108169095711542</v>
      </c>
      <c r="BF33" s="7">
        <v>9.4308701937400308</v>
      </c>
      <c r="BG33" s="7">
        <v>12.016788659312278</v>
      </c>
      <c r="BH33" s="7">
        <v>14.526636782228493</v>
      </c>
      <c r="BI33" s="66">
        <f t="shared" si="21"/>
        <v>0.45629345374543173</v>
      </c>
      <c r="BJ33" s="66">
        <f t="shared" si="22"/>
        <v>0.20886180110783892</v>
      </c>
      <c r="BK33" s="929"/>
      <c r="BL33" s="13"/>
      <c r="BM33" s="13"/>
      <c r="BN33" s="13"/>
      <c r="BO33" s="13"/>
      <c r="BP33" s="13"/>
      <c r="BQ33" s="13"/>
      <c r="BR33" s="13"/>
      <c r="BS33" s="13"/>
      <c r="BT33" s="13"/>
      <c r="BU33" s="13"/>
      <c r="BV33" s="13">
        <f>SUM(AK33:AL33)</f>
        <v>14.723079207784579</v>
      </c>
      <c r="BW33" s="13">
        <f t="shared" si="76"/>
        <v>14.723079207784579</v>
      </c>
      <c r="BX33" s="13">
        <f t="shared" si="77"/>
        <v>13.751641937017967</v>
      </c>
      <c r="BY33" s="13">
        <f t="shared" si="78"/>
        <v>13.751641937017967</v>
      </c>
      <c r="BZ33" s="13">
        <f t="shared" si="79"/>
        <v>6.9399206936791664</v>
      </c>
      <c r="CA33" s="13">
        <f t="shared" si="80"/>
        <v>10.083826296445739</v>
      </c>
      <c r="CB33" s="13">
        <f t="shared" si="81"/>
        <v>6.0794720774998074</v>
      </c>
      <c r="CC33" s="13">
        <f t="shared" si="82"/>
        <v>6.2228854402726332</v>
      </c>
      <c r="CD33" s="13">
        <f>SUM(BA33:BB33)</f>
        <v>6.9616312013055719</v>
      </c>
      <c r="CE33" s="13">
        <f>BC33+BD33</f>
        <v>16.029605852985778</v>
      </c>
      <c r="CF33" s="13">
        <f t="shared" si="85"/>
        <v>17.541687103311183</v>
      </c>
      <c r="CG33" s="13">
        <f t="shared" si="37"/>
        <v>26.543425441540769</v>
      </c>
      <c r="CH33" s="66">
        <f t="shared" si="26"/>
        <v>0.65590006922076749</v>
      </c>
      <c r="CI33" s="66">
        <f t="shared" si="27"/>
        <v>0.51316263283081875</v>
      </c>
      <c r="CJ33" s="983"/>
      <c r="CK33" s="69">
        <f t="shared" si="50"/>
        <v>44.085112544851953</v>
      </c>
      <c r="CL33" s="975"/>
      <c r="CM33" s="975"/>
      <c r="CN33" s="975"/>
      <c r="CO33" s="976"/>
      <c r="CP33" s="977">
        <f t="shared" si="28"/>
        <v>0</v>
      </c>
      <c r="CQ33" s="977">
        <f t="shared" si="29"/>
        <v>0</v>
      </c>
      <c r="CR33" s="977">
        <f t="shared" si="30"/>
        <v>0</v>
      </c>
      <c r="CS33" s="977">
        <f t="shared" si="31"/>
        <v>0</v>
      </c>
      <c r="CT33" s="977">
        <f t="shared" si="32"/>
        <v>0</v>
      </c>
      <c r="CU33" s="977">
        <f t="shared" si="33"/>
        <v>0</v>
      </c>
      <c r="CV33" s="978"/>
      <c r="CW33" s="955"/>
      <c r="CX33" s="937"/>
      <c r="CY33" s="955"/>
    </row>
    <row r="34" spans="1:103" x14ac:dyDescent="0.45">
      <c r="A34" s="29"/>
      <c r="B34" s="29" t="s">
        <v>2</v>
      </c>
      <c r="C34" s="29">
        <v>435</v>
      </c>
      <c r="D34" s="29">
        <v>455</v>
      </c>
      <c r="E34" s="29">
        <v>445</v>
      </c>
      <c r="F34" s="29">
        <v>490</v>
      </c>
      <c r="G34" s="29">
        <v>505</v>
      </c>
      <c r="H34" s="29">
        <v>525</v>
      </c>
      <c r="I34" s="29">
        <v>555.65473975514499</v>
      </c>
      <c r="J34" s="29">
        <v>473.40485055905833</v>
      </c>
      <c r="K34" s="29">
        <v>527.63104150781578</v>
      </c>
      <c r="L34" s="29">
        <v>548.03298685981235</v>
      </c>
      <c r="M34" s="29">
        <v>570.55465352238093</v>
      </c>
      <c r="N34" s="29">
        <v>578.64470317129235</v>
      </c>
      <c r="O34" s="29">
        <v>572.6702381573283</v>
      </c>
      <c r="P34" s="71">
        <f t="shared" si="20"/>
        <v>1.4179272045134805E-2</v>
      </c>
      <c r="Q34" s="71">
        <f t="shared" si="20"/>
        <v>-1.0324928200708849E-2</v>
      </c>
      <c r="R34" s="27"/>
      <c r="S34" s="29">
        <v>105</v>
      </c>
      <c r="T34" s="29">
        <v>115</v>
      </c>
      <c r="U34" s="29">
        <v>110</v>
      </c>
      <c r="V34" s="29">
        <v>110</v>
      </c>
      <c r="W34" s="29">
        <v>105</v>
      </c>
      <c r="X34" s="29">
        <v>115</v>
      </c>
      <c r="Y34" s="29">
        <v>115</v>
      </c>
      <c r="Z34" s="29">
        <v>120</v>
      </c>
      <c r="AA34" s="29">
        <v>120</v>
      </c>
      <c r="AB34" s="29">
        <v>130</v>
      </c>
      <c r="AC34" s="29">
        <v>125</v>
      </c>
      <c r="AD34" s="29">
        <v>125</v>
      </c>
      <c r="AE34" s="29">
        <v>125</v>
      </c>
      <c r="AF34" s="29">
        <v>125</v>
      </c>
      <c r="AG34" s="29">
        <v>130</v>
      </c>
      <c r="AH34" s="29">
        <v>130</v>
      </c>
      <c r="AI34" s="29">
        <v>130</v>
      </c>
      <c r="AJ34" s="29">
        <v>135</v>
      </c>
      <c r="AK34" s="29">
        <v>139.21406617169598</v>
      </c>
      <c r="AL34" s="29">
        <v>139.08056340151387</v>
      </c>
      <c r="AM34" s="29">
        <v>138.01254124005715</v>
      </c>
      <c r="AN34" s="29">
        <v>139.347568941878</v>
      </c>
      <c r="AO34" s="29">
        <v>110.94303957178431</v>
      </c>
      <c r="AP34" s="29">
        <v>96.947284503368962</v>
      </c>
      <c r="AQ34" s="29">
        <v>129.52711642971653</v>
      </c>
      <c r="AR34" s="29">
        <v>135.9874100541885</v>
      </c>
      <c r="AS34" s="29">
        <v>136.65758712899324</v>
      </c>
      <c r="AT34" s="29">
        <v>125.46024736618072</v>
      </c>
      <c r="AU34" s="29">
        <v>125.27475608122103</v>
      </c>
      <c r="AV34" s="29">
        <v>140.23845093142077</v>
      </c>
      <c r="AW34" s="29">
        <v>138.72838741305821</v>
      </c>
      <c r="AX34" s="29">
        <v>143.1036868489785</v>
      </c>
      <c r="AY34" s="29">
        <v>134.74215306543977</v>
      </c>
      <c r="AZ34" s="29">
        <v>131.45875953233585</v>
      </c>
      <c r="BA34" s="29">
        <v>137.25791075619142</v>
      </c>
      <c r="BB34" s="29">
        <v>144.74591075619139</v>
      </c>
      <c r="BC34" s="29">
        <v>138.85688675619141</v>
      </c>
      <c r="BD34" s="29">
        <v>149.69394525380676</v>
      </c>
      <c r="BE34" s="29">
        <v>141.75899213674978</v>
      </c>
      <c r="BF34" s="29">
        <v>147.87894245021403</v>
      </c>
      <c r="BG34" s="29">
        <v>143.5334672322972</v>
      </c>
      <c r="BH34" s="29">
        <v>145.4733013520314</v>
      </c>
      <c r="BI34" s="998">
        <f t="shared" si="21"/>
        <v>-2.8195154417362978E-2</v>
      </c>
      <c r="BJ34" s="998">
        <f t="shared" si="22"/>
        <v>1.3514855853058449E-2</v>
      </c>
      <c r="BK34" s="929"/>
      <c r="BL34" s="29">
        <f t="shared" ref="BL34" si="88">D34-BM34</f>
        <v>235</v>
      </c>
      <c r="BM34" s="29">
        <f t="shared" ref="BM34" si="89">SUM(S34:T34)</f>
        <v>220</v>
      </c>
      <c r="BN34" s="29">
        <f t="shared" ref="BN34" si="90">SUM(U34:V34)</f>
        <v>220</v>
      </c>
      <c r="BO34" s="29">
        <f t="shared" ref="BO34" si="91">SUM(W34:X34)</f>
        <v>220</v>
      </c>
      <c r="BP34" s="29">
        <f t="shared" ref="BP34" si="92">SUM(Y34:Z34)</f>
        <v>235</v>
      </c>
      <c r="BQ34" s="29">
        <f t="shared" ref="BQ34" si="93">SUM(AA34:AB34)</f>
        <v>250</v>
      </c>
      <c r="BR34" s="29">
        <f t="shared" ref="BR34" si="94">SUM(AC34:AD34)</f>
        <v>250</v>
      </c>
      <c r="BS34" s="29">
        <f t="shared" ref="BS34" si="95">SUM(AE34:AF34)</f>
        <v>250</v>
      </c>
      <c r="BT34" s="29">
        <f t="shared" ref="BT34" si="96">SUM(AG34:AH34)</f>
        <v>260</v>
      </c>
      <c r="BU34" s="29">
        <f t="shared" ref="BU34" si="97">SUM(AI34:AJ34)</f>
        <v>265</v>
      </c>
      <c r="BV34" s="29">
        <f t="shared" ref="BV34" si="98">SUM(AK34:AL34)</f>
        <v>278.29462957320982</v>
      </c>
      <c r="BW34" s="29">
        <f t="shared" si="76"/>
        <v>277.36011018193517</v>
      </c>
      <c r="BX34" s="29">
        <f t="shared" si="77"/>
        <v>207.89032407515327</v>
      </c>
      <c r="BY34" s="29">
        <f t="shared" si="78"/>
        <v>265.514526483905</v>
      </c>
      <c r="BZ34" s="29">
        <f t="shared" si="79"/>
        <v>262.11783449517395</v>
      </c>
      <c r="CA34" s="29">
        <f t="shared" si="80"/>
        <v>265.51320701264183</v>
      </c>
      <c r="CB34" s="29">
        <f t="shared" si="81"/>
        <v>281.83207426203671</v>
      </c>
      <c r="CC34" s="29">
        <f t="shared" si="82"/>
        <v>266.20091259777564</v>
      </c>
      <c r="CD34" s="29">
        <f t="shared" ref="CD34" si="99">SUM(BA34:BB34)</f>
        <v>282.00382151238284</v>
      </c>
      <c r="CE34" s="29">
        <f t="shared" ref="CE34" si="100">BC34+BD34</f>
        <v>288.5508320099982</v>
      </c>
      <c r="CF34" s="29">
        <f t="shared" si="85"/>
        <v>289.63793458696381</v>
      </c>
      <c r="CG34" s="29">
        <f t="shared" si="37"/>
        <v>289.0067685843286</v>
      </c>
      <c r="CH34" s="74">
        <f t="shared" si="26"/>
        <v>1.5800910056451567E-3</v>
      </c>
      <c r="CI34" s="74">
        <f t="shared" si="27"/>
        <v>-2.1791551701791922E-3</v>
      </c>
      <c r="CJ34" s="983"/>
      <c r="CK34" s="984">
        <f t="shared" si="50"/>
        <v>578.64470317129235</v>
      </c>
      <c r="CL34" s="975"/>
      <c r="CM34" s="975"/>
      <c r="CN34" s="975"/>
      <c r="CO34" s="976" t="s">
        <v>2</v>
      </c>
      <c r="CP34" s="977">
        <f t="shared" si="28"/>
        <v>0</v>
      </c>
      <c r="CQ34" s="977">
        <f t="shared" si="29"/>
        <v>0</v>
      </c>
      <c r="CR34" s="977">
        <f t="shared" si="30"/>
        <v>0</v>
      </c>
      <c r="CS34" s="977">
        <f t="shared" si="31"/>
        <v>0</v>
      </c>
      <c r="CT34" s="977">
        <f t="shared" si="32"/>
        <v>0</v>
      </c>
      <c r="CU34" s="977">
        <f t="shared" si="33"/>
        <v>0</v>
      </c>
      <c r="CV34" s="978"/>
      <c r="CW34" s="955"/>
      <c r="CX34" s="937"/>
      <c r="CY34" s="955"/>
    </row>
    <row r="35" spans="1:103" x14ac:dyDescent="0.45">
      <c r="A35" s="7"/>
      <c r="B35" s="7"/>
      <c r="C35" s="7"/>
      <c r="D35" s="7"/>
      <c r="E35" s="7"/>
      <c r="F35" s="7"/>
      <c r="G35" s="7"/>
      <c r="H35" s="7"/>
      <c r="I35" s="524"/>
      <c r="J35" s="7"/>
      <c r="K35" s="7"/>
      <c r="L35" s="7"/>
      <c r="M35" s="7"/>
      <c r="N35" s="7"/>
      <c r="O35" s="7"/>
      <c r="P35" s="67"/>
      <c r="Q35" s="68"/>
      <c r="R35" s="27"/>
      <c r="S35" s="199"/>
      <c r="T35" s="199"/>
      <c r="U35" s="199"/>
      <c r="V35" s="199"/>
      <c r="W35" s="199"/>
      <c r="X35" s="199"/>
      <c r="Y35" s="199"/>
      <c r="Z35" s="199"/>
      <c r="AA35" s="199"/>
      <c r="AB35" s="199"/>
      <c r="AC35" s="199"/>
      <c r="AD35" s="199"/>
      <c r="AE35" s="199"/>
      <c r="AF35" s="199"/>
      <c r="AG35" s="199"/>
      <c r="AH35" s="199"/>
      <c r="AI35" s="199"/>
      <c r="AJ35" s="199"/>
      <c r="AK35" s="928"/>
      <c r="AL35" s="928"/>
      <c r="AM35" s="928"/>
      <c r="AN35" s="928"/>
      <c r="AO35" s="563"/>
      <c r="AP35" s="928"/>
      <c r="AQ35" s="928"/>
      <c r="AR35" s="928"/>
      <c r="AS35" s="928"/>
      <c r="AT35" s="928"/>
      <c r="AU35" s="928"/>
      <c r="AV35" s="928"/>
      <c r="AW35" s="928"/>
      <c r="AX35" s="928"/>
      <c r="AY35" s="928"/>
      <c r="AZ35" s="928"/>
      <c r="BA35" s="928"/>
      <c r="BB35" s="928"/>
      <c r="BC35" s="928"/>
      <c r="BD35" s="928"/>
      <c r="BE35" s="928"/>
      <c r="BF35" s="928"/>
      <c r="BG35" s="928"/>
      <c r="BH35" s="928"/>
      <c r="BI35" s="66"/>
      <c r="BJ35" s="66"/>
      <c r="BK35" s="929"/>
      <c r="BL35" s="7"/>
      <c r="BM35" s="7"/>
      <c r="BN35" s="7"/>
      <c r="BO35" s="7"/>
      <c r="BP35" s="7"/>
      <c r="BQ35" s="7"/>
      <c r="BR35" s="7"/>
      <c r="BS35" s="7"/>
      <c r="BT35" s="7"/>
      <c r="BU35" s="7"/>
      <c r="BV35" s="7"/>
      <c r="BW35" s="7"/>
      <c r="BX35" s="7"/>
      <c r="BY35" s="7"/>
      <c r="BZ35" s="7"/>
      <c r="CA35" s="7"/>
      <c r="CB35" s="7"/>
      <c r="CC35" s="7"/>
      <c r="CD35" s="7"/>
      <c r="CE35" s="7"/>
      <c r="CF35" s="7"/>
      <c r="CG35" s="7"/>
      <c r="CH35" s="66"/>
      <c r="CI35" s="66"/>
      <c r="CJ35" s="983"/>
      <c r="CK35" s="69">
        <f t="shared" si="50"/>
        <v>0</v>
      </c>
      <c r="CL35" s="975"/>
      <c r="CM35" s="975"/>
      <c r="CN35" s="975"/>
      <c r="CO35" s="976"/>
      <c r="CP35" s="977">
        <f t="shared" si="28"/>
        <v>0</v>
      </c>
      <c r="CQ35" s="977">
        <f t="shared" si="29"/>
        <v>0</v>
      </c>
      <c r="CR35" s="977">
        <f t="shared" si="30"/>
        <v>0</v>
      </c>
      <c r="CS35" s="977">
        <f t="shared" si="31"/>
        <v>0</v>
      </c>
      <c r="CT35" s="977">
        <f t="shared" si="32"/>
        <v>0</v>
      </c>
      <c r="CU35" s="977">
        <f t="shared" si="33"/>
        <v>0</v>
      </c>
      <c r="CV35" s="978"/>
      <c r="CW35" s="955"/>
      <c r="CX35" s="937"/>
      <c r="CY35" s="955"/>
    </row>
    <row r="36" spans="1:103" x14ac:dyDescent="0.45">
      <c r="A36" s="23" t="s">
        <v>3</v>
      </c>
      <c r="B36" s="9"/>
      <c r="C36" s="656">
        <v>935</v>
      </c>
      <c r="D36" s="656">
        <v>150</v>
      </c>
      <c r="E36" s="656">
        <v>305</v>
      </c>
      <c r="F36" s="656">
        <v>535</v>
      </c>
      <c r="G36" s="656">
        <v>275</v>
      </c>
      <c r="H36" s="656">
        <v>15</v>
      </c>
      <c r="I36" s="656">
        <f>SUM(I37:I40)</f>
        <v>1264.4106369117874</v>
      </c>
      <c r="J36" s="656">
        <f>SUM(J37:J40)</f>
        <v>1581.8788029818002</v>
      </c>
      <c r="K36" s="656">
        <f>SUM(K37:K40)</f>
        <v>-3.3795208768819407</v>
      </c>
      <c r="L36" s="656">
        <f t="shared" ref="L36:O36" si="101">SUM(L37:L40)</f>
        <v>-516.04345805216258</v>
      </c>
      <c r="M36" s="656">
        <f t="shared" si="101"/>
        <v>396.83378642953681</v>
      </c>
      <c r="N36" s="656">
        <f t="shared" si="101"/>
        <v>702.44084003736725</v>
      </c>
      <c r="O36" s="656">
        <f t="shared" si="101"/>
        <v>605.97275030919809</v>
      </c>
      <c r="P36" s="66">
        <f t="shared" si="20"/>
        <v>0.77011349350440228</v>
      </c>
      <c r="Q36" s="66">
        <f t="shared" si="20"/>
        <v>-0.13733268943052546</v>
      </c>
      <c r="R36" s="27"/>
      <c r="S36" s="656">
        <v>-175</v>
      </c>
      <c r="T36" s="656">
        <v>0</v>
      </c>
      <c r="U36" s="656">
        <v>-10</v>
      </c>
      <c r="V36" s="656">
        <v>115</v>
      </c>
      <c r="W36" s="656">
        <v>285</v>
      </c>
      <c r="X36" s="656">
        <v>-95</v>
      </c>
      <c r="Y36" s="656">
        <v>165</v>
      </c>
      <c r="Z36" s="656">
        <v>95</v>
      </c>
      <c r="AA36" s="656">
        <v>50</v>
      </c>
      <c r="AB36" s="656">
        <v>225</v>
      </c>
      <c r="AC36" s="656">
        <v>80</v>
      </c>
      <c r="AD36" s="656">
        <v>105</v>
      </c>
      <c r="AE36" s="656">
        <v>-10</v>
      </c>
      <c r="AF36" s="656">
        <v>100</v>
      </c>
      <c r="AG36" s="656">
        <v>60</v>
      </c>
      <c r="AH36" s="656">
        <v>-55</v>
      </c>
      <c r="AI36" s="656">
        <v>65</v>
      </c>
      <c r="AJ36" s="656">
        <v>-65</v>
      </c>
      <c r="AK36" s="656">
        <f t="shared" ref="AK36:BH36" si="102">SUM(AK37:AK40)</f>
        <v>796.95205745791679</v>
      </c>
      <c r="AL36" s="656">
        <f t="shared" si="102"/>
        <v>129.8084638613949</v>
      </c>
      <c r="AM36" s="656">
        <f t="shared" si="102"/>
        <v>254.07166442140431</v>
      </c>
      <c r="AN36" s="656">
        <f t="shared" si="102"/>
        <v>83.578451171071407</v>
      </c>
      <c r="AO36" s="656">
        <f t="shared" si="102"/>
        <v>84.489979263408628</v>
      </c>
      <c r="AP36" s="656">
        <f t="shared" si="102"/>
        <v>398.83176345297886</v>
      </c>
      <c r="AQ36" s="656">
        <f t="shared" si="102"/>
        <v>967.89052695385408</v>
      </c>
      <c r="AR36" s="656">
        <f t="shared" si="102"/>
        <v>130.66653331155851</v>
      </c>
      <c r="AS36" s="656">
        <f t="shared" si="102"/>
        <v>165.86204719937064</v>
      </c>
      <c r="AT36" s="656">
        <f t="shared" si="102"/>
        <v>202.51152508666777</v>
      </c>
      <c r="AU36" s="656">
        <f t="shared" si="102"/>
        <v>-264.48148720743063</v>
      </c>
      <c r="AV36" s="656">
        <f t="shared" si="102"/>
        <v>-107.27160595548966</v>
      </c>
      <c r="AW36" s="656">
        <f t="shared" si="102"/>
        <v>-132.29869810878307</v>
      </c>
      <c r="AX36" s="656">
        <f t="shared" si="102"/>
        <v>-127.67319301582585</v>
      </c>
      <c r="AY36" s="656">
        <f t="shared" si="102"/>
        <v>-226.0753931596185</v>
      </c>
      <c r="AZ36" s="656">
        <f t="shared" si="102"/>
        <v>-29.996173767935076</v>
      </c>
      <c r="BA36" s="656">
        <f t="shared" si="102"/>
        <v>228.76680020098647</v>
      </c>
      <c r="BB36" s="656">
        <f t="shared" si="102"/>
        <v>195.28069896350246</v>
      </c>
      <c r="BC36" s="656">
        <f t="shared" si="102"/>
        <v>50.294372978703286</v>
      </c>
      <c r="BD36" s="656">
        <f t="shared" si="102"/>
        <v>-77.508085713655433</v>
      </c>
      <c r="BE36" s="656">
        <f t="shared" si="102"/>
        <v>113.29461801118353</v>
      </c>
      <c r="BF36" s="656">
        <f t="shared" si="102"/>
        <v>459.13911423857945</v>
      </c>
      <c r="BG36" s="656">
        <f t="shared" si="102"/>
        <v>-229.5549960561259</v>
      </c>
      <c r="BH36" s="656">
        <f t="shared" si="102"/>
        <v>359.56210384373009</v>
      </c>
      <c r="BI36" s="66" t="str">
        <f t="shared" si="21"/>
        <v>N/A</v>
      </c>
      <c r="BJ36" s="66" t="str">
        <f t="shared" si="22"/>
        <v>N/A</v>
      </c>
      <c r="BK36" s="929"/>
      <c r="BL36" s="9">
        <f t="shared" ref="BL36:BM36" si="103">SUM(BL37:BL40)</f>
        <v>325</v>
      </c>
      <c r="BM36" s="9">
        <f t="shared" si="103"/>
        <v>-175</v>
      </c>
      <c r="BN36" s="9">
        <f>SUM(U36:V36)</f>
        <v>105</v>
      </c>
      <c r="BO36" s="9">
        <f>SUM(W36:X36)</f>
        <v>190</v>
      </c>
      <c r="BP36" s="9">
        <f>SUM(Y36:Z36)</f>
        <v>260</v>
      </c>
      <c r="BQ36" s="9">
        <f>SUM(AA36:AB36)</f>
        <v>275</v>
      </c>
      <c r="BR36" s="9">
        <f>SUM(AC36:AD36)</f>
        <v>185</v>
      </c>
      <c r="BS36" s="9">
        <f>SUM(AE36:AF36)</f>
        <v>90</v>
      </c>
      <c r="BT36" s="9">
        <f>SUM(AG36:AH36)</f>
        <v>5</v>
      </c>
      <c r="BU36" s="9">
        <f>SUM(AI36:AJ36)</f>
        <v>0</v>
      </c>
      <c r="BV36" s="9">
        <f>SUM(AK36:AL36)</f>
        <v>926.76052131931169</v>
      </c>
      <c r="BW36" s="9">
        <f>SUM(AM36:AN36)</f>
        <v>337.65011559247569</v>
      </c>
      <c r="BX36" s="9">
        <f>SUM(AO36:AP36)</f>
        <v>483.32174271638746</v>
      </c>
      <c r="BY36" s="9">
        <f>SUM(AQ36:AR36)</f>
        <v>1098.5570602654125</v>
      </c>
      <c r="BZ36" s="9">
        <f>SUM(AS36:AT36)</f>
        <v>368.37357228603844</v>
      </c>
      <c r="CA36" s="9">
        <f>SUM(AU36:AV36)</f>
        <v>-371.75309316292032</v>
      </c>
      <c r="CB36" s="9">
        <f>SUM(AW36:AX36)</f>
        <v>-259.97189112460893</v>
      </c>
      <c r="CC36" s="9">
        <f t="shared" ref="CC36:CC40" si="104">SUM(AY36:AZ36)</f>
        <v>-256.07156692755359</v>
      </c>
      <c r="CD36" s="9">
        <f t="shared" ref="CD36:CD40" si="105">SUM(BA36:BB36)</f>
        <v>424.04749916448895</v>
      </c>
      <c r="CE36" s="9">
        <f t="shared" ref="CE36:CE40" si="106">BC36+BD36</f>
        <v>-27.213712734952146</v>
      </c>
      <c r="CF36" s="9">
        <f t="shared" ref="CF36:CF40" si="107">BE36+BF36</f>
        <v>572.43373224976301</v>
      </c>
      <c r="CG36" s="9">
        <f t="shared" si="37"/>
        <v>130.00710778760418</v>
      </c>
      <c r="CH36" s="66" t="str">
        <f t="shared" si="26"/>
        <v>N/A</v>
      </c>
      <c r="CI36" s="66">
        <f t="shared" si="27"/>
        <v>-0.77288706017261788</v>
      </c>
      <c r="CJ36" s="983"/>
      <c r="CK36" s="76">
        <f t="shared" si="50"/>
        <v>702.44084003736725</v>
      </c>
      <c r="CL36" s="975"/>
      <c r="CM36" s="975"/>
      <c r="CN36" s="975"/>
      <c r="CO36" s="976" t="s">
        <v>3</v>
      </c>
      <c r="CP36" s="977">
        <f t="shared" si="28"/>
        <v>0</v>
      </c>
      <c r="CQ36" s="977">
        <f t="shared" si="29"/>
        <v>0</v>
      </c>
      <c r="CR36" s="977">
        <f t="shared" si="30"/>
        <v>-8.5265128291212022E-14</v>
      </c>
      <c r="CS36" s="977">
        <f t="shared" si="31"/>
        <v>0</v>
      </c>
      <c r="CT36" s="977">
        <f t="shared" si="32"/>
        <v>0</v>
      </c>
      <c r="CU36" s="977">
        <f t="shared" si="33"/>
        <v>0</v>
      </c>
      <c r="CV36" s="978"/>
      <c r="CW36" s="955"/>
      <c r="CX36" s="937"/>
      <c r="CY36" s="955"/>
    </row>
    <row r="37" spans="1:103" x14ac:dyDescent="0.45">
      <c r="A37" s="10"/>
      <c r="B37" s="10" t="s">
        <v>42</v>
      </c>
      <c r="C37" s="657">
        <v>-5</v>
      </c>
      <c r="D37" s="657">
        <v>50</v>
      </c>
      <c r="E37" s="657">
        <v>525</v>
      </c>
      <c r="F37" s="657">
        <v>460</v>
      </c>
      <c r="G37" s="657">
        <v>215</v>
      </c>
      <c r="H37" s="657">
        <v>280</v>
      </c>
      <c r="I37" s="658">
        <v>277.62433239024546</v>
      </c>
      <c r="J37" s="658">
        <v>593.3185058112432</v>
      </c>
      <c r="K37" s="658">
        <v>349.3966864581156</v>
      </c>
      <c r="L37" s="658">
        <v>259.05262402515018</v>
      </c>
      <c r="M37" s="658">
        <v>322.18486945228977</v>
      </c>
      <c r="N37" s="658">
        <v>194.14233776769643</v>
      </c>
      <c r="O37" s="658">
        <v>181.12798630919804</v>
      </c>
      <c r="P37" s="68">
        <f t="shared" si="20"/>
        <v>-0.39741944400512674</v>
      </c>
      <c r="Q37" s="68">
        <f t="shared" si="20"/>
        <v>-6.7035102225208032E-2</v>
      </c>
      <c r="R37" s="27"/>
      <c r="S37" s="658">
        <v>15</v>
      </c>
      <c r="T37" s="658">
        <v>40</v>
      </c>
      <c r="U37" s="658">
        <v>45</v>
      </c>
      <c r="V37" s="658">
        <v>75</v>
      </c>
      <c r="W37" s="658">
        <v>180</v>
      </c>
      <c r="X37" s="658">
        <v>220</v>
      </c>
      <c r="Y37" s="658">
        <v>150</v>
      </c>
      <c r="Z37" s="658">
        <v>115</v>
      </c>
      <c r="AA37" s="658">
        <v>80</v>
      </c>
      <c r="AB37" s="658">
        <v>115</v>
      </c>
      <c r="AC37" s="658">
        <v>30</v>
      </c>
      <c r="AD37" s="658">
        <v>75</v>
      </c>
      <c r="AE37" s="658">
        <v>45</v>
      </c>
      <c r="AF37" s="658">
        <v>65</v>
      </c>
      <c r="AG37" s="658">
        <v>85</v>
      </c>
      <c r="AH37" s="658">
        <v>70</v>
      </c>
      <c r="AI37" s="658">
        <v>70</v>
      </c>
      <c r="AJ37" s="658">
        <v>50</v>
      </c>
      <c r="AK37" s="658">
        <v>109.27647535723891</v>
      </c>
      <c r="AL37" s="658">
        <v>88.297372844297456</v>
      </c>
      <c r="AM37" s="658">
        <v>52.620704983374424</v>
      </c>
      <c r="AN37" s="658">
        <v>27.429779205334683</v>
      </c>
      <c r="AO37" s="658">
        <v>309.41218174580774</v>
      </c>
      <c r="AP37" s="658">
        <v>131.11869580663716</v>
      </c>
      <c r="AQ37" s="658">
        <v>97.737661461344302</v>
      </c>
      <c r="AR37" s="658">
        <v>55.049966797453891</v>
      </c>
      <c r="AS37" s="658">
        <v>25.360804397888757</v>
      </c>
      <c r="AT37" s="658">
        <v>112.80482379016719</v>
      </c>
      <c r="AU37" s="658">
        <v>115.12969481982344</v>
      </c>
      <c r="AV37" s="658">
        <v>96.101363450236178</v>
      </c>
      <c r="AW37" s="658">
        <v>69.349104578281242</v>
      </c>
      <c r="AX37" s="658">
        <v>84.482626008354586</v>
      </c>
      <c r="AY37" s="658">
        <v>102.78472906456042</v>
      </c>
      <c r="AZ37" s="658">
        <v>2.4361643739538952</v>
      </c>
      <c r="BA37" s="658">
        <v>128.43212982217227</v>
      </c>
      <c r="BB37" s="658">
        <v>46.831473413591077</v>
      </c>
      <c r="BC37" s="658">
        <v>86.124554845876219</v>
      </c>
      <c r="BD37" s="658">
        <v>60.796711370650179</v>
      </c>
      <c r="BE37" s="658">
        <v>60.318861222953636</v>
      </c>
      <c r="BF37" s="658">
        <v>14.330567574105098</v>
      </c>
      <c r="BG37" s="658">
        <v>65.432256107713854</v>
      </c>
      <c r="BH37" s="658">
        <v>54.060652862923845</v>
      </c>
      <c r="BI37" s="66">
        <f t="shared" si="21"/>
        <v>-0.11079642888345753</v>
      </c>
      <c r="BJ37" s="66">
        <f t="shared" si="22"/>
        <v>-0.17379200903710557</v>
      </c>
      <c r="BK37" s="929"/>
      <c r="BL37" s="13">
        <f>D37-BM37</f>
        <v>-5</v>
      </c>
      <c r="BM37" s="13">
        <f>SUM(S37:T37)</f>
        <v>55</v>
      </c>
      <c r="BN37" s="13">
        <f>SUM(U37:V37)</f>
        <v>120</v>
      </c>
      <c r="BO37" s="13">
        <f>SUM(W37:X37)</f>
        <v>400</v>
      </c>
      <c r="BP37" s="13">
        <f>SUM(Y37:Z37)</f>
        <v>265</v>
      </c>
      <c r="BQ37" s="13">
        <f>SUM(AA37:AB37)</f>
        <v>195</v>
      </c>
      <c r="BR37" s="13">
        <f>SUM(AC37:AD37)</f>
        <v>105</v>
      </c>
      <c r="BS37" s="13">
        <f>SUM(AE37:AF37)</f>
        <v>110</v>
      </c>
      <c r="BT37" s="13">
        <f>SUM(AG37:AH37)</f>
        <v>155</v>
      </c>
      <c r="BU37" s="13">
        <f>SUM(AI37:AJ37)</f>
        <v>120</v>
      </c>
      <c r="BV37" s="13">
        <f>SUM(AK37:AL37)</f>
        <v>197.57384820153635</v>
      </c>
      <c r="BW37" s="13">
        <f>SUM(AM37:AN37)</f>
        <v>80.050484188709106</v>
      </c>
      <c r="BX37" s="13">
        <f>SUM(AO37:AP37)</f>
        <v>440.53087755244491</v>
      </c>
      <c r="BY37" s="13">
        <f>SUM(AQ37:AR37)</f>
        <v>152.78762825879818</v>
      </c>
      <c r="BZ37" s="13">
        <f>SUM(AS37:AT37)</f>
        <v>138.16562818805596</v>
      </c>
      <c r="CA37" s="13">
        <f>SUM(AU37:AV37)</f>
        <v>211.23105827005963</v>
      </c>
      <c r="CB37" s="13">
        <f>SUM(AW37:AX37)</f>
        <v>153.83173058663584</v>
      </c>
      <c r="CC37" s="13">
        <f t="shared" si="104"/>
        <v>105.22089343851432</v>
      </c>
      <c r="CD37" s="13">
        <f t="shared" si="105"/>
        <v>175.26360323576336</v>
      </c>
      <c r="CE37" s="13">
        <f t="shared" si="106"/>
        <v>146.92126621652639</v>
      </c>
      <c r="CF37" s="13">
        <f t="shared" si="107"/>
        <v>74.649428797058732</v>
      </c>
      <c r="CG37" s="13">
        <f t="shared" si="37"/>
        <v>119.4929089706377</v>
      </c>
      <c r="CH37" s="66">
        <f t="shared" si="26"/>
        <v>-0.18668745479953819</v>
      </c>
      <c r="CI37" s="66">
        <f t="shared" si="27"/>
        <v>0.60072100880356438</v>
      </c>
      <c r="CJ37" s="983"/>
      <c r="CK37" s="69">
        <f t="shared" si="50"/>
        <v>194.14233776769646</v>
      </c>
      <c r="CL37" s="975"/>
      <c r="CM37" s="975"/>
      <c r="CN37" s="975"/>
      <c r="CO37" s="976"/>
      <c r="CP37" s="977">
        <f t="shared" si="28"/>
        <v>0</v>
      </c>
      <c r="CQ37" s="977">
        <f t="shared" si="29"/>
        <v>0</v>
      </c>
      <c r="CR37" s="977">
        <f t="shared" si="30"/>
        <v>0</v>
      </c>
      <c r="CS37" s="977">
        <f t="shared" si="31"/>
        <v>0</v>
      </c>
      <c r="CT37" s="977">
        <f t="shared" si="32"/>
        <v>0</v>
      </c>
      <c r="CU37" s="977">
        <f t="shared" si="33"/>
        <v>0</v>
      </c>
      <c r="CV37" s="978"/>
      <c r="CW37" s="955"/>
      <c r="CX37" s="937"/>
      <c r="CY37" s="955"/>
    </row>
    <row r="38" spans="1:103" x14ac:dyDescent="0.45">
      <c r="A38" s="10"/>
      <c r="B38" s="10" t="s">
        <v>245</v>
      </c>
      <c r="C38" s="7" t="s">
        <v>101</v>
      </c>
      <c r="D38" s="7" t="s">
        <v>101</v>
      </c>
      <c r="E38" s="7" t="s">
        <v>101</v>
      </c>
      <c r="F38" s="7" t="s">
        <v>101</v>
      </c>
      <c r="G38" s="7" t="s">
        <v>101</v>
      </c>
      <c r="H38" s="7" t="s">
        <v>101</v>
      </c>
      <c r="I38" s="658">
        <v>16.352667609754526</v>
      </c>
      <c r="J38" s="658">
        <v>22.930494188756892</v>
      </c>
      <c r="K38" s="658">
        <v>26.8688135418844</v>
      </c>
      <c r="L38" s="658">
        <v>90.028654572636526</v>
      </c>
      <c r="M38" s="658">
        <v>134.36577777777779</v>
      </c>
      <c r="N38" s="658">
        <v>161.89330000000001</v>
      </c>
      <c r="O38" s="658">
        <v>174.84476400000003</v>
      </c>
      <c r="P38" s="68">
        <f t="shared" si="20"/>
        <v>0.20487003965956929</v>
      </c>
      <c r="Q38" s="68">
        <f t="shared" si="20"/>
        <v>8.0000000000000071E-2</v>
      </c>
      <c r="R38" s="27"/>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v>4.0881669024386316</v>
      </c>
      <c r="AL38" s="658">
        <v>4.0881669024386316</v>
      </c>
      <c r="AM38" s="658">
        <v>4.0881669024386316</v>
      </c>
      <c r="AN38" s="658">
        <v>4.0881669024386316</v>
      </c>
      <c r="AO38" s="658">
        <v>11.465247094378446</v>
      </c>
      <c r="AP38" s="658">
        <v>5.7326235471892231</v>
      </c>
      <c r="AQ38" s="658">
        <v>2.8663117735946115</v>
      </c>
      <c r="AR38" s="658">
        <v>2.8663117735946115</v>
      </c>
      <c r="AS38" s="658">
        <v>6.7172033854711</v>
      </c>
      <c r="AT38" s="658">
        <v>6.7172033854711</v>
      </c>
      <c r="AU38" s="658">
        <v>6.7172033854711</v>
      </c>
      <c r="AV38" s="658">
        <v>6.7172033854711</v>
      </c>
      <c r="AW38" s="658">
        <v>22.507163643159132</v>
      </c>
      <c r="AX38" s="658">
        <v>22.507163643159132</v>
      </c>
      <c r="AY38" s="658">
        <v>22.507163643159132</v>
      </c>
      <c r="AZ38" s="658">
        <v>22.507163643159132</v>
      </c>
      <c r="BA38" s="658">
        <v>30.904128888888895</v>
      </c>
      <c r="BB38" s="658">
        <v>20.154866666666667</v>
      </c>
      <c r="BC38" s="658">
        <v>34.935102222222227</v>
      </c>
      <c r="BD38" s="658">
        <v>48.371680000000005</v>
      </c>
      <c r="BE38" s="658">
        <v>53.338000000000001</v>
      </c>
      <c r="BF38" s="658">
        <v>40.763999999999996</v>
      </c>
      <c r="BG38" s="658">
        <v>30.0533</v>
      </c>
      <c r="BH38" s="658">
        <v>37.738</v>
      </c>
      <c r="BI38" s="66">
        <f t="shared" si="21"/>
        <v>-0.21983276164896492</v>
      </c>
      <c r="BJ38" s="66">
        <f t="shared" si="22"/>
        <v>0.25570236879144725</v>
      </c>
      <c r="BK38" s="929"/>
      <c r="BL38" s="7" t="s">
        <v>101</v>
      </c>
      <c r="BM38" s="7" t="s">
        <v>101</v>
      </c>
      <c r="BN38" s="7" t="s">
        <v>101</v>
      </c>
      <c r="BO38" s="7" t="s">
        <v>101</v>
      </c>
      <c r="BP38" s="7" t="s">
        <v>101</v>
      </c>
      <c r="BQ38" s="7" t="s">
        <v>101</v>
      </c>
      <c r="BR38" s="7" t="s">
        <v>101</v>
      </c>
      <c r="BS38" s="7" t="s">
        <v>101</v>
      </c>
      <c r="BT38" s="7" t="s">
        <v>101</v>
      </c>
      <c r="BU38" s="7" t="s">
        <v>101</v>
      </c>
      <c r="BV38" s="13">
        <f>SUM(AK38:AL38)</f>
        <v>8.1763338048772631</v>
      </c>
      <c r="BW38" s="13">
        <f>SUM(AM38:AN38)</f>
        <v>8.1763338048772631</v>
      </c>
      <c r="BX38" s="13">
        <f>SUM(AO38:AP38)</f>
        <v>17.197870641567668</v>
      </c>
      <c r="BY38" s="13">
        <f>SUM(AQ38:AR38)</f>
        <v>5.7326235471892231</v>
      </c>
      <c r="BZ38" s="13">
        <f>SUM(AS38:AT38)</f>
        <v>13.4344067709422</v>
      </c>
      <c r="CA38" s="13">
        <f>SUM(AU38:AV38)</f>
        <v>13.4344067709422</v>
      </c>
      <c r="CB38" s="13">
        <f>SUM(AW38:AX38)</f>
        <v>45.014327286318263</v>
      </c>
      <c r="CC38" s="13">
        <f t="shared" si="104"/>
        <v>45.014327286318263</v>
      </c>
      <c r="CD38" s="13">
        <f t="shared" si="105"/>
        <v>51.058995555555562</v>
      </c>
      <c r="CE38" s="13">
        <f t="shared" si="106"/>
        <v>83.306782222222239</v>
      </c>
      <c r="CF38" s="13">
        <f t="shared" si="107"/>
        <v>94.102000000000004</v>
      </c>
      <c r="CG38" s="13">
        <f t="shared" si="37"/>
        <v>67.791300000000007</v>
      </c>
      <c r="CH38" s="66">
        <f t="shared" si="26"/>
        <v>-0.18624512684734862</v>
      </c>
      <c r="CI38" s="66">
        <f t="shared" si="27"/>
        <v>-0.27959767061273932</v>
      </c>
      <c r="CJ38" s="983"/>
      <c r="CK38" s="69">
        <f t="shared" si="50"/>
        <v>161.89330000000001</v>
      </c>
      <c r="CL38" s="975"/>
      <c r="CM38" s="975"/>
      <c r="CN38" s="975"/>
      <c r="CO38" s="976"/>
      <c r="CP38" s="977">
        <f t="shared" si="28"/>
        <v>0</v>
      </c>
      <c r="CQ38" s="977">
        <f t="shared" si="29"/>
        <v>0</v>
      </c>
      <c r="CR38" s="977">
        <f t="shared" si="30"/>
        <v>0</v>
      </c>
      <c r="CS38" s="977">
        <f t="shared" si="31"/>
        <v>0</v>
      </c>
      <c r="CT38" s="977">
        <f t="shared" si="32"/>
        <v>0</v>
      </c>
      <c r="CU38" s="977">
        <f t="shared" si="33"/>
        <v>0</v>
      </c>
      <c r="CV38" s="978"/>
      <c r="CW38" s="955"/>
      <c r="CX38" s="937"/>
      <c r="CY38" s="955"/>
    </row>
    <row r="39" spans="1:103" x14ac:dyDescent="0.45">
      <c r="A39" s="10"/>
      <c r="B39" s="10" t="s">
        <v>43</v>
      </c>
      <c r="C39" s="657">
        <v>905</v>
      </c>
      <c r="D39" s="657">
        <v>215</v>
      </c>
      <c r="E39" s="657">
        <v>-240</v>
      </c>
      <c r="F39" s="657">
        <v>-10</v>
      </c>
      <c r="G39" s="657">
        <v>105</v>
      </c>
      <c r="H39" s="657">
        <v>-245</v>
      </c>
      <c r="I39" s="658">
        <v>990.6481031776417</v>
      </c>
      <c r="J39" s="658">
        <v>507.24591859579829</v>
      </c>
      <c r="K39" s="658">
        <v>-241.04985259999987</v>
      </c>
      <c r="L39" s="658">
        <v>-557.63930619999985</v>
      </c>
      <c r="M39" s="658">
        <v>-74.216179800000276</v>
      </c>
      <c r="N39" s="658">
        <v>296.47576420000019</v>
      </c>
      <c r="O39" s="658">
        <v>100</v>
      </c>
      <c r="P39" s="68" t="str">
        <f t="shared" si="20"/>
        <v>N/A</v>
      </c>
      <c r="Q39" s="68">
        <f t="shared" si="20"/>
        <v>-0.66270430141284398</v>
      </c>
      <c r="R39" s="27"/>
      <c r="S39" s="658">
        <v>-95</v>
      </c>
      <c r="T39" s="658">
        <v>-30</v>
      </c>
      <c r="U39" s="658">
        <v>-50</v>
      </c>
      <c r="V39" s="658">
        <v>45</v>
      </c>
      <c r="W39" s="658">
        <v>110</v>
      </c>
      <c r="X39" s="658">
        <v>-345</v>
      </c>
      <c r="Y39" s="658">
        <v>-25</v>
      </c>
      <c r="Z39" s="658">
        <v>-15</v>
      </c>
      <c r="AA39" s="658">
        <v>-85</v>
      </c>
      <c r="AB39" s="658">
        <v>115</v>
      </c>
      <c r="AC39" s="658">
        <v>60</v>
      </c>
      <c r="AD39" s="658">
        <v>30</v>
      </c>
      <c r="AE39" s="658">
        <v>-40</v>
      </c>
      <c r="AF39" s="658">
        <v>55</v>
      </c>
      <c r="AG39" s="658">
        <v>-15</v>
      </c>
      <c r="AH39" s="658">
        <v>-125</v>
      </c>
      <c r="AI39" s="658">
        <v>5</v>
      </c>
      <c r="AJ39" s="658">
        <v>-115</v>
      </c>
      <c r="AK39" s="658">
        <v>687.30098298000007</v>
      </c>
      <c r="AL39" s="658">
        <v>50.292911704479891</v>
      </c>
      <c r="AM39" s="658">
        <v>207.02078668415976</v>
      </c>
      <c r="AN39" s="658">
        <v>46.033421809001943</v>
      </c>
      <c r="AO39" s="658">
        <v>-215.94544478631991</v>
      </c>
      <c r="AP39" s="658">
        <v>123.8353253826093</v>
      </c>
      <c r="AQ39" s="658">
        <v>525.73442329950888</v>
      </c>
      <c r="AR39" s="658">
        <v>73.621614700000109</v>
      </c>
      <c r="AS39" s="658">
        <v>100.38166739999974</v>
      </c>
      <c r="AT39" s="658">
        <v>33.979730200000191</v>
      </c>
      <c r="AU39" s="658">
        <v>-213.37130419999994</v>
      </c>
      <c r="AV39" s="658">
        <v>-162.03994599999982</v>
      </c>
      <c r="AW39" s="658">
        <v>-166.41974060000015</v>
      </c>
      <c r="AX39" s="658">
        <v>-111.71180959999987</v>
      </c>
      <c r="AY39" s="658">
        <v>-217.28717849999998</v>
      </c>
      <c r="AZ39" s="658">
        <v>-62.220577499999798</v>
      </c>
      <c r="BA39" s="658">
        <v>40.330283399999715</v>
      </c>
      <c r="BB39" s="658">
        <v>155.21315000000007</v>
      </c>
      <c r="BC39" s="658">
        <v>-98.747707000000077</v>
      </c>
      <c r="BD39" s="658">
        <v>-171.0119062</v>
      </c>
      <c r="BE39" s="658">
        <v>11.010812200000277</v>
      </c>
      <c r="BF39" s="658">
        <v>444.05345099999931</v>
      </c>
      <c r="BG39" s="658">
        <v>-300.29840799999965</v>
      </c>
      <c r="BH39" s="658">
        <v>141.70990900000021</v>
      </c>
      <c r="BI39" s="66" t="str">
        <f t="shared" si="21"/>
        <v>N/A</v>
      </c>
      <c r="BJ39" s="66" t="str">
        <f t="shared" si="22"/>
        <v>N/A</v>
      </c>
      <c r="BK39" s="929"/>
      <c r="BL39" s="13">
        <f>D39-BM39</f>
        <v>340</v>
      </c>
      <c r="BM39" s="13">
        <f>SUM(S39:T39)</f>
        <v>-125</v>
      </c>
      <c r="BN39" s="13">
        <f>SUM(U39:V39)</f>
        <v>-5</v>
      </c>
      <c r="BO39" s="13">
        <f>SUM(W39:X39)</f>
        <v>-235</v>
      </c>
      <c r="BP39" s="13">
        <f>SUM(Y39:Z39)</f>
        <v>-40</v>
      </c>
      <c r="BQ39" s="13">
        <f>SUM(AA39:AB39)</f>
        <v>30</v>
      </c>
      <c r="BR39" s="13">
        <f>SUM(AC39:AD39)</f>
        <v>90</v>
      </c>
      <c r="BS39" s="13">
        <f>SUM(AE39:AF39)</f>
        <v>15</v>
      </c>
      <c r="BT39" s="13">
        <f>SUM(AG39:AH39)</f>
        <v>-140</v>
      </c>
      <c r="BU39" s="13">
        <f>SUM(AI39:AJ39)</f>
        <v>-110</v>
      </c>
      <c r="BV39" s="13">
        <f>SUM(AK39:AL39)</f>
        <v>737.59389468448001</v>
      </c>
      <c r="BW39" s="13">
        <f>SUM(AM39:AN39)</f>
        <v>253.0542084931617</v>
      </c>
      <c r="BX39" s="13">
        <f>SUM(AO39:AP39)</f>
        <v>-92.110119403710613</v>
      </c>
      <c r="BY39" s="13">
        <f>SUM(AQ39:AR39)</f>
        <v>599.356037999509</v>
      </c>
      <c r="BZ39" s="13">
        <f>SUM(AS39:AT39)</f>
        <v>134.36139759999992</v>
      </c>
      <c r="CA39" s="13">
        <f>SUM(AU39:AV39)</f>
        <v>-375.41125019999976</v>
      </c>
      <c r="CB39" s="13">
        <f>SUM(AW39:AX39)</f>
        <v>-278.13155019999999</v>
      </c>
      <c r="CC39" s="13">
        <f t="shared" si="104"/>
        <v>-279.5077559999998</v>
      </c>
      <c r="CD39" s="13">
        <f t="shared" si="105"/>
        <v>195.5434333999998</v>
      </c>
      <c r="CE39" s="13">
        <f t="shared" si="106"/>
        <v>-269.7596132000001</v>
      </c>
      <c r="CF39" s="13">
        <f t="shared" si="107"/>
        <v>455.06426319999957</v>
      </c>
      <c r="CG39" s="13">
        <f t="shared" si="37"/>
        <v>-158.58849899999944</v>
      </c>
      <c r="CH39" s="66" t="str">
        <f t="shared" si="26"/>
        <v>N/A</v>
      </c>
      <c r="CI39" s="66" t="str">
        <f t="shared" si="27"/>
        <v>N/A</v>
      </c>
      <c r="CJ39" s="983"/>
      <c r="CK39" s="69">
        <f t="shared" si="50"/>
        <v>296.47576420000013</v>
      </c>
      <c r="CL39" s="975"/>
      <c r="CM39" s="975"/>
      <c r="CN39" s="975"/>
      <c r="CO39" s="976"/>
      <c r="CP39" s="977">
        <f t="shared" si="28"/>
        <v>0</v>
      </c>
      <c r="CQ39" s="977">
        <f t="shared" si="29"/>
        <v>0</v>
      </c>
      <c r="CR39" s="977">
        <f t="shared" si="30"/>
        <v>0</v>
      </c>
      <c r="CS39" s="977">
        <f t="shared" si="31"/>
        <v>0</v>
      </c>
      <c r="CT39" s="977">
        <f t="shared" si="32"/>
        <v>0</v>
      </c>
      <c r="CU39" s="977">
        <f t="shared" si="33"/>
        <v>0</v>
      </c>
      <c r="CV39" s="978"/>
      <c r="CW39" s="955"/>
      <c r="CX39" s="937"/>
      <c r="CY39" s="955"/>
    </row>
    <row r="40" spans="1:103" x14ac:dyDescent="0.45">
      <c r="A40" s="10"/>
      <c r="B40" s="10" t="s">
        <v>37</v>
      </c>
      <c r="C40" s="657">
        <v>35</v>
      </c>
      <c r="D40" s="657">
        <v>-115</v>
      </c>
      <c r="E40" s="657">
        <v>20</v>
      </c>
      <c r="F40" s="657">
        <v>85</v>
      </c>
      <c r="G40" s="657">
        <v>-45</v>
      </c>
      <c r="H40" s="657">
        <v>-20</v>
      </c>
      <c r="I40" s="658">
        <v>-20.21446626585432</v>
      </c>
      <c r="J40" s="658">
        <v>458.38388438600157</v>
      </c>
      <c r="K40" s="658">
        <v>-138.59516827688205</v>
      </c>
      <c r="L40" s="658">
        <v>-307.48543044994943</v>
      </c>
      <c r="M40" s="658">
        <v>14.499318999469514</v>
      </c>
      <c r="N40" s="658">
        <v>49.929438069670624</v>
      </c>
      <c r="O40" s="658">
        <v>150</v>
      </c>
      <c r="P40" s="68">
        <f t="shared" si="20"/>
        <v>2.4435712512772074</v>
      </c>
      <c r="Q40" s="68">
        <f t="shared" si="20"/>
        <v>2.0042396990467375</v>
      </c>
      <c r="R40" s="27"/>
      <c r="S40" s="658">
        <v>-95</v>
      </c>
      <c r="T40" s="658">
        <v>-10</v>
      </c>
      <c r="U40" s="658">
        <v>-5</v>
      </c>
      <c r="V40" s="658">
        <v>-5</v>
      </c>
      <c r="W40" s="658">
        <v>-5</v>
      </c>
      <c r="X40" s="658">
        <v>30</v>
      </c>
      <c r="Y40" s="658">
        <v>40</v>
      </c>
      <c r="Z40" s="658">
        <v>-5</v>
      </c>
      <c r="AA40" s="658">
        <v>55</v>
      </c>
      <c r="AB40" s="658">
        <v>-5</v>
      </c>
      <c r="AC40" s="658">
        <v>-10</v>
      </c>
      <c r="AD40" s="658">
        <v>0</v>
      </c>
      <c r="AE40" s="658">
        <v>-15</v>
      </c>
      <c r="AF40" s="658">
        <v>-20</v>
      </c>
      <c r="AG40" s="658">
        <v>-10</v>
      </c>
      <c r="AH40" s="658">
        <v>0</v>
      </c>
      <c r="AI40" s="658">
        <v>-10</v>
      </c>
      <c r="AJ40" s="658">
        <v>0</v>
      </c>
      <c r="AK40" s="658">
        <v>-3.7135677817608959</v>
      </c>
      <c r="AL40" s="658">
        <v>-12.869987589821081</v>
      </c>
      <c r="AM40" s="658">
        <v>-9.6579941485684895</v>
      </c>
      <c r="AN40" s="658">
        <v>6.0270832542961434</v>
      </c>
      <c r="AO40" s="658">
        <v>-20.442004790457666</v>
      </c>
      <c r="AP40" s="658">
        <v>138.14511871654315</v>
      </c>
      <c r="AQ40" s="658">
        <v>341.55213041940618</v>
      </c>
      <c r="AR40" s="658">
        <v>-0.87135995949008427</v>
      </c>
      <c r="AS40" s="658">
        <v>33.40237201601105</v>
      </c>
      <c r="AT40" s="658">
        <v>49.009767711029298</v>
      </c>
      <c r="AU40" s="658">
        <v>-172.95708121272526</v>
      </c>
      <c r="AV40" s="658">
        <v>-48.050226791197126</v>
      </c>
      <c r="AW40" s="658">
        <v>-57.735225730223291</v>
      </c>
      <c r="AX40" s="658">
        <v>-122.9511730673397</v>
      </c>
      <c r="AY40" s="658">
        <v>-134.08010736733809</v>
      </c>
      <c r="AZ40" s="658">
        <v>7.2810757149516956</v>
      </c>
      <c r="BA40" s="658">
        <v>29.100258089925571</v>
      </c>
      <c r="BB40" s="658">
        <v>-26.918791116755351</v>
      </c>
      <c r="BC40" s="658">
        <v>27.982422910604917</v>
      </c>
      <c r="BD40" s="658">
        <v>-15.664570884305624</v>
      </c>
      <c r="BE40" s="658">
        <v>-11.373055411770382</v>
      </c>
      <c r="BF40" s="658">
        <v>-40.008904335524939</v>
      </c>
      <c r="BG40" s="658">
        <v>-24.742144163840084</v>
      </c>
      <c r="BH40" s="658">
        <v>126.05354198080603</v>
      </c>
      <c r="BI40" s="66" t="str">
        <f t="shared" si="21"/>
        <v>N/A</v>
      </c>
      <c r="BJ40" s="66" t="str">
        <f t="shared" si="22"/>
        <v>N/A</v>
      </c>
      <c r="BK40" s="929"/>
      <c r="BL40" s="13">
        <f>D40-BM40</f>
        <v>-10</v>
      </c>
      <c r="BM40" s="13">
        <f>SUM(S40:T40)</f>
        <v>-105</v>
      </c>
      <c r="BN40" s="13">
        <f>SUM(U40:V40)</f>
        <v>-10</v>
      </c>
      <c r="BO40" s="13">
        <f>SUM(W40:X40)</f>
        <v>25</v>
      </c>
      <c r="BP40" s="13">
        <f>SUM(Y40:Z40)</f>
        <v>35</v>
      </c>
      <c r="BQ40" s="13">
        <f>SUM(AA40:AB40)</f>
        <v>50</v>
      </c>
      <c r="BR40" s="13">
        <f>SUM(AC40:AD40)</f>
        <v>-10</v>
      </c>
      <c r="BS40" s="13">
        <f>SUM(AE40:AF40)</f>
        <v>-35</v>
      </c>
      <c r="BT40" s="13">
        <f>SUM(AG40:AH40)</f>
        <v>-10</v>
      </c>
      <c r="BU40" s="13">
        <f>SUM(AI40:AJ40)</f>
        <v>-10</v>
      </c>
      <c r="BV40" s="13">
        <f>SUM(AK40:AL40)</f>
        <v>-16.583555371581976</v>
      </c>
      <c r="BW40" s="13">
        <f>SUM(AM40:AN40)</f>
        <v>-3.630910894272346</v>
      </c>
      <c r="BX40" s="13">
        <f>SUM(AO40:AP40)</f>
        <v>117.70311392608548</v>
      </c>
      <c r="BY40" s="13">
        <f>SUM(AQ40:AR40)</f>
        <v>340.68077045991612</v>
      </c>
      <c r="BZ40" s="13">
        <f>SUM(AS40:AT40)</f>
        <v>82.412139727040341</v>
      </c>
      <c r="CA40" s="13">
        <f>SUM(AU40:AV40)</f>
        <v>-221.00730800392239</v>
      </c>
      <c r="CB40" s="13">
        <f>SUM(AW40:AX40)</f>
        <v>-180.68639879756299</v>
      </c>
      <c r="CC40" s="13">
        <f t="shared" si="104"/>
        <v>-126.79903165238639</v>
      </c>
      <c r="CD40" s="13">
        <f t="shared" si="105"/>
        <v>2.1814669731702203</v>
      </c>
      <c r="CE40" s="13">
        <f t="shared" si="106"/>
        <v>12.317852026299294</v>
      </c>
      <c r="CF40" s="13">
        <f t="shared" si="107"/>
        <v>-51.381959747295319</v>
      </c>
      <c r="CG40" s="13">
        <f t="shared" si="37"/>
        <v>101.31139781696595</v>
      </c>
      <c r="CH40" s="66" t="str">
        <f t="shared" si="26"/>
        <v>&gt;±300%</v>
      </c>
      <c r="CI40" s="66" t="str">
        <f t="shared" si="27"/>
        <v>N/A</v>
      </c>
      <c r="CJ40" s="983"/>
      <c r="CK40" s="69">
        <f>SUM(BE40:BH40)</f>
        <v>49.929438069670624</v>
      </c>
      <c r="CL40" s="975"/>
      <c r="CM40" s="975"/>
      <c r="CN40" s="975"/>
      <c r="CO40" s="976"/>
      <c r="CP40" s="977">
        <f t="shared" si="28"/>
        <v>0</v>
      </c>
      <c r="CQ40" s="977">
        <f t="shared" si="29"/>
        <v>0</v>
      </c>
      <c r="CR40" s="977">
        <f t="shared" si="30"/>
        <v>0</v>
      </c>
      <c r="CS40" s="977">
        <f t="shared" si="31"/>
        <v>0</v>
      </c>
      <c r="CT40" s="977">
        <f t="shared" si="32"/>
        <v>0</v>
      </c>
      <c r="CU40" s="977">
        <f t="shared" si="33"/>
        <v>0</v>
      </c>
      <c r="CV40" s="978"/>
      <c r="CW40" s="955"/>
      <c r="CX40" s="937"/>
      <c r="CY40" s="955"/>
    </row>
    <row r="41" spans="1:103" x14ac:dyDescent="0.45">
      <c r="A41" s="23"/>
      <c r="B41" s="4"/>
      <c r="C41" s="9"/>
      <c r="D41" s="9"/>
      <c r="E41" s="9"/>
      <c r="F41" s="9"/>
      <c r="G41" s="9"/>
      <c r="H41" s="9"/>
      <c r="I41" s="627"/>
      <c r="J41" s="9"/>
      <c r="K41" s="9"/>
      <c r="L41" s="9"/>
      <c r="M41" s="9"/>
      <c r="N41" s="9"/>
      <c r="O41" s="9"/>
      <c r="P41" s="65"/>
      <c r="Q41" s="66"/>
      <c r="R41" s="27"/>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563"/>
      <c r="BI41" s="66"/>
      <c r="BJ41" s="66"/>
      <c r="BK41" s="929"/>
      <c r="BL41" s="4"/>
      <c r="BM41" s="13"/>
      <c r="BN41" s="13"/>
      <c r="BO41" s="13"/>
      <c r="BP41" s="13"/>
      <c r="BQ41" s="13"/>
      <c r="BR41" s="13"/>
      <c r="BS41" s="13"/>
      <c r="BT41" s="13"/>
      <c r="BU41" s="13"/>
      <c r="BV41" s="13"/>
      <c r="BW41" s="13"/>
      <c r="BX41" s="13"/>
      <c r="BY41" s="13"/>
      <c r="BZ41" s="13"/>
      <c r="CA41" s="13"/>
      <c r="CB41" s="13"/>
      <c r="CC41" s="13"/>
      <c r="CD41" s="13"/>
      <c r="CE41" s="13"/>
      <c r="CF41" s="13"/>
      <c r="CG41" s="13"/>
      <c r="CH41" s="66"/>
      <c r="CI41" s="66"/>
      <c r="CJ41" s="983"/>
      <c r="CK41" s="69"/>
      <c r="CL41" s="975"/>
      <c r="CM41" s="975"/>
      <c r="CN41" s="975"/>
      <c r="CO41" s="976"/>
      <c r="CP41" s="977">
        <f t="shared" si="28"/>
        <v>0</v>
      </c>
      <c r="CQ41" s="977">
        <f t="shared" si="29"/>
        <v>0</v>
      </c>
      <c r="CR41" s="977">
        <f t="shared" si="30"/>
        <v>0</v>
      </c>
      <c r="CS41" s="977">
        <f t="shared" si="31"/>
        <v>0</v>
      </c>
      <c r="CT41" s="977">
        <f t="shared" si="32"/>
        <v>0</v>
      </c>
      <c r="CU41" s="977">
        <f t="shared" si="33"/>
        <v>0</v>
      </c>
      <c r="CV41" s="978"/>
      <c r="CW41" s="955"/>
      <c r="CX41" s="937"/>
      <c r="CY41" s="955"/>
    </row>
    <row r="42" spans="1:103" x14ac:dyDescent="0.45">
      <c r="A42" s="33" t="s">
        <v>26</v>
      </c>
      <c r="B42" s="34"/>
      <c r="C42" s="560">
        <v>8605</v>
      </c>
      <c r="D42" s="560">
        <v>8090</v>
      </c>
      <c r="E42" s="560">
        <v>8265</v>
      </c>
      <c r="F42" s="560">
        <v>8430</v>
      </c>
      <c r="G42" s="560">
        <v>7935</v>
      </c>
      <c r="H42" s="560">
        <v>7415</v>
      </c>
      <c r="I42" s="582">
        <f t="shared" ref="I42" si="108">SUM(I21,I25,I27,I36)</f>
        <v>8268.4596780396259</v>
      </c>
      <c r="J42" s="560">
        <f>SUM(J21,J25,J27,J36)</f>
        <v>7669.4755790696872</v>
      </c>
      <c r="K42" s="560">
        <f>SUM(K21,K25,K27,K36)</f>
        <v>6894.9113888230422</v>
      </c>
      <c r="L42" s="560">
        <f>SUM(L21,L25,L27,L36)</f>
        <v>6451.5927107147372</v>
      </c>
      <c r="M42" s="560">
        <f t="shared" ref="M42:O42" si="109">SUM(M21,M25,M27,M36)</f>
        <v>7923.512892190749</v>
      </c>
      <c r="N42" s="560">
        <f>SUM(N21,N25,N27,N36)</f>
        <v>8287.6016319772934</v>
      </c>
      <c r="O42" s="560">
        <f t="shared" si="109"/>
        <v>7850.3435843562838</v>
      </c>
      <c r="P42" s="967">
        <f t="shared" si="20"/>
        <v>4.5950419307752011E-2</v>
      </c>
      <c r="Q42" s="967">
        <f t="shared" si="20"/>
        <v>-5.2760505033672356E-2</v>
      </c>
      <c r="R42" s="27"/>
      <c r="S42" s="582">
        <v>1730</v>
      </c>
      <c r="T42" s="582">
        <v>1930</v>
      </c>
      <c r="U42" s="582">
        <v>2000</v>
      </c>
      <c r="V42" s="582">
        <v>2065</v>
      </c>
      <c r="W42" s="582">
        <v>2285</v>
      </c>
      <c r="X42" s="582">
        <v>1885</v>
      </c>
      <c r="Y42" s="582">
        <v>2105</v>
      </c>
      <c r="Z42" s="582">
        <v>2105</v>
      </c>
      <c r="AA42" s="582">
        <v>1980</v>
      </c>
      <c r="AB42" s="582">
        <v>2245</v>
      </c>
      <c r="AC42" s="582">
        <v>2015</v>
      </c>
      <c r="AD42" s="582">
        <v>1995</v>
      </c>
      <c r="AE42" s="582">
        <v>1830</v>
      </c>
      <c r="AF42" s="582">
        <v>2100</v>
      </c>
      <c r="AG42" s="582">
        <v>1945</v>
      </c>
      <c r="AH42" s="582">
        <v>1830</v>
      </c>
      <c r="AI42" s="582">
        <v>1850</v>
      </c>
      <c r="AJ42" s="582">
        <v>1795</v>
      </c>
      <c r="AK42" s="34">
        <f t="shared" ref="AK42:BH42" si="110">SUM(AK21,AK25,AK27,AK36)</f>
        <v>2724.0794317147033</v>
      </c>
      <c r="AL42" s="34">
        <f t="shared" si="110"/>
        <v>1914.7013413207687</v>
      </c>
      <c r="AM42" s="34">
        <f>SUM(AM21,AM25,AM27,AM36)</f>
        <v>1940.2726219657206</v>
      </c>
      <c r="AN42" s="34">
        <f t="shared" si="110"/>
        <v>1689.4037805467515</v>
      </c>
      <c r="AO42" s="34">
        <f t="shared" si="110"/>
        <v>1697.7855814270383</v>
      </c>
      <c r="AP42" s="34">
        <f t="shared" si="110"/>
        <v>1471.3974589773129</v>
      </c>
      <c r="AQ42" s="34">
        <f t="shared" si="110"/>
        <v>2652.3290364495197</v>
      </c>
      <c r="AR42" s="34">
        <f t="shared" si="110"/>
        <v>1847.9635022158172</v>
      </c>
      <c r="AS42" s="34">
        <f t="shared" si="110"/>
        <v>1804.0976883384085</v>
      </c>
      <c r="AT42" s="34">
        <f t="shared" si="110"/>
        <v>2067.0779215097268</v>
      </c>
      <c r="AU42" s="34">
        <f t="shared" si="110"/>
        <v>1459.6771472527739</v>
      </c>
      <c r="AV42" s="34">
        <f t="shared" si="110"/>
        <v>1564.0586317221305</v>
      </c>
      <c r="AW42" s="34">
        <f t="shared" si="110"/>
        <v>1621.5967441216571</v>
      </c>
      <c r="AX42" s="34">
        <f t="shared" si="110"/>
        <v>1685.4247872890815</v>
      </c>
      <c r="AY42" s="34">
        <f t="shared" si="110"/>
        <v>1474.2508169764569</v>
      </c>
      <c r="AZ42" s="34">
        <f t="shared" si="110"/>
        <v>1670.3203623275417</v>
      </c>
      <c r="BA42" s="34">
        <f t="shared" si="110"/>
        <v>2141.887456277213</v>
      </c>
      <c r="BB42" s="34">
        <f t="shared" si="110"/>
        <v>2232.5311907544269</v>
      </c>
      <c r="BC42" s="34">
        <f t="shared" si="110"/>
        <v>1749.6588851664008</v>
      </c>
      <c r="BD42" s="34">
        <f t="shared" si="110"/>
        <v>1799.4353599927085</v>
      </c>
      <c r="BE42" s="34">
        <f t="shared" si="110"/>
        <v>2080.9797322777836</v>
      </c>
      <c r="BF42" s="34">
        <f t="shared" si="110"/>
        <v>2456.898383094639</v>
      </c>
      <c r="BG42" s="34">
        <f t="shared" si="110"/>
        <v>1554.8559706959854</v>
      </c>
      <c r="BH42" s="34">
        <f t="shared" si="110"/>
        <v>2194.8675459088863</v>
      </c>
      <c r="BI42" s="967">
        <f t="shared" si="21"/>
        <v>0.21975348195768474</v>
      </c>
      <c r="BJ42" s="967">
        <f t="shared" si="22"/>
        <v>0.41162113229459996</v>
      </c>
      <c r="BK42" s="929"/>
      <c r="BL42" s="34">
        <f t="shared" ref="BL42:BM42" si="111">SUM(BL21,BL25,BL27,BL36)</f>
        <v>4420</v>
      </c>
      <c r="BM42" s="34">
        <f t="shared" si="111"/>
        <v>3670</v>
      </c>
      <c r="BN42" s="34">
        <f>SUM(U42:V42)</f>
        <v>4065</v>
      </c>
      <c r="BO42" s="34">
        <f>SUM(W42:X42)</f>
        <v>4170</v>
      </c>
      <c r="BP42" s="34">
        <f>SUM(Y42:Z42)</f>
        <v>4210</v>
      </c>
      <c r="BQ42" s="34">
        <f>SUM(AA42:AB42)</f>
        <v>4225</v>
      </c>
      <c r="BR42" s="34">
        <f>SUM(AC42:AD42)</f>
        <v>4010</v>
      </c>
      <c r="BS42" s="34">
        <f>SUM(AE42:AF42)</f>
        <v>3930</v>
      </c>
      <c r="BT42" s="34">
        <f>SUM(AG42:AH42)</f>
        <v>3775</v>
      </c>
      <c r="BU42" s="34">
        <f>SUM(AI42:AJ42)</f>
        <v>3645</v>
      </c>
      <c r="BV42" s="34">
        <f>SUM(AK42:AL42)</f>
        <v>4638.7807730354725</v>
      </c>
      <c r="BW42" s="34">
        <f>SUM(AM42:AN42)</f>
        <v>3629.6764025124721</v>
      </c>
      <c r="BX42" s="34">
        <f>SUM(AO42:AP42)</f>
        <v>3169.1830404043512</v>
      </c>
      <c r="BY42" s="34">
        <f>SUM(AQ42:AR42)</f>
        <v>4500.2925386653369</v>
      </c>
      <c r="BZ42" s="34">
        <f>SUM(AS42:AT42)</f>
        <v>3871.1756098481355</v>
      </c>
      <c r="CA42" s="34">
        <f>SUM(AU42:AV42)</f>
        <v>3023.7357789749044</v>
      </c>
      <c r="CB42" s="34">
        <f>SUM(AW42:AX42)</f>
        <v>3307.0215314107386</v>
      </c>
      <c r="CC42" s="34">
        <f>SUM(AY42:AZ42)</f>
        <v>3144.5711793039986</v>
      </c>
      <c r="CD42" s="34">
        <f>SUM(BA42:BB42)</f>
        <v>4374.4186470316399</v>
      </c>
      <c r="CE42" s="34">
        <f>BC42+BD42</f>
        <v>3549.0942451591091</v>
      </c>
      <c r="CF42" s="34">
        <f>BE42+BF42</f>
        <v>4537.8781153724231</v>
      </c>
      <c r="CG42" s="34">
        <f t="shared" si="37"/>
        <v>3749.7235166048717</v>
      </c>
      <c r="CH42" s="967">
        <f t="shared" si="26"/>
        <v>5.6529710846483505E-2</v>
      </c>
      <c r="CI42" s="967">
        <f t="shared" si="27"/>
        <v>-0.17368350994214998</v>
      </c>
      <c r="CJ42" s="983"/>
      <c r="CK42" s="986">
        <f t="shared" si="50"/>
        <v>8287.6016319772953</v>
      </c>
      <c r="CL42" s="975"/>
      <c r="CM42" s="975"/>
      <c r="CN42" s="975"/>
      <c r="CO42" s="976"/>
      <c r="CP42" s="977">
        <f t="shared" si="28"/>
        <v>2.5024916812981246E-3</v>
      </c>
      <c r="CQ42" s="977">
        <f t="shared" si="29"/>
        <v>0</v>
      </c>
      <c r="CR42" s="977">
        <f t="shared" si="30"/>
        <v>0</v>
      </c>
      <c r="CS42" s="977">
        <f t="shared" si="31"/>
        <v>0</v>
      </c>
      <c r="CT42" s="977">
        <f t="shared" si="32"/>
        <v>0</v>
      </c>
      <c r="CU42" s="977">
        <f t="shared" si="33"/>
        <v>0</v>
      </c>
      <c r="CV42" s="978"/>
      <c r="CW42" s="955"/>
      <c r="CX42" s="937"/>
      <c r="CY42" s="955"/>
    </row>
    <row r="43" spans="1:103" x14ac:dyDescent="0.45">
      <c r="A43" s="3"/>
      <c r="B43" s="6"/>
      <c r="C43" s="546"/>
      <c r="D43" s="546"/>
      <c r="E43" s="546"/>
      <c r="F43" s="546"/>
      <c r="G43" s="6"/>
      <c r="H43" s="6"/>
      <c r="I43" s="629"/>
      <c r="J43" s="6"/>
      <c r="K43" s="6"/>
      <c r="L43" s="6"/>
      <c r="M43" s="6"/>
      <c r="N43" s="6"/>
      <c r="O43" s="6"/>
      <c r="P43" s="134"/>
      <c r="Q43" s="66"/>
      <c r="R43" s="27"/>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66"/>
      <c r="BJ43" s="66"/>
      <c r="BK43" s="929"/>
      <c r="BL43" s="713"/>
      <c r="BZ43" s="942"/>
      <c r="CA43" s="942"/>
      <c r="CB43" s="942"/>
      <c r="CC43" s="942"/>
      <c r="CD43" s="942"/>
      <c r="CE43" s="942"/>
      <c r="CF43" s="942"/>
      <c r="CG43" s="942"/>
      <c r="CH43" s="991"/>
      <c r="CI43" s="991"/>
      <c r="CJ43" s="983"/>
      <c r="CK43" s="992"/>
      <c r="CL43" s="975"/>
      <c r="CM43" s="975"/>
      <c r="CN43" s="975"/>
      <c r="CO43" s="976"/>
      <c r="CP43" s="977">
        <f t="shared" si="28"/>
        <v>0</v>
      </c>
      <c r="CQ43" s="977">
        <f t="shared" si="29"/>
        <v>0</v>
      </c>
      <c r="CR43" s="977">
        <f t="shared" si="30"/>
        <v>0</v>
      </c>
      <c r="CS43" s="977">
        <f t="shared" si="31"/>
        <v>0</v>
      </c>
      <c r="CT43" s="977">
        <f t="shared" si="32"/>
        <v>0</v>
      </c>
      <c r="CU43" s="977">
        <f t="shared" si="33"/>
        <v>0</v>
      </c>
      <c r="CV43" s="978"/>
      <c r="CW43" s="955"/>
      <c r="CX43" s="937"/>
      <c r="CY43" s="955"/>
    </row>
    <row r="44" spans="1:103" s="943" customFormat="1" x14ac:dyDescent="0.45">
      <c r="A44" s="485" t="s">
        <v>7</v>
      </c>
      <c r="B44" s="915"/>
      <c r="C44" s="630">
        <v>-750</v>
      </c>
      <c r="D44" s="630">
        <v>-810</v>
      </c>
      <c r="E44" s="630">
        <v>-355</v>
      </c>
      <c r="F44" s="630">
        <v>-485</v>
      </c>
      <c r="G44" s="630">
        <v>140</v>
      </c>
      <c r="H44" s="630">
        <v>675</v>
      </c>
      <c r="I44" s="630">
        <f>I18-I42</f>
        <v>-43.940475067776788</v>
      </c>
      <c r="J44" s="630">
        <f>J18-J42</f>
        <v>-737.36148172397043</v>
      </c>
      <c r="K44" s="630">
        <f>K18-K42</f>
        <v>1397.8270847035274</v>
      </c>
      <c r="L44" s="630">
        <f>L18-L42</f>
        <v>920.31941104195539</v>
      </c>
      <c r="M44" s="630">
        <f t="shared" ref="M44:O44" si="112">M18-M42</f>
        <v>-809.26977586059184</v>
      </c>
      <c r="N44" s="630">
        <f t="shared" si="112"/>
        <v>-994.59618307381152</v>
      </c>
      <c r="O44" s="630">
        <f t="shared" si="112"/>
        <v>-848.0965335574765</v>
      </c>
      <c r="P44" s="824" t="str">
        <f t="shared" si="20"/>
        <v>N/A</v>
      </c>
      <c r="Q44" s="824" t="str">
        <f t="shared" si="20"/>
        <v>N/A</v>
      </c>
      <c r="R44" s="483"/>
      <c r="S44" s="630">
        <v>220</v>
      </c>
      <c r="T44" s="630">
        <v>-75</v>
      </c>
      <c r="U44" s="630">
        <v>-140</v>
      </c>
      <c r="V44" s="630">
        <v>-45</v>
      </c>
      <c r="W44" s="630">
        <v>-185</v>
      </c>
      <c r="X44" s="630">
        <v>60</v>
      </c>
      <c r="Y44" s="630">
        <v>-280</v>
      </c>
      <c r="Z44" s="630">
        <v>90</v>
      </c>
      <c r="AA44" s="630">
        <v>50</v>
      </c>
      <c r="AB44" s="630">
        <v>-360</v>
      </c>
      <c r="AC44" s="630">
        <v>-225</v>
      </c>
      <c r="AD44" s="630">
        <v>125</v>
      </c>
      <c r="AE44" s="630">
        <v>215</v>
      </c>
      <c r="AF44" s="630">
        <v>20</v>
      </c>
      <c r="AG44" s="630">
        <v>-185</v>
      </c>
      <c r="AH44" s="630">
        <v>320</v>
      </c>
      <c r="AI44" s="630">
        <v>295</v>
      </c>
      <c r="AJ44" s="630">
        <v>250</v>
      </c>
      <c r="AK44" s="630">
        <f>AK18-AK42</f>
        <v>-858.05146334460801</v>
      </c>
      <c r="AL44" s="630">
        <f t="shared" ref="AL44:BH44" si="113">AL18-AL42</f>
        <v>272.60216134352549</v>
      </c>
      <c r="AM44" s="630">
        <f t="shared" si="113"/>
        <v>80.64287980130598</v>
      </c>
      <c r="AN44" s="630">
        <f t="shared" si="113"/>
        <v>460.86844962368014</v>
      </c>
      <c r="AO44" s="630">
        <f t="shared" si="113"/>
        <v>3.9349255932327196</v>
      </c>
      <c r="AP44" s="630">
        <f t="shared" si="113"/>
        <v>-139.71604597199234</v>
      </c>
      <c r="AQ44" s="630">
        <f t="shared" si="113"/>
        <v>-755.14589044156992</v>
      </c>
      <c r="AR44" s="630">
        <f t="shared" si="113"/>
        <v>153.56552909635889</v>
      </c>
      <c r="AS44" s="630">
        <f t="shared" si="113"/>
        <v>158.20955709273085</v>
      </c>
      <c r="AT44" s="630">
        <f t="shared" si="113"/>
        <v>39.797768460874522</v>
      </c>
      <c r="AU44" s="630">
        <f t="shared" si="113"/>
        <v>576.29283389212219</v>
      </c>
      <c r="AV44" s="630">
        <f t="shared" si="113"/>
        <v>623.52692525780185</v>
      </c>
      <c r="AW44" s="630">
        <f t="shared" si="113"/>
        <v>132.66197745757881</v>
      </c>
      <c r="AX44" s="630">
        <f t="shared" si="113"/>
        <v>312.11883270524231</v>
      </c>
      <c r="AY44" s="630">
        <f t="shared" si="113"/>
        <v>340.29212509667059</v>
      </c>
      <c r="AZ44" s="630">
        <f t="shared" si="113"/>
        <v>135.24647578246413</v>
      </c>
      <c r="BA44" s="630">
        <f t="shared" si="113"/>
        <v>-529.84844731402609</v>
      </c>
      <c r="BB44" s="630">
        <f t="shared" si="113"/>
        <v>-364.71261341682725</v>
      </c>
      <c r="BC44" s="630">
        <f t="shared" si="113"/>
        <v>-22.360443011984671</v>
      </c>
      <c r="BD44" s="630">
        <f t="shared" si="113"/>
        <v>107.65172788224663</v>
      </c>
      <c r="BE44" s="630">
        <f t="shared" si="113"/>
        <v>-475.45545198042055</v>
      </c>
      <c r="BF44" s="630">
        <f t="shared" si="113"/>
        <v>-499.44799547878847</v>
      </c>
      <c r="BG44" s="630">
        <f t="shared" si="113"/>
        <v>236.7159483792916</v>
      </c>
      <c r="BH44" s="630">
        <f t="shared" si="113"/>
        <v>-256.40868399389456</v>
      </c>
      <c r="BI44" s="824" t="str">
        <f>IF(ISERROR(BH44/BD44),"N/A",IF(BD44&lt;0,"N/A",IF(BH44&lt;0,"N/A",IF(BH44/BD44-1&gt;300%,"&gt;±300%",IF(BH44/BD44-1&lt;-300%,"&gt;±300%",BH44/BD44-1)))))</f>
        <v>N/A</v>
      </c>
      <c r="BJ44" s="824" t="str">
        <f>IF(ISERROR(BH44/BG44),"N/A",IF(BG44&lt;0,"N/A",IF(BH44&lt;0,"N/A",IF(BH44/BG44-1&gt;300%,"&gt;±300%",IF(BH44/BG44-1&lt;-300%,"&gt;±300%",BH44/BG44-1)))))</f>
        <v>N/A</v>
      </c>
      <c r="BK44" s="929"/>
      <c r="BL44" s="630">
        <f>BL18-BL42</f>
        <v>-945</v>
      </c>
      <c r="BM44" s="630">
        <f t="shared" ref="BM44:CB44" si="114">BM18-BM42</f>
        <v>135</v>
      </c>
      <c r="BN44" s="630">
        <f t="shared" si="114"/>
        <v>-185</v>
      </c>
      <c r="BO44" s="630">
        <f t="shared" si="114"/>
        <v>-115</v>
      </c>
      <c r="BP44" s="630">
        <f t="shared" si="114"/>
        <v>-190</v>
      </c>
      <c r="BQ44" s="630">
        <f t="shared" si="114"/>
        <v>-310</v>
      </c>
      <c r="BR44" s="630">
        <f t="shared" si="114"/>
        <v>-80</v>
      </c>
      <c r="BS44" s="630">
        <f t="shared" si="114"/>
        <v>235</v>
      </c>
      <c r="BT44" s="630">
        <f t="shared" si="114"/>
        <v>135</v>
      </c>
      <c r="BU44" s="630">
        <f t="shared" si="114"/>
        <v>545</v>
      </c>
      <c r="BV44" s="630">
        <f t="shared" si="114"/>
        <v>-585.4493020010832</v>
      </c>
      <c r="BW44" s="630">
        <f t="shared" si="114"/>
        <v>541.51132942498589</v>
      </c>
      <c r="BX44" s="630">
        <f t="shared" si="114"/>
        <v>-135.78112037875962</v>
      </c>
      <c r="BY44" s="630">
        <f t="shared" si="114"/>
        <v>-601.5803613452108</v>
      </c>
      <c r="BZ44" s="630">
        <f t="shared" si="114"/>
        <v>198.00732555360537</v>
      </c>
      <c r="CA44" s="630">
        <f t="shared" si="114"/>
        <v>1199.8197591499243</v>
      </c>
      <c r="CB44" s="630">
        <f t="shared" si="114"/>
        <v>444.78081016282113</v>
      </c>
      <c r="CC44" s="630">
        <f>SUM(AY44:AZ44)</f>
        <v>475.53860087913472</v>
      </c>
      <c r="CD44" s="630">
        <f>SUM(BA44:BB44)</f>
        <v>-894.56106073085334</v>
      </c>
      <c r="CE44" s="630">
        <f>BC44+BD44</f>
        <v>85.291284870261961</v>
      </c>
      <c r="CF44" s="630">
        <f>BE44+BF44</f>
        <v>-974.90344745920902</v>
      </c>
      <c r="CG44" s="630">
        <f t="shared" si="37"/>
        <v>-19.692735614602952</v>
      </c>
      <c r="CH44" s="824" t="str">
        <f>IF(ISERROR(CG44/CE44),"N/A",IF(CE44&lt;0,"N/A",IF(CG44&lt;0,"N/A",IF(CG44/CE44-1&gt;300%,"&gt;±300%",IF(CG44/CE44-1&lt;-300%,"&gt;±300%",CG44/CE44-1)))))</f>
        <v>N/A</v>
      </c>
      <c r="CI44" s="824" t="str">
        <f>IF(ISERROR(CG44/CF44),"N/A",IF(CF44&lt;0,"N/A",IF(CG44&lt;0,"N/A",IF(CG44/CF44-1&gt;300%,"&gt;±300%",IF(CG44/CF44-1&lt;-300%,"&gt;±300%",CG44/CF44-1)))))</f>
        <v>N/A</v>
      </c>
      <c r="CJ44" s="993"/>
      <c r="CK44" s="673">
        <f>SUM(BE44:BH44)</f>
        <v>-994.59618307381197</v>
      </c>
      <c r="CL44" s="975"/>
      <c r="CM44" s="975"/>
      <c r="CN44" s="975"/>
      <c r="CO44" s="976"/>
      <c r="CP44" s="977">
        <f t="shared" si="28"/>
        <v>-2.5024916803886299E-3</v>
      </c>
      <c r="CQ44" s="977">
        <f t="shared" si="29"/>
        <v>0</v>
      </c>
      <c r="CR44" s="977">
        <f t="shared" si="30"/>
        <v>-2.0463630789890885E-12</v>
      </c>
      <c r="CS44" s="977">
        <f t="shared" si="31"/>
        <v>0</v>
      </c>
      <c r="CT44" s="977">
        <f t="shared" si="32"/>
        <v>0</v>
      </c>
      <c r="CU44" s="977">
        <f t="shared" si="33"/>
        <v>0</v>
      </c>
      <c r="CV44" s="978"/>
      <c r="CW44" s="955"/>
      <c r="CX44" s="937"/>
      <c r="CY44" s="955"/>
    </row>
    <row r="45" spans="1:103" s="945" customFormat="1" x14ac:dyDescent="0.45">
      <c r="A45" s="542"/>
      <c r="B45" s="5"/>
      <c r="C45" s="5"/>
      <c r="D45" s="5"/>
      <c r="E45" s="5"/>
      <c r="F45" s="5"/>
      <c r="G45" s="5"/>
      <c r="H45" s="5"/>
      <c r="I45" s="918"/>
      <c r="J45" s="5"/>
      <c r="K45" s="5"/>
      <c r="L45" s="5"/>
      <c r="M45" s="5"/>
      <c r="N45" s="5"/>
      <c r="O45" s="5"/>
      <c r="P45" s="131"/>
      <c r="Q45" s="970"/>
      <c r="R45" s="27"/>
      <c r="S45" s="944"/>
      <c r="T45" s="944"/>
      <c r="U45" s="944"/>
      <c r="V45" s="944"/>
      <c r="W45" s="944"/>
      <c r="X45" s="944"/>
      <c r="Y45" s="944"/>
      <c r="Z45" s="944"/>
      <c r="AA45" s="944"/>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846"/>
      <c r="BI45" s="1000"/>
      <c r="BJ45" s="1000"/>
      <c r="BK45" s="4"/>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14"/>
      <c r="CI45" s="114"/>
      <c r="CJ45" s="79"/>
      <c r="CK45" s="124"/>
      <c r="CL45" s="975"/>
      <c r="CM45" s="975"/>
      <c r="CN45" s="975"/>
      <c r="CO45" s="976"/>
      <c r="CP45" s="977"/>
      <c r="CQ45" s="977"/>
      <c r="CR45" s="977"/>
      <c r="CS45" s="977"/>
      <c r="CT45" s="979"/>
      <c r="CU45" s="977"/>
      <c r="CV45" s="978"/>
      <c r="CW45" s="955"/>
      <c r="CX45" s="937"/>
      <c r="CY45" s="955"/>
    </row>
    <row r="46" spans="1:103" x14ac:dyDescent="0.45">
      <c r="A46" s="41" t="s">
        <v>38</v>
      </c>
      <c r="B46" s="660">
        <v>4140</v>
      </c>
      <c r="C46" s="43">
        <v>3390</v>
      </c>
      <c r="D46" s="43">
        <v>2580</v>
      </c>
      <c r="E46" s="43">
        <v>2225</v>
      </c>
      <c r="F46" s="43">
        <v>1740</v>
      </c>
      <c r="G46" s="43">
        <v>1880</v>
      </c>
      <c r="H46" s="43">
        <v>2555</v>
      </c>
      <c r="I46" s="630">
        <f>H47+I44</f>
        <v>3606.0595249322232</v>
      </c>
      <c r="J46" s="43">
        <f>I46+J44</f>
        <v>2868.6980432082528</v>
      </c>
      <c r="K46" s="43">
        <f>J46+K44</f>
        <v>4266.5251279117801</v>
      </c>
      <c r="L46" s="43">
        <f>K46+L44</f>
        <v>5186.8445389537355</v>
      </c>
      <c r="M46" s="43">
        <f t="shared" ref="M46" si="115">L46+M44</f>
        <v>4377.5747630931437</v>
      </c>
      <c r="N46" s="43">
        <f>M46+N44</f>
        <v>3382.9785800193322</v>
      </c>
      <c r="O46" s="43">
        <f>N46+O44</f>
        <v>2534.8820464618557</v>
      </c>
      <c r="P46" s="138">
        <f>IF(ISERROR(N46/M46),"N/A",IF(M46&lt;0,"N/A",IF(N46&lt;0,"N/A",IF(N46/M46-1&gt;300%,"&gt;±300%",IF(N46/M46-1&lt;-300%,"&gt;±300%",N46/M46-1)))))</f>
        <v>-0.22720255778591003</v>
      </c>
      <c r="Q46" s="138">
        <f>IF(ISERROR(O46/N46),"N/A",IF(N46&lt;0,"N/A",IF(O46&lt;0,"N/A",IF(O46/N46-1&gt;300%,"&gt;±300%",IF(O46/N46-1&lt;-300%,"&gt;±300%",O46/N46-1)))))</f>
        <v>-0.25069521236892667</v>
      </c>
      <c r="R46" s="27"/>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754"/>
      <c r="BI46" s="144"/>
      <c r="BJ46" s="144"/>
      <c r="BK46" s="4"/>
      <c r="BL46" s="46"/>
      <c r="BM46" s="46"/>
      <c r="BN46" s="46"/>
      <c r="BO46" s="46"/>
      <c r="BP46" s="46"/>
      <c r="BQ46" s="46"/>
      <c r="BR46" s="46"/>
      <c r="BS46" s="46"/>
      <c r="BT46" s="46"/>
      <c r="BU46" s="46"/>
      <c r="BV46" s="46"/>
      <c r="BW46" s="46"/>
      <c r="BX46" s="46"/>
      <c r="BY46" s="46"/>
      <c r="BZ46" s="46"/>
      <c r="CA46" s="46"/>
      <c r="CB46" s="46"/>
      <c r="CC46" s="46"/>
      <c r="CD46" s="46"/>
      <c r="CE46" s="46"/>
      <c r="CF46" s="46"/>
      <c r="CG46" s="46"/>
      <c r="CH46" s="139"/>
      <c r="CI46" s="139"/>
      <c r="CJ46" s="983"/>
      <c r="CK46" s="145"/>
      <c r="CL46" s="975"/>
      <c r="CM46" s="975"/>
      <c r="CN46" s="975"/>
      <c r="CO46" s="976"/>
      <c r="CP46" s="977"/>
      <c r="CQ46" s="977"/>
      <c r="CR46" s="977"/>
      <c r="CS46" s="977"/>
      <c r="CT46" s="979"/>
      <c r="CU46" s="977"/>
      <c r="CV46" s="978"/>
      <c r="CW46" s="955"/>
      <c r="CX46" s="937"/>
      <c r="CY46" s="955"/>
    </row>
    <row r="47" spans="1:103" x14ac:dyDescent="0.45">
      <c r="A47" s="1042" t="s">
        <v>117</v>
      </c>
      <c r="B47" s="36"/>
      <c r="C47" s="9"/>
      <c r="D47" s="9"/>
      <c r="E47" s="9"/>
      <c r="F47" s="9"/>
      <c r="G47" s="9"/>
      <c r="H47" s="951">
        <v>3650</v>
      </c>
      <c r="I47" s="9"/>
      <c r="J47" s="9"/>
      <c r="K47" s="9"/>
      <c r="L47" s="9"/>
      <c r="M47" s="9"/>
      <c r="N47" s="9">
        <f>N42/12</f>
        <v>690.63346933144112</v>
      </c>
      <c r="O47" s="9"/>
      <c r="P47" s="66"/>
      <c r="Q47" s="65"/>
      <c r="R47" s="36"/>
      <c r="S47" s="9"/>
      <c r="T47" s="951"/>
      <c r="U47" s="951"/>
      <c r="V47" s="951"/>
      <c r="W47" s="951"/>
      <c r="X47" s="951"/>
      <c r="Y47" s="951"/>
      <c r="Z47" s="951"/>
      <c r="AA47" s="951"/>
      <c r="AB47" s="946"/>
      <c r="AC47" s="946"/>
      <c r="AD47" s="946"/>
      <c r="AE47" s="946"/>
      <c r="AF47" s="946"/>
      <c r="AG47" s="946"/>
      <c r="AH47" s="946"/>
      <c r="AI47" s="946"/>
      <c r="AJ47" s="946"/>
      <c r="AK47" s="585"/>
      <c r="AL47" s="585"/>
      <c r="AM47" s="585"/>
      <c r="AN47" s="585"/>
      <c r="AO47" s="586"/>
      <c r="AP47" s="946"/>
      <c r="AQ47" s="946"/>
      <c r="AR47" s="585"/>
      <c r="AS47" s="946"/>
      <c r="AT47" s="946"/>
      <c r="AU47" s="946"/>
      <c r="AV47" s="585"/>
      <c r="AW47" s="946"/>
      <c r="AX47" s="946"/>
      <c r="AY47" s="946"/>
      <c r="AZ47" s="585"/>
      <c r="BA47" s="946"/>
      <c r="BB47" s="946"/>
      <c r="BC47" s="946"/>
      <c r="BD47" s="946"/>
      <c r="BE47" s="946"/>
      <c r="BF47" s="946"/>
      <c r="BG47" s="946"/>
      <c r="BH47" s="946"/>
      <c r="BI47" s="232"/>
      <c r="BJ47" s="232"/>
      <c r="BK47" s="542"/>
      <c r="BL47" s="1042"/>
      <c r="BM47" s="155"/>
      <c r="BN47" s="11"/>
      <c r="BO47" s="155"/>
      <c r="BP47" s="11"/>
      <c r="BQ47" s="155"/>
      <c r="BR47" s="11"/>
      <c r="BS47" s="155"/>
      <c r="BT47" s="11"/>
      <c r="BU47" s="155"/>
      <c r="BV47" s="11"/>
      <c r="BW47" s="155"/>
      <c r="BX47" s="11"/>
      <c r="BY47" s="155"/>
      <c r="BZ47" s="155"/>
      <c r="CA47" s="155"/>
      <c r="CB47" s="155"/>
      <c r="CC47" s="155"/>
      <c r="CD47" s="155"/>
      <c r="CE47" s="155"/>
      <c r="CF47" s="155"/>
      <c r="CG47" s="155"/>
      <c r="CH47" s="1043"/>
      <c r="CI47" s="1043"/>
      <c r="CJ47" s="1043"/>
      <c r="CK47" s="109"/>
      <c r="CT47" s="979"/>
      <c r="CU47" s="977"/>
      <c r="CV47" s="978"/>
      <c r="CW47" s="955"/>
      <c r="CX47" s="937"/>
      <c r="CY47" s="955"/>
    </row>
    <row r="48" spans="1:103"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row r="98" customFormat="1" x14ac:dyDescent="0.45"/>
    <row r="99" customFormat="1" x14ac:dyDescent="0.45"/>
    <row r="100" customFormat="1" x14ac:dyDescent="0.45"/>
    <row r="101" customFormat="1" x14ac:dyDescent="0.45"/>
    <row r="102" customFormat="1" x14ac:dyDescent="0.45"/>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E755D-52D3-40E4-B327-3DD20D749ECD}">
  <sheetPr codeName="Sheet104"/>
  <dimension ref="A1:CM97"/>
  <sheetViews>
    <sheetView showGridLines="0" workbookViewId="0">
      <selection activeCell="D42" sqref="D42"/>
    </sheetView>
  </sheetViews>
  <sheetFormatPr defaultColWidth="9.46484375" defaultRowHeight="14.25" x14ac:dyDescent="0.45"/>
  <cols>
    <col min="1" max="1" width="38.53125" style="15" bestFit="1" customWidth="1"/>
    <col min="2" max="2" width="27.46484375" style="15" bestFit="1" customWidth="1"/>
    <col min="3" max="8" width="6.73046875" style="24" customWidth="1"/>
    <col min="9" max="9" width="6.73046875" style="626" customWidth="1"/>
    <col min="10" max="15" width="6.73046875" style="24" customWidth="1"/>
    <col min="16" max="17" width="9.73046875" style="119" bestFit="1" customWidth="1"/>
    <col min="18" max="18" width="6.53125" style="24" customWidth="1"/>
    <col min="19" max="27" width="9.73046875" style="24" bestFit="1" customWidth="1"/>
    <col min="28" max="36" width="9.73046875" style="762" bestFit="1" customWidth="1"/>
    <col min="37" max="40" width="9.73046875" style="751" bestFit="1" customWidth="1"/>
    <col min="41" max="41" width="9.73046875" style="764" bestFit="1" customWidth="1"/>
    <col min="42" max="60" width="9.73046875" style="762" bestFit="1" customWidth="1"/>
    <col min="61" max="62" width="9.73046875" style="226" bestFit="1" customWidth="1"/>
    <col min="63" max="63" width="10.46484375" style="17" customWidth="1"/>
    <col min="64" max="64" width="9.73046875" style="15" bestFit="1" customWidth="1"/>
    <col min="65" max="85" width="9.73046875" style="40" bestFit="1" customWidth="1"/>
    <col min="86" max="87" width="9.73046875" style="64" bestFit="1" customWidth="1"/>
    <col min="88" max="88" width="10.265625" style="77" bestFit="1" customWidth="1"/>
    <col min="89" max="16384" width="9.46484375" style="519"/>
  </cols>
  <sheetData>
    <row r="1" spans="1:91" x14ac:dyDescent="0.45">
      <c r="A1" s="16" t="s">
        <v>257</v>
      </c>
      <c r="D1" s="741"/>
      <c r="T1" s="750"/>
      <c r="U1" s="750"/>
      <c r="V1" s="750"/>
      <c r="W1" s="750"/>
      <c r="X1" s="750"/>
      <c r="Y1" s="750"/>
      <c r="Z1" s="750"/>
      <c r="AA1" s="750"/>
      <c r="AB1" s="751"/>
      <c r="AC1" s="751"/>
      <c r="AD1" s="751"/>
      <c r="AE1" s="751"/>
      <c r="AF1" s="751"/>
      <c r="AG1" s="751"/>
      <c r="AH1" s="751"/>
      <c r="AI1" s="751"/>
      <c r="AJ1" s="751"/>
      <c r="AO1" s="551"/>
      <c r="AP1" s="24"/>
      <c r="AQ1" s="24"/>
      <c r="AR1" s="24"/>
      <c r="AS1" s="24"/>
      <c r="AT1" s="24"/>
      <c r="AU1" s="24"/>
      <c r="AV1" s="24"/>
      <c r="AW1" s="24"/>
      <c r="AX1" s="24"/>
      <c r="AY1" s="24"/>
      <c r="AZ1" s="24"/>
      <c r="BA1" s="24"/>
      <c r="BB1" s="24"/>
      <c r="BC1" s="24"/>
      <c r="BD1" s="24"/>
      <c r="BE1" s="24"/>
      <c r="BF1" s="24"/>
      <c r="BG1" s="24"/>
      <c r="BH1" s="24"/>
      <c r="BM1" s="63"/>
      <c r="BN1" s="63"/>
      <c r="BO1" s="63"/>
      <c r="BP1" s="63"/>
      <c r="BQ1" s="63"/>
      <c r="BR1" s="63"/>
      <c r="BS1" s="63"/>
      <c r="BT1" s="63"/>
      <c r="BU1" s="63"/>
      <c r="BV1" s="63"/>
      <c r="BW1" s="63"/>
      <c r="BX1" s="63"/>
      <c r="BY1" s="63"/>
      <c r="BZ1" s="63"/>
      <c r="CA1" s="63"/>
      <c r="CB1" s="63"/>
      <c r="CC1" s="63"/>
      <c r="CD1" s="63"/>
      <c r="CE1" s="63"/>
      <c r="CF1" s="63"/>
      <c r="CG1" s="63"/>
      <c r="CH1" s="178"/>
      <c r="CI1" s="178"/>
      <c r="CJ1" s="182"/>
    </row>
    <row r="2" spans="1:91" ht="36.75" customHeight="1" x14ac:dyDescent="0.45">
      <c r="A2" s="23" t="s">
        <v>119</v>
      </c>
      <c r="B2" s="12"/>
      <c r="C2" s="176">
        <v>2013</v>
      </c>
      <c r="D2" s="176">
        <v>2014</v>
      </c>
      <c r="E2" s="176">
        <v>2015</v>
      </c>
      <c r="F2" s="176">
        <v>2016</v>
      </c>
      <c r="G2" s="176">
        <v>2017</v>
      </c>
      <c r="H2" s="176">
        <v>2018</v>
      </c>
      <c r="I2" s="641">
        <v>2019</v>
      </c>
      <c r="J2" s="176">
        <v>2020</v>
      </c>
      <c r="K2" s="176">
        <v>2021</v>
      </c>
      <c r="L2" s="176">
        <v>2022</v>
      </c>
      <c r="M2" s="176">
        <v>2023</v>
      </c>
      <c r="N2" s="176">
        <v>2024</v>
      </c>
      <c r="O2" s="176" t="s">
        <v>249</v>
      </c>
      <c r="P2" s="964" t="s">
        <v>227</v>
      </c>
      <c r="Q2" s="964" t="s">
        <v>250</v>
      </c>
      <c r="R2" s="769"/>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29" t="s">
        <v>253</v>
      </c>
      <c r="BI2" s="227" t="s">
        <v>255</v>
      </c>
      <c r="BJ2" s="227" t="s">
        <v>256</v>
      </c>
      <c r="BK2" s="530"/>
      <c r="BL2" s="176" t="s">
        <v>39</v>
      </c>
      <c r="BM2" s="176" t="s">
        <v>40</v>
      </c>
      <c r="BN2" s="176" t="s">
        <v>47</v>
      </c>
      <c r="BO2" s="176" t="s">
        <v>50</v>
      </c>
      <c r="BP2" s="176" t="s">
        <v>57</v>
      </c>
      <c r="BQ2" s="176" t="s">
        <v>59</v>
      </c>
      <c r="BR2" s="176" t="s">
        <v>64</v>
      </c>
      <c r="BS2" s="176" t="s">
        <v>66</v>
      </c>
      <c r="BT2" s="176" t="s">
        <v>71</v>
      </c>
      <c r="BU2" s="176" t="s">
        <v>81</v>
      </c>
      <c r="BV2" s="532" t="s">
        <v>93</v>
      </c>
      <c r="BW2" s="532" t="s">
        <v>94</v>
      </c>
      <c r="BX2" s="532" t="s">
        <v>109</v>
      </c>
      <c r="BY2" s="532" t="s">
        <v>134</v>
      </c>
      <c r="BZ2" s="532" t="s">
        <v>147</v>
      </c>
      <c r="CA2" s="532" t="s">
        <v>161</v>
      </c>
      <c r="CB2" s="532" t="s">
        <v>177</v>
      </c>
      <c r="CC2" s="532" t="s">
        <v>192</v>
      </c>
      <c r="CD2" s="532" t="s">
        <v>205</v>
      </c>
      <c r="CE2" s="532" t="s">
        <v>222</v>
      </c>
      <c r="CF2" s="532" t="s">
        <v>237</v>
      </c>
      <c r="CG2" s="532" t="s">
        <v>242</v>
      </c>
      <c r="CH2" s="173" t="s">
        <v>254</v>
      </c>
      <c r="CI2" s="173" t="s">
        <v>258</v>
      </c>
      <c r="CJ2" s="170" t="s">
        <v>69</v>
      </c>
    </row>
    <row r="3" spans="1:91" x14ac:dyDescent="0.45">
      <c r="A3" s="110" t="s">
        <v>33</v>
      </c>
      <c r="B3" s="24"/>
      <c r="J3" s="742"/>
      <c r="K3" s="742"/>
      <c r="L3" s="742"/>
      <c r="M3" s="742"/>
      <c r="N3" s="742"/>
      <c r="O3" s="742"/>
      <c r="R3" s="527"/>
      <c r="T3" s="2"/>
      <c r="U3" s="2"/>
      <c r="V3" s="2"/>
      <c r="W3" s="2"/>
      <c r="X3" s="2"/>
      <c r="Y3" s="2"/>
      <c r="Z3" s="2"/>
      <c r="AA3" s="2"/>
      <c r="AB3" s="103"/>
      <c r="AC3" s="103"/>
      <c r="AD3" s="103"/>
      <c r="AE3" s="103"/>
      <c r="AF3" s="103"/>
      <c r="AG3" s="103"/>
      <c r="AH3" s="103"/>
      <c r="AI3" s="103"/>
      <c r="AJ3" s="103"/>
      <c r="AK3" s="552"/>
      <c r="AL3" s="552"/>
      <c r="AM3" s="552"/>
      <c r="AN3" s="552"/>
      <c r="AO3" s="752"/>
      <c r="AP3" s="24"/>
      <c r="AQ3" s="24"/>
      <c r="AR3" s="24"/>
      <c r="AS3" s="24"/>
      <c r="AT3" s="24"/>
      <c r="AU3" s="24"/>
      <c r="AV3" s="24"/>
      <c r="AW3" s="24"/>
      <c r="AX3" s="24"/>
      <c r="AY3" s="24"/>
      <c r="AZ3" s="24"/>
      <c r="BA3" s="24"/>
      <c r="BB3" s="24"/>
      <c r="BC3" s="24"/>
      <c r="BD3" s="24"/>
      <c r="BE3" s="24"/>
      <c r="BF3" s="24"/>
      <c r="BG3" s="24"/>
      <c r="BH3" s="24"/>
      <c r="BI3" s="229"/>
      <c r="BL3" s="2"/>
      <c r="BM3" s="12"/>
      <c r="BN3" s="12"/>
      <c r="BO3" s="12"/>
      <c r="BP3" s="12"/>
      <c r="BQ3" s="12"/>
      <c r="BR3" s="12"/>
      <c r="BS3" s="12"/>
      <c r="BT3" s="12"/>
      <c r="BU3" s="12"/>
      <c r="BV3" s="12"/>
      <c r="BW3" s="12"/>
      <c r="BX3" s="12"/>
      <c r="BY3" s="12"/>
      <c r="BZ3" s="12"/>
      <c r="CA3" s="12"/>
      <c r="CB3" s="12"/>
      <c r="CC3" s="12"/>
      <c r="CD3" s="12"/>
      <c r="CE3" s="12"/>
      <c r="CF3" s="12"/>
      <c r="CG3" s="12"/>
      <c r="CH3" s="179"/>
      <c r="CI3" s="179"/>
      <c r="CJ3" s="117"/>
    </row>
    <row r="4" spans="1:91" x14ac:dyDescent="0.45">
      <c r="A4" s="23" t="s">
        <v>24</v>
      </c>
      <c r="B4" s="9"/>
      <c r="C4" s="555">
        <f t="shared" ref="C4:I4" si="0">SUM(C5:C9)</f>
        <v>188.79814274881392</v>
      </c>
      <c r="D4" s="555">
        <f t="shared" si="0"/>
        <v>151.62948037898974</v>
      </c>
      <c r="E4" s="555">
        <f t="shared" si="0"/>
        <v>191.59745623273366</v>
      </c>
      <c r="F4" s="555">
        <f t="shared" si="0"/>
        <v>191.13090398541374</v>
      </c>
      <c r="G4" s="555">
        <f t="shared" si="0"/>
        <v>190.66435173809376</v>
      </c>
      <c r="H4" s="555">
        <f t="shared" si="0"/>
        <v>190.50883432232041</v>
      </c>
      <c r="I4" s="555">
        <f t="shared" si="0"/>
        <v>188.9168452532702</v>
      </c>
      <c r="J4" s="555">
        <f>SUM(J5:J9)</f>
        <v>155.13502452182706</v>
      </c>
      <c r="K4" s="555">
        <f t="shared" ref="K4:L4" si="1">SUM(K5:K9)</f>
        <v>195.78754230351686</v>
      </c>
      <c r="L4" s="555">
        <f t="shared" si="1"/>
        <v>171.70170585576278</v>
      </c>
      <c r="M4" s="555">
        <f>SUM(M5:M9)</f>
        <v>174.28924187783372</v>
      </c>
      <c r="N4" s="555">
        <f t="shared" ref="N4:O4" si="2">SUM(N5:N9)</f>
        <v>179.33694899754207</v>
      </c>
      <c r="O4" s="555">
        <f t="shared" si="2"/>
        <v>171.25424707912077</v>
      </c>
      <c r="P4" s="66">
        <f>IF(ISERROR(N4/M4),"N/A",IF(M4&lt;0,"N/A",IF(N4&lt;0,"N/A",IF(N4/M4-1&gt;300%,"&gt;±300%",IF(N4/M4-1&lt;-300%,"&gt;±300%",N4/M4-1)))))</f>
        <v>2.8961667773197863E-2</v>
      </c>
      <c r="Q4" s="66">
        <f>IF(ISERROR(O4/N4),"N/A",IF(N4&lt;0,"N/A",IF(O4&lt;0,"N/A",IF(O4/N4-1&gt;300%,"&gt;±300%",IF(O4/N4-1&lt;-300%,"&gt;±300%",O4/N4-1)))))</f>
        <v>-4.506991985534492E-2</v>
      </c>
      <c r="R4" s="199"/>
      <c r="S4" s="555">
        <v>40.901080348383893</v>
      </c>
      <c r="T4" s="555">
        <v>44.011428663850353</v>
      </c>
      <c r="U4" s="555">
        <v>42.300737090343802</v>
      </c>
      <c r="V4" s="555">
        <v>48.054881473956748</v>
      </c>
      <c r="W4" s="555">
        <v>51.476264620969843</v>
      </c>
      <c r="X4" s="555">
        <v>50.232125294783266</v>
      </c>
      <c r="Y4" s="555">
        <v>39.656941022197316</v>
      </c>
      <c r="Z4" s="555">
        <v>51.320747205196525</v>
      </c>
      <c r="AA4" s="555">
        <v>50.387642710556584</v>
      </c>
      <c r="AB4" s="555">
        <v>46.499707316223514</v>
      </c>
      <c r="AC4" s="555">
        <v>44.633498326943645</v>
      </c>
      <c r="AD4" s="555">
        <v>48.36591630550339</v>
      </c>
      <c r="AE4" s="555">
        <v>48.676951137050033</v>
      </c>
      <c r="AF4" s="555">
        <v>49.299020800143325</v>
      </c>
      <c r="AG4" s="555">
        <v>40.434528101063925</v>
      </c>
      <c r="AH4" s="555">
        <v>49.921090463236617</v>
      </c>
      <c r="AI4" s="555">
        <v>51.787299452516493</v>
      </c>
      <c r="AJ4" s="555">
        <v>48.676951137050033</v>
      </c>
      <c r="AK4" s="555">
        <f t="shared" ref="AK4:BH4" si="3">SUM(AK5:AK9)</f>
        <v>40.885058936352138</v>
      </c>
      <c r="AL4" s="555">
        <f t="shared" si="3"/>
        <v>51.62843634121672</v>
      </c>
      <c r="AM4" s="555">
        <f t="shared" si="3"/>
        <v>47.440605637247344</v>
      </c>
      <c r="AN4" s="555">
        <f t="shared" si="3"/>
        <v>48.962744338453987</v>
      </c>
      <c r="AO4" s="555">
        <f t="shared" si="3"/>
        <v>38.812001782593597</v>
      </c>
      <c r="AP4" s="555">
        <f t="shared" si="3"/>
        <v>29.296653552034687</v>
      </c>
      <c r="AQ4" s="555">
        <f t="shared" si="3"/>
        <v>46.512021984401102</v>
      </c>
      <c r="AR4" s="555">
        <f t="shared" si="3"/>
        <v>40.514347202797673</v>
      </c>
      <c r="AS4" s="555">
        <f t="shared" si="3"/>
        <v>45.542903918350092</v>
      </c>
      <c r="AT4" s="555">
        <f t="shared" si="3"/>
        <v>48.680785893131095</v>
      </c>
      <c r="AU4" s="555">
        <f t="shared" si="3"/>
        <v>48.855437355043456</v>
      </c>
      <c r="AV4" s="555">
        <f t="shared" si="3"/>
        <v>52.708415136992201</v>
      </c>
      <c r="AW4" s="555">
        <f t="shared" si="3"/>
        <v>39.5924690340794</v>
      </c>
      <c r="AX4" s="555">
        <f t="shared" si="3"/>
        <v>47.568129356270781</v>
      </c>
      <c r="AY4" s="555">
        <f t="shared" si="3"/>
        <v>43.225594210573327</v>
      </c>
      <c r="AZ4" s="555">
        <f t="shared" si="3"/>
        <v>41.315513254839296</v>
      </c>
      <c r="BA4" s="555">
        <f t="shared" si="3"/>
        <v>37.08348699163453</v>
      </c>
      <c r="BB4" s="555">
        <f t="shared" si="3"/>
        <v>46.231254323948036</v>
      </c>
      <c r="BC4" s="555">
        <f t="shared" si="3"/>
        <v>43.330502311067342</v>
      </c>
      <c r="BD4" s="555">
        <f t="shared" si="3"/>
        <v>47.643998251183788</v>
      </c>
      <c r="BE4" s="555">
        <f t="shared" si="3"/>
        <v>38.095107083406553</v>
      </c>
      <c r="BF4" s="555">
        <f t="shared" si="3"/>
        <v>47.936667002438845</v>
      </c>
      <c r="BG4" s="555">
        <f t="shared" si="3"/>
        <v>45.447978188835968</v>
      </c>
      <c r="BH4" s="555">
        <f t="shared" si="3"/>
        <v>47.857196722860685</v>
      </c>
      <c r="BI4" s="66">
        <f>IF(ISERROR(BH4/BD4),"N/A",IF(BD4&lt;0,"N/A",IF(BH4&lt;0,"N/A",IF(BH4/BD4-1&gt;300%,"&gt;±300%",IF(BH4/BD4-1&lt;-300%,"&gt;±300%",BH4/BD4-1)))))</f>
        <v>4.4748232621638628E-3</v>
      </c>
      <c r="BJ4" s="66">
        <f>IF(ISERROR(BH4/BG4),"N/A",IF(BG4&lt;0,"N/A",IF(BH4&lt;0,"N/A",IF(BH4/BG4-1&gt;300%,"&gt;±300%",IF(BH4/BG4-1&lt;-300%,"&gt;±300%",BH4/BG4-1)))))</f>
        <v>5.3010466692587244E-2</v>
      </c>
      <c r="BK4" s="492"/>
      <c r="BL4" s="9">
        <f t="shared" ref="BL4:BM4" si="4">SUM(BL5:BL9)</f>
        <v>66.716971366755487</v>
      </c>
      <c r="BM4" s="9">
        <f t="shared" si="4"/>
        <v>84.912509012234239</v>
      </c>
      <c r="BN4" s="9">
        <f t="shared" ref="BN4:BN10" si="5">SUM(U4:V4)</f>
        <v>90.355618564300556</v>
      </c>
      <c r="BO4" s="9">
        <f t="shared" ref="BO4:BO10" si="6">SUM(W4:X4)</f>
        <v>101.70838991575312</v>
      </c>
      <c r="BP4" s="9">
        <f t="shared" ref="BP4:BP10" si="7">SUM(Y4:Z4)</f>
        <v>90.977688227393841</v>
      </c>
      <c r="BQ4" s="9">
        <f t="shared" ref="BQ4:BQ10" si="8">SUM(AA4:AB4)</f>
        <v>96.887350026780098</v>
      </c>
      <c r="BR4" s="9">
        <f t="shared" ref="BR4:BR10" si="9">SUM(AC4:AD4)</f>
        <v>92.999414632447042</v>
      </c>
      <c r="BS4" s="9">
        <f t="shared" ref="BS4:BS11" si="10">SUM(AE4:AF4)</f>
        <v>97.97597193719335</v>
      </c>
      <c r="BT4" s="9">
        <f t="shared" ref="BT4:BT11" si="11">SUM(AG4:AH4)</f>
        <v>90.355618564300542</v>
      </c>
      <c r="BU4" s="9">
        <f t="shared" ref="BU4:BU11" si="12">SUM(AI4:AJ4)</f>
        <v>100.46425058956652</v>
      </c>
      <c r="BV4" s="9">
        <f t="shared" ref="BV4:BV11" si="13">SUM(AK4:AL4)</f>
        <v>92.513495277568865</v>
      </c>
      <c r="BW4" s="9">
        <f t="shared" ref="BW4:BW11" si="14">SUM(AM4:AN4)</f>
        <v>96.403349975701332</v>
      </c>
      <c r="BX4" s="9">
        <f t="shared" ref="BX4:BX11" si="15">SUM(AO4:AP4)</f>
        <v>68.108655334628281</v>
      </c>
      <c r="BY4" s="9">
        <f t="shared" ref="BY4:BY11" si="16">SUM(AQ4:AR4)</f>
        <v>87.026369187198782</v>
      </c>
      <c r="BZ4" s="9">
        <f t="shared" ref="BZ4:BZ11" si="17">SUM(AS4:AT4)</f>
        <v>94.223689811481194</v>
      </c>
      <c r="CA4" s="9">
        <f t="shared" ref="CA4:CA11" si="18">SUM(AU4:AV4)</f>
        <v>101.56385249203566</v>
      </c>
      <c r="CB4" s="9">
        <f t="shared" ref="CB4:CB11" si="19">SUM(AW4:AX4)</f>
        <v>87.160598390350174</v>
      </c>
      <c r="CC4" s="9">
        <f t="shared" ref="CC4:CC11" si="20">SUM(AY4:AZ4)</f>
        <v>84.541107465412622</v>
      </c>
      <c r="CD4" s="9">
        <f t="shared" ref="CD4:CD11" si="21">SUM(BA4:BB4)</f>
        <v>83.314741315582566</v>
      </c>
      <c r="CE4" s="9">
        <f t="shared" ref="CE4:CE11" si="22">BC4+BD4</f>
        <v>90.974500562251137</v>
      </c>
      <c r="CF4" s="9">
        <f t="shared" ref="CF4:CF11" si="23">BE4+BF4</f>
        <v>86.031774085845399</v>
      </c>
      <c r="CG4" s="9">
        <f>BG4+BH4</f>
        <v>93.305174911696653</v>
      </c>
      <c r="CH4" s="66">
        <f>IF(ISERROR(CG4/CE4),"N/A",IF(CE4&lt;0,"N/A",IF(CG4&lt;0,"N/A",IF(CG4/CE4-1&gt;300%,"&gt;±300%",IF(CG4/CE4-1&lt;-300%,"&gt;±300%",CG4/CE4-1)))))</f>
        <v>2.5618984825871216E-2</v>
      </c>
      <c r="CI4" s="66">
        <f>IF(ISERROR(CG4/CF4),"N/A",IF(CF4&lt;0,"N/A",IF(CG4&lt;0,"N/A",IF(CG4/CF4-1&gt;300%,"&gt;±300%",IF(CG4/CF4-1&lt;-300%,"&gt;±300%",CG4/CF4-1)))))</f>
        <v>8.4543192362784625E-2</v>
      </c>
      <c r="CJ4" s="65">
        <f>SUM(BE4:BH4)</f>
        <v>179.33694899754207</v>
      </c>
      <c r="CL4" s="696"/>
      <c r="CM4" s="696"/>
    </row>
    <row r="5" spans="1:91" x14ac:dyDescent="0.45">
      <c r="A5" s="10"/>
      <c r="B5" s="10" t="s">
        <v>0</v>
      </c>
      <c r="C5" s="7">
        <v>135.45566913856416</v>
      </c>
      <c r="D5" s="7">
        <v>97.509419689873397</v>
      </c>
      <c r="E5" s="7">
        <v>139.34360453289722</v>
      </c>
      <c r="F5" s="7">
        <v>135.7667039701108</v>
      </c>
      <c r="G5" s="7">
        <v>136.3887736332041</v>
      </c>
      <c r="H5" s="7">
        <v>139.03256970135058</v>
      </c>
      <c r="I5" s="7">
        <v>136.05938807419548</v>
      </c>
      <c r="J5" s="7">
        <v>102.58790546353154</v>
      </c>
      <c r="K5" s="7">
        <v>145.51432565641957</v>
      </c>
      <c r="L5" s="7">
        <v>121.76968259954859</v>
      </c>
      <c r="M5" s="7">
        <v>123.06181049104461</v>
      </c>
      <c r="N5" s="7">
        <v>128.52227605309483</v>
      </c>
      <c r="O5" s="7">
        <v>121.28641575619758</v>
      </c>
      <c r="P5" s="68">
        <f t="shared" ref="P5:Q46" si="24">IF(ISERROR(N5/M5),"N/A",IF(M5&lt;0,"N/A",IF(N5&lt;0,"N/A",IF(N5/M5-1&gt;300%,"&gt;±300%",IF(N5/M5-1&lt;-300%,"&gt;±300%",N5/M5-1)))))</f>
        <v>4.4371731085880439E-2</v>
      </c>
      <c r="Q5" s="68">
        <f t="shared" si="24"/>
        <v>-5.6300436928987896E-2</v>
      </c>
      <c r="R5" s="199"/>
      <c r="S5" s="7">
        <v>27.060030344558168</v>
      </c>
      <c r="T5" s="7">
        <v>30.481413491571267</v>
      </c>
      <c r="U5" s="7">
        <v>29.237274165384687</v>
      </c>
      <c r="V5" s="7">
        <v>35.146935964770954</v>
      </c>
      <c r="W5" s="7">
        <v>37.79073203291744</v>
      </c>
      <c r="X5" s="7">
        <v>37.168662369824148</v>
      </c>
      <c r="Y5" s="7">
        <v>25.349338771051617</v>
      </c>
      <c r="Z5" s="7">
        <v>37.324179785597472</v>
      </c>
      <c r="AA5" s="7">
        <v>36.70211012250418</v>
      </c>
      <c r="AB5" s="7">
        <v>33.280726975491078</v>
      </c>
      <c r="AC5" s="7">
        <v>32.036587649304494</v>
      </c>
      <c r="AD5" s="7">
        <v>34.058314054357695</v>
      </c>
      <c r="AE5" s="7">
        <v>35.457970796317596</v>
      </c>
      <c r="AF5" s="7">
        <v>34.680383717450987</v>
      </c>
      <c r="AG5" s="7">
        <v>28.459687086518073</v>
      </c>
      <c r="AH5" s="7">
        <v>36.080040459410888</v>
      </c>
      <c r="AI5" s="7">
        <v>38.257284280237407</v>
      </c>
      <c r="AJ5" s="7">
        <v>36.391075290957531</v>
      </c>
      <c r="AK5" s="7">
        <v>27.012406921212804</v>
      </c>
      <c r="AL5" s="7">
        <v>37.728678121225506</v>
      </c>
      <c r="AM5" s="7">
        <v>34.608893415970577</v>
      </c>
      <c r="AN5" s="7">
        <v>36.709409615786591</v>
      </c>
      <c r="AO5" s="7">
        <v>26.215770725291211</v>
      </c>
      <c r="AP5" s="7">
        <v>16.202473439144018</v>
      </c>
      <c r="AQ5" s="7">
        <v>33.020964807724162</v>
      </c>
      <c r="AR5" s="7">
        <v>27.148696491372153</v>
      </c>
      <c r="AS5" s="7">
        <v>31.970494864749458</v>
      </c>
      <c r="AT5" s="7">
        <v>36.558180392232209</v>
      </c>
      <c r="AU5" s="7">
        <v>37.356391601671888</v>
      </c>
      <c r="AV5" s="7">
        <v>39.62925879776602</v>
      </c>
      <c r="AW5" s="7">
        <v>27.302669792476863</v>
      </c>
      <c r="AX5" s="7">
        <v>35.110371862385122</v>
      </c>
      <c r="AY5" s="7">
        <v>30.405022338502366</v>
      </c>
      <c r="AZ5" s="7">
        <v>28.951618606184237</v>
      </c>
      <c r="BA5" s="7">
        <v>24.20331116263176</v>
      </c>
      <c r="BB5" s="7">
        <v>32.68964850071108</v>
      </c>
      <c r="BC5" s="7">
        <v>30.614678153387356</v>
      </c>
      <c r="BD5" s="7">
        <v>35.554172674314401</v>
      </c>
      <c r="BE5" s="7">
        <v>24.738601766863411</v>
      </c>
      <c r="BF5" s="7">
        <v>35.067188360903451</v>
      </c>
      <c r="BG5" s="7">
        <v>32.627198235668239</v>
      </c>
      <c r="BH5" s="7">
        <v>36.089287689659727</v>
      </c>
      <c r="BI5" s="66">
        <f t="shared" ref="BI5:BI44" si="25">IF(ISERROR(BH5/BD5),"N/A",IF(BD5&lt;0,"N/A",IF(BH5&lt;0,"N/A",IF(BH5/BD5-1&gt;300%,"&gt;±300%",IF(BH5/BD5-1&lt;-300%,"&gt;±300%",BH5/BD5-1)))))</f>
        <v>1.5050695181325624E-2</v>
      </c>
      <c r="BJ5" s="66">
        <f t="shared" ref="BJ5:BJ44" si="26">IF(ISERROR(BH5/BG5),"N/A",IF(BG5&lt;0,"N/A",IF(BH5&lt;0,"N/A",IF(BH5/BG5-1&gt;300%,"&gt;±300%",IF(BH5/BG5-1&lt;-300%,"&gt;±300%",BH5/BG5-1)))))</f>
        <v>0.10611053480548982</v>
      </c>
      <c r="BK5" s="492"/>
      <c r="BL5" s="13">
        <f t="shared" ref="BL5:BL10" si="27">D5-BM5</f>
        <v>39.967975853743965</v>
      </c>
      <c r="BM5" s="13">
        <f t="shared" ref="BM5:BM10" si="28">SUM(S5:T5)</f>
        <v>57.541443836129432</v>
      </c>
      <c r="BN5" s="13">
        <f t="shared" si="5"/>
        <v>64.384210130155637</v>
      </c>
      <c r="BO5" s="13">
        <f t="shared" si="6"/>
        <v>74.959394402741594</v>
      </c>
      <c r="BP5" s="13">
        <f t="shared" si="7"/>
        <v>62.673518556649086</v>
      </c>
      <c r="BQ5" s="13">
        <f t="shared" si="8"/>
        <v>69.982837097995258</v>
      </c>
      <c r="BR5" s="13">
        <f t="shared" si="9"/>
        <v>66.094901703662188</v>
      </c>
      <c r="BS5" s="13">
        <f t="shared" si="10"/>
        <v>70.138354513768576</v>
      </c>
      <c r="BT5" s="13">
        <f t="shared" si="11"/>
        <v>64.539727545928969</v>
      </c>
      <c r="BU5" s="13">
        <f t="shared" si="12"/>
        <v>74.648359571194931</v>
      </c>
      <c r="BV5" s="13">
        <f t="shared" si="13"/>
        <v>64.741085042438314</v>
      </c>
      <c r="BW5" s="13">
        <f t="shared" si="14"/>
        <v>71.318303031757168</v>
      </c>
      <c r="BX5" s="13">
        <f t="shared" si="15"/>
        <v>42.418244164435229</v>
      </c>
      <c r="BY5" s="13">
        <f t="shared" si="16"/>
        <v>60.169661299096319</v>
      </c>
      <c r="BZ5" s="13">
        <f t="shared" si="17"/>
        <v>68.528675256981671</v>
      </c>
      <c r="CA5" s="7">
        <f t="shared" si="18"/>
        <v>76.985650399437901</v>
      </c>
      <c r="CB5" s="7">
        <f t="shared" si="19"/>
        <v>62.413041654861985</v>
      </c>
      <c r="CC5" s="7">
        <f t="shared" si="20"/>
        <v>59.356640944686603</v>
      </c>
      <c r="CD5" s="7">
        <f t="shared" si="21"/>
        <v>56.892959663342836</v>
      </c>
      <c r="CE5" s="7">
        <f t="shared" si="22"/>
        <v>66.16885082770176</v>
      </c>
      <c r="CF5" s="7">
        <f t="shared" si="23"/>
        <v>59.805790127766862</v>
      </c>
      <c r="CG5" s="7">
        <f t="shared" ref="CG5:CG44" si="29">BG5+BH5</f>
        <v>68.716485925327959</v>
      </c>
      <c r="CH5" s="66">
        <f t="shared" ref="CH5:CH44" si="30">IF(ISERROR(CG5/CE5),"N/A",IF(CE5&lt;0,"N/A",IF(CG5&lt;0,"N/A",IF(CG5/CE5-1&gt;300%,"&gt;±300%",IF(CG5/CE5-1&lt;-300%,"&gt;±300%",CG5/CE5-1)))))</f>
        <v>3.8502030271917898E-2</v>
      </c>
      <c r="CI5" s="66">
        <f t="shared" ref="CI5:CI44" si="31">IF(ISERROR(CG5/CF5),"N/A",IF(CF5&lt;0,"N/A",IF(CG5&lt;0,"N/A",IF(CG5/CF5-1&gt;300%,"&gt;±300%",IF(CG5/CF5-1&lt;-300%,"&gt;±300%",CG5/CF5-1)))))</f>
        <v>0.14899386461619546</v>
      </c>
      <c r="CJ5" s="69">
        <f>SUM(BE5:BH5)</f>
        <v>128.52227605309483</v>
      </c>
      <c r="CL5" s="696"/>
      <c r="CM5" s="696"/>
    </row>
    <row r="6" spans="1:91"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15.783014636677104</v>
      </c>
      <c r="N6" s="7">
        <v>15.931434619020175</v>
      </c>
      <c r="O6" s="7">
        <v>15.977773727840741</v>
      </c>
      <c r="P6" s="68">
        <f t="shared" si="24"/>
        <v>9.4037790472656368E-3</v>
      </c>
      <c r="Q6" s="68">
        <f t="shared" si="24"/>
        <v>2.9086588828128868E-3</v>
      </c>
      <c r="R6" s="199"/>
      <c r="S6" s="7">
        <v>2.9548308996931332</v>
      </c>
      <c r="T6" s="7">
        <v>2.9548308996931332</v>
      </c>
      <c r="U6" s="7">
        <v>2.9548308996931332</v>
      </c>
      <c r="V6" s="7">
        <v>2.4882786523731646</v>
      </c>
      <c r="W6" s="7">
        <v>3.5769005627864243</v>
      </c>
      <c r="X6" s="7">
        <v>3.4213831470131013</v>
      </c>
      <c r="Y6" s="7">
        <v>4.0434528101063929</v>
      </c>
      <c r="Z6" s="7">
        <v>3.7324179785597473</v>
      </c>
      <c r="AA6" s="7">
        <v>3.7324179785597473</v>
      </c>
      <c r="AB6" s="7">
        <v>3.7324179785597473</v>
      </c>
      <c r="AC6" s="7">
        <v>3.5769005627864243</v>
      </c>
      <c r="AD6" s="7">
        <v>3.8879353943330699</v>
      </c>
      <c r="AE6" s="7">
        <v>3.1103483154664557</v>
      </c>
      <c r="AF6" s="7">
        <v>4.354487641653038</v>
      </c>
      <c r="AG6" s="7">
        <v>3.5769005627864243</v>
      </c>
      <c r="AH6" s="7">
        <v>3.5769005627864243</v>
      </c>
      <c r="AI6" s="7">
        <v>3.7324179785597473</v>
      </c>
      <c r="AJ6" s="7">
        <v>3.7324179785597473</v>
      </c>
      <c r="AK6" s="7">
        <v>3.4667049126050227</v>
      </c>
      <c r="AL6" s="7">
        <v>3.6955420527836433</v>
      </c>
      <c r="AM6" s="7">
        <v>3.7033869556366028</v>
      </c>
      <c r="AN6" s="7">
        <v>3.3742062817196756</v>
      </c>
      <c r="AO6" s="7">
        <v>3.3482512679110878</v>
      </c>
      <c r="AP6" s="7">
        <v>3.4196663601124042</v>
      </c>
      <c r="AQ6" s="7">
        <v>3.5889184881456617</v>
      </c>
      <c r="AR6" s="7">
        <v>3.5657323845869722</v>
      </c>
      <c r="AS6" s="7">
        <v>3.6652699698430973</v>
      </c>
      <c r="AT6" s="7">
        <v>3.8871446868646484</v>
      </c>
      <c r="AU6" s="7">
        <v>3.596152537241005</v>
      </c>
      <c r="AV6" s="7">
        <v>3.9413442668761012</v>
      </c>
      <c r="AW6" s="7">
        <v>3.6378943919366438</v>
      </c>
      <c r="AX6" s="7">
        <v>3.8552936342176531</v>
      </c>
      <c r="AY6" s="7">
        <v>3.6011000708158041</v>
      </c>
      <c r="AZ6" s="7">
        <v>3.8354989001565589</v>
      </c>
      <c r="BA6" s="7">
        <v>3.5973495379274225</v>
      </c>
      <c r="BB6" s="7">
        <v>3.9283248322425961</v>
      </c>
      <c r="BC6" s="7">
        <v>4.1177051862858303</v>
      </c>
      <c r="BD6" s="7">
        <v>4.1396350802212556</v>
      </c>
      <c r="BE6" s="7">
        <v>4.1183158500209371</v>
      </c>
      <c r="BF6" s="7">
        <v>3.9177797421800515</v>
      </c>
      <c r="BG6" s="7">
        <v>4.1187144824307484</v>
      </c>
      <c r="BH6" s="7">
        <v>3.7766245443884379</v>
      </c>
      <c r="BI6" s="66">
        <f t="shared" si="25"/>
        <v>-8.7691433857840284E-2</v>
      </c>
      <c r="BJ6" s="66">
        <f t="shared" si="26"/>
        <v>-8.3057453849148311E-2</v>
      </c>
      <c r="BK6" s="492"/>
      <c r="BL6" s="13">
        <f t="shared" si="27"/>
        <v>6.6872488782528796</v>
      </c>
      <c r="BM6" s="13">
        <f t="shared" si="28"/>
        <v>5.9096617993862663</v>
      </c>
      <c r="BN6" s="13">
        <f t="shared" si="5"/>
        <v>5.4431095520662982</v>
      </c>
      <c r="BO6" s="13">
        <f t="shared" si="6"/>
        <v>6.9982837097995256</v>
      </c>
      <c r="BP6" s="13">
        <f t="shared" si="7"/>
        <v>7.7758707886661398</v>
      </c>
      <c r="BQ6" s="13">
        <f t="shared" si="8"/>
        <v>7.4648359571194947</v>
      </c>
      <c r="BR6" s="13">
        <f t="shared" si="9"/>
        <v>7.4648359571194938</v>
      </c>
      <c r="BS6" s="13">
        <f t="shared" si="10"/>
        <v>7.4648359571194938</v>
      </c>
      <c r="BT6" s="13">
        <f t="shared" si="11"/>
        <v>7.1538011255728486</v>
      </c>
      <c r="BU6" s="13">
        <f t="shared" si="12"/>
        <v>7.4648359571194947</v>
      </c>
      <c r="BV6" s="13">
        <f t="shared" si="13"/>
        <v>7.1622469653886665</v>
      </c>
      <c r="BW6" s="13">
        <f t="shared" si="14"/>
        <v>7.0775932373562789</v>
      </c>
      <c r="BX6" s="13">
        <f t="shared" si="15"/>
        <v>6.7679176280234916</v>
      </c>
      <c r="BY6" s="13">
        <f t="shared" si="16"/>
        <v>7.1546508727326339</v>
      </c>
      <c r="BZ6" s="13">
        <f t="shared" si="17"/>
        <v>7.5524146567077457</v>
      </c>
      <c r="CA6" s="7">
        <f t="shared" si="18"/>
        <v>7.5374968041171062</v>
      </c>
      <c r="CB6" s="7">
        <f t="shared" si="19"/>
        <v>7.4931880261542965</v>
      </c>
      <c r="CC6" s="7">
        <f t="shared" si="20"/>
        <v>7.436598970972363</v>
      </c>
      <c r="CD6" s="7">
        <f t="shared" si="21"/>
        <v>7.5256743701700186</v>
      </c>
      <c r="CE6" s="7">
        <f t="shared" si="22"/>
        <v>8.2573402665070859</v>
      </c>
      <c r="CF6" s="7">
        <f t="shared" si="23"/>
        <v>8.0360955922009882</v>
      </c>
      <c r="CG6" s="7">
        <f t="shared" si="29"/>
        <v>7.8953390268191868</v>
      </c>
      <c r="CH6" s="66">
        <f t="shared" si="30"/>
        <v>-4.3839932472714782E-2</v>
      </c>
      <c r="CI6" s="66">
        <f t="shared" si="31"/>
        <v>-1.7515541442588822E-2</v>
      </c>
      <c r="CJ6" s="69">
        <f>SUM(BE6:BH6)</f>
        <v>15.931434619020175</v>
      </c>
      <c r="CL6" s="696"/>
      <c r="CM6" s="696"/>
    </row>
    <row r="7" spans="1:91"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8.5633326013646958</v>
      </c>
      <c r="N7" s="7">
        <v>7.9034371212881132</v>
      </c>
      <c r="O7" s="7">
        <v>6.7092495879319483</v>
      </c>
      <c r="P7" s="68">
        <f t="shared" si="24"/>
        <v>-7.7060592037662801E-2</v>
      </c>
      <c r="Q7" s="68">
        <f t="shared" si="24"/>
        <v>-0.15109723972366274</v>
      </c>
      <c r="R7" s="199"/>
      <c r="S7" s="7">
        <v>3.2658657312397787</v>
      </c>
      <c r="T7" s="7">
        <v>3.5769005627864243</v>
      </c>
      <c r="U7" s="7">
        <v>3.1103483154664557</v>
      </c>
      <c r="V7" s="7">
        <v>3.1103483154664557</v>
      </c>
      <c r="W7" s="7">
        <v>2.7993134839198102</v>
      </c>
      <c r="X7" s="7">
        <v>3.1103483154664557</v>
      </c>
      <c r="Y7" s="7">
        <v>3.1103483154664557</v>
      </c>
      <c r="Z7" s="7">
        <v>3.2658657312397787</v>
      </c>
      <c r="AA7" s="7">
        <v>3.1103483154664557</v>
      </c>
      <c r="AB7" s="7">
        <v>2.6437960681464876</v>
      </c>
      <c r="AC7" s="7">
        <v>2.9548308996931332</v>
      </c>
      <c r="AD7" s="7">
        <v>2.6437960681464876</v>
      </c>
      <c r="AE7" s="7">
        <v>2.9548308996931332</v>
      </c>
      <c r="AF7" s="7">
        <v>2.9548308996931332</v>
      </c>
      <c r="AG7" s="7">
        <v>2.7993134839198102</v>
      </c>
      <c r="AH7" s="7">
        <v>2.6437960681464876</v>
      </c>
      <c r="AI7" s="7">
        <v>2.7993134839198102</v>
      </c>
      <c r="AJ7" s="7">
        <v>2.7993134839198102</v>
      </c>
      <c r="AK7" s="7">
        <v>2.6484460828143113</v>
      </c>
      <c r="AL7" s="7">
        <v>3.0666189953948182</v>
      </c>
      <c r="AM7" s="7">
        <v>2.4422150158907696</v>
      </c>
      <c r="AN7" s="7">
        <v>2.926108388173958</v>
      </c>
      <c r="AO7" s="7">
        <v>3.0439851299780694</v>
      </c>
      <c r="AP7" s="7">
        <v>2.7000643071421959</v>
      </c>
      <c r="AQ7" s="7">
        <v>2.2024306936979214</v>
      </c>
      <c r="AR7" s="7">
        <v>2.5422846689966856</v>
      </c>
      <c r="AS7" s="7">
        <v>2.5929746334178696</v>
      </c>
      <c r="AT7" s="7">
        <v>2.3422862657091801</v>
      </c>
      <c r="AU7" s="7">
        <v>1.573821608791877</v>
      </c>
      <c r="AV7" s="7">
        <v>1.9897203190144503</v>
      </c>
      <c r="AW7" s="7">
        <v>2.0605589098799522</v>
      </c>
      <c r="AX7" s="7">
        <v>2.0060939883115054</v>
      </c>
      <c r="AY7" s="7">
        <v>2.0708654024933026</v>
      </c>
      <c r="AZ7" s="7">
        <v>2.0312050319663713</v>
      </c>
      <c r="BA7" s="7">
        <v>2.2000997485412235</v>
      </c>
      <c r="BB7" s="7">
        <v>2.2604946265804693</v>
      </c>
      <c r="BC7" s="7">
        <v>1.877695563132693</v>
      </c>
      <c r="BD7" s="7">
        <v>2.2250426631103108</v>
      </c>
      <c r="BE7" s="7">
        <v>2.2025707043999763</v>
      </c>
      <c r="BF7" s="7">
        <v>1.8503935508551128</v>
      </c>
      <c r="BG7" s="7">
        <v>1.8805666991316927</v>
      </c>
      <c r="BH7" s="7">
        <v>1.9699061669013305</v>
      </c>
      <c r="BI7" s="66">
        <f t="shared" si="25"/>
        <v>-0.11466588953055568</v>
      </c>
      <c r="BJ7" s="66">
        <f t="shared" si="26"/>
        <v>4.7506673286774825E-2</v>
      </c>
      <c r="BK7" s="492"/>
      <c r="BL7" s="13">
        <f t="shared" si="27"/>
        <v>5.4431095520662982</v>
      </c>
      <c r="BM7" s="13">
        <f t="shared" si="28"/>
        <v>6.8427662940262035</v>
      </c>
      <c r="BN7" s="13">
        <f t="shared" si="5"/>
        <v>6.2206966309329115</v>
      </c>
      <c r="BO7" s="13">
        <f t="shared" si="6"/>
        <v>5.9096617993862655</v>
      </c>
      <c r="BP7" s="13">
        <f t="shared" si="7"/>
        <v>6.3762140467062345</v>
      </c>
      <c r="BQ7" s="13">
        <f t="shared" si="8"/>
        <v>5.7541443836129433</v>
      </c>
      <c r="BR7" s="13">
        <f t="shared" si="9"/>
        <v>5.5986269678396212</v>
      </c>
      <c r="BS7" s="13">
        <f t="shared" si="10"/>
        <v>5.9096617993862663</v>
      </c>
      <c r="BT7" s="13">
        <f t="shared" si="11"/>
        <v>5.4431095520662982</v>
      </c>
      <c r="BU7" s="13">
        <f t="shared" si="12"/>
        <v>5.5986269678396203</v>
      </c>
      <c r="BV7" s="13">
        <f t="shared" si="13"/>
        <v>5.715065078209129</v>
      </c>
      <c r="BW7" s="13">
        <f t="shared" si="14"/>
        <v>5.3683234040647276</v>
      </c>
      <c r="BX7" s="13">
        <f t="shared" si="15"/>
        <v>5.7440494371202657</v>
      </c>
      <c r="BY7" s="13">
        <f t="shared" si="16"/>
        <v>4.744715362694607</v>
      </c>
      <c r="BZ7" s="13">
        <f t="shared" si="17"/>
        <v>4.9352608991270497</v>
      </c>
      <c r="CA7" s="7">
        <f t="shared" si="18"/>
        <v>3.5635419278063276</v>
      </c>
      <c r="CB7" s="7">
        <f t="shared" si="19"/>
        <v>4.0666528981914576</v>
      </c>
      <c r="CC7" s="7">
        <f t="shared" si="20"/>
        <v>4.1020704344596739</v>
      </c>
      <c r="CD7" s="7">
        <f t="shared" si="21"/>
        <v>4.4605943751216923</v>
      </c>
      <c r="CE7" s="7">
        <f t="shared" si="22"/>
        <v>4.1027382262430034</v>
      </c>
      <c r="CF7" s="7">
        <f t="shared" si="23"/>
        <v>4.0529642552550893</v>
      </c>
      <c r="CG7" s="7">
        <f t="shared" si="29"/>
        <v>3.850472866033023</v>
      </c>
      <c r="CH7" s="66">
        <f t="shared" si="30"/>
        <v>-6.1487071877112442E-2</v>
      </c>
      <c r="CI7" s="66">
        <f t="shared" si="31"/>
        <v>-4.9961306458480403E-2</v>
      </c>
      <c r="CJ7" s="69">
        <f t="shared" ref="CJ7:CJ44" si="32">SUM(BE7:BH7)</f>
        <v>7.9034371212881123</v>
      </c>
      <c r="CL7" s="696"/>
      <c r="CM7" s="696"/>
    </row>
    <row r="8" spans="1:91"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20.96758578944193</v>
      </c>
      <c r="N8" s="7">
        <v>21.042723294254003</v>
      </c>
      <c r="O8" s="7">
        <v>21.325969287182172</v>
      </c>
      <c r="P8" s="68">
        <f t="shared" si="24"/>
        <v>3.5835076849861647E-3</v>
      </c>
      <c r="Q8" s="68">
        <f t="shared" si="24"/>
        <v>1.3460519770533308E-2</v>
      </c>
      <c r="R8" s="199"/>
      <c r="S8" s="7">
        <v>6.2206966309329115</v>
      </c>
      <c r="T8" s="7">
        <v>5.4431095520662982</v>
      </c>
      <c r="U8" s="7">
        <v>5.5986269678396203</v>
      </c>
      <c r="V8" s="7">
        <v>5.9096617993862663</v>
      </c>
      <c r="W8" s="7">
        <v>5.9096617993862663</v>
      </c>
      <c r="X8" s="7">
        <v>4.9765573047463292</v>
      </c>
      <c r="Y8" s="7">
        <v>5.9096617993862663</v>
      </c>
      <c r="Z8" s="7">
        <v>5.5986269678396203</v>
      </c>
      <c r="AA8" s="7">
        <v>5.4431095520662982</v>
      </c>
      <c r="AB8" s="7">
        <v>5.2875921362929752</v>
      </c>
      <c r="AC8" s="7">
        <v>4.354487641653038</v>
      </c>
      <c r="AD8" s="7">
        <v>6.3762140467062345</v>
      </c>
      <c r="AE8" s="7">
        <v>5.7541443836129433</v>
      </c>
      <c r="AF8" s="7">
        <v>5.9096617993862663</v>
      </c>
      <c r="AG8" s="7">
        <v>4.354487641653038</v>
      </c>
      <c r="AH8" s="7">
        <v>6.2206966309329115</v>
      </c>
      <c r="AI8" s="7">
        <v>5.5986269678396203</v>
      </c>
      <c r="AJ8" s="7">
        <v>4.510005057426361</v>
      </c>
      <c r="AK8" s="7">
        <v>6.3451105635515699</v>
      </c>
      <c r="AL8" s="7">
        <v>5.8720969338694742</v>
      </c>
      <c r="AM8" s="7">
        <v>5.4181187312383923</v>
      </c>
      <c r="AN8" s="7">
        <v>4.6465532668941103</v>
      </c>
      <c r="AO8" s="7">
        <v>4.6655224731996841</v>
      </c>
      <c r="AP8" s="7">
        <v>5.4585409152979496</v>
      </c>
      <c r="AQ8" s="7">
        <v>6.1051007229390599</v>
      </c>
      <c r="AR8" s="7">
        <v>5.6744331329400106</v>
      </c>
      <c r="AS8" s="7">
        <v>5.7230409004582787</v>
      </c>
      <c r="AT8" s="7">
        <v>4.2607424624659584</v>
      </c>
      <c r="AU8" s="7">
        <v>4.7511561515789351</v>
      </c>
      <c r="AV8" s="7">
        <v>5.5483696455361375</v>
      </c>
      <c r="AW8" s="7">
        <v>5.069867754210323</v>
      </c>
      <c r="AX8" s="7">
        <v>5.007226058177908</v>
      </c>
      <c r="AY8" s="7">
        <v>5.559846713600213</v>
      </c>
      <c r="AZ8" s="7">
        <v>4.9885069487521756</v>
      </c>
      <c r="BA8" s="7">
        <v>5.5986269678396203</v>
      </c>
      <c r="BB8" s="7">
        <v>5.9092270696631797</v>
      </c>
      <c r="BC8" s="7">
        <v>5.2177083988989033</v>
      </c>
      <c r="BD8" s="7">
        <v>4.242023353040226</v>
      </c>
      <c r="BE8" s="7">
        <v>5.5364200015302911</v>
      </c>
      <c r="BF8" s="7">
        <v>5.6191264138905366</v>
      </c>
      <c r="BG8" s="7">
        <v>5.3427178925302385</v>
      </c>
      <c r="BH8" s="7">
        <v>4.544458986302935</v>
      </c>
      <c r="BI8" s="66">
        <f t="shared" si="25"/>
        <v>7.1295136328270337E-2</v>
      </c>
      <c r="BJ8" s="66">
        <f t="shared" si="26"/>
        <v>-0.14941064122875836</v>
      </c>
      <c r="BK8" s="492"/>
      <c r="BL8" s="13">
        <f t="shared" si="27"/>
        <v>11.352771351452564</v>
      </c>
      <c r="BM8" s="13">
        <f t="shared" si="28"/>
        <v>11.66380618299921</v>
      </c>
      <c r="BN8" s="13">
        <f t="shared" si="5"/>
        <v>11.508288767225887</v>
      </c>
      <c r="BO8" s="13">
        <f t="shared" si="6"/>
        <v>10.886219104132596</v>
      </c>
      <c r="BP8" s="13">
        <f t="shared" si="7"/>
        <v>11.508288767225887</v>
      </c>
      <c r="BQ8" s="13">
        <f t="shared" si="8"/>
        <v>10.730701688359273</v>
      </c>
      <c r="BR8" s="13">
        <f t="shared" si="9"/>
        <v>10.730701688359272</v>
      </c>
      <c r="BS8" s="13">
        <f t="shared" si="10"/>
        <v>11.66380618299921</v>
      </c>
      <c r="BT8" s="13">
        <f t="shared" si="11"/>
        <v>10.57518427258595</v>
      </c>
      <c r="BU8" s="13">
        <f t="shared" si="12"/>
        <v>10.108632025265981</v>
      </c>
      <c r="BV8" s="13">
        <f t="shared" si="13"/>
        <v>12.217207497421043</v>
      </c>
      <c r="BW8" s="13">
        <f t="shared" si="14"/>
        <v>10.064671998132503</v>
      </c>
      <c r="BX8" s="13">
        <f t="shared" si="15"/>
        <v>10.124063388497634</v>
      </c>
      <c r="BY8" s="13">
        <f t="shared" si="16"/>
        <v>11.77953385587907</v>
      </c>
      <c r="BZ8" s="13">
        <f t="shared" si="17"/>
        <v>9.9837833629242372</v>
      </c>
      <c r="CA8" s="7">
        <f t="shared" si="18"/>
        <v>10.299525797115074</v>
      </c>
      <c r="CB8" s="7">
        <f t="shared" si="19"/>
        <v>10.077093812388231</v>
      </c>
      <c r="CC8" s="7">
        <f t="shared" si="20"/>
        <v>10.548353662352389</v>
      </c>
      <c r="CD8" s="7">
        <f t="shared" si="21"/>
        <v>11.507854037502799</v>
      </c>
      <c r="CE8" s="7">
        <f t="shared" si="22"/>
        <v>9.4597317519391293</v>
      </c>
      <c r="CF8" s="7">
        <f t="shared" si="23"/>
        <v>11.155546415420828</v>
      </c>
      <c r="CG8" s="7">
        <f t="shared" si="29"/>
        <v>9.8871768788331735</v>
      </c>
      <c r="CH8" s="66">
        <f t="shared" si="30"/>
        <v>4.5185755590418708E-2</v>
      </c>
      <c r="CI8" s="66">
        <f t="shared" si="31"/>
        <v>-0.11369855759233172</v>
      </c>
      <c r="CJ8" s="69">
        <f t="shared" si="32"/>
        <v>21.042723294254003</v>
      </c>
      <c r="CL8" s="696"/>
      <c r="CM8" s="696"/>
    </row>
    <row r="9" spans="1:91" x14ac:dyDescent="0.45">
      <c r="A9" s="28"/>
      <c r="B9" s="29" t="s">
        <v>2</v>
      </c>
      <c r="C9" s="29">
        <v>6.6872488782528805</v>
      </c>
      <c r="D9" s="29">
        <v>6.2206966309329115</v>
      </c>
      <c r="E9" s="29">
        <v>6.2206966309329115</v>
      </c>
      <c r="F9" s="29">
        <v>5.7541443836129433</v>
      </c>
      <c r="G9" s="29">
        <v>5.7541443836129433</v>
      </c>
      <c r="H9" s="29">
        <v>5.5986269678396203</v>
      </c>
      <c r="I9" s="29">
        <v>5.2523489985023746</v>
      </c>
      <c r="J9" s="29">
        <v>6.2321885133478165</v>
      </c>
      <c r="K9" s="29">
        <v>6.4011931992997404</v>
      </c>
      <c r="L9" s="29">
        <v>6.2080654516957967</v>
      </c>
      <c r="M9" s="29">
        <v>5.9134983593053878</v>
      </c>
      <c r="N9" s="29">
        <v>5.9370779098849393</v>
      </c>
      <c r="O9" s="29">
        <v>5.9548387199683406</v>
      </c>
      <c r="P9" s="965">
        <f t="shared" si="24"/>
        <v>3.9874113674940315E-3</v>
      </c>
      <c r="Q9" s="965">
        <f t="shared" si="24"/>
        <v>2.9915069926622628E-3</v>
      </c>
      <c r="R9" s="199"/>
      <c r="S9" s="29">
        <v>1.3996567419599051</v>
      </c>
      <c r="T9" s="29">
        <v>1.5551741577332279</v>
      </c>
      <c r="U9" s="29">
        <v>1.3996567419599051</v>
      </c>
      <c r="V9" s="29">
        <v>1.3996567419599051</v>
      </c>
      <c r="W9" s="29">
        <v>1.3996567419599051</v>
      </c>
      <c r="X9" s="29">
        <v>1.5551741577332279</v>
      </c>
      <c r="Y9" s="29">
        <v>1.2441393261865823</v>
      </c>
      <c r="Z9" s="29">
        <v>1.3996567419599051</v>
      </c>
      <c r="AA9" s="29">
        <v>1.3996567419599051</v>
      </c>
      <c r="AB9" s="29">
        <v>1.5551741577332279</v>
      </c>
      <c r="AC9" s="29">
        <v>1.3996567419599051</v>
      </c>
      <c r="AD9" s="29">
        <v>1.3996567419599051</v>
      </c>
      <c r="AE9" s="29">
        <v>1.3996567419599051</v>
      </c>
      <c r="AF9" s="29">
        <v>1.3996567419599051</v>
      </c>
      <c r="AG9" s="610">
        <v>1.2441393261865823</v>
      </c>
      <c r="AH9" s="610">
        <v>1.3996567419599051</v>
      </c>
      <c r="AI9" s="610">
        <v>1.3996567419599051</v>
      </c>
      <c r="AJ9" s="610">
        <v>1.2441393261865823</v>
      </c>
      <c r="AK9" s="610">
        <v>1.4123904561684288</v>
      </c>
      <c r="AL9" s="610">
        <v>1.2655002379432807</v>
      </c>
      <c r="AM9" s="610">
        <v>1.2679915185110062</v>
      </c>
      <c r="AN9" s="610">
        <v>1.3064667858796577</v>
      </c>
      <c r="AO9" s="610">
        <v>1.5384721862135378</v>
      </c>
      <c r="AP9" s="610">
        <v>1.515908530338121</v>
      </c>
      <c r="AQ9" s="610">
        <v>1.594607271894303</v>
      </c>
      <c r="AR9" s="610">
        <v>1.5832005249018541</v>
      </c>
      <c r="AS9" s="610">
        <v>1.5911235498813878</v>
      </c>
      <c r="AT9" s="610">
        <v>1.6324320858590977</v>
      </c>
      <c r="AU9" s="610">
        <v>1.5779154557597594</v>
      </c>
      <c r="AV9" s="610">
        <v>1.599722107799495</v>
      </c>
      <c r="AW9" s="610">
        <v>1.5214781855756205</v>
      </c>
      <c r="AX9" s="610">
        <v>1.5891438131785933</v>
      </c>
      <c r="AY9" s="610">
        <v>1.5887596851616332</v>
      </c>
      <c r="AZ9" s="610">
        <v>1.5086837677799494</v>
      </c>
      <c r="BA9" s="610">
        <v>1.4840995746945025</v>
      </c>
      <c r="BB9" s="610">
        <v>1.4435592947507128</v>
      </c>
      <c r="BC9" s="610">
        <v>1.5027150093625692</v>
      </c>
      <c r="BD9" s="610">
        <v>1.483124480497604</v>
      </c>
      <c r="BE9" s="610">
        <v>1.4991987605919346</v>
      </c>
      <c r="BF9" s="610">
        <v>1.4821789346097021</v>
      </c>
      <c r="BG9" s="610">
        <v>1.478780879075055</v>
      </c>
      <c r="BH9" s="610">
        <v>1.4769193356082484</v>
      </c>
      <c r="BI9" s="998">
        <f t="shared" si="25"/>
        <v>-4.1838328278916981E-3</v>
      </c>
      <c r="BJ9" s="998">
        <f t="shared" si="26"/>
        <v>-1.2588365816380565E-3</v>
      </c>
      <c r="BK9" s="492"/>
      <c r="BL9" s="29">
        <f t="shared" si="27"/>
        <v>3.2658657312397787</v>
      </c>
      <c r="BM9" s="29">
        <f t="shared" si="28"/>
        <v>2.9548308996931327</v>
      </c>
      <c r="BN9" s="29">
        <f t="shared" si="5"/>
        <v>2.7993134839198102</v>
      </c>
      <c r="BO9" s="29">
        <f t="shared" si="6"/>
        <v>2.9548308996931327</v>
      </c>
      <c r="BP9" s="29">
        <f t="shared" si="7"/>
        <v>2.6437960681464876</v>
      </c>
      <c r="BQ9" s="29">
        <f t="shared" si="8"/>
        <v>2.9548308996931327</v>
      </c>
      <c r="BR9" s="29">
        <f t="shared" si="9"/>
        <v>2.7993134839198102</v>
      </c>
      <c r="BS9" s="29">
        <f t="shared" si="10"/>
        <v>2.7993134839198102</v>
      </c>
      <c r="BT9" s="29">
        <f t="shared" si="11"/>
        <v>2.6437960681464876</v>
      </c>
      <c r="BU9" s="29">
        <f t="shared" si="12"/>
        <v>2.6437960681464876</v>
      </c>
      <c r="BV9" s="29">
        <f t="shared" si="13"/>
        <v>2.6778906941117095</v>
      </c>
      <c r="BW9" s="29">
        <f t="shared" si="14"/>
        <v>2.5744583043906637</v>
      </c>
      <c r="BX9" s="29">
        <f t="shared" si="15"/>
        <v>3.054380716551659</v>
      </c>
      <c r="BY9" s="599">
        <f t="shared" si="16"/>
        <v>3.1778077967961571</v>
      </c>
      <c r="BZ9" s="599">
        <f t="shared" si="17"/>
        <v>3.2235556357404853</v>
      </c>
      <c r="CA9" s="7">
        <f t="shared" si="18"/>
        <v>3.1776375635592542</v>
      </c>
      <c r="CB9" s="7">
        <f t="shared" si="19"/>
        <v>3.1106219987542136</v>
      </c>
      <c r="CC9" s="7">
        <f t="shared" si="20"/>
        <v>3.0974434529415826</v>
      </c>
      <c r="CD9" s="7">
        <f t="shared" si="21"/>
        <v>2.9276588694452155</v>
      </c>
      <c r="CE9" s="7">
        <f t="shared" si="22"/>
        <v>2.9858394898601732</v>
      </c>
      <c r="CF9" s="7">
        <f t="shared" si="23"/>
        <v>2.9813776952016369</v>
      </c>
      <c r="CG9" s="7">
        <f t="shared" si="29"/>
        <v>2.9557002146833034</v>
      </c>
      <c r="CH9" s="66">
        <f t="shared" si="30"/>
        <v>-1.0094070789545828E-2</v>
      </c>
      <c r="CI9" s="66">
        <f t="shared" si="31"/>
        <v>-8.6126224663383155E-3</v>
      </c>
      <c r="CJ9" s="984">
        <f t="shared" si="32"/>
        <v>5.9370779098849402</v>
      </c>
      <c r="CL9" s="696"/>
      <c r="CM9" s="696"/>
    </row>
    <row r="10" spans="1:91" x14ac:dyDescent="0.45">
      <c r="A10" s="90" t="s">
        <v>36</v>
      </c>
      <c r="C10" s="32">
        <v>-6.6872488782528805</v>
      </c>
      <c r="D10" s="32">
        <v>10.886219104132596</v>
      </c>
      <c r="E10" s="32">
        <v>0.93310449463993683</v>
      </c>
      <c r="F10" s="32">
        <v>0.93310449463993683</v>
      </c>
      <c r="G10" s="32">
        <v>0.93310449463993683</v>
      </c>
      <c r="H10" s="651">
        <v>0.31103483154664557</v>
      </c>
      <c r="I10" s="651">
        <v>6.3929241357565614E-2</v>
      </c>
      <c r="J10" s="651">
        <v>-2.6013618182910201</v>
      </c>
      <c r="K10" s="651">
        <v>-2.8910338049768805</v>
      </c>
      <c r="L10" s="651">
        <v>1.3300828755073955</v>
      </c>
      <c r="M10" s="651">
        <v>0.35114906425080661</v>
      </c>
      <c r="N10" s="651">
        <v>1.2679444471846575</v>
      </c>
      <c r="O10" s="651">
        <v>0</v>
      </c>
      <c r="P10" s="93">
        <f t="shared" si="24"/>
        <v>2.6108438730710497</v>
      </c>
      <c r="Q10" s="230">
        <f t="shared" si="24"/>
        <v>-1</v>
      </c>
      <c r="R10" s="199"/>
      <c r="S10" s="32">
        <v>2.0217264050531965</v>
      </c>
      <c r="T10" s="32">
        <v>-1.2441393261865823</v>
      </c>
      <c r="U10" s="32">
        <v>1.8662089892798737</v>
      </c>
      <c r="V10" s="32">
        <v>-0.15551741577332279</v>
      </c>
      <c r="W10" s="32">
        <v>0.77758707886661393</v>
      </c>
      <c r="X10" s="32">
        <v>-1.3996567419599051</v>
      </c>
      <c r="Y10" s="32">
        <v>4.6655224731996841</v>
      </c>
      <c r="Z10" s="32">
        <v>1.8662089892798737</v>
      </c>
      <c r="AA10" s="32">
        <v>-3.2658657312397787</v>
      </c>
      <c r="AB10" s="32">
        <v>-2.332761236599842</v>
      </c>
      <c r="AC10" s="32">
        <v>-1.8662089892798737</v>
      </c>
      <c r="AD10" s="32">
        <v>2.332761236599842</v>
      </c>
      <c r="AE10" s="32">
        <v>-0.31103483154664557</v>
      </c>
      <c r="AF10" s="32">
        <v>0.77758707886661393</v>
      </c>
      <c r="AG10" s="32">
        <v>-0.15551741577332279</v>
      </c>
      <c r="AH10" s="32">
        <v>1.7106915735065507</v>
      </c>
      <c r="AI10" s="32">
        <v>-0.62206966309329115</v>
      </c>
      <c r="AJ10" s="32">
        <v>-0.62206966309329115</v>
      </c>
      <c r="AK10" s="32">
        <v>0.37911383045108288</v>
      </c>
      <c r="AL10" s="32">
        <v>-0.82289990360831655</v>
      </c>
      <c r="AM10" s="32">
        <v>-0.90638488924343696</v>
      </c>
      <c r="AN10" s="32">
        <v>1.4141002037582362</v>
      </c>
      <c r="AO10" s="32">
        <v>1.6717462334533422</v>
      </c>
      <c r="AP10" s="32">
        <v>0.77148924919577389</v>
      </c>
      <c r="AQ10" s="32">
        <v>-3.4690730497866094</v>
      </c>
      <c r="AR10" s="32">
        <v>-1.575524251153527</v>
      </c>
      <c r="AS10" s="32">
        <v>-0.91142834659946159</v>
      </c>
      <c r="AT10" s="32">
        <v>0.56664649179947524</v>
      </c>
      <c r="AU10" s="32">
        <v>-1.3275701427521982</v>
      </c>
      <c r="AV10" s="32">
        <v>-1.2186818074246963</v>
      </c>
      <c r="AW10" s="32">
        <v>0.75235107087312669</v>
      </c>
      <c r="AX10" s="32">
        <v>-6.0153941588975614E-2</v>
      </c>
      <c r="AY10" s="32">
        <v>-7.4746576159955044E-2</v>
      </c>
      <c r="AZ10" s="32">
        <v>0.7126323223831994</v>
      </c>
      <c r="BA10" s="32">
        <v>1.0368546892595438</v>
      </c>
      <c r="BB10" s="32">
        <v>0.23517502845466523</v>
      </c>
      <c r="BC10" s="32">
        <v>-0.19791047579047938</v>
      </c>
      <c r="BD10" s="32">
        <v>-0.72297017767292315</v>
      </c>
      <c r="BE10" s="32">
        <v>0.67186889306291653</v>
      </c>
      <c r="BF10" s="32">
        <v>1.0866011681502625</v>
      </c>
      <c r="BG10" s="32">
        <v>-0.35367028814799645</v>
      </c>
      <c r="BH10" s="32">
        <v>-0.13685532588052512</v>
      </c>
      <c r="BI10" s="66" t="str">
        <f t="shared" si="25"/>
        <v>N/A</v>
      </c>
      <c r="BJ10" s="66" t="str">
        <f t="shared" si="26"/>
        <v>N/A</v>
      </c>
      <c r="BK10" s="492"/>
      <c r="BL10" s="32">
        <f t="shared" si="27"/>
        <v>10.108632025265983</v>
      </c>
      <c r="BM10" s="32">
        <f t="shared" si="28"/>
        <v>0.77758707886661416</v>
      </c>
      <c r="BN10" s="32">
        <f t="shared" si="5"/>
        <v>1.7106915735065509</v>
      </c>
      <c r="BO10" s="32">
        <f t="shared" si="6"/>
        <v>-0.62206966309329115</v>
      </c>
      <c r="BP10" s="32">
        <f t="shared" si="7"/>
        <v>6.5317314624795575</v>
      </c>
      <c r="BQ10" s="32">
        <f t="shared" si="8"/>
        <v>-5.5986269678396212</v>
      </c>
      <c r="BR10" s="32">
        <f t="shared" si="9"/>
        <v>0.46655224731996836</v>
      </c>
      <c r="BS10" s="32">
        <f t="shared" si="10"/>
        <v>0.46655224731996836</v>
      </c>
      <c r="BT10" s="32">
        <f t="shared" si="11"/>
        <v>1.5551741577332279</v>
      </c>
      <c r="BU10" s="32">
        <f t="shared" si="12"/>
        <v>-1.2441393261865823</v>
      </c>
      <c r="BV10" s="32">
        <f t="shared" si="13"/>
        <v>-0.44378607315723367</v>
      </c>
      <c r="BW10" s="32">
        <f t="shared" si="14"/>
        <v>0.50771531451479923</v>
      </c>
      <c r="BX10" s="32">
        <f t="shared" si="15"/>
        <v>2.4432354826491158</v>
      </c>
      <c r="BY10" s="13">
        <f t="shared" si="16"/>
        <v>-5.0445973009401364</v>
      </c>
      <c r="BZ10" s="13">
        <f t="shared" si="17"/>
        <v>-0.34478185479998635</v>
      </c>
      <c r="CA10" s="7">
        <f t="shared" si="18"/>
        <v>-2.5462519501768943</v>
      </c>
      <c r="CB10" s="7">
        <f t="shared" si="19"/>
        <v>0.69219712928415111</v>
      </c>
      <c r="CC10" s="7">
        <f t="shared" si="20"/>
        <v>0.63788574622324434</v>
      </c>
      <c r="CD10" s="7">
        <f t="shared" si="21"/>
        <v>1.272029717714209</v>
      </c>
      <c r="CE10" s="7">
        <f t="shared" si="22"/>
        <v>-0.92088065346340253</v>
      </c>
      <c r="CF10" s="7">
        <f t="shared" si="23"/>
        <v>1.7584700612131789</v>
      </c>
      <c r="CG10" s="7">
        <f t="shared" si="29"/>
        <v>-0.49052561402852157</v>
      </c>
      <c r="CH10" s="66" t="str">
        <f t="shared" si="30"/>
        <v>N/A</v>
      </c>
      <c r="CI10" s="66" t="str">
        <f t="shared" si="31"/>
        <v>N/A</v>
      </c>
      <c r="CJ10" s="985">
        <f t="shared" si="32"/>
        <v>1.2679444471846573</v>
      </c>
      <c r="CL10" s="696"/>
      <c r="CM10" s="696"/>
    </row>
    <row r="11" spans="1:91" x14ac:dyDescent="0.45">
      <c r="A11" s="33" t="s">
        <v>14</v>
      </c>
      <c r="B11" s="34"/>
      <c r="C11" s="560">
        <v>182.110893870561</v>
      </c>
      <c r="D11" s="560">
        <v>162.51569948312232</v>
      </c>
      <c r="E11" s="560">
        <v>192.53056072737363</v>
      </c>
      <c r="F11" s="560">
        <v>188.95366016458721</v>
      </c>
      <c r="G11" s="560">
        <v>191.59745623273369</v>
      </c>
      <c r="H11" s="560">
        <v>190.81986915386707</v>
      </c>
      <c r="I11" s="582">
        <f t="shared" ref="I11:O11" si="33">I4+I10</f>
        <v>188.98077449462775</v>
      </c>
      <c r="J11" s="582">
        <f t="shared" si="33"/>
        <v>152.53366270353604</v>
      </c>
      <c r="K11" s="582">
        <f t="shared" si="33"/>
        <v>192.89650849853999</v>
      </c>
      <c r="L11" s="582">
        <f t="shared" si="33"/>
        <v>173.03178873127018</v>
      </c>
      <c r="M11" s="582">
        <f t="shared" si="33"/>
        <v>174.64039094208454</v>
      </c>
      <c r="N11" s="582">
        <f t="shared" si="33"/>
        <v>180.60489344472671</v>
      </c>
      <c r="O11" s="582">
        <f t="shared" si="33"/>
        <v>171.25424707912077</v>
      </c>
      <c r="P11" s="967">
        <f t="shared" si="24"/>
        <v>3.4153052856026767E-2</v>
      </c>
      <c r="Q11" s="967">
        <f t="shared" si="24"/>
        <v>-5.1774047686408142E-2</v>
      </c>
      <c r="R11" s="199"/>
      <c r="S11" s="560">
        <v>42.922806753437094</v>
      </c>
      <c r="T11" s="560">
        <v>42.767289337663769</v>
      </c>
      <c r="U11" s="560">
        <v>44.47798091117032</v>
      </c>
      <c r="V11" s="560">
        <v>47.899364058183423</v>
      </c>
      <c r="W11" s="560">
        <v>52.25385169983646</v>
      </c>
      <c r="X11" s="560">
        <v>48.832468552823357</v>
      </c>
      <c r="Y11" s="560">
        <v>44.633498326943645</v>
      </c>
      <c r="Z11" s="560">
        <v>53.186956194476394</v>
      </c>
      <c r="AA11" s="560">
        <v>47.121776979316806</v>
      </c>
      <c r="AB11" s="560">
        <v>44.47798091117032</v>
      </c>
      <c r="AC11" s="560">
        <v>42.456254506117126</v>
      </c>
      <c r="AD11" s="560">
        <v>50.698677542103233</v>
      </c>
      <c r="AE11" s="560">
        <v>48.36591630550339</v>
      </c>
      <c r="AF11" s="560">
        <v>50.076607879009941</v>
      </c>
      <c r="AG11" s="560">
        <v>40.279010685290601</v>
      </c>
      <c r="AH11" s="560">
        <v>51.631782036743168</v>
      </c>
      <c r="AI11" s="560">
        <v>51.165229789423201</v>
      </c>
      <c r="AJ11" s="560">
        <v>48.054881473956748</v>
      </c>
      <c r="AK11" s="560">
        <f t="shared" ref="AK11:AO11" si="34">AK4+AK10</f>
        <v>41.26417276680322</v>
      </c>
      <c r="AL11" s="560">
        <f t="shared" si="34"/>
        <v>50.805536437608403</v>
      </c>
      <c r="AM11" s="560">
        <f t="shared" si="34"/>
        <v>46.534220748003911</v>
      </c>
      <c r="AN11" s="560">
        <f t="shared" si="34"/>
        <v>50.376844542212226</v>
      </c>
      <c r="AO11" s="560">
        <f t="shared" si="34"/>
        <v>40.483748016046938</v>
      </c>
      <c r="AP11" s="560">
        <f>AP4+AP10</f>
        <v>30.068142801230461</v>
      </c>
      <c r="AQ11" s="560">
        <f t="shared" ref="AQ11:BH11" si="35">AQ4+AQ10</f>
        <v>43.042948934614493</v>
      </c>
      <c r="AR11" s="560">
        <f t="shared" si="35"/>
        <v>38.938822951644148</v>
      </c>
      <c r="AS11" s="560">
        <f t="shared" si="35"/>
        <v>44.631475571750627</v>
      </c>
      <c r="AT11" s="560">
        <f t="shared" si="35"/>
        <v>49.247432384930569</v>
      </c>
      <c r="AU11" s="560">
        <f t="shared" si="35"/>
        <v>47.527867212291255</v>
      </c>
      <c r="AV11" s="560">
        <f t="shared" si="35"/>
        <v>51.489733329567507</v>
      </c>
      <c r="AW11" s="560">
        <f t="shared" si="35"/>
        <v>40.344820104952525</v>
      </c>
      <c r="AX11" s="560">
        <f t="shared" si="35"/>
        <v>47.507975414681802</v>
      </c>
      <c r="AY11" s="560">
        <f t="shared" si="35"/>
        <v>43.150847634413374</v>
      </c>
      <c r="AZ11" s="560">
        <f t="shared" si="35"/>
        <v>42.028145577222496</v>
      </c>
      <c r="BA11" s="560">
        <f t="shared" si="35"/>
        <v>38.120341680894072</v>
      </c>
      <c r="BB11" s="560">
        <f t="shared" si="35"/>
        <v>46.466429352402699</v>
      </c>
      <c r="BC11" s="560">
        <f t="shared" si="35"/>
        <v>43.132591835276862</v>
      </c>
      <c r="BD11" s="560">
        <f t="shared" si="35"/>
        <v>46.921028073510868</v>
      </c>
      <c r="BE11" s="560">
        <f t="shared" si="35"/>
        <v>38.766975976469467</v>
      </c>
      <c r="BF11" s="560">
        <f t="shared" si="35"/>
        <v>49.023268170589105</v>
      </c>
      <c r="BG11" s="560">
        <f t="shared" si="35"/>
        <v>45.094307900687973</v>
      </c>
      <c r="BH11" s="560">
        <f t="shared" si="35"/>
        <v>47.72034139698016</v>
      </c>
      <c r="BI11" s="967">
        <f t="shared" si="25"/>
        <v>1.7035290066897302E-2</v>
      </c>
      <c r="BJ11" s="967">
        <f t="shared" si="26"/>
        <v>5.8234256573480359E-2</v>
      </c>
      <c r="BK11" s="561"/>
      <c r="BL11" s="34">
        <f>BL4+BL10</f>
        <v>76.825603392021463</v>
      </c>
      <c r="BM11" s="34">
        <f t="shared" ref="BM11:BP11" si="36">BM4+BM10</f>
        <v>85.690096091100855</v>
      </c>
      <c r="BN11" s="34">
        <f t="shared" si="36"/>
        <v>92.066310137807108</v>
      </c>
      <c r="BO11" s="34">
        <f t="shared" si="36"/>
        <v>101.08632025265983</v>
      </c>
      <c r="BP11" s="34">
        <f t="shared" si="36"/>
        <v>97.509419689873397</v>
      </c>
      <c r="BQ11" s="34">
        <f>BQ4+BQ10</f>
        <v>91.288723058940477</v>
      </c>
      <c r="BR11" s="34">
        <f>BR4+BR10</f>
        <v>93.465966879767009</v>
      </c>
      <c r="BS11" s="34">
        <f t="shared" si="10"/>
        <v>98.442524184513331</v>
      </c>
      <c r="BT11" s="34">
        <f t="shared" si="11"/>
        <v>91.910792722033761</v>
      </c>
      <c r="BU11" s="34">
        <f t="shared" si="12"/>
        <v>99.220111263379948</v>
      </c>
      <c r="BV11" s="34">
        <f t="shared" si="13"/>
        <v>92.069709204411623</v>
      </c>
      <c r="BW11" s="34">
        <f t="shared" si="14"/>
        <v>96.911065290216129</v>
      </c>
      <c r="BX11" s="34">
        <f t="shared" si="15"/>
        <v>70.551890817277396</v>
      </c>
      <c r="BY11" s="34">
        <f t="shared" si="16"/>
        <v>81.981771886258642</v>
      </c>
      <c r="BZ11" s="34">
        <f t="shared" si="17"/>
        <v>93.878907956681189</v>
      </c>
      <c r="CA11" s="34">
        <f t="shared" si="18"/>
        <v>99.017600541858769</v>
      </c>
      <c r="CB11" s="34">
        <f t="shared" si="19"/>
        <v>87.852795519634327</v>
      </c>
      <c r="CC11" s="34">
        <f t="shared" si="20"/>
        <v>85.17899321163587</v>
      </c>
      <c r="CD11" s="34">
        <f t="shared" si="21"/>
        <v>84.58677103329677</v>
      </c>
      <c r="CE11" s="34">
        <f t="shared" si="22"/>
        <v>90.053619908787738</v>
      </c>
      <c r="CF11" s="34">
        <f t="shared" si="23"/>
        <v>87.790244147058573</v>
      </c>
      <c r="CG11" s="34">
        <f t="shared" si="29"/>
        <v>92.814649297668126</v>
      </c>
      <c r="CH11" s="967">
        <f t="shared" si="30"/>
        <v>3.0659837901873876E-2</v>
      </c>
      <c r="CI11" s="967">
        <f t="shared" si="31"/>
        <v>5.7231930488689686E-2</v>
      </c>
      <c r="CJ11" s="986">
        <f t="shared" si="32"/>
        <v>180.60489344472671</v>
      </c>
      <c r="CL11" s="696"/>
      <c r="CM11" s="696"/>
    </row>
    <row r="12" spans="1:91" x14ac:dyDescent="0.45">
      <c r="A12" s="23"/>
      <c r="B12" s="4"/>
      <c r="C12" s="4"/>
      <c r="D12" s="4"/>
      <c r="E12" s="4"/>
      <c r="F12" s="4"/>
      <c r="G12" s="9"/>
      <c r="H12" s="9"/>
      <c r="I12" s="627"/>
      <c r="J12" s="4"/>
      <c r="K12" s="9"/>
      <c r="L12" s="4"/>
      <c r="M12" s="4"/>
      <c r="N12" s="4"/>
      <c r="O12" s="4"/>
      <c r="P12" s="92"/>
      <c r="Q12" s="968"/>
      <c r="R12" s="199"/>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4"/>
      <c r="BF12" s="4"/>
      <c r="BG12" s="4"/>
      <c r="BH12" s="4"/>
      <c r="BI12" s="999"/>
      <c r="BJ12" s="66"/>
      <c r="BK12" s="492"/>
      <c r="BL12" s="7"/>
      <c r="BM12" s="7"/>
      <c r="BN12" s="7"/>
      <c r="BO12" s="7"/>
      <c r="BP12" s="7"/>
      <c r="BQ12" s="7"/>
      <c r="BR12" s="7"/>
      <c r="BS12" s="7"/>
      <c r="BT12" s="7"/>
      <c r="BU12" s="7"/>
      <c r="BV12" s="7"/>
      <c r="BW12" s="7"/>
      <c r="BX12" s="7"/>
      <c r="BY12" s="7"/>
      <c r="BZ12" s="7"/>
      <c r="CA12" s="7"/>
      <c r="CB12" s="7"/>
      <c r="CC12" s="7"/>
      <c r="CD12" s="7"/>
      <c r="CE12" s="7"/>
      <c r="CF12" s="7"/>
      <c r="CG12" s="7"/>
      <c r="CH12" s="66"/>
      <c r="CI12" s="66"/>
      <c r="CJ12" s="69"/>
      <c r="CL12" s="696"/>
      <c r="CM12" s="696"/>
    </row>
    <row r="13" spans="1:91" s="644" customFormat="1" x14ac:dyDescent="0.45">
      <c r="A13" s="23" t="s">
        <v>22</v>
      </c>
      <c r="B13" s="9"/>
      <c r="C13" s="555">
        <v>62.206966309329118</v>
      </c>
      <c r="D13" s="555">
        <v>63.91765788283567</v>
      </c>
      <c r="E13" s="555">
        <v>53.497991026023044</v>
      </c>
      <c r="F13" s="555">
        <v>57.852478667676081</v>
      </c>
      <c r="G13" s="555">
        <v>59.563170241182632</v>
      </c>
      <c r="H13" s="555">
        <v>60.807309567369217</v>
      </c>
      <c r="I13" s="555">
        <f>SUM(I14:I16)</f>
        <v>66.830419990222296</v>
      </c>
      <c r="J13" s="555">
        <f>SUM(J14:J16)</f>
        <v>63.079231349469204</v>
      </c>
      <c r="K13" s="555">
        <f>SUM(K14:K16)</f>
        <v>65.036542918832353</v>
      </c>
      <c r="L13" s="555">
        <f>SUM(L14:L16)</f>
        <v>56.260355765456559</v>
      </c>
      <c r="M13" s="555">
        <f t="shared" ref="M13:O13" si="37">SUM(M14:M16)</f>
        <v>46.637349984878838</v>
      </c>
      <c r="N13" s="555">
        <f t="shared" si="37"/>
        <v>46.23297868211958</v>
      </c>
      <c r="O13" s="555">
        <f t="shared" si="37"/>
        <v>46.540026110199506</v>
      </c>
      <c r="P13" s="66">
        <f t="shared" si="24"/>
        <v>-8.6705463087067836E-3</v>
      </c>
      <c r="Q13" s="66">
        <f t="shared" si="24"/>
        <v>6.6413075002385025E-3</v>
      </c>
      <c r="R13" s="199"/>
      <c r="S13" s="555">
        <v>17.728985398158798</v>
      </c>
      <c r="T13" s="555">
        <v>14.929671914238989</v>
      </c>
      <c r="U13" s="555">
        <v>13.685532588052405</v>
      </c>
      <c r="V13" s="555">
        <v>14.929671914238989</v>
      </c>
      <c r="W13" s="555">
        <v>13.374497756505761</v>
      </c>
      <c r="X13" s="555">
        <v>11.66380618299921</v>
      </c>
      <c r="Y13" s="555">
        <v>12.441393261865823</v>
      </c>
      <c r="Z13" s="555">
        <v>15.085189330012311</v>
      </c>
      <c r="AA13" s="555">
        <v>16.018293824652247</v>
      </c>
      <c r="AB13" s="555">
        <v>14.46311966691902</v>
      </c>
      <c r="AC13" s="555">
        <v>13.530015172279084</v>
      </c>
      <c r="AD13" s="555">
        <v>15.240706745785634</v>
      </c>
      <c r="AE13" s="555">
        <v>15.240706745785634</v>
      </c>
      <c r="AF13" s="555">
        <v>15.862776408878926</v>
      </c>
      <c r="AG13" s="555">
        <v>14.46311966691902</v>
      </c>
      <c r="AH13" s="555">
        <v>15.240706745785634</v>
      </c>
      <c r="AI13" s="555">
        <v>15.55174157733228</v>
      </c>
      <c r="AJ13" s="555">
        <v>15.55174157733228</v>
      </c>
      <c r="AK13" s="555">
        <f t="shared" ref="AK13:BH13" si="38">SUM(AK14:AK16)</f>
        <v>16.775796713528973</v>
      </c>
      <c r="AL13" s="555">
        <f t="shared" si="38"/>
        <v>17.227221211649255</v>
      </c>
      <c r="AM13" s="555">
        <f t="shared" si="38"/>
        <v>16.323290518207283</v>
      </c>
      <c r="AN13" s="555">
        <f t="shared" si="38"/>
        <v>16.504111546836779</v>
      </c>
      <c r="AO13" s="555">
        <f t="shared" si="38"/>
        <v>12.4456871080053</v>
      </c>
      <c r="AP13" s="555">
        <f t="shared" si="38"/>
        <v>11.351787595560427</v>
      </c>
      <c r="AQ13" s="555">
        <f t="shared" si="38"/>
        <v>15.966055088557278</v>
      </c>
      <c r="AR13" s="555">
        <f t="shared" si="38"/>
        <v>23.315701557346195</v>
      </c>
      <c r="AS13" s="555">
        <f t="shared" si="38"/>
        <v>16.403114780793018</v>
      </c>
      <c r="AT13" s="563">
        <f t="shared" si="38"/>
        <v>16.283740147042298</v>
      </c>
      <c r="AU13" s="563">
        <f t="shared" si="38"/>
        <v>15.797890799651732</v>
      </c>
      <c r="AV13" s="563">
        <f t="shared" si="38"/>
        <v>16.551797191345294</v>
      </c>
      <c r="AW13" s="563">
        <f t="shared" si="38"/>
        <v>14.218736490610617</v>
      </c>
      <c r="AX13" s="563">
        <f t="shared" si="38"/>
        <v>14.622588920519298</v>
      </c>
      <c r="AY13" s="563">
        <f t="shared" si="38"/>
        <v>13.287758197773629</v>
      </c>
      <c r="AZ13" s="563">
        <f t="shared" si="38"/>
        <v>14.131272156553024</v>
      </c>
      <c r="BA13" s="563">
        <f t="shared" si="38"/>
        <v>12.01968647905456</v>
      </c>
      <c r="BB13" s="563">
        <f t="shared" si="38"/>
        <v>11.629234303786854</v>
      </c>
      <c r="BC13" s="563">
        <f t="shared" si="38"/>
        <v>10.592406163351347</v>
      </c>
      <c r="BD13" s="563">
        <f t="shared" si="38"/>
        <v>12.396023038686078</v>
      </c>
      <c r="BE13" s="563">
        <f t="shared" si="38"/>
        <v>11.170421430164502</v>
      </c>
      <c r="BF13" s="563">
        <f t="shared" si="38"/>
        <v>11.860256986712098</v>
      </c>
      <c r="BG13" s="563">
        <f t="shared" si="38"/>
        <v>10.629819104639951</v>
      </c>
      <c r="BH13" s="563">
        <f t="shared" si="38"/>
        <v>12.572481160603024</v>
      </c>
      <c r="BI13" s="66">
        <f t="shared" si="25"/>
        <v>1.4235059209413148E-2</v>
      </c>
      <c r="BJ13" s="66">
        <f t="shared" si="26"/>
        <v>0.18275589046619745</v>
      </c>
      <c r="BK13" s="492"/>
      <c r="BL13" s="9">
        <f>SUM(BL14:BL16)</f>
        <v>31.259000570437884</v>
      </c>
      <c r="BM13" s="9">
        <f>SUM(BM14:BM16)</f>
        <v>32.658657312397786</v>
      </c>
      <c r="BN13" s="9">
        <f>SUM(U13:V13)</f>
        <v>28.615204502291395</v>
      </c>
      <c r="BO13" s="9">
        <f>SUM(W13:X13)</f>
        <v>25.038303939504971</v>
      </c>
      <c r="BP13" s="9">
        <f>SUM(Y13:Z13)</f>
        <v>27.526582591878132</v>
      </c>
      <c r="BQ13" s="9">
        <f>SUM(AA13:AB13)</f>
        <v>30.481413491571267</v>
      </c>
      <c r="BR13" s="9">
        <f>SUM(AC13:AD13)</f>
        <v>28.770721918064716</v>
      </c>
      <c r="BS13" s="9">
        <f>SUM(AE13:AF13)</f>
        <v>31.103483154664559</v>
      </c>
      <c r="BT13" s="9">
        <f>SUM(AG13:AH13)</f>
        <v>29.703826412704654</v>
      </c>
      <c r="BU13" s="9">
        <f>SUM(AI13:AJ13)</f>
        <v>31.103483154664559</v>
      </c>
      <c r="BV13" s="9">
        <f>SUM(AK13:AL13)</f>
        <v>34.003017925178227</v>
      </c>
      <c r="BW13" s="9">
        <f>SUM(AM13:AN13)</f>
        <v>32.827402065044062</v>
      </c>
      <c r="BX13" s="9">
        <f>SUM(AO13:AP13)</f>
        <v>23.797474703565726</v>
      </c>
      <c r="BY13" s="9">
        <f>SUM(AQ13:AR13)</f>
        <v>39.281756645903471</v>
      </c>
      <c r="BZ13" s="9">
        <f>SUM(AS13:AT13)</f>
        <v>32.686854927835313</v>
      </c>
      <c r="CA13" s="9">
        <f>SUM(AU13:AV13)</f>
        <v>32.349687990997026</v>
      </c>
      <c r="CB13" s="9">
        <f>SUM(AW13:AX13)</f>
        <v>28.841325411129915</v>
      </c>
      <c r="CC13" s="9">
        <f>SUM(AY13:AZ13)</f>
        <v>27.419030354326651</v>
      </c>
      <c r="CD13" s="9">
        <f>SUM(BA13:BB13)</f>
        <v>23.648920782841415</v>
      </c>
      <c r="CE13" s="9">
        <f>BC13+BD13</f>
        <v>22.988429202037423</v>
      </c>
      <c r="CF13" s="9">
        <f>BE13+BF13</f>
        <v>23.030678416876601</v>
      </c>
      <c r="CG13" s="9">
        <f t="shared" si="29"/>
        <v>23.202300265242975</v>
      </c>
      <c r="CH13" s="66">
        <f t="shared" si="30"/>
        <v>9.3034222271524136E-3</v>
      </c>
      <c r="CI13" s="66">
        <f t="shared" si="31"/>
        <v>7.451879847387044E-3</v>
      </c>
      <c r="CJ13" s="76">
        <f t="shared" si="32"/>
        <v>46.23297868211958</v>
      </c>
      <c r="CL13" s="696"/>
      <c r="CM13" s="696"/>
    </row>
    <row r="14" spans="1:91" x14ac:dyDescent="0.45">
      <c r="A14" s="7"/>
      <c r="B14" s="7" t="s">
        <v>4</v>
      </c>
      <c r="C14" s="7">
        <v>34.835901133224304</v>
      </c>
      <c r="D14" s="7">
        <v>39.034871359104024</v>
      </c>
      <c r="E14" s="7">
        <v>36.857627538277505</v>
      </c>
      <c r="F14" s="7">
        <v>37.635214617144115</v>
      </c>
      <c r="G14" s="7">
        <v>41.212115179930542</v>
      </c>
      <c r="H14" s="7">
        <v>44.47798091117032</v>
      </c>
      <c r="I14" s="7">
        <v>49.865913713272896</v>
      </c>
      <c r="J14" s="7">
        <v>47.903406515665196</v>
      </c>
      <c r="K14" s="7">
        <v>49.841360373980535</v>
      </c>
      <c r="L14" s="7">
        <v>42.549856834504141</v>
      </c>
      <c r="M14" s="7">
        <v>34.156424517116236</v>
      </c>
      <c r="N14" s="7">
        <v>34.621198328209125</v>
      </c>
      <c r="O14" s="7">
        <v>35.114577850203183</v>
      </c>
      <c r="P14" s="68">
        <f t="shared" si="24"/>
        <v>1.360721497239803E-2</v>
      </c>
      <c r="Q14" s="68">
        <f t="shared" si="24"/>
        <v>1.4250792746016927E-2</v>
      </c>
      <c r="R14" s="199"/>
      <c r="S14" s="7">
        <v>11.352771351452564</v>
      </c>
      <c r="T14" s="7">
        <v>9.4865623621726911</v>
      </c>
      <c r="U14" s="7">
        <v>9.7975971937193354</v>
      </c>
      <c r="V14" s="7">
        <v>9.6420797779460141</v>
      </c>
      <c r="W14" s="7">
        <v>9.1755275306260451</v>
      </c>
      <c r="X14" s="7">
        <v>8.2424230359861088</v>
      </c>
      <c r="Y14" s="7">
        <v>8.7089752833060761</v>
      </c>
      <c r="Z14" s="7">
        <v>10.57518427258595</v>
      </c>
      <c r="AA14" s="7">
        <v>9.7975971937193354</v>
      </c>
      <c r="AB14" s="7">
        <v>8.7089752833060761</v>
      </c>
      <c r="AC14" s="7">
        <v>9.3310449463993681</v>
      </c>
      <c r="AD14" s="7">
        <v>10.264149441039304</v>
      </c>
      <c r="AE14" s="7">
        <v>10.264149441039304</v>
      </c>
      <c r="AF14" s="7">
        <v>11.352771351452564</v>
      </c>
      <c r="AG14" s="7">
        <v>10.264149441039304</v>
      </c>
      <c r="AH14" s="7">
        <v>10.730701688359273</v>
      </c>
      <c r="AI14" s="7">
        <v>11.352771351452564</v>
      </c>
      <c r="AJ14" s="7">
        <v>11.819323598772533</v>
      </c>
      <c r="AK14" s="7">
        <v>12.472344604069605</v>
      </c>
      <c r="AL14" s="7">
        <v>13.008987081179775</v>
      </c>
      <c r="AM14" s="7">
        <v>12.194357732257249</v>
      </c>
      <c r="AN14" s="7">
        <v>12.190224295766257</v>
      </c>
      <c r="AO14" s="7">
        <v>9.7618019709759469</v>
      </c>
      <c r="AP14" s="7">
        <v>7.8595449935443957</v>
      </c>
      <c r="AQ14" s="7">
        <v>11.664058948407499</v>
      </c>
      <c r="AR14" s="7">
        <v>18.618000602737354</v>
      </c>
      <c r="AS14" s="7">
        <v>12.235319844477717</v>
      </c>
      <c r="AT14" s="7">
        <v>12.735682568722378</v>
      </c>
      <c r="AU14" s="7">
        <v>12.028985007584719</v>
      </c>
      <c r="AV14" s="7">
        <v>12.841372953195718</v>
      </c>
      <c r="AW14" s="7">
        <v>10.622991259570432</v>
      </c>
      <c r="AX14" s="7">
        <v>11.225795549136656</v>
      </c>
      <c r="AY14" s="7">
        <v>9.9664514315186086</v>
      </c>
      <c r="AZ14" s="7">
        <v>10.734618594278452</v>
      </c>
      <c r="BA14" s="7">
        <v>8.5191322631285207</v>
      </c>
      <c r="BB14" s="7">
        <v>8.7354598702442132</v>
      </c>
      <c r="BC14" s="7">
        <v>7.7122383032397801</v>
      </c>
      <c r="BD14" s="7">
        <v>9.1895940805037259</v>
      </c>
      <c r="BE14" s="7">
        <v>8.0081373101069389</v>
      </c>
      <c r="BF14" s="7">
        <v>9.0569058376484435</v>
      </c>
      <c r="BG14" s="7">
        <v>7.9113167664914954</v>
      </c>
      <c r="BH14" s="7">
        <v>9.6448384139622441</v>
      </c>
      <c r="BI14" s="66">
        <f t="shared" si="25"/>
        <v>4.9539112334063384E-2</v>
      </c>
      <c r="BJ14" s="66">
        <f t="shared" si="26"/>
        <v>0.219119231176927</v>
      </c>
      <c r="BK14" s="492"/>
      <c r="BL14" s="13">
        <f>D14-BM14</f>
        <v>18.195537645478769</v>
      </c>
      <c r="BM14" s="13">
        <f>SUM(S14:T14)</f>
        <v>20.839333713625255</v>
      </c>
      <c r="BN14" s="13">
        <f>SUM(U14:V14)</f>
        <v>19.439676971665349</v>
      </c>
      <c r="BO14" s="13">
        <f>SUM(W14:X14)</f>
        <v>17.417950566612156</v>
      </c>
      <c r="BP14" s="13">
        <f>SUM(Y14:Z14)</f>
        <v>19.284159555892025</v>
      </c>
      <c r="BQ14" s="13">
        <f>SUM(AA14:AB14)</f>
        <v>18.506572477025411</v>
      </c>
      <c r="BR14" s="13">
        <f>SUM(AC14:AD14)</f>
        <v>19.595194387438674</v>
      </c>
      <c r="BS14" s="13">
        <f>SUM(AE14:AF14)</f>
        <v>21.616920792491868</v>
      </c>
      <c r="BT14" s="13">
        <f>SUM(AG14:AH14)</f>
        <v>20.994851129398576</v>
      </c>
      <c r="BU14" s="13">
        <f>SUM(AI14:AJ14)</f>
        <v>23.172094950225095</v>
      </c>
      <c r="BV14" s="13">
        <f>SUM(AK14:AL14)</f>
        <v>25.48133168524938</v>
      </c>
      <c r="BW14" s="13">
        <f>SUM(AM14:AN14)</f>
        <v>24.384582028023505</v>
      </c>
      <c r="BX14" s="13">
        <f>SUM(AO14:AP14)</f>
        <v>17.621346964520342</v>
      </c>
      <c r="BY14" s="13">
        <f>SUM(AQ14:AR14)</f>
        <v>30.282059551144854</v>
      </c>
      <c r="BZ14" s="13">
        <f>SUM(AS14:AT14)</f>
        <v>24.971002413200097</v>
      </c>
      <c r="CA14" s="13">
        <f>SUM(AU14:AV14)</f>
        <v>24.870357960780439</v>
      </c>
      <c r="CB14" s="13">
        <f>SUM(AW14:AX14)</f>
        <v>21.848786808707089</v>
      </c>
      <c r="CC14" s="13">
        <f>SUM(AY14:AZ14)</f>
        <v>20.701070025797058</v>
      </c>
      <c r="CD14" s="13">
        <f>SUM(BA14:BB14)</f>
        <v>17.254592133372732</v>
      </c>
      <c r="CE14" s="13">
        <f>BC14+BD14</f>
        <v>16.901832383743507</v>
      </c>
      <c r="CF14" s="13">
        <f>BE14+BF14</f>
        <v>17.065043147755382</v>
      </c>
      <c r="CG14" s="13">
        <f t="shared" si="29"/>
        <v>17.556155180453739</v>
      </c>
      <c r="CH14" s="66">
        <f t="shared" si="30"/>
        <v>3.8713127775398704E-2</v>
      </c>
      <c r="CI14" s="66">
        <f t="shared" si="31"/>
        <v>2.8778833340538768E-2</v>
      </c>
      <c r="CJ14" s="69">
        <f t="shared" si="32"/>
        <v>34.621198328209118</v>
      </c>
      <c r="CL14" s="696"/>
      <c r="CM14" s="696"/>
    </row>
    <row r="15" spans="1:91"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13.121627869865049</v>
      </c>
      <c r="L15" s="7">
        <v>11.578096236063216</v>
      </c>
      <c r="M15" s="7">
        <v>10.286417196347408</v>
      </c>
      <c r="N15" s="7">
        <v>9.2580454039559914</v>
      </c>
      <c r="O15" s="7">
        <v>8.895829758131562</v>
      </c>
      <c r="P15" s="68">
        <f t="shared" si="24"/>
        <v>-9.997375886684623E-2</v>
      </c>
      <c r="Q15" s="68">
        <f t="shared" si="24"/>
        <v>-3.9124418818431539E-2</v>
      </c>
      <c r="R15" s="199"/>
      <c r="S15" s="7">
        <v>6.2206966309329115</v>
      </c>
      <c r="T15" s="7">
        <v>5.2875921362929752</v>
      </c>
      <c r="U15" s="7">
        <v>3.7324179785597473</v>
      </c>
      <c r="V15" s="7">
        <v>5.1320747205196522</v>
      </c>
      <c r="W15" s="7">
        <v>3.7324179785597473</v>
      </c>
      <c r="X15" s="7">
        <v>3.2658657312397787</v>
      </c>
      <c r="Y15" s="7">
        <v>3.5769005627864243</v>
      </c>
      <c r="Z15" s="7">
        <v>4.354487641653038</v>
      </c>
      <c r="AA15" s="7">
        <v>6.0651792151595894</v>
      </c>
      <c r="AB15" s="7">
        <v>5.5986269678396203</v>
      </c>
      <c r="AC15" s="7">
        <v>3.7324179785597473</v>
      </c>
      <c r="AD15" s="7">
        <v>4.6655224731996841</v>
      </c>
      <c r="AE15" s="7">
        <v>4.6655224731996841</v>
      </c>
      <c r="AF15" s="7">
        <v>4.354487641653038</v>
      </c>
      <c r="AG15" s="7">
        <v>4.0434528101063929</v>
      </c>
      <c r="AH15" s="7">
        <v>4.1989702258797159</v>
      </c>
      <c r="AI15" s="7">
        <v>3.8879353943330699</v>
      </c>
      <c r="AJ15" s="7">
        <v>3.5769005627864243</v>
      </c>
      <c r="AK15" s="7">
        <v>3.7455300585689173</v>
      </c>
      <c r="AL15" s="7">
        <v>3.7032291604167544</v>
      </c>
      <c r="AM15" s="7">
        <v>3.6192924510020261</v>
      </c>
      <c r="AN15" s="7">
        <v>3.750600565075354</v>
      </c>
      <c r="AO15" s="7">
        <v>2.1713156582156539</v>
      </c>
      <c r="AP15" s="7">
        <v>3.0140588550131984</v>
      </c>
      <c r="AQ15" s="7">
        <v>3.7722044506133825</v>
      </c>
      <c r="AR15" s="7">
        <v>4.1635234618476762</v>
      </c>
      <c r="AS15" s="7">
        <v>3.6670701823270928</v>
      </c>
      <c r="AT15" s="7">
        <v>3.0350764057948307</v>
      </c>
      <c r="AU15" s="7">
        <v>3.2408881391852447</v>
      </c>
      <c r="AV15" s="7">
        <v>3.1785931425578817</v>
      </c>
      <c r="AW15" s="7">
        <v>3.0612915558006564</v>
      </c>
      <c r="AX15" s="7">
        <v>2.8694740692807232</v>
      </c>
      <c r="AY15" s="7">
        <v>2.7871602262226332</v>
      </c>
      <c r="AZ15" s="7">
        <v>2.8601703847592019</v>
      </c>
      <c r="BA15" s="7">
        <v>2.9623039573476517</v>
      </c>
      <c r="BB15" s="7">
        <v>2.3510431898739239</v>
      </c>
      <c r="BC15" s="7">
        <v>2.3374366164428495</v>
      </c>
      <c r="BD15" s="7">
        <v>2.6356334326829818</v>
      </c>
      <c r="BE15" s="7">
        <v>2.6268094189429219</v>
      </c>
      <c r="BF15" s="7">
        <v>2.2266860863248121</v>
      </c>
      <c r="BG15" s="7">
        <v>2.1065312511602947</v>
      </c>
      <c r="BH15" s="7">
        <v>2.2980186475279614</v>
      </c>
      <c r="BI15" s="66">
        <f t="shared" si="25"/>
        <v>-0.12809625988517703</v>
      </c>
      <c r="BJ15" s="66">
        <f t="shared" si="26"/>
        <v>9.0901759118073189E-2</v>
      </c>
      <c r="BK15" s="492"/>
      <c r="BL15" s="13">
        <f>D15-BM15</f>
        <v>12.596910677639146</v>
      </c>
      <c r="BM15" s="13">
        <f>SUM(S15:T15)</f>
        <v>11.508288767225887</v>
      </c>
      <c r="BN15" s="13">
        <f>SUM(U15:V15)</f>
        <v>8.8644926990793991</v>
      </c>
      <c r="BO15" s="13">
        <f>SUM(W15:X15)</f>
        <v>6.9982837097995265</v>
      </c>
      <c r="BP15" s="13">
        <f>SUM(Y15:Z15)</f>
        <v>7.9313882044394628</v>
      </c>
      <c r="BQ15" s="13">
        <f>SUM(AA15:AB15)</f>
        <v>11.66380618299921</v>
      </c>
      <c r="BR15" s="13">
        <f>SUM(AC15:AD15)</f>
        <v>8.3979404517594318</v>
      </c>
      <c r="BS15" s="13">
        <f>SUM(AE15:AF15)</f>
        <v>9.0200101148527221</v>
      </c>
      <c r="BT15" s="13">
        <f>SUM(AG15:AH15)</f>
        <v>8.2424230359861088</v>
      </c>
      <c r="BU15" s="13">
        <f>SUM(AI15:AJ15)</f>
        <v>7.4648359571194938</v>
      </c>
      <c r="BV15" s="13">
        <f>SUM(AK15:AL15)</f>
        <v>7.4487592189856713</v>
      </c>
      <c r="BW15" s="13">
        <f>SUM(AM15:AN15)</f>
        <v>7.3698930160773806</v>
      </c>
      <c r="BX15" s="13">
        <f>SUM(AO15:AP15)</f>
        <v>5.1853745132288527</v>
      </c>
      <c r="BY15" s="13">
        <f>SUM(AQ15:AR15)</f>
        <v>7.9357279124610587</v>
      </c>
      <c r="BZ15" s="13">
        <f>SUM(AS15:AT15)</f>
        <v>6.7021465881219235</v>
      </c>
      <c r="CA15" s="13">
        <f>SUM(AU15:AV15)</f>
        <v>6.4194812817431259</v>
      </c>
      <c r="CB15" s="13">
        <f>SUM(AW15:AX15)</f>
        <v>5.9307656250813796</v>
      </c>
      <c r="CC15" s="13">
        <f>SUM(AY15:AZ15)</f>
        <v>5.6473306109818351</v>
      </c>
      <c r="CD15" s="13">
        <f>SUM(BA15:BB15)</f>
        <v>5.3133471472215756</v>
      </c>
      <c r="CE15" s="13">
        <f>BC15+BD15</f>
        <v>4.9730700491258313</v>
      </c>
      <c r="CF15" s="13">
        <f>BE15+BF15</f>
        <v>4.853495505267734</v>
      </c>
      <c r="CG15" s="13">
        <f t="shared" si="29"/>
        <v>4.4045498986882556</v>
      </c>
      <c r="CH15" s="66">
        <f t="shared" si="30"/>
        <v>-0.11431975516562665</v>
      </c>
      <c r="CI15" s="66">
        <f t="shared" si="31"/>
        <v>-9.2499438001377721E-2</v>
      </c>
      <c r="CJ15" s="69">
        <f t="shared" si="32"/>
        <v>9.2580454039559896</v>
      </c>
      <c r="CL15" s="696"/>
      <c r="CM15" s="696"/>
    </row>
    <row r="16" spans="1:91"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2.1324026948892043</v>
      </c>
      <c r="M16" s="7">
        <v>2.1945082714151933</v>
      </c>
      <c r="N16" s="7">
        <v>2.353734949954466</v>
      </c>
      <c r="O16" s="7">
        <v>2.5296185018647623</v>
      </c>
      <c r="P16" s="68">
        <f t="shared" si="24"/>
        <v>7.2556882383765453E-2</v>
      </c>
      <c r="Q16" s="68">
        <f t="shared" si="24"/>
        <v>7.4725300702910058E-2</v>
      </c>
      <c r="R16" s="199"/>
      <c r="S16" s="7">
        <v>0.15551741577332279</v>
      </c>
      <c r="T16" s="7">
        <v>0.15551741577332279</v>
      </c>
      <c r="U16" s="7">
        <v>0.15551741577332279</v>
      </c>
      <c r="V16" s="7">
        <v>0.15551741577332279</v>
      </c>
      <c r="W16" s="7">
        <v>0.15551741577332279</v>
      </c>
      <c r="X16" s="7">
        <v>0.15551741577332279</v>
      </c>
      <c r="Y16" s="7">
        <v>0.15551741577332279</v>
      </c>
      <c r="Z16" s="7">
        <v>0.15551741577332279</v>
      </c>
      <c r="AA16" s="7">
        <v>0.15551741577332279</v>
      </c>
      <c r="AB16" s="7">
        <v>0.15551741577332279</v>
      </c>
      <c r="AC16" s="7">
        <v>0.15551741577332279</v>
      </c>
      <c r="AD16" s="7">
        <v>0.31103483154664557</v>
      </c>
      <c r="AE16" s="7">
        <v>0.31103483154664557</v>
      </c>
      <c r="AF16" s="7">
        <v>0.15551741577332279</v>
      </c>
      <c r="AG16" s="7">
        <v>0.15551741577332279</v>
      </c>
      <c r="AH16" s="7">
        <v>0.31103483154664557</v>
      </c>
      <c r="AI16" s="7">
        <v>0.31103483154664557</v>
      </c>
      <c r="AJ16" s="7">
        <v>0.15551741577332279</v>
      </c>
      <c r="AK16" s="7">
        <v>0.55792205089045221</v>
      </c>
      <c r="AL16" s="7">
        <v>0.51500497005272505</v>
      </c>
      <c r="AM16" s="7">
        <v>0.50964033494800909</v>
      </c>
      <c r="AN16" s="7">
        <v>0.56328668599516807</v>
      </c>
      <c r="AO16" s="7">
        <v>0.51256947881369863</v>
      </c>
      <c r="AP16" s="7">
        <v>0.47818374700283411</v>
      </c>
      <c r="AQ16" s="7">
        <v>0.52979168953639688</v>
      </c>
      <c r="AR16" s="7">
        <v>0.53417749276116522</v>
      </c>
      <c r="AS16" s="7">
        <v>0.5007247539882087</v>
      </c>
      <c r="AT16" s="7">
        <v>0.51298117252508812</v>
      </c>
      <c r="AU16" s="7">
        <v>0.52801765288176905</v>
      </c>
      <c r="AV16" s="7">
        <v>0.53183109559169439</v>
      </c>
      <c r="AW16" s="7">
        <v>0.53445367523952902</v>
      </c>
      <c r="AX16" s="7">
        <v>0.5273193021019188</v>
      </c>
      <c r="AY16" s="7">
        <v>0.53414654003238582</v>
      </c>
      <c r="AZ16" s="7">
        <v>0.53648317751537089</v>
      </c>
      <c r="BA16" s="7">
        <v>0.53825025857838682</v>
      </c>
      <c r="BB16" s="7">
        <v>0.54273124366871783</v>
      </c>
      <c r="BC16" s="7">
        <v>0.54273124366871783</v>
      </c>
      <c r="BD16" s="7">
        <v>0.57079552549937074</v>
      </c>
      <c r="BE16" s="7">
        <v>0.53547470111464102</v>
      </c>
      <c r="BF16" s="7">
        <v>0.5766650627388441</v>
      </c>
      <c r="BG16" s="7">
        <v>0.61197108698816116</v>
      </c>
      <c r="BH16" s="7">
        <v>0.6296240991128198</v>
      </c>
      <c r="BI16" s="66">
        <f t="shared" si="25"/>
        <v>0.10306418145443907</v>
      </c>
      <c r="BJ16" s="66">
        <f t="shared" si="26"/>
        <v>2.8846153846154188E-2</v>
      </c>
      <c r="BK16" s="492"/>
      <c r="BL16" s="13">
        <f>D16-BM16</f>
        <v>0.46655224731996836</v>
      </c>
      <c r="BM16" s="13">
        <f>SUM(S16:T16)</f>
        <v>0.31103483154664557</v>
      </c>
      <c r="BN16" s="13">
        <f>SUM(U16:V16)</f>
        <v>0.31103483154664557</v>
      </c>
      <c r="BO16" s="13">
        <f>SUM(W16:X16)</f>
        <v>0.31103483154664557</v>
      </c>
      <c r="BP16" s="13">
        <f>SUM(Y16:Z16)</f>
        <v>0.31103483154664557</v>
      </c>
      <c r="BQ16" s="13">
        <f>SUM(AA16:AB16)</f>
        <v>0.31103483154664557</v>
      </c>
      <c r="BR16" s="13">
        <f>SUM(AC16:AD16)</f>
        <v>0.46655224731996836</v>
      </c>
      <c r="BS16" s="13">
        <f>SUM(AE16:AF16)</f>
        <v>0.46655224731996836</v>
      </c>
      <c r="BT16" s="13">
        <f>SUM(AG16:AH16)</f>
        <v>0.46655224731996836</v>
      </c>
      <c r="BU16" s="13">
        <f>SUM(AI16:AJ16)</f>
        <v>0.46655224731996836</v>
      </c>
      <c r="BV16" s="13">
        <f>SUM(AK16:AL16)</f>
        <v>1.0729270209431774</v>
      </c>
      <c r="BW16" s="13">
        <f>SUM(AM16:AN16)</f>
        <v>1.0729270209431772</v>
      </c>
      <c r="BX16" s="13">
        <f>SUM(AO16:AP16)</f>
        <v>0.9907532258165328</v>
      </c>
      <c r="BY16" s="13">
        <f>SUM(AQ16:AR16)</f>
        <v>1.0639691822975621</v>
      </c>
      <c r="BZ16" s="13">
        <f>SUM(AS16:AT16)</f>
        <v>1.0137059265132968</v>
      </c>
      <c r="CA16" s="13">
        <f>SUM(AU16:AV16)</f>
        <v>1.0598487484734633</v>
      </c>
      <c r="CB16" s="13">
        <f>SUM(AW16:AX16)</f>
        <v>1.0617729773414477</v>
      </c>
      <c r="CC16" s="13">
        <f>SUM(AY16:AZ16)</f>
        <v>1.0706297175477566</v>
      </c>
      <c r="CD16" s="13">
        <f>SUM(BA16:BB16)</f>
        <v>1.0809815022471048</v>
      </c>
      <c r="CE16" s="13">
        <f>BC16+BD16</f>
        <v>1.1135267691680886</v>
      </c>
      <c r="CF16" s="13">
        <f>BE16+BF16</f>
        <v>1.1121397638534851</v>
      </c>
      <c r="CG16" s="13">
        <f t="shared" si="29"/>
        <v>1.2415951861009811</v>
      </c>
      <c r="CH16" s="66">
        <f t="shared" si="30"/>
        <v>0.11501152956436944</v>
      </c>
      <c r="CI16" s="66">
        <f t="shared" si="31"/>
        <v>0.11640211640211673</v>
      </c>
      <c r="CJ16" s="69">
        <f t="shared" si="32"/>
        <v>2.353734949954466</v>
      </c>
      <c r="CL16" s="696"/>
      <c r="CM16" s="696"/>
    </row>
    <row r="17" spans="1:91" x14ac:dyDescent="0.45">
      <c r="A17" s="23"/>
      <c r="B17" s="4"/>
      <c r="C17" s="9"/>
      <c r="D17" s="9"/>
      <c r="E17" s="9"/>
      <c r="F17" s="9"/>
      <c r="G17" s="9"/>
      <c r="H17" s="9"/>
      <c r="I17" s="563"/>
      <c r="J17" s="9"/>
      <c r="K17" s="9"/>
      <c r="L17" s="9"/>
      <c r="M17" s="9"/>
      <c r="N17" s="9"/>
      <c r="O17" s="9"/>
      <c r="P17" s="65"/>
      <c r="Q17" s="66"/>
      <c r="R17" s="199"/>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9"/>
      <c r="BI17" s="66" t="str">
        <f t="shared" si="25"/>
        <v>N/A</v>
      </c>
      <c r="BJ17" s="66" t="str">
        <f t="shared" si="26"/>
        <v>N/A</v>
      </c>
      <c r="BK17" s="492"/>
      <c r="BL17" s="199"/>
      <c r="BM17" s="7"/>
      <c r="BN17" s="7"/>
      <c r="BO17" s="7"/>
      <c r="BP17" s="7"/>
      <c r="BQ17" s="7"/>
      <c r="BR17" s="7"/>
      <c r="BS17" s="7"/>
      <c r="BT17" s="7"/>
      <c r="BU17" s="7"/>
      <c r="BV17" s="7"/>
      <c r="BW17" s="7"/>
      <c r="BX17" s="7"/>
      <c r="BY17" s="7"/>
      <c r="BZ17" s="7"/>
      <c r="CA17" s="7"/>
      <c r="CB17" s="7"/>
      <c r="CC17" s="7"/>
      <c r="CD17" s="7"/>
      <c r="CE17" s="7"/>
      <c r="CF17" s="7"/>
      <c r="CG17" s="7"/>
      <c r="CH17" s="66"/>
      <c r="CI17" s="66"/>
      <c r="CJ17" s="988"/>
      <c r="CL17" s="696"/>
      <c r="CM17" s="696"/>
    </row>
    <row r="18" spans="1:91" s="644" customFormat="1" x14ac:dyDescent="0.45">
      <c r="A18" s="33" t="s">
        <v>25</v>
      </c>
      <c r="B18" s="34"/>
      <c r="C18" s="560">
        <v>244.31786017989012</v>
      </c>
      <c r="D18" s="560">
        <v>226.43335736595799</v>
      </c>
      <c r="E18" s="560">
        <v>246.02855175339667</v>
      </c>
      <c r="F18" s="560">
        <v>246.80613883226329</v>
      </c>
      <c r="G18" s="560">
        <v>251.16062647391632</v>
      </c>
      <c r="H18" s="560">
        <v>251.62717872123628</v>
      </c>
      <c r="I18" s="582">
        <f>I11+I13</f>
        <v>255.81119448485003</v>
      </c>
      <c r="J18" s="560">
        <f>J11+J13</f>
        <v>215.61289405300525</v>
      </c>
      <c r="K18" s="560">
        <f>K11+K13</f>
        <v>257.93305141737233</v>
      </c>
      <c r="L18" s="560">
        <f>L11+L13</f>
        <v>229.29214449672673</v>
      </c>
      <c r="M18" s="560">
        <f t="shared" ref="M18:O18" si="39">M11+M13</f>
        <v>221.27774092696336</v>
      </c>
      <c r="N18" s="560">
        <f t="shared" si="39"/>
        <v>226.83787212684629</v>
      </c>
      <c r="O18" s="560">
        <f t="shared" si="39"/>
        <v>217.79427318932028</v>
      </c>
      <c r="P18" s="967">
        <f t="shared" si="24"/>
        <v>2.5127385956629666E-2</v>
      </c>
      <c r="Q18" s="967">
        <f t="shared" si="24"/>
        <v>-3.986811749172503E-2</v>
      </c>
      <c r="R18" s="199"/>
      <c r="S18" s="34">
        <v>60.651792151595892</v>
      </c>
      <c r="T18" s="34">
        <v>57.696961251902756</v>
      </c>
      <c r="U18" s="34">
        <v>57.852478667676081</v>
      </c>
      <c r="V18" s="34">
        <v>62.82903597242241</v>
      </c>
      <c r="W18" s="34">
        <v>65.317314624795571</v>
      </c>
      <c r="X18" s="34">
        <v>60.496274735822567</v>
      </c>
      <c r="Y18" s="34">
        <v>56.763856757262822</v>
      </c>
      <c r="Z18" s="34">
        <v>68.272145524488707</v>
      </c>
      <c r="AA18" s="34">
        <v>63.140070803969053</v>
      </c>
      <c r="AB18" s="34">
        <v>58.630065746542691</v>
      </c>
      <c r="AC18" s="34">
        <v>55.675234846849563</v>
      </c>
      <c r="AD18" s="34">
        <v>65.939384287888871</v>
      </c>
      <c r="AE18" s="34">
        <v>63.606623051289027</v>
      </c>
      <c r="AF18" s="34">
        <v>65.939384287888871</v>
      </c>
      <c r="AG18" s="34">
        <v>54.742130352209621</v>
      </c>
      <c r="AH18" s="34">
        <v>66.872488782528805</v>
      </c>
      <c r="AI18" s="34">
        <v>66.716971366755473</v>
      </c>
      <c r="AJ18" s="34">
        <v>63.606623051289027</v>
      </c>
      <c r="AK18" s="34">
        <f t="shared" ref="AK18:BH18" si="40">AK11+AK13</f>
        <v>58.039969480332189</v>
      </c>
      <c r="AL18" s="34">
        <f t="shared" si="40"/>
        <v>68.032757649257661</v>
      </c>
      <c r="AM18" s="34">
        <f t="shared" si="40"/>
        <v>62.857511266211191</v>
      </c>
      <c r="AN18" s="34">
        <f t="shared" si="40"/>
        <v>66.880956089049008</v>
      </c>
      <c r="AO18" s="34">
        <f t="shared" si="40"/>
        <v>52.92943512405224</v>
      </c>
      <c r="AP18" s="34">
        <f t="shared" si="40"/>
        <v>41.419930396790889</v>
      </c>
      <c r="AQ18" s="34">
        <f t="shared" si="40"/>
        <v>59.009004023171769</v>
      </c>
      <c r="AR18" s="34">
        <f t="shared" si="40"/>
        <v>62.254524508990343</v>
      </c>
      <c r="AS18" s="34">
        <f t="shared" si="40"/>
        <v>61.034590352543646</v>
      </c>
      <c r="AT18" s="34">
        <f t="shared" si="40"/>
        <v>65.531172531972871</v>
      </c>
      <c r="AU18" s="34">
        <f t="shared" si="40"/>
        <v>63.325758011942987</v>
      </c>
      <c r="AV18" s="34">
        <f t="shared" si="40"/>
        <v>68.041530520912801</v>
      </c>
      <c r="AW18" s="34">
        <f t="shared" si="40"/>
        <v>54.563556595563142</v>
      </c>
      <c r="AX18" s="34">
        <f t="shared" si="40"/>
        <v>62.1305643352011</v>
      </c>
      <c r="AY18" s="34">
        <f t="shared" si="40"/>
        <v>56.438605832187001</v>
      </c>
      <c r="AZ18" s="34">
        <f t="shared" si="40"/>
        <v>56.15941773377552</v>
      </c>
      <c r="BA18" s="34">
        <f t="shared" si="40"/>
        <v>50.140028159948628</v>
      </c>
      <c r="BB18" s="34">
        <f t="shared" si="40"/>
        <v>58.095663656189551</v>
      </c>
      <c r="BC18" s="34">
        <f t="shared" si="40"/>
        <v>53.724997998628211</v>
      </c>
      <c r="BD18" s="34">
        <f t="shared" si="40"/>
        <v>59.31705111219695</v>
      </c>
      <c r="BE18" s="34">
        <f t="shared" si="40"/>
        <v>49.93739740663397</v>
      </c>
      <c r="BF18" s="34">
        <f t="shared" si="40"/>
        <v>60.883525157301207</v>
      </c>
      <c r="BG18" s="34">
        <f t="shared" si="40"/>
        <v>55.724127005327922</v>
      </c>
      <c r="BH18" s="34">
        <f t="shared" si="40"/>
        <v>60.292822557583186</v>
      </c>
      <c r="BI18" s="967">
        <f t="shared" si="25"/>
        <v>1.6450100385816402E-2</v>
      </c>
      <c r="BJ18" s="967">
        <f t="shared" si="26"/>
        <v>8.1987745663892442E-2</v>
      </c>
      <c r="BK18" s="561"/>
      <c r="BL18" s="34">
        <f>BL11+BL13</f>
        <v>108.08460396245934</v>
      </c>
      <c r="BM18" s="34">
        <f t="shared" ref="BM18:BR18" si="41">BM11+BM13</f>
        <v>118.34875340349865</v>
      </c>
      <c r="BN18" s="34">
        <f t="shared" si="41"/>
        <v>120.6815146400985</v>
      </c>
      <c r="BO18" s="34">
        <f t="shared" si="41"/>
        <v>126.1246241921648</v>
      </c>
      <c r="BP18" s="34">
        <f t="shared" si="41"/>
        <v>125.03600228175154</v>
      </c>
      <c r="BQ18" s="34">
        <f t="shared" si="41"/>
        <v>121.77013655051175</v>
      </c>
      <c r="BR18" s="34">
        <f t="shared" si="41"/>
        <v>122.23668879783173</v>
      </c>
      <c r="BS18" s="34">
        <f>SUM(AE18:AF18)</f>
        <v>129.54600733917789</v>
      </c>
      <c r="BT18" s="34">
        <f>SUM(AG18:AH18)</f>
        <v>121.61461913473843</v>
      </c>
      <c r="BU18" s="34">
        <f>SUM(AI18:AJ18)</f>
        <v>130.32359441804451</v>
      </c>
      <c r="BV18" s="34">
        <f>SUM(AK18:AL18)</f>
        <v>126.07272712958985</v>
      </c>
      <c r="BW18" s="34">
        <f>SUM(AM18:AN18)</f>
        <v>129.73846735526018</v>
      </c>
      <c r="BX18" s="34">
        <f>SUM(AO18:AP18)</f>
        <v>94.349365520843122</v>
      </c>
      <c r="BY18" s="34">
        <f>SUM(AQ18:AR18)</f>
        <v>121.26352853216211</v>
      </c>
      <c r="BZ18" s="34">
        <f>SUM(AS18:AT18)</f>
        <v>126.56576288451652</v>
      </c>
      <c r="CA18" s="34">
        <f>SUM(AU18:AV18)</f>
        <v>131.36728853285578</v>
      </c>
      <c r="CB18" s="34">
        <f>SUM(AW18:AX18)</f>
        <v>116.69412093076424</v>
      </c>
      <c r="CC18" s="34">
        <f>SUM(AY18:AZ18)</f>
        <v>112.59802356596252</v>
      </c>
      <c r="CD18" s="34">
        <f>SUM(BA18:BB18)</f>
        <v>108.23569181613817</v>
      </c>
      <c r="CE18" s="34">
        <f>BC18+BD18</f>
        <v>113.04204911082516</v>
      </c>
      <c r="CF18" s="34">
        <f>BE18+BF18</f>
        <v>110.82092256393517</v>
      </c>
      <c r="CG18" s="34">
        <f t="shared" si="29"/>
        <v>116.01694956291111</v>
      </c>
      <c r="CH18" s="967">
        <f t="shared" si="30"/>
        <v>2.6316759785284694E-2</v>
      </c>
      <c r="CI18" s="967">
        <f t="shared" si="31"/>
        <v>4.6886696832705299E-2</v>
      </c>
      <c r="CJ18" s="986">
        <f t="shared" si="32"/>
        <v>226.83787212684626</v>
      </c>
      <c r="CL18" s="696"/>
      <c r="CM18" s="696"/>
    </row>
    <row r="19" spans="1:91" x14ac:dyDescent="0.45">
      <c r="A19" s="3"/>
      <c r="B19" s="4"/>
      <c r="C19" s="9"/>
      <c r="D19" s="9"/>
      <c r="E19" s="9"/>
      <c r="F19" s="9"/>
      <c r="G19" s="9"/>
      <c r="H19" s="9"/>
      <c r="I19" s="627"/>
      <c r="J19" s="9"/>
      <c r="K19" s="9"/>
      <c r="L19" s="9"/>
      <c r="M19" s="9"/>
      <c r="N19" s="9"/>
      <c r="O19" s="9"/>
      <c r="P19" s="65"/>
      <c r="Q19" s="66"/>
      <c r="R19" s="199"/>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
      <c r="BI19" s="66"/>
      <c r="BJ19" s="66"/>
      <c r="BK19" s="492"/>
      <c r="BL19" s="542"/>
      <c r="BM19" s="13"/>
      <c r="BN19" s="13"/>
      <c r="BO19" s="13"/>
      <c r="BP19" s="13"/>
      <c r="BQ19" s="13"/>
      <c r="BR19" s="13"/>
      <c r="BS19" s="13"/>
      <c r="BT19" s="13"/>
      <c r="BU19" s="13"/>
      <c r="BV19" s="13"/>
      <c r="BW19" s="13"/>
      <c r="BX19" s="13"/>
      <c r="BY19" s="13"/>
      <c r="BZ19" s="13"/>
      <c r="CA19" s="13"/>
      <c r="CB19" s="13"/>
      <c r="CC19" s="13"/>
      <c r="CD19" s="13"/>
      <c r="CE19" s="13"/>
      <c r="CF19" s="13"/>
      <c r="CG19" s="13"/>
      <c r="CH19" s="66"/>
      <c r="CI19" s="66"/>
      <c r="CJ19" s="69"/>
    </row>
    <row r="20" spans="1:91" x14ac:dyDescent="0.45">
      <c r="A20" s="110" t="s">
        <v>32</v>
      </c>
      <c r="B20" s="5"/>
      <c r="C20" s="10"/>
      <c r="D20" s="10"/>
      <c r="E20" s="10"/>
      <c r="F20" s="10"/>
      <c r="G20" s="10"/>
      <c r="H20" s="10"/>
      <c r="I20" s="524"/>
      <c r="J20" s="10"/>
      <c r="K20" s="10"/>
      <c r="L20" s="10"/>
      <c r="M20" s="10"/>
      <c r="N20" s="10"/>
      <c r="O20" s="10"/>
      <c r="P20" s="969"/>
      <c r="Q20" s="68"/>
      <c r="R20" s="199"/>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5"/>
      <c r="BI20" s="66"/>
      <c r="BJ20" s="66"/>
      <c r="BK20" s="492"/>
      <c r="BL20" s="199"/>
      <c r="BM20" s="7"/>
      <c r="BN20" s="7"/>
      <c r="BO20" s="7"/>
      <c r="BP20" s="7"/>
      <c r="BQ20" s="7"/>
      <c r="BR20" s="7"/>
      <c r="BS20" s="7"/>
      <c r="BT20" s="7"/>
      <c r="BU20" s="7"/>
      <c r="BV20" s="7"/>
      <c r="BW20" s="7"/>
      <c r="BX20" s="7"/>
      <c r="BY20" s="7"/>
      <c r="BZ20" s="7"/>
      <c r="CA20" s="7"/>
      <c r="CB20" s="7"/>
      <c r="CC20" s="7"/>
      <c r="CD20" s="7"/>
      <c r="CE20" s="7"/>
      <c r="CF20" s="7"/>
      <c r="CG20" s="7"/>
      <c r="CH20" s="66"/>
      <c r="CI20" s="66"/>
      <c r="CJ20" s="69"/>
    </row>
    <row r="21" spans="1:91" x14ac:dyDescent="0.45">
      <c r="A21" s="23" t="s">
        <v>27</v>
      </c>
      <c r="B21" s="9"/>
      <c r="C21" s="555">
        <v>96.73183261100678</v>
      </c>
      <c r="D21" s="555">
        <v>100.15321575801988</v>
      </c>
      <c r="E21" s="555">
        <v>100.9308028368865</v>
      </c>
      <c r="F21" s="555">
        <v>104.50770339967292</v>
      </c>
      <c r="G21" s="555">
        <v>102.64149441039305</v>
      </c>
      <c r="H21" s="555">
        <v>96.887350026780098</v>
      </c>
      <c r="I21" s="555">
        <f t="shared" ref="I21" si="42">SUM(I22:I23)</f>
        <v>83.524551305753462</v>
      </c>
      <c r="J21" s="555">
        <f>SUM(J22:J23)</f>
        <v>68.05590472175291</v>
      </c>
      <c r="K21" s="555">
        <f>SUM(K22:K23)</f>
        <v>75.631499621349647</v>
      </c>
      <c r="L21" s="555">
        <f>SUM(L22:L23)</f>
        <v>85.049171306123526</v>
      </c>
      <c r="M21" s="555">
        <f t="shared" ref="M21:O21" si="43">SUM(M22:M23)</f>
        <v>99.597579394090161</v>
      </c>
      <c r="N21" s="555">
        <f t="shared" si="43"/>
        <v>97.366729247296675</v>
      </c>
      <c r="O21" s="555">
        <f t="shared" si="43"/>
        <v>96.477373547246316</v>
      </c>
      <c r="P21" s="66">
        <f t="shared" si="24"/>
        <v>-2.2398638203508958E-2</v>
      </c>
      <c r="Q21" s="66">
        <f t="shared" si="24"/>
        <v>-9.1340821133215622E-3</v>
      </c>
      <c r="R21" s="199"/>
      <c r="S21" s="555">
        <v>23.483129781771741</v>
      </c>
      <c r="T21" s="555">
        <v>24.882786523731646</v>
      </c>
      <c r="U21" s="555">
        <v>25.971408434144909</v>
      </c>
      <c r="V21" s="555">
        <v>25.815891018371584</v>
      </c>
      <c r="W21" s="555">
        <v>23.794164613318387</v>
      </c>
      <c r="X21" s="555">
        <v>25.660373602598263</v>
      </c>
      <c r="Y21" s="555">
        <v>26.748995513011522</v>
      </c>
      <c r="Z21" s="555">
        <v>26.904512928784843</v>
      </c>
      <c r="AA21" s="555">
        <v>24.260716860638357</v>
      </c>
      <c r="AB21" s="555">
        <v>26.12692584991823</v>
      </c>
      <c r="AC21" s="555">
        <v>26.282443265691551</v>
      </c>
      <c r="AD21" s="555">
        <v>25.660373602598263</v>
      </c>
      <c r="AE21" s="555">
        <v>24.416234276411679</v>
      </c>
      <c r="AF21" s="555">
        <v>26.12692584991823</v>
      </c>
      <c r="AG21" s="555">
        <v>24.727269107958325</v>
      </c>
      <c r="AH21" s="555">
        <v>25.193821355278292</v>
      </c>
      <c r="AI21" s="555">
        <v>22.705542702905127</v>
      </c>
      <c r="AJ21" s="555">
        <v>24.105199444865033</v>
      </c>
      <c r="AK21" s="555">
        <f t="shared" ref="AK21:BH21" si="44">SUM(AK22:AK23)</f>
        <v>22.184080471799543</v>
      </c>
      <c r="AL21" s="555">
        <f t="shared" si="44"/>
        <v>21.699589076403331</v>
      </c>
      <c r="AM21" s="555">
        <f t="shared" si="44"/>
        <v>19.593477407640748</v>
      </c>
      <c r="AN21" s="555">
        <f t="shared" si="44"/>
        <v>20.047404349909833</v>
      </c>
      <c r="AO21" s="555">
        <f t="shared" si="44"/>
        <v>18.361942946752166</v>
      </c>
      <c r="AP21" s="555">
        <f t="shared" si="44"/>
        <v>10.771862754119098</v>
      </c>
      <c r="AQ21" s="555">
        <f t="shared" si="44"/>
        <v>18.361939462148442</v>
      </c>
      <c r="AR21" s="555">
        <f t="shared" si="44"/>
        <v>20.560159558733275</v>
      </c>
      <c r="AS21" s="555">
        <f t="shared" si="44"/>
        <v>20.818162621283733</v>
      </c>
      <c r="AT21" s="563">
        <f t="shared" si="44"/>
        <v>18.865789830359777</v>
      </c>
      <c r="AU21" s="563">
        <f t="shared" si="44"/>
        <v>16.483014788625219</v>
      </c>
      <c r="AV21" s="563">
        <f t="shared" si="44"/>
        <v>19.464532381080836</v>
      </c>
      <c r="AW21" s="563">
        <f t="shared" si="44"/>
        <v>21.523506201195637</v>
      </c>
      <c r="AX21" s="563">
        <f t="shared" si="44"/>
        <v>20.739612501162039</v>
      </c>
      <c r="AY21" s="563">
        <f t="shared" si="44"/>
        <v>20.678355887073895</v>
      </c>
      <c r="AZ21" s="563">
        <f t="shared" si="44"/>
        <v>22.107696716691962</v>
      </c>
      <c r="BA21" s="563">
        <f t="shared" si="44"/>
        <v>25.20536988176805</v>
      </c>
      <c r="BB21" s="563">
        <f t="shared" si="44"/>
        <v>25.272151926959246</v>
      </c>
      <c r="BC21" s="563">
        <f t="shared" si="44"/>
        <v>23.829203909909435</v>
      </c>
      <c r="BD21" s="563">
        <f t="shared" si="44"/>
        <v>25.290853675453459</v>
      </c>
      <c r="BE21" s="563">
        <f t="shared" si="44"/>
        <v>25.665986684245617</v>
      </c>
      <c r="BF21" s="563">
        <f t="shared" si="44"/>
        <v>24.727776939901183</v>
      </c>
      <c r="BG21" s="563">
        <f t="shared" si="44"/>
        <v>23.094898158191487</v>
      </c>
      <c r="BH21" s="563">
        <f t="shared" si="44"/>
        <v>23.878067464958399</v>
      </c>
      <c r="BI21" s="66">
        <f>IF(ISERROR(BH21/BD21),"N/A",IF(BD21&lt;0,"N/A",IF(BH21&lt;0,"N/A",IF(BH21/BD21-1&gt;300%,"&gt;±300%",IF(BH21/BD21-1&lt;-300%,"&gt;±300%",BH21/BD21-1)))))</f>
        <v>-5.5861546969696363E-2</v>
      </c>
      <c r="BJ21" s="66">
        <f>IF(ISERROR(BH21/BG21),"N/A",IF(BG21&lt;0,"N/A",IF(BH21&lt;0,"N/A",IF(BH21/BG21-1&gt;300%,"&gt;±300%",IF(BH21/BG21-1&lt;-300%,"&gt;±300%",BH21/BG21-1)))))</f>
        <v>3.3910922724252446E-2</v>
      </c>
      <c r="BK21" s="492"/>
      <c r="BL21" s="9">
        <f t="shared" ref="BL21:BM21" si="45">SUM(BL22:BL23)</f>
        <v>51.476264620969843</v>
      </c>
      <c r="BM21" s="9">
        <f t="shared" si="45"/>
        <v>48.67695113705004</v>
      </c>
      <c r="BN21" s="9">
        <f>SUM(U21:V21)</f>
        <v>51.787299452516493</v>
      </c>
      <c r="BO21" s="9">
        <f>SUM(W21:X21)</f>
        <v>49.454538215916649</v>
      </c>
      <c r="BP21" s="9">
        <f>SUM(Y21:Z21)</f>
        <v>53.653508441796362</v>
      </c>
      <c r="BQ21" s="9">
        <f>SUM(AA21:AB21)</f>
        <v>50.387642710556591</v>
      </c>
      <c r="BR21" s="9">
        <f>SUM(AC21:AD21)</f>
        <v>51.94281686828981</v>
      </c>
      <c r="BS21" s="9">
        <f>SUM(AE21:AF21)</f>
        <v>50.543160126329909</v>
      </c>
      <c r="BT21" s="9">
        <f>SUM(AG21:AH21)</f>
        <v>49.921090463236617</v>
      </c>
      <c r="BU21" s="9">
        <f>SUM(AI21:AJ21)</f>
        <v>46.810742147770156</v>
      </c>
      <c r="BV21" s="9">
        <f>SUM(AK21:AL21)</f>
        <v>43.883669548202874</v>
      </c>
      <c r="BW21" s="9">
        <f>SUM(AM21:AN21)</f>
        <v>39.640881757550581</v>
      </c>
      <c r="BX21" s="9">
        <f>SUM(AO21:AP21)</f>
        <v>29.133805700871264</v>
      </c>
      <c r="BY21" s="9">
        <f>SUM(AQ21:AR21)</f>
        <v>38.922099020881717</v>
      </c>
      <c r="BZ21" s="9">
        <f>SUM(AS21:AT21)</f>
        <v>39.683952451643506</v>
      </c>
      <c r="CA21" s="9">
        <f>SUM(AU21:AV21)</f>
        <v>35.947547169706056</v>
      </c>
      <c r="CB21" s="9">
        <f>SUM(AW21:AX21)</f>
        <v>42.263118702357673</v>
      </c>
      <c r="CC21" s="9">
        <f>SUM(AY21:AZ21)</f>
        <v>42.786052603765853</v>
      </c>
      <c r="CD21" s="9">
        <f>SUM(BA21:BB21)</f>
        <v>50.477521808727296</v>
      </c>
      <c r="CE21" s="9">
        <f>BC21+BD21</f>
        <v>49.120057585362893</v>
      </c>
      <c r="CF21" s="9">
        <f>BE21+BF21</f>
        <v>50.3937636241468</v>
      </c>
      <c r="CG21" s="9">
        <f t="shared" si="29"/>
        <v>46.972965623149889</v>
      </c>
      <c r="CH21" s="66">
        <f t="shared" si="30"/>
        <v>-4.3711104338216566E-2</v>
      </c>
      <c r="CI21" s="66">
        <f t="shared" si="31"/>
        <v>-6.7881375689863965E-2</v>
      </c>
      <c r="CJ21" s="76">
        <f t="shared" si="32"/>
        <v>97.366729247296689</v>
      </c>
    </row>
    <row r="22" spans="1:91" x14ac:dyDescent="0.45">
      <c r="A22" s="10"/>
      <c r="B22" s="10" t="s">
        <v>4</v>
      </c>
      <c r="C22" s="7">
        <v>92.532862385127061</v>
      </c>
      <c r="D22" s="7">
        <v>95.798728116366846</v>
      </c>
      <c r="E22" s="7">
        <v>96.576315195233462</v>
      </c>
      <c r="F22" s="7">
        <v>100.3087331737932</v>
      </c>
      <c r="G22" s="7">
        <v>98.287006768740014</v>
      </c>
      <c r="H22" s="7">
        <v>92.377344969353743</v>
      </c>
      <c r="I22" s="7">
        <v>83.524551305753462</v>
      </c>
      <c r="J22" s="7">
        <v>68.05590472175291</v>
      </c>
      <c r="K22" s="7">
        <v>75.631499621349647</v>
      </c>
      <c r="L22" s="7">
        <v>85.049171306123526</v>
      </c>
      <c r="M22" s="7">
        <v>99.597579394090161</v>
      </c>
      <c r="N22" s="7">
        <v>97.366729247296675</v>
      </c>
      <c r="O22" s="7">
        <v>96.477373547246316</v>
      </c>
      <c r="P22" s="68">
        <f t="shared" si="24"/>
        <v>-2.2398638203508958E-2</v>
      </c>
      <c r="Q22" s="68">
        <f t="shared" si="24"/>
        <v>-9.1340821133215622E-3</v>
      </c>
      <c r="R22" s="199"/>
      <c r="S22" s="7">
        <v>22.550025287131806</v>
      </c>
      <c r="T22" s="7">
        <v>23.949682029091711</v>
      </c>
      <c r="U22" s="7">
        <v>24.882786523731646</v>
      </c>
      <c r="V22" s="7">
        <v>24.727269107958325</v>
      </c>
      <c r="W22" s="7">
        <v>22.705542702905127</v>
      </c>
      <c r="X22" s="7">
        <v>24.571751692185003</v>
      </c>
      <c r="Y22" s="7">
        <v>25.815891018371584</v>
      </c>
      <c r="Z22" s="7">
        <v>25.815891018371584</v>
      </c>
      <c r="AA22" s="7">
        <v>23.638647197545065</v>
      </c>
      <c r="AB22" s="7">
        <v>25.038303939504971</v>
      </c>
      <c r="AC22" s="7">
        <v>25.349338771051617</v>
      </c>
      <c r="AD22" s="7">
        <v>24.727269107958325</v>
      </c>
      <c r="AE22" s="7">
        <v>23.172094950225098</v>
      </c>
      <c r="AF22" s="7">
        <v>25.038303939504971</v>
      </c>
      <c r="AG22" s="7">
        <v>23.638647197545065</v>
      </c>
      <c r="AH22" s="7">
        <v>23.949682029091711</v>
      </c>
      <c r="AI22" s="7">
        <v>21.461403376718547</v>
      </c>
      <c r="AJ22" s="7">
        <v>22.861060118678452</v>
      </c>
      <c r="AK22" s="7">
        <v>22.184080471799543</v>
      </c>
      <c r="AL22" s="7">
        <v>21.699589076403331</v>
      </c>
      <c r="AM22" s="7">
        <v>19.593477407640748</v>
      </c>
      <c r="AN22" s="7">
        <v>20.047404349909833</v>
      </c>
      <c r="AO22" s="7">
        <v>18.361942946752166</v>
      </c>
      <c r="AP22" s="7">
        <v>10.771862754119098</v>
      </c>
      <c r="AQ22" s="7">
        <v>18.361939462148442</v>
      </c>
      <c r="AR22" s="7">
        <v>20.560159558733275</v>
      </c>
      <c r="AS22" s="7">
        <v>20.818162621283733</v>
      </c>
      <c r="AT22" s="7">
        <v>18.865789830359777</v>
      </c>
      <c r="AU22" s="7">
        <v>16.483014788625219</v>
      </c>
      <c r="AV22" s="7">
        <v>19.464532381080836</v>
      </c>
      <c r="AW22" s="7">
        <v>21.523506201195637</v>
      </c>
      <c r="AX22" s="7">
        <v>20.739612501162039</v>
      </c>
      <c r="AY22" s="7">
        <v>20.678355887073895</v>
      </c>
      <c r="AZ22" s="7">
        <v>22.107696716691962</v>
      </c>
      <c r="BA22" s="7">
        <v>25.20536988176805</v>
      </c>
      <c r="BB22" s="7">
        <v>25.272151926959246</v>
      </c>
      <c r="BC22" s="7">
        <v>23.829203909909435</v>
      </c>
      <c r="BD22" s="7">
        <v>25.290853675453459</v>
      </c>
      <c r="BE22" s="7">
        <v>25.665986684245617</v>
      </c>
      <c r="BF22" s="7">
        <v>24.727776939901183</v>
      </c>
      <c r="BG22" s="7">
        <v>23.094898158191487</v>
      </c>
      <c r="BH22" s="7">
        <v>23.878067464958399</v>
      </c>
      <c r="BI22" s="66">
        <f t="shared" si="25"/>
        <v>-5.5861546969696363E-2</v>
      </c>
      <c r="BJ22" s="66">
        <f t="shared" si="26"/>
        <v>3.3910922724252446E-2</v>
      </c>
      <c r="BK22" s="492"/>
      <c r="BL22" s="13">
        <f>D22-BM22</f>
        <v>49.299020800143325</v>
      </c>
      <c r="BM22" s="13">
        <f>SUM(S22:T22)</f>
        <v>46.499707316223521</v>
      </c>
      <c r="BN22" s="13">
        <f>SUM(U22:V22)</f>
        <v>49.610055631689974</v>
      </c>
      <c r="BO22" s="13">
        <f>SUM(W22:X22)</f>
        <v>47.277294395090131</v>
      </c>
      <c r="BP22" s="13">
        <f>SUM(Y22:Z22)</f>
        <v>51.631782036743168</v>
      </c>
      <c r="BQ22" s="13">
        <f>SUM(AA22:AB22)</f>
        <v>48.67695113705004</v>
      </c>
      <c r="BR22" s="13">
        <f>SUM(AC22:AD22)</f>
        <v>50.076607879009941</v>
      </c>
      <c r="BS22" s="13">
        <f>SUM(AE22:AF22)</f>
        <v>48.210398889730072</v>
      </c>
      <c r="BT22" s="13">
        <f>SUM(AG22:AH22)</f>
        <v>47.588329226636773</v>
      </c>
      <c r="BU22" s="13">
        <f>SUM(AI22:AJ22)</f>
        <v>44.322463495397002</v>
      </c>
      <c r="BV22" s="13">
        <f>SUM(AK22:AL22)</f>
        <v>43.883669548202874</v>
      </c>
      <c r="BW22" s="13">
        <f>SUM(AM22:AN22)</f>
        <v>39.640881757550581</v>
      </c>
      <c r="BX22" s="13">
        <f>SUM(AO22:AP22)</f>
        <v>29.133805700871264</v>
      </c>
      <c r="BY22" s="13">
        <f>SUM(AQ22:AR22)</f>
        <v>38.922099020881717</v>
      </c>
      <c r="BZ22" s="13">
        <f>SUM(AS22:AT22)</f>
        <v>39.683952451643506</v>
      </c>
      <c r="CA22" s="7">
        <f>SUM(AU22:AV22)</f>
        <v>35.947547169706056</v>
      </c>
      <c r="CB22" s="7">
        <f>SUM(AW22:AX22)</f>
        <v>42.263118702357673</v>
      </c>
      <c r="CC22" s="7">
        <f>SUM(AY22:AZ22)</f>
        <v>42.786052603765853</v>
      </c>
      <c r="CD22" s="7">
        <f>SUM(BA22:BB22)</f>
        <v>50.477521808727296</v>
      </c>
      <c r="CE22" s="7">
        <f>BC22+BD22</f>
        <v>49.120057585362893</v>
      </c>
      <c r="CF22" s="7">
        <f>BE22+BF22</f>
        <v>50.3937636241468</v>
      </c>
      <c r="CG22" s="7">
        <f t="shared" si="29"/>
        <v>46.972965623149889</v>
      </c>
      <c r="CH22" s="66">
        <f t="shared" si="30"/>
        <v>-4.3711104338216566E-2</v>
      </c>
      <c r="CI22" s="66">
        <f t="shared" si="31"/>
        <v>-6.7881375689863965E-2</v>
      </c>
      <c r="CJ22" s="69">
        <f t="shared" si="32"/>
        <v>97.366729247296689</v>
      </c>
    </row>
    <row r="23" spans="1:91" x14ac:dyDescent="0.45">
      <c r="A23" s="29"/>
      <c r="B23" s="29" t="s">
        <v>9</v>
      </c>
      <c r="C23" s="29">
        <v>4.1989702258797159</v>
      </c>
      <c r="D23" s="29">
        <v>4.354487641653038</v>
      </c>
      <c r="E23" s="29">
        <v>4.354487641653038</v>
      </c>
      <c r="F23" s="29">
        <v>4.1989702258797159</v>
      </c>
      <c r="G23" s="29">
        <v>4.354487641653038</v>
      </c>
      <c r="H23" s="29">
        <v>4.510005057426361</v>
      </c>
      <c r="I23" s="543" t="s">
        <v>101</v>
      </c>
      <c r="J23" s="489" t="s">
        <v>101</v>
      </c>
      <c r="K23" s="489" t="s">
        <v>101</v>
      </c>
      <c r="L23" s="489" t="s">
        <v>101</v>
      </c>
      <c r="M23" s="489" t="s">
        <v>101</v>
      </c>
      <c r="N23" s="489" t="s">
        <v>101</v>
      </c>
      <c r="O23" s="489" t="s">
        <v>101</v>
      </c>
      <c r="P23" s="237" t="str">
        <f t="shared" si="24"/>
        <v>N/A</v>
      </c>
      <c r="Q23" s="237" t="str">
        <f t="shared" si="24"/>
        <v>N/A</v>
      </c>
      <c r="R23" s="199"/>
      <c r="S23" s="29">
        <v>1.0886219104132595</v>
      </c>
      <c r="T23" s="29">
        <v>1.0886219104132595</v>
      </c>
      <c r="U23" s="29">
        <v>1.0886219104132595</v>
      </c>
      <c r="V23" s="29">
        <v>1.0886219104132595</v>
      </c>
      <c r="W23" s="29">
        <v>1.0886219104132595</v>
      </c>
      <c r="X23" s="29">
        <v>1.0886219104132595</v>
      </c>
      <c r="Y23" s="29">
        <v>1.0886219104132595</v>
      </c>
      <c r="Z23" s="29">
        <v>1.0886219104132595</v>
      </c>
      <c r="AA23" s="29">
        <v>0.93310449463993683</v>
      </c>
      <c r="AB23" s="29">
        <v>1.0886219104132595</v>
      </c>
      <c r="AC23" s="29">
        <v>1.0886219104132595</v>
      </c>
      <c r="AD23" s="29">
        <v>1.0886219104132595</v>
      </c>
      <c r="AE23" s="29">
        <v>1.0886219104132595</v>
      </c>
      <c r="AF23" s="29">
        <v>1.0886219104132595</v>
      </c>
      <c r="AG23" s="29">
        <v>1.0886219104132595</v>
      </c>
      <c r="AH23" s="29">
        <v>1.2441393261865823</v>
      </c>
      <c r="AI23" s="29">
        <v>1.0886219104132595</v>
      </c>
      <c r="AJ23" s="29">
        <v>1.2441393261865823</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29" t="s">
        <v>101</v>
      </c>
      <c r="BI23" s="998" t="str">
        <f t="shared" si="25"/>
        <v>N/A</v>
      </c>
      <c r="BJ23" s="998" t="str">
        <f t="shared" si="26"/>
        <v>N/A</v>
      </c>
      <c r="BK23" s="492"/>
      <c r="BL23" s="29">
        <f>D23-BM23</f>
        <v>2.177243820826519</v>
      </c>
      <c r="BM23" s="29">
        <f>SUM(S23:T23)</f>
        <v>2.177243820826519</v>
      </c>
      <c r="BN23" s="29">
        <f>SUM(U23:V23)</f>
        <v>2.177243820826519</v>
      </c>
      <c r="BO23" s="29">
        <f>SUM(W23:X23)</f>
        <v>2.177243820826519</v>
      </c>
      <c r="BP23" s="29">
        <f>SUM(Y23:Z23)</f>
        <v>2.177243820826519</v>
      </c>
      <c r="BQ23" s="29">
        <f>SUM(AA23:AB23)</f>
        <v>2.0217264050531965</v>
      </c>
      <c r="BR23" s="29">
        <f>SUM(AC23:AD23)</f>
        <v>2.177243820826519</v>
      </c>
      <c r="BS23" s="29">
        <f>SUM(AE23:AF23)</f>
        <v>2.177243820826519</v>
      </c>
      <c r="BT23" s="29">
        <f>SUM(AG23:AH23)</f>
        <v>2.3327612365998416</v>
      </c>
      <c r="BU23" s="29">
        <f>SUM(AI23:AJ23)</f>
        <v>2.3327612365998416</v>
      </c>
      <c r="BV23" s="489" t="s">
        <v>101</v>
      </c>
      <c r="BW23" s="489" t="s">
        <v>101</v>
      </c>
      <c r="BX23" s="489" t="s">
        <v>101</v>
      </c>
      <c r="BY23" s="489" t="s">
        <v>101</v>
      </c>
      <c r="BZ23" s="489" t="s">
        <v>101</v>
      </c>
      <c r="CA23" s="489" t="s">
        <v>101</v>
      </c>
      <c r="CB23" s="489" t="s">
        <v>101</v>
      </c>
      <c r="CC23" s="489" t="s">
        <v>101</v>
      </c>
      <c r="CD23" s="489" t="s">
        <v>101</v>
      </c>
      <c r="CE23" s="489" t="s">
        <v>101</v>
      </c>
      <c r="CF23" s="489" t="s">
        <v>101</v>
      </c>
      <c r="CG23" s="489" t="s">
        <v>101</v>
      </c>
      <c r="CH23" s="989" t="str">
        <f t="shared" si="30"/>
        <v>N/A</v>
      </c>
      <c r="CI23" s="989" t="str">
        <f t="shared" si="31"/>
        <v>N/A</v>
      </c>
      <c r="CJ23" s="237"/>
    </row>
    <row r="24" spans="1:91" x14ac:dyDescent="0.45">
      <c r="A24" s="37"/>
      <c r="B24" s="37"/>
      <c r="C24" s="37"/>
      <c r="D24" s="37"/>
      <c r="E24" s="37"/>
      <c r="F24" s="37"/>
      <c r="G24" s="37"/>
      <c r="H24" s="37"/>
      <c r="I24" s="628"/>
      <c r="J24" s="37"/>
      <c r="K24" s="37"/>
      <c r="L24" s="37"/>
      <c r="M24" s="37"/>
      <c r="N24" s="37"/>
      <c r="O24" s="37"/>
      <c r="P24" s="72"/>
      <c r="Q24" s="230"/>
      <c r="R24" s="199"/>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70"/>
      <c r="AP24" s="544"/>
      <c r="AQ24" s="544"/>
      <c r="AR24" s="544"/>
      <c r="AS24" s="544"/>
      <c r="AT24" s="544"/>
      <c r="AU24" s="544"/>
      <c r="AV24" s="544"/>
      <c r="AW24" s="544"/>
      <c r="AX24" s="544"/>
      <c r="AY24" s="544"/>
      <c r="AZ24" s="544"/>
      <c r="BA24" s="544"/>
      <c r="BB24" s="544"/>
      <c r="BC24" s="544"/>
      <c r="BD24" s="544"/>
      <c r="BE24" s="544"/>
      <c r="BF24" s="544"/>
      <c r="BG24" s="544"/>
      <c r="BH24" s="544"/>
      <c r="BI24" s="66"/>
      <c r="BJ24" s="66"/>
      <c r="BK24" s="492"/>
      <c r="BL24" s="37"/>
      <c r="BM24" s="37"/>
      <c r="BN24" s="37"/>
      <c r="BO24" s="37"/>
      <c r="BP24" s="37"/>
      <c r="BQ24" s="37"/>
      <c r="BR24" s="37"/>
      <c r="BS24" s="37"/>
      <c r="BT24" s="37"/>
      <c r="BU24" s="37"/>
      <c r="BV24" s="37"/>
      <c r="BW24" s="37"/>
      <c r="BX24" s="37"/>
      <c r="BY24" s="37"/>
      <c r="BZ24" s="37"/>
      <c r="CA24" s="37"/>
      <c r="CB24" s="37"/>
      <c r="CC24" s="37"/>
      <c r="CD24" s="37"/>
      <c r="CE24" s="37"/>
      <c r="CF24" s="37"/>
      <c r="CG24" s="37"/>
      <c r="CH24" s="66"/>
      <c r="CI24" s="66"/>
      <c r="CJ24" s="72"/>
    </row>
    <row r="25" spans="1:91" x14ac:dyDescent="0.45">
      <c r="A25" s="38" t="s">
        <v>5</v>
      </c>
      <c r="B25" s="28"/>
      <c r="C25" s="28">
        <v>91.599757890487126</v>
      </c>
      <c r="D25" s="28">
        <v>93.310449463993677</v>
      </c>
      <c r="E25" s="28">
        <v>88.333892159247341</v>
      </c>
      <c r="F25" s="28">
        <v>77.914225302434716</v>
      </c>
      <c r="G25" s="28">
        <v>76.514568560474814</v>
      </c>
      <c r="H25" s="28">
        <v>69.82731968222194</v>
      </c>
      <c r="I25" s="572">
        <v>65.489557946494045</v>
      </c>
      <c r="J25" s="572">
        <v>56.930151271227359</v>
      </c>
      <c r="K25" s="572">
        <v>60.729580351293841</v>
      </c>
      <c r="L25" s="572">
        <v>58.480452278511081</v>
      </c>
      <c r="M25" s="572">
        <v>57.521038247874124</v>
      </c>
      <c r="N25" s="572">
        <v>61.98988320915997</v>
      </c>
      <c r="O25" s="572">
        <v>63.041898135253177</v>
      </c>
      <c r="P25" s="74">
        <f t="shared" si="24"/>
        <v>7.7690617162165188E-2</v>
      </c>
      <c r="Q25" s="74">
        <f t="shared" si="24"/>
        <v>1.6970751865164946E-2</v>
      </c>
      <c r="R25" s="199"/>
      <c r="S25" s="28">
        <v>23.016577534451773</v>
      </c>
      <c r="T25" s="28">
        <v>21.616920792491868</v>
      </c>
      <c r="U25" s="28">
        <v>22.394507871358481</v>
      </c>
      <c r="V25" s="28">
        <v>20.528298882078609</v>
      </c>
      <c r="W25" s="28">
        <v>24.416234276411679</v>
      </c>
      <c r="X25" s="28">
        <v>20.994851129398576</v>
      </c>
      <c r="Y25" s="28">
        <v>18.040020229705444</v>
      </c>
      <c r="Z25" s="28">
        <v>18.662089892798736</v>
      </c>
      <c r="AA25" s="28">
        <v>19.595194387438671</v>
      </c>
      <c r="AB25" s="28">
        <v>21.772438208265193</v>
      </c>
      <c r="AC25" s="28">
        <v>18.973124724345382</v>
      </c>
      <c r="AD25" s="28">
        <v>18.35105506125209</v>
      </c>
      <c r="AE25" s="28">
        <v>18.040020229705444</v>
      </c>
      <c r="AF25" s="28">
        <v>21.150368545171901</v>
      </c>
      <c r="AG25" s="28">
        <v>18.040020229705444</v>
      </c>
      <c r="AH25" s="28">
        <v>17.728985398158798</v>
      </c>
      <c r="AI25" s="28">
        <v>17.106915735065506</v>
      </c>
      <c r="AJ25" s="28">
        <v>17.417950566612152</v>
      </c>
      <c r="AK25" s="28">
        <v>16.833555083088072</v>
      </c>
      <c r="AL25" s="28">
        <v>16.669414865983736</v>
      </c>
      <c r="AM25" s="28">
        <v>16.483296528218641</v>
      </c>
      <c r="AN25" s="28">
        <v>15.503291469203583</v>
      </c>
      <c r="AO25" s="28">
        <v>12.336700756119519</v>
      </c>
      <c r="AP25" s="28">
        <v>12.094365285511369</v>
      </c>
      <c r="AQ25" s="28">
        <v>15.899510164973316</v>
      </c>
      <c r="AR25" s="28">
        <v>16.599575064623153</v>
      </c>
      <c r="AS25" s="28">
        <v>15.157018477859513</v>
      </c>
      <c r="AT25" s="28">
        <v>14.617088159844675</v>
      </c>
      <c r="AU25" s="28">
        <v>15.07322004036911</v>
      </c>
      <c r="AV25" s="28">
        <v>15.882253673220545</v>
      </c>
      <c r="AW25" s="28">
        <v>14.546365451493642</v>
      </c>
      <c r="AX25" s="28">
        <v>14.886636860954939</v>
      </c>
      <c r="AY25" s="28">
        <v>14.795404924348491</v>
      </c>
      <c r="AZ25" s="28">
        <v>14.252045041714016</v>
      </c>
      <c r="BA25" s="28">
        <v>14.259983970592206</v>
      </c>
      <c r="BB25" s="28">
        <v>14.722797487857266</v>
      </c>
      <c r="BC25" s="28">
        <v>13.867356286662249</v>
      </c>
      <c r="BD25" s="28">
        <v>14.670900502762402</v>
      </c>
      <c r="BE25" s="28">
        <v>15.081212342523449</v>
      </c>
      <c r="BF25" s="28">
        <v>15.630874627755148</v>
      </c>
      <c r="BG25" s="28">
        <v>15.089504235906514</v>
      </c>
      <c r="BH25" s="28">
        <v>16.188292002974862</v>
      </c>
      <c r="BI25" s="998">
        <f t="shared" si="25"/>
        <v>0.10342865456191652</v>
      </c>
      <c r="BJ25" s="998">
        <f t="shared" si="26"/>
        <v>7.2818016409956554E-2</v>
      </c>
      <c r="BK25" s="492"/>
      <c r="BL25" s="28">
        <f>D25-BM25</f>
        <v>48.67695113705004</v>
      </c>
      <c r="BM25" s="28">
        <f>SUM(S25:T25)</f>
        <v>44.633498326943638</v>
      </c>
      <c r="BN25" s="28">
        <f>SUM(U25:V25)</f>
        <v>42.922806753437087</v>
      </c>
      <c r="BO25" s="28">
        <f>SUM(W25:X25)</f>
        <v>45.411085405810255</v>
      </c>
      <c r="BP25" s="28">
        <f>SUM(Y25:Z25)</f>
        <v>36.70211012250418</v>
      </c>
      <c r="BQ25" s="28">
        <f>SUM(AA25:AB25)</f>
        <v>41.367632595703867</v>
      </c>
      <c r="BR25" s="28">
        <f>SUM(AC25:AD25)</f>
        <v>37.324179785597472</v>
      </c>
      <c r="BS25" s="28">
        <f>SUM(AE25:AF25)</f>
        <v>39.190388774877349</v>
      </c>
      <c r="BT25" s="28">
        <f>SUM(AG25:AH25)</f>
        <v>35.769005627864246</v>
      </c>
      <c r="BU25" s="28">
        <f>SUM(AI25:AJ25)</f>
        <v>34.524866301677662</v>
      </c>
      <c r="BV25" s="28">
        <f>SUM(AK25:AL25)</f>
        <v>33.502969949071812</v>
      </c>
      <c r="BW25" s="28">
        <f>SUM(AM25:AN25)</f>
        <v>31.986587997422227</v>
      </c>
      <c r="BX25" s="28">
        <f>SUM(AO25:AP25)</f>
        <v>24.431066041630888</v>
      </c>
      <c r="BY25" s="28">
        <f>SUM(AQ25:AR25)</f>
        <v>32.499085229596467</v>
      </c>
      <c r="BZ25" s="28">
        <f>SUM(AS25:AT25)</f>
        <v>29.774106637704186</v>
      </c>
      <c r="CA25" s="28">
        <f>SUM(AU25:AV25)</f>
        <v>30.955473713589654</v>
      </c>
      <c r="CB25" s="28">
        <f>SUM(AW25:AX25)</f>
        <v>29.433002312448579</v>
      </c>
      <c r="CC25" s="28">
        <f>SUM(AY25:AZ25)</f>
        <v>29.047449966062509</v>
      </c>
      <c r="CD25" s="28">
        <f>SUM(BA25:BB25)</f>
        <v>28.982781458449473</v>
      </c>
      <c r="CE25" s="28">
        <f>BC25+BD25</f>
        <v>28.538256789424651</v>
      </c>
      <c r="CF25" s="28">
        <f>BE25+BF25</f>
        <v>30.712086970278598</v>
      </c>
      <c r="CG25" s="28">
        <f t="shared" si="29"/>
        <v>31.277796238881376</v>
      </c>
      <c r="CH25" s="74">
        <f t="shared" si="30"/>
        <v>9.5995332499492658E-2</v>
      </c>
      <c r="CI25" s="74">
        <f t="shared" si="31"/>
        <v>1.8419759918960832E-2</v>
      </c>
      <c r="CJ25" s="990">
        <f t="shared" si="32"/>
        <v>61.98988320915997</v>
      </c>
    </row>
    <row r="26" spans="1:91" x14ac:dyDescent="0.45">
      <c r="A26" s="23"/>
      <c r="B26" s="4"/>
      <c r="C26" s="9"/>
      <c r="D26" s="9"/>
      <c r="E26" s="9"/>
      <c r="F26" s="9"/>
      <c r="G26" s="9"/>
      <c r="H26" s="9"/>
      <c r="I26" s="627"/>
      <c r="J26" s="9"/>
      <c r="K26" s="9"/>
      <c r="L26" s="9"/>
      <c r="M26" s="9"/>
      <c r="N26" s="9"/>
      <c r="O26" s="9"/>
      <c r="P26" s="66"/>
      <c r="Q26" s="66"/>
      <c r="R26" s="199"/>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9"/>
      <c r="BI26" s="66"/>
      <c r="BJ26" s="66"/>
      <c r="BK26" s="492"/>
      <c r="BL26" s="7"/>
      <c r="BM26" s="7"/>
      <c r="BN26" s="7"/>
      <c r="BO26" s="7"/>
      <c r="BP26" s="7"/>
      <c r="BQ26" s="7"/>
      <c r="BR26" s="7"/>
      <c r="BS26" s="7"/>
      <c r="BT26" s="7"/>
      <c r="BU26" s="7"/>
      <c r="BV26" s="7"/>
      <c r="BW26" s="7"/>
      <c r="BX26" s="7"/>
      <c r="BY26" s="7"/>
      <c r="BZ26" s="7"/>
      <c r="CA26" s="7"/>
      <c r="CB26" s="7"/>
      <c r="CC26" s="7"/>
      <c r="CD26" s="7"/>
      <c r="CE26" s="7"/>
      <c r="CF26" s="7"/>
      <c r="CG26" s="7"/>
      <c r="CH26" s="66"/>
      <c r="CI26" s="66"/>
      <c r="CJ26" s="69"/>
    </row>
    <row r="27" spans="1:91" x14ac:dyDescent="0.45">
      <c r="A27" s="23" t="s">
        <v>6</v>
      </c>
      <c r="B27" s="9"/>
      <c r="C27" s="555">
        <v>50.232125294783266</v>
      </c>
      <c r="D27" s="555">
        <v>53.497991026023044</v>
      </c>
      <c r="E27" s="555">
        <v>58.319030914996048</v>
      </c>
      <c r="F27" s="555">
        <v>62.82903597242241</v>
      </c>
      <c r="G27" s="555">
        <v>59.096617993862665</v>
      </c>
      <c r="H27" s="555">
        <v>63.451105635515702</v>
      </c>
      <c r="I27" s="555">
        <f t="shared" ref="I27" si="46">SUM(I28:I34)</f>
        <v>68.836212112916684</v>
      </c>
      <c r="J27" s="555">
        <f>SUM(J28:J34)</f>
        <v>64.359407784459563</v>
      </c>
      <c r="K27" s="555">
        <f t="shared" ref="K27" si="47">SUM(K28:K34)</f>
        <v>78.199795133183756</v>
      </c>
      <c r="L27" s="555">
        <f>SUM(L28:L34)</f>
        <v>73.188130618438151</v>
      </c>
      <c r="M27" s="555">
        <f t="shared" ref="M27:O27" si="48">SUM(M28:M34)</f>
        <v>76.987319134645261</v>
      </c>
      <c r="N27" s="555">
        <f t="shared" si="48"/>
        <v>76.568308461068952</v>
      </c>
      <c r="O27" s="555">
        <f t="shared" si="48"/>
        <v>65.805894520427302</v>
      </c>
      <c r="P27" s="66">
        <f t="shared" si="24"/>
        <v>-5.4425933814306049E-3</v>
      </c>
      <c r="Q27" s="66">
        <f t="shared" si="24"/>
        <v>-0.14055964088737549</v>
      </c>
      <c r="R27" s="199"/>
      <c r="S27" s="555">
        <v>12.752428093412469</v>
      </c>
      <c r="T27" s="555">
        <v>13.530015172279084</v>
      </c>
      <c r="U27" s="555">
        <v>14.152084835372374</v>
      </c>
      <c r="V27" s="555">
        <v>14.307602251145697</v>
      </c>
      <c r="W27" s="555">
        <v>13.996567419599051</v>
      </c>
      <c r="X27" s="555">
        <v>14.929671914238989</v>
      </c>
      <c r="Y27" s="555">
        <v>15.55174157733228</v>
      </c>
      <c r="Z27" s="555">
        <v>16.951398319292185</v>
      </c>
      <c r="AA27" s="555">
        <v>16.173811240425572</v>
      </c>
      <c r="AB27" s="555">
        <v>14.929671914238989</v>
      </c>
      <c r="AC27" s="555">
        <v>14.929671914238989</v>
      </c>
      <c r="AD27" s="555">
        <v>14.774154498465666</v>
      </c>
      <c r="AE27" s="555">
        <v>14.774154498465666</v>
      </c>
      <c r="AF27" s="555">
        <v>14.929671914238989</v>
      </c>
      <c r="AG27" s="555">
        <v>15.862776408878926</v>
      </c>
      <c r="AH27" s="555">
        <v>15.707258993105603</v>
      </c>
      <c r="AI27" s="555">
        <v>15.707258993105603</v>
      </c>
      <c r="AJ27" s="555">
        <v>16.329328656198893</v>
      </c>
      <c r="AK27" s="555">
        <f t="shared" ref="AK27:BH27" si="49">SUM(AK28:AK34)</f>
        <v>20.922738267201293</v>
      </c>
      <c r="AL27" s="555">
        <f t="shared" si="49"/>
        <v>17.14738160455132</v>
      </c>
      <c r="AM27" s="555">
        <f>SUM(AM28:AM34)</f>
        <v>16.369949142499507</v>
      </c>
      <c r="AN27" s="555">
        <f t="shared" si="49"/>
        <v>14.396065262456716</v>
      </c>
      <c r="AO27" s="555">
        <f t="shared" si="49"/>
        <v>19.480468882519187</v>
      </c>
      <c r="AP27" s="555">
        <f t="shared" si="49"/>
        <v>10.494301003381734</v>
      </c>
      <c r="AQ27" s="555">
        <f t="shared" si="49"/>
        <v>18.130455178044954</v>
      </c>
      <c r="AR27" s="555">
        <f t="shared" si="49"/>
        <v>16.25418272051369</v>
      </c>
      <c r="AS27" s="555">
        <f t="shared" si="49"/>
        <v>14.979653568395911</v>
      </c>
      <c r="AT27" s="563">
        <f t="shared" si="49"/>
        <v>24.511631511693754</v>
      </c>
      <c r="AU27" s="563">
        <f t="shared" si="49"/>
        <v>22.071104213908093</v>
      </c>
      <c r="AV27" s="563">
        <f t="shared" si="49"/>
        <v>16.637405839185988</v>
      </c>
      <c r="AW27" s="563">
        <f t="shared" si="49"/>
        <v>18.482385689768172</v>
      </c>
      <c r="AX27" s="563">
        <f t="shared" si="49"/>
        <v>20.767413126053029</v>
      </c>
      <c r="AY27" s="563">
        <f t="shared" si="49"/>
        <v>17.412306822979669</v>
      </c>
      <c r="AZ27" s="563">
        <f t="shared" si="49"/>
        <v>16.526024979637285</v>
      </c>
      <c r="BA27" s="563">
        <f t="shared" si="49"/>
        <v>20.039362246747466</v>
      </c>
      <c r="BB27" s="563">
        <f t="shared" si="49"/>
        <v>23.370636938434597</v>
      </c>
      <c r="BC27" s="563">
        <f t="shared" si="49"/>
        <v>15.159595281893129</v>
      </c>
      <c r="BD27" s="563">
        <f t="shared" si="49"/>
        <v>18.417724667570084</v>
      </c>
      <c r="BE27" s="563">
        <f t="shared" si="49"/>
        <v>20.454661778506335</v>
      </c>
      <c r="BF27" s="563">
        <f t="shared" si="49"/>
        <v>21.778620198283104</v>
      </c>
      <c r="BG27" s="563">
        <f t="shared" si="49"/>
        <v>17.316994051274989</v>
      </c>
      <c r="BH27" s="563">
        <f t="shared" si="49"/>
        <v>17.018032433004514</v>
      </c>
      <c r="BI27" s="66">
        <f t="shared" si="25"/>
        <v>-7.5997022424281746E-2</v>
      </c>
      <c r="BJ27" s="66">
        <f t="shared" si="26"/>
        <v>-1.7264059650610286E-2</v>
      </c>
      <c r="BK27" s="492"/>
      <c r="BL27" s="9">
        <f>SUM(BL28:BL34)</f>
        <v>27.215547760331489</v>
      </c>
      <c r="BM27" s="9">
        <f t="shared" ref="BM27" si="50">SUM(BM28:BM34)</f>
        <v>26.282443265691555</v>
      </c>
      <c r="BN27" s="9">
        <f t="shared" ref="BN27:BN32" si="51">SUM(U27:V27)</f>
        <v>28.459687086518073</v>
      </c>
      <c r="BO27" s="9">
        <f t="shared" ref="BO27:BO32" si="52">SUM(W27:X27)</f>
        <v>28.926239333838041</v>
      </c>
      <c r="BP27" s="9">
        <f t="shared" ref="BP27:BP32" si="53">SUM(Y27:Z27)</f>
        <v>32.503139896624461</v>
      </c>
      <c r="BQ27" s="9">
        <f t="shared" ref="BQ27:BQ32" si="54">SUM(AA27:AB27)</f>
        <v>31.103483154664559</v>
      </c>
      <c r="BR27" s="9">
        <f t="shared" ref="BR27:BR32" si="55">SUM(AC27:AD27)</f>
        <v>29.703826412704657</v>
      </c>
      <c r="BS27" s="9">
        <f t="shared" ref="BS27:BS32" si="56">SUM(AE27:AF27)</f>
        <v>29.703826412704657</v>
      </c>
      <c r="BT27" s="9">
        <f t="shared" ref="BT27:BT32" si="57">SUM(AG27:AH27)</f>
        <v>31.570035401984526</v>
      </c>
      <c r="BU27" s="9">
        <f t="shared" ref="BU27:BU32" si="58">SUM(AI27:AJ27)</f>
        <v>32.036587649304494</v>
      </c>
      <c r="BV27" s="9">
        <f t="shared" ref="BV27:BV34" si="59">SUM(AK27:AL27)</f>
        <v>38.07011987175261</v>
      </c>
      <c r="BW27" s="9">
        <f t="shared" ref="BW27:BW34" si="60">SUM(AM27:AN27)</f>
        <v>30.766014404956223</v>
      </c>
      <c r="BX27" s="9">
        <f t="shared" ref="BX27:BX34" si="61">SUM(AO27:AP27)</f>
        <v>29.974769885900919</v>
      </c>
      <c r="BY27" s="9">
        <f t="shared" ref="BY27:BY34" si="62">SUM(AQ27:AR27)</f>
        <v>34.384637898558644</v>
      </c>
      <c r="BZ27" s="9">
        <f t="shared" ref="BZ27:BZ34" si="63">SUM(AS27:AT27)</f>
        <v>39.491285080089668</v>
      </c>
      <c r="CA27" s="9">
        <f t="shared" ref="CA27:CA34" si="64">SUM(AU27:AV27)</f>
        <v>38.708510053094081</v>
      </c>
      <c r="CB27" s="9">
        <f t="shared" ref="CB27:CB34" si="65">SUM(AW27:AX27)</f>
        <v>39.249798815821201</v>
      </c>
      <c r="CC27" s="9">
        <f t="shared" ref="CC27:CC34" si="66">SUM(AY27:AZ27)</f>
        <v>33.938331802616958</v>
      </c>
      <c r="CD27" s="9">
        <f t="shared" ref="CD27:CD34" si="67">SUM(BA27:BB27)</f>
        <v>43.409999185182059</v>
      </c>
      <c r="CE27" s="9">
        <f>BC27+BD27</f>
        <v>33.577319949463217</v>
      </c>
      <c r="CF27" s="9">
        <f t="shared" ref="CF27:CF34" si="68">BE27+BF27</f>
        <v>42.233281976789442</v>
      </c>
      <c r="CG27" s="9">
        <f t="shared" si="29"/>
        <v>34.335026484279503</v>
      </c>
      <c r="CH27" s="66">
        <f t="shared" si="30"/>
        <v>2.2566021825348281E-2</v>
      </c>
      <c r="CI27" s="66">
        <f t="shared" si="31"/>
        <v>-0.18701495888599562</v>
      </c>
      <c r="CJ27" s="76">
        <f t="shared" si="32"/>
        <v>76.568308461068938</v>
      </c>
    </row>
    <row r="28" spans="1:91" x14ac:dyDescent="0.45">
      <c r="A28" s="10"/>
      <c r="B28" s="10" t="s">
        <v>12</v>
      </c>
      <c r="C28" s="7">
        <v>16.640363487745539</v>
      </c>
      <c r="D28" s="7">
        <v>16.795880903518864</v>
      </c>
      <c r="E28" s="7">
        <v>16.018293824652247</v>
      </c>
      <c r="F28" s="7">
        <v>17.417950566612152</v>
      </c>
      <c r="G28" s="7">
        <v>17.728985398158798</v>
      </c>
      <c r="H28" s="7">
        <v>17.573467982385477</v>
      </c>
      <c r="I28" s="7">
        <v>24.915220335551957</v>
      </c>
      <c r="J28" s="7">
        <v>19.829434909717101</v>
      </c>
      <c r="K28" s="7">
        <v>20.16011530645558</v>
      </c>
      <c r="L28" s="7">
        <v>21.267221087886885</v>
      </c>
      <c r="M28" s="7">
        <v>25.627812148070976</v>
      </c>
      <c r="N28" s="7">
        <v>18.935602804437984</v>
      </c>
      <c r="O28" s="7">
        <v>17.981317225092234</v>
      </c>
      <c r="P28" s="68">
        <f t="shared" si="24"/>
        <v>-0.26113073191605707</v>
      </c>
      <c r="Q28" s="68">
        <f t="shared" si="24"/>
        <v>-5.0396366527190373E-2</v>
      </c>
      <c r="R28" s="199"/>
      <c r="S28" s="7">
        <v>4.510005057426361</v>
      </c>
      <c r="T28" s="7">
        <v>3.8879353943330699</v>
      </c>
      <c r="U28" s="7">
        <v>4.1989702258797159</v>
      </c>
      <c r="V28" s="7">
        <v>4.0434528101063929</v>
      </c>
      <c r="W28" s="7">
        <v>3.8879353943330699</v>
      </c>
      <c r="X28" s="7">
        <v>3.5769005627864243</v>
      </c>
      <c r="Y28" s="7">
        <v>4.354487641653038</v>
      </c>
      <c r="Z28" s="7">
        <v>4.1989702258797159</v>
      </c>
      <c r="AA28" s="7">
        <v>5.1320747205196522</v>
      </c>
      <c r="AB28" s="7">
        <v>4.0434528101063929</v>
      </c>
      <c r="AC28" s="7">
        <v>4.6655224731996841</v>
      </c>
      <c r="AD28" s="7">
        <v>4.1989702258797159</v>
      </c>
      <c r="AE28" s="7">
        <v>4.9765573047463292</v>
      </c>
      <c r="AF28" s="7">
        <v>4.1989702258797159</v>
      </c>
      <c r="AG28" s="7">
        <v>4.510005057426361</v>
      </c>
      <c r="AH28" s="7">
        <v>4.1989702258797159</v>
      </c>
      <c r="AI28" s="7">
        <v>4.8210398889730071</v>
      </c>
      <c r="AJ28" s="7">
        <v>4.354487641653038</v>
      </c>
      <c r="AK28" s="7">
        <v>8.1357863427526755</v>
      </c>
      <c r="AL28" s="7">
        <v>7.050174430709232</v>
      </c>
      <c r="AM28" s="7">
        <v>4.9849422158850123</v>
      </c>
      <c r="AN28" s="7">
        <v>4.7443173462050359</v>
      </c>
      <c r="AO28" s="7">
        <v>7.078545563968027</v>
      </c>
      <c r="AP28" s="7">
        <v>3.2138786649650966</v>
      </c>
      <c r="AQ28" s="7">
        <v>4.469556512830775</v>
      </c>
      <c r="AR28" s="7">
        <v>5.0674541679532075</v>
      </c>
      <c r="AS28" s="7">
        <v>3.3171548396290813</v>
      </c>
      <c r="AT28" s="7">
        <v>4.5440208418373915</v>
      </c>
      <c r="AU28" s="7">
        <v>9.3646023410118158</v>
      </c>
      <c r="AV28" s="7">
        <v>2.9343372839772863</v>
      </c>
      <c r="AW28" s="7">
        <v>4.6748009937722035</v>
      </c>
      <c r="AX28" s="7">
        <v>5.2658980622692386</v>
      </c>
      <c r="AY28" s="7">
        <v>3.748841743699403</v>
      </c>
      <c r="AZ28" s="7">
        <v>7.577680288146043</v>
      </c>
      <c r="BA28" s="7">
        <v>9.608269793350912</v>
      </c>
      <c r="BB28" s="7">
        <v>7.2832678668828539</v>
      </c>
      <c r="BC28" s="7">
        <v>4.6054939838050792</v>
      </c>
      <c r="BD28" s="7">
        <v>4.1307805040321384</v>
      </c>
      <c r="BE28" s="7">
        <v>5.1850452067741433</v>
      </c>
      <c r="BF28" s="7">
        <v>5.5443200121944995</v>
      </c>
      <c r="BG28" s="7">
        <v>4.2169457310871357</v>
      </c>
      <c r="BH28" s="7">
        <v>3.9892918543822025</v>
      </c>
      <c r="BI28" s="66">
        <f t="shared" si="25"/>
        <v>-3.4252279808095865E-2</v>
      </c>
      <c r="BJ28" s="66">
        <f t="shared" si="26"/>
        <v>-5.3985488840105011E-2</v>
      </c>
      <c r="BK28" s="492"/>
      <c r="BL28" s="13">
        <f>D28-BM28</f>
        <v>8.3979404517594318</v>
      </c>
      <c r="BM28" s="13">
        <f>SUM(S28:T28)</f>
        <v>8.3979404517594318</v>
      </c>
      <c r="BN28" s="13">
        <f t="shared" si="51"/>
        <v>8.2424230359861088</v>
      </c>
      <c r="BO28" s="13">
        <f t="shared" si="52"/>
        <v>7.4648359571194938</v>
      </c>
      <c r="BP28" s="13">
        <f t="shared" si="53"/>
        <v>8.5534578675327531</v>
      </c>
      <c r="BQ28" s="13">
        <f t="shared" si="54"/>
        <v>9.1755275306260451</v>
      </c>
      <c r="BR28" s="13">
        <f t="shared" si="55"/>
        <v>8.8644926990793991</v>
      </c>
      <c r="BS28" s="13">
        <f t="shared" si="56"/>
        <v>9.1755275306260451</v>
      </c>
      <c r="BT28" s="13">
        <f t="shared" si="57"/>
        <v>8.7089752833060778</v>
      </c>
      <c r="BU28" s="13">
        <f t="shared" si="58"/>
        <v>9.1755275306260451</v>
      </c>
      <c r="BV28" s="13">
        <f t="shared" si="59"/>
        <v>15.185960773461908</v>
      </c>
      <c r="BW28" s="13">
        <f t="shared" si="60"/>
        <v>9.7292595620900482</v>
      </c>
      <c r="BX28" s="13">
        <f t="shared" si="61"/>
        <v>10.292424228933124</v>
      </c>
      <c r="BY28" s="13">
        <f t="shared" si="62"/>
        <v>9.5370106807839825</v>
      </c>
      <c r="BZ28" s="13">
        <f t="shared" si="63"/>
        <v>7.8611756814664728</v>
      </c>
      <c r="CA28" s="13">
        <f t="shared" si="64"/>
        <v>12.298939624989103</v>
      </c>
      <c r="CB28" s="13">
        <f t="shared" si="65"/>
        <v>9.9406990560414421</v>
      </c>
      <c r="CC28" s="13">
        <f t="shared" si="66"/>
        <v>11.326522031845446</v>
      </c>
      <c r="CD28" s="13">
        <f t="shared" si="67"/>
        <v>16.891537660233766</v>
      </c>
      <c r="CE28" s="13">
        <f>BC28+BD28</f>
        <v>8.7362744878372176</v>
      </c>
      <c r="CF28" s="13">
        <f t="shared" si="68"/>
        <v>10.729365218968642</v>
      </c>
      <c r="CG28" s="13">
        <f t="shared" si="29"/>
        <v>8.2062375854693386</v>
      </c>
      <c r="CH28" s="66">
        <f t="shared" si="30"/>
        <v>-6.0670816044734566E-2</v>
      </c>
      <c r="CI28" s="66">
        <f t="shared" si="31"/>
        <v>-0.23516094214396022</v>
      </c>
      <c r="CJ28" s="69">
        <f t="shared" si="32"/>
        <v>18.93560280443798</v>
      </c>
    </row>
    <row r="29" spans="1:91" x14ac:dyDescent="0.45">
      <c r="A29" s="10"/>
      <c r="B29" s="10" t="s">
        <v>13</v>
      </c>
      <c r="C29" s="7">
        <v>1.5551741577332279</v>
      </c>
      <c r="D29" s="7">
        <v>1.8662089892798737</v>
      </c>
      <c r="E29" s="7">
        <v>5.2875921362929752</v>
      </c>
      <c r="F29" s="7">
        <v>6.8427662940262026</v>
      </c>
      <c r="G29" s="7">
        <v>3.7324179785597473</v>
      </c>
      <c r="H29" s="7">
        <v>7.3093185413461716</v>
      </c>
      <c r="I29" s="7">
        <v>6.8063128975976861</v>
      </c>
      <c r="J29" s="7">
        <v>3.3867342485185845</v>
      </c>
      <c r="K29" s="7">
        <v>5.2530086792043349</v>
      </c>
      <c r="L29" s="7">
        <v>5.992240442533654</v>
      </c>
      <c r="M29" s="7">
        <v>4.9491202565873529</v>
      </c>
      <c r="N29" s="7">
        <v>4.9279292122931357</v>
      </c>
      <c r="O29" s="7">
        <v>6.390932274464892</v>
      </c>
      <c r="P29" s="68">
        <f t="shared" si="24"/>
        <v>-4.2817800327262789E-3</v>
      </c>
      <c r="Q29" s="68">
        <f t="shared" si="24"/>
        <v>0.29687988588029457</v>
      </c>
      <c r="R29" s="199"/>
      <c r="S29" s="7">
        <v>0.46655224731996842</v>
      </c>
      <c r="T29" s="7">
        <v>0.46655224731996842</v>
      </c>
      <c r="U29" s="7">
        <v>1.3996567419599051</v>
      </c>
      <c r="V29" s="7">
        <v>1.2441393261865823</v>
      </c>
      <c r="W29" s="7">
        <v>1.2441393261865823</v>
      </c>
      <c r="X29" s="7">
        <v>1.2441393261865823</v>
      </c>
      <c r="Y29" s="7">
        <v>1.7106915735065507</v>
      </c>
      <c r="Z29" s="7">
        <v>1.8662089892798737</v>
      </c>
      <c r="AA29" s="7">
        <v>1.7106915735065507</v>
      </c>
      <c r="AB29" s="7">
        <v>1.7106915735065507</v>
      </c>
      <c r="AC29" s="7">
        <v>1.0886219104132595</v>
      </c>
      <c r="AD29" s="7">
        <v>0.77758707886661393</v>
      </c>
      <c r="AE29" s="7">
        <v>0.93310449463993683</v>
      </c>
      <c r="AF29" s="7">
        <v>0.93310449463993683</v>
      </c>
      <c r="AG29" s="7">
        <v>1.7106915735065507</v>
      </c>
      <c r="AH29" s="7">
        <v>1.7106915735065507</v>
      </c>
      <c r="AI29" s="7">
        <v>1.7106915735065507</v>
      </c>
      <c r="AJ29" s="7">
        <v>1.7106915735065507</v>
      </c>
      <c r="AK29" s="7">
        <v>1.7015782243994215</v>
      </c>
      <c r="AL29" s="7">
        <v>1.7015782243994215</v>
      </c>
      <c r="AM29" s="7">
        <v>1.7015782243994215</v>
      </c>
      <c r="AN29" s="7">
        <v>1.7015782243994215</v>
      </c>
      <c r="AO29" s="7">
        <v>1.0318845562476906</v>
      </c>
      <c r="AP29" s="7">
        <v>0.56889675062977674</v>
      </c>
      <c r="AQ29" s="7">
        <v>0.66644247200782714</v>
      </c>
      <c r="AR29" s="7">
        <v>1.11951046963329</v>
      </c>
      <c r="AS29" s="7">
        <v>1.1155119760225094</v>
      </c>
      <c r="AT29" s="7">
        <v>1.1953229519857544</v>
      </c>
      <c r="AU29" s="7">
        <v>1.1953229519857544</v>
      </c>
      <c r="AV29" s="7">
        <v>1.7468507992103164</v>
      </c>
      <c r="AW29" s="7">
        <v>1.3704438165170225</v>
      </c>
      <c r="AX29" s="7">
        <v>1.4935353458038054</v>
      </c>
      <c r="AY29" s="7">
        <v>1.5143773171088755</v>
      </c>
      <c r="AZ29" s="7">
        <v>1.613883963103951</v>
      </c>
      <c r="BA29" s="7">
        <v>1.2899477427824273</v>
      </c>
      <c r="BB29" s="7">
        <v>1.264343588134472</v>
      </c>
      <c r="BC29" s="7">
        <v>1.1905704398953949</v>
      </c>
      <c r="BD29" s="7">
        <v>1.2042584857750589</v>
      </c>
      <c r="BE29" s="7">
        <v>1.2319823030732839</v>
      </c>
      <c r="BF29" s="7">
        <v>1.2319823030732839</v>
      </c>
      <c r="BG29" s="7">
        <v>1.2319823030732839</v>
      </c>
      <c r="BH29" s="7">
        <v>1.2319823030732839</v>
      </c>
      <c r="BI29" s="66">
        <f t="shared" si="25"/>
        <v>2.3021483863891579E-2</v>
      </c>
      <c r="BJ29" s="66">
        <f t="shared" si="26"/>
        <v>0</v>
      </c>
      <c r="BK29" s="492"/>
      <c r="BL29" s="13">
        <f>D29-BM29</f>
        <v>0.93310449463993683</v>
      </c>
      <c r="BM29" s="13">
        <f>SUM(S29:T29)</f>
        <v>0.93310449463993683</v>
      </c>
      <c r="BN29" s="13">
        <f t="shared" si="51"/>
        <v>2.6437960681464876</v>
      </c>
      <c r="BO29" s="13">
        <f t="shared" si="52"/>
        <v>2.4882786523731646</v>
      </c>
      <c r="BP29" s="13">
        <f t="shared" si="53"/>
        <v>3.5769005627864243</v>
      </c>
      <c r="BQ29" s="13">
        <f t="shared" si="54"/>
        <v>3.4213831470131013</v>
      </c>
      <c r="BR29" s="13">
        <f t="shared" si="55"/>
        <v>1.8662089892798734</v>
      </c>
      <c r="BS29" s="13">
        <f t="shared" si="56"/>
        <v>1.8662089892798737</v>
      </c>
      <c r="BT29" s="13">
        <f t="shared" si="57"/>
        <v>3.4213831470131013</v>
      </c>
      <c r="BU29" s="13">
        <f t="shared" si="58"/>
        <v>3.4213831470131013</v>
      </c>
      <c r="BV29" s="13">
        <f t="shared" si="59"/>
        <v>3.403156448798843</v>
      </c>
      <c r="BW29" s="13">
        <f t="shared" si="60"/>
        <v>3.403156448798843</v>
      </c>
      <c r="BX29" s="13">
        <f t="shared" si="61"/>
        <v>1.6007813068774674</v>
      </c>
      <c r="BY29" s="13">
        <f t="shared" si="62"/>
        <v>1.7859529416411171</v>
      </c>
      <c r="BZ29" s="13">
        <f t="shared" si="63"/>
        <v>2.3108349280082638</v>
      </c>
      <c r="CA29" s="13">
        <f t="shared" si="64"/>
        <v>2.9421737511960711</v>
      </c>
      <c r="CB29" s="13">
        <f t="shared" si="65"/>
        <v>2.8639791623208279</v>
      </c>
      <c r="CC29" s="13">
        <f t="shared" si="66"/>
        <v>3.1282612802128265</v>
      </c>
      <c r="CD29" s="13">
        <f t="shared" si="67"/>
        <v>2.5542913309168993</v>
      </c>
      <c r="CE29" s="13">
        <f t="shared" ref="CE29:CE34" si="69">SUM(BC29:BD29)</f>
        <v>2.3948289256704536</v>
      </c>
      <c r="CF29" s="13">
        <f t="shared" si="68"/>
        <v>2.4639646061465679</v>
      </c>
      <c r="CG29" s="13">
        <f t="shared" si="29"/>
        <v>2.4639646061465679</v>
      </c>
      <c r="CH29" s="66">
        <f t="shared" si="30"/>
        <v>2.88687345200489E-2</v>
      </c>
      <c r="CI29" s="66">
        <f t="shared" si="31"/>
        <v>0</v>
      </c>
      <c r="CJ29" s="69">
        <f t="shared" si="32"/>
        <v>4.9279292122931357</v>
      </c>
    </row>
    <row r="30" spans="1:91"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2.7766545964416371</v>
      </c>
      <c r="N30" s="7">
        <v>2.9131102425636239</v>
      </c>
      <c r="O30" s="7">
        <v>2.9723584993580188</v>
      </c>
      <c r="P30" s="68">
        <f t="shared" si="24"/>
        <v>4.9143903709470527E-2</v>
      </c>
      <c r="Q30" s="68">
        <f t="shared" si="24"/>
        <v>2.0338487685332085E-2</v>
      </c>
      <c r="R30" s="199"/>
      <c r="S30" s="7">
        <v>1.7106915735065507</v>
      </c>
      <c r="T30" s="7">
        <v>1.8662089892798737</v>
      </c>
      <c r="U30" s="7">
        <v>1.8662089892798737</v>
      </c>
      <c r="V30" s="7">
        <v>1.5551741577332279</v>
      </c>
      <c r="W30" s="7">
        <v>1.5551741577332279</v>
      </c>
      <c r="X30" s="7">
        <v>1.5551741577332279</v>
      </c>
      <c r="Y30" s="7">
        <v>1.5551741577332279</v>
      </c>
      <c r="Z30" s="7">
        <v>1.5551741577332279</v>
      </c>
      <c r="AA30" s="7">
        <v>1.5551741577332279</v>
      </c>
      <c r="AB30" s="7">
        <v>1.5551741577332279</v>
      </c>
      <c r="AC30" s="7">
        <v>1.7106915735065507</v>
      </c>
      <c r="AD30" s="7">
        <v>1.5551741577332279</v>
      </c>
      <c r="AE30" s="7">
        <v>1.5551741577332279</v>
      </c>
      <c r="AF30" s="7">
        <v>2.0217264050531965</v>
      </c>
      <c r="AG30" s="7">
        <v>1.7106915735065507</v>
      </c>
      <c r="AH30" s="7">
        <v>1.5551741577332279</v>
      </c>
      <c r="AI30" s="7">
        <v>1.5551741577332279</v>
      </c>
      <c r="AJ30" s="7">
        <v>1.7106915735065507</v>
      </c>
      <c r="AK30" s="7">
        <v>1.096518024779523</v>
      </c>
      <c r="AL30" s="7">
        <v>1.1113150117229027</v>
      </c>
      <c r="AM30" s="7">
        <v>1.1659078453559704</v>
      </c>
      <c r="AN30" s="7">
        <v>1.1166249983670673</v>
      </c>
      <c r="AO30" s="7">
        <v>0.99745760128693783</v>
      </c>
      <c r="AP30" s="7">
        <v>0.91092771115066096</v>
      </c>
      <c r="AQ30" s="7">
        <v>1.0140357578083741</v>
      </c>
      <c r="AR30" s="7">
        <v>1.1139401457011566</v>
      </c>
      <c r="AS30" s="7">
        <v>1.0297741202846342</v>
      </c>
      <c r="AT30" s="7">
        <v>1.090029343026008</v>
      </c>
      <c r="AU30" s="7">
        <v>1.0876265989523104</v>
      </c>
      <c r="AV30" s="7">
        <v>0.98925747898804195</v>
      </c>
      <c r="AW30" s="7">
        <v>0.922230716929066</v>
      </c>
      <c r="AX30" s="7">
        <v>0.83730576652357003</v>
      </c>
      <c r="AY30" s="7">
        <v>0.8018477957272524</v>
      </c>
      <c r="AZ30" s="7">
        <v>0.73450875469740351</v>
      </c>
      <c r="BA30" s="7">
        <v>0.69992168142941658</v>
      </c>
      <c r="BB30" s="7">
        <v>0.70268989143018168</v>
      </c>
      <c r="BC30" s="7">
        <v>0.68477428513309491</v>
      </c>
      <c r="BD30" s="7">
        <v>0.68926873844894399</v>
      </c>
      <c r="BE30" s="7">
        <v>0.69251905243860645</v>
      </c>
      <c r="BF30" s="7">
        <v>0.71665691054078395</v>
      </c>
      <c r="BG30" s="7">
        <v>0.7507634349940312</v>
      </c>
      <c r="BH30" s="7">
        <v>0.75317084459020234</v>
      </c>
      <c r="BI30" s="66">
        <f t="shared" si="25"/>
        <v>9.2710002030640171E-2</v>
      </c>
      <c r="BJ30" s="66">
        <f t="shared" si="26"/>
        <v>3.206615405011437E-3</v>
      </c>
      <c r="BK30" s="492"/>
      <c r="BL30" s="13">
        <f>D30-BM30</f>
        <v>3.1103483154664562</v>
      </c>
      <c r="BM30" s="13">
        <f>SUM(S30:T30)</f>
        <v>3.5769005627864243</v>
      </c>
      <c r="BN30" s="13">
        <f t="shared" si="51"/>
        <v>3.4213831470131018</v>
      </c>
      <c r="BO30" s="13">
        <f t="shared" si="52"/>
        <v>3.1103483154664557</v>
      </c>
      <c r="BP30" s="13">
        <f t="shared" si="53"/>
        <v>3.1103483154664557</v>
      </c>
      <c r="BQ30" s="13">
        <f t="shared" si="54"/>
        <v>3.1103483154664557</v>
      </c>
      <c r="BR30" s="13">
        <f t="shared" si="55"/>
        <v>3.2658657312397787</v>
      </c>
      <c r="BS30" s="13">
        <f t="shared" si="56"/>
        <v>3.5769005627864243</v>
      </c>
      <c r="BT30" s="13">
        <f t="shared" si="57"/>
        <v>3.2658657312397787</v>
      </c>
      <c r="BU30" s="13">
        <f t="shared" si="58"/>
        <v>3.2658657312397787</v>
      </c>
      <c r="BV30" s="13">
        <f t="shared" si="59"/>
        <v>2.2078330365024259</v>
      </c>
      <c r="BW30" s="13">
        <f t="shared" si="60"/>
        <v>2.2825328437230379</v>
      </c>
      <c r="BX30" s="13">
        <f t="shared" si="61"/>
        <v>1.9083853124375989</v>
      </c>
      <c r="BY30" s="13">
        <f t="shared" si="62"/>
        <v>2.1279759035095305</v>
      </c>
      <c r="BZ30" s="13">
        <f t="shared" si="63"/>
        <v>2.1198034633106424</v>
      </c>
      <c r="CA30" s="13">
        <f t="shared" si="64"/>
        <v>2.0768840779403526</v>
      </c>
      <c r="CB30" s="13">
        <f t="shared" si="65"/>
        <v>1.7595364834526359</v>
      </c>
      <c r="CC30" s="13">
        <f t="shared" si="66"/>
        <v>1.5363565504246559</v>
      </c>
      <c r="CD30" s="13">
        <f t="shared" si="67"/>
        <v>1.4026115728595983</v>
      </c>
      <c r="CE30" s="13">
        <f t="shared" si="69"/>
        <v>1.3740430235820389</v>
      </c>
      <c r="CF30" s="13">
        <f t="shared" si="68"/>
        <v>1.4091759629793903</v>
      </c>
      <c r="CG30" s="13">
        <f t="shared" si="29"/>
        <v>1.5039342795842336</v>
      </c>
      <c r="CH30" s="66">
        <f t="shared" si="30"/>
        <v>9.453216076420734E-2</v>
      </c>
      <c r="CI30" s="66">
        <f t="shared" si="31"/>
        <v>6.7243778700637247E-2</v>
      </c>
      <c r="CJ30" s="69">
        <f t="shared" si="32"/>
        <v>2.9131102425636239</v>
      </c>
    </row>
    <row r="31" spans="1:91" x14ac:dyDescent="0.45">
      <c r="A31" s="10"/>
      <c r="B31" s="10" t="s">
        <v>11</v>
      </c>
      <c r="C31" s="7">
        <v>5.5986269678396203</v>
      </c>
      <c r="D31" s="7">
        <v>6.9982837097995256</v>
      </c>
      <c r="E31" s="7">
        <v>9.3310449463993681</v>
      </c>
      <c r="F31" s="7">
        <v>9.9531146094926584</v>
      </c>
      <c r="G31" s="7">
        <v>8.0869056202127858</v>
      </c>
      <c r="H31" s="7">
        <v>8.5534578675327531</v>
      </c>
      <c r="I31" s="7">
        <v>5.803676688323943</v>
      </c>
      <c r="J31" s="7">
        <v>13.576605954597852</v>
      </c>
      <c r="K31" s="7">
        <v>23.356276470568822</v>
      </c>
      <c r="L31" s="7">
        <v>16.566093557158137</v>
      </c>
      <c r="M31" s="7">
        <v>16.089785513258338</v>
      </c>
      <c r="N31" s="7">
        <v>20.828427559466885</v>
      </c>
      <c r="O31" s="7">
        <v>8.8389059879996559</v>
      </c>
      <c r="P31" s="68">
        <f t="shared" si="24"/>
        <v>0.29451244345698702</v>
      </c>
      <c r="Q31" s="68">
        <f t="shared" si="24"/>
        <v>-0.5756325837481564</v>
      </c>
      <c r="R31" s="199"/>
      <c r="S31" s="7">
        <v>1.3996567419599051</v>
      </c>
      <c r="T31" s="7">
        <v>1.7106915735065507</v>
      </c>
      <c r="U31" s="7">
        <v>1.7106915735065507</v>
      </c>
      <c r="V31" s="7">
        <v>2.0217264050531965</v>
      </c>
      <c r="W31" s="7">
        <v>2.6437960681464876</v>
      </c>
      <c r="X31" s="7">
        <v>2.9548308996931332</v>
      </c>
      <c r="Y31" s="7">
        <v>2.7993134839198102</v>
      </c>
      <c r="Z31" s="7">
        <v>3.4213831470131013</v>
      </c>
      <c r="AA31" s="7">
        <v>2.6437960681464876</v>
      </c>
      <c r="AB31" s="7">
        <v>1.2441393261865823</v>
      </c>
      <c r="AC31" s="7">
        <v>1.8662089892798737</v>
      </c>
      <c r="AD31" s="7">
        <v>2.177243820826519</v>
      </c>
      <c r="AE31" s="7">
        <v>2.0217264050531965</v>
      </c>
      <c r="AF31" s="7">
        <v>1.7106915735065507</v>
      </c>
      <c r="AG31" s="7">
        <v>2.177243820826519</v>
      </c>
      <c r="AH31" s="7">
        <v>2.0217264050531965</v>
      </c>
      <c r="AI31" s="7">
        <v>2.177243820826519</v>
      </c>
      <c r="AJ31" s="7">
        <v>2.177243820826519</v>
      </c>
      <c r="AK31" s="7">
        <v>3.2743731538994392</v>
      </c>
      <c r="AL31" s="7">
        <v>0.57398381751299143</v>
      </c>
      <c r="AM31" s="7">
        <v>1.8404099459600074</v>
      </c>
      <c r="AN31" s="7">
        <v>0.1149097709515039</v>
      </c>
      <c r="AO31" s="7">
        <v>4.7204332833235725</v>
      </c>
      <c r="AP31" s="7">
        <v>0.58376673095050668</v>
      </c>
      <c r="AQ31" s="7">
        <v>5.7502430362093326</v>
      </c>
      <c r="AR31" s="7">
        <v>2.5221629041144418</v>
      </c>
      <c r="AS31" s="7">
        <v>3.1450165787734679</v>
      </c>
      <c r="AT31" s="7">
        <v>11.597517436066664</v>
      </c>
      <c r="AU31" s="7">
        <v>4.2686479427375543</v>
      </c>
      <c r="AV31" s="7">
        <v>4.3450945129911345</v>
      </c>
      <c r="AW31" s="7">
        <v>4.8873755064999358</v>
      </c>
      <c r="AX31" s="7">
        <v>6.5052578580933282</v>
      </c>
      <c r="AY31" s="7">
        <v>4.9098440819038069</v>
      </c>
      <c r="AZ31" s="7">
        <v>0.26361611066106438</v>
      </c>
      <c r="BA31" s="7">
        <v>1.7008084543663582</v>
      </c>
      <c r="BB31" s="7">
        <v>7.2540450918210206</v>
      </c>
      <c r="BC31" s="7">
        <v>1.955737523191249</v>
      </c>
      <c r="BD31" s="7">
        <v>5.1791944438797106</v>
      </c>
      <c r="BE31" s="7">
        <v>6.3467119839665607</v>
      </c>
      <c r="BF31" s="7">
        <v>6.9892164944449569</v>
      </c>
      <c r="BG31" s="7">
        <v>3.8866326797660156</v>
      </c>
      <c r="BH31" s="7">
        <v>3.6058664012893522</v>
      </c>
      <c r="BI31" s="66">
        <f t="shared" si="25"/>
        <v>-0.30377852379139214</v>
      </c>
      <c r="BJ31" s="66">
        <f t="shared" si="26"/>
        <v>-7.2238953770533909E-2</v>
      </c>
      <c r="BK31" s="492"/>
      <c r="BL31" s="13">
        <f>D31-BM31</f>
        <v>3.8879353943330699</v>
      </c>
      <c r="BM31" s="13">
        <f>SUM(S31:T31)</f>
        <v>3.1103483154664557</v>
      </c>
      <c r="BN31" s="13">
        <f t="shared" si="51"/>
        <v>3.7324179785597469</v>
      </c>
      <c r="BO31" s="13">
        <f t="shared" si="52"/>
        <v>5.5986269678396212</v>
      </c>
      <c r="BP31" s="13">
        <f t="shared" si="53"/>
        <v>6.2206966309329115</v>
      </c>
      <c r="BQ31" s="13">
        <f t="shared" si="54"/>
        <v>3.8879353943330699</v>
      </c>
      <c r="BR31" s="13">
        <f t="shared" si="55"/>
        <v>4.0434528101063929</v>
      </c>
      <c r="BS31" s="13">
        <f t="shared" si="56"/>
        <v>3.7324179785597469</v>
      </c>
      <c r="BT31" s="13">
        <f t="shared" si="57"/>
        <v>4.1989702258797159</v>
      </c>
      <c r="BU31" s="13">
        <f t="shared" si="58"/>
        <v>4.354487641653038</v>
      </c>
      <c r="BV31" s="13">
        <f t="shared" si="59"/>
        <v>3.8483569714124304</v>
      </c>
      <c r="BW31" s="13">
        <f t="shared" si="60"/>
        <v>1.9553197169115113</v>
      </c>
      <c r="BX31" s="13">
        <f t="shared" si="61"/>
        <v>5.3042000142740795</v>
      </c>
      <c r="BY31" s="13">
        <f t="shared" si="62"/>
        <v>8.2724059403237753</v>
      </c>
      <c r="BZ31" s="13">
        <f t="shared" si="63"/>
        <v>14.742534014840132</v>
      </c>
      <c r="CA31" s="13">
        <f t="shared" si="64"/>
        <v>8.6137424557286888</v>
      </c>
      <c r="CB31" s="13">
        <f t="shared" si="65"/>
        <v>11.392633364593264</v>
      </c>
      <c r="CC31" s="13">
        <f t="shared" si="66"/>
        <v>5.1734601925648711</v>
      </c>
      <c r="CD31" s="13">
        <f t="shared" si="67"/>
        <v>8.9548535461873797</v>
      </c>
      <c r="CE31" s="13">
        <f t="shared" si="69"/>
        <v>7.1349319670709601</v>
      </c>
      <c r="CF31" s="13">
        <f t="shared" si="68"/>
        <v>13.335928478411518</v>
      </c>
      <c r="CG31" s="13">
        <f t="shared" si="29"/>
        <v>7.4924990810553673</v>
      </c>
      <c r="CH31" s="66">
        <f t="shared" si="30"/>
        <v>5.0114999783410052E-2</v>
      </c>
      <c r="CI31" s="66">
        <f t="shared" si="31"/>
        <v>-0.43817192082393186</v>
      </c>
      <c r="CJ31" s="69">
        <f t="shared" si="32"/>
        <v>20.828427559466885</v>
      </c>
    </row>
    <row r="32" spans="1:91"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7.9502837343046986</v>
      </c>
      <c r="K32" s="7">
        <v>8.2930460965509347</v>
      </c>
      <c r="L32" s="7">
        <v>8.6383015521708124</v>
      </c>
      <c r="M32" s="7">
        <v>9.0826020112150605</v>
      </c>
      <c r="N32" s="7">
        <v>9.5941723092728548</v>
      </c>
      <c r="O32" s="7">
        <v>9.9634642688219426</v>
      </c>
      <c r="P32" s="68">
        <f t="shared" si="24"/>
        <v>5.6324200644938038E-2</v>
      </c>
      <c r="Q32" s="68">
        <f t="shared" si="24"/>
        <v>3.8491278626730852E-2</v>
      </c>
      <c r="R32" s="199"/>
      <c r="S32" s="7">
        <v>1.3996567419599051</v>
      </c>
      <c r="T32" s="7">
        <v>2.0217264050531965</v>
      </c>
      <c r="U32" s="7">
        <v>1.5551741577332279</v>
      </c>
      <c r="V32" s="7">
        <v>2.0217264050531965</v>
      </c>
      <c r="W32" s="7">
        <v>1.3996567419599051</v>
      </c>
      <c r="X32" s="7">
        <v>2.0217264050531965</v>
      </c>
      <c r="Y32" s="7">
        <v>1.5551741577332279</v>
      </c>
      <c r="Z32" s="7">
        <v>2.177243820826519</v>
      </c>
      <c r="AA32" s="7">
        <v>1.3996567419599051</v>
      </c>
      <c r="AB32" s="7">
        <v>2.332761236599842</v>
      </c>
      <c r="AC32" s="7">
        <v>1.7106915735065507</v>
      </c>
      <c r="AD32" s="7">
        <v>2.177243820826519</v>
      </c>
      <c r="AE32" s="7">
        <v>1.3996567419599051</v>
      </c>
      <c r="AF32" s="7">
        <v>2.177243820826519</v>
      </c>
      <c r="AG32" s="7">
        <v>1.7106915735065507</v>
      </c>
      <c r="AH32" s="7">
        <v>2.177243820826519</v>
      </c>
      <c r="AI32" s="7">
        <v>1.3996567419599051</v>
      </c>
      <c r="AJ32" s="7">
        <v>2.177243820826519</v>
      </c>
      <c r="AK32" s="7">
        <v>2.1554706362444684</v>
      </c>
      <c r="AL32" s="7">
        <v>2.1554706362444684</v>
      </c>
      <c r="AM32" s="7">
        <v>2.1554706362444684</v>
      </c>
      <c r="AN32" s="7">
        <v>2.1554706362444684</v>
      </c>
      <c r="AO32" s="7">
        <v>1.9875709335761746</v>
      </c>
      <c r="AP32" s="7">
        <v>1.9875709335761746</v>
      </c>
      <c r="AQ32" s="7">
        <v>1.9875709335761746</v>
      </c>
      <c r="AR32" s="7">
        <v>1.9875709335761746</v>
      </c>
      <c r="AS32" s="7">
        <v>2.0324878596783522</v>
      </c>
      <c r="AT32" s="7">
        <v>2.0558157766374494</v>
      </c>
      <c r="AU32" s="7">
        <v>2.1307353114123213</v>
      </c>
      <c r="AV32" s="7">
        <v>2.0740071488228113</v>
      </c>
      <c r="AW32" s="7">
        <v>2.2176546868926281</v>
      </c>
      <c r="AX32" s="7">
        <v>2.1202441309152062</v>
      </c>
      <c r="AY32" s="7">
        <v>2.1502013671814892</v>
      </c>
      <c r="AZ32" s="7">
        <v>2.1502013671814892</v>
      </c>
      <c r="BA32" s="7">
        <v>2.3714873508297241</v>
      </c>
      <c r="BB32" s="7">
        <v>2.2473856333944737</v>
      </c>
      <c r="BC32" s="7">
        <v>2.2157692210125441</v>
      </c>
      <c r="BD32" s="7">
        <v>2.2479598059783203</v>
      </c>
      <c r="BE32" s="7">
        <v>2.3369301511887022</v>
      </c>
      <c r="BF32" s="7">
        <v>2.403561370394915</v>
      </c>
      <c r="BG32" s="7">
        <v>2.3925151385260883</v>
      </c>
      <c r="BH32" s="7">
        <v>2.4611656491631493</v>
      </c>
      <c r="BI32" s="66">
        <f t="shared" si="25"/>
        <v>9.4844152736992982E-2</v>
      </c>
      <c r="BJ32" s="66">
        <f t="shared" si="26"/>
        <v>2.8693866772919741E-2</v>
      </c>
      <c r="BK32" s="492"/>
      <c r="BL32" s="13">
        <f>D32-BM32</f>
        <v>3.5769005627864239</v>
      </c>
      <c r="BM32" s="13">
        <f>SUM(S32:T32)</f>
        <v>3.4213831470131018</v>
      </c>
      <c r="BN32" s="13">
        <f t="shared" si="51"/>
        <v>3.5769005627864243</v>
      </c>
      <c r="BO32" s="13">
        <f t="shared" si="52"/>
        <v>3.4213831470131018</v>
      </c>
      <c r="BP32" s="13">
        <f t="shared" si="53"/>
        <v>3.7324179785597469</v>
      </c>
      <c r="BQ32" s="13">
        <f t="shared" si="54"/>
        <v>3.7324179785597469</v>
      </c>
      <c r="BR32" s="13">
        <f t="shared" si="55"/>
        <v>3.8879353943330699</v>
      </c>
      <c r="BS32" s="13">
        <f t="shared" si="56"/>
        <v>3.5769005627864239</v>
      </c>
      <c r="BT32" s="13">
        <f t="shared" si="57"/>
        <v>3.8879353943330699</v>
      </c>
      <c r="BU32" s="13">
        <f t="shared" si="58"/>
        <v>3.5769005627864239</v>
      </c>
      <c r="BV32" s="13">
        <f t="shared" si="59"/>
        <v>4.3109412724889369</v>
      </c>
      <c r="BW32" s="13">
        <f t="shared" si="60"/>
        <v>4.3109412724889369</v>
      </c>
      <c r="BX32" s="13">
        <f t="shared" si="61"/>
        <v>3.9751418671523493</v>
      </c>
      <c r="BY32" s="13">
        <f t="shared" si="62"/>
        <v>3.9751418671523493</v>
      </c>
      <c r="BZ32" s="13">
        <f t="shared" si="63"/>
        <v>4.0883036363158016</v>
      </c>
      <c r="CA32" s="13">
        <f t="shared" si="64"/>
        <v>4.2047424602351331</v>
      </c>
      <c r="CB32" s="13">
        <f t="shared" si="65"/>
        <v>4.3378988178078348</v>
      </c>
      <c r="CC32" s="13">
        <f t="shared" si="66"/>
        <v>4.3004027343629785</v>
      </c>
      <c r="CD32" s="13">
        <f t="shared" si="67"/>
        <v>4.6188729842241978</v>
      </c>
      <c r="CE32" s="13">
        <f t="shared" si="69"/>
        <v>4.4637290269908645</v>
      </c>
      <c r="CF32" s="13">
        <f t="shared" si="68"/>
        <v>4.7404915215836176</v>
      </c>
      <c r="CG32" s="13">
        <f t="shared" si="29"/>
        <v>4.8536807876892372</v>
      </c>
      <c r="CH32" s="66">
        <f t="shared" si="30"/>
        <v>8.7360088020677074E-2</v>
      </c>
      <c r="CI32" s="66">
        <f t="shared" si="31"/>
        <v>2.3877116031167933E-2</v>
      </c>
      <c r="CJ32" s="69">
        <f t="shared" si="32"/>
        <v>9.5941723092728548</v>
      </c>
    </row>
    <row r="33" spans="1:88" x14ac:dyDescent="0.45">
      <c r="A33" s="10"/>
      <c r="B33" s="10" t="s">
        <v>230</v>
      </c>
      <c r="C33" s="7" t="s">
        <v>101</v>
      </c>
      <c r="D33" s="7" t="s">
        <v>101</v>
      </c>
      <c r="E33" s="7" t="s">
        <v>101</v>
      </c>
      <c r="F33" s="7" t="s">
        <v>101</v>
      </c>
      <c r="G33" s="7" t="s">
        <v>101</v>
      </c>
      <c r="H33" s="7" t="s">
        <v>101</v>
      </c>
      <c r="I33" s="7">
        <v>0.91587809224823935</v>
      </c>
      <c r="J33" s="7">
        <v>0.85544792667403402</v>
      </c>
      <c r="K33" s="7">
        <v>0.52949782773662146</v>
      </c>
      <c r="L33" s="7">
        <v>0.38264616981669608</v>
      </c>
      <c r="M33" s="7">
        <v>0.71510755442305063</v>
      </c>
      <c r="N33" s="7">
        <v>1.371200555410294</v>
      </c>
      <c r="O33" s="7">
        <v>1.8468771589863517</v>
      </c>
      <c r="P33" s="68">
        <f t="shared" si="24"/>
        <v>0.9174745769768573</v>
      </c>
      <c r="Q33" s="68">
        <f t="shared" si="24"/>
        <v>0.34690520048230633</v>
      </c>
      <c r="R33" s="199"/>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v>0.22896952306205984</v>
      </c>
      <c r="AL33" s="7">
        <v>0.22896952306205984</v>
      </c>
      <c r="AM33" s="7">
        <v>0.22896952306205984</v>
      </c>
      <c r="AN33" s="7">
        <v>0.22896952306205984</v>
      </c>
      <c r="AO33" s="7">
        <v>0.21386198166850851</v>
      </c>
      <c r="AP33" s="7">
        <v>0.21386198166850851</v>
      </c>
      <c r="AQ33" s="7">
        <v>0.21386198166850851</v>
      </c>
      <c r="AR33" s="7">
        <v>0.21386198166850851</v>
      </c>
      <c r="AS33" s="868">
        <v>8.9181234784119851E-2</v>
      </c>
      <c r="AT33" s="868">
        <v>0.12667447160643808</v>
      </c>
      <c r="AU33" s="868">
        <v>0.12768780233136559</v>
      </c>
      <c r="AV33" s="868">
        <v>0.18595431901469794</v>
      </c>
      <c r="AW33" s="868">
        <v>9.4943908181479214E-2</v>
      </c>
      <c r="AX33" s="868">
        <v>9.4148849170289595E-2</v>
      </c>
      <c r="AY33" s="868">
        <v>9.6244229264702497E-2</v>
      </c>
      <c r="AZ33" s="868">
        <v>9.7309183200224705E-2</v>
      </c>
      <c r="BA33" s="868">
        <v>9.9728108938975935E-2</v>
      </c>
      <c r="BB33" s="868">
        <v>0.11680286985981914</v>
      </c>
      <c r="BC33" s="868">
        <v>0.18831699072540262</v>
      </c>
      <c r="BD33" s="868">
        <v>0.31025958489885297</v>
      </c>
      <c r="BE33" s="868">
        <v>0.25227465711741487</v>
      </c>
      <c r="BF33" s="868">
        <v>0.29333291220482116</v>
      </c>
      <c r="BG33" s="868">
        <v>0.37376398363808355</v>
      </c>
      <c r="BH33" s="868">
        <v>0.45182900244997454</v>
      </c>
      <c r="BI33" s="66">
        <f t="shared" si="25"/>
        <v>0.45629345374543151</v>
      </c>
      <c r="BJ33" s="66">
        <f t="shared" si="26"/>
        <v>0.20886180110783892</v>
      </c>
      <c r="BK33" s="492"/>
      <c r="BL33" s="13"/>
      <c r="BM33" s="13"/>
      <c r="BN33" s="13"/>
      <c r="BO33" s="13"/>
      <c r="BP33" s="13"/>
      <c r="BQ33" s="13"/>
      <c r="BR33" s="13"/>
      <c r="BS33" s="13"/>
      <c r="BT33" s="13"/>
      <c r="BU33" s="13"/>
      <c r="BV33" s="13">
        <f t="shared" si="59"/>
        <v>0.45793904612411968</v>
      </c>
      <c r="BW33" s="13">
        <f t="shared" si="60"/>
        <v>0.45793904612411968</v>
      </c>
      <c r="BX33" s="13">
        <f t="shared" si="61"/>
        <v>0.42772396333701701</v>
      </c>
      <c r="BY33" s="13">
        <f t="shared" si="62"/>
        <v>0.42772396333701701</v>
      </c>
      <c r="BZ33" s="13">
        <f t="shared" si="63"/>
        <v>0.21585570639055793</v>
      </c>
      <c r="CA33" s="13">
        <f t="shared" si="64"/>
        <v>0.31364212134606351</v>
      </c>
      <c r="CB33" s="13">
        <f t="shared" si="65"/>
        <v>0.18909275735176881</v>
      </c>
      <c r="CC33" s="13">
        <f t="shared" si="66"/>
        <v>0.19355341246492719</v>
      </c>
      <c r="CD33" s="13">
        <f t="shared" si="67"/>
        <v>0.21653097879879507</v>
      </c>
      <c r="CE33" s="13">
        <f t="shared" si="69"/>
        <v>0.49857657562425561</v>
      </c>
      <c r="CF33" s="13">
        <f t="shared" si="68"/>
        <v>0.54560756932223597</v>
      </c>
      <c r="CG33" s="13">
        <f t="shared" si="29"/>
        <v>0.82559298608805809</v>
      </c>
      <c r="CH33" s="66">
        <f t="shared" si="30"/>
        <v>0.65590006922076749</v>
      </c>
      <c r="CI33" s="66">
        <f t="shared" si="31"/>
        <v>0.51316263283081875</v>
      </c>
      <c r="CJ33" s="69">
        <f t="shared" si="32"/>
        <v>1.371200555410294</v>
      </c>
    </row>
    <row r="34" spans="1:88" x14ac:dyDescent="0.45">
      <c r="A34" s="29"/>
      <c r="B34" s="29" t="s">
        <v>2</v>
      </c>
      <c r="C34" s="29">
        <v>13.530015172279084</v>
      </c>
      <c r="D34" s="29">
        <v>14.152084835372374</v>
      </c>
      <c r="E34" s="29">
        <v>13.841050003825728</v>
      </c>
      <c r="F34" s="29">
        <v>15.240706745785634</v>
      </c>
      <c r="G34" s="29">
        <v>15.707258993105603</v>
      </c>
      <c r="H34" s="29">
        <v>16.329328656198893</v>
      </c>
      <c r="I34" s="29">
        <v>17.282797837783672</v>
      </c>
      <c r="J34" s="29">
        <v>14.724539794700163</v>
      </c>
      <c r="K34" s="29">
        <v>16.411163211416465</v>
      </c>
      <c r="L34" s="29">
        <v>17.045734774994678</v>
      </c>
      <c r="M34" s="29">
        <v>17.746237054648848</v>
      </c>
      <c r="N34" s="29">
        <v>17.997865777624167</v>
      </c>
      <c r="O34" s="29">
        <v>17.812039105704201</v>
      </c>
      <c r="P34" s="71">
        <f t="shared" si="24"/>
        <v>1.4179272045134805E-2</v>
      </c>
      <c r="Q34" s="71">
        <f t="shared" si="24"/>
        <v>-1.032492820070896E-2</v>
      </c>
      <c r="R34" s="199"/>
      <c r="S34" s="29">
        <v>3.2658657312397787</v>
      </c>
      <c r="T34" s="29">
        <v>3.5769005627864243</v>
      </c>
      <c r="U34" s="29">
        <v>3.4213831470131013</v>
      </c>
      <c r="V34" s="29">
        <v>3.4213831470131013</v>
      </c>
      <c r="W34" s="29">
        <v>3.2658657312397787</v>
      </c>
      <c r="X34" s="29">
        <v>3.5769005627864243</v>
      </c>
      <c r="Y34" s="29">
        <v>3.5769005627864243</v>
      </c>
      <c r="Z34" s="29">
        <v>3.7324179785597473</v>
      </c>
      <c r="AA34" s="29">
        <v>3.7324179785597473</v>
      </c>
      <c r="AB34" s="29">
        <v>4.0434528101063929</v>
      </c>
      <c r="AC34" s="29">
        <v>3.8879353943330699</v>
      </c>
      <c r="AD34" s="29">
        <v>3.8879353943330699</v>
      </c>
      <c r="AE34" s="29">
        <v>3.8879353943330699</v>
      </c>
      <c r="AF34" s="29">
        <v>3.8879353943330699</v>
      </c>
      <c r="AG34" s="29">
        <v>4.0434528101063929</v>
      </c>
      <c r="AH34" s="29">
        <v>4.0434528101063929</v>
      </c>
      <c r="AI34" s="29">
        <v>4.0434528101063929</v>
      </c>
      <c r="AJ34" s="29">
        <v>4.1989702258797159</v>
      </c>
      <c r="AK34" s="29">
        <v>4.3300423620637032</v>
      </c>
      <c r="AL34" s="29">
        <v>4.325889960900243</v>
      </c>
      <c r="AM34" s="29">
        <v>4.2926707515925653</v>
      </c>
      <c r="AN34" s="29">
        <v>4.3341947632271607</v>
      </c>
      <c r="AO34" s="29">
        <v>3.4507149624482771</v>
      </c>
      <c r="AP34" s="29">
        <v>3.0153982304410092</v>
      </c>
      <c r="AQ34" s="29">
        <v>4.0287444839439628</v>
      </c>
      <c r="AR34" s="29">
        <v>4.2296821178669139</v>
      </c>
      <c r="AS34" s="29">
        <v>4.2505269592237456</v>
      </c>
      <c r="AT34" s="29">
        <v>3.9022506905340508</v>
      </c>
      <c r="AU34" s="29">
        <v>3.8964812654769698</v>
      </c>
      <c r="AV34" s="29">
        <v>4.3619042961816987</v>
      </c>
      <c r="AW34" s="29">
        <v>4.3149360609758354</v>
      </c>
      <c r="AX34" s="29">
        <v>4.4510231132775946</v>
      </c>
      <c r="AY34" s="29">
        <v>4.1909502880941396</v>
      </c>
      <c r="AZ34" s="29">
        <v>4.0888253126471072</v>
      </c>
      <c r="BA34" s="29">
        <v>4.2691991150496511</v>
      </c>
      <c r="BB34" s="29">
        <v>4.5021019969117786</v>
      </c>
      <c r="BC34" s="29">
        <v>4.3189328381303644</v>
      </c>
      <c r="BD34" s="29">
        <v>4.6560031045570573</v>
      </c>
      <c r="BE34" s="29">
        <v>4.4091984239476227</v>
      </c>
      <c r="BF34" s="29">
        <v>4.5995501954298419</v>
      </c>
      <c r="BG34" s="29">
        <v>4.4643907801903531</v>
      </c>
      <c r="BH34" s="29">
        <v>4.52472637805635</v>
      </c>
      <c r="BI34" s="998">
        <f t="shared" si="25"/>
        <v>-2.8195154417362867E-2</v>
      </c>
      <c r="BJ34" s="998">
        <f t="shared" si="26"/>
        <v>1.3514855853058672E-2</v>
      </c>
      <c r="BK34" s="492"/>
      <c r="BL34" s="29">
        <f>D34-BM34</f>
        <v>7.3093185413461708</v>
      </c>
      <c r="BM34" s="29">
        <f>SUM(S34:T34)</f>
        <v>6.8427662940262035</v>
      </c>
      <c r="BN34" s="29">
        <f>SUM(U34:V34)</f>
        <v>6.8427662940262026</v>
      </c>
      <c r="BO34" s="29">
        <f>SUM(W34:X34)</f>
        <v>6.8427662940262035</v>
      </c>
      <c r="BP34" s="29">
        <f>SUM(Y34:Z34)</f>
        <v>7.3093185413461716</v>
      </c>
      <c r="BQ34" s="29">
        <f>SUM(AA34:AB34)</f>
        <v>7.7758707886661398</v>
      </c>
      <c r="BR34" s="29">
        <f>SUM(AC34:AD34)</f>
        <v>7.7758707886661398</v>
      </c>
      <c r="BS34" s="29">
        <f>SUM(AE34:AF34)</f>
        <v>7.7758707886661398</v>
      </c>
      <c r="BT34" s="29">
        <f>SUM(AG34:AH34)</f>
        <v>8.0869056202127858</v>
      </c>
      <c r="BU34" s="29">
        <f>SUM(AI34:AJ34)</f>
        <v>8.2424230359861088</v>
      </c>
      <c r="BV34" s="29">
        <f t="shared" si="59"/>
        <v>8.6559323229639453</v>
      </c>
      <c r="BW34" s="29">
        <f t="shared" si="60"/>
        <v>8.6268655148197269</v>
      </c>
      <c r="BX34" s="29">
        <f t="shared" si="61"/>
        <v>6.4661131928892868</v>
      </c>
      <c r="BY34" s="599">
        <f t="shared" si="62"/>
        <v>8.2584266018108767</v>
      </c>
      <c r="BZ34" s="599">
        <f t="shared" si="63"/>
        <v>8.1527776497577964</v>
      </c>
      <c r="CA34" s="599">
        <f t="shared" si="64"/>
        <v>8.2583855616586685</v>
      </c>
      <c r="CB34" s="599">
        <f t="shared" si="65"/>
        <v>8.76595917425343</v>
      </c>
      <c r="CC34" s="599">
        <f t="shared" si="66"/>
        <v>8.279775600741246</v>
      </c>
      <c r="CD34" s="599">
        <f t="shared" si="67"/>
        <v>8.7713011119614297</v>
      </c>
      <c r="CE34" s="599">
        <f t="shared" si="69"/>
        <v>8.9749359426874218</v>
      </c>
      <c r="CF34" s="599">
        <f t="shared" si="68"/>
        <v>9.0087486193774637</v>
      </c>
      <c r="CG34" s="599">
        <f t="shared" si="29"/>
        <v>8.9891171582467031</v>
      </c>
      <c r="CH34" s="74">
        <f t="shared" si="30"/>
        <v>1.5800910056451567E-3</v>
      </c>
      <c r="CI34" s="74">
        <f t="shared" si="31"/>
        <v>-2.1791551701791922E-3</v>
      </c>
      <c r="CJ34" s="984">
        <f t="shared" si="32"/>
        <v>17.997865777624167</v>
      </c>
    </row>
    <row r="35" spans="1:88" x14ac:dyDescent="0.45">
      <c r="A35" s="37"/>
      <c r="B35" s="37"/>
      <c r="C35" s="37"/>
      <c r="D35" s="37"/>
      <c r="E35" s="37"/>
      <c r="F35" s="37"/>
      <c r="G35" s="37"/>
      <c r="H35" s="37"/>
      <c r="I35" s="628"/>
      <c r="J35" s="37"/>
      <c r="K35" s="37"/>
      <c r="L35" s="37"/>
      <c r="M35" s="37"/>
      <c r="N35" s="37"/>
      <c r="O35" s="37"/>
      <c r="P35" s="72"/>
      <c r="Q35" s="230"/>
      <c r="R35" s="199"/>
      <c r="S35" s="544"/>
      <c r="T35" s="544"/>
      <c r="U35" s="544"/>
      <c r="V35" s="544"/>
      <c r="W35" s="544"/>
      <c r="X35" s="544"/>
      <c r="Y35" s="544"/>
      <c r="Z35" s="544"/>
      <c r="AA35" s="544"/>
      <c r="AB35" s="544"/>
      <c r="AC35" s="544"/>
      <c r="AD35" s="544"/>
      <c r="AE35" s="544"/>
      <c r="AF35" s="544"/>
      <c r="AG35" s="544"/>
      <c r="AH35" s="544"/>
      <c r="AI35" s="544"/>
      <c r="AJ35" s="544"/>
      <c r="AK35" s="580"/>
      <c r="AL35" s="580"/>
      <c r="AM35" s="580"/>
      <c r="AN35" s="580"/>
      <c r="AO35" s="563"/>
      <c r="AP35" s="580"/>
      <c r="AQ35" s="580"/>
      <c r="AR35" s="580"/>
      <c r="AS35" s="580"/>
      <c r="AT35" s="580"/>
      <c r="AU35" s="580"/>
      <c r="AV35" s="580"/>
      <c r="AW35" s="580"/>
      <c r="AX35" s="580"/>
      <c r="AY35" s="580"/>
      <c r="AZ35" s="580"/>
      <c r="BA35" s="580"/>
      <c r="BB35" s="580"/>
      <c r="BC35" s="580"/>
      <c r="BD35" s="580"/>
      <c r="BE35" s="580"/>
      <c r="BF35" s="580"/>
      <c r="BG35" s="580"/>
      <c r="BH35" s="580"/>
      <c r="BI35" s="66"/>
      <c r="BJ35" s="66"/>
      <c r="BK35" s="492"/>
      <c r="BL35" s="37"/>
      <c r="BM35" s="37"/>
      <c r="BN35" s="37"/>
      <c r="BO35" s="37"/>
      <c r="BP35" s="37"/>
      <c r="BQ35" s="37"/>
      <c r="BR35" s="37"/>
      <c r="BS35" s="37"/>
      <c r="BT35" s="37"/>
      <c r="BU35" s="37"/>
      <c r="BV35" s="37"/>
      <c r="BW35" s="37"/>
      <c r="BX35" s="37"/>
      <c r="BY35" s="37"/>
      <c r="BZ35" s="37"/>
      <c r="CA35" s="37"/>
      <c r="CB35" s="37"/>
      <c r="CC35" s="37"/>
      <c r="CD35" s="37"/>
      <c r="CE35" s="37"/>
      <c r="CF35" s="37"/>
      <c r="CG35" s="37"/>
      <c r="CH35" s="66"/>
      <c r="CI35" s="66"/>
      <c r="CJ35" s="69"/>
    </row>
    <row r="36" spans="1:88" x14ac:dyDescent="0.45">
      <c r="A36" s="23" t="s">
        <v>3</v>
      </c>
      <c r="B36" s="9"/>
      <c r="C36" s="656">
        <v>29.081756749611362</v>
      </c>
      <c r="D36" s="656">
        <v>4.6655224731996841</v>
      </c>
      <c r="E36" s="656">
        <v>9.4865623621726911</v>
      </c>
      <c r="F36" s="656">
        <v>16.640363487745539</v>
      </c>
      <c r="G36" s="656">
        <v>8.5534578675327531</v>
      </c>
      <c r="H36" s="656">
        <v>0.46655224731996842</v>
      </c>
      <c r="I36" s="656">
        <v>39.327574945764468</v>
      </c>
      <c r="J36" s="656">
        <v>49.201940701265357</v>
      </c>
      <c r="K36" s="656">
        <f>SUM(K37:K40)</f>
        <v>-0.10511487066493341</v>
      </c>
      <c r="L36" s="656">
        <f t="shared" ref="L36:O36" si="70">SUM(L37:L40)</f>
        <v>-16.050749004600284</v>
      </c>
      <c r="M36" s="656">
        <f t="shared" si="70"/>
        <v>12.342912991412852</v>
      </c>
      <c r="N36" s="656">
        <f t="shared" si="70"/>
        <v>21.848356835250673</v>
      </c>
      <c r="O36" s="656">
        <f t="shared" si="70"/>
        <v>18.847863231427894</v>
      </c>
      <c r="P36" s="66">
        <f t="shared" si="24"/>
        <v>0.77011349350440206</v>
      </c>
      <c r="Q36" s="66">
        <f t="shared" si="24"/>
        <v>-0.13733268943052546</v>
      </c>
      <c r="R36" s="199"/>
      <c r="S36" s="656">
        <v>-5.4431095520662982</v>
      </c>
      <c r="T36" s="656">
        <v>0</v>
      </c>
      <c r="U36" s="656">
        <v>-0.31103483154664557</v>
      </c>
      <c r="V36" s="656">
        <v>3.5769005627864243</v>
      </c>
      <c r="W36" s="656">
        <v>8.8644926990793991</v>
      </c>
      <c r="X36" s="656">
        <v>-2.9548308996931332</v>
      </c>
      <c r="Y36" s="656">
        <v>5.1320747205196522</v>
      </c>
      <c r="Z36" s="656">
        <v>2.9548308996931332</v>
      </c>
      <c r="AA36" s="656">
        <v>1.5551741577332279</v>
      </c>
      <c r="AB36" s="656">
        <v>6.9982837097995256</v>
      </c>
      <c r="AC36" s="656">
        <v>2.4882786523731646</v>
      </c>
      <c r="AD36" s="656">
        <v>3.2658657312397787</v>
      </c>
      <c r="AE36" s="656">
        <v>-0.31103483154664557</v>
      </c>
      <c r="AF36" s="656">
        <v>3.1103483154664557</v>
      </c>
      <c r="AG36" s="656">
        <v>1.8662089892798737</v>
      </c>
      <c r="AH36" s="656">
        <v>-1.7106915735065507</v>
      </c>
      <c r="AI36" s="656">
        <v>2.0217264050531965</v>
      </c>
      <c r="AJ36" s="656">
        <v>-2.0217264050531965</v>
      </c>
      <c r="AK36" s="656">
        <f t="shared" ref="AK36:BH36" si="71">SUM(AK37:AK40)</f>
        <v>24.787984894217576</v>
      </c>
      <c r="AL36" s="656">
        <f t="shared" si="71"/>
        <v>4.0374953690457795</v>
      </c>
      <c r="AM36" s="656">
        <f t="shared" si="71"/>
        <v>7.9025137344087364</v>
      </c>
      <c r="AN36" s="656">
        <f t="shared" si="71"/>
        <v>2.5995809480923735</v>
      </c>
      <c r="AO36" s="656">
        <f t="shared" si="71"/>
        <v>2.6279326467573858</v>
      </c>
      <c r="AP36" s="656">
        <f t="shared" si="71"/>
        <v>12.405057036104887</v>
      </c>
      <c r="AQ36" s="656">
        <f t="shared" si="71"/>
        <v>30.104766700668602</v>
      </c>
      <c r="AR36" s="656">
        <f t="shared" si="71"/>
        <v>4.0641843177344752</v>
      </c>
      <c r="AS36" s="656">
        <f t="shared" si="71"/>
        <v>5.1588873910638027</v>
      </c>
      <c r="AT36" s="656">
        <f t="shared" si="71"/>
        <v>6.2988138091586006</v>
      </c>
      <c r="AU36" s="656">
        <f t="shared" si="71"/>
        <v>-8.2262954820769494</v>
      </c>
      <c r="AV36" s="656">
        <f t="shared" si="71"/>
        <v>-3.3365205888103873</v>
      </c>
      <c r="AW36" s="656">
        <f t="shared" si="71"/>
        <v>-4.1149503280105861</v>
      </c>
      <c r="AX36" s="656">
        <f t="shared" si="71"/>
        <v>-3.9710810082699761</v>
      </c>
      <c r="AY36" s="656">
        <f t="shared" si="71"/>
        <v>-7.0317321828243617</v>
      </c>
      <c r="AZ36" s="656">
        <f t="shared" si="71"/>
        <v>-0.93298548549535942</v>
      </c>
      <c r="BA36" s="656">
        <f t="shared" si="71"/>
        <v>7.1154443163978955</v>
      </c>
      <c r="BB36" s="656">
        <f t="shared" si="71"/>
        <v>6.0739099306424205</v>
      </c>
      <c r="BC36" s="656">
        <f t="shared" si="71"/>
        <v>1.564330182717514</v>
      </c>
      <c r="BD36" s="656">
        <f t="shared" si="71"/>
        <v>-2.4107714383449785</v>
      </c>
      <c r="BE36" s="656">
        <f t="shared" si="71"/>
        <v>3.5238572428250032</v>
      </c>
      <c r="BF36" s="656">
        <f t="shared" si="71"/>
        <v>14.280825705367263</v>
      </c>
      <c r="BG36" s="656">
        <f t="shared" si="71"/>
        <v>-7.139959952900802</v>
      </c>
      <c r="BH36" s="656">
        <f t="shared" si="71"/>
        <v>11.183633839959208</v>
      </c>
      <c r="BI36" s="66" t="str">
        <f t="shared" si="25"/>
        <v>N/A</v>
      </c>
      <c r="BJ36" s="66" t="str">
        <f t="shared" si="26"/>
        <v>N/A</v>
      </c>
      <c r="BK36" s="492"/>
      <c r="BL36" s="9">
        <f t="shared" ref="BL36:BM36" si="72">SUM(BL37:BL40)</f>
        <v>10.108632025265981</v>
      </c>
      <c r="BM36" s="9">
        <f t="shared" si="72"/>
        <v>-5.4431095520662982</v>
      </c>
      <c r="BN36" s="9">
        <f>SUM(U36:V36)</f>
        <v>3.2658657312397787</v>
      </c>
      <c r="BO36" s="9">
        <f>SUM(W36:X36)</f>
        <v>5.9096617993862655</v>
      </c>
      <c r="BP36" s="9">
        <f>SUM(Y36:Z36)</f>
        <v>8.0869056202127858</v>
      </c>
      <c r="BQ36" s="9">
        <f>SUM(AA36:AB36)</f>
        <v>8.5534578675327531</v>
      </c>
      <c r="BR36" s="9">
        <f>SUM(AC36:AD36)</f>
        <v>5.7541443836129433</v>
      </c>
      <c r="BS36" s="9">
        <f>SUM(AE36:AF36)</f>
        <v>2.7993134839198102</v>
      </c>
      <c r="BT36" s="9">
        <f>SUM(AG36:AH36)</f>
        <v>0.15551741577332301</v>
      </c>
      <c r="BU36" s="9">
        <f>SUM(AI36:AJ36)</f>
        <v>0</v>
      </c>
      <c r="BV36" s="9">
        <f>SUM(AK36:AL36)</f>
        <v>28.825480263263355</v>
      </c>
      <c r="BW36" s="9">
        <f>SUM(AM36:AN36)</f>
        <v>10.502094682501109</v>
      </c>
      <c r="BX36" s="9">
        <f>SUM(AO36:AP36)</f>
        <v>15.032989682862272</v>
      </c>
      <c r="BY36" s="9">
        <f>SUM(AQ36:AR36)</f>
        <v>34.168951018403078</v>
      </c>
      <c r="BZ36" s="9">
        <f>SUM(AS36:AT36)</f>
        <v>11.457701200222402</v>
      </c>
      <c r="CA36" s="9">
        <f>SUM(AU36:AV36)</f>
        <v>-11.562816070887337</v>
      </c>
      <c r="CB36" s="9">
        <f>SUM(AW36:AX36)</f>
        <v>-8.0860313362805627</v>
      </c>
      <c r="CC36" s="9">
        <f>SUM(AY36:AZ36)</f>
        <v>-7.9647176683197216</v>
      </c>
      <c r="CD36" s="9">
        <f>SUM(BA36:BB36)</f>
        <v>13.189354247040317</v>
      </c>
      <c r="CE36" s="9">
        <f>SUM(BC36:BD36)</f>
        <v>-0.84644125562746453</v>
      </c>
      <c r="CF36" s="9">
        <f>BE36+BF36</f>
        <v>17.804682948192266</v>
      </c>
      <c r="CG36" s="9">
        <f t="shared" si="29"/>
        <v>4.0436738870584064</v>
      </c>
      <c r="CH36" s="66" t="str">
        <f t="shared" si="30"/>
        <v>N/A</v>
      </c>
      <c r="CI36" s="66">
        <f t="shared" si="31"/>
        <v>-0.77288706017261788</v>
      </c>
      <c r="CJ36" s="76">
        <f t="shared" si="32"/>
        <v>21.848356835250669</v>
      </c>
    </row>
    <row r="37" spans="1:88" x14ac:dyDescent="0.45">
      <c r="A37" s="10"/>
      <c r="B37" s="10" t="s">
        <v>42</v>
      </c>
      <c r="C37" s="657">
        <v>-0.15551741577332279</v>
      </c>
      <c r="D37" s="657">
        <v>1.5551741577332279</v>
      </c>
      <c r="E37" s="657">
        <v>16.329328656198893</v>
      </c>
      <c r="F37" s="657">
        <v>14.307602251145697</v>
      </c>
      <c r="G37" s="657">
        <v>6.6872488782528805</v>
      </c>
      <c r="H37" s="657">
        <v>8.7089752833060761</v>
      </c>
      <c r="I37" s="658">
        <v>8.6350837458249945</v>
      </c>
      <c r="J37" s="658">
        <v>18.454272150850748</v>
      </c>
      <c r="K37" s="658">
        <v>10.867453951545613</v>
      </c>
      <c r="L37" s="658">
        <v>8.0574389275379108</v>
      </c>
      <c r="M37" s="658">
        <v>10.021071659697094</v>
      </c>
      <c r="N37" s="658">
        <v>6.038502932364743</v>
      </c>
      <c r="O37" s="658">
        <v>5.6337112710064536</v>
      </c>
      <c r="P37" s="68">
        <f t="shared" si="24"/>
        <v>-0.39741944400512663</v>
      </c>
      <c r="Q37" s="68">
        <f t="shared" si="24"/>
        <v>-6.7035102225208143E-2</v>
      </c>
      <c r="R37" s="199"/>
      <c r="S37" s="658">
        <v>0.46655224731996842</v>
      </c>
      <c r="T37" s="658">
        <v>1.2441393261865823</v>
      </c>
      <c r="U37" s="658">
        <v>1.3996567419599051</v>
      </c>
      <c r="V37" s="658">
        <v>2.332761236599842</v>
      </c>
      <c r="W37" s="658">
        <v>5.5986269678396203</v>
      </c>
      <c r="X37" s="658">
        <v>6.8427662940262026</v>
      </c>
      <c r="Y37" s="658">
        <v>4.6655224731996841</v>
      </c>
      <c r="Z37" s="658">
        <v>3.5769005627864243</v>
      </c>
      <c r="AA37" s="658">
        <v>2.4882786523731646</v>
      </c>
      <c r="AB37" s="658">
        <v>3.5769005627864243</v>
      </c>
      <c r="AC37" s="658">
        <v>0.93310449463993683</v>
      </c>
      <c r="AD37" s="658">
        <v>2.332761236599842</v>
      </c>
      <c r="AE37" s="658">
        <v>1.3996567419599051</v>
      </c>
      <c r="AF37" s="658">
        <v>2.0217264050531965</v>
      </c>
      <c r="AG37" s="658">
        <v>2.6437960681464876</v>
      </c>
      <c r="AH37" s="658">
        <v>2.177243820826519</v>
      </c>
      <c r="AI37" s="658">
        <v>2.177243820826519</v>
      </c>
      <c r="AJ37" s="658">
        <v>1.5551741577332279</v>
      </c>
      <c r="AK37" s="658">
        <v>3.3988790104749973</v>
      </c>
      <c r="AL37" s="658">
        <v>2.7463558488637418</v>
      </c>
      <c r="AM37" s="658">
        <v>1.6366872110369599</v>
      </c>
      <c r="AN37" s="658">
        <v>0.85316167544929555</v>
      </c>
      <c r="AO37" s="658">
        <v>9.6237965827787395</v>
      </c>
      <c r="AP37" s="658">
        <v>4.0782481462833253</v>
      </c>
      <c r="AQ37" s="658">
        <v>3.0399817068392299</v>
      </c>
      <c r="AR37" s="658">
        <v>1.7122457149494503</v>
      </c>
      <c r="AS37" s="658">
        <v>0.78880935237847583</v>
      </c>
      <c r="AT37" s="658">
        <v>3.5086229365223693</v>
      </c>
      <c r="AU37" s="658">
        <v>3.58093452343005</v>
      </c>
      <c r="AV37" s="658">
        <v>2.9890871392147171</v>
      </c>
      <c r="AW37" s="658">
        <v>2.1569987060416413</v>
      </c>
      <c r="AX37" s="658">
        <v>2.6277039349126827</v>
      </c>
      <c r="AY37" s="658">
        <v>3.1969630890163159</v>
      </c>
      <c r="AZ37" s="658">
        <v>7.5773197567268913E-2</v>
      </c>
      <c r="BA37" s="658">
        <v>3.994686586441627</v>
      </c>
      <c r="BB37" s="658">
        <v>1.4566219444277513</v>
      </c>
      <c r="BC37" s="658">
        <v>2.6787736408516949</v>
      </c>
      <c r="BD37" s="658">
        <v>1.8909894879760212</v>
      </c>
      <c r="BE37" s="658">
        <v>1.8761266839566877</v>
      </c>
      <c r="BF37" s="658">
        <v>0.44573056713796005</v>
      </c>
      <c r="BG37" s="658">
        <v>2.0351710756179751</v>
      </c>
      <c r="BH37" s="658">
        <v>1.6814746056521201</v>
      </c>
      <c r="BI37" s="66">
        <f t="shared" si="25"/>
        <v>-0.11079642888345753</v>
      </c>
      <c r="BJ37" s="66">
        <f t="shared" si="26"/>
        <v>-0.17379200903710557</v>
      </c>
      <c r="BK37" s="492"/>
      <c r="BL37" s="13">
        <f>D37-BM37</f>
        <v>-0.15551741577332279</v>
      </c>
      <c r="BM37" s="13">
        <f>SUM(S37:T37)</f>
        <v>1.7106915735065507</v>
      </c>
      <c r="BN37" s="13">
        <f>SUM(U37:V37)</f>
        <v>3.7324179785597469</v>
      </c>
      <c r="BO37" s="13">
        <f>SUM(W37:X37)</f>
        <v>12.441393261865823</v>
      </c>
      <c r="BP37" s="13">
        <f>SUM(Y37:Z37)</f>
        <v>8.2424230359861088</v>
      </c>
      <c r="BQ37" s="13">
        <f>SUM(AA37:AB37)</f>
        <v>6.0651792151595885</v>
      </c>
      <c r="BR37" s="13">
        <f>SUM(AC37:AD37)</f>
        <v>3.2658657312397787</v>
      </c>
      <c r="BS37" s="13">
        <f>SUM(AE37:AF37)</f>
        <v>3.4213831470131018</v>
      </c>
      <c r="BT37" s="13">
        <f>SUM(AG37:AH37)</f>
        <v>4.8210398889730062</v>
      </c>
      <c r="BU37" s="13">
        <f>SUM(AI37:AJ37)</f>
        <v>3.7324179785597469</v>
      </c>
      <c r="BV37" s="13">
        <f>SUM(AK37:AL37)</f>
        <v>6.1452348593387391</v>
      </c>
      <c r="BW37" s="13">
        <f>SUM(AM37:AN37)</f>
        <v>2.4898488864862554</v>
      </c>
      <c r="BX37" s="13">
        <f>SUM(AO37:AP37)</f>
        <v>13.702044729062065</v>
      </c>
      <c r="BY37" s="13">
        <f>SUM(AQ37:AR37)</f>
        <v>4.75222742178868</v>
      </c>
      <c r="BZ37" s="13">
        <f>SUM(AS37:AT37)</f>
        <v>4.2974322889008452</v>
      </c>
      <c r="CA37" s="13">
        <f>SUM(AU37:AV37)</f>
        <v>6.5700216626447672</v>
      </c>
      <c r="CB37" s="13">
        <f>SUM(AW37:AX37)</f>
        <v>4.7847026409543236</v>
      </c>
      <c r="CC37" s="13">
        <f>SUM(AY37:AZ37)</f>
        <v>3.272736286583585</v>
      </c>
      <c r="CD37" s="13">
        <f>SUM(BA37:BB37)</f>
        <v>5.4513085308693778</v>
      </c>
      <c r="CE37" s="9">
        <f>SUM(BC37:BD37)</f>
        <v>4.5697631288277165</v>
      </c>
      <c r="CF37" s="9">
        <f>BE37+BF37</f>
        <v>2.3218572510946478</v>
      </c>
      <c r="CG37" s="9">
        <f t="shared" si="29"/>
        <v>3.7166456812700952</v>
      </c>
      <c r="CH37" s="66">
        <f t="shared" si="30"/>
        <v>-0.18668745479953841</v>
      </c>
      <c r="CI37" s="66">
        <f t="shared" si="31"/>
        <v>0.60072100880356416</v>
      </c>
      <c r="CJ37" s="69">
        <f t="shared" si="32"/>
        <v>6.038502932364743</v>
      </c>
    </row>
    <row r="38" spans="1:88" x14ac:dyDescent="0.45">
      <c r="A38" s="10"/>
      <c r="B38" s="10" t="s">
        <v>245</v>
      </c>
      <c r="C38" s="7" t="s">
        <v>101</v>
      </c>
      <c r="D38" s="7" t="s">
        <v>101</v>
      </c>
      <c r="E38" s="7" t="s">
        <v>101</v>
      </c>
      <c r="F38" s="7" t="s">
        <v>101</v>
      </c>
      <c r="G38" s="7" t="s">
        <v>101</v>
      </c>
      <c r="H38" s="7" t="s">
        <v>101</v>
      </c>
      <c r="I38" s="658">
        <v>0.50862492153382866</v>
      </c>
      <c r="J38" s="658">
        <v>0.71321823972813359</v>
      </c>
      <c r="K38" s="658">
        <v>0.83571368938582447</v>
      </c>
      <c r="L38" s="658">
        <v>2.8002047409371147</v>
      </c>
      <c r="M38" s="658">
        <v>4.1792437056745131</v>
      </c>
      <c r="N38" s="658">
        <v>5.0354455294030558</v>
      </c>
      <c r="O38" s="658">
        <v>5.4382811717553015</v>
      </c>
      <c r="P38" s="68">
        <f t="shared" si="24"/>
        <v>0.20487003965956929</v>
      </c>
      <c r="Q38" s="68">
        <f t="shared" si="24"/>
        <v>8.0000000000000293E-2</v>
      </c>
      <c r="R38" s="199"/>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v>0.12715623038345716</v>
      </c>
      <c r="AL38" s="658">
        <v>0.12715623038345716</v>
      </c>
      <c r="AM38" s="658">
        <v>0.12715623038345716</v>
      </c>
      <c r="AN38" s="658">
        <v>0.12715623038345716</v>
      </c>
      <c r="AO38" s="658">
        <v>0.35660911986406679</v>
      </c>
      <c r="AP38" s="658">
        <v>0.1783045599320334</v>
      </c>
      <c r="AQ38" s="658">
        <v>8.9152279966016698E-2</v>
      </c>
      <c r="AR38" s="658">
        <v>8.9152279966016698E-2</v>
      </c>
      <c r="AS38" s="658">
        <v>0.20892842234645612</v>
      </c>
      <c r="AT38" s="658">
        <v>0.20892842234645612</v>
      </c>
      <c r="AU38" s="658">
        <v>0.20892842234645612</v>
      </c>
      <c r="AV38" s="658">
        <v>0.20892842234645612</v>
      </c>
      <c r="AW38" s="658">
        <v>0.70005118523427867</v>
      </c>
      <c r="AX38" s="658">
        <v>0.70005118523427867</v>
      </c>
      <c r="AY38" s="658">
        <v>0.70005118523427867</v>
      </c>
      <c r="AZ38" s="658">
        <v>0.70005118523427867</v>
      </c>
      <c r="BA38" s="658">
        <v>0.96122605230513813</v>
      </c>
      <c r="BB38" s="658">
        <v>0.62688655585117692</v>
      </c>
      <c r="BC38" s="658">
        <v>1.0866033634753733</v>
      </c>
      <c r="BD38" s="658">
        <v>1.5045277340428247</v>
      </c>
      <c r="BE38" s="658">
        <v>1.6589975845034983</v>
      </c>
      <c r="BF38" s="658">
        <v>1.2679023873167459</v>
      </c>
      <c r="BG38" s="658">
        <v>0.93476231029208046</v>
      </c>
      <c r="BH38" s="658">
        <v>1.173783247290731</v>
      </c>
      <c r="BI38" s="66">
        <f t="shared" si="25"/>
        <v>-0.21983276164896504</v>
      </c>
      <c r="BJ38" s="66">
        <f t="shared" si="26"/>
        <v>0.25570236879144703</v>
      </c>
      <c r="BK38" s="492"/>
      <c r="BL38" s="7" t="s">
        <v>101</v>
      </c>
      <c r="BM38" s="7" t="s">
        <v>101</v>
      </c>
      <c r="BN38" s="7" t="s">
        <v>101</v>
      </c>
      <c r="BO38" s="7" t="s">
        <v>101</v>
      </c>
      <c r="BP38" s="7" t="s">
        <v>101</v>
      </c>
      <c r="BQ38" s="7" t="s">
        <v>101</v>
      </c>
      <c r="BR38" s="7" t="s">
        <v>101</v>
      </c>
      <c r="BS38" s="7" t="s">
        <v>101</v>
      </c>
      <c r="BT38" s="7" t="s">
        <v>101</v>
      </c>
      <c r="BU38" s="7" t="s">
        <v>101</v>
      </c>
      <c r="BV38" s="13">
        <f>SUM(AM38:AN38)</f>
        <v>0.25431246076691433</v>
      </c>
      <c r="BW38" s="13">
        <f>SUM(AN38:AO38)</f>
        <v>0.48376535024752398</v>
      </c>
      <c r="BX38" s="13">
        <f>SUM(AO38:AP38)</f>
        <v>0.53491367979610016</v>
      </c>
      <c r="BY38" s="13">
        <f>SUM(AQ38:AR38)</f>
        <v>0.1783045599320334</v>
      </c>
      <c r="BZ38" s="13">
        <f>SUM(AS38:AT38)</f>
        <v>0.41785684469291223</v>
      </c>
      <c r="CA38" s="13">
        <f>SUM(AU38:AV38)</f>
        <v>0.41785684469291223</v>
      </c>
      <c r="CB38" s="13">
        <f>SUM(AW38:AX38)</f>
        <v>1.4001023704685573</v>
      </c>
      <c r="CC38" s="13">
        <f>SUM(AY38:AZ38)</f>
        <v>1.4001023704685573</v>
      </c>
      <c r="CD38" s="13">
        <f>SUM(BA38:BB38)</f>
        <v>1.5881126081563151</v>
      </c>
      <c r="CE38" s="9">
        <f>SUM(BC38:BD38)</f>
        <v>2.5911310975181978</v>
      </c>
      <c r="CF38" s="9">
        <f>BE38+BF38</f>
        <v>2.9268999718202444</v>
      </c>
      <c r="CG38" s="9">
        <f t="shared" si="29"/>
        <v>2.1085455575828114</v>
      </c>
      <c r="CH38" s="66">
        <f t="shared" si="30"/>
        <v>-0.18624512684734862</v>
      </c>
      <c r="CI38" s="66">
        <f t="shared" si="31"/>
        <v>-0.27959767061273944</v>
      </c>
      <c r="CJ38" s="69">
        <f t="shared" si="32"/>
        <v>5.0354455294030558</v>
      </c>
    </row>
    <row r="39" spans="1:88" x14ac:dyDescent="0.45">
      <c r="A39" s="10"/>
      <c r="B39" s="10" t="s">
        <v>43</v>
      </c>
      <c r="C39" s="657">
        <v>28.148652254971427</v>
      </c>
      <c r="D39" s="657">
        <v>6.6872488782528805</v>
      </c>
      <c r="E39" s="657">
        <v>-7.4648359571194947</v>
      </c>
      <c r="F39" s="657">
        <v>-0.31103483154664557</v>
      </c>
      <c r="G39" s="657">
        <v>3.2658657312397787</v>
      </c>
      <c r="H39" s="657">
        <v>-7.6203533728928168</v>
      </c>
      <c r="I39" s="658">
        <v>30.812606589386178</v>
      </c>
      <c r="J39" s="658">
        <v>15.777114884316763</v>
      </c>
      <c r="K39" s="658">
        <v>-7.4974900297784712</v>
      </c>
      <c r="L39" s="658">
        <v>-17.344524766770526</v>
      </c>
      <c r="M39" s="658">
        <v>-2.3083816982128647</v>
      </c>
      <c r="N39" s="658">
        <v>9.2214289375610079</v>
      </c>
      <c r="O39" s="658">
        <v>3.1103483154664557</v>
      </c>
      <c r="P39" s="68" t="str">
        <f t="shared" si="24"/>
        <v>N/A</v>
      </c>
      <c r="Q39" s="68">
        <f t="shared" si="24"/>
        <v>-0.66270430141284398</v>
      </c>
      <c r="R39" s="199"/>
      <c r="S39" s="658">
        <v>-2.9548308996931332</v>
      </c>
      <c r="T39" s="658">
        <v>-0.93310449463993683</v>
      </c>
      <c r="U39" s="658">
        <v>-1.5551741577332279</v>
      </c>
      <c r="V39" s="658">
        <v>1.3996567419599051</v>
      </c>
      <c r="W39" s="658">
        <v>3.4213831470131013</v>
      </c>
      <c r="X39" s="658">
        <v>-10.730701688359273</v>
      </c>
      <c r="Y39" s="658">
        <v>-0.77758707886661393</v>
      </c>
      <c r="Z39" s="658">
        <v>-0.46655224731996842</v>
      </c>
      <c r="AA39" s="658">
        <v>-2.6437960681464876</v>
      </c>
      <c r="AB39" s="658">
        <v>3.5769005627864243</v>
      </c>
      <c r="AC39" s="658">
        <v>1.8662089892798737</v>
      </c>
      <c r="AD39" s="658">
        <v>0.93310449463993683</v>
      </c>
      <c r="AE39" s="658">
        <v>-1.2441393261865823</v>
      </c>
      <c r="AF39" s="658">
        <v>1.7106915735065507</v>
      </c>
      <c r="AG39" s="658">
        <v>-0.46655224731996842</v>
      </c>
      <c r="AH39" s="658">
        <v>-3.8879353943330699</v>
      </c>
      <c r="AI39" s="658">
        <v>0.15551741577332279</v>
      </c>
      <c r="AJ39" s="658">
        <v>-3.5769005627864243</v>
      </c>
      <c r="AK39" s="658">
        <v>21.377454546302825</v>
      </c>
      <c r="AL39" s="658">
        <v>1.5642847319993223</v>
      </c>
      <c r="AM39" s="658">
        <v>6.4390675512961684</v>
      </c>
      <c r="AN39" s="658">
        <v>1.43179975978786</v>
      </c>
      <c r="AO39" s="658">
        <v>-6.7166555042378473</v>
      </c>
      <c r="AP39" s="658">
        <v>3.8517099569903928</v>
      </c>
      <c r="AQ39" s="658">
        <v>16.352171778923562</v>
      </c>
      <c r="AR39" s="658">
        <v>2.2898886526406579</v>
      </c>
      <c r="AS39" s="658">
        <v>3.1222195010130327</v>
      </c>
      <c r="AT39" s="658">
        <v>1.0568879658757526</v>
      </c>
      <c r="AU39" s="658">
        <v>-6.636590765873505</v>
      </c>
      <c r="AV39" s="658">
        <v>-5.0400067307937491</v>
      </c>
      <c r="AW39" s="658">
        <v>-5.1762335983557506</v>
      </c>
      <c r="AX39" s="658">
        <v>-3.4746263880706905</v>
      </c>
      <c r="AY39" s="658">
        <v>-6.758388096199341</v>
      </c>
      <c r="AZ39" s="658">
        <v>-1.9352766841447444</v>
      </c>
      <c r="BA39" s="658">
        <v>1.2544122903547388</v>
      </c>
      <c r="BB39" s="658">
        <v>4.8276695964074259</v>
      </c>
      <c r="BC39" s="658">
        <v>-3.071397641236254</v>
      </c>
      <c r="BD39" s="658">
        <v>-5.3190659437387753</v>
      </c>
      <c r="BE39" s="658">
        <v>0.34247461178188365</v>
      </c>
      <c r="BF39" s="658">
        <v>13.811609032949143</v>
      </c>
      <c r="BG39" s="658">
        <v>-9.340326474600575</v>
      </c>
      <c r="BH39" s="658">
        <v>4.4076717674305543</v>
      </c>
      <c r="BI39" s="66" t="str">
        <f t="shared" si="25"/>
        <v>N/A</v>
      </c>
      <c r="BJ39" s="66" t="str">
        <f t="shared" si="26"/>
        <v>N/A</v>
      </c>
      <c r="BK39" s="492"/>
      <c r="BL39" s="13">
        <f>D39-BM39</f>
        <v>10.57518427258595</v>
      </c>
      <c r="BM39" s="13">
        <f>SUM(S39:T39)</f>
        <v>-3.8879353943330699</v>
      </c>
      <c r="BN39" s="13">
        <f>SUM(U39:V39)</f>
        <v>-0.15551741577332279</v>
      </c>
      <c r="BO39" s="13">
        <f>SUM(W39:X39)</f>
        <v>-7.3093185413461725</v>
      </c>
      <c r="BP39" s="13">
        <f>SUM(Y39:Z39)</f>
        <v>-1.2441393261865823</v>
      </c>
      <c r="BQ39" s="13">
        <f>SUM(AA39:AB39)</f>
        <v>0.93310449463993672</v>
      </c>
      <c r="BR39" s="13">
        <f>SUM(AC39:AD39)</f>
        <v>2.7993134839198106</v>
      </c>
      <c r="BS39" s="13">
        <f>SUM(AE39:AF39)</f>
        <v>0.46655224731996836</v>
      </c>
      <c r="BT39" s="13">
        <f>SUM(AG39:AH39)</f>
        <v>-4.354487641653038</v>
      </c>
      <c r="BU39" s="13">
        <f>SUM(AI39:AJ39)</f>
        <v>-3.4213831470131018</v>
      </c>
      <c r="BV39" s="13">
        <f>SUM(AK39:AL39)</f>
        <v>22.941739278302148</v>
      </c>
      <c r="BW39" s="13">
        <f>SUM(AM39:AN39)</f>
        <v>7.8708673110840284</v>
      </c>
      <c r="BX39" s="13">
        <f>SUM(AO39:AP39)</f>
        <v>-2.8649455472474545</v>
      </c>
      <c r="BY39" s="13">
        <f>SUM(AQ39:AR39)</f>
        <v>18.642060431564222</v>
      </c>
      <c r="BZ39" s="13">
        <f>SUM(AS39:AT39)</f>
        <v>4.1791074668887855</v>
      </c>
      <c r="CA39" s="13">
        <f>SUM(AU39:AV39)</f>
        <v>-11.676597496667254</v>
      </c>
      <c r="CB39" s="13">
        <f>SUM(AW39:AX39)</f>
        <v>-8.6508599864264415</v>
      </c>
      <c r="CC39" s="13">
        <f>SUM(AY39:AZ39)</f>
        <v>-8.6936647803440863</v>
      </c>
      <c r="CD39" s="13">
        <f>SUM(BA39:BB39)</f>
        <v>6.0820818867621647</v>
      </c>
      <c r="CE39" s="9">
        <f>SUM(BC39:BD39)</f>
        <v>-8.3904635849750289</v>
      </c>
      <c r="CF39" s="9">
        <f>BE39+BF39</f>
        <v>14.154083644731026</v>
      </c>
      <c r="CG39" s="9">
        <f>BG39+BH39</f>
        <v>-4.9326547071700206</v>
      </c>
      <c r="CH39" s="66" t="str">
        <f t="shared" si="30"/>
        <v>N/A</v>
      </c>
      <c r="CI39" s="66" t="str">
        <f t="shared" si="31"/>
        <v>N/A</v>
      </c>
      <c r="CJ39" s="69">
        <f>SUM(BE39:BH39)</f>
        <v>9.2214289375610043</v>
      </c>
    </row>
    <row r="40" spans="1:88" x14ac:dyDescent="0.45">
      <c r="A40" s="10"/>
      <c r="B40" s="10" t="s">
        <v>37</v>
      </c>
      <c r="C40" s="657">
        <v>1.0886219104132595</v>
      </c>
      <c r="D40" s="657">
        <v>-3.5769005627864243</v>
      </c>
      <c r="E40" s="657">
        <v>0.62206966309329115</v>
      </c>
      <c r="F40" s="657">
        <v>2.6437960681464876</v>
      </c>
      <c r="G40" s="657">
        <v>-1.3996567419599051</v>
      </c>
      <c r="H40" s="657">
        <v>-0.62206966309329115</v>
      </c>
      <c r="I40" s="658">
        <v>-0.62874031098053484</v>
      </c>
      <c r="J40" s="658">
        <v>14.257335426369707</v>
      </c>
      <c r="K40" s="658">
        <v>-4.3107924818179004</v>
      </c>
      <c r="L40" s="658">
        <v>-9.5638679063047825</v>
      </c>
      <c r="M40" s="658">
        <v>0.45097932425410781</v>
      </c>
      <c r="N40" s="658">
        <v>1.5529794359218676</v>
      </c>
      <c r="O40" s="658">
        <v>4.6655224731996841</v>
      </c>
      <c r="P40" s="68">
        <f t="shared" si="24"/>
        <v>2.4435712512772079</v>
      </c>
      <c r="Q40" s="68">
        <f t="shared" si="24"/>
        <v>2.0042396990467379</v>
      </c>
      <c r="R40" s="199"/>
      <c r="S40" s="658">
        <v>-2.9548308996931332</v>
      </c>
      <c r="T40" s="658">
        <v>-0.31103483154664557</v>
      </c>
      <c r="U40" s="658">
        <v>-0.15551741577332279</v>
      </c>
      <c r="V40" s="658">
        <v>-0.15551741577332279</v>
      </c>
      <c r="W40" s="658">
        <v>-0.15551741577332279</v>
      </c>
      <c r="X40" s="658">
        <v>0.93310449463993683</v>
      </c>
      <c r="Y40" s="658">
        <v>1.2441393261865823</v>
      </c>
      <c r="Z40" s="658">
        <v>-0.15551741577332279</v>
      </c>
      <c r="AA40" s="658">
        <v>1.7106915735065507</v>
      </c>
      <c r="AB40" s="658">
        <v>-0.15551741577332279</v>
      </c>
      <c r="AC40" s="658">
        <v>-0.31103483154664557</v>
      </c>
      <c r="AD40" s="658">
        <v>0</v>
      </c>
      <c r="AE40" s="658">
        <v>-0.46655224731996842</v>
      </c>
      <c r="AF40" s="658">
        <v>-0.62206966309329115</v>
      </c>
      <c r="AG40" s="658">
        <v>-0.31103483154664557</v>
      </c>
      <c r="AH40" s="658">
        <v>0</v>
      </c>
      <c r="AI40" s="658">
        <v>-0.31103483154664557</v>
      </c>
      <c r="AJ40" s="658">
        <v>0</v>
      </c>
      <c r="AK40" s="658">
        <v>-0.11550489294370506</v>
      </c>
      <c r="AL40" s="658">
        <v>-0.40030144220074193</v>
      </c>
      <c r="AM40" s="658">
        <v>-0.30039725830784891</v>
      </c>
      <c r="AN40" s="658">
        <v>0.18746328247176094</v>
      </c>
      <c r="AO40" s="658">
        <v>-0.63581755164757225</v>
      </c>
      <c r="AP40" s="658">
        <v>4.2967943728991358</v>
      </c>
      <c r="AQ40" s="658">
        <v>10.623460934939793</v>
      </c>
      <c r="AR40" s="658">
        <v>-2.7102329821649028E-2</v>
      </c>
      <c r="AS40" s="658">
        <v>1.0389301153258386</v>
      </c>
      <c r="AT40" s="658">
        <v>1.5243744844140228</v>
      </c>
      <c r="AU40" s="658">
        <v>-5.3795676619799497</v>
      </c>
      <c r="AV40" s="658">
        <v>-1.4945294195778116</v>
      </c>
      <c r="AW40" s="658">
        <v>-1.7957666209307559</v>
      </c>
      <c r="AX40" s="658">
        <v>-3.8242097403462472</v>
      </c>
      <c r="AY40" s="658">
        <v>-4.1703583608756158</v>
      </c>
      <c r="AZ40" s="658">
        <v>0.22646681584783729</v>
      </c>
      <c r="BA40" s="658">
        <v>0.90511938729639108</v>
      </c>
      <c r="BB40" s="658">
        <v>-0.83726816604393406</v>
      </c>
      <c r="BC40" s="658">
        <v>0.87035081962669969</v>
      </c>
      <c r="BD40" s="658">
        <v>-0.4872227166250489</v>
      </c>
      <c r="BE40" s="658">
        <v>-0.35374163741706666</v>
      </c>
      <c r="BF40" s="658">
        <v>-1.2444162820365858</v>
      </c>
      <c r="BG40" s="658">
        <v>-0.76956686421028209</v>
      </c>
      <c r="BH40" s="658">
        <v>3.9207042195858022</v>
      </c>
      <c r="BI40" s="66" t="str">
        <f t="shared" si="25"/>
        <v>N/A</v>
      </c>
      <c r="BJ40" s="66" t="str">
        <f t="shared" si="26"/>
        <v>N/A</v>
      </c>
      <c r="BK40" s="492"/>
      <c r="BL40" s="13">
        <f>D40-BM40</f>
        <v>-0.31103483154664557</v>
      </c>
      <c r="BM40" s="13">
        <f>SUM(S40:T40)</f>
        <v>-3.2658657312397787</v>
      </c>
      <c r="BN40" s="13">
        <f>SUM(U40:V40)</f>
        <v>-0.31103483154664557</v>
      </c>
      <c r="BO40" s="13">
        <f>SUM(W40:X40)</f>
        <v>0.77758707886661405</v>
      </c>
      <c r="BP40" s="13">
        <f>SUM(Y40:Z40)</f>
        <v>1.0886219104132595</v>
      </c>
      <c r="BQ40" s="13">
        <f>SUM(AA40:AB40)</f>
        <v>1.5551741577332279</v>
      </c>
      <c r="BR40" s="13">
        <f>SUM(AC40:AD40)</f>
        <v>-0.31103483154664557</v>
      </c>
      <c r="BS40" s="13">
        <f>SUM(AE40:AF40)</f>
        <v>-1.0886219104132595</v>
      </c>
      <c r="BT40" s="13">
        <f>SUM(AG40:AH40)</f>
        <v>-0.31103483154664557</v>
      </c>
      <c r="BU40" s="13">
        <f>SUM(AI40:AJ40)</f>
        <v>-0.31103483154664557</v>
      </c>
      <c r="BV40" s="13">
        <f>SUM(AK40:AL40)</f>
        <v>-0.51580633514444696</v>
      </c>
      <c r="BW40" s="13">
        <f>SUM(AM40:AN40)</f>
        <v>-0.11293397583608797</v>
      </c>
      <c r="BX40" s="13">
        <f>SUM(AO40:AP40)</f>
        <v>3.6609768212515634</v>
      </c>
      <c r="BY40" s="13">
        <f>SUM(AQ40:AR40)</f>
        <v>10.596358605118144</v>
      </c>
      <c r="BZ40" s="13">
        <f>SUM(AS40:AT40)</f>
        <v>2.5633045997398614</v>
      </c>
      <c r="CA40" s="13">
        <f>SUM(AU40:AV40)</f>
        <v>-6.8740970815577613</v>
      </c>
      <c r="CB40" s="13">
        <f>SUM(AW40:AX40)</f>
        <v>-5.6199763612770033</v>
      </c>
      <c r="CC40" s="13">
        <f>SUM(AY40:AZ40)</f>
        <v>-3.9438915450277787</v>
      </c>
      <c r="CD40" s="13">
        <f>SUM(BA40:BB40)</f>
        <v>6.7851221252457017E-2</v>
      </c>
      <c r="CE40" s="9">
        <f>SUM(BC40:BD40)</f>
        <v>0.38312810300165079</v>
      </c>
      <c r="CF40" s="9">
        <f>BE40+BF40</f>
        <v>-1.5981579194536524</v>
      </c>
      <c r="CG40" s="9">
        <f t="shared" si="29"/>
        <v>3.15113735537552</v>
      </c>
      <c r="CH40" s="66" t="str">
        <f t="shared" si="30"/>
        <v>&gt;±300%</v>
      </c>
      <c r="CI40" s="66" t="str">
        <f t="shared" si="31"/>
        <v>N/A</v>
      </c>
      <c r="CJ40" s="69">
        <f t="shared" si="32"/>
        <v>1.5529794359218676</v>
      </c>
    </row>
    <row r="41" spans="1:88" x14ac:dyDescent="0.45">
      <c r="A41" s="23"/>
      <c r="B41" s="4"/>
      <c r="C41" s="9"/>
      <c r="D41" s="9"/>
      <c r="E41" s="9"/>
      <c r="F41" s="9"/>
      <c r="G41" s="9"/>
      <c r="H41" s="9"/>
      <c r="I41" s="627"/>
      <c r="J41" s="9"/>
      <c r="K41" s="9"/>
      <c r="L41" s="9"/>
      <c r="M41" s="9"/>
      <c r="N41" s="9"/>
      <c r="O41" s="9"/>
      <c r="P41" s="65"/>
      <c r="Q41" s="66"/>
      <c r="R41" s="199"/>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563"/>
      <c r="BI41" s="66"/>
      <c r="BJ41" s="66"/>
      <c r="BK41" s="492"/>
      <c r="BL41" s="4"/>
      <c r="BM41" s="13"/>
      <c r="BN41" s="13"/>
      <c r="BO41" s="13"/>
      <c r="BP41" s="13"/>
      <c r="BQ41" s="13"/>
      <c r="BR41" s="13"/>
      <c r="BS41" s="13"/>
      <c r="BT41" s="13"/>
      <c r="BU41" s="13"/>
      <c r="BV41" s="13"/>
      <c r="BW41" s="13"/>
      <c r="BX41" s="13"/>
      <c r="BY41" s="13"/>
      <c r="BZ41" s="13"/>
      <c r="CA41" s="13"/>
      <c r="CB41" s="13"/>
      <c r="CC41" s="13"/>
      <c r="CD41" s="13"/>
      <c r="CE41" s="13"/>
      <c r="CF41" s="13"/>
      <c r="CG41" s="13"/>
      <c r="CH41" s="66"/>
      <c r="CI41" s="66"/>
      <c r="CJ41" s="69"/>
    </row>
    <row r="42" spans="1:88" x14ac:dyDescent="0.45">
      <c r="A42" s="33" t="s">
        <v>26</v>
      </c>
      <c r="B42" s="34"/>
      <c r="C42" s="560">
        <v>267.64547254588854</v>
      </c>
      <c r="D42" s="560">
        <v>251.62717872123628</v>
      </c>
      <c r="E42" s="560">
        <v>257.07028827330259</v>
      </c>
      <c r="F42" s="560">
        <v>262.20236299382225</v>
      </c>
      <c r="G42" s="560">
        <v>246.80613883226329</v>
      </c>
      <c r="H42" s="560">
        <v>230.63232759183771</v>
      </c>
      <c r="I42" s="582">
        <v>257.17789631092865</v>
      </c>
      <c r="J42" s="560">
        <f>SUM(J21,J25,J27,J36)</f>
        <v>238.54740447870518</v>
      </c>
      <c r="K42" s="560">
        <f>SUM(K21,K25,K27,K36)</f>
        <v>214.45576023516233</v>
      </c>
      <c r="L42" s="560">
        <f>SUM(L21,L25,L27,L36)</f>
        <v>200.66700519847248</v>
      </c>
      <c r="M42" s="560">
        <f t="shared" ref="M42:O42" si="73">SUM(M21,M25,M27,M36)</f>
        <v>246.4488497680224</v>
      </c>
      <c r="N42" s="560">
        <f t="shared" si="73"/>
        <v>257.77327775277627</v>
      </c>
      <c r="O42" s="560">
        <f t="shared" si="73"/>
        <v>244.1730294343547</v>
      </c>
      <c r="P42" s="967">
        <f t="shared" si="24"/>
        <v>4.5950419307752233E-2</v>
      </c>
      <c r="Q42" s="967">
        <f t="shared" si="24"/>
        <v>-5.2760505033672356E-2</v>
      </c>
      <c r="R42" s="199"/>
      <c r="S42" s="582">
        <v>53.809025857569686</v>
      </c>
      <c r="T42" s="582">
        <v>60.0297224885026</v>
      </c>
      <c r="U42" s="582">
        <v>62.206966309329118</v>
      </c>
      <c r="V42" s="582">
        <v>64.228692714382319</v>
      </c>
      <c r="W42" s="582">
        <v>71.071459008408524</v>
      </c>
      <c r="X42" s="582">
        <v>58.630065746542691</v>
      </c>
      <c r="Y42" s="582">
        <v>65.472832040568903</v>
      </c>
      <c r="Z42" s="582">
        <v>65.472832040568903</v>
      </c>
      <c r="AA42" s="582">
        <v>61.584896646235826</v>
      </c>
      <c r="AB42" s="582">
        <v>69.82731968222194</v>
      </c>
      <c r="AC42" s="582">
        <v>62.673518556649086</v>
      </c>
      <c r="AD42" s="582">
        <v>62.051448893555794</v>
      </c>
      <c r="AE42" s="582">
        <v>56.919374173036147</v>
      </c>
      <c r="AF42" s="582">
        <v>65.317314624795571</v>
      </c>
      <c r="AG42" s="582">
        <v>60.496274735822567</v>
      </c>
      <c r="AH42" s="582">
        <v>56.919374173036147</v>
      </c>
      <c r="AI42" s="582">
        <v>57.541443836129432</v>
      </c>
      <c r="AJ42" s="582">
        <v>55.830752262622887</v>
      </c>
      <c r="AK42" s="34">
        <f t="shared" ref="AK42:BH42" si="74">SUM(AK21,AK25,AK27,AK36)</f>
        <v>84.728358716306488</v>
      </c>
      <c r="AL42" s="34">
        <f t="shared" si="74"/>
        <v>59.553880915984166</v>
      </c>
      <c r="AM42" s="34">
        <f>SUM(AM21,AM25,AM27,AM36)</f>
        <v>60.349236812767636</v>
      </c>
      <c r="AN42" s="34">
        <f t="shared" si="74"/>
        <v>52.546342029662505</v>
      </c>
      <c r="AO42" s="34">
        <f t="shared" si="74"/>
        <v>52.807045232148255</v>
      </c>
      <c r="AP42" s="34">
        <f t="shared" si="74"/>
        <v>45.765586079117085</v>
      </c>
      <c r="AQ42" s="34">
        <f t="shared" si="74"/>
        <v>82.496671505835309</v>
      </c>
      <c r="AR42" s="34">
        <f t="shared" si="74"/>
        <v>57.47810166160459</v>
      </c>
      <c r="AS42" s="34">
        <f t="shared" si="74"/>
        <v>56.113722058602953</v>
      </c>
      <c r="AT42" s="34">
        <f t="shared" si="74"/>
        <v>64.29332331105681</v>
      </c>
      <c r="AU42" s="34">
        <f t="shared" si="74"/>
        <v>45.401043560825471</v>
      </c>
      <c r="AV42" s="34">
        <f t="shared" si="74"/>
        <v>48.647671304676983</v>
      </c>
      <c r="AW42" s="34">
        <f t="shared" si="74"/>
        <v>50.437307014446866</v>
      </c>
      <c r="AX42" s="34">
        <f t="shared" si="74"/>
        <v>52.422581479900032</v>
      </c>
      <c r="AY42" s="34">
        <f t="shared" si="74"/>
        <v>45.85433545157769</v>
      </c>
      <c r="AZ42" s="34">
        <f t="shared" si="74"/>
        <v>51.952781252547901</v>
      </c>
      <c r="BA42" s="34">
        <f t="shared" si="74"/>
        <v>66.620160415505609</v>
      </c>
      <c r="BB42" s="34">
        <f t="shared" si="74"/>
        <v>69.439496283893519</v>
      </c>
      <c r="BC42" s="34">
        <f t="shared" si="74"/>
        <v>54.420485661182326</v>
      </c>
      <c r="BD42" s="34">
        <f t="shared" si="74"/>
        <v>55.968707407440967</v>
      </c>
      <c r="BE42" s="34">
        <f t="shared" si="74"/>
        <v>64.725718048100404</v>
      </c>
      <c r="BF42" s="34">
        <f t="shared" si="74"/>
        <v>76.418097471306695</v>
      </c>
      <c r="BG42" s="34">
        <f t="shared" si="74"/>
        <v>48.361436492472187</v>
      </c>
      <c r="BH42" s="34">
        <f t="shared" si="74"/>
        <v>68.268025740896988</v>
      </c>
      <c r="BI42" s="967">
        <f t="shared" si="25"/>
        <v>0.21975348195768496</v>
      </c>
      <c r="BJ42" s="967">
        <f t="shared" si="26"/>
        <v>0.41162113229460018</v>
      </c>
      <c r="BK42" s="561"/>
      <c r="BL42" s="34">
        <f t="shared" ref="BL42:BM42" si="75">SUM(BL21,BL25,BL27,BL36)</f>
        <v>137.47739554361735</v>
      </c>
      <c r="BM42" s="34">
        <f t="shared" si="75"/>
        <v>114.14978317761893</v>
      </c>
      <c r="BN42" s="34">
        <f>SUM(U42:V42)</f>
        <v>126.43565902371144</v>
      </c>
      <c r="BO42" s="34">
        <f>SUM(W42:X42)</f>
        <v>129.70152475495121</v>
      </c>
      <c r="BP42" s="34">
        <f>SUM(Y42:Z42)</f>
        <v>130.94566408113781</v>
      </c>
      <c r="BQ42" s="34">
        <f>SUM(AA42:AB42)</f>
        <v>131.41221632845776</v>
      </c>
      <c r="BR42" s="34">
        <f>SUM(AC42:AD42)</f>
        <v>124.72496745020487</v>
      </c>
      <c r="BS42" s="34">
        <f>SUM(AE42:AF42)</f>
        <v>122.23668879783172</v>
      </c>
      <c r="BT42" s="34">
        <f>SUM(AG42:AH42)</f>
        <v>117.41564890885871</v>
      </c>
      <c r="BU42" s="34">
        <f>SUM(AI42:AJ42)</f>
        <v>113.37219609875231</v>
      </c>
      <c r="BV42" s="34">
        <f>SUM(AK42:AL42)</f>
        <v>144.28223963229067</v>
      </c>
      <c r="BW42" s="34">
        <f>SUM(AM42:AN42)</f>
        <v>112.89557884243014</v>
      </c>
      <c r="BX42" s="34">
        <f>SUM(AO42:AP42)</f>
        <v>98.57263131126534</v>
      </c>
      <c r="BY42" s="34">
        <f>SUM(AQ42:AR42)</f>
        <v>139.97477316743991</v>
      </c>
      <c r="BZ42" s="34">
        <f>SUM(AS42:AT42)</f>
        <v>120.40704536965976</v>
      </c>
      <c r="CA42" s="34">
        <f>SUM(AU42:AV42)</f>
        <v>94.048714865502461</v>
      </c>
      <c r="CB42" s="34">
        <f>SUM(AW42:AX42)</f>
        <v>102.8598884943469</v>
      </c>
      <c r="CC42" s="34">
        <f>SUM(AY42:AZ42)</f>
        <v>97.80711670412559</v>
      </c>
      <c r="CD42" s="34">
        <f>SUM(BA42:BB42)</f>
        <v>136.05965669939911</v>
      </c>
      <c r="CE42" s="34">
        <f>BC42+BD42</f>
        <v>110.38919306862329</v>
      </c>
      <c r="CF42" s="34">
        <f>BE42+BF42</f>
        <v>141.1438155194071</v>
      </c>
      <c r="CG42" s="34">
        <f t="shared" si="29"/>
        <v>116.62946223336917</v>
      </c>
      <c r="CH42" s="967">
        <f t="shared" si="30"/>
        <v>5.6529710846483283E-2</v>
      </c>
      <c r="CI42" s="967">
        <f t="shared" si="31"/>
        <v>-0.17368350994214998</v>
      </c>
      <c r="CJ42" s="986">
        <f t="shared" si="32"/>
        <v>257.77327775277627</v>
      </c>
    </row>
    <row r="43" spans="1:88" x14ac:dyDescent="0.45">
      <c r="A43" s="3"/>
      <c r="B43" s="6"/>
      <c r="C43" s="546"/>
      <c r="D43" s="546"/>
      <c r="E43" s="546"/>
      <c r="F43" s="546"/>
      <c r="G43" s="6"/>
      <c r="H43" s="6"/>
      <c r="I43" s="629"/>
      <c r="J43" s="6"/>
      <c r="K43" s="6"/>
      <c r="L43" s="6"/>
      <c r="M43" s="6"/>
      <c r="N43" s="6"/>
      <c r="O43" s="6"/>
      <c r="P43" s="134"/>
      <c r="Q43" s="66"/>
      <c r="R43" s="199"/>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66"/>
      <c r="BJ43" s="66"/>
      <c r="BK43" s="492"/>
      <c r="BL43" s="39"/>
      <c r="BZ43" s="613"/>
      <c r="CA43" s="613"/>
      <c r="CB43" s="613"/>
      <c r="CC43" s="613"/>
      <c r="CD43" s="613"/>
      <c r="CE43" s="613"/>
      <c r="CF43" s="613"/>
      <c r="CG43" s="613"/>
      <c r="CH43" s="991"/>
      <c r="CI43" s="991"/>
      <c r="CJ43" s="992"/>
    </row>
    <row r="44" spans="1:88" s="726" customFormat="1" x14ac:dyDescent="0.45">
      <c r="A44" s="485" t="s">
        <v>7</v>
      </c>
      <c r="B44" s="915"/>
      <c r="C44" s="630">
        <v>-23.327612365998419</v>
      </c>
      <c r="D44" s="630">
        <v>-25.193821355278292</v>
      </c>
      <c r="E44" s="630">
        <v>-11.041736519905918</v>
      </c>
      <c r="F44" s="630">
        <v>-15.085189330012311</v>
      </c>
      <c r="G44" s="630">
        <v>4.354487641653038</v>
      </c>
      <c r="H44" s="630">
        <v>20.994851129398576</v>
      </c>
      <c r="I44" s="630">
        <f>I18-I42</f>
        <v>-1.3667018260786108</v>
      </c>
      <c r="J44" s="630">
        <f>J18-J42</f>
        <v>-22.934510425699926</v>
      </c>
      <c r="K44" s="917">
        <f>K18-K42</f>
        <v>43.477291182209996</v>
      </c>
      <c r="L44" s="630">
        <f>L18-L42</f>
        <v>28.625139298254254</v>
      </c>
      <c r="M44" s="630">
        <f t="shared" ref="M44:O44" si="76">M18-M42</f>
        <v>-25.171108841059038</v>
      </c>
      <c r="N44" s="630">
        <f t="shared" si="76"/>
        <v>-30.935405625929974</v>
      </c>
      <c r="O44" s="630">
        <f t="shared" si="76"/>
        <v>-26.378756245034424</v>
      </c>
      <c r="P44" s="824" t="str">
        <f t="shared" si="24"/>
        <v>N/A</v>
      </c>
      <c r="Q44" s="824" t="str">
        <f t="shared" si="24"/>
        <v>N/A</v>
      </c>
      <c r="R44" s="918"/>
      <c r="S44" s="630">
        <v>6.8427662940262026</v>
      </c>
      <c r="T44" s="630">
        <v>-2.332761236599842</v>
      </c>
      <c r="U44" s="630">
        <v>-4.354487641653038</v>
      </c>
      <c r="V44" s="630">
        <v>-1.3996567419599051</v>
      </c>
      <c r="W44" s="630">
        <v>-5.7541443836129433</v>
      </c>
      <c r="X44" s="630">
        <v>1.8662089892798737</v>
      </c>
      <c r="Y44" s="630">
        <v>-8.7089752833060761</v>
      </c>
      <c r="Z44" s="630">
        <v>2.7993134839198102</v>
      </c>
      <c r="AA44" s="630">
        <v>1.5551741577332279</v>
      </c>
      <c r="AB44" s="630">
        <v>-11.197253935679241</v>
      </c>
      <c r="AC44" s="630">
        <v>-6.9982837097995256</v>
      </c>
      <c r="AD44" s="630">
        <v>3.8879353943330699</v>
      </c>
      <c r="AE44" s="630">
        <v>6.6872488782528805</v>
      </c>
      <c r="AF44" s="630">
        <v>0.62206966309329115</v>
      </c>
      <c r="AG44" s="630">
        <v>-5.7541443836129433</v>
      </c>
      <c r="AH44" s="630">
        <v>9.9531146094926584</v>
      </c>
      <c r="AI44" s="630">
        <v>9.1755275306260451</v>
      </c>
      <c r="AJ44" s="630">
        <v>7.7758707886661398</v>
      </c>
      <c r="AK44" s="630">
        <f>AK18-AK42</f>
        <v>-26.688389235974299</v>
      </c>
      <c r="AL44" s="630">
        <f t="shared" ref="AL44:BH44" si="77">AL18-AL42</f>
        <v>8.4788767332734949</v>
      </c>
      <c r="AM44" s="630">
        <f t="shared" si="77"/>
        <v>2.5082744534435548</v>
      </c>
      <c r="AN44" s="630">
        <f t="shared" si="77"/>
        <v>14.334614059386503</v>
      </c>
      <c r="AO44" s="630">
        <f t="shared" si="77"/>
        <v>0.12238989190398541</v>
      </c>
      <c r="AP44" s="630">
        <f t="shared" si="77"/>
        <v>-4.3456556823261963</v>
      </c>
      <c r="AQ44" s="630">
        <f t="shared" si="77"/>
        <v>-23.487667482663539</v>
      </c>
      <c r="AR44" s="630">
        <f t="shared" si="77"/>
        <v>4.7764228473857528</v>
      </c>
      <c r="AS44" s="630">
        <f t="shared" si="77"/>
        <v>4.9208682939406927</v>
      </c>
      <c r="AT44" s="630">
        <f t="shared" si="77"/>
        <v>1.2378492209160612</v>
      </c>
      <c r="AU44" s="630">
        <f t="shared" si="77"/>
        <v>17.924714451117516</v>
      </c>
      <c r="AV44" s="630">
        <f t="shared" si="77"/>
        <v>19.393859216235818</v>
      </c>
      <c r="AW44" s="630">
        <f t="shared" si="77"/>
        <v>4.1262495811162765</v>
      </c>
      <c r="AX44" s="630">
        <f t="shared" si="77"/>
        <v>9.7079828553010685</v>
      </c>
      <c r="AY44" s="630">
        <f t="shared" si="77"/>
        <v>10.584270380609311</v>
      </c>
      <c r="AZ44" s="630">
        <f t="shared" si="77"/>
        <v>4.2066364812276191</v>
      </c>
      <c r="BA44" s="630">
        <f t="shared" si="77"/>
        <v>-16.480132255556981</v>
      </c>
      <c r="BB44" s="630">
        <f t="shared" si="77"/>
        <v>-11.343832627703968</v>
      </c>
      <c r="BC44" s="630">
        <f t="shared" si="77"/>
        <v>-0.69548766255411465</v>
      </c>
      <c r="BD44" s="630">
        <f t="shared" si="77"/>
        <v>3.3483437047559832</v>
      </c>
      <c r="BE44" s="630">
        <f t="shared" si="77"/>
        <v>-14.788320641466434</v>
      </c>
      <c r="BF44" s="630">
        <f t="shared" si="77"/>
        <v>-15.534572314005487</v>
      </c>
      <c r="BG44" s="630">
        <f t="shared" si="77"/>
        <v>7.3626905128557354</v>
      </c>
      <c r="BH44" s="630">
        <f t="shared" si="77"/>
        <v>-7.975203183313802</v>
      </c>
      <c r="BI44" s="824" t="str">
        <f t="shared" si="25"/>
        <v>N/A</v>
      </c>
      <c r="BJ44" s="824" t="str">
        <f t="shared" si="26"/>
        <v>N/A</v>
      </c>
      <c r="BK44" s="630"/>
      <c r="BL44" s="630">
        <f>BL18-BL42</f>
        <v>-29.392791581158008</v>
      </c>
      <c r="BM44" s="630">
        <f t="shared" ref="BM44:CB44" si="78">BM18-BM42</f>
        <v>4.1989702258797195</v>
      </c>
      <c r="BN44" s="630">
        <f t="shared" si="78"/>
        <v>-5.7541443836129389</v>
      </c>
      <c r="BO44" s="630">
        <f t="shared" si="78"/>
        <v>-3.5769005627864061</v>
      </c>
      <c r="BP44" s="630">
        <f t="shared" si="78"/>
        <v>-5.9096617993862708</v>
      </c>
      <c r="BQ44" s="630">
        <f t="shared" si="78"/>
        <v>-9.6420797779460088</v>
      </c>
      <c r="BR44" s="630">
        <f t="shared" si="78"/>
        <v>-2.4882786523731397</v>
      </c>
      <c r="BS44" s="630">
        <f t="shared" si="78"/>
        <v>7.3093185413461725</v>
      </c>
      <c r="BT44" s="630">
        <f t="shared" si="78"/>
        <v>4.1989702258797195</v>
      </c>
      <c r="BU44" s="630">
        <f t="shared" si="78"/>
        <v>16.951398319292196</v>
      </c>
      <c r="BV44" s="630">
        <f t="shared" si="78"/>
        <v>-18.209512502700818</v>
      </c>
      <c r="BW44" s="630">
        <f t="shared" si="78"/>
        <v>16.842888512830044</v>
      </c>
      <c r="BX44" s="630">
        <f t="shared" si="78"/>
        <v>-4.2232657904222179</v>
      </c>
      <c r="BY44" s="630">
        <f t="shared" si="78"/>
        <v>-18.711244635277794</v>
      </c>
      <c r="BZ44" s="630">
        <f t="shared" si="78"/>
        <v>6.158717514856761</v>
      </c>
      <c r="CA44" s="630">
        <f t="shared" si="78"/>
        <v>37.31857366735332</v>
      </c>
      <c r="CB44" s="630">
        <f t="shared" si="78"/>
        <v>13.834232436417338</v>
      </c>
      <c r="CC44" s="630">
        <f>SUM(AY44:AZ44)</f>
        <v>14.79090686183693</v>
      </c>
      <c r="CD44" s="630">
        <f>SUM(BA44:BB44)</f>
        <v>-27.823964883260949</v>
      </c>
      <c r="CE44" s="630">
        <f>BC44+BD44</f>
        <v>2.6528560422018685</v>
      </c>
      <c r="CF44" s="630">
        <f>BE44+BF44</f>
        <v>-30.322892955471922</v>
      </c>
      <c r="CG44" s="630">
        <f t="shared" si="29"/>
        <v>-0.61251267045806657</v>
      </c>
      <c r="CH44" s="824" t="str">
        <f t="shared" si="30"/>
        <v>N/A</v>
      </c>
      <c r="CI44" s="824" t="str">
        <f t="shared" si="31"/>
        <v>N/A</v>
      </c>
      <c r="CJ44" s="673">
        <f t="shared" si="32"/>
        <v>-30.935405625929988</v>
      </c>
    </row>
    <row r="45" spans="1:88" s="717" customFormat="1" x14ac:dyDescent="0.45">
      <c r="A45" s="295"/>
      <c r="B45" s="98"/>
      <c r="C45" s="98"/>
      <c r="D45" s="98"/>
      <c r="E45" s="98"/>
      <c r="F45" s="98"/>
      <c r="G45" s="98"/>
      <c r="H45" s="98"/>
      <c r="I45" s="718"/>
      <c r="J45" s="98"/>
      <c r="K45" s="98"/>
      <c r="L45" s="98"/>
      <c r="M45" s="98"/>
      <c r="N45" s="98"/>
      <c r="O45" s="98"/>
      <c r="P45" s="140"/>
      <c r="Q45" s="1001"/>
      <c r="R45" s="199"/>
      <c r="S45" s="843"/>
      <c r="T45" s="843"/>
      <c r="U45" s="843"/>
      <c r="V45" s="843"/>
      <c r="W45" s="843"/>
      <c r="X45" s="843"/>
      <c r="Y45" s="843"/>
      <c r="Z45" s="843"/>
      <c r="AA45" s="843"/>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846"/>
      <c r="BI45" s="1002"/>
      <c r="BJ45" s="1002"/>
      <c r="BK45" s="716"/>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296"/>
      <c r="CI45" s="296"/>
      <c r="CJ45" s="124"/>
    </row>
    <row r="46" spans="1:88" x14ac:dyDescent="0.45">
      <c r="A46" s="41" t="s">
        <v>38</v>
      </c>
      <c r="B46" s="660">
        <v>4140</v>
      </c>
      <c r="C46" s="43">
        <v>105.44080789431285</v>
      </c>
      <c r="D46" s="43">
        <v>80.246986539034566</v>
      </c>
      <c r="E46" s="43">
        <v>69.205250019128641</v>
      </c>
      <c r="F46" s="43">
        <v>54.120060689116336</v>
      </c>
      <c r="G46" s="43">
        <v>58.474548330769373</v>
      </c>
      <c r="H46" s="43">
        <v>79.469399460167949</v>
      </c>
      <c r="I46" s="630">
        <v>112.16101168844709</v>
      </c>
      <c r="J46" s="43">
        <v>89.226501262747078</v>
      </c>
      <c r="K46" s="43">
        <v>132.70379244495712</v>
      </c>
      <c r="L46" s="43">
        <v>161.32893174321137</v>
      </c>
      <c r="M46" s="43">
        <v>136.1578229021523</v>
      </c>
      <c r="N46" s="43">
        <v>105.22241727622233</v>
      </c>
      <c r="O46" s="43">
        <v>78.843661031187949</v>
      </c>
      <c r="P46" s="138">
        <f t="shared" si="24"/>
        <v>-0.22720255778591014</v>
      </c>
      <c r="Q46" s="138">
        <f t="shared" si="24"/>
        <v>-0.25069521236892678</v>
      </c>
      <c r="R46" s="199"/>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754"/>
      <c r="BI46" s="144"/>
      <c r="BJ46" s="144"/>
      <c r="BK46" s="44"/>
      <c r="BL46" s="46"/>
      <c r="BM46" s="46"/>
      <c r="BN46" s="46"/>
      <c r="BO46" s="46"/>
      <c r="BP46" s="46"/>
      <c r="BQ46" s="46"/>
      <c r="BR46" s="46"/>
      <c r="BS46" s="46"/>
      <c r="BT46" s="46"/>
      <c r="BU46" s="46"/>
      <c r="BV46" s="46"/>
      <c r="BW46" s="46"/>
      <c r="BX46" s="46"/>
      <c r="BY46" s="46"/>
      <c r="BZ46" s="46"/>
      <c r="CA46" s="46"/>
      <c r="CB46" s="46"/>
      <c r="CC46" s="46"/>
      <c r="CD46" s="46"/>
      <c r="CE46" s="46"/>
      <c r="CF46" s="46"/>
      <c r="CG46" s="46"/>
      <c r="CH46" s="139"/>
      <c r="CI46" s="139"/>
      <c r="CJ46" s="145"/>
    </row>
    <row r="47" spans="1:88" x14ac:dyDescent="0.45">
      <c r="A47" s="675" t="s">
        <v>117</v>
      </c>
      <c r="B47" s="36"/>
      <c r="C47" s="9"/>
      <c r="D47" s="9"/>
      <c r="E47" s="9"/>
      <c r="F47" s="9"/>
      <c r="G47" s="9"/>
      <c r="H47" s="838">
        <v>3650</v>
      </c>
      <c r="I47" s="9"/>
      <c r="J47" s="9"/>
      <c r="K47" s="9"/>
      <c r="L47" s="9"/>
      <c r="M47" s="9"/>
      <c r="N47" s="9"/>
      <c r="O47" s="9"/>
      <c r="P47" s="66"/>
      <c r="Q47" s="65"/>
      <c r="R47" s="9"/>
      <c r="S47" s="9"/>
      <c r="T47" s="838"/>
      <c r="U47" s="838"/>
      <c r="V47" s="838"/>
      <c r="W47" s="838"/>
      <c r="X47" s="838"/>
      <c r="Y47" s="838"/>
      <c r="Z47" s="838"/>
      <c r="AA47" s="838"/>
      <c r="AB47" s="756"/>
      <c r="AC47" s="756"/>
      <c r="AD47" s="756"/>
      <c r="AE47" s="756"/>
      <c r="AF47" s="756"/>
      <c r="AG47" s="756"/>
      <c r="AH47" s="756"/>
      <c r="AI47" s="756"/>
      <c r="AJ47" s="756"/>
      <c r="AK47" s="757"/>
      <c r="AL47" s="757"/>
      <c r="AM47" s="757"/>
      <c r="AN47" s="757"/>
      <c r="AO47" s="758"/>
      <c r="AP47" s="756"/>
      <c r="AQ47" s="756"/>
      <c r="AR47" s="757"/>
      <c r="AS47" s="756"/>
      <c r="AT47" s="756"/>
      <c r="AU47" s="756"/>
      <c r="AV47" s="757"/>
      <c r="AW47" s="756"/>
      <c r="AX47" s="756"/>
      <c r="AY47" s="756"/>
      <c r="AZ47" s="757"/>
      <c r="BA47" s="756"/>
      <c r="BB47" s="756"/>
      <c r="BC47" s="756"/>
      <c r="BD47" s="756"/>
      <c r="BE47" s="756"/>
      <c r="BF47" s="756"/>
      <c r="BG47" s="756"/>
      <c r="BH47" s="756"/>
      <c r="BI47" s="232"/>
      <c r="BJ47" s="232"/>
      <c r="BK47" s="235"/>
      <c r="BL47" s="675"/>
      <c r="BM47" s="550"/>
      <c r="BN47" s="288"/>
      <c r="BO47" s="550"/>
      <c r="BP47" s="288"/>
      <c r="BQ47" s="550"/>
      <c r="BR47" s="288"/>
      <c r="BS47" s="550"/>
      <c r="BT47" s="288"/>
      <c r="BU47" s="550"/>
      <c r="BV47" s="288"/>
      <c r="BW47" s="550"/>
      <c r="BX47" s="288"/>
      <c r="BY47" s="550"/>
      <c r="BZ47" s="550"/>
      <c r="CA47" s="550"/>
      <c r="CB47" s="550"/>
      <c r="CC47" s="550"/>
      <c r="CD47" s="550"/>
      <c r="CE47" s="550"/>
      <c r="CF47" s="550"/>
      <c r="CG47" s="550"/>
      <c r="CH47" s="920"/>
      <c r="CI47" s="920"/>
      <c r="CJ47" s="142"/>
    </row>
    <row r="48" spans="1:88"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A3BAE-A40E-45CF-9E4F-54425A6306C8}">
  <sheetPr codeName="Sheet105"/>
  <dimension ref="A1:FS172"/>
  <sheetViews>
    <sheetView showGridLines="0" workbookViewId="0">
      <selection activeCell="D42" sqref="D42"/>
    </sheetView>
  </sheetViews>
  <sheetFormatPr defaultColWidth="38.53125" defaultRowHeight="10.15" x14ac:dyDescent="0.3"/>
  <cols>
    <col min="1" max="1" width="38.53125" style="675"/>
    <col min="2" max="2" width="33.73046875" style="675" bestFit="1" customWidth="1"/>
    <col min="3" max="8" width="8.46484375" style="838" bestFit="1" customWidth="1"/>
    <col min="9" max="15" width="8.46484375" style="839" bestFit="1" customWidth="1"/>
    <col min="16" max="16" width="20.46484375" style="1044" bestFit="1" customWidth="1"/>
    <col min="17" max="17" width="21" style="1044" bestFit="1" customWidth="1"/>
    <col min="18" max="18" width="4.46484375" style="838" bestFit="1" customWidth="1"/>
    <col min="19" max="27" width="8.46484375" style="838" bestFit="1" customWidth="1"/>
    <col min="28" max="41" width="8.46484375" style="778" bestFit="1" customWidth="1"/>
    <col min="42" max="44" width="8.53125" style="778" bestFit="1" customWidth="1"/>
    <col min="45" max="47" width="8.46484375" style="778" bestFit="1" customWidth="1"/>
    <col min="48" max="49" width="8.46484375" style="98" bestFit="1" customWidth="1"/>
    <col min="50" max="52" width="8.53125" style="98" bestFit="1" customWidth="1"/>
    <col min="53" max="53" width="8.46484375" style="98" bestFit="1" customWidth="1"/>
    <col min="54" max="56" width="8.53125" style="98" bestFit="1" customWidth="1"/>
    <col min="57" max="57" width="8.46484375" style="98" bestFit="1" customWidth="1"/>
    <col min="58" max="60" width="8.53125" style="98" bestFit="1" customWidth="1"/>
    <col min="61" max="61" width="4.46484375" style="98" bestFit="1" customWidth="1"/>
    <col min="62" max="62" width="8.46484375" style="838" bestFit="1" customWidth="1"/>
    <col min="63" max="65" width="8.46484375" style="549" bestFit="1" customWidth="1"/>
    <col min="66" max="74" width="8.46484375" style="838" bestFit="1" customWidth="1"/>
    <col min="75" max="75" width="8.53125" style="838" bestFit="1" customWidth="1"/>
    <col min="76" max="78" width="8.46484375" style="838" bestFit="1" customWidth="1"/>
    <col min="79" max="79" width="8.53125" style="838" bestFit="1" customWidth="1"/>
    <col min="80" max="80" width="8.46484375" style="838" bestFit="1" customWidth="1"/>
    <col min="81" max="81" width="8.53125" style="838" bestFit="1" customWidth="1"/>
    <col min="82" max="82" width="8.46484375" style="838" bestFit="1" customWidth="1"/>
    <col min="83" max="83" width="8.53125" style="838" bestFit="1" customWidth="1"/>
    <col min="84" max="84" width="4.46484375" style="838" bestFit="1" customWidth="1"/>
    <col min="85" max="85" width="33.73046875" style="838" bestFit="1" customWidth="1"/>
    <col min="86" max="97" width="7.265625" style="838" bestFit="1" customWidth="1"/>
    <col min="98" max="98" width="6.53125" style="838" bestFit="1" customWidth="1"/>
    <col min="99" max="99" width="20.46484375" style="838" bestFit="1" customWidth="1"/>
    <col min="100" max="100" width="21" style="838" bestFit="1" customWidth="1"/>
    <col min="101" max="101" width="4.46484375" style="838" bestFit="1" customWidth="1"/>
    <col min="102" max="124" width="8.46484375" style="838" bestFit="1" customWidth="1"/>
    <col min="125" max="127" width="8.53125" style="838" bestFit="1" customWidth="1"/>
    <col min="128" max="132" width="8.46484375" style="838" bestFit="1" customWidth="1"/>
    <col min="133" max="135" width="8.53125" style="838" bestFit="1" customWidth="1"/>
    <col min="136" max="136" width="8.46484375" style="838" bestFit="1" customWidth="1"/>
    <col min="137" max="139" width="8.53125" style="838" bestFit="1" customWidth="1"/>
    <col min="140" max="140" width="8.46484375" style="838" bestFit="1" customWidth="1"/>
    <col min="141" max="143" width="8.53125" style="838" bestFit="1" customWidth="1"/>
    <col min="144" max="144" width="4.46484375" style="838" bestFit="1" customWidth="1"/>
    <col min="145" max="157" width="8.46484375" style="838" bestFit="1" customWidth="1"/>
    <col min="158" max="158" width="8.53125" style="838" bestFit="1" customWidth="1"/>
    <col min="159" max="161" width="8.46484375" style="838" bestFit="1" customWidth="1"/>
    <col min="162" max="162" width="8.53125" style="838" bestFit="1" customWidth="1"/>
    <col min="163" max="163" width="8.46484375" style="838" bestFit="1" customWidth="1"/>
    <col min="164" max="164" width="8.53125" style="838" bestFit="1" customWidth="1"/>
    <col min="165" max="165" width="8.46484375" style="675" bestFit="1" customWidth="1"/>
    <col min="166" max="166" width="8.53125" style="675" bestFit="1" customWidth="1"/>
    <col min="167" max="167" width="38.53125" style="675"/>
    <col min="168" max="168" width="11.53125" style="655" bestFit="1" customWidth="1"/>
    <col min="169" max="174" width="4.46484375" style="830" bestFit="1" customWidth="1"/>
    <col min="175" max="175" width="38.53125" style="655"/>
    <col min="176" max="16384" width="38.53125" style="675"/>
  </cols>
  <sheetData>
    <row r="1" spans="1:175" x14ac:dyDescent="0.3">
      <c r="B1" s="295" t="s">
        <v>51</v>
      </c>
      <c r="S1" s="840"/>
      <c r="BJ1" s="549"/>
      <c r="BM1" s="838"/>
      <c r="CG1" s="98" t="s">
        <v>52</v>
      </c>
    </row>
    <row r="2" spans="1:175" x14ac:dyDescent="0.3">
      <c r="B2" s="1"/>
      <c r="C2" s="2"/>
      <c r="D2" s="2"/>
      <c r="E2" s="2"/>
      <c r="F2" s="2"/>
      <c r="G2" s="2"/>
      <c r="H2" s="2"/>
      <c r="I2" s="466"/>
      <c r="J2" s="466"/>
      <c r="K2" s="466"/>
      <c r="L2" s="466"/>
      <c r="M2" s="466"/>
      <c r="N2" s="466"/>
      <c r="O2" s="466"/>
      <c r="P2" s="120"/>
      <c r="Q2" s="120"/>
      <c r="R2" s="2"/>
      <c r="BJ2" s="549"/>
      <c r="BM2" s="838"/>
    </row>
    <row r="3" spans="1:175" x14ac:dyDescent="0.3">
      <c r="B3" s="16" t="s">
        <v>257</v>
      </c>
      <c r="T3" s="2"/>
      <c r="U3" s="2"/>
      <c r="V3" s="2"/>
      <c r="W3" s="2"/>
      <c r="X3" s="21"/>
      <c r="Y3" s="21"/>
      <c r="Z3" s="21"/>
      <c r="AA3" s="21"/>
      <c r="AB3" s="299"/>
      <c r="AC3" s="299"/>
      <c r="AD3" s="299"/>
      <c r="AE3" s="299"/>
      <c r="AF3" s="299"/>
      <c r="AG3" s="299"/>
      <c r="AH3" s="299"/>
      <c r="AI3" s="299"/>
      <c r="AJ3" s="299"/>
      <c r="AK3" s="299"/>
      <c r="AL3" s="299"/>
      <c r="AM3" s="299"/>
      <c r="AN3" s="299"/>
      <c r="AO3" s="299"/>
      <c r="AP3" s="299"/>
      <c r="AQ3" s="299"/>
      <c r="AR3" s="299"/>
      <c r="AS3" s="299"/>
      <c r="AT3" s="299"/>
      <c r="AU3" s="299"/>
      <c r="AV3" s="633"/>
      <c r="AW3" s="633"/>
      <c r="AX3" s="633"/>
      <c r="AY3" s="633"/>
      <c r="AZ3" s="633"/>
      <c r="BA3" s="633"/>
      <c r="BB3" s="633"/>
      <c r="BC3" s="633"/>
      <c r="BD3" s="633"/>
      <c r="BE3" s="633"/>
      <c r="BF3" s="633"/>
      <c r="BG3" s="633"/>
      <c r="BH3" s="633"/>
      <c r="BI3" s="633"/>
      <c r="BJ3" s="549"/>
      <c r="BM3" s="21"/>
      <c r="BN3" s="21"/>
      <c r="BO3" s="21"/>
      <c r="BP3" s="21"/>
      <c r="BQ3" s="21"/>
      <c r="BR3" s="21"/>
      <c r="BS3" s="21"/>
      <c r="BT3" s="21"/>
      <c r="BU3" s="21"/>
      <c r="BV3" s="21"/>
      <c r="BW3" s="21"/>
    </row>
    <row r="4" spans="1:175"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v>2024</v>
      </c>
      <c r="O4" s="779" t="s">
        <v>249</v>
      </c>
      <c r="P4" s="1003" t="s">
        <v>227</v>
      </c>
      <c r="Q4" s="1003" t="s">
        <v>250</v>
      </c>
      <c r="R4" s="912"/>
      <c r="S4" s="527" t="s">
        <v>20</v>
      </c>
      <c r="T4" s="527" t="s">
        <v>34</v>
      </c>
      <c r="U4" s="527" t="s">
        <v>45</v>
      </c>
      <c r="V4" s="527" t="s">
        <v>46</v>
      </c>
      <c r="W4" s="527" t="s">
        <v>48</v>
      </c>
      <c r="X4" s="527" t="s">
        <v>49</v>
      </c>
      <c r="Y4" s="527" t="s">
        <v>53</v>
      </c>
      <c r="Z4" s="527" t="s">
        <v>54</v>
      </c>
      <c r="AA4" s="527" t="s">
        <v>55</v>
      </c>
      <c r="AB4" s="527" t="s">
        <v>56</v>
      </c>
      <c r="AC4" s="527" t="s">
        <v>60</v>
      </c>
      <c r="AD4" s="527" t="s">
        <v>61</v>
      </c>
      <c r="AE4" s="527" t="s">
        <v>62</v>
      </c>
      <c r="AF4" s="527" t="s">
        <v>63</v>
      </c>
      <c r="AG4" s="527" t="s">
        <v>67</v>
      </c>
      <c r="AH4" s="527" t="s">
        <v>70</v>
      </c>
      <c r="AI4" s="527" t="s">
        <v>74</v>
      </c>
      <c r="AJ4" s="527" t="s">
        <v>80</v>
      </c>
      <c r="AK4" s="527" t="s">
        <v>82</v>
      </c>
      <c r="AL4" s="527" t="s">
        <v>88</v>
      </c>
      <c r="AM4" s="527" t="s">
        <v>89</v>
      </c>
      <c r="AN4" s="527" t="s">
        <v>87</v>
      </c>
      <c r="AO4" s="527" t="s">
        <v>90</v>
      </c>
      <c r="AP4" s="527" t="s">
        <v>107</v>
      </c>
      <c r="AQ4" s="527" t="s">
        <v>124</v>
      </c>
      <c r="AR4" s="527" t="s">
        <v>132</v>
      </c>
      <c r="AS4" s="527" t="s">
        <v>141</v>
      </c>
      <c r="AT4" s="527" t="s">
        <v>146</v>
      </c>
      <c r="AU4" s="527" t="s">
        <v>151</v>
      </c>
      <c r="AV4" s="529" t="s">
        <v>158</v>
      </c>
      <c r="AW4" s="529" t="s">
        <v>169</v>
      </c>
      <c r="AX4" s="529" t="s">
        <v>174</v>
      </c>
      <c r="AY4" s="529" t="s">
        <v>181</v>
      </c>
      <c r="AZ4" s="529" t="s">
        <v>187</v>
      </c>
      <c r="BA4" s="529" t="s">
        <v>197</v>
      </c>
      <c r="BB4" s="529" t="s">
        <v>201</v>
      </c>
      <c r="BC4" s="529" t="s">
        <v>208</v>
      </c>
      <c r="BD4" s="529" t="s">
        <v>219</v>
      </c>
      <c r="BE4" s="529" t="s">
        <v>229</v>
      </c>
      <c r="BF4" s="529" t="s">
        <v>236</v>
      </c>
      <c r="BG4" s="529" t="s">
        <v>218</v>
      </c>
      <c r="BH4" s="529" t="s">
        <v>253</v>
      </c>
      <c r="BI4" s="529"/>
      <c r="BJ4" s="527" t="s">
        <v>39</v>
      </c>
      <c r="BK4" s="527" t="s">
        <v>40</v>
      </c>
      <c r="BL4" s="527" t="s">
        <v>47</v>
      </c>
      <c r="BM4" s="527" t="s">
        <v>50</v>
      </c>
      <c r="BN4" s="527" t="s">
        <v>57</v>
      </c>
      <c r="BO4" s="527" t="s">
        <v>59</v>
      </c>
      <c r="BP4" s="527" t="s">
        <v>64</v>
      </c>
      <c r="BQ4" s="527" t="s">
        <v>66</v>
      </c>
      <c r="BR4" s="527" t="s">
        <v>71</v>
      </c>
      <c r="BS4" s="527" t="s">
        <v>81</v>
      </c>
      <c r="BT4" s="527" t="s">
        <v>93</v>
      </c>
      <c r="BU4" s="527" t="s">
        <v>94</v>
      </c>
      <c r="BV4" s="527" t="s">
        <v>109</v>
      </c>
      <c r="BW4" s="527" t="s">
        <v>134</v>
      </c>
      <c r="BX4" s="527" t="s">
        <v>147</v>
      </c>
      <c r="BY4" s="527" t="s">
        <v>161</v>
      </c>
      <c r="BZ4" s="527" t="s">
        <v>177</v>
      </c>
      <c r="CA4" s="527" t="s">
        <v>192</v>
      </c>
      <c r="CB4" s="527" t="s">
        <v>205</v>
      </c>
      <c r="CC4" s="527" t="s">
        <v>222</v>
      </c>
      <c r="CD4" s="527" t="s">
        <v>237</v>
      </c>
      <c r="CE4" s="527" t="s">
        <v>242</v>
      </c>
      <c r="CF4" s="527"/>
      <c r="CG4" s="12" t="s">
        <v>120</v>
      </c>
      <c r="CH4" s="527">
        <v>2013</v>
      </c>
      <c r="CI4" s="527">
        <v>2014</v>
      </c>
      <c r="CJ4" s="527">
        <v>2015</v>
      </c>
      <c r="CK4" s="527">
        <v>2016</v>
      </c>
      <c r="CL4" s="527">
        <v>2017</v>
      </c>
      <c r="CM4" s="527">
        <v>2018</v>
      </c>
      <c r="CN4" s="527">
        <v>2019</v>
      </c>
      <c r="CO4" s="527">
        <v>2020</v>
      </c>
      <c r="CP4" s="527">
        <v>2021</v>
      </c>
      <c r="CQ4" s="527">
        <v>2022</v>
      </c>
      <c r="CR4" s="527">
        <f>M4</f>
        <v>2023</v>
      </c>
      <c r="CS4" s="527">
        <f>N4</f>
        <v>2024</v>
      </c>
      <c r="CT4" s="527" t="str">
        <f>O4</f>
        <v>2025f</v>
      </c>
      <c r="CU4" s="112" t="str">
        <f>P4</f>
        <v>2024f/2023 Growth %</v>
      </c>
      <c r="CV4" s="112" t="str">
        <f>Q4</f>
        <v>2025f/2024f Growth %</v>
      </c>
      <c r="CW4" s="527"/>
      <c r="CX4" s="527" t="s">
        <v>20</v>
      </c>
      <c r="CY4" s="527" t="s">
        <v>34</v>
      </c>
      <c r="CZ4" s="527" t="s">
        <v>45</v>
      </c>
      <c r="DA4" s="527" t="s">
        <v>46</v>
      </c>
      <c r="DB4" s="527" t="s">
        <v>48</v>
      </c>
      <c r="DC4" s="527" t="s">
        <v>49</v>
      </c>
      <c r="DD4" s="527" t="s">
        <v>53</v>
      </c>
      <c r="DE4" s="527" t="s">
        <v>54</v>
      </c>
      <c r="DF4" s="527" t="s">
        <v>55</v>
      </c>
      <c r="DG4" s="527" t="s">
        <v>56</v>
      </c>
      <c r="DH4" s="527" t="s">
        <v>60</v>
      </c>
      <c r="DI4" s="527" t="s">
        <v>61</v>
      </c>
      <c r="DJ4" s="527" t="s">
        <v>62</v>
      </c>
      <c r="DK4" s="527" t="s">
        <v>63</v>
      </c>
      <c r="DL4" s="527" t="s">
        <v>67</v>
      </c>
      <c r="DM4" s="527" t="s">
        <v>70</v>
      </c>
      <c r="DN4" s="527" t="s">
        <v>74</v>
      </c>
      <c r="DO4" s="527" t="s">
        <v>80</v>
      </c>
      <c r="DP4" s="112" t="s">
        <v>82</v>
      </c>
      <c r="DQ4" s="112" t="s">
        <v>88</v>
      </c>
      <c r="DR4" s="112" t="s">
        <v>89</v>
      </c>
      <c r="DS4" s="112" t="s">
        <v>87</v>
      </c>
      <c r="DT4" s="112" t="s">
        <v>90</v>
      </c>
      <c r="DU4" s="112" t="s">
        <v>107</v>
      </c>
      <c r="DV4" s="112" t="s">
        <v>124</v>
      </c>
      <c r="DW4" s="112" t="s">
        <v>132</v>
      </c>
      <c r="DX4" s="112" t="s">
        <v>141</v>
      </c>
      <c r="DY4" s="112" t="s">
        <v>146</v>
      </c>
      <c r="DZ4" s="112" t="s">
        <v>151</v>
      </c>
      <c r="EA4" s="112" t="s">
        <v>158</v>
      </c>
      <c r="EB4" s="112" t="s">
        <v>169</v>
      </c>
      <c r="EC4" s="112" t="s">
        <v>174</v>
      </c>
      <c r="ED4" s="112" t="s">
        <v>181</v>
      </c>
      <c r="EE4" s="781" t="str">
        <f>AZ4</f>
        <v>Q4 2022</v>
      </c>
      <c r="EF4" s="781" t="s">
        <v>197</v>
      </c>
      <c r="EG4" s="781" t="s">
        <v>201</v>
      </c>
      <c r="EH4" s="781" t="str">
        <f t="shared" ref="EH4:EM4" si="0">BC4</f>
        <v>Q3 2023</v>
      </c>
      <c r="EI4" s="781" t="str">
        <f t="shared" si="0"/>
        <v>Q4 2023</v>
      </c>
      <c r="EJ4" s="781" t="str">
        <f t="shared" si="0"/>
        <v>Q1 2024</v>
      </c>
      <c r="EK4" s="781" t="str">
        <f t="shared" si="0"/>
        <v>Q2 2024</v>
      </c>
      <c r="EL4" s="781" t="str">
        <f t="shared" si="0"/>
        <v>Q3 2024</v>
      </c>
      <c r="EM4" s="781" t="str">
        <f t="shared" si="0"/>
        <v>Q4 2024</v>
      </c>
      <c r="EN4" s="112"/>
      <c r="EO4" s="527" t="str">
        <f>BJ4</f>
        <v>H1 2014</v>
      </c>
      <c r="EP4" s="527" t="str">
        <f t="shared" ref="EP4:FE4" si="1">BK4</f>
        <v>H2 2014</v>
      </c>
      <c r="EQ4" s="527" t="str">
        <f t="shared" si="1"/>
        <v>H1 2015</v>
      </c>
      <c r="ER4" s="527" t="str">
        <f t="shared" si="1"/>
        <v>H2 2015</v>
      </c>
      <c r="ES4" s="527" t="str">
        <f t="shared" si="1"/>
        <v>H1 2016</v>
      </c>
      <c r="ET4" s="527" t="str">
        <f t="shared" si="1"/>
        <v>H2 2016</v>
      </c>
      <c r="EU4" s="527" t="str">
        <f t="shared" si="1"/>
        <v>H1 2017</v>
      </c>
      <c r="EV4" s="527" t="str">
        <f t="shared" si="1"/>
        <v>H2 2017</v>
      </c>
      <c r="EW4" s="527" t="str">
        <f t="shared" si="1"/>
        <v>H1 2018</v>
      </c>
      <c r="EX4" s="527" t="str">
        <f t="shared" si="1"/>
        <v>H2 2018</v>
      </c>
      <c r="EY4" s="527" t="str">
        <f t="shared" si="1"/>
        <v>H1 2019</v>
      </c>
      <c r="EZ4" s="527" t="str">
        <f t="shared" si="1"/>
        <v>H2 2019</v>
      </c>
      <c r="FA4" s="527" t="str">
        <f t="shared" si="1"/>
        <v>H1 2020</v>
      </c>
      <c r="FB4" s="527" t="str">
        <f t="shared" si="1"/>
        <v>H2 2020</v>
      </c>
      <c r="FC4" s="527" t="str">
        <f t="shared" si="1"/>
        <v>H1 2021</v>
      </c>
      <c r="FD4" s="527" t="str">
        <f t="shared" si="1"/>
        <v>H2 2021</v>
      </c>
      <c r="FE4" s="527" t="str">
        <f t="shared" si="1"/>
        <v>H1 2022</v>
      </c>
      <c r="FF4" s="527" t="str">
        <f>CA4</f>
        <v>H2 2022</v>
      </c>
      <c r="FG4" s="527" t="str">
        <f>CB4</f>
        <v>H1 2023</v>
      </c>
      <c r="FH4" s="527" t="str">
        <f>CC4</f>
        <v>H2 2023</v>
      </c>
      <c r="FI4" s="527" t="str">
        <f>CD4</f>
        <v>H1 2024</v>
      </c>
      <c r="FJ4" s="527" t="str">
        <f>CE4</f>
        <v>H2 2024</v>
      </c>
      <c r="FL4" s="1011"/>
      <c r="FM4" s="652">
        <v>2019</v>
      </c>
      <c r="FN4" s="652">
        <v>2020</v>
      </c>
      <c r="FO4" s="652">
        <v>2021</v>
      </c>
      <c r="FP4" s="652">
        <v>2022</v>
      </c>
      <c r="FQ4" s="652">
        <v>2023</v>
      </c>
      <c r="FR4" s="652">
        <v>2024</v>
      </c>
      <c r="FS4" s="1011"/>
    </row>
    <row r="5" spans="1:175" x14ac:dyDescent="0.3">
      <c r="B5" s="10"/>
      <c r="C5" s="7"/>
      <c r="D5" s="7"/>
      <c r="E5" s="7"/>
      <c r="F5" s="7"/>
      <c r="G5" s="7"/>
      <c r="H5" s="7"/>
      <c r="I5" s="524"/>
      <c r="J5" s="524"/>
      <c r="K5" s="524"/>
      <c r="L5" s="524"/>
      <c r="M5" s="524"/>
      <c r="N5" s="524"/>
      <c r="O5" s="524"/>
      <c r="P5" s="211"/>
      <c r="Q5" s="211"/>
      <c r="S5" s="7"/>
      <c r="T5" s="9"/>
      <c r="U5" s="9"/>
      <c r="V5" s="9"/>
      <c r="W5" s="9"/>
      <c r="X5" s="9"/>
      <c r="Y5" s="9"/>
      <c r="Z5" s="9"/>
      <c r="AA5" s="9"/>
      <c r="AB5" s="782"/>
      <c r="AC5" s="782"/>
      <c r="AD5" s="782"/>
      <c r="AE5" s="782"/>
      <c r="AF5" s="782"/>
      <c r="AG5" s="782"/>
      <c r="AH5" s="782"/>
      <c r="AI5" s="782"/>
      <c r="AJ5" s="782"/>
      <c r="AK5" s="782"/>
      <c r="AL5" s="782"/>
      <c r="AM5" s="782"/>
      <c r="AN5" s="782"/>
      <c r="AO5" s="838"/>
      <c r="AP5" s="838"/>
      <c r="AQ5" s="838"/>
      <c r="AR5" s="838"/>
      <c r="AS5" s="838"/>
      <c r="AT5" s="838"/>
      <c r="AU5" s="838"/>
      <c r="AV5" s="838"/>
      <c r="AW5" s="838"/>
      <c r="AX5" s="838"/>
      <c r="AY5" s="838"/>
      <c r="AZ5" s="838"/>
      <c r="BA5" s="838"/>
      <c r="BB5" s="838"/>
      <c r="BC5" s="838"/>
      <c r="BD5" s="838"/>
      <c r="BE5" s="838"/>
      <c r="BF5" s="838"/>
      <c r="BG5" s="838"/>
      <c r="BH5" s="838"/>
      <c r="BI5" s="838"/>
      <c r="BJ5" s="549"/>
      <c r="BM5" s="9"/>
      <c r="BN5" s="9"/>
      <c r="BO5" s="9"/>
      <c r="BP5" s="9"/>
      <c r="BQ5" s="9"/>
      <c r="BR5" s="9"/>
      <c r="BS5" s="9"/>
      <c r="BT5" s="9"/>
      <c r="BU5" s="9"/>
      <c r="BV5" s="9"/>
      <c r="BW5" s="9"/>
      <c r="CG5" s="10"/>
      <c r="CH5" s="7"/>
      <c r="CI5" s="7"/>
      <c r="CJ5" s="7"/>
      <c r="CK5" s="7"/>
      <c r="CL5" s="7"/>
      <c r="CM5" s="7"/>
      <c r="CN5" s="7"/>
      <c r="CO5" s="7"/>
      <c r="CP5" s="7"/>
      <c r="CQ5" s="7"/>
      <c r="CR5" s="7"/>
      <c r="CS5" s="7"/>
      <c r="CT5" s="7"/>
      <c r="CU5" s="208"/>
      <c r="CV5" s="208"/>
      <c r="CX5" s="439"/>
      <c r="CY5" s="440"/>
      <c r="CZ5" s="440"/>
      <c r="DA5" s="440"/>
      <c r="DB5" s="440"/>
      <c r="DC5" s="440"/>
      <c r="DD5" s="440"/>
      <c r="DE5" s="440"/>
      <c r="DF5" s="440"/>
      <c r="DG5" s="440"/>
      <c r="DH5" s="440"/>
      <c r="DI5" s="440"/>
      <c r="DJ5" s="440"/>
      <c r="DK5" s="440"/>
      <c r="DL5" s="440"/>
      <c r="DM5" s="440"/>
      <c r="DN5" s="440"/>
      <c r="DO5" s="440"/>
      <c r="DP5" s="440"/>
      <c r="DQ5" s="440"/>
      <c r="DR5" s="440"/>
      <c r="DS5" s="440"/>
      <c r="DT5" s="679"/>
      <c r="DU5" s="679"/>
      <c r="DV5" s="679"/>
      <c r="DW5" s="679"/>
      <c r="DX5" s="679"/>
      <c r="DY5" s="679"/>
      <c r="DZ5" s="679"/>
      <c r="EA5" s="679"/>
      <c r="EB5" s="679"/>
      <c r="EC5" s="679"/>
      <c r="ED5" s="679"/>
      <c r="EE5" s="679"/>
      <c r="EF5" s="679"/>
      <c r="EG5" s="679"/>
      <c r="EH5" s="679"/>
      <c r="EI5" s="679"/>
      <c r="EJ5" s="679"/>
      <c r="EK5" s="679"/>
      <c r="EL5" s="679"/>
      <c r="EM5" s="679"/>
      <c r="EN5" s="679"/>
      <c r="EO5" s="442"/>
      <c r="EP5" s="442"/>
      <c r="EQ5" s="679"/>
      <c r="ER5" s="679"/>
      <c r="ES5" s="679"/>
      <c r="ET5" s="679"/>
      <c r="EU5" s="679"/>
      <c r="EV5" s="679"/>
      <c r="EW5" s="679"/>
      <c r="EX5" s="679"/>
      <c r="EY5" s="679"/>
      <c r="EZ5" s="679"/>
      <c r="FA5" s="679"/>
      <c r="FI5" s="838"/>
      <c r="FJ5" s="838"/>
    </row>
    <row r="6" spans="1:175" x14ac:dyDescent="0.3">
      <c r="B6" s="20" t="s">
        <v>27</v>
      </c>
      <c r="C6" s="784">
        <v>3110</v>
      </c>
      <c r="D6" s="784">
        <v>3220</v>
      </c>
      <c r="E6" s="784">
        <v>3250</v>
      </c>
      <c r="F6" s="784">
        <v>3350</v>
      </c>
      <c r="G6" s="784">
        <v>3290</v>
      </c>
      <c r="H6" s="784">
        <v>3115</v>
      </c>
      <c r="I6" s="784">
        <f>SUM(I7:I12)</f>
        <v>2685.3761326479398</v>
      </c>
      <c r="J6" s="784">
        <f t="shared" ref="J6:O6" si="2">SUM(J7:J12)</f>
        <v>2188.0476981738502</v>
      </c>
      <c r="K6" s="784">
        <f t="shared" si="2"/>
        <v>2431.6086801361107</v>
      </c>
      <c r="L6" s="784">
        <f t="shared" si="2"/>
        <v>2734.393793878638</v>
      </c>
      <c r="M6" s="784">
        <f t="shared" si="2"/>
        <v>3202.1358797287503</v>
      </c>
      <c r="N6" s="784">
        <f t="shared" si="2"/>
        <v>3130.4123966802308</v>
      </c>
      <c r="O6" s="784">
        <f t="shared" si="2"/>
        <v>3101.8189528003941</v>
      </c>
      <c r="P6" s="66">
        <f>IF(ISERROR(N6/M6),"N/A",IF(M6&lt;0,"N/A",IF(N6&lt;0,"N/A",IF(N6/M6-1&gt;300%,"&gt;±300%",IF(N6/M6-1&lt;-300%,"&gt;±300%",N6/M6-1)))))</f>
        <v>-2.2398638203509069E-2</v>
      </c>
      <c r="Q6" s="66">
        <f>IF(ISERROR(O6/N6),"N/A",IF(N6&lt;0,"N/A",IF(O6&lt;0,"N/A",IF(O6/N6-1&gt;300%,"&gt;±300%",IF(O6/N6-1&lt;-300%,"&gt;±300%",O6/N6-1)))))</f>
        <v>-9.1340821133214511E-3</v>
      </c>
      <c r="R6" s="909"/>
      <c r="S6" s="31">
        <v>755</v>
      </c>
      <c r="T6" s="31">
        <v>800</v>
      </c>
      <c r="U6" s="31">
        <v>835</v>
      </c>
      <c r="V6" s="31">
        <v>830</v>
      </c>
      <c r="W6" s="31">
        <v>765</v>
      </c>
      <c r="X6" s="31">
        <v>825</v>
      </c>
      <c r="Y6" s="31">
        <v>860</v>
      </c>
      <c r="Z6" s="31">
        <v>865</v>
      </c>
      <c r="AA6" s="31">
        <v>780</v>
      </c>
      <c r="AB6" s="31">
        <v>840</v>
      </c>
      <c r="AC6" s="31">
        <v>845</v>
      </c>
      <c r="AD6" s="31">
        <v>825</v>
      </c>
      <c r="AE6" s="31">
        <v>785</v>
      </c>
      <c r="AF6" s="31">
        <v>840</v>
      </c>
      <c r="AG6" s="31">
        <v>795</v>
      </c>
      <c r="AH6" s="31">
        <v>810</v>
      </c>
      <c r="AI6" s="31">
        <v>730</v>
      </c>
      <c r="AJ6" s="31">
        <v>775</v>
      </c>
      <c r="AK6" s="31">
        <f t="shared" ref="AK6" si="3">SUM(AK7:AK12)</f>
        <v>713.23460338790437</v>
      </c>
      <c r="AL6" s="31">
        <f t="shared" ref="AL6:BA6" si="4">SUM(AL7:AL12)</f>
        <v>697.65784650228363</v>
      </c>
      <c r="AM6" s="31">
        <f t="shared" si="4"/>
        <v>629.94479782893166</v>
      </c>
      <c r="AN6" s="31">
        <f t="shared" si="4"/>
        <v>644.53888492882004</v>
      </c>
      <c r="AO6" s="31">
        <f t="shared" si="4"/>
        <v>590.35005357586272</v>
      </c>
      <c r="AP6" s="31">
        <f t="shared" si="4"/>
        <v>346.32335872336705</v>
      </c>
      <c r="AQ6" s="31">
        <f t="shared" si="4"/>
        <v>590.34994154327433</v>
      </c>
      <c r="AR6" s="31">
        <f t="shared" si="4"/>
        <v>661.02434433134829</v>
      </c>
      <c r="AS6" s="31">
        <f t="shared" si="4"/>
        <v>669.31933371461173</v>
      </c>
      <c r="AT6" s="31">
        <f t="shared" si="4"/>
        <v>606.54910373054122</v>
      </c>
      <c r="AU6" s="31">
        <f t="shared" si="4"/>
        <v>529.94112288524434</v>
      </c>
      <c r="AV6" s="31">
        <f t="shared" si="4"/>
        <v>625.79911980571092</v>
      </c>
      <c r="AW6" s="31">
        <f t="shared" si="4"/>
        <v>691.99665176302858</v>
      </c>
      <c r="AX6" s="31">
        <f t="shared" si="4"/>
        <v>666.79388922561043</v>
      </c>
      <c r="AY6" s="31">
        <f t="shared" si="4"/>
        <v>664.82444375278214</v>
      </c>
      <c r="AZ6" s="31">
        <f t="shared" si="4"/>
        <v>710.77880913721685</v>
      </c>
      <c r="BA6" s="31">
        <f t="shared" si="4"/>
        <v>810.37129367255534</v>
      </c>
      <c r="BB6" s="31">
        <f>SUM(BB7:BB12)</f>
        <v>812.51838584416566</v>
      </c>
      <c r="BC6" s="31">
        <f>SUM(BC7:BC12)</f>
        <v>766.12653931448165</v>
      </c>
      <c r="BD6" s="31">
        <f t="shared" ref="BD6:BH6" si="5">SUM(BD7:BD12)</f>
        <v>813.11966089754856</v>
      </c>
      <c r="BE6" s="31">
        <f t="shared" si="5"/>
        <v>825.18046472864285</v>
      </c>
      <c r="BF6" s="31">
        <f t="shared" si="5"/>
        <v>795.01632717275857</v>
      </c>
      <c r="BG6" s="31">
        <f t="shared" si="5"/>
        <v>742.51806601049338</v>
      </c>
      <c r="BH6" s="31">
        <f t="shared" si="5"/>
        <v>767.69753876833659</v>
      </c>
      <c r="BI6" s="284"/>
      <c r="BJ6" s="31">
        <f>SUM(BJ7:BJ12)</f>
        <v>1665</v>
      </c>
      <c r="BK6" s="31">
        <f t="shared" ref="BK6:BQ6" si="6">SUM(BK7:BK12)</f>
        <v>1555</v>
      </c>
      <c r="BL6" s="31">
        <f t="shared" si="6"/>
        <v>1665</v>
      </c>
      <c r="BM6" s="31">
        <f t="shared" si="6"/>
        <v>1590</v>
      </c>
      <c r="BN6" s="31">
        <f t="shared" si="6"/>
        <v>1725</v>
      </c>
      <c r="BO6" s="31">
        <f t="shared" si="6"/>
        <v>1620</v>
      </c>
      <c r="BP6" s="31">
        <f t="shared" si="6"/>
        <v>1670</v>
      </c>
      <c r="BQ6" s="31">
        <f t="shared" si="6"/>
        <v>1625</v>
      </c>
      <c r="BR6" s="31">
        <f>SUM(BR7:BR12)</f>
        <v>1605</v>
      </c>
      <c r="BS6" s="31">
        <f>SUM(BS7:BS12)</f>
        <v>1505</v>
      </c>
      <c r="BT6" s="31">
        <f>AK6+AL6</f>
        <v>1410.8924498901879</v>
      </c>
      <c r="BU6" s="31">
        <f>AM6+AN6</f>
        <v>1274.4836827577517</v>
      </c>
      <c r="BV6" s="31">
        <f>AO6+AP6</f>
        <v>936.67341229922977</v>
      </c>
      <c r="BW6" s="31">
        <f>AQ6+AR6</f>
        <v>1251.3742858746227</v>
      </c>
      <c r="BX6" s="31">
        <f>AS6+AT6</f>
        <v>1275.8684374451529</v>
      </c>
      <c r="BY6" s="31">
        <f>AU6+AV6</f>
        <v>1155.7402426909553</v>
      </c>
      <c r="BZ6" s="31">
        <f>AW6+AX6</f>
        <v>1358.7905409886389</v>
      </c>
      <c r="CA6" s="31">
        <f t="shared" ref="CA6" si="7">AY6+AZ6</f>
        <v>1375.6032528899991</v>
      </c>
      <c r="CB6" s="31">
        <f>BA6+BB6</f>
        <v>1622.8896795167211</v>
      </c>
      <c r="CC6" s="31">
        <f>BC6+BD6</f>
        <v>1579.2462002120301</v>
      </c>
      <c r="CD6" s="31">
        <f>BE6+BF6</f>
        <v>1620.1967919014014</v>
      </c>
      <c r="CE6" s="31">
        <f>BG6+BH6</f>
        <v>1510.2156047788299</v>
      </c>
      <c r="CF6" s="31"/>
      <c r="CG6" s="887" t="s">
        <v>27</v>
      </c>
      <c r="CH6" s="31">
        <f t="shared" ref="CH6:CV21" si="8">C6</f>
        <v>3110</v>
      </c>
      <c r="CI6" s="31">
        <f t="shared" si="8"/>
        <v>3220</v>
      </c>
      <c r="CJ6" s="31">
        <f t="shared" si="8"/>
        <v>3250</v>
      </c>
      <c r="CK6" s="31">
        <f t="shared" si="8"/>
        <v>3350</v>
      </c>
      <c r="CL6" s="31">
        <f t="shared" si="8"/>
        <v>3290</v>
      </c>
      <c r="CM6" s="31">
        <f t="shared" si="8"/>
        <v>3115</v>
      </c>
      <c r="CN6" s="31">
        <f t="shared" si="8"/>
        <v>2685.3761326479398</v>
      </c>
      <c r="CO6" s="31">
        <f t="shared" si="8"/>
        <v>2188.0476981738502</v>
      </c>
      <c r="CP6" s="31">
        <f t="shared" si="8"/>
        <v>2431.6086801361107</v>
      </c>
      <c r="CQ6" s="31">
        <f t="shared" si="8"/>
        <v>2734.393793878638</v>
      </c>
      <c r="CR6" s="31">
        <f t="shared" si="8"/>
        <v>3202.1358797287503</v>
      </c>
      <c r="CS6" s="31">
        <f t="shared" si="8"/>
        <v>3130.4123966802308</v>
      </c>
      <c r="CT6" s="31">
        <f t="shared" si="8"/>
        <v>3101.8189528003941</v>
      </c>
      <c r="CU6" s="210">
        <f t="shared" si="8"/>
        <v>-2.2398638203509069E-2</v>
      </c>
      <c r="CV6" s="210">
        <f t="shared" si="8"/>
        <v>-9.1340821133214511E-3</v>
      </c>
      <c r="CW6" s="37"/>
      <c r="CX6" s="444">
        <f t="shared" ref="CX6:EM6" si="9">S6</f>
        <v>755</v>
      </c>
      <c r="CY6" s="444">
        <f t="shared" si="9"/>
        <v>800</v>
      </c>
      <c r="CZ6" s="444">
        <f t="shared" si="9"/>
        <v>835</v>
      </c>
      <c r="DA6" s="444">
        <f t="shared" si="9"/>
        <v>830</v>
      </c>
      <c r="DB6" s="444">
        <f t="shared" si="9"/>
        <v>765</v>
      </c>
      <c r="DC6" s="444">
        <f t="shared" si="9"/>
        <v>825</v>
      </c>
      <c r="DD6" s="444">
        <f t="shared" si="9"/>
        <v>860</v>
      </c>
      <c r="DE6" s="444">
        <f t="shared" si="9"/>
        <v>865</v>
      </c>
      <c r="DF6" s="444">
        <f t="shared" si="9"/>
        <v>780</v>
      </c>
      <c r="DG6" s="444">
        <f t="shared" si="9"/>
        <v>840</v>
      </c>
      <c r="DH6" s="444">
        <f t="shared" si="9"/>
        <v>845</v>
      </c>
      <c r="DI6" s="444">
        <f t="shared" si="9"/>
        <v>825</v>
      </c>
      <c r="DJ6" s="444">
        <f t="shared" si="9"/>
        <v>785</v>
      </c>
      <c r="DK6" s="444">
        <f t="shared" si="9"/>
        <v>840</v>
      </c>
      <c r="DL6" s="444">
        <f t="shared" si="9"/>
        <v>795</v>
      </c>
      <c r="DM6" s="444">
        <f t="shared" si="9"/>
        <v>810</v>
      </c>
      <c r="DN6" s="444">
        <f t="shared" si="9"/>
        <v>730</v>
      </c>
      <c r="DO6" s="444">
        <f t="shared" si="9"/>
        <v>775</v>
      </c>
      <c r="DP6" s="444">
        <f t="shared" si="9"/>
        <v>713.23460338790437</v>
      </c>
      <c r="DQ6" s="444">
        <f t="shared" si="9"/>
        <v>697.65784650228363</v>
      </c>
      <c r="DR6" s="444">
        <f t="shared" si="9"/>
        <v>629.94479782893166</v>
      </c>
      <c r="DS6" s="444">
        <f t="shared" si="9"/>
        <v>644.53888492882004</v>
      </c>
      <c r="DT6" s="444">
        <f t="shared" si="9"/>
        <v>590.35005357586272</v>
      </c>
      <c r="DU6" s="444">
        <f t="shared" si="9"/>
        <v>346.32335872336705</v>
      </c>
      <c r="DV6" s="444">
        <f t="shared" si="9"/>
        <v>590.34994154327433</v>
      </c>
      <c r="DW6" s="444">
        <f t="shared" si="9"/>
        <v>661.02434433134829</v>
      </c>
      <c r="DX6" s="444">
        <f t="shared" si="9"/>
        <v>669.31933371461173</v>
      </c>
      <c r="DY6" s="444">
        <f t="shared" si="9"/>
        <v>606.54910373054122</v>
      </c>
      <c r="DZ6" s="444">
        <f t="shared" si="9"/>
        <v>529.94112288524434</v>
      </c>
      <c r="EA6" s="444">
        <f t="shared" si="9"/>
        <v>625.79911980571092</v>
      </c>
      <c r="EB6" s="444">
        <f t="shared" si="9"/>
        <v>691.99665176302858</v>
      </c>
      <c r="EC6" s="444">
        <f t="shared" si="9"/>
        <v>666.79388922561043</v>
      </c>
      <c r="ED6" s="444">
        <f t="shared" si="9"/>
        <v>664.82444375278214</v>
      </c>
      <c r="EE6" s="444">
        <f t="shared" si="9"/>
        <v>710.77880913721685</v>
      </c>
      <c r="EF6" s="444">
        <f t="shared" si="9"/>
        <v>810.37129367255534</v>
      </c>
      <c r="EG6" s="444">
        <f t="shared" si="9"/>
        <v>812.51838584416566</v>
      </c>
      <c r="EH6" s="444">
        <f t="shared" si="9"/>
        <v>766.12653931448165</v>
      </c>
      <c r="EI6" s="444">
        <f t="shared" si="9"/>
        <v>813.11966089754856</v>
      </c>
      <c r="EJ6" s="444">
        <f t="shared" si="9"/>
        <v>825.18046472864285</v>
      </c>
      <c r="EK6" s="444">
        <f t="shared" si="9"/>
        <v>795.01632717275857</v>
      </c>
      <c r="EL6" s="444">
        <f t="shared" si="9"/>
        <v>742.51806601049338</v>
      </c>
      <c r="EM6" s="444">
        <f t="shared" si="9"/>
        <v>767.69753876833659</v>
      </c>
      <c r="EN6" s="444"/>
      <c r="EO6" s="444">
        <f t="shared" ref="EO6:FE6" si="10">BJ6</f>
        <v>1665</v>
      </c>
      <c r="EP6" s="444">
        <f t="shared" si="10"/>
        <v>1555</v>
      </c>
      <c r="EQ6" s="444">
        <f t="shared" si="10"/>
        <v>1665</v>
      </c>
      <c r="ER6" s="444">
        <f t="shared" si="10"/>
        <v>1590</v>
      </c>
      <c r="ES6" s="444">
        <f t="shared" si="10"/>
        <v>1725</v>
      </c>
      <c r="ET6" s="444">
        <f t="shared" si="10"/>
        <v>1620</v>
      </c>
      <c r="EU6" s="444">
        <f t="shared" si="10"/>
        <v>1670</v>
      </c>
      <c r="EV6" s="444">
        <f t="shared" si="10"/>
        <v>1625</v>
      </c>
      <c r="EW6" s="444">
        <f t="shared" si="10"/>
        <v>1605</v>
      </c>
      <c r="EX6" s="444">
        <f t="shared" si="10"/>
        <v>1505</v>
      </c>
      <c r="EY6" s="444">
        <f t="shared" si="10"/>
        <v>1410.8924498901879</v>
      </c>
      <c r="EZ6" s="444">
        <f t="shared" si="10"/>
        <v>1274.4836827577517</v>
      </c>
      <c r="FA6" s="444">
        <f t="shared" si="10"/>
        <v>936.67341229922977</v>
      </c>
      <c r="FB6" s="444">
        <f t="shared" si="10"/>
        <v>1251.3742858746227</v>
      </c>
      <c r="FC6" s="444">
        <f t="shared" si="10"/>
        <v>1275.8684374451529</v>
      </c>
      <c r="FD6" s="444">
        <f t="shared" si="10"/>
        <v>1155.7402426909553</v>
      </c>
      <c r="FE6" s="444">
        <f t="shared" si="10"/>
        <v>1358.7905409886389</v>
      </c>
      <c r="FF6" s="444">
        <f>CA6</f>
        <v>1375.6032528899991</v>
      </c>
      <c r="FG6" s="444">
        <f>CB6</f>
        <v>1622.8896795167211</v>
      </c>
      <c r="FH6" s="444">
        <f>CC6</f>
        <v>1579.2462002120301</v>
      </c>
      <c r="FI6" s="444">
        <f>CD6</f>
        <v>1620.1967919014014</v>
      </c>
      <c r="FJ6" s="444">
        <f>CE6</f>
        <v>1510.2156047788299</v>
      </c>
      <c r="FM6" s="914">
        <f>I6-SUM(AK6:AN6)</f>
        <v>0</v>
      </c>
      <c r="FN6" s="914">
        <f>J6-SUM(AO6:AR6)</f>
        <v>0</v>
      </c>
      <c r="FO6" s="914">
        <f>K6-SUM(AS6:AV6)</f>
        <v>0</v>
      </c>
      <c r="FP6" s="914">
        <f>L6-SUM(AW6:AZ6)</f>
        <v>0</v>
      </c>
      <c r="FQ6" s="914">
        <f>M6-SUM(BA6:BD6)</f>
        <v>0</v>
      </c>
      <c r="FR6" s="914">
        <f>N6-SUM(BE6:BH6)</f>
        <v>0</v>
      </c>
    </row>
    <row r="7" spans="1:175" x14ac:dyDescent="0.3">
      <c r="B7" s="10" t="s">
        <v>15</v>
      </c>
      <c r="C7" s="524">
        <v>410</v>
      </c>
      <c r="D7" s="524">
        <v>455</v>
      </c>
      <c r="E7" s="524">
        <v>480</v>
      </c>
      <c r="F7" s="524">
        <v>410</v>
      </c>
      <c r="G7" s="524">
        <v>390</v>
      </c>
      <c r="H7" s="524">
        <v>390</v>
      </c>
      <c r="I7" s="524">
        <v>311.54949768116563</v>
      </c>
      <c r="J7" s="524">
        <v>268.30145890573925</v>
      </c>
      <c r="K7" s="524">
        <v>340.2040079985108</v>
      </c>
      <c r="L7" s="524">
        <v>412.56108126120347</v>
      </c>
      <c r="M7" s="524">
        <v>447.3912532336135</v>
      </c>
      <c r="N7" s="524">
        <v>483.43114823146647</v>
      </c>
      <c r="O7" s="524">
        <v>460.0812417358332</v>
      </c>
      <c r="P7" s="211">
        <f t="shared" ref="P7:Q62" si="11">IF(ISERROR(N7/M7),"N/A",IF(M7&lt;0,"N/A",IF(N7&lt;0,"N/A",IF(N7/M7-1&gt;300%,"&gt;±300%",IF(N7/M7-1&lt;-300%,"&gt;±300%",N7/M7-1)))))</f>
        <v>8.0555653999418109E-2</v>
      </c>
      <c r="Q7" s="211">
        <f t="shared" si="11"/>
        <v>-4.8300376550112878E-2</v>
      </c>
      <c r="R7" s="909"/>
      <c r="S7" s="7">
        <v>110</v>
      </c>
      <c r="T7" s="7">
        <v>110</v>
      </c>
      <c r="U7" s="7">
        <v>120</v>
      </c>
      <c r="V7" s="7">
        <v>125</v>
      </c>
      <c r="W7" s="7">
        <v>120</v>
      </c>
      <c r="X7" s="7">
        <v>125</v>
      </c>
      <c r="Y7" s="7">
        <v>110</v>
      </c>
      <c r="Z7" s="7">
        <v>105</v>
      </c>
      <c r="AA7" s="7">
        <v>95</v>
      </c>
      <c r="AB7" s="7">
        <v>100</v>
      </c>
      <c r="AC7" s="7">
        <v>95</v>
      </c>
      <c r="AD7" s="7">
        <v>100</v>
      </c>
      <c r="AE7" s="7">
        <v>95</v>
      </c>
      <c r="AF7" s="7">
        <v>95</v>
      </c>
      <c r="AG7" s="7">
        <v>100</v>
      </c>
      <c r="AH7" s="7">
        <v>100</v>
      </c>
      <c r="AI7" s="7">
        <v>95</v>
      </c>
      <c r="AJ7" s="7">
        <v>95</v>
      </c>
      <c r="AK7" s="7">
        <v>80.2417739939021</v>
      </c>
      <c r="AL7" s="7">
        <v>82.911980954658759</v>
      </c>
      <c r="AM7" s="7">
        <v>78.932883814906134</v>
      </c>
      <c r="AN7" s="7">
        <v>69.462858917698796</v>
      </c>
      <c r="AO7" s="7">
        <v>75.580504129398363</v>
      </c>
      <c r="AP7" s="7">
        <v>34.369153150526259</v>
      </c>
      <c r="AQ7" s="7">
        <v>81.711118726645381</v>
      </c>
      <c r="AR7" s="7">
        <v>76.640682899169406</v>
      </c>
      <c r="AS7" s="7">
        <v>92.431564658914496</v>
      </c>
      <c r="AT7" s="7">
        <v>84.476842025252409</v>
      </c>
      <c r="AU7" s="7">
        <v>79.331507676340721</v>
      </c>
      <c r="AV7" s="7">
        <v>83.964093638003348</v>
      </c>
      <c r="AW7" s="7">
        <v>97.418552510120122</v>
      </c>
      <c r="AX7" s="7">
        <v>106.81665017203295</v>
      </c>
      <c r="AY7" s="7">
        <v>103.95035154492156</v>
      </c>
      <c r="AZ7" s="7">
        <v>104.37552703412888</v>
      </c>
      <c r="BA7" s="7">
        <v>108.63514752075403</v>
      </c>
      <c r="BB7" s="7">
        <v>118.17449104462187</v>
      </c>
      <c r="BC7" s="7">
        <v>114.72799525504048</v>
      </c>
      <c r="BD7" s="7">
        <v>105.85361941319685</v>
      </c>
      <c r="BE7" s="7">
        <v>125.4600777359003</v>
      </c>
      <c r="BF7" s="7">
        <v>128.86011831065863</v>
      </c>
      <c r="BG7" s="7">
        <v>119.53896575202482</v>
      </c>
      <c r="BH7" s="7">
        <v>109.5719864328824</v>
      </c>
      <c r="BI7" s="284"/>
      <c r="BJ7" s="7">
        <f>D7-BK7</f>
        <v>235</v>
      </c>
      <c r="BK7" s="7">
        <f>SUM(S7:T7)</f>
        <v>220</v>
      </c>
      <c r="BL7" s="7">
        <f t="shared" ref="BL7:BL12" si="12">SUM(U7:V7)</f>
        <v>245</v>
      </c>
      <c r="BM7" s="7">
        <f>SUM(W7:X7)</f>
        <v>245</v>
      </c>
      <c r="BN7" s="7">
        <f>SUM(Y7:Z7)</f>
        <v>215</v>
      </c>
      <c r="BO7" s="7">
        <f>SUM(AA7:AB7)</f>
        <v>195</v>
      </c>
      <c r="BP7" s="7">
        <f>SUM(AC7:AD7)</f>
        <v>195</v>
      </c>
      <c r="BQ7" s="7">
        <f>SUM(AE7:AF7)</f>
        <v>190</v>
      </c>
      <c r="BR7" s="7">
        <f>SUM(AG7:AH7)</f>
        <v>200</v>
      </c>
      <c r="BS7" s="7">
        <f>SUM(AI7:AJ7)</f>
        <v>190</v>
      </c>
      <c r="BT7" s="7">
        <f t="shared" ref="BT7:BT10" si="13">AK7+AL7</f>
        <v>163.15375494856085</v>
      </c>
      <c r="BU7" s="7">
        <f t="shared" ref="BU7:BU10" si="14">AM7+AN7</f>
        <v>148.39574273260493</v>
      </c>
      <c r="BV7" s="7">
        <f t="shared" ref="BV7:BV31" si="15">AO7+AP7</f>
        <v>109.94965727992462</v>
      </c>
      <c r="BW7" s="37">
        <f>AQ7+AR7</f>
        <v>158.3518016258148</v>
      </c>
      <c r="BX7" s="37">
        <f>AS7+AT7</f>
        <v>176.90840668416689</v>
      </c>
      <c r="BY7" s="37">
        <f>AU7+AV7</f>
        <v>163.29560131434408</v>
      </c>
      <c r="BZ7" s="37">
        <f t="shared" ref="BZ7:BZ32" si="16">AW7+AX7</f>
        <v>204.23520268215307</v>
      </c>
      <c r="CA7" s="37">
        <f>AY7+AZ7</f>
        <v>208.32587857905042</v>
      </c>
      <c r="CB7" s="37">
        <f t="shared" ref="CB7:CB62" si="17">BA7+BB7</f>
        <v>226.80963856537591</v>
      </c>
      <c r="CC7" s="37">
        <f>BC7+BD7</f>
        <v>220.58161466823734</v>
      </c>
      <c r="CD7" s="37">
        <f>BE7+BF7</f>
        <v>254.32019604655892</v>
      </c>
      <c r="CE7" s="37">
        <f>BG7+BH7</f>
        <v>229.11095218490721</v>
      </c>
      <c r="CF7" s="37"/>
      <c r="CG7" s="10" t="s">
        <v>15</v>
      </c>
      <c r="CH7" s="7">
        <f t="shared" si="8"/>
        <v>410</v>
      </c>
      <c r="CI7" s="7">
        <f t="shared" si="8"/>
        <v>455</v>
      </c>
      <c r="CJ7" s="7">
        <f t="shared" si="8"/>
        <v>480</v>
      </c>
      <c r="CK7" s="7">
        <f t="shared" si="8"/>
        <v>410</v>
      </c>
      <c r="CL7" s="7">
        <f t="shared" si="8"/>
        <v>390</v>
      </c>
      <c r="CM7" s="7">
        <f t="shared" si="8"/>
        <v>390</v>
      </c>
      <c r="CN7" s="7">
        <f t="shared" si="8"/>
        <v>311.54949768116563</v>
      </c>
      <c r="CO7" s="7">
        <f t="shared" si="8"/>
        <v>268.30145890573925</v>
      </c>
      <c r="CP7" s="7">
        <f t="shared" si="8"/>
        <v>340.2040079985108</v>
      </c>
      <c r="CQ7" s="7">
        <f t="shared" si="8"/>
        <v>412.56108126120347</v>
      </c>
      <c r="CR7" s="7">
        <f t="shared" si="8"/>
        <v>447.3912532336135</v>
      </c>
      <c r="CS7" s="7">
        <f t="shared" si="8"/>
        <v>483.43114823146647</v>
      </c>
      <c r="CT7" s="7"/>
      <c r="CU7" s="208"/>
      <c r="CV7" s="208"/>
      <c r="CW7" s="7"/>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439"/>
      <c r="EI7" s="439"/>
      <c r="EJ7" s="439"/>
      <c r="EK7" s="439"/>
      <c r="EL7" s="439"/>
      <c r="EM7" s="439"/>
      <c r="EN7" s="439"/>
      <c r="EO7" s="439"/>
      <c r="EP7" s="439"/>
      <c r="EQ7" s="439"/>
      <c r="ER7" s="679"/>
      <c r="ES7" s="679"/>
      <c r="ET7" s="679"/>
      <c r="EU7" s="679"/>
      <c r="EV7" s="679"/>
      <c r="EW7" s="679"/>
      <c r="EX7" s="679"/>
      <c r="EY7" s="679"/>
      <c r="EZ7" s="679"/>
      <c r="FA7" s="679"/>
      <c r="FB7" s="679"/>
      <c r="FC7" s="679"/>
      <c r="FD7" s="679"/>
      <c r="FE7" s="679"/>
      <c r="FF7" s="679"/>
      <c r="FG7" s="679"/>
      <c r="FH7" s="679"/>
      <c r="FI7" s="679"/>
      <c r="FJ7" s="679"/>
      <c r="FM7" s="914">
        <f t="shared" ref="FM7:FM62" si="18">I7-SUM(AK7:AN7)</f>
        <v>0</v>
      </c>
      <c r="FN7" s="914">
        <f t="shared" ref="FN7:FN62" si="19">J7-SUM(AO7:AR7)</f>
        <v>0</v>
      </c>
      <c r="FO7" s="914">
        <f t="shared" ref="FO7:FO62" si="20">K7-SUM(AS7:AV7)</f>
        <v>0</v>
      </c>
      <c r="FP7" s="914">
        <f t="shared" ref="FP7:FP62" si="21">L7-SUM(AW7:AZ7)</f>
        <v>0</v>
      </c>
      <c r="FQ7" s="914">
        <f t="shared" ref="FQ7:FQ62" si="22">M7-SUM(BA7:BD7)</f>
        <v>0</v>
      </c>
      <c r="FR7" s="914">
        <f t="shared" ref="FR7:FR62" si="23">N7-SUM(BE7:BH7)</f>
        <v>0</v>
      </c>
    </row>
    <row r="8" spans="1:175" x14ac:dyDescent="0.3">
      <c r="B8" s="10" t="s">
        <v>16</v>
      </c>
      <c r="C8" s="524">
        <v>1350</v>
      </c>
      <c r="D8" s="524">
        <v>1395</v>
      </c>
      <c r="E8" s="524">
        <v>1450</v>
      </c>
      <c r="F8" s="524">
        <v>1630</v>
      </c>
      <c r="G8" s="524">
        <v>1545</v>
      </c>
      <c r="H8" s="524">
        <v>1340</v>
      </c>
      <c r="I8" s="524">
        <v>1356.0527141893535</v>
      </c>
      <c r="J8" s="524">
        <v>979.58361778811548</v>
      </c>
      <c r="K8" s="524">
        <v>919.50431077803694</v>
      </c>
      <c r="L8" s="524">
        <v>972.07096085358228</v>
      </c>
      <c r="M8" s="524">
        <v>1159.0365483400801</v>
      </c>
      <c r="N8" s="524">
        <v>1026.2303689717598</v>
      </c>
      <c r="O8" s="524">
        <v>954.15187931544722</v>
      </c>
      <c r="P8" s="211">
        <f t="shared" si="11"/>
        <v>-0.11458325413337422</v>
      </c>
      <c r="Q8" s="211">
        <f t="shared" si="11"/>
        <v>-7.0236169027556916E-2</v>
      </c>
      <c r="R8" s="909"/>
      <c r="S8" s="7">
        <v>320</v>
      </c>
      <c r="T8" s="7">
        <v>355</v>
      </c>
      <c r="U8" s="7">
        <v>370</v>
      </c>
      <c r="V8" s="7">
        <v>380</v>
      </c>
      <c r="W8" s="7">
        <v>330</v>
      </c>
      <c r="X8" s="7">
        <v>370</v>
      </c>
      <c r="Y8" s="7">
        <v>420</v>
      </c>
      <c r="Z8" s="7">
        <v>445</v>
      </c>
      <c r="AA8" s="7">
        <v>365</v>
      </c>
      <c r="AB8" s="7">
        <v>405</v>
      </c>
      <c r="AC8" s="7">
        <v>410</v>
      </c>
      <c r="AD8" s="7">
        <v>395</v>
      </c>
      <c r="AE8" s="7">
        <v>350</v>
      </c>
      <c r="AF8" s="7">
        <v>395</v>
      </c>
      <c r="AG8" s="7">
        <v>350</v>
      </c>
      <c r="AH8" s="7">
        <v>360</v>
      </c>
      <c r="AI8" s="7">
        <v>295</v>
      </c>
      <c r="AJ8" s="7">
        <v>325</v>
      </c>
      <c r="AK8" s="7">
        <v>370.31365856746169</v>
      </c>
      <c r="AL8" s="7">
        <v>359.91714889121914</v>
      </c>
      <c r="AM8" s="7">
        <v>299.10469723248485</v>
      </c>
      <c r="AN8" s="7">
        <v>326.71720949818661</v>
      </c>
      <c r="AO8" s="7">
        <v>284.19970996609828</v>
      </c>
      <c r="AP8" s="7">
        <v>143.19124253696793</v>
      </c>
      <c r="AQ8" s="7">
        <v>255.8240079971487</v>
      </c>
      <c r="AR8" s="7">
        <v>296.36865728790195</v>
      </c>
      <c r="AS8" s="7">
        <v>273.08206272020544</v>
      </c>
      <c r="AT8" s="7">
        <v>238.38281328777589</v>
      </c>
      <c r="AU8" s="7">
        <v>178.97897249176887</v>
      </c>
      <c r="AV8" s="7">
        <v>229.06046227828514</v>
      </c>
      <c r="AW8" s="7">
        <v>241.5431326255279</v>
      </c>
      <c r="AX8" s="7">
        <v>246.05963889125778</v>
      </c>
      <c r="AY8" s="7">
        <v>223.94709821516534</v>
      </c>
      <c r="AZ8" s="7">
        <v>260.52109112163186</v>
      </c>
      <c r="BA8" s="7">
        <v>305.78765999147805</v>
      </c>
      <c r="BB8" s="7">
        <v>302.95948896695103</v>
      </c>
      <c r="BC8" s="7">
        <v>252.06356109175073</v>
      </c>
      <c r="BD8" s="7">
        <v>298.22583828990014</v>
      </c>
      <c r="BE8" s="7">
        <v>296.80223070055041</v>
      </c>
      <c r="BF8" s="7">
        <v>265.12864951325787</v>
      </c>
      <c r="BG8" s="7">
        <v>220.90300187677943</v>
      </c>
      <c r="BH8" s="7">
        <v>243.39648688117288</v>
      </c>
      <c r="BI8" s="284"/>
      <c r="BJ8" s="7">
        <f t="shared" ref="BJ8:BJ12" si="24">D8-BK8</f>
        <v>720</v>
      </c>
      <c r="BK8" s="7">
        <f t="shared" ref="BK8:BK12" si="25">SUM(S8:T8)</f>
        <v>675</v>
      </c>
      <c r="BL8" s="7">
        <f t="shared" si="12"/>
        <v>750</v>
      </c>
      <c r="BM8" s="7">
        <f t="shared" ref="BM8:BM12" si="26">SUM(W8:X8)</f>
        <v>700</v>
      </c>
      <c r="BN8" s="7">
        <f t="shared" ref="BN8:BN12" si="27">SUM(Y8:Z8)</f>
        <v>865</v>
      </c>
      <c r="BO8" s="7">
        <f t="shared" ref="BO8:BO12" si="28">SUM(AA8:AB8)</f>
        <v>770</v>
      </c>
      <c r="BP8" s="7">
        <f t="shared" ref="BP8:BP12" si="29">SUM(AC8:AD8)</f>
        <v>805</v>
      </c>
      <c r="BQ8" s="7">
        <f t="shared" ref="BQ8:BQ12" si="30">SUM(AE8:AF8)</f>
        <v>745</v>
      </c>
      <c r="BR8" s="7">
        <f t="shared" ref="BR8:BR12" si="31">SUM(AG8:AH8)</f>
        <v>710</v>
      </c>
      <c r="BS8" s="7">
        <f t="shared" ref="BS8:BS12" si="32">SUM(AI8:AJ8)</f>
        <v>620</v>
      </c>
      <c r="BT8" s="7">
        <f t="shared" si="13"/>
        <v>730.23080745868083</v>
      </c>
      <c r="BU8" s="7">
        <f t="shared" si="14"/>
        <v>625.82190673067146</v>
      </c>
      <c r="BV8" s="7">
        <f t="shared" si="15"/>
        <v>427.39095250306622</v>
      </c>
      <c r="BW8" s="37">
        <f>AQ8+AR8</f>
        <v>552.19266528505068</v>
      </c>
      <c r="BX8" s="37">
        <f>AS8+AT8</f>
        <v>511.46487600798133</v>
      </c>
      <c r="BY8" s="37">
        <f t="shared" ref="BY8:BY32" si="33">AU8+AV8</f>
        <v>408.03943477005402</v>
      </c>
      <c r="BZ8" s="37">
        <f t="shared" si="16"/>
        <v>487.60277151678565</v>
      </c>
      <c r="CA8" s="37">
        <f t="shared" ref="CA8:CA62" si="34">AY8+AZ8</f>
        <v>484.4681893367972</v>
      </c>
      <c r="CB8" s="37">
        <f t="shared" si="17"/>
        <v>608.74714895842908</v>
      </c>
      <c r="CC8" s="37">
        <f t="shared" ref="CC8:CC62" si="35">BC8+BD8</f>
        <v>550.28939938165081</v>
      </c>
      <c r="CD8" s="37">
        <f t="shared" ref="CD8:CD62" si="36">BE8+BF8</f>
        <v>561.93088021380822</v>
      </c>
      <c r="CE8" s="37">
        <f>BG8+BH8</f>
        <v>464.2994887579523</v>
      </c>
      <c r="CF8" s="37"/>
      <c r="CG8" s="10" t="s">
        <v>16</v>
      </c>
      <c r="CH8" s="7">
        <f t="shared" si="8"/>
        <v>1350</v>
      </c>
      <c r="CI8" s="7">
        <f t="shared" si="8"/>
        <v>1395</v>
      </c>
      <c r="CJ8" s="7">
        <f t="shared" si="8"/>
        <v>1450</v>
      </c>
      <c r="CK8" s="7">
        <f t="shared" si="8"/>
        <v>1630</v>
      </c>
      <c r="CL8" s="7">
        <f t="shared" si="8"/>
        <v>1545</v>
      </c>
      <c r="CM8" s="7">
        <f t="shared" si="8"/>
        <v>1340</v>
      </c>
      <c r="CN8" s="7">
        <f t="shared" si="8"/>
        <v>1356.0527141893535</v>
      </c>
      <c r="CO8" s="7">
        <f t="shared" si="8"/>
        <v>979.58361778811548</v>
      </c>
      <c r="CP8" s="7">
        <f t="shared" si="8"/>
        <v>919.50431077803694</v>
      </c>
      <c r="CQ8" s="7">
        <f t="shared" si="8"/>
        <v>972.07096085358228</v>
      </c>
      <c r="CR8" s="7">
        <f t="shared" si="8"/>
        <v>1159.0365483400801</v>
      </c>
      <c r="CS8" s="7">
        <f t="shared" si="8"/>
        <v>1026.2303689717598</v>
      </c>
      <c r="CT8" s="7"/>
      <c r="CU8" s="208"/>
      <c r="CV8" s="208"/>
      <c r="CW8" s="7"/>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439"/>
      <c r="EG8" s="439"/>
      <c r="EH8" s="439"/>
      <c r="EI8" s="439"/>
      <c r="EJ8" s="439"/>
      <c r="EK8" s="439"/>
      <c r="EL8" s="439"/>
      <c r="EM8" s="439"/>
      <c r="EN8" s="439"/>
      <c r="EO8" s="439"/>
      <c r="EP8" s="439"/>
      <c r="EQ8" s="439"/>
      <c r="ER8" s="679"/>
      <c r="ES8" s="679"/>
      <c r="ET8" s="679"/>
      <c r="EU8" s="679"/>
      <c r="EV8" s="679"/>
      <c r="EW8" s="679"/>
      <c r="EX8" s="679"/>
      <c r="EY8" s="679"/>
      <c r="EZ8" s="679"/>
      <c r="FA8" s="679"/>
      <c r="FB8" s="679"/>
      <c r="FC8" s="679"/>
      <c r="FD8" s="679"/>
      <c r="FE8" s="679"/>
      <c r="FF8" s="679"/>
      <c r="FG8" s="679"/>
      <c r="FH8" s="679"/>
      <c r="FI8" s="679"/>
      <c r="FJ8" s="679"/>
      <c r="FL8" s="655" t="s">
        <v>260</v>
      </c>
      <c r="FM8" s="914">
        <f t="shared" si="18"/>
        <v>0</v>
      </c>
      <c r="FN8" s="914">
        <f>J8-SUM(AO8:AR8)</f>
        <v>-1.4779288903810084E-12</v>
      </c>
      <c r="FO8" s="914">
        <f t="shared" si="20"/>
        <v>1.5916157281026244E-12</v>
      </c>
      <c r="FP8" s="914">
        <f t="shared" si="21"/>
        <v>0</v>
      </c>
      <c r="FQ8" s="914">
        <f t="shared" si="22"/>
        <v>0</v>
      </c>
      <c r="FR8" s="914">
        <f t="shared" si="23"/>
        <v>0</v>
      </c>
    </row>
    <row r="9" spans="1:175" x14ac:dyDescent="0.3">
      <c r="B9" s="10" t="s">
        <v>17</v>
      </c>
      <c r="C9" s="524">
        <v>585</v>
      </c>
      <c r="D9" s="524">
        <v>585</v>
      </c>
      <c r="E9" s="524">
        <v>510</v>
      </c>
      <c r="F9" s="524">
        <v>450</v>
      </c>
      <c r="G9" s="524">
        <v>435</v>
      </c>
      <c r="H9" s="524">
        <v>425</v>
      </c>
      <c r="I9" s="524">
        <v>285.53900066380811</v>
      </c>
      <c r="J9" s="524">
        <v>222.9369205759547</v>
      </c>
      <c r="K9" s="524">
        <v>248.4506645943512</v>
      </c>
      <c r="L9" s="524">
        <v>246.62459705178355</v>
      </c>
      <c r="M9" s="524">
        <v>291.69334695678384</v>
      </c>
      <c r="N9" s="524">
        <v>295.07436257508482</v>
      </c>
      <c r="O9" s="524">
        <v>299.16995386031442</v>
      </c>
      <c r="P9" s="211">
        <f t="shared" si="11"/>
        <v>1.1590993259102067E-2</v>
      </c>
      <c r="Q9" s="211">
        <f t="shared" si="11"/>
        <v>1.3879861501649327E-2</v>
      </c>
      <c r="R9" s="909"/>
      <c r="S9" s="7">
        <v>145</v>
      </c>
      <c r="T9" s="7">
        <v>140</v>
      </c>
      <c r="U9" s="7">
        <v>135</v>
      </c>
      <c r="V9" s="7">
        <v>120</v>
      </c>
      <c r="W9" s="7">
        <v>125</v>
      </c>
      <c r="X9" s="7">
        <v>125</v>
      </c>
      <c r="Y9" s="7">
        <v>115</v>
      </c>
      <c r="Z9" s="7">
        <v>105</v>
      </c>
      <c r="AA9" s="7">
        <v>115</v>
      </c>
      <c r="AB9" s="7">
        <v>115</v>
      </c>
      <c r="AC9" s="7">
        <v>115</v>
      </c>
      <c r="AD9" s="7">
        <v>105</v>
      </c>
      <c r="AE9" s="7">
        <v>110</v>
      </c>
      <c r="AF9" s="7">
        <v>110</v>
      </c>
      <c r="AG9" s="7">
        <v>110</v>
      </c>
      <c r="AH9" s="7">
        <v>105</v>
      </c>
      <c r="AI9" s="7">
        <v>105</v>
      </c>
      <c r="AJ9" s="7">
        <v>110</v>
      </c>
      <c r="AK9" s="7">
        <v>75.009806469279255</v>
      </c>
      <c r="AL9" s="7">
        <v>70.705597775934677</v>
      </c>
      <c r="AM9" s="7">
        <v>72.041545742035041</v>
      </c>
      <c r="AN9" s="7">
        <v>67.782050676559365</v>
      </c>
      <c r="AO9" s="7">
        <v>68.072651117321058</v>
      </c>
      <c r="AP9" s="7">
        <v>35.545243968327846</v>
      </c>
      <c r="AQ9" s="7">
        <v>54.503802562491209</v>
      </c>
      <c r="AR9" s="7">
        <v>64.81522292781456</v>
      </c>
      <c r="AS9" s="7">
        <v>69.372602669092331</v>
      </c>
      <c r="AT9" s="7">
        <v>63.857997957508296</v>
      </c>
      <c r="AU9" s="7">
        <v>53.101313885386794</v>
      </c>
      <c r="AV9" s="7">
        <v>62.118750082363562</v>
      </c>
      <c r="AW9" s="7">
        <v>64.066676086494638</v>
      </c>
      <c r="AX9" s="7">
        <v>56.554883611338227</v>
      </c>
      <c r="AY9" s="7">
        <v>62.152870215570651</v>
      </c>
      <c r="AZ9" s="7">
        <v>63.850167138379909</v>
      </c>
      <c r="BA9" s="7">
        <v>67.948738496026721</v>
      </c>
      <c r="BB9" s="7">
        <v>70.565900016112963</v>
      </c>
      <c r="BC9" s="7">
        <v>74.923790664700448</v>
      </c>
      <c r="BD9" s="7">
        <v>78.254917779943952</v>
      </c>
      <c r="BE9" s="7">
        <v>64.973252318547125</v>
      </c>
      <c r="BF9" s="7">
        <v>72.167207845277602</v>
      </c>
      <c r="BG9" s="7">
        <v>75.587492915415069</v>
      </c>
      <c r="BH9" s="7">
        <v>82.346409495844995</v>
      </c>
      <c r="BI9" s="284"/>
      <c r="BJ9" s="7">
        <f t="shared" si="24"/>
        <v>300</v>
      </c>
      <c r="BK9" s="7">
        <f t="shared" si="25"/>
        <v>285</v>
      </c>
      <c r="BL9" s="7">
        <f t="shared" si="12"/>
        <v>255</v>
      </c>
      <c r="BM9" s="7">
        <f t="shared" si="26"/>
        <v>250</v>
      </c>
      <c r="BN9" s="7">
        <f t="shared" si="27"/>
        <v>220</v>
      </c>
      <c r="BO9" s="7">
        <f t="shared" si="28"/>
        <v>230</v>
      </c>
      <c r="BP9" s="7">
        <f t="shared" si="29"/>
        <v>220</v>
      </c>
      <c r="BQ9" s="7">
        <f t="shared" si="30"/>
        <v>220</v>
      </c>
      <c r="BR9" s="7">
        <f t="shared" si="31"/>
        <v>215</v>
      </c>
      <c r="BS9" s="7">
        <f t="shared" si="32"/>
        <v>215</v>
      </c>
      <c r="BT9" s="7">
        <f t="shared" si="13"/>
        <v>145.71540424521393</v>
      </c>
      <c r="BU9" s="7">
        <f t="shared" si="14"/>
        <v>139.82359641859441</v>
      </c>
      <c r="BV9" s="7">
        <f t="shared" si="15"/>
        <v>103.61789508564891</v>
      </c>
      <c r="BW9" s="37">
        <f>AQ9+AR9</f>
        <v>119.31902549030576</v>
      </c>
      <c r="BX9" s="37">
        <f>AS9+AT9</f>
        <v>133.23060062660062</v>
      </c>
      <c r="BY9" s="37">
        <f t="shared" si="33"/>
        <v>115.22006396775035</v>
      </c>
      <c r="BZ9" s="37">
        <f t="shared" si="16"/>
        <v>120.62155969783286</v>
      </c>
      <c r="CA9" s="37">
        <f t="shared" si="34"/>
        <v>126.00303735395056</v>
      </c>
      <c r="CB9" s="37">
        <f t="shared" si="17"/>
        <v>138.5146385121397</v>
      </c>
      <c r="CC9" s="37">
        <f t="shared" si="35"/>
        <v>153.1787084446444</v>
      </c>
      <c r="CD9" s="37">
        <f t="shared" si="36"/>
        <v>137.14046016382474</v>
      </c>
      <c r="CE9" s="37">
        <f>BG9+BH9</f>
        <v>157.93390241126008</v>
      </c>
      <c r="CF9" s="37"/>
      <c r="CG9" s="10" t="s">
        <v>17</v>
      </c>
      <c r="CH9" s="7">
        <f t="shared" si="8"/>
        <v>585</v>
      </c>
      <c r="CI9" s="7">
        <f t="shared" si="8"/>
        <v>585</v>
      </c>
      <c r="CJ9" s="7">
        <f t="shared" si="8"/>
        <v>510</v>
      </c>
      <c r="CK9" s="7">
        <f t="shared" si="8"/>
        <v>450</v>
      </c>
      <c r="CL9" s="7">
        <f t="shared" si="8"/>
        <v>435</v>
      </c>
      <c r="CM9" s="7">
        <f t="shared" si="8"/>
        <v>425</v>
      </c>
      <c r="CN9" s="7">
        <f t="shared" si="8"/>
        <v>285.53900066380811</v>
      </c>
      <c r="CO9" s="7">
        <f t="shared" si="8"/>
        <v>222.9369205759547</v>
      </c>
      <c r="CP9" s="7">
        <f t="shared" si="8"/>
        <v>248.4506645943512</v>
      </c>
      <c r="CQ9" s="7">
        <f t="shared" si="8"/>
        <v>246.62459705178355</v>
      </c>
      <c r="CR9" s="7">
        <f t="shared" si="8"/>
        <v>291.69334695678384</v>
      </c>
      <c r="CS9" s="7">
        <f t="shared" si="8"/>
        <v>295.07436257508482</v>
      </c>
      <c r="CT9" s="7"/>
      <c r="CU9" s="208"/>
      <c r="CV9" s="208"/>
      <c r="CW9" s="7"/>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439"/>
      <c r="EG9" s="439"/>
      <c r="EH9" s="439"/>
      <c r="EI9" s="439"/>
      <c r="EJ9" s="439"/>
      <c r="EK9" s="439"/>
      <c r="EL9" s="439"/>
      <c r="EM9" s="439"/>
      <c r="EN9" s="439"/>
      <c r="EO9" s="439"/>
      <c r="EP9" s="439"/>
      <c r="EQ9" s="439"/>
      <c r="ER9" s="679"/>
      <c r="ES9" s="679"/>
      <c r="ET9" s="679"/>
      <c r="EU9" s="679"/>
      <c r="EV9" s="679"/>
      <c r="EW9" s="679"/>
      <c r="EX9" s="679"/>
      <c r="EY9" s="679"/>
      <c r="EZ9" s="679"/>
      <c r="FA9" s="679"/>
      <c r="FB9" s="679"/>
      <c r="FC9" s="679"/>
      <c r="FD9" s="679"/>
      <c r="FE9" s="679"/>
      <c r="FF9" s="679"/>
      <c r="FG9" s="679"/>
      <c r="FH9" s="679"/>
      <c r="FI9" s="679"/>
      <c r="FJ9" s="679"/>
      <c r="FL9" s="655" t="s">
        <v>17</v>
      </c>
      <c r="FM9" s="914">
        <f t="shared" si="18"/>
        <v>0</v>
      </c>
      <c r="FN9" s="914">
        <f t="shared" si="19"/>
        <v>0</v>
      </c>
      <c r="FO9" s="914">
        <f t="shared" si="20"/>
        <v>2.2737367544323206E-13</v>
      </c>
      <c r="FP9" s="914">
        <f t="shared" si="21"/>
        <v>0</v>
      </c>
      <c r="FQ9" s="914">
        <f t="shared" si="22"/>
        <v>0</v>
      </c>
      <c r="FR9" s="914">
        <f t="shared" si="23"/>
        <v>0</v>
      </c>
    </row>
    <row r="10" spans="1:175" x14ac:dyDescent="0.3">
      <c r="B10" s="10" t="s">
        <v>18</v>
      </c>
      <c r="C10" s="524">
        <v>130</v>
      </c>
      <c r="D10" s="524">
        <v>125</v>
      </c>
      <c r="E10" s="524">
        <v>145</v>
      </c>
      <c r="F10" s="524">
        <v>195</v>
      </c>
      <c r="G10" s="524">
        <v>230</v>
      </c>
      <c r="H10" s="524">
        <v>220</v>
      </c>
      <c r="I10" s="524">
        <v>156.28490703420258</v>
      </c>
      <c r="J10" s="524">
        <v>240.1690031683442</v>
      </c>
      <c r="K10" s="524">
        <v>330.9603145205113</v>
      </c>
      <c r="L10" s="524">
        <v>395.70423286951939</v>
      </c>
      <c r="M10" s="524">
        <v>540.77523521574767</v>
      </c>
      <c r="N10" s="524">
        <v>534.31391489791179</v>
      </c>
      <c r="O10" s="524">
        <v>546.58896413662433</v>
      </c>
      <c r="P10" s="211">
        <f t="shared" si="11"/>
        <v>-1.1948254833189731E-2</v>
      </c>
      <c r="Q10" s="211">
        <f t="shared" si="11"/>
        <v>2.2973478504781042E-2</v>
      </c>
      <c r="R10" s="909"/>
      <c r="S10" s="7">
        <v>25</v>
      </c>
      <c r="T10" s="7">
        <v>30</v>
      </c>
      <c r="U10" s="7">
        <v>40</v>
      </c>
      <c r="V10" s="7">
        <v>35</v>
      </c>
      <c r="W10" s="7">
        <v>30</v>
      </c>
      <c r="X10" s="7">
        <v>40</v>
      </c>
      <c r="Y10" s="7">
        <v>45</v>
      </c>
      <c r="Z10" s="7">
        <v>45</v>
      </c>
      <c r="AA10" s="7">
        <v>45</v>
      </c>
      <c r="AB10" s="7">
        <v>55</v>
      </c>
      <c r="AC10" s="7">
        <v>55</v>
      </c>
      <c r="AD10" s="7">
        <v>55</v>
      </c>
      <c r="AE10" s="7">
        <v>55</v>
      </c>
      <c r="AF10" s="7">
        <v>65</v>
      </c>
      <c r="AG10" s="7">
        <v>55</v>
      </c>
      <c r="AH10" s="7">
        <v>60</v>
      </c>
      <c r="AI10" s="7">
        <v>50</v>
      </c>
      <c r="AJ10" s="7">
        <v>55</v>
      </c>
      <c r="AK10" s="7">
        <v>40.246444232359984</v>
      </c>
      <c r="AL10" s="7">
        <v>34.888078710732366</v>
      </c>
      <c r="AM10" s="7">
        <v>35.423373494801126</v>
      </c>
      <c r="AN10" s="7">
        <v>45.727010596309221</v>
      </c>
      <c r="AO10" s="7">
        <v>36.202298453897868</v>
      </c>
      <c r="AP10" s="7">
        <v>65.891789314286243</v>
      </c>
      <c r="AQ10" s="7">
        <v>65.072203162958672</v>
      </c>
      <c r="AR10" s="7">
        <v>73.002712237201962</v>
      </c>
      <c r="AS10" s="7">
        <v>75.06675689617478</v>
      </c>
      <c r="AT10" s="7">
        <v>74.723961640166493</v>
      </c>
      <c r="AU10" s="7">
        <v>82.543860373983577</v>
      </c>
      <c r="AV10" s="7">
        <v>98.625735610186069</v>
      </c>
      <c r="AW10" s="7">
        <v>119.01541415399151</v>
      </c>
      <c r="AX10" s="7">
        <v>89.559915725418605</v>
      </c>
      <c r="AY10" s="7">
        <v>94.929822115610037</v>
      </c>
      <c r="AZ10" s="7">
        <v>92.199080874498904</v>
      </c>
      <c r="BA10" s="7">
        <v>133.94880620162184</v>
      </c>
      <c r="BB10" s="7">
        <v>135.11143775951174</v>
      </c>
      <c r="BC10" s="7">
        <v>130.56411448979483</v>
      </c>
      <c r="BD10" s="7">
        <v>141.15087676481897</v>
      </c>
      <c r="BE10" s="7">
        <v>136.46783297635449</v>
      </c>
      <c r="BF10" s="7">
        <v>130.42898487247211</v>
      </c>
      <c r="BG10" s="7">
        <v>127.59382629662755</v>
      </c>
      <c r="BH10" s="7">
        <v>139.82327075245786</v>
      </c>
      <c r="BI10" s="284"/>
      <c r="BJ10" s="7">
        <f t="shared" si="24"/>
        <v>70</v>
      </c>
      <c r="BK10" s="7">
        <f t="shared" si="25"/>
        <v>55</v>
      </c>
      <c r="BL10" s="7">
        <f t="shared" si="12"/>
        <v>75</v>
      </c>
      <c r="BM10" s="7">
        <f t="shared" si="26"/>
        <v>70</v>
      </c>
      <c r="BN10" s="7">
        <f t="shared" si="27"/>
        <v>90</v>
      </c>
      <c r="BO10" s="7">
        <f t="shared" si="28"/>
        <v>100</v>
      </c>
      <c r="BP10" s="7">
        <f t="shared" si="29"/>
        <v>110</v>
      </c>
      <c r="BQ10" s="7">
        <f t="shared" si="30"/>
        <v>120</v>
      </c>
      <c r="BR10" s="7">
        <f t="shared" si="31"/>
        <v>115</v>
      </c>
      <c r="BS10" s="7">
        <f t="shared" si="32"/>
        <v>105</v>
      </c>
      <c r="BT10" s="7">
        <f t="shared" si="13"/>
        <v>75.13452294309235</v>
      </c>
      <c r="BU10" s="7">
        <f t="shared" si="14"/>
        <v>81.15038409111034</v>
      </c>
      <c r="BV10" s="7">
        <f t="shared" si="15"/>
        <v>102.09408776818411</v>
      </c>
      <c r="BW10" s="37">
        <f t="shared" ref="BW10:BW59" si="37">AQ10+AR10</f>
        <v>138.07491540016065</v>
      </c>
      <c r="BX10" s="37">
        <f>AS10+AT10</f>
        <v>149.79071853634127</v>
      </c>
      <c r="BY10" s="37">
        <f t="shared" si="33"/>
        <v>181.16959598416963</v>
      </c>
      <c r="BZ10" s="37">
        <f t="shared" si="16"/>
        <v>208.57532987941011</v>
      </c>
      <c r="CA10" s="37">
        <f t="shared" si="34"/>
        <v>187.12890299010894</v>
      </c>
      <c r="CB10" s="37">
        <f t="shared" si="17"/>
        <v>269.06024396113355</v>
      </c>
      <c r="CC10" s="37">
        <f t="shared" si="35"/>
        <v>271.71499125461378</v>
      </c>
      <c r="CD10" s="37">
        <f>BE10+BF10</f>
        <v>266.89681784882657</v>
      </c>
      <c r="CE10" s="37">
        <f t="shared" ref="CE10:CE62" si="38">BG10+BH10</f>
        <v>267.41709704908544</v>
      </c>
      <c r="CF10" s="37"/>
      <c r="CG10" s="10" t="s">
        <v>18</v>
      </c>
      <c r="CH10" s="7">
        <f t="shared" si="8"/>
        <v>130</v>
      </c>
      <c r="CI10" s="7">
        <f t="shared" si="8"/>
        <v>125</v>
      </c>
      <c r="CJ10" s="7">
        <f t="shared" si="8"/>
        <v>145</v>
      </c>
      <c r="CK10" s="7">
        <f t="shared" si="8"/>
        <v>195</v>
      </c>
      <c r="CL10" s="7">
        <f t="shared" si="8"/>
        <v>230</v>
      </c>
      <c r="CM10" s="7">
        <f t="shared" si="8"/>
        <v>220</v>
      </c>
      <c r="CN10" s="7">
        <f t="shared" si="8"/>
        <v>156.28490703420258</v>
      </c>
      <c r="CO10" s="7">
        <f t="shared" si="8"/>
        <v>240.1690031683442</v>
      </c>
      <c r="CP10" s="7">
        <f t="shared" si="8"/>
        <v>330.9603145205113</v>
      </c>
      <c r="CQ10" s="7">
        <f t="shared" si="8"/>
        <v>395.70423286951939</v>
      </c>
      <c r="CR10" s="7">
        <f t="shared" si="8"/>
        <v>540.77523521574767</v>
      </c>
      <c r="CS10" s="7">
        <f t="shared" si="8"/>
        <v>534.31391489791179</v>
      </c>
      <c r="CT10" s="7"/>
      <c r="CU10" s="208"/>
      <c r="CV10" s="208"/>
      <c r="CW10" s="7"/>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439"/>
      <c r="EI10" s="439"/>
      <c r="EJ10" s="439"/>
      <c r="EK10" s="439"/>
      <c r="EL10" s="439"/>
      <c r="EM10" s="439"/>
      <c r="EN10" s="439"/>
      <c r="EO10" s="439"/>
      <c r="EP10" s="439"/>
      <c r="EQ10" s="439"/>
      <c r="ER10" s="679"/>
      <c r="ES10" s="679"/>
      <c r="ET10" s="679"/>
      <c r="EU10" s="679"/>
      <c r="EV10" s="679"/>
      <c r="EW10" s="679"/>
      <c r="EX10" s="679"/>
      <c r="EY10" s="679"/>
      <c r="EZ10" s="679"/>
      <c r="FA10" s="679"/>
      <c r="FB10" s="679"/>
      <c r="FC10" s="679"/>
      <c r="FD10" s="679"/>
      <c r="FE10" s="679"/>
      <c r="FF10" s="679"/>
      <c r="FG10" s="679"/>
      <c r="FH10" s="679"/>
      <c r="FI10" s="679"/>
      <c r="FJ10" s="679"/>
      <c r="FM10" s="914">
        <f t="shared" si="18"/>
        <v>0</v>
      </c>
      <c r="FN10" s="914">
        <f t="shared" si="19"/>
        <v>-5.4001247917767614E-13</v>
      </c>
      <c r="FO10" s="914">
        <f t="shared" si="20"/>
        <v>0</v>
      </c>
      <c r="FP10" s="914">
        <f t="shared" si="21"/>
        <v>0</v>
      </c>
      <c r="FQ10" s="914">
        <f t="shared" si="22"/>
        <v>0</v>
      </c>
      <c r="FR10" s="914">
        <f t="shared" si="23"/>
        <v>0</v>
      </c>
    </row>
    <row r="11" spans="1:175"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524" t="s">
        <v>116</v>
      </c>
      <c r="P11" s="211" t="str">
        <f t="shared" si="11"/>
        <v>N/A</v>
      </c>
      <c r="Q11" s="211" t="str">
        <f t="shared" si="11"/>
        <v>N/A</v>
      </c>
      <c r="R11" s="909"/>
      <c r="S11" s="7">
        <v>40</v>
      </c>
      <c r="T11" s="7">
        <v>40</v>
      </c>
      <c r="U11" s="7">
        <v>45</v>
      </c>
      <c r="V11" s="7">
        <v>45</v>
      </c>
      <c r="W11" s="7">
        <v>45</v>
      </c>
      <c r="X11" s="7">
        <v>45</v>
      </c>
      <c r="Y11" s="7">
        <v>45</v>
      </c>
      <c r="Z11" s="7">
        <v>40</v>
      </c>
      <c r="AA11" s="7">
        <v>45</v>
      </c>
      <c r="AB11" s="7">
        <v>40</v>
      </c>
      <c r="AC11" s="7">
        <v>45</v>
      </c>
      <c r="AD11" s="7">
        <v>40</v>
      </c>
      <c r="AE11" s="7">
        <v>45</v>
      </c>
      <c r="AF11" s="7">
        <v>45</v>
      </c>
      <c r="AG11" s="7">
        <v>50</v>
      </c>
      <c r="AH11" s="7">
        <v>50</v>
      </c>
      <c r="AI11" s="7">
        <v>50</v>
      </c>
      <c r="AJ11" s="7">
        <v>50</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t="s">
        <v>116</v>
      </c>
      <c r="BE11" s="10" t="s">
        <v>116</v>
      </c>
      <c r="BF11" s="10" t="s">
        <v>116</v>
      </c>
      <c r="BG11" s="10" t="s">
        <v>116</v>
      </c>
      <c r="BH11" s="10" t="s">
        <v>116</v>
      </c>
      <c r="BI11" s="284"/>
      <c r="BJ11" s="7">
        <f t="shared" si="24"/>
        <v>90</v>
      </c>
      <c r="BK11" s="7">
        <f t="shared" si="25"/>
        <v>80</v>
      </c>
      <c r="BL11" s="7">
        <f t="shared" si="12"/>
        <v>90</v>
      </c>
      <c r="BM11" s="7">
        <f t="shared" si="26"/>
        <v>90</v>
      </c>
      <c r="BN11" s="7">
        <f t="shared" si="27"/>
        <v>85</v>
      </c>
      <c r="BO11" s="7">
        <f t="shared" si="28"/>
        <v>85</v>
      </c>
      <c r="BP11" s="7">
        <f t="shared" si="29"/>
        <v>85</v>
      </c>
      <c r="BQ11" s="7">
        <f t="shared" si="30"/>
        <v>90</v>
      </c>
      <c r="BR11" s="7">
        <f t="shared" si="31"/>
        <v>100</v>
      </c>
      <c r="BS11" s="7">
        <f t="shared" si="32"/>
        <v>100</v>
      </c>
      <c r="BT11" s="10" t="s">
        <v>116</v>
      </c>
      <c r="BU11" s="10" t="s">
        <v>116</v>
      </c>
      <c r="BV11" s="10" t="s">
        <v>116</v>
      </c>
      <c r="BW11" s="10" t="s">
        <v>116</v>
      </c>
      <c r="BX11" s="10" t="s">
        <v>116</v>
      </c>
      <c r="BY11" s="10" t="s">
        <v>116</v>
      </c>
      <c r="BZ11" s="10" t="s">
        <v>116</v>
      </c>
      <c r="CA11" s="10" t="s">
        <v>116</v>
      </c>
      <c r="CB11" s="10" t="s">
        <v>116</v>
      </c>
      <c r="CC11" s="10" t="s">
        <v>116</v>
      </c>
      <c r="CD11" s="10" t="s">
        <v>116</v>
      </c>
      <c r="CE11" s="10" t="s">
        <v>116</v>
      </c>
      <c r="CF11" s="10"/>
      <c r="CG11" s="10" t="s">
        <v>21</v>
      </c>
      <c r="CH11" s="7">
        <f t="shared" si="8"/>
        <v>165</v>
      </c>
      <c r="CI11" s="7">
        <f t="shared" si="8"/>
        <v>170</v>
      </c>
      <c r="CJ11" s="7">
        <f t="shared" si="8"/>
        <v>180</v>
      </c>
      <c r="CK11" s="7">
        <f t="shared" si="8"/>
        <v>170</v>
      </c>
      <c r="CL11" s="7">
        <f t="shared" si="8"/>
        <v>175</v>
      </c>
      <c r="CM11" s="7">
        <f t="shared" si="8"/>
        <v>200</v>
      </c>
      <c r="CN11" s="7" t="str">
        <f t="shared" si="8"/>
        <v>††</v>
      </c>
      <c r="CO11" s="7" t="str">
        <f t="shared" si="8"/>
        <v>††</v>
      </c>
      <c r="CP11" s="7" t="str">
        <f t="shared" si="8"/>
        <v>††</v>
      </c>
      <c r="CQ11" s="7" t="str">
        <f t="shared" si="8"/>
        <v>††</v>
      </c>
      <c r="CR11" s="7" t="str">
        <f t="shared" si="8"/>
        <v>††</v>
      </c>
      <c r="CS11" s="7" t="str">
        <f t="shared" si="8"/>
        <v>††</v>
      </c>
      <c r="CT11" s="7"/>
      <c r="CU11" s="208"/>
      <c r="CV11" s="208"/>
      <c r="CW11" s="7"/>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39"/>
      <c r="EL11" s="439"/>
      <c r="EM11" s="439"/>
      <c r="EN11" s="439"/>
      <c r="EO11" s="439"/>
      <c r="EP11" s="439"/>
      <c r="EQ11" s="439"/>
      <c r="ER11" s="679"/>
      <c r="ES11" s="679"/>
      <c r="ET11" s="679"/>
      <c r="EU11" s="679"/>
      <c r="EV11" s="679"/>
      <c r="EW11" s="679"/>
      <c r="EX11" s="679"/>
      <c r="EY11" s="679"/>
      <c r="EZ11" s="679"/>
      <c r="FA11" s="679"/>
      <c r="FB11" s="679"/>
      <c r="FC11" s="679"/>
      <c r="FD11" s="679"/>
      <c r="FE11" s="679"/>
      <c r="FF11" s="679"/>
      <c r="FG11" s="679"/>
      <c r="FH11" s="679"/>
      <c r="FI11" s="679"/>
      <c r="FJ11" s="679"/>
      <c r="FM11" s="914"/>
      <c r="FN11" s="914"/>
      <c r="FO11" s="914"/>
      <c r="FP11" s="914"/>
      <c r="FQ11" s="914"/>
      <c r="FR11" s="914"/>
    </row>
    <row r="12" spans="1:175" x14ac:dyDescent="0.3">
      <c r="B12" s="52" t="s">
        <v>19</v>
      </c>
      <c r="C12" s="184">
        <v>470</v>
      </c>
      <c r="D12" s="184">
        <v>490</v>
      </c>
      <c r="E12" s="184">
        <v>485</v>
      </c>
      <c r="F12" s="184">
        <v>495</v>
      </c>
      <c r="G12" s="184">
        <v>515</v>
      </c>
      <c r="H12" s="184">
        <v>540</v>
      </c>
      <c r="I12" s="184">
        <v>575.95001307940981</v>
      </c>
      <c r="J12" s="184">
        <v>477.05669773569684</v>
      </c>
      <c r="K12" s="184">
        <v>592.48938224470044</v>
      </c>
      <c r="L12" s="184">
        <v>707.43292184254949</v>
      </c>
      <c r="M12" s="184">
        <v>763.23949598252534</v>
      </c>
      <c r="N12" s="184">
        <v>791.36260200400761</v>
      </c>
      <c r="O12" s="184">
        <v>841.82691375217496</v>
      </c>
      <c r="P12" s="214">
        <f t="shared" si="11"/>
        <v>3.6847026614207357E-2</v>
      </c>
      <c r="Q12" s="214">
        <f t="shared" si="11"/>
        <v>6.3768886248066314E-2</v>
      </c>
      <c r="R12" s="909"/>
      <c r="S12" s="29">
        <v>115</v>
      </c>
      <c r="T12" s="29">
        <v>125</v>
      </c>
      <c r="U12" s="29">
        <v>125</v>
      </c>
      <c r="V12" s="29">
        <v>125</v>
      </c>
      <c r="W12" s="29">
        <v>115</v>
      </c>
      <c r="X12" s="29">
        <v>120</v>
      </c>
      <c r="Y12" s="29">
        <v>125</v>
      </c>
      <c r="Z12" s="29">
        <v>125</v>
      </c>
      <c r="AA12" s="29">
        <v>115</v>
      </c>
      <c r="AB12" s="29">
        <v>125</v>
      </c>
      <c r="AC12" s="29">
        <v>125</v>
      </c>
      <c r="AD12" s="29">
        <v>130</v>
      </c>
      <c r="AE12" s="29">
        <v>130</v>
      </c>
      <c r="AF12" s="29">
        <v>130</v>
      </c>
      <c r="AG12" s="29">
        <v>130</v>
      </c>
      <c r="AH12" s="29">
        <v>135</v>
      </c>
      <c r="AI12" s="29">
        <v>135</v>
      </c>
      <c r="AJ12" s="29">
        <v>140</v>
      </c>
      <c r="AK12" s="29">
        <v>147.42292012490137</v>
      </c>
      <c r="AL12" s="29">
        <v>149.23504016973868</v>
      </c>
      <c r="AM12" s="29">
        <v>144.4422975447045</v>
      </c>
      <c r="AN12" s="29">
        <v>134.84975524006606</v>
      </c>
      <c r="AO12" s="29">
        <v>126.29488990914714</v>
      </c>
      <c r="AP12" s="29">
        <v>67.325929753258748</v>
      </c>
      <c r="AQ12" s="29">
        <v>133.23880909403039</v>
      </c>
      <c r="AR12" s="29">
        <v>150.19706897926042</v>
      </c>
      <c r="AS12" s="29">
        <v>159.36634677022465</v>
      </c>
      <c r="AT12" s="29">
        <v>145.10748881983821</v>
      </c>
      <c r="AU12" s="29">
        <v>135.98546845776428</v>
      </c>
      <c r="AV12" s="29">
        <v>152.03007819687272</v>
      </c>
      <c r="AW12" s="29">
        <v>169.95287638689445</v>
      </c>
      <c r="AX12" s="29">
        <v>167.80280082556277</v>
      </c>
      <c r="AY12" s="29">
        <v>179.84430166151463</v>
      </c>
      <c r="AZ12" s="29">
        <v>189.83294296857727</v>
      </c>
      <c r="BA12" s="29">
        <v>194.05094146267464</v>
      </c>
      <c r="BB12" s="29">
        <v>185.70706805696807</v>
      </c>
      <c r="BC12" s="29">
        <v>193.84707781319511</v>
      </c>
      <c r="BD12" s="29">
        <v>189.63440864968862</v>
      </c>
      <c r="BE12" s="29">
        <v>201.47707099729058</v>
      </c>
      <c r="BF12" s="29">
        <v>198.4313666310922</v>
      </c>
      <c r="BG12" s="29">
        <v>198.89477916964648</v>
      </c>
      <c r="BH12" s="29">
        <v>192.55938520597837</v>
      </c>
      <c r="BI12" s="284"/>
      <c r="BJ12" s="29">
        <f t="shared" si="24"/>
        <v>250</v>
      </c>
      <c r="BK12" s="29">
        <f t="shared" si="25"/>
        <v>240</v>
      </c>
      <c r="BL12" s="29">
        <f t="shared" si="12"/>
        <v>250</v>
      </c>
      <c r="BM12" s="29">
        <f t="shared" si="26"/>
        <v>235</v>
      </c>
      <c r="BN12" s="29">
        <f t="shared" si="27"/>
        <v>250</v>
      </c>
      <c r="BO12" s="29">
        <f t="shared" si="28"/>
        <v>240</v>
      </c>
      <c r="BP12" s="29">
        <f t="shared" si="29"/>
        <v>255</v>
      </c>
      <c r="BQ12" s="29">
        <f t="shared" si="30"/>
        <v>260</v>
      </c>
      <c r="BR12" s="29">
        <f t="shared" si="31"/>
        <v>265</v>
      </c>
      <c r="BS12" s="29">
        <f t="shared" si="32"/>
        <v>275</v>
      </c>
      <c r="BT12" s="29">
        <f>AK12+AL12</f>
        <v>296.65796029464002</v>
      </c>
      <c r="BU12" s="29">
        <f>AM12+AN12</f>
        <v>279.29205278477059</v>
      </c>
      <c r="BV12" s="29">
        <f t="shared" si="15"/>
        <v>193.62081966240589</v>
      </c>
      <c r="BW12" s="786">
        <f>AQ12+AR12</f>
        <v>283.43587807329084</v>
      </c>
      <c r="BX12" s="787">
        <f>AS12+AT12</f>
        <v>304.47383559006289</v>
      </c>
      <c r="BY12" s="787">
        <f t="shared" si="33"/>
        <v>288.01554665463698</v>
      </c>
      <c r="BZ12" s="787">
        <f t="shared" si="16"/>
        <v>337.75567721245721</v>
      </c>
      <c r="CA12" s="787">
        <f>AY12+AZ12</f>
        <v>369.67724463009188</v>
      </c>
      <c r="CB12" s="787">
        <f t="shared" si="17"/>
        <v>379.75800951964271</v>
      </c>
      <c r="CC12" s="787">
        <f t="shared" si="35"/>
        <v>383.48148646288371</v>
      </c>
      <c r="CD12" s="787">
        <f t="shared" si="36"/>
        <v>399.90843762838279</v>
      </c>
      <c r="CE12" s="787">
        <f t="shared" si="38"/>
        <v>391.45416437562483</v>
      </c>
      <c r="CF12" s="37"/>
      <c r="CG12" s="52" t="s">
        <v>19</v>
      </c>
      <c r="CH12" s="29">
        <f t="shared" si="8"/>
        <v>470</v>
      </c>
      <c r="CI12" s="29">
        <f t="shared" si="8"/>
        <v>490</v>
      </c>
      <c r="CJ12" s="29">
        <f t="shared" si="8"/>
        <v>485</v>
      </c>
      <c r="CK12" s="29">
        <f t="shared" si="8"/>
        <v>495</v>
      </c>
      <c r="CL12" s="29">
        <f t="shared" si="8"/>
        <v>515</v>
      </c>
      <c r="CM12" s="29">
        <f t="shared" si="8"/>
        <v>540</v>
      </c>
      <c r="CN12" s="29">
        <f t="shared" si="8"/>
        <v>575.95001307940981</v>
      </c>
      <c r="CO12" s="29">
        <f t="shared" si="8"/>
        <v>477.05669773569684</v>
      </c>
      <c r="CP12" s="29">
        <f t="shared" si="8"/>
        <v>592.48938224470044</v>
      </c>
      <c r="CQ12" s="29">
        <f t="shared" si="8"/>
        <v>707.43292184254949</v>
      </c>
      <c r="CR12" s="29">
        <f t="shared" si="8"/>
        <v>763.23949598252534</v>
      </c>
      <c r="CS12" s="29">
        <f t="shared" si="8"/>
        <v>791.36260200400761</v>
      </c>
      <c r="CT12" s="29"/>
      <c r="CU12" s="217"/>
      <c r="CV12" s="217"/>
      <c r="CW12" s="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c r="FC12" s="447"/>
      <c r="FD12" s="447"/>
      <c r="FE12" s="447"/>
      <c r="FF12" s="447"/>
      <c r="FG12" s="447"/>
      <c r="FH12" s="447"/>
      <c r="FI12" s="447"/>
      <c r="FJ12" s="447"/>
      <c r="FL12" s="655" t="s">
        <v>261</v>
      </c>
      <c r="FM12" s="914">
        <f t="shared" si="18"/>
        <v>0</v>
      </c>
      <c r="FN12" s="914">
        <f t="shared" si="19"/>
        <v>0</v>
      </c>
      <c r="FO12" s="914">
        <f t="shared" si="20"/>
        <v>0</v>
      </c>
      <c r="FP12" s="914">
        <f t="shared" si="21"/>
        <v>0</v>
      </c>
      <c r="FQ12" s="914">
        <f t="shared" si="22"/>
        <v>-1.1368683772161603E-12</v>
      </c>
      <c r="FR12" s="914">
        <f t="shared" si="23"/>
        <v>0</v>
      </c>
    </row>
    <row r="13" spans="1:175" x14ac:dyDescent="0.3">
      <c r="B13" s="20" t="s">
        <v>5</v>
      </c>
      <c r="C13" s="784">
        <v>2945</v>
      </c>
      <c r="D13" s="784">
        <v>3000</v>
      </c>
      <c r="E13" s="784">
        <v>2840</v>
      </c>
      <c r="F13" s="784">
        <v>2505</v>
      </c>
      <c r="G13" s="784">
        <v>2460</v>
      </c>
      <c r="H13" s="784">
        <v>2245</v>
      </c>
      <c r="I13" s="784">
        <f t="shared" ref="I13:O13" si="39">SUM(I14:I19)</f>
        <v>2105.537750252664</v>
      </c>
      <c r="J13" s="784">
        <f t="shared" si="39"/>
        <v>1830.3464916819003</v>
      </c>
      <c r="K13" s="784">
        <f t="shared" si="39"/>
        <v>1952.5009481835568</v>
      </c>
      <c r="L13" s="784">
        <f t="shared" si="39"/>
        <v>1880.1898162888174</v>
      </c>
      <c r="M13" s="784">
        <f t="shared" si="39"/>
        <v>1849.3439452374564</v>
      </c>
      <c r="N13" s="784">
        <f t="shared" si="39"/>
        <v>1993.0206176880677</v>
      </c>
      <c r="O13" s="784">
        <f t="shared" si="39"/>
        <v>2026.8436760530096</v>
      </c>
      <c r="P13" s="209">
        <f t="shared" si="11"/>
        <v>7.7690617162165188E-2</v>
      </c>
      <c r="Q13" s="209">
        <f t="shared" si="11"/>
        <v>1.6970751865164946E-2</v>
      </c>
      <c r="R13" s="909"/>
      <c r="S13" s="31">
        <v>740</v>
      </c>
      <c r="T13" s="31">
        <v>695</v>
      </c>
      <c r="U13" s="31">
        <v>720</v>
      </c>
      <c r="V13" s="31">
        <v>660</v>
      </c>
      <c r="W13" s="31">
        <v>785</v>
      </c>
      <c r="X13" s="31">
        <v>675</v>
      </c>
      <c r="Y13" s="31">
        <v>580</v>
      </c>
      <c r="Z13" s="31">
        <v>600</v>
      </c>
      <c r="AA13" s="31">
        <v>630</v>
      </c>
      <c r="AB13" s="31">
        <v>700</v>
      </c>
      <c r="AC13" s="31">
        <v>610</v>
      </c>
      <c r="AD13" s="31">
        <v>590</v>
      </c>
      <c r="AE13" s="31">
        <v>580</v>
      </c>
      <c r="AF13" s="31">
        <v>680</v>
      </c>
      <c r="AG13" s="31">
        <v>580</v>
      </c>
      <c r="AH13" s="31">
        <v>570</v>
      </c>
      <c r="AI13" s="31">
        <v>550</v>
      </c>
      <c r="AJ13" s="31">
        <v>560</v>
      </c>
      <c r="AK13" s="31">
        <f t="shared" ref="AK13:BH13" si="40">SUM(AK14:AK19)</f>
        <v>541.21125275204304</v>
      </c>
      <c r="AL13" s="31">
        <f t="shared" si="40"/>
        <v>535.93402330837796</v>
      </c>
      <c r="AM13" s="31">
        <f t="shared" si="40"/>
        <v>529.95018102166023</v>
      </c>
      <c r="AN13" s="31">
        <f t="shared" si="40"/>
        <v>498.44229317058239</v>
      </c>
      <c r="AO13" s="31">
        <f t="shared" si="40"/>
        <v>396.63405846780205</v>
      </c>
      <c r="AP13" s="31">
        <f t="shared" si="40"/>
        <v>388.84279375950177</v>
      </c>
      <c r="AQ13" s="31">
        <f t="shared" si="40"/>
        <v>511.18101744141416</v>
      </c>
      <c r="AR13" s="31">
        <f t="shared" si="40"/>
        <v>533.68862201318211</v>
      </c>
      <c r="AS13" s="31">
        <f t="shared" si="40"/>
        <v>487.30936025685696</v>
      </c>
      <c r="AT13" s="31">
        <f t="shared" si="40"/>
        <v>469.95020098424459</v>
      </c>
      <c r="AU13" s="31">
        <f t="shared" si="40"/>
        <v>484.61517848069673</v>
      </c>
      <c r="AV13" s="31">
        <f t="shared" si="40"/>
        <v>510.62620846175867</v>
      </c>
      <c r="AW13" s="31">
        <f t="shared" si="40"/>
        <v>467.67641357595471</v>
      </c>
      <c r="AX13" s="31">
        <f t="shared" si="40"/>
        <v>478.61639119097839</v>
      </c>
      <c r="AY13" s="31">
        <f t="shared" si="40"/>
        <v>475.68321691744796</v>
      </c>
      <c r="AZ13" s="31">
        <f t="shared" si="40"/>
        <v>458.21379460443649</v>
      </c>
      <c r="BA13" s="31">
        <f t="shared" si="40"/>
        <v>458.46903704267766</v>
      </c>
      <c r="BB13" s="31">
        <f t="shared" si="40"/>
        <v>473.34883410475209</v>
      </c>
      <c r="BC13" s="31">
        <f t="shared" si="40"/>
        <v>445.84576645984339</v>
      </c>
      <c r="BD13" s="31">
        <f t="shared" si="40"/>
        <v>471.68030763018328</v>
      </c>
      <c r="BE13" s="31">
        <f t="shared" si="40"/>
        <v>484.87213690926234</v>
      </c>
      <c r="BF13" s="31">
        <f t="shared" si="40"/>
        <v>502.54418612955254</v>
      </c>
      <c r="BG13" s="31">
        <f t="shared" si="40"/>
        <v>485.13872741752897</v>
      </c>
      <c r="BH13" s="31">
        <f t="shared" si="40"/>
        <v>520.46556723172398</v>
      </c>
      <c r="BI13" s="284"/>
      <c r="BJ13" s="31">
        <f t="shared" ref="BJ13" si="41">SUM(BJ14:BJ19)</f>
        <v>1565</v>
      </c>
      <c r="BK13" s="31">
        <f>SUM(BK14:BK19)</f>
        <v>1435</v>
      </c>
      <c r="BL13" s="31">
        <f>V13+U13</f>
        <v>1380</v>
      </c>
      <c r="BM13" s="31">
        <f>SUM(BM14:BM18)</f>
        <v>1420</v>
      </c>
      <c r="BN13" s="31">
        <f>SUM(BN14:BN19)</f>
        <v>1180</v>
      </c>
      <c r="BO13" s="31">
        <f t="shared" ref="BO13" si="42">SUM(BO14:BO19)</f>
        <v>1330</v>
      </c>
      <c r="BP13" s="31">
        <f>SUM(BP14:BP19)</f>
        <v>1200</v>
      </c>
      <c r="BQ13" s="31">
        <f>SUM(BQ14:BQ19)</f>
        <v>1260</v>
      </c>
      <c r="BR13" s="31">
        <f>SUM(BR14:BR19)</f>
        <v>1150</v>
      </c>
      <c r="BS13" s="31">
        <f>SUM(BS14:BS19)</f>
        <v>1110</v>
      </c>
      <c r="BT13" s="31">
        <f t="shared" ref="BT13:BT32" si="43">AK13+AL13</f>
        <v>1077.1452760604211</v>
      </c>
      <c r="BU13" s="31">
        <f t="shared" ref="BU13:BU32" si="44">AM13+AN13</f>
        <v>1028.3924741922426</v>
      </c>
      <c r="BV13" s="31">
        <f t="shared" si="15"/>
        <v>785.47685222730388</v>
      </c>
      <c r="BW13" s="31">
        <f>AQ13+AR13</f>
        <v>1044.8696394545964</v>
      </c>
      <c r="BX13" s="31">
        <f>AS13+AT13</f>
        <v>957.25956124110155</v>
      </c>
      <c r="BY13" s="31">
        <f t="shared" si="33"/>
        <v>995.24138694245539</v>
      </c>
      <c r="BZ13" s="31">
        <f t="shared" si="16"/>
        <v>946.29280476693316</v>
      </c>
      <c r="CA13" s="31">
        <f t="shared" si="34"/>
        <v>933.89701152188445</v>
      </c>
      <c r="CB13" s="31">
        <f t="shared" si="17"/>
        <v>931.81787114742974</v>
      </c>
      <c r="CC13" s="31">
        <f t="shared" si="35"/>
        <v>917.52607409002667</v>
      </c>
      <c r="CD13" s="31">
        <f t="shared" si="36"/>
        <v>987.41632303881488</v>
      </c>
      <c r="CE13" s="31">
        <f t="shared" si="38"/>
        <v>1005.604294649253</v>
      </c>
      <c r="CF13" s="31"/>
      <c r="CG13" s="887" t="s">
        <v>5</v>
      </c>
      <c r="CH13" s="31">
        <f t="shared" si="8"/>
        <v>2945</v>
      </c>
      <c r="CI13" s="31">
        <f t="shared" si="8"/>
        <v>3000</v>
      </c>
      <c r="CJ13" s="31">
        <f t="shared" si="8"/>
        <v>2840</v>
      </c>
      <c r="CK13" s="31">
        <f t="shared" si="8"/>
        <v>2505</v>
      </c>
      <c r="CL13" s="31">
        <f t="shared" si="8"/>
        <v>2460</v>
      </c>
      <c r="CM13" s="31">
        <f t="shared" si="8"/>
        <v>2245</v>
      </c>
      <c r="CN13" s="31">
        <f t="shared" si="8"/>
        <v>2105.537750252664</v>
      </c>
      <c r="CO13" s="31">
        <f t="shared" si="8"/>
        <v>1830.3464916819003</v>
      </c>
      <c r="CP13" s="31">
        <f t="shared" si="8"/>
        <v>1952.5009481835568</v>
      </c>
      <c r="CQ13" s="31">
        <f t="shared" si="8"/>
        <v>1880.1898162888174</v>
      </c>
      <c r="CR13" s="31">
        <f t="shared" si="8"/>
        <v>1849.3439452374564</v>
      </c>
      <c r="CS13" s="31">
        <f t="shared" si="8"/>
        <v>1993.0206176880677</v>
      </c>
      <c r="CT13" s="31">
        <f>O13</f>
        <v>2026.8436760530096</v>
      </c>
      <c r="CU13" s="210">
        <f t="shared" ref="CU13:CU47" si="45">P13</f>
        <v>7.7690617162165188E-2</v>
      </c>
      <c r="CV13" s="210">
        <f>Q13</f>
        <v>1.6970751865164946E-2</v>
      </c>
      <c r="CW13" s="37"/>
      <c r="CX13" s="444">
        <f t="shared" ref="CX13:EM13" si="46">S13</f>
        <v>740</v>
      </c>
      <c r="CY13" s="444">
        <f t="shared" si="46"/>
        <v>695</v>
      </c>
      <c r="CZ13" s="444">
        <f t="shared" si="46"/>
        <v>720</v>
      </c>
      <c r="DA13" s="444">
        <f t="shared" si="46"/>
        <v>660</v>
      </c>
      <c r="DB13" s="444">
        <f t="shared" si="46"/>
        <v>785</v>
      </c>
      <c r="DC13" s="444">
        <f t="shared" si="46"/>
        <v>675</v>
      </c>
      <c r="DD13" s="444">
        <f t="shared" si="46"/>
        <v>580</v>
      </c>
      <c r="DE13" s="444">
        <f t="shared" si="46"/>
        <v>600</v>
      </c>
      <c r="DF13" s="444">
        <f t="shared" si="46"/>
        <v>630</v>
      </c>
      <c r="DG13" s="444">
        <f t="shared" si="46"/>
        <v>700</v>
      </c>
      <c r="DH13" s="444">
        <f t="shared" si="46"/>
        <v>610</v>
      </c>
      <c r="DI13" s="444">
        <f t="shared" si="46"/>
        <v>590</v>
      </c>
      <c r="DJ13" s="444">
        <f t="shared" si="46"/>
        <v>580</v>
      </c>
      <c r="DK13" s="444">
        <f t="shared" si="46"/>
        <v>680</v>
      </c>
      <c r="DL13" s="444">
        <f t="shared" si="46"/>
        <v>580</v>
      </c>
      <c r="DM13" s="444">
        <f t="shared" si="46"/>
        <v>570</v>
      </c>
      <c r="DN13" s="444">
        <f t="shared" si="46"/>
        <v>550</v>
      </c>
      <c r="DO13" s="444">
        <f t="shared" si="46"/>
        <v>560</v>
      </c>
      <c r="DP13" s="444">
        <f t="shared" si="46"/>
        <v>541.21125275204304</v>
      </c>
      <c r="DQ13" s="444">
        <f t="shared" si="46"/>
        <v>535.93402330837796</v>
      </c>
      <c r="DR13" s="444">
        <f t="shared" si="46"/>
        <v>529.95018102166023</v>
      </c>
      <c r="DS13" s="444">
        <f t="shared" si="46"/>
        <v>498.44229317058239</v>
      </c>
      <c r="DT13" s="444">
        <f t="shared" si="46"/>
        <v>396.63405846780205</v>
      </c>
      <c r="DU13" s="444">
        <f t="shared" si="46"/>
        <v>388.84279375950177</v>
      </c>
      <c r="DV13" s="444">
        <f t="shared" si="46"/>
        <v>511.18101744141416</v>
      </c>
      <c r="DW13" s="444">
        <f t="shared" si="46"/>
        <v>533.68862201318211</v>
      </c>
      <c r="DX13" s="444">
        <f t="shared" si="46"/>
        <v>487.30936025685696</v>
      </c>
      <c r="DY13" s="444">
        <f t="shared" si="46"/>
        <v>469.95020098424459</v>
      </c>
      <c r="DZ13" s="444">
        <f t="shared" si="46"/>
        <v>484.61517848069673</v>
      </c>
      <c r="EA13" s="444">
        <f t="shared" si="46"/>
        <v>510.62620846175867</v>
      </c>
      <c r="EB13" s="444">
        <f t="shared" si="46"/>
        <v>467.67641357595471</v>
      </c>
      <c r="EC13" s="444">
        <f t="shared" si="46"/>
        <v>478.61639119097839</v>
      </c>
      <c r="ED13" s="444">
        <f t="shared" si="46"/>
        <v>475.68321691744796</v>
      </c>
      <c r="EE13" s="444">
        <f t="shared" si="46"/>
        <v>458.21379460443649</v>
      </c>
      <c r="EF13" s="444">
        <f t="shared" si="46"/>
        <v>458.46903704267766</v>
      </c>
      <c r="EG13" s="444">
        <f t="shared" si="46"/>
        <v>473.34883410475209</v>
      </c>
      <c r="EH13" s="444">
        <f t="shared" si="46"/>
        <v>445.84576645984339</v>
      </c>
      <c r="EI13" s="444">
        <f t="shared" si="46"/>
        <v>471.68030763018328</v>
      </c>
      <c r="EJ13" s="444">
        <f t="shared" si="46"/>
        <v>484.87213690926234</v>
      </c>
      <c r="EK13" s="444">
        <f t="shared" si="46"/>
        <v>502.54418612955254</v>
      </c>
      <c r="EL13" s="444">
        <f t="shared" si="46"/>
        <v>485.13872741752897</v>
      </c>
      <c r="EM13" s="444">
        <f t="shared" si="46"/>
        <v>520.46556723172398</v>
      </c>
      <c r="EN13" s="444"/>
      <c r="EO13" s="444">
        <f t="shared" ref="EO13:FJ13" si="47">BJ13</f>
        <v>1565</v>
      </c>
      <c r="EP13" s="444">
        <f t="shared" si="47"/>
        <v>1435</v>
      </c>
      <c r="EQ13" s="444">
        <f t="shared" si="47"/>
        <v>1380</v>
      </c>
      <c r="ER13" s="444">
        <f t="shared" si="47"/>
        <v>1420</v>
      </c>
      <c r="ES13" s="444">
        <f t="shared" si="47"/>
        <v>1180</v>
      </c>
      <c r="ET13" s="444">
        <f t="shared" si="47"/>
        <v>1330</v>
      </c>
      <c r="EU13" s="444">
        <f t="shared" si="47"/>
        <v>1200</v>
      </c>
      <c r="EV13" s="444">
        <f t="shared" si="47"/>
        <v>1260</v>
      </c>
      <c r="EW13" s="444">
        <f t="shared" si="47"/>
        <v>1150</v>
      </c>
      <c r="EX13" s="444">
        <f t="shared" si="47"/>
        <v>1110</v>
      </c>
      <c r="EY13" s="444">
        <f t="shared" si="47"/>
        <v>1077.1452760604211</v>
      </c>
      <c r="EZ13" s="444">
        <f t="shared" si="47"/>
        <v>1028.3924741922426</v>
      </c>
      <c r="FA13" s="444">
        <f t="shared" si="47"/>
        <v>785.47685222730388</v>
      </c>
      <c r="FB13" s="444">
        <f t="shared" si="47"/>
        <v>1044.8696394545964</v>
      </c>
      <c r="FC13" s="444">
        <f t="shared" si="47"/>
        <v>957.25956124110155</v>
      </c>
      <c r="FD13" s="444">
        <f t="shared" si="47"/>
        <v>995.24138694245539</v>
      </c>
      <c r="FE13" s="444">
        <f t="shared" si="47"/>
        <v>946.29280476693316</v>
      </c>
      <c r="FF13" s="444">
        <f t="shared" si="47"/>
        <v>933.89701152188445</v>
      </c>
      <c r="FG13" s="444">
        <f t="shared" si="47"/>
        <v>931.81787114742974</v>
      </c>
      <c r="FH13" s="444">
        <f t="shared" si="47"/>
        <v>917.52607409002667</v>
      </c>
      <c r="FI13" s="444">
        <f t="shared" si="47"/>
        <v>987.41632303881488</v>
      </c>
      <c r="FJ13" s="444">
        <f t="shared" si="47"/>
        <v>1005.604294649253</v>
      </c>
      <c r="FM13" s="914">
        <f t="shared" si="18"/>
        <v>0</v>
      </c>
      <c r="FN13" s="914">
        <f t="shared" si="19"/>
        <v>0</v>
      </c>
      <c r="FO13" s="914">
        <f t="shared" si="20"/>
        <v>0</v>
      </c>
      <c r="FP13" s="914">
        <f t="shared" si="21"/>
        <v>0</v>
      </c>
      <c r="FQ13" s="914">
        <f t="shared" si="22"/>
        <v>0</v>
      </c>
      <c r="FR13" s="914">
        <f t="shared" si="23"/>
        <v>0</v>
      </c>
    </row>
    <row r="14" spans="1:175" x14ac:dyDescent="0.3">
      <c r="B14" s="10" t="s">
        <v>15</v>
      </c>
      <c r="C14" s="524">
        <v>200</v>
      </c>
      <c r="D14" s="524">
        <v>230</v>
      </c>
      <c r="E14" s="524">
        <v>250</v>
      </c>
      <c r="F14" s="524">
        <v>265</v>
      </c>
      <c r="G14" s="524">
        <v>280</v>
      </c>
      <c r="H14" s="524">
        <v>280</v>
      </c>
      <c r="I14" s="524">
        <v>340.5</v>
      </c>
      <c r="J14" s="524">
        <v>276.5</v>
      </c>
      <c r="K14" s="524">
        <v>409</v>
      </c>
      <c r="L14" s="524">
        <v>448.24849939710617</v>
      </c>
      <c r="M14" s="524">
        <v>438</v>
      </c>
      <c r="N14" s="524">
        <v>445</v>
      </c>
      <c r="O14" s="524">
        <v>456.03333000000003</v>
      </c>
      <c r="P14" s="211">
        <f t="shared" si="11"/>
        <v>1.5981735159817267E-2</v>
      </c>
      <c r="Q14" s="211">
        <f t="shared" si="11"/>
        <v>2.4793999999999983E-2</v>
      </c>
      <c r="R14" s="909"/>
      <c r="S14" s="7">
        <v>55</v>
      </c>
      <c r="T14" s="7">
        <v>55</v>
      </c>
      <c r="U14" s="7">
        <v>60</v>
      </c>
      <c r="V14" s="7">
        <v>60</v>
      </c>
      <c r="W14" s="7">
        <v>60</v>
      </c>
      <c r="X14" s="7">
        <v>65</v>
      </c>
      <c r="Y14" s="7">
        <v>65</v>
      </c>
      <c r="Z14" s="7">
        <v>65</v>
      </c>
      <c r="AA14" s="7">
        <v>65</v>
      </c>
      <c r="AB14" s="7">
        <v>65</v>
      </c>
      <c r="AC14" s="7">
        <v>70</v>
      </c>
      <c r="AD14" s="7">
        <v>70</v>
      </c>
      <c r="AE14" s="7">
        <v>70</v>
      </c>
      <c r="AF14" s="7">
        <v>70</v>
      </c>
      <c r="AG14" s="7">
        <v>75</v>
      </c>
      <c r="AH14" s="7">
        <v>75</v>
      </c>
      <c r="AI14" s="7">
        <v>80</v>
      </c>
      <c r="AJ14" s="7">
        <v>55</v>
      </c>
      <c r="AK14" s="7">
        <v>86.5</v>
      </c>
      <c r="AL14" s="7">
        <v>86</v>
      </c>
      <c r="AM14" s="7">
        <v>82</v>
      </c>
      <c r="AN14" s="7">
        <v>86</v>
      </c>
      <c r="AO14" s="7">
        <v>77</v>
      </c>
      <c r="AP14" s="7">
        <v>46</v>
      </c>
      <c r="AQ14" s="7">
        <v>64</v>
      </c>
      <c r="AR14" s="7">
        <v>89.5</v>
      </c>
      <c r="AS14" s="7">
        <v>91</v>
      </c>
      <c r="AT14" s="7">
        <v>111</v>
      </c>
      <c r="AU14" s="7">
        <v>105</v>
      </c>
      <c r="AV14" s="7">
        <v>102</v>
      </c>
      <c r="AW14" s="7">
        <v>119.75</v>
      </c>
      <c r="AX14" s="7">
        <v>126.75</v>
      </c>
      <c r="AY14" s="7">
        <v>104</v>
      </c>
      <c r="AZ14" s="7">
        <v>97.748499397106173</v>
      </c>
      <c r="BA14" s="7">
        <v>117</v>
      </c>
      <c r="BB14" s="7">
        <v>124</v>
      </c>
      <c r="BC14" s="7">
        <v>99</v>
      </c>
      <c r="BD14" s="7">
        <v>98</v>
      </c>
      <c r="BE14" s="7">
        <v>117</v>
      </c>
      <c r="BF14" s="7">
        <v>126</v>
      </c>
      <c r="BG14" s="7">
        <v>102</v>
      </c>
      <c r="BH14" s="7">
        <v>100</v>
      </c>
      <c r="BI14" s="284"/>
      <c r="BJ14" s="7">
        <f t="shared" ref="BJ14:BJ19" si="48">D14-BK14</f>
        <v>120</v>
      </c>
      <c r="BK14" s="7">
        <f t="shared" ref="BK14:BK19" si="49">SUM(S14:T14)</f>
        <v>110</v>
      </c>
      <c r="BL14" s="7">
        <f t="shared" ref="BL14:BL19" si="50">SUM(U14:V14)</f>
        <v>120</v>
      </c>
      <c r="BM14" s="7">
        <f t="shared" ref="BM14:BM19" si="51">SUM(W14:X14)</f>
        <v>125</v>
      </c>
      <c r="BN14" s="7">
        <f t="shared" ref="BN14:BN19" si="52">SUM(Y14:Z14)</f>
        <v>130</v>
      </c>
      <c r="BO14" s="7">
        <f t="shared" ref="BO14:BO19" si="53">SUM(AA14:AB14)</f>
        <v>130</v>
      </c>
      <c r="BP14" s="7">
        <f t="shared" ref="BP14:BP19" si="54">SUM(AC14:AD14)</f>
        <v>140</v>
      </c>
      <c r="BQ14" s="7">
        <f t="shared" ref="BQ14:BQ19" si="55">SUM(AE14:AF14)</f>
        <v>140</v>
      </c>
      <c r="BR14" s="7">
        <f t="shared" ref="BR14:BR19" si="56">SUM(AG14:AH14)</f>
        <v>150</v>
      </c>
      <c r="BS14" s="7">
        <f t="shared" ref="BS14:BS19" si="57">SUM(AI14:AJ14)</f>
        <v>135</v>
      </c>
      <c r="BT14" s="7">
        <f t="shared" si="43"/>
        <v>172.5</v>
      </c>
      <c r="BU14" s="7">
        <f t="shared" si="44"/>
        <v>168</v>
      </c>
      <c r="BV14" s="7">
        <f t="shared" si="15"/>
        <v>123</v>
      </c>
      <c r="BW14" s="37">
        <f t="shared" si="37"/>
        <v>153.5</v>
      </c>
      <c r="BX14" s="37">
        <f>AS14+AT14</f>
        <v>202</v>
      </c>
      <c r="BY14" s="37">
        <f t="shared" si="33"/>
        <v>207</v>
      </c>
      <c r="BZ14" s="37">
        <f t="shared" si="16"/>
        <v>246.5</v>
      </c>
      <c r="CA14" s="37">
        <f t="shared" si="34"/>
        <v>201.74849939710617</v>
      </c>
      <c r="CB14" s="37">
        <f t="shared" si="17"/>
        <v>241</v>
      </c>
      <c r="CC14" s="37">
        <f t="shared" si="35"/>
        <v>197</v>
      </c>
      <c r="CD14" s="37">
        <f t="shared" si="36"/>
        <v>243</v>
      </c>
      <c r="CE14" s="37">
        <f t="shared" si="38"/>
        <v>202</v>
      </c>
      <c r="CF14" s="37"/>
      <c r="CG14" s="10" t="s">
        <v>15</v>
      </c>
      <c r="CH14" s="7">
        <f t="shared" si="8"/>
        <v>200</v>
      </c>
      <c r="CI14" s="7">
        <f t="shared" si="8"/>
        <v>230</v>
      </c>
      <c r="CJ14" s="7">
        <f t="shared" si="8"/>
        <v>250</v>
      </c>
      <c r="CK14" s="7">
        <f t="shared" si="8"/>
        <v>265</v>
      </c>
      <c r="CL14" s="7">
        <f t="shared" si="8"/>
        <v>280</v>
      </c>
      <c r="CM14" s="7">
        <f t="shared" si="8"/>
        <v>280</v>
      </c>
      <c r="CN14" s="7">
        <f t="shared" si="8"/>
        <v>340.5</v>
      </c>
      <c r="CO14" s="7">
        <f t="shared" si="8"/>
        <v>276.5</v>
      </c>
      <c r="CP14" s="7">
        <f t="shared" si="8"/>
        <v>409</v>
      </c>
      <c r="CQ14" s="7">
        <f t="shared" si="8"/>
        <v>448.24849939710617</v>
      </c>
      <c r="CR14" s="7">
        <f t="shared" si="8"/>
        <v>438</v>
      </c>
      <c r="CS14" s="7">
        <f t="shared" si="8"/>
        <v>445</v>
      </c>
      <c r="CT14" s="7"/>
      <c r="CU14" s="208"/>
      <c r="CV14" s="208"/>
      <c r="CW14" s="19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439"/>
      <c r="EL14" s="439"/>
      <c r="EM14" s="439"/>
      <c r="EN14" s="439"/>
      <c r="EO14" s="439"/>
      <c r="EP14" s="439"/>
      <c r="EQ14" s="439"/>
      <c r="ER14" s="679"/>
      <c r="ES14" s="679"/>
      <c r="ET14" s="679"/>
      <c r="EU14" s="679"/>
      <c r="EV14" s="679"/>
      <c r="EW14" s="679"/>
      <c r="EX14" s="679"/>
      <c r="EY14" s="679"/>
      <c r="EZ14" s="679"/>
      <c r="FA14" s="679"/>
      <c r="FB14" s="679"/>
      <c r="FC14" s="679"/>
      <c r="FD14" s="679"/>
      <c r="FE14" s="679"/>
      <c r="FF14" s="679"/>
      <c r="FG14" s="679"/>
      <c r="FH14" s="679"/>
      <c r="FI14" s="679"/>
      <c r="FJ14" s="679"/>
      <c r="FL14" s="655" t="s">
        <v>262</v>
      </c>
      <c r="FM14" s="914">
        <f t="shared" si="18"/>
        <v>0</v>
      </c>
      <c r="FN14" s="914">
        <f t="shared" si="19"/>
        <v>0</v>
      </c>
      <c r="FO14" s="914">
        <f t="shared" si="20"/>
        <v>0</v>
      </c>
      <c r="FP14" s="914">
        <f t="shared" si="21"/>
        <v>0</v>
      </c>
      <c r="FQ14" s="914">
        <f t="shared" si="22"/>
        <v>0</v>
      </c>
      <c r="FR14" s="914">
        <f t="shared" si="23"/>
        <v>0</v>
      </c>
    </row>
    <row r="15" spans="1:175"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318.73053361851777</v>
      </c>
      <c r="N15" s="524">
        <v>327.69612693800275</v>
      </c>
      <c r="O15" s="524">
        <v>331.69547515195865</v>
      </c>
      <c r="P15" s="211">
        <f t="shared" si="11"/>
        <v>2.8129069460962608E-2</v>
      </c>
      <c r="Q15" s="211">
        <f t="shared" si="11"/>
        <v>1.2204441509046315E-2</v>
      </c>
      <c r="R15" s="909"/>
      <c r="S15" s="7">
        <v>60</v>
      </c>
      <c r="T15" s="7">
        <v>40</v>
      </c>
      <c r="U15" s="7">
        <v>60</v>
      </c>
      <c r="V15" s="7">
        <v>65</v>
      </c>
      <c r="W15" s="7">
        <v>65</v>
      </c>
      <c r="X15" s="7">
        <v>45</v>
      </c>
      <c r="Y15" s="7">
        <v>65</v>
      </c>
      <c r="Z15" s="7">
        <v>70</v>
      </c>
      <c r="AA15" s="7">
        <v>60</v>
      </c>
      <c r="AB15" s="7">
        <v>45</v>
      </c>
      <c r="AC15" s="7">
        <v>65</v>
      </c>
      <c r="AD15" s="7">
        <v>65</v>
      </c>
      <c r="AE15" s="7">
        <v>60</v>
      </c>
      <c r="AF15" s="7">
        <v>60</v>
      </c>
      <c r="AG15" s="7">
        <v>65</v>
      </c>
      <c r="AH15" s="7">
        <v>70</v>
      </c>
      <c r="AI15" s="7">
        <v>60</v>
      </c>
      <c r="AJ15" s="7">
        <v>65</v>
      </c>
      <c r="AK15" s="7">
        <v>59.578918260056682</v>
      </c>
      <c r="AL15" s="7">
        <v>63.039452106299215</v>
      </c>
      <c r="AM15" s="7">
        <v>56.292711063163225</v>
      </c>
      <c r="AN15" s="7">
        <v>57.844733345418632</v>
      </c>
      <c r="AO15" s="7">
        <v>55.261999607689873</v>
      </c>
      <c r="AP15" s="7">
        <v>28.394384708545378</v>
      </c>
      <c r="AQ15" s="7">
        <v>53.816535336270199</v>
      </c>
      <c r="AR15" s="7">
        <v>58.788314320082534</v>
      </c>
      <c r="AS15" s="7">
        <v>58.10015343841075</v>
      </c>
      <c r="AT15" s="7">
        <v>63.540373938993568</v>
      </c>
      <c r="AU15" s="7">
        <v>67.218295354273806</v>
      </c>
      <c r="AV15" s="7">
        <v>71.022984842599854</v>
      </c>
      <c r="AW15" s="7">
        <v>71.306578299817929</v>
      </c>
      <c r="AX15" s="7">
        <v>76.288472953104304</v>
      </c>
      <c r="AY15" s="7">
        <v>77.309972879556412</v>
      </c>
      <c r="AZ15" s="7">
        <v>75.701112440011102</v>
      </c>
      <c r="BA15" s="7">
        <v>75.133507939269847</v>
      </c>
      <c r="BB15" s="7">
        <v>79.452670740075007</v>
      </c>
      <c r="BC15" s="7">
        <v>77.223825208891185</v>
      </c>
      <c r="BD15" s="7">
        <v>86.920529730281615</v>
      </c>
      <c r="BE15" s="7">
        <v>76.969748511310272</v>
      </c>
      <c r="BF15" s="7">
        <v>85.076048464923588</v>
      </c>
      <c r="BG15" s="7">
        <v>79.547342996027666</v>
      </c>
      <c r="BH15" s="7">
        <v>86.102986965741252</v>
      </c>
      <c r="BI15" s="284"/>
      <c r="BJ15" s="7">
        <f t="shared" si="48"/>
        <v>120</v>
      </c>
      <c r="BK15" s="7">
        <f t="shared" si="49"/>
        <v>100</v>
      </c>
      <c r="BL15" s="7">
        <f t="shared" si="50"/>
        <v>125</v>
      </c>
      <c r="BM15" s="7">
        <f t="shared" si="51"/>
        <v>110</v>
      </c>
      <c r="BN15" s="7">
        <f t="shared" si="52"/>
        <v>135</v>
      </c>
      <c r="BO15" s="7">
        <f t="shared" si="53"/>
        <v>105</v>
      </c>
      <c r="BP15" s="7">
        <f t="shared" si="54"/>
        <v>130</v>
      </c>
      <c r="BQ15" s="7">
        <f t="shared" si="55"/>
        <v>120</v>
      </c>
      <c r="BR15" s="7">
        <f t="shared" si="56"/>
        <v>135</v>
      </c>
      <c r="BS15" s="7">
        <f t="shared" si="57"/>
        <v>125</v>
      </c>
      <c r="BT15" s="7">
        <f t="shared" si="43"/>
        <v>122.61837036635589</v>
      </c>
      <c r="BU15" s="7">
        <f t="shared" si="44"/>
        <v>114.13744440858186</v>
      </c>
      <c r="BV15" s="7">
        <f t="shared" si="15"/>
        <v>83.656384316235247</v>
      </c>
      <c r="BW15" s="37">
        <f>AQ15+AR15</f>
        <v>112.60484965635274</v>
      </c>
      <c r="BX15" s="37">
        <f>AS15+AT15</f>
        <v>121.64052737740431</v>
      </c>
      <c r="BY15" s="37">
        <f t="shared" si="33"/>
        <v>138.24128019687367</v>
      </c>
      <c r="BZ15" s="37">
        <f t="shared" si="16"/>
        <v>147.59505125292225</v>
      </c>
      <c r="CA15" s="37">
        <f t="shared" si="34"/>
        <v>153.01108531956751</v>
      </c>
      <c r="CB15" s="37">
        <f t="shared" si="17"/>
        <v>154.58617867934487</v>
      </c>
      <c r="CC15" s="37">
        <f t="shared" si="35"/>
        <v>164.14435493917279</v>
      </c>
      <c r="CD15" s="37">
        <f t="shared" si="36"/>
        <v>162.04579697623387</v>
      </c>
      <c r="CE15" s="37">
        <f t="shared" si="38"/>
        <v>165.65032996176893</v>
      </c>
      <c r="CF15" s="37"/>
      <c r="CG15" s="10" t="s">
        <v>16</v>
      </c>
      <c r="CH15" s="7">
        <f t="shared" si="8"/>
        <v>220</v>
      </c>
      <c r="CI15" s="7">
        <f t="shared" si="8"/>
        <v>220</v>
      </c>
      <c r="CJ15" s="7">
        <f t="shared" si="8"/>
        <v>235</v>
      </c>
      <c r="CK15" s="7">
        <f t="shared" si="8"/>
        <v>240</v>
      </c>
      <c r="CL15" s="7">
        <f t="shared" si="8"/>
        <v>250</v>
      </c>
      <c r="CM15" s="7">
        <f t="shared" si="8"/>
        <v>255</v>
      </c>
      <c r="CN15" s="7">
        <f t="shared" si="8"/>
        <v>236.75581477493773</v>
      </c>
      <c r="CO15" s="7">
        <f t="shared" si="8"/>
        <v>196.26123397258797</v>
      </c>
      <c r="CP15" s="7">
        <f t="shared" si="8"/>
        <v>259.88180757427796</v>
      </c>
      <c r="CQ15" s="7">
        <f t="shared" si="8"/>
        <v>300.60613657248967</v>
      </c>
      <c r="CR15" s="7">
        <f t="shared" si="8"/>
        <v>318.73053361851777</v>
      </c>
      <c r="CS15" s="7">
        <f t="shared" si="8"/>
        <v>327.69612693800275</v>
      </c>
      <c r="CT15" s="788"/>
      <c r="CU15" s="208"/>
      <c r="CV15" s="208"/>
      <c r="CW15" s="19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439"/>
      <c r="EG15" s="439"/>
      <c r="EH15" s="439"/>
      <c r="EI15" s="439"/>
      <c r="EJ15" s="439"/>
      <c r="EK15" s="439"/>
      <c r="EL15" s="439"/>
      <c r="EM15" s="439"/>
      <c r="EN15" s="439"/>
      <c r="EO15" s="439"/>
      <c r="EP15" s="439"/>
      <c r="EQ15" s="439"/>
      <c r="ER15" s="679"/>
      <c r="ES15" s="679"/>
      <c r="ET15" s="679"/>
      <c r="EU15" s="679"/>
      <c r="EV15" s="679"/>
      <c r="EW15" s="679"/>
      <c r="EX15" s="679"/>
      <c r="EY15" s="679"/>
      <c r="EZ15" s="679"/>
      <c r="FA15" s="679"/>
      <c r="FB15" s="679"/>
      <c r="FC15" s="679"/>
      <c r="FD15" s="679"/>
      <c r="FE15" s="679"/>
      <c r="FF15" s="679"/>
      <c r="FG15" s="679"/>
      <c r="FH15" s="679"/>
      <c r="FI15" s="679"/>
      <c r="FJ15" s="679"/>
      <c r="FM15" s="914">
        <f t="shared" si="18"/>
        <v>0</v>
      </c>
      <c r="FN15" s="914">
        <f t="shared" si="19"/>
        <v>0</v>
      </c>
      <c r="FO15" s="914">
        <f t="shared" si="20"/>
        <v>0</v>
      </c>
      <c r="FP15" s="914">
        <f t="shared" si="21"/>
        <v>0</v>
      </c>
      <c r="FQ15" s="914">
        <f t="shared" si="22"/>
        <v>0</v>
      </c>
      <c r="FR15" s="914">
        <f t="shared" si="23"/>
        <v>0</v>
      </c>
    </row>
    <row r="16" spans="1:175"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375.51849647029479</v>
      </c>
      <c r="O16" s="524">
        <v>368.0081265408889</v>
      </c>
      <c r="P16" s="211">
        <f t="shared" si="11"/>
        <v>0.110131301848716</v>
      </c>
      <c r="Q16" s="211">
        <f t="shared" si="11"/>
        <v>-2.0000000000000018E-2</v>
      </c>
      <c r="R16" s="909"/>
      <c r="S16" s="7">
        <v>70</v>
      </c>
      <c r="T16" s="7">
        <v>100</v>
      </c>
      <c r="U16" s="7">
        <v>85</v>
      </c>
      <c r="V16" s="7">
        <v>80</v>
      </c>
      <c r="W16" s="7">
        <v>70</v>
      </c>
      <c r="X16" s="7">
        <v>100</v>
      </c>
      <c r="Y16" s="7">
        <v>85</v>
      </c>
      <c r="Z16" s="7">
        <v>75</v>
      </c>
      <c r="AA16" s="7">
        <v>70</v>
      </c>
      <c r="AB16" s="7">
        <v>105</v>
      </c>
      <c r="AC16" s="7">
        <v>85</v>
      </c>
      <c r="AD16" s="7">
        <v>80</v>
      </c>
      <c r="AE16" s="7">
        <v>85</v>
      </c>
      <c r="AF16" s="7">
        <v>85</v>
      </c>
      <c r="AG16" s="7">
        <v>85</v>
      </c>
      <c r="AH16" s="7">
        <v>85</v>
      </c>
      <c r="AI16" s="7">
        <v>90</v>
      </c>
      <c r="AJ16" s="7">
        <v>85</v>
      </c>
      <c r="AK16" s="7">
        <v>93.953139452957743</v>
      </c>
      <c r="AL16" s="7">
        <v>96.114760528164354</v>
      </c>
      <c r="AM16" s="7">
        <v>106.70696835593304</v>
      </c>
      <c r="AN16" s="7">
        <v>75.487901662944893</v>
      </c>
      <c r="AO16" s="7">
        <v>78.920637140484502</v>
      </c>
      <c r="AP16" s="7">
        <v>57.668856316898612</v>
      </c>
      <c r="AQ16" s="7">
        <v>93.902132153221075</v>
      </c>
      <c r="AR16" s="7">
        <v>85.301328879127723</v>
      </c>
      <c r="AS16" s="7">
        <v>71.028573426436054</v>
      </c>
      <c r="AT16" s="7">
        <v>74.969513211968192</v>
      </c>
      <c r="AU16" s="7">
        <v>75.121705722576863</v>
      </c>
      <c r="AV16" s="7">
        <v>76.771195991214952</v>
      </c>
      <c r="AW16" s="7">
        <v>79.552002237608392</v>
      </c>
      <c r="AX16" s="7">
        <v>82.466464533165023</v>
      </c>
      <c r="AY16" s="7">
        <v>88.643612752640692</v>
      </c>
      <c r="AZ16" s="7">
        <v>82.145179710600004</v>
      </c>
      <c r="BA16" s="7">
        <v>83.529602349488812</v>
      </c>
      <c r="BB16" s="7">
        <v>90.713110986481539</v>
      </c>
      <c r="BC16" s="7">
        <v>85.984304370061466</v>
      </c>
      <c r="BD16" s="7">
        <v>78.037920725069995</v>
      </c>
      <c r="BE16" s="7">
        <v>91.882562584437707</v>
      </c>
      <c r="BF16" s="7">
        <v>95.248766535805615</v>
      </c>
      <c r="BG16" s="7">
        <v>96.302420894468852</v>
      </c>
      <c r="BH16" s="7">
        <v>92.084746455582589</v>
      </c>
      <c r="BI16" s="284"/>
      <c r="BJ16" s="7">
        <f t="shared" si="48"/>
        <v>165</v>
      </c>
      <c r="BK16" s="7">
        <f t="shared" si="49"/>
        <v>170</v>
      </c>
      <c r="BL16" s="7">
        <f t="shared" si="50"/>
        <v>165</v>
      </c>
      <c r="BM16" s="7">
        <f t="shared" si="51"/>
        <v>170</v>
      </c>
      <c r="BN16" s="7">
        <f t="shared" si="52"/>
        <v>160</v>
      </c>
      <c r="BO16" s="7">
        <f t="shared" si="53"/>
        <v>175</v>
      </c>
      <c r="BP16" s="7">
        <f t="shared" si="54"/>
        <v>165</v>
      </c>
      <c r="BQ16" s="7">
        <f t="shared" si="55"/>
        <v>170</v>
      </c>
      <c r="BR16" s="7">
        <f t="shared" si="56"/>
        <v>170</v>
      </c>
      <c r="BS16" s="7">
        <f t="shared" si="57"/>
        <v>175</v>
      </c>
      <c r="BT16" s="7">
        <f t="shared" si="43"/>
        <v>190.06789998112208</v>
      </c>
      <c r="BU16" s="7">
        <f t="shared" si="44"/>
        <v>182.19487001887794</v>
      </c>
      <c r="BV16" s="7">
        <f t="shared" si="15"/>
        <v>136.58949345738313</v>
      </c>
      <c r="BW16" s="37">
        <f>AQ16+AR16</f>
        <v>179.2034610323488</v>
      </c>
      <c r="BX16" s="37">
        <f>AS16+AT16</f>
        <v>145.99808663840423</v>
      </c>
      <c r="BY16" s="37">
        <f t="shared" si="33"/>
        <v>151.89290171379182</v>
      </c>
      <c r="BZ16" s="37">
        <f t="shared" si="16"/>
        <v>162.01846677077341</v>
      </c>
      <c r="CA16" s="37">
        <f t="shared" si="34"/>
        <v>170.7887924632407</v>
      </c>
      <c r="CB16" s="37">
        <f t="shared" si="17"/>
        <v>174.24271333597034</v>
      </c>
      <c r="CC16" s="37">
        <f t="shared" si="35"/>
        <v>164.02222509513146</v>
      </c>
      <c r="CD16" s="37">
        <f t="shared" si="36"/>
        <v>187.13132912024332</v>
      </c>
      <c r="CE16" s="37">
        <f t="shared" si="38"/>
        <v>188.38716735005144</v>
      </c>
      <c r="CF16" s="37"/>
      <c r="CG16" s="10" t="s">
        <v>17</v>
      </c>
      <c r="CH16" s="7">
        <f t="shared" si="8"/>
        <v>335</v>
      </c>
      <c r="CI16" s="7">
        <f t="shared" si="8"/>
        <v>335</v>
      </c>
      <c r="CJ16" s="7">
        <f t="shared" si="8"/>
        <v>340</v>
      </c>
      <c r="CK16" s="7">
        <f t="shared" si="8"/>
        <v>335</v>
      </c>
      <c r="CL16" s="7">
        <f t="shared" si="8"/>
        <v>340</v>
      </c>
      <c r="CM16" s="7">
        <f t="shared" si="8"/>
        <v>345</v>
      </c>
      <c r="CN16" s="7">
        <f t="shared" si="8"/>
        <v>372.26277000000005</v>
      </c>
      <c r="CO16" s="7">
        <f t="shared" si="8"/>
        <v>315.79295448973193</v>
      </c>
      <c r="CP16" s="7">
        <f t="shared" si="8"/>
        <v>297.89098835219602</v>
      </c>
      <c r="CQ16" s="7">
        <f t="shared" si="8"/>
        <v>332.80725923401411</v>
      </c>
      <c r="CR16" s="7">
        <f t="shared" si="8"/>
        <v>338.26493843110177</v>
      </c>
      <c r="CS16" s="7">
        <f t="shared" si="8"/>
        <v>375.51849647029479</v>
      </c>
      <c r="CT16" s="7"/>
      <c r="CU16" s="208"/>
      <c r="CV16" s="208"/>
      <c r="CW16" s="19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439"/>
      <c r="EG16" s="439"/>
      <c r="EH16" s="439"/>
      <c r="EI16" s="439"/>
      <c r="EJ16" s="439"/>
      <c r="EK16" s="439"/>
      <c r="EL16" s="439"/>
      <c r="EM16" s="439"/>
      <c r="EN16" s="439"/>
      <c r="EO16" s="439"/>
      <c r="EP16" s="439"/>
      <c r="EQ16" s="439"/>
      <c r="ER16" s="679"/>
      <c r="ES16" s="679"/>
      <c r="ET16" s="679"/>
      <c r="EU16" s="679"/>
      <c r="EV16" s="679"/>
      <c r="EW16" s="679"/>
      <c r="EX16" s="679"/>
      <c r="EY16" s="679"/>
      <c r="EZ16" s="679"/>
      <c r="FA16" s="679"/>
      <c r="FB16" s="679"/>
      <c r="FC16" s="679"/>
      <c r="FD16" s="679"/>
      <c r="FE16" s="679"/>
      <c r="FF16" s="679"/>
      <c r="FG16" s="679"/>
      <c r="FH16" s="679"/>
      <c r="FI16" s="679"/>
      <c r="FJ16" s="679"/>
      <c r="FM16" s="914">
        <f t="shared" si="18"/>
        <v>0</v>
      </c>
      <c r="FN16" s="914">
        <f t="shared" si="19"/>
        <v>0</v>
      </c>
      <c r="FO16" s="914">
        <f t="shared" si="20"/>
        <v>0</v>
      </c>
      <c r="FP16" s="914">
        <f t="shared" si="21"/>
        <v>0</v>
      </c>
      <c r="FQ16" s="914">
        <f t="shared" si="22"/>
        <v>0</v>
      </c>
      <c r="FR16" s="914">
        <f t="shared" si="23"/>
        <v>0</v>
      </c>
    </row>
    <row r="17" spans="2:174"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412.18005696889941</v>
      </c>
      <c r="O17" s="524">
        <v>432.78905981734442</v>
      </c>
      <c r="P17" s="211">
        <f t="shared" si="11"/>
        <v>1.0873434753327249E-2</v>
      </c>
      <c r="Q17" s="211">
        <f t="shared" si="11"/>
        <v>5.0000000000000044E-2</v>
      </c>
      <c r="R17" s="909"/>
      <c r="S17" s="7">
        <v>500</v>
      </c>
      <c r="T17" s="7">
        <v>440</v>
      </c>
      <c r="U17" s="7">
        <v>440</v>
      </c>
      <c r="V17" s="7">
        <v>405</v>
      </c>
      <c r="W17" s="7">
        <v>530</v>
      </c>
      <c r="X17" s="7">
        <v>390</v>
      </c>
      <c r="Y17" s="7">
        <v>310</v>
      </c>
      <c r="Z17" s="7">
        <v>340</v>
      </c>
      <c r="AA17" s="7">
        <v>375</v>
      </c>
      <c r="AB17" s="7">
        <v>425</v>
      </c>
      <c r="AC17" s="7">
        <v>325</v>
      </c>
      <c r="AD17" s="7">
        <v>315</v>
      </c>
      <c r="AE17" s="7">
        <v>305</v>
      </c>
      <c r="AF17" s="7">
        <v>395</v>
      </c>
      <c r="AG17" s="7">
        <v>285</v>
      </c>
      <c r="AH17" s="7">
        <v>275</v>
      </c>
      <c r="AI17" s="7">
        <v>250</v>
      </c>
      <c r="AJ17" s="7">
        <v>285</v>
      </c>
      <c r="AK17" s="7">
        <v>232.16878205128197</v>
      </c>
      <c r="AL17" s="7">
        <v>212.59099358974328</v>
      </c>
      <c r="AM17" s="7">
        <v>220.856314102564</v>
      </c>
      <c r="AN17" s="7">
        <v>205.57942307692301</v>
      </c>
      <c r="AO17" s="7">
        <v>127.69283012820509</v>
      </c>
      <c r="AP17" s="7">
        <v>214.7169035256407</v>
      </c>
      <c r="AQ17" s="7">
        <v>251.77619807692292</v>
      </c>
      <c r="AR17" s="7">
        <v>237.7</v>
      </c>
      <c r="AS17" s="7">
        <v>197.34346474358966</v>
      </c>
      <c r="AT17" s="7">
        <v>161.03767764423054</v>
      </c>
      <c r="AU17" s="7">
        <v>176.24333865384602</v>
      </c>
      <c r="AV17" s="7">
        <v>168.767</v>
      </c>
      <c r="AW17" s="7">
        <v>126.29981743589738</v>
      </c>
      <c r="AX17" s="7">
        <v>120.77825823317291</v>
      </c>
      <c r="AY17" s="7">
        <v>135.70737076346145</v>
      </c>
      <c r="AZ17" s="7">
        <v>101.2602</v>
      </c>
      <c r="BA17" s="7">
        <v>108.61784299487175</v>
      </c>
      <c r="BB17" s="7">
        <v>101.45373691586524</v>
      </c>
      <c r="BC17" s="7">
        <v>108.56589661076917</v>
      </c>
      <c r="BD17" s="7">
        <v>89.108975999999998</v>
      </c>
      <c r="BE17" s="7">
        <v>98.842237125333298</v>
      </c>
      <c r="BF17" s="7">
        <v>106.52642376165851</v>
      </c>
      <c r="BG17" s="7">
        <v>99.88062488190765</v>
      </c>
      <c r="BH17" s="7">
        <v>106.9307712</v>
      </c>
      <c r="BI17" s="284"/>
      <c r="BJ17" s="7">
        <f t="shared" si="48"/>
        <v>1035</v>
      </c>
      <c r="BK17" s="7">
        <f t="shared" si="49"/>
        <v>940</v>
      </c>
      <c r="BL17" s="7">
        <f t="shared" si="50"/>
        <v>845</v>
      </c>
      <c r="BM17" s="7">
        <f t="shared" si="51"/>
        <v>920</v>
      </c>
      <c r="BN17" s="7">
        <f t="shared" si="52"/>
        <v>650</v>
      </c>
      <c r="BO17" s="7">
        <f t="shared" si="53"/>
        <v>800</v>
      </c>
      <c r="BP17" s="7">
        <f t="shared" si="54"/>
        <v>640</v>
      </c>
      <c r="BQ17" s="7">
        <f t="shared" si="55"/>
        <v>700</v>
      </c>
      <c r="BR17" s="7">
        <f t="shared" si="56"/>
        <v>560</v>
      </c>
      <c r="BS17" s="7">
        <f t="shared" si="57"/>
        <v>535</v>
      </c>
      <c r="BT17" s="7">
        <f t="shared" si="43"/>
        <v>444.75977564102527</v>
      </c>
      <c r="BU17" s="7">
        <f t="shared" si="44"/>
        <v>426.43573717948698</v>
      </c>
      <c r="BV17" s="7">
        <f t="shared" si="15"/>
        <v>342.40973365384582</v>
      </c>
      <c r="BW17" s="37">
        <f t="shared" si="37"/>
        <v>489.47619807692291</v>
      </c>
      <c r="BX17" s="37">
        <f t="shared" ref="BX17:BX38" si="58">AS17+AT17</f>
        <v>358.3811423878202</v>
      </c>
      <c r="BY17" s="37">
        <f t="shared" si="33"/>
        <v>345.01033865384602</v>
      </c>
      <c r="BZ17" s="37">
        <f t="shared" si="16"/>
        <v>247.0780756690703</v>
      </c>
      <c r="CA17" s="37">
        <f t="shared" si="34"/>
        <v>236.96757076346145</v>
      </c>
      <c r="CB17" s="37">
        <f t="shared" si="17"/>
        <v>210.071579910737</v>
      </c>
      <c r="CC17" s="37">
        <f t="shared" si="35"/>
        <v>197.67487261076917</v>
      </c>
      <c r="CD17" s="37">
        <f t="shared" si="36"/>
        <v>205.36866088699179</v>
      </c>
      <c r="CE17" s="37">
        <f t="shared" si="38"/>
        <v>206.81139608190765</v>
      </c>
      <c r="CF17" s="37"/>
      <c r="CG17" s="10" t="s">
        <v>18</v>
      </c>
      <c r="CH17" s="7">
        <f t="shared" si="8"/>
        <v>1990</v>
      </c>
      <c r="CI17" s="7">
        <f t="shared" si="8"/>
        <v>1975</v>
      </c>
      <c r="CJ17" s="7">
        <f t="shared" si="8"/>
        <v>1765</v>
      </c>
      <c r="CK17" s="7">
        <f t="shared" si="8"/>
        <v>1450</v>
      </c>
      <c r="CL17" s="7">
        <f t="shared" si="8"/>
        <v>1340</v>
      </c>
      <c r="CM17" s="7">
        <f t="shared" si="8"/>
        <v>1095</v>
      </c>
      <c r="CN17" s="7">
        <f t="shared" si="8"/>
        <v>871.19551282051236</v>
      </c>
      <c r="CO17" s="7">
        <f t="shared" si="8"/>
        <v>831.88593173076879</v>
      </c>
      <c r="CP17" s="7">
        <f t="shared" si="8"/>
        <v>703.39148104166634</v>
      </c>
      <c r="CQ17" s="7">
        <f t="shared" si="8"/>
        <v>484.04564643253178</v>
      </c>
      <c r="CR17" s="7">
        <f t="shared" si="8"/>
        <v>407.74645252150617</v>
      </c>
      <c r="CS17" s="7">
        <f t="shared" si="8"/>
        <v>412.18005696889941</v>
      </c>
      <c r="CT17" s="7"/>
      <c r="CU17" s="208"/>
      <c r="CV17" s="208"/>
      <c r="CW17" s="19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439"/>
      <c r="EI17" s="439"/>
      <c r="EJ17" s="439"/>
      <c r="EK17" s="439"/>
      <c r="EL17" s="439"/>
      <c r="EM17" s="439"/>
      <c r="EN17" s="439"/>
      <c r="EO17" s="439"/>
      <c r="EP17" s="439"/>
      <c r="EQ17" s="439"/>
      <c r="ER17" s="679"/>
      <c r="ES17" s="679"/>
      <c r="ET17" s="679"/>
      <c r="EU17" s="679"/>
      <c r="EV17" s="679"/>
      <c r="EW17" s="679"/>
      <c r="EX17" s="679"/>
      <c r="EY17" s="679"/>
      <c r="EZ17" s="679"/>
      <c r="FA17" s="679"/>
      <c r="FB17" s="679"/>
      <c r="FC17" s="679"/>
      <c r="FD17" s="679"/>
      <c r="FE17" s="679"/>
      <c r="FF17" s="679"/>
      <c r="FG17" s="679"/>
      <c r="FH17" s="679"/>
      <c r="FI17" s="679"/>
      <c r="FJ17" s="679"/>
      <c r="FM17" s="914">
        <f t="shared" si="18"/>
        <v>0</v>
      </c>
      <c r="FN17" s="914">
        <f t="shared" si="19"/>
        <v>0</v>
      </c>
      <c r="FO17" s="914">
        <f t="shared" si="20"/>
        <v>0</v>
      </c>
      <c r="FP17" s="914">
        <f t="shared" si="21"/>
        <v>0</v>
      </c>
      <c r="FQ17" s="914">
        <f t="shared" si="22"/>
        <v>0</v>
      </c>
      <c r="FR17" s="914">
        <f t="shared" si="23"/>
        <v>0</v>
      </c>
    </row>
    <row r="18" spans="2:174"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266.36082890637181</v>
      </c>
      <c r="O18" s="524">
        <v>285.00608692981785</v>
      </c>
      <c r="P18" s="211">
        <f t="shared" si="11"/>
        <v>0.31159332564978115</v>
      </c>
      <c r="Q18" s="211">
        <f t="shared" si="11"/>
        <v>7.0000000000000062E-2</v>
      </c>
      <c r="R18" s="909"/>
      <c r="S18" s="7">
        <v>40</v>
      </c>
      <c r="T18" s="7">
        <v>45</v>
      </c>
      <c r="U18" s="7">
        <v>55</v>
      </c>
      <c r="V18" s="7">
        <v>30</v>
      </c>
      <c r="W18" s="7">
        <v>40</v>
      </c>
      <c r="X18" s="7">
        <v>55</v>
      </c>
      <c r="Y18" s="7">
        <v>35</v>
      </c>
      <c r="Z18" s="7">
        <v>30</v>
      </c>
      <c r="AA18" s="7">
        <v>40</v>
      </c>
      <c r="AB18" s="7">
        <v>40</v>
      </c>
      <c r="AC18" s="7">
        <v>45</v>
      </c>
      <c r="AD18" s="7">
        <v>40</v>
      </c>
      <c r="AE18" s="7">
        <v>40</v>
      </c>
      <c r="AF18" s="7">
        <v>50</v>
      </c>
      <c r="AG18" s="7">
        <v>50</v>
      </c>
      <c r="AH18" s="7">
        <v>45</v>
      </c>
      <c r="AI18" s="7">
        <v>50</v>
      </c>
      <c r="AJ18" s="7">
        <v>50</v>
      </c>
      <c r="AK18" s="7">
        <v>25.01041298774658</v>
      </c>
      <c r="AL18" s="7">
        <v>34.188817084171085</v>
      </c>
      <c r="AM18" s="7">
        <v>20.0941875</v>
      </c>
      <c r="AN18" s="7">
        <v>29.530235085295896</v>
      </c>
      <c r="AO18" s="7">
        <v>19.918591591422601</v>
      </c>
      <c r="AP18" s="7">
        <v>4.2226492084171081</v>
      </c>
      <c r="AQ18" s="7">
        <v>9.8461518750000003</v>
      </c>
      <c r="AR18" s="7">
        <v>24.558978813971923</v>
      </c>
      <c r="AS18" s="7">
        <v>30.105168648420513</v>
      </c>
      <c r="AT18" s="7">
        <v>19.67063618905231</v>
      </c>
      <c r="AU18" s="7">
        <v>21.299838750000003</v>
      </c>
      <c r="AV18" s="7">
        <v>52.333027627943849</v>
      </c>
      <c r="AW18" s="7">
        <v>34.825497080841537</v>
      </c>
      <c r="AX18" s="7">
        <v>36.390676949746769</v>
      </c>
      <c r="AY18" s="7">
        <v>34.07974200000001</v>
      </c>
      <c r="AZ18" s="7">
        <v>65.416284534929815</v>
      </c>
      <c r="BA18" s="7">
        <v>38.308046788925694</v>
      </c>
      <c r="BB18" s="7">
        <v>41.849278492208782</v>
      </c>
      <c r="BC18" s="7">
        <v>39.191703300000007</v>
      </c>
      <c r="BD18" s="7">
        <v>83.732844204710162</v>
      </c>
      <c r="BE18" s="7">
        <v>58.611311587056313</v>
      </c>
      <c r="BF18" s="7">
        <v>48.126670266040094</v>
      </c>
      <c r="BG18" s="7">
        <v>65.842061544000018</v>
      </c>
      <c r="BH18" s="7">
        <v>93.78078550927539</v>
      </c>
      <c r="BI18" s="284"/>
      <c r="BJ18" s="7">
        <f t="shared" si="48"/>
        <v>90</v>
      </c>
      <c r="BK18" s="7">
        <f t="shared" si="49"/>
        <v>85</v>
      </c>
      <c r="BL18" s="7">
        <f t="shared" si="50"/>
        <v>85</v>
      </c>
      <c r="BM18" s="7">
        <f t="shared" si="51"/>
        <v>95</v>
      </c>
      <c r="BN18" s="7">
        <f t="shared" si="52"/>
        <v>65</v>
      </c>
      <c r="BO18" s="7">
        <f t="shared" si="53"/>
        <v>80</v>
      </c>
      <c r="BP18" s="7">
        <f t="shared" si="54"/>
        <v>85</v>
      </c>
      <c r="BQ18" s="7">
        <f t="shared" si="55"/>
        <v>90</v>
      </c>
      <c r="BR18" s="7">
        <f t="shared" si="56"/>
        <v>95</v>
      </c>
      <c r="BS18" s="7">
        <f t="shared" si="57"/>
        <v>100</v>
      </c>
      <c r="BT18" s="7">
        <f t="shared" si="43"/>
        <v>59.199230071917668</v>
      </c>
      <c r="BU18" s="7">
        <f t="shared" si="44"/>
        <v>49.624422585295896</v>
      </c>
      <c r="BV18" s="7">
        <f t="shared" si="15"/>
        <v>24.141240799839707</v>
      </c>
      <c r="BW18" s="37">
        <f t="shared" si="37"/>
        <v>34.405130688971923</v>
      </c>
      <c r="BX18" s="37">
        <f>AS18+AT18</f>
        <v>49.775804837472819</v>
      </c>
      <c r="BY18" s="37">
        <f t="shared" si="33"/>
        <v>73.632866377943856</v>
      </c>
      <c r="BZ18" s="37">
        <f t="shared" si="16"/>
        <v>71.216174030588306</v>
      </c>
      <c r="CA18" s="37">
        <f t="shared" si="34"/>
        <v>99.496026534929825</v>
      </c>
      <c r="CB18" s="37">
        <f t="shared" si="17"/>
        <v>80.157325281134476</v>
      </c>
      <c r="CC18" s="37">
        <f t="shared" si="35"/>
        <v>122.92454750471018</v>
      </c>
      <c r="CD18" s="37">
        <f t="shared" si="36"/>
        <v>106.73798185309641</v>
      </c>
      <c r="CE18" s="37">
        <f t="shared" si="38"/>
        <v>159.62284705327539</v>
      </c>
      <c r="CF18" s="37"/>
      <c r="CG18" s="10" t="s">
        <v>21</v>
      </c>
      <c r="CH18" s="7">
        <f t="shared" si="8"/>
        <v>140</v>
      </c>
      <c r="CI18" s="7">
        <f t="shared" si="8"/>
        <v>175</v>
      </c>
      <c r="CJ18" s="7">
        <f t="shared" si="8"/>
        <v>180</v>
      </c>
      <c r="CK18" s="7">
        <f t="shared" si="8"/>
        <v>145</v>
      </c>
      <c r="CL18" s="7">
        <f t="shared" si="8"/>
        <v>175</v>
      </c>
      <c r="CM18" s="7">
        <f t="shared" si="8"/>
        <v>195</v>
      </c>
      <c r="CN18" s="7">
        <f t="shared" si="8"/>
        <v>108.82365265721357</v>
      </c>
      <c r="CO18" s="7">
        <f t="shared" si="8"/>
        <v>58.546371488811637</v>
      </c>
      <c r="CP18" s="7">
        <f t="shared" si="8"/>
        <v>123.40867121541667</v>
      </c>
      <c r="CQ18" s="7">
        <f t="shared" si="8"/>
        <v>170.71220056551812</v>
      </c>
      <c r="CR18" s="7">
        <f t="shared" si="8"/>
        <v>203.08187278584467</v>
      </c>
      <c r="CS18" s="7">
        <f t="shared" si="8"/>
        <v>266.36082890637181</v>
      </c>
      <c r="CT18" s="7"/>
      <c r="CU18" s="208"/>
      <c r="CV18" s="208"/>
      <c r="CW18" s="19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439"/>
      <c r="EL18" s="439"/>
      <c r="EM18" s="439"/>
      <c r="EN18" s="439"/>
      <c r="EO18" s="439"/>
      <c r="EP18" s="439"/>
      <c r="EQ18" s="439"/>
      <c r="ER18" s="679"/>
      <c r="ES18" s="679"/>
      <c r="ET18" s="679"/>
      <c r="EU18" s="679"/>
      <c r="EV18" s="679"/>
      <c r="EW18" s="679"/>
      <c r="EX18" s="679"/>
      <c r="EY18" s="679"/>
      <c r="EZ18" s="679"/>
      <c r="FA18" s="679"/>
      <c r="FB18" s="679"/>
      <c r="FC18" s="679"/>
      <c r="FD18" s="679"/>
      <c r="FE18" s="679"/>
      <c r="FF18" s="679"/>
      <c r="FG18" s="679"/>
      <c r="FH18" s="679"/>
      <c r="FI18" s="679"/>
      <c r="FJ18" s="679"/>
      <c r="FM18" s="914">
        <f t="shared" si="18"/>
        <v>0</v>
      </c>
      <c r="FN18" s="914">
        <f t="shared" si="19"/>
        <v>0</v>
      </c>
      <c r="FO18" s="914">
        <f t="shared" si="20"/>
        <v>0</v>
      </c>
      <c r="FP18" s="914">
        <f t="shared" si="21"/>
        <v>0</v>
      </c>
      <c r="FQ18" s="914">
        <f t="shared" si="22"/>
        <v>0</v>
      </c>
      <c r="FR18" s="914">
        <f t="shared" si="23"/>
        <v>0</v>
      </c>
    </row>
    <row r="19" spans="2:174" x14ac:dyDescent="0.3">
      <c r="B19" s="52" t="s">
        <v>19</v>
      </c>
      <c r="C19" s="789">
        <v>60</v>
      </c>
      <c r="D19" s="789">
        <v>65</v>
      </c>
      <c r="E19" s="789">
        <v>70</v>
      </c>
      <c r="F19" s="789">
        <v>70</v>
      </c>
      <c r="G19" s="789">
        <v>75</v>
      </c>
      <c r="H19" s="789">
        <v>75</v>
      </c>
      <c r="I19" s="789">
        <v>176</v>
      </c>
      <c r="J19" s="789">
        <v>151.35999999999999</v>
      </c>
      <c r="K19" s="789">
        <v>158.928</v>
      </c>
      <c r="L19" s="789">
        <v>143.77007408715761</v>
      </c>
      <c r="M19" s="789">
        <v>143.52014788048621</v>
      </c>
      <c r="N19" s="789">
        <v>166.26510840449899</v>
      </c>
      <c r="O19" s="789">
        <v>153.31159761299978</v>
      </c>
      <c r="P19" s="214">
        <f t="shared" si="11"/>
        <v>0.15847921605371562</v>
      </c>
      <c r="Q19" s="214">
        <f t="shared" si="11"/>
        <v>-7.7908774220897814E-2</v>
      </c>
      <c r="R19" s="909"/>
      <c r="S19" s="29">
        <v>15</v>
      </c>
      <c r="T19" s="29">
        <v>15</v>
      </c>
      <c r="U19" s="29">
        <v>20</v>
      </c>
      <c r="V19" s="29">
        <v>20</v>
      </c>
      <c r="W19" s="29">
        <v>20</v>
      </c>
      <c r="X19" s="29">
        <v>20</v>
      </c>
      <c r="Y19" s="29">
        <v>20</v>
      </c>
      <c r="Z19" s="29">
        <v>20</v>
      </c>
      <c r="AA19" s="29">
        <v>20</v>
      </c>
      <c r="AB19" s="29">
        <v>20</v>
      </c>
      <c r="AC19" s="29">
        <v>20</v>
      </c>
      <c r="AD19" s="29">
        <v>20</v>
      </c>
      <c r="AE19" s="29">
        <v>20</v>
      </c>
      <c r="AF19" s="29">
        <v>20</v>
      </c>
      <c r="AG19" s="610">
        <v>20</v>
      </c>
      <c r="AH19" s="610">
        <v>20</v>
      </c>
      <c r="AI19" s="610">
        <v>20</v>
      </c>
      <c r="AJ19" s="610">
        <v>20</v>
      </c>
      <c r="AK19" s="610">
        <v>44</v>
      </c>
      <c r="AL19" s="610">
        <v>44</v>
      </c>
      <c r="AM19" s="610">
        <v>44</v>
      </c>
      <c r="AN19" s="610">
        <v>44</v>
      </c>
      <c r="AO19" s="610">
        <v>37.839999999999996</v>
      </c>
      <c r="AP19" s="610">
        <v>37.839999999999996</v>
      </c>
      <c r="AQ19" s="610">
        <v>37.839999999999996</v>
      </c>
      <c r="AR19" s="610">
        <v>37.839999999999996</v>
      </c>
      <c r="AS19" s="610">
        <v>39.731999999999999</v>
      </c>
      <c r="AT19" s="610">
        <v>39.731999999999999</v>
      </c>
      <c r="AU19" s="610">
        <v>39.731999999999999</v>
      </c>
      <c r="AV19" s="610">
        <v>39.731999999999999</v>
      </c>
      <c r="AW19" s="610">
        <v>35.942518521789403</v>
      </c>
      <c r="AX19" s="610">
        <v>35.942518521789403</v>
      </c>
      <c r="AY19" s="610">
        <v>35.942518521789403</v>
      </c>
      <c r="AZ19" s="610">
        <v>35.942518521789403</v>
      </c>
      <c r="BA19" s="610">
        <v>35.880036970121552</v>
      </c>
      <c r="BB19" s="610">
        <v>35.880036970121552</v>
      </c>
      <c r="BC19" s="610">
        <v>35.880036970121552</v>
      </c>
      <c r="BD19" s="610">
        <v>35.880036970121552</v>
      </c>
      <c r="BE19" s="610">
        <v>41.566277101124747</v>
      </c>
      <c r="BF19" s="610">
        <v>41.566277101124747</v>
      </c>
      <c r="BG19" s="610">
        <v>41.566277101124747</v>
      </c>
      <c r="BH19" s="610">
        <v>41.566277101124747</v>
      </c>
      <c r="BI19" s="284"/>
      <c r="BJ19" s="29">
        <f t="shared" si="48"/>
        <v>35</v>
      </c>
      <c r="BK19" s="29">
        <f t="shared" si="49"/>
        <v>30</v>
      </c>
      <c r="BL19" s="29">
        <f t="shared" si="50"/>
        <v>40</v>
      </c>
      <c r="BM19" s="29">
        <f t="shared" si="51"/>
        <v>40</v>
      </c>
      <c r="BN19" s="29">
        <f t="shared" si="52"/>
        <v>40</v>
      </c>
      <c r="BO19" s="29">
        <f t="shared" si="53"/>
        <v>40</v>
      </c>
      <c r="BP19" s="29">
        <f t="shared" si="54"/>
        <v>40</v>
      </c>
      <c r="BQ19" s="29">
        <f t="shared" si="55"/>
        <v>40</v>
      </c>
      <c r="BR19" s="29">
        <f t="shared" si="56"/>
        <v>40</v>
      </c>
      <c r="BS19" s="29">
        <f t="shared" si="57"/>
        <v>40</v>
      </c>
      <c r="BT19" s="29">
        <f t="shared" si="43"/>
        <v>88</v>
      </c>
      <c r="BU19" s="29">
        <f t="shared" si="44"/>
        <v>88</v>
      </c>
      <c r="BV19" s="29">
        <f t="shared" si="15"/>
        <v>75.679999999999993</v>
      </c>
      <c r="BW19" s="786">
        <f t="shared" si="37"/>
        <v>75.679999999999993</v>
      </c>
      <c r="BX19" s="787">
        <f>AS19+AT19</f>
        <v>79.463999999999999</v>
      </c>
      <c r="BY19" s="787">
        <f t="shared" si="33"/>
        <v>79.463999999999999</v>
      </c>
      <c r="BZ19" s="787">
        <f t="shared" si="16"/>
        <v>71.885037043578805</v>
      </c>
      <c r="CA19" s="787">
        <f t="shared" si="34"/>
        <v>71.885037043578805</v>
      </c>
      <c r="CB19" s="787">
        <f t="shared" si="17"/>
        <v>71.760073940243103</v>
      </c>
      <c r="CC19" s="787">
        <f t="shared" si="35"/>
        <v>71.760073940243103</v>
      </c>
      <c r="CD19" s="787">
        <f t="shared" si="36"/>
        <v>83.132554202249494</v>
      </c>
      <c r="CE19" s="787">
        <f t="shared" si="38"/>
        <v>83.132554202249494</v>
      </c>
      <c r="CF19" s="37"/>
      <c r="CG19" s="52" t="s">
        <v>19</v>
      </c>
      <c r="CH19" s="29">
        <f t="shared" si="8"/>
        <v>60</v>
      </c>
      <c r="CI19" s="29">
        <f t="shared" si="8"/>
        <v>65</v>
      </c>
      <c r="CJ19" s="29">
        <f t="shared" si="8"/>
        <v>70</v>
      </c>
      <c r="CK19" s="29">
        <f t="shared" si="8"/>
        <v>70</v>
      </c>
      <c r="CL19" s="29">
        <f t="shared" si="8"/>
        <v>75</v>
      </c>
      <c r="CM19" s="29">
        <f t="shared" si="8"/>
        <v>75</v>
      </c>
      <c r="CN19" s="29">
        <f t="shared" si="8"/>
        <v>176</v>
      </c>
      <c r="CO19" s="29">
        <f t="shared" si="8"/>
        <v>151.35999999999999</v>
      </c>
      <c r="CP19" s="29">
        <f t="shared" si="8"/>
        <v>158.928</v>
      </c>
      <c r="CQ19" s="29">
        <f t="shared" si="8"/>
        <v>143.77007408715761</v>
      </c>
      <c r="CR19" s="29">
        <f t="shared" si="8"/>
        <v>143.52014788048621</v>
      </c>
      <c r="CS19" s="29">
        <f t="shared" si="8"/>
        <v>166.26510840449899</v>
      </c>
      <c r="CT19" s="29"/>
      <c r="CU19" s="217"/>
      <c r="CV19" s="217"/>
      <c r="CW19" s="199"/>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M19" s="914">
        <f t="shared" si="18"/>
        <v>0</v>
      </c>
      <c r="FN19" s="914">
        <f t="shared" si="19"/>
        <v>0</v>
      </c>
      <c r="FO19" s="914">
        <f t="shared" si="20"/>
        <v>0</v>
      </c>
      <c r="FP19" s="914">
        <f t="shared" si="21"/>
        <v>0</v>
      </c>
      <c r="FQ19" s="914">
        <f t="shared" si="22"/>
        <v>0</v>
      </c>
      <c r="FR19" s="914">
        <f t="shared" si="23"/>
        <v>0</v>
      </c>
    </row>
    <row r="20" spans="2:174" x14ac:dyDescent="0.3">
      <c r="B20" s="20" t="s">
        <v>12</v>
      </c>
      <c r="C20" s="784">
        <v>535</v>
      </c>
      <c r="D20" s="784">
        <v>540</v>
      </c>
      <c r="E20" s="784">
        <v>515</v>
      </c>
      <c r="F20" s="784">
        <v>560</v>
      </c>
      <c r="G20" s="784">
        <v>570</v>
      </c>
      <c r="H20" s="784">
        <v>565</v>
      </c>
      <c r="I20" s="784">
        <f t="shared" ref="I20:O20" si="59">SUM(I21:I25)</f>
        <v>801.0427710510437</v>
      </c>
      <c r="J20" s="790">
        <f t="shared" si="59"/>
        <v>637.53100612923799</v>
      </c>
      <c r="K20" s="784">
        <f t="shared" si="59"/>
        <v>648.16262558787366</v>
      </c>
      <c r="L20" s="784">
        <f t="shared" si="59"/>
        <v>683.75689571916837</v>
      </c>
      <c r="M20" s="784">
        <f t="shared" si="59"/>
        <v>823.95312514147145</v>
      </c>
      <c r="N20" s="784">
        <f t="shared" si="59"/>
        <v>608.79364250875642</v>
      </c>
      <c r="O20" s="784">
        <f t="shared" si="59"/>
        <v>578.11265496146189</v>
      </c>
      <c r="P20" s="209">
        <f t="shared" si="11"/>
        <v>-0.26113073191605707</v>
      </c>
      <c r="Q20" s="209">
        <f t="shared" si="11"/>
        <v>-5.0396366527190262E-2</v>
      </c>
      <c r="R20" s="909"/>
      <c r="S20" s="31">
        <v>145</v>
      </c>
      <c r="T20" s="31">
        <v>125</v>
      </c>
      <c r="U20" s="31">
        <v>135</v>
      </c>
      <c r="V20" s="31">
        <v>130</v>
      </c>
      <c r="W20" s="31">
        <v>125</v>
      </c>
      <c r="X20" s="31">
        <v>115</v>
      </c>
      <c r="Y20" s="31">
        <v>140</v>
      </c>
      <c r="Z20" s="31">
        <v>135</v>
      </c>
      <c r="AA20" s="31">
        <v>165</v>
      </c>
      <c r="AB20" s="31">
        <v>130</v>
      </c>
      <c r="AC20" s="31">
        <v>150</v>
      </c>
      <c r="AD20" s="31">
        <v>135</v>
      </c>
      <c r="AE20" s="31">
        <v>160</v>
      </c>
      <c r="AF20" s="31">
        <v>135</v>
      </c>
      <c r="AG20" s="31">
        <v>145</v>
      </c>
      <c r="AH20" s="31">
        <v>135</v>
      </c>
      <c r="AI20" s="31">
        <v>155</v>
      </c>
      <c r="AJ20" s="31">
        <v>140</v>
      </c>
      <c r="AK20" s="31">
        <f t="shared" ref="AK20:BH20" si="60">SUM(AK21:AK25)</f>
        <v>261.57155140139213</v>
      </c>
      <c r="AL20" s="31">
        <f t="shared" si="60"/>
        <v>226.66832507638054</v>
      </c>
      <c r="AM20" s="31">
        <f t="shared" si="60"/>
        <v>160.2695810979429</v>
      </c>
      <c r="AN20" s="31">
        <f t="shared" si="60"/>
        <v>152.5333134753281</v>
      </c>
      <c r="AO20" s="31">
        <f t="shared" si="60"/>
        <v>227.58047800528939</v>
      </c>
      <c r="AP20" s="31">
        <f t="shared" si="60"/>
        <v>103.32857734883993</v>
      </c>
      <c r="AQ20" s="31">
        <f t="shared" si="60"/>
        <v>143.6995493593289</v>
      </c>
      <c r="AR20" s="31">
        <f t="shared" si="60"/>
        <v>162.92240141577989</v>
      </c>
      <c r="AS20" s="31">
        <f t="shared" si="60"/>
        <v>106.64898278865628</v>
      </c>
      <c r="AT20" s="31">
        <f t="shared" si="60"/>
        <v>146.09363264049509</v>
      </c>
      <c r="AU20" s="31">
        <f t="shared" si="60"/>
        <v>301.07889506926222</v>
      </c>
      <c r="AV20" s="31">
        <f t="shared" si="60"/>
        <v>94.34111508945989</v>
      </c>
      <c r="AW20" s="31">
        <f t="shared" si="60"/>
        <v>150.29831130251173</v>
      </c>
      <c r="AX20" s="31">
        <f t="shared" si="60"/>
        <v>169.30251946652209</v>
      </c>
      <c r="AY20" s="31">
        <f t="shared" si="60"/>
        <v>120.52803620282614</v>
      </c>
      <c r="AZ20" s="31">
        <f t="shared" si="60"/>
        <v>243.62802874730849</v>
      </c>
      <c r="BA20" s="31">
        <f t="shared" si="60"/>
        <v>308.91298397587889</v>
      </c>
      <c r="BB20" s="31">
        <f t="shared" si="60"/>
        <v>234.16245153850525</v>
      </c>
      <c r="BC20" s="31">
        <f t="shared" si="60"/>
        <v>148.07003964488132</v>
      </c>
      <c r="BD20" s="31">
        <f t="shared" si="60"/>
        <v>132.80764998220621</v>
      </c>
      <c r="BE20" s="31">
        <f t="shared" si="60"/>
        <v>166.70304033124171</v>
      </c>
      <c r="BF20" s="31">
        <f t="shared" si="60"/>
        <v>178.25399118886219</v>
      </c>
      <c r="BG20" s="31">
        <f t="shared" si="60"/>
        <v>135.57792579429241</v>
      </c>
      <c r="BH20" s="31">
        <f t="shared" si="60"/>
        <v>128.25868519436005</v>
      </c>
      <c r="BI20" s="284"/>
      <c r="BJ20" s="31">
        <f t="shared" ref="BJ20:BL20" si="61">SUM(BJ21:BJ25)</f>
        <v>270</v>
      </c>
      <c r="BK20" s="31">
        <f t="shared" si="61"/>
        <v>270</v>
      </c>
      <c r="BL20" s="31">
        <f t="shared" si="61"/>
        <v>265</v>
      </c>
      <c r="BM20" s="31">
        <f>SUM(BM21:BM25)</f>
        <v>240</v>
      </c>
      <c r="BN20" s="31">
        <f>SUM(BN21:BN25)</f>
        <v>275</v>
      </c>
      <c r="BO20" s="31">
        <f t="shared" ref="BO20:BR20" si="62">SUM(BO21:BO25)</f>
        <v>295</v>
      </c>
      <c r="BP20" s="31">
        <f t="shared" si="62"/>
        <v>285</v>
      </c>
      <c r="BQ20" s="31">
        <f t="shared" si="62"/>
        <v>295</v>
      </c>
      <c r="BR20" s="31">
        <f t="shared" si="62"/>
        <v>280</v>
      </c>
      <c r="BS20" s="31">
        <f>SUM(BS21:BS25)</f>
        <v>295</v>
      </c>
      <c r="BT20" s="31">
        <f t="shared" si="43"/>
        <v>488.23987647777267</v>
      </c>
      <c r="BU20" s="31">
        <f t="shared" si="44"/>
        <v>312.80289457327103</v>
      </c>
      <c r="BV20" s="31">
        <f t="shared" si="15"/>
        <v>330.90905535412935</v>
      </c>
      <c r="BW20" s="31">
        <f t="shared" si="37"/>
        <v>306.62195077510876</v>
      </c>
      <c r="BX20" s="31">
        <f>AS20+AT20</f>
        <v>252.74261542915139</v>
      </c>
      <c r="BY20" s="31">
        <f t="shared" si="33"/>
        <v>395.42001015872211</v>
      </c>
      <c r="BZ20" s="31">
        <f t="shared" si="16"/>
        <v>319.60083076903379</v>
      </c>
      <c r="CA20" s="31">
        <f t="shared" si="34"/>
        <v>364.15606495013463</v>
      </c>
      <c r="CB20" s="31">
        <f t="shared" si="17"/>
        <v>543.07543551438414</v>
      </c>
      <c r="CC20" s="31">
        <f t="shared" si="35"/>
        <v>280.87768962708753</v>
      </c>
      <c r="CD20" s="31">
        <f t="shared" si="36"/>
        <v>344.9570315201039</v>
      </c>
      <c r="CE20" s="31">
        <f t="shared" si="38"/>
        <v>263.83661098865247</v>
      </c>
      <c r="CF20" s="31"/>
      <c r="CG20" s="887" t="s">
        <v>12</v>
      </c>
      <c r="CH20" s="31">
        <f t="shared" si="8"/>
        <v>535</v>
      </c>
      <c r="CI20" s="31">
        <f t="shared" si="8"/>
        <v>540</v>
      </c>
      <c r="CJ20" s="31">
        <f t="shared" si="8"/>
        <v>515</v>
      </c>
      <c r="CK20" s="31">
        <f t="shared" si="8"/>
        <v>560</v>
      </c>
      <c r="CL20" s="31">
        <f t="shared" si="8"/>
        <v>570</v>
      </c>
      <c r="CM20" s="31">
        <f t="shared" si="8"/>
        <v>565</v>
      </c>
      <c r="CN20" s="31">
        <f t="shared" si="8"/>
        <v>801.0427710510437</v>
      </c>
      <c r="CO20" s="31">
        <f t="shared" si="8"/>
        <v>637.53100612923799</v>
      </c>
      <c r="CP20" s="31">
        <f t="shared" si="8"/>
        <v>648.16262558787366</v>
      </c>
      <c r="CQ20" s="31">
        <f t="shared" si="8"/>
        <v>683.75689571916837</v>
      </c>
      <c r="CR20" s="31">
        <f t="shared" si="8"/>
        <v>823.95312514147145</v>
      </c>
      <c r="CS20" s="31">
        <f t="shared" si="8"/>
        <v>608.79364250875642</v>
      </c>
      <c r="CT20" s="31">
        <f>O20</f>
        <v>578.11265496146189</v>
      </c>
      <c r="CU20" s="210">
        <f t="shared" si="45"/>
        <v>-0.26113073191605707</v>
      </c>
      <c r="CV20" s="210">
        <f>Q20</f>
        <v>-5.0396366527190262E-2</v>
      </c>
      <c r="CW20" s="544"/>
      <c r="CX20" s="444">
        <f t="shared" ref="CX20:EM20" si="63">S20</f>
        <v>145</v>
      </c>
      <c r="CY20" s="444">
        <f t="shared" si="63"/>
        <v>125</v>
      </c>
      <c r="CZ20" s="444">
        <f t="shared" si="63"/>
        <v>135</v>
      </c>
      <c r="DA20" s="444">
        <f t="shared" si="63"/>
        <v>130</v>
      </c>
      <c r="DB20" s="444">
        <f t="shared" si="63"/>
        <v>125</v>
      </c>
      <c r="DC20" s="444">
        <f t="shared" si="63"/>
        <v>115</v>
      </c>
      <c r="DD20" s="444">
        <f t="shared" si="63"/>
        <v>140</v>
      </c>
      <c r="DE20" s="444">
        <f t="shared" si="63"/>
        <v>135</v>
      </c>
      <c r="DF20" s="444">
        <f t="shared" si="63"/>
        <v>165</v>
      </c>
      <c r="DG20" s="444">
        <f t="shared" si="63"/>
        <v>130</v>
      </c>
      <c r="DH20" s="444">
        <f t="shared" si="63"/>
        <v>150</v>
      </c>
      <c r="DI20" s="444">
        <f t="shared" si="63"/>
        <v>135</v>
      </c>
      <c r="DJ20" s="444">
        <f t="shared" si="63"/>
        <v>160</v>
      </c>
      <c r="DK20" s="444">
        <f t="shared" si="63"/>
        <v>135</v>
      </c>
      <c r="DL20" s="444">
        <f t="shared" si="63"/>
        <v>145</v>
      </c>
      <c r="DM20" s="444">
        <f t="shared" si="63"/>
        <v>135</v>
      </c>
      <c r="DN20" s="444">
        <f t="shared" si="63"/>
        <v>155</v>
      </c>
      <c r="DO20" s="444">
        <f t="shared" si="63"/>
        <v>140</v>
      </c>
      <c r="DP20" s="444">
        <f t="shared" si="63"/>
        <v>261.57155140139213</v>
      </c>
      <c r="DQ20" s="444">
        <f t="shared" si="63"/>
        <v>226.66832507638054</v>
      </c>
      <c r="DR20" s="444">
        <f t="shared" si="63"/>
        <v>160.2695810979429</v>
      </c>
      <c r="DS20" s="444">
        <f t="shared" si="63"/>
        <v>152.5333134753281</v>
      </c>
      <c r="DT20" s="444">
        <f t="shared" si="63"/>
        <v>227.58047800528939</v>
      </c>
      <c r="DU20" s="444">
        <f t="shared" si="63"/>
        <v>103.32857734883993</v>
      </c>
      <c r="DV20" s="444">
        <f t="shared" si="63"/>
        <v>143.6995493593289</v>
      </c>
      <c r="DW20" s="444">
        <f t="shared" si="63"/>
        <v>162.92240141577989</v>
      </c>
      <c r="DX20" s="444">
        <f t="shared" si="63"/>
        <v>106.64898278865628</v>
      </c>
      <c r="DY20" s="444">
        <f t="shared" si="63"/>
        <v>146.09363264049509</v>
      </c>
      <c r="DZ20" s="444">
        <f t="shared" si="63"/>
        <v>301.07889506926222</v>
      </c>
      <c r="EA20" s="444">
        <f t="shared" si="63"/>
        <v>94.34111508945989</v>
      </c>
      <c r="EB20" s="444">
        <f t="shared" si="63"/>
        <v>150.29831130251173</v>
      </c>
      <c r="EC20" s="444">
        <f t="shared" si="63"/>
        <v>169.30251946652209</v>
      </c>
      <c r="ED20" s="444">
        <f t="shared" si="63"/>
        <v>120.52803620282614</v>
      </c>
      <c r="EE20" s="444">
        <f t="shared" si="63"/>
        <v>243.62802874730849</v>
      </c>
      <c r="EF20" s="444">
        <f t="shared" si="63"/>
        <v>308.91298397587889</v>
      </c>
      <c r="EG20" s="444">
        <f t="shared" si="63"/>
        <v>234.16245153850525</v>
      </c>
      <c r="EH20" s="444">
        <f t="shared" si="63"/>
        <v>148.07003964488132</v>
      </c>
      <c r="EI20" s="444">
        <f t="shared" si="63"/>
        <v>132.80764998220621</v>
      </c>
      <c r="EJ20" s="444">
        <f t="shared" si="63"/>
        <v>166.70304033124171</v>
      </c>
      <c r="EK20" s="444">
        <f t="shared" si="63"/>
        <v>178.25399118886219</v>
      </c>
      <c r="EL20" s="444">
        <f t="shared" si="63"/>
        <v>135.57792579429241</v>
      </c>
      <c r="EM20" s="444">
        <f t="shared" si="63"/>
        <v>128.25868519436005</v>
      </c>
      <c r="EN20" s="444"/>
      <c r="EO20" s="444">
        <f t="shared" ref="EO20:FJ20" si="64">BJ20</f>
        <v>270</v>
      </c>
      <c r="EP20" s="444">
        <f t="shared" si="64"/>
        <v>270</v>
      </c>
      <c r="EQ20" s="444">
        <f t="shared" si="64"/>
        <v>265</v>
      </c>
      <c r="ER20" s="444">
        <f t="shared" si="64"/>
        <v>240</v>
      </c>
      <c r="ES20" s="444">
        <f t="shared" si="64"/>
        <v>275</v>
      </c>
      <c r="ET20" s="444">
        <f t="shared" si="64"/>
        <v>295</v>
      </c>
      <c r="EU20" s="444">
        <f t="shared" si="64"/>
        <v>285</v>
      </c>
      <c r="EV20" s="444">
        <f t="shared" si="64"/>
        <v>295</v>
      </c>
      <c r="EW20" s="444">
        <f t="shared" si="64"/>
        <v>280</v>
      </c>
      <c r="EX20" s="444">
        <f t="shared" si="64"/>
        <v>295</v>
      </c>
      <c r="EY20" s="444">
        <f t="shared" si="64"/>
        <v>488.23987647777267</v>
      </c>
      <c r="EZ20" s="444">
        <f t="shared" si="64"/>
        <v>312.80289457327103</v>
      </c>
      <c r="FA20" s="444">
        <f t="shared" si="64"/>
        <v>330.90905535412935</v>
      </c>
      <c r="FB20" s="444">
        <f t="shared" si="64"/>
        <v>306.62195077510876</v>
      </c>
      <c r="FC20" s="444">
        <f t="shared" si="64"/>
        <v>252.74261542915139</v>
      </c>
      <c r="FD20" s="444">
        <f t="shared" si="64"/>
        <v>395.42001015872211</v>
      </c>
      <c r="FE20" s="444">
        <f t="shared" si="64"/>
        <v>319.60083076903379</v>
      </c>
      <c r="FF20" s="444">
        <f t="shared" si="64"/>
        <v>364.15606495013463</v>
      </c>
      <c r="FG20" s="444">
        <f t="shared" si="64"/>
        <v>543.07543551438414</v>
      </c>
      <c r="FH20" s="444">
        <f t="shared" si="64"/>
        <v>280.87768962708753</v>
      </c>
      <c r="FI20" s="444">
        <f t="shared" si="64"/>
        <v>344.9570315201039</v>
      </c>
      <c r="FJ20" s="444">
        <f t="shared" si="64"/>
        <v>263.83661098865247</v>
      </c>
      <c r="FM20" s="914">
        <f t="shared" si="18"/>
        <v>0</v>
      </c>
      <c r="FN20" s="914">
        <f t="shared" si="19"/>
        <v>0</v>
      </c>
      <c r="FO20" s="914">
        <f t="shared" si="20"/>
        <v>0</v>
      </c>
      <c r="FP20" s="914">
        <f t="shared" si="21"/>
        <v>0</v>
      </c>
      <c r="FQ20" s="914">
        <f t="shared" si="22"/>
        <v>0</v>
      </c>
      <c r="FR20" s="914">
        <f t="shared" si="23"/>
        <v>0</v>
      </c>
    </row>
    <row r="21" spans="2:174" x14ac:dyDescent="0.3">
      <c r="B21" s="10" t="s">
        <v>15</v>
      </c>
      <c r="C21" s="597">
        <v>55</v>
      </c>
      <c r="D21" s="597">
        <v>55</v>
      </c>
      <c r="E21" s="597">
        <v>55</v>
      </c>
      <c r="F21" s="597">
        <v>50</v>
      </c>
      <c r="G21" s="597">
        <v>50</v>
      </c>
      <c r="H21" s="597">
        <v>50</v>
      </c>
      <c r="I21" s="597">
        <v>81.295764307470861</v>
      </c>
      <c r="J21" s="597">
        <v>102.88175717582516</v>
      </c>
      <c r="K21" s="597">
        <v>108.95670758145708</v>
      </c>
      <c r="L21" s="597">
        <v>110.44531723273923</v>
      </c>
      <c r="M21" s="597">
        <v>121.34370687422175</v>
      </c>
      <c r="N21" s="597">
        <v>103.15159127627288</v>
      </c>
      <c r="O21" s="597">
        <v>123.10156619750559</v>
      </c>
      <c r="P21" s="211">
        <f t="shared" si="11"/>
        <v>-0.14992220088352681</v>
      </c>
      <c r="Q21" s="211">
        <f t="shared" si="11"/>
        <v>0.19340443200532231</v>
      </c>
      <c r="R21" s="909"/>
      <c r="S21" s="7">
        <v>15</v>
      </c>
      <c r="T21" s="7">
        <v>10</v>
      </c>
      <c r="U21" s="7">
        <v>15</v>
      </c>
      <c r="V21" s="7">
        <v>15</v>
      </c>
      <c r="W21" s="7">
        <v>10</v>
      </c>
      <c r="X21" s="7">
        <v>10</v>
      </c>
      <c r="Y21" s="7">
        <v>15</v>
      </c>
      <c r="Z21" s="7">
        <v>10</v>
      </c>
      <c r="AA21" s="7">
        <v>15</v>
      </c>
      <c r="AB21" s="7">
        <v>10</v>
      </c>
      <c r="AC21" s="7">
        <v>15</v>
      </c>
      <c r="AD21" s="7">
        <v>10</v>
      </c>
      <c r="AE21" s="7">
        <v>15</v>
      </c>
      <c r="AF21" s="7">
        <v>10</v>
      </c>
      <c r="AG21" s="7">
        <v>15</v>
      </c>
      <c r="AH21" s="7">
        <v>10</v>
      </c>
      <c r="AI21" s="7">
        <v>15</v>
      </c>
      <c r="AJ21" s="7">
        <v>10</v>
      </c>
      <c r="AK21" s="7">
        <v>14.347322689869458</v>
      </c>
      <c r="AL21" s="7">
        <v>27.970655540941962</v>
      </c>
      <c r="AM21" s="7">
        <v>27.970655540941962</v>
      </c>
      <c r="AN21" s="7">
        <v>11.007130535717479</v>
      </c>
      <c r="AO21" s="7">
        <v>25.276181683848392</v>
      </c>
      <c r="AP21" s="7">
        <v>23.450823174458737</v>
      </c>
      <c r="AQ21" s="7">
        <v>26.318816725428441</v>
      </c>
      <c r="AR21" s="7">
        <v>27.83593559208958</v>
      </c>
      <c r="AS21" s="7">
        <v>27.406369395647506</v>
      </c>
      <c r="AT21" s="7">
        <v>27.406369395647506</v>
      </c>
      <c r="AU21" s="7">
        <v>28.190164757625698</v>
      </c>
      <c r="AV21" s="7">
        <v>25.953804032536372</v>
      </c>
      <c r="AW21" s="7">
        <v>28.208196786793021</v>
      </c>
      <c r="AX21" s="7">
        <v>28.004627787310476</v>
      </c>
      <c r="AY21" s="7">
        <v>26.78831499327287</v>
      </c>
      <c r="AZ21" s="7">
        <v>27.444177665362862</v>
      </c>
      <c r="BA21" s="7">
        <v>38.170974915408948</v>
      </c>
      <c r="BB21" s="7">
        <v>44.129877658035937</v>
      </c>
      <c r="BC21" s="7">
        <v>27.250748299603604</v>
      </c>
      <c r="BD21" s="7">
        <v>11.792106001173273</v>
      </c>
      <c r="BE21" s="7">
        <v>26.790630630488156</v>
      </c>
      <c r="BF21" s="7">
        <v>26.790630630488156</v>
      </c>
      <c r="BG21" s="7">
        <v>26.790630630488156</v>
      </c>
      <c r="BH21" s="7">
        <v>22.779699384808417</v>
      </c>
      <c r="BI21" s="284"/>
      <c r="BJ21" s="7">
        <f t="shared" ref="BJ21:BJ25" si="65">D21-BK21</f>
        <v>30</v>
      </c>
      <c r="BK21" s="7">
        <f t="shared" ref="BK21:BK25" si="66">SUM(S21:T21)</f>
        <v>25</v>
      </c>
      <c r="BL21" s="7">
        <f t="shared" ref="BL21:BL25" si="67">SUM(U21:V21)</f>
        <v>30</v>
      </c>
      <c r="BM21" s="7">
        <f t="shared" ref="BM21:BM25" si="68">SUM(W21:X21)</f>
        <v>20</v>
      </c>
      <c r="BN21" s="7">
        <f t="shared" ref="BN21:BN25" si="69">SUM(Y21:Z21)</f>
        <v>25</v>
      </c>
      <c r="BO21" s="7">
        <f t="shared" ref="BO21:BO25" si="70">SUM(AA21:AB21)</f>
        <v>25</v>
      </c>
      <c r="BP21" s="7">
        <f t="shared" ref="BP21:BP25" si="71">SUM(AC21:AD21)</f>
        <v>25</v>
      </c>
      <c r="BQ21" s="7">
        <f t="shared" ref="BQ21:BQ25" si="72">SUM(AE21:AF21)</f>
        <v>25</v>
      </c>
      <c r="BR21" s="7">
        <f t="shared" ref="BR21:BR25" si="73">SUM(AG21:AH21)</f>
        <v>25</v>
      </c>
      <c r="BS21" s="7">
        <f t="shared" ref="BS21:BS25" si="74">SUM(AI21:AJ21)</f>
        <v>25</v>
      </c>
      <c r="BT21" s="7">
        <f t="shared" si="43"/>
        <v>42.31797823081142</v>
      </c>
      <c r="BU21" s="7">
        <f t="shared" si="44"/>
        <v>38.977786076659442</v>
      </c>
      <c r="BV21" s="7">
        <f t="shared" si="15"/>
        <v>48.727004858307126</v>
      </c>
      <c r="BW21" s="37">
        <f t="shared" si="37"/>
        <v>54.154752317518017</v>
      </c>
      <c r="BX21" s="37">
        <f t="shared" si="58"/>
        <v>54.812738791295011</v>
      </c>
      <c r="BY21" s="37">
        <f t="shared" si="33"/>
        <v>54.14396879016207</v>
      </c>
      <c r="BZ21" s="37">
        <f t="shared" si="16"/>
        <v>56.212824574103493</v>
      </c>
      <c r="CA21" s="37">
        <f t="shared" si="34"/>
        <v>54.232492658635735</v>
      </c>
      <c r="CB21" s="37">
        <f t="shared" si="17"/>
        <v>82.300852573444885</v>
      </c>
      <c r="CC21" s="37">
        <f t="shared" si="35"/>
        <v>39.042854300776881</v>
      </c>
      <c r="CD21" s="37">
        <f t="shared" si="36"/>
        <v>53.581261260976312</v>
      </c>
      <c r="CE21" s="37">
        <f t="shared" si="38"/>
        <v>49.570330015296577</v>
      </c>
      <c r="CF21" s="37"/>
      <c r="CG21" s="10" t="s">
        <v>15</v>
      </c>
      <c r="CH21" s="7">
        <f t="shared" si="8"/>
        <v>55</v>
      </c>
      <c r="CI21" s="7">
        <f t="shared" si="8"/>
        <v>55</v>
      </c>
      <c r="CJ21" s="7">
        <f t="shared" si="8"/>
        <v>55</v>
      </c>
      <c r="CK21" s="7">
        <f t="shared" si="8"/>
        <v>50</v>
      </c>
      <c r="CL21" s="7">
        <f t="shared" si="8"/>
        <v>50</v>
      </c>
      <c r="CM21" s="7">
        <f t="shared" si="8"/>
        <v>50</v>
      </c>
      <c r="CN21" s="7">
        <f t="shared" si="8"/>
        <v>81.295764307470861</v>
      </c>
      <c r="CO21" s="7">
        <f t="shared" si="8"/>
        <v>102.88175717582516</v>
      </c>
      <c r="CP21" s="7">
        <f t="shared" si="8"/>
        <v>108.95670758145708</v>
      </c>
      <c r="CQ21" s="7">
        <f t="shared" si="8"/>
        <v>110.44531723273923</v>
      </c>
      <c r="CR21" s="7">
        <f t="shared" si="8"/>
        <v>121.34370687422175</v>
      </c>
      <c r="CS21" s="7">
        <f t="shared" si="8"/>
        <v>103.15159127627288</v>
      </c>
      <c r="CT21" s="7"/>
      <c r="CU21" s="208"/>
      <c r="CV21" s="208"/>
      <c r="CW21" s="19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39"/>
      <c r="EL21" s="439"/>
      <c r="EM21" s="439"/>
      <c r="EN21" s="439"/>
      <c r="EO21" s="439"/>
      <c r="EP21" s="439"/>
      <c r="EQ21" s="439"/>
      <c r="ER21" s="679"/>
      <c r="ES21" s="679"/>
      <c r="ET21" s="679"/>
      <c r="EU21" s="679"/>
      <c r="EV21" s="679"/>
      <c r="EW21" s="679"/>
      <c r="EX21" s="679"/>
      <c r="EY21" s="679"/>
      <c r="EZ21" s="679"/>
      <c r="FA21" s="679"/>
      <c r="FB21" s="679"/>
      <c r="FC21" s="679"/>
      <c r="FD21" s="679"/>
      <c r="FE21" s="679"/>
      <c r="FF21" s="679"/>
      <c r="FG21" s="679"/>
      <c r="FH21" s="679"/>
      <c r="FI21" s="679"/>
      <c r="FJ21" s="679"/>
      <c r="FM21" s="914">
        <f t="shared" si="18"/>
        <v>0</v>
      </c>
      <c r="FN21" s="914">
        <f t="shared" si="19"/>
        <v>0</v>
      </c>
      <c r="FO21" s="914">
        <f t="shared" si="20"/>
        <v>0</v>
      </c>
      <c r="FP21" s="914">
        <f t="shared" si="21"/>
        <v>0</v>
      </c>
      <c r="FQ21" s="914">
        <f t="shared" si="22"/>
        <v>0</v>
      </c>
      <c r="FR21" s="914">
        <f t="shared" si="23"/>
        <v>0</v>
      </c>
    </row>
    <row r="22" spans="2:174" x14ac:dyDescent="0.3">
      <c r="B22" s="10" t="s">
        <v>16</v>
      </c>
      <c r="C22" s="597">
        <v>110</v>
      </c>
      <c r="D22" s="597">
        <v>105</v>
      </c>
      <c r="E22" s="597">
        <v>75</v>
      </c>
      <c r="F22" s="597">
        <v>110</v>
      </c>
      <c r="G22" s="597">
        <v>115</v>
      </c>
      <c r="H22" s="597">
        <v>105</v>
      </c>
      <c r="I22" s="597">
        <v>124.02765571898328</v>
      </c>
      <c r="J22" s="597">
        <v>112.00632930275397</v>
      </c>
      <c r="K22" s="597">
        <v>115.4693646916447</v>
      </c>
      <c r="L22" s="597">
        <v>106.47674358047411</v>
      </c>
      <c r="M22" s="597">
        <v>112.59629573643906</v>
      </c>
      <c r="N22" s="597">
        <v>100.70733849677501</v>
      </c>
      <c r="O22" s="597">
        <v>114.77868771083132</v>
      </c>
      <c r="P22" s="211">
        <f t="shared" si="11"/>
        <v>-0.10558923952074983</v>
      </c>
      <c r="Q22" s="211">
        <f t="shared" si="11"/>
        <v>0.13972516227808884</v>
      </c>
      <c r="R22" s="909"/>
      <c r="S22" s="7">
        <v>30</v>
      </c>
      <c r="T22" s="7">
        <v>20</v>
      </c>
      <c r="U22" s="7">
        <v>20</v>
      </c>
      <c r="V22" s="7">
        <v>20</v>
      </c>
      <c r="W22" s="7">
        <v>20</v>
      </c>
      <c r="X22" s="7">
        <v>15</v>
      </c>
      <c r="Y22" s="7">
        <v>30</v>
      </c>
      <c r="Z22" s="7">
        <v>25</v>
      </c>
      <c r="AA22" s="7">
        <v>35</v>
      </c>
      <c r="AB22" s="7">
        <v>25</v>
      </c>
      <c r="AC22" s="7">
        <v>35</v>
      </c>
      <c r="AD22" s="7">
        <v>25</v>
      </c>
      <c r="AE22" s="7">
        <v>35</v>
      </c>
      <c r="AF22" s="7">
        <v>25</v>
      </c>
      <c r="AG22" s="7">
        <v>30</v>
      </c>
      <c r="AH22" s="7">
        <v>25</v>
      </c>
      <c r="AI22" s="7">
        <v>30</v>
      </c>
      <c r="AJ22" s="7">
        <v>25</v>
      </c>
      <c r="AK22" s="7">
        <v>31.006913929745821</v>
      </c>
      <c r="AL22" s="7">
        <v>31.006913929745821</v>
      </c>
      <c r="AM22" s="7">
        <v>31.006913929745821</v>
      </c>
      <c r="AN22" s="7">
        <v>31.006913929745821</v>
      </c>
      <c r="AO22" s="7">
        <v>26.529087998623197</v>
      </c>
      <c r="AP22" s="7">
        <v>25.230403646739397</v>
      </c>
      <c r="AQ22" s="7">
        <v>27.862437573700941</v>
      </c>
      <c r="AR22" s="7">
        <v>32.384400083690423</v>
      </c>
      <c r="AS22" s="7">
        <v>29.038765789289378</v>
      </c>
      <c r="AT22" s="7">
        <v>29.038765789289378</v>
      </c>
      <c r="AU22" s="7">
        <v>30.58705144443012</v>
      </c>
      <c r="AV22" s="7">
        <v>26.804781668635819</v>
      </c>
      <c r="AW22" s="7">
        <v>28.120814180768139</v>
      </c>
      <c r="AX22" s="7">
        <v>27.630178460999737</v>
      </c>
      <c r="AY22" s="7">
        <v>26.302002457387722</v>
      </c>
      <c r="AZ22" s="7">
        <v>24.423748481318501</v>
      </c>
      <c r="BA22" s="7">
        <v>25.06241915099325</v>
      </c>
      <c r="BB22" s="7">
        <v>26.927085890022454</v>
      </c>
      <c r="BC22" s="7">
        <v>35.974299226142186</v>
      </c>
      <c r="BD22" s="7">
        <v>24.632491469281177</v>
      </c>
      <c r="BE22" s="7">
        <v>25.176834624193752</v>
      </c>
      <c r="BF22" s="7">
        <v>25.176834624193752</v>
      </c>
      <c r="BG22" s="7">
        <v>25.176834624193752</v>
      </c>
      <c r="BH22" s="7">
        <v>25.176834624193752</v>
      </c>
      <c r="BI22" s="284"/>
      <c r="BJ22" s="7">
        <f t="shared" si="65"/>
        <v>55</v>
      </c>
      <c r="BK22" s="7">
        <f t="shared" si="66"/>
        <v>50</v>
      </c>
      <c r="BL22" s="7">
        <f t="shared" si="67"/>
        <v>40</v>
      </c>
      <c r="BM22" s="7">
        <f t="shared" si="68"/>
        <v>35</v>
      </c>
      <c r="BN22" s="7">
        <f t="shared" si="69"/>
        <v>55</v>
      </c>
      <c r="BO22" s="7">
        <f t="shared" si="70"/>
        <v>60</v>
      </c>
      <c r="BP22" s="7">
        <f t="shared" si="71"/>
        <v>60</v>
      </c>
      <c r="BQ22" s="7">
        <f t="shared" si="72"/>
        <v>60</v>
      </c>
      <c r="BR22" s="7">
        <f t="shared" si="73"/>
        <v>55</v>
      </c>
      <c r="BS22" s="7">
        <f t="shared" si="74"/>
        <v>55</v>
      </c>
      <c r="BT22" s="7">
        <f t="shared" si="43"/>
        <v>62.013827859491641</v>
      </c>
      <c r="BU22" s="7">
        <f t="shared" si="44"/>
        <v>62.013827859491641</v>
      </c>
      <c r="BV22" s="7">
        <f t="shared" si="15"/>
        <v>51.759491645362594</v>
      </c>
      <c r="BW22" s="37">
        <f t="shared" si="37"/>
        <v>60.246837657391367</v>
      </c>
      <c r="BX22" s="37">
        <f t="shared" si="58"/>
        <v>58.077531578578757</v>
      </c>
      <c r="BY22" s="37">
        <f t="shared" si="33"/>
        <v>57.391833113065942</v>
      </c>
      <c r="BZ22" s="37">
        <f t="shared" si="16"/>
        <v>55.75099264176788</v>
      </c>
      <c r="CA22" s="37">
        <f t="shared" si="34"/>
        <v>50.725750938706227</v>
      </c>
      <c r="CB22" s="37">
        <f t="shared" si="17"/>
        <v>51.989505041015704</v>
      </c>
      <c r="CC22" s="37">
        <f t="shared" si="35"/>
        <v>60.606790695423364</v>
      </c>
      <c r="CD22" s="37">
        <f t="shared" si="36"/>
        <v>50.353669248387504</v>
      </c>
      <c r="CE22" s="37">
        <f t="shared" si="38"/>
        <v>50.353669248387504</v>
      </c>
      <c r="CF22" s="37"/>
      <c r="CG22" s="10" t="s">
        <v>16</v>
      </c>
      <c r="CH22" s="7">
        <f t="shared" ref="CH22:CS43" si="75">C22</f>
        <v>110</v>
      </c>
      <c r="CI22" s="7">
        <f t="shared" si="75"/>
        <v>105</v>
      </c>
      <c r="CJ22" s="7">
        <f t="shared" si="75"/>
        <v>75</v>
      </c>
      <c r="CK22" s="7">
        <f t="shared" si="75"/>
        <v>110</v>
      </c>
      <c r="CL22" s="7">
        <f t="shared" si="75"/>
        <v>115</v>
      </c>
      <c r="CM22" s="7">
        <f t="shared" si="75"/>
        <v>105</v>
      </c>
      <c r="CN22" s="7">
        <f t="shared" si="75"/>
        <v>124.02765571898328</v>
      </c>
      <c r="CO22" s="7">
        <f t="shared" si="75"/>
        <v>112.00632930275397</v>
      </c>
      <c r="CP22" s="7">
        <f t="shared" si="75"/>
        <v>115.4693646916447</v>
      </c>
      <c r="CQ22" s="7">
        <f t="shared" si="75"/>
        <v>106.47674358047411</v>
      </c>
      <c r="CR22" s="7">
        <f t="shared" si="75"/>
        <v>112.59629573643906</v>
      </c>
      <c r="CS22" s="7">
        <f t="shared" si="75"/>
        <v>100.70733849677501</v>
      </c>
      <c r="CT22" s="7"/>
      <c r="CU22" s="208"/>
      <c r="CV22" s="208"/>
      <c r="CW22" s="221"/>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439"/>
      <c r="EG22" s="439"/>
      <c r="EH22" s="439"/>
      <c r="EI22" s="439"/>
      <c r="EJ22" s="439"/>
      <c r="EK22" s="439"/>
      <c r="EL22" s="439"/>
      <c r="EM22" s="439"/>
      <c r="EN22" s="439"/>
      <c r="EO22" s="439"/>
      <c r="EP22" s="439"/>
      <c r="EQ22" s="439"/>
      <c r="ER22" s="679"/>
      <c r="ES22" s="679"/>
      <c r="ET22" s="679"/>
      <c r="EU22" s="679"/>
      <c r="EV22" s="679"/>
      <c r="EW22" s="679"/>
      <c r="EX22" s="679"/>
      <c r="EY22" s="679"/>
      <c r="EZ22" s="679"/>
      <c r="FA22" s="679"/>
      <c r="FB22" s="679"/>
      <c r="FC22" s="679"/>
      <c r="FD22" s="679"/>
      <c r="FE22" s="679"/>
      <c r="FF22" s="679"/>
      <c r="FG22" s="679"/>
      <c r="FH22" s="679"/>
      <c r="FI22" s="679"/>
      <c r="FJ22" s="679"/>
      <c r="FM22" s="914">
        <f t="shared" si="18"/>
        <v>0</v>
      </c>
      <c r="FN22" s="914">
        <f t="shared" si="19"/>
        <v>0</v>
      </c>
      <c r="FO22" s="914">
        <f t="shared" si="20"/>
        <v>0</v>
      </c>
      <c r="FP22" s="914">
        <f t="shared" si="21"/>
        <v>0</v>
      </c>
      <c r="FQ22" s="914">
        <f t="shared" si="22"/>
        <v>0</v>
      </c>
      <c r="FR22" s="914">
        <f t="shared" si="23"/>
        <v>0</v>
      </c>
    </row>
    <row r="23" spans="2:174" ht="11.2" customHeight="1" x14ac:dyDescent="0.3">
      <c r="B23" s="10" t="s">
        <v>17</v>
      </c>
      <c r="C23" s="597">
        <v>10</v>
      </c>
      <c r="D23" s="597">
        <v>10</v>
      </c>
      <c r="E23" s="597">
        <v>10</v>
      </c>
      <c r="F23" s="597">
        <v>15</v>
      </c>
      <c r="G23" s="597">
        <v>15</v>
      </c>
      <c r="H23" s="597">
        <v>15</v>
      </c>
      <c r="I23" s="597">
        <v>66.409761503261194</v>
      </c>
      <c r="J23" s="597">
        <v>62.02053690207822</v>
      </c>
      <c r="K23" s="597">
        <v>65.184696245391223</v>
      </c>
      <c r="L23" s="597">
        <v>65.634554829924312</v>
      </c>
      <c r="M23" s="597">
        <v>60.650003801610062</v>
      </c>
      <c r="N23" s="597">
        <v>57.916140730042628</v>
      </c>
      <c r="O23" s="597">
        <v>58.636215725532331</v>
      </c>
      <c r="P23" s="211">
        <f t="shared" si="11"/>
        <v>-4.5076057711555428E-2</v>
      </c>
      <c r="Q23" s="211">
        <f t="shared" si="11"/>
        <v>1.2433062466059353E-2</v>
      </c>
      <c r="R23" s="909"/>
      <c r="S23" s="7">
        <v>0</v>
      </c>
      <c r="T23" s="7">
        <v>5</v>
      </c>
      <c r="U23" s="7">
        <v>0</v>
      </c>
      <c r="V23" s="7">
        <v>5</v>
      </c>
      <c r="W23" s="7">
        <v>0</v>
      </c>
      <c r="X23" s="7">
        <v>5</v>
      </c>
      <c r="Y23" s="7">
        <v>5</v>
      </c>
      <c r="Z23" s="7">
        <v>5</v>
      </c>
      <c r="AA23" s="7">
        <v>5</v>
      </c>
      <c r="AB23" s="7">
        <v>5</v>
      </c>
      <c r="AC23" s="7">
        <v>5</v>
      </c>
      <c r="AD23" s="7">
        <v>5</v>
      </c>
      <c r="AE23" s="7">
        <v>5</v>
      </c>
      <c r="AF23" s="7">
        <v>5</v>
      </c>
      <c r="AG23" s="7">
        <v>5</v>
      </c>
      <c r="AH23" s="7">
        <v>5</v>
      </c>
      <c r="AI23" s="7">
        <v>5</v>
      </c>
      <c r="AJ23" s="7">
        <v>5</v>
      </c>
      <c r="AK23" s="7">
        <v>16.602440375815299</v>
      </c>
      <c r="AL23" s="7">
        <v>16.602440375815299</v>
      </c>
      <c r="AM23" s="7">
        <v>16.602440375815299</v>
      </c>
      <c r="AN23" s="7">
        <v>16.602440375815299</v>
      </c>
      <c r="AO23" s="7">
        <v>15.757023538890474</v>
      </c>
      <c r="AP23" s="7">
        <v>14.749466285406799</v>
      </c>
      <c r="AQ23" s="7">
        <v>15.696446255952328</v>
      </c>
      <c r="AR23" s="7">
        <v>15.81760082182862</v>
      </c>
      <c r="AS23" s="7">
        <v>5.1199792448884374</v>
      </c>
      <c r="AT23" s="7">
        <v>16.522768855918269</v>
      </c>
      <c r="AU23" s="7">
        <v>27.616813516120004</v>
      </c>
      <c r="AV23" s="7">
        <v>15.925134628464505</v>
      </c>
      <c r="AW23" s="7">
        <v>17.153146479142062</v>
      </c>
      <c r="AX23" s="7">
        <v>17.009449455302349</v>
      </c>
      <c r="AY23" s="7">
        <v>16.382616055018666</v>
      </c>
      <c r="AZ23" s="7">
        <v>15.089342840461239</v>
      </c>
      <c r="BA23" s="7">
        <v>15.511530477649707</v>
      </c>
      <c r="BB23" s="7">
        <v>15.196156902117671</v>
      </c>
      <c r="BC23" s="7">
        <v>15.196156902117671</v>
      </c>
      <c r="BD23" s="7">
        <v>14.746159519725008</v>
      </c>
      <c r="BE23" s="7">
        <v>14.479035182510657</v>
      </c>
      <c r="BF23" s="7">
        <v>14.479035182510657</v>
      </c>
      <c r="BG23" s="7">
        <v>14.479035182510657</v>
      </c>
      <c r="BH23" s="7">
        <v>14.479035182510655</v>
      </c>
      <c r="BI23" s="284"/>
      <c r="BJ23" s="7">
        <f t="shared" si="65"/>
        <v>5</v>
      </c>
      <c r="BK23" s="7">
        <f t="shared" si="66"/>
        <v>5</v>
      </c>
      <c r="BL23" s="7">
        <f t="shared" si="67"/>
        <v>5</v>
      </c>
      <c r="BM23" s="7">
        <f t="shared" si="68"/>
        <v>5</v>
      </c>
      <c r="BN23" s="7">
        <f t="shared" si="69"/>
        <v>10</v>
      </c>
      <c r="BO23" s="7">
        <f t="shared" si="70"/>
        <v>10</v>
      </c>
      <c r="BP23" s="7">
        <f t="shared" si="71"/>
        <v>10</v>
      </c>
      <c r="BQ23" s="7">
        <f t="shared" si="72"/>
        <v>10</v>
      </c>
      <c r="BR23" s="7">
        <f t="shared" si="73"/>
        <v>10</v>
      </c>
      <c r="BS23" s="7">
        <f t="shared" si="74"/>
        <v>10</v>
      </c>
      <c r="BT23" s="7">
        <f t="shared" si="43"/>
        <v>33.204880751630597</v>
      </c>
      <c r="BU23" s="7">
        <f t="shared" si="44"/>
        <v>33.204880751630597</v>
      </c>
      <c r="BV23" s="7">
        <f t="shared" si="15"/>
        <v>30.506489824297272</v>
      </c>
      <c r="BW23" s="37">
        <f t="shared" si="37"/>
        <v>31.514047077780948</v>
      </c>
      <c r="BX23" s="37">
        <f t="shared" si="58"/>
        <v>21.642748100806706</v>
      </c>
      <c r="BY23" s="37">
        <f t="shared" si="33"/>
        <v>43.541948144584509</v>
      </c>
      <c r="BZ23" s="37">
        <f t="shared" si="16"/>
        <v>34.162595934444411</v>
      </c>
      <c r="CA23" s="37">
        <f t="shared" si="34"/>
        <v>31.471958895479904</v>
      </c>
      <c r="CB23" s="37">
        <f t="shared" si="17"/>
        <v>30.707687379767378</v>
      </c>
      <c r="CC23" s="37">
        <f t="shared" si="35"/>
        <v>29.94231642184268</v>
      </c>
      <c r="CD23" s="37">
        <f t="shared" si="36"/>
        <v>28.958070365021314</v>
      </c>
      <c r="CE23" s="37">
        <f t="shared" si="38"/>
        <v>28.958070365021314</v>
      </c>
      <c r="CF23" s="37"/>
      <c r="CG23" s="10" t="s">
        <v>17</v>
      </c>
      <c r="CH23" s="7">
        <f t="shared" si="75"/>
        <v>10</v>
      </c>
      <c r="CI23" s="7">
        <f t="shared" si="75"/>
        <v>10</v>
      </c>
      <c r="CJ23" s="7">
        <f t="shared" si="75"/>
        <v>10</v>
      </c>
      <c r="CK23" s="7">
        <f t="shared" si="75"/>
        <v>15</v>
      </c>
      <c r="CL23" s="7">
        <f t="shared" si="75"/>
        <v>15</v>
      </c>
      <c r="CM23" s="7">
        <f t="shared" si="75"/>
        <v>15</v>
      </c>
      <c r="CN23" s="7">
        <f t="shared" si="75"/>
        <v>66.409761503261194</v>
      </c>
      <c r="CO23" s="7">
        <f t="shared" si="75"/>
        <v>62.02053690207822</v>
      </c>
      <c r="CP23" s="7">
        <f t="shared" si="75"/>
        <v>65.184696245391223</v>
      </c>
      <c r="CQ23" s="7">
        <f t="shared" si="75"/>
        <v>65.634554829924312</v>
      </c>
      <c r="CR23" s="7">
        <f t="shared" si="75"/>
        <v>60.650003801610062</v>
      </c>
      <c r="CS23" s="7">
        <f t="shared" si="75"/>
        <v>57.916140730042628</v>
      </c>
      <c r="CT23" s="7"/>
      <c r="CU23" s="208"/>
      <c r="CV23" s="208"/>
      <c r="CW23" s="221"/>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439"/>
      <c r="EG23" s="439"/>
      <c r="EH23" s="439"/>
      <c r="EI23" s="439"/>
      <c r="EJ23" s="439"/>
      <c r="EK23" s="439"/>
      <c r="EL23" s="439"/>
      <c r="EM23" s="439"/>
      <c r="EN23" s="439"/>
      <c r="EO23" s="439"/>
      <c r="EP23" s="439"/>
      <c r="EQ23" s="439"/>
      <c r="ER23" s="679"/>
      <c r="ES23" s="679"/>
      <c r="ET23" s="679"/>
      <c r="EU23" s="679"/>
      <c r="EV23" s="679"/>
      <c r="EW23" s="679"/>
      <c r="EX23" s="679"/>
      <c r="EY23" s="679"/>
      <c r="EZ23" s="679"/>
      <c r="FA23" s="679"/>
      <c r="FB23" s="679"/>
      <c r="FC23" s="679"/>
      <c r="FD23" s="679"/>
      <c r="FE23" s="679"/>
      <c r="FF23" s="679"/>
      <c r="FG23" s="679"/>
      <c r="FH23" s="679"/>
      <c r="FI23" s="679"/>
      <c r="FJ23" s="679"/>
      <c r="FM23" s="914">
        <f t="shared" si="18"/>
        <v>0</v>
      </c>
      <c r="FN23" s="914">
        <f t="shared" si="19"/>
        <v>0</v>
      </c>
      <c r="FO23" s="914">
        <f t="shared" si="20"/>
        <v>0</v>
      </c>
      <c r="FP23" s="914">
        <f t="shared" si="21"/>
        <v>0</v>
      </c>
      <c r="FQ23" s="914">
        <f t="shared" si="22"/>
        <v>0</v>
      </c>
      <c r="FR23" s="914">
        <f t="shared" si="23"/>
        <v>0</v>
      </c>
    </row>
    <row r="24" spans="2:174" x14ac:dyDescent="0.3">
      <c r="B24" s="10" t="s">
        <v>18</v>
      </c>
      <c r="C24" s="597">
        <v>195</v>
      </c>
      <c r="D24" s="597">
        <v>215</v>
      </c>
      <c r="E24" s="597">
        <v>230</v>
      </c>
      <c r="F24" s="597">
        <v>225</v>
      </c>
      <c r="G24" s="597">
        <v>220</v>
      </c>
      <c r="H24" s="597">
        <v>215</v>
      </c>
      <c r="I24" s="597">
        <v>313.8294989682297</v>
      </c>
      <c r="J24" s="597">
        <v>213.09448947086619</v>
      </c>
      <c r="K24" s="597">
        <v>215.3588999846954</v>
      </c>
      <c r="L24" s="597">
        <v>226.77929079555034</v>
      </c>
      <c r="M24" s="597">
        <v>357.13262285332428</v>
      </c>
      <c r="N24" s="597">
        <v>172.15351472833615</v>
      </c>
      <c r="O24" s="597">
        <v>62.537677939825116</v>
      </c>
      <c r="P24" s="211">
        <f t="shared" si="11"/>
        <v>-0.51795634531253598</v>
      </c>
      <c r="Q24" s="211">
        <f t="shared" si="11"/>
        <v>-0.63673307490403785</v>
      </c>
      <c r="R24" s="909"/>
      <c r="S24" s="7">
        <v>60</v>
      </c>
      <c r="T24" s="7">
        <v>50</v>
      </c>
      <c r="U24" s="7">
        <v>65</v>
      </c>
      <c r="V24" s="7">
        <v>55</v>
      </c>
      <c r="W24" s="7">
        <v>60</v>
      </c>
      <c r="X24" s="7">
        <v>50</v>
      </c>
      <c r="Y24" s="7">
        <v>50</v>
      </c>
      <c r="Z24" s="7">
        <v>55</v>
      </c>
      <c r="AA24" s="7">
        <v>70</v>
      </c>
      <c r="AB24" s="7">
        <v>50</v>
      </c>
      <c r="AC24" s="7">
        <v>55</v>
      </c>
      <c r="AD24" s="7">
        <v>50</v>
      </c>
      <c r="AE24" s="7">
        <v>60</v>
      </c>
      <c r="AF24" s="7">
        <v>50</v>
      </c>
      <c r="AG24" s="7">
        <v>50</v>
      </c>
      <c r="AH24" s="7">
        <v>50</v>
      </c>
      <c r="AI24" s="7">
        <v>60</v>
      </c>
      <c r="AJ24" s="7">
        <v>50</v>
      </c>
      <c r="AK24" s="7">
        <v>157.05386843783654</v>
      </c>
      <c r="AL24" s="7">
        <v>108.52730926175242</v>
      </c>
      <c r="AM24" s="7">
        <v>42.128565283314792</v>
      </c>
      <c r="AN24" s="7">
        <v>6.119755985325857</v>
      </c>
      <c r="AO24" s="7">
        <v>125.53847320468422</v>
      </c>
      <c r="AP24" s="7">
        <v>6.3427035536495486</v>
      </c>
      <c r="AQ24" s="7">
        <v>35.091503965105261</v>
      </c>
      <c r="AR24" s="7">
        <v>46.121808747427281</v>
      </c>
      <c r="AS24" s="7">
        <v>18.442804369943502</v>
      </c>
      <c r="AT24" s="7">
        <v>33.881581356456309</v>
      </c>
      <c r="AU24" s="7">
        <v>158.17523885971258</v>
      </c>
      <c r="AV24" s="7">
        <v>4.8592753985828967</v>
      </c>
      <c r="AW24" s="7">
        <v>29.714427246476312</v>
      </c>
      <c r="AX24" s="7">
        <v>57.124632957516454</v>
      </c>
      <c r="AY24" s="7">
        <v>13.410966003898421</v>
      </c>
      <c r="AZ24" s="7">
        <v>126.52926458765914</v>
      </c>
      <c r="BA24" s="7">
        <v>191.35018803833455</v>
      </c>
      <c r="BB24" s="7">
        <v>105.0850053020436</v>
      </c>
      <c r="BC24" s="7">
        <v>22.783420807265458</v>
      </c>
      <c r="BD24" s="7">
        <v>37.914008705680857</v>
      </c>
      <c r="BE24" s="7">
        <v>48.944667363422134</v>
      </c>
      <c r="BF24" s="7">
        <v>70.623095836102081</v>
      </c>
      <c r="BG24" s="7">
        <v>27.947030441532284</v>
      </c>
      <c r="BH24" s="7">
        <v>24.63872108727967</v>
      </c>
      <c r="BI24" s="284"/>
      <c r="BJ24" s="7">
        <f t="shared" si="65"/>
        <v>105</v>
      </c>
      <c r="BK24" s="7">
        <f t="shared" si="66"/>
        <v>110</v>
      </c>
      <c r="BL24" s="7">
        <f t="shared" si="67"/>
        <v>120</v>
      </c>
      <c r="BM24" s="7">
        <f t="shared" si="68"/>
        <v>110</v>
      </c>
      <c r="BN24" s="7">
        <f t="shared" si="69"/>
        <v>105</v>
      </c>
      <c r="BO24" s="7">
        <f t="shared" si="70"/>
        <v>120</v>
      </c>
      <c r="BP24" s="7">
        <f t="shared" si="71"/>
        <v>105</v>
      </c>
      <c r="BQ24" s="7">
        <f t="shared" si="72"/>
        <v>110</v>
      </c>
      <c r="BR24" s="7">
        <f t="shared" si="73"/>
        <v>100</v>
      </c>
      <c r="BS24" s="7">
        <f t="shared" si="74"/>
        <v>110</v>
      </c>
      <c r="BT24" s="7">
        <f t="shared" si="43"/>
        <v>265.58117769958898</v>
      </c>
      <c r="BU24" s="7">
        <f t="shared" si="44"/>
        <v>48.248321268640652</v>
      </c>
      <c r="BV24" s="7">
        <f t="shared" si="15"/>
        <v>131.88117675833377</v>
      </c>
      <c r="BW24" s="37">
        <f t="shared" si="37"/>
        <v>81.213312712532542</v>
      </c>
      <c r="BX24" s="37">
        <f t="shared" si="58"/>
        <v>52.324385726399811</v>
      </c>
      <c r="BY24" s="37">
        <f t="shared" si="33"/>
        <v>163.03451425829547</v>
      </c>
      <c r="BZ24" s="37">
        <f t="shared" si="16"/>
        <v>86.839060203992773</v>
      </c>
      <c r="CA24" s="37">
        <f t="shared" si="34"/>
        <v>139.94023059155757</v>
      </c>
      <c r="CB24" s="37">
        <f t="shared" si="17"/>
        <v>296.43519334037813</v>
      </c>
      <c r="CC24" s="37">
        <f t="shared" si="35"/>
        <v>60.697429512946314</v>
      </c>
      <c r="CD24" s="37">
        <f t="shared" si="36"/>
        <v>119.56776319952422</v>
      </c>
      <c r="CE24" s="37">
        <f t="shared" si="38"/>
        <v>52.585751528811954</v>
      </c>
      <c r="CF24" s="37"/>
      <c r="CG24" s="10" t="s">
        <v>18</v>
      </c>
      <c r="CH24" s="7">
        <f t="shared" si="75"/>
        <v>195</v>
      </c>
      <c r="CI24" s="7">
        <f t="shared" si="75"/>
        <v>215</v>
      </c>
      <c r="CJ24" s="7">
        <f t="shared" si="75"/>
        <v>230</v>
      </c>
      <c r="CK24" s="7">
        <f t="shared" si="75"/>
        <v>225</v>
      </c>
      <c r="CL24" s="7">
        <f t="shared" si="75"/>
        <v>220</v>
      </c>
      <c r="CM24" s="7">
        <f t="shared" si="75"/>
        <v>215</v>
      </c>
      <c r="CN24" s="7">
        <f t="shared" si="75"/>
        <v>313.8294989682297</v>
      </c>
      <c r="CO24" s="7">
        <f t="shared" si="75"/>
        <v>213.09448947086619</v>
      </c>
      <c r="CP24" s="7">
        <f t="shared" si="75"/>
        <v>215.3588999846954</v>
      </c>
      <c r="CQ24" s="7">
        <f t="shared" si="75"/>
        <v>226.77929079555034</v>
      </c>
      <c r="CR24" s="7">
        <f t="shared" si="75"/>
        <v>357.13262285332428</v>
      </c>
      <c r="CS24" s="7">
        <f t="shared" si="75"/>
        <v>172.15351472833615</v>
      </c>
      <c r="CT24" s="7"/>
      <c r="CU24" s="208"/>
      <c r="CV24" s="208"/>
      <c r="CW24" s="19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439"/>
      <c r="EG24" s="439"/>
      <c r="EH24" s="439"/>
      <c r="EI24" s="439"/>
      <c r="EJ24" s="439"/>
      <c r="EK24" s="439"/>
      <c r="EL24" s="439"/>
      <c r="EM24" s="439"/>
      <c r="EN24" s="439"/>
      <c r="EO24" s="439"/>
      <c r="EP24" s="439"/>
      <c r="EQ24" s="439"/>
      <c r="ER24" s="679"/>
      <c r="ES24" s="679"/>
      <c r="ET24" s="679"/>
      <c r="EU24" s="679"/>
      <c r="EV24" s="679"/>
      <c r="EW24" s="679"/>
      <c r="EX24" s="679"/>
      <c r="EY24" s="679"/>
      <c r="EZ24" s="679"/>
      <c r="FA24" s="679"/>
      <c r="FB24" s="679"/>
      <c r="FC24" s="679"/>
      <c r="FD24" s="679"/>
      <c r="FE24" s="679"/>
      <c r="FF24" s="679"/>
      <c r="FG24" s="679"/>
      <c r="FH24" s="679"/>
      <c r="FI24" s="679"/>
      <c r="FJ24" s="679"/>
      <c r="FM24" s="914">
        <f t="shared" si="18"/>
        <v>0</v>
      </c>
      <c r="FN24" s="914">
        <f t="shared" si="19"/>
        <v>0</v>
      </c>
      <c r="FO24" s="914">
        <f t="shared" si="20"/>
        <v>0</v>
      </c>
      <c r="FP24" s="914">
        <f t="shared" si="21"/>
        <v>0</v>
      </c>
      <c r="FQ24" s="914">
        <f t="shared" si="22"/>
        <v>0</v>
      </c>
      <c r="FR24" s="914">
        <f t="shared" si="23"/>
        <v>0</v>
      </c>
    </row>
    <row r="25" spans="2:174" x14ac:dyDescent="0.3">
      <c r="B25" s="52" t="s">
        <v>19</v>
      </c>
      <c r="C25" s="791">
        <v>165</v>
      </c>
      <c r="D25" s="791">
        <v>155</v>
      </c>
      <c r="E25" s="791">
        <v>145</v>
      </c>
      <c r="F25" s="791">
        <v>160</v>
      </c>
      <c r="G25" s="791">
        <v>170</v>
      </c>
      <c r="H25" s="791">
        <v>180</v>
      </c>
      <c r="I25" s="791">
        <v>215.48009055309865</v>
      </c>
      <c r="J25" s="791">
        <v>147.5278932777145</v>
      </c>
      <c r="K25" s="791">
        <v>143.19295708468516</v>
      </c>
      <c r="L25" s="791">
        <v>174.42098928048046</v>
      </c>
      <c r="M25" s="791">
        <v>172.23049587587627</v>
      </c>
      <c r="N25" s="791">
        <v>174.86505727732964</v>
      </c>
      <c r="O25" s="791">
        <v>219.05850738776746</v>
      </c>
      <c r="P25" s="214">
        <f t="shared" si="11"/>
        <v>1.5296718435694689E-2</v>
      </c>
      <c r="Q25" s="214">
        <f t="shared" si="11"/>
        <v>0.25272888019216211</v>
      </c>
      <c r="R25" s="909"/>
      <c r="S25" s="29">
        <v>40</v>
      </c>
      <c r="T25" s="29">
        <v>40</v>
      </c>
      <c r="U25" s="29">
        <v>35</v>
      </c>
      <c r="V25" s="29">
        <v>35</v>
      </c>
      <c r="W25" s="29">
        <v>35</v>
      </c>
      <c r="X25" s="29">
        <v>35</v>
      </c>
      <c r="Y25" s="29">
        <v>40</v>
      </c>
      <c r="Z25" s="29">
        <v>40</v>
      </c>
      <c r="AA25" s="29">
        <v>40</v>
      </c>
      <c r="AB25" s="29">
        <v>40</v>
      </c>
      <c r="AC25" s="29">
        <v>40</v>
      </c>
      <c r="AD25" s="29">
        <v>45</v>
      </c>
      <c r="AE25" s="29">
        <v>45</v>
      </c>
      <c r="AF25" s="29">
        <v>45</v>
      </c>
      <c r="AG25" s="29">
        <v>45</v>
      </c>
      <c r="AH25" s="29">
        <v>45</v>
      </c>
      <c r="AI25" s="29">
        <v>45</v>
      </c>
      <c r="AJ25" s="29">
        <v>50</v>
      </c>
      <c r="AK25" s="29">
        <v>42.561005968125009</v>
      </c>
      <c r="AL25" s="29">
        <v>42.561005968125009</v>
      </c>
      <c r="AM25" s="29">
        <v>42.561005968125009</v>
      </c>
      <c r="AN25" s="29">
        <v>87.797072648723642</v>
      </c>
      <c r="AO25" s="29">
        <v>34.479711579243116</v>
      </c>
      <c r="AP25" s="29">
        <v>33.555180688585452</v>
      </c>
      <c r="AQ25" s="29">
        <v>38.730344839141949</v>
      </c>
      <c r="AR25" s="29">
        <v>40.762656170743973</v>
      </c>
      <c r="AS25" s="29">
        <v>26.641063988887456</v>
      </c>
      <c r="AT25" s="29">
        <v>39.244147243183619</v>
      </c>
      <c r="AU25" s="29">
        <v>56.509626491373794</v>
      </c>
      <c r="AV25" s="29">
        <v>20.798119361240293</v>
      </c>
      <c r="AW25" s="29">
        <v>47.101726609332196</v>
      </c>
      <c r="AX25" s="29">
        <v>39.533630805393074</v>
      </c>
      <c r="AY25" s="29">
        <v>37.644136693248456</v>
      </c>
      <c r="AZ25" s="29">
        <v>50.141495172506751</v>
      </c>
      <c r="BA25" s="29">
        <v>38.817871393492425</v>
      </c>
      <c r="BB25" s="29">
        <v>42.824325786285598</v>
      </c>
      <c r="BC25" s="29">
        <v>46.865414409752375</v>
      </c>
      <c r="BD25" s="29">
        <v>43.722884286345909</v>
      </c>
      <c r="BE25" s="29">
        <v>51.311872530626985</v>
      </c>
      <c r="BF25" s="29">
        <v>41.184394915567552</v>
      </c>
      <c r="BG25" s="29">
        <v>41.184394915567552</v>
      </c>
      <c r="BH25" s="29">
        <v>41.184394915567552</v>
      </c>
      <c r="BI25" s="284"/>
      <c r="BJ25" s="29">
        <f t="shared" si="65"/>
        <v>75</v>
      </c>
      <c r="BK25" s="29">
        <f t="shared" si="66"/>
        <v>80</v>
      </c>
      <c r="BL25" s="29">
        <f t="shared" si="67"/>
        <v>70</v>
      </c>
      <c r="BM25" s="29">
        <f t="shared" si="68"/>
        <v>70</v>
      </c>
      <c r="BN25" s="29">
        <f t="shared" si="69"/>
        <v>80</v>
      </c>
      <c r="BO25" s="29">
        <f t="shared" si="70"/>
        <v>80</v>
      </c>
      <c r="BP25" s="29">
        <f t="shared" si="71"/>
        <v>85</v>
      </c>
      <c r="BQ25" s="29">
        <f t="shared" si="72"/>
        <v>90</v>
      </c>
      <c r="BR25" s="29">
        <f t="shared" si="73"/>
        <v>90</v>
      </c>
      <c r="BS25" s="29">
        <f t="shared" si="74"/>
        <v>95</v>
      </c>
      <c r="BT25" s="29">
        <f t="shared" si="43"/>
        <v>85.122011936250018</v>
      </c>
      <c r="BU25" s="29">
        <f t="shared" si="44"/>
        <v>130.35807861684864</v>
      </c>
      <c r="BV25" s="29">
        <f t="shared" si="15"/>
        <v>68.034892267828567</v>
      </c>
      <c r="BW25" s="786">
        <f t="shared" si="37"/>
        <v>79.493001009885916</v>
      </c>
      <c r="BX25" s="787">
        <f t="shared" si="58"/>
        <v>65.885211232071072</v>
      </c>
      <c r="BY25" s="787">
        <f t="shared" si="33"/>
        <v>77.30774585261409</v>
      </c>
      <c r="BZ25" s="787">
        <f t="shared" si="16"/>
        <v>86.635357414725263</v>
      </c>
      <c r="CA25" s="787">
        <f t="shared" si="34"/>
        <v>87.785631865755207</v>
      </c>
      <c r="CB25" s="787">
        <f t="shared" si="17"/>
        <v>81.642197179778023</v>
      </c>
      <c r="CC25" s="787">
        <f t="shared" si="35"/>
        <v>90.588298696098292</v>
      </c>
      <c r="CD25" s="787">
        <f t="shared" si="36"/>
        <v>92.496267446194537</v>
      </c>
      <c r="CE25" s="787">
        <f t="shared" si="38"/>
        <v>82.368789831135103</v>
      </c>
      <c r="CF25" s="37"/>
      <c r="CG25" s="52" t="s">
        <v>19</v>
      </c>
      <c r="CH25" s="29">
        <f t="shared" si="75"/>
        <v>165</v>
      </c>
      <c r="CI25" s="29">
        <f t="shared" si="75"/>
        <v>155</v>
      </c>
      <c r="CJ25" s="29">
        <f t="shared" si="75"/>
        <v>145</v>
      </c>
      <c r="CK25" s="29">
        <f t="shared" si="75"/>
        <v>160</v>
      </c>
      <c r="CL25" s="29">
        <f t="shared" si="75"/>
        <v>170</v>
      </c>
      <c r="CM25" s="29">
        <f t="shared" si="75"/>
        <v>180</v>
      </c>
      <c r="CN25" s="29">
        <f t="shared" si="75"/>
        <v>215.48009055309865</v>
      </c>
      <c r="CO25" s="29">
        <f t="shared" si="75"/>
        <v>147.5278932777145</v>
      </c>
      <c r="CP25" s="29">
        <f t="shared" si="75"/>
        <v>143.19295708468516</v>
      </c>
      <c r="CQ25" s="29">
        <f t="shared" si="75"/>
        <v>174.42098928048046</v>
      </c>
      <c r="CR25" s="29">
        <f t="shared" si="75"/>
        <v>172.23049587587627</v>
      </c>
      <c r="CS25" s="29">
        <f t="shared" si="75"/>
        <v>174.86505727732964</v>
      </c>
      <c r="CT25" s="29"/>
      <c r="CU25" s="217"/>
      <c r="CV25" s="217"/>
      <c r="CW25" s="199"/>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c r="EY25" s="447"/>
      <c r="EZ25" s="447"/>
      <c r="FA25" s="447"/>
      <c r="FB25" s="447"/>
      <c r="FC25" s="447"/>
      <c r="FD25" s="447"/>
      <c r="FE25" s="447"/>
      <c r="FF25" s="447"/>
      <c r="FG25" s="447"/>
      <c r="FH25" s="447"/>
      <c r="FI25" s="447"/>
      <c r="FJ25" s="447"/>
      <c r="FM25" s="914">
        <f t="shared" si="18"/>
        <v>0</v>
      </c>
      <c r="FN25" s="914">
        <f t="shared" si="19"/>
        <v>0</v>
      </c>
      <c r="FO25" s="914">
        <f t="shared" si="20"/>
        <v>0</v>
      </c>
      <c r="FP25" s="914">
        <f t="shared" si="21"/>
        <v>0</v>
      </c>
      <c r="FQ25" s="914">
        <f t="shared" si="22"/>
        <v>0</v>
      </c>
      <c r="FR25" s="914">
        <f t="shared" si="23"/>
        <v>0</v>
      </c>
    </row>
    <row r="26" spans="2:174" x14ac:dyDescent="0.3">
      <c r="B26" s="20" t="s">
        <v>13</v>
      </c>
      <c r="C26" s="792">
        <v>50</v>
      </c>
      <c r="D26" s="792">
        <v>60</v>
      </c>
      <c r="E26" s="792">
        <v>170</v>
      </c>
      <c r="F26" s="792">
        <v>220</v>
      </c>
      <c r="G26" s="792">
        <v>120</v>
      </c>
      <c r="H26" s="792">
        <v>235</v>
      </c>
      <c r="I26" s="784">
        <f t="shared" ref="I26:O26" si="76">SUM(I27:I31)</f>
        <v>218.82799632930983</v>
      </c>
      <c r="J26" s="784">
        <f t="shared" si="76"/>
        <v>108.88601227321639</v>
      </c>
      <c r="K26" s="784">
        <f t="shared" si="76"/>
        <v>168.88811626284198</v>
      </c>
      <c r="L26" s="784">
        <f t="shared" si="76"/>
        <v>192.65496448538445</v>
      </c>
      <c r="M26" s="784">
        <f t="shared" si="76"/>
        <v>159.11787859827328</v>
      </c>
      <c r="N26" s="784">
        <f t="shared" si="76"/>
        <v>158.43657084284141</v>
      </c>
      <c r="O26" s="784">
        <f t="shared" si="76"/>
        <v>205.47320191392939</v>
      </c>
      <c r="P26" s="209">
        <f t="shared" si="11"/>
        <v>-4.28178003272639E-3</v>
      </c>
      <c r="Q26" s="209">
        <f t="shared" si="11"/>
        <v>0.29687988588029479</v>
      </c>
      <c r="R26" s="909"/>
      <c r="S26" s="31">
        <v>15</v>
      </c>
      <c r="T26" s="31">
        <v>15</v>
      </c>
      <c r="U26" s="31">
        <v>45</v>
      </c>
      <c r="V26" s="31">
        <v>40</v>
      </c>
      <c r="W26" s="31">
        <v>40</v>
      </c>
      <c r="X26" s="31">
        <v>40</v>
      </c>
      <c r="Y26" s="31">
        <v>55</v>
      </c>
      <c r="Z26" s="31">
        <v>60</v>
      </c>
      <c r="AA26" s="31">
        <v>55</v>
      </c>
      <c r="AB26" s="31">
        <v>55</v>
      </c>
      <c r="AC26" s="31">
        <v>35</v>
      </c>
      <c r="AD26" s="31">
        <v>25</v>
      </c>
      <c r="AE26" s="31">
        <v>30</v>
      </c>
      <c r="AF26" s="31">
        <v>30</v>
      </c>
      <c r="AG26" s="31">
        <v>55</v>
      </c>
      <c r="AH26" s="31">
        <v>55</v>
      </c>
      <c r="AI26" s="31">
        <v>55</v>
      </c>
      <c r="AJ26" s="31">
        <v>55</v>
      </c>
      <c r="AK26" s="31">
        <f t="shared" ref="AK26:AS26" si="77">SUM(AK27:AK31)</f>
        <v>54.706999082327457</v>
      </c>
      <c r="AL26" s="31">
        <f t="shared" si="77"/>
        <v>54.706999082327457</v>
      </c>
      <c r="AM26" s="31">
        <f t="shared" si="77"/>
        <v>54.706999082327457</v>
      </c>
      <c r="AN26" s="31">
        <f t="shared" si="77"/>
        <v>54.706999082327457</v>
      </c>
      <c r="AO26" s="31">
        <f t="shared" si="77"/>
        <v>33.175852077934877</v>
      </c>
      <c r="AP26" s="31">
        <f t="shared" si="77"/>
        <v>18.290451516342788</v>
      </c>
      <c r="AQ26" s="31">
        <f t="shared" si="77"/>
        <v>21.426618642480928</v>
      </c>
      <c r="AR26" s="31">
        <f t="shared" si="77"/>
        <v>35.993090036457801</v>
      </c>
      <c r="AS26" s="31">
        <f t="shared" si="77"/>
        <v>35.864535507985934</v>
      </c>
      <c r="AT26" s="31">
        <f>SUM(AT27:AT31)</f>
        <v>38.430517445326473</v>
      </c>
      <c r="AU26" s="31">
        <f>SUM(AU27:AU31)</f>
        <v>38.430517445326473</v>
      </c>
      <c r="AV26" s="31">
        <f>SUM(AV27:AV31)</f>
        <v>56.162545864203082</v>
      </c>
      <c r="AW26" s="31">
        <f t="shared" ref="AW26:BH26" si="78">SUM(AW27:AW31)</f>
        <v>44.060782829446495</v>
      </c>
      <c r="AX26" s="31">
        <f t="shared" si="78"/>
        <v>48.018266583748236</v>
      </c>
      <c r="AY26" s="31">
        <f t="shared" si="78"/>
        <v>48.688351384265005</v>
      </c>
      <c r="AZ26" s="31">
        <f t="shared" si="78"/>
        <v>51.887563687924718</v>
      </c>
      <c r="BA26" s="31">
        <f t="shared" si="78"/>
        <v>41.472774491784698</v>
      </c>
      <c r="BB26" s="31">
        <f t="shared" si="78"/>
        <v>40.649581972778492</v>
      </c>
      <c r="BC26" s="31">
        <f t="shared" si="78"/>
        <v>38.277720664762469</v>
      </c>
      <c r="BD26" s="31">
        <f t="shared" si="78"/>
        <v>38.717801468947613</v>
      </c>
      <c r="BE26" s="31">
        <f t="shared" si="78"/>
        <v>39.609142710710351</v>
      </c>
      <c r="BF26" s="31">
        <f t="shared" si="78"/>
        <v>39.609142710710351</v>
      </c>
      <c r="BG26" s="31">
        <f t="shared" si="78"/>
        <v>39.609142710710351</v>
      </c>
      <c r="BH26" s="31">
        <f t="shared" si="78"/>
        <v>39.609142710710351</v>
      </c>
      <c r="BI26" s="284"/>
      <c r="BJ26" s="31">
        <f t="shared" ref="BJ26:BL26" si="79">SUM(BJ27:BJ31)</f>
        <v>30</v>
      </c>
      <c r="BK26" s="31">
        <f t="shared" si="79"/>
        <v>30</v>
      </c>
      <c r="BL26" s="31">
        <f t="shared" si="79"/>
        <v>85</v>
      </c>
      <c r="BM26" s="31">
        <f>SUM(BM27:BM31)</f>
        <v>80</v>
      </c>
      <c r="BN26" s="31">
        <f>SUM(BN27:BN31)</f>
        <v>115</v>
      </c>
      <c r="BO26" s="31">
        <f t="shared" ref="BO26:BR26" si="80">SUM(BO27:BO31)</f>
        <v>110</v>
      </c>
      <c r="BP26" s="31">
        <f t="shared" si="80"/>
        <v>60</v>
      </c>
      <c r="BQ26" s="31">
        <f t="shared" si="80"/>
        <v>60</v>
      </c>
      <c r="BR26" s="31">
        <f t="shared" si="80"/>
        <v>110</v>
      </c>
      <c r="BS26" s="31">
        <f>SUM(BS27:BS31)</f>
        <v>110</v>
      </c>
      <c r="BT26" s="31">
        <f t="shared" si="43"/>
        <v>109.41399816465491</v>
      </c>
      <c r="BU26" s="31">
        <f t="shared" si="44"/>
        <v>109.41399816465491</v>
      </c>
      <c r="BV26" s="31">
        <f t="shared" si="15"/>
        <v>51.466303594277662</v>
      </c>
      <c r="BW26" s="31">
        <f t="shared" si="37"/>
        <v>57.419708678938733</v>
      </c>
      <c r="BX26" s="31">
        <f t="shared" si="58"/>
        <v>74.295052953312407</v>
      </c>
      <c r="BY26" s="31">
        <f t="shared" si="33"/>
        <v>94.593063309529555</v>
      </c>
      <c r="BZ26" s="31">
        <f t="shared" si="16"/>
        <v>92.079049413194724</v>
      </c>
      <c r="CA26" s="31">
        <f t="shared" si="34"/>
        <v>100.57591507218973</v>
      </c>
      <c r="CB26" s="31">
        <f t="shared" si="17"/>
        <v>82.122356464563182</v>
      </c>
      <c r="CC26" s="31">
        <f t="shared" si="35"/>
        <v>76.995522133710082</v>
      </c>
      <c r="CD26" s="31">
        <f t="shared" si="36"/>
        <v>79.218285421420703</v>
      </c>
      <c r="CE26" s="31">
        <f t="shared" si="38"/>
        <v>79.218285421420703</v>
      </c>
      <c r="CF26" s="31"/>
      <c r="CG26" s="887" t="s">
        <v>13</v>
      </c>
      <c r="CH26" s="31">
        <f t="shared" si="75"/>
        <v>50</v>
      </c>
      <c r="CI26" s="31">
        <f t="shared" si="75"/>
        <v>60</v>
      </c>
      <c r="CJ26" s="31">
        <f t="shared" si="75"/>
        <v>170</v>
      </c>
      <c r="CK26" s="31">
        <f t="shared" si="75"/>
        <v>220</v>
      </c>
      <c r="CL26" s="31">
        <f t="shared" si="75"/>
        <v>120</v>
      </c>
      <c r="CM26" s="31">
        <f t="shared" si="75"/>
        <v>235</v>
      </c>
      <c r="CN26" s="31">
        <f t="shared" si="75"/>
        <v>218.82799632930983</v>
      </c>
      <c r="CO26" s="31">
        <f t="shared" si="75"/>
        <v>108.88601227321639</v>
      </c>
      <c r="CP26" s="31">
        <f t="shared" si="75"/>
        <v>168.88811626284198</v>
      </c>
      <c r="CQ26" s="31">
        <f t="shared" si="75"/>
        <v>192.65496448538445</v>
      </c>
      <c r="CR26" s="31">
        <f t="shared" si="75"/>
        <v>159.11787859827328</v>
      </c>
      <c r="CS26" s="31">
        <f t="shared" si="75"/>
        <v>158.43657084284141</v>
      </c>
      <c r="CT26" s="31">
        <f>O26</f>
        <v>205.47320191392939</v>
      </c>
      <c r="CU26" s="210">
        <f t="shared" si="45"/>
        <v>-4.28178003272639E-3</v>
      </c>
      <c r="CV26" s="210">
        <f>Q26</f>
        <v>0.29687988588029479</v>
      </c>
      <c r="CW26" s="544"/>
      <c r="CX26" s="444">
        <f t="shared" ref="CX26:EM26" si="81">S26</f>
        <v>15</v>
      </c>
      <c r="CY26" s="444">
        <f t="shared" si="81"/>
        <v>15</v>
      </c>
      <c r="CZ26" s="444">
        <f t="shared" si="81"/>
        <v>45</v>
      </c>
      <c r="DA26" s="444">
        <f t="shared" si="81"/>
        <v>40</v>
      </c>
      <c r="DB26" s="444">
        <f t="shared" si="81"/>
        <v>40</v>
      </c>
      <c r="DC26" s="444">
        <f t="shared" si="81"/>
        <v>40</v>
      </c>
      <c r="DD26" s="444">
        <f t="shared" si="81"/>
        <v>55</v>
      </c>
      <c r="DE26" s="444">
        <f t="shared" si="81"/>
        <v>60</v>
      </c>
      <c r="DF26" s="444">
        <f t="shared" si="81"/>
        <v>55</v>
      </c>
      <c r="DG26" s="444">
        <f t="shared" si="81"/>
        <v>55</v>
      </c>
      <c r="DH26" s="444">
        <f t="shared" si="81"/>
        <v>35</v>
      </c>
      <c r="DI26" s="444">
        <f t="shared" si="81"/>
        <v>25</v>
      </c>
      <c r="DJ26" s="444">
        <f t="shared" si="81"/>
        <v>30</v>
      </c>
      <c r="DK26" s="444">
        <f t="shared" si="81"/>
        <v>30</v>
      </c>
      <c r="DL26" s="444">
        <f t="shared" si="81"/>
        <v>55</v>
      </c>
      <c r="DM26" s="444">
        <f t="shared" si="81"/>
        <v>55</v>
      </c>
      <c r="DN26" s="444">
        <f t="shared" si="81"/>
        <v>55</v>
      </c>
      <c r="DO26" s="444">
        <f t="shared" si="81"/>
        <v>55</v>
      </c>
      <c r="DP26" s="444">
        <f t="shared" si="81"/>
        <v>54.706999082327457</v>
      </c>
      <c r="DQ26" s="444">
        <f t="shared" si="81"/>
        <v>54.706999082327457</v>
      </c>
      <c r="DR26" s="444">
        <f t="shared" si="81"/>
        <v>54.706999082327457</v>
      </c>
      <c r="DS26" s="444">
        <f t="shared" si="81"/>
        <v>54.706999082327457</v>
      </c>
      <c r="DT26" s="444">
        <f t="shared" si="81"/>
        <v>33.175852077934877</v>
      </c>
      <c r="DU26" s="444">
        <f t="shared" si="81"/>
        <v>18.290451516342788</v>
      </c>
      <c r="DV26" s="444">
        <f t="shared" si="81"/>
        <v>21.426618642480928</v>
      </c>
      <c r="DW26" s="444">
        <f t="shared" si="81"/>
        <v>35.993090036457801</v>
      </c>
      <c r="DX26" s="444">
        <f t="shared" si="81"/>
        <v>35.864535507985934</v>
      </c>
      <c r="DY26" s="444">
        <f t="shared" si="81"/>
        <v>38.430517445326473</v>
      </c>
      <c r="DZ26" s="444">
        <f t="shared" si="81"/>
        <v>38.430517445326473</v>
      </c>
      <c r="EA26" s="444">
        <f t="shared" si="81"/>
        <v>56.162545864203082</v>
      </c>
      <c r="EB26" s="444">
        <f t="shared" si="81"/>
        <v>44.060782829446495</v>
      </c>
      <c r="EC26" s="444">
        <f t="shared" si="81"/>
        <v>48.018266583748236</v>
      </c>
      <c r="ED26" s="444">
        <f t="shared" si="81"/>
        <v>48.688351384265005</v>
      </c>
      <c r="EE26" s="444">
        <f t="shared" si="81"/>
        <v>51.887563687924718</v>
      </c>
      <c r="EF26" s="444">
        <f t="shared" si="81"/>
        <v>41.472774491784698</v>
      </c>
      <c r="EG26" s="444">
        <f t="shared" si="81"/>
        <v>40.649581972778492</v>
      </c>
      <c r="EH26" s="444">
        <f t="shared" si="81"/>
        <v>38.277720664762469</v>
      </c>
      <c r="EI26" s="444">
        <f t="shared" si="81"/>
        <v>38.717801468947613</v>
      </c>
      <c r="EJ26" s="444">
        <f t="shared" si="81"/>
        <v>39.609142710710351</v>
      </c>
      <c r="EK26" s="444">
        <f t="shared" si="81"/>
        <v>39.609142710710351</v>
      </c>
      <c r="EL26" s="444">
        <f t="shared" si="81"/>
        <v>39.609142710710351</v>
      </c>
      <c r="EM26" s="444">
        <f t="shared" si="81"/>
        <v>39.609142710710351</v>
      </c>
      <c r="EN26" s="444"/>
      <c r="EO26" s="444">
        <f t="shared" ref="EO26:FJ26" si="82">BJ26</f>
        <v>30</v>
      </c>
      <c r="EP26" s="444">
        <f t="shared" si="82"/>
        <v>30</v>
      </c>
      <c r="EQ26" s="444">
        <f t="shared" si="82"/>
        <v>85</v>
      </c>
      <c r="ER26" s="444">
        <f t="shared" si="82"/>
        <v>80</v>
      </c>
      <c r="ES26" s="444">
        <f t="shared" si="82"/>
        <v>115</v>
      </c>
      <c r="ET26" s="444">
        <f t="shared" si="82"/>
        <v>110</v>
      </c>
      <c r="EU26" s="444">
        <f t="shared" si="82"/>
        <v>60</v>
      </c>
      <c r="EV26" s="444">
        <f t="shared" si="82"/>
        <v>60</v>
      </c>
      <c r="EW26" s="444">
        <f t="shared" si="82"/>
        <v>110</v>
      </c>
      <c r="EX26" s="444">
        <f t="shared" si="82"/>
        <v>110</v>
      </c>
      <c r="EY26" s="444">
        <f t="shared" si="82"/>
        <v>109.41399816465491</v>
      </c>
      <c r="EZ26" s="444">
        <f t="shared" si="82"/>
        <v>109.41399816465491</v>
      </c>
      <c r="FA26" s="444">
        <f t="shared" si="82"/>
        <v>51.466303594277662</v>
      </c>
      <c r="FB26" s="444">
        <f t="shared" si="82"/>
        <v>57.419708678938733</v>
      </c>
      <c r="FC26" s="444">
        <f t="shared" si="82"/>
        <v>74.295052953312407</v>
      </c>
      <c r="FD26" s="444">
        <f t="shared" si="82"/>
        <v>94.593063309529555</v>
      </c>
      <c r="FE26" s="444">
        <f t="shared" si="82"/>
        <v>92.079049413194724</v>
      </c>
      <c r="FF26" s="444">
        <f t="shared" si="82"/>
        <v>100.57591507218973</v>
      </c>
      <c r="FG26" s="444">
        <f t="shared" si="82"/>
        <v>82.122356464563182</v>
      </c>
      <c r="FH26" s="444">
        <f t="shared" si="82"/>
        <v>76.995522133710082</v>
      </c>
      <c r="FI26" s="444">
        <f t="shared" si="82"/>
        <v>79.218285421420703</v>
      </c>
      <c r="FJ26" s="444">
        <f t="shared" si="82"/>
        <v>79.218285421420703</v>
      </c>
      <c r="FM26" s="914">
        <f t="shared" si="18"/>
        <v>0</v>
      </c>
      <c r="FN26" s="914">
        <f t="shared" si="19"/>
        <v>0</v>
      </c>
      <c r="FO26" s="914">
        <f t="shared" si="20"/>
        <v>0</v>
      </c>
      <c r="FP26" s="914">
        <f t="shared" si="21"/>
        <v>0</v>
      </c>
      <c r="FQ26" s="914">
        <f t="shared" si="22"/>
        <v>0</v>
      </c>
      <c r="FR26" s="914">
        <f t="shared" si="23"/>
        <v>0</v>
      </c>
    </row>
    <row r="27" spans="2:174"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44.008080418514858</v>
      </c>
      <c r="N27" s="524">
        <v>55.878831461275205</v>
      </c>
      <c r="O27" s="524">
        <v>56.437619775888194</v>
      </c>
      <c r="P27" s="211">
        <f t="shared" si="11"/>
        <v>0.26974025974025762</v>
      </c>
      <c r="Q27" s="211">
        <f t="shared" si="11"/>
        <v>1.0000000000004228E-2</v>
      </c>
      <c r="R27" s="909"/>
      <c r="S27" s="7">
        <v>5</v>
      </c>
      <c r="T27" s="7">
        <v>5</v>
      </c>
      <c r="U27" s="7">
        <v>-5</v>
      </c>
      <c r="V27" s="7">
        <v>-5</v>
      </c>
      <c r="W27" s="7">
        <v>-5</v>
      </c>
      <c r="X27" s="7">
        <v>-5</v>
      </c>
      <c r="Y27" s="7">
        <v>20</v>
      </c>
      <c r="Z27" s="7">
        <v>25</v>
      </c>
      <c r="AA27" s="7">
        <v>20</v>
      </c>
      <c r="AB27" s="7">
        <v>20</v>
      </c>
      <c r="AC27" s="7">
        <v>15</v>
      </c>
      <c r="AD27" s="7">
        <v>15</v>
      </c>
      <c r="AE27" s="7">
        <v>15</v>
      </c>
      <c r="AF27" s="7">
        <v>15</v>
      </c>
      <c r="AG27" s="7">
        <v>15</v>
      </c>
      <c r="AH27" s="7">
        <v>15</v>
      </c>
      <c r="AI27" s="7">
        <v>15</v>
      </c>
      <c r="AJ27" s="7">
        <v>15</v>
      </c>
      <c r="AK27" s="7">
        <v>7.439210686045497</v>
      </c>
      <c r="AL27" s="7">
        <v>7.439210686045497</v>
      </c>
      <c r="AM27" s="7">
        <v>7.439210686045497</v>
      </c>
      <c r="AN27" s="7">
        <v>7.439210686045497</v>
      </c>
      <c r="AO27" s="7">
        <v>5.2006084286150331</v>
      </c>
      <c r="AP27" s="7">
        <v>0.45383775642796298</v>
      </c>
      <c r="AQ27" s="7">
        <v>-0.42573075300794727</v>
      </c>
      <c r="AR27" s="7">
        <v>3.548305191253931E-2</v>
      </c>
      <c r="AS27" s="7">
        <v>7.1069923511635062</v>
      </c>
      <c r="AT27" s="7">
        <v>8.399172778647781</v>
      </c>
      <c r="AU27" s="7">
        <v>8.399172778647781</v>
      </c>
      <c r="AV27" s="7">
        <v>8.399172778647781</v>
      </c>
      <c r="AW27" s="7">
        <v>10.053205060117573</v>
      </c>
      <c r="AX27" s="7">
        <v>10.927396804475622</v>
      </c>
      <c r="AY27" s="7">
        <v>10.927396804475622</v>
      </c>
      <c r="AZ27" s="7">
        <v>11.801588548833671</v>
      </c>
      <c r="BA27" s="7">
        <v>10.561939300443566</v>
      </c>
      <c r="BB27" s="7">
        <v>11.002020104628714</v>
      </c>
      <c r="BC27" s="7">
        <v>11.002020104628714</v>
      </c>
      <c r="BD27" s="7">
        <v>11.442100908813863</v>
      </c>
      <c r="BE27" s="7">
        <v>13.969707865318801</v>
      </c>
      <c r="BF27" s="7">
        <v>13.969707865318801</v>
      </c>
      <c r="BG27" s="7">
        <v>13.969707865318801</v>
      </c>
      <c r="BH27" s="7">
        <v>13.969707865318801</v>
      </c>
      <c r="BI27" s="284"/>
      <c r="BJ27" s="7">
        <f t="shared" ref="BJ27:BJ31" si="83">D27-BK27</f>
        <v>15</v>
      </c>
      <c r="BK27" s="7">
        <f t="shared" ref="BK27:BK31" si="84">SUM(S27:T27)</f>
        <v>10</v>
      </c>
      <c r="BL27" s="7">
        <f t="shared" ref="BL27:BL31" si="85">SUM(U27:V27)</f>
        <v>-10</v>
      </c>
      <c r="BM27" s="7">
        <f t="shared" ref="BM27:BM31" si="86">SUM(W27:X27)</f>
        <v>-10</v>
      </c>
      <c r="BN27" s="7">
        <f t="shared" ref="BN27:BN31" si="87">SUM(Y27:Z27)</f>
        <v>45</v>
      </c>
      <c r="BO27" s="7">
        <f t="shared" ref="BO27:BO31" si="88">SUM(AA27:AB27)</f>
        <v>40</v>
      </c>
      <c r="BP27" s="7">
        <f t="shared" ref="BP27:BP31" si="89">SUM(AC27:AD27)</f>
        <v>30</v>
      </c>
      <c r="BQ27" s="7">
        <f t="shared" ref="BQ27:BQ31" si="90">SUM(AE27:AF27)</f>
        <v>30</v>
      </c>
      <c r="BR27" s="7">
        <f t="shared" ref="BR27:BR31" si="91">SUM(AG27:AH27)</f>
        <v>30</v>
      </c>
      <c r="BS27" s="7">
        <f t="shared" ref="BS27:BS31" si="92">SUM(AI27:AJ27)</f>
        <v>30</v>
      </c>
      <c r="BT27" s="7">
        <f t="shared" si="43"/>
        <v>14.878421372090994</v>
      </c>
      <c r="BU27" s="7">
        <f t="shared" si="44"/>
        <v>14.878421372090994</v>
      </c>
      <c r="BV27" s="7">
        <f>AO27+AP27</f>
        <v>5.6544461850429961</v>
      </c>
      <c r="BW27" s="37">
        <f t="shared" si="37"/>
        <v>-0.39024770109540796</v>
      </c>
      <c r="BX27" s="37">
        <f t="shared" si="58"/>
        <v>15.506165129811286</v>
      </c>
      <c r="BY27" s="37">
        <f t="shared" si="33"/>
        <v>16.798345557295562</v>
      </c>
      <c r="BZ27" s="37">
        <f t="shared" si="16"/>
        <v>20.980601864593197</v>
      </c>
      <c r="CA27" s="37">
        <f t="shared" si="34"/>
        <v>22.728985353309291</v>
      </c>
      <c r="CB27" s="37">
        <f t="shared" si="17"/>
        <v>21.563959405072282</v>
      </c>
      <c r="CC27" s="37">
        <f t="shared" si="35"/>
        <v>22.444121013442576</v>
      </c>
      <c r="CD27" s="37">
        <f t="shared" si="36"/>
        <v>27.939415730637602</v>
      </c>
      <c r="CE27" s="37">
        <f t="shared" si="38"/>
        <v>27.939415730637602</v>
      </c>
      <c r="CF27" s="37"/>
      <c r="CG27" s="10" t="s">
        <v>15</v>
      </c>
      <c r="CH27" s="7">
        <f t="shared" si="75"/>
        <v>40</v>
      </c>
      <c r="CI27" s="7">
        <f t="shared" si="75"/>
        <v>25</v>
      </c>
      <c r="CJ27" s="7">
        <f t="shared" si="75"/>
        <v>-25</v>
      </c>
      <c r="CK27" s="7">
        <f t="shared" si="75"/>
        <v>90</v>
      </c>
      <c r="CL27" s="7">
        <f t="shared" si="75"/>
        <v>55</v>
      </c>
      <c r="CM27" s="7">
        <f t="shared" si="75"/>
        <v>55</v>
      </c>
      <c r="CN27" s="7">
        <f t="shared" si="75"/>
        <v>29.756842744181988</v>
      </c>
      <c r="CO27" s="7">
        <f t="shared" si="75"/>
        <v>5.2641984839475882</v>
      </c>
      <c r="CP27" s="7">
        <f t="shared" si="75"/>
        <v>32.304510687106848</v>
      </c>
      <c r="CQ27" s="7">
        <f t="shared" si="75"/>
        <v>43.709587217902488</v>
      </c>
      <c r="CR27" s="7">
        <f t="shared" si="75"/>
        <v>44.008080418514858</v>
      </c>
      <c r="CS27" s="7">
        <f t="shared" si="75"/>
        <v>55.878831461275205</v>
      </c>
      <c r="CT27" s="7"/>
      <c r="CU27" s="208"/>
      <c r="CV27" s="208"/>
      <c r="CW27" s="19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439"/>
      <c r="EG27" s="439"/>
      <c r="EH27" s="439"/>
      <c r="EI27" s="439"/>
      <c r="EJ27" s="439"/>
      <c r="EK27" s="439"/>
      <c r="EL27" s="439"/>
      <c r="EM27" s="439"/>
      <c r="EN27" s="439"/>
      <c r="EO27" s="439"/>
      <c r="EP27" s="439"/>
      <c r="EQ27" s="439"/>
      <c r="ER27" s="679"/>
      <c r="ES27" s="679"/>
      <c r="ET27" s="679"/>
      <c r="EU27" s="679"/>
      <c r="EV27" s="679"/>
      <c r="EW27" s="679"/>
      <c r="EX27" s="679"/>
      <c r="EY27" s="679"/>
      <c r="EZ27" s="679"/>
      <c r="FA27" s="679"/>
      <c r="FB27" s="679"/>
      <c r="FC27" s="679"/>
      <c r="FD27" s="679"/>
      <c r="FE27" s="679"/>
      <c r="FF27" s="679"/>
      <c r="FG27" s="679"/>
      <c r="FH27" s="679"/>
      <c r="FI27" s="679"/>
      <c r="FJ27" s="679"/>
      <c r="FM27" s="914">
        <f t="shared" si="18"/>
        <v>0</v>
      </c>
      <c r="FN27" s="914">
        <f t="shared" si="19"/>
        <v>0</v>
      </c>
      <c r="FO27" s="914">
        <f t="shared" si="20"/>
        <v>0</v>
      </c>
      <c r="FP27" s="914">
        <f t="shared" si="21"/>
        <v>0</v>
      </c>
      <c r="FQ27" s="914">
        <f t="shared" si="22"/>
        <v>0</v>
      </c>
      <c r="FR27" s="914">
        <f t="shared" si="23"/>
        <v>0</v>
      </c>
    </row>
    <row r="28" spans="2:174"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20.723939646004155</v>
      </c>
      <c r="O28" s="524">
        <v>20.489823202362043</v>
      </c>
      <c r="P28" s="211">
        <f t="shared" si="11"/>
        <v>-7.4266543122965656E-2</v>
      </c>
      <c r="Q28" s="211">
        <f t="shared" si="11"/>
        <v>-1.1296908196084865E-2</v>
      </c>
      <c r="R28" s="909"/>
      <c r="S28" s="7">
        <v>-5</v>
      </c>
      <c r="T28" s="7">
        <v>-5</v>
      </c>
      <c r="U28" s="7">
        <v>10</v>
      </c>
      <c r="V28" s="7">
        <v>10</v>
      </c>
      <c r="W28" s="7">
        <v>10</v>
      </c>
      <c r="X28" s="7">
        <v>10</v>
      </c>
      <c r="Y28" s="7">
        <v>5</v>
      </c>
      <c r="Z28" s="7">
        <v>5</v>
      </c>
      <c r="AA28" s="7">
        <v>5</v>
      </c>
      <c r="AB28" s="7">
        <v>5</v>
      </c>
      <c r="AC28" s="7">
        <v>0</v>
      </c>
      <c r="AD28" s="7">
        <v>0</v>
      </c>
      <c r="AE28" s="7">
        <v>0</v>
      </c>
      <c r="AF28" s="7">
        <v>0</v>
      </c>
      <c r="AG28" s="7">
        <v>5</v>
      </c>
      <c r="AH28" s="7">
        <v>5</v>
      </c>
      <c r="AI28" s="7">
        <v>5</v>
      </c>
      <c r="AJ28" s="7">
        <v>5</v>
      </c>
      <c r="AK28" s="7">
        <v>3.454140762868013</v>
      </c>
      <c r="AL28" s="7">
        <v>3.454140762868013</v>
      </c>
      <c r="AM28" s="7">
        <v>3.454140762868013</v>
      </c>
      <c r="AN28" s="7">
        <v>3.454140762868013</v>
      </c>
      <c r="AO28" s="7">
        <v>4.6752362009518889</v>
      </c>
      <c r="AP28" s="7">
        <v>1.6310194864113594</v>
      </c>
      <c r="AQ28" s="7">
        <v>1.9020498835577353</v>
      </c>
      <c r="AR28" s="7">
        <v>2.7296523855961823</v>
      </c>
      <c r="AS28" s="7">
        <v>4.0407553172709401</v>
      </c>
      <c r="AT28" s="7">
        <v>4.7754381022292929</v>
      </c>
      <c r="AU28" s="7">
        <v>4.7754381022292929</v>
      </c>
      <c r="AV28" s="7">
        <v>4.7754381022292929</v>
      </c>
      <c r="AW28" s="7">
        <v>6.965725178891562</v>
      </c>
      <c r="AX28" s="7">
        <v>7.2685827953651074</v>
      </c>
      <c r="AY28" s="7">
        <v>7.5714404118386538</v>
      </c>
      <c r="AZ28" s="7">
        <v>8.4800132612592911</v>
      </c>
      <c r="BA28" s="7">
        <v>5.5966270561065308</v>
      </c>
      <c r="BB28" s="7">
        <v>5.5966270561065308</v>
      </c>
      <c r="BC28" s="7">
        <v>5.5966270561065308</v>
      </c>
      <c r="BD28" s="7">
        <v>5.5966270561065308</v>
      </c>
      <c r="BE28" s="7">
        <v>5.1809849115010387</v>
      </c>
      <c r="BF28" s="7">
        <v>5.1809849115010387</v>
      </c>
      <c r="BG28" s="7">
        <v>5.1809849115010387</v>
      </c>
      <c r="BH28" s="7">
        <v>5.1809849115010387</v>
      </c>
      <c r="BI28" s="284"/>
      <c r="BJ28" s="7">
        <f t="shared" si="83"/>
        <v>-10</v>
      </c>
      <c r="BK28" s="7">
        <f t="shared" si="84"/>
        <v>-10</v>
      </c>
      <c r="BL28" s="7">
        <f t="shared" si="85"/>
        <v>20</v>
      </c>
      <c r="BM28" s="7">
        <f t="shared" si="86"/>
        <v>20</v>
      </c>
      <c r="BN28" s="7">
        <f t="shared" si="87"/>
        <v>10</v>
      </c>
      <c r="BO28" s="7">
        <f t="shared" si="88"/>
        <v>10</v>
      </c>
      <c r="BP28" s="7">
        <f t="shared" si="89"/>
        <v>0</v>
      </c>
      <c r="BQ28" s="7">
        <f t="shared" si="90"/>
        <v>0</v>
      </c>
      <c r="BR28" s="7">
        <f t="shared" si="91"/>
        <v>10</v>
      </c>
      <c r="BS28" s="7">
        <f t="shared" si="92"/>
        <v>10</v>
      </c>
      <c r="BT28" s="7">
        <f t="shared" si="43"/>
        <v>6.9082815257360259</v>
      </c>
      <c r="BU28" s="7">
        <f t="shared" si="44"/>
        <v>6.9082815257360259</v>
      </c>
      <c r="BV28" s="7">
        <f t="shared" si="15"/>
        <v>6.3062556873632483</v>
      </c>
      <c r="BW28" s="37">
        <f t="shared" si="37"/>
        <v>4.6317022691539176</v>
      </c>
      <c r="BX28" s="37">
        <f t="shared" si="58"/>
        <v>8.8161934195002338</v>
      </c>
      <c r="BY28" s="37">
        <f t="shared" si="33"/>
        <v>9.5508762044585858</v>
      </c>
      <c r="BZ28" s="37">
        <f t="shared" si="16"/>
        <v>14.234307974256669</v>
      </c>
      <c r="CA28" s="37">
        <f t="shared" si="34"/>
        <v>16.051453673097946</v>
      </c>
      <c r="CB28" s="37">
        <f t="shared" si="17"/>
        <v>11.193254112213062</v>
      </c>
      <c r="CC28" s="37">
        <f t="shared" si="35"/>
        <v>11.193254112213062</v>
      </c>
      <c r="CD28" s="37">
        <f t="shared" si="36"/>
        <v>10.361969823002077</v>
      </c>
      <c r="CE28" s="37">
        <f t="shared" si="38"/>
        <v>10.361969823002077</v>
      </c>
      <c r="CF28" s="37"/>
      <c r="CG28" s="10" t="s">
        <v>16</v>
      </c>
      <c r="CH28" s="7">
        <f t="shared" si="75"/>
        <v>-45</v>
      </c>
      <c r="CI28" s="7">
        <f t="shared" si="75"/>
        <v>-20</v>
      </c>
      <c r="CJ28" s="7">
        <f t="shared" si="75"/>
        <v>35</v>
      </c>
      <c r="CK28" s="7">
        <f t="shared" si="75"/>
        <v>10</v>
      </c>
      <c r="CL28" s="7">
        <f t="shared" si="75"/>
        <v>5</v>
      </c>
      <c r="CM28" s="7">
        <f t="shared" si="75"/>
        <v>20</v>
      </c>
      <c r="CN28" s="7">
        <f t="shared" si="75"/>
        <v>13.816563051472052</v>
      </c>
      <c r="CO28" s="7">
        <f t="shared" si="75"/>
        <v>10.937957956517167</v>
      </c>
      <c r="CP28" s="7">
        <f t="shared" si="75"/>
        <v>18.36706962395882</v>
      </c>
      <c r="CQ28" s="7">
        <f t="shared" si="75"/>
        <v>30.285761647354615</v>
      </c>
      <c r="CR28" s="7">
        <f t="shared" si="75"/>
        <v>22.386508224426123</v>
      </c>
      <c r="CS28" s="7">
        <f t="shared" si="75"/>
        <v>20.723939646004155</v>
      </c>
      <c r="CT28" s="7"/>
      <c r="CU28" s="208"/>
      <c r="CV28" s="208"/>
      <c r="CW28" s="19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439"/>
      <c r="EL28" s="439"/>
      <c r="EM28" s="439"/>
      <c r="EN28" s="439"/>
      <c r="EO28" s="439"/>
      <c r="EP28" s="439"/>
      <c r="EQ28" s="439"/>
      <c r="ER28" s="679"/>
      <c r="ES28" s="679"/>
      <c r="ET28" s="679"/>
      <c r="EU28" s="679"/>
      <c r="EV28" s="679"/>
      <c r="EW28" s="679"/>
      <c r="EX28" s="679"/>
      <c r="EY28" s="679"/>
      <c r="EZ28" s="679"/>
      <c r="FA28" s="679"/>
      <c r="FB28" s="679"/>
      <c r="FC28" s="679"/>
      <c r="FD28" s="679"/>
      <c r="FE28" s="679"/>
      <c r="FF28" s="679"/>
      <c r="FG28" s="679"/>
      <c r="FH28" s="679"/>
      <c r="FI28" s="679"/>
      <c r="FJ28" s="679"/>
      <c r="FM28" s="914">
        <f t="shared" si="18"/>
        <v>0</v>
      </c>
      <c r="FN28" s="914">
        <f t="shared" si="19"/>
        <v>0</v>
      </c>
      <c r="FO28" s="914">
        <f t="shared" si="20"/>
        <v>0</v>
      </c>
      <c r="FP28" s="914">
        <f t="shared" si="21"/>
        <v>0</v>
      </c>
      <c r="FQ28" s="914">
        <f t="shared" si="22"/>
        <v>0</v>
      </c>
      <c r="FR28" s="914">
        <f t="shared" si="23"/>
        <v>0</v>
      </c>
    </row>
    <row r="29" spans="2:174"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5.1924770564771148</v>
      </c>
      <c r="N29" s="524">
        <v>5.1487301931543197</v>
      </c>
      <c r="O29" s="524">
        <v>5.1053518992117297</v>
      </c>
      <c r="P29" s="211">
        <f t="shared" si="11"/>
        <v>-8.4250470145506018E-3</v>
      </c>
      <c r="Q29" s="211">
        <f t="shared" si="11"/>
        <v>-8.4250470145561529E-3</v>
      </c>
      <c r="R29" s="909"/>
      <c r="S29" s="7">
        <v>-10</v>
      </c>
      <c r="T29" s="7">
        <v>-10</v>
      </c>
      <c r="U29" s="7">
        <v>0</v>
      </c>
      <c r="V29" s="7">
        <v>0</v>
      </c>
      <c r="W29" s="7">
        <v>0</v>
      </c>
      <c r="X29" s="7">
        <v>0</v>
      </c>
      <c r="Y29" s="7">
        <v>0</v>
      </c>
      <c r="Z29" s="7">
        <v>0</v>
      </c>
      <c r="AA29" s="7">
        <v>0</v>
      </c>
      <c r="AB29" s="7">
        <v>0</v>
      </c>
      <c r="AC29" s="7">
        <v>0</v>
      </c>
      <c r="AD29" s="7">
        <v>-10</v>
      </c>
      <c r="AE29" s="7">
        <v>-5</v>
      </c>
      <c r="AF29" s="7">
        <v>-5</v>
      </c>
      <c r="AG29" s="7">
        <v>0</v>
      </c>
      <c r="AH29" s="7">
        <v>0</v>
      </c>
      <c r="AI29" s="7">
        <v>0</v>
      </c>
      <c r="AJ29" s="7">
        <v>0</v>
      </c>
      <c r="AK29" s="7">
        <v>1.6294854214358041</v>
      </c>
      <c r="AL29" s="7">
        <v>1.6294854214358041</v>
      </c>
      <c r="AM29" s="7">
        <v>1.6294854214358041</v>
      </c>
      <c r="AN29" s="7">
        <v>1.6294854214358041</v>
      </c>
      <c r="AO29" s="7">
        <v>1.6099315963785745</v>
      </c>
      <c r="AP29" s="7">
        <v>1.3003293663057716</v>
      </c>
      <c r="AQ29" s="7">
        <v>1.5480111503640139</v>
      </c>
      <c r="AR29" s="7">
        <v>1.3971101673650512</v>
      </c>
      <c r="AS29" s="7">
        <v>3.0701825757159362</v>
      </c>
      <c r="AT29" s="7">
        <v>3.0701825757159362</v>
      </c>
      <c r="AU29" s="7">
        <v>3.0701825757159362</v>
      </c>
      <c r="AV29" s="7">
        <v>3.0701825757159362</v>
      </c>
      <c r="AW29" s="7">
        <v>1.6798858070979852</v>
      </c>
      <c r="AX29" s="7">
        <v>1.6798858070979852</v>
      </c>
      <c r="AY29" s="7">
        <v>1.6798858070979852</v>
      </c>
      <c r="AZ29" s="7">
        <v>1.6798858070979854</v>
      </c>
      <c r="BA29" s="7">
        <v>1.2981192641192787</v>
      </c>
      <c r="BB29" s="7">
        <v>1.2981192641192787</v>
      </c>
      <c r="BC29" s="7">
        <v>1.2981192641192787</v>
      </c>
      <c r="BD29" s="7">
        <v>1.2981192641192787</v>
      </c>
      <c r="BE29" s="7">
        <v>1.2871825482885799</v>
      </c>
      <c r="BF29" s="7">
        <v>1.2871825482885799</v>
      </c>
      <c r="BG29" s="7">
        <v>1.2871825482885799</v>
      </c>
      <c r="BH29" s="7">
        <v>1.2871825482885799</v>
      </c>
      <c r="BI29" s="284"/>
      <c r="BJ29" s="7">
        <f t="shared" si="83"/>
        <v>-15</v>
      </c>
      <c r="BK29" s="7">
        <f t="shared" si="84"/>
        <v>-20</v>
      </c>
      <c r="BL29" s="7">
        <f t="shared" si="85"/>
        <v>0</v>
      </c>
      <c r="BM29" s="7">
        <f t="shared" si="86"/>
        <v>0</v>
      </c>
      <c r="BN29" s="7">
        <f t="shared" si="87"/>
        <v>0</v>
      </c>
      <c r="BO29" s="7">
        <f t="shared" si="88"/>
        <v>0</v>
      </c>
      <c r="BP29" s="7">
        <f t="shared" si="89"/>
        <v>-10</v>
      </c>
      <c r="BQ29" s="7">
        <f t="shared" si="90"/>
        <v>-10</v>
      </c>
      <c r="BR29" s="7">
        <f t="shared" si="91"/>
        <v>0</v>
      </c>
      <c r="BS29" s="7">
        <f t="shared" si="92"/>
        <v>0</v>
      </c>
      <c r="BT29" s="7">
        <f t="shared" si="43"/>
        <v>3.2589708428716082</v>
      </c>
      <c r="BU29" s="7">
        <f t="shared" si="44"/>
        <v>3.2589708428716082</v>
      </c>
      <c r="BV29" s="7">
        <f t="shared" si="15"/>
        <v>2.9102609626843461</v>
      </c>
      <c r="BW29" s="37">
        <f t="shared" si="37"/>
        <v>2.9451213177290652</v>
      </c>
      <c r="BX29" s="37">
        <f t="shared" si="58"/>
        <v>6.1403651514318724</v>
      </c>
      <c r="BY29" s="37">
        <f t="shared" si="33"/>
        <v>6.1403651514318724</v>
      </c>
      <c r="BZ29" s="37">
        <f t="shared" si="16"/>
        <v>3.3597716141959704</v>
      </c>
      <c r="CA29" s="37">
        <f t="shared" si="34"/>
        <v>3.3597716141959708</v>
      </c>
      <c r="CB29" s="37">
        <f t="shared" si="17"/>
        <v>2.5962385282385574</v>
      </c>
      <c r="CC29" s="37">
        <f t="shared" si="35"/>
        <v>2.5962385282385574</v>
      </c>
      <c r="CD29" s="37">
        <f t="shared" si="36"/>
        <v>2.5743650965771598</v>
      </c>
      <c r="CE29" s="37">
        <f t="shared" si="38"/>
        <v>2.5743650965771598</v>
      </c>
      <c r="CF29" s="37"/>
      <c r="CG29" s="10" t="s">
        <v>17</v>
      </c>
      <c r="CH29" s="7">
        <f t="shared" si="75"/>
        <v>10</v>
      </c>
      <c r="CI29" s="7">
        <f t="shared" si="75"/>
        <v>-35</v>
      </c>
      <c r="CJ29" s="7">
        <f t="shared" si="75"/>
        <v>5</v>
      </c>
      <c r="CK29" s="7">
        <f t="shared" si="75"/>
        <v>0</v>
      </c>
      <c r="CL29" s="7">
        <f t="shared" si="75"/>
        <v>-20</v>
      </c>
      <c r="CM29" s="7">
        <f t="shared" si="75"/>
        <v>5</v>
      </c>
      <c r="CN29" s="7">
        <f t="shared" si="75"/>
        <v>6.5179416857432164</v>
      </c>
      <c r="CO29" s="7">
        <f t="shared" si="75"/>
        <v>5.8553822804134112</v>
      </c>
      <c r="CP29" s="7">
        <f t="shared" si="75"/>
        <v>12.280730302863745</v>
      </c>
      <c r="CQ29" s="7">
        <f t="shared" si="75"/>
        <v>6.7195432283919407</v>
      </c>
      <c r="CR29" s="7">
        <f t="shared" si="75"/>
        <v>5.1924770564771148</v>
      </c>
      <c r="CS29" s="7">
        <f t="shared" si="75"/>
        <v>5.1487301931543197</v>
      </c>
      <c r="CT29" s="7"/>
      <c r="CU29" s="208"/>
      <c r="CV29" s="208"/>
      <c r="CW29" s="19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439"/>
      <c r="EG29" s="439"/>
      <c r="EH29" s="439"/>
      <c r="EI29" s="439"/>
      <c r="EJ29" s="439"/>
      <c r="EK29" s="439"/>
      <c r="EL29" s="439"/>
      <c r="EM29" s="439"/>
      <c r="EN29" s="439"/>
      <c r="EO29" s="439"/>
      <c r="EP29" s="439"/>
      <c r="EQ29" s="439"/>
      <c r="ER29" s="679"/>
      <c r="ES29" s="679"/>
      <c r="ET29" s="679"/>
      <c r="EU29" s="679"/>
      <c r="EV29" s="679"/>
      <c r="EW29" s="679"/>
      <c r="EX29" s="679"/>
      <c r="EY29" s="679"/>
      <c r="EZ29" s="679"/>
      <c r="FA29" s="679"/>
      <c r="FB29" s="679"/>
      <c r="FC29" s="679"/>
      <c r="FD29" s="679"/>
      <c r="FE29" s="679"/>
      <c r="FF29" s="679"/>
      <c r="FG29" s="679"/>
      <c r="FH29" s="679"/>
      <c r="FI29" s="679"/>
      <c r="FJ29" s="679"/>
      <c r="FM29" s="914">
        <f t="shared" si="18"/>
        <v>0</v>
      </c>
      <c r="FN29" s="914">
        <f t="shared" si="19"/>
        <v>0</v>
      </c>
      <c r="FO29" s="914">
        <f t="shared" si="20"/>
        <v>0</v>
      </c>
      <c r="FP29" s="914">
        <f t="shared" si="21"/>
        <v>0</v>
      </c>
      <c r="FQ29" s="914">
        <f t="shared" si="22"/>
        <v>0</v>
      </c>
      <c r="FR29" s="914">
        <f t="shared" si="23"/>
        <v>0</v>
      </c>
    </row>
    <row r="30" spans="2:174"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16.836005648664042</v>
      </c>
      <c r="O30" s="524">
        <v>15.5706722561183</v>
      </c>
      <c r="P30" s="211">
        <f t="shared" si="11"/>
        <v>-0.29017748247907749</v>
      </c>
      <c r="Q30" s="211">
        <f t="shared" si="11"/>
        <v>-7.5156389166818105E-2</v>
      </c>
      <c r="R30" s="909"/>
      <c r="S30" s="7">
        <v>0</v>
      </c>
      <c r="T30" s="7">
        <v>0</v>
      </c>
      <c r="U30" s="7">
        <v>10</v>
      </c>
      <c r="V30" s="7">
        <v>10</v>
      </c>
      <c r="W30" s="7">
        <v>10</v>
      </c>
      <c r="X30" s="7">
        <v>10</v>
      </c>
      <c r="Y30" s="7">
        <v>20</v>
      </c>
      <c r="Z30" s="7">
        <v>20</v>
      </c>
      <c r="AA30" s="7">
        <v>20</v>
      </c>
      <c r="AB30" s="7">
        <v>20</v>
      </c>
      <c r="AC30" s="7">
        <v>10</v>
      </c>
      <c r="AD30" s="7">
        <v>10</v>
      </c>
      <c r="AE30" s="7">
        <v>10</v>
      </c>
      <c r="AF30" s="7">
        <v>10</v>
      </c>
      <c r="AG30" s="7">
        <v>0</v>
      </c>
      <c r="AH30" s="7">
        <v>0</v>
      </c>
      <c r="AI30" s="7">
        <v>0</v>
      </c>
      <c r="AJ30" s="7">
        <v>0</v>
      </c>
      <c r="AK30" s="7">
        <v>16.530184219524504</v>
      </c>
      <c r="AL30" s="7">
        <v>16.530184219524504</v>
      </c>
      <c r="AM30" s="7">
        <v>16.530184219524504</v>
      </c>
      <c r="AN30" s="7">
        <v>16.530184219524504</v>
      </c>
      <c r="AO30" s="7">
        <v>11.103713504076577</v>
      </c>
      <c r="AP30" s="7">
        <v>6.397638167210439</v>
      </c>
      <c r="AQ30" s="7">
        <v>8.2316731352394363</v>
      </c>
      <c r="AR30" s="7">
        <v>9.5391988761282747</v>
      </c>
      <c r="AS30" s="7">
        <v>9.693067947917509</v>
      </c>
      <c r="AT30" s="7">
        <v>9.693067947917509</v>
      </c>
      <c r="AU30" s="7">
        <v>9.693067947917509</v>
      </c>
      <c r="AV30" s="7">
        <v>9.693067947917509</v>
      </c>
      <c r="AW30" s="7">
        <v>6.6009573710881266</v>
      </c>
      <c r="AX30" s="7">
        <v>6.6009573710881266</v>
      </c>
      <c r="AY30" s="7">
        <v>6.6009573710881266</v>
      </c>
      <c r="AZ30" s="7">
        <v>6.6009573710881284</v>
      </c>
      <c r="BA30" s="7">
        <v>7.1155839240480789</v>
      </c>
      <c r="BB30" s="7">
        <v>7.1155839240480789</v>
      </c>
      <c r="BC30" s="7">
        <v>4.7437226160320529</v>
      </c>
      <c r="BD30" s="7">
        <v>4.743722616032052</v>
      </c>
      <c r="BE30" s="7">
        <v>4.2090014121660104</v>
      </c>
      <c r="BF30" s="7">
        <v>4.2090014121660104</v>
      </c>
      <c r="BG30" s="7">
        <v>4.2090014121660104</v>
      </c>
      <c r="BH30" s="7">
        <v>4.2090014121660104</v>
      </c>
      <c r="BI30" s="284"/>
      <c r="BJ30" s="7">
        <f t="shared" si="83"/>
        <v>-5</v>
      </c>
      <c r="BK30" s="7">
        <f t="shared" si="84"/>
        <v>0</v>
      </c>
      <c r="BL30" s="7">
        <f t="shared" si="85"/>
        <v>20</v>
      </c>
      <c r="BM30" s="7">
        <f t="shared" si="86"/>
        <v>20</v>
      </c>
      <c r="BN30" s="7">
        <f t="shared" si="87"/>
        <v>40</v>
      </c>
      <c r="BO30" s="7">
        <f t="shared" si="88"/>
        <v>40</v>
      </c>
      <c r="BP30" s="7">
        <f t="shared" si="89"/>
        <v>20</v>
      </c>
      <c r="BQ30" s="7">
        <f t="shared" si="90"/>
        <v>20</v>
      </c>
      <c r="BR30" s="7">
        <f t="shared" si="91"/>
        <v>0</v>
      </c>
      <c r="BS30" s="7">
        <f t="shared" si="92"/>
        <v>0</v>
      </c>
      <c r="BT30" s="7">
        <f t="shared" si="43"/>
        <v>33.060368439049007</v>
      </c>
      <c r="BU30" s="7">
        <f t="shared" si="44"/>
        <v>33.060368439049007</v>
      </c>
      <c r="BV30" s="7">
        <f t="shared" si="15"/>
        <v>17.501351671287015</v>
      </c>
      <c r="BW30" s="37">
        <f t="shared" si="37"/>
        <v>17.770872011367711</v>
      </c>
      <c r="BX30" s="37">
        <f>AS30+AT30</f>
        <v>19.386135895835018</v>
      </c>
      <c r="BY30" s="37">
        <f t="shared" si="33"/>
        <v>19.386135895835018</v>
      </c>
      <c r="BZ30" s="37">
        <f t="shared" si="16"/>
        <v>13.201914742176253</v>
      </c>
      <c r="CA30" s="37">
        <f t="shared" si="34"/>
        <v>13.201914742176255</v>
      </c>
      <c r="CB30" s="37">
        <f t="shared" si="17"/>
        <v>14.231167848096158</v>
      </c>
      <c r="CC30" s="37">
        <f t="shared" si="35"/>
        <v>9.4874452320641041</v>
      </c>
      <c r="CD30" s="37">
        <f t="shared" si="36"/>
        <v>8.4180028243320209</v>
      </c>
      <c r="CE30" s="37">
        <f t="shared" si="38"/>
        <v>8.4180028243320209</v>
      </c>
      <c r="CF30" s="37"/>
      <c r="CG30" s="10" t="s">
        <v>18</v>
      </c>
      <c r="CH30" s="7">
        <f t="shared" si="75"/>
        <v>80</v>
      </c>
      <c r="CI30" s="7">
        <f t="shared" si="75"/>
        <v>-5</v>
      </c>
      <c r="CJ30" s="7">
        <f t="shared" si="75"/>
        <v>45</v>
      </c>
      <c r="CK30" s="7">
        <f t="shared" si="75"/>
        <v>80</v>
      </c>
      <c r="CL30" s="7">
        <f t="shared" si="75"/>
        <v>45</v>
      </c>
      <c r="CM30" s="7">
        <f t="shared" si="75"/>
        <v>10</v>
      </c>
      <c r="CN30" s="7">
        <f t="shared" si="75"/>
        <v>66.120736878098015</v>
      </c>
      <c r="CO30" s="7">
        <f t="shared" si="75"/>
        <v>35.272223682654726</v>
      </c>
      <c r="CP30" s="7">
        <f t="shared" si="75"/>
        <v>38.772271791670036</v>
      </c>
      <c r="CQ30" s="7">
        <f t="shared" si="75"/>
        <v>26.403829484352507</v>
      </c>
      <c r="CR30" s="7">
        <f t="shared" si="75"/>
        <v>23.718613080160264</v>
      </c>
      <c r="CS30" s="7">
        <f t="shared" si="75"/>
        <v>16.836005648664042</v>
      </c>
      <c r="CT30" s="7"/>
      <c r="CU30" s="208"/>
      <c r="CV30" s="208"/>
      <c r="CW30" s="19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439"/>
      <c r="EI30" s="439"/>
      <c r="EJ30" s="439"/>
      <c r="EK30" s="439"/>
      <c r="EL30" s="439"/>
      <c r="EM30" s="439"/>
      <c r="EN30" s="439"/>
      <c r="EO30" s="439"/>
      <c r="EP30" s="439"/>
      <c r="EQ30" s="439"/>
      <c r="ER30" s="679"/>
      <c r="ES30" s="679"/>
      <c r="ET30" s="679"/>
      <c r="EU30" s="679"/>
      <c r="EV30" s="679"/>
      <c r="EW30" s="679"/>
      <c r="EX30" s="679"/>
      <c r="EY30" s="679"/>
      <c r="EZ30" s="679"/>
      <c r="FA30" s="679"/>
      <c r="FB30" s="679"/>
      <c r="FC30" s="679"/>
      <c r="FD30" s="679"/>
      <c r="FE30" s="679"/>
      <c r="FF30" s="679"/>
      <c r="FG30" s="679"/>
      <c r="FH30" s="679"/>
      <c r="FI30" s="679"/>
      <c r="FJ30" s="679"/>
      <c r="FM30" s="914">
        <f t="shared" si="18"/>
        <v>0</v>
      </c>
      <c r="FN30" s="914">
        <f t="shared" si="19"/>
        <v>0</v>
      </c>
      <c r="FO30" s="914">
        <f t="shared" si="20"/>
        <v>0</v>
      </c>
      <c r="FP30" s="914">
        <f t="shared" si="21"/>
        <v>0</v>
      </c>
      <c r="FQ30" s="914">
        <f t="shared" si="22"/>
        <v>0</v>
      </c>
      <c r="FR30" s="914">
        <f t="shared" si="23"/>
        <v>0</v>
      </c>
    </row>
    <row r="31" spans="2:174"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789">
        <v>107.86973478034912</v>
      </c>
      <c r="P31" s="214">
        <f t="shared" si="11"/>
        <v>-6.2106242007192947E-2</v>
      </c>
      <c r="Q31" s="214">
        <f t="shared" si="11"/>
        <v>0.8023629404105892</v>
      </c>
      <c r="R31" s="909"/>
      <c r="S31" s="29">
        <v>25</v>
      </c>
      <c r="T31" s="29">
        <v>25</v>
      </c>
      <c r="U31" s="29">
        <v>30</v>
      </c>
      <c r="V31" s="29">
        <v>25</v>
      </c>
      <c r="W31" s="29">
        <v>25</v>
      </c>
      <c r="X31" s="29">
        <v>25</v>
      </c>
      <c r="Y31" s="29">
        <v>10</v>
      </c>
      <c r="Z31" s="29">
        <v>10</v>
      </c>
      <c r="AA31" s="29">
        <v>10</v>
      </c>
      <c r="AB31" s="29">
        <v>10</v>
      </c>
      <c r="AC31" s="29">
        <v>10</v>
      </c>
      <c r="AD31" s="29">
        <v>10</v>
      </c>
      <c r="AE31" s="29">
        <v>10</v>
      </c>
      <c r="AF31" s="29">
        <v>10</v>
      </c>
      <c r="AG31" s="29">
        <v>35</v>
      </c>
      <c r="AH31" s="29">
        <v>35</v>
      </c>
      <c r="AI31" s="29">
        <v>35</v>
      </c>
      <c r="AJ31" s="29">
        <v>35</v>
      </c>
      <c r="AK31" s="29">
        <v>25.653977992453637</v>
      </c>
      <c r="AL31" s="29">
        <v>25.653977992453637</v>
      </c>
      <c r="AM31" s="29">
        <v>25.653977992453637</v>
      </c>
      <c r="AN31" s="29">
        <v>25.653977992453637</v>
      </c>
      <c r="AO31" s="29">
        <v>10.5863623479128</v>
      </c>
      <c r="AP31" s="29">
        <v>8.5076267399872556</v>
      </c>
      <c r="AQ31" s="29">
        <v>10.170615226327691</v>
      </c>
      <c r="AR31" s="29">
        <v>22.291645555455752</v>
      </c>
      <c r="AS31" s="29">
        <v>11.953537315918043</v>
      </c>
      <c r="AT31" s="29">
        <v>12.492656040815957</v>
      </c>
      <c r="AU31" s="29">
        <v>12.492656040815957</v>
      </c>
      <c r="AV31" s="29">
        <v>30.224684459692568</v>
      </c>
      <c r="AW31" s="29">
        <v>18.761009412251251</v>
      </c>
      <c r="AX31" s="29">
        <v>21.541443805721393</v>
      </c>
      <c r="AY31" s="29">
        <v>21.908670989764616</v>
      </c>
      <c r="AZ31" s="29">
        <v>23.325118699645643</v>
      </c>
      <c r="BA31" s="29">
        <v>16.900504947067244</v>
      </c>
      <c r="BB31" s="29">
        <v>15.637231623875889</v>
      </c>
      <c r="BC31" s="29">
        <v>15.637231623875889</v>
      </c>
      <c r="BD31" s="29">
        <v>15.637231623875891</v>
      </c>
      <c r="BE31" s="29">
        <v>14.962265973435924</v>
      </c>
      <c r="BF31" s="29">
        <v>14.962265973435924</v>
      </c>
      <c r="BG31" s="29">
        <v>14.962265973435924</v>
      </c>
      <c r="BH31" s="29">
        <v>14.962265973435924</v>
      </c>
      <c r="BI31" s="284"/>
      <c r="BJ31" s="29">
        <f t="shared" si="83"/>
        <v>45</v>
      </c>
      <c r="BK31" s="29">
        <f t="shared" si="84"/>
        <v>50</v>
      </c>
      <c r="BL31" s="29">
        <f t="shared" si="85"/>
        <v>55</v>
      </c>
      <c r="BM31" s="29">
        <f t="shared" si="86"/>
        <v>50</v>
      </c>
      <c r="BN31" s="29">
        <f t="shared" si="87"/>
        <v>20</v>
      </c>
      <c r="BO31" s="29">
        <f t="shared" si="88"/>
        <v>20</v>
      </c>
      <c r="BP31" s="29">
        <f t="shared" si="89"/>
        <v>20</v>
      </c>
      <c r="BQ31" s="29">
        <f t="shared" si="90"/>
        <v>20</v>
      </c>
      <c r="BR31" s="29">
        <f t="shared" si="91"/>
        <v>70</v>
      </c>
      <c r="BS31" s="29">
        <f t="shared" si="92"/>
        <v>70</v>
      </c>
      <c r="BT31" s="29">
        <f t="shared" si="43"/>
        <v>51.307955984907274</v>
      </c>
      <c r="BU31" s="29">
        <f t="shared" si="44"/>
        <v>51.307955984907274</v>
      </c>
      <c r="BV31" s="29">
        <f t="shared" si="15"/>
        <v>19.093989087900056</v>
      </c>
      <c r="BW31" s="786">
        <f t="shared" si="37"/>
        <v>32.462260781783442</v>
      </c>
      <c r="BX31" s="787">
        <f t="shared" si="58"/>
        <v>24.446193356734</v>
      </c>
      <c r="BY31" s="787">
        <f t="shared" si="33"/>
        <v>42.717340500508527</v>
      </c>
      <c r="BZ31" s="787">
        <f t="shared" si="16"/>
        <v>40.302453217972641</v>
      </c>
      <c r="CA31" s="787">
        <f t="shared" si="34"/>
        <v>45.233789689410258</v>
      </c>
      <c r="CB31" s="787">
        <f t="shared" si="17"/>
        <v>32.537736570943132</v>
      </c>
      <c r="CC31" s="787">
        <f t="shared" si="35"/>
        <v>31.274463247751783</v>
      </c>
      <c r="CD31" s="787">
        <f t="shared" si="36"/>
        <v>29.924531946871848</v>
      </c>
      <c r="CE31" s="787">
        <f t="shared" si="38"/>
        <v>29.924531946871848</v>
      </c>
      <c r="CF31" s="37"/>
      <c r="CG31" s="52" t="s">
        <v>19</v>
      </c>
      <c r="CH31" s="29">
        <f t="shared" si="75"/>
        <v>-35</v>
      </c>
      <c r="CI31" s="29">
        <f t="shared" si="75"/>
        <v>95</v>
      </c>
      <c r="CJ31" s="29">
        <f t="shared" si="75"/>
        <v>110</v>
      </c>
      <c r="CK31" s="29">
        <f t="shared" si="75"/>
        <v>40</v>
      </c>
      <c r="CL31" s="29">
        <f t="shared" si="75"/>
        <v>35</v>
      </c>
      <c r="CM31" s="29">
        <f t="shared" si="75"/>
        <v>145</v>
      </c>
      <c r="CN31" s="29">
        <f t="shared" si="75"/>
        <v>102.61591196981455</v>
      </c>
      <c r="CO31" s="29">
        <f t="shared" si="75"/>
        <v>51.556249869683498</v>
      </c>
      <c r="CP31" s="29">
        <f t="shared" si="75"/>
        <v>67.163533857242527</v>
      </c>
      <c r="CQ31" s="29">
        <f t="shared" si="75"/>
        <v>85.536242907382899</v>
      </c>
      <c r="CR31" s="29">
        <f t="shared" si="75"/>
        <v>63.812199818694914</v>
      </c>
      <c r="CS31" s="29">
        <f t="shared" si="75"/>
        <v>59.849063893743697</v>
      </c>
      <c r="CT31" s="29"/>
      <c r="CU31" s="217"/>
      <c r="CV31" s="217"/>
      <c r="CW31" s="199"/>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c r="EY31" s="447"/>
      <c r="EZ31" s="447"/>
      <c r="FA31" s="447"/>
      <c r="FB31" s="447"/>
      <c r="FC31" s="447"/>
      <c r="FD31" s="447"/>
      <c r="FE31" s="447"/>
      <c r="FF31" s="447"/>
      <c r="FG31" s="447"/>
      <c r="FH31" s="447"/>
      <c r="FI31" s="447"/>
      <c r="FJ31" s="447"/>
      <c r="FM31" s="914">
        <f t="shared" si="18"/>
        <v>0</v>
      </c>
      <c r="FN31" s="914">
        <f t="shared" si="19"/>
        <v>0</v>
      </c>
      <c r="FO31" s="914">
        <f t="shared" si="20"/>
        <v>0</v>
      </c>
      <c r="FP31" s="914">
        <f t="shared" si="21"/>
        <v>0</v>
      </c>
      <c r="FQ31" s="914">
        <f t="shared" si="22"/>
        <v>0</v>
      </c>
      <c r="FR31" s="914">
        <f t="shared" si="23"/>
        <v>0</v>
      </c>
    </row>
    <row r="32" spans="2:174" x14ac:dyDescent="0.3">
      <c r="B32" s="20" t="s">
        <v>10</v>
      </c>
      <c r="C32" s="784">
        <v>195</v>
      </c>
      <c r="D32" s="784">
        <v>215</v>
      </c>
      <c r="E32" s="784">
        <v>205</v>
      </c>
      <c r="F32" s="784">
        <v>195</v>
      </c>
      <c r="G32" s="784">
        <v>210</v>
      </c>
      <c r="H32" s="784">
        <v>205</v>
      </c>
      <c r="I32" s="784">
        <f t="shared" ref="I32:O32" si="93">SUM(I33:I37)</f>
        <v>144.371088411681</v>
      </c>
      <c r="J32" s="784">
        <f t="shared" si="93"/>
        <v>129.77199999999999</v>
      </c>
      <c r="K32" s="784">
        <f t="shared" si="93"/>
        <v>134.92660999999998</v>
      </c>
      <c r="L32" s="784">
        <f t="shared" si="93"/>
        <v>105.9654</v>
      </c>
      <c r="M32" s="784">
        <f t="shared" si="93"/>
        <v>89.271500000000003</v>
      </c>
      <c r="N32" s="784">
        <f t="shared" si="93"/>
        <v>93.658650000000009</v>
      </c>
      <c r="O32" s="784">
        <f t="shared" si="93"/>
        <v>95.563525299649825</v>
      </c>
      <c r="P32" s="209">
        <f t="shared" si="11"/>
        <v>4.9143903709470527E-2</v>
      </c>
      <c r="Q32" s="209">
        <f t="shared" si="11"/>
        <v>2.0338487685331863E-2</v>
      </c>
      <c r="R32" s="909"/>
      <c r="S32" s="31">
        <v>55</v>
      </c>
      <c r="T32" s="31">
        <v>60</v>
      </c>
      <c r="U32" s="31">
        <v>60</v>
      </c>
      <c r="V32" s="31">
        <v>50</v>
      </c>
      <c r="W32" s="31">
        <v>50</v>
      </c>
      <c r="X32" s="31">
        <v>50</v>
      </c>
      <c r="Y32" s="31">
        <v>50</v>
      </c>
      <c r="Z32" s="31">
        <v>50</v>
      </c>
      <c r="AA32" s="31">
        <v>50</v>
      </c>
      <c r="AB32" s="31">
        <v>50</v>
      </c>
      <c r="AC32" s="31">
        <v>55</v>
      </c>
      <c r="AD32" s="31">
        <v>50</v>
      </c>
      <c r="AE32" s="31">
        <v>50</v>
      </c>
      <c r="AF32" s="31">
        <v>65</v>
      </c>
      <c r="AG32" s="31">
        <v>55</v>
      </c>
      <c r="AH32" s="31">
        <v>50</v>
      </c>
      <c r="AI32" s="31">
        <v>50</v>
      </c>
      <c r="AJ32" s="31">
        <v>55</v>
      </c>
      <c r="AK32" s="31">
        <v>35.253865920000003</v>
      </c>
      <c r="AL32" s="31">
        <v>35.729599999999998</v>
      </c>
      <c r="AM32" s="31">
        <v>37.484800000000007</v>
      </c>
      <c r="AN32" s="31">
        <v>35.900320000000001</v>
      </c>
      <c r="AO32" s="31">
        <v>32.069000000000003</v>
      </c>
      <c r="AP32" s="31">
        <v>29.286999999999999</v>
      </c>
      <c r="AQ32" s="31">
        <v>32.602000000000004</v>
      </c>
      <c r="AR32" s="31">
        <v>35.814</v>
      </c>
      <c r="AS32" s="31">
        <v>33.107999999999997</v>
      </c>
      <c r="AT32" s="31">
        <v>35.045249999999996</v>
      </c>
      <c r="AU32" s="31">
        <v>34.968000000000004</v>
      </c>
      <c r="AV32" s="31">
        <v>31.80536</v>
      </c>
      <c r="AW32" s="31">
        <v>29.650399999999998</v>
      </c>
      <c r="AX32" s="31">
        <v>26.92</v>
      </c>
      <c r="AY32" s="31">
        <v>25.78</v>
      </c>
      <c r="AZ32" s="31">
        <v>23.614999999999998</v>
      </c>
      <c r="BA32" s="31">
        <v>22.503</v>
      </c>
      <c r="BB32" s="31">
        <v>22.591999999999999</v>
      </c>
      <c r="BC32" s="31">
        <v>22.015999999999998</v>
      </c>
      <c r="BD32" s="31">
        <v>22.160499999999999</v>
      </c>
      <c r="BE32" s="31">
        <v>22.265000000000001</v>
      </c>
      <c r="BF32" s="31">
        <v>23.041050000000002</v>
      </c>
      <c r="BG32" s="31">
        <v>24.137599999999999</v>
      </c>
      <c r="BH32" s="31">
        <v>24.215</v>
      </c>
      <c r="BI32" s="284"/>
      <c r="BJ32" s="31">
        <f t="shared" ref="BJ32:BM32" si="94">SUM(BJ33:BJ37)</f>
        <v>100</v>
      </c>
      <c r="BK32" s="31">
        <f t="shared" si="94"/>
        <v>115</v>
      </c>
      <c r="BL32" s="31">
        <f t="shared" si="94"/>
        <v>110</v>
      </c>
      <c r="BM32" s="31">
        <f t="shared" si="94"/>
        <v>100</v>
      </c>
      <c r="BN32" s="31">
        <f>SUM(BN33:BN37)</f>
        <v>100</v>
      </c>
      <c r="BO32" s="31">
        <f t="shared" ref="BO32:BR32" si="95">SUM(BO33:BO37)</f>
        <v>100</v>
      </c>
      <c r="BP32" s="31">
        <f t="shared" si="95"/>
        <v>105</v>
      </c>
      <c r="BQ32" s="31">
        <f t="shared" si="95"/>
        <v>115</v>
      </c>
      <c r="BR32" s="31">
        <f t="shared" si="95"/>
        <v>105</v>
      </c>
      <c r="BS32" s="31">
        <f>SUM(BS33:BS37)</f>
        <v>105</v>
      </c>
      <c r="BT32" s="31">
        <f t="shared" si="43"/>
        <v>70.98346592</v>
      </c>
      <c r="BU32" s="31">
        <f t="shared" si="44"/>
        <v>73.385120000000001</v>
      </c>
      <c r="BV32" s="31">
        <f>AO32+AP32</f>
        <v>61.356000000000002</v>
      </c>
      <c r="BW32" s="31">
        <f t="shared" si="37"/>
        <v>68.415999999999997</v>
      </c>
      <c r="BX32" s="31">
        <f>AS32+AT32</f>
        <v>68.153249999999986</v>
      </c>
      <c r="BY32" s="31">
        <f t="shared" si="33"/>
        <v>66.773359999999997</v>
      </c>
      <c r="BZ32" s="31">
        <f t="shared" si="16"/>
        <v>56.570399999999999</v>
      </c>
      <c r="CA32" s="31">
        <f t="shared" si="34"/>
        <v>49.394999999999996</v>
      </c>
      <c r="CB32" s="31">
        <f t="shared" si="17"/>
        <v>45.094999999999999</v>
      </c>
      <c r="CC32" s="31">
        <f t="shared" si="35"/>
        <v>44.176499999999997</v>
      </c>
      <c r="CD32" s="31">
        <f t="shared" si="36"/>
        <v>45.306049999999999</v>
      </c>
      <c r="CE32" s="31">
        <f t="shared" si="38"/>
        <v>48.352599999999995</v>
      </c>
      <c r="CF32" s="31"/>
      <c r="CG32" s="887" t="s">
        <v>10</v>
      </c>
      <c r="CH32" s="31">
        <f t="shared" si="75"/>
        <v>195</v>
      </c>
      <c r="CI32" s="31">
        <f t="shared" si="75"/>
        <v>215</v>
      </c>
      <c r="CJ32" s="31">
        <f t="shared" si="75"/>
        <v>205</v>
      </c>
      <c r="CK32" s="31">
        <f t="shared" si="75"/>
        <v>195</v>
      </c>
      <c r="CL32" s="31">
        <f t="shared" si="75"/>
        <v>210</v>
      </c>
      <c r="CM32" s="31">
        <f t="shared" si="75"/>
        <v>205</v>
      </c>
      <c r="CN32" s="31">
        <f t="shared" si="75"/>
        <v>144.371088411681</v>
      </c>
      <c r="CO32" s="31">
        <f t="shared" si="75"/>
        <v>129.77199999999999</v>
      </c>
      <c r="CP32" s="31">
        <f t="shared" si="75"/>
        <v>134.92660999999998</v>
      </c>
      <c r="CQ32" s="31">
        <f t="shared" si="75"/>
        <v>105.9654</v>
      </c>
      <c r="CR32" s="31">
        <f t="shared" si="75"/>
        <v>89.271500000000003</v>
      </c>
      <c r="CS32" s="31">
        <f t="shared" si="75"/>
        <v>93.658650000000009</v>
      </c>
      <c r="CT32" s="31">
        <f>O32</f>
        <v>95.563525299649825</v>
      </c>
      <c r="CU32" s="210">
        <f t="shared" si="45"/>
        <v>4.9143903709470527E-2</v>
      </c>
      <c r="CV32" s="210">
        <f>Q32</f>
        <v>2.0338487685331863E-2</v>
      </c>
      <c r="CW32" s="544"/>
      <c r="CX32" s="444">
        <f t="shared" ref="CX32:EM32" si="96">S32</f>
        <v>55</v>
      </c>
      <c r="CY32" s="444">
        <f t="shared" si="96"/>
        <v>60</v>
      </c>
      <c r="CZ32" s="444">
        <f t="shared" si="96"/>
        <v>60</v>
      </c>
      <c r="DA32" s="444">
        <f t="shared" si="96"/>
        <v>50</v>
      </c>
      <c r="DB32" s="444">
        <f t="shared" si="96"/>
        <v>50</v>
      </c>
      <c r="DC32" s="444">
        <f t="shared" si="96"/>
        <v>50</v>
      </c>
      <c r="DD32" s="444">
        <f t="shared" si="96"/>
        <v>50</v>
      </c>
      <c r="DE32" s="444">
        <f t="shared" si="96"/>
        <v>50</v>
      </c>
      <c r="DF32" s="444">
        <f t="shared" si="96"/>
        <v>50</v>
      </c>
      <c r="DG32" s="444">
        <f t="shared" si="96"/>
        <v>50</v>
      </c>
      <c r="DH32" s="444">
        <f t="shared" si="96"/>
        <v>55</v>
      </c>
      <c r="DI32" s="444">
        <f t="shared" si="96"/>
        <v>50</v>
      </c>
      <c r="DJ32" s="444">
        <f t="shared" si="96"/>
        <v>50</v>
      </c>
      <c r="DK32" s="444">
        <f t="shared" si="96"/>
        <v>65</v>
      </c>
      <c r="DL32" s="444">
        <f t="shared" si="96"/>
        <v>55</v>
      </c>
      <c r="DM32" s="444">
        <f t="shared" si="96"/>
        <v>50</v>
      </c>
      <c r="DN32" s="444">
        <f t="shared" si="96"/>
        <v>50</v>
      </c>
      <c r="DO32" s="444">
        <f t="shared" si="96"/>
        <v>55</v>
      </c>
      <c r="DP32" s="444">
        <f t="shared" si="96"/>
        <v>35.253865920000003</v>
      </c>
      <c r="DQ32" s="444">
        <f t="shared" si="96"/>
        <v>35.729599999999998</v>
      </c>
      <c r="DR32" s="444">
        <f t="shared" si="96"/>
        <v>37.484800000000007</v>
      </c>
      <c r="DS32" s="444">
        <f t="shared" si="96"/>
        <v>35.900320000000001</v>
      </c>
      <c r="DT32" s="444">
        <f t="shared" si="96"/>
        <v>32.069000000000003</v>
      </c>
      <c r="DU32" s="444">
        <f t="shared" si="96"/>
        <v>29.286999999999999</v>
      </c>
      <c r="DV32" s="444">
        <f t="shared" si="96"/>
        <v>32.602000000000004</v>
      </c>
      <c r="DW32" s="444">
        <f t="shared" si="96"/>
        <v>35.814</v>
      </c>
      <c r="DX32" s="444">
        <f t="shared" si="96"/>
        <v>33.107999999999997</v>
      </c>
      <c r="DY32" s="444">
        <f t="shared" si="96"/>
        <v>35.045249999999996</v>
      </c>
      <c r="DZ32" s="444">
        <f t="shared" si="96"/>
        <v>34.968000000000004</v>
      </c>
      <c r="EA32" s="444">
        <f t="shared" si="96"/>
        <v>31.80536</v>
      </c>
      <c r="EB32" s="444">
        <f t="shared" si="96"/>
        <v>29.650399999999998</v>
      </c>
      <c r="EC32" s="444">
        <f t="shared" si="96"/>
        <v>26.92</v>
      </c>
      <c r="ED32" s="444">
        <f t="shared" si="96"/>
        <v>25.78</v>
      </c>
      <c r="EE32" s="444">
        <f t="shared" si="96"/>
        <v>23.614999999999998</v>
      </c>
      <c r="EF32" s="444">
        <f t="shared" si="96"/>
        <v>22.503</v>
      </c>
      <c r="EG32" s="444">
        <f t="shared" si="96"/>
        <v>22.591999999999999</v>
      </c>
      <c r="EH32" s="444">
        <f t="shared" si="96"/>
        <v>22.015999999999998</v>
      </c>
      <c r="EI32" s="444">
        <f t="shared" si="96"/>
        <v>22.160499999999999</v>
      </c>
      <c r="EJ32" s="444">
        <f t="shared" si="96"/>
        <v>22.265000000000001</v>
      </c>
      <c r="EK32" s="444">
        <f t="shared" si="96"/>
        <v>23.041050000000002</v>
      </c>
      <c r="EL32" s="444">
        <f t="shared" si="96"/>
        <v>24.137599999999999</v>
      </c>
      <c r="EM32" s="444">
        <f t="shared" si="96"/>
        <v>24.215</v>
      </c>
      <c r="EN32" s="444"/>
      <c r="EO32" s="444">
        <f t="shared" ref="EO32:FJ32" si="97">BJ32</f>
        <v>100</v>
      </c>
      <c r="EP32" s="444">
        <f t="shared" si="97"/>
        <v>115</v>
      </c>
      <c r="EQ32" s="444">
        <f t="shared" si="97"/>
        <v>110</v>
      </c>
      <c r="ER32" s="444">
        <f t="shared" si="97"/>
        <v>100</v>
      </c>
      <c r="ES32" s="444">
        <f t="shared" si="97"/>
        <v>100</v>
      </c>
      <c r="ET32" s="444">
        <f t="shared" si="97"/>
        <v>100</v>
      </c>
      <c r="EU32" s="444">
        <f t="shared" si="97"/>
        <v>105</v>
      </c>
      <c r="EV32" s="444">
        <f t="shared" si="97"/>
        <v>115</v>
      </c>
      <c r="EW32" s="444">
        <f t="shared" si="97"/>
        <v>105</v>
      </c>
      <c r="EX32" s="444">
        <f t="shared" si="97"/>
        <v>105</v>
      </c>
      <c r="EY32" s="444">
        <f t="shared" si="97"/>
        <v>70.98346592</v>
      </c>
      <c r="EZ32" s="444">
        <f t="shared" si="97"/>
        <v>73.385120000000001</v>
      </c>
      <c r="FA32" s="444">
        <f t="shared" si="97"/>
        <v>61.356000000000002</v>
      </c>
      <c r="FB32" s="444">
        <f t="shared" si="97"/>
        <v>68.415999999999997</v>
      </c>
      <c r="FC32" s="444">
        <f t="shared" si="97"/>
        <v>68.153249999999986</v>
      </c>
      <c r="FD32" s="444">
        <f t="shared" si="97"/>
        <v>66.773359999999997</v>
      </c>
      <c r="FE32" s="444">
        <f t="shared" si="97"/>
        <v>56.570399999999999</v>
      </c>
      <c r="FF32" s="444">
        <f t="shared" si="97"/>
        <v>49.394999999999996</v>
      </c>
      <c r="FG32" s="444">
        <f t="shared" si="97"/>
        <v>45.094999999999999</v>
      </c>
      <c r="FH32" s="444">
        <f t="shared" si="97"/>
        <v>44.176499999999997</v>
      </c>
      <c r="FI32" s="444">
        <f t="shared" si="97"/>
        <v>45.306049999999999</v>
      </c>
      <c r="FJ32" s="444">
        <f t="shared" si="97"/>
        <v>48.352599999999995</v>
      </c>
      <c r="FL32" s="655" t="s">
        <v>10</v>
      </c>
      <c r="FM32" s="914">
        <f t="shared" si="18"/>
        <v>2.5024916809854858E-3</v>
      </c>
      <c r="FN32" s="914">
        <f t="shared" si="19"/>
        <v>0</v>
      </c>
      <c r="FO32" s="914">
        <f t="shared" si="20"/>
        <v>0</v>
      </c>
      <c r="FP32" s="914">
        <f t="shared" si="21"/>
        <v>0</v>
      </c>
      <c r="FQ32" s="914">
        <f t="shared" si="22"/>
        <v>0</v>
      </c>
      <c r="FR32" s="914">
        <f t="shared" si="23"/>
        <v>0</v>
      </c>
    </row>
    <row r="33" spans="2:174"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23.835490500000002</v>
      </c>
      <c r="N33" s="524">
        <v>24.772712925000004</v>
      </c>
      <c r="O33" s="524">
        <v>25.209657974047623</v>
      </c>
      <c r="P33" s="211">
        <f t="shared" si="11"/>
        <v>3.9320458918183476E-2</v>
      </c>
      <c r="Q33" s="211">
        <f t="shared" si="11"/>
        <v>1.7638158984463193E-2</v>
      </c>
      <c r="R33" s="909"/>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v>5</v>
      </c>
      <c r="AK33" s="7"/>
      <c r="AL33" s="7"/>
      <c r="AM33" s="7"/>
      <c r="AN33" s="7"/>
      <c r="AO33" s="7"/>
      <c r="AP33" s="7"/>
      <c r="AQ33" s="7"/>
      <c r="AR33" s="7"/>
      <c r="AS33" s="7"/>
      <c r="AT33" s="7"/>
      <c r="AU33" s="7"/>
      <c r="AV33" s="7"/>
      <c r="AW33" s="7"/>
      <c r="AX33" s="7"/>
      <c r="AY33" s="7"/>
      <c r="AZ33" s="7"/>
      <c r="BA33" s="7"/>
      <c r="BB33" s="7"/>
      <c r="BC33" s="7"/>
      <c r="BD33" s="7"/>
      <c r="BE33" s="7"/>
      <c r="BF33" s="7"/>
      <c r="BG33" s="7"/>
      <c r="BH33" s="7"/>
      <c r="BI33" s="284"/>
      <c r="BJ33" s="7">
        <f t="shared" ref="BJ33:BJ37" si="98">D33-BK33</f>
        <v>5</v>
      </c>
      <c r="BK33" s="7">
        <f t="shared" ref="BK33:BK37" si="99">SUM(S33:T33)</f>
        <v>10</v>
      </c>
      <c r="BL33" s="7">
        <f t="shared" ref="BL33:BL37" si="100">SUM(U33:V33)</f>
        <v>10</v>
      </c>
      <c r="BM33" s="7">
        <f t="shared" ref="BM33:BM37" si="101">SUM(W33:X33)</f>
        <v>10</v>
      </c>
      <c r="BN33" s="7">
        <f t="shared" ref="BN33:BN37" si="102">SUM(Y33:Z33)</f>
        <v>10</v>
      </c>
      <c r="BO33" s="7">
        <f t="shared" ref="BO33:BO37" si="103">SUM(AA33:AB33)</f>
        <v>10</v>
      </c>
      <c r="BP33" s="7">
        <f t="shared" ref="BP33:BP37" si="104">SUM(AC33:AD33)</f>
        <v>10</v>
      </c>
      <c r="BQ33" s="7">
        <f t="shared" ref="BQ33:BQ37" si="105">SUM(AE33:AF33)</f>
        <v>10</v>
      </c>
      <c r="BR33" s="7">
        <f t="shared" ref="BR33:BR37" si="106">SUM(AG33:AH33)</f>
        <v>10</v>
      </c>
      <c r="BS33" s="7">
        <f t="shared" ref="BS33:BS37" si="107">SUM(AI33:AJ33)</f>
        <v>10</v>
      </c>
      <c r="BT33" s="7"/>
      <c r="BU33" s="7"/>
      <c r="BV33" s="7"/>
      <c r="BW33" s="31"/>
      <c r="BX33" s="37"/>
      <c r="BY33" s="37"/>
      <c r="BZ33" s="37"/>
      <c r="CA33" s="37"/>
      <c r="CB33" s="37"/>
      <c r="CC33" s="37"/>
      <c r="CD33" s="37"/>
      <c r="CE33" s="37"/>
      <c r="CF33" s="37"/>
      <c r="CG33" s="10" t="s">
        <v>15</v>
      </c>
      <c r="CH33" s="7">
        <f t="shared" si="75"/>
        <v>10</v>
      </c>
      <c r="CI33" s="7">
        <f t="shared" si="75"/>
        <v>15</v>
      </c>
      <c r="CJ33" s="7">
        <f t="shared" si="75"/>
        <v>15</v>
      </c>
      <c r="CK33" s="7">
        <f t="shared" si="75"/>
        <v>10</v>
      </c>
      <c r="CL33" s="7">
        <f t="shared" si="75"/>
        <v>15</v>
      </c>
      <c r="CM33" s="7">
        <f t="shared" si="75"/>
        <v>15</v>
      </c>
      <c r="CN33" s="7">
        <f t="shared" si="75"/>
        <v>38.113967340683786</v>
      </c>
      <c r="CO33" s="7">
        <f t="shared" si="75"/>
        <v>35.038440000000001</v>
      </c>
      <c r="CP33" s="7">
        <f t="shared" si="75"/>
        <v>35.485698429999999</v>
      </c>
      <c r="CQ33" s="7">
        <f t="shared" si="75"/>
        <v>28.398727200000003</v>
      </c>
      <c r="CR33" s="7">
        <f t="shared" si="75"/>
        <v>23.835490500000002</v>
      </c>
      <c r="CS33" s="7">
        <f t="shared" si="75"/>
        <v>24.772712925000004</v>
      </c>
      <c r="CT33" s="7"/>
      <c r="CU33" s="208"/>
      <c r="CV33" s="208"/>
      <c r="CW33" s="19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439"/>
      <c r="EG33" s="439"/>
      <c r="EH33" s="439"/>
      <c r="EI33" s="439"/>
      <c r="EJ33" s="439"/>
      <c r="EK33" s="439"/>
      <c r="EL33" s="439"/>
      <c r="EM33" s="439"/>
      <c r="EN33" s="439"/>
      <c r="EO33" s="439"/>
      <c r="EP33" s="439"/>
      <c r="EQ33" s="439"/>
      <c r="ER33" s="679"/>
      <c r="ES33" s="679"/>
      <c r="ET33" s="679"/>
      <c r="EU33" s="679"/>
      <c r="EV33" s="679"/>
      <c r="EW33" s="679"/>
      <c r="EX33" s="679"/>
      <c r="EY33" s="679"/>
      <c r="EZ33" s="679"/>
      <c r="FA33" s="679"/>
      <c r="FB33" s="679"/>
      <c r="FC33" s="679"/>
      <c r="FD33" s="679"/>
      <c r="FE33" s="679"/>
      <c r="FF33" s="679"/>
      <c r="FG33" s="679"/>
      <c r="FH33" s="679"/>
      <c r="FI33" s="679"/>
      <c r="FJ33" s="679"/>
      <c r="FM33" s="914"/>
      <c r="FN33" s="914"/>
      <c r="FO33" s="914"/>
      <c r="FP33" s="914"/>
      <c r="FQ33" s="914"/>
      <c r="FR33" s="914"/>
    </row>
    <row r="34" spans="2:174"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15.9795985</v>
      </c>
      <c r="N34" s="524">
        <v>17.233191600000001</v>
      </c>
      <c r="O34" s="524">
        <v>17.707921238025111</v>
      </c>
      <c r="P34" s="211">
        <f t="shared" si="11"/>
        <v>7.8449599343813459E-2</v>
      </c>
      <c r="Q34" s="211">
        <f t="shared" si="11"/>
        <v>2.7547400913543463E-2</v>
      </c>
      <c r="R34" s="909"/>
      <c r="S34" s="7">
        <v>0</v>
      </c>
      <c r="T34" s="7">
        <v>5</v>
      </c>
      <c r="U34" s="7">
        <v>5</v>
      </c>
      <c r="V34" s="7">
        <v>0</v>
      </c>
      <c r="W34" s="7">
        <v>0</v>
      </c>
      <c r="X34" s="7">
        <v>0</v>
      </c>
      <c r="Y34" s="7">
        <v>0</v>
      </c>
      <c r="Z34" s="7">
        <v>0</v>
      </c>
      <c r="AA34" s="7">
        <v>0</v>
      </c>
      <c r="AB34" s="7">
        <v>0</v>
      </c>
      <c r="AC34" s="7">
        <v>5</v>
      </c>
      <c r="AD34" s="7">
        <v>0</v>
      </c>
      <c r="AE34" s="7">
        <v>0</v>
      </c>
      <c r="AF34" s="7">
        <v>5</v>
      </c>
      <c r="AG34" s="7">
        <v>5</v>
      </c>
      <c r="AH34" s="7">
        <v>0</v>
      </c>
      <c r="AI34" s="7">
        <v>0</v>
      </c>
      <c r="AJ34" s="7">
        <v>5</v>
      </c>
      <c r="AK34" s="7"/>
      <c r="AL34" s="7"/>
      <c r="AM34" s="7"/>
      <c r="AN34" s="7"/>
      <c r="AO34" s="7"/>
      <c r="AP34" s="7"/>
      <c r="AQ34" s="7"/>
      <c r="AR34" s="7"/>
      <c r="AS34" s="7"/>
      <c r="AT34" s="7"/>
      <c r="AU34" s="7"/>
      <c r="AV34" s="7"/>
      <c r="AW34" s="7"/>
      <c r="AX34" s="7"/>
      <c r="AY34" s="7"/>
      <c r="AZ34" s="7"/>
      <c r="BA34" s="7"/>
      <c r="BB34" s="7"/>
      <c r="BC34" s="7"/>
      <c r="BD34" s="7"/>
      <c r="BE34" s="7"/>
      <c r="BF34" s="7"/>
      <c r="BG34" s="7"/>
      <c r="BH34" s="7"/>
      <c r="BI34" s="284"/>
      <c r="BJ34" s="7">
        <f t="shared" si="98"/>
        <v>5</v>
      </c>
      <c r="BK34" s="7">
        <f t="shared" si="99"/>
        <v>5</v>
      </c>
      <c r="BL34" s="7">
        <f t="shared" si="100"/>
        <v>5</v>
      </c>
      <c r="BM34" s="7">
        <f t="shared" si="101"/>
        <v>0</v>
      </c>
      <c r="BN34" s="7">
        <f t="shared" si="102"/>
        <v>0</v>
      </c>
      <c r="BO34" s="7">
        <f t="shared" si="103"/>
        <v>0</v>
      </c>
      <c r="BP34" s="7">
        <f t="shared" si="104"/>
        <v>5</v>
      </c>
      <c r="BQ34" s="7">
        <f t="shared" si="105"/>
        <v>5</v>
      </c>
      <c r="BR34" s="7">
        <f t="shared" si="106"/>
        <v>5</v>
      </c>
      <c r="BS34" s="7">
        <f>SUM(AI34:AJ34)</f>
        <v>5</v>
      </c>
      <c r="BT34" s="7"/>
      <c r="BU34" s="7"/>
      <c r="BV34" s="7"/>
      <c r="BW34" s="31"/>
      <c r="BX34" s="37"/>
      <c r="BY34" s="37"/>
      <c r="BZ34" s="37"/>
      <c r="CA34" s="37"/>
      <c r="CB34" s="37"/>
      <c r="CC34" s="37"/>
      <c r="CD34" s="37"/>
      <c r="CE34" s="37"/>
      <c r="CF34" s="37"/>
      <c r="CG34" s="10" t="s">
        <v>16</v>
      </c>
      <c r="CH34" s="7">
        <f t="shared" si="75"/>
        <v>5</v>
      </c>
      <c r="CI34" s="7">
        <f t="shared" si="75"/>
        <v>10</v>
      </c>
      <c r="CJ34" s="7">
        <f t="shared" si="75"/>
        <v>10</v>
      </c>
      <c r="CK34" s="7">
        <f t="shared" si="75"/>
        <v>10</v>
      </c>
      <c r="CL34" s="7">
        <f t="shared" si="75"/>
        <v>10</v>
      </c>
      <c r="CM34" s="7">
        <f t="shared" si="75"/>
        <v>10</v>
      </c>
      <c r="CN34" s="7">
        <f t="shared" si="75"/>
        <v>27.286135709807709</v>
      </c>
      <c r="CO34" s="7">
        <f t="shared" si="75"/>
        <v>22.710099999999997</v>
      </c>
      <c r="CP34" s="7">
        <f t="shared" si="75"/>
        <v>24.826496239999997</v>
      </c>
      <c r="CQ34" s="7">
        <f t="shared" si="75"/>
        <v>19.603598999999999</v>
      </c>
      <c r="CR34" s="7">
        <f t="shared" si="75"/>
        <v>15.9795985</v>
      </c>
      <c r="CS34" s="7">
        <f t="shared" si="75"/>
        <v>17.233191600000001</v>
      </c>
      <c r="CT34" s="7"/>
      <c r="CU34" s="208"/>
      <c r="CV34" s="208"/>
      <c r="CW34" s="221"/>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439"/>
      <c r="EG34" s="439"/>
      <c r="EH34" s="439"/>
      <c r="EI34" s="439"/>
      <c r="EJ34" s="439"/>
      <c r="EK34" s="439"/>
      <c r="EL34" s="439"/>
      <c r="EM34" s="439"/>
      <c r="EN34" s="439"/>
      <c r="EO34" s="439"/>
      <c r="EP34" s="439"/>
      <c r="EQ34" s="439"/>
      <c r="ER34" s="679"/>
      <c r="ES34" s="679"/>
      <c r="ET34" s="679"/>
      <c r="EU34" s="679"/>
      <c r="EV34" s="679"/>
      <c r="EW34" s="679"/>
      <c r="EX34" s="679"/>
      <c r="EY34" s="679"/>
      <c r="EZ34" s="679"/>
      <c r="FA34" s="679"/>
      <c r="FB34" s="679"/>
      <c r="FC34" s="679"/>
      <c r="FD34" s="679"/>
      <c r="FE34" s="679"/>
      <c r="FF34" s="679"/>
      <c r="FG34" s="679"/>
      <c r="FH34" s="679"/>
      <c r="FI34" s="679"/>
      <c r="FJ34" s="679"/>
      <c r="FM34" s="914"/>
      <c r="FN34" s="914"/>
      <c r="FO34" s="914"/>
      <c r="FP34" s="914"/>
      <c r="FQ34" s="914"/>
      <c r="FR34" s="914"/>
    </row>
    <row r="35" spans="2:174"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11.694566500000001</v>
      </c>
      <c r="N35" s="524">
        <v>12.503429775000003</v>
      </c>
      <c r="O35" s="524">
        <v>12.939301325572586</v>
      </c>
      <c r="P35" s="211">
        <f t="shared" si="11"/>
        <v>6.9165733932933904E-2</v>
      </c>
      <c r="Q35" s="211">
        <f t="shared" si="11"/>
        <v>3.4860159045647432E-2</v>
      </c>
      <c r="R35" s="909"/>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v>5</v>
      </c>
      <c r="AK35" s="7"/>
      <c r="AL35" s="7"/>
      <c r="AM35" s="7"/>
      <c r="AN35" s="7"/>
      <c r="AO35" s="7"/>
      <c r="AP35" s="7"/>
      <c r="AQ35" s="7"/>
      <c r="AR35" s="7"/>
      <c r="AS35" s="7"/>
      <c r="AT35" s="7"/>
      <c r="AU35" s="7"/>
      <c r="AV35" s="7"/>
      <c r="AW35" s="7"/>
      <c r="AX35" s="7"/>
      <c r="AY35" s="7"/>
      <c r="AZ35" s="7"/>
      <c r="BA35" s="7"/>
      <c r="BB35" s="7"/>
      <c r="BC35" s="7"/>
      <c r="BD35" s="7"/>
      <c r="BE35" s="7"/>
      <c r="BF35" s="7"/>
      <c r="BG35" s="7"/>
      <c r="BH35" s="7"/>
      <c r="BI35" s="284"/>
      <c r="BJ35" s="7">
        <f t="shared" si="98"/>
        <v>5</v>
      </c>
      <c r="BK35" s="7">
        <f t="shared" si="99"/>
        <v>10</v>
      </c>
      <c r="BL35" s="7">
        <f t="shared" si="100"/>
        <v>10</v>
      </c>
      <c r="BM35" s="7">
        <f t="shared" si="101"/>
        <v>10</v>
      </c>
      <c r="BN35" s="7">
        <f t="shared" si="102"/>
        <v>10</v>
      </c>
      <c r="BO35" s="7">
        <f t="shared" si="103"/>
        <v>10</v>
      </c>
      <c r="BP35" s="7">
        <f t="shared" si="104"/>
        <v>10</v>
      </c>
      <c r="BQ35" s="7">
        <f t="shared" si="105"/>
        <v>10</v>
      </c>
      <c r="BR35" s="7">
        <f t="shared" si="106"/>
        <v>10</v>
      </c>
      <c r="BS35" s="7">
        <f t="shared" si="107"/>
        <v>10</v>
      </c>
      <c r="BT35" s="7"/>
      <c r="BU35" s="7"/>
      <c r="BV35" s="7"/>
      <c r="BW35" s="31"/>
      <c r="BX35" s="37"/>
      <c r="BY35" s="37"/>
      <c r="BZ35" s="37"/>
      <c r="CA35" s="37"/>
      <c r="CB35" s="37"/>
      <c r="CC35" s="37"/>
      <c r="CD35" s="37"/>
      <c r="CE35" s="37"/>
      <c r="CF35" s="37"/>
      <c r="CG35" s="10" t="s">
        <v>17</v>
      </c>
      <c r="CH35" s="7">
        <f t="shared" si="75"/>
        <v>15</v>
      </c>
      <c r="CI35" s="7">
        <f t="shared" si="75"/>
        <v>15</v>
      </c>
      <c r="CJ35" s="7">
        <f t="shared" si="75"/>
        <v>15</v>
      </c>
      <c r="CK35" s="7">
        <f t="shared" si="75"/>
        <v>15</v>
      </c>
      <c r="CL35" s="7">
        <f t="shared" si="75"/>
        <v>15</v>
      </c>
      <c r="CM35" s="7">
        <f t="shared" si="75"/>
        <v>15</v>
      </c>
      <c r="CN35" s="7">
        <f t="shared" si="75"/>
        <v>19.634468023988617</v>
      </c>
      <c r="CO35" s="7">
        <f t="shared" si="75"/>
        <v>16.221499999999999</v>
      </c>
      <c r="CP35" s="7">
        <f t="shared" si="75"/>
        <v>17.405532689999998</v>
      </c>
      <c r="CQ35" s="7">
        <f t="shared" si="75"/>
        <v>13.775502000000001</v>
      </c>
      <c r="CR35" s="7">
        <f t="shared" si="75"/>
        <v>11.694566500000001</v>
      </c>
      <c r="CS35" s="7">
        <f t="shared" si="75"/>
        <v>12.503429775000003</v>
      </c>
      <c r="CT35" s="7"/>
      <c r="CU35" s="208"/>
      <c r="CV35" s="208"/>
      <c r="CW35" s="221"/>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439"/>
      <c r="EL35" s="439"/>
      <c r="EM35" s="439"/>
      <c r="EN35" s="439"/>
      <c r="EO35" s="439"/>
      <c r="EP35" s="439"/>
      <c r="EQ35" s="439"/>
      <c r="ER35" s="679"/>
      <c r="ES35" s="679"/>
      <c r="ET35" s="679"/>
      <c r="EU35" s="679"/>
      <c r="EV35" s="679"/>
      <c r="EW35" s="679"/>
      <c r="EX35" s="679"/>
      <c r="EY35" s="679"/>
      <c r="EZ35" s="679"/>
      <c r="FA35" s="679"/>
      <c r="FB35" s="679"/>
      <c r="FC35" s="679"/>
      <c r="FD35" s="679"/>
      <c r="FE35" s="679"/>
      <c r="FF35" s="679"/>
      <c r="FG35" s="679"/>
      <c r="FH35" s="679"/>
      <c r="FI35" s="679"/>
      <c r="FJ35" s="679"/>
      <c r="FM35" s="914"/>
      <c r="FN35" s="914"/>
      <c r="FO35" s="914"/>
      <c r="FP35" s="914"/>
      <c r="FQ35" s="914"/>
      <c r="FR35" s="914"/>
    </row>
    <row r="36" spans="2:174"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19.461186999999999</v>
      </c>
      <c r="N36" s="524">
        <v>19.621487175000002</v>
      </c>
      <c r="O36" s="524">
        <v>19.380282930768985</v>
      </c>
      <c r="P36" s="211">
        <f t="shared" si="11"/>
        <v>8.2369166382298964E-3</v>
      </c>
      <c r="Q36" s="211">
        <f t="shared" si="11"/>
        <v>-1.2292862517492509E-2</v>
      </c>
      <c r="R36" s="909"/>
      <c r="S36" s="7">
        <v>20</v>
      </c>
      <c r="T36" s="7">
        <v>15</v>
      </c>
      <c r="U36" s="7">
        <v>15</v>
      </c>
      <c r="V36" s="7">
        <v>15</v>
      </c>
      <c r="W36" s="7">
        <v>20</v>
      </c>
      <c r="X36" s="7">
        <v>20</v>
      </c>
      <c r="Y36" s="7">
        <v>20</v>
      </c>
      <c r="Z36" s="7">
        <v>20</v>
      </c>
      <c r="AA36" s="7">
        <v>20</v>
      </c>
      <c r="AB36" s="7">
        <v>20</v>
      </c>
      <c r="AC36" s="7">
        <v>20</v>
      </c>
      <c r="AD36" s="7">
        <v>20</v>
      </c>
      <c r="AE36" s="7">
        <v>20</v>
      </c>
      <c r="AF36" s="7">
        <v>30</v>
      </c>
      <c r="AG36" s="7">
        <v>20</v>
      </c>
      <c r="AH36" s="7">
        <v>20</v>
      </c>
      <c r="AI36" s="7">
        <v>20</v>
      </c>
      <c r="AJ36" s="7">
        <v>20</v>
      </c>
      <c r="AK36" s="7"/>
      <c r="AL36" s="7"/>
      <c r="AM36" s="7"/>
      <c r="AN36" s="7"/>
      <c r="AO36" s="7"/>
      <c r="AP36" s="7"/>
      <c r="AQ36" s="7"/>
      <c r="AR36" s="7"/>
      <c r="AS36" s="7"/>
      <c r="AT36" s="7"/>
      <c r="AU36" s="7"/>
      <c r="AV36" s="7"/>
      <c r="AW36" s="7"/>
      <c r="AX36" s="7"/>
      <c r="AY36" s="7"/>
      <c r="AZ36" s="7"/>
      <c r="BA36" s="7"/>
      <c r="BB36" s="7"/>
      <c r="BC36" s="7"/>
      <c r="BD36" s="7"/>
      <c r="BE36" s="7"/>
      <c r="BF36" s="7"/>
      <c r="BG36" s="7"/>
      <c r="BH36" s="7"/>
      <c r="BI36" s="284"/>
      <c r="BJ36" s="7">
        <f t="shared" si="98"/>
        <v>35</v>
      </c>
      <c r="BK36" s="7">
        <f t="shared" si="99"/>
        <v>35</v>
      </c>
      <c r="BL36" s="7">
        <f t="shared" si="100"/>
        <v>30</v>
      </c>
      <c r="BM36" s="7">
        <f t="shared" si="101"/>
        <v>40</v>
      </c>
      <c r="BN36" s="7">
        <f t="shared" si="102"/>
        <v>40</v>
      </c>
      <c r="BO36" s="7">
        <f t="shared" si="103"/>
        <v>40</v>
      </c>
      <c r="BP36" s="7">
        <f t="shared" si="104"/>
        <v>40</v>
      </c>
      <c r="BQ36" s="7">
        <f t="shared" si="105"/>
        <v>50</v>
      </c>
      <c r="BR36" s="7">
        <f t="shared" si="106"/>
        <v>40</v>
      </c>
      <c r="BS36" s="7">
        <f t="shared" si="107"/>
        <v>40</v>
      </c>
      <c r="BT36" s="7"/>
      <c r="BU36" s="7"/>
      <c r="BV36" s="7"/>
      <c r="BW36" s="31"/>
      <c r="BX36" s="37"/>
      <c r="BY36" s="37"/>
      <c r="BZ36" s="37"/>
      <c r="CA36" s="37"/>
      <c r="CB36" s="37"/>
      <c r="CC36" s="37"/>
      <c r="CD36" s="37"/>
      <c r="CE36" s="37"/>
      <c r="CF36" s="37"/>
      <c r="CG36" s="10" t="s">
        <v>18</v>
      </c>
      <c r="CH36" s="7">
        <f t="shared" si="75"/>
        <v>75</v>
      </c>
      <c r="CI36" s="7">
        <f t="shared" si="75"/>
        <v>70</v>
      </c>
      <c r="CJ36" s="7">
        <f t="shared" si="75"/>
        <v>70</v>
      </c>
      <c r="CK36" s="7">
        <f t="shared" si="75"/>
        <v>80</v>
      </c>
      <c r="CL36" s="7">
        <f t="shared" si="75"/>
        <v>90</v>
      </c>
      <c r="CM36" s="7">
        <f t="shared" si="75"/>
        <v>85</v>
      </c>
      <c r="CN36" s="7">
        <f t="shared" si="75"/>
        <v>28.007991151866115</v>
      </c>
      <c r="CO36" s="7">
        <f t="shared" si="75"/>
        <v>30.885735999999998</v>
      </c>
      <c r="CP36" s="7">
        <f t="shared" si="75"/>
        <v>31.033120299999997</v>
      </c>
      <c r="CQ36" s="7">
        <f t="shared" si="75"/>
        <v>22.676595599999999</v>
      </c>
      <c r="CR36" s="7">
        <f t="shared" si="75"/>
        <v>19.461186999999999</v>
      </c>
      <c r="CS36" s="7">
        <f t="shared" si="75"/>
        <v>19.621487175000002</v>
      </c>
      <c r="CT36" s="7"/>
      <c r="CU36" s="208"/>
      <c r="CV36" s="208"/>
      <c r="CW36" s="19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439"/>
      <c r="EL36" s="439"/>
      <c r="EM36" s="439"/>
      <c r="EN36" s="439"/>
      <c r="EO36" s="439"/>
      <c r="EP36" s="439"/>
      <c r="EQ36" s="439"/>
      <c r="ER36" s="679"/>
      <c r="ES36" s="679"/>
      <c r="ET36" s="679"/>
      <c r="EU36" s="679"/>
      <c r="EV36" s="679"/>
      <c r="EW36" s="679"/>
      <c r="EX36" s="679"/>
      <c r="EY36" s="679"/>
      <c r="EZ36" s="679"/>
      <c r="FA36" s="679"/>
      <c r="FB36" s="679"/>
      <c r="FC36" s="679"/>
      <c r="FD36" s="679"/>
      <c r="FE36" s="679"/>
      <c r="FF36" s="679"/>
      <c r="FG36" s="679"/>
      <c r="FH36" s="679"/>
      <c r="FI36" s="679"/>
      <c r="FJ36" s="679"/>
      <c r="FM36" s="914"/>
      <c r="FN36" s="914"/>
      <c r="FO36" s="914"/>
      <c r="FP36" s="914"/>
      <c r="FQ36" s="914"/>
      <c r="FR36" s="914"/>
    </row>
    <row r="37" spans="2:174"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18.3006575</v>
      </c>
      <c r="N37" s="184">
        <v>19.527828525</v>
      </c>
      <c r="O37" s="184">
        <v>20.326361831235516</v>
      </c>
      <c r="P37" s="214">
        <f t="shared" si="11"/>
        <v>6.7056116699632184E-2</v>
      </c>
      <c r="Q37" s="1004">
        <f t="shared" si="11"/>
        <v>4.0892068732230724E-2</v>
      </c>
      <c r="R37" s="909"/>
      <c r="S37" s="29">
        <v>25</v>
      </c>
      <c r="T37" s="29">
        <v>30</v>
      </c>
      <c r="U37" s="29">
        <v>30</v>
      </c>
      <c r="V37" s="29">
        <v>25</v>
      </c>
      <c r="W37" s="29">
        <v>20</v>
      </c>
      <c r="X37" s="29">
        <v>20</v>
      </c>
      <c r="Y37" s="29">
        <v>20</v>
      </c>
      <c r="Z37" s="29">
        <v>20</v>
      </c>
      <c r="AA37" s="29">
        <v>20</v>
      </c>
      <c r="AB37" s="29">
        <v>20</v>
      </c>
      <c r="AC37" s="29">
        <v>20</v>
      </c>
      <c r="AD37" s="29">
        <v>20</v>
      </c>
      <c r="AE37" s="29">
        <v>20</v>
      </c>
      <c r="AF37" s="29">
        <v>20</v>
      </c>
      <c r="AG37" s="29">
        <v>20</v>
      </c>
      <c r="AH37" s="29">
        <v>20</v>
      </c>
      <c r="AI37" s="29">
        <v>20</v>
      </c>
      <c r="AJ37" s="29">
        <v>20</v>
      </c>
      <c r="AK37" s="29"/>
      <c r="AL37" s="29"/>
      <c r="AM37" s="29"/>
      <c r="AN37" s="29"/>
      <c r="AO37" s="29"/>
      <c r="AP37" s="29"/>
      <c r="AQ37" s="29"/>
      <c r="AR37" s="766"/>
      <c r="AS37" s="766"/>
      <c r="AT37" s="766"/>
      <c r="AU37" s="766"/>
      <c r="AV37" s="766"/>
      <c r="AW37" s="766"/>
      <c r="AX37" s="766"/>
      <c r="AY37" s="766"/>
      <c r="AZ37" s="766"/>
      <c r="BA37" s="766"/>
      <c r="BB37" s="766"/>
      <c r="BC37" s="766"/>
      <c r="BD37" s="766"/>
      <c r="BE37" s="766"/>
      <c r="BF37" s="766"/>
      <c r="BG37" s="766"/>
      <c r="BH37" s="766"/>
      <c r="BI37" s="284"/>
      <c r="BJ37" s="29">
        <f t="shared" si="98"/>
        <v>50</v>
      </c>
      <c r="BK37" s="29">
        <f t="shared" si="99"/>
        <v>55</v>
      </c>
      <c r="BL37" s="29">
        <f t="shared" si="100"/>
        <v>55</v>
      </c>
      <c r="BM37" s="29">
        <f t="shared" si="101"/>
        <v>40</v>
      </c>
      <c r="BN37" s="29">
        <f t="shared" si="102"/>
        <v>40</v>
      </c>
      <c r="BO37" s="29">
        <f t="shared" si="103"/>
        <v>40</v>
      </c>
      <c r="BP37" s="29">
        <f t="shared" si="104"/>
        <v>40</v>
      </c>
      <c r="BQ37" s="29">
        <f t="shared" si="105"/>
        <v>40</v>
      </c>
      <c r="BR37" s="29">
        <f t="shared" si="106"/>
        <v>40</v>
      </c>
      <c r="BS37" s="29">
        <f t="shared" si="107"/>
        <v>40</v>
      </c>
      <c r="BT37" s="29"/>
      <c r="BU37" s="29"/>
      <c r="BV37" s="29"/>
      <c r="BW37" s="795"/>
      <c r="BX37" s="787"/>
      <c r="BY37" s="787"/>
      <c r="BZ37" s="787"/>
      <c r="CA37" s="787"/>
      <c r="CB37" s="787"/>
      <c r="CC37" s="787"/>
      <c r="CD37" s="787"/>
      <c r="CE37" s="787"/>
      <c r="CF37" s="37"/>
      <c r="CG37" s="52" t="s">
        <v>19</v>
      </c>
      <c r="CH37" s="29">
        <f t="shared" si="75"/>
        <v>90</v>
      </c>
      <c r="CI37" s="29">
        <f t="shared" si="75"/>
        <v>105</v>
      </c>
      <c r="CJ37" s="29">
        <f t="shared" si="75"/>
        <v>95</v>
      </c>
      <c r="CK37" s="29">
        <f t="shared" si="75"/>
        <v>80</v>
      </c>
      <c r="CL37" s="29">
        <f t="shared" si="75"/>
        <v>80</v>
      </c>
      <c r="CM37" s="29">
        <f t="shared" si="75"/>
        <v>80</v>
      </c>
      <c r="CN37" s="29">
        <f t="shared" si="75"/>
        <v>31.328526185334777</v>
      </c>
      <c r="CO37" s="29">
        <f t="shared" si="75"/>
        <v>24.916224</v>
      </c>
      <c r="CP37" s="29">
        <f t="shared" si="75"/>
        <v>26.175762339999999</v>
      </c>
      <c r="CQ37" s="29">
        <f t="shared" si="75"/>
        <v>21.510976200000002</v>
      </c>
      <c r="CR37" s="29">
        <f t="shared" si="75"/>
        <v>18.3006575</v>
      </c>
      <c r="CS37" s="29">
        <f t="shared" si="75"/>
        <v>19.527828525</v>
      </c>
      <c r="CT37" s="29"/>
      <c r="CU37" s="217"/>
      <c r="CV37" s="217"/>
      <c r="CW37" s="199"/>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c r="EY37" s="447"/>
      <c r="EZ37" s="447"/>
      <c r="FA37" s="447"/>
      <c r="FB37" s="447"/>
      <c r="FC37" s="447"/>
      <c r="FD37" s="447"/>
      <c r="FE37" s="447"/>
      <c r="FF37" s="447"/>
      <c r="FG37" s="447"/>
      <c r="FH37" s="447"/>
      <c r="FI37" s="447"/>
      <c r="FJ37" s="447"/>
      <c r="FM37" s="914"/>
      <c r="FN37" s="914"/>
      <c r="FO37" s="914"/>
      <c r="FP37" s="914"/>
      <c r="FQ37" s="914"/>
      <c r="FR37" s="914"/>
    </row>
    <row r="38" spans="2:174" x14ac:dyDescent="0.3">
      <c r="B38" s="20" t="s">
        <v>11</v>
      </c>
      <c r="C38" s="784">
        <v>180</v>
      </c>
      <c r="D38" s="784">
        <v>225</v>
      </c>
      <c r="E38" s="784">
        <v>300</v>
      </c>
      <c r="F38" s="784">
        <v>320</v>
      </c>
      <c r="G38" s="784">
        <v>260</v>
      </c>
      <c r="H38" s="784">
        <v>275</v>
      </c>
      <c r="I38" s="784">
        <f t="shared" ref="I38:O38" si="108">SUM(I39:I43)</f>
        <v>186.59250025036411</v>
      </c>
      <c r="J38" s="784">
        <f t="shared" si="108"/>
        <v>436.49792812872732</v>
      </c>
      <c r="K38" s="784">
        <f t="shared" si="108"/>
        <v>750.92157217337581</v>
      </c>
      <c r="L38" s="784">
        <f t="shared" si="108"/>
        <v>532.61216677186633</v>
      </c>
      <c r="M38" s="784">
        <f t="shared" si="108"/>
        <v>517.29851069253539</v>
      </c>
      <c r="N38" s="784">
        <f t="shared" si="108"/>
        <v>669.64935907325435</v>
      </c>
      <c r="O38" s="784">
        <f t="shared" si="108"/>
        <v>284.17736830462007</v>
      </c>
      <c r="P38" s="209">
        <f t="shared" si="11"/>
        <v>0.29451244345698702</v>
      </c>
      <c r="Q38" s="1005">
        <f t="shared" si="11"/>
        <v>-0.57563258374815629</v>
      </c>
      <c r="R38" s="909"/>
      <c r="S38" s="31">
        <v>45</v>
      </c>
      <c r="T38" s="31">
        <v>55</v>
      </c>
      <c r="U38" s="31">
        <v>55</v>
      </c>
      <c r="V38" s="31">
        <v>65</v>
      </c>
      <c r="W38" s="31">
        <v>85</v>
      </c>
      <c r="X38" s="31">
        <v>95</v>
      </c>
      <c r="Y38" s="31">
        <v>90</v>
      </c>
      <c r="Z38" s="31">
        <v>110</v>
      </c>
      <c r="AA38" s="31">
        <v>85</v>
      </c>
      <c r="AB38" s="31">
        <v>40</v>
      </c>
      <c r="AC38" s="31">
        <v>60</v>
      </c>
      <c r="AD38" s="31">
        <v>70</v>
      </c>
      <c r="AE38" s="31">
        <v>65</v>
      </c>
      <c r="AF38" s="31">
        <v>55</v>
      </c>
      <c r="AG38" s="31">
        <v>70</v>
      </c>
      <c r="AH38" s="31">
        <v>65</v>
      </c>
      <c r="AI38" s="31">
        <v>70</v>
      </c>
      <c r="AJ38" s="31">
        <v>70</v>
      </c>
      <c r="AK38" s="31">
        <v>105.27351993400084</v>
      </c>
      <c r="AL38" s="31">
        <v>18.454004481067635</v>
      </c>
      <c r="AM38" s="31">
        <v>59.170541665974248</v>
      </c>
      <c r="AN38" s="31">
        <v>3.6944341693213545</v>
      </c>
      <c r="AO38" s="31">
        <v>151.7654231794825</v>
      </c>
      <c r="AP38" s="31">
        <v>18.768532387439691</v>
      </c>
      <c r="AQ38" s="31">
        <v>184.87456879397683</v>
      </c>
      <c r="AR38" s="31">
        <v>81.089403767828344</v>
      </c>
      <c r="AS38" s="31">
        <v>101.11461031983528</v>
      </c>
      <c r="AT38" s="31">
        <v>372.86876773244592</v>
      </c>
      <c r="AU38" s="31">
        <v>137.24019015848998</v>
      </c>
      <c r="AV38" s="31">
        <v>139.69800396260459</v>
      </c>
      <c r="AW38" s="31">
        <v>157.13273919184775</v>
      </c>
      <c r="AX38" s="31">
        <v>209.14885402851547</v>
      </c>
      <c r="AY38" s="31">
        <v>157.855120517828</v>
      </c>
      <c r="AZ38" s="31">
        <v>8.4754530336751088</v>
      </c>
      <c r="BA38" s="31">
        <v>54.682250406134642</v>
      </c>
      <c r="BB38" s="31">
        <v>233.22291769541374</v>
      </c>
      <c r="BC38" s="31">
        <v>62.878408616365817</v>
      </c>
      <c r="BD38" s="31">
        <v>166.51493397462116</v>
      </c>
      <c r="BE38" s="31">
        <v>204.05148685139307</v>
      </c>
      <c r="BF38" s="31">
        <v>224.70848231661125</v>
      </c>
      <c r="BG38" s="31">
        <v>124.95811676266042</v>
      </c>
      <c r="BH38" s="31">
        <v>115.93127314258962</v>
      </c>
      <c r="BI38" s="284"/>
      <c r="BJ38" s="31">
        <f t="shared" ref="BJ38:BM38" si="109">SUM(BJ39:BJ43)</f>
        <v>125</v>
      </c>
      <c r="BK38" s="31">
        <f t="shared" si="109"/>
        <v>100</v>
      </c>
      <c r="BL38" s="31">
        <f t="shared" si="109"/>
        <v>120</v>
      </c>
      <c r="BM38" s="31">
        <f t="shared" si="109"/>
        <v>180</v>
      </c>
      <c r="BN38" s="31">
        <f>SUM(BN39:BN43)</f>
        <v>200</v>
      </c>
      <c r="BO38" s="31">
        <f t="shared" ref="BO38:BR38" si="110">SUM(BO39:BO43)</f>
        <v>125</v>
      </c>
      <c r="BP38" s="31">
        <f t="shared" si="110"/>
        <v>130</v>
      </c>
      <c r="BQ38" s="31">
        <f t="shared" si="110"/>
        <v>120</v>
      </c>
      <c r="BR38" s="31">
        <f t="shared" si="110"/>
        <v>135</v>
      </c>
      <c r="BS38" s="31">
        <f>SUM(BS39:BS43)</f>
        <v>140</v>
      </c>
      <c r="BT38" s="31">
        <f>AK38+AL38</f>
        <v>123.72752441506847</v>
      </c>
      <c r="BU38" s="31">
        <f>AM38+AN38</f>
        <v>62.864975835295603</v>
      </c>
      <c r="BV38" s="31">
        <f>AO38+AP38</f>
        <v>170.5339555669222</v>
      </c>
      <c r="BW38" s="31">
        <f t="shared" si="37"/>
        <v>265.96397256180518</v>
      </c>
      <c r="BX38" s="31">
        <f t="shared" si="58"/>
        <v>473.98337805228118</v>
      </c>
      <c r="BY38" s="31">
        <f>AU38+AV38</f>
        <v>276.93819412109457</v>
      </c>
      <c r="BZ38" s="31">
        <f>AW38+AX38</f>
        <v>366.28159322036322</v>
      </c>
      <c r="CA38" s="31">
        <f t="shared" si="34"/>
        <v>166.33057355150311</v>
      </c>
      <c r="CB38" s="31">
        <f t="shared" si="17"/>
        <v>287.90516810154838</v>
      </c>
      <c r="CC38" s="31">
        <f t="shared" si="35"/>
        <v>229.39334259098698</v>
      </c>
      <c r="CD38" s="31">
        <f t="shared" si="36"/>
        <v>428.75996916800432</v>
      </c>
      <c r="CE38" s="31">
        <f t="shared" si="38"/>
        <v>240.88938990525003</v>
      </c>
      <c r="CF38" s="31"/>
      <c r="CG38" s="887" t="s">
        <v>11</v>
      </c>
      <c r="CH38" s="31">
        <f t="shared" si="75"/>
        <v>180</v>
      </c>
      <c r="CI38" s="31">
        <f t="shared" si="75"/>
        <v>225</v>
      </c>
      <c r="CJ38" s="31">
        <f t="shared" si="75"/>
        <v>300</v>
      </c>
      <c r="CK38" s="31">
        <f t="shared" si="75"/>
        <v>320</v>
      </c>
      <c r="CL38" s="31">
        <f t="shared" si="75"/>
        <v>260</v>
      </c>
      <c r="CM38" s="31">
        <f t="shared" si="75"/>
        <v>275</v>
      </c>
      <c r="CN38" s="31">
        <f t="shared" si="75"/>
        <v>186.59250025036411</v>
      </c>
      <c r="CO38" s="31">
        <f t="shared" si="75"/>
        <v>436.49792812872732</v>
      </c>
      <c r="CP38" s="31">
        <f t="shared" si="75"/>
        <v>750.92157217337581</v>
      </c>
      <c r="CQ38" s="31">
        <f t="shared" si="75"/>
        <v>532.61216677186633</v>
      </c>
      <c r="CR38" s="31">
        <f t="shared" si="75"/>
        <v>517.29851069253539</v>
      </c>
      <c r="CS38" s="31">
        <f t="shared" si="75"/>
        <v>669.64935907325435</v>
      </c>
      <c r="CT38" s="31">
        <f>O38</f>
        <v>284.17736830462007</v>
      </c>
      <c r="CU38" s="210">
        <f t="shared" si="45"/>
        <v>0.29451244345698702</v>
      </c>
      <c r="CV38" s="210">
        <f>Q38</f>
        <v>-0.57563258374815629</v>
      </c>
      <c r="CW38" s="544"/>
      <c r="CX38" s="444">
        <f t="shared" ref="CX38:EM38" si="111">S38</f>
        <v>45</v>
      </c>
      <c r="CY38" s="444">
        <f t="shared" si="111"/>
        <v>55</v>
      </c>
      <c r="CZ38" s="444">
        <f t="shared" si="111"/>
        <v>55</v>
      </c>
      <c r="DA38" s="444">
        <f t="shared" si="111"/>
        <v>65</v>
      </c>
      <c r="DB38" s="444">
        <f t="shared" si="111"/>
        <v>85</v>
      </c>
      <c r="DC38" s="444">
        <f t="shared" si="111"/>
        <v>95</v>
      </c>
      <c r="DD38" s="444">
        <f t="shared" si="111"/>
        <v>90</v>
      </c>
      <c r="DE38" s="444">
        <f t="shared" si="111"/>
        <v>110</v>
      </c>
      <c r="DF38" s="444">
        <f t="shared" si="111"/>
        <v>85</v>
      </c>
      <c r="DG38" s="444">
        <f t="shared" si="111"/>
        <v>40</v>
      </c>
      <c r="DH38" s="444">
        <f t="shared" si="111"/>
        <v>60</v>
      </c>
      <c r="DI38" s="444">
        <f t="shared" si="111"/>
        <v>70</v>
      </c>
      <c r="DJ38" s="444">
        <f t="shared" si="111"/>
        <v>65</v>
      </c>
      <c r="DK38" s="444">
        <f t="shared" si="111"/>
        <v>55</v>
      </c>
      <c r="DL38" s="444">
        <f t="shared" si="111"/>
        <v>70</v>
      </c>
      <c r="DM38" s="444">
        <f t="shared" si="111"/>
        <v>65</v>
      </c>
      <c r="DN38" s="444">
        <f t="shared" si="111"/>
        <v>70</v>
      </c>
      <c r="DO38" s="444">
        <f t="shared" si="111"/>
        <v>70</v>
      </c>
      <c r="DP38" s="444">
        <f t="shared" si="111"/>
        <v>105.27351993400084</v>
      </c>
      <c r="DQ38" s="444">
        <f t="shared" si="111"/>
        <v>18.454004481067635</v>
      </c>
      <c r="DR38" s="444">
        <f t="shared" si="111"/>
        <v>59.170541665974248</v>
      </c>
      <c r="DS38" s="444">
        <f t="shared" si="111"/>
        <v>3.6944341693213545</v>
      </c>
      <c r="DT38" s="444">
        <f t="shared" si="111"/>
        <v>151.7654231794825</v>
      </c>
      <c r="DU38" s="444">
        <f t="shared" si="111"/>
        <v>18.768532387439691</v>
      </c>
      <c r="DV38" s="444">
        <f t="shared" si="111"/>
        <v>184.87456879397683</v>
      </c>
      <c r="DW38" s="444">
        <f t="shared" si="111"/>
        <v>81.089403767828344</v>
      </c>
      <c r="DX38" s="444">
        <f t="shared" si="111"/>
        <v>101.11461031983528</v>
      </c>
      <c r="DY38" s="444">
        <f t="shared" si="111"/>
        <v>372.86876773244592</v>
      </c>
      <c r="DZ38" s="444">
        <f t="shared" si="111"/>
        <v>137.24019015848998</v>
      </c>
      <c r="EA38" s="444">
        <f t="shared" si="111"/>
        <v>139.69800396260459</v>
      </c>
      <c r="EB38" s="444">
        <f t="shared" si="111"/>
        <v>157.13273919184775</v>
      </c>
      <c r="EC38" s="444">
        <f t="shared" si="111"/>
        <v>209.14885402851547</v>
      </c>
      <c r="ED38" s="444">
        <f t="shared" si="111"/>
        <v>157.855120517828</v>
      </c>
      <c r="EE38" s="444">
        <f t="shared" si="111"/>
        <v>8.4754530336751088</v>
      </c>
      <c r="EF38" s="444">
        <f t="shared" si="111"/>
        <v>54.682250406134642</v>
      </c>
      <c r="EG38" s="444">
        <f t="shared" si="111"/>
        <v>233.22291769541374</v>
      </c>
      <c r="EH38" s="444">
        <f t="shared" si="111"/>
        <v>62.878408616365817</v>
      </c>
      <c r="EI38" s="444">
        <f t="shared" si="111"/>
        <v>166.51493397462116</v>
      </c>
      <c r="EJ38" s="444">
        <f t="shared" si="111"/>
        <v>204.05148685139307</v>
      </c>
      <c r="EK38" s="444">
        <f t="shared" si="111"/>
        <v>224.70848231661125</v>
      </c>
      <c r="EL38" s="444">
        <f t="shared" si="111"/>
        <v>124.95811676266042</v>
      </c>
      <c r="EM38" s="444">
        <f t="shared" si="111"/>
        <v>115.93127314258962</v>
      </c>
      <c r="EN38" s="444"/>
      <c r="EO38" s="444">
        <f t="shared" ref="EO38:FJ38" si="112">BJ38</f>
        <v>125</v>
      </c>
      <c r="EP38" s="444">
        <f t="shared" si="112"/>
        <v>100</v>
      </c>
      <c r="EQ38" s="444">
        <f t="shared" si="112"/>
        <v>120</v>
      </c>
      <c r="ER38" s="444">
        <f t="shared" si="112"/>
        <v>180</v>
      </c>
      <c r="ES38" s="444">
        <f t="shared" si="112"/>
        <v>200</v>
      </c>
      <c r="ET38" s="444">
        <f t="shared" si="112"/>
        <v>125</v>
      </c>
      <c r="EU38" s="444">
        <f t="shared" si="112"/>
        <v>130</v>
      </c>
      <c r="EV38" s="444">
        <f t="shared" si="112"/>
        <v>120</v>
      </c>
      <c r="EW38" s="444">
        <f t="shared" si="112"/>
        <v>135</v>
      </c>
      <c r="EX38" s="444">
        <f t="shared" si="112"/>
        <v>140</v>
      </c>
      <c r="EY38" s="444">
        <f t="shared" si="112"/>
        <v>123.72752441506847</v>
      </c>
      <c r="EZ38" s="444">
        <f t="shared" si="112"/>
        <v>62.864975835295603</v>
      </c>
      <c r="FA38" s="444">
        <f t="shared" si="112"/>
        <v>170.5339555669222</v>
      </c>
      <c r="FB38" s="444">
        <f t="shared" si="112"/>
        <v>265.96397256180518</v>
      </c>
      <c r="FC38" s="444">
        <f t="shared" si="112"/>
        <v>473.98337805228118</v>
      </c>
      <c r="FD38" s="444">
        <f t="shared" si="112"/>
        <v>276.93819412109457</v>
      </c>
      <c r="FE38" s="444">
        <f t="shared" si="112"/>
        <v>366.28159322036322</v>
      </c>
      <c r="FF38" s="444">
        <f t="shared" si="112"/>
        <v>166.33057355150311</v>
      </c>
      <c r="FG38" s="444">
        <f t="shared" si="112"/>
        <v>287.90516810154838</v>
      </c>
      <c r="FH38" s="444">
        <f t="shared" si="112"/>
        <v>229.39334259098698</v>
      </c>
      <c r="FI38" s="444">
        <f t="shared" si="112"/>
        <v>428.75996916800432</v>
      </c>
      <c r="FJ38" s="444">
        <f t="shared" si="112"/>
        <v>240.88938990525003</v>
      </c>
      <c r="FM38" s="914">
        <f t="shared" si="18"/>
        <v>0</v>
      </c>
      <c r="FN38" s="914">
        <f t="shared" si="19"/>
        <v>0</v>
      </c>
      <c r="FO38" s="914">
        <f t="shared" si="20"/>
        <v>0</v>
      </c>
      <c r="FP38" s="914">
        <f t="shared" si="21"/>
        <v>0</v>
      </c>
      <c r="FQ38" s="914">
        <f t="shared" si="22"/>
        <v>0</v>
      </c>
      <c r="FR38" s="914">
        <f t="shared" si="23"/>
        <v>0</v>
      </c>
    </row>
    <row r="39" spans="2:174" x14ac:dyDescent="0.3">
      <c r="B39" s="10" t="s">
        <v>15</v>
      </c>
      <c r="C39" s="796">
        <v>5</v>
      </c>
      <c r="D39" s="796">
        <v>5</v>
      </c>
      <c r="E39" s="796">
        <v>0</v>
      </c>
      <c r="F39" s="796">
        <v>10</v>
      </c>
      <c r="G39" s="796">
        <v>5</v>
      </c>
      <c r="H39" s="796">
        <v>5</v>
      </c>
      <c r="I39" s="797">
        <v>-78.424848977410178</v>
      </c>
      <c r="J39" s="797">
        <v>-25.410348383509238</v>
      </c>
      <c r="K39" s="797">
        <v>17.021343099764479</v>
      </c>
      <c r="L39" s="797">
        <v>25.72762304483868</v>
      </c>
      <c r="M39" s="797">
        <v>42.020245308745679</v>
      </c>
      <c r="N39" s="797">
        <v>15.362572724614807</v>
      </c>
      <c r="O39" s="797">
        <v>4.8270235944722737</v>
      </c>
      <c r="P39" s="211">
        <f t="shared" si="11"/>
        <v>-0.63440068919784731</v>
      </c>
      <c r="Q39" s="211">
        <f t="shared" si="11"/>
        <v>-0.68579327948513891</v>
      </c>
      <c r="R39" s="909"/>
      <c r="S39" s="7">
        <v>0</v>
      </c>
      <c r="T39" s="7">
        <v>0</v>
      </c>
      <c r="U39" s="7">
        <v>0</v>
      </c>
      <c r="V39" s="7">
        <v>0</v>
      </c>
      <c r="W39" s="7">
        <v>0</v>
      </c>
      <c r="X39" s="7">
        <v>0</v>
      </c>
      <c r="Y39" s="7">
        <v>5</v>
      </c>
      <c r="Z39" s="7">
        <v>5</v>
      </c>
      <c r="AA39" s="7">
        <v>5</v>
      </c>
      <c r="AB39" s="7">
        <v>0</v>
      </c>
      <c r="AC39" s="7">
        <v>0</v>
      </c>
      <c r="AD39" s="7">
        <v>0</v>
      </c>
      <c r="AE39" s="7">
        <v>0</v>
      </c>
      <c r="AF39" s="7">
        <v>0</v>
      </c>
      <c r="AG39" s="7">
        <v>0</v>
      </c>
      <c r="AH39" s="7">
        <v>0</v>
      </c>
      <c r="AI39" s="7">
        <v>0</v>
      </c>
      <c r="AJ39" s="7">
        <v>5</v>
      </c>
      <c r="AK39" s="7"/>
      <c r="AL39" s="7"/>
      <c r="AM39" s="7"/>
      <c r="AN39" s="7"/>
      <c r="AO39" s="7"/>
      <c r="AP39" s="7"/>
      <c r="AQ39" s="7"/>
      <c r="AR39" s="7"/>
      <c r="AS39" s="7"/>
      <c r="AT39" s="7"/>
      <c r="AU39" s="7"/>
      <c r="AV39" s="7"/>
      <c r="AW39" s="7"/>
      <c r="AX39" s="7"/>
      <c r="AY39" s="7"/>
      <c r="AZ39" s="7"/>
      <c r="BA39" s="7"/>
      <c r="BB39" s="7"/>
      <c r="BC39" s="7"/>
      <c r="BD39" s="7"/>
      <c r="BE39" s="7"/>
      <c r="BF39" s="7"/>
      <c r="BG39" s="7"/>
      <c r="BH39" s="7"/>
      <c r="BI39" s="284"/>
      <c r="BJ39" s="7">
        <f t="shared" ref="BJ39:BJ43" si="113">D39-BK39</f>
        <v>5</v>
      </c>
      <c r="BK39" s="7">
        <f t="shared" ref="BK39:BK43" si="114">SUM(S39:T39)</f>
        <v>0</v>
      </c>
      <c r="BL39" s="7">
        <f t="shared" ref="BL39:BL43" si="115">SUM(U39:V39)</f>
        <v>0</v>
      </c>
      <c r="BM39" s="7">
        <f t="shared" ref="BM39:BM43" si="116">SUM(W39:X39)</f>
        <v>0</v>
      </c>
      <c r="BN39" s="7">
        <f t="shared" ref="BN39:BN43" si="117">SUM(Y39:Z39)</f>
        <v>10</v>
      </c>
      <c r="BO39" s="7">
        <f t="shared" ref="BO39:BO43" si="118">SUM(AA39:AB39)</f>
        <v>5</v>
      </c>
      <c r="BP39" s="7">
        <f t="shared" ref="BP39:BP43" si="119">SUM(AC39:AD39)</f>
        <v>0</v>
      </c>
      <c r="BQ39" s="7">
        <f t="shared" ref="BQ39:BQ43" si="120">SUM(AE39:AF39)</f>
        <v>0</v>
      </c>
      <c r="BR39" s="7">
        <f t="shared" ref="BR39:BR43" si="121">SUM(AG39:AH39)</f>
        <v>0</v>
      </c>
      <c r="BS39" s="7">
        <f t="shared" ref="BS39:BS43" si="122">SUM(AI39:AJ39)</f>
        <v>5</v>
      </c>
      <c r="BT39" s="7"/>
      <c r="BU39" s="7"/>
      <c r="BV39" s="7"/>
      <c r="BW39" s="31"/>
      <c r="BX39" s="37"/>
      <c r="BY39" s="37"/>
      <c r="BZ39" s="37"/>
      <c r="CA39" s="37"/>
      <c r="CB39" s="37"/>
      <c r="CC39" s="37"/>
      <c r="CD39" s="37"/>
      <c r="CE39" s="37"/>
      <c r="CF39" s="37"/>
      <c r="CG39" s="10" t="s">
        <v>15</v>
      </c>
      <c r="CH39" s="7">
        <f t="shared" si="75"/>
        <v>5</v>
      </c>
      <c r="CI39" s="7">
        <f t="shared" si="75"/>
        <v>5</v>
      </c>
      <c r="CJ39" s="7">
        <f t="shared" si="75"/>
        <v>0</v>
      </c>
      <c r="CK39" s="7">
        <f t="shared" si="75"/>
        <v>10</v>
      </c>
      <c r="CL39" s="7">
        <f t="shared" si="75"/>
        <v>5</v>
      </c>
      <c r="CM39" s="7">
        <f t="shared" si="75"/>
        <v>5</v>
      </c>
      <c r="CN39" s="7">
        <f t="shared" si="75"/>
        <v>-78.424848977410178</v>
      </c>
      <c r="CO39" s="7">
        <f t="shared" si="75"/>
        <v>-25.410348383509238</v>
      </c>
      <c r="CP39" s="7">
        <f t="shared" si="75"/>
        <v>17.021343099764479</v>
      </c>
      <c r="CQ39" s="7">
        <f t="shared" si="75"/>
        <v>25.72762304483868</v>
      </c>
      <c r="CR39" s="7">
        <f t="shared" si="75"/>
        <v>42.020245308745679</v>
      </c>
      <c r="CS39" s="7">
        <f t="shared" si="75"/>
        <v>15.362572724614807</v>
      </c>
      <c r="CT39" s="7"/>
      <c r="CU39" s="208"/>
      <c r="CV39" s="208"/>
      <c r="CW39" s="19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439"/>
      <c r="EG39" s="439"/>
      <c r="EH39" s="439"/>
      <c r="EI39" s="439"/>
      <c r="EJ39" s="439"/>
      <c r="EK39" s="439"/>
      <c r="EL39" s="439"/>
      <c r="EM39" s="439"/>
      <c r="EN39" s="439"/>
      <c r="EO39" s="439"/>
      <c r="EP39" s="439"/>
      <c r="EQ39" s="439"/>
      <c r="ER39" s="679"/>
      <c r="ES39" s="679"/>
      <c r="ET39" s="679"/>
      <c r="EU39" s="679"/>
      <c r="EV39" s="679"/>
      <c r="EW39" s="679"/>
      <c r="EX39" s="679"/>
      <c r="EY39" s="679"/>
      <c r="EZ39" s="679"/>
      <c r="FA39" s="679"/>
      <c r="FB39" s="679"/>
      <c r="FC39" s="679"/>
      <c r="FD39" s="679"/>
      <c r="FE39" s="679"/>
      <c r="FF39" s="679"/>
      <c r="FG39" s="679"/>
      <c r="FH39" s="679"/>
      <c r="FI39" s="679"/>
      <c r="FJ39" s="679"/>
      <c r="FM39" s="914"/>
      <c r="FN39" s="914"/>
      <c r="FO39" s="914"/>
      <c r="FP39" s="914"/>
      <c r="FQ39" s="914"/>
      <c r="FR39" s="914"/>
    </row>
    <row r="40" spans="2:174" x14ac:dyDescent="0.3">
      <c r="B40" s="10" t="s">
        <v>16</v>
      </c>
      <c r="C40" s="796">
        <v>-5</v>
      </c>
      <c r="D40" s="796">
        <v>10</v>
      </c>
      <c r="E40" s="796">
        <v>5</v>
      </c>
      <c r="F40" s="796">
        <v>5</v>
      </c>
      <c r="G40" s="796">
        <v>5</v>
      </c>
      <c r="H40" s="796">
        <v>20</v>
      </c>
      <c r="I40" s="797">
        <v>63.420177836144596</v>
      </c>
      <c r="J40" s="797">
        <v>34.852950685978833</v>
      </c>
      <c r="K40" s="797">
        <v>5.863904144347984</v>
      </c>
      <c r="L40" s="797">
        <v>20.763879830770584</v>
      </c>
      <c r="M40" s="797">
        <v>-84.682411153909555</v>
      </c>
      <c r="N40" s="797">
        <v>4.7102312944162357</v>
      </c>
      <c r="O40" s="797">
        <v>1.4973066215097255</v>
      </c>
      <c r="P40" s="211" t="str">
        <f t="shared" si="11"/>
        <v>N/A</v>
      </c>
      <c r="Q40" s="211">
        <f t="shared" si="11"/>
        <v>-0.68211611534136041</v>
      </c>
      <c r="R40" s="909"/>
      <c r="S40" s="7">
        <v>5</v>
      </c>
      <c r="T40" s="7">
        <v>0</v>
      </c>
      <c r="U40" s="7">
        <v>0</v>
      </c>
      <c r="V40" s="7">
        <v>5</v>
      </c>
      <c r="W40" s="7">
        <v>0</v>
      </c>
      <c r="X40" s="7">
        <v>0</v>
      </c>
      <c r="Y40" s="7">
        <v>0</v>
      </c>
      <c r="Z40" s="7">
        <v>5</v>
      </c>
      <c r="AA40" s="7">
        <v>0</v>
      </c>
      <c r="AB40" s="7">
        <v>0</v>
      </c>
      <c r="AC40" s="7">
        <v>5</v>
      </c>
      <c r="AD40" s="7">
        <v>0</v>
      </c>
      <c r="AE40" s="7">
        <v>0</v>
      </c>
      <c r="AF40" s="7">
        <v>0</v>
      </c>
      <c r="AG40" s="7">
        <v>5</v>
      </c>
      <c r="AH40" s="7">
        <v>5</v>
      </c>
      <c r="AI40" s="7">
        <v>5</v>
      </c>
      <c r="AJ40" s="7">
        <v>5</v>
      </c>
      <c r="AK40" s="7"/>
      <c r="AL40" s="7"/>
      <c r="AM40" s="7"/>
      <c r="AN40" s="7"/>
      <c r="AO40" s="7"/>
      <c r="AP40" s="7"/>
      <c r="AQ40" s="7"/>
      <c r="AR40" s="7"/>
      <c r="AS40" s="7"/>
      <c r="AT40" s="7"/>
      <c r="AU40" s="7"/>
      <c r="AV40" s="7"/>
      <c r="AW40" s="7"/>
      <c r="AX40" s="7"/>
      <c r="AY40" s="7"/>
      <c r="AZ40" s="7"/>
      <c r="BA40" s="7"/>
      <c r="BB40" s="7"/>
      <c r="BC40" s="7"/>
      <c r="BD40" s="7"/>
      <c r="BE40" s="7"/>
      <c r="BF40" s="7"/>
      <c r="BG40" s="7"/>
      <c r="BH40" s="7"/>
      <c r="BI40" s="284"/>
      <c r="BJ40" s="7">
        <f t="shared" si="113"/>
        <v>5</v>
      </c>
      <c r="BK40" s="7">
        <f t="shared" si="114"/>
        <v>5</v>
      </c>
      <c r="BL40" s="7">
        <f t="shared" si="115"/>
        <v>5</v>
      </c>
      <c r="BM40" s="7">
        <f t="shared" si="116"/>
        <v>0</v>
      </c>
      <c r="BN40" s="7">
        <f t="shared" si="117"/>
        <v>5</v>
      </c>
      <c r="BO40" s="7">
        <f t="shared" si="118"/>
        <v>0</v>
      </c>
      <c r="BP40" s="7">
        <f t="shared" si="119"/>
        <v>5</v>
      </c>
      <c r="BQ40" s="7">
        <f t="shared" si="120"/>
        <v>0</v>
      </c>
      <c r="BR40" s="7">
        <f t="shared" si="121"/>
        <v>10</v>
      </c>
      <c r="BS40" s="7">
        <f t="shared" si="122"/>
        <v>10</v>
      </c>
      <c r="BT40" s="7"/>
      <c r="BU40" s="7"/>
      <c r="BV40" s="7"/>
      <c r="BW40" s="31"/>
      <c r="BX40" s="37"/>
      <c r="BY40" s="37"/>
      <c r="BZ40" s="37"/>
      <c r="CA40" s="37"/>
      <c r="CB40" s="37"/>
      <c r="CC40" s="37"/>
      <c r="CD40" s="37"/>
      <c r="CE40" s="37"/>
      <c r="CF40" s="37"/>
      <c r="CG40" s="10" t="s">
        <v>16</v>
      </c>
      <c r="CH40" s="7">
        <f t="shared" si="75"/>
        <v>-5</v>
      </c>
      <c r="CI40" s="7">
        <f t="shared" si="75"/>
        <v>10</v>
      </c>
      <c r="CJ40" s="7">
        <f t="shared" si="75"/>
        <v>5</v>
      </c>
      <c r="CK40" s="7">
        <f t="shared" si="75"/>
        <v>5</v>
      </c>
      <c r="CL40" s="7">
        <f t="shared" si="75"/>
        <v>5</v>
      </c>
      <c r="CM40" s="7">
        <f t="shared" si="75"/>
        <v>20</v>
      </c>
      <c r="CN40" s="7">
        <f t="shared" si="75"/>
        <v>63.420177836144596</v>
      </c>
      <c r="CO40" s="7">
        <f t="shared" si="75"/>
        <v>34.852950685978833</v>
      </c>
      <c r="CP40" s="7">
        <f t="shared" si="75"/>
        <v>5.863904144347984</v>
      </c>
      <c r="CQ40" s="7">
        <f t="shared" si="75"/>
        <v>20.763879830770584</v>
      </c>
      <c r="CR40" s="7">
        <f t="shared" si="75"/>
        <v>-84.682411153909555</v>
      </c>
      <c r="CS40" s="7">
        <f t="shared" si="75"/>
        <v>4.7102312944162357</v>
      </c>
      <c r="CT40" s="7"/>
      <c r="CU40" s="208"/>
      <c r="CV40" s="208"/>
      <c r="CW40" s="221"/>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439"/>
      <c r="EG40" s="439"/>
      <c r="EH40" s="439"/>
      <c r="EI40" s="439"/>
      <c r="EJ40" s="439"/>
      <c r="EK40" s="439"/>
      <c r="EL40" s="439"/>
      <c r="EM40" s="439"/>
      <c r="EN40" s="439"/>
      <c r="EO40" s="439"/>
      <c r="EP40" s="439"/>
      <c r="EQ40" s="439"/>
      <c r="ER40" s="679"/>
      <c r="ES40" s="679"/>
      <c r="ET40" s="679"/>
      <c r="EU40" s="679"/>
      <c r="EV40" s="679"/>
      <c r="EW40" s="679"/>
      <c r="EX40" s="679"/>
      <c r="EY40" s="679"/>
      <c r="EZ40" s="679"/>
      <c r="FA40" s="679"/>
      <c r="FB40" s="679"/>
      <c r="FC40" s="679"/>
      <c r="FD40" s="679"/>
      <c r="FE40" s="679"/>
      <c r="FF40" s="679"/>
      <c r="FG40" s="679"/>
      <c r="FH40" s="679"/>
      <c r="FI40" s="679"/>
      <c r="FJ40" s="679"/>
      <c r="FM40" s="914"/>
      <c r="FN40" s="914"/>
      <c r="FO40" s="914"/>
      <c r="FP40" s="914"/>
      <c r="FQ40" s="914"/>
      <c r="FR40" s="914"/>
    </row>
    <row r="41" spans="2:174" x14ac:dyDescent="0.3">
      <c r="B41" s="10" t="s">
        <v>17</v>
      </c>
      <c r="C41" s="796">
        <v>0</v>
      </c>
      <c r="D41" s="796">
        <v>-10</v>
      </c>
      <c r="E41" s="796">
        <v>0</v>
      </c>
      <c r="F41" s="796">
        <v>-10</v>
      </c>
      <c r="G41" s="796">
        <v>-10</v>
      </c>
      <c r="H41" s="796">
        <v>0</v>
      </c>
      <c r="I41" s="797">
        <v>-38.015312909524525</v>
      </c>
      <c r="J41" s="797">
        <v>-63.335111922630496</v>
      </c>
      <c r="K41" s="797">
        <v>7.1601621926847177</v>
      </c>
      <c r="L41" s="797">
        <v>-150.79016289367749</v>
      </c>
      <c r="M41" s="797">
        <v>4.6577639731148119</v>
      </c>
      <c r="N41" s="797">
        <v>-9.3313498478811923</v>
      </c>
      <c r="O41" s="797">
        <v>-61.101662190141532</v>
      </c>
      <c r="P41" s="211" t="str">
        <f t="shared" si="11"/>
        <v>N/A</v>
      </c>
      <c r="Q41" s="211" t="str">
        <f t="shared" si="11"/>
        <v>N/A</v>
      </c>
      <c r="R41" s="909"/>
      <c r="S41" s="7">
        <v>-5</v>
      </c>
      <c r="T41" s="7">
        <v>0</v>
      </c>
      <c r="U41" s="7">
        <v>0</v>
      </c>
      <c r="V41" s="7">
        <v>0</v>
      </c>
      <c r="W41" s="7">
        <v>0</v>
      </c>
      <c r="X41" s="7">
        <v>0</v>
      </c>
      <c r="Y41" s="7">
        <v>0</v>
      </c>
      <c r="Z41" s="7">
        <v>0</v>
      </c>
      <c r="AA41" s="7">
        <v>-5</v>
      </c>
      <c r="AB41" s="7">
        <v>-5</v>
      </c>
      <c r="AC41" s="7">
        <v>-5</v>
      </c>
      <c r="AD41" s="7">
        <v>-5</v>
      </c>
      <c r="AE41" s="7">
        <v>0</v>
      </c>
      <c r="AF41" s="7">
        <v>0</v>
      </c>
      <c r="AG41" s="7">
        <v>0</v>
      </c>
      <c r="AH41" s="7">
        <v>0</v>
      </c>
      <c r="AI41" s="7">
        <v>0</v>
      </c>
      <c r="AJ41" s="7">
        <v>0</v>
      </c>
      <c r="AK41" s="7"/>
      <c r="AL41" s="7"/>
      <c r="AM41" s="7"/>
      <c r="AN41" s="7"/>
      <c r="AO41" s="7"/>
      <c r="AP41" s="7"/>
      <c r="AQ41" s="7"/>
      <c r="AR41" s="7"/>
      <c r="AS41" s="7"/>
      <c r="AT41" s="7"/>
      <c r="AU41" s="7"/>
      <c r="AV41" s="7"/>
      <c r="AW41" s="7"/>
      <c r="AX41" s="7"/>
      <c r="AY41" s="7"/>
      <c r="AZ41" s="7"/>
      <c r="BA41" s="7"/>
      <c r="BB41" s="7"/>
      <c r="BC41" s="7"/>
      <c r="BD41" s="7"/>
      <c r="BE41" s="7"/>
      <c r="BF41" s="7"/>
      <c r="BG41" s="7"/>
      <c r="BH41" s="7"/>
      <c r="BI41" s="284"/>
      <c r="BJ41" s="7">
        <f t="shared" si="113"/>
        <v>-5</v>
      </c>
      <c r="BK41" s="7">
        <f t="shared" si="114"/>
        <v>-5</v>
      </c>
      <c r="BL41" s="7">
        <f t="shared" si="115"/>
        <v>0</v>
      </c>
      <c r="BM41" s="7">
        <f t="shared" si="116"/>
        <v>0</v>
      </c>
      <c r="BN41" s="7">
        <f t="shared" si="117"/>
        <v>0</v>
      </c>
      <c r="BO41" s="7">
        <f t="shared" si="118"/>
        <v>-10</v>
      </c>
      <c r="BP41" s="7">
        <f t="shared" si="119"/>
        <v>-10</v>
      </c>
      <c r="BQ41" s="7">
        <f t="shared" si="120"/>
        <v>0</v>
      </c>
      <c r="BR41" s="7">
        <f t="shared" si="121"/>
        <v>0</v>
      </c>
      <c r="BS41" s="7">
        <f t="shared" si="122"/>
        <v>0</v>
      </c>
      <c r="BT41" s="7"/>
      <c r="BU41" s="7"/>
      <c r="BV41" s="7"/>
      <c r="BW41" s="31"/>
      <c r="BX41" s="37"/>
      <c r="BY41" s="37"/>
      <c r="BZ41" s="37"/>
      <c r="CA41" s="37"/>
      <c r="CB41" s="37"/>
      <c r="CC41" s="37"/>
      <c r="CD41" s="37"/>
      <c r="CE41" s="37"/>
      <c r="CF41" s="37"/>
      <c r="CG41" s="10" t="s">
        <v>17</v>
      </c>
      <c r="CH41" s="7">
        <f t="shared" si="75"/>
        <v>0</v>
      </c>
      <c r="CI41" s="7">
        <f t="shared" si="75"/>
        <v>-10</v>
      </c>
      <c r="CJ41" s="7">
        <f t="shared" si="75"/>
        <v>0</v>
      </c>
      <c r="CK41" s="7">
        <f t="shared" si="75"/>
        <v>-10</v>
      </c>
      <c r="CL41" s="7">
        <f t="shared" si="75"/>
        <v>-10</v>
      </c>
      <c r="CM41" s="7">
        <f t="shared" si="75"/>
        <v>0</v>
      </c>
      <c r="CN41" s="7">
        <f t="shared" si="75"/>
        <v>-38.015312909524525</v>
      </c>
      <c r="CO41" s="7">
        <f t="shared" si="75"/>
        <v>-63.335111922630496</v>
      </c>
      <c r="CP41" s="7">
        <f t="shared" si="75"/>
        <v>7.1601621926847177</v>
      </c>
      <c r="CQ41" s="7">
        <f t="shared" si="75"/>
        <v>-150.79016289367749</v>
      </c>
      <c r="CR41" s="7">
        <f t="shared" si="75"/>
        <v>4.6577639731148119</v>
      </c>
      <c r="CS41" s="7">
        <f t="shared" si="75"/>
        <v>-9.3313498478811923</v>
      </c>
      <c r="CT41" s="7"/>
      <c r="CU41" s="208"/>
      <c r="CV41" s="208"/>
      <c r="CW41" s="221"/>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439"/>
      <c r="EL41" s="439"/>
      <c r="EM41" s="439"/>
      <c r="EN41" s="439"/>
      <c r="EO41" s="439"/>
      <c r="EP41" s="439"/>
      <c r="EQ41" s="439"/>
      <c r="ER41" s="679"/>
      <c r="ES41" s="679"/>
      <c r="ET41" s="679"/>
      <c r="EU41" s="679"/>
      <c r="EV41" s="679"/>
      <c r="EW41" s="679"/>
      <c r="EX41" s="679"/>
      <c r="EY41" s="679"/>
      <c r="EZ41" s="679"/>
      <c r="FA41" s="679"/>
      <c r="FB41" s="679"/>
      <c r="FC41" s="679"/>
      <c r="FD41" s="679"/>
      <c r="FE41" s="679"/>
      <c r="FF41" s="679"/>
      <c r="FG41" s="679"/>
      <c r="FH41" s="679"/>
      <c r="FI41" s="679"/>
      <c r="FJ41" s="679"/>
      <c r="FM41" s="914"/>
      <c r="FN41" s="914"/>
      <c r="FO41" s="914"/>
      <c r="FP41" s="914"/>
      <c r="FQ41" s="914"/>
      <c r="FR41" s="914"/>
    </row>
    <row r="42" spans="2:174" x14ac:dyDescent="0.3">
      <c r="B42" s="10" t="s">
        <v>18</v>
      </c>
      <c r="C42" s="796">
        <v>150</v>
      </c>
      <c r="D42" s="796">
        <v>175</v>
      </c>
      <c r="E42" s="796">
        <v>195</v>
      </c>
      <c r="F42" s="796">
        <v>225</v>
      </c>
      <c r="G42" s="796">
        <v>165</v>
      </c>
      <c r="H42" s="796">
        <v>120</v>
      </c>
      <c r="I42" s="797">
        <v>175.07412630140189</v>
      </c>
      <c r="J42" s="797">
        <v>384.8031596201173</v>
      </c>
      <c r="K42" s="797">
        <v>757.47660725163769</v>
      </c>
      <c r="L42" s="797">
        <v>524.15626692896751</v>
      </c>
      <c r="M42" s="797">
        <v>570.58124582088931</v>
      </c>
      <c r="N42" s="797">
        <v>737.95626398223567</v>
      </c>
      <c r="O42" s="797">
        <v>309.26485067414296</v>
      </c>
      <c r="P42" s="211">
        <f t="shared" si="11"/>
        <v>0.29334125400589639</v>
      </c>
      <c r="Q42" s="211">
        <f t="shared" si="11"/>
        <v>-0.58091710068933344</v>
      </c>
      <c r="R42" s="909"/>
      <c r="S42" s="7">
        <v>35</v>
      </c>
      <c r="T42" s="7">
        <v>40</v>
      </c>
      <c r="U42" s="7">
        <v>45</v>
      </c>
      <c r="V42" s="7">
        <v>55</v>
      </c>
      <c r="W42" s="7">
        <v>45</v>
      </c>
      <c r="X42" s="7">
        <v>55</v>
      </c>
      <c r="Y42" s="7">
        <v>50</v>
      </c>
      <c r="Z42" s="7">
        <v>70</v>
      </c>
      <c r="AA42" s="7">
        <v>65</v>
      </c>
      <c r="AB42" s="7">
        <v>40</v>
      </c>
      <c r="AC42" s="7">
        <v>50</v>
      </c>
      <c r="AD42" s="7">
        <v>35</v>
      </c>
      <c r="AE42" s="7">
        <v>35</v>
      </c>
      <c r="AF42" s="7">
        <v>45</v>
      </c>
      <c r="AG42" s="7">
        <v>55</v>
      </c>
      <c r="AH42" s="7">
        <v>25</v>
      </c>
      <c r="AI42" s="7">
        <v>20</v>
      </c>
      <c r="AJ42" s="7">
        <v>20</v>
      </c>
      <c r="AK42" s="7"/>
      <c r="AL42" s="7"/>
      <c r="AM42" s="7"/>
      <c r="AN42" s="7"/>
      <c r="AO42" s="7"/>
      <c r="AP42" s="7"/>
      <c r="AQ42" s="7"/>
      <c r="AR42" s="7"/>
      <c r="AS42" s="7"/>
      <c r="AT42" s="7"/>
      <c r="AU42" s="7"/>
      <c r="AV42" s="7"/>
      <c r="AW42" s="7"/>
      <c r="AX42" s="7"/>
      <c r="AY42" s="7"/>
      <c r="AZ42" s="7"/>
      <c r="BA42" s="7"/>
      <c r="BB42" s="7"/>
      <c r="BC42" s="7"/>
      <c r="BD42" s="7"/>
      <c r="BE42" s="7"/>
      <c r="BF42" s="7"/>
      <c r="BG42" s="7"/>
      <c r="BH42" s="7"/>
      <c r="BI42" s="284"/>
      <c r="BJ42" s="7">
        <f t="shared" si="113"/>
        <v>100</v>
      </c>
      <c r="BK42" s="7">
        <f t="shared" si="114"/>
        <v>75</v>
      </c>
      <c r="BL42" s="7">
        <f t="shared" si="115"/>
        <v>100</v>
      </c>
      <c r="BM42" s="7">
        <f t="shared" si="116"/>
        <v>100</v>
      </c>
      <c r="BN42" s="7">
        <f t="shared" si="117"/>
        <v>120</v>
      </c>
      <c r="BO42" s="7">
        <f t="shared" si="118"/>
        <v>105</v>
      </c>
      <c r="BP42" s="7">
        <f t="shared" si="119"/>
        <v>85</v>
      </c>
      <c r="BQ42" s="7">
        <f t="shared" si="120"/>
        <v>80</v>
      </c>
      <c r="BR42" s="7">
        <f t="shared" si="121"/>
        <v>80</v>
      </c>
      <c r="BS42" s="7">
        <f t="shared" si="122"/>
        <v>40</v>
      </c>
      <c r="BT42" s="7"/>
      <c r="BU42" s="7"/>
      <c r="BV42" s="7"/>
      <c r="BW42" s="31"/>
      <c r="BX42" s="37"/>
      <c r="BY42" s="37"/>
      <c r="BZ42" s="37"/>
      <c r="CA42" s="37"/>
      <c r="CB42" s="37"/>
      <c r="CC42" s="37"/>
      <c r="CD42" s="37"/>
      <c r="CE42" s="37"/>
      <c r="CF42" s="37"/>
      <c r="CG42" s="10" t="s">
        <v>18</v>
      </c>
      <c r="CH42" s="7">
        <f t="shared" si="75"/>
        <v>150</v>
      </c>
      <c r="CI42" s="7">
        <f t="shared" si="75"/>
        <v>175</v>
      </c>
      <c r="CJ42" s="7">
        <f t="shared" si="75"/>
        <v>195</v>
      </c>
      <c r="CK42" s="7">
        <f t="shared" si="75"/>
        <v>225</v>
      </c>
      <c r="CL42" s="7">
        <f t="shared" si="75"/>
        <v>165</v>
      </c>
      <c r="CM42" s="7">
        <f t="shared" si="75"/>
        <v>120</v>
      </c>
      <c r="CN42" s="7">
        <f t="shared" si="75"/>
        <v>175.07412630140189</v>
      </c>
      <c r="CO42" s="7">
        <f t="shared" si="75"/>
        <v>384.8031596201173</v>
      </c>
      <c r="CP42" s="7">
        <f t="shared" si="75"/>
        <v>757.47660725163769</v>
      </c>
      <c r="CQ42" s="7">
        <f t="shared" si="75"/>
        <v>524.15626692896751</v>
      </c>
      <c r="CR42" s="7">
        <f t="shared" si="75"/>
        <v>570.58124582088931</v>
      </c>
      <c r="CS42" s="7">
        <f t="shared" si="75"/>
        <v>737.95626398223567</v>
      </c>
      <c r="CT42" s="7"/>
      <c r="CU42" s="208"/>
      <c r="CV42" s="208"/>
      <c r="CW42" s="19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439"/>
      <c r="EL42" s="439"/>
      <c r="EM42" s="439"/>
      <c r="EN42" s="439"/>
      <c r="EO42" s="439"/>
      <c r="EP42" s="439"/>
      <c r="EQ42" s="439"/>
      <c r="ER42" s="679"/>
      <c r="ES42" s="679"/>
      <c r="ET42" s="679"/>
      <c r="EU42" s="679"/>
      <c r="EV42" s="679"/>
      <c r="EW42" s="679"/>
      <c r="EX42" s="679"/>
      <c r="EY42" s="679"/>
      <c r="EZ42" s="679"/>
      <c r="FA42" s="679"/>
      <c r="FB42" s="679"/>
      <c r="FC42" s="679"/>
      <c r="FD42" s="679"/>
      <c r="FE42" s="679"/>
      <c r="FF42" s="679"/>
      <c r="FG42" s="679"/>
      <c r="FH42" s="679"/>
      <c r="FI42" s="679"/>
      <c r="FJ42" s="679"/>
      <c r="FM42" s="914"/>
      <c r="FN42" s="914"/>
      <c r="FO42" s="914"/>
      <c r="FP42" s="914"/>
      <c r="FQ42" s="914"/>
      <c r="FR42" s="914"/>
    </row>
    <row r="43" spans="2:174" x14ac:dyDescent="0.3">
      <c r="B43" s="52" t="s">
        <v>19</v>
      </c>
      <c r="C43" s="796">
        <v>30</v>
      </c>
      <c r="D43" s="796">
        <v>45</v>
      </c>
      <c r="E43" s="796">
        <v>100</v>
      </c>
      <c r="F43" s="796">
        <v>90</v>
      </c>
      <c r="G43" s="796">
        <v>95</v>
      </c>
      <c r="H43" s="796">
        <v>130</v>
      </c>
      <c r="I43" s="797">
        <v>64.538357999752321</v>
      </c>
      <c r="J43" s="797">
        <v>105.58727812877093</v>
      </c>
      <c r="K43" s="797">
        <v>-36.600444515059039</v>
      </c>
      <c r="L43" s="797">
        <v>112.75455986096701</v>
      </c>
      <c r="M43" s="797">
        <v>-15.27833325630491</v>
      </c>
      <c r="N43" s="797">
        <v>-79.048359080131178</v>
      </c>
      <c r="O43" s="797">
        <v>29.689849604636631</v>
      </c>
      <c r="P43" s="214" t="str">
        <f t="shared" si="11"/>
        <v>N/A</v>
      </c>
      <c r="Q43" s="211" t="str">
        <f t="shared" si="11"/>
        <v>N/A</v>
      </c>
      <c r="R43" s="909"/>
      <c r="S43" s="29">
        <v>10</v>
      </c>
      <c r="T43" s="29">
        <v>15</v>
      </c>
      <c r="U43" s="29">
        <v>10</v>
      </c>
      <c r="V43" s="29">
        <v>5</v>
      </c>
      <c r="W43" s="29">
        <v>40</v>
      </c>
      <c r="X43" s="29">
        <v>40</v>
      </c>
      <c r="Y43" s="29">
        <v>35</v>
      </c>
      <c r="Z43" s="29">
        <v>30</v>
      </c>
      <c r="AA43" s="29">
        <v>20</v>
      </c>
      <c r="AB43" s="29">
        <v>5</v>
      </c>
      <c r="AC43" s="29">
        <v>10</v>
      </c>
      <c r="AD43" s="29">
        <v>40</v>
      </c>
      <c r="AE43" s="29">
        <v>30</v>
      </c>
      <c r="AF43" s="29">
        <v>10</v>
      </c>
      <c r="AG43" s="29">
        <v>10</v>
      </c>
      <c r="AH43" s="29">
        <v>35</v>
      </c>
      <c r="AI43" s="29">
        <v>45</v>
      </c>
      <c r="AJ43" s="29">
        <v>40</v>
      </c>
      <c r="AK43" s="29"/>
      <c r="AL43" s="29"/>
      <c r="AM43" s="29"/>
      <c r="AN43" s="29"/>
      <c r="AO43" s="29"/>
      <c r="AP43" s="29"/>
      <c r="AQ43" s="29"/>
      <c r="AR43" s="7"/>
      <c r="AS43" s="7"/>
      <c r="AT43" s="7"/>
      <c r="AU43" s="7"/>
      <c r="AV43" s="7"/>
      <c r="AW43" s="7"/>
      <c r="AX43" s="7"/>
      <c r="AY43" s="7"/>
      <c r="AZ43" s="7"/>
      <c r="BA43" s="7"/>
      <c r="BB43" s="7"/>
      <c r="BC43" s="7"/>
      <c r="BD43" s="7"/>
      <c r="BE43" s="7"/>
      <c r="BF43" s="7"/>
      <c r="BG43" s="7"/>
      <c r="BH43" s="7"/>
      <c r="BI43" s="284"/>
      <c r="BJ43" s="29">
        <f t="shared" si="113"/>
        <v>20</v>
      </c>
      <c r="BK43" s="29">
        <f t="shared" si="114"/>
        <v>25</v>
      </c>
      <c r="BL43" s="29">
        <f t="shared" si="115"/>
        <v>15</v>
      </c>
      <c r="BM43" s="29">
        <f t="shared" si="116"/>
        <v>80</v>
      </c>
      <c r="BN43" s="29">
        <f t="shared" si="117"/>
        <v>65</v>
      </c>
      <c r="BO43" s="29">
        <f t="shared" si="118"/>
        <v>25</v>
      </c>
      <c r="BP43" s="29">
        <f t="shared" si="119"/>
        <v>50</v>
      </c>
      <c r="BQ43" s="29">
        <f t="shared" si="120"/>
        <v>40</v>
      </c>
      <c r="BR43" s="29">
        <f t="shared" si="121"/>
        <v>45</v>
      </c>
      <c r="BS43" s="29">
        <f t="shared" si="122"/>
        <v>85</v>
      </c>
      <c r="BT43" s="29"/>
      <c r="BU43" s="29"/>
      <c r="BV43" s="29"/>
      <c r="BW43" s="795"/>
      <c r="BX43" s="787"/>
      <c r="BY43" s="787"/>
      <c r="BZ43" s="787"/>
      <c r="CA43" s="787"/>
      <c r="CB43" s="787"/>
      <c r="CC43" s="787"/>
      <c r="CD43" s="787"/>
      <c r="CE43" s="787"/>
      <c r="CF43" s="37"/>
      <c r="CG43" s="52" t="s">
        <v>19</v>
      </c>
      <c r="CH43" s="29">
        <f t="shared" si="75"/>
        <v>30</v>
      </c>
      <c r="CI43" s="29">
        <f t="shared" si="75"/>
        <v>45</v>
      </c>
      <c r="CJ43" s="29">
        <f t="shared" si="75"/>
        <v>100</v>
      </c>
      <c r="CK43" s="29">
        <f t="shared" ref="CK43:CV59" si="123">F43</f>
        <v>90</v>
      </c>
      <c r="CL43" s="29">
        <f t="shared" si="123"/>
        <v>95</v>
      </c>
      <c r="CM43" s="29">
        <f t="shared" si="123"/>
        <v>130</v>
      </c>
      <c r="CN43" s="29">
        <f t="shared" si="123"/>
        <v>64.538357999752321</v>
      </c>
      <c r="CO43" s="29">
        <f t="shared" si="123"/>
        <v>105.58727812877093</v>
      </c>
      <c r="CP43" s="29">
        <f t="shared" si="123"/>
        <v>-36.600444515059039</v>
      </c>
      <c r="CQ43" s="29">
        <f t="shared" si="123"/>
        <v>112.75455986096701</v>
      </c>
      <c r="CR43" s="29">
        <f t="shared" si="123"/>
        <v>-15.27833325630491</v>
      </c>
      <c r="CS43" s="29">
        <f t="shared" si="123"/>
        <v>-79.048359080131178</v>
      </c>
      <c r="CT43" s="29"/>
      <c r="CU43" s="217"/>
      <c r="CV43" s="217"/>
      <c r="CW43" s="199"/>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c r="EY43" s="447"/>
      <c r="EZ43" s="447"/>
      <c r="FA43" s="447"/>
      <c r="FB43" s="447"/>
      <c r="FC43" s="447"/>
      <c r="FD43" s="447"/>
      <c r="FE43" s="447"/>
      <c r="FF43" s="447"/>
      <c r="FG43" s="447"/>
      <c r="FH43" s="447"/>
      <c r="FI43" s="447"/>
      <c r="FJ43" s="447"/>
      <c r="FM43" s="914"/>
      <c r="FN43" s="914"/>
      <c r="FO43" s="914"/>
      <c r="FP43" s="914"/>
      <c r="FQ43" s="914"/>
      <c r="FR43" s="914"/>
    </row>
    <row r="44" spans="2:174" x14ac:dyDescent="0.3">
      <c r="B44" s="239" t="s">
        <v>58</v>
      </c>
      <c r="C44" s="798">
        <v>220</v>
      </c>
      <c r="D44" s="798">
        <v>225</v>
      </c>
      <c r="E44" s="798">
        <v>240</v>
      </c>
      <c r="F44" s="798">
        <v>235</v>
      </c>
      <c r="G44" s="798">
        <v>235</v>
      </c>
      <c r="H44" s="798">
        <v>235</v>
      </c>
      <c r="I44" s="798">
        <v>277.1999040141219</v>
      </c>
      <c r="J44" s="798">
        <v>255.60750526785944</v>
      </c>
      <c r="K44" s="798">
        <v>266.62756885822398</v>
      </c>
      <c r="L44" s="798">
        <v>277.7277872454402</v>
      </c>
      <c r="M44" s="798">
        <v>292.01237578605247</v>
      </c>
      <c r="N44" s="798">
        <v>308.45973943063115</v>
      </c>
      <c r="O44" s="798">
        <v>320.33274920618436</v>
      </c>
      <c r="P44" s="241">
        <f t="shared" si="11"/>
        <v>5.6324200644938038E-2</v>
      </c>
      <c r="Q44" s="241">
        <f t="shared" si="11"/>
        <v>3.8491278626730852E-2</v>
      </c>
      <c r="R44" s="909"/>
      <c r="S44" s="799">
        <v>45</v>
      </c>
      <c r="T44" s="799">
        <v>65</v>
      </c>
      <c r="U44" s="799">
        <v>50</v>
      </c>
      <c r="V44" s="799">
        <v>65</v>
      </c>
      <c r="W44" s="799">
        <v>45</v>
      </c>
      <c r="X44" s="799">
        <v>65</v>
      </c>
      <c r="Y44" s="799">
        <v>50</v>
      </c>
      <c r="Z44" s="799">
        <v>70</v>
      </c>
      <c r="AA44" s="799">
        <v>45</v>
      </c>
      <c r="AB44" s="799">
        <v>75</v>
      </c>
      <c r="AC44" s="799">
        <v>55</v>
      </c>
      <c r="AD44" s="799">
        <v>70</v>
      </c>
      <c r="AE44" s="799">
        <v>45</v>
      </c>
      <c r="AF44" s="799">
        <v>70</v>
      </c>
      <c r="AG44" s="799">
        <v>55</v>
      </c>
      <c r="AH44" s="799">
        <v>70</v>
      </c>
      <c r="AI44" s="799">
        <v>45</v>
      </c>
      <c r="AJ44" s="799">
        <v>70</v>
      </c>
      <c r="AK44" s="799">
        <v>69.299976003530475</v>
      </c>
      <c r="AL44" s="799">
        <v>69.299976003530475</v>
      </c>
      <c r="AM44" s="799">
        <v>69.299976003530475</v>
      </c>
      <c r="AN44" s="799">
        <v>69.299976003530475</v>
      </c>
      <c r="AO44" s="799">
        <v>63.901876316964859</v>
      </c>
      <c r="AP44" s="799">
        <v>63.901876316964859</v>
      </c>
      <c r="AQ44" s="799">
        <v>63.901876316964859</v>
      </c>
      <c r="AR44" s="799">
        <v>63.901876316964859</v>
      </c>
      <c r="AS44" s="799">
        <v>65.345988729675184</v>
      </c>
      <c r="AT44" s="799">
        <v>66.095998522568706</v>
      </c>
      <c r="AU44" s="799">
        <v>68.504717006036572</v>
      </c>
      <c r="AV44" s="799">
        <v>66.680864599943504</v>
      </c>
      <c r="AW44" s="799">
        <v>71.299239248066286</v>
      </c>
      <c r="AX44" s="799">
        <v>68.167417789580753</v>
      </c>
      <c r="AY44" s="799">
        <v>69.130565103896586</v>
      </c>
      <c r="AZ44" s="799">
        <v>69.130565103896586</v>
      </c>
      <c r="BA44" s="799">
        <v>76.245073229815233</v>
      </c>
      <c r="BB44" s="799">
        <v>72.255111179001034</v>
      </c>
      <c r="BC44" s="799">
        <v>71.238620124776844</v>
      </c>
      <c r="BD44" s="799">
        <v>72.273571252459419</v>
      </c>
      <c r="BE44" s="799">
        <v>75.134033689028655</v>
      </c>
      <c r="BF44" s="799">
        <v>77.276276693610612</v>
      </c>
      <c r="BG44" s="799">
        <v>76.921132164816242</v>
      </c>
      <c r="BH44" s="799">
        <v>79.128296883175622</v>
      </c>
      <c r="BI44" s="284"/>
      <c r="BJ44" s="799">
        <v>110</v>
      </c>
      <c r="BK44" s="799">
        <v>110</v>
      </c>
      <c r="BL44" s="799">
        <v>115</v>
      </c>
      <c r="BM44" s="799">
        <v>110</v>
      </c>
      <c r="BN44" s="799">
        <v>120</v>
      </c>
      <c r="BO44" s="799">
        <v>120</v>
      </c>
      <c r="BP44" s="799">
        <v>125</v>
      </c>
      <c r="BQ44" s="799">
        <v>115</v>
      </c>
      <c r="BR44" s="799">
        <v>125</v>
      </c>
      <c r="BS44" s="799">
        <v>115</v>
      </c>
      <c r="BT44" s="799">
        <f t="shared" ref="BT44:BT58" si="124">AK44+AL44</f>
        <v>138.59995200706095</v>
      </c>
      <c r="BU44" s="799">
        <f t="shared" ref="BU44:BU58" si="125">AM44+AN44</f>
        <v>138.59995200706095</v>
      </c>
      <c r="BV44" s="799">
        <f t="shared" ref="BV44:BV46" si="126">AO44+AP44</f>
        <v>127.80375263392972</v>
      </c>
      <c r="BW44" s="800">
        <f t="shared" si="37"/>
        <v>127.80375263392972</v>
      </c>
      <c r="BX44" s="801">
        <f t="shared" ref="BX44:BX59" si="127">AS44+AT44</f>
        <v>131.44198725224391</v>
      </c>
      <c r="BY44" s="801">
        <f t="shared" ref="BY44:BY62" si="128">AU44+AV44</f>
        <v>135.18558160598008</v>
      </c>
      <c r="BZ44" s="801">
        <f t="shared" ref="BZ44:BZ62" si="129">AW44+AX44</f>
        <v>139.46665703764705</v>
      </c>
      <c r="CA44" s="801">
        <f t="shared" si="34"/>
        <v>138.26113020779317</v>
      </c>
      <c r="CB44" s="801">
        <f t="shared" si="17"/>
        <v>148.50018440881627</v>
      </c>
      <c r="CC44" s="801">
        <f t="shared" si="35"/>
        <v>143.51219137723626</v>
      </c>
      <c r="CD44" s="801">
        <f t="shared" si="36"/>
        <v>152.41031038263927</v>
      </c>
      <c r="CE44" s="801">
        <f t="shared" si="38"/>
        <v>156.04942904799185</v>
      </c>
      <c r="CF44" s="31"/>
      <c r="CG44" s="888" t="s">
        <v>58</v>
      </c>
      <c r="CH44" s="799">
        <f t="shared" ref="CH44:CJ47" si="130">C44</f>
        <v>220</v>
      </c>
      <c r="CI44" s="799">
        <f t="shared" si="130"/>
        <v>225</v>
      </c>
      <c r="CJ44" s="799">
        <f t="shared" si="130"/>
        <v>240</v>
      </c>
      <c r="CK44" s="799">
        <f t="shared" si="123"/>
        <v>235</v>
      </c>
      <c r="CL44" s="799">
        <f t="shared" si="123"/>
        <v>235</v>
      </c>
      <c r="CM44" s="799">
        <f t="shared" si="123"/>
        <v>235</v>
      </c>
      <c r="CN44" s="799">
        <f t="shared" si="123"/>
        <v>277.1999040141219</v>
      </c>
      <c r="CO44" s="799">
        <f t="shared" si="123"/>
        <v>255.60750526785944</v>
      </c>
      <c r="CP44" s="799">
        <f t="shared" si="123"/>
        <v>266.62756885822398</v>
      </c>
      <c r="CQ44" s="799">
        <f t="shared" si="123"/>
        <v>277.7277872454402</v>
      </c>
      <c r="CR44" s="799">
        <f t="shared" si="123"/>
        <v>292.01237578605247</v>
      </c>
      <c r="CS44" s="799">
        <f t="shared" si="123"/>
        <v>308.45973943063115</v>
      </c>
      <c r="CT44" s="799">
        <f t="shared" si="123"/>
        <v>320.33274920618436</v>
      </c>
      <c r="CU44" s="243">
        <f t="shared" si="45"/>
        <v>5.6324200644938038E-2</v>
      </c>
      <c r="CV44" s="243">
        <f>Q44</f>
        <v>3.8491278626730852E-2</v>
      </c>
      <c r="CW44" s="544"/>
      <c r="CX44" s="451">
        <f t="shared" ref="CX44:DM47" si="131">S44</f>
        <v>45</v>
      </c>
      <c r="CY44" s="451">
        <f t="shared" si="131"/>
        <v>65</v>
      </c>
      <c r="CZ44" s="451">
        <f t="shared" si="131"/>
        <v>50</v>
      </c>
      <c r="DA44" s="451">
        <f t="shared" si="131"/>
        <v>65</v>
      </c>
      <c r="DB44" s="451">
        <f t="shared" si="131"/>
        <v>45</v>
      </c>
      <c r="DC44" s="451">
        <f t="shared" si="131"/>
        <v>65</v>
      </c>
      <c r="DD44" s="451">
        <f t="shared" si="131"/>
        <v>50</v>
      </c>
      <c r="DE44" s="451">
        <f t="shared" si="131"/>
        <v>70</v>
      </c>
      <c r="DF44" s="451">
        <f t="shared" si="131"/>
        <v>45</v>
      </c>
      <c r="DG44" s="451">
        <f t="shared" si="131"/>
        <v>75</v>
      </c>
      <c r="DH44" s="451">
        <f t="shared" si="131"/>
        <v>55</v>
      </c>
      <c r="DI44" s="451">
        <f t="shared" si="131"/>
        <v>70</v>
      </c>
      <c r="DJ44" s="451">
        <f t="shared" si="131"/>
        <v>45</v>
      </c>
      <c r="DK44" s="451">
        <f t="shared" si="131"/>
        <v>70</v>
      </c>
      <c r="DL44" s="451">
        <f t="shared" si="131"/>
        <v>55</v>
      </c>
      <c r="DM44" s="451">
        <f t="shared" si="131"/>
        <v>70</v>
      </c>
      <c r="DN44" s="451">
        <f t="shared" ref="DN44:EC47" si="132">AI44</f>
        <v>45</v>
      </c>
      <c r="DO44" s="451">
        <f t="shared" si="132"/>
        <v>70</v>
      </c>
      <c r="DP44" s="451">
        <f t="shared" si="132"/>
        <v>69.299976003530475</v>
      </c>
      <c r="DQ44" s="451">
        <f t="shared" si="132"/>
        <v>69.299976003530475</v>
      </c>
      <c r="DR44" s="451">
        <f t="shared" si="132"/>
        <v>69.299976003530475</v>
      </c>
      <c r="DS44" s="451">
        <f t="shared" si="132"/>
        <v>69.299976003530475</v>
      </c>
      <c r="DT44" s="451">
        <f t="shared" si="132"/>
        <v>63.901876316964859</v>
      </c>
      <c r="DU44" s="451">
        <f t="shared" si="132"/>
        <v>63.901876316964859</v>
      </c>
      <c r="DV44" s="451">
        <f t="shared" si="132"/>
        <v>63.901876316964859</v>
      </c>
      <c r="DW44" s="451">
        <f t="shared" si="132"/>
        <v>63.901876316964859</v>
      </c>
      <c r="DX44" s="451">
        <f t="shared" si="132"/>
        <v>65.345988729675184</v>
      </c>
      <c r="DY44" s="451">
        <f t="shared" si="132"/>
        <v>66.095998522568706</v>
      </c>
      <c r="DZ44" s="451">
        <f t="shared" si="132"/>
        <v>68.504717006036572</v>
      </c>
      <c r="EA44" s="451">
        <f t="shared" si="132"/>
        <v>66.680864599943504</v>
      </c>
      <c r="EB44" s="451">
        <f t="shared" si="132"/>
        <v>71.299239248066286</v>
      </c>
      <c r="EC44" s="451">
        <f t="shared" si="132"/>
        <v>68.167417789580753</v>
      </c>
      <c r="ED44" s="451">
        <f t="shared" ref="EB44:EM47" si="133">AY44</f>
        <v>69.130565103896586</v>
      </c>
      <c r="EE44" s="451">
        <f t="shared" si="133"/>
        <v>69.130565103896586</v>
      </c>
      <c r="EF44" s="451">
        <f t="shared" si="133"/>
        <v>76.245073229815233</v>
      </c>
      <c r="EG44" s="451">
        <f t="shared" si="133"/>
        <v>72.255111179001034</v>
      </c>
      <c r="EH44" s="451">
        <f t="shared" si="133"/>
        <v>71.238620124776844</v>
      </c>
      <c r="EI44" s="451">
        <f t="shared" si="133"/>
        <v>72.273571252459419</v>
      </c>
      <c r="EJ44" s="451">
        <f t="shared" si="133"/>
        <v>75.134033689028655</v>
      </c>
      <c r="EK44" s="451">
        <f t="shared" si="133"/>
        <v>77.276276693610612</v>
      </c>
      <c r="EL44" s="451">
        <f t="shared" si="133"/>
        <v>76.921132164816242</v>
      </c>
      <c r="EM44" s="451">
        <f t="shared" si="133"/>
        <v>79.128296883175622</v>
      </c>
      <c r="EN44" s="451"/>
      <c r="EO44" s="451">
        <f t="shared" ref="EO44:FD47" si="134">BJ44</f>
        <v>110</v>
      </c>
      <c r="EP44" s="451">
        <f t="shared" si="134"/>
        <v>110</v>
      </c>
      <c r="EQ44" s="451">
        <f t="shared" si="134"/>
        <v>115</v>
      </c>
      <c r="ER44" s="451">
        <f t="shared" si="134"/>
        <v>110</v>
      </c>
      <c r="ES44" s="451">
        <f t="shared" si="134"/>
        <v>120</v>
      </c>
      <c r="ET44" s="451">
        <f t="shared" si="134"/>
        <v>120</v>
      </c>
      <c r="EU44" s="451">
        <f t="shared" si="134"/>
        <v>125</v>
      </c>
      <c r="EV44" s="451">
        <f t="shared" si="134"/>
        <v>115</v>
      </c>
      <c r="EW44" s="451">
        <f t="shared" si="134"/>
        <v>125</v>
      </c>
      <c r="EX44" s="451">
        <f t="shared" si="134"/>
        <v>115</v>
      </c>
      <c r="EY44" s="451">
        <f t="shared" si="134"/>
        <v>138.59995200706095</v>
      </c>
      <c r="EZ44" s="451">
        <f t="shared" si="134"/>
        <v>138.59995200706095</v>
      </c>
      <c r="FA44" s="451">
        <f t="shared" si="134"/>
        <v>127.80375263392972</v>
      </c>
      <c r="FB44" s="451">
        <f t="shared" si="134"/>
        <v>127.80375263392972</v>
      </c>
      <c r="FC44" s="451">
        <f t="shared" si="134"/>
        <v>131.44198725224391</v>
      </c>
      <c r="FD44" s="451">
        <f t="shared" si="134"/>
        <v>135.18558160598008</v>
      </c>
      <c r="FE44" s="451">
        <f t="shared" ref="FE44:FJ47" si="135">BZ44</f>
        <v>139.46665703764705</v>
      </c>
      <c r="FF44" s="451">
        <f t="shared" si="135"/>
        <v>138.26113020779317</v>
      </c>
      <c r="FG44" s="451">
        <f t="shared" si="135"/>
        <v>148.50018440881627</v>
      </c>
      <c r="FH44" s="451">
        <f t="shared" si="135"/>
        <v>143.51219137723626</v>
      </c>
      <c r="FI44" s="451">
        <f t="shared" si="135"/>
        <v>152.41031038263927</v>
      </c>
      <c r="FJ44" s="451">
        <f t="shared" si="135"/>
        <v>156.04942904799185</v>
      </c>
      <c r="FM44" s="914">
        <f t="shared" si="18"/>
        <v>0</v>
      </c>
      <c r="FN44" s="914">
        <f t="shared" si="19"/>
        <v>0</v>
      </c>
      <c r="FO44" s="914">
        <f t="shared" si="20"/>
        <v>0</v>
      </c>
      <c r="FP44" s="914">
        <f t="shared" si="21"/>
        <v>0</v>
      </c>
      <c r="FQ44" s="914">
        <f t="shared" si="22"/>
        <v>0</v>
      </c>
      <c r="FR44" s="914">
        <f t="shared" si="23"/>
        <v>0</v>
      </c>
    </row>
    <row r="45" spans="2:174" x14ac:dyDescent="0.3">
      <c r="B45" s="244" t="s">
        <v>31</v>
      </c>
      <c r="C45" s="803">
        <v>435</v>
      </c>
      <c r="D45" s="803">
        <v>455</v>
      </c>
      <c r="E45" s="803">
        <v>445</v>
      </c>
      <c r="F45" s="803">
        <v>490</v>
      </c>
      <c r="G45" s="803">
        <v>505</v>
      </c>
      <c r="H45" s="803">
        <v>525</v>
      </c>
      <c r="I45" s="803">
        <v>555.65473975514499</v>
      </c>
      <c r="J45" s="803">
        <v>473.40485055905833</v>
      </c>
      <c r="K45" s="803">
        <v>527.63104150781578</v>
      </c>
      <c r="L45" s="803">
        <v>548.03298685981235</v>
      </c>
      <c r="M45" s="803">
        <v>570.55465352238093</v>
      </c>
      <c r="N45" s="803">
        <v>578.64470317129235</v>
      </c>
      <c r="O45" s="803">
        <v>572.6702381573283</v>
      </c>
      <c r="P45" s="246">
        <f t="shared" si="11"/>
        <v>1.4179272045134805E-2</v>
      </c>
      <c r="Q45" s="246">
        <f t="shared" si="11"/>
        <v>-1.0324928200708849E-2</v>
      </c>
      <c r="R45" s="909"/>
      <c r="S45" s="804">
        <v>105</v>
      </c>
      <c r="T45" s="804">
        <v>115</v>
      </c>
      <c r="U45" s="804">
        <v>110</v>
      </c>
      <c r="V45" s="804">
        <v>110</v>
      </c>
      <c r="W45" s="804">
        <v>105</v>
      </c>
      <c r="X45" s="804">
        <v>115</v>
      </c>
      <c r="Y45" s="804">
        <v>115</v>
      </c>
      <c r="Z45" s="804">
        <v>120</v>
      </c>
      <c r="AA45" s="804">
        <v>120</v>
      </c>
      <c r="AB45" s="804">
        <v>130</v>
      </c>
      <c r="AC45" s="804">
        <v>125</v>
      </c>
      <c r="AD45" s="804">
        <v>125</v>
      </c>
      <c r="AE45" s="804">
        <v>125</v>
      </c>
      <c r="AF45" s="804">
        <v>125</v>
      </c>
      <c r="AG45" s="804">
        <v>130</v>
      </c>
      <c r="AH45" s="804">
        <v>130</v>
      </c>
      <c r="AI45" s="804">
        <v>130</v>
      </c>
      <c r="AJ45" s="804">
        <v>135</v>
      </c>
      <c r="AK45" s="804">
        <v>139.21406617169598</v>
      </c>
      <c r="AL45" s="804">
        <v>139.08056340151387</v>
      </c>
      <c r="AM45" s="804">
        <v>138.01254124005715</v>
      </c>
      <c r="AN45" s="804">
        <v>139.347568941878</v>
      </c>
      <c r="AO45" s="804">
        <v>110.94303957178431</v>
      </c>
      <c r="AP45" s="804">
        <v>96.947284503368962</v>
      </c>
      <c r="AQ45" s="804">
        <v>129.52711642971653</v>
      </c>
      <c r="AR45" s="804">
        <v>135.9874100541885</v>
      </c>
      <c r="AS45" s="804">
        <v>136.65758712899324</v>
      </c>
      <c r="AT45" s="804">
        <v>125.46024736618072</v>
      </c>
      <c r="AU45" s="804">
        <v>125.27475608122103</v>
      </c>
      <c r="AV45" s="804">
        <v>140.23845093142077</v>
      </c>
      <c r="AW45" s="804">
        <v>138.72838741305821</v>
      </c>
      <c r="AX45" s="804">
        <v>143.1036868489785</v>
      </c>
      <c r="AY45" s="804">
        <v>134.74215306543977</v>
      </c>
      <c r="AZ45" s="804">
        <v>131.45875953233585</v>
      </c>
      <c r="BA45" s="804">
        <v>137.25791075619142</v>
      </c>
      <c r="BB45" s="804">
        <v>144.74591075619139</v>
      </c>
      <c r="BC45" s="804">
        <v>138.85688675619141</v>
      </c>
      <c r="BD45" s="804">
        <v>149.69394525380676</v>
      </c>
      <c r="BE45" s="804">
        <v>141.75899213674978</v>
      </c>
      <c r="BF45" s="804">
        <v>147.87894245021403</v>
      </c>
      <c r="BG45" s="804">
        <v>143.5334672322972</v>
      </c>
      <c r="BH45" s="804">
        <v>145.4733013520314</v>
      </c>
      <c r="BI45" s="284"/>
      <c r="BJ45" s="804">
        <f t="shared" ref="BJ45:BJ47" si="136">D45-BK45</f>
        <v>235</v>
      </c>
      <c r="BK45" s="804">
        <f t="shared" ref="BK45:BK47" si="137">SUM(S45:T45)</f>
        <v>220</v>
      </c>
      <c r="BL45" s="804">
        <f t="shared" ref="BL45:BL47" si="138">SUM(U45:V45)</f>
        <v>220</v>
      </c>
      <c r="BM45" s="804">
        <f t="shared" ref="BM45:BM47" si="139">SUM(W45:X45)</f>
        <v>220</v>
      </c>
      <c r="BN45" s="804">
        <f t="shared" ref="BN45:BN47" si="140">SUM(Y45:Z45)</f>
        <v>235</v>
      </c>
      <c r="BO45" s="804">
        <f t="shared" ref="BO45:BO47" si="141">SUM(AA45:AB45)</f>
        <v>250</v>
      </c>
      <c r="BP45" s="804">
        <f t="shared" ref="BP45:BP47" si="142">SUM(AC45:AD45)</f>
        <v>250</v>
      </c>
      <c r="BQ45" s="804">
        <f t="shared" ref="BQ45:BQ47" si="143">SUM(AE45:AF45)</f>
        <v>250</v>
      </c>
      <c r="BR45" s="804">
        <f t="shared" ref="BR45:BR47" si="144">SUM(AG45:AH45)</f>
        <v>260</v>
      </c>
      <c r="BS45" s="804">
        <f t="shared" ref="BS45:BS47" si="145">SUM(AI45:AJ45)</f>
        <v>265</v>
      </c>
      <c r="BT45" s="804">
        <f t="shared" si="124"/>
        <v>278.29462957320982</v>
      </c>
      <c r="BU45" s="804">
        <f t="shared" si="125"/>
        <v>277.36011018193517</v>
      </c>
      <c r="BV45" s="804">
        <f t="shared" si="126"/>
        <v>207.89032407515327</v>
      </c>
      <c r="BW45" s="800">
        <f t="shared" si="37"/>
        <v>265.514526483905</v>
      </c>
      <c r="BX45" s="801">
        <f t="shared" si="127"/>
        <v>262.11783449517395</v>
      </c>
      <c r="BY45" s="801">
        <f t="shared" si="128"/>
        <v>265.51320701264183</v>
      </c>
      <c r="BZ45" s="801">
        <f t="shared" si="129"/>
        <v>281.83207426203671</v>
      </c>
      <c r="CA45" s="801">
        <f t="shared" si="34"/>
        <v>266.20091259777564</v>
      </c>
      <c r="CB45" s="801">
        <f t="shared" si="17"/>
        <v>282.00382151238284</v>
      </c>
      <c r="CC45" s="801">
        <f t="shared" si="35"/>
        <v>288.5508320099982</v>
      </c>
      <c r="CD45" s="801">
        <f t="shared" si="36"/>
        <v>289.63793458696381</v>
      </c>
      <c r="CE45" s="801">
        <f t="shared" si="38"/>
        <v>289.0067685843286</v>
      </c>
      <c r="CF45" s="31"/>
      <c r="CG45" s="889" t="s">
        <v>31</v>
      </c>
      <c r="CH45" s="804">
        <f t="shared" si="130"/>
        <v>435</v>
      </c>
      <c r="CI45" s="804">
        <f t="shared" si="130"/>
        <v>455</v>
      </c>
      <c r="CJ45" s="804">
        <f t="shared" si="130"/>
        <v>445</v>
      </c>
      <c r="CK45" s="804">
        <f t="shared" si="123"/>
        <v>490</v>
      </c>
      <c r="CL45" s="804">
        <f t="shared" si="123"/>
        <v>505</v>
      </c>
      <c r="CM45" s="804">
        <f t="shared" si="123"/>
        <v>525</v>
      </c>
      <c r="CN45" s="804">
        <f t="shared" si="123"/>
        <v>555.65473975514499</v>
      </c>
      <c r="CO45" s="804">
        <f t="shared" si="123"/>
        <v>473.40485055905833</v>
      </c>
      <c r="CP45" s="804">
        <f t="shared" si="123"/>
        <v>527.63104150781578</v>
      </c>
      <c r="CQ45" s="804">
        <f t="shared" si="123"/>
        <v>548.03298685981235</v>
      </c>
      <c r="CR45" s="804">
        <f t="shared" si="123"/>
        <v>570.55465352238093</v>
      </c>
      <c r="CS45" s="804">
        <f t="shared" si="123"/>
        <v>578.64470317129235</v>
      </c>
      <c r="CT45" s="804">
        <f t="shared" si="123"/>
        <v>572.6702381573283</v>
      </c>
      <c r="CU45" s="248">
        <f t="shared" si="45"/>
        <v>1.4179272045134805E-2</v>
      </c>
      <c r="CV45" s="248">
        <f>Q45</f>
        <v>-1.0324928200708849E-2</v>
      </c>
      <c r="CW45" s="37"/>
      <c r="CX45" s="452">
        <f t="shared" si="131"/>
        <v>105</v>
      </c>
      <c r="CY45" s="452">
        <f t="shared" si="131"/>
        <v>115</v>
      </c>
      <c r="CZ45" s="452">
        <f t="shared" si="131"/>
        <v>110</v>
      </c>
      <c r="DA45" s="452">
        <f t="shared" si="131"/>
        <v>110</v>
      </c>
      <c r="DB45" s="452">
        <f t="shared" si="131"/>
        <v>105</v>
      </c>
      <c r="DC45" s="452">
        <f t="shared" si="131"/>
        <v>115</v>
      </c>
      <c r="DD45" s="452">
        <f t="shared" si="131"/>
        <v>115</v>
      </c>
      <c r="DE45" s="452">
        <f t="shared" si="131"/>
        <v>120</v>
      </c>
      <c r="DF45" s="452">
        <f t="shared" si="131"/>
        <v>120</v>
      </c>
      <c r="DG45" s="452">
        <f t="shared" si="131"/>
        <v>130</v>
      </c>
      <c r="DH45" s="452">
        <f t="shared" si="131"/>
        <v>125</v>
      </c>
      <c r="DI45" s="452">
        <f t="shared" si="131"/>
        <v>125</v>
      </c>
      <c r="DJ45" s="452">
        <f t="shared" si="131"/>
        <v>125</v>
      </c>
      <c r="DK45" s="452">
        <f t="shared" si="131"/>
        <v>125</v>
      </c>
      <c r="DL45" s="452">
        <f t="shared" si="131"/>
        <v>130</v>
      </c>
      <c r="DM45" s="452">
        <f t="shared" si="131"/>
        <v>130</v>
      </c>
      <c r="DN45" s="452">
        <f t="shared" si="132"/>
        <v>130</v>
      </c>
      <c r="DO45" s="452">
        <f t="shared" si="132"/>
        <v>135</v>
      </c>
      <c r="DP45" s="452">
        <f t="shared" si="132"/>
        <v>139.21406617169598</v>
      </c>
      <c r="DQ45" s="452">
        <f t="shared" si="132"/>
        <v>139.08056340151387</v>
      </c>
      <c r="DR45" s="452">
        <f t="shared" si="132"/>
        <v>138.01254124005715</v>
      </c>
      <c r="DS45" s="452">
        <f t="shared" si="132"/>
        <v>139.347568941878</v>
      </c>
      <c r="DT45" s="452">
        <f t="shared" si="132"/>
        <v>110.94303957178431</v>
      </c>
      <c r="DU45" s="452">
        <f t="shared" si="132"/>
        <v>96.947284503368962</v>
      </c>
      <c r="DV45" s="452">
        <f t="shared" si="132"/>
        <v>129.52711642971653</v>
      </c>
      <c r="DW45" s="452">
        <f t="shared" si="132"/>
        <v>135.9874100541885</v>
      </c>
      <c r="DX45" s="452">
        <f t="shared" si="132"/>
        <v>136.65758712899324</v>
      </c>
      <c r="DY45" s="452">
        <f t="shared" si="132"/>
        <v>125.46024736618072</v>
      </c>
      <c r="DZ45" s="452">
        <f t="shared" si="132"/>
        <v>125.27475608122103</v>
      </c>
      <c r="EA45" s="452">
        <f t="shared" si="132"/>
        <v>140.23845093142077</v>
      </c>
      <c r="EB45" s="452">
        <f t="shared" si="133"/>
        <v>138.72838741305821</v>
      </c>
      <c r="EC45" s="452">
        <f t="shared" si="133"/>
        <v>143.1036868489785</v>
      </c>
      <c r="ED45" s="452">
        <f t="shared" si="133"/>
        <v>134.74215306543977</v>
      </c>
      <c r="EE45" s="452">
        <f t="shared" si="133"/>
        <v>131.45875953233585</v>
      </c>
      <c r="EF45" s="452">
        <f t="shared" si="133"/>
        <v>137.25791075619142</v>
      </c>
      <c r="EG45" s="452">
        <f t="shared" si="133"/>
        <v>144.74591075619139</v>
      </c>
      <c r="EH45" s="452">
        <f t="shared" si="133"/>
        <v>138.85688675619141</v>
      </c>
      <c r="EI45" s="452">
        <f t="shared" si="133"/>
        <v>149.69394525380676</v>
      </c>
      <c r="EJ45" s="452">
        <f t="shared" si="133"/>
        <v>141.75899213674978</v>
      </c>
      <c r="EK45" s="452">
        <f t="shared" si="133"/>
        <v>147.87894245021403</v>
      </c>
      <c r="EL45" s="452">
        <f t="shared" si="133"/>
        <v>143.5334672322972</v>
      </c>
      <c r="EM45" s="452">
        <f t="shared" si="133"/>
        <v>145.4733013520314</v>
      </c>
      <c r="EN45" s="452"/>
      <c r="EO45" s="452">
        <f t="shared" si="134"/>
        <v>235</v>
      </c>
      <c r="EP45" s="452">
        <f t="shared" si="134"/>
        <v>220</v>
      </c>
      <c r="EQ45" s="452">
        <f t="shared" si="134"/>
        <v>220</v>
      </c>
      <c r="ER45" s="452">
        <f t="shared" si="134"/>
        <v>220</v>
      </c>
      <c r="ES45" s="452">
        <f t="shared" si="134"/>
        <v>235</v>
      </c>
      <c r="ET45" s="452">
        <f t="shared" si="134"/>
        <v>250</v>
      </c>
      <c r="EU45" s="452">
        <f t="shared" si="134"/>
        <v>250</v>
      </c>
      <c r="EV45" s="452">
        <f t="shared" si="134"/>
        <v>250</v>
      </c>
      <c r="EW45" s="452">
        <f t="shared" si="134"/>
        <v>260</v>
      </c>
      <c r="EX45" s="452">
        <f t="shared" si="134"/>
        <v>265</v>
      </c>
      <c r="EY45" s="452">
        <f t="shared" si="134"/>
        <v>278.29462957320982</v>
      </c>
      <c r="EZ45" s="452">
        <f t="shared" si="134"/>
        <v>277.36011018193517</v>
      </c>
      <c r="FA45" s="452">
        <f t="shared" si="134"/>
        <v>207.89032407515327</v>
      </c>
      <c r="FB45" s="452">
        <f t="shared" si="134"/>
        <v>265.514526483905</v>
      </c>
      <c r="FC45" s="452">
        <f t="shared" si="134"/>
        <v>262.11783449517395</v>
      </c>
      <c r="FD45" s="452">
        <f t="shared" si="134"/>
        <v>265.51320701264183</v>
      </c>
      <c r="FE45" s="452">
        <f t="shared" si="135"/>
        <v>281.83207426203671</v>
      </c>
      <c r="FF45" s="452">
        <f t="shared" si="135"/>
        <v>266.20091259777564</v>
      </c>
      <c r="FG45" s="452">
        <f t="shared" si="135"/>
        <v>282.00382151238284</v>
      </c>
      <c r="FH45" s="452">
        <f t="shared" si="135"/>
        <v>288.5508320099982</v>
      </c>
      <c r="FI45" s="452">
        <f t="shared" si="135"/>
        <v>289.63793458696381</v>
      </c>
      <c r="FJ45" s="452">
        <f t="shared" si="135"/>
        <v>289.0067685843286</v>
      </c>
      <c r="FL45" s="655" t="s">
        <v>31</v>
      </c>
      <c r="FM45" s="914">
        <f t="shared" si="18"/>
        <v>0</v>
      </c>
      <c r="FN45" s="914">
        <f t="shared" si="19"/>
        <v>0</v>
      </c>
      <c r="FO45" s="914">
        <f t="shared" si="20"/>
        <v>0</v>
      </c>
      <c r="FP45" s="914">
        <f t="shared" si="21"/>
        <v>0</v>
      </c>
      <c r="FQ45" s="914">
        <f t="shared" si="22"/>
        <v>0</v>
      </c>
      <c r="FR45" s="914">
        <f t="shared" si="23"/>
        <v>0</v>
      </c>
    </row>
    <row r="46" spans="2:174" x14ac:dyDescent="0.3">
      <c r="B46" s="20" t="s">
        <v>233</v>
      </c>
      <c r="C46" s="489" t="s">
        <v>101</v>
      </c>
      <c r="D46" s="489" t="s">
        <v>101</v>
      </c>
      <c r="E46" s="489" t="s">
        <v>101</v>
      </c>
      <c r="F46" s="489" t="s">
        <v>101</v>
      </c>
      <c r="G46" s="489" t="s">
        <v>101</v>
      </c>
      <c r="H46" s="489" t="s">
        <v>101</v>
      </c>
      <c r="I46" s="803">
        <v>29.446158415569158</v>
      </c>
      <c r="J46" s="803">
        <v>27.503283874035933</v>
      </c>
      <c r="K46" s="803">
        <v>17.023746990124906</v>
      </c>
      <c r="L46" s="803">
        <v>12.302357517772442</v>
      </c>
      <c r="M46" s="803">
        <v>22.99123705429135</v>
      </c>
      <c r="N46" s="803">
        <v>44.085112544851953</v>
      </c>
      <c r="O46" s="803">
        <v>59.378467350508856</v>
      </c>
      <c r="P46" s="209">
        <f t="shared" si="11"/>
        <v>0.9174745769768573</v>
      </c>
      <c r="Q46" s="209">
        <f t="shared" si="11"/>
        <v>0.34690520048230633</v>
      </c>
      <c r="R46" s="909"/>
      <c r="S46" s="804"/>
      <c r="T46" s="31"/>
      <c r="U46" s="31"/>
      <c r="V46" s="31"/>
      <c r="W46" s="31"/>
      <c r="X46" s="31"/>
      <c r="Y46" s="31"/>
      <c r="Z46" s="31"/>
      <c r="AA46" s="31"/>
      <c r="AB46" s="31"/>
      <c r="AC46" s="31"/>
      <c r="AD46" s="31"/>
      <c r="AE46" s="31"/>
      <c r="AF46" s="31"/>
      <c r="AG46" s="31"/>
      <c r="AH46" s="31"/>
      <c r="AI46" s="31"/>
      <c r="AJ46" s="31"/>
      <c r="AK46" s="804">
        <v>7.3615396038922896</v>
      </c>
      <c r="AL46" s="804">
        <v>7.3615396038922896</v>
      </c>
      <c r="AM46" s="804">
        <v>7.3615396038922896</v>
      </c>
      <c r="AN46" s="804">
        <v>7.3615396038922896</v>
      </c>
      <c r="AO46" s="804">
        <v>6.8758209685089833</v>
      </c>
      <c r="AP46" s="804">
        <v>6.8758209685089833</v>
      </c>
      <c r="AQ46" s="804">
        <v>6.8758209685089833</v>
      </c>
      <c r="AR46" s="804">
        <v>6.8758209685089833</v>
      </c>
      <c r="AS46" s="804">
        <v>2.8672426924231935</v>
      </c>
      <c r="AT46" s="804">
        <v>4.0726780012559729</v>
      </c>
      <c r="AU46" s="804">
        <v>4.1052573339271285</v>
      </c>
      <c r="AV46" s="804">
        <v>5.9785689625186098</v>
      </c>
      <c r="AW46" s="804">
        <v>3.0525169065266109</v>
      </c>
      <c r="AX46" s="804">
        <v>3.0269551709731966</v>
      </c>
      <c r="AY46" s="804">
        <v>3.094323191589841</v>
      </c>
      <c r="AZ46" s="804">
        <v>3.1285622486827922</v>
      </c>
      <c r="BA46" s="804">
        <v>3.2063325011886912</v>
      </c>
      <c r="BB46" s="804">
        <v>3.7552987001168812</v>
      </c>
      <c r="BC46" s="804">
        <v>6.054530606394831</v>
      </c>
      <c r="BD46" s="804">
        <v>9.9750752465909471</v>
      </c>
      <c r="BE46" s="804">
        <v>8.1108169095711542</v>
      </c>
      <c r="BF46" s="804">
        <v>9.4308701937400308</v>
      </c>
      <c r="BG46" s="804">
        <v>12.016788659312278</v>
      </c>
      <c r="BH46" s="804">
        <v>14.526636782228493</v>
      </c>
      <c r="BI46" s="284"/>
      <c r="BJ46" s="804"/>
      <c r="BK46" s="804"/>
      <c r="BL46" s="804"/>
      <c r="BM46" s="804"/>
      <c r="BN46" s="804"/>
      <c r="BO46" s="804"/>
      <c r="BP46" s="804"/>
      <c r="BQ46" s="804"/>
      <c r="BR46" s="804"/>
      <c r="BS46" s="804"/>
      <c r="BT46" s="804">
        <f t="shared" si="124"/>
        <v>14.723079207784579</v>
      </c>
      <c r="BU46" s="804">
        <f t="shared" si="125"/>
        <v>14.723079207784579</v>
      </c>
      <c r="BV46" s="804">
        <f t="shared" si="126"/>
        <v>13.751641937017967</v>
      </c>
      <c r="BW46" s="800">
        <f t="shared" si="37"/>
        <v>13.751641937017967</v>
      </c>
      <c r="BX46" s="801">
        <f t="shared" si="127"/>
        <v>6.9399206936791664</v>
      </c>
      <c r="BY46" s="801">
        <f t="shared" si="128"/>
        <v>10.083826296445739</v>
      </c>
      <c r="BZ46" s="801">
        <f t="shared" si="129"/>
        <v>6.0794720774998074</v>
      </c>
      <c r="CA46" s="801">
        <f t="shared" si="34"/>
        <v>6.2228854402726332</v>
      </c>
      <c r="CB46" s="801">
        <f t="shared" si="17"/>
        <v>6.9616312013055719</v>
      </c>
      <c r="CC46" s="801">
        <f t="shared" si="35"/>
        <v>16.029605852985778</v>
      </c>
      <c r="CD46" s="801">
        <f t="shared" si="36"/>
        <v>17.541687103311183</v>
      </c>
      <c r="CE46" s="801">
        <f t="shared" si="38"/>
        <v>26.543425441540769</v>
      </c>
      <c r="CF46" s="31"/>
      <c r="CG46" s="887" t="str">
        <f>B46</f>
        <v>Hydrogen Stationary &amp; Other</v>
      </c>
      <c r="CH46" s="804" t="str">
        <f t="shared" si="130"/>
        <v>†</v>
      </c>
      <c r="CI46" s="804" t="str">
        <f t="shared" si="130"/>
        <v>†</v>
      </c>
      <c r="CJ46" s="804" t="str">
        <f t="shared" si="130"/>
        <v>†</v>
      </c>
      <c r="CK46" s="804" t="str">
        <f t="shared" si="123"/>
        <v>†</v>
      </c>
      <c r="CL46" s="804" t="str">
        <f t="shared" si="123"/>
        <v>†</v>
      </c>
      <c r="CM46" s="804" t="str">
        <f t="shared" si="123"/>
        <v>†</v>
      </c>
      <c r="CN46" s="804">
        <f t="shared" si="123"/>
        <v>29.446158415569158</v>
      </c>
      <c r="CO46" s="804">
        <f t="shared" si="123"/>
        <v>27.503283874035933</v>
      </c>
      <c r="CP46" s="804">
        <f t="shared" si="123"/>
        <v>17.023746990124906</v>
      </c>
      <c r="CQ46" s="804">
        <f t="shared" si="123"/>
        <v>12.302357517772442</v>
      </c>
      <c r="CR46" s="804">
        <f t="shared" si="123"/>
        <v>22.99123705429135</v>
      </c>
      <c r="CS46" s="804">
        <f t="shared" si="123"/>
        <v>44.085112544851953</v>
      </c>
      <c r="CT46" s="804">
        <f t="shared" si="123"/>
        <v>59.378467350508856</v>
      </c>
      <c r="CU46" s="248">
        <f t="shared" si="45"/>
        <v>0.9174745769768573</v>
      </c>
      <c r="CV46" s="248">
        <f>Q46</f>
        <v>0.34690520048230633</v>
      </c>
      <c r="CW46" s="37"/>
      <c r="CX46" s="452">
        <f t="shared" si="131"/>
        <v>0</v>
      </c>
      <c r="CY46" s="452">
        <f t="shared" si="131"/>
        <v>0</v>
      </c>
      <c r="CZ46" s="452">
        <f t="shared" si="131"/>
        <v>0</v>
      </c>
      <c r="DA46" s="452">
        <f t="shared" si="131"/>
        <v>0</v>
      </c>
      <c r="DB46" s="452">
        <f t="shared" si="131"/>
        <v>0</v>
      </c>
      <c r="DC46" s="452">
        <f t="shared" si="131"/>
        <v>0</v>
      </c>
      <c r="DD46" s="452">
        <f t="shared" si="131"/>
        <v>0</v>
      </c>
      <c r="DE46" s="452">
        <f t="shared" si="131"/>
        <v>0</v>
      </c>
      <c r="DF46" s="452">
        <f t="shared" si="131"/>
        <v>0</v>
      </c>
      <c r="DG46" s="452">
        <f t="shared" si="131"/>
        <v>0</v>
      </c>
      <c r="DH46" s="452">
        <f t="shared" si="131"/>
        <v>0</v>
      </c>
      <c r="DI46" s="452">
        <f t="shared" si="131"/>
        <v>0</v>
      </c>
      <c r="DJ46" s="452">
        <f t="shared" si="131"/>
        <v>0</v>
      </c>
      <c r="DK46" s="452">
        <f t="shared" si="131"/>
        <v>0</v>
      </c>
      <c r="DL46" s="452">
        <f t="shared" si="131"/>
        <v>0</v>
      </c>
      <c r="DM46" s="452">
        <f t="shared" si="131"/>
        <v>0</v>
      </c>
      <c r="DN46" s="452">
        <f t="shared" si="132"/>
        <v>0</v>
      </c>
      <c r="DO46" s="452">
        <f t="shared" si="132"/>
        <v>0</v>
      </c>
      <c r="DP46" s="452">
        <f t="shared" si="132"/>
        <v>7.3615396038922896</v>
      </c>
      <c r="DQ46" s="452">
        <f t="shared" si="132"/>
        <v>7.3615396038922896</v>
      </c>
      <c r="DR46" s="452">
        <f t="shared" si="132"/>
        <v>7.3615396038922896</v>
      </c>
      <c r="DS46" s="452">
        <f t="shared" si="132"/>
        <v>7.3615396038922896</v>
      </c>
      <c r="DT46" s="452">
        <f t="shared" si="132"/>
        <v>6.8758209685089833</v>
      </c>
      <c r="DU46" s="452">
        <f t="shared" si="132"/>
        <v>6.8758209685089833</v>
      </c>
      <c r="DV46" s="452">
        <f t="shared" si="132"/>
        <v>6.8758209685089833</v>
      </c>
      <c r="DW46" s="452">
        <f t="shared" si="132"/>
        <v>6.8758209685089833</v>
      </c>
      <c r="DX46" s="452">
        <f t="shared" si="132"/>
        <v>2.8672426924231935</v>
      </c>
      <c r="DY46" s="452">
        <f t="shared" si="132"/>
        <v>4.0726780012559729</v>
      </c>
      <c r="DZ46" s="452">
        <f t="shared" si="132"/>
        <v>4.1052573339271285</v>
      </c>
      <c r="EA46" s="452">
        <f t="shared" si="132"/>
        <v>5.9785689625186098</v>
      </c>
      <c r="EB46" s="452">
        <f t="shared" si="133"/>
        <v>3.0525169065266109</v>
      </c>
      <c r="EC46" s="452">
        <f t="shared" si="133"/>
        <v>3.0269551709731966</v>
      </c>
      <c r="ED46" s="452">
        <f t="shared" si="133"/>
        <v>3.094323191589841</v>
      </c>
      <c r="EE46" s="452">
        <f t="shared" si="133"/>
        <v>3.1285622486827922</v>
      </c>
      <c r="EF46" s="452">
        <f t="shared" si="133"/>
        <v>3.2063325011886912</v>
      </c>
      <c r="EG46" s="452">
        <f t="shared" si="133"/>
        <v>3.7552987001168812</v>
      </c>
      <c r="EH46" s="452">
        <f t="shared" si="133"/>
        <v>6.054530606394831</v>
      </c>
      <c r="EI46" s="452">
        <f t="shared" si="133"/>
        <v>9.9750752465909471</v>
      </c>
      <c r="EJ46" s="452">
        <f t="shared" si="133"/>
        <v>8.1108169095711542</v>
      </c>
      <c r="EK46" s="452">
        <f t="shared" si="133"/>
        <v>9.4308701937400308</v>
      </c>
      <c r="EL46" s="452">
        <f t="shared" si="133"/>
        <v>12.016788659312278</v>
      </c>
      <c r="EM46" s="452">
        <f t="shared" si="133"/>
        <v>14.526636782228493</v>
      </c>
      <c r="EN46" s="452"/>
      <c r="EO46" s="452">
        <f t="shared" si="134"/>
        <v>0</v>
      </c>
      <c r="EP46" s="452">
        <f t="shared" si="134"/>
        <v>0</v>
      </c>
      <c r="EQ46" s="452">
        <f t="shared" si="134"/>
        <v>0</v>
      </c>
      <c r="ER46" s="452">
        <f t="shared" si="134"/>
        <v>0</v>
      </c>
      <c r="ES46" s="452">
        <f t="shared" si="134"/>
        <v>0</v>
      </c>
      <c r="ET46" s="452">
        <f t="shared" si="134"/>
        <v>0</v>
      </c>
      <c r="EU46" s="452">
        <f t="shared" si="134"/>
        <v>0</v>
      </c>
      <c r="EV46" s="452">
        <f t="shared" si="134"/>
        <v>0</v>
      </c>
      <c r="EW46" s="452">
        <f t="shared" si="134"/>
        <v>0</v>
      </c>
      <c r="EX46" s="452">
        <f t="shared" si="134"/>
        <v>0</v>
      </c>
      <c r="EY46" s="452">
        <f t="shared" si="134"/>
        <v>14.723079207784579</v>
      </c>
      <c r="EZ46" s="452">
        <f t="shared" si="134"/>
        <v>14.723079207784579</v>
      </c>
      <c r="FA46" s="452">
        <f t="shared" si="134"/>
        <v>13.751641937017967</v>
      </c>
      <c r="FB46" s="452">
        <f t="shared" si="134"/>
        <v>13.751641937017967</v>
      </c>
      <c r="FC46" s="452">
        <f t="shared" si="134"/>
        <v>6.9399206936791664</v>
      </c>
      <c r="FD46" s="452">
        <f t="shared" si="134"/>
        <v>10.083826296445739</v>
      </c>
      <c r="FE46" s="452">
        <f t="shared" si="135"/>
        <v>6.0794720774998074</v>
      </c>
      <c r="FF46" s="452">
        <f t="shared" si="135"/>
        <v>6.2228854402726332</v>
      </c>
      <c r="FG46" s="452">
        <f t="shared" si="135"/>
        <v>6.9616312013055719</v>
      </c>
      <c r="FH46" s="452">
        <f t="shared" si="135"/>
        <v>16.029605852985778</v>
      </c>
      <c r="FI46" s="452">
        <f t="shared" si="135"/>
        <v>17.541687103311183</v>
      </c>
      <c r="FJ46" s="452">
        <f t="shared" si="135"/>
        <v>26.543425441540769</v>
      </c>
      <c r="FM46" s="914">
        <f t="shared" si="18"/>
        <v>0</v>
      </c>
      <c r="FN46" s="914">
        <f t="shared" si="19"/>
        <v>0</v>
      </c>
      <c r="FO46" s="914">
        <f t="shared" si="20"/>
        <v>0</v>
      </c>
      <c r="FP46" s="914">
        <f t="shared" si="21"/>
        <v>0</v>
      </c>
      <c r="FQ46" s="914">
        <f t="shared" si="22"/>
        <v>0</v>
      </c>
      <c r="FR46" s="914">
        <f t="shared" si="23"/>
        <v>0</v>
      </c>
    </row>
    <row r="47" spans="2:174" x14ac:dyDescent="0.3">
      <c r="B47" s="250" t="s">
        <v>112</v>
      </c>
      <c r="C47" s="806">
        <v>-5</v>
      </c>
      <c r="D47" s="806">
        <v>50</v>
      </c>
      <c r="E47" s="806">
        <v>525</v>
      </c>
      <c r="F47" s="806">
        <v>460</v>
      </c>
      <c r="G47" s="806">
        <v>215</v>
      </c>
      <c r="H47" s="806">
        <v>280</v>
      </c>
      <c r="I47" s="806">
        <f>SUM(I48:I52)</f>
        <v>277.62433239024546</v>
      </c>
      <c r="J47" s="806">
        <f t="shared" ref="J47:O47" si="146">SUM(J48:J52)</f>
        <v>593.3185058112432</v>
      </c>
      <c r="K47" s="806">
        <f t="shared" si="146"/>
        <v>349.3966864581156</v>
      </c>
      <c r="L47" s="806">
        <f t="shared" si="146"/>
        <v>259.05262402515018</v>
      </c>
      <c r="M47" s="806">
        <f t="shared" si="146"/>
        <v>322.18486945228977</v>
      </c>
      <c r="N47" s="806">
        <f t="shared" si="146"/>
        <v>194.14233776769643</v>
      </c>
      <c r="O47" s="806">
        <f t="shared" si="146"/>
        <v>181.12798630919804</v>
      </c>
      <c r="P47" s="209">
        <f t="shared" si="11"/>
        <v>-0.39741944400512674</v>
      </c>
      <c r="Q47" s="413">
        <f t="shared" si="11"/>
        <v>-6.7035102225208032E-2</v>
      </c>
      <c r="R47" s="909"/>
      <c r="S47" s="807">
        <v>15</v>
      </c>
      <c r="T47" s="807">
        <v>40</v>
      </c>
      <c r="U47" s="807">
        <v>45</v>
      </c>
      <c r="V47" s="807">
        <v>75</v>
      </c>
      <c r="W47" s="807">
        <v>180</v>
      </c>
      <c r="X47" s="807">
        <v>220</v>
      </c>
      <c r="Y47" s="807">
        <v>150</v>
      </c>
      <c r="Z47" s="807">
        <v>115</v>
      </c>
      <c r="AA47" s="807">
        <v>80</v>
      </c>
      <c r="AB47" s="807">
        <v>115</v>
      </c>
      <c r="AC47" s="807">
        <v>30</v>
      </c>
      <c r="AD47" s="807">
        <v>75</v>
      </c>
      <c r="AE47" s="807">
        <v>45</v>
      </c>
      <c r="AF47" s="807">
        <v>65</v>
      </c>
      <c r="AG47" s="807">
        <v>85</v>
      </c>
      <c r="AH47" s="807">
        <v>70</v>
      </c>
      <c r="AI47" s="807">
        <v>70</v>
      </c>
      <c r="AJ47" s="807">
        <v>50</v>
      </c>
      <c r="AK47" s="807">
        <f>SUM(AK48:AK52)</f>
        <v>109.27647535723891</v>
      </c>
      <c r="AL47" s="807">
        <f t="shared" ref="AL47:BB47" si="147">SUM(AL48:AL52)</f>
        <v>88.297372844297456</v>
      </c>
      <c r="AM47" s="807">
        <f t="shared" si="147"/>
        <v>52.620704983374424</v>
      </c>
      <c r="AN47" s="807">
        <f t="shared" si="147"/>
        <v>27.429779205334683</v>
      </c>
      <c r="AO47" s="807">
        <f t="shared" si="147"/>
        <v>309.41218174580774</v>
      </c>
      <c r="AP47" s="807">
        <f t="shared" si="147"/>
        <v>131.11869580663716</v>
      </c>
      <c r="AQ47" s="807">
        <f t="shared" si="147"/>
        <v>97.737661461344302</v>
      </c>
      <c r="AR47" s="807">
        <f t="shared" si="147"/>
        <v>55.049966797453891</v>
      </c>
      <c r="AS47" s="807">
        <f t="shared" si="147"/>
        <v>25.360804397888757</v>
      </c>
      <c r="AT47" s="807">
        <f t="shared" si="147"/>
        <v>112.80482379016719</v>
      </c>
      <c r="AU47" s="807">
        <f t="shared" si="147"/>
        <v>115.12969481982344</v>
      </c>
      <c r="AV47" s="807">
        <f t="shared" si="147"/>
        <v>96.101363450236178</v>
      </c>
      <c r="AW47" s="807">
        <f t="shared" si="147"/>
        <v>69.349104578281242</v>
      </c>
      <c r="AX47" s="807">
        <f t="shared" si="147"/>
        <v>84.482626008354586</v>
      </c>
      <c r="AY47" s="807">
        <f t="shared" si="147"/>
        <v>102.78472906456042</v>
      </c>
      <c r="AZ47" s="807">
        <f t="shared" si="147"/>
        <v>2.4361643739538952</v>
      </c>
      <c r="BA47" s="807">
        <f t="shared" si="147"/>
        <v>128.43212982217227</v>
      </c>
      <c r="BB47" s="807">
        <f t="shared" si="147"/>
        <v>46.831473413591077</v>
      </c>
      <c r="BC47" s="807">
        <f>SUM(BC48:BC52)</f>
        <v>86.124554845876219</v>
      </c>
      <c r="BD47" s="807">
        <f t="shared" ref="BD47:BH47" si="148">SUM(BD48:BD52)</f>
        <v>60.796711370650179</v>
      </c>
      <c r="BE47" s="807">
        <f t="shared" si="148"/>
        <v>60.318861222953636</v>
      </c>
      <c r="BF47" s="807">
        <f t="shared" si="148"/>
        <v>14.330567574105098</v>
      </c>
      <c r="BG47" s="807">
        <f t="shared" si="148"/>
        <v>65.432256107713854</v>
      </c>
      <c r="BH47" s="807">
        <f t="shared" si="148"/>
        <v>54.060652862923845</v>
      </c>
      <c r="BI47" s="284"/>
      <c r="BJ47" s="807">
        <f t="shared" si="136"/>
        <v>-5</v>
      </c>
      <c r="BK47" s="9">
        <f t="shared" si="137"/>
        <v>55</v>
      </c>
      <c r="BL47" s="9">
        <f t="shared" si="138"/>
        <v>120</v>
      </c>
      <c r="BM47" s="9">
        <f t="shared" si="139"/>
        <v>400</v>
      </c>
      <c r="BN47" s="9">
        <f t="shared" si="140"/>
        <v>265</v>
      </c>
      <c r="BO47" s="9">
        <f t="shared" si="141"/>
        <v>195</v>
      </c>
      <c r="BP47" s="9">
        <f t="shared" si="142"/>
        <v>105</v>
      </c>
      <c r="BQ47" s="9">
        <f t="shared" si="143"/>
        <v>110</v>
      </c>
      <c r="BR47" s="9">
        <f t="shared" si="144"/>
        <v>155</v>
      </c>
      <c r="BS47" s="9">
        <f t="shared" si="145"/>
        <v>120</v>
      </c>
      <c r="BT47" s="9">
        <f t="shared" si="124"/>
        <v>197.57384820153635</v>
      </c>
      <c r="BU47" s="9">
        <f t="shared" si="125"/>
        <v>80.050484188709106</v>
      </c>
      <c r="BV47" s="9">
        <f t="shared" ref="BV47:BV53" si="149">AM47+AN47</f>
        <v>80.050484188709106</v>
      </c>
      <c r="BW47" s="9">
        <f t="shared" si="37"/>
        <v>152.78762825879818</v>
      </c>
      <c r="BX47" s="9">
        <f t="shared" si="127"/>
        <v>138.16562818805596</v>
      </c>
      <c r="BY47" s="9">
        <f t="shared" si="128"/>
        <v>211.23105827005963</v>
      </c>
      <c r="BZ47" s="9">
        <f t="shared" si="129"/>
        <v>153.83173058663584</v>
      </c>
      <c r="CA47" s="9">
        <f t="shared" si="34"/>
        <v>105.22089343851432</v>
      </c>
      <c r="CB47" s="9">
        <f t="shared" si="17"/>
        <v>175.26360323576336</v>
      </c>
      <c r="CC47" s="9">
        <f t="shared" si="35"/>
        <v>146.92126621652639</v>
      </c>
      <c r="CD47" s="9">
        <f t="shared" si="36"/>
        <v>74.649428797058732</v>
      </c>
      <c r="CE47" s="9">
        <f t="shared" si="38"/>
        <v>119.4929089706377</v>
      </c>
      <c r="CF47" s="37"/>
      <c r="CG47" s="890" t="s">
        <v>112</v>
      </c>
      <c r="CH47" s="31">
        <f t="shared" si="130"/>
        <v>-5</v>
      </c>
      <c r="CI47" s="31">
        <f t="shared" si="130"/>
        <v>50</v>
      </c>
      <c r="CJ47" s="31">
        <f t="shared" si="130"/>
        <v>525</v>
      </c>
      <c r="CK47" s="31">
        <f t="shared" si="123"/>
        <v>460</v>
      </c>
      <c r="CL47" s="31">
        <f t="shared" si="123"/>
        <v>215</v>
      </c>
      <c r="CM47" s="31">
        <f t="shared" si="123"/>
        <v>280</v>
      </c>
      <c r="CN47" s="31">
        <f t="shared" si="123"/>
        <v>277.62433239024546</v>
      </c>
      <c r="CO47" s="31">
        <f t="shared" si="123"/>
        <v>593.3185058112432</v>
      </c>
      <c r="CP47" s="31">
        <f t="shared" si="123"/>
        <v>349.3966864581156</v>
      </c>
      <c r="CQ47" s="31">
        <f t="shared" si="123"/>
        <v>259.05262402515018</v>
      </c>
      <c r="CR47" s="31">
        <f t="shared" si="123"/>
        <v>322.18486945228977</v>
      </c>
      <c r="CS47" s="31">
        <f t="shared" si="123"/>
        <v>194.14233776769643</v>
      </c>
      <c r="CT47" s="31">
        <f t="shared" si="123"/>
        <v>181.12798630919804</v>
      </c>
      <c r="CU47" s="210">
        <f t="shared" si="45"/>
        <v>-0.39741944400512674</v>
      </c>
      <c r="CV47" s="210">
        <f>Q47</f>
        <v>-6.7035102225208032E-2</v>
      </c>
      <c r="CW47" s="37"/>
      <c r="CX47" s="444">
        <f t="shared" si="131"/>
        <v>15</v>
      </c>
      <c r="CY47" s="444">
        <f t="shared" si="131"/>
        <v>40</v>
      </c>
      <c r="CZ47" s="444">
        <f t="shared" si="131"/>
        <v>45</v>
      </c>
      <c r="DA47" s="444">
        <f t="shared" si="131"/>
        <v>75</v>
      </c>
      <c r="DB47" s="444">
        <f t="shared" si="131"/>
        <v>180</v>
      </c>
      <c r="DC47" s="444">
        <f t="shared" si="131"/>
        <v>220</v>
      </c>
      <c r="DD47" s="444">
        <f t="shared" si="131"/>
        <v>150</v>
      </c>
      <c r="DE47" s="444">
        <f t="shared" si="131"/>
        <v>115</v>
      </c>
      <c r="DF47" s="444">
        <f t="shared" si="131"/>
        <v>80</v>
      </c>
      <c r="DG47" s="444">
        <f t="shared" si="131"/>
        <v>115</v>
      </c>
      <c r="DH47" s="444">
        <f t="shared" si="131"/>
        <v>30</v>
      </c>
      <c r="DI47" s="444">
        <f t="shared" si="131"/>
        <v>75</v>
      </c>
      <c r="DJ47" s="444">
        <f t="shared" si="131"/>
        <v>45</v>
      </c>
      <c r="DK47" s="444">
        <f t="shared" si="131"/>
        <v>65</v>
      </c>
      <c r="DL47" s="444">
        <f t="shared" si="131"/>
        <v>85</v>
      </c>
      <c r="DM47" s="444">
        <f t="shared" si="131"/>
        <v>70</v>
      </c>
      <c r="DN47" s="444">
        <f t="shared" si="132"/>
        <v>70</v>
      </c>
      <c r="DO47" s="444">
        <f t="shared" si="132"/>
        <v>50</v>
      </c>
      <c r="DP47" s="444">
        <f t="shared" si="132"/>
        <v>109.27647535723891</v>
      </c>
      <c r="DQ47" s="444">
        <f t="shared" si="132"/>
        <v>88.297372844297456</v>
      </c>
      <c r="DR47" s="444">
        <f t="shared" si="132"/>
        <v>52.620704983374424</v>
      </c>
      <c r="DS47" s="444">
        <f t="shared" si="132"/>
        <v>27.429779205334683</v>
      </c>
      <c r="DT47" s="444">
        <f t="shared" si="132"/>
        <v>309.41218174580774</v>
      </c>
      <c r="DU47" s="444">
        <f t="shared" si="132"/>
        <v>131.11869580663716</v>
      </c>
      <c r="DV47" s="444">
        <f t="shared" si="132"/>
        <v>97.737661461344302</v>
      </c>
      <c r="DW47" s="444">
        <f t="shared" si="132"/>
        <v>55.049966797453891</v>
      </c>
      <c r="DX47" s="444">
        <f t="shared" si="132"/>
        <v>25.360804397888757</v>
      </c>
      <c r="DY47" s="444">
        <f t="shared" si="132"/>
        <v>112.80482379016719</v>
      </c>
      <c r="DZ47" s="444">
        <f t="shared" si="132"/>
        <v>115.12969481982344</v>
      </c>
      <c r="EA47" s="444">
        <f t="shared" si="132"/>
        <v>96.101363450236178</v>
      </c>
      <c r="EB47" s="444">
        <f t="shared" si="133"/>
        <v>69.349104578281242</v>
      </c>
      <c r="EC47" s="444">
        <f t="shared" si="133"/>
        <v>84.482626008354586</v>
      </c>
      <c r="ED47" s="444">
        <f t="shared" si="133"/>
        <v>102.78472906456042</v>
      </c>
      <c r="EE47" s="444">
        <f t="shared" si="133"/>
        <v>2.4361643739538952</v>
      </c>
      <c r="EF47" s="444">
        <f t="shared" si="133"/>
        <v>128.43212982217227</v>
      </c>
      <c r="EG47" s="444">
        <f t="shared" si="133"/>
        <v>46.831473413591077</v>
      </c>
      <c r="EH47" s="444">
        <f t="shared" si="133"/>
        <v>86.124554845876219</v>
      </c>
      <c r="EI47" s="444">
        <f t="shared" si="133"/>
        <v>60.796711370650179</v>
      </c>
      <c r="EJ47" s="444">
        <f t="shared" si="133"/>
        <v>60.318861222953636</v>
      </c>
      <c r="EK47" s="444">
        <f t="shared" si="133"/>
        <v>14.330567574105098</v>
      </c>
      <c r="EL47" s="444">
        <f t="shared" si="133"/>
        <v>65.432256107713854</v>
      </c>
      <c r="EM47" s="444">
        <f t="shared" si="133"/>
        <v>54.060652862923845</v>
      </c>
      <c r="EN47" s="444"/>
      <c r="EO47" s="444">
        <f t="shared" si="134"/>
        <v>-5</v>
      </c>
      <c r="EP47" s="444">
        <f t="shared" si="134"/>
        <v>55</v>
      </c>
      <c r="EQ47" s="444">
        <f t="shared" si="134"/>
        <v>120</v>
      </c>
      <c r="ER47" s="444">
        <f t="shared" si="134"/>
        <v>400</v>
      </c>
      <c r="ES47" s="444">
        <f t="shared" si="134"/>
        <v>265</v>
      </c>
      <c r="ET47" s="444">
        <f t="shared" si="134"/>
        <v>195</v>
      </c>
      <c r="EU47" s="444">
        <f t="shared" si="134"/>
        <v>105</v>
      </c>
      <c r="EV47" s="444">
        <f t="shared" si="134"/>
        <v>110</v>
      </c>
      <c r="EW47" s="444">
        <f t="shared" si="134"/>
        <v>155</v>
      </c>
      <c r="EX47" s="444">
        <f>BS47</f>
        <v>120</v>
      </c>
      <c r="EY47" s="444">
        <f t="shared" si="134"/>
        <v>197.57384820153635</v>
      </c>
      <c r="EZ47" s="444">
        <f t="shared" si="134"/>
        <v>80.050484188709106</v>
      </c>
      <c r="FA47" s="444">
        <f t="shared" si="134"/>
        <v>80.050484188709106</v>
      </c>
      <c r="FB47" s="444">
        <f t="shared" si="134"/>
        <v>152.78762825879818</v>
      </c>
      <c r="FC47" s="444">
        <f t="shared" si="134"/>
        <v>138.16562818805596</v>
      </c>
      <c r="FD47" s="444">
        <f t="shared" si="134"/>
        <v>211.23105827005963</v>
      </c>
      <c r="FE47" s="444">
        <f t="shared" si="135"/>
        <v>153.83173058663584</v>
      </c>
      <c r="FF47" s="444">
        <f t="shared" si="135"/>
        <v>105.22089343851432</v>
      </c>
      <c r="FG47" s="444">
        <f t="shared" si="135"/>
        <v>175.26360323576336</v>
      </c>
      <c r="FH47" s="444">
        <f t="shared" si="135"/>
        <v>146.92126621652639</v>
      </c>
      <c r="FI47" s="444">
        <f t="shared" si="135"/>
        <v>74.649428797058732</v>
      </c>
      <c r="FJ47" s="444">
        <f t="shared" si="135"/>
        <v>119.4929089706377</v>
      </c>
      <c r="FM47" s="914">
        <f t="shared" si="18"/>
        <v>0</v>
      </c>
      <c r="FN47" s="914">
        <f t="shared" si="19"/>
        <v>0</v>
      </c>
      <c r="FO47" s="914">
        <f t="shared" si="20"/>
        <v>0</v>
      </c>
      <c r="FP47" s="914">
        <f t="shared" si="21"/>
        <v>0</v>
      </c>
      <c r="FQ47" s="914">
        <f t="shared" si="22"/>
        <v>0</v>
      </c>
      <c r="FR47" s="914">
        <f t="shared" si="23"/>
        <v>0</v>
      </c>
    </row>
    <row r="48" spans="2:174" x14ac:dyDescent="0.3">
      <c r="B48" s="10" t="s">
        <v>15</v>
      </c>
      <c r="C48" s="809"/>
      <c r="D48" s="809"/>
      <c r="E48" s="809"/>
      <c r="F48" s="809"/>
      <c r="G48" s="809"/>
      <c r="H48" s="809"/>
      <c r="I48" s="809">
        <v>155.41800000000001</v>
      </c>
      <c r="J48" s="809">
        <v>234.41024999999999</v>
      </c>
      <c r="K48" s="809">
        <v>255.88475</v>
      </c>
      <c r="L48" s="809">
        <v>258.18680000000001</v>
      </c>
      <c r="M48" s="809">
        <v>169.397325</v>
      </c>
      <c r="N48" s="809">
        <v>115.12444499999999</v>
      </c>
      <c r="O48" s="809">
        <v>151.56988950000002</v>
      </c>
      <c r="P48" s="249">
        <f t="shared" si="11"/>
        <v>-0.32038805807588755</v>
      </c>
      <c r="Q48" s="249">
        <f t="shared" si="11"/>
        <v>0.31657433397398815</v>
      </c>
      <c r="R48" s="909"/>
      <c r="S48" s="37"/>
      <c r="T48" s="37"/>
      <c r="U48" s="37"/>
      <c r="V48" s="37"/>
      <c r="W48" s="37"/>
      <c r="X48" s="37"/>
      <c r="Y48" s="37"/>
      <c r="Z48" s="37"/>
      <c r="AA48" s="37"/>
      <c r="AB48" s="37"/>
      <c r="AC48" s="37"/>
      <c r="AD48" s="37"/>
      <c r="AE48" s="37"/>
      <c r="AF48" s="37"/>
      <c r="AG48" s="37"/>
      <c r="AH48" s="37"/>
      <c r="AI48" s="37"/>
      <c r="AJ48" s="37"/>
      <c r="AK48" s="37">
        <v>78.389138274963159</v>
      </c>
      <c r="AL48" s="37">
        <v>26.831908251161735</v>
      </c>
      <c r="AM48" s="37">
        <v>25.23092683894367</v>
      </c>
      <c r="AN48" s="37">
        <v>24.966026634931428</v>
      </c>
      <c r="AO48" s="37">
        <v>118.04183222004839</v>
      </c>
      <c r="AP48" s="37">
        <v>23.949220046299313</v>
      </c>
      <c r="AQ48" s="37">
        <v>45.52857909733725</v>
      </c>
      <c r="AR48" s="37">
        <v>46.890618636315025</v>
      </c>
      <c r="AS48" s="37">
        <v>92.677320680224739</v>
      </c>
      <c r="AT48" s="37">
        <v>79.015961705370373</v>
      </c>
      <c r="AU48" s="37">
        <v>36.678123787363035</v>
      </c>
      <c r="AV48" s="37">
        <v>47.513343827041837</v>
      </c>
      <c r="AW48" s="37">
        <v>90.665389233498729</v>
      </c>
      <c r="AX48" s="37">
        <v>72.750961456668463</v>
      </c>
      <c r="AY48" s="37">
        <v>60.426918251598792</v>
      </c>
      <c r="AZ48" s="37">
        <v>34.343531058234021</v>
      </c>
      <c r="BA48" s="37">
        <v>50.503476772942832</v>
      </c>
      <c r="BB48" s="37">
        <v>45.311717010287424</v>
      </c>
      <c r="BC48" s="37">
        <v>42.659138992885339</v>
      </c>
      <c r="BD48" s="37">
        <v>30.922992223884393</v>
      </c>
      <c r="BE48" s="37">
        <v>35.970501539189975</v>
      </c>
      <c r="BF48" s="37">
        <v>28.361991336680266</v>
      </c>
      <c r="BG48" s="37">
        <v>14.626293553254325</v>
      </c>
      <c r="BH48" s="37">
        <v>36.165658570875422</v>
      </c>
      <c r="BI48" s="284"/>
      <c r="BJ48" s="37"/>
      <c r="BK48" s="7"/>
      <c r="BL48" s="7"/>
      <c r="BM48" s="7"/>
      <c r="BN48" s="7"/>
      <c r="BO48" s="7"/>
      <c r="BP48" s="7"/>
      <c r="BQ48" s="7"/>
      <c r="BR48" s="7"/>
      <c r="BS48" s="7"/>
      <c r="BT48" s="7">
        <f>AK48+AL48</f>
        <v>105.22104652612489</v>
      </c>
      <c r="BU48" s="7">
        <f t="shared" si="125"/>
        <v>50.196953473875098</v>
      </c>
      <c r="BV48" s="7">
        <f t="shared" si="149"/>
        <v>50.196953473875098</v>
      </c>
      <c r="BW48" s="37">
        <f t="shared" si="37"/>
        <v>92.419197733652283</v>
      </c>
      <c r="BX48" s="37">
        <f t="shared" si="127"/>
        <v>171.69328238559513</v>
      </c>
      <c r="BY48" s="37">
        <f t="shared" si="128"/>
        <v>84.191467614404871</v>
      </c>
      <c r="BZ48" s="37">
        <f t="shared" si="129"/>
        <v>163.41635069016718</v>
      </c>
      <c r="CA48" s="37">
        <f t="shared" si="34"/>
        <v>94.770449309832813</v>
      </c>
      <c r="CB48" s="37">
        <f t="shared" si="17"/>
        <v>95.815193783230256</v>
      </c>
      <c r="CC48" s="37">
        <f t="shared" si="35"/>
        <v>73.582131216769739</v>
      </c>
      <c r="CD48" s="37">
        <f t="shared" si="36"/>
        <v>64.332492875870244</v>
      </c>
      <c r="CE48" s="37">
        <f t="shared" si="38"/>
        <v>50.79195212412975</v>
      </c>
      <c r="CF48" s="37"/>
      <c r="CG48" s="10" t="s">
        <v>15</v>
      </c>
      <c r="CH48" s="7"/>
      <c r="CI48" s="7"/>
      <c r="CJ48" s="7"/>
      <c r="CK48" s="7"/>
      <c r="CL48" s="7"/>
      <c r="CM48" s="7"/>
      <c r="CN48" s="7">
        <f t="shared" si="123"/>
        <v>155.41800000000001</v>
      </c>
      <c r="CO48" s="7">
        <f t="shared" si="123"/>
        <v>234.41024999999999</v>
      </c>
      <c r="CP48" s="7">
        <f t="shared" si="123"/>
        <v>255.88475</v>
      </c>
      <c r="CQ48" s="7">
        <f t="shared" si="123"/>
        <v>258.18680000000001</v>
      </c>
      <c r="CR48" s="7">
        <f t="shared" si="123"/>
        <v>169.397325</v>
      </c>
      <c r="CS48" s="7">
        <f t="shared" si="123"/>
        <v>115.12444499999999</v>
      </c>
      <c r="CT48" s="7"/>
      <c r="CU48" s="208"/>
      <c r="CV48" s="208"/>
      <c r="CW48" s="37"/>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c r="EY48" s="444"/>
      <c r="EZ48" s="444"/>
      <c r="FA48" s="444"/>
      <c r="FB48" s="444"/>
      <c r="FC48" s="444"/>
      <c r="FD48" s="444"/>
      <c r="FE48" s="444"/>
      <c r="FF48" s="444"/>
      <c r="FG48" s="444"/>
      <c r="FH48" s="444"/>
      <c r="FI48" s="444"/>
      <c r="FJ48" s="444"/>
      <c r="FM48" s="914">
        <f t="shared" si="18"/>
        <v>0</v>
      </c>
      <c r="FN48" s="914">
        <f t="shared" si="19"/>
        <v>0</v>
      </c>
      <c r="FO48" s="914">
        <f t="shared" si="20"/>
        <v>0</v>
      </c>
      <c r="FP48" s="914">
        <f t="shared" si="21"/>
        <v>0</v>
      </c>
      <c r="FQ48" s="914">
        <f t="shared" si="22"/>
        <v>0</v>
      </c>
      <c r="FR48" s="914">
        <f t="shared" si="23"/>
        <v>0</v>
      </c>
    </row>
    <row r="49" spans="2:175" x14ac:dyDescent="0.3">
      <c r="B49" s="10" t="s">
        <v>16</v>
      </c>
      <c r="C49" s="809"/>
      <c r="D49" s="809"/>
      <c r="E49" s="809"/>
      <c r="F49" s="809"/>
      <c r="G49" s="809"/>
      <c r="H49" s="809"/>
      <c r="I49" s="809">
        <v>52.417000000000002</v>
      </c>
      <c r="J49" s="809">
        <v>75.202750000000009</v>
      </c>
      <c r="K49" s="809">
        <v>60.96875</v>
      </c>
      <c r="L49" s="809">
        <v>44.445499999999996</v>
      </c>
      <c r="M49" s="809">
        <v>23.646625</v>
      </c>
      <c r="N49" s="809">
        <v>31.760745</v>
      </c>
      <c r="O49" s="809">
        <v>33.348782249999999</v>
      </c>
      <c r="P49" s="249">
        <f t="shared" si="11"/>
        <v>0.34314072304187171</v>
      </c>
      <c r="Q49" s="249">
        <f t="shared" si="11"/>
        <v>5.0000000000000044E-2</v>
      </c>
      <c r="R49" s="909"/>
      <c r="S49" s="37"/>
      <c r="T49" s="37"/>
      <c r="U49" s="37"/>
      <c r="V49" s="37"/>
      <c r="W49" s="37"/>
      <c r="X49" s="37"/>
      <c r="Y49" s="37"/>
      <c r="Z49" s="37"/>
      <c r="AA49" s="37"/>
      <c r="AB49" s="37"/>
      <c r="AC49" s="37"/>
      <c r="AD49" s="37"/>
      <c r="AE49" s="37"/>
      <c r="AF49" s="37"/>
      <c r="AG49" s="37"/>
      <c r="AH49" s="37"/>
      <c r="AI49" s="37"/>
      <c r="AJ49" s="37"/>
      <c r="AK49" s="37">
        <v>9.9400039847143749</v>
      </c>
      <c r="AL49" s="37">
        <v>13.518131495574355</v>
      </c>
      <c r="AM49" s="37">
        <v>15.442445046869386</v>
      </c>
      <c r="AN49" s="37">
        <v>13.516419472841884</v>
      </c>
      <c r="AO49" s="37">
        <v>21.817596620137792</v>
      </c>
      <c r="AP49" s="37">
        <v>19.243099307527075</v>
      </c>
      <c r="AQ49" s="37">
        <v>20.095894137601672</v>
      </c>
      <c r="AR49" s="37">
        <v>14.046159934733485</v>
      </c>
      <c r="AS49" s="37">
        <v>26.047687103135118</v>
      </c>
      <c r="AT49" s="37">
        <v>5.1530654702679231</v>
      </c>
      <c r="AU49" s="37">
        <v>13.815774417931509</v>
      </c>
      <c r="AV49" s="37">
        <v>15.952223008665449</v>
      </c>
      <c r="AW49" s="37">
        <v>14.078634338494972</v>
      </c>
      <c r="AX49" s="37">
        <v>16.126583545398596</v>
      </c>
      <c r="AY49" s="37">
        <v>11.752729806674093</v>
      </c>
      <c r="AZ49" s="37">
        <v>2.48755230943233</v>
      </c>
      <c r="BA49" s="37">
        <v>5.0904787417125599</v>
      </c>
      <c r="BB49" s="37">
        <v>6.859582095786771</v>
      </c>
      <c r="BC49" s="37">
        <v>7.0612415454739885</v>
      </c>
      <c r="BD49" s="37">
        <v>4.6353226170266799</v>
      </c>
      <c r="BE49" s="37">
        <v>7.6107477418395444</v>
      </c>
      <c r="BF49" s="37">
        <v>7.9029642955007215</v>
      </c>
      <c r="BG49" s="37">
        <v>5.1056506125354222</v>
      </c>
      <c r="BH49" s="37">
        <v>11.14138235012431</v>
      </c>
      <c r="BI49" s="284"/>
      <c r="BJ49" s="37"/>
      <c r="BK49" s="7"/>
      <c r="BL49" s="7"/>
      <c r="BM49" s="7"/>
      <c r="BN49" s="7"/>
      <c r="BO49" s="7"/>
      <c r="BP49" s="7"/>
      <c r="BQ49" s="7"/>
      <c r="BR49" s="7"/>
      <c r="BS49" s="7"/>
      <c r="BT49" s="7">
        <f t="shared" si="124"/>
        <v>23.458135480288732</v>
      </c>
      <c r="BU49" s="7">
        <f t="shared" si="125"/>
        <v>28.95886451971127</v>
      </c>
      <c r="BV49" s="7">
        <f t="shared" si="149"/>
        <v>28.95886451971127</v>
      </c>
      <c r="BW49" s="37">
        <f t="shared" si="37"/>
        <v>34.142054072335156</v>
      </c>
      <c r="BX49" s="37">
        <f t="shared" si="127"/>
        <v>31.20075257340304</v>
      </c>
      <c r="BY49" s="37">
        <f t="shared" si="128"/>
        <v>29.767997426596956</v>
      </c>
      <c r="BZ49" s="37">
        <f t="shared" si="129"/>
        <v>30.205217883893567</v>
      </c>
      <c r="CA49" s="37">
        <f t="shared" si="34"/>
        <v>14.240282116106423</v>
      </c>
      <c r="CB49" s="37">
        <f t="shared" si="17"/>
        <v>11.950060837499331</v>
      </c>
      <c r="CC49" s="37">
        <f t="shared" si="35"/>
        <v>11.696564162500668</v>
      </c>
      <c r="CD49" s="37">
        <f t="shared" si="36"/>
        <v>15.513712037340266</v>
      </c>
      <c r="CE49" s="37">
        <f t="shared" si="38"/>
        <v>16.247032962659731</v>
      </c>
      <c r="CF49" s="37"/>
      <c r="CG49" s="10" t="s">
        <v>16</v>
      </c>
      <c r="CH49" s="7"/>
      <c r="CI49" s="7"/>
      <c r="CJ49" s="7"/>
      <c r="CK49" s="7"/>
      <c r="CL49" s="7"/>
      <c r="CM49" s="7"/>
      <c r="CN49" s="7">
        <f t="shared" si="123"/>
        <v>52.417000000000002</v>
      </c>
      <c r="CO49" s="7">
        <f t="shared" si="123"/>
        <v>75.202750000000009</v>
      </c>
      <c r="CP49" s="7">
        <f t="shared" si="123"/>
        <v>60.96875</v>
      </c>
      <c r="CQ49" s="7">
        <f t="shared" si="123"/>
        <v>44.445499999999996</v>
      </c>
      <c r="CR49" s="7">
        <f t="shared" si="123"/>
        <v>23.646625</v>
      </c>
      <c r="CS49" s="7">
        <f t="shared" si="123"/>
        <v>31.760745</v>
      </c>
      <c r="CT49" s="7"/>
      <c r="CU49" s="208"/>
      <c r="CV49" s="208"/>
      <c r="CW49" s="37"/>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c r="FC49" s="444"/>
      <c r="FD49" s="444"/>
      <c r="FE49" s="444"/>
      <c r="FF49" s="444"/>
      <c r="FG49" s="444"/>
      <c r="FH49" s="444"/>
      <c r="FI49" s="444"/>
      <c r="FJ49" s="444"/>
      <c r="FM49" s="914">
        <f t="shared" si="18"/>
        <v>0</v>
      </c>
      <c r="FN49" s="914">
        <f t="shared" si="19"/>
        <v>0</v>
      </c>
      <c r="FO49" s="914">
        <f t="shared" si="20"/>
        <v>0</v>
      </c>
      <c r="FP49" s="914">
        <f t="shared" si="21"/>
        <v>0</v>
      </c>
      <c r="FQ49" s="914">
        <f t="shared" si="22"/>
        <v>0</v>
      </c>
      <c r="FR49" s="914">
        <f t="shared" si="23"/>
        <v>0</v>
      </c>
    </row>
    <row r="50" spans="2:175" x14ac:dyDescent="0.3">
      <c r="B50" s="10" t="s">
        <v>17</v>
      </c>
      <c r="C50" s="809"/>
      <c r="D50" s="809"/>
      <c r="E50" s="809"/>
      <c r="F50" s="809"/>
      <c r="G50" s="809"/>
      <c r="H50" s="809"/>
      <c r="I50" s="809">
        <v>46</v>
      </c>
      <c r="J50" s="809">
        <v>240</v>
      </c>
      <c r="K50" s="809">
        <v>-26</v>
      </c>
      <c r="L50" s="809">
        <v>-114</v>
      </c>
      <c r="M50" s="809">
        <v>54</v>
      </c>
      <c r="N50" s="809">
        <v>-24</v>
      </c>
      <c r="O50" s="809">
        <v>-80</v>
      </c>
      <c r="P50" s="249" t="str">
        <f t="shared" si="11"/>
        <v>N/A</v>
      </c>
      <c r="Q50" s="249" t="str">
        <f t="shared" si="11"/>
        <v>N/A</v>
      </c>
      <c r="R50" s="909"/>
      <c r="S50" s="37"/>
      <c r="T50" s="37"/>
      <c r="U50" s="37"/>
      <c r="V50" s="37"/>
      <c r="W50" s="37"/>
      <c r="X50" s="37"/>
      <c r="Y50" s="37"/>
      <c r="Z50" s="37"/>
      <c r="AA50" s="37"/>
      <c r="AB50" s="37"/>
      <c r="AC50" s="37"/>
      <c r="AD50" s="37"/>
      <c r="AE50" s="37"/>
      <c r="AF50" s="37"/>
      <c r="AG50" s="37"/>
      <c r="AH50" s="37"/>
      <c r="AI50" s="37"/>
      <c r="AJ50" s="37"/>
      <c r="AK50" s="37">
        <v>15</v>
      </c>
      <c r="AL50" s="37">
        <v>42</v>
      </c>
      <c r="AM50" s="37">
        <v>6</v>
      </c>
      <c r="AN50" s="37">
        <v>-17</v>
      </c>
      <c r="AO50" s="37">
        <v>155</v>
      </c>
      <c r="AP50" s="37">
        <v>79</v>
      </c>
      <c r="AQ50" s="37">
        <v>22</v>
      </c>
      <c r="AR50" s="37">
        <v>-16</v>
      </c>
      <c r="AS50" s="37">
        <v>-107</v>
      </c>
      <c r="AT50" s="37">
        <v>13</v>
      </c>
      <c r="AU50" s="37">
        <v>50</v>
      </c>
      <c r="AV50" s="37">
        <v>18</v>
      </c>
      <c r="AW50" s="37">
        <v>-53</v>
      </c>
      <c r="AX50" s="37">
        <v>-22</v>
      </c>
      <c r="AY50" s="37">
        <v>13</v>
      </c>
      <c r="AZ50" s="37">
        <v>-52</v>
      </c>
      <c r="BA50" s="37">
        <v>55</v>
      </c>
      <c r="BB50" s="37">
        <v>-19</v>
      </c>
      <c r="BC50" s="37">
        <v>17</v>
      </c>
      <c r="BD50" s="37">
        <v>1</v>
      </c>
      <c r="BE50" s="37">
        <v>2</v>
      </c>
      <c r="BF50" s="37">
        <v>-41</v>
      </c>
      <c r="BG50" s="37">
        <v>29</v>
      </c>
      <c r="BH50" s="37">
        <v>-14</v>
      </c>
      <c r="BI50" s="284"/>
      <c r="BJ50" s="37"/>
      <c r="BK50" s="7"/>
      <c r="BL50" s="7"/>
      <c r="BM50" s="7"/>
      <c r="BN50" s="7"/>
      <c r="BO50" s="7"/>
      <c r="BP50" s="7"/>
      <c r="BQ50" s="7"/>
      <c r="BR50" s="7"/>
      <c r="BS50" s="7"/>
      <c r="BT50" s="7">
        <f t="shared" si="124"/>
        <v>57</v>
      </c>
      <c r="BU50" s="7">
        <f t="shared" si="125"/>
        <v>-11</v>
      </c>
      <c r="BV50" s="7">
        <f t="shared" si="149"/>
        <v>-11</v>
      </c>
      <c r="BW50" s="37">
        <f t="shared" si="37"/>
        <v>6</v>
      </c>
      <c r="BX50" s="37">
        <f t="shared" si="127"/>
        <v>-94</v>
      </c>
      <c r="BY50" s="37">
        <f t="shared" si="128"/>
        <v>68</v>
      </c>
      <c r="BZ50" s="37">
        <f t="shared" si="129"/>
        <v>-75</v>
      </c>
      <c r="CA50" s="37">
        <f t="shared" si="34"/>
        <v>-39</v>
      </c>
      <c r="CB50" s="37">
        <f t="shared" si="17"/>
        <v>36</v>
      </c>
      <c r="CC50" s="37">
        <f t="shared" si="35"/>
        <v>18</v>
      </c>
      <c r="CD50" s="37">
        <f t="shared" si="36"/>
        <v>-39</v>
      </c>
      <c r="CE50" s="37">
        <f t="shared" si="38"/>
        <v>15</v>
      </c>
      <c r="CF50" s="37"/>
      <c r="CG50" s="10" t="s">
        <v>17</v>
      </c>
      <c r="CH50" s="7"/>
      <c r="CI50" s="7"/>
      <c r="CJ50" s="7"/>
      <c r="CK50" s="7"/>
      <c r="CL50" s="7"/>
      <c r="CM50" s="7"/>
      <c r="CN50" s="7">
        <f t="shared" si="123"/>
        <v>46</v>
      </c>
      <c r="CO50" s="7">
        <f t="shared" si="123"/>
        <v>240</v>
      </c>
      <c r="CP50" s="7">
        <f t="shared" si="123"/>
        <v>-26</v>
      </c>
      <c r="CQ50" s="7">
        <f t="shared" si="123"/>
        <v>-114</v>
      </c>
      <c r="CR50" s="7">
        <f t="shared" si="123"/>
        <v>54</v>
      </c>
      <c r="CS50" s="7">
        <f t="shared" si="123"/>
        <v>-24</v>
      </c>
      <c r="CT50" s="7"/>
      <c r="CU50" s="208"/>
      <c r="CV50" s="208"/>
      <c r="CW50" s="37"/>
      <c r="CX50" s="444"/>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c r="EY50" s="444"/>
      <c r="EZ50" s="444"/>
      <c r="FA50" s="444"/>
      <c r="FB50" s="444"/>
      <c r="FC50" s="444"/>
      <c r="FD50" s="444"/>
      <c r="FE50" s="444"/>
      <c r="FF50" s="444"/>
      <c r="FG50" s="444"/>
      <c r="FH50" s="444"/>
      <c r="FI50" s="444"/>
      <c r="FJ50" s="444"/>
      <c r="FM50" s="914">
        <f t="shared" si="18"/>
        <v>0</v>
      </c>
      <c r="FN50" s="914">
        <f t="shared" si="19"/>
        <v>0</v>
      </c>
      <c r="FO50" s="914">
        <f t="shared" si="20"/>
        <v>0</v>
      </c>
      <c r="FP50" s="914">
        <f t="shared" si="21"/>
        <v>0</v>
      </c>
      <c r="FQ50" s="914">
        <f t="shared" si="22"/>
        <v>0</v>
      </c>
      <c r="FR50" s="914">
        <f t="shared" si="23"/>
        <v>0</v>
      </c>
    </row>
    <row r="51" spans="2:175" x14ac:dyDescent="0.3">
      <c r="B51" s="10" t="s">
        <v>18</v>
      </c>
      <c r="C51" s="809"/>
      <c r="D51" s="809"/>
      <c r="E51" s="809"/>
      <c r="F51" s="809"/>
      <c r="G51" s="809"/>
      <c r="H51" s="809"/>
      <c r="I51" s="809">
        <v>14.789332390245471</v>
      </c>
      <c r="J51" s="809">
        <v>22.505505811243108</v>
      </c>
      <c r="K51" s="809">
        <v>25.543186458115599</v>
      </c>
      <c r="L51" s="809">
        <v>37.616345427363477</v>
      </c>
      <c r="M51" s="809">
        <v>51.832222222222221</v>
      </c>
      <c r="N51" s="809">
        <v>64.194699999999997</v>
      </c>
      <c r="O51" s="809">
        <v>69.330275999999998</v>
      </c>
      <c r="P51" s="249">
        <f t="shared" si="11"/>
        <v>0.23850950717057162</v>
      </c>
      <c r="Q51" s="249">
        <f t="shared" si="11"/>
        <v>8.0000000000000071E-2</v>
      </c>
      <c r="R51" s="909"/>
      <c r="S51" s="37"/>
      <c r="T51" s="37"/>
      <c r="U51" s="37"/>
      <c r="V51" s="37"/>
      <c r="W51" s="37"/>
      <c r="X51" s="37"/>
      <c r="Y51" s="37"/>
      <c r="Z51" s="37"/>
      <c r="AA51" s="37"/>
      <c r="AB51" s="37"/>
      <c r="AC51" s="37"/>
      <c r="AD51" s="37"/>
      <c r="AE51" s="37"/>
      <c r="AF51" s="37"/>
      <c r="AG51" s="37"/>
      <c r="AH51" s="37"/>
      <c r="AI51" s="37"/>
      <c r="AJ51" s="37"/>
      <c r="AK51" s="37">
        <v>3.6973330975613679</v>
      </c>
      <c r="AL51" s="37">
        <v>3.6973330975613679</v>
      </c>
      <c r="AM51" s="37">
        <v>3.6973330975613679</v>
      </c>
      <c r="AN51" s="37">
        <v>3.6973330975613679</v>
      </c>
      <c r="AO51" s="37">
        <v>11.252752905621554</v>
      </c>
      <c r="AP51" s="37">
        <v>5.6263764528107769</v>
      </c>
      <c r="AQ51" s="37">
        <v>2.8131882264053885</v>
      </c>
      <c r="AR51" s="37">
        <v>2.8131882264053885</v>
      </c>
      <c r="AS51" s="37">
        <v>6.3857966145288998</v>
      </c>
      <c r="AT51" s="37">
        <v>6.3857966145288998</v>
      </c>
      <c r="AU51" s="37">
        <v>6.3857966145288998</v>
      </c>
      <c r="AV51" s="37">
        <v>6.3857966145288998</v>
      </c>
      <c r="AW51" s="37">
        <v>9.4040863568408692</v>
      </c>
      <c r="AX51" s="37">
        <v>9.4040863568408692</v>
      </c>
      <c r="AY51" s="37">
        <v>9.4040863568408692</v>
      </c>
      <c r="AZ51" s="37">
        <v>9.4040863568408692</v>
      </c>
      <c r="BA51" s="37">
        <v>12.010999999999999</v>
      </c>
      <c r="BB51" s="37">
        <v>7.8330000000000002</v>
      </c>
      <c r="BC51" s="37">
        <v>13.577</v>
      </c>
      <c r="BD51" s="37">
        <v>18.411222222222221</v>
      </c>
      <c r="BE51" s="37">
        <v>12.972</v>
      </c>
      <c r="BF51" s="37">
        <v>17.3</v>
      </c>
      <c r="BG51" s="37">
        <v>14.934700000000001</v>
      </c>
      <c r="BH51" s="37">
        <v>18.988</v>
      </c>
      <c r="BI51" s="284"/>
      <c r="BJ51" s="37"/>
      <c r="BK51" s="7"/>
      <c r="BL51" s="7"/>
      <c r="BM51" s="7"/>
      <c r="BN51" s="7"/>
      <c r="BO51" s="7"/>
      <c r="BP51" s="7"/>
      <c r="BQ51" s="7"/>
      <c r="BR51" s="7"/>
      <c r="BS51" s="7"/>
      <c r="BT51" s="7">
        <f t="shared" si="124"/>
        <v>7.3946661951227357</v>
      </c>
      <c r="BU51" s="7">
        <f t="shared" si="125"/>
        <v>7.3946661951227357</v>
      </c>
      <c r="BV51" s="7">
        <f t="shared" si="149"/>
        <v>7.3946661951227357</v>
      </c>
      <c r="BW51" s="37">
        <f t="shared" si="37"/>
        <v>5.6263764528107769</v>
      </c>
      <c r="BX51" s="37">
        <f t="shared" si="127"/>
        <v>12.7715932290578</v>
      </c>
      <c r="BY51" s="37">
        <f t="shared" si="128"/>
        <v>12.7715932290578</v>
      </c>
      <c r="BZ51" s="37">
        <f t="shared" si="129"/>
        <v>18.808172713681738</v>
      </c>
      <c r="CA51" s="37">
        <f t="shared" si="34"/>
        <v>18.808172713681738</v>
      </c>
      <c r="CB51" s="37">
        <f t="shared" si="17"/>
        <v>19.844000000000001</v>
      </c>
      <c r="CC51" s="37">
        <f t="shared" si="35"/>
        <v>31.98822222222222</v>
      </c>
      <c r="CD51" s="37">
        <f t="shared" si="36"/>
        <v>30.271999999999998</v>
      </c>
      <c r="CE51" s="37">
        <f t="shared" si="38"/>
        <v>33.922699999999999</v>
      </c>
      <c r="CF51" s="37"/>
      <c r="CG51" s="10" t="str">
        <f>B51</f>
        <v>China</v>
      </c>
      <c r="CH51" s="7"/>
      <c r="CI51" s="7"/>
      <c r="CJ51" s="7"/>
      <c r="CK51" s="7"/>
      <c r="CL51" s="7"/>
      <c r="CM51" s="7"/>
      <c r="CN51" s="7">
        <f t="shared" si="123"/>
        <v>14.789332390245471</v>
      </c>
      <c r="CO51" s="7">
        <f t="shared" si="123"/>
        <v>22.505505811243108</v>
      </c>
      <c r="CP51" s="7">
        <f t="shared" si="123"/>
        <v>25.543186458115599</v>
      </c>
      <c r="CQ51" s="7">
        <f t="shared" si="123"/>
        <v>37.616345427363477</v>
      </c>
      <c r="CR51" s="7">
        <f t="shared" si="123"/>
        <v>51.832222222222221</v>
      </c>
      <c r="CS51" s="7">
        <f t="shared" si="123"/>
        <v>64.194699999999997</v>
      </c>
      <c r="CT51" s="7"/>
      <c r="CU51" s="208"/>
      <c r="CV51" s="208"/>
      <c r="CW51" s="37"/>
      <c r="CX51" s="444"/>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c r="EY51" s="444"/>
      <c r="EZ51" s="444"/>
      <c r="FA51" s="444"/>
      <c r="FB51" s="444"/>
      <c r="FC51" s="444"/>
      <c r="FD51" s="444"/>
      <c r="FE51" s="444"/>
      <c r="FF51" s="444"/>
      <c r="FG51" s="444"/>
      <c r="FH51" s="444"/>
      <c r="FI51" s="444"/>
      <c r="FJ51" s="444"/>
      <c r="FM51" s="914">
        <f t="shared" si="18"/>
        <v>0</v>
      </c>
      <c r="FN51" s="914">
        <f t="shared" si="19"/>
        <v>0</v>
      </c>
      <c r="FO51" s="914">
        <f t="shared" si="20"/>
        <v>0</v>
      </c>
      <c r="FP51" s="914">
        <f t="shared" si="21"/>
        <v>0</v>
      </c>
      <c r="FQ51" s="914">
        <f t="shared" si="22"/>
        <v>0</v>
      </c>
      <c r="FR51" s="914">
        <f t="shared" si="23"/>
        <v>0</v>
      </c>
    </row>
    <row r="52" spans="2:175" x14ac:dyDescent="0.3">
      <c r="B52" s="10" t="s">
        <v>19</v>
      </c>
      <c r="C52" s="809"/>
      <c r="D52" s="809"/>
      <c r="E52" s="809"/>
      <c r="F52" s="809"/>
      <c r="G52" s="809"/>
      <c r="H52" s="809"/>
      <c r="I52" s="809">
        <v>9</v>
      </c>
      <c r="J52" s="809">
        <v>21.2</v>
      </c>
      <c r="K52" s="809">
        <v>33</v>
      </c>
      <c r="L52" s="809">
        <v>32.803978597786696</v>
      </c>
      <c r="M52" s="809">
        <v>23.30869723006753</v>
      </c>
      <c r="N52" s="809">
        <v>7.0624477676964492</v>
      </c>
      <c r="O52" s="809">
        <v>6.8790385591980279</v>
      </c>
      <c r="P52" s="249">
        <f t="shared" si="11"/>
        <v>-0.69700375366384271</v>
      </c>
      <c r="Q52" s="249">
        <f t="shared" si="11"/>
        <v>-2.5969637515385613E-2</v>
      </c>
      <c r="R52" s="909"/>
      <c r="S52" s="37"/>
      <c r="T52" s="37"/>
      <c r="U52" s="37"/>
      <c r="V52" s="37"/>
      <c r="W52" s="37"/>
      <c r="X52" s="37"/>
      <c r="Y52" s="37"/>
      <c r="Z52" s="37"/>
      <c r="AA52" s="37"/>
      <c r="AB52" s="37"/>
      <c r="AC52" s="37"/>
      <c r="AD52" s="37"/>
      <c r="AE52" s="37"/>
      <c r="AF52" s="37"/>
      <c r="AG52" s="37"/>
      <c r="AH52" s="37"/>
      <c r="AI52" s="37"/>
      <c r="AJ52" s="37"/>
      <c r="AK52" s="37">
        <v>2.25</v>
      </c>
      <c r="AL52" s="37">
        <v>2.25</v>
      </c>
      <c r="AM52" s="37">
        <v>2.25</v>
      </c>
      <c r="AN52" s="37">
        <v>2.25</v>
      </c>
      <c r="AO52" s="37">
        <v>3.3</v>
      </c>
      <c r="AP52" s="37">
        <v>3.3</v>
      </c>
      <c r="AQ52" s="37">
        <v>7.3</v>
      </c>
      <c r="AR52" s="37">
        <v>7.3</v>
      </c>
      <c r="AS52" s="37">
        <v>7.25</v>
      </c>
      <c r="AT52" s="37">
        <v>9.25</v>
      </c>
      <c r="AU52" s="37">
        <v>8.25</v>
      </c>
      <c r="AV52" s="37">
        <v>8.25</v>
      </c>
      <c r="AW52" s="37">
        <v>8.2009946494466739</v>
      </c>
      <c r="AX52" s="37">
        <v>8.2009946494466739</v>
      </c>
      <c r="AY52" s="37">
        <v>8.2009946494466739</v>
      </c>
      <c r="AZ52" s="37">
        <v>8.2009946494466739</v>
      </c>
      <c r="BA52" s="37">
        <v>5.8271743075168825</v>
      </c>
      <c r="BB52" s="37">
        <v>5.8271743075168825</v>
      </c>
      <c r="BC52" s="37">
        <v>5.8271743075168825</v>
      </c>
      <c r="BD52" s="37">
        <v>5.8271743075168825</v>
      </c>
      <c r="BE52" s="37">
        <v>1.7656119419241123</v>
      </c>
      <c r="BF52" s="37">
        <v>1.7656119419241123</v>
      </c>
      <c r="BG52" s="37">
        <v>1.7656119419241123</v>
      </c>
      <c r="BH52" s="37">
        <v>1.7656119419241123</v>
      </c>
      <c r="BI52" s="284"/>
      <c r="BJ52" s="37"/>
      <c r="BK52" s="7"/>
      <c r="BL52" s="7"/>
      <c r="BM52" s="7"/>
      <c r="BN52" s="7"/>
      <c r="BO52" s="7"/>
      <c r="BP52" s="7"/>
      <c r="BQ52" s="7"/>
      <c r="BR52" s="7"/>
      <c r="BS52" s="7"/>
      <c r="BT52" s="7">
        <f t="shared" si="124"/>
        <v>4.5</v>
      </c>
      <c r="BU52" s="7">
        <f t="shared" si="125"/>
        <v>4.5</v>
      </c>
      <c r="BV52" s="7">
        <f t="shared" si="149"/>
        <v>4.5</v>
      </c>
      <c r="BW52" s="37">
        <f t="shared" si="37"/>
        <v>14.6</v>
      </c>
      <c r="BX52" s="37">
        <f t="shared" si="127"/>
        <v>16.5</v>
      </c>
      <c r="BY52" s="37">
        <f t="shared" si="128"/>
        <v>16.5</v>
      </c>
      <c r="BZ52" s="37">
        <f t="shared" si="129"/>
        <v>16.401989298893348</v>
      </c>
      <c r="CA52" s="37">
        <f t="shared" si="34"/>
        <v>16.401989298893348</v>
      </c>
      <c r="CB52" s="37">
        <f t="shared" si="17"/>
        <v>11.654348615033765</v>
      </c>
      <c r="CC52" s="37">
        <f t="shared" si="35"/>
        <v>11.654348615033765</v>
      </c>
      <c r="CD52" s="37">
        <f t="shared" si="36"/>
        <v>3.5312238838482246</v>
      </c>
      <c r="CE52" s="37">
        <f t="shared" si="38"/>
        <v>3.5312238838482246</v>
      </c>
      <c r="CF52" s="37"/>
      <c r="CG52" s="10" t="s">
        <v>19</v>
      </c>
      <c r="CH52" s="7"/>
      <c r="CI52" s="7"/>
      <c r="CJ52" s="7"/>
      <c r="CK52" s="7"/>
      <c r="CL52" s="7"/>
      <c r="CM52" s="7"/>
      <c r="CN52" s="7">
        <f t="shared" si="123"/>
        <v>9</v>
      </c>
      <c r="CO52" s="7">
        <f t="shared" si="123"/>
        <v>21.2</v>
      </c>
      <c r="CP52" s="7">
        <f t="shared" si="123"/>
        <v>33</v>
      </c>
      <c r="CQ52" s="7">
        <f t="shared" si="123"/>
        <v>32.803978597786696</v>
      </c>
      <c r="CR52" s="7">
        <f t="shared" si="123"/>
        <v>23.30869723006753</v>
      </c>
      <c r="CS52" s="7">
        <f t="shared" si="123"/>
        <v>7.0624477676964492</v>
      </c>
      <c r="CT52" s="7"/>
      <c r="CU52" s="208"/>
      <c r="CV52" s="208"/>
      <c r="CW52" s="37"/>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c r="EY52" s="444"/>
      <c r="EZ52" s="444"/>
      <c r="FA52" s="444"/>
      <c r="FB52" s="444"/>
      <c r="FC52" s="444"/>
      <c r="FD52" s="444"/>
      <c r="FE52" s="444"/>
      <c r="FF52" s="444"/>
      <c r="FG52" s="444"/>
      <c r="FH52" s="444"/>
      <c r="FI52" s="444"/>
      <c r="FJ52" s="444"/>
      <c r="FM52" s="914">
        <f t="shared" si="18"/>
        <v>0</v>
      </c>
      <c r="FN52" s="914">
        <f t="shared" si="19"/>
        <v>0</v>
      </c>
      <c r="FO52" s="914">
        <f t="shared" si="20"/>
        <v>0</v>
      </c>
      <c r="FP52" s="914">
        <f t="shared" si="21"/>
        <v>0</v>
      </c>
      <c r="FQ52" s="914">
        <f t="shared" si="22"/>
        <v>0</v>
      </c>
      <c r="FR52" s="914">
        <f t="shared" si="23"/>
        <v>0</v>
      </c>
    </row>
    <row r="53" spans="2:175" s="432" customFormat="1" x14ac:dyDescent="0.3">
      <c r="B53" s="886" t="s">
        <v>245</v>
      </c>
      <c r="C53" s="881"/>
      <c r="D53" s="881"/>
      <c r="E53" s="881"/>
      <c r="F53" s="881"/>
      <c r="G53" s="881"/>
      <c r="H53" s="881"/>
      <c r="I53" s="881">
        <v>16.352667609754526</v>
      </c>
      <c r="J53" s="881">
        <v>22.930494188756892</v>
      </c>
      <c r="K53" s="881">
        <v>26.8688135418844</v>
      </c>
      <c r="L53" s="881">
        <v>90.028654572636526</v>
      </c>
      <c r="M53" s="881">
        <v>134.36577777777779</v>
      </c>
      <c r="N53" s="881">
        <v>161.89330000000001</v>
      </c>
      <c r="O53" s="881">
        <v>174.84476400000003</v>
      </c>
      <c r="P53" s="1006">
        <f t="shared" si="11"/>
        <v>0.20487003965956929</v>
      </c>
      <c r="Q53" s="1006">
        <f t="shared" si="11"/>
        <v>8.0000000000000071E-2</v>
      </c>
      <c r="R53" s="909"/>
      <c r="S53" s="884"/>
      <c r="T53" s="884"/>
      <c r="U53" s="884"/>
      <c r="V53" s="884"/>
      <c r="W53" s="884"/>
      <c r="X53" s="884"/>
      <c r="Y53" s="884"/>
      <c r="Z53" s="884"/>
      <c r="AA53" s="884"/>
      <c r="AB53" s="884"/>
      <c r="AC53" s="884"/>
      <c r="AD53" s="884"/>
      <c r="AE53" s="884"/>
      <c r="AF53" s="884"/>
      <c r="AG53" s="884"/>
      <c r="AH53" s="884"/>
      <c r="AI53" s="884"/>
      <c r="AJ53" s="884"/>
      <c r="AK53" s="884">
        <v>4.0881669024386316</v>
      </c>
      <c r="AL53" s="884">
        <v>4.0881669024386316</v>
      </c>
      <c r="AM53" s="884">
        <v>4.0881669024386316</v>
      </c>
      <c r="AN53" s="884">
        <v>4.0881669024386316</v>
      </c>
      <c r="AO53" s="884">
        <v>11.465247094378446</v>
      </c>
      <c r="AP53" s="884">
        <v>5.7326235471892231</v>
      </c>
      <c r="AQ53" s="884">
        <v>2.8663117735946115</v>
      </c>
      <c r="AR53" s="884">
        <v>2.8663117735946115</v>
      </c>
      <c r="AS53" s="884">
        <v>6.7172033854711</v>
      </c>
      <c r="AT53" s="884">
        <v>6.7172033854711</v>
      </c>
      <c r="AU53" s="884">
        <v>6.7172033854711</v>
      </c>
      <c r="AV53" s="884">
        <v>6.7172033854711</v>
      </c>
      <c r="AW53" s="884">
        <v>22.507163643159132</v>
      </c>
      <c r="AX53" s="884">
        <v>22.507163643159132</v>
      </c>
      <c r="AY53" s="884">
        <v>22.507163643159132</v>
      </c>
      <c r="AZ53" s="884">
        <v>22.507163643159132</v>
      </c>
      <c r="BA53" s="884">
        <v>30.904128888888895</v>
      </c>
      <c r="BB53" s="884">
        <v>20.154866666666667</v>
      </c>
      <c r="BC53" s="884">
        <v>34.935102222222227</v>
      </c>
      <c r="BD53" s="884">
        <v>48.371680000000005</v>
      </c>
      <c r="BE53" s="884">
        <v>53.338000000000001</v>
      </c>
      <c r="BF53" s="884">
        <v>40.763999999999996</v>
      </c>
      <c r="BG53" s="884">
        <v>30.0533</v>
      </c>
      <c r="BH53" s="884">
        <v>37.738</v>
      </c>
      <c r="BI53" s="284"/>
      <c r="BJ53" s="884"/>
      <c r="BK53" s="885"/>
      <c r="BL53" s="885"/>
      <c r="BM53" s="885"/>
      <c r="BN53" s="885"/>
      <c r="BO53" s="885"/>
      <c r="BP53" s="885"/>
      <c r="BQ53" s="885"/>
      <c r="BR53" s="885"/>
      <c r="BS53" s="885"/>
      <c r="BT53" s="885">
        <f t="shared" si="124"/>
        <v>8.1763338048772631</v>
      </c>
      <c r="BU53" s="885">
        <f t="shared" si="125"/>
        <v>8.1763338048772631</v>
      </c>
      <c r="BV53" s="885">
        <f t="shared" si="149"/>
        <v>8.1763338048772631</v>
      </c>
      <c r="BW53" s="884">
        <f t="shared" si="37"/>
        <v>5.7326235471892231</v>
      </c>
      <c r="BX53" s="884">
        <f t="shared" si="127"/>
        <v>13.4344067709422</v>
      </c>
      <c r="BY53" s="884">
        <f t="shared" si="128"/>
        <v>13.4344067709422</v>
      </c>
      <c r="BZ53" s="884">
        <f t="shared" si="129"/>
        <v>45.014327286318263</v>
      </c>
      <c r="CA53" s="884">
        <f t="shared" si="34"/>
        <v>45.014327286318263</v>
      </c>
      <c r="CB53" s="884">
        <f t="shared" si="17"/>
        <v>51.058995555555562</v>
      </c>
      <c r="CC53" s="884">
        <f t="shared" si="35"/>
        <v>83.306782222222239</v>
      </c>
      <c r="CD53" s="884">
        <f t="shared" si="36"/>
        <v>94.102000000000004</v>
      </c>
      <c r="CE53" s="884">
        <f t="shared" si="38"/>
        <v>67.791300000000007</v>
      </c>
      <c r="CF53" s="884"/>
      <c r="CG53" s="886" t="str">
        <f>B53</f>
        <v>China Bars ≥ 500g</v>
      </c>
      <c r="CH53" s="885"/>
      <c r="CI53" s="885"/>
      <c r="CJ53" s="885"/>
      <c r="CK53" s="885"/>
      <c r="CL53" s="885"/>
      <c r="CM53" s="885"/>
      <c r="CN53" s="885">
        <f t="shared" si="123"/>
        <v>16.352667609754526</v>
      </c>
      <c r="CO53" s="885">
        <f t="shared" si="123"/>
        <v>22.930494188756892</v>
      </c>
      <c r="CP53" s="885">
        <f t="shared" si="123"/>
        <v>26.8688135418844</v>
      </c>
      <c r="CQ53" s="885">
        <f t="shared" si="123"/>
        <v>90.028654572636526</v>
      </c>
      <c r="CR53" s="885">
        <f t="shared" si="123"/>
        <v>134.36577777777779</v>
      </c>
      <c r="CS53" s="885">
        <f t="shared" si="123"/>
        <v>161.89330000000001</v>
      </c>
      <c r="CT53" s="885">
        <f t="shared" si="123"/>
        <v>174.84476400000003</v>
      </c>
      <c r="CU53" s="891">
        <f t="shared" si="123"/>
        <v>0.20487003965956929</v>
      </c>
      <c r="CV53" s="891">
        <f t="shared" si="123"/>
        <v>8.0000000000000071E-2</v>
      </c>
      <c r="CW53" s="885"/>
      <c r="CX53" s="885">
        <f t="shared" ref="CX53:DM54" si="150">S53</f>
        <v>0</v>
      </c>
      <c r="CY53" s="885">
        <f t="shared" si="150"/>
        <v>0</v>
      </c>
      <c r="CZ53" s="885">
        <f t="shared" si="150"/>
        <v>0</v>
      </c>
      <c r="DA53" s="885">
        <f t="shared" si="150"/>
        <v>0</v>
      </c>
      <c r="DB53" s="885">
        <f t="shared" si="150"/>
        <v>0</v>
      </c>
      <c r="DC53" s="885">
        <f t="shared" si="150"/>
        <v>0</v>
      </c>
      <c r="DD53" s="885">
        <f t="shared" si="150"/>
        <v>0</v>
      </c>
      <c r="DE53" s="885">
        <f t="shared" si="150"/>
        <v>0</v>
      </c>
      <c r="DF53" s="885">
        <f t="shared" si="150"/>
        <v>0</v>
      </c>
      <c r="DG53" s="885">
        <f t="shared" si="150"/>
        <v>0</v>
      </c>
      <c r="DH53" s="885">
        <f t="shared" si="150"/>
        <v>0</v>
      </c>
      <c r="DI53" s="885">
        <f t="shared" si="150"/>
        <v>0</v>
      </c>
      <c r="DJ53" s="885">
        <f t="shared" si="150"/>
        <v>0</v>
      </c>
      <c r="DK53" s="885">
        <f t="shared" si="150"/>
        <v>0</v>
      </c>
      <c r="DL53" s="885">
        <f t="shared" si="150"/>
        <v>0</v>
      </c>
      <c r="DM53" s="885">
        <f t="shared" si="150"/>
        <v>0</v>
      </c>
      <c r="DN53" s="885">
        <f t="shared" ref="DN53:EC54" si="151">AI53</f>
        <v>0</v>
      </c>
      <c r="DO53" s="885">
        <f t="shared" si="151"/>
        <v>0</v>
      </c>
      <c r="DP53" s="885">
        <f t="shared" si="151"/>
        <v>4.0881669024386316</v>
      </c>
      <c r="DQ53" s="885">
        <f t="shared" si="151"/>
        <v>4.0881669024386316</v>
      </c>
      <c r="DR53" s="885">
        <f t="shared" si="151"/>
        <v>4.0881669024386316</v>
      </c>
      <c r="DS53" s="885">
        <f t="shared" si="151"/>
        <v>4.0881669024386316</v>
      </c>
      <c r="DT53" s="885">
        <f t="shared" si="151"/>
        <v>11.465247094378446</v>
      </c>
      <c r="DU53" s="885">
        <f t="shared" si="151"/>
        <v>5.7326235471892231</v>
      </c>
      <c r="DV53" s="885">
        <f t="shared" si="151"/>
        <v>2.8663117735946115</v>
      </c>
      <c r="DW53" s="885">
        <f t="shared" si="151"/>
        <v>2.8663117735946115</v>
      </c>
      <c r="DX53" s="885">
        <f t="shared" si="151"/>
        <v>6.7172033854711</v>
      </c>
      <c r="DY53" s="885">
        <f t="shared" si="151"/>
        <v>6.7172033854711</v>
      </c>
      <c r="DZ53" s="885">
        <f t="shared" si="151"/>
        <v>6.7172033854711</v>
      </c>
      <c r="EA53" s="885">
        <f t="shared" si="151"/>
        <v>6.7172033854711</v>
      </c>
      <c r="EB53" s="885">
        <f t="shared" si="151"/>
        <v>22.507163643159132</v>
      </c>
      <c r="EC53" s="885">
        <f t="shared" si="151"/>
        <v>22.507163643159132</v>
      </c>
      <c r="ED53" s="885">
        <f t="shared" ref="EB53:EM54" si="152">AY53</f>
        <v>22.507163643159132</v>
      </c>
      <c r="EE53" s="885">
        <f t="shared" si="152"/>
        <v>22.507163643159132</v>
      </c>
      <c r="EF53" s="885">
        <f t="shared" si="152"/>
        <v>30.904128888888895</v>
      </c>
      <c r="EG53" s="885">
        <f t="shared" si="152"/>
        <v>20.154866666666667</v>
      </c>
      <c r="EH53" s="885">
        <f t="shared" si="152"/>
        <v>34.935102222222227</v>
      </c>
      <c r="EI53" s="885">
        <f t="shared" si="152"/>
        <v>48.371680000000005</v>
      </c>
      <c r="EJ53" s="885">
        <f t="shared" si="152"/>
        <v>53.338000000000001</v>
      </c>
      <c r="EK53" s="885">
        <f t="shared" si="152"/>
        <v>40.763999999999996</v>
      </c>
      <c r="EL53" s="885">
        <f t="shared" si="152"/>
        <v>30.0533</v>
      </c>
      <c r="EM53" s="885">
        <f t="shared" si="152"/>
        <v>37.738</v>
      </c>
      <c r="EN53" s="880"/>
      <c r="EO53" s="452">
        <f t="shared" ref="EO53:FD54" si="153">BJ53</f>
        <v>0</v>
      </c>
      <c r="EP53" s="452">
        <f t="shared" si="153"/>
        <v>0</v>
      </c>
      <c r="EQ53" s="452">
        <f t="shared" si="153"/>
        <v>0</v>
      </c>
      <c r="ER53" s="452">
        <f t="shared" si="153"/>
        <v>0</v>
      </c>
      <c r="ES53" s="452">
        <f t="shared" si="153"/>
        <v>0</v>
      </c>
      <c r="ET53" s="452">
        <f t="shared" si="153"/>
        <v>0</v>
      </c>
      <c r="EU53" s="452">
        <f t="shared" si="153"/>
        <v>0</v>
      </c>
      <c r="EV53" s="452">
        <f t="shared" si="153"/>
        <v>0</v>
      </c>
      <c r="EW53" s="452">
        <f t="shared" si="153"/>
        <v>0</v>
      </c>
      <c r="EX53" s="452">
        <f t="shared" si="153"/>
        <v>0</v>
      </c>
      <c r="EY53" s="452">
        <f t="shared" si="153"/>
        <v>8.1763338048772631</v>
      </c>
      <c r="EZ53" s="452">
        <f t="shared" si="153"/>
        <v>8.1763338048772631</v>
      </c>
      <c r="FA53" s="452">
        <f t="shared" si="153"/>
        <v>8.1763338048772631</v>
      </c>
      <c r="FB53" s="452">
        <f t="shared" si="153"/>
        <v>5.7326235471892231</v>
      </c>
      <c r="FC53" s="452">
        <f t="shared" si="153"/>
        <v>13.4344067709422</v>
      </c>
      <c r="FD53" s="452">
        <f t="shared" si="153"/>
        <v>13.4344067709422</v>
      </c>
      <c r="FE53" s="452">
        <f t="shared" ref="FE53:FJ54" si="154">BZ53</f>
        <v>45.014327286318263</v>
      </c>
      <c r="FF53" s="452">
        <f t="shared" si="154"/>
        <v>45.014327286318263</v>
      </c>
      <c r="FG53" s="452">
        <f t="shared" si="154"/>
        <v>51.058995555555562</v>
      </c>
      <c r="FH53" s="452">
        <f t="shared" si="154"/>
        <v>83.306782222222239</v>
      </c>
      <c r="FI53" s="452">
        <f t="shared" si="154"/>
        <v>94.102000000000004</v>
      </c>
      <c r="FJ53" s="452">
        <f t="shared" si="154"/>
        <v>67.791300000000007</v>
      </c>
      <c r="FL53" s="1012"/>
      <c r="FM53" s="914">
        <f t="shared" si="18"/>
        <v>0</v>
      </c>
      <c r="FN53" s="914">
        <f t="shared" si="19"/>
        <v>0</v>
      </c>
      <c r="FO53" s="914">
        <f t="shared" si="20"/>
        <v>0</v>
      </c>
      <c r="FP53" s="914">
        <f t="shared" si="21"/>
        <v>0</v>
      </c>
      <c r="FQ53" s="914">
        <f t="shared" si="22"/>
        <v>0</v>
      </c>
      <c r="FR53" s="914">
        <f t="shared" si="23"/>
        <v>0</v>
      </c>
      <c r="FS53" s="1012"/>
    </row>
    <row r="54" spans="2:175" s="432" customFormat="1" x14ac:dyDescent="0.3">
      <c r="B54" s="20" t="s">
        <v>103</v>
      </c>
      <c r="C54" s="873">
        <v>905</v>
      </c>
      <c r="D54" s="873">
        <v>215</v>
      </c>
      <c r="E54" s="873">
        <v>-240</v>
      </c>
      <c r="F54" s="873">
        <v>-10</v>
      </c>
      <c r="G54" s="873">
        <v>105</v>
      </c>
      <c r="H54" s="873">
        <v>-245</v>
      </c>
      <c r="I54" s="873">
        <f>SUM(I55:I58)</f>
        <v>990.6481031776417</v>
      </c>
      <c r="J54" s="873">
        <f t="shared" ref="J54:O54" si="155">SUM(J55:J58)</f>
        <v>507.24591859579829</v>
      </c>
      <c r="K54" s="873">
        <f t="shared" si="155"/>
        <v>-241.04985259999987</v>
      </c>
      <c r="L54" s="873">
        <f t="shared" si="155"/>
        <v>-557.63930619999985</v>
      </c>
      <c r="M54" s="873">
        <f t="shared" si="155"/>
        <v>-74.216179800000276</v>
      </c>
      <c r="N54" s="873">
        <f t="shared" si="155"/>
        <v>296.47576420000019</v>
      </c>
      <c r="O54" s="873">
        <f t="shared" si="155"/>
        <v>100</v>
      </c>
      <c r="P54" s="209" t="str">
        <f t="shared" si="11"/>
        <v>N/A</v>
      </c>
      <c r="Q54" s="209">
        <f t="shared" si="11"/>
        <v>-0.66270430141284398</v>
      </c>
      <c r="R54" s="909"/>
      <c r="S54" s="31">
        <v>-95</v>
      </c>
      <c r="T54" s="31">
        <v>-30</v>
      </c>
      <c r="U54" s="31">
        <v>-50</v>
      </c>
      <c r="V54" s="31">
        <v>45</v>
      </c>
      <c r="W54" s="31">
        <v>110</v>
      </c>
      <c r="X54" s="31">
        <v>-345</v>
      </c>
      <c r="Y54" s="31">
        <v>-25</v>
      </c>
      <c r="Z54" s="31">
        <v>-15</v>
      </c>
      <c r="AA54" s="31">
        <v>-85</v>
      </c>
      <c r="AB54" s="31">
        <v>115</v>
      </c>
      <c r="AC54" s="31">
        <v>60</v>
      </c>
      <c r="AD54" s="31">
        <v>30</v>
      </c>
      <c r="AE54" s="31">
        <v>-40</v>
      </c>
      <c r="AF54" s="31">
        <v>55</v>
      </c>
      <c r="AG54" s="31">
        <v>-15</v>
      </c>
      <c r="AH54" s="31">
        <v>-125</v>
      </c>
      <c r="AI54" s="31">
        <v>5</v>
      </c>
      <c r="AJ54" s="31">
        <v>-115</v>
      </c>
      <c r="AK54" s="31">
        <f t="shared" ref="AK54:BH54" si="156">SUM(AK55:AK58)</f>
        <v>687.30098298000007</v>
      </c>
      <c r="AL54" s="31">
        <f t="shared" si="156"/>
        <v>50.292911704479891</v>
      </c>
      <c r="AM54" s="31">
        <f t="shared" si="156"/>
        <v>207.02078668415976</v>
      </c>
      <c r="AN54" s="31">
        <f t="shared" si="156"/>
        <v>46.033421809001943</v>
      </c>
      <c r="AO54" s="31">
        <f t="shared" si="156"/>
        <v>-215.94544478631991</v>
      </c>
      <c r="AP54" s="31">
        <f t="shared" si="156"/>
        <v>123.8353253826093</v>
      </c>
      <c r="AQ54" s="31">
        <f t="shared" si="156"/>
        <v>525.73442329950888</v>
      </c>
      <c r="AR54" s="31">
        <f t="shared" si="156"/>
        <v>73.621614700000109</v>
      </c>
      <c r="AS54" s="31">
        <f t="shared" si="156"/>
        <v>100.38166739999974</v>
      </c>
      <c r="AT54" s="31">
        <f t="shared" si="156"/>
        <v>33.979730200000191</v>
      </c>
      <c r="AU54" s="31">
        <f t="shared" si="156"/>
        <v>-213.37130419999994</v>
      </c>
      <c r="AV54" s="31">
        <f t="shared" si="156"/>
        <v>-162.03994599999982</v>
      </c>
      <c r="AW54" s="31">
        <f t="shared" si="156"/>
        <v>-166.41974060000015</v>
      </c>
      <c r="AX54" s="31">
        <f t="shared" si="156"/>
        <v>-111.71180959999987</v>
      </c>
      <c r="AY54" s="31">
        <f t="shared" si="156"/>
        <v>-217.28717849999998</v>
      </c>
      <c r="AZ54" s="31">
        <f t="shared" si="156"/>
        <v>-62.220577499999798</v>
      </c>
      <c r="BA54" s="31">
        <f t="shared" si="156"/>
        <v>40.330283399999715</v>
      </c>
      <c r="BB54" s="31">
        <f t="shared" si="156"/>
        <v>155.21315000000007</v>
      </c>
      <c r="BC54" s="31">
        <f t="shared" si="156"/>
        <v>-98.747707000000077</v>
      </c>
      <c r="BD54" s="31">
        <f t="shared" si="156"/>
        <v>-171.0119062</v>
      </c>
      <c r="BE54" s="31">
        <f t="shared" si="156"/>
        <v>11.010812200000277</v>
      </c>
      <c r="BF54" s="31">
        <f t="shared" si="156"/>
        <v>444.05345099999931</v>
      </c>
      <c r="BG54" s="31">
        <f t="shared" si="156"/>
        <v>-300.29840799999965</v>
      </c>
      <c r="BH54" s="31">
        <f t="shared" si="156"/>
        <v>141.70990900000021</v>
      </c>
      <c r="BI54" s="284"/>
      <c r="BJ54" s="31">
        <v>340</v>
      </c>
      <c r="BK54" s="31">
        <v>-125</v>
      </c>
      <c r="BL54" s="31">
        <v>-5</v>
      </c>
      <c r="BM54" s="31">
        <v>-235</v>
      </c>
      <c r="BN54" s="31">
        <v>-40</v>
      </c>
      <c r="BO54" s="31">
        <v>30</v>
      </c>
      <c r="BP54" s="31">
        <v>90</v>
      </c>
      <c r="BQ54" s="31">
        <v>15</v>
      </c>
      <c r="BR54" s="31">
        <v>-140</v>
      </c>
      <c r="BS54" s="31">
        <v>-110</v>
      </c>
      <c r="BT54" s="31">
        <f t="shared" si="124"/>
        <v>737.59389468448001</v>
      </c>
      <c r="BU54" s="31">
        <f t="shared" si="125"/>
        <v>253.0542084931617</v>
      </c>
      <c r="BV54" s="31">
        <f t="shared" ref="BV54" si="157">SUM(BV55:BV58)</f>
        <v>-92.110119403710627</v>
      </c>
      <c r="BW54" s="31">
        <f t="shared" si="37"/>
        <v>599.356037999509</v>
      </c>
      <c r="BX54" s="31">
        <f t="shared" si="127"/>
        <v>134.36139759999992</v>
      </c>
      <c r="BY54" s="31">
        <f t="shared" si="128"/>
        <v>-375.41125019999976</v>
      </c>
      <c r="BZ54" s="31">
        <f t="shared" si="129"/>
        <v>-278.13155019999999</v>
      </c>
      <c r="CA54" s="31">
        <f t="shared" si="34"/>
        <v>-279.5077559999998</v>
      </c>
      <c r="CB54" s="31">
        <f t="shared" si="17"/>
        <v>195.5434333999998</v>
      </c>
      <c r="CC54" s="31">
        <f t="shared" si="35"/>
        <v>-269.7596132000001</v>
      </c>
      <c r="CD54" s="31">
        <f t="shared" si="36"/>
        <v>455.06426319999957</v>
      </c>
      <c r="CE54" s="31">
        <f t="shared" si="38"/>
        <v>-158.58849899999944</v>
      </c>
      <c r="CF54" s="31"/>
      <c r="CG54" s="887" t="s">
        <v>103</v>
      </c>
      <c r="CH54" s="31">
        <f t="shared" ref="CH54:CM54" si="158">C54</f>
        <v>905</v>
      </c>
      <c r="CI54" s="31">
        <f t="shared" si="158"/>
        <v>215</v>
      </c>
      <c r="CJ54" s="31">
        <f t="shared" si="158"/>
        <v>-240</v>
      </c>
      <c r="CK54" s="31">
        <f t="shared" si="158"/>
        <v>-10</v>
      </c>
      <c r="CL54" s="31">
        <f t="shared" si="158"/>
        <v>105</v>
      </c>
      <c r="CM54" s="31">
        <f t="shared" si="158"/>
        <v>-245</v>
      </c>
      <c r="CN54" s="31">
        <f t="shared" si="123"/>
        <v>990.6481031776417</v>
      </c>
      <c r="CO54" s="31">
        <f t="shared" si="123"/>
        <v>507.24591859579829</v>
      </c>
      <c r="CP54" s="31">
        <f t="shared" si="123"/>
        <v>-241.04985259999987</v>
      </c>
      <c r="CQ54" s="31">
        <f t="shared" si="123"/>
        <v>-557.63930619999985</v>
      </c>
      <c r="CR54" s="31">
        <f t="shared" si="123"/>
        <v>-74.216179800000276</v>
      </c>
      <c r="CS54" s="31">
        <f t="shared" si="123"/>
        <v>296.47576420000019</v>
      </c>
      <c r="CT54" s="31">
        <f t="shared" si="123"/>
        <v>100</v>
      </c>
      <c r="CU54" s="210" t="str">
        <f t="shared" si="123"/>
        <v>N/A</v>
      </c>
      <c r="CV54" s="210">
        <f t="shared" si="123"/>
        <v>-0.66270430141284398</v>
      </c>
      <c r="CW54" s="31"/>
      <c r="CX54" s="444">
        <f t="shared" si="150"/>
        <v>-95</v>
      </c>
      <c r="CY54" s="444">
        <f t="shared" si="150"/>
        <v>-30</v>
      </c>
      <c r="CZ54" s="444">
        <f t="shared" si="150"/>
        <v>-50</v>
      </c>
      <c r="DA54" s="444">
        <f t="shared" si="150"/>
        <v>45</v>
      </c>
      <c r="DB54" s="444">
        <f t="shared" si="150"/>
        <v>110</v>
      </c>
      <c r="DC54" s="444">
        <f t="shared" si="150"/>
        <v>-345</v>
      </c>
      <c r="DD54" s="444">
        <f t="shared" si="150"/>
        <v>-25</v>
      </c>
      <c r="DE54" s="444">
        <f t="shared" si="150"/>
        <v>-15</v>
      </c>
      <c r="DF54" s="444">
        <f t="shared" si="150"/>
        <v>-85</v>
      </c>
      <c r="DG54" s="444">
        <f t="shared" si="150"/>
        <v>115</v>
      </c>
      <c r="DH54" s="444">
        <f t="shared" si="150"/>
        <v>60</v>
      </c>
      <c r="DI54" s="444">
        <f t="shared" si="150"/>
        <v>30</v>
      </c>
      <c r="DJ54" s="444">
        <f t="shared" si="150"/>
        <v>-40</v>
      </c>
      <c r="DK54" s="444">
        <f t="shared" si="150"/>
        <v>55</v>
      </c>
      <c r="DL54" s="444">
        <f t="shared" si="150"/>
        <v>-15</v>
      </c>
      <c r="DM54" s="444">
        <f t="shared" si="150"/>
        <v>-125</v>
      </c>
      <c r="DN54" s="444">
        <f t="shared" si="151"/>
        <v>5</v>
      </c>
      <c r="DO54" s="444">
        <f t="shared" si="151"/>
        <v>-115</v>
      </c>
      <c r="DP54" s="444">
        <f t="shared" si="151"/>
        <v>687.30098298000007</v>
      </c>
      <c r="DQ54" s="444">
        <f t="shared" si="151"/>
        <v>50.292911704479891</v>
      </c>
      <c r="DR54" s="444">
        <f t="shared" si="151"/>
        <v>207.02078668415976</v>
      </c>
      <c r="DS54" s="444">
        <f t="shared" si="151"/>
        <v>46.033421809001943</v>
      </c>
      <c r="DT54" s="444">
        <f t="shared" si="151"/>
        <v>-215.94544478631991</v>
      </c>
      <c r="DU54" s="444">
        <f t="shared" si="151"/>
        <v>123.8353253826093</v>
      </c>
      <c r="DV54" s="444">
        <f t="shared" si="151"/>
        <v>525.73442329950888</v>
      </c>
      <c r="DW54" s="444">
        <f t="shared" si="151"/>
        <v>73.621614700000109</v>
      </c>
      <c r="DX54" s="444">
        <f t="shared" si="151"/>
        <v>100.38166739999974</v>
      </c>
      <c r="DY54" s="444">
        <f t="shared" si="151"/>
        <v>33.979730200000191</v>
      </c>
      <c r="DZ54" s="444">
        <f t="shared" si="151"/>
        <v>-213.37130419999994</v>
      </c>
      <c r="EA54" s="444">
        <f t="shared" si="151"/>
        <v>-162.03994599999982</v>
      </c>
      <c r="EB54" s="444">
        <f t="shared" si="152"/>
        <v>-166.41974060000015</v>
      </c>
      <c r="EC54" s="444">
        <f t="shared" si="152"/>
        <v>-111.71180959999987</v>
      </c>
      <c r="ED54" s="444">
        <f t="shared" si="152"/>
        <v>-217.28717849999998</v>
      </c>
      <c r="EE54" s="444">
        <f t="shared" si="152"/>
        <v>-62.220577499999798</v>
      </c>
      <c r="EF54" s="444">
        <f t="shared" si="152"/>
        <v>40.330283399999715</v>
      </c>
      <c r="EG54" s="444">
        <f t="shared" si="152"/>
        <v>155.21315000000007</v>
      </c>
      <c r="EH54" s="444">
        <f t="shared" si="152"/>
        <v>-98.747707000000077</v>
      </c>
      <c r="EI54" s="444">
        <f t="shared" si="152"/>
        <v>-171.0119062</v>
      </c>
      <c r="EJ54" s="444">
        <f t="shared" si="152"/>
        <v>11.010812200000277</v>
      </c>
      <c r="EK54" s="444">
        <f t="shared" si="152"/>
        <v>444.05345099999931</v>
      </c>
      <c r="EL54" s="444">
        <f t="shared" si="152"/>
        <v>-300.29840799999965</v>
      </c>
      <c r="EM54" s="444">
        <f t="shared" si="152"/>
        <v>141.70990900000021</v>
      </c>
      <c r="EN54" s="444"/>
      <c r="EO54" s="444">
        <f t="shared" si="153"/>
        <v>340</v>
      </c>
      <c r="EP54" s="444">
        <f t="shared" si="153"/>
        <v>-125</v>
      </c>
      <c r="EQ54" s="444">
        <f t="shared" si="153"/>
        <v>-5</v>
      </c>
      <c r="ER54" s="444">
        <f t="shared" si="153"/>
        <v>-235</v>
      </c>
      <c r="ES54" s="444">
        <f t="shared" si="153"/>
        <v>-40</v>
      </c>
      <c r="ET54" s="444">
        <f t="shared" si="153"/>
        <v>30</v>
      </c>
      <c r="EU54" s="444">
        <f t="shared" si="153"/>
        <v>90</v>
      </c>
      <c r="EV54" s="444">
        <f t="shared" si="153"/>
        <v>15</v>
      </c>
      <c r="EW54" s="444">
        <f t="shared" si="153"/>
        <v>-140</v>
      </c>
      <c r="EX54" s="444">
        <f t="shared" si="153"/>
        <v>-110</v>
      </c>
      <c r="EY54" s="444">
        <f t="shared" si="153"/>
        <v>737.59389468448001</v>
      </c>
      <c r="EZ54" s="444">
        <f t="shared" si="153"/>
        <v>253.0542084931617</v>
      </c>
      <c r="FA54" s="444">
        <f t="shared" si="153"/>
        <v>-92.110119403710627</v>
      </c>
      <c r="FB54" s="444">
        <f t="shared" si="153"/>
        <v>599.356037999509</v>
      </c>
      <c r="FC54" s="444">
        <f t="shared" si="153"/>
        <v>134.36139759999992</v>
      </c>
      <c r="FD54" s="444">
        <f t="shared" si="153"/>
        <v>-375.41125019999976</v>
      </c>
      <c r="FE54" s="444">
        <f t="shared" si="154"/>
        <v>-278.13155019999999</v>
      </c>
      <c r="FF54" s="444">
        <f t="shared" si="154"/>
        <v>-279.5077559999998</v>
      </c>
      <c r="FG54" s="444">
        <f t="shared" si="154"/>
        <v>195.5434333999998</v>
      </c>
      <c r="FH54" s="444">
        <f t="shared" si="154"/>
        <v>-269.7596132000001</v>
      </c>
      <c r="FI54" s="444">
        <f t="shared" si="154"/>
        <v>455.06426319999957</v>
      </c>
      <c r="FJ54" s="444">
        <f t="shared" si="154"/>
        <v>-158.58849899999944</v>
      </c>
      <c r="FL54" s="1012"/>
      <c r="FM54" s="914">
        <f t="shared" si="18"/>
        <v>0</v>
      </c>
      <c r="FN54" s="914">
        <f t="shared" si="19"/>
        <v>0</v>
      </c>
      <c r="FO54" s="914">
        <f t="shared" si="20"/>
        <v>0</v>
      </c>
      <c r="FP54" s="914">
        <f t="shared" si="21"/>
        <v>0</v>
      </c>
      <c r="FQ54" s="914">
        <f t="shared" si="22"/>
        <v>0</v>
      </c>
      <c r="FR54" s="914">
        <f t="shared" si="23"/>
        <v>0</v>
      </c>
      <c r="FS54" s="1012"/>
    </row>
    <row r="55" spans="2:175" x14ac:dyDescent="0.3">
      <c r="B55" s="10" t="s">
        <v>15</v>
      </c>
      <c r="C55" s="809"/>
      <c r="D55" s="809"/>
      <c r="E55" s="809"/>
      <c r="F55" s="809"/>
      <c r="G55" s="809"/>
      <c r="H55" s="809"/>
      <c r="I55" s="809">
        <v>125.23173499999987</v>
      </c>
      <c r="J55" s="809">
        <v>523.89902040000004</v>
      </c>
      <c r="K55" s="809">
        <v>-5.8925504999999063</v>
      </c>
      <c r="L55" s="809">
        <v>-101.52337489999994</v>
      </c>
      <c r="M55" s="809">
        <v>-60.93543000000016</v>
      </c>
      <c r="N55" s="809">
        <v>165.29442000000017</v>
      </c>
      <c r="O55" s="809">
        <v>-50</v>
      </c>
      <c r="P55" s="249" t="str">
        <f t="shared" si="11"/>
        <v>N/A</v>
      </c>
      <c r="Q55" s="249" t="str">
        <f t="shared" si="11"/>
        <v>N/A</v>
      </c>
      <c r="R55" s="909"/>
      <c r="S55" s="37"/>
      <c r="T55" s="37"/>
      <c r="U55" s="37"/>
      <c r="V55" s="37"/>
      <c r="W55" s="37"/>
      <c r="X55" s="37"/>
      <c r="Y55" s="37"/>
      <c r="Z55" s="37"/>
      <c r="AA55" s="37"/>
      <c r="AB55" s="37"/>
      <c r="AC55" s="37"/>
      <c r="AD55" s="37"/>
      <c r="AE55" s="37"/>
      <c r="AF55" s="37"/>
      <c r="AG55" s="37"/>
      <c r="AH55" s="37"/>
      <c r="AI55" s="37"/>
      <c r="AJ55" s="37"/>
      <c r="AK55" s="37">
        <v>77.093735999999922</v>
      </c>
      <c r="AL55" s="37">
        <v>-12.929118000000017</v>
      </c>
      <c r="AM55" s="37">
        <v>81.839284000000106</v>
      </c>
      <c r="AN55" s="37">
        <v>-20.772167000000131</v>
      </c>
      <c r="AO55" s="37">
        <v>-6.7504139999999895</v>
      </c>
      <c r="AP55" s="37">
        <v>171.52357900000004</v>
      </c>
      <c r="AQ55" s="37">
        <v>338.94307030000004</v>
      </c>
      <c r="AR55" s="37">
        <v>20.182785099999979</v>
      </c>
      <c r="AS55" s="37">
        <v>78.069970800000007</v>
      </c>
      <c r="AT55" s="37">
        <v>6.7951286000001714</v>
      </c>
      <c r="AU55" s="37">
        <v>-52.364039700000085</v>
      </c>
      <c r="AV55" s="37">
        <v>-38.393610199999998</v>
      </c>
      <c r="AW55" s="37">
        <v>39.69113509999984</v>
      </c>
      <c r="AX55" s="37">
        <v>-19.978259999999775</v>
      </c>
      <c r="AY55" s="37">
        <v>-116.96814000000013</v>
      </c>
      <c r="AZ55" s="37">
        <v>-4.2681099999998695</v>
      </c>
      <c r="BA55" s="37">
        <v>-78.217640000000131</v>
      </c>
      <c r="BB55" s="37">
        <v>15.461209999999962</v>
      </c>
      <c r="BC55" s="37">
        <v>-10.315199999999953</v>
      </c>
      <c r="BD55" s="37">
        <v>12.136199999999953</v>
      </c>
      <c r="BE55" s="37">
        <v>17.694290000000038</v>
      </c>
      <c r="BF55" s="37">
        <v>14.566709999999963</v>
      </c>
      <c r="BG55" s="37">
        <v>5.1010100000000094</v>
      </c>
      <c r="BH55" s="37">
        <v>127.93241000000015</v>
      </c>
      <c r="BI55" s="284"/>
      <c r="BJ55" s="37"/>
      <c r="BK55" s="37"/>
      <c r="BL55" s="37"/>
      <c r="BM55" s="37"/>
      <c r="BN55" s="37"/>
      <c r="BO55" s="37"/>
      <c r="BP55" s="37"/>
      <c r="BQ55" s="37"/>
      <c r="BR55" s="37"/>
      <c r="BS55" s="37"/>
      <c r="BT55" s="37">
        <f t="shared" si="124"/>
        <v>64.164617999999905</v>
      </c>
      <c r="BU55" s="37">
        <f t="shared" si="125"/>
        <v>61.067116999999975</v>
      </c>
      <c r="BV55" s="37">
        <f>AO55+AP55</f>
        <v>164.77316500000006</v>
      </c>
      <c r="BW55" s="37">
        <f t="shared" si="37"/>
        <v>359.12585540000003</v>
      </c>
      <c r="BX55" s="37">
        <f t="shared" si="127"/>
        <v>84.865099400000176</v>
      </c>
      <c r="BY55" s="37">
        <f t="shared" si="128"/>
        <v>-90.757649900000075</v>
      </c>
      <c r="BZ55" s="37">
        <f t="shared" si="129"/>
        <v>19.712875100000065</v>
      </c>
      <c r="CA55" s="37">
        <f t="shared" si="34"/>
        <v>-121.23625</v>
      </c>
      <c r="CB55" s="37">
        <f t="shared" si="17"/>
        <v>-62.756430000000165</v>
      </c>
      <c r="CC55" s="37">
        <f t="shared" si="35"/>
        <v>1.8209999999999997</v>
      </c>
      <c r="CD55" s="37">
        <f t="shared" si="36"/>
        <v>32.261000000000003</v>
      </c>
      <c r="CE55" s="37">
        <f t="shared" si="38"/>
        <v>133.03342000000015</v>
      </c>
      <c r="CF55" s="37"/>
      <c r="CG55" s="10" t="s">
        <v>15</v>
      </c>
      <c r="CH55" s="7"/>
      <c r="CI55" s="7"/>
      <c r="CJ55" s="7"/>
      <c r="CK55" s="7"/>
      <c r="CL55" s="7"/>
      <c r="CM55" s="7"/>
      <c r="CN55" s="7">
        <f t="shared" si="123"/>
        <v>125.23173499999987</v>
      </c>
      <c r="CO55" s="7">
        <f t="shared" si="123"/>
        <v>523.89902040000004</v>
      </c>
      <c r="CP55" s="7">
        <f t="shared" si="123"/>
        <v>-5.8925504999999063</v>
      </c>
      <c r="CQ55" s="7">
        <f t="shared" si="123"/>
        <v>-101.52337489999994</v>
      </c>
      <c r="CR55" s="7">
        <f t="shared" si="123"/>
        <v>-60.93543000000016</v>
      </c>
      <c r="CS55" s="7">
        <f t="shared" si="123"/>
        <v>165.29442000000017</v>
      </c>
      <c r="CT55" s="7"/>
      <c r="CU55" s="208"/>
      <c r="CV55" s="208"/>
      <c r="CW55" s="37"/>
      <c r="CX55" s="444"/>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c r="EY55" s="444"/>
      <c r="EZ55" s="444"/>
      <c r="FA55" s="444"/>
      <c r="FB55" s="444"/>
      <c r="FC55" s="444"/>
      <c r="FD55" s="444"/>
      <c r="FE55" s="444"/>
      <c r="FF55" s="444"/>
      <c r="FG55" s="444"/>
      <c r="FH55" s="444"/>
      <c r="FI55" s="444"/>
      <c r="FJ55" s="444"/>
      <c r="FM55" s="914">
        <f t="shared" si="18"/>
        <v>0</v>
      </c>
      <c r="FN55" s="914">
        <f t="shared" si="19"/>
        <v>0</v>
      </c>
      <c r="FO55" s="914">
        <f t="shared" si="20"/>
        <v>0</v>
      </c>
      <c r="FP55" s="914">
        <f t="shared" si="21"/>
        <v>0</v>
      </c>
      <c r="FQ55" s="914">
        <f t="shared" si="22"/>
        <v>0</v>
      </c>
      <c r="FR55" s="914">
        <f t="shared" si="23"/>
        <v>0</v>
      </c>
    </row>
    <row r="56" spans="2:175" x14ac:dyDescent="0.3">
      <c r="B56" s="10" t="s">
        <v>16</v>
      </c>
      <c r="C56" s="809"/>
      <c r="D56" s="809"/>
      <c r="E56" s="809"/>
      <c r="F56" s="809"/>
      <c r="G56" s="809"/>
      <c r="H56" s="809"/>
      <c r="I56" s="809">
        <v>508.35892787764175</v>
      </c>
      <c r="J56" s="809">
        <v>237.22042819579832</v>
      </c>
      <c r="K56" s="809">
        <v>55.758257900000075</v>
      </c>
      <c r="L56" s="809">
        <v>-312.64948129999988</v>
      </c>
      <c r="M56" s="809">
        <v>-98.610808600000098</v>
      </c>
      <c r="N56" s="809">
        <v>163.182973</v>
      </c>
      <c r="O56" s="809">
        <v>100</v>
      </c>
      <c r="P56" s="249" t="str">
        <f t="shared" si="11"/>
        <v>N/A</v>
      </c>
      <c r="Q56" s="249">
        <f t="shared" si="11"/>
        <v>-0.38719096630259331</v>
      </c>
      <c r="R56" s="909"/>
      <c r="S56" s="37"/>
      <c r="T56" s="37"/>
      <c r="U56" s="37"/>
      <c r="V56" s="37"/>
      <c r="W56" s="37"/>
      <c r="X56" s="37"/>
      <c r="Y56" s="37"/>
      <c r="Z56" s="37"/>
      <c r="AA56" s="37"/>
      <c r="AB56" s="37"/>
      <c r="AC56" s="37"/>
      <c r="AD56" s="37"/>
      <c r="AE56" s="37"/>
      <c r="AF56" s="37"/>
      <c r="AG56" s="37"/>
      <c r="AH56" s="37"/>
      <c r="AI56" s="37"/>
      <c r="AJ56" s="37"/>
      <c r="AK56" s="37">
        <v>192.74992938000011</v>
      </c>
      <c r="AL56" s="37">
        <v>57.348499504479811</v>
      </c>
      <c r="AM56" s="37">
        <v>205.94989018415987</v>
      </c>
      <c r="AN56" s="37">
        <v>52.310608809001977</v>
      </c>
      <c r="AO56" s="37">
        <v>-46.373440786320018</v>
      </c>
      <c r="AP56" s="37">
        <v>62.541556382609301</v>
      </c>
      <c r="AQ56" s="37">
        <v>111.53400299950898</v>
      </c>
      <c r="AR56" s="37">
        <v>109.51830960000004</v>
      </c>
      <c r="AS56" s="37">
        <v>46.993366599999831</v>
      </c>
      <c r="AT56" s="37">
        <v>77.992781599999873</v>
      </c>
      <c r="AU56" s="37">
        <v>1.3749555000001565</v>
      </c>
      <c r="AV56" s="37">
        <v>-70.602845799999784</v>
      </c>
      <c r="AW56" s="37">
        <v>-155.91198570000009</v>
      </c>
      <c r="AX56" s="37">
        <v>-64.063299600000022</v>
      </c>
      <c r="AY56" s="37">
        <v>-70.295338499999843</v>
      </c>
      <c r="AZ56" s="37">
        <v>-22.378857499999924</v>
      </c>
      <c r="BA56" s="37">
        <v>-41.53795660000015</v>
      </c>
      <c r="BB56" s="37">
        <v>-10.026059999999823</v>
      </c>
      <c r="BC56" s="37">
        <v>-11.227527000000235</v>
      </c>
      <c r="BD56" s="37">
        <v>-35.819264999999895</v>
      </c>
      <c r="BE56" s="37">
        <v>10.635531000000192</v>
      </c>
      <c r="BF56" s="37">
        <v>427.34597099999945</v>
      </c>
      <c r="BG56" s="37">
        <v>-269.1167879999997</v>
      </c>
      <c r="BH56" s="37">
        <v>-5.6817409999999215</v>
      </c>
      <c r="BI56" s="284"/>
      <c r="BJ56" s="37"/>
      <c r="BK56" s="37"/>
      <c r="BL56" s="37"/>
      <c r="BM56" s="37"/>
      <c r="BN56" s="37"/>
      <c r="BO56" s="37"/>
      <c r="BP56" s="37"/>
      <c r="BQ56" s="37"/>
      <c r="BR56" s="37"/>
      <c r="BS56" s="37"/>
      <c r="BT56" s="37">
        <f t="shared" si="124"/>
        <v>250.09842888447992</v>
      </c>
      <c r="BU56" s="37">
        <f t="shared" si="125"/>
        <v>258.26049899316183</v>
      </c>
      <c r="BV56" s="37">
        <f t="shared" ref="BV56:BV59" si="159">AO56+AP56</f>
        <v>16.168115596289283</v>
      </c>
      <c r="BW56" s="37">
        <f t="shared" si="37"/>
        <v>221.05231259950904</v>
      </c>
      <c r="BX56" s="37">
        <f t="shared" si="127"/>
        <v>124.9861481999997</v>
      </c>
      <c r="BY56" s="37">
        <f t="shared" si="128"/>
        <v>-69.227890299999629</v>
      </c>
      <c r="BZ56" s="37">
        <f t="shared" si="129"/>
        <v>-219.97528530000011</v>
      </c>
      <c r="CA56" s="37">
        <f t="shared" si="34"/>
        <v>-92.674195999999768</v>
      </c>
      <c r="CB56" s="37">
        <f t="shared" si="17"/>
        <v>-51.564016599999974</v>
      </c>
      <c r="CC56" s="37">
        <f t="shared" si="35"/>
        <v>-47.046792000000131</v>
      </c>
      <c r="CD56" s="37">
        <f t="shared" si="36"/>
        <v>437.98150199999964</v>
      </c>
      <c r="CE56" s="37">
        <f t="shared" si="38"/>
        <v>-274.79852899999963</v>
      </c>
      <c r="CF56" s="37"/>
      <c r="CG56" s="10" t="s">
        <v>16</v>
      </c>
      <c r="CH56" s="7"/>
      <c r="CI56" s="7"/>
      <c r="CJ56" s="7"/>
      <c r="CK56" s="7"/>
      <c r="CL56" s="7"/>
      <c r="CM56" s="7"/>
      <c r="CN56" s="7">
        <f t="shared" si="123"/>
        <v>508.35892787764175</v>
      </c>
      <c r="CO56" s="7">
        <f t="shared" si="123"/>
        <v>237.22042819579832</v>
      </c>
      <c r="CP56" s="7">
        <f t="shared" si="123"/>
        <v>55.758257900000075</v>
      </c>
      <c r="CQ56" s="7">
        <f t="shared" si="123"/>
        <v>-312.64948129999988</v>
      </c>
      <c r="CR56" s="7">
        <f t="shared" si="123"/>
        <v>-98.610808600000098</v>
      </c>
      <c r="CS56" s="7">
        <f t="shared" si="123"/>
        <v>163.182973</v>
      </c>
      <c r="CT56" s="7"/>
      <c r="CU56" s="208"/>
      <c r="CV56" s="208"/>
      <c r="CW56" s="37"/>
      <c r="CX56" s="444"/>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c r="EY56" s="444"/>
      <c r="EZ56" s="444"/>
      <c r="FA56" s="444"/>
      <c r="FB56" s="444"/>
      <c r="FC56" s="444"/>
      <c r="FD56" s="444"/>
      <c r="FE56" s="444"/>
      <c r="FF56" s="444"/>
      <c r="FG56" s="444"/>
      <c r="FH56" s="444"/>
      <c r="FI56" s="444"/>
      <c r="FJ56" s="444"/>
      <c r="FM56" s="914">
        <f t="shared" si="18"/>
        <v>0</v>
      </c>
      <c r="FN56" s="914">
        <f t="shared" si="19"/>
        <v>0</v>
      </c>
      <c r="FO56" s="914">
        <f t="shared" si="20"/>
        <v>0</v>
      </c>
      <c r="FP56" s="914">
        <f t="shared" si="21"/>
        <v>0</v>
      </c>
      <c r="FQ56" s="914">
        <f t="shared" si="22"/>
        <v>0</v>
      </c>
      <c r="FR56" s="914">
        <f t="shared" si="23"/>
        <v>0</v>
      </c>
    </row>
    <row r="57" spans="2:175" x14ac:dyDescent="0.3">
      <c r="B57" s="10" t="s">
        <v>17</v>
      </c>
      <c r="C57" s="809"/>
      <c r="D57" s="809"/>
      <c r="E57" s="809"/>
      <c r="F57" s="809"/>
      <c r="G57" s="809"/>
      <c r="H57" s="809"/>
      <c r="I57" s="809">
        <v>-12.70334969999999</v>
      </c>
      <c r="J57" s="809">
        <v>57.665439999999982</v>
      </c>
      <c r="K57" s="809">
        <v>-22.6035</v>
      </c>
      <c r="L57" s="809">
        <v>-27.636179999999989</v>
      </c>
      <c r="M57" s="809">
        <v>11.573638800000001</v>
      </c>
      <c r="N57" s="809">
        <v>-6.1580587999999983</v>
      </c>
      <c r="O57" s="809">
        <v>-5</v>
      </c>
      <c r="P57" s="249" t="str">
        <f t="shared" si="11"/>
        <v>N/A</v>
      </c>
      <c r="Q57" s="249" t="str">
        <f t="shared" si="11"/>
        <v>N/A</v>
      </c>
      <c r="R57" s="909"/>
      <c r="S57" s="37"/>
      <c r="T57" s="37"/>
      <c r="U57" s="37"/>
      <c r="V57" s="37"/>
      <c r="W57" s="37"/>
      <c r="X57" s="37"/>
      <c r="Y57" s="37"/>
      <c r="Z57" s="37"/>
      <c r="AA57" s="37"/>
      <c r="AB57" s="37"/>
      <c r="AC57" s="37"/>
      <c r="AD57" s="37"/>
      <c r="AE57" s="37"/>
      <c r="AF57" s="37"/>
      <c r="AG57" s="37"/>
      <c r="AH57" s="37"/>
      <c r="AI57" s="37"/>
      <c r="AJ57" s="37"/>
      <c r="AK57" s="37">
        <v>-0.13331239999999525</v>
      </c>
      <c r="AL57" s="37">
        <v>14.025930200000003</v>
      </c>
      <c r="AM57" s="37">
        <v>-21.308847500000002</v>
      </c>
      <c r="AN57" s="37">
        <v>-5.2871199999999954</v>
      </c>
      <c r="AO57" s="37">
        <v>-0.13079000000000815</v>
      </c>
      <c r="AP57" s="37">
        <v>17.593630000000005</v>
      </c>
      <c r="AQ57" s="37">
        <v>24.391500000000001</v>
      </c>
      <c r="AR57" s="37">
        <v>15.811099999999991</v>
      </c>
      <c r="AS57" s="37">
        <v>-0.18560000000000582</v>
      </c>
      <c r="AT57" s="37">
        <v>-33.208299999999987</v>
      </c>
      <c r="AU57" s="37">
        <v>10.958100000000005</v>
      </c>
      <c r="AV57" s="37">
        <v>-0.16770000000001165</v>
      </c>
      <c r="AW57" s="37">
        <v>-0.16309999999999128</v>
      </c>
      <c r="AX57" s="37">
        <v>-8.2826999999999966</v>
      </c>
      <c r="AY57" s="37">
        <v>-0.1595</v>
      </c>
      <c r="AZ57" s="37">
        <v>-19.030880000000003</v>
      </c>
      <c r="BA57" s="37">
        <v>2.1092799999999987</v>
      </c>
      <c r="BB57" s="37">
        <v>3.0771999999999973</v>
      </c>
      <c r="BC57" s="37">
        <v>3.3414000000000086</v>
      </c>
      <c r="BD57" s="37">
        <v>3.0457587999999958</v>
      </c>
      <c r="BE57" s="37">
        <v>-0.14375879999999597</v>
      </c>
      <c r="BF57" s="37">
        <v>-13.297650000000008</v>
      </c>
      <c r="BG57" s="37">
        <v>3.5596000000000059</v>
      </c>
      <c r="BH57" s="37">
        <v>3.7237499999999999</v>
      </c>
      <c r="BI57" s="284"/>
      <c r="BJ57" s="37"/>
      <c r="BK57" s="37"/>
      <c r="BL57" s="37"/>
      <c r="BM57" s="37"/>
      <c r="BN57" s="37"/>
      <c r="BO57" s="37"/>
      <c r="BP57" s="37"/>
      <c r="BQ57" s="37"/>
      <c r="BR57" s="37"/>
      <c r="BS57" s="37"/>
      <c r="BT57" s="37">
        <f t="shared" si="124"/>
        <v>13.892617800000007</v>
      </c>
      <c r="BU57" s="37">
        <f t="shared" si="125"/>
        <v>-26.595967499999997</v>
      </c>
      <c r="BV57" s="37">
        <f t="shared" si="159"/>
        <v>17.462839999999996</v>
      </c>
      <c r="BW57" s="37">
        <f t="shared" si="37"/>
        <v>40.20259999999999</v>
      </c>
      <c r="BX57" s="37">
        <f t="shared" si="127"/>
        <v>-33.393899999999995</v>
      </c>
      <c r="BY57" s="37">
        <f t="shared" si="128"/>
        <v>10.790399999999993</v>
      </c>
      <c r="BZ57" s="37">
        <f t="shared" si="129"/>
        <v>-8.4457999999999878</v>
      </c>
      <c r="CA57" s="37">
        <f t="shared" si="34"/>
        <v>-19.190380000000005</v>
      </c>
      <c r="CB57" s="37">
        <f t="shared" si="17"/>
        <v>5.186479999999996</v>
      </c>
      <c r="CC57" s="37">
        <f t="shared" si="35"/>
        <v>6.3871588000000044</v>
      </c>
      <c r="CD57" s="37">
        <f t="shared" si="36"/>
        <v>-13.441408800000003</v>
      </c>
      <c r="CE57" s="37">
        <f t="shared" si="38"/>
        <v>7.2833500000000058</v>
      </c>
      <c r="CF57" s="37"/>
      <c r="CG57" s="10" t="s">
        <v>17</v>
      </c>
      <c r="CH57" s="7"/>
      <c r="CI57" s="7"/>
      <c r="CJ57" s="7"/>
      <c r="CK57" s="7"/>
      <c r="CL57" s="7"/>
      <c r="CM57" s="7"/>
      <c r="CN57" s="7">
        <f t="shared" si="123"/>
        <v>-12.70334969999999</v>
      </c>
      <c r="CO57" s="7">
        <f t="shared" si="123"/>
        <v>57.665439999999982</v>
      </c>
      <c r="CP57" s="7">
        <f t="shared" si="123"/>
        <v>-22.6035</v>
      </c>
      <c r="CQ57" s="7">
        <f t="shared" si="123"/>
        <v>-27.636179999999989</v>
      </c>
      <c r="CR57" s="7">
        <f t="shared" si="123"/>
        <v>11.573638800000001</v>
      </c>
      <c r="CS57" s="7">
        <f t="shared" si="123"/>
        <v>-6.1580587999999983</v>
      </c>
      <c r="CT57" s="7"/>
      <c r="CU57" s="208"/>
      <c r="CV57" s="208"/>
      <c r="CW57" s="37"/>
      <c r="CX57" s="444"/>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c r="EY57" s="444"/>
      <c r="EZ57" s="444"/>
      <c r="FA57" s="444"/>
      <c r="FB57" s="444"/>
      <c r="FC57" s="444"/>
      <c r="FD57" s="444"/>
      <c r="FE57" s="444"/>
      <c r="FF57" s="444"/>
      <c r="FG57" s="444"/>
      <c r="FH57" s="444"/>
      <c r="FI57" s="444"/>
      <c r="FJ57" s="444"/>
      <c r="FM57" s="914">
        <f t="shared" si="18"/>
        <v>0</v>
      </c>
      <c r="FN57" s="914">
        <f t="shared" si="19"/>
        <v>0</v>
      </c>
      <c r="FO57" s="914">
        <f t="shared" si="20"/>
        <v>0</v>
      </c>
      <c r="FP57" s="914">
        <f t="shared" si="21"/>
        <v>0</v>
      </c>
      <c r="FQ57" s="914">
        <f t="shared" si="22"/>
        <v>0</v>
      </c>
      <c r="FR57" s="914">
        <f t="shared" si="23"/>
        <v>0</v>
      </c>
    </row>
    <row r="58" spans="2:175" x14ac:dyDescent="0.3">
      <c r="B58" s="259" t="s">
        <v>19</v>
      </c>
      <c r="C58" s="814"/>
      <c r="D58" s="814"/>
      <c r="E58" s="814"/>
      <c r="F58" s="814"/>
      <c r="G58" s="814"/>
      <c r="H58" s="814"/>
      <c r="I58" s="814">
        <v>369.76079000000004</v>
      </c>
      <c r="J58" s="814">
        <v>-311.53897000000001</v>
      </c>
      <c r="K58" s="814">
        <v>-268.31206000000003</v>
      </c>
      <c r="L58" s="814">
        <v>-115.83027000000001</v>
      </c>
      <c r="M58" s="814">
        <v>73.756419999999991</v>
      </c>
      <c r="N58" s="814">
        <v>-25.843569999999971</v>
      </c>
      <c r="O58" s="814">
        <v>55</v>
      </c>
      <c r="P58" s="261" t="str">
        <f t="shared" si="11"/>
        <v>N/A</v>
      </c>
      <c r="Q58" s="1007" t="str">
        <f t="shared" si="11"/>
        <v>N/A</v>
      </c>
      <c r="R58" s="909"/>
      <c r="S58" s="815"/>
      <c r="T58" s="815"/>
      <c r="U58" s="815"/>
      <c r="V58" s="815"/>
      <c r="W58" s="815"/>
      <c r="X58" s="815"/>
      <c r="Y58" s="815"/>
      <c r="Z58" s="815"/>
      <c r="AA58" s="815"/>
      <c r="AB58" s="815"/>
      <c r="AC58" s="815"/>
      <c r="AD58" s="815"/>
      <c r="AE58" s="815"/>
      <c r="AF58" s="815"/>
      <c r="AG58" s="815"/>
      <c r="AH58" s="815"/>
      <c r="AI58" s="815"/>
      <c r="AJ58" s="815"/>
      <c r="AK58" s="815">
        <v>417.59063000000003</v>
      </c>
      <c r="AL58" s="815">
        <v>-8.1523999999999077</v>
      </c>
      <c r="AM58" s="815">
        <v>-59.459540000000182</v>
      </c>
      <c r="AN58" s="815">
        <v>19.782100000000092</v>
      </c>
      <c r="AO58" s="815">
        <v>-162.69079999999991</v>
      </c>
      <c r="AP58" s="815">
        <v>-127.82344000000008</v>
      </c>
      <c r="AQ58" s="815">
        <v>50.865849999999881</v>
      </c>
      <c r="AR58" s="815">
        <v>-71.8905799999999</v>
      </c>
      <c r="AS58" s="815">
        <v>-24.496070000000095</v>
      </c>
      <c r="AT58" s="815">
        <v>-17.59987999999986</v>
      </c>
      <c r="AU58" s="815">
        <v>-173.34032000000002</v>
      </c>
      <c r="AV58" s="815">
        <v>-52.87579000000003</v>
      </c>
      <c r="AW58" s="815">
        <v>-50.035789999999928</v>
      </c>
      <c r="AX58" s="815">
        <v>-19.387550000000068</v>
      </c>
      <c r="AY58" s="815">
        <v>-29.864200000000011</v>
      </c>
      <c r="AZ58" s="815">
        <v>-16.542729999999999</v>
      </c>
      <c r="BA58" s="815">
        <v>157.97659999999999</v>
      </c>
      <c r="BB58" s="815">
        <v>146.70079999999993</v>
      </c>
      <c r="BC58" s="815">
        <v>-80.5463799999999</v>
      </c>
      <c r="BD58" s="815">
        <v>-150.37460000000004</v>
      </c>
      <c r="BE58" s="815">
        <v>-17.175249999999956</v>
      </c>
      <c r="BF58" s="815">
        <v>15.438419999999953</v>
      </c>
      <c r="BG58" s="815">
        <v>-39.842229999999951</v>
      </c>
      <c r="BH58" s="815">
        <v>15.735489999999986</v>
      </c>
      <c r="BI58" s="284"/>
      <c r="BJ58" s="815"/>
      <c r="BK58" s="815"/>
      <c r="BL58" s="815"/>
      <c r="BM58" s="815"/>
      <c r="BN58" s="815"/>
      <c r="BO58" s="815"/>
      <c r="BP58" s="815"/>
      <c r="BQ58" s="815"/>
      <c r="BR58" s="815"/>
      <c r="BS58" s="815"/>
      <c r="BT58" s="816">
        <f t="shared" si="124"/>
        <v>409.43823000000015</v>
      </c>
      <c r="BU58" s="816">
        <f t="shared" si="125"/>
        <v>-39.67744000000009</v>
      </c>
      <c r="BV58" s="816">
        <f t="shared" si="159"/>
        <v>-290.51423999999997</v>
      </c>
      <c r="BW58" s="786">
        <f t="shared" si="37"/>
        <v>-21.024730000000019</v>
      </c>
      <c r="BX58" s="787">
        <f t="shared" si="127"/>
        <v>-42.095949999999959</v>
      </c>
      <c r="BY58" s="787">
        <f t="shared" si="128"/>
        <v>-226.21611000000004</v>
      </c>
      <c r="BZ58" s="787">
        <f t="shared" si="129"/>
        <v>-69.423339999999996</v>
      </c>
      <c r="CA58" s="787">
        <f t="shared" si="34"/>
        <v>-46.40693000000001</v>
      </c>
      <c r="CB58" s="787">
        <f t="shared" si="17"/>
        <v>304.67739999999992</v>
      </c>
      <c r="CC58" s="787">
        <f t="shared" si="35"/>
        <v>-230.92097999999993</v>
      </c>
      <c r="CD58" s="787">
        <f t="shared" si="36"/>
        <v>-1.736830000000003</v>
      </c>
      <c r="CE58" s="787">
        <f t="shared" si="38"/>
        <v>-24.106739999999967</v>
      </c>
      <c r="CF58" s="37"/>
      <c r="CG58" s="271" t="s">
        <v>19</v>
      </c>
      <c r="CH58" s="29"/>
      <c r="CI58" s="29"/>
      <c r="CJ58" s="29"/>
      <c r="CK58" s="29"/>
      <c r="CL58" s="29"/>
      <c r="CM58" s="29"/>
      <c r="CN58" s="29">
        <f t="shared" si="123"/>
        <v>369.76079000000004</v>
      </c>
      <c r="CO58" s="29">
        <f t="shared" si="123"/>
        <v>-311.53897000000001</v>
      </c>
      <c r="CP58" s="29">
        <f t="shared" si="123"/>
        <v>-268.31206000000003</v>
      </c>
      <c r="CQ58" s="29">
        <f t="shared" si="123"/>
        <v>-115.83027000000001</v>
      </c>
      <c r="CR58" s="29">
        <f t="shared" si="123"/>
        <v>73.756419999999991</v>
      </c>
      <c r="CS58" s="29">
        <f t="shared" si="123"/>
        <v>-25.843569999999971</v>
      </c>
      <c r="CT58" s="29"/>
      <c r="CU58" s="217"/>
      <c r="CV58" s="217"/>
      <c r="CW58" s="37"/>
      <c r="CX58" s="454"/>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c r="EY58" s="454"/>
      <c r="EZ58" s="454"/>
      <c r="FA58" s="454"/>
      <c r="FB58" s="454"/>
      <c r="FC58" s="454"/>
      <c r="FD58" s="454"/>
      <c r="FE58" s="454"/>
      <c r="FF58" s="454"/>
      <c r="FG58" s="454"/>
      <c r="FH58" s="454"/>
      <c r="FI58" s="454"/>
      <c r="FJ58" s="454"/>
      <c r="FM58" s="914">
        <f t="shared" si="18"/>
        <v>0</v>
      </c>
      <c r="FN58" s="914">
        <f t="shared" si="19"/>
        <v>0</v>
      </c>
      <c r="FO58" s="914">
        <f t="shared" si="20"/>
        <v>0</v>
      </c>
      <c r="FP58" s="914">
        <f t="shared" si="21"/>
        <v>0</v>
      </c>
      <c r="FQ58" s="914">
        <f t="shared" si="22"/>
        <v>0</v>
      </c>
      <c r="FR58" s="914">
        <f t="shared" si="23"/>
        <v>0</v>
      </c>
    </row>
    <row r="59" spans="2:175" s="432" customFormat="1" x14ac:dyDescent="0.3">
      <c r="B59" s="275" t="s">
        <v>37</v>
      </c>
      <c r="C59" s="817">
        <v>35</v>
      </c>
      <c r="D59" s="817">
        <v>-115</v>
      </c>
      <c r="E59" s="817">
        <v>20</v>
      </c>
      <c r="F59" s="817">
        <v>85</v>
      </c>
      <c r="G59" s="817">
        <v>-45</v>
      </c>
      <c r="H59" s="817">
        <v>-20</v>
      </c>
      <c r="I59" s="817">
        <v>-20.21446626585432</v>
      </c>
      <c r="J59" s="817">
        <v>458.38388438600157</v>
      </c>
      <c r="K59" s="817">
        <v>-138.59516827688205</v>
      </c>
      <c r="L59" s="817">
        <v>-307.48543044994943</v>
      </c>
      <c r="M59" s="817">
        <v>14.499318999469514</v>
      </c>
      <c r="N59" s="817">
        <v>49.929438069670624</v>
      </c>
      <c r="O59" s="817">
        <v>150</v>
      </c>
      <c r="P59" s="209">
        <f t="shared" si="11"/>
        <v>2.4435712512772074</v>
      </c>
      <c r="Q59" s="209">
        <f t="shared" si="11"/>
        <v>2.0042396990467375</v>
      </c>
      <c r="R59" s="909"/>
      <c r="S59" s="31">
        <v>-95</v>
      </c>
      <c r="T59" s="31">
        <v>-10</v>
      </c>
      <c r="U59" s="31">
        <v>-5</v>
      </c>
      <c r="V59" s="31">
        <v>-5</v>
      </c>
      <c r="W59" s="31">
        <v>-5</v>
      </c>
      <c r="X59" s="31">
        <v>30</v>
      </c>
      <c r="Y59" s="31">
        <v>40</v>
      </c>
      <c r="Z59" s="31">
        <v>-5</v>
      </c>
      <c r="AA59" s="31">
        <v>55</v>
      </c>
      <c r="AB59" s="31">
        <v>-5</v>
      </c>
      <c r="AC59" s="31">
        <v>-10</v>
      </c>
      <c r="AD59" s="31">
        <v>0</v>
      </c>
      <c r="AE59" s="31">
        <v>-15</v>
      </c>
      <c r="AF59" s="31">
        <v>-20</v>
      </c>
      <c r="AG59" s="31">
        <v>-10</v>
      </c>
      <c r="AH59" s="31">
        <v>0</v>
      </c>
      <c r="AI59" s="31">
        <v>-10</v>
      </c>
      <c r="AJ59" s="31">
        <v>0</v>
      </c>
      <c r="AK59" s="31">
        <v>-3.7135677817608959</v>
      </c>
      <c r="AL59" s="31">
        <v>-12.869987589821081</v>
      </c>
      <c r="AM59" s="31">
        <v>-9.6579941485684895</v>
      </c>
      <c r="AN59" s="31">
        <v>6.0270832542961434</v>
      </c>
      <c r="AO59" s="31">
        <v>-20.442004790457666</v>
      </c>
      <c r="AP59" s="31">
        <v>138.14511871654315</v>
      </c>
      <c r="AQ59" s="31">
        <v>341.55213041940618</v>
      </c>
      <c r="AR59" s="31">
        <v>-0.87135995949008427</v>
      </c>
      <c r="AS59" s="31">
        <v>33.40237201601105</v>
      </c>
      <c r="AT59" s="31">
        <v>49.009767711029298</v>
      </c>
      <c r="AU59" s="31">
        <v>-172.95708121272526</v>
      </c>
      <c r="AV59" s="31">
        <v>-48.050226791197126</v>
      </c>
      <c r="AW59" s="31">
        <v>-57.735225730223291</v>
      </c>
      <c r="AX59" s="31">
        <v>-122.9511730673397</v>
      </c>
      <c r="AY59" s="31">
        <v>-134.08010736733809</v>
      </c>
      <c r="AZ59" s="31">
        <v>7.2810757149516956</v>
      </c>
      <c r="BA59" s="31">
        <v>29.100258089925571</v>
      </c>
      <c r="BB59" s="31">
        <v>-26.918791116755351</v>
      </c>
      <c r="BC59" s="31">
        <v>27.982422910604917</v>
      </c>
      <c r="BD59" s="31">
        <v>-15.664570884305624</v>
      </c>
      <c r="BE59" s="31">
        <v>-11.373055411770382</v>
      </c>
      <c r="BF59" s="31">
        <v>-40.008904335524939</v>
      </c>
      <c r="BG59" s="31">
        <v>-24.742144163840084</v>
      </c>
      <c r="BH59" s="31">
        <v>126.05354198080603</v>
      </c>
      <c r="BI59" s="284"/>
      <c r="BJ59" s="31">
        <v>-10</v>
      </c>
      <c r="BK59" s="31">
        <v>-105</v>
      </c>
      <c r="BL59" s="31">
        <v>-10</v>
      </c>
      <c r="BM59" s="31">
        <v>25</v>
      </c>
      <c r="BN59" s="31">
        <v>35</v>
      </c>
      <c r="BO59" s="31">
        <v>50</v>
      </c>
      <c r="BP59" s="31">
        <v>-10</v>
      </c>
      <c r="BQ59" s="31">
        <v>-35</v>
      </c>
      <c r="BR59" s="31">
        <v>-10</v>
      </c>
      <c r="BS59" s="31">
        <v>-10</v>
      </c>
      <c r="BT59" s="31">
        <f>AK59+AL59</f>
        <v>-16.583555371581976</v>
      </c>
      <c r="BU59" s="31">
        <f>AM59+AN59</f>
        <v>-3.630910894272346</v>
      </c>
      <c r="BV59" s="31">
        <f t="shared" si="159"/>
        <v>117.70311392608548</v>
      </c>
      <c r="BW59" s="31">
        <f t="shared" si="37"/>
        <v>340.68077045991612</v>
      </c>
      <c r="BX59" s="31">
        <f t="shared" si="127"/>
        <v>82.412139727040341</v>
      </c>
      <c r="BY59" s="31">
        <f t="shared" si="128"/>
        <v>-221.00730800392239</v>
      </c>
      <c r="BZ59" s="31">
        <f t="shared" si="129"/>
        <v>-180.68639879756299</v>
      </c>
      <c r="CA59" s="31">
        <f t="shared" si="34"/>
        <v>-126.79903165238639</v>
      </c>
      <c r="CB59" s="31">
        <f t="shared" si="17"/>
        <v>2.1814669731702203</v>
      </c>
      <c r="CC59" s="31">
        <f t="shared" si="35"/>
        <v>12.317852026299294</v>
      </c>
      <c r="CD59" s="31">
        <f t="shared" si="36"/>
        <v>-51.381959747295319</v>
      </c>
      <c r="CE59" s="31">
        <f t="shared" si="38"/>
        <v>101.31139781696595</v>
      </c>
      <c r="CF59" s="31"/>
      <c r="CG59" s="275" t="s">
        <v>37</v>
      </c>
      <c r="CH59" s="9">
        <f t="shared" ref="CH59:CM59" si="160">C59</f>
        <v>35</v>
      </c>
      <c r="CI59" s="9">
        <f t="shared" si="160"/>
        <v>-115</v>
      </c>
      <c r="CJ59" s="9">
        <f t="shared" si="160"/>
        <v>20</v>
      </c>
      <c r="CK59" s="9">
        <f t="shared" si="160"/>
        <v>85</v>
      </c>
      <c r="CL59" s="9">
        <f t="shared" si="160"/>
        <v>-45</v>
      </c>
      <c r="CM59" s="9">
        <f t="shared" si="160"/>
        <v>-20</v>
      </c>
      <c r="CN59" s="9">
        <f t="shared" si="123"/>
        <v>-20.21446626585432</v>
      </c>
      <c r="CO59" s="9">
        <f t="shared" si="123"/>
        <v>458.38388438600157</v>
      </c>
      <c r="CP59" s="9">
        <f t="shared" si="123"/>
        <v>-138.59516827688205</v>
      </c>
      <c r="CQ59" s="9">
        <f t="shared" si="123"/>
        <v>-307.48543044994943</v>
      </c>
      <c r="CR59" s="9">
        <f t="shared" si="123"/>
        <v>14.499318999469514</v>
      </c>
      <c r="CS59" s="9">
        <f t="shared" si="123"/>
        <v>49.929438069670624</v>
      </c>
      <c r="CT59" s="9">
        <f>O59</f>
        <v>150</v>
      </c>
      <c r="CU59" s="210">
        <f>P59</f>
        <v>2.4435712512772074</v>
      </c>
      <c r="CV59" s="210">
        <f>Q59</f>
        <v>2.0042396990467375</v>
      </c>
      <c r="CW59" s="818"/>
      <c r="CX59" s="444">
        <f t="shared" ref="CX59:EM59" si="161">S59</f>
        <v>-95</v>
      </c>
      <c r="CY59" s="444">
        <f t="shared" si="161"/>
        <v>-10</v>
      </c>
      <c r="CZ59" s="444">
        <f t="shared" si="161"/>
        <v>-5</v>
      </c>
      <c r="DA59" s="444">
        <f t="shared" si="161"/>
        <v>-5</v>
      </c>
      <c r="DB59" s="444">
        <f t="shared" si="161"/>
        <v>-5</v>
      </c>
      <c r="DC59" s="444">
        <f t="shared" si="161"/>
        <v>30</v>
      </c>
      <c r="DD59" s="444">
        <f t="shared" si="161"/>
        <v>40</v>
      </c>
      <c r="DE59" s="444">
        <f t="shared" si="161"/>
        <v>-5</v>
      </c>
      <c r="DF59" s="444">
        <f t="shared" si="161"/>
        <v>55</v>
      </c>
      <c r="DG59" s="444">
        <f t="shared" si="161"/>
        <v>-5</v>
      </c>
      <c r="DH59" s="444">
        <f t="shared" si="161"/>
        <v>-10</v>
      </c>
      <c r="DI59" s="444">
        <f t="shared" si="161"/>
        <v>0</v>
      </c>
      <c r="DJ59" s="444">
        <f t="shared" si="161"/>
        <v>-15</v>
      </c>
      <c r="DK59" s="444">
        <f t="shared" si="161"/>
        <v>-20</v>
      </c>
      <c r="DL59" s="444">
        <f t="shared" si="161"/>
        <v>-10</v>
      </c>
      <c r="DM59" s="444">
        <f t="shared" si="161"/>
        <v>0</v>
      </c>
      <c r="DN59" s="444">
        <f t="shared" si="161"/>
        <v>-10</v>
      </c>
      <c r="DO59" s="444">
        <f t="shared" si="161"/>
        <v>0</v>
      </c>
      <c r="DP59" s="444">
        <f t="shared" si="161"/>
        <v>-3.7135677817608959</v>
      </c>
      <c r="DQ59" s="444">
        <f t="shared" si="161"/>
        <v>-12.869987589821081</v>
      </c>
      <c r="DR59" s="444">
        <f t="shared" si="161"/>
        <v>-9.6579941485684895</v>
      </c>
      <c r="DS59" s="444">
        <f t="shared" si="161"/>
        <v>6.0270832542961434</v>
      </c>
      <c r="DT59" s="444">
        <f t="shared" si="161"/>
        <v>-20.442004790457666</v>
      </c>
      <c r="DU59" s="444">
        <f t="shared" si="161"/>
        <v>138.14511871654315</v>
      </c>
      <c r="DV59" s="444">
        <f t="shared" si="161"/>
        <v>341.55213041940618</v>
      </c>
      <c r="DW59" s="444">
        <f t="shared" si="161"/>
        <v>-0.87135995949008427</v>
      </c>
      <c r="DX59" s="444">
        <f t="shared" si="161"/>
        <v>33.40237201601105</v>
      </c>
      <c r="DY59" s="444">
        <f t="shared" si="161"/>
        <v>49.009767711029298</v>
      </c>
      <c r="DZ59" s="444">
        <f t="shared" si="161"/>
        <v>-172.95708121272526</v>
      </c>
      <c r="EA59" s="444">
        <f t="shared" si="161"/>
        <v>-48.050226791197126</v>
      </c>
      <c r="EB59" s="444">
        <f t="shared" si="161"/>
        <v>-57.735225730223291</v>
      </c>
      <c r="EC59" s="444">
        <f t="shared" si="161"/>
        <v>-122.9511730673397</v>
      </c>
      <c r="ED59" s="444">
        <f t="shared" si="161"/>
        <v>-134.08010736733809</v>
      </c>
      <c r="EE59" s="444">
        <f t="shared" si="161"/>
        <v>7.2810757149516956</v>
      </c>
      <c r="EF59" s="444">
        <f t="shared" si="161"/>
        <v>29.100258089925571</v>
      </c>
      <c r="EG59" s="444">
        <f t="shared" si="161"/>
        <v>-26.918791116755351</v>
      </c>
      <c r="EH59" s="444">
        <f t="shared" si="161"/>
        <v>27.982422910604917</v>
      </c>
      <c r="EI59" s="444">
        <f t="shared" si="161"/>
        <v>-15.664570884305624</v>
      </c>
      <c r="EJ59" s="444">
        <f t="shared" si="161"/>
        <v>-11.373055411770382</v>
      </c>
      <c r="EK59" s="444">
        <f t="shared" si="161"/>
        <v>-40.008904335524939</v>
      </c>
      <c r="EL59" s="444">
        <f t="shared" si="161"/>
        <v>-24.742144163840084</v>
      </c>
      <c r="EM59" s="444">
        <f t="shared" si="161"/>
        <v>126.05354198080603</v>
      </c>
      <c r="EN59" s="444"/>
      <c r="EO59" s="444">
        <f>BJ59</f>
        <v>-10</v>
      </c>
      <c r="EP59" s="444">
        <f t="shared" ref="EP59:FJ59" si="162">BK59</f>
        <v>-105</v>
      </c>
      <c r="EQ59" s="444">
        <f t="shared" si="162"/>
        <v>-10</v>
      </c>
      <c r="ER59" s="444">
        <f t="shared" si="162"/>
        <v>25</v>
      </c>
      <c r="ES59" s="444">
        <f t="shared" si="162"/>
        <v>35</v>
      </c>
      <c r="ET59" s="444">
        <f t="shared" si="162"/>
        <v>50</v>
      </c>
      <c r="EU59" s="444">
        <f t="shared" si="162"/>
        <v>-10</v>
      </c>
      <c r="EV59" s="444">
        <f t="shared" si="162"/>
        <v>-35</v>
      </c>
      <c r="EW59" s="444">
        <f t="shared" si="162"/>
        <v>-10</v>
      </c>
      <c r="EX59" s="444">
        <f t="shared" si="162"/>
        <v>-10</v>
      </c>
      <c r="EY59" s="444">
        <f t="shared" si="162"/>
        <v>-16.583555371581976</v>
      </c>
      <c r="EZ59" s="444">
        <f t="shared" si="162"/>
        <v>-3.630910894272346</v>
      </c>
      <c r="FA59" s="444">
        <f t="shared" si="162"/>
        <v>117.70311392608548</v>
      </c>
      <c r="FB59" s="444">
        <f t="shared" si="162"/>
        <v>340.68077045991612</v>
      </c>
      <c r="FC59" s="444">
        <f t="shared" si="162"/>
        <v>82.412139727040341</v>
      </c>
      <c r="FD59" s="444">
        <f t="shared" si="162"/>
        <v>-221.00730800392239</v>
      </c>
      <c r="FE59" s="444">
        <f t="shared" si="162"/>
        <v>-180.68639879756299</v>
      </c>
      <c r="FF59" s="444">
        <f t="shared" si="162"/>
        <v>-126.79903165238639</v>
      </c>
      <c r="FG59" s="444">
        <f t="shared" si="162"/>
        <v>2.1814669731702203</v>
      </c>
      <c r="FH59" s="444">
        <f t="shared" si="162"/>
        <v>12.317852026299294</v>
      </c>
      <c r="FI59" s="444">
        <f t="shared" si="162"/>
        <v>-51.381959747295319</v>
      </c>
      <c r="FJ59" s="444">
        <f t="shared" si="162"/>
        <v>101.31139781696595</v>
      </c>
      <c r="FL59" s="1012"/>
      <c r="FM59" s="914">
        <f t="shared" si="18"/>
        <v>0</v>
      </c>
      <c r="FN59" s="914">
        <f t="shared" si="19"/>
        <v>0</v>
      </c>
      <c r="FO59" s="914">
        <f t="shared" si="20"/>
        <v>0</v>
      </c>
      <c r="FP59" s="914">
        <f t="shared" si="21"/>
        <v>0</v>
      </c>
      <c r="FQ59" s="914">
        <f t="shared" si="22"/>
        <v>0</v>
      </c>
      <c r="FR59" s="914">
        <f t="shared" si="23"/>
        <v>0</v>
      </c>
      <c r="FS59" s="1012"/>
    </row>
    <row r="60" spans="2:175" x14ac:dyDescent="0.3">
      <c r="B60" s="10"/>
      <c r="C60" s="819"/>
      <c r="D60" s="819"/>
      <c r="E60" s="819"/>
      <c r="F60" s="819"/>
      <c r="G60" s="819"/>
      <c r="H60" s="819"/>
      <c r="I60" s="819"/>
      <c r="J60" s="819"/>
      <c r="K60" s="819"/>
      <c r="L60" s="819"/>
      <c r="M60" s="819"/>
      <c r="N60" s="819"/>
      <c r="O60" s="819"/>
      <c r="P60" s="1008"/>
      <c r="Q60" s="1008"/>
      <c r="R60" s="90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284"/>
      <c r="BJ60" s="199"/>
      <c r="BK60" s="199"/>
      <c r="BL60" s="199"/>
      <c r="BM60" s="199"/>
      <c r="BN60" s="199"/>
      <c r="BO60" s="199"/>
      <c r="BP60" s="199"/>
      <c r="BQ60" s="199"/>
      <c r="BR60" s="199"/>
      <c r="BS60" s="199"/>
      <c r="BT60" s="199"/>
      <c r="BU60" s="199"/>
      <c r="BV60" s="199"/>
      <c r="BW60" s="31"/>
      <c r="BX60" s="37"/>
      <c r="BY60" s="37"/>
      <c r="BZ60" s="37"/>
      <c r="CA60" s="37"/>
      <c r="CB60" s="37"/>
      <c r="CC60" s="37">
        <f t="shared" si="35"/>
        <v>0</v>
      </c>
      <c r="CD60" s="37">
        <f t="shared" si="36"/>
        <v>0</v>
      </c>
      <c r="CE60" s="37">
        <f t="shared" si="38"/>
        <v>0</v>
      </c>
      <c r="CF60" s="37"/>
      <c r="CG60" s="906"/>
      <c r="CX60" s="679"/>
      <c r="CY60" s="679"/>
      <c r="CZ60" s="679"/>
      <c r="DA60" s="679"/>
      <c r="DB60" s="679"/>
      <c r="DC60" s="679"/>
      <c r="DD60" s="679"/>
      <c r="DE60" s="679"/>
      <c r="DF60" s="679"/>
      <c r="DG60" s="679"/>
      <c r="DH60" s="679"/>
      <c r="DI60" s="679"/>
      <c r="DJ60" s="679"/>
      <c r="DK60" s="679"/>
      <c r="DL60" s="679"/>
      <c r="DM60" s="679"/>
      <c r="DN60" s="679"/>
      <c r="DO60" s="679"/>
      <c r="DP60" s="679"/>
      <c r="DQ60" s="444"/>
      <c r="DR60" s="444"/>
      <c r="DS60" s="444"/>
      <c r="DT60" s="444"/>
      <c r="DU60" s="444"/>
      <c r="DV60" s="444"/>
      <c r="DW60" s="444"/>
      <c r="DX60" s="444"/>
      <c r="DY60" s="444"/>
      <c r="DZ60" s="444"/>
      <c r="EA60" s="444"/>
      <c r="EB60" s="444"/>
      <c r="EC60" s="444"/>
      <c r="ED60" s="444"/>
      <c r="EE60" s="444"/>
      <c r="EF60" s="444"/>
      <c r="EG60" s="444"/>
      <c r="EH60" s="444"/>
      <c r="EI60" s="444"/>
      <c r="EJ60" s="444"/>
      <c r="EK60" s="444"/>
      <c r="EL60" s="444"/>
      <c r="EM60" s="444"/>
      <c r="EN60" s="444"/>
      <c r="EO60" s="679"/>
      <c r="EP60" s="679"/>
      <c r="EQ60" s="679"/>
      <c r="ER60" s="679"/>
      <c r="ES60" s="679"/>
      <c r="ET60" s="679"/>
      <c r="EU60" s="679"/>
      <c r="EV60" s="679"/>
      <c r="EW60" s="679"/>
      <c r="EX60" s="679"/>
      <c r="EY60" s="679"/>
      <c r="EZ60" s="679"/>
      <c r="FA60" s="679"/>
      <c r="FB60" s="679"/>
      <c r="FC60" s="679"/>
      <c r="FD60" s="679"/>
      <c r="FE60" s="679"/>
      <c r="FF60" s="679"/>
      <c r="FG60" s="679"/>
      <c r="FH60" s="679"/>
      <c r="FI60" s="679"/>
      <c r="FJ60" s="679"/>
      <c r="FM60" s="914">
        <f t="shared" si="18"/>
        <v>0</v>
      </c>
      <c r="FN60" s="914">
        <f t="shared" si="19"/>
        <v>0</v>
      </c>
      <c r="FO60" s="914">
        <f t="shared" si="20"/>
        <v>0</v>
      </c>
      <c r="FP60" s="914">
        <f t="shared" si="21"/>
        <v>0</v>
      </c>
      <c r="FQ60" s="914">
        <f t="shared" si="22"/>
        <v>0</v>
      </c>
      <c r="FR60" s="914">
        <f t="shared" si="23"/>
        <v>0</v>
      </c>
    </row>
    <row r="61" spans="2:175" s="432" customFormat="1" x14ac:dyDescent="0.3">
      <c r="B61" s="56" t="s">
        <v>3</v>
      </c>
      <c r="C61" s="820">
        <v>935</v>
      </c>
      <c r="D61" s="820">
        <v>150</v>
      </c>
      <c r="E61" s="820">
        <v>305</v>
      </c>
      <c r="F61" s="820">
        <v>535</v>
      </c>
      <c r="G61" s="820">
        <v>275</v>
      </c>
      <c r="H61" s="820">
        <v>15</v>
      </c>
      <c r="I61" s="820">
        <f t="shared" ref="I61:M61" si="163">I47+I54+I59+I53</f>
        <v>1264.4106369117874</v>
      </c>
      <c r="J61" s="820">
        <f t="shared" si="163"/>
        <v>1581.8788029817999</v>
      </c>
      <c r="K61" s="820">
        <f t="shared" si="163"/>
        <v>-3.3795208768819194</v>
      </c>
      <c r="L61" s="820">
        <f t="shared" si="163"/>
        <v>-516.04345805216258</v>
      </c>
      <c r="M61" s="820">
        <f t="shared" si="163"/>
        <v>396.83378642953681</v>
      </c>
      <c r="N61" s="820">
        <f>N47+N54+N59+N53</f>
        <v>702.44084003736725</v>
      </c>
      <c r="O61" s="820">
        <f t="shared" ref="O61" si="164">O47+O54+O59+O53</f>
        <v>605.97275030919809</v>
      </c>
      <c r="P61" s="1009">
        <f t="shared" si="11"/>
        <v>0.77011349350440228</v>
      </c>
      <c r="Q61" s="87">
        <f t="shared" si="11"/>
        <v>-0.13733268943052546</v>
      </c>
      <c r="R61" s="909"/>
      <c r="S61" s="277">
        <v>-175</v>
      </c>
      <c r="T61" s="277">
        <v>0</v>
      </c>
      <c r="U61" s="277">
        <v>-10</v>
      </c>
      <c r="V61" s="277">
        <v>115</v>
      </c>
      <c r="W61" s="277">
        <v>285</v>
      </c>
      <c r="X61" s="277">
        <v>-95</v>
      </c>
      <c r="Y61" s="277">
        <v>165</v>
      </c>
      <c r="Z61" s="277">
        <v>95</v>
      </c>
      <c r="AA61" s="277">
        <v>50</v>
      </c>
      <c r="AB61" s="277">
        <v>225</v>
      </c>
      <c r="AC61" s="277">
        <v>80</v>
      </c>
      <c r="AD61" s="277">
        <v>105</v>
      </c>
      <c r="AE61" s="277">
        <v>-10</v>
      </c>
      <c r="AF61" s="277">
        <v>100</v>
      </c>
      <c r="AG61" s="277">
        <v>60</v>
      </c>
      <c r="AH61" s="277">
        <v>-55</v>
      </c>
      <c r="AI61" s="277">
        <v>65</v>
      </c>
      <c r="AJ61" s="277">
        <v>-65</v>
      </c>
      <c r="AK61" s="277">
        <f>AK47+AK54+AK59+AK53</f>
        <v>796.95205745791679</v>
      </c>
      <c r="AL61" s="277">
        <f t="shared" ref="AL61:BH61" si="165">AL47+AL54+AL59+AL53</f>
        <v>129.8084638613949</v>
      </c>
      <c r="AM61" s="277">
        <f t="shared" si="165"/>
        <v>254.07166442140434</v>
      </c>
      <c r="AN61" s="277">
        <f t="shared" si="165"/>
        <v>83.578451171071393</v>
      </c>
      <c r="AO61" s="277">
        <f t="shared" si="165"/>
        <v>84.4899792634086</v>
      </c>
      <c r="AP61" s="277">
        <f t="shared" si="165"/>
        <v>398.83176345297886</v>
      </c>
      <c r="AQ61" s="277">
        <f t="shared" si="165"/>
        <v>967.89052695385385</v>
      </c>
      <c r="AR61" s="277">
        <f t="shared" si="165"/>
        <v>130.66653331155851</v>
      </c>
      <c r="AS61" s="277">
        <f t="shared" si="165"/>
        <v>165.86204719937064</v>
      </c>
      <c r="AT61" s="277">
        <f t="shared" si="165"/>
        <v>202.51152508666777</v>
      </c>
      <c r="AU61" s="277">
        <f t="shared" si="165"/>
        <v>-264.48148720743063</v>
      </c>
      <c r="AV61" s="277">
        <f t="shared" si="165"/>
        <v>-107.27160595548966</v>
      </c>
      <c r="AW61" s="277">
        <f t="shared" si="165"/>
        <v>-132.29869810878307</v>
      </c>
      <c r="AX61" s="277">
        <f t="shared" si="165"/>
        <v>-127.67319301582585</v>
      </c>
      <c r="AY61" s="277">
        <f t="shared" si="165"/>
        <v>-226.0753931596185</v>
      </c>
      <c r="AZ61" s="277">
        <f t="shared" si="165"/>
        <v>-29.996173767935076</v>
      </c>
      <c r="BA61" s="277">
        <f t="shared" si="165"/>
        <v>228.76680020098644</v>
      </c>
      <c r="BB61" s="277">
        <f t="shared" si="165"/>
        <v>195.28069896350246</v>
      </c>
      <c r="BC61" s="277">
        <f t="shared" si="165"/>
        <v>50.294372978703286</v>
      </c>
      <c r="BD61" s="277">
        <f t="shared" si="165"/>
        <v>-77.508085713655447</v>
      </c>
      <c r="BE61" s="277">
        <f t="shared" si="165"/>
        <v>113.29461801118353</v>
      </c>
      <c r="BF61" s="277">
        <f t="shared" si="165"/>
        <v>459.13911423857945</v>
      </c>
      <c r="BG61" s="277">
        <f t="shared" si="165"/>
        <v>-229.55499605612587</v>
      </c>
      <c r="BH61" s="277">
        <f t="shared" si="165"/>
        <v>359.56210384373009</v>
      </c>
      <c r="BI61" s="284"/>
      <c r="BJ61" s="277">
        <f>D61-BK61</f>
        <v>325</v>
      </c>
      <c r="BK61" s="277">
        <f>SUM(S61:T61)</f>
        <v>-175</v>
      </c>
      <c r="BL61" s="277">
        <f>SUM(U61:V61)</f>
        <v>105</v>
      </c>
      <c r="BM61" s="277">
        <f>SUM(W61:X61)</f>
        <v>190</v>
      </c>
      <c r="BN61" s="277">
        <f>SUM(Y61:Z61)</f>
        <v>260</v>
      </c>
      <c r="BO61" s="277">
        <f>SUM(AA61:AB61)</f>
        <v>275</v>
      </c>
      <c r="BP61" s="277">
        <f>SUM(AC61:AD61)</f>
        <v>185</v>
      </c>
      <c r="BQ61" s="277">
        <f>SUM(AE61:AF61)</f>
        <v>90</v>
      </c>
      <c r="BR61" s="277">
        <f>SUM(AG61:AH61)</f>
        <v>5</v>
      </c>
      <c r="BS61" s="277">
        <f>SUM(AI61:AJ61)</f>
        <v>0</v>
      </c>
      <c r="BT61" s="277">
        <f t="shared" ref="BT61:BT62" si="166">AK61+AL61</f>
        <v>926.76052131931169</v>
      </c>
      <c r="BU61" s="277">
        <f t="shared" ref="BU61:BU62" si="167">AM61+AN61</f>
        <v>337.65011559247574</v>
      </c>
      <c r="BV61" s="277">
        <f>AO61+AP61</f>
        <v>483.32174271638746</v>
      </c>
      <c r="BW61" s="821">
        <f>AQ61+AR61</f>
        <v>1098.5570602654125</v>
      </c>
      <c r="BX61" s="821">
        <f>AS61+AT61</f>
        <v>368.37357228603844</v>
      </c>
      <c r="BY61" s="821">
        <f t="shared" si="128"/>
        <v>-371.75309316292032</v>
      </c>
      <c r="BZ61" s="821">
        <f t="shared" si="129"/>
        <v>-259.97189112460893</v>
      </c>
      <c r="CA61" s="821">
        <f t="shared" si="34"/>
        <v>-256.07156692755359</v>
      </c>
      <c r="CB61" s="821">
        <f t="shared" si="17"/>
        <v>424.0474991644889</v>
      </c>
      <c r="CC61" s="821">
        <f t="shared" si="35"/>
        <v>-27.213712734952161</v>
      </c>
      <c r="CD61" s="821">
        <f t="shared" si="36"/>
        <v>572.43373224976301</v>
      </c>
      <c r="CE61" s="821">
        <f t="shared" si="38"/>
        <v>130.00710778760421</v>
      </c>
      <c r="CF61" s="31"/>
      <c r="CG61" s="822" t="s">
        <v>3</v>
      </c>
      <c r="CH61" s="277">
        <f t="shared" ref="CH61:CV62" si="168">C61</f>
        <v>935</v>
      </c>
      <c r="CI61" s="277">
        <f t="shared" si="168"/>
        <v>150</v>
      </c>
      <c r="CJ61" s="277">
        <f t="shared" si="168"/>
        <v>305</v>
      </c>
      <c r="CK61" s="277">
        <f t="shared" si="168"/>
        <v>535</v>
      </c>
      <c r="CL61" s="277">
        <f t="shared" si="168"/>
        <v>275</v>
      </c>
      <c r="CM61" s="277">
        <f t="shared" si="168"/>
        <v>15</v>
      </c>
      <c r="CN61" s="277">
        <f t="shared" si="168"/>
        <v>1264.4106369117874</v>
      </c>
      <c r="CO61" s="277">
        <f t="shared" si="168"/>
        <v>1581.8788029817999</v>
      </c>
      <c r="CP61" s="277">
        <f t="shared" si="168"/>
        <v>-3.3795208768819194</v>
      </c>
      <c r="CQ61" s="277">
        <f t="shared" si="168"/>
        <v>-516.04345805216258</v>
      </c>
      <c r="CR61" s="277">
        <f t="shared" si="168"/>
        <v>396.83378642953681</v>
      </c>
      <c r="CS61" s="277">
        <f t="shared" si="168"/>
        <v>702.44084003736725</v>
      </c>
      <c r="CT61" s="277">
        <f t="shared" si="168"/>
        <v>605.97275030919809</v>
      </c>
      <c r="CU61" s="283">
        <f t="shared" si="168"/>
        <v>0.77011349350440228</v>
      </c>
      <c r="CV61" s="283">
        <f t="shared" si="168"/>
        <v>-0.13733268943052546</v>
      </c>
      <c r="CW61" s="823"/>
      <c r="CX61" s="455">
        <f t="shared" ref="CX61:DM62" si="169">S61</f>
        <v>-175</v>
      </c>
      <c r="CY61" s="455">
        <f t="shared" si="169"/>
        <v>0</v>
      </c>
      <c r="CZ61" s="455">
        <f t="shared" si="169"/>
        <v>-10</v>
      </c>
      <c r="DA61" s="455">
        <f t="shared" si="169"/>
        <v>115</v>
      </c>
      <c r="DB61" s="455">
        <f t="shared" si="169"/>
        <v>285</v>
      </c>
      <c r="DC61" s="455">
        <f t="shared" si="169"/>
        <v>-95</v>
      </c>
      <c r="DD61" s="455">
        <f t="shared" si="169"/>
        <v>165</v>
      </c>
      <c r="DE61" s="455">
        <f t="shared" si="169"/>
        <v>95</v>
      </c>
      <c r="DF61" s="455">
        <f t="shared" si="169"/>
        <v>50</v>
      </c>
      <c r="DG61" s="455">
        <f t="shared" si="169"/>
        <v>225</v>
      </c>
      <c r="DH61" s="455">
        <f t="shared" si="169"/>
        <v>80</v>
      </c>
      <c r="DI61" s="455">
        <f t="shared" si="169"/>
        <v>105</v>
      </c>
      <c r="DJ61" s="455">
        <f t="shared" si="169"/>
        <v>-10</v>
      </c>
      <c r="DK61" s="455">
        <f t="shared" si="169"/>
        <v>100</v>
      </c>
      <c r="DL61" s="455">
        <f t="shared" si="169"/>
        <v>60</v>
      </c>
      <c r="DM61" s="455">
        <f t="shared" si="169"/>
        <v>-55</v>
      </c>
      <c r="DN61" s="455">
        <f t="shared" ref="DN61:EC62" si="170">AI61</f>
        <v>65</v>
      </c>
      <c r="DO61" s="455">
        <f t="shared" si="170"/>
        <v>-65</v>
      </c>
      <c r="DP61" s="455">
        <f t="shared" si="170"/>
        <v>796.95205745791679</v>
      </c>
      <c r="DQ61" s="455">
        <f t="shared" si="170"/>
        <v>129.8084638613949</v>
      </c>
      <c r="DR61" s="455">
        <f t="shared" si="170"/>
        <v>254.07166442140434</v>
      </c>
      <c r="DS61" s="455">
        <f t="shared" si="170"/>
        <v>83.578451171071393</v>
      </c>
      <c r="DT61" s="455">
        <f t="shared" si="170"/>
        <v>84.4899792634086</v>
      </c>
      <c r="DU61" s="455">
        <f t="shared" si="170"/>
        <v>398.83176345297886</v>
      </c>
      <c r="DV61" s="455">
        <f t="shared" si="170"/>
        <v>967.89052695385385</v>
      </c>
      <c r="DW61" s="455">
        <f t="shared" si="170"/>
        <v>130.66653331155851</v>
      </c>
      <c r="DX61" s="455">
        <f t="shared" si="170"/>
        <v>165.86204719937064</v>
      </c>
      <c r="DY61" s="455">
        <f t="shared" si="170"/>
        <v>202.51152508666777</v>
      </c>
      <c r="DZ61" s="455">
        <f t="shared" si="170"/>
        <v>-264.48148720743063</v>
      </c>
      <c r="EA61" s="455">
        <f t="shared" si="170"/>
        <v>-107.27160595548966</v>
      </c>
      <c r="EB61" s="455">
        <f t="shared" si="170"/>
        <v>-132.29869810878307</v>
      </c>
      <c r="EC61" s="455">
        <f t="shared" si="170"/>
        <v>-127.67319301582585</v>
      </c>
      <c r="ED61" s="455">
        <f t="shared" ref="EB61:EM62" si="171">AY61</f>
        <v>-226.0753931596185</v>
      </c>
      <c r="EE61" s="455">
        <f t="shared" si="171"/>
        <v>-29.996173767935076</v>
      </c>
      <c r="EF61" s="455">
        <f t="shared" si="171"/>
        <v>228.76680020098644</v>
      </c>
      <c r="EG61" s="455">
        <f t="shared" si="171"/>
        <v>195.28069896350246</v>
      </c>
      <c r="EH61" s="455">
        <f t="shared" si="171"/>
        <v>50.294372978703286</v>
      </c>
      <c r="EI61" s="455">
        <f t="shared" si="171"/>
        <v>-77.508085713655447</v>
      </c>
      <c r="EJ61" s="455">
        <f t="shared" si="171"/>
        <v>113.29461801118353</v>
      </c>
      <c r="EK61" s="455">
        <f t="shared" si="171"/>
        <v>459.13911423857945</v>
      </c>
      <c r="EL61" s="455">
        <f t="shared" si="171"/>
        <v>-229.55499605612587</v>
      </c>
      <c r="EM61" s="455">
        <f t="shared" si="171"/>
        <v>359.56210384373009</v>
      </c>
      <c r="EN61" s="455"/>
      <c r="EO61" s="455">
        <f>BJ61</f>
        <v>325</v>
      </c>
      <c r="EP61" s="455">
        <f t="shared" ref="EP61:FJ61" si="172">BK61</f>
        <v>-175</v>
      </c>
      <c r="EQ61" s="455">
        <f t="shared" si="172"/>
        <v>105</v>
      </c>
      <c r="ER61" s="455">
        <f t="shared" si="172"/>
        <v>190</v>
      </c>
      <c r="ES61" s="455">
        <f t="shared" si="172"/>
        <v>260</v>
      </c>
      <c r="ET61" s="455">
        <f t="shared" si="172"/>
        <v>275</v>
      </c>
      <c r="EU61" s="455">
        <f t="shared" si="172"/>
        <v>185</v>
      </c>
      <c r="EV61" s="455">
        <f t="shared" si="172"/>
        <v>90</v>
      </c>
      <c r="EW61" s="455">
        <f t="shared" si="172"/>
        <v>5</v>
      </c>
      <c r="EX61" s="455">
        <f t="shared" si="172"/>
        <v>0</v>
      </c>
      <c r="EY61" s="455">
        <f t="shared" si="172"/>
        <v>926.76052131931169</v>
      </c>
      <c r="EZ61" s="455">
        <f t="shared" si="172"/>
        <v>337.65011559247574</v>
      </c>
      <c r="FA61" s="455">
        <f t="shared" si="172"/>
        <v>483.32174271638746</v>
      </c>
      <c r="FB61" s="455">
        <f t="shared" si="172"/>
        <v>1098.5570602654125</v>
      </c>
      <c r="FC61" s="455">
        <f t="shared" si="172"/>
        <v>368.37357228603844</v>
      </c>
      <c r="FD61" s="455">
        <f t="shared" si="172"/>
        <v>-371.75309316292032</v>
      </c>
      <c r="FE61" s="455">
        <f t="shared" si="172"/>
        <v>-259.97189112460893</v>
      </c>
      <c r="FF61" s="455">
        <f t="shared" si="172"/>
        <v>-256.07156692755359</v>
      </c>
      <c r="FG61" s="455">
        <f t="shared" si="172"/>
        <v>424.0474991644889</v>
      </c>
      <c r="FH61" s="455">
        <f t="shared" si="172"/>
        <v>-27.213712734952161</v>
      </c>
      <c r="FI61" s="455">
        <f t="shared" si="172"/>
        <v>572.43373224976301</v>
      </c>
      <c r="FJ61" s="455">
        <f t="shared" si="172"/>
        <v>130.00710778760421</v>
      </c>
      <c r="FL61" s="1012"/>
      <c r="FM61" s="914">
        <f t="shared" si="18"/>
        <v>0</v>
      </c>
      <c r="FN61" s="914">
        <f t="shared" si="19"/>
        <v>0</v>
      </c>
      <c r="FO61" s="914">
        <f t="shared" si="20"/>
        <v>-6.3948846218409017E-14</v>
      </c>
      <c r="FP61" s="914">
        <f t="shared" si="21"/>
        <v>0</v>
      </c>
      <c r="FQ61" s="914">
        <f t="shared" si="22"/>
        <v>0</v>
      </c>
      <c r="FR61" s="914">
        <f t="shared" si="23"/>
        <v>0</v>
      </c>
      <c r="FS61" s="1012"/>
    </row>
    <row r="62" spans="2:175" s="432" customFormat="1" x14ac:dyDescent="0.3">
      <c r="B62" s="41" t="s">
        <v>26</v>
      </c>
      <c r="C62" s="824">
        <v>8605</v>
      </c>
      <c r="D62" s="824">
        <v>8090</v>
      </c>
      <c r="E62" s="824">
        <v>8270</v>
      </c>
      <c r="F62" s="824">
        <v>8410</v>
      </c>
      <c r="G62" s="824">
        <v>7925</v>
      </c>
      <c r="H62" s="824">
        <v>7415</v>
      </c>
      <c r="I62" s="824">
        <f>SUM(I6,I13,I20,I26,I32,I38,I44,I61,I45,I46)</f>
        <v>8268.4596780396259</v>
      </c>
      <c r="J62" s="824">
        <f t="shared" ref="J62:O62" si="173">SUM(J6,J13,J20,J26,J32,J38,J44,J61,J45,J46)</f>
        <v>7669.4755790696854</v>
      </c>
      <c r="K62" s="824">
        <f t="shared" si="173"/>
        <v>6894.9113888230422</v>
      </c>
      <c r="L62" s="824">
        <f t="shared" si="173"/>
        <v>6451.5927107147381</v>
      </c>
      <c r="M62" s="824">
        <f t="shared" si="173"/>
        <v>7923.5128921907499</v>
      </c>
      <c r="N62" s="824">
        <f t="shared" si="173"/>
        <v>8287.6016319772934</v>
      </c>
      <c r="O62" s="824">
        <f t="shared" si="173"/>
        <v>7850.3435843562847</v>
      </c>
      <c r="P62" s="1010">
        <f t="shared" si="11"/>
        <v>4.5950419307752011E-2</v>
      </c>
      <c r="Q62" s="1010">
        <f t="shared" si="11"/>
        <v>-5.2760505033672245E-2</v>
      </c>
      <c r="R62" s="909"/>
      <c r="S62" s="43">
        <v>1730</v>
      </c>
      <c r="T62" s="43">
        <v>1930</v>
      </c>
      <c r="U62" s="43">
        <v>2000</v>
      </c>
      <c r="V62" s="43">
        <v>2065</v>
      </c>
      <c r="W62" s="43">
        <v>2285</v>
      </c>
      <c r="X62" s="43">
        <v>1885</v>
      </c>
      <c r="Y62" s="43">
        <v>2105</v>
      </c>
      <c r="Z62" s="43">
        <v>2105</v>
      </c>
      <c r="AA62" s="43">
        <v>1980</v>
      </c>
      <c r="AB62" s="43">
        <v>2245</v>
      </c>
      <c r="AC62" s="43">
        <v>2015</v>
      </c>
      <c r="AD62" s="43">
        <v>1995</v>
      </c>
      <c r="AE62" s="43">
        <v>1830</v>
      </c>
      <c r="AF62" s="43">
        <v>2100</v>
      </c>
      <c r="AG62" s="43">
        <v>1945</v>
      </c>
      <c r="AH62" s="43">
        <v>1830</v>
      </c>
      <c r="AI62" s="43">
        <v>1850</v>
      </c>
      <c r="AJ62" s="43">
        <v>1795</v>
      </c>
      <c r="AK62" s="43">
        <f>SUM(AK6,AK13,AK20,AK26,AK32,AK38,AK44,AK61,AK45,AK46)</f>
        <v>2724.0794317147029</v>
      </c>
      <c r="AL62" s="43">
        <f t="shared" ref="AL62:BH62" si="174">SUM(AL6,AL13,AL20,AL26,AL32,AL38,AL44,AL61,AL45,AL46)</f>
        <v>1914.7013413207685</v>
      </c>
      <c r="AM62" s="43">
        <f t="shared" si="174"/>
        <v>1940.2726219657206</v>
      </c>
      <c r="AN62" s="43">
        <f t="shared" si="174"/>
        <v>1689.4037805467515</v>
      </c>
      <c r="AO62" s="43">
        <f t="shared" si="174"/>
        <v>1697.7855814270383</v>
      </c>
      <c r="AP62" s="43">
        <f t="shared" si="174"/>
        <v>1471.3974589773131</v>
      </c>
      <c r="AQ62" s="43">
        <f t="shared" si="174"/>
        <v>2652.3290364495192</v>
      </c>
      <c r="AR62" s="43">
        <f t="shared" si="174"/>
        <v>1847.9635022158172</v>
      </c>
      <c r="AS62" s="43">
        <f t="shared" si="174"/>
        <v>1804.0976883384083</v>
      </c>
      <c r="AT62" s="43">
        <f t="shared" si="174"/>
        <v>2067.0779215097259</v>
      </c>
      <c r="AU62" s="43">
        <f t="shared" si="174"/>
        <v>1459.6771472527741</v>
      </c>
      <c r="AV62" s="43">
        <f t="shared" si="174"/>
        <v>1564.0586317221307</v>
      </c>
      <c r="AW62" s="43">
        <f t="shared" si="174"/>
        <v>1621.5967441216571</v>
      </c>
      <c r="AX62" s="43">
        <f t="shared" si="174"/>
        <v>1685.4247872890815</v>
      </c>
      <c r="AY62" s="43">
        <f t="shared" si="174"/>
        <v>1474.2508169764569</v>
      </c>
      <c r="AZ62" s="43">
        <f t="shared" si="174"/>
        <v>1670.3203623275417</v>
      </c>
      <c r="BA62" s="43">
        <f t="shared" si="174"/>
        <v>2141.887456277213</v>
      </c>
      <c r="BB62" s="43">
        <f t="shared" si="174"/>
        <v>2232.5311907544269</v>
      </c>
      <c r="BC62" s="43">
        <f t="shared" si="174"/>
        <v>1749.6588851664008</v>
      </c>
      <c r="BD62" s="43">
        <f t="shared" si="174"/>
        <v>1799.4353599927083</v>
      </c>
      <c r="BE62" s="43">
        <f t="shared" si="174"/>
        <v>2080.9797322777831</v>
      </c>
      <c r="BF62" s="43">
        <f t="shared" si="174"/>
        <v>2456.8983830946395</v>
      </c>
      <c r="BG62" s="43">
        <f t="shared" si="174"/>
        <v>1554.8559706959854</v>
      </c>
      <c r="BH62" s="43">
        <f t="shared" si="174"/>
        <v>2194.8675459088863</v>
      </c>
      <c r="BI62" s="284"/>
      <c r="BJ62" s="43">
        <f t="shared" ref="BJ62:BV62" si="175">SUM(BJ6,BJ13,BJ20,BJ26,BJ32,BJ38,BJ44,BJ61,BJ45)</f>
        <v>4425</v>
      </c>
      <c r="BK62" s="43">
        <f t="shared" si="175"/>
        <v>3660</v>
      </c>
      <c r="BL62" s="43">
        <f t="shared" si="175"/>
        <v>4065</v>
      </c>
      <c r="BM62" s="43">
        <f t="shared" si="175"/>
        <v>4130</v>
      </c>
      <c r="BN62" s="43">
        <f t="shared" si="175"/>
        <v>4210</v>
      </c>
      <c r="BO62" s="43">
        <f t="shared" si="175"/>
        <v>4225</v>
      </c>
      <c r="BP62" s="43">
        <f t="shared" si="175"/>
        <v>4010</v>
      </c>
      <c r="BQ62" s="43">
        <f t="shared" si="175"/>
        <v>3930</v>
      </c>
      <c r="BR62" s="43">
        <f t="shared" si="175"/>
        <v>3775</v>
      </c>
      <c r="BS62" s="43">
        <f t="shared" si="175"/>
        <v>3645</v>
      </c>
      <c r="BT62" s="43">
        <f t="shared" si="166"/>
        <v>4638.7807730354716</v>
      </c>
      <c r="BU62" s="43">
        <f t="shared" si="167"/>
        <v>3629.6764025124721</v>
      </c>
      <c r="BV62" s="43">
        <f t="shared" si="175"/>
        <v>3155.4313984673336</v>
      </c>
      <c r="BW62" s="43">
        <f>SUM(BW6,BW13,BW20,BW26,BW32,BW38,BW44,BW61,BW45)</f>
        <v>4486.5408967283192</v>
      </c>
      <c r="BX62" s="825">
        <f>AS62+AT62</f>
        <v>3871.1756098481342</v>
      </c>
      <c r="BY62" s="825">
        <f t="shared" si="128"/>
        <v>3023.7357789749049</v>
      </c>
      <c r="BZ62" s="825">
        <f t="shared" si="129"/>
        <v>3307.0215314107386</v>
      </c>
      <c r="CA62" s="825">
        <f t="shared" si="34"/>
        <v>3144.5711793039986</v>
      </c>
      <c r="CB62" s="825">
        <f t="shared" si="17"/>
        <v>4374.4186470316399</v>
      </c>
      <c r="CC62" s="825">
        <f t="shared" si="35"/>
        <v>3549.0942451591091</v>
      </c>
      <c r="CD62" s="825">
        <f t="shared" si="36"/>
        <v>4537.8781153724231</v>
      </c>
      <c r="CE62" s="825">
        <f t="shared" si="38"/>
        <v>3749.7235166048717</v>
      </c>
      <c r="CF62" s="826"/>
      <c r="CG62" s="827" t="s">
        <v>26</v>
      </c>
      <c r="CH62" s="43">
        <f t="shared" si="168"/>
        <v>8605</v>
      </c>
      <c r="CI62" s="43">
        <f t="shared" si="168"/>
        <v>8090</v>
      </c>
      <c r="CJ62" s="43">
        <f t="shared" si="168"/>
        <v>8270</v>
      </c>
      <c r="CK62" s="43">
        <f t="shared" si="168"/>
        <v>8410</v>
      </c>
      <c r="CL62" s="43">
        <f t="shared" si="168"/>
        <v>7925</v>
      </c>
      <c r="CM62" s="43">
        <f t="shared" si="168"/>
        <v>7415</v>
      </c>
      <c r="CN62" s="43">
        <f t="shared" si="168"/>
        <v>8268.4596780396259</v>
      </c>
      <c r="CO62" s="43">
        <f t="shared" si="168"/>
        <v>7669.4755790696854</v>
      </c>
      <c r="CP62" s="43">
        <f t="shared" si="168"/>
        <v>6894.9113888230422</v>
      </c>
      <c r="CQ62" s="43">
        <f t="shared" si="168"/>
        <v>6451.5927107147381</v>
      </c>
      <c r="CR62" s="43">
        <f t="shared" si="168"/>
        <v>7923.5128921907499</v>
      </c>
      <c r="CS62" s="43">
        <f t="shared" si="168"/>
        <v>8287.6016319772934</v>
      </c>
      <c r="CT62" s="43">
        <f t="shared" si="168"/>
        <v>7850.3435843562847</v>
      </c>
      <c r="CU62" s="278">
        <f t="shared" si="168"/>
        <v>4.5950419307752011E-2</v>
      </c>
      <c r="CV62" s="278">
        <f t="shared" si="168"/>
        <v>-5.2760505033672245E-2</v>
      </c>
      <c r="CW62" s="9"/>
      <c r="CX62" s="456">
        <f t="shared" si="169"/>
        <v>1730</v>
      </c>
      <c r="CY62" s="456">
        <f t="shared" si="169"/>
        <v>1930</v>
      </c>
      <c r="CZ62" s="456">
        <f t="shared" si="169"/>
        <v>2000</v>
      </c>
      <c r="DA62" s="456">
        <f t="shared" si="169"/>
        <v>2065</v>
      </c>
      <c r="DB62" s="456">
        <f t="shared" si="169"/>
        <v>2285</v>
      </c>
      <c r="DC62" s="456">
        <f t="shared" si="169"/>
        <v>1885</v>
      </c>
      <c r="DD62" s="456">
        <f t="shared" si="169"/>
        <v>2105</v>
      </c>
      <c r="DE62" s="456">
        <f t="shared" si="169"/>
        <v>2105</v>
      </c>
      <c r="DF62" s="456">
        <f t="shared" si="169"/>
        <v>1980</v>
      </c>
      <c r="DG62" s="456">
        <f t="shared" si="169"/>
        <v>2245</v>
      </c>
      <c r="DH62" s="456">
        <f t="shared" si="169"/>
        <v>2015</v>
      </c>
      <c r="DI62" s="456">
        <f t="shared" si="169"/>
        <v>1995</v>
      </c>
      <c r="DJ62" s="456">
        <f t="shared" si="169"/>
        <v>1830</v>
      </c>
      <c r="DK62" s="456">
        <f t="shared" si="169"/>
        <v>2100</v>
      </c>
      <c r="DL62" s="456">
        <f t="shared" si="169"/>
        <v>1945</v>
      </c>
      <c r="DM62" s="456">
        <f t="shared" si="169"/>
        <v>1830</v>
      </c>
      <c r="DN62" s="456">
        <f t="shared" si="170"/>
        <v>1850</v>
      </c>
      <c r="DO62" s="456">
        <f t="shared" si="170"/>
        <v>1795</v>
      </c>
      <c r="DP62" s="456">
        <f t="shared" si="170"/>
        <v>2724.0794317147029</v>
      </c>
      <c r="DQ62" s="456">
        <f t="shared" si="170"/>
        <v>1914.7013413207685</v>
      </c>
      <c r="DR62" s="456">
        <f t="shared" si="170"/>
        <v>1940.2726219657206</v>
      </c>
      <c r="DS62" s="456">
        <f t="shared" si="170"/>
        <v>1689.4037805467515</v>
      </c>
      <c r="DT62" s="456">
        <f t="shared" si="170"/>
        <v>1697.7855814270383</v>
      </c>
      <c r="DU62" s="456">
        <f t="shared" si="170"/>
        <v>1471.3974589773131</v>
      </c>
      <c r="DV62" s="456">
        <f t="shared" si="170"/>
        <v>2652.3290364495192</v>
      </c>
      <c r="DW62" s="456">
        <f t="shared" si="170"/>
        <v>1847.9635022158172</v>
      </c>
      <c r="DX62" s="456">
        <f t="shared" si="170"/>
        <v>1804.0976883384083</v>
      </c>
      <c r="DY62" s="456">
        <f t="shared" si="170"/>
        <v>2067.0779215097259</v>
      </c>
      <c r="DZ62" s="456">
        <f t="shared" si="170"/>
        <v>1459.6771472527741</v>
      </c>
      <c r="EA62" s="456">
        <f t="shared" si="170"/>
        <v>1564.0586317221307</v>
      </c>
      <c r="EB62" s="456">
        <f t="shared" si="171"/>
        <v>1621.5967441216571</v>
      </c>
      <c r="EC62" s="456">
        <f t="shared" si="171"/>
        <v>1685.4247872890815</v>
      </c>
      <c r="ED62" s="456">
        <f t="shared" si="171"/>
        <v>1474.2508169764569</v>
      </c>
      <c r="EE62" s="456">
        <f t="shared" si="171"/>
        <v>1670.3203623275417</v>
      </c>
      <c r="EF62" s="456">
        <f t="shared" si="171"/>
        <v>2141.887456277213</v>
      </c>
      <c r="EG62" s="456">
        <f t="shared" si="171"/>
        <v>2232.5311907544269</v>
      </c>
      <c r="EH62" s="456">
        <f t="shared" si="171"/>
        <v>1749.6588851664008</v>
      </c>
      <c r="EI62" s="456">
        <f t="shared" si="171"/>
        <v>1799.4353599927083</v>
      </c>
      <c r="EJ62" s="456">
        <f t="shared" si="171"/>
        <v>2080.9797322777831</v>
      </c>
      <c r="EK62" s="456">
        <f t="shared" si="171"/>
        <v>2456.8983830946395</v>
      </c>
      <c r="EL62" s="456">
        <f t="shared" si="171"/>
        <v>1554.8559706959854</v>
      </c>
      <c r="EM62" s="456">
        <f t="shared" si="171"/>
        <v>2194.8675459088863</v>
      </c>
      <c r="EN62" s="456"/>
      <c r="EO62" s="456">
        <f t="shared" ref="EO62:FJ62" si="176">BJ62</f>
        <v>4425</v>
      </c>
      <c r="EP62" s="456">
        <f t="shared" si="176"/>
        <v>3660</v>
      </c>
      <c r="EQ62" s="456">
        <f t="shared" si="176"/>
        <v>4065</v>
      </c>
      <c r="ER62" s="456">
        <f t="shared" si="176"/>
        <v>4130</v>
      </c>
      <c r="ES62" s="456">
        <f t="shared" si="176"/>
        <v>4210</v>
      </c>
      <c r="ET62" s="456">
        <f t="shared" si="176"/>
        <v>4225</v>
      </c>
      <c r="EU62" s="456">
        <f t="shared" si="176"/>
        <v>4010</v>
      </c>
      <c r="EV62" s="456">
        <f t="shared" si="176"/>
        <v>3930</v>
      </c>
      <c r="EW62" s="456">
        <f t="shared" si="176"/>
        <v>3775</v>
      </c>
      <c r="EX62" s="456">
        <f t="shared" si="176"/>
        <v>3645</v>
      </c>
      <c r="EY62" s="456">
        <f t="shared" si="176"/>
        <v>4638.7807730354716</v>
      </c>
      <c r="EZ62" s="456">
        <f t="shared" si="176"/>
        <v>3629.6764025124721</v>
      </c>
      <c r="FA62" s="456">
        <f t="shared" si="176"/>
        <v>3155.4313984673336</v>
      </c>
      <c r="FB62" s="456">
        <f t="shared" si="176"/>
        <v>4486.5408967283192</v>
      </c>
      <c r="FC62" s="456">
        <f t="shared" si="176"/>
        <v>3871.1756098481342</v>
      </c>
      <c r="FD62" s="456">
        <f t="shared" si="176"/>
        <v>3023.7357789749049</v>
      </c>
      <c r="FE62" s="456">
        <f t="shared" si="176"/>
        <v>3307.0215314107386</v>
      </c>
      <c r="FF62" s="456">
        <f t="shared" si="176"/>
        <v>3144.5711793039986</v>
      </c>
      <c r="FG62" s="456">
        <f t="shared" si="176"/>
        <v>4374.4186470316399</v>
      </c>
      <c r="FH62" s="456">
        <f t="shared" si="176"/>
        <v>3549.0942451591091</v>
      </c>
      <c r="FI62" s="456">
        <f t="shared" si="176"/>
        <v>4537.8781153724231</v>
      </c>
      <c r="FJ62" s="456">
        <f t="shared" si="176"/>
        <v>3749.7235166048717</v>
      </c>
      <c r="FL62" s="1012"/>
      <c r="FM62" s="914">
        <f t="shared" si="18"/>
        <v>2.5024916812981246E-3</v>
      </c>
      <c r="FN62" s="914">
        <f t="shared" si="19"/>
        <v>0</v>
      </c>
      <c r="FO62" s="914">
        <f t="shared" si="20"/>
        <v>0</v>
      </c>
      <c r="FP62" s="914">
        <f t="shared" si="21"/>
        <v>0</v>
      </c>
      <c r="FQ62" s="914">
        <f t="shared" si="22"/>
        <v>0</v>
      </c>
      <c r="FR62" s="914">
        <f t="shared" si="23"/>
        <v>0</v>
      </c>
      <c r="FS62" s="1012"/>
    </row>
    <row r="63" spans="2:175" customFormat="1" ht="14.25" x14ac:dyDescent="0.45"/>
    <row r="64" spans="2:175" customFormat="1" ht="14.25" x14ac:dyDescent="0.45"/>
    <row r="65" customFormat="1" ht="14.25" x14ac:dyDescent="0.45"/>
    <row r="66" customFormat="1" ht="14.25" x14ac:dyDescent="0.45"/>
    <row r="67" customFormat="1" ht="14.25" x14ac:dyDescent="0.45"/>
    <row r="68" customFormat="1" ht="14.25" x14ac:dyDescent="0.45"/>
    <row r="69" customFormat="1" ht="14.25" x14ac:dyDescent="0.45"/>
    <row r="70" customFormat="1" ht="14.25" x14ac:dyDescent="0.45"/>
    <row r="71" customFormat="1" ht="14.25" x14ac:dyDescent="0.45"/>
    <row r="72" customFormat="1" ht="14.25" x14ac:dyDescent="0.45"/>
    <row r="73" customFormat="1" ht="14.25" x14ac:dyDescent="0.45"/>
    <row r="74" customFormat="1" ht="14.25" x14ac:dyDescent="0.45"/>
    <row r="75" customFormat="1" ht="14.25" x14ac:dyDescent="0.45"/>
    <row r="76" customFormat="1" ht="14.25" x14ac:dyDescent="0.45"/>
    <row r="77" customFormat="1" ht="14.25" x14ac:dyDescent="0.45"/>
    <row r="78" customFormat="1" ht="14.25" x14ac:dyDescent="0.45"/>
    <row r="79" customFormat="1" ht="14.25" x14ac:dyDescent="0.45"/>
    <row r="80" customFormat="1" ht="14.25" x14ac:dyDescent="0.45"/>
    <row r="81" customFormat="1" ht="14.25" x14ac:dyDescent="0.45"/>
    <row r="82" customFormat="1" ht="14.25" x14ac:dyDescent="0.45"/>
    <row r="83" customFormat="1" ht="14.25" x14ac:dyDescent="0.45"/>
    <row r="84" customFormat="1" ht="14.25" x14ac:dyDescent="0.45"/>
    <row r="85" customFormat="1" ht="14.25" x14ac:dyDescent="0.45"/>
    <row r="86" customFormat="1" ht="14.25" x14ac:dyDescent="0.45"/>
    <row r="87" customFormat="1" ht="14.25" x14ac:dyDescent="0.45"/>
    <row r="88" customFormat="1" ht="14.25" x14ac:dyDescent="0.45"/>
    <row r="89" customFormat="1" ht="14.25" x14ac:dyDescent="0.45"/>
    <row r="90" customFormat="1" ht="14.25" x14ac:dyDescent="0.45"/>
    <row r="91" customFormat="1" ht="14.25" x14ac:dyDescent="0.45"/>
    <row r="92" customFormat="1" ht="14.25" x14ac:dyDescent="0.45"/>
    <row r="93" customFormat="1" ht="14.25" x14ac:dyDescent="0.45"/>
    <row r="94" customFormat="1" ht="14.25" x14ac:dyDescent="0.45"/>
    <row r="95" customFormat="1" ht="14.25" x14ac:dyDescent="0.45"/>
    <row r="96" customFormat="1" ht="14.25" x14ac:dyDescent="0.45"/>
    <row r="97" customFormat="1" ht="14.25" x14ac:dyDescent="0.45"/>
    <row r="98" customFormat="1" ht="14.25" x14ac:dyDescent="0.45"/>
    <row r="99" customFormat="1" ht="14.25" x14ac:dyDescent="0.45"/>
    <row r="100" customFormat="1" ht="14.25" x14ac:dyDescent="0.45"/>
    <row r="101" customFormat="1" ht="14.25" x14ac:dyDescent="0.45"/>
    <row r="102" customFormat="1" ht="14.25" x14ac:dyDescent="0.45"/>
    <row r="103" customFormat="1" ht="14.25" x14ac:dyDescent="0.45"/>
    <row r="104" customFormat="1" ht="14.25" x14ac:dyDescent="0.45"/>
    <row r="105" customFormat="1" ht="14.25" x14ac:dyDescent="0.45"/>
    <row r="106" customFormat="1" ht="14.25" x14ac:dyDescent="0.45"/>
    <row r="107" customFormat="1" ht="14.25" x14ac:dyDescent="0.45"/>
    <row r="108" customFormat="1" ht="14.25" x14ac:dyDescent="0.45"/>
    <row r="109" customFormat="1" ht="14.25" x14ac:dyDescent="0.45"/>
    <row r="110" customFormat="1" ht="14.25" x14ac:dyDescent="0.45"/>
    <row r="111" customFormat="1" ht="14.25" x14ac:dyDescent="0.45"/>
    <row r="112" customFormat="1" ht="14.25" x14ac:dyDescent="0.45"/>
    <row r="113" customFormat="1" ht="14.25" x14ac:dyDescent="0.45"/>
    <row r="114" customFormat="1" ht="14.25" x14ac:dyDescent="0.45"/>
    <row r="115" customFormat="1" ht="14.25" x14ac:dyDescent="0.45"/>
    <row r="116" customFormat="1" ht="14.25" x14ac:dyDescent="0.45"/>
    <row r="117" customFormat="1" ht="14.25" x14ac:dyDescent="0.45"/>
    <row r="118" customFormat="1" ht="14.25" x14ac:dyDescent="0.45"/>
    <row r="119" customFormat="1" ht="14.25" x14ac:dyDescent="0.45"/>
    <row r="120" customFormat="1" ht="14.25" x14ac:dyDescent="0.45"/>
    <row r="121" customFormat="1" ht="14.25" x14ac:dyDescent="0.45"/>
    <row r="122" customFormat="1" ht="14.25" x14ac:dyDescent="0.45"/>
    <row r="123" customFormat="1" ht="14.25" x14ac:dyDescent="0.45"/>
    <row r="124" customFormat="1" ht="14.25" x14ac:dyDescent="0.45"/>
    <row r="125" customFormat="1" ht="14.25" x14ac:dyDescent="0.45"/>
    <row r="126" customFormat="1" ht="14.25" x14ac:dyDescent="0.45"/>
    <row r="127" customFormat="1" ht="14.25" x14ac:dyDescent="0.45"/>
    <row r="128" customFormat="1" ht="14.25" x14ac:dyDescent="0.45"/>
    <row r="129" customFormat="1" ht="14.25" x14ac:dyDescent="0.45"/>
    <row r="130" customFormat="1" ht="14.25" x14ac:dyDescent="0.45"/>
    <row r="131" customFormat="1" ht="14.25" x14ac:dyDescent="0.45"/>
    <row r="132" customFormat="1" ht="14.25" x14ac:dyDescent="0.45"/>
    <row r="133" customFormat="1" ht="14.25" x14ac:dyDescent="0.45"/>
    <row r="134" customFormat="1" ht="14.25" x14ac:dyDescent="0.45"/>
    <row r="135" customFormat="1" ht="14.25" x14ac:dyDescent="0.45"/>
    <row r="136" customFormat="1" ht="14.25" x14ac:dyDescent="0.45"/>
    <row r="137" customFormat="1" ht="14.25" x14ac:dyDescent="0.45"/>
    <row r="138" customFormat="1" ht="14.25" x14ac:dyDescent="0.45"/>
    <row r="139" customFormat="1" ht="14.25" x14ac:dyDescent="0.45"/>
    <row r="140" customFormat="1" ht="14.25" x14ac:dyDescent="0.45"/>
    <row r="141" customFormat="1" ht="14.25" x14ac:dyDescent="0.45"/>
    <row r="142" customFormat="1" ht="14.25" x14ac:dyDescent="0.45"/>
    <row r="143" customFormat="1" ht="14.25" x14ac:dyDescent="0.45"/>
    <row r="144" customFormat="1" ht="14.25" x14ac:dyDescent="0.45"/>
    <row r="145" customFormat="1" ht="14.25" x14ac:dyDescent="0.45"/>
    <row r="146" customFormat="1" ht="14.25" x14ac:dyDescent="0.45"/>
    <row r="147" customFormat="1" ht="14.25" x14ac:dyDescent="0.45"/>
    <row r="148" customFormat="1" ht="14.25" x14ac:dyDescent="0.45"/>
    <row r="149" customFormat="1" ht="14.25" x14ac:dyDescent="0.45"/>
    <row r="150" customFormat="1" ht="14.25" x14ac:dyDescent="0.45"/>
    <row r="151" customFormat="1" ht="14.25" x14ac:dyDescent="0.45"/>
    <row r="152" customFormat="1" ht="14.25" x14ac:dyDescent="0.45"/>
    <row r="153" customFormat="1" ht="14.25" x14ac:dyDescent="0.45"/>
    <row r="154" customFormat="1" ht="14.25" x14ac:dyDescent="0.45"/>
    <row r="155" customFormat="1" ht="14.25" x14ac:dyDescent="0.45"/>
    <row r="156" customFormat="1" ht="14.25" x14ac:dyDescent="0.45"/>
    <row r="157" customFormat="1" ht="14.25" x14ac:dyDescent="0.45"/>
    <row r="158" customFormat="1" ht="14.25" x14ac:dyDescent="0.45"/>
    <row r="159" customFormat="1" ht="14.25" x14ac:dyDescent="0.45"/>
    <row r="160" customFormat="1" ht="14.25" x14ac:dyDescent="0.45"/>
    <row r="161" spans="3:3" customFormat="1" ht="14.25" x14ac:dyDescent="0.45"/>
    <row r="162" spans="3:3" customFormat="1" ht="14.25" x14ac:dyDescent="0.45"/>
    <row r="163" spans="3:3" customFormat="1" ht="14.25" x14ac:dyDescent="0.45"/>
    <row r="164" spans="3:3" customFormat="1" ht="14.25" x14ac:dyDescent="0.45"/>
    <row r="165" spans="3:3" customFormat="1" ht="14.25" x14ac:dyDescent="0.45"/>
    <row r="166" spans="3:3" customFormat="1" ht="14.25" x14ac:dyDescent="0.45"/>
    <row r="167" spans="3:3" x14ac:dyDescent="0.3">
      <c r="C167" s="872"/>
    </row>
    <row r="168" spans="3:3" x14ac:dyDescent="0.3">
      <c r="C168" s="872"/>
    </row>
    <row r="169" spans="3:3" x14ac:dyDescent="0.3">
      <c r="C169" s="872"/>
    </row>
    <row r="170" spans="3:3" x14ac:dyDescent="0.3">
      <c r="C170" s="872"/>
    </row>
    <row r="171" spans="3:3" x14ac:dyDescent="0.3">
      <c r="C171" s="872"/>
    </row>
    <row r="172" spans="3:3" x14ac:dyDescent="0.3">
      <c r="C172" s="872"/>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57C7-CAE9-4589-9AC3-217C5F077A9F}">
  <sheetPr codeName="Sheet106"/>
  <dimension ref="A1:CY102"/>
  <sheetViews>
    <sheetView showGridLines="0" workbookViewId="0">
      <selection activeCell="B34" sqref="B34"/>
    </sheetView>
  </sheetViews>
  <sheetFormatPr defaultColWidth="9.46484375" defaultRowHeight="14.25" x14ac:dyDescent="0.45"/>
  <cols>
    <col min="1" max="1" width="42.265625" style="162" bestFit="1" customWidth="1"/>
    <col min="2" max="2" width="27.53125" style="162" bestFit="1" customWidth="1"/>
    <col min="3" max="8" width="7.46484375" style="769" bestFit="1" customWidth="1"/>
    <col min="9" max="9" width="8" style="931" bestFit="1" customWidth="1"/>
    <col min="10" max="12" width="8" style="769" bestFit="1" customWidth="1"/>
    <col min="13" max="13" width="7.53125" style="769" bestFit="1" customWidth="1"/>
    <col min="14" max="15" width="8" style="769" bestFit="1" customWidth="1"/>
    <col min="16" max="16" width="9.46484375" style="963" bestFit="1"/>
    <col min="17" max="17" width="9.46484375" style="963" bestFit="1" customWidth="1"/>
    <col min="18" max="18" width="5.265625" style="162" bestFit="1" customWidth="1"/>
    <col min="19" max="20" width="8.265625" style="769" bestFit="1" customWidth="1"/>
    <col min="21" max="21" width="8" style="769" bestFit="1" customWidth="1"/>
    <col min="22" max="24" width="8.265625" style="769" bestFit="1" customWidth="1"/>
    <col min="25" max="25" width="7.73046875" style="769" bestFit="1" customWidth="1"/>
    <col min="26" max="27" width="8.265625" style="769" bestFit="1" customWidth="1"/>
    <col min="28" max="28" width="8.265625" style="953" bestFit="1" customWidth="1"/>
    <col min="29" max="29" width="7.73046875" style="953" bestFit="1" customWidth="1"/>
    <col min="30" max="32" width="8.265625" style="953" bestFit="1" customWidth="1"/>
    <col min="33" max="33" width="7.73046875" style="953" bestFit="1" customWidth="1"/>
    <col min="34" max="36" width="8.265625" style="953" bestFit="1" customWidth="1"/>
    <col min="37" max="37" width="7.73046875" style="933" bestFit="1" customWidth="1"/>
    <col min="38" max="40" width="8.265625" style="933" bestFit="1" customWidth="1"/>
    <col min="41" max="41" width="8.265625" style="954" bestFit="1" customWidth="1"/>
    <col min="42" max="44" width="8.53125" style="953" bestFit="1" customWidth="1"/>
    <col min="45" max="45" width="7.73046875" style="953" bestFit="1" customWidth="1"/>
    <col min="46" max="49" width="8.265625" style="953" bestFit="1" customWidth="1"/>
    <col min="50" max="52" width="8.53125" style="953" bestFit="1" customWidth="1"/>
    <col min="53" max="53" width="8.265625" style="953" bestFit="1" customWidth="1"/>
    <col min="54" max="56" width="8.53125" style="953" bestFit="1" customWidth="1"/>
    <col min="57" max="57" width="8.265625" style="953" bestFit="1" customWidth="1"/>
    <col min="58" max="60" width="8.53125" style="953" bestFit="1" customWidth="1"/>
    <col min="61" max="61" width="9.73046875" style="996" bestFit="1" customWidth="1"/>
    <col min="62" max="62" width="11" style="996" customWidth="1"/>
    <col min="63" max="63" width="5.265625" style="713" bestFit="1" customWidth="1"/>
    <col min="64" max="64" width="7.53125" style="162" bestFit="1" customWidth="1"/>
    <col min="65" max="65" width="8" style="941" bestFit="1" customWidth="1"/>
    <col min="66" max="66" width="7.53125" style="941" bestFit="1" customWidth="1"/>
    <col min="67" max="67" width="8" style="941" bestFit="1" customWidth="1"/>
    <col min="68" max="68" width="7.53125" style="941" bestFit="1" customWidth="1"/>
    <col min="69" max="69" width="8" style="941" bestFit="1" customWidth="1"/>
    <col min="70" max="70" width="7.53125" style="941" bestFit="1" customWidth="1"/>
    <col min="71" max="71" width="8" style="941" bestFit="1" customWidth="1"/>
    <col min="72" max="72" width="7.53125" style="941" bestFit="1" customWidth="1"/>
    <col min="73" max="73" width="8" style="941" bestFit="1" customWidth="1"/>
    <col min="74" max="74" width="7.53125" style="941" bestFit="1" customWidth="1"/>
    <col min="75" max="76" width="8" style="941" bestFit="1" customWidth="1"/>
    <col min="77" max="77" width="8.46484375" style="941" bestFit="1" customWidth="1"/>
    <col min="78" max="78" width="7.53125" style="941" bestFit="1" customWidth="1"/>
    <col min="79" max="80" width="8" style="941" bestFit="1" customWidth="1"/>
    <col min="81" max="81" width="8.46484375" style="941" bestFit="1" customWidth="1"/>
    <col min="82" max="82" width="8" style="941" bestFit="1" customWidth="1"/>
    <col min="83" max="83" width="8.46484375" style="941" bestFit="1" customWidth="1"/>
    <col min="84" max="84" width="8" style="941" bestFit="1" customWidth="1"/>
    <col min="85" max="85" width="8.46484375" style="941" bestFit="1" customWidth="1"/>
    <col min="86" max="86" width="9.53125" style="164" bestFit="1" customWidth="1"/>
    <col min="87" max="87" width="9.46484375" style="164" bestFit="1"/>
    <col min="88" max="88" width="5.265625" style="164" bestFit="1" customWidth="1"/>
    <col min="89" max="89" width="10.53125" style="995" bestFit="1" customWidth="1"/>
    <col min="90" max="92" width="9.46484375" style="972"/>
    <col min="93" max="93" width="10.73046875" style="973" bestFit="1" customWidth="1"/>
    <col min="94" max="94" width="5.265625" style="974" bestFit="1" customWidth="1"/>
    <col min="95" max="95" width="4.53125" style="974" bestFit="1" customWidth="1"/>
    <col min="96" max="96" width="5.265625" style="974" bestFit="1" customWidth="1"/>
    <col min="97" max="99" width="4.53125" style="974" bestFit="1" customWidth="1"/>
    <col min="100" max="100" width="9.46484375" style="972"/>
    <col min="101" max="16384" width="9.46484375" style="683"/>
  </cols>
  <sheetData>
    <row r="1" spans="1:103" x14ac:dyDescent="0.45">
      <c r="A1" s="16" t="s">
        <v>257</v>
      </c>
      <c r="D1" s="930"/>
      <c r="T1" s="932"/>
      <c r="U1" s="932"/>
      <c r="V1" s="932"/>
      <c r="W1" s="932"/>
      <c r="X1" s="932"/>
      <c r="Y1" s="932"/>
      <c r="Z1" s="932"/>
      <c r="AA1" s="932"/>
      <c r="AB1" s="933"/>
      <c r="AC1" s="933"/>
      <c r="AD1" s="933"/>
      <c r="AE1" s="933"/>
      <c r="AF1" s="933"/>
      <c r="AG1" s="933"/>
      <c r="AH1" s="933"/>
      <c r="AI1" s="933"/>
      <c r="AJ1" s="933"/>
      <c r="AO1" s="934"/>
      <c r="AP1" s="769"/>
      <c r="AQ1" s="769"/>
      <c r="AR1" s="769"/>
      <c r="AS1" s="769"/>
      <c r="AT1" s="769"/>
      <c r="AU1" s="769"/>
      <c r="AV1" s="769"/>
      <c r="AW1" s="769"/>
      <c r="AX1" s="769"/>
      <c r="AY1" s="769"/>
      <c r="AZ1" s="769"/>
      <c r="BA1" s="769"/>
      <c r="BB1" s="769"/>
      <c r="BC1" s="769"/>
      <c r="BD1" s="769"/>
      <c r="BE1" s="769"/>
      <c r="BF1" s="769"/>
      <c r="BG1" s="769"/>
      <c r="BH1" s="769"/>
      <c r="BM1" s="935"/>
      <c r="BN1" s="935"/>
      <c r="BO1" s="935"/>
      <c r="BP1" s="935"/>
      <c r="BQ1" s="935"/>
      <c r="BR1" s="935"/>
      <c r="BS1" s="935"/>
      <c r="BT1" s="935"/>
      <c r="BU1" s="935"/>
      <c r="BV1" s="935"/>
      <c r="BW1" s="935"/>
      <c r="BX1" s="935"/>
      <c r="BY1" s="935"/>
      <c r="BZ1" s="935"/>
      <c r="CA1" s="935"/>
      <c r="CB1" s="935"/>
      <c r="CC1" s="935"/>
      <c r="CD1" s="935"/>
      <c r="CE1" s="935"/>
      <c r="CF1" s="935"/>
      <c r="CG1" s="935"/>
      <c r="CH1" s="980"/>
      <c r="CI1" s="980"/>
      <c r="CK1" s="981"/>
    </row>
    <row r="2" spans="1:103" ht="20.25"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v>2024</v>
      </c>
      <c r="O2" s="176" t="s">
        <v>249</v>
      </c>
      <c r="P2" s="964" t="s">
        <v>227</v>
      </c>
      <c r="Q2" s="964" t="s">
        <v>250</v>
      </c>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29" t="s">
        <v>253</v>
      </c>
      <c r="BI2" s="227" t="s">
        <v>255</v>
      </c>
      <c r="BJ2" s="228" t="s">
        <v>256</v>
      </c>
      <c r="BL2" s="176" t="s">
        <v>39</v>
      </c>
      <c r="BM2" s="176" t="s">
        <v>40</v>
      </c>
      <c r="BN2" s="176" t="s">
        <v>47</v>
      </c>
      <c r="BO2" s="176" t="s">
        <v>50</v>
      </c>
      <c r="BP2" s="176" t="s">
        <v>57</v>
      </c>
      <c r="BQ2" s="176" t="s">
        <v>59</v>
      </c>
      <c r="BR2" s="176" t="s">
        <v>64</v>
      </c>
      <c r="BS2" s="176" t="s">
        <v>66</v>
      </c>
      <c r="BT2" s="176" t="s">
        <v>71</v>
      </c>
      <c r="BU2" s="176" t="s">
        <v>81</v>
      </c>
      <c r="BV2" s="532" t="s">
        <v>93</v>
      </c>
      <c r="BW2" s="532" t="s">
        <v>94</v>
      </c>
      <c r="BX2" s="532" t="s">
        <v>109</v>
      </c>
      <c r="BY2" s="532" t="s">
        <v>134</v>
      </c>
      <c r="BZ2" s="532" t="s">
        <v>147</v>
      </c>
      <c r="CA2" s="532" t="s">
        <v>161</v>
      </c>
      <c r="CB2" s="532" t="s">
        <v>177</v>
      </c>
      <c r="CC2" s="532" t="s">
        <v>192</v>
      </c>
      <c r="CD2" s="532" t="s">
        <v>205</v>
      </c>
      <c r="CE2" s="532" t="s">
        <v>222</v>
      </c>
      <c r="CF2" s="532" t="s">
        <v>237</v>
      </c>
      <c r="CG2" s="532" t="s">
        <v>242</v>
      </c>
      <c r="CH2" s="173" t="s">
        <v>254</v>
      </c>
      <c r="CI2" s="173" t="s">
        <v>258</v>
      </c>
      <c r="CJ2" s="982"/>
      <c r="CK2" s="170" t="s">
        <v>69</v>
      </c>
      <c r="CP2" s="974">
        <v>2019</v>
      </c>
      <c r="CQ2" s="974">
        <v>2020</v>
      </c>
      <c r="CR2" s="974">
        <v>2021</v>
      </c>
      <c r="CS2" s="974">
        <v>2022</v>
      </c>
      <c r="CT2" s="974">
        <v>2023</v>
      </c>
      <c r="CU2" s="974">
        <v>2024</v>
      </c>
    </row>
    <row r="3" spans="1:103" x14ac:dyDescent="0.45">
      <c r="A3" s="110" t="s">
        <v>33</v>
      </c>
      <c r="B3" s="769"/>
      <c r="J3" s="742"/>
      <c r="K3" s="742"/>
      <c r="L3" s="742"/>
      <c r="M3" s="742"/>
      <c r="N3" s="742"/>
      <c r="O3" s="742"/>
      <c r="R3" s="200"/>
      <c r="T3" s="2"/>
      <c r="U3" s="2"/>
      <c r="V3" s="2"/>
      <c r="W3" s="2"/>
      <c r="X3" s="2"/>
      <c r="Y3" s="2"/>
      <c r="Z3" s="2"/>
      <c r="AA3" s="2"/>
      <c r="AB3" s="103"/>
      <c r="AC3" s="103"/>
      <c r="AD3" s="103"/>
      <c r="AE3" s="103"/>
      <c r="AF3" s="103"/>
      <c r="AG3" s="103"/>
      <c r="AH3" s="103"/>
      <c r="AI3" s="103"/>
      <c r="AJ3" s="103"/>
      <c r="AK3" s="552"/>
      <c r="AL3" s="552"/>
      <c r="AM3" s="552"/>
      <c r="AN3" s="552"/>
      <c r="AO3" s="936"/>
      <c r="AP3" s="769"/>
      <c r="AQ3" s="769"/>
      <c r="AR3" s="769"/>
      <c r="AS3" s="769"/>
      <c r="AT3" s="769"/>
      <c r="AU3" s="769"/>
      <c r="AV3" s="769"/>
      <c r="AW3" s="769"/>
      <c r="AX3" s="769"/>
      <c r="AY3" s="769"/>
      <c r="AZ3" s="769"/>
      <c r="BA3" s="769"/>
      <c r="BB3" s="769"/>
      <c r="BC3" s="769"/>
      <c r="BD3" s="769"/>
      <c r="BE3" s="769"/>
      <c r="BF3" s="769"/>
      <c r="BG3" s="769"/>
      <c r="BH3" s="769"/>
      <c r="BI3" s="997"/>
      <c r="BK3" s="714"/>
      <c r="BL3" s="2"/>
      <c r="BM3" s="12"/>
      <c r="BN3" s="12"/>
      <c r="BO3" s="12"/>
      <c r="BP3" s="12"/>
      <c r="BQ3" s="12"/>
      <c r="BR3" s="12"/>
      <c r="BS3" s="12"/>
      <c r="BT3" s="12"/>
      <c r="BU3" s="12"/>
      <c r="BV3" s="12"/>
      <c r="BW3" s="12"/>
      <c r="BX3" s="12"/>
      <c r="BY3" s="12"/>
      <c r="BZ3" s="12"/>
      <c r="CA3" s="12"/>
      <c r="CB3" s="12"/>
      <c r="CC3" s="12"/>
      <c r="CD3" s="12"/>
      <c r="CE3" s="12"/>
      <c r="CF3" s="12"/>
      <c r="CG3" s="12"/>
      <c r="CH3" s="179"/>
      <c r="CI3" s="179"/>
      <c r="CK3" s="117"/>
    </row>
    <row r="4" spans="1:103" x14ac:dyDescent="0.45">
      <c r="A4" s="23" t="s">
        <v>24</v>
      </c>
      <c r="B4" s="9"/>
      <c r="C4" s="555">
        <f t="shared" ref="C4:I4" si="0">SUM(C5:C9)</f>
        <v>6070</v>
      </c>
      <c r="D4" s="555">
        <f t="shared" si="0"/>
        <v>4875</v>
      </c>
      <c r="E4" s="555">
        <f t="shared" si="0"/>
        <v>6160</v>
      </c>
      <c r="F4" s="555">
        <f t="shared" si="0"/>
        <v>6145</v>
      </c>
      <c r="G4" s="555">
        <f t="shared" si="0"/>
        <v>6130</v>
      </c>
      <c r="H4" s="555">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5765.815619613235</v>
      </c>
      <c r="O4" s="555">
        <f>SUM(O5:O9)</f>
        <v>5505.9507717365714</v>
      </c>
      <c r="P4" s="66">
        <f>IF(ISERROR(N4/M4),"N/A",IF(M4&lt;0,"N/A",IF(N4&lt;0,"N/A",IF(N4/M4-1&gt;300%,"&gt;±300%",IF(N4/M4-1&lt;-300%,"&gt;±300%",N4/M4-1)))))</f>
        <v>2.8961667773197863E-2</v>
      </c>
      <c r="Q4" s="66">
        <f>IF(ISERROR(O4/N4),"N/A",IF(N4&lt;0,"N/A",IF(O4&lt;0,"N/A",IF(O4/N4-1&gt;300%,"&gt;±300%",IF(O4/N4-1&lt;-300%,"&gt;±300%",O4/N4-1)))))</f>
        <v>-4.5069919855344809E-2</v>
      </c>
      <c r="R4" s="27"/>
      <c r="S4" s="555">
        <v>1315</v>
      </c>
      <c r="T4" s="555">
        <v>1415</v>
      </c>
      <c r="U4" s="555">
        <v>1360</v>
      </c>
      <c r="V4" s="555">
        <v>1545</v>
      </c>
      <c r="W4" s="555">
        <v>1655</v>
      </c>
      <c r="X4" s="555">
        <v>1615</v>
      </c>
      <c r="Y4" s="555">
        <v>1275</v>
      </c>
      <c r="Z4" s="555">
        <v>1650</v>
      </c>
      <c r="AA4" s="555">
        <v>1620</v>
      </c>
      <c r="AB4" s="555">
        <v>1495</v>
      </c>
      <c r="AC4" s="555">
        <v>1435</v>
      </c>
      <c r="AD4" s="555">
        <v>1555</v>
      </c>
      <c r="AE4" s="555">
        <v>1565</v>
      </c>
      <c r="AF4" s="555">
        <v>1585</v>
      </c>
      <c r="AG4" s="555">
        <v>1300</v>
      </c>
      <c r="AH4" s="555">
        <v>1605</v>
      </c>
      <c r="AI4" s="555">
        <v>1665</v>
      </c>
      <c r="AJ4" s="555">
        <v>1565</v>
      </c>
      <c r="AK4" s="555">
        <f t="shared" ref="AK4" si="2">SUM(AK5:AK9)</f>
        <v>1314.4848997473339</v>
      </c>
      <c r="AL4" s="555">
        <f t="shared" ref="AL4:BH4" si="3">SUM(AL5:AL9)</f>
        <v>1659.8924334130102</v>
      </c>
      <c r="AM4" s="555">
        <f t="shared" si="3"/>
        <v>1525.2505772856737</v>
      </c>
      <c r="AN4" s="555">
        <f t="shared" si="3"/>
        <v>1574.1884629121064</v>
      </c>
      <c r="AO4" s="555">
        <f t="shared" si="3"/>
        <v>1247.834578191703</v>
      </c>
      <c r="AP4" s="555">
        <f t="shared" si="3"/>
        <v>941.90909122154369</v>
      </c>
      <c r="AQ4" s="555">
        <f t="shared" si="3"/>
        <v>1495.3959256947639</v>
      </c>
      <c r="AR4" s="555">
        <f t="shared" si="3"/>
        <v>1302.5662431868755</v>
      </c>
      <c r="AS4" s="555">
        <f t="shared" si="3"/>
        <v>1464.2380627238551</v>
      </c>
      <c r="AT4" s="555">
        <f t="shared" si="3"/>
        <v>1565.1232902457257</v>
      </c>
      <c r="AU4" s="555">
        <f t="shared" si="3"/>
        <v>1570.7384639882901</v>
      </c>
      <c r="AV4" s="555">
        <f t="shared" si="3"/>
        <v>1694.6145508815009</v>
      </c>
      <c r="AW4" s="555">
        <f t="shared" si="3"/>
        <v>1272.927177872738</v>
      </c>
      <c r="AX4" s="555">
        <f t="shared" si="3"/>
        <v>1529.3505592198294</v>
      </c>
      <c r="AY4" s="555">
        <f t="shared" si="3"/>
        <v>1389.7348408096479</v>
      </c>
      <c r="AZ4" s="555">
        <f t="shared" si="3"/>
        <v>1328.3243246228917</v>
      </c>
      <c r="BA4" s="555">
        <f t="shared" si="3"/>
        <v>1192.261548561424</v>
      </c>
      <c r="BB4" s="555">
        <f t="shared" si="3"/>
        <v>1486.3690376431291</v>
      </c>
      <c r="BC4" s="555">
        <f t="shared" si="3"/>
        <v>1393.1077138725254</v>
      </c>
      <c r="BD4" s="555">
        <f t="shared" si="3"/>
        <v>1531.789800334265</v>
      </c>
      <c r="BE4" s="555">
        <f t="shared" si="3"/>
        <v>1224.7858831107624</v>
      </c>
      <c r="BF4" s="555">
        <f t="shared" si="3"/>
        <v>1541.1993172619909</v>
      </c>
      <c r="BG4" s="555">
        <f t="shared" si="3"/>
        <v>1461.1861302749364</v>
      </c>
      <c r="BH4" s="555">
        <f t="shared" si="3"/>
        <v>1538.6442889655457</v>
      </c>
      <c r="BI4" s="66">
        <f>IF(ISERROR(BH4/BD4),"N/A",IF(BD4&lt;0,"N/A",IF(BH4&lt;0,"N/A",IF(BH4/BD4-1&gt;300%,"&gt;±300%",IF(BH4/BD4-1&lt;-300%,"&gt;±300%",BH4/BD4-1)))))</f>
        <v>4.4748232621636408E-3</v>
      </c>
      <c r="BJ4" s="66">
        <f>IF(ISERROR(BH4/BG4),"N/A",IF(BG4&lt;0,"N/A",IF(BH4&lt;0,"N/A",IF(BH4/BG4-1&gt;300%,"&gt;±300%",IF(BH4/BG4-1&lt;-300%,"&gt;±300%",BH4/BG4-1)))))</f>
        <v>5.30104666925868E-2</v>
      </c>
      <c r="BK4" s="867"/>
      <c r="BL4" s="9">
        <f>SUM(BL5:BL9)</f>
        <v>2145</v>
      </c>
      <c r="BM4" s="9">
        <f t="shared" ref="BM4" si="4">SUM(BM5:BM9)</f>
        <v>2730</v>
      </c>
      <c r="BN4" s="9">
        <f t="shared" ref="BN4:BN10" si="5">SUM(U4:V4)</f>
        <v>2905</v>
      </c>
      <c r="BO4" s="9">
        <f t="shared" ref="BO4:BO10" si="6">SUM(W4:X4)</f>
        <v>3270</v>
      </c>
      <c r="BP4" s="9">
        <f t="shared" ref="BP4:BP10" si="7">SUM(Y4:Z4)</f>
        <v>2925</v>
      </c>
      <c r="BQ4" s="9">
        <f t="shared" ref="BQ4:BQ10" si="8">SUM(AA4:AB4)</f>
        <v>3115</v>
      </c>
      <c r="BR4" s="9">
        <f t="shared" ref="BR4:BR10" si="9">SUM(AC4:AD4)</f>
        <v>2990</v>
      </c>
      <c r="BS4" s="9">
        <f t="shared" ref="BS4:BS11" si="10">SUM(AE4:AF4)</f>
        <v>3150</v>
      </c>
      <c r="BT4" s="9">
        <f t="shared" ref="BT4:BT11" si="11">SUM(AG4:AH4)</f>
        <v>2905</v>
      </c>
      <c r="BU4" s="9">
        <f t="shared" ref="BU4:BU11" si="12">SUM(AI4:AJ4)</f>
        <v>3230</v>
      </c>
      <c r="BV4" s="9">
        <f t="shared" ref="BV4:BV11" si="13">SUM(AK4:AL4)</f>
        <v>2974.3773331603443</v>
      </c>
      <c r="BW4" s="9">
        <f t="shared" ref="BW4:BW11" si="14">SUM(AM4:AN4)</f>
        <v>3099.4390401977798</v>
      </c>
      <c r="BX4" s="9">
        <f t="shared" ref="BX4:BX11" si="15">SUM(AO4:AP4)</f>
        <v>2189.7436694132466</v>
      </c>
      <c r="BY4" s="9">
        <f t="shared" ref="BY4:BY11" si="16">SUM(AQ4:AR4)</f>
        <v>2797.9621688816396</v>
      </c>
      <c r="BZ4" s="9">
        <f t="shared" ref="BZ4:BZ11" si="17">SUM(AS4:AT4)</f>
        <v>3029.3613529695808</v>
      </c>
      <c r="CA4" s="9">
        <f t="shared" ref="CA4:CA11" si="18">SUM(AU4:AV4)</f>
        <v>3265.353014869791</v>
      </c>
      <c r="CB4" s="9">
        <f t="shared" ref="CB4:CB11" si="19">SUM(AW4:AX4)</f>
        <v>2802.2777370925673</v>
      </c>
      <c r="CC4" s="9">
        <f>SUM(AY4:AZ4)</f>
        <v>2718.0591654325399</v>
      </c>
      <c r="CD4" s="9">
        <f>SUM(BA4:BB4)</f>
        <v>2678.6305862045529</v>
      </c>
      <c r="CE4" s="9">
        <f>BC4+BD4</f>
        <v>2924.8975142067902</v>
      </c>
      <c r="CF4" s="9">
        <f>BE4+BF4</f>
        <v>2765.9852003727533</v>
      </c>
      <c r="CG4" s="9">
        <f>BG4+BH4</f>
        <v>2999.8304192404821</v>
      </c>
      <c r="CH4" s="66">
        <f>IF(ISERROR(CG4/CE4),"N/A",IF(CE4&lt;0,"N/A",IF(CG4&lt;0,"N/A",IF(CG4/CE4-1&gt;300%,"&gt;±300%",IF(CG4/CE4-1&lt;-300%,"&gt;±300%",CG4/CE4-1)))))</f>
        <v>2.5618984825871216E-2</v>
      </c>
      <c r="CI4" s="66">
        <f>IF(ISERROR(CG4/CF4),"N/A",IF(CF4&lt;0,"N/A",IF(CG4&lt;0,"N/A",IF(CG4/CF4-1&gt;300%,"&gt;±300%",IF(CG4/CF4-1&lt;-300%,"&gt;±300%",CG4/CF4-1)))))</f>
        <v>8.4543192362784625E-2</v>
      </c>
      <c r="CJ4" s="983"/>
      <c r="CK4" s="65">
        <f>SUM(BE4:BH4)</f>
        <v>5765.815619613235</v>
      </c>
      <c r="CL4" s="975"/>
      <c r="CM4" s="975"/>
      <c r="CN4" s="975"/>
      <c r="CO4" s="976"/>
      <c r="CP4" s="977">
        <f>I4-SUM(AK4:AN4)</f>
        <v>0</v>
      </c>
      <c r="CQ4" s="977">
        <f>J4-SUM(AO4:AR4)</f>
        <v>0</v>
      </c>
      <c r="CR4" s="977">
        <f>K4-SUM(AS4:AV4)</f>
        <v>0</v>
      </c>
      <c r="CS4" s="977">
        <f>L4-SUM(AW4:AZ4)</f>
        <v>0</v>
      </c>
      <c r="CT4" s="977">
        <f>M4-SUM(BA4:BD4)</f>
        <v>0</v>
      </c>
      <c r="CU4" s="977">
        <f>N4-SUM(BE4:BH4)</f>
        <v>0</v>
      </c>
      <c r="CV4" s="978"/>
      <c r="CW4" s="955"/>
      <c r="CX4" s="937"/>
      <c r="CY4" s="955"/>
    </row>
    <row r="5" spans="1:103" x14ac:dyDescent="0.45">
      <c r="A5" s="10"/>
      <c r="B5" s="10" t="s">
        <v>0</v>
      </c>
      <c r="C5" s="7">
        <v>4355</v>
      </c>
      <c r="D5" s="7">
        <v>3135</v>
      </c>
      <c r="E5" s="7">
        <v>4480</v>
      </c>
      <c r="F5" s="7">
        <v>4365</v>
      </c>
      <c r="G5" s="7">
        <v>4385</v>
      </c>
      <c r="H5" s="7">
        <v>4470</v>
      </c>
      <c r="I5" s="7">
        <v>4374.4100105325597</v>
      </c>
      <c r="J5" s="7">
        <v>3298.2770757025819</v>
      </c>
      <c r="K5" s="7">
        <v>4678.3932504548748</v>
      </c>
      <c r="L5" s="7">
        <v>3914.9854051406105</v>
      </c>
      <c r="M5" s="7">
        <v>3956.5282730268473</v>
      </c>
      <c r="N5" s="7">
        <v>4132.0862815912778</v>
      </c>
      <c r="O5" s="7">
        <v>3899.4480185094117</v>
      </c>
      <c r="P5" s="68">
        <f t="shared" ref="P5:Q44" si="20">IF(ISERROR(N5/M5),"N/A",IF(M5&lt;0,"N/A",IF(N5&lt;0,"N/A",IF(N5/M5-1&gt;300%,"&gt;±300%",IF(N5/M5-1&lt;-300%,"&gt;±300%",N5/M5-1)))))</f>
        <v>4.4371731085880439E-2</v>
      </c>
      <c r="Q5" s="68">
        <f t="shared" si="20"/>
        <v>-5.6300436928988007E-2</v>
      </c>
      <c r="R5" s="27"/>
      <c r="S5" s="7">
        <v>870</v>
      </c>
      <c r="T5" s="7">
        <v>980</v>
      </c>
      <c r="U5" s="7">
        <v>940</v>
      </c>
      <c r="V5" s="7">
        <v>1130</v>
      </c>
      <c r="W5" s="7">
        <v>1215</v>
      </c>
      <c r="X5" s="7">
        <v>1195</v>
      </c>
      <c r="Y5" s="7">
        <v>815</v>
      </c>
      <c r="Z5" s="7">
        <v>1200</v>
      </c>
      <c r="AA5" s="7">
        <v>1180</v>
      </c>
      <c r="AB5" s="7">
        <v>1070</v>
      </c>
      <c r="AC5" s="7">
        <v>1030</v>
      </c>
      <c r="AD5" s="7">
        <v>1095</v>
      </c>
      <c r="AE5" s="7">
        <v>1140</v>
      </c>
      <c r="AF5" s="7">
        <v>1115</v>
      </c>
      <c r="AG5" s="7">
        <v>915</v>
      </c>
      <c r="AH5" s="7">
        <v>1160</v>
      </c>
      <c r="AI5" s="7">
        <v>1230</v>
      </c>
      <c r="AJ5" s="7">
        <v>1170</v>
      </c>
      <c r="AK5" s="7">
        <v>868.46887169811328</v>
      </c>
      <c r="AL5" s="7">
        <v>1213.0049208192097</v>
      </c>
      <c r="AM5" s="7">
        <v>1112.7015339045818</v>
      </c>
      <c r="AN5" s="7">
        <v>1180.2346841106546</v>
      </c>
      <c r="AO5" s="7">
        <v>842.85642848844918</v>
      </c>
      <c r="AP5" s="7">
        <v>520.92151089882509</v>
      </c>
      <c r="AQ5" s="7">
        <v>1061.6484540822894</v>
      </c>
      <c r="AR5" s="7">
        <v>872.85068223301835</v>
      </c>
      <c r="AS5" s="7">
        <v>1027.875068067895</v>
      </c>
      <c r="AT5" s="7">
        <v>1175.3725526637556</v>
      </c>
      <c r="AU5" s="7">
        <v>1201.0356337235364</v>
      </c>
      <c r="AV5" s="7">
        <v>1274.109995999688</v>
      </c>
      <c r="AW5" s="7">
        <v>877.80103780377749</v>
      </c>
      <c r="AX5" s="7">
        <v>1128.8244370508598</v>
      </c>
      <c r="AY5" s="7">
        <v>977.54396789938153</v>
      </c>
      <c r="AZ5" s="7">
        <v>930.81596238659176</v>
      </c>
      <c r="BA5" s="7">
        <v>778.15436432887145</v>
      </c>
      <c r="BB5" s="7">
        <v>1050.9963896377517</v>
      </c>
      <c r="BC5" s="7">
        <v>984.284557493237</v>
      </c>
      <c r="BD5" s="7">
        <v>1143.092961566987</v>
      </c>
      <c r="BE5" s="7">
        <v>795.36435336996612</v>
      </c>
      <c r="BF5" s="7">
        <v>1127.436055522433</v>
      </c>
      <c r="BG5" s="7">
        <v>1048.9885674034283</v>
      </c>
      <c r="BH5" s="7">
        <v>1160.2973052954505</v>
      </c>
      <c r="BI5" s="66">
        <f t="shared" ref="BI5:BI42" si="21">IF(ISERROR(BH5/BD5),"N/A",IF(BD5&lt;0,"N/A",IF(BH5&lt;0,"N/A",IF(BH5/BD5-1&gt;300%,"&gt;±300%",IF(BH5/BD5-1&lt;-300%,"&gt;±300%",BH5/BD5-1)))))</f>
        <v>1.5050695181325624E-2</v>
      </c>
      <c r="BJ5" s="66">
        <f t="shared" ref="BJ5:BJ42" si="22">IF(ISERROR(BH5/BG5),"N/A",IF(BG5&lt;0,"N/A",IF(BH5&lt;0,"N/A",IF(BH5/BG5-1&gt;300%,"&gt;±300%",IF(BH5/BG5-1&lt;-300%,"&gt;±300%",BH5/BG5-1)))))</f>
        <v>0.1061105348054896</v>
      </c>
      <c r="BK5" s="929"/>
      <c r="BL5" s="13">
        <f>D5-BM5</f>
        <v>1285</v>
      </c>
      <c r="BM5" s="13">
        <f>SUM(S5:T5)</f>
        <v>1850</v>
      </c>
      <c r="BN5" s="13">
        <f t="shared" si="5"/>
        <v>2070</v>
      </c>
      <c r="BO5" s="13">
        <f t="shared" si="6"/>
        <v>2410</v>
      </c>
      <c r="BP5" s="13">
        <f t="shared" si="7"/>
        <v>2015</v>
      </c>
      <c r="BQ5" s="13">
        <f t="shared" si="8"/>
        <v>2250</v>
      </c>
      <c r="BR5" s="13">
        <f t="shared" si="9"/>
        <v>2125</v>
      </c>
      <c r="BS5" s="13">
        <f t="shared" si="10"/>
        <v>2255</v>
      </c>
      <c r="BT5" s="13">
        <f t="shared" si="11"/>
        <v>2075</v>
      </c>
      <c r="BU5" s="13">
        <f t="shared" si="12"/>
        <v>2400</v>
      </c>
      <c r="BV5" s="13">
        <f t="shared" si="13"/>
        <v>2081.4737925173231</v>
      </c>
      <c r="BW5" s="13">
        <f t="shared" si="14"/>
        <v>2292.9362180152366</v>
      </c>
      <c r="BX5" s="13">
        <f t="shared" si="15"/>
        <v>1363.7779393872743</v>
      </c>
      <c r="BY5" s="13">
        <f t="shared" si="16"/>
        <v>1934.4991363153076</v>
      </c>
      <c r="BZ5" s="13">
        <f t="shared" si="17"/>
        <v>2203.2476207316504</v>
      </c>
      <c r="CA5" s="13">
        <f t="shared" si="18"/>
        <v>2475.1456297232244</v>
      </c>
      <c r="CB5" s="13">
        <f t="shared" si="19"/>
        <v>2006.6254748546373</v>
      </c>
      <c r="CC5" s="13">
        <f>SUM(AY5:AZ5)</f>
        <v>1908.3599302859734</v>
      </c>
      <c r="CD5" s="13">
        <f t="shared" ref="CD5:CD11" si="23">SUM(BA5:BB5)</f>
        <v>1829.1507539666231</v>
      </c>
      <c r="CE5" s="13">
        <f t="shared" ref="CE5:CE11" si="24">BC5+BD5</f>
        <v>2127.3775190602241</v>
      </c>
      <c r="CF5" s="13">
        <f t="shared" ref="CF5:CF11" si="25">BE5+BF5</f>
        <v>1922.800408892399</v>
      </c>
      <c r="CG5" s="13">
        <f>BG5+BH5</f>
        <v>2209.2858726988788</v>
      </c>
      <c r="CH5" s="66">
        <f t="shared" ref="CH5:CH42" si="26">IF(ISERROR(CG5/CE5),"N/A",IF(CE5&lt;0,"N/A",IF(CG5&lt;0,"N/A",IF(CG5/CE5-1&gt;300%,"&gt;±300%",IF(CG5/CE5-1&lt;-300%,"&gt;±300%",CG5/CE5-1)))))</f>
        <v>3.850203027191812E-2</v>
      </c>
      <c r="CI5" s="66">
        <f t="shared" ref="CI5:CI42" si="27">IF(ISERROR(CG5/CF5),"N/A",IF(CF5&lt;0,"N/A",IF(CG5&lt;0,"N/A",IF(CG5/CF5-1&gt;300%,"&gt;±300%",IF(CG5/CF5-1&lt;-300%,"&gt;±300%",CG5/CF5-1)))))</f>
        <v>0.14899386461619568</v>
      </c>
      <c r="CJ5" s="983"/>
      <c r="CK5" s="69">
        <f>SUM(BE5:BH5)</f>
        <v>4132.0862815912778</v>
      </c>
      <c r="CL5" s="975"/>
      <c r="CM5" s="975"/>
      <c r="CN5" s="975"/>
      <c r="CO5" s="976"/>
      <c r="CP5" s="977">
        <f t="shared" ref="CP5:CP44" si="28">I5-SUM(AK5:AN5)</f>
        <v>0</v>
      </c>
      <c r="CQ5" s="977">
        <f t="shared" ref="CQ5:CQ44" si="29">J5-SUM(AO5:AR5)</f>
        <v>0</v>
      </c>
      <c r="CR5" s="977">
        <f t="shared" ref="CR5:CR44" si="30">K5-SUM(AS5:AV5)</f>
        <v>0</v>
      </c>
      <c r="CS5" s="977">
        <f t="shared" ref="CS5:CS44" si="31">L5-SUM(AW5:AZ5)</f>
        <v>0</v>
      </c>
      <c r="CT5" s="977">
        <f t="shared" ref="CT5:CT44" si="32">M5-SUM(BA5:BD5)</f>
        <v>0</v>
      </c>
      <c r="CU5" s="977">
        <f t="shared" ref="CU5:CU44" si="33">N5-SUM(BE5:BH5)</f>
        <v>0</v>
      </c>
      <c r="CV5" s="978"/>
      <c r="CW5" s="955"/>
      <c r="CX5" s="937"/>
      <c r="CY5" s="955"/>
    </row>
    <row r="6" spans="1:103"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507.43560000000002</v>
      </c>
      <c r="N6" s="7">
        <v>512.20741226311668</v>
      </c>
      <c r="O6" s="7">
        <v>513.69724890263842</v>
      </c>
      <c r="P6" s="68">
        <f t="shared" si="20"/>
        <v>9.4037790472656368E-3</v>
      </c>
      <c r="Q6" s="68">
        <f t="shared" si="20"/>
        <v>2.9086588828128868E-3</v>
      </c>
      <c r="R6" s="27"/>
      <c r="S6" s="7">
        <v>95</v>
      </c>
      <c r="T6" s="7">
        <v>95</v>
      </c>
      <c r="U6" s="7">
        <v>95</v>
      </c>
      <c r="V6" s="7">
        <v>80</v>
      </c>
      <c r="W6" s="7">
        <v>115</v>
      </c>
      <c r="X6" s="7">
        <v>110</v>
      </c>
      <c r="Y6" s="7">
        <v>130</v>
      </c>
      <c r="Z6" s="7">
        <v>120</v>
      </c>
      <c r="AA6" s="7">
        <v>120</v>
      </c>
      <c r="AB6" s="7">
        <v>120</v>
      </c>
      <c r="AC6" s="7">
        <v>115</v>
      </c>
      <c r="AD6" s="7">
        <v>125</v>
      </c>
      <c r="AE6" s="7">
        <v>100</v>
      </c>
      <c r="AF6" s="7">
        <v>140</v>
      </c>
      <c r="AG6" s="7">
        <v>115</v>
      </c>
      <c r="AH6" s="7">
        <v>115</v>
      </c>
      <c r="AI6" s="7">
        <v>120</v>
      </c>
      <c r="AJ6" s="7">
        <v>120</v>
      </c>
      <c r="AK6" s="7">
        <v>111.4571283018868</v>
      </c>
      <c r="AL6" s="7">
        <v>118.81441169811319</v>
      </c>
      <c r="AM6" s="7">
        <v>119.06663113006395</v>
      </c>
      <c r="AN6" s="7">
        <v>108.48322886993604</v>
      </c>
      <c r="AO6" s="7">
        <v>107.64875596927972</v>
      </c>
      <c r="AP6" s="7">
        <v>109.94480403072028</v>
      </c>
      <c r="AQ6" s="7">
        <v>115.38638519356425</v>
      </c>
      <c r="AR6" s="7">
        <v>114.64093480643575</v>
      </c>
      <c r="AS6" s="7">
        <v>117.84114183023325</v>
      </c>
      <c r="AT6" s="7">
        <v>124.97457816976673</v>
      </c>
      <c r="AU6" s="7">
        <v>115.61896522517587</v>
      </c>
      <c r="AV6" s="7">
        <v>126.71713477482413</v>
      </c>
      <c r="AW6" s="7">
        <v>116.96099674261313</v>
      </c>
      <c r="AX6" s="7">
        <v>123.95054325738687</v>
      </c>
      <c r="AY6" s="7">
        <v>115.7780320907805</v>
      </c>
      <c r="AZ6" s="7">
        <v>123.31412790921948</v>
      </c>
      <c r="BA6" s="7">
        <v>115.65744968302469</v>
      </c>
      <c r="BB6" s="7">
        <v>126.29855031697532</v>
      </c>
      <c r="BC6" s="7">
        <v>132.38726884092728</v>
      </c>
      <c r="BD6" s="7">
        <v>133.09233115907273</v>
      </c>
      <c r="BE6" s="7">
        <v>132.40690213190214</v>
      </c>
      <c r="BF6" s="7">
        <v>125.95951786809786</v>
      </c>
      <c r="BG6" s="7">
        <v>132.41971845886556</v>
      </c>
      <c r="BH6" s="7">
        <v>121.42127380425111</v>
      </c>
      <c r="BI6" s="66">
        <f t="shared" si="21"/>
        <v>-8.7691433857840395E-2</v>
      </c>
      <c r="BJ6" s="66">
        <f t="shared" si="22"/>
        <v>-8.3057453849148311E-2</v>
      </c>
      <c r="BK6" s="929"/>
      <c r="BL6" s="13">
        <f t="shared" ref="BL6:BL10" si="34">D6-BM6</f>
        <v>215</v>
      </c>
      <c r="BM6" s="13">
        <f t="shared" ref="BM6:BM10" si="35">SUM(S6:T6)</f>
        <v>190</v>
      </c>
      <c r="BN6" s="13">
        <f t="shared" si="5"/>
        <v>175</v>
      </c>
      <c r="BO6" s="13">
        <f t="shared" si="6"/>
        <v>225</v>
      </c>
      <c r="BP6" s="13">
        <f t="shared" si="7"/>
        <v>250</v>
      </c>
      <c r="BQ6" s="13">
        <f t="shared" si="8"/>
        <v>240</v>
      </c>
      <c r="BR6" s="13">
        <f t="shared" si="9"/>
        <v>240</v>
      </c>
      <c r="BS6" s="13">
        <f t="shared" si="10"/>
        <v>240</v>
      </c>
      <c r="BT6" s="13">
        <f t="shared" si="11"/>
        <v>230</v>
      </c>
      <c r="BU6" s="13">
        <f t="shared" si="12"/>
        <v>240</v>
      </c>
      <c r="BV6" s="13">
        <f t="shared" si="13"/>
        <v>230.27153999999999</v>
      </c>
      <c r="BW6" s="13">
        <f t="shared" si="14"/>
        <v>227.54986</v>
      </c>
      <c r="BX6" s="13">
        <f t="shared" si="15"/>
        <v>217.59356</v>
      </c>
      <c r="BY6" s="13">
        <f t="shared" si="16"/>
        <v>230.02732</v>
      </c>
      <c r="BZ6" s="13">
        <f t="shared" si="17"/>
        <v>242.81572</v>
      </c>
      <c r="CA6" s="13">
        <f t="shared" si="18"/>
        <v>242.33609999999999</v>
      </c>
      <c r="CB6" s="13">
        <f t="shared" si="19"/>
        <v>240.91154</v>
      </c>
      <c r="CC6" s="13">
        <f t="shared" ref="CC6:CC11" si="36">SUM(AY6:AZ6)</f>
        <v>239.09215999999998</v>
      </c>
      <c r="CD6" s="13">
        <f>SUM(BA6:BB6)</f>
        <v>241.95600000000002</v>
      </c>
      <c r="CE6" s="13">
        <f t="shared" si="24"/>
        <v>265.4796</v>
      </c>
      <c r="CF6" s="13">
        <f t="shared" si="25"/>
        <v>258.36642000000001</v>
      </c>
      <c r="CG6" s="13">
        <f t="shared" ref="CG6:CG44" si="37">BG6+BH6</f>
        <v>253.84099226311668</v>
      </c>
      <c r="CH6" s="66">
        <f t="shared" si="26"/>
        <v>-4.3839932472714782E-2</v>
      </c>
      <c r="CI6" s="66">
        <f t="shared" si="27"/>
        <v>-1.7515541442588933E-2</v>
      </c>
      <c r="CJ6" s="983"/>
      <c r="CK6" s="69">
        <f t="shared" ref="CK6:CK10" si="38">SUM(BE6:BH6)</f>
        <v>512.20741226311668</v>
      </c>
      <c r="CL6" s="975"/>
      <c r="CM6" s="975"/>
      <c r="CN6" s="975"/>
      <c r="CO6" s="976"/>
      <c r="CP6" s="977">
        <f t="shared" si="28"/>
        <v>0</v>
      </c>
      <c r="CQ6" s="977">
        <f t="shared" si="29"/>
        <v>0</v>
      </c>
      <c r="CR6" s="977">
        <f t="shared" si="30"/>
        <v>0</v>
      </c>
      <c r="CS6" s="977">
        <f t="shared" si="31"/>
        <v>0</v>
      </c>
      <c r="CT6" s="977">
        <f t="shared" si="32"/>
        <v>0</v>
      </c>
      <c r="CU6" s="977">
        <f t="shared" si="33"/>
        <v>0</v>
      </c>
      <c r="CV6" s="978"/>
      <c r="CW6" s="955"/>
      <c r="CX6" s="937"/>
      <c r="CY6" s="955"/>
    </row>
    <row r="7" spans="1:103"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275.31747999999999</v>
      </c>
      <c r="N7" s="7">
        <v>254.10135199288257</v>
      </c>
      <c r="O7" s="7">
        <v>215.70733909670719</v>
      </c>
      <c r="P7" s="68">
        <f t="shared" si="20"/>
        <v>-7.7060592037662912E-2</v>
      </c>
      <c r="Q7" s="68">
        <f t="shared" si="20"/>
        <v>-0.15109723972366274</v>
      </c>
      <c r="R7" s="27"/>
      <c r="S7" s="7">
        <v>105</v>
      </c>
      <c r="T7" s="7">
        <v>115</v>
      </c>
      <c r="U7" s="7">
        <v>100</v>
      </c>
      <c r="V7" s="7">
        <v>100</v>
      </c>
      <c r="W7" s="7">
        <v>90</v>
      </c>
      <c r="X7" s="7">
        <v>100</v>
      </c>
      <c r="Y7" s="7">
        <v>100</v>
      </c>
      <c r="Z7" s="7">
        <v>105</v>
      </c>
      <c r="AA7" s="7">
        <v>100</v>
      </c>
      <c r="AB7" s="7">
        <v>85</v>
      </c>
      <c r="AC7" s="7">
        <v>95</v>
      </c>
      <c r="AD7" s="7">
        <v>85</v>
      </c>
      <c r="AE7" s="7">
        <v>95</v>
      </c>
      <c r="AF7" s="7">
        <v>95</v>
      </c>
      <c r="AG7" s="7">
        <v>90</v>
      </c>
      <c r="AH7" s="7">
        <v>85</v>
      </c>
      <c r="AI7" s="7">
        <v>90</v>
      </c>
      <c r="AJ7" s="7">
        <v>90</v>
      </c>
      <c r="AK7" s="7">
        <v>85.149501412581387</v>
      </c>
      <c r="AL7" s="7">
        <v>98.594069999999988</v>
      </c>
      <c r="AM7" s="7">
        <v>78.519019999999998</v>
      </c>
      <c r="AN7" s="7">
        <v>94.076549999999997</v>
      </c>
      <c r="AO7" s="7">
        <v>97.866374477791112</v>
      </c>
      <c r="AP7" s="7">
        <v>86.809065522208883</v>
      </c>
      <c r="AQ7" s="7">
        <v>70.809776601101504</v>
      </c>
      <c r="AR7" s="7">
        <v>81.736333398898495</v>
      </c>
      <c r="AS7" s="7">
        <v>83.366053265613232</v>
      </c>
      <c r="AT7" s="7">
        <v>75.306236734386758</v>
      </c>
      <c r="AU7" s="7">
        <v>50.599529350649348</v>
      </c>
      <c r="AV7" s="7">
        <v>63.970980649350651</v>
      </c>
      <c r="AW7" s="7">
        <v>66.248493766233764</v>
      </c>
      <c r="AX7" s="7">
        <v>64.497406233766242</v>
      </c>
      <c r="AY7" s="7">
        <v>66.579855130557519</v>
      </c>
      <c r="AZ7" s="7">
        <v>65.304744869442487</v>
      </c>
      <c r="BA7" s="7">
        <v>70.734834989414253</v>
      </c>
      <c r="BB7" s="7">
        <v>72.676575010585751</v>
      </c>
      <c r="BC7" s="7">
        <v>60.369301849432794</v>
      </c>
      <c r="BD7" s="7">
        <v>71.536768150567198</v>
      </c>
      <c r="BE7" s="7">
        <v>70.814278048780494</v>
      </c>
      <c r="BF7" s="7">
        <v>59.491521951219511</v>
      </c>
      <c r="BG7" s="7">
        <v>60.46161099644128</v>
      </c>
      <c r="BH7" s="7">
        <v>63.333940996441278</v>
      </c>
      <c r="BI7" s="66">
        <f t="shared" si="21"/>
        <v>-0.11466588953055579</v>
      </c>
      <c r="BJ7" s="66">
        <f t="shared" si="22"/>
        <v>4.7506673286774603E-2</v>
      </c>
      <c r="BK7" s="929"/>
      <c r="BL7" s="13">
        <f t="shared" si="34"/>
        <v>175</v>
      </c>
      <c r="BM7" s="13">
        <f t="shared" si="35"/>
        <v>220</v>
      </c>
      <c r="BN7" s="13">
        <f t="shared" si="5"/>
        <v>200</v>
      </c>
      <c r="BO7" s="13">
        <f t="shared" si="6"/>
        <v>190</v>
      </c>
      <c r="BP7" s="13">
        <f t="shared" si="7"/>
        <v>205</v>
      </c>
      <c r="BQ7" s="13">
        <f t="shared" si="8"/>
        <v>185</v>
      </c>
      <c r="BR7" s="13">
        <f t="shared" si="9"/>
        <v>180</v>
      </c>
      <c r="BS7" s="13">
        <f t="shared" si="10"/>
        <v>190</v>
      </c>
      <c r="BT7" s="13">
        <f t="shared" si="11"/>
        <v>175</v>
      </c>
      <c r="BU7" s="13">
        <f t="shared" si="12"/>
        <v>180</v>
      </c>
      <c r="BV7" s="13">
        <f t="shared" si="13"/>
        <v>183.74357141258139</v>
      </c>
      <c r="BW7" s="13">
        <f t="shared" si="14"/>
        <v>172.59557000000001</v>
      </c>
      <c r="BX7" s="13">
        <f t="shared" si="15"/>
        <v>184.67543999999998</v>
      </c>
      <c r="BY7" s="13">
        <f t="shared" si="16"/>
        <v>152.54611</v>
      </c>
      <c r="BZ7" s="13">
        <f t="shared" si="17"/>
        <v>158.67228999999998</v>
      </c>
      <c r="CA7" s="13">
        <f t="shared" si="18"/>
        <v>114.57051</v>
      </c>
      <c r="CB7" s="13">
        <f t="shared" si="19"/>
        <v>130.74590000000001</v>
      </c>
      <c r="CC7" s="13">
        <f t="shared" si="36"/>
        <v>131.88460000000001</v>
      </c>
      <c r="CD7" s="13">
        <f t="shared" si="23"/>
        <v>143.41140999999999</v>
      </c>
      <c r="CE7" s="13">
        <f t="shared" si="24"/>
        <v>131.90607</v>
      </c>
      <c r="CF7" s="13">
        <f t="shared" si="25"/>
        <v>130.3058</v>
      </c>
      <c r="CG7" s="13">
        <f t="shared" si="37"/>
        <v>123.79555199288257</v>
      </c>
      <c r="CH7" s="66">
        <f t="shared" si="26"/>
        <v>-6.1487071877112554E-2</v>
      </c>
      <c r="CI7" s="66">
        <f t="shared" si="27"/>
        <v>-4.9961306458480292E-2</v>
      </c>
      <c r="CJ7" s="983"/>
      <c r="CK7" s="69">
        <f t="shared" si="38"/>
        <v>254.10135199288257</v>
      </c>
      <c r="CL7" s="975"/>
      <c r="CM7" s="975"/>
      <c r="CN7" s="975"/>
      <c r="CO7" s="976"/>
      <c r="CP7" s="977">
        <f t="shared" si="28"/>
        <v>0</v>
      </c>
      <c r="CQ7" s="977">
        <f t="shared" si="29"/>
        <v>0</v>
      </c>
      <c r="CR7" s="977">
        <f t="shared" si="30"/>
        <v>0</v>
      </c>
      <c r="CS7" s="977">
        <f t="shared" si="31"/>
        <v>0</v>
      </c>
      <c r="CT7" s="977">
        <f t="shared" si="32"/>
        <v>0</v>
      </c>
      <c r="CU7" s="977">
        <f t="shared" si="33"/>
        <v>0</v>
      </c>
      <c r="CV7" s="978"/>
      <c r="CW7" s="955"/>
      <c r="CX7" s="937"/>
      <c r="CY7" s="955"/>
    </row>
    <row r="8" spans="1:103"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674.1233991440422</v>
      </c>
      <c r="N8" s="7">
        <v>676.53912552550389</v>
      </c>
      <c r="O8" s="7">
        <v>685.64569380017929</v>
      </c>
      <c r="P8" s="68">
        <f t="shared" si="20"/>
        <v>3.5835076849861647E-3</v>
      </c>
      <c r="Q8" s="68">
        <f t="shared" si="20"/>
        <v>1.3460519770533308E-2</v>
      </c>
      <c r="R8" s="27"/>
      <c r="S8" s="7">
        <v>200</v>
      </c>
      <c r="T8" s="7">
        <v>175</v>
      </c>
      <c r="U8" s="7">
        <v>180</v>
      </c>
      <c r="V8" s="7">
        <v>190</v>
      </c>
      <c r="W8" s="7">
        <v>190</v>
      </c>
      <c r="X8" s="7">
        <v>160</v>
      </c>
      <c r="Y8" s="7">
        <v>190</v>
      </c>
      <c r="Z8" s="7">
        <v>180</v>
      </c>
      <c r="AA8" s="7">
        <v>175</v>
      </c>
      <c r="AB8" s="7">
        <v>170</v>
      </c>
      <c r="AC8" s="7">
        <v>140</v>
      </c>
      <c r="AD8" s="7">
        <v>205</v>
      </c>
      <c r="AE8" s="7">
        <v>185</v>
      </c>
      <c r="AF8" s="7">
        <v>190</v>
      </c>
      <c r="AG8" s="7">
        <v>140</v>
      </c>
      <c r="AH8" s="7">
        <v>200</v>
      </c>
      <c r="AI8" s="7">
        <v>180</v>
      </c>
      <c r="AJ8" s="7">
        <v>145</v>
      </c>
      <c r="AK8" s="7">
        <v>204</v>
      </c>
      <c r="AL8" s="7">
        <v>188.79226177563464</v>
      </c>
      <c r="AM8" s="7">
        <v>174.19652661717544</v>
      </c>
      <c r="AN8" s="7">
        <v>149.39012598006315</v>
      </c>
      <c r="AO8" s="7">
        <v>150</v>
      </c>
      <c r="AP8" s="7">
        <v>175.49612974710641</v>
      </c>
      <c r="AQ8" s="7">
        <v>196.28350601702576</v>
      </c>
      <c r="AR8" s="7">
        <v>182.43722430453971</v>
      </c>
      <c r="AS8" s="7">
        <v>184</v>
      </c>
      <c r="AT8" s="7">
        <v>136.98602311770279</v>
      </c>
      <c r="AU8" s="7">
        <v>152.75318612881492</v>
      </c>
      <c r="AV8" s="7">
        <v>178.38418989752452</v>
      </c>
      <c r="AW8" s="7">
        <v>163</v>
      </c>
      <c r="AX8" s="7">
        <v>160.98602311770279</v>
      </c>
      <c r="AY8" s="7">
        <v>178.75318612881492</v>
      </c>
      <c r="AZ8" s="7">
        <v>160.38418989752452</v>
      </c>
      <c r="BA8" s="7">
        <v>180</v>
      </c>
      <c r="BB8" s="7">
        <v>189.98602311770279</v>
      </c>
      <c r="BC8" s="7">
        <v>167.75318612881492</v>
      </c>
      <c r="BD8" s="7">
        <v>136.38418989752452</v>
      </c>
      <c r="BE8" s="7">
        <v>178</v>
      </c>
      <c r="BF8" s="7">
        <v>180.65907236012703</v>
      </c>
      <c r="BG8" s="7">
        <v>171.77233385608764</v>
      </c>
      <c r="BH8" s="7">
        <v>146.10771930928922</v>
      </c>
      <c r="BI8" s="66">
        <f t="shared" si="21"/>
        <v>7.1295136328270114E-2</v>
      </c>
      <c r="BJ8" s="66">
        <f t="shared" si="22"/>
        <v>-0.14941064122875836</v>
      </c>
      <c r="BK8" s="929"/>
      <c r="BL8" s="13">
        <f t="shared" si="34"/>
        <v>365</v>
      </c>
      <c r="BM8" s="13">
        <f t="shared" si="35"/>
        <v>375</v>
      </c>
      <c r="BN8" s="13">
        <f t="shared" si="5"/>
        <v>370</v>
      </c>
      <c r="BO8" s="13">
        <f t="shared" si="6"/>
        <v>350</v>
      </c>
      <c r="BP8" s="13">
        <f t="shared" si="7"/>
        <v>370</v>
      </c>
      <c r="BQ8" s="13">
        <f t="shared" si="8"/>
        <v>345</v>
      </c>
      <c r="BR8" s="13">
        <f t="shared" si="9"/>
        <v>345</v>
      </c>
      <c r="BS8" s="13">
        <f t="shared" si="10"/>
        <v>375</v>
      </c>
      <c r="BT8" s="13">
        <f t="shared" si="11"/>
        <v>340</v>
      </c>
      <c r="BU8" s="13">
        <f t="shared" si="12"/>
        <v>325</v>
      </c>
      <c r="BV8" s="13">
        <f t="shared" si="13"/>
        <v>392.79226177563464</v>
      </c>
      <c r="BW8" s="13">
        <f t="shared" si="14"/>
        <v>323.58665259723858</v>
      </c>
      <c r="BX8" s="13">
        <f t="shared" si="15"/>
        <v>325.49612974710641</v>
      </c>
      <c r="BY8" s="13">
        <f t="shared" si="16"/>
        <v>378.7207303215655</v>
      </c>
      <c r="BZ8" s="13">
        <f t="shared" si="17"/>
        <v>320.98602311770276</v>
      </c>
      <c r="CA8" s="13">
        <f t="shared" si="18"/>
        <v>331.13737602633944</v>
      </c>
      <c r="CB8" s="13">
        <f t="shared" si="19"/>
        <v>323.98602311770276</v>
      </c>
      <c r="CC8" s="13">
        <f t="shared" si="36"/>
        <v>339.13737602633944</v>
      </c>
      <c r="CD8" s="13">
        <f t="shared" si="23"/>
        <v>369.98602311770276</v>
      </c>
      <c r="CE8" s="13">
        <f t="shared" si="24"/>
        <v>304.13737602633944</v>
      </c>
      <c r="CF8" s="13">
        <f t="shared" si="25"/>
        <v>358.65907236012703</v>
      </c>
      <c r="CG8" s="13">
        <f t="shared" si="37"/>
        <v>317.88005316537686</v>
      </c>
      <c r="CH8" s="66">
        <f t="shared" si="26"/>
        <v>4.5185755590418708E-2</v>
      </c>
      <c r="CI8" s="66">
        <f t="shared" si="27"/>
        <v>-0.11369855759233172</v>
      </c>
      <c r="CJ8" s="983"/>
      <c r="CK8" s="69">
        <f t="shared" si="38"/>
        <v>676.53912552550389</v>
      </c>
      <c r="CL8" s="975"/>
      <c r="CM8" s="975"/>
      <c r="CN8" s="975"/>
      <c r="CO8" s="976"/>
      <c r="CP8" s="977">
        <f t="shared" si="28"/>
        <v>0</v>
      </c>
      <c r="CQ8" s="977">
        <f t="shared" si="29"/>
        <v>0</v>
      </c>
      <c r="CR8" s="977">
        <f t="shared" si="30"/>
        <v>0</v>
      </c>
      <c r="CS8" s="977">
        <f t="shared" si="31"/>
        <v>0</v>
      </c>
      <c r="CT8" s="977">
        <f t="shared" si="32"/>
        <v>0</v>
      </c>
      <c r="CU8" s="977">
        <f t="shared" si="33"/>
        <v>0</v>
      </c>
      <c r="CV8" s="978"/>
      <c r="CW8" s="955"/>
      <c r="CX8" s="937"/>
      <c r="CY8" s="955"/>
    </row>
    <row r="9" spans="1:103" x14ac:dyDescent="0.45">
      <c r="A9" s="28"/>
      <c r="B9" s="29" t="s">
        <v>2</v>
      </c>
      <c r="C9" s="29">
        <v>215</v>
      </c>
      <c r="D9" s="29">
        <v>200</v>
      </c>
      <c r="E9" s="29">
        <v>200</v>
      </c>
      <c r="F9" s="29">
        <v>185</v>
      </c>
      <c r="G9" s="29">
        <v>185</v>
      </c>
      <c r="H9" s="29">
        <v>180</v>
      </c>
      <c r="I9" s="29">
        <v>168.86690704011022</v>
      </c>
      <c r="J9" s="29">
        <v>200.36947252363217</v>
      </c>
      <c r="K9" s="29">
        <v>205.80309824045412</v>
      </c>
      <c r="L9" s="29">
        <v>199.59389824045411</v>
      </c>
      <c r="M9" s="29">
        <v>190.12334824045411</v>
      </c>
      <c r="N9" s="29">
        <v>190.88144824045412</v>
      </c>
      <c r="O9" s="29">
        <v>191.45247142763492</v>
      </c>
      <c r="P9" s="965">
        <f t="shared" si="20"/>
        <v>3.9874113674940315E-3</v>
      </c>
      <c r="Q9" s="965">
        <f t="shared" si="20"/>
        <v>2.9915069926622628E-3</v>
      </c>
      <c r="R9" s="27"/>
      <c r="S9" s="29">
        <v>45</v>
      </c>
      <c r="T9" s="29">
        <v>50</v>
      </c>
      <c r="U9" s="29">
        <v>45</v>
      </c>
      <c r="V9" s="29">
        <v>45</v>
      </c>
      <c r="W9" s="29">
        <v>45</v>
      </c>
      <c r="X9" s="29">
        <v>50</v>
      </c>
      <c r="Y9" s="29">
        <v>40</v>
      </c>
      <c r="Z9" s="29">
        <v>45</v>
      </c>
      <c r="AA9" s="29">
        <v>45</v>
      </c>
      <c r="AB9" s="29">
        <v>50</v>
      </c>
      <c r="AC9" s="29">
        <v>45</v>
      </c>
      <c r="AD9" s="29">
        <v>45</v>
      </c>
      <c r="AE9" s="29">
        <v>45</v>
      </c>
      <c r="AF9" s="29">
        <v>45</v>
      </c>
      <c r="AG9" s="610">
        <v>40</v>
      </c>
      <c r="AH9" s="610">
        <v>45</v>
      </c>
      <c r="AI9" s="610">
        <v>45</v>
      </c>
      <c r="AJ9" s="610">
        <v>40</v>
      </c>
      <c r="AK9" s="610">
        <v>45.409398334752552</v>
      </c>
      <c r="AL9" s="610">
        <v>40.686769120052553</v>
      </c>
      <c r="AM9" s="610">
        <v>40.766865633852547</v>
      </c>
      <c r="AN9" s="610">
        <v>42.003873951452547</v>
      </c>
      <c r="AO9" s="610">
        <v>49.463019256183038</v>
      </c>
      <c r="AP9" s="610">
        <v>48.737581022683038</v>
      </c>
      <c r="AQ9" s="610">
        <v>51.267803800783042</v>
      </c>
      <c r="AR9" s="610">
        <v>50.901068443983036</v>
      </c>
      <c r="AS9" s="610">
        <v>51.155799560113529</v>
      </c>
      <c r="AT9" s="610">
        <v>52.483899560113528</v>
      </c>
      <c r="AU9" s="610">
        <v>50.731149560113529</v>
      </c>
      <c r="AV9" s="610">
        <v>51.432249560113533</v>
      </c>
      <c r="AW9" s="610">
        <v>48.916649560113527</v>
      </c>
      <c r="AX9" s="610">
        <v>51.092149560113526</v>
      </c>
      <c r="AY9" s="610">
        <v>51.079799560113528</v>
      </c>
      <c r="AZ9" s="610">
        <v>48.505299560113528</v>
      </c>
      <c r="BA9" s="610">
        <v>47.71489956011353</v>
      </c>
      <c r="BB9" s="610">
        <v>46.411499560113526</v>
      </c>
      <c r="BC9" s="610">
        <v>48.313399560113524</v>
      </c>
      <c r="BD9" s="610">
        <v>47.683549560113534</v>
      </c>
      <c r="BE9" s="610">
        <v>48.20034956011353</v>
      </c>
      <c r="BF9" s="610">
        <v>47.653149560113533</v>
      </c>
      <c r="BG9" s="610">
        <v>47.54389956011353</v>
      </c>
      <c r="BH9" s="610">
        <v>47.484049560113533</v>
      </c>
      <c r="BI9" s="998">
        <f t="shared" si="21"/>
        <v>-4.1838328278915871E-3</v>
      </c>
      <c r="BJ9" s="998">
        <f t="shared" si="22"/>
        <v>-1.2588365816380565E-3</v>
      </c>
      <c r="BK9" s="929"/>
      <c r="BL9" s="29">
        <f t="shared" si="34"/>
        <v>105</v>
      </c>
      <c r="BM9" s="29">
        <f t="shared" si="35"/>
        <v>95</v>
      </c>
      <c r="BN9" s="29">
        <f t="shared" si="5"/>
        <v>90</v>
      </c>
      <c r="BO9" s="29">
        <f t="shared" si="6"/>
        <v>95</v>
      </c>
      <c r="BP9" s="29">
        <f t="shared" si="7"/>
        <v>85</v>
      </c>
      <c r="BQ9" s="29">
        <f t="shared" si="8"/>
        <v>95</v>
      </c>
      <c r="BR9" s="29">
        <f t="shared" si="9"/>
        <v>90</v>
      </c>
      <c r="BS9" s="29">
        <f t="shared" si="10"/>
        <v>90</v>
      </c>
      <c r="BT9" s="29">
        <f t="shared" si="11"/>
        <v>85</v>
      </c>
      <c r="BU9" s="29">
        <f t="shared" si="12"/>
        <v>85</v>
      </c>
      <c r="BV9" s="29">
        <f t="shared" si="13"/>
        <v>86.096167454805112</v>
      </c>
      <c r="BW9" s="29">
        <f t="shared" si="14"/>
        <v>82.770739585305094</v>
      </c>
      <c r="BX9" s="29">
        <f t="shared" si="15"/>
        <v>98.200600278866077</v>
      </c>
      <c r="BY9" s="599">
        <f t="shared" si="16"/>
        <v>102.16887224476608</v>
      </c>
      <c r="BZ9" s="599">
        <f t="shared" si="17"/>
        <v>103.63969912022705</v>
      </c>
      <c r="CA9" s="599">
        <f t="shared" si="18"/>
        <v>102.16339912022707</v>
      </c>
      <c r="CB9" s="599">
        <f t="shared" si="19"/>
        <v>100.00879912022705</v>
      </c>
      <c r="CC9" s="599">
        <f t="shared" si="36"/>
        <v>99.585099120227056</v>
      </c>
      <c r="CD9" s="599">
        <f t="shared" si="23"/>
        <v>94.126399120227063</v>
      </c>
      <c r="CE9" s="599">
        <f t="shared" si="24"/>
        <v>95.996949120227058</v>
      </c>
      <c r="CF9" s="599">
        <f t="shared" si="25"/>
        <v>95.85349912022707</v>
      </c>
      <c r="CG9" s="599">
        <f t="shared" si="37"/>
        <v>95.027949120227063</v>
      </c>
      <c r="CH9" s="66">
        <f>IF(ISERROR(CG9/CE9),"N/A",IF(CE9&lt;0,"N/A",IF(CG9&lt;0,"N/A",IF(CG9/CE9-1&gt;300%,"&gt;±300%",IF(CG9/CE9-1&lt;-300%,"&gt;±300%",CG9/CE9-1)))))</f>
        <v>-1.0094070789545717E-2</v>
      </c>
      <c r="CI9" s="66">
        <f>IF(ISERROR(CG9/CF9),"N/A",IF(CF9&lt;0,"N/A",IF(CG9&lt;0,"N/A",IF(CG9/CF9-1&gt;300%,"&gt;±300%",IF(CG9/CF9-1&lt;-300%,"&gt;±300%",CG9/CF9-1)))))</f>
        <v>-8.6126224663383155E-3</v>
      </c>
      <c r="CJ9" s="983"/>
      <c r="CK9" s="984">
        <f t="shared" si="38"/>
        <v>190.88144824045412</v>
      </c>
      <c r="CL9" s="975"/>
      <c r="CM9" s="975"/>
      <c r="CN9" s="975"/>
      <c r="CO9" s="976"/>
      <c r="CP9" s="977">
        <f t="shared" si="28"/>
        <v>0</v>
      </c>
      <c r="CQ9" s="977">
        <f t="shared" si="29"/>
        <v>0</v>
      </c>
      <c r="CR9" s="977">
        <f t="shared" si="30"/>
        <v>0</v>
      </c>
      <c r="CS9" s="977">
        <f t="shared" si="31"/>
        <v>0</v>
      </c>
      <c r="CT9" s="977">
        <f t="shared" si="32"/>
        <v>0</v>
      </c>
      <c r="CU9" s="977">
        <f t="shared" si="33"/>
        <v>0</v>
      </c>
      <c r="CV9" s="978"/>
      <c r="CW9" s="955"/>
      <c r="CX9" s="937"/>
      <c r="CY9" s="955"/>
    </row>
    <row r="10" spans="1:103" x14ac:dyDescent="0.45">
      <c r="A10" s="574" t="s">
        <v>36</v>
      </c>
      <c r="C10" s="938">
        <v>-215</v>
      </c>
      <c r="D10" s="938">
        <v>350</v>
      </c>
      <c r="E10" s="938">
        <v>30</v>
      </c>
      <c r="F10" s="938">
        <v>30</v>
      </c>
      <c r="G10" s="938">
        <v>30</v>
      </c>
      <c r="H10" s="939">
        <v>10</v>
      </c>
      <c r="I10" s="939">
        <v>2.0553724172843388</v>
      </c>
      <c r="J10" s="939">
        <v>-83.635707465801829</v>
      </c>
      <c r="K10" s="939">
        <v>-92.948876195022393</v>
      </c>
      <c r="L10" s="939">
        <v>42.76314870889064</v>
      </c>
      <c r="M10" s="939">
        <v>11.289702265970977</v>
      </c>
      <c r="N10" s="939">
        <v>40.765352255877652</v>
      </c>
      <c r="O10" s="939">
        <v>0</v>
      </c>
      <c r="P10" s="966">
        <f t="shared" si="20"/>
        <v>2.6108438730710501</v>
      </c>
      <c r="Q10" s="68">
        <f t="shared" si="20"/>
        <v>-1</v>
      </c>
      <c r="R10" s="27"/>
      <c r="S10" s="938">
        <v>65</v>
      </c>
      <c r="T10" s="938">
        <v>-40</v>
      </c>
      <c r="U10" s="938">
        <v>60</v>
      </c>
      <c r="V10" s="938">
        <v>-5</v>
      </c>
      <c r="W10" s="938">
        <v>25</v>
      </c>
      <c r="X10" s="938">
        <v>-45</v>
      </c>
      <c r="Y10" s="938">
        <v>150</v>
      </c>
      <c r="Z10" s="938">
        <v>60</v>
      </c>
      <c r="AA10" s="938">
        <v>-105</v>
      </c>
      <c r="AB10" s="938">
        <v>-75</v>
      </c>
      <c r="AC10" s="938">
        <v>-60</v>
      </c>
      <c r="AD10" s="938">
        <v>75</v>
      </c>
      <c r="AE10" s="938">
        <v>-10</v>
      </c>
      <c r="AF10" s="938">
        <v>25</v>
      </c>
      <c r="AG10" s="938">
        <v>-5</v>
      </c>
      <c r="AH10" s="938">
        <v>55</v>
      </c>
      <c r="AI10" s="938">
        <v>-20</v>
      </c>
      <c r="AJ10" s="938">
        <v>-20</v>
      </c>
      <c r="AK10" s="938">
        <v>12.188790193236848</v>
      </c>
      <c r="AL10" s="938">
        <v>-26.456840846936046</v>
      </c>
      <c r="AM10" s="938">
        <v>-29.140944913994538</v>
      </c>
      <c r="AN10" s="938">
        <v>45.464367984978075</v>
      </c>
      <c r="AO10" s="938">
        <v>53.747878497737702</v>
      </c>
      <c r="AP10" s="938">
        <v>24.803950263688535</v>
      </c>
      <c r="AQ10" s="938">
        <v>-111.53326566469633</v>
      </c>
      <c r="AR10" s="938">
        <v>-50.654270562531742</v>
      </c>
      <c r="AS10" s="938">
        <v>-29.303095800149173</v>
      </c>
      <c r="AT10" s="938">
        <v>18.218104029757061</v>
      </c>
      <c r="AU10" s="938">
        <v>-42.682362491388808</v>
      </c>
      <c r="AV10" s="938">
        <v>-39.181521933241477</v>
      </c>
      <c r="AW10" s="938">
        <v>24.188643668363468</v>
      </c>
      <c r="AX10" s="938">
        <v>-1.9339937360023418</v>
      </c>
      <c r="AY10" s="938">
        <v>-2.4031577360089131</v>
      </c>
      <c r="AZ10" s="938">
        <v>22.911656512538425</v>
      </c>
      <c r="BA10" s="938">
        <v>33.335645532164385</v>
      </c>
      <c r="BB10" s="938">
        <v>7.5610511943385434</v>
      </c>
      <c r="BC10" s="938">
        <v>-6.3629682504159968</v>
      </c>
      <c r="BD10" s="938">
        <v>-23.244026210115958</v>
      </c>
      <c r="BE10" s="938">
        <v>21.601082094953632</v>
      </c>
      <c r="BF10" s="938">
        <v>34.935031640895367</v>
      </c>
      <c r="BG10" s="938">
        <v>-11.370761479971314</v>
      </c>
      <c r="BH10" s="938">
        <v>-4.4000000000000341</v>
      </c>
      <c r="BI10" s="66" t="str">
        <f t="shared" si="21"/>
        <v>N/A</v>
      </c>
      <c r="BJ10" s="66" t="str">
        <f t="shared" si="22"/>
        <v>N/A</v>
      </c>
      <c r="BK10" s="929"/>
      <c r="BL10" s="938">
        <f t="shared" si="34"/>
        <v>325</v>
      </c>
      <c r="BM10" s="938">
        <f t="shared" si="35"/>
        <v>25</v>
      </c>
      <c r="BN10" s="938">
        <f t="shared" si="5"/>
        <v>55</v>
      </c>
      <c r="BO10" s="938">
        <f t="shared" si="6"/>
        <v>-20</v>
      </c>
      <c r="BP10" s="938">
        <f t="shared" si="7"/>
        <v>210</v>
      </c>
      <c r="BQ10" s="938">
        <f t="shared" si="8"/>
        <v>-180</v>
      </c>
      <c r="BR10" s="938">
        <f t="shared" si="9"/>
        <v>15</v>
      </c>
      <c r="BS10" s="938">
        <f t="shared" si="10"/>
        <v>15</v>
      </c>
      <c r="BT10" s="938">
        <f t="shared" si="11"/>
        <v>50</v>
      </c>
      <c r="BU10" s="938">
        <f t="shared" si="12"/>
        <v>-40</v>
      </c>
      <c r="BV10" s="938">
        <f t="shared" si="13"/>
        <v>-14.268050653699198</v>
      </c>
      <c r="BW10" s="938">
        <f t="shared" si="14"/>
        <v>16.323423070983537</v>
      </c>
      <c r="BX10" s="938">
        <f t="shared" si="15"/>
        <v>78.551828761426236</v>
      </c>
      <c r="BY10" s="13">
        <f t="shared" si="16"/>
        <v>-162.18753622722807</v>
      </c>
      <c r="BZ10" s="13">
        <f t="shared" si="17"/>
        <v>-11.084991770392111</v>
      </c>
      <c r="CA10" s="13">
        <f t="shared" si="18"/>
        <v>-81.863884424630285</v>
      </c>
      <c r="CB10" s="13">
        <f t="shared" si="19"/>
        <v>22.254649932361126</v>
      </c>
      <c r="CC10" s="13">
        <f t="shared" si="36"/>
        <v>20.50849877652951</v>
      </c>
      <c r="CD10" s="13">
        <f t="shared" si="23"/>
        <v>40.896696726502931</v>
      </c>
      <c r="CE10" s="13">
        <f t="shared" si="24"/>
        <v>-29.606994460531954</v>
      </c>
      <c r="CF10" s="13">
        <f t="shared" si="25"/>
        <v>56.536113735849</v>
      </c>
      <c r="CG10" s="13">
        <f t="shared" si="37"/>
        <v>-15.770761479971348</v>
      </c>
      <c r="CH10" s="66" t="str">
        <f t="shared" si="26"/>
        <v>N/A</v>
      </c>
      <c r="CI10" s="66" t="str">
        <f t="shared" si="27"/>
        <v>N/A</v>
      </c>
      <c r="CJ10" s="983"/>
      <c r="CK10" s="985">
        <f t="shared" si="38"/>
        <v>40.765352255877652</v>
      </c>
      <c r="CL10" s="975"/>
      <c r="CM10" s="975"/>
      <c r="CN10" s="975"/>
      <c r="CO10" s="976"/>
      <c r="CP10" s="977">
        <f t="shared" si="28"/>
        <v>0</v>
      </c>
      <c r="CQ10" s="977">
        <f t="shared" si="29"/>
        <v>0</v>
      </c>
      <c r="CR10" s="977">
        <f t="shared" si="30"/>
        <v>0</v>
      </c>
      <c r="CS10" s="977">
        <f t="shared" si="31"/>
        <v>0</v>
      </c>
      <c r="CT10" s="977">
        <f t="shared" si="32"/>
        <v>0</v>
      </c>
      <c r="CU10" s="977">
        <f t="shared" si="33"/>
        <v>0</v>
      </c>
      <c r="CV10" s="978"/>
      <c r="CW10" s="955"/>
      <c r="CX10" s="937"/>
      <c r="CY10" s="955"/>
    </row>
    <row r="11" spans="1:103" x14ac:dyDescent="0.45">
      <c r="A11" s="33" t="s">
        <v>14</v>
      </c>
      <c r="B11" s="34"/>
      <c r="C11" s="560">
        <v>5855</v>
      </c>
      <c r="D11" s="560">
        <v>5225</v>
      </c>
      <c r="E11" s="560">
        <v>6190</v>
      </c>
      <c r="F11" s="560">
        <v>6075</v>
      </c>
      <c r="G11" s="560">
        <v>6160</v>
      </c>
      <c r="H11" s="560">
        <v>6135</v>
      </c>
      <c r="I11" s="582">
        <f t="shared" ref="I11:M11" si="39">I4+I10</f>
        <v>6075.8717457754083</v>
      </c>
      <c r="J11" s="582">
        <f t="shared" si="39"/>
        <v>4904.0701308290836</v>
      </c>
      <c r="K11" s="582">
        <f t="shared" si="39"/>
        <v>6201.7654916443489</v>
      </c>
      <c r="L11" s="582">
        <f t="shared" si="39"/>
        <v>5563.1000512339979</v>
      </c>
      <c r="M11" s="582">
        <f t="shared" si="39"/>
        <v>5614.8178026773139</v>
      </c>
      <c r="N11" s="582">
        <f>N4+N10</f>
        <v>5806.5809718691125</v>
      </c>
      <c r="O11" s="582">
        <f t="shared" ref="O11" si="40">O4+O10</f>
        <v>5505.9507717365714</v>
      </c>
      <c r="P11" s="967">
        <f t="shared" si="20"/>
        <v>3.4153052856026767E-2</v>
      </c>
      <c r="Q11" s="967">
        <f t="shared" si="20"/>
        <v>-5.1774047686408031E-2</v>
      </c>
      <c r="R11" s="27"/>
      <c r="S11" s="560">
        <v>1380</v>
      </c>
      <c r="T11" s="560">
        <v>1375</v>
      </c>
      <c r="U11" s="560">
        <v>1430</v>
      </c>
      <c r="V11" s="560">
        <v>1540</v>
      </c>
      <c r="W11" s="560">
        <v>1680</v>
      </c>
      <c r="X11" s="560">
        <v>1570</v>
      </c>
      <c r="Y11" s="560">
        <v>1435</v>
      </c>
      <c r="Z11" s="560">
        <v>1710</v>
      </c>
      <c r="AA11" s="560">
        <v>1515</v>
      </c>
      <c r="AB11" s="560">
        <v>1430</v>
      </c>
      <c r="AC11" s="560">
        <v>1365</v>
      </c>
      <c r="AD11" s="560">
        <v>1630</v>
      </c>
      <c r="AE11" s="560">
        <v>1555</v>
      </c>
      <c r="AF11" s="560">
        <v>1610</v>
      </c>
      <c r="AG11" s="560">
        <v>1295</v>
      </c>
      <c r="AH11" s="560">
        <v>1660</v>
      </c>
      <c r="AI11" s="560">
        <v>1645</v>
      </c>
      <c r="AJ11" s="560">
        <v>1545</v>
      </c>
      <c r="AK11" s="560">
        <f t="shared" ref="AK11:AO11" si="41">AK4+AK10</f>
        <v>1326.6736899405707</v>
      </c>
      <c r="AL11" s="560">
        <f t="shared" si="41"/>
        <v>1633.4355925660741</v>
      </c>
      <c r="AM11" s="560">
        <f t="shared" si="41"/>
        <v>1496.109632371679</v>
      </c>
      <c r="AN11" s="560">
        <f t="shared" si="41"/>
        <v>1619.6528308970844</v>
      </c>
      <c r="AO11" s="560">
        <f t="shared" si="41"/>
        <v>1301.5824566894407</v>
      </c>
      <c r="AP11" s="560">
        <f>AP4+AP10</f>
        <v>966.71304148523222</v>
      </c>
      <c r="AQ11" s="560">
        <f t="shared" ref="AQ11:BH11" si="42">AQ4+AQ10</f>
        <v>1383.8626600300677</v>
      </c>
      <c r="AR11" s="560">
        <f t="shared" si="42"/>
        <v>1251.9119726243437</v>
      </c>
      <c r="AS11" s="560">
        <f t="shared" si="42"/>
        <v>1434.934966923706</v>
      </c>
      <c r="AT11" s="560">
        <f t="shared" si="42"/>
        <v>1583.3413942754828</v>
      </c>
      <c r="AU11" s="560">
        <f t="shared" si="42"/>
        <v>1528.0561014969012</v>
      </c>
      <c r="AV11" s="560">
        <f t="shared" si="42"/>
        <v>1655.4330289482593</v>
      </c>
      <c r="AW11" s="560">
        <f t="shared" si="42"/>
        <v>1297.1158215411015</v>
      </c>
      <c r="AX11" s="560">
        <f t="shared" si="42"/>
        <v>1527.4165654838271</v>
      </c>
      <c r="AY11" s="560">
        <f t="shared" si="42"/>
        <v>1387.3316830736389</v>
      </c>
      <c r="AZ11" s="560">
        <f t="shared" si="42"/>
        <v>1351.2359811354302</v>
      </c>
      <c r="BA11" s="560">
        <f t="shared" si="42"/>
        <v>1225.5971940935883</v>
      </c>
      <c r="BB11" s="560">
        <f t="shared" si="42"/>
        <v>1493.9300888374676</v>
      </c>
      <c r="BC11" s="560">
        <f t="shared" si="42"/>
        <v>1386.7447456221093</v>
      </c>
      <c r="BD11" s="560">
        <f t="shared" si="42"/>
        <v>1508.5457741241491</v>
      </c>
      <c r="BE11" s="560">
        <f t="shared" si="42"/>
        <v>1246.386965205716</v>
      </c>
      <c r="BF11" s="560">
        <f t="shared" si="42"/>
        <v>1576.1343489028864</v>
      </c>
      <c r="BG11" s="560">
        <f t="shared" si="42"/>
        <v>1449.815368794965</v>
      </c>
      <c r="BH11" s="560">
        <f t="shared" si="42"/>
        <v>1534.2442889655456</v>
      </c>
      <c r="BI11" s="967">
        <f t="shared" si="21"/>
        <v>1.7035290066896858E-2</v>
      </c>
      <c r="BJ11" s="967">
        <f t="shared" si="22"/>
        <v>5.8234256573480137E-2</v>
      </c>
      <c r="BK11" s="929"/>
      <c r="BL11" s="34">
        <f>BL4+BL10</f>
        <v>2470</v>
      </c>
      <c r="BM11" s="34">
        <f t="shared" ref="BM11:BP11" si="43">BM4+BM10</f>
        <v>2755</v>
      </c>
      <c r="BN11" s="34">
        <f t="shared" si="43"/>
        <v>2960</v>
      </c>
      <c r="BO11" s="34">
        <f t="shared" si="43"/>
        <v>3250</v>
      </c>
      <c r="BP11" s="34">
        <f t="shared" si="43"/>
        <v>3135</v>
      </c>
      <c r="BQ11" s="34">
        <f>BQ4+BQ10</f>
        <v>2935</v>
      </c>
      <c r="BR11" s="34">
        <f>BR4+BR10</f>
        <v>3005</v>
      </c>
      <c r="BS11" s="34">
        <f t="shared" si="10"/>
        <v>3165</v>
      </c>
      <c r="BT11" s="34">
        <f t="shared" si="11"/>
        <v>2955</v>
      </c>
      <c r="BU11" s="34">
        <f t="shared" si="12"/>
        <v>3190</v>
      </c>
      <c r="BV11" s="34">
        <f t="shared" si="13"/>
        <v>2960.1092825066448</v>
      </c>
      <c r="BW11" s="34">
        <f t="shared" si="14"/>
        <v>3115.7624632687634</v>
      </c>
      <c r="BX11" s="34">
        <f t="shared" si="15"/>
        <v>2268.295498174673</v>
      </c>
      <c r="BY11" s="34">
        <f t="shared" si="16"/>
        <v>2635.7746326544111</v>
      </c>
      <c r="BZ11" s="34">
        <f t="shared" si="17"/>
        <v>3018.2763611991886</v>
      </c>
      <c r="CA11" s="34">
        <f t="shared" si="18"/>
        <v>3183.4891304451603</v>
      </c>
      <c r="CB11" s="34">
        <f t="shared" si="19"/>
        <v>2824.5323870249285</v>
      </c>
      <c r="CC11" s="34">
        <f t="shared" si="36"/>
        <v>2738.5676642090693</v>
      </c>
      <c r="CD11" s="34">
        <f t="shared" si="23"/>
        <v>2719.5272829310561</v>
      </c>
      <c r="CE11" s="34">
        <f t="shared" si="24"/>
        <v>2895.2905197462587</v>
      </c>
      <c r="CF11" s="34">
        <f t="shared" si="25"/>
        <v>2822.5213141086024</v>
      </c>
      <c r="CG11" s="34">
        <f t="shared" si="37"/>
        <v>2984.0596577605106</v>
      </c>
      <c r="CH11" s="967">
        <f t="shared" si="26"/>
        <v>3.0659837901873654E-2</v>
      </c>
      <c r="CI11" s="967">
        <f t="shared" si="27"/>
        <v>5.7231930488689464E-2</v>
      </c>
      <c r="CJ11" s="983"/>
      <c r="CK11" s="986">
        <f>SUM(BE11:BH11)</f>
        <v>5806.5809718691135</v>
      </c>
      <c r="CL11" s="975"/>
      <c r="CM11" s="975"/>
      <c r="CN11" s="975"/>
      <c r="CO11" s="976"/>
      <c r="CP11" s="977">
        <f t="shared" si="28"/>
        <v>0</v>
      </c>
      <c r="CQ11" s="977">
        <f t="shared" si="29"/>
        <v>0</v>
      </c>
      <c r="CR11" s="977">
        <f t="shared" si="30"/>
        <v>0</v>
      </c>
      <c r="CS11" s="977">
        <f t="shared" si="31"/>
        <v>0</v>
      </c>
      <c r="CT11" s="977">
        <f t="shared" si="32"/>
        <v>0</v>
      </c>
      <c r="CU11" s="977">
        <f t="shared" si="33"/>
        <v>0</v>
      </c>
      <c r="CV11" s="978"/>
      <c r="CW11" s="955"/>
      <c r="CX11" s="937"/>
      <c r="CY11" s="955"/>
    </row>
    <row r="12" spans="1:103" x14ac:dyDescent="0.45">
      <c r="A12" s="23"/>
      <c r="B12" s="4"/>
      <c r="C12" s="4"/>
      <c r="D12" s="4"/>
      <c r="E12" s="4"/>
      <c r="F12" s="4"/>
      <c r="G12" s="9"/>
      <c r="H12" s="9"/>
      <c r="I12" s="627"/>
      <c r="J12" s="4"/>
      <c r="K12" s="9"/>
      <c r="L12" s="4"/>
      <c r="M12" s="4"/>
      <c r="N12" s="4"/>
      <c r="O12" s="4"/>
      <c r="P12" s="92"/>
      <c r="Q12" s="968"/>
      <c r="R12" s="27"/>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867"/>
      <c r="BF12" s="867"/>
      <c r="BG12" s="867"/>
      <c r="BH12" s="867"/>
      <c r="BI12" s="999"/>
      <c r="BJ12" s="66"/>
      <c r="BK12" s="929"/>
      <c r="BL12" s="7"/>
      <c r="BM12" s="7"/>
      <c r="BN12" s="7"/>
      <c r="BO12" s="7"/>
      <c r="BP12" s="7"/>
      <c r="BQ12" s="7"/>
      <c r="BR12" s="7"/>
      <c r="BS12" s="7"/>
      <c r="BT12" s="7"/>
      <c r="BU12" s="7"/>
      <c r="BV12" s="7"/>
      <c r="BW12" s="7"/>
      <c r="BX12" s="7"/>
      <c r="BY12" s="7"/>
      <c r="BZ12" s="7"/>
      <c r="CA12" s="7"/>
      <c r="CB12" s="7"/>
      <c r="CC12" s="7"/>
      <c r="CD12" s="7"/>
      <c r="CE12" s="7"/>
      <c r="CF12" s="7"/>
      <c r="CG12" s="7"/>
      <c r="CH12" s="66"/>
      <c r="CI12" s="66"/>
      <c r="CJ12" s="983"/>
      <c r="CK12" s="69"/>
      <c r="CL12" s="975"/>
      <c r="CM12" s="975"/>
      <c r="CN12" s="975"/>
      <c r="CO12" s="976"/>
      <c r="CP12" s="977">
        <f t="shared" si="28"/>
        <v>0</v>
      </c>
      <c r="CQ12" s="977">
        <f t="shared" si="29"/>
        <v>0</v>
      </c>
      <c r="CR12" s="977">
        <f t="shared" si="30"/>
        <v>0</v>
      </c>
      <c r="CS12" s="977">
        <f t="shared" si="31"/>
        <v>0</v>
      </c>
      <c r="CT12" s="977">
        <f t="shared" si="32"/>
        <v>0</v>
      </c>
      <c r="CU12" s="977">
        <f t="shared" si="33"/>
        <v>0</v>
      </c>
      <c r="CV12" s="978"/>
      <c r="CW12" s="955"/>
      <c r="CX12" s="937"/>
      <c r="CY12" s="955"/>
    </row>
    <row r="13" spans="1:103" s="940" customFormat="1" x14ac:dyDescent="0.45">
      <c r="A13" s="23" t="s">
        <v>22</v>
      </c>
      <c r="B13" s="9"/>
      <c r="C13" s="555">
        <v>2000</v>
      </c>
      <c r="D13" s="555">
        <v>2055</v>
      </c>
      <c r="E13" s="555">
        <v>1720</v>
      </c>
      <c r="F13" s="555">
        <v>1860</v>
      </c>
      <c r="G13" s="555">
        <v>1915</v>
      </c>
      <c r="H13" s="555">
        <v>1955</v>
      </c>
      <c r="I13" s="555">
        <f>SUM(I14:I16)</f>
        <v>2148.64745719644</v>
      </c>
      <c r="J13" s="555">
        <f>SUM(J14:J16)</f>
        <v>2028.0439665166334</v>
      </c>
      <c r="K13" s="555">
        <f>SUM(K14:K16)</f>
        <v>2090.9729818822198</v>
      </c>
      <c r="L13" s="555">
        <f>SUM(L14:L16)</f>
        <v>1808.8120705226947</v>
      </c>
      <c r="M13" s="555">
        <f t="shared" ref="M13:O13" si="44">SUM(M14:M16)</f>
        <v>1499.4253136528432</v>
      </c>
      <c r="N13" s="555">
        <f>SUM(N14:N16)</f>
        <v>1486.4244770343694</v>
      </c>
      <c r="O13" s="555">
        <f t="shared" si="44"/>
        <v>1496.2962790622355</v>
      </c>
      <c r="P13" s="66">
        <f t="shared" si="20"/>
        <v>-8.6705463087065615E-3</v>
      </c>
      <c r="Q13" s="66">
        <f t="shared" si="20"/>
        <v>6.6413075002382804E-3</v>
      </c>
      <c r="R13" s="27"/>
      <c r="S13" s="555">
        <v>570</v>
      </c>
      <c r="T13" s="555">
        <v>480</v>
      </c>
      <c r="U13" s="555">
        <v>440</v>
      </c>
      <c r="V13" s="555">
        <v>480</v>
      </c>
      <c r="W13" s="555">
        <v>430</v>
      </c>
      <c r="X13" s="555">
        <v>375</v>
      </c>
      <c r="Y13" s="555">
        <v>400</v>
      </c>
      <c r="Z13" s="555">
        <v>485</v>
      </c>
      <c r="AA13" s="555">
        <v>515</v>
      </c>
      <c r="AB13" s="555">
        <v>465</v>
      </c>
      <c r="AC13" s="555">
        <v>435</v>
      </c>
      <c r="AD13" s="555">
        <v>490</v>
      </c>
      <c r="AE13" s="555">
        <v>490</v>
      </c>
      <c r="AF13" s="555">
        <v>510</v>
      </c>
      <c r="AG13" s="555">
        <v>465</v>
      </c>
      <c r="AH13" s="555">
        <v>490</v>
      </c>
      <c r="AI13" s="555">
        <v>500</v>
      </c>
      <c r="AJ13" s="555">
        <v>500</v>
      </c>
      <c r="AK13" s="555">
        <f t="shared" ref="AK13:BH13" si="45">SUM(AK14:AK16)</f>
        <v>539.35427842952458</v>
      </c>
      <c r="AL13" s="555">
        <f t="shared" si="45"/>
        <v>553.86791009822014</v>
      </c>
      <c r="AM13" s="555">
        <f t="shared" si="45"/>
        <v>524.8058693953476</v>
      </c>
      <c r="AN13" s="555">
        <f t="shared" si="45"/>
        <v>530.61939927334697</v>
      </c>
      <c r="AO13" s="555">
        <f t="shared" si="45"/>
        <v>400.13805033083025</v>
      </c>
      <c r="AP13" s="555">
        <f t="shared" si="45"/>
        <v>364.9683715200884</v>
      </c>
      <c r="AQ13" s="555">
        <f t="shared" si="45"/>
        <v>513.32048597788196</v>
      </c>
      <c r="AR13" s="555">
        <f t="shared" si="45"/>
        <v>749.61705868783247</v>
      </c>
      <c r="AS13" s="555">
        <f t="shared" si="45"/>
        <v>527.37227850743329</v>
      </c>
      <c r="AT13" s="563">
        <f t="shared" si="45"/>
        <v>523.53429569511866</v>
      </c>
      <c r="AU13" s="563">
        <f t="shared" si="45"/>
        <v>507.91387964799492</v>
      </c>
      <c r="AV13" s="563">
        <f t="shared" si="45"/>
        <v>532.15252803167277</v>
      </c>
      <c r="AW13" s="563">
        <f t="shared" si="45"/>
        <v>457.14290003813443</v>
      </c>
      <c r="AX13" s="563">
        <f t="shared" si="45"/>
        <v>470.12705451049658</v>
      </c>
      <c r="AY13" s="563">
        <f t="shared" si="45"/>
        <v>427.21125899948845</v>
      </c>
      <c r="AZ13" s="563">
        <f t="shared" si="45"/>
        <v>454.33085697457557</v>
      </c>
      <c r="BA13" s="563">
        <f t="shared" si="45"/>
        <v>386.4418148695986</v>
      </c>
      <c r="BB13" s="563">
        <f t="shared" si="45"/>
        <v>373.88848850013215</v>
      </c>
      <c r="BC13" s="563">
        <f t="shared" si="45"/>
        <v>340.55369653230673</v>
      </c>
      <c r="BD13" s="563">
        <f t="shared" si="45"/>
        <v>398.54131375080601</v>
      </c>
      <c r="BE13" s="563">
        <f t="shared" si="45"/>
        <v>359.13731509164705</v>
      </c>
      <c r="BF13" s="563">
        <f t="shared" si="45"/>
        <v>381.31603871296414</v>
      </c>
      <c r="BG13" s="563">
        <f t="shared" si="45"/>
        <v>341.7565502803119</v>
      </c>
      <c r="BH13" s="563">
        <f t="shared" si="45"/>
        <v>404.21457294944616</v>
      </c>
      <c r="BI13" s="66">
        <f t="shared" si="21"/>
        <v>1.423505920941337E-2</v>
      </c>
      <c r="BJ13" s="66">
        <f t="shared" si="22"/>
        <v>0.18275589046619767</v>
      </c>
      <c r="BK13" s="929"/>
      <c r="BL13" s="9">
        <f>SUM(BL14:BL16)</f>
        <v>1005</v>
      </c>
      <c r="BM13" s="9">
        <f>SUM(BM14:BM16)</f>
        <v>1050</v>
      </c>
      <c r="BN13" s="9">
        <f>SUM(U13:V13)</f>
        <v>920</v>
      </c>
      <c r="BO13" s="9">
        <f>SUM(W13:X13)</f>
        <v>805</v>
      </c>
      <c r="BP13" s="9">
        <f>SUM(Y13:Z13)</f>
        <v>885</v>
      </c>
      <c r="BQ13" s="9">
        <f>SUM(AA13:AB13)</f>
        <v>980</v>
      </c>
      <c r="BR13" s="9">
        <f>SUM(AC13:AD13)</f>
        <v>925</v>
      </c>
      <c r="BS13" s="9">
        <f>SUM(AE13:AF13)</f>
        <v>1000</v>
      </c>
      <c r="BT13" s="9">
        <f>SUM(AG13:AH13)</f>
        <v>955</v>
      </c>
      <c r="BU13" s="9">
        <f>SUM(AI13:AJ13)</f>
        <v>1000</v>
      </c>
      <c r="BV13" s="9">
        <f>SUM(AK13:AL13)</f>
        <v>1093.2221885277447</v>
      </c>
      <c r="BW13" s="9">
        <f>SUM(AM13:AN13)</f>
        <v>1055.4252686686946</v>
      </c>
      <c r="BX13" s="9">
        <f>SUM(AO13:AP13)</f>
        <v>765.10642185091865</v>
      </c>
      <c r="BY13" s="9">
        <f>SUM(AQ13:AR13)</f>
        <v>1262.9375446657145</v>
      </c>
      <c r="BZ13" s="9">
        <f>SUM(AS13:AT13)</f>
        <v>1050.9065742025518</v>
      </c>
      <c r="CA13" s="9">
        <f>SUM(AU13:AV13)</f>
        <v>1040.0664076796677</v>
      </c>
      <c r="CB13" s="9">
        <f>SUM(AW13:AX13)</f>
        <v>927.26995454863095</v>
      </c>
      <c r="CC13" s="9">
        <f t="shared" ref="CC13:CC18" si="46">SUM(AY13:AZ13)</f>
        <v>881.54211597406402</v>
      </c>
      <c r="CD13" s="9">
        <f t="shared" ref="CD13:CD18" si="47">SUM(BA13:BB13)</f>
        <v>760.3303033697307</v>
      </c>
      <c r="CE13" s="9">
        <f t="shared" ref="CE13:CE18" si="48">BC13+BD13</f>
        <v>739.09501028311274</v>
      </c>
      <c r="CF13" s="9">
        <f t="shared" ref="CF13:CF18" si="49">BE13+BF13</f>
        <v>740.4533538046112</v>
      </c>
      <c r="CG13" s="9">
        <f t="shared" si="37"/>
        <v>745.97112322975806</v>
      </c>
      <c r="CH13" s="66">
        <f t="shared" si="26"/>
        <v>9.3034222271524136E-3</v>
      </c>
      <c r="CI13" s="66">
        <f t="shared" si="27"/>
        <v>7.4518798473872661E-3</v>
      </c>
      <c r="CJ13" s="987"/>
      <c r="CK13" s="76">
        <f t="shared" ref="CK13:CK42" si="50">SUM(BE13:BH13)</f>
        <v>1486.4244770343691</v>
      </c>
      <c r="CL13" s="975"/>
      <c r="CM13" s="975"/>
      <c r="CN13" s="975"/>
      <c r="CO13" s="976"/>
      <c r="CP13" s="977">
        <f t="shared" si="28"/>
        <v>0</v>
      </c>
      <c r="CQ13" s="977">
        <f t="shared" si="29"/>
        <v>0</v>
      </c>
      <c r="CR13" s="977">
        <f t="shared" si="30"/>
        <v>0</v>
      </c>
      <c r="CS13" s="977">
        <f t="shared" si="31"/>
        <v>0</v>
      </c>
      <c r="CT13" s="977">
        <f t="shared" si="32"/>
        <v>0</v>
      </c>
      <c r="CU13" s="977">
        <f t="shared" si="33"/>
        <v>0</v>
      </c>
      <c r="CV13" s="978"/>
      <c r="CW13" s="955"/>
      <c r="CX13" s="937"/>
      <c r="CY13" s="955"/>
    </row>
    <row r="14" spans="1:103" x14ac:dyDescent="0.45">
      <c r="A14" s="7"/>
      <c r="B14" s="7" t="s">
        <v>4</v>
      </c>
      <c r="C14" s="7">
        <v>1120</v>
      </c>
      <c r="D14" s="7">
        <v>1255</v>
      </c>
      <c r="E14" s="7">
        <v>1185</v>
      </c>
      <c r="F14" s="7">
        <v>1210</v>
      </c>
      <c r="G14" s="7">
        <v>1325</v>
      </c>
      <c r="H14" s="7">
        <v>1430</v>
      </c>
      <c r="I14" s="7">
        <v>1603.2260266578714</v>
      </c>
      <c r="J14" s="7">
        <v>1540.1299679994577</v>
      </c>
      <c r="K14" s="7">
        <v>1602.4366186301509</v>
      </c>
      <c r="L14" s="7">
        <v>1368.0093841233656</v>
      </c>
      <c r="M14" s="7">
        <v>1098.1543239794296</v>
      </c>
      <c r="N14" s="7">
        <v>1113.0971459386863</v>
      </c>
      <c r="O14" s="7">
        <v>1128.9596626716414</v>
      </c>
      <c r="P14" s="68">
        <f t="shared" si="20"/>
        <v>1.3607214972398252E-2</v>
      </c>
      <c r="Q14" s="68">
        <f t="shared" si="20"/>
        <v>1.4250792746016927E-2</v>
      </c>
      <c r="R14" s="27"/>
      <c r="S14" s="7">
        <v>365</v>
      </c>
      <c r="T14" s="7">
        <v>305</v>
      </c>
      <c r="U14" s="7">
        <v>315</v>
      </c>
      <c r="V14" s="7">
        <v>310</v>
      </c>
      <c r="W14" s="7">
        <v>295</v>
      </c>
      <c r="X14" s="7">
        <v>265</v>
      </c>
      <c r="Y14" s="7">
        <v>280</v>
      </c>
      <c r="Z14" s="7">
        <v>340</v>
      </c>
      <c r="AA14" s="7">
        <v>315</v>
      </c>
      <c r="AB14" s="7">
        <v>280</v>
      </c>
      <c r="AC14" s="7">
        <v>300</v>
      </c>
      <c r="AD14" s="7">
        <v>330</v>
      </c>
      <c r="AE14" s="7">
        <v>330</v>
      </c>
      <c r="AF14" s="7">
        <v>365</v>
      </c>
      <c r="AG14" s="7">
        <v>330</v>
      </c>
      <c r="AH14" s="7">
        <v>345</v>
      </c>
      <c r="AI14" s="7">
        <v>365</v>
      </c>
      <c r="AJ14" s="7">
        <v>380</v>
      </c>
      <c r="AK14" s="7">
        <v>400.99510855584481</v>
      </c>
      <c r="AL14" s="7">
        <v>418.24856131036984</v>
      </c>
      <c r="AM14" s="7">
        <v>392.05762491679241</v>
      </c>
      <c r="AN14" s="7">
        <v>391.92473187486399</v>
      </c>
      <c r="AO14" s="7">
        <v>313.84915710033522</v>
      </c>
      <c r="AP14" s="7">
        <v>252.69018760574752</v>
      </c>
      <c r="AQ14" s="7">
        <v>375.00812659492289</v>
      </c>
      <c r="AR14" s="7">
        <v>598.58249669845191</v>
      </c>
      <c r="AS14" s="7">
        <v>393.37458713664347</v>
      </c>
      <c r="AT14" s="524">
        <v>409.46161898952528</v>
      </c>
      <c r="AU14" s="524">
        <v>386.7407694427543</v>
      </c>
      <c r="AV14" s="524">
        <v>412.8596430612277</v>
      </c>
      <c r="AW14" s="524">
        <v>341.53703000872144</v>
      </c>
      <c r="AX14" s="524">
        <v>360.91763399344984</v>
      </c>
      <c r="AY14" s="524">
        <v>320.42878869738257</v>
      </c>
      <c r="AZ14" s="524">
        <v>345.12593142381195</v>
      </c>
      <c r="BA14" s="524">
        <v>273.89640641745666</v>
      </c>
      <c r="BB14" s="524">
        <v>280.85149906865541</v>
      </c>
      <c r="BC14" s="524">
        <v>247.95416850550333</v>
      </c>
      <c r="BD14" s="524">
        <v>295.45224998781435</v>
      </c>
      <c r="BE14" s="524">
        <v>257.46754054154758</v>
      </c>
      <c r="BF14" s="524">
        <v>291.18622479071729</v>
      </c>
      <c r="BG14" s="524">
        <v>254.35468841710878</v>
      </c>
      <c r="BH14" s="524">
        <v>310.0886921893125</v>
      </c>
      <c r="BI14" s="66">
        <f t="shared" si="21"/>
        <v>4.9539112334063384E-2</v>
      </c>
      <c r="BJ14" s="66">
        <f t="shared" si="22"/>
        <v>0.219119231176927</v>
      </c>
      <c r="BK14" s="929"/>
      <c r="BL14" s="13">
        <f>D14-BM14</f>
        <v>585</v>
      </c>
      <c r="BM14" s="13">
        <f>SUM(S14:T14)</f>
        <v>670</v>
      </c>
      <c r="BN14" s="13">
        <f>SUM(U14:V14)</f>
        <v>625</v>
      </c>
      <c r="BO14" s="13">
        <f>SUM(W14:X14)</f>
        <v>560</v>
      </c>
      <c r="BP14" s="13">
        <f>SUM(Y14:Z14)</f>
        <v>620</v>
      </c>
      <c r="BQ14" s="13">
        <f>SUM(AA14:AB14)</f>
        <v>595</v>
      </c>
      <c r="BR14" s="13">
        <f>SUM(AC14:AD14)</f>
        <v>630</v>
      </c>
      <c r="BS14" s="13">
        <f>SUM(AE14:AF14)</f>
        <v>695</v>
      </c>
      <c r="BT14" s="13">
        <f>SUM(AG14:AH14)</f>
        <v>675</v>
      </c>
      <c r="BU14" s="13">
        <f>SUM(AI14:AJ14)</f>
        <v>745</v>
      </c>
      <c r="BV14" s="13">
        <f>SUM(AK14:AL14)</f>
        <v>819.24366986621465</v>
      </c>
      <c r="BW14" s="13">
        <f>SUM(AM14:AN14)</f>
        <v>783.98235679165646</v>
      </c>
      <c r="BX14" s="13">
        <f>SUM(AO14:AP14)</f>
        <v>566.53934470608272</v>
      </c>
      <c r="BY14" s="13">
        <f>SUM(AQ14:AR14)</f>
        <v>973.59062329337485</v>
      </c>
      <c r="BZ14" s="13">
        <f>SUM(AS14:AT14)</f>
        <v>802.83620612616869</v>
      </c>
      <c r="CA14" s="13">
        <f>SUM(AU14:AV14)</f>
        <v>799.60041250398194</v>
      </c>
      <c r="CB14" s="13">
        <f>SUM(AW14:AX14)</f>
        <v>702.45466400217128</v>
      </c>
      <c r="CC14" s="13">
        <f t="shared" si="46"/>
        <v>665.55472012119458</v>
      </c>
      <c r="CD14" s="13">
        <f t="shared" si="47"/>
        <v>554.74790548611213</v>
      </c>
      <c r="CE14" s="13">
        <f t="shared" si="48"/>
        <v>543.40641849331769</v>
      </c>
      <c r="CF14" s="13">
        <f t="shared" si="49"/>
        <v>548.65376533226481</v>
      </c>
      <c r="CG14" s="13">
        <f t="shared" si="37"/>
        <v>564.44338060642121</v>
      </c>
      <c r="CH14" s="66">
        <f t="shared" si="26"/>
        <v>3.8713127775398481E-2</v>
      </c>
      <c r="CI14" s="66">
        <f t="shared" si="27"/>
        <v>2.877883334053899E-2</v>
      </c>
      <c r="CJ14" s="983"/>
      <c r="CK14" s="69">
        <f t="shared" si="50"/>
        <v>1113.097145938686</v>
      </c>
      <c r="CL14" s="975"/>
      <c r="CM14" s="975"/>
      <c r="CN14" s="975"/>
      <c r="CO14" s="976"/>
      <c r="CP14" s="977">
        <f t="shared" si="28"/>
        <v>0</v>
      </c>
      <c r="CQ14" s="977">
        <f t="shared" si="29"/>
        <v>0</v>
      </c>
      <c r="CR14" s="977">
        <f t="shared" si="30"/>
        <v>0</v>
      </c>
      <c r="CS14" s="977">
        <f t="shared" si="31"/>
        <v>0</v>
      </c>
      <c r="CT14" s="977">
        <f t="shared" si="32"/>
        <v>0</v>
      </c>
      <c r="CU14" s="977">
        <f t="shared" si="33"/>
        <v>0</v>
      </c>
      <c r="CV14" s="978"/>
      <c r="CW14" s="955"/>
      <c r="CX14" s="937"/>
      <c r="CY14" s="955"/>
    </row>
    <row r="15" spans="1:103" x14ac:dyDescent="0.45">
      <c r="A15" s="7"/>
      <c r="B15" s="7" t="s">
        <v>5</v>
      </c>
      <c r="C15" s="7">
        <v>855</v>
      </c>
      <c r="D15" s="7">
        <v>775</v>
      </c>
      <c r="E15" s="7">
        <v>515</v>
      </c>
      <c r="F15" s="7">
        <v>625</v>
      </c>
      <c r="G15" s="7">
        <v>560</v>
      </c>
      <c r="H15" s="7">
        <v>505</v>
      </c>
      <c r="I15" s="7">
        <v>476.430635159931</v>
      </c>
      <c r="J15" s="7">
        <v>421.8531526017257</v>
      </c>
      <c r="K15" s="7">
        <v>421.87004602078503</v>
      </c>
      <c r="L15" s="7">
        <v>372.24436178064707</v>
      </c>
      <c r="M15" s="7">
        <v>330.71592481129443</v>
      </c>
      <c r="N15" s="7">
        <v>297.65301069078401</v>
      </c>
      <c r="O15" s="7">
        <v>286.0075096379507</v>
      </c>
      <c r="P15" s="68">
        <f t="shared" si="20"/>
        <v>-9.997375886684623E-2</v>
      </c>
      <c r="Q15" s="68">
        <f t="shared" si="20"/>
        <v>-3.9124418818431539E-2</v>
      </c>
      <c r="R15" s="27"/>
      <c r="S15" s="7">
        <v>200</v>
      </c>
      <c r="T15" s="7">
        <v>170</v>
      </c>
      <c r="U15" s="7">
        <v>120</v>
      </c>
      <c r="V15" s="7">
        <v>165</v>
      </c>
      <c r="W15" s="7">
        <v>120</v>
      </c>
      <c r="X15" s="7">
        <v>105</v>
      </c>
      <c r="Y15" s="7">
        <v>115</v>
      </c>
      <c r="Z15" s="7">
        <v>140</v>
      </c>
      <c r="AA15" s="7">
        <v>195</v>
      </c>
      <c r="AB15" s="7">
        <v>180</v>
      </c>
      <c r="AC15" s="7">
        <v>120</v>
      </c>
      <c r="AD15" s="7">
        <v>150</v>
      </c>
      <c r="AE15" s="7">
        <v>150</v>
      </c>
      <c r="AF15" s="7">
        <v>140</v>
      </c>
      <c r="AG15" s="7">
        <v>130</v>
      </c>
      <c r="AH15" s="7">
        <v>135</v>
      </c>
      <c r="AI15" s="7">
        <v>125</v>
      </c>
      <c r="AJ15" s="7">
        <v>115</v>
      </c>
      <c r="AK15" s="7">
        <v>120.42156307523403</v>
      </c>
      <c r="AL15" s="7">
        <v>119.06155789697736</v>
      </c>
      <c r="AM15" s="7">
        <v>116.36293057612887</v>
      </c>
      <c r="AN15" s="7">
        <v>120.58458361159079</v>
      </c>
      <c r="AO15" s="7">
        <v>69.809405185220342</v>
      </c>
      <c r="AP15" s="7">
        <v>96.904222592227029</v>
      </c>
      <c r="AQ15" s="7">
        <v>121.2791645185137</v>
      </c>
      <c r="AR15" s="7">
        <v>133.86036030576454</v>
      </c>
      <c r="AS15" s="7">
        <v>117.89901999375095</v>
      </c>
      <c r="AT15" s="524">
        <v>97.5799524028441</v>
      </c>
      <c r="AU15" s="524">
        <v>104.19695193202861</v>
      </c>
      <c r="AV15" s="524">
        <v>102.19412169216139</v>
      </c>
      <c r="AW15" s="524">
        <v>98.422788874742395</v>
      </c>
      <c r="AX15" s="524">
        <v>92.255714738186512</v>
      </c>
      <c r="AY15" s="524">
        <v>89.609263771625052</v>
      </c>
      <c r="AZ15" s="524">
        <v>91.956594396093067</v>
      </c>
      <c r="BA15" s="524">
        <v>95.240264333655432</v>
      </c>
      <c r="BB15" s="524">
        <v>75.587778326407161</v>
      </c>
      <c r="BC15" s="524">
        <v>75.150316921733776</v>
      </c>
      <c r="BD15" s="524">
        <v>84.737565229498045</v>
      </c>
      <c r="BE15" s="524">
        <v>84.453866657984946</v>
      </c>
      <c r="BF15" s="524">
        <v>71.589605423046592</v>
      </c>
      <c r="BG15" s="524">
        <v>67.726538557929331</v>
      </c>
      <c r="BH15" s="524">
        <v>73.883000051823132</v>
      </c>
      <c r="BI15" s="66">
        <f t="shared" si="21"/>
        <v>-0.12809625988517692</v>
      </c>
      <c r="BJ15" s="66">
        <f t="shared" si="22"/>
        <v>9.0901759118073411E-2</v>
      </c>
      <c r="BK15" s="929"/>
      <c r="BL15" s="13">
        <f>D15-BM15</f>
        <v>405</v>
      </c>
      <c r="BM15" s="13">
        <f>SUM(S15:T15)</f>
        <v>370</v>
      </c>
      <c r="BN15" s="13">
        <f>SUM(U15:V15)</f>
        <v>285</v>
      </c>
      <c r="BO15" s="13">
        <f>SUM(W15:X15)</f>
        <v>225</v>
      </c>
      <c r="BP15" s="13">
        <f>SUM(Y15:Z15)</f>
        <v>255</v>
      </c>
      <c r="BQ15" s="13">
        <f>SUM(AA15:AB15)</f>
        <v>375</v>
      </c>
      <c r="BR15" s="13">
        <f>SUM(AC15:AD15)</f>
        <v>270</v>
      </c>
      <c r="BS15" s="13">
        <f>SUM(AE15:AF15)</f>
        <v>290</v>
      </c>
      <c r="BT15" s="13">
        <f>SUM(AG15:AH15)</f>
        <v>265</v>
      </c>
      <c r="BU15" s="13">
        <f>SUM(AI15:AJ15)</f>
        <v>240</v>
      </c>
      <c r="BV15" s="13">
        <f>SUM(AK15:AL15)</f>
        <v>239.4831209722114</v>
      </c>
      <c r="BW15" s="13">
        <f>SUM(AM15:AN15)</f>
        <v>236.94751418771966</v>
      </c>
      <c r="BX15" s="13">
        <f>SUM(AO15:AP15)</f>
        <v>166.71362777744736</v>
      </c>
      <c r="BY15" s="13">
        <f>SUM(AQ15:AR15)</f>
        <v>255.13952482427823</v>
      </c>
      <c r="BZ15" s="13">
        <f>SUM(AS15:AT15)</f>
        <v>215.47897239659505</v>
      </c>
      <c r="CA15" s="13">
        <f>SUM(AU15:AV15)</f>
        <v>206.39107362419</v>
      </c>
      <c r="CB15" s="13">
        <f>SUM(AW15:AX15)</f>
        <v>190.67850361292892</v>
      </c>
      <c r="CC15" s="13">
        <f t="shared" si="46"/>
        <v>181.56585816771812</v>
      </c>
      <c r="CD15" s="13">
        <f t="shared" si="47"/>
        <v>170.82804266006258</v>
      </c>
      <c r="CE15" s="13">
        <f t="shared" si="48"/>
        <v>159.88788215123182</v>
      </c>
      <c r="CF15" s="13">
        <f t="shared" si="49"/>
        <v>156.04347208103155</v>
      </c>
      <c r="CG15" s="13">
        <f t="shared" si="37"/>
        <v>141.60953860975246</v>
      </c>
      <c r="CH15" s="66">
        <f t="shared" si="26"/>
        <v>-0.11431975516562642</v>
      </c>
      <c r="CI15" s="66">
        <f t="shared" si="27"/>
        <v>-9.2499438001377721E-2</v>
      </c>
      <c r="CJ15" s="983"/>
      <c r="CK15" s="69">
        <f t="shared" si="50"/>
        <v>297.65301069078401</v>
      </c>
      <c r="CL15" s="975"/>
      <c r="CM15" s="975"/>
      <c r="CN15" s="975"/>
      <c r="CO15" s="976"/>
      <c r="CP15" s="977">
        <f t="shared" si="28"/>
        <v>0</v>
      </c>
      <c r="CQ15" s="977">
        <f t="shared" si="29"/>
        <v>0</v>
      </c>
      <c r="CR15" s="977">
        <f t="shared" si="30"/>
        <v>0</v>
      </c>
      <c r="CS15" s="977">
        <f t="shared" si="31"/>
        <v>0</v>
      </c>
      <c r="CT15" s="977">
        <f t="shared" si="32"/>
        <v>0</v>
      </c>
      <c r="CU15" s="977">
        <f t="shared" si="33"/>
        <v>0</v>
      </c>
      <c r="CV15" s="978"/>
      <c r="CW15" s="955"/>
      <c r="CX15" s="937"/>
      <c r="CY15" s="955"/>
    </row>
    <row r="16" spans="1:103"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75.674320404899049</v>
      </c>
      <c r="O16" s="7">
        <v>81.329106752643483</v>
      </c>
      <c r="P16" s="68">
        <f t="shared" si="20"/>
        <v>7.2556882383765453E-2</v>
      </c>
      <c r="Q16" s="68">
        <f t="shared" si="20"/>
        <v>7.4725300702909836E-2</v>
      </c>
      <c r="R16" s="27"/>
      <c r="S16" s="7">
        <v>5</v>
      </c>
      <c r="T16" s="7">
        <v>5</v>
      </c>
      <c r="U16" s="7">
        <v>5</v>
      </c>
      <c r="V16" s="7">
        <v>5</v>
      </c>
      <c r="W16" s="7">
        <v>5</v>
      </c>
      <c r="X16" s="7">
        <v>5</v>
      </c>
      <c r="Y16" s="7">
        <v>5</v>
      </c>
      <c r="Z16" s="7">
        <v>5</v>
      </c>
      <c r="AA16" s="7">
        <v>5</v>
      </c>
      <c r="AB16" s="7">
        <v>5</v>
      </c>
      <c r="AC16" s="7">
        <v>5</v>
      </c>
      <c r="AD16" s="7">
        <v>10</v>
      </c>
      <c r="AE16" s="7">
        <v>10</v>
      </c>
      <c r="AF16" s="7">
        <v>5</v>
      </c>
      <c r="AG16" s="7">
        <v>5</v>
      </c>
      <c r="AH16" s="7">
        <v>10</v>
      </c>
      <c r="AI16" s="7">
        <v>10</v>
      </c>
      <c r="AJ16" s="7">
        <v>5</v>
      </c>
      <c r="AK16" s="7">
        <v>17.937606798445696</v>
      </c>
      <c r="AL16" s="7">
        <v>16.557790890872948</v>
      </c>
      <c r="AM16" s="7">
        <v>16.385313902426354</v>
      </c>
      <c r="AN16" s="7">
        <v>18.110083786892289</v>
      </c>
      <c r="AO16" s="7">
        <v>16.479488045274731</v>
      </c>
      <c r="AP16" s="7">
        <v>15.373961322113898</v>
      </c>
      <c r="AQ16" s="7">
        <v>17.033194864445417</v>
      </c>
      <c r="AR16" s="7">
        <v>17.174201683616104</v>
      </c>
      <c r="AS16" s="7">
        <v>16.098671377038862</v>
      </c>
      <c r="AT16" s="524">
        <v>16.492724302749252</v>
      </c>
      <c r="AU16" s="524">
        <v>16.976158273212008</v>
      </c>
      <c r="AV16" s="524">
        <v>17.098763278283712</v>
      </c>
      <c r="AW16" s="524">
        <v>17.183081154670536</v>
      </c>
      <c r="AX16" s="524">
        <v>16.953705778860243</v>
      </c>
      <c r="AY16" s="524">
        <v>17.173206530480826</v>
      </c>
      <c r="AZ16" s="524">
        <v>17.248331154670534</v>
      </c>
      <c r="BA16" s="524">
        <v>17.305144118486485</v>
      </c>
      <c r="BB16" s="524">
        <v>17.449211105069594</v>
      </c>
      <c r="BC16" s="524">
        <v>17.449211105069594</v>
      </c>
      <c r="BD16" s="524">
        <v>18.35149853349364</v>
      </c>
      <c r="BE16" s="524">
        <v>17.215907892114533</v>
      </c>
      <c r="BF16" s="524">
        <v>18.540208499200265</v>
      </c>
      <c r="BG16" s="524">
        <v>19.675323305273754</v>
      </c>
      <c r="BH16" s="524">
        <v>20.242880708310498</v>
      </c>
      <c r="BI16" s="66">
        <f t="shared" si="21"/>
        <v>0.10306418145443885</v>
      </c>
      <c r="BJ16" s="66">
        <f t="shared" si="22"/>
        <v>2.8846153846153966E-2</v>
      </c>
      <c r="BK16" s="929"/>
      <c r="BL16" s="13">
        <f>D16-BM16</f>
        <v>15</v>
      </c>
      <c r="BM16" s="13">
        <f>SUM(S16:T16)</f>
        <v>10</v>
      </c>
      <c r="BN16" s="13">
        <f>SUM(U16:V16)</f>
        <v>10</v>
      </c>
      <c r="BO16" s="13">
        <f>SUM(W16:X16)</f>
        <v>10</v>
      </c>
      <c r="BP16" s="13">
        <f>SUM(Y16:Z16)</f>
        <v>10</v>
      </c>
      <c r="BQ16" s="13">
        <f>SUM(AA16:AB16)</f>
        <v>10</v>
      </c>
      <c r="BR16" s="13">
        <f>SUM(AC16:AD16)</f>
        <v>15</v>
      </c>
      <c r="BS16" s="13">
        <f>SUM(AE16:AF16)</f>
        <v>15</v>
      </c>
      <c r="BT16" s="13">
        <f>SUM(AG16:AH16)</f>
        <v>15</v>
      </c>
      <c r="BU16" s="13">
        <f>SUM(AI16:AJ16)</f>
        <v>15</v>
      </c>
      <c r="BV16" s="13">
        <f>SUM(AK16:AL16)</f>
        <v>34.495397689318644</v>
      </c>
      <c r="BW16" s="13">
        <f>SUM(AM16:AN16)</f>
        <v>34.495397689318644</v>
      </c>
      <c r="BX16" s="13">
        <f>SUM(AO16:AP16)</f>
        <v>31.853449367388627</v>
      </c>
      <c r="BY16" s="13">
        <f>SUM(AQ16:AR16)</f>
        <v>34.207396548061524</v>
      </c>
      <c r="BZ16" s="13">
        <f>SUM(AS16:AT16)</f>
        <v>32.591395679788114</v>
      </c>
      <c r="CA16" s="13">
        <f>SUM(AU16:AV16)</f>
        <v>34.07492155149572</v>
      </c>
      <c r="CB16" s="13">
        <f>SUM(AW16:AX16)</f>
        <v>34.136786933530779</v>
      </c>
      <c r="CC16" s="13">
        <f t="shared" si="46"/>
        <v>34.421537685151364</v>
      </c>
      <c r="CD16" s="13">
        <f t="shared" si="47"/>
        <v>34.754355223556075</v>
      </c>
      <c r="CE16" s="13">
        <f t="shared" si="48"/>
        <v>35.800709638563234</v>
      </c>
      <c r="CF16" s="13">
        <f t="shared" si="49"/>
        <v>35.756116391314798</v>
      </c>
      <c r="CG16" s="13">
        <f t="shared" si="37"/>
        <v>39.918204013584251</v>
      </c>
      <c r="CH16" s="66">
        <f t="shared" si="26"/>
        <v>0.11501152956436944</v>
      </c>
      <c r="CI16" s="66">
        <f t="shared" si="27"/>
        <v>0.11640211640211651</v>
      </c>
      <c r="CJ16" s="983"/>
      <c r="CK16" s="69">
        <f t="shared" si="50"/>
        <v>75.674320404899049</v>
      </c>
      <c r="CL16" s="975"/>
      <c r="CM16" s="975"/>
      <c r="CN16" s="975"/>
      <c r="CO16" s="976"/>
      <c r="CP16" s="977">
        <f t="shared" si="28"/>
        <v>0</v>
      </c>
      <c r="CQ16" s="977">
        <f t="shared" si="29"/>
        <v>0</v>
      </c>
      <c r="CR16" s="977">
        <f t="shared" si="30"/>
        <v>0</v>
      </c>
      <c r="CS16" s="977">
        <f t="shared" si="31"/>
        <v>0</v>
      </c>
      <c r="CT16" s="977">
        <f t="shared" si="32"/>
        <v>0</v>
      </c>
      <c r="CU16" s="977">
        <f t="shared" si="33"/>
        <v>0</v>
      </c>
      <c r="CV16" s="978"/>
      <c r="CW16" s="955"/>
      <c r="CX16" s="937"/>
      <c r="CY16" s="955"/>
    </row>
    <row r="17" spans="1:103" x14ac:dyDescent="0.45">
      <c r="A17" s="23"/>
      <c r="B17" s="4"/>
      <c r="C17" s="9"/>
      <c r="D17" s="9"/>
      <c r="E17" s="9"/>
      <c r="F17" s="9"/>
      <c r="G17" s="9"/>
      <c r="H17" s="9"/>
      <c r="I17" s="563"/>
      <c r="J17" s="9"/>
      <c r="K17" s="9"/>
      <c r="L17" s="9"/>
      <c r="M17" s="9"/>
      <c r="N17" s="9"/>
      <c r="O17" s="9"/>
      <c r="P17" s="65"/>
      <c r="Q17" s="66"/>
      <c r="R17" s="27"/>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9"/>
      <c r="BI17" s="66"/>
      <c r="BJ17" s="66"/>
      <c r="BK17" s="929"/>
      <c r="BL17" s="199"/>
      <c r="BM17" s="7"/>
      <c r="BN17" s="7"/>
      <c r="BO17" s="7"/>
      <c r="BP17" s="7"/>
      <c r="BQ17" s="7"/>
      <c r="BR17" s="7"/>
      <c r="BS17" s="7"/>
      <c r="BT17" s="7"/>
      <c r="BU17" s="7"/>
      <c r="BV17" s="7"/>
      <c r="BW17" s="7"/>
      <c r="BX17" s="7"/>
      <c r="BY17" s="7"/>
      <c r="BZ17" s="7"/>
      <c r="CA17" s="7"/>
      <c r="CB17" s="7"/>
      <c r="CC17" s="7"/>
      <c r="CD17" s="7"/>
      <c r="CE17" s="7"/>
      <c r="CF17" s="7"/>
      <c r="CG17" s="7"/>
      <c r="CH17" s="66"/>
      <c r="CI17" s="66"/>
      <c r="CJ17" s="983"/>
      <c r="CK17" s="988"/>
      <c r="CL17" s="975"/>
      <c r="CM17" s="975"/>
      <c r="CN17" s="975"/>
      <c r="CO17" s="976"/>
      <c r="CP17" s="977">
        <f t="shared" si="28"/>
        <v>0</v>
      </c>
      <c r="CQ17" s="977">
        <f t="shared" si="29"/>
        <v>0</v>
      </c>
      <c r="CR17" s="977">
        <f t="shared" si="30"/>
        <v>0</v>
      </c>
      <c r="CS17" s="977">
        <f t="shared" si="31"/>
        <v>0</v>
      </c>
      <c r="CT17" s="977">
        <f t="shared" si="32"/>
        <v>0</v>
      </c>
      <c r="CU17" s="977">
        <f t="shared" si="33"/>
        <v>0</v>
      </c>
      <c r="CV17" s="978"/>
      <c r="CW17" s="955"/>
      <c r="CX17" s="937"/>
      <c r="CY17" s="955"/>
    </row>
    <row r="18" spans="1:103" s="940" customFormat="1" x14ac:dyDescent="0.45">
      <c r="A18" s="33" t="s">
        <v>25</v>
      </c>
      <c r="B18" s="34"/>
      <c r="C18" s="560">
        <v>7855</v>
      </c>
      <c r="D18" s="560">
        <v>7280</v>
      </c>
      <c r="E18" s="560">
        <v>7910</v>
      </c>
      <c r="F18" s="560">
        <v>7935</v>
      </c>
      <c r="G18" s="560">
        <v>8075</v>
      </c>
      <c r="H18" s="560">
        <v>8090</v>
      </c>
      <c r="I18" s="582">
        <f>I11+I13</f>
        <v>8224.5192029718492</v>
      </c>
      <c r="J18" s="560">
        <f>J11+J13</f>
        <v>6932.1140973457168</v>
      </c>
      <c r="K18" s="560">
        <f>K11+K13</f>
        <v>8292.7384735265696</v>
      </c>
      <c r="L18" s="560">
        <f>L11+L13</f>
        <v>7371.9121217566926</v>
      </c>
      <c r="M18" s="560">
        <f t="shared" ref="M18:O18" si="51">M11+M13</f>
        <v>7114.2431163301571</v>
      </c>
      <c r="N18" s="560">
        <f>N11+N13</f>
        <v>7293.0054489034819</v>
      </c>
      <c r="O18" s="560">
        <f t="shared" si="51"/>
        <v>7002.2470507988073</v>
      </c>
      <c r="P18" s="967">
        <f t="shared" si="20"/>
        <v>2.5127385956629888E-2</v>
      </c>
      <c r="Q18" s="967">
        <f t="shared" si="20"/>
        <v>-3.986811749172503E-2</v>
      </c>
      <c r="R18" s="27"/>
      <c r="S18" s="34">
        <v>1950</v>
      </c>
      <c r="T18" s="34">
        <v>1855</v>
      </c>
      <c r="U18" s="34">
        <v>1860</v>
      </c>
      <c r="V18" s="34">
        <v>2020</v>
      </c>
      <c r="W18" s="34">
        <v>2100</v>
      </c>
      <c r="X18" s="34">
        <v>1945</v>
      </c>
      <c r="Y18" s="34">
        <v>1825</v>
      </c>
      <c r="Z18" s="34">
        <v>2195</v>
      </c>
      <c r="AA18" s="34">
        <v>2030</v>
      </c>
      <c r="AB18" s="34">
        <v>1885</v>
      </c>
      <c r="AC18" s="34">
        <v>1790</v>
      </c>
      <c r="AD18" s="34">
        <v>2120</v>
      </c>
      <c r="AE18" s="34">
        <v>2045</v>
      </c>
      <c r="AF18" s="34">
        <v>2120</v>
      </c>
      <c r="AG18" s="34">
        <v>1760</v>
      </c>
      <c r="AH18" s="34">
        <v>2150</v>
      </c>
      <c r="AI18" s="34">
        <v>2145</v>
      </c>
      <c r="AJ18" s="34">
        <v>2045</v>
      </c>
      <c r="AK18" s="34">
        <f t="shared" ref="AK18:BH18" si="52">AK11+AK13</f>
        <v>1866.0279683700953</v>
      </c>
      <c r="AL18" s="34">
        <f t="shared" si="52"/>
        <v>2187.3035026642942</v>
      </c>
      <c r="AM18" s="34">
        <f t="shared" si="52"/>
        <v>2020.9155017670266</v>
      </c>
      <c r="AN18" s="34">
        <f t="shared" si="52"/>
        <v>2150.2722301704316</v>
      </c>
      <c r="AO18" s="34">
        <f t="shared" si="52"/>
        <v>1701.720507020271</v>
      </c>
      <c r="AP18" s="34">
        <f t="shared" si="52"/>
        <v>1331.6814130053206</v>
      </c>
      <c r="AQ18" s="34">
        <f t="shared" si="52"/>
        <v>1897.1831460079497</v>
      </c>
      <c r="AR18" s="34">
        <f t="shared" si="52"/>
        <v>2001.5290313121761</v>
      </c>
      <c r="AS18" s="34">
        <f t="shared" si="52"/>
        <v>1962.3072454311393</v>
      </c>
      <c r="AT18" s="34">
        <f t="shared" si="52"/>
        <v>2106.8756899706013</v>
      </c>
      <c r="AU18" s="34">
        <f t="shared" si="52"/>
        <v>2035.9699811448961</v>
      </c>
      <c r="AV18" s="34">
        <f t="shared" si="52"/>
        <v>2187.5855569799323</v>
      </c>
      <c r="AW18" s="34">
        <f t="shared" si="52"/>
        <v>1754.258721579236</v>
      </c>
      <c r="AX18" s="34">
        <f t="shared" si="52"/>
        <v>1997.5436199943238</v>
      </c>
      <c r="AY18" s="34">
        <f t="shared" si="52"/>
        <v>1814.5429420731275</v>
      </c>
      <c r="AZ18" s="34">
        <f t="shared" si="52"/>
        <v>1805.5668381100058</v>
      </c>
      <c r="BA18" s="34">
        <f t="shared" si="52"/>
        <v>1612.0390089631869</v>
      </c>
      <c r="BB18" s="34">
        <f t="shared" si="52"/>
        <v>1867.8185773375997</v>
      </c>
      <c r="BC18" s="34">
        <f t="shared" si="52"/>
        <v>1727.2984421544161</v>
      </c>
      <c r="BD18" s="34">
        <f t="shared" si="52"/>
        <v>1907.0870878749552</v>
      </c>
      <c r="BE18" s="34">
        <f t="shared" si="52"/>
        <v>1605.524280297363</v>
      </c>
      <c r="BF18" s="34">
        <f t="shared" si="52"/>
        <v>1957.4503876158506</v>
      </c>
      <c r="BG18" s="34">
        <f t="shared" si="52"/>
        <v>1791.571919075277</v>
      </c>
      <c r="BH18" s="34">
        <f t="shared" si="52"/>
        <v>1938.4588619149918</v>
      </c>
      <c r="BI18" s="967">
        <f t="shared" si="21"/>
        <v>1.6450100385815958E-2</v>
      </c>
      <c r="BJ18" s="967">
        <f t="shared" si="22"/>
        <v>8.1987745663891998E-2</v>
      </c>
      <c r="BK18" s="929"/>
      <c r="BL18" s="34">
        <f>BL11+BL13</f>
        <v>3475</v>
      </c>
      <c r="BM18" s="34">
        <f t="shared" ref="BM18:BR18" si="53">BM11+BM13</f>
        <v>3805</v>
      </c>
      <c r="BN18" s="34">
        <f t="shared" si="53"/>
        <v>3880</v>
      </c>
      <c r="BO18" s="34">
        <f t="shared" si="53"/>
        <v>4055</v>
      </c>
      <c r="BP18" s="34">
        <f t="shared" si="53"/>
        <v>4020</v>
      </c>
      <c r="BQ18" s="34">
        <f t="shared" si="53"/>
        <v>3915</v>
      </c>
      <c r="BR18" s="34">
        <f t="shared" si="53"/>
        <v>3930</v>
      </c>
      <c r="BS18" s="34">
        <f>SUM(AE18:AF18)</f>
        <v>4165</v>
      </c>
      <c r="BT18" s="34">
        <f>SUM(AG18:AH18)</f>
        <v>3910</v>
      </c>
      <c r="BU18" s="34">
        <f>SUM(AI18:AJ18)</f>
        <v>4190</v>
      </c>
      <c r="BV18" s="34">
        <f>SUM(AK18:AL18)</f>
        <v>4053.3314710343893</v>
      </c>
      <c r="BW18" s="34">
        <f>SUM(AM18:AN18)</f>
        <v>4171.187731937458</v>
      </c>
      <c r="BX18" s="34">
        <f>SUM(AO18:AP18)</f>
        <v>3033.4019200255916</v>
      </c>
      <c r="BY18" s="34">
        <f>SUM(AQ18:AR18)</f>
        <v>3898.7121773201261</v>
      </c>
      <c r="BZ18" s="34">
        <f>SUM(AS18:AT18)</f>
        <v>4069.1829354017409</v>
      </c>
      <c r="CA18" s="34">
        <f>SUM(AU18:AV18)</f>
        <v>4223.5555381248287</v>
      </c>
      <c r="CB18" s="34">
        <f>SUM(AW18:AX18)</f>
        <v>3751.8023415735597</v>
      </c>
      <c r="CC18" s="34">
        <f t="shared" si="46"/>
        <v>3620.1097801831334</v>
      </c>
      <c r="CD18" s="34">
        <f t="shared" si="47"/>
        <v>3479.8575863007864</v>
      </c>
      <c r="CE18" s="34">
        <f t="shared" si="48"/>
        <v>3634.3855300293712</v>
      </c>
      <c r="CF18" s="34">
        <f t="shared" si="49"/>
        <v>3562.9746679132136</v>
      </c>
      <c r="CG18" s="34">
        <f t="shared" si="37"/>
        <v>3730.0307809902688</v>
      </c>
      <c r="CH18" s="967">
        <f t="shared" si="26"/>
        <v>2.6316759785284694E-2</v>
      </c>
      <c r="CI18" s="967">
        <f t="shared" si="27"/>
        <v>4.6886696832705077E-2</v>
      </c>
      <c r="CJ18" s="987"/>
      <c r="CK18" s="986">
        <f>SUM(BE18:BH18)</f>
        <v>7293.0054489034819</v>
      </c>
      <c r="CL18" s="975"/>
      <c r="CM18" s="975"/>
      <c r="CN18" s="975"/>
      <c r="CO18" s="976"/>
      <c r="CP18" s="977">
        <f t="shared" si="28"/>
        <v>0</v>
      </c>
      <c r="CQ18" s="977">
        <f t="shared" si="29"/>
        <v>0</v>
      </c>
      <c r="CR18" s="977">
        <f t="shared" si="30"/>
        <v>0</v>
      </c>
      <c r="CS18" s="977">
        <f t="shared" si="31"/>
        <v>0</v>
      </c>
      <c r="CT18" s="977">
        <f t="shared" si="32"/>
        <v>0</v>
      </c>
      <c r="CU18" s="977">
        <f t="shared" si="33"/>
        <v>0</v>
      </c>
      <c r="CV18" s="978"/>
      <c r="CW18" s="955"/>
      <c r="CX18" s="937"/>
      <c r="CY18" s="955"/>
    </row>
    <row r="19" spans="1:103" x14ac:dyDescent="0.45">
      <c r="A19" s="3"/>
      <c r="B19" s="4"/>
      <c r="C19" s="9"/>
      <c r="D19" s="9"/>
      <c r="E19" s="9"/>
      <c r="F19" s="9"/>
      <c r="G19" s="9"/>
      <c r="H19" s="9"/>
      <c r="I19" s="627"/>
      <c r="J19" s="9"/>
      <c r="K19" s="9"/>
      <c r="L19" s="9"/>
      <c r="M19" s="9"/>
      <c r="N19" s="9"/>
      <c r="O19" s="9"/>
      <c r="P19" s="65"/>
      <c r="Q19" s="66"/>
      <c r="R19" s="27"/>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
      <c r="BI19" s="66"/>
      <c r="BJ19" s="66"/>
      <c r="BK19" s="929"/>
      <c r="BL19" s="542"/>
      <c r="BM19" s="13"/>
      <c r="BN19" s="13"/>
      <c r="BO19" s="13"/>
      <c r="BP19" s="13"/>
      <c r="BQ19" s="13"/>
      <c r="BR19" s="13"/>
      <c r="BS19" s="13"/>
      <c r="BT19" s="13"/>
      <c r="BU19" s="13"/>
      <c r="BV19" s="13"/>
      <c r="BW19" s="13"/>
      <c r="BX19" s="13"/>
      <c r="BY19" s="13"/>
      <c r="BZ19" s="13"/>
      <c r="CA19" s="13"/>
      <c r="CB19" s="13"/>
      <c r="CC19" s="13"/>
      <c r="CD19" s="13"/>
      <c r="CE19" s="13"/>
      <c r="CF19" s="13"/>
      <c r="CG19" s="13"/>
      <c r="CH19" s="66"/>
      <c r="CI19" s="66"/>
      <c r="CJ19" s="983"/>
      <c r="CK19" s="69"/>
      <c r="CL19" s="975"/>
      <c r="CM19" s="975"/>
      <c r="CN19" s="975"/>
      <c r="CO19" s="976"/>
      <c r="CP19" s="977">
        <f t="shared" si="28"/>
        <v>0</v>
      </c>
      <c r="CQ19" s="977">
        <f t="shared" si="29"/>
        <v>0</v>
      </c>
      <c r="CR19" s="977">
        <f t="shared" si="30"/>
        <v>0</v>
      </c>
      <c r="CS19" s="977">
        <f t="shared" si="31"/>
        <v>0</v>
      </c>
      <c r="CT19" s="977">
        <f t="shared" si="32"/>
        <v>0</v>
      </c>
      <c r="CU19" s="977">
        <f t="shared" si="33"/>
        <v>0</v>
      </c>
      <c r="CV19" s="978"/>
      <c r="CW19" s="955"/>
      <c r="CX19" s="937"/>
      <c r="CY19" s="955"/>
    </row>
    <row r="20" spans="1:103" x14ac:dyDescent="0.45">
      <c r="A20" s="110" t="s">
        <v>32</v>
      </c>
      <c r="B20" s="5"/>
      <c r="C20" s="10"/>
      <c r="D20" s="10"/>
      <c r="E20" s="10"/>
      <c r="F20" s="10"/>
      <c r="G20" s="10"/>
      <c r="H20" s="10"/>
      <c r="I20" s="524"/>
      <c r="J20" s="10"/>
      <c r="K20" s="10"/>
      <c r="L20" s="10"/>
      <c r="M20" s="10"/>
      <c r="N20" s="10"/>
      <c r="O20" s="10"/>
      <c r="P20" s="969"/>
      <c r="Q20" s="68"/>
      <c r="R20" s="27"/>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5"/>
      <c r="BI20" s="66"/>
      <c r="BJ20" s="66"/>
      <c r="BK20" s="929"/>
      <c r="BL20" s="199"/>
      <c r="BM20" s="7"/>
      <c r="BN20" s="7"/>
      <c r="BO20" s="7"/>
      <c r="BP20" s="7"/>
      <c r="BQ20" s="7"/>
      <c r="BR20" s="7"/>
      <c r="BS20" s="7"/>
      <c r="BT20" s="7"/>
      <c r="BU20" s="7"/>
      <c r="BV20" s="7"/>
      <c r="BW20" s="7"/>
      <c r="BX20" s="7"/>
      <c r="BY20" s="7"/>
      <c r="BZ20" s="7"/>
      <c r="CA20" s="7"/>
      <c r="CB20" s="7"/>
      <c r="CC20" s="7"/>
      <c r="CD20" s="7"/>
      <c r="CE20" s="7"/>
      <c r="CF20" s="7"/>
      <c r="CG20" s="7"/>
      <c r="CH20" s="66"/>
      <c r="CI20" s="66"/>
      <c r="CJ20" s="983"/>
      <c r="CK20" s="69"/>
      <c r="CL20" s="975"/>
      <c r="CM20" s="975"/>
      <c r="CN20" s="975"/>
      <c r="CO20" s="976"/>
      <c r="CP20" s="977">
        <f t="shared" si="28"/>
        <v>0</v>
      </c>
      <c r="CQ20" s="977">
        <f t="shared" si="29"/>
        <v>0</v>
      </c>
      <c r="CR20" s="977">
        <f t="shared" si="30"/>
        <v>0</v>
      </c>
      <c r="CS20" s="977">
        <f t="shared" si="31"/>
        <v>0</v>
      </c>
      <c r="CT20" s="977">
        <f t="shared" si="32"/>
        <v>0</v>
      </c>
      <c r="CU20" s="977">
        <f t="shared" si="33"/>
        <v>0</v>
      </c>
      <c r="CV20" s="978"/>
      <c r="CW20" s="955"/>
      <c r="CX20" s="937"/>
      <c r="CY20" s="955"/>
    </row>
    <row r="21" spans="1:103" x14ac:dyDescent="0.45">
      <c r="A21" s="23" t="s">
        <v>27</v>
      </c>
      <c r="B21" s="9"/>
      <c r="C21" s="555">
        <v>3110</v>
      </c>
      <c r="D21" s="555">
        <v>3220</v>
      </c>
      <c r="E21" s="555">
        <v>3245</v>
      </c>
      <c r="F21" s="555">
        <v>3360</v>
      </c>
      <c r="G21" s="555">
        <v>3300</v>
      </c>
      <c r="H21" s="555">
        <v>3115</v>
      </c>
      <c r="I21" s="555">
        <f t="shared" ref="I21" si="54">SUM(I22:I23)</f>
        <v>2685.3761326479398</v>
      </c>
      <c r="J21" s="555">
        <f>SUM(J22:J23)</f>
        <v>2188.0476981738502</v>
      </c>
      <c r="K21" s="555">
        <f>SUM(K22:K23)</f>
        <v>2431.6086801361107</v>
      </c>
      <c r="L21" s="555">
        <f>SUM(L22:L23)</f>
        <v>2734.393793878638</v>
      </c>
      <c r="M21" s="555">
        <f t="shared" ref="M21:O21" si="55">SUM(M22:M23)</f>
        <v>3202.1358797287503</v>
      </c>
      <c r="N21" s="555">
        <f t="shared" si="55"/>
        <v>3130.4123966802308</v>
      </c>
      <c r="O21" s="555">
        <f t="shared" si="55"/>
        <v>3101.8189528003941</v>
      </c>
      <c r="P21" s="66">
        <f t="shared" si="20"/>
        <v>-2.2398638203509069E-2</v>
      </c>
      <c r="Q21" s="66">
        <f t="shared" si="20"/>
        <v>-9.1340821133214511E-3</v>
      </c>
      <c r="R21" s="27"/>
      <c r="S21" s="555">
        <v>755</v>
      </c>
      <c r="T21" s="555">
        <v>800</v>
      </c>
      <c r="U21" s="555">
        <v>835</v>
      </c>
      <c r="V21" s="555">
        <v>830</v>
      </c>
      <c r="W21" s="555">
        <v>765</v>
      </c>
      <c r="X21" s="555">
        <v>825</v>
      </c>
      <c r="Y21" s="555">
        <v>860</v>
      </c>
      <c r="Z21" s="555">
        <v>865</v>
      </c>
      <c r="AA21" s="555">
        <v>780</v>
      </c>
      <c r="AB21" s="555">
        <v>840</v>
      </c>
      <c r="AC21" s="555">
        <v>845</v>
      </c>
      <c r="AD21" s="555">
        <v>825</v>
      </c>
      <c r="AE21" s="555">
        <v>785</v>
      </c>
      <c r="AF21" s="555">
        <v>840</v>
      </c>
      <c r="AG21" s="555">
        <v>795</v>
      </c>
      <c r="AH21" s="555">
        <v>810</v>
      </c>
      <c r="AI21" s="555">
        <v>730</v>
      </c>
      <c r="AJ21" s="555">
        <v>775</v>
      </c>
      <c r="AK21" s="555">
        <f t="shared" ref="AK21:BH21" si="56">SUM(AK22:AK23)</f>
        <v>713.23460338790437</v>
      </c>
      <c r="AL21" s="555">
        <f t="shared" si="56"/>
        <v>697.65784650228363</v>
      </c>
      <c r="AM21" s="555">
        <f t="shared" si="56"/>
        <v>629.94479782893166</v>
      </c>
      <c r="AN21" s="555">
        <f t="shared" si="56"/>
        <v>644.53888492882004</v>
      </c>
      <c r="AO21" s="555">
        <f t="shared" si="56"/>
        <v>590.35005357586272</v>
      </c>
      <c r="AP21" s="555">
        <f t="shared" si="56"/>
        <v>346.32335872336705</v>
      </c>
      <c r="AQ21" s="555">
        <f t="shared" si="56"/>
        <v>590.34994154327433</v>
      </c>
      <c r="AR21" s="555">
        <f t="shared" si="56"/>
        <v>661.02434433134829</v>
      </c>
      <c r="AS21" s="555">
        <f t="shared" si="56"/>
        <v>669.31933371461173</v>
      </c>
      <c r="AT21" s="563">
        <f t="shared" si="56"/>
        <v>606.54910373054122</v>
      </c>
      <c r="AU21" s="563">
        <f t="shared" si="56"/>
        <v>529.94112288524434</v>
      </c>
      <c r="AV21" s="563">
        <f t="shared" si="56"/>
        <v>625.79911980571092</v>
      </c>
      <c r="AW21" s="563">
        <f t="shared" si="56"/>
        <v>691.99665176302858</v>
      </c>
      <c r="AX21" s="563">
        <f t="shared" si="56"/>
        <v>666.79388922561043</v>
      </c>
      <c r="AY21" s="563">
        <f t="shared" si="56"/>
        <v>664.82444375278214</v>
      </c>
      <c r="AZ21" s="563">
        <f t="shared" si="56"/>
        <v>710.77880913721685</v>
      </c>
      <c r="BA21" s="563">
        <f t="shared" si="56"/>
        <v>810.37129367255534</v>
      </c>
      <c r="BB21" s="563">
        <f t="shared" si="56"/>
        <v>812.51838584416566</v>
      </c>
      <c r="BC21" s="563">
        <f t="shared" si="56"/>
        <v>766.12653931448165</v>
      </c>
      <c r="BD21" s="563">
        <f t="shared" si="56"/>
        <v>813.11966089754856</v>
      </c>
      <c r="BE21" s="563">
        <f t="shared" si="56"/>
        <v>825.18046472864285</v>
      </c>
      <c r="BF21" s="563">
        <f t="shared" si="56"/>
        <v>795.01632717275857</v>
      </c>
      <c r="BG21" s="563">
        <f t="shared" si="56"/>
        <v>742.51806601049338</v>
      </c>
      <c r="BH21" s="563">
        <f t="shared" si="56"/>
        <v>767.69753876833659</v>
      </c>
      <c r="BI21" s="66">
        <f t="shared" si="21"/>
        <v>-5.5861546969696363E-2</v>
      </c>
      <c r="BJ21" s="66">
        <f t="shared" si="22"/>
        <v>3.3910922724252446E-2</v>
      </c>
      <c r="BK21" s="929"/>
      <c r="BL21" s="9">
        <f t="shared" ref="BL21:BM21" si="57">SUM(BL22:BL23)</f>
        <v>1655</v>
      </c>
      <c r="BM21" s="9">
        <f t="shared" si="57"/>
        <v>1565</v>
      </c>
      <c r="BN21" s="9">
        <f>SUM(U21:V21)</f>
        <v>1665</v>
      </c>
      <c r="BO21" s="9">
        <f>SUM(W21:X21)</f>
        <v>1590</v>
      </c>
      <c r="BP21" s="9">
        <f>SUM(Y21:Z21)</f>
        <v>1725</v>
      </c>
      <c r="BQ21" s="9">
        <f>SUM(AA21:AB21)</f>
        <v>1620</v>
      </c>
      <c r="BR21" s="9">
        <f>SUM(AC21:AD21)</f>
        <v>1670</v>
      </c>
      <c r="BS21" s="9">
        <f>SUM(AE21:AF21)</f>
        <v>1625</v>
      </c>
      <c r="BT21" s="9">
        <f>SUM(AG21:AH21)</f>
        <v>1605</v>
      </c>
      <c r="BU21" s="9">
        <f>SUM(AI21:AJ21)</f>
        <v>1505</v>
      </c>
      <c r="BV21" s="9">
        <f>SUM(AK21:AL21)</f>
        <v>1410.8924498901879</v>
      </c>
      <c r="BW21" s="9">
        <f>SUM(AM21:AN21)</f>
        <v>1274.4836827577517</v>
      </c>
      <c r="BX21" s="9">
        <f>SUM(AO21:AP21)</f>
        <v>936.67341229922977</v>
      </c>
      <c r="BY21" s="9">
        <f>SUM(AQ21:AR21)</f>
        <v>1251.3742858746227</v>
      </c>
      <c r="BZ21" s="9">
        <f>SUM(AS21:AT21)</f>
        <v>1275.8684374451529</v>
      </c>
      <c r="CA21" s="9">
        <f>SUM(AU21:AV21)</f>
        <v>1155.7402426909553</v>
      </c>
      <c r="CB21" s="9">
        <f>SUM(AW21:AX21)</f>
        <v>1358.7905409886389</v>
      </c>
      <c r="CC21" s="9">
        <f t="shared" ref="CC21:CC22" si="58">SUM(AY21:AZ21)</f>
        <v>1375.6032528899991</v>
      </c>
      <c r="CD21" s="9">
        <f t="shared" ref="CD21:CD25" si="59">SUM(BA21:BB21)</f>
        <v>1622.8896795167211</v>
      </c>
      <c r="CE21" s="9">
        <f t="shared" ref="CE21:CE22" si="60">BC21+BD21</f>
        <v>1579.2462002120301</v>
      </c>
      <c r="CF21" s="9">
        <f t="shared" ref="CF21:CF22" si="61">BE21+BF21</f>
        <v>1620.1967919014014</v>
      </c>
      <c r="CG21" s="9">
        <f t="shared" si="37"/>
        <v>1510.2156047788299</v>
      </c>
      <c r="CH21" s="66">
        <f t="shared" si="26"/>
        <v>-4.3711104338216678E-2</v>
      </c>
      <c r="CI21" s="66">
        <f t="shared" si="27"/>
        <v>-6.7881375689864076E-2</v>
      </c>
      <c r="CJ21" s="983"/>
      <c r="CK21" s="76">
        <f>SUM(BE21:BH21)</f>
        <v>3130.4123966802313</v>
      </c>
      <c r="CL21" s="975"/>
      <c r="CM21" s="975"/>
      <c r="CN21" s="975"/>
      <c r="CO21" s="976"/>
      <c r="CP21" s="977">
        <f t="shared" si="28"/>
        <v>0</v>
      </c>
      <c r="CQ21" s="977">
        <f t="shared" si="29"/>
        <v>0</v>
      </c>
      <c r="CR21" s="977">
        <f t="shared" si="30"/>
        <v>0</v>
      </c>
      <c r="CS21" s="977">
        <f t="shared" si="31"/>
        <v>0</v>
      </c>
      <c r="CT21" s="977">
        <f t="shared" si="32"/>
        <v>0</v>
      </c>
      <c r="CU21" s="977">
        <f t="shared" si="33"/>
        <v>0</v>
      </c>
      <c r="CV21" s="978"/>
      <c r="CW21" s="955"/>
      <c r="CX21" s="937"/>
      <c r="CY21" s="955"/>
    </row>
    <row r="22" spans="1:103" x14ac:dyDescent="0.45">
      <c r="A22" s="10"/>
      <c r="B22" s="10" t="s">
        <v>4</v>
      </c>
      <c r="C22" s="7">
        <v>2975</v>
      </c>
      <c r="D22" s="7">
        <v>3080</v>
      </c>
      <c r="E22" s="7">
        <v>3105</v>
      </c>
      <c r="F22" s="7">
        <v>3225</v>
      </c>
      <c r="G22" s="7">
        <v>3160</v>
      </c>
      <c r="H22" s="7">
        <v>2970</v>
      </c>
      <c r="I22" s="7">
        <v>2685.3761326479398</v>
      </c>
      <c r="J22" s="7">
        <v>2188.0476981738502</v>
      </c>
      <c r="K22" s="7">
        <v>2431.6086801361107</v>
      </c>
      <c r="L22" s="7">
        <v>2734.393793878638</v>
      </c>
      <c r="M22" s="7">
        <v>3202.1358797287503</v>
      </c>
      <c r="N22" s="7">
        <v>3130.4123966802308</v>
      </c>
      <c r="O22" s="7">
        <v>3101.8189528003941</v>
      </c>
      <c r="P22" s="68">
        <f t="shared" si="20"/>
        <v>-2.2398638203509069E-2</v>
      </c>
      <c r="Q22" s="68">
        <f t="shared" si="20"/>
        <v>-9.1340821133214511E-3</v>
      </c>
      <c r="R22" s="27"/>
      <c r="S22" s="7">
        <v>725</v>
      </c>
      <c r="T22" s="7">
        <v>770</v>
      </c>
      <c r="U22" s="7">
        <v>800</v>
      </c>
      <c r="V22" s="7">
        <v>795</v>
      </c>
      <c r="W22" s="7">
        <v>730</v>
      </c>
      <c r="X22" s="7">
        <v>790</v>
      </c>
      <c r="Y22" s="7">
        <v>830</v>
      </c>
      <c r="Z22" s="7">
        <v>830</v>
      </c>
      <c r="AA22" s="7">
        <v>760</v>
      </c>
      <c r="AB22" s="7">
        <v>805</v>
      </c>
      <c r="AC22" s="7">
        <v>815</v>
      </c>
      <c r="AD22" s="7">
        <v>795</v>
      </c>
      <c r="AE22" s="7">
        <v>745</v>
      </c>
      <c r="AF22" s="7">
        <v>805</v>
      </c>
      <c r="AG22" s="7">
        <v>760</v>
      </c>
      <c r="AH22" s="7">
        <v>770</v>
      </c>
      <c r="AI22" s="7">
        <v>690</v>
      </c>
      <c r="AJ22" s="7">
        <v>735</v>
      </c>
      <c r="AK22" s="7">
        <v>713.23460338790437</v>
      </c>
      <c r="AL22" s="7">
        <v>697.65784650228363</v>
      </c>
      <c r="AM22" s="7">
        <v>629.94479782893166</v>
      </c>
      <c r="AN22" s="7">
        <v>644.53888492882004</v>
      </c>
      <c r="AO22" s="7">
        <v>590.35005357586272</v>
      </c>
      <c r="AP22" s="7">
        <v>346.32335872336705</v>
      </c>
      <c r="AQ22" s="7">
        <v>590.34994154327433</v>
      </c>
      <c r="AR22" s="7">
        <v>661.02434433134829</v>
      </c>
      <c r="AS22" s="7">
        <v>669.31933371461173</v>
      </c>
      <c r="AT22" s="524">
        <v>606.54910373054122</v>
      </c>
      <c r="AU22" s="524">
        <v>529.94112288524434</v>
      </c>
      <c r="AV22" s="524">
        <v>625.79911980571092</v>
      </c>
      <c r="AW22" s="524">
        <v>691.99665176302858</v>
      </c>
      <c r="AX22" s="524">
        <v>666.79388922561043</v>
      </c>
      <c r="AY22" s="524">
        <v>664.82444375278214</v>
      </c>
      <c r="AZ22" s="524">
        <v>710.77880913721685</v>
      </c>
      <c r="BA22" s="524">
        <v>810.37129367255534</v>
      </c>
      <c r="BB22" s="524">
        <v>812.51838584416566</v>
      </c>
      <c r="BC22" s="524">
        <v>766.12653931448165</v>
      </c>
      <c r="BD22" s="524">
        <v>813.11966089754856</v>
      </c>
      <c r="BE22" s="524">
        <v>825.18046472864285</v>
      </c>
      <c r="BF22" s="524">
        <v>795.01632717275857</v>
      </c>
      <c r="BG22" s="524">
        <v>742.51806601049338</v>
      </c>
      <c r="BH22" s="524">
        <v>767.69753876833659</v>
      </c>
      <c r="BI22" s="66">
        <f t="shared" si="21"/>
        <v>-5.5861546969696363E-2</v>
      </c>
      <c r="BJ22" s="66">
        <f t="shared" si="22"/>
        <v>3.3910922724252446E-2</v>
      </c>
      <c r="BK22" s="929"/>
      <c r="BL22" s="13">
        <f>D22-BM22</f>
        <v>1585</v>
      </c>
      <c r="BM22" s="13">
        <f>SUM(S22:T22)</f>
        <v>1495</v>
      </c>
      <c r="BN22" s="13">
        <f>SUM(U22:V22)</f>
        <v>1595</v>
      </c>
      <c r="BO22" s="13">
        <f>SUM(W22:X22)</f>
        <v>1520</v>
      </c>
      <c r="BP22" s="13">
        <f>SUM(Y22:Z22)</f>
        <v>1660</v>
      </c>
      <c r="BQ22" s="13">
        <f>SUM(AA22:AB22)</f>
        <v>1565</v>
      </c>
      <c r="BR22" s="13">
        <f>SUM(AC22:AD22)</f>
        <v>1610</v>
      </c>
      <c r="BS22" s="13">
        <f>SUM(AE22:AF22)</f>
        <v>1550</v>
      </c>
      <c r="BT22" s="13">
        <f>SUM(AG22:AH22)</f>
        <v>1530</v>
      </c>
      <c r="BU22" s="13">
        <f>SUM(AI22:AJ22)</f>
        <v>1425</v>
      </c>
      <c r="BV22" s="13">
        <f>SUM(AK22:AL22)</f>
        <v>1410.8924498901879</v>
      </c>
      <c r="BW22" s="13">
        <f>SUM(AM22:AN22)</f>
        <v>1274.4836827577517</v>
      </c>
      <c r="BX22" s="13">
        <f>SUM(AO22:AP22)</f>
        <v>936.67341229922977</v>
      </c>
      <c r="BY22" s="13">
        <f>SUM(AQ22:AR22)</f>
        <v>1251.3742858746227</v>
      </c>
      <c r="BZ22" s="13">
        <f>SUM(AS22:AT22)</f>
        <v>1275.8684374451529</v>
      </c>
      <c r="CA22" s="13">
        <f>SUM(AU22:AV22)</f>
        <v>1155.7402426909553</v>
      </c>
      <c r="CB22" s="13">
        <f>SUM(AW22:AX22)</f>
        <v>1358.7905409886389</v>
      </c>
      <c r="CC22" s="13">
        <f t="shared" si="58"/>
        <v>1375.6032528899991</v>
      </c>
      <c r="CD22" s="13">
        <f t="shared" si="59"/>
        <v>1622.8896795167211</v>
      </c>
      <c r="CE22" s="13">
        <f t="shared" si="60"/>
        <v>1579.2462002120301</v>
      </c>
      <c r="CF22" s="13">
        <f t="shared" si="61"/>
        <v>1620.1967919014014</v>
      </c>
      <c r="CG22" s="13">
        <f t="shared" si="37"/>
        <v>1510.2156047788299</v>
      </c>
      <c r="CH22" s="66">
        <f t="shared" si="26"/>
        <v>-4.3711104338216678E-2</v>
      </c>
      <c r="CI22" s="66">
        <f t="shared" si="27"/>
        <v>-6.7881375689864076E-2</v>
      </c>
      <c r="CJ22" s="983"/>
      <c r="CK22" s="69">
        <f>SUM(BE22:BH22)</f>
        <v>3130.4123966802313</v>
      </c>
      <c r="CL22" s="975"/>
      <c r="CM22" s="975"/>
      <c r="CN22" s="975"/>
      <c r="CO22" s="976"/>
      <c r="CP22" s="977">
        <f t="shared" si="28"/>
        <v>0</v>
      </c>
      <c r="CQ22" s="977">
        <f t="shared" si="29"/>
        <v>0</v>
      </c>
      <c r="CR22" s="977">
        <f t="shared" si="30"/>
        <v>0</v>
      </c>
      <c r="CS22" s="977">
        <f t="shared" si="31"/>
        <v>0</v>
      </c>
      <c r="CT22" s="977">
        <f t="shared" si="32"/>
        <v>0</v>
      </c>
      <c r="CU22" s="977">
        <f t="shared" si="33"/>
        <v>0</v>
      </c>
      <c r="CV22" s="978"/>
      <c r="CW22" s="955"/>
      <c r="CX22" s="937"/>
      <c r="CY22" s="955"/>
    </row>
    <row r="23" spans="1:103" x14ac:dyDescent="0.45">
      <c r="A23" s="29"/>
      <c r="B23" s="29" t="s">
        <v>9</v>
      </c>
      <c r="C23" s="29">
        <v>135</v>
      </c>
      <c r="D23" s="29">
        <v>140</v>
      </c>
      <c r="E23" s="29">
        <v>140</v>
      </c>
      <c r="F23" s="29">
        <v>135</v>
      </c>
      <c r="G23" s="29">
        <v>140</v>
      </c>
      <c r="H23" s="29">
        <v>145</v>
      </c>
      <c r="I23" s="543" t="s">
        <v>101</v>
      </c>
      <c r="J23" s="489" t="s">
        <v>101</v>
      </c>
      <c r="K23" s="489" t="s">
        <v>101</v>
      </c>
      <c r="L23" s="489" t="s">
        <v>101</v>
      </c>
      <c r="M23" s="489" t="s">
        <v>101</v>
      </c>
      <c r="N23" s="489" t="s">
        <v>101</v>
      </c>
      <c r="O23" s="489" t="s">
        <v>101</v>
      </c>
      <c r="P23" s="237" t="str">
        <f t="shared" si="20"/>
        <v>N/A</v>
      </c>
      <c r="Q23" s="237" t="str">
        <f t="shared" si="20"/>
        <v>N/A</v>
      </c>
      <c r="R23" s="27"/>
      <c r="S23" s="29">
        <v>35</v>
      </c>
      <c r="T23" s="29">
        <v>35</v>
      </c>
      <c r="U23" s="29">
        <v>35</v>
      </c>
      <c r="V23" s="29">
        <v>35</v>
      </c>
      <c r="W23" s="29">
        <v>35</v>
      </c>
      <c r="X23" s="29">
        <v>35</v>
      </c>
      <c r="Y23" s="29">
        <v>35</v>
      </c>
      <c r="Z23" s="29">
        <v>35</v>
      </c>
      <c r="AA23" s="29">
        <v>30</v>
      </c>
      <c r="AB23" s="29">
        <v>35</v>
      </c>
      <c r="AC23" s="29">
        <v>35</v>
      </c>
      <c r="AD23" s="29">
        <v>35</v>
      </c>
      <c r="AE23" s="29">
        <v>35</v>
      </c>
      <c r="AF23" s="29">
        <v>35</v>
      </c>
      <c r="AG23" s="29">
        <v>35</v>
      </c>
      <c r="AH23" s="29">
        <v>40</v>
      </c>
      <c r="AI23" s="29">
        <v>35</v>
      </c>
      <c r="AJ23" s="29">
        <v>40</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29" t="s">
        <v>101</v>
      </c>
      <c r="BI23" s="998" t="str">
        <f t="shared" si="21"/>
        <v>N/A</v>
      </c>
      <c r="BJ23" s="998" t="str">
        <f t="shared" si="22"/>
        <v>N/A</v>
      </c>
      <c r="BK23" s="929"/>
      <c r="BL23" s="29">
        <f>D23-BM23</f>
        <v>70</v>
      </c>
      <c r="BM23" s="29">
        <f>SUM(S23:T23)</f>
        <v>70</v>
      </c>
      <c r="BN23" s="29">
        <f>SUM(U23:V23)</f>
        <v>70</v>
      </c>
      <c r="BO23" s="29">
        <f>SUM(W23:X23)</f>
        <v>70</v>
      </c>
      <c r="BP23" s="29">
        <f>SUM(Y23:Z23)</f>
        <v>70</v>
      </c>
      <c r="BQ23" s="29">
        <f>SUM(AA23:AB23)</f>
        <v>65</v>
      </c>
      <c r="BR23" s="29">
        <f>SUM(AC23:AD23)</f>
        <v>70</v>
      </c>
      <c r="BS23" s="29">
        <f>SUM(AE23:AF23)</f>
        <v>70</v>
      </c>
      <c r="BT23" s="29">
        <f>SUM(AG23:AH23)</f>
        <v>75</v>
      </c>
      <c r="BU23" s="29">
        <f>SUM(AI23:AJ23)</f>
        <v>75</v>
      </c>
      <c r="BV23" s="489" t="s">
        <v>101</v>
      </c>
      <c r="BW23" s="489" t="s">
        <v>101</v>
      </c>
      <c r="BX23" s="489" t="s">
        <v>101</v>
      </c>
      <c r="BY23" s="489" t="s">
        <v>101</v>
      </c>
      <c r="BZ23" s="489" t="s">
        <v>101</v>
      </c>
      <c r="CA23" s="489" t="s">
        <v>101</v>
      </c>
      <c r="CB23" s="489" t="s">
        <v>101</v>
      </c>
      <c r="CC23" s="489" t="s">
        <v>101</v>
      </c>
      <c r="CD23" s="489" t="s">
        <v>101</v>
      </c>
      <c r="CE23" s="489" t="s">
        <v>101</v>
      </c>
      <c r="CF23" s="489" t="s">
        <v>101</v>
      </c>
      <c r="CG23" s="489" t="s">
        <v>101</v>
      </c>
      <c r="CH23" s="989" t="str">
        <f t="shared" si="26"/>
        <v>N/A</v>
      </c>
      <c r="CI23" s="989" t="str">
        <f t="shared" si="27"/>
        <v>N/A</v>
      </c>
      <c r="CJ23" s="983"/>
      <c r="CK23" s="237"/>
      <c r="CL23" s="975"/>
      <c r="CM23" s="975"/>
      <c r="CN23" s="975"/>
      <c r="CO23" s="976"/>
      <c r="CP23" s="977"/>
      <c r="CQ23" s="977"/>
      <c r="CR23" s="977"/>
      <c r="CS23" s="977"/>
      <c r="CT23" s="977"/>
      <c r="CU23" s="977"/>
      <c r="CV23" s="978"/>
      <c r="CW23" s="955"/>
      <c r="CX23" s="937"/>
      <c r="CY23" s="955"/>
    </row>
    <row r="24" spans="1:103" x14ac:dyDescent="0.45">
      <c r="A24" s="7"/>
      <c r="B24" s="7"/>
      <c r="C24" s="7"/>
      <c r="D24" s="7"/>
      <c r="E24" s="7"/>
      <c r="F24" s="7"/>
      <c r="G24" s="7"/>
      <c r="H24" s="7"/>
      <c r="I24" s="524"/>
      <c r="J24" s="7"/>
      <c r="K24" s="7"/>
      <c r="L24" s="7"/>
      <c r="M24" s="7"/>
      <c r="N24" s="7"/>
      <c r="O24" s="7"/>
      <c r="P24" s="67"/>
      <c r="Q24" s="68"/>
      <c r="R24" s="27"/>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753"/>
      <c r="AP24" s="199"/>
      <c r="AQ24" s="199"/>
      <c r="AR24" s="199"/>
      <c r="AS24" s="199"/>
      <c r="AT24" s="199"/>
      <c r="AU24" s="199"/>
      <c r="AV24" s="199"/>
      <c r="AW24" s="199"/>
      <c r="AX24" s="199"/>
      <c r="AY24" s="199"/>
      <c r="AZ24" s="199"/>
      <c r="BA24" s="199"/>
      <c r="BB24" s="199"/>
      <c r="BC24" s="199"/>
      <c r="BD24" s="199"/>
      <c r="BE24" s="199"/>
      <c r="BF24" s="199"/>
      <c r="BG24" s="199"/>
      <c r="BH24" s="199"/>
      <c r="BI24" s="66"/>
      <c r="BJ24" s="66"/>
      <c r="BK24" s="929"/>
      <c r="BL24" s="7"/>
      <c r="BM24" s="7"/>
      <c r="BN24" s="7"/>
      <c r="BO24" s="7"/>
      <c r="BP24" s="7"/>
      <c r="BQ24" s="7"/>
      <c r="BR24" s="7"/>
      <c r="BS24" s="7"/>
      <c r="BT24" s="7"/>
      <c r="BU24" s="7"/>
      <c r="BV24" s="7"/>
      <c r="BW24" s="7"/>
      <c r="BX24" s="7"/>
      <c r="BY24" s="7"/>
      <c r="BZ24" s="7"/>
      <c r="CA24" s="7"/>
      <c r="CB24" s="7"/>
      <c r="CC24" s="7"/>
      <c r="CD24" s="7"/>
      <c r="CE24" s="7"/>
      <c r="CF24" s="7"/>
      <c r="CG24" s="7"/>
      <c r="CH24" s="66"/>
      <c r="CI24" s="66"/>
      <c r="CJ24" s="983"/>
      <c r="CK24" s="67"/>
      <c r="CL24" s="975"/>
      <c r="CM24" s="975"/>
      <c r="CN24" s="975"/>
      <c r="CO24" s="976"/>
      <c r="CP24" s="977">
        <f t="shared" si="28"/>
        <v>0</v>
      </c>
      <c r="CQ24" s="977">
        <f t="shared" si="29"/>
        <v>0</v>
      </c>
      <c r="CR24" s="977">
        <f t="shared" si="30"/>
        <v>0</v>
      </c>
      <c r="CS24" s="977">
        <f t="shared" si="31"/>
        <v>0</v>
      </c>
      <c r="CT24" s="977">
        <f t="shared" si="32"/>
        <v>0</v>
      </c>
      <c r="CU24" s="977">
        <f t="shared" si="33"/>
        <v>0</v>
      </c>
      <c r="CV24" s="978"/>
      <c r="CW24" s="955"/>
      <c r="CX24" s="937"/>
      <c r="CY24" s="955"/>
    </row>
    <row r="25" spans="1:103"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1880.1898162888174</v>
      </c>
      <c r="M25" s="572">
        <v>1849.3439452374564</v>
      </c>
      <c r="N25" s="572">
        <v>1993.0206176880677</v>
      </c>
      <c r="O25" s="572">
        <v>2026.8436760530096</v>
      </c>
      <c r="P25" s="74">
        <f t="shared" si="20"/>
        <v>7.7690617162165188E-2</v>
      </c>
      <c r="Q25" s="74">
        <f t="shared" si="20"/>
        <v>1.6970751865164946E-2</v>
      </c>
      <c r="R25" s="27"/>
      <c r="S25" s="28">
        <v>740</v>
      </c>
      <c r="T25" s="28">
        <v>695</v>
      </c>
      <c r="U25" s="28">
        <v>720</v>
      </c>
      <c r="V25" s="28">
        <v>660</v>
      </c>
      <c r="W25" s="28">
        <v>785</v>
      </c>
      <c r="X25" s="28">
        <v>675</v>
      </c>
      <c r="Y25" s="28">
        <v>580</v>
      </c>
      <c r="Z25" s="28">
        <v>600</v>
      </c>
      <c r="AA25" s="28">
        <v>630</v>
      </c>
      <c r="AB25" s="28">
        <v>700</v>
      </c>
      <c r="AC25" s="28">
        <v>610</v>
      </c>
      <c r="AD25" s="28">
        <v>590</v>
      </c>
      <c r="AE25" s="28">
        <v>580</v>
      </c>
      <c r="AF25" s="28">
        <v>680</v>
      </c>
      <c r="AG25" s="28">
        <v>580</v>
      </c>
      <c r="AH25" s="28">
        <v>570</v>
      </c>
      <c r="AI25" s="28">
        <v>550</v>
      </c>
      <c r="AJ25" s="28">
        <v>560</v>
      </c>
      <c r="AK25" s="572">
        <v>541.21125275204304</v>
      </c>
      <c r="AL25" s="572">
        <v>535.93402330837796</v>
      </c>
      <c r="AM25" s="28">
        <v>529.95018102166023</v>
      </c>
      <c r="AN25" s="28">
        <v>498.44229317058239</v>
      </c>
      <c r="AO25" s="28">
        <v>396.63405846780205</v>
      </c>
      <c r="AP25" s="28">
        <v>388.84279375950177</v>
      </c>
      <c r="AQ25" s="28">
        <v>511.18101744141416</v>
      </c>
      <c r="AR25" s="28">
        <v>533.68862201318211</v>
      </c>
      <c r="AS25" s="572">
        <v>487.30936025685696</v>
      </c>
      <c r="AT25" s="572">
        <v>469.95020098424459</v>
      </c>
      <c r="AU25" s="572">
        <v>484.61517848069673</v>
      </c>
      <c r="AV25" s="572">
        <v>510.62620846175867</v>
      </c>
      <c r="AW25" s="572">
        <v>467.67641357595471</v>
      </c>
      <c r="AX25" s="572">
        <v>478.61639119097839</v>
      </c>
      <c r="AY25" s="572">
        <v>475.68321691744796</v>
      </c>
      <c r="AZ25" s="572">
        <v>458.21379460443649</v>
      </c>
      <c r="BA25" s="572">
        <v>458.46903704267766</v>
      </c>
      <c r="BB25" s="572">
        <v>473.34883410475209</v>
      </c>
      <c r="BC25" s="572">
        <v>445.84576645984339</v>
      </c>
      <c r="BD25" s="572">
        <v>471.68030763018328</v>
      </c>
      <c r="BE25" s="572">
        <v>484.87213690926234</v>
      </c>
      <c r="BF25" s="572">
        <v>502.54418612955254</v>
      </c>
      <c r="BG25" s="572">
        <v>485.13872741752897</v>
      </c>
      <c r="BH25" s="572">
        <v>520.46556723172398</v>
      </c>
      <c r="BI25" s="998">
        <f t="shared" si="21"/>
        <v>0.10342865456191652</v>
      </c>
      <c r="BJ25" s="998">
        <f t="shared" si="22"/>
        <v>7.2818016409956554E-2</v>
      </c>
      <c r="BK25" s="929"/>
      <c r="BL25" s="28">
        <f>D25-BM25</f>
        <v>1565</v>
      </c>
      <c r="BM25" s="28">
        <f>SUM(S25:T25)</f>
        <v>1435</v>
      </c>
      <c r="BN25" s="28">
        <f>SUM(U25:V25)</f>
        <v>1380</v>
      </c>
      <c r="BO25" s="28">
        <f>SUM(W25:X25)</f>
        <v>1460</v>
      </c>
      <c r="BP25" s="28">
        <f>SUM(Y25:Z25)</f>
        <v>1180</v>
      </c>
      <c r="BQ25" s="28">
        <f>SUM(AA25:AB25)</f>
        <v>1330</v>
      </c>
      <c r="BR25" s="28">
        <f>SUM(AC25:AD25)</f>
        <v>1200</v>
      </c>
      <c r="BS25" s="28">
        <f>SUM(AE25:AF25)</f>
        <v>1260</v>
      </c>
      <c r="BT25" s="28">
        <f>SUM(AG25:AH25)</f>
        <v>1150</v>
      </c>
      <c r="BU25" s="28">
        <f>SUM(AI25:AJ25)</f>
        <v>1110</v>
      </c>
      <c r="BV25" s="28">
        <f>SUM(AK25:AL25)</f>
        <v>1077.1452760604211</v>
      </c>
      <c r="BW25" s="28">
        <f>SUM(AM25:AN25)</f>
        <v>1028.3924741922426</v>
      </c>
      <c r="BX25" s="28">
        <f>SUM(AO25:AP25)</f>
        <v>785.47685222730388</v>
      </c>
      <c r="BY25" s="28">
        <f>SUM(AQ25:AR25)</f>
        <v>1044.8696394545964</v>
      </c>
      <c r="BZ25" s="28">
        <f>SUM(AS25:AT25)</f>
        <v>957.25956124110155</v>
      </c>
      <c r="CA25" s="28">
        <f>SUM(AU25:AV25)</f>
        <v>995.24138694245539</v>
      </c>
      <c r="CB25" s="28">
        <f>SUM(AW25:AX25)</f>
        <v>946.29280476693316</v>
      </c>
      <c r="CC25" s="28">
        <f>SUM(AY25:AZ25)</f>
        <v>933.89701152188445</v>
      </c>
      <c r="CD25" s="28">
        <f t="shared" si="59"/>
        <v>931.81787114742974</v>
      </c>
      <c r="CE25" s="28">
        <f>BC25+BD25</f>
        <v>917.52607409002667</v>
      </c>
      <c r="CF25" s="28">
        <f>BE25+BF25</f>
        <v>987.41632303881488</v>
      </c>
      <c r="CG25" s="28">
        <f t="shared" si="37"/>
        <v>1005.604294649253</v>
      </c>
      <c r="CH25" s="74">
        <f t="shared" si="26"/>
        <v>9.5995332499492658E-2</v>
      </c>
      <c r="CI25" s="74">
        <f t="shared" si="27"/>
        <v>1.8419759918960832E-2</v>
      </c>
      <c r="CJ25" s="983"/>
      <c r="CK25" s="990">
        <f>SUM(BE25:BH25)</f>
        <v>1993.0206176880679</v>
      </c>
      <c r="CL25" s="975"/>
      <c r="CM25" s="975"/>
      <c r="CN25" s="975"/>
      <c r="CO25" s="976" t="s">
        <v>259</v>
      </c>
      <c r="CP25" s="977">
        <f t="shared" si="28"/>
        <v>0</v>
      </c>
      <c r="CQ25" s="977">
        <f t="shared" si="29"/>
        <v>0</v>
      </c>
      <c r="CR25" s="977">
        <f t="shared" si="30"/>
        <v>0</v>
      </c>
      <c r="CS25" s="977">
        <f>L25-SUM(AW25:AZ25)</f>
        <v>0</v>
      </c>
      <c r="CT25" s="977">
        <f t="shared" si="32"/>
        <v>0</v>
      </c>
      <c r="CU25" s="977">
        <f t="shared" si="33"/>
        <v>0</v>
      </c>
      <c r="CV25" s="978"/>
      <c r="CW25" s="955"/>
      <c r="CX25" s="937"/>
      <c r="CY25" s="955"/>
    </row>
    <row r="26" spans="1:103" x14ac:dyDescent="0.45">
      <c r="A26" s="23"/>
      <c r="B26" s="4"/>
      <c r="C26" s="9"/>
      <c r="D26" s="9"/>
      <c r="E26" s="9"/>
      <c r="F26" s="9"/>
      <c r="G26" s="9"/>
      <c r="H26" s="9"/>
      <c r="I26" s="627"/>
      <c r="J26" s="9"/>
      <c r="K26" s="9"/>
      <c r="L26" s="9"/>
      <c r="M26" s="9"/>
      <c r="N26" s="9"/>
      <c r="O26" s="9"/>
      <c r="P26" s="66"/>
      <c r="Q26" s="66"/>
      <c r="R26" s="27"/>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9"/>
      <c r="BI26" s="66"/>
      <c r="BJ26" s="66"/>
      <c r="BK26" s="929"/>
      <c r="BL26" s="7"/>
      <c r="BM26" s="7"/>
      <c r="BN26" s="7"/>
      <c r="BO26" s="7"/>
      <c r="BP26" s="7"/>
      <c r="BQ26" s="7"/>
      <c r="BR26" s="7"/>
      <c r="BS26" s="7"/>
      <c r="BT26" s="7"/>
      <c r="BU26" s="7"/>
      <c r="BV26" s="7"/>
      <c r="BW26" s="7"/>
      <c r="BX26" s="7"/>
      <c r="BY26" s="7"/>
      <c r="BZ26" s="7"/>
      <c r="CA26" s="7"/>
      <c r="CB26" s="7"/>
      <c r="CC26" s="7"/>
      <c r="CD26" s="7"/>
      <c r="CE26" s="7"/>
      <c r="CF26" s="7"/>
      <c r="CG26" s="7"/>
      <c r="CH26" s="66"/>
      <c r="CI26" s="66"/>
      <c r="CJ26" s="983"/>
      <c r="CK26" s="69"/>
      <c r="CL26" s="975"/>
      <c r="CM26" s="975"/>
      <c r="CN26" s="975"/>
      <c r="CO26" s="976"/>
      <c r="CP26" s="977"/>
      <c r="CQ26" s="977"/>
      <c r="CR26" s="977"/>
      <c r="CS26" s="977"/>
      <c r="CT26" s="977"/>
      <c r="CU26" s="977"/>
      <c r="CV26" s="978"/>
      <c r="CW26" s="955"/>
      <c r="CX26" s="937"/>
      <c r="CY26" s="955"/>
    </row>
    <row r="27" spans="1:103" x14ac:dyDescent="0.45">
      <c r="A27" s="23" t="s">
        <v>6</v>
      </c>
      <c r="B27" s="9"/>
      <c r="C27" s="555">
        <v>1615</v>
      </c>
      <c r="D27" s="555">
        <v>1720</v>
      </c>
      <c r="E27" s="555">
        <v>1875</v>
      </c>
      <c r="F27" s="555">
        <v>2020</v>
      </c>
      <c r="G27" s="555">
        <v>1900</v>
      </c>
      <c r="H27" s="555">
        <v>2040</v>
      </c>
      <c r="I27" s="555">
        <f t="shared" ref="I27" si="62">SUM(I28:I34)</f>
        <v>2213.1351582272346</v>
      </c>
      <c r="J27" s="555">
        <f>SUM(J28:J34)</f>
        <v>2069.2025862321357</v>
      </c>
      <c r="K27" s="555">
        <f t="shared" ref="K27" si="63">SUM(K28:K34)</f>
        <v>2514.1812813802562</v>
      </c>
      <c r="L27" s="555">
        <f>SUM(L28:L34)</f>
        <v>2353.0525585994437</v>
      </c>
      <c r="M27" s="555">
        <f t="shared" ref="M27:O27" si="64">SUM(M28:M34)</f>
        <v>2475.1992807950046</v>
      </c>
      <c r="N27" s="555">
        <f t="shared" si="64"/>
        <v>2461.7277775716275</v>
      </c>
      <c r="O27" s="555">
        <f t="shared" si="64"/>
        <v>2115.7082051936827</v>
      </c>
      <c r="P27" s="66">
        <f t="shared" si="20"/>
        <v>-5.4425933814308269E-3</v>
      </c>
      <c r="Q27" s="66">
        <f t="shared" si="20"/>
        <v>-0.14055964088737538</v>
      </c>
      <c r="R27" s="27"/>
      <c r="S27" s="555">
        <v>410</v>
      </c>
      <c r="T27" s="555">
        <v>435</v>
      </c>
      <c r="U27" s="555">
        <v>455</v>
      </c>
      <c r="V27" s="555">
        <v>460</v>
      </c>
      <c r="W27" s="555">
        <v>450</v>
      </c>
      <c r="X27" s="555">
        <v>480</v>
      </c>
      <c r="Y27" s="555">
        <v>500</v>
      </c>
      <c r="Z27" s="555">
        <v>545</v>
      </c>
      <c r="AA27" s="555">
        <v>520</v>
      </c>
      <c r="AB27" s="555">
        <v>480</v>
      </c>
      <c r="AC27" s="555">
        <v>480</v>
      </c>
      <c r="AD27" s="555">
        <v>475</v>
      </c>
      <c r="AE27" s="555">
        <v>475</v>
      </c>
      <c r="AF27" s="555">
        <v>480</v>
      </c>
      <c r="AG27" s="555">
        <v>510</v>
      </c>
      <c r="AH27" s="555">
        <v>505</v>
      </c>
      <c r="AI27" s="555">
        <v>505</v>
      </c>
      <c r="AJ27" s="555">
        <v>525</v>
      </c>
      <c r="AK27" s="555">
        <f t="shared" ref="AK27:BH27" si="65">SUM(AK28:AK34)</f>
        <v>672.68151811683924</v>
      </c>
      <c r="AL27" s="555">
        <f t="shared" si="65"/>
        <v>551.30100764871236</v>
      </c>
      <c r="AM27" s="555">
        <f>SUM(AM28:AM34)</f>
        <v>526.30597869372446</v>
      </c>
      <c r="AN27" s="555">
        <f t="shared" si="65"/>
        <v>462.84415127627767</v>
      </c>
      <c r="AO27" s="555">
        <f t="shared" si="65"/>
        <v>626.3114901199649</v>
      </c>
      <c r="AP27" s="555">
        <f t="shared" si="65"/>
        <v>337.39954304146522</v>
      </c>
      <c r="AQ27" s="555">
        <f t="shared" si="65"/>
        <v>582.90755051097699</v>
      </c>
      <c r="AR27" s="555">
        <f t="shared" si="65"/>
        <v>522.58400255972833</v>
      </c>
      <c r="AS27" s="555">
        <f t="shared" si="65"/>
        <v>481.60694716756916</v>
      </c>
      <c r="AT27" s="563">
        <f t="shared" si="65"/>
        <v>788.06709170827287</v>
      </c>
      <c r="AU27" s="563">
        <f t="shared" si="65"/>
        <v>709.60233309426349</v>
      </c>
      <c r="AV27" s="563">
        <f t="shared" si="65"/>
        <v>534.90490941015048</v>
      </c>
      <c r="AW27" s="563">
        <f t="shared" si="65"/>
        <v>594.22237689145709</v>
      </c>
      <c r="AX27" s="563">
        <f t="shared" si="65"/>
        <v>667.68769988831832</v>
      </c>
      <c r="AY27" s="563">
        <f t="shared" si="65"/>
        <v>559.81854946584531</v>
      </c>
      <c r="AZ27" s="563">
        <f t="shared" si="65"/>
        <v>531.32393235382347</v>
      </c>
      <c r="BA27" s="563">
        <f t="shared" si="65"/>
        <v>644.28032536099352</v>
      </c>
      <c r="BB27" s="563">
        <f t="shared" si="65"/>
        <v>751.38327184200671</v>
      </c>
      <c r="BC27" s="563">
        <f t="shared" si="65"/>
        <v>487.39220641337272</v>
      </c>
      <c r="BD27" s="563">
        <f t="shared" si="65"/>
        <v>592.14347717863211</v>
      </c>
      <c r="BE27" s="563">
        <f t="shared" si="65"/>
        <v>657.63251262869471</v>
      </c>
      <c r="BF27" s="563">
        <f t="shared" si="65"/>
        <v>700.19875555374847</v>
      </c>
      <c r="BG27" s="563">
        <f t="shared" si="65"/>
        <v>556.75417332408892</v>
      </c>
      <c r="BH27" s="563">
        <f t="shared" si="65"/>
        <v>547.14233606509549</v>
      </c>
      <c r="BI27" s="66">
        <f t="shared" si="21"/>
        <v>-7.5997022424281635E-2</v>
      </c>
      <c r="BJ27" s="66">
        <f t="shared" si="22"/>
        <v>-1.7264059650610508E-2</v>
      </c>
      <c r="BK27" s="929"/>
      <c r="BL27" s="9">
        <f>SUM(BL28:BL34)</f>
        <v>875</v>
      </c>
      <c r="BM27" s="9">
        <f t="shared" ref="BM27" si="66">SUM(BM28:BM34)</f>
        <v>845</v>
      </c>
      <c r="BN27" s="9">
        <f t="shared" ref="BN27:BN32" si="67">SUM(U27:V27)</f>
        <v>915</v>
      </c>
      <c r="BO27" s="9">
        <f t="shared" ref="BO27:BO32" si="68">SUM(W27:X27)</f>
        <v>930</v>
      </c>
      <c r="BP27" s="9">
        <f t="shared" ref="BP27:BP32" si="69">SUM(Y27:Z27)</f>
        <v>1045</v>
      </c>
      <c r="BQ27" s="9">
        <f t="shared" ref="BQ27:BQ32" si="70">SUM(AA27:AB27)</f>
        <v>1000</v>
      </c>
      <c r="BR27" s="9">
        <f t="shared" ref="BR27:BR32" si="71">SUM(AC27:AD27)</f>
        <v>955</v>
      </c>
      <c r="BS27" s="9">
        <f t="shared" ref="BS27:BS32" si="72">SUM(AE27:AF27)</f>
        <v>955</v>
      </c>
      <c r="BT27" s="9">
        <f t="shared" ref="BT27:BT32" si="73">SUM(AG27:AH27)</f>
        <v>1015</v>
      </c>
      <c r="BU27" s="9">
        <f t="shared" ref="BU27:BU32" si="74">SUM(AI27:AJ27)</f>
        <v>1030</v>
      </c>
      <c r="BV27" s="9">
        <f t="shared" ref="BV27:BV31" si="75">SUM(AK27:AL27)</f>
        <v>1223.9825257655516</v>
      </c>
      <c r="BW27" s="9">
        <f t="shared" ref="BW27:BW34" si="76">SUM(AM27:AN27)</f>
        <v>989.15012997000213</v>
      </c>
      <c r="BX27" s="9">
        <f t="shared" ref="BX27:BX34" si="77">SUM(AO27:AP27)</f>
        <v>963.71103316143012</v>
      </c>
      <c r="BY27" s="9">
        <f t="shared" ref="BY27:BY34" si="78">SUM(AQ27:AR27)</f>
        <v>1105.4915530707053</v>
      </c>
      <c r="BZ27" s="9">
        <f t="shared" ref="BZ27:BZ34" si="79">SUM(AS27:AT27)</f>
        <v>1269.6740388758421</v>
      </c>
      <c r="CA27" s="9">
        <f t="shared" ref="CA27:CA34" si="80">SUM(AU27:AV27)</f>
        <v>1244.5072425044141</v>
      </c>
      <c r="CB27" s="9">
        <f t="shared" ref="CB27:CB34" si="81">SUM(AW27:AX27)</f>
        <v>1261.9100767797754</v>
      </c>
      <c r="CC27" s="9">
        <f t="shared" ref="CC27:CC34" si="82">SUM(AY27:AZ27)</f>
        <v>1091.1424818196688</v>
      </c>
      <c r="CD27" s="9">
        <f t="shared" ref="CD27:CD32" si="83">SUM(BA27:BB27)</f>
        <v>1395.6635972030003</v>
      </c>
      <c r="CE27" s="9">
        <f t="shared" ref="CE27:CE31" si="84">BC27+BD27</f>
        <v>1079.5356835920047</v>
      </c>
      <c r="CF27" s="9">
        <f t="shared" ref="CF27:CF34" si="85">BE27+BF27</f>
        <v>1357.8312681824432</v>
      </c>
      <c r="CG27" s="9">
        <f t="shared" si="37"/>
        <v>1103.8965093891843</v>
      </c>
      <c r="CH27" s="66">
        <f t="shared" si="26"/>
        <v>2.2566021825348503E-2</v>
      </c>
      <c r="CI27" s="66">
        <f t="shared" si="27"/>
        <v>-0.18701495888599562</v>
      </c>
      <c r="CJ27" s="983"/>
      <c r="CK27" s="76">
        <f>SUM(BE27:BH27)</f>
        <v>2461.7277775716275</v>
      </c>
      <c r="CL27" s="975"/>
      <c r="CM27" s="975"/>
      <c r="CN27" s="975"/>
      <c r="CO27" s="976"/>
      <c r="CP27" s="977">
        <f>I27-SUM(AK27:AN27)</f>
        <v>2.5024916808433773E-3</v>
      </c>
      <c r="CQ27" s="977">
        <f t="shared" si="29"/>
        <v>0</v>
      </c>
      <c r="CR27" s="977">
        <f t="shared" si="30"/>
        <v>0</v>
      </c>
      <c r="CS27" s="977">
        <f t="shared" si="31"/>
        <v>0</v>
      </c>
      <c r="CT27" s="977">
        <f t="shared" si="32"/>
        <v>0</v>
      </c>
      <c r="CU27" s="977">
        <f t="shared" si="33"/>
        <v>0</v>
      </c>
      <c r="CV27" s="978"/>
      <c r="CW27" s="955"/>
      <c r="CX27" s="937"/>
      <c r="CY27" s="955"/>
    </row>
    <row r="28" spans="1:103" x14ac:dyDescent="0.45">
      <c r="A28" s="10"/>
      <c r="B28" s="10" t="s">
        <v>12</v>
      </c>
      <c r="C28" s="7">
        <v>535</v>
      </c>
      <c r="D28" s="7">
        <v>540</v>
      </c>
      <c r="E28" s="7">
        <v>515</v>
      </c>
      <c r="F28" s="7">
        <v>560</v>
      </c>
      <c r="G28" s="7">
        <v>570</v>
      </c>
      <c r="H28" s="7">
        <v>565</v>
      </c>
      <c r="I28" s="7">
        <v>801.0427710510437</v>
      </c>
      <c r="J28" s="7">
        <v>637.53100612923799</v>
      </c>
      <c r="K28" s="7">
        <v>648.16262558787366</v>
      </c>
      <c r="L28" s="7">
        <v>683.75689571916837</v>
      </c>
      <c r="M28" s="7">
        <v>823.95312514147145</v>
      </c>
      <c r="N28" s="7">
        <v>608.79364250875642</v>
      </c>
      <c r="O28" s="7">
        <v>578.11265496146189</v>
      </c>
      <c r="P28" s="68">
        <f t="shared" si="20"/>
        <v>-0.26113073191605707</v>
      </c>
      <c r="Q28" s="68">
        <f t="shared" si="20"/>
        <v>-5.0396366527190262E-2</v>
      </c>
      <c r="R28" s="27"/>
      <c r="S28" s="7">
        <v>145</v>
      </c>
      <c r="T28" s="7">
        <v>125</v>
      </c>
      <c r="U28" s="7">
        <v>135</v>
      </c>
      <c r="V28" s="7">
        <v>130</v>
      </c>
      <c r="W28" s="7">
        <v>125</v>
      </c>
      <c r="X28" s="7">
        <v>115</v>
      </c>
      <c r="Y28" s="7">
        <v>140</v>
      </c>
      <c r="Z28" s="7">
        <v>135</v>
      </c>
      <c r="AA28" s="7">
        <v>165</v>
      </c>
      <c r="AB28" s="7">
        <v>130</v>
      </c>
      <c r="AC28" s="7">
        <v>150</v>
      </c>
      <c r="AD28" s="7">
        <v>135</v>
      </c>
      <c r="AE28" s="7">
        <v>160</v>
      </c>
      <c r="AF28" s="7">
        <v>135</v>
      </c>
      <c r="AG28" s="7">
        <v>145</v>
      </c>
      <c r="AH28" s="7">
        <v>135</v>
      </c>
      <c r="AI28" s="7">
        <v>155</v>
      </c>
      <c r="AJ28" s="7">
        <v>140</v>
      </c>
      <c r="AK28" s="7">
        <v>261.57155140139213</v>
      </c>
      <c r="AL28" s="7">
        <v>226.66832507638054</v>
      </c>
      <c r="AM28" s="7">
        <v>160.2695810979429</v>
      </c>
      <c r="AN28" s="7">
        <v>152.5333134753281</v>
      </c>
      <c r="AO28" s="7">
        <v>227.58047800528939</v>
      </c>
      <c r="AP28" s="7">
        <v>103.32857734883993</v>
      </c>
      <c r="AQ28" s="7">
        <v>143.6995493593289</v>
      </c>
      <c r="AR28" s="7">
        <v>162.92240141577989</v>
      </c>
      <c r="AS28" s="7">
        <v>106.64898278865628</v>
      </c>
      <c r="AT28" s="7">
        <v>146.09363264049509</v>
      </c>
      <c r="AU28" s="7">
        <v>301.07889506926222</v>
      </c>
      <c r="AV28" s="7">
        <v>94.34111508945989</v>
      </c>
      <c r="AW28" s="7">
        <v>150.29831130251173</v>
      </c>
      <c r="AX28" s="7">
        <v>169.30251946652209</v>
      </c>
      <c r="AY28" s="7">
        <v>120.52803620282614</v>
      </c>
      <c r="AZ28" s="7">
        <v>243.62802874730849</v>
      </c>
      <c r="BA28" s="7">
        <v>308.91298397587889</v>
      </c>
      <c r="BB28" s="7">
        <v>234.16245153850525</v>
      </c>
      <c r="BC28" s="7">
        <v>148.07003964488132</v>
      </c>
      <c r="BD28" s="7">
        <v>132.80764998220621</v>
      </c>
      <c r="BE28" s="7">
        <v>166.70304033124171</v>
      </c>
      <c r="BF28" s="7">
        <v>178.25399118886219</v>
      </c>
      <c r="BG28" s="7">
        <v>135.57792579429241</v>
      </c>
      <c r="BH28" s="7">
        <v>128.25868519436005</v>
      </c>
      <c r="BI28" s="66">
        <f t="shared" si="21"/>
        <v>-3.4252279808095643E-2</v>
      </c>
      <c r="BJ28" s="66">
        <f t="shared" si="22"/>
        <v>-5.3985488840105011E-2</v>
      </c>
      <c r="BK28" s="929"/>
      <c r="BL28" s="13">
        <f t="shared" ref="BL28:BL32" si="86">D28-BM28</f>
        <v>270</v>
      </c>
      <c r="BM28" s="13">
        <f t="shared" ref="BM28:BM32" si="87">SUM(S28:T28)</f>
        <v>270</v>
      </c>
      <c r="BN28" s="13">
        <f t="shared" si="67"/>
        <v>265</v>
      </c>
      <c r="BO28" s="13">
        <f t="shared" si="68"/>
        <v>240</v>
      </c>
      <c r="BP28" s="13">
        <f t="shared" si="69"/>
        <v>275</v>
      </c>
      <c r="BQ28" s="13">
        <f t="shared" si="70"/>
        <v>295</v>
      </c>
      <c r="BR28" s="13">
        <f t="shared" si="71"/>
        <v>285</v>
      </c>
      <c r="BS28" s="13">
        <f t="shared" si="72"/>
        <v>295</v>
      </c>
      <c r="BT28" s="13">
        <f t="shared" si="73"/>
        <v>280</v>
      </c>
      <c r="BU28" s="13">
        <f t="shared" si="74"/>
        <v>295</v>
      </c>
      <c r="BV28" s="13">
        <f t="shared" si="75"/>
        <v>488.23987647777267</v>
      </c>
      <c r="BW28" s="13">
        <f t="shared" si="76"/>
        <v>312.80289457327103</v>
      </c>
      <c r="BX28" s="13">
        <f t="shared" si="77"/>
        <v>330.90905535412935</v>
      </c>
      <c r="BY28" s="13">
        <f t="shared" si="78"/>
        <v>306.62195077510876</v>
      </c>
      <c r="BZ28" s="13">
        <f t="shared" si="79"/>
        <v>252.74261542915139</v>
      </c>
      <c r="CA28" s="13">
        <f t="shared" si="80"/>
        <v>395.42001015872211</v>
      </c>
      <c r="CB28" s="13">
        <f t="shared" si="81"/>
        <v>319.60083076903379</v>
      </c>
      <c r="CC28" s="13">
        <f t="shared" si="82"/>
        <v>364.15606495013463</v>
      </c>
      <c r="CD28" s="13">
        <f t="shared" si="83"/>
        <v>543.07543551438414</v>
      </c>
      <c r="CE28" s="13">
        <f t="shared" si="84"/>
        <v>280.87768962708753</v>
      </c>
      <c r="CF28" s="13">
        <f t="shared" si="85"/>
        <v>344.9570315201039</v>
      </c>
      <c r="CG28" s="13">
        <f t="shared" si="37"/>
        <v>263.83661098865247</v>
      </c>
      <c r="CH28" s="66">
        <f t="shared" si="26"/>
        <v>-6.0670816044734566E-2</v>
      </c>
      <c r="CI28" s="66">
        <f t="shared" si="27"/>
        <v>-0.23516094214396022</v>
      </c>
      <c r="CJ28" s="983"/>
      <c r="CK28" s="69">
        <f t="shared" si="50"/>
        <v>608.79364250875642</v>
      </c>
      <c r="CL28" s="975"/>
      <c r="CM28" s="975"/>
      <c r="CN28" s="975"/>
      <c r="CO28" s="976"/>
      <c r="CP28" s="977">
        <f t="shared" si="28"/>
        <v>0</v>
      </c>
      <c r="CQ28" s="977">
        <f t="shared" si="29"/>
        <v>0</v>
      </c>
      <c r="CR28" s="977">
        <f t="shared" si="30"/>
        <v>0</v>
      </c>
      <c r="CS28" s="977">
        <f t="shared" si="31"/>
        <v>0</v>
      </c>
      <c r="CT28" s="977">
        <f t="shared" si="32"/>
        <v>0</v>
      </c>
      <c r="CU28" s="977">
        <f t="shared" si="33"/>
        <v>0</v>
      </c>
      <c r="CV28" s="978"/>
      <c r="CW28" s="955"/>
      <c r="CX28" s="937"/>
      <c r="CY28" s="955"/>
    </row>
    <row r="29" spans="1:103" x14ac:dyDescent="0.45">
      <c r="A29" s="10"/>
      <c r="B29" s="10" t="s">
        <v>13</v>
      </c>
      <c r="C29" s="7">
        <v>50</v>
      </c>
      <c r="D29" s="7">
        <v>60</v>
      </c>
      <c r="E29" s="7">
        <v>170</v>
      </c>
      <c r="F29" s="7">
        <v>220</v>
      </c>
      <c r="G29" s="7">
        <v>120</v>
      </c>
      <c r="H29" s="7">
        <v>235</v>
      </c>
      <c r="I29" s="7">
        <v>218.82799632930983</v>
      </c>
      <c r="J29" s="7">
        <v>108.88601227321639</v>
      </c>
      <c r="K29" s="7">
        <v>168.88811626284198</v>
      </c>
      <c r="L29" s="7">
        <v>192.65496448538445</v>
      </c>
      <c r="M29" s="7">
        <v>159.11787859827328</v>
      </c>
      <c r="N29" s="7">
        <v>158.43657084284141</v>
      </c>
      <c r="O29" s="7">
        <v>205.47320191392939</v>
      </c>
      <c r="P29" s="68">
        <f t="shared" si="20"/>
        <v>-4.28178003272639E-3</v>
      </c>
      <c r="Q29" s="68">
        <f t="shared" si="20"/>
        <v>0.29687988588029479</v>
      </c>
      <c r="R29" s="27"/>
      <c r="S29" s="7">
        <v>15</v>
      </c>
      <c r="T29" s="7">
        <v>15</v>
      </c>
      <c r="U29" s="7">
        <v>45</v>
      </c>
      <c r="V29" s="7">
        <v>40</v>
      </c>
      <c r="W29" s="7">
        <v>40</v>
      </c>
      <c r="X29" s="7">
        <v>40</v>
      </c>
      <c r="Y29" s="7">
        <v>55</v>
      </c>
      <c r="Z29" s="7">
        <v>60</v>
      </c>
      <c r="AA29" s="7">
        <v>55</v>
      </c>
      <c r="AB29" s="7">
        <v>55</v>
      </c>
      <c r="AC29" s="7">
        <v>35</v>
      </c>
      <c r="AD29" s="7">
        <v>25</v>
      </c>
      <c r="AE29" s="7">
        <v>30</v>
      </c>
      <c r="AF29" s="7">
        <v>30</v>
      </c>
      <c r="AG29" s="7">
        <v>55</v>
      </c>
      <c r="AH29" s="7">
        <v>55</v>
      </c>
      <c r="AI29" s="7">
        <v>55</v>
      </c>
      <c r="AJ29" s="7">
        <v>55</v>
      </c>
      <c r="AK29" s="7">
        <v>54.706999082327457</v>
      </c>
      <c r="AL29" s="7">
        <v>54.706999082327457</v>
      </c>
      <c r="AM29" s="7">
        <v>54.706999082327457</v>
      </c>
      <c r="AN29" s="7">
        <v>54.706999082327457</v>
      </c>
      <c r="AO29" s="7">
        <v>33.175852077934877</v>
      </c>
      <c r="AP29" s="7">
        <v>18.290451516342788</v>
      </c>
      <c r="AQ29" s="7">
        <v>21.426618642480928</v>
      </c>
      <c r="AR29" s="7">
        <v>35.993090036457801</v>
      </c>
      <c r="AS29" s="7">
        <v>35.864535507985934</v>
      </c>
      <c r="AT29" s="7">
        <v>38.430517445326473</v>
      </c>
      <c r="AU29" s="7">
        <v>38.430517445326473</v>
      </c>
      <c r="AV29" s="7">
        <v>56.162545864203082</v>
      </c>
      <c r="AW29" s="7">
        <v>44.060782829446495</v>
      </c>
      <c r="AX29" s="7">
        <v>48.018266583748236</v>
      </c>
      <c r="AY29" s="7">
        <v>48.688351384265005</v>
      </c>
      <c r="AZ29" s="7">
        <v>51.887563687924718</v>
      </c>
      <c r="BA29" s="7">
        <v>41.472774491784698</v>
      </c>
      <c r="BB29" s="7">
        <v>40.649581972778492</v>
      </c>
      <c r="BC29" s="7">
        <v>38.277720664762469</v>
      </c>
      <c r="BD29" s="7">
        <v>38.717801468947613</v>
      </c>
      <c r="BE29" s="7">
        <v>39.609142710710351</v>
      </c>
      <c r="BF29" s="7">
        <v>39.609142710710351</v>
      </c>
      <c r="BG29" s="7">
        <v>39.609142710710351</v>
      </c>
      <c r="BH29" s="7">
        <v>39.609142710710351</v>
      </c>
      <c r="BI29" s="66">
        <f t="shared" si="21"/>
        <v>2.3021483863891579E-2</v>
      </c>
      <c r="BJ29" s="66">
        <f t="shared" si="22"/>
        <v>0</v>
      </c>
      <c r="BK29" s="929"/>
      <c r="BL29" s="13">
        <f t="shared" si="86"/>
        <v>30</v>
      </c>
      <c r="BM29" s="13">
        <f t="shared" si="87"/>
        <v>30</v>
      </c>
      <c r="BN29" s="13">
        <f t="shared" si="67"/>
        <v>85</v>
      </c>
      <c r="BO29" s="13">
        <f t="shared" si="68"/>
        <v>80</v>
      </c>
      <c r="BP29" s="13">
        <f t="shared" si="69"/>
        <v>115</v>
      </c>
      <c r="BQ29" s="13">
        <f t="shared" si="70"/>
        <v>110</v>
      </c>
      <c r="BR29" s="13">
        <f t="shared" si="71"/>
        <v>60</v>
      </c>
      <c r="BS29" s="13">
        <f t="shared" si="72"/>
        <v>60</v>
      </c>
      <c r="BT29" s="13">
        <f t="shared" si="73"/>
        <v>110</v>
      </c>
      <c r="BU29" s="13">
        <f t="shared" si="74"/>
        <v>110</v>
      </c>
      <c r="BV29" s="13">
        <f t="shared" si="75"/>
        <v>109.41399816465491</v>
      </c>
      <c r="BW29" s="13">
        <f t="shared" si="76"/>
        <v>109.41399816465491</v>
      </c>
      <c r="BX29" s="13">
        <f t="shared" si="77"/>
        <v>51.466303594277662</v>
      </c>
      <c r="BY29" s="13">
        <f t="shared" si="78"/>
        <v>57.419708678938733</v>
      </c>
      <c r="BZ29" s="13">
        <f t="shared" si="79"/>
        <v>74.295052953312407</v>
      </c>
      <c r="CA29" s="13">
        <f t="shared" si="80"/>
        <v>94.593063309529555</v>
      </c>
      <c r="CB29" s="13">
        <f t="shared" si="81"/>
        <v>92.079049413194724</v>
      </c>
      <c r="CC29" s="13">
        <f t="shared" si="82"/>
        <v>100.57591507218973</v>
      </c>
      <c r="CD29" s="13">
        <f t="shared" si="83"/>
        <v>82.122356464563182</v>
      </c>
      <c r="CE29" s="13">
        <f t="shared" si="84"/>
        <v>76.995522133710082</v>
      </c>
      <c r="CF29" s="13">
        <f t="shared" si="85"/>
        <v>79.218285421420703</v>
      </c>
      <c r="CG29" s="13">
        <f t="shared" si="37"/>
        <v>79.218285421420703</v>
      </c>
      <c r="CH29" s="66">
        <f t="shared" si="26"/>
        <v>2.88687345200489E-2</v>
      </c>
      <c r="CI29" s="66">
        <f t="shared" si="27"/>
        <v>0</v>
      </c>
      <c r="CJ29" s="983"/>
      <c r="CK29" s="69">
        <f>SUM(BE29:BH29)</f>
        <v>158.43657084284141</v>
      </c>
      <c r="CL29" s="975"/>
      <c r="CM29" s="975"/>
      <c r="CN29" s="975"/>
      <c r="CO29" s="976"/>
      <c r="CP29" s="977">
        <f t="shared" si="28"/>
        <v>0</v>
      </c>
      <c r="CQ29" s="977">
        <f t="shared" si="29"/>
        <v>0</v>
      </c>
      <c r="CR29" s="977">
        <f t="shared" si="30"/>
        <v>0</v>
      </c>
      <c r="CS29" s="977">
        <f t="shared" si="31"/>
        <v>0</v>
      </c>
      <c r="CT29" s="977">
        <f t="shared" si="32"/>
        <v>0</v>
      </c>
      <c r="CU29" s="977">
        <f t="shared" si="33"/>
        <v>0</v>
      </c>
      <c r="CV29" s="978"/>
      <c r="CW29" s="955"/>
      <c r="CX29" s="937"/>
      <c r="CY29" s="955"/>
    </row>
    <row r="30" spans="1:103"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89.271500000000003</v>
      </c>
      <c r="N30" s="7">
        <v>93.658650000000009</v>
      </c>
      <c r="O30" s="7">
        <v>95.563525299649825</v>
      </c>
      <c r="P30" s="68">
        <f t="shared" si="20"/>
        <v>4.9143903709470527E-2</v>
      </c>
      <c r="Q30" s="68">
        <f t="shared" si="20"/>
        <v>2.0338487685331863E-2</v>
      </c>
      <c r="R30" s="27"/>
      <c r="S30" s="7">
        <v>55</v>
      </c>
      <c r="T30" s="7">
        <v>60</v>
      </c>
      <c r="U30" s="7">
        <v>60</v>
      </c>
      <c r="V30" s="7">
        <v>50</v>
      </c>
      <c r="W30" s="7">
        <v>50</v>
      </c>
      <c r="X30" s="7">
        <v>50</v>
      </c>
      <c r="Y30" s="7">
        <v>50</v>
      </c>
      <c r="Z30" s="7">
        <v>50</v>
      </c>
      <c r="AA30" s="7">
        <v>50</v>
      </c>
      <c r="AB30" s="7">
        <v>50</v>
      </c>
      <c r="AC30" s="7">
        <v>55</v>
      </c>
      <c r="AD30" s="7">
        <v>50</v>
      </c>
      <c r="AE30" s="7">
        <v>50</v>
      </c>
      <c r="AF30" s="7">
        <v>65</v>
      </c>
      <c r="AG30" s="7">
        <v>55</v>
      </c>
      <c r="AH30" s="7">
        <v>50</v>
      </c>
      <c r="AI30" s="7">
        <v>50</v>
      </c>
      <c r="AJ30" s="7">
        <v>55</v>
      </c>
      <c r="AK30" s="7">
        <v>35.253865920000003</v>
      </c>
      <c r="AL30" s="7">
        <v>35.729599999999998</v>
      </c>
      <c r="AM30" s="7">
        <v>37.484800000000007</v>
      </c>
      <c r="AN30" s="7">
        <v>35.900320000000001</v>
      </c>
      <c r="AO30" s="7">
        <v>32.069000000000003</v>
      </c>
      <c r="AP30" s="7">
        <v>29.286999999999999</v>
      </c>
      <c r="AQ30" s="7">
        <v>32.602000000000004</v>
      </c>
      <c r="AR30" s="7">
        <v>35.814</v>
      </c>
      <c r="AS30" s="7">
        <v>33.107999999999997</v>
      </c>
      <c r="AT30" s="7">
        <v>35.045249999999996</v>
      </c>
      <c r="AU30" s="7">
        <v>34.968000000000004</v>
      </c>
      <c r="AV30" s="7">
        <v>31.80536</v>
      </c>
      <c r="AW30" s="7">
        <v>29.650399999999998</v>
      </c>
      <c r="AX30" s="7">
        <v>26.92</v>
      </c>
      <c r="AY30" s="7">
        <v>25.78</v>
      </c>
      <c r="AZ30" s="7">
        <v>23.614999999999998</v>
      </c>
      <c r="BA30" s="7">
        <v>22.503</v>
      </c>
      <c r="BB30" s="7">
        <v>22.591999999999999</v>
      </c>
      <c r="BC30" s="7">
        <v>22.015999999999998</v>
      </c>
      <c r="BD30" s="7">
        <v>22.160499999999999</v>
      </c>
      <c r="BE30" s="7">
        <v>22.265000000000001</v>
      </c>
      <c r="BF30" s="7">
        <v>23.041050000000002</v>
      </c>
      <c r="BG30" s="7">
        <v>24.137599999999999</v>
      </c>
      <c r="BH30" s="7">
        <v>24.215</v>
      </c>
      <c r="BI30" s="66">
        <f t="shared" si="21"/>
        <v>9.2710002030640171E-2</v>
      </c>
      <c r="BJ30" s="66">
        <f t="shared" si="22"/>
        <v>3.206615405011215E-3</v>
      </c>
      <c r="BK30" s="929"/>
      <c r="BL30" s="13">
        <f t="shared" si="86"/>
        <v>100</v>
      </c>
      <c r="BM30" s="13">
        <f t="shared" si="87"/>
        <v>115</v>
      </c>
      <c r="BN30" s="13">
        <f t="shared" si="67"/>
        <v>110</v>
      </c>
      <c r="BO30" s="13">
        <f t="shared" si="68"/>
        <v>100</v>
      </c>
      <c r="BP30" s="13">
        <f t="shared" si="69"/>
        <v>100</v>
      </c>
      <c r="BQ30" s="13">
        <f t="shared" si="70"/>
        <v>100</v>
      </c>
      <c r="BR30" s="13">
        <f t="shared" si="71"/>
        <v>105</v>
      </c>
      <c r="BS30" s="13">
        <f t="shared" si="72"/>
        <v>115</v>
      </c>
      <c r="BT30" s="13">
        <f t="shared" si="73"/>
        <v>105</v>
      </c>
      <c r="BU30" s="13">
        <f t="shared" si="74"/>
        <v>105</v>
      </c>
      <c r="BV30" s="13">
        <f t="shared" si="75"/>
        <v>70.98346592</v>
      </c>
      <c r="BW30" s="13">
        <f t="shared" si="76"/>
        <v>73.385120000000001</v>
      </c>
      <c r="BX30" s="13">
        <f t="shared" si="77"/>
        <v>61.356000000000002</v>
      </c>
      <c r="BY30" s="13">
        <f t="shared" si="78"/>
        <v>68.415999999999997</v>
      </c>
      <c r="BZ30" s="13">
        <f t="shared" si="79"/>
        <v>68.153249999999986</v>
      </c>
      <c r="CA30" s="13">
        <f t="shared" si="80"/>
        <v>66.773359999999997</v>
      </c>
      <c r="CB30" s="13">
        <f t="shared" si="81"/>
        <v>56.570399999999999</v>
      </c>
      <c r="CC30" s="13">
        <f t="shared" si="82"/>
        <v>49.394999999999996</v>
      </c>
      <c r="CD30" s="13">
        <f t="shared" si="83"/>
        <v>45.094999999999999</v>
      </c>
      <c r="CE30" s="13">
        <f t="shared" si="84"/>
        <v>44.176499999999997</v>
      </c>
      <c r="CF30" s="13">
        <f t="shared" si="85"/>
        <v>45.306049999999999</v>
      </c>
      <c r="CG30" s="13">
        <f>BG30+BH30</f>
        <v>48.352599999999995</v>
      </c>
      <c r="CH30" s="66">
        <f t="shared" si="26"/>
        <v>9.4532160764207118E-2</v>
      </c>
      <c r="CI30" s="66">
        <f t="shared" si="27"/>
        <v>6.7243778700637025E-2</v>
      </c>
      <c r="CJ30" s="983"/>
      <c r="CK30" s="69">
        <f>SUM(BE30:BH30)</f>
        <v>93.658649999999994</v>
      </c>
      <c r="CL30" s="975"/>
      <c r="CM30" s="975"/>
      <c r="CN30" s="975"/>
      <c r="CO30" s="976" t="s">
        <v>11</v>
      </c>
      <c r="CP30" s="977">
        <f t="shared" si="28"/>
        <v>2.5024916809854858E-3</v>
      </c>
      <c r="CQ30" s="977">
        <f t="shared" si="29"/>
        <v>0</v>
      </c>
      <c r="CR30" s="977">
        <f t="shared" si="30"/>
        <v>0</v>
      </c>
      <c r="CS30" s="977">
        <f t="shared" si="31"/>
        <v>0</v>
      </c>
      <c r="CT30" s="977">
        <f t="shared" si="32"/>
        <v>0</v>
      </c>
      <c r="CU30" s="977">
        <f t="shared" si="33"/>
        <v>0</v>
      </c>
      <c r="CV30" s="978"/>
      <c r="CW30" s="955"/>
      <c r="CX30" s="937"/>
      <c r="CY30" s="955"/>
    </row>
    <row r="31" spans="1:103" x14ac:dyDescent="0.45">
      <c r="A31" s="10"/>
      <c r="B31" s="10" t="s">
        <v>11</v>
      </c>
      <c r="C31" s="7">
        <v>180</v>
      </c>
      <c r="D31" s="7">
        <v>225</v>
      </c>
      <c r="E31" s="7">
        <v>300</v>
      </c>
      <c r="F31" s="7">
        <v>320</v>
      </c>
      <c r="G31" s="7">
        <v>260</v>
      </c>
      <c r="H31" s="7">
        <v>275</v>
      </c>
      <c r="I31" s="7">
        <v>186.59250025036411</v>
      </c>
      <c r="J31" s="7">
        <v>436.49792812872732</v>
      </c>
      <c r="K31" s="7">
        <v>750.92157217337581</v>
      </c>
      <c r="L31" s="7">
        <v>532.61216677186633</v>
      </c>
      <c r="M31" s="7">
        <v>517.29851069253539</v>
      </c>
      <c r="N31" s="7">
        <v>669.64935907325435</v>
      </c>
      <c r="O31" s="7">
        <v>284.17736830462007</v>
      </c>
      <c r="P31" s="68">
        <f t="shared" si="20"/>
        <v>0.29451244345698702</v>
      </c>
      <c r="Q31" s="68">
        <f t="shared" si="20"/>
        <v>-0.57563258374815629</v>
      </c>
      <c r="R31" s="27"/>
      <c r="S31" s="7">
        <v>45</v>
      </c>
      <c r="T31" s="7">
        <v>55</v>
      </c>
      <c r="U31" s="7">
        <v>55</v>
      </c>
      <c r="V31" s="7">
        <v>65</v>
      </c>
      <c r="W31" s="7">
        <v>85</v>
      </c>
      <c r="X31" s="7">
        <v>95</v>
      </c>
      <c r="Y31" s="7">
        <v>90</v>
      </c>
      <c r="Z31" s="7">
        <v>110</v>
      </c>
      <c r="AA31" s="7">
        <v>85</v>
      </c>
      <c r="AB31" s="7">
        <v>40</v>
      </c>
      <c r="AC31" s="7">
        <v>60</v>
      </c>
      <c r="AD31" s="7">
        <v>70</v>
      </c>
      <c r="AE31" s="7">
        <v>65</v>
      </c>
      <c r="AF31" s="7">
        <v>55</v>
      </c>
      <c r="AG31" s="7">
        <v>70</v>
      </c>
      <c r="AH31" s="7">
        <v>65</v>
      </c>
      <c r="AI31" s="7">
        <v>70</v>
      </c>
      <c r="AJ31" s="7">
        <v>70</v>
      </c>
      <c r="AK31" s="7">
        <v>105.27351993400084</v>
      </c>
      <c r="AL31" s="7">
        <v>18.454004481067635</v>
      </c>
      <c r="AM31" s="7">
        <v>59.170541665974248</v>
      </c>
      <c r="AN31" s="7">
        <v>3.6944341693213545</v>
      </c>
      <c r="AO31" s="7">
        <v>151.7654231794825</v>
      </c>
      <c r="AP31" s="7">
        <v>18.768532387439691</v>
      </c>
      <c r="AQ31" s="7">
        <v>184.87456879397683</v>
      </c>
      <c r="AR31" s="7">
        <v>81.089403767828344</v>
      </c>
      <c r="AS31" s="7">
        <v>101.11461031983528</v>
      </c>
      <c r="AT31" s="7">
        <v>372.86876773244592</v>
      </c>
      <c r="AU31" s="7">
        <v>137.24019015848998</v>
      </c>
      <c r="AV31" s="7">
        <v>139.69800396260459</v>
      </c>
      <c r="AW31" s="7">
        <v>157.13273919184775</v>
      </c>
      <c r="AX31" s="7">
        <v>209.14885402851547</v>
      </c>
      <c r="AY31" s="7">
        <v>157.855120517828</v>
      </c>
      <c r="AZ31" s="7">
        <v>8.4754530336751088</v>
      </c>
      <c r="BA31" s="7">
        <v>54.682250406134642</v>
      </c>
      <c r="BB31" s="7">
        <v>233.22291769541374</v>
      </c>
      <c r="BC31" s="7">
        <v>62.878408616365817</v>
      </c>
      <c r="BD31" s="7">
        <v>166.51493397462116</v>
      </c>
      <c r="BE31" s="7">
        <v>204.05148685139307</v>
      </c>
      <c r="BF31" s="7">
        <v>224.70848231661125</v>
      </c>
      <c r="BG31" s="7">
        <v>124.95811676266042</v>
      </c>
      <c r="BH31" s="7">
        <v>115.93127314258962</v>
      </c>
      <c r="BI31" s="66">
        <f t="shared" si="21"/>
        <v>-0.30377852379139214</v>
      </c>
      <c r="BJ31" s="66">
        <f t="shared" si="22"/>
        <v>-7.2238953770533909E-2</v>
      </c>
      <c r="BK31" s="929"/>
      <c r="BL31" s="13">
        <f t="shared" si="86"/>
        <v>125</v>
      </c>
      <c r="BM31" s="13">
        <f t="shared" si="87"/>
        <v>100</v>
      </c>
      <c r="BN31" s="13">
        <f t="shared" si="67"/>
        <v>120</v>
      </c>
      <c r="BO31" s="13">
        <f t="shared" si="68"/>
        <v>180</v>
      </c>
      <c r="BP31" s="13">
        <f t="shared" si="69"/>
        <v>200</v>
      </c>
      <c r="BQ31" s="13">
        <f t="shared" si="70"/>
        <v>125</v>
      </c>
      <c r="BR31" s="13">
        <f t="shared" si="71"/>
        <v>130</v>
      </c>
      <c r="BS31" s="13">
        <f t="shared" si="72"/>
        <v>120</v>
      </c>
      <c r="BT31" s="13">
        <f t="shared" si="73"/>
        <v>135</v>
      </c>
      <c r="BU31" s="13">
        <f t="shared" si="74"/>
        <v>140</v>
      </c>
      <c r="BV31" s="13">
        <f t="shared" si="75"/>
        <v>123.72752441506847</v>
      </c>
      <c r="BW31" s="13">
        <f t="shared" si="76"/>
        <v>62.864975835295603</v>
      </c>
      <c r="BX31" s="13">
        <f t="shared" si="77"/>
        <v>170.5339555669222</v>
      </c>
      <c r="BY31" s="13">
        <f t="shared" si="78"/>
        <v>265.96397256180518</v>
      </c>
      <c r="BZ31" s="13">
        <f t="shared" si="79"/>
        <v>473.98337805228118</v>
      </c>
      <c r="CA31" s="13">
        <f t="shared" si="80"/>
        <v>276.93819412109457</v>
      </c>
      <c r="CB31" s="13">
        <f t="shared" si="81"/>
        <v>366.28159322036322</v>
      </c>
      <c r="CC31" s="13">
        <f t="shared" si="82"/>
        <v>166.33057355150311</v>
      </c>
      <c r="CD31" s="13">
        <f t="shared" si="83"/>
        <v>287.90516810154838</v>
      </c>
      <c r="CE31" s="13">
        <f t="shared" si="84"/>
        <v>229.39334259098698</v>
      </c>
      <c r="CF31" s="13">
        <f t="shared" si="85"/>
        <v>428.75996916800432</v>
      </c>
      <c r="CG31" s="13">
        <f t="shared" si="37"/>
        <v>240.88938990525003</v>
      </c>
      <c r="CH31" s="66">
        <f t="shared" si="26"/>
        <v>5.0114999783410275E-2</v>
      </c>
      <c r="CI31" s="66">
        <f t="shared" si="27"/>
        <v>-0.43817192082393197</v>
      </c>
      <c r="CJ31" s="983"/>
      <c r="CK31" s="69">
        <f t="shared" si="50"/>
        <v>669.64935907325435</v>
      </c>
      <c r="CL31" s="975"/>
      <c r="CM31" s="975"/>
      <c r="CN31" s="975"/>
      <c r="CO31" s="976"/>
      <c r="CP31" s="977">
        <f t="shared" si="28"/>
        <v>0</v>
      </c>
      <c r="CQ31" s="977">
        <f t="shared" si="29"/>
        <v>0</v>
      </c>
      <c r="CR31" s="977">
        <f t="shared" si="30"/>
        <v>0</v>
      </c>
      <c r="CS31" s="977">
        <f t="shared" si="31"/>
        <v>0</v>
      </c>
      <c r="CT31" s="977">
        <f t="shared" si="32"/>
        <v>0</v>
      </c>
      <c r="CU31" s="977">
        <f t="shared" si="33"/>
        <v>0</v>
      </c>
      <c r="CV31" s="978"/>
      <c r="CW31" s="955"/>
      <c r="CX31" s="937"/>
      <c r="CY31" s="955"/>
    </row>
    <row r="32" spans="1:103" x14ac:dyDescent="0.45">
      <c r="A32" s="10"/>
      <c r="B32" s="10" t="s">
        <v>58</v>
      </c>
      <c r="C32" s="7">
        <v>220</v>
      </c>
      <c r="D32" s="7">
        <v>225</v>
      </c>
      <c r="E32" s="7">
        <v>240</v>
      </c>
      <c r="F32" s="7">
        <v>235</v>
      </c>
      <c r="G32" s="7">
        <v>235</v>
      </c>
      <c r="H32" s="7">
        <v>235</v>
      </c>
      <c r="I32" s="7">
        <v>277.1999040141219</v>
      </c>
      <c r="J32" s="7">
        <v>255.60750526785944</v>
      </c>
      <c r="K32" s="7">
        <v>266.62756885822398</v>
      </c>
      <c r="L32" s="7">
        <v>277.7277872454402</v>
      </c>
      <c r="M32" s="7">
        <v>292.01237578605247</v>
      </c>
      <c r="N32" s="7">
        <v>308.45973943063115</v>
      </c>
      <c r="O32" s="7">
        <v>320.33274920618436</v>
      </c>
      <c r="P32" s="68">
        <f t="shared" si="20"/>
        <v>5.6324200644938038E-2</v>
      </c>
      <c r="Q32" s="68">
        <f t="shared" si="20"/>
        <v>3.8491278626730852E-2</v>
      </c>
      <c r="R32" s="27"/>
      <c r="S32" s="7">
        <v>45</v>
      </c>
      <c r="T32" s="7">
        <v>65</v>
      </c>
      <c r="U32" s="7">
        <v>50</v>
      </c>
      <c r="V32" s="7">
        <v>65</v>
      </c>
      <c r="W32" s="7">
        <v>45</v>
      </c>
      <c r="X32" s="7">
        <v>65</v>
      </c>
      <c r="Y32" s="7">
        <v>50</v>
      </c>
      <c r="Z32" s="7">
        <v>70</v>
      </c>
      <c r="AA32" s="7">
        <v>45</v>
      </c>
      <c r="AB32" s="7">
        <v>75</v>
      </c>
      <c r="AC32" s="7">
        <v>55</v>
      </c>
      <c r="AD32" s="7">
        <v>70</v>
      </c>
      <c r="AE32" s="7">
        <v>45</v>
      </c>
      <c r="AF32" s="7">
        <v>70</v>
      </c>
      <c r="AG32" s="7">
        <v>55</v>
      </c>
      <c r="AH32" s="7">
        <v>70</v>
      </c>
      <c r="AI32" s="7">
        <v>45</v>
      </c>
      <c r="AJ32" s="7">
        <v>70</v>
      </c>
      <c r="AK32" s="7">
        <v>69.299976003530475</v>
      </c>
      <c r="AL32" s="7">
        <v>69.299976003530475</v>
      </c>
      <c r="AM32" s="7">
        <v>69.299976003530475</v>
      </c>
      <c r="AN32" s="7">
        <v>69.299976003530475</v>
      </c>
      <c r="AO32" s="7">
        <v>63.901876316964859</v>
      </c>
      <c r="AP32" s="7">
        <v>63.901876316964859</v>
      </c>
      <c r="AQ32" s="7">
        <v>63.901876316964859</v>
      </c>
      <c r="AR32" s="7">
        <v>63.901876316964859</v>
      </c>
      <c r="AS32" s="7">
        <v>65.345988729675184</v>
      </c>
      <c r="AT32" s="7">
        <v>66.095998522568706</v>
      </c>
      <c r="AU32" s="7">
        <v>68.504717006036572</v>
      </c>
      <c r="AV32" s="7">
        <v>66.680864599943504</v>
      </c>
      <c r="AW32" s="7">
        <v>71.299239248066286</v>
      </c>
      <c r="AX32" s="7">
        <v>68.167417789580753</v>
      </c>
      <c r="AY32" s="7">
        <v>69.130565103896586</v>
      </c>
      <c r="AZ32" s="7">
        <v>69.130565103896586</v>
      </c>
      <c r="BA32" s="7">
        <v>76.245073229815233</v>
      </c>
      <c r="BB32" s="7">
        <v>72.255111179001034</v>
      </c>
      <c r="BC32" s="7">
        <v>71.238620124776844</v>
      </c>
      <c r="BD32" s="7">
        <v>72.273571252459419</v>
      </c>
      <c r="BE32" s="7">
        <v>75.134033689028655</v>
      </c>
      <c r="BF32" s="7">
        <v>77.276276693610612</v>
      </c>
      <c r="BG32" s="7">
        <v>76.921132164816242</v>
      </c>
      <c r="BH32" s="7">
        <v>79.128296883175622</v>
      </c>
      <c r="BI32" s="66">
        <f t="shared" si="21"/>
        <v>9.4844152736992982E-2</v>
      </c>
      <c r="BJ32" s="66">
        <f t="shared" si="22"/>
        <v>2.8693866772919518E-2</v>
      </c>
      <c r="BK32" s="929"/>
      <c r="BL32" s="13">
        <f t="shared" si="86"/>
        <v>115</v>
      </c>
      <c r="BM32" s="13">
        <f t="shared" si="87"/>
        <v>110</v>
      </c>
      <c r="BN32" s="13">
        <f t="shared" si="67"/>
        <v>115</v>
      </c>
      <c r="BO32" s="13">
        <f t="shared" si="68"/>
        <v>110</v>
      </c>
      <c r="BP32" s="13">
        <f t="shared" si="69"/>
        <v>120</v>
      </c>
      <c r="BQ32" s="13">
        <f t="shared" si="70"/>
        <v>120</v>
      </c>
      <c r="BR32" s="13">
        <f t="shared" si="71"/>
        <v>125</v>
      </c>
      <c r="BS32" s="13">
        <f t="shared" si="72"/>
        <v>115</v>
      </c>
      <c r="BT32" s="13">
        <f t="shared" si="73"/>
        <v>125</v>
      </c>
      <c r="BU32" s="13">
        <f t="shared" si="74"/>
        <v>115</v>
      </c>
      <c r="BV32" s="13">
        <f>SUM(AK32:AL32)</f>
        <v>138.59995200706095</v>
      </c>
      <c r="BW32" s="13">
        <f t="shared" si="76"/>
        <v>138.59995200706095</v>
      </c>
      <c r="BX32" s="13">
        <f t="shared" si="77"/>
        <v>127.80375263392972</v>
      </c>
      <c r="BY32" s="13">
        <f t="shared" si="78"/>
        <v>127.80375263392972</v>
      </c>
      <c r="BZ32" s="13">
        <f t="shared" si="79"/>
        <v>131.44198725224391</v>
      </c>
      <c r="CA32" s="13">
        <f t="shared" si="80"/>
        <v>135.18558160598008</v>
      </c>
      <c r="CB32" s="13">
        <f t="shared" si="81"/>
        <v>139.46665703764705</v>
      </c>
      <c r="CC32" s="13">
        <f t="shared" si="82"/>
        <v>138.26113020779317</v>
      </c>
      <c r="CD32" s="13">
        <f t="shared" si="83"/>
        <v>148.50018440881627</v>
      </c>
      <c r="CE32" s="13">
        <f>BC32+BD32</f>
        <v>143.51219137723626</v>
      </c>
      <c r="CF32" s="13">
        <f t="shared" si="85"/>
        <v>152.41031038263927</v>
      </c>
      <c r="CG32" s="13">
        <f t="shared" si="37"/>
        <v>156.04942904799185</v>
      </c>
      <c r="CH32" s="66">
        <f t="shared" si="26"/>
        <v>8.7360088020676852E-2</v>
      </c>
      <c r="CI32" s="66">
        <f t="shared" si="27"/>
        <v>2.3877116031167933E-2</v>
      </c>
      <c r="CJ32" s="983"/>
      <c r="CK32" s="69">
        <f t="shared" si="50"/>
        <v>308.45973943063115</v>
      </c>
      <c r="CL32" s="975"/>
      <c r="CM32" s="975"/>
      <c r="CN32" s="975"/>
      <c r="CO32" s="976"/>
      <c r="CP32" s="977">
        <f t="shared" si="28"/>
        <v>0</v>
      </c>
      <c r="CQ32" s="977">
        <f t="shared" si="29"/>
        <v>0</v>
      </c>
      <c r="CR32" s="977">
        <f t="shared" si="30"/>
        <v>0</v>
      </c>
      <c r="CS32" s="977">
        <f t="shared" si="31"/>
        <v>0</v>
      </c>
      <c r="CT32" s="977">
        <f t="shared" si="32"/>
        <v>0</v>
      </c>
      <c r="CU32" s="977">
        <f t="shared" si="33"/>
        <v>0</v>
      </c>
      <c r="CV32" s="978"/>
      <c r="CW32" s="955"/>
      <c r="CX32" s="937"/>
      <c r="CY32" s="955"/>
    </row>
    <row r="33" spans="1:103" x14ac:dyDescent="0.45">
      <c r="A33" s="10"/>
      <c r="B33" s="10" t="s">
        <v>234</v>
      </c>
      <c r="C33" s="7" t="s">
        <v>101</v>
      </c>
      <c r="D33" s="7" t="s">
        <v>101</v>
      </c>
      <c r="E33" s="7" t="s">
        <v>101</v>
      </c>
      <c r="F33" s="7" t="s">
        <v>101</v>
      </c>
      <c r="G33" s="7" t="s">
        <v>101</v>
      </c>
      <c r="H33" s="7" t="s">
        <v>101</v>
      </c>
      <c r="I33" s="7">
        <v>29.446158415569158</v>
      </c>
      <c r="J33" s="7">
        <v>27.503283874035933</v>
      </c>
      <c r="K33" s="7">
        <v>17.023746990124906</v>
      </c>
      <c r="L33" s="7">
        <v>12.302357517772442</v>
      </c>
      <c r="M33" s="7">
        <v>22.99123705429135</v>
      </c>
      <c r="N33" s="7">
        <v>44.085112544851953</v>
      </c>
      <c r="O33" s="7">
        <v>59.378467350508856</v>
      </c>
      <c r="P33" s="68">
        <f t="shared" si="20"/>
        <v>0.9174745769768573</v>
      </c>
      <c r="Q33" s="68">
        <f t="shared" si="20"/>
        <v>0.34690520048230633</v>
      </c>
      <c r="R33" s="27"/>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v>7.3615396038922896</v>
      </c>
      <c r="AL33" s="7">
        <v>7.3615396038922896</v>
      </c>
      <c r="AM33" s="7">
        <v>7.3615396038922896</v>
      </c>
      <c r="AN33" s="7">
        <v>7.3615396038922896</v>
      </c>
      <c r="AO33" s="7">
        <v>6.8758209685089833</v>
      </c>
      <c r="AP33" s="7">
        <v>6.8758209685089833</v>
      </c>
      <c r="AQ33" s="7">
        <v>6.8758209685089833</v>
      </c>
      <c r="AR33" s="7">
        <v>6.8758209685089833</v>
      </c>
      <c r="AS33" s="7">
        <v>2.8672426924231935</v>
      </c>
      <c r="AT33" s="7">
        <v>4.0726780012559729</v>
      </c>
      <c r="AU33" s="7">
        <v>4.1052573339271285</v>
      </c>
      <c r="AV33" s="7">
        <v>5.9785689625186098</v>
      </c>
      <c r="AW33" s="7">
        <v>3.0525169065266109</v>
      </c>
      <c r="AX33" s="7">
        <v>3.0269551709731966</v>
      </c>
      <c r="AY33" s="7">
        <v>3.094323191589841</v>
      </c>
      <c r="AZ33" s="7">
        <v>3.1285622486827922</v>
      </c>
      <c r="BA33" s="7">
        <v>3.2063325011886912</v>
      </c>
      <c r="BB33" s="7">
        <v>3.7552987001168812</v>
      </c>
      <c r="BC33" s="7">
        <v>6.054530606394831</v>
      </c>
      <c r="BD33" s="7">
        <v>9.9750752465909471</v>
      </c>
      <c r="BE33" s="7">
        <v>8.1108169095711542</v>
      </c>
      <c r="BF33" s="7">
        <v>9.4308701937400308</v>
      </c>
      <c r="BG33" s="7">
        <v>12.016788659312278</v>
      </c>
      <c r="BH33" s="7">
        <v>14.526636782228493</v>
      </c>
      <c r="BI33" s="66">
        <f t="shared" si="21"/>
        <v>0.45629345374543173</v>
      </c>
      <c r="BJ33" s="66">
        <f t="shared" si="22"/>
        <v>0.20886180110783892</v>
      </c>
      <c r="BK33" s="929"/>
      <c r="BL33" s="13"/>
      <c r="BM33" s="13"/>
      <c r="BN33" s="13"/>
      <c r="BO33" s="13"/>
      <c r="BP33" s="13"/>
      <c r="BQ33" s="13"/>
      <c r="BR33" s="13"/>
      <c r="BS33" s="13"/>
      <c r="BT33" s="13"/>
      <c r="BU33" s="13"/>
      <c r="BV33" s="13">
        <f>SUM(AK33:AL33)</f>
        <v>14.723079207784579</v>
      </c>
      <c r="BW33" s="13">
        <f t="shared" si="76"/>
        <v>14.723079207784579</v>
      </c>
      <c r="BX33" s="13">
        <f t="shared" si="77"/>
        <v>13.751641937017967</v>
      </c>
      <c r="BY33" s="13">
        <f t="shared" si="78"/>
        <v>13.751641937017967</v>
      </c>
      <c r="BZ33" s="13">
        <f t="shared" si="79"/>
        <v>6.9399206936791664</v>
      </c>
      <c r="CA33" s="13">
        <f t="shared" si="80"/>
        <v>10.083826296445739</v>
      </c>
      <c r="CB33" s="13">
        <f t="shared" si="81"/>
        <v>6.0794720774998074</v>
      </c>
      <c r="CC33" s="13">
        <f t="shared" si="82"/>
        <v>6.2228854402726332</v>
      </c>
      <c r="CD33" s="13">
        <f>SUM(BA33:BB33)</f>
        <v>6.9616312013055719</v>
      </c>
      <c r="CE33" s="13">
        <f>BC33+BD33</f>
        <v>16.029605852985778</v>
      </c>
      <c r="CF33" s="13">
        <f t="shared" si="85"/>
        <v>17.541687103311183</v>
      </c>
      <c r="CG33" s="13">
        <f t="shared" si="37"/>
        <v>26.543425441540769</v>
      </c>
      <c r="CH33" s="66">
        <f t="shared" si="26"/>
        <v>0.65590006922076749</v>
      </c>
      <c r="CI33" s="66">
        <f t="shared" si="27"/>
        <v>0.51316263283081875</v>
      </c>
      <c r="CJ33" s="983"/>
      <c r="CK33" s="69">
        <f t="shared" si="50"/>
        <v>44.085112544851953</v>
      </c>
      <c r="CL33" s="975"/>
      <c r="CM33" s="975"/>
      <c r="CN33" s="975"/>
      <c r="CO33" s="976"/>
      <c r="CP33" s="977">
        <f t="shared" si="28"/>
        <v>0</v>
      </c>
      <c r="CQ33" s="977">
        <f t="shared" si="29"/>
        <v>0</v>
      </c>
      <c r="CR33" s="977">
        <f t="shared" si="30"/>
        <v>0</v>
      </c>
      <c r="CS33" s="977">
        <f t="shared" si="31"/>
        <v>0</v>
      </c>
      <c r="CT33" s="977">
        <f t="shared" si="32"/>
        <v>0</v>
      </c>
      <c r="CU33" s="977">
        <f t="shared" si="33"/>
        <v>0</v>
      </c>
      <c r="CV33" s="978"/>
      <c r="CW33" s="955"/>
      <c r="CX33" s="937"/>
      <c r="CY33" s="955"/>
    </row>
    <row r="34" spans="1:103" x14ac:dyDescent="0.45">
      <c r="A34" s="29"/>
      <c r="B34" s="29" t="s">
        <v>2</v>
      </c>
      <c r="C34" s="29">
        <v>435</v>
      </c>
      <c r="D34" s="29">
        <v>455</v>
      </c>
      <c r="E34" s="29">
        <v>445</v>
      </c>
      <c r="F34" s="29">
        <v>490</v>
      </c>
      <c r="G34" s="29">
        <v>505</v>
      </c>
      <c r="H34" s="29">
        <v>525</v>
      </c>
      <c r="I34" s="29">
        <v>555.65473975514499</v>
      </c>
      <c r="J34" s="29">
        <v>473.40485055905833</v>
      </c>
      <c r="K34" s="29">
        <v>527.63104150781578</v>
      </c>
      <c r="L34" s="29">
        <v>548.03298685981235</v>
      </c>
      <c r="M34" s="29">
        <v>570.55465352238093</v>
      </c>
      <c r="N34" s="29">
        <v>578.64470317129235</v>
      </c>
      <c r="O34" s="29">
        <v>572.6702381573283</v>
      </c>
      <c r="P34" s="71">
        <f t="shared" si="20"/>
        <v>1.4179272045134805E-2</v>
      </c>
      <c r="Q34" s="71">
        <f t="shared" si="20"/>
        <v>-1.0324928200708849E-2</v>
      </c>
      <c r="R34" s="27"/>
      <c r="S34" s="29">
        <v>105</v>
      </c>
      <c r="T34" s="29">
        <v>115</v>
      </c>
      <c r="U34" s="29">
        <v>110</v>
      </c>
      <c r="V34" s="29">
        <v>110</v>
      </c>
      <c r="W34" s="29">
        <v>105</v>
      </c>
      <c r="X34" s="29">
        <v>115</v>
      </c>
      <c r="Y34" s="29">
        <v>115</v>
      </c>
      <c r="Z34" s="29">
        <v>120</v>
      </c>
      <c r="AA34" s="29">
        <v>120</v>
      </c>
      <c r="AB34" s="29">
        <v>130</v>
      </c>
      <c r="AC34" s="29">
        <v>125</v>
      </c>
      <c r="AD34" s="29">
        <v>125</v>
      </c>
      <c r="AE34" s="29">
        <v>125</v>
      </c>
      <c r="AF34" s="29">
        <v>125</v>
      </c>
      <c r="AG34" s="29">
        <v>130</v>
      </c>
      <c r="AH34" s="29">
        <v>130</v>
      </c>
      <c r="AI34" s="29">
        <v>130</v>
      </c>
      <c r="AJ34" s="29">
        <v>135</v>
      </c>
      <c r="AK34" s="29">
        <v>139.21406617169598</v>
      </c>
      <c r="AL34" s="29">
        <v>139.08056340151387</v>
      </c>
      <c r="AM34" s="29">
        <v>138.01254124005715</v>
      </c>
      <c r="AN34" s="29">
        <v>139.347568941878</v>
      </c>
      <c r="AO34" s="29">
        <v>110.94303957178431</v>
      </c>
      <c r="AP34" s="29">
        <v>96.947284503368962</v>
      </c>
      <c r="AQ34" s="29">
        <v>129.52711642971653</v>
      </c>
      <c r="AR34" s="29">
        <v>135.9874100541885</v>
      </c>
      <c r="AS34" s="29">
        <v>136.65758712899324</v>
      </c>
      <c r="AT34" s="29">
        <v>125.46024736618072</v>
      </c>
      <c r="AU34" s="29">
        <v>125.27475608122103</v>
      </c>
      <c r="AV34" s="29">
        <v>140.23845093142077</v>
      </c>
      <c r="AW34" s="29">
        <v>138.72838741305821</v>
      </c>
      <c r="AX34" s="29">
        <v>143.1036868489785</v>
      </c>
      <c r="AY34" s="29">
        <v>134.74215306543977</v>
      </c>
      <c r="AZ34" s="29">
        <v>131.45875953233585</v>
      </c>
      <c r="BA34" s="29">
        <v>137.25791075619142</v>
      </c>
      <c r="BB34" s="29">
        <v>144.74591075619139</v>
      </c>
      <c r="BC34" s="29">
        <v>138.85688675619141</v>
      </c>
      <c r="BD34" s="29">
        <v>149.69394525380676</v>
      </c>
      <c r="BE34" s="29">
        <v>141.75899213674978</v>
      </c>
      <c r="BF34" s="29">
        <v>147.87894245021403</v>
      </c>
      <c r="BG34" s="29">
        <v>143.5334672322972</v>
      </c>
      <c r="BH34" s="29">
        <v>145.4733013520314</v>
      </c>
      <c r="BI34" s="998">
        <f t="shared" si="21"/>
        <v>-2.8195154417362978E-2</v>
      </c>
      <c r="BJ34" s="998">
        <f t="shared" si="22"/>
        <v>1.3514855853058449E-2</v>
      </c>
      <c r="BK34" s="929"/>
      <c r="BL34" s="29">
        <f t="shared" ref="BL34" si="88">D34-BM34</f>
        <v>235</v>
      </c>
      <c r="BM34" s="29">
        <f t="shared" ref="BM34" si="89">SUM(S34:T34)</f>
        <v>220</v>
      </c>
      <c r="BN34" s="29">
        <f t="shared" ref="BN34" si="90">SUM(U34:V34)</f>
        <v>220</v>
      </c>
      <c r="BO34" s="29">
        <f t="shared" ref="BO34" si="91">SUM(W34:X34)</f>
        <v>220</v>
      </c>
      <c r="BP34" s="29">
        <f t="shared" ref="BP34" si="92">SUM(Y34:Z34)</f>
        <v>235</v>
      </c>
      <c r="BQ34" s="29">
        <f t="shared" ref="BQ34" si="93">SUM(AA34:AB34)</f>
        <v>250</v>
      </c>
      <c r="BR34" s="29">
        <f t="shared" ref="BR34" si="94">SUM(AC34:AD34)</f>
        <v>250</v>
      </c>
      <c r="BS34" s="29">
        <f t="shared" ref="BS34" si="95">SUM(AE34:AF34)</f>
        <v>250</v>
      </c>
      <c r="BT34" s="29">
        <f t="shared" ref="BT34" si="96">SUM(AG34:AH34)</f>
        <v>260</v>
      </c>
      <c r="BU34" s="29">
        <f t="shared" ref="BU34" si="97">SUM(AI34:AJ34)</f>
        <v>265</v>
      </c>
      <c r="BV34" s="29">
        <f t="shared" ref="BV34" si="98">SUM(AK34:AL34)</f>
        <v>278.29462957320982</v>
      </c>
      <c r="BW34" s="29">
        <f t="shared" si="76"/>
        <v>277.36011018193517</v>
      </c>
      <c r="BX34" s="29">
        <f t="shared" si="77"/>
        <v>207.89032407515327</v>
      </c>
      <c r="BY34" s="29">
        <f t="shared" si="78"/>
        <v>265.514526483905</v>
      </c>
      <c r="BZ34" s="29">
        <f t="shared" si="79"/>
        <v>262.11783449517395</v>
      </c>
      <c r="CA34" s="29">
        <f t="shared" si="80"/>
        <v>265.51320701264183</v>
      </c>
      <c r="CB34" s="29">
        <f t="shared" si="81"/>
        <v>281.83207426203671</v>
      </c>
      <c r="CC34" s="29">
        <f t="shared" si="82"/>
        <v>266.20091259777564</v>
      </c>
      <c r="CD34" s="29">
        <f t="shared" ref="CD34" si="99">SUM(BA34:BB34)</f>
        <v>282.00382151238284</v>
      </c>
      <c r="CE34" s="29">
        <f t="shared" ref="CE34" si="100">BC34+BD34</f>
        <v>288.5508320099982</v>
      </c>
      <c r="CF34" s="29">
        <f t="shared" si="85"/>
        <v>289.63793458696381</v>
      </c>
      <c r="CG34" s="29">
        <f t="shared" si="37"/>
        <v>289.0067685843286</v>
      </c>
      <c r="CH34" s="74">
        <f t="shared" si="26"/>
        <v>1.5800910056451567E-3</v>
      </c>
      <c r="CI34" s="74">
        <f t="shared" si="27"/>
        <v>-2.1791551701791922E-3</v>
      </c>
      <c r="CJ34" s="983"/>
      <c r="CK34" s="984">
        <f t="shared" si="50"/>
        <v>578.64470317129235</v>
      </c>
      <c r="CL34" s="975"/>
      <c r="CM34" s="975"/>
      <c r="CN34" s="975"/>
      <c r="CO34" s="976" t="s">
        <v>2</v>
      </c>
      <c r="CP34" s="977">
        <f t="shared" si="28"/>
        <v>0</v>
      </c>
      <c r="CQ34" s="977">
        <f t="shared" si="29"/>
        <v>0</v>
      </c>
      <c r="CR34" s="977">
        <f t="shared" si="30"/>
        <v>0</v>
      </c>
      <c r="CS34" s="977">
        <f t="shared" si="31"/>
        <v>0</v>
      </c>
      <c r="CT34" s="977">
        <f t="shared" si="32"/>
        <v>0</v>
      </c>
      <c r="CU34" s="977">
        <f t="shared" si="33"/>
        <v>0</v>
      </c>
      <c r="CV34" s="978"/>
      <c r="CW34" s="955"/>
      <c r="CX34" s="937"/>
      <c r="CY34" s="955"/>
    </row>
    <row r="35" spans="1:103" x14ac:dyDescent="0.45">
      <c r="A35" s="7"/>
      <c r="B35" s="7"/>
      <c r="C35" s="7"/>
      <c r="D35" s="7"/>
      <c r="E35" s="7"/>
      <c r="F35" s="7"/>
      <c r="G35" s="7"/>
      <c r="H35" s="7"/>
      <c r="I35" s="524"/>
      <c r="J35" s="7"/>
      <c r="K35" s="7"/>
      <c r="L35" s="7"/>
      <c r="M35" s="7"/>
      <c r="N35" s="7"/>
      <c r="O35" s="7"/>
      <c r="P35" s="67"/>
      <c r="Q35" s="68"/>
      <c r="R35" s="27"/>
      <c r="S35" s="199"/>
      <c r="T35" s="199"/>
      <c r="U35" s="199"/>
      <c r="V35" s="199"/>
      <c r="W35" s="199"/>
      <c r="X35" s="199"/>
      <c r="Y35" s="199"/>
      <c r="Z35" s="199"/>
      <c r="AA35" s="199"/>
      <c r="AB35" s="199"/>
      <c r="AC35" s="199"/>
      <c r="AD35" s="199"/>
      <c r="AE35" s="199"/>
      <c r="AF35" s="199"/>
      <c r="AG35" s="199"/>
      <c r="AH35" s="199"/>
      <c r="AI35" s="199"/>
      <c r="AJ35" s="199"/>
      <c r="AK35" s="928"/>
      <c r="AL35" s="928"/>
      <c r="AM35" s="928"/>
      <c r="AN35" s="928"/>
      <c r="AO35" s="563"/>
      <c r="AP35" s="928"/>
      <c r="AQ35" s="928"/>
      <c r="AR35" s="928"/>
      <c r="AS35" s="928"/>
      <c r="AT35" s="928"/>
      <c r="AU35" s="928"/>
      <c r="AV35" s="928"/>
      <c r="AW35" s="928"/>
      <c r="AX35" s="928"/>
      <c r="AY35" s="928"/>
      <c r="AZ35" s="928"/>
      <c r="BA35" s="928"/>
      <c r="BB35" s="928"/>
      <c r="BC35" s="928"/>
      <c r="BD35" s="928"/>
      <c r="BE35" s="928"/>
      <c r="BF35" s="928"/>
      <c r="BG35" s="928"/>
      <c r="BH35" s="928"/>
      <c r="BI35" s="66"/>
      <c r="BJ35" s="66"/>
      <c r="BK35" s="929"/>
      <c r="BL35" s="7"/>
      <c r="BM35" s="7"/>
      <c r="BN35" s="7"/>
      <c r="BO35" s="7"/>
      <c r="BP35" s="7"/>
      <c r="BQ35" s="7"/>
      <c r="BR35" s="7"/>
      <c r="BS35" s="7"/>
      <c r="BT35" s="7"/>
      <c r="BU35" s="7"/>
      <c r="BV35" s="7"/>
      <c r="BW35" s="7"/>
      <c r="BX35" s="7"/>
      <c r="BY35" s="7"/>
      <c r="BZ35" s="7"/>
      <c r="CA35" s="7"/>
      <c r="CB35" s="7"/>
      <c r="CC35" s="7"/>
      <c r="CD35" s="7"/>
      <c r="CE35" s="7"/>
      <c r="CF35" s="7"/>
      <c r="CG35" s="7"/>
      <c r="CH35" s="66"/>
      <c r="CI35" s="66"/>
      <c r="CJ35" s="983"/>
      <c r="CK35" s="69">
        <f t="shared" si="50"/>
        <v>0</v>
      </c>
      <c r="CL35" s="975"/>
      <c r="CM35" s="975"/>
      <c r="CN35" s="975"/>
      <c r="CO35" s="976"/>
      <c r="CP35" s="977">
        <f t="shared" si="28"/>
        <v>0</v>
      </c>
      <c r="CQ35" s="977">
        <f t="shared" si="29"/>
        <v>0</v>
      </c>
      <c r="CR35" s="977">
        <f t="shared" si="30"/>
        <v>0</v>
      </c>
      <c r="CS35" s="977">
        <f t="shared" si="31"/>
        <v>0</v>
      </c>
      <c r="CT35" s="977">
        <f t="shared" si="32"/>
        <v>0</v>
      </c>
      <c r="CU35" s="977">
        <f t="shared" si="33"/>
        <v>0</v>
      </c>
      <c r="CV35" s="978"/>
      <c r="CW35" s="955"/>
      <c r="CX35" s="937"/>
      <c r="CY35" s="955"/>
    </row>
    <row r="36" spans="1:103" x14ac:dyDescent="0.45">
      <c r="A36" s="23" t="s">
        <v>3</v>
      </c>
      <c r="B36" s="9"/>
      <c r="C36" s="656">
        <v>935</v>
      </c>
      <c r="D36" s="656">
        <v>150</v>
      </c>
      <c r="E36" s="656">
        <v>305</v>
      </c>
      <c r="F36" s="656">
        <v>535</v>
      </c>
      <c r="G36" s="656">
        <v>275</v>
      </c>
      <c r="H36" s="656">
        <v>15</v>
      </c>
      <c r="I36" s="656">
        <f>SUM(I37:I40)</f>
        <v>1264.4106369117874</v>
      </c>
      <c r="J36" s="656">
        <f>SUM(J37:J40)</f>
        <v>1581.8788029818002</v>
      </c>
      <c r="K36" s="656">
        <f>SUM(K37:K40)</f>
        <v>-3.3795208768819407</v>
      </c>
      <c r="L36" s="656">
        <f t="shared" ref="L36:O36" si="101">SUM(L37:L40)</f>
        <v>-516.04345805216258</v>
      </c>
      <c r="M36" s="656">
        <f t="shared" si="101"/>
        <v>396.83378642953681</v>
      </c>
      <c r="N36" s="656">
        <f t="shared" si="101"/>
        <v>702.44084003736725</v>
      </c>
      <c r="O36" s="656">
        <f t="shared" si="101"/>
        <v>605.97275030919809</v>
      </c>
      <c r="P36" s="66">
        <f t="shared" si="20"/>
        <v>0.77011349350440228</v>
      </c>
      <c r="Q36" s="66">
        <f t="shared" si="20"/>
        <v>-0.13733268943052546</v>
      </c>
      <c r="R36" s="27"/>
      <c r="S36" s="656">
        <v>-175</v>
      </c>
      <c r="T36" s="656">
        <v>0</v>
      </c>
      <c r="U36" s="656">
        <v>-10</v>
      </c>
      <c r="V36" s="656">
        <v>115</v>
      </c>
      <c r="W36" s="656">
        <v>285</v>
      </c>
      <c r="X36" s="656">
        <v>-95</v>
      </c>
      <c r="Y36" s="656">
        <v>165</v>
      </c>
      <c r="Z36" s="656">
        <v>95</v>
      </c>
      <c r="AA36" s="656">
        <v>50</v>
      </c>
      <c r="AB36" s="656">
        <v>225</v>
      </c>
      <c r="AC36" s="656">
        <v>80</v>
      </c>
      <c r="AD36" s="656">
        <v>105</v>
      </c>
      <c r="AE36" s="656">
        <v>-10</v>
      </c>
      <c r="AF36" s="656">
        <v>100</v>
      </c>
      <c r="AG36" s="656">
        <v>60</v>
      </c>
      <c r="AH36" s="656">
        <v>-55</v>
      </c>
      <c r="AI36" s="656">
        <v>65</v>
      </c>
      <c r="AJ36" s="656">
        <v>-65</v>
      </c>
      <c r="AK36" s="656">
        <f t="shared" ref="AK36:BH36" si="102">SUM(AK37:AK40)</f>
        <v>796.95205745791679</v>
      </c>
      <c r="AL36" s="656">
        <f t="shared" si="102"/>
        <v>129.8084638613949</v>
      </c>
      <c r="AM36" s="656">
        <f t="shared" si="102"/>
        <v>254.07166442140431</v>
      </c>
      <c r="AN36" s="656">
        <f t="shared" si="102"/>
        <v>83.578451171071407</v>
      </c>
      <c r="AO36" s="656">
        <f t="shared" si="102"/>
        <v>84.489979263408628</v>
      </c>
      <c r="AP36" s="656">
        <f t="shared" si="102"/>
        <v>398.83176345297886</v>
      </c>
      <c r="AQ36" s="656">
        <f t="shared" si="102"/>
        <v>967.89052695385408</v>
      </c>
      <c r="AR36" s="656">
        <f t="shared" si="102"/>
        <v>130.66653331155851</v>
      </c>
      <c r="AS36" s="656">
        <f t="shared" si="102"/>
        <v>165.86204719937064</v>
      </c>
      <c r="AT36" s="656">
        <f t="shared" si="102"/>
        <v>202.51152508666777</v>
      </c>
      <c r="AU36" s="656">
        <f t="shared" si="102"/>
        <v>-264.48148720743063</v>
      </c>
      <c r="AV36" s="656">
        <f t="shared" si="102"/>
        <v>-107.27160595548966</v>
      </c>
      <c r="AW36" s="656">
        <f t="shared" si="102"/>
        <v>-132.29869810878307</v>
      </c>
      <c r="AX36" s="656">
        <f t="shared" si="102"/>
        <v>-127.67319301582585</v>
      </c>
      <c r="AY36" s="656">
        <f t="shared" si="102"/>
        <v>-226.0753931596185</v>
      </c>
      <c r="AZ36" s="656">
        <f t="shared" si="102"/>
        <v>-29.996173767935076</v>
      </c>
      <c r="BA36" s="656">
        <f t="shared" si="102"/>
        <v>228.76680020098647</v>
      </c>
      <c r="BB36" s="656">
        <f t="shared" si="102"/>
        <v>195.28069896350246</v>
      </c>
      <c r="BC36" s="656">
        <f t="shared" si="102"/>
        <v>50.294372978703286</v>
      </c>
      <c r="BD36" s="656">
        <f t="shared" si="102"/>
        <v>-77.508085713655433</v>
      </c>
      <c r="BE36" s="656">
        <f t="shared" si="102"/>
        <v>113.29461801118353</v>
      </c>
      <c r="BF36" s="656">
        <f t="shared" si="102"/>
        <v>459.13911423857945</v>
      </c>
      <c r="BG36" s="656">
        <f t="shared" si="102"/>
        <v>-229.5549960561259</v>
      </c>
      <c r="BH36" s="656">
        <f t="shared" si="102"/>
        <v>359.56210384373009</v>
      </c>
      <c r="BI36" s="66" t="str">
        <f t="shared" si="21"/>
        <v>N/A</v>
      </c>
      <c r="BJ36" s="66" t="str">
        <f t="shared" si="22"/>
        <v>N/A</v>
      </c>
      <c r="BK36" s="929"/>
      <c r="BL36" s="9">
        <f t="shared" ref="BL36:BM36" si="103">SUM(BL37:BL40)</f>
        <v>325</v>
      </c>
      <c r="BM36" s="9">
        <f t="shared" si="103"/>
        <v>-175</v>
      </c>
      <c r="BN36" s="9">
        <f>SUM(U36:V36)</f>
        <v>105</v>
      </c>
      <c r="BO36" s="9">
        <f>SUM(W36:X36)</f>
        <v>190</v>
      </c>
      <c r="BP36" s="9">
        <f>SUM(Y36:Z36)</f>
        <v>260</v>
      </c>
      <c r="BQ36" s="9">
        <f>SUM(AA36:AB36)</f>
        <v>275</v>
      </c>
      <c r="BR36" s="9">
        <f>SUM(AC36:AD36)</f>
        <v>185</v>
      </c>
      <c r="BS36" s="9">
        <f>SUM(AE36:AF36)</f>
        <v>90</v>
      </c>
      <c r="BT36" s="9">
        <f>SUM(AG36:AH36)</f>
        <v>5</v>
      </c>
      <c r="BU36" s="9">
        <f>SUM(AI36:AJ36)</f>
        <v>0</v>
      </c>
      <c r="BV36" s="9">
        <f>SUM(AK36:AL36)</f>
        <v>926.76052131931169</v>
      </c>
      <c r="BW36" s="9">
        <f>SUM(AM36:AN36)</f>
        <v>337.65011559247569</v>
      </c>
      <c r="BX36" s="9">
        <f>SUM(AO36:AP36)</f>
        <v>483.32174271638746</v>
      </c>
      <c r="BY36" s="9">
        <f>SUM(AQ36:AR36)</f>
        <v>1098.5570602654125</v>
      </c>
      <c r="BZ36" s="9">
        <f>SUM(AS36:AT36)</f>
        <v>368.37357228603844</v>
      </c>
      <c r="CA36" s="9">
        <f>SUM(AU36:AV36)</f>
        <v>-371.75309316292032</v>
      </c>
      <c r="CB36" s="9">
        <f>SUM(AW36:AX36)</f>
        <v>-259.97189112460893</v>
      </c>
      <c r="CC36" s="9">
        <f t="shared" ref="CC36:CC40" si="104">SUM(AY36:AZ36)</f>
        <v>-256.07156692755359</v>
      </c>
      <c r="CD36" s="9">
        <f t="shared" ref="CD36:CD40" si="105">SUM(BA36:BB36)</f>
        <v>424.04749916448895</v>
      </c>
      <c r="CE36" s="9">
        <f t="shared" ref="CE36:CE40" si="106">BC36+BD36</f>
        <v>-27.213712734952146</v>
      </c>
      <c r="CF36" s="9">
        <f t="shared" ref="CF36:CF40" si="107">BE36+BF36</f>
        <v>572.43373224976301</v>
      </c>
      <c r="CG36" s="9">
        <f t="shared" si="37"/>
        <v>130.00710778760418</v>
      </c>
      <c r="CH36" s="66" t="str">
        <f t="shared" si="26"/>
        <v>N/A</v>
      </c>
      <c r="CI36" s="66">
        <f t="shared" si="27"/>
        <v>-0.77288706017261788</v>
      </c>
      <c r="CJ36" s="983"/>
      <c r="CK36" s="76">
        <f t="shared" si="50"/>
        <v>702.44084003736725</v>
      </c>
      <c r="CL36" s="975"/>
      <c r="CM36" s="975"/>
      <c r="CN36" s="975"/>
      <c r="CO36" s="976" t="s">
        <v>3</v>
      </c>
      <c r="CP36" s="977">
        <f t="shared" si="28"/>
        <v>0</v>
      </c>
      <c r="CQ36" s="977">
        <f t="shared" si="29"/>
        <v>0</v>
      </c>
      <c r="CR36" s="977">
        <f t="shared" si="30"/>
        <v>-8.5265128291212022E-14</v>
      </c>
      <c r="CS36" s="977">
        <f t="shared" si="31"/>
        <v>0</v>
      </c>
      <c r="CT36" s="977">
        <f t="shared" si="32"/>
        <v>0</v>
      </c>
      <c r="CU36" s="977">
        <f t="shared" si="33"/>
        <v>0</v>
      </c>
      <c r="CV36" s="978"/>
      <c r="CW36" s="955"/>
      <c r="CX36" s="937"/>
      <c r="CY36" s="955"/>
    </row>
    <row r="37" spans="1:103" x14ac:dyDescent="0.45">
      <c r="A37" s="10"/>
      <c r="B37" s="10" t="s">
        <v>42</v>
      </c>
      <c r="C37" s="657">
        <v>-5</v>
      </c>
      <c r="D37" s="657">
        <v>50</v>
      </c>
      <c r="E37" s="657">
        <v>525</v>
      </c>
      <c r="F37" s="657">
        <v>460</v>
      </c>
      <c r="G37" s="657">
        <v>215</v>
      </c>
      <c r="H37" s="657">
        <v>280</v>
      </c>
      <c r="I37" s="658">
        <v>277.62433239024546</v>
      </c>
      <c r="J37" s="658">
        <v>593.3185058112432</v>
      </c>
      <c r="K37" s="658">
        <v>349.3966864581156</v>
      </c>
      <c r="L37" s="658">
        <v>259.05262402515018</v>
      </c>
      <c r="M37" s="658">
        <v>322.18486945228977</v>
      </c>
      <c r="N37" s="658">
        <v>194.14233776769643</v>
      </c>
      <c r="O37" s="658">
        <v>181.12798630919804</v>
      </c>
      <c r="P37" s="68">
        <f t="shared" si="20"/>
        <v>-0.39741944400512674</v>
      </c>
      <c r="Q37" s="68">
        <f t="shared" si="20"/>
        <v>-6.7035102225208032E-2</v>
      </c>
      <c r="R37" s="27"/>
      <c r="S37" s="658">
        <v>15</v>
      </c>
      <c r="T37" s="658">
        <v>40</v>
      </c>
      <c r="U37" s="658">
        <v>45</v>
      </c>
      <c r="V37" s="658">
        <v>75</v>
      </c>
      <c r="W37" s="658">
        <v>180</v>
      </c>
      <c r="X37" s="658">
        <v>220</v>
      </c>
      <c r="Y37" s="658">
        <v>150</v>
      </c>
      <c r="Z37" s="658">
        <v>115</v>
      </c>
      <c r="AA37" s="658">
        <v>80</v>
      </c>
      <c r="AB37" s="658">
        <v>115</v>
      </c>
      <c r="AC37" s="658">
        <v>30</v>
      </c>
      <c r="AD37" s="658">
        <v>75</v>
      </c>
      <c r="AE37" s="658">
        <v>45</v>
      </c>
      <c r="AF37" s="658">
        <v>65</v>
      </c>
      <c r="AG37" s="658">
        <v>85</v>
      </c>
      <c r="AH37" s="658">
        <v>70</v>
      </c>
      <c r="AI37" s="658">
        <v>70</v>
      </c>
      <c r="AJ37" s="658">
        <v>50</v>
      </c>
      <c r="AK37" s="658">
        <v>109.27647535723891</v>
      </c>
      <c r="AL37" s="658">
        <v>88.297372844297456</v>
      </c>
      <c r="AM37" s="658">
        <v>52.620704983374424</v>
      </c>
      <c r="AN37" s="658">
        <v>27.429779205334683</v>
      </c>
      <c r="AO37" s="658">
        <v>309.41218174580774</v>
      </c>
      <c r="AP37" s="658">
        <v>131.11869580663716</v>
      </c>
      <c r="AQ37" s="658">
        <v>97.737661461344302</v>
      </c>
      <c r="AR37" s="658">
        <v>55.049966797453891</v>
      </c>
      <c r="AS37" s="658">
        <v>25.360804397888757</v>
      </c>
      <c r="AT37" s="658">
        <v>112.80482379016719</v>
      </c>
      <c r="AU37" s="658">
        <v>115.12969481982344</v>
      </c>
      <c r="AV37" s="658">
        <v>96.101363450236178</v>
      </c>
      <c r="AW37" s="658">
        <v>69.349104578281242</v>
      </c>
      <c r="AX37" s="658">
        <v>84.482626008354586</v>
      </c>
      <c r="AY37" s="658">
        <v>102.78472906456042</v>
      </c>
      <c r="AZ37" s="658">
        <v>2.4361643739538952</v>
      </c>
      <c r="BA37" s="658">
        <v>128.43212982217227</v>
      </c>
      <c r="BB37" s="658">
        <v>46.831473413591077</v>
      </c>
      <c r="BC37" s="658">
        <v>86.124554845876219</v>
      </c>
      <c r="BD37" s="658">
        <v>60.796711370650179</v>
      </c>
      <c r="BE37" s="658">
        <v>60.318861222953636</v>
      </c>
      <c r="BF37" s="658">
        <v>14.330567574105098</v>
      </c>
      <c r="BG37" s="658">
        <v>65.432256107713854</v>
      </c>
      <c r="BH37" s="658">
        <v>54.060652862923845</v>
      </c>
      <c r="BI37" s="66">
        <f t="shared" si="21"/>
        <v>-0.11079642888345753</v>
      </c>
      <c r="BJ37" s="66">
        <f t="shared" si="22"/>
        <v>-0.17379200903710557</v>
      </c>
      <c r="BK37" s="929"/>
      <c r="BL37" s="13">
        <f>D37-BM37</f>
        <v>-5</v>
      </c>
      <c r="BM37" s="13">
        <f>SUM(S37:T37)</f>
        <v>55</v>
      </c>
      <c r="BN37" s="13">
        <f>SUM(U37:V37)</f>
        <v>120</v>
      </c>
      <c r="BO37" s="13">
        <f>SUM(W37:X37)</f>
        <v>400</v>
      </c>
      <c r="BP37" s="13">
        <f>SUM(Y37:Z37)</f>
        <v>265</v>
      </c>
      <c r="BQ37" s="13">
        <f>SUM(AA37:AB37)</f>
        <v>195</v>
      </c>
      <c r="BR37" s="13">
        <f>SUM(AC37:AD37)</f>
        <v>105</v>
      </c>
      <c r="BS37" s="13">
        <f>SUM(AE37:AF37)</f>
        <v>110</v>
      </c>
      <c r="BT37" s="13">
        <f>SUM(AG37:AH37)</f>
        <v>155</v>
      </c>
      <c r="BU37" s="13">
        <f>SUM(AI37:AJ37)</f>
        <v>120</v>
      </c>
      <c r="BV37" s="13">
        <f>SUM(AK37:AL37)</f>
        <v>197.57384820153635</v>
      </c>
      <c r="BW37" s="13">
        <f>SUM(AM37:AN37)</f>
        <v>80.050484188709106</v>
      </c>
      <c r="BX37" s="13">
        <f>SUM(AO37:AP37)</f>
        <v>440.53087755244491</v>
      </c>
      <c r="BY37" s="13">
        <f>SUM(AQ37:AR37)</f>
        <v>152.78762825879818</v>
      </c>
      <c r="BZ37" s="13">
        <f>SUM(AS37:AT37)</f>
        <v>138.16562818805596</v>
      </c>
      <c r="CA37" s="13">
        <f>SUM(AU37:AV37)</f>
        <v>211.23105827005963</v>
      </c>
      <c r="CB37" s="13">
        <f>SUM(AW37:AX37)</f>
        <v>153.83173058663584</v>
      </c>
      <c r="CC37" s="13">
        <f t="shared" si="104"/>
        <v>105.22089343851432</v>
      </c>
      <c r="CD37" s="13">
        <f t="shared" si="105"/>
        <v>175.26360323576336</v>
      </c>
      <c r="CE37" s="13">
        <f t="shared" si="106"/>
        <v>146.92126621652639</v>
      </c>
      <c r="CF37" s="13">
        <f t="shared" si="107"/>
        <v>74.649428797058732</v>
      </c>
      <c r="CG37" s="13">
        <f t="shared" si="37"/>
        <v>119.4929089706377</v>
      </c>
      <c r="CH37" s="66">
        <f t="shared" si="26"/>
        <v>-0.18668745479953819</v>
      </c>
      <c r="CI37" s="66">
        <f t="shared" si="27"/>
        <v>0.60072100880356438</v>
      </c>
      <c r="CJ37" s="983"/>
      <c r="CK37" s="69">
        <f t="shared" si="50"/>
        <v>194.14233776769646</v>
      </c>
      <c r="CL37" s="975"/>
      <c r="CM37" s="975"/>
      <c r="CN37" s="975"/>
      <c r="CO37" s="976"/>
      <c r="CP37" s="977">
        <f t="shared" si="28"/>
        <v>0</v>
      </c>
      <c r="CQ37" s="977">
        <f t="shared" si="29"/>
        <v>0</v>
      </c>
      <c r="CR37" s="977">
        <f t="shared" si="30"/>
        <v>0</v>
      </c>
      <c r="CS37" s="977">
        <f t="shared" si="31"/>
        <v>0</v>
      </c>
      <c r="CT37" s="977">
        <f t="shared" si="32"/>
        <v>0</v>
      </c>
      <c r="CU37" s="977">
        <f t="shared" si="33"/>
        <v>0</v>
      </c>
      <c r="CV37" s="978"/>
      <c r="CW37" s="955"/>
      <c r="CX37" s="937"/>
      <c r="CY37" s="955"/>
    </row>
    <row r="38" spans="1:103" x14ac:dyDescent="0.45">
      <c r="A38" s="10"/>
      <c r="B38" s="10" t="s">
        <v>245</v>
      </c>
      <c r="C38" s="7" t="s">
        <v>101</v>
      </c>
      <c r="D38" s="7" t="s">
        <v>101</v>
      </c>
      <c r="E38" s="7" t="s">
        <v>101</v>
      </c>
      <c r="F38" s="7" t="s">
        <v>101</v>
      </c>
      <c r="G38" s="7" t="s">
        <v>101</v>
      </c>
      <c r="H38" s="7" t="s">
        <v>101</v>
      </c>
      <c r="I38" s="658">
        <v>16.352667609754526</v>
      </c>
      <c r="J38" s="658">
        <v>22.930494188756892</v>
      </c>
      <c r="K38" s="658">
        <v>26.8688135418844</v>
      </c>
      <c r="L38" s="658">
        <v>90.028654572636526</v>
      </c>
      <c r="M38" s="658">
        <v>134.36577777777779</v>
      </c>
      <c r="N38" s="658">
        <v>161.89330000000001</v>
      </c>
      <c r="O38" s="658">
        <v>174.84476400000003</v>
      </c>
      <c r="P38" s="68">
        <f t="shared" si="20"/>
        <v>0.20487003965956929</v>
      </c>
      <c r="Q38" s="68">
        <f t="shared" si="20"/>
        <v>8.0000000000000071E-2</v>
      </c>
      <c r="R38" s="27"/>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v>4.0881669024386316</v>
      </c>
      <c r="AL38" s="658">
        <v>4.0881669024386316</v>
      </c>
      <c r="AM38" s="658">
        <v>4.0881669024386316</v>
      </c>
      <c r="AN38" s="658">
        <v>4.0881669024386316</v>
      </c>
      <c r="AO38" s="658">
        <v>11.465247094378446</v>
      </c>
      <c r="AP38" s="658">
        <v>5.7326235471892231</v>
      </c>
      <c r="AQ38" s="658">
        <v>2.8663117735946115</v>
      </c>
      <c r="AR38" s="658">
        <v>2.8663117735946115</v>
      </c>
      <c r="AS38" s="658">
        <v>6.7172033854711</v>
      </c>
      <c r="AT38" s="658">
        <v>6.7172033854711</v>
      </c>
      <c r="AU38" s="658">
        <v>6.7172033854711</v>
      </c>
      <c r="AV38" s="658">
        <v>6.7172033854711</v>
      </c>
      <c r="AW38" s="658">
        <v>22.507163643159132</v>
      </c>
      <c r="AX38" s="658">
        <v>22.507163643159132</v>
      </c>
      <c r="AY38" s="658">
        <v>22.507163643159132</v>
      </c>
      <c r="AZ38" s="658">
        <v>22.507163643159132</v>
      </c>
      <c r="BA38" s="658">
        <v>30.904128888888895</v>
      </c>
      <c r="BB38" s="658">
        <v>20.154866666666667</v>
      </c>
      <c r="BC38" s="658">
        <v>34.935102222222227</v>
      </c>
      <c r="BD38" s="658">
        <v>48.371680000000005</v>
      </c>
      <c r="BE38" s="658">
        <v>53.338000000000001</v>
      </c>
      <c r="BF38" s="658">
        <v>40.763999999999996</v>
      </c>
      <c r="BG38" s="658">
        <v>30.0533</v>
      </c>
      <c r="BH38" s="658">
        <v>37.738</v>
      </c>
      <c r="BI38" s="66">
        <f t="shared" si="21"/>
        <v>-0.21983276164896492</v>
      </c>
      <c r="BJ38" s="66">
        <f t="shared" si="22"/>
        <v>0.25570236879144725</v>
      </c>
      <c r="BK38" s="929"/>
      <c r="BL38" s="7" t="s">
        <v>101</v>
      </c>
      <c r="BM38" s="7" t="s">
        <v>101</v>
      </c>
      <c r="BN38" s="7" t="s">
        <v>101</v>
      </c>
      <c r="BO38" s="7" t="s">
        <v>101</v>
      </c>
      <c r="BP38" s="7" t="s">
        <v>101</v>
      </c>
      <c r="BQ38" s="7" t="s">
        <v>101</v>
      </c>
      <c r="BR38" s="7" t="s">
        <v>101</v>
      </c>
      <c r="BS38" s="7" t="s">
        <v>101</v>
      </c>
      <c r="BT38" s="7" t="s">
        <v>101</v>
      </c>
      <c r="BU38" s="7" t="s">
        <v>101</v>
      </c>
      <c r="BV38" s="13">
        <f>SUM(AK38:AL38)</f>
        <v>8.1763338048772631</v>
      </c>
      <c r="BW38" s="13">
        <f>SUM(AM38:AN38)</f>
        <v>8.1763338048772631</v>
      </c>
      <c r="BX38" s="13">
        <f>SUM(AO38:AP38)</f>
        <v>17.197870641567668</v>
      </c>
      <c r="BY38" s="13">
        <f>SUM(AQ38:AR38)</f>
        <v>5.7326235471892231</v>
      </c>
      <c r="BZ38" s="13">
        <f>SUM(AS38:AT38)</f>
        <v>13.4344067709422</v>
      </c>
      <c r="CA38" s="13">
        <f>SUM(AU38:AV38)</f>
        <v>13.4344067709422</v>
      </c>
      <c r="CB38" s="13">
        <f>SUM(AW38:AX38)</f>
        <v>45.014327286318263</v>
      </c>
      <c r="CC38" s="13">
        <f t="shared" si="104"/>
        <v>45.014327286318263</v>
      </c>
      <c r="CD38" s="13">
        <f t="shared" si="105"/>
        <v>51.058995555555562</v>
      </c>
      <c r="CE38" s="13">
        <f t="shared" si="106"/>
        <v>83.306782222222239</v>
      </c>
      <c r="CF38" s="13">
        <f t="shared" si="107"/>
        <v>94.102000000000004</v>
      </c>
      <c r="CG38" s="13">
        <f t="shared" si="37"/>
        <v>67.791300000000007</v>
      </c>
      <c r="CH38" s="66">
        <f t="shared" si="26"/>
        <v>-0.18624512684734862</v>
      </c>
      <c r="CI38" s="66">
        <f t="shared" si="27"/>
        <v>-0.27959767061273932</v>
      </c>
      <c r="CJ38" s="983"/>
      <c r="CK38" s="69">
        <f t="shared" si="50"/>
        <v>161.89330000000001</v>
      </c>
      <c r="CL38" s="975"/>
      <c r="CM38" s="975"/>
      <c r="CN38" s="975"/>
      <c r="CO38" s="976"/>
      <c r="CP38" s="977">
        <f t="shared" si="28"/>
        <v>0</v>
      </c>
      <c r="CQ38" s="977">
        <f t="shared" si="29"/>
        <v>0</v>
      </c>
      <c r="CR38" s="977">
        <f t="shared" si="30"/>
        <v>0</v>
      </c>
      <c r="CS38" s="977">
        <f t="shared" si="31"/>
        <v>0</v>
      </c>
      <c r="CT38" s="977">
        <f t="shared" si="32"/>
        <v>0</v>
      </c>
      <c r="CU38" s="977">
        <f t="shared" si="33"/>
        <v>0</v>
      </c>
      <c r="CV38" s="978"/>
      <c r="CW38" s="955"/>
      <c r="CX38" s="937"/>
      <c r="CY38" s="955"/>
    </row>
    <row r="39" spans="1:103" x14ac:dyDescent="0.45">
      <c r="A39" s="10"/>
      <c r="B39" s="10" t="s">
        <v>43</v>
      </c>
      <c r="C39" s="657">
        <v>905</v>
      </c>
      <c r="D39" s="657">
        <v>215</v>
      </c>
      <c r="E39" s="657">
        <v>-240</v>
      </c>
      <c r="F39" s="657">
        <v>-10</v>
      </c>
      <c r="G39" s="657">
        <v>105</v>
      </c>
      <c r="H39" s="657">
        <v>-245</v>
      </c>
      <c r="I39" s="658">
        <v>990.6481031776417</v>
      </c>
      <c r="J39" s="658">
        <v>507.24591859579829</v>
      </c>
      <c r="K39" s="658">
        <v>-241.04985259999987</v>
      </c>
      <c r="L39" s="658">
        <v>-557.63930619999985</v>
      </c>
      <c r="M39" s="658">
        <v>-74.216179800000276</v>
      </c>
      <c r="N39" s="658">
        <v>296.47576420000019</v>
      </c>
      <c r="O39" s="658">
        <v>100</v>
      </c>
      <c r="P39" s="68" t="str">
        <f t="shared" si="20"/>
        <v>N/A</v>
      </c>
      <c r="Q39" s="68">
        <f t="shared" si="20"/>
        <v>-0.66270430141284398</v>
      </c>
      <c r="R39" s="27"/>
      <c r="S39" s="658">
        <v>-95</v>
      </c>
      <c r="T39" s="658">
        <v>-30</v>
      </c>
      <c r="U39" s="658">
        <v>-50</v>
      </c>
      <c r="V39" s="658">
        <v>45</v>
      </c>
      <c r="W39" s="658">
        <v>110</v>
      </c>
      <c r="X39" s="658">
        <v>-345</v>
      </c>
      <c r="Y39" s="658">
        <v>-25</v>
      </c>
      <c r="Z39" s="658">
        <v>-15</v>
      </c>
      <c r="AA39" s="658">
        <v>-85</v>
      </c>
      <c r="AB39" s="658">
        <v>115</v>
      </c>
      <c r="AC39" s="658">
        <v>60</v>
      </c>
      <c r="AD39" s="658">
        <v>30</v>
      </c>
      <c r="AE39" s="658">
        <v>-40</v>
      </c>
      <c r="AF39" s="658">
        <v>55</v>
      </c>
      <c r="AG39" s="658">
        <v>-15</v>
      </c>
      <c r="AH39" s="658">
        <v>-125</v>
      </c>
      <c r="AI39" s="658">
        <v>5</v>
      </c>
      <c r="AJ39" s="658">
        <v>-115</v>
      </c>
      <c r="AK39" s="658">
        <v>687.30098298000007</v>
      </c>
      <c r="AL39" s="658">
        <v>50.292911704479891</v>
      </c>
      <c r="AM39" s="658">
        <v>207.02078668415976</v>
      </c>
      <c r="AN39" s="658">
        <v>46.033421809001943</v>
      </c>
      <c r="AO39" s="658">
        <v>-215.94544478631991</v>
      </c>
      <c r="AP39" s="658">
        <v>123.8353253826093</v>
      </c>
      <c r="AQ39" s="658">
        <v>525.73442329950888</v>
      </c>
      <c r="AR39" s="658">
        <v>73.621614700000109</v>
      </c>
      <c r="AS39" s="658">
        <v>100.38166739999974</v>
      </c>
      <c r="AT39" s="658">
        <v>33.979730200000191</v>
      </c>
      <c r="AU39" s="658">
        <v>-213.37130419999994</v>
      </c>
      <c r="AV39" s="658">
        <v>-162.03994599999982</v>
      </c>
      <c r="AW39" s="658">
        <v>-166.41974060000015</v>
      </c>
      <c r="AX39" s="658">
        <v>-111.71180959999987</v>
      </c>
      <c r="AY39" s="658">
        <v>-217.28717849999998</v>
      </c>
      <c r="AZ39" s="658">
        <v>-62.220577499999798</v>
      </c>
      <c r="BA39" s="658">
        <v>40.330283399999715</v>
      </c>
      <c r="BB39" s="658">
        <v>155.21315000000007</v>
      </c>
      <c r="BC39" s="658">
        <v>-98.747707000000077</v>
      </c>
      <c r="BD39" s="658">
        <v>-171.0119062</v>
      </c>
      <c r="BE39" s="658">
        <v>11.010812200000277</v>
      </c>
      <c r="BF39" s="658">
        <v>444.05345099999931</v>
      </c>
      <c r="BG39" s="658">
        <v>-300.29840799999965</v>
      </c>
      <c r="BH39" s="658">
        <v>141.70990900000021</v>
      </c>
      <c r="BI39" s="66" t="str">
        <f t="shared" si="21"/>
        <v>N/A</v>
      </c>
      <c r="BJ39" s="66" t="str">
        <f t="shared" si="22"/>
        <v>N/A</v>
      </c>
      <c r="BK39" s="929"/>
      <c r="BL39" s="13">
        <f>D39-BM39</f>
        <v>340</v>
      </c>
      <c r="BM39" s="13">
        <f>SUM(S39:T39)</f>
        <v>-125</v>
      </c>
      <c r="BN39" s="13">
        <f>SUM(U39:V39)</f>
        <v>-5</v>
      </c>
      <c r="BO39" s="13">
        <f>SUM(W39:X39)</f>
        <v>-235</v>
      </c>
      <c r="BP39" s="13">
        <f>SUM(Y39:Z39)</f>
        <v>-40</v>
      </c>
      <c r="BQ39" s="13">
        <f>SUM(AA39:AB39)</f>
        <v>30</v>
      </c>
      <c r="BR39" s="13">
        <f>SUM(AC39:AD39)</f>
        <v>90</v>
      </c>
      <c r="BS39" s="13">
        <f>SUM(AE39:AF39)</f>
        <v>15</v>
      </c>
      <c r="BT39" s="13">
        <f>SUM(AG39:AH39)</f>
        <v>-140</v>
      </c>
      <c r="BU39" s="13">
        <f>SUM(AI39:AJ39)</f>
        <v>-110</v>
      </c>
      <c r="BV39" s="13">
        <f>SUM(AK39:AL39)</f>
        <v>737.59389468448001</v>
      </c>
      <c r="BW39" s="13">
        <f>SUM(AM39:AN39)</f>
        <v>253.0542084931617</v>
      </c>
      <c r="BX39" s="13">
        <f>SUM(AO39:AP39)</f>
        <v>-92.110119403710613</v>
      </c>
      <c r="BY39" s="13">
        <f>SUM(AQ39:AR39)</f>
        <v>599.356037999509</v>
      </c>
      <c r="BZ39" s="13">
        <f>SUM(AS39:AT39)</f>
        <v>134.36139759999992</v>
      </c>
      <c r="CA39" s="13">
        <f>SUM(AU39:AV39)</f>
        <v>-375.41125019999976</v>
      </c>
      <c r="CB39" s="13">
        <f>SUM(AW39:AX39)</f>
        <v>-278.13155019999999</v>
      </c>
      <c r="CC39" s="13">
        <f t="shared" si="104"/>
        <v>-279.5077559999998</v>
      </c>
      <c r="CD39" s="13">
        <f t="shared" si="105"/>
        <v>195.5434333999998</v>
      </c>
      <c r="CE39" s="13">
        <f t="shared" si="106"/>
        <v>-269.7596132000001</v>
      </c>
      <c r="CF39" s="13">
        <f t="shared" si="107"/>
        <v>455.06426319999957</v>
      </c>
      <c r="CG39" s="13">
        <f t="shared" si="37"/>
        <v>-158.58849899999944</v>
      </c>
      <c r="CH39" s="66" t="str">
        <f t="shared" si="26"/>
        <v>N/A</v>
      </c>
      <c r="CI39" s="66" t="str">
        <f t="shared" si="27"/>
        <v>N/A</v>
      </c>
      <c r="CJ39" s="983"/>
      <c r="CK39" s="69">
        <f t="shared" si="50"/>
        <v>296.47576420000013</v>
      </c>
      <c r="CL39" s="975"/>
      <c r="CM39" s="975"/>
      <c r="CN39" s="975"/>
      <c r="CO39" s="976"/>
      <c r="CP39" s="977">
        <f t="shared" si="28"/>
        <v>0</v>
      </c>
      <c r="CQ39" s="977">
        <f t="shared" si="29"/>
        <v>0</v>
      </c>
      <c r="CR39" s="977">
        <f t="shared" si="30"/>
        <v>0</v>
      </c>
      <c r="CS39" s="977">
        <f t="shared" si="31"/>
        <v>0</v>
      </c>
      <c r="CT39" s="977">
        <f t="shared" si="32"/>
        <v>0</v>
      </c>
      <c r="CU39" s="977">
        <f t="shared" si="33"/>
        <v>0</v>
      </c>
      <c r="CV39" s="978"/>
      <c r="CW39" s="955"/>
      <c r="CX39" s="937"/>
      <c r="CY39" s="955"/>
    </row>
    <row r="40" spans="1:103" x14ac:dyDescent="0.45">
      <c r="A40" s="10"/>
      <c r="B40" s="10" t="s">
        <v>37</v>
      </c>
      <c r="C40" s="657">
        <v>35</v>
      </c>
      <c r="D40" s="657">
        <v>-115</v>
      </c>
      <c r="E40" s="657">
        <v>20</v>
      </c>
      <c r="F40" s="657">
        <v>85</v>
      </c>
      <c r="G40" s="657">
        <v>-45</v>
      </c>
      <c r="H40" s="657">
        <v>-20</v>
      </c>
      <c r="I40" s="658">
        <v>-20.21446626585432</v>
      </c>
      <c r="J40" s="658">
        <v>458.38388438600157</v>
      </c>
      <c r="K40" s="658">
        <v>-138.59516827688205</v>
      </c>
      <c r="L40" s="658">
        <v>-307.48543044994943</v>
      </c>
      <c r="M40" s="658">
        <v>14.499318999469514</v>
      </c>
      <c r="N40" s="658">
        <v>49.929438069670624</v>
      </c>
      <c r="O40" s="658">
        <v>150</v>
      </c>
      <c r="P40" s="68">
        <f t="shared" si="20"/>
        <v>2.4435712512772074</v>
      </c>
      <c r="Q40" s="68">
        <f t="shared" si="20"/>
        <v>2.0042396990467375</v>
      </c>
      <c r="R40" s="27"/>
      <c r="S40" s="658">
        <v>-95</v>
      </c>
      <c r="T40" s="658">
        <v>-10</v>
      </c>
      <c r="U40" s="658">
        <v>-5</v>
      </c>
      <c r="V40" s="658">
        <v>-5</v>
      </c>
      <c r="W40" s="658">
        <v>-5</v>
      </c>
      <c r="X40" s="658">
        <v>30</v>
      </c>
      <c r="Y40" s="658">
        <v>40</v>
      </c>
      <c r="Z40" s="658">
        <v>-5</v>
      </c>
      <c r="AA40" s="658">
        <v>55</v>
      </c>
      <c r="AB40" s="658">
        <v>-5</v>
      </c>
      <c r="AC40" s="658">
        <v>-10</v>
      </c>
      <c r="AD40" s="658">
        <v>0</v>
      </c>
      <c r="AE40" s="658">
        <v>-15</v>
      </c>
      <c r="AF40" s="658">
        <v>-20</v>
      </c>
      <c r="AG40" s="658">
        <v>-10</v>
      </c>
      <c r="AH40" s="658">
        <v>0</v>
      </c>
      <c r="AI40" s="658">
        <v>-10</v>
      </c>
      <c r="AJ40" s="658">
        <v>0</v>
      </c>
      <c r="AK40" s="658">
        <v>-3.7135677817608959</v>
      </c>
      <c r="AL40" s="658">
        <v>-12.869987589821081</v>
      </c>
      <c r="AM40" s="658">
        <v>-9.6579941485684895</v>
      </c>
      <c r="AN40" s="658">
        <v>6.0270832542961434</v>
      </c>
      <c r="AO40" s="658">
        <v>-20.442004790457666</v>
      </c>
      <c r="AP40" s="658">
        <v>138.14511871654315</v>
      </c>
      <c r="AQ40" s="658">
        <v>341.55213041940618</v>
      </c>
      <c r="AR40" s="658">
        <v>-0.87135995949008427</v>
      </c>
      <c r="AS40" s="658">
        <v>33.40237201601105</v>
      </c>
      <c r="AT40" s="658">
        <v>49.009767711029298</v>
      </c>
      <c r="AU40" s="658">
        <v>-172.95708121272526</v>
      </c>
      <c r="AV40" s="658">
        <v>-48.050226791197126</v>
      </c>
      <c r="AW40" s="658">
        <v>-57.735225730223291</v>
      </c>
      <c r="AX40" s="658">
        <v>-122.9511730673397</v>
      </c>
      <c r="AY40" s="658">
        <v>-134.08010736733809</v>
      </c>
      <c r="AZ40" s="658">
        <v>7.2810757149516956</v>
      </c>
      <c r="BA40" s="658">
        <v>29.100258089925571</v>
      </c>
      <c r="BB40" s="658">
        <v>-26.918791116755351</v>
      </c>
      <c r="BC40" s="658">
        <v>27.982422910604917</v>
      </c>
      <c r="BD40" s="658">
        <v>-15.664570884305624</v>
      </c>
      <c r="BE40" s="658">
        <v>-11.373055411770382</v>
      </c>
      <c r="BF40" s="658">
        <v>-40.008904335524939</v>
      </c>
      <c r="BG40" s="658">
        <v>-24.742144163840084</v>
      </c>
      <c r="BH40" s="658">
        <v>126.05354198080603</v>
      </c>
      <c r="BI40" s="66" t="str">
        <f t="shared" si="21"/>
        <v>N/A</v>
      </c>
      <c r="BJ40" s="66" t="str">
        <f t="shared" si="22"/>
        <v>N/A</v>
      </c>
      <c r="BK40" s="929"/>
      <c r="BL40" s="13">
        <f>D40-BM40</f>
        <v>-10</v>
      </c>
      <c r="BM40" s="13">
        <f>SUM(S40:T40)</f>
        <v>-105</v>
      </c>
      <c r="BN40" s="13">
        <f>SUM(U40:V40)</f>
        <v>-10</v>
      </c>
      <c r="BO40" s="13">
        <f>SUM(W40:X40)</f>
        <v>25</v>
      </c>
      <c r="BP40" s="13">
        <f>SUM(Y40:Z40)</f>
        <v>35</v>
      </c>
      <c r="BQ40" s="13">
        <f>SUM(AA40:AB40)</f>
        <v>50</v>
      </c>
      <c r="BR40" s="13">
        <f>SUM(AC40:AD40)</f>
        <v>-10</v>
      </c>
      <c r="BS40" s="13">
        <f>SUM(AE40:AF40)</f>
        <v>-35</v>
      </c>
      <c r="BT40" s="13">
        <f>SUM(AG40:AH40)</f>
        <v>-10</v>
      </c>
      <c r="BU40" s="13">
        <f>SUM(AI40:AJ40)</f>
        <v>-10</v>
      </c>
      <c r="BV40" s="13">
        <f>SUM(AK40:AL40)</f>
        <v>-16.583555371581976</v>
      </c>
      <c r="BW40" s="13">
        <f>SUM(AM40:AN40)</f>
        <v>-3.630910894272346</v>
      </c>
      <c r="BX40" s="13">
        <f>SUM(AO40:AP40)</f>
        <v>117.70311392608548</v>
      </c>
      <c r="BY40" s="13">
        <f>SUM(AQ40:AR40)</f>
        <v>340.68077045991612</v>
      </c>
      <c r="BZ40" s="13">
        <f>SUM(AS40:AT40)</f>
        <v>82.412139727040341</v>
      </c>
      <c r="CA40" s="13">
        <f>SUM(AU40:AV40)</f>
        <v>-221.00730800392239</v>
      </c>
      <c r="CB40" s="13">
        <f>SUM(AW40:AX40)</f>
        <v>-180.68639879756299</v>
      </c>
      <c r="CC40" s="13">
        <f t="shared" si="104"/>
        <v>-126.79903165238639</v>
      </c>
      <c r="CD40" s="13">
        <f t="shared" si="105"/>
        <v>2.1814669731702203</v>
      </c>
      <c r="CE40" s="13">
        <f t="shared" si="106"/>
        <v>12.317852026299294</v>
      </c>
      <c r="CF40" s="13">
        <f t="shared" si="107"/>
        <v>-51.381959747295319</v>
      </c>
      <c r="CG40" s="13">
        <f t="shared" si="37"/>
        <v>101.31139781696595</v>
      </c>
      <c r="CH40" s="66" t="str">
        <f t="shared" si="26"/>
        <v>&gt;±300%</v>
      </c>
      <c r="CI40" s="66" t="str">
        <f t="shared" si="27"/>
        <v>N/A</v>
      </c>
      <c r="CJ40" s="983"/>
      <c r="CK40" s="69">
        <f>SUM(BE40:BH40)</f>
        <v>49.929438069670624</v>
      </c>
      <c r="CL40" s="975"/>
      <c r="CM40" s="975"/>
      <c r="CN40" s="975"/>
      <c r="CO40" s="976"/>
      <c r="CP40" s="977">
        <f t="shared" si="28"/>
        <v>0</v>
      </c>
      <c r="CQ40" s="977">
        <f t="shared" si="29"/>
        <v>0</v>
      </c>
      <c r="CR40" s="977">
        <f t="shared" si="30"/>
        <v>0</v>
      </c>
      <c r="CS40" s="977">
        <f t="shared" si="31"/>
        <v>0</v>
      </c>
      <c r="CT40" s="977">
        <f t="shared" si="32"/>
        <v>0</v>
      </c>
      <c r="CU40" s="977">
        <f t="shared" si="33"/>
        <v>0</v>
      </c>
      <c r="CV40" s="978"/>
      <c r="CW40" s="955"/>
      <c r="CX40" s="937"/>
      <c r="CY40" s="955"/>
    </row>
    <row r="41" spans="1:103" x14ac:dyDescent="0.45">
      <c r="A41" s="23"/>
      <c r="B41" s="4"/>
      <c r="C41" s="9"/>
      <c r="D41" s="9"/>
      <c r="E41" s="9"/>
      <c r="F41" s="9"/>
      <c r="G41" s="9"/>
      <c r="H41" s="9"/>
      <c r="I41" s="627"/>
      <c r="J41" s="9"/>
      <c r="K41" s="9"/>
      <c r="L41" s="9"/>
      <c r="M41" s="9"/>
      <c r="N41" s="9"/>
      <c r="O41" s="9"/>
      <c r="P41" s="65"/>
      <c r="Q41" s="66"/>
      <c r="R41" s="27"/>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563"/>
      <c r="BI41" s="66"/>
      <c r="BJ41" s="66"/>
      <c r="BK41" s="929"/>
      <c r="BL41" s="4"/>
      <c r="BM41" s="13"/>
      <c r="BN41" s="13"/>
      <c r="BO41" s="13"/>
      <c r="BP41" s="13"/>
      <c r="BQ41" s="13"/>
      <c r="BR41" s="13"/>
      <c r="BS41" s="13"/>
      <c r="BT41" s="13"/>
      <c r="BU41" s="13"/>
      <c r="BV41" s="13"/>
      <c r="BW41" s="13"/>
      <c r="BX41" s="13"/>
      <c r="BY41" s="13"/>
      <c r="BZ41" s="13"/>
      <c r="CA41" s="13"/>
      <c r="CB41" s="13"/>
      <c r="CC41" s="13"/>
      <c r="CD41" s="13"/>
      <c r="CE41" s="13"/>
      <c r="CF41" s="13"/>
      <c r="CG41" s="13"/>
      <c r="CH41" s="66"/>
      <c r="CI41" s="66"/>
      <c r="CJ41" s="983"/>
      <c r="CK41" s="69"/>
      <c r="CL41" s="975"/>
      <c r="CM41" s="975"/>
      <c r="CN41" s="975"/>
      <c r="CO41" s="976"/>
      <c r="CP41" s="977">
        <f t="shared" si="28"/>
        <v>0</v>
      </c>
      <c r="CQ41" s="977">
        <f t="shared" si="29"/>
        <v>0</v>
      </c>
      <c r="CR41" s="977">
        <f t="shared" si="30"/>
        <v>0</v>
      </c>
      <c r="CS41" s="977">
        <f t="shared" si="31"/>
        <v>0</v>
      </c>
      <c r="CT41" s="977">
        <f t="shared" si="32"/>
        <v>0</v>
      </c>
      <c r="CU41" s="977">
        <f t="shared" si="33"/>
        <v>0</v>
      </c>
      <c r="CV41" s="978"/>
      <c r="CW41" s="955"/>
      <c r="CX41" s="937"/>
      <c r="CY41" s="955"/>
    </row>
    <row r="42" spans="1:103" x14ac:dyDescent="0.45">
      <c r="A42" s="33" t="s">
        <v>26</v>
      </c>
      <c r="B42" s="34"/>
      <c r="C42" s="560">
        <v>8605</v>
      </c>
      <c r="D42" s="560">
        <v>8090</v>
      </c>
      <c r="E42" s="560">
        <v>8265</v>
      </c>
      <c r="F42" s="560">
        <v>8430</v>
      </c>
      <c r="G42" s="560">
        <v>7935</v>
      </c>
      <c r="H42" s="560">
        <v>7415</v>
      </c>
      <c r="I42" s="582">
        <f t="shared" ref="I42" si="108">SUM(I21,I25,I27,I36)</f>
        <v>8268.4596780396259</v>
      </c>
      <c r="J42" s="560">
        <f>SUM(J21,J25,J27,J36)</f>
        <v>7669.4755790696872</v>
      </c>
      <c r="K42" s="560">
        <f>SUM(K21,K25,K27,K36)</f>
        <v>6894.9113888230422</v>
      </c>
      <c r="L42" s="560">
        <f>SUM(L21,L25,L27,L36)</f>
        <v>6451.5927107147372</v>
      </c>
      <c r="M42" s="560">
        <f t="shared" ref="M42:O42" si="109">SUM(M21,M25,M27,M36)</f>
        <v>7923.512892190749</v>
      </c>
      <c r="N42" s="560">
        <f>SUM(N21,N25,N27,N36)</f>
        <v>8287.6016319772934</v>
      </c>
      <c r="O42" s="560">
        <f t="shared" si="109"/>
        <v>7850.3435843562838</v>
      </c>
      <c r="P42" s="967">
        <f t="shared" si="20"/>
        <v>4.5950419307752011E-2</v>
      </c>
      <c r="Q42" s="967">
        <f t="shared" si="20"/>
        <v>-5.2760505033672356E-2</v>
      </c>
      <c r="R42" s="27"/>
      <c r="S42" s="582">
        <v>1730</v>
      </c>
      <c r="T42" s="582">
        <v>1930</v>
      </c>
      <c r="U42" s="582">
        <v>2000</v>
      </c>
      <c r="V42" s="582">
        <v>2065</v>
      </c>
      <c r="W42" s="582">
        <v>2285</v>
      </c>
      <c r="X42" s="582">
        <v>1885</v>
      </c>
      <c r="Y42" s="582">
        <v>2105</v>
      </c>
      <c r="Z42" s="582">
        <v>2105</v>
      </c>
      <c r="AA42" s="582">
        <v>1980</v>
      </c>
      <c r="AB42" s="582">
        <v>2245</v>
      </c>
      <c r="AC42" s="582">
        <v>2015</v>
      </c>
      <c r="AD42" s="582">
        <v>1995</v>
      </c>
      <c r="AE42" s="582">
        <v>1830</v>
      </c>
      <c r="AF42" s="582">
        <v>2100</v>
      </c>
      <c r="AG42" s="582">
        <v>1945</v>
      </c>
      <c r="AH42" s="582">
        <v>1830</v>
      </c>
      <c r="AI42" s="582">
        <v>1850</v>
      </c>
      <c r="AJ42" s="582">
        <v>1795</v>
      </c>
      <c r="AK42" s="34">
        <f t="shared" ref="AK42:BH42" si="110">SUM(AK21,AK25,AK27,AK36)</f>
        <v>2724.0794317147033</v>
      </c>
      <c r="AL42" s="34">
        <f t="shared" si="110"/>
        <v>1914.7013413207687</v>
      </c>
      <c r="AM42" s="34">
        <f>SUM(AM21,AM25,AM27,AM36)</f>
        <v>1940.2726219657206</v>
      </c>
      <c r="AN42" s="34">
        <f t="shared" si="110"/>
        <v>1689.4037805467515</v>
      </c>
      <c r="AO42" s="34">
        <f t="shared" si="110"/>
        <v>1697.7855814270383</v>
      </c>
      <c r="AP42" s="34">
        <f t="shared" si="110"/>
        <v>1471.3974589773129</v>
      </c>
      <c r="AQ42" s="34">
        <f t="shared" si="110"/>
        <v>2652.3290364495197</v>
      </c>
      <c r="AR42" s="34">
        <f t="shared" si="110"/>
        <v>1847.9635022158172</v>
      </c>
      <c r="AS42" s="34">
        <f t="shared" si="110"/>
        <v>1804.0976883384085</v>
      </c>
      <c r="AT42" s="34">
        <f t="shared" si="110"/>
        <v>2067.0779215097268</v>
      </c>
      <c r="AU42" s="34">
        <f t="shared" si="110"/>
        <v>1459.6771472527739</v>
      </c>
      <c r="AV42" s="34">
        <f t="shared" si="110"/>
        <v>1564.0586317221305</v>
      </c>
      <c r="AW42" s="34">
        <f t="shared" si="110"/>
        <v>1621.5967441216571</v>
      </c>
      <c r="AX42" s="34">
        <f t="shared" si="110"/>
        <v>1685.4247872890815</v>
      </c>
      <c r="AY42" s="34">
        <f t="shared" si="110"/>
        <v>1474.2508169764569</v>
      </c>
      <c r="AZ42" s="34">
        <f t="shared" si="110"/>
        <v>1670.3203623275417</v>
      </c>
      <c r="BA42" s="34">
        <f t="shared" si="110"/>
        <v>2141.887456277213</v>
      </c>
      <c r="BB42" s="34">
        <f t="shared" si="110"/>
        <v>2232.5311907544269</v>
      </c>
      <c r="BC42" s="34">
        <f t="shared" si="110"/>
        <v>1749.6588851664008</v>
      </c>
      <c r="BD42" s="34">
        <f t="shared" si="110"/>
        <v>1799.4353599927085</v>
      </c>
      <c r="BE42" s="34">
        <f t="shared" si="110"/>
        <v>2080.9797322777836</v>
      </c>
      <c r="BF42" s="34">
        <f t="shared" si="110"/>
        <v>2456.898383094639</v>
      </c>
      <c r="BG42" s="34">
        <f t="shared" si="110"/>
        <v>1554.8559706959854</v>
      </c>
      <c r="BH42" s="34">
        <f t="shared" si="110"/>
        <v>2194.8675459088863</v>
      </c>
      <c r="BI42" s="967">
        <f t="shared" si="21"/>
        <v>0.21975348195768474</v>
      </c>
      <c r="BJ42" s="967">
        <f t="shared" si="22"/>
        <v>0.41162113229459996</v>
      </c>
      <c r="BK42" s="929"/>
      <c r="BL42" s="34">
        <f t="shared" ref="BL42:BM42" si="111">SUM(BL21,BL25,BL27,BL36)</f>
        <v>4420</v>
      </c>
      <c r="BM42" s="34">
        <f t="shared" si="111"/>
        <v>3670</v>
      </c>
      <c r="BN42" s="34">
        <f>SUM(U42:V42)</f>
        <v>4065</v>
      </c>
      <c r="BO42" s="34">
        <f>SUM(W42:X42)</f>
        <v>4170</v>
      </c>
      <c r="BP42" s="34">
        <f>SUM(Y42:Z42)</f>
        <v>4210</v>
      </c>
      <c r="BQ42" s="34">
        <f>SUM(AA42:AB42)</f>
        <v>4225</v>
      </c>
      <c r="BR42" s="34">
        <f>SUM(AC42:AD42)</f>
        <v>4010</v>
      </c>
      <c r="BS42" s="34">
        <f>SUM(AE42:AF42)</f>
        <v>3930</v>
      </c>
      <c r="BT42" s="34">
        <f>SUM(AG42:AH42)</f>
        <v>3775</v>
      </c>
      <c r="BU42" s="34">
        <f>SUM(AI42:AJ42)</f>
        <v>3645</v>
      </c>
      <c r="BV42" s="34">
        <f>SUM(AK42:AL42)</f>
        <v>4638.7807730354725</v>
      </c>
      <c r="BW42" s="34">
        <f>SUM(AM42:AN42)</f>
        <v>3629.6764025124721</v>
      </c>
      <c r="BX42" s="34">
        <f>SUM(AO42:AP42)</f>
        <v>3169.1830404043512</v>
      </c>
      <c r="BY42" s="34">
        <f>SUM(AQ42:AR42)</f>
        <v>4500.2925386653369</v>
      </c>
      <c r="BZ42" s="34">
        <f>SUM(AS42:AT42)</f>
        <v>3871.1756098481355</v>
      </c>
      <c r="CA42" s="34">
        <f>SUM(AU42:AV42)</f>
        <v>3023.7357789749044</v>
      </c>
      <c r="CB42" s="34">
        <f>SUM(AW42:AX42)</f>
        <v>3307.0215314107386</v>
      </c>
      <c r="CC42" s="34">
        <f>SUM(AY42:AZ42)</f>
        <v>3144.5711793039986</v>
      </c>
      <c r="CD42" s="34">
        <f>SUM(BA42:BB42)</f>
        <v>4374.4186470316399</v>
      </c>
      <c r="CE42" s="34">
        <f>BC42+BD42</f>
        <v>3549.0942451591091</v>
      </c>
      <c r="CF42" s="34">
        <f>BE42+BF42</f>
        <v>4537.8781153724231</v>
      </c>
      <c r="CG42" s="34">
        <f t="shared" si="37"/>
        <v>3749.7235166048717</v>
      </c>
      <c r="CH42" s="967">
        <f t="shared" si="26"/>
        <v>5.6529710846483505E-2</v>
      </c>
      <c r="CI42" s="967">
        <f t="shared" si="27"/>
        <v>-0.17368350994214998</v>
      </c>
      <c r="CJ42" s="983"/>
      <c r="CK42" s="986">
        <f t="shared" si="50"/>
        <v>8287.6016319772953</v>
      </c>
      <c r="CL42" s="975"/>
      <c r="CM42" s="975"/>
      <c r="CN42" s="975"/>
      <c r="CO42" s="976"/>
      <c r="CP42" s="977">
        <f t="shared" si="28"/>
        <v>2.5024916812981246E-3</v>
      </c>
      <c r="CQ42" s="977">
        <f t="shared" si="29"/>
        <v>0</v>
      </c>
      <c r="CR42" s="977">
        <f t="shared" si="30"/>
        <v>0</v>
      </c>
      <c r="CS42" s="977">
        <f t="shared" si="31"/>
        <v>0</v>
      </c>
      <c r="CT42" s="977">
        <f t="shared" si="32"/>
        <v>0</v>
      </c>
      <c r="CU42" s="977">
        <f t="shared" si="33"/>
        <v>0</v>
      </c>
      <c r="CV42" s="978"/>
      <c r="CW42" s="955"/>
      <c r="CX42" s="937"/>
      <c r="CY42" s="955"/>
    </row>
    <row r="43" spans="1:103" x14ac:dyDescent="0.45">
      <c r="A43" s="3"/>
      <c r="B43" s="6"/>
      <c r="C43" s="546"/>
      <c r="D43" s="546"/>
      <c r="E43" s="546"/>
      <c r="F43" s="546"/>
      <c r="G43" s="6"/>
      <c r="H43" s="6"/>
      <c r="I43" s="629"/>
      <c r="J43" s="6"/>
      <c r="K43" s="6"/>
      <c r="L43" s="6"/>
      <c r="M43" s="6"/>
      <c r="N43" s="6"/>
      <c r="O43" s="6"/>
      <c r="P43" s="134"/>
      <c r="Q43" s="66"/>
      <c r="R43" s="27"/>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66"/>
      <c r="BJ43" s="66"/>
      <c r="BK43" s="929"/>
      <c r="BL43" s="713"/>
      <c r="BZ43" s="942"/>
      <c r="CA43" s="942"/>
      <c r="CB43" s="942"/>
      <c r="CC43" s="942"/>
      <c r="CD43" s="942"/>
      <c r="CE43" s="942"/>
      <c r="CF43" s="942"/>
      <c r="CG43" s="942"/>
      <c r="CH43" s="991"/>
      <c r="CI43" s="991"/>
      <c r="CJ43" s="983"/>
      <c r="CK43" s="992"/>
      <c r="CL43" s="975"/>
      <c r="CM43" s="975"/>
      <c r="CN43" s="975"/>
      <c r="CO43" s="976"/>
      <c r="CP43" s="977">
        <f t="shared" si="28"/>
        <v>0</v>
      </c>
      <c r="CQ43" s="977">
        <f t="shared" si="29"/>
        <v>0</v>
      </c>
      <c r="CR43" s="977">
        <f t="shared" si="30"/>
        <v>0</v>
      </c>
      <c r="CS43" s="977">
        <f t="shared" si="31"/>
        <v>0</v>
      </c>
      <c r="CT43" s="977">
        <f t="shared" si="32"/>
        <v>0</v>
      </c>
      <c r="CU43" s="977">
        <f t="shared" si="33"/>
        <v>0</v>
      </c>
      <c r="CV43" s="978"/>
      <c r="CW43" s="955"/>
      <c r="CX43" s="937"/>
      <c r="CY43" s="955"/>
    </row>
    <row r="44" spans="1:103" s="943" customFormat="1" x14ac:dyDescent="0.45">
      <c r="A44" s="485" t="s">
        <v>7</v>
      </c>
      <c r="B44" s="915"/>
      <c r="C44" s="630">
        <v>-750</v>
      </c>
      <c r="D44" s="630">
        <v>-810</v>
      </c>
      <c r="E44" s="630">
        <v>-355</v>
      </c>
      <c r="F44" s="630">
        <v>-485</v>
      </c>
      <c r="G44" s="630">
        <v>140</v>
      </c>
      <c r="H44" s="630">
        <v>675</v>
      </c>
      <c r="I44" s="630">
        <f>I18-I42</f>
        <v>-43.940475067776788</v>
      </c>
      <c r="J44" s="630">
        <f>J18-J42</f>
        <v>-737.36148172397043</v>
      </c>
      <c r="K44" s="630">
        <f>K18-K42</f>
        <v>1397.8270847035274</v>
      </c>
      <c r="L44" s="630">
        <f>L18-L42</f>
        <v>920.31941104195539</v>
      </c>
      <c r="M44" s="630">
        <f t="shared" ref="M44:O44" si="112">M18-M42</f>
        <v>-809.26977586059184</v>
      </c>
      <c r="N44" s="630">
        <f t="shared" si="112"/>
        <v>-994.59618307381152</v>
      </c>
      <c r="O44" s="630">
        <f t="shared" si="112"/>
        <v>-848.0965335574765</v>
      </c>
      <c r="P44" s="824" t="str">
        <f t="shared" si="20"/>
        <v>N/A</v>
      </c>
      <c r="Q44" s="824" t="str">
        <f t="shared" si="20"/>
        <v>N/A</v>
      </c>
      <c r="R44" s="483"/>
      <c r="S44" s="630">
        <v>220</v>
      </c>
      <c r="T44" s="630">
        <v>-75</v>
      </c>
      <c r="U44" s="630">
        <v>-140</v>
      </c>
      <c r="V44" s="630">
        <v>-45</v>
      </c>
      <c r="W44" s="630">
        <v>-185</v>
      </c>
      <c r="X44" s="630">
        <v>60</v>
      </c>
      <c r="Y44" s="630">
        <v>-280</v>
      </c>
      <c r="Z44" s="630">
        <v>90</v>
      </c>
      <c r="AA44" s="630">
        <v>50</v>
      </c>
      <c r="AB44" s="630">
        <v>-360</v>
      </c>
      <c r="AC44" s="630">
        <v>-225</v>
      </c>
      <c r="AD44" s="630">
        <v>125</v>
      </c>
      <c r="AE44" s="630">
        <v>215</v>
      </c>
      <c r="AF44" s="630">
        <v>20</v>
      </c>
      <c r="AG44" s="630">
        <v>-185</v>
      </c>
      <c r="AH44" s="630">
        <v>320</v>
      </c>
      <c r="AI44" s="630">
        <v>295</v>
      </c>
      <c r="AJ44" s="630">
        <v>250</v>
      </c>
      <c r="AK44" s="630">
        <f>AK18-AK42</f>
        <v>-858.05146334460801</v>
      </c>
      <c r="AL44" s="630">
        <f t="shared" ref="AL44:BH44" si="113">AL18-AL42</f>
        <v>272.60216134352549</v>
      </c>
      <c r="AM44" s="630">
        <f t="shared" si="113"/>
        <v>80.64287980130598</v>
      </c>
      <c r="AN44" s="630">
        <f t="shared" si="113"/>
        <v>460.86844962368014</v>
      </c>
      <c r="AO44" s="630">
        <f t="shared" si="113"/>
        <v>3.9349255932327196</v>
      </c>
      <c r="AP44" s="630">
        <f t="shared" si="113"/>
        <v>-139.71604597199234</v>
      </c>
      <c r="AQ44" s="630">
        <f t="shared" si="113"/>
        <v>-755.14589044156992</v>
      </c>
      <c r="AR44" s="630">
        <f t="shared" si="113"/>
        <v>153.56552909635889</v>
      </c>
      <c r="AS44" s="630">
        <f t="shared" si="113"/>
        <v>158.20955709273085</v>
      </c>
      <c r="AT44" s="630">
        <f t="shared" si="113"/>
        <v>39.797768460874522</v>
      </c>
      <c r="AU44" s="630">
        <f t="shared" si="113"/>
        <v>576.29283389212219</v>
      </c>
      <c r="AV44" s="630">
        <f t="shared" si="113"/>
        <v>623.52692525780185</v>
      </c>
      <c r="AW44" s="630">
        <f t="shared" si="113"/>
        <v>132.66197745757881</v>
      </c>
      <c r="AX44" s="630">
        <f t="shared" si="113"/>
        <v>312.11883270524231</v>
      </c>
      <c r="AY44" s="630">
        <f t="shared" si="113"/>
        <v>340.29212509667059</v>
      </c>
      <c r="AZ44" s="630">
        <f t="shared" si="113"/>
        <v>135.24647578246413</v>
      </c>
      <c r="BA44" s="630">
        <f t="shared" si="113"/>
        <v>-529.84844731402609</v>
      </c>
      <c r="BB44" s="630">
        <f t="shared" si="113"/>
        <v>-364.71261341682725</v>
      </c>
      <c r="BC44" s="630">
        <f t="shared" si="113"/>
        <v>-22.360443011984671</v>
      </c>
      <c r="BD44" s="630">
        <f t="shared" si="113"/>
        <v>107.65172788224663</v>
      </c>
      <c r="BE44" s="630">
        <f t="shared" si="113"/>
        <v>-475.45545198042055</v>
      </c>
      <c r="BF44" s="630">
        <f t="shared" si="113"/>
        <v>-499.44799547878847</v>
      </c>
      <c r="BG44" s="630">
        <f t="shared" si="113"/>
        <v>236.7159483792916</v>
      </c>
      <c r="BH44" s="630">
        <f t="shared" si="113"/>
        <v>-256.40868399389456</v>
      </c>
      <c r="BI44" s="824" t="str">
        <f>IF(ISERROR(BH44/BD44),"N/A",IF(BD44&lt;0,"N/A",IF(BH44&lt;0,"N/A",IF(BH44/BD44-1&gt;300%,"&gt;±300%",IF(BH44/BD44-1&lt;-300%,"&gt;±300%",BH44/BD44-1)))))</f>
        <v>N/A</v>
      </c>
      <c r="BJ44" s="824" t="str">
        <f>IF(ISERROR(BH44/BG44),"N/A",IF(BG44&lt;0,"N/A",IF(BH44&lt;0,"N/A",IF(BH44/BG44-1&gt;300%,"&gt;±300%",IF(BH44/BG44-1&lt;-300%,"&gt;±300%",BH44/BG44-1)))))</f>
        <v>N/A</v>
      </c>
      <c r="BK44" s="929"/>
      <c r="BL44" s="630">
        <f>BL18-BL42</f>
        <v>-945</v>
      </c>
      <c r="BM44" s="630">
        <f t="shared" ref="BM44:CB44" si="114">BM18-BM42</f>
        <v>135</v>
      </c>
      <c r="BN44" s="630">
        <f t="shared" si="114"/>
        <v>-185</v>
      </c>
      <c r="BO44" s="630">
        <f t="shared" si="114"/>
        <v>-115</v>
      </c>
      <c r="BP44" s="630">
        <f t="shared" si="114"/>
        <v>-190</v>
      </c>
      <c r="BQ44" s="630">
        <f t="shared" si="114"/>
        <v>-310</v>
      </c>
      <c r="BR44" s="630">
        <f t="shared" si="114"/>
        <v>-80</v>
      </c>
      <c r="BS44" s="630">
        <f t="shared" si="114"/>
        <v>235</v>
      </c>
      <c r="BT44" s="630">
        <f t="shared" si="114"/>
        <v>135</v>
      </c>
      <c r="BU44" s="630">
        <f t="shared" si="114"/>
        <v>545</v>
      </c>
      <c r="BV44" s="630">
        <f t="shared" si="114"/>
        <v>-585.4493020010832</v>
      </c>
      <c r="BW44" s="630">
        <f t="shared" si="114"/>
        <v>541.51132942498589</v>
      </c>
      <c r="BX44" s="630">
        <f t="shared" si="114"/>
        <v>-135.78112037875962</v>
      </c>
      <c r="BY44" s="630">
        <f t="shared" si="114"/>
        <v>-601.5803613452108</v>
      </c>
      <c r="BZ44" s="630">
        <f t="shared" si="114"/>
        <v>198.00732555360537</v>
      </c>
      <c r="CA44" s="630">
        <f t="shared" si="114"/>
        <v>1199.8197591499243</v>
      </c>
      <c r="CB44" s="630">
        <f t="shared" si="114"/>
        <v>444.78081016282113</v>
      </c>
      <c r="CC44" s="630">
        <f>SUM(AY44:AZ44)</f>
        <v>475.53860087913472</v>
      </c>
      <c r="CD44" s="630">
        <f>SUM(BA44:BB44)</f>
        <v>-894.56106073085334</v>
      </c>
      <c r="CE44" s="630">
        <f>BC44+BD44</f>
        <v>85.291284870261961</v>
      </c>
      <c r="CF44" s="630">
        <f>BE44+BF44</f>
        <v>-974.90344745920902</v>
      </c>
      <c r="CG44" s="630">
        <f t="shared" si="37"/>
        <v>-19.692735614602952</v>
      </c>
      <c r="CH44" s="824" t="str">
        <f>IF(ISERROR(CG44/CE44),"N/A",IF(CE44&lt;0,"N/A",IF(CG44&lt;0,"N/A",IF(CG44/CE44-1&gt;300%,"&gt;±300%",IF(CG44/CE44-1&lt;-300%,"&gt;±300%",CG44/CE44-1)))))</f>
        <v>N/A</v>
      </c>
      <c r="CI44" s="824" t="str">
        <f>IF(ISERROR(CG44/CF44),"N/A",IF(CF44&lt;0,"N/A",IF(CG44&lt;0,"N/A",IF(CG44/CF44-1&gt;300%,"&gt;±300%",IF(CG44/CF44-1&lt;-300%,"&gt;±300%",CG44/CF44-1)))))</f>
        <v>N/A</v>
      </c>
      <c r="CJ44" s="993"/>
      <c r="CK44" s="673">
        <f>SUM(BE44:BH44)</f>
        <v>-994.59618307381197</v>
      </c>
      <c r="CL44" s="975"/>
      <c r="CM44" s="975"/>
      <c r="CN44" s="975"/>
      <c r="CO44" s="976"/>
      <c r="CP44" s="977">
        <f t="shared" si="28"/>
        <v>-2.5024916803886299E-3</v>
      </c>
      <c r="CQ44" s="977">
        <f t="shared" si="29"/>
        <v>0</v>
      </c>
      <c r="CR44" s="977">
        <f t="shared" si="30"/>
        <v>-2.0463630789890885E-12</v>
      </c>
      <c r="CS44" s="977">
        <f t="shared" si="31"/>
        <v>0</v>
      </c>
      <c r="CT44" s="977">
        <f t="shared" si="32"/>
        <v>0</v>
      </c>
      <c r="CU44" s="977">
        <f t="shared" si="33"/>
        <v>0</v>
      </c>
      <c r="CV44" s="978"/>
      <c r="CW44" s="955"/>
      <c r="CX44" s="937"/>
      <c r="CY44" s="955"/>
    </row>
    <row r="45" spans="1:103" s="945" customFormat="1" x14ac:dyDescent="0.45">
      <c r="A45" s="542"/>
      <c r="B45" s="5"/>
      <c r="C45" s="5"/>
      <c r="D45" s="5"/>
      <c r="E45" s="5"/>
      <c r="F45" s="5"/>
      <c r="G45" s="5"/>
      <c r="H45" s="5"/>
      <c r="I45" s="918"/>
      <c r="J45" s="5"/>
      <c r="K45" s="5"/>
      <c r="L45" s="5"/>
      <c r="M45" s="5"/>
      <c r="N45" s="5"/>
      <c r="O45" s="5"/>
      <c r="P45" s="131"/>
      <c r="Q45" s="970"/>
      <c r="R45" s="27"/>
      <c r="S45" s="944"/>
      <c r="T45" s="944"/>
      <c r="U45" s="944"/>
      <c r="V45" s="944"/>
      <c r="W45" s="944"/>
      <c r="X45" s="944"/>
      <c r="Y45" s="944"/>
      <c r="Z45" s="944"/>
      <c r="AA45" s="944"/>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846"/>
      <c r="BI45" s="1000"/>
      <c r="BJ45" s="1000"/>
      <c r="BK45" s="4"/>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14"/>
      <c r="CI45" s="114"/>
      <c r="CJ45" s="79"/>
      <c r="CK45" s="124"/>
      <c r="CL45" s="975"/>
      <c r="CM45" s="975"/>
      <c r="CN45" s="975"/>
      <c r="CO45" s="976"/>
      <c r="CP45" s="977"/>
      <c r="CQ45" s="977"/>
      <c r="CR45" s="977"/>
      <c r="CS45" s="977"/>
      <c r="CT45" s="979"/>
      <c r="CU45" s="977"/>
      <c r="CV45" s="978"/>
      <c r="CW45" s="955"/>
      <c r="CX45" s="937"/>
      <c r="CY45" s="955"/>
    </row>
    <row r="46" spans="1:103" x14ac:dyDescent="0.45">
      <c r="A46" s="41" t="s">
        <v>38</v>
      </c>
      <c r="B46" s="660">
        <v>4140</v>
      </c>
      <c r="C46" s="43">
        <v>3390</v>
      </c>
      <c r="D46" s="43">
        <v>2580</v>
      </c>
      <c r="E46" s="43">
        <v>2225</v>
      </c>
      <c r="F46" s="43">
        <v>1740</v>
      </c>
      <c r="G46" s="43">
        <v>1880</v>
      </c>
      <c r="H46" s="43">
        <v>2555</v>
      </c>
      <c r="I46" s="630">
        <f>H47+I44</f>
        <v>3606.0595249322232</v>
      </c>
      <c r="J46" s="43">
        <f>I46+J44</f>
        <v>2868.6980432082528</v>
      </c>
      <c r="K46" s="43">
        <f>J46+K44</f>
        <v>4266.5251279117801</v>
      </c>
      <c r="L46" s="43">
        <f>K46+L44</f>
        <v>5186.8445389537355</v>
      </c>
      <c r="M46" s="43">
        <f t="shared" ref="M46" si="115">L46+M44</f>
        <v>4377.5747630931437</v>
      </c>
      <c r="N46" s="43">
        <f>M46+N44</f>
        <v>3382.9785800193322</v>
      </c>
      <c r="O46" s="43">
        <f>N46+O44</f>
        <v>2534.8820464618557</v>
      </c>
      <c r="P46" s="138">
        <f>IF(ISERROR(N46/M46),"N/A",IF(M46&lt;0,"N/A",IF(N46&lt;0,"N/A",IF(N46/M46-1&gt;300%,"&gt;±300%",IF(N46/M46-1&lt;-300%,"&gt;±300%",N46/M46-1)))))</f>
        <v>-0.22720255778591003</v>
      </c>
      <c r="Q46" s="138">
        <f>IF(ISERROR(O46/N46),"N/A",IF(N46&lt;0,"N/A",IF(O46&lt;0,"N/A",IF(O46/N46-1&gt;300%,"&gt;±300%",IF(O46/N46-1&lt;-300%,"&gt;±300%",O46/N46-1)))))</f>
        <v>-0.25069521236892667</v>
      </c>
      <c r="R46" s="27"/>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754"/>
      <c r="BI46" s="144"/>
      <c r="BJ46" s="144"/>
      <c r="BK46" s="4"/>
      <c r="BL46" s="46"/>
      <c r="BM46" s="46"/>
      <c r="BN46" s="46"/>
      <c r="BO46" s="46"/>
      <c r="BP46" s="46"/>
      <c r="BQ46" s="46"/>
      <c r="BR46" s="46"/>
      <c r="BS46" s="46"/>
      <c r="BT46" s="46"/>
      <c r="BU46" s="46"/>
      <c r="BV46" s="46"/>
      <c r="BW46" s="46"/>
      <c r="BX46" s="46"/>
      <c r="BY46" s="46"/>
      <c r="BZ46" s="46"/>
      <c r="CA46" s="46"/>
      <c r="CB46" s="46"/>
      <c r="CC46" s="46"/>
      <c r="CD46" s="46"/>
      <c r="CE46" s="46"/>
      <c r="CF46" s="46"/>
      <c r="CG46" s="46"/>
      <c r="CH46" s="139"/>
      <c r="CI46" s="139"/>
      <c r="CJ46" s="983"/>
      <c r="CK46" s="145"/>
      <c r="CL46" s="975"/>
      <c r="CM46" s="975"/>
      <c r="CN46" s="975"/>
      <c r="CO46" s="976"/>
      <c r="CP46" s="977"/>
      <c r="CQ46" s="977"/>
      <c r="CR46" s="977"/>
      <c r="CS46" s="977"/>
      <c r="CT46" s="979"/>
      <c r="CU46" s="977"/>
      <c r="CV46" s="978"/>
      <c r="CW46" s="955"/>
      <c r="CX46" s="937"/>
      <c r="CY46" s="955"/>
    </row>
    <row r="47" spans="1:103" x14ac:dyDescent="0.45">
      <c r="A47" s="1042" t="s">
        <v>117</v>
      </c>
      <c r="B47" s="36"/>
      <c r="C47" s="9"/>
      <c r="D47" s="9"/>
      <c r="E47" s="9"/>
      <c r="F47" s="9"/>
      <c r="G47" s="9"/>
      <c r="H47" s="951">
        <v>3650</v>
      </c>
      <c r="I47" s="9"/>
      <c r="J47" s="9"/>
      <c r="K47" s="9"/>
      <c r="L47" s="9"/>
      <c r="M47" s="9"/>
      <c r="N47" s="9">
        <f>N42/12</f>
        <v>690.63346933144112</v>
      </c>
      <c r="O47" s="9"/>
      <c r="P47" s="66"/>
      <c r="Q47" s="65"/>
      <c r="R47" s="36"/>
      <c r="S47" s="9"/>
      <c r="T47" s="951"/>
      <c r="U47" s="951"/>
      <c r="V47" s="951"/>
      <c r="W47" s="951"/>
      <c r="X47" s="951"/>
      <c r="Y47" s="951"/>
      <c r="Z47" s="951"/>
      <c r="AA47" s="951"/>
      <c r="AB47" s="946"/>
      <c r="AC47" s="946"/>
      <c r="AD47" s="946"/>
      <c r="AE47" s="946"/>
      <c r="AF47" s="946"/>
      <c r="AG47" s="946"/>
      <c r="AH47" s="946"/>
      <c r="AI47" s="946"/>
      <c r="AJ47" s="946"/>
      <c r="AK47" s="585"/>
      <c r="AL47" s="585"/>
      <c r="AM47" s="585"/>
      <c r="AN47" s="585"/>
      <c r="AO47" s="586"/>
      <c r="AP47" s="946"/>
      <c r="AQ47" s="946"/>
      <c r="AR47" s="585"/>
      <c r="AS47" s="946"/>
      <c r="AT47" s="946"/>
      <c r="AU47" s="946"/>
      <c r="AV47" s="585"/>
      <c r="AW47" s="946"/>
      <c r="AX47" s="946"/>
      <c r="AY47" s="946"/>
      <c r="AZ47" s="585"/>
      <c r="BA47" s="946"/>
      <c r="BB47" s="946"/>
      <c r="BC47" s="946"/>
      <c r="BD47" s="946"/>
      <c r="BE47" s="946"/>
      <c r="BF47" s="946"/>
      <c r="BG47" s="946"/>
      <c r="BH47" s="946"/>
      <c r="BI47" s="232"/>
      <c r="BJ47" s="232"/>
      <c r="BK47" s="542"/>
      <c r="BL47" s="1042"/>
      <c r="BM47" s="155"/>
      <c r="BN47" s="11"/>
      <c r="BO47" s="155"/>
      <c r="BP47" s="11"/>
      <c r="BQ47" s="155"/>
      <c r="BR47" s="11"/>
      <c r="BS47" s="155"/>
      <c r="BT47" s="11"/>
      <c r="BU47" s="155"/>
      <c r="BV47" s="11"/>
      <c r="BW47" s="155"/>
      <c r="BX47" s="11"/>
      <c r="BY47" s="155"/>
      <c r="BZ47" s="155"/>
      <c r="CA47" s="155"/>
      <c r="CB47" s="155"/>
      <c r="CC47" s="155"/>
      <c r="CD47" s="155"/>
      <c r="CE47" s="155"/>
      <c r="CF47" s="155"/>
      <c r="CG47" s="155"/>
      <c r="CH47" s="1043"/>
      <c r="CI47" s="1043"/>
      <c r="CJ47" s="1043"/>
      <c r="CK47" s="109"/>
      <c r="CT47" s="979"/>
      <c r="CU47" s="977"/>
      <c r="CV47" s="978"/>
      <c r="CW47" s="955"/>
      <c r="CX47" s="937"/>
      <c r="CY47" s="955"/>
    </row>
    <row r="48" spans="1:103"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row r="98" customFormat="1" x14ac:dyDescent="0.45"/>
    <row r="99" customFormat="1" x14ac:dyDescent="0.45"/>
    <row r="100" customFormat="1" x14ac:dyDescent="0.45"/>
    <row r="101" customFormat="1" x14ac:dyDescent="0.45"/>
    <row r="102" customFormat="1" x14ac:dyDescent="0.45"/>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E2BF6-B396-487C-8EF1-B3C0A55E25FF}">
  <sheetPr codeName="Sheet107"/>
  <dimension ref="A1:DI82"/>
  <sheetViews>
    <sheetView showGridLines="0" zoomScaleNormal="100" workbookViewId="0">
      <pane xSplit="2" ySplit="4" topLeftCell="C5" activePane="bottomRight" state="frozen"/>
      <selection activeCell="D42" sqref="D42"/>
      <selection pane="topRight" activeCell="D42" sqref="D42"/>
      <selection pane="bottomLeft" activeCell="D42" sqref="D42"/>
      <selection pane="bottomRight" activeCell="D42" sqref="D42"/>
    </sheetView>
  </sheetViews>
  <sheetFormatPr defaultColWidth="9" defaultRowHeight="14.25" x14ac:dyDescent="0.45"/>
  <cols>
    <col min="1" max="1" width="9" style="683"/>
    <col min="2" max="2" width="30.265625" style="683" bestFit="1" customWidth="1"/>
    <col min="3" max="15" width="6.73046875" style="683" customWidth="1"/>
    <col min="16" max="17" width="10.53125" style="1013" customWidth="1"/>
    <col min="18" max="18" width="5.46484375" style="683" customWidth="1"/>
    <col min="19" max="33" width="8" style="957" customWidth="1"/>
    <col min="34" max="42" width="8" style="961" customWidth="1"/>
    <col min="43" max="44" width="11.53125" style="1013" customWidth="1"/>
    <col min="45" max="45" width="6" style="683" customWidth="1"/>
    <col min="46" max="57" width="8.53125" style="957" customWidth="1"/>
    <col min="58" max="58" width="9" style="683"/>
    <col min="59" max="59" width="30.265625" style="683" bestFit="1" customWidth="1"/>
    <col min="60" max="60" width="5.73046875" style="683" hidden="1" customWidth="1"/>
    <col min="61" max="61" width="6.265625" style="957" hidden="1" customWidth="1"/>
    <col min="62" max="63" width="5.73046875" style="957" bestFit="1" customWidth="1"/>
    <col min="64" max="67" width="6.265625" style="957" customWidth="1"/>
    <col min="68" max="68" width="5.73046875" style="957" bestFit="1" customWidth="1"/>
    <col min="69" max="69" width="6.265625" style="957" customWidth="1"/>
    <col min="70" max="70" width="5.73046875" style="957" bestFit="1" customWidth="1"/>
    <col min="71" max="71" width="6.46484375" style="957" bestFit="1" customWidth="1"/>
    <col min="72" max="72" width="6.46484375" style="957" customWidth="1"/>
    <col min="73" max="73" width="6.265625" style="957" customWidth="1"/>
    <col min="74" max="75" width="11.46484375" style="683" customWidth="1"/>
    <col min="76" max="76" width="4.46484375" style="683" hidden="1" customWidth="1"/>
    <col min="77" max="80" width="5.53125" style="683" hidden="1" customWidth="1"/>
    <col min="81" max="84" width="5.73046875" style="683" hidden="1" customWidth="1"/>
    <col min="85" max="88" width="5.53125" style="683" hidden="1" customWidth="1"/>
    <col min="89" max="90" width="5.73046875" style="683" hidden="1" customWidth="1"/>
    <col min="91" max="94" width="5.73046875" style="957" hidden="1" customWidth="1"/>
    <col min="95" max="100" width="6.265625" style="957" customWidth="1"/>
    <col min="101" max="101" width="9" style="683"/>
    <col min="102" max="102" width="8.265625" style="957" bestFit="1" customWidth="1"/>
    <col min="103" max="104" width="8.46484375" style="957" bestFit="1" customWidth="1"/>
    <col min="105" max="105" width="8.53125" style="957" bestFit="1" customWidth="1"/>
    <col min="106" max="106" width="8.265625" style="957" bestFit="1" customWidth="1"/>
    <col min="107" max="108" width="8.46484375" style="957" bestFit="1" customWidth="1"/>
    <col min="109" max="109" width="8.53125" style="957" bestFit="1" customWidth="1"/>
    <col min="110" max="110" width="8.46484375" style="957" bestFit="1" customWidth="1"/>
    <col min="111" max="111" width="8.53125" style="957" bestFit="1" customWidth="1"/>
    <col min="112" max="113" width="8.46484375" style="683" bestFit="1" customWidth="1"/>
    <col min="114" max="16384" width="9" style="683"/>
  </cols>
  <sheetData>
    <row r="1" spans="1:113" x14ac:dyDescent="0.45">
      <c r="A1" s="162"/>
      <c r="B1" s="713" t="s">
        <v>51</v>
      </c>
      <c r="C1" s="162"/>
      <c r="D1" s="162"/>
      <c r="E1" s="162"/>
      <c r="F1" s="162"/>
      <c r="G1" s="162"/>
      <c r="H1" s="162"/>
      <c r="I1" s="162"/>
      <c r="J1" s="162"/>
      <c r="K1" s="162"/>
      <c r="L1" s="162"/>
      <c r="M1" s="162"/>
      <c r="N1" s="162"/>
      <c r="O1" s="162"/>
      <c r="P1" s="164"/>
      <c r="Q1" s="164"/>
      <c r="R1" s="162"/>
      <c r="S1" s="953"/>
      <c r="T1" s="953"/>
      <c r="U1" s="953"/>
      <c r="V1" s="953"/>
      <c r="W1" s="953"/>
      <c r="X1" s="953"/>
      <c r="Y1" s="953"/>
      <c r="Z1" s="953"/>
      <c r="AA1" s="953"/>
      <c r="AB1" s="953"/>
      <c r="AC1" s="953"/>
      <c r="AD1" s="953"/>
      <c r="AE1" s="953"/>
      <c r="AF1" s="953"/>
      <c r="AG1" s="953"/>
      <c r="AH1" s="956"/>
      <c r="AI1" s="956"/>
      <c r="AJ1" s="956"/>
      <c r="AK1" s="956"/>
      <c r="AL1" s="956"/>
      <c r="AM1" s="956"/>
      <c r="AN1" s="956"/>
      <c r="AO1" s="956"/>
      <c r="AP1" s="956"/>
      <c r="AQ1" s="1014"/>
      <c r="AR1" s="1014"/>
      <c r="AT1" s="769"/>
      <c r="AU1" s="769"/>
      <c r="AV1" s="769"/>
      <c r="AW1" s="769"/>
      <c r="AX1" s="769"/>
      <c r="AY1" s="769"/>
      <c r="AZ1" s="769"/>
      <c r="BA1" s="769"/>
      <c r="BB1" s="769"/>
      <c r="BC1" s="769"/>
      <c r="BD1" s="769"/>
      <c r="BE1" s="769"/>
      <c r="BG1" s="713" t="s">
        <v>52</v>
      </c>
      <c r="BH1" s="162"/>
      <c r="BI1" s="769"/>
      <c r="BJ1" s="769"/>
      <c r="BK1" s="769"/>
      <c r="BL1" s="769"/>
      <c r="BM1" s="769"/>
      <c r="BN1" s="769"/>
      <c r="BO1" s="769"/>
      <c r="BP1" s="769"/>
      <c r="BQ1" s="769"/>
      <c r="BR1" s="769"/>
      <c r="BS1" s="769"/>
      <c r="BT1" s="769"/>
      <c r="BU1" s="769"/>
      <c r="BV1" s="162"/>
      <c r="BW1" s="162"/>
      <c r="BX1" s="162"/>
      <c r="BY1" s="162"/>
      <c r="BZ1" s="162"/>
      <c r="CA1" s="162"/>
      <c r="CB1" s="162"/>
      <c r="CC1" s="162"/>
      <c r="CD1" s="162"/>
      <c r="CE1" s="162"/>
      <c r="CF1" s="162"/>
      <c r="CG1" s="162"/>
      <c r="CH1" s="162"/>
      <c r="CI1" s="162"/>
      <c r="CJ1" s="162"/>
      <c r="CK1" s="162"/>
      <c r="CL1" s="162"/>
      <c r="CM1" s="769"/>
      <c r="CN1" s="769"/>
      <c r="CO1" s="769"/>
      <c r="CP1" s="769"/>
      <c r="CQ1" s="769"/>
      <c r="CR1" s="769"/>
      <c r="CS1" s="769"/>
      <c r="CT1" s="769"/>
      <c r="CU1" s="769"/>
      <c r="CV1" s="769"/>
      <c r="CW1" s="162"/>
      <c r="CX1" s="769"/>
      <c r="CY1" s="769"/>
    </row>
    <row r="2" spans="1:113" x14ac:dyDescent="0.45">
      <c r="A2" s="162"/>
      <c r="B2" s="16"/>
      <c r="C2" s="2"/>
      <c r="D2" s="2"/>
      <c r="E2" s="2"/>
      <c r="F2" s="2"/>
      <c r="G2" s="2"/>
      <c r="H2" s="2"/>
      <c r="I2" s="2"/>
      <c r="J2" s="2"/>
      <c r="K2" s="2"/>
      <c r="L2" s="2"/>
      <c r="M2" s="2"/>
      <c r="N2" s="2"/>
      <c r="O2" s="2"/>
      <c r="P2" s="120"/>
      <c r="Q2" s="120"/>
      <c r="R2" s="2"/>
      <c r="S2" s="953"/>
      <c r="T2" s="953"/>
      <c r="U2" s="953"/>
      <c r="V2" s="953"/>
      <c r="W2" s="953"/>
      <c r="X2" s="953"/>
      <c r="Y2" s="953"/>
      <c r="Z2" s="953"/>
      <c r="AA2" s="953"/>
      <c r="AB2" s="953"/>
      <c r="AC2" s="953"/>
      <c r="AD2" s="953"/>
      <c r="AE2" s="953"/>
      <c r="AF2" s="953"/>
      <c r="AG2" s="953"/>
      <c r="AH2" s="956"/>
      <c r="AI2" s="956"/>
      <c r="AJ2" s="956"/>
      <c r="AK2" s="956"/>
      <c r="AL2" s="956"/>
      <c r="AM2" s="956"/>
      <c r="AN2" s="956"/>
      <c r="AO2" s="956"/>
      <c r="AP2" s="956"/>
      <c r="AQ2" s="1014"/>
      <c r="AR2" s="1014"/>
      <c r="AT2" s="769"/>
      <c r="AU2" s="769"/>
      <c r="AV2" s="769"/>
      <c r="AW2" s="769"/>
      <c r="AX2" s="769"/>
      <c r="AY2" s="769"/>
      <c r="AZ2" s="769"/>
      <c r="BA2" s="769"/>
      <c r="BB2" s="769"/>
      <c r="BC2" s="769"/>
      <c r="BD2" s="769"/>
      <c r="BE2" s="769"/>
      <c r="BG2" s="162"/>
      <c r="BH2" s="162"/>
      <c r="BI2" s="769"/>
      <c r="BJ2" s="769"/>
      <c r="BK2" s="769"/>
      <c r="BL2" s="769"/>
      <c r="BM2" s="769"/>
      <c r="BN2" s="769"/>
      <c r="BO2" s="769"/>
      <c r="BP2" s="769"/>
      <c r="BQ2" s="769"/>
      <c r="BR2" s="769"/>
      <c r="BS2" s="769"/>
      <c r="BT2" s="769"/>
      <c r="BU2" s="769"/>
      <c r="BV2" s="162"/>
      <c r="BW2" s="162"/>
      <c r="BX2" s="162"/>
      <c r="BY2" s="162"/>
      <c r="BZ2" s="162"/>
      <c r="CA2" s="162"/>
      <c r="CB2" s="162"/>
      <c r="CC2" s="162"/>
      <c r="CD2" s="162"/>
      <c r="CE2" s="162"/>
      <c r="CF2" s="162"/>
      <c r="CG2" s="162"/>
      <c r="CH2" s="162"/>
      <c r="CI2" s="162"/>
      <c r="CJ2" s="162"/>
      <c r="CK2" s="162"/>
      <c r="CL2" s="162"/>
      <c r="CM2" s="769"/>
      <c r="CN2" s="769"/>
      <c r="CO2" s="769"/>
      <c r="CP2" s="769"/>
      <c r="CQ2" s="769"/>
      <c r="CR2" s="769"/>
      <c r="CS2" s="769"/>
      <c r="CT2" s="769"/>
      <c r="CU2" s="769"/>
      <c r="CV2" s="769"/>
      <c r="CW2" s="162"/>
      <c r="CX2" s="769"/>
      <c r="CY2" s="769"/>
    </row>
    <row r="3" spans="1:113" x14ac:dyDescent="0.45">
      <c r="A3" s="162"/>
      <c r="B3" s="16" t="s">
        <v>257</v>
      </c>
      <c r="C3" s="162"/>
      <c r="D3" s="162"/>
      <c r="E3" s="162"/>
      <c r="F3" s="162"/>
      <c r="G3" s="162"/>
      <c r="H3" s="162"/>
      <c r="I3" s="162"/>
      <c r="J3" s="162"/>
      <c r="K3" s="162"/>
      <c r="L3" s="162"/>
      <c r="M3" s="162"/>
      <c r="N3" s="162"/>
      <c r="O3" s="162"/>
      <c r="P3" s="164"/>
      <c r="Q3" s="164"/>
      <c r="R3" s="162"/>
      <c r="S3" s="103"/>
      <c r="T3" s="103"/>
      <c r="U3" s="103"/>
      <c r="V3" s="103"/>
      <c r="W3" s="103"/>
      <c r="X3" s="103"/>
      <c r="Y3" s="103"/>
      <c r="Z3" s="103"/>
      <c r="AA3" s="103"/>
      <c r="AB3" s="103"/>
      <c r="AC3" s="103"/>
      <c r="AD3" s="103"/>
      <c r="AE3" s="103"/>
      <c r="AF3" s="103"/>
      <c r="AG3" s="103"/>
      <c r="AH3" s="958"/>
      <c r="AI3" s="958"/>
      <c r="AJ3" s="958"/>
      <c r="AK3" s="958"/>
      <c r="AL3" s="958"/>
      <c r="AM3" s="958"/>
      <c r="AN3" s="958"/>
      <c r="AO3" s="958"/>
      <c r="AP3" s="958"/>
      <c r="AQ3" s="121"/>
      <c r="AR3" s="121"/>
      <c r="AT3" s="12"/>
      <c r="AU3" s="12"/>
      <c r="AV3" s="12"/>
      <c r="AW3" s="12"/>
      <c r="AX3" s="12"/>
      <c r="AY3" s="12"/>
      <c r="AZ3" s="12"/>
      <c r="BA3" s="12"/>
      <c r="BB3" s="12"/>
      <c r="BC3" s="12"/>
      <c r="BD3" s="12"/>
      <c r="BE3" s="12"/>
      <c r="BG3" s="162"/>
      <c r="BH3" s="162"/>
      <c r="BI3" s="769"/>
      <c r="BJ3" s="769"/>
      <c r="BK3" s="769"/>
      <c r="BL3" s="769"/>
      <c r="BM3" s="769"/>
      <c r="BN3" s="769"/>
      <c r="BO3" s="769"/>
      <c r="BP3" s="769"/>
      <c r="BQ3" s="769"/>
      <c r="BR3" s="769"/>
      <c r="BS3" s="769"/>
      <c r="BT3" s="769"/>
      <c r="BU3" s="769"/>
      <c r="BV3" s="162"/>
      <c r="BW3" s="162"/>
      <c r="BX3" s="162"/>
      <c r="BY3" s="162"/>
      <c r="BZ3" s="162"/>
      <c r="CA3" s="162"/>
      <c r="CB3" s="162"/>
      <c r="CC3" s="162"/>
      <c r="CD3" s="162"/>
      <c r="CE3" s="162"/>
      <c r="CF3" s="162"/>
      <c r="CG3" s="162"/>
      <c r="CH3" s="162"/>
      <c r="CI3" s="162"/>
      <c r="CJ3" s="162"/>
      <c r="CK3" s="162"/>
      <c r="CL3" s="162"/>
      <c r="CM3" s="769"/>
      <c r="CN3" s="769"/>
      <c r="CO3" s="769"/>
      <c r="CP3" s="769"/>
      <c r="CQ3" s="769"/>
      <c r="CR3" s="769"/>
      <c r="CS3" s="769"/>
      <c r="CT3" s="769"/>
      <c r="CU3" s="769"/>
      <c r="CV3" s="769"/>
      <c r="CW3" s="162"/>
      <c r="CX3" s="769"/>
      <c r="CY3" s="769"/>
    </row>
    <row r="4" spans="1:113" ht="39.75" customHeight="1" x14ac:dyDescent="0.45">
      <c r="A4" s="200"/>
      <c r="B4" s="275" t="s">
        <v>121</v>
      </c>
      <c r="C4" s="200">
        <v>2013</v>
      </c>
      <c r="D4" s="200">
        <v>2014</v>
      </c>
      <c r="E4" s="200">
        <v>2015</v>
      </c>
      <c r="F4" s="200">
        <v>2016</v>
      </c>
      <c r="G4" s="200">
        <v>2017</v>
      </c>
      <c r="H4" s="200">
        <v>2018</v>
      </c>
      <c r="I4" s="200">
        <v>2019</v>
      </c>
      <c r="J4" s="200">
        <v>2020</v>
      </c>
      <c r="K4" s="200">
        <v>2021</v>
      </c>
      <c r="L4" s="200">
        <v>2022</v>
      </c>
      <c r="M4" s="200">
        <v>2023</v>
      </c>
      <c r="N4" s="200">
        <v>2024</v>
      </c>
      <c r="O4" s="200" t="s">
        <v>249</v>
      </c>
      <c r="P4" s="159" t="s">
        <v>227</v>
      </c>
      <c r="Q4" s="159" t="s">
        <v>250</v>
      </c>
      <c r="R4" s="913"/>
      <c r="S4" s="527" t="s">
        <v>82</v>
      </c>
      <c r="T4" s="527" t="s">
        <v>88</v>
      </c>
      <c r="U4" s="527" t="s">
        <v>89</v>
      </c>
      <c r="V4" s="527" t="s">
        <v>87</v>
      </c>
      <c r="W4" s="527" t="s">
        <v>90</v>
      </c>
      <c r="X4" s="527" t="s">
        <v>107</v>
      </c>
      <c r="Y4" s="527" t="s">
        <v>124</v>
      </c>
      <c r="Z4" s="527" t="s">
        <v>132</v>
      </c>
      <c r="AA4" s="527" t="s">
        <v>141</v>
      </c>
      <c r="AB4" s="527" t="s">
        <v>146</v>
      </c>
      <c r="AC4" s="527" t="s">
        <v>151</v>
      </c>
      <c r="AD4" s="527" t="s">
        <v>158</v>
      </c>
      <c r="AE4" s="527" t="s">
        <v>169</v>
      </c>
      <c r="AF4" s="527" t="s">
        <v>174</v>
      </c>
      <c r="AG4" s="527" t="s">
        <v>181</v>
      </c>
      <c r="AH4" s="919" t="s">
        <v>187</v>
      </c>
      <c r="AI4" s="919" t="s">
        <v>197</v>
      </c>
      <c r="AJ4" s="919" t="s">
        <v>201</v>
      </c>
      <c r="AK4" s="919" t="s">
        <v>208</v>
      </c>
      <c r="AL4" s="919" t="s">
        <v>219</v>
      </c>
      <c r="AM4" s="919" t="s">
        <v>229</v>
      </c>
      <c r="AN4" s="919" t="s">
        <v>236</v>
      </c>
      <c r="AO4" s="919" t="s">
        <v>218</v>
      </c>
      <c r="AP4" s="919" t="s">
        <v>253</v>
      </c>
      <c r="AQ4" s="227" t="s">
        <v>255</v>
      </c>
      <c r="AR4" s="227" t="s">
        <v>256</v>
      </c>
      <c r="AT4" s="527" t="s">
        <v>93</v>
      </c>
      <c r="AU4" s="527" t="s">
        <v>94</v>
      </c>
      <c r="AV4" s="527" t="s">
        <v>109</v>
      </c>
      <c r="AW4" s="527" t="s">
        <v>134</v>
      </c>
      <c r="AX4" s="527" t="s">
        <v>147</v>
      </c>
      <c r="AY4" s="527" t="s">
        <v>161</v>
      </c>
      <c r="AZ4" s="527" t="s">
        <v>177</v>
      </c>
      <c r="BA4" s="527" t="s">
        <v>192</v>
      </c>
      <c r="BB4" s="527" t="s">
        <v>205</v>
      </c>
      <c r="BC4" s="527" t="s">
        <v>222</v>
      </c>
      <c r="BD4" s="527" t="s">
        <v>237</v>
      </c>
      <c r="BE4" s="527" t="s">
        <v>242</v>
      </c>
      <c r="BF4" s="200"/>
      <c r="BG4" s="275" t="s">
        <v>121</v>
      </c>
      <c r="BH4" s="200">
        <v>2013</v>
      </c>
      <c r="BI4" s="527">
        <v>2014</v>
      </c>
      <c r="BJ4" s="527">
        <v>2015</v>
      </c>
      <c r="BK4" s="527">
        <v>2016</v>
      </c>
      <c r="BL4" s="527">
        <v>2017</v>
      </c>
      <c r="BM4" s="527">
        <v>2018</v>
      </c>
      <c r="BN4" s="527">
        <v>2019</v>
      </c>
      <c r="BO4" s="527">
        <v>2020</v>
      </c>
      <c r="BP4" s="527">
        <v>2021</v>
      </c>
      <c r="BQ4" s="527">
        <v>2022</v>
      </c>
      <c r="BR4" s="527">
        <f>M4</f>
        <v>2023</v>
      </c>
      <c r="BS4" s="527">
        <f>N4</f>
        <v>2024</v>
      </c>
      <c r="BT4" s="527" t="str">
        <f>O4</f>
        <v>2025f</v>
      </c>
      <c r="BU4" s="527"/>
      <c r="BV4" s="727" t="str">
        <f>P4</f>
        <v>2024f/2023 Growth %</v>
      </c>
      <c r="BW4" s="727" t="str">
        <f>Q4</f>
        <v>2025f/2024f Growth %</v>
      </c>
      <c r="BX4" s="200"/>
      <c r="BY4" s="202" t="s">
        <v>82</v>
      </c>
      <c r="BZ4" s="202" t="s">
        <v>88</v>
      </c>
      <c r="CA4" s="202" t="s">
        <v>89</v>
      </c>
      <c r="CB4" s="202" t="s">
        <v>87</v>
      </c>
      <c r="CC4" s="202" t="s">
        <v>90</v>
      </c>
      <c r="CD4" s="202" t="str">
        <f t="shared" ref="CD4:CV4" si="0">X4</f>
        <v>Q2 2020</v>
      </c>
      <c r="CE4" s="202" t="str">
        <f t="shared" si="0"/>
        <v>Q3 2020</v>
      </c>
      <c r="CF4" s="202" t="str">
        <f t="shared" si="0"/>
        <v>Q4 2020</v>
      </c>
      <c r="CG4" s="202" t="str">
        <f t="shared" si="0"/>
        <v>Q1 2021</v>
      </c>
      <c r="CH4" s="202" t="str">
        <f t="shared" si="0"/>
        <v>Q2 2021</v>
      </c>
      <c r="CI4" s="202" t="str">
        <f t="shared" si="0"/>
        <v>Q3 2021</v>
      </c>
      <c r="CJ4" s="202" t="str">
        <f t="shared" si="0"/>
        <v>Q4 2021</v>
      </c>
      <c r="CK4" s="202" t="str">
        <f t="shared" si="0"/>
        <v>Q1 2022</v>
      </c>
      <c r="CL4" s="202" t="str">
        <f t="shared" si="0"/>
        <v>Q2 2022</v>
      </c>
      <c r="CM4" s="112" t="str">
        <f t="shared" si="0"/>
        <v>Q3 2022</v>
      </c>
      <c r="CN4" s="112" t="str">
        <f t="shared" si="0"/>
        <v>Q4 2022</v>
      </c>
      <c r="CO4" s="852" t="str">
        <f t="shared" si="0"/>
        <v>Q1 2023</v>
      </c>
      <c r="CP4" s="852" t="str">
        <f t="shared" si="0"/>
        <v>Q2 2023</v>
      </c>
      <c r="CQ4" s="852" t="str">
        <f t="shared" si="0"/>
        <v>Q3 2023</v>
      </c>
      <c r="CR4" s="852" t="str">
        <f t="shared" si="0"/>
        <v>Q4 2023</v>
      </c>
      <c r="CS4" s="852" t="str">
        <f t="shared" si="0"/>
        <v>Q1 2024</v>
      </c>
      <c r="CT4" s="852" t="str">
        <f t="shared" si="0"/>
        <v>Q2 2024</v>
      </c>
      <c r="CU4" s="852" t="str">
        <f t="shared" si="0"/>
        <v>Q3 2024</v>
      </c>
      <c r="CV4" s="852" t="str">
        <f t="shared" si="0"/>
        <v>Q4 2024</v>
      </c>
      <c r="CW4" s="202"/>
      <c r="CX4" s="527" t="str">
        <f>AT4</f>
        <v>H1 2019</v>
      </c>
      <c r="CY4" s="527" t="str">
        <f t="shared" ref="CY4:DI4" si="1">AU4</f>
        <v>H2 2019</v>
      </c>
      <c r="CZ4" s="527" t="str">
        <f t="shared" si="1"/>
        <v>H1 2020</v>
      </c>
      <c r="DA4" s="527" t="str">
        <f t="shared" si="1"/>
        <v>H2 2020</v>
      </c>
      <c r="DB4" s="527" t="str">
        <f t="shared" si="1"/>
        <v>H1 2021</v>
      </c>
      <c r="DC4" s="527" t="str">
        <f t="shared" si="1"/>
        <v>H2 2021</v>
      </c>
      <c r="DD4" s="527" t="str">
        <f t="shared" si="1"/>
        <v>H1 2022</v>
      </c>
      <c r="DE4" s="527" t="str">
        <f t="shared" si="1"/>
        <v>H2 2022</v>
      </c>
      <c r="DF4" s="527" t="str">
        <f t="shared" si="1"/>
        <v>H1 2023</v>
      </c>
      <c r="DG4" s="527" t="str">
        <f t="shared" si="1"/>
        <v>H2 2023</v>
      </c>
      <c r="DH4" s="527" t="str">
        <f t="shared" si="1"/>
        <v>H1 2024</v>
      </c>
      <c r="DI4" s="527" t="str">
        <f t="shared" si="1"/>
        <v>H2 2024</v>
      </c>
    </row>
    <row r="5" spans="1:113" x14ac:dyDescent="0.45">
      <c r="A5" s="162"/>
      <c r="B5" s="49"/>
      <c r="C5" s="13"/>
      <c r="D5" s="13"/>
      <c r="E5" s="13"/>
      <c r="F5" s="13"/>
      <c r="G5" s="13"/>
      <c r="H5" s="13"/>
      <c r="I5" s="13"/>
      <c r="J5" s="13"/>
      <c r="K5" s="13"/>
      <c r="L5" s="13"/>
      <c r="M5" s="13"/>
      <c r="N5" s="13"/>
      <c r="O5" s="13"/>
      <c r="P5" s="211"/>
      <c r="Q5" s="211"/>
      <c r="R5" s="162"/>
      <c r="S5" s="552"/>
      <c r="T5" s="552"/>
      <c r="U5" s="552"/>
      <c r="V5" s="552"/>
      <c r="W5" s="769"/>
      <c r="X5" s="769"/>
      <c r="Y5" s="769"/>
      <c r="Z5" s="769"/>
      <c r="AA5" s="769"/>
      <c r="AB5" s="769"/>
      <c r="AC5" s="769"/>
      <c r="AD5" s="769"/>
      <c r="AE5" s="769"/>
      <c r="AF5" s="769"/>
      <c r="AG5" s="769"/>
      <c r="AH5" s="931"/>
      <c r="AI5" s="931"/>
      <c r="AJ5" s="931"/>
      <c r="AK5" s="931"/>
      <c r="AL5" s="931"/>
      <c r="AM5" s="931"/>
      <c r="AN5" s="931"/>
      <c r="AO5" s="931"/>
      <c r="AP5" s="931"/>
      <c r="AQ5" s="164"/>
      <c r="AR5" s="164"/>
      <c r="AT5" s="9"/>
      <c r="AU5" s="9"/>
      <c r="AV5" s="9"/>
      <c r="AW5" s="9"/>
      <c r="AX5" s="9"/>
      <c r="AY5" s="9"/>
      <c r="AZ5" s="9"/>
      <c r="BA5" s="9"/>
      <c r="BB5" s="9"/>
      <c r="BC5" s="9"/>
      <c r="BD5" s="9"/>
      <c r="BE5" s="9"/>
      <c r="BG5" s="49"/>
      <c r="BH5" s="13"/>
      <c r="BI5" s="7"/>
      <c r="BJ5" s="7"/>
      <c r="BK5" s="7"/>
      <c r="BL5" s="7"/>
      <c r="BM5" s="7"/>
      <c r="BN5" s="7"/>
      <c r="BO5" s="7"/>
      <c r="BP5" s="7"/>
      <c r="BQ5" s="7"/>
      <c r="BR5" s="7"/>
      <c r="BS5" s="7"/>
      <c r="BT5" s="7"/>
      <c r="BU5" s="7"/>
      <c r="BV5" s="208"/>
      <c r="BW5" s="208"/>
      <c r="BX5" s="162"/>
      <c r="BY5" s="36"/>
      <c r="BZ5" s="36"/>
      <c r="CA5" s="36"/>
      <c r="CB5" s="36"/>
      <c r="CC5" s="162"/>
      <c r="CD5" s="162"/>
      <c r="CE5" s="162"/>
      <c r="CF5" s="162"/>
      <c r="CG5" s="162"/>
      <c r="CH5" s="162"/>
      <c r="CI5" s="162"/>
      <c r="CJ5" s="162"/>
      <c r="CK5" s="162"/>
      <c r="CL5" s="162"/>
      <c r="CM5" s="769"/>
      <c r="CN5" s="769"/>
      <c r="CO5" s="769"/>
      <c r="CP5" s="769"/>
      <c r="CQ5" s="769"/>
      <c r="CR5" s="769"/>
      <c r="CS5" s="769"/>
      <c r="CT5" s="769"/>
      <c r="CU5" s="769"/>
      <c r="CV5" s="769"/>
      <c r="CW5" s="162"/>
      <c r="CX5" s="769"/>
      <c r="CY5" s="769"/>
      <c r="CZ5" s="769"/>
      <c r="DH5" s="957"/>
      <c r="DI5" s="957"/>
    </row>
    <row r="6" spans="1:113" x14ac:dyDescent="0.45">
      <c r="A6" s="162"/>
      <c r="B6" s="23" t="s">
        <v>104</v>
      </c>
      <c r="C6" s="959">
        <v>1120</v>
      </c>
      <c r="D6" s="959">
        <v>1255</v>
      </c>
      <c r="E6" s="959">
        <v>1185</v>
      </c>
      <c r="F6" s="959">
        <v>1210</v>
      </c>
      <c r="G6" s="959">
        <v>1325</v>
      </c>
      <c r="H6" s="959">
        <v>1420</v>
      </c>
      <c r="I6" s="36">
        <f>SUM(I7:I11)</f>
        <v>1603.2260266578714</v>
      </c>
      <c r="J6" s="36">
        <f t="shared" ref="J6:O6" si="2">SUM(J7:J11)</f>
        <v>1540.1299679994577</v>
      </c>
      <c r="K6" s="36">
        <f t="shared" si="2"/>
        <v>1602.4366186301509</v>
      </c>
      <c r="L6" s="36">
        <f t="shared" si="2"/>
        <v>1368.0093841233656</v>
      </c>
      <c r="M6" s="36">
        <f t="shared" si="2"/>
        <v>1098.1543239794296</v>
      </c>
      <c r="N6" s="36">
        <f t="shared" si="2"/>
        <v>1113.0971459386863</v>
      </c>
      <c r="O6" s="36">
        <f t="shared" si="2"/>
        <v>1128.9596626716414</v>
      </c>
      <c r="P6" s="66">
        <f>IF(ISERROR(N6/M6),"N/A",IF(M6&lt;0,"N/A",IF(N6&lt;0,"N/A",IF(N6/M6-1&gt;300%,"&gt;±300%",IF(N6/M6-1&lt;-300%,"&gt;±300%",N6/M6-1)))))</f>
        <v>1.3607214972398252E-2</v>
      </c>
      <c r="Q6" s="66">
        <f>IF(ISERROR(O6/N6),"N/A",IF(N6&lt;0,"N/A",IF(O6&lt;0,"N/A",IF(O6/N6-1&gt;300%,"&gt;±300%",IF(O6/N6-1&lt;-300%,"&gt;±300%",O6/N6-1)))))</f>
        <v>1.4250792746016927E-2</v>
      </c>
      <c r="R6" s="635"/>
      <c r="S6" s="9">
        <f>SUM(S7:S11)</f>
        <v>400.99510855584481</v>
      </c>
      <c r="T6" s="9">
        <f t="shared" ref="T6:AP6" si="3">SUM(T7:T11)</f>
        <v>418.24856131036984</v>
      </c>
      <c r="U6" s="9">
        <f t="shared" si="3"/>
        <v>392.05762491679241</v>
      </c>
      <c r="V6" s="9">
        <f t="shared" si="3"/>
        <v>391.92473187486399</v>
      </c>
      <c r="W6" s="9">
        <f t="shared" si="3"/>
        <v>313.84915710033522</v>
      </c>
      <c r="X6" s="9">
        <f t="shared" si="3"/>
        <v>252.69018760574752</v>
      </c>
      <c r="Y6" s="9">
        <f t="shared" si="3"/>
        <v>375.00812659492289</v>
      </c>
      <c r="Z6" s="9">
        <f t="shared" si="3"/>
        <v>598.58249669845191</v>
      </c>
      <c r="AA6" s="9">
        <f t="shared" si="3"/>
        <v>393.37458713664347</v>
      </c>
      <c r="AB6" s="9">
        <f t="shared" si="3"/>
        <v>409.46161898952528</v>
      </c>
      <c r="AC6" s="9">
        <f t="shared" si="3"/>
        <v>386.7407694427543</v>
      </c>
      <c r="AD6" s="9">
        <f t="shared" si="3"/>
        <v>412.8596430612277</v>
      </c>
      <c r="AE6" s="9">
        <f t="shared" si="3"/>
        <v>341.53703000872144</v>
      </c>
      <c r="AF6" s="9">
        <f t="shared" si="3"/>
        <v>360.91763399344984</v>
      </c>
      <c r="AG6" s="9">
        <f t="shared" si="3"/>
        <v>320.42878869738257</v>
      </c>
      <c r="AH6" s="627">
        <f t="shared" si="3"/>
        <v>345.12593142381195</v>
      </c>
      <c r="AI6" s="627">
        <f t="shared" si="3"/>
        <v>273.89640641745666</v>
      </c>
      <c r="AJ6" s="627">
        <f t="shared" si="3"/>
        <v>280.85149906865541</v>
      </c>
      <c r="AK6" s="627">
        <f t="shared" si="3"/>
        <v>247.95416850550333</v>
      </c>
      <c r="AL6" s="627">
        <f t="shared" si="3"/>
        <v>295.45224998781435</v>
      </c>
      <c r="AM6" s="627">
        <f t="shared" si="3"/>
        <v>257.46754054154758</v>
      </c>
      <c r="AN6" s="627">
        <f t="shared" si="3"/>
        <v>291.18622479071729</v>
      </c>
      <c r="AO6" s="627">
        <f t="shared" si="3"/>
        <v>254.35468841710878</v>
      </c>
      <c r="AP6" s="627">
        <f t="shared" si="3"/>
        <v>310.0886921893125</v>
      </c>
      <c r="AQ6" s="1015">
        <f>IF(ISERROR(AP6/AL6),"N/A",IF(AL6&lt;0,"N/A",IF(AP6&lt;0,"N/A",IF(AP6/AL6-1&gt;300%,"&gt;±300%",IF(AP6/AL6-1&lt;-300%,"&gt;±300%",AP6/AL6-1)))))</f>
        <v>4.9539112334063384E-2</v>
      </c>
      <c r="AR6" s="1015">
        <f>IF(ISERROR(AP6/AO6),"N/A",IF(AO6&lt;0,"N/A",IF(AP6&lt;0,"N/A",IF(AP6/AO6-1&gt;300%,"&gt;±300%",IF(AP6/AO6-1&lt;-300%,"&gt;±300%",AP6/AO6-1)))))</f>
        <v>0.219119231176927</v>
      </c>
      <c r="AS6" s="960"/>
      <c r="AT6" s="9">
        <f t="shared" ref="AT6:AT23" si="4">S6+T6</f>
        <v>819.24366986621465</v>
      </c>
      <c r="AU6" s="9">
        <f t="shared" ref="AU6:AU23" si="5">U6+V6</f>
        <v>783.98235679165646</v>
      </c>
      <c r="AV6" s="9">
        <f t="shared" ref="AV6:AV23" si="6">W6+X6</f>
        <v>566.53934470608272</v>
      </c>
      <c r="AW6" s="9">
        <f t="shared" ref="AW6:AW23" si="7">Y6+Z6</f>
        <v>973.59062329337485</v>
      </c>
      <c r="AX6" s="9">
        <f t="shared" ref="AX6:AX23" si="8">AA6+AB6</f>
        <v>802.83620612616869</v>
      </c>
      <c r="AY6" s="9">
        <f t="shared" ref="AY6:AY23" si="9">AC6+AD6</f>
        <v>799.60041250398194</v>
      </c>
      <c r="AZ6" s="9">
        <f t="shared" ref="AZ6:AZ23" si="10">AE6+AF6</f>
        <v>702.45466400217128</v>
      </c>
      <c r="BA6" s="9">
        <f t="shared" ref="BA6:BA23" si="11">AG6+AH6</f>
        <v>665.55472012119458</v>
      </c>
      <c r="BB6" s="9">
        <f t="shared" ref="BB6:BB23" si="12">AI6+AJ6</f>
        <v>554.74790548611213</v>
      </c>
      <c r="BC6" s="9">
        <f t="shared" ref="BC6:BC23" si="13">AK6+AL6</f>
        <v>543.40641849331769</v>
      </c>
      <c r="BD6" s="9">
        <f t="shared" ref="BD6:BD23" si="14">AM6+AN6</f>
        <v>548.65376533226481</v>
      </c>
      <c r="BE6" s="9">
        <f>AO6+AP6</f>
        <v>564.44338060642121</v>
      </c>
      <c r="BG6" s="23" t="s">
        <v>27</v>
      </c>
      <c r="BH6" s="36">
        <f t="shared" ref="BH6:BT21" si="15">C6</f>
        <v>1120</v>
      </c>
      <c r="BI6" s="9">
        <f t="shared" si="15"/>
        <v>1255</v>
      </c>
      <c r="BJ6" s="9">
        <f t="shared" si="15"/>
        <v>1185</v>
      </c>
      <c r="BK6" s="9">
        <f t="shared" si="15"/>
        <v>1210</v>
      </c>
      <c r="BL6" s="9">
        <f t="shared" si="15"/>
        <v>1325</v>
      </c>
      <c r="BM6" s="9">
        <f t="shared" si="15"/>
        <v>1420</v>
      </c>
      <c r="BN6" s="9">
        <f t="shared" si="15"/>
        <v>1603.2260266578714</v>
      </c>
      <c r="BO6" s="9">
        <f t="shared" si="15"/>
        <v>1540.1299679994577</v>
      </c>
      <c r="BP6" s="9">
        <f t="shared" si="15"/>
        <v>1602.4366186301509</v>
      </c>
      <c r="BQ6" s="9">
        <f t="shared" si="15"/>
        <v>1368.0093841233656</v>
      </c>
      <c r="BR6" s="9">
        <f t="shared" si="15"/>
        <v>1098.1543239794296</v>
      </c>
      <c r="BS6" s="9">
        <f t="shared" si="15"/>
        <v>1113.0971459386863</v>
      </c>
      <c r="BT6" s="9">
        <f t="shared" si="15"/>
        <v>1128.9596626716414</v>
      </c>
      <c r="BU6" s="9"/>
      <c r="BV6" s="617">
        <f>P6</f>
        <v>1.3607214972398252E-2</v>
      </c>
      <c r="BW6" s="617">
        <f>Q6</f>
        <v>1.4250792746016927E-2</v>
      </c>
      <c r="BX6" s="13"/>
      <c r="BY6" s="36">
        <f t="shared" ref="BY6:CV6" si="16">S6</f>
        <v>400.99510855584481</v>
      </c>
      <c r="BZ6" s="36">
        <f t="shared" si="16"/>
        <v>418.24856131036984</v>
      </c>
      <c r="CA6" s="36">
        <f t="shared" si="16"/>
        <v>392.05762491679241</v>
      </c>
      <c r="CB6" s="36">
        <f t="shared" si="16"/>
        <v>391.92473187486399</v>
      </c>
      <c r="CC6" s="36">
        <f t="shared" si="16"/>
        <v>313.84915710033522</v>
      </c>
      <c r="CD6" s="36">
        <f t="shared" si="16"/>
        <v>252.69018760574752</v>
      </c>
      <c r="CE6" s="36">
        <f t="shared" si="16"/>
        <v>375.00812659492289</v>
      </c>
      <c r="CF6" s="36">
        <f t="shared" si="16"/>
        <v>598.58249669845191</v>
      </c>
      <c r="CG6" s="36">
        <f t="shared" si="16"/>
        <v>393.37458713664347</v>
      </c>
      <c r="CH6" s="36">
        <f t="shared" si="16"/>
        <v>409.46161898952528</v>
      </c>
      <c r="CI6" s="36">
        <f t="shared" si="16"/>
        <v>386.7407694427543</v>
      </c>
      <c r="CJ6" s="36">
        <f t="shared" si="16"/>
        <v>412.8596430612277</v>
      </c>
      <c r="CK6" s="36">
        <f t="shared" si="16"/>
        <v>341.53703000872144</v>
      </c>
      <c r="CL6" s="36">
        <f t="shared" si="16"/>
        <v>360.91763399344984</v>
      </c>
      <c r="CM6" s="9">
        <f t="shared" si="16"/>
        <v>320.42878869738257</v>
      </c>
      <c r="CN6" s="9">
        <f t="shared" si="16"/>
        <v>345.12593142381195</v>
      </c>
      <c r="CO6" s="9">
        <f t="shared" si="16"/>
        <v>273.89640641745666</v>
      </c>
      <c r="CP6" s="9">
        <f t="shared" si="16"/>
        <v>280.85149906865541</v>
      </c>
      <c r="CQ6" s="9">
        <f t="shared" si="16"/>
        <v>247.95416850550333</v>
      </c>
      <c r="CR6" s="9">
        <f t="shared" si="16"/>
        <v>295.45224998781435</v>
      </c>
      <c r="CS6" s="9">
        <f t="shared" si="16"/>
        <v>257.46754054154758</v>
      </c>
      <c r="CT6" s="9">
        <f t="shared" si="16"/>
        <v>291.18622479071729</v>
      </c>
      <c r="CU6" s="9">
        <f t="shared" si="16"/>
        <v>254.35468841710878</v>
      </c>
      <c r="CV6" s="9">
        <f t="shared" si="16"/>
        <v>310.0886921893125</v>
      </c>
      <c r="CW6" s="36"/>
      <c r="CX6" s="9">
        <f t="shared" ref="CX6:DI6" si="17">AT6</f>
        <v>819.24366986621465</v>
      </c>
      <c r="CY6" s="9">
        <f t="shared" si="17"/>
        <v>783.98235679165646</v>
      </c>
      <c r="CZ6" s="9">
        <f t="shared" si="17"/>
        <v>566.53934470608272</v>
      </c>
      <c r="DA6" s="9">
        <f t="shared" si="17"/>
        <v>973.59062329337485</v>
      </c>
      <c r="DB6" s="9">
        <f t="shared" si="17"/>
        <v>802.83620612616869</v>
      </c>
      <c r="DC6" s="9">
        <f t="shared" si="17"/>
        <v>799.60041250398194</v>
      </c>
      <c r="DD6" s="9">
        <f t="shared" si="17"/>
        <v>702.45466400217128</v>
      </c>
      <c r="DE6" s="9">
        <f t="shared" si="17"/>
        <v>665.55472012119458</v>
      </c>
      <c r="DF6" s="9">
        <f t="shared" si="17"/>
        <v>554.74790548611213</v>
      </c>
      <c r="DG6" s="9">
        <f t="shared" si="17"/>
        <v>543.40641849331769</v>
      </c>
      <c r="DH6" s="9">
        <f t="shared" si="17"/>
        <v>548.65376533226481</v>
      </c>
      <c r="DI6" s="9">
        <f t="shared" si="17"/>
        <v>564.44338060642121</v>
      </c>
    </row>
    <row r="7" spans="1:113" x14ac:dyDescent="0.45">
      <c r="A7" s="162"/>
      <c r="B7" s="10" t="s">
        <v>15</v>
      </c>
      <c r="C7" s="13"/>
      <c r="D7" s="13"/>
      <c r="E7" s="13"/>
      <c r="F7" s="13"/>
      <c r="G7" s="13"/>
      <c r="H7" s="13"/>
      <c r="I7" s="13">
        <v>520.3220517908544</v>
      </c>
      <c r="J7" s="13">
        <v>484.22737383393326</v>
      </c>
      <c r="K7" s="13">
        <v>487.70831518788714</v>
      </c>
      <c r="L7" s="13">
        <v>454.53119748763606</v>
      </c>
      <c r="M7" s="13">
        <v>308.35877819223765</v>
      </c>
      <c r="N7" s="13">
        <v>303.15073758663317</v>
      </c>
      <c r="O7" s="13">
        <v>295.41649484290093</v>
      </c>
      <c r="P7" s="211">
        <f t="shared" ref="P7:Q22" si="18">IF(ISERROR(N7/M7),"N/A",IF(M7&lt;0,"N/A",IF(N7&lt;0,"N/A",IF(N7/M7-1&gt;300%,"&gt;±300%",IF(N7/M7-1&lt;-300%,"&gt;±300%",N7/M7-1)))))</f>
        <v>-1.6889548713796221E-2</v>
      </c>
      <c r="Q7" s="211">
        <f t="shared" si="18"/>
        <v>-2.5512861374853091E-2</v>
      </c>
      <c r="R7" s="635"/>
      <c r="S7" s="7">
        <v>121.03939265669139</v>
      </c>
      <c r="T7" s="7">
        <v>137.54341909908032</v>
      </c>
      <c r="U7" s="7">
        <v>133.07363706713491</v>
      </c>
      <c r="V7" s="7">
        <v>128.66560296794773</v>
      </c>
      <c r="W7" s="7">
        <v>109.50495660667616</v>
      </c>
      <c r="X7" s="7">
        <v>88.923856836865369</v>
      </c>
      <c r="Y7" s="7">
        <v>130.08605637648697</v>
      </c>
      <c r="Z7" s="7">
        <v>155.71250401390472</v>
      </c>
      <c r="AA7" s="7">
        <v>116.7272460848731</v>
      </c>
      <c r="AB7" s="7">
        <v>133.23127252726204</v>
      </c>
      <c r="AC7" s="7">
        <v>128.76149049531662</v>
      </c>
      <c r="AD7" s="7">
        <v>108.98830608043534</v>
      </c>
      <c r="AE7" s="7">
        <v>117.35069210483985</v>
      </c>
      <c r="AF7" s="7">
        <v>131.37911458087044</v>
      </c>
      <c r="AG7" s="7">
        <v>120.93136258267894</v>
      </c>
      <c r="AH7" s="7">
        <v>84.870028219246819</v>
      </c>
      <c r="AI7" s="7">
        <v>76.668759220736106</v>
      </c>
      <c r="AJ7" s="7">
        <v>88.592918325362106</v>
      </c>
      <c r="AK7" s="7">
        <v>79.712329126899334</v>
      </c>
      <c r="AL7" s="7">
        <v>63.384771519240104</v>
      </c>
      <c r="AM7" s="7">
        <v>74.53572123421533</v>
      </c>
      <c r="AN7" s="7">
        <v>88.207383878440382</v>
      </c>
      <c r="AO7" s="7">
        <v>79.32679467997761</v>
      </c>
      <c r="AP7" s="7">
        <v>61.080837793999848</v>
      </c>
      <c r="AQ7" s="1016">
        <f t="shared" ref="AQ7:AQ22" si="19">IF(ISERROR(AP7/AL7),"N/A",IF(AL7&lt;0,"N/A",IF(AP7&lt;0,"N/A",IF(AP7/AL7-1&gt;300%,"&gt;±300%",IF(AP7/AL7-1&lt;-300%,"&gt;±300%",AP7/AL7-1)))))</f>
        <v>-3.6348379429606559E-2</v>
      </c>
      <c r="AR7" s="1016">
        <f t="shared" ref="AR7:AR22" si="20">IF(ISERROR(AP7/AO7),"N/A",IF(AO7&lt;0,"N/A",IF(AP7&lt;0,"N/A",IF(AP7/AO7-1&gt;300%,"&gt;±300%",IF(AP7/AO7-1&lt;-300%,"&gt;±300%",AP7/AO7-1)))))</f>
        <v>-0.23001001060973303</v>
      </c>
      <c r="AS7" s="960"/>
      <c r="AT7" s="7">
        <f t="shared" si="4"/>
        <v>258.58281175577173</v>
      </c>
      <c r="AU7" s="7">
        <f t="shared" si="5"/>
        <v>261.73924003508262</v>
      </c>
      <c r="AV7" s="7">
        <f t="shared" si="6"/>
        <v>198.42881344354151</v>
      </c>
      <c r="AW7" s="7">
        <f t="shared" si="7"/>
        <v>285.79856039039169</v>
      </c>
      <c r="AX7" s="7">
        <f t="shared" si="8"/>
        <v>249.95851861213515</v>
      </c>
      <c r="AY7" s="7">
        <f t="shared" si="9"/>
        <v>237.74979657575196</v>
      </c>
      <c r="AZ7" s="7">
        <f t="shared" si="10"/>
        <v>248.72980668571029</v>
      </c>
      <c r="BA7" s="7">
        <f t="shared" si="11"/>
        <v>205.80139080192578</v>
      </c>
      <c r="BB7" s="7">
        <f t="shared" si="12"/>
        <v>165.26167754609821</v>
      </c>
      <c r="BC7" s="7">
        <f t="shared" si="13"/>
        <v>143.09710064613944</v>
      </c>
      <c r="BD7" s="7">
        <f t="shared" si="14"/>
        <v>162.74310511265571</v>
      </c>
      <c r="BE7" s="7">
        <f>AO7+AP7</f>
        <v>140.40763247397746</v>
      </c>
      <c r="BG7" s="10" t="s">
        <v>15</v>
      </c>
      <c r="BH7" s="11"/>
      <c r="BI7" s="10"/>
      <c r="BJ7" s="10"/>
      <c r="BK7" s="10"/>
      <c r="BL7" s="10"/>
      <c r="BM7" s="10"/>
      <c r="BN7" s="7">
        <f t="shared" si="15"/>
        <v>520.3220517908544</v>
      </c>
      <c r="BO7" s="7">
        <f t="shared" si="15"/>
        <v>484.22737383393326</v>
      </c>
      <c r="BP7" s="7">
        <f t="shared" si="15"/>
        <v>487.70831518788714</v>
      </c>
      <c r="BQ7" s="7">
        <f t="shared" si="15"/>
        <v>454.53119748763606</v>
      </c>
      <c r="BR7" s="7">
        <f t="shared" si="15"/>
        <v>308.35877819223765</v>
      </c>
      <c r="BS7" s="7"/>
      <c r="BT7" s="7"/>
      <c r="BU7" s="7"/>
      <c r="BV7" s="212"/>
      <c r="BW7" s="208"/>
      <c r="BX7" s="13"/>
      <c r="BY7" s="51"/>
      <c r="BZ7" s="51"/>
      <c r="CA7" s="51"/>
      <c r="CB7" s="51"/>
      <c r="CC7" s="51"/>
      <c r="CD7" s="51"/>
      <c r="CE7" s="51"/>
      <c r="CF7" s="51"/>
      <c r="CG7" s="51"/>
      <c r="CH7" s="51"/>
      <c r="CI7" s="51"/>
      <c r="CJ7" s="51"/>
      <c r="CK7" s="51"/>
      <c r="CL7" s="51"/>
      <c r="CM7" s="14"/>
      <c r="CN7" s="14"/>
      <c r="CO7" s="14"/>
      <c r="CP7" s="14"/>
      <c r="CQ7" s="14"/>
      <c r="CR7" s="14"/>
      <c r="CS7" s="14"/>
      <c r="CT7" s="14"/>
      <c r="CU7" s="14"/>
      <c r="CV7" s="14"/>
      <c r="CW7" s="51"/>
      <c r="CX7" s="769"/>
      <c r="CY7" s="769"/>
      <c r="CZ7" s="769"/>
      <c r="DA7" s="769"/>
      <c r="DB7" s="769"/>
      <c r="DC7" s="769"/>
      <c r="DD7" s="769"/>
      <c r="DE7" s="769"/>
      <c r="DF7" s="769"/>
      <c r="DG7" s="769"/>
      <c r="DH7" s="769"/>
      <c r="DI7" s="769"/>
    </row>
    <row r="8" spans="1:113" x14ac:dyDescent="0.45">
      <c r="A8" s="162"/>
      <c r="B8" s="10" t="s">
        <v>16</v>
      </c>
      <c r="C8" s="13"/>
      <c r="D8" s="13"/>
      <c r="E8" s="13"/>
      <c r="F8" s="13"/>
      <c r="G8" s="13"/>
      <c r="H8" s="13"/>
      <c r="I8" s="13">
        <v>785.80788282326409</v>
      </c>
      <c r="J8" s="13">
        <v>814.57695267853046</v>
      </c>
      <c r="K8" s="13">
        <v>832.66720134024865</v>
      </c>
      <c r="L8" s="13">
        <v>678.24918023681039</v>
      </c>
      <c r="M8" s="13">
        <v>573.16057808223809</v>
      </c>
      <c r="N8" s="13">
        <v>575.29578704061248</v>
      </c>
      <c r="O8" s="13">
        <v>590.03853162911639</v>
      </c>
      <c r="P8" s="211">
        <f t="shared" si="18"/>
        <v>3.7253241761998623E-3</v>
      </c>
      <c r="Q8" s="211">
        <f t="shared" si="18"/>
        <v>2.5626373285892345E-2</v>
      </c>
      <c r="R8" s="635"/>
      <c r="S8" s="7">
        <v>200.56661958373374</v>
      </c>
      <c r="T8" s="7">
        <v>208.87290375848056</v>
      </c>
      <c r="U8" s="7">
        <v>184.10530754999294</v>
      </c>
      <c r="V8" s="7">
        <v>192.26305193105694</v>
      </c>
      <c r="W8" s="7">
        <v>153.53430316797824</v>
      </c>
      <c r="X8" s="7">
        <v>122.82004253944496</v>
      </c>
      <c r="Y8" s="7">
        <v>184.24856379651155</v>
      </c>
      <c r="Z8" s="7">
        <v>353.97404317459575</v>
      </c>
      <c r="AA8" s="7">
        <v>199.99123991783227</v>
      </c>
      <c r="AB8" s="7">
        <v>208.2975240925791</v>
      </c>
      <c r="AC8" s="7">
        <v>183.52992788409148</v>
      </c>
      <c r="AD8" s="7">
        <v>240.84850944574589</v>
      </c>
      <c r="AE8" s="7">
        <v>170.85810010545586</v>
      </c>
      <c r="AF8" s="7">
        <v>177.91844165399064</v>
      </c>
      <c r="AG8" s="7">
        <v>147.66465187849587</v>
      </c>
      <c r="AH8" s="7">
        <v>181.80798659886801</v>
      </c>
      <c r="AI8" s="7">
        <v>145.38478035327839</v>
      </c>
      <c r="AJ8" s="7">
        <v>151.38607066953296</v>
      </c>
      <c r="AK8" s="7">
        <v>125.67034936036239</v>
      </c>
      <c r="AL8" s="7">
        <v>150.71937769906435</v>
      </c>
      <c r="AM8" s="7">
        <v>137.60993178105176</v>
      </c>
      <c r="AN8" s="7">
        <v>155.37946558835623</v>
      </c>
      <c r="AO8" s="7">
        <v>128.89227263991054</v>
      </c>
      <c r="AP8" s="7">
        <v>153.41411703129393</v>
      </c>
      <c r="AQ8" s="1016">
        <f t="shared" si="19"/>
        <v>1.7879182978117525E-2</v>
      </c>
      <c r="AR8" s="1016">
        <f t="shared" si="20"/>
        <v>0.19025069454621724</v>
      </c>
      <c r="AS8" s="960"/>
      <c r="AT8" s="7">
        <f t="shared" si="4"/>
        <v>409.43952334221433</v>
      </c>
      <c r="AU8" s="7">
        <f t="shared" si="5"/>
        <v>376.36835948104988</v>
      </c>
      <c r="AV8" s="7">
        <f t="shared" si="6"/>
        <v>276.35434570742319</v>
      </c>
      <c r="AW8" s="7">
        <f t="shared" si="7"/>
        <v>538.22260697110733</v>
      </c>
      <c r="AX8" s="7">
        <f t="shared" si="8"/>
        <v>408.28876401041134</v>
      </c>
      <c r="AY8" s="7">
        <f t="shared" si="9"/>
        <v>424.37843732983737</v>
      </c>
      <c r="AZ8" s="7">
        <f t="shared" si="10"/>
        <v>348.7765417594465</v>
      </c>
      <c r="BA8" s="7">
        <f t="shared" si="11"/>
        <v>329.47263847736389</v>
      </c>
      <c r="BB8" s="7">
        <f t="shared" si="12"/>
        <v>296.77085102281137</v>
      </c>
      <c r="BC8" s="7">
        <f t="shared" si="13"/>
        <v>276.38972705942672</v>
      </c>
      <c r="BD8" s="7">
        <f t="shared" si="14"/>
        <v>292.98939736940798</v>
      </c>
      <c r="BE8" s="7">
        <f t="shared" ref="BE8:BE23" si="21">AO8+AP8</f>
        <v>282.30638967120444</v>
      </c>
      <c r="BG8" s="10" t="s">
        <v>16</v>
      </c>
      <c r="BH8" s="11"/>
      <c r="BI8" s="10"/>
      <c r="BJ8" s="10"/>
      <c r="BK8" s="10"/>
      <c r="BL8" s="10"/>
      <c r="BM8" s="10"/>
      <c r="BN8" s="7">
        <f t="shared" si="15"/>
        <v>785.80788282326409</v>
      </c>
      <c r="BO8" s="7">
        <f t="shared" si="15"/>
        <v>814.57695267853046</v>
      </c>
      <c r="BP8" s="7">
        <f t="shared" si="15"/>
        <v>832.66720134024865</v>
      </c>
      <c r="BQ8" s="7">
        <f t="shared" si="15"/>
        <v>678.24918023681039</v>
      </c>
      <c r="BR8" s="7">
        <f t="shared" si="15"/>
        <v>573.16057808223809</v>
      </c>
      <c r="BS8" s="7"/>
      <c r="BT8" s="7"/>
      <c r="BU8" s="7"/>
      <c r="BV8" s="212"/>
      <c r="BW8" s="208"/>
      <c r="BX8" s="13"/>
      <c r="BY8" s="51"/>
      <c r="BZ8" s="51"/>
      <c r="CA8" s="51"/>
      <c r="CB8" s="51"/>
      <c r="CC8" s="51"/>
      <c r="CD8" s="51"/>
      <c r="CE8" s="51"/>
      <c r="CF8" s="51"/>
      <c r="CG8" s="51"/>
      <c r="CH8" s="51"/>
      <c r="CI8" s="51"/>
      <c r="CJ8" s="51"/>
      <c r="CK8" s="51"/>
      <c r="CL8" s="51"/>
      <c r="CM8" s="14"/>
      <c r="CN8" s="14"/>
      <c r="CO8" s="14"/>
      <c r="CP8" s="14"/>
      <c r="CQ8" s="14"/>
      <c r="CR8" s="14"/>
      <c r="CS8" s="14"/>
      <c r="CT8" s="14"/>
      <c r="CU8" s="14"/>
      <c r="CV8" s="14"/>
      <c r="CW8" s="51"/>
      <c r="CX8" s="769"/>
      <c r="CY8" s="769"/>
      <c r="CZ8" s="769"/>
      <c r="DA8" s="769"/>
      <c r="DB8" s="769"/>
      <c r="DC8" s="769"/>
      <c r="DD8" s="769"/>
      <c r="DE8" s="769"/>
      <c r="DF8" s="769"/>
      <c r="DG8" s="769"/>
      <c r="DH8" s="769"/>
      <c r="DI8" s="769"/>
    </row>
    <row r="9" spans="1:113" x14ac:dyDescent="0.45">
      <c r="A9" s="162"/>
      <c r="B9" s="10" t="s">
        <v>17</v>
      </c>
      <c r="C9" s="13"/>
      <c r="D9" s="13"/>
      <c r="E9" s="13"/>
      <c r="F9" s="13"/>
      <c r="G9" s="13"/>
      <c r="H9" s="13"/>
      <c r="I9" s="13">
        <v>137.09542590880861</v>
      </c>
      <c r="J9" s="13">
        <v>92.372228246601992</v>
      </c>
      <c r="K9" s="13">
        <v>114.25030848668442</v>
      </c>
      <c r="L9" s="13">
        <v>81.044471642917898</v>
      </c>
      <c r="M9" s="13">
        <v>73.295949609097008</v>
      </c>
      <c r="N9" s="13">
        <v>63.894879203326198</v>
      </c>
      <c r="O9" s="13">
        <v>57.353665290601697</v>
      </c>
      <c r="P9" s="211">
        <f t="shared" si="18"/>
        <v>-0.12826179967527174</v>
      </c>
      <c r="Q9" s="211">
        <f t="shared" si="18"/>
        <v>-0.10237461897234457</v>
      </c>
      <c r="R9" s="635"/>
      <c r="S9" s="7">
        <v>39.377428485261049</v>
      </c>
      <c r="T9" s="7">
        <v>32.663749767874066</v>
      </c>
      <c r="U9" s="7">
        <v>36.408990001035804</v>
      </c>
      <c r="V9" s="7">
        <v>28.645257654637689</v>
      </c>
      <c r="W9" s="7">
        <v>14.362162963365602</v>
      </c>
      <c r="X9" s="7">
        <v>10.636268759548264</v>
      </c>
      <c r="Y9" s="7">
        <v>18.088057167182942</v>
      </c>
      <c r="Z9" s="7">
        <v>49.285739356505182</v>
      </c>
      <c r="AA9" s="7">
        <v>33.258236991377004</v>
      </c>
      <c r="AB9" s="7">
        <v>26.54455827399002</v>
      </c>
      <c r="AC9" s="7">
        <v>30.289798507151758</v>
      </c>
      <c r="AD9" s="7">
        <v>24.157714714165635</v>
      </c>
      <c r="AE9" s="7">
        <v>20.261117910729475</v>
      </c>
      <c r="AF9" s="7">
        <v>20.261117910729475</v>
      </c>
      <c r="AG9" s="7">
        <v>20.261117910729475</v>
      </c>
      <c r="AH9" s="7">
        <v>20.261117910729475</v>
      </c>
      <c r="AI9" s="7">
        <v>18</v>
      </c>
      <c r="AJ9" s="7">
        <v>17</v>
      </c>
      <c r="AK9" s="7">
        <v>22</v>
      </c>
      <c r="AL9" s="7">
        <v>16.295949609097008</v>
      </c>
      <c r="AM9" s="7">
        <v>18</v>
      </c>
      <c r="AN9" s="7">
        <v>16</v>
      </c>
      <c r="AO9" s="7">
        <v>18</v>
      </c>
      <c r="AP9" s="7">
        <v>11.894879203326198</v>
      </c>
      <c r="AQ9" s="1016">
        <f t="shared" si="19"/>
        <v>-0.27007142948662333</v>
      </c>
      <c r="AR9" s="1016">
        <f t="shared" si="20"/>
        <v>-0.33917337759298904</v>
      </c>
      <c r="AS9" s="960"/>
      <c r="AT9" s="7">
        <f t="shared" si="4"/>
        <v>72.041178253135115</v>
      </c>
      <c r="AU9" s="7">
        <f t="shared" si="5"/>
        <v>65.054247655673493</v>
      </c>
      <c r="AV9" s="7">
        <f t="shared" si="6"/>
        <v>24.998431722913864</v>
      </c>
      <c r="AW9" s="7">
        <f t="shared" si="7"/>
        <v>67.373796523688128</v>
      </c>
      <c r="AX9" s="7">
        <f t="shared" si="8"/>
        <v>59.802795265367024</v>
      </c>
      <c r="AY9" s="7">
        <f t="shared" si="9"/>
        <v>54.447513221317394</v>
      </c>
      <c r="AZ9" s="7">
        <f t="shared" si="10"/>
        <v>40.522235821458949</v>
      </c>
      <c r="BA9" s="7">
        <f t="shared" si="11"/>
        <v>40.522235821458949</v>
      </c>
      <c r="BB9" s="7">
        <f t="shared" si="12"/>
        <v>35</v>
      </c>
      <c r="BC9" s="7">
        <f t="shared" si="13"/>
        <v>38.295949609097008</v>
      </c>
      <c r="BD9" s="7">
        <f t="shared" si="14"/>
        <v>34</v>
      </c>
      <c r="BE9" s="7">
        <f t="shared" si="21"/>
        <v>29.894879203326198</v>
      </c>
      <c r="BG9" s="10" t="s">
        <v>17</v>
      </c>
      <c r="BH9" s="11"/>
      <c r="BI9" s="10"/>
      <c r="BJ9" s="10"/>
      <c r="BK9" s="10"/>
      <c r="BL9" s="10"/>
      <c r="BM9" s="10"/>
      <c r="BN9" s="7">
        <f t="shared" si="15"/>
        <v>137.09542590880861</v>
      </c>
      <c r="BO9" s="7">
        <f t="shared" si="15"/>
        <v>92.372228246601992</v>
      </c>
      <c r="BP9" s="7">
        <f t="shared" si="15"/>
        <v>114.25030848668442</v>
      </c>
      <c r="BQ9" s="7">
        <f t="shared" si="15"/>
        <v>81.044471642917898</v>
      </c>
      <c r="BR9" s="7">
        <f t="shared" si="15"/>
        <v>73.295949609097008</v>
      </c>
      <c r="BS9" s="7"/>
      <c r="BT9" s="7"/>
      <c r="BU9" s="7"/>
      <c r="BV9" s="212"/>
      <c r="BW9" s="208"/>
      <c r="BX9" s="13"/>
      <c r="BY9" s="51"/>
      <c r="BZ9" s="51"/>
      <c r="CA9" s="51"/>
      <c r="CB9" s="51"/>
      <c r="CC9" s="51"/>
      <c r="CD9" s="51"/>
      <c r="CE9" s="51"/>
      <c r="CF9" s="51"/>
      <c r="CG9" s="51"/>
      <c r="CH9" s="51"/>
      <c r="CI9" s="51"/>
      <c r="CJ9" s="51"/>
      <c r="CK9" s="51"/>
      <c r="CL9" s="51"/>
      <c r="CM9" s="14"/>
      <c r="CN9" s="14"/>
      <c r="CO9" s="14"/>
      <c r="CP9" s="14"/>
      <c r="CQ9" s="14"/>
      <c r="CR9" s="14"/>
      <c r="CS9" s="14"/>
      <c r="CT9" s="14"/>
      <c r="CU9" s="14"/>
      <c r="CV9" s="14"/>
      <c r="CW9" s="51"/>
      <c r="CX9" s="769"/>
      <c r="CY9" s="769"/>
      <c r="CZ9" s="769"/>
      <c r="DA9" s="769"/>
      <c r="DB9" s="769"/>
      <c r="DC9" s="769"/>
      <c r="DD9" s="769"/>
      <c r="DE9" s="769"/>
      <c r="DF9" s="769"/>
      <c r="DG9" s="769"/>
      <c r="DH9" s="769"/>
      <c r="DI9" s="769"/>
    </row>
    <row r="10" spans="1:113" x14ac:dyDescent="0.45">
      <c r="A10" s="162"/>
      <c r="B10" s="10" t="s">
        <v>18</v>
      </c>
      <c r="C10" s="13"/>
      <c r="D10" s="13"/>
      <c r="E10" s="13"/>
      <c r="F10" s="13"/>
      <c r="G10" s="13"/>
      <c r="H10" s="13"/>
      <c r="I10" s="13">
        <v>34.248373601971174</v>
      </c>
      <c r="J10" s="13">
        <v>66.232050430229421</v>
      </c>
      <c r="K10" s="13">
        <v>73.866619475402146</v>
      </c>
      <c r="L10" s="13">
        <v>56.497959962511459</v>
      </c>
      <c r="M10" s="13">
        <v>48.604517010463987</v>
      </c>
      <c r="N10" s="13">
        <v>77.1192776593833</v>
      </c>
      <c r="O10" s="13">
        <v>97.382370868805722</v>
      </c>
      <c r="P10" s="211">
        <f t="shared" si="18"/>
        <v>0.58666894360415967</v>
      </c>
      <c r="Q10" s="211">
        <f t="shared" si="18"/>
        <v>0.26275003895808613</v>
      </c>
      <c r="R10" s="635"/>
      <c r="S10" s="7">
        <v>8.3734715678090623</v>
      </c>
      <c r="T10" s="7">
        <v>7.8776071681397646</v>
      </c>
      <c r="U10" s="7">
        <v>8.0704307274473273</v>
      </c>
      <c r="V10" s="7">
        <v>9.92686413857502</v>
      </c>
      <c r="W10" s="7">
        <v>15.726541641381123</v>
      </c>
      <c r="X10" s="7">
        <v>14.087351323416826</v>
      </c>
      <c r="Y10" s="7">
        <v>17.365731959345425</v>
      </c>
      <c r="Z10" s="7">
        <v>19.052425506086053</v>
      </c>
      <c r="AA10" s="7">
        <v>18.458991238789459</v>
      </c>
      <c r="AB10" s="7">
        <v>16.796705937476933</v>
      </c>
      <c r="AC10" s="7">
        <v>20.459616343590941</v>
      </c>
      <c r="AD10" s="7">
        <v>18.151305955544814</v>
      </c>
      <c r="AE10" s="7">
        <v>12.958584338400817</v>
      </c>
      <c r="AF10" s="7">
        <v>11.54564183228517</v>
      </c>
      <c r="AG10" s="7">
        <v>13.820517499676601</v>
      </c>
      <c r="AH10" s="7">
        <v>18.173216292148865</v>
      </c>
      <c r="AI10" s="7">
        <v>16.540052033070165</v>
      </c>
      <c r="AJ10" s="7">
        <v>12.553377108497816</v>
      </c>
      <c r="AK10" s="7">
        <v>12.576545424443911</v>
      </c>
      <c r="AL10" s="7">
        <v>6.9345424444520987</v>
      </c>
      <c r="AM10" s="7">
        <v>14.05904422810964</v>
      </c>
      <c r="AN10" s="7">
        <v>18.696715611740547</v>
      </c>
      <c r="AO10" s="7">
        <v>18.723359175078556</v>
      </c>
      <c r="AP10" s="7">
        <v>25.640158644454559</v>
      </c>
      <c r="AQ10" s="1016">
        <f t="shared" si="19"/>
        <v>2.6974550015145806</v>
      </c>
      <c r="AR10" s="1016">
        <f t="shared" si="20"/>
        <v>0.36942086111249228</v>
      </c>
      <c r="AS10" s="960"/>
      <c r="AT10" s="7">
        <f t="shared" si="4"/>
        <v>16.251078735948827</v>
      </c>
      <c r="AU10" s="7">
        <f t="shared" si="5"/>
        <v>17.997294866022347</v>
      </c>
      <c r="AV10" s="7">
        <f t="shared" si="6"/>
        <v>29.813892964797951</v>
      </c>
      <c r="AW10" s="7">
        <f t="shared" si="7"/>
        <v>36.418157465431477</v>
      </c>
      <c r="AX10" s="7">
        <f t="shared" si="8"/>
        <v>35.255697176266395</v>
      </c>
      <c r="AY10" s="7">
        <f t="shared" si="9"/>
        <v>38.610922299135751</v>
      </c>
      <c r="AZ10" s="7">
        <f t="shared" si="10"/>
        <v>24.504226170685989</v>
      </c>
      <c r="BA10" s="7">
        <f t="shared" si="11"/>
        <v>31.993733791825466</v>
      </c>
      <c r="BB10" s="7">
        <f t="shared" si="12"/>
        <v>29.093429141567981</v>
      </c>
      <c r="BC10" s="7">
        <f t="shared" si="13"/>
        <v>19.511087868896009</v>
      </c>
      <c r="BD10" s="7">
        <f t="shared" si="14"/>
        <v>32.755759839850185</v>
      </c>
      <c r="BE10" s="7">
        <f t="shared" si="21"/>
        <v>44.363517819533115</v>
      </c>
      <c r="BG10" s="10" t="s">
        <v>18</v>
      </c>
      <c r="BH10" s="11"/>
      <c r="BI10" s="10"/>
      <c r="BJ10" s="10"/>
      <c r="BK10" s="10"/>
      <c r="BL10" s="10"/>
      <c r="BM10" s="10"/>
      <c r="BN10" s="7">
        <f t="shared" si="15"/>
        <v>34.248373601971174</v>
      </c>
      <c r="BO10" s="7">
        <f t="shared" si="15"/>
        <v>66.232050430229421</v>
      </c>
      <c r="BP10" s="7">
        <f t="shared" si="15"/>
        <v>73.866619475402146</v>
      </c>
      <c r="BQ10" s="7">
        <f t="shared" si="15"/>
        <v>56.497959962511459</v>
      </c>
      <c r="BR10" s="7">
        <f t="shared" si="15"/>
        <v>48.604517010463987</v>
      </c>
      <c r="BS10" s="7"/>
      <c r="BT10" s="7"/>
      <c r="BU10" s="7"/>
      <c r="BV10" s="212"/>
      <c r="BW10" s="208"/>
      <c r="BX10" s="13"/>
      <c r="BY10" s="51"/>
      <c r="BZ10" s="51"/>
      <c r="CA10" s="51"/>
      <c r="CB10" s="51"/>
      <c r="CC10" s="51"/>
      <c r="CD10" s="51"/>
      <c r="CE10" s="51"/>
      <c r="CF10" s="51"/>
      <c r="CG10" s="51"/>
      <c r="CH10" s="51"/>
      <c r="CI10" s="51"/>
      <c r="CJ10" s="51"/>
      <c r="CK10" s="51"/>
      <c r="CL10" s="51"/>
      <c r="CM10" s="14"/>
      <c r="CN10" s="14"/>
      <c r="CO10" s="14"/>
      <c r="CP10" s="14"/>
      <c r="CQ10" s="14"/>
      <c r="CR10" s="14"/>
      <c r="CS10" s="14"/>
      <c r="CT10" s="14"/>
      <c r="CU10" s="14"/>
      <c r="CV10" s="14"/>
      <c r="CW10" s="51"/>
      <c r="CX10" s="769"/>
      <c r="CY10" s="769"/>
      <c r="CZ10" s="769"/>
      <c r="DA10" s="769"/>
      <c r="DB10" s="769"/>
      <c r="DC10" s="769"/>
      <c r="DD10" s="769"/>
      <c r="DE10" s="769"/>
      <c r="DF10" s="769"/>
      <c r="DG10" s="769"/>
      <c r="DH10" s="769"/>
      <c r="DI10" s="769"/>
    </row>
    <row r="11" spans="1:113" x14ac:dyDescent="0.45">
      <c r="A11" s="162"/>
      <c r="B11" s="52" t="s">
        <v>19</v>
      </c>
      <c r="C11" s="54"/>
      <c r="D11" s="54"/>
      <c r="E11" s="54"/>
      <c r="F11" s="54"/>
      <c r="G11" s="54"/>
      <c r="H11" s="54"/>
      <c r="I11" s="611">
        <v>125.75229253297277</v>
      </c>
      <c r="J11" s="611">
        <v>82.721362810162489</v>
      </c>
      <c r="K11" s="611">
        <v>93.94417413992835</v>
      </c>
      <c r="L11" s="611">
        <v>97.686574793489953</v>
      </c>
      <c r="M11" s="611">
        <v>94.734501085393035</v>
      </c>
      <c r="N11" s="611">
        <v>93.63646444873099</v>
      </c>
      <c r="O11" s="611">
        <v>88.768600040216597</v>
      </c>
      <c r="P11" s="214">
        <f t="shared" si="18"/>
        <v>-1.159067313472506E-2</v>
      </c>
      <c r="Q11" s="214">
        <f t="shared" si="18"/>
        <v>-5.1986845479195853E-2</v>
      </c>
      <c r="R11" s="635"/>
      <c r="S11" s="29">
        <v>31.638196262349599</v>
      </c>
      <c r="T11" s="29">
        <v>31.290881516795146</v>
      </c>
      <c r="U11" s="29">
        <v>30.399259571181418</v>
      </c>
      <c r="V11" s="29">
        <v>32.423955182646615</v>
      </c>
      <c r="W11" s="29">
        <v>20.721192720934081</v>
      </c>
      <c r="X11" s="29">
        <v>16.222668146472103</v>
      </c>
      <c r="Y11" s="29">
        <v>25.219717295396062</v>
      </c>
      <c r="Z11" s="29">
        <v>20.557784647360254</v>
      </c>
      <c r="AA11" s="29">
        <v>24.938872903771653</v>
      </c>
      <c r="AB11" s="29">
        <v>24.5915581582172</v>
      </c>
      <c r="AC11" s="29">
        <v>23.699936212603472</v>
      </c>
      <c r="AD11" s="29">
        <v>20.713806865336025</v>
      </c>
      <c r="AE11" s="29">
        <v>20.108535549295425</v>
      </c>
      <c r="AF11" s="29">
        <v>19.81331801557414</v>
      </c>
      <c r="AG11" s="29">
        <v>17.75113882580165</v>
      </c>
      <c r="AH11" s="29">
        <v>40.013582402818741</v>
      </c>
      <c r="AI11" s="29">
        <v>17.302814810372016</v>
      </c>
      <c r="AJ11" s="29">
        <v>11.319132965262517</v>
      </c>
      <c r="AK11" s="29">
        <v>7.9949445937977099</v>
      </c>
      <c r="AL11" s="29">
        <v>58.117608715960792</v>
      </c>
      <c r="AM11" s="29">
        <v>13.262843298170846</v>
      </c>
      <c r="AN11" s="29">
        <v>12.902659712180135</v>
      </c>
      <c r="AO11" s="29">
        <v>9.412261922142088</v>
      </c>
      <c r="AP11" s="29">
        <v>58.058699516237922</v>
      </c>
      <c r="AQ11" s="1017">
        <f t="shared" si="19"/>
        <v>-1.0136205020199185E-3</v>
      </c>
      <c r="AR11" s="1017" t="str">
        <f t="shared" si="20"/>
        <v>&gt;±300%</v>
      </c>
      <c r="AS11" s="960"/>
      <c r="AT11" s="29">
        <f t="shared" si="4"/>
        <v>62.929077779144748</v>
      </c>
      <c r="AU11" s="29">
        <f t="shared" si="5"/>
        <v>62.823214753828033</v>
      </c>
      <c r="AV11" s="29">
        <f t="shared" si="6"/>
        <v>36.943860867406187</v>
      </c>
      <c r="AW11" s="29">
        <f t="shared" si="7"/>
        <v>45.777501942756317</v>
      </c>
      <c r="AX11" s="29">
        <f t="shared" si="8"/>
        <v>49.53043106198885</v>
      </c>
      <c r="AY11" s="29">
        <f t="shared" si="9"/>
        <v>44.4137430779395</v>
      </c>
      <c r="AZ11" s="29">
        <f t="shared" si="10"/>
        <v>39.921853564869565</v>
      </c>
      <c r="BA11" s="29">
        <f t="shared" si="11"/>
        <v>57.764721228620388</v>
      </c>
      <c r="BB11" s="29">
        <f t="shared" si="12"/>
        <v>28.621947775634531</v>
      </c>
      <c r="BC11" s="29">
        <f t="shared" si="13"/>
        <v>66.112553309758496</v>
      </c>
      <c r="BD11" s="29">
        <f t="shared" si="14"/>
        <v>26.165503010350982</v>
      </c>
      <c r="BE11" s="29">
        <f t="shared" si="21"/>
        <v>67.470961438380016</v>
      </c>
      <c r="BG11" s="52" t="s">
        <v>19</v>
      </c>
      <c r="BH11" s="281"/>
      <c r="BI11" s="52"/>
      <c r="BJ11" s="52"/>
      <c r="BK11" s="52"/>
      <c r="BL11" s="52"/>
      <c r="BM11" s="52"/>
      <c r="BN11" s="29">
        <f t="shared" si="15"/>
        <v>125.75229253297277</v>
      </c>
      <c r="BO11" s="29">
        <f t="shared" si="15"/>
        <v>82.721362810162489</v>
      </c>
      <c r="BP11" s="29">
        <f t="shared" si="15"/>
        <v>93.94417413992835</v>
      </c>
      <c r="BQ11" s="29">
        <f t="shared" si="15"/>
        <v>97.686574793489953</v>
      </c>
      <c r="BR11" s="29">
        <f t="shared" si="15"/>
        <v>94.734501085393035</v>
      </c>
      <c r="BS11" s="29"/>
      <c r="BT11" s="29"/>
      <c r="BU11" s="29"/>
      <c r="BV11" s="216"/>
      <c r="BW11" s="217"/>
      <c r="BX11" s="13"/>
      <c r="BY11" s="53"/>
      <c r="BZ11" s="53"/>
      <c r="CA11" s="53"/>
      <c r="CB11" s="53"/>
      <c r="CC11" s="53"/>
      <c r="CD11" s="53"/>
      <c r="CE11" s="53"/>
      <c r="CF11" s="53"/>
      <c r="CG11" s="53"/>
      <c r="CH11" s="53"/>
      <c r="CI11" s="53"/>
      <c r="CJ11" s="53"/>
      <c r="CK11" s="53"/>
      <c r="CL11" s="53"/>
      <c r="CM11" s="851"/>
      <c r="CN11" s="851"/>
      <c r="CO11" s="851"/>
      <c r="CP11" s="851"/>
      <c r="CQ11" s="851"/>
      <c r="CR11" s="851"/>
      <c r="CS11" s="851"/>
      <c r="CT11" s="851"/>
      <c r="CU11" s="851"/>
      <c r="CV11" s="851"/>
      <c r="CW11" s="53"/>
      <c r="CX11" s="851"/>
      <c r="CY11" s="851"/>
      <c r="CZ11" s="851"/>
      <c r="DA11" s="851"/>
      <c r="DB11" s="851"/>
      <c r="DC11" s="851"/>
      <c r="DD11" s="851"/>
      <c r="DE11" s="851"/>
      <c r="DF11" s="851"/>
      <c r="DG11" s="851"/>
      <c r="DH11" s="851"/>
      <c r="DI11" s="851"/>
    </row>
    <row r="12" spans="1:113" x14ac:dyDescent="0.45">
      <c r="A12" s="162"/>
      <c r="B12" s="23" t="s">
        <v>105</v>
      </c>
      <c r="C12" s="959">
        <v>855</v>
      </c>
      <c r="D12" s="959">
        <v>775</v>
      </c>
      <c r="E12" s="959">
        <v>515</v>
      </c>
      <c r="F12" s="959">
        <v>625</v>
      </c>
      <c r="G12" s="959">
        <v>560</v>
      </c>
      <c r="H12" s="959">
        <v>505</v>
      </c>
      <c r="I12" s="36">
        <f>SUM(I13:I17)</f>
        <v>476.430635159931</v>
      </c>
      <c r="J12" s="36">
        <f t="shared" ref="J12:O12" si="22">SUM(J13:J17)</f>
        <v>421.8531526017257</v>
      </c>
      <c r="K12" s="36">
        <f t="shared" si="22"/>
        <v>421.87004602078503</v>
      </c>
      <c r="L12" s="36">
        <f t="shared" si="22"/>
        <v>372.24436178064707</v>
      </c>
      <c r="M12" s="36">
        <f t="shared" si="22"/>
        <v>330.71592481129443</v>
      </c>
      <c r="N12" s="36">
        <f t="shared" si="22"/>
        <v>297.65301069078401</v>
      </c>
      <c r="O12" s="36">
        <f t="shared" si="22"/>
        <v>286.0075096379507</v>
      </c>
      <c r="P12" s="66">
        <f t="shared" si="18"/>
        <v>-9.997375886684623E-2</v>
      </c>
      <c r="Q12" s="1005">
        <f t="shared" si="18"/>
        <v>-3.9124418818431539E-2</v>
      </c>
      <c r="R12" s="635"/>
      <c r="S12" s="9">
        <f>SUM(S13:S17)</f>
        <v>120.42156307523403</v>
      </c>
      <c r="T12" s="9">
        <f t="shared" ref="T12:AC12" si="23">SUM(T13:T17)</f>
        <v>119.06155789697736</v>
      </c>
      <c r="U12" s="9">
        <f t="shared" si="23"/>
        <v>116.36293057612887</v>
      </c>
      <c r="V12" s="9">
        <f t="shared" si="23"/>
        <v>120.58458361159079</v>
      </c>
      <c r="W12" s="9">
        <f t="shared" si="23"/>
        <v>69.809405185220342</v>
      </c>
      <c r="X12" s="9">
        <f t="shared" si="23"/>
        <v>96.904222592227029</v>
      </c>
      <c r="Y12" s="9">
        <f t="shared" si="23"/>
        <v>121.2791645185137</v>
      </c>
      <c r="Z12" s="9">
        <f t="shared" si="23"/>
        <v>133.86036030576454</v>
      </c>
      <c r="AA12" s="9">
        <f t="shared" si="23"/>
        <v>117.89901999375095</v>
      </c>
      <c r="AB12" s="9">
        <f t="shared" si="23"/>
        <v>97.5799524028441</v>
      </c>
      <c r="AC12" s="9">
        <f t="shared" si="23"/>
        <v>104.19695193202861</v>
      </c>
      <c r="AD12" s="9">
        <f>SUM(AD13:AD17)</f>
        <v>102.19412169216139</v>
      </c>
      <c r="AE12" s="9">
        <f>SUM(AE13:AE17)</f>
        <v>98.422788874742395</v>
      </c>
      <c r="AF12" s="9">
        <f t="shared" ref="AF12:AP12" si="24">SUM(AF13:AF17)</f>
        <v>92.255714738186512</v>
      </c>
      <c r="AG12" s="9">
        <f t="shared" si="24"/>
        <v>89.609263771625052</v>
      </c>
      <c r="AH12" s="627">
        <f t="shared" si="24"/>
        <v>91.956594396093067</v>
      </c>
      <c r="AI12" s="627">
        <f t="shared" si="24"/>
        <v>95.240264333655432</v>
      </c>
      <c r="AJ12" s="627">
        <f t="shared" si="24"/>
        <v>75.587778326407161</v>
      </c>
      <c r="AK12" s="627">
        <f t="shared" si="24"/>
        <v>75.150316921733776</v>
      </c>
      <c r="AL12" s="627">
        <f t="shared" si="24"/>
        <v>84.737565229498045</v>
      </c>
      <c r="AM12" s="627">
        <f t="shared" si="24"/>
        <v>84.453866657984946</v>
      </c>
      <c r="AN12" s="627">
        <f t="shared" si="24"/>
        <v>71.589605423046592</v>
      </c>
      <c r="AO12" s="627">
        <f t="shared" si="24"/>
        <v>67.726538557929331</v>
      </c>
      <c r="AP12" s="627">
        <f t="shared" si="24"/>
        <v>73.883000051823132</v>
      </c>
      <c r="AQ12" s="1015">
        <f t="shared" si="19"/>
        <v>-0.12809625988517692</v>
      </c>
      <c r="AR12" s="1015">
        <f t="shared" si="20"/>
        <v>9.0901759118073411E-2</v>
      </c>
      <c r="AS12" s="960"/>
      <c r="AT12" s="9">
        <f t="shared" si="4"/>
        <v>239.4831209722114</v>
      </c>
      <c r="AU12" s="9">
        <f t="shared" si="5"/>
        <v>236.94751418771966</v>
      </c>
      <c r="AV12" s="9">
        <f t="shared" si="6"/>
        <v>166.71362777744736</v>
      </c>
      <c r="AW12" s="9">
        <f t="shared" si="7"/>
        <v>255.13952482427823</v>
      </c>
      <c r="AX12" s="9">
        <f t="shared" si="8"/>
        <v>215.47897239659505</v>
      </c>
      <c r="AY12" s="9">
        <f t="shared" si="9"/>
        <v>206.39107362419</v>
      </c>
      <c r="AZ12" s="9">
        <f t="shared" si="10"/>
        <v>190.67850361292892</v>
      </c>
      <c r="BA12" s="9">
        <f t="shared" si="11"/>
        <v>181.56585816771812</v>
      </c>
      <c r="BB12" s="9">
        <f t="shared" si="12"/>
        <v>170.82804266006258</v>
      </c>
      <c r="BC12" s="9">
        <f t="shared" si="13"/>
        <v>159.88788215123182</v>
      </c>
      <c r="BD12" s="9">
        <f t="shared" si="14"/>
        <v>156.04347208103155</v>
      </c>
      <c r="BE12" s="9">
        <f t="shared" si="21"/>
        <v>141.60953860975246</v>
      </c>
      <c r="BG12" s="23" t="s">
        <v>5</v>
      </c>
      <c r="BH12" s="36">
        <f t="shared" ref="BH12:BM12" si="25">C12</f>
        <v>855</v>
      </c>
      <c r="BI12" s="9">
        <f t="shared" si="25"/>
        <v>775</v>
      </c>
      <c r="BJ12" s="9">
        <f t="shared" si="25"/>
        <v>515</v>
      </c>
      <c r="BK12" s="9">
        <f t="shared" si="25"/>
        <v>625</v>
      </c>
      <c r="BL12" s="9">
        <f t="shared" si="25"/>
        <v>560</v>
      </c>
      <c r="BM12" s="9">
        <f t="shared" si="25"/>
        <v>505</v>
      </c>
      <c r="BN12" s="9">
        <f t="shared" si="15"/>
        <v>476.430635159931</v>
      </c>
      <c r="BO12" s="9">
        <f t="shared" si="15"/>
        <v>421.8531526017257</v>
      </c>
      <c r="BP12" s="9">
        <f t="shared" si="15"/>
        <v>421.87004602078503</v>
      </c>
      <c r="BQ12" s="9">
        <f t="shared" si="15"/>
        <v>372.24436178064707</v>
      </c>
      <c r="BR12" s="9">
        <f t="shared" si="15"/>
        <v>330.71592481129443</v>
      </c>
      <c r="BS12" s="9">
        <f>N12</f>
        <v>297.65301069078401</v>
      </c>
      <c r="BT12" s="9">
        <f>O12</f>
        <v>286.0075096379507</v>
      </c>
      <c r="BU12" s="9"/>
      <c r="BV12" s="617">
        <f>P12</f>
        <v>-9.997375886684623E-2</v>
      </c>
      <c r="BW12" s="617">
        <f>Q12</f>
        <v>-3.9124418818431539E-2</v>
      </c>
      <c r="BX12" s="13"/>
      <c r="BY12" s="36">
        <f t="shared" ref="BY12:CV12" si="26">S12</f>
        <v>120.42156307523403</v>
      </c>
      <c r="BZ12" s="36">
        <f t="shared" si="26"/>
        <v>119.06155789697736</v>
      </c>
      <c r="CA12" s="36">
        <f t="shared" si="26"/>
        <v>116.36293057612887</v>
      </c>
      <c r="CB12" s="36">
        <f t="shared" si="26"/>
        <v>120.58458361159079</v>
      </c>
      <c r="CC12" s="36">
        <f t="shared" si="26"/>
        <v>69.809405185220342</v>
      </c>
      <c r="CD12" s="36">
        <f t="shared" si="26"/>
        <v>96.904222592227029</v>
      </c>
      <c r="CE12" s="36">
        <f t="shared" si="26"/>
        <v>121.2791645185137</v>
      </c>
      <c r="CF12" s="36">
        <f t="shared" si="26"/>
        <v>133.86036030576454</v>
      </c>
      <c r="CG12" s="36">
        <f t="shared" si="26"/>
        <v>117.89901999375095</v>
      </c>
      <c r="CH12" s="36">
        <f t="shared" si="26"/>
        <v>97.5799524028441</v>
      </c>
      <c r="CI12" s="36">
        <f t="shared" si="26"/>
        <v>104.19695193202861</v>
      </c>
      <c r="CJ12" s="36">
        <f t="shared" si="26"/>
        <v>102.19412169216139</v>
      </c>
      <c r="CK12" s="36">
        <f t="shared" si="26"/>
        <v>98.422788874742395</v>
      </c>
      <c r="CL12" s="36">
        <f t="shared" si="26"/>
        <v>92.255714738186512</v>
      </c>
      <c r="CM12" s="9">
        <f t="shared" si="26"/>
        <v>89.609263771625052</v>
      </c>
      <c r="CN12" s="9">
        <f t="shared" si="26"/>
        <v>91.956594396093067</v>
      </c>
      <c r="CO12" s="9">
        <f t="shared" si="26"/>
        <v>95.240264333655432</v>
      </c>
      <c r="CP12" s="9">
        <f t="shared" si="26"/>
        <v>75.587778326407161</v>
      </c>
      <c r="CQ12" s="9">
        <f t="shared" si="26"/>
        <v>75.150316921733776</v>
      </c>
      <c r="CR12" s="9">
        <f t="shared" si="26"/>
        <v>84.737565229498045</v>
      </c>
      <c r="CS12" s="9">
        <f t="shared" si="26"/>
        <v>84.453866657984946</v>
      </c>
      <c r="CT12" s="9">
        <f t="shared" si="26"/>
        <v>71.589605423046592</v>
      </c>
      <c r="CU12" s="9">
        <f t="shared" si="26"/>
        <v>67.726538557929331</v>
      </c>
      <c r="CV12" s="9">
        <f t="shared" si="26"/>
        <v>73.883000051823132</v>
      </c>
      <c r="CW12" s="36"/>
      <c r="CX12" s="9">
        <f t="shared" ref="CX12:DI12" si="27">AT12</f>
        <v>239.4831209722114</v>
      </c>
      <c r="CY12" s="9">
        <f t="shared" si="27"/>
        <v>236.94751418771966</v>
      </c>
      <c r="CZ12" s="9">
        <f t="shared" si="27"/>
        <v>166.71362777744736</v>
      </c>
      <c r="DA12" s="9">
        <f t="shared" si="27"/>
        <v>255.13952482427823</v>
      </c>
      <c r="DB12" s="9">
        <f t="shared" si="27"/>
        <v>215.47897239659505</v>
      </c>
      <c r="DC12" s="9">
        <f t="shared" si="27"/>
        <v>206.39107362419</v>
      </c>
      <c r="DD12" s="9">
        <f t="shared" si="27"/>
        <v>190.67850361292892</v>
      </c>
      <c r="DE12" s="9">
        <f t="shared" si="27"/>
        <v>181.56585816771812</v>
      </c>
      <c r="DF12" s="9">
        <f t="shared" si="27"/>
        <v>170.82804266006258</v>
      </c>
      <c r="DG12" s="9">
        <f t="shared" si="27"/>
        <v>159.88788215123182</v>
      </c>
      <c r="DH12" s="9">
        <f t="shared" si="27"/>
        <v>156.04347208103155</v>
      </c>
      <c r="DI12" s="9">
        <f t="shared" si="27"/>
        <v>141.60953860975246</v>
      </c>
    </row>
    <row r="13" spans="1:113" x14ac:dyDescent="0.45">
      <c r="A13" s="162"/>
      <c r="B13" s="10" t="s">
        <v>15</v>
      </c>
      <c r="C13" s="521"/>
      <c r="D13" s="521"/>
      <c r="E13" s="521"/>
      <c r="F13" s="521"/>
      <c r="G13" s="521"/>
      <c r="H13" s="521"/>
      <c r="I13" s="13">
        <v>3.15</v>
      </c>
      <c r="J13" s="13">
        <v>2.85</v>
      </c>
      <c r="K13" s="13">
        <v>2.95</v>
      </c>
      <c r="L13" s="13">
        <v>2.87</v>
      </c>
      <c r="M13" s="13">
        <v>2.92</v>
      </c>
      <c r="N13" s="13">
        <v>3</v>
      </c>
      <c r="O13" s="13">
        <v>3</v>
      </c>
      <c r="P13" s="211">
        <f t="shared" si="18"/>
        <v>2.7397260273972712E-2</v>
      </c>
      <c r="Q13" s="211">
        <f t="shared" si="18"/>
        <v>0</v>
      </c>
      <c r="R13" s="635"/>
      <c r="S13" s="7">
        <v>0.77962500000000001</v>
      </c>
      <c r="T13" s="7">
        <v>0.77174999999999994</v>
      </c>
      <c r="U13" s="7">
        <v>0.78749999999999998</v>
      </c>
      <c r="V13" s="7">
        <v>0.8111250000000001</v>
      </c>
      <c r="W13" s="7">
        <v>0.75</v>
      </c>
      <c r="X13" s="7">
        <v>0.55000000000000004</v>
      </c>
      <c r="Y13" s="7">
        <v>0.75</v>
      </c>
      <c r="Z13" s="7">
        <v>0.80000000000000027</v>
      </c>
      <c r="AA13" s="7">
        <v>0.72</v>
      </c>
      <c r="AB13" s="7">
        <v>0.7</v>
      </c>
      <c r="AC13" s="7">
        <v>0.76</v>
      </c>
      <c r="AD13" s="7">
        <v>0.77000000000000046</v>
      </c>
      <c r="AE13" s="7">
        <v>0.70000000000000007</v>
      </c>
      <c r="AF13" s="7">
        <v>0.68</v>
      </c>
      <c r="AG13" s="7">
        <v>0.74</v>
      </c>
      <c r="AH13" s="524">
        <v>0.75</v>
      </c>
      <c r="AI13" s="524">
        <v>0.72</v>
      </c>
      <c r="AJ13" s="524">
        <v>0.69</v>
      </c>
      <c r="AK13" s="524">
        <v>0.74</v>
      </c>
      <c r="AL13" s="524">
        <v>0.77</v>
      </c>
      <c r="AM13" s="524">
        <v>0.74</v>
      </c>
      <c r="AN13" s="524">
        <v>0.71</v>
      </c>
      <c r="AO13" s="524">
        <v>0.75</v>
      </c>
      <c r="AP13" s="524">
        <v>0.79999999999999982</v>
      </c>
      <c r="AQ13" s="1016">
        <f t="shared" si="19"/>
        <v>3.8961038961038641E-2</v>
      </c>
      <c r="AR13" s="1016">
        <f t="shared" si="20"/>
        <v>6.666666666666643E-2</v>
      </c>
      <c r="AS13" s="960"/>
      <c r="AT13" s="7">
        <f t="shared" si="4"/>
        <v>1.5513749999999999</v>
      </c>
      <c r="AU13" s="7">
        <f t="shared" si="5"/>
        <v>1.5986250000000002</v>
      </c>
      <c r="AV13" s="7">
        <f t="shared" si="6"/>
        <v>1.3</v>
      </c>
      <c r="AW13" s="7">
        <f t="shared" si="7"/>
        <v>1.5500000000000003</v>
      </c>
      <c r="AX13" s="7">
        <f t="shared" si="8"/>
        <v>1.42</v>
      </c>
      <c r="AY13" s="7">
        <f t="shared" si="9"/>
        <v>1.5300000000000005</v>
      </c>
      <c r="AZ13" s="7">
        <f t="shared" si="10"/>
        <v>1.3800000000000001</v>
      </c>
      <c r="BA13" s="7">
        <f t="shared" si="11"/>
        <v>1.49</v>
      </c>
      <c r="BB13" s="7">
        <f t="shared" si="12"/>
        <v>1.41</v>
      </c>
      <c r="BC13" s="7">
        <f t="shared" si="13"/>
        <v>1.51</v>
      </c>
      <c r="BD13" s="7">
        <f t="shared" si="14"/>
        <v>1.45</v>
      </c>
      <c r="BE13" s="7">
        <f t="shared" si="21"/>
        <v>1.5499999999999998</v>
      </c>
      <c r="BG13" s="10" t="s">
        <v>15</v>
      </c>
      <c r="BH13" s="13"/>
      <c r="BI13" s="7"/>
      <c r="BJ13" s="7"/>
      <c r="BK13" s="7"/>
      <c r="BL13" s="7"/>
      <c r="BM13" s="7"/>
      <c r="BN13" s="7">
        <f t="shared" si="15"/>
        <v>3.15</v>
      </c>
      <c r="BO13" s="7">
        <f t="shared" si="15"/>
        <v>2.85</v>
      </c>
      <c r="BP13" s="7">
        <f t="shared" si="15"/>
        <v>2.95</v>
      </c>
      <c r="BQ13" s="7">
        <f t="shared" si="15"/>
        <v>2.87</v>
      </c>
      <c r="BR13" s="7">
        <f t="shared" si="15"/>
        <v>2.92</v>
      </c>
      <c r="BS13" s="7"/>
      <c r="BT13" s="7"/>
      <c r="BU13" s="7"/>
      <c r="BV13" s="212"/>
      <c r="BW13" s="208"/>
      <c r="BX13" s="196"/>
      <c r="BY13" s="51"/>
      <c r="BZ13" s="51"/>
      <c r="CA13" s="51"/>
      <c r="CB13" s="51"/>
      <c r="CC13" s="51"/>
      <c r="CD13" s="51"/>
      <c r="CE13" s="51"/>
      <c r="CF13" s="51"/>
      <c r="CG13" s="51"/>
      <c r="CH13" s="51"/>
      <c r="CI13" s="51"/>
      <c r="CJ13" s="51"/>
      <c r="CK13" s="51"/>
      <c r="CL13" s="51"/>
      <c r="CM13" s="14"/>
      <c r="CN13" s="14"/>
      <c r="CO13" s="14"/>
      <c r="CP13" s="14"/>
      <c r="CQ13" s="14"/>
      <c r="CR13" s="14"/>
      <c r="CS13" s="14"/>
      <c r="CT13" s="14"/>
      <c r="CU13" s="14"/>
      <c r="CV13" s="14"/>
      <c r="CW13" s="51"/>
      <c r="CX13" s="769"/>
      <c r="CY13" s="769"/>
      <c r="CZ13" s="769"/>
      <c r="DA13" s="769"/>
      <c r="DB13" s="769"/>
      <c r="DC13" s="769"/>
      <c r="DD13" s="769"/>
      <c r="DE13" s="769"/>
      <c r="DF13" s="769"/>
      <c r="DG13" s="769"/>
      <c r="DH13" s="769"/>
      <c r="DI13" s="769"/>
    </row>
    <row r="14" spans="1:113" x14ac:dyDescent="0.45">
      <c r="A14" s="162"/>
      <c r="B14" s="10" t="s">
        <v>16</v>
      </c>
      <c r="C14" s="13"/>
      <c r="D14" s="13"/>
      <c r="E14" s="13"/>
      <c r="F14" s="13"/>
      <c r="G14" s="13"/>
      <c r="H14" s="13"/>
      <c r="I14" s="13">
        <v>4.0467857340539544</v>
      </c>
      <c r="J14" s="13">
        <v>3.6073606963774925</v>
      </c>
      <c r="K14" s="13">
        <v>3.3141277157711224</v>
      </c>
      <c r="L14" s="13">
        <v>3.7637455027361488</v>
      </c>
      <c r="M14" s="13">
        <v>3.6226739321328578</v>
      </c>
      <c r="N14" s="13">
        <v>3.7075096379507042</v>
      </c>
      <c r="O14" s="13">
        <v>3.7075096379507042</v>
      </c>
      <c r="P14" s="211">
        <f t="shared" si="18"/>
        <v>2.341798003550899E-2</v>
      </c>
      <c r="Q14" s="211">
        <f t="shared" si="18"/>
        <v>0</v>
      </c>
      <c r="R14" s="635"/>
      <c r="S14" s="7">
        <v>0.95099464750267926</v>
      </c>
      <c r="T14" s="7">
        <v>0.98134554050808409</v>
      </c>
      <c r="U14" s="7">
        <v>1.0319303621837586</v>
      </c>
      <c r="V14" s="7">
        <v>1.0825151838594325</v>
      </c>
      <c r="W14" s="7">
        <v>0.90711806319226129</v>
      </c>
      <c r="X14" s="7">
        <v>0.70877706358876735</v>
      </c>
      <c r="Y14" s="7">
        <v>1.0227414708181888</v>
      </c>
      <c r="Z14" s="7">
        <v>0.96872409877827415</v>
      </c>
      <c r="AA14" s="7">
        <v>0.82901999375095659</v>
      </c>
      <c r="AB14" s="7">
        <v>0.88738806121052738</v>
      </c>
      <c r="AC14" s="7">
        <v>0.88727986939898651</v>
      </c>
      <c r="AD14" s="7">
        <v>0.71043979141065183</v>
      </c>
      <c r="AE14" s="7">
        <v>0.88297516406673526</v>
      </c>
      <c r="AF14" s="7">
        <v>0.91703504779796896</v>
      </c>
      <c r="AG14" s="7">
        <v>0.94501300402654553</v>
      </c>
      <c r="AH14" s="524">
        <v>1.0187222868448993</v>
      </c>
      <c r="AI14" s="524">
        <v>0.91149689719327931</v>
      </c>
      <c r="AJ14" s="524">
        <v>0.91729301124969065</v>
      </c>
      <c r="AK14" s="524">
        <v>0.97415369251518769</v>
      </c>
      <c r="AL14" s="524">
        <v>0.81973033117469996</v>
      </c>
      <c r="AM14" s="524">
        <v>0.9413978266058397</v>
      </c>
      <c r="AN14" s="524">
        <v>0.92412010788913612</v>
      </c>
      <c r="AO14" s="524">
        <v>0.98399165163259938</v>
      </c>
      <c r="AP14" s="524">
        <v>0.85800005182312833</v>
      </c>
      <c r="AQ14" s="1016">
        <f t="shared" si="19"/>
        <v>4.6685744314946431E-2</v>
      </c>
      <c r="AR14" s="1016">
        <f t="shared" si="20"/>
        <v>-0.12804133002595175</v>
      </c>
      <c r="AS14" s="960"/>
      <c r="AT14" s="7">
        <f t="shared" si="4"/>
        <v>1.9323401880107633</v>
      </c>
      <c r="AU14" s="7">
        <f t="shared" si="5"/>
        <v>2.114445546043191</v>
      </c>
      <c r="AV14" s="7">
        <f t="shared" si="6"/>
        <v>1.6158951267810286</v>
      </c>
      <c r="AW14" s="7">
        <f t="shared" si="7"/>
        <v>1.9914655695964629</v>
      </c>
      <c r="AX14" s="7">
        <f t="shared" si="8"/>
        <v>1.716408054961484</v>
      </c>
      <c r="AY14" s="7">
        <f t="shared" si="9"/>
        <v>1.5977196608096382</v>
      </c>
      <c r="AZ14" s="7">
        <f t="shared" si="10"/>
        <v>1.8000102118647043</v>
      </c>
      <c r="BA14" s="7">
        <f t="shared" si="11"/>
        <v>1.9637352908714449</v>
      </c>
      <c r="BB14" s="7">
        <f t="shared" si="12"/>
        <v>1.82878990844297</v>
      </c>
      <c r="BC14" s="7">
        <f t="shared" si="13"/>
        <v>1.7938840236898876</v>
      </c>
      <c r="BD14" s="7">
        <f t="shared" si="14"/>
        <v>1.8655179344949757</v>
      </c>
      <c r="BE14" s="7">
        <f t="shared" si="21"/>
        <v>1.8419917034557276</v>
      </c>
      <c r="BG14" s="10" t="s">
        <v>16</v>
      </c>
      <c r="BH14" s="13"/>
      <c r="BI14" s="7"/>
      <c r="BJ14" s="7"/>
      <c r="BK14" s="7"/>
      <c r="BL14" s="7"/>
      <c r="BM14" s="7"/>
      <c r="BN14" s="7">
        <f t="shared" si="15"/>
        <v>4.0467857340539544</v>
      </c>
      <c r="BO14" s="7">
        <f t="shared" si="15"/>
        <v>3.6073606963774925</v>
      </c>
      <c r="BP14" s="7">
        <f t="shared" si="15"/>
        <v>3.3141277157711224</v>
      </c>
      <c r="BQ14" s="7">
        <f t="shared" si="15"/>
        <v>3.7637455027361488</v>
      </c>
      <c r="BR14" s="7">
        <f t="shared" si="15"/>
        <v>3.6226739321328578</v>
      </c>
      <c r="BS14" s="788"/>
      <c r="BT14" s="7"/>
      <c r="BU14" s="788"/>
      <c r="BV14" s="212"/>
      <c r="BW14" s="208"/>
      <c r="BX14" s="196"/>
      <c r="BY14" s="51"/>
      <c r="BZ14" s="51"/>
      <c r="CA14" s="51"/>
      <c r="CB14" s="51"/>
      <c r="CC14" s="51"/>
      <c r="CD14" s="51"/>
      <c r="CE14" s="51"/>
      <c r="CF14" s="51"/>
      <c r="CG14" s="51"/>
      <c r="CH14" s="51"/>
      <c r="CI14" s="51"/>
      <c r="CJ14" s="51"/>
      <c r="CK14" s="51"/>
      <c r="CL14" s="51"/>
      <c r="CM14" s="14"/>
      <c r="CN14" s="14"/>
      <c r="CO14" s="14"/>
      <c r="CP14" s="14"/>
      <c r="CQ14" s="14"/>
      <c r="CR14" s="14"/>
      <c r="CS14" s="14"/>
      <c r="CT14" s="14"/>
      <c r="CU14" s="14"/>
      <c r="CV14" s="14"/>
      <c r="CW14" s="51"/>
      <c r="CX14" s="769"/>
      <c r="CY14" s="769"/>
      <c r="CZ14" s="769"/>
      <c r="DA14" s="769"/>
      <c r="DB14" s="769"/>
      <c r="DC14" s="769"/>
      <c r="DD14" s="769"/>
      <c r="DE14" s="769"/>
      <c r="DF14" s="769"/>
      <c r="DG14" s="769"/>
      <c r="DH14" s="769"/>
      <c r="DI14" s="769"/>
    </row>
    <row r="15" spans="1:113" x14ac:dyDescent="0.45">
      <c r="A15" s="162"/>
      <c r="B15" s="10" t="s">
        <v>17</v>
      </c>
      <c r="C15" s="13"/>
      <c r="D15" s="13"/>
      <c r="E15" s="13"/>
      <c r="F15" s="13"/>
      <c r="G15" s="13"/>
      <c r="H15" s="13"/>
      <c r="I15" s="13">
        <v>187.4376351734617</v>
      </c>
      <c r="J15" s="13">
        <v>162.41693582805777</v>
      </c>
      <c r="K15" s="13">
        <v>160</v>
      </c>
      <c r="L15" s="13">
        <v>164.8</v>
      </c>
      <c r="M15" s="13">
        <v>136</v>
      </c>
      <c r="N15" s="13">
        <v>107</v>
      </c>
      <c r="O15" s="13">
        <v>112.35000000000001</v>
      </c>
      <c r="P15" s="211">
        <f t="shared" si="18"/>
        <v>-0.21323529411764708</v>
      </c>
      <c r="Q15" s="211">
        <f t="shared" si="18"/>
        <v>5.0000000000000044E-2</v>
      </c>
      <c r="R15" s="635"/>
      <c r="S15" s="7">
        <v>46.859408793365425</v>
      </c>
      <c r="T15" s="7">
        <v>46.859408793365425</v>
      </c>
      <c r="U15" s="7">
        <v>46.859408793365425</v>
      </c>
      <c r="V15" s="7">
        <v>46.859408793365425</v>
      </c>
      <c r="W15" s="7">
        <v>42.2</v>
      </c>
      <c r="X15" s="7">
        <v>35.870000000000005</v>
      </c>
      <c r="Y15" s="7">
        <v>42.173467914028883</v>
      </c>
      <c r="Z15" s="7">
        <v>42.173467914028883</v>
      </c>
      <c r="AA15" s="7">
        <v>40</v>
      </c>
      <c r="AB15" s="7">
        <v>40</v>
      </c>
      <c r="AC15" s="7">
        <v>40</v>
      </c>
      <c r="AD15" s="7">
        <v>40</v>
      </c>
      <c r="AE15" s="7">
        <v>42</v>
      </c>
      <c r="AF15" s="7">
        <v>42.800000000000004</v>
      </c>
      <c r="AG15" s="7">
        <v>40</v>
      </c>
      <c r="AH15" s="524">
        <v>40</v>
      </c>
      <c r="AI15" s="524">
        <v>40</v>
      </c>
      <c r="AJ15" s="524">
        <v>30</v>
      </c>
      <c r="AK15" s="524">
        <v>28</v>
      </c>
      <c r="AL15" s="524">
        <v>38</v>
      </c>
      <c r="AM15" s="524">
        <v>25</v>
      </c>
      <c r="AN15" s="524">
        <v>26</v>
      </c>
      <c r="AO15" s="524">
        <v>25</v>
      </c>
      <c r="AP15" s="524">
        <v>31</v>
      </c>
      <c r="AQ15" s="1016">
        <f t="shared" si="19"/>
        <v>-0.18421052631578949</v>
      </c>
      <c r="AR15" s="1016">
        <f t="shared" si="20"/>
        <v>0.24</v>
      </c>
      <c r="AS15" s="960"/>
      <c r="AT15" s="7">
        <f t="shared" si="4"/>
        <v>93.71881758673085</v>
      </c>
      <c r="AU15" s="7">
        <f t="shared" si="5"/>
        <v>93.71881758673085</v>
      </c>
      <c r="AV15" s="7">
        <f t="shared" si="6"/>
        <v>78.070000000000007</v>
      </c>
      <c r="AW15" s="7">
        <f t="shared" si="7"/>
        <v>84.346935828057767</v>
      </c>
      <c r="AX15" s="7">
        <f t="shared" si="8"/>
        <v>80</v>
      </c>
      <c r="AY15" s="7">
        <f t="shared" si="9"/>
        <v>80</v>
      </c>
      <c r="AZ15" s="7">
        <f t="shared" si="10"/>
        <v>84.800000000000011</v>
      </c>
      <c r="BA15" s="7">
        <f t="shared" si="11"/>
        <v>80</v>
      </c>
      <c r="BB15" s="7">
        <f t="shared" si="12"/>
        <v>70</v>
      </c>
      <c r="BC15" s="7">
        <f t="shared" si="13"/>
        <v>66</v>
      </c>
      <c r="BD15" s="7">
        <f t="shared" si="14"/>
        <v>51</v>
      </c>
      <c r="BE15" s="7">
        <f t="shared" si="21"/>
        <v>56</v>
      </c>
      <c r="BG15" s="10" t="s">
        <v>17</v>
      </c>
      <c r="BH15" s="13"/>
      <c r="BI15" s="7"/>
      <c r="BJ15" s="7"/>
      <c r="BK15" s="7"/>
      <c r="BL15" s="7"/>
      <c r="BM15" s="7"/>
      <c r="BN15" s="7">
        <f t="shared" si="15"/>
        <v>187.4376351734617</v>
      </c>
      <c r="BO15" s="7">
        <f t="shared" si="15"/>
        <v>162.41693582805777</v>
      </c>
      <c r="BP15" s="7">
        <f t="shared" si="15"/>
        <v>160</v>
      </c>
      <c r="BQ15" s="7">
        <f t="shared" si="15"/>
        <v>164.8</v>
      </c>
      <c r="BR15" s="7">
        <f t="shared" si="15"/>
        <v>136</v>
      </c>
      <c r="BS15" s="7"/>
      <c r="BT15" s="7"/>
      <c r="BU15" s="7"/>
      <c r="BV15" s="212"/>
      <c r="BW15" s="208"/>
      <c r="BX15" s="27"/>
      <c r="BY15" s="51"/>
      <c r="BZ15" s="51"/>
      <c r="CA15" s="51"/>
      <c r="CB15" s="51"/>
      <c r="CC15" s="51"/>
      <c r="CD15" s="51"/>
      <c r="CE15" s="51"/>
      <c r="CF15" s="51"/>
      <c r="CG15" s="51"/>
      <c r="CH15" s="51"/>
      <c r="CI15" s="51"/>
      <c r="CJ15" s="51"/>
      <c r="CK15" s="51"/>
      <c r="CL15" s="51"/>
      <c r="CM15" s="14"/>
      <c r="CN15" s="14"/>
      <c r="CO15" s="14"/>
      <c r="CP15" s="14"/>
      <c r="CQ15" s="14"/>
      <c r="CR15" s="14"/>
      <c r="CS15" s="14"/>
      <c r="CT15" s="14"/>
      <c r="CU15" s="14"/>
      <c r="CV15" s="14"/>
      <c r="CW15" s="51"/>
      <c r="CX15" s="769"/>
      <c r="CY15" s="769"/>
      <c r="CZ15" s="769"/>
      <c r="DA15" s="769"/>
      <c r="DB15" s="769"/>
      <c r="DC15" s="769"/>
      <c r="DD15" s="769"/>
      <c r="DE15" s="769"/>
      <c r="DF15" s="769"/>
      <c r="DG15" s="769"/>
      <c r="DH15" s="769"/>
      <c r="DI15" s="769"/>
    </row>
    <row r="16" spans="1:113" x14ac:dyDescent="0.45">
      <c r="A16" s="162"/>
      <c r="B16" s="10" t="s">
        <v>18</v>
      </c>
      <c r="C16" s="13"/>
      <c r="D16" s="13"/>
      <c r="E16" s="13"/>
      <c r="F16" s="13"/>
      <c r="G16" s="13"/>
      <c r="H16" s="13"/>
      <c r="I16" s="13">
        <v>276.49621425241537</v>
      </c>
      <c r="J16" s="13">
        <v>247.87885607729038</v>
      </c>
      <c r="K16" s="13">
        <v>250.20591830501394</v>
      </c>
      <c r="L16" s="13">
        <v>195.16061627791089</v>
      </c>
      <c r="M16" s="13">
        <v>183.17325087916157</v>
      </c>
      <c r="N16" s="13">
        <v>179.04550105283332</v>
      </c>
      <c r="O16" s="13">
        <v>162</v>
      </c>
      <c r="P16" s="211">
        <f t="shared" si="18"/>
        <v>-2.2534675813835503E-2</v>
      </c>
      <c r="Q16" s="211">
        <f t="shared" si="18"/>
        <v>-9.5202062897986384E-2</v>
      </c>
      <c r="R16" s="635"/>
      <c r="S16" s="7">
        <v>70.50653463436592</v>
      </c>
      <c r="T16" s="7">
        <v>69.124053563103843</v>
      </c>
      <c r="U16" s="7">
        <v>66.359091420579688</v>
      </c>
      <c r="V16" s="7">
        <v>70.50653463436592</v>
      </c>
      <c r="W16" s="7">
        <v>24.677287122028069</v>
      </c>
      <c r="X16" s="7">
        <v>58.755445528638262</v>
      </c>
      <c r="Y16" s="7">
        <v>76.312955133666634</v>
      </c>
      <c r="Z16" s="7">
        <v>88.133168292957407</v>
      </c>
      <c r="AA16" s="7">
        <v>75</v>
      </c>
      <c r="AB16" s="7">
        <v>54.642564341633587</v>
      </c>
      <c r="AC16" s="7">
        <v>61.199672062629624</v>
      </c>
      <c r="AD16" s="7">
        <v>59.363681900750734</v>
      </c>
      <c r="AE16" s="7">
        <v>53.427313710675662</v>
      </c>
      <c r="AF16" s="7">
        <v>46.446179690388547</v>
      </c>
      <c r="AG16" s="7">
        <v>46.511750767598514</v>
      </c>
      <c r="AH16" s="524">
        <v>48.775372109248167</v>
      </c>
      <c r="AI16" s="524">
        <v>52.358767436462145</v>
      </c>
      <c r="AJ16" s="524">
        <v>42.730485315157466</v>
      </c>
      <c r="AK16" s="524">
        <v>44.186163229218586</v>
      </c>
      <c r="AL16" s="524">
        <v>43.897834898323353</v>
      </c>
      <c r="AM16" s="524">
        <v>56.547468831379121</v>
      </c>
      <c r="AN16" s="524">
        <v>42.730485315157466</v>
      </c>
      <c r="AO16" s="524">
        <v>39.76754690629673</v>
      </c>
      <c r="AP16" s="524">
        <v>40</v>
      </c>
      <c r="AQ16" s="1016">
        <f t="shared" si="19"/>
        <v>-8.8793329041205848E-2</v>
      </c>
      <c r="AR16" s="1016">
        <f t="shared" si="20"/>
        <v>5.8452962726365243E-3</v>
      </c>
      <c r="AS16" s="960"/>
      <c r="AT16" s="7">
        <f t="shared" si="4"/>
        <v>139.63058819746976</v>
      </c>
      <c r="AU16" s="7">
        <f t="shared" si="5"/>
        <v>136.86562605494561</v>
      </c>
      <c r="AV16" s="7">
        <f t="shared" si="6"/>
        <v>83.432732650666338</v>
      </c>
      <c r="AW16" s="7">
        <f t="shared" si="7"/>
        <v>164.44612342662404</v>
      </c>
      <c r="AX16" s="7">
        <f t="shared" si="8"/>
        <v>129.6425643416336</v>
      </c>
      <c r="AY16" s="7">
        <f t="shared" si="9"/>
        <v>120.56335396338037</v>
      </c>
      <c r="AZ16" s="7">
        <f t="shared" si="10"/>
        <v>99.873493401064209</v>
      </c>
      <c r="BA16" s="7">
        <f t="shared" si="11"/>
        <v>95.287122876846681</v>
      </c>
      <c r="BB16" s="7">
        <f t="shared" si="12"/>
        <v>95.089252751619611</v>
      </c>
      <c r="BC16" s="7">
        <f t="shared" si="13"/>
        <v>88.083998127541946</v>
      </c>
      <c r="BD16" s="7">
        <f t="shared" si="14"/>
        <v>99.277954146536587</v>
      </c>
      <c r="BE16" s="7">
        <f t="shared" si="21"/>
        <v>79.76754690629673</v>
      </c>
      <c r="BG16" s="10" t="s">
        <v>18</v>
      </c>
      <c r="BH16" s="13"/>
      <c r="BI16" s="7"/>
      <c r="BJ16" s="7"/>
      <c r="BK16" s="7"/>
      <c r="BL16" s="7"/>
      <c r="BM16" s="7"/>
      <c r="BN16" s="7">
        <f t="shared" si="15"/>
        <v>276.49621425241537</v>
      </c>
      <c r="BO16" s="7">
        <f t="shared" si="15"/>
        <v>247.87885607729038</v>
      </c>
      <c r="BP16" s="7">
        <f t="shared" si="15"/>
        <v>250.20591830501394</v>
      </c>
      <c r="BQ16" s="7">
        <f t="shared" si="15"/>
        <v>195.16061627791089</v>
      </c>
      <c r="BR16" s="7">
        <f t="shared" si="15"/>
        <v>183.17325087916157</v>
      </c>
      <c r="BS16" s="7"/>
      <c r="BT16" s="7"/>
      <c r="BU16" s="7"/>
      <c r="BV16" s="212"/>
      <c r="BW16" s="208"/>
      <c r="BX16" s="27"/>
      <c r="BY16" s="51"/>
      <c r="BZ16" s="51"/>
      <c r="CA16" s="51"/>
      <c r="CB16" s="51"/>
      <c r="CC16" s="51"/>
      <c r="CD16" s="51"/>
      <c r="CE16" s="51"/>
      <c r="CF16" s="51"/>
      <c r="CG16" s="51"/>
      <c r="CH16" s="51"/>
      <c r="CI16" s="51"/>
      <c r="CJ16" s="51"/>
      <c r="CK16" s="51"/>
      <c r="CL16" s="51"/>
      <c r="CM16" s="14"/>
      <c r="CN16" s="14"/>
      <c r="CO16" s="14"/>
      <c r="CP16" s="14"/>
      <c r="CQ16" s="14"/>
      <c r="CR16" s="14"/>
      <c r="CS16" s="14"/>
      <c r="CT16" s="14"/>
      <c r="CU16" s="14"/>
      <c r="CV16" s="14"/>
      <c r="CW16" s="51"/>
      <c r="CX16" s="769"/>
      <c r="CY16" s="769"/>
      <c r="CZ16" s="769"/>
      <c r="DA16" s="769"/>
      <c r="DB16" s="769"/>
      <c r="DC16" s="769"/>
      <c r="DD16" s="769"/>
      <c r="DE16" s="769"/>
      <c r="DF16" s="769"/>
      <c r="DG16" s="769"/>
      <c r="DH16" s="769"/>
      <c r="DI16" s="769"/>
    </row>
    <row r="17" spans="1:113" x14ac:dyDescent="0.45">
      <c r="A17" s="162"/>
      <c r="B17" s="52" t="s">
        <v>19</v>
      </c>
      <c r="C17" s="54"/>
      <c r="D17" s="54"/>
      <c r="E17" s="54"/>
      <c r="F17" s="54"/>
      <c r="G17" s="54"/>
      <c r="H17" s="54"/>
      <c r="I17" s="54">
        <v>5.3</v>
      </c>
      <c r="J17" s="54">
        <v>5.0999999999999996</v>
      </c>
      <c r="K17" s="54">
        <v>5.4</v>
      </c>
      <c r="L17" s="54">
        <v>5.65</v>
      </c>
      <c r="M17" s="54">
        <v>5</v>
      </c>
      <c r="N17" s="54">
        <v>4.9000000000000004</v>
      </c>
      <c r="O17" s="54">
        <v>4.95</v>
      </c>
      <c r="P17" s="214">
        <f t="shared" si="18"/>
        <v>-1.9999999999999907E-2</v>
      </c>
      <c r="Q17" s="214">
        <f t="shared" si="18"/>
        <v>1.0204081632652962E-2</v>
      </c>
      <c r="R17" s="635"/>
      <c r="S17" s="29">
        <v>1.325</v>
      </c>
      <c r="T17" s="29">
        <v>1.325</v>
      </c>
      <c r="U17" s="29">
        <v>1.325</v>
      </c>
      <c r="V17" s="29">
        <v>1.325</v>
      </c>
      <c r="W17" s="29">
        <v>1.2749999999999999</v>
      </c>
      <c r="X17" s="29">
        <v>1.02</v>
      </c>
      <c r="Y17" s="29">
        <v>1.02</v>
      </c>
      <c r="Z17" s="29">
        <v>1.7849999999999997</v>
      </c>
      <c r="AA17" s="29">
        <v>1.35</v>
      </c>
      <c r="AB17" s="29">
        <v>1.35</v>
      </c>
      <c r="AC17" s="29">
        <v>1.35</v>
      </c>
      <c r="AD17" s="29">
        <v>1.35</v>
      </c>
      <c r="AE17" s="29">
        <v>1.4125000000000001</v>
      </c>
      <c r="AF17" s="29">
        <v>1.4125000000000001</v>
      </c>
      <c r="AG17" s="29">
        <v>1.4125000000000001</v>
      </c>
      <c r="AH17" s="184">
        <v>1.4125000000000001</v>
      </c>
      <c r="AI17" s="184">
        <v>1.25</v>
      </c>
      <c r="AJ17" s="184">
        <v>1.25</v>
      </c>
      <c r="AK17" s="184">
        <v>1.25</v>
      </c>
      <c r="AL17" s="184">
        <v>1.25</v>
      </c>
      <c r="AM17" s="184">
        <v>1.2250000000000001</v>
      </c>
      <c r="AN17" s="184">
        <v>1.2250000000000001</v>
      </c>
      <c r="AO17" s="184">
        <v>1.2250000000000001</v>
      </c>
      <c r="AP17" s="184">
        <v>1.2250000000000001</v>
      </c>
      <c r="AQ17" s="1017">
        <f t="shared" si="19"/>
        <v>-1.9999999999999907E-2</v>
      </c>
      <c r="AR17" s="1017">
        <f t="shared" si="20"/>
        <v>0</v>
      </c>
      <c r="AS17" s="960"/>
      <c r="AT17" s="29">
        <f t="shared" si="4"/>
        <v>2.65</v>
      </c>
      <c r="AU17" s="29">
        <f t="shared" si="5"/>
        <v>2.65</v>
      </c>
      <c r="AV17" s="29">
        <f t="shared" si="6"/>
        <v>2.2949999999999999</v>
      </c>
      <c r="AW17" s="962">
        <f t="shared" si="7"/>
        <v>2.8049999999999997</v>
      </c>
      <c r="AX17" s="610">
        <f t="shared" si="8"/>
        <v>2.7</v>
      </c>
      <c r="AY17" s="610">
        <f t="shared" si="9"/>
        <v>2.7</v>
      </c>
      <c r="AZ17" s="610">
        <f t="shared" si="10"/>
        <v>2.8250000000000002</v>
      </c>
      <c r="BA17" s="610">
        <f t="shared" si="11"/>
        <v>2.8250000000000002</v>
      </c>
      <c r="BB17" s="610">
        <f t="shared" si="12"/>
        <v>2.5</v>
      </c>
      <c r="BC17" s="610">
        <f t="shared" si="13"/>
        <v>2.5</v>
      </c>
      <c r="BD17" s="610">
        <f t="shared" si="14"/>
        <v>2.4500000000000002</v>
      </c>
      <c r="BE17" s="610">
        <f t="shared" si="21"/>
        <v>2.4500000000000002</v>
      </c>
      <c r="BG17" s="52" t="s">
        <v>19</v>
      </c>
      <c r="BH17" s="54"/>
      <c r="BI17" s="29"/>
      <c r="BJ17" s="29"/>
      <c r="BK17" s="29"/>
      <c r="BL17" s="29"/>
      <c r="BM17" s="29"/>
      <c r="BN17" s="29">
        <f t="shared" si="15"/>
        <v>5.3</v>
      </c>
      <c r="BO17" s="29">
        <f t="shared" si="15"/>
        <v>5.0999999999999996</v>
      </c>
      <c r="BP17" s="29">
        <f t="shared" si="15"/>
        <v>5.4</v>
      </c>
      <c r="BQ17" s="29">
        <f t="shared" si="15"/>
        <v>5.65</v>
      </c>
      <c r="BR17" s="29">
        <f t="shared" si="15"/>
        <v>5</v>
      </c>
      <c r="BS17" s="29"/>
      <c r="BT17" s="29"/>
      <c r="BU17" s="29"/>
      <c r="BV17" s="216"/>
      <c r="BW17" s="217"/>
      <c r="BX17" s="27"/>
      <c r="BY17" s="53"/>
      <c r="BZ17" s="53"/>
      <c r="CA17" s="53"/>
      <c r="CB17" s="53"/>
      <c r="CC17" s="53"/>
      <c r="CD17" s="53"/>
      <c r="CE17" s="53"/>
      <c r="CF17" s="53"/>
      <c r="CG17" s="53"/>
      <c r="CH17" s="53"/>
      <c r="CI17" s="53"/>
      <c r="CJ17" s="53"/>
      <c r="CK17" s="53"/>
      <c r="CL17" s="53"/>
      <c r="CM17" s="851"/>
      <c r="CN17" s="851"/>
      <c r="CO17" s="851"/>
      <c r="CP17" s="851"/>
      <c r="CQ17" s="851"/>
      <c r="CR17" s="851"/>
      <c r="CS17" s="851"/>
      <c r="CT17" s="851"/>
      <c r="CU17" s="851"/>
      <c r="CV17" s="851"/>
      <c r="CW17" s="53"/>
      <c r="CX17" s="851"/>
      <c r="CY17" s="851"/>
      <c r="CZ17" s="851"/>
      <c r="DA17" s="851"/>
      <c r="DB17" s="851"/>
      <c r="DC17" s="851"/>
      <c r="DD17" s="851"/>
      <c r="DE17" s="851"/>
      <c r="DF17" s="851"/>
      <c r="DG17" s="851"/>
      <c r="DH17" s="851"/>
      <c r="DI17" s="851"/>
    </row>
    <row r="18" spans="1:113" x14ac:dyDescent="0.45">
      <c r="A18" s="162"/>
      <c r="B18" s="23" t="s">
        <v>106</v>
      </c>
      <c r="C18" s="959">
        <v>25</v>
      </c>
      <c r="D18" s="959">
        <v>25</v>
      </c>
      <c r="E18" s="959">
        <v>20</v>
      </c>
      <c r="F18" s="959">
        <v>25</v>
      </c>
      <c r="G18" s="959">
        <v>30</v>
      </c>
      <c r="H18" s="959">
        <v>30</v>
      </c>
      <c r="I18" s="36">
        <f>SUM(I19:I23)</f>
        <v>68.990795378637287</v>
      </c>
      <c r="J18" s="36">
        <f t="shared" ref="J18:O18" si="28">SUM(J19:J23)</f>
        <v>66.060845915450145</v>
      </c>
      <c r="K18" s="36">
        <f t="shared" si="28"/>
        <v>66.666317231283841</v>
      </c>
      <c r="L18" s="36">
        <f t="shared" si="28"/>
        <v>68.558324618682136</v>
      </c>
      <c r="M18" s="36">
        <f t="shared" si="28"/>
        <v>70.555064862119309</v>
      </c>
      <c r="N18" s="36">
        <f t="shared" si="28"/>
        <v>75.674320404899049</v>
      </c>
      <c r="O18" s="36">
        <f t="shared" si="28"/>
        <v>81.329106752643483</v>
      </c>
      <c r="P18" s="66">
        <f t="shared" si="18"/>
        <v>7.2556882383765453E-2</v>
      </c>
      <c r="Q18" s="1005">
        <f t="shared" si="18"/>
        <v>7.4725300702909836E-2</v>
      </c>
      <c r="R18" s="635"/>
      <c r="S18" s="9">
        <f>SUM(S19:S23)</f>
        <v>17.937606798445696</v>
      </c>
      <c r="T18" s="9">
        <f t="shared" ref="T18:AP18" si="29">SUM(T19:T23)</f>
        <v>16.557790890872948</v>
      </c>
      <c r="U18" s="9">
        <f t="shared" si="29"/>
        <v>16.385313902426354</v>
      </c>
      <c r="V18" s="9">
        <f t="shared" si="29"/>
        <v>18.110083786892289</v>
      </c>
      <c r="W18" s="9">
        <f t="shared" si="29"/>
        <v>16.479488045274731</v>
      </c>
      <c r="X18" s="9">
        <f t="shared" si="29"/>
        <v>15.373961322113898</v>
      </c>
      <c r="Y18" s="9">
        <f t="shared" si="29"/>
        <v>17.033194864445417</v>
      </c>
      <c r="Z18" s="9">
        <f t="shared" si="29"/>
        <v>17.174201683616104</v>
      </c>
      <c r="AA18" s="9">
        <f t="shared" si="29"/>
        <v>16.098671377038862</v>
      </c>
      <c r="AB18" s="9">
        <f t="shared" si="29"/>
        <v>16.492724302749252</v>
      </c>
      <c r="AC18" s="9">
        <f t="shared" si="29"/>
        <v>16.976158273212008</v>
      </c>
      <c r="AD18" s="9">
        <f t="shared" si="29"/>
        <v>17.098763278283712</v>
      </c>
      <c r="AE18" s="9">
        <f t="shared" si="29"/>
        <v>17.183081154670536</v>
      </c>
      <c r="AF18" s="9">
        <f t="shared" si="29"/>
        <v>16.953705778860243</v>
      </c>
      <c r="AG18" s="9">
        <f t="shared" si="29"/>
        <v>17.173206530480826</v>
      </c>
      <c r="AH18" s="627">
        <f t="shared" si="29"/>
        <v>17.248331154670534</v>
      </c>
      <c r="AI18" s="627">
        <f t="shared" si="29"/>
        <v>17.305144118486485</v>
      </c>
      <c r="AJ18" s="627">
        <f t="shared" si="29"/>
        <v>17.449211105069594</v>
      </c>
      <c r="AK18" s="627">
        <f t="shared" si="29"/>
        <v>17.449211105069594</v>
      </c>
      <c r="AL18" s="627">
        <f t="shared" si="29"/>
        <v>18.35149853349364</v>
      </c>
      <c r="AM18" s="627">
        <f t="shared" si="29"/>
        <v>17.215907892114533</v>
      </c>
      <c r="AN18" s="627">
        <f t="shared" si="29"/>
        <v>18.540208499200265</v>
      </c>
      <c r="AO18" s="627">
        <f t="shared" si="29"/>
        <v>19.675323305273754</v>
      </c>
      <c r="AP18" s="627">
        <f t="shared" si="29"/>
        <v>20.242880708310498</v>
      </c>
      <c r="AQ18" s="1015">
        <f t="shared" si="19"/>
        <v>0.10306418145443885</v>
      </c>
      <c r="AR18" s="1015">
        <f t="shared" si="20"/>
        <v>2.8846153846153966E-2</v>
      </c>
      <c r="AS18" s="960"/>
      <c r="AT18" s="9">
        <f t="shared" si="4"/>
        <v>34.495397689318644</v>
      </c>
      <c r="AU18" s="9">
        <f t="shared" si="5"/>
        <v>34.495397689318644</v>
      </c>
      <c r="AV18" s="9">
        <f t="shared" si="6"/>
        <v>31.853449367388627</v>
      </c>
      <c r="AW18" s="9">
        <f t="shared" si="7"/>
        <v>34.207396548061524</v>
      </c>
      <c r="AX18" s="9">
        <f t="shared" si="8"/>
        <v>32.591395679788114</v>
      </c>
      <c r="AY18" s="9">
        <f t="shared" si="9"/>
        <v>34.07492155149572</v>
      </c>
      <c r="AZ18" s="9">
        <f t="shared" si="10"/>
        <v>34.136786933530779</v>
      </c>
      <c r="BA18" s="9">
        <f t="shared" si="11"/>
        <v>34.421537685151364</v>
      </c>
      <c r="BB18" s="9">
        <f t="shared" si="12"/>
        <v>34.754355223556075</v>
      </c>
      <c r="BC18" s="9">
        <f t="shared" si="13"/>
        <v>35.800709638563234</v>
      </c>
      <c r="BD18" s="9">
        <f t="shared" si="14"/>
        <v>35.756116391314798</v>
      </c>
      <c r="BE18" s="9">
        <f t="shared" si="21"/>
        <v>39.918204013584251</v>
      </c>
      <c r="BG18" s="23" t="s">
        <v>6</v>
      </c>
      <c r="BH18" s="36">
        <f t="shared" ref="BH18:BM18" si="30">C18</f>
        <v>25</v>
      </c>
      <c r="BI18" s="9">
        <f t="shared" si="30"/>
        <v>25</v>
      </c>
      <c r="BJ18" s="9">
        <f t="shared" si="30"/>
        <v>20</v>
      </c>
      <c r="BK18" s="9">
        <f t="shared" si="30"/>
        <v>25</v>
      </c>
      <c r="BL18" s="9">
        <f t="shared" si="30"/>
        <v>30</v>
      </c>
      <c r="BM18" s="9">
        <f t="shared" si="30"/>
        <v>30</v>
      </c>
      <c r="BN18" s="9">
        <f t="shared" si="15"/>
        <v>68.990795378637287</v>
      </c>
      <c r="BO18" s="9">
        <f t="shared" si="15"/>
        <v>66.060845915450145</v>
      </c>
      <c r="BP18" s="9">
        <f t="shared" si="15"/>
        <v>66.666317231283841</v>
      </c>
      <c r="BQ18" s="9">
        <f t="shared" si="15"/>
        <v>68.558324618682136</v>
      </c>
      <c r="BR18" s="9">
        <f t="shared" si="15"/>
        <v>70.555064862119309</v>
      </c>
      <c r="BS18" s="9">
        <f>N18</f>
        <v>75.674320404899049</v>
      </c>
      <c r="BT18" s="9">
        <f>O18</f>
        <v>81.329106752643483</v>
      </c>
      <c r="BU18" s="9"/>
      <c r="BV18" s="617">
        <f>P18</f>
        <v>7.2556882383765453E-2</v>
      </c>
      <c r="BW18" s="617">
        <f>Q18</f>
        <v>7.4725300702909836E-2</v>
      </c>
      <c r="BX18" s="27"/>
      <c r="BY18" s="36">
        <f t="shared" ref="BY18:CV18" si="31">S18</f>
        <v>17.937606798445696</v>
      </c>
      <c r="BZ18" s="36">
        <f t="shared" si="31"/>
        <v>16.557790890872948</v>
      </c>
      <c r="CA18" s="36">
        <f t="shared" si="31"/>
        <v>16.385313902426354</v>
      </c>
      <c r="CB18" s="36">
        <f t="shared" si="31"/>
        <v>18.110083786892289</v>
      </c>
      <c r="CC18" s="36">
        <f t="shared" si="31"/>
        <v>16.479488045274731</v>
      </c>
      <c r="CD18" s="36">
        <f t="shared" si="31"/>
        <v>15.373961322113898</v>
      </c>
      <c r="CE18" s="36">
        <f t="shared" si="31"/>
        <v>17.033194864445417</v>
      </c>
      <c r="CF18" s="36">
        <f t="shared" si="31"/>
        <v>17.174201683616104</v>
      </c>
      <c r="CG18" s="36">
        <f t="shared" si="31"/>
        <v>16.098671377038862</v>
      </c>
      <c r="CH18" s="36">
        <f t="shared" si="31"/>
        <v>16.492724302749252</v>
      </c>
      <c r="CI18" s="36">
        <f t="shared" si="31"/>
        <v>16.976158273212008</v>
      </c>
      <c r="CJ18" s="36">
        <f t="shared" si="31"/>
        <v>17.098763278283712</v>
      </c>
      <c r="CK18" s="36">
        <f t="shared" si="31"/>
        <v>17.183081154670536</v>
      </c>
      <c r="CL18" s="36">
        <f t="shared" si="31"/>
        <v>16.953705778860243</v>
      </c>
      <c r="CM18" s="9">
        <f t="shared" si="31"/>
        <v>17.173206530480826</v>
      </c>
      <c r="CN18" s="9">
        <f t="shared" si="31"/>
        <v>17.248331154670534</v>
      </c>
      <c r="CO18" s="9">
        <f t="shared" si="31"/>
        <v>17.305144118486485</v>
      </c>
      <c r="CP18" s="9">
        <f t="shared" si="31"/>
        <v>17.449211105069594</v>
      </c>
      <c r="CQ18" s="9">
        <f t="shared" si="31"/>
        <v>17.449211105069594</v>
      </c>
      <c r="CR18" s="9">
        <f t="shared" si="31"/>
        <v>18.35149853349364</v>
      </c>
      <c r="CS18" s="9">
        <f t="shared" si="31"/>
        <v>17.215907892114533</v>
      </c>
      <c r="CT18" s="9">
        <f t="shared" si="31"/>
        <v>18.540208499200265</v>
      </c>
      <c r="CU18" s="9">
        <f t="shared" si="31"/>
        <v>19.675323305273754</v>
      </c>
      <c r="CV18" s="9">
        <f t="shared" si="31"/>
        <v>20.242880708310498</v>
      </c>
      <c r="CW18" s="36"/>
      <c r="CX18" s="9">
        <f t="shared" ref="CX18:DI18" si="32">AT18</f>
        <v>34.495397689318644</v>
      </c>
      <c r="CY18" s="9">
        <f t="shared" si="32"/>
        <v>34.495397689318644</v>
      </c>
      <c r="CZ18" s="9">
        <f t="shared" si="32"/>
        <v>31.853449367388627</v>
      </c>
      <c r="DA18" s="9">
        <f t="shared" si="32"/>
        <v>34.207396548061524</v>
      </c>
      <c r="DB18" s="9">
        <f t="shared" si="32"/>
        <v>32.591395679788114</v>
      </c>
      <c r="DC18" s="9">
        <f t="shared" si="32"/>
        <v>34.07492155149572</v>
      </c>
      <c r="DD18" s="9">
        <f t="shared" si="32"/>
        <v>34.136786933530779</v>
      </c>
      <c r="DE18" s="9">
        <f t="shared" si="32"/>
        <v>34.421537685151364</v>
      </c>
      <c r="DF18" s="9">
        <f t="shared" si="32"/>
        <v>34.754355223556075</v>
      </c>
      <c r="DG18" s="9">
        <f t="shared" si="32"/>
        <v>35.800709638563234</v>
      </c>
      <c r="DH18" s="9">
        <f t="shared" si="32"/>
        <v>35.756116391314798</v>
      </c>
      <c r="DI18" s="9">
        <f t="shared" si="32"/>
        <v>39.918204013584251</v>
      </c>
    </row>
    <row r="19" spans="1:113" x14ac:dyDescent="0.45">
      <c r="A19" s="162"/>
      <c r="B19" s="10" t="s">
        <v>15</v>
      </c>
      <c r="C19" s="13"/>
      <c r="D19" s="13"/>
      <c r="E19" s="13"/>
      <c r="F19" s="13"/>
      <c r="G19" s="13"/>
      <c r="H19" s="13"/>
      <c r="I19" s="13">
        <v>14.904</v>
      </c>
      <c r="J19" s="13">
        <v>12.419999999999998</v>
      </c>
      <c r="K19" s="13">
        <v>12</v>
      </c>
      <c r="L19" s="13">
        <v>12.84</v>
      </c>
      <c r="M19" s="13">
        <v>12.364560620577478</v>
      </c>
      <c r="N19" s="13">
        <v>14.5</v>
      </c>
      <c r="O19" s="13">
        <v>17.79</v>
      </c>
      <c r="P19" s="211">
        <f t="shared" si="18"/>
        <v>0.17270645071436341</v>
      </c>
      <c r="Q19" s="211">
        <f t="shared" si="18"/>
        <v>0.22689655172413792</v>
      </c>
      <c r="R19" s="635"/>
      <c r="S19" s="7">
        <v>3.8750400000000003</v>
      </c>
      <c r="T19" s="7">
        <v>3.5769599999999997</v>
      </c>
      <c r="U19" s="7">
        <v>3.5396999999999998</v>
      </c>
      <c r="V19" s="7">
        <v>3.9123000000000001</v>
      </c>
      <c r="W19" s="7">
        <v>3.0014999999999996</v>
      </c>
      <c r="X19" s="7">
        <v>2.5874999999999999</v>
      </c>
      <c r="Y19" s="7">
        <v>3.3533999999999997</v>
      </c>
      <c r="Z19" s="7">
        <v>3.4775999999999989</v>
      </c>
      <c r="AA19" s="7">
        <v>2.8499999999999996</v>
      </c>
      <c r="AB19" s="7">
        <v>2.8499999999999996</v>
      </c>
      <c r="AC19" s="7">
        <v>3.1500000000000004</v>
      </c>
      <c r="AD19" s="7">
        <v>3.1500000000000004</v>
      </c>
      <c r="AE19" s="7">
        <v>3.21</v>
      </c>
      <c r="AF19" s="7">
        <v>3.21</v>
      </c>
      <c r="AG19" s="7">
        <v>3.21</v>
      </c>
      <c r="AH19" s="524">
        <v>3.21</v>
      </c>
      <c r="AI19" s="524">
        <v>3.0911401551443696</v>
      </c>
      <c r="AJ19" s="524">
        <v>3.0602287535929258</v>
      </c>
      <c r="AK19" s="524">
        <v>3.0602287535929258</v>
      </c>
      <c r="AL19" s="524">
        <v>3.152962958247258</v>
      </c>
      <c r="AM19" s="524">
        <v>3.2987500000000001</v>
      </c>
      <c r="AN19" s="524">
        <v>3.5524999999999998</v>
      </c>
      <c r="AO19" s="524">
        <v>3.77</v>
      </c>
      <c r="AP19" s="524">
        <v>3.8787500000000001</v>
      </c>
      <c r="AQ19" s="1016">
        <f t="shared" si="19"/>
        <v>0.23019206104349843</v>
      </c>
      <c r="AR19" s="1016">
        <f t="shared" si="20"/>
        <v>2.8846153846153966E-2</v>
      </c>
      <c r="AS19" s="960"/>
      <c r="AT19" s="7">
        <f t="shared" si="4"/>
        <v>7.452</v>
      </c>
      <c r="AU19" s="7">
        <f t="shared" si="5"/>
        <v>7.452</v>
      </c>
      <c r="AV19" s="7">
        <f t="shared" si="6"/>
        <v>5.5889999999999995</v>
      </c>
      <c r="AW19" s="7">
        <f t="shared" si="7"/>
        <v>6.8309999999999986</v>
      </c>
      <c r="AX19" s="7">
        <f t="shared" si="8"/>
        <v>5.6999999999999993</v>
      </c>
      <c r="AY19" s="7">
        <f t="shared" si="9"/>
        <v>6.3000000000000007</v>
      </c>
      <c r="AZ19" s="7">
        <f t="shared" si="10"/>
        <v>6.42</v>
      </c>
      <c r="BA19" s="7">
        <f t="shared" si="11"/>
        <v>6.42</v>
      </c>
      <c r="BB19" s="7">
        <f t="shared" si="12"/>
        <v>6.1513689087372949</v>
      </c>
      <c r="BC19" s="7">
        <f t="shared" si="13"/>
        <v>6.2131917118401834</v>
      </c>
      <c r="BD19" s="7">
        <f t="shared" si="14"/>
        <v>6.8512500000000003</v>
      </c>
      <c r="BE19" s="7">
        <f t="shared" si="21"/>
        <v>7.6487499999999997</v>
      </c>
      <c r="BF19" s="162"/>
      <c r="BG19" s="10" t="s">
        <v>15</v>
      </c>
      <c r="BH19" s="13"/>
      <c r="BI19" s="7"/>
      <c r="BJ19" s="7"/>
      <c r="BK19" s="7"/>
      <c r="BL19" s="7"/>
      <c r="BM19" s="7"/>
      <c r="BN19" s="7">
        <f t="shared" si="15"/>
        <v>14.904</v>
      </c>
      <c r="BO19" s="7">
        <f t="shared" si="15"/>
        <v>12.419999999999998</v>
      </c>
      <c r="BP19" s="7">
        <f t="shared" si="15"/>
        <v>12</v>
      </c>
      <c r="BQ19" s="7">
        <f t="shared" si="15"/>
        <v>12.84</v>
      </c>
      <c r="BR19" s="7">
        <f t="shared" si="15"/>
        <v>12.364560620577478</v>
      </c>
      <c r="BS19" s="7"/>
      <c r="BT19" s="7"/>
      <c r="BU19" s="7"/>
      <c r="BV19" s="212"/>
      <c r="BW19" s="208"/>
      <c r="BX19" s="196"/>
      <c r="BY19" s="51"/>
      <c r="BZ19" s="51"/>
      <c r="CA19" s="51"/>
      <c r="CB19" s="51"/>
      <c r="CC19" s="51"/>
      <c r="CD19" s="51"/>
      <c r="CE19" s="51"/>
      <c r="CF19" s="51"/>
      <c r="CG19" s="51"/>
      <c r="CH19" s="51"/>
      <c r="CI19" s="51"/>
      <c r="CJ19" s="51"/>
      <c r="CK19" s="51"/>
      <c r="CL19" s="51"/>
      <c r="CM19" s="14"/>
      <c r="CN19" s="14"/>
      <c r="CO19" s="14"/>
      <c r="CP19" s="14"/>
      <c r="CQ19" s="14"/>
      <c r="CR19" s="14"/>
      <c r="CS19" s="14"/>
      <c r="CT19" s="14"/>
      <c r="CU19" s="14"/>
      <c r="CV19" s="14"/>
      <c r="CW19" s="51"/>
      <c r="CX19" s="769"/>
      <c r="CY19" s="769"/>
      <c r="CZ19" s="769"/>
      <c r="DA19" s="769"/>
      <c r="DB19" s="769"/>
      <c r="DC19" s="769"/>
      <c r="DH19" s="957"/>
      <c r="DI19" s="957"/>
    </row>
    <row r="20" spans="1:113" x14ac:dyDescent="0.45">
      <c r="A20" s="162"/>
      <c r="B20" s="10" t="s">
        <v>16</v>
      </c>
      <c r="C20" s="13"/>
      <c r="D20" s="13"/>
      <c r="E20" s="13"/>
      <c r="F20" s="13"/>
      <c r="G20" s="13"/>
      <c r="H20" s="13"/>
      <c r="I20" s="13">
        <v>10.857916825547278</v>
      </c>
      <c r="J20" s="13">
        <v>10.315020984269914</v>
      </c>
      <c r="K20" s="13">
        <v>10.857916825547278</v>
      </c>
      <c r="L20" s="13">
        <v>11.075075162058225</v>
      </c>
      <c r="M20" s="13">
        <v>12.914479321974284</v>
      </c>
      <c r="N20" s="13">
        <v>15.509133154023559</v>
      </c>
      <c r="O20" s="13">
        <v>17.48756139832664</v>
      </c>
      <c r="P20" s="211">
        <f t="shared" si="18"/>
        <v>0.2009104484479225</v>
      </c>
      <c r="Q20" s="211">
        <f t="shared" si="18"/>
        <v>0.12756536581735478</v>
      </c>
      <c r="R20" s="635"/>
      <c r="S20" s="7">
        <v>2.8230583746422924</v>
      </c>
      <c r="T20" s="7">
        <v>2.6059000381313466</v>
      </c>
      <c r="U20" s="7">
        <v>2.5787552460674785</v>
      </c>
      <c r="V20" s="7">
        <v>2.8502031667061605</v>
      </c>
      <c r="W20" s="7">
        <v>2.7076930083708528</v>
      </c>
      <c r="X20" s="7">
        <v>2.1919419591573566</v>
      </c>
      <c r="Y20" s="7">
        <v>2.7076930083708524</v>
      </c>
      <c r="Z20" s="7">
        <v>2.7076930083708524</v>
      </c>
      <c r="AA20" s="7">
        <v>2.4430312857481375</v>
      </c>
      <c r="AB20" s="7">
        <v>2.7144792063868195</v>
      </c>
      <c r="AC20" s="7">
        <v>2.8502031667061605</v>
      </c>
      <c r="AD20" s="7">
        <v>2.8502031667061605</v>
      </c>
      <c r="AE20" s="7">
        <v>2.7687687905145562</v>
      </c>
      <c r="AF20" s="7">
        <v>2.7133934147042651</v>
      </c>
      <c r="AG20" s="7">
        <v>2.8241441663248472</v>
      </c>
      <c r="AH20" s="524">
        <v>2.7687687905145562</v>
      </c>
      <c r="AI20" s="524">
        <v>2.9380440457491495</v>
      </c>
      <c r="AJ20" s="524">
        <v>3.1640474338836992</v>
      </c>
      <c r="AK20" s="524">
        <v>3.1640474338836992</v>
      </c>
      <c r="AL20" s="524">
        <v>3.6483404084577362</v>
      </c>
      <c r="AM20" s="524">
        <v>3.5283277925403596</v>
      </c>
      <c r="AN20" s="524">
        <v>3.7997376227357718</v>
      </c>
      <c r="AO20" s="524">
        <v>4.0323746200461255</v>
      </c>
      <c r="AP20" s="524">
        <v>4.1486931187013028</v>
      </c>
      <c r="AQ20" s="1016">
        <f t="shared" si="19"/>
        <v>0.13714529189316549</v>
      </c>
      <c r="AR20" s="1016">
        <f t="shared" si="20"/>
        <v>2.8846153846153966E-2</v>
      </c>
      <c r="AS20" s="960"/>
      <c r="AT20" s="7">
        <f t="shared" si="4"/>
        <v>5.428958412773639</v>
      </c>
      <c r="AU20" s="7">
        <f t="shared" si="5"/>
        <v>5.428958412773639</v>
      </c>
      <c r="AV20" s="7">
        <f t="shared" si="6"/>
        <v>4.8996349675282094</v>
      </c>
      <c r="AW20" s="7">
        <f t="shared" si="7"/>
        <v>5.4153860167417047</v>
      </c>
      <c r="AX20" s="7">
        <f t="shared" si="8"/>
        <v>5.157510492134957</v>
      </c>
      <c r="AY20" s="7">
        <f t="shared" si="9"/>
        <v>5.7004063334123209</v>
      </c>
      <c r="AZ20" s="7">
        <f t="shared" si="10"/>
        <v>5.4821622052188212</v>
      </c>
      <c r="BA20" s="7">
        <f t="shared" si="11"/>
        <v>5.5929129568394034</v>
      </c>
      <c r="BB20" s="7">
        <f t="shared" si="12"/>
        <v>6.1020914796328487</v>
      </c>
      <c r="BC20" s="7">
        <f t="shared" si="13"/>
        <v>6.812387842341435</v>
      </c>
      <c r="BD20" s="7">
        <f t="shared" si="14"/>
        <v>7.3280654152761313</v>
      </c>
      <c r="BE20" s="7">
        <f t="shared" si="21"/>
        <v>8.1810677387474282</v>
      </c>
      <c r="BF20" s="162"/>
      <c r="BG20" s="10" t="s">
        <v>16</v>
      </c>
      <c r="BH20" s="13"/>
      <c r="BI20" s="7"/>
      <c r="BJ20" s="7"/>
      <c r="BK20" s="7"/>
      <c r="BL20" s="7"/>
      <c r="BM20" s="7"/>
      <c r="BN20" s="7">
        <f t="shared" si="15"/>
        <v>10.857916825547278</v>
      </c>
      <c r="BO20" s="7">
        <f t="shared" si="15"/>
        <v>10.315020984269914</v>
      </c>
      <c r="BP20" s="7">
        <f t="shared" si="15"/>
        <v>10.857916825547278</v>
      </c>
      <c r="BQ20" s="7">
        <f t="shared" si="15"/>
        <v>11.075075162058225</v>
      </c>
      <c r="BR20" s="7">
        <f t="shared" si="15"/>
        <v>12.914479321974284</v>
      </c>
      <c r="BS20" s="7"/>
      <c r="BT20" s="7"/>
      <c r="BU20" s="7"/>
      <c r="BV20" s="212"/>
      <c r="BW20" s="208"/>
      <c r="BX20" s="220"/>
      <c r="BY20" s="51"/>
      <c r="BZ20" s="51"/>
      <c r="CA20" s="51"/>
      <c r="CB20" s="51"/>
      <c r="CC20" s="51"/>
      <c r="CD20" s="51"/>
      <c r="CE20" s="51"/>
      <c r="CF20" s="51"/>
      <c r="CG20" s="51"/>
      <c r="CH20" s="51"/>
      <c r="CI20" s="51"/>
      <c r="CJ20" s="51"/>
      <c r="CK20" s="51"/>
      <c r="CL20" s="51"/>
      <c r="CM20" s="14"/>
      <c r="CN20" s="14"/>
      <c r="CO20" s="14"/>
      <c r="CP20" s="14"/>
      <c r="CQ20" s="14"/>
      <c r="CR20" s="14"/>
      <c r="CS20" s="14"/>
      <c r="CT20" s="14"/>
      <c r="CU20" s="14"/>
      <c r="CV20" s="14"/>
      <c r="CW20" s="51"/>
      <c r="CX20" s="769"/>
      <c r="CY20" s="769"/>
      <c r="CZ20" s="769"/>
      <c r="DA20" s="769"/>
      <c r="DB20" s="769"/>
      <c r="DC20" s="769"/>
      <c r="DH20" s="957"/>
      <c r="DI20" s="957"/>
    </row>
    <row r="21" spans="1:113" x14ac:dyDescent="0.45">
      <c r="A21" s="162"/>
      <c r="B21" s="10" t="s">
        <v>17</v>
      </c>
      <c r="C21" s="13"/>
      <c r="D21" s="13"/>
      <c r="E21" s="13"/>
      <c r="F21" s="13"/>
      <c r="G21" s="13"/>
      <c r="H21" s="13"/>
      <c r="I21" s="13">
        <v>34</v>
      </c>
      <c r="J21" s="13">
        <v>34</v>
      </c>
      <c r="K21" s="13">
        <v>34</v>
      </c>
      <c r="L21" s="13">
        <v>34</v>
      </c>
      <c r="M21" s="13">
        <v>34</v>
      </c>
      <c r="N21" s="13">
        <v>33.659999999999997</v>
      </c>
      <c r="O21" s="13">
        <v>33.323399999999999</v>
      </c>
      <c r="P21" s="211">
        <f t="shared" si="18"/>
        <v>-1.000000000000012E-2</v>
      </c>
      <c r="Q21" s="211">
        <f t="shared" si="18"/>
        <v>-9.9999999999998979E-3</v>
      </c>
      <c r="R21" s="635"/>
      <c r="S21" s="7">
        <v>8.84</v>
      </c>
      <c r="T21" s="7">
        <v>8.16</v>
      </c>
      <c r="U21" s="7">
        <v>8.0749999999999993</v>
      </c>
      <c r="V21" s="7">
        <v>8.9250000000000007</v>
      </c>
      <c r="W21" s="7">
        <v>8.5</v>
      </c>
      <c r="X21" s="7">
        <v>8.5</v>
      </c>
      <c r="Y21" s="7">
        <v>8.5</v>
      </c>
      <c r="Z21" s="7">
        <v>8.5</v>
      </c>
      <c r="AA21" s="7">
        <v>8.5</v>
      </c>
      <c r="AB21" s="7">
        <v>8.5</v>
      </c>
      <c r="AC21" s="7">
        <v>8.5</v>
      </c>
      <c r="AD21" s="7">
        <v>8.5</v>
      </c>
      <c r="AE21" s="7">
        <v>8.5</v>
      </c>
      <c r="AF21" s="7">
        <v>8.5</v>
      </c>
      <c r="AG21" s="7">
        <v>8.5</v>
      </c>
      <c r="AH21" s="524">
        <v>8.5</v>
      </c>
      <c r="AI21" s="524">
        <v>8.4149999999999991</v>
      </c>
      <c r="AJ21" s="524">
        <v>8.4574999999999996</v>
      </c>
      <c r="AK21" s="524">
        <v>8.4574999999999996</v>
      </c>
      <c r="AL21" s="524">
        <v>8.6700000000000017</v>
      </c>
      <c r="AM21" s="524">
        <v>7.6576499999999994</v>
      </c>
      <c r="AN21" s="524">
        <v>8.2466999999999988</v>
      </c>
      <c r="AO21" s="524">
        <v>8.7515999999999998</v>
      </c>
      <c r="AP21" s="524">
        <v>9.0040499999999994</v>
      </c>
      <c r="AQ21" s="1016">
        <f t="shared" si="19"/>
        <v>3.8529411764705701E-2</v>
      </c>
      <c r="AR21" s="1016">
        <f t="shared" si="20"/>
        <v>2.8846153846153744E-2</v>
      </c>
      <c r="AS21" s="960"/>
      <c r="AT21" s="7">
        <f t="shared" si="4"/>
        <v>17</v>
      </c>
      <c r="AU21" s="7">
        <f t="shared" si="5"/>
        <v>17</v>
      </c>
      <c r="AV21" s="7">
        <f t="shared" si="6"/>
        <v>17</v>
      </c>
      <c r="AW21" s="7">
        <f t="shared" si="7"/>
        <v>17</v>
      </c>
      <c r="AX21" s="7">
        <f t="shared" si="8"/>
        <v>17</v>
      </c>
      <c r="AY21" s="7">
        <f t="shared" si="9"/>
        <v>17</v>
      </c>
      <c r="AZ21" s="7">
        <f t="shared" si="10"/>
        <v>17</v>
      </c>
      <c r="BA21" s="7">
        <f t="shared" si="11"/>
        <v>17</v>
      </c>
      <c r="BB21" s="7">
        <f t="shared" si="12"/>
        <v>16.872499999999999</v>
      </c>
      <c r="BC21" s="7">
        <f t="shared" si="13"/>
        <v>17.127500000000001</v>
      </c>
      <c r="BD21" s="7">
        <f t="shared" si="14"/>
        <v>15.904349999999997</v>
      </c>
      <c r="BE21" s="7">
        <f t="shared" si="21"/>
        <v>17.755649999999999</v>
      </c>
      <c r="BF21" s="162"/>
      <c r="BG21" s="10" t="s">
        <v>17</v>
      </c>
      <c r="BH21" s="13"/>
      <c r="BI21" s="7"/>
      <c r="BJ21" s="7"/>
      <c r="BK21" s="7"/>
      <c r="BL21" s="7"/>
      <c r="BM21" s="7"/>
      <c r="BN21" s="7">
        <f t="shared" si="15"/>
        <v>34</v>
      </c>
      <c r="BO21" s="7">
        <f t="shared" si="15"/>
        <v>34</v>
      </c>
      <c r="BP21" s="7">
        <f t="shared" si="15"/>
        <v>34</v>
      </c>
      <c r="BQ21" s="7">
        <f t="shared" si="15"/>
        <v>34</v>
      </c>
      <c r="BR21" s="7">
        <f t="shared" si="15"/>
        <v>34</v>
      </c>
      <c r="BS21" s="7"/>
      <c r="BT21" s="7"/>
      <c r="BU21" s="7"/>
      <c r="BV21" s="212"/>
      <c r="BW21" s="208"/>
      <c r="BX21" s="220"/>
      <c r="BY21" s="51"/>
      <c r="BZ21" s="51"/>
      <c r="CA21" s="51"/>
      <c r="CB21" s="51"/>
      <c r="CC21" s="51"/>
      <c r="CD21" s="51"/>
      <c r="CE21" s="51"/>
      <c r="CF21" s="51"/>
      <c r="CG21" s="51"/>
      <c r="CH21" s="51"/>
      <c r="CI21" s="51"/>
      <c r="CJ21" s="51"/>
      <c r="CK21" s="51"/>
      <c r="CL21" s="51"/>
      <c r="CM21" s="14"/>
      <c r="CN21" s="14"/>
      <c r="CO21" s="14"/>
      <c r="CP21" s="14"/>
      <c r="CQ21" s="14"/>
      <c r="CR21" s="14"/>
      <c r="CS21" s="14"/>
      <c r="CT21" s="14"/>
      <c r="CU21" s="14"/>
      <c r="CV21" s="14"/>
      <c r="CW21" s="51"/>
      <c r="CX21" s="769"/>
      <c r="CY21" s="769"/>
      <c r="CZ21" s="769"/>
      <c r="DA21" s="769"/>
      <c r="DB21" s="769"/>
      <c r="DC21" s="769"/>
      <c r="DH21" s="957"/>
      <c r="DI21" s="957"/>
    </row>
    <row r="22" spans="1:113" x14ac:dyDescent="0.45">
      <c r="A22" s="162"/>
      <c r="B22" s="10" t="s">
        <v>18</v>
      </c>
      <c r="C22" s="13"/>
      <c r="D22" s="13"/>
      <c r="E22" s="13"/>
      <c r="F22" s="13"/>
      <c r="G22" s="13"/>
      <c r="H22" s="13"/>
      <c r="I22" s="13">
        <v>7.2</v>
      </c>
      <c r="J22" s="13">
        <v>7.4</v>
      </c>
      <c r="K22" s="13">
        <v>7.9</v>
      </c>
      <c r="L22" s="13">
        <v>8.6999999999999993</v>
      </c>
      <c r="M22" s="13">
        <v>9.3524999999999991</v>
      </c>
      <c r="N22" s="13">
        <v>10.007175</v>
      </c>
      <c r="O22" s="13">
        <v>10.6076055</v>
      </c>
      <c r="P22" s="211">
        <f t="shared" si="18"/>
        <v>7.0000000000000062E-2</v>
      </c>
      <c r="Q22" s="211">
        <f t="shared" si="18"/>
        <v>6.0000000000000053E-2</v>
      </c>
      <c r="R22" s="635"/>
      <c r="S22" s="7">
        <v>1.8720000000000001</v>
      </c>
      <c r="T22" s="7">
        <v>1.728</v>
      </c>
      <c r="U22" s="7">
        <v>1.71</v>
      </c>
      <c r="V22" s="7">
        <v>1.8899999999999997</v>
      </c>
      <c r="W22" s="7">
        <v>1.7575000000000012</v>
      </c>
      <c r="X22" s="7">
        <v>1.7575000000000001</v>
      </c>
      <c r="Y22" s="7">
        <v>1.9425000000000001</v>
      </c>
      <c r="Z22" s="7">
        <v>1.942499999999999</v>
      </c>
      <c r="AA22" s="7">
        <v>1.87625</v>
      </c>
      <c r="AB22" s="7">
        <v>1.9750000000000001</v>
      </c>
      <c r="AC22" s="7">
        <v>1.9750000000000001</v>
      </c>
      <c r="AD22" s="7">
        <v>2.07375</v>
      </c>
      <c r="AE22" s="7">
        <v>2.2184999999999997</v>
      </c>
      <c r="AF22" s="7">
        <v>2.0444999999999998</v>
      </c>
      <c r="AG22" s="7">
        <v>2.1532499999999999</v>
      </c>
      <c r="AH22" s="524">
        <v>2.2837499999999995</v>
      </c>
      <c r="AI22" s="524">
        <v>2.3848874999999996</v>
      </c>
      <c r="AJ22" s="524">
        <v>2.2913625</v>
      </c>
      <c r="AK22" s="524">
        <v>2.2913625</v>
      </c>
      <c r="AL22" s="524">
        <v>2.3848874999999996</v>
      </c>
      <c r="AM22" s="524">
        <v>2.2766323125000003</v>
      </c>
      <c r="AN22" s="524">
        <v>2.4517578750000002</v>
      </c>
      <c r="AO22" s="524">
        <v>2.6018655000000002</v>
      </c>
      <c r="AP22" s="524">
        <v>2.676919312499999</v>
      </c>
      <c r="AQ22" s="1016">
        <f t="shared" si="19"/>
        <v>0.12245098039215674</v>
      </c>
      <c r="AR22" s="1016">
        <f t="shared" si="20"/>
        <v>2.8846153846153522E-2</v>
      </c>
      <c r="AS22" s="960"/>
      <c r="AT22" s="7">
        <f t="shared" si="4"/>
        <v>3.6</v>
      </c>
      <c r="AU22" s="7">
        <f t="shared" si="5"/>
        <v>3.5999999999999996</v>
      </c>
      <c r="AV22" s="7">
        <f t="shared" si="6"/>
        <v>3.5150000000000015</v>
      </c>
      <c r="AW22" s="7">
        <f t="shared" si="7"/>
        <v>3.8849999999999989</v>
      </c>
      <c r="AX22" s="7">
        <f t="shared" si="8"/>
        <v>3.8512500000000003</v>
      </c>
      <c r="AY22" s="7">
        <f t="shared" si="9"/>
        <v>4.0487500000000001</v>
      </c>
      <c r="AZ22" s="7">
        <f t="shared" si="10"/>
        <v>4.2629999999999999</v>
      </c>
      <c r="BA22" s="7">
        <f t="shared" si="11"/>
        <v>4.4369999999999994</v>
      </c>
      <c r="BB22" s="7">
        <f t="shared" si="12"/>
        <v>4.6762499999999996</v>
      </c>
      <c r="BC22" s="7">
        <f t="shared" si="13"/>
        <v>4.6762499999999996</v>
      </c>
      <c r="BD22" s="7">
        <f t="shared" si="14"/>
        <v>4.7283901875000005</v>
      </c>
      <c r="BE22" s="7">
        <f t="shared" si="21"/>
        <v>5.2787848124999996</v>
      </c>
      <c r="BG22" s="10" t="s">
        <v>18</v>
      </c>
      <c r="BH22" s="13"/>
      <c r="BI22" s="7"/>
      <c r="BJ22" s="7"/>
      <c r="BK22" s="7"/>
      <c r="BL22" s="7"/>
      <c r="BM22" s="7"/>
      <c r="BN22" s="7">
        <f t="shared" ref="BN22:BR23" si="33">I22</f>
        <v>7.2</v>
      </c>
      <c r="BO22" s="7">
        <f t="shared" si="33"/>
        <v>7.4</v>
      </c>
      <c r="BP22" s="7">
        <f t="shared" si="33"/>
        <v>7.9</v>
      </c>
      <c r="BQ22" s="7">
        <f t="shared" si="33"/>
        <v>8.6999999999999993</v>
      </c>
      <c r="BR22" s="7">
        <f t="shared" si="33"/>
        <v>9.3524999999999991</v>
      </c>
      <c r="BS22" s="7"/>
      <c r="BT22" s="7"/>
      <c r="BU22" s="7"/>
      <c r="BV22" s="212"/>
      <c r="BW22" s="208"/>
      <c r="BX22" s="27"/>
      <c r="BY22" s="51"/>
      <c r="BZ22" s="51"/>
      <c r="CA22" s="51"/>
      <c r="CB22" s="51"/>
      <c r="CC22" s="51"/>
      <c r="CD22" s="51"/>
      <c r="CE22" s="51"/>
      <c r="CF22" s="51"/>
      <c r="CG22" s="51"/>
      <c r="CH22" s="51"/>
      <c r="CI22" s="51"/>
      <c r="CJ22" s="51"/>
      <c r="CK22" s="51"/>
      <c r="CL22" s="51"/>
      <c r="CM22" s="14"/>
      <c r="CN22" s="14"/>
      <c r="CO22" s="14"/>
      <c r="CP22" s="14"/>
      <c r="CQ22" s="14"/>
      <c r="CR22" s="14"/>
      <c r="CS22" s="14"/>
      <c r="CT22" s="14"/>
      <c r="CU22" s="14"/>
      <c r="CV22" s="14"/>
      <c r="CW22" s="51"/>
      <c r="CX22" s="769"/>
      <c r="CY22" s="769"/>
      <c r="CZ22" s="769"/>
      <c r="DA22" s="769"/>
      <c r="DB22" s="769"/>
      <c r="DC22" s="769"/>
      <c r="DH22" s="957"/>
      <c r="DI22" s="957"/>
    </row>
    <row r="23" spans="1:113" x14ac:dyDescent="0.45">
      <c r="A23" s="162"/>
      <c r="B23" s="52" t="s">
        <v>19</v>
      </c>
      <c r="C23" s="54"/>
      <c r="D23" s="54"/>
      <c r="E23" s="54"/>
      <c r="F23" s="54"/>
      <c r="G23" s="54"/>
      <c r="H23" s="54"/>
      <c r="I23" s="54">
        <v>2.0288785530900109</v>
      </c>
      <c r="J23" s="54">
        <v>1.9258249311802371</v>
      </c>
      <c r="K23" s="54">
        <v>1.9084004057365556</v>
      </c>
      <c r="L23" s="54">
        <v>1.9432494566239191</v>
      </c>
      <c r="M23" s="54">
        <v>1.9235249195675477</v>
      </c>
      <c r="N23" s="54">
        <v>1.9980122508754894</v>
      </c>
      <c r="O23" s="54">
        <v>2.1205398543168448</v>
      </c>
      <c r="P23" s="214">
        <f>IF(ISERROR(N23/M23),"N/A",IF(M23&lt;0,"N/A",IF(N23&lt;0,"N/A",IF(N23/M23-1&gt;300%,"&gt;±300%",IF(N23/M23-1&lt;-300%,"&gt;±300%",N23/M23-1)))))</f>
        <v>3.8724391116642387E-2</v>
      </c>
      <c r="Q23" s="214">
        <f>IF(ISERROR(O23/N23),"N/A",IF(N23&lt;0,"N/A",IF(O23&lt;0,"N/A",IF(O23/N23-1&gt;300%,"&gt;±300%",IF(O23/N23-1&lt;-300%,"&gt;±300%",O23/N23-1)))))</f>
        <v>6.1324750830564767E-2</v>
      </c>
      <c r="R23" s="635"/>
      <c r="S23" s="29">
        <v>0.52750842380340279</v>
      </c>
      <c r="T23" s="29">
        <v>0.48693085274160258</v>
      </c>
      <c r="U23" s="29">
        <v>0.48185865635887754</v>
      </c>
      <c r="V23" s="29">
        <v>0.53258062018612784</v>
      </c>
      <c r="W23" s="29">
        <v>0.51279503690387918</v>
      </c>
      <c r="X23" s="29">
        <v>0.3370193629565415</v>
      </c>
      <c r="Y23" s="29">
        <v>0.52960185607456522</v>
      </c>
      <c r="Z23" s="29">
        <v>0.54640867524525127</v>
      </c>
      <c r="AA23" s="29">
        <v>0.42939009129072503</v>
      </c>
      <c r="AB23" s="29">
        <v>0.45324509636243193</v>
      </c>
      <c r="AC23" s="29">
        <v>0.50095510650584585</v>
      </c>
      <c r="AD23" s="29">
        <v>0.52481011157755286</v>
      </c>
      <c r="AE23" s="29">
        <v>0.48581236415597978</v>
      </c>
      <c r="AF23" s="29">
        <v>0.48581236415597978</v>
      </c>
      <c r="AG23" s="29">
        <v>0.48581236415597978</v>
      </c>
      <c r="AH23" s="184">
        <v>0.48581236415597978</v>
      </c>
      <c r="AI23" s="184">
        <v>0.47607241759296803</v>
      </c>
      <c r="AJ23" s="184">
        <v>0.47607241759296803</v>
      </c>
      <c r="AK23" s="184">
        <v>0.47607241759296803</v>
      </c>
      <c r="AL23" s="184">
        <v>0.49530766678864352</v>
      </c>
      <c r="AM23" s="184">
        <v>0.45454778707417387</v>
      </c>
      <c r="AN23" s="184">
        <v>0.48951300146449489</v>
      </c>
      <c r="AO23" s="184">
        <v>0.51948318522762726</v>
      </c>
      <c r="AP23" s="184">
        <v>0.53446827710919331</v>
      </c>
      <c r="AQ23" s="1017">
        <f>IF(ISERROR(AP23/AL23),"N/A",IF(AL23&lt;0,"N/A",IF(AP23&lt;0,"N/A",IF(AP23/AL23-1&gt;300%,"&gt;±300%",IF(AP23/AL23-1&lt;-300%,"&gt;±300%",AP23/AL23-1)))))</f>
        <v>7.9063202422142931E-2</v>
      </c>
      <c r="AR23" s="1017">
        <f>IF(ISERROR(AP23/AO23),"N/A",IF(AO23&lt;0,"N/A",IF(AP23&lt;0,"N/A",IF(AP23/AO23-1&gt;300%,"&gt;±300%",IF(AP23/AO23-1&lt;-300%,"&gt;±300%",AP23/AO23-1)))))</f>
        <v>2.8846153846153522E-2</v>
      </c>
      <c r="AS23" s="960"/>
      <c r="AT23" s="29">
        <f t="shared" si="4"/>
        <v>1.0144392765450054</v>
      </c>
      <c r="AU23" s="29">
        <f t="shared" si="5"/>
        <v>1.0144392765450054</v>
      </c>
      <c r="AV23" s="29">
        <f t="shared" si="6"/>
        <v>0.84981439986042062</v>
      </c>
      <c r="AW23" s="962">
        <f t="shared" si="7"/>
        <v>1.0760105313198165</v>
      </c>
      <c r="AX23" s="610">
        <f t="shared" si="8"/>
        <v>0.88263518765315696</v>
      </c>
      <c r="AY23" s="610">
        <f t="shared" si="9"/>
        <v>1.0257652180833987</v>
      </c>
      <c r="AZ23" s="610">
        <f t="shared" si="10"/>
        <v>0.97162472831195956</v>
      </c>
      <c r="BA23" s="610">
        <f t="shared" si="11"/>
        <v>0.97162472831195956</v>
      </c>
      <c r="BB23" s="610">
        <f t="shared" si="12"/>
        <v>0.95214483518593607</v>
      </c>
      <c r="BC23" s="610">
        <f t="shared" si="13"/>
        <v>0.97138008438161161</v>
      </c>
      <c r="BD23" s="610">
        <f t="shared" si="14"/>
        <v>0.9440607885386687</v>
      </c>
      <c r="BE23" s="610">
        <f t="shared" si="21"/>
        <v>1.0539514623368205</v>
      </c>
      <c r="BG23" s="52" t="s">
        <v>19</v>
      </c>
      <c r="BH23" s="54"/>
      <c r="BI23" s="29"/>
      <c r="BJ23" s="29"/>
      <c r="BK23" s="29"/>
      <c r="BL23" s="29"/>
      <c r="BM23" s="29"/>
      <c r="BN23" s="29">
        <f t="shared" si="33"/>
        <v>2.0288785530900109</v>
      </c>
      <c r="BO23" s="29">
        <f t="shared" si="33"/>
        <v>1.9258249311802371</v>
      </c>
      <c r="BP23" s="29">
        <f t="shared" si="33"/>
        <v>1.9084004057365556</v>
      </c>
      <c r="BQ23" s="29">
        <f t="shared" si="33"/>
        <v>1.9432494566239191</v>
      </c>
      <c r="BR23" s="29">
        <f t="shared" si="33"/>
        <v>1.9235249195675477</v>
      </c>
      <c r="BS23" s="29"/>
      <c r="BT23" s="29"/>
      <c r="BU23" s="29"/>
      <c r="BV23" s="216"/>
      <c r="BW23" s="217"/>
      <c r="BX23" s="27"/>
      <c r="BY23" s="53"/>
      <c r="BZ23" s="53"/>
      <c r="CA23" s="53"/>
      <c r="CB23" s="53"/>
      <c r="CC23" s="53"/>
      <c r="CD23" s="53"/>
      <c r="CE23" s="53"/>
      <c r="CF23" s="53"/>
      <c r="CG23" s="53"/>
      <c r="CH23" s="53"/>
      <c r="CI23" s="53"/>
      <c r="CJ23" s="53"/>
      <c r="CK23" s="53"/>
      <c r="CL23" s="53"/>
      <c r="CM23" s="851"/>
      <c r="CN23" s="851"/>
      <c r="CO23" s="851"/>
      <c r="CP23" s="851"/>
      <c r="CQ23" s="851"/>
      <c r="CR23" s="851"/>
      <c r="CS23" s="851"/>
      <c r="CT23" s="851"/>
      <c r="CU23" s="851"/>
      <c r="CV23" s="851"/>
      <c r="CW23" s="53"/>
      <c r="CX23" s="851"/>
      <c r="CY23" s="851"/>
      <c r="CZ23" s="851"/>
      <c r="DA23" s="851"/>
      <c r="DB23" s="851"/>
      <c r="DC23" s="851"/>
      <c r="DD23" s="851"/>
      <c r="DE23" s="851"/>
      <c r="DF23" s="851"/>
      <c r="DG23" s="851"/>
      <c r="DH23" s="851"/>
      <c r="DI23" s="851"/>
    </row>
    <row r="24" spans="1:113" customFormat="1" x14ac:dyDescent="0.45"/>
    <row r="25" spans="1:113" customFormat="1" x14ac:dyDescent="0.45"/>
    <row r="26" spans="1:113" customFormat="1" x14ac:dyDescent="0.45"/>
    <row r="27" spans="1:113" customFormat="1" x14ac:dyDescent="0.45"/>
    <row r="28" spans="1:113" customFormat="1" x14ac:dyDescent="0.45"/>
    <row r="29" spans="1:113" customFormat="1" x14ac:dyDescent="0.45"/>
    <row r="30" spans="1:113" customFormat="1" x14ac:dyDescent="0.45"/>
    <row r="31" spans="1:113" customFormat="1" x14ac:dyDescent="0.45"/>
    <row r="32" spans="1:113" customFormat="1" x14ac:dyDescent="0.45"/>
    <row r="33" customFormat="1" x14ac:dyDescent="0.45"/>
    <row r="34" customFormat="1" x14ac:dyDescent="0.45"/>
    <row r="35" customFormat="1" x14ac:dyDescent="0.45"/>
    <row r="36" customFormat="1" x14ac:dyDescent="0.45"/>
    <row r="37" customFormat="1" x14ac:dyDescent="0.45"/>
    <row r="38" customFormat="1" x14ac:dyDescent="0.45"/>
    <row r="39" customFormat="1" x14ac:dyDescent="0.45"/>
    <row r="40" customFormat="1" x14ac:dyDescent="0.45"/>
    <row r="41" customFormat="1" x14ac:dyDescent="0.45"/>
    <row r="42" customFormat="1" x14ac:dyDescent="0.45"/>
    <row r="43" customFormat="1" x14ac:dyDescent="0.45"/>
    <row r="44" customFormat="1" x14ac:dyDescent="0.45"/>
    <row r="45" customFormat="1" x14ac:dyDescent="0.45"/>
    <row r="46" customFormat="1" x14ac:dyDescent="0.45"/>
    <row r="47" customFormat="1" x14ac:dyDescent="0.45"/>
    <row r="48"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E561-5825-4032-9D6A-686753C73EA9}">
  <sheetPr codeName="Sheet108">
    <tabColor rgb="FFFF0000"/>
  </sheetPr>
  <dimension ref="A1"/>
  <sheetViews>
    <sheetView showGridLines="0" workbookViewId="0">
      <selection activeCell="D42" sqref="D42"/>
    </sheetView>
  </sheetViews>
  <sheetFormatPr defaultRowHeight="14.25" x14ac:dyDescent="0.45"/>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3EB8-DA53-4C04-92A5-4CD7B7353486}">
  <sheetPr codeName="Sheet109"/>
  <dimension ref="A1:CZ100"/>
  <sheetViews>
    <sheetView showGridLines="0" zoomScale="102" zoomScaleNormal="102" workbookViewId="0">
      <pane xSplit="2" ySplit="2" topLeftCell="C15" activePane="bottomRight" state="frozen"/>
      <selection activeCell="D42" sqref="D42"/>
      <selection pane="topRight" activeCell="D42" sqref="D42"/>
      <selection pane="bottomLeft" activeCell="D42" sqref="D42"/>
      <selection pane="bottomRight" activeCell="D42" sqref="D42"/>
    </sheetView>
  </sheetViews>
  <sheetFormatPr defaultColWidth="9.46484375" defaultRowHeight="14.25" x14ac:dyDescent="0.45"/>
  <cols>
    <col min="1" max="1" width="31.53125" style="162" customWidth="1"/>
    <col min="2" max="2" width="27.53125" style="769" bestFit="1" customWidth="1"/>
    <col min="3" max="7" width="8.53125" style="769" customWidth="1"/>
    <col min="8" max="8" width="8.53125" style="963" customWidth="1"/>
    <col min="9" max="9" width="8.53125" style="931" customWidth="1"/>
    <col min="10" max="15" width="8.53125" style="769" customWidth="1"/>
    <col min="16" max="17" width="12.46484375" style="963" customWidth="1"/>
    <col min="18" max="18" width="5.265625" style="162" bestFit="1" customWidth="1"/>
    <col min="19" max="27" width="9" style="769" customWidth="1"/>
    <col min="28" max="32" width="9" style="953" customWidth="1"/>
    <col min="33" max="36" width="9" style="1059" customWidth="1"/>
    <col min="37" max="40" width="9" style="933" customWidth="1"/>
    <col min="41" max="41" width="9" style="954" customWidth="1"/>
    <col min="42" max="61" width="9" style="953" customWidth="1"/>
    <col min="62" max="63" width="12.46484375" style="1061" customWidth="1"/>
    <col min="64" max="64" width="5.265625" style="713" bestFit="1" customWidth="1"/>
    <col min="65" max="65" width="8.46484375" style="162" customWidth="1"/>
    <col min="66" max="86" width="8.46484375" style="941" customWidth="1"/>
    <col min="87" max="89" width="12.46484375" style="164" customWidth="1"/>
    <col min="90" max="90" width="12.46484375" style="995" customWidth="1"/>
    <col min="91" max="91" width="9.46484375" style="972"/>
    <col min="92" max="93" width="9.46484375" style="1041" customWidth="1"/>
    <col min="94" max="94" width="9.46484375" style="1068" customWidth="1"/>
    <col min="95" max="97" width="9.46484375" style="1069" customWidth="1"/>
    <col min="98" max="99" width="4.73046875" style="974" bestFit="1" customWidth="1"/>
    <col min="100" max="100" width="5.265625" style="974" bestFit="1" customWidth="1"/>
    <col min="101" max="101" width="9.46484375" style="972"/>
    <col min="102" max="16384" width="9.46484375" style="683"/>
  </cols>
  <sheetData>
    <row r="1" spans="1:104" x14ac:dyDescent="0.45">
      <c r="A1" s="16" t="s">
        <v>274</v>
      </c>
      <c r="D1" s="930"/>
      <c r="T1" s="932"/>
      <c r="U1" s="932"/>
      <c r="V1" s="932"/>
      <c r="W1" s="932"/>
      <c r="X1" s="932"/>
      <c r="Y1" s="932"/>
      <c r="Z1" s="932"/>
      <c r="AA1" s="932"/>
      <c r="AB1" s="933"/>
      <c r="AC1" s="933"/>
      <c r="AD1" s="933"/>
      <c r="AE1" s="933"/>
      <c r="AF1" s="933"/>
      <c r="AG1" s="1051"/>
      <c r="AH1" s="1051"/>
      <c r="AI1" s="1051"/>
      <c r="AJ1" s="1051"/>
      <c r="AO1" s="934"/>
      <c r="AP1" s="769"/>
      <c r="AQ1" s="769"/>
      <c r="AR1" s="769"/>
      <c r="AS1" s="769"/>
      <c r="AT1" s="769"/>
      <c r="AU1" s="769"/>
      <c r="AV1" s="769"/>
      <c r="AW1" s="769"/>
      <c r="AX1" s="769"/>
      <c r="AY1" s="769"/>
      <c r="AZ1" s="769"/>
      <c r="BA1" s="769"/>
      <c r="BB1" s="769"/>
      <c r="BC1" s="769"/>
      <c r="BD1" s="769"/>
      <c r="BE1" s="769"/>
      <c r="BF1" s="769"/>
      <c r="BG1" s="769"/>
      <c r="BH1" s="769"/>
      <c r="BI1" s="769"/>
      <c r="BN1" s="935"/>
      <c r="BO1" s="935"/>
      <c r="BP1" s="935"/>
      <c r="BQ1" s="935"/>
      <c r="BR1" s="935"/>
      <c r="BS1" s="935"/>
      <c r="BT1" s="935"/>
      <c r="BU1" s="935"/>
      <c r="BV1" s="935"/>
      <c r="BW1" s="935"/>
      <c r="BX1" s="935"/>
      <c r="BY1" s="935"/>
      <c r="BZ1" s="935"/>
      <c r="CA1" s="935"/>
      <c r="CB1" s="935"/>
      <c r="CC1" s="935"/>
      <c r="CD1" s="935"/>
      <c r="CE1" s="935"/>
      <c r="CF1" s="935"/>
      <c r="CG1" s="935"/>
      <c r="CH1" s="935"/>
      <c r="CI1" s="980"/>
      <c r="CJ1" s="980"/>
      <c r="CL1" s="981"/>
    </row>
    <row r="2" spans="1:104" ht="20.25" x14ac:dyDescent="0.45">
      <c r="A2" s="23" t="s">
        <v>35</v>
      </c>
      <c r="B2" s="12"/>
      <c r="C2" s="176">
        <v>2013</v>
      </c>
      <c r="D2" s="176">
        <v>2014</v>
      </c>
      <c r="E2" s="176">
        <v>2015</v>
      </c>
      <c r="F2" s="176">
        <v>2016</v>
      </c>
      <c r="G2" s="176">
        <v>2017</v>
      </c>
      <c r="H2" s="170">
        <v>2018</v>
      </c>
      <c r="I2" s="641">
        <v>2019</v>
      </c>
      <c r="J2" s="176">
        <v>2020</v>
      </c>
      <c r="K2" s="176">
        <v>2021</v>
      </c>
      <c r="L2" s="176">
        <v>2022</v>
      </c>
      <c r="M2" s="176">
        <v>2023</v>
      </c>
      <c r="N2" s="176">
        <v>2024</v>
      </c>
      <c r="O2" s="176" t="s">
        <v>249</v>
      </c>
      <c r="P2" s="964" t="s">
        <v>266</v>
      </c>
      <c r="Q2" s="964" t="s">
        <v>267</v>
      </c>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414" t="s">
        <v>67</v>
      </c>
      <c r="AH2" s="414" t="s">
        <v>70</v>
      </c>
      <c r="AI2" s="414" t="s">
        <v>74</v>
      </c>
      <c r="AJ2" s="414"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29" t="s">
        <v>253</v>
      </c>
      <c r="BI2" s="529" t="s">
        <v>263</v>
      </c>
      <c r="BJ2" s="227" t="s">
        <v>264</v>
      </c>
      <c r="BK2" s="1089" t="s">
        <v>265</v>
      </c>
      <c r="BM2" s="176" t="s">
        <v>39</v>
      </c>
      <c r="BN2" s="176" t="s">
        <v>40</v>
      </c>
      <c r="BO2" s="176" t="s">
        <v>47</v>
      </c>
      <c r="BP2" s="176" t="s">
        <v>50</v>
      </c>
      <c r="BQ2" s="176" t="s">
        <v>57</v>
      </c>
      <c r="BR2" s="176" t="s">
        <v>59</v>
      </c>
      <c r="BS2" s="176" t="s">
        <v>64</v>
      </c>
      <c r="BT2" s="176" t="s">
        <v>66</v>
      </c>
      <c r="BU2" s="176" t="s">
        <v>71</v>
      </c>
      <c r="BV2" s="176" t="s">
        <v>81</v>
      </c>
      <c r="BW2" s="532" t="s">
        <v>93</v>
      </c>
      <c r="BX2" s="532" t="s">
        <v>94</v>
      </c>
      <c r="BY2" s="532" t="s">
        <v>109</v>
      </c>
      <c r="BZ2" s="532" t="s">
        <v>134</v>
      </c>
      <c r="CA2" s="532" t="s">
        <v>147</v>
      </c>
      <c r="CB2" s="532" t="s">
        <v>161</v>
      </c>
      <c r="CC2" s="532" t="s">
        <v>177</v>
      </c>
      <c r="CD2" s="532" t="s">
        <v>192</v>
      </c>
      <c r="CE2" s="532" t="s">
        <v>205</v>
      </c>
      <c r="CF2" s="532" t="s">
        <v>222</v>
      </c>
      <c r="CG2" s="532" t="s">
        <v>237</v>
      </c>
      <c r="CH2" s="532" t="s">
        <v>242</v>
      </c>
      <c r="CI2" s="173" t="s">
        <v>254</v>
      </c>
      <c r="CJ2" s="173" t="s">
        <v>258</v>
      </c>
      <c r="CK2" s="982"/>
      <c r="CL2" s="170" t="s">
        <v>69</v>
      </c>
      <c r="CQ2" s="1069">
        <v>2019</v>
      </c>
      <c r="CR2" s="1069">
        <v>2020</v>
      </c>
      <c r="CS2" s="1069">
        <v>2021</v>
      </c>
      <c r="CT2" s="974">
        <v>2022</v>
      </c>
      <c r="CU2" s="974">
        <v>2023</v>
      </c>
      <c r="CV2" s="974">
        <v>2024</v>
      </c>
    </row>
    <row r="3" spans="1:104" x14ac:dyDescent="0.45">
      <c r="A3" s="110" t="s">
        <v>33</v>
      </c>
      <c r="J3" s="742"/>
      <c r="K3" s="742"/>
      <c r="L3" s="742"/>
      <c r="M3" s="742"/>
      <c r="N3" s="742"/>
      <c r="O3" s="742"/>
      <c r="R3" s="200"/>
      <c r="T3" s="2"/>
      <c r="U3" s="2"/>
      <c r="V3" s="2"/>
      <c r="W3" s="2"/>
      <c r="X3" s="2"/>
      <c r="Y3" s="2"/>
      <c r="Z3" s="2"/>
      <c r="AA3" s="2"/>
      <c r="AB3" s="103"/>
      <c r="AC3" s="103"/>
      <c r="AD3" s="103"/>
      <c r="AE3" s="103"/>
      <c r="AF3" s="103"/>
      <c r="AG3" s="121"/>
      <c r="AH3" s="121"/>
      <c r="AI3" s="121"/>
      <c r="AJ3" s="121"/>
      <c r="AK3" s="552"/>
      <c r="AL3" s="552"/>
      <c r="AM3" s="552"/>
      <c r="AN3" s="552"/>
      <c r="AO3" s="936"/>
      <c r="AP3" s="769"/>
      <c r="AQ3" s="769"/>
      <c r="AR3" s="769"/>
      <c r="AS3" s="769"/>
      <c r="AT3" s="769"/>
      <c r="AU3" s="769"/>
      <c r="AV3" s="769"/>
      <c r="AW3" s="769"/>
      <c r="AX3" s="769"/>
      <c r="AY3" s="769"/>
      <c r="AZ3" s="769"/>
      <c r="BA3" s="769"/>
      <c r="BB3" s="769"/>
      <c r="BC3" s="769"/>
      <c r="BD3" s="769"/>
      <c r="BE3" s="769"/>
      <c r="BF3" s="769"/>
      <c r="BG3" s="769"/>
      <c r="BH3" s="769"/>
      <c r="BI3" s="769"/>
      <c r="BJ3" s="1062"/>
      <c r="BL3" s="714"/>
      <c r="BM3" s="2"/>
      <c r="BN3" s="12"/>
      <c r="BO3" s="12"/>
      <c r="BP3" s="12"/>
      <c r="BQ3" s="12"/>
      <c r="BR3" s="12"/>
      <c r="BS3" s="12"/>
      <c r="BT3" s="12"/>
      <c r="BU3" s="12"/>
      <c r="BV3" s="12"/>
      <c r="BW3" s="12"/>
      <c r="BX3" s="12"/>
      <c r="BY3" s="12"/>
      <c r="BZ3" s="12"/>
      <c r="CA3" s="12"/>
      <c r="CB3" s="12"/>
      <c r="CC3" s="12"/>
      <c r="CD3" s="12"/>
      <c r="CE3" s="12"/>
      <c r="CF3" s="12"/>
      <c r="CG3" s="12"/>
      <c r="CH3" s="12"/>
      <c r="CI3" s="179"/>
      <c r="CJ3" s="179"/>
      <c r="CL3" s="117"/>
      <c r="CN3" s="1041" t="s">
        <v>270</v>
      </c>
    </row>
    <row r="4" spans="1:104" x14ac:dyDescent="0.45">
      <c r="A4" s="23" t="s">
        <v>24</v>
      </c>
      <c r="B4" s="9"/>
      <c r="C4" s="555">
        <f t="shared" ref="C4:I4" si="0">SUM(C5:C9)</f>
        <v>6070</v>
      </c>
      <c r="D4" s="555">
        <f t="shared" si="0"/>
        <v>4875</v>
      </c>
      <c r="E4" s="555">
        <f t="shared" si="0"/>
        <v>6160</v>
      </c>
      <c r="F4" s="555">
        <f t="shared" si="0"/>
        <v>6145</v>
      </c>
      <c r="G4" s="555">
        <f t="shared" si="0"/>
        <v>6130</v>
      </c>
      <c r="H4" s="359">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5766.2213082214039</v>
      </c>
      <c r="O4" s="555">
        <f>SUM(O5:O9)</f>
        <v>5426.3137287646105</v>
      </c>
      <c r="P4" s="66">
        <f>IF(ISERROR(N4/M4),"N/A",IF(M4&lt;0,"N/A",IF(N4&lt;0,"N/A",IF(N4/M4-1&gt;300%,"&gt;±300%",IF(N4/M4-1&lt;-300%,"&gt;±300%",N4/M4-1)))))</f>
        <v>2.9034066554983085E-2</v>
      </c>
      <c r="Q4" s="66">
        <f>IF(ISERROR(O4/N4),"N/A",IF(N4&lt;0,"N/A",IF(O4&lt;0,"N/A",IF(O4/N4-1&gt;300%,"&gt;±300%",IF(O4/N4-1&lt;-300%,"&gt;±300%",O4/N4-1)))))</f>
        <v>-5.8948063434914877E-2</v>
      </c>
      <c r="R4" s="27"/>
      <c r="S4" s="555">
        <v>1315</v>
      </c>
      <c r="T4" s="555">
        <v>1415</v>
      </c>
      <c r="U4" s="555">
        <v>1360</v>
      </c>
      <c r="V4" s="555">
        <v>1545</v>
      </c>
      <c r="W4" s="555">
        <v>1655</v>
      </c>
      <c r="X4" s="555">
        <v>1615</v>
      </c>
      <c r="Y4" s="555">
        <v>1275</v>
      </c>
      <c r="Z4" s="555">
        <v>1650</v>
      </c>
      <c r="AA4" s="555">
        <v>1620</v>
      </c>
      <c r="AB4" s="555">
        <v>1495</v>
      </c>
      <c r="AC4" s="555">
        <v>1435</v>
      </c>
      <c r="AD4" s="555">
        <v>1555</v>
      </c>
      <c r="AE4" s="555">
        <v>1565</v>
      </c>
      <c r="AF4" s="555">
        <v>1585</v>
      </c>
      <c r="AG4" s="359">
        <v>1300</v>
      </c>
      <c r="AH4" s="359">
        <v>1605</v>
      </c>
      <c r="AI4" s="359">
        <v>1665</v>
      </c>
      <c r="AJ4" s="359">
        <v>1565</v>
      </c>
      <c r="AK4" s="555">
        <f t="shared" ref="AK4" si="2">SUM(AK5:AK9)</f>
        <v>1314.4848997473339</v>
      </c>
      <c r="AL4" s="555">
        <f t="shared" ref="AL4:BI4" si="3">SUM(AL5:AL9)</f>
        <v>1659.8924334130102</v>
      </c>
      <c r="AM4" s="555">
        <f t="shared" si="3"/>
        <v>1525.2505772856737</v>
      </c>
      <c r="AN4" s="555">
        <f t="shared" si="3"/>
        <v>1574.1884629121064</v>
      </c>
      <c r="AO4" s="555">
        <f t="shared" si="3"/>
        <v>1247.834578191703</v>
      </c>
      <c r="AP4" s="555">
        <f t="shared" si="3"/>
        <v>941.90909122154369</v>
      </c>
      <c r="AQ4" s="555">
        <f t="shared" si="3"/>
        <v>1495.3959256947639</v>
      </c>
      <c r="AR4" s="555">
        <f t="shared" si="3"/>
        <v>1302.5662431868755</v>
      </c>
      <c r="AS4" s="555">
        <f t="shared" si="3"/>
        <v>1464.2380627238551</v>
      </c>
      <c r="AT4" s="555">
        <f t="shared" si="3"/>
        <v>1565.1232902457257</v>
      </c>
      <c r="AU4" s="555">
        <f t="shared" si="3"/>
        <v>1570.7384639882901</v>
      </c>
      <c r="AV4" s="555">
        <f t="shared" si="3"/>
        <v>1694.6145508815009</v>
      </c>
      <c r="AW4" s="555">
        <f t="shared" si="3"/>
        <v>1272.927177872738</v>
      </c>
      <c r="AX4" s="555">
        <f t="shared" si="3"/>
        <v>1529.3505592198294</v>
      </c>
      <c r="AY4" s="555">
        <f t="shared" si="3"/>
        <v>1389.7348408096479</v>
      </c>
      <c r="AZ4" s="555">
        <f t="shared" si="3"/>
        <v>1328.3243246228917</v>
      </c>
      <c r="BA4" s="555">
        <f t="shared" si="3"/>
        <v>1192.261548561424</v>
      </c>
      <c r="BB4" s="555">
        <f t="shared" si="3"/>
        <v>1486.3690376431291</v>
      </c>
      <c r="BC4" s="555">
        <f t="shared" si="3"/>
        <v>1393.1077138725254</v>
      </c>
      <c r="BD4" s="555">
        <f t="shared" si="3"/>
        <v>1531.789800334265</v>
      </c>
      <c r="BE4" s="555">
        <f t="shared" si="3"/>
        <v>1225.2024444288593</v>
      </c>
      <c r="BF4" s="555">
        <f t="shared" si="3"/>
        <v>1541.1993172619909</v>
      </c>
      <c r="BG4" s="555">
        <f t="shared" si="3"/>
        <v>1461.1805932467323</v>
      </c>
      <c r="BH4" s="555">
        <f t="shared" si="3"/>
        <v>1538.6389532838216</v>
      </c>
      <c r="BI4" s="555">
        <f t="shared" si="3"/>
        <v>1108.1323938940834</v>
      </c>
      <c r="BJ4" s="66">
        <f>IF(ISERROR(BI4/BE4),"N/A",IF(BE4&lt;0,"N/A",IF(BI4&lt;0,"N/A",IF(BI4/BE4-1&gt;300%,"&gt;±300%",IF(BI4/BE4-1&lt;-300%,"&gt;±300%",BI4/BE4-1)))))</f>
        <v>-9.5551597262237942E-2</v>
      </c>
      <c r="BK4" s="66">
        <f>IF(ISERROR(BI4/BH4),"N/A",IF(BH4&lt;0,"N/A",IF(BI4&lt;0,"N/A",IF(BI4/BH4-1&gt;300%,"&gt;±300%",IF(BI4/BH4-1&lt;-300%,"&gt;±300%",BI4/BH4-1)))))</f>
        <v>-0.27979699751584652</v>
      </c>
      <c r="BL4" s="867"/>
      <c r="BM4" s="9">
        <f>SUM(BM5:BM9)</f>
        <v>2145</v>
      </c>
      <c r="BN4" s="9">
        <f t="shared" ref="BN4" si="4">SUM(BN5:BN9)</f>
        <v>2730</v>
      </c>
      <c r="BO4" s="9">
        <f t="shared" ref="BO4:BO10" si="5">SUM(U4:V4)</f>
        <v>2905</v>
      </c>
      <c r="BP4" s="9">
        <f t="shared" ref="BP4:BP10" si="6">SUM(W4:X4)</f>
        <v>3270</v>
      </c>
      <c r="BQ4" s="9">
        <f t="shared" ref="BQ4:BQ10" si="7">SUM(Y4:Z4)</f>
        <v>2925</v>
      </c>
      <c r="BR4" s="9">
        <f t="shared" ref="BR4:BR10" si="8">SUM(AA4:AB4)</f>
        <v>3115</v>
      </c>
      <c r="BS4" s="9">
        <f t="shared" ref="BS4:BS10" si="9">SUM(AC4:AD4)</f>
        <v>2990</v>
      </c>
      <c r="BT4" s="9">
        <f t="shared" ref="BT4:BT11" si="10">SUM(AE4:AF4)</f>
        <v>3150</v>
      </c>
      <c r="BU4" s="9">
        <f t="shared" ref="BU4:BU11" si="11">SUM(AG4:AH4)</f>
        <v>2905</v>
      </c>
      <c r="BV4" s="9">
        <f t="shared" ref="BV4:BV11" si="12">SUM(AI4:AJ4)</f>
        <v>3230</v>
      </c>
      <c r="BW4" s="9">
        <f t="shared" ref="BW4:BW11" si="13">SUM(AK4:AL4)</f>
        <v>2974.3773331603443</v>
      </c>
      <c r="BX4" s="9">
        <f t="shared" ref="BX4:BX11" si="14">SUM(AM4:AN4)</f>
        <v>3099.4390401977798</v>
      </c>
      <c r="BY4" s="9">
        <f t="shared" ref="BY4:BY11" si="15">SUM(AO4:AP4)</f>
        <v>2189.7436694132466</v>
      </c>
      <c r="BZ4" s="9">
        <f t="shared" ref="BZ4:BZ11" si="16">SUM(AQ4:AR4)</f>
        <v>2797.9621688816396</v>
      </c>
      <c r="CA4" s="9">
        <f t="shared" ref="CA4:CA11" si="17">SUM(AS4:AT4)</f>
        <v>3029.3613529695808</v>
      </c>
      <c r="CB4" s="9">
        <f t="shared" ref="CB4:CB11" si="18">SUM(AU4:AV4)</f>
        <v>3265.353014869791</v>
      </c>
      <c r="CC4" s="9">
        <f t="shared" ref="CC4:CC11" si="19">SUM(AW4:AX4)</f>
        <v>2802.2777370925673</v>
      </c>
      <c r="CD4" s="9">
        <f>SUM(AY4:AZ4)</f>
        <v>2718.0591654325399</v>
      </c>
      <c r="CE4" s="9">
        <f>SUM(BA4:BB4)</f>
        <v>2678.6305862045529</v>
      </c>
      <c r="CF4" s="9">
        <f>BC4+BD4</f>
        <v>2924.8975142067902</v>
      </c>
      <c r="CG4" s="9">
        <f>BE4+BF4</f>
        <v>2766.4017616908504</v>
      </c>
      <c r="CH4" s="9">
        <f>BG4+BH4</f>
        <v>2999.8195465305539</v>
      </c>
      <c r="CI4" s="66">
        <f>IF(ISERROR(CH4/CF4),"N/A",IF(CF4&lt;0,"N/A",IF(CH4&lt;0,"N/A",IF(CH4/CF4-1&gt;300%,"&gt;±300%",IF(CH4/CF4-1&lt;-300%,"&gt;±300%",CH4/CF4-1)))))</f>
        <v>2.561526752983756E-2</v>
      </c>
      <c r="CJ4" s="66">
        <f>IF(ISERROR(CH4/CG4),"N/A",IF(CG4&lt;0,"N/A",IF(CH4&lt;0,"N/A",IF(CH4/CG4-1&gt;300%,"&gt;±300%",IF(CH4/CG4-1&lt;-300%,"&gt;±300%",CH4/CG4-1)))))</f>
        <v>8.4375952933545051E-2</v>
      </c>
      <c r="CK4" s="983"/>
      <c r="CL4" s="65">
        <f>SUM(BF4:BI4)</f>
        <v>5649.151257686628</v>
      </c>
      <c r="CM4" s="975"/>
      <c r="CN4" s="1033">
        <f>I4-SUM(AK4:AN4)</f>
        <v>0</v>
      </c>
      <c r="CO4" s="1033">
        <f>J4-SUM(AO4:AR4)</f>
        <v>0</v>
      </c>
      <c r="CP4" s="1033">
        <f>K4-SUM(AS4:AV4)</f>
        <v>0</v>
      </c>
      <c r="CQ4" s="1033">
        <f>L4-SUM(AW4:AZ4)</f>
        <v>0</v>
      </c>
      <c r="CR4" s="1033">
        <f>M4-SUM(BA4:BD4)</f>
        <v>0</v>
      </c>
      <c r="CS4" s="1033">
        <f>N4-SUM(BE4:BH4)</f>
        <v>0</v>
      </c>
      <c r="CT4" s="977">
        <f>L4-SUM(AW4:AZ4)</f>
        <v>0</v>
      </c>
      <c r="CU4" s="977">
        <f>M4-SUM(BA4:BD4)</f>
        <v>0</v>
      </c>
      <c r="CV4" s="977">
        <f>N4-SUM(BE4:BH4)</f>
        <v>0</v>
      </c>
      <c r="CW4" s="978"/>
      <c r="CX4" s="955"/>
      <c r="CY4" s="937"/>
      <c r="CZ4" s="955"/>
    </row>
    <row r="5" spans="1:104" x14ac:dyDescent="0.45">
      <c r="A5" s="10"/>
      <c r="B5" s="10" t="s">
        <v>0</v>
      </c>
      <c r="C5" s="7">
        <v>4355</v>
      </c>
      <c r="D5" s="7">
        <v>3135</v>
      </c>
      <c r="E5" s="7">
        <v>4480</v>
      </c>
      <c r="F5" s="7">
        <v>4365</v>
      </c>
      <c r="G5" s="7">
        <v>4385</v>
      </c>
      <c r="H5" s="67">
        <v>4470</v>
      </c>
      <c r="I5" s="7">
        <v>4374.4100105325597</v>
      </c>
      <c r="J5" s="7">
        <v>3298.2770757025819</v>
      </c>
      <c r="K5" s="7">
        <v>4678.3932504548748</v>
      </c>
      <c r="L5" s="7">
        <v>3914.9854051406105</v>
      </c>
      <c r="M5" s="7">
        <v>3956.5282730268473</v>
      </c>
      <c r="N5" s="7">
        <v>4132.8626444554466</v>
      </c>
      <c r="O5" s="7">
        <v>3869.0768720994633</v>
      </c>
      <c r="P5" s="66">
        <f t="shared" ref="P5:Q46" si="20">IF(ISERROR(N5/M5),"N/A",IF(M5&lt;0,"N/A",IF(N5&lt;0,"N/A",IF(N5/M5-1&gt;300%,"&gt;±300%",IF(N5/M5-1&lt;-300%,"&gt;±300%",N5/M5-1)))))</f>
        <v>4.4567954342886296E-2</v>
      </c>
      <c r="Q5" s="66">
        <f t="shared" si="20"/>
        <v>-6.3826406790913337E-2</v>
      </c>
      <c r="R5" s="27"/>
      <c r="S5" s="7">
        <v>870</v>
      </c>
      <c r="T5" s="7">
        <v>980</v>
      </c>
      <c r="U5" s="7">
        <v>940</v>
      </c>
      <c r="V5" s="7">
        <v>1130</v>
      </c>
      <c r="W5" s="7">
        <v>1215</v>
      </c>
      <c r="X5" s="7">
        <v>1195</v>
      </c>
      <c r="Y5" s="7">
        <v>815</v>
      </c>
      <c r="Z5" s="7">
        <v>1200</v>
      </c>
      <c r="AA5" s="7">
        <v>1180</v>
      </c>
      <c r="AB5" s="7">
        <v>1070</v>
      </c>
      <c r="AC5" s="7">
        <v>1030</v>
      </c>
      <c r="AD5" s="7">
        <v>1095</v>
      </c>
      <c r="AE5" s="7">
        <v>1140</v>
      </c>
      <c r="AF5" s="7">
        <v>1115</v>
      </c>
      <c r="AG5" s="67">
        <v>915</v>
      </c>
      <c r="AH5" s="67">
        <v>1160</v>
      </c>
      <c r="AI5" s="67">
        <v>1230</v>
      </c>
      <c r="AJ5" s="67">
        <v>1170</v>
      </c>
      <c r="AK5" s="7">
        <v>868.46887169811328</v>
      </c>
      <c r="AL5" s="7">
        <v>1213.0049208192097</v>
      </c>
      <c r="AM5" s="7">
        <v>1112.7015339045818</v>
      </c>
      <c r="AN5" s="7">
        <v>1180.2346841106546</v>
      </c>
      <c r="AO5" s="7">
        <v>842.85642848844918</v>
      </c>
      <c r="AP5" s="7">
        <v>520.92151089882509</v>
      </c>
      <c r="AQ5" s="7">
        <v>1061.6484540822894</v>
      </c>
      <c r="AR5" s="7">
        <v>872.85068223301835</v>
      </c>
      <c r="AS5" s="7">
        <v>1027.875068067895</v>
      </c>
      <c r="AT5" s="7">
        <v>1175.3725526637556</v>
      </c>
      <c r="AU5" s="7">
        <v>1201.0356337235364</v>
      </c>
      <c r="AV5" s="7">
        <v>1274.109995999688</v>
      </c>
      <c r="AW5" s="7">
        <v>877.80103780377749</v>
      </c>
      <c r="AX5" s="7">
        <v>1128.8244370508598</v>
      </c>
      <c r="AY5" s="7">
        <v>977.54396789938153</v>
      </c>
      <c r="AZ5" s="7">
        <v>930.81596238659176</v>
      </c>
      <c r="BA5" s="7">
        <v>778.15436432887145</v>
      </c>
      <c r="BB5" s="7">
        <v>1050.9963896377517</v>
      </c>
      <c r="BC5" s="7">
        <v>984.284557493237</v>
      </c>
      <c r="BD5" s="7">
        <v>1143.092961566987</v>
      </c>
      <c r="BE5" s="7">
        <v>795.78091468806304</v>
      </c>
      <c r="BF5" s="7">
        <v>1127.436055522433</v>
      </c>
      <c r="BG5" s="7">
        <v>1048.9830303752242</v>
      </c>
      <c r="BH5" s="7">
        <v>1160.6626438697258</v>
      </c>
      <c r="BI5" s="7">
        <v>714.92367497807606</v>
      </c>
      <c r="BJ5" s="66">
        <f t="shared" ref="BJ5:BJ44" si="21">IF(ISERROR(BI5/BE5),"N/A",IF(BE5&lt;0,"N/A",IF(BI5&lt;0,"N/A",IF(BI5/BE5-1&gt;300%,"&gt;±300%",IF(BI5/BE5-1&lt;-300%,"&gt;±300%",BI5/BE5-1)))))</f>
        <v>-0.10160741256490435</v>
      </c>
      <c r="BK5" s="66">
        <f t="shared" ref="BK5:BK44" si="22">IF(ISERROR(BI5/BH5),"N/A",IF(BH5&lt;0,"N/A",IF(BI5&lt;0,"N/A",IF(BI5/BH5-1&gt;300%,"&gt;±300%",IF(BI5/BH5-1&lt;-300%,"&gt;±300%",BI5/BH5-1)))))</f>
        <v>-0.38403835192414448</v>
      </c>
      <c r="BL5" s="929"/>
      <c r="BM5" s="13">
        <f>D5-BN5</f>
        <v>1285</v>
      </c>
      <c r="BN5" s="13">
        <f>SUM(S5:T5)</f>
        <v>1850</v>
      </c>
      <c r="BO5" s="13">
        <f t="shared" si="5"/>
        <v>2070</v>
      </c>
      <c r="BP5" s="13">
        <f t="shared" si="6"/>
        <v>2410</v>
      </c>
      <c r="BQ5" s="13">
        <f t="shared" si="7"/>
        <v>2015</v>
      </c>
      <c r="BR5" s="13">
        <f t="shared" si="8"/>
        <v>2250</v>
      </c>
      <c r="BS5" s="13">
        <f t="shared" si="9"/>
        <v>2125</v>
      </c>
      <c r="BT5" s="13">
        <f t="shared" si="10"/>
        <v>2255</v>
      </c>
      <c r="BU5" s="13">
        <f t="shared" si="11"/>
        <v>2075</v>
      </c>
      <c r="BV5" s="13">
        <f t="shared" si="12"/>
        <v>2400</v>
      </c>
      <c r="BW5" s="13">
        <f t="shared" si="13"/>
        <v>2081.4737925173231</v>
      </c>
      <c r="BX5" s="13">
        <f t="shared" si="14"/>
        <v>2292.9362180152366</v>
      </c>
      <c r="BY5" s="13">
        <f t="shared" si="15"/>
        <v>1363.7779393872743</v>
      </c>
      <c r="BZ5" s="13">
        <f t="shared" si="16"/>
        <v>1934.4991363153076</v>
      </c>
      <c r="CA5" s="13">
        <f t="shared" si="17"/>
        <v>2203.2476207316504</v>
      </c>
      <c r="CB5" s="13">
        <f t="shared" si="18"/>
        <v>2475.1456297232244</v>
      </c>
      <c r="CC5" s="13">
        <f t="shared" si="19"/>
        <v>2006.6254748546373</v>
      </c>
      <c r="CD5" s="13">
        <f>SUM(AY5:AZ5)</f>
        <v>1908.3599302859734</v>
      </c>
      <c r="CE5" s="13">
        <f t="shared" ref="CE5:CE11" si="23">SUM(BA5:BB5)</f>
        <v>1829.1507539666231</v>
      </c>
      <c r="CF5" s="13">
        <f t="shared" ref="CF5:CF11" si="24">BC5+BD5</f>
        <v>2127.3775190602241</v>
      </c>
      <c r="CG5" s="13">
        <f t="shared" ref="CG5:CG11" si="25">BE5+BF5</f>
        <v>1923.2169702104961</v>
      </c>
      <c r="CH5" s="13">
        <f>BG5+BH5</f>
        <v>2209.64567424495</v>
      </c>
      <c r="CI5" s="66">
        <f t="shared" ref="CI5:CI44" si="26">IF(ISERROR(CH5/CF5),"N/A",IF(CF5&lt;0,"N/A",IF(CH5&lt;0,"N/A",IF(CH5/CF5-1&gt;300%,"&gt;±300%",IF(CH5/CF5-1&lt;-300%,"&gt;±300%",CH5/CF5-1)))))</f>
        <v>3.8671159419353174E-2</v>
      </c>
      <c r="CJ5" s="66">
        <f t="shared" ref="CJ5:CJ44" si="27">IF(ISERROR(CH5/CG5),"N/A",IF(CG5&lt;0,"N/A",IF(CH5&lt;0,"N/A",IF(CH5/CG5-1&gt;300%,"&gt;±300%",IF(CH5/CG5-1&lt;-300%,"&gt;±300%",CH5/CG5-1)))))</f>
        <v>0.14893208019223336</v>
      </c>
      <c r="CK5" s="983"/>
      <c r="CL5" s="69">
        <f t="shared" ref="CL5:CL44" si="28">SUM(BF5:BI5)</f>
        <v>4052.0054047454591</v>
      </c>
      <c r="CM5" s="975"/>
      <c r="CN5" s="1033">
        <f t="shared" ref="CN5:CN44" si="29">I5-SUM(AK5:AN5)</f>
        <v>0</v>
      </c>
      <c r="CO5" s="1033">
        <f t="shared" ref="CO5:CO44" si="30">J5-SUM(AO5:AR5)</f>
        <v>0</v>
      </c>
      <c r="CP5" s="1033">
        <f t="shared" ref="CP5:CP44" si="31">K5-SUM(AS5:AV5)</f>
        <v>0</v>
      </c>
      <c r="CQ5" s="1033">
        <f t="shared" ref="CQ5:CQ44" si="32">L5-SUM(AW5:AZ5)</f>
        <v>0</v>
      </c>
      <c r="CR5" s="1033">
        <f t="shared" ref="CR5:CR44" si="33">M5-SUM(BA5:BD5)</f>
        <v>0</v>
      </c>
      <c r="CS5" s="1033">
        <f t="shared" ref="CS5:CS44" si="34">N5-SUM(BE5:BH5)</f>
        <v>0</v>
      </c>
      <c r="CT5" s="977">
        <f t="shared" ref="CT5:CT44" si="35">L5-SUM(AW5:AZ5)</f>
        <v>0</v>
      </c>
      <c r="CU5" s="977">
        <f t="shared" ref="CU5:CU44" si="36">M5-SUM(BA5:BD5)</f>
        <v>0</v>
      </c>
      <c r="CV5" s="977">
        <f t="shared" ref="CV5:CV44" si="37">N5-SUM(BE5:BH5)</f>
        <v>0</v>
      </c>
      <c r="CW5" s="978"/>
      <c r="CX5" s="955"/>
      <c r="CY5" s="937"/>
      <c r="CZ5" s="955"/>
    </row>
    <row r="6" spans="1:104" x14ac:dyDescent="0.45">
      <c r="A6" s="10"/>
      <c r="B6" s="10" t="s">
        <v>8</v>
      </c>
      <c r="C6" s="7">
        <v>405</v>
      </c>
      <c r="D6" s="7">
        <v>405</v>
      </c>
      <c r="E6" s="7">
        <v>405</v>
      </c>
      <c r="F6" s="7">
        <v>490</v>
      </c>
      <c r="G6" s="7">
        <v>480</v>
      </c>
      <c r="H6" s="67">
        <v>465</v>
      </c>
      <c r="I6" s="7">
        <v>457.82139999999998</v>
      </c>
      <c r="J6" s="7">
        <v>447.62088000000006</v>
      </c>
      <c r="K6" s="7">
        <v>485.15182000000004</v>
      </c>
      <c r="L6" s="7">
        <v>480.00369999999998</v>
      </c>
      <c r="M6" s="7">
        <v>507.43560000000002</v>
      </c>
      <c r="N6" s="7">
        <v>512.19298000000003</v>
      </c>
      <c r="O6" s="7">
        <v>491.22368019631813</v>
      </c>
      <c r="P6" s="66">
        <f t="shared" si="20"/>
        <v>9.3753374812488577E-3</v>
      </c>
      <c r="Q6" s="66">
        <f t="shared" si="20"/>
        <v>-4.0940232729628434E-2</v>
      </c>
      <c r="R6" s="27"/>
      <c r="S6" s="7">
        <v>95</v>
      </c>
      <c r="T6" s="7">
        <v>95</v>
      </c>
      <c r="U6" s="7">
        <v>95</v>
      </c>
      <c r="V6" s="7">
        <v>80</v>
      </c>
      <c r="W6" s="7">
        <v>115</v>
      </c>
      <c r="X6" s="7">
        <v>110</v>
      </c>
      <c r="Y6" s="7">
        <v>130</v>
      </c>
      <c r="Z6" s="7">
        <v>120</v>
      </c>
      <c r="AA6" s="7">
        <v>120</v>
      </c>
      <c r="AB6" s="7">
        <v>120</v>
      </c>
      <c r="AC6" s="7">
        <v>115</v>
      </c>
      <c r="AD6" s="7">
        <v>125</v>
      </c>
      <c r="AE6" s="7">
        <v>100</v>
      </c>
      <c r="AF6" s="7">
        <v>140</v>
      </c>
      <c r="AG6" s="67">
        <v>115</v>
      </c>
      <c r="AH6" s="67">
        <v>115</v>
      </c>
      <c r="AI6" s="67">
        <v>120</v>
      </c>
      <c r="AJ6" s="67">
        <v>120</v>
      </c>
      <c r="AK6" s="7">
        <v>111.4571283018868</v>
      </c>
      <c r="AL6" s="7">
        <v>118.81441169811319</v>
      </c>
      <c r="AM6" s="7">
        <v>119.06663113006395</v>
      </c>
      <c r="AN6" s="7">
        <v>108.48322886993604</v>
      </c>
      <c r="AO6" s="7">
        <v>107.64875596927972</v>
      </c>
      <c r="AP6" s="7">
        <v>109.94480403072028</v>
      </c>
      <c r="AQ6" s="7">
        <v>115.38638519356425</v>
      </c>
      <c r="AR6" s="7">
        <v>114.64093480643575</v>
      </c>
      <c r="AS6" s="7">
        <v>117.84114183023325</v>
      </c>
      <c r="AT6" s="7">
        <v>124.97457816976673</v>
      </c>
      <c r="AU6" s="7">
        <v>115.61896522517587</v>
      </c>
      <c r="AV6" s="7">
        <v>126.71713477482413</v>
      </c>
      <c r="AW6" s="7">
        <v>116.96099674261313</v>
      </c>
      <c r="AX6" s="7">
        <v>123.95054325738687</v>
      </c>
      <c r="AY6" s="7">
        <v>115.7780320907805</v>
      </c>
      <c r="AZ6" s="7">
        <v>123.31412790921948</v>
      </c>
      <c r="BA6" s="7">
        <v>115.65744968302469</v>
      </c>
      <c r="BB6" s="7">
        <v>126.29855031697532</v>
      </c>
      <c r="BC6" s="7">
        <v>132.38726884092728</v>
      </c>
      <c r="BD6" s="7">
        <v>133.09233115907273</v>
      </c>
      <c r="BE6" s="7">
        <v>132.40690213190214</v>
      </c>
      <c r="BF6" s="7">
        <v>125.95951786809786</v>
      </c>
      <c r="BG6" s="7">
        <v>132.41971845886556</v>
      </c>
      <c r="BH6" s="7">
        <v>121.40684154113444</v>
      </c>
      <c r="BI6" s="7">
        <v>115.04932991575393</v>
      </c>
      <c r="BJ6" s="66">
        <f t="shared" si="21"/>
        <v>-0.13109265405859893</v>
      </c>
      <c r="BK6" s="66">
        <f t="shared" si="22"/>
        <v>-5.2365348976041726E-2</v>
      </c>
      <c r="BL6" s="929"/>
      <c r="BM6" s="13">
        <f t="shared" ref="BM6:BM10" si="38">D6-BN6</f>
        <v>215</v>
      </c>
      <c r="BN6" s="13">
        <f t="shared" ref="BN6:BN10" si="39">SUM(S6:T6)</f>
        <v>190</v>
      </c>
      <c r="BO6" s="13">
        <f t="shared" si="5"/>
        <v>175</v>
      </c>
      <c r="BP6" s="13">
        <f t="shared" si="6"/>
        <v>225</v>
      </c>
      <c r="BQ6" s="13">
        <f t="shared" si="7"/>
        <v>250</v>
      </c>
      <c r="BR6" s="13">
        <f t="shared" si="8"/>
        <v>240</v>
      </c>
      <c r="BS6" s="13">
        <f t="shared" si="9"/>
        <v>240</v>
      </c>
      <c r="BT6" s="13">
        <f t="shared" si="10"/>
        <v>240</v>
      </c>
      <c r="BU6" s="13">
        <f t="shared" si="11"/>
        <v>230</v>
      </c>
      <c r="BV6" s="13">
        <f t="shared" si="12"/>
        <v>240</v>
      </c>
      <c r="BW6" s="13">
        <f t="shared" si="13"/>
        <v>230.27153999999999</v>
      </c>
      <c r="BX6" s="13">
        <f t="shared" si="14"/>
        <v>227.54986</v>
      </c>
      <c r="BY6" s="13">
        <f t="shared" si="15"/>
        <v>217.59356</v>
      </c>
      <c r="BZ6" s="13">
        <f t="shared" si="16"/>
        <v>230.02732</v>
      </c>
      <c r="CA6" s="13">
        <f t="shared" si="17"/>
        <v>242.81572</v>
      </c>
      <c r="CB6" s="13">
        <f t="shared" si="18"/>
        <v>242.33609999999999</v>
      </c>
      <c r="CC6" s="13">
        <f t="shared" si="19"/>
        <v>240.91154</v>
      </c>
      <c r="CD6" s="13">
        <f t="shared" ref="CD6:CD11" si="40">SUM(AY6:AZ6)</f>
        <v>239.09215999999998</v>
      </c>
      <c r="CE6" s="13">
        <f>SUM(BA6:BB6)</f>
        <v>241.95600000000002</v>
      </c>
      <c r="CF6" s="13">
        <f t="shared" si="24"/>
        <v>265.4796</v>
      </c>
      <c r="CG6" s="13">
        <f t="shared" si="25"/>
        <v>258.36642000000001</v>
      </c>
      <c r="CH6" s="13">
        <f t="shared" ref="CH6:CH44" si="41">BG6+BH6</f>
        <v>253.82656</v>
      </c>
      <c r="CI6" s="66">
        <f t="shared" si="26"/>
        <v>-4.3894295456223364E-2</v>
      </c>
      <c r="CJ6" s="66">
        <f t="shared" si="27"/>
        <v>-1.7571401113194218E-2</v>
      </c>
      <c r="CK6" s="983"/>
      <c r="CL6" s="69">
        <f t="shared" si="28"/>
        <v>494.83540778385179</v>
      </c>
      <c r="CM6" s="975"/>
      <c r="CN6" s="1033">
        <f t="shared" si="29"/>
        <v>0</v>
      </c>
      <c r="CO6" s="1033">
        <f t="shared" si="30"/>
        <v>0</v>
      </c>
      <c r="CP6" s="1033">
        <f t="shared" si="31"/>
        <v>0</v>
      </c>
      <c r="CQ6" s="1033">
        <f t="shared" si="32"/>
        <v>0</v>
      </c>
      <c r="CR6" s="1033">
        <f t="shared" si="33"/>
        <v>0</v>
      </c>
      <c r="CS6" s="1033">
        <f t="shared" si="34"/>
        <v>0</v>
      </c>
      <c r="CT6" s="977">
        <f t="shared" si="35"/>
        <v>0</v>
      </c>
      <c r="CU6" s="977">
        <f t="shared" si="36"/>
        <v>0</v>
      </c>
      <c r="CV6" s="977">
        <f t="shared" si="37"/>
        <v>0</v>
      </c>
      <c r="CW6" s="978"/>
      <c r="CX6" s="955"/>
      <c r="CY6" s="937"/>
      <c r="CZ6" s="955"/>
    </row>
    <row r="7" spans="1:104" x14ac:dyDescent="0.45">
      <c r="A7" s="10"/>
      <c r="B7" s="10" t="s">
        <v>15</v>
      </c>
      <c r="C7" s="7">
        <v>355</v>
      </c>
      <c r="D7" s="7">
        <v>395</v>
      </c>
      <c r="E7" s="7">
        <v>365</v>
      </c>
      <c r="F7" s="7">
        <v>390</v>
      </c>
      <c r="G7" s="7">
        <v>360</v>
      </c>
      <c r="H7" s="67">
        <v>345</v>
      </c>
      <c r="I7" s="7">
        <v>356.3391414125814</v>
      </c>
      <c r="J7" s="7">
        <v>337.22154999999998</v>
      </c>
      <c r="K7" s="7">
        <v>273.24279999999999</v>
      </c>
      <c r="L7" s="7">
        <v>262.63049999999998</v>
      </c>
      <c r="M7" s="7">
        <v>275.31747999999999</v>
      </c>
      <c r="N7" s="7">
        <v>253.74511000000001</v>
      </c>
      <c r="O7" s="7">
        <v>188.91501124101589</v>
      </c>
      <c r="P7" s="66">
        <f t="shared" si="20"/>
        <v>-7.8354523657560682E-2</v>
      </c>
      <c r="Q7" s="66">
        <f t="shared" si="20"/>
        <v>-0.25549299751622456</v>
      </c>
      <c r="R7" s="27"/>
      <c r="S7" s="7">
        <v>105</v>
      </c>
      <c r="T7" s="7">
        <v>115</v>
      </c>
      <c r="U7" s="7">
        <v>100</v>
      </c>
      <c r="V7" s="7">
        <v>100</v>
      </c>
      <c r="W7" s="7">
        <v>90</v>
      </c>
      <c r="X7" s="7">
        <v>100</v>
      </c>
      <c r="Y7" s="7">
        <v>100</v>
      </c>
      <c r="Z7" s="7">
        <v>105</v>
      </c>
      <c r="AA7" s="7">
        <v>100</v>
      </c>
      <c r="AB7" s="7">
        <v>85</v>
      </c>
      <c r="AC7" s="7">
        <v>95</v>
      </c>
      <c r="AD7" s="7">
        <v>85</v>
      </c>
      <c r="AE7" s="7">
        <v>95</v>
      </c>
      <c r="AF7" s="7">
        <v>95</v>
      </c>
      <c r="AG7" s="67">
        <v>90</v>
      </c>
      <c r="AH7" s="67">
        <v>85</v>
      </c>
      <c r="AI7" s="67">
        <v>90</v>
      </c>
      <c r="AJ7" s="67">
        <v>90</v>
      </c>
      <c r="AK7" s="7">
        <v>85.149501412581387</v>
      </c>
      <c r="AL7" s="7">
        <v>98.594069999999988</v>
      </c>
      <c r="AM7" s="7">
        <v>78.519019999999998</v>
      </c>
      <c r="AN7" s="7">
        <v>94.076549999999997</v>
      </c>
      <c r="AO7" s="7">
        <v>97.866374477791112</v>
      </c>
      <c r="AP7" s="7">
        <v>86.809065522208883</v>
      </c>
      <c r="AQ7" s="7">
        <v>70.809776601101504</v>
      </c>
      <c r="AR7" s="7">
        <v>81.736333398898495</v>
      </c>
      <c r="AS7" s="7">
        <v>83.366053265613232</v>
      </c>
      <c r="AT7" s="7">
        <v>75.306236734386758</v>
      </c>
      <c r="AU7" s="7">
        <v>50.599529350649348</v>
      </c>
      <c r="AV7" s="7">
        <v>63.970980649350651</v>
      </c>
      <c r="AW7" s="7">
        <v>66.248493766233764</v>
      </c>
      <c r="AX7" s="7">
        <v>64.497406233766242</v>
      </c>
      <c r="AY7" s="7">
        <v>66.579855130557519</v>
      </c>
      <c r="AZ7" s="7">
        <v>65.304744869442487</v>
      </c>
      <c r="BA7" s="7">
        <v>70.734834989414253</v>
      </c>
      <c r="BB7" s="7">
        <v>72.676575010585751</v>
      </c>
      <c r="BC7" s="7">
        <v>60.369301849432794</v>
      </c>
      <c r="BD7" s="7">
        <v>71.536768150567198</v>
      </c>
      <c r="BE7" s="7">
        <v>70.814278048780494</v>
      </c>
      <c r="BF7" s="7">
        <v>59.491521951219511</v>
      </c>
      <c r="BG7" s="7">
        <v>60.46161099644128</v>
      </c>
      <c r="BH7" s="7">
        <v>62.977699003558719</v>
      </c>
      <c r="BI7" s="7">
        <v>49.912983827768791</v>
      </c>
      <c r="BJ7" s="66">
        <f t="shared" si="21"/>
        <v>-0.29515649664060439</v>
      </c>
      <c r="BK7" s="66">
        <f t="shared" si="22"/>
        <v>-0.20744986530949105</v>
      </c>
      <c r="BL7" s="929"/>
      <c r="BM7" s="13">
        <f t="shared" si="38"/>
        <v>175</v>
      </c>
      <c r="BN7" s="13">
        <f t="shared" si="39"/>
        <v>220</v>
      </c>
      <c r="BO7" s="13">
        <f t="shared" si="5"/>
        <v>200</v>
      </c>
      <c r="BP7" s="13">
        <f t="shared" si="6"/>
        <v>190</v>
      </c>
      <c r="BQ7" s="13">
        <f t="shared" si="7"/>
        <v>205</v>
      </c>
      <c r="BR7" s="13">
        <f t="shared" si="8"/>
        <v>185</v>
      </c>
      <c r="BS7" s="13">
        <f t="shared" si="9"/>
        <v>180</v>
      </c>
      <c r="BT7" s="13">
        <f t="shared" si="10"/>
        <v>190</v>
      </c>
      <c r="BU7" s="13">
        <f t="shared" si="11"/>
        <v>175</v>
      </c>
      <c r="BV7" s="13">
        <f t="shared" si="12"/>
        <v>180</v>
      </c>
      <c r="BW7" s="13">
        <f t="shared" si="13"/>
        <v>183.74357141258139</v>
      </c>
      <c r="BX7" s="13">
        <f t="shared" si="14"/>
        <v>172.59557000000001</v>
      </c>
      <c r="BY7" s="13">
        <f t="shared" si="15"/>
        <v>184.67543999999998</v>
      </c>
      <c r="BZ7" s="13">
        <f t="shared" si="16"/>
        <v>152.54611</v>
      </c>
      <c r="CA7" s="13">
        <f t="shared" si="17"/>
        <v>158.67228999999998</v>
      </c>
      <c r="CB7" s="13">
        <f t="shared" si="18"/>
        <v>114.57051</v>
      </c>
      <c r="CC7" s="13">
        <f t="shared" si="19"/>
        <v>130.74590000000001</v>
      </c>
      <c r="CD7" s="13">
        <f t="shared" si="40"/>
        <v>131.88460000000001</v>
      </c>
      <c r="CE7" s="13">
        <f t="shared" si="23"/>
        <v>143.41140999999999</v>
      </c>
      <c r="CF7" s="13">
        <f t="shared" si="24"/>
        <v>131.90607</v>
      </c>
      <c r="CG7" s="13">
        <f t="shared" si="25"/>
        <v>130.3058</v>
      </c>
      <c r="CH7" s="13">
        <f t="shared" si="41"/>
        <v>123.43931000000001</v>
      </c>
      <c r="CI7" s="66">
        <f t="shared" si="26"/>
        <v>-6.4187796664702312E-2</v>
      </c>
      <c r="CJ7" s="66">
        <f t="shared" si="27"/>
        <v>-5.2695198525315012E-2</v>
      </c>
      <c r="CK7" s="983"/>
      <c r="CL7" s="69">
        <f t="shared" si="28"/>
        <v>232.8438157789883</v>
      </c>
      <c r="CM7" s="975"/>
      <c r="CN7" s="1033">
        <f t="shared" si="29"/>
        <v>0</v>
      </c>
      <c r="CO7" s="1033">
        <f t="shared" si="30"/>
        <v>0</v>
      </c>
      <c r="CP7" s="1033">
        <f t="shared" si="31"/>
        <v>0</v>
      </c>
      <c r="CQ7" s="1033">
        <f t="shared" si="32"/>
        <v>0</v>
      </c>
      <c r="CR7" s="1033">
        <f t="shared" si="33"/>
        <v>0</v>
      </c>
      <c r="CS7" s="1033">
        <f t="shared" si="34"/>
        <v>0</v>
      </c>
      <c r="CT7" s="977">
        <f t="shared" si="35"/>
        <v>0</v>
      </c>
      <c r="CU7" s="977">
        <f t="shared" si="36"/>
        <v>0</v>
      </c>
      <c r="CV7" s="977">
        <f t="shared" si="37"/>
        <v>0</v>
      </c>
      <c r="CW7" s="978"/>
      <c r="CX7" s="955"/>
      <c r="CY7" s="937"/>
      <c r="CZ7" s="955"/>
    </row>
    <row r="8" spans="1:104" x14ac:dyDescent="0.45">
      <c r="A8" s="10"/>
      <c r="B8" s="10" t="s">
        <v>1</v>
      </c>
      <c r="C8" s="7">
        <v>740</v>
      </c>
      <c r="D8" s="7">
        <v>740</v>
      </c>
      <c r="E8" s="7">
        <v>710</v>
      </c>
      <c r="F8" s="7">
        <v>715</v>
      </c>
      <c r="G8" s="7">
        <v>720</v>
      </c>
      <c r="H8" s="67">
        <v>665</v>
      </c>
      <c r="I8" s="7">
        <v>716.37891437287317</v>
      </c>
      <c r="J8" s="7">
        <v>704.21686006867185</v>
      </c>
      <c r="K8" s="7">
        <v>652.1233991440422</v>
      </c>
      <c r="L8" s="7">
        <v>663.1233991440422</v>
      </c>
      <c r="M8" s="7">
        <v>674.1233991440422</v>
      </c>
      <c r="N8" s="7">
        <v>676.53912552550389</v>
      </c>
      <c r="O8" s="7">
        <v>685.64569380017929</v>
      </c>
      <c r="P8" s="66">
        <f t="shared" si="20"/>
        <v>3.5835076849861647E-3</v>
      </c>
      <c r="Q8" s="66">
        <f t="shared" si="20"/>
        <v>1.3460519770533308E-2</v>
      </c>
      <c r="R8" s="27"/>
      <c r="S8" s="7">
        <v>200</v>
      </c>
      <c r="T8" s="7">
        <v>175</v>
      </c>
      <c r="U8" s="7">
        <v>180</v>
      </c>
      <c r="V8" s="7">
        <v>190</v>
      </c>
      <c r="W8" s="7">
        <v>190</v>
      </c>
      <c r="X8" s="7">
        <v>160</v>
      </c>
      <c r="Y8" s="7">
        <v>190</v>
      </c>
      <c r="Z8" s="7">
        <v>180</v>
      </c>
      <c r="AA8" s="7">
        <v>175</v>
      </c>
      <c r="AB8" s="7">
        <v>170</v>
      </c>
      <c r="AC8" s="7">
        <v>140</v>
      </c>
      <c r="AD8" s="7">
        <v>205</v>
      </c>
      <c r="AE8" s="7">
        <v>185</v>
      </c>
      <c r="AF8" s="7">
        <v>190</v>
      </c>
      <c r="AG8" s="67">
        <v>140</v>
      </c>
      <c r="AH8" s="67">
        <v>200</v>
      </c>
      <c r="AI8" s="67">
        <v>180</v>
      </c>
      <c r="AJ8" s="67">
        <v>145</v>
      </c>
      <c r="AK8" s="7">
        <v>204</v>
      </c>
      <c r="AL8" s="7">
        <v>188.79226177563464</v>
      </c>
      <c r="AM8" s="7">
        <v>174.19652661717544</v>
      </c>
      <c r="AN8" s="7">
        <v>149.39012598006315</v>
      </c>
      <c r="AO8" s="7">
        <v>150</v>
      </c>
      <c r="AP8" s="7">
        <v>175.49612974710641</v>
      </c>
      <c r="AQ8" s="7">
        <v>196.28350601702576</v>
      </c>
      <c r="AR8" s="7">
        <v>182.43722430453971</v>
      </c>
      <c r="AS8" s="7">
        <v>184</v>
      </c>
      <c r="AT8" s="7">
        <v>136.98602311770279</v>
      </c>
      <c r="AU8" s="7">
        <v>152.75318612881492</v>
      </c>
      <c r="AV8" s="7">
        <v>178.38418989752452</v>
      </c>
      <c r="AW8" s="7">
        <v>163</v>
      </c>
      <c r="AX8" s="7">
        <v>160.98602311770279</v>
      </c>
      <c r="AY8" s="7">
        <v>178.75318612881492</v>
      </c>
      <c r="AZ8" s="7">
        <v>160.38418989752452</v>
      </c>
      <c r="BA8" s="7">
        <v>180</v>
      </c>
      <c r="BB8" s="7">
        <v>189.98602311770279</v>
      </c>
      <c r="BC8" s="7">
        <v>167.75318612881492</v>
      </c>
      <c r="BD8" s="7">
        <v>136.38418989752452</v>
      </c>
      <c r="BE8" s="7">
        <v>178</v>
      </c>
      <c r="BF8" s="7">
        <v>180.65907236012703</v>
      </c>
      <c r="BG8" s="7">
        <v>171.77233385608764</v>
      </c>
      <c r="BH8" s="7">
        <v>146.10771930928922</v>
      </c>
      <c r="BI8" s="7">
        <v>180</v>
      </c>
      <c r="BJ8" s="66">
        <f t="shared" si="21"/>
        <v>1.1235955056179803E-2</v>
      </c>
      <c r="BK8" s="66">
        <f t="shared" si="22"/>
        <v>0.23196776221635251</v>
      </c>
      <c r="BL8" s="929"/>
      <c r="BM8" s="13">
        <f t="shared" si="38"/>
        <v>365</v>
      </c>
      <c r="BN8" s="13">
        <f t="shared" si="39"/>
        <v>375</v>
      </c>
      <c r="BO8" s="13">
        <f t="shared" si="5"/>
        <v>370</v>
      </c>
      <c r="BP8" s="13">
        <f t="shared" si="6"/>
        <v>350</v>
      </c>
      <c r="BQ8" s="13">
        <f t="shared" si="7"/>
        <v>370</v>
      </c>
      <c r="BR8" s="13">
        <f t="shared" si="8"/>
        <v>345</v>
      </c>
      <c r="BS8" s="13">
        <f t="shared" si="9"/>
        <v>345</v>
      </c>
      <c r="BT8" s="13">
        <f t="shared" si="10"/>
        <v>375</v>
      </c>
      <c r="BU8" s="13">
        <f t="shared" si="11"/>
        <v>340</v>
      </c>
      <c r="BV8" s="13">
        <f t="shared" si="12"/>
        <v>325</v>
      </c>
      <c r="BW8" s="13">
        <f t="shared" si="13"/>
        <v>392.79226177563464</v>
      </c>
      <c r="BX8" s="13">
        <f t="shared" si="14"/>
        <v>323.58665259723858</v>
      </c>
      <c r="BY8" s="13">
        <f t="shared" si="15"/>
        <v>325.49612974710641</v>
      </c>
      <c r="BZ8" s="13">
        <f t="shared" si="16"/>
        <v>378.7207303215655</v>
      </c>
      <c r="CA8" s="13">
        <f t="shared" si="17"/>
        <v>320.98602311770276</v>
      </c>
      <c r="CB8" s="13">
        <f t="shared" si="18"/>
        <v>331.13737602633944</v>
      </c>
      <c r="CC8" s="13">
        <f t="shared" si="19"/>
        <v>323.98602311770276</v>
      </c>
      <c r="CD8" s="13">
        <f t="shared" si="40"/>
        <v>339.13737602633944</v>
      </c>
      <c r="CE8" s="13">
        <f t="shared" si="23"/>
        <v>369.98602311770276</v>
      </c>
      <c r="CF8" s="13">
        <f t="shared" si="24"/>
        <v>304.13737602633944</v>
      </c>
      <c r="CG8" s="13">
        <f t="shared" si="25"/>
        <v>358.65907236012703</v>
      </c>
      <c r="CH8" s="13">
        <f>BG8+BH8</f>
        <v>317.88005316537686</v>
      </c>
      <c r="CI8" s="66">
        <f t="shared" si="26"/>
        <v>4.5185755590418708E-2</v>
      </c>
      <c r="CJ8" s="66">
        <f t="shared" si="27"/>
        <v>-0.11369855759233172</v>
      </c>
      <c r="CK8" s="983"/>
      <c r="CL8" s="69">
        <f t="shared" si="28"/>
        <v>678.53912552550389</v>
      </c>
      <c r="CM8" s="975"/>
      <c r="CN8" s="1033">
        <f t="shared" si="29"/>
        <v>0</v>
      </c>
      <c r="CO8" s="1033">
        <f t="shared" si="30"/>
        <v>0</v>
      </c>
      <c r="CP8" s="1033">
        <f t="shared" si="31"/>
        <v>0</v>
      </c>
      <c r="CQ8" s="1033">
        <f t="shared" si="32"/>
        <v>0</v>
      </c>
      <c r="CR8" s="1033">
        <f t="shared" si="33"/>
        <v>0</v>
      </c>
      <c r="CS8" s="1033">
        <f t="shared" si="34"/>
        <v>0</v>
      </c>
      <c r="CT8" s="977">
        <f t="shared" si="35"/>
        <v>0</v>
      </c>
      <c r="CU8" s="977">
        <f t="shared" si="36"/>
        <v>0</v>
      </c>
      <c r="CV8" s="977">
        <f t="shared" si="37"/>
        <v>0</v>
      </c>
      <c r="CW8" s="978"/>
      <c r="CX8" s="955"/>
      <c r="CY8" s="937"/>
      <c r="CZ8" s="955"/>
    </row>
    <row r="9" spans="1:104" x14ac:dyDescent="0.45">
      <c r="A9" s="28"/>
      <c r="B9" s="29" t="s">
        <v>2</v>
      </c>
      <c r="C9" s="29">
        <v>215</v>
      </c>
      <c r="D9" s="29">
        <v>200</v>
      </c>
      <c r="E9" s="29">
        <v>200</v>
      </c>
      <c r="F9" s="29">
        <v>185</v>
      </c>
      <c r="G9" s="29">
        <v>185</v>
      </c>
      <c r="H9" s="70">
        <v>180</v>
      </c>
      <c r="I9" s="29">
        <v>168.86690704011022</v>
      </c>
      <c r="J9" s="29">
        <v>200.36947252363217</v>
      </c>
      <c r="K9" s="29">
        <v>205.80309824045412</v>
      </c>
      <c r="L9" s="29">
        <v>199.59389824045411</v>
      </c>
      <c r="M9" s="29">
        <v>190.12334824045411</v>
      </c>
      <c r="N9" s="29">
        <v>190.88144824045412</v>
      </c>
      <c r="O9" s="29">
        <v>191.45247142763401</v>
      </c>
      <c r="P9" s="66">
        <f t="shared" si="20"/>
        <v>3.9874113674940315E-3</v>
      </c>
      <c r="Q9" s="66">
        <f t="shared" si="20"/>
        <v>2.9915069926573779E-3</v>
      </c>
      <c r="R9" s="27"/>
      <c r="S9" s="29">
        <v>45</v>
      </c>
      <c r="T9" s="29">
        <v>50</v>
      </c>
      <c r="U9" s="29">
        <v>45</v>
      </c>
      <c r="V9" s="29">
        <v>45</v>
      </c>
      <c r="W9" s="29">
        <v>45</v>
      </c>
      <c r="X9" s="29">
        <v>50</v>
      </c>
      <c r="Y9" s="29">
        <v>40</v>
      </c>
      <c r="Z9" s="29">
        <v>45</v>
      </c>
      <c r="AA9" s="29">
        <v>45</v>
      </c>
      <c r="AB9" s="29">
        <v>50</v>
      </c>
      <c r="AC9" s="29">
        <v>45</v>
      </c>
      <c r="AD9" s="29">
        <v>45</v>
      </c>
      <c r="AE9" s="29">
        <v>45</v>
      </c>
      <c r="AF9" s="29">
        <v>45</v>
      </c>
      <c r="AG9" s="1052">
        <v>40</v>
      </c>
      <c r="AH9" s="1052">
        <v>45</v>
      </c>
      <c r="AI9" s="1052">
        <v>45</v>
      </c>
      <c r="AJ9" s="1052">
        <v>40</v>
      </c>
      <c r="AK9" s="610">
        <v>45.409398334752552</v>
      </c>
      <c r="AL9" s="610">
        <v>40.686769120052553</v>
      </c>
      <c r="AM9" s="610">
        <v>40.766865633852547</v>
      </c>
      <c r="AN9" s="610">
        <v>42.003873951452547</v>
      </c>
      <c r="AO9" s="610">
        <v>49.463019256183038</v>
      </c>
      <c r="AP9" s="610">
        <v>48.737581022683038</v>
      </c>
      <c r="AQ9" s="610">
        <v>51.267803800783042</v>
      </c>
      <c r="AR9" s="610">
        <v>50.901068443983036</v>
      </c>
      <c r="AS9" s="610">
        <v>51.155799560113529</v>
      </c>
      <c r="AT9" s="610">
        <v>52.483899560113528</v>
      </c>
      <c r="AU9" s="610">
        <v>50.731149560113529</v>
      </c>
      <c r="AV9" s="610">
        <v>51.432249560113533</v>
      </c>
      <c r="AW9" s="610">
        <v>48.916649560113527</v>
      </c>
      <c r="AX9" s="610">
        <v>51.092149560113526</v>
      </c>
      <c r="AY9" s="610">
        <v>51.079799560113528</v>
      </c>
      <c r="AZ9" s="610">
        <v>48.505299560113528</v>
      </c>
      <c r="BA9" s="610">
        <v>47.71489956011353</v>
      </c>
      <c r="BB9" s="610">
        <v>46.411499560113526</v>
      </c>
      <c r="BC9" s="610">
        <v>48.313399560113524</v>
      </c>
      <c r="BD9" s="610">
        <v>47.683549560113534</v>
      </c>
      <c r="BE9" s="610">
        <v>48.20034956011353</v>
      </c>
      <c r="BF9" s="610">
        <v>47.653149560113533</v>
      </c>
      <c r="BG9" s="610">
        <v>47.54389956011353</v>
      </c>
      <c r="BH9" s="610">
        <v>47.484049560113533</v>
      </c>
      <c r="BI9" s="610">
        <v>48.246405172484629</v>
      </c>
      <c r="BJ9" s="998">
        <f t="shared" si="21"/>
        <v>9.5550370052110978E-4</v>
      </c>
      <c r="BK9" s="998">
        <f t="shared" si="22"/>
        <v>1.6054983082392171E-2</v>
      </c>
      <c r="BL9" s="929"/>
      <c r="BM9" s="29">
        <f t="shared" si="38"/>
        <v>105</v>
      </c>
      <c r="BN9" s="29">
        <f t="shared" si="39"/>
        <v>95</v>
      </c>
      <c r="BO9" s="29">
        <f t="shared" si="5"/>
        <v>90</v>
      </c>
      <c r="BP9" s="29">
        <f t="shared" si="6"/>
        <v>95</v>
      </c>
      <c r="BQ9" s="29">
        <f t="shared" si="7"/>
        <v>85</v>
      </c>
      <c r="BR9" s="29">
        <f t="shared" si="8"/>
        <v>95</v>
      </c>
      <c r="BS9" s="29">
        <f t="shared" si="9"/>
        <v>90</v>
      </c>
      <c r="BT9" s="29">
        <f t="shared" si="10"/>
        <v>90</v>
      </c>
      <c r="BU9" s="29">
        <f t="shared" si="11"/>
        <v>85</v>
      </c>
      <c r="BV9" s="29">
        <f t="shared" si="12"/>
        <v>85</v>
      </c>
      <c r="BW9" s="29">
        <f t="shared" si="13"/>
        <v>86.096167454805112</v>
      </c>
      <c r="BX9" s="29">
        <f t="shared" si="14"/>
        <v>82.770739585305094</v>
      </c>
      <c r="BY9" s="29">
        <f t="shared" si="15"/>
        <v>98.200600278866077</v>
      </c>
      <c r="BZ9" s="599">
        <f t="shared" si="16"/>
        <v>102.16887224476608</v>
      </c>
      <c r="CA9" s="599">
        <f t="shared" si="17"/>
        <v>103.63969912022705</v>
      </c>
      <c r="CB9" s="599">
        <f t="shared" si="18"/>
        <v>102.16339912022707</v>
      </c>
      <c r="CC9" s="599">
        <f t="shared" si="19"/>
        <v>100.00879912022705</v>
      </c>
      <c r="CD9" s="599">
        <f t="shared" si="40"/>
        <v>99.585099120227056</v>
      </c>
      <c r="CE9" s="599">
        <f t="shared" si="23"/>
        <v>94.126399120227063</v>
      </c>
      <c r="CF9" s="599">
        <f t="shared" si="24"/>
        <v>95.996949120227058</v>
      </c>
      <c r="CG9" s="599">
        <f t="shared" si="25"/>
        <v>95.85349912022707</v>
      </c>
      <c r="CH9" s="599">
        <f t="shared" si="41"/>
        <v>95.027949120227063</v>
      </c>
      <c r="CI9" s="66">
        <f t="shared" si="26"/>
        <v>-1.0094070789545717E-2</v>
      </c>
      <c r="CJ9" s="66">
        <f t="shared" si="27"/>
        <v>-8.6126224663383155E-3</v>
      </c>
      <c r="CK9" s="983"/>
      <c r="CL9" s="984">
        <f t="shared" si="28"/>
        <v>190.92750385282523</v>
      </c>
      <c r="CM9" s="975"/>
      <c r="CN9" s="1033">
        <f t="shared" si="29"/>
        <v>0</v>
      </c>
      <c r="CO9" s="1033">
        <f t="shared" si="30"/>
        <v>0</v>
      </c>
      <c r="CP9" s="1033">
        <f t="shared" si="31"/>
        <v>0</v>
      </c>
      <c r="CQ9" s="1033">
        <f t="shared" si="32"/>
        <v>0</v>
      </c>
      <c r="CR9" s="1033">
        <f t="shared" si="33"/>
        <v>0</v>
      </c>
      <c r="CS9" s="1033">
        <f t="shared" si="34"/>
        <v>0</v>
      </c>
      <c r="CT9" s="977">
        <f t="shared" si="35"/>
        <v>0</v>
      </c>
      <c r="CU9" s="977">
        <f t="shared" si="36"/>
        <v>0</v>
      </c>
      <c r="CV9" s="977">
        <f t="shared" si="37"/>
        <v>0</v>
      </c>
      <c r="CW9" s="978"/>
      <c r="CX9" s="955"/>
      <c r="CY9" s="937"/>
      <c r="CZ9" s="955"/>
    </row>
    <row r="10" spans="1:104" x14ac:dyDescent="0.45">
      <c r="A10" s="574" t="s">
        <v>36</v>
      </c>
      <c r="C10" s="938">
        <v>-215</v>
      </c>
      <c r="D10" s="938">
        <v>350</v>
      </c>
      <c r="E10" s="938">
        <v>30</v>
      </c>
      <c r="F10" s="938">
        <v>30</v>
      </c>
      <c r="G10" s="938">
        <v>30</v>
      </c>
      <c r="H10" s="1045">
        <v>10</v>
      </c>
      <c r="I10" s="939">
        <v>2.0553724172843388</v>
      </c>
      <c r="J10" s="939">
        <v>-83.635707465801829</v>
      </c>
      <c r="K10" s="939">
        <v>-92.948876195022393</v>
      </c>
      <c r="L10" s="939">
        <v>42.76314870889064</v>
      </c>
      <c r="M10" s="939">
        <v>11.289702265970977</v>
      </c>
      <c r="N10" s="939">
        <v>15.552025392916107</v>
      </c>
      <c r="O10" s="939">
        <v>0</v>
      </c>
      <c r="P10" s="66">
        <f t="shared" si="20"/>
        <v>0.37754079129194351</v>
      </c>
      <c r="Q10" s="66">
        <f t="shared" si="20"/>
        <v>-1</v>
      </c>
      <c r="R10" s="27"/>
      <c r="S10" s="938">
        <v>65</v>
      </c>
      <c r="T10" s="938">
        <v>-40</v>
      </c>
      <c r="U10" s="938">
        <v>60</v>
      </c>
      <c r="V10" s="938">
        <v>-5</v>
      </c>
      <c r="W10" s="938">
        <v>25</v>
      </c>
      <c r="X10" s="938">
        <v>-45</v>
      </c>
      <c r="Y10" s="938">
        <v>150</v>
      </c>
      <c r="Z10" s="938">
        <v>60</v>
      </c>
      <c r="AA10" s="938">
        <v>-105</v>
      </c>
      <c r="AB10" s="938">
        <v>-75</v>
      </c>
      <c r="AC10" s="938">
        <v>-60</v>
      </c>
      <c r="AD10" s="938">
        <v>75</v>
      </c>
      <c r="AE10" s="938">
        <v>-10</v>
      </c>
      <c r="AF10" s="938">
        <v>25</v>
      </c>
      <c r="AG10" s="966">
        <v>-5</v>
      </c>
      <c r="AH10" s="966">
        <v>55</v>
      </c>
      <c r="AI10" s="966">
        <v>-20</v>
      </c>
      <c r="AJ10" s="966">
        <v>-20</v>
      </c>
      <c r="AK10" s="938">
        <v>12.188790193236848</v>
      </c>
      <c r="AL10" s="938">
        <v>-26.456840846936046</v>
      </c>
      <c r="AM10" s="938">
        <v>-29.140944913994538</v>
      </c>
      <c r="AN10" s="938">
        <v>45.464367984978075</v>
      </c>
      <c r="AO10" s="938">
        <v>53.747878497737702</v>
      </c>
      <c r="AP10" s="938">
        <v>24.803950263688535</v>
      </c>
      <c r="AQ10" s="938">
        <v>-111.53326566469633</v>
      </c>
      <c r="AR10" s="938">
        <v>-50.654270562531742</v>
      </c>
      <c r="AS10" s="938">
        <v>-29.303095800149173</v>
      </c>
      <c r="AT10" s="938">
        <v>18.218104029757061</v>
      </c>
      <c r="AU10" s="938">
        <v>-42.682362491388808</v>
      </c>
      <c r="AV10" s="938">
        <v>-39.181521933241477</v>
      </c>
      <c r="AW10" s="938">
        <v>24.188643668363468</v>
      </c>
      <c r="AX10" s="938">
        <v>-1.9339937360023418</v>
      </c>
      <c r="AY10" s="938">
        <v>-2.4031577360089131</v>
      </c>
      <c r="AZ10" s="938">
        <v>22.911656512538425</v>
      </c>
      <c r="BA10" s="938">
        <v>33.335645532164385</v>
      </c>
      <c r="BB10" s="938">
        <v>7.5610511943385434</v>
      </c>
      <c r="BC10" s="938">
        <v>-6.3629682504159968</v>
      </c>
      <c r="BD10" s="938">
        <v>-23.244026210115958</v>
      </c>
      <c r="BE10" s="938">
        <v>21.601082094953632</v>
      </c>
      <c r="BF10" s="938">
        <v>34.935031640895367</v>
      </c>
      <c r="BG10" s="938">
        <v>-22.14917013126907</v>
      </c>
      <c r="BH10" s="938">
        <v>-18.834918211663819</v>
      </c>
      <c r="BI10" s="938">
        <v>-21.799999999999983</v>
      </c>
      <c r="BJ10" s="66" t="str">
        <f t="shared" si="21"/>
        <v>N/A</v>
      </c>
      <c r="BK10" s="66" t="str">
        <f t="shared" si="22"/>
        <v>N/A</v>
      </c>
      <c r="BL10" s="929"/>
      <c r="BM10" s="938">
        <f t="shared" si="38"/>
        <v>325</v>
      </c>
      <c r="BN10" s="938">
        <f t="shared" si="39"/>
        <v>25</v>
      </c>
      <c r="BO10" s="938">
        <f t="shared" si="5"/>
        <v>55</v>
      </c>
      <c r="BP10" s="938">
        <f t="shared" si="6"/>
        <v>-20</v>
      </c>
      <c r="BQ10" s="938">
        <f t="shared" si="7"/>
        <v>210</v>
      </c>
      <c r="BR10" s="938">
        <f t="shared" si="8"/>
        <v>-180</v>
      </c>
      <c r="BS10" s="938">
        <f t="shared" si="9"/>
        <v>15</v>
      </c>
      <c r="BT10" s="938">
        <f t="shared" si="10"/>
        <v>15</v>
      </c>
      <c r="BU10" s="938">
        <f t="shared" si="11"/>
        <v>50</v>
      </c>
      <c r="BV10" s="938">
        <f t="shared" si="12"/>
        <v>-40</v>
      </c>
      <c r="BW10" s="938">
        <f t="shared" si="13"/>
        <v>-14.268050653699198</v>
      </c>
      <c r="BX10" s="938">
        <f t="shared" si="14"/>
        <v>16.323423070983537</v>
      </c>
      <c r="BY10" s="938">
        <f t="shared" si="15"/>
        <v>78.551828761426236</v>
      </c>
      <c r="BZ10" s="13">
        <f t="shared" si="16"/>
        <v>-162.18753622722807</v>
      </c>
      <c r="CA10" s="13">
        <f t="shared" si="17"/>
        <v>-11.084991770392111</v>
      </c>
      <c r="CB10" s="13">
        <f t="shared" si="18"/>
        <v>-81.863884424630285</v>
      </c>
      <c r="CC10" s="13">
        <f t="shared" si="19"/>
        <v>22.254649932361126</v>
      </c>
      <c r="CD10" s="13">
        <f t="shared" si="40"/>
        <v>20.50849877652951</v>
      </c>
      <c r="CE10" s="13">
        <f t="shared" si="23"/>
        <v>40.896696726502931</v>
      </c>
      <c r="CF10" s="13">
        <f t="shared" si="24"/>
        <v>-29.606994460531954</v>
      </c>
      <c r="CG10" s="13">
        <f t="shared" si="25"/>
        <v>56.536113735849</v>
      </c>
      <c r="CH10" s="13">
        <f t="shared" si="41"/>
        <v>-40.984088342932893</v>
      </c>
      <c r="CI10" s="66" t="str">
        <f t="shared" si="26"/>
        <v>N/A</v>
      </c>
      <c r="CJ10" s="66" t="str">
        <f t="shared" si="27"/>
        <v>N/A</v>
      </c>
      <c r="CK10" s="983"/>
      <c r="CL10" s="985">
        <f t="shared" si="28"/>
        <v>-27.849056702037505</v>
      </c>
      <c r="CM10" s="975"/>
      <c r="CN10" s="1033">
        <f t="shared" si="29"/>
        <v>0</v>
      </c>
      <c r="CO10" s="1033">
        <f t="shared" si="30"/>
        <v>0</v>
      </c>
      <c r="CP10" s="1033">
        <f t="shared" si="31"/>
        <v>0</v>
      </c>
      <c r="CQ10" s="1033">
        <f t="shared" si="32"/>
        <v>0</v>
      </c>
      <c r="CR10" s="1033">
        <f t="shared" si="33"/>
        <v>0</v>
      </c>
      <c r="CS10" s="1033">
        <f t="shared" si="34"/>
        <v>0</v>
      </c>
      <c r="CT10" s="977">
        <f t="shared" si="35"/>
        <v>0</v>
      </c>
      <c r="CU10" s="977">
        <f t="shared" si="36"/>
        <v>0</v>
      </c>
      <c r="CV10" s="977">
        <f t="shared" si="37"/>
        <v>0</v>
      </c>
      <c r="CW10" s="978"/>
      <c r="CX10" s="955"/>
      <c r="CY10" s="937"/>
      <c r="CZ10" s="955"/>
    </row>
    <row r="11" spans="1:104" x14ac:dyDescent="0.45">
      <c r="A11" s="33" t="s">
        <v>14</v>
      </c>
      <c r="B11" s="34"/>
      <c r="C11" s="560">
        <v>5855</v>
      </c>
      <c r="D11" s="560">
        <v>5225</v>
      </c>
      <c r="E11" s="560">
        <v>6190</v>
      </c>
      <c r="F11" s="560">
        <v>6075</v>
      </c>
      <c r="G11" s="560">
        <v>6160</v>
      </c>
      <c r="H11" s="357">
        <v>6135</v>
      </c>
      <c r="I11" s="582">
        <f t="shared" ref="I11:M11" si="42">I4+I10</f>
        <v>6075.8717457754083</v>
      </c>
      <c r="J11" s="582">
        <f t="shared" si="42"/>
        <v>4904.0701308290836</v>
      </c>
      <c r="K11" s="582">
        <f t="shared" si="42"/>
        <v>6201.7654916443489</v>
      </c>
      <c r="L11" s="582">
        <f t="shared" si="42"/>
        <v>5563.1000512339979</v>
      </c>
      <c r="M11" s="582">
        <f t="shared" si="42"/>
        <v>5614.8178026773139</v>
      </c>
      <c r="N11" s="582">
        <f>N4+N10</f>
        <v>5781.7733336143201</v>
      </c>
      <c r="O11" s="582">
        <f t="shared" ref="O11" si="43">O4+O10</f>
        <v>5426.3137287646105</v>
      </c>
      <c r="P11" s="66">
        <f t="shared" si="20"/>
        <v>2.9734808288417902E-2</v>
      </c>
      <c r="Q11" s="66">
        <f t="shared" si="20"/>
        <v>-6.1479339354783002E-2</v>
      </c>
      <c r="R11" s="27"/>
      <c r="S11" s="560">
        <v>1380</v>
      </c>
      <c r="T11" s="560">
        <v>1375</v>
      </c>
      <c r="U11" s="560">
        <v>1430</v>
      </c>
      <c r="V11" s="560">
        <v>1540</v>
      </c>
      <c r="W11" s="560">
        <v>1680</v>
      </c>
      <c r="X11" s="560">
        <v>1570</v>
      </c>
      <c r="Y11" s="560">
        <v>1435</v>
      </c>
      <c r="Z11" s="560">
        <v>1710</v>
      </c>
      <c r="AA11" s="560">
        <v>1515</v>
      </c>
      <c r="AB11" s="560">
        <v>1430</v>
      </c>
      <c r="AC11" s="560">
        <v>1365</v>
      </c>
      <c r="AD11" s="560">
        <v>1630</v>
      </c>
      <c r="AE11" s="560">
        <v>1555</v>
      </c>
      <c r="AF11" s="560">
        <v>1610</v>
      </c>
      <c r="AG11" s="357">
        <v>1295</v>
      </c>
      <c r="AH11" s="357">
        <v>1660</v>
      </c>
      <c r="AI11" s="357">
        <v>1645</v>
      </c>
      <c r="AJ11" s="357">
        <v>1545</v>
      </c>
      <c r="AK11" s="560">
        <f t="shared" ref="AK11:AO11" si="44">AK4+AK10</f>
        <v>1326.6736899405707</v>
      </c>
      <c r="AL11" s="560">
        <f t="shared" si="44"/>
        <v>1633.4355925660741</v>
      </c>
      <c r="AM11" s="560">
        <f t="shared" si="44"/>
        <v>1496.109632371679</v>
      </c>
      <c r="AN11" s="560">
        <f t="shared" si="44"/>
        <v>1619.6528308970844</v>
      </c>
      <c r="AO11" s="560">
        <f t="shared" si="44"/>
        <v>1301.5824566894407</v>
      </c>
      <c r="AP11" s="560">
        <f>AP4+AP10</f>
        <v>966.71304148523222</v>
      </c>
      <c r="AQ11" s="560">
        <f t="shared" ref="AQ11:BI11" si="45">AQ4+AQ10</f>
        <v>1383.8626600300677</v>
      </c>
      <c r="AR11" s="560">
        <f t="shared" si="45"/>
        <v>1251.9119726243437</v>
      </c>
      <c r="AS11" s="560">
        <f t="shared" si="45"/>
        <v>1434.934966923706</v>
      </c>
      <c r="AT11" s="560">
        <f t="shared" si="45"/>
        <v>1583.3413942754828</v>
      </c>
      <c r="AU11" s="560">
        <f t="shared" si="45"/>
        <v>1528.0561014969012</v>
      </c>
      <c r="AV11" s="560">
        <f t="shared" si="45"/>
        <v>1655.4330289482593</v>
      </c>
      <c r="AW11" s="560">
        <f t="shared" si="45"/>
        <v>1297.1158215411015</v>
      </c>
      <c r="AX11" s="560">
        <f t="shared" si="45"/>
        <v>1527.4165654838271</v>
      </c>
      <c r="AY11" s="560">
        <f t="shared" si="45"/>
        <v>1387.3316830736389</v>
      </c>
      <c r="AZ11" s="560">
        <f t="shared" si="45"/>
        <v>1351.2359811354302</v>
      </c>
      <c r="BA11" s="560">
        <f t="shared" si="45"/>
        <v>1225.5971940935883</v>
      </c>
      <c r="BB11" s="560">
        <f t="shared" si="45"/>
        <v>1493.9300888374676</v>
      </c>
      <c r="BC11" s="560">
        <f t="shared" si="45"/>
        <v>1386.7447456221093</v>
      </c>
      <c r="BD11" s="560">
        <f t="shared" si="45"/>
        <v>1508.5457741241491</v>
      </c>
      <c r="BE11" s="560">
        <f t="shared" si="45"/>
        <v>1246.8035265238129</v>
      </c>
      <c r="BF11" s="560">
        <f t="shared" si="45"/>
        <v>1576.1343489028864</v>
      </c>
      <c r="BG11" s="560">
        <f t="shared" si="45"/>
        <v>1439.0314231154632</v>
      </c>
      <c r="BH11" s="560">
        <f t="shared" si="45"/>
        <v>1519.8040350721578</v>
      </c>
      <c r="BI11" s="560">
        <f t="shared" si="45"/>
        <v>1086.3323938940835</v>
      </c>
      <c r="BJ11" s="967">
        <f t="shared" si="21"/>
        <v>-0.12870603043378914</v>
      </c>
      <c r="BK11" s="967">
        <f t="shared" si="22"/>
        <v>-0.28521548250626527</v>
      </c>
      <c r="BL11" s="929"/>
      <c r="BM11" s="34">
        <f>BM4+BM10</f>
        <v>2470</v>
      </c>
      <c r="BN11" s="34">
        <f t="shared" ref="BN11:BQ11" si="46">BN4+BN10</f>
        <v>2755</v>
      </c>
      <c r="BO11" s="34">
        <f t="shared" si="46"/>
        <v>2960</v>
      </c>
      <c r="BP11" s="34">
        <f t="shared" si="46"/>
        <v>3250</v>
      </c>
      <c r="BQ11" s="34">
        <f t="shared" si="46"/>
        <v>3135</v>
      </c>
      <c r="BR11" s="34">
        <f>BR4+BR10</f>
        <v>2935</v>
      </c>
      <c r="BS11" s="34">
        <f>BS4+BS10</f>
        <v>3005</v>
      </c>
      <c r="BT11" s="34">
        <f t="shared" si="10"/>
        <v>3165</v>
      </c>
      <c r="BU11" s="34">
        <f t="shared" si="11"/>
        <v>2955</v>
      </c>
      <c r="BV11" s="34">
        <f t="shared" si="12"/>
        <v>3190</v>
      </c>
      <c r="BW11" s="34">
        <f t="shared" si="13"/>
        <v>2960.1092825066448</v>
      </c>
      <c r="BX11" s="34">
        <f t="shared" si="14"/>
        <v>3115.7624632687634</v>
      </c>
      <c r="BY11" s="34">
        <f t="shared" si="15"/>
        <v>2268.295498174673</v>
      </c>
      <c r="BZ11" s="34">
        <f t="shared" si="16"/>
        <v>2635.7746326544111</v>
      </c>
      <c r="CA11" s="34">
        <f t="shared" si="17"/>
        <v>3018.2763611991886</v>
      </c>
      <c r="CB11" s="34">
        <f t="shared" si="18"/>
        <v>3183.4891304451603</v>
      </c>
      <c r="CC11" s="34">
        <f t="shared" si="19"/>
        <v>2824.5323870249285</v>
      </c>
      <c r="CD11" s="34">
        <f t="shared" si="40"/>
        <v>2738.5676642090693</v>
      </c>
      <c r="CE11" s="34">
        <f t="shared" si="23"/>
        <v>2719.5272829310561</v>
      </c>
      <c r="CF11" s="34">
        <f t="shared" si="24"/>
        <v>2895.2905197462587</v>
      </c>
      <c r="CG11" s="34">
        <f t="shared" si="25"/>
        <v>2822.9378754266991</v>
      </c>
      <c r="CH11" s="34">
        <f t="shared" si="41"/>
        <v>2958.835458187621</v>
      </c>
      <c r="CI11" s="967">
        <f t="shared" si="26"/>
        <v>2.1947689880506882E-2</v>
      </c>
      <c r="CJ11" s="967">
        <f t="shared" si="27"/>
        <v>4.8140479443027129E-2</v>
      </c>
      <c r="CK11" s="983"/>
      <c r="CL11" s="986">
        <f t="shared" si="28"/>
        <v>5621.3022009845899</v>
      </c>
      <c r="CM11" s="975"/>
      <c r="CN11" s="1033">
        <f t="shared" si="29"/>
        <v>0</v>
      </c>
      <c r="CO11" s="1033">
        <f t="shared" si="30"/>
        <v>0</v>
      </c>
      <c r="CP11" s="1033">
        <f t="shared" si="31"/>
        <v>0</v>
      </c>
      <c r="CQ11" s="1033">
        <f t="shared" si="32"/>
        <v>0</v>
      </c>
      <c r="CR11" s="1033">
        <f t="shared" si="33"/>
        <v>0</v>
      </c>
      <c r="CS11" s="1033">
        <f t="shared" si="34"/>
        <v>0</v>
      </c>
      <c r="CT11" s="977">
        <f t="shared" si="35"/>
        <v>0</v>
      </c>
      <c r="CU11" s="977">
        <f t="shared" si="36"/>
        <v>0</v>
      </c>
      <c r="CV11" s="977">
        <f t="shared" si="37"/>
        <v>0</v>
      </c>
      <c r="CW11" s="978"/>
      <c r="CX11" s="955"/>
      <c r="CY11" s="937"/>
      <c r="CZ11" s="955"/>
    </row>
    <row r="12" spans="1:104" x14ac:dyDescent="0.45">
      <c r="A12" s="23"/>
      <c r="B12" s="4"/>
      <c r="C12" s="4"/>
      <c r="D12" s="4"/>
      <c r="E12" s="4"/>
      <c r="F12" s="4"/>
      <c r="G12" s="9"/>
      <c r="H12" s="65"/>
      <c r="I12" s="627"/>
      <c r="J12" s="4"/>
      <c r="K12" s="9"/>
      <c r="L12" s="4"/>
      <c r="M12" s="4"/>
      <c r="N12" s="4"/>
      <c r="O12" s="4"/>
      <c r="P12" s="66"/>
      <c r="Q12" s="66"/>
      <c r="R12" s="27"/>
      <c r="S12" s="4"/>
      <c r="T12" s="4"/>
      <c r="U12" s="4"/>
      <c r="V12" s="4"/>
      <c r="W12" s="4"/>
      <c r="X12" s="4"/>
      <c r="Y12" s="4"/>
      <c r="Z12" s="4"/>
      <c r="AA12" s="4"/>
      <c r="AB12" s="4"/>
      <c r="AC12" s="4"/>
      <c r="AD12" s="4"/>
      <c r="AE12" s="4"/>
      <c r="AF12" s="4"/>
      <c r="AG12" s="92"/>
      <c r="AH12" s="92"/>
      <c r="AI12" s="92"/>
      <c r="AJ12" s="92"/>
      <c r="AK12" s="4"/>
      <c r="AL12" s="4"/>
      <c r="AM12" s="4"/>
      <c r="AN12" s="4"/>
      <c r="AO12" s="565"/>
      <c r="AP12" s="4"/>
      <c r="AQ12" s="4"/>
      <c r="AR12" s="4"/>
      <c r="AS12" s="4"/>
      <c r="AT12" s="4"/>
      <c r="AU12" s="4"/>
      <c r="AV12" s="4"/>
      <c r="AW12" s="4"/>
      <c r="AX12" s="4"/>
      <c r="AY12" s="4"/>
      <c r="AZ12" s="4"/>
      <c r="BA12" s="4"/>
      <c r="BB12" s="4"/>
      <c r="BC12" s="4"/>
      <c r="BD12" s="4"/>
      <c r="BE12" s="867"/>
      <c r="BF12" s="867"/>
      <c r="BG12" s="867"/>
      <c r="BH12" s="867"/>
      <c r="BI12" s="867"/>
      <c r="BJ12" s="999"/>
      <c r="BK12" s="66"/>
      <c r="BL12" s="929"/>
      <c r="BM12" s="7"/>
      <c r="BN12" s="7"/>
      <c r="BO12" s="7"/>
      <c r="BP12" s="7"/>
      <c r="BQ12" s="7"/>
      <c r="BR12" s="7"/>
      <c r="BS12" s="7"/>
      <c r="BT12" s="7"/>
      <c r="BU12" s="7"/>
      <c r="BV12" s="7"/>
      <c r="BW12" s="7"/>
      <c r="BX12" s="7"/>
      <c r="BY12" s="7"/>
      <c r="BZ12" s="7"/>
      <c r="CA12" s="7"/>
      <c r="CB12" s="7"/>
      <c r="CC12" s="7"/>
      <c r="CD12" s="7"/>
      <c r="CE12" s="7"/>
      <c r="CF12" s="7"/>
      <c r="CG12" s="7"/>
      <c r="CH12" s="7"/>
      <c r="CI12" s="66"/>
      <c r="CJ12" s="66"/>
      <c r="CK12" s="983"/>
      <c r="CL12" s="69"/>
      <c r="CM12" s="975"/>
      <c r="CN12" s="1033">
        <f t="shared" si="29"/>
        <v>0</v>
      </c>
      <c r="CO12" s="1033">
        <f t="shared" si="30"/>
        <v>0</v>
      </c>
      <c r="CP12" s="1033">
        <f t="shared" si="31"/>
        <v>0</v>
      </c>
      <c r="CQ12" s="1033">
        <f t="shared" si="32"/>
        <v>0</v>
      </c>
      <c r="CR12" s="1033">
        <f t="shared" si="33"/>
        <v>0</v>
      </c>
      <c r="CS12" s="1033">
        <f t="shared" si="34"/>
        <v>0</v>
      </c>
      <c r="CT12" s="977">
        <f t="shared" si="35"/>
        <v>0</v>
      </c>
      <c r="CU12" s="977">
        <f t="shared" si="36"/>
        <v>0</v>
      </c>
      <c r="CV12" s="977">
        <f t="shared" si="37"/>
        <v>0</v>
      </c>
      <c r="CW12" s="978"/>
      <c r="CX12" s="955"/>
      <c r="CY12" s="937"/>
      <c r="CZ12" s="955"/>
    </row>
    <row r="13" spans="1:104" s="940" customFormat="1" x14ac:dyDescent="0.45">
      <c r="A13" s="23" t="s">
        <v>22</v>
      </c>
      <c r="B13" s="9"/>
      <c r="C13" s="555">
        <v>2000</v>
      </c>
      <c r="D13" s="555">
        <v>2055</v>
      </c>
      <c r="E13" s="555">
        <v>1720</v>
      </c>
      <c r="F13" s="555">
        <v>1860</v>
      </c>
      <c r="G13" s="555">
        <v>1915</v>
      </c>
      <c r="H13" s="359">
        <v>1955</v>
      </c>
      <c r="I13" s="555">
        <f>SUM(I14:I16)</f>
        <v>2157.4956839766419</v>
      </c>
      <c r="J13" s="555">
        <f>SUM(J14:J16)</f>
        <v>2041.1972694258131</v>
      </c>
      <c r="K13" s="555">
        <f>SUM(K14:K16)</f>
        <v>2107.311273254646</v>
      </c>
      <c r="L13" s="555">
        <f>SUM(L14:L16)</f>
        <v>1824.1138719790547</v>
      </c>
      <c r="M13" s="555">
        <f t="shared" ref="M13:O13" si="47">SUM(M14:M16)</f>
        <v>1515.0709586185556</v>
      </c>
      <c r="N13" s="555">
        <f>SUM(N14:N16)</f>
        <v>1529.5012780433203</v>
      </c>
      <c r="O13" s="555">
        <f t="shared" si="47"/>
        <v>1573.0947952002066</v>
      </c>
      <c r="P13" s="66">
        <f t="shared" si="20"/>
        <v>9.5245172133207046E-3</v>
      </c>
      <c r="Q13" s="66">
        <f t="shared" si="20"/>
        <v>2.8501785374547062E-2</v>
      </c>
      <c r="R13" s="27"/>
      <c r="S13" s="555">
        <v>570</v>
      </c>
      <c r="T13" s="555">
        <v>480</v>
      </c>
      <c r="U13" s="555">
        <v>440</v>
      </c>
      <c r="V13" s="555">
        <v>480</v>
      </c>
      <c r="W13" s="555">
        <v>430</v>
      </c>
      <c r="X13" s="555">
        <v>375</v>
      </c>
      <c r="Y13" s="555">
        <v>400</v>
      </c>
      <c r="Z13" s="555">
        <v>485</v>
      </c>
      <c r="AA13" s="555">
        <v>515</v>
      </c>
      <c r="AB13" s="555">
        <v>465</v>
      </c>
      <c r="AC13" s="555">
        <v>435</v>
      </c>
      <c r="AD13" s="555">
        <v>490</v>
      </c>
      <c r="AE13" s="555">
        <v>490</v>
      </c>
      <c r="AF13" s="555">
        <v>510</v>
      </c>
      <c r="AG13" s="359">
        <v>465</v>
      </c>
      <c r="AH13" s="359">
        <v>490</v>
      </c>
      <c r="AI13" s="359">
        <v>500</v>
      </c>
      <c r="AJ13" s="359">
        <v>500</v>
      </c>
      <c r="AK13" s="555">
        <f t="shared" ref="AK13:BI13" si="48">SUM(AK14:AK16)</f>
        <v>542.70687983691005</v>
      </c>
      <c r="AL13" s="555">
        <f t="shared" si="48"/>
        <v>556.14424247336137</v>
      </c>
      <c r="AM13" s="555">
        <f t="shared" si="48"/>
        <v>526.2859546546772</v>
      </c>
      <c r="AN13" s="555">
        <f t="shared" si="48"/>
        <v>532.35860701169304</v>
      </c>
      <c r="AO13" s="555">
        <f t="shared" si="48"/>
        <v>406.09454909315872</v>
      </c>
      <c r="AP13" s="555">
        <f t="shared" si="48"/>
        <v>364.06373972273667</v>
      </c>
      <c r="AQ13" s="555">
        <f t="shared" si="48"/>
        <v>511.55401191832874</v>
      </c>
      <c r="AR13" s="555">
        <f t="shared" si="48"/>
        <v>759.48496869158907</v>
      </c>
      <c r="AS13" s="555">
        <f t="shared" si="48"/>
        <v>531.12456469961182</v>
      </c>
      <c r="AT13" s="563">
        <f t="shared" si="48"/>
        <v>523.24228595672707</v>
      </c>
      <c r="AU13" s="563">
        <f t="shared" si="48"/>
        <v>514.3686657869506</v>
      </c>
      <c r="AV13" s="563">
        <f t="shared" si="48"/>
        <v>538.57575681135654</v>
      </c>
      <c r="AW13" s="563">
        <f t="shared" si="48"/>
        <v>478.09714086834828</v>
      </c>
      <c r="AX13" s="563">
        <f t="shared" si="48"/>
        <v>508.08632035427752</v>
      </c>
      <c r="AY13" s="563">
        <f t="shared" si="48"/>
        <v>434.80650066152589</v>
      </c>
      <c r="AZ13" s="563">
        <f t="shared" si="48"/>
        <v>403.12391009490329</v>
      </c>
      <c r="BA13" s="563">
        <f t="shared" si="48"/>
        <v>392.24493965398216</v>
      </c>
      <c r="BB13" s="563">
        <f t="shared" si="48"/>
        <v>376.68092930393777</v>
      </c>
      <c r="BC13" s="563">
        <f t="shared" si="48"/>
        <v>347.33965075346828</v>
      </c>
      <c r="BD13" s="563">
        <f t="shared" si="48"/>
        <v>398.80543890716729</v>
      </c>
      <c r="BE13" s="563">
        <f t="shared" si="48"/>
        <v>365.74420449083738</v>
      </c>
      <c r="BF13" s="563">
        <f t="shared" si="48"/>
        <v>378.81570600290058</v>
      </c>
      <c r="BG13" s="563">
        <f t="shared" si="48"/>
        <v>356.98217749518221</v>
      </c>
      <c r="BH13" s="563">
        <f t="shared" si="48"/>
        <v>427.95919005440021</v>
      </c>
      <c r="BI13" s="563">
        <f t="shared" si="48"/>
        <v>371.7902725927355</v>
      </c>
      <c r="BJ13" s="66">
        <f t="shared" si="21"/>
        <v>1.6530865090029323E-2</v>
      </c>
      <c r="BK13" s="66">
        <f t="shared" si="22"/>
        <v>-0.13124830303217638</v>
      </c>
      <c r="BL13" s="929"/>
      <c r="BM13" s="9">
        <f>SUM(BM14:BM16)</f>
        <v>1005</v>
      </c>
      <c r="BN13" s="9">
        <f>SUM(BN14:BN16)</f>
        <v>1050</v>
      </c>
      <c r="BO13" s="9">
        <f>SUM(U13:V13)</f>
        <v>920</v>
      </c>
      <c r="BP13" s="9">
        <f>SUM(W13:X13)</f>
        <v>805</v>
      </c>
      <c r="BQ13" s="9">
        <f>SUM(Y13:Z13)</f>
        <v>885</v>
      </c>
      <c r="BR13" s="9">
        <f>SUM(AA13:AB13)</f>
        <v>980</v>
      </c>
      <c r="BS13" s="9">
        <f>SUM(AC13:AD13)</f>
        <v>925</v>
      </c>
      <c r="BT13" s="9">
        <f>SUM(AE13:AF13)</f>
        <v>1000</v>
      </c>
      <c r="BU13" s="9">
        <f>SUM(AG13:AH13)</f>
        <v>955</v>
      </c>
      <c r="BV13" s="9">
        <f>SUM(AI13:AJ13)</f>
        <v>1000</v>
      </c>
      <c r="BW13" s="9">
        <f>SUM(AK13:AL13)</f>
        <v>1098.8511223102714</v>
      </c>
      <c r="BX13" s="9">
        <f>SUM(AM13:AN13)</f>
        <v>1058.6445616663702</v>
      </c>
      <c r="BY13" s="9">
        <f>SUM(AO13:AP13)</f>
        <v>770.15828881589539</v>
      </c>
      <c r="BZ13" s="9">
        <f>SUM(AQ13:AR13)</f>
        <v>1271.0389806099179</v>
      </c>
      <c r="CA13" s="9">
        <f>SUM(AS13:AT13)</f>
        <v>1054.366850656339</v>
      </c>
      <c r="CB13" s="9">
        <f>SUM(AU13:AV13)</f>
        <v>1052.944422598307</v>
      </c>
      <c r="CC13" s="9">
        <f>SUM(AW13:AX13)</f>
        <v>986.18346122262574</v>
      </c>
      <c r="CD13" s="9">
        <f t="shared" ref="CD13:CD18" si="49">SUM(AY13:AZ13)</f>
        <v>837.93041075642918</v>
      </c>
      <c r="CE13" s="9">
        <f t="shared" ref="CE13:CE18" si="50">SUM(BA13:BB13)</f>
        <v>768.92586895791987</v>
      </c>
      <c r="CF13" s="9">
        <f t="shared" ref="CF13:CF18" si="51">BC13+BD13</f>
        <v>746.14508966063556</v>
      </c>
      <c r="CG13" s="9">
        <f t="shared" ref="CG13:CG18" si="52">BE13+BF13</f>
        <v>744.55991049373802</v>
      </c>
      <c r="CH13" s="9">
        <f t="shared" si="41"/>
        <v>784.94136754958242</v>
      </c>
      <c r="CI13" s="66">
        <f t="shared" si="26"/>
        <v>5.1995621798693881E-2</v>
      </c>
      <c r="CJ13" s="66">
        <f t="shared" si="27"/>
        <v>5.4235336185460614E-2</v>
      </c>
      <c r="CK13" s="987"/>
      <c r="CL13" s="76">
        <f t="shared" si="28"/>
        <v>1535.5473461452184</v>
      </c>
      <c r="CM13" s="975"/>
      <c r="CN13" s="1033">
        <f t="shared" si="29"/>
        <v>0</v>
      </c>
      <c r="CO13" s="1033">
        <f t="shared" si="30"/>
        <v>0</v>
      </c>
      <c r="CP13" s="1033">
        <f t="shared" si="31"/>
        <v>0</v>
      </c>
      <c r="CQ13" s="1033">
        <f t="shared" si="32"/>
        <v>0</v>
      </c>
      <c r="CR13" s="1033">
        <f t="shared" si="33"/>
        <v>0</v>
      </c>
      <c r="CS13" s="1033">
        <f t="shared" si="34"/>
        <v>0</v>
      </c>
      <c r="CT13" s="977">
        <f t="shared" si="35"/>
        <v>0</v>
      </c>
      <c r="CU13" s="977">
        <f t="shared" si="36"/>
        <v>0</v>
      </c>
      <c r="CV13" s="977">
        <f t="shared" si="37"/>
        <v>0</v>
      </c>
      <c r="CW13" s="978"/>
      <c r="CX13" s="955"/>
      <c r="CY13" s="937"/>
      <c r="CZ13" s="955"/>
    </row>
    <row r="14" spans="1:104" x14ac:dyDescent="0.45">
      <c r="A14" s="7"/>
      <c r="B14" s="7" t="s">
        <v>4</v>
      </c>
      <c r="C14" s="7">
        <v>1120</v>
      </c>
      <c r="D14" s="7">
        <v>1255</v>
      </c>
      <c r="E14" s="7">
        <v>1185</v>
      </c>
      <c r="F14" s="7">
        <v>1210</v>
      </c>
      <c r="G14" s="7">
        <v>1325</v>
      </c>
      <c r="H14" s="67">
        <v>1430</v>
      </c>
      <c r="I14" s="7">
        <v>1612.0742534380734</v>
      </c>
      <c r="J14" s="7">
        <v>1553.2832709086374</v>
      </c>
      <c r="K14" s="7">
        <v>1618.7749100025771</v>
      </c>
      <c r="L14" s="7">
        <v>1383.3111855797256</v>
      </c>
      <c r="M14" s="7">
        <v>1113.7999689451419</v>
      </c>
      <c r="N14" s="7">
        <v>1156.1873131431194</v>
      </c>
      <c r="O14" s="7">
        <v>1199.7969539733178</v>
      </c>
      <c r="P14" s="66">
        <f t="shared" si="20"/>
        <v>3.8056514077767112E-2</v>
      </c>
      <c r="Q14" s="66">
        <f t="shared" si="20"/>
        <v>3.7718491056301984E-2</v>
      </c>
      <c r="R14" s="27"/>
      <c r="S14" s="7">
        <v>365</v>
      </c>
      <c r="T14" s="7">
        <v>305</v>
      </c>
      <c r="U14" s="7">
        <v>315</v>
      </c>
      <c r="V14" s="7">
        <v>310</v>
      </c>
      <c r="W14" s="7">
        <v>295</v>
      </c>
      <c r="X14" s="7">
        <v>265</v>
      </c>
      <c r="Y14" s="7">
        <v>280</v>
      </c>
      <c r="Z14" s="7">
        <v>340</v>
      </c>
      <c r="AA14" s="7">
        <v>315</v>
      </c>
      <c r="AB14" s="7">
        <v>280</v>
      </c>
      <c r="AC14" s="7">
        <v>300</v>
      </c>
      <c r="AD14" s="7">
        <v>330</v>
      </c>
      <c r="AE14" s="7">
        <v>330</v>
      </c>
      <c r="AF14" s="7">
        <v>365</v>
      </c>
      <c r="AG14" s="67">
        <v>330</v>
      </c>
      <c r="AH14" s="67">
        <v>345</v>
      </c>
      <c r="AI14" s="67">
        <v>365</v>
      </c>
      <c r="AJ14" s="67">
        <v>380</v>
      </c>
      <c r="AK14" s="7">
        <v>404.34770996323033</v>
      </c>
      <c r="AL14" s="7">
        <v>420.52489368551102</v>
      </c>
      <c r="AM14" s="7">
        <v>393.53771017612195</v>
      </c>
      <c r="AN14" s="7">
        <v>393.66393961321006</v>
      </c>
      <c r="AO14" s="7">
        <v>319.80565586266368</v>
      </c>
      <c r="AP14" s="7">
        <v>251.78555580839574</v>
      </c>
      <c r="AQ14" s="7">
        <v>373.24165253536961</v>
      </c>
      <c r="AR14" s="7">
        <v>608.4504067022084</v>
      </c>
      <c r="AS14" s="7">
        <v>397.12687332882206</v>
      </c>
      <c r="AT14" s="524">
        <v>409.16960925113369</v>
      </c>
      <c r="AU14" s="524">
        <v>393.19555558170998</v>
      </c>
      <c r="AV14" s="524">
        <v>419.28287184091135</v>
      </c>
      <c r="AW14" s="524">
        <v>362.49127083893535</v>
      </c>
      <c r="AX14" s="524">
        <v>398.87689983723078</v>
      </c>
      <c r="AY14" s="524">
        <v>328.02403035942001</v>
      </c>
      <c r="AZ14" s="524">
        <v>293.91898454413968</v>
      </c>
      <c r="BA14" s="524">
        <v>279.69953120184022</v>
      </c>
      <c r="BB14" s="524">
        <v>283.64393987246103</v>
      </c>
      <c r="BC14" s="524">
        <v>254.74012272666494</v>
      </c>
      <c r="BD14" s="524">
        <v>295.71637514417557</v>
      </c>
      <c r="BE14" s="524">
        <v>264.07421373165488</v>
      </c>
      <c r="BF14" s="524">
        <v>288.69649073125072</v>
      </c>
      <c r="BG14" s="524">
        <v>269.57817172709491</v>
      </c>
      <c r="BH14" s="524">
        <v>333.83843695311862</v>
      </c>
      <c r="BI14" s="524">
        <v>277.17262524790829</v>
      </c>
      <c r="BJ14" s="66">
        <f t="shared" si="21"/>
        <v>4.9601251599535878E-2</v>
      </c>
      <c r="BK14" s="66">
        <f t="shared" si="22"/>
        <v>-0.16974022590804305</v>
      </c>
      <c r="BL14" s="929"/>
      <c r="BM14" s="13">
        <f>D14-BN14</f>
        <v>585</v>
      </c>
      <c r="BN14" s="13">
        <f>SUM(S14:T14)</f>
        <v>670</v>
      </c>
      <c r="BO14" s="13">
        <f>SUM(U14:V14)</f>
        <v>625</v>
      </c>
      <c r="BP14" s="13">
        <f>SUM(W14:X14)</f>
        <v>560</v>
      </c>
      <c r="BQ14" s="13">
        <f>SUM(Y14:Z14)</f>
        <v>620</v>
      </c>
      <c r="BR14" s="13">
        <f>SUM(AA14:AB14)</f>
        <v>595</v>
      </c>
      <c r="BS14" s="13">
        <f>SUM(AC14:AD14)</f>
        <v>630</v>
      </c>
      <c r="BT14" s="13">
        <f>SUM(AE14:AF14)</f>
        <v>695</v>
      </c>
      <c r="BU14" s="13">
        <f>SUM(AG14:AH14)</f>
        <v>675</v>
      </c>
      <c r="BV14" s="13">
        <f>SUM(AI14:AJ14)</f>
        <v>745</v>
      </c>
      <c r="BW14" s="13">
        <f>SUM(AK14:AL14)</f>
        <v>824.87260364874135</v>
      </c>
      <c r="BX14" s="13">
        <f>SUM(AM14:AN14)</f>
        <v>787.20164978933201</v>
      </c>
      <c r="BY14" s="13">
        <f>SUM(AO14:AP14)</f>
        <v>571.59121167105945</v>
      </c>
      <c r="BZ14" s="13">
        <f>SUM(AQ14:AR14)</f>
        <v>981.69205923757795</v>
      </c>
      <c r="CA14" s="13">
        <f>SUM(AS14:AT14)</f>
        <v>806.29648257995575</v>
      </c>
      <c r="CB14" s="13">
        <f>SUM(AU14:AV14)</f>
        <v>812.47842742262128</v>
      </c>
      <c r="CC14" s="13">
        <f>SUM(AW14:AX14)</f>
        <v>761.36817067616607</v>
      </c>
      <c r="CD14" s="13">
        <f t="shared" si="49"/>
        <v>621.94301490355974</v>
      </c>
      <c r="CE14" s="13">
        <f t="shared" si="50"/>
        <v>563.34347107430131</v>
      </c>
      <c r="CF14" s="13">
        <f t="shared" si="51"/>
        <v>550.45649787084051</v>
      </c>
      <c r="CG14" s="13">
        <f t="shared" si="52"/>
        <v>552.77070446290554</v>
      </c>
      <c r="CH14" s="13">
        <f t="shared" si="41"/>
        <v>603.41660868021359</v>
      </c>
      <c r="CI14" s="66">
        <f t="shared" si="26"/>
        <v>9.621125559280741E-2</v>
      </c>
      <c r="CJ14" s="66">
        <f t="shared" si="27"/>
        <v>9.1621903636368796E-2</v>
      </c>
      <c r="CK14" s="983"/>
      <c r="CL14" s="69">
        <f t="shared" si="28"/>
        <v>1169.2857246593726</v>
      </c>
      <c r="CM14" s="975"/>
      <c r="CN14" s="1033">
        <f t="shared" si="29"/>
        <v>0</v>
      </c>
      <c r="CO14" s="1033">
        <f t="shared" si="30"/>
        <v>0</v>
      </c>
      <c r="CP14" s="1033">
        <f t="shared" si="31"/>
        <v>0</v>
      </c>
      <c r="CQ14" s="1033">
        <f t="shared" si="32"/>
        <v>0</v>
      </c>
      <c r="CR14" s="1033">
        <f t="shared" si="33"/>
        <v>0</v>
      </c>
      <c r="CS14" s="1033">
        <f t="shared" si="34"/>
        <v>0</v>
      </c>
      <c r="CT14" s="977">
        <f t="shared" si="35"/>
        <v>0</v>
      </c>
      <c r="CU14" s="977">
        <f t="shared" si="36"/>
        <v>0</v>
      </c>
      <c r="CV14" s="977">
        <f t="shared" si="37"/>
        <v>0</v>
      </c>
      <c r="CW14" s="978"/>
      <c r="CX14" s="955"/>
      <c r="CY14" s="937"/>
      <c r="CZ14" s="955"/>
    </row>
    <row r="15" spans="1:104" x14ac:dyDescent="0.45">
      <c r="A15" s="7"/>
      <c r="B15" s="7" t="s">
        <v>5</v>
      </c>
      <c r="C15" s="7">
        <v>855</v>
      </c>
      <c r="D15" s="7">
        <v>775</v>
      </c>
      <c r="E15" s="7">
        <v>515</v>
      </c>
      <c r="F15" s="7">
        <v>625</v>
      </c>
      <c r="G15" s="7">
        <v>560</v>
      </c>
      <c r="H15" s="67">
        <v>505</v>
      </c>
      <c r="I15" s="7">
        <v>476.430635159931</v>
      </c>
      <c r="J15" s="7">
        <v>421.8531526017257</v>
      </c>
      <c r="K15" s="7">
        <v>421.87004602078503</v>
      </c>
      <c r="L15" s="7">
        <v>372.24436178064707</v>
      </c>
      <c r="M15" s="7">
        <v>330.71592481129443</v>
      </c>
      <c r="N15" s="7">
        <v>297.63964449530215</v>
      </c>
      <c r="O15" s="7">
        <v>291.96873447424548</v>
      </c>
      <c r="P15" s="66">
        <f t="shared" si="20"/>
        <v>-0.10001417480838126</v>
      </c>
      <c r="Q15" s="66">
        <f t="shared" si="20"/>
        <v>-1.9052939102493061E-2</v>
      </c>
      <c r="R15" s="27"/>
      <c r="S15" s="7">
        <v>200</v>
      </c>
      <c r="T15" s="7">
        <v>170</v>
      </c>
      <c r="U15" s="7">
        <v>120</v>
      </c>
      <c r="V15" s="7">
        <v>165</v>
      </c>
      <c r="W15" s="7">
        <v>120</v>
      </c>
      <c r="X15" s="7">
        <v>105</v>
      </c>
      <c r="Y15" s="7">
        <v>115</v>
      </c>
      <c r="Z15" s="7">
        <v>140</v>
      </c>
      <c r="AA15" s="7">
        <v>195</v>
      </c>
      <c r="AB15" s="7">
        <v>180</v>
      </c>
      <c r="AC15" s="7">
        <v>120</v>
      </c>
      <c r="AD15" s="7">
        <v>150</v>
      </c>
      <c r="AE15" s="7">
        <v>150</v>
      </c>
      <c r="AF15" s="7">
        <v>140</v>
      </c>
      <c r="AG15" s="67">
        <v>130</v>
      </c>
      <c r="AH15" s="67">
        <v>135</v>
      </c>
      <c r="AI15" s="67">
        <v>125</v>
      </c>
      <c r="AJ15" s="67">
        <v>115</v>
      </c>
      <c r="AK15" s="7">
        <v>120.42156307523403</v>
      </c>
      <c r="AL15" s="7">
        <v>119.06155789697736</v>
      </c>
      <c r="AM15" s="7">
        <v>116.36293057612887</v>
      </c>
      <c r="AN15" s="7">
        <v>120.58458361159079</v>
      </c>
      <c r="AO15" s="7">
        <v>69.809405185220342</v>
      </c>
      <c r="AP15" s="7">
        <v>96.904222592227029</v>
      </c>
      <c r="AQ15" s="7">
        <v>121.2791645185137</v>
      </c>
      <c r="AR15" s="7">
        <v>133.86036030576454</v>
      </c>
      <c r="AS15" s="7">
        <v>117.89901999375095</v>
      </c>
      <c r="AT15" s="524">
        <v>97.5799524028441</v>
      </c>
      <c r="AU15" s="524">
        <v>104.19695193202861</v>
      </c>
      <c r="AV15" s="524">
        <v>102.19412169216139</v>
      </c>
      <c r="AW15" s="524">
        <v>98.422788874742395</v>
      </c>
      <c r="AX15" s="524">
        <v>92.255714738186512</v>
      </c>
      <c r="AY15" s="524">
        <v>89.609263771625052</v>
      </c>
      <c r="AZ15" s="524">
        <v>91.956594396093067</v>
      </c>
      <c r="BA15" s="524">
        <v>95.240264333655432</v>
      </c>
      <c r="BB15" s="524">
        <v>75.587778326407161</v>
      </c>
      <c r="BC15" s="524">
        <v>75.150316921733776</v>
      </c>
      <c r="BD15" s="524">
        <v>84.737565229498045</v>
      </c>
      <c r="BE15" s="524">
        <v>84.454082867067925</v>
      </c>
      <c r="BF15" s="524">
        <v>71.579006772449574</v>
      </c>
      <c r="BG15" s="524">
        <v>67.728682462813566</v>
      </c>
      <c r="BH15" s="524">
        <v>73.877872392971057</v>
      </c>
      <c r="BI15" s="524">
        <v>75.142708117738763</v>
      </c>
      <c r="BJ15" s="66">
        <f t="shared" si="21"/>
        <v>-0.11025369565596266</v>
      </c>
      <c r="BK15" s="66">
        <f t="shared" si="22"/>
        <v>1.7120630085823096E-2</v>
      </c>
      <c r="BL15" s="929"/>
      <c r="BM15" s="13">
        <f>D15-BN15</f>
        <v>405</v>
      </c>
      <c r="BN15" s="13">
        <f>SUM(S15:T15)</f>
        <v>370</v>
      </c>
      <c r="BO15" s="13">
        <f>SUM(U15:V15)</f>
        <v>285</v>
      </c>
      <c r="BP15" s="13">
        <f>SUM(W15:X15)</f>
        <v>225</v>
      </c>
      <c r="BQ15" s="13">
        <f>SUM(Y15:Z15)</f>
        <v>255</v>
      </c>
      <c r="BR15" s="13">
        <f>SUM(AA15:AB15)</f>
        <v>375</v>
      </c>
      <c r="BS15" s="13">
        <f>SUM(AC15:AD15)</f>
        <v>270</v>
      </c>
      <c r="BT15" s="13">
        <f>SUM(AE15:AF15)</f>
        <v>290</v>
      </c>
      <c r="BU15" s="13">
        <f>SUM(AG15:AH15)</f>
        <v>265</v>
      </c>
      <c r="BV15" s="13">
        <f>SUM(AI15:AJ15)</f>
        <v>240</v>
      </c>
      <c r="BW15" s="13">
        <f>SUM(AK15:AL15)</f>
        <v>239.4831209722114</v>
      </c>
      <c r="BX15" s="13">
        <f>SUM(AM15:AN15)</f>
        <v>236.94751418771966</v>
      </c>
      <c r="BY15" s="13">
        <f>SUM(AO15:AP15)</f>
        <v>166.71362777744736</v>
      </c>
      <c r="BZ15" s="13">
        <f>SUM(AQ15:AR15)</f>
        <v>255.13952482427823</v>
      </c>
      <c r="CA15" s="13">
        <f>SUM(AS15:AT15)</f>
        <v>215.47897239659505</v>
      </c>
      <c r="CB15" s="13">
        <f>SUM(AU15:AV15)</f>
        <v>206.39107362419</v>
      </c>
      <c r="CC15" s="13">
        <f>SUM(AW15:AX15)</f>
        <v>190.67850361292892</v>
      </c>
      <c r="CD15" s="13">
        <f t="shared" si="49"/>
        <v>181.56585816771812</v>
      </c>
      <c r="CE15" s="13">
        <f t="shared" si="50"/>
        <v>170.82804266006258</v>
      </c>
      <c r="CF15" s="13">
        <f t="shared" si="51"/>
        <v>159.88788215123182</v>
      </c>
      <c r="CG15" s="13">
        <f t="shared" si="52"/>
        <v>156.0330896395175</v>
      </c>
      <c r="CH15" s="13">
        <f t="shared" si="41"/>
        <v>141.60655485578462</v>
      </c>
      <c r="CI15" s="66">
        <f t="shared" si="26"/>
        <v>-0.11433841670474809</v>
      </c>
      <c r="CJ15" s="66">
        <f t="shared" si="27"/>
        <v>-9.2458175487407424E-2</v>
      </c>
      <c r="CK15" s="983"/>
      <c r="CL15" s="69">
        <f t="shared" si="28"/>
        <v>288.32826974597293</v>
      </c>
      <c r="CM15" s="975"/>
      <c r="CN15" s="1033">
        <f t="shared" si="29"/>
        <v>0</v>
      </c>
      <c r="CO15" s="1033">
        <f t="shared" si="30"/>
        <v>0</v>
      </c>
      <c r="CP15" s="1033">
        <f t="shared" si="31"/>
        <v>0</v>
      </c>
      <c r="CQ15" s="1033">
        <f t="shared" si="32"/>
        <v>0</v>
      </c>
      <c r="CR15" s="1033">
        <f t="shared" si="33"/>
        <v>0</v>
      </c>
      <c r="CS15" s="1033">
        <f t="shared" si="34"/>
        <v>0</v>
      </c>
      <c r="CT15" s="977">
        <f t="shared" si="35"/>
        <v>0</v>
      </c>
      <c r="CU15" s="977">
        <f t="shared" si="36"/>
        <v>0</v>
      </c>
      <c r="CV15" s="977">
        <f t="shared" si="37"/>
        <v>0</v>
      </c>
      <c r="CW15" s="978"/>
      <c r="CX15" s="955"/>
      <c r="CY15" s="937"/>
      <c r="CZ15" s="955"/>
    </row>
    <row r="16" spans="1:104" x14ac:dyDescent="0.45">
      <c r="A16" s="7"/>
      <c r="B16" s="7" t="s">
        <v>6</v>
      </c>
      <c r="C16" s="7">
        <v>25</v>
      </c>
      <c r="D16" s="7">
        <v>25</v>
      </c>
      <c r="E16" s="7">
        <v>20</v>
      </c>
      <c r="F16" s="7">
        <v>25</v>
      </c>
      <c r="G16" s="7">
        <v>30</v>
      </c>
      <c r="H16" s="67">
        <v>30</v>
      </c>
      <c r="I16" s="7">
        <v>68.990795378637287</v>
      </c>
      <c r="J16" s="7">
        <v>66.060845915450145</v>
      </c>
      <c r="K16" s="7">
        <v>66.666317231283841</v>
      </c>
      <c r="L16" s="7">
        <v>68.558324618682136</v>
      </c>
      <c r="M16" s="7">
        <v>70.555064862119309</v>
      </c>
      <c r="N16" s="7">
        <v>75.674320404899035</v>
      </c>
      <c r="O16" s="7">
        <v>81.329106752643497</v>
      </c>
      <c r="P16" s="66">
        <f t="shared" si="20"/>
        <v>7.2556882383765453E-2</v>
      </c>
      <c r="Q16" s="66">
        <f t="shared" si="20"/>
        <v>7.472530070291028E-2</v>
      </c>
      <c r="R16" s="27"/>
      <c r="S16" s="7">
        <v>5</v>
      </c>
      <c r="T16" s="7">
        <v>5</v>
      </c>
      <c r="U16" s="7">
        <v>5</v>
      </c>
      <c r="V16" s="7">
        <v>5</v>
      </c>
      <c r="W16" s="7">
        <v>5</v>
      </c>
      <c r="X16" s="7">
        <v>5</v>
      </c>
      <c r="Y16" s="7">
        <v>5</v>
      </c>
      <c r="Z16" s="7">
        <v>5</v>
      </c>
      <c r="AA16" s="7">
        <v>5</v>
      </c>
      <c r="AB16" s="7">
        <v>5</v>
      </c>
      <c r="AC16" s="7">
        <v>5</v>
      </c>
      <c r="AD16" s="7">
        <v>10</v>
      </c>
      <c r="AE16" s="7">
        <v>10</v>
      </c>
      <c r="AF16" s="7">
        <v>5</v>
      </c>
      <c r="AG16" s="67">
        <v>5</v>
      </c>
      <c r="AH16" s="67">
        <v>10</v>
      </c>
      <c r="AI16" s="67">
        <v>10</v>
      </c>
      <c r="AJ16" s="67">
        <v>5</v>
      </c>
      <c r="AK16" s="7">
        <v>17.937606798445696</v>
      </c>
      <c r="AL16" s="7">
        <v>16.557790890872948</v>
      </c>
      <c r="AM16" s="7">
        <v>16.385313902426354</v>
      </c>
      <c r="AN16" s="7">
        <v>18.110083786892289</v>
      </c>
      <c r="AO16" s="7">
        <v>16.479488045274731</v>
      </c>
      <c r="AP16" s="7">
        <v>15.373961322113898</v>
      </c>
      <c r="AQ16" s="7">
        <v>17.033194864445417</v>
      </c>
      <c r="AR16" s="7">
        <v>17.174201683616104</v>
      </c>
      <c r="AS16" s="7">
        <v>16.098671377038862</v>
      </c>
      <c r="AT16" s="524">
        <v>16.492724302749252</v>
      </c>
      <c r="AU16" s="524">
        <v>16.976158273212008</v>
      </c>
      <c r="AV16" s="524">
        <v>17.098763278283712</v>
      </c>
      <c r="AW16" s="524">
        <v>17.183081154670536</v>
      </c>
      <c r="AX16" s="524">
        <v>16.953705778860243</v>
      </c>
      <c r="AY16" s="524">
        <v>17.173206530480826</v>
      </c>
      <c r="AZ16" s="524">
        <v>17.248331154670534</v>
      </c>
      <c r="BA16" s="524">
        <v>17.305144118486485</v>
      </c>
      <c r="BB16" s="524">
        <v>17.449211105069594</v>
      </c>
      <c r="BC16" s="524">
        <v>17.449211105069594</v>
      </c>
      <c r="BD16" s="524">
        <v>18.35149853349364</v>
      </c>
      <c r="BE16" s="524">
        <v>17.215907892114533</v>
      </c>
      <c r="BF16" s="524">
        <v>18.540208499200261</v>
      </c>
      <c r="BG16" s="524">
        <v>19.67532330527375</v>
      </c>
      <c r="BH16" s="524">
        <v>20.242880708310494</v>
      </c>
      <c r="BI16" s="524">
        <v>19.474939227088463</v>
      </c>
      <c r="BJ16" s="66">
        <f t="shared" si="21"/>
        <v>0.13121767083852975</v>
      </c>
      <c r="BK16" s="66">
        <f t="shared" si="22"/>
        <v>-3.7936373399007461E-2</v>
      </c>
      <c r="BL16" s="929"/>
      <c r="BM16" s="13">
        <f>D16-BN16</f>
        <v>15</v>
      </c>
      <c r="BN16" s="13">
        <f>SUM(S16:T16)</f>
        <v>10</v>
      </c>
      <c r="BO16" s="13">
        <f>SUM(U16:V16)</f>
        <v>10</v>
      </c>
      <c r="BP16" s="13">
        <f>SUM(W16:X16)</f>
        <v>10</v>
      </c>
      <c r="BQ16" s="13">
        <f>SUM(Y16:Z16)</f>
        <v>10</v>
      </c>
      <c r="BR16" s="13">
        <f>SUM(AA16:AB16)</f>
        <v>10</v>
      </c>
      <c r="BS16" s="13">
        <f>SUM(AC16:AD16)</f>
        <v>15</v>
      </c>
      <c r="BT16" s="13">
        <f>SUM(AE16:AF16)</f>
        <v>15</v>
      </c>
      <c r="BU16" s="13">
        <f>SUM(AG16:AH16)</f>
        <v>15</v>
      </c>
      <c r="BV16" s="13">
        <f>SUM(AI16:AJ16)</f>
        <v>15</v>
      </c>
      <c r="BW16" s="13">
        <f>SUM(AK16:AL16)</f>
        <v>34.495397689318644</v>
      </c>
      <c r="BX16" s="13">
        <f>SUM(AM16:AN16)</f>
        <v>34.495397689318644</v>
      </c>
      <c r="BY16" s="13">
        <f>SUM(AO16:AP16)</f>
        <v>31.853449367388627</v>
      </c>
      <c r="BZ16" s="13">
        <f>SUM(AQ16:AR16)</f>
        <v>34.207396548061524</v>
      </c>
      <c r="CA16" s="13">
        <f>SUM(AS16:AT16)</f>
        <v>32.591395679788114</v>
      </c>
      <c r="CB16" s="13">
        <f>SUM(AU16:AV16)</f>
        <v>34.07492155149572</v>
      </c>
      <c r="CC16" s="13">
        <f>SUM(AW16:AX16)</f>
        <v>34.136786933530779</v>
      </c>
      <c r="CD16" s="13">
        <f t="shared" si="49"/>
        <v>34.421537685151364</v>
      </c>
      <c r="CE16" s="13">
        <f t="shared" si="50"/>
        <v>34.754355223556075</v>
      </c>
      <c r="CF16" s="13">
        <f t="shared" si="51"/>
        <v>35.800709638563234</v>
      </c>
      <c r="CG16" s="13">
        <f t="shared" si="52"/>
        <v>35.756116391314791</v>
      </c>
      <c r="CH16" s="13">
        <f t="shared" si="41"/>
        <v>39.918204013584244</v>
      </c>
      <c r="CI16" s="66">
        <f t="shared" si="26"/>
        <v>0.11501152956436922</v>
      </c>
      <c r="CJ16" s="66">
        <f t="shared" si="27"/>
        <v>0.11640211640211651</v>
      </c>
      <c r="CK16" s="983"/>
      <c r="CL16" s="69">
        <f t="shared" si="28"/>
        <v>77.933351739872961</v>
      </c>
      <c r="CM16" s="975"/>
      <c r="CN16" s="1033">
        <f t="shared" si="29"/>
        <v>0</v>
      </c>
      <c r="CO16" s="1033">
        <f t="shared" si="30"/>
        <v>0</v>
      </c>
      <c r="CP16" s="1033">
        <f t="shared" si="31"/>
        <v>0</v>
      </c>
      <c r="CQ16" s="1033">
        <f t="shared" si="32"/>
        <v>0</v>
      </c>
      <c r="CR16" s="1033">
        <f t="shared" si="33"/>
        <v>0</v>
      </c>
      <c r="CS16" s="1033">
        <f t="shared" si="34"/>
        <v>0</v>
      </c>
      <c r="CT16" s="977">
        <f t="shared" si="35"/>
        <v>0</v>
      </c>
      <c r="CU16" s="977">
        <f t="shared" si="36"/>
        <v>0</v>
      </c>
      <c r="CV16" s="977">
        <f t="shared" si="37"/>
        <v>0</v>
      </c>
      <c r="CW16" s="978"/>
      <c r="CX16" s="955"/>
      <c r="CY16" s="937"/>
      <c r="CZ16" s="955"/>
    </row>
    <row r="17" spans="1:104" x14ac:dyDescent="0.45">
      <c r="A17" s="23"/>
      <c r="B17" s="4"/>
      <c r="C17" s="9"/>
      <c r="D17" s="9"/>
      <c r="E17" s="9"/>
      <c r="F17" s="9"/>
      <c r="G17" s="9"/>
      <c r="H17" s="65"/>
      <c r="I17" s="563"/>
      <c r="J17" s="9"/>
      <c r="K17" s="9"/>
      <c r="L17" s="9"/>
      <c r="M17" s="9"/>
      <c r="N17" s="9"/>
      <c r="O17" s="9"/>
      <c r="P17" s="66"/>
      <c r="Q17" s="66"/>
      <c r="R17" s="27"/>
      <c r="S17" s="9"/>
      <c r="T17" s="9"/>
      <c r="U17" s="9"/>
      <c r="V17" s="9"/>
      <c r="W17" s="9"/>
      <c r="X17" s="9"/>
      <c r="Y17" s="9"/>
      <c r="Z17" s="9"/>
      <c r="AA17" s="9"/>
      <c r="AB17" s="9"/>
      <c r="AC17" s="9"/>
      <c r="AD17" s="9"/>
      <c r="AE17" s="9"/>
      <c r="AF17" s="9"/>
      <c r="AG17" s="65"/>
      <c r="AH17" s="65"/>
      <c r="AI17" s="65"/>
      <c r="AJ17" s="65"/>
      <c r="AK17" s="9"/>
      <c r="AL17" s="9"/>
      <c r="AM17" s="9"/>
      <c r="AN17" s="9"/>
      <c r="AO17" s="555"/>
      <c r="AP17" s="9"/>
      <c r="AQ17" s="9"/>
      <c r="AR17" s="9"/>
      <c r="AS17" s="9"/>
      <c r="AT17" s="9"/>
      <c r="AU17" s="9"/>
      <c r="AV17" s="9"/>
      <c r="AW17" s="9"/>
      <c r="AX17" s="9"/>
      <c r="AY17" s="9"/>
      <c r="AZ17" s="9"/>
      <c r="BA17" s="9"/>
      <c r="BB17" s="9"/>
      <c r="BC17" s="9"/>
      <c r="BD17" s="9"/>
      <c r="BE17" s="9"/>
      <c r="BF17" s="9"/>
      <c r="BG17" s="9"/>
      <c r="BH17" s="9"/>
      <c r="BI17" s="9"/>
      <c r="BJ17" s="66"/>
      <c r="BK17" s="66"/>
      <c r="BL17" s="929"/>
      <c r="BM17" s="199"/>
      <c r="BN17" s="7"/>
      <c r="BO17" s="7"/>
      <c r="BP17" s="7"/>
      <c r="BQ17" s="7"/>
      <c r="BR17" s="7"/>
      <c r="BS17" s="7"/>
      <c r="BT17" s="7"/>
      <c r="BU17" s="7"/>
      <c r="BV17" s="7"/>
      <c r="BW17" s="7"/>
      <c r="BX17" s="7"/>
      <c r="BY17" s="7"/>
      <c r="BZ17" s="7"/>
      <c r="CA17" s="7"/>
      <c r="CB17" s="7"/>
      <c r="CC17" s="7"/>
      <c r="CD17" s="7"/>
      <c r="CE17" s="7"/>
      <c r="CF17" s="7"/>
      <c r="CG17" s="7"/>
      <c r="CH17" s="7"/>
      <c r="CI17" s="66"/>
      <c r="CJ17" s="66"/>
      <c r="CK17" s="983"/>
      <c r="CL17" s="988"/>
      <c r="CM17" s="975"/>
      <c r="CN17" s="1033">
        <f t="shared" si="29"/>
        <v>0</v>
      </c>
      <c r="CO17" s="1033">
        <f t="shared" si="30"/>
        <v>0</v>
      </c>
      <c r="CP17" s="1033">
        <f t="shared" si="31"/>
        <v>0</v>
      </c>
      <c r="CQ17" s="1033">
        <f t="shared" si="32"/>
        <v>0</v>
      </c>
      <c r="CR17" s="1033">
        <f t="shared" si="33"/>
        <v>0</v>
      </c>
      <c r="CS17" s="1033">
        <f t="shared" si="34"/>
        <v>0</v>
      </c>
      <c r="CT17" s="977">
        <f t="shared" si="35"/>
        <v>0</v>
      </c>
      <c r="CU17" s="977">
        <f t="shared" si="36"/>
        <v>0</v>
      </c>
      <c r="CV17" s="977">
        <f t="shared" si="37"/>
        <v>0</v>
      </c>
      <c r="CW17" s="978"/>
      <c r="CX17" s="955"/>
      <c r="CY17" s="937"/>
      <c r="CZ17" s="955"/>
    </row>
    <row r="18" spans="1:104" s="940" customFormat="1" x14ac:dyDescent="0.45">
      <c r="A18" s="33" t="s">
        <v>25</v>
      </c>
      <c r="B18" s="34"/>
      <c r="C18" s="560">
        <v>7855</v>
      </c>
      <c r="D18" s="560">
        <v>7280</v>
      </c>
      <c r="E18" s="560">
        <v>7910</v>
      </c>
      <c r="F18" s="560">
        <v>7935</v>
      </c>
      <c r="G18" s="560">
        <v>8075</v>
      </c>
      <c r="H18" s="357">
        <v>8090</v>
      </c>
      <c r="I18" s="582">
        <f>I11+I13</f>
        <v>8233.3674297520502</v>
      </c>
      <c r="J18" s="560">
        <f>J11+J13</f>
        <v>6945.2674002548965</v>
      </c>
      <c r="K18" s="560">
        <f>K11+K13</f>
        <v>8309.076764898995</v>
      </c>
      <c r="L18" s="560">
        <f>L11+L13</f>
        <v>7387.2139232130521</v>
      </c>
      <c r="M18" s="560">
        <f t="shared" ref="M18" si="53">M11+M13</f>
        <v>7129.8887612958697</v>
      </c>
      <c r="N18" s="560">
        <f>N11+N13</f>
        <v>7311.27461165764</v>
      </c>
      <c r="O18" s="560">
        <f>O11+O13</f>
        <v>6999.4085239648175</v>
      </c>
      <c r="P18" s="66">
        <f t="shared" si="20"/>
        <v>2.544020761535748E-2</v>
      </c>
      <c r="Q18" s="66">
        <f t="shared" si="20"/>
        <v>-4.2655501845814903E-2</v>
      </c>
      <c r="R18" s="27"/>
      <c r="S18" s="34">
        <v>1950</v>
      </c>
      <c r="T18" s="34">
        <v>1855</v>
      </c>
      <c r="U18" s="34">
        <v>1860</v>
      </c>
      <c r="V18" s="34">
        <v>2020</v>
      </c>
      <c r="W18" s="34">
        <v>2100</v>
      </c>
      <c r="X18" s="34">
        <v>1945</v>
      </c>
      <c r="Y18" s="34">
        <v>1825</v>
      </c>
      <c r="Z18" s="34">
        <v>2195</v>
      </c>
      <c r="AA18" s="34">
        <v>2030</v>
      </c>
      <c r="AB18" s="34">
        <v>1885</v>
      </c>
      <c r="AC18" s="34">
        <v>1790</v>
      </c>
      <c r="AD18" s="34">
        <v>2120</v>
      </c>
      <c r="AE18" s="34">
        <v>2045</v>
      </c>
      <c r="AF18" s="34">
        <v>2120</v>
      </c>
      <c r="AG18" s="94">
        <v>1760</v>
      </c>
      <c r="AH18" s="94">
        <v>2150</v>
      </c>
      <c r="AI18" s="94">
        <v>2145</v>
      </c>
      <c r="AJ18" s="94">
        <v>2045</v>
      </c>
      <c r="AK18" s="34">
        <f t="shared" ref="AK18:BI18" si="54">AK11+AK13</f>
        <v>1869.3805697774808</v>
      </c>
      <c r="AL18" s="34">
        <f t="shared" si="54"/>
        <v>2189.5798350394352</v>
      </c>
      <c r="AM18" s="34">
        <f t="shared" si="54"/>
        <v>2022.3955870263562</v>
      </c>
      <c r="AN18" s="34">
        <f t="shared" si="54"/>
        <v>2152.0114379087772</v>
      </c>
      <c r="AO18" s="34">
        <f t="shared" si="54"/>
        <v>1707.6770057825995</v>
      </c>
      <c r="AP18" s="34">
        <f t="shared" si="54"/>
        <v>1330.776781207969</v>
      </c>
      <c r="AQ18" s="34">
        <f t="shared" si="54"/>
        <v>1895.4166719483965</v>
      </c>
      <c r="AR18" s="34">
        <f t="shared" si="54"/>
        <v>2011.3969413159327</v>
      </c>
      <c r="AS18" s="34">
        <f t="shared" si="54"/>
        <v>1966.059531623318</v>
      </c>
      <c r="AT18" s="34">
        <f t="shared" si="54"/>
        <v>2106.5836802322101</v>
      </c>
      <c r="AU18" s="34">
        <f t="shared" si="54"/>
        <v>2042.4247672838519</v>
      </c>
      <c r="AV18" s="34">
        <f t="shared" si="54"/>
        <v>2194.0087857596159</v>
      </c>
      <c r="AW18" s="34">
        <f t="shared" si="54"/>
        <v>1775.2129624094498</v>
      </c>
      <c r="AX18" s="34">
        <f t="shared" si="54"/>
        <v>2035.5028858381047</v>
      </c>
      <c r="AY18" s="34">
        <f t="shared" si="54"/>
        <v>1822.1381837351648</v>
      </c>
      <c r="AZ18" s="34">
        <f t="shared" si="54"/>
        <v>1754.3598912303335</v>
      </c>
      <c r="BA18" s="34">
        <f t="shared" si="54"/>
        <v>1617.8421337475704</v>
      </c>
      <c r="BB18" s="34">
        <f t="shared" si="54"/>
        <v>1870.6110181414053</v>
      </c>
      <c r="BC18" s="34">
        <f t="shared" si="54"/>
        <v>1734.0843963755776</v>
      </c>
      <c r="BD18" s="34">
        <f t="shared" si="54"/>
        <v>1907.3512130313165</v>
      </c>
      <c r="BE18" s="34">
        <f t="shared" si="54"/>
        <v>1612.5477310146503</v>
      </c>
      <c r="BF18" s="34">
        <f t="shared" si="54"/>
        <v>1954.9500549057871</v>
      </c>
      <c r="BG18" s="34">
        <f t="shared" si="54"/>
        <v>1796.0136006106454</v>
      </c>
      <c r="BH18" s="34">
        <f t="shared" si="54"/>
        <v>1947.7632251265582</v>
      </c>
      <c r="BI18" s="34">
        <f t="shared" si="54"/>
        <v>1458.1226664868191</v>
      </c>
      <c r="BJ18" s="967">
        <f t="shared" si="21"/>
        <v>-9.5764647183909091E-2</v>
      </c>
      <c r="BK18" s="967">
        <f t="shared" si="22"/>
        <v>-0.251386078309351</v>
      </c>
      <c r="BL18" s="929"/>
      <c r="BM18" s="34">
        <f>BM11+BM13</f>
        <v>3475</v>
      </c>
      <c r="BN18" s="34">
        <f t="shared" ref="BN18:BS18" si="55">BN11+BN13</f>
        <v>3805</v>
      </c>
      <c r="BO18" s="34">
        <f t="shared" si="55"/>
        <v>3880</v>
      </c>
      <c r="BP18" s="34">
        <f t="shared" si="55"/>
        <v>4055</v>
      </c>
      <c r="BQ18" s="34">
        <f t="shared" si="55"/>
        <v>4020</v>
      </c>
      <c r="BR18" s="34">
        <f t="shared" si="55"/>
        <v>3915</v>
      </c>
      <c r="BS18" s="34">
        <f t="shared" si="55"/>
        <v>3930</v>
      </c>
      <c r="BT18" s="34">
        <f>SUM(AE18:AF18)</f>
        <v>4165</v>
      </c>
      <c r="BU18" s="34">
        <f>SUM(AG18:AH18)</f>
        <v>3910</v>
      </c>
      <c r="BV18" s="34">
        <f>SUM(AI18:AJ18)</f>
        <v>4190</v>
      </c>
      <c r="BW18" s="34">
        <f>SUM(AK18:AL18)</f>
        <v>4058.9604048169158</v>
      </c>
      <c r="BX18" s="34">
        <f>SUM(AM18:AN18)</f>
        <v>4174.4070249351334</v>
      </c>
      <c r="BY18" s="34">
        <f>SUM(AO18:AP18)</f>
        <v>3038.4537869905685</v>
      </c>
      <c r="BZ18" s="34">
        <f>SUM(AQ18:AR18)</f>
        <v>3906.8136132643294</v>
      </c>
      <c r="CA18" s="34">
        <f>SUM(AS18:AT18)</f>
        <v>4072.6432118555281</v>
      </c>
      <c r="CB18" s="34">
        <f>SUM(AU18:AV18)</f>
        <v>4236.4335530434673</v>
      </c>
      <c r="CC18" s="34">
        <f>SUM(AW18:AX18)</f>
        <v>3810.7158482475543</v>
      </c>
      <c r="CD18" s="34">
        <f t="shared" si="49"/>
        <v>3576.4980749654983</v>
      </c>
      <c r="CE18" s="34">
        <f t="shared" si="50"/>
        <v>3488.4531518889758</v>
      </c>
      <c r="CF18" s="34">
        <f t="shared" si="51"/>
        <v>3641.4356094068944</v>
      </c>
      <c r="CG18" s="34">
        <f t="shared" si="52"/>
        <v>3567.4977859204373</v>
      </c>
      <c r="CH18" s="34">
        <f t="shared" si="41"/>
        <v>3743.7768257372036</v>
      </c>
      <c r="CI18" s="967">
        <f t="shared" si="26"/>
        <v>2.8104634355178959E-2</v>
      </c>
      <c r="CJ18" s="967">
        <f t="shared" si="27"/>
        <v>4.9412515548705516E-2</v>
      </c>
      <c r="CK18" s="987"/>
      <c r="CL18" s="986">
        <f t="shared" si="28"/>
        <v>7156.8495471298102</v>
      </c>
      <c r="CM18" s="975"/>
      <c r="CN18" s="1033">
        <f t="shared" si="29"/>
        <v>0</v>
      </c>
      <c r="CO18" s="1033">
        <f t="shared" si="30"/>
        <v>0</v>
      </c>
      <c r="CP18" s="1033">
        <f t="shared" si="31"/>
        <v>0</v>
      </c>
      <c r="CQ18" s="1033">
        <f t="shared" si="32"/>
        <v>0</v>
      </c>
      <c r="CR18" s="1033">
        <f t="shared" si="33"/>
        <v>0</v>
      </c>
      <c r="CS18" s="1033">
        <f t="shared" si="34"/>
        <v>0</v>
      </c>
      <c r="CT18" s="977">
        <f t="shared" si="35"/>
        <v>0</v>
      </c>
      <c r="CU18" s="977">
        <f t="shared" si="36"/>
        <v>0</v>
      </c>
      <c r="CV18" s="977">
        <f t="shared" si="37"/>
        <v>0</v>
      </c>
      <c r="CW18" s="978"/>
      <c r="CX18" s="955"/>
      <c r="CY18" s="937"/>
      <c r="CZ18" s="955"/>
    </row>
    <row r="19" spans="1:104" x14ac:dyDescent="0.45">
      <c r="A19" s="3"/>
      <c r="B19" s="4"/>
      <c r="C19" s="9"/>
      <c r="D19" s="9"/>
      <c r="E19" s="9"/>
      <c r="F19" s="9"/>
      <c r="G19" s="9"/>
      <c r="H19" s="65"/>
      <c r="I19" s="627"/>
      <c r="J19" s="9"/>
      <c r="K19" s="9"/>
      <c r="L19" s="9"/>
      <c r="M19" s="9"/>
      <c r="N19" s="9"/>
      <c r="O19" s="9"/>
      <c r="P19" s="66"/>
      <c r="Q19" s="66"/>
      <c r="R19" s="27"/>
      <c r="S19" s="4"/>
      <c r="T19" s="4"/>
      <c r="U19" s="4"/>
      <c r="V19" s="4"/>
      <c r="W19" s="4"/>
      <c r="X19" s="4"/>
      <c r="Y19" s="4"/>
      <c r="Z19" s="4"/>
      <c r="AA19" s="4"/>
      <c r="AB19" s="4"/>
      <c r="AC19" s="4"/>
      <c r="AD19" s="4"/>
      <c r="AE19" s="4"/>
      <c r="AF19" s="4"/>
      <c r="AG19" s="92"/>
      <c r="AH19" s="92"/>
      <c r="AI19" s="92"/>
      <c r="AJ19" s="92"/>
      <c r="AK19" s="4"/>
      <c r="AL19" s="4"/>
      <c r="AM19" s="4"/>
      <c r="AN19" s="4"/>
      <c r="AO19" s="565"/>
      <c r="AP19" s="4"/>
      <c r="AQ19" s="4"/>
      <c r="AR19" s="4"/>
      <c r="AS19" s="4"/>
      <c r="AT19" s="4"/>
      <c r="AU19" s="4"/>
      <c r="AV19" s="4"/>
      <c r="AW19" s="4"/>
      <c r="AX19" s="4"/>
      <c r="AY19" s="4"/>
      <c r="AZ19" s="4"/>
      <c r="BA19" s="4"/>
      <c r="BB19" s="4"/>
      <c r="BC19" s="4"/>
      <c r="BD19" s="4"/>
      <c r="BE19" s="4"/>
      <c r="BF19" s="4"/>
      <c r="BG19" s="4"/>
      <c r="BH19" s="4"/>
      <c r="BI19" s="4"/>
      <c r="BJ19" s="66"/>
      <c r="BK19" s="66"/>
      <c r="BL19" s="929"/>
      <c r="BM19" s="542"/>
      <c r="BN19" s="13"/>
      <c r="BO19" s="13"/>
      <c r="BP19" s="13"/>
      <c r="BQ19" s="13"/>
      <c r="BR19" s="13"/>
      <c r="BS19" s="13"/>
      <c r="BT19" s="13"/>
      <c r="BU19" s="13"/>
      <c r="BV19" s="13"/>
      <c r="BW19" s="13"/>
      <c r="BX19" s="13"/>
      <c r="BY19" s="13"/>
      <c r="BZ19" s="13"/>
      <c r="CA19" s="13"/>
      <c r="CB19" s="13"/>
      <c r="CC19" s="13"/>
      <c r="CD19" s="13"/>
      <c r="CE19" s="13"/>
      <c r="CF19" s="13"/>
      <c r="CG19" s="13"/>
      <c r="CH19" s="13"/>
      <c r="CI19" s="66"/>
      <c r="CJ19" s="66"/>
      <c r="CK19" s="983"/>
      <c r="CL19" s="69"/>
      <c r="CM19" s="975"/>
      <c r="CN19" s="1033">
        <f t="shared" si="29"/>
        <v>0</v>
      </c>
      <c r="CO19" s="1033">
        <f t="shared" si="30"/>
        <v>0</v>
      </c>
      <c r="CP19" s="1033">
        <f t="shared" si="31"/>
        <v>0</v>
      </c>
      <c r="CQ19" s="1033">
        <f t="shared" si="32"/>
        <v>0</v>
      </c>
      <c r="CR19" s="1033">
        <f t="shared" si="33"/>
        <v>0</v>
      </c>
      <c r="CS19" s="1033">
        <f t="shared" si="34"/>
        <v>0</v>
      </c>
      <c r="CT19" s="977">
        <f t="shared" si="35"/>
        <v>0</v>
      </c>
      <c r="CU19" s="977">
        <f t="shared" si="36"/>
        <v>0</v>
      </c>
      <c r="CV19" s="977">
        <f t="shared" si="37"/>
        <v>0</v>
      </c>
      <c r="CW19" s="978"/>
      <c r="CX19" s="955"/>
      <c r="CY19" s="937"/>
      <c r="CZ19" s="955"/>
    </row>
    <row r="20" spans="1:104" x14ac:dyDescent="0.45">
      <c r="A20" s="110" t="s">
        <v>32</v>
      </c>
      <c r="B20" s="5"/>
      <c r="C20" s="10"/>
      <c r="D20" s="10"/>
      <c r="E20" s="10"/>
      <c r="F20" s="10"/>
      <c r="G20" s="10"/>
      <c r="H20" s="108"/>
      <c r="I20" s="524"/>
      <c r="J20" s="10"/>
      <c r="K20" s="10"/>
      <c r="L20" s="10"/>
      <c r="M20" s="10"/>
      <c r="N20" s="10"/>
      <c r="O20" s="7"/>
      <c r="P20" s="66"/>
      <c r="Q20" s="66"/>
      <c r="R20" s="27"/>
      <c r="S20" s="5"/>
      <c r="T20" s="5"/>
      <c r="U20" s="5"/>
      <c r="V20" s="5"/>
      <c r="W20" s="5"/>
      <c r="X20" s="5"/>
      <c r="Y20" s="5"/>
      <c r="Z20" s="5"/>
      <c r="AA20" s="5"/>
      <c r="AB20" s="5"/>
      <c r="AC20" s="5"/>
      <c r="AD20" s="5"/>
      <c r="AE20" s="5"/>
      <c r="AF20" s="5"/>
      <c r="AG20" s="131"/>
      <c r="AH20" s="131"/>
      <c r="AI20" s="131"/>
      <c r="AJ20" s="131"/>
      <c r="AK20" s="199"/>
      <c r="AL20" s="199"/>
      <c r="AM20" s="199"/>
      <c r="AN20" s="199"/>
      <c r="AO20" s="753"/>
      <c r="AP20" s="5"/>
      <c r="AQ20" s="5"/>
      <c r="AR20" s="5"/>
      <c r="AS20" s="5"/>
      <c r="AT20" s="5"/>
      <c r="AU20" s="5"/>
      <c r="AV20" s="5"/>
      <c r="AW20" s="5"/>
      <c r="AX20" s="5"/>
      <c r="AY20" s="5"/>
      <c r="AZ20" s="5"/>
      <c r="BA20" s="5"/>
      <c r="BB20" s="5"/>
      <c r="BC20" s="5"/>
      <c r="BD20" s="5"/>
      <c r="BE20" s="5"/>
      <c r="BF20" s="5"/>
      <c r="BG20" s="5"/>
      <c r="BH20" s="5"/>
      <c r="BI20" s="5"/>
      <c r="BJ20" s="66"/>
      <c r="BK20" s="66"/>
      <c r="BL20" s="929"/>
      <c r="BM20" s="199"/>
      <c r="BN20" s="7"/>
      <c r="BO20" s="7"/>
      <c r="BP20" s="7"/>
      <c r="BQ20" s="7"/>
      <c r="BR20" s="7"/>
      <c r="BS20" s="7"/>
      <c r="BT20" s="7"/>
      <c r="BU20" s="7"/>
      <c r="BV20" s="7"/>
      <c r="BW20" s="7"/>
      <c r="BX20" s="7"/>
      <c r="BY20" s="7"/>
      <c r="BZ20" s="7"/>
      <c r="CA20" s="7"/>
      <c r="CB20" s="7"/>
      <c r="CC20" s="7"/>
      <c r="CD20" s="7"/>
      <c r="CE20" s="7"/>
      <c r="CF20" s="7"/>
      <c r="CG20" s="7"/>
      <c r="CH20" s="7"/>
      <c r="CI20" s="66"/>
      <c r="CJ20" s="66"/>
      <c r="CK20" s="983"/>
      <c r="CL20" s="69"/>
      <c r="CM20" s="975"/>
      <c r="CN20" s="1033">
        <f t="shared" si="29"/>
        <v>0</v>
      </c>
      <c r="CO20" s="1033">
        <f t="shared" si="30"/>
        <v>0</v>
      </c>
      <c r="CP20" s="1033">
        <f t="shared" si="31"/>
        <v>0</v>
      </c>
      <c r="CQ20" s="1033">
        <f t="shared" si="32"/>
        <v>0</v>
      </c>
      <c r="CR20" s="1033">
        <f t="shared" si="33"/>
        <v>0</v>
      </c>
      <c r="CS20" s="1033">
        <f t="shared" si="34"/>
        <v>0</v>
      </c>
      <c r="CT20" s="977">
        <f t="shared" si="35"/>
        <v>0</v>
      </c>
      <c r="CU20" s="977">
        <f t="shared" si="36"/>
        <v>0</v>
      </c>
      <c r="CV20" s="977">
        <f t="shared" si="37"/>
        <v>0</v>
      </c>
      <c r="CW20" s="978"/>
      <c r="CX20" s="955"/>
      <c r="CY20" s="937"/>
      <c r="CZ20" s="955"/>
    </row>
    <row r="21" spans="1:104" x14ac:dyDescent="0.45">
      <c r="A21" s="23" t="s">
        <v>27</v>
      </c>
      <c r="B21" s="9"/>
      <c r="C21" s="555">
        <v>3110</v>
      </c>
      <c r="D21" s="555">
        <v>3220</v>
      </c>
      <c r="E21" s="555">
        <v>3245</v>
      </c>
      <c r="F21" s="555">
        <v>3360</v>
      </c>
      <c r="G21" s="555">
        <v>3300</v>
      </c>
      <c r="H21" s="359">
        <v>3115</v>
      </c>
      <c r="I21" s="555">
        <f t="shared" ref="I21" si="56">SUM(I22:I23)</f>
        <v>2688.7087494770058</v>
      </c>
      <c r="J21" s="555">
        <f>SUM(J22:J23)</f>
        <v>2209.4285626049455</v>
      </c>
      <c r="K21" s="555">
        <f>SUM(K22:K23)</f>
        <v>2451.4879597046092</v>
      </c>
      <c r="L21" s="555">
        <f>SUM(L22:L23)</f>
        <v>2774.6253977103402</v>
      </c>
      <c r="M21" s="555">
        <f t="shared" ref="M21:O21" si="57">SUM(M22:M23)</f>
        <v>3203.1072781814055</v>
      </c>
      <c r="N21" s="555">
        <f t="shared" si="57"/>
        <v>3106.0959185475031</v>
      </c>
      <c r="O21" s="555">
        <f t="shared" si="57"/>
        <v>3051.7031536826389</v>
      </c>
      <c r="P21" s="66">
        <f t="shared" si="20"/>
        <v>-3.0286640817407062E-2</v>
      </c>
      <c r="Q21" s="66">
        <f t="shared" si="20"/>
        <v>-1.7511617893081644E-2</v>
      </c>
      <c r="R21" s="27"/>
      <c r="S21" s="555">
        <v>755</v>
      </c>
      <c r="T21" s="555">
        <v>800</v>
      </c>
      <c r="U21" s="555">
        <v>835</v>
      </c>
      <c r="V21" s="555">
        <v>830</v>
      </c>
      <c r="W21" s="555">
        <v>765</v>
      </c>
      <c r="X21" s="555">
        <v>825</v>
      </c>
      <c r="Y21" s="555">
        <v>860</v>
      </c>
      <c r="Z21" s="555">
        <v>865</v>
      </c>
      <c r="AA21" s="555">
        <v>780</v>
      </c>
      <c r="AB21" s="555">
        <v>840</v>
      </c>
      <c r="AC21" s="555">
        <v>845</v>
      </c>
      <c r="AD21" s="555">
        <v>825</v>
      </c>
      <c r="AE21" s="555">
        <v>785</v>
      </c>
      <c r="AF21" s="555">
        <v>840</v>
      </c>
      <c r="AG21" s="359">
        <v>795</v>
      </c>
      <c r="AH21" s="359">
        <v>810</v>
      </c>
      <c r="AI21" s="359">
        <v>730</v>
      </c>
      <c r="AJ21" s="359">
        <v>775</v>
      </c>
      <c r="AK21" s="555">
        <f t="shared" ref="AK21:BI21" si="58">SUM(AK22:AK23)</f>
        <v>713.01186492927536</v>
      </c>
      <c r="AL21" s="555">
        <f t="shared" si="58"/>
        <v>697.42712858780874</v>
      </c>
      <c r="AM21" s="555">
        <f t="shared" si="58"/>
        <v>629.72352509236475</v>
      </c>
      <c r="AN21" s="555">
        <f t="shared" si="58"/>
        <v>648.5462308675568</v>
      </c>
      <c r="AO21" s="555">
        <f t="shared" si="58"/>
        <v>589.96301264410056</v>
      </c>
      <c r="AP21" s="555">
        <f t="shared" si="58"/>
        <v>346.07822336731931</v>
      </c>
      <c r="AQ21" s="555">
        <f t="shared" si="58"/>
        <v>590.01411452696129</v>
      </c>
      <c r="AR21" s="555">
        <f t="shared" si="58"/>
        <v>683.37321206656645</v>
      </c>
      <c r="AS21" s="555">
        <f t="shared" si="58"/>
        <v>669.5603103747867</v>
      </c>
      <c r="AT21" s="563">
        <f t="shared" si="58"/>
        <v>606.72522347319216</v>
      </c>
      <c r="AU21" s="563">
        <f t="shared" si="58"/>
        <v>530.89017474064758</v>
      </c>
      <c r="AV21" s="563">
        <f t="shared" si="58"/>
        <v>644.31225111598019</v>
      </c>
      <c r="AW21" s="563">
        <f t="shared" si="58"/>
        <v>693.80356434566738</v>
      </c>
      <c r="AX21" s="563">
        <f t="shared" si="58"/>
        <v>667.6989746407894</v>
      </c>
      <c r="AY21" s="563">
        <f t="shared" si="58"/>
        <v>665.95245165178881</v>
      </c>
      <c r="AZ21" s="563">
        <f t="shared" si="58"/>
        <v>747.1704070720948</v>
      </c>
      <c r="BA21" s="563">
        <f t="shared" si="58"/>
        <v>810.48626457707974</v>
      </c>
      <c r="BB21" s="563">
        <f t="shared" si="58"/>
        <v>812.66193631256237</v>
      </c>
      <c r="BC21" s="563">
        <f t="shared" si="58"/>
        <v>768.34413617170526</v>
      </c>
      <c r="BD21" s="563">
        <f t="shared" si="58"/>
        <v>811.61494112005835</v>
      </c>
      <c r="BE21" s="563">
        <f t="shared" si="58"/>
        <v>784.4476452460184</v>
      </c>
      <c r="BF21" s="563">
        <f t="shared" si="58"/>
        <v>781.55537449266558</v>
      </c>
      <c r="BG21" s="563">
        <f t="shared" si="58"/>
        <v>743.05092992422306</v>
      </c>
      <c r="BH21" s="563">
        <f t="shared" si="58"/>
        <v>797.0415877243239</v>
      </c>
      <c r="BI21" s="563">
        <f t="shared" si="58"/>
        <v>753.10741106167177</v>
      </c>
      <c r="BJ21" s="66">
        <f t="shared" si="21"/>
        <v>-3.9951976877332207E-2</v>
      </c>
      <c r="BK21" s="66">
        <f t="shared" si="22"/>
        <v>-5.5121561207478464E-2</v>
      </c>
      <c r="BL21" s="929"/>
      <c r="BM21" s="9">
        <f t="shared" ref="BM21:BN21" si="59">SUM(BM22:BM23)</f>
        <v>1655</v>
      </c>
      <c r="BN21" s="9">
        <f t="shared" si="59"/>
        <v>1565</v>
      </c>
      <c r="BO21" s="9">
        <f>SUM(U21:V21)</f>
        <v>1665</v>
      </c>
      <c r="BP21" s="9">
        <f>SUM(W21:X21)</f>
        <v>1590</v>
      </c>
      <c r="BQ21" s="9">
        <f>SUM(Y21:Z21)</f>
        <v>1725</v>
      </c>
      <c r="BR21" s="9">
        <f>SUM(AA21:AB21)</f>
        <v>1620</v>
      </c>
      <c r="BS21" s="9">
        <f>SUM(AC21:AD21)</f>
        <v>1670</v>
      </c>
      <c r="BT21" s="9">
        <f>SUM(AE21:AF21)</f>
        <v>1625</v>
      </c>
      <c r="BU21" s="9">
        <f>SUM(AG21:AH21)</f>
        <v>1605</v>
      </c>
      <c r="BV21" s="9">
        <f>SUM(AI21:AJ21)</f>
        <v>1505</v>
      </c>
      <c r="BW21" s="9">
        <f>SUM(AK21:AL21)</f>
        <v>1410.4389935170841</v>
      </c>
      <c r="BX21" s="9">
        <f>SUM(AM21:AN21)</f>
        <v>1278.2697559599214</v>
      </c>
      <c r="BY21" s="9">
        <f>SUM(AO21:AP21)</f>
        <v>936.04123601141987</v>
      </c>
      <c r="BZ21" s="9">
        <f>SUM(AQ21:AR21)</f>
        <v>1273.3873265935276</v>
      </c>
      <c r="CA21" s="9">
        <f>SUM(AS21:AT21)</f>
        <v>1276.285533847979</v>
      </c>
      <c r="CB21" s="9">
        <f>SUM(AU21:AV21)</f>
        <v>1175.2024258566278</v>
      </c>
      <c r="CC21" s="9">
        <f>SUM(AW21:AX21)</f>
        <v>1361.5025389864568</v>
      </c>
      <c r="CD21" s="9">
        <f t="shared" ref="CD21:CD22" si="60">SUM(AY21:AZ21)</f>
        <v>1413.1228587238836</v>
      </c>
      <c r="CE21" s="9">
        <f t="shared" ref="CE21:CE25" si="61">SUM(BA21:BB21)</f>
        <v>1623.1482008896421</v>
      </c>
      <c r="CF21" s="9">
        <f t="shared" ref="CF21:CF22" si="62">BC21+BD21</f>
        <v>1579.9590772917636</v>
      </c>
      <c r="CG21" s="9">
        <f t="shared" ref="CG21:CG22" si="63">BE21+BF21</f>
        <v>1566.0030197386841</v>
      </c>
      <c r="CH21" s="9">
        <f t="shared" si="41"/>
        <v>1540.0925176485471</v>
      </c>
      <c r="CI21" s="66">
        <f t="shared" si="26"/>
        <v>-2.5232653311219044E-2</v>
      </c>
      <c r="CJ21" s="66">
        <f t="shared" si="27"/>
        <v>-1.6545627156236642E-2</v>
      </c>
      <c r="CK21" s="983"/>
      <c r="CL21" s="76">
        <f t="shared" si="28"/>
        <v>3074.7553032028845</v>
      </c>
      <c r="CM21" s="975"/>
      <c r="CN21" s="1033">
        <f t="shared" si="29"/>
        <v>0</v>
      </c>
      <c r="CO21" s="1033">
        <f t="shared" si="30"/>
        <v>0</v>
      </c>
      <c r="CP21" s="1033">
        <f t="shared" si="31"/>
        <v>0</v>
      </c>
      <c r="CQ21" s="1033">
        <f t="shared" si="32"/>
        <v>0</v>
      </c>
      <c r="CR21" s="1033">
        <f t="shared" si="33"/>
        <v>0</v>
      </c>
      <c r="CS21" s="1033">
        <f t="shared" si="34"/>
        <v>3.8116027189971646E-4</v>
      </c>
      <c r="CT21" s="977">
        <f t="shared" si="35"/>
        <v>0</v>
      </c>
      <c r="CU21" s="977">
        <f t="shared" si="36"/>
        <v>0</v>
      </c>
      <c r="CV21" s="977">
        <f t="shared" si="37"/>
        <v>3.8116027189971646E-4</v>
      </c>
      <c r="CW21" s="978"/>
      <c r="CX21" s="955"/>
      <c r="CY21" s="937"/>
      <c r="CZ21" s="955"/>
    </row>
    <row r="22" spans="1:104" x14ac:dyDescent="0.45">
      <c r="A22" s="10"/>
      <c r="B22" s="10" t="s">
        <v>4</v>
      </c>
      <c r="C22" s="7">
        <v>2975</v>
      </c>
      <c r="D22" s="7">
        <v>3080</v>
      </c>
      <c r="E22" s="7">
        <v>3105</v>
      </c>
      <c r="F22" s="7">
        <v>3225</v>
      </c>
      <c r="G22" s="7">
        <v>3160</v>
      </c>
      <c r="H22" s="67">
        <v>2970</v>
      </c>
      <c r="I22" s="7">
        <v>2688.7087494770058</v>
      </c>
      <c r="J22" s="7">
        <v>2209.4285626049455</v>
      </c>
      <c r="K22" s="7">
        <v>2451.4879597046092</v>
      </c>
      <c r="L22" s="7">
        <v>2774.6253977103402</v>
      </c>
      <c r="M22" s="7">
        <v>3203.1072781814055</v>
      </c>
      <c r="N22" s="7">
        <v>3106.0959185475031</v>
      </c>
      <c r="O22" s="7">
        <v>3051.7031536826389</v>
      </c>
      <c r="P22" s="66">
        <f t="shared" si="20"/>
        <v>-3.0286640817407062E-2</v>
      </c>
      <c r="Q22" s="66">
        <f t="shared" si="20"/>
        <v>-1.7511617893081644E-2</v>
      </c>
      <c r="R22" s="27"/>
      <c r="S22" s="7">
        <v>725</v>
      </c>
      <c r="T22" s="7">
        <v>770</v>
      </c>
      <c r="U22" s="7">
        <v>800</v>
      </c>
      <c r="V22" s="7">
        <v>795</v>
      </c>
      <c r="W22" s="7">
        <v>730</v>
      </c>
      <c r="X22" s="7">
        <v>790</v>
      </c>
      <c r="Y22" s="7">
        <v>830</v>
      </c>
      <c r="Z22" s="7">
        <v>830</v>
      </c>
      <c r="AA22" s="7">
        <v>760</v>
      </c>
      <c r="AB22" s="7">
        <v>805</v>
      </c>
      <c r="AC22" s="7">
        <v>815</v>
      </c>
      <c r="AD22" s="7">
        <v>795</v>
      </c>
      <c r="AE22" s="7">
        <v>745</v>
      </c>
      <c r="AF22" s="7">
        <v>805</v>
      </c>
      <c r="AG22" s="67">
        <v>760</v>
      </c>
      <c r="AH22" s="67">
        <v>770</v>
      </c>
      <c r="AI22" s="67">
        <v>690</v>
      </c>
      <c r="AJ22" s="67">
        <v>735</v>
      </c>
      <c r="AK22" s="7">
        <v>713.01186492927536</v>
      </c>
      <c r="AL22" s="7">
        <v>697.42712858780874</v>
      </c>
      <c r="AM22" s="7">
        <v>629.72352509236475</v>
      </c>
      <c r="AN22" s="7">
        <v>648.5462308675568</v>
      </c>
      <c r="AO22" s="7">
        <v>589.96301264410056</v>
      </c>
      <c r="AP22" s="7">
        <v>346.07822336731931</v>
      </c>
      <c r="AQ22" s="7">
        <v>590.01411452696129</v>
      </c>
      <c r="AR22" s="7">
        <v>683.37321206656645</v>
      </c>
      <c r="AS22" s="7">
        <v>669.5603103747867</v>
      </c>
      <c r="AT22" s="524">
        <v>606.72522347319216</v>
      </c>
      <c r="AU22" s="524">
        <v>530.89017474064758</v>
      </c>
      <c r="AV22" s="524">
        <v>644.31225111598019</v>
      </c>
      <c r="AW22" s="524">
        <v>693.80356434566738</v>
      </c>
      <c r="AX22" s="524">
        <v>667.6989746407894</v>
      </c>
      <c r="AY22" s="524">
        <v>665.95245165178881</v>
      </c>
      <c r="AZ22" s="524">
        <v>747.1704070720948</v>
      </c>
      <c r="BA22" s="524">
        <v>810.48626457707974</v>
      </c>
      <c r="BB22" s="524">
        <v>812.66193631256237</v>
      </c>
      <c r="BC22" s="524">
        <v>768.34413617170526</v>
      </c>
      <c r="BD22" s="524">
        <v>811.61494112005835</v>
      </c>
      <c r="BE22" s="524">
        <v>784.4476452460184</v>
      </c>
      <c r="BF22" s="524">
        <v>781.55537449266558</v>
      </c>
      <c r="BG22" s="524">
        <v>743.05092992422306</v>
      </c>
      <c r="BH22" s="524">
        <v>797.0415877243239</v>
      </c>
      <c r="BI22" s="524">
        <v>753.10741106167177</v>
      </c>
      <c r="BJ22" s="66">
        <f t="shared" si="21"/>
        <v>-3.9951976877332207E-2</v>
      </c>
      <c r="BK22" s="66">
        <f t="shared" si="22"/>
        <v>-5.5121561207478464E-2</v>
      </c>
      <c r="BL22" s="929"/>
      <c r="BM22" s="13">
        <f>D22-BN22</f>
        <v>1585</v>
      </c>
      <c r="BN22" s="13">
        <f>SUM(S22:T22)</f>
        <v>1495</v>
      </c>
      <c r="BO22" s="13">
        <f>SUM(U22:V22)</f>
        <v>1595</v>
      </c>
      <c r="BP22" s="13">
        <f>SUM(W22:X22)</f>
        <v>1520</v>
      </c>
      <c r="BQ22" s="13">
        <f>SUM(Y22:Z22)</f>
        <v>1660</v>
      </c>
      <c r="BR22" s="13">
        <f>SUM(AA22:AB22)</f>
        <v>1565</v>
      </c>
      <c r="BS22" s="13">
        <f>SUM(AC22:AD22)</f>
        <v>1610</v>
      </c>
      <c r="BT22" s="13">
        <f>SUM(AE22:AF22)</f>
        <v>1550</v>
      </c>
      <c r="BU22" s="13">
        <f>SUM(AG22:AH22)</f>
        <v>1530</v>
      </c>
      <c r="BV22" s="13">
        <f>SUM(AI22:AJ22)</f>
        <v>1425</v>
      </c>
      <c r="BW22" s="13">
        <f>SUM(AK22:AL22)</f>
        <v>1410.4389935170841</v>
      </c>
      <c r="BX22" s="13">
        <f>SUM(AM22:AN22)</f>
        <v>1278.2697559599214</v>
      </c>
      <c r="BY22" s="13">
        <f>SUM(AO22:AP22)</f>
        <v>936.04123601141987</v>
      </c>
      <c r="BZ22" s="13">
        <f>SUM(AQ22:AR22)</f>
        <v>1273.3873265935276</v>
      </c>
      <c r="CA22" s="13">
        <f>SUM(AS22:AT22)</f>
        <v>1276.285533847979</v>
      </c>
      <c r="CB22" s="13">
        <f>SUM(AU22:AV22)</f>
        <v>1175.2024258566278</v>
      </c>
      <c r="CC22" s="13">
        <f>SUM(AW22:AX22)</f>
        <v>1361.5025389864568</v>
      </c>
      <c r="CD22" s="13">
        <f t="shared" si="60"/>
        <v>1413.1228587238836</v>
      </c>
      <c r="CE22" s="13">
        <f t="shared" si="61"/>
        <v>1623.1482008896421</v>
      </c>
      <c r="CF22" s="13">
        <f t="shared" si="62"/>
        <v>1579.9590772917636</v>
      </c>
      <c r="CG22" s="13">
        <f t="shared" si="63"/>
        <v>1566.0030197386841</v>
      </c>
      <c r="CH22" s="13">
        <f t="shared" si="41"/>
        <v>1540.0925176485471</v>
      </c>
      <c r="CI22" s="66">
        <f t="shared" si="26"/>
        <v>-2.5232653311219044E-2</v>
      </c>
      <c r="CJ22" s="66">
        <f t="shared" si="27"/>
        <v>-1.6545627156236642E-2</v>
      </c>
      <c r="CK22" s="983"/>
      <c r="CL22" s="69">
        <f t="shared" si="28"/>
        <v>3074.7553032028845</v>
      </c>
      <c r="CM22" s="975"/>
      <c r="CN22" s="1033">
        <f t="shared" si="29"/>
        <v>0</v>
      </c>
      <c r="CO22" s="1033">
        <f t="shared" si="30"/>
        <v>0</v>
      </c>
      <c r="CP22" s="1033">
        <f t="shared" si="31"/>
        <v>0</v>
      </c>
      <c r="CQ22" s="1033">
        <f t="shared" si="32"/>
        <v>0</v>
      </c>
      <c r="CR22" s="1033">
        <f t="shared" si="33"/>
        <v>0</v>
      </c>
      <c r="CS22" s="1033">
        <f t="shared" si="34"/>
        <v>3.8116027189971646E-4</v>
      </c>
      <c r="CT22" s="977">
        <f t="shared" si="35"/>
        <v>0</v>
      </c>
      <c r="CU22" s="977">
        <f t="shared" si="36"/>
        <v>0</v>
      </c>
      <c r="CV22" s="977">
        <f t="shared" si="37"/>
        <v>3.8116027189971646E-4</v>
      </c>
      <c r="CW22" s="978"/>
      <c r="CX22" s="955"/>
      <c r="CY22" s="937"/>
      <c r="CZ22" s="955"/>
    </row>
    <row r="23" spans="1:104" x14ac:dyDescent="0.45">
      <c r="A23" s="29"/>
      <c r="B23" s="29" t="s">
        <v>9</v>
      </c>
      <c r="C23" s="29">
        <v>135</v>
      </c>
      <c r="D23" s="29">
        <v>140</v>
      </c>
      <c r="E23" s="29">
        <v>140</v>
      </c>
      <c r="F23" s="29">
        <v>135</v>
      </c>
      <c r="G23" s="29">
        <v>140</v>
      </c>
      <c r="H23" s="70">
        <v>145</v>
      </c>
      <c r="I23" s="543" t="s">
        <v>101</v>
      </c>
      <c r="J23" s="489" t="s">
        <v>101</v>
      </c>
      <c r="K23" s="489" t="s">
        <v>101</v>
      </c>
      <c r="L23" s="489" t="s">
        <v>101</v>
      </c>
      <c r="M23" s="489" t="s">
        <v>101</v>
      </c>
      <c r="N23" s="489" t="s">
        <v>101</v>
      </c>
      <c r="O23" s="489" t="s">
        <v>101</v>
      </c>
      <c r="P23" s="66" t="str">
        <f t="shared" si="20"/>
        <v>N/A</v>
      </c>
      <c r="Q23" s="66" t="str">
        <f t="shared" si="20"/>
        <v>N/A</v>
      </c>
      <c r="R23" s="27"/>
      <c r="S23" s="29">
        <v>35</v>
      </c>
      <c r="T23" s="29">
        <v>35</v>
      </c>
      <c r="U23" s="29">
        <v>35</v>
      </c>
      <c r="V23" s="29">
        <v>35</v>
      </c>
      <c r="W23" s="29">
        <v>35</v>
      </c>
      <c r="X23" s="29">
        <v>35</v>
      </c>
      <c r="Y23" s="29">
        <v>35</v>
      </c>
      <c r="Z23" s="29">
        <v>35</v>
      </c>
      <c r="AA23" s="29">
        <v>30</v>
      </c>
      <c r="AB23" s="29">
        <v>35</v>
      </c>
      <c r="AC23" s="29">
        <v>35</v>
      </c>
      <c r="AD23" s="29">
        <v>35</v>
      </c>
      <c r="AE23" s="29">
        <v>35</v>
      </c>
      <c r="AF23" s="29">
        <v>35</v>
      </c>
      <c r="AG23" s="70">
        <v>35</v>
      </c>
      <c r="AH23" s="70">
        <v>40</v>
      </c>
      <c r="AI23" s="70">
        <v>35</v>
      </c>
      <c r="AJ23" s="70">
        <v>40</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29" t="s">
        <v>101</v>
      </c>
      <c r="BI23" s="29" t="s">
        <v>101</v>
      </c>
      <c r="BJ23" s="998" t="str">
        <f t="shared" si="21"/>
        <v>N/A</v>
      </c>
      <c r="BK23" s="998" t="str">
        <f t="shared" si="22"/>
        <v>N/A</v>
      </c>
      <c r="BL23" s="929"/>
      <c r="BM23" s="29">
        <f>D23-BN23</f>
        <v>70</v>
      </c>
      <c r="BN23" s="29">
        <f>SUM(S23:T23)</f>
        <v>70</v>
      </c>
      <c r="BO23" s="29">
        <f>SUM(U23:V23)</f>
        <v>70</v>
      </c>
      <c r="BP23" s="29">
        <f>SUM(W23:X23)</f>
        <v>70</v>
      </c>
      <c r="BQ23" s="29">
        <f>SUM(Y23:Z23)</f>
        <v>70</v>
      </c>
      <c r="BR23" s="29">
        <f>SUM(AA23:AB23)</f>
        <v>65</v>
      </c>
      <c r="BS23" s="29">
        <f>SUM(AC23:AD23)</f>
        <v>70</v>
      </c>
      <c r="BT23" s="29">
        <f>SUM(AE23:AF23)</f>
        <v>70</v>
      </c>
      <c r="BU23" s="29">
        <f>SUM(AG23:AH23)</f>
        <v>75</v>
      </c>
      <c r="BV23" s="29">
        <f>SUM(AI23:AJ23)</f>
        <v>75</v>
      </c>
      <c r="BW23" s="489" t="s">
        <v>101</v>
      </c>
      <c r="BX23" s="489" t="s">
        <v>101</v>
      </c>
      <c r="BY23" s="489" t="s">
        <v>101</v>
      </c>
      <c r="BZ23" s="489" t="s">
        <v>101</v>
      </c>
      <c r="CA23" s="489" t="s">
        <v>101</v>
      </c>
      <c r="CB23" s="489" t="s">
        <v>101</v>
      </c>
      <c r="CC23" s="489" t="s">
        <v>101</v>
      </c>
      <c r="CD23" s="489" t="s">
        <v>101</v>
      </c>
      <c r="CE23" s="489" t="s">
        <v>101</v>
      </c>
      <c r="CF23" s="489" t="s">
        <v>101</v>
      </c>
      <c r="CG23" s="489" t="s">
        <v>101</v>
      </c>
      <c r="CH23" s="489" t="s">
        <v>101</v>
      </c>
      <c r="CI23" s="989" t="str">
        <f t="shared" si="26"/>
        <v>N/A</v>
      </c>
      <c r="CJ23" s="66" t="str">
        <f t="shared" si="27"/>
        <v>N/A</v>
      </c>
      <c r="CK23" s="983"/>
      <c r="CL23" s="237">
        <f t="shared" si="28"/>
        <v>0</v>
      </c>
      <c r="CM23" s="975"/>
      <c r="CN23" s="1033"/>
      <c r="CO23" s="1033"/>
      <c r="CP23" s="1033"/>
      <c r="CQ23" s="1033"/>
      <c r="CR23" s="1033"/>
      <c r="CS23" s="1033"/>
      <c r="CT23" s="977"/>
      <c r="CU23" s="977"/>
      <c r="CV23" s="977"/>
      <c r="CW23" s="978"/>
      <c r="CX23" s="955"/>
      <c r="CY23" s="937"/>
      <c r="CZ23" s="955"/>
    </row>
    <row r="24" spans="1:104" x14ac:dyDescent="0.45">
      <c r="A24" s="7"/>
      <c r="B24" s="7"/>
      <c r="C24" s="7"/>
      <c r="D24" s="7"/>
      <c r="E24" s="7"/>
      <c r="F24" s="7"/>
      <c r="G24" s="7"/>
      <c r="H24" s="67"/>
      <c r="I24" s="524"/>
      <c r="J24" s="7"/>
      <c r="K24" s="7"/>
      <c r="L24" s="7"/>
      <c r="M24" s="7"/>
      <c r="N24" s="7"/>
      <c r="O24" s="7"/>
      <c r="P24" s="66"/>
      <c r="Q24" s="66"/>
      <c r="R24" s="27"/>
      <c r="S24" s="199"/>
      <c r="T24" s="199"/>
      <c r="U24" s="199"/>
      <c r="V24" s="199"/>
      <c r="W24" s="199"/>
      <c r="X24" s="199"/>
      <c r="Y24" s="199"/>
      <c r="Z24" s="199"/>
      <c r="AA24" s="199"/>
      <c r="AB24" s="199"/>
      <c r="AC24" s="199"/>
      <c r="AD24" s="199"/>
      <c r="AE24" s="199"/>
      <c r="AF24" s="199"/>
      <c r="AG24" s="124"/>
      <c r="AH24" s="124"/>
      <c r="AI24" s="124"/>
      <c r="AJ24" s="124"/>
      <c r="AK24" s="199"/>
      <c r="AL24" s="199"/>
      <c r="AM24" s="199"/>
      <c r="AN24" s="199"/>
      <c r="AO24" s="753"/>
      <c r="AP24" s="199"/>
      <c r="AQ24" s="199"/>
      <c r="AR24" s="199"/>
      <c r="AS24" s="199"/>
      <c r="AT24" s="199"/>
      <c r="AU24" s="199"/>
      <c r="AV24" s="199"/>
      <c r="AW24" s="199"/>
      <c r="AX24" s="199"/>
      <c r="AY24" s="199"/>
      <c r="AZ24" s="199"/>
      <c r="BA24" s="199"/>
      <c r="BB24" s="199"/>
      <c r="BC24" s="199"/>
      <c r="BD24" s="199"/>
      <c r="BE24" s="199"/>
      <c r="BF24" s="199"/>
      <c r="BG24" s="199"/>
      <c r="BH24" s="199"/>
      <c r="BI24" s="199"/>
      <c r="BJ24" s="66"/>
      <c r="BK24" s="66"/>
      <c r="BL24" s="929"/>
      <c r="BM24" s="7"/>
      <c r="BN24" s="7"/>
      <c r="BO24" s="7"/>
      <c r="BP24" s="7"/>
      <c r="BQ24" s="7"/>
      <c r="BR24" s="7"/>
      <c r="BS24" s="7"/>
      <c r="BT24" s="7"/>
      <c r="BU24" s="7"/>
      <c r="BV24" s="7"/>
      <c r="BW24" s="7"/>
      <c r="BX24" s="7"/>
      <c r="BY24" s="7"/>
      <c r="BZ24" s="7"/>
      <c r="CA24" s="7"/>
      <c r="CB24" s="7"/>
      <c r="CC24" s="7"/>
      <c r="CD24" s="7"/>
      <c r="CE24" s="7"/>
      <c r="CF24" s="7"/>
      <c r="CG24" s="7"/>
      <c r="CH24" s="7"/>
      <c r="CI24" s="66"/>
      <c r="CJ24" s="66"/>
      <c r="CK24" s="983"/>
      <c r="CL24" s="67"/>
      <c r="CM24" s="975"/>
      <c r="CN24" s="1033">
        <f t="shared" si="29"/>
        <v>0</v>
      </c>
      <c r="CO24" s="1033">
        <f t="shared" si="30"/>
        <v>0</v>
      </c>
      <c r="CP24" s="1033">
        <f t="shared" si="31"/>
        <v>0</v>
      </c>
      <c r="CQ24" s="1033">
        <f t="shared" si="32"/>
        <v>0</v>
      </c>
      <c r="CR24" s="1033">
        <f t="shared" si="33"/>
        <v>0</v>
      </c>
      <c r="CS24" s="1033">
        <f t="shared" si="34"/>
        <v>0</v>
      </c>
      <c r="CT24" s="977">
        <f t="shared" si="35"/>
        <v>0</v>
      </c>
      <c r="CU24" s="977">
        <f t="shared" si="36"/>
        <v>0</v>
      </c>
      <c r="CV24" s="977">
        <f t="shared" si="37"/>
        <v>0</v>
      </c>
      <c r="CW24" s="978"/>
      <c r="CX24" s="955"/>
      <c r="CY24" s="937"/>
      <c r="CZ24" s="955"/>
    </row>
    <row r="25" spans="1:104" x14ac:dyDescent="0.45">
      <c r="A25" s="38" t="s">
        <v>5</v>
      </c>
      <c r="B25" s="28"/>
      <c r="C25" s="28">
        <v>2945</v>
      </c>
      <c r="D25" s="28">
        <v>3000</v>
      </c>
      <c r="E25" s="28">
        <v>2840</v>
      </c>
      <c r="F25" s="28">
        <v>2505</v>
      </c>
      <c r="G25" s="28">
        <v>2460</v>
      </c>
      <c r="H25" s="73">
        <v>2245</v>
      </c>
      <c r="I25" s="572">
        <v>2105.537750252664</v>
      </c>
      <c r="J25" s="572">
        <v>1830.3464916819003</v>
      </c>
      <c r="K25" s="572">
        <v>1952.5009481835568</v>
      </c>
      <c r="L25" s="572">
        <v>1880.1913168917113</v>
      </c>
      <c r="M25" s="572">
        <v>1849.4764420523534</v>
      </c>
      <c r="N25" s="572">
        <v>2008.1682645732958</v>
      </c>
      <c r="O25" s="572">
        <v>2114.30070495891</v>
      </c>
      <c r="P25" s="66">
        <f>IF(ISERROR(N25/M25),"N/A",IF(M25&lt;0,"N/A",IF(N25&lt;0,"N/A",IF(N25/M25-1&gt;300%,"&gt;±300%",IF(N25/M25-1&lt;-300%,"&gt;±300%",N25/M25-1)))))</f>
        <v>8.5803646325358418E-2</v>
      </c>
      <c r="Q25" s="66">
        <f t="shared" si="20"/>
        <v>5.2850372281012969E-2</v>
      </c>
      <c r="R25" s="27"/>
      <c r="S25" s="28">
        <v>740</v>
      </c>
      <c r="T25" s="28">
        <v>695</v>
      </c>
      <c r="U25" s="28">
        <v>720</v>
      </c>
      <c r="V25" s="28">
        <v>660</v>
      </c>
      <c r="W25" s="28">
        <v>785</v>
      </c>
      <c r="X25" s="28">
        <v>675</v>
      </c>
      <c r="Y25" s="28">
        <v>580</v>
      </c>
      <c r="Z25" s="28">
        <v>600</v>
      </c>
      <c r="AA25" s="28">
        <v>630</v>
      </c>
      <c r="AB25" s="28">
        <v>700</v>
      </c>
      <c r="AC25" s="28">
        <v>610</v>
      </c>
      <c r="AD25" s="28">
        <v>590</v>
      </c>
      <c r="AE25" s="28">
        <v>580</v>
      </c>
      <c r="AF25" s="28">
        <v>680</v>
      </c>
      <c r="AG25" s="73">
        <v>580</v>
      </c>
      <c r="AH25" s="73">
        <v>570</v>
      </c>
      <c r="AI25" s="73">
        <v>550</v>
      </c>
      <c r="AJ25" s="73">
        <v>560</v>
      </c>
      <c r="AK25" s="572">
        <v>541.21125275204304</v>
      </c>
      <c r="AL25" s="572">
        <v>535.93402330837796</v>
      </c>
      <c r="AM25" s="28">
        <v>529.95018102166023</v>
      </c>
      <c r="AN25" s="28">
        <v>498.44229317058239</v>
      </c>
      <c r="AO25" s="28">
        <v>396.63405846780205</v>
      </c>
      <c r="AP25" s="28">
        <v>388.84279375950177</v>
      </c>
      <c r="AQ25" s="28">
        <v>511.18101744141416</v>
      </c>
      <c r="AR25" s="28">
        <v>533.68862201318211</v>
      </c>
      <c r="AS25" s="572">
        <v>487.30936025685696</v>
      </c>
      <c r="AT25" s="572">
        <v>469.95020098424459</v>
      </c>
      <c r="AU25" s="572">
        <v>484.61517848069673</v>
      </c>
      <c r="AV25" s="572">
        <v>510.62620846175867</v>
      </c>
      <c r="AW25" s="572">
        <v>463.67641357595471</v>
      </c>
      <c r="AX25" s="572">
        <v>481.61639119097839</v>
      </c>
      <c r="AY25" s="572">
        <v>475.68321691744796</v>
      </c>
      <c r="AZ25" s="572">
        <v>459.21529520733037</v>
      </c>
      <c r="BA25" s="572">
        <v>458.47232109952688</v>
      </c>
      <c r="BB25" s="572">
        <v>474.22320186972217</v>
      </c>
      <c r="BC25" s="572">
        <v>445.84905051669261</v>
      </c>
      <c r="BD25" s="572">
        <v>470.93186856641182</v>
      </c>
      <c r="BE25" s="572">
        <v>488.02615000926238</v>
      </c>
      <c r="BF25" s="572">
        <v>505.92004112955254</v>
      </c>
      <c r="BG25" s="572">
        <v>493.01572241752893</v>
      </c>
      <c r="BH25" s="572">
        <v>521.206351016952</v>
      </c>
      <c r="BI25" s="572">
        <v>533.30343409521458</v>
      </c>
      <c r="BJ25" s="998">
        <f t="shared" si="21"/>
        <v>9.2776348327016533E-2</v>
      </c>
      <c r="BK25" s="998">
        <f t="shared" si="22"/>
        <v>2.3209776808474025E-2</v>
      </c>
      <c r="BL25" s="929"/>
      <c r="BM25" s="28">
        <f>D25-BN25</f>
        <v>1565</v>
      </c>
      <c r="BN25" s="28">
        <f>SUM(S25:T25)</f>
        <v>1435</v>
      </c>
      <c r="BO25" s="28">
        <f>SUM(U25:V25)</f>
        <v>1380</v>
      </c>
      <c r="BP25" s="28">
        <f>SUM(W25:X25)</f>
        <v>1460</v>
      </c>
      <c r="BQ25" s="28">
        <f>SUM(Y25:Z25)</f>
        <v>1180</v>
      </c>
      <c r="BR25" s="28">
        <f>SUM(AA25:AB25)</f>
        <v>1330</v>
      </c>
      <c r="BS25" s="28">
        <f>SUM(AC25:AD25)</f>
        <v>1200</v>
      </c>
      <c r="BT25" s="28">
        <f>SUM(AE25:AF25)</f>
        <v>1260</v>
      </c>
      <c r="BU25" s="28">
        <f>SUM(AG25:AH25)</f>
        <v>1150</v>
      </c>
      <c r="BV25" s="28">
        <f>SUM(AI25:AJ25)</f>
        <v>1110</v>
      </c>
      <c r="BW25" s="28">
        <f>SUM(AK25:AL25)</f>
        <v>1077.1452760604211</v>
      </c>
      <c r="BX25" s="28">
        <f>SUM(AM25:AN25)</f>
        <v>1028.3924741922426</v>
      </c>
      <c r="BY25" s="28">
        <f>SUM(AO25:AP25)</f>
        <v>785.47685222730388</v>
      </c>
      <c r="BZ25" s="28">
        <f>SUM(AQ25:AR25)</f>
        <v>1044.8696394545964</v>
      </c>
      <c r="CA25" s="28">
        <f>SUM(AS25:AT25)</f>
        <v>957.25956124110155</v>
      </c>
      <c r="CB25" s="28">
        <f>SUM(AU25:AV25)</f>
        <v>995.24138694245539</v>
      </c>
      <c r="CC25" s="28">
        <f>SUM(AW25:AX25)</f>
        <v>945.29280476693316</v>
      </c>
      <c r="CD25" s="28">
        <f>SUM(AY25:AZ25)</f>
        <v>934.89851212477834</v>
      </c>
      <c r="CE25" s="28">
        <f t="shared" si="61"/>
        <v>932.69552296924905</v>
      </c>
      <c r="CF25" s="28">
        <f>BC25+BD25</f>
        <v>916.78091908310444</v>
      </c>
      <c r="CG25" s="28">
        <f>BE25+BF25</f>
        <v>993.94619113881492</v>
      </c>
      <c r="CH25" s="28">
        <f t="shared" si="41"/>
        <v>1014.222073434481</v>
      </c>
      <c r="CI25" s="74">
        <f t="shared" si="26"/>
        <v>0.10628619370572179</v>
      </c>
      <c r="CJ25" s="74">
        <f t="shared" si="27"/>
        <v>2.0399376220190613E-2</v>
      </c>
      <c r="CK25" s="983"/>
      <c r="CL25" s="990">
        <f t="shared" si="28"/>
        <v>2053.4455486592478</v>
      </c>
      <c r="CM25" s="975"/>
      <c r="CN25" s="1033">
        <f t="shared" si="29"/>
        <v>0</v>
      </c>
      <c r="CO25" s="1033">
        <f t="shared" si="30"/>
        <v>0</v>
      </c>
      <c r="CP25" s="1033">
        <f t="shared" si="31"/>
        <v>0</v>
      </c>
      <c r="CQ25" s="1033">
        <f t="shared" si="32"/>
        <v>0</v>
      </c>
      <c r="CR25" s="1033">
        <f t="shared" si="33"/>
        <v>0</v>
      </c>
      <c r="CS25" s="1033">
        <f t="shared" si="34"/>
        <v>0</v>
      </c>
      <c r="CT25" s="977">
        <f>L25-SUM(AW25:AZ25)</f>
        <v>0</v>
      </c>
      <c r="CU25" s="977">
        <f t="shared" si="36"/>
        <v>0</v>
      </c>
      <c r="CV25" s="977">
        <f t="shared" si="37"/>
        <v>0</v>
      </c>
      <c r="CW25" s="978"/>
      <c r="CX25" s="955"/>
      <c r="CY25" s="937"/>
      <c r="CZ25" s="955"/>
    </row>
    <row r="26" spans="1:104" x14ac:dyDescent="0.45">
      <c r="A26" s="23"/>
      <c r="B26" s="4"/>
      <c r="C26" s="9"/>
      <c r="D26" s="9"/>
      <c r="E26" s="9"/>
      <c r="F26" s="9"/>
      <c r="G26" s="9"/>
      <c r="H26" s="9"/>
      <c r="I26" s="9"/>
      <c r="J26" s="9"/>
      <c r="K26" s="9"/>
      <c r="L26" s="9"/>
      <c r="M26" s="9"/>
      <c r="N26" s="9"/>
      <c r="O26" s="9"/>
      <c r="P26" s="66"/>
      <c r="Q26" s="66"/>
      <c r="R26" s="27"/>
      <c r="S26" s="9"/>
      <c r="T26" s="9"/>
      <c r="U26" s="9"/>
      <c r="V26" s="9"/>
      <c r="W26" s="9"/>
      <c r="X26" s="9"/>
      <c r="Y26" s="9"/>
      <c r="Z26" s="9"/>
      <c r="AA26" s="9"/>
      <c r="AB26" s="9"/>
      <c r="AC26" s="9"/>
      <c r="AD26" s="9"/>
      <c r="AE26" s="9"/>
      <c r="AF26" s="9"/>
      <c r="AG26" s="65"/>
      <c r="AH26" s="65"/>
      <c r="AI26" s="65"/>
      <c r="AJ26" s="65"/>
      <c r="AK26" s="9"/>
      <c r="AL26" s="9"/>
      <c r="AM26" s="9"/>
      <c r="AN26" s="9"/>
      <c r="AO26" s="555"/>
      <c r="AP26" s="9"/>
      <c r="AQ26" s="9"/>
      <c r="AR26" s="9"/>
      <c r="AS26" s="9"/>
      <c r="AT26" s="9"/>
      <c r="AU26" s="9"/>
      <c r="AV26" s="9"/>
      <c r="AW26" s="9"/>
      <c r="AX26" s="9"/>
      <c r="AY26" s="9"/>
      <c r="AZ26" s="9"/>
      <c r="BA26" s="9"/>
      <c r="BB26" s="9"/>
      <c r="BC26" s="9"/>
      <c r="BD26" s="9"/>
      <c r="BE26" s="9"/>
      <c r="BF26" s="9"/>
      <c r="BG26" s="9"/>
      <c r="BH26" s="9"/>
      <c r="BI26" s="9"/>
      <c r="BJ26" s="66"/>
      <c r="BK26" s="66"/>
      <c r="BL26" s="929"/>
      <c r="BM26" s="7"/>
      <c r="BN26" s="7"/>
      <c r="BO26" s="7"/>
      <c r="BP26" s="7"/>
      <c r="BQ26" s="7"/>
      <c r="BR26" s="7"/>
      <c r="BS26" s="7"/>
      <c r="BT26" s="7"/>
      <c r="BU26" s="7"/>
      <c r="BV26" s="7"/>
      <c r="BW26" s="7"/>
      <c r="BX26" s="7"/>
      <c r="BY26" s="7"/>
      <c r="BZ26" s="7"/>
      <c r="CA26" s="7"/>
      <c r="CB26" s="7"/>
      <c r="CC26" s="7"/>
      <c r="CD26" s="7"/>
      <c r="CE26" s="7"/>
      <c r="CF26" s="7"/>
      <c r="CG26" s="7"/>
      <c r="CH26" s="7"/>
      <c r="CI26" s="66"/>
      <c r="CJ26" s="66"/>
      <c r="CK26" s="983"/>
      <c r="CL26" s="69"/>
      <c r="CM26" s="975"/>
      <c r="CN26" s="1033">
        <f t="shared" si="29"/>
        <v>0</v>
      </c>
      <c r="CO26" s="1033">
        <f t="shared" si="30"/>
        <v>0</v>
      </c>
      <c r="CP26" s="1033">
        <f t="shared" si="31"/>
        <v>0</v>
      </c>
      <c r="CQ26" s="1033">
        <f t="shared" si="32"/>
        <v>0</v>
      </c>
      <c r="CR26" s="1033">
        <f t="shared" si="33"/>
        <v>0</v>
      </c>
      <c r="CS26" s="1033">
        <f t="shared" si="34"/>
        <v>0</v>
      </c>
      <c r="CT26" s="977"/>
      <c r="CU26" s="977"/>
      <c r="CV26" s="977"/>
      <c r="CW26" s="978"/>
      <c r="CX26" s="955"/>
      <c r="CY26" s="937"/>
      <c r="CZ26" s="955"/>
    </row>
    <row r="27" spans="1:104" x14ac:dyDescent="0.45">
      <c r="A27" s="23" t="s">
        <v>6</v>
      </c>
      <c r="B27" s="9"/>
      <c r="C27" s="555">
        <v>1615</v>
      </c>
      <c r="D27" s="555">
        <v>1720</v>
      </c>
      <c r="E27" s="555">
        <v>1875</v>
      </c>
      <c r="F27" s="555">
        <v>2020</v>
      </c>
      <c r="G27" s="555">
        <v>1900</v>
      </c>
      <c r="H27" s="359">
        <v>2040</v>
      </c>
      <c r="I27" s="555">
        <f t="shared" ref="I27" si="64">SUM(I28:I34)</f>
        <v>2257.3043030241743</v>
      </c>
      <c r="J27" s="555">
        <f>SUM(J28:J34)</f>
        <v>2132.3607131568124</v>
      </c>
      <c r="K27" s="555">
        <f t="shared" ref="K27" si="65">SUM(K28:K34)</f>
        <v>2560.9859085506323</v>
      </c>
      <c r="L27" s="555">
        <f>SUM(L28:L34)</f>
        <v>2340.500286849885</v>
      </c>
      <c r="M27" s="555">
        <f t="shared" ref="M27:O27" si="66">SUM(M28:M34)</f>
        <v>2576.2927742240881</v>
      </c>
      <c r="N27" s="555">
        <f t="shared" si="66"/>
        <v>2486.6975947299379</v>
      </c>
      <c r="O27" s="555">
        <f t="shared" si="66"/>
        <v>2110.7151463523555</v>
      </c>
      <c r="P27" s="66">
        <f t="shared" si="20"/>
        <v>-3.4776784840043651E-2</v>
      </c>
      <c r="Q27" s="66">
        <f t="shared" si="20"/>
        <v>-0.15119749549539219</v>
      </c>
      <c r="R27" s="27"/>
      <c r="S27" s="555">
        <v>410</v>
      </c>
      <c r="T27" s="555">
        <v>435</v>
      </c>
      <c r="U27" s="555">
        <v>455</v>
      </c>
      <c r="V27" s="555">
        <v>460</v>
      </c>
      <c r="W27" s="555">
        <v>450</v>
      </c>
      <c r="X27" s="555">
        <v>480</v>
      </c>
      <c r="Y27" s="555">
        <v>500</v>
      </c>
      <c r="Z27" s="555">
        <v>545</v>
      </c>
      <c r="AA27" s="555">
        <v>520</v>
      </c>
      <c r="AB27" s="555">
        <v>480</v>
      </c>
      <c r="AC27" s="555">
        <v>480</v>
      </c>
      <c r="AD27" s="555">
        <v>475</v>
      </c>
      <c r="AE27" s="555">
        <v>475</v>
      </c>
      <c r="AF27" s="555">
        <v>480</v>
      </c>
      <c r="AG27" s="359">
        <v>510</v>
      </c>
      <c r="AH27" s="359">
        <v>505</v>
      </c>
      <c r="AI27" s="359">
        <v>505</v>
      </c>
      <c r="AJ27" s="359">
        <v>525</v>
      </c>
      <c r="AK27" s="555">
        <f t="shared" ref="AK27:BI27" si="67">SUM(AK28:AK34)</f>
        <v>656.15665632923094</v>
      </c>
      <c r="AL27" s="555">
        <f t="shared" si="67"/>
        <v>534.76455994001094</v>
      </c>
      <c r="AM27" s="555">
        <f>SUM(AM28:AM34)</f>
        <v>517.47875229750855</v>
      </c>
      <c r="AN27" s="555">
        <f t="shared" si="67"/>
        <v>548.90183196574333</v>
      </c>
      <c r="AO27" s="555">
        <f t="shared" si="67"/>
        <v>618.47251560493385</v>
      </c>
      <c r="AP27" s="555">
        <f t="shared" si="67"/>
        <v>331.46457198724215</v>
      </c>
      <c r="AQ27" s="555">
        <f t="shared" si="67"/>
        <v>569.19221013943593</v>
      </c>
      <c r="AR27" s="555">
        <f t="shared" si="67"/>
        <v>613.23141542520034</v>
      </c>
      <c r="AS27" s="555">
        <f t="shared" si="67"/>
        <v>486.41551227267973</v>
      </c>
      <c r="AT27" s="563">
        <f t="shared" si="67"/>
        <v>797.37675797563202</v>
      </c>
      <c r="AU27" s="563">
        <f t="shared" si="67"/>
        <v>729.46708158709521</v>
      </c>
      <c r="AV27" s="563">
        <f t="shared" si="67"/>
        <v>547.72655671522534</v>
      </c>
      <c r="AW27" s="563">
        <f t="shared" si="67"/>
        <v>573.81722367767225</v>
      </c>
      <c r="AX27" s="563">
        <f t="shared" si="67"/>
        <v>666.49582211734537</v>
      </c>
      <c r="AY27" s="563">
        <f t="shared" si="67"/>
        <v>558.62667169487258</v>
      </c>
      <c r="AZ27" s="563">
        <f t="shared" si="67"/>
        <v>541.56056935999482</v>
      </c>
      <c r="BA27" s="563">
        <f t="shared" si="67"/>
        <v>686.39292727199108</v>
      </c>
      <c r="BB27" s="563">
        <f t="shared" si="67"/>
        <v>789.81997447050082</v>
      </c>
      <c r="BC27" s="563">
        <f t="shared" si="67"/>
        <v>488.00360535149969</v>
      </c>
      <c r="BD27" s="563">
        <f t="shared" si="67"/>
        <v>612.07626713009688</v>
      </c>
      <c r="BE27" s="563">
        <f t="shared" si="67"/>
        <v>673.20761087004144</v>
      </c>
      <c r="BF27" s="563">
        <f t="shared" si="67"/>
        <v>694.06081247961674</v>
      </c>
      <c r="BG27" s="563">
        <f t="shared" si="67"/>
        <v>563.17140716606491</v>
      </c>
      <c r="BH27" s="563">
        <f t="shared" si="67"/>
        <v>556.25776421421483</v>
      </c>
      <c r="BI27" s="563">
        <f t="shared" si="67"/>
        <v>526.76012719894811</v>
      </c>
      <c r="BJ27" s="66">
        <f t="shared" si="21"/>
        <v>-0.21753688060927778</v>
      </c>
      <c r="BK27" s="66">
        <f t="shared" si="22"/>
        <v>-5.3028719620544784E-2</v>
      </c>
      <c r="BL27" s="929"/>
      <c r="BM27" s="9">
        <f>SUM(BM28:BM34)</f>
        <v>875</v>
      </c>
      <c r="BN27" s="9">
        <f t="shared" ref="BN27" si="68">SUM(BN28:BN34)</f>
        <v>845</v>
      </c>
      <c r="BO27" s="9">
        <f t="shared" ref="BO27:BO32" si="69">SUM(U27:V27)</f>
        <v>915</v>
      </c>
      <c r="BP27" s="9">
        <f t="shared" ref="BP27:BP32" si="70">SUM(W27:X27)</f>
        <v>930</v>
      </c>
      <c r="BQ27" s="9">
        <f t="shared" ref="BQ27:BQ32" si="71">SUM(Y27:Z27)</f>
        <v>1045</v>
      </c>
      <c r="BR27" s="9">
        <f t="shared" ref="BR27:BR32" si="72">SUM(AA27:AB27)</f>
        <v>1000</v>
      </c>
      <c r="BS27" s="9">
        <f t="shared" ref="BS27:BS32" si="73">SUM(AC27:AD27)</f>
        <v>955</v>
      </c>
      <c r="BT27" s="9">
        <f t="shared" ref="BT27:BT32" si="74">SUM(AE27:AF27)</f>
        <v>955</v>
      </c>
      <c r="BU27" s="9">
        <f t="shared" ref="BU27:BU32" si="75">SUM(AG27:AH27)</f>
        <v>1015</v>
      </c>
      <c r="BV27" s="9">
        <f t="shared" ref="BV27:BV32" si="76">SUM(AI27:AJ27)</f>
        <v>1030</v>
      </c>
      <c r="BW27" s="9">
        <f t="shared" ref="BW27:BW31" si="77">SUM(AK27:AL27)</f>
        <v>1190.921216269242</v>
      </c>
      <c r="BX27" s="9">
        <f t="shared" ref="BX27:BX34" si="78">SUM(AM27:AN27)</f>
        <v>1066.3805842632519</v>
      </c>
      <c r="BY27" s="9">
        <f t="shared" ref="BY27:BY34" si="79">SUM(AO27:AP27)</f>
        <v>949.937087592176</v>
      </c>
      <c r="BZ27" s="9">
        <f t="shared" ref="BZ27:BZ34" si="80">SUM(AQ27:AR27)</f>
        <v>1182.4236255646363</v>
      </c>
      <c r="CA27" s="9">
        <f t="shared" ref="CA27:CA34" si="81">SUM(AS27:AT27)</f>
        <v>1283.7922702483118</v>
      </c>
      <c r="CB27" s="9">
        <f t="shared" ref="CB27:CB34" si="82">SUM(AU27:AV27)</f>
        <v>1277.1936383023206</v>
      </c>
      <c r="CC27" s="9">
        <f t="shared" ref="CC27:CC34" si="83">SUM(AW27:AX27)</f>
        <v>1240.3130457950176</v>
      </c>
      <c r="CD27" s="9">
        <f t="shared" ref="CD27:CD34" si="84">SUM(AY27:AZ27)</f>
        <v>1100.1872410548674</v>
      </c>
      <c r="CE27" s="9">
        <f t="shared" ref="CE27:CE32" si="85">SUM(BA27:BB27)</f>
        <v>1476.2129017424918</v>
      </c>
      <c r="CF27" s="9">
        <f t="shared" ref="CF27:CF31" si="86">BC27+BD27</f>
        <v>1100.0798724815966</v>
      </c>
      <c r="CG27" s="9">
        <f t="shared" ref="CG27:CG34" si="87">BE27+BF27</f>
        <v>1367.2684233496582</v>
      </c>
      <c r="CH27" s="9">
        <f t="shared" si="41"/>
        <v>1119.4291713802797</v>
      </c>
      <c r="CI27" s="66">
        <f t="shared" si="26"/>
        <v>1.7588994565489458E-2</v>
      </c>
      <c r="CJ27" s="66">
        <f t="shared" si="27"/>
        <v>-0.18126598094191293</v>
      </c>
      <c r="CK27" s="983"/>
      <c r="CL27" s="76">
        <f t="shared" si="28"/>
        <v>2340.2501110588446</v>
      </c>
      <c r="CM27" s="975"/>
      <c r="CN27" s="1033">
        <f t="shared" si="29"/>
        <v>2.5024916803886299E-3</v>
      </c>
      <c r="CO27" s="1033">
        <f t="shared" si="30"/>
        <v>0</v>
      </c>
      <c r="CP27" s="1033">
        <f t="shared" si="31"/>
        <v>0</v>
      </c>
      <c r="CQ27" s="1033">
        <f t="shared" si="32"/>
        <v>0</v>
      </c>
      <c r="CR27" s="1033">
        <f t="shared" si="33"/>
        <v>0</v>
      </c>
      <c r="CS27" s="1033">
        <f t="shared" si="34"/>
        <v>0</v>
      </c>
      <c r="CT27" s="977">
        <f t="shared" si="35"/>
        <v>0</v>
      </c>
      <c r="CU27" s="977">
        <f t="shared" si="36"/>
        <v>0</v>
      </c>
      <c r="CV27" s="977">
        <f t="shared" si="37"/>
        <v>0</v>
      </c>
      <c r="CW27" s="978"/>
      <c r="CX27" s="955"/>
      <c r="CY27" s="937"/>
      <c r="CZ27" s="955"/>
    </row>
    <row r="28" spans="1:104" x14ac:dyDescent="0.45">
      <c r="A28" s="10"/>
      <c r="B28" s="10" t="s">
        <v>12</v>
      </c>
      <c r="C28" s="7">
        <v>535</v>
      </c>
      <c r="D28" s="7">
        <v>540</v>
      </c>
      <c r="E28" s="7">
        <v>515</v>
      </c>
      <c r="F28" s="7">
        <v>560</v>
      </c>
      <c r="G28" s="7">
        <v>570</v>
      </c>
      <c r="H28" s="67">
        <v>565</v>
      </c>
      <c r="I28" s="7">
        <v>785.59649222926043</v>
      </c>
      <c r="J28" s="7">
        <v>638.79551548241909</v>
      </c>
      <c r="K28" s="7">
        <v>659.76466394368572</v>
      </c>
      <c r="L28" s="7">
        <v>671.80767242704178</v>
      </c>
      <c r="M28" s="7">
        <v>839.51118130878376</v>
      </c>
      <c r="N28" s="7">
        <v>614.78102547065714</v>
      </c>
      <c r="O28" s="7">
        <v>580.18852499486752</v>
      </c>
      <c r="P28" s="66">
        <f t="shared" si="20"/>
        <v>-0.26769167682528794</v>
      </c>
      <c r="Q28" s="66">
        <f t="shared" si="20"/>
        <v>-5.6268002821503238E-2</v>
      </c>
      <c r="R28" s="27"/>
      <c r="S28" s="7">
        <v>145</v>
      </c>
      <c r="T28" s="7">
        <v>125</v>
      </c>
      <c r="U28" s="7">
        <v>135</v>
      </c>
      <c r="V28" s="7">
        <v>130</v>
      </c>
      <c r="W28" s="7">
        <v>125</v>
      </c>
      <c r="X28" s="7">
        <v>115</v>
      </c>
      <c r="Y28" s="7">
        <v>140</v>
      </c>
      <c r="Z28" s="7">
        <v>135</v>
      </c>
      <c r="AA28" s="7">
        <v>165</v>
      </c>
      <c r="AB28" s="7">
        <v>130</v>
      </c>
      <c r="AC28" s="7">
        <v>150</v>
      </c>
      <c r="AD28" s="7">
        <v>135</v>
      </c>
      <c r="AE28" s="7">
        <v>160</v>
      </c>
      <c r="AF28" s="7">
        <v>135</v>
      </c>
      <c r="AG28" s="67">
        <v>145</v>
      </c>
      <c r="AH28" s="67">
        <v>135</v>
      </c>
      <c r="AI28" s="67">
        <v>155</v>
      </c>
      <c r="AJ28" s="67">
        <v>140</v>
      </c>
      <c r="AK28" s="7">
        <v>253.9871959430032</v>
      </c>
      <c r="AL28" s="7">
        <v>219.04646044163951</v>
      </c>
      <c r="AM28" s="7">
        <v>160.14955173361625</v>
      </c>
      <c r="AN28" s="7">
        <v>152.41328411100147</v>
      </c>
      <c r="AO28" s="7">
        <v>229.17941917482568</v>
      </c>
      <c r="AP28" s="7">
        <v>103.21710007672158</v>
      </c>
      <c r="AQ28" s="7">
        <v>143.58807208721055</v>
      </c>
      <c r="AR28" s="7">
        <v>162.81092414366142</v>
      </c>
      <c r="AS28" s="7">
        <v>102.01389884847822</v>
      </c>
      <c r="AT28" s="7">
        <v>145.9596498625655</v>
      </c>
      <c r="AU28" s="7">
        <v>311.49999451680537</v>
      </c>
      <c r="AV28" s="7">
        <v>100.2911207158364</v>
      </c>
      <c r="AW28" s="7">
        <v>131.24770070670539</v>
      </c>
      <c r="AX28" s="7">
        <v>169.1565337521597</v>
      </c>
      <c r="AY28" s="7">
        <v>120.38205048846388</v>
      </c>
      <c r="AZ28" s="7">
        <v>251.0213874797127</v>
      </c>
      <c r="BA28" s="7">
        <v>329.16827678858499</v>
      </c>
      <c r="BB28" s="7">
        <v>250.74184506870796</v>
      </c>
      <c r="BC28" s="7">
        <v>126.82412948471698</v>
      </c>
      <c r="BD28" s="7">
        <v>132.77692996677382</v>
      </c>
      <c r="BE28" s="7">
        <v>178.26048482534054</v>
      </c>
      <c r="BF28" s="7">
        <v>167.05836930779435</v>
      </c>
      <c r="BG28" s="7">
        <v>136.38524034588738</v>
      </c>
      <c r="BH28" s="7">
        <v>133.07693099163475</v>
      </c>
      <c r="BI28" s="7">
        <v>173.30523189119546</v>
      </c>
      <c r="BJ28" s="66">
        <f t="shared" si="21"/>
        <v>-2.7797820358225978E-2</v>
      </c>
      <c r="BK28" s="66">
        <f t="shared" si="22"/>
        <v>0.30229357259591039</v>
      </c>
      <c r="BL28" s="929"/>
      <c r="BM28" s="13">
        <f t="shared" ref="BM28:BM32" si="88">D28-BN28</f>
        <v>270</v>
      </c>
      <c r="BN28" s="13">
        <f t="shared" ref="BN28:BN32" si="89">SUM(S28:T28)</f>
        <v>270</v>
      </c>
      <c r="BO28" s="13">
        <f t="shared" si="69"/>
        <v>265</v>
      </c>
      <c r="BP28" s="13">
        <f t="shared" si="70"/>
        <v>240</v>
      </c>
      <c r="BQ28" s="13">
        <f t="shared" si="71"/>
        <v>275</v>
      </c>
      <c r="BR28" s="13">
        <f t="shared" si="72"/>
        <v>295</v>
      </c>
      <c r="BS28" s="13">
        <f t="shared" si="73"/>
        <v>285</v>
      </c>
      <c r="BT28" s="13">
        <f t="shared" si="74"/>
        <v>295</v>
      </c>
      <c r="BU28" s="13">
        <f t="shared" si="75"/>
        <v>280</v>
      </c>
      <c r="BV28" s="13">
        <f t="shared" si="76"/>
        <v>295</v>
      </c>
      <c r="BW28" s="13">
        <f t="shared" si="77"/>
        <v>473.03365638464271</v>
      </c>
      <c r="BX28" s="13">
        <f t="shared" si="78"/>
        <v>312.56283584461772</v>
      </c>
      <c r="BY28" s="13">
        <f t="shared" si="79"/>
        <v>332.39651925154726</v>
      </c>
      <c r="BZ28" s="13">
        <f t="shared" si="80"/>
        <v>306.39899623087194</v>
      </c>
      <c r="CA28" s="13">
        <f t="shared" si="81"/>
        <v>247.97354871104372</v>
      </c>
      <c r="CB28" s="13">
        <f t="shared" si="82"/>
        <v>411.7911152326418</v>
      </c>
      <c r="CC28" s="13">
        <f t="shared" si="83"/>
        <v>300.40423445886506</v>
      </c>
      <c r="CD28" s="13">
        <f t="shared" si="84"/>
        <v>371.4034379681766</v>
      </c>
      <c r="CE28" s="13">
        <f t="shared" si="85"/>
        <v>579.91012185729301</v>
      </c>
      <c r="CF28" s="13">
        <f t="shared" si="86"/>
        <v>259.60105945149081</v>
      </c>
      <c r="CG28" s="13">
        <f t="shared" si="87"/>
        <v>345.31885413313489</v>
      </c>
      <c r="CH28" s="13">
        <f t="shared" si="41"/>
        <v>269.46217133752214</v>
      </c>
      <c r="CI28" s="66">
        <f t="shared" si="26"/>
        <v>3.7985638066604155E-2</v>
      </c>
      <c r="CJ28" s="66">
        <f t="shared" si="27"/>
        <v>-0.21967141929171008</v>
      </c>
      <c r="CK28" s="983"/>
      <c r="CL28" s="69">
        <f t="shared" si="28"/>
        <v>609.82577253651198</v>
      </c>
      <c r="CM28" s="975"/>
      <c r="CN28" s="1033">
        <f t="shared" si="29"/>
        <v>0</v>
      </c>
      <c r="CO28" s="1033">
        <f t="shared" si="30"/>
        <v>0</v>
      </c>
      <c r="CP28" s="1033">
        <f t="shared" si="31"/>
        <v>0</v>
      </c>
      <c r="CQ28" s="1033">
        <f t="shared" si="32"/>
        <v>0</v>
      </c>
      <c r="CR28" s="1033">
        <f t="shared" si="33"/>
        <v>0</v>
      </c>
      <c r="CS28" s="1033">
        <f t="shared" si="34"/>
        <v>0</v>
      </c>
      <c r="CT28" s="977">
        <f t="shared" si="35"/>
        <v>0</v>
      </c>
      <c r="CU28" s="977">
        <f t="shared" si="36"/>
        <v>0</v>
      </c>
      <c r="CV28" s="977">
        <f t="shared" si="37"/>
        <v>0</v>
      </c>
      <c r="CW28" s="978"/>
      <c r="CX28" s="955"/>
      <c r="CY28" s="937"/>
      <c r="CZ28" s="955"/>
    </row>
    <row r="29" spans="1:104" x14ac:dyDescent="0.45">
      <c r="A29" s="10"/>
      <c r="B29" s="10" t="s">
        <v>13</v>
      </c>
      <c r="C29" s="7">
        <v>50</v>
      </c>
      <c r="D29" s="7">
        <v>60</v>
      </c>
      <c r="E29" s="7">
        <v>170</v>
      </c>
      <c r="F29" s="7">
        <v>220</v>
      </c>
      <c r="G29" s="7">
        <v>120</v>
      </c>
      <c r="H29" s="67">
        <v>235</v>
      </c>
      <c r="I29" s="7">
        <v>218.82799632930983</v>
      </c>
      <c r="J29" s="7">
        <v>108.88601227321639</v>
      </c>
      <c r="K29" s="7">
        <v>168.88811626284198</v>
      </c>
      <c r="L29" s="7">
        <v>192.65496448538445</v>
      </c>
      <c r="M29" s="7">
        <v>159.11787859827328</v>
      </c>
      <c r="N29" s="7">
        <v>158.43657084284141</v>
      </c>
      <c r="O29" s="7">
        <v>197.52395148759723</v>
      </c>
      <c r="P29" s="66">
        <f t="shared" si="20"/>
        <v>-4.28178003272639E-3</v>
      </c>
      <c r="Q29" s="66">
        <f t="shared" si="20"/>
        <v>0.24670680788419697</v>
      </c>
      <c r="R29" s="27"/>
      <c r="S29" s="7">
        <v>15</v>
      </c>
      <c r="T29" s="7">
        <v>15</v>
      </c>
      <c r="U29" s="7">
        <v>45</v>
      </c>
      <c r="V29" s="7">
        <v>40</v>
      </c>
      <c r="W29" s="7">
        <v>40</v>
      </c>
      <c r="X29" s="7">
        <v>40</v>
      </c>
      <c r="Y29" s="7">
        <v>55</v>
      </c>
      <c r="Z29" s="7">
        <v>60</v>
      </c>
      <c r="AA29" s="7">
        <v>55</v>
      </c>
      <c r="AB29" s="7">
        <v>55</v>
      </c>
      <c r="AC29" s="7">
        <v>35</v>
      </c>
      <c r="AD29" s="7">
        <v>25</v>
      </c>
      <c r="AE29" s="7">
        <v>30</v>
      </c>
      <c r="AF29" s="7">
        <v>30</v>
      </c>
      <c r="AG29" s="67">
        <v>55</v>
      </c>
      <c r="AH29" s="67">
        <v>55</v>
      </c>
      <c r="AI29" s="67">
        <v>55</v>
      </c>
      <c r="AJ29" s="67">
        <v>55</v>
      </c>
      <c r="AK29" s="7">
        <v>54.706999082327457</v>
      </c>
      <c r="AL29" s="7">
        <v>54.706999082327457</v>
      </c>
      <c r="AM29" s="7">
        <v>54.706999082327457</v>
      </c>
      <c r="AN29" s="7">
        <v>54.706999082327457</v>
      </c>
      <c r="AO29" s="7">
        <v>33.175852077934877</v>
      </c>
      <c r="AP29" s="7">
        <v>18.290451516342788</v>
      </c>
      <c r="AQ29" s="7">
        <v>21.426618642480928</v>
      </c>
      <c r="AR29" s="7">
        <v>35.993090036457801</v>
      </c>
      <c r="AS29" s="7">
        <v>35.864535507985934</v>
      </c>
      <c r="AT29" s="7">
        <v>38.430517445326473</v>
      </c>
      <c r="AU29" s="7">
        <v>38.430517445326473</v>
      </c>
      <c r="AV29" s="7">
        <v>56.162545864203082</v>
      </c>
      <c r="AW29" s="7">
        <v>44.060782829446495</v>
      </c>
      <c r="AX29" s="7">
        <v>48.018266583748236</v>
      </c>
      <c r="AY29" s="7">
        <v>48.688351384265005</v>
      </c>
      <c r="AZ29" s="7">
        <v>51.887563687924718</v>
      </c>
      <c r="BA29" s="7">
        <v>41.472774491784698</v>
      </c>
      <c r="BB29" s="7">
        <v>40.649581972778492</v>
      </c>
      <c r="BC29" s="7">
        <v>38.277720664762469</v>
      </c>
      <c r="BD29" s="7">
        <v>38.717801468947613</v>
      </c>
      <c r="BE29" s="7">
        <v>39.609142710710351</v>
      </c>
      <c r="BF29" s="7">
        <v>39.609142710710351</v>
      </c>
      <c r="BG29" s="7">
        <v>39.609142710710351</v>
      </c>
      <c r="BH29" s="7">
        <v>39.609142710710351</v>
      </c>
      <c r="BI29" s="7">
        <v>49.380987871899308</v>
      </c>
      <c r="BJ29" s="66">
        <f t="shared" si="21"/>
        <v>0.24670680788419697</v>
      </c>
      <c r="BK29" s="66">
        <f t="shared" si="22"/>
        <v>0.24670680788419697</v>
      </c>
      <c r="BL29" s="929"/>
      <c r="BM29" s="13">
        <f t="shared" si="88"/>
        <v>30</v>
      </c>
      <c r="BN29" s="13">
        <f t="shared" si="89"/>
        <v>30</v>
      </c>
      <c r="BO29" s="13">
        <f t="shared" si="69"/>
        <v>85</v>
      </c>
      <c r="BP29" s="13">
        <f t="shared" si="70"/>
        <v>80</v>
      </c>
      <c r="BQ29" s="13">
        <f t="shared" si="71"/>
        <v>115</v>
      </c>
      <c r="BR29" s="13">
        <f t="shared" si="72"/>
        <v>110</v>
      </c>
      <c r="BS29" s="13">
        <f t="shared" si="73"/>
        <v>60</v>
      </c>
      <c r="BT29" s="13">
        <f t="shared" si="74"/>
        <v>60</v>
      </c>
      <c r="BU29" s="13">
        <f t="shared" si="75"/>
        <v>110</v>
      </c>
      <c r="BV29" s="13">
        <f t="shared" si="76"/>
        <v>110</v>
      </c>
      <c r="BW29" s="13">
        <f t="shared" si="77"/>
        <v>109.41399816465491</v>
      </c>
      <c r="BX29" s="13">
        <f t="shared" si="78"/>
        <v>109.41399816465491</v>
      </c>
      <c r="BY29" s="13">
        <f t="shared" si="79"/>
        <v>51.466303594277662</v>
      </c>
      <c r="BZ29" s="13">
        <f t="shared" si="80"/>
        <v>57.419708678938733</v>
      </c>
      <c r="CA29" s="13">
        <f t="shared" si="81"/>
        <v>74.295052953312407</v>
      </c>
      <c r="CB29" s="13">
        <f t="shared" si="82"/>
        <v>94.593063309529555</v>
      </c>
      <c r="CC29" s="13">
        <f t="shared" si="83"/>
        <v>92.079049413194724</v>
      </c>
      <c r="CD29" s="13">
        <f t="shared" si="84"/>
        <v>100.57591507218973</v>
      </c>
      <c r="CE29" s="13">
        <f t="shared" si="85"/>
        <v>82.122356464563182</v>
      </c>
      <c r="CF29" s="13">
        <f t="shared" si="86"/>
        <v>76.995522133710082</v>
      </c>
      <c r="CG29" s="13">
        <f t="shared" si="87"/>
        <v>79.218285421420703</v>
      </c>
      <c r="CH29" s="13">
        <f t="shared" si="41"/>
        <v>79.218285421420703</v>
      </c>
      <c r="CI29" s="66">
        <f t="shared" si="26"/>
        <v>2.88687345200489E-2</v>
      </c>
      <c r="CJ29" s="66">
        <f t="shared" si="27"/>
        <v>0</v>
      </c>
      <c r="CK29" s="983"/>
      <c r="CL29" s="69">
        <f t="shared" si="28"/>
        <v>168.20841600403037</v>
      </c>
      <c r="CM29" s="975"/>
      <c r="CN29" s="1033">
        <f t="shared" si="29"/>
        <v>0</v>
      </c>
      <c r="CO29" s="1033">
        <f t="shared" si="30"/>
        <v>0</v>
      </c>
      <c r="CP29" s="1033">
        <f t="shared" si="31"/>
        <v>0</v>
      </c>
      <c r="CQ29" s="1033">
        <f t="shared" si="32"/>
        <v>0</v>
      </c>
      <c r="CR29" s="1033">
        <f t="shared" si="33"/>
        <v>0</v>
      </c>
      <c r="CS29" s="1033">
        <f t="shared" si="34"/>
        <v>0</v>
      </c>
      <c r="CT29" s="977">
        <f t="shared" si="35"/>
        <v>0</v>
      </c>
      <c r="CU29" s="977">
        <f t="shared" si="36"/>
        <v>0</v>
      </c>
      <c r="CV29" s="977">
        <f t="shared" si="37"/>
        <v>0</v>
      </c>
      <c r="CW29" s="978"/>
      <c r="CX29" s="955"/>
      <c r="CY29" s="937"/>
      <c r="CZ29" s="955"/>
    </row>
    <row r="30" spans="1:104" x14ac:dyDescent="0.45">
      <c r="A30" s="10"/>
      <c r="B30" s="10" t="s">
        <v>10</v>
      </c>
      <c r="C30" s="7">
        <v>195</v>
      </c>
      <c r="D30" s="7">
        <v>215</v>
      </c>
      <c r="E30" s="7">
        <v>205</v>
      </c>
      <c r="F30" s="7">
        <v>195</v>
      </c>
      <c r="G30" s="7">
        <v>210</v>
      </c>
      <c r="H30" s="67">
        <v>205</v>
      </c>
      <c r="I30" s="7">
        <v>144.371088411681</v>
      </c>
      <c r="J30" s="7">
        <v>129.77199999999999</v>
      </c>
      <c r="K30" s="7">
        <v>134.92660999999998</v>
      </c>
      <c r="L30" s="7">
        <v>105.9654</v>
      </c>
      <c r="M30" s="7">
        <v>89.271500000000003</v>
      </c>
      <c r="N30" s="7">
        <v>93.658650000000009</v>
      </c>
      <c r="O30" s="7">
        <v>95.297632501813567</v>
      </c>
      <c r="P30" s="66">
        <f t="shared" si="20"/>
        <v>4.9143903709470527E-2</v>
      </c>
      <c r="Q30" s="66">
        <f t="shared" si="20"/>
        <v>1.7499531562899406E-2</v>
      </c>
      <c r="R30" s="27"/>
      <c r="S30" s="7">
        <v>55</v>
      </c>
      <c r="T30" s="7">
        <v>60</v>
      </c>
      <c r="U30" s="7">
        <v>60</v>
      </c>
      <c r="V30" s="7">
        <v>50</v>
      </c>
      <c r="W30" s="7">
        <v>50</v>
      </c>
      <c r="X30" s="7">
        <v>50</v>
      </c>
      <c r="Y30" s="7">
        <v>50</v>
      </c>
      <c r="Z30" s="7">
        <v>50</v>
      </c>
      <c r="AA30" s="7">
        <v>50</v>
      </c>
      <c r="AB30" s="7">
        <v>50</v>
      </c>
      <c r="AC30" s="7">
        <v>55</v>
      </c>
      <c r="AD30" s="7">
        <v>50</v>
      </c>
      <c r="AE30" s="7">
        <v>50</v>
      </c>
      <c r="AF30" s="7">
        <v>65</v>
      </c>
      <c r="AG30" s="67">
        <v>55</v>
      </c>
      <c r="AH30" s="67">
        <v>50</v>
      </c>
      <c r="AI30" s="67">
        <v>50</v>
      </c>
      <c r="AJ30" s="67">
        <v>55</v>
      </c>
      <c r="AK30" s="7">
        <v>35.253865920000003</v>
      </c>
      <c r="AL30" s="7">
        <v>35.729599999999998</v>
      </c>
      <c r="AM30" s="7">
        <v>37.484800000000007</v>
      </c>
      <c r="AN30" s="7">
        <v>35.900320000000001</v>
      </c>
      <c r="AO30" s="7">
        <v>32.069000000000003</v>
      </c>
      <c r="AP30" s="7">
        <v>29.286999999999999</v>
      </c>
      <c r="AQ30" s="7">
        <v>32.602000000000004</v>
      </c>
      <c r="AR30" s="7">
        <v>35.814</v>
      </c>
      <c r="AS30" s="7">
        <v>33.107999999999997</v>
      </c>
      <c r="AT30" s="7">
        <v>35.045249999999996</v>
      </c>
      <c r="AU30" s="7">
        <v>34.968000000000004</v>
      </c>
      <c r="AV30" s="7">
        <v>31.80536</v>
      </c>
      <c r="AW30" s="7">
        <v>29.650399999999998</v>
      </c>
      <c r="AX30" s="7">
        <v>26.92</v>
      </c>
      <c r="AY30" s="7">
        <v>25.78</v>
      </c>
      <c r="AZ30" s="7">
        <v>23.614999999999998</v>
      </c>
      <c r="BA30" s="7">
        <v>22.503</v>
      </c>
      <c r="BB30" s="7">
        <v>22.591999999999999</v>
      </c>
      <c r="BC30" s="7">
        <v>22.015999999999998</v>
      </c>
      <c r="BD30" s="7">
        <v>22.160499999999999</v>
      </c>
      <c r="BE30" s="7">
        <v>22.265000000000001</v>
      </c>
      <c r="BF30" s="7">
        <v>23.041050000000002</v>
      </c>
      <c r="BG30" s="7">
        <v>24.137599999999999</v>
      </c>
      <c r="BH30" s="7">
        <v>24.215</v>
      </c>
      <c r="BI30" s="7">
        <v>23.042999999999999</v>
      </c>
      <c r="BJ30" s="66">
        <f t="shared" si="21"/>
        <v>3.4942735234673172E-2</v>
      </c>
      <c r="BK30" s="66">
        <f t="shared" si="22"/>
        <v>-4.8399752219698611E-2</v>
      </c>
      <c r="BL30" s="929"/>
      <c r="BM30" s="13">
        <f t="shared" si="88"/>
        <v>100</v>
      </c>
      <c r="BN30" s="13">
        <f t="shared" si="89"/>
        <v>115</v>
      </c>
      <c r="BO30" s="13">
        <f t="shared" si="69"/>
        <v>110</v>
      </c>
      <c r="BP30" s="13">
        <f t="shared" si="70"/>
        <v>100</v>
      </c>
      <c r="BQ30" s="13">
        <f t="shared" si="71"/>
        <v>100</v>
      </c>
      <c r="BR30" s="13">
        <f t="shared" si="72"/>
        <v>100</v>
      </c>
      <c r="BS30" s="13">
        <f t="shared" si="73"/>
        <v>105</v>
      </c>
      <c r="BT30" s="13">
        <f t="shared" si="74"/>
        <v>115</v>
      </c>
      <c r="BU30" s="13">
        <f t="shared" si="75"/>
        <v>105</v>
      </c>
      <c r="BV30" s="13">
        <f t="shared" si="76"/>
        <v>105</v>
      </c>
      <c r="BW30" s="13">
        <f t="shared" si="77"/>
        <v>70.98346592</v>
      </c>
      <c r="BX30" s="13">
        <f t="shared" si="78"/>
        <v>73.385120000000001</v>
      </c>
      <c r="BY30" s="13">
        <f t="shared" si="79"/>
        <v>61.356000000000002</v>
      </c>
      <c r="BZ30" s="13">
        <f t="shared" si="80"/>
        <v>68.415999999999997</v>
      </c>
      <c r="CA30" s="13">
        <f t="shared" si="81"/>
        <v>68.153249999999986</v>
      </c>
      <c r="CB30" s="13">
        <f t="shared" si="82"/>
        <v>66.773359999999997</v>
      </c>
      <c r="CC30" s="13">
        <f t="shared" si="83"/>
        <v>56.570399999999999</v>
      </c>
      <c r="CD30" s="13">
        <f t="shared" si="84"/>
        <v>49.394999999999996</v>
      </c>
      <c r="CE30" s="13">
        <f t="shared" si="85"/>
        <v>45.094999999999999</v>
      </c>
      <c r="CF30" s="13">
        <f t="shared" si="86"/>
        <v>44.176499999999997</v>
      </c>
      <c r="CG30" s="13">
        <f t="shared" si="87"/>
        <v>45.306049999999999</v>
      </c>
      <c r="CH30" s="13">
        <f>BG30+BH30</f>
        <v>48.352599999999995</v>
      </c>
      <c r="CI30" s="66">
        <f t="shared" si="26"/>
        <v>9.4532160764207118E-2</v>
      </c>
      <c r="CJ30" s="66">
        <f t="shared" si="27"/>
        <v>6.7243778700637025E-2</v>
      </c>
      <c r="CK30" s="983"/>
      <c r="CL30" s="69">
        <f t="shared" si="28"/>
        <v>94.436650000000014</v>
      </c>
      <c r="CM30" s="975"/>
      <c r="CN30" s="1033">
        <f t="shared" si="29"/>
        <v>2.5024916809854858E-3</v>
      </c>
      <c r="CO30" s="1033">
        <f t="shared" si="30"/>
        <v>0</v>
      </c>
      <c r="CP30" s="1033">
        <f t="shared" si="31"/>
        <v>0</v>
      </c>
      <c r="CQ30" s="1033">
        <f t="shared" si="32"/>
        <v>0</v>
      </c>
      <c r="CR30" s="1033">
        <f t="shared" si="33"/>
        <v>0</v>
      </c>
      <c r="CS30" s="1033">
        <f t="shared" si="34"/>
        <v>0</v>
      </c>
      <c r="CT30" s="977">
        <f t="shared" si="35"/>
        <v>0</v>
      </c>
      <c r="CU30" s="977">
        <f t="shared" si="36"/>
        <v>0</v>
      </c>
      <c r="CV30" s="977">
        <f t="shared" si="37"/>
        <v>0</v>
      </c>
      <c r="CW30" s="978"/>
      <c r="CX30" s="955"/>
      <c r="CY30" s="937"/>
      <c r="CZ30" s="955"/>
    </row>
    <row r="31" spans="1:104" x14ac:dyDescent="0.45">
      <c r="A31" s="10"/>
      <c r="B31" s="10" t="s">
        <v>11</v>
      </c>
      <c r="C31" s="7">
        <v>180</v>
      </c>
      <c r="D31" s="7">
        <v>225</v>
      </c>
      <c r="E31" s="7">
        <v>300</v>
      </c>
      <c r="F31" s="7">
        <v>320</v>
      </c>
      <c r="G31" s="7">
        <v>260</v>
      </c>
      <c r="H31" s="67">
        <v>275</v>
      </c>
      <c r="I31" s="67">
        <v>242.90987761301596</v>
      </c>
      <c r="J31" s="67">
        <v>490.7355417990334</v>
      </c>
      <c r="K31" s="67">
        <v>788.69617093489194</v>
      </c>
      <c r="L31" s="67">
        <v>528.11978859927672</v>
      </c>
      <c r="M31" s="67">
        <v>604.72743919856021</v>
      </c>
      <c r="N31" s="67">
        <v>689.95984320543607</v>
      </c>
      <c r="O31" s="67">
        <v>288.77273227544561</v>
      </c>
      <c r="P31" s="66">
        <f t="shared" si="20"/>
        <v>0.14094350360524999</v>
      </c>
      <c r="Q31" s="66">
        <f t="shared" si="20"/>
        <v>-0.58146443576504891</v>
      </c>
      <c r="R31" s="27"/>
      <c r="S31" s="7">
        <v>45</v>
      </c>
      <c r="T31" s="7">
        <v>55</v>
      </c>
      <c r="U31" s="7">
        <v>55</v>
      </c>
      <c r="V31" s="7">
        <v>65</v>
      </c>
      <c r="W31" s="7">
        <v>85</v>
      </c>
      <c r="X31" s="7">
        <v>95</v>
      </c>
      <c r="Y31" s="7">
        <v>90</v>
      </c>
      <c r="Z31" s="7">
        <v>110</v>
      </c>
      <c r="AA31" s="7">
        <v>85</v>
      </c>
      <c r="AB31" s="7">
        <v>40</v>
      </c>
      <c r="AC31" s="7">
        <v>60</v>
      </c>
      <c r="AD31" s="7">
        <v>70</v>
      </c>
      <c r="AE31" s="7">
        <v>65</v>
      </c>
      <c r="AF31" s="7">
        <v>55</v>
      </c>
      <c r="AG31" s="67">
        <v>70</v>
      </c>
      <c r="AH31" s="67">
        <v>65</v>
      </c>
      <c r="AI31" s="67">
        <v>70</v>
      </c>
      <c r="AJ31" s="67">
        <v>70</v>
      </c>
      <c r="AK31" s="67">
        <v>119.35286427466382</v>
      </c>
      <c r="AL31" s="67">
        <v>32.533348821730605</v>
      </c>
      <c r="AM31" s="67">
        <v>73.249886006637212</v>
      </c>
      <c r="AN31" s="67">
        <v>17.773778509984304</v>
      </c>
      <c r="AO31" s="67">
        <v>165.12074831621831</v>
      </c>
      <c r="AP31" s="67">
        <v>32.395961898629757</v>
      </c>
      <c r="AQ31" s="67">
        <v>198.50199830516686</v>
      </c>
      <c r="AR31" s="67">
        <v>94.716833279018417</v>
      </c>
      <c r="AS31" s="67">
        <v>110.55826001021434</v>
      </c>
      <c r="AT31" s="67">
        <v>382.31241742282504</v>
      </c>
      <c r="AU31" s="67">
        <v>146.68383984886904</v>
      </c>
      <c r="AV31" s="67">
        <v>149.14165365298365</v>
      </c>
      <c r="AW31" s="67">
        <v>155.77815672767431</v>
      </c>
      <c r="AX31" s="67">
        <v>208.10292212571011</v>
      </c>
      <c r="AY31" s="67">
        <v>156.80918861502261</v>
      </c>
      <c r="AZ31" s="67">
        <v>7.4295211308697304</v>
      </c>
      <c r="BA31" s="67">
        <v>76.539482532640861</v>
      </c>
      <c r="BB31" s="67">
        <v>255.08014982191997</v>
      </c>
      <c r="BC31" s="67">
        <v>84.73564074287205</v>
      </c>
      <c r="BD31" s="67">
        <v>188.37216610112733</v>
      </c>
      <c r="BE31" s="67">
        <v>209.12910788443847</v>
      </c>
      <c r="BF31" s="67">
        <v>229.78610334965674</v>
      </c>
      <c r="BG31" s="67">
        <v>130.03573779570581</v>
      </c>
      <c r="BH31" s="67">
        <v>121.00889417563502</v>
      </c>
      <c r="BI31" s="7">
        <v>40.529771286090437</v>
      </c>
      <c r="BJ31" s="66">
        <f t="shared" si="21"/>
        <v>-0.8061973691941221</v>
      </c>
      <c r="BK31" s="66">
        <f t="shared" si="22"/>
        <v>-0.6650678318961859</v>
      </c>
      <c r="BL31" s="929"/>
      <c r="BM31" s="13">
        <f t="shared" si="88"/>
        <v>125</v>
      </c>
      <c r="BN31" s="13">
        <f t="shared" si="89"/>
        <v>100</v>
      </c>
      <c r="BO31" s="13">
        <f t="shared" si="69"/>
        <v>120</v>
      </c>
      <c r="BP31" s="13">
        <f t="shared" si="70"/>
        <v>180</v>
      </c>
      <c r="BQ31" s="13">
        <f t="shared" si="71"/>
        <v>200</v>
      </c>
      <c r="BR31" s="13">
        <f t="shared" si="72"/>
        <v>125</v>
      </c>
      <c r="BS31" s="13">
        <f t="shared" si="73"/>
        <v>130</v>
      </c>
      <c r="BT31" s="13">
        <f t="shared" si="74"/>
        <v>120</v>
      </c>
      <c r="BU31" s="13">
        <f t="shared" si="75"/>
        <v>135</v>
      </c>
      <c r="BV31" s="13">
        <f t="shared" si="76"/>
        <v>140</v>
      </c>
      <c r="BW31" s="13">
        <f t="shared" si="77"/>
        <v>151.88621309639441</v>
      </c>
      <c r="BX31" s="13">
        <f t="shared" si="78"/>
        <v>91.023664516621523</v>
      </c>
      <c r="BY31" s="13">
        <f t="shared" si="79"/>
        <v>197.51671021484808</v>
      </c>
      <c r="BZ31" s="13">
        <f t="shared" si="80"/>
        <v>293.2188315841853</v>
      </c>
      <c r="CA31" s="13">
        <f t="shared" si="81"/>
        <v>492.87067743303936</v>
      </c>
      <c r="CB31" s="13">
        <f t="shared" si="82"/>
        <v>295.82549350185269</v>
      </c>
      <c r="CC31" s="13">
        <f t="shared" si="83"/>
        <v>363.88107885338445</v>
      </c>
      <c r="CD31" s="13">
        <f t="shared" si="84"/>
        <v>164.23870974589232</v>
      </c>
      <c r="CE31" s="13">
        <f t="shared" si="85"/>
        <v>331.61963235456085</v>
      </c>
      <c r="CF31" s="13">
        <f t="shared" si="86"/>
        <v>273.10780684399936</v>
      </c>
      <c r="CG31" s="13">
        <f t="shared" si="87"/>
        <v>438.91521123409518</v>
      </c>
      <c r="CH31" s="13">
        <f t="shared" si="41"/>
        <v>251.04463197134083</v>
      </c>
      <c r="CI31" s="66">
        <f t="shared" si="26"/>
        <v>-8.0785588400485109E-2</v>
      </c>
      <c r="CJ31" s="66">
        <f t="shared" si="27"/>
        <v>-0.42803387637106449</v>
      </c>
      <c r="CK31" s="983"/>
      <c r="CL31" s="69">
        <f t="shared" si="28"/>
        <v>521.36050660708804</v>
      </c>
      <c r="CM31" s="975"/>
      <c r="CN31" s="1033">
        <f t="shared" si="29"/>
        <v>0</v>
      </c>
      <c r="CO31" s="1033">
        <f t="shared" si="30"/>
        <v>0</v>
      </c>
      <c r="CP31" s="1033">
        <f t="shared" si="31"/>
        <v>0</v>
      </c>
      <c r="CQ31" s="1033">
        <f t="shared" si="32"/>
        <v>0</v>
      </c>
      <c r="CR31" s="1033">
        <f t="shared" si="33"/>
        <v>0</v>
      </c>
      <c r="CS31" s="1033">
        <f t="shared" si="34"/>
        <v>0</v>
      </c>
      <c r="CT31" s="977">
        <f t="shared" si="35"/>
        <v>0</v>
      </c>
      <c r="CU31" s="977">
        <f t="shared" si="36"/>
        <v>0</v>
      </c>
      <c r="CV31" s="977">
        <f t="shared" si="37"/>
        <v>0</v>
      </c>
      <c r="CW31" s="978"/>
      <c r="CX31" s="955"/>
      <c r="CY31" s="937"/>
      <c r="CZ31" s="955"/>
    </row>
    <row r="32" spans="1:104" x14ac:dyDescent="0.45">
      <c r="A32" s="10"/>
      <c r="B32" s="10" t="s">
        <v>58</v>
      </c>
      <c r="C32" s="7">
        <v>220</v>
      </c>
      <c r="D32" s="7">
        <v>225</v>
      </c>
      <c r="E32" s="7">
        <v>240</v>
      </c>
      <c r="F32" s="7">
        <v>235</v>
      </c>
      <c r="G32" s="7">
        <v>235</v>
      </c>
      <c r="H32" s="67">
        <v>235</v>
      </c>
      <c r="I32" s="7">
        <v>277.1999040141219</v>
      </c>
      <c r="J32" s="7">
        <v>255.60750526785944</v>
      </c>
      <c r="K32" s="7">
        <v>266.62756885822398</v>
      </c>
      <c r="L32" s="7">
        <v>277.7277872454402</v>
      </c>
      <c r="M32" s="7">
        <v>292.01237578605247</v>
      </c>
      <c r="N32" s="7">
        <v>308.45973943063115</v>
      </c>
      <c r="O32" s="7">
        <v>320.33274920618436</v>
      </c>
      <c r="P32" s="66">
        <f t="shared" si="20"/>
        <v>5.6324200644938038E-2</v>
      </c>
      <c r="Q32" s="66">
        <f t="shared" si="20"/>
        <v>3.8491278626730852E-2</v>
      </c>
      <c r="R32" s="27"/>
      <c r="S32" s="7">
        <v>45</v>
      </c>
      <c r="T32" s="7">
        <v>65</v>
      </c>
      <c r="U32" s="7">
        <v>50</v>
      </c>
      <c r="V32" s="7">
        <v>65</v>
      </c>
      <c r="W32" s="7">
        <v>45</v>
      </c>
      <c r="X32" s="7">
        <v>65</v>
      </c>
      <c r="Y32" s="7">
        <v>50</v>
      </c>
      <c r="Z32" s="7">
        <v>70</v>
      </c>
      <c r="AA32" s="7">
        <v>45</v>
      </c>
      <c r="AB32" s="7">
        <v>75</v>
      </c>
      <c r="AC32" s="7">
        <v>55</v>
      </c>
      <c r="AD32" s="7">
        <v>70</v>
      </c>
      <c r="AE32" s="7">
        <v>45</v>
      </c>
      <c r="AF32" s="7">
        <v>70</v>
      </c>
      <c r="AG32" s="67">
        <v>55</v>
      </c>
      <c r="AH32" s="67">
        <v>70</v>
      </c>
      <c r="AI32" s="67">
        <v>45</v>
      </c>
      <c r="AJ32" s="67">
        <v>70</v>
      </c>
      <c r="AK32" s="67">
        <v>69.299976003530475</v>
      </c>
      <c r="AL32" s="67">
        <v>69.299976003530475</v>
      </c>
      <c r="AM32" s="67">
        <v>69.299976003530475</v>
      </c>
      <c r="AN32" s="67">
        <v>69.299976003530475</v>
      </c>
      <c r="AO32" s="67">
        <v>63.901876316964859</v>
      </c>
      <c r="AP32" s="67">
        <v>63.901876316964859</v>
      </c>
      <c r="AQ32" s="67">
        <v>63.901876316964859</v>
      </c>
      <c r="AR32" s="67">
        <v>63.901876316964859</v>
      </c>
      <c r="AS32" s="67">
        <v>65.345988729675184</v>
      </c>
      <c r="AT32" s="67">
        <v>66.095998522568706</v>
      </c>
      <c r="AU32" s="67">
        <v>68.504717006036572</v>
      </c>
      <c r="AV32" s="67">
        <v>66.680864599943504</v>
      </c>
      <c r="AW32" s="67">
        <v>71.299239248066286</v>
      </c>
      <c r="AX32" s="67">
        <v>68.167417789580753</v>
      </c>
      <c r="AY32" s="67">
        <v>69.130565103896586</v>
      </c>
      <c r="AZ32" s="67">
        <v>69.130565103896586</v>
      </c>
      <c r="BA32" s="67">
        <v>76.245073229815233</v>
      </c>
      <c r="BB32" s="67">
        <v>72.255111179001034</v>
      </c>
      <c r="BC32" s="67">
        <v>71.238620124776844</v>
      </c>
      <c r="BD32" s="67">
        <v>72.273571252459419</v>
      </c>
      <c r="BE32" s="67">
        <v>74.073903636361507</v>
      </c>
      <c r="BF32" s="67">
        <v>77.256171700631583</v>
      </c>
      <c r="BG32" s="67">
        <v>77.453267655282332</v>
      </c>
      <c r="BH32" s="67">
        <v>79.676396438355695</v>
      </c>
      <c r="BI32" s="7">
        <v>76.561927371667693</v>
      </c>
      <c r="BJ32" s="66">
        <f t="shared" si="21"/>
        <v>3.3588397710484053E-2</v>
      </c>
      <c r="BK32" s="66">
        <f t="shared" si="22"/>
        <v>-3.9088979997954798E-2</v>
      </c>
      <c r="BL32" s="929"/>
      <c r="BM32" s="13">
        <f t="shared" si="88"/>
        <v>115</v>
      </c>
      <c r="BN32" s="13">
        <f t="shared" si="89"/>
        <v>110</v>
      </c>
      <c r="BO32" s="13">
        <f t="shared" si="69"/>
        <v>115</v>
      </c>
      <c r="BP32" s="13">
        <f t="shared" si="70"/>
        <v>110</v>
      </c>
      <c r="BQ32" s="13">
        <f t="shared" si="71"/>
        <v>120</v>
      </c>
      <c r="BR32" s="13">
        <f t="shared" si="72"/>
        <v>120</v>
      </c>
      <c r="BS32" s="13">
        <f t="shared" si="73"/>
        <v>125</v>
      </c>
      <c r="BT32" s="13">
        <f t="shared" si="74"/>
        <v>115</v>
      </c>
      <c r="BU32" s="13">
        <f t="shared" si="75"/>
        <v>125</v>
      </c>
      <c r="BV32" s="13">
        <f t="shared" si="76"/>
        <v>115</v>
      </c>
      <c r="BW32" s="13">
        <f>SUM(AK32:AL32)</f>
        <v>138.59995200706095</v>
      </c>
      <c r="BX32" s="13">
        <f t="shared" si="78"/>
        <v>138.59995200706095</v>
      </c>
      <c r="BY32" s="13">
        <f t="shared" si="79"/>
        <v>127.80375263392972</v>
      </c>
      <c r="BZ32" s="13">
        <f t="shared" si="80"/>
        <v>127.80375263392972</v>
      </c>
      <c r="CA32" s="13">
        <f t="shared" si="81"/>
        <v>131.44198725224391</v>
      </c>
      <c r="CB32" s="13">
        <f t="shared" si="82"/>
        <v>135.18558160598008</v>
      </c>
      <c r="CC32" s="13">
        <f t="shared" si="83"/>
        <v>139.46665703764705</v>
      </c>
      <c r="CD32" s="13">
        <f t="shared" si="84"/>
        <v>138.26113020779317</v>
      </c>
      <c r="CE32" s="13">
        <f t="shared" si="85"/>
        <v>148.50018440881627</v>
      </c>
      <c r="CF32" s="13">
        <f>BC32+BD32</f>
        <v>143.51219137723626</v>
      </c>
      <c r="CG32" s="13">
        <f t="shared" si="87"/>
        <v>151.3300753369931</v>
      </c>
      <c r="CH32" s="13">
        <f t="shared" si="41"/>
        <v>157.12966409363804</v>
      </c>
      <c r="CI32" s="66">
        <f t="shared" si="26"/>
        <v>9.4887218888650926E-2</v>
      </c>
      <c r="CJ32" s="66">
        <f t="shared" si="27"/>
        <v>3.8324098786906458E-2</v>
      </c>
      <c r="CK32" s="983"/>
      <c r="CL32" s="69">
        <f t="shared" si="28"/>
        <v>310.94776316593732</v>
      </c>
      <c r="CM32" s="975"/>
      <c r="CN32" s="1033">
        <f t="shared" si="29"/>
        <v>0</v>
      </c>
      <c r="CO32" s="1033">
        <f t="shared" si="30"/>
        <v>0</v>
      </c>
      <c r="CP32" s="1033">
        <f t="shared" si="31"/>
        <v>0</v>
      </c>
      <c r="CQ32" s="1033">
        <f t="shared" si="32"/>
        <v>0</v>
      </c>
      <c r="CR32" s="1033">
        <f t="shared" si="33"/>
        <v>0</v>
      </c>
      <c r="CS32" s="1033">
        <f t="shared" si="34"/>
        <v>0</v>
      </c>
      <c r="CT32" s="977">
        <f t="shared" si="35"/>
        <v>0</v>
      </c>
      <c r="CU32" s="977">
        <f t="shared" si="36"/>
        <v>0</v>
      </c>
      <c r="CV32" s="977">
        <f t="shared" si="37"/>
        <v>0</v>
      </c>
      <c r="CW32" s="978"/>
      <c r="CX32" s="955"/>
      <c r="CY32" s="937"/>
      <c r="CZ32" s="955"/>
    </row>
    <row r="33" spans="1:104" x14ac:dyDescent="0.45">
      <c r="A33" s="10"/>
      <c r="B33" s="10" t="s">
        <v>234</v>
      </c>
      <c r="C33" s="7" t="s">
        <v>101</v>
      </c>
      <c r="D33" s="7" t="s">
        <v>101</v>
      </c>
      <c r="E33" s="7" t="s">
        <v>101</v>
      </c>
      <c r="F33" s="7" t="s">
        <v>101</v>
      </c>
      <c r="G33" s="7" t="s">
        <v>101</v>
      </c>
      <c r="H33" s="67" t="s">
        <v>101</v>
      </c>
      <c r="I33" s="7">
        <v>29.446158415569158</v>
      </c>
      <c r="J33" s="7">
        <v>27.503283874035933</v>
      </c>
      <c r="K33" s="7">
        <v>17.023744409763687</v>
      </c>
      <c r="L33" s="7">
        <v>12.302516902552165</v>
      </c>
      <c r="M33" s="7">
        <v>22.991544941431805</v>
      </c>
      <c r="N33" s="7">
        <v>44.085763612330368</v>
      </c>
      <c r="O33" s="7">
        <v>59.378531354696321</v>
      </c>
      <c r="P33" s="66">
        <f t="shared" si="20"/>
        <v>0.91747721715237263</v>
      </c>
      <c r="Q33" s="66">
        <f t="shared" si="20"/>
        <v>0.34688676092453363</v>
      </c>
      <c r="R33" s="27"/>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67" t="s">
        <v>101</v>
      </c>
      <c r="AH33" s="67" t="s">
        <v>101</v>
      </c>
      <c r="AI33" s="67" t="s">
        <v>101</v>
      </c>
      <c r="AJ33" s="67" t="s">
        <v>101</v>
      </c>
      <c r="AK33" s="67">
        <v>7.3615396038922896</v>
      </c>
      <c r="AL33" s="67">
        <v>7.3615396038922896</v>
      </c>
      <c r="AM33" s="67">
        <v>7.3615396038922896</v>
      </c>
      <c r="AN33" s="67">
        <v>7.3615396038922896</v>
      </c>
      <c r="AO33" s="67">
        <v>6.8758209685089833</v>
      </c>
      <c r="AP33" s="67">
        <v>6.8758209685089833</v>
      </c>
      <c r="AQ33" s="67">
        <v>6.8758209685089833</v>
      </c>
      <c r="AR33" s="67">
        <v>6.8758209685089833</v>
      </c>
      <c r="AS33" s="67">
        <v>2.8672420473328883</v>
      </c>
      <c r="AT33" s="67">
        <v>4.0726773561656682</v>
      </c>
      <c r="AU33" s="67">
        <v>4.1052566888368238</v>
      </c>
      <c r="AV33" s="67">
        <v>5.9785683174283051</v>
      </c>
      <c r="AW33" s="67">
        <v>3.052556752721542</v>
      </c>
      <c r="AX33" s="67">
        <v>3.0269950171681277</v>
      </c>
      <c r="AY33" s="67">
        <v>3.0943630377847722</v>
      </c>
      <c r="AZ33" s="67">
        <v>3.1286020948777233</v>
      </c>
      <c r="BA33" s="67">
        <v>3.206409472973804</v>
      </c>
      <c r="BB33" s="67">
        <v>3.7553756719019944</v>
      </c>
      <c r="BC33" s="67">
        <v>6.0546075781799438</v>
      </c>
      <c r="BD33" s="67">
        <v>9.9751522183760599</v>
      </c>
      <c r="BE33" s="67">
        <v>8.1109796764407562</v>
      </c>
      <c r="BF33" s="67">
        <v>9.4310329606096346</v>
      </c>
      <c r="BG33" s="67">
        <v>12.016951426181882</v>
      </c>
      <c r="BH33" s="67">
        <v>14.526799549098094</v>
      </c>
      <c r="BI33" s="7">
        <v>20.994563763914314</v>
      </c>
      <c r="BJ33" s="66">
        <f t="shared" si="21"/>
        <v>1.5884128183547745</v>
      </c>
      <c r="BK33" s="66">
        <f t="shared" si="22"/>
        <v>0.44522981080287405</v>
      </c>
      <c r="BL33" s="929"/>
      <c r="BM33" s="13"/>
      <c r="BN33" s="13"/>
      <c r="BO33" s="13"/>
      <c r="BP33" s="13"/>
      <c r="BQ33" s="13"/>
      <c r="BR33" s="13"/>
      <c r="BS33" s="13"/>
      <c r="BT33" s="13"/>
      <c r="BU33" s="13"/>
      <c r="BV33" s="13"/>
      <c r="BW33" s="13">
        <f>SUM(AK33:AL33)</f>
        <v>14.723079207784579</v>
      </c>
      <c r="BX33" s="13">
        <f t="shared" si="78"/>
        <v>14.723079207784579</v>
      </c>
      <c r="BY33" s="13">
        <f t="shared" si="79"/>
        <v>13.751641937017967</v>
      </c>
      <c r="BZ33" s="13">
        <f t="shared" si="80"/>
        <v>13.751641937017967</v>
      </c>
      <c r="CA33" s="13">
        <f t="shared" si="81"/>
        <v>6.939919403498557</v>
      </c>
      <c r="CB33" s="13">
        <f t="shared" si="82"/>
        <v>10.08382500626513</v>
      </c>
      <c r="CC33" s="13">
        <f t="shared" si="83"/>
        <v>6.0795517698896697</v>
      </c>
      <c r="CD33" s="13">
        <f t="shared" si="84"/>
        <v>6.2229651326624955</v>
      </c>
      <c r="CE33" s="13">
        <f>SUM(BA33:BB33)</f>
        <v>6.9617851448757984</v>
      </c>
      <c r="CF33" s="13">
        <f>BC33+BD33</f>
        <v>16.029759796556004</v>
      </c>
      <c r="CG33" s="13">
        <f t="shared" si="87"/>
        <v>17.542012637050391</v>
      </c>
      <c r="CH33" s="13">
        <f t="shared" si="41"/>
        <v>26.543750975279977</v>
      </c>
      <c r="CI33" s="66">
        <f t="shared" si="26"/>
        <v>0.65590447468731905</v>
      </c>
      <c r="CJ33" s="66">
        <f t="shared" si="27"/>
        <v>0.51315310987845608</v>
      </c>
      <c r="CK33" s="983"/>
      <c r="CL33" s="69">
        <f t="shared" si="28"/>
        <v>56.969347699803926</v>
      </c>
      <c r="CM33" s="975"/>
      <c r="CN33" s="1033">
        <f t="shared" si="29"/>
        <v>0</v>
      </c>
      <c r="CO33" s="1033">
        <f t="shared" si="30"/>
        <v>0</v>
      </c>
      <c r="CP33" s="1033">
        <f t="shared" si="31"/>
        <v>0</v>
      </c>
      <c r="CQ33" s="1033">
        <f t="shared" si="32"/>
        <v>0</v>
      </c>
      <c r="CR33" s="1033">
        <f t="shared" si="33"/>
        <v>0</v>
      </c>
      <c r="CS33" s="1033">
        <f t="shared" si="34"/>
        <v>0</v>
      </c>
      <c r="CT33" s="977">
        <f t="shared" si="35"/>
        <v>0</v>
      </c>
      <c r="CU33" s="977">
        <f t="shared" si="36"/>
        <v>0</v>
      </c>
      <c r="CV33" s="977">
        <f t="shared" si="37"/>
        <v>0</v>
      </c>
      <c r="CW33" s="978"/>
      <c r="CX33" s="955"/>
      <c r="CY33" s="937"/>
      <c r="CZ33" s="955"/>
    </row>
    <row r="34" spans="1:104" x14ac:dyDescent="0.45">
      <c r="A34" s="29"/>
      <c r="B34" s="29" t="s">
        <v>2</v>
      </c>
      <c r="C34" s="29">
        <v>435</v>
      </c>
      <c r="D34" s="29">
        <v>455</v>
      </c>
      <c r="E34" s="29">
        <v>445</v>
      </c>
      <c r="F34" s="29">
        <v>490</v>
      </c>
      <c r="G34" s="29">
        <v>505</v>
      </c>
      <c r="H34" s="70">
        <v>525</v>
      </c>
      <c r="I34" s="29">
        <v>558.9527860112164</v>
      </c>
      <c r="J34" s="29">
        <v>481.06085446024798</v>
      </c>
      <c r="K34" s="29">
        <v>525.05903414122531</v>
      </c>
      <c r="L34" s="29">
        <v>551.92215719018986</v>
      </c>
      <c r="M34" s="29">
        <v>568.66085439098686</v>
      </c>
      <c r="N34" s="29">
        <v>577.3160021680419</v>
      </c>
      <c r="O34" s="29">
        <v>569.22102453175046</v>
      </c>
      <c r="P34" s="66">
        <f t="shared" si="20"/>
        <v>1.5220227856767687E-2</v>
      </c>
      <c r="Q34" s="66">
        <f t="shared" si="20"/>
        <v>-1.4021744773904943E-2</v>
      </c>
      <c r="R34" s="27"/>
      <c r="S34" s="29">
        <v>105</v>
      </c>
      <c r="T34" s="29">
        <v>115</v>
      </c>
      <c r="U34" s="29">
        <v>110</v>
      </c>
      <c r="V34" s="29">
        <v>110</v>
      </c>
      <c r="W34" s="29">
        <v>105</v>
      </c>
      <c r="X34" s="29">
        <v>115</v>
      </c>
      <c r="Y34" s="29">
        <v>115</v>
      </c>
      <c r="Z34" s="29">
        <v>120</v>
      </c>
      <c r="AA34" s="29">
        <v>120</v>
      </c>
      <c r="AB34" s="29">
        <v>130</v>
      </c>
      <c r="AC34" s="29">
        <v>125</v>
      </c>
      <c r="AD34" s="29">
        <v>125</v>
      </c>
      <c r="AE34" s="29">
        <v>125</v>
      </c>
      <c r="AF34" s="29">
        <v>125</v>
      </c>
      <c r="AG34" s="70">
        <v>130</v>
      </c>
      <c r="AH34" s="70">
        <v>130</v>
      </c>
      <c r="AI34" s="70">
        <v>130</v>
      </c>
      <c r="AJ34" s="70">
        <v>135</v>
      </c>
      <c r="AK34" s="70">
        <v>116.19421550181373</v>
      </c>
      <c r="AL34" s="70">
        <v>116.08663598689051</v>
      </c>
      <c r="AM34" s="70">
        <v>115.22599986750483</v>
      </c>
      <c r="AN34" s="70">
        <v>211.44593465500736</v>
      </c>
      <c r="AO34" s="70">
        <v>88.149798750481196</v>
      </c>
      <c r="AP34" s="70">
        <v>77.496361210074156</v>
      </c>
      <c r="AQ34" s="70">
        <v>102.2958238191038</v>
      </c>
      <c r="AR34" s="70">
        <v>213.1188706805888</v>
      </c>
      <c r="AS34" s="70">
        <v>136.65758712899324</v>
      </c>
      <c r="AT34" s="70">
        <v>125.46024736618071</v>
      </c>
      <c r="AU34" s="70">
        <v>125.274756081221</v>
      </c>
      <c r="AV34" s="70">
        <v>137.66644356483036</v>
      </c>
      <c r="AW34" s="70">
        <v>138.72838741305816</v>
      </c>
      <c r="AX34" s="70">
        <v>143.10368684897847</v>
      </c>
      <c r="AY34" s="70">
        <v>134.74215306543974</v>
      </c>
      <c r="AZ34" s="70">
        <v>135.34792986271339</v>
      </c>
      <c r="BA34" s="70">
        <v>137.25791075619139</v>
      </c>
      <c r="BB34" s="70">
        <v>144.74591075619139</v>
      </c>
      <c r="BC34" s="70">
        <v>138.85688675619141</v>
      </c>
      <c r="BD34" s="70">
        <v>147.80014612241266</v>
      </c>
      <c r="BE34" s="70">
        <v>141.75899213674978</v>
      </c>
      <c r="BF34" s="70">
        <v>147.878942450214</v>
      </c>
      <c r="BG34" s="70">
        <v>143.5334672322972</v>
      </c>
      <c r="BH34" s="70">
        <v>144.1446003487809</v>
      </c>
      <c r="BI34" s="29">
        <v>142.94464501418096</v>
      </c>
      <c r="BJ34" s="998">
        <f t="shared" si="21"/>
        <v>8.3638636220511042E-3</v>
      </c>
      <c r="BK34" s="998">
        <f t="shared" si="22"/>
        <v>-8.3246637868948925E-3</v>
      </c>
      <c r="BL34" s="929"/>
      <c r="BM34" s="29">
        <f t="shared" ref="BM34" si="90">D34-BN34</f>
        <v>235</v>
      </c>
      <c r="BN34" s="29">
        <f t="shared" ref="BN34" si="91">SUM(S34:T34)</f>
        <v>220</v>
      </c>
      <c r="BO34" s="29">
        <f t="shared" ref="BO34" si="92">SUM(U34:V34)</f>
        <v>220</v>
      </c>
      <c r="BP34" s="29">
        <f t="shared" ref="BP34" si="93">SUM(W34:X34)</f>
        <v>220</v>
      </c>
      <c r="BQ34" s="29">
        <f t="shared" ref="BQ34" si="94">SUM(Y34:Z34)</f>
        <v>235</v>
      </c>
      <c r="BR34" s="29">
        <f t="shared" ref="BR34" si="95">SUM(AA34:AB34)</f>
        <v>250</v>
      </c>
      <c r="BS34" s="29">
        <f t="shared" ref="BS34" si="96">SUM(AC34:AD34)</f>
        <v>250</v>
      </c>
      <c r="BT34" s="29">
        <f t="shared" ref="BT34" si="97">SUM(AE34:AF34)</f>
        <v>250</v>
      </c>
      <c r="BU34" s="29">
        <f t="shared" ref="BU34" si="98">SUM(AG34:AH34)</f>
        <v>260</v>
      </c>
      <c r="BV34" s="29">
        <f t="shared" ref="BV34" si="99">SUM(AI34:AJ34)</f>
        <v>265</v>
      </c>
      <c r="BW34" s="29">
        <f t="shared" ref="BW34" si="100">SUM(AK34:AL34)</f>
        <v>232.28085148870423</v>
      </c>
      <c r="BX34" s="29">
        <f t="shared" si="78"/>
        <v>326.67193452251217</v>
      </c>
      <c r="BY34" s="29">
        <f t="shared" si="79"/>
        <v>165.64615996055534</v>
      </c>
      <c r="BZ34" s="29">
        <f t="shared" si="80"/>
        <v>315.41469449969259</v>
      </c>
      <c r="CA34" s="29">
        <f t="shared" si="81"/>
        <v>262.11783449517395</v>
      </c>
      <c r="CB34" s="29">
        <f t="shared" si="82"/>
        <v>262.94119964605136</v>
      </c>
      <c r="CC34" s="29">
        <f t="shared" si="83"/>
        <v>281.8320742620366</v>
      </c>
      <c r="CD34" s="29">
        <f t="shared" si="84"/>
        <v>270.09008292815315</v>
      </c>
      <c r="CE34" s="29">
        <f t="shared" ref="CE34" si="101">SUM(BA34:BB34)</f>
        <v>282.00382151238279</v>
      </c>
      <c r="CF34" s="29">
        <f t="shared" ref="CF34" si="102">BC34+BD34</f>
        <v>286.65703287860407</v>
      </c>
      <c r="CG34" s="29">
        <f t="shared" si="87"/>
        <v>289.63793458696375</v>
      </c>
      <c r="CH34" s="29">
        <f t="shared" si="41"/>
        <v>287.6780675810781</v>
      </c>
      <c r="CI34" s="74">
        <f t="shared" si="26"/>
        <v>3.5618686631226915E-3</v>
      </c>
      <c r="CJ34" s="74">
        <f t="shared" si="27"/>
        <v>-6.7666102117476257E-3</v>
      </c>
      <c r="CK34" s="983"/>
      <c r="CL34" s="984">
        <f t="shared" si="28"/>
        <v>578.50165504547306</v>
      </c>
      <c r="CM34" s="975"/>
      <c r="CN34" s="1033">
        <f t="shared" si="29"/>
        <v>0</v>
      </c>
      <c r="CO34" s="1033">
        <f t="shared" si="30"/>
        <v>0</v>
      </c>
      <c r="CP34" s="1033">
        <f t="shared" si="31"/>
        <v>0</v>
      </c>
      <c r="CQ34" s="1033">
        <f t="shared" si="32"/>
        <v>0</v>
      </c>
      <c r="CR34" s="1033">
        <f t="shared" si="33"/>
        <v>0</v>
      </c>
      <c r="CS34" s="1033">
        <f t="shared" si="34"/>
        <v>0</v>
      </c>
      <c r="CT34" s="977">
        <f t="shared" si="35"/>
        <v>0</v>
      </c>
      <c r="CU34" s="977">
        <f t="shared" si="36"/>
        <v>0</v>
      </c>
      <c r="CV34" s="977">
        <f t="shared" si="37"/>
        <v>0</v>
      </c>
      <c r="CW34" s="978"/>
      <c r="CX34" s="955"/>
      <c r="CY34" s="937"/>
      <c r="CZ34" s="955"/>
    </row>
    <row r="35" spans="1:104" x14ac:dyDescent="0.45">
      <c r="A35" s="7"/>
      <c r="B35" s="7"/>
      <c r="C35" s="7"/>
      <c r="D35" s="7"/>
      <c r="E35" s="7"/>
      <c r="F35" s="7"/>
      <c r="G35" s="7"/>
      <c r="H35" s="67"/>
      <c r="I35" s="524"/>
      <c r="J35" s="7"/>
      <c r="K35" s="7"/>
      <c r="L35" s="7"/>
      <c r="M35" s="7"/>
      <c r="N35" s="7"/>
      <c r="O35" s="7"/>
      <c r="P35" s="66"/>
      <c r="Q35" s="66"/>
      <c r="R35" s="27"/>
      <c r="S35" s="199"/>
      <c r="T35" s="199"/>
      <c r="U35" s="199"/>
      <c r="V35" s="199"/>
      <c r="W35" s="199"/>
      <c r="X35" s="199"/>
      <c r="Y35" s="199"/>
      <c r="Z35" s="199"/>
      <c r="AA35" s="199"/>
      <c r="AB35" s="199"/>
      <c r="AC35" s="199"/>
      <c r="AD35" s="199"/>
      <c r="AE35" s="199"/>
      <c r="AF35" s="199"/>
      <c r="AG35" s="124"/>
      <c r="AH35" s="124"/>
      <c r="AI35" s="124"/>
      <c r="AJ35" s="124"/>
      <c r="AK35" s="1088"/>
      <c r="AL35" s="1088"/>
      <c r="AM35" s="1088"/>
      <c r="AN35" s="1088"/>
      <c r="AO35" s="335"/>
      <c r="AP35" s="1088"/>
      <c r="AQ35" s="1088"/>
      <c r="AR35" s="1088"/>
      <c r="AS35" s="1088"/>
      <c r="AT35" s="1088"/>
      <c r="AU35" s="1088"/>
      <c r="AV35" s="1088"/>
      <c r="AW35" s="1088"/>
      <c r="AX35" s="1088"/>
      <c r="AY35" s="1088"/>
      <c r="AZ35" s="1088"/>
      <c r="BA35" s="1088"/>
      <c r="BB35" s="1088"/>
      <c r="BC35" s="1088"/>
      <c r="BD35" s="1088"/>
      <c r="BE35" s="1088"/>
      <c r="BF35" s="1088"/>
      <c r="BG35" s="1088"/>
      <c r="BH35" s="1088"/>
      <c r="BI35" s="928"/>
      <c r="BJ35" s="66"/>
      <c r="BK35" s="66"/>
      <c r="BL35" s="929"/>
      <c r="BM35" s="7"/>
      <c r="BN35" s="7"/>
      <c r="BO35" s="7"/>
      <c r="BP35" s="7"/>
      <c r="BQ35" s="7"/>
      <c r="BR35" s="7"/>
      <c r="BS35" s="7"/>
      <c r="BT35" s="7"/>
      <c r="BU35" s="7"/>
      <c r="BV35" s="7"/>
      <c r="BW35" s="7"/>
      <c r="BX35" s="7"/>
      <c r="BY35" s="7"/>
      <c r="BZ35" s="7"/>
      <c r="CA35" s="7"/>
      <c r="CB35" s="7"/>
      <c r="CC35" s="7"/>
      <c r="CD35" s="7"/>
      <c r="CE35" s="7"/>
      <c r="CF35" s="7"/>
      <c r="CG35" s="7"/>
      <c r="CH35" s="7"/>
      <c r="CI35" s="66"/>
      <c r="CJ35" s="66"/>
      <c r="CK35" s="983"/>
      <c r="CL35" s="69"/>
      <c r="CM35" s="975"/>
      <c r="CN35" s="1033">
        <f t="shared" si="29"/>
        <v>0</v>
      </c>
      <c r="CO35" s="1033">
        <f t="shared" si="30"/>
        <v>0</v>
      </c>
      <c r="CP35" s="1033">
        <f t="shared" si="31"/>
        <v>0</v>
      </c>
      <c r="CQ35" s="1033">
        <f t="shared" si="32"/>
        <v>0</v>
      </c>
      <c r="CR35" s="1033">
        <f t="shared" si="33"/>
        <v>0</v>
      </c>
      <c r="CS35" s="1033">
        <f t="shared" si="34"/>
        <v>0</v>
      </c>
      <c r="CT35" s="977">
        <f t="shared" si="35"/>
        <v>0</v>
      </c>
      <c r="CU35" s="977">
        <f t="shared" si="36"/>
        <v>0</v>
      </c>
      <c r="CV35" s="977">
        <f t="shared" si="37"/>
        <v>0</v>
      </c>
      <c r="CW35" s="978"/>
      <c r="CX35" s="955"/>
      <c r="CY35" s="937"/>
      <c r="CZ35" s="955"/>
    </row>
    <row r="36" spans="1:104" x14ac:dyDescent="0.45">
      <c r="A36" s="23" t="s">
        <v>3</v>
      </c>
      <c r="B36" s="9"/>
      <c r="C36" s="656">
        <v>935</v>
      </c>
      <c r="D36" s="656">
        <v>150</v>
      </c>
      <c r="E36" s="656">
        <v>305</v>
      </c>
      <c r="F36" s="656">
        <v>535</v>
      </c>
      <c r="G36" s="656">
        <v>275</v>
      </c>
      <c r="H36" s="1046">
        <v>15</v>
      </c>
      <c r="I36" s="656">
        <f>SUM(I37:I40)</f>
        <v>1264.4106369117874</v>
      </c>
      <c r="J36" s="656">
        <f>SUM(J37:J40)</f>
        <v>1581.8788029818002</v>
      </c>
      <c r="K36" s="656">
        <f>SUM(K37:K40)</f>
        <v>-3.3795208768819407</v>
      </c>
      <c r="L36" s="656">
        <f t="shared" ref="L36:O36" si="103">SUM(L37:L40)</f>
        <v>-516.04345805216258</v>
      </c>
      <c r="M36" s="656">
        <f t="shared" si="103"/>
        <v>396.83378642953681</v>
      </c>
      <c r="N36" s="656">
        <f t="shared" si="103"/>
        <v>702.44084003736725</v>
      </c>
      <c r="O36" s="656">
        <f t="shared" si="103"/>
        <v>688.48563012585646</v>
      </c>
      <c r="P36" s="66">
        <f t="shared" si="20"/>
        <v>0.77011349350440228</v>
      </c>
      <c r="Q36" s="66">
        <f t="shared" si="20"/>
        <v>-1.9866740536852112E-2</v>
      </c>
      <c r="R36" s="27"/>
      <c r="S36" s="656">
        <v>-175</v>
      </c>
      <c r="T36" s="656">
        <v>0</v>
      </c>
      <c r="U36" s="656">
        <v>-10</v>
      </c>
      <c r="V36" s="656">
        <v>115</v>
      </c>
      <c r="W36" s="656">
        <v>285</v>
      </c>
      <c r="X36" s="656">
        <v>-95</v>
      </c>
      <c r="Y36" s="656">
        <v>165</v>
      </c>
      <c r="Z36" s="656">
        <v>95</v>
      </c>
      <c r="AA36" s="656">
        <v>50</v>
      </c>
      <c r="AB36" s="656">
        <v>225</v>
      </c>
      <c r="AC36" s="656">
        <v>80</v>
      </c>
      <c r="AD36" s="656">
        <v>105</v>
      </c>
      <c r="AE36" s="656">
        <v>-10</v>
      </c>
      <c r="AF36" s="656">
        <v>100</v>
      </c>
      <c r="AG36" s="1046">
        <v>60</v>
      </c>
      <c r="AH36" s="1046">
        <v>-55</v>
      </c>
      <c r="AI36" s="1046">
        <v>65</v>
      </c>
      <c r="AJ36" s="1046">
        <v>-65</v>
      </c>
      <c r="AK36" s="1046">
        <f t="shared" ref="AK36:BI36" si="104">SUM(AK37:AK40)</f>
        <v>796.95205745791679</v>
      </c>
      <c r="AL36" s="1046">
        <f t="shared" si="104"/>
        <v>129.8084638613949</v>
      </c>
      <c r="AM36" s="1046">
        <f t="shared" si="104"/>
        <v>254.07166442140431</v>
      </c>
      <c r="AN36" s="1046">
        <f t="shared" si="104"/>
        <v>83.578451171071407</v>
      </c>
      <c r="AO36" s="1046">
        <f t="shared" si="104"/>
        <v>84.489979263408628</v>
      </c>
      <c r="AP36" s="1046">
        <f t="shared" si="104"/>
        <v>398.83176345297886</v>
      </c>
      <c r="AQ36" s="1046">
        <f t="shared" si="104"/>
        <v>967.89052695385408</v>
      </c>
      <c r="AR36" s="1046">
        <f t="shared" si="104"/>
        <v>130.66653331155851</v>
      </c>
      <c r="AS36" s="1046">
        <f t="shared" si="104"/>
        <v>165.86204719937064</v>
      </c>
      <c r="AT36" s="1046">
        <f t="shared" si="104"/>
        <v>202.51152508666777</v>
      </c>
      <c r="AU36" s="1046">
        <f t="shared" si="104"/>
        <v>-264.48148720743063</v>
      </c>
      <c r="AV36" s="1046">
        <f t="shared" si="104"/>
        <v>-107.27160595548966</v>
      </c>
      <c r="AW36" s="1046">
        <f t="shared" si="104"/>
        <v>-132.29869810878307</v>
      </c>
      <c r="AX36" s="1046">
        <f t="shared" si="104"/>
        <v>-127.67319301582585</v>
      </c>
      <c r="AY36" s="1046">
        <f t="shared" si="104"/>
        <v>-226.0753931596185</v>
      </c>
      <c r="AZ36" s="1046">
        <f t="shared" si="104"/>
        <v>-29.996173767935076</v>
      </c>
      <c r="BA36" s="1046">
        <f t="shared" si="104"/>
        <v>228.76680020098647</v>
      </c>
      <c r="BB36" s="1046">
        <f t="shared" si="104"/>
        <v>195.28069896350246</v>
      </c>
      <c r="BC36" s="1046">
        <f t="shared" si="104"/>
        <v>50.294372978703286</v>
      </c>
      <c r="BD36" s="1046">
        <f t="shared" si="104"/>
        <v>-77.508085713655433</v>
      </c>
      <c r="BE36" s="1046">
        <f t="shared" si="104"/>
        <v>113.29461801118353</v>
      </c>
      <c r="BF36" s="1046">
        <f t="shared" si="104"/>
        <v>459.13911423857945</v>
      </c>
      <c r="BG36" s="1046">
        <f t="shared" si="104"/>
        <v>-229.5549960561259</v>
      </c>
      <c r="BH36" s="1046">
        <f t="shared" si="104"/>
        <v>359.56210384373009</v>
      </c>
      <c r="BI36" s="656">
        <f t="shared" si="104"/>
        <v>461.16020911589152</v>
      </c>
      <c r="BJ36" s="66" t="str">
        <f t="shared" si="21"/>
        <v>&gt;±300%</v>
      </c>
      <c r="BK36" s="66">
        <f t="shared" si="22"/>
        <v>0.28256065971934907</v>
      </c>
      <c r="BL36" s="929"/>
      <c r="BM36" s="9">
        <f t="shared" ref="BM36:BN36" si="105">SUM(BM37:BM40)</f>
        <v>325</v>
      </c>
      <c r="BN36" s="9">
        <f t="shared" si="105"/>
        <v>-175</v>
      </c>
      <c r="BO36" s="9">
        <f>SUM(U36:V36)</f>
        <v>105</v>
      </c>
      <c r="BP36" s="9">
        <f>SUM(W36:X36)</f>
        <v>190</v>
      </c>
      <c r="BQ36" s="9">
        <f>SUM(Y36:Z36)</f>
        <v>260</v>
      </c>
      <c r="BR36" s="9">
        <f>SUM(AA36:AB36)</f>
        <v>275</v>
      </c>
      <c r="BS36" s="9">
        <f>SUM(AC36:AD36)</f>
        <v>185</v>
      </c>
      <c r="BT36" s="9">
        <f>SUM(AE36:AF36)</f>
        <v>90</v>
      </c>
      <c r="BU36" s="9">
        <f>SUM(AG36:AH36)</f>
        <v>5</v>
      </c>
      <c r="BV36" s="9">
        <f>SUM(AI36:AJ36)</f>
        <v>0</v>
      </c>
      <c r="BW36" s="9">
        <f>SUM(AK36:AL36)</f>
        <v>926.76052131931169</v>
      </c>
      <c r="BX36" s="9">
        <f>SUM(AM36:AN36)</f>
        <v>337.65011559247569</v>
      </c>
      <c r="BY36" s="9">
        <f>SUM(AO36:AP36)</f>
        <v>483.32174271638746</v>
      </c>
      <c r="BZ36" s="9">
        <f>SUM(AQ36:AR36)</f>
        <v>1098.5570602654125</v>
      </c>
      <c r="CA36" s="9">
        <f>SUM(AS36:AT36)</f>
        <v>368.37357228603844</v>
      </c>
      <c r="CB36" s="9">
        <f>SUM(AU36:AV36)</f>
        <v>-371.75309316292032</v>
      </c>
      <c r="CC36" s="9">
        <f>SUM(AW36:AX36)</f>
        <v>-259.97189112460893</v>
      </c>
      <c r="CD36" s="9">
        <f t="shared" ref="CD36:CD40" si="106">SUM(AY36:AZ36)</f>
        <v>-256.07156692755359</v>
      </c>
      <c r="CE36" s="9">
        <f t="shared" ref="CE36:CE40" si="107">SUM(BA36:BB36)</f>
        <v>424.04749916448895</v>
      </c>
      <c r="CF36" s="9">
        <f t="shared" ref="CF36:CF40" si="108">BC36+BD36</f>
        <v>-27.213712734952146</v>
      </c>
      <c r="CG36" s="9">
        <f t="shared" ref="CG36:CG40" si="109">BE36+BF36</f>
        <v>572.43373224976301</v>
      </c>
      <c r="CH36" s="9">
        <f t="shared" si="41"/>
        <v>130.00710778760418</v>
      </c>
      <c r="CI36" s="66" t="str">
        <f t="shared" si="26"/>
        <v>N/A</v>
      </c>
      <c r="CJ36" s="66">
        <f t="shared" si="27"/>
        <v>-0.77288706017261788</v>
      </c>
      <c r="CK36" s="983"/>
      <c r="CL36" s="76">
        <f t="shared" si="28"/>
        <v>1050.3064311420751</v>
      </c>
      <c r="CM36" s="975"/>
      <c r="CN36" s="1033">
        <f t="shared" si="29"/>
        <v>0</v>
      </c>
      <c r="CO36" s="1033">
        <f t="shared" si="30"/>
        <v>0</v>
      </c>
      <c r="CP36" s="1033">
        <f t="shared" si="31"/>
        <v>-8.5265128291212022E-14</v>
      </c>
      <c r="CQ36" s="1033">
        <f t="shared" si="32"/>
        <v>0</v>
      </c>
      <c r="CR36" s="1033">
        <f t="shared" si="33"/>
        <v>0</v>
      </c>
      <c r="CS36" s="1033">
        <f t="shared" si="34"/>
        <v>0</v>
      </c>
      <c r="CT36" s="977">
        <f t="shared" si="35"/>
        <v>0</v>
      </c>
      <c r="CU36" s="977">
        <f t="shared" si="36"/>
        <v>0</v>
      </c>
      <c r="CV36" s="977">
        <f t="shared" si="37"/>
        <v>0</v>
      </c>
      <c r="CW36" s="978"/>
      <c r="CX36" s="955"/>
      <c r="CY36" s="937"/>
      <c r="CZ36" s="955"/>
    </row>
    <row r="37" spans="1:104" x14ac:dyDescent="0.45">
      <c r="A37" s="10"/>
      <c r="B37" s="10" t="s">
        <v>42</v>
      </c>
      <c r="C37" s="657">
        <v>-5</v>
      </c>
      <c r="D37" s="657">
        <v>50</v>
      </c>
      <c r="E37" s="657">
        <v>525</v>
      </c>
      <c r="F37" s="657">
        <v>460</v>
      </c>
      <c r="G37" s="657">
        <v>215</v>
      </c>
      <c r="H37" s="1047">
        <v>280</v>
      </c>
      <c r="I37" s="658">
        <v>277.62433239024546</v>
      </c>
      <c r="J37" s="658">
        <v>593.3185058112432</v>
      </c>
      <c r="K37" s="658">
        <v>349.3966864581156</v>
      </c>
      <c r="L37" s="658">
        <v>259.05262402515018</v>
      </c>
      <c r="M37" s="658">
        <v>322.18486945228977</v>
      </c>
      <c r="N37" s="658">
        <v>194.14233776769643</v>
      </c>
      <c r="O37" s="658">
        <v>252.30833512585647</v>
      </c>
      <c r="P37" s="66">
        <f t="shared" si="20"/>
        <v>-0.39741944400512674</v>
      </c>
      <c r="Q37" s="66">
        <f t="shared" si="20"/>
        <v>0.29960490857877353</v>
      </c>
      <c r="R37" s="27"/>
      <c r="S37" s="658">
        <v>15</v>
      </c>
      <c r="T37" s="658">
        <v>40</v>
      </c>
      <c r="U37" s="658">
        <v>45</v>
      </c>
      <c r="V37" s="658">
        <v>75</v>
      </c>
      <c r="W37" s="658">
        <v>180</v>
      </c>
      <c r="X37" s="658">
        <v>220</v>
      </c>
      <c r="Y37" s="658">
        <v>150</v>
      </c>
      <c r="Z37" s="658">
        <v>115</v>
      </c>
      <c r="AA37" s="658">
        <v>80</v>
      </c>
      <c r="AB37" s="658">
        <v>115</v>
      </c>
      <c r="AC37" s="658">
        <v>30</v>
      </c>
      <c r="AD37" s="658">
        <v>75</v>
      </c>
      <c r="AE37" s="658">
        <v>45</v>
      </c>
      <c r="AF37" s="658">
        <v>65</v>
      </c>
      <c r="AG37" s="1053">
        <v>85</v>
      </c>
      <c r="AH37" s="1053">
        <v>70</v>
      </c>
      <c r="AI37" s="1053">
        <v>70</v>
      </c>
      <c r="AJ37" s="1053">
        <v>50</v>
      </c>
      <c r="AK37" s="1053">
        <v>109.27647535723891</v>
      </c>
      <c r="AL37" s="1053">
        <v>88.297372844297456</v>
      </c>
      <c r="AM37" s="1053">
        <v>52.620704983374424</v>
      </c>
      <c r="AN37" s="1053">
        <v>27.429779205334683</v>
      </c>
      <c r="AO37" s="1053">
        <v>309.41218174580774</v>
      </c>
      <c r="AP37" s="1053">
        <v>131.11869580663716</v>
      </c>
      <c r="AQ37" s="1053">
        <v>97.737661461344302</v>
      </c>
      <c r="AR37" s="1053">
        <v>55.049966797453891</v>
      </c>
      <c r="AS37" s="1053">
        <v>25.360804397888757</v>
      </c>
      <c r="AT37" s="1053">
        <v>112.80482379016719</v>
      </c>
      <c r="AU37" s="1053">
        <v>115.12969481982344</v>
      </c>
      <c r="AV37" s="1053">
        <v>96.101363450236178</v>
      </c>
      <c r="AW37" s="1053">
        <v>69.349104578281242</v>
      </c>
      <c r="AX37" s="1053">
        <v>84.482626008354586</v>
      </c>
      <c r="AY37" s="1053">
        <v>102.78472906456042</v>
      </c>
      <c r="AZ37" s="1053">
        <v>2.4361643739538952</v>
      </c>
      <c r="BA37" s="1053">
        <v>128.43212982217227</v>
      </c>
      <c r="BB37" s="1053">
        <v>46.831473413591077</v>
      </c>
      <c r="BC37" s="1053">
        <v>86.124554845876219</v>
      </c>
      <c r="BD37" s="1053">
        <v>60.796711370650179</v>
      </c>
      <c r="BE37" s="1053">
        <v>60.318861222953636</v>
      </c>
      <c r="BF37" s="1053">
        <v>14.330567574105098</v>
      </c>
      <c r="BG37" s="1053">
        <v>65.432256107713854</v>
      </c>
      <c r="BH37" s="1053">
        <v>54.060652862923845</v>
      </c>
      <c r="BI37" s="658">
        <v>70.462523051204428</v>
      </c>
      <c r="BJ37" s="66">
        <f t="shared" si="21"/>
        <v>0.16816732979684867</v>
      </c>
      <c r="BK37" s="66">
        <f t="shared" si="22"/>
        <v>0.30339756032671583</v>
      </c>
      <c r="BL37" s="929"/>
      <c r="BM37" s="13">
        <f>D37-BN37</f>
        <v>-5</v>
      </c>
      <c r="BN37" s="13">
        <f>SUM(S37:T37)</f>
        <v>55</v>
      </c>
      <c r="BO37" s="13">
        <f>SUM(U37:V37)</f>
        <v>120</v>
      </c>
      <c r="BP37" s="13">
        <f>SUM(W37:X37)</f>
        <v>400</v>
      </c>
      <c r="BQ37" s="13">
        <f>SUM(Y37:Z37)</f>
        <v>265</v>
      </c>
      <c r="BR37" s="13">
        <f>SUM(AA37:AB37)</f>
        <v>195</v>
      </c>
      <c r="BS37" s="13">
        <f>SUM(AC37:AD37)</f>
        <v>105</v>
      </c>
      <c r="BT37" s="13">
        <f>SUM(AE37:AF37)</f>
        <v>110</v>
      </c>
      <c r="BU37" s="13">
        <f>SUM(AG37:AH37)</f>
        <v>155</v>
      </c>
      <c r="BV37" s="13">
        <f>SUM(AI37:AJ37)</f>
        <v>120</v>
      </c>
      <c r="BW37" s="13">
        <f>SUM(AK37:AL37)</f>
        <v>197.57384820153635</v>
      </c>
      <c r="BX37" s="13">
        <f>SUM(AM37:AN37)</f>
        <v>80.050484188709106</v>
      </c>
      <c r="BY37" s="13">
        <f>SUM(AO37:AP37)</f>
        <v>440.53087755244491</v>
      </c>
      <c r="BZ37" s="13">
        <f>SUM(AQ37:AR37)</f>
        <v>152.78762825879818</v>
      </c>
      <c r="CA37" s="13">
        <f>SUM(AS37:AT37)</f>
        <v>138.16562818805596</v>
      </c>
      <c r="CB37" s="13">
        <f>SUM(AU37:AV37)</f>
        <v>211.23105827005963</v>
      </c>
      <c r="CC37" s="13">
        <f>SUM(AW37:AX37)</f>
        <v>153.83173058663584</v>
      </c>
      <c r="CD37" s="13">
        <f t="shared" si="106"/>
        <v>105.22089343851432</v>
      </c>
      <c r="CE37" s="13">
        <f t="shared" si="107"/>
        <v>175.26360323576336</v>
      </c>
      <c r="CF37" s="13">
        <f t="shared" si="108"/>
        <v>146.92126621652639</v>
      </c>
      <c r="CG37" s="13">
        <f t="shared" si="109"/>
        <v>74.649428797058732</v>
      </c>
      <c r="CH37" s="13">
        <f t="shared" si="41"/>
        <v>119.4929089706377</v>
      </c>
      <c r="CI37" s="66">
        <f t="shared" si="26"/>
        <v>-0.18668745479953819</v>
      </c>
      <c r="CJ37" s="66">
        <f t="shared" si="27"/>
        <v>0.60072100880356438</v>
      </c>
      <c r="CK37" s="983"/>
      <c r="CL37" s="69">
        <f t="shared" si="28"/>
        <v>204.2859995959472</v>
      </c>
      <c r="CM37" s="975"/>
      <c r="CN37" s="1033">
        <f t="shared" si="29"/>
        <v>0</v>
      </c>
      <c r="CO37" s="1033">
        <f t="shared" si="30"/>
        <v>0</v>
      </c>
      <c r="CP37" s="1033">
        <f t="shared" si="31"/>
        <v>0</v>
      </c>
      <c r="CQ37" s="1033">
        <f t="shared" si="32"/>
        <v>0</v>
      </c>
      <c r="CR37" s="1033">
        <f t="shared" si="33"/>
        <v>0</v>
      </c>
      <c r="CS37" s="1033">
        <f t="shared" si="34"/>
        <v>0</v>
      </c>
      <c r="CT37" s="977">
        <f t="shared" si="35"/>
        <v>0</v>
      </c>
      <c r="CU37" s="977">
        <f t="shared" si="36"/>
        <v>0</v>
      </c>
      <c r="CV37" s="977">
        <f t="shared" si="37"/>
        <v>0</v>
      </c>
      <c r="CW37" s="978"/>
      <c r="CX37" s="955"/>
      <c r="CY37" s="937"/>
      <c r="CZ37" s="955"/>
    </row>
    <row r="38" spans="1:104" x14ac:dyDescent="0.45">
      <c r="A38" s="10"/>
      <c r="B38" s="10" t="s">
        <v>245</v>
      </c>
      <c r="C38" s="7" t="s">
        <v>101</v>
      </c>
      <c r="D38" s="7" t="s">
        <v>101</v>
      </c>
      <c r="E38" s="7" t="s">
        <v>101</v>
      </c>
      <c r="F38" s="7" t="s">
        <v>101</v>
      </c>
      <c r="G38" s="7" t="s">
        <v>101</v>
      </c>
      <c r="H38" s="67" t="s">
        <v>101</v>
      </c>
      <c r="I38" s="658">
        <v>16.352667609754526</v>
      </c>
      <c r="J38" s="658">
        <v>22.930494188756892</v>
      </c>
      <c r="K38" s="658">
        <v>26.8688135418844</v>
      </c>
      <c r="L38" s="658">
        <v>90.028654572636526</v>
      </c>
      <c r="M38" s="658">
        <v>134.36577777777779</v>
      </c>
      <c r="N38" s="658">
        <v>161.89330000000001</v>
      </c>
      <c r="O38" s="658">
        <v>186.17729499999999</v>
      </c>
      <c r="P38" s="66">
        <f t="shared" si="20"/>
        <v>0.20487003965956929</v>
      </c>
      <c r="Q38" s="66">
        <f t="shared" si="20"/>
        <v>0.14999999999999991</v>
      </c>
      <c r="R38" s="27"/>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67" t="s">
        <v>101</v>
      </c>
      <c r="AH38" s="67" t="s">
        <v>101</v>
      </c>
      <c r="AI38" s="67" t="s">
        <v>101</v>
      </c>
      <c r="AJ38" s="67" t="s">
        <v>101</v>
      </c>
      <c r="AK38" s="1053">
        <v>4.0881669024386316</v>
      </c>
      <c r="AL38" s="1053">
        <v>4.0881669024386316</v>
      </c>
      <c r="AM38" s="1053">
        <v>4.0881669024386316</v>
      </c>
      <c r="AN38" s="1053">
        <v>4.0881669024386316</v>
      </c>
      <c r="AO38" s="1053">
        <v>11.465247094378446</v>
      </c>
      <c r="AP38" s="1053">
        <v>5.7326235471892231</v>
      </c>
      <c r="AQ38" s="1053">
        <v>2.8663117735946115</v>
      </c>
      <c r="AR38" s="1053">
        <v>2.8663117735946115</v>
      </c>
      <c r="AS38" s="1053">
        <v>6.7172033854711</v>
      </c>
      <c r="AT38" s="1053">
        <v>6.7172033854711</v>
      </c>
      <c r="AU38" s="1053">
        <v>6.7172033854711</v>
      </c>
      <c r="AV38" s="1053">
        <v>6.7172033854711</v>
      </c>
      <c r="AW38" s="1053">
        <v>22.507163643159132</v>
      </c>
      <c r="AX38" s="1053">
        <v>22.507163643159132</v>
      </c>
      <c r="AY38" s="1053">
        <v>22.507163643159132</v>
      </c>
      <c r="AZ38" s="1053">
        <v>22.507163643159132</v>
      </c>
      <c r="BA38" s="1053">
        <v>30.904128888888895</v>
      </c>
      <c r="BB38" s="1053">
        <v>20.154866666666667</v>
      </c>
      <c r="BC38" s="1053">
        <v>34.935102222222227</v>
      </c>
      <c r="BD38" s="1053">
        <v>48.371680000000005</v>
      </c>
      <c r="BE38" s="1053">
        <v>53.338000000000001</v>
      </c>
      <c r="BF38" s="1053">
        <v>40.763999999999996</v>
      </c>
      <c r="BG38" s="1053">
        <v>30.0533</v>
      </c>
      <c r="BH38" s="1053">
        <v>37.738</v>
      </c>
      <c r="BI38" s="658">
        <v>35.235530000000004</v>
      </c>
      <c r="BJ38" s="66">
        <f t="shared" si="21"/>
        <v>-0.3393916157336232</v>
      </c>
      <c r="BK38" s="66">
        <f t="shared" si="22"/>
        <v>-6.6311675234511536E-2</v>
      </c>
      <c r="BL38" s="929"/>
      <c r="BM38" s="7" t="s">
        <v>101</v>
      </c>
      <c r="BN38" s="7" t="s">
        <v>101</v>
      </c>
      <c r="BO38" s="7" t="s">
        <v>101</v>
      </c>
      <c r="BP38" s="7" t="s">
        <v>101</v>
      </c>
      <c r="BQ38" s="7" t="s">
        <v>101</v>
      </c>
      <c r="BR38" s="7" t="s">
        <v>101</v>
      </c>
      <c r="BS38" s="7" t="s">
        <v>101</v>
      </c>
      <c r="BT38" s="7" t="s">
        <v>101</v>
      </c>
      <c r="BU38" s="7" t="s">
        <v>101</v>
      </c>
      <c r="BV38" s="7" t="s">
        <v>101</v>
      </c>
      <c r="BW38" s="69">
        <f>SUM(AK38:AL38)</f>
        <v>8.1763338048772631</v>
      </c>
      <c r="BX38" s="69">
        <f>SUM(AM38:AN38)</f>
        <v>8.1763338048772631</v>
      </c>
      <c r="BY38" s="69">
        <f>SUM(AO38:AP38)</f>
        <v>17.197870641567668</v>
      </c>
      <c r="BZ38" s="69">
        <f>SUM(AQ38:AR38)</f>
        <v>5.7326235471892231</v>
      </c>
      <c r="CA38" s="69">
        <f>SUM(AS38:AT38)</f>
        <v>13.4344067709422</v>
      </c>
      <c r="CB38" s="69">
        <f>SUM(AU38:AV38)</f>
        <v>13.4344067709422</v>
      </c>
      <c r="CC38" s="69">
        <f>SUM(AW38:AX38)</f>
        <v>45.014327286318263</v>
      </c>
      <c r="CD38" s="69">
        <f t="shared" si="106"/>
        <v>45.014327286318263</v>
      </c>
      <c r="CE38" s="69">
        <f t="shared" si="107"/>
        <v>51.058995555555562</v>
      </c>
      <c r="CF38" s="69">
        <f t="shared" si="108"/>
        <v>83.306782222222239</v>
      </c>
      <c r="CG38" s="69">
        <f t="shared" si="109"/>
        <v>94.102000000000004</v>
      </c>
      <c r="CH38" s="69">
        <f t="shared" si="41"/>
        <v>67.791300000000007</v>
      </c>
      <c r="CI38" s="66">
        <f t="shared" si="26"/>
        <v>-0.18624512684734862</v>
      </c>
      <c r="CJ38" s="66">
        <f t="shared" si="27"/>
        <v>-0.27959767061273932</v>
      </c>
      <c r="CK38" s="983"/>
      <c r="CL38" s="69">
        <f t="shared" si="28"/>
        <v>143.79083</v>
      </c>
      <c r="CM38" s="975"/>
      <c r="CN38" s="1033">
        <f t="shared" si="29"/>
        <v>0</v>
      </c>
      <c r="CO38" s="1033">
        <f t="shared" si="30"/>
        <v>0</v>
      </c>
      <c r="CP38" s="1033">
        <f t="shared" si="31"/>
        <v>0</v>
      </c>
      <c r="CQ38" s="1033">
        <f t="shared" si="32"/>
        <v>0</v>
      </c>
      <c r="CR38" s="1033">
        <f t="shared" si="33"/>
        <v>0</v>
      </c>
      <c r="CS38" s="1033">
        <f t="shared" si="34"/>
        <v>0</v>
      </c>
      <c r="CT38" s="977">
        <f t="shared" si="35"/>
        <v>0</v>
      </c>
      <c r="CU38" s="977">
        <f t="shared" si="36"/>
        <v>0</v>
      </c>
      <c r="CV38" s="977">
        <f t="shared" si="37"/>
        <v>0</v>
      </c>
      <c r="CW38" s="978"/>
      <c r="CX38" s="955"/>
      <c r="CY38" s="937"/>
      <c r="CZ38" s="955"/>
    </row>
    <row r="39" spans="1:104" x14ac:dyDescent="0.45">
      <c r="A39" s="10"/>
      <c r="B39" s="10" t="s">
        <v>43</v>
      </c>
      <c r="C39" s="657">
        <v>905</v>
      </c>
      <c r="D39" s="657">
        <v>215</v>
      </c>
      <c r="E39" s="657">
        <v>-240</v>
      </c>
      <c r="F39" s="657">
        <v>-10</v>
      </c>
      <c r="G39" s="657">
        <v>105</v>
      </c>
      <c r="H39" s="1047">
        <v>-245</v>
      </c>
      <c r="I39" s="658">
        <v>990.6481031776417</v>
      </c>
      <c r="J39" s="658">
        <v>507.24591859579829</v>
      </c>
      <c r="K39" s="658">
        <v>-241.04985259999987</v>
      </c>
      <c r="L39" s="658">
        <v>-557.63930619999985</v>
      </c>
      <c r="M39" s="658">
        <v>-74.216179800000276</v>
      </c>
      <c r="N39" s="658">
        <v>296.47576420000019</v>
      </c>
      <c r="O39" s="658">
        <v>100</v>
      </c>
      <c r="P39" s="66" t="str">
        <f t="shared" si="20"/>
        <v>N/A</v>
      </c>
      <c r="Q39" s="66">
        <f t="shared" si="20"/>
        <v>-0.66270430141284398</v>
      </c>
      <c r="R39" s="27"/>
      <c r="S39" s="658">
        <v>-95</v>
      </c>
      <c r="T39" s="658">
        <v>-30</v>
      </c>
      <c r="U39" s="658">
        <v>-50</v>
      </c>
      <c r="V39" s="658">
        <v>45</v>
      </c>
      <c r="W39" s="658">
        <v>110</v>
      </c>
      <c r="X39" s="658">
        <v>-345</v>
      </c>
      <c r="Y39" s="658">
        <v>-25</v>
      </c>
      <c r="Z39" s="658">
        <v>-15</v>
      </c>
      <c r="AA39" s="658">
        <v>-85</v>
      </c>
      <c r="AB39" s="658">
        <v>115</v>
      </c>
      <c r="AC39" s="658">
        <v>60</v>
      </c>
      <c r="AD39" s="658">
        <v>30</v>
      </c>
      <c r="AE39" s="658">
        <v>-40</v>
      </c>
      <c r="AF39" s="658">
        <v>55</v>
      </c>
      <c r="AG39" s="1053">
        <v>-15</v>
      </c>
      <c r="AH39" s="1053">
        <v>-125</v>
      </c>
      <c r="AI39" s="1053">
        <v>5</v>
      </c>
      <c r="AJ39" s="1053">
        <v>-115</v>
      </c>
      <c r="AK39" s="1053">
        <v>687.30098298000007</v>
      </c>
      <c r="AL39" s="1053">
        <v>50.292911704479891</v>
      </c>
      <c r="AM39" s="1053">
        <v>207.02078668415976</v>
      </c>
      <c r="AN39" s="1053">
        <v>46.033421809001943</v>
      </c>
      <c r="AO39" s="1053">
        <v>-215.94544478631991</v>
      </c>
      <c r="AP39" s="1053">
        <v>123.8353253826093</v>
      </c>
      <c r="AQ39" s="1053">
        <v>525.73442329950888</v>
      </c>
      <c r="AR39" s="1053">
        <v>73.621614700000109</v>
      </c>
      <c r="AS39" s="1053">
        <v>100.38166739999974</v>
      </c>
      <c r="AT39" s="1053">
        <v>33.979730200000191</v>
      </c>
      <c r="AU39" s="1053">
        <v>-213.37130419999994</v>
      </c>
      <c r="AV39" s="1053">
        <v>-162.03994599999982</v>
      </c>
      <c r="AW39" s="1053">
        <v>-166.41974060000015</v>
      </c>
      <c r="AX39" s="1053">
        <v>-111.71180959999987</v>
      </c>
      <c r="AY39" s="1053">
        <v>-217.28717849999998</v>
      </c>
      <c r="AZ39" s="1053">
        <v>-62.220577499999798</v>
      </c>
      <c r="BA39" s="1053">
        <v>40.330283399999715</v>
      </c>
      <c r="BB39" s="1053">
        <v>155.21315000000007</v>
      </c>
      <c r="BC39" s="1053">
        <v>-98.747707000000077</v>
      </c>
      <c r="BD39" s="1053">
        <v>-171.0119062</v>
      </c>
      <c r="BE39" s="1053">
        <v>11.010812200000277</v>
      </c>
      <c r="BF39" s="1053">
        <v>444.05345099999931</v>
      </c>
      <c r="BG39" s="1053">
        <v>-300.29840799999965</v>
      </c>
      <c r="BH39" s="1053">
        <v>141.70990900000021</v>
      </c>
      <c r="BI39" s="658">
        <v>-5.9836120000002122</v>
      </c>
      <c r="BJ39" s="66" t="str">
        <f t="shared" si="21"/>
        <v>N/A</v>
      </c>
      <c r="BK39" s="66" t="str">
        <f t="shared" si="22"/>
        <v>N/A</v>
      </c>
      <c r="BL39" s="1060"/>
      <c r="BM39" s="13">
        <f>D39-BN39</f>
        <v>340</v>
      </c>
      <c r="BN39" s="13">
        <f>SUM(S39:T39)</f>
        <v>-125</v>
      </c>
      <c r="BO39" s="13">
        <f>SUM(U39:V39)</f>
        <v>-5</v>
      </c>
      <c r="BP39" s="13">
        <f>SUM(W39:X39)</f>
        <v>-235</v>
      </c>
      <c r="BQ39" s="13">
        <f>SUM(Y39:Z39)</f>
        <v>-40</v>
      </c>
      <c r="BR39" s="13">
        <f>SUM(AA39:AB39)</f>
        <v>30</v>
      </c>
      <c r="BS39" s="13">
        <f>SUM(AC39:AD39)</f>
        <v>90</v>
      </c>
      <c r="BT39" s="13">
        <f>SUM(AE39:AF39)</f>
        <v>15</v>
      </c>
      <c r="BU39" s="13">
        <f>SUM(AG39:AH39)</f>
        <v>-140</v>
      </c>
      <c r="BV39" s="13">
        <f>SUM(AI39:AJ39)</f>
        <v>-110</v>
      </c>
      <c r="BW39" s="13">
        <f>SUM(AK39:AL39)</f>
        <v>737.59389468448001</v>
      </c>
      <c r="BX39" s="13">
        <f>SUM(AM39:AN39)</f>
        <v>253.0542084931617</v>
      </c>
      <c r="BY39" s="13">
        <f>SUM(AO39:AP39)</f>
        <v>-92.110119403710613</v>
      </c>
      <c r="BZ39" s="13">
        <f>SUM(AQ39:AR39)</f>
        <v>599.356037999509</v>
      </c>
      <c r="CA39" s="13">
        <f>SUM(AS39:AT39)</f>
        <v>134.36139759999992</v>
      </c>
      <c r="CB39" s="13">
        <f>SUM(AU39:AV39)</f>
        <v>-375.41125019999976</v>
      </c>
      <c r="CC39" s="13">
        <f>SUM(AW39:AX39)</f>
        <v>-278.13155019999999</v>
      </c>
      <c r="CD39" s="13">
        <f t="shared" si="106"/>
        <v>-279.5077559999998</v>
      </c>
      <c r="CE39" s="13">
        <f t="shared" si="107"/>
        <v>195.5434333999998</v>
      </c>
      <c r="CF39" s="13">
        <f t="shared" si="108"/>
        <v>-269.7596132000001</v>
      </c>
      <c r="CG39" s="13">
        <f t="shared" si="109"/>
        <v>455.06426319999957</v>
      </c>
      <c r="CH39" s="13">
        <f t="shared" si="41"/>
        <v>-158.58849899999944</v>
      </c>
      <c r="CI39" s="66" t="str">
        <f t="shared" si="26"/>
        <v>N/A</v>
      </c>
      <c r="CJ39" s="66" t="str">
        <f t="shared" si="27"/>
        <v>N/A</v>
      </c>
      <c r="CK39" s="983"/>
      <c r="CL39" s="69">
        <f t="shared" si="28"/>
        <v>279.48133999999965</v>
      </c>
      <c r="CM39" s="975"/>
      <c r="CN39" s="1033">
        <f t="shared" si="29"/>
        <v>0</v>
      </c>
      <c r="CO39" s="1033">
        <f t="shared" si="30"/>
        <v>0</v>
      </c>
      <c r="CP39" s="1033">
        <f t="shared" si="31"/>
        <v>0</v>
      </c>
      <c r="CQ39" s="1033">
        <f t="shared" si="32"/>
        <v>0</v>
      </c>
      <c r="CR39" s="1033">
        <f t="shared" si="33"/>
        <v>0</v>
      </c>
      <c r="CS39" s="1033">
        <f t="shared" si="34"/>
        <v>0</v>
      </c>
      <c r="CT39" s="977">
        <f t="shared" si="35"/>
        <v>0</v>
      </c>
      <c r="CU39" s="977">
        <f t="shared" si="36"/>
        <v>0</v>
      </c>
      <c r="CV39" s="977">
        <f t="shared" si="37"/>
        <v>0</v>
      </c>
      <c r="CW39" s="978"/>
      <c r="CX39" s="955"/>
      <c r="CY39" s="937"/>
      <c r="CZ39" s="955"/>
    </row>
    <row r="40" spans="1:104" x14ac:dyDescent="0.45">
      <c r="A40" s="10"/>
      <c r="B40" s="10" t="s">
        <v>37</v>
      </c>
      <c r="C40" s="657">
        <v>35</v>
      </c>
      <c r="D40" s="657">
        <v>-115</v>
      </c>
      <c r="E40" s="657">
        <v>20</v>
      </c>
      <c r="F40" s="657">
        <v>85</v>
      </c>
      <c r="G40" s="657">
        <v>-45</v>
      </c>
      <c r="H40" s="1047">
        <v>-20</v>
      </c>
      <c r="I40" s="658">
        <v>-20.21446626585432</v>
      </c>
      <c r="J40" s="658">
        <v>458.38388438600157</v>
      </c>
      <c r="K40" s="658">
        <v>-138.59516827688205</v>
      </c>
      <c r="L40" s="658">
        <v>-307.48543044994943</v>
      </c>
      <c r="M40" s="658">
        <v>14.499318999469514</v>
      </c>
      <c r="N40" s="658">
        <v>49.929438069670624</v>
      </c>
      <c r="O40" s="658">
        <v>150</v>
      </c>
      <c r="P40" s="66">
        <f t="shared" si="20"/>
        <v>2.4435712512772074</v>
      </c>
      <c r="Q40" s="66">
        <f t="shared" si="20"/>
        <v>2.0042396990467375</v>
      </c>
      <c r="R40" s="27"/>
      <c r="S40" s="658">
        <v>-95</v>
      </c>
      <c r="T40" s="658">
        <v>-10</v>
      </c>
      <c r="U40" s="658">
        <v>-5</v>
      </c>
      <c r="V40" s="658">
        <v>-5</v>
      </c>
      <c r="W40" s="658">
        <v>-5</v>
      </c>
      <c r="X40" s="658">
        <v>30</v>
      </c>
      <c r="Y40" s="658">
        <v>40</v>
      </c>
      <c r="Z40" s="658">
        <v>-5</v>
      </c>
      <c r="AA40" s="658">
        <v>55</v>
      </c>
      <c r="AB40" s="658">
        <v>-5</v>
      </c>
      <c r="AC40" s="658">
        <v>-10</v>
      </c>
      <c r="AD40" s="658">
        <v>0</v>
      </c>
      <c r="AE40" s="658">
        <v>-15</v>
      </c>
      <c r="AF40" s="658">
        <v>-20</v>
      </c>
      <c r="AG40" s="1053">
        <v>-10</v>
      </c>
      <c r="AH40" s="1053">
        <v>0</v>
      </c>
      <c r="AI40" s="1053">
        <v>-10</v>
      </c>
      <c r="AJ40" s="1053">
        <v>0</v>
      </c>
      <c r="AK40" s="1053">
        <v>-3.7135677817608959</v>
      </c>
      <c r="AL40" s="1053">
        <v>-12.869987589821081</v>
      </c>
      <c r="AM40" s="1053">
        <v>-9.6579941485684895</v>
      </c>
      <c r="AN40" s="1053">
        <v>6.0270832542961434</v>
      </c>
      <c r="AO40" s="1053">
        <v>-20.442004790457666</v>
      </c>
      <c r="AP40" s="1053">
        <v>138.14511871654315</v>
      </c>
      <c r="AQ40" s="1053">
        <v>341.55213041940618</v>
      </c>
      <c r="AR40" s="1053">
        <v>-0.87135995949008427</v>
      </c>
      <c r="AS40" s="1053">
        <v>33.40237201601105</v>
      </c>
      <c r="AT40" s="1053">
        <v>49.009767711029298</v>
      </c>
      <c r="AU40" s="1053">
        <v>-172.95708121272526</v>
      </c>
      <c r="AV40" s="1053">
        <v>-48.050226791197126</v>
      </c>
      <c r="AW40" s="1053">
        <v>-57.735225730223291</v>
      </c>
      <c r="AX40" s="1053">
        <v>-122.9511730673397</v>
      </c>
      <c r="AY40" s="1053">
        <v>-134.08010736733809</v>
      </c>
      <c r="AZ40" s="1053">
        <v>7.2810757149516956</v>
      </c>
      <c r="BA40" s="1053">
        <v>29.100258089925571</v>
      </c>
      <c r="BB40" s="1053">
        <v>-26.918791116755351</v>
      </c>
      <c r="BC40" s="1053">
        <v>27.982422910604917</v>
      </c>
      <c r="BD40" s="1053">
        <v>-15.664570884305624</v>
      </c>
      <c r="BE40" s="1053">
        <v>-11.373055411770382</v>
      </c>
      <c r="BF40" s="1053">
        <v>-40.008904335524939</v>
      </c>
      <c r="BG40" s="1053">
        <v>-24.742144163840084</v>
      </c>
      <c r="BH40" s="1053">
        <v>126.05354198080603</v>
      </c>
      <c r="BI40" s="658">
        <v>361.44576806468729</v>
      </c>
      <c r="BJ40" s="66" t="str">
        <f t="shared" si="21"/>
        <v>N/A</v>
      </c>
      <c r="BK40" s="66">
        <f t="shared" si="22"/>
        <v>1.8673987448898823</v>
      </c>
      <c r="BL40" s="1060"/>
      <c r="BM40" s="13">
        <f>D40-BN40</f>
        <v>-10</v>
      </c>
      <c r="BN40" s="13">
        <f>SUM(S40:T40)</f>
        <v>-105</v>
      </c>
      <c r="BO40" s="13">
        <f>SUM(U40:V40)</f>
        <v>-10</v>
      </c>
      <c r="BP40" s="13">
        <f>SUM(W40:X40)</f>
        <v>25</v>
      </c>
      <c r="BQ40" s="13">
        <f>SUM(Y40:Z40)</f>
        <v>35</v>
      </c>
      <c r="BR40" s="13">
        <f>SUM(AA40:AB40)</f>
        <v>50</v>
      </c>
      <c r="BS40" s="13">
        <f>SUM(AC40:AD40)</f>
        <v>-10</v>
      </c>
      <c r="BT40" s="13">
        <f>SUM(AE40:AF40)</f>
        <v>-35</v>
      </c>
      <c r="BU40" s="13">
        <f>SUM(AG40:AH40)</f>
        <v>-10</v>
      </c>
      <c r="BV40" s="13">
        <f>SUM(AI40:AJ40)</f>
        <v>-10</v>
      </c>
      <c r="BW40" s="13">
        <f>SUM(AK40:AL40)</f>
        <v>-16.583555371581976</v>
      </c>
      <c r="BX40" s="13">
        <f>SUM(AM40:AN40)</f>
        <v>-3.630910894272346</v>
      </c>
      <c r="BY40" s="13">
        <f>SUM(AO40:AP40)</f>
        <v>117.70311392608548</v>
      </c>
      <c r="BZ40" s="13">
        <f>SUM(AQ40:AR40)</f>
        <v>340.68077045991612</v>
      </c>
      <c r="CA40" s="13">
        <f>SUM(AS40:AT40)</f>
        <v>82.412139727040341</v>
      </c>
      <c r="CB40" s="13">
        <f>SUM(AU40:AV40)</f>
        <v>-221.00730800392239</v>
      </c>
      <c r="CC40" s="13">
        <f>SUM(AW40:AX40)</f>
        <v>-180.68639879756299</v>
      </c>
      <c r="CD40" s="13">
        <f t="shared" si="106"/>
        <v>-126.79903165238639</v>
      </c>
      <c r="CE40" s="13">
        <f t="shared" si="107"/>
        <v>2.1814669731702203</v>
      </c>
      <c r="CF40" s="13">
        <f t="shared" si="108"/>
        <v>12.317852026299294</v>
      </c>
      <c r="CG40" s="13">
        <f t="shared" si="109"/>
        <v>-51.381959747295319</v>
      </c>
      <c r="CH40" s="13">
        <f t="shared" si="41"/>
        <v>101.31139781696595</v>
      </c>
      <c r="CI40" s="66" t="str">
        <f t="shared" si="26"/>
        <v>&gt;±300%</v>
      </c>
      <c r="CJ40" s="66" t="str">
        <f t="shared" si="27"/>
        <v>N/A</v>
      </c>
      <c r="CK40" s="983"/>
      <c r="CL40" s="69">
        <f t="shared" si="28"/>
        <v>422.74826154612828</v>
      </c>
      <c r="CM40" s="975"/>
      <c r="CN40" s="1033">
        <f t="shared" si="29"/>
        <v>0</v>
      </c>
      <c r="CO40" s="1033">
        <f t="shared" si="30"/>
        <v>0</v>
      </c>
      <c r="CP40" s="1033">
        <f t="shared" si="31"/>
        <v>0</v>
      </c>
      <c r="CQ40" s="1033">
        <f t="shared" si="32"/>
        <v>0</v>
      </c>
      <c r="CR40" s="1033">
        <f t="shared" si="33"/>
        <v>0</v>
      </c>
      <c r="CS40" s="1033">
        <f t="shared" si="34"/>
        <v>0</v>
      </c>
      <c r="CT40" s="977">
        <f t="shared" si="35"/>
        <v>0</v>
      </c>
      <c r="CU40" s="977">
        <f t="shared" si="36"/>
        <v>0</v>
      </c>
      <c r="CV40" s="977">
        <f t="shared" si="37"/>
        <v>0</v>
      </c>
      <c r="CW40" s="978"/>
      <c r="CX40" s="955"/>
      <c r="CY40" s="937"/>
      <c r="CZ40" s="955"/>
    </row>
    <row r="41" spans="1:104" x14ac:dyDescent="0.45">
      <c r="A41" s="23"/>
      <c r="B41" s="4"/>
      <c r="C41" s="9"/>
      <c r="D41" s="9"/>
      <c r="E41" s="9"/>
      <c r="F41" s="9"/>
      <c r="G41" s="9"/>
      <c r="H41" s="65"/>
      <c r="I41" s="627"/>
      <c r="J41" s="9"/>
      <c r="K41" s="9"/>
      <c r="L41" s="9"/>
      <c r="M41" s="9"/>
      <c r="N41" s="9"/>
      <c r="O41" s="9"/>
      <c r="P41" s="66"/>
      <c r="Q41" s="66"/>
      <c r="R41" s="27"/>
      <c r="S41" s="9"/>
      <c r="T41" s="9"/>
      <c r="U41" s="9"/>
      <c r="V41" s="9"/>
      <c r="W41" s="9"/>
      <c r="X41" s="9"/>
      <c r="Y41" s="9"/>
      <c r="Z41" s="9"/>
      <c r="AA41" s="9"/>
      <c r="AB41" s="9"/>
      <c r="AC41" s="9"/>
      <c r="AD41" s="9"/>
      <c r="AE41" s="9"/>
      <c r="AF41" s="9"/>
      <c r="AG41" s="65"/>
      <c r="AH41" s="65"/>
      <c r="AI41" s="65"/>
      <c r="AJ41" s="65"/>
      <c r="AK41" s="335"/>
      <c r="AL41" s="335"/>
      <c r="AM41" s="335"/>
      <c r="AN41" s="335"/>
      <c r="AO41" s="335"/>
      <c r="AP41" s="335"/>
      <c r="AQ41" s="335"/>
      <c r="AR41" s="335"/>
      <c r="AS41" s="335"/>
      <c r="AT41" s="335"/>
      <c r="AU41" s="335"/>
      <c r="AV41" s="335"/>
      <c r="AW41" s="335"/>
      <c r="AX41" s="335"/>
      <c r="AY41" s="335"/>
      <c r="AZ41" s="335"/>
      <c r="BA41" s="335"/>
      <c r="BB41" s="335"/>
      <c r="BC41" s="335"/>
      <c r="BD41" s="335"/>
      <c r="BE41" s="335"/>
      <c r="BF41" s="335"/>
      <c r="BG41" s="335"/>
      <c r="BH41" s="335"/>
      <c r="BI41" s="563"/>
      <c r="BJ41" s="66"/>
      <c r="BK41" s="66"/>
      <c r="BL41" s="1060"/>
      <c r="BM41" s="4"/>
      <c r="BN41" s="13"/>
      <c r="BO41" s="13"/>
      <c r="BP41" s="13"/>
      <c r="BQ41" s="13"/>
      <c r="BR41" s="13"/>
      <c r="BS41" s="13"/>
      <c r="BT41" s="13"/>
      <c r="BU41" s="13"/>
      <c r="BV41" s="13"/>
      <c r="BW41" s="13"/>
      <c r="BX41" s="13"/>
      <c r="BY41" s="13"/>
      <c r="BZ41" s="13"/>
      <c r="CA41" s="13"/>
      <c r="CB41" s="13"/>
      <c r="CC41" s="13"/>
      <c r="CD41" s="13"/>
      <c r="CE41" s="13"/>
      <c r="CF41" s="13"/>
      <c r="CG41" s="13"/>
      <c r="CH41" s="13"/>
      <c r="CI41" s="66"/>
      <c r="CJ41" s="66"/>
      <c r="CK41" s="983"/>
      <c r="CL41" s="69"/>
      <c r="CM41" s="975"/>
      <c r="CN41" s="1033">
        <f t="shared" si="29"/>
        <v>0</v>
      </c>
      <c r="CO41" s="1033">
        <f t="shared" si="30"/>
        <v>0</v>
      </c>
      <c r="CP41" s="1033">
        <f t="shared" si="31"/>
        <v>0</v>
      </c>
      <c r="CQ41" s="1033">
        <f t="shared" si="32"/>
        <v>0</v>
      </c>
      <c r="CR41" s="1033">
        <f t="shared" si="33"/>
        <v>0</v>
      </c>
      <c r="CS41" s="1033">
        <f t="shared" si="34"/>
        <v>0</v>
      </c>
      <c r="CT41" s="977">
        <f t="shared" si="35"/>
        <v>0</v>
      </c>
      <c r="CU41" s="977">
        <f t="shared" si="36"/>
        <v>0</v>
      </c>
      <c r="CV41" s="977">
        <f t="shared" si="37"/>
        <v>0</v>
      </c>
      <c r="CW41" s="978"/>
      <c r="CX41" s="955"/>
      <c r="CY41" s="937"/>
      <c r="CZ41" s="955"/>
    </row>
    <row r="42" spans="1:104" x14ac:dyDescent="0.45">
      <c r="A42" s="33" t="s">
        <v>26</v>
      </c>
      <c r="B42" s="34"/>
      <c r="C42" s="560">
        <v>8605</v>
      </c>
      <c r="D42" s="560">
        <v>8090</v>
      </c>
      <c r="E42" s="560">
        <v>8265</v>
      </c>
      <c r="F42" s="560">
        <v>8430</v>
      </c>
      <c r="G42" s="560">
        <v>7935</v>
      </c>
      <c r="H42" s="357">
        <v>7415</v>
      </c>
      <c r="I42" s="338">
        <f>SUM(I21,I25,I27,I36)</f>
        <v>8315.9614396656325</v>
      </c>
      <c r="J42" s="357">
        <f>SUM(J21,J25,J27,J36)</f>
        <v>7754.0145704254592</v>
      </c>
      <c r="K42" s="357">
        <f>SUM(K21,K25,K27,K36)</f>
        <v>6961.5952955619168</v>
      </c>
      <c r="L42" s="357">
        <f>SUM(L21,L25,L27,L36)</f>
        <v>6479.2735433997741</v>
      </c>
      <c r="M42" s="357">
        <f t="shared" ref="M42" si="110">SUM(M21,M25,M27,M36)</f>
        <v>8025.7102808873842</v>
      </c>
      <c r="N42" s="357">
        <f>SUM(N21,N25,N27,N36)</f>
        <v>8303.4026178881031</v>
      </c>
      <c r="O42" s="357">
        <f>SUM(O21,O25,O27,O36)</f>
        <v>7965.2046351197605</v>
      </c>
      <c r="P42" s="967">
        <f t="shared" si="20"/>
        <v>3.4600344054534604E-2</v>
      </c>
      <c r="Q42" s="967">
        <f t="shared" si="20"/>
        <v>-4.0730047467499531E-2</v>
      </c>
      <c r="R42" s="27"/>
      <c r="S42" s="582">
        <v>1730</v>
      </c>
      <c r="T42" s="582">
        <v>1930</v>
      </c>
      <c r="U42" s="582">
        <v>2000</v>
      </c>
      <c r="V42" s="582">
        <v>2065</v>
      </c>
      <c r="W42" s="582">
        <v>2285</v>
      </c>
      <c r="X42" s="582">
        <v>1885</v>
      </c>
      <c r="Y42" s="582">
        <v>2105</v>
      </c>
      <c r="Z42" s="582">
        <v>2105</v>
      </c>
      <c r="AA42" s="582">
        <v>1980</v>
      </c>
      <c r="AB42" s="582">
        <v>2245</v>
      </c>
      <c r="AC42" s="582">
        <v>2015</v>
      </c>
      <c r="AD42" s="582">
        <v>1995</v>
      </c>
      <c r="AE42" s="582">
        <v>1830</v>
      </c>
      <c r="AF42" s="582">
        <v>2100</v>
      </c>
      <c r="AG42" s="338">
        <v>1945</v>
      </c>
      <c r="AH42" s="338">
        <v>1830</v>
      </c>
      <c r="AI42" s="338">
        <v>1850</v>
      </c>
      <c r="AJ42" s="338">
        <v>1795</v>
      </c>
      <c r="AK42" s="94">
        <f>SUM(AK21,AK25,AK27,AK36)</f>
        <v>2707.3318314684661</v>
      </c>
      <c r="AL42" s="94">
        <f t="shared" ref="AL42:BH42" si="111">SUM(AL21,AL25,AL27,AL36)</f>
        <v>1897.9341756975923</v>
      </c>
      <c r="AM42" s="94">
        <f>SUM(AM21,AM25,AM27,AM36)</f>
        <v>1931.2241228329381</v>
      </c>
      <c r="AN42" s="94">
        <f t="shared" si="111"/>
        <v>1779.468807174954</v>
      </c>
      <c r="AO42" s="94">
        <f t="shared" si="111"/>
        <v>1689.5595659802452</v>
      </c>
      <c r="AP42" s="94">
        <f t="shared" si="111"/>
        <v>1465.2173525670423</v>
      </c>
      <c r="AQ42" s="94">
        <f t="shared" si="111"/>
        <v>2638.2778690616651</v>
      </c>
      <c r="AR42" s="94">
        <f t="shared" si="111"/>
        <v>1960.9597828165074</v>
      </c>
      <c r="AS42" s="94">
        <f t="shared" si="111"/>
        <v>1809.147230103694</v>
      </c>
      <c r="AT42" s="94">
        <f t="shared" si="111"/>
        <v>2076.5637075197365</v>
      </c>
      <c r="AU42" s="94">
        <f t="shared" si="111"/>
        <v>1480.4909476010089</v>
      </c>
      <c r="AV42" s="94">
        <f t="shared" si="111"/>
        <v>1595.3934103374745</v>
      </c>
      <c r="AW42" s="94">
        <f t="shared" si="111"/>
        <v>1598.9985034905112</v>
      </c>
      <c r="AX42" s="94">
        <f t="shared" si="111"/>
        <v>1688.1379949332875</v>
      </c>
      <c r="AY42" s="94">
        <f t="shared" si="111"/>
        <v>1474.1869471044909</v>
      </c>
      <c r="AZ42" s="94">
        <f t="shared" si="111"/>
        <v>1717.950097871485</v>
      </c>
      <c r="BA42" s="94">
        <f t="shared" si="111"/>
        <v>2184.1183131495841</v>
      </c>
      <c r="BB42" s="94">
        <f t="shared" si="111"/>
        <v>2271.9858116162877</v>
      </c>
      <c r="BC42" s="94">
        <f t="shared" si="111"/>
        <v>1752.4911650186007</v>
      </c>
      <c r="BD42" s="94">
        <f t="shared" si="111"/>
        <v>1817.1149911029115</v>
      </c>
      <c r="BE42" s="94">
        <f t="shared" si="111"/>
        <v>2058.9760241365057</v>
      </c>
      <c r="BF42" s="94">
        <f t="shared" si="111"/>
        <v>2440.6753423404143</v>
      </c>
      <c r="BG42" s="94">
        <f t="shared" si="111"/>
        <v>1569.6830634516909</v>
      </c>
      <c r="BH42" s="94">
        <f t="shared" si="111"/>
        <v>2234.0678067992208</v>
      </c>
      <c r="BI42" s="34">
        <f>SUM(BI21,BI25,BI27,BI36)</f>
        <v>2274.3311814717258</v>
      </c>
      <c r="BJ42" s="967">
        <f t="shared" si="21"/>
        <v>0.10459332931063914</v>
      </c>
      <c r="BK42" s="967">
        <f t="shared" si="22"/>
        <v>1.8022449699139242E-2</v>
      </c>
      <c r="BL42" s="1060"/>
      <c r="BM42" s="34">
        <f t="shared" ref="BM42:BN42" si="112">SUM(BM21,BM25,BM27,BM36)</f>
        <v>4420</v>
      </c>
      <c r="BN42" s="34">
        <f t="shared" si="112"/>
        <v>3670</v>
      </c>
      <c r="BO42" s="34">
        <f>SUM(U42:V42)</f>
        <v>4065</v>
      </c>
      <c r="BP42" s="34">
        <f>SUM(W42:X42)</f>
        <v>4170</v>
      </c>
      <c r="BQ42" s="34">
        <f>SUM(Y42:Z42)</f>
        <v>4210</v>
      </c>
      <c r="BR42" s="34">
        <f>SUM(AA42:AB42)</f>
        <v>4225</v>
      </c>
      <c r="BS42" s="34">
        <f>SUM(AC42:AD42)</f>
        <v>4010</v>
      </c>
      <c r="BT42" s="34">
        <f>SUM(AE42:AF42)</f>
        <v>3930</v>
      </c>
      <c r="BU42" s="34">
        <f>SUM(AG42:AH42)</f>
        <v>3775</v>
      </c>
      <c r="BV42" s="34">
        <f>SUM(AI42:AJ42)</f>
        <v>3645</v>
      </c>
      <c r="BW42" s="34">
        <f>SUM(AK42:AL42)</f>
        <v>4605.2660071660584</v>
      </c>
      <c r="BX42" s="34">
        <f>SUM(AM42:AN42)</f>
        <v>3710.6929300078918</v>
      </c>
      <c r="BY42" s="34">
        <f>SUM(AO42:AP42)</f>
        <v>3154.7769185472876</v>
      </c>
      <c r="BZ42" s="34">
        <f>SUM(AQ42:AR42)</f>
        <v>4599.237651878173</v>
      </c>
      <c r="CA42" s="34">
        <f>SUM(AS42:AT42)</f>
        <v>3885.7109376234303</v>
      </c>
      <c r="CB42" s="34">
        <f>SUM(AU42:AV42)</f>
        <v>3075.8843579384834</v>
      </c>
      <c r="CC42" s="34">
        <f>SUM(AW42:AX42)</f>
        <v>3287.1364984237989</v>
      </c>
      <c r="CD42" s="34">
        <f>SUM(AY42:AZ42)</f>
        <v>3192.1370449759761</v>
      </c>
      <c r="CE42" s="34">
        <f>SUM(BA42:BB42)</f>
        <v>4456.1041247658723</v>
      </c>
      <c r="CF42" s="34">
        <f>BC42+BD42</f>
        <v>3569.606156121512</v>
      </c>
      <c r="CG42" s="34">
        <f>BE42+BF42</f>
        <v>4499.65136647692</v>
      </c>
      <c r="CH42" s="34">
        <f t="shared" si="41"/>
        <v>3803.7508702509117</v>
      </c>
      <c r="CI42" s="967">
        <f t="shared" si="26"/>
        <v>6.559399101434904E-2</v>
      </c>
      <c r="CJ42" s="967">
        <f t="shared" si="27"/>
        <v>-0.15465653659538414</v>
      </c>
      <c r="CK42" s="983"/>
      <c r="CL42" s="986">
        <f t="shared" si="28"/>
        <v>8518.7573940630518</v>
      </c>
      <c r="CM42" s="975"/>
      <c r="CN42" s="1033">
        <f t="shared" si="29"/>
        <v>2.502491683117114E-3</v>
      </c>
      <c r="CO42" s="1033">
        <f t="shared" si="30"/>
        <v>0</v>
      </c>
      <c r="CP42" s="1033">
        <f t="shared" si="31"/>
        <v>0</v>
      </c>
      <c r="CQ42" s="1033">
        <f t="shared" si="32"/>
        <v>0</v>
      </c>
      <c r="CR42" s="1033">
        <f t="shared" si="33"/>
        <v>0</v>
      </c>
      <c r="CS42" s="1033">
        <f t="shared" si="34"/>
        <v>3.8116027099022176E-4</v>
      </c>
      <c r="CT42" s="977">
        <f t="shared" si="35"/>
        <v>0</v>
      </c>
      <c r="CU42" s="977">
        <f t="shared" si="36"/>
        <v>0</v>
      </c>
      <c r="CV42" s="977">
        <f t="shared" si="37"/>
        <v>3.8116027099022176E-4</v>
      </c>
      <c r="CW42" s="978"/>
      <c r="CX42" s="955"/>
      <c r="CY42" s="937"/>
      <c r="CZ42" s="955"/>
    </row>
    <row r="43" spans="1:104" x14ac:dyDescent="0.45">
      <c r="A43" s="3"/>
      <c r="B43" s="6"/>
      <c r="C43" s="546"/>
      <c r="D43" s="546"/>
      <c r="E43" s="546"/>
      <c r="F43" s="546"/>
      <c r="G43" s="6"/>
      <c r="H43" s="133"/>
      <c r="I43" s="629"/>
      <c r="J43" s="6"/>
      <c r="K43" s="6"/>
      <c r="L43" s="6"/>
      <c r="M43" s="6"/>
      <c r="N43" s="6"/>
      <c r="O43" s="6"/>
      <c r="P43" s="66"/>
      <c r="Q43" s="66"/>
      <c r="R43" s="27"/>
      <c r="S43" s="546"/>
      <c r="T43" s="546"/>
      <c r="U43" s="546"/>
      <c r="V43" s="546"/>
      <c r="W43" s="546"/>
      <c r="X43" s="546"/>
      <c r="Y43" s="546"/>
      <c r="Z43" s="546"/>
      <c r="AA43" s="546"/>
      <c r="AB43" s="546"/>
      <c r="AC43" s="546"/>
      <c r="AD43" s="546"/>
      <c r="AE43" s="546"/>
      <c r="AF43" s="546"/>
      <c r="AG43" s="134"/>
      <c r="AH43" s="134"/>
      <c r="AI43" s="134"/>
      <c r="AJ43" s="134"/>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563"/>
      <c r="BJ43" s="66"/>
      <c r="BK43" s="66"/>
      <c r="BL43" s="1060"/>
      <c r="BM43" s="713"/>
      <c r="CA43" s="942"/>
      <c r="CB43" s="942"/>
      <c r="CC43" s="942"/>
      <c r="CD43" s="942"/>
      <c r="CE43" s="942"/>
      <c r="CF43" s="942"/>
      <c r="CG43" s="942"/>
      <c r="CH43" s="942"/>
      <c r="CI43" s="991"/>
      <c r="CJ43" s="991"/>
      <c r="CK43" s="983"/>
      <c r="CL43" s="992"/>
      <c r="CM43" s="975"/>
      <c r="CN43" s="1033">
        <f t="shared" si="29"/>
        <v>0</v>
      </c>
      <c r="CO43" s="1033">
        <f t="shared" si="30"/>
        <v>0</v>
      </c>
      <c r="CP43" s="1033">
        <f t="shared" si="31"/>
        <v>0</v>
      </c>
      <c r="CQ43" s="1033">
        <f t="shared" si="32"/>
        <v>0</v>
      </c>
      <c r="CR43" s="1033">
        <f t="shared" si="33"/>
        <v>0</v>
      </c>
      <c r="CS43" s="1033">
        <f t="shared" si="34"/>
        <v>0</v>
      </c>
      <c r="CT43" s="977">
        <f t="shared" si="35"/>
        <v>0</v>
      </c>
      <c r="CU43" s="977">
        <f t="shared" si="36"/>
        <v>0</v>
      </c>
      <c r="CV43" s="977">
        <f t="shared" si="37"/>
        <v>0</v>
      </c>
      <c r="CW43" s="978"/>
      <c r="CX43" s="955"/>
      <c r="CY43" s="937"/>
      <c r="CZ43" s="955"/>
    </row>
    <row r="44" spans="1:104" s="943" customFormat="1" x14ac:dyDescent="0.45">
      <c r="A44" s="485" t="s">
        <v>7</v>
      </c>
      <c r="B44" s="915"/>
      <c r="C44" s="630">
        <v>-750</v>
      </c>
      <c r="D44" s="630">
        <v>-810</v>
      </c>
      <c r="E44" s="630">
        <v>-355</v>
      </c>
      <c r="F44" s="630">
        <v>-485</v>
      </c>
      <c r="G44" s="630">
        <v>140</v>
      </c>
      <c r="H44" s="824">
        <v>675</v>
      </c>
      <c r="I44" s="630">
        <f>I18-I42</f>
        <v>-82.59400991358234</v>
      </c>
      <c r="J44" s="630">
        <f>J18-J42</f>
        <v>-808.74717017056264</v>
      </c>
      <c r="K44" s="630">
        <f>K18-K42</f>
        <v>1347.4814693370781</v>
      </c>
      <c r="L44" s="630">
        <f>L18-L42</f>
        <v>907.94037981327801</v>
      </c>
      <c r="M44" s="630">
        <f t="shared" ref="M44:O44" si="113">M18-M42</f>
        <v>-895.82151959151452</v>
      </c>
      <c r="N44" s="630">
        <f t="shared" si="113"/>
        <v>-992.12800623046314</v>
      </c>
      <c r="O44" s="630">
        <f t="shared" si="113"/>
        <v>-965.79611115494299</v>
      </c>
      <c r="P44" s="824" t="str">
        <f t="shared" si="20"/>
        <v>N/A</v>
      </c>
      <c r="Q44" s="824" t="str">
        <f t="shared" si="20"/>
        <v>N/A</v>
      </c>
      <c r="R44" s="483"/>
      <c r="S44" s="630">
        <v>220</v>
      </c>
      <c r="T44" s="630">
        <v>-75</v>
      </c>
      <c r="U44" s="630">
        <v>-140</v>
      </c>
      <c r="V44" s="630">
        <v>-45</v>
      </c>
      <c r="W44" s="630">
        <v>-185</v>
      </c>
      <c r="X44" s="630">
        <v>60</v>
      </c>
      <c r="Y44" s="630">
        <v>-280</v>
      </c>
      <c r="Z44" s="630">
        <v>90</v>
      </c>
      <c r="AA44" s="630">
        <v>50</v>
      </c>
      <c r="AB44" s="630">
        <v>-360</v>
      </c>
      <c r="AC44" s="630">
        <v>-225</v>
      </c>
      <c r="AD44" s="630">
        <v>125</v>
      </c>
      <c r="AE44" s="630">
        <v>215</v>
      </c>
      <c r="AF44" s="630">
        <v>20</v>
      </c>
      <c r="AG44" s="824">
        <v>-185</v>
      </c>
      <c r="AH44" s="824">
        <v>320</v>
      </c>
      <c r="AI44" s="824">
        <v>295</v>
      </c>
      <c r="AJ44" s="824">
        <v>250</v>
      </c>
      <c r="AK44" s="630">
        <f>AK18-AK42</f>
        <v>-837.95126169098535</v>
      </c>
      <c r="AL44" s="630">
        <f t="shared" ref="AL44:BI44" si="114">AL18-AL42</f>
        <v>291.64565934184293</v>
      </c>
      <c r="AM44" s="630">
        <f t="shared" si="114"/>
        <v>91.17146419341816</v>
      </c>
      <c r="AN44" s="630">
        <f t="shared" si="114"/>
        <v>372.54263073382322</v>
      </c>
      <c r="AO44" s="630">
        <f t="shared" si="114"/>
        <v>18.117439802354284</v>
      </c>
      <c r="AP44" s="630">
        <f t="shared" si="114"/>
        <v>-134.44057135907337</v>
      </c>
      <c r="AQ44" s="630">
        <f t="shared" si="114"/>
        <v>-742.86119711326864</v>
      </c>
      <c r="AR44" s="630">
        <f t="shared" si="114"/>
        <v>50.437158499425323</v>
      </c>
      <c r="AS44" s="630">
        <f t="shared" si="114"/>
        <v>156.91230151962395</v>
      </c>
      <c r="AT44" s="630">
        <f t="shared" si="114"/>
        <v>30.019972712473646</v>
      </c>
      <c r="AU44" s="630">
        <f t="shared" si="114"/>
        <v>561.93381968284302</v>
      </c>
      <c r="AV44" s="630">
        <f t="shared" si="114"/>
        <v>598.61537542214137</v>
      </c>
      <c r="AW44" s="630">
        <f t="shared" si="114"/>
        <v>176.21445891893859</v>
      </c>
      <c r="AX44" s="630">
        <f t="shared" si="114"/>
        <v>347.36489090481723</v>
      </c>
      <c r="AY44" s="630">
        <f t="shared" si="114"/>
        <v>347.95123663067398</v>
      </c>
      <c r="AZ44" s="630">
        <f t="shared" si="114"/>
        <v>36.409793358848447</v>
      </c>
      <c r="BA44" s="630">
        <f t="shared" si="114"/>
        <v>-566.27617940201367</v>
      </c>
      <c r="BB44" s="630">
        <f t="shared" si="114"/>
        <v>-401.37479347488238</v>
      </c>
      <c r="BC44" s="630">
        <f t="shared" si="114"/>
        <v>-18.406768643023042</v>
      </c>
      <c r="BD44" s="630">
        <f t="shared" si="114"/>
        <v>90.23622192840503</v>
      </c>
      <c r="BE44" s="630">
        <f t="shared" si="114"/>
        <v>-446.4282931218554</v>
      </c>
      <c r="BF44" s="630">
        <f t="shared" si="114"/>
        <v>-485.72528743462726</v>
      </c>
      <c r="BG44" s="630">
        <f t="shared" si="114"/>
        <v>226.33053715895448</v>
      </c>
      <c r="BH44" s="630">
        <f t="shared" si="114"/>
        <v>-286.30458167266261</v>
      </c>
      <c r="BI44" s="630">
        <f t="shared" si="114"/>
        <v>-816.20851498490674</v>
      </c>
      <c r="BJ44" s="824" t="str">
        <f t="shared" si="21"/>
        <v>N/A</v>
      </c>
      <c r="BK44" s="824" t="str">
        <f t="shared" si="22"/>
        <v>N/A</v>
      </c>
      <c r="BL44" s="1060"/>
      <c r="BM44" s="630">
        <f>BM18-BM42</f>
        <v>-945</v>
      </c>
      <c r="BN44" s="630">
        <f t="shared" ref="BN44:CC44" si="115">BN18-BN42</f>
        <v>135</v>
      </c>
      <c r="BO44" s="630">
        <f t="shared" si="115"/>
        <v>-185</v>
      </c>
      <c r="BP44" s="630">
        <f t="shared" si="115"/>
        <v>-115</v>
      </c>
      <c r="BQ44" s="630">
        <f t="shared" si="115"/>
        <v>-190</v>
      </c>
      <c r="BR44" s="630">
        <f t="shared" si="115"/>
        <v>-310</v>
      </c>
      <c r="BS44" s="630">
        <f t="shared" si="115"/>
        <v>-80</v>
      </c>
      <c r="BT44" s="630">
        <f t="shared" si="115"/>
        <v>235</v>
      </c>
      <c r="BU44" s="630">
        <f t="shared" si="115"/>
        <v>135</v>
      </c>
      <c r="BV44" s="630">
        <f t="shared" si="115"/>
        <v>545</v>
      </c>
      <c r="BW44" s="630">
        <f t="shared" si="115"/>
        <v>-546.30560234914265</v>
      </c>
      <c r="BX44" s="630">
        <f t="shared" si="115"/>
        <v>463.7140949272416</v>
      </c>
      <c r="BY44" s="630">
        <f t="shared" si="115"/>
        <v>-116.32313155671909</v>
      </c>
      <c r="BZ44" s="630">
        <f t="shared" si="115"/>
        <v>-692.42403861384355</v>
      </c>
      <c r="CA44" s="630">
        <f t="shared" si="115"/>
        <v>186.93227423209783</v>
      </c>
      <c r="CB44" s="630">
        <f t="shared" si="115"/>
        <v>1160.5491951049839</v>
      </c>
      <c r="CC44" s="630">
        <f t="shared" si="115"/>
        <v>523.57934982375536</v>
      </c>
      <c r="CD44" s="630">
        <f>SUM(AY44:AZ44)</f>
        <v>384.36102998952242</v>
      </c>
      <c r="CE44" s="630">
        <f>SUM(BA44:BB44)</f>
        <v>-967.65097287689605</v>
      </c>
      <c r="CF44" s="630">
        <f>BC44+BD44</f>
        <v>71.829453285381987</v>
      </c>
      <c r="CG44" s="630">
        <f>BE44+BF44</f>
        <v>-932.15358055648267</v>
      </c>
      <c r="CH44" s="630">
        <f t="shared" si="41"/>
        <v>-59.974044513708122</v>
      </c>
      <c r="CI44" s="824" t="str">
        <f t="shared" si="26"/>
        <v>N/A</v>
      </c>
      <c r="CJ44" s="824" t="str">
        <f t="shared" si="27"/>
        <v>N/A</v>
      </c>
      <c r="CK44" s="993"/>
      <c r="CL44" s="1067">
        <f t="shared" si="28"/>
        <v>-1361.9078469332421</v>
      </c>
      <c r="CM44" s="975"/>
      <c r="CN44" s="1033">
        <f t="shared" si="29"/>
        <v>-2.5024916812981246E-3</v>
      </c>
      <c r="CO44" s="1033">
        <f t="shared" si="30"/>
        <v>0</v>
      </c>
      <c r="CP44" s="1033">
        <f t="shared" si="31"/>
        <v>-3.865352482534945E-12</v>
      </c>
      <c r="CQ44" s="1033">
        <f t="shared" si="32"/>
        <v>0</v>
      </c>
      <c r="CR44" s="1033">
        <f t="shared" si="33"/>
        <v>0</v>
      </c>
      <c r="CS44" s="1033">
        <f t="shared" si="34"/>
        <v>-3.8116027235446381E-4</v>
      </c>
      <c r="CT44" s="977">
        <f t="shared" si="35"/>
        <v>0</v>
      </c>
      <c r="CU44" s="977">
        <f t="shared" si="36"/>
        <v>0</v>
      </c>
      <c r="CV44" s="977">
        <f t="shared" si="37"/>
        <v>-3.8116027235446381E-4</v>
      </c>
      <c r="CW44" s="978"/>
      <c r="CX44" s="955"/>
      <c r="CY44" s="937"/>
      <c r="CZ44" s="955"/>
    </row>
    <row r="45" spans="1:104" s="945" customFormat="1" x14ac:dyDescent="0.45">
      <c r="A45" s="542"/>
      <c r="B45" s="5"/>
      <c r="C45" s="5"/>
      <c r="D45" s="5"/>
      <c r="E45" s="5"/>
      <c r="F45" s="5"/>
      <c r="G45" s="5"/>
      <c r="H45" s="131"/>
      <c r="I45" s="918"/>
      <c r="J45" s="5"/>
      <c r="K45" s="5"/>
      <c r="L45" s="5"/>
      <c r="M45" s="5"/>
      <c r="N45" s="5"/>
      <c r="O45" s="5"/>
      <c r="P45" s="66"/>
      <c r="Q45" s="66"/>
      <c r="R45" s="27"/>
      <c r="S45" s="944"/>
      <c r="T45" s="944"/>
      <c r="U45" s="944"/>
      <c r="V45" s="944"/>
      <c r="W45" s="944"/>
      <c r="X45" s="944"/>
      <c r="Y45" s="944"/>
      <c r="Z45" s="944"/>
      <c r="AA45" s="944"/>
      <c r="AB45" s="844"/>
      <c r="AC45" s="844"/>
      <c r="AD45" s="844"/>
      <c r="AE45" s="844"/>
      <c r="AF45" s="844"/>
      <c r="AG45" s="1054"/>
      <c r="AH45" s="1054"/>
      <c r="AI45" s="1054"/>
      <c r="AJ45" s="105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846"/>
      <c r="BI45" s="846"/>
      <c r="BJ45" s="970"/>
      <c r="BK45" s="970"/>
      <c r="BL45" s="4"/>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14"/>
      <c r="CJ45" s="114"/>
      <c r="CK45" s="79"/>
      <c r="CL45" s="124"/>
      <c r="CM45" s="975"/>
      <c r="CN45" s="975"/>
      <c r="CO45" s="975"/>
      <c r="CP45" s="976"/>
      <c r="CQ45" s="977"/>
      <c r="CR45" s="977"/>
      <c r="CS45" s="977"/>
      <c r="CT45" s="977"/>
      <c r="CU45" s="979"/>
      <c r="CV45" s="977"/>
      <c r="CW45" s="978"/>
      <c r="CX45" s="955"/>
      <c r="CY45" s="937"/>
      <c r="CZ45" s="955"/>
    </row>
    <row r="46" spans="1:104" x14ac:dyDescent="0.45">
      <c r="A46" s="41" t="s">
        <v>38</v>
      </c>
      <c r="B46" s="660">
        <v>4140</v>
      </c>
      <c r="C46" s="43">
        <v>3390</v>
      </c>
      <c r="D46" s="43">
        <v>2580</v>
      </c>
      <c r="E46" s="43">
        <v>2225</v>
      </c>
      <c r="F46" s="43">
        <v>1740</v>
      </c>
      <c r="G46" s="43">
        <v>1880</v>
      </c>
      <c r="H46" s="137">
        <v>2555</v>
      </c>
      <c r="I46" s="824">
        <f>H47+I44</f>
        <v>3567.4059900864177</v>
      </c>
      <c r="J46" s="137">
        <f>I46+J44</f>
        <v>2758.658819915855</v>
      </c>
      <c r="K46" s="137">
        <f>J46+K44</f>
        <v>4106.1402892529331</v>
      </c>
      <c r="L46" s="137">
        <f>K46+L44</f>
        <v>5014.0806690662112</v>
      </c>
      <c r="M46" s="137">
        <f t="shared" ref="M46" si="116">L46+M44</f>
        <v>4118.2591494746966</v>
      </c>
      <c r="N46" s="137">
        <f>M46+N44</f>
        <v>3126.1311432442335</v>
      </c>
      <c r="O46" s="137">
        <f>N46+O44</f>
        <v>2160.3350320892905</v>
      </c>
      <c r="P46" s="138">
        <f t="shared" si="20"/>
        <v>-0.24090956159400845</v>
      </c>
      <c r="Q46" s="138">
        <f t="shared" si="20"/>
        <v>-0.30894292878342267</v>
      </c>
      <c r="R46" s="27"/>
      <c r="S46" s="43"/>
      <c r="T46" s="43"/>
      <c r="U46" s="43"/>
      <c r="V46" s="43"/>
      <c r="W46" s="43"/>
      <c r="X46" s="43"/>
      <c r="Y46" s="43"/>
      <c r="Z46" s="43"/>
      <c r="AA46" s="43"/>
      <c r="AB46" s="754"/>
      <c r="AC46" s="754"/>
      <c r="AD46" s="754"/>
      <c r="AE46" s="754"/>
      <c r="AF46" s="754"/>
      <c r="AG46" s="1055"/>
      <c r="AH46" s="1055"/>
      <c r="AI46" s="1055"/>
      <c r="AJ46" s="1055"/>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754"/>
      <c r="BI46" s="754"/>
      <c r="BJ46" s="138"/>
      <c r="BK46" s="138"/>
      <c r="BL46" s="4"/>
      <c r="BM46" s="46"/>
      <c r="BN46" s="46"/>
      <c r="BO46" s="46"/>
      <c r="BP46" s="46"/>
      <c r="BQ46" s="46"/>
      <c r="BR46" s="46"/>
      <c r="BS46" s="46"/>
      <c r="BT46" s="46"/>
      <c r="BU46" s="46"/>
      <c r="BV46" s="46"/>
      <c r="BW46" s="46"/>
      <c r="BX46" s="46"/>
      <c r="BY46" s="46"/>
      <c r="BZ46" s="46"/>
      <c r="CA46" s="46"/>
      <c r="CB46" s="46"/>
      <c r="CC46" s="46"/>
      <c r="CD46" s="46"/>
      <c r="CE46" s="46"/>
      <c r="CF46" s="46"/>
      <c r="CG46" s="46"/>
      <c r="CH46" s="46"/>
      <c r="CI46" s="139"/>
      <c r="CJ46" s="139"/>
      <c r="CK46" s="983"/>
      <c r="CL46" s="145"/>
      <c r="CM46" s="975"/>
      <c r="CN46" s="975"/>
      <c r="CO46" s="975"/>
      <c r="CP46" s="976"/>
      <c r="CQ46" s="977"/>
      <c r="CR46" s="977"/>
      <c r="CS46" s="977"/>
      <c r="CT46" s="977"/>
      <c r="CU46" s="979"/>
      <c r="CV46" s="977"/>
      <c r="CW46" s="978"/>
      <c r="CX46" s="955"/>
      <c r="CY46" s="937"/>
      <c r="CZ46" s="955"/>
    </row>
    <row r="47" spans="1:104" x14ac:dyDescent="0.45">
      <c r="A47" s="1042" t="s">
        <v>117</v>
      </c>
      <c r="B47" s="9"/>
      <c r="C47" s="9"/>
      <c r="D47" s="9"/>
      <c r="E47" s="9"/>
      <c r="F47" s="9"/>
      <c r="G47" s="9"/>
      <c r="H47" s="1050">
        <v>3650</v>
      </c>
      <c r="I47" s="9"/>
      <c r="J47" s="9"/>
      <c r="K47" s="9"/>
      <c r="L47" s="9"/>
      <c r="M47" s="832"/>
      <c r="N47" s="832">
        <f>N42/12</f>
        <v>691.95021815734196</v>
      </c>
      <c r="O47" s="4">
        <f>O42/12</f>
        <v>663.76705292664667</v>
      </c>
      <c r="P47" s="66"/>
      <c r="Q47" s="65"/>
      <c r="R47" s="36"/>
      <c r="S47" s="9"/>
      <c r="T47" s="951"/>
      <c r="U47" s="951"/>
      <c r="V47" s="951"/>
      <c r="W47" s="951"/>
      <c r="X47" s="951"/>
      <c r="Y47" s="951"/>
      <c r="Z47" s="951"/>
      <c r="AA47" s="951"/>
      <c r="AB47" s="946"/>
      <c r="AC47" s="946"/>
      <c r="AD47" s="946"/>
      <c r="AE47" s="946"/>
      <c r="AF47" s="946"/>
      <c r="AG47" s="1056"/>
      <c r="AH47" s="1056"/>
      <c r="AI47" s="1056"/>
      <c r="AJ47" s="1056"/>
      <c r="AK47" s="585"/>
      <c r="AL47" s="585"/>
      <c r="AM47" s="585"/>
      <c r="AN47" s="585"/>
      <c r="AO47" s="586"/>
      <c r="AP47" s="946"/>
      <c r="AQ47" s="946"/>
      <c r="AR47" s="585"/>
      <c r="AS47" s="946"/>
      <c r="AT47" s="946"/>
      <c r="AU47" s="946"/>
      <c r="AV47" s="585"/>
      <c r="AW47" s="946"/>
      <c r="AX47" s="946"/>
      <c r="AY47" s="946"/>
      <c r="AZ47" s="585"/>
      <c r="BA47" s="946"/>
      <c r="BB47" s="946"/>
      <c r="BC47" s="946"/>
      <c r="BD47" s="946"/>
      <c r="BE47" s="946"/>
      <c r="BF47" s="946"/>
      <c r="BG47" s="946"/>
      <c r="BH47" s="946"/>
      <c r="BI47" s="946"/>
      <c r="BJ47" s="66"/>
      <c r="BK47" s="66"/>
      <c r="BL47" s="542"/>
      <c r="BM47" s="1042"/>
      <c r="BN47" s="155"/>
      <c r="BO47" s="11"/>
      <c r="BP47" s="155"/>
      <c r="BQ47" s="11"/>
      <c r="BR47" s="155"/>
      <c r="BS47" s="11"/>
      <c r="BT47" s="155"/>
      <c r="BU47" s="11"/>
      <c r="BV47" s="155"/>
      <c r="BW47" s="11"/>
      <c r="BX47" s="155"/>
      <c r="BY47" s="11"/>
      <c r="BZ47" s="155"/>
      <c r="CA47" s="155"/>
      <c r="CB47" s="155"/>
      <c r="CC47" s="155"/>
      <c r="CD47" s="155"/>
      <c r="CE47" s="155"/>
      <c r="CF47" s="155"/>
      <c r="CG47" s="155"/>
      <c r="CH47" s="155"/>
      <c r="CI47" s="1043"/>
      <c r="CJ47" s="1043"/>
      <c r="CK47" s="1043"/>
      <c r="CL47" s="109"/>
      <c r="CU47" s="979"/>
      <c r="CV47" s="977"/>
      <c r="CW47" s="978"/>
      <c r="CX47" s="955"/>
      <c r="CY47" s="937"/>
      <c r="CZ47" s="955"/>
    </row>
    <row r="48" spans="1:104" s="945" customFormat="1" x14ac:dyDescent="0.45">
      <c r="A48" s="713"/>
      <c r="B48" s="948"/>
      <c r="C48" s="947"/>
      <c r="D48" s="948"/>
      <c r="E48" s="948"/>
      <c r="F48" s="948"/>
      <c r="G48" s="948"/>
      <c r="H48" s="971"/>
      <c r="I48" s="918"/>
      <c r="J48" s="918"/>
      <c r="K48" s="918"/>
      <c r="L48" s="918"/>
      <c r="M48" s="1097"/>
      <c r="N48" s="1097">
        <f>N46/N47</f>
        <v>4.517855564189424</v>
      </c>
      <c r="O48" s="1102">
        <f>O46/O47</f>
        <v>3.2546584265730805</v>
      </c>
      <c r="P48" s="971"/>
      <c r="Q48" s="971"/>
      <c r="R48" s="713"/>
      <c r="S48" s="948"/>
      <c r="T48" s="948"/>
      <c r="U48" s="948"/>
      <c r="V48" s="948"/>
      <c r="W48" s="948"/>
      <c r="X48" s="948"/>
      <c r="Y48" s="948"/>
      <c r="Z48" s="948"/>
      <c r="AA48" s="948"/>
      <c r="AB48" s="949"/>
      <c r="AC48" s="949"/>
      <c r="AD48" s="949"/>
      <c r="AE48" s="949"/>
      <c r="AF48" s="949"/>
      <c r="AG48" s="1057"/>
      <c r="AH48" s="1057"/>
      <c r="AI48" s="1057"/>
      <c r="AJ48" s="1057"/>
      <c r="AK48" s="950"/>
      <c r="AL48" s="950"/>
      <c r="AM48" s="950"/>
      <c r="AN48" s="950"/>
      <c r="AO48" s="950"/>
      <c r="AP48" s="949"/>
      <c r="AQ48" s="949"/>
      <c r="AR48" s="950"/>
      <c r="AS48" s="949"/>
      <c r="AT48" s="949"/>
      <c r="AU48" s="949"/>
      <c r="AV48" s="949"/>
      <c r="AW48" s="950"/>
      <c r="AX48" s="949"/>
      <c r="AY48" s="949"/>
      <c r="AZ48" s="949"/>
      <c r="BA48" s="949"/>
      <c r="BB48" s="949"/>
      <c r="BC48" s="949"/>
      <c r="BD48" s="949"/>
      <c r="BE48" s="949"/>
      <c r="BF48" s="949"/>
      <c r="BG48" s="949"/>
      <c r="BH48" s="949"/>
      <c r="BI48" s="949"/>
      <c r="BJ48" s="1063"/>
      <c r="BK48" s="1063"/>
      <c r="BL48" s="713"/>
      <c r="BM48" s="713"/>
      <c r="BN48" s="713"/>
      <c r="BO48" s="713"/>
      <c r="BP48" s="713"/>
      <c r="BQ48" s="713"/>
      <c r="BR48" s="713"/>
      <c r="BS48" s="713"/>
      <c r="BT48" s="713"/>
      <c r="BU48" s="713"/>
      <c r="BV48" s="713"/>
      <c r="BW48" s="713"/>
      <c r="BX48" s="713"/>
      <c r="BY48" s="713"/>
      <c r="BZ48" s="713"/>
      <c r="CA48" s="713"/>
      <c r="CB48" s="713"/>
      <c r="CC48" s="713"/>
      <c r="CD48" s="713"/>
      <c r="CE48" s="713"/>
      <c r="CF48" s="713"/>
      <c r="CG48" s="713"/>
      <c r="CH48" s="713"/>
      <c r="CI48" s="994"/>
      <c r="CJ48" s="994"/>
      <c r="CK48" s="994"/>
      <c r="CL48" s="994"/>
      <c r="CN48" s="1041"/>
      <c r="CO48" s="1041"/>
      <c r="CP48" s="1068"/>
      <c r="CQ48" s="1069"/>
      <c r="CR48" s="1069"/>
      <c r="CS48" s="1069"/>
      <c r="CT48" s="974"/>
      <c r="CU48" s="974"/>
      <c r="CV48" s="974"/>
      <c r="CW48" s="972"/>
    </row>
    <row r="49" spans="1:101" s="945" customFormat="1" x14ac:dyDescent="0.45">
      <c r="A49" s="713"/>
      <c r="B49" s="948"/>
      <c r="C49" s="783"/>
      <c r="D49" s="783"/>
      <c r="E49" s="783"/>
      <c r="F49" s="1033"/>
      <c r="G49" s="1033" t="s">
        <v>271</v>
      </c>
      <c r="H49" s="1048"/>
      <c r="I49" s="1095">
        <f>I42-SUM(AK42:AN42)</f>
        <v>2.502491683117114E-3</v>
      </c>
      <c r="J49" s="1095">
        <f>J42-SUM(AO42:AR42)</f>
        <v>0</v>
      </c>
      <c r="K49" s="1095">
        <f>K42-SUM(AS42:AV42)</f>
        <v>0</v>
      </c>
      <c r="L49" s="1095">
        <f>L42-SUM(AW42:AZ42)</f>
        <v>0</v>
      </c>
      <c r="M49" s="1095">
        <f>M42-SUM(BA42:BD42)</f>
        <v>0</v>
      </c>
      <c r="N49" s="1095">
        <f>N42-SUM(BE42:BH42)</f>
        <v>3.8116027099022176E-4</v>
      </c>
      <c r="O49" s="783"/>
      <c r="P49" s="1034"/>
      <c r="Q49" s="971"/>
      <c r="R49" s="713"/>
      <c r="S49" s="783"/>
      <c r="T49" s="783"/>
      <c r="U49" s="783"/>
      <c r="V49" s="783"/>
      <c r="W49" s="783"/>
      <c r="X49" s="783"/>
      <c r="Y49" s="783"/>
      <c r="Z49" s="783"/>
      <c r="AA49" s="783"/>
      <c r="AB49" s="783"/>
      <c r="AC49" s="783"/>
      <c r="AD49" s="783"/>
      <c r="AE49" s="783"/>
      <c r="AF49" s="783"/>
      <c r="AG49" s="1065"/>
      <c r="AH49" s="1065"/>
      <c r="AI49" s="1065"/>
      <c r="AJ49" s="1065"/>
      <c r="AK49" s="783"/>
      <c r="AL49" s="783"/>
      <c r="AM49" s="783"/>
      <c r="AN49" s="783"/>
      <c r="AO49" s="783"/>
      <c r="AP49" s="783"/>
      <c r="AQ49" s="783"/>
      <c r="AR49" s="783"/>
      <c r="AS49" s="783"/>
      <c r="AT49" s="783"/>
      <c r="AU49" s="783"/>
      <c r="AV49" s="783"/>
      <c r="AW49" s="783"/>
      <c r="AX49" s="783"/>
      <c r="AY49" s="783"/>
      <c r="AZ49" s="783"/>
      <c r="BA49" s="783"/>
      <c r="BB49" s="783"/>
      <c r="BC49" s="783"/>
      <c r="BD49" s="783"/>
      <c r="BE49" s="783"/>
      <c r="BF49" s="783"/>
      <c r="BG49" s="783"/>
      <c r="BH49" s="783"/>
      <c r="BI49" s="783"/>
      <c r="BJ49" s="1063"/>
      <c r="BK49" s="1063"/>
      <c r="BL49" s="713"/>
      <c r="BM49" s="635"/>
      <c r="BN49" s="635"/>
      <c r="BO49" s="635"/>
      <c r="BP49" s="635"/>
      <c r="BQ49" s="635"/>
      <c r="BR49" s="635"/>
      <c r="BS49" s="635"/>
      <c r="BT49" s="635"/>
      <c r="BU49" s="635"/>
      <c r="BV49" s="635"/>
      <c r="BW49" s="635"/>
      <c r="BX49" s="635"/>
      <c r="BY49" s="635"/>
      <c r="BZ49" s="635"/>
      <c r="CA49" s="635"/>
      <c r="CB49" s="635"/>
      <c r="CC49" s="635"/>
      <c r="CD49" s="635"/>
      <c r="CE49" s="635"/>
      <c r="CF49" s="635"/>
      <c r="CG49" s="635"/>
      <c r="CH49" s="635"/>
      <c r="CI49" s="994"/>
      <c r="CJ49" s="994"/>
      <c r="CK49" s="994"/>
      <c r="CL49" s="994"/>
      <c r="CN49" s="1041"/>
      <c r="CO49" s="1041"/>
      <c r="CP49" s="1068"/>
      <c r="CQ49" s="1069"/>
      <c r="CR49" s="1069"/>
      <c r="CS49" s="1069"/>
      <c r="CT49" s="974"/>
      <c r="CU49" s="974"/>
      <c r="CV49" s="974"/>
      <c r="CW49" s="972"/>
    </row>
    <row r="50" spans="1:101" s="945" customFormat="1" x14ac:dyDescent="0.45">
      <c r="A50" s="713"/>
      <c r="B50" s="948"/>
      <c r="C50" s="783"/>
      <c r="D50" s="783"/>
      <c r="E50" s="783"/>
      <c r="F50" s="1033"/>
      <c r="G50" s="1033"/>
      <c r="H50" s="1048"/>
      <c r="I50" s="972"/>
      <c r="J50" s="972"/>
      <c r="K50" s="972"/>
      <c r="L50" s="972"/>
      <c r="M50" s="972"/>
      <c r="N50" s="972"/>
      <c r="O50" s="1096"/>
      <c r="P50" s="1034"/>
      <c r="Q50" s="971"/>
      <c r="R50" s="713"/>
      <c r="S50" s="783"/>
      <c r="T50" s="783"/>
      <c r="U50" s="783"/>
      <c r="V50" s="783"/>
      <c r="W50" s="783"/>
      <c r="X50" s="783"/>
      <c r="Y50" s="783"/>
      <c r="Z50" s="783"/>
      <c r="AA50" s="783"/>
      <c r="AB50" s="783"/>
      <c r="AC50" s="783"/>
      <c r="AD50" s="783"/>
      <c r="AE50" s="783"/>
      <c r="AF50" s="783"/>
      <c r="AG50" s="1065"/>
      <c r="AH50" s="1065"/>
      <c r="AI50" s="1065"/>
      <c r="AJ50" s="1065"/>
      <c r="AK50" s="783"/>
      <c r="AL50" s="783"/>
      <c r="AM50" s="783"/>
      <c r="AN50" s="783"/>
      <c r="AO50" s="783"/>
      <c r="AP50" s="783"/>
      <c r="AQ50" s="783"/>
      <c r="AR50" s="783"/>
      <c r="AS50" s="783"/>
      <c r="AT50" s="783"/>
      <c r="AU50" s="783"/>
      <c r="AV50" s="783"/>
      <c r="AW50" s="783"/>
      <c r="AX50" s="783"/>
      <c r="AY50" s="783"/>
      <c r="AZ50" s="783"/>
      <c r="BA50" s="783"/>
      <c r="BB50" s="783"/>
      <c r="BC50" s="783"/>
      <c r="BD50" s="783"/>
      <c r="BE50" s="783"/>
      <c r="BF50" s="783"/>
      <c r="BG50" s="783"/>
      <c r="BH50" s="783"/>
      <c r="BI50" s="783"/>
      <c r="BJ50" s="1063"/>
      <c r="BK50" s="1063"/>
      <c r="BL50" s="713"/>
      <c r="BM50" s="635"/>
      <c r="BN50" s="635"/>
      <c r="BO50" s="635"/>
      <c r="BP50" s="635"/>
      <c r="BQ50" s="635"/>
      <c r="BR50" s="635"/>
      <c r="BS50" s="635"/>
      <c r="BT50" s="635"/>
      <c r="BU50" s="635"/>
      <c r="BV50" s="635"/>
      <c r="BW50" s="635"/>
      <c r="BX50" s="635"/>
      <c r="BY50" s="635"/>
      <c r="BZ50" s="635"/>
      <c r="CA50" s="635"/>
      <c r="CB50" s="635"/>
      <c r="CC50" s="635"/>
      <c r="CD50" s="635"/>
      <c r="CE50" s="635"/>
      <c r="CF50" s="635"/>
      <c r="CG50" s="635"/>
      <c r="CH50" s="635"/>
      <c r="CI50" s="994"/>
      <c r="CJ50" s="994"/>
      <c r="CK50" s="994"/>
      <c r="CL50" s="994"/>
      <c r="CN50" s="1041"/>
      <c r="CO50" s="1041"/>
      <c r="CP50" s="1068"/>
      <c r="CQ50" s="1069"/>
      <c r="CR50" s="1069"/>
      <c r="CS50" s="1069"/>
      <c r="CT50" s="974"/>
      <c r="CU50" s="974"/>
      <c r="CV50" s="974"/>
      <c r="CW50" s="972"/>
    </row>
    <row r="51" spans="1:101" s="945" customFormat="1" x14ac:dyDescent="0.45">
      <c r="A51" s="713"/>
      <c r="B51" s="948"/>
      <c r="C51" s="783"/>
      <c r="D51" s="783"/>
      <c r="E51" s="783"/>
      <c r="F51" s="783"/>
      <c r="G51" s="783"/>
      <c r="H51" s="1065"/>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1065"/>
      <c r="AH51" s="1065"/>
      <c r="AI51" s="1065"/>
      <c r="AJ51" s="1065"/>
      <c r="AK51" s="783"/>
      <c r="AL51" s="783"/>
      <c r="AM51" s="783"/>
      <c r="AN51" s="783"/>
      <c r="AO51" s="783"/>
      <c r="AP51" s="783"/>
      <c r="AQ51" s="783"/>
      <c r="AR51" s="783"/>
      <c r="AS51" s="783"/>
      <c r="AT51" s="783"/>
      <c r="AU51" s="783"/>
      <c r="AV51" s="783"/>
      <c r="AW51" s="783"/>
      <c r="AX51" s="783"/>
      <c r="AY51" s="783"/>
      <c r="AZ51" s="783"/>
      <c r="BA51" s="783"/>
      <c r="BB51" s="783"/>
      <c r="BC51" s="783"/>
      <c r="BD51" s="783"/>
      <c r="BE51" s="783"/>
      <c r="BF51" s="783"/>
      <c r="BG51" s="783"/>
      <c r="BH51" s="783"/>
      <c r="BI51" s="783"/>
      <c r="BJ51" s="783"/>
      <c r="BK51" s="783"/>
      <c r="BL51" s="783"/>
      <c r="BM51" s="783"/>
      <c r="BN51" s="783"/>
      <c r="BO51" s="783"/>
      <c r="BP51" s="783"/>
      <c r="BQ51" s="783"/>
      <c r="BR51" s="783"/>
      <c r="BS51" s="783"/>
      <c r="BT51" s="783"/>
      <c r="BU51" s="783"/>
      <c r="BV51" s="783"/>
      <c r="BW51" s="783"/>
      <c r="BX51" s="783"/>
      <c r="BY51" s="783"/>
      <c r="BZ51" s="783"/>
      <c r="CA51" s="783"/>
      <c r="CB51" s="783"/>
      <c r="CC51" s="783"/>
      <c r="CD51" s="783"/>
      <c r="CE51" s="783"/>
      <c r="CF51" s="783"/>
      <c r="CG51" s="783"/>
      <c r="CH51" s="783"/>
      <c r="CI51" s="783"/>
      <c r="CJ51" s="783"/>
      <c r="CK51" s="783"/>
      <c r="CL51" s="783"/>
      <c r="CN51" s="1041"/>
      <c r="CO51" s="1041"/>
      <c r="CP51" s="1068"/>
      <c r="CQ51" s="1069"/>
      <c r="CR51" s="1069"/>
      <c r="CS51" s="1069"/>
      <c r="CT51" s="974"/>
      <c r="CU51" s="974"/>
      <c r="CV51" s="974"/>
      <c r="CW51" s="972"/>
    </row>
    <row r="52" spans="1:101" s="945" customFormat="1" x14ac:dyDescent="0.45">
      <c r="A52" s="713"/>
      <c r="B52" s="948"/>
      <c r="C52" s="783"/>
      <c r="D52" s="783"/>
      <c r="E52" s="783"/>
      <c r="F52" s="783"/>
      <c r="G52" s="783"/>
      <c r="H52" s="1065"/>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1065"/>
      <c r="AH52" s="1065"/>
      <c r="AI52" s="1065"/>
      <c r="AJ52" s="1065"/>
      <c r="AK52" s="783"/>
      <c r="AL52" s="783"/>
      <c r="AM52" s="783"/>
      <c r="AN52" s="783"/>
      <c r="AO52" s="783"/>
      <c r="AP52" s="783"/>
      <c r="AQ52" s="783"/>
      <c r="AR52" s="783"/>
      <c r="AS52" s="783"/>
      <c r="AT52" s="783"/>
      <c r="AU52" s="783"/>
      <c r="AV52" s="783"/>
      <c r="AW52" s="783"/>
      <c r="AX52" s="783"/>
      <c r="AY52" s="783"/>
      <c r="AZ52" s="783"/>
      <c r="BA52" s="783"/>
      <c r="BB52" s="783"/>
      <c r="BC52" s="783"/>
      <c r="BD52" s="783"/>
      <c r="BE52" s="783"/>
      <c r="BF52" s="783"/>
      <c r="BG52" s="783"/>
      <c r="BH52" s="783"/>
      <c r="BI52" s="783"/>
      <c r="BJ52" s="783"/>
      <c r="BK52" s="783"/>
      <c r="BL52" s="783"/>
      <c r="BM52" s="783"/>
      <c r="BN52" s="783"/>
      <c r="BO52" s="783"/>
      <c r="BP52" s="783"/>
      <c r="BQ52" s="783"/>
      <c r="BR52" s="783"/>
      <c r="BS52" s="783"/>
      <c r="BT52" s="783"/>
      <c r="BU52" s="783"/>
      <c r="BV52" s="783"/>
      <c r="BW52" s="783"/>
      <c r="BX52" s="783"/>
      <c r="BY52" s="783"/>
      <c r="BZ52" s="783"/>
      <c r="CA52" s="783"/>
      <c r="CB52" s="783"/>
      <c r="CC52" s="783"/>
      <c r="CD52" s="783"/>
      <c r="CE52" s="783"/>
      <c r="CF52" s="783"/>
      <c r="CG52" s="783"/>
      <c r="CH52" s="783"/>
      <c r="CI52" s="783"/>
      <c r="CJ52" s="783"/>
      <c r="CK52" s="783"/>
      <c r="CL52" s="783"/>
      <c r="CN52" s="1041"/>
      <c r="CO52" s="1041"/>
      <c r="CP52" s="1068"/>
      <c r="CQ52" s="1069"/>
      <c r="CR52" s="1069"/>
      <c r="CS52" s="1069"/>
      <c r="CT52" s="974"/>
      <c r="CU52" s="974"/>
      <c r="CV52" s="974"/>
      <c r="CW52" s="972"/>
    </row>
    <row r="53" spans="1:101" s="945" customFormat="1" x14ac:dyDescent="0.45">
      <c r="A53" s="713"/>
      <c r="B53" s="948"/>
      <c r="C53" s="783"/>
      <c r="D53" s="783"/>
      <c r="E53" s="783"/>
      <c r="F53" s="783"/>
      <c r="G53" s="783"/>
      <c r="H53" s="1065"/>
      <c r="I53" s="783"/>
      <c r="J53" s="783"/>
      <c r="K53" s="783"/>
      <c r="L53" s="783"/>
      <c r="M53" s="783"/>
      <c r="N53" s="783"/>
      <c r="O53" s="783"/>
      <c r="P53" s="783"/>
      <c r="Q53" s="783"/>
      <c r="R53" s="783"/>
      <c r="S53" s="783"/>
      <c r="T53" s="783"/>
      <c r="U53" s="783"/>
      <c r="V53" s="783"/>
      <c r="W53" s="783"/>
      <c r="X53" s="783"/>
      <c r="Y53" s="783"/>
      <c r="Z53" s="783"/>
      <c r="AA53" s="783"/>
      <c r="AB53" s="783"/>
      <c r="AC53" s="783"/>
      <c r="AD53" s="783"/>
      <c r="AE53" s="783"/>
      <c r="AF53" s="783"/>
      <c r="AG53" s="1065"/>
      <c r="AH53" s="1065"/>
      <c r="AI53" s="1065"/>
      <c r="AJ53" s="1065"/>
      <c r="AK53" s="783"/>
      <c r="AL53" s="783"/>
      <c r="AM53" s="783"/>
      <c r="AN53" s="783"/>
      <c r="AO53" s="783"/>
      <c r="AP53" s="783"/>
      <c r="AQ53" s="783"/>
      <c r="AR53" s="783"/>
      <c r="AS53" s="783"/>
      <c r="AT53" s="783"/>
      <c r="AU53" s="783"/>
      <c r="AV53" s="783"/>
      <c r="AW53" s="783"/>
      <c r="AX53" s="783"/>
      <c r="AY53" s="783"/>
      <c r="AZ53" s="783"/>
      <c r="BA53" s="783"/>
      <c r="BB53" s="783"/>
      <c r="BC53" s="783"/>
      <c r="BD53" s="783"/>
      <c r="BE53" s="783"/>
      <c r="BF53" s="783"/>
      <c r="BG53" s="783"/>
      <c r="BH53" s="783"/>
      <c r="BI53" s="783"/>
      <c r="BJ53" s="783"/>
      <c r="BK53" s="783"/>
      <c r="BL53" s="783"/>
      <c r="BM53" s="783"/>
      <c r="BN53" s="783"/>
      <c r="BO53" s="783"/>
      <c r="BP53" s="783"/>
      <c r="BQ53" s="783"/>
      <c r="BR53" s="783"/>
      <c r="BS53" s="783"/>
      <c r="BT53" s="783"/>
      <c r="BU53" s="783"/>
      <c r="BV53" s="783"/>
      <c r="BW53" s="783"/>
      <c r="BX53" s="783"/>
      <c r="BY53" s="783"/>
      <c r="BZ53" s="783"/>
      <c r="CA53" s="783"/>
      <c r="CB53" s="783"/>
      <c r="CC53" s="783"/>
      <c r="CD53" s="783"/>
      <c r="CE53" s="783"/>
      <c r="CF53" s="783"/>
      <c r="CG53" s="783"/>
      <c r="CH53" s="783"/>
      <c r="CI53" s="783"/>
      <c r="CJ53" s="783"/>
      <c r="CK53" s="783"/>
      <c r="CL53" s="783"/>
      <c r="CN53" s="1041"/>
      <c r="CO53" s="1041"/>
      <c r="CP53" s="1068"/>
      <c r="CQ53" s="1069"/>
      <c r="CR53" s="1069"/>
      <c r="CS53" s="1069"/>
      <c r="CT53" s="974"/>
      <c r="CU53" s="974"/>
      <c r="CV53" s="974"/>
      <c r="CW53" s="972"/>
    </row>
    <row r="54" spans="1:101" s="945" customFormat="1" x14ac:dyDescent="0.45">
      <c r="A54" s="713"/>
      <c r="B54" s="948"/>
      <c r="C54" s="783"/>
      <c r="D54" s="783"/>
      <c r="E54" s="783"/>
      <c r="F54" s="783"/>
      <c r="G54" s="783"/>
      <c r="H54" s="1065"/>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1065"/>
      <c r="AH54" s="1065"/>
      <c r="AI54" s="1065"/>
      <c r="AJ54" s="1065"/>
      <c r="AK54" s="783"/>
      <c r="AL54" s="783"/>
      <c r="AM54" s="783"/>
      <c r="AN54" s="783"/>
      <c r="AO54" s="783"/>
      <c r="AP54" s="783"/>
      <c r="AQ54" s="783"/>
      <c r="AR54" s="783"/>
      <c r="AS54" s="783"/>
      <c r="AT54" s="783"/>
      <c r="AU54" s="783"/>
      <c r="AV54" s="783"/>
      <c r="AW54" s="783"/>
      <c r="AX54" s="783"/>
      <c r="AY54" s="783"/>
      <c r="AZ54" s="783"/>
      <c r="BA54" s="783"/>
      <c r="BB54" s="783"/>
      <c r="BC54" s="783"/>
      <c r="BD54" s="783"/>
      <c r="BE54" s="783"/>
      <c r="BF54" s="783"/>
      <c r="BG54" s="783"/>
      <c r="BH54" s="783"/>
      <c r="BI54" s="783"/>
      <c r="BJ54" s="783"/>
      <c r="BK54" s="783"/>
      <c r="BL54" s="783"/>
      <c r="BM54" s="783"/>
      <c r="BN54" s="783"/>
      <c r="BO54" s="783"/>
      <c r="BP54" s="783"/>
      <c r="BQ54" s="783"/>
      <c r="BR54" s="783"/>
      <c r="BS54" s="783"/>
      <c r="BT54" s="783"/>
      <c r="BU54" s="783"/>
      <c r="BV54" s="783"/>
      <c r="BW54" s="783"/>
      <c r="BX54" s="783"/>
      <c r="BY54" s="783"/>
      <c r="BZ54" s="783"/>
      <c r="CA54" s="783"/>
      <c r="CB54" s="783"/>
      <c r="CC54" s="783"/>
      <c r="CD54" s="783"/>
      <c r="CE54" s="783"/>
      <c r="CF54" s="783"/>
      <c r="CG54" s="783"/>
      <c r="CH54" s="783"/>
      <c r="CI54" s="783"/>
      <c r="CJ54" s="783"/>
      <c r="CK54" s="783"/>
      <c r="CL54" s="783"/>
      <c r="CN54" s="1041"/>
      <c r="CO54" s="1041"/>
      <c r="CP54" s="1068"/>
      <c r="CQ54" s="1069"/>
      <c r="CR54" s="1069"/>
      <c r="CS54" s="1069"/>
      <c r="CT54" s="974"/>
      <c r="CU54" s="974"/>
      <c r="CV54" s="974"/>
      <c r="CW54" s="972"/>
    </row>
    <row r="55" spans="1:101" s="945" customFormat="1" x14ac:dyDescent="0.45">
      <c r="A55" s="713"/>
      <c r="B55" s="948"/>
      <c r="C55" s="783"/>
      <c r="D55" s="783"/>
      <c r="E55" s="783"/>
      <c r="F55" s="783"/>
      <c r="G55" s="783"/>
      <c r="H55" s="1065"/>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1065"/>
      <c r="AH55" s="1065"/>
      <c r="AI55" s="1065"/>
      <c r="AJ55" s="1065"/>
      <c r="AK55" s="783"/>
      <c r="AL55" s="783"/>
      <c r="AM55" s="783"/>
      <c r="AN55" s="783"/>
      <c r="AO55" s="783"/>
      <c r="AP55" s="783"/>
      <c r="AQ55" s="783"/>
      <c r="AR55" s="783"/>
      <c r="AS55" s="783"/>
      <c r="AT55" s="783"/>
      <c r="AU55" s="783"/>
      <c r="AV55" s="783"/>
      <c r="AW55" s="783"/>
      <c r="AX55" s="783"/>
      <c r="AY55" s="783"/>
      <c r="AZ55" s="783"/>
      <c r="BA55" s="783"/>
      <c r="BB55" s="783"/>
      <c r="BC55" s="783"/>
      <c r="BD55" s="783"/>
      <c r="BE55" s="783"/>
      <c r="BF55" s="783"/>
      <c r="BG55" s="783"/>
      <c r="BH55" s="783"/>
      <c r="BI55" s="783"/>
      <c r="BJ55" s="783"/>
      <c r="BK55" s="783"/>
      <c r="BL55" s="783"/>
      <c r="BM55" s="783"/>
      <c r="BN55" s="783"/>
      <c r="BO55" s="783"/>
      <c r="BP55" s="783"/>
      <c r="BQ55" s="783"/>
      <c r="BR55" s="783"/>
      <c r="BS55" s="783"/>
      <c r="BT55" s="783"/>
      <c r="BU55" s="783"/>
      <c r="BV55" s="783"/>
      <c r="BW55" s="783"/>
      <c r="BX55" s="783"/>
      <c r="BY55" s="783"/>
      <c r="BZ55" s="783"/>
      <c r="CA55" s="783"/>
      <c r="CB55" s="783"/>
      <c r="CC55" s="783"/>
      <c r="CD55" s="783"/>
      <c r="CE55" s="783"/>
      <c r="CF55" s="783"/>
      <c r="CG55" s="783"/>
      <c r="CH55" s="783"/>
      <c r="CI55" s="783"/>
      <c r="CJ55" s="783"/>
      <c r="CK55" s="783"/>
      <c r="CL55" s="783"/>
      <c r="CN55" s="1041"/>
      <c r="CO55" s="1041"/>
      <c r="CP55" s="1068"/>
      <c r="CQ55" s="1069"/>
      <c r="CR55" s="1069"/>
      <c r="CS55" s="1069"/>
      <c r="CT55" s="974"/>
      <c r="CU55" s="974"/>
      <c r="CV55" s="974"/>
      <c r="CW55" s="972"/>
    </row>
    <row r="56" spans="1:101" s="945" customFormat="1" x14ac:dyDescent="0.45">
      <c r="A56" s="713"/>
      <c r="B56" s="948"/>
      <c r="C56" s="783"/>
      <c r="D56" s="783"/>
      <c r="E56" s="783"/>
      <c r="F56" s="783"/>
      <c r="G56" s="783"/>
      <c r="H56" s="1065"/>
      <c r="I56" s="783"/>
      <c r="J56" s="783"/>
      <c r="K56" s="783"/>
      <c r="L56" s="783"/>
      <c r="M56" s="783"/>
      <c r="N56" s="783"/>
      <c r="O56" s="783"/>
      <c r="P56" s="783"/>
      <c r="Q56" s="783"/>
      <c r="R56" s="783"/>
      <c r="S56" s="783"/>
      <c r="T56" s="783"/>
      <c r="U56" s="783"/>
      <c r="V56" s="783"/>
      <c r="W56" s="783"/>
      <c r="X56" s="783"/>
      <c r="Y56" s="783"/>
      <c r="Z56" s="783"/>
      <c r="AA56" s="783"/>
      <c r="AB56" s="783"/>
      <c r="AC56" s="783"/>
      <c r="AD56" s="783"/>
      <c r="AE56" s="783"/>
      <c r="AF56" s="783"/>
      <c r="AG56" s="1065"/>
      <c r="AH56" s="1065"/>
      <c r="AI56" s="1065"/>
      <c r="AJ56" s="1065"/>
      <c r="AK56" s="783"/>
      <c r="AL56" s="783"/>
      <c r="AM56" s="783"/>
      <c r="AN56" s="783"/>
      <c r="AO56" s="783"/>
      <c r="AP56" s="783"/>
      <c r="AQ56" s="783"/>
      <c r="AR56" s="783"/>
      <c r="AS56" s="783"/>
      <c r="AT56" s="783"/>
      <c r="AU56" s="783"/>
      <c r="AV56" s="783"/>
      <c r="AW56" s="783"/>
      <c r="AX56" s="783"/>
      <c r="AY56" s="783"/>
      <c r="AZ56" s="783"/>
      <c r="BA56" s="783"/>
      <c r="BB56" s="783"/>
      <c r="BC56" s="783"/>
      <c r="BD56" s="783"/>
      <c r="BE56" s="783"/>
      <c r="BF56" s="783"/>
      <c r="BG56" s="783"/>
      <c r="BH56" s="783"/>
      <c r="BI56" s="783"/>
      <c r="BJ56" s="783"/>
      <c r="BK56" s="783"/>
      <c r="BL56" s="783"/>
      <c r="BM56" s="783"/>
      <c r="BN56" s="783"/>
      <c r="BO56" s="783"/>
      <c r="BP56" s="783"/>
      <c r="BQ56" s="783"/>
      <c r="BR56" s="783"/>
      <c r="BS56" s="783"/>
      <c r="BT56" s="783"/>
      <c r="BU56" s="783"/>
      <c r="BV56" s="783"/>
      <c r="BW56" s="783"/>
      <c r="BX56" s="783"/>
      <c r="BY56" s="783"/>
      <c r="BZ56" s="783"/>
      <c r="CA56" s="783"/>
      <c r="CB56" s="783"/>
      <c r="CC56" s="783"/>
      <c r="CD56" s="783"/>
      <c r="CE56" s="783"/>
      <c r="CF56" s="783"/>
      <c r="CG56" s="783"/>
      <c r="CH56" s="783"/>
      <c r="CI56" s="783"/>
      <c r="CJ56" s="783"/>
      <c r="CK56" s="783"/>
      <c r="CL56" s="783"/>
      <c r="CN56" s="1041"/>
      <c r="CO56" s="1041"/>
      <c r="CP56" s="1068"/>
      <c r="CQ56" s="1069"/>
      <c r="CR56" s="1069"/>
      <c r="CS56" s="1069"/>
      <c r="CT56" s="974"/>
      <c r="CU56" s="974"/>
      <c r="CV56" s="974"/>
      <c r="CW56" s="972"/>
    </row>
    <row r="57" spans="1:101" s="945" customFormat="1" x14ac:dyDescent="0.45">
      <c r="A57" s="713"/>
      <c r="B57" s="948"/>
      <c r="C57" s="783"/>
      <c r="D57" s="783"/>
      <c r="E57" s="783"/>
      <c r="F57" s="783"/>
      <c r="G57" s="783"/>
      <c r="H57" s="1065"/>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1065"/>
      <c r="AH57" s="1065"/>
      <c r="AI57" s="1065"/>
      <c r="AJ57" s="1065"/>
      <c r="AK57" s="783"/>
      <c r="AL57" s="783"/>
      <c r="AM57" s="783"/>
      <c r="AN57" s="783"/>
      <c r="AO57" s="783"/>
      <c r="AP57" s="783"/>
      <c r="AQ57" s="783"/>
      <c r="AR57" s="783"/>
      <c r="AS57" s="783"/>
      <c r="AT57" s="783"/>
      <c r="AU57" s="783"/>
      <c r="AV57" s="783"/>
      <c r="AW57" s="783"/>
      <c r="AX57" s="783"/>
      <c r="AY57" s="783"/>
      <c r="AZ57" s="783"/>
      <c r="BA57" s="783"/>
      <c r="BB57" s="783"/>
      <c r="BC57" s="783"/>
      <c r="BD57" s="783"/>
      <c r="BE57" s="783"/>
      <c r="BF57" s="783"/>
      <c r="BG57" s="783"/>
      <c r="BH57" s="783"/>
      <c r="BI57" s="783"/>
      <c r="BJ57" s="1066"/>
      <c r="BK57" s="783"/>
      <c r="BL57" s="783"/>
      <c r="BM57" s="783"/>
      <c r="BN57" s="783"/>
      <c r="BO57" s="783"/>
      <c r="BP57" s="783"/>
      <c r="BQ57" s="783"/>
      <c r="BR57" s="783"/>
      <c r="BS57" s="783"/>
      <c r="BT57" s="783"/>
      <c r="BU57" s="783"/>
      <c r="BV57" s="783"/>
      <c r="BW57" s="783"/>
      <c r="BX57" s="783"/>
      <c r="BY57" s="783"/>
      <c r="BZ57" s="783"/>
      <c r="CA57" s="783"/>
      <c r="CB57" s="783"/>
      <c r="CC57" s="783"/>
      <c r="CD57" s="783"/>
      <c r="CE57" s="783"/>
      <c r="CF57" s="783"/>
      <c r="CG57" s="783"/>
      <c r="CH57" s="783"/>
      <c r="CI57" s="783"/>
      <c r="CJ57" s="783"/>
      <c r="CK57" s="783"/>
      <c r="CL57" s="783"/>
      <c r="CN57" s="1041"/>
      <c r="CO57" s="1041"/>
      <c r="CP57" s="1068"/>
      <c r="CQ57" s="1069"/>
      <c r="CR57" s="1069"/>
      <c r="CS57" s="1069"/>
      <c r="CT57" s="974"/>
      <c r="CU57" s="974"/>
      <c r="CV57" s="974"/>
      <c r="CW57" s="972"/>
    </row>
    <row r="58" spans="1:101" s="945" customFormat="1" x14ac:dyDescent="0.45">
      <c r="A58" s="713"/>
      <c r="B58" s="948"/>
      <c r="C58" s="783"/>
      <c r="D58" s="783"/>
      <c r="E58" s="783"/>
      <c r="F58" s="783"/>
      <c r="G58" s="783"/>
      <c r="H58" s="1065"/>
      <c r="I58" s="783"/>
      <c r="J58" s="783"/>
      <c r="K58" s="783"/>
      <c r="L58" s="783"/>
      <c r="M58" s="783"/>
      <c r="N58" s="783"/>
      <c r="O58" s="783"/>
      <c r="P58" s="783"/>
      <c r="Q58" s="783"/>
      <c r="R58" s="783"/>
      <c r="S58" s="783"/>
      <c r="T58" s="783"/>
      <c r="U58" s="783"/>
      <c r="V58" s="783"/>
      <c r="W58" s="783"/>
      <c r="X58" s="783"/>
      <c r="Y58" s="783"/>
      <c r="Z58" s="783"/>
      <c r="AA58" s="783"/>
      <c r="AB58" s="783"/>
      <c r="AC58" s="783"/>
      <c r="AD58" s="783"/>
      <c r="AE58" s="783"/>
      <c r="AF58" s="783"/>
      <c r="AG58" s="1065"/>
      <c r="AH58" s="1065"/>
      <c r="AI58" s="1065"/>
      <c r="AJ58" s="1065"/>
      <c r="AK58" s="783"/>
      <c r="AL58" s="783"/>
      <c r="AM58" s="783"/>
      <c r="AN58" s="783"/>
      <c r="AO58" s="783"/>
      <c r="AP58" s="783"/>
      <c r="AQ58" s="783"/>
      <c r="AR58" s="783"/>
      <c r="AS58" s="783"/>
      <c r="AT58" s="783"/>
      <c r="AU58" s="783"/>
      <c r="AV58" s="783"/>
      <c r="AW58" s="783"/>
      <c r="AX58" s="783"/>
      <c r="AY58" s="783"/>
      <c r="AZ58" s="783"/>
      <c r="BA58" s="783"/>
      <c r="BB58" s="783"/>
      <c r="BC58" s="783"/>
      <c r="BD58" s="783"/>
      <c r="BE58" s="783"/>
      <c r="BF58" s="783"/>
      <c r="BG58" s="783"/>
      <c r="BH58" s="783"/>
      <c r="BI58" s="783"/>
      <c r="BJ58" s="783"/>
      <c r="BK58" s="783"/>
      <c r="BL58" s="783"/>
      <c r="BM58" s="783"/>
      <c r="BN58" s="783"/>
      <c r="BO58" s="783"/>
      <c r="BP58" s="783"/>
      <c r="BQ58" s="783"/>
      <c r="BR58" s="783"/>
      <c r="BS58" s="783"/>
      <c r="BT58" s="783"/>
      <c r="BU58" s="783"/>
      <c r="BV58" s="783"/>
      <c r="BW58" s="783"/>
      <c r="BX58" s="783"/>
      <c r="BY58" s="783"/>
      <c r="BZ58" s="783"/>
      <c r="CA58" s="783"/>
      <c r="CB58" s="783"/>
      <c r="CC58" s="783"/>
      <c r="CD58" s="783"/>
      <c r="CE58" s="783"/>
      <c r="CF58" s="783"/>
      <c r="CG58" s="783"/>
      <c r="CH58" s="783"/>
      <c r="CI58" s="783"/>
      <c r="CJ58" s="783"/>
      <c r="CK58" s="783"/>
      <c r="CL58" s="783"/>
      <c r="CN58" s="1041"/>
      <c r="CO58" s="1041"/>
      <c r="CP58" s="1068"/>
      <c r="CQ58" s="1069"/>
      <c r="CR58" s="1069"/>
      <c r="CS58" s="1069"/>
      <c r="CT58" s="974"/>
      <c r="CU58" s="974"/>
      <c r="CV58" s="974"/>
      <c r="CW58" s="972"/>
    </row>
    <row r="59" spans="1:101" s="945" customFormat="1" x14ac:dyDescent="0.45">
      <c r="A59" s="713"/>
      <c r="B59" s="948"/>
      <c r="C59" s="783"/>
      <c r="D59" s="783"/>
      <c r="E59" s="783"/>
      <c r="F59" s="783"/>
      <c r="G59" s="783"/>
      <c r="H59" s="1065"/>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1065"/>
      <c r="AH59" s="1065"/>
      <c r="AI59" s="1065"/>
      <c r="AJ59" s="1065"/>
      <c r="AK59" s="783"/>
      <c r="AL59" s="783"/>
      <c r="AM59" s="783"/>
      <c r="AN59" s="783"/>
      <c r="AO59" s="783"/>
      <c r="AP59" s="783"/>
      <c r="AQ59" s="783"/>
      <c r="AR59" s="783"/>
      <c r="AS59" s="783"/>
      <c r="AT59" s="783"/>
      <c r="AU59" s="783"/>
      <c r="AV59" s="783"/>
      <c r="AW59" s="783"/>
      <c r="AX59" s="783"/>
      <c r="AY59" s="783"/>
      <c r="AZ59" s="783"/>
      <c r="BA59" s="783"/>
      <c r="BB59" s="783"/>
      <c r="BC59" s="783"/>
      <c r="BD59" s="783"/>
      <c r="BE59" s="783"/>
      <c r="BF59" s="783"/>
      <c r="BG59" s="783"/>
      <c r="BH59" s="783"/>
      <c r="BI59" s="783"/>
      <c r="BJ59" s="783"/>
      <c r="BK59" s="783"/>
      <c r="BL59" s="783"/>
      <c r="BM59" s="783"/>
      <c r="BN59" s="783"/>
      <c r="BO59" s="783"/>
      <c r="BP59" s="783"/>
      <c r="BQ59" s="783"/>
      <c r="BR59" s="783"/>
      <c r="BS59" s="783"/>
      <c r="BT59" s="783"/>
      <c r="BU59" s="783"/>
      <c r="BV59" s="783"/>
      <c r="BW59" s="783"/>
      <c r="BX59" s="783"/>
      <c r="BY59" s="783"/>
      <c r="BZ59" s="783"/>
      <c r="CA59" s="783"/>
      <c r="CB59" s="783"/>
      <c r="CC59" s="783"/>
      <c r="CD59" s="783"/>
      <c r="CE59" s="783"/>
      <c r="CF59" s="783"/>
      <c r="CG59" s="783"/>
      <c r="CH59" s="783"/>
      <c r="CI59" s="783"/>
      <c r="CJ59" s="783"/>
      <c r="CK59" s="783"/>
      <c r="CL59" s="783"/>
      <c r="CN59" s="1041"/>
      <c r="CO59" s="1041"/>
      <c r="CP59" s="1068"/>
      <c r="CQ59" s="1069"/>
      <c r="CR59" s="1069"/>
      <c r="CS59" s="1069"/>
      <c r="CT59" s="974"/>
      <c r="CU59" s="974"/>
      <c r="CV59" s="974"/>
      <c r="CW59" s="972"/>
    </row>
    <row r="60" spans="1:101" s="945" customFormat="1" x14ac:dyDescent="0.45">
      <c r="A60" s="713"/>
      <c r="B60" s="948"/>
      <c r="C60" s="783"/>
      <c r="D60" s="783"/>
      <c r="E60" s="783"/>
      <c r="F60" s="783"/>
      <c r="G60" s="783"/>
      <c r="H60" s="1065"/>
      <c r="I60" s="783"/>
      <c r="J60" s="783"/>
      <c r="K60" s="783"/>
      <c r="L60" s="783"/>
      <c r="M60" s="783"/>
      <c r="N60" s="783"/>
      <c r="O60" s="783"/>
      <c r="P60" s="783"/>
      <c r="Q60" s="783"/>
      <c r="R60" s="783"/>
      <c r="S60" s="783"/>
      <c r="T60" s="783"/>
      <c r="U60" s="783"/>
      <c r="V60" s="783"/>
      <c r="W60" s="783"/>
      <c r="X60" s="783"/>
      <c r="Y60" s="783"/>
      <c r="Z60" s="783"/>
      <c r="AA60" s="783"/>
      <c r="AB60" s="783"/>
      <c r="AC60" s="783"/>
      <c r="AD60" s="783"/>
      <c r="AE60" s="783"/>
      <c r="AF60" s="783"/>
      <c r="AG60" s="1065"/>
      <c r="AH60" s="1065"/>
      <c r="AI60" s="1065"/>
      <c r="AJ60" s="1065"/>
      <c r="AK60" s="783"/>
      <c r="AL60" s="783"/>
      <c r="AM60" s="783"/>
      <c r="AN60" s="783"/>
      <c r="AO60" s="783"/>
      <c r="AP60" s="783"/>
      <c r="AQ60" s="783"/>
      <c r="AR60" s="783"/>
      <c r="AS60" s="783"/>
      <c r="AT60" s="783"/>
      <c r="AU60" s="783"/>
      <c r="AV60" s="783"/>
      <c r="AW60" s="783"/>
      <c r="AX60" s="783"/>
      <c r="AY60" s="783"/>
      <c r="AZ60" s="783"/>
      <c r="BA60" s="783"/>
      <c r="BB60" s="783"/>
      <c r="BC60" s="783"/>
      <c r="BD60" s="783"/>
      <c r="BE60" s="783"/>
      <c r="BF60" s="783"/>
      <c r="BG60" s="783"/>
      <c r="BH60" s="783"/>
      <c r="BI60" s="783"/>
      <c r="BJ60" s="783"/>
      <c r="BK60" s="783"/>
      <c r="BL60" s="783"/>
      <c r="BM60" s="783"/>
      <c r="BN60" s="783"/>
      <c r="BO60" s="783"/>
      <c r="BP60" s="783"/>
      <c r="BQ60" s="783"/>
      <c r="BR60" s="783"/>
      <c r="BS60" s="783"/>
      <c r="BT60" s="783"/>
      <c r="BU60" s="783"/>
      <c r="BV60" s="783"/>
      <c r="BW60" s="783"/>
      <c r="BX60" s="783"/>
      <c r="BY60" s="783"/>
      <c r="BZ60" s="783"/>
      <c r="CA60" s="783"/>
      <c r="CB60" s="783"/>
      <c r="CC60" s="783"/>
      <c r="CD60" s="783"/>
      <c r="CE60" s="783"/>
      <c r="CF60" s="783"/>
      <c r="CG60" s="783"/>
      <c r="CH60" s="783"/>
      <c r="CI60" s="783"/>
      <c r="CJ60" s="783"/>
      <c r="CK60" s="783"/>
      <c r="CL60" s="783"/>
      <c r="CN60" s="1041"/>
      <c r="CO60" s="1041"/>
      <c r="CP60" s="1068"/>
      <c r="CQ60" s="1069"/>
      <c r="CR60" s="1069"/>
      <c r="CS60" s="1069"/>
      <c r="CT60" s="974"/>
      <c r="CU60" s="974"/>
      <c r="CV60" s="974"/>
      <c r="CW60" s="972"/>
    </row>
    <row r="61" spans="1:101" s="945" customFormat="1" x14ac:dyDescent="0.45">
      <c r="A61" s="713"/>
      <c r="B61" s="948"/>
      <c r="C61" s="783"/>
      <c r="D61" s="783"/>
      <c r="E61" s="783"/>
      <c r="F61" s="783"/>
      <c r="G61" s="783"/>
      <c r="H61" s="1065"/>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1065"/>
      <c r="AH61" s="1065"/>
      <c r="AI61" s="1065"/>
      <c r="AJ61" s="1065"/>
      <c r="AK61" s="783"/>
      <c r="AL61" s="783"/>
      <c r="AM61" s="783"/>
      <c r="AN61" s="783"/>
      <c r="AO61" s="783"/>
      <c r="AP61" s="783"/>
      <c r="AQ61" s="783"/>
      <c r="AR61" s="783"/>
      <c r="AS61" s="783"/>
      <c r="AT61" s="783"/>
      <c r="AU61" s="783"/>
      <c r="AV61" s="783"/>
      <c r="AW61" s="783"/>
      <c r="AX61" s="783"/>
      <c r="AY61" s="783"/>
      <c r="AZ61" s="783"/>
      <c r="BA61" s="783"/>
      <c r="BB61" s="783"/>
      <c r="BC61" s="783"/>
      <c r="BD61" s="783"/>
      <c r="BE61" s="783"/>
      <c r="BF61" s="783"/>
      <c r="BG61" s="783"/>
      <c r="BH61" s="783"/>
      <c r="BI61" s="783"/>
      <c r="BJ61" s="783"/>
      <c r="BK61" s="783"/>
      <c r="BL61" s="783"/>
      <c r="BM61" s="783"/>
      <c r="BN61" s="783"/>
      <c r="BO61" s="783"/>
      <c r="BP61" s="783"/>
      <c r="BQ61" s="783"/>
      <c r="BR61" s="783"/>
      <c r="BS61" s="783"/>
      <c r="BT61" s="783"/>
      <c r="BU61" s="783"/>
      <c r="BV61" s="783"/>
      <c r="BW61" s="783"/>
      <c r="BX61" s="783"/>
      <c r="BY61" s="783"/>
      <c r="BZ61" s="783"/>
      <c r="CA61" s="783"/>
      <c r="CB61" s="783"/>
      <c r="CC61" s="783"/>
      <c r="CD61" s="783"/>
      <c r="CE61" s="783"/>
      <c r="CF61" s="783"/>
      <c r="CG61" s="783"/>
      <c r="CH61" s="783"/>
      <c r="CI61" s="783"/>
      <c r="CJ61" s="783"/>
      <c r="CK61" s="783"/>
      <c r="CL61" s="783"/>
      <c r="CN61" s="1041"/>
      <c r="CO61" s="1041"/>
      <c r="CP61" s="1068"/>
      <c r="CQ61" s="1069"/>
      <c r="CR61" s="1069"/>
      <c r="CS61" s="1069"/>
      <c r="CT61" s="974"/>
      <c r="CU61" s="974"/>
      <c r="CV61" s="974"/>
      <c r="CW61" s="972"/>
    </row>
    <row r="62" spans="1:101" s="945" customFormat="1" x14ac:dyDescent="0.45">
      <c r="A62" s="713"/>
      <c r="B62" s="948"/>
      <c r="C62" s="783"/>
      <c r="D62" s="783"/>
      <c r="E62" s="783"/>
      <c r="F62" s="783"/>
      <c r="G62" s="783"/>
      <c r="H62" s="1065"/>
      <c r="I62" s="783"/>
      <c r="J62" s="783"/>
      <c r="K62" s="783"/>
      <c r="L62" s="783"/>
      <c r="M62" s="783"/>
      <c r="N62" s="783"/>
      <c r="O62" s="783"/>
      <c r="P62" s="783"/>
      <c r="Q62" s="783"/>
      <c r="R62" s="783"/>
      <c r="S62" s="783"/>
      <c r="T62" s="783"/>
      <c r="U62" s="783"/>
      <c r="V62" s="783"/>
      <c r="W62" s="783"/>
      <c r="X62" s="783"/>
      <c r="Y62" s="783"/>
      <c r="Z62" s="783"/>
      <c r="AA62" s="783"/>
      <c r="AB62" s="783"/>
      <c r="AC62" s="783"/>
      <c r="AD62" s="783"/>
      <c r="AE62" s="783"/>
      <c r="AF62" s="783"/>
      <c r="AG62" s="1065"/>
      <c r="AH62" s="1065"/>
      <c r="AI62" s="1065"/>
      <c r="AJ62" s="1065"/>
      <c r="AK62" s="783"/>
      <c r="AL62" s="783"/>
      <c r="AM62" s="783"/>
      <c r="AN62" s="783"/>
      <c r="AO62" s="783"/>
      <c r="AP62" s="783"/>
      <c r="AQ62" s="783"/>
      <c r="AR62" s="783"/>
      <c r="AS62" s="783"/>
      <c r="AT62" s="783"/>
      <c r="AU62" s="783"/>
      <c r="AV62" s="783"/>
      <c r="AW62" s="783"/>
      <c r="AX62" s="783"/>
      <c r="AY62" s="783"/>
      <c r="AZ62" s="783"/>
      <c r="BA62" s="783"/>
      <c r="BB62" s="783"/>
      <c r="BC62" s="783"/>
      <c r="BD62" s="783"/>
      <c r="BE62" s="783"/>
      <c r="BF62" s="783"/>
      <c r="BG62" s="783"/>
      <c r="BH62" s="783"/>
      <c r="BI62" s="783"/>
      <c r="BJ62" s="783"/>
      <c r="BK62" s="783"/>
      <c r="BL62" s="783"/>
      <c r="BM62" s="783"/>
      <c r="BN62" s="783"/>
      <c r="BO62" s="783"/>
      <c r="BP62" s="783"/>
      <c r="BQ62" s="783"/>
      <c r="BR62" s="783"/>
      <c r="BS62" s="783"/>
      <c r="BT62" s="783"/>
      <c r="BU62" s="783"/>
      <c r="BV62" s="783"/>
      <c r="BW62" s="783"/>
      <c r="BX62" s="783"/>
      <c r="BY62" s="783"/>
      <c r="BZ62" s="783"/>
      <c r="CA62" s="783"/>
      <c r="CB62" s="783"/>
      <c r="CC62" s="783"/>
      <c r="CD62" s="783"/>
      <c r="CE62" s="783"/>
      <c r="CF62" s="783"/>
      <c r="CG62" s="783"/>
      <c r="CH62" s="783"/>
      <c r="CI62" s="783"/>
      <c r="CJ62" s="783"/>
      <c r="CK62" s="783"/>
      <c r="CL62" s="783"/>
      <c r="CN62" s="1041"/>
      <c r="CO62" s="1041"/>
      <c r="CP62" s="1068"/>
      <c r="CQ62" s="1069"/>
      <c r="CR62" s="1069"/>
      <c r="CS62" s="1069"/>
      <c r="CT62" s="974"/>
      <c r="CU62" s="974"/>
      <c r="CV62" s="974"/>
      <c r="CW62" s="972"/>
    </row>
    <row r="63" spans="1:101" s="945" customFormat="1" x14ac:dyDescent="0.45">
      <c r="A63" s="713"/>
      <c r="B63" s="948"/>
      <c r="C63" s="783"/>
      <c r="D63" s="783"/>
      <c r="E63" s="783"/>
      <c r="F63" s="783"/>
      <c r="G63" s="783"/>
      <c r="H63" s="1065"/>
      <c r="I63" s="783"/>
      <c r="J63" s="783"/>
      <c r="K63" s="783"/>
      <c r="L63" s="783"/>
      <c r="M63" s="783"/>
      <c r="N63" s="783"/>
      <c r="O63" s="783"/>
      <c r="P63" s="783"/>
      <c r="Q63" s="783"/>
      <c r="R63" s="783"/>
      <c r="S63" s="783"/>
      <c r="T63" s="783"/>
      <c r="U63" s="783"/>
      <c r="V63" s="783"/>
      <c r="W63" s="783"/>
      <c r="X63" s="783"/>
      <c r="Y63" s="783"/>
      <c r="Z63" s="783"/>
      <c r="AA63" s="783"/>
      <c r="AB63" s="783"/>
      <c r="AC63" s="783"/>
      <c r="AD63" s="783"/>
      <c r="AE63" s="783"/>
      <c r="AF63" s="783"/>
      <c r="AG63" s="1065"/>
      <c r="AH63" s="1065"/>
      <c r="AI63" s="1065"/>
      <c r="AJ63" s="1065"/>
      <c r="AK63" s="783"/>
      <c r="AL63" s="783"/>
      <c r="AM63" s="783"/>
      <c r="AN63" s="783"/>
      <c r="AO63" s="783"/>
      <c r="AP63" s="783"/>
      <c r="AQ63" s="783"/>
      <c r="AR63" s="783"/>
      <c r="AS63" s="783"/>
      <c r="AT63" s="783"/>
      <c r="AU63" s="783"/>
      <c r="AV63" s="783"/>
      <c r="AW63" s="783"/>
      <c r="AX63" s="783"/>
      <c r="AY63" s="783"/>
      <c r="AZ63" s="783"/>
      <c r="BA63" s="783"/>
      <c r="BB63" s="783"/>
      <c r="BC63" s="783"/>
      <c r="BD63" s="783"/>
      <c r="BE63" s="783"/>
      <c r="BF63" s="783"/>
      <c r="BG63" s="783"/>
      <c r="BH63" s="783"/>
      <c r="BI63" s="783"/>
      <c r="BJ63" s="783"/>
      <c r="BK63" s="783"/>
      <c r="BL63" s="783"/>
      <c r="BM63" s="783"/>
      <c r="BN63" s="783"/>
      <c r="BO63" s="783"/>
      <c r="BP63" s="783"/>
      <c r="BQ63" s="783"/>
      <c r="BR63" s="783"/>
      <c r="BS63" s="783"/>
      <c r="BT63" s="783"/>
      <c r="BU63" s="783"/>
      <c r="BV63" s="783"/>
      <c r="BW63" s="783"/>
      <c r="BX63" s="783"/>
      <c r="BY63" s="783"/>
      <c r="BZ63" s="783"/>
      <c r="CA63" s="783"/>
      <c r="CB63" s="783"/>
      <c r="CC63" s="783"/>
      <c r="CD63" s="783"/>
      <c r="CE63" s="783"/>
      <c r="CF63" s="783"/>
      <c r="CG63" s="783"/>
      <c r="CH63" s="783"/>
      <c r="CI63" s="783"/>
      <c r="CJ63" s="783"/>
      <c r="CK63" s="783"/>
      <c r="CL63" s="783"/>
      <c r="CN63" s="1041"/>
      <c r="CO63" s="1041"/>
      <c r="CP63" s="1068"/>
      <c r="CQ63" s="1069"/>
      <c r="CR63" s="1069"/>
      <c r="CS63" s="1069"/>
      <c r="CT63" s="974"/>
      <c r="CU63" s="974"/>
      <c r="CV63" s="974"/>
      <c r="CW63" s="972"/>
    </row>
    <row r="64" spans="1:101" s="945" customFormat="1" x14ac:dyDescent="0.45">
      <c r="A64" s="713"/>
      <c r="B64" s="948"/>
      <c r="C64" s="783"/>
      <c r="D64" s="783"/>
      <c r="E64" s="783"/>
      <c r="F64" s="783"/>
      <c r="G64" s="783"/>
      <c r="H64" s="1065"/>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1065"/>
      <c r="AH64" s="1065"/>
      <c r="AI64" s="1065"/>
      <c r="AJ64" s="1065"/>
      <c r="AK64" s="783"/>
      <c r="AL64" s="783"/>
      <c r="AM64" s="783"/>
      <c r="AN64" s="783"/>
      <c r="AO64" s="783"/>
      <c r="AP64" s="783"/>
      <c r="AQ64" s="783"/>
      <c r="AR64" s="783"/>
      <c r="AS64" s="783"/>
      <c r="AT64" s="783"/>
      <c r="AU64" s="783"/>
      <c r="AV64" s="783"/>
      <c r="AW64" s="783"/>
      <c r="AX64" s="783"/>
      <c r="AY64" s="783"/>
      <c r="AZ64" s="783"/>
      <c r="BA64" s="783"/>
      <c r="BB64" s="783"/>
      <c r="BC64" s="783"/>
      <c r="BD64" s="783"/>
      <c r="BE64" s="783"/>
      <c r="BF64" s="783"/>
      <c r="BG64" s="783"/>
      <c r="BH64" s="783"/>
      <c r="BI64" s="783"/>
      <c r="BJ64" s="783"/>
      <c r="BK64" s="783"/>
      <c r="BL64" s="783"/>
      <c r="BM64" s="783"/>
      <c r="BN64" s="783"/>
      <c r="BO64" s="783"/>
      <c r="BP64" s="783"/>
      <c r="BQ64" s="783"/>
      <c r="BR64" s="783"/>
      <c r="BS64" s="783"/>
      <c r="BT64" s="783"/>
      <c r="BU64" s="783"/>
      <c r="BV64" s="783"/>
      <c r="BW64" s="783"/>
      <c r="BX64" s="783"/>
      <c r="BY64" s="783"/>
      <c r="BZ64" s="783"/>
      <c r="CA64" s="783"/>
      <c r="CB64" s="783"/>
      <c r="CC64" s="783"/>
      <c r="CD64" s="783"/>
      <c r="CE64" s="783"/>
      <c r="CF64" s="783"/>
      <c r="CG64" s="783"/>
      <c r="CH64" s="783"/>
      <c r="CI64" s="783"/>
      <c r="CJ64" s="783"/>
      <c r="CK64" s="783"/>
      <c r="CL64" s="783"/>
      <c r="CN64" s="1041"/>
      <c r="CO64" s="1041"/>
      <c r="CP64" s="1068"/>
      <c r="CQ64" s="1069"/>
      <c r="CR64" s="1069"/>
      <c r="CS64" s="1069"/>
      <c r="CT64" s="974"/>
      <c r="CU64" s="974"/>
      <c r="CV64" s="974"/>
      <c r="CW64" s="972"/>
    </row>
    <row r="65" spans="1:101" s="945" customFormat="1" x14ac:dyDescent="0.45">
      <c r="A65" s="713"/>
      <c r="B65" s="948"/>
      <c r="C65" s="783"/>
      <c r="D65" s="783"/>
      <c r="E65" s="783"/>
      <c r="F65" s="783"/>
      <c r="G65" s="783"/>
      <c r="H65" s="1065"/>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1065"/>
      <c r="AH65" s="1065"/>
      <c r="AI65" s="1065"/>
      <c r="AJ65" s="1065"/>
      <c r="AK65" s="783"/>
      <c r="AL65" s="783"/>
      <c r="AM65" s="783"/>
      <c r="AN65" s="783"/>
      <c r="AO65" s="783"/>
      <c r="AP65" s="783"/>
      <c r="AQ65" s="783"/>
      <c r="AR65" s="783"/>
      <c r="AS65" s="783"/>
      <c r="AT65" s="783"/>
      <c r="AU65" s="783"/>
      <c r="AV65" s="783"/>
      <c r="AW65" s="783"/>
      <c r="AX65" s="783"/>
      <c r="AY65" s="783"/>
      <c r="AZ65" s="783"/>
      <c r="BA65" s="783"/>
      <c r="BB65" s="783"/>
      <c r="BC65" s="783"/>
      <c r="BD65" s="783"/>
      <c r="BE65" s="783"/>
      <c r="BF65" s="783"/>
      <c r="BG65" s="783"/>
      <c r="BH65" s="783"/>
      <c r="BI65" s="783"/>
      <c r="BJ65" s="783"/>
      <c r="BK65" s="783"/>
      <c r="BL65" s="783"/>
      <c r="BM65" s="783"/>
      <c r="BN65" s="783"/>
      <c r="BO65" s="783"/>
      <c r="BP65" s="783"/>
      <c r="BQ65" s="783"/>
      <c r="BR65" s="783"/>
      <c r="BS65" s="783"/>
      <c r="BT65" s="783"/>
      <c r="BU65" s="783"/>
      <c r="BV65" s="783"/>
      <c r="BW65" s="783"/>
      <c r="BX65" s="783"/>
      <c r="BY65" s="783"/>
      <c r="BZ65" s="783"/>
      <c r="CA65" s="783"/>
      <c r="CB65" s="783"/>
      <c r="CC65" s="783"/>
      <c r="CD65" s="783"/>
      <c r="CE65" s="783"/>
      <c r="CF65" s="783"/>
      <c r="CG65" s="783"/>
      <c r="CH65" s="783"/>
      <c r="CI65" s="783"/>
      <c r="CJ65" s="783"/>
      <c r="CK65" s="783"/>
      <c r="CL65" s="783"/>
      <c r="CN65" s="1041"/>
      <c r="CO65" s="1041"/>
      <c r="CP65" s="1068"/>
      <c r="CQ65" s="1069"/>
      <c r="CR65" s="1069"/>
      <c r="CS65" s="1069"/>
      <c r="CT65" s="974"/>
      <c r="CU65" s="974"/>
      <c r="CV65" s="974"/>
      <c r="CW65" s="972"/>
    </row>
    <row r="66" spans="1:101" s="945" customFormat="1" x14ac:dyDescent="0.45">
      <c r="A66" s="713"/>
      <c r="B66" s="948"/>
      <c r="C66" s="783"/>
      <c r="D66" s="783"/>
      <c r="E66" s="783"/>
      <c r="F66" s="783"/>
      <c r="G66" s="783"/>
      <c r="H66" s="1065"/>
      <c r="I66" s="783"/>
      <c r="J66" s="783"/>
      <c r="K66" s="783"/>
      <c r="L66" s="783"/>
      <c r="M66" s="783"/>
      <c r="N66" s="783"/>
      <c r="O66" s="783"/>
      <c r="P66" s="783"/>
      <c r="Q66" s="783"/>
      <c r="R66" s="783"/>
      <c r="S66" s="783"/>
      <c r="T66" s="783"/>
      <c r="U66" s="783"/>
      <c r="V66" s="783"/>
      <c r="W66" s="783"/>
      <c r="X66" s="783"/>
      <c r="Y66" s="783"/>
      <c r="Z66" s="783"/>
      <c r="AA66" s="783"/>
      <c r="AB66" s="783"/>
      <c r="AC66" s="783"/>
      <c r="AD66" s="783"/>
      <c r="AE66" s="783"/>
      <c r="AF66" s="783"/>
      <c r="AG66" s="1065"/>
      <c r="AH66" s="1065"/>
      <c r="AI66" s="1065"/>
      <c r="AJ66" s="1065"/>
      <c r="AK66" s="783"/>
      <c r="AL66" s="783"/>
      <c r="AM66" s="783"/>
      <c r="AN66" s="783"/>
      <c r="AO66" s="783"/>
      <c r="AP66" s="783"/>
      <c r="AQ66" s="783"/>
      <c r="AR66" s="783"/>
      <c r="AS66" s="783"/>
      <c r="AT66" s="783"/>
      <c r="AU66" s="783"/>
      <c r="AV66" s="783"/>
      <c r="AW66" s="783"/>
      <c r="AX66" s="783"/>
      <c r="AY66" s="783"/>
      <c r="AZ66" s="783"/>
      <c r="BA66" s="783"/>
      <c r="BB66" s="783"/>
      <c r="BC66" s="783"/>
      <c r="BD66" s="783"/>
      <c r="BE66" s="783"/>
      <c r="BF66" s="783"/>
      <c r="BG66" s="783"/>
      <c r="BH66" s="783"/>
      <c r="BI66" s="783"/>
      <c r="BJ66" s="783"/>
      <c r="BK66" s="783"/>
      <c r="BL66" s="783"/>
      <c r="BM66" s="783"/>
      <c r="BN66" s="783"/>
      <c r="BO66" s="783"/>
      <c r="BP66" s="783"/>
      <c r="BQ66" s="783"/>
      <c r="BR66" s="783"/>
      <c r="BS66" s="783"/>
      <c r="BT66" s="783"/>
      <c r="BU66" s="783"/>
      <c r="BV66" s="783"/>
      <c r="BW66" s="783"/>
      <c r="BX66" s="783"/>
      <c r="BY66" s="783"/>
      <c r="BZ66" s="783"/>
      <c r="CA66" s="783"/>
      <c r="CB66" s="783"/>
      <c r="CC66" s="783"/>
      <c r="CD66" s="783"/>
      <c r="CE66" s="783"/>
      <c r="CF66" s="783"/>
      <c r="CG66" s="783"/>
      <c r="CH66" s="783"/>
      <c r="CI66" s="783"/>
      <c r="CJ66" s="783"/>
      <c r="CK66" s="783"/>
      <c r="CL66" s="783"/>
      <c r="CN66" s="1041"/>
      <c r="CO66" s="1041"/>
      <c r="CP66" s="1068"/>
      <c r="CQ66" s="1069"/>
      <c r="CR66" s="1069"/>
      <c r="CS66" s="1069"/>
      <c r="CT66" s="974"/>
      <c r="CU66" s="974"/>
      <c r="CV66" s="974"/>
      <c r="CW66" s="972"/>
    </row>
    <row r="67" spans="1:101" s="945" customFormat="1" x14ac:dyDescent="0.45">
      <c r="A67" s="713"/>
      <c r="B67" s="948"/>
      <c r="C67" s="783"/>
      <c r="D67" s="783"/>
      <c r="E67" s="783"/>
      <c r="F67" s="783"/>
      <c r="G67" s="783"/>
      <c r="H67" s="1065"/>
      <c r="I67" s="783"/>
      <c r="J67" s="783"/>
      <c r="K67" s="783"/>
      <c r="L67" s="783"/>
      <c r="M67" s="783"/>
      <c r="N67" s="783"/>
      <c r="O67" s="783"/>
      <c r="P67" s="783"/>
      <c r="Q67" s="783"/>
      <c r="R67" s="783"/>
      <c r="S67" s="783"/>
      <c r="T67" s="783"/>
      <c r="U67" s="783"/>
      <c r="V67" s="783"/>
      <c r="W67" s="783"/>
      <c r="X67" s="783"/>
      <c r="Y67" s="783"/>
      <c r="Z67" s="783"/>
      <c r="AA67" s="783"/>
      <c r="AB67" s="783"/>
      <c r="AC67" s="783"/>
      <c r="AD67" s="783"/>
      <c r="AE67" s="783"/>
      <c r="AF67" s="783"/>
      <c r="AG67" s="1065"/>
      <c r="AH67" s="1065"/>
      <c r="AI67" s="1065"/>
      <c r="AJ67" s="1065"/>
      <c r="AK67" s="783"/>
      <c r="AL67" s="783"/>
      <c r="AM67" s="783"/>
      <c r="AN67" s="783"/>
      <c r="AO67" s="783"/>
      <c r="AP67" s="783"/>
      <c r="AQ67" s="783"/>
      <c r="AR67" s="783"/>
      <c r="AS67" s="783"/>
      <c r="AT67" s="783"/>
      <c r="AU67" s="783"/>
      <c r="AV67" s="783"/>
      <c r="AW67" s="783"/>
      <c r="AX67" s="783"/>
      <c r="AY67" s="783"/>
      <c r="AZ67" s="783"/>
      <c r="BA67" s="783"/>
      <c r="BB67" s="783"/>
      <c r="BC67" s="783"/>
      <c r="BD67" s="783"/>
      <c r="BE67" s="783"/>
      <c r="BF67" s="783"/>
      <c r="BG67" s="783"/>
      <c r="BH67" s="783"/>
      <c r="BI67" s="783"/>
      <c r="BJ67" s="783"/>
      <c r="BK67" s="783"/>
      <c r="BL67" s="783"/>
      <c r="BM67" s="783"/>
      <c r="BN67" s="783"/>
      <c r="BO67" s="783"/>
      <c r="BP67" s="783"/>
      <c r="BQ67" s="783"/>
      <c r="BR67" s="783"/>
      <c r="BS67" s="783"/>
      <c r="BT67" s="783"/>
      <c r="BU67" s="783"/>
      <c r="BV67" s="783"/>
      <c r="BW67" s="783"/>
      <c r="BX67" s="783"/>
      <c r="BY67" s="783"/>
      <c r="BZ67" s="783"/>
      <c r="CA67" s="783"/>
      <c r="CB67" s="783"/>
      <c r="CC67" s="783"/>
      <c r="CD67" s="783"/>
      <c r="CE67" s="783"/>
      <c r="CF67" s="783"/>
      <c r="CG67" s="783"/>
      <c r="CH67" s="783"/>
      <c r="CI67" s="783"/>
      <c r="CJ67" s="783"/>
      <c r="CK67" s="783"/>
      <c r="CL67" s="783"/>
      <c r="CN67" s="1041"/>
      <c r="CO67" s="1041"/>
      <c r="CP67" s="1068"/>
      <c r="CQ67" s="1069"/>
      <c r="CR67" s="1069"/>
      <c r="CS67" s="1069"/>
      <c r="CT67" s="974"/>
      <c r="CU67" s="974"/>
      <c r="CV67" s="974"/>
      <c r="CW67" s="972"/>
    </row>
    <row r="68" spans="1:101" s="945" customFormat="1" x14ac:dyDescent="0.45">
      <c r="A68" s="713"/>
      <c r="B68" s="948"/>
      <c r="C68" s="783"/>
      <c r="D68" s="783"/>
      <c r="E68" s="783"/>
      <c r="F68" s="783"/>
      <c r="G68" s="783"/>
      <c r="H68" s="1065"/>
      <c r="I68" s="783"/>
      <c r="J68" s="783"/>
      <c r="K68" s="783"/>
      <c r="L68" s="783"/>
      <c r="M68" s="783"/>
      <c r="N68" s="783"/>
      <c r="O68" s="783"/>
      <c r="P68" s="783"/>
      <c r="Q68" s="783"/>
      <c r="R68" s="783"/>
      <c r="S68" s="783"/>
      <c r="T68" s="783"/>
      <c r="U68" s="783"/>
      <c r="V68" s="783"/>
      <c r="W68" s="783"/>
      <c r="X68" s="783"/>
      <c r="Y68" s="783"/>
      <c r="Z68" s="783"/>
      <c r="AA68" s="783"/>
      <c r="AB68" s="783"/>
      <c r="AC68" s="783"/>
      <c r="AD68" s="783"/>
      <c r="AE68" s="783"/>
      <c r="AF68" s="783"/>
      <c r="AG68" s="1065"/>
      <c r="AH68" s="1065"/>
      <c r="AI68" s="1065"/>
      <c r="AJ68" s="1065"/>
      <c r="AK68" s="783"/>
      <c r="AL68" s="783"/>
      <c r="AM68" s="783"/>
      <c r="AN68" s="783"/>
      <c r="AO68" s="783"/>
      <c r="AP68" s="783"/>
      <c r="AQ68" s="783"/>
      <c r="AR68" s="783"/>
      <c r="AS68" s="783"/>
      <c r="AT68" s="783"/>
      <c r="AU68" s="783"/>
      <c r="AV68" s="783"/>
      <c r="AW68" s="783"/>
      <c r="AX68" s="783"/>
      <c r="AY68" s="783"/>
      <c r="AZ68" s="783"/>
      <c r="BA68" s="783"/>
      <c r="BB68" s="783"/>
      <c r="BC68" s="783"/>
      <c r="BD68" s="783"/>
      <c r="BE68" s="783"/>
      <c r="BF68" s="783"/>
      <c r="BG68" s="783"/>
      <c r="BH68" s="783"/>
      <c r="BI68" s="783"/>
      <c r="BJ68" s="783"/>
      <c r="BK68" s="783"/>
      <c r="BL68" s="783"/>
      <c r="BM68" s="783"/>
      <c r="BN68" s="783"/>
      <c r="BO68" s="783"/>
      <c r="BP68" s="783"/>
      <c r="BQ68" s="783"/>
      <c r="BR68" s="783"/>
      <c r="BS68" s="783"/>
      <c r="BT68" s="783"/>
      <c r="BU68" s="783"/>
      <c r="BV68" s="783"/>
      <c r="BW68" s="783"/>
      <c r="BX68" s="783"/>
      <c r="BY68" s="783"/>
      <c r="BZ68" s="783"/>
      <c r="CA68" s="783"/>
      <c r="CB68" s="783"/>
      <c r="CC68" s="783"/>
      <c r="CD68" s="783"/>
      <c r="CE68" s="783"/>
      <c r="CF68" s="783"/>
      <c r="CG68" s="783"/>
      <c r="CH68" s="783"/>
      <c r="CI68" s="783"/>
      <c r="CJ68" s="783"/>
      <c r="CK68" s="783"/>
      <c r="CL68" s="783"/>
      <c r="CN68" s="1041"/>
      <c r="CO68" s="1041"/>
      <c r="CP68" s="1068"/>
      <c r="CQ68" s="1069"/>
      <c r="CR68" s="1069"/>
      <c r="CS68" s="1069"/>
      <c r="CT68" s="974"/>
      <c r="CU68" s="974"/>
      <c r="CV68" s="974"/>
      <c r="CW68" s="972"/>
    </row>
    <row r="69" spans="1:101" s="945" customFormat="1" x14ac:dyDescent="0.45">
      <c r="A69" s="713"/>
      <c r="B69" s="948"/>
      <c r="C69" s="783"/>
      <c r="D69" s="783"/>
      <c r="E69" s="783"/>
      <c r="F69" s="783"/>
      <c r="G69" s="783"/>
      <c r="H69" s="1065"/>
      <c r="I69" s="783"/>
      <c r="J69" s="783"/>
      <c r="K69" s="783"/>
      <c r="L69" s="783"/>
      <c r="M69" s="783"/>
      <c r="N69" s="783"/>
      <c r="O69" s="783"/>
      <c r="P69" s="783"/>
      <c r="Q69" s="783"/>
      <c r="R69" s="783"/>
      <c r="S69" s="783"/>
      <c r="T69" s="783"/>
      <c r="U69" s="783"/>
      <c r="V69" s="783"/>
      <c r="W69" s="783"/>
      <c r="X69" s="783"/>
      <c r="Y69" s="783"/>
      <c r="Z69" s="783"/>
      <c r="AA69" s="783"/>
      <c r="AB69" s="783"/>
      <c r="AC69" s="783"/>
      <c r="AD69" s="783"/>
      <c r="AE69" s="783"/>
      <c r="AF69" s="783"/>
      <c r="AG69" s="1065"/>
      <c r="AH69" s="1065"/>
      <c r="AI69" s="1065"/>
      <c r="AJ69" s="1065"/>
      <c r="AK69" s="783"/>
      <c r="AL69" s="783"/>
      <c r="AM69" s="783"/>
      <c r="AN69" s="783"/>
      <c r="AO69" s="783"/>
      <c r="AP69" s="783"/>
      <c r="AQ69" s="783"/>
      <c r="AR69" s="783"/>
      <c r="AS69" s="783"/>
      <c r="AT69" s="783"/>
      <c r="AU69" s="783"/>
      <c r="AV69" s="783"/>
      <c r="AW69" s="783"/>
      <c r="AX69" s="783"/>
      <c r="AY69" s="783"/>
      <c r="AZ69" s="783"/>
      <c r="BA69" s="783"/>
      <c r="BB69" s="783"/>
      <c r="BC69" s="783"/>
      <c r="BD69" s="783"/>
      <c r="BE69" s="783"/>
      <c r="BF69" s="783"/>
      <c r="BG69" s="783"/>
      <c r="BH69" s="783"/>
      <c r="BI69" s="783"/>
      <c r="BJ69" s="783"/>
      <c r="BK69" s="783"/>
      <c r="BL69" s="783"/>
      <c r="BM69" s="783"/>
      <c r="BN69" s="783"/>
      <c r="BO69" s="783"/>
      <c r="BP69" s="783"/>
      <c r="BQ69" s="783"/>
      <c r="BR69" s="783"/>
      <c r="BS69" s="783"/>
      <c r="BT69" s="783"/>
      <c r="BU69" s="783"/>
      <c r="BV69" s="783"/>
      <c r="BW69" s="783"/>
      <c r="BX69" s="783"/>
      <c r="BY69" s="783"/>
      <c r="BZ69" s="783"/>
      <c r="CA69" s="783"/>
      <c r="CB69" s="783"/>
      <c r="CC69" s="783"/>
      <c r="CD69" s="783"/>
      <c r="CE69" s="783"/>
      <c r="CF69" s="783"/>
      <c r="CG69" s="783"/>
      <c r="CH69" s="783"/>
      <c r="CI69" s="783"/>
      <c r="CJ69" s="783"/>
      <c r="CK69" s="783"/>
      <c r="CL69" s="783"/>
      <c r="CN69" s="1041"/>
      <c r="CO69" s="1041"/>
      <c r="CP69" s="1068"/>
      <c r="CQ69" s="1069"/>
      <c r="CR69" s="1069"/>
      <c r="CS69" s="1069"/>
      <c r="CT69" s="974"/>
      <c r="CU69" s="974"/>
      <c r="CV69" s="974"/>
      <c r="CW69" s="972"/>
    </row>
    <row r="70" spans="1:101" s="945" customFormat="1" x14ac:dyDescent="0.45">
      <c r="A70" s="713"/>
      <c r="B70" s="948"/>
      <c r="C70" s="783"/>
      <c r="D70" s="783"/>
      <c r="E70" s="783"/>
      <c r="F70" s="783"/>
      <c r="G70" s="783"/>
      <c r="H70" s="1065"/>
      <c r="I70" s="783"/>
      <c r="J70" s="783"/>
      <c r="K70" s="783"/>
      <c r="L70" s="783"/>
      <c r="M70" s="783"/>
      <c r="N70" s="783"/>
      <c r="O70" s="783"/>
      <c r="P70" s="783"/>
      <c r="Q70" s="783"/>
      <c r="R70" s="783"/>
      <c r="S70" s="783"/>
      <c r="T70" s="783"/>
      <c r="U70" s="783"/>
      <c r="V70" s="783"/>
      <c r="W70" s="783"/>
      <c r="X70" s="783"/>
      <c r="Y70" s="783"/>
      <c r="Z70" s="783"/>
      <c r="AA70" s="783"/>
      <c r="AB70" s="783"/>
      <c r="AC70" s="783"/>
      <c r="AD70" s="783"/>
      <c r="AE70" s="783"/>
      <c r="AF70" s="783"/>
      <c r="AG70" s="1065"/>
      <c r="AH70" s="1065"/>
      <c r="AI70" s="1065"/>
      <c r="AJ70" s="1065"/>
      <c r="AK70" s="783"/>
      <c r="AL70" s="783"/>
      <c r="AM70" s="783"/>
      <c r="AN70" s="783"/>
      <c r="AO70" s="783"/>
      <c r="AP70" s="783"/>
      <c r="AQ70" s="783"/>
      <c r="AR70" s="783"/>
      <c r="AS70" s="783"/>
      <c r="AT70" s="783"/>
      <c r="AU70" s="783"/>
      <c r="AV70" s="783"/>
      <c r="AW70" s="783"/>
      <c r="AX70" s="783"/>
      <c r="AY70" s="783"/>
      <c r="AZ70" s="783"/>
      <c r="BA70" s="783"/>
      <c r="BB70" s="783"/>
      <c r="BC70" s="783"/>
      <c r="BD70" s="783"/>
      <c r="BE70" s="783"/>
      <c r="BF70" s="783"/>
      <c r="BG70" s="783"/>
      <c r="BH70" s="783"/>
      <c r="BI70" s="783"/>
      <c r="BJ70" s="783"/>
      <c r="BK70" s="783"/>
      <c r="BL70" s="783"/>
      <c r="BM70" s="783"/>
      <c r="BN70" s="783"/>
      <c r="BO70" s="783"/>
      <c r="BP70" s="783"/>
      <c r="BQ70" s="783"/>
      <c r="BR70" s="783"/>
      <c r="BS70" s="783"/>
      <c r="BT70" s="783"/>
      <c r="BU70" s="783"/>
      <c r="BV70" s="783"/>
      <c r="BW70" s="783"/>
      <c r="BX70" s="783"/>
      <c r="BY70" s="783"/>
      <c r="BZ70" s="783"/>
      <c r="CA70" s="783"/>
      <c r="CB70" s="783"/>
      <c r="CC70" s="783"/>
      <c r="CD70" s="783"/>
      <c r="CE70" s="783"/>
      <c r="CF70" s="783"/>
      <c r="CG70" s="783"/>
      <c r="CH70" s="783"/>
      <c r="CI70" s="783"/>
      <c r="CJ70" s="783"/>
      <c r="CK70" s="783"/>
      <c r="CL70" s="783"/>
      <c r="CN70" s="1041"/>
      <c r="CO70" s="1041"/>
      <c r="CP70" s="1068"/>
      <c r="CQ70" s="1069"/>
      <c r="CR70" s="1069"/>
      <c r="CS70" s="1069"/>
      <c r="CT70" s="974"/>
      <c r="CU70" s="974"/>
      <c r="CV70" s="974"/>
      <c r="CW70" s="972"/>
    </row>
    <row r="71" spans="1:101" s="945" customFormat="1" x14ac:dyDescent="0.45">
      <c r="A71" s="713"/>
      <c r="B71" s="948"/>
      <c r="C71" s="783"/>
      <c r="D71" s="783"/>
      <c r="E71" s="783"/>
      <c r="F71" s="783"/>
      <c r="G71" s="783"/>
      <c r="H71" s="1065"/>
      <c r="I71" s="783"/>
      <c r="J71" s="783"/>
      <c r="K71" s="783"/>
      <c r="L71" s="783"/>
      <c r="M71" s="783"/>
      <c r="N71" s="783"/>
      <c r="O71" s="783"/>
      <c r="P71" s="783"/>
      <c r="Q71" s="783"/>
      <c r="R71" s="783"/>
      <c r="S71" s="783"/>
      <c r="T71" s="783"/>
      <c r="U71" s="783"/>
      <c r="V71" s="783"/>
      <c r="W71" s="783"/>
      <c r="X71" s="783"/>
      <c r="Y71" s="783"/>
      <c r="Z71" s="783"/>
      <c r="AA71" s="783"/>
      <c r="AB71" s="783"/>
      <c r="AC71" s="783"/>
      <c r="AD71" s="783"/>
      <c r="AE71" s="783"/>
      <c r="AF71" s="783"/>
      <c r="AG71" s="1065"/>
      <c r="AH71" s="1065"/>
      <c r="AI71" s="1065"/>
      <c r="AJ71" s="1065"/>
      <c r="AK71" s="783"/>
      <c r="AL71" s="783"/>
      <c r="AM71" s="783"/>
      <c r="AN71" s="783"/>
      <c r="AO71" s="783"/>
      <c r="AP71" s="783"/>
      <c r="AQ71" s="783"/>
      <c r="AR71" s="783"/>
      <c r="AS71" s="783"/>
      <c r="AT71" s="783"/>
      <c r="AU71" s="783"/>
      <c r="AV71" s="783"/>
      <c r="AW71" s="783"/>
      <c r="AX71" s="783"/>
      <c r="AY71" s="783"/>
      <c r="AZ71" s="783"/>
      <c r="BA71" s="783"/>
      <c r="BB71" s="783"/>
      <c r="BC71" s="783"/>
      <c r="BD71" s="783"/>
      <c r="BE71" s="783"/>
      <c r="BF71" s="783"/>
      <c r="BG71" s="783"/>
      <c r="BH71" s="783"/>
      <c r="BI71" s="783"/>
      <c r="BJ71" s="783"/>
      <c r="BK71" s="783"/>
      <c r="BL71" s="783"/>
      <c r="BM71" s="783"/>
      <c r="BN71" s="783"/>
      <c r="BO71" s="783"/>
      <c r="BP71" s="783"/>
      <c r="BQ71" s="783"/>
      <c r="BR71" s="783"/>
      <c r="BS71" s="783"/>
      <c r="BT71" s="783"/>
      <c r="BU71" s="783"/>
      <c r="BV71" s="783"/>
      <c r="BW71" s="783"/>
      <c r="BX71" s="783"/>
      <c r="BY71" s="783"/>
      <c r="BZ71" s="783"/>
      <c r="CA71" s="783"/>
      <c r="CB71" s="783"/>
      <c r="CC71" s="783"/>
      <c r="CD71" s="783"/>
      <c r="CE71" s="783"/>
      <c r="CF71" s="783"/>
      <c r="CG71" s="783"/>
      <c r="CH71" s="783"/>
      <c r="CI71" s="783"/>
      <c r="CJ71" s="783"/>
      <c r="CK71" s="783"/>
      <c r="CL71" s="783"/>
      <c r="CN71" s="1041"/>
      <c r="CO71" s="1041"/>
      <c r="CP71" s="1068"/>
      <c r="CQ71" s="1069"/>
      <c r="CR71" s="1069"/>
      <c r="CS71" s="1069"/>
      <c r="CT71" s="974"/>
      <c r="CU71" s="974"/>
      <c r="CV71" s="974"/>
      <c r="CW71" s="972"/>
    </row>
    <row r="72" spans="1:101" s="945" customFormat="1" x14ac:dyDescent="0.45">
      <c r="A72" s="713"/>
      <c r="B72" s="948"/>
      <c r="C72" s="783"/>
      <c r="D72" s="783"/>
      <c r="E72" s="783"/>
      <c r="F72" s="783"/>
      <c r="G72" s="783"/>
      <c r="H72" s="1065"/>
      <c r="I72" s="783"/>
      <c r="J72" s="783"/>
      <c r="K72" s="783"/>
      <c r="L72" s="783"/>
      <c r="M72" s="783"/>
      <c r="N72" s="783"/>
      <c r="O72" s="783"/>
      <c r="P72" s="783"/>
      <c r="Q72" s="783"/>
      <c r="R72" s="783"/>
      <c r="S72" s="783"/>
      <c r="T72" s="783"/>
      <c r="U72" s="783"/>
      <c r="V72" s="783"/>
      <c r="W72" s="783"/>
      <c r="X72" s="783"/>
      <c r="Y72" s="783"/>
      <c r="Z72" s="783"/>
      <c r="AA72" s="783"/>
      <c r="AB72" s="783"/>
      <c r="AC72" s="783"/>
      <c r="AD72" s="783"/>
      <c r="AE72" s="783"/>
      <c r="AF72" s="783"/>
      <c r="AG72" s="1065"/>
      <c r="AH72" s="1065"/>
      <c r="AI72" s="1065"/>
      <c r="AJ72" s="1065"/>
      <c r="AK72" s="783"/>
      <c r="AL72" s="783"/>
      <c r="AM72" s="783"/>
      <c r="AN72" s="783"/>
      <c r="AO72" s="783"/>
      <c r="AP72" s="783"/>
      <c r="AQ72" s="783"/>
      <c r="AR72" s="783"/>
      <c r="AS72" s="783"/>
      <c r="AT72" s="783"/>
      <c r="AU72" s="783"/>
      <c r="AV72" s="783"/>
      <c r="AW72" s="783"/>
      <c r="AX72" s="783"/>
      <c r="AY72" s="783"/>
      <c r="AZ72" s="783"/>
      <c r="BA72" s="783"/>
      <c r="BB72" s="783"/>
      <c r="BC72" s="783"/>
      <c r="BD72" s="783"/>
      <c r="BE72" s="783"/>
      <c r="BF72" s="783"/>
      <c r="BG72" s="783"/>
      <c r="BH72" s="783"/>
      <c r="BI72" s="783"/>
      <c r="BJ72" s="783"/>
      <c r="BK72" s="783"/>
      <c r="BL72" s="783"/>
      <c r="BM72" s="783"/>
      <c r="BN72" s="783"/>
      <c r="BO72" s="783"/>
      <c r="BP72" s="783"/>
      <c r="BQ72" s="783"/>
      <c r="BR72" s="783"/>
      <c r="BS72" s="783"/>
      <c r="BT72" s="783"/>
      <c r="BU72" s="783"/>
      <c r="BV72" s="783"/>
      <c r="BW72" s="783"/>
      <c r="BX72" s="783"/>
      <c r="BY72" s="783"/>
      <c r="BZ72" s="783"/>
      <c r="CA72" s="783"/>
      <c r="CB72" s="783"/>
      <c r="CC72" s="783"/>
      <c r="CD72" s="783"/>
      <c r="CE72" s="783"/>
      <c r="CF72" s="783"/>
      <c r="CG72" s="783"/>
      <c r="CH72" s="783"/>
      <c r="CI72" s="783"/>
      <c r="CJ72" s="783"/>
      <c r="CK72" s="783"/>
      <c r="CL72" s="783"/>
      <c r="CN72" s="1041"/>
      <c r="CO72" s="1041"/>
      <c r="CP72" s="1068"/>
      <c r="CQ72" s="1069"/>
      <c r="CR72" s="1069"/>
      <c r="CS72" s="1069"/>
      <c r="CT72" s="974"/>
      <c r="CU72" s="974"/>
      <c r="CV72" s="974"/>
      <c r="CW72" s="972"/>
    </row>
    <row r="73" spans="1:101" s="945" customFormat="1" x14ac:dyDescent="0.45">
      <c r="A73" s="713"/>
      <c r="B73" s="948"/>
      <c r="C73" s="783"/>
      <c r="D73" s="783"/>
      <c r="E73" s="783"/>
      <c r="F73" s="783"/>
      <c r="G73" s="783"/>
      <c r="H73" s="1065"/>
      <c r="I73" s="783"/>
      <c r="J73" s="783"/>
      <c r="K73" s="783"/>
      <c r="L73" s="783"/>
      <c r="M73" s="783"/>
      <c r="N73" s="783"/>
      <c r="O73" s="783"/>
      <c r="P73" s="783"/>
      <c r="Q73" s="783"/>
      <c r="R73" s="783"/>
      <c r="S73" s="783"/>
      <c r="T73" s="783"/>
      <c r="U73" s="783"/>
      <c r="V73" s="783"/>
      <c r="W73" s="783"/>
      <c r="X73" s="783"/>
      <c r="Y73" s="783"/>
      <c r="Z73" s="783"/>
      <c r="AA73" s="783"/>
      <c r="AB73" s="783"/>
      <c r="AC73" s="783"/>
      <c r="AD73" s="783"/>
      <c r="AE73" s="783"/>
      <c r="AF73" s="783"/>
      <c r="AG73" s="1065"/>
      <c r="AH73" s="1065"/>
      <c r="AI73" s="1065"/>
      <c r="AJ73" s="1065"/>
      <c r="AK73" s="783"/>
      <c r="AL73" s="783"/>
      <c r="AM73" s="783"/>
      <c r="AN73" s="783"/>
      <c r="AO73" s="783"/>
      <c r="AP73" s="783"/>
      <c r="AQ73" s="783"/>
      <c r="AR73" s="783"/>
      <c r="AS73" s="783"/>
      <c r="AT73" s="783"/>
      <c r="AU73" s="783"/>
      <c r="AV73" s="783"/>
      <c r="AW73" s="783"/>
      <c r="AX73" s="783"/>
      <c r="AY73" s="783"/>
      <c r="AZ73" s="783"/>
      <c r="BA73" s="783"/>
      <c r="BB73" s="783"/>
      <c r="BC73" s="783"/>
      <c r="BD73" s="783"/>
      <c r="BE73" s="783"/>
      <c r="BF73" s="783"/>
      <c r="BG73" s="783"/>
      <c r="BH73" s="783"/>
      <c r="BI73" s="783"/>
      <c r="BJ73" s="783"/>
      <c r="BK73" s="783"/>
      <c r="BL73" s="783"/>
      <c r="BM73" s="783"/>
      <c r="BN73" s="783"/>
      <c r="BO73" s="783"/>
      <c r="BP73" s="783"/>
      <c r="BQ73" s="783"/>
      <c r="BR73" s="783"/>
      <c r="BS73" s="783"/>
      <c r="BT73" s="783"/>
      <c r="BU73" s="783"/>
      <c r="BV73" s="783"/>
      <c r="BW73" s="783"/>
      <c r="BX73" s="783"/>
      <c r="BY73" s="783"/>
      <c r="BZ73" s="783"/>
      <c r="CA73" s="783"/>
      <c r="CB73" s="783"/>
      <c r="CC73" s="783"/>
      <c r="CD73" s="783"/>
      <c r="CE73" s="783"/>
      <c r="CF73" s="783"/>
      <c r="CG73" s="783"/>
      <c r="CH73" s="783"/>
      <c r="CI73" s="783"/>
      <c r="CJ73" s="783"/>
      <c r="CK73" s="783"/>
      <c r="CL73" s="783"/>
      <c r="CN73" s="1041"/>
      <c r="CO73" s="1041"/>
      <c r="CP73" s="1068"/>
      <c r="CQ73" s="1069"/>
      <c r="CR73" s="1069"/>
      <c r="CS73" s="1069"/>
      <c r="CT73" s="974"/>
      <c r="CU73" s="974"/>
      <c r="CV73" s="974"/>
      <c r="CW73" s="972"/>
    </row>
    <row r="74" spans="1:101" s="945" customFormat="1" x14ac:dyDescent="0.45">
      <c r="A74" s="713"/>
      <c r="B74" s="948"/>
      <c r="C74" s="783"/>
      <c r="D74" s="783"/>
      <c r="E74" s="783"/>
      <c r="F74" s="783"/>
      <c r="G74" s="783"/>
      <c r="H74" s="1065"/>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1065"/>
      <c r="AH74" s="1065"/>
      <c r="AI74" s="1065"/>
      <c r="AJ74" s="1065"/>
      <c r="AK74" s="783"/>
      <c r="AL74" s="783"/>
      <c r="AM74" s="783"/>
      <c r="AN74" s="783"/>
      <c r="AO74" s="783"/>
      <c r="AP74" s="783"/>
      <c r="AQ74" s="783"/>
      <c r="AR74" s="783"/>
      <c r="AS74" s="783"/>
      <c r="AT74" s="783"/>
      <c r="AU74" s="783"/>
      <c r="AV74" s="783"/>
      <c r="AW74" s="783"/>
      <c r="AX74" s="783"/>
      <c r="AY74" s="783"/>
      <c r="AZ74" s="783"/>
      <c r="BA74" s="783"/>
      <c r="BB74" s="783"/>
      <c r="BC74" s="783"/>
      <c r="BD74" s="783"/>
      <c r="BE74" s="783"/>
      <c r="BF74" s="783"/>
      <c r="BG74" s="783"/>
      <c r="BH74" s="783"/>
      <c r="BI74" s="783"/>
      <c r="BJ74" s="783"/>
      <c r="BK74" s="783"/>
      <c r="BL74" s="783"/>
      <c r="BM74" s="783"/>
      <c r="BN74" s="783"/>
      <c r="BO74" s="783"/>
      <c r="BP74" s="783"/>
      <c r="BQ74" s="783"/>
      <c r="BR74" s="783"/>
      <c r="BS74" s="783"/>
      <c r="BT74" s="783"/>
      <c r="BU74" s="783"/>
      <c r="BV74" s="783"/>
      <c r="BW74" s="783"/>
      <c r="BX74" s="783"/>
      <c r="BY74" s="783"/>
      <c r="BZ74" s="783"/>
      <c r="CA74" s="783"/>
      <c r="CB74" s="783"/>
      <c r="CC74" s="783"/>
      <c r="CD74" s="783"/>
      <c r="CE74" s="783"/>
      <c r="CF74" s="783"/>
      <c r="CG74" s="783"/>
      <c r="CH74" s="783"/>
      <c r="CI74" s="783"/>
      <c r="CJ74" s="783"/>
      <c r="CK74" s="783"/>
      <c r="CL74" s="783"/>
      <c r="CN74" s="1041"/>
      <c r="CO74" s="1041"/>
      <c r="CP74" s="1068"/>
      <c r="CQ74" s="1069"/>
      <c r="CR74" s="1069"/>
      <c r="CS74" s="1069"/>
      <c r="CT74" s="974"/>
      <c r="CU74" s="974"/>
      <c r="CV74" s="974"/>
      <c r="CW74" s="972"/>
    </row>
    <row r="75" spans="1:101" s="945" customFormat="1" x14ac:dyDescent="0.45">
      <c r="A75" s="713"/>
      <c r="B75" s="948"/>
      <c r="C75" s="783"/>
      <c r="D75" s="783"/>
      <c r="E75" s="783"/>
      <c r="F75" s="783"/>
      <c r="G75" s="783"/>
      <c r="H75" s="1065"/>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1065"/>
      <c r="AH75" s="1065"/>
      <c r="AI75" s="1065"/>
      <c r="AJ75" s="1065"/>
      <c r="AK75" s="783"/>
      <c r="AL75" s="783"/>
      <c r="AM75" s="783"/>
      <c r="AN75" s="783"/>
      <c r="AO75" s="783"/>
      <c r="AP75" s="783"/>
      <c r="AQ75" s="783"/>
      <c r="AR75" s="783"/>
      <c r="AS75" s="783"/>
      <c r="AT75" s="783"/>
      <c r="AU75" s="783"/>
      <c r="AV75" s="783"/>
      <c r="AW75" s="783"/>
      <c r="AX75" s="783"/>
      <c r="AY75" s="783"/>
      <c r="AZ75" s="783"/>
      <c r="BA75" s="783"/>
      <c r="BB75" s="783"/>
      <c r="BC75" s="783"/>
      <c r="BD75" s="783"/>
      <c r="BE75" s="783"/>
      <c r="BF75" s="783"/>
      <c r="BG75" s="783"/>
      <c r="BH75" s="783"/>
      <c r="BI75" s="783"/>
      <c r="BJ75" s="783"/>
      <c r="BK75" s="783"/>
      <c r="BL75" s="783"/>
      <c r="BM75" s="783"/>
      <c r="BN75" s="783"/>
      <c r="BO75" s="783"/>
      <c r="BP75" s="783"/>
      <c r="BQ75" s="783"/>
      <c r="BR75" s="783"/>
      <c r="BS75" s="783"/>
      <c r="BT75" s="783"/>
      <c r="BU75" s="783"/>
      <c r="BV75" s="783"/>
      <c r="BW75" s="783"/>
      <c r="BX75" s="783"/>
      <c r="BY75" s="783"/>
      <c r="BZ75" s="783"/>
      <c r="CA75" s="783"/>
      <c r="CB75" s="783"/>
      <c r="CC75" s="783"/>
      <c r="CD75" s="783"/>
      <c r="CE75" s="783"/>
      <c r="CF75" s="783"/>
      <c r="CG75" s="783"/>
      <c r="CH75" s="783"/>
      <c r="CI75" s="783"/>
      <c r="CJ75" s="783"/>
      <c r="CK75" s="783"/>
      <c r="CL75" s="783"/>
      <c r="CN75" s="1041"/>
      <c r="CO75" s="1041"/>
      <c r="CP75" s="1068"/>
      <c r="CQ75" s="1069"/>
      <c r="CR75" s="1069"/>
      <c r="CS75" s="1069"/>
      <c r="CT75" s="974"/>
      <c r="CU75" s="974"/>
      <c r="CV75" s="974"/>
      <c r="CW75" s="972"/>
    </row>
    <row r="76" spans="1:101" s="945" customFormat="1" x14ac:dyDescent="0.45">
      <c r="A76" s="713"/>
      <c r="B76" s="948"/>
      <c r="C76" s="783"/>
      <c r="D76" s="783"/>
      <c r="E76" s="783"/>
      <c r="F76" s="783"/>
      <c r="G76" s="783"/>
      <c r="H76" s="1065"/>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1065"/>
      <c r="AH76" s="1065"/>
      <c r="AI76" s="1065"/>
      <c r="AJ76" s="1065"/>
      <c r="AK76" s="783"/>
      <c r="AL76" s="783"/>
      <c r="AM76" s="783"/>
      <c r="AN76" s="783"/>
      <c r="AO76" s="783"/>
      <c r="AP76" s="783"/>
      <c r="AQ76" s="783"/>
      <c r="AR76" s="783"/>
      <c r="AS76" s="783"/>
      <c r="AT76" s="783"/>
      <c r="AU76" s="783"/>
      <c r="AV76" s="783"/>
      <c r="AW76" s="783"/>
      <c r="AX76" s="783"/>
      <c r="AY76" s="783"/>
      <c r="AZ76" s="783"/>
      <c r="BA76" s="783"/>
      <c r="BB76" s="783"/>
      <c r="BC76" s="783"/>
      <c r="BD76" s="783"/>
      <c r="BE76" s="783"/>
      <c r="BF76" s="783"/>
      <c r="BG76" s="783"/>
      <c r="BH76" s="783"/>
      <c r="BI76" s="783"/>
      <c r="BJ76" s="783"/>
      <c r="BK76" s="783"/>
      <c r="BL76" s="783"/>
      <c r="BM76" s="783"/>
      <c r="BN76" s="783"/>
      <c r="BO76" s="783"/>
      <c r="BP76" s="783"/>
      <c r="BQ76" s="783"/>
      <c r="BR76" s="783"/>
      <c r="BS76" s="783"/>
      <c r="BT76" s="783"/>
      <c r="BU76" s="783"/>
      <c r="BV76" s="783"/>
      <c r="BW76" s="783"/>
      <c r="BX76" s="783"/>
      <c r="BY76" s="783"/>
      <c r="BZ76" s="783"/>
      <c r="CA76" s="783"/>
      <c r="CB76" s="783"/>
      <c r="CC76" s="783"/>
      <c r="CD76" s="783"/>
      <c r="CE76" s="783"/>
      <c r="CF76" s="783"/>
      <c r="CG76" s="783"/>
      <c r="CH76" s="783"/>
      <c r="CI76" s="783"/>
      <c r="CJ76" s="783"/>
      <c r="CK76" s="783"/>
      <c r="CL76" s="783"/>
      <c r="CN76" s="1041"/>
      <c r="CO76" s="1041"/>
      <c r="CP76" s="1068"/>
      <c r="CQ76" s="1069"/>
      <c r="CR76" s="1069"/>
      <c r="CS76" s="1069"/>
      <c r="CT76" s="974"/>
      <c r="CU76" s="974"/>
      <c r="CV76" s="974"/>
      <c r="CW76" s="972"/>
    </row>
    <row r="77" spans="1:101" s="945" customFormat="1" x14ac:dyDescent="0.45">
      <c r="A77" s="713"/>
      <c r="B77" s="948"/>
      <c r="C77" s="783"/>
      <c r="D77" s="783"/>
      <c r="E77" s="783"/>
      <c r="F77" s="783"/>
      <c r="G77" s="783"/>
      <c r="H77" s="1065"/>
      <c r="I77" s="783"/>
      <c r="J77" s="783"/>
      <c r="K77" s="783"/>
      <c r="L77" s="783"/>
      <c r="M77" s="783"/>
      <c r="N77" s="783"/>
      <c r="O77" s="783"/>
      <c r="P77" s="783"/>
      <c r="Q77" s="783"/>
      <c r="R77" s="783"/>
      <c r="S77" s="783"/>
      <c r="T77" s="783"/>
      <c r="U77" s="783"/>
      <c r="V77" s="783"/>
      <c r="W77" s="783"/>
      <c r="X77" s="783"/>
      <c r="Y77" s="783"/>
      <c r="Z77" s="783"/>
      <c r="AA77" s="783"/>
      <c r="AB77" s="783"/>
      <c r="AC77" s="783"/>
      <c r="AD77" s="783"/>
      <c r="AE77" s="783"/>
      <c r="AF77" s="783"/>
      <c r="AG77" s="1065"/>
      <c r="AH77" s="1065"/>
      <c r="AI77" s="1065"/>
      <c r="AJ77" s="1065"/>
      <c r="AK77" s="783"/>
      <c r="AL77" s="783"/>
      <c r="AM77" s="783"/>
      <c r="AN77" s="783"/>
      <c r="AO77" s="783"/>
      <c r="AP77" s="783"/>
      <c r="AQ77" s="783"/>
      <c r="AR77" s="783"/>
      <c r="AS77" s="783"/>
      <c r="AT77" s="783"/>
      <c r="AU77" s="783"/>
      <c r="AV77" s="783"/>
      <c r="AW77" s="783"/>
      <c r="AX77" s="783"/>
      <c r="AY77" s="783"/>
      <c r="AZ77" s="783"/>
      <c r="BA77" s="783"/>
      <c r="BB77" s="783"/>
      <c r="BC77" s="783"/>
      <c r="BD77" s="783"/>
      <c r="BE77" s="783"/>
      <c r="BF77" s="783"/>
      <c r="BG77" s="783"/>
      <c r="BH77" s="783"/>
      <c r="BI77" s="783"/>
      <c r="BJ77" s="783"/>
      <c r="BK77" s="783"/>
      <c r="BL77" s="783"/>
      <c r="BM77" s="783"/>
      <c r="BN77" s="783"/>
      <c r="BO77" s="783"/>
      <c r="BP77" s="783"/>
      <c r="BQ77" s="783"/>
      <c r="BR77" s="783"/>
      <c r="BS77" s="783"/>
      <c r="BT77" s="783"/>
      <c r="BU77" s="783"/>
      <c r="BV77" s="783"/>
      <c r="BW77" s="783"/>
      <c r="BX77" s="783"/>
      <c r="BY77" s="783"/>
      <c r="BZ77" s="783"/>
      <c r="CA77" s="783"/>
      <c r="CB77" s="783"/>
      <c r="CC77" s="783"/>
      <c r="CD77" s="783"/>
      <c r="CE77" s="783"/>
      <c r="CF77" s="783"/>
      <c r="CG77" s="783"/>
      <c r="CH77" s="783"/>
      <c r="CI77" s="783"/>
      <c r="CJ77" s="783"/>
      <c r="CK77" s="783"/>
      <c r="CL77" s="783"/>
      <c r="CN77" s="1041"/>
      <c r="CO77" s="1041"/>
      <c r="CP77" s="1068"/>
      <c r="CQ77" s="1069"/>
      <c r="CR77" s="1069"/>
      <c r="CS77" s="1069"/>
      <c r="CT77" s="974"/>
      <c r="CU77" s="974"/>
      <c r="CV77" s="974"/>
      <c r="CW77" s="972"/>
    </row>
    <row r="78" spans="1:101" s="945" customFormat="1" x14ac:dyDescent="0.45">
      <c r="A78" s="713"/>
      <c r="B78" s="948"/>
      <c r="C78" s="783"/>
      <c r="D78" s="783"/>
      <c r="E78" s="783"/>
      <c r="F78" s="783"/>
      <c r="G78" s="783"/>
      <c r="H78" s="1065"/>
      <c r="I78" s="783"/>
      <c r="J78" s="783"/>
      <c r="K78" s="783"/>
      <c r="L78" s="783"/>
      <c r="M78" s="783"/>
      <c r="N78" s="783"/>
      <c r="O78" s="783"/>
      <c r="P78" s="783"/>
      <c r="Q78" s="783"/>
      <c r="R78" s="783"/>
      <c r="S78" s="783"/>
      <c r="T78" s="783"/>
      <c r="U78" s="783"/>
      <c r="V78" s="783"/>
      <c r="W78" s="783"/>
      <c r="X78" s="783"/>
      <c r="Y78" s="783"/>
      <c r="Z78" s="783"/>
      <c r="AA78" s="783"/>
      <c r="AB78" s="783"/>
      <c r="AC78" s="783"/>
      <c r="AD78" s="783"/>
      <c r="AE78" s="783"/>
      <c r="AF78" s="783"/>
      <c r="AG78" s="1065"/>
      <c r="AH78" s="1065"/>
      <c r="AI78" s="1065"/>
      <c r="AJ78" s="1065"/>
      <c r="AK78" s="783"/>
      <c r="AL78" s="783"/>
      <c r="AM78" s="783"/>
      <c r="AN78" s="783"/>
      <c r="AO78" s="783"/>
      <c r="AP78" s="783"/>
      <c r="AQ78" s="783"/>
      <c r="AR78" s="783"/>
      <c r="AS78" s="783"/>
      <c r="AT78" s="783"/>
      <c r="AU78" s="783"/>
      <c r="AV78" s="783"/>
      <c r="AW78" s="783"/>
      <c r="AX78" s="783"/>
      <c r="AY78" s="783"/>
      <c r="AZ78" s="783"/>
      <c r="BA78" s="783"/>
      <c r="BB78" s="783"/>
      <c r="BC78" s="783"/>
      <c r="BD78" s="783"/>
      <c r="BE78" s="783"/>
      <c r="BF78" s="783"/>
      <c r="BG78" s="783"/>
      <c r="BH78" s="783"/>
      <c r="BI78" s="783"/>
      <c r="BJ78" s="783"/>
      <c r="BK78" s="783"/>
      <c r="BL78" s="783"/>
      <c r="BM78" s="783"/>
      <c r="BN78" s="783"/>
      <c r="BO78" s="783"/>
      <c r="BP78" s="783"/>
      <c r="BQ78" s="783"/>
      <c r="BR78" s="783"/>
      <c r="BS78" s="783"/>
      <c r="BT78" s="783"/>
      <c r="BU78" s="783"/>
      <c r="BV78" s="783"/>
      <c r="BW78" s="783"/>
      <c r="BX78" s="783"/>
      <c r="BY78" s="783"/>
      <c r="BZ78" s="783"/>
      <c r="CA78" s="783"/>
      <c r="CB78" s="783"/>
      <c r="CC78" s="783"/>
      <c r="CD78" s="783"/>
      <c r="CE78" s="783"/>
      <c r="CF78" s="783"/>
      <c r="CG78" s="783"/>
      <c r="CH78" s="783"/>
      <c r="CI78" s="783"/>
      <c r="CJ78" s="783"/>
      <c r="CK78" s="783"/>
      <c r="CL78" s="783"/>
      <c r="CN78" s="1041"/>
      <c r="CO78" s="1041"/>
      <c r="CP78" s="1068"/>
      <c r="CQ78" s="1069"/>
      <c r="CR78" s="1069"/>
      <c r="CS78" s="1069"/>
      <c r="CT78" s="974"/>
      <c r="CU78" s="974"/>
      <c r="CV78" s="974"/>
      <c r="CW78" s="972"/>
    </row>
    <row r="79" spans="1:101" s="945" customFormat="1" x14ac:dyDescent="0.45">
      <c r="A79" s="713"/>
      <c r="B79" s="948"/>
      <c r="C79" s="783"/>
      <c r="D79" s="783"/>
      <c r="E79" s="783"/>
      <c r="F79" s="783"/>
      <c r="G79" s="783"/>
      <c r="H79" s="1065"/>
      <c r="I79" s="783"/>
      <c r="J79" s="783"/>
      <c r="K79" s="783"/>
      <c r="L79" s="783"/>
      <c r="M79" s="783"/>
      <c r="N79" s="783"/>
      <c r="O79" s="783"/>
      <c r="P79" s="783"/>
      <c r="Q79" s="783"/>
      <c r="R79" s="783"/>
      <c r="S79" s="783"/>
      <c r="T79" s="783"/>
      <c r="U79" s="783"/>
      <c r="V79" s="783"/>
      <c r="W79" s="783"/>
      <c r="X79" s="783"/>
      <c r="Y79" s="783"/>
      <c r="Z79" s="783"/>
      <c r="AA79" s="783"/>
      <c r="AB79" s="783"/>
      <c r="AC79" s="783"/>
      <c r="AD79" s="783"/>
      <c r="AE79" s="783"/>
      <c r="AF79" s="783"/>
      <c r="AG79" s="1065"/>
      <c r="AH79" s="1065"/>
      <c r="AI79" s="1065"/>
      <c r="AJ79" s="1065"/>
      <c r="AK79" s="783"/>
      <c r="AL79" s="783"/>
      <c r="AM79" s="783"/>
      <c r="AN79" s="783"/>
      <c r="AO79" s="783"/>
      <c r="AP79" s="783"/>
      <c r="AQ79" s="783"/>
      <c r="AR79" s="783"/>
      <c r="AS79" s="783"/>
      <c r="AT79" s="783"/>
      <c r="AU79" s="783"/>
      <c r="AV79" s="783"/>
      <c r="AW79" s="783"/>
      <c r="AX79" s="783"/>
      <c r="AY79" s="783"/>
      <c r="AZ79" s="783"/>
      <c r="BA79" s="783"/>
      <c r="BB79" s="783"/>
      <c r="BC79" s="783"/>
      <c r="BD79" s="783"/>
      <c r="BE79" s="783"/>
      <c r="BF79" s="783"/>
      <c r="BG79" s="783"/>
      <c r="BH79" s="783"/>
      <c r="BI79" s="783"/>
      <c r="BJ79" s="783"/>
      <c r="BK79" s="783"/>
      <c r="BL79" s="783"/>
      <c r="BM79" s="783"/>
      <c r="BN79" s="783"/>
      <c r="BO79" s="783"/>
      <c r="BP79" s="783"/>
      <c r="BQ79" s="783"/>
      <c r="BR79" s="783"/>
      <c r="BS79" s="783"/>
      <c r="BT79" s="783"/>
      <c r="BU79" s="783"/>
      <c r="BV79" s="783"/>
      <c r="BW79" s="783"/>
      <c r="BX79" s="783"/>
      <c r="BY79" s="783"/>
      <c r="BZ79" s="783"/>
      <c r="CA79" s="783"/>
      <c r="CB79" s="783"/>
      <c r="CC79" s="783"/>
      <c r="CD79" s="783"/>
      <c r="CE79" s="783"/>
      <c r="CF79" s="783"/>
      <c r="CG79" s="783"/>
      <c r="CH79" s="783"/>
      <c r="CI79" s="783"/>
      <c r="CJ79" s="783"/>
      <c r="CK79" s="783"/>
      <c r="CL79" s="783"/>
      <c r="CN79" s="1041"/>
      <c r="CO79" s="1041"/>
      <c r="CP79" s="1068"/>
      <c r="CQ79" s="1069"/>
      <c r="CR79" s="1069"/>
      <c r="CS79" s="1069"/>
      <c r="CT79" s="974"/>
      <c r="CU79" s="974"/>
      <c r="CV79" s="974"/>
      <c r="CW79" s="972"/>
    </row>
    <row r="80" spans="1:101" s="945" customFormat="1" x14ac:dyDescent="0.45">
      <c r="A80" s="713"/>
      <c r="B80" s="948"/>
      <c r="C80" s="783"/>
      <c r="D80" s="783"/>
      <c r="E80" s="783"/>
      <c r="F80" s="783"/>
      <c r="G80" s="783"/>
      <c r="H80" s="1065"/>
      <c r="I80" s="783"/>
      <c r="J80" s="783"/>
      <c r="K80" s="783"/>
      <c r="L80" s="783"/>
      <c r="M80" s="783"/>
      <c r="N80" s="783"/>
      <c r="O80" s="783"/>
      <c r="P80" s="783"/>
      <c r="Q80" s="783"/>
      <c r="R80" s="783"/>
      <c r="S80" s="783"/>
      <c r="T80" s="783"/>
      <c r="U80" s="783"/>
      <c r="V80" s="783"/>
      <c r="W80" s="783"/>
      <c r="X80" s="783"/>
      <c r="Y80" s="783"/>
      <c r="Z80" s="783"/>
      <c r="AA80" s="783"/>
      <c r="AB80" s="783"/>
      <c r="AC80" s="783"/>
      <c r="AD80" s="783"/>
      <c r="AE80" s="783"/>
      <c r="AF80" s="783"/>
      <c r="AG80" s="1065"/>
      <c r="AH80" s="1065"/>
      <c r="AI80" s="1065"/>
      <c r="AJ80" s="1065"/>
      <c r="AK80" s="783"/>
      <c r="AL80" s="783"/>
      <c r="AM80" s="783"/>
      <c r="AN80" s="783"/>
      <c r="AO80" s="783"/>
      <c r="AP80" s="783"/>
      <c r="AQ80" s="783"/>
      <c r="AR80" s="783"/>
      <c r="AS80" s="783"/>
      <c r="AT80" s="783"/>
      <c r="AU80" s="783"/>
      <c r="AV80" s="783"/>
      <c r="AW80" s="783"/>
      <c r="AX80" s="783"/>
      <c r="AY80" s="783"/>
      <c r="AZ80" s="783"/>
      <c r="BA80" s="783"/>
      <c r="BB80" s="783"/>
      <c r="BC80" s="783"/>
      <c r="BD80" s="783"/>
      <c r="BE80" s="783"/>
      <c r="BF80" s="783"/>
      <c r="BG80" s="783"/>
      <c r="BH80" s="783"/>
      <c r="BI80" s="783"/>
      <c r="BJ80" s="783"/>
      <c r="BK80" s="783"/>
      <c r="BL80" s="783"/>
      <c r="BM80" s="783"/>
      <c r="BN80" s="783"/>
      <c r="BO80" s="783"/>
      <c r="BP80" s="783"/>
      <c r="BQ80" s="783"/>
      <c r="BR80" s="783"/>
      <c r="BS80" s="783"/>
      <c r="BT80" s="783"/>
      <c r="BU80" s="783"/>
      <c r="BV80" s="783"/>
      <c r="BW80" s="783"/>
      <c r="BX80" s="783"/>
      <c r="BY80" s="783"/>
      <c r="BZ80" s="783"/>
      <c r="CA80" s="783"/>
      <c r="CB80" s="783"/>
      <c r="CC80" s="783"/>
      <c r="CD80" s="783"/>
      <c r="CE80" s="783"/>
      <c r="CF80" s="783"/>
      <c r="CG80" s="783"/>
      <c r="CH80" s="783"/>
      <c r="CI80" s="783"/>
      <c r="CJ80" s="783"/>
      <c r="CK80" s="783"/>
      <c r="CL80" s="783"/>
      <c r="CN80" s="1041"/>
      <c r="CO80" s="1041"/>
      <c r="CP80" s="1068"/>
      <c r="CQ80" s="1069"/>
      <c r="CR80" s="1069"/>
      <c r="CS80" s="1069"/>
      <c r="CT80" s="974"/>
      <c r="CU80" s="974"/>
      <c r="CV80" s="974"/>
      <c r="CW80" s="972"/>
    </row>
    <row r="81" spans="1:101" s="945" customFormat="1" x14ac:dyDescent="0.45">
      <c r="A81" s="713"/>
      <c r="B81" s="948"/>
      <c r="C81" s="783"/>
      <c r="D81" s="783"/>
      <c r="E81" s="783"/>
      <c r="F81" s="783"/>
      <c r="G81" s="783"/>
      <c r="H81" s="1065"/>
      <c r="I81" s="783"/>
      <c r="J81" s="783"/>
      <c r="K81" s="783"/>
      <c r="L81" s="783"/>
      <c r="M81" s="783"/>
      <c r="N81" s="783"/>
      <c r="O81" s="783"/>
      <c r="P81" s="783"/>
      <c r="Q81" s="783"/>
      <c r="R81" s="783"/>
      <c r="S81" s="783"/>
      <c r="T81" s="783"/>
      <c r="U81" s="783"/>
      <c r="V81" s="783"/>
      <c r="W81" s="783"/>
      <c r="X81" s="783"/>
      <c r="Y81" s="783"/>
      <c r="Z81" s="783"/>
      <c r="AA81" s="783"/>
      <c r="AB81" s="783"/>
      <c r="AC81" s="783"/>
      <c r="AD81" s="783"/>
      <c r="AE81" s="783"/>
      <c r="AF81" s="783"/>
      <c r="AG81" s="1065"/>
      <c r="AH81" s="1065"/>
      <c r="AI81" s="1065"/>
      <c r="AJ81" s="1065"/>
      <c r="AK81" s="783"/>
      <c r="AL81" s="783"/>
      <c r="AM81" s="783"/>
      <c r="AN81" s="783"/>
      <c r="AO81" s="783"/>
      <c r="AP81" s="783"/>
      <c r="AQ81" s="783"/>
      <c r="AR81" s="783"/>
      <c r="AS81" s="783"/>
      <c r="AT81" s="783"/>
      <c r="AU81" s="783"/>
      <c r="AV81" s="783"/>
      <c r="AW81" s="783"/>
      <c r="AX81" s="783"/>
      <c r="AY81" s="783"/>
      <c r="AZ81" s="783"/>
      <c r="BA81" s="783"/>
      <c r="BB81" s="783"/>
      <c r="BC81" s="783"/>
      <c r="BD81" s="783"/>
      <c r="BE81" s="783"/>
      <c r="BF81" s="783"/>
      <c r="BG81" s="783"/>
      <c r="BH81" s="783"/>
      <c r="BI81" s="783"/>
      <c r="BJ81" s="783"/>
      <c r="BK81" s="783"/>
      <c r="BL81" s="783"/>
      <c r="BM81" s="783"/>
      <c r="BN81" s="783"/>
      <c r="BO81" s="783"/>
      <c r="BP81" s="783"/>
      <c r="BQ81" s="783"/>
      <c r="BR81" s="783"/>
      <c r="BS81" s="783"/>
      <c r="BT81" s="783"/>
      <c r="BU81" s="783"/>
      <c r="BV81" s="783"/>
      <c r="BW81" s="783"/>
      <c r="BX81" s="783"/>
      <c r="BY81" s="783"/>
      <c r="BZ81" s="783"/>
      <c r="CA81" s="783"/>
      <c r="CB81" s="783"/>
      <c r="CC81" s="783"/>
      <c r="CD81" s="783"/>
      <c r="CE81" s="783"/>
      <c r="CF81" s="783"/>
      <c r="CG81" s="783"/>
      <c r="CH81" s="783"/>
      <c r="CI81" s="783"/>
      <c r="CJ81" s="783"/>
      <c r="CK81" s="783"/>
      <c r="CL81" s="783"/>
      <c r="CN81" s="1041"/>
      <c r="CO81" s="1041"/>
      <c r="CP81" s="1068"/>
      <c r="CQ81" s="1069"/>
      <c r="CR81" s="1069"/>
      <c r="CS81" s="1069"/>
      <c r="CT81" s="974"/>
      <c r="CU81" s="974"/>
      <c r="CV81" s="974"/>
      <c r="CW81" s="972"/>
    </row>
    <row r="82" spans="1:101" s="945" customFormat="1" x14ac:dyDescent="0.45">
      <c r="A82" s="713"/>
      <c r="B82" s="948"/>
      <c r="C82" s="783"/>
      <c r="D82" s="783"/>
      <c r="E82" s="783"/>
      <c r="F82" s="783"/>
      <c r="G82" s="783"/>
      <c r="H82" s="1065"/>
      <c r="I82" s="783"/>
      <c r="J82" s="783"/>
      <c r="K82" s="783"/>
      <c r="L82" s="783"/>
      <c r="M82" s="783"/>
      <c r="N82" s="783"/>
      <c r="O82" s="783"/>
      <c r="P82" s="783"/>
      <c r="Q82" s="783"/>
      <c r="R82" s="783"/>
      <c r="S82" s="783"/>
      <c r="T82" s="783"/>
      <c r="U82" s="783"/>
      <c r="V82" s="783"/>
      <c r="W82" s="783"/>
      <c r="X82" s="783"/>
      <c r="Y82" s="783"/>
      <c r="Z82" s="783"/>
      <c r="AA82" s="783"/>
      <c r="AB82" s="783"/>
      <c r="AC82" s="783"/>
      <c r="AD82" s="783"/>
      <c r="AE82" s="783"/>
      <c r="AF82" s="783"/>
      <c r="AG82" s="1065"/>
      <c r="AH82" s="1065"/>
      <c r="AI82" s="1065"/>
      <c r="AJ82" s="1065"/>
      <c r="AK82" s="783"/>
      <c r="AL82" s="783"/>
      <c r="AM82" s="783"/>
      <c r="AN82" s="783"/>
      <c r="AO82" s="783"/>
      <c r="AP82" s="783"/>
      <c r="AQ82" s="783"/>
      <c r="AR82" s="783"/>
      <c r="AS82" s="783"/>
      <c r="AT82" s="783"/>
      <c r="AU82" s="783"/>
      <c r="AV82" s="783"/>
      <c r="AW82" s="783"/>
      <c r="AX82" s="783"/>
      <c r="AY82" s="783"/>
      <c r="AZ82" s="783"/>
      <c r="BA82" s="783"/>
      <c r="BB82" s="783"/>
      <c r="BC82" s="783"/>
      <c r="BD82" s="783"/>
      <c r="BE82" s="783"/>
      <c r="BF82" s="783"/>
      <c r="BG82" s="783"/>
      <c r="BH82" s="783"/>
      <c r="BI82" s="783"/>
      <c r="BJ82" s="783"/>
      <c r="BK82" s="783"/>
      <c r="BL82" s="783"/>
      <c r="BM82" s="783"/>
      <c r="BN82" s="783"/>
      <c r="BO82" s="783"/>
      <c r="BP82" s="783"/>
      <c r="BQ82" s="783"/>
      <c r="BR82" s="783"/>
      <c r="BS82" s="783"/>
      <c r="BT82" s="783"/>
      <c r="BU82" s="783"/>
      <c r="BV82" s="783"/>
      <c r="BW82" s="783"/>
      <c r="BX82" s="783"/>
      <c r="BY82" s="783"/>
      <c r="BZ82" s="783"/>
      <c r="CA82" s="783"/>
      <c r="CB82" s="783"/>
      <c r="CC82" s="783"/>
      <c r="CD82" s="783"/>
      <c r="CE82" s="783"/>
      <c r="CF82" s="783"/>
      <c r="CG82" s="783"/>
      <c r="CH82" s="783"/>
      <c r="CI82" s="783"/>
      <c r="CJ82" s="783"/>
      <c r="CK82" s="783"/>
      <c r="CL82" s="783"/>
      <c r="CN82" s="1041"/>
      <c r="CO82" s="1041"/>
      <c r="CP82" s="1068"/>
      <c r="CQ82" s="1069"/>
      <c r="CR82" s="1069"/>
      <c r="CS82" s="1069"/>
      <c r="CT82" s="974"/>
      <c r="CU82" s="974"/>
      <c r="CV82" s="974"/>
      <c r="CW82" s="972"/>
    </row>
    <row r="83" spans="1:101" s="945" customFormat="1" x14ac:dyDescent="0.45">
      <c r="A83" s="713"/>
      <c r="B83" s="948"/>
      <c r="C83" s="783"/>
      <c r="D83" s="783"/>
      <c r="E83" s="783"/>
      <c r="F83" s="783"/>
      <c r="G83" s="783"/>
      <c r="H83" s="1065"/>
      <c r="I83" s="783"/>
      <c r="J83" s="783"/>
      <c r="K83" s="783"/>
      <c r="L83" s="783"/>
      <c r="M83" s="783"/>
      <c r="N83" s="783"/>
      <c r="O83" s="783"/>
      <c r="P83" s="783"/>
      <c r="Q83" s="783"/>
      <c r="R83" s="783"/>
      <c r="S83" s="783"/>
      <c r="T83" s="783"/>
      <c r="U83" s="783"/>
      <c r="V83" s="783"/>
      <c r="W83" s="783"/>
      <c r="X83" s="783"/>
      <c r="Y83" s="783"/>
      <c r="Z83" s="783"/>
      <c r="AA83" s="783"/>
      <c r="AB83" s="783"/>
      <c r="AC83" s="783"/>
      <c r="AD83" s="783"/>
      <c r="AE83" s="783"/>
      <c r="AF83" s="783"/>
      <c r="AG83" s="1065"/>
      <c r="AH83" s="1065"/>
      <c r="AI83" s="1065"/>
      <c r="AJ83" s="1065"/>
      <c r="AK83" s="783"/>
      <c r="AL83" s="783"/>
      <c r="AM83" s="783"/>
      <c r="AN83" s="783"/>
      <c r="AO83" s="783"/>
      <c r="AP83" s="783"/>
      <c r="AQ83" s="783"/>
      <c r="AR83" s="783"/>
      <c r="AS83" s="783"/>
      <c r="AT83" s="783"/>
      <c r="AU83" s="783"/>
      <c r="AV83" s="783"/>
      <c r="AW83" s="783"/>
      <c r="AX83" s="783"/>
      <c r="AY83" s="783"/>
      <c r="AZ83" s="783"/>
      <c r="BA83" s="783"/>
      <c r="BB83" s="783"/>
      <c r="BC83" s="783"/>
      <c r="BD83" s="783"/>
      <c r="BE83" s="783"/>
      <c r="BF83" s="783"/>
      <c r="BG83" s="783"/>
      <c r="BH83" s="783"/>
      <c r="BI83" s="783"/>
      <c r="BJ83" s="783"/>
      <c r="BK83" s="783"/>
      <c r="BL83" s="783"/>
      <c r="BM83" s="783"/>
      <c r="BN83" s="783"/>
      <c r="BO83" s="783"/>
      <c r="BP83" s="783"/>
      <c r="BQ83" s="783"/>
      <c r="BR83" s="783"/>
      <c r="BS83" s="783"/>
      <c r="BT83" s="783"/>
      <c r="BU83" s="783"/>
      <c r="BV83" s="783"/>
      <c r="BW83" s="783"/>
      <c r="BX83" s="783"/>
      <c r="BY83" s="783"/>
      <c r="BZ83" s="783"/>
      <c r="CA83" s="783"/>
      <c r="CB83" s="783"/>
      <c r="CC83" s="783"/>
      <c r="CD83" s="783"/>
      <c r="CE83" s="783"/>
      <c r="CF83" s="783"/>
      <c r="CG83" s="783"/>
      <c r="CH83" s="783"/>
      <c r="CI83" s="783"/>
      <c r="CJ83" s="783"/>
      <c r="CK83" s="783"/>
      <c r="CL83" s="783"/>
      <c r="CN83" s="1041"/>
      <c r="CO83" s="1041"/>
      <c r="CP83" s="1068"/>
      <c r="CQ83" s="1069"/>
      <c r="CR83" s="1069"/>
      <c r="CS83" s="1069"/>
      <c r="CT83" s="974"/>
      <c r="CU83" s="974"/>
      <c r="CV83" s="974"/>
      <c r="CW83" s="972"/>
    </row>
    <row r="84" spans="1:101" s="945" customFormat="1" x14ac:dyDescent="0.45">
      <c r="A84" s="713"/>
      <c r="B84" s="948"/>
      <c r="C84" s="783"/>
      <c r="D84" s="783"/>
      <c r="E84" s="783"/>
      <c r="F84" s="783"/>
      <c r="G84" s="783"/>
      <c r="H84" s="1065"/>
      <c r="I84" s="783"/>
      <c r="J84" s="783"/>
      <c r="K84" s="783"/>
      <c r="L84" s="783"/>
      <c r="M84" s="783"/>
      <c r="N84" s="783"/>
      <c r="O84" s="783"/>
      <c r="P84" s="783"/>
      <c r="Q84" s="783"/>
      <c r="R84" s="783"/>
      <c r="S84" s="783"/>
      <c r="T84" s="783"/>
      <c r="U84" s="783"/>
      <c r="V84" s="783"/>
      <c r="W84" s="783"/>
      <c r="X84" s="783"/>
      <c r="Y84" s="783"/>
      <c r="Z84" s="783"/>
      <c r="AA84" s="783"/>
      <c r="AB84" s="783"/>
      <c r="AC84" s="783"/>
      <c r="AD84" s="783"/>
      <c r="AE84" s="783"/>
      <c r="AF84" s="783"/>
      <c r="AG84" s="1065"/>
      <c r="AH84" s="1065"/>
      <c r="AI84" s="1065"/>
      <c r="AJ84" s="1065"/>
      <c r="AK84" s="783"/>
      <c r="AL84" s="783"/>
      <c r="AM84" s="783"/>
      <c r="AN84" s="783"/>
      <c r="AO84" s="783"/>
      <c r="AP84" s="783"/>
      <c r="AQ84" s="783"/>
      <c r="AR84" s="783"/>
      <c r="AS84" s="783"/>
      <c r="AT84" s="783"/>
      <c r="AU84" s="783"/>
      <c r="AV84" s="783"/>
      <c r="AW84" s="783"/>
      <c r="AX84" s="783"/>
      <c r="AY84" s="783"/>
      <c r="AZ84" s="783"/>
      <c r="BA84" s="783"/>
      <c r="BB84" s="783"/>
      <c r="BC84" s="783"/>
      <c r="BD84" s="783"/>
      <c r="BE84" s="783"/>
      <c r="BF84" s="783"/>
      <c r="BG84" s="783"/>
      <c r="BH84" s="783"/>
      <c r="BI84" s="783"/>
      <c r="BJ84" s="783"/>
      <c r="BK84" s="783"/>
      <c r="BL84" s="783"/>
      <c r="BM84" s="783"/>
      <c r="BN84" s="783"/>
      <c r="BO84" s="783"/>
      <c r="BP84" s="783"/>
      <c r="BQ84" s="783"/>
      <c r="BR84" s="783"/>
      <c r="BS84" s="783"/>
      <c r="BT84" s="783"/>
      <c r="BU84" s="783"/>
      <c r="BV84" s="783"/>
      <c r="BW84" s="783"/>
      <c r="BX84" s="783"/>
      <c r="BY84" s="783"/>
      <c r="BZ84" s="783"/>
      <c r="CA84" s="783"/>
      <c r="CB84" s="783"/>
      <c r="CC84" s="783"/>
      <c r="CD84" s="783"/>
      <c r="CE84" s="783"/>
      <c r="CF84" s="783"/>
      <c r="CG84" s="783"/>
      <c r="CH84" s="783"/>
      <c r="CI84" s="783"/>
      <c r="CJ84" s="783"/>
      <c r="CK84" s="783"/>
      <c r="CL84" s="783"/>
      <c r="CN84" s="1041"/>
      <c r="CO84" s="1041"/>
      <c r="CP84" s="1068"/>
      <c r="CQ84" s="1069"/>
      <c r="CR84" s="1069"/>
      <c r="CS84" s="1069"/>
      <c r="CT84" s="974"/>
      <c r="CU84" s="974"/>
      <c r="CV84" s="974"/>
      <c r="CW84" s="972"/>
    </row>
    <row r="85" spans="1:101" s="945" customFormat="1" x14ac:dyDescent="0.45">
      <c r="A85" s="713"/>
      <c r="B85" s="948"/>
      <c r="C85" s="783"/>
      <c r="D85" s="783"/>
      <c r="E85" s="783"/>
      <c r="F85" s="783"/>
      <c r="G85" s="783"/>
      <c r="H85" s="1065"/>
      <c r="I85" s="783"/>
      <c r="J85" s="783"/>
      <c r="K85" s="783"/>
      <c r="L85" s="783"/>
      <c r="M85" s="783"/>
      <c r="N85" s="783"/>
      <c r="O85" s="783"/>
      <c r="P85" s="783"/>
      <c r="Q85" s="783"/>
      <c r="R85" s="783"/>
      <c r="S85" s="783"/>
      <c r="T85" s="783"/>
      <c r="U85" s="783"/>
      <c r="V85" s="783"/>
      <c r="W85" s="783"/>
      <c r="X85" s="783"/>
      <c r="Y85" s="783"/>
      <c r="Z85" s="783"/>
      <c r="AA85" s="783"/>
      <c r="AB85" s="783"/>
      <c r="AC85" s="783"/>
      <c r="AD85" s="783"/>
      <c r="AE85" s="783"/>
      <c r="AF85" s="783"/>
      <c r="AG85" s="1065"/>
      <c r="AH85" s="1065"/>
      <c r="AI85" s="1065"/>
      <c r="AJ85" s="1065"/>
      <c r="AK85" s="783"/>
      <c r="AL85" s="783"/>
      <c r="AM85" s="783"/>
      <c r="AN85" s="783"/>
      <c r="AO85" s="783"/>
      <c r="AP85" s="783"/>
      <c r="AQ85" s="783"/>
      <c r="AR85" s="783"/>
      <c r="AS85" s="783"/>
      <c r="AT85" s="783"/>
      <c r="AU85" s="783"/>
      <c r="AV85" s="783"/>
      <c r="AW85" s="783"/>
      <c r="AX85" s="783"/>
      <c r="AY85" s="783"/>
      <c r="AZ85" s="783"/>
      <c r="BA85" s="783"/>
      <c r="BB85" s="783"/>
      <c r="BC85" s="783"/>
      <c r="BD85" s="783"/>
      <c r="BE85" s="783"/>
      <c r="BF85" s="783"/>
      <c r="BG85" s="783"/>
      <c r="BH85" s="783"/>
      <c r="BI85" s="783"/>
      <c r="BJ85" s="783"/>
      <c r="BK85" s="783"/>
      <c r="BL85" s="783"/>
      <c r="BM85" s="783"/>
      <c r="BN85" s="783"/>
      <c r="BO85" s="783"/>
      <c r="BP85" s="783"/>
      <c r="BQ85" s="783"/>
      <c r="BR85" s="783"/>
      <c r="BS85" s="783"/>
      <c r="BT85" s="783"/>
      <c r="BU85" s="783"/>
      <c r="BV85" s="783"/>
      <c r="BW85" s="783"/>
      <c r="BX85" s="783"/>
      <c r="BY85" s="783"/>
      <c r="BZ85" s="783"/>
      <c r="CA85" s="783"/>
      <c r="CB85" s="783"/>
      <c r="CC85" s="783"/>
      <c r="CD85" s="783"/>
      <c r="CE85" s="783"/>
      <c r="CF85" s="783"/>
      <c r="CG85" s="783"/>
      <c r="CH85" s="783"/>
      <c r="CI85" s="783"/>
      <c r="CJ85" s="783"/>
      <c r="CK85" s="783"/>
      <c r="CL85" s="783"/>
      <c r="CN85" s="1041"/>
      <c r="CO85" s="1041"/>
      <c r="CP85" s="1068"/>
      <c r="CQ85" s="1069"/>
      <c r="CR85" s="1069"/>
      <c r="CS85" s="1069"/>
      <c r="CT85" s="974"/>
      <c r="CU85" s="974"/>
      <c r="CV85" s="974"/>
      <c r="CW85" s="972"/>
    </row>
    <row r="86" spans="1:101" s="945" customFormat="1" x14ac:dyDescent="0.45">
      <c r="A86" s="713"/>
      <c r="B86" s="948"/>
      <c r="C86" s="783"/>
      <c r="D86" s="783"/>
      <c r="E86" s="783"/>
      <c r="F86" s="783"/>
      <c r="G86" s="783"/>
      <c r="H86" s="1065"/>
      <c r="I86" s="783"/>
      <c r="J86" s="783"/>
      <c r="K86" s="783"/>
      <c r="L86" s="783"/>
      <c r="M86" s="783"/>
      <c r="N86" s="783"/>
      <c r="O86" s="783"/>
      <c r="P86" s="783"/>
      <c r="Q86" s="783"/>
      <c r="R86" s="783"/>
      <c r="S86" s="783"/>
      <c r="T86" s="783"/>
      <c r="U86" s="783"/>
      <c r="V86" s="783"/>
      <c r="W86" s="783"/>
      <c r="X86" s="783"/>
      <c r="Y86" s="783"/>
      <c r="Z86" s="783"/>
      <c r="AA86" s="783"/>
      <c r="AB86" s="783"/>
      <c r="AC86" s="783"/>
      <c r="AD86" s="783"/>
      <c r="AE86" s="783"/>
      <c r="AF86" s="783"/>
      <c r="AG86" s="1065"/>
      <c r="AH86" s="1065"/>
      <c r="AI86" s="1065"/>
      <c r="AJ86" s="1065"/>
      <c r="AK86" s="783"/>
      <c r="AL86" s="783"/>
      <c r="AM86" s="783"/>
      <c r="AN86" s="783"/>
      <c r="AO86" s="783"/>
      <c r="AP86" s="783"/>
      <c r="AQ86" s="783"/>
      <c r="AR86" s="783"/>
      <c r="AS86" s="783"/>
      <c r="AT86" s="783"/>
      <c r="AU86" s="783"/>
      <c r="AV86" s="783"/>
      <c r="AW86" s="783"/>
      <c r="AX86" s="783"/>
      <c r="AY86" s="783"/>
      <c r="AZ86" s="783"/>
      <c r="BA86" s="783"/>
      <c r="BB86" s="783"/>
      <c r="BC86" s="783"/>
      <c r="BD86" s="783"/>
      <c r="BE86" s="783"/>
      <c r="BF86" s="783"/>
      <c r="BG86" s="783"/>
      <c r="BH86" s="783"/>
      <c r="BI86" s="783"/>
      <c r="BJ86" s="783"/>
      <c r="BK86" s="783"/>
      <c r="BL86" s="783"/>
      <c r="BM86" s="783"/>
      <c r="BN86" s="783"/>
      <c r="BO86" s="783"/>
      <c r="BP86" s="783"/>
      <c r="BQ86" s="783"/>
      <c r="BR86" s="783"/>
      <c r="BS86" s="783"/>
      <c r="BT86" s="783"/>
      <c r="BU86" s="783"/>
      <c r="BV86" s="783"/>
      <c r="BW86" s="783"/>
      <c r="BX86" s="783"/>
      <c r="BY86" s="783"/>
      <c r="BZ86" s="783"/>
      <c r="CA86" s="783"/>
      <c r="CB86" s="783"/>
      <c r="CC86" s="783"/>
      <c r="CD86" s="783"/>
      <c r="CE86" s="783"/>
      <c r="CF86" s="783"/>
      <c r="CG86" s="783"/>
      <c r="CH86" s="783"/>
      <c r="CI86" s="783"/>
      <c r="CJ86" s="783"/>
      <c r="CK86" s="783"/>
      <c r="CL86" s="783"/>
      <c r="CN86" s="1041"/>
      <c r="CO86" s="1041"/>
      <c r="CP86" s="1068"/>
      <c r="CQ86" s="1069"/>
      <c r="CR86" s="1069"/>
      <c r="CS86" s="1069"/>
      <c r="CT86" s="974"/>
      <c r="CU86" s="974"/>
      <c r="CV86" s="974"/>
      <c r="CW86" s="972"/>
    </row>
    <row r="87" spans="1:101" s="972" customFormat="1" x14ac:dyDescent="0.45">
      <c r="A87" s="1032"/>
      <c r="B87" s="1037"/>
      <c r="C87" s="1033"/>
      <c r="D87" s="1033"/>
      <c r="E87" s="1033"/>
      <c r="F87" s="1033"/>
      <c r="G87" s="1033"/>
      <c r="H87" s="1048"/>
      <c r="I87" s="1033"/>
      <c r="J87" s="1033"/>
      <c r="K87" s="1033"/>
      <c r="L87" s="1033"/>
      <c r="M87" s="1033"/>
      <c r="N87" s="1033"/>
      <c r="O87" s="1033"/>
      <c r="P87" s="1033"/>
      <c r="Q87" s="1033"/>
      <c r="R87" s="1033"/>
      <c r="S87" s="1033"/>
      <c r="T87" s="1033"/>
      <c r="U87" s="1033"/>
      <c r="V87" s="1033"/>
      <c r="W87" s="1033"/>
      <c r="X87" s="1033"/>
      <c r="Y87" s="1033"/>
      <c r="Z87" s="1033"/>
      <c r="AA87" s="1033"/>
      <c r="AB87" s="1033"/>
      <c r="AC87" s="1033"/>
      <c r="AD87" s="1033"/>
      <c r="AE87" s="1033"/>
      <c r="AF87" s="1033"/>
      <c r="AG87" s="1048"/>
      <c r="AH87" s="1048"/>
      <c r="AI87" s="1048"/>
      <c r="AJ87" s="1048"/>
      <c r="AK87" s="1033"/>
      <c r="AL87" s="1033"/>
      <c r="AM87" s="1033"/>
      <c r="AN87" s="1033"/>
      <c r="AO87" s="1033"/>
      <c r="AP87" s="1033"/>
      <c r="AQ87" s="1033"/>
      <c r="AR87" s="1033"/>
      <c r="AS87" s="1033"/>
      <c r="AT87" s="1033"/>
      <c r="AU87" s="1033"/>
      <c r="AV87" s="1033"/>
      <c r="AW87" s="1033"/>
      <c r="AX87" s="1033"/>
      <c r="AY87" s="1033"/>
      <c r="AZ87" s="1033"/>
      <c r="BA87" s="1033"/>
      <c r="BB87" s="1033"/>
      <c r="BC87" s="1033"/>
      <c r="BD87" s="1033"/>
      <c r="BE87" s="1033"/>
      <c r="BF87" s="1033"/>
      <c r="BG87" s="1033"/>
      <c r="BH87" s="1033"/>
      <c r="BI87" s="1033"/>
      <c r="BJ87" s="1033"/>
      <c r="BK87" s="1033"/>
      <c r="BL87" s="1033"/>
      <c r="BM87" s="1033"/>
      <c r="BN87" s="1033"/>
      <c r="BO87" s="1033"/>
      <c r="BP87" s="1033"/>
      <c r="BQ87" s="1033"/>
      <c r="BR87" s="1033"/>
      <c r="BS87" s="1033"/>
      <c r="BT87" s="1033"/>
      <c r="BU87" s="1033"/>
      <c r="BV87" s="1033"/>
      <c r="BW87" s="1033"/>
      <c r="BX87" s="1033"/>
      <c r="BY87" s="1033"/>
      <c r="BZ87" s="1033"/>
      <c r="CA87" s="1033"/>
      <c r="CB87" s="1033"/>
      <c r="CC87" s="1033"/>
      <c r="CD87" s="1033"/>
      <c r="CE87" s="1033"/>
      <c r="CF87" s="1033"/>
      <c r="CG87" s="1033"/>
      <c r="CH87" s="1033"/>
      <c r="CI87" s="1033"/>
      <c r="CJ87" s="1033"/>
      <c r="CK87" s="1033"/>
      <c r="CL87" s="1033"/>
      <c r="CN87" s="1041"/>
      <c r="CO87" s="1041"/>
      <c r="CP87" s="1068"/>
      <c r="CQ87" s="1069"/>
      <c r="CR87" s="1069"/>
      <c r="CS87" s="1069"/>
      <c r="CT87" s="974"/>
      <c r="CU87" s="974"/>
      <c r="CV87" s="974"/>
    </row>
    <row r="88" spans="1:101" s="972" customFormat="1" x14ac:dyDescent="0.45">
      <c r="A88" s="1032"/>
      <c r="B88" s="1037"/>
      <c r="C88" s="1033"/>
      <c r="D88" s="1033"/>
      <c r="E88" s="1033"/>
      <c r="F88" s="1033"/>
      <c r="G88" s="1033"/>
      <c r="H88" s="1048"/>
      <c r="I88" s="1033"/>
      <c r="J88" s="1033"/>
      <c r="K88" s="1033"/>
      <c r="L88" s="1033"/>
      <c r="M88" s="1033"/>
      <c r="N88" s="1033"/>
      <c r="O88" s="1033"/>
      <c r="P88" s="1033"/>
      <c r="Q88" s="1033"/>
      <c r="R88" s="1033"/>
      <c r="S88" s="1033"/>
      <c r="T88" s="1033"/>
      <c r="U88" s="1033"/>
      <c r="V88" s="1033"/>
      <c r="W88" s="1033"/>
      <c r="X88" s="1033"/>
      <c r="Y88" s="1033"/>
      <c r="Z88" s="1033"/>
      <c r="AA88" s="1033"/>
      <c r="AB88" s="1033"/>
      <c r="AC88" s="1033"/>
      <c r="AD88" s="1033"/>
      <c r="AE88" s="1033"/>
      <c r="AF88" s="1033"/>
      <c r="AG88" s="1048"/>
      <c r="AH88" s="1048"/>
      <c r="AI88" s="1048"/>
      <c r="AJ88" s="1048"/>
      <c r="AK88" s="1033"/>
      <c r="AL88" s="1033"/>
      <c r="AM88" s="1033"/>
      <c r="AN88" s="1033"/>
      <c r="AO88" s="1033"/>
      <c r="AP88" s="1033"/>
      <c r="AQ88" s="1033"/>
      <c r="AR88" s="1033"/>
      <c r="AS88" s="1033"/>
      <c r="AT88" s="1033"/>
      <c r="AU88" s="1033"/>
      <c r="AV88" s="1033"/>
      <c r="AW88" s="1033"/>
      <c r="AX88" s="1033"/>
      <c r="AY88" s="1033"/>
      <c r="AZ88" s="1033"/>
      <c r="BA88" s="1033"/>
      <c r="BB88" s="1033"/>
      <c r="BC88" s="1033"/>
      <c r="BD88" s="1033"/>
      <c r="BE88" s="1033"/>
      <c r="BF88" s="1033"/>
      <c r="BG88" s="1033"/>
      <c r="BH88" s="1033"/>
      <c r="BI88" s="1033"/>
      <c r="BJ88" s="1033"/>
      <c r="BK88" s="1033"/>
      <c r="BL88" s="1033"/>
      <c r="BM88" s="1033"/>
      <c r="BN88" s="1033"/>
      <c r="BO88" s="1033"/>
      <c r="BP88" s="1033"/>
      <c r="BQ88" s="1033"/>
      <c r="BR88" s="1033"/>
      <c r="BS88" s="1033"/>
      <c r="BT88" s="1033"/>
      <c r="BU88" s="1033"/>
      <c r="BV88" s="1033"/>
      <c r="BW88" s="1033"/>
      <c r="BX88" s="1033"/>
      <c r="BY88" s="1033"/>
      <c r="BZ88" s="1033"/>
      <c r="CA88" s="1033"/>
      <c r="CB88" s="1033"/>
      <c r="CC88" s="1033"/>
      <c r="CD88" s="1033"/>
      <c r="CE88" s="1033"/>
      <c r="CF88" s="1033"/>
      <c r="CG88" s="1033"/>
      <c r="CH88" s="1033"/>
      <c r="CI88" s="1033"/>
      <c r="CJ88" s="1033"/>
      <c r="CK88" s="1033"/>
      <c r="CL88" s="1033"/>
      <c r="CN88" s="1041"/>
      <c r="CO88" s="1041"/>
      <c r="CP88" s="1068"/>
      <c r="CQ88" s="1069"/>
      <c r="CR88" s="1069"/>
      <c r="CS88" s="1069"/>
      <c r="CT88" s="974"/>
      <c r="CU88" s="974"/>
      <c r="CV88" s="974"/>
    </row>
    <row r="89" spans="1:101" s="972" customFormat="1" x14ac:dyDescent="0.45">
      <c r="A89" s="1032"/>
      <c r="B89" s="1037"/>
      <c r="C89" s="1033"/>
      <c r="D89" s="1033"/>
      <c r="E89" s="1033"/>
      <c r="F89" s="1033"/>
      <c r="G89" s="1033"/>
      <c r="H89" s="1048"/>
      <c r="I89" s="1033"/>
      <c r="J89" s="1033"/>
      <c r="K89" s="1033"/>
      <c r="L89" s="1033"/>
      <c r="M89" s="1033"/>
      <c r="N89" s="1033"/>
      <c r="O89" s="1033"/>
      <c r="P89" s="1033"/>
      <c r="Q89" s="1033"/>
      <c r="R89" s="1033"/>
      <c r="S89" s="1033"/>
      <c r="T89" s="1033"/>
      <c r="U89" s="1033"/>
      <c r="V89" s="1033"/>
      <c r="W89" s="1033"/>
      <c r="X89" s="1033"/>
      <c r="Y89" s="1033"/>
      <c r="Z89" s="1033"/>
      <c r="AA89" s="1033"/>
      <c r="AB89" s="1033"/>
      <c r="AC89" s="1033"/>
      <c r="AD89" s="1033"/>
      <c r="AE89" s="1033"/>
      <c r="AF89" s="1033"/>
      <c r="AG89" s="1048"/>
      <c r="AH89" s="1048"/>
      <c r="AI89" s="1048"/>
      <c r="AJ89" s="1048"/>
      <c r="AK89" s="1033"/>
      <c r="AL89" s="1033"/>
      <c r="AM89" s="1033"/>
      <c r="AN89" s="1033"/>
      <c r="AO89" s="1033"/>
      <c r="AP89" s="1033"/>
      <c r="AQ89" s="1033"/>
      <c r="AR89" s="1033"/>
      <c r="AS89" s="1033"/>
      <c r="AT89" s="1033"/>
      <c r="AU89" s="1033"/>
      <c r="AV89" s="1033"/>
      <c r="AW89" s="1033"/>
      <c r="AX89" s="1033"/>
      <c r="AY89" s="1033"/>
      <c r="AZ89" s="1033"/>
      <c r="BA89" s="1033"/>
      <c r="BB89" s="1033"/>
      <c r="BC89" s="1033"/>
      <c r="BD89" s="1033"/>
      <c r="BE89" s="1033"/>
      <c r="BF89" s="1033"/>
      <c r="BG89" s="1033"/>
      <c r="BH89" s="1033"/>
      <c r="BI89" s="1033"/>
      <c r="BJ89" s="1033"/>
      <c r="BK89" s="1033"/>
      <c r="BL89" s="1033"/>
      <c r="BM89" s="1033"/>
      <c r="BN89" s="1033"/>
      <c r="BO89" s="1033"/>
      <c r="BP89" s="1033"/>
      <c r="BQ89" s="1033"/>
      <c r="BR89" s="1033"/>
      <c r="BS89" s="1033"/>
      <c r="BT89" s="1033"/>
      <c r="BU89" s="1033"/>
      <c r="BV89" s="1033"/>
      <c r="BW89" s="1033"/>
      <c r="BX89" s="1033"/>
      <c r="BY89" s="1033"/>
      <c r="BZ89" s="1033"/>
      <c r="CA89" s="1033"/>
      <c r="CB89" s="1033"/>
      <c r="CC89" s="1033"/>
      <c r="CD89" s="1033"/>
      <c r="CE89" s="1033"/>
      <c r="CF89" s="1033"/>
      <c r="CG89" s="1033"/>
      <c r="CH89" s="1033"/>
      <c r="CI89" s="1033"/>
      <c r="CJ89" s="1033"/>
      <c r="CK89" s="1033"/>
      <c r="CL89" s="1033"/>
      <c r="CN89" s="1041"/>
      <c r="CO89" s="1041"/>
      <c r="CP89" s="1068"/>
      <c r="CQ89" s="1069"/>
      <c r="CR89" s="1069"/>
      <c r="CS89" s="1069"/>
      <c r="CT89" s="974"/>
      <c r="CU89" s="974"/>
      <c r="CV89" s="974"/>
    </row>
    <row r="90" spans="1:101" s="972" customFormat="1" x14ac:dyDescent="0.45">
      <c r="A90" s="1032"/>
      <c r="B90" s="1037"/>
      <c r="C90" s="1033"/>
      <c r="D90" s="1033"/>
      <c r="E90" s="1033"/>
      <c r="F90" s="1033"/>
      <c r="G90" s="1033"/>
      <c r="H90" s="1048"/>
      <c r="I90" s="1033"/>
      <c r="J90" s="1033"/>
      <c r="K90" s="1033"/>
      <c r="L90" s="1033"/>
      <c r="M90" s="1033"/>
      <c r="N90" s="1033"/>
      <c r="O90" s="1033"/>
      <c r="P90" s="1033"/>
      <c r="Q90" s="1033"/>
      <c r="R90" s="1033"/>
      <c r="S90" s="1033"/>
      <c r="T90" s="1033"/>
      <c r="U90" s="1033"/>
      <c r="V90" s="1033"/>
      <c r="W90" s="1033"/>
      <c r="X90" s="1033"/>
      <c r="Y90" s="1033"/>
      <c r="Z90" s="1033"/>
      <c r="AA90" s="1033"/>
      <c r="AB90" s="1033"/>
      <c r="AC90" s="1033"/>
      <c r="AD90" s="1033"/>
      <c r="AE90" s="1033"/>
      <c r="AF90" s="1033"/>
      <c r="AG90" s="1048"/>
      <c r="AH90" s="1048"/>
      <c r="AI90" s="1048"/>
      <c r="AJ90" s="1048"/>
      <c r="AK90" s="1033"/>
      <c r="AL90" s="1033"/>
      <c r="AM90" s="1033"/>
      <c r="AN90" s="1033"/>
      <c r="AO90" s="1033"/>
      <c r="AP90" s="1033"/>
      <c r="AQ90" s="1033"/>
      <c r="AR90" s="1033"/>
      <c r="AS90" s="1033"/>
      <c r="AT90" s="1033"/>
      <c r="AU90" s="1033"/>
      <c r="AV90" s="1033"/>
      <c r="AW90" s="1033"/>
      <c r="AX90" s="1033"/>
      <c r="AY90" s="1033"/>
      <c r="AZ90" s="1033"/>
      <c r="BA90" s="1033"/>
      <c r="BB90" s="1033"/>
      <c r="BC90" s="1033"/>
      <c r="BD90" s="1033"/>
      <c r="BE90" s="1033"/>
      <c r="BF90" s="1033"/>
      <c r="BG90" s="1033"/>
      <c r="BH90" s="1033"/>
      <c r="BI90" s="1033"/>
      <c r="BJ90" s="1033"/>
      <c r="BK90" s="1033"/>
      <c r="BL90" s="1033"/>
      <c r="BM90" s="1033"/>
      <c r="BN90" s="1033"/>
      <c r="BO90" s="1033"/>
      <c r="BP90" s="1033"/>
      <c r="BQ90" s="1033"/>
      <c r="BR90" s="1033"/>
      <c r="BS90" s="1033"/>
      <c r="BT90" s="1033"/>
      <c r="BU90" s="1033"/>
      <c r="BV90" s="1033"/>
      <c r="BW90" s="1033"/>
      <c r="BX90" s="1033"/>
      <c r="BY90" s="1033"/>
      <c r="BZ90" s="1033"/>
      <c r="CA90" s="1033"/>
      <c r="CB90" s="1033"/>
      <c r="CC90" s="1033"/>
      <c r="CD90" s="1033"/>
      <c r="CE90" s="1033"/>
      <c r="CF90" s="1033"/>
      <c r="CG90" s="1033"/>
      <c r="CH90" s="1033"/>
      <c r="CI90" s="1033"/>
      <c r="CJ90" s="1033"/>
      <c r="CK90" s="1033"/>
      <c r="CL90" s="1033"/>
      <c r="CN90" s="1041"/>
      <c r="CO90" s="1041"/>
      <c r="CP90" s="1068"/>
      <c r="CQ90" s="1069"/>
      <c r="CR90" s="1069"/>
      <c r="CS90" s="1069"/>
      <c r="CT90" s="974"/>
      <c r="CU90" s="974"/>
      <c r="CV90" s="974"/>
    </row>
    <row r="91" spans="1:101" s="972" customFormat="1" x14ac:dyDescent="0.45">
      <c r="A91" s="1032"/>
      <c r="B91" s="1037"/>
      <c r="C91" s="1033"/>
      <c r="D91" s="1033"/>
      <c r="E91" s="1033"/>
      <c r="F91" s="1033"/>
      <c r="G91" s="1033"/>
      <c r="H91" s="1048"/>
      <c r="I91" s="1033"/>
      <c r="J91" s="1033"/>
      <c r="K91" s="1033"/>
      <c r="L91" s="1033"/>
      <c r="M91" s="1033"/>
      <c r="N91" s="1033"/>
      <c r="O91" s="1033"/>
      <c r="P91" s="1033"/>
      <c r="Q91" s="1033"/>
      <c r="R91" s="1033"/>
      <c r="S91" s="1033"/>
      <c r="T91" s="1033"/>
      <c r="U91" s="1033"/>
      <c r="V91" s="1033"/>
      <c r="W91" s="1033"/>
      <c r="X91" s="1033"/>
      <c r="Y91" s="1033"/>
      <c r="Z91" s="1033"/>
      <c r="AA91" s="1033"/>
      <c r="AB91" s="1033"/>
      <c r="AC91" s="1033"/>
      <c r="AD91" s="1033"/>
      <c r="AE91" s="1033"/>
      <c r="AF91" s="1033"/>
      <c r="AG91" s="1048"/>
      <c r="AH91" s="1048"/>
      <c r="AI91" s="1048"/>
      <c r="AJ91" s="1048"/>
      <c r="AK91" s="1033"/>
      <c r="AL91" s="1033"/>
      <c r="AM91" s="1033"/>
      <c r="AN91" s="1033"/>
      <c r="AO91" s="1033"/>
      <c r="AP91" s="1033"/>
      <c r="AQ91" s="1033"/>
      <c r="AR91" s="1033"/>
      <c r="AS91" s="1033"/>
      <c r="AT91" s="1033"/>
      <c r="AU91" s="1033"/>
      <c r="AV91" s="1033"/>
      <c r="AW91" s="1033"/>
      <c r="AX91" s="1033"/>
      <c r="AY91" s="1033"/>
      <c r="AZ91" s="1033"/>
      <c r="BA91" s="1033"/>
      <c r="BB91" s="1033"/>
      <c r="BC91" s="1033"/>
      <c r="BD91" s="1033"/>
      <c r="BE91" s="1033"/>
      <c r="BF91" s="1033"/>
      <c r="BG91" s="1033"/>
      <c r="BH91" s="1033"/>
      <c r="BI91" s="1033"/>
      <c r="BJ91" s="1033"/>
      <c r="BK91" s="1033"/>
      <c r="BL91" s="1033"/>
      <c r="BM91" s="1033"/>
      <c r="BN91" s="1033"/>
      <c r="BO91" s="1033"/>
      <c r="BP91" s="1033"/>
      <c r="BQ91" s="1033"/>
      <c r="BR91" s="1033"/>
      <c r="BS91" s="1033"/>
      <c r="BT91" s="1033"/>
      <c r="BU91" s="1033"/>
      <c r="BV91" s="1033"/>
      <c r="BW91" s="1033"/>
      <c r="BX91" s="1033"/>
      <c r="BY91" s="1033"/>
      <c r="BZ91" s="1033"/>
      <c r="CA91" s="1033"/>
      <c r="CB91" s="1033"/>
      <c r="CC91" s="1033"/>
      <c r="CD91" s="1033"/>
      <c r="CE91" s="1033"/>
      <c r="CF91" s="1033"/>
      <c r="CG91" s="1033"/>
      <c r="CH91" s="1033"/>
      <c r="CI91" s="1033"/>
      <c r="CJ91" s="1033"/>
      <c r="CK91" s="1033"/>
      <c r="CL91" s="1033"/>
      <c r="CN91" s="1041"/>
      <c r="CO91" s="1041"/>
      <c r="CP91" s="1068"/>
      <c r="CQ91" s="1069"/>
      <c r="CR91" s="1069"/>
      <c r="CS91" s="1069"/>
      <c r="CT91" s="974"/>
      <c r="CU91" s="974"/>
      <c r="CV91" s="974"/>
    </row>
    <row r="92" spans="1:101" s="972" customFormat="1" x14ac:dyDescent="0.45">
      <c r="A92" s="1032"/>
      <c r="B92" s="1037"/>
      <c r="C92" s="1033"/>
      <c r="D92" s="1033"/>
      <c r="E92" s="1033"/>
      <c r="F92" s="1033"/>
      <c r="G92" s="1033"/>
      <c r="H92" s="1048"/>
      <c r="I92" s="1033"/>
      <c r="J92" s="1033"/>
      <c r="K92" s="1033"/>
      <c r="L92" s="1033"/>
      <c r="M92" s="1033"/>
      <c r="N92" s="1033"/>
      <c r="O92" s="1033"/>
      <c r="P92" s="1033"/>
      <c r="Q92" s="1033"/>
      <c r="R92" s="1033"/>
      <c r="S92" s="1033"/>
      <c r="T92" s="1033"/>
      <c r="U92" s="1033"/>
      <c r="V92" s="1033"/>
      <c r="W92" s="1033"/>
      <c r="X92" s="1033"/>
      <c r="Y92" s="1033"/>
      <c r="Z92" s="1033"/>
      <c r="AA92" s="1033"/>
      <c r="AB92" s="1033"/>
      <c r="AC92" s="1033"/>
      <c r="AD92" s="1033"/>
      <c r="AE92" s="1033"/>
      <c r="AF92" s="1033"/>
      <c r="AG92" s="1048"/>
      <c r="AH92" s="1048"/>
      <c r="AI92" s="1048"/>
      <c r="AJ92" s="1048"/>
      <c r="AK92" s="1033"/>
      <c r="AL92" s="1033"/>
      <c r="AM92" s="1033"/>
      <c r="AN92" s="1033"/>
      <c r="AO92" s="1033"/>
      <c r="AP92" s="1033"/>
      <c r="AQ92" s="1033"/>
      <c r="AR92" s="1033"/>
      <c r="AS92" s="1033"/>
      <c r="AT92" s="1033"/>
      <c r="AU92" s="1033"/>
      <c r="AV92" s="1033"/>
      <c r="AW92" s="1033"/>
      <c r="AX92" s="1033"/>
      <c r="AY92" s="1033"/>
      <c r="AZ92" s="1033"/>
      <c r="BA92" s="1033"/>
      <c r="BB92" s="1033"/>
      <c r="BC92" s="1033"/>
      <c r="BD92" s="1033"/>
      <c r="BE92" s="1033"/>
      <c r="BF92" s="1033"/>
      <c r="BG92" s="1033"/>
      <c r="BH92" s="1033"/>
      <c r="BI92" s="1033"/>
      <c r="BJ92" s="1033"/>
      <c r="BK92" s="1033"/>
      <c r="BL92" s="1033"/>
      <c r="BM92" s="1033"/>
      <c r="BN92" s="1033"/>
      <c r="BO92" s="1033"/>
      <c r="BP92" s="1033"/>
      <c r="BQ92" s="1033"/>
      <c r="BR92" s="1033"/>
      <c r="BS92" s="1033"/>
      <c r="BT92" s="1033"/>
      <c r="BU92" s="1033"/>
      <c r="BV92" s="1033"/>
      <c r="BW92" s="1033"/>
      <c r="BX92" s="1033"/>
      <c r="BY92" s="1033"/>
      <c r="BZ92" s="1033"/>
      <c r="CA92" s="1033"/>
      <c r="CB92" s="1033"/>
      <c r="CC92" s="1033"/>
      <c r="CD92" s="1033"/>
      <c r="CE92" s="1033"/>
      <c r="CF92" s="1033"/>
      <c r="CG92" s="1033"/>
      <c r="CH92" s="1033"/>
      <c r="CI92" s="1033"/>
      <c r="CJ92" s="1033"/>
      <c r="CK92" s="1033"/>
      <c r="CL92" s="1033"/>
      <c r="CN92" s="1041"/>
      <c r="CO92" s="1041"/>
      <c r="CP92" s="1068"/>
      <c r="CQ92" s="1069"/>
      <c r="CR92" s="1069"/>
      <c r="CS92" s="1069"/>
      <c r="CT92" s="974"/>
      <c r="CU92" s="974"/>
      <c r="CV92" s="974"/>
    </row>
    <row r="93" spans="1:101" s="972" customFormat="1" x14ac:dyDescent="0.45">
      <c r="A93" s="1032"/>
      <c r="B93" s="1037"/>
      <c r="C93" s="1033"/>
      <c r="D93" s="1033"/>
      <c r="E93" s="1033"/>
      <c r="F93" s="1033"/>
      <c r="G93" s="1033"/>
      <c r="H93" s="1048"/>
      <c r="I93" s="1033"/>
      <c r="J93" s="1033"/>
      <c r="K93" s="1033"/>
      <c r="L93" s="1033"/>
      <c r="M93" s="1033"/>
      <c r="N93" s="1033"/>
      <c r="O93" s="1033"/>
      <c r="P93" s="1033"/>
      <c r="Q93" s="1033"/>
      <c r="R93" s="1033"/>
      <c r="S93" s="1033"/>
      <c r="T93" s="1033"/>
      <c r="U93" s="1033"/>
      <c r="V93" s="1033"/>
      <c r="W93" s="1033"/>
      <c r="X93" s="1033"/>
      <c r="Y93" s="1033"/>
      <c r="Z93" s="1033"/>
      <c r="AA93" s="1033"/>
      <c r="AB93" s="1033"/>
      <c r="AC93" s="1033"/>
      <c r="AD93" s="1033"/>
      <c r="AE93" s="1033"/>
      <c r="AF93" s="1033"/>
      <c r="AG93" s="1048"/>
      <c r="AH93" s="1048"/>
      <c r="AI93" s="1048"/>
      <c r="AJ93" s="1048"/>
      <c r="AK93" s="1033"/>
      <c r="AL93" s="1033"/>
      <c r="AM93" s="1033"/>
      <c r="AN93" s="1033"/>
      <c r="AO93" s="1033"/>
      <c r="AP93" s="1033"/>
      <c r="AQ93" s="1033"/>
      <c r="AR93" s="1033"/>
      <c r="AS93" s="1033"/>
      <c r="AT93" s="1033"/>
      <c r="AU93" s="1033"/>
      <c r="AV93" s="1033"/>
      <c r="AW93" s="1033"/>
      <c r="AX93" s="1033"/>
      <c r="AY93" s="1033"/>
      <c r="AZ93" s="1033"/>
      <c r="BA93" s="1033"/>
      <c r="BB93" s="1033"/>
      <c r="BC93" s="1033"/>
      <c r="BD93" s="1033"/>
      <c r="BE93" s="1033"/>
      <c r="BF93" s="1033"/>
      <c r="BG93" s="1033"/>
      <c r="BH93" s="1033"/>
      <c r="BI93" s="1033"/>
      <c r="BJ93" s="1033"/>
      <c r="BK93" s="1033"/>
      <c r="BL93" s="1033"/>
      <c r="BM93" s="1033"/>
      <c r="BN93" s="1033"/>
      <c r="BO93" s="1033"/>
      <c r="BP93" s="1033"/>
      <c r="BQ93" s="1033"/>
      <c r="BR93" s="1033"/>
      <c r="BS93" s="1033"/>
      <c r="BT93" s="1033"/>
      <c r="BU93" s="1033"/>
      <c r="BV93" s="1033"/>
      <c r="BW93" s="1033"/>
      <c r="BX93" s="1033"/>
      <c r="BY93" s="1033"/>
      <c r="BZ93" s="1033"/>
      <c r="CA93" s="1033"/>
      <c r="CB93" s="1033"/>
      <c r="CC93" s="1033"/>
      <c r="CD93" s="1033"/>
      <c r="CE93" s="1033"/>
      <c r="CF93" s="1033"/>
      <c r="CG93" s="1033"/>
      <c r="CH93" s="1033"/>
      <c r="CI93" s="1033"/>
      <c r="CJ93" s="1033"/>
      <c r="CK93" s="1033"/>
      <c r="CL93" s="1033"/>
      <c r="CN93" s="1041"/>
      <c r="CO93" s="1041"/>
      <c r="CP93" s="1068"/>
      <c r="CQ93" s="1069"/>
      <c r="CR93" s="1069"/>
      <c r="CS93" s="1069"/>
      <c r="CT93" s="974"/>
      <c r="CU93" s="974"/>
      <c r="CV93" s="974"/>
    </row>
    <row r="94" spans="1:101" s="972" customFormat="1" x14ac:dyDescent="0.45">
      <c r="A94" s="1032"/>
      <c r="B94" s="1037"/>
      <c r="C94" s="1033"/>
      <c r="D94" s="1033"/>
      <c r="E94" s="1033"/>
      <c r="F94" s="1033"/>
      <c r="G94" s="1033"/>
      <c r="H94" s="1048"/>
      <c r="I94" s="1033"/>
      <c r="J94" s="1033"/>
      <c r="K94" s="1033"/>
      <c r="L94" s="1033"/>
      <c r="M94" s="1033"/>
      <c r="N94" s="1033"/>
      <c r="O94" s="1033"/>
      <c r="P94" s="1033"/>
      <c r="Q94" s="1033"/>
      <c r="R94" s="1033"/>
      <c r="S94" s="1033"/>
      <c r="T94" s="1033"/>
      <c r="U94" s="1033"/>
      <c r="V94" s="1033"/>
      <c r="W94" s="1033"/>
      <c r="X94" s="1033"/>
      <c r="Y94" s="1033"/>
      <c r="Z94" s="1033"/>
      <c r="AA94" s="1033"/>
      <c r="AB94" s="1033"/>
      <c r="AC94" s="1033"/>
      <c r="AD94" s="1033"/>
      <c r="AE94" s="1033"/>
      <c r="AF94" s="1033"/>
      <c r="AG94" s="1048"/>
      <c r="AH94" s="1048"/>
      <c r="AI94" s="1048"/>
      <c r="AJ94" s="1048"/>
      <c r="AK94" s="1033"/>
      <c r="AL94" s="1033"/>
      <c r="AM94" s="1033"/>
      <c r="AN94" s="1033"/>
      <c r="AO94" s="1033"/>
      <c r="AP94" s="1033"/>
      <c r="AQ94" s="1033"/>
      <c r="AR94" s="1033"/>
      <c r="AS94" s="1033"/>
      <c r="AT94" s="1033"/>
      <c r="AU94" s="1033"/>
      <c r="AV94" s="1033"/>
      <c r="AW94" s="1033"/>
      <c r="AX94" s="1033"/>
      <c r="AY94" s="1033"/>
      <c r="AZ94" s="1033"/>
      <c r="BA94" s="1033"/>
      <c r="BB94" s="1033"/>
      <c r="BC94" s="1033"/>
      <c r="BD94" s="1033"/>
      <c r="BE94" s="1033"/>
      <c r="BF94" s="1033"/>
      <c r="BG94" s="1033"/>
      <c r="BH94" s="1033"/>
      <c r="BI94" s="1033"/>
      <c r="BJ94" s="1033"/>
      <c r="BK94" s="1033"/>
      <c r="BL94" s="1033"/>
      <c r="BM94" s="1033"/>
      <c r="BN94" s="1033"/>
      <c r="BO94" s="1033"/>
      <c r="BP94" s="1033"/>
      <c r="BQ94" s="1033"/>
      <c r="BR94" s="1033"/>
      <c r="BS94" s="1033"/>
      <c r="BT94" s="1033"/>
      <c r="BU94" s="1033"/>
      <c r="BV94" s="1033"/>
      <c r="BW94" s="1033"/>
      <c r="BX94" s="1033"/>
      <c r="BY94" s="1033"/>
      <c r="BZ94" s="1033"/>
      <c r="CA94" s="1033"/>
      <c r="CB94" s="1033"/>
      <c r="CC94" s="1033"/>
      <c r="CD94" s="1033"/>
      <c r="CE94" s="1033"/>
      <c r="CF94" s="1033"/>
      <c r="CG94" s="1033"/>
      <c r="CH94" s="1033"/>
      <c r="CI94" s="1033"/>
      <c r="CJ94" s="1033"/>
      <c r="CK94" s="1033"/>
      <c r="CL94" s="1033"/>
      <c r="CN94" s="1041"/>
      <c r="CO94" s="1041"/>
      <c r="CP94" s="1068"/>
      <c r="CQ94" s="1069"/>
      <c r="CR94" s="1069"/>
      <c r="CS94" s="1069"/>
      <c r="CT94" s="974"/>
      <c r="CU94" s="974"/>
      <c r="CV94" s="974"/>
    </row>
    <row r="95" spans="1:101" s="972" customFormat="1" x14ac:dyDescent="0.45">
      <c r="A95" s="1032"/>
      <c r="B95" s="1037"/>
      <c r="C95" s="1033"/>
      <c r="D95" s="652"/>
      <c r="E95" s="652"/>
      <c r="F95" s="652"/>
      <c r="G95" s="652"/>
      <c r="H95" s="1049"/>
      <c r="I95" s="1036"/>
      <c r="J95" s="652"/>
      <c r="K95" s="652"/>
      <c r="L95" s="652"/>
      <c r="M95" s="652"/>
      <c r="N95" s="652"/>
      <c r="O95" s="1037"/>
      <c r="P95" s="1034"/>
      <c r="Q95" s="1034"/>
      <c r="R95" s="1032"/>
      <c r="S95" s="1037"/>
      <c r="T95" s="1037"/>
      <c r="U95" s="1037"/>
      <c r="V95" s="1037"/>
      <c r="W95" s="1037"/>
      <c r="X95" s="1037"/>
      <c r="Y95" s="1037"/>
      <c r="Z95" s="1037"/>
      <c r="AA95" s="1037"/>
      <c r="AB95" s="1038"/>
      <c r="AC95" s="1038"/>
      <c r="AD95" s="1038"/>
      <c r="AE95" s="1038"/>
      <c r="AF95" s="1038"/>
      <c r="AG95" s="1058"/>
      <c r="AH95" s="1058"/>
      <c r="AI95" s="1058"/>
      <c r="AJ95" s="1058"/>
      <c r="AK95" s="1039"/>
      <c r="AL95" s="1039"/>
      <c r="AM95" s="1039"/>
      <c r="AN95" s="1039"/>
      <c r="AO95" s="1040"/>
      <c r="AP95" s="1038"/>
      <c r="AQ95" s="1038"/>
      <c r="AR95" s="1038"/>
      <c r="AS95" s="1038"/>
      <c r="AT95" s="1038"/>
      <c r="AU95" s="1038"/>
      <c r="AV95" s="1038"/>
      <c r="AW95" s="1038"/>
      <c r="AX95" s="1038"/>
      <c r="AY95" s="1038"/>
      <c r="AZ95" s="1038"/>
      <c r="BA95" s="1038"/>
      <c r="BB95" s="1038"/>
      <c r="BC95" s="1038"/>
      <c r="BD95" s="1038"/>
      <c r="BE95" s="1038"/>
      <c r="BF95" s="1038"/>
      <c r="BG95" s="1038"/>
      <c r="BH95" s="1038"/>
      <c r="BI95" s="1038"/>
      <c r="BJ95" s="1064"/>
      <c r="BK95" s="1064"/>
      <c r="BL95" s="1032"/>
      <c r="BM95" s="1032"/>
      <c r="BN95" s="1032"/>
      <c r="BO95" s="1032"/>
      <c r="BP95" s="1032"/>
      <c r="BQ95" s="1032"/>
      <c r="BR95" s="1032"/>
      <c r="BS95" s="1032"/>
      <c r="BT95" s="1032"/>
      <c r="BU95" s="1032"/>
      <c r="BV95" s="1032"/>
      <c r="BW95" s="1032"/>
      <c r="BX95" s="1032"/>
      <c r="BY95" s="1032"/>
      <c r="BZ95" s="1032"/>
      <c r="CA95" s="1032"/>
      <c r="CB95" s="1032"/>
      <c r="CC95" s="1032"/>
      <c r="CD95" s="1032"/>
      <c r="CE95" s="1032"/>
      <c r="CF95" s="1032"/>
      <c r="CG95" s="1032"/>
      <c r="CH95" s="1032"/>
      <c r="CI95" s="1035"/>
      <c r="CJ95" s="1035"/>
      <c r="CK95" s="1035"/>
      <c r="CL95" s="1035"/>
      <c r="CN95" s="1041"/>
      <c r="CO95" s="1041"/>
      <c r="CP95" s="1068"/>
      <c r="CQ95" s="1069"/>
      <c r="CR95" s="1069"/>
      <c r="CS95" s="1069"/>
      <c r="CT95" s="974"/>
      <c r="CU95" s="974"/>
      <c r="CV95" s="974"/>
    </row>
    <row r="96" spans="1:101" s="972" customFormat="1" x14ac:dyDescent="0.45">
      <c r="A96" s="1032"/>
      <c r="B96" s="1037"/>
      <c r="C96" s="1033"/>
      <c r="D96" s="652"/>
      <c r="E96" s="652"/>
      <c r="F96" s="652"/>
      <c r="G96" s="652"/>
      <c r="H96" s="1049"/>
      <c r="I96" s="1036"/>
      <c r="J96" s="652"/>
      <c r="K96" s="652"/>
      <c r="L96" s="652"/>
      <c r="M96" s="652"/>
      <c r="N96" s="652"/>
      <c r="O96" s="1037"/>
      <c r="P96" s="1034"/>
      <c r="Q96" s="1034"/>
      <c r="R96" s="1032"/>
      <c r="S96" s="1037"/>
      <c r="T96" s="1037"/>
      <c r="U96" s="1037"/>
      <c r="V96" s="1037"/>
      <c r="W96" s="1037"/>
      <c r="X96" s="1037"/>
      <c r="Y96" s="1037"/>
      <c r="Z96" s="1037"/>
      <c r="AA96" s="1037"/>
      <c r="AB96" s="1038"/>
      <c r="AC96" s="1038"/>
      <c r="AD96" s="1038"/>
      <c r="AE96" s="1038"/>
      <c r="AF96" s="1038"/>
      <c r="AG96" s="1058"/>
      <c r="AH96" s="1058"/>
      <c r="AI96" s="1058"/>
      <c r="AJ96" s="1058"/>
      <c r="AK96" s="1039"/>
      <c r="AL96" s="1039"/>
      <c r="AM96" s="1039"/>
      <c r="AN96" s="1039"/>
      <c r="AO96" s="1040"/>
      <c r="AP96" s="1038"/>
      <c r="AQ96" s="1038"/>
      <c r="AR96" s="1038"/>
      <c r="AS96" s="1038"/>
      <c r="AT96" s="1038"/>
      <c r="AU96" s="1038"/>
      <c r="AV96" s="1038"/>
      <c r="AW96" s="1038"/>
      <c r="AX96" s="1038"/>
      <c r="AY96" s="1038"/>
      <c r="AZ96" s="1038"/>
      <c r="BA96" s="1038"/>
      <c r="BB96" s="1038"/>
      <c r="BC96" s="1038"/>
      <c r="BD96" s="1038"/>
      <c r="BE96" s="1038"/>
      <c r="BF96" s="1038"/>
      <c r="BG96" s="1038"/>
      <c r="BH96" s="1038"/>
      <c r="BI96" s="1038"/>
      <c r="BJ96" s="1064"/>
      <c r="BK96" s="1064"/>
      <c r="BL96" s="1032"/>
      <c r="BM96" s="1032"/>
      <c r="BN96" s="1032"/>
      <c r="BO96" s="1032"/>
      <c r="BP96" s="1032"/>
      <c r="BQ96" s="1032"/>
      <c r="BR96" s="1032"/>
      <c r="BS96" s="1032"/>
      <c r="BT96" s="1032"/>
      <c r="BU96" s="1032"/>
      <c r="BV96" s="1032"/>
      <c r="BW96" s="1032"/>
      <c r="BX96" s="1032"/>
      <c r="BY96" s="1032"/>
      <c r="BZ96" s="1032"/>
      <c r="CA96" s="1032"/>
      <c r="CB96" s="1032"/>
      <c r="CC96" s="1032"/>
      <c r="CD96" s="1032"/>
      <c r="CE96" s="1032"/>
      <c r="CF96" s="1032"/>
      <c r="CG96" s="1032"/>
      <c r="CH96" s="1032"/>
      <c r="CI96" s="1035"/>
      <c r="CJ96" s="1035"/>
      <c r="CK96" s="1035"/>
      <c r="CL96" s="1035"/>
      <c r="CN96" s="1041"/>
      <c r="CO96" s="1041"/>
      <c r="CP96" s="1068"/>
      <c r="CQ96" s="1069"/>
      <c r="CR96" s="1069"/>
      <c r="CS96" s="1069"/>
      <c r="CT96" s="974"/>
      <c r="CU96" s="974"/>
      <c r="CV96" s="974"/>
    </row>
    <row r="97" spans="1:100" s="972" customFormat="1" x14ac:dyDescent="0.45">
      <c r="A97" s="1032"/>
      <c r="B97" s="1037"/>
      <c r="C97" s="652"/>
      <c r="D97" s="652"/>
      <c r="E97" s="652"/>
      <c r="F97" s="652"/>
      <c r="G97" s="652"/>
      <c r="H97" s="1049"/>
      <c r="I97" s="1036"/>
      <c r="J97" s="652"/>
      <c r="K97" s="652"/>
      <c r="L97" s="652"/>
      <c r="M97" s="652"/>
      <c r="N97" s="652"/>
      <c r="O97" s="1037"/>
      <c r="P97" s="1034"/>
      <c r="Q97" s="1034"/>
      <c r="R97" s="1032"/>
      <c r="S97" s="1037"/>
      <c r="T97" s="1037"/>
      <c r="U97" s="1037"/>
      <c r="V97" s="1037"/>
      <c r="W97" s="1037"/>
      <c r="X97" s="1037"/>
      <c r="Y97" s="1037"/>
      <c r="Z97" s="1037"/>
      <c r="AA97" s="1037"/>
      <c r="AB97" s="1038"/>
      <c r="AC97" s="1038"/>
      <c r="AD97" s="1038"/>
      <c r="AE97" s="1038"/>
      <c r="AF97" s="1038"/>
      <c r="AG97" s="1058"/>
      <c r="AH97" s="1058"/>
      <c r="AI97" s="1058"/>
      <c r="AJ97" s="1058"/>
      <c r="AK97" s="1039"/>
      <c r="AL97" s="1039"/>
      <c r="AM97" s="1039"/>
      <c r="AN97" s="1039"/>
      <c r="AO97" s="1040"/>
      <c r="AP97" s="1038"/>
      <c r="AQ97" s="1038"/>
      <c r="AR97" s="1038"/>
      <c r="AS97" s="1038"/>
      <c r="AT97" s="1038"/>
      <c r="AU97" s="1038"/>
      <c r="AV97" s="1038"/>
      <c r="AW97" s="1038"/>
      <c r="AX97" s="1038"/>
      <c r="AY97" s="1038"/>
      <c r="AZ97" s="1038"/>
      <c r="BA97" s="1038"/>
      <c r="BB97" s="1038"/>
      <c r="BC97" s="1038"/>
      <c r="BD97" s="1038"/>
      <c r="BE97" s="1038"/>
      <c r="BF97" s="1038"/>
      <c r="BG97" s="1038"/>
      <c r="BH97" s="1038"/>
      <c r="BI97" s="1038"/>
      <c r="BJ97" s="1064"/>
      <c r="BK97" s="1064"/>
      <c r="BL97" s="1032"/>
      <c r="BM97" s="1032"/>
      <c r="BN97" s="1032"/>
      <c r="BO97" s="1032"/>
      <c r="BP97" s="1032"/>
      <c r="BQ97" s="1032"/>
      <c r="BR97" s="1032"/>
      <c r="BS97" s="1032"/>
      <c r="BT97" s="1032"/>
      <c r="BU97" s="1032"/>
      <c r="BV97" s="1032"/>
      <c r="BW97" s="1032"/>
      <c r="BX97" s="1032"/>
      <c r="BY97" s="1032"/>
      <c r="BZ97" s="1032"/>
      <c r="CA97" s="1032"/>
      <c r="CB97" s="1032"/>
      <c r="CC97" s="1032"/>
      <c r="CD97" s="1032"/>
      <c r="CE97" s="1032"/>
      <c r="CF97" s="1032"/>
      <c r="CG97" s="1032"/>
      <c r="CH97" s="1032"/>
      <c r="CI97" s="1035"/>
      <c r="CJ97" s="1035"/>
      <c r="CK97" s="1035"/>
      <c r="CL97" s="1035"/>
      <c r="CN97" s="1041"/>
      <c r="CO97" s="1041"/>
      <c r="CP97" s="1068"/>
      <c r="CQ97" s="1069"/>
      <c r="CR97" s="1069"/>
      <c r="CS97" s="1069"/>
      <c r="CT97" s="974"/>
      <c r="CU97" s="974"/>
      <c r="CV97" s="974"/>
    </row>
    <row r="98" spans="1:100" s="972" customFormat="1" x14ac:dyDescent="0.45">
      <c r="A98" s="1032"/>
      <c r="B98" s="1037"/>
      <c r="C98" s="652"/>
      <c r="D98" s="652"/>
      <c r="E98" s="652"/>
      <c r="F98" s="652"/>
      <c r="G98" s="652"/>
      <c r="H98" s="1049"/>
      <c r="I98" s="1036"/>
      <c r="J98" s="652"/>
      <c r="K98" s="652"/>
      <c r="L98" s="652"/>
      <c r="M98" s="652"/>
      <c r="N98" s="652"/>
      <c r="O98" s="1037"/>
      <c r="P98" s="1034"/>
      <c r="Q98" s="1034"/>
      <c r="R98" s="1032"/>
      <c r="S98" s="1037"/>
      <c r="T98" s="1037"/>
      <c r="U98" s="1037"/>
      <c r="V98" s="1037"/>
      <c r="W98" s="1037"/>
      <c r="X98" s="1037"/>
      <c r="Y98" s="1037"/>
      <c r="Z98" s="1037"/>
      <c r="AA98" s="1037"/>
      <c r="AB98" s="1038"/>
      <c r="AC98" s="1038"/>
      <c r="AD98" s="1038"/>
      <c r="AE98" s="1038"/>
      <c r="AF98" s="1038"/>
      <c r="AG98" s="1058"/>
      <c r="AH98" s="1058"/>
      <c r="AI98" s="1058"/>
      <c r="AJ98" s="1058"/>
      <c r="AK98" s="1039"/>
      <c r="AL98" s="1039"/>
      <c r="AM98" s="1039"/>
      <c r="AN98" s="1039"/>
      <c r="AO98" s="1040"/>
      <c r="AP98" s="1038"/>
      <c r="AQ98" s="1038"/>
      <c r="AR98" s="1038"/>
      <c r="AS98" s="1038"/>
      <c r="AT98" s="1038"/>
      <c r="AU98" s="1038"/>
      <c r="AV98" s="1038"/>
      <c r="AW98" s="1038"/>
      <c r="AX98" s="1038"/>
      <c r="AY98" s="1038"/>
      <c r="AZ98" s="1038"/>
      <c r="BA98" s="1038"/>
      <c r="BB98" s="1038"/>
      <c r="BC98" s="1038"/>
      <c r="BD98" s="1038"/>
      <c r="BE98" s="1038"/>
      <c r="BF98" s="1038"/>
      <c r="BG98" s="1038"/>
      <c r="BH98" s="1038"/>
      <c r="BI98" s="1038"/>
      <c r="BJ98" s="1064"/>
      <c r="BK98" s="1064"/>
      <c r="BL98" s="1032"/>
      <c r="BM98" s="1032"/>
      <c r="BN98" s="1032"/>
      <c r="BO98" s="1032"/>
      <c r="BP98" s="1032"/>
      <c r="BQ98" s="1032"/>
      <c r="BR98" s="1032"/>
      <c r="BS98" s="1032"/>
      <c r="BT98" s="1032"/>
      <c r="BU98" s="1032"/>
      <c r="BV98" s="1032"/>
      <c r="BW98" s="1032"/>
      <c r="BX98" s="1032"/>
      <c r="BY98" s="1032"/>
      <c r="BZ98" s="1032"/>
      <c r="CA98" s="1032"/>
      <c r="CB98" s="1032"/>
      <c r="CC98" s="1032"/>
      <c r="CD98" s="1032"/>
      <c r="CE98" s="1032"/>
      <c r="CF98" s="1032"/>
      <c r="CG98" s="1032"/>
      <c r="CH98" s="1032"/>
      <c r="CI98" s="1035"/>
      <c r="CJ98" s="1035"/>
      <c r="CK98" s="1035"/>
      <c r="CL98" s="1035"/>
      <c r="CN98" s="1041"/>
      <c r="CO98" s="1041"/>
      <c r="CP98" s="1068"/>
      <c r="CQ98" s="1069"/>
      <c r="CR98" s="1069"/>
      <c r="CS98" s="1069"/>
      <c r="CT98" s="974"/>
      <c r="CU98" s="974"/>
      <c r="CV98" s="974"/>
    </row>
    <row r="99" spans="1:100" x14ac:dyDescent="0.45">
      <c r="C99" s="951"/>
      <c r="D99" s="951"/>
      <c r="E99" s="951"/>
      <c r="F99" s="951"/>
      <c r="G99" s="951"/>
      <c r="H99" s="1050"/>
      <c r="I99" s="952"/>
      <c r="J99" s="951"/>
      <c r="K99" s="951"/>
      <c r="L99" s="951"/>
      <c r="M99" s="951"/>
      <c r="N99" s="951"/>
    </row>
    <row r="100" spans="1:100" x14ac:dyDescent="0.45">
      <c r="C100" s="951"/>
      <c r="D100" s="951"/>
      <c r="E100" s="951"/>
      <c r="F100" s="951"/>
      <c r="G100" s="951"/>
      <c r="H100" s="1050"/>
      <c r="I100" s="952"/>
      <c r="J100" s="951"/>
      <c r="K100" s="951"/>
      <c r="L100" s="951"/>
      <c r="M100" s="951"/>
      <c r="N100" s="951"/>
    </row>
  </sheetData>
  <phoneticPr fontId="25"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56757-DA88-4776-934F-CC0A39AF011E}">
  <sheetPr codeName="Sheet11"/>
  <dimension ref="A1:CT76"/>
  <sheetViews>
    <sheetView showGridLines="0" zoomScaleNormal="100" workbookViewId="0">
      <pane xSplit="8" ySplit="5" topLeftCell="I6" activePane="bottomRight" state="frozen"/>
      <selection pane="topRight" activeCell="I1" sqref="I1"/>
      <selection pane="bottomLeft" activeCell="A6" sqref="A6"/>
      <selection pane="bottomRight" activeCell="BH56" sqref="BH56:BI56"/>
    </sheetView>
  </sheetViews>
  <sheetFormatPr defaultColWidth="9.46484375" defaultRowHeight="14.25" x14ac:dyDescent="0.45"/>
  <cols>
    <col min="1" max="1" width="9.46484375" style="15"/>
    <col min="2" max="2" width="30.46484375" style="64" bestFit="1" customWidth="1"/>
    <col min="3" max="9" width="4.53125" style="64" bestFit="1" customWidth="1"/>
    <col min="10" max="10" width="5" style="64" bestFit="1" customWidth="1"/>
    <col min="11" max="12" width="8.53125" style="64" bestFit="1" customWidth="1"/>
    <col min="13" max="13" width="4.53125" style="15" bestFit="1" customWidth="1"/>
    <col min="14" max="14" width="6.53125" style="89" customWidth="1"/>
    <col min="15" max="22" width="6.53125" style="15" customWidth="1"/>
    <col min="23" max="31" width="6.53125" style="104" customWidth="1"/>
    <col min="32" max="36" width="6.53125" style="104" bestFit="1" customWidth="1"/>
    <col min="37" max="37" width="5.53125" style="104" bestFit="1" customWidth="1"/>
    <col min="38" max="38" width="6.53125" style="15" customWidth="1"/>
    <col min="39" max="41" width="6.53125" style="77" customWidth="1"/>
    <col min="42" max="47" width="6.53125" style="15" customWidth="1"/>
    <col min="48" max="49" width="6.53125" style="15" bestFit="1" customWidth="1"/>
    <col min="50" max="50" width="9.46484375" style="15"/>
    <col min="51" max="51" width="24.53125" customWidth="1"/>
    <col min="52" max="57" width="4.53125" style="64" customWidth="1"/>
    <col min="58" max="58" width="4.53125" style="64" bestFit="1" customWidth="1"/>
    <col min="59" max="59" width="5" style="64" bestFit="1" customWidth="1"/>
    <col min="60" max="61" width="8.53125" style="64" bestFit="1" customWidth="1"/>
    <col min="62" max="62" width="10.53125" style="64" customWidth="1"/>
    <col min="63" max="80" width="6.53125" style="64" customWidth="1"/>
    <col min="81" max="85" width="6.53125" style="64" bestFit="1" customWidth="1"/>
    <col min="86" max="86" width="8.53125" style="64" customWidth="1"/>
    <col min="87" max="87" width="6.53125" style="64" customWidth="1"/>
    <col min="88" max="88" width="6.53125" customWidth="1"/>
    <col min="89" max="96" width="6.53125" style="64" customWidth="1"/>
    <col min="97" max="98" width="6.53125" style="64" bestFit="1" customWidth="1"/>
    <col min="99" max="99" width="9.46484375" style="64" customWidth="1"/>
    <col min="100" max="16384" width="9.46484375" style="64"/>
  </cols>
  <sheetData>
    <row r="1" spans="1:98" x14ac:dyDescent="0.45">
      <c r="B1" s="39" t="s">
        <v>51</v>
      </c>
      <c r="C1" s="15"/>
      <c r="D1" s="15"/>
      <c r="E1" s="15"/>
      <c r="F1" s="15"/>
      <c r="G1" s="15"/>
      <c r="H1" s="15"/>
      <c r="I1" s="15"/>
      <c r="J1" s="15"/>
      <c r="K1" s="15"/>
      <c r="L1" s="15"/>
      <c r="N1" s="47"/>
      <c r="AL1" s="77"/>
      <c r="AO1" s="15"/>
      <c r="AX1"/>
      <c r="AY1" s="91" t="s">
        <v>52</v>
      </c>
      <c r="CJ1" s="64"/>
    </row>
    <row r="2" spans="1:98" x14ac:dyDescent="0.45">
      <c r="B2" s="1"/>
      <c r="C2" s="2"/>
      <c r="D2" s="2"/>
      <c r="E2" s="2"/>
      <c r="F2" s="2"/>
      <c r="G2" s="2"/>
      <c r="H2" s="2"/>
      <c r="I2" s="2"/>
      <c r="J2" s="2"/>
      <c r="K2" s="2"/>
      <c r="L2" s="2"/>
      <c r="M2" s="2"/>
      <c r="N2" s="48"/>
      <c r="AL2" s="77"/>
      <c r="AO2" s="15"/>
      <c r="AX2"/>
      <c r="AY2" s="64"/>
      <c r="CJ2" s="64"/>
    </row>
    <row r="3" spans="1:98" x14ac:dyDescent="0.45">
      <c r="B3" s="16" t="s">
        <v>97</v>
      </c>
      <c r="C3" s="15"/>
      <c r="D3" s="15"/>
      <c r="E3" s="15"/>
      <c r="F3" s="15"/>
      <c r="G3" s="15"/>
      <c r="H3" s="15"/>
      <c r="I3" s="15"/>
      <c r="J3" s="15"/>
      <c r="K3" s="15"/>
      <c r="L3" s="15"/>
      <c r="N3" s="48"/>
      <c r="O3" s="2"/>
      <c r="P3" s="2"/>
      <c r="Q3" s="2"/>
      <c r="R3" s="2"/>
      <c r="S3" s="21"/>
      <c r="T3" s="21"/>
      <c r="U3" s="21"/>
      <c r="V3" s="21"/>
      <c r="W3" s="102"/>
      <c r="X3" s="102"/>
      <c r="Y3" s="102"/>
      <c r="Z3" s="102"/>
      <c r="AA3" s="102"/>
      <c r="AB3" s="102"/>
      <c r="AC3" s="102"/>
      <c r="AD3" s="102"/>
      <c r="AE3" s="102"/>
      <c r="AF3" s="102"/>
      <c r="AG3" s="102"/>
      <c r="AH3" s="102"/>
      <c r="AI3" s="102"/>
      <c r="AJ3" s="102"/>
      <c r="AK3" s="102"/>
      <c r="AL3" s="40"/>
      <c r="AM3" s="40"/>
      <c r="AN3" s="40"/>
      <c r="AO3" s="21"/>
      <c r="AP3" s="21"/>
      <c r="AQ3" s="21"/>
      <c r="AR3" s="21"/>
      <c r="AS3" s="21"/>
      <c r="AT3" s="21"/>
      <c r="AU3" s="21"/>
      <c r="AV3" s="21"/>
      <c r="AW3" s="21"/>
      <c r="AX3"/>
      <c r="AY3" s="64"/>
      <c r="CJ3" s="64"/>
    </row>
    <row r="4" spans="1:98" s="294" customFormat="1" ht="20.25" x14ac:dyDescent="0.3">
      <c r="A4" s="200"/>
      <c r="B4" s="200" t="s">
        <v>44</v>
      </c>
      <c r="C4" s="200">
        <v>2013</v>
      </c>
      <c r="D4" s="200">
        <v>2014</v>
      </c>
      <c r="E4" s="200">
        <v>2015</v>
      </c>
      <c r="F4" s="200">
        <v>2016</v>
      </c>
      <c r="G4" s="200">
        <v>2017</v>
      </c>
      <c r="H4" s="200">
        <v>2018</v>
      </c>
      <c r="I4" s="200">
        <v>2019</v>
      </c>
      <c r="J4" s="200" t="s">
        <v>84</v>
      </c>
      <c r="K4" s="202" t="s">
        <v>85</v>
      </c>
      <c r="L4" s="202" t="s">
        <v>86</v>
      </c>
      <c r="M4" s="200"/>
      <c r="N4" s="200" t="s">
        <v>20</v>
      </c>
      <c r="O4" s="200" t="s">
        <v>34</v>
      </c>
      <c r="P4" s="200" t="s">
        <v>45</v>
      </c>
      <c r="Q4" s="200" t="s">
        <v>46</v>
      </c>
      <c r="R4" s="200" t="s">
        <v>48</v>
      </c>
      <c r="S4" s="200" t="s">
        <v>49</v>
      </c>
      <c r="T4" s="200" t="s">
        <v>53</v>
      </c>
      <c r="U4" s="200" t="s">
        <v>54</v>
      </c>
      <c r="V4" s="200" t="s">
        <v>55</v>
      </c>
      <c r="W4" s="200" t="s">
        <v>56</v>
      </c>
      <c r="X4" s="200" t="s">
        <v>60</v>
      </c>
      <c r="Y4" s="200" t="s">
        <v>61</v>
      </c>
      <c r="Z4" s="200" t="s">
        <v>62</v>
      </c>
      <c r="AA4" s="200" t="s">
        <v>63</v>
      </c>
      <c r="AB4" s="200" t="s">
        <v>67</v>
      </c>
      <c r="AC4" s="200" t="s">
        <v>70</v>
      </c>
      <c r="AD4" s="200" t="s">
        <v>74</v>
      </c>
      <c r="AE4" s="200" t="s">
        <v>80</v>
      </c>
      <c r="AF4" s="200" t="s">
        <v>82</v>
      </c>
      <c r="AG4" s="200" t="s">
        <v>88</v>
      </c>
      <c r="AH4" s="200" t="s">
        <v>89</v>
      </c>
      <c r="AI4" s="200" t="s">
        <v>87</v>
      </c>
      <c r="AJ4" s="200" t="s">
        <v>90</v>
      </c>
      <c r="AK4" s="200"/>
      <c r="AL4" s="200" t="s">
        <v>39</v>
      </c>
      <c r="AM4" s="200" t="s">
        <v>40</v>
      </c>
      <c r="AN4" s="200" t="s">
        <v>47</v>
      </c>
      <c r="AO4" s="200" t="s">
        <v>50</v>
      </c>
      <c r="AP4" s="200" t="s">
        <v>57</v>
      </c>
      <c r="AQ4" s="200" t="s">
        <v>59</v>
      </c>
      <c r="AR4" s="200" t="s">
        <v>64</v>
      </c>
      <c r="AS4" s="200" t="s">
        <v>66</v>
      </c>
      <c r="AT4" s="200" t="s">
        <v>71</v>
      </c>
      <c r="AU4" s="200" t="s">
        <v>81</v>
      </c>
      <c r="AV4" s="200" t="s">
        <v>93</v>
      </c>
      <c r="AW4" s="200" t="s">
        <v>94</v>
      </c>
      <c r="AX4" s="293"/>
      <c r="AY4" s="204" t="s">
        <v>30</v>
      </c>
      <c r="AZ4" s="205">
        <v>2013</v>
      </c>
      <c r="BA4" s="205">
        <v>2014</v>
      </c>
      <c r="BB4" s="205">
        <v>2015</v>
      </c>
      <c r="BC4" s="205">
        <v>2016</v>
      </c>
      <c r="BD4" s="205">
        <v>2017</v>
      </c>
      <c r="BE4" s="205">
        <v>2018</v>
      </c>
      <c r="BF4" s="205">
        <v>2019</v>
      </c>
      <c r="BG4" s="206" t="s">
        <v>84</v>
      </c>
      <c r="BH4" s="159" t="s">
        <v>85</v>
      </c>
      <c r="BI4" s="159" t="s">
        <v>86</v>
      </c>
      <c r="BJ4" s="205"/>
      <c r="BK4" s="205" t="s">
        <v>20</v>
      </c>
      <c r="BL4" s="205" t="s">
        <v>34</v>
      </c>
      <c r="BM4" s="207" t="s">
        <v>45</v>
      </c>
      <c r="BN4" s="207" t="s">
        <v>46</v>
      </c>
      <c r="BO4" s="207" t="s">
        <v>48</v>
      </c>
      <c r="BP4" s="207" t="s">
        <v>49</v>
      </c>
      <c r="BQ4" s="207" t="s">
        <v>53</v>
      </c>
      <c r="BR4" s="207" t="s">
        <v>54</v>
      </c>
      <c r="BS4" s="207" t="s">
        <v>55</v>
      </c>
      <c r="BT4" s="207" t="s">
        <v>56</v>
      </c>
      <c r="BU4" s="207" t="s">
        <v>60</v>
      </c>
      <c r="BV4" s="207" t="s">
        <v>61</v>
      </c>
      <c r="BW4" s="207" t="s">
        <v>62</v>
      </c>
      <c r="BX4" s="207" t="s">
        <v>63</v>
      </c>
      <c r="BY4" s="207" t="s">
        <v>67</v>
      </c>
      <c r="BZ4" s="207" t="s">
        <v>70</v>
      </c>
      <c r="CA4" s="207" t="s">
        <v>74</v>
      </c>
      <c r="CB4" s="207" t="s">
        <v>80</v>
      </c>
      <c r="CC4" s="207" t="s">
        <v>82</v>
      </c>
      <c r="CD4" s="207" t="s">
        <v>88</v>
      </c>
      <c r="CE4" s="207" t="s">
        <v>89</v>
      </c>
      <c r="CF4" s="207" t="s">
        <v>87</v>
      </c>
      <c r="CG4" s="207" t="s">
        <v>90</v>
      </c>
      <c r="CH4" s="205"/>
      <c r="CI4" s="205" t="s">
        <v>39</v>
      </c>
      <c r="CJ4" s="205" t="s">
        <v>40</v>
      </c>
      <c r="CK4" s="205" t="s">
        <v>47</v>
      </c>
      <c r="CL4" s="205" t="s">
        <v>50</v>
      </c>
      <c r="CM4" s="205" t="s">
        <v>57</v>
      </c>
      <c r="CN4" s="205" t="s">
        <v>59</v>
      </c>
      <c r="CO4" s="205" t="s">
        <v>64</v>
      </c>
      <c r="CP4" s="205" t="s">
        <v>66</v>
      </c>
      <c r="CQ4" s="205" t="s">
        <v>71</v>
      </c>
      <c r="CR4" s="205" t="s">
        <v>81</v>
      </c>
      <c r="CS4" s="205" t="s">
        <v>93</v>
      </c>
      <c r="CT4" s="205" t="s">
        <v>94</v>
      </c>
    </row>
    <row r="5" spans="1:98" ht="9" customHeight="1" x14ac:dyDescent="0.45">
      <c r="B5" s="49"/>
      <c r="C5" s="13"/>
      <c r="D5" s="13"/>
      <c r="E5" s="13"/>
      <c r="F5" s="13"/>
      <c r="G5" s="13"/>
      <c r="H5" s="13"/>
      <c r="I5" s="13"/>
      <c r="J5" s="13"/>
      <c r="K5" s="208"/>
      <c r="L5" s="208"/>
      <c r="N5" s="13"/>
      <c r="O5" s="36"/>
      <c r="P5" s="36"/>
      <c r="Q5" s="36"/>
      <c r="R5" s="36"/>
      <c r="S5" s="36"/>
      <c r="T5" s="36"/>
      <c r="U5" s="36"/>
      <c r="V5" s="36"/>
      <c r="W5" s="106"/>
      <c r="X5" s="106"/>
      <c r="Y5" s="106"/>
      <c r="Z5" s="106"/>
      <c r="AA5" s="106"/>
      <c r="AB5" s="106"/>
      <c r="AC5" s="106"/>
      <c r="AD5" s="106"/>
      <c r="AE5" s="106"/>
      <c r="AF5" s="106"/>
      <c r="AG5" s="106"/>
      <c r="AH5" s="106"/>
      <c r="AI5" s="106"/>
      <c r="AJ5" s="15"/>
      <c r="AK5" s="15"/>
      <c r="AL5" s="40"/>
      <c r="AM5" s="40"/>
      <c r="AN5" s="40"/>
      <c r="AO5" s="36"/>
      <c r="AP5" s="36"/>
      <c r="AQ5" s="36"/>
      <c r="AR5" s="36"/>
      <c r="AS5" s="36"/>
      <c r="AT5" s="36"/>
      <c r="AU5" s="36"/>
      <c r="AV5" s="36"/>
      <c r="AW5" s="36"/>
      <c r="AX5"/>
      <c r="AY5" s="49"/>
      <c r="AZ5" s="13"/>
      <c r="BA5" s="13"/>
      <c r="BB5" s="13"/>
      <c r="BC5" s="13"/>
      <c r="BD5" s="13"/>
      <c r="BE5" s="13"/>
      <c r="BF5" s="13"/>
      <c r="BG5" s="13"/>
      <c r="BH5" s="208"/>
      <c r="BI5" s="208"/>
      <c r="BJ5" s="15"/>
      <c r="BK5" s="13"/>
      <c r="BL5" s="36"/>
      <c r="BM5" s="36"/>
      <c r="BN5" s="36"/>
      <c r="BO5" s="36"/>
      <c r="BP5" s="36"/>
      <c r="BQ5" s="36"/>
      <c r="BR5" s="36"/>
      <c r="BS5" s="36"/>
      <c r="BT5" s="36"/>
      <c r="BU5" s="36"/>
      <c r="BV5" s="36"/>
      <c r="BW5" s="36"/>
      <c r="BX5" s="36"/>
      <c r="BY5" s="36"/>
      <c r="BZ5" s="36"/>
      <c r="CA5" s="36"/>
      <c r="CB5" s="36"/>
      <c r="CC5" s="36"/>
      <c r="CD5" s="36"/>
      <c r="CE5" s="36"/>
      <c r="CF5" s="36"/>
      <c r="CG5" s="15"/>
      <c r="CH5" s="15"/>
      <c r="CI5" s="40"/>
      <c r="CJ5" s="40"/>
    </row>
    <row r="6" spans="1:98" x14ac:dyDescent="0.45">
      <c r="B6" s="20" t="s">
        <v>27</v>
      </c>
      <c r="C6" s="80">
        <f t="shared" ref="C6:J6" si="0">SUM(C7:C12)</f>
        <v>3125</v>
      </c>
      <c r="D6" s="80">
        <f t="shared" si="0"/>
        <v>3250</v>
      </c>
      <c r="E6" s="80">
        <f t="shared" si="0"/>
        <v>3365</v>
      </c>
      <c r="F6" s="80">
        <f t="shared" si="0"/>
        <v>3455</v>
      </c>
      <c r="G6" s="80">
        <f t="shared" si="0"/>
        <v>3325</v>
      </c>
      <c r="H6" s="80">
        <f t="shared" si="0"/>
        <v>3100</v>
      </c>
      <c r="I6" s="80">
        <f t="shared" si="0"/>
        <v>2893.9618359468345</v>
      </c>
      <c r="J6" s="80">
        <f t="shared" si="0"/>
        <v>2481.2423781097473</v>
      </c>
      <c r="K6" s="66">
        <f t="shared" ref="K6:K45" si="1">IF(ISERROR(I6/H6),"N/A",IF(H6&lt;0,"N/A",IF(I6&lt;0,"N/A",IF(I6/H6-1&gt;300%,"&gt;±300%",IF(I6/H6-1&lt;-300%,"&gt;±300%",I6/H6-1)))))</f>
        <v>-6.6463923888117948E-2</v>
      </c>
      <c r="L6" s="66">
        <f t="shared" ref="L6:L45" si="2">IF(ISERROR(J6/I6),"N/A",IF(I6&lt;0,"N/A",IF(J6&lt;0,"N/A",IF(J6/I6-1&gt;300%,"&gt;±300%",IF(J6/I6-1&lt;-300%,"&gt;±300%",J6/I6-1)))))</f>
        <v>-0.1426139946666074</v>
      </c>
      <c r="M6" s="88"/>
      <c r="N6" s="80">
        <f t="shared" ref="N6:U6" si="3">SUM(N7:N12)</f>
        <v>760</v>
      </c>
      <c r="O6" s="80">
        <f t="shared" si="3"/>
        <v>810</v>
      </c>
      <c r="P6" s="80">
        <f t="shared" si="3"/>
        <v>865</v>
      </c>
      <c r="Q6" s="80">
        <f t="shared" si="3"/>
        <v>860</v>
      </c>
      <c r="R6" s="80">
        <f t="shared" si="3"/>
        <v>800</v>
      </c>
      <c r="S6" s="50">
        <f t="shared" si="3"/>
        <v>845</v>
      </c>
      <c r="T6" s="50">
        <f t="shared" si="3"/>
        <v>880</v>
      </c>
      <c r="U6" s="50">
        <f t="shared" si="3"/>
        <v>900</v>
      </c>
      <c r="V6" s="50">
        <f>SUM(V7:V12)</f>
        <v>800</v>
      </c>
      <c r="W6" s="50">
        <f>SUM(W7:W12)</f>
        <v>875</v>
      </c>
      <c r="X6" s="50">
        <f>SUM(X7:X12)</f>
        <v>855</v>
      </c>
      <c r="Y6" s="50">
        <f>SUM(Y7:Y12)</f>
        <v>840</v>
      </c>
      <c r="Z6" s="50">
        <f t="shared" ref="Z6:AI6" si="4">SUM(Z7:Z12)</f>
        <v>785</v>
      </c>
      <c r="AA6" s="50">
        <f t="shared" si="4"/>
        <v>845</v>
      </c>
      <c r="AB6" s="50">
        <f t="shared" si="4"/>
        <v>800</v>
      </c>
      <c r="AC6" s="50">
        <f t="shared" si="4"/>
        <v>815</v>
      </c>
      <c r="AD6" s="50">
        <f t="shared" si="4"/>
        <v>715</v>
      </c>
      <c r="AE6" s="50">
        <f t="shared" si="4"/>
        <v>765</v>
      </c>
      <c r="AF6" s="80">
        <f t="shared" si="4"/>
        <v>766.26895957841771</v>
      </c>
      <c r="AG6" s="80">
        <f t="shared" si="4"/>
        <v>746.66114389602785</v>
      </c>
      <c r="AH6" s="80">
        <f t="shared" si="4"/>
        <v>677.76111263173766</v>
      </c>
      <c r="AI6" s="80">
        <f t="shared" si="4"/>
        <v>703.24237350248586</v>
      </c>
      <c r="AJ6" s="50">
        <f>SUM(AJ7:AJ12)</f>
        <v>634.04139705287923</v>
      </c>
      <c r="AK6" s="236"/>
      <c r="AL6" s="80">
        <f t="shared" ref="AL6:AS6" si="5">SUM(AL7:AL12)</f>
        <v>1680</v>
      </c>
      <c r="AM6" s="80">
        <f t="shared" si="5"/>
        <v>1570</v>
      </c>
      <c r="AN6" s="80">
        <f t="shared" si="5"/>
        <v>1725</v>
      </c>
      <c r="AO6" s="80">
        <f t="shared" si="5"/>
        <v>1645</v>
      </c>
      <c r="AP6" s="80">
        <f t="shared" si="5"/>
        <v>1780</v>
      </c>
      <c r="AQ6" s="80">
        <f t="shared" si="5"/>
        <v>1675</v>
      </c>
      <c r="AR6" s="80">
        <f t="shared" si="5"/>
        <v>1695</v>
      </c>
      <c r="AS6" s="80">
        <f t="shared" si="5"/>
        <v>1630</v>
      </c>
      <c r="AT6" s="80">
        <f>SUM(AT7:AT12)</f>
        <v>1615</v>
      </c>
      <c r="AU6" s="80">
        <f>SUM(AU7:AU12)</f>
        <v>1480</v>
      </c>
      <c r="AV6" s="80">
        <f>AF6+AG6</f>
        <v>1512.9301034744456</v>
      </c>
      <c r="AW6" s="80">
        <f>AH6+AI6</f>
        <v>1381.0034861342235</v>
      </c>
      <c r="AX6"/>
      <c r="AY6" s="20" t="s">
        <v>27</v>
      </c>
      <c r="AZ6" s="50">
        <f t="shared" ref="AZ6:BI21" si="6">C6</f>
        <v>3125</v>
      </c>
      <c r="BA6" s="50">
        <f t="shared" si="6"/>
        <v>3250</v>
      </c>
      <c r="BB6" s="50">
        <f t="shared" si="6"/>
        <v>3365</v>
      </c>
      <c r="BC6" s="50">
        <f t="shared" si="6"/>
        <v>3455</v>
      </c>
      <c r="BD6" s="50">
        <f t="shared" si="6"/>
        <v>3325</v>
      </c>
      <c r="BE6" s="50">
        <f t="shared" si="6"/>
        <v>3100</v>
      </c>
      <c r="BF6" s="50">
        <f t="shared" si="6"/>
        <v>2893.9618359468345</v>
      </c>
      <c r="BG6" s="50">
        <f t="shared" si="6"/>
        <v>2481.2423781097473</v>
      </c>
      <c r="BH6" s="210">
        <f t="shared" si="6"/>
        <v>-6.6463923888117948E-2</v>
      </c>
      <c r="BI6" s="210">
        <f t="shared" si="6"/>
        <v>-0.1426139946666074</v>
      </c>
      <c r="BJ6" s="59"/>
      <c r="BK6" s="50">
        <f t="shared" ref="BK6:CG6" si="7">N6</f>
        <v>760</v>
      </c>
      <c r="BL6" s="50">
        <f t="shared" si="7"/>
        <v>810</v>
      </c>
      <c r="BM6" s="50">
        <f t="shared" si="7"/>
        <v>865</v>
      </c>
      <c r="BN6" s="50">
        <f t="shared" si="7"/>
        <v>860</v>
      </c>
      <c r="BO6" s="50">
        <f t="shared" si="7"/>
        <v>800</v>
      </c>
      <c r="BP6" s="50">
        <f t="shared" si="7"/>
        <v>845</v>
      </c>
      <c r="BQ6" s="50">
        <f t="shared" si="7"/>
        <v>880</v>
      </c>
      <c r="BR6" s="50">
        <f t="shared" si="7"/>
        <v>900</v>
      </c>
      <c r="BS6" s="50">
        <f t="shared" si="7"/>
        <v>800</v>
      </c>
      <c r="BT6" s="50">
        <f t="shared" si="7"/>
        <v>875</v>
      </c>
      <c r="BU6" s="50">
        <f t="shared" si="7"/>
        <v>855</v>
      </c>
      <c r="BV6" s="50">
        <f t="shared" si="7"/>
        <v>840</v>
      </c>
      <c r="BW6" s="50">
        <f t="shared" si="7"/>
        <v>785</v>
      </c>
      <c r="BX6" s="50">
        <f t="shared" si="7"/>
        <v>845</v>
      </c>
      <c r="BY6" s="50">
        <f t="shared" si="7"/>
        <v>800</v>
      </c>
      <c r="BZ6" s="50">
        <f t="shared" si="7"/>
        <v>815</v>
      </c>
      <c r="CA6" s="50">
        <f t="shared" si="7"/>
        <v>715</v>
      </c>
      <c r="CB6" s="50">
        <f t="shared" si="7"/>
        <v>765</v>
      </c>
      <c r="CC6" s="50">
        <f t="shared" si="7"/>
        <v>766.26895957841771</v>
      </c>
      <c r="CD6" s="50">
        <f t="shared" si="7"/>
        <v>746.66114389602785</v>
      </c>
      <c r="CE6" s="50">
        <f t="shared" si="7"/>
        <v>677.76111263173766</v>
      </c>
      <c r="CF6" s="50">
        <f t="shared" si="7"/>
        <v>703.24237350248586</v>
      </c>
      <c r="CG6" s="50">
        <f t="shared" si="7"/>
        <v>634.04139705287923</v>
      </c>
      <c r="CH6" s="8"/>
      <c r="CI6" s="50">
        <f t="shared" ref="CI6:CT6" si="8">AL6</f>
        <v>1680</v>
      </c>
      <c r="CJ6" s="50">
        <f t="shared" si="8"/>
        <v>1570</v>
      </c>
      <c r="CK6" s="50">
        <f t="shared" si="8"/>
        <v>1725</v>
      </c>
      <c r="CL6" s="50">
        <f t="shared" si="8"/>
        <v>1645</v>
      </c>
      <c r="CM6" s="50">
        <f t="shared" si="8"/>
        <v>1780</v>
      </c>
      <c r="CN6" s="50">
        <f t="shared" si="8"/>
        <v>1675</v>
      </c>
      <c r="CO6" s="50">
        <f t="shared" si="8"/>
        <v>1695</v>
      </c>
      <c r="CP6" s="50">
        <f t="shared" si="8"/>
        <v>1630</v>
      </c>
      <c r="CQ6" s="50">
        <f t="shared" si="8"/>
        <v>1615</v>
      </c>
      <c r="CR6" s="50">
        <f t="shared" si="8"/>
        <v>1480</v>
      </c>
      <c r="CS6" s="50">
        <f t="shared" si="8"/>
        <v>1512.9301034744456</v>
      </c>
      <c r="CT6" s="50">
        <f t="shared" si="8"/>
        <v>1381.0034861342235</v>
      </c>
    </row>
    <row r="7" spans="1:98" x14ac:dyDescent="0.45">
      <c r="B7" s="10" t="s">
        <v>15</v>
      </c>
      <c r="C7" s="69">
        <v>420</v>
      </c>
      <c r="D7" s="69">
        <v>465</v>
      </c>
      <c r="E7" s="69">
        <v>500</v>
      </c>
      <c r="F7" s="69">
        <v>460</v>
      </c>
      <c r="G7" s="69">
        <v>425</v>
      </c>
      <c r="H7" s="69">
        <v>430</v>
      </c>
      <c r="I7" s="69">
        <v>342.32589902053775</v>
      </c>
      <c r="J7" s="69">
        <v>290.99960222361631</v>
      </c>
      <c r="K7" s="211">
        <f t="shared" si="1"/>
        <v>-0.20389325809177272</v>
      </c>
      <c r="L7" s="211">
        <f t="shared" si="2"/>
        <v>-0.14993401592977962</v>
      </c>
      <c r="M7" s="88"/>
      <c r="N7" s="82">
        <v>115</v>
      </c>
      <c r="O7" s="82">
        <v>115</v>
      </c>
      <c r="P7" s="82">
        <v>125</v>
      </c>
      <c r="Q7" s="82">
        <v>130</v>
      </c>
      <c r="R7" s="82">
        <v>125</v>
      </c>
      <c r="S7" s="82">
        <v>125</v>
      </c>
      <c r="T7" s="82">
        <v>120</v>
      </c>
      <c r="U7" s="82">
        <v>120</v>
      </c>
      <c r="V7" s="82">
        <v>110</v>
      </c>
      <c r="W7" s="82">
        <v>110</v>
      </c>
      <c r="X7" s="82">
        <v>110</v>
      </c>
      <c r="Y7" s="82">
        <v>115</v>
      </c>
      <c r="Z7" s="82">
        <v>100</v>
      </c>
      <c r="AA7" s="82">
        <v>100</v>
      </c>
      <c r="AB7" s="82">
        <v>110</v>
      </c>
      <c r="AC7" s="82">
        <v>110</v>
      </c>
      <c r="AD7" s="82">
        <v>105</v>
      </c>
      <c r="AE7" s="82">
        <v>105</v>
      </c>
      <c r="AF7" s="69">
        <v>89.140764950135917</v>
      </c>
      <c r="AG7" s="69">
        <v>90.816172200786696</v>
      </c>
      <c r="AH7" s="69">
        <v>85.405173890610669</v>
      </c>
      <c r="AI7" s="69">
        <v>76.963817423768404</v>
      </c>
      <c r="AJ7" s="69">
        <v>81.060916701378659</v>
      </c>
      <c r="AK7" s="236"/>
      <c r="AL7" s="69">
        <f t="shared" ref="AL7:AL12" si="9">D7-AM7</f>
        <v>235</v>
      </c>
      <c r="AM7" s="69">
        <f t="shared" ref="AM7:AM12" si="10">SUM(N7:O7)</f>
        <v>230</v>
      </c>
      <c r="AN7" s="69">
        <f t="shared" ref="AN7:AN12" si="11">SUM(P7:Q7)</f>
        <v>255</v>
      </c>
      <c r="AO7" s="67">
        <f t="shared" ref="AO7:AO12" si="12">SUM(R7:S7)</f>
        <v>250</v>
      </c>
      <c r="AP7" s="69">
        <f t="shared" ref="AP7:AP12" si="13">SUM(T7:U7)</f>
        <v>240</v>
      </c>
      <c r="AQ7" s="69">
        <f t="shared" ref="AQ7:AQ12" si="14">SUM(V7:W7)</f>
        <v>220</v>
      </c>
      <c r="AR7" s="69">
        <f t="shared" ref="AR7:AR12" si="15">SUM(X7:Y7)</f>
        <v>225</v>
      </c>
      <c r="AS7" s="69">
        <f t="shared" ref="AS7:AS12" si="16">SUM(Z7:AA7)</f>
        <v>200</v>
      </c>
      <c r="AT7" s="69">
        <f t="shared" ref="AT7:AT12" si="17">SUM(AB7:AC7)</f>
        <v>220</v>
      </c>
      <c r="AU7" s="69">
        <f t="shared" ref="AU7:AU12" si="18">SUM(AD7:AE7)</f>
        <v>210</v>
      </c>
      <c r="AV7" s="69">
        <f t="shared" ref="AV7:AV45" si="19">AF7+AG7</f>
        <v>179.95693715092261</v>
      </c>
      <c r="AW7" s="69">
        <f t="shared" ref="AW7:AW45" si="20">AH7+AI7</f>
        <v>162.36899131437906</v>
      </c>
      <c r="AX7"/>
      <c r="AY7" s="10" t="s">
        <v>15</v>
      </c>
      <c r="AZ7" s="13">
        <f t="shared" si="6"/>
        <v>420</v>
      </c>
      <c r="BA7" s="13">
        <f t="shared" si="6"/>
        <v>465</v>
      </c>
      <c r="BB7" s="13">
        <f t="shared" si="6"/>
        <v>500</v>
      </c>
      <c r="BC7" s="13">
        <f t="shared" si="6"/>
        <v>460</v>
      </c>
      <c r="BD7" s="13">
        <f t="shared" si="6"/>
        <v>425</v>
      </c>
      <c r="BE7" s="13">
        <f t="shared" si="6"/>
        <v>430</v>
      </c>
      <c r="BF7" s="13">
        <f t="shared" si="6"/>
        <v>342.32589902053775</v>
      </c>
      <c r="BG7" s="13"/>
      <c r="BH7" s="212"/>
      <c r="BI7" s="208"/>
      <c r="BJ7" s="13"/>
      <c r="BK7" s="51"/>
      <c r="BL7" s="51"/>
      <c r="BM7" s="51"/>
      <c r="BN7" s="51"/>
      <c r="BO7" s="51"/>
      <c r="BP7" s="51"/>
      <c r="BQ7" s="51"/>
      <c r="BR7" s="51"/>
      <c r="BS7" s="51"/>
      <c r="BT7" s="51"/>
      <c r="BU7" s="51"/>
      <c r="BV7" s="51"/>
      <c r="BW7" s="51"/>
      <c r="BX7" s="51"/>
      <c r="BY7" s="51"/>
      <c r="BZ7" s="51"/>
      <c r="CA7" s="51"/>
      <c r="CB7" s="51"/>
      <c r="CC7" s="51"/>
      <c r="CD7" s="51"/>
      <c r="CE7" s="51"/>
      <c r="CF7" s="51"/>
      <c r="CG7" s="51"/>
      <c r="CH7" s="193"/>
      <c r="CI7" s="51"/>
      <c r="CJ7" s="51"/>
      <c r="CK7" s="51"/>
    </row>
    <row r="8" spans="1:98" x14ac:dyDescent="0.45">
      <c r="B8" s="10" t="s">
        <v>16</v>
      </c>
      <c r="C8" s="69">
        <v>1350</v>
      </c>
      <c r="D8" s="69">
        <v>1400</v>
      </c>
      <c r="E8" s="69">
        <v>1550</v>
      </c>
      <c r="F8" s="69">
        <v>1705</v>
      </c>
      <c r="G8" s="69">
        <v>1555</v>
      </c>
      <c r="H8" s="69">
        <v>1290</v>
      </c>
      <c r="I8" s="69">
        <v>1442.8006812479596</v>
      </c>
      <c r="J8" s="69">
        <v>1151.5352863654182</v>
      </c>
      <c r="K8" s="211">
        <f t="shared" si="1"/>
        <v>0.11845014050229419</v>
      </c>
      <c r="L8" s="211">
        <f t="shared" si="2"/>
        <v>-0.20187500509814671</v>
      </c>
      <c r="M8" s="88"/>
      <c r="N8" s="82">
        <v>320</v>
      </c>
      <c r="O8" s="82">
        <v>355</v>
      </c>
      <c r="P8" s="82">
        <v>395</v>
      </c>
      <c r="Q8" s="82">
        <v>405</v>
      </c>
      <c r="R8" s="82">
        <v>360</v>
      </c>
      <c r="S8" s="82">
        <v>390</v>
      </c>
      <c r="T8" s="82">
        <v>440</v>
      </c>
      <c r="U8" s="82">
        <v>465</v>
      </c>
      <c r="V8" s="82">
        <v>380</v>
      </c>
      <c r="W8" s="82">
        <v>420</v>
      </c>
      <c r="X8" s="82">
        <v>410</v>
      </c>
      <c r="Y8" s="82">
        <v>400</v>
      </c>
      <c r="Z8" s="82">
        <v>350</v>
      </c>
      <c r="AA8" s="82">
        <v>400</v>
      </c>
      <c r="AB8" s="82">
        <v>345</v>
      </c>
      <c r="AC8" s="82">
        <v>355</v>
      </c>
      <c r="AD8" s="82">
        <v>280</v>
      </c>
      <c r="AE8" s="82">
        <v>315</v>
      </c>
      <c r="AF8" s="69">
        <v>390.68462068547507</v>
      </c>
      <c r="AG8" s="69">
        <v>379.60810055497444</v>
      </c>
      <c r="AH8" s="69">
        <v>321.15954306979762</v>
      </c>
      <c r="AI8" s="69">
        <v>351.34187344989988</v>
      </c>
      <c r="AJ8" s="69">
        <v>310.10954453410466</v>
      </c>
      <c r="AK8" s="236"/>
      <c r="AL8" s="69">
        <f t="shared" si="9"/>
        <v>725</v>
      </c>
      <c r="AM8" s="69">
        <f t="shared" si="10"/>
        <v>675</v>
      </c>
      <c r="AN8" s="69">
        <f t="shared" si="11"/>
        <v>800</v>
      </c>
      <c r="AO8" s="67">
        <f t="shared" si="12"/>
        <v>750</v>
      </c>
      <c r="AP8" s="69">
        <f t="shared" si="13"/>
        <v>905</v>
      </c>
      <c r="AQ8" s="69">
        <f t="shared" si="14"/>
        <v>800</v>
      </c>
      <c r="AR8" s="69">
        <f t="shared" si="15"/>
        <v>810</v>
      </c>
      <c r="AS8" s="69">
        <f t="shared" si="16"/>
        <v>750</v>
      </c>
      <c r="AT8" s="69">
        <f t="shared" si="17"/>
        <v>700</v>
      </c>
      <c r="AU8" s="69">
        <f t="shared" si="18"/>
        <v>595</v>
      </c>
      <c r="AV8" s="69">
        <f t="shared" si="19"/>
        <v>770.29272124044951</v>
      </c>
      <c r="AW8" s="69">
        <f t="shared" si="20"/>
        <v>672.5014165196975</v>
      </c>
      <c r="AX8"/>
      <c r="AY8" s="10" t="s">
        <v>16</v>
      </c>
      <c r="AZ8" s="13">
        <f t="shared" si="6"/>
        <v>1350</v>
      </c>
      <c r="BA8" s="13">
        <f t="shared" si="6"/>
        <v>1400</v>
      </c>
      <c r="BB8" s="13">
        <f t="shared" si="6"/>
        <v>1550</v>
      </c>
      <c r="BC8" s="13">
        <f t="shared" si="6"/>
        <v>1705</v>
      </c>
      <c r="BD8" s="13">
        <f t="shared" si="6"/>
        <v>1555</v>
      </c>
      <c r="BE8" s="13">
        <f t="shared" si="6"/>
        <v>1290</v>
      </c>
      <c r="BF8" s="13">
        <f t="shared" si="6"/>
        <v>1442.8006812479596</v>
      </c>
      <c r="BG8" s="13"/>
      <c r="BH8" s="212"/>
      <c r="BI8" s="208"/>
      <c r="BJ8" s="13"/>
      <c r="BK8" s="51"/>
      <c r="BL8" s="51"/>
      <c r="BM8" s="51"/>
      <c r="BN8" s="51"/>
      <c r="BO8" s="51"/>
      <c r="BP8" s="51"/>
      <c r="BQ8" s="51"/>
      <c r="BR8" s="51"/>
      <c r="BS8" s="51"/>
      <c r="BT8" s="51"/>
      <c r="BU8" s="51"/>
      <c r="BV8" s="51"/>
      <c r="BW8" s="51"/>
      <c r="BX8" s="51"/>
      <c r="BY8" s="51"/>
      <c r="BZ8" s="51"/>
      <c r="CA8" s="51"/>
      <c r="CB8" s="51"/>
      <c r="CC8" s="51"/>
      <c r="CD8" s="51"/>
      <c r="CE8" s="51"/>
      <c r="CF8" s="51"/>
      <c r="CG8" s="51"/>
      <c r="CH8" s="193"/>
      <c r="CI8" s="51"/>
      <c r="CJ8" s="51"/>
      <c r="CK8" s="51"/>
    </row>
    <row r="9" spans="1:98" x14ac:dyDescent="0.45">
      <c r="B9" s="10" t="s">
        <v>17</v>
      </c>
      <c r="C9" s="69">
        <v>580</v>
      </c>
      <c r="D9" s="69">
        <v>590</v>
      </c>
      <c r="E9" s="69">
        <v>510</v>
      </c>
      <c r="F9" s="69">
        <v>455</v>
      </c>
      <c r="G9" s="69">
        <v>440</v>
      </c>
      <c r="H9" s="69">
        <v>430</v>
      </c>
      <c r="I9" s="69">
        <v>326.452062573695</v>
      </c>
      <c r="J9" s="69">
        <v>306.66334439415704</v>
      </c>
      <c r="K9" s="211">
        <f t="shared" si="1"/>
        <v>-0.24080915680536041</v>
      </c>
      <c r="L9" s="211">
        <f t="shared" si="2"/>
        <v>-6.0617531479283393E-2</v>
      </c>
      <c r="M9" s="88"/>
      <c r="N9" s="82">
        <v>145</v>
      </c>
      <c r="O9" s="82">
        <v>140</v>
      </c>
      <c r="P9" s="82">
        <v>135</v>
      </c>
      <c r="Q9" s="82">
        <v>120</v>
      </c>
      <c r="R9" s="82">
        <v>125</v>
      </c>
      <c r="S9" s="82">
        <v>125</v>
      </c>
      <c r="T9" s="82">
        <v>115</v>
      </c>
      <c r="U9" s="82">
        <v>105</v>
      </c>
      <c r="V9" s="82">
        <v>115</v>
      </c>
      <c r="W9" s="82">
        <v>120</v>
      </c>
      <c r="X9" s="82">
        <v>115</v>
      </c>
      <c r="Y9" s="82">
        <v>105</v>
      </c>
      <c r="Z9" s="82">
        <v>110</v>
      </c>
      <c r="AA9" s="82">
        <v>110</v>
      </c>
      <c r="AB9" s="82">
        <v>110</v>
      </c>
      <c r="AC9" s="82">
        <v>105</v>
      </c>
      <c r="AD9" s="82">
        <v>105</v>
      </c>
      <c r="AE9" s="82">
        <v>110</v>
      </c>
      <c r="AF9" s="69">
        <v>85.424041077150974</v>
      </c>
      <c r="AG9" s="69">
        <v>79.892155341050042</v>
      </c>
      <c r="AH9" s="69">
        <v>82.831570248785027</v>
      </c>
      <c r="AI9" s="69">
        <v>78.304620269814706</v>
      </c>
      <c r="AJ9" s="69">
        <v>70.195019450064592</v>
      </c>
      <c r="AK9" s="236"/>
      <c r="AL9" s="69">
        <f t="shared" si="9"/>
        <v>305</v>
      </c>
      <c r="AM9" s="69">
        <f t="shared" si="10"/>
        <v>285</v>
      </c>
      <c r="AN9" s="69">
        <f t="shared" si="11"/>
        <v>255</v>
      </c>
      <c r="AO9" s="69">
        <f t="shared" si="12"/>
        <v>250</v>
      </c>
      <c r="AP9" s="69">
        <f t="shared" si="13"/>
        <v>220</v>
      </c>
      <c r="AQ9" s="69">
        <f t="shared" si="14"/>
        <v>235</v>
      </c>
      <c r="AR9" s="69">
        <f t="shared" si="15"/>
        <v>220</v>
      </c>
      <c r="AS9" s="69">
        <f t="shared" si="16"/>
        <v>220</v>
      </c>
      <c r="AT9" s="69">
        <f t="shared" si="17"/>
        <v>215</v>
      </c>
      <c r="AU9" s="69">
        <f t="shared" si="18"/>
        <v>215</v>
      </c>
      <c r="AV9" s="69">
        <f t="shared" si="19"/>
        <v>165.316196418201</v>
      </c>
      <c r="AW9" s="69">
        <f t="shared" si="20"/>
        <v>161.13619051859973</v>
      </c>
      <c r="AX9"/>
      <c r="AY9" s="10" t="s">
        <v>17</v>
      </c>
      <c r="AZ9" s="13">
        <f t="shared" si="6"/>
        <v>580</v>
      </c>
      <c r="BA9" s="13">
        <f t="shared" si="6"/>
        <v>590</v>
      </c>
      <c r="BB9" s="13">
        <f t="shared" si="6"/>
        <v>510</v>
      </c>
      <c r="BC9" s="13">
        <f t="shared" si="6"/>
        <v>455</v>
      </c>
      <c r="BD9" s="13">
        <f t="shared" si="6"/>
        <v>440</v>
      </c>
      <c r="BE9" s="13">
        <f t="shared" si="6"/>
        <v>430</v>
      </c>
      <c r="BF9" s="13">
        <f t="shared" si="6"/>
        <v>326.452062573695</v>
      </c>
      <c r="BG9" s="13"/>
      <c r="BH9" s="212"/>
      <c r="BI9" s="208"/>
      <c r="BJ9" s="13"/>
      <c r="BK9" s="51"/>
      <c r="BL9" s="51"/>
      <c r="BM9" s="51"/>
      <c r="BN9" s="51"/>
      <c r="BO9" s="51"/>
      <c r="BP9" s="51"/>
      <c r="BQ9" s="51"/>
      <c r="BR9" s="51"/>
      <c r="BS9" s="51"/>
      <c r="BT9" s="51"/>
      <c r="BU9" s="51"/>
      <c r="BV9" s="51"/>
      <c r="BW9" s="51"/>
      <c r="BX9" s="51"/>
      <c r="BY9" s="51"/>
      <c r="BZ9" s="51"/>
      <c r="CA9" s="51"/>
      <c r="CB9" s="51"/>
      <c r="CC9" s="51"/>
      <c r="CD9" s="51"/>
      <c r="CE9" s="51"/>
      <c r="CF9" s="51"/>
      <c r="CG9" s="51"/>
      <c r="CH9" s="194"/>
      <c r="CI9" s="51"/>
      <c r="CJ9" s="51"/>
      <c r="CK9" s="51"/>
    </row>
    <row r="10" spans="1:98" x14ac:dyDescent="0.45">
      <c r="B10" s="10" t="s">
        <v>18</v>
      </c>
      <c r="C10" s="69">
        <v>130</v>
      </c>
      <c r="D10" s="69">
        <v>125</v>
      </c>
      <c r="E10" s="69">
        <v>125</v>
      </c>
      <c r="F10" s="69">
        <v>160</v>
      </c>
      <c r="G10" s="69">
        <v>190</v>
      </c>
      <c r="H10" s="69">
        <v>185</v>
      </c>
      <c r="I10" s="69">
        <v>216.73893947814625</v>
      </c>
      <c r="J10" s="69">
        <v>246.89337686878491</v>
      </c>
      <c r="K10" s="211">
        <f t="shared" si="1"/>
        <v>0.17156183501700673</v>
      </c>
      <c r="L10" s="211">
        <f t="shared" si="2"/>
        <v>0.13912791796085688</v>
      </c>
      <c r="M10" s="88"/>
      <c r="N10" s="82">
        <v>25</v>
      </c>
      <c r="O10" s="82">
        <v>30</v>
      </c>
      <c r="P10" s="82">
        <v>35</v>
      </c>
      <c r="Q10" s="82">
        <v>30</v>
      </c>
      <c r="R10" s="82">
        <v>25</v>
      </c>
      <c r="S10" s="82">
        <v>35</v>
      </c>
      <c r="T10" s="82">
        <v>35</v>
      </c>
      <c r="U10" s="82">
        <v>40</v>
      </c>
      <c r="V10" s="82">
        <v>35</v>
      </c>
      <c r="W10" s="82">
        <v>50</v>
      </c>
      <c r="X10" s="82">
        <v>45</v>
      </c>
      <c r="Y10" s="82">
        <v>45</v>
      </c>
      <c r="Z10" s="82">
        <v>45</v>
      </c>
      <c r="AA10" s="82">
        <v>55</v>
      </c>
      <c r="AB10" s="82">
        <v>45</v>
      </c>
      <c r="AC10" s="82">
        <v>50</v>
      </c>
      <c r="AD10" s="82">
        <v>40</v>
      </c>
      <c r="AE10" s="82">
        <v>45</v>
      </c>
      <c r="AF10" s="69">
        <v>56.413337827300957</v>
      </c>
      <c r="AG10" s="69">
        <v>49.334827692470199</v>
      </c>
      <c r="AH10" s="69">
        <v>48.12434574063569</v>
      </c>
      <c r="AI10" s="69">
        <v>62.849215931413276</v>
      </c>
      <c r="AJ10" s="69">
        <v>45.223845726929127</v>
      </c>
      <c r="AK10" s="236"/>
      <c r="AL10" s="69">
        <f t="shared" si="9"/>
        <v>70</v>
      </c>
      <c r="AM10" s="69">
        <f t="shared" si="10"/>
        <v>55</v>
      </c>
      <c r="AN10" s="69">
        <f t="shared" si="11"/>
        <v>65</v>
      </c>
      <c r="AO10" s="69">
        <f t="shared" si="12"/>
        <v>60</v>
      </c>
      <c r="AP10" s="69">
        <f t="shared" si="13"/>
        <v>75</v>
      </c>
      <c r="AQ10" s="69">
        <f t="shared" si="14"/>
        <v>85</v>
      </c>
      <c r="AR10" s="69">
        <f t="shared" si="15"/>
        <v>90</v>
      </c>
      <c r="AS10" s="69">
        <f t="shared" si="16"/>
        <v>100</v>
      </c>
      <c r="AT10" s="69">
        <f t="shared" si="17"/>
        <v>95</v>
      </c>
      <c r="AU10" s="69">
        <f t="shared" si="18"/>
        <v>85</v>
      </c>
      <c r="AV10" s="69">
        <f t="shared" si="19"/>
        <v>105.74816551977116</v>
      </c>
      <c r="AW10" s="69">
        <f t="shared" si="20"/>
        <v>110.97356167204896</v>
      </c>
      <c r="AX10"/>
      <c r="AY10" s="10" t="s">
        <v>18</v>
      </c>
      <c r="AZ10" s="13">
        <f t="shared" si="6"/>
        <v>130</v>
      </c>
      <c r="BA10" s="13">
        <f t="shared" si="6"/>
        <v>125</v>
      </c>
      <c r="BB10" s="13">
        <f t="shared" si="6"/>
        <v>125</v>
      </c>
      <c r="BC10" s="13">
        <f t="shared" si="6"/>
        <v>160</v>
      </c>
      <c r="BD10" s="13">
        <f t="shared" si="6"/>
        <v>190</v>
      </c>
      <c r="BE10" s="13">
        <f t="shared" si="6"/>
        <v>185</v>
      </c>
      <c r="BF10" s="13">
        <f t="shared" si="6"/>
        <v>216.73893947814625</v>
      </c>
      <c r="BG10" s="13"/>
      <c r="BH10" s="212"/>
      <c r="BI10" s="208"/>
      <c r="BJ10" s="13"/>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193"/>
      <c r="CI10" s="51"/>
      <c r="CJ10" s="51"/>
      <c r="CK10" s="51"/>
    </row>
    <row r="11" spans="1:98" x14ac:dyDescent="0.45">
      <c r="B11" s="10" t="s">
        <v>21</v>
      </c>
      <c r="C11" s="69">
        <v>165</v>
      </c>
      <c r="D11" s="69">
        <v>170</v>
      </c>
      <c r="E11" s="69">
        <v>175</v>
      </c>
      <c r="F11" s="69">
        <v>170</v>
      </c>
      <c r="G11" s="69">
        <v>175</v>
      </c>
      <c r="H11" s="69">
        <v>195</v>
      </c>
      <c r="I11" s="69"/>
      <c r="J11" s="69"/>
      <c r="K11" s="211">
        <f t="shared" si="1"/>
        <v>-1</v>
      </c>
      <c r="L11" s="211" t="str">
        <f t="shared" si="2"/>
        <v>N/A</v>
      </c>
      <c r="M11" s="88"/>
      <c r="N11" s="82">
        <v>40</v>
      </c>
      <c r="O11" s="82">
        <v>40</v>
      </c>
      <c r="P11" s="82">
        <v>45</v>
      </c>
      <c r="Q11" s="82">
        <v>45</v>
      </c>
      <c r="R11" s="82">
        <v>45</v>
      </c>
      <c r="S11" s="82">
        <v>45</v>
      </c>
      <c r="T11" s="82">
        <v>45</v>
      </c>
      <c r="U11" s="82">
        <v>40</v>
      </c>
      <c r="V11" s="82">
        <v>45</v>
      </c>
      <c r="W11" s="82">
        <v>40</v>
      </c>
      <c r="X11" s="82">
        <v>45</v>
      </c>
      <c r="Y11" s="82">
        <v>40</v>
      </c>
      <c r="Z11" s="82">
        <v>45</v>
      </c>
      <c r="AA11" s="82">
        <v>45</v>
      </c>
      <c r="AB11" s="82">
        <v>50</v>
      </c>
      <c r="AC11" s="82">
        <v>50</v>
      </c>
      <c r="AD11" s="82">
        <v>50</v>
      </c>
      <c r="AE11" s="82">
        <v>45</v>
      </c>
      <c r="AF11" s="282"/>
      <c r="AG11" s="282"/>
      <c r="AH11" s="282"/>
      <c r="AI11" s="282"/>
      <c r="AJ11" s="282"/>
      <c r="AK11" s="236"/>
      <c r="AL11" s="69">
        <f t="shared" si="9"/>
        <v>90</v>
      </c>
      <c r="AM11" s="69">
        <f t="shared" si="10"/>
        <v>80</v>
      </c>
      <c r="AN11" s="69">
        <f t="shared" si="11"/>
        <v>90</v>
      </c>
      <c r="AO11" s="69">
        <f t="shared" si="12"/>
        <v>90</v>
      </c>
      <c r="AP11" s="69">
        <f t="shared" si="13"/>
        <v>85</v>
      </c>
      <c r="AQ11" s="69">
        <f t="shared" si="14"/>
        <v>85</v>
      </c>
      <c r="AR11" s="69">
        <f t="shared" si="15"/>
        <v>85</v>
      </c>
      <c r="AS11" s="69">
        <f t="shared" si="16"/>
        <v>90</v>
      </c>
      <c r="AT11" s="69">
        <f t="shared" si="17"/>
        <v>100</v>
      </c>
      <c r="AU11" s="69">
        <f t="shared" si="18"/>
        <v>95</v>
      </c>
      <c r="AV11" s="69">
        <f>AF12+AG12</f>
        <v>291.61608314510136</v>
      </c>
      <c r="AW11" s="69">
        <f>AH12+AI11</f>
        <v>140.24047968190865</v>
      </c>
      <c r="AX11"/>
      <c r="AY11" s="10" t="s">
        <v>21</v>
      </c>
      <c r="AZ11" s="13">
        <f t="shared" si="6"/>
        <v>165</v>
      </c>
      <c r="BA11" s="13">
        <f t="shared" si="6"/>
        <v>170</v>
      </c>
      <c r="BB11" s="13">
        <f t="shared" si="6"/>
        <v>175</v>
      </c>
      <c r="BC11" s="13">
        <f t="shared" si="6"/>
        <v>170</v>
      </c>
      <c r="BD11" s="13">
        <f t="shared" si="6"/>
        <v>175</v>
      </c>
      <c r="BE11" s="13">
        <f t="shared" si="6"/>
        <v>195</v>
      </c>
      <c r="BF11" s="13">
        <f t="shared" si="6"/>
        <v>0</v>
      </c>
      <c r="BG11" s="13"/>
      <c r="BH11" s="212"/>
      <c r="BI11" s="208"/>
      <c r="BJ11" s="13"/>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193"/>
      <c r="CI11" s="51"/>
      <c r="CJ11" s="51"/>
      <c r="CK11" s="51"/>
    </row>
    <row r="12" spans="1:98" x14ac:dyDescent="0.45">
      <c r="B12" s="52" t="s">
        <v>19</v>
      </c>
      <c r="C12" s="83">
        <v>480</v>
      </c>
      <c r="D12" s="83">
        <v>500</v>
      </c>
      <c r="E12" s="83">
        <v>505</v>
      </c>
      <c r="F12" s="83">
        <v>505</v>
      </c>
      <c r="G12" s="83">
        <v>540</v>
      </c>
      <c r="H12" s="83">
        <v>570</v>
      </c>
      <c r="I12" s="213">
        <v>565.64425362649581</v>
      </c>
      <c r="J12" s="213">
        <v>485.15076825777084</v>
      </c>
      <c r="K12" s="214">
        <f t="shared" si="1"/>
        <v>-7.6416603043932829E-3</v>
      </c>
      <c r="L12" s="214">
        <f t="shared" si="2"/>
        <v>-0.14230408044041787</v>
      </c>
      <c r="M12" s="88"/>
      <c r="N12" s="84">
        <v>115</v>
      </c>
      <c r="O12" s="84">
        <v>130</v>
      </c>
      <c r="P12" s="84">
        <v>130</v>
      </c>
      <c r="Q12" s="84">
        <v>130</v>
      </c>
      <c r="R12" s="84">
        <v>120</v>
      </c>
      <c r="S12" s="84">
        <v>125</v>
      </c>
      <c r="T12" s="84">
        <v>125</v>
      </c>
      <c r="U12" s="84">
        <v>130</v>
      </c>
      <c r="V12" s="84">
        <v>115</v>
      </c>
      <c r="W12" s="84">
        <v>135</v>
      </c>
      <c r="X12" s="84">
        <v>130</v>
      </c>
      <c r="Y12" s="84">
        <v>135</v>
      </c>
      <c r="Z12" s="84">
        <v>135</v>
      </c>
      <c r="AA12" s="84">
        <v>135</v>
      </c>
      <c r="AB12" s="84">
        <v>140</v>
      </c>
      <c r="AC12" s="84">
        <v>145</v>
      </c>
      <c r="AD12" s="84">
        <v>135</v>
      </c>
      <c r="AE12" s="84">
        <v>145</v>
      </c>
      <c r="AF12" s="215">
        <v>144.60619503835477</v>
      </c>
      <c r="AG12" s="215">
        <v>147.00988810674656</v>
      </c>
      <c r="AH12" s="215">
        <v>140.24047968190865</v>
      </c>
      <c r="AI12" s="215">
        <v>133.78284642758965</v>
      </c>
      <c r="AJ12" s="215">
        <v>127.4520706404022</v>
      </c>
      <c r="AK12" s="236"/>
      <c r="AL12" s="83">
        <f t="shared" si="9"/>
        <v>255</v>
      </c>
      <c r="AM12" s="83">
        <f t="shared" si="10"/>
        <v>245</v>
      </c>
      <c r="AN12" s="83">
        <f t="shared" si="11"/>
        <v>260</v>
      </c>
      <c r="AO12" s="83">
        <f t="shared" si="12"/>
        <v>245</v>
      </c>
      <c r="AP12" s="83">
        <f t="shared" si="13"/>
        <v>255</v>
      </c>
      <c r="AQ12" s="83">
        <f t="shared" si="14"/>
        <v>250</v>
      </c>
      <c r="AR12" s="83">
        <f t="shared" si="15"/>
        <v>265</v>
      </c>
      <c r="AS12" s="83">
        <f t="shared" si="16"/>
        <v>270</v>
      </c>
      <c r="AT12" s="83">
        <f t="shared" si="17"/>
        <v>285</v>
      </c>
      <c r="AU12" s="83">
        <f t="shared" si="18"/>
        <v>280</v>
      </c>
      <c r="AV12" s="83">
        <f>AF13+AG13</f>
        <v>1080.6145698402565</v>
      </c>
      <c r="AW12" s="83">
        <f>AH13+AI12</f>
        <v>642.50647378392478</v>
      </c>
      <c r="AX12"/>
      <c r="AY12" s="52" t="s">
        <v>19</v>
      </c>
      <c r="AZ12" s="54">
        <f t="shared" si="6"/>
        <v>480</v>
      </c>
      <c r="BA12" s="54">
        <f t="shared" si="6"/>
        <v>500</v>
      </c>
      <c r="BB12" s="54">
        <f t="shared" si="6"/>
        <v>505</v>
      </c>
      <c r="BC12" s="54">
        <f t="shared" si="6"/>
        <v>505</v>
      </c>
      <c r="BD12" s="54">
        <f t="shared" si="6"/>
        <v>540</v>
      </c>
      <c r="BE12" s="54">
        <f t="shared" si="6"/>
        <v>570</v>
      </c>
      <c r="BF12" s="54">
        <f t="shared" si="6"/>
        <v>565.64425362649581</v>
      </c>
      <c r="BG12" s="54"/>
      <c r="BH12" s="216"/>
      <c r="BI12" s="217"/>
      <c r="BJ12" s="1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195"/>
      <c r="CI12" s="53"/>
      <c r="CJ12" s="53"/>
      <c r="CK12" s="53"/>
      <c r="CL12" s="53"/>
      <c r="CM12" s="53"/>
      <c r="CN12" s="53"/>
      <c r="CO12" s="53"/>
      <c r="CP12" s="53"/>
      <c r="CQ12" s="53"/>
      <c r="CR12" s="53"/>
      <c r="CS12" s="53"/>
      <c r="CT12" s="53"/>
    </row>
    <row r="13" spans="1:98" x14ac:dyDescent="0.45">
      <c r="B13" s="20" t="s">
        <v>5</v>
      </c>
      <c r="C13" s="80">
        <f>SUM(C14:C19)</f>
        <v>2945</v>
      </c>
      <c r="D13" s="80">
        <f t="shared" ref="D13" si="21">SUM(D14:D19)</f>
        <v>3000</v>
      </c>
      <c r="E13" s="80">
        <f>SUM(E14:E19)</f>
        <v>2840</v>
      </c>
      <c r="F13" s="80">
        <f t="shared" ref="F13:J13" si="22">SUM(F14:F19)</f>
        <v>2505</v>
      </c>
      <c r="G13" s="80">
        <f t="shared" si="22"/>
        <v>2460</v>
      </c>
      <c r="H13" s="80">
        <f t="shared" si="22"/>
        <v>2245</v>
      </c>
      <c r="I13" s="80">
        <f t="shared" si="22"/>
        <v>2099.8255684395326</v>
      </c>
      <c r="J13" s="80">
        <f t="shared" si="22"/>
        <v>1784.7719668305394</v>
      </c>
      <c r="K13" s="209">
        <f t="shared" si="1"/>
        <v>-6.46656710737048E-2</v>
      </c>
      <c r="L13" s="209">
        <f t="shared" si="2"/>
        <v>-0.15003798712819871</v>
      </c>
      <c r="M13" s="88"/>
      <c r="N13" s="80">
        <f t="shared" ref="N13:R13" si="23">SUM(N14:N19)</f>
        <v>740</v>
      </c>
      <c r="O13" s="80">
        <f t="shared" si="23"/>
        <v>695</v>
      </c>
      <c r="P13" s="80">
        <f>SUM(P14:P19)</f>
        <v>720</v>
      </c>
      <c r="Q13" s="80">
        <f t="shared" si="23"/>
        <v>660</v>
      </c>
      <c r="R13" s="80">
        <f t="shared" si="23"/>
        <v>785</v>
      </c>
      <c r="S13" s="50">
        <f>SUM(S14:S19)</f>
        <v>675</v>
      </c>
      <c r="T13" s="50">
        <f t="shared" ref="T13:AJ13" si="24">SUM(T14:T19)</f>
        <v>580</v>
      </c>
      <c r="U13" s="50">
        <f t="shared" si="24"/>
        <v>600</v>
      </c>
      <c r="V13" s="50">
        <f t="shared" si="24"/>
        <v>630</v>
      </c>
      <c r="W13" s="50">
        <f t="shared" si="24"/>
        <v>700</v>
      </c>
      <c r="X13" s="50">
        <f t="shared" si="24"/>
        <v>610</v>
      </c>
      <c r="Y13" s="50">
        <f t="shared" si="24"/>
        <v>590</v>
      </c>
      <c r="Z13" s="50">
        <f t="shared" si="24"/>
        <v>580</v>
      </c>
      <c r="AA13" s="50">
        <f t="shared" si="24"/>
        <v>680</v>
      </c>
      <c r="AB13" s="50">
        <f t="shared" si="24"/>
        <v>580</v>
      </c>
      <c r="AC13" s="50">
        <f t="shared" si="24"/>
        <v>570</v>
      </c>
      <c r="AD13" s="50">
        <f t="shared" si="24"/>
        <v>550</v>
      </c>
      <c r="AE13" s="50">
        <f t="shared" si="24"/>
        <v>560</v>
      </c>
      <c r="AF13" s="50">
        <f t="shared" si="24"/>
        <v>539.64213214196081</v>
      </c>
      <c r="AG13" s="50">
        <f t="shared" si="24"/>
        <v>540.97243769829583</v>
      </c>
      <c r="AH13" s="50">
        <f t="shared" si="24"/>
        <v>508.7236273563351</v>
      </c>
      <c r="AI13" s="50">
        <f t="shared" si="24"/>
        <v>510.48737124294075</v>
      </c>
      <c r="AJ13" s="50">
        <f t="shared" si="24"/>
        <v>401.43257133825352</v>
      </c>
      <c r="AK13" s="236"/>
      <c r="AL13" s="80">
        <f t="shared" ref="AL13:AM13" si="25">SUM(AL14:AL19)</f>
        <v>1565</v>
      </c>
      <c r="AM13" s="80">
        <f t="shared" si="25"/>
        <v>1435</v>
      </c>
      <c r="AN13" s="80">
        <f>Q13+P13</f>
        <v>1380</v>
      </c>
      <c r="AO13" s="80">
        <f>SUM(AO14:AO18)</f>
        <v>1420</v>
      </c>
      <c r="AP13" s="80">
        <f>SUM(AP14:AP19)</f>
        <v>1180</v>
      </c>
      <c r="AQ13" s="80">
        <f t="shared" ref="AQ13" si="26">SUM(AQ14:AQ19)</f>
        <v>1330</v>
      </c>
      <c r="AR13" s="80">
        <f>SUM(AR14:AR19)</f>
        <v>1200</v>
      </c>
      <c r="AS13" s="80">
        <f>SUM(AS14:AS19)</f>
        <v>1260</v>
      </c>
      <c r="AT13" s="80">
        <f>SUM(AT14:AT19)</f>
        <v>1150</v>
      </c>
      <c r="AU13" s="80">
        <f>SUM(AU14:AU19)</f>
        <v>1110</v>
      </c>
      <c r="AV13" s="80">
        <f t="shared" si="19"/>
        <v>1080.6145698402565</v>
      </c>
      <c r="AW13" s="80">
        <f t="shared" si="20"/>
        <v>1019.2109985992759</v>
      </c>
      <c r="AX13"/>
      <c r="AY13" s="20" t="s">
        <v>5</v>
      </c>
      <c r="AZ13" s="50">
        <f t="shared" si="6"/>
        <v>2945</v>
      </c>
      <c r="BA13" s="50">
        <f t="shared" si="6"/>
        <v>3000</v>
      </c>
      <c r="BB13" s="50">
        <f t="shared" si="6"/>
        <v>2840</v>
      </c>
      <c r="BC13" s="50">
        <f t="shared" si="6"/>
        <v>2505</v>
      </c>
      <c r="BD13" s="50">
        <f t="shared" si="6"/>
        <v>2460</v>
      </c>
      <c r="BE13" s="50">
        <f t="shared" si="6"/>
        <v>2245</v>
      </c>
      <c r="BF13" s="50">
        <f t="shared" si="6"/>
        <v>2099.8255684395326</v>
      </c>
      <c r="BG13" s="50">
        <f>J13</f>
        <v>1784.7719668305394</v>
      </c>
      <c r="BH13" s="210">
        <f t="shared" ref="BH13:BH46" si="27">K13</f>
        <v>-6.46656710737048E-2</v>
      </c>
      <c r="BI13" s="210">
        <f>L13</f>
        <v>-0.15003798712819871</v>
      </c>
      <c r="BJ13" s="59"/>
      <c r="BK13" s="50">
        <f t="shared" ref="BK13:CG13" si="28">N13</f>
        <v>740</v>
      </c>
      <c r="BL13" s="50">
        <f t="shared" si="28"/>
        <v>695</v>
      </c>
      <c r="BM13" s="50">
        <f t="shared" si="28"/>
        <v>720</v>
      </c>
      <c r="BN13" s="50">
        <f t="shared" si="28"/>
        <v>660</v>
      </c>
      <c r="BO13" s="50">
        <f t="shared" si="28"/>
        <v>785</v>
      </c>
      <c r="BP13" s="50">
        <f t="shared" si="28"/>
        <v>675</v>
      </c>
      <c r="BQ13" s="50">
        <f t="shared" si="28"/>
        <v>580</v>
      </c>
      <c r="BR13" s="50">
        <f t="shared" si="28"/>
        <v>600</v>
      </c>
      <c r="BS13" s="50">
        <f t="shared" si="28"/>
        <v>630</v>
      </c>
      <c r="BT13" s="50">
        <f t="shared" si="28"/>
        <v>700</v>
      </c>
      <c r="BU13" s="50">
        <f t="shared" si="28"/>
        <v>610</v>
      </c>
      <c r="BV13" s="50">
        <f t="shared" si="28"/>
        <v>590</v>
      </c>
      <c r="BW13" s="50">
        <f t="shared" si="28"/>
        <v>580</v>
      </c>
      <c r="BX13" s="50">
        <f t="shared" si="28"/>
        <v>680</v>
      </c>
      <c r="BY13" s="50">
        <f t="shared" si="28"/>
        <v>580</v>
      </c>
      <c r="BZ13" s="50">
        <f t="shared" si="28"/>
        <v>570</v>
      </c>
      <c r="CA13" s="50">
        <f t="shared" si="28"/>
        <v>550</v>
      </c>
      <c r="CB13" s="50">
        <f t="shared" si="28"/>
        <v>560</v>
      </c>
      <c r="CC13" s="50">
        <f t="shared" si="28"/>
        <v>539.64213214196081</v>
      </c>
      <c r="CD13" s="50">
        <f t="shared" si="28"/>
        <v>540.97243769829583</v>
      </c>
      <c r="CE13" s="50">
        <f t="shared" si="28"/>
        <v>508.7236273563351</v>
      </c>
      <c r="CF13" s="50">
        <f t="shared" si="28"/>
        <v>510.48737124294075</v>
      </c>
      <c r="CG13" s="50">
        <f t="shared" si="28"/>
        <v>401.43257133825352</v>
      </c>
      <c r="CH13" s="218"/>
      <c r="CI13" s="50">
        <f t="shared" ref="CI13:CT13" si="29">AL13</f>
        <v>1565</v>
      </c>
      <c r="CJ13" s="50">
        <f t="shared" si="29"/>
        <v>1435</v>
      </c>
      <c r="CK13" s="50">
        <f t="shared" si="29"/>
        <v>1380</v>
      </c>
      <c r="CL13" s="50">
        <f t="shared" si="29"/>
        <v>1420</v>
      </c>
      <c r="CM13" s="50">
        <f t="shared" si="29"/>
        <v>1180</v>
      </c>
      <c r="CN13" s="50">
        <f t="shared" si="29"/>
        <v>1330</v>
      </c>
      <c r="CO13" s="50">
        <f t="shared" si="29"/>
        <v>1200</v>
      </c>
      <c r="CP13" s="50">
        <f t="shared" si="29"/>
        <v>1260</v>
      </c>
      <c r="CQ13" s="50">
        <f t="shared" si="29"/>
        <v>1150</v>
      </c>
      <c r="CR13" s="50">
        <f t="shared" si="29"/>
        <v>1110</v>
      </c>
      <c r="CS13" s="50">
        <f t="shared" si="29"/>
        <v>1080.6145698402565</v>
      </c>
      <c r="CT13" s="50">
        <f t="shared" si="29"/>
        <v>1019.2109985992759</v>
      </c>
    </row>
    <row r="14" spans="1:98" x14ac:dyDescent="0.45">
      <c r="B14" s="10" t="s">
        <v>15</v>
      </c>
      <c r="C14" s="69">
        <v>200</v>
      </c>
      <c r="D14" s="69">
        <v>230</v>
      </c>
      <c r="E14" s="69">
        <v>250</v>
      </c>
      <c r="F14" s="69">
        <v>265</v>
      </c>
      <c r="G14" s="69">
        <v>280</v>
      </c>
      <c r="H14" s="69">
        <v>280</v>
      </c>
      <c r="I14" s="69">
        <v>340.5</v>
      </c>
      <c r="J14" s="69">
        <v>297.9375</v>
      </c>
      <c r="K14" s="211">
        <f t="shared" si="1"/>
        <v>0.21607142857142847</v>
      </c>
      <c r="L14" s="211">
        <f t="shared" si="2"/>
        <v>-0.125</v>
      </c>
      <c r="M14" s="88"/>
      <c r="N14" s="82">
        <v>55</v>
      </c>
      <c r="O14" s="82">
        <v>55</v>
      </c>
      <c r="P14" s="82">
        <v>60</v>
      </c>
      <c r="Q14" s="82">
        <v>60</v>
      </c>
      <c r="R14" s="82">
        <v>60</v>
      </c>
      <c r="S14" s="82">
        <v>65</v>
      </c>
      <c r="T14" s="82">
        <v>65</v>
      </c>
      <c r="U14" s="82">
        <v>65</v>
      </c>
      <c r="V14" s="82">
        <v>65</v>
      </c>
      <c r="W14" s="82">
        <v>65</v>
      </c>
      <c r="X14" s="82">
        <v>70</v>
      </c>
      <c r="Y14" s="82">
        <v>70</v>
      </c>
      <c r="Z14" s="82">
        <v>70</v>
      </c>
      <c r="AA14" s="82">
        <v>70</v>
      </c>
      <c r="AB14" s="82">
        <v>75</v>
      </c>
      <c r="AC14" s="82">
        <v>75</v>
      </c>
      <c r="AD14" s="82">
        <v>80</v>
      </c>
      <c r="AE14" s="82">
        <v>55</v>
      </c>
      <c r="AF14" s="69">
        <v>86.5</v>
      </c>
      <c r="AG14" s="69">
        <v>91</v>
      </c>
      <c r="AH14" s="69">
        <v>77</v>
      </c>
      <c r="AI14" s="69">
        <v>86</v>
      </c>
      <c r="AJ14" s="69">
        <v>80.5</v>
      </c>
      <c r="AK14" s="236"/>
      <c r="AL14" s="69">
        <f t="shared" ref="AL14:AL19" si="30">D14-AM14</f>
        <v>120</v>
      </c>
      <c r="AM14" s="69">
        <f t="shared" ref="AM14:AM19" si="31">SUM(N14:O14)</f>
        <v>110</v>
      </c>
      <c r="AN14" s="69">
        <f t="shared" ref="AN14:AN19" si="32">SUM(P14:Q14)</f>
        <v>120</v>
      </c>
      <c r="AO14" s="67">
        <f t="shared" ref="AO14:AO19" si="33">SUM(R14:S14)</f>
        <v>125</v>
      </c>
      <c r="AP14" s="67">
        <f t="shared" ref="AP14:AP19" si="34">SUM(T14:U14)</f>
        <v>130</v>
      </c>
      <c r="AQ14" s="67">
        <f t="shared" ref="AQ14:AQ19" si="35">SUM(V14:W14)</f>
        <v>130</v>
      </c>
      <c r="AR14" s="67">
        <f t="shared" ref="AR14:AR19" si="36">SUM(X14:Y14)</f>
        <v>140</v>
      </c>
      <c r="AS14" s="67">
        <f t="shared" ref="AS14:AS19" si="37">SUM(Z14:AA14)</f>
        <v>140</v>
      </c>
      <c r="AT14" s="67">
        <f t="shared" ref="AT14:AT19" si="38">SUM(AB14:AC14)</f>
        <v>150</v>
      </c>
      <c r="AU14" s="67">
        <f t="shared" ref="AU14:AU19" si="39">SUM(AD14:AE14)</f>
        <v>135</v>
      </c>
      <c r="AV14" s="67">
        <f t="shared" si="19"/>
        <v>177.5</v>
      </c>
      <c r="AW14" s="67">
        <f t="shared" si="20"/>
        <v>163</v>
      </c>
      <c r="AX14"/>
      <c r="AY14" s="10" t="s">
        <v>15</v>
      </c>
      <c r="AZ14" s="13">
        <f t="shared" si="6"/>
        <v>200</v>
      </c>
      <c r="BA14" s="13">
        <f t="shared" si="6"/>
        <v>230</v>
      </c>
      <c r="BB14" s="13">
        <f t="shared" si="6"/>
        <v>250</v>
      </c>
      <c r="BC14" s="13">
        <f t="shared" si="6"/>
        <v>265</v>
      </c>
      <c r="BD14" s="13">
        <f t="shared" si="6"/>
        <v>280</v>
      </c>
      <c r="BE14" s="13">
        <f t="shared" si="6"/>
        <v>280</v>
      </c>
      <c r="BF14" s="13">
        <f t="shared" si="6"/>
        <v>340.5</v>
      </c>
      <c r="BG14" s="13"/>
      <c r="BH14" s="212"/>
      <c r="BI14" s="208"/>
      <c r="BJ14" s="196"/>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197"/>
      <c r="CI14" s="51"/>
      <c r="CJ14" s="51"/>
      <c r="CK14" s="51"/>
    </row>
    <row r="15" spans="1:98" x14ac:dyDescent="0.45">
      <c r="B15" s="10" t="s">
        <v>16</v>
      </c>
      <c r="C15" s="69">
        <v>220</v>
      </c>
      <c r="D15" s="69">
        <v>220</v>
      </c>
      <c r="E15" s="69">
        <v>235</v>
      </c>
      <c r="F15" s="69">
        <v>240</v>
      </c>
      <c r="G15" s="69">
        <v>250</v>
      </c>
      <c r="H15" s="69">
        <v>255</v>
      </c>
      <c r="I15" s="69">
        <v>236.75581477493773</v>
      </c>
      <c r="J15" s="69">
        <v>211.41724598599279</v>
      </c>
      <c r="K15" s="211">
        <f t="shared" si="1"/>
        <v>-7.1545824412008852E-2</v>
      </c>
      <c r="L15" s="211">
        <f t="shared" si="2"/>
        <v>-0.1070240611113692</v>
      </c>
      <c r="M15" s="88"/>
      <c r="N15" s="82">
        <v>60</v>
      </c>
      <c r="O15" s="82">
        <v>40</v>
      </c>
      <c r="P15" s="82">
        <v>60</v>
      </c>
      <c r="Q15" s="82">
        <v>65</v>
      </c>
      <c r="R15" s="82">
        <v>65</v>
      </c>
      <c r="S15" s="82">
        <v>45</v>
      </c>
      <c r="T15" s="82">
        <v>65</v>
      </c>
      <c r="U15" s="82">
        <v>70</v>
      </c>
      <c r="V15" s="82">
        <v>60</v>
      </c>
      <c r="W15" s="82">
        <v>45</v>
      </c>
      <c r="X15" s="82">
        <v>65</v>
      </c>
      <c r="Y15" s="82">
        <v>65</v>
      </c>
      <c r="Z15" s="82">
        <v>60</v>
      </c>
      <c r="AA15" s="82">
        <v>60</v>
      </c>
      <c r="AB15" s="82">
        <v>65</v>
      </c>
      <c r="AC15" s="82">
        <v>70</v>
      </c>
      <c r="AD15" s="82">
        <v>60</v>
      </c>
      <c r="AE15" s="82">
        <v>65</v>
      </c>
      <c r="AF15" s="69">
        <v>59.578918260056682</v>
      </c>
      <c r="AG15" s="69">
        <v>63.039452106299215</v>
      </c>
      <c r="AH15" s="69">
        <v>56.292711063163225</v>
      </c>
      <c r="AI15" s="69">
        <v>57.844733345418632</v>
      </c>
      <c r="AJ15" s="69">
        <v>54.383637449096931</v>
      </c>
      <c r="AK15" s="236"/>
      <c r="AL15" s="69">
        <f t="shared" si="30"/>
        <v>120</v>
      </c>
      <c r="AM15" s="69">
        <f t="shared" si="31"/>
        <v>100</v>
      </c>
      <c r="AN15" s="69">
        <f t="shared" si="32"/>
        <v>125</v>
      </c>
      <c r="AO15" s="67">
        <f t="shared" si="33"/>
        <v>110</v>
      </c>
      <c r="AP15" s="67">
        <f t="shared" si="34"/>
        <v>135</v>
      </c>
      <c r="AQ15" s="67">
        <f t="shared" si="35"/>
        <v>105</v>
      </c>
      <c r="AR15" s="67">
        <f t="shared" si="36"/>
        <v>130</v>
      </c>
      <c r="AS15" s="67">
        <f t="shared" si="37"/>
        <v>120</v>
      </c>
      <c r="AT15" s="67">
        <f t="shared" si="38"/>
        <v>135</v>
      </c>
      <c r="AU15" s="67">
        <f t="shared" si="39"/>
        <v>125</v>
      </c>
      <c r="AV15" s="67">
        <f t="shared" si="19"/>
        <v>122.61837036635589</v>
      </c>
      <c r="AW15" s="67">
        <f t="shared" si="20"/>
        <v>114.13744440858186</v>
      </c>
      <c r="AX15"/>
      <c r="AY15" s="10" t="s">
        <v>16</v>
      </c>
      <c r="AZ15" s="13">
        <f t="shared" si="6"/>
        <v>220</v>
      </c>
      <c r="BA15" s="13">
        <f t="shared" si="6"/>
        <v>220</v>
      </c>
      <c r="BB15" s="13">
        <f t="shared" si="6"/>
        <v>235</v>
      </c>
      <c r="BC15" s="13">
        <f t="shared" si="6"/>
        <v>240</v>
      </c>
      <c r="BD15" s="13">
        <f t="shared" si="6"/>
        <v>250</v>
      </c>
      <c r="BE15" s="13">
        <f t="shared" si="6"/>
        <v>255</v>
      </c>
      <c r="BF15" s="13">
        <f t="shared" si="6"/>
        <v>236.75581477493773</v>
      </c>
      <c r="BG15" s="219"/>
      <c r="BH15" s="212"/>
      <c r="BI15" s="208"/>
      <c r="BJ15" s="196"/>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197"/>
      <c r="CI15" s="51"/>
      <c r="CJ15" s="51"/>
      <c r="CK15" s="51"/>
    </row>
    <row r="16" spans="1:98" x14ac:dyDescent="0.45">
      <c r="B16" s="10" t="s">
        <v>17</v>
      </c>
      <c r="C16" s="69">
        <v>335</v>
      </c>
      <c r="D16" s="69">
        <v>335</v>
      </c>
      <c r="E16" s="69">
        <v>340</v>
      </c>
      <c r="F16" s="69">
        <v>335</v>
      </c>
      <c r="G16" s="69">
        <v>340</v>
      </c>
      <c r="H16" s="69">
        <v>345</v>
      </c>
      <c r="I16" s="69">
        <v>372.26277000000005</v>
      </c>
      <c r="J16" s="69">
        <v>335.03649300000006</v>
      </c>
      <c r="K16" s="211">
        <f t="shared" si="1"/>
        <v>7.9022521739130491E-2</v>
      </c>
      <c r="L16" s="211">
        <f t="shared" si="2"/>
        <v>-9.9999999999999978E-2</v>
      </c>
      <c r="M16" s="88"/>
      <c r="N16" s="82">
        <v>70</v>
      </c>
      <c r="O16" s="82">
        <v>100</v>
      </c>
      <c r="P16" s="82">
        <v>85</v>
      </c>
      <c r="Q16" s="82">
        <v>80</v>
      </c>
      <c r="R16" s="82">
        <v>70</v>
      </c>
      <c r="S16" s="82">
        <v>100</v>
      </c>
      <c r="T16" s="82">
        <v>85</v>
      </c>
      <c r="U16" s="82">
        <v>75</v>
      </c>
      <c r="V16" s="82">
        <v>70</v>
      </c>
      <c r="W16" s="82">
        <v>105</v>
      </c>
      <c r="X16" s="82">
        <v>85</v>
      </c>
      <c r="Y16" s="82">
        <v>80</v>
      </c>
      <c r="Z16" s="82">
        <v>85</v>
      </c>
      <c r="AA16" s="82">
        <v>85</v>
      </c>
      <c r="AB16" s="82">
        <v>85</v>
      </c>
      <c r="AC16" s="82">
        <v>85</v>
      </c>
      <c r="AD16" s="82">
        <v>90</v>
      </c>
      <c r="AE16" s="82">
        <v>85</v>
      </c>
      <c r="AF16" s="69">
        <v>93.953139452957743</v>
      </c>
      <c r="AG16" s="69">
        <v>96.114760528164354</v>
      </c>
      <c r="AH16" s="69">
        <v>106.70696835593304</v>
      </c>
      <c r="AI16" s="69">
        <v>75.487901662944893</v>
      </c>
      <c r="AJ16" s="69">
        <v>82.678762718602812</v>
      </c>
      <c r="AK16" s="236"/>
      <c r="AL16" s="69">
        <f t="shared" si="30"/>
        <v>165</v>
      </c>
      <c r="AM16" s="69">
        <f t="shared" si="31"/>
        <v>170</v>
      </c>
      <c r="AN16" s="69">
        <f t="shared" si="32"/>
        <v>165</v>
      </c>
      <c r="AO16" s="69">
        <f t="shared" si="33"/>
        <v>170</v>
      </c>
      <c r="AP16" s="67">
        <f t="shared" si="34"/>
        <v>160</v>
      </c>
      <c r="AQ16" s="67">
        <f t="shared" si="35"/>
        <v>175</v>
      </c>
      <c r="AR16" s="67">
        <f t="shared" si="36"/>
        <v>165</v>
      </c>
      <c r="AS16" s="67">
        <f t="shared" si="37"/>
        <v>170</v>
      </c>
      <c r="AT16" s="67">
        <f t="shared" si="38"/>
        <v>170</v>
      </c>
      <c r="AU16" s="67">
        <f t="shared" si="39"/>
        <v>175</v>
      </c>
      <c r="AV16" s="67">
        <f t="shared" si="19"/>
        <v>190.06789998112208</v>
      </c>
      <c r="AW16" s="67">
        <f t="shared" si="20"/>
        <v>182.19487001887794</v>
      </c>
      <c r="AX16"/>
      <c r="AY16" s="10" t="s">
        <v>17</v>
      </c>
      <c r="AZ16" s="13">
        <f t="shared" si="6"/>
        <v>335</v>
      </c>
      <c r="BA16" s="13">
        <f t="shared" si="6"/>
        <v>335</v>
      </c>
      <c r="BB16" s="13">
        <f t="shared" si="6"/>
        <v>340</v>
      </c>
      <c r="BC16" s="13">
        <f t="shared" si="6"/>
        <v>335</v>
      </c>
      <c r="BD16" s="13">
        <f t="shared" si="6"/>
        <v>340</v>
      </c>
      <c r="BE16" s="13">
        <f t="shared" si="6"/>
        <v>345</v>
      </c>
      <c r="BF16" s="13">
        <f t="shared" si="6"/>
        <v>372.26277000000005</v>
      </c>
      <c r="BG16" s="13"/>
      <c r="BH16" s="212"/>
      <c r="BI16" s="208"/>
      <c r="BJ16" s="27"/>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196"/>
      <c r="CI16" s="51"/>
      <c r="CJ16" s="51"/>
      <c r="CK16" s="51"/>
    </row>
    <row r="17" spans="2:98" x14ac:dyDescent="0.45">
      <c r="B17" s="10" t="s">
        <v>18</v>
      </c>
      <c r="C17" s="69">
        <v>1990</v>
      </c>
      <c r="D17" s="69">
        <v>1975</v>
      </c>
      <c r="E17" s="69">
        <v>1765</v>
      </c>
      <c r="F17" s="69">
        <v>1450</v>
      </c>
      <c r="G17" s="69">
        <v>1340</v>
      </c>
      <c r="H17" s="69">
        <v>1095</v>
      </c>
      <c r="I17" s="69">
        <v>871.19551282051282</v>
      </c>
      <c r="J17" s="69">
        <v>699.88230913461541</v>
      </c>
      <c r="K17" s="211">
        <f t="shared" si="1"/>
        <v>-0.20438765952464588</v>
      </c>
      <c r="L17" s="211">
        <f t="shared" si="2"/>
        <v>-0.1966415129151291</v>
      </c>
      <c r="M17" s="88"/>
      <c r="N17" s="82">
        <v>500</v>
      </c>
      <c r="O17" s="82">
        <v>440</v>
      </c>
      <c r="P17" s="82">
        <v>440</v>
      </c>
      <c r="Q17" s="82">
        <v>405</v>
      </c>
      <c r="R17" s="82">
        <v>530</v>
      </c>
      <c r="S17" s="82">
        <v>390</v>
      </c>
      <c r="T17" s="82">
        <v>310</v>
      </c>
      <c r="U17" s="82">
        <v>340</v>
      </c>
      <c r="V17" s="82">
        <v>375</v>
      </c>
      <c r="W17" s="82">
        <v>425</v>
      </c>
      <c r="X17" s="82">
        <v>325</v>
      </c>
      <c r="Y17" s="82">
        <v>315</v>
      </c>
      <c r="Z17" s="82">
        <v>305</v>
      </c>
      <c r="AA17" s="82">
        <v>395</v>
      </c>
      <c r="AB17" s="82">
        <v>285</v>
      </c>
      <c r="AC17" s="82">
        <v>275</v>
      </c>
      <c r="AD17" s="82">
        <v>250</v>
      </c>
      <c r="AE17" s="82">
        <v>285</v>
      </c>
      <c r="AF17" s="69">
        <v>232.16878205128197</v>
      </c>
      <c r="AG17" s="69">
        <v>212.59099358974328</v>
      </c>
      <c r="AH17" s="69">
        <v>206.57942307692332</v>
      </c>
      <c r="AI17" s="69">
        <v>219.8563141025642</v>
      </c>
      <c r="AJ17" s="69">
        <v>127.69283012820509</v>
      </c>
      <c r="AK17" s="236"/>
      <c r="AL17" s="69">
        <f t="shared" si="30"/>
        <v>1035</v>
      </c>
      <c r="AM17" s="69">
        <f t="shared" si="31"/>
        <v>940</v>
      </c>
      <c r="AN17" s="69">
        <f t="shared" si="32"/>
        <v>845</v>
      </c>
      <c r="AO17" s="69">
        <f t="shared" si="33"/>
        <v>920</v>
      </c>
      <c r="AP17" s="67">
        <f t="shared" si="34"/>
        <v>650</v>
      </c>
      <c r="AQ17" s="67">
        <f t="shared" si="35"/>
        <v>800</v>
      </c>
      <c r="AR17" s="67">
        <f t="shared" si="36"/>
        <v>640</v>
      </c>
      <c r="AS17" s="67">
        <f t="shared" si="37"/>
        <v>700</v>
      </c>
      <c r="AT17" s="67">
        <f t="shared" si="38"/>
        <v>560</v>
      </c>
      <c r="AU17" s="67">
        <f t="shared" si="39"/>
        <v>535</v>
      </c>
      <c r="AV17" s="67">
        <f t="shared" si="19"/>
        <v>444.75977564102527</v>
      </c>
      <c r="AW17" s="67">
        <f t="shared" si="20"/>
        <v>426.43573717948755</v>
      </c>
      <c r="AX17"/>
      <c r="AY17" s="10" t="s">
        <v>18</v>
      </c>
      <c r="AZ17" s="13">
        <f t="shared" si="6"/>
        <v>1990</v>
      </c>
      <c r="BA17" s="13">
        <f t="shared" si="6"/>
        <v>1975</v>
      </c>
      <c r="BB17" s="13">
        <f t="shared" si="6"/>
        <v>1765</v>
      </c>
      <c r="BC17" s="13">
        <f t="shared" si="6"/>
        <v>1450</v>
      </c>
      <c r="BD17" s="13">
        <f t="shared" si="6"/>
        <v>1340</v>
      </c>
      <c r="BE17" s="13">
        <f t="shared" si="6"/>
        <v>1095</v>
      </c>
      <c r="BF17" s="13">
        <f t="shared" si="6"/>
        <v>871.19551282051282</v>
      </c>
      <c r="BG17" s="13"/>
      <c r="BH17" s="212"/>
      <c r="BI17" s="208"/>
      <c r="BJ17" s="27"/>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193"/>
      <c r="CI17" s="51"/>
      <c r="CJ17" s="51"/>
      <c r="CK17" s="51"/>
    </row>
    <row r="18" spans="2:98" x14ac:dyDescent="0.45">
      <c r="B18" s="10" t="s">
        <v>21</v>
      </c>
      <c r="C18" s="69">
        <v>140</v>
      </c>
      <c r="D18" s="69">
        <v>175</v>
      </c>
      <c r="E18" s="69">
        <v>180</v>
      </c>
      <c r="F18" s="69">
        <v>145</v>
      </c>
      <c r="G18" s="69">
        <v>175</v>
      </c>
      <c r="H18" s="69">
        <v>195</v>
      </c>
      <c r="I18" s="69">
        <v>102.39351265721356</v>
      </c>
      <c r="J18" s="69">
        <v>84.986615505487251</v>
      </c>
      <c r="K18" s="211">
        <f t="shared" si="1"/>
        <v>-0.47490506329634075</v>
      </c>
      <c r="L18" s="211">
        <f t="shared" si="2"/>
        <v>-0.17000000000000004</v>
      </c>
      <c r="M18" s="88"/>
      <c r="N18" s="82">
        <v>40</v>
      </c>
      <c r="O18" s="82">
        <v>45</v>
      </c>
      <c r="P18" s="82">
        <v>55</v>
      </c>
      <c r="Q18" s="82">
        <v>30</v>
      </c>
      <c r="R18" s="82">
        <v>40</v>
      </c>
      <c r="S18" s="82">
        <v>55</v>
      </c>
      <c r="T18" s="82">
        <v>35</v>
      </c>
      <c r="U18" s="82">
        <v>30</v>
      </c>
      <c r="V18" s="82">
        <v>40</v>
      </c>
      <c r="W18" s="82">
        <v>40</v>
      </c>
      <c r="X18" s="82">
        <v>45</v>
      </c>
      <c r="Y18" s="82">
        <v>40</v>
      </c>
      <c r="Z18" s="82">
        <v>40</v>
      </c>
      <c r="AA18" s="82">
        <v>50</v>
      </c>
      <c r="AB18" s="82">
        <v>50</v>
      </c>
      <c r="AC18" s="82">
        <v>45</v>
      </c>
      <c r="AD18" s="82">
        <v>50</v>
      </c>
      <c r="AE18" s="82">
        <v>50</v>
      </c>
      <c r="AF18" s="69">
        <v>22.599110487746586</v>
      </c>
      <c r="AG18" s="69">
        <v>33.385049584171085</v>
      </c>
      <c r="AH18" s="69">
        <v>19.290420000000001</v>
      </c>
      <c r="AI18" s="69">
        <v>27.118932585295898</v>
      </c>
      <c r="AJ18" s="69">
        <v>15.819377341422609</v>
      </c>
      <c r="AK18" s="236"/>
      <c r="AL18" s="69">
        <f t="shared" si="30"/>
        <v>90</v>
      </c>
      <c r="AM18" s="69">
        <f t="shared" si="31"/>
        <v>85</v>
      </c>
      <c r="AN18" s="69">
        <f t="shared" si="32"/>
        <v>85</v>
      </c>
      <c r="AO18" s="69">
        <f t="shared" si="33"/>
        <v>95</v>
      </c>
      <c r="AP18" s="67">
        <f t="shared" si="34"/>
        <v>65</v>
      </c>
      <c r="AQ18" s="67">
        <f t="shared" si="35"/>
        <v>80</v>
      </c>
      <c r="AR18" s="67">
        <f t="shared" si="36"/>
        <v>85</v>
      </c>
      <c r="AS18" s="67">
        <f t="shared" si="37"/>
        <v>90</v>
      </c>
      <c r="AT18" s="67">
        <f t="shared" si="38"/>
        <v>95</v>
      </c>
      <c r="AU18" s="67">
        <f t="shared" si="39"/>
        <v>100</v>
      </c>
      <c r="AV18" s="67">
        <f t="shared" si="19"/>
        <v>55.984160071917671</v>
      </c>
      <c r="AW18" s="67">
        <f t="shared" si="20"/>
        <v>46.409352585295899</v>
      </c>
      <c r="AX18"/>
      <c r="AY18" s="10" t="s">
        <v>21</v>
      </c>
      <c r="AZ18" s="13">
        <f t="shared" si="6"/>
        <v>140</v>
      </c>
      <c r="BA18" s="13">
        <f t="shared" si="6"/>
        <v>175</v>
      </c>
      <c r="BB18" s="13">
        <f t="shared" si="6"/>
        <v>180</v>
      </c>
      <c r="BC18" s="13">
        <f t="shared" si="6"/>
        <v>145</v>
      </c>
      <c r="BD18" s="13">
        <f t="shared" si="6"/>
        <v>175</v>
      </c>
      <c r="BE18" s="13">
        <f t="shared" si="6"/>
        <v>195</v>
      </c>
      <c r="BF18" s="13">
        <f t="shared" si="6"/>
        <v>102.39351265721356</v>
      </c>
      <c r="BG18" s="13"/>
      <c r="BH18" s="212"/>
      <c r="BI18" s="208"/>
      <c r="BJ18" s="27"/>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193"/>
      <c r="CI18" s="51"/>
      <c r="CJ18" s="51"/>
      <c r="CK18" s="51"/>
    </row>
    <row r="19" spans="2:98" x14ac:dyDescent="0.45">
      <c r="B19" s="52" t="s">
        <v>19</v>
      </c>
      <c r="C19" s="83">
        <v>60</v>
      </c>
      <c r="D19" s="83">
        <v>65</v>
      </c>
      <c r="E19" s="83">
        <v>70</v>
      </c>
      <c r="F19" s="83">
        <v>70</v>
      </c>
      <c r="G19" s="83">
        <v>75</v>
      </c>
      <c r="H19" s="83">
        <v>75</v>
      </c>
      <c r="I19" s="83">
        <v>176.71795818686826</v>
      </c>
      <c r="J19" s="83">
        <v>155.51180320444408</v>
      </c>
      <c r="K19" s="214">
        <f t="shared" si="1"/>
        <v>1.3562394424915767</v>
      </c>
      <c r="L19" s="214">
        <f t="shared" si="2"/>
        <v>-0.12</v>
      </c>
      <c r="M19" s="88"/>
      <c r="N19" s="84">
        <v>15</v>
      </c>
      <c r="O19" s="84">
        <v>15</v>
      </c>
      <c r="P19" s="84">
        <v>20</v>
      </c>
      <c r="Q19" s="84">
        <v>20</v>
      </c>
      <c r="R19" s="84">
        <v>20</v>
      </c>
      <c r="S19" s="84">
        <v>20</v>
      </c>
      <c r="T19" s="84">
        <v>20</v>
      </c>
      <c r="U19" s="84">
        <v>20</v>
      </c>
      <c r="V19" s="84">
        <v>20</v>
      </c>
      <c r="W19" s="84">
        <v>20</v>
      </c>
      <c r="X19" s="84">
        <v>20</v>
      </c>
      <c r="Y19" s="84">
        <v>20</v>
      </c>
      <c r="Z19" s="84">
        <v>20</v>
      </c>
      <c r="AA19" s="84">
        <v>20</v>
      </c>
      <c r="AB19" s="84">
        <v>20</v>
      </c>
      <c r="AC19" s="84">
        <v>20</v>
      </c>
      <c r="AD19" s="84">
        <v>20</v>
      </c>
      <c r="AE19" s="84">
        <v>20</v>
      </c>
      <c r="AF19" s="83">
        <v>44.842181889917818</v>
      </c>
      <c r="AG19" s="83">
        <v>44.842181889917818</v>
      </c>
      <c r="AH19" s="83">
        <v>42.854104860315552</v>
      </c>
      <c r="AI19" s="83">
        <v>44.179489546717065</v>
      </c>
      <c r="AJ19" s="83">
        <v>40.357963700926035</v>
      </c>
      <c r="AK19" s="236"/>
      <c r="AL19" s="83">
        <f t="shared" si="30"/>
        <v>35</v>
      </c>
      <c r="AM19" s="83">
        <f t="shared" si="31"/>
        <v>30</v>
      </c>
      <c r="AN19" s="83">
        <f t="shared" si="32"/>
        <v>40</v>
      </c>
      <c r="AO19" s="83">
        <f t="shared" si="33"/>
        <v>40</v>
      </c>
      <c r="AP19" s="83">
        <f t="shared" si="34"/>
        <v>40</v>
      </c>
      <c r="AQ19" s="83">
        <f t="shared" si="35"/>
        <v>40</v>
      </c>
      <c r="AR19" s="83">
        <f t="shared" si="36"/>
        <v>40</v>
      </c>
      <c r="AS19" s="83">
        <f t="shared" si="37"/>
        <v>40</v>
      </c>
      <c r="AT19" s="83">
        <f t="shared" si="38"/>
        <v>40</v>
      </c>
      <c r="AU19" s="83">
        <f t="shared" si="39"/>
        <v>40</v>
      </c>
      <c r="AV19" s="83">
        <f t="shared" si="19"/>
        <v>89.684363779835635</v>
      </c>
      <c r="AW19" s="83">
        <f t="shared" si="20"/>
        <v>87.033594407032609</v>
      </c>
      <c r="AX19"/>
      <c r="AY19" s="52" t="s">
        <v>19</v>
      </c>
      <c r="AZ19" s="54">
        <f t="shared" si="6"/>
        <v>60</v>
      </c>
      <c r="BA19" s="54">
        <f t="shared" si="6"/>
        <v>65</v>
      </c>
      <c r="BB19" s="54">
        <f t="shared" si="6"/>
        <v>70</v>
      </c>
      <c r="BC19" s="54">
        <f t="shared" si="6"/>
        <v>70</v>
      </c>
      <c r="BD19" s="54">
        <f t="shared" si="6"/>
        <v>75</v>
      </c>
      <c r="BE19" s="54">
        <f t="shared" si="6"/>
        <v>75</v>
      </c>
      <c r="BF19" s="54">
        <f t="shared" si="6"/>
        <v>176.71795818686826</v>
      </c>
      <c r="BG19" s="54"/>
      <c r="BH19" s="216"/>
      <c r="BI19" s="217"/>
      <c r="BJ19" s="27"/>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195"/>
      <c r="CI19" s="53"/>
      <c r="CJ19" s="53"/>
      <c r="CK19" s="53"/>
      <c r="CL19" s="53"/>
      <c r="CM19" s="53"/>
      <c r="CN19" s="53"/>
      <c r="CO19" s="53"/>
      <c r="CP19" s="53"/>
      <c r="CQ19" s="53"/>
      <c r="CR19" s="53"/>
      <c r="CS19" s="53"/>
      <c r="CT19" s="53"/>
    </row>
    <row r="20" spans="2:98" x14ac:dyDescent="0.45">
      <c r="B20" s="20" t="s">
        <v>12</v>
      </c>
      <c r="C20" s="80">
        <f t="shared" ref="C20:J20" si="40">SUM(C21:C25)</f>
        <v>535</v>
      </c>
      <c r="D20" s="80">
        <f t="shared" si="40"/>
        <v>540</v>
      </c>
      <c r="E20" s="80">
        <f t="shared" si="40"/>
        <v>505</v>
      </c>
      <c r="F20" s="80">
        <f t="shared" si="40"/>
        <v>560</v>
      </c>
      <c r="G20" s="80">
        <f t="shared" si="40"/>
        <v>565</v>
      </c>
      <c r="H20" s="80">
        <f t="shared" si="40"/>
        <v>570</v>
      </c>
      <c r="I20" s="80">
        <f t="shared" si="40"/>
        <v>691.84355737018177</v>
      </c>
      <c r="J20" s="80">
        <f t="shared" si="40"/>
        <v>608.12574423307319</v>
      </c>
      <c r="K20" s="209">
        <f t="shared" si="1"/>
        <v>0.21376062696523124</v>
      </c>
      <c r="L20" s="209">
        <f t="shared" si="2"/>
        <v>-0.12100685515571552</v>
      </c>
      <c r="M20" s="88"/>
      <c r="N20" s="80">
        <f t="shared" ref="N20:AJ20" si="41">SUM(N21:N25)</f>
        <v>145</v>
      </c>
      <c r="O20" s="80">
        <f t="shared" si="41"/>
        <v>125</v>
      </c>
      <c r="P20" s="80">
        <f t="shared" si="41"/>
        <v>135</v>
      </c>
      <c r="Q20" s="80">
        <f t="shared" si="41"/>
        <v>130</v>
      </c>
      <c r="R20" s="80">
        <f t="shared" si="41"/>
        <v>125</v>
      </c>
      <c r="S20" s="50">
        <f t="shared" si="41"/>
        <v>115</v>
      </c>
      <c r="T20" s="50">
        <f t="shared" si="41"/>
        <v>140</v>
      </c>
      <c r="U20" s="50">
        <f t="shared" si="41"/>
        <v>135</v>
      </c>
      <c r="V20" s="50">
        <f t="shared" si="41"/>
        <v>165</v>
      </c>
      <c r="W20" s="50">
        <f t="shared" si="41"/>
        <v>130</v>
      </c>
      <c r="X20" s="50">
        <f t="shared" si="41"/>
        <v>150</v>
      </c>
      <c r="Y20" s="50">
        <f t="shared" si="41"/>
        <v>135</v>
      </c>
      <c r="Z20" s="50">
        <f t="shared" si="41"/>
        <v>160</v>
      </c>
      <c r="AA20" s="50">
        <f t="shared" si="41"/>
        <v>135</v>
      </c>
      <c r="AB20" s="50">
        <f t="shared" si="41"/>
        <v>145</v>
      </c>
      <c r="AC20" s="50">
        <f t="shared" si="41"/>
        <v>135</v>
      </c>
      <c r="AD20" s="50">
        <f t="shared" si="41"/>
        <v>155</v>
      </c>
      <c r="AE20" s="50">
        <f t="shared" si="41"/>
        <v>135</v>
      </c>
      <c r="AF20" s="50">
        <f t="shared" si="41"/>
        <v>138.49558265144424</v>
      </c>
      <c r="AG20" s="50">
        <f t="shared" si="41"/>
        <v>200.48774859204042</v>
      </c>
      <c r="AH20" s="50">
        <f t="shared" si="41"/>
        <v>161.89193140104905</v>
      </c>
      <c r="AI20" s="50">
        <f t="shared" si="41"/>
        <v>190.96829472564815</v>
      </c>
      <c r="AJ20" s="80">
        <f t="shared" si="41"/>
        <v>161.58014644812044</v>
      </c>
      <c r="AK20" s="236"/>
      <c r="AL20" s="80">
        <f t="shared" ref="AL20:AN20" si="42">SUM(AL21:AL25)</f>
        <v>270</v>
      </c>
      <c r="AM20" s="80">
        <f t="shared" si="42"/>
        <v>270</v>
      </c>
      <c r="AN20" s="80">
        <f t="shared" si="42"/>
        <v>265</v>
      </c>
      <c r="AO20" s="80">
        <f>SUM(AO21:AO25)</f>
        <v>240</v>
      </c>
      <c r="AP20" s="80">
        <f>SUM(AP21:AP25)</f>
        <v>275</v>
      </c>
      <c r="AQ20" s="80">
        <f t="shared" ref="AQ20:AT20" si="43">SUM(AQ21:AQ25)</f>
        <v>295</v>
      </c>
      <c r="AR20" s="80">
        <f t="shared" si="43"/>
        <v>285</v>
      </c>
      <c r="AS20" s="80">
        <f t="shared" si="43"/>
        <v>295</v>
      </c>
      <c r="AT20" s="80">
        <f t="shared" si="43"/>
        <v>280</v>
      </c>
      <c r="AU20" s="80">
        <f>SUM(AU21:AU25)</f>
        <v>290</v>
      </c>
      <c r="AV20" s="80">
        <f t="shared" si="19"/>
        <v>338.98333124348466</v>
      </c>
      <c r="AW20" s="80">
        <f t="shared" si="20"/>
        <v>352.86022612669717</v>
      </c>
      <c r="AX20"/>
      <c r="AY20" s="20" t="s">
        <v>12</v>
      </c>
      <c r="AZ20" s="50">
        <f t="shared" si="6"/>
        <v>535</v>
      </c>
      <c r="BA20" s="50">
        <f t="shared" si="6"/>
        <v>540</v>
      </c>
      <c r="BB20" s="50">
        <f t="shared" si="6"/>
        <v>505</v>
      </c>
      <c r="BC20" s="50">
        <f t="shared" si="6"/>
        <v>560</v>
      </c>
      <c r="BD20" s="50">
        <f t="shared" si="6"/>
        <v>565</v>
      </c>
      <c r="BE20" s="50">
        <f t="shared" si="6"/>
        <v>570</v>
      </c>
      <c r="BF20" s="50">
        <f t="shared" si="6"/>
        <v>691.84355737018177</v>
      </c>
      <c r="BG20" s="50">
        <f>J20</f>
        <v>608.12574423307319</v>
      </c>
      <c r="BH20" s="210">
        <f t="shared" si="27"/>
        <v>0.21376062696523124</v>
      </c>
      <c r="BI20" s="210">
        <f>L20</f>
        <v>-0.12100685515571552</v>
      </c>
      <c r="BJ20" s="198"/>
      <c r="BK20" s="50">
        <f t="shared" ref="BK20:CG20" si="44">N20</f>
        <v>145</v>
      </c>
      <c r="BL20" s="50">
        <f t="shared" si="44"/>
        <v>125</v>
      </c>
      <c r="BM20" s="50">
        <f t="shared" si="44"/>
        <v>135</v>
      </c>
      <c r="BN20" s="50">
        <f t="shared" si="44"/>
        <v>130</v>
      </c>
      <c r="BO20" s="50">
        <f t="shared" si="44"/>
        <v>125</v>
      </c>
      <c r="BP20" s="50">
        <f t="shared" si="44"/>
        <v>115</v>
      </c>
      <c r="BQ20" s="50">
        <f t="shared" si="44"/>
        <v>140</v>
      </c>
      <c r="BR20" s="50">
        <f t="shared" si="44"/>
        <v>135</v>
      </c>
      <c r="BS20" s="50">
        <f t="shared" si="44"/>
        <v>165</v>
      </c>
      <c r="BT20" s="50">
        <f t="shared" si="44"/>
        <v>130</v>
      </c>
      <c r="BU20" s="50">
        <f t="shared" si="44"/>
        <v>150</v>
      </c>
      <c r="BV20" s="50">
        <f t="shared" si="44"/>
        <v>135</v>
      </c>
      <c r="BW20" s="50">
        <f t="shared" si="44"/>
        <v>160</v>
      </c>
      <c r="BX20" s="50">
        <f t="shared" si="44"/>
        <v>135</v>
      </c>
      <c r="BY20" s="50">
        <f t="shared" si="44"/>
        <v>145</v>
      </c>
      <c r="BZ20" s="50">
        <f t="shared" si="44"/>
        <v>135</v>
      </c>
      <c r="CA20" s="50">
        <f t="shared" si="44"/>
        <v>155</v>
      </c>
      <c r="CB20" s="50">
        <f t="shared" si="44"/>
        <v>135</v>
      </c>
      <c r="CC20" s="50">
        <f t="shared" si="44"/>
        <v>138.49558265144424</v>
      </c>
      <c r="CD20" s="50">
        <f t="shared" si="44"/>
        <v>200.48774859204042</v>
      </c>
      <c r="CE20" s="50">
        <f t="shared" si="44"/>
        <v>161.89193140104905</v>
      </c>
      <c r="CF20" s="50">
        <f t="shared" si="44"/>
        <v>190.96829472564815</v>
      </c>
      <c r="CG20" s="50">
        <f t="shared" si="44"/>
        <v>161.58014644812044</v>
      </c>
      <c r="CH20" s="8"/>
      <c r="CI20" s="50">
        <f t="shared" ref="CI20:CT20" si="45">AL20</f>
        <v>270</v>
      </c>
      <c r="CJ20" s="50">
        <f t="shared" si="45"/>
        <v>270</v>
      </c>
      <c r="CK20" s="50">
        <f t="shared" si="45"/>
        <v>265</v>
      </c>
      <c r="CL20" s="50">
        <f t="shared" si="45"/>
        <v>240</v>
      </c>
      <c r="CM20" s="50">
        <f t="shared" si="45"/>
        <v>275</v>
      </c>
      <c r="CN20" s="50">
        <f t="shared" si="45"/>
        <v>295</v>
      </c>
      <c r="CO20" s="50">
        <f t="shared" si="45"/>
        <v>285</v>
      </c>
      <c r="CP20" s="50">
        <f t="shared" si="45"/>
        <v>295</v>
      </c>
      <c r="CQ20" s="50">
        <f t="shared" si="45"/>
        <v>280</v>
      </c>
      <c r="CR20" s="50">
        <f t="shared" si="45"/>
        <v>290</v>
      </c>
      <c r="CS20" s="50">
        <f t="shared" si="45"/>
        <v>338.98333124348466</v>
      </c>
      <c r="CT20" s="50">
        <f t="shared" si="45"/>
        <v>352.86022612669717</v>
      </c>
    </row>
    <row r="21" spans="2:98" s="15" customFormat="1" ht="13.9" x14ac:dyDescent="0.4">
      <c r="B21" s="10" t="s">
        <v>15</v>
      </c>
      <c r="C21" s="69">
        <v>55</v>
      </c>
      <c r="D21" s="69">
        <v>55</v>
      </c>
      <c r="E21" s="69">
        <v>50</v>
      </c>
      <c r="F21" s="69">
        <v>50</v>
      </c>
      <c r="G21" s="69">
        <v>50</v>
      </c>
      <c r="H21" s="69">
        <v>50</v>
      </c>
      <c r="I21" s="69">
        <v>77.014946329978741</v>
      </c>
      <c r="J21" s="69">
        <v>116.65500228922272</v>
      </c>
      <c r="K21" s="211">
        <f t="shared" si="1"/>
        <v>0.54029892659957479</v>
      </c>
      <c r="L21" s="211">
        <f t="shared" si="2"/>
        <v>0.51470601290043017</v>
      </c>
      <c r="M21" s="88"/>
      <c r="N21" s="82">
        <v>15</v>
      </c>
      <c r="O21" s="82">
        <v>10</v>
      </c>
      <c r="P21" s="82">
        <v>15</v>
      </c>
      <c r="Q21" s="82">
        <v>15</v>
      </c>
      <c r="R21" s="82">
        <v>10</v>
      </c>
      <c r="S21" s="82">
        <v>10</v>
      </c>
      <c r="T21" s="82">
        <v>15</v>
      </c>
      <c r="U21" s="82">
        <v>10</v>
      </c>
      <c r="V21" s="82">
        <v>15</v>
      </c>
      <c r="W21" s="82">
        <v>10</v>
      </c>
      <c r="X21" s="82">
        <v>15</v>
      </c>
      <c r="Y21" s="82">
        <v>10</v>
      </c>
      <c r="Z21" s="82">
        <v>15</v>
      </c>
      <c r="AA21" s="82">
        <v>10</v>
      </c>
      <c r="AB21" s="82">
        <v>15</v>
      </c>
      <c r="AC21" s="82">
        <v>10</v>
      </c>
      <c r="AD21" s="82">
        <v>15</v>
      </c>
      <c r="AE21" s="82">
        <v>10</v>
      </c>
      <c r="AF21" s="69">
        <v>9.0362369441903034</v>
      </c>
      <c r="AG21" s="69">
        <v>22.659569795262811</v>
      </c>
      <c r="AH21" s="69">
        <v>22.659569795262811</v>
      </c>
      <c r="AI21" s="69">
        <v>22.659569795262811</v>
      </c>
      <c r="AJ21" s="69">
        <v>23.424274742380351</v>
      </c>
      <c r="AK21" s="236"/>
      <c r="AL21" s="69">
        <f>D21-AM21</f>
        <v>30</v>
      </c>
      <c r="AM21" s="69">
        <f>SUM(N21:O21)</f>
        <v>25</v>
      </c>
      <c r="AN21" s="69">
        <f>SUM(P21:Q21)</f>
        <v>30</v>
      </c>
      <c r="AO21" s="67">
        <f>SUM(R21:S21)</f>
        <v>20</v>
      </c>
      <c r="AP21" s="69">
        <f>SUM(T21:U21)</f>
        <v>25</v>
      </c>
      <c r="AQ21" s="69">
        <f>SUM(V21:W21)</f>
        <v>25</v>
      </c>
      <c r="AR21" s="69">
        <f>SUM(X21:Y21)</f>
        <v>25</v>
      </c>
      <c r="AS21" s="69">
        <f>SUM(Z21:AA21)</f>
        <v>25</v>
      </c>
      <c r="AT21" s="69">
        <f>SUM(AB21:AC21)</f>
        <v>25</v>
      </c>
      <c r="AU21" s="69">
        <f>SUM(AD21:AE21)</f>
        <v>25</v>
      </c>
      <c r="AV21" s="69">
        <f t="shared" si="19"/>
        <v>31.695806739453115</v>
      </c>
      <c r="AW21" s="69">
        <f t="shared" si="20"/>
        <v>45.319139590525623</v>
      </c>
      <c r="AX21" s="64"/>
      <c r="AY21" s="10" t="s">
        <v>15</v>
      </c>
      <c r="AZ21" s="13">
        <f t="shared" si="6"/>
        <v>55</v>
      </c>
      <c r="BA21" s="13">
        <f t="shared" si="6"/>
        <v>55</v>
      </c>
      <c r="BB21" s="13">
        <f t="shared" si="6"/>
        <v>50</v>
      </c>
      <c r="BC21" s="13">
        <f t="shared" si="6"/>
        <v>50</v>
      </c>
      <c r="BD21" s="13">
        <f t="shared" si="6"/>
        <v>50</v>
      </c>
      <c r="BE21" s="13">
        <f t="shared" si="6"/>
        <v>50</v>
      </c>
      <c r="BF21" s="13">
        <f t="shared" si="6"/>
        <v>77.014946329978741</v>
      </c>
      <c r="BG21" s="13"/>
      <c r="BH21" s="212"/>
      <c r="BI21" s="208"/>
      <c r="BJ21" s="196"/>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197"/>
      <c r="CI21" s="51"/>
      <c r="CJ21" s="51"/>
      <c r="CK21" s="51"/>
    </row>
    <row r="22" spans="2:98" s="15" customFormat="1" ht="13.9" x14ac:dyDescent="0.4">
      <c r="B22" s="10" t="s">
        <v>16</v>
      </c>
      <c r="C22" s="69">
        <v>110</v>
      </c>
      <c r="D22" s="69">
        <v>105</v>
      </c>
      <c r="E22" s="69">
        <v>75</v>
      </c>
      <c r="F22" s="69">
        <v>110</v>
      </c>
      <c r="G22" s="69">
        <v>115</v>
      </c>
      <c r="H22" s="69">
        <v>110</v>
      </c>
      <c r="I22" s="69">
        <v>125.07036318706687</v>
      </c>
      <c r="J22" s="69">
        <v>93.329971949646691</v>
      </c>
      <c r="K22" s="211">
        <f t="shared" si="1"/>
        <v>0.13700330170060804</v>
      </c>
      <c r="L22" s="211">
        <f t="shared" si="2"/>
        <v>-0.25378027558732119</v>
      </c>
      <c r="M22" s="88"/>
      <c r="N22" s="82">
        <v>30</v>
      </c>
      <c r="O22" s="82">
        <v>20</v>
      </c>
      <c r="P22" s="82">
        <v>20</v>
      </c>
      <c r="Q22" s="82">
        <v>20</v>
      </c>
      <c r="R22" s="82">
        <v>20</v>
      </c>
      <c r="S22" s="82">
        <v>15</v>
      </c>
      <c r="T22" s="82">
        <v>30</v>
      </c>
      <c r="U22" s="82">
        <v>25</v>
      </c>
      <c r="V22" s="82">
        <v>35</v>
      </c>
      <c r="W22" s="82">
        <v>25</v>
      </c>
      <c r="X22" s="82">
        <v>35</v>
      </c>
      <c r="Y22" s="82">
        <v>25</v>
      </c>
      <c r="Z22" s="82">
        <v>35</v>
      </c>
      <c r="AA22" s="82">
        <v>25</v>
      </c>
      <c r="AB22" s="82">
        <v>30</v>
      </c>
      <c r="AC22" s="82">
        <v>25</v>
      </c>
      <c r="AD22" s="82">
        <v>30</v>
      </c>
      <c r="AE22" s="82">
        <v>25</v>
      </c>
      <c r="AF22" s="69">
        <v>31.267590796766719</v>
      </c>
      <c r="AG22" s="69">
        <v>31.267590796766719</v>
      </c>
      <c r="AH22" s="69">
        <v>31.267590796766719</v>
      </c>
      <c r="AI22" s="69">
        <v>31.267590796766719</v>
      </c>
      <c r="AJ22" s="69">
        <v>27.764497416833059</v>
      </c>
      <c r="AK22" s="236"/>
      <c r="AL22" s="69">
        <f>D22-AM22</f>
        <v>55</v>
      </c>
      <c r="AM22" s="69">
        <f>SUM(N22:O22)</f>
        <v>50</v>
      </c>
      <c r="AN22" s="69">
        <f>SUM(P22:Q22)</f>
        <v>40</v>
      </c>
      <c r="AO22" s="69">
        <f>SUM(R22:S22)</f>
        <v>35</v>
      </c>
      <c r="AP22" s="69">
        <f>SUM(T22:U22)</f>
        <v>55</v>
      </c>
      <c r="AQ22" s="69">
        <f>SUM(V22:W22)</f>
        <v>60</v>
      </c>
      <c r="AR22" s="69">
        <f>SUM(X22:Y22)</f>
        <v>60</v>
      </c>
      <c r="AS22" s="69">
        <f>SUM(Z22:AA22)</f>
        <v>60</v>
      </c>
      <c r="AT22" s="69">
        <f>SUM(AB22:AC22)</f>
        <v>55</v>
      </c>
      <c r="AU22" s="69">
        <f>SUM(AD22:AE22)</f>
        <v>55</v>
      </c>
      <c r="AV22" s="69">
        <f t="shared" si="19"/>
        <v>62.535181593533437</v>
      </c>
      <c r="AW22" s="69">
        <f t="shared" si="20"/>
        <v>62.535181593533437</v>
      </c>
      <c r="AX22" s="64"/>
      <c r="AY22" s="10" t="s">
        <v>16</v>
      </c>
      <c r="AZ22" s="13">
        <f t="shared" ref="AZ22:BF45" si="46">C22</f>
        <v>110</v>
      </c>
      <c r="BA22" s="13">
        <f t="shared" si="46"/>
        <v>105</v>
      </c>
      <c r="BB22" s="13">
        <f t="shared" si="46"/>
        <v>75</v>
      </c>
      <c r="BC22" s="13">
        <f t="shared" si="46"/>
        <v>110</v>
      </c>
      <c r="BD22" s="13">
        <f t="shared" si="46"/>
        <v>115</v>
      </c>
      <c r="BE22" s="13">
        <f t="shared" si="46"/>
        <v>110</v>
      </c>
      <c r="BF22" s="13">
        <f t="shared" si="46"/>
        <v>125.07036318706687</v>
      </c>
      <c r="BG22" s="13"/>
      <c r="BH22" s="212"/>
      <c r="BI22" s="208"/>
      <c r="BJ22" s="220"/>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197"/>
      <c r="CI22" s="51"/>
      <c r="CJ22" s="51"/>
      <c r="CK22" s="51"/>
    </row>
    <row r="23" spans="2:98" s="15" customFormat="1" ht="13.9" x14ac:dyDescent="0.4">
      <c r="B23" s="10" t="s">
        <v>17</v>
      </c>
      <c r="C23" s="69">
        <v>10</v>
      </c>
      <c r="D23" s="69">
        <v>10</v>
      </c>
      <c r="E23" s="69">
        <v>10</v>
      </c>
      <c r="F23" s="69">
        <v>15</v>
      </c>
      <c r="G23" s="69">
        <v>15</v>
      </c>
      <c r="H23" s="69">
        <v>15</v>
      </c>
      <c r="I23" s="69">
        <v>66.067551452618346</v>
      </c>
      <c r="J23" s="69">
        <v>63.899420461590552</v>
      </c>
      <c r="K23" s="211" t="str">
        <f t="shared" si="1"/>
        <v>&gt;±300%</v>
      </c>
      <c r="L23" s="211">
        <f t="shared" si="2"/>
        <v>-3.2816881258006303E-2</v>
      </c>
      <c r="M23" s="88"/>
      <c r="N23" s="82">
        <v>0</v>
      </c>
      <c r="O23" s="82">
        <v>5</v>
      </c>
      <c r="P23" s="82">
        <v>0</v>
      </c>
      <c r="Q23" s="82">
        <v>5</v>
      </c>
      <c r="R23" s="82">
        <v>0</v>
      </c>
      <c r="S23" s="82">
        <v>5</v>
      </c>
      <c r="T23" s="82">
        <v>5</v>
      </c>
      <c r="U23" s="82">
        <v>5</v>
      </c>
      <c r="V23" s="82">
        <v>5</v>
      </c>
      <c r="W23" s="82">
        <v>5</v>
      </c>
      <c r="X23" s="82">
        <v>5</v>
      </c>
      <c r="Y23" s="82">
        <v>5</v>
      </c>
      <c r="Z23" s="82">
        <v>5</v>
      </c>
      <c r="AA23" s="82">
        <v>5</v>
      </c>
      <c r="AB23" s="82">
        <v>5</v>
      </c>
      <c r="AC23" s="82">
        <v>5</v>
      </c>
      <c r="AD23" s="82">
        <v>5</v>
      </c>
      <c r="AE23" s="82">
        <v>5</v>
      </c>
      <c r="AF23" s="69">
        <v>16.516887863154587</v>
      </c>
      <c r="AG23" s="69">
        <v>16.516887863154587</v>
      </c>
      <c r="AH23" s="69">
        <v>16.516887863154587</v>
      </c>
      <c r="AI23" s="69">
        <v>16.516887863154587</v>
      </c>
      <c r="AJ23" s="69">
        <v>16.406665366890643</v>
      </c>
      <c r="AK23" s="236"/>
      <c r="AL23" s="69">
        <f>D23-AM23</f>
        <v>5</v>
      </c>
      <c r="AM23" s="69">
        <f>SUM(N23:O23)</f>
        <v>5</v>
      </c>
      <c r="AN23" s="69">
        <f>SUM(P23:Q23)</f>
        <v>5</v>
      </c>
      <c r="AO23" s="69">
        <f>SUM(R23:S23)</f>
        <v>5</v>
      </c>
      <c r="AP23" s="69">
        <f>SUM(T23:U23)</f>
        <v>10</v>
      </c>
      <c r="AQ23" s="69">
        <f>SUM(V23:W23)</f>
        <v>10</v>
      </c>
      <c r="AR23" s="69">
        <f>SUM(X23:Y23)</f>
        <v>10</v>
      </c>
      <c r="AS23" s="69">
        <f>SUM(Z23:AA23)</f>
        <v>10</v>
      </c>
      <c r="AT23" s="69">
        <f>SUM(AB23:AC23)</f>
        <v>10</v>
      </c>
      <c r="AU23" s="69">
        <f>SUM(AD23:AE23)</f>
        <v>10</v>
      </c>
      <c r="AV23" s="69">
        <f t="shared" si="19"/>
        <v>33.033775726309173</v>
      </c>
      <c r="AW23" s="69">
        <f t="shared" si="20"/>
        <v>33.033775726309173</v>
      </c>
      <c r="AX23" s="64"/>
      <c r="AY23" s="10" t="s">
        <v>17</v>
      </c>
      <c r="AZ23" s="13">
        <f t="shared" si="46"/>
        <v>10</v>
      </c>
      <c r="BA23" s="13">
        <f t="shared" si="46"/>
        <v>10</v>
      </c>
      <c r="BB23" s="13">
        <f t="shared" si="46"/>
        <v>10</v>
      </c>
      <c r="BC23" s="13">
        <f t="shared" si="46"/>
        <v>15</v>
      </c>
      <c r="BD23" s="13">
        <f t="shared" si="46"/>
        <v>15</v>
      </c>
      <c r="BE23" s="13">
        <f t="shared" si="46"/>
        <v>15</v>
      </c>
      <c r="BF23" s="13">
        <f t="shared" si="46"/>
        <v>66.067551452618346</v>
      </c>
      <c r="BG23" s="13"/>
      <c r="BH23" s="212"/>
      <c r="BI23" s="208"/>
      <c r="BJ23" s="220"/>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197"/>
      <c r="CI23" s="51"/>
      <c r="CJ23" s="51"/>
      <c r="CK23" s="51"/>
    </row>
    <row r="24" spans="2:98" x14ac:dyDescent="0.45">
      <c r="B24" s="10" t="s">
        <v>18</v>
      </c>
      <c r="C24" s="69">
        <v>195</v>
      </c>
      <c r="D24" s="69">
        <v>215</v>
      </c>
      <c r="E24" s="69">
        <v>230</v>
      </c>
      <c r="F24" s="69">
        <v>225</v>
      </c>
      <c r="G24" s="69">
        <v>215</v>
      </c>
      <c r="H24" s="69">
        <v>215</v>
      </c>
      <c r="I24" s="69">
        <v>219.86631505225523</v>
      </c>
      <c r="J24" s="69">
        <v>185.17068063971172</v>
      </c>
      <c r="K24" s="211">
        <f t="shared" si="1"/>
        <v>2.2634023498861566E-2</v>
      </c>
      <c r="L24" s="211">
        <f t="shared" si="2"/>
        <v>-0.15780331973225392</v>
      </c>
      <c r="M24" s="88"/>
      <c r="N24" s="82">
        <v>60</v>
      </c>
      <c r="O24" s="82">
        <v>50</v>
      </c>
      <c r="P24" s="82">
        <v>65</v>
      </c>
      <c r="Q24" s="82">
        <v>55</v>
      </c>
      <c r="R24" s="82">
        <v>60</v>
      </c>
      <c r="S24" s="82">
        <v>50</v>
      </c>
      <c r="T24" s="82">
        <v>50</v>
      </c>
      <c r="U24" s="82">
        <v>55</v>
      </c>
      <c r="V24" s="82">
        <v>70</v>
      </c>
      <c r="W24" s="82">
        <v>50</v>
      </c>
      <c r="X24" s="82">
        <v>55</v>
      </c>
      <c r="Y24" s="82">
        <v>50</v>
      </c>
      <c r="Z24" s="82">
        <v>60</v>
      </c>
      <c r="AA24" s="82">
        <v>50</v>
      </c>
      <c r="AB24" s="82">
        <v>50</v>
      </c>
      <c r="AC24" s="82">
        <v>50</v>
      </c>
      <c r="AD24" s="82">
        <v>60</v>
      </c>
      <c r="AE24" s="82">
        <v>50</v>
      </c>
      <c r="AF24" s="69">
        <v>32.97982486076986</v>
      </c>
      <c r="AG24" s="69">
        <v>81.348657950293543</v>
      </c>
      <c r="AH24" s="69">
        <v>42.752840759302174</v>
      </c>
      <c r="AI24" s="69">
        <v>62.784991481889669</v>
      </c>
      <c r="AJ24" s="69">
        <v>59.75647798880911</v>
      </c>
      <c r="AK24" s="236"/>
      <c r="AL24" s="69">
        <f>D24-AM24</f>
        <v>105</v>
      </c>
      <c r="AM24" s="69">
        <f>SUM(N24:O24)</f>
        <v>110</v>
      </c>
      <c r="AN24" s="69">
        <f>SUM(P24:Q24)</f>
        <v>120</v>
      </c>
      <c r="AO24" s="69">
        <f>SUM(R24:S24)</f>
        <v>110</v>
      </c>
      <c r="AP24" s="69">
        <f>SUM(T24:U24)</f>
        <v>105</v>
      </c>
      <c r="AQ24" s="69">
        <f>SUM(V24:W24)</f>
        <v>120</v>
      </c>
      <c r="AR24" s="69">
        <f>SUM(X24:Y24)</f>
        <v>105</v>
      </c>
      <c r="AS24" s="69">
        <f>SUM(Z24:AA24)</f>
        <v>110</v>
      </c>
      <c r="AT24" s="69">
        <f>SUM(AB24:AC24)</f>
        <v>100</v>
      </c>
      <c r="AU24" s="69">
        <f>SUM(AD24:AE24)</f>
        <v>110</v>
      </c>
      <c r="AV24" s="69">
        <f t="shared" si="19"/>
        <v>114.3284828110634</v>
      </c>
      <c r="AW24" s="69">
        <f t="shared" si="20"/>
        <v>105.53783224119184</v>
      </c>
      <c r="AX24"/>
      <c r="AY24" s="10" t="s">
        <v>18</v>
      </c>
      <c r="AZ24" s="13">
        <f t="shared" si="46"/>
        <v>195</v>
      </c>
      <c r="BA24" s="13">
        <f t="shared" si="46"/>
        <v>215</v>
      </c>
      <c r="BB24" s="13">
        <f t="shared" si="46"/>
        <v>230</v>
      </c>
      <c r="BC24" s="13">
        <f t="shared" si="46"/>
        <v>225</v>
      </c>
      <c r="BD24" s="13">
        <f t="shared" si="46"/>
        <v>215</v>
      </c>
      <c r="BE24" s="13">
        <f t="shared" si="46"/>
        <v>215</v>
      </c>
      <c r="BF24" s="13">
        <f t="shared" si="46"/>
        <v>219.86631505225523</v>
      </c>
      <c r="BG24" s="13"/>
      <c r="BH24" s="212"/>
      <c r="BI24" s="208"/>
      <c r="BJ24" s="27"/>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193"/>
      <c r="CI24" s="51"/>
      <c r="CJ24" s="51"/>
      <c r="CK24" s="51"/>
    </row>
    <row r="25" spans="2:98" x14ac:dyDescent="0.45">
      <c r="B25" s="52" t="s">
        <v>19</v>
      </c>
      <c r="C25" s="83">
        <v>165</v>
      </c>
      <c r="D25" s="83">
        <v>155</v>
      </c>
      <c r="E25" s="83">
        <v>140</v>
      </c>
      <c r="F25" s="83">
        <v>160</v>
      </c>
      <c r="G25" s="83">
        <v>170</v>
      </c>
      <c r="H25" s="83">
        <v>180</v>
      </c>
      <c r="I25" s="83">
        <v>203.82438134826262</v>
      </c>
      <c r="J25" s="83">
        <v>149.07066889290155</v>
      </c>
      <c r="K25" s="214">
        <f t="shared" si="1"/>
        <v>0.13235767415701449</v>
      </c>
      <c r="L25" s="214">
        <f t="shared" si="2"/>
        <v>-0.26863180986089519</v>
      </c>
      <c r="M25" s="88"/>
      <c r="N25" s="84">
        <v>40</v>
      </c>
      <c r="O25" s="84">
        <v>40</v>
      </c>
      <c r="P25" s="84">
        <v>35</v>
      </c>
      <c r="Q25" s="84">
        <v>35</v>
      </c>
      <c r="R25" s="84">
        <v>35</v>
      </c>
      <c r="S25" s="84">
        <v>35</v>
      </c>
      <c r="T25" s="84">
        <v>40</v>
      </c>
      <c r="U25" s="84">
        <v>40</v>
      </c>
      <c r="V25" s="84">
        <v>40</v>
      </c>
      <c r="W25" s="84">
        <v>40</v>
      </c>
      <c r="X25" s="84">
        <v>40</v>
      </c>
      <c r="Y25" s="84">
        <v>45</v>
      </c>
      <c r="Z25" s="84">
        <v>45</v>
      </c>
      <c r="AA25" s="84">
        <v>45</v>
      </c>
      <c r="AB25" s="84">
        <v>45</v>
      </c>
      <c r="AC25" s="84">
        <v>45</v>
      </c>
      <c r="AD25" s="84">
        <v>45</v>
      </c>
      <c r="AE25" s="84">
        <v>45</v>
      </c>
      <c r="AF25" s="83">
        <v>48.695042186562759</v>
      </c>
      <c r="AG25" s="83">
        <v>48.695042186562759</v>
      </c>
      <c r="AH25" s="83">
        <v>48.695042186562759</v>
      </c>
      <c r="AI25" s="83">
        <v>57.739254788574357</v>
      </c>
      <c r="AJ25" s="83">
        <v>34.228230933207286</v>
      </c>
      <c r="AK25" s="236"/>
      <c r="AL25" s="83">
        <f>D25-AM25</f>
        <v>75</v>
      </c>
      <c r="AM25" s="83">
        <f>SUM(N25:O25)</f>
        <v>80</v>
      </c>
      <c r="AN25" s="83">
        <f>SUM(P25:Q25)</f>
        <v>70</v>
      </c>
      <c r="AO25" s="83">
        <f>SUM(R25:S25)</f>
        <v>70</v>
      </c>
      <c r="AP25" s="83">
        <f>SUM(T25:U25)</f>
        <v>80</v>
      </c>
      <c r="AQ25" s="83">
        <f>SUM(V25:W25)</f>
        <v>80</v>
      </c>
      <c r="AR25" s="83">
        <f>SUM(X25:Y25)</f>
        <v>85</v>
      </c>
      <c r="AS25" s="83">
        <f>SUM(Z25:AA25)</f>
        <v>90</v>
      </c>
      <c r="AT25" s="83">
        <f>SUM(AB25:AC25)</f>
        <v>90</v>
      </c>
      <c r="AU25" s="83">
        <f>SUM(AD25:AE25)</f>
        <v>90</v>
      </c>
      <c r="AV25" s="83">
        <f t="shared" si="19"/>
        <v>97.390084373125518</v>
      </c>
      <c r="AW25" s="83">
        <f t="shared" si="20"/>
        <v>106.43429697513712</v>
      </c>
      <c r="AX25"/>
      <c r="AY25" s="52" t="s">
        <v>19</v>
      </c>
      <c r="AZ25" s="54">
        <f t="shared" si="46"/>
        <v>165</v>
      </c>
      <c r="BA25" s="54">
        <f t="shared" si="46"/>
        <v>155</v>
      </c>
      <c r="BB25" s="54">
        <f t="shared" si="46"/>
        <v>140</v>
      </c>
      <c r="BC25" s="54">
        <f t="shared" si="46"/>
        <v>160</v>
      </c>
      <c r="BD25" s="54">
        <f t="shared" si="46"/>
        <v>170</v>
      </c>
      <c r="BE25" s="54">
        <f t="shared" si="46"/>
        <v>180</v>
      </c>
      <c r="BF25" s="54">
        <f t="shared" si="46"/>
        <v>203.82438134826262</v>
      </c>
      <c r="BG25" s="54"/>
      <c r="BH25" s="216"/>
      <c r="BI25" s="217"/>
      <c r="BJ25" s="27"/>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195"/>
      <c r="CI25" s="53"/>
      <c r="CJ25" s="53"/>
      <c r="CK25" s="53"/>
      <c r="CL25" s="53"/>
      <c r="CM25" s="53"/>
      <c r="CN25" s="53"/>
      <c r="CO25" s="53"/>
      <c r="CP25" s="53"/>
      <c r="CQ25" s="53"/>
      <c r="CR25" s="53"/>
      <c r="CS25" s="53"/>
      <c r="CT25" s="53"/>
    </row>
    <row r="26" spans="2:98" x14ac:dyDescent="0.45">
      <c r="B26" s="20" t="s">
        <v>13</v>
      </c>
      <c r="C26" s="80">
        <f>SUM(C27:C31)</f>
        <v>50</v>
      </c>
      <c r="D26" s="80">
        <f t="shared" ref="D26:J26" si="47">SUM(D27:D31)</f>
        <v>65</v>
      </c>
      <c r="E26" s="80">
        <f t="shared" si="47"/>
        <v>205</v>
      </c>
      <c r="F26" s="80">
        <f t="shared" si="47"/>
        <v>215</v>
      </c>
      <c r="G26" s="80">
        <f t="shared" si="47"/>
        <v>100</v>
      </c>
      <c r="H26" s="80">
        <f t="shared" si="47"/>
        <v>235</v>
      </c>
      <c r="I26" s="80">
        <f t="shared" si="47"/>
        <v>218.82799632930983</v>
      </c>
      <c r="J26" s="80">
        <f t="shared" si="47"/>
        <v>122.35911869885157</v>
      </c>
      <c r="K26" s="209">
        <f t="shared" si="1"/>
        <v>-6.881703689655394E-2</v>
      </c>
      <c r="L26" s="209">
        <f t="shared" si="2"/>
        <v>-0.44084339869055966</v>
      </c>
      <c r="M26" s="88"/>
      <c r="N26" s="80">
        <f t="shared" ref="N26:AJ26" si="48">SUM(N27:N31)</f>
        <v>15</v>
      </c>
      <c r="O26" s="80">
        <f t="shared" si="48"/>
        <v>15</v>
      </c>
      <c r="P26" s="80">
        <f t="shared" si="48"/>
        <v>55</v>
      </c>
      <c r="Q26" s="80">
        <f t="shared" si="48"/>
        <v>50</v>
      </c>
      <c r="R26" s="80">
        <f t="shared" si="48"/>
        <v>50</v>
      </c>
      <c r="S26" s="50">
        <f t="shared" si="48"/>
        <v>50</v>
      </c>
      <c r="T26" s="50">
        <f t="shared" si="48"/>
        <v>55</v>
      </c>
      <c r="U26" s="50">
        <f t="shared" si="48"/>
        <v>60</v>
      </c>
      <c r="V26" s="50">
        <f t="shared" si="48"/>
        <v>55</v>
      </c>
      <c r="W26" s="50">
        <f t="shared" si="48"/>
        <v>55</v>
      </c>
      <c r="X26" s="50">
        <f t="shared" si="48"/>
        <v>35</v>
      </c>
      <c r="Y26" s="50">
        <f t="shared" si="48"/>
        <v>15</v>
      </c>
      <c r="Z26" s="50">
        <f t="shared" si="48"/>
        <v>25</v>
      </c>
      <c r="AA26" s="50">
        <f t="shared" si="48"/>
        <v>25</v>
      </c>
      <c r="AB26" s="50">
        <f t="shared" si="48"/>
        <v>55</v>
      </c>
      <c r="AC26" s="50">
        <f t="shared" si="48"/>
        <v>55</v>
      </c>
      <c r="AD26" s="50">
        <f t="shared" si="48"/>
        <v>55</v>
      </c>
      <c r="AE26" s="50">
        <f t="shared" si="48"/>
        <v>55</v>
      </c>
      <c r="AF26" s="50">
        <f t="shared" si="48"/>
        <v>54.706999082327457</v>
      </c>
      <c r="AG26" s="50">
        <f t="shared" si="48"/>
        <v>54.706999082327457</v>
      </c>
      <c r="AH26" s="50">
        <f t="shared" si="48"/>
        <v>54.706999082327457</v>
      </c>
      <c r="AI26" s="50">
        <f t="shared" si="48"/>
        <v>54.706999082327457</v>
      </c>
      <c r="AJ26" s="80">
        <f t="shared" si="48"/>
        <v>34.339649626480693</v>
      </c>
      <c r="AK26" s="236"/>
      <c r="AL26" s="80">
        <f t="shared" ref="AL26:AN26" si="49">SUM(AL27:AL31)</f>
        <v>35</v>
      </c>
      <c r="AM26" s="80">
        <f t="shared" si="49"/>
        <v>30</v>
      </c>
      <c r="AN26" s="80">
        <f t="shared" si="49"/>
        <v>105</v>
      </c>
      <c r="AO26" s="80">
        <f>SUM(AO27:AO31)</f>
        <v>100</v>
      </c>
      <c r="AP26" s="80">
        <f>SUM(AP27:AP31)</f>
        <v>115</v>
      </c>
      <c r="AQ26" s="80">
        <f t="shared" ref="AQ26:AT26" si="50">SUM(AQ27:AQ31)</f>
        <v>110</v>
      </c>
      <c r="AR26" s="80">
        <f t="shared" si="50"/>
        <v>50</v>
      </c>
      <c r="AS26" s="80">
        <f t="shared" si="50"/>
        <v>50</v>
      </c>
      <c r="AT26" s="80">
        <f t="shared" si="50"/>
        <v>110</v>
      </c>
      <c r="AU26" s="80">
        <f>SUM(AU27:AU31)</f>
        <v>110</v>
      </c>
      <c r="AV26" s="80">
        <f t="shared" si="19"/>
        <v>109.41399816465491</v>
      </c>
      <c r="AW26" s="80">
        <f t="shared" si="20"/>
        <v>109.41399816465491</v>
      </c>
      <c r="AX26"/>
      <c r="AY26" s="20" t="s">
        <v>13</v>
      </c>
      <c r="AZ26" s="50">
        <f t="shared" si="46"/>
        <v>50</v>
      </c>
      <c r="BA26" s="50">
        <f t="shared" si="46"/>
        <v>65</v>
      </c>
      <c r="BB26" s="50">
        <f t="shared" si="46"/>
        <v>205</v>
      </c>
      <c r="BC26" s="50">
        <f t="shared" si="46"/>
        <v>215</v>
      </c>
      <c r="BD26" s="50">
        <f t="shared" si="46"/>
        <v>100</v>
      </c>
      <c r="BE26" s="50">
        <f t="shared" si="46"/>
        <v>235</v>
      </c>
      <c r="BF26" s="50">
        <f t="shared" si="46"/>
        <v>218.82799632930983</v>
      </c>
      <c r="BG26" s="50">
        <f>J26</f>
        <v>122.35911869885157</v>
      </c>
      <c r="BH26" s="210">
        <f t="shared" si="27"/>
        <v>-6.881703689655394E-2</v>
      </c>
      <c r="BI26" s="210">
        <f>L26</f>
        <v>-0.44084339869055966</v>
      </c>
      <c r="BJ26" s="198"/>
      <c r="BK26" s="50">
        <f t="shared" ref="BK26:CG26" si="51">N26</f>
        <v>15</v>
      </c>
      <c r="BL26" s="50">
        <f t="shared" si="51"/>
        <v>15</v>
      </c>
      <c r="BM26" s="50">
        <f t="shared" si="51"/>
        <v>55</v>
      </c>
      <c r="BN26" s="50">
        <f t="shared" si="51"/>
        <v>50</v>
      </c>
      <c r="BO26" s="50">
        <f t="shared" si="51"/>
        <v>50</v>
      </c>
      <c r="BP26" s="50">
        <f t="shared" si="51"/>
        <v>50</v>
      </c>
      <c r="BQ26" s="50">
        <f t="shared" si="51"/>
        <v>55</v>
      </c>
      <c r="BR26" s="50">
        <f t="shared" si="51"/>
        <v>60</v>
      </c>
      <c r="BS26" s="50">
        <f t="shared" si="51"/>
        <v>55</v>
      </c>
      <c r="BT26" s="50">
        <f t="shared" si="51"/>
        <v>55</v>
      </c>
      <c r="BU26" s="50">
        <f t="shared" si="51"/>
        <v>35</v>
      </c>
      <c r="BV26" s="50">
        <f t="shared" si="51"/>
        <v>15</v>
      </c>
      <c r="BW26" s="50">
        <f t="shared" si="51"/>
        <v>25</v>
      </c>
      <c r="BX26" s="50">
        <f t="shared" si="51"/>
        <v>25</v>
      </c>
      <c r="BY26" s="50">
        <f t="shared" si="51"/>
        <v>55</v>
      </c>
      <c r="BZ26" s="50">
        <f t="shared" si="51"/>
        <v>55</v>
      </c>
      <c r="CA26" s="50">
        <f t="shared" si="51"/>
        <v>55</v>
      </c>
      <c r="CB26" s="50">
        <f t="shared" si="51"/>
        <v>55</v>
      </c>
      <c r="CC26" s="50">
        <f t="shared" si="51"/>
        <v>54.706999082327457</v>
      </c>
      <c r="CD26" s="50">
        <f t="shared" si="51"/>
        <v>54.706999082327457</v>
      </c>
      <c r="CE26" s="50">
        <f t="shared" si="51"/>
        <v>54.706999082327457</v>
      </c>
      <c r="CF26" s="50">
        <f t="shared" si="51"/>
        <v>54.706999082327457</v>
      </c>
      <c r="CG26" s="50">
        <f t="shared" si="51"/>
        <v>34.339649626480693</v>
      </c>
      <c r="CH26" s="8"/>
      <c r="CI26" s="50">
        <f t="shared" ref="CI26:CT26" si="52">AL26</f>
        <v>35</v>
      </c>
      <c r="CJ26" s="50">
        <f t="shared" si="52"/>
        <v>30</v>
      </c>
      <c r="CK26" s="50">
        <f t="shared" si="52"/>
        <v>105</v>
      </c>
      <c r="CL26" s="50">
        <f t="shared" si="52"/>
        <v>100</v>
      </c>
      <c r="CM26" s="50">
        <f t="shared" si="52"/>
        <v>115</v>
      </c>
      <c r="CN26" s="50">
        <f t="shared" si="52"/>
        <v>110</v>
      </c>
      <c r="CO26" s="50">
        <f t="shared" si="52"/>
        <v>50</v>
      </c>
      <c r="CP26" s="50">
        <f t="shared" si="52"/>
        <v>50</v>
      </c>
      <c r="CQ26" s="50">
        <f t="shared" si="52"/>
        <v>110</v>
      </c>
      <c r="CR26" s="50">
        <f t="shared" si="52"/>
        <v>110</v>
      </c>
      <c r="CS26" s="50">
        <f t="shared" si="52"/>
        <v>109.41399816465491</v>
      </c>
      <c r="CT26" s="50">
        <f t="shared" si="52"/>
        <v>109.41399816465491</v>
      </c>
    </row>
    <row r="27" spans="2:98" s="15" customFormat="1" ht="13.5" x14ac:dyDescent="0.35">
      <c r="B27" s="10" t="s">
        <v>15</v>
      </c>
      <c r="C27" s="69">
        <v>40</v>
      </c>
      <c r="D27" s="69">
        <v>25</v>
      </c>
      <c r="E27" s="69">
        <v>-25</v>
      </c>
      <c r="F27" s="69">
        <v>90</v>
      </c>
      <c r="G27" s="69">
        <v>55</v>
      </c>
      <c r="H27" s="69">
        <v>55</v>
      </c>
      <c r="I27" s="69">
        <v>29.756842744181988</v>
      </c>
      <c r="J27" s="69">
        <v>8.2826806671670425</v>
      </c>
      <c r="K27" s="211">
        <f t="shared" si="1"/>
        <v>-0.45896649556032754</v>
      </c>
      <c r="L27" s="211">
        <f t="shared" si="2"/>
        <v>-0.72165458753898015</v>
      </c>
      <c r="M27" s="88"/>
      <c r="N27" s="82">
        <v>5</v>
      </c>
      <c r="O27" s="82">
        <v>5</v>
      </c>
      <c r="P27" s="82">
        <v>-5</v>
      </c>
      <c r="Q27" s="82">
        <v>-5</v>
      </c>
      <c r="R27" s="82">
        <v>-5</v>
      </c>
      <c r="S27" s="82">
        <v>-5</v>
      </c>
      <c r="T27" s="82">
        <v>20</v>
      </c>
      <c r="U27" s="82">
        <v>25</v>
      </c>
      <c r="V27" s="82">
        <v>20</v>
      </c>
      <c r="W27" s="82">
        <v>20</v>
      </c>
      <c r="X27" s="82">
        <v>15</v>
      </c>
      <c r="Y27" s="82">
        <v>15</v>
      </c>
      <c r="Z27" s="82">
        <v>15</v>
      </c>
      <c r="AA27" s="82">
        <v>15</v>
      </c>
      <c r="AB27" s="82">
        <v>15</v>
      </c>
      <c r="AC27" s="82">
        <v>15</v>
      </c>
      <c r="AD27" s="82">
        <v>15</v>
      </c>
      <c r="AE27" s="82">
        <v>15</v>
      </c>
      <c r="AF27" s="69">
        <v>7.439210686045497</v>
      </c>
      <c r="AG27" s="69">
        <v>7.439210686045497</v>
      </c>
      <c r="AH27" s="69">
        <v>7.439210686045497</v>
      </c>
      <c r="AI27" s="69">
        <v>7.439210686045497</v>
      </c>
      <c r="AJ27" s="69">
        <v>5.9979480970002719</v>
      </c>
      <c r="AK27" s="236"/>
      <c r="AL27" s="69">
        <f>D27-AM27</f>
        <v>15</v>
      </c>
      <c r="AM27" s="69">
        <f>SUM(N27:O27)</f>
        <v>10</v>
      </c>
      <c r="AN27" s="69">
        <f>SUM(P27:Q27)</f>
        <v>-10</v>
      </c>
      <c r="AO27" s="67">
        <f>SUM(R27:S27)</f>
        <v>-10</v>
      </c>
      <c r="AP27" s="69">
        <f>SUM(T27:U27)</f>
        <v>45</v>
      </c>
      <c r="AQ27" s="69">
        <f>SUM(V27:W27)</f>
        <v>40</v>
      </c>
      <c r="AR27" s="69">
        <f>SUM(X27:Y27)</f>
        <v>30</v>
      </c>
      <c r="AS27" s="69">
        <f>SUM(Z27:AA27)</f>
        <v>30</v>
      </c>
      <c r="AT27" s="69">
        <f>SUM(AB27:AC27)</f>
        <v>30</v>
      </c>
      <c r="AU27" s="69">
        <f>SUM(AD27:AE27)</f>
        <v>30</v>
      </c>
      <c r="AV27" s="69">
        <f t="shared" si="19"/>
        <v>14.878421372090994</v>
      </c>
      <c r="AW27" s="69">
        <f t="shared" si="20"/>
        <v>14.878421372090994</v>
      </c>
      <c r="AX27" s="64"/>
      <c r="AY27" s="10" t="s">
        <v>15</v>
      </c>
      <c r="AZ27" s="13">
        <f t="shared" si="46"/>
        <v>40</v>
      </c>
      <c r="BA27" s="13">
        <f t="shared" si="46"/>
        <v>25</v>
      </c>
      <c r="BB27" s="13">
        <f t="shared" si="46"/>
        <v>-25</v>
      </c>
      <c r="BC27" s="13">
        <f t="shared" si="46"/>
        <v>90</v>
      </c>
      <c r="BD27" s="13">
        <f t="shared" si="46"/>
        <v>55</v>
      </c>
      <c r="BE27" s="13">
        <f t="shared" si="46"/>
        <v>55</v>
      </c>
      <c r="BF27" s="13">
        <f t="shared" si="46"/>
        <v>29.756842744181988</v>
      </c>
      <c r="BG27" s="13"/>
      <c r="BH27" s="212"/>
      <c r="BI27" s="208"/>
      <c r="BJ27" s="196"/>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39"/>
      <c r="CI27" s="13"/>
      <c r="CJ27" s="13"/>
      <c r="CK27" s="13"/>
    </row>
    <row r="28" spans="2:98" s="15" customFormat="1" ht="13.5" x14ac:dyDescent="0.35">
      <c r="B28" s="10" t="s">
        <v>16</v>
      </c>
      <c r="C28" s="69">
        <v>-45</v>
      </c>
      <c r="D28" s="69">
        <v>-15</v>
      </c>
      <c r="E28" s="69">
        <v>70</v>
      </c>
      <c r="F28" s="69">
        <v>10</v>
      </c>
      <c r="G28" s="69">
        <v>5</v>
      </c>
      <c r="H28" s="69">
        <v>20</v>
      </c>
      <c r="I28" s="69">
        <v>13.816563051472052</v>
      </c>
      <c r="J28" s="69">
        <v>13.151794142087901</v>
      </c>
      <c r="K28" s="211">
        <f t="shared" si="1"/>
        <v>-0.30917184742639736</v>
      </c>
      <c r="L28" s="211">
        <f t="shared" si="2"/>
        <v>-4.8113912765977207E-2</v>
      </c>
      <c r="M28" s="88"/>
      <c r="N28" s="82">
        <v>-5</v>
      </c>
      <c r="O28" s="82">
        <v>-5</v>
      </c>
      <c r="P28" s="82">
        <v>20</v>
      </c>
      <c r="Q28" s="82">
        <v>20</v>
      </c>
      <c r="R28" s="82">
        <v>20</v>
      </c>
      <c r="S28" s="82">
        <v>20</v>
      </c>
      <c r="T28" s="82">
        <v>5</v>
      </c>
      <c r="U28" s="82">
        <v>5</v>
      </c>
      <c r="V28" s="82">
        <v>5</v>
      </c>
      <c r="W28" s="82">
        <v>5</v>
      </c>
      <c r="X28" s="82">
        <v>0</v>
      </c>
      <c r="Y28" s="82">
        <v>0</v>
      </c>
      <c r="Z28" s="82">
        <v>0</v>
      </c>
      <c r="AA28" s="82">
        <v>0</v>
      </c>
      <c r="AB28" s="82">
        <v>5</v>
      </c>
      <c r="AC28" s="82">
        <v>5</v>
      </c>
      <c r="AD28" s="82">
        <v>5</v>
      </c>
      <c r="AE28" s="82">
        <v>5</v>
      </c>
      <c r="AF28" s="69">
        <v>3.454140762868013</v>
      </c>
      <c r="AG28" s="69">
        <v>3.454140762868013</v>
      </c>
      <c r="AH28" s="69">
        <v>3.454140762868013</v>
      </c>
      <c r="AI28" s="69">
        <v>3.454140762868013</v>
      </c>
      <c r="AJ28" s="69">
        <v>1.550198355672455</v>
      </c>
      <c r="AK28" s="236"/>
      <c r="AL28" s="69">
        <f>D28-AM28</f>
        <v>-5</v>
      </c>
      <c r="AM28" s="69">
        <f>SUM(N28:O28)</f>
        <v>-10</v>
      </c>
      <c r="AN28" s="69">
        <f>SUM(P28:Q28)</f>
        <v>40</v>
      </c>
      <c r="AO28" s="69">
        <f>SUM(R28:S28)</f>
        <v>40</v>
      </c>
      <c r="AP28" s="69">
        <f>SUM(T28:U28)</f>
        <v>10</v>
      </c>
      <c r="AQ28" s="69">
        <f>SUM(V28:W28)</f>
        <v>10</v>
      </c>
      <c r="AR28" s="69">
        <f>SUM(X28:Y28)</f>
        <v>0</v>
      </c>
      <c r="AS28" s="69">
        <f>SUM(Z28:AA28)</f>
        <v>0</v>
      </c>
      <c r="AT28" s="69">
        <f>SUM(AB28:AC28)</f>
        <v>10</v>
      </c>
      <c r="AU28" s="69">
        <f>SUM(AD28:AE28)</f>
        <v>10</v>
      </c>
      <c r="AV28" s="69">
        <f t="shared" si="19"/>
        <v>6.9082815257360259</v>
      </c>
      <c r="AW28" s="69">
        <f t="shared" si="20"/>
        <v>6.9082815257360259</v>
      </c>
      <c r="AX28" s="64"/>
      <c r="AY28" s="10" t="s">
        <v>16</v>
      </c>
      <c r="AZ28" s="13">
        <f t="shared" si="46"/>
        <v>-45</v>
      </c>
      <c r="BA28" s="13">
        <f t="shared" si="46"/>
        <v>-15</v>
      </c>
      <c r="BB28" s="13">
        <f t="shared" si="46"/>
        <v>70</v>
      </c>
      <c r="BC28" s="13">
        <f t="shared" si="46"/>
        <v>10</v>
      </c>
      <c r="BD28" s="13">
        <f t="shared" si="46"/>
        <v>5</v>
      </c>
      <c r="BE28" s="13">
        <f t="shared" si="46"/>
        <v>20</v>
      </c>
      <c r="BF28" s="13">
        <f t="shared" si="46"/>
        <v>13.816563051472052</v>
      </c>
      <c r="BG28" s="13"/>
      <c r="BH28" s="212"/>
      <c r="BI28" s="208"/>
      <c r="BJ28" s="196"/>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39"/>
      <c r="CI28" s="13"/>
      <c r="CJ28" s="13"/>
      <c r="CK28" s="13"/>
    </row>
    <row r="29" spans="2:98" s="15" customFormat="1" ht="13.5" x14ac:dyDescent="0.35">
      <c r="B29" s="10" t="s">
        <v>17</v>
      </c>
      <c r="C29" s="69">
        <v>10</v>
      </c>
      <c r="D29" s="69">
        <v>-35</v>
      </c>
      <c r="E29" s="69">
        <v>5</v>
      </c>
      <c r="F29" s="69">
        <v>0</v>
      </c>
      <c r="G29" s="69">
        <v>-40</v>
      </c>
      <c r="H29" s="69">
        <v>5</v>
      </c>
      <c r="I29" s="69">
        <v>6.5179416857432164</v>
      </c>
      <c r="J29" s="69">
        <v>6.1920446014560557</v>
      </c>
      <c r="K29" s="211">
        <f t="shared" si="1"/>
        <v>0.30358833714864319</v>
      </c>
      <c r="L29" s="211">
        <f t="shared" si="2"/>
        <v>-4.9999999999999933E-2</v>
      </c>
      <c r="M29" s="88"/>
      <c r="N29" s="82">
        <v>-10</v>
      </c>
      <c r="O29" s="82">
        <v>-10</v>
      </c>
      <c r="P29" s="82">
        <v>0</v>
      </c>
      <c r="Q29" s="82">
        <v>0</v>
      </c>
      <c r="R29" s="82">
        <v>0</v>
      </c>
      <c r="S29" s="82">
        <v>0</v>
      </c>
      <c r="T29" s="82">
        <v>0</v>
      </c>
      <c r="U29" s="82">
        <v>0</v>
      </c>
      <c r="V29" s="82">
        <v>0</v>
      </c>
      <c r="W29" s="82">
        <v>0</v>
      </c>
      <c r="X29" s="82">
        <v>0</v>
      </c>
      <c r="Y29" s="82">
        <v>-20</v>
      </c>
      <c r="Z29" s="82">
        <v>-10</v>
      </c>
      <c r="AA29" s="82">
        <v>-10</v>
      </c>
      <c r="AB29" s="82">
        <v>0</v>
      </c>
      <c r="AC29" s="82">
        <v>0</v>
      </c>
      <c r="AD29" s="82">
        <v>0</v>
      </c>
      <c r="AE29" s="82">
        <v>0</v>
      </c>
      <c r="AF29" s="69">
        <v>1.6294854214358041</v>
      </c>
      <c r="AG29" s="69">
        <v>1.6294854214358041</v>
      </c>
      <c r="AH29" s="69">
        <v>1.6294854214358041</v>
      </c>
      <c r="AI29" s="69">
        <v>1.6294854214358041</v>
      </c>
      <c r="AJ29" s="69">
        <v>1.5317162961496558</v>
      </c>
      <c r="AK29" s="236"/>
      <c r="AL29" s="69">
        <f>D29-AM29</f>
        <v>-15</v>
      </c>
      <c r="AM29" s="69">
        <f>SUM(N29:O29)</f>
        <v>-20</v>
      </c>
      <c r="AN29" s="69">
        <f>SUM(P29:Q29)</f>
        <v>0</v>
      </c>
      <c r="AO29" s="69">
        <f>SUM(R29:S29)</f>
        <v>0</v>
      </c>
      <c r="AP29" s="69">
        <f>SUM(T29:U29)</f>
        <v>0</v>
      </c>
      <c r="AQ29" s="69">
        <f>SUM(V29:W29)</f>
        <v>0</v>
      </c>
      <c r="AR29" s="69">
        <f>SUM(X29:Y29)</f>
        <v>-20</v>
      </c>
      <c r="AS29" s="69">
        <f>SUM(Z29:AA29)</f>
        <v>-20</v>
      </c>
      <c r="AT29" s="69">
        <f>SUM(AB29:AC29)</f>
        <v>0</v>
      </c>
      <c r="AU29" s="69">
        <f>SUM(AD29:AE29)</f>
        <v>0</v>
      </c>
      <c r="AV29" s="69">
        <f t="shared" si="19"/>
        <v>3.2589708428716082</v>
      </c>
      <c r="AW29" s="69">
        <f t="shared" si="20"/>
        <v>3.2589708428716082</v>
      </c>
      <c r="AX29" s="64"/>
      <c r="AY29" s="10" t="s">
        <v>17</v>
      </c>
      <c r="AZ29" s="13">
        <f t="shared" si="46"/>
        <v>10</v>
      </c>
      <c r="BA29" s="13">
        <f t="shared" si="46"/>
        <v>-35</v>
      </c>
      <c r="BB29" s="13">
        <f t="shared" si="46"/>
        <v>5</v>
      </c>
      <c r="BC29" s="13">
        <f t="shared" si="46"/>
        <v>0</v>
      </c>
      <c r="BD29" s="13">
        <f t="shared" si="46"/>
        <v>-40</v>
      </c>
      <c r="BE29" s="13">
        <f t="shared" si="46"/>
        <v>5</v>
      </c>
      <c r="BF29" s="13">
        <f t="shared" si="46"/>
        <v>6.5179416857432164</v>
      </c>
      <c r="BG29" s="13"/>
      <c r="BH29" s="212"/>
      <c r="BI29" s="208"/>
      <c r="BJ29" s="196"/>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39"/>
      <c r="CI29" s="13"/>
      <c r="CJ29" s="13"/>
      <c r="CK29" s="13"/>
    </row>
    <row r="30" spans="2:98" x14ac:dyDescent="0.45">
      <c r="B30" s="10" t="s">
        <v>18</v>
      </c>
      <c r="C30" s="69">
        <v>80</v>
      </c>
      <c r="D30" s="69">
        <v>-5</v>
      </c>
      <c r="E30" s="69">
        <v>45</v>
      </c>
      <c r="F30" s="69">
        <v>80</v>
      </c>
      <c r="G30" s="69">
        <v>45</v>
      </c>
      <c r="H30" s="69">
        <v>10</v>
      </c>
      <c r="I30" s="69">
        <v>66.120736878098015</v>
      </c>
      <c r="J30" s="69">
        <v>38.670773278632026</v>
      </c>
      <c r="K30" s="211" t="str">
        <f t="shared" si="1"/>
        <v>&gt;±300%</v>
      </c>
      <c r="L30" s="211">
        <f t="shared" si="2"/>
        <v>-0.41514908779787929</v>
      </c>
      <c r="M30" s="88"/>
      <c r="N30" s="82">
        <v>0</v>
      </c>
      <c r="O30" s="82">
        <v>0</v>
      </c>
      <c r="P30" s="82">
        <v>10</v>
      </c>
      <c r="Q30" s="82">
        <v>10</v>
      </c>
      <c r="R30" s="82">
        <v>10</v>
      </c>
      <c r="S30" s="82">
        <v>10</v>
      </c>
      <c r="T30" s="51">
        <v>20</v>
      </c>
      <c r="U30" s="51">
        <v>20</v>
      </c>
      <c r="V30" s="51">
        <v>20</v>
      </c>
      <c r="W30" s="51">
        <v>20</v>
      </c>
      <c r="X30" s="51">
        <v>10</v>
      </c>
      <c r="Y30" s="51">
        <v>10</v>
      </c>
      <c r="Z30" s="51">
        <v>10</v>
      </c>
      <c r="AA30" s="51">
        <v>10</v>
      </c>
      <c r="AB30" s="51">
        <v>0</v>
      </c>
      <c r="AC30" s="51">
        <v>0</v>
      </c>
      <c r="AD30" s="51">
        <v>0</v>
      </c>
      <c r="AE30" s="51">
        <v>0</v>
      </c>
      <c r="AF30" s="69">
        <v>16.530184219524504</v>
      </c>
      <c r="AG30" s="69">
        <v>16.530184219524504</v>
      </c>
      <c r="AH30" s="69">
        <v>16.530184219524504</v>
      </c>
      <c r="AI30" s="69">
        <v>16.530184219524504</v>
      </c>
      <c r="AJ30" s="69">
        <v>10.827279618576</v>
      </c>
      <c r="AK30" s="236"/>
      <c r="AL30" s="69">
        <f>D30-AM30</f>
        <v>-5</v>
      </c>
      <c r="AM30" s="69">
        <f>SUM(N30:O30)</f>
        <v>0</v>
      </c>
      <c r="AN30" s="69">
        <f>SUM(P30:Q30)</f>
        <v>20</v>
      </c>
      <c r="AO30" s="69">
        <f>SUM(R30:S30)</f>
        <v>20</v>
      </c>
      <c r="AP30" s="69">
        <f>SUM(T30:U30)</f>
        <v>40</v>
      </c>
      <c r="AQ30" s="69">
        <f>SUM(V30:W30)</f>
        <v>40</v>
      </c>
      <c r="AR30" s="69">
        <f>SUM(X30:Y30)</f>
        <v>20</v>
      </c>
      <c r="AS30" s="69">
        <f>SUM(Z30:AA30)</f>
        <v>20</v>
      </c>
      <c r="AT30" s="69">
        <f>SUM(AB30:AC30)</f>
        <v>0</v>
      </c>
      <c r="AU30" s="69">
        <f>SUM(AD30:AE30)</f>
        <v>0</v>
      </c>
      <c r="AV30" s="69">
        <f t="shared" si="19"/>
        <v>33.060368439049007</v>
      </c>
      <c r="AW30" s="69">
        <f t="shared" si="20"/>
        <v>33.060368439049007</v>
      </c>
      <c r="AX30"/>
      <c r="AY30" s="10" t="s">
        <v>18</v>
      </c>
      <c r="AZ30" s="13">
        <f t="shared" si="46"/>
        <v>80</v>
      </c>
      <c r="BA30" s="13">
        <f t="shared" si="46"/>
        <v>-5</v>
      </c>
      <c r="BB30" s="13">
        <f t="shared" si="46"/>
        <v>45</v>
      </c>
      <c r="BC30" s="13">
        <f t="shared" si="46"/>
        <v>80</v>
      </c>
      <c r="BD30" s="13">
        <f t="shared" si="46"/>
        <v>45</v>
      </c>
      <c r="BE30" s="13">
        <f t="shared" si="46"/>
        <v>10</v>
      </c>
      <c r="BF30" s="13">
        <f t="shared" si="46"/>
        <v>66.120736878098015</v>
      </c>
      <c r="BG30" s="13"/>
      <c r="BH30" s="212"/>
      <c r="BI30" s="208"/>
      <c r="BJ30" s="27"/>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4"/>
      <c r="CI30" s="13"/>
      <c r="CJ30" s="13"/>
      <c r="CK30" s="13"/>
    </row>
    <row r="31" spans="2:98" s="15" customFormat="1" ht="13.5" x14ac:dyDescent="0.35">
      <c r="B31" s="52" t="s">
        <v>19</v>
      </c>
      <c r="C31" s="83">
        <v>-35</v>
      </c>
      <c r="D31" s="83">
        <v>95</v>
      </c>
      <c r="E31" s="83">
        <v>110</v>
      </c>
      <c r="F31" s="83">
        <v>35</v>
      </c>
      <c r="G31" s="83">
        <v>35</v>
      </c>
      <c r="H31" s="83">
        <v>145</v>
      </c>
      <c r="I31" s="83">
        <v>102.61591196981455</v>
      </c>
      <c r="J31" s="83">
        <v>56.061826009508557</v>
      </c>
      <c r="K31" s="214">
        <f t="shared" si="1"/>
        <v>-0.29230405538058934</v>
      </c>
      <c r="L31" s="214">
        <f t="shared" si="2"/>
        <v>-0.45367316887463149</v>
      </c>
      <c r="M31" s="88"/>
      <c r="N31" s="84">
        <v>25</v>
      </c>
      <c r="O31" s="84">
        <v>25</v>
      </c>
      <c r="P31" s="84">
        <v>30</v>
      </c>
      <c r="Q31" s="84">
        <v>25</v>
      </c>
      <c r="R31" s="84">
        <v>25</v>
      </c>
      <c r="S31" s="84">
        <v>25</v>
      </c>
      <c r="T31" s="53">
        <v>10</v>
      </c>
      <c r="U31" s="53">
        <v>10</v>
      </c>
      <c r="V31" s="53">
        <v>10</v>
      </c>
      <c r="W31" s="53">
        <v>10</v>
      </c>
      <c r="X31" s="53">
        <v>10</v>
      </c>
      <c r="Y31" s="53">
        <v>10</v>
      </c>
      <c r="Z31" s="53">
        <v>10</v>
      </c>
      <c r="AA31" s="53">
        <v>10</v>
      </c>
      <c r="AB31" s="53">
        <v>35</v>
      </c>
      <c r="AC31" s="53">
        <v>35</v>
      </c>
      <c r="AD31" s="53">
        <v>35</v>
      </c>
      <c r="AE31" s="53">
        <v>35</v>
      </c>
      <c r="AF31" s="83">
        <v>25.653977992453637</v>
      </c>
      <c r="AG31" s="83">
        <v>25.653977992453637</v>
      </c>
      <c r="AH31" s="83">
        <v>25.653977992453637</v>
      </c>
      <c r="AI31" s="83">
        <v>25.653977992453637</v>
      </c>
      <c r="AJ31" s="83">
        <v>14.432507259082314</v>
      </c>
      <c r="AK31" s="236"/>
      <c r="AL31" s="83">
        <f>D31-AM31</f>
        <v>45</v>
      </c>
      <c r="AM31" s="83">
        <f>SUM(N31:O31)</f>
        <v>50</v>
      </c>
      <c r="AN31" s="83">
        <f>SUM(P31:Q31)</f>
        <v>55</v>
      </c>
      <c r="AO31" s="83">
        <f>SUM(R31:S31)</f>
        <v>50</v>
      </c>
      <c r="AP31" s="83">
        <f>SUM(T31:U31)</f>
        <v>20</v>
      </c>
      <c r="AQ31" s="83">
        <f>SUM(V31:W31)</f>
        <v>20</v>
      </c>
      <c r="AR31" s="83">
        <f>SUM(X31:Y31)</f>
        <v>20</v>
      </c>
      <c r="AS31" s="83">
        <f>SUM(Z31:AA31)</f>
        <v>20</v>
      </c>
      <c r="AT31" s="83">
        <f>SUM(AB31:AC31)</f>
        <v>70</v>
      </c>
      <c r="AU31" s="83">
        <f>SUM(AD31:AE31)</f>
        <v>70</v>
      </c>
      <c r="AV31" s="83">
        <f t="shared" si="19"/>
        <v>51.307955984907274</v>
      </c>
      <c r="AW31" s="83">
        <f t="shared" si="20"/>
        <v>51.307955984907274</v>
      </c>
      <c r="AX31" s="64"/>
      <c r="AY31" s="52" t="s">
        <v>19</v>
      </c>
      <c r="AZ31" s="54">
        <f t="shared" si="46"/>
        <v>-35</v>
      </c>
      <c r="BA31" s="54">
        <f t="shared" si="46"/>
        <v>95</v>
      </c>
      <c r="BB31" s="54">
        <f t="shared" si="46"/>
        <v>110</v>
      </c>
      <c r="BC31" s="54">
        <f t="shared" si="46"/>
        <v>35</v>
      </c>
      <c r="BD31" s="54">
        <f t="shared" si="46"/>
        <v>35</v>
      </c>
      <c r="BE31" s="54">
        <f t="shared" si="46"/>
        <v>145</v>
      </c>
      <c r="BF31" s="54">
        <f t="shared" si="46"/>
        <v>102.61591196981455</v>
      </c>
      <c r="BG31" s="54"/>
      <c r="BH31" s="216"/>
      <c r="BI31" s="217"/>
      <c r="BJ31" s="27"/>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199"/>
      <c r="CI31" s="54"/>
      <c r="CJ31" s="54"/>
      <c r="CK31" s="54"/>
      <c r="CL31" s="54"/>
      <c r="CM31" s="54"/>
      <c r="CN31" s="54"/>
      <c r="CO31" s="54"/>
      <c r="CP31" s="54"/>
      <c r="CQ31" s="54"/>
      <c r="CR31" s="54"/>
      <c r="CS31" s="54"/>
      <c r="CT31" s="54"/>
    </row>
    <row r="32" spans="2:98" x14ac:dyDescent="0.45">
      <c r="B32" s="20" t="s">
        <v>10</v>
      </c>
      <c r="C32" s="80">
        <f t="shared" ref="C32:H32" si="53">SUM(C33:C37)</f>
        <v>195</v>
      </c>
      <c r="D32" s="80">
        <f t="shared" si="53"/>
        <v>215</v>
      </c>
      <c r="E32" s="80">
        <f t="shared" si="53"/>
        <v>205</v>
      </c>
      <c r="F32" s="80">
        <f t="shared" si="53"/>
        <v>195</v>
      </c>
      <c r="G32" s="80">
        <f t="shared" si="53"/>
        <v>210</v>
      </c>
      <c r="H32" s="80">
        <f t="shared" si="53"/>
        <v>205</v>
      </c>
      <c r="I32" s="80">
        <f>SUM(I33:I37)</f>
        <v>145.15191837168103</v>
      </c>
      <c r="J32" s="80">
        <f>ROUNDUP(SUM(J33:J37),0)</f>
        <v>141</v>
      </c>
      <c r="K32" s="209">
        <f t="shared" si="1"/>
        <v>-0.29194186160155589</v>
      </c>
      <c r="L32" s="209">
        <f t="shared" si="2"/>
        <v>-2.8603951075930611E-2</v>
      </c>
      <c r="M32" s="88"/>
      <c r="N32" s="80">
        <f t="shared" ref="N32:AE32" si="54">SUM(N33:N37)</f>
        <v>55</v>
      </c>
      <c r="O32" s="80">
        <f t="shared" si="54"/>
        <v>60</v>
      </c>
      <c r="P32" s="80">
        <f t="shared" si="54"/>
        <v>60</v>
      </c>
      <c r="Q32" s="80">
        <f t="shared" si="54"/>
        <v>50</v>
      </c>
      <c r="R32" s="80">
        <f t="shared" si="54"/>
        <v>50</v>
      </c>
      <c r="S32" s="80">
        <f t="shared" si="54"/>
        <v>50</v>
      </c>
      <c r="T32" s="80">
        <f t="shared" si="54"/>
        <v>50</v>
      </c>
      <c r="U32" s="80">
        <f t="shared" si="54"/>
        <v>50</v>
      </c>
      <c r="V32" s="80">
        <f t="shared" si="54"/>
        <v>50</v>
      </c>
      <c r="W32" s="80">
        <f t="shared" si="54"/>
        <v>50</v>
      </c>
      <c r="X32" s="80">
        <f t="shared" si="54"/>
        <v>55</v>
      </c>
      <c r="Y32" s="80">
        <f t="shared" si="54"/>
        <v>50</v>
      </c>
      <c r="Z32" s="80">
        <f t="shared" si="54"/>
        <v>50</v>
      </c>
      <c r="AA32" s="80">
        <f t="shared" si="54"/>
        <v>65</v>
      </c>
      <c r="AB32" s="80">
        <f t="shared" si="54"/>
        <v>55</v>
      </c>
      <c r="AC32" s="80">
        <f t="shared" si="54"/>
        <v>50</v>
      </c>
      <c r="AD32" s="80">
        <f t="shared" si="54"/>
        <v>50</v>
      </c>
      <c r="AE32" s="80">
        <f t="shared" si="54"/>
        <v>55</v>
      </c>
      <c r="AF32" s="80">
        <v>34.989784720000003</v>
      </c>
      <c r="AG32" s="80">
        <v>35.739224099999994</v>
      </c>
      <c r="AH32" s="80">
        <v>37.529548059999996</v>
      </c>
      <c r="AI32" s="80">
        <v>36.166362800000002</v>
      </c>
      <c r="AJ32" s="80">
        <v>31.907778800000003</v>
      </c>
      <c r="AK32" s="236"/>
      <c r="AL32" s="80">
        <f t="shared" ref="AL32:AO32" si="55">SUM(AL33:AL37)</f>
        <v>100</v>
      </c>
      <c r="AM32" s="80">
        <f t="shared" si="55"/>
        <v>115</v>
      </c>
      <c r="AN32" s="80">
        <f t="shared" si="55"/>
        <v>110</v>
      </c>
      <c r="AO32" s="80">
        <f t="shared" si="55"/>
        <v>100</v>
      </c>
      <c r="AP32" s="80">
        <f>SUM(AP33:AP37)</f>
        <v>100</v>
      </c>
      <c r="AQ32" s="80">
        <f t="shared" ref="AQ32:AT32" si="56">SUM(AQ33:AQ37)</f>
        <v>100</v>
      </c>
      <c r="AR32" s="80">
        <f t="shared" si="56"/>
        <v>105</v>
      </c>
      <c r="AS32" s="80">
        <f t="shared" si="56"/>
        <v>115</v>
      </c>
      <c r="AT32" s="80">
        <f t="shared" si="56"/>
        <v>105</v>
      </c>
      <c r="AU32" s="80">
        <f>SUM(AU33:AU37)</f>
        <v>105</v>
      </c>
      <c r="AV32" s="80">
        <f t="shared" si="19"/>
        <v>70.72900881999999</v>
      </c>
      <c r="AW32" s="80">
        <f t="shared" si="20"/>
        <v>73.695910859999998</v>
      </c>
      <c r="AX32"/>
      <c r="AY32" s="20" t="s">
        <v>10</v>
      </c>
      <c r="AZ32" s="50">
        <f t="shared" si="46"/>
        <v>195</v>
      </c>
      <c r="BA32" s="50">
        <f t="shared" si="46"/>
        <v>215</v>
      </c>
      <c r="BB32" s="50">
        <f t="shared" si="46"/>
        <v>205</v>
      </c>
      <c r="BC32" s="50">
        <f t="shared" si="46"/>
        <v>195</v>
      </c>
      <c r="BD32" s="50">
        <f t="shared" si="46"/>
        <v>210</v>
      </c>
      <c r="BE32" s="50">
        <f t="shared" si="46"/>
        <v>205</v>
      </c>
      <c r="BF32" s="50">
        <f t="shared" si="46"/>
        <v>145.15191837168103</v>
      </c>
      <c r="BG32" s="50">
        <f>J32</f>
        <v>141</v>
      </c>
      <c r="BH32" s="210">
        <f t="shared" si="27"/>
        <v>-0.29194186160155589</v>
      </c>
      <c r="BI32" s="210">
        <f>L32</f>
        <v>-2.8603951075930611E-2</v>
      </c>
      <c r="BJ32" s="198"/>
      <c r="BK32" s="50">
        <f t="shared" ref="BK32:CG32" si="57">N32</f>
        <v>55</v>
      </c>
      <c r="BL32" s="50">
        <f t="shared" si="57"/>
        <v>60</v>
      </c>
      <c r="BM32" s="50">
        <f t="shared" si="57"/>
        <v>60</v>
      </c>
      <c r="BN32" s="50">
        <f t="shared" si="57"/>
        <v>50</v>
      </c>
      <c r="BO32" s="50">
        <f t="shared" si="57"/>
        <v>50</v>
      </c>
      <c r="BP32" s="50">
        <f t="shared" si="57"/>
        <v>50</v>
      </c>
      <c r="BQ32" s="50">
        <f t="shared" si="57"/>
        <v>50</v>
      </c>
      <c r="BR32" s="50">
        <f t="shared" si="57"/>
        <v>50</v>
      </c>
      <c r="BS32" s="50">
        <f t="shared" si="57"/>
        <v>50</v>
      </c>
      <c r="BT32" s="50">
        <f t="shared" si="57"/>
        <v>50</v>
      </c>
      <c r="BU32" s="50">
        <f t="shared" si="57"/>
        <v>55</v>
      </c>
      <c r="BV32" s="50">
        <f t="shared" si="57"/>
        <v>50</v>
      </c>
      <c r="BW32" s="50">
        <f t="shared" si="57"/>
        <v>50</v>
      </c>
      <c r="BX32" s="50">
        <f t="shared" si="57"/>
        <v>65</v>
      </c>
      <c r="BY32" s="50">
        <f t="shared" si="57"/>
        <v>55</v>
      </c>
      <c r="BZ32" s="50">
        <f t="shared" si="57"/>
        <v>50</v>
      </c>
      <c r="CA32" s="50">
        <f t="shared" si="57"/>
        <v>50</v>
      </c>
      <c r="CB32" s="50">
        <f t="shared" si="57"/>
        <v>55</v>
      </c>
      <c r="CC32" s="50">
        <f t="shared" si="57"/>
        <v>34.989784720000003</v>
      </c>
      <c r="CD32" s="50">
        <f t="shared" si="57"/>
        <v>35.739224099999994</v>
      </c>
      <c r="CE32" s="50">
        <f t="shared" si="57"/>
        <v>37.529548059999996</v>
      </c>
      <c r="CF32" s="50">
        <f t="shared" si="57"/>
        <v>36.166362800000002</v>
      </c>
      <c r="CG32" s="50">
        <f t="shared" si="57"/>
        <v>31.907778800000003</v>
      </c>
      <c r="CH32" s="8"/>
      <c r="CI32" s="50">
        <f t="shared" ref="CI32:CT32" si="58">AL32</f>
        <v>100</v>
      </c>
      <c r="CJ32" s="50">
        <f t="shared" si="58"/>
        <v>115</v>
      </c>
      <c r="CK32" s="50">
        <f t="shared" si="58"/>
        <v>110</v>
      </c>
      <c r="CL32" s="50">
        <f t="shared" si="58"/>
        <v>100</v>
      </c>
      <c r="CM32" s="50">
        <f t="shared" si="58"/>
        <v>100</v>
      </c>
      <c r="CN32" s="50">
        <f t="shared" si="58"/>
        <v>100</v>
      </c>
      <c r="CO32" s="50">
        <f t="shared" si="58"/>
        <v>105</v>
      </c>
      <c r="CP32" s="50">
        <f t="shared" si="58"/>
        <v>115</v>
      </c>
      <c r="CQ32" s="50">
        <f t="shared" si="58"/>
        <v>105</v>
      </c>
      <c r="CR32" s="50">
        <f t="shared" si="58"/>
        <v>105</v>
      </c>
      <c r="CS32" s="50">
        <f t="shared" si="58"/>
        <v>70.72900881999999</v>
      </c>
      <c r="CT32" s="50">
        <f t="shared" si="58"/>
        <v>73.695910859999998</v>
      </c>
    </row>
    <row r="33" spans="2:98" s="15" customFormat="1" ht="13.5" x14ac:dyDescent="0.35">
      <c r="B33" s="10" t="s">
        <v>15</v>
      </c>
      <c r="C33" s="69">
        <v>10</v>
      </c>
      <c r="D33" s="69">
        <v>15</v>
      </c>
      <c r="E33" s="69">
        <v>15</v>
      </c>
      <c r="F33" s="69">
        <v>10</v>
      </c>
      <c r="G33" s="69">
        <v>15</v>
      </c>
      <c r="H33" s="69">
        <v>15</v>
      </c>
      <c r="I33" s="69">
        <v>38.320106450123788</v>
      </c>
      <c r="J33" s="69">
        <v>36.450000000000003</v>
      </c>
      <c r="K33" s="211">
        <f t="shared" si="1"/>
        <v>1.5546737633415857</v>
      </c>
      <c r="L33" s="211">
        <f t="shared" si="2"/>
        <v>-4.8802224820483131E-2</v>
      </c>
      <c r="M33" s="88"/>
      <c r="N33" s="82">
        <v>5</v>
      </c>
      <c r="O33" s="82">
        <v>5</v>
      </c>
      <c r="P33" s="82">
        <v>5</v>
      </c>
      <c r="Q33" s="82">
        <v>5</v>
      </c>
      <c r="R33" s="82">
        <v>5</v>
      </c>
      <c r="S33" s="82">
        <v>5</v>
      </c>
      <c r="T33" s="82">
        <v>5</v>
      </c>
      <c r="U33" s="82">
        <v>5</v>
      </c>
      <c r="V33" s="82">
        <v>5</v>
      </c>
      <c r="W33" s="82">
        <v>5</v>
      </c>
      <c r="X33" s="82">
        <v>5</v>
      </c>
      <c r="Y33" s="82">
        <v>5</v>
      </c>
      <c r="Z33" s="82">
        <v>5</v>
      </c>
      <c r="AA33" s="82">
        <v>5</v>
      </c>
      <c r="AB33" s="82">
        <v>5</v>
      </c>
      <c r="AC33" s="82">
        <v>5</v>
      </c>
      <c r="AD33" s="82">
        <v>5</v>
      </c>
      <c r="AE33" s="82">
        <v>5</v>
      </c>
      <c r="AF33" s="69"/>
      <c r="AG33" s="69"/>
      <c r="AH33" s="69"/>
      <c r="AI33" s="69"/>
      <c r="AJ33" s="69"/>
      <c r="AK33" s="236"/>
      <c r="AL33" s="69">
        <f>D33-AM33</f>
        <v>5</v>
      </c>
      <c r="AM33" s="69">
        <f>SUM(N33:O33)</f>
        <v>10</v>
      </c>
      <c r="AN33" s="69">
        <f>SUM(P33:Q33)</f>
        <v>10</v>
      </c>
      <c r="AO33" s="67">
        <f>SUM(R33:S33)</f>
        <v>10</v>
      </c>
      <c r="AP33" s="69">
        <f>SUM(T33:U33)</f>
        <v>10</v>
      </c>
      <c r="AQ33" s="69">
        <f>SUM(V33:W33)</f>
        <v>10</v>
      </c>
      <c r="AR33" s="69">
        <f>SUM(X33:Y33)</f>
        <v>10</v>
      </c>
      <c r="AS33" s="69">
        <f>SUM(Z33:AA33)</f>
        <v>10</v>
      </c>
      <c r="AT33" s="69">
        <f>SUM(AB33:AC33)</f>
        <v>10</v>
      </c>
      <c r="AU33" s="69">
        <f>SUM(AD33:AE33)</f>
        <v>10</v>
      </c>
      <c r="AV33" s="69"/>
      <c r="AW33" s="69"/>
      <c r="AX33" s="64"/>
      <c r="AY33" s="10" t="s">
        <v>15</v>
      </c>
      <c r="AZ33" s="13">
        <f t="shared" si="46"/>
        <v>10</v>
      </c>
      <c r="BA33" s="13">
        <f t="shared" si="46"/>
        <v>15</v>
      </c>
      <c r="BB33" s="13">
        <f t="shared" si="46"/>
        <v>15</v>
      </c>
      <c r="BC33" s="13">
        <f t="shared" si="46"/>
        <v>10</v>
      </c>
      <c r="BD33" s="13">
        <f t="shared" si="46"/>
        <v>15</v>
      </c>
      <c r="BE33" s="13">
        <f t="shared" si="46"/>
        <v>15</v>
      </c>
      <c r="BF33" s="13">
        <f t="shared" si="46"/>
        <v>38.320106450123788</v>
      </c>
      <c r="BG33" s="13"/>
      <c r="BH33" s="212"/>
      <c r="BI33" s="208"/>
      <c r="BJ33" s="196"/>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39"/>
      <c r="CI33" s="51"/>
      <c r="CJ33" s="51"/>
      <c r="CK33" s="51"/>
    </row>
    <row r="34" spans="2:98" s="15" customFormat="1" ht="13.5" x14ac:dyDescent="0.35">
      <c r="B34" s="10" t="s">
        <v>16</v>
      </c>
      <c r="C34" s="69">
        <v>5</v>
      </c>
      <c r="D34" s="69">
        <v>10</v>
      </c>
      <c r="E34" s="69">
        <v>10</v>
      </c>
      <c r="F34" s="69">
        <v>10</v>
      </c>
      <c r="G34" s="69">
        <v>10</v>
      </c>
      <c r="H34" s="69">
        <v>10</v>
      </c>
      <c r="I34" s="69">
        <v>27.43371257224771</v>
      </c>
      <c r="J34" s="69">
        <v>26.481302838154701</v>
      </c>
      <c r="K34" s="211">
        <f t="shared" si="1"/>
        <v>1.743371257224771</v>
      </c>
      <c r="L34" s="211">
        <f t="shared" si="2"/>
        <v>-3.4716764330923189E-2</v>
      </c>
      <c r="M34" s="88"/>
      <c r="N34" s="82">
        <v>0</v>
      </c>
      <c r="O34" s="82">
        <v>5</v>
      </c>
      <c r="P34" s="82">
        <v>5</v>
      </c>
      <c r="Q34" s="82">
        <v>0</v>
      </c>
      <c r="R34" s="82">
        <v>0</v>
      </c>
      <c r="S34" s="82">
        <v>0</v>
      </c>
      <c r="T34" s="82">
        <v>0</v>
      </c>
      <c r="U34" s="82">
        <v>0</v>
      </c>
      <c r="V34" s="82">
        <v>0</v>
      </c>
      <c r="W34" s="82">
        <v>0</v>
      </c>
      <c r="X34" s="82">
        <v>5</v>
      </c>
      <c r="Y34" s="82">
        <v>0</v>
      </c>
      <c r="Z34" s="82">
        <v>0</v>
      </c>
      <c r="AA34" s="82">
        <v>5</v>
      </c>
      <c r="AB34" s="82">
        <v>5</v>
      </c>
      <c r="AC34" s="82">
        <v>0</v>
      </c>
      <c r="AD34" s="82">
        <v>0</v>
      </c>
      <c r="AE34" s="82">
        <v>5</v>
      </c>
      <c r="AF34" s="69"/>
      <c r="AG34" s="69"/>
      <c r="AH34" s="69"/>
      <c r="AI34" s="69"/>
      <c r="AJ34" s="69"/>
      <c r="AK34" s="236"/>
      <c r="AL34" s="69">
        <f>D34-AM34</f>
        <v>5</v>
      </c>
      <c r="AM34" s="69">
        <f>SUM(N34:O34)</f>
        <v>5</v>
      </c>
      <c r="AN34" s="69">
        <f>SUM(P34:Q34)</f>
        <v>5</v>
      </c>
      <c r="AO34" s="69">
        <f>SUM(R34:S34)</f>
        <v>0</v>
      </c>
      <c r="AP34" s="69">
        <f>SUM(T34:U34)</f>
        <v>0</v>
      </c>
      <c r="AQ34" s="69">
        <f>SUM(V34:W34)</f>
        <v>0</v>
      </c>
      <c r="AR34" s="69">
        <f>SUM(X34:Y34)</f>
        <v>5</v>
      </c>
      <c r="AS34" s="69">
        <f>SUM(Z34:AA34)</f>
        <v>5</v>
      </c>
      <c r="AT34" s="69">
        <f>SUM(AB34:AC34)</f>
        <v>5</v>
      </c>
      <c r="AU34" s="69">
        <f>SUM(AD34:AE34)</f>
        <v>5</v>
      </c>
      <c r="AV34" s="69"/>
      <c r="AW34" s="69"/>
      <c r="AX34" s="64"/>
      <c r="AY34" s="10" t="s">
        <v>16</v>
      </c>
      <c r="AZ34" s="13">
        <f t="shared" si="46"/>
        <v>5</v>
      </c>
      <c r="BA34" s="13">
        <f t="shared" si="46"/>
        <v>10</v>
      </c>
      <c r="BB34" s="13">
        <f t="shared" si="46"/>
        <v>10</v>
      </c>
      <c r="BC34" s="13">
        <f t="shared" si="46"/>
        <v>10</v>
      </c>
      <c r="BD34" s="13">
        <f t="shared" si="46"/>
        <v>10</v>
      </c>
      <c r="BE34" s="13">
        <f t="shared" si="46"/>
        <v>10</v>
      </c>
      <c r="BF34" s="13">
        <f t="shared" si="46"/>
        <v>27.43371257224771</v>
      </c>
      <c r="BG34" s="13"/>
      <c r="BH34" s="212"/>
      <c r="BI34" s="208"/>
      <c r="BJ34" s="220"/>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39"/>
      <c r="CI34" s="51"/>
      <c r="CJ34" s="51"/>
      <c r="CK34" s="51"/>
    </row>
    <row r="35" spans="2:98" s="15" customFormat="1" ht="13.5" x14ac:dyDescent="0.35">
      <c r="B35" s="10" t="s">
        <v>17</v>
      </c>
      <c r="C35" s="69">
        <v>15</v>
      </c>
      <c r="D35" s="69">
        <v>15</v>
      </c>
      <c r="E35" s="69">
        <v>15</v>
      </c>
      <c r="F35" s="69">
        <v>15</v>
      </c>
      <c r="G35" s="69">
        <v>15</v>
      </c>
      <c r="H35" s="69">
        <v>15</v>
      </c>
      <c r="I35" s="69">
        <v>19.740660898548619</v>
      </c>
      <c r="J35" s="69">
        <v>18.900940551609015</v>
      </c>
      <c r="K35" s="211">
        <f t="shared" si="1"/>
        <v>0.31604405990324125</v>
      </c>
      <c r="L35" s="211">
        <f t="shared" si="2"/>
        <v>-4.2537600501579065E-2</v>
      </c>
      <c r="M35" s="88"/>
      <c r="N35" s="82">
        <v>5</v>
      </c>
      <c r="O35" s="82">
        <v>5</v>
      </c>
      <c r="P35" s="82">
        <v>5</v>
      </c>
      <c r="Q35" s="82">
        <v>5</v>
      </c>
      <c r="R35" s="82">
        <v>5</v>
      </c>
      <c r="S35" s="82">
        <v>5</v>
      </c>
      <c r="T35" s="82">
        <v>5</v>
      </c>
      <c r="U35" s="82">
        <v>5</v>
      </c>
      <c r="V35" s="82">
        <v>5</v>
      </c>
      <c r="W35" s="82">
        <v>5</v>
      </c>
      <c r="X35" s="82">
        <v>5</v>
      </c>
      <c r="Y35" s="82">
        <v>5</v>
      </c>
      <c r="Z35" s="82">
        <v>5</v>
      </c>
      <c r="AA35" s="82">
        <v>5</v>
      </c>
      <c r="AB35" s="82">
        <v>5</v>
      </c>
      <c r="AC35" s="82">
        <v>5</v>
      </c>
      <c r="AD35" s="82">
        <v>5</v>
      </c>
      <c r="AE35" s="82">
        <v>5</v>
      </c>
      <c r="AF35" s="69"/>
      <c r="AG35" s="69"/>
      <c r="AH35" s="69"/>
      <c r="AI35" s="69"/>
      <c r="AJ35" s="69"/>
      <c r="AK35" s="236"/>
      <c r="AL35" s="69">
        <f>D35-AM35</f>
        <v>5</v>
      </c>
      <c r="AM35" s="69">
        <f>SUM(N35:O35)</f>
        <v>10</v>
      </c>
      <c r="AN35" s="69">
        <f>SUM(P35:Q35)</f>
        <v>10</v>
      </c>
      <c r="AO35" s="69">
        <f>SUM(R35:S35)</f>
        <v>10</v>
      </c>
      <c r="AP35" s="69">
        <f>SUM(T35:U35)</f>
        <v>10</v>
      </c>
      <c r="AQ35" s="69">
        <f>SUM(V35:W35)</f>
        <v>10</v>
      </c>
      <c r="AR35" s="69">
        <f>SUM(X35:Y35)</f>
        <v>10</v>
      </c>
      <c r="AS35" s="69">
        <f>SUM(Z35:AA35)</f>
        <v>10</v>
      </c>
      <c r="AT35" s="69">
        <f>SUM(AB35:AC35)</f>
        <v>10</v>
      </c>
      <c r="AU35" s="69">
        <f>SUM(AD35:AE35)</f>
        <v>10</v>
      </c>
      <c r="AV35" s="69"/>
      <c r="AW35" s="69"/>
      <c r="AX35" s="64"/>
      <c r="AY35" s="10" t="s">
        <v>17</v>
      </c>
      <c r="AZ35" s="13">
        <f t="shared" si="46"/>
        <v>15</v>
      </c>
      <c r="BA35" s="13">
        <f t="shared" si="46"/>
        <v>15</v>
      </c>
      <c r="BB35" s="13">
        <f t="shared" si="46"/>
        <v>15</v>
      </c>
      <c r="BC35" s="13">
        <f t="shared" si="46"/>
        <v>15</v>
      </c>
      <c r="BD35" s="13">
        <f t="shared" si="46"/>
        <v>15</v>
      </c>
      <c r="BE35" s="13">
        <f t="shared" si="46"/>
        <v>15</v>
      </c>
      <c r="BF35" s="13">
        <f t="shared" si="46"/>
        <v>19.740660898548619</v>
      </c>
      <c r="BG35" s="13"/>
      <c r="BH35" s="212"/>
      <c r="BI35" s="208"/>
      <c r="BJ35" s="220"/>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39"/>
      <c r="CI35" s="51"/>
      <c r="CJ35" s="51"/>
      <c r="CK35" s="51"/>
    </row>
    <row r="36" spans="2:98" x14ac:dyDescent="0.45">
      <c r="B36" s="10" t="s">
        <v>18</v>
      </c>
      <c r="C36" s="69">
        <v>75</v>
      </c>
      <c r="D36" s="69">
        <v>70</v>
      </c>
      <c r="E36" s="69">
        <v>70</v>
      </c>
      <c r="F36" s="69">
        <v>80</v>
      </c>
      <c r="G36" s="69">
        <v>90</v>
      </c>
      <c r="H36" s="69">
        <v>85</v>
      </c>
      <c r="I36" s="69">
        <v>28.159472164106116</v>
      </c>
      <c r="J36" s="69">
        <v>27.450135857454601</v>
      </c>
      <c r="K36" s="211">
        <f t="shared" si="1"/>
        <v>-0.66871209218698691</v>
      </c>
      <c r="L36" s="211">
        <f t="shared" si="2"/>
        <v>-2.5189971691148449E-2</v>
      </c>
      <c r="M36" s="88"/>
      <c r="N36" s="82">
        <v>20</v>
      </c>
      <c r="O36" s="82">
        <v>15</v>
      </c>
      <c r="P36" s="82">
        <v>15</v>
      </c>
      <c r="Q36" s="82">
        <v>15</v>
      </c>
      <c r="R36" s="82">
        <v>20</v>
      </c>
      <c r="S36" s="82">
        <v>20</v>
      </c>
      <c r="T36" s="82">
        <v>20</v>
      </c>
      <c r="U36" s="82">
        <v>20</v>
      </c>
      <c r="V36" s="82">
        <v>20</v>
      </c>
      <c r="W36" s="82">
        <v>20</v>
      </c>
      <c r="X36" s="82">
        <v>20</v>
      </c>
      <c r="Y36" s="82">
        <v>20</v>
      </c>
      <c r="Z36" s="82">
        <v>20</v>
      </c>
      <c r="AA36" s="82">
        <v>30</v>
      </c>
      <c r="AB36" s="82">
        <v>20</v>
      </c>
      <c r="AC36" s="82">
        <v>20</v>
      </c>
      <c r="AD36" s="82">
        <v>20</v>
      </c>
      <c r="AE36" s="82">
        <v>20</v>
      </c>
      <c r="AF36" s="69"/>
      <c r="AG36" s="69"/>
      <c r="AH36" s="69"/>
      <c r="AI36" s="69"/>
      <c r="AJ36" s="69"/>
      <c r="AK36" s="236"/>
      <c r="AL36" s="69">
        <f>D36-AM36</f>
        <v>35</v>
      </c>
      <c r="AM36" s="69">
        <f>SUM(N36:O36)</f>
        <v>35</v>
      </c>
      <c r="AN36" s="69">
        <f>SUM(P36:Q36)</f>
        <v>30</v>
      </c>
      <c r="AO36" s="69">
        <f>SUM(R36:S36)</f>
        <v>40</v>
      </c>
      <c r="AP36" s="69">
        <f>SUM(T36:U36)</f>
        <v>40</v>
      </c>
      <c r="AQ36" s="69">
        <f>SUM(V36:W36)</f>
        <v>40</v>
      </c>
      <c r="AR36" s="69">
        <f>SUM(X36:Y36)</f>
        <v>40</v>
      </c>
      <c r="AS36" s="69">
        <f>SUM(Z36:AA36)</f>
        <v>50</v>
      </c>
      <c r="AT36" s="69">
        <f>SUM(AB36:AC36)</f>
        <v>40</v>
      </c>
      <c r="AU36" s="69">
        <f>SUM(AD36:AE36)</f>
        <v>40</v>
      </c>
      <c r="AV36" s="69"/>
      <c r="AW36" s="69"/>
      <c r="AX36"/>
      <c r="AY36" s="10" t="s">
        <v>18</v>
      </c>
      <c r="AZ36" s="13">
        <f t="shared" si="46"/>
        <v>75</v>
      </c>
      <c r="BA36" s="13">
        <f t="shared" si="46"/>
        <v>70</v>
      </c>
      <c r="BB36" s="13">
        <f t="shared" si="46"/>
        <v>70</v>
      </c>
      <c r="BC36" s="13">
        <f t="shared" si="46"/>
        <v>80</v>
      </c>
      <c r="BD36" s="13">
        <f t="shared" si="46"/>
        <v>90</v>
      </c>
      <c r="BE36" s="13">
        <f t="shared" si="46"/>
        <v>85</v>
      </c>
      <c r="BF36" s="13">
        <f t="shared" si="46"/>
        <v>28.159472164106116</v>
      </c>
      <c r="BG36" s="13"/>
      <c r="BH36" s="212"/>
      <c r="BI36" s="208"/>
      <c r="BJ36" s="27"/>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4"/>
      <c r="CI36" s="51"/>
      <c r="CJ36" s="51"/>
      <c r="CK36" s="51"/>
    </row>
    <row r="37" spans="2:98" s="15" customFormat="1" ht="13.5" x14ac:dyDescent="0.35">
      <c r="B37" s="52" t="s">
        <v>19</v>
      </c>
      <c r="C37" s="83">
        <v>90</v>
      </c>
      <c r="D37" s="83">
        <v>105</v>
      </c>
      <c r="E37" s="83">
        <v>95</v>
      </c>
      <c r="F37" s="83">
        <v>80</v>
      </c>
      <c r="G37" s="83">
        <v>80</v>
      </c>
      <c r="H37" s="83">
        <v>80</v>
      </c>
      <c r="I37" s="83">
        <v>31.49796628665478</v>
      </c>
      <c r="J37" s="83">
        <v>30.801532750770246</v>
      </c>
      <c r="K37" s="214">
        <f t="shared" si="1"/>
        <v>-0.60627542141681523</v>
      </c>
      <c r="L37" s="214">
        <f t="shared" si="2"/>
        <v>-2.2110428639946944E-2</v>
      </c>
      <c r="M37" s="88"/>
      <c r="N37" s="84">
        <v>25</v>
      </c>
      <c r="O37" s="84">
        <v>30</v>
      </c>
      <c r="P37" s="84">
        <v>30</v>
      </c>
      <c r="Q37" s="84">
        <v>25</v>
      </c>
      <c r="R37" s="84">
        <v>20</v>
      </c>
      <c r="S37" s="84">
        <v>20</v>
      </c>
      <c r="T37" s="84">
        <v>20</v>
      </c>
      <c r="U37" s="84">
        <v>20</v>
      </c>
      <c r="V37" s="84">
        <v>20</v>
      </c>
      <c r="W37" s="84">
        <v>20</v>
      </c>
      <c r="X37" s="84">
        <v>20</v>
      </c>
      <c r="Y37" s="84">
        <v>20</v>
      </c>
      <c r="Z37" s="84">
        <v>20</v>
      </c>
      <c r="AA37" s="84">
        <v>20</v>
      </c>
      <c r="AB37" s="84">
        <v>20</v>
      </c>
      <c r="AC37" s="84">
        <v>20</v>
      </c>
      <c r="AD37" s="84">
        <v>20</v>
      </c>
      <c r="AE37" s="84">
        <v>20</v>
      </c>
      <c r="AF37" s="83"/>
      <c r="AG37" s="83"/>
      <c r="AH37" s="83"/>
      <c r="AI37" s="83"/>
      <c r="AJ37" s="83"/>
      <c r="AK37" s="236"/>
      <c r="AL37" s="83">
        <f>D37-AM37</f>
        <v>50</v>
      </c>
      <c r="AM37" s="83">
        <f>SUM(N37:O37)</f>
        <v>55</v>
      </c>
      <c r="AN37" s="83">
        <f>SUM(P37:Q37)</f>
        <v>55</v>
      </c>
      <c r="AO37" s="83">
        <f>SUM(R37:S37)</f>
        <v>40</v>
      </c>
      <c r="AP37" s="83">
        <f>SUM(T37:U37)</f>
        <v>40</v>
      </c>
      <c r="AQ37" s="83">
        <f>SUM(V37:W37)</f>
        <v>40</v>
      </c>
      <c r="AR37" s="83">
        <f>SUM(X37:Y37)</f>
        <v>40</v>
      </c>
      <c r="AS37" s="83">
        <f>SUM(Z37:AA37)</f>
        <v>40</v>
      </c>
      <c r="AT37" s="83">
        <f>SUM(AB37:AC37)</f>
        <v>40</v>
      </c>
      <c r="AU37" s="83">
        <f>SUM(AD37:AE37)</f>
        <v>40</v>
      </c>
      <c r="AV37" s="83"/>
      <c r="AW37" s="83"/>
      <c r="AX37" s="64"/>
      <c r="AY37" s="52" t="s">
        <v>19</v>
      </c>
      <c r="AZ37" s="54">
        <f t="shared" si="46"/>
        <v>90</v>
      </c>
      <c r="BA37" s="54">
        <f t="shared" si="46"/>
        <v>105</v>
      </c>
      <c r="BB37" s="54">
        <f t="shared" si="46"/>
        <v>95</v>
      </c>
      <c r="BC37" s="54">
        <f t="shared" si="46"/>
        <v>80</v>
      </c>
      <c r="BD37" s="54">
        <f t="shared" si="46"/>
        <v>80</v>
      </c>
      <c r="BE37" s="54">
        <f t="shared" si="46"/>
        <v>80</v>
      </c>
      <c r="BF37" s="54">
        <f t="shared" si="46"/>
        <v>31.49796628665478</v>
      </c>
      <c r="BG37" s="54"/>
      <c r="BH37" s="216"/>
      <c r="BI37" s="217"/>
      <c r="BJ37" s="27"/>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199"/>
      <c r="CI37" s="53"/>
      <c r="CJ37" s="53"/>
      <c r="CK37" s="53"/>
      <c r="CL37" s="53"/>
      <c r="CM37" s="53"/>
      <c r="CN37" s="53"/>
      <c r="CO37" s="53"/>
      <c r="CP37" s="53"/>
      <c r="CQ37" s="53"/>
      <c r="CR37" s="53"/>
      <c r="CS37" s="53"/>
      <c r="CT37" s="53"/>
    </row>
    <row r="38" spans="2:98" x14ac:dyDescent="0.45">
      <c r="B38" s="20" t="s">
        <v>11</v>
      </c>
      <c r="C38" s="80">
        <f>SUM(C39:C43)</f>
        <v>145</v>
      </c>
      <c r="D38" s="80">
        <f t="shared" ref="D38:H38" si="59">SUM(D39:D43)</f>
        <v>175</v>
      </c>
      <c r="E38" s="80">
        <f t="shared" si="59"/>
        <v>200</v>
      </c>
      <c r="F38" s="80">
        <f>SUM(F39:F43)</f>
        <v>205</v>
      </c>
      <c r="G38" s="80">
        <f t="shared" si="59"/>
        <v>180</v>
      </c>
      <c r="H38" s="80">
        <f t="shared" si="59"/>
        <v>245</v>
      </c>
      <c r="I38" s="80">
        <f>SUM(I39:I43)</f>
        <v>302.68517329239558</v>
      </c>
      <c r="J38" s="80">
        <f>SUM(J39:J43)</f>
        <v>477.72742318388543</v>
      </c>
      <c r="K38" s="209">
        <f t="shared" si="1"/>
        <v>0.23544968690773693</v>
      </c>
      <c r="L38" s="209">
        <f t="shared" si="2"/>
        <v>0.57829806457813526</v>
      </c>
      <c r="M38" s="88"/>
      <c r="N38" s="80">
        <f t="shared" ref="N38:AE38" si="60">SUM(N39:N43)</f>
        <v>40</v>
      </c>
      <c r="O38" s="80">
        <f t="shared" si="60"/>
        <v>50</v>
      </c>
      <c r="P38" s="80">
        <f t="shared" si="60"/>
        <v>30</v>
      </c>
      <c r="Q38" s="80">
        <f t="shared" si="60"/>
        <v>45</v>
      </c>
      <c r="R38" s="80">
        <f t="shared" si="60"/>
        <v>70</v>
      </c>
      <c r="S38" s="50">
        <f t="shared" si="60"/>
        <v>70</v>
      </c>
      <c r="T38" s="50">
        <f t="shared" si="60"/>
        <v>60</v>
      </c>
      <c r="U38" s="50">
        <f t="shared" si="60"/>
        <v>80</v>
      </c>
      <c r="V38" s="50">
        <f t="shared" si="60"/>
        <v>60</v>
      </c>
      <c r="W38" s="50">
        <f t="shared" si="60"/>
        <v>5</v>
      </c>
      <c r="X38" s="50">
        <f t="shared" si="60"/>
        <v>40</v>
      </c>
      <c r="Y38" s="50">
        <f t="shared" si="60"/>
        <v>50</v>
      </c>
      <c r="Z38" s="50">
        <f t="shared" si="60"/>
        <v>45</v>
      </c>
      <c r="AA38" s="50">
        <f t="shared" si="60"/>
        <v>35</v>
      </c>
      <c r="AB38" s="50">
        <f t="shared" si="60"/>
        <v>60</v>
      </c>
      <c r="AC38" s="50">
        <f t="shared" si="60"/>
        <v>60</v>
      </c>
      <c r="AD38" s="50">
        <f t="shared" si="60"/>
        <v>65</v>
      </c>
      <c r="AE38" s="50">
        <f t="shared" si="60"/>
        <v>65</v>
      </c>
      <c r="AF38" s="80">
        <v>113.8158952167764</v>
      </c>
      <c r="AG38" s="80">
        <v>70.953878080441257</v>
      </c>
      <c r="AH38" s="80">
        <v>144.30575166380027</v>
      </c>
      <c r="AI38" s="80">
        <v>-26.390351668622337</v>
      </c>
      <c r="AJ38" s="80">
        <v>132.29153495587286</v>
      </c>
      <c r="AK38" s="236"/>
      <c r="AL38" s="80">
        <f t="shared" ref="AL38:AO38" si="61">SUM(AL39:AL43)</f>
        <v>85</v>
      </c>
      <c r="AM38" s="80">
        <f t="shared" si="61"/>
        <v>90</v>
      </c>
      <c r="AN38" s="80">
        <f t="shared" si="61"/>
        <v>75</v>
      </c>
      <c r="AO38" s="80">
        <f t="shared" si="61"/>
        <v>140</v>
      </c>
      <c r="AP38" s="80">
        <f>SUM(AP39:AP43)</f>
        <v>140</v>
      </c>
      <c r="AQ38" s="80">
        <f t="shared" ref="AQ38:AT38" si="62">SUM(AQ39:AQ43)</f>
        <v>65</v>
      </c>
      <c r="AR38" s="80">
        <f>SUM(AR39:AR43)</f>
        <v>90</v>
      </c>
      <c r="AS38" s="80">
        <f t="shared" si="62"/>
        <v>80</v>
      </c>
      <c r="AT38" s="80">
        <f t="shared" si="62"/>
        <v>120</v>
      </c>
      <c r="AU38" s="80">
        <f>SUM(AU39:AU43)</f>
        <v>130</v>
      </c>
      <c r="AV38" s="80">
        <f t="shared" si="19"/>
        <v>184.76977329721765</v>
      </c>
      <c r="AW38" s="80">
        <f t="shared" si="20"/>
        <v>117.91539999517792</v>
      </c>
      <c r="AX38"/>
      <c r="AY38" s="20" t="s">
        <v>11</v>
      </c>
      <c r="AZ38" s="50">
        <f t="shared" si="46"/>
        <v>145</v>
      </c>
      <c r="BA38" s="50">
        <f t="shared" si="46"/>
        <v>175</v>
      </c>
      <c r="BB38" s="50">
        <f t="shared" si="46"/>
        <v>200</v>
      </c>
      <c r="BC38" s="50">
        <f t="shared" si="46"/>
        <v>205</v>
      </c>
      <c r="BD38" s="50">
        <f t="shared" si="46"/>
        <v>180</v>
      </c>
      <c r="BE38" s="50">
        <f t="shared" si="46"/>
        <v>245</v>
      </c>
      <c r="BF38" s="50">
        <f t="shared" si="46"/>
        <v>302.68517329239558</v>
      </c>
      <c r="BG38" s="50">
        <f>J38</f>
        <v>477.72742318388543</v>
      </c>
      <c r="BH38" s="210">
        <f t="shared" si="27"/>
        <v>0.23544968690773693</v>
      </c>
      <c r="BI38" s="210">
        <f>L38</f>
        <v>0.57829806457813526</v>
      </c>
      <c r="BJ38" s="198"/>
      <c r="BK38" s="50">
        <f t="shared" ref="BK38:CG38" si="63">N38</f>
        <v>40</v>
      </c>
      <c r="BL38" s="50">
        <f t="shared" si="63"/>
        <v>50</v>
      </c>
      <c r="BM38" s="50">
        <f t="shared" si="63"/>
        <v>30</v>
      </c>
      <c r="BN38" s="50">
        <f t="shared" si="63"/>
        <v>45</v>
      </c>
      <c r="BO38" s="50">
        <f t="shared" si="63"/>
        <v>70</v>
      </c>
      <c r="BP38" s="50">
        <f t="shared" si="63"/>
        <v>70</v>
      </c>
      <c r="BQ38" s="50">
        <f t="shared" si="63"/>
        <v>60</v>
      </c>
      <c r="BR38" s="50">
        <f t="shared" si="63"/>
        <v>80</v>
      </c>
      <c r="BS38" s="50">
        <f t="shared" si="63"/>
        <v>60</v>
      </c>
      <c r="BT38" s="50">
        <f t="shared" si="63"/>
        <v>5</v>
      </c>
      <c r="BU38" s="50">
        <f t="shared" si="63"/>
        <v>40</v>
      </c>
      <c r="BV38" s="50">
        <f t="shared" si="63"/>
        <v>50</v>
      </c>
      <c r="BW38" s="50">
        <f t="shared" si="63"/>
        <v>45</v>
      </c>
      <c r="BX38" s="50">
        <f t="shared" si="63"/>
        <v>35</v>
      </c>
      <c r="BY38" s="50">
        <f t="shared" si="63"/>
        <v>60</v>
      </c>
      <c r="BZ38" s="50">
        <f t="shared" si="63"/>
        <v>60</v>
      </c>
      <c r="CA38" s="50">
        <f t="shared" si="63"/>
        <v>65</v>
      </c>
      <c r="CB38" s="50">
        <f t="shared" si="63"/>
        <v>65</v>
      </c>
      <c r="CC38" s="50">
        <f t="shared" si="63"/>
        <v>113.8158952167764</v>
      </c>
      <c r="CD38" s="50">
        <f t="shared" si="63"/>
        <v>70.953878080441257</v>
      </c>
      <c r="CE38" s="50">
        <f t="shared" si="63"/>
        <v>144.30575166380027</v>
      </c>
      <c r="CF38" s="50">
        <f t="shared" si="63"/>
        <v>-26.390351668622337</v>
      </c>
      <c r="CG38" s="50">
        <f t="shared" si="63"/>
        <v>132.29153495587286</v>
      </c>
      <c r="CH38" s="8"/>
      <c r="CI38" s="50">
        <f t="shared" ref="CI38:CT38" si="64">AL38</f>
        <v>85</v>
      </c>
      <c r="CJ38" s="50">
        <f t="shared" si="64"/>
        <v>90</v>
      </c>
      <c r="CK38" s="50">
        <f t="shared" si="64"/>
        <v>75</v>
      </c>
      <c r="CL38" s="50">
        <f t="shared" si="64"/>
        <v>140</v>
      </c>
      <c r="CM38" s="50">
        <f t="shared" si="64"/>
        <v>140</v>
      </c>
      <c r="CN38" s="50">
        <f t="shared" si="64"/>
        <v>65</v>
      </c>
      <c r="CO38" s="50">
        <f t="shared" si="64"/>
        <v>90</v>
      </c>
      <c r="CP38" s="50">
        <f t="shared" si="64"/>
        <v>80</v>
      </c>
      <c r="CQ38" s="50">
        <f t="shared" si="64"/>
        <v>120</v>
      </c>
      <c r="CR38" s="50">
        <f t="shared" si="64"/>
        <v>130</v>
      </c>
      <c r="CS38" s="50">
        <f t="shared" si="64"/>
        <v>184.76977329721765</v>
      </c>
      <c r="CT38" s="50">
        <f t="shared" si="64"/>
        <v>117.91539999517792</v>
      </c>
    </row>
    <row r="39" spans="2:98" s="15" customFormat="1" ht="13.5" x14ac:dyDescent="0.35">
      <c r="B39" s="10" t="s">
        <v>15</v>
      </c>
      <c r="C39" s="69">
        <v>5</v>
      </c>
      <c r="D39" s="69">
        <v>10</v>
      </c>
      <c r="E39" s="69">
        <v>0</v>
      </c>
      <c r="F39" s="69">
        <v>20</v>
      </c>
      <c r="G39" s="69">
        <v>5</v>
      </c>
      <c r="H39" s="69">
        <v>5</v>
      </c>
      <c r="I39" s="69">
        <v>6.8553211921250128</v>
      </c>
      <c r="J39" s="69">
        <v>-20.198130548082819</v>
      </c>
      <c r="K39" s="211">
        <f t="shared" si="1"/>
        <v>0.37106423842500247</v>
      </c>
      <c r="L39" s="211" t="str">
        <f t="shared" si="2"/>
        <v>N/A</v>
      </c>
      <c r="M39" s="88"/>
      <c r="N39" s="82">
        <v>0</v>
      </c>
      <c r="O39" s="82">
        <v>0</v>
      </c>
      <c r="P39" s="82">
        <v>0</v>
      </c>
      <c r="Q39" s="82">
        <v>0</v>
      </c>
      <c r="R39" s="82">
        <v>0</v>
      </c>
      <c r="S39" s="82">
        <v>0</v>
      </c>
      <c r="T39" s="82">
        <v>5</v>
      </c>
      <c r="U39" s="82">
        <v>5</v>
      </c>
      <c r="V39" s="82">
        <v>10</v>
      </c>
      <c r="W39" s="82">
        <v>0</v>
      </c>
      <c r="X39" s="82">
        <v>0</v>
      </c>
      <c r="Y39" s="82">
        <v>0</v>
      </c>
      <c r="Z39" s="82">
        <v>0</v>
      </c>
      <c r="AA39" s="82">
        <v>0</v>
      </c>
      <c r="AB39" s="82">
        <v>0</v>
      </c>
      <c r="AC39" s="82">
        <v>0</v>
      </c>
      <c r="AD39" s="82">
        <v>0</v>
      </c>
      <c r="AE39" s="82">
        <v>5</v>
      </c>
      <c r="AF39" s="69"/>
      <c r="AG39" s="69"/>
      <c r="AH39" s="69"/>
      <c r="AI39" s="69"/>
      <c r="AJ39" s="69"/>
      <c r="AK39" s="236"/>
      <c r="AL39" s="69">
        <f>D39-AM39</f>
        <v>10</v>
      </c>
      <c r="AM39" s="69">
        <f>SUM(N39:O39)</f>
        <v>0</v>
      </c>
      <c r="AN39" s="69">
        <f>SUM(P39:Q39)</f>
        <v>0</v>
      </c>
      <c r="AO39" s="67">
        <f>SUM(R39:S39)</f>
        <v>0</v>
      </c>
      <c r="AP39" s="69">
        <f>SUM(T39:U39)</f>
        <v>10</v>
      </c>
      <c r="AQ39" s="69">
        <f>SUM(V39:W39)</f>
        <v>10</v>
      </c>
      <c r="AR39" s="69">
        <f>SUM(X39:Y39)</f>
        <v>0</v>
      </c>
      <c r="AS39" s="69">
        <f>SUM(Z39:AA39)</f>
        <v>0</v>
      </c>
      <c r="AT39" s="69">
        <f>SUM(AB39:AC39)</f>
        <v>0</v>
      </c>
      <c r="AU39" s="69">
        <f>SUM(AD39:AE39)</f>
        <v>5</v>
      </c>
      <c r="AV39" s="69"/>
      <c r="AW39" s="69"/>
      <c r="AX39" s="64"/>
      <c r="AY39" s="10" t="s">
        <v>15</v>
      </c>
      <c r="AZ39" s="13">
        <f t="shared" si="46"/>
        <v>5</v>
      </c>
      <c r="BA39" s="13">
        <f t="shared" si="46"/>
        <v>10</v>
      </c>
      <c r="BB39" s="13">
        <f t="shared" si="46"/>
        <v>0</v>
      </c>
      <c r="BC39" s="13">
        <f t="shared" si="46"/>
        <v>20</v>
      </c>
      <c r="BD39" s="13">
        <f t="shared" si="46"/>
        <v>5</v>
      </c>
      <c r="BE39" s="13">
        <f t="shared" si="46"/>
        <v>5</v>
      </c>
      <c r="BF39" s="13">
        <f t="shared" si="46"/>
        <v>6.8553211921250128</v>
      </c>
      <c r="BG39" s="13"/>
      <c r="BH39" s="212"/>
      <c r="BI39" s="208"/>
      <c r="BJ39" s="196"/>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39"/>
      <c r="CI39" s="51"/>
      <c r="CJ39" s="51"/>
      <c r="CK39" s="51"/>
    </row>
    <row r="40" spans="2:98" s="15" customFormat="1" ht="13.5" x14ac:dyDescent="0.35">
      <c r="B40" s="10" t="s">
        <v>16</v>
      </c>
      <c r="C40" s="69">
        <v>-10</v>
      </c>
      <c r="D40" s="69">
        <v>15</v>
      </c>
      <c r="E40" s="69">
        <v>10</v>
      </c>
      <c r="F40" s="69">
        <v>5</v>
      </c>
      <c r="G40" s="69">
        <v>5</v>
      </c>
      <c r="H40" s="69">
        <v>35</v>
      </c>
      <c r="I40" s="69">
        <v>58.979256621109812</v>
      </c>
      <c r="J40" s="69">
        <v>24.880154078580766</v>
      </c>
      <c r="K40" s="211">
        <f t="shared" si="1"/>
        <v>0.68512161774599467</v>
      </c>
      <c r="L40" s="211">
        <f t="shared" si="2"/>
        <v>-0.57815415954775395</v>
      </c>
      <c r="M40" s="88"/>
      <c r="N40" s="82">
        <v>10</v>
      </c>
      <c r="O40" s="82">
        <v>0</v>
      </c>
      <c r="P40" s="82">
        <v>0</v>
      </c>
      <c r="Q40" s="82">
        <v>5</v>
      </c>
      <c r="R40" s="82">
        <v>5</v>
      </c>
      <c r="S40" s="82">
        <v>0</v>
      </c>
      <c r="T40" s="82">
        <v>0</v>
      </c>
      <c r="U40" s="82">
        <v>5</v>
      </c>
      <c r="V40" s="82">
        <v>0</v>
      </c>
      <c r="W40" s="82">
        <v>0</v>
      </c>
      <c r="X40" s="82">
        <v>5</v>
      </c>
      <c r="Y40" s="82">
        <v>0</v>
      </c>
      <c r="Z40" s="82">
        <v>0</v>
      </c>
      <c r="AA40" s="82">
        <v>0</v>
      </c>
      <c r="AB40" s="82">
        <v>5</v>
      </c>
      <c r="AC40" s="82">
        <v>10</v>
      </c>
      <c r="AD40" s="82">
        <v>10</v>
      </c>
      <c r="AE40" s="82">
        <v>10</v>
      </c>
      <c r="AF40" s="69"/>
      <c r="AG40" s="69"/>
      <c r="AH40" s="69"/>
      <c r="AI40" s="69"/>
      <c r="AJ40" s="69"/>
      <c r="AK40" s="236"/>
      <c r="AL40" s="69">
        <f>D40-AM40</f>
        <v>5</v>
      </c>
      <c r="AM40" s="69">
        <f>SUM(N40:O40)</f>
        <v>10</v>
      </c>
      <c r="AN40" s="69">
        <f>SUM(P40:Q40)</f>
        <v>5</v>
      </c>
      <c r="AO40" s="69">
        <f>SUM(R40:S40)</f>
        <v>5</v>
      </c>
      <c r="AP40" s="69">
        <f>SUM(T40:U40)</f>
        <v>5</v>
      </c>
      <c r="AQ40" s="69">
        <f>SUM(V40:W40)</f>
        <v>0</v>
      </c>
      <c r="AR40" s="69">
        <f>SUM(X40:Y40)</f>
        <v>5</v>
      </c>
      <c r="AS40" s="69">
        <f>SUM(Z40:AA40)</f>
        <v>0</v>
      </c>
      <c r="AT40" s="69">
        <f>SUM(AB40:AC40)</f>
        <v>15</v>
      </c>
      <c r="AU40" s="69">
        <f>SUM(AD40:AE40)</f>
        <v>20</v>
      </c>
      <c r="AV40" s="69"/>
      <c r="AW40" s="69"/>
      <c r="AX40" s="64"/>
      <c r="AY40" s="10" t="s">
        <v>16</v>
      </c>
      <c r="AZ40" s="13">
        <f t="shared" si="46"/>
        <v>-10</v>
      </c>
      <c r="BA40" s="13">
        <f t="shared" si="46"/>
        <v>15</v>
      </c>
      <c r="BB40" s="13">
        <f t="shared" si="46"/>
        <v>10</v>
      </c>
      <c r="BC40" s="13">
        <f t="shared" si="46"/>
        <v>5</v>
      </c>
      <c r="BD40" s="13">
        <f t="shared" si="46"/>
        <v>5</v>
      </c>
      <c r="BE40" s="13">
        <f t="shared" si="46"/>
        <v>35</v>
      </c>
      <c r="BF40" s="13">
        <f t="shared" si="46"/>
        <v>58.979256621109812</v>
      </c>
      <c r="BG40" s="13"/>
      <c r="BH40" s="212"/>
      <c r="BI40" s="208"/>
      <c r="BJ40" s="220"/>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39"/>
      <c r="CI40" s="51"/>
      <c r="CJ40" s="51"/>
      <c r="CK40" s="51"/>
    </row>
    <row r="41" spans="2:98" s="15" customFormat="1" ht="13.5" x14ac:dyDescent="0.35">
      <c r="B41" s="10" t="s">
        <v>17</v>
      </c>
      <c r="C41" s="69">
        <v>0</v>
      </c>
      <c r="D41" s="69">
        <v>-25</v>
      </c>
      <c r="E41" s="69">
        <v>-5</v>
      </c>
      <c r="F41" s="69">
        <v>-10</v>
      </c>
      <c r="G41" s="69">
        <v>-10</v>
      </c>
      <c r="H41" s="69">
        <v>0</v>
      </c>
      <c r="I41" s="69">
        <v>-132.00762576601389</v>
      </c>
      <c r="J41" s="69">
        <v>33.31966004694479</v>
      </c>
      <c r="K41" s="211" t="str">
        <f t="shared" si="1"/>
        <v>N/A</v>
      </c>
      <c r="L41" s="211" t="str">
        <f t="shared" si="2"/>
        <v>N/A</v>
      </c>
      <c r="M41" s="88"/>
      <c r="N41" s="82">
        <v>-10</v>
      </c>
      <c r="O41" s="82">
        <v>0</v>
      </c>
      <c r="P41" s="82">
        <v>0</v>
      </c>
      <c r="Q41" s="82">
        <v>0</v>
      </c>
      <c r="R41" s="82">
        <v>0</v>
      </c>
      <c r="S41" s="82">
        <v>0</v>
      </c>
      <c r="T41" s="82">
        <v>0</v>
      </c>
      <c r="U41" s="82">
        <v>0</v>
      </c>
      <c r="V41" s="82">
        <v>-5</v>
      </c>
      <c r="W41" s="82">
        <v>-5</v>
      </c>
      <c r="X41" s="82">
        <v>-5</v>
      </c>
      <c r="Y41" s="82">
        <v>-5</v>
      </c>
      <c r="Z41" s="82">
        <v>0</v>
      </c>
      <c r="AA41" s="82">
        <v>0</v>
      </c>
      <c r="AB41" s="82">
        <v>0</v>
      </c>
      <c r="AC41" s="82">
        <v>0</v>
      </c>
      <c r="AD41" s="82">
        <v>0</v>
      </c>
      <c r="AE41" s="82">
        <v>0</v>
      </c>
      <c r="AF41" s="69"/>
      <c r="AG41" s="69"/>
      <c r="AH41" s="69"/>
      <c r="AI41" s="69"/>
      <c r="AJ41" s="69"/>
      <c r="AK41" s="236"/>
      <c r="AL41" s="69">
        <f>D41-AM41</f>
        <v>-15</v>
      </c>
      <c r="AM41" s="69">
        <f>SUM(N41:O41)</f>
        <v>-10</v>
      </c>
      <c r="AN41" s="69">
        <f>SUM(P41:Q41)</f>
        <v>0</v>
      </c>
      <c r="AO41" s="69">
        <f>SUM(R41:S41)</f>
        <v>0</v>
      </c>
      <c r="AP41" s="69">
        <f>SUM(T41:U41)</f>
        <v>0</v>
      </c>
      <c r="AQ41" s="69">
        <f>SUM(V41:W41)</f>
        <v>-10</v>
      </c>
      <c r="AR41" s="69">
        <f>SUM(X41:Y41)</f>
        <v>-10</v>
      </c>
      <c r="AS41" s="69">
        <f>SUM(Z41:AA41)</f>
        <v>0</v>
      </c>
      <c r="AT41" s="69">
        <f>SUM(AB41:AC41)</f>
        <v>0</v>
      </c>
      <c r="AU41" s="69">
        <f>SUM(AD41:AE41)</f>
        <v>0</v>
      </c>
      <c r="AV41" s="69"/>
      <c r="AW41" s="69"/>
      <c r="AX41" s="64"/>
      <c r="AY41" s="10" t="s">
        <v>17</v>
      </c>
      <c r="AZ41" s="13">
        <f t="shared" si="46"/>
        <v>0</v>
      </c>
      <c r="BA41" s="13">
        <f t="shared" si="46"/>
        <v>-25</v>
      </c>
      <c r="BB41" s="13">
        <f t="shared" si="46"/>
        <v>-5</v>
      </c>
      <c r="BC41" s="13">
        <f t="shared" si="46"/>
        <v>-10</v>
      </c>
      <c r="BD41" s="13">
        <f t="shared" si="46"/>
        <v>-10</v>
      </c>
      <c r="BE41" s="13">
        <f t="shared" si="46"/>
        <v>0</v>
      </c>
      <c r="BF41" s="13">
        <f t="shared" si="46"/>
        <v>-132.00762576601389</v>
      </c>
      <c r="BG41" s="13"/>
      <c r="BH41" s="212"/>
      <c r="BI41" s="208"/>
      <c r="BJ41" s="220"/>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39"/>
      <c r="CI41" s="51"/>
      <c r="CJ41" s="51"/>
      <c r="CK41" s="51"/>
    </row>
    <row r="42" spans="2:98" x14ac:dyDescent="0.45">
      <c r="B42" s="10" t="s">
        <v>18</v>
      </c>
      <c r="C42" s="69">
        <v>90</v>
      </c>
      <c r="D42" s="69">
        <v>85</v>
      </c>
      <c r="E42" s="69">
        <v>95</v>
      </c>
      <c r="F42" s="69">
        <v>100</v>
      </c>
      <c r="G42" s="69">
        <v>85</v>
      </c>
      <c r="H42" s="69">
        <v>75</v>
      </c>
      <c r="I42" s="69">
        <v>260.02975114588037</v>
      </c>
      <c r="J42" s="69">
        <v>334.26879452209494</v>
      </c>
      <c r="K42" s="211">
        <f t="shared" si="1"/>
        <v>2.4670633486117381</v>
      </c>
      <c r="L42" s="211">
        <f t="shared" si="2"/>
        <v>0.28550211292770644</v>
      </c>
      <c r="M42" s="88"/>
      <c r="N42" s="82">
        <v>20</v>
      </c>
      <c r="O42" s="82">
        <v>25</v>
      </c>
      <c r="P42" s="82">
        <v>20</v>
      </c>
      <c r="Q42" s="82">
        <v>35</v>
      </c>
      <c r="R42" s="82">
        <v>25</v>
      </c>
      <c r="S42" s="82">
        <v>20</v>
      </c>
      <c r="T42" s="82">
        <v>20</v>
      </c>
      <c r="U42" s="82">
        <v>40</v>
      </c>
      <c r="V42" s="82">
        <v>35</v>
      </c>
      <c r="W42" s="82">
        <v>5</v>
      </c>
      <c r="X42" s="82">
        <v>30</v>
      </c>
      <c r="Y42" s="82">
        <v>15</v>
      </c>
      <c r="Z42" s="82">
        <v>15</v>
      </c>
      <c r="AA42" s="82">
        <v>25</v>
      </c>
      <c r="AB42" s="82">
        <v>45</v>
      </c>
      <c r="AC42" s="82">
        <v>15</v>
      </c>
      <c r="AD42" s="82">
        <v>10</v>
      </c>
      <c r="AE42" s="82">
        <v>10</v>
      </c>
      <c r="AF42" s="69"/>
      <c r="AG42" s="69"/>
      <c r="AH42" s="69"/>
      <c r="AI42" s="69"/>
      <c r="AJ42" s="69"/>
      <c r="AK42" s="236"/>
      <c r="AL42" s="69">
        <f>D42-AM42</f>
        <v>40</v>
      </c>
      <c r="AM42" s="69">
        <f>SUM(N42:O42)</f>
        <v>45</v>
      </c>
      <c r="AN42" s="69">
        <f>SUM(P42:Q42)</f>
        <v>55</v>
      </c>
      <c r="AO42" s="69">
        <f>SUM(R42:S42)</f>
        <v>45</v>
      </c>
      <c r="AP42" s="69">
        <f>SUM(T42:U42)</f>
        <v>60</v>
      </c>
      <c r="AQ42" s="69">
        <f>SUM(V42:W42)</f>
        <v>40</v>
      </c>
      <c r="AR42" s="69">
        <f>SUM(X42:Y42)</f>
        <v>45</v>
      </c>
      <c r="AS42" s="69">
        <f>SUM(Z42:AA42)</f>
        <v>40</v>
      </c>
      <c r="AT42" s="69">
        <f>SUM(AB42:AC42)</f>
        <v>60</v>
      </c>
      <c r="AU42" s="69">
        <f>SUM(AD42:AE42)</f>
        <v>20</v>
      </c>
      <c r="AV42" s="69"/>
      <c r="AW42" s="69"/>
      <c r="AX42"/>
      <c r="AY42" s="10" t="s">
        <v>18</v>
      </c>
      <c r="AZ42" s="13">
        <f t="shared" si="46"/>
        <v>90</v>
      </c>
      <c r="BA42" s="13">
        <f t="shared" si="46"/>
        <v>85</v>
      </c>
      <c r="BB42" s="13">
        <f t="shared" si="46"/>
        <v>95</v>
      </c>
      <c r="BC42" s="13">
        <f t="shared" si="46"/>
        <v>100</v>
      </c>
      <c r="BD42" s="13">
        <f t="shared" si="46"/>
        <v>85</v>
      </c>
      <c r="BE42" s="13">
        <f t="shared" si="46"/>
        <v>75</v>
      </c>
      <c r="BF42" s="13">
        <f t="shared" si="46"/>
        <v>260.02975114588037</v>
      </c>
      <c r="BG42" s="13"/>
      <c r="BH42" s="212"/>
      <c r="BI42" s="208"/>
      <c r="BJ42" s="27"/>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4"/>
      <c r="CI42" s="51"/>
      <c r="CJ42" s="51"/>
      <c r="CK42" s="51"/>
    </row>
    <row r="43" spans="2:98" s="15" customFormat="1" ht="13.5" x14ac:dyDescent="0.35">
      <c r="B43" s="52" t="s">
        <v>19</v>
      </c>
      <c r="C43" s="83">
        <v>60</v>
      </c>
      <c r="D43" s="83">
        <v>90</v>
      </c>
      <c r="E43" s="83">
        <v>100</v>
      </c>
      <c r="F43" s="83">
        <v>90</v>
      </c>
      <c r="G43" s="83">
        <v>95</v>
      </c>
      <c r="H43" s="83">
        <v>130</v>
      </c>
      <c r="I43" s="83">
        <v>108.82847009929426</v>
      </c>
      <c r="J43" s="83">
        <v>105.45694508434775</v>
      </c>
      <c r="K43" s="214">
        <f t="shared" si="1"/>
        <v>-0.16285792231312102</v>
      </c>
      <c r="L43" s="214">
        <f t="shared" si="2"/>
        <v>-3.0980174690229179E-2</v>
      </c>
      <c r="M43" s="88"/>
      <c r="N43" s="84">
        <v>20</v>
      </c>
      <c r="O43" s="84">
        <v>25</v>
      </c>
      <c r="P43" s="84">
        <v>10</v>
      </c>
      <c r="Q43" s="84">
        <v>5</v>
      </c>
      <c r="R43" s="84">
        <v>40</v>
      </c>
      <c r="S43" s="84">
        <v>50</v>
      </c>
      <c r="T43" s="84">
        <v>35</v>
      </c>
      <c r="U43" s="84">
        <v>30</v>
      </c>
      <c r="V43" s="84">
        <v>20</v>
      </c>
      <c r="W43" s="84">
        <v>5</v>
      </c>
      <c r="X43" s="84">
        <v>10</v>
      </c>
      <c r="Y43" s="84">
        <v>40</v>
      </c>
      <c r="Z43" s="84">
        <v>30</v>
      </c>
      <c r="AA43" s="84">
        <v>10</v>
      </c>
      <c r="AB43" s="84">
        <v>10</v>
      </c>
      <c r="AC43" s="84">
        <v>35</v>
      </c>
      <c r="AD43" s="84">
        <v>45</v>
      </c>
      <c r="AE43" s="84">
        <v>40</v>
      </c>
      <c r="AF43" s="83"/>
      <c r="AG43" s="83"/>
      <c r="AH43" s="83"/>
      <c r="AI43" s="83"/>
      <c r="AJ43" s="83"/>
      <c r="AK43" s="236"/>
      <c r="AL43" s="83">
        <f>D43-AM43</f>
        <v>45</v>
      </c>
      <c r="AM43" s="83">
        <f>SUM(N43:O43)</f>
        <v>45</v>
      </c>
      <c r="AN43" s="83">
        <f>SUM(P43:Q43)</f>
        <v>15</v>
      </c>
      <c r="AO43" s="83">
        <f>SUM(R43:S43)</f>
        <v>90</v>
      </c>
      <c r="AP43" s="83">
        <f>SUM(T43:U43)</f>
        <v>65</v>
      </c>
      <c r="AQ43" s="83">
        <f>SUM(V43:W43)</f>
        <v>25</v>
      </c>
      <c r="AR43" s="83">
        <f>SUM(X43:Y43)</f>
        <v>50</v>
      </c>
      <c r="AS43" s="83">
        <f>SUM(Z43:AA43)</f>
        <v>40</v>
      </c>
      <c r="AT43" s="83">
        <f>SUM(AB43:AC43)</f>
        <v>45</v>
      </c>
      <c r="AU43" s="83">
        <f>SUM(AD43:AE43)</f>
        <v>85</v>
      </c>
      <c r="AV43" s="83"/>
      <c r="AW43" s="83"/>
      <c r="AX43" s="64"/>
      <c r="AY43" s="52" t="s">
        <v>19</v>
      </c>
      <c r="AZ43" s="54">
        <f t="shared" si="46"/>
        <v>60</v>
      </c>
      <c r="BA43" s="54">
        <f t="shared" si="46"/>
        <v>90</v>
      </c>
      <c r="BB43" s="54">
        <f t="shared" si="46"/>
        <v>100</v>
      </c>
      <c r="BC43" s="54">
        <f t="shared" si="46"/>
        <v>90</v>
      </c>
      <c r="BD43" s="54">
        <f t="shared" si="46"/>
        <v>95</v>
      </c>
      <c r="BE43" s="54">
        <f t="shared" si="46"/>
        <v>130</v>
      </c>
      <c r="BF43" s="54">
        <f t="shared" si="46"/>
        <v>108.82847009929426</v>
      </c>
      <c r="BG43" s="54"/>
      <c r="BH43" s="216"/>
      <c r="BI43" s="217"/>
      <c r="BJ43" s="27"/>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199"/>
      <c r="CI43" s="53"/>
      <c r="CJ43" s="53"/>
      <c r="CK43" s="53"/>
      <c r="CL43" s="53"/>
      <c r="CM43" s="53"/>
      <c r="CN43" s="53"/>
      <c r="CO43" s="53"/>
      <c r="CP43" s="53"/>
      <c r="CQ43" s="53"/>
      <c r="CR43" s="53"/>
      <c r="CS43" s="53"/>
      <c r="CT43" s="53"/>
    </row>
    <row r="44" spans="2:98" x14ac:dyDescent="0.45">
      <c r="B44" s="239" t="s">
        <v>58</v>
      </c>
      <c r="C44" s="240">
        <v>220</v>
      </c>
      <c r="D44" s="240">
        <v>220</v>
      </c>
      <c r="E44" s="240">
        <v>225</v>
      </c>
      <c r="F44" s="240">
        <v>230</v>
      </c>
      <c r="G44" s="240">
        <v>235</v>
      </c>
      <c r="H44" s="240">
        <v>240</v>
      </c>
      <c r="I44" s="240">
        <v>248.88000000000005</v>
      </c>
      <c r="J44" s="240">
        <v>228.5</v>
      </c>
      <c r="K44" s="241">
        <f t="shared" si="1"/>
        <v>3.7000000000000144E-2</v>
      </c>
      <c r="L44" s="241">
        <f t="shared" si="2"/>
        <v>-8.1886853101896695E-2</v>
      </c>
      <c r="M44" s="88"/>
      <c r="N44" s="240">
        <v>45</v>
      </c>
      <c r="O44" s="240">
        <v>65</v>
      </c>
      <c r="P44" s="240">
        <v>50</v>
      </c>
      <c r="Q44" s="240">
        <v>65</v>
      </c>
      <c r="R44" s="240">
        <v>45</v>
      </c>
      <c r="S44" s="242">
        <v>65</v>
      </c>
      <c r="T44" s="242">
        <v>50</v>
      </c>
      <c r="U44" s="242">
        <v>70</v>
      </c>
      <c r="V44" s="242">
        <v>45</v>
      </c>
      <c r="W44" s="242">
        <v>75</v>
      </c>
      <c r="X44" s="242">
        <v>55</v>
      </c>
      <c r="Y44" s="242">
        <v>70</v>
      </c>
      <c r="Z44" s="242">
        <v>45</v>
      </c>
      <c r="AA44" s="242">
        <v>70</v>
      </c>
      <c r="AB44" s="242">
        <v>55</v>
      </c>
      <c r="AC44" s="242">
        <v>70</v>
      </c>
      <c r="AD44" s="242">
        <v>45</v>
      </c>
      <c r="AE44" s="242">
        <v>70</v>
      </c>
      <c r="AF44" s="240">
        <v>62.22</v>
      </c>
      <c r="AG44" s="240">
        <v>67.320000000000007</v>
      </c>
      <c r="AH44" s="240">
        <v>72.42</v>
      </c>
      <c r="AI44" s="240">
        <v>46.92</v>
      </c>
      <c r="AJ44" s="240">
        <v>59.108999999999995</v>
      </c>
      <c r="AK44" s="236"/>
      <c r="AL44" s="240">
        <v>110</v>
      </c>
      <c r="AM44" s="240">
        <v>110</v>
      </c>
      <c r="AN44" s="240">
        <v>115</v>
      </c>
      <c r="AO44" s="240">
        <v>110</v>
      </c>
      <c r="AP44" s="240">
        <v>120</v>
      </c>
      <c r="AQ44" s="240">
        <v>120</v>
      </c>
      <c r="AR44" s="240">
        <v>125</v>
      </c>
      <c r="AS44" s="240">
        <v>115</v>
      </c>
      <c r="AT44" s="240">
        <v>125</v>
      </c>
      <c r="AU44" s="240">
        <v>115</v>
      </c>
      <c r="AV44" s="240">
        <v>129.54000000000002</v>
      </c>
      <c r="AW44" s="240">
        <v>119.34</v>
      </c>
      <c r="AX44"/>
      <c r="AY44" s="239" t="s">
        <v>58</v>
      </c>
      <c r="AZ44" s="242">
        <f t="shared" si="46"/>
        <v>220</v>
      </c>
      <c r="BA44" s="242">
        <f t="shared" si="46"/>
        <v>220</v>
      </c>
      <c r="BB44" s="242">
        <f t="shared" si="46"/>
        <v>225</v>
      </c>
      <c r="BC44" s="242">
        <f t="shared" si="46"/>
        <v>230</v>
      </c>
      <c r="BD44" s="242">
        <f t="shared" si="46"/>
        <v>235</v>
      </c>
      <c r="BE44" s="242">
        <f t="shared" si="46"/>
        <v>240</v>
      </c>
      <c r="BF44" s="242">
        <f t="shared" si="46"/>
        <v>248.88000000000005</v>
      </c>
      <c r="BG44" s="242">
        <f>J44</f>
        <v>228.5</v>
      </c>
      <c r="BH44" s="243">
        <f t="shared" si="27"/>
        <v>3.7000000000000144E-2</v>
      </c>
      <c r="BI44" s="243">
        <f>L44</f>
        <v>-8.1886853101896695E-2</v>
      </c>
      <c r="BJ44" s="198"/>
      <c r="BK44" s="242">
        <f t="shared" ref="BK44:CG46" si="65">N44</f>
        <v>45</v>
      </c>
      <c r="BL44" s="242">
        <f t="shared" si="65"/>
        <v>65</v>
      </c>
      <c r="BM44" s="242">
        <f t="shared" si="65"/>
        <v>50</v>
      </c>
      <c r="BN44" s="242">
        <f t="shared" si="65"/>
        <v>65</v>
      </c>
      <c r="BO44" s="242">
        <f t="shared" si="65"/>
        <v>45</v>
      </c>
      <c r="BP44" s="242">
        <f t="shared" si="65"/>
        <v>65</v>
      </c>
      <c r="BQ44" s="242">
        <f t="shared" si="65"/>
        <v>50</v>
      </c>
      <c r="BR44" s="242">
        <f t="shared" si="65"/>
        <v>70</v>
      </c>
      <c r="BS44" s="242">
        <f t="shared" si="65"/>
        <v>45</v>
      </c>
      <c r="BT44" s="242">
        <f t="shared" si="65"/>
        <v>75</v>
      </c>
      <c r="BU44" s="242">
        <f t="shared" si="65"/>
        <v>55</v>
      </c>
      <c r="BV44" s="242">
        <f t="shared" si="65"/>
        <v>70</v>
      </c>
      <c r="BW44" s="242">
        <f t="shared" si="65"/>
        <v>45</v>
      </c>
      <c r="BX44" s="242">
        <f t="shared" si="65"/>
        <v>70</v>
      </c>
      <c r="BY44" s="242">
        <f t="shared" si="65"/>
        <v>55</v>
      </c>
      <c r="BZ44" s="242">
        <f t="shared" si="65"/>
        <v>70</v>
      </c>
      <c r="CA44" s="242">
        <f t="shared" si="65"/>
        <v>45</v>
      </c>
      <c r="CB44" s="242">
        <f t="shared" si="65"/>
        <v>70</v>
      </c>
      <c r="CC44" s="242">
        <f t="shared" si="65"/>
        <v>62.22</v>
      </c>
      <c r="CD44" s="242">
        <f t="shared" si="65"/>
        <v>67.320000000000007</v>
      </c>
      <c r="CE44" s="242">
        <f t="shared" si="65"/>
        <v>72.42</v>
      </c>
      <c r="CF44" s="242">
        <f t="shared" si="65"/>
        <v>46.92</v>
      </c>
      <c r="CG44" s="242">
        <f t="shared" si="65"/>
        <v>59.108999999999995</v>
      </c>
      <c r="CH44" s="8"/>
      <c r="CI44" s="242">
        <f t="shared" ref="CI44:CT46" si="66">AL44</f>
        <v>110</v>
      </c>
      <c r="CJ44" s="242">
        <f t="shared" si="66"/>
        <v>110</v>
      </c>
      <c r="CK44" s="242">
        <f t="shared" si="66"/>
        <v>115</v>
      </c>
      <c r="CL44" s="242">
        <f t="shared" si="66"/>
        <v>110</v>
      </c>
      <c r="CM44" s="242">
        <f t="shared" si="66"/>
        <v>120</v>
      </c>
      <c r="CN44" s="242">
        <f t="shared" si="66"/>
        <v>120</v>
      </c>
      <c r="CO44" s="242">
        <f t="shared" si="66"/>
        <v>125</v>
      </c>
      <c r="CP44" s="242">
        <f t="shared" si="66"/>
        <v>115</v>
      </c>
      <c r="CQ44" s="242">
        <f t="shared" si="66"/>
        <v>125</v>
      </c>
      <c r="CR44" s="242">
        <f t="shared" si="66"/>
        <v>115</v>
      </c>
      <c r="CS44" s="242">
        <f t="shared" si="66"/>
        <v>129.54000000000002</v>
      </c>
      <c r="CT44" s="242">
        <f t="shared" si="66"/>
        <v>119.34</v>
      </c>
    </row>
    <row r="45" spans="2:98" x14ac:dyDescent="0.45">
      <c r="B45" s="244" t="s">
        <v>31</v>
      </c>
      <c r="C45" s="245">
        <v>340</v>
      </c>
      <c r="D45" s="245">
        <v>360</v>
      </c>
      <c r="E45" s="245">
        <v>345</v>
      </c>
      <c r="F45" s="245">
        <v>385</v>
      </c>
      <c r="G45" s="245">
        <v>395</v>
      </c>
      <c r="H45" s="245">
        <v>415</v>
      </c>
      <c r="I45" s="245">
        <v>576.97683599956338</v>
      </c>
      <c r="J45" s="245">
        <v>502.91362590415497</v>
      </c>
      <c r="K45" s="246">
        <f t="shared" si="1"/>
        <v>0.39030562891461051</v>
      </c>
      <c r="L45" s="246">
        <f t="shared" si="2"/>
        <v>-0.12836426954142832</v>
      </c>
      <c r="M45" s="88"/>
      <c r="N45" s="245">
        <v>85</v>
      </c>
      <c r="O45" s="245">
        <v>95</v>
      </c>
      <c r="P45" s="245">
        <v>85</v>
      </c>
      <c r="Q45" s="245">
        <v>85</v>
      </c>
      <c r="R45" s="245">
        <v>80</v>
      </c>
      <c r="S45" s="245">
        <v>95</v>
      </c>
      <c r="T45" s="245">
        <v>90</v>
      </c>
      <c r="U45" s="245">
        <v>90</v>
      </c>
      <c r="V45" s="245">
        <v>95</v>
      </c>
      <c r="W45" s="245">
        <v>110</v>
      </c>
      <c r="X45" s="245">
        <v>100</v>
      </c>
      <c r="Y45" s="245">
        <v>95</v>
      </c>
      <c r="Z45" s="245">
        <v>95</v>
      </c>
      <c r="AA45" s="245">
        <v>105</v>
      </c>
      <c r="AB45" s="245">
        <v>105</v>
      </c>
      <c r="AC45" s="245">
        <v>105</v>
      </c>
      <c r="AD45" s="245">
        <v>95</v>
      </c>
      <c r="AE45" s="245">
        <v>110</v>
      </c>
      <c r="AF45" s="245">
        <v>144.54485966224877</v>
      </c>
      <c r="AG45" s="245">
        <v>144.41123714564523</v>
      </c>
      <c r="AH45" s="245">
        <v>143.34225701281702</v>
      </c>
      <c r="AI45" s="245">
        <v>144.67848217885231</v>
      </c>
      <c r="AJ45" s="245">
        <v>115.13949456773284</v>
      </c>
      <c r="AK45" s="236"/>
      <c r="AL45" s="245">
        <f t="shared" ref="AL45" si="67">D45-AM45</f>
        <v>180</v>
      </c>
      <c r="AM45" s="245">
        <f t="shared" ref="AM45" si="68">SUM(N45:O45)</f>
        <v>180</v>
      </c>
      <c r="AN45" s="245">
        <f t="shared" ref="AN45" si="69">SUM(P45:Q45)</f>
        <v>170</v>
      </c>
      <c r="AO45" s="245">
        <f t="shared" ref="AO45" si="70">SUM(R45:S45)</f>
        <v>175</v>
      </c>
      <c r="AP45" s="245">
        <f t="shared" ref="AP45" si="71">SUM(T45:U45)</f>
        <v>180</v>
      </c>
      <c r="AQ45" s="245">
        <f t="shared" ref="AQ45" si="72">SUM(V45:W45)</f>
        <v>205</v>
      </c>
      <c r="AR45" s="245">
        <f t="shared" ref="AR45" si="73">SUM(X45:Y45)</f>
        <v>195</v>
      </c>
      <c r="AS45" s="245">
        <f t="shared" ref="AS45" si="74">SUM(Z45:AA45)</f>
        <v>200</v>
      </c>
      <c r="AT45" s="245">
        <f t="shared" ref="AT45" si="75">SUM(AB45:AC45)</f>
        <v>210</v>
      </c>
      <c r="AU45" s="245">
        <f t="shared" ref="AU45" si="76">SUM(AD45:AE45)</f>
        <v>205</v>
      </c>
      <c r="AV45" s="245">
        <f t="shared" si="19"/>
        <v>288.95609680789403</v>
      </c>
      <c r="AW45" s="245">
        <f t="shared" si="20"/>
        <v>288.02073919166935</v>
      </c>
      <c r="AX45"/>
      <c r="AY45" s="244" t="s">
        <v>31</v>
      </c>
      <c r="AZ45" s="247">
        <f t="shared" si="46"/>
        <v>340</v>
      </c>
      <c r="BA45" s="247">
        <f t="shared" si="46"/>
        <v>360</v>
      </c>
      <c r="BB45" s="247">
        <f t="shared" si="46"/>
        <v>345</v>
      </c>
      <c r="BC45" s="247">
        <f t="shared" si="46"/>
        <v>385</v>
      </c>
      <c r="BD45" s="247">
        <f t="shared" si="46"/>
        <v>395</v>
      </c>
      <c r="BE45" s="247">
        <f t="shared" si="46"/>
        <v>415</v>
      </c>
      <c r="BF45" s="247">
        <f t="shared" si="46"/>
        <v>576.97683599956338</v>
      </c>
      <c r="BG45" s="247">
        <f>J45</f>
        <v>502.91362590415497</v>
      </c>
      <c r="BH45" s="248">
        <f t="shared" si="27"/>
        <v>0.39030562891461051</v>
      </c>
      <c r="BI45" s="248">
        <f>L45</f>
        <v>-0.12836426954142832</v>
      </c>
      <c r="BJ45" s="59"/>
      <c r="BK45" s="247">
        <f t="shared" si="65"/>
        <v>85</v>
      </c>
      <c r="BL45" s="247">
        <f t="shared" si="65"/>
        <v>95</v>
      </c>
      <c r="BM45" s="247">
        <f t="shared" si="65"/>
        <v>85</v>
      </c>
      <c r="BN45" s="247">
        <f t="shared" si="65"/>
        <v>85</v>
      </c>
      <c r="BO45" s="247">
        <f t="shared" si="65"/>
        <v>80</v>
      </c>
      <c r="BP45" s="247">
        <f t="shared" si="65"/>
        <v>95</v>
      </c>
      <c r="BQ45" s="247">
        <f t="shared" si="65"/>
        <v>90</v>
      </c>
      <c r="BR45" s="247">
        <f t="shared" si="65"/>
        <v>90</v>
      </c>
      <c r="BS45" s="247">
        <f t="shared" si="65"/>
        <v>95</v>
      </c>
      <c r="BT45" s="247">
        <f t="shared" si="65"/>
        <v>110</v>
      </c>
      <c r="BU45" s="247">
        <f t="shared" si="65"/>
        <v>100</v>
      </c>
      <c r="BV45" s="247">
        <f t="shared" si="65"/>
        <v>95</v>
      </c>
      <c r="BW45" s="247">
        <f t="shared" si="65"/>
        <v>95</v>
      </c>
      <c r="BX45" s="247">
        <f t="shared" si="65"/>
        <v>105</v>
      </c>
      <c r="BY45" s="247">
        <f t="shared" si="65"/>
        <v>105</v>
      </c>
      <c r="BZ45" s="247">
        <f t="shared" si="65"/>
        <v>105</v>
      </c>
      <c r="CA45" s="247">
        <f t="shared" si="65"/>
        <v>95</v>
      </c>
      <c r="CB45" s="247">
        <f t="shared" si="65"/>
        <v>110</v>
      </c>
      <c r="CC45" s="247">
        <f t="shared" si="65"/>
        <v>144.54485966224877</v>
      </c>
      <c r="CD45" s="247">
        <f t="shared" si="65"/>
        <v>144.41123714564523</v>
      </c>
      <c r="CE45" s="247">
        <f t="shared" si="65"/>
        <v>143.34225701281702</v>
      </c>
      <c r="CF45" s="247">
        <f t="shared" si="65"/>
        <v>144.67848217885231</v>
      </c>
      <c r="CG45" s="247">
        <f t="shared" si="65"/>
        <v>115.13949456773284</v>
      </c>
      <c r="CH45" s="8"/>
      <c r="CI45" s="247">
        <f t="shared" si="66"/>
        <v>180</v>
      </c>
      <c r="CJ45" s="247">
        <f t="shared" si="66"/>
        <v>180</v>
      </c>
      <c r="CK45" s="247">
        <f t="shared" si="66"/>
        <v>170</v>
      </c>
      <c r="CL45" s="247">
        <f t="shared" si="66"/>
        <v>175</v>
      </c>
      <c r="CM45" s="247">
        <f t="shared" si="66"/>
        <v>180</v>
      </c>
      <c r="CN45" s="247">
        <f t="shared" si="66"/>
        <v>205</v>
      </c>
      <c r="CO45" s="247">
        <f t="shared" si="66"/>
        <v>195</v>
      </c>
      <c r="CP45" s="247">
        <f t="shared" si="66"/>
        <v>200</v>
      </c>
      <c r="CQ45" s="247">
        <f t="shared" si="66"/>
        <v>210</v>
      </c>
      <c r="CR45" s="247">
        <f t="shared" si="66"/>
        <v>205</v>
      </c>
      <c r="CS45" s="247">
        <f t="shared" si="66"/>
        <v>288.95609680789403</v>
      </c>
      <c r="CT45" s="247">
        <f t="shared" si="66"/>
        <v>288.02073919166935</v>
      </c>
    </row>
    <row r="46" spans="2:98" x14ac:dyDescent="0.45">
      <c r="B46" s="250" t="s">
        <v>112</v>
      </c>
      <c r="C46" s="251">
        <f>'Table 1(Q1''20)'!D36</f>
        <v>-5</v>
      </c>
      <c r="D46" s="251">
        <f>'Table 1(Q1''20)'!E36</f>
        <v>50</v>
      </c>
      <c r="E46" s="251">
        <f>'Table 1(Q1''20)'!F36</f>
        <v>525</v>
      </c>
      <c r="F46" s="251">
        <f>'Table 1(Q1''20)'!G36</f>
        <v>460</v>
      </c>
      <c r="G46" s="251">
        <f>'Table 1(Q1''20)'!H36</f>
        <v>215</v>
      </c>
      <c r="H46" s="251">
        <f>'Table 1(Q1''20)'!I36</f>
        <v>280</v>
      </c>
      <c r="I46" s="251">
        <f>SUM(I47:I50)</f>
        <v>282.56181880054447</v>
      </c>
      <c r="J46" s="251">
        <f t="shared" ref="J46" si="77">SUM(J47:J50)</f>
        <v>630.89164064376655</v>
      </c>
      <c r="K46" s="209"/>
      <c r="L46" s="252">
        <f t="shared" ref="L46:L56" si="78">IF(ISERROR(J46/I46),"N/A",IF(I46&lt;0,"N/A",IF(J46&lt;0,"N/A",IF(J46/I46-1&gt;300%,"&gt;±300%",IF(J46/I46-1&lt;-300%,"&gt;±300%",J46/I46-1)))))</f>
        <v>1.2327561569424286</v>
      </c>
      <c r="M46" s="88"/>
      <c r="N46" s="251">
        <v>15</v>
      </c>
      <c r="O46" s="251">
        <v>40</v>
      </c>
      <c r="P46" s="251">
        <v>45</v>
      </c>
      <c r="Q46" s="251">
        <v>75</v>
      </c>
      <c r="R46" s="251">
        <v>180</v>
      </c>
      <c r="S46" s="251">
        <v>220</v>
      </c>
      <c r="T46" s="251">
        <v>150</v>
      </c>
      <c r="U46" s="251">
        <v>115</v>
      </c>
      <c r="V46" s="251">
        <v>80</v>
      </c>
      <c r="W46" s="251">
        <v>115</v>
      </c>
      <c r="X46" s="251">
        <v>30</v>
      </c>
      <c r="Y46" s="251">
        <v>75</v>
      </c>
      <c r="Z46" s="251">
        <v>45</v>
      </c>
      <c r="AA46" s="251">
        <v>65</v>
      </c>
      <c r="AB46" s="251">
        <v>85</v>
      </c>
      <c r="AC46" s="251">
        <v>70</v>
      </c>
      <c r="AD46" s="251">
        <v>70</v>
      </c>
      <c r="AE46" s="251">
        <v>50</v>
      </c>
      <c r="AF46" s="251">
        <f>SUM(AF47:AF50)</f>
        <v>110.98504998977324</v>
      </c>
      <c r="AG46" s="251">
        <f>SUM(AG47:AG50)</f>
        <v>89.279700168659971</v>
      </c>
      <c r="AH46" s="251">
        <f>SUM(AH47:AH50)</f>
        <v>53.747914245097611</v>
      </c>
      <c r="AI46" s="251">
        <f>SUM(AI47:AI50)</f>
        <v>28.549154397013666</v>
      </c>
      <c r="AJ46" s="251">
        <f>SUM(AJ47:AJ50)</f>
        <v>306.47541981441475</v>
      </c>
      <c r="AK46" s="238"/>
      <c r="AL46" s="80">
        <f>D46-N46-O46</f>
        <v>-5</v>
      </c>
      <c r="AM46" s="80">
        <f>N46+O46</f>
        <v>55</v>
      </c>
      <c r="AN46" s="80">
        <f>P46+Q46</f>
        <v>120</v>
      </c>
      <c r="AO46" s="80">
        <f>S46+R46</f>
        <v>400</v>
      </c>
      <c r="AP46" s="80">
        <f>U46+T46</f>
        <v>265</v>
      </c>
      <c r="AQ46" s="80">
        <f>W46+V46</f>
        <v>195</v>
      </c>
      <c r="AR46" s="80">
        <f>Y46+X46</f>
        <v>105</v>
      </c>
      <c r="AS46" s="80">
        <f>AA46+Z46</f>
        <v>110</v>
      </c>
      <c r="AT46" s="80">
        <f>AC46+AB46</f>
        <v>155</v>
      </c>
      <c r="AU46" s="80">
        <f>AE46+AD46</f>
        <v>120</v>
      </c>
      <c r="AV46" s="80">
        <f>AF46+AG46</f>
        <v>200.26475015843323</v>
      </c>
      <c r="AW46" s="80">
        <f>AH46+AI46</f>
        <v>82.29706864211127</v>
      </c>
      <c r="AX46"/>
      <c r="AY46" s="265" t="s">
        <v>102</v>
      </c>
      <c r="AZ46" s="50"/>
      <c r="BA46" s="50"/>
      <c r="BB46" s="50"/>
      <c r="BC46" s="50"/>
      <c r="BD46" s="50"/>
      <c r="BE46" s="50"/>
      <c r="BF46" s="50">
        <f t="shared" ref="BF46:BF56" si="79">I46</f>
        <v>282.56181880054447</v>
      </c>
      <c r="BG46" s="50">
        <f>J46</f>
        <v>630.89164064376655</v>
      </c>
      <c r="BH46" s="210">
        <f t="shared" si="27"/>
        <v>0</v>
      </c>
      <c r="BI46" s="210">
        <f>L46</f>
        <v>1.2327561569424286</v>
      </c>
      <c r="BJ46" s="59"/>
      <c r="BK46" s="50">
        <f t="shared" si="65"/>
        <v>15</v>
      </c>
      <c r="BL46" s="50">
        <f t="shared" si="65"/>
        <v>40</v>
      </c>
      <c r="BM46" s="50">
        <f t="shared" si="65"/>
        <v>45</v>
      </c>
      <c r="BN46" s="50">
        <f t="shared" si="65"/>
        <v>75</v>
      </c>
      <c r="BO46" s="50">
        <f t="shared" si="65"/>
        <v>180</v>
      </c>
      <c r="BP46" s="50">
        <f t="shared" si="65"/>
        <v>220</v>
      </c>
      <c r="BQ46" s="50">
        <f t="shared" si="65"/>
        <v>150</v>
      </c>
      <c r="BR46" s="50">
        <f t="shared" si="65"/>
        <v>115</v>
      </c>
      <c r="BS46" s="50">
        <f t="shared" si="65"/>
        <v>80</v>
      </c>
      <c r="BT46" s="50">
        <f t="shared" si="65"/>
        <v>115</v>
      </c>
      <c r="BU46" s="50">
        <f t="shared" si="65"/>
        <v>30</v>
      </c>
      <c r="BV46" s="50">
        <f t="shared" si="65"/>
        <v>75</v>
      </c>
      <c r="BW46" s="50">
        <f t="shared" si="65"/>
        <v>45</v>
      </c>
      <c r="BX46" s="50">
        <f t="shared" si="65"/>
        <v>65</v>
      </c>
      <c r="BY46" s="50">
        <f t="shared" si="65"/>
        <v>85</v>
      </c>
      <c r="BZ46" s="50">
        <f t="shared" si="65"/>
        <v>70</v>
      </c>
      <c r="CA46" s="50">
        <f t="shared" si="65"/>
        <v>70</v>
      </c>
      <c r="CB46" s="50">
        <f t="shared" si="65"/>
        <v>50</v>
      </c>
      <c r="CC46" s="50">
        <f t="shared" si="65"/>
        <v>110.98504998977324</v>
      </c>
      <c r="CD46" s="50">
        <f t="shared" si="65"/>
        <v>89.279700168659971</v>
      </c>
      <c r="CE46" s="50">
        <f t="shared" si="65"/>
        <v>53.747914245097611</v>
      </c>
      <c r="CF46" s="50">
        <f t="shared" si="65"/>
        <v>28.549154397013666</v>
      </c>
      <c r="CG46" s="50">
        <f t="shared" si="65"/>
        <v>306.47541981441475</v>
      </c>
      <c r="CH46" s="8"/>
      <c r="CI46" s="50">
        <f t="shared" si="66"/>
        <v>-5</v>
      </c>
      <c r="CJ46" s="50">
        <f t="shared" si="66"/>
        <v>55</v>
      </c>
      <c r="CK46" s="50">
        <f t="shared" si="66"/>
        <v>120</v>
      </c>
      <c r="CL46" s="50">
        <f t="shared" si="66"/>
        <v>400</v>
      </c>
      <c r="CM46" s="50">
        <f t="shared" si="66"/>
        <v>265</v>
      </c>
      <c r="CN46" s="50">
        <f t="shared" si="66"/>
        <v>195</v>
      </c>
      <c r="CO46" s="50">
        <f t="shared" si="66"/>
        <v>105</v>
      </c>
      <c r="CP46" s="50">
        <f t="shared" si="66"/>
        <v>110</v>
      </c>
      <c r="CQ46" s="50">
        <f t="shared" si="66"/>
        <v>155</v>
      </c>
      <c r="CR46" s="50">
        <f t="shared" si="66"/>
        <v>120</v>
      </c>
      <c r="CS46" s="50">
        <f t="shared" si="66"/>
        <v>200.26475015843323</v>
      </c>
      <c r="CT46" s="50">
        <f t="shared" si="66"/>
        <v>82.29706864211127</v>
      </c>
    </row>
    <row r="47" spans="2:98" x14ac:dyDescent="0.45">
      <c r="B47" s="10" t="s">
        <v>15</v>
      </c>
      <c r="C47" s="80"/>
      <c r="D47" s="80"/>
      <c r="E47" s="80"/>
      <c r="F47" s="80"/>
      <c r="G47" s="80"/>
      <c r="H47" s="88"/>
      <c r="I47" s="88">
        <v>158.83133333333333</v>
      </c>
      <c r="J47" s="88">
        <v>239.3</v>
      </c>
      <c r="K47" s="249"/>
      <c r="L47" s="249">
        <f t="shared" si="78"/>
        <v>0.50662967424563599</v>
      </c>
      <c r="M47" s="88"/>
      <c r="N47" s="80"/>
      <c r="O47" s="80"/>
      <c r="P47" s="80"/>
      <c r="Q47" s="80"/>
      <c r="R47" s="80"/>
      <c r="S47" s="80"/>
      <c r="T47" s="80"/>
      <c r="U47" s="80"/>
      <c r="V47" s="80"/>
      <c r="W47" s="80"/>
      <c r="X47" s="80"/>
      <c r="Y47" s="80"/>
      <c r="Z47" s="80"/>
      <c r="AA47" s="80"/>
      <c r="AB47" s="88"/>
      <c r="AC47" s="88"/>
      <c r="AD47" s="88"/>
      <c r="AE47" s="88"/>
      <c r="AF47" s="88">
        <v>79.71667463825608</v>
      </c>
      <c r="AG47" s="88">
        <v>27.433197306282825</v>
      </c>
      <c r="AH47" s="88">
        <v>25.977097831425443</v>
      </c>
      <c r="AI47" s="88">
        <v>25.704363557369</v>
      </c>
      <c r="AJ47" s="88">
        <v>120.04089520390423</v>
      </c>
      <c r="AK47" s="238"/>
      <c r="AL47" s="69"/>
      <c r="AM47" s="69"/>
      <c r="AN47" s="69"/>
      <c r="AO47" s="67"/>
      <c r="AP47" s="69"/>
      <c r="AQ47" s="69"/>
      <c r="AR47" s="69"/>
      <c r="AS47" s="69"/>
      <c r="AT47" s="69"/>
      <c r="AU47" s="69"/>
      <c r="AV47" s="69"/>
      <c r="AW47" s="69"/>
      <c r="AX47"/>
      <c r="AY47" s="10" t="s">
        <v>15</v>
      </c>
      <c r="AZ47" s="13"/>
      <c r="BA47" s="13"/>
      <c r="BB47" s="13"/>
      <c r="BC47" s="13"/>
      <c r="BD47" s="13"/>
      <c r="BE47" s="13"/>
      <c r="BF47" s="13">
        <f t="shared" si="79"/>
        <v>158.83133333333333</v>
      </c>
      <c r="BG47" s="13"/>
      <c r="BH47" s="212"/>
      <c r="BI47" s="208"/>
      <c r="BJ47" s="59"/>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8"/>
      <c r="CI47" s="50"/>
      <c r="CJ47" s="50"/>
      <c r="CK47" s="50"/>
      <c r="CL47" s="50"/>
      <c r="CM47" s="50"/>
      <c r="CN47" s="50"/>
      <c r="CO47" s="50"/>
      <c r="CP47" s="50"/>
      <c r="CQ47" s="50"/>
      <c r="CR47" s="50"/>
      <c r="CS47" s="50"/>
      <c r="CT47" s="50"/>
    </row>
    <row r="48" spans="2:98" x14ac:dyDescent="0.45">
      <c r="B48" s="10" t="s">
        <v>16</v>
      </c>
      <c r="C48" s="80"/>
      <c r="D48" s="80"/>
      <c r="E48" s="80"/>
      <c r="F48" s="80"/>
      <c r="G48" s="80"/>
      <c r="H48" s="88"/>
      <c r="I48" s="88">
        <v>52.417000000000002</v>
      </c>
      <c r="J48" s="88">
        <v>75</v>
      </c>
      <c r="K48" s="249"/>
      <c r="L48" s="249">
        <f t="shared" si="78"/>
        <v>0.43083350821298438</v>
      </c>
      <c r="M48" s="88"/>
      <c r="N48" s="80"/>
      <c r="O48" s="80"/>
      <c r="P48" s="80"/>
      <c r="Q48" s="80"/>
      <c r="R48" s="80"/>
      <c r="S48" s="80"/>
      <c r="T48" s="80"/>
      <c r="U48" s="80"/>
      <c r="V48" s="80"/>
      <c r="W48" s="80"/>
      <c r="X48" s="80"/>
      <c r="Y48" s="80"/>
      <c r="Z48" s="80"/>
      <c r="AA48" s="80"/>
      <c r="AB48" s="88"/>
      <c r="AC48" s="88"/>
      <c r="AD48" s="88"/>
      <c r="AE48" s="88"/>
      <c r="AF48" s="88">
        <v>9.9400039847143749</v>
      </c>
      <c r="AG48" s="88">
        <v>13.518131495574355</v>
      </c>
      <c r="AH48" s="88">
        <v>15.442445046869386</v>
      </c>
      <c r="AI48" s="88">
        <v>13.516419472841884</v>
      </c>
      <c r="AJ48" s="88">
        <v>23.434524610510504</v>
      </c>
      <c r="AK48" s="238"/>
      <c r="AL48" s="69"/>
      <c r="AM48" s="69"/>
      <c r="AN48" s="69"/>
      <c r="AO48" s="69"/>
      <c r="AP48" s="69"/>
      <c r="AQ48" s="69"/>
      <c r="AR48" s="69"/>
      <c r="AS48" s="69"/>
      <c r="AT48" s="69"/>
      <c r="AU48" s="69"/>
      <c r="AV48" s="69"/>
      <c r="AW48" s="69"/>
      <c r="AX48"/>
      <c r="AY48" s="10" t="s">
        <v>16</v>
      </c>
      <c r="AZ48" s="13"/>
      <c r="BA48" s="13"/>
      <c r="BB48" s="13"/>
      <c r="BC48" s="13"/>
      <c r="BD48" s="13"/>
      <c r="BE48" s="13"/>
      <c r="BF48" s="13">
        <f t="shared" si="79"/>
        <v>52.417000000000002</v>
      </c>
      <c r="BG48" s="13"/>
      <c r="BH48" s="212"/>
      <c r="BI48" s="208"/>
      <c r="BJ48" s="59"/>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8"/>
      <c r="CI48" s="50"/>
      <c r="CJ48" s="50"/>
      <c r="CK48" s="50"/>
      <c r="CL48" s="50"/>
      <c r="CM48" s="50"/>
      <c r="CN48" s="50"/>
      <c r="CO48" s="50"/>
      <c r="CP48" s="50"/>
      <c r="CQ48" s="50"/>
      <c r="CR48" s="50"/>
      <c r="CS48" s="50"/>
      <c r="CT48" s="50"/>
    </row>
    <row r="49" spans="2:98" x14ac:dyDescent="0.45">
      <c r="B49" s="10" t="s">
        <v>17</v>
      </c>
      <c r="C49" s="80"/>
      <c r="D49" s="80"/>
      <c r="E49" s="80"/>
      <c r="F49" s="80"/>
      <c r="G49" s="80"/>
      <c r="H49" s="88"/>
      <c r="I49" s="88">
        <v>46</v>
      </c>
      <c r="J49" s="88">
        <v>280</v>
      </c>
      <c r="K49" s="249"/>
      <c r="L49" s="249" t="str">
        <f t="shared" si="78"/>
        <v>&gt;±300%</v>
      </c>
      <c r="M49" s="88"/>
      <c r="N49" s="80"/>
      <c r="O49" s="80"/>
      <c r="P49" s="80"/>
      <c r="Q49" s="80"/>
      <c r="R49" s="80"/>
      <c r="S49" s="80"/>
      <c r="T49" s="80"/>
      <c r="U49" s="80"/>
      <c r="V49" s="80"/>
      <c r="W49" s="80"/>
      <c r="X49" s="80"/>
      <c r="Y49" s="80"/>
      <c r="Z49" s="80"/>
      <c r="AA49" s="80"/>
      <c r="AB49" s="88"/>
      <c r="AC49" s="88"/>
      <c r="AD49" s="88"/>
      <c r="AE49" s="88"/>
      <c r="AF49" s="88">
        <v>15</v>
      </c>
      <c r="AG49" s="88">
        <v>42</v>
      </c>
      <c r="AH49" s="88">
        <v>6</v>
      </c>
      <c r="AI49" s="88">
        <v>-17</v>
      </c>
      <c r="AJ49" s="88">
        <v>155</v>
      </c>
      <c r="AK49" s="238"/>
      <c r="AL49" s="69"/>
      <c r="AM49" s="69"/>
      <c r="AN49" s="69"/>
      <c r="AO49" s="69"/>
      <c r="AP49" s="69"/>
      <c r="AQ49" s="69"/>
      <c r="AR49" s="69"/>
      <c r="AS49" s="69"/>
      <c r="AT49" s="69"/>
      <c r="AU49" s="69"/>
      <c r="AV49" s="69"/>
      <c r="AW49" s="69"/>
      <c r="AX49"/>
      <c r="AY49" s="10" t="s">
        <v>17</v>
      </c>
      <c r="AZ49" s="13"/>
      <c r="BA49" s="13"/>
      <c r="BB49" s="13"/>
      <c r="BC49" s="13"/>
      <c r="BD49" s="13"/>
      <c r="BE49" s="13"/>
      <c r="BF49" s="13">
        <f t="shared" si="79"/>
        <v>46</v>
      </c>
      <c r="BG49" s="13"/>
      <c r="BH49" s="212"/>
      <c r="BI49" s="208"/>
      <c r="BJ49" s="59"/>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8"/>
      <c r="CI49" s="50"/>
      <c r="CJ49" s="50"/>
      <c r="CK49" s="50"/>
      <c r="CL49" s="50"/>
      <c r="CM49" s="50"/>
      <c r="CN49" s="50"/>
      <c r="CO49" s="50"/>
      <c r="CP49" s="50"/>
      <c r="CQ49" s="50"/>
      <c r="CR49" s="50"/>
      <c r="CS49" s="50"/>
      <c r="CT49" s="50"/>
    </row>
    <row r="50" spans="2:98" x14ac:dyDescent="0.45">
      <c r="B50" s="253" t="s">
        <v>19</v>
      </c>
      <c r="C50" s="254"/>
      <c r="D50" s="254"/>
      <c r="E50" s="254"/>
      <c r="F50" s="254"/>
      <c r="G50" s="254"/>
      <c r="H50" s="262"/>
      <c r="I50" s="262">
        <v>25.313485467211137</v>
      </c>
      <c r="J50" s="262">
        <v>36.591640643766539</v>
      </c>
      <c r="K50" s="255"/>
      <c r="L50" s="255">
        <f t="shared" si="78"/>
        <v>0.44553940195885433</v>
      </c>
      <c r="M50" s="88"/>
      <c r="N50" s="264"/>
      <c r="O50" s="264"/>
      <c r="P50" s="264"/>
      <c r="Q50" s="264"/>
      <c r="R50" s="264"/>
      <c r="S50" s="264"/>
      <c r="T50" s="264"/>
      <c r="U50" s="264"/>
      <c r="V50" s="264"/>
      <c r="W50" s="264"/>
      <c r="X50" s="264"/>
      <c r="Y50" s="264"/>
      <c r="Z50" s="264"/>
      <c r="AA50" s="264"/>
      <c r="AB50" s="273"/>
      <c r="AC50" s="273"/>
      <c r="AD50" s="273"/>
      <c r="AE50" s="273"/>
      <c r="AF50" s="273">
        <v>6.3283713668027861</v>
      </c>
      <c r="AG50" s="273">
        <v>6.3283713668027861</v>
      </c>
      <c r="AH50" s="273">
        <v>6.3283713668027861</v>
      </c>
      <c r="AI50" s="273">
        <v>6.3283713668027861</v>
      </c>
      <c r="AJ50" s="273">
        <v>8</v>
      </c>
      <c r="AK50" s="238"/>
      <c r="AL50" s="83"/>
      <c r="AM50" s="83"/>
      <c r="AN50" s="83"/>
      <c r="AO50" s="83"/>
      <c r="AP50" s="83"/>
      <c r="AQ50" s="83"/>
      <c r="AR50" s="83"/>
      <c r="AS50" s="83"/>
      <c r="AT50" s="83"/>
      <c r="AU50" s="83"/>
      <c r="AV50" s="83"/>
      <c r="AW50" s="83"/>
      <c r="AX50"/>
      <c r="AY50" s="268" t="s">
        <v>19</v>
      </c>
      <c r="AZ50" s="54"/>
      <c r="BA50" s="54"/>
      <c r="BB50" s="54"/>
      <c r="BC50" s="54"/>
      <c r="BD50" s="54"/>
      <c r="BE50" s="54"/>
      <c r="BF50" s="54">
        <f t="shared" si="79"/>
        <v>25.313485467211137</v>
      </c>
      <c r="BG50" s="54"/>
      <c r="BH50" s="216"/>
      <c r="BI50" s="217"/>
      <c r="BJ50" s="59"/>
      <c r="BK50" s="269"/>
      <c r="BL50" s="269"/>
      <c r="BM50" s="269"/>
      <c r="BN50" s="269"/>
      <c r="BO50" s="269"/>
      <c r="BP50" s="269"/>
      <c r="BQ50" s="269"/>
      <c r="BR50" s="269"/>
      <c r="BS50" s="269"/>
      <c r="BT50" s="269"/>
      <c r="BU50" s="269"/>
      <c r="BV50" s="269"/>
      <c r="BW50" s="269"/>
      <c r="BX50" s="269"/>
      <c r="BY50" s="269"/>
      <c r="BZ50" s="269"/>
      <c r="CA50" s="269"/>
      <c r="CB50" s="269"/>
      <c r="CC50" s="269"/>
      <c r="CD50" s="269"/>
      <c r="CE50" s="269"/>
      <c r="CF50" s="269"/>
      <c r="CG50" s="269"/>
      <c r="CH50" s="8"/>
      <c r="CI50" s="269"/>
      <c r="CJ50" s="269"/>
      <c r="CK50" s="269"/>
      <c r="CL50" s="269"/>
      <c r="CM50" s="269"/>
      <c r="CN50" s="269"/>
      <c r="CO50" s="269"/>
      <c r="CP50" s="269"/>
      <c r="CQ50" s="269"/>
      <c r="CR50" s="269"/>
      <c r="CS50" s="269"/>
      <c r="CT50" s="269"/>
    </row>
    <row r="51" spans="2:98" x14ac:dyDescent="0.45">
      <c r="B51" s="256" t="s">
        <v>103</v>
      </c>
      <c r="C51" s="257">
        <f>'Table 1(Q1''20)'!D37</f>
        <v>905</v>
      </c>
      <c r="D51" s="257">
        <f>'Table 1(Q1''20)'!E37</f>
        <v>215</v>
      </c>
      <c r="E51" s="257">
        <f>'Table 1(Q1''20)'!F37</f>
        <v>-240</v>
      </c>
      <c r="F51" s="257">
        <f>'Table 1(Q1''20)'!G37</f>
        <v>-10</v>
      </c>
      <c r="G51" s="257">
        <f>'Table 1(Q1''20)'!H37</f>
        <v>105</v>
      </c>
      <c r="H51" s="257">
        <f>'Table 1(Q1''20)'!I37</f>
        <v>-245</v>
      </c>
      <c r="I51" s="257">
        <f>SUM(I52:I55)</f>
        <v>991</v>
      </c>
      <c r="J51" s="257">
        <f>SUM(J52:J55)</f>
        <v>0</v>
      </c>
      <c r="K51" s="209"/>
      <c r="L51" s="258">
        <f t="shared" si="78"/>
        <v>-1</v>
      </c>
      <c r="M51" s="88"/>
      <c r="N51" s="257">
        <v>-95</v>
      </c>
      <c r="O51" s="257">
        <v>-30</v>
      </c>
      <c r="P51" s="257">
        <v>-50</v>
      </c>
      <c r="Q51" s="257">
        <v>45</v>
      </c>
      <c r="R51" s="257">
        <v>110</v>
      </c>
      <c r="S51" s="257">
        <v>-345</v>
      </c>
      <c r="T51" s="257">
        <v>-25</v>
      </c>
      <c r="U51" s="257">
        <v>-15</v>
      </c>
      <c r="V51" s="257">
        <v>-85</v>
      </c>
      <c r="W51" s="257">
        <v>115</v>
      </c>
      <c r="X51" s="257">
        <v>60</v>
      </c>
      <c r="Y51" s="257">
        <v>30</v>
      </c>
      <c r="Z51" s="257">
        <v>-40</v>
      </c>
      <c r="AA51" s="257">
        <v>55</v>
      </c>
      <c r="AB51" s="257">
        <v>-15</v>
      </c>
      <c r="AC51" s="257">
        <v>-125</v>
      </c>
      <c r="AD51" s="257">
        <v>5</v>
      </c>
      <c r="AE51" s="257">
        <v>-115</v>
      </c>
      <c r="AF51" s="257">
        <f>SUM(AF52:AF55)</f>
        <v>686.97303968000006</v>
      </c>
      <c r="AG51" s="257">
        <f>SUM(AG52:AG55)</f>
        <v>49.912419320000048</v>
      </c>
      <c r="AH51" s="257">
        <f>SUM(AH52:AH55)</f>
        <v>206.80744894799926</v>
      </c>
      <c r="AI51" s="257">
        <f>SUM(AI52:AI55)</f>
        <v>47.285506464202307</v>
      </c>
      <c r="AJ51" s="257">
        <f>SUM(AJ52:AJ55)</f>
        <v>-213.15535744631916</v>
      </c>
      <c r="AK51" s="238"/>
      <c r="AL51" s="80">
        <f>D51-N51-O51</f>
        <v>340</v>
      </c>
      <c r="AM51" s="80">
        <f>N51+O51</f>
        <v>-125</v>
      </c>
      <c r="AN51" s="80">
        <f>P51+Q51</f>
        <v>-5</v>
      </c>
      <c r="AO51" s="80">
        <f>S51+R51</f>
        <v>-235</v>
      </c>
      <c r="AP51" s="80">
        <f>U51+T51</f>
        <v>-40</v>
      </c>
      <c r="AQ51" s="80">
        <f>W51+V51</f>
        <v>30</v>
      </c>
      <c r="AR51" s="80">
        <f>X51+W51</f>
        <v>175</v>
      </c>
      <c r="AS51" s="80">
        <f>AA51+Z51</f>
        <v>15</v>
      </c>
      <c r="AT51" s="80">
        <f>AC51+AB51</f>
        <v>-140</v>
      </c>
      <c r="AU51" s="80">
        <f>AE51+AD51</f>
        <v>-110</v>
      </c>
      <c r="AV51" s="80">
        <f>AF51+AG51</f>
        <v>736.88545900000008</v>
      </c>
      <c r="AW51" s="80">
        <f>AH51+AI51</f>
        <v>254.09295541220158</v>
      </c>
      <c r="AX51"/>
      <c r="AY51" s="270" t="s">
        <v>103</v>
      </c>
      <c r="AZ51" s="50"/>
      <c r="BA51" s="50"/>
      <c r="BB51" s="50"/>
      <c r="BC51" s="50"/>
      <c r="BD51" s="50"/>
      <c r="BE51" s="50"/>
      <c r="BF51" s="50">
        <f t="shared" si="79"/>
        <v>991</v>
      </c>
      <c r="BG51" s="50">
        <f>J51</f>
        <v>0</v>
      </c>
      <c r="BH51" s="210">
        <f t="shared" ref="BH51" si="80">K51</f>
        <v>0</v>
      </c>
      <c r="BI51" s="210">
        <f>L51</f>
        <v>-1</v>
      </c>
      <c r="BJ51" s="59"/>
      <c r="BK51" s="50">
        <f t="shared" ref="BK51:CG51" si="81">N51</f>
        <v>-95</v>
      </c>
      <c r="BL51" s="50">
        <f t="shared" si="81"/>
        <v>-30</v>
      </c>
      <c r="BM51" s="50">
        <f t="shared" si="81"/>
        <v>-50</v>
      </c>
      <c r="BN51" s="50">
        <f t="shared" si="81"/>
        <v>45</v>
      </c>
      <c r="BO51" s="50">
        <f t="shared" si="81"/>
        <v>110</v>
      </c>
      <c r="BP51" s="50">
        <f t="shared" si="81"/>
        <v>-345</v>
      </c>
      <c r="BQ51" s="50">
        <f t="shared" si="81"/>
        <v>-25</v>
      </c>
      <c r="BR51" s="50">
        <f t="shared" si="81"/>
        <v>-15</v>
      </c>
      <c r="BS51" s="50">
        <f t="shared" si="81"/>
        <v>-85</v>
      </c>
      <c r="BT51" s="50">
        <f t="shared" si="81"/>
        <v>115</v>
      </c>
      <c r="BU51" s="50">
        <f t="shared" si="81"/>
        <v>60</v>
      </c>
      <c r="BV51" s="50">
        <f t="shared" si="81"/>
        <v>30</v>
      </c>
      <c r="BW51" s="50">
        <f t="shared" si="81"/>
        <v>-40</v>
      </c>
      <c r="BX51" s="50">
        <f t="shared" si="81"/>
        <v>55</v>
      </c>
      <c r="BY51" s="50">
        <f t="shared" si="81"/>
        <v>-15</v>
      </c>
      <c r="BZ51" s="50">
        <f t="shared" si="81"/>
        <v>-125</v>
      </c>
      <c r="CA51" s="50">
        <f t="shared" si="81"/>
        <v>5</v>
      </c>
      <c r="CB51" s="50">
        <f t="shared" si="81"/>
        <v>-115</v>
      </c>
      <c r="CC51" s="50">
        <f t="shared" si="81"/>
        <v>686.97303968000006</v>
      </c>
      <c r="CD51" s="50">
        <f t="shared" si="81"/>
        <v>49.912419320000048</v>
      </c>
      <c r="CE51" s="50">
        <f t="shared" si="81"/>
        <v>206.80744894799926</v>
      </c>
      <c r="CF51" s="50">
        <f t="shared" si="81"/>
        <v>47.285506464202307</v>
      </c>
      <c r="CG51" s="50">
        <f t="shared" si="81"/>
        <v>-213.15535744631916</v>
      </c>
      <c r="CH51" s="8"/>
      <c r="CI51" s="50">
        <f t="shared" ref="CI51:CT51" si="82">AL51</f>
        <v>340</v>
      </c>
      <c r="CJ51" s="50">
        <f t="shared" si="82"/>
        <v>-125</v>
      </c>
      <c r="CK51" s="50">
        <f t="shared" si="82"/>
        <v>-5</v>
      </c>
      <c r="CL51" s="50">
        <f t="shared" si="82"/>
        <v>-235</v>
      </c>
      <c r="CM51" s="50">
        <f t="shared" si="82"/>
        <v>-40</v>
      </c>
      <c r="CN51" s="50">
        <f t="shared" si="82"/>
        <v>30</v>
      </c>
      <c r="CO51" s="50">
        <f t="shared" si="82"/>
        <v>175</v>
      </c>
      <c r="CP51" s="50">
        <f t="shared" si="82"/>
        <v>15</v>
      </c>
      <c r="CQ51" s="50">
        <f t="shared" si="82"/>
        <v>-140</v>
      </c>
      <c r="CR51" s="50">
        <f t="shared" si="82"/>
        <v>-110</v>
      </c>
      <c r="CS51" s="50">
        <f t="shared" si="82"/>
        <v>736.88545900000008</v>
      </c>
      <c r="CT51" s="50">
        <f t="shared" si="82"/>
        <v>254.09295541220158</v>
      </c>
    </row>
    <row r="52" spans="2:98" x14ac:dyDescent="0.45">
      <c r="B52" s="10" t="s">
        <v>15</v>
      </c>
      <c r="C52" s="80"/>
      <c r="D52" s="80"/>
      <c r="E52" s="80"/>
      <c r="F52" s="80"/>
      <c r="G52" s="80"/>
      <c r="H52" s="88"/>
      <c r="I52" s="88">
        <v>125</v>
      </c>
      <c r="J52" s="88">
        <v>0</v>
      </c>
      <c r="K52" s="249"/>
      <c r="L52" s="249">
        <f t="shared" si="78"/>
        <v>-1</v>
      </c>
      <c r="M52" s="88"/>
      <c r="N52" s="80"/>
      <c r="O52" s="80"/>
      <c r="P52" s="80"/>
      <c r="Q52" s="80"/>
      <c r="R52" s="80"/>
      <c r="S52" s="80"/>
      <c r="T52" s="80"/>
      <c r="U52" s="80"/>
      <c r="V52" s="80"/>
      <c r="W52" s="80"/>
      <c r="X52" s="80"/>
      <c r="Y52" s="80"/>
      <c r="Z52" s="80"/>
      <c r="AA52" s="80"/>
      <c r="AB52" s="88"/>
      <c r="AC52" s="88"/>
      <c r="AD52" s="88"/>
      <c r="AE52" s="88"/>
      <c r="AF52" s="88">
        <v>77.093735999999922</v>
      </c>
      <c r="AG52" s="88">
        <v>-12.929118000000017</v>
      </c>
      <c r="AH52" s="88">
        <v>81.839284000000106</v>
      </c>
      <c r="AI52" s="88">
        <v>-20.772167000000131</v>
      </c>
      <c r="AJ52" s="88">
        <v>-6.7504139999999895</v>
      </c>
      <c r="AK52" s="238"/>
      <c r="AL52" s="69"/>
      <c r="AM52" s="69"/>
      <c r="AN52" s="69"/>
      <c r="AO52" s="67"/>
      <c r="AP52" s="69"/>
      <c r="AQ52" s="69"/>
      <c r="AR52" s="69"/>
      <c r="AS52" s="69"/>
      <c r="AT52" s="69"/>
      <c r="AU52" s="69"/>
      <c r="AV52" s="69"/>
      <c r="AW52" s="69"/>
      <c r="AX52"/>
      <c r="AY52" s="10" t="s">
        <v>15</v>
      </c>
      <c r="AZ52" s="13"/>
      <c r="BA52" s="13"/>
      <c r="BB52" s="13"/>
      <c r="BC52" s="13"/>
      <c r="BD52" s="13"/>
      <c r="BE52" s="13"/>
      <c r="BF52" s="13">
        <f t="shared" si="79"/>
        <v>125</v>
      </c>
      <c r="BG52" s="13"/>
      <c r="BH52" s="212"/>
      <c r="BI52" s="208"/>
      <c r="BJ52" s="59"/>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8"/>
      <c r="CI52" s="50"/>
      <c r="CJ52" s="50"/>
      <c r="CK52" s="50"/>
      <c r="CL52" s="50"/>
      <c r="CM52" s="50"/>
      <c r="CN52" s="50"/>
      <c r="CO52" s="50"/>
      <c r="CP52" s="50"/>
      <c r="CQ52" s="50"/>
      <c r="CR52" s="50"/>
      <c r="CS52" s="50"/>
      <c r="CT52" s="50"/>
    </row>
    <row r="53" spans="2:98" x14ac:dyDescent="0.45">
      <c r="B53" s="10" t="s">
        <v>16</v>
      </c>
      <c r="C53" s="80"/>
      <c r="D53" s="80"/>
      <c r="E53" s="80"/>
      <c r="F53" s="80"/>
      <c r="G53" s="80"/>
      <c r="H53" s="88"/>
      <c r="I53" s="88">
        <v>509</v>
      </c>
      <c r="J53" s="88">
        <v>0</v>
      </c>
      <c r="K53" s="249"/>
      <c r="L53" s="249">
        <f t="shared" si="78"/>
        <v>-1</v>
      </c>
      <c r="M53" s="88"/>
      <c r="N53" s="80"/>
      <c r="O53" s="80"/>
      <c r="P53" s="80"/>
      <c r="Q53" s="80"/>
      <c r="R53" s="80"/>
      <c r="S53" s="80"/>
      <c r="T53" s="80"/>
      <c r="U53" s="80"/>
      <c r="V53" s="80"/>
      <c r="W53" s="80"/>
      <c r="X53" s="80"/>
      <c r="Y53" s="80"/>
      <c r="Z53" s="80"/>
      <c r="AA53" s="80"/>
      <c r="AB53" s="88"/>
      <c r="AC53" s="88"/>
      <c r="AD53" s="88"/>
      <c r="AE53" s="88"/>
      <c r="AF53" s="88">
        <v>192.42198608000018</v>
      </c>
      <c r="AG53" s="88">
        <v>56.968007119999967</v>
      </c>
      <c r="AH53" s="88">
        <v>205.73655244799937</v>
      </c>
      <c r="AI53" s="88">
        <v>53.56269346420234</v>
      </c>
      <c r="AJ53" s="88">
        <v>-43.583353446319236</v>
      </c>
      <c r="AK53" s="238"/>
      <c r="AL53" s="69"/>
      <c r="AM53" s="69"/>
      <c r="AN53" s="69"/>
      <c r="AO53" s="69"/>
      <c r="AP53" s="69"/>
      <c r="AQ53" s="69"/>
      <c r="AR53" s="69"/>
      <c r="AS53" s="69"/>
      <c r="AT53" s="69"/>
      <c r="AU53" s="69"/>
      <c r="AV53" s="69"/>
      <c r="AW53" s="69"/>
      <c r="AX53"/>
      <c r="AY53" s="10" t="s">
        <v>16</v>
      </c>
      <c r="AZ53" s="13"/>
      <c r="BA53" s="13"/>
      <c r="BB53" s="13"/>
      <c r="BC53" s="13"/>
      <c r="BD53" s="13"/>
      <c r="BE53" s="13"/>
      <c r="BF53" s="13">
        <f t="shared" si="79"/>
        <v>509</v>
      </c>
      <c r="BG53" s="13"/>
      <c r="BH53" s="212"/>
      <c r="BI53" s="208"/>
      <c r="BJ53" s="59"/>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8"/>
      <c r="CI53" s="50"/>
      <c r="CJ53" s="50"/>
      <c r="CK53" s="50"/>
      <c r="CL53" s="50"/>
      <c r="CM53" s="50"/>
      <c r="CN53" s="50"/>
      <c r="CO53" s="50"/>
      <c r="CP53" s="50"/>
      <c r="CQ53" s="50"/>
      <c r="CR53" s="50"/>
      <c r="CS53" s="50"/>
      <c r="CT53" s="50"/>
    </row>
    <row r="54" spans="2:98" x14ac:dyDescent="0.45">
      <c r="B54" s="10" t="s">
        <v>17</v>
      </c>
      <c r="C54" s="80"/>
      <c r="D54" s="80"/>
      <c r="E54" s="80"/>
      <c r="F54" s="80"/>
      <c r="G54" s="80"/>
      <c r="H54" s="88"/>
      <c r="I54" s="88">
        <v>-13</v>
      </c>
      <c r="J54" s="88">
        <v>0</v>
      </c>
      <c r="K54" s="249"/>
      <c r="L54" s="249" t="str">
        <f t="shared" si="78"/>
        <v>N/A</v>
      </c>
      <c r="M54" s="88"/>
      <c r="N54" s="80"/>
      <c r="O54" s="80"/>
      <c r="P54" s="80"/>
      <c r="Q54" s="80"/>
      <c r="R54" s="80"/>
      <c r="S54" s="80"/>
      <c r="T54" s="80"/>
      <c r="U54" s="80"/>
      <c r="V54" s="80"/>
      <c r="W54" s="80"/>
      <c r="X54" s="80"/>
      <c r="Y54" s="80"/>
      <c r="Z54" s="80"/>
      <c r="AA54" s="80"/>
      <c r="AB54" s="88"/>
      <c r="AC54" s="88"/>
      <c r="AD54" s="88"/>
      <c r="AE54" s="88"/>
      <c r="AF54" s="88">
        <v>-0.13331239999999525</v>
      </c>
      <c r="AG54" s="88">
        <v>14.025930200000003</v>
      </c>
      <c r="AH54" s="88">
        <v>-21.308847500000002</v>
      </c>
      <c r="AI54" s="88">
        <v>-5.2871199999999954</v>
      </c>
      <c r="AJ54" s="88">
        <v>-0.13079000000000815</v>
      </c>
      <c r="AK54" s="238"/>
      <c r="AL54" s="69"/>
      <c r="AM54" s="69"/>
      <c r="AN54" s="69"/>
      <c r="AO54" s="69"/>
      <c r="AP54" s="69"/>
      <c r="AQ54" s="69"/>
      <c r="AR54" s="69"/>
      <c r="AS54" s="69"/>
      <c r="AT54" s="69"/>
      <c r="AU54" s="69"/>
      <c r="AV54" s="69"/>
      <c r="AW54" s="69"/>
      <c r="AX54"/>
      <c r="AY54" s="10" t="s">
        <v>17</v>
      </c>
      <c r="AZ54" s="13"/>
      <c r="BA54" s="13"/>
      <c r="BB54" s="13"/>
      <c r="BC54" s="13"/>
      <c r="BD54" s="13"/>
      <c r="BE54" s="13"/>
      <c r="BF54" s="13">
        <f t="shared" si="79"/>
        <v>-13</v>
      </c>
      <c r="BG54" s="13"/>
      <c r="BH54" s="212"/>
      <c r="BI54" s="208"/>
      <c r="BJ54" s="59"/>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8"/>
      <c r="CI54" s="50"/>
      <c r="CJ54" s="50"/>
      <c r="CK54" s="50"/>
      <c r="CL54" s="50"/>
      <c r="CM54" s="50"/>
      <c r="CN54" s="50"/>
      <c r="CO54" s="50"/>
      <c r="CP54" s="50"/>
      <c r="CQ54" s="50"/>
      <c r="CR54" s="50"/>
      <c r="CS54" s="50"/>
      <c r="CT54" s="50"/>
    </row>
    <row r="55" spans="2:98" x14ac:dyDescent="0.45">
      <c r="B55" s="259" t="s">
        <v>19</v>
      </c>
      <c r="C55" s="260"/>
      <c r="D55" s="260"/>
      <c r="E55" s="260"/>
      <c r="F55" s="260"/>
      <c r="G55" s="260"/>
      <c r="H55" s="263"/>
      <c r="I55" s="263">
        <v>370</v>
      </c>
      <c r="J55" s="263">
        <v>0</v>
      </c>
      <c r="K55" s="261"/>
      <c r="L55" s="261">
        <f t="shared" si="78"/>
        <v>-1</v>
      </c>
      <c r="M55" s="88"/>
      <c r="N55" s="266"/>
      <c r="O55" s="266"/>
      <c r="P55" s="266"/>
      <c r="Q55" s="266"/>
      <c r="R55" s="266"/>
      <c r="S55" s="266"/>
      <c r="T55" s="266"/>
      <c r="U55" s="266"/>
      <c r="V55" s="266"/>
      <c r="W55" s="266"/>
      <c r="X55" s="266"/>
      <c r="Y55" s="266"/>
      <c r="Z55" s="266"/>
      <c r="AA55" s="266"/>
      <c r="AB55" s="274"/>
      <c r="AC55" s="274"/>
      <c r="AD55" s="274"/>
      <c r="AE55" s="274"/>
      <c r="AF55" s="274">
        <v>417.59063000000003</v>
      </c>
      <c r="AG55" s="274">
        <v>-8.1523999999999077</v>
      </c>
      <c r="AH55" s="274">
        <v>-59.459540000000182</v>
      </c>
      <c r="AI55" s="274">
        <v>19.782100000000092</v>
      </c>
      <c r="AJ55" s="274">
        <v>-162.69079999999991</v>
      </c>
      <c r="AK55" s="238"/>
      <c r="AL55" s="83"/>
      <c r="AM55" s="83"/>
      <c r="AN55" s="83"/>
      <c r="AO55" s="83"/>
      <c r="AP55" s="83"/>
      <c r="AQ55" s="83"/>
      <c r="AR55" s="83"/>
      <c r="AS55" s="83"/>
      <c r="AT55" s="83"/>
      <c r="AU55" s="83"/>
      <c r="AV55" s="83"/>
      <c r="AW55" s="83"/>
      <c r="AX55"/>
      <c r="AY55" s="271" t="s">
        <v>19</v>
      </c>
      <c r="AZ55" s="54"/>
      <c r="BA55" s="54"/>
      <c r="BB55" s="54"/>
      <c r="BC55" s="54"/>
      <c r="BD55" s="54"/>
      <c r="BE55" s="54"/>
      <c r="BF55" s="54">
        <f t="shared" si="79"/>
        <v>370</v>
      </c>
      <c r="BG55" s="54"/>
      <c r="BH55" s="216"/>
      <c r="BI55" s="217"/>
      <c r="BJ55" s="59"/>
      <c r="BK55" s="272"/>
      <c r="BL55" s="272"/>
      <c r="BM55" s="272"/>
      <c r="BN55" s="272"/>
      <c r="BO55" s="272"/>
      <c r="BP55" s="272"/>
      <c r="BQ55" s="272"/>
      <c r="BR55" s="272"/>
      <c r="BS55" s="272"/>
      <c r="BT55" s="272"/>
      <c r="BU55" s="272"/>
      <c r="BV55" s="272"/>
      <c r="BW55" s="272"/>
      <c r="BX55" s="272"/>
      <c r="BY55" s="272"/>
      <c r="BZ55" s="272"/>
      <c r="CA55" s="272"/>
      <c r="CB55" s="272"/>
      <c r="CC55" s="272"/>
      <c r="CD55" s="272"/>
      <c r="CE55" s="272"/>
      <c r="CF55" s="272"/>
      <c r="CG55" s="272"/>
      <c r="CH55" s="8"/>
      <c r="CI55" s="272"/>
      <c r="CJ55" s="272"/>
      <c r="CK55" s="272"/>
      <c r="CL55" s="272"/>
      <c r="CM55" s="272"/>
      <c r="CN55" s="272"/>
      <c r="CO55" s="272"/>
      <c r="CP55" s="272"/>
      <c r="CQ55" s="272"/>
      <c r="CR55" s="272"/>
      <c r="CS55" s="272"/>
      <c r="CT55" s="272"/>
    </row>
    <row r="56" spans="2:98" x14ac:dyDescent="0.45">
      <c r="B56" s="275" t="s">
        <v>37</v>
      </c>
      <c r="C56" s="80">
        <f>'Table 1(Q1''20)'!D38</f>
        <v>35</v>
      </c>
      <c r="D56" s="80">
        <f>'Table 1(Q1''20)'!E38</f>
        <v>-115</v>
      </c>
      <c r="E56" s="80">
        <f>'Table 1(Q1''20)'!F38</f>
        <v>20</v>
      </c>
      <c r="F56" s="80">
        <f>'Table 1(Q1''20)'!G38</f>
        <v>85</v>
      </c>
      <c r="G56" s="80">
        <f>'Table 1(Q1''20)'!H38</f>
        <v>-45</v>
      </c>
      <c r="H56" s="80">
        <f>'Table 1(Q1''20)'!I38</f>
        <v>-20</v>
      </c>
      <c r="I56" s="80">
        <f>'Table 1(Q1''20)'!J38</f>
        <v>-20</v>
      </c>
      <c r="J56" s="80">
        <f>'Table 1(Q1''20)'!K38</f>
        <v>0</v>
      </c>
      <c r="K56" s="249" t="str">
        <f>IF(ISERROR(I56/H56),"N/A",IF(H56&lt;0,"N/A",IF(I56&lt;0,"N/A",IF(I56/H56-1&gt;300%,"&gt;±300%",IF(I56/H56-1&lt;-300%,"&gt;±300%",I56/H56-1)))))</f>
        <v>N/A</v>
      </c>
      <c r="L56" s="249" t="str">
        <f t="shared" si="78"/>
        <v>N/A</v>
      </c>
      <c r="M56" s="88"/>
      <c r="N56" s="80">
        <v>-95</v>
      </c>
      <c r="O56" s="80">
        <v>-10</v>
      </c>
      <c r="P56" s="80">
        <v>-5</v>
      </c>
      <c r="Q56" s="80">
        <v>-5</v>
      </c>
      <c r="R56" s="80">
        <v>-5</v>
      </c>
      <c r="S56" s="80">
        <v>30</v>
      </c>
      <c r="T56" s="80">
        <v>40</v>
      </c>
      <c r="U56" s="80">
        <v>-5</v>
      </c>
      <c r="V56" s="80">
        <v>55</v>
      </c>
      <c r="W56" s="80">
        <v>-5</v>
      </c>
      <c r="X56" s="80">
        <v>-10</v>
      </c>
      <c r="Y56" s="80">
        <v>0</v>
      </c>
      <c r="Z56" s="80">
        <v>-15</v>
      </c>
      <c r="AA56" s="80">
        <v>-20</v>
      </c>
      <c r="AB56" s="80">
        <v>-10</v>
      </c>
      <c r="AC56" s="80">
        <v>0</v>
      </c>
      <c r="AD56" s="80">
        <v>-10</v>
      </c>
      <c r="AE56" s="80">
        <v>0</v>
      </c>
      <c r="AF56" s="80">
        <v>-3.7135677817608959</v>
      </c>
      <c r="AG56" s="80">
        <v>-12.869987589821081</v>
      </c>
      <c r="AH56" s="80">
        <v>-9.6579941485684895</v>
      </c>
      <c r="AI56" s="80">
        <v>6.0270832542961434</v>
      </c>
      <c r="AJ56" s="80">
        <v>-20.442004790457666</v>
      </c>
      <c r="AK56" s="238"/>
      <c r="AL56" s="80">
        <f>D56-N56-O56</f>
        <v>-10</v>
      </c>
      <c r="AM56" s="80">
        <f>N56+O56</f>
        <v>-105</v>
      </c>
      <c r="AN56" s="80">
        <f>P56+Q56</f>
        <v>-10</v>
      </c>
      <c r="AO56" s="80">
        <f>S56+R56</f>
        <v>25</v>
      </c>
      <c r="AP56" s="80">
        <f>U56+T56</f>
        <v>35</v>
      </c>
      <c r="AQ56" s="80">
        <f>W56+V56</f>
        <v>50</v>
      </c>
      <c r="AR56" s="80">
        <f>X56+W56</f>
        <v>-15</v>
      </c>
      <c r="AS56" s="80">
        <f>AA56+Z56</f>
        <v>-35</v>
      </c>
      <c r="AT56" s="80">
        <f>AC56+AB56</f>
        <v>-10</v>
      </c>
      <c r="AU56" s="80">
        <f>AE56+AD56</f>
        <v>-10</v>
      </c>
      <c r="AV56" s="80">
        <f>AF56+AG56</f>
        <v>-16.583555371581976</v>
      </c>
      <c r="AW56" s="80">
        <f>AH56+AI56</f>
        <v>-3.630910894272346</v>
      </c>
      <c r="AX56"/>
      <c r="AY56" s="10"/>
      <c r="AZ56" s="13">
        <f>C56</f>
        <v>35</v>
      </c>
      <c r="BA56" s="13">
        <f t="shared" ref="BA56:BE56" si="83">D56</f>
        <v>-115</v>
      </c>
      <c r="BB56" s="13">
        <f t="shared" si="83"/>
        <v>20</v>
      </c>
      <c r="BC56" s="13">
        <f t="shared" si="83"/>
        <v>85</v>
      </c>
      <c r="BD56" s="13">
        <f t="shared" si="83"/>
        <v>-45</v>
      </c>
      <c r="BE56" s="13">
        <f t="shared" si="83"/>
        <v>-20</v>
      </c>
      <c r="BF56" s="13">
        <f t="shared" si="79"/>
        <v>-20</v>
      </c>
      <c r="BG56" s="13">
        <f t="shared" ref="BG56" si="84">J56</f>
        <v>0</v>
      </c>
      <c r="BH56" s="210" t="str">
        <f t="shared" ref="BH56" si="85">K56</f>
        <v>N/A</v>
      </c>
      <c r="BI56" s="210" t="str">
        <f>L56</f>
        <v>N/A</v>
      </c>
      <c r="BJ56" s="59"/>
      <c r="BK56" s="50">
        <f>N56</f>
        <v>-95</v>
      </c>
      <c r="BL56" s="50">
        <f t="shared" ref="BL56:CG56" si="86">O56</f>
        <v>-10</v>
      </c>
      <c r="BM56" s="50">
        <f t="shared" si="86"/>
        <v>-5</v>
      </c>
      <c r="BN56" s="50">
        <f t="shared" si="86"/>
        <v>-5</v>
      </c>
      <c r="BO56" s="50">
        <f t="shared" si="86"/>
        <v>-5</v>
      </c>
      <c r="BP56" s="50">
        <f t="shared" si="86"/>
        <v>30</v>
      </c>
      <c r="BQ56" s="50">
        <f t="shared" si="86"/>
        <v>40</v>
      </c>
      <c r="BR56" s="50">
        <f t="shared" si="86"/>
        <v>-5</v>
      </c>
      <c r="BS56" s="50">
        <f t="shared" si="86"/>
        <v>55</v>
      </c>
      <c r="BT56" s="50">
        <f t="shared" si="86"/>
        <v>-5</v>
      </c>
      <c r="BU56" s="50">
        <f t="shared" si="86"/>
        <v>-10</v>
      </c>
      <c r="BV56" s="50">
        <f t="shared" si="86"/>
        <v>0</v>
      </c>
      <c r="BW56" s="50">
        <f t="shared" si="86"/>
        <v>-15</v>
      </c>
      <c r="BX56" s="50">
        <f t="shared" si="86"/>
        <v>-20</v>
      </c>
      <c r="BY56" s="50">
        <f t="shared" si="86"/>
        <v>-10</v>
      </c>
      <c r="BZ56" s="50">
        <f t="shared" si="86"/>
        <v>0</v>
      </c>
      <c r="CA56" s="50">
        <f t="shared" si="86"/>
        <v>-10</v>
      </c>
      <c r="CB56" s="50">
        <f t="shared" si="86"/>
        <v>0</v>
      </c>
      <c r="CC56" s="50">
        <f t="shared" si="86"/>
        <v>-3.7135677817608959</v>
      </c>
      <c r="CD56" s="50">
        <f t="shared" si="86"/>
        <v>-12.869987589821081</v>
      </c>
      <c r="CE56" s="50">
        <f t="shared" si="86"/>
        <v>-9.6579941485684895</v>
      </c>
      <c r="CF56" s="50">
        <f t="shared" si="86"/>
        <v>6.0270832542961434</v>
      </c>
      <c r="CG56" s="50">
        <f t="shared" si="86"/>
        <v>-20.442004790457666</v>
      </c>
      <c r="CH56" s="8"/>
      <c r="CI56" s="50">
        <f>AL56</f>
        <v>-10</v>
      </c>
      <c r="CJ56" s="50">
        <f t="shared" ref="CJ56:CT56" si="87">AM56</f>
        <v>-105</v>
      </c>
      <c r="CK56" s="50">
        <f t="shared" si="87"/>
        <v>-10</v>
      </c>
      <c r="CL56" s="50">
        <f t="shared" si="87"/>
        <v>25</v>
      </c>
      <c r="CM56" s="50">
        <f t="shared" si="87"/>
        <v>35</v>
      </c>
      <c r="CN56" s="50">
        <f t="shared" si="87"/>
        <v>50</v>
      </c>
      <c r="CO56" s="50">
        <f t="shared" si="87"/>
        <v>-15</v>
      </c>
      <c r="CP56" s="50">
        <f t="shared" si="87"/>
        <v>-35</v>
      </c>
      <c r="CQ56" s="50">
        <f t="shared" si="87"/>
        <v>-10</v>
      </c>
      <c r="CR56" s="50">
        <f t="shared" si="87"/>
        <v>-10</v>
      </c>
      <c r="CS56" s="50">
        <f t="shared" si="87"/>
        <v>-16.583555371581976</v>
      </c>
      <c r="CT56" s="50">
        <f t="shared" si="87"/>
        <v>-3.630910894272346</v>
      </c>
    </row>
    <row r="57" spans="2:98" x14ac:dyDescent="0.45">
      <c r="B57" s="49"/>
      <c r="C57" s="27"/>
      <c r="D57" s="27"/>
      <c r="E57" s="27"/>
      <c r="F57" s="27"/>
      <c r="G57" s="27"/>
      <c r="H57" s="27"/>
      <c r="I57" s="27"/>
      <c r="J57" s="27"/>
      <c r="K57" s="221"/>
      <c r="L57" s="221"/>
      <c r="M57" s="88"/>
      <c r="N57" s="27"/>
      <c r="O57" s="35"/>
      <c r="P57" s="35"/>
      <c r="Q57" s="35"/>
      <c r="R57" s="35"/>
      <c r="S57" s="35"/>
      <c r="T57" s="36"/>
      <c r="U57" s="36"/>
      <c r="V57" s="36"/>
      <c r="W57" s="36"/>
      <c r="X57" s="36"/>
      <c r="Y57" s="36"/>
      <c r="Z57" s="36"/>
      <c r="AA57" s="36"/>
      <c r="AB57" s="36"/>
      <c r="AC57" s="36"/>
      <c r="AD57" s="36"/>
      <c r="AE57" s="36"/>
      <c r="AF57" s="76"/>
      <c r="AG57" s="76"/>
      <c r="AH57" s="76"/>
      <c r="AI57" s="76"/>
      <c r="AJ57" s="76"/>
      <c r="AK57" s="236"/>
      <c r="AL57" s="76"/>
      <c r="AM57" s="76"/>
      <c r="AN57" s="76"/>
      <c r="AO57" s="76"/>
      <c r="AP57" s="76"/>
      <c r="AQ57" s="76"/>
      <c r="AR57" s="76"/>
      <c r="AS57" s="76"/>
      <c r="AT57" s="76"/>
      <c r="AU57" s="76"/>
      <c r="AV57" s="76"/>
      <c r="AW57" s="76"/>
      <c r="AX57"/>
      <c r="AY57" s="49"/>
      <c r="AZ57" s="27"/>
      <c r="BA57" s="27"/>
      <c r="BB57" s="27"/>
      <c r="BC57" s="27"/>
      <c r="BD57" s="27"/>
      <c r="BE57" s="27"/>
      <c r="BF57" s="27"/>
      <c r="BG57" s="27"/>
      <c r="BH57" s="221"/>
      <c r="BI57" s="221"/>
      <c r="BJ57" s="39"/>
      <c r="BK57" s="27"/>
      <c r="BL57" s="35"/>
      <c r="BM57" s="35"/>
      <c r="BN57" s="35"/>
      <c r="BO57" s="35"/>
      <c r="BP57" s="35"/>
      <c r="BQ57" s="35"/>
      <c r="BR57" s="35"/>
      <c r="BS57" s="35"/>
      <c r="BT57" s="35"/>
      <c r="BU57" s="35"/>
      <c r="BV57" s="35"/>
      <c r="BW57" s="35"/>
      <c r="BX57" s="35"/>
      <c r="BY57" s="35"/>
      <c r="BZ57" s="35"/>
      <c r="CA57" s="35"/>
      <c r="CB57" s="35"/>
      <c r="CC57" s="35"/>
      <c r="CD57" s="35"/>
      <c r="CE57" s="35"/>
      <c r="CF57" s="35"/>
      <c r="CG57" s="35"/>
      <c r="CH57" s="39"/>
      <c r="CI57" s="40"/>
      <c r="CJ57" s="40"/>
      <c r="CK57" s="40"/>
      <c r="CL57" s="40"/>
      <c r="CM57" s="40"/>
      <c r="CN57" s="40"/>
      <c r="CO57" s="40"/>
      <c r="CP57" s="40"/>
      <c r="CQ57" s="40"/>
      <c r="CR57" s="40"/>
      <c r="CS57" s="40"/>
      <c r="CT57" s="40"/>
    </row>
    <row r="58" spans="2:98" x14ac:dyDescent="0.45">
      <c r="B58" s="56" t="s">
        <v>3</v>
      </c>
      <c r="C58" s="57">
        <f>'Table 1(Q1''20)'!D35</f>
        <v>935</v>
      </c>
      <c r="D58" s="57">
        <f>'Table 1(Q1''20)'!E35</f>
        <v>150</v>
      </c>
      <c r="E58" s="57">
        <f>'Table 1(Q1''20)'!F35</f>
        <v>305</v>
      </c>
      <c r="F58" s="57">
        <f>'Table 1(Q1''20)'!G35</f>
        <v>535</v>
      </c>
      <c r="G58" s="57">
        <f>'Table 1(Q1''20)'!H35</f>
        <v>275</v>
      </c>
      <c r="H58" s="57">
        <f>'Table 1(Q1''20)'!I35</f>
        <v>15</v>
      </c>
      <c r="I58" s="57">
        <f>I46+I51+I56</f>
        <v>1253.5618188005444</v>
      </c>
      <c r="J58" s="57">
        <f>J46+J51+J56</f>
        <v>630.89164064376655</v>
      </c>
      <c r="K58" s="277" t="str">
        <f>IF(ISERROR(I58/H58),"N/A",IF(H58&lt;0,"N/A",IF(I58&lt;0,"N/A",IF(I58/H58-1&gt;300%,"&gt;±300%",IF(I58/H58-1&lt;-300%,"&gt;±300%",I58/H58-1)))))</f>
        <v>&gt;±300%</v>
      </c>
      <c r="L58" s="279">
        <f>IF(ISERROR(J58/I58),"N/A",IF(I58&lt;0,"N/A",IF(J58&lt;0,"N/A",IF(J58/I58-1&gt;300%,"&gt;±300%",IF(J58/I58-1&lt;-300%,"&gt;±300%",J58/I58-1)))))</f>
        <v>-0.49672075905484447</v>
      </c>
      <c r="M58" s="57"/>
      <c r="N58" s="57">
        <v>-175</v>
      </c>
      <c r="O58" s="57">
        <v>0</v>
      </c>
      <c r="P58" s="57">
        <v>-10</v>
      </c>
      <c r="Q58" s="57">
        <v>115</v>
      </c>
      <c r="R58" s="57">
        <v>285</v>
      </c>
      <c r="S58" s="57">
        <v>-95</v>
      </c>
      <c r="T58" s="57">
        <v>165</v>
      </c>
      <c r="U58" s="57">
        <v>95</v>
      </c>
      <c r="V58" s="57">
        <v>50</v>
      </c>
      <c r="W58" s="57">
        <v>225</v>
      </c>
      <c r="X58" s="57">
        <v>80</v>
      </c>
      <c r="Y58" s="57">
        <v>105</v>
      </c>
      <c r="Z58" s="57">
        <v>-10</v>
      </c>
      <c r="AA58" s="57">
        <v>100</v>
      </c>
      <c r="AB58" s="57">
        <v>60</v>
      </c>
      <c r="AC58" s="57">
        <v>-55</v>
      </c>
      <c r="AD58" s="57">
        <v>65</v>
      </c>
      <c r="AE58" s="57">
        <v>-65</v>
      </c>
      <c r="AF58" s="57">
        <v>793.88759599322509</v>
      </c>
      <c r="AG58" s="57">
        <v>125.96520600405151</v>
      </c>
      <c r="AH58" s="57">
        <v>250.73299420174169</v>
      </c>
      <c r="AI58" s="57">
        <v>81.504818220724701</v>
      </c>
      <c r="AJ58" s="57">
        <v>78.878057577637918</v>
      </c>
      <c r="AK58" s="236"/>
      <c r="AL58" s="86">
        <v>325</v>
      </c>
      <c r="AM58" s="86">
        <v>-175</v>
      </c>
      <c r="AN58" s="86">
        <v>105</v>
      </c>
      <c r="AO58" s="86">
        <v>190</v>
      </c>
      <c r="AP58" s="86">
        <v>70</v>
      </c>
      <c r="AQ58" s="86">
        <v>145</v>
      </c>
      <c r="AR58" s="86">
        <v>185</v>
      </c>
      <c r="AS58" s="86">
        <v>90</v>
      </c>
      <c r="AT58" s="86">
        <f>SUM(AB58:AC58)</f>
        <v>5</v>
      </c>
      <c r="AU58" s="86">
        <f>SUM(AD58:AE58)</f>
        <v>0</v>
      </c>
      <c r="AV58" s="86">
        <f>SUM(AF58:AG58)</f>
        <v>919.85280199727663</v>
      </c>
      <c r="AW58" s="86">
        <f>SUM(AH58:AI58)</f>
        <v>332.23781242246639</v>
      </c>
      <c r="AX58"/>
      <c r="AY58" s="56" t="s">
        <v>3</v>
      </c>
      <c r="AZ58" s="57">
        <v>935</v>
      </c>
      <c r="BA58" s="57">
        <v>150</v>
      </c>
      <c r="BB58" s="57">
        <v>305</v>
      </c>
      <c r="BC58" s="57">
        <v>535</v>
      </c>
      <c r="BD58" s="57">
        <v>275</v>
      </c>
      <c r="BE58" s="57">
        <f>H58</f>
        <v>15</v>
      </c>
      <c r="BF58" s="57">
        <f t="shared" ref="BF58:BH58" si="88">I58</f>
        <v>1253.5618188005444</v>
      </c>
      <c r="BG58" s="57">
        <f t="shared" si="88"/>
        <v>630.89164064376655</v>
      </c>
      <c r="BH58" s="283" t="str">
        <f t="shared" si="88"/>
        <v>&gt;±300%</v>
      </c>
      <c r="BI58" s="283">
        <f>L58</f>
        <v>-0.49672075905484447</v>
      </c>
      <c r="BJ58" s="198"/>
      <c r="BK58" s="57">
        <f>N58</f>
        <v>-175</v>
      </c>
      <c r="BL58" s="57">
        <f t="shared" ref="BL58:CG58" si="89">O58</f>
        <v>0</v>
      </c>
      <c r="BM58" s="57">
        <f t="shared" si="89"/>
        <v>-10</v>
      </c>
      <c r="BN58" s="57">
        <f t="shared" si="89"/>
        <v>115</v>
      </c>
      <c r="BO58" s="57">
        <f t="shared" si="89"/>
        <v>285</v>
      </c>
      <c r="BP58" s="57">
        <f t="shared" si="89"/>
        <v>-95</v>
      </c>
      <c r="BQ58" s="57">
        <f t="shared" si="89"/>
        <v>165</v>
      </c>
      <c r="BR58" s="57">
        <f t="shared" si="89"/>
        <v>95</v>
      </c>
      <c r="BS58" s="57">
        <f t="shared" si="89"/>
        <v>50</v>
      </c>
      <c r="BT58" s="57">
        <f t="shared" si="89"/>
        <v>225</v>
      </c>
      <c r="BU58" s="57">
        <f t="shared" si="89"/>
        <v>80</v>
      </c>
      <c r="BV58" s="57">
        <f t="shared" si="89"/>
        <v>105</v>
      </c>
      <c r="BW58" s="57">
        <f t="shared" si="89"/>
        <v>-10</v>
      </c>
      <c r="BX58" s="57">
        <f t="shared" si="89"/>
        <v>100</v>
      </c>
      <c r="BY58" s="57">
        <f t="shared" si="89"/>
        <v>60</v>
      </c>
      <c r="BZ58" s="57">
        <f t="shared" si="89"/>
        <v>-55</v>
      </c>
      <c r="CA58" s="57">
        <f t="shared" si="89"/>
        <v>65</v>
      </c>
      <c r="CB58" s="57">
        <f t="shared" si="89"/>
        <v>-65</v>
      </c>
      <c r="CC58" s="57">
        <f t="shared" si="89"/>
        <v>793.88759599322509</v>
      </c>
      <c r="CD58" s="57">
        <f t="shared" si="89"/>
        <v>125.96520600405151</v>
      </c>
      <c r="CE58" s="57">
        <f t="shared" si="89"/>
        <v>250.73299420174169</v>
      </c>
      <c r="CF58" s="57">
        <f t="shared" si="89"/>
        <v>81.504818220724701</v>
      </c>
      <c r="CG58" s="57">
        <f t="shared" si="89"/>
        <v>78.878057577637918</v>
      </c>
      <c r="CH58" s="8"/>
      <c r="CI58" s="57">
        <f>AL58</f>
        <v>325</v>
      </c>
      <c r="CJ58" s="57">
        <f t="shared" ref="CJ58:CT58" si="90">AM58</f>
        <v>-175</v>
      </c>
      <c r="CK58" s="57">
        <f t="shared" si="90"/>
        <v>105</v>
      </c>
      <c r="CL58" s="57">
        <f t="shared" si="90"/>
        <v>190</v>
      </c>
      <c r="CM58" s="57">
        <f t="shared" si="90"/>
        <v>70</v>
      </c>
      <c r="CN58" s="57">
        <f t="shared" si="90"/>
        <v>145</v>
      </c>
      <c r="CO58" s="57">
        <f t="shared" si="90"/>
        <v>185</v>
      </c>
      <c r="CP58" s="57">
        <f t="shared" si="90"/>
        <v>90</v>
      </c>
      <c r="CQ58" s="57">
        <f t="shared" si="90"/>
        <v>5</v>
      </c>
      <c r="CR58" s="57">
        <f t="shared" si="90"/>
        <v>0</v>
      </c>
      <c r="CS58" s="57">
        <f t="shared" si="90"/>
        <v>919.85280199727663</v>
      </c>
      <c r="CT58" s="57">
        <f t="shared" si="90"/>
        <v>332.23781242246639</v>
      </c>
    </row>
    <row r="59" spans="2:98" s="15" customFormat="1" ht="13.5" x14ac:dyDescent="0.35">
      <c r="B59" s="41" t="s">
        <v>26</v>
      </c>
      <c r="C59" s="46">
        <f>SUM(C6,C13,C20,C26,C32,C38,C44,C45,C58)</f>
        <v>8490</v>
      </c>
      <c r="D59" s="46">
        <f t="shared" ref="D59:I59" si="91">SUM(D6,D13,D20,D26,D32,D38,D44,D45,D58)</f>
        <v>7975</v>
      </c>
      <c r="E59" s="46">
        <f t="shared" si="91"/>
        <v>8195</v>
      </c>
      <c r="F59" s="46">
        <f t="shared" si="91"/>
        <v>8285</v>
      </c>
      <c r="G59" s="46">
        <f t="shared" si="91"/>
        <v>7745</v>
      </c>
      <c r="H59" s="46">
        <f t="shared" si="91"/>
        <v>7270</v>
      </c>
      <c r="I59" s="46">
        <f t="shared" si="91"/>
        <v>8431.7147045500424</v>
      </c>
      <c r="J59" s="46">
        <f>SUM(J6,J13,J20,J26,J32,J38,J44,J45,J58)</f>
        <v>6977.5318976040189</v>
      </c>
      <c r="K59" s="278">
        <f>IF(ISERROR(I59/H59),"N/A",IF(H59&lt;0,"N/A",IF(I59&lt;0,"N/A",IF(I59/H59-1&gt;300%,"&gt;±300%",IF(I59/H59-1&lt;-300%,"&gt;±300%",I59/H59-1)))))</f>
        <v>0.15979569526135373</v>
      </c>
      <c r="L59" s="222">
        <f>IF(ISERROR(J59/I59),"N/A",IF(I59&lt;0,"N/A",IF(J59&lt;0,"N/A",IF(J59/I59-1&gt;300%,"&gt;±300%",IF(J59/I59-1&lt;-300%,"&gt;±300%",J59/I59-1)))))</f>
        <v>-0.17246584566734646</v>
      </c>
      <c r="M59" s="88"/>
      <c r="N59" s="46">
        <f>SUM(N6,N13,N20,N26,N32,N38,N44,N45,N58)</f>
        <v>1710</v>
      </c>
      <c r="O59" s="46">
        <f t="shared" ref="O59:AJ59" si="92">SUM(O6,O13,O20,O26,O32,O38,O44,O45,O58)</f>
        <v>1915</v>
      </c>
      <c r="P59" s="46">
        <f t="shared" si="92"/>
        <v>1990</v>
      </c>
      <c r="Q59" s="46">
        <f t="shared" si="92"/>
        <v>2060</v>
      </c>
      <c r="R59" s="46">
        <f t="shared" si="92"/>
        <v>2290</v>
      </c>
      <c r="S59" s="46">
        <f t="shared" si="92"/>
        <v>1870</v>
      </c>
      <c r="T59" s="46">
        <f t="shared" si="92"/>
        <v>2070</v>
      </c>
      <c r="U59" s="46">
        <f t="shared" si="92"/>
        <v>2080</v>
      </c>
      <c r="V59" s="46">
        <f t="shared" si="92"/>
        <v>1950</v>
      </c>
      <c r="W59" s="46">
        <f t="shared" si="92"/>
        <v>2225</v>
      </c>
      <c r="X59" s="46">
        <f t="shared" si="92"/>
        <v>1980</v>
      </c>
      <c r="Y59" s="46">
        <f t="shared" si="92"/>
        <v>1950</v>
      </c>
      <c r="Z59" s="46">
        <f t="shared" si="92"/>
        <v>1775</v>
      </c>
      <c r="AA59" s="46">
        <f t="shared" si="92"/>
        <v>2060</v>
      </c>
      <c r="AB59" s="46">
        <f t="shared" si="92"/>
        <v>1915</v>
      </c>
      <c r="AC59" s="46">
        <f t="shared" si="92"/>
        <v>1805</v>
      </c>
      <c r="AD59" s="46">
        <f t="shared" si="92"/>
        <v>1795</v>
      </c>
      <c r="AE59" s="46">
        <f t="shared" si="92"/>
        <v>1750</v>
      </c>
      <c r="AF59" s="46">
        <f t="shared" si="92"/>
        <v>2648.5718090464006</v>
      </c>
      <c r="AG59" s="46">
        <f t="shared" si="92"/>
        <v>1987.2178745988292</v>
      </c>
      <c r="AH59" s="46">
        <f t="shared" si="92"/>
        <v>2051.4142214098083</v>
      </c>
      <c r="AI59" s="46">
        <f t="shared" si="92"/>
        <v>1742.2843500843569</v>
      </c>
      <c r="AJ59" s="46">
        <f t="shared" si="92"/>
        <v>1648.7196303669771</v>
      </c>
      <c r="AK59" s="236"/>
      <c r="AL59" s="46">
        <f t="shared" ref="AL59:AU59" si="93">SUM(AL6,AL13,AL20,AL26,AL32,AL38,AL44,AL45,AL58,AL46,AL51)</f>
        <v>4685</v>
      </c>
      <c r="AM59" s="46">
        <f t="shared" si="93"/>
        <v>3555</v>
      </c>
      <c r="AN59" s="46">
        <f t="shared" si="93"/>
        <v>4165</v>
      </c>
      <c r="AO59" s="46">
        <f t="shared" si="93"/>
        <v>4285</v>
      </c>
      <c r="AP59" s="46">
        <f t="shared" si="93"/>
        <v>4185</v>
      </c>
      <c r="AQ59" s="46">
        <f t="shared" si="93"/>
        <v>4270</v>
      </c>
      <c r="AR59" s="46">
        <f t="shared" si="93"/>
        <v>4210</v>
      </c>
      <c r="AS59" s="46">
        <f t="shared" si="93"/>
        <v>3960</v>
      </c>
      <c r="AT59" s="46">
        <f t="shared" si="93"/>
        <v>3735</v>
      </c>
      <c r="AU59" s="46">
        <f t="shared" si="93"/>
        <v>3555</v>
      </c>
      <c r="AV59" s="46">
        <f t="shared" ref="AV59:AW59" si="94">SUM(AV6,AV13,AV20,AV26,AV32,AV38,AV44,AV45,AV58)</f>
        <v>4635.7896836452301</v>
      </c>
      <c r="AW59" s="46">
        <f t="shared" si="94"/>
        <v>3793.6985714941648</v>
      </c>
      <c r="AX59" s="64"/>
      <c r="AY59" s="41" t="s">
        <v>26</v>
      </c>
      <c r="AZ59" s="46">
        <f t="shared" ref="AZ59:BI59" si="95">C59</f>
        <v>8490</v>
      </c>
      <c r="BA59" s="46">
        <f t="shared" si="95"/>
        <v>7975</v>
      </c>
      <c r="BB59" s="46">
        <f t="shared" si="95"/>
        <v>8195</v>
      </c>
      <c r="BC59" s="46">
        <f t="shared" si="95"/>
        <v>8285</v>
      </c>
      <c r="BD59" s="46">
        <f t="shared" si="95"/>
        <v>7745</v>
      </c>
      <c r="BE59" s="46">
        <f t="shared" si="95"/>
        <v>7270</v>
      </c>
      <c r="BF59" s="46">
        <f t="shared" si="95"/>
        <v>8431.7147045500424</v>
      </c>
      <c r="BG59" s="46">
        <f t="shared" si="95"/>
        <v>6977.5318976040189</v>
      </c>
      <c r="BH59" s="222">
        <f t="shared" si="95"/>
        <v>0.15979569526135373</v>
      </c>
      <c r="BI59" s="222">
        <f t="shared" si="95"/>
        <v>-0.17246584566734646</v>
      </c>
      <c r="BJ59" s="36"/>
      <c r="BK59" s="46">
        <f t="shared" ref="BK59:CG59" si="96">N59</f>
        <v>1710</v>
      </c>
      <c r="BL59" s="46">
        <f t="shared" si="96"/>
        <v>1915</v>
      </c>
      <c r="BM59" s="46">
        <f t="shared" si="96"/>
        <v>1990</v>
      </c>
      <c r="BN59" s="46">
        <f t="shared" si="96"/>
        <v>2060</v>
      </c>
      <c r="BO59" s="46">
        <f t="shared" si="96"/>
        <v>2290</v>
      </c>
      <c r="BP59" s="46">
        <f t="shared" si="96"/>
        <v>1870</v>
      </c>
      <c r="BQ59" s="46">
        <f t="shared" si="96"/>
        <v>2070</v>
      </c>
      <c r="BR59" s="46">
        <f t="shared" si="96"/>
        <v>2080</v>
      </c>
      <c r="BS59" s="46">
        <f t="shared" si="96"/>
        <v>1950</v>
      </c>
      <c r="BT59" s="46">
        <f t="shared" si="96"/>
        <v>2225</v>
      </c>
      <c r="BU59" s="46">
        <f t="shared" si="96"/>
        <v>1980</v>
      </c>
      <c r="BV59" s="46">
        <f t="shared" si="96"/>
        <v>1950</v>
      </c>
      <c r="BW59" s="46">
        <f t="shared" si="96"/>
        <v>1775</v>
      </c>
      <c r="BX59" s="46">
        <f t="shared" si="96"/>
        <v>2060</v>
      </c>
      <c r="BY59" s="46">
        <f t="shared" si="96"/>
        <v>1915</v>
      </c>
      <c r="BZ59" s="46">
        <f t="shared" si="96"/>
        <v>1805</v>
      </c>
      <c r="CA59" s="46">
        <f t="shared" si="96"/>
        <v>1795</v>
      </c>
      <c r="CB59" s="46">
        <f t="shared" si="96"/>
        <v>1750</v>
      </c>
      <c r="CC59" s="46">
        <f t="shared" si="96"/>
        <v>2648.5718090464006</v>
      </c>
      <c r="CD59" s="46">
        <f t="shared" si="96"/>
        <v>1987.2178745988292</v>
      </c>
      <c r="CE59" s="46">
        <f t="shared" si="96"/>
        <v>2051.4142214098083</v>
      </c>
      <c r="CF59" s="46">
        <f t="shared" si="96"/>
        <v>1742.2843500843569</v>
      </c>
      <c r="CG59" s="46">
        <f t="shared" si="96"/>
        <v>1648.7196303669771</v>
      </c>
      <c r="CH59" s="39"/>
      <c r="CI59" s="46">
        <f t="shared" ref="CI59:CT59" si="97">AL59</f>
        <v>4685</v>
      </c>
      <c r="CJ59" s="46">
        <f t="shared" si="97"/>
        <v>3555</v>
      </c>
      <c r="CK59" s="46">
        <f t="shared" si="97"/>
        <v>4165</v>
      </c>
      <c r="CL59" s="46">
        <f t="shared" si="97"/>
        <v>4285</v>
      </c>
      <c r="CM59" s="46">
        <f t="shared" si="97"/>
        <v>4185</v>
      </c>
      <c r="CN59" s="46">
        <f t="shared" si="97"/>
        <v>4270</v>
      </c>
      <c r="CO59" s="46">
        <f t="shared" si="97"/>
        <v>4210</v>
      </c>
      <c r="CP59" s="46">
        <f t="shared" si="97"/>
        <v>3960</v>
      </c>
      <c r="CQ59" s="46">
        <f t="shared" si="97"/>
        <v>3735</v>
      </c>
      <c r="CR59" s="46">
        <f t="shared" si="97"/>
        <v>3555</v>
      </c>
      <c r="CS59" s="46">
        <f t="shared" si="97"/>
        <v>4635.7896836452301</v>
      </c>
      <c r="CT59" s="46">
        <f t="shared" si="97"/>
        <v>3793.6985714941648</v>
      </c>
    </row>
    <row r="60" spans="2:98" s="15" customFormat="1" x14ac:dyDescent="0.45">
      <c r="B60" s="49"/>
      <c r="C60" s="223"/>
      <c r="D60" s="223"/>
      <c r="E60" s="223"/>
      <c r="F60" s="223"/>
      <c r="G60" s="223"/>
      <c r="H60" s="223"/>
      <c r="I60" s="224"/>
      <c r="J60" s="224"/>
      <c r="K60" s="208"/>
      <c r="L60" s="208"/>
      <c r="N60" s="223"/>
      <c r="W60" s="104"/>
      <c r="X60" s="104"/>
      <c r="Y60" s="104"/>
      <c r="Z60" s="104"/>
      <c r="AA60" s="104"/>
      <c r="AB60" s="104"/>
      <c r="AC60" s="104"/>
      <c r="AD60" s="104"/>
      <c r="AE60" s="104"/>
      <c r="AF60" s="104"/>
      <c r="AG60" s="104"/>
      <c r="AH60" s="104"/>
      <c r="AI60" s="104"/>
      <c r="AJ60" s="104"/>
      <c r="AK60" s="104"/>
      <c r="AM60" s="77"/>
      <c r="AN60" s="77"/>
      <c r="AO60" s="77"/>
      <c r="CJ60"/>
    </row>
    <row r="61" spans="2:98" s="15" customFormat="1" ht="9" customHeight="1" x14ac:dyDescent="0.45">
      <c r="B61" s="11"/>
      <c r="C61" s="13"/>
      <c r="D61" s="13"/>
      <c r="E61" s="13"/>
      <c r="F61" s="13"/>
      <c r="G61" s="13"/>
      <c r="H61" s="13"/>
      <c r="I61" s="13"/>
      <c r="J61" s="13"/>
      <c r="K61" s="208"/>
      <c r="L61" s="208"/>
      <c r="N61" s="13"/>
      <c r="O61" s="36"/>
      <c r="P61" s="36"/>
      <c r="Q61" s="36"/>
      <c r="R61" s="36"/>
      <c r="S61" s="36"/>
      <c r="T61" s="36"/>
      <c r="U61" s="36"/>
      <c r="V61" s="36"/>
      <c r="W61" s="106"/>
      <c r="X61" s="106"/>
      <c r="Y61" s="106"/>
      <c r="Z61" s="106"/>
      <c r="AA61" s="106"/>
      <c r="AB61" s="106"/>
      <c r="AC61" s="106"/>
      <c r="AD61" s="106"/>
      <c r="AE61" s="106"/>
      <c r="AF61" s="106"/>
      <c r="AG61" s="106"/>
      <c r="AH61" s="106"/>
      <c r="AI61" s="106"/>
      <c r="AJ61" s="106"/>
      <c r="AK61" s="106"/>
      <c r="AM61" s="77"/>
      <c r="AN61" s="77"/>
      <c r="AO61" s="77"/>
      <c r="AP61" s="36"/>
      <c r="AQ61" s="36"/>
      <c r="AR61" s="36"/>
      <c r="AS61" s="36"/>
      <c r="AT61" s="36"/>
      <c r="AU61" s="36"/>
      <c r="AV61" s="36"/>
      <c r="AW61" s="36"/>
      <c r="AX61" s="36"/>
      <c r="CJ61"/>
    </row>
    <row r="62" spans="2:98" s="15" customFormat="1" x14ac:dyDescent="0.45">
      <c r="B62" s="23"/>
      <c r="C62" s="62"/>
      <c r="D62" s="62"/>
      <c r="E62" s="62"/>
      <c r="F62" s="62"/>
      <c r="G62" s="62"/>
      <c r="H62" s="62"/>
      <c r="I62" s="62"/>
      <c r="J62" s="62"/>
      <c r="K62" s="208"/>
      <c r="L62" s="208"/>
      <c r="N62" s="62"/>
      <c r="W62" s="104"/>
      <c r="X62" s="104"/>
      <c r="Y62" s="104"/>
      <c r="Z62" s="104"/>
      <c r="AA62" s="104"/>
      <c r="AB62" s="104"/>
      <c r="AC62" s="104"/>
      <c r="AD62" s="104"/>
      <c r="AE62" s="104"/>
      <c r="AF62" s="104"/>
      <c r="AG62" s="104"/>
      <c r="AH62" s="104"/>
      <c r="AI62" s="104"/>
      <c r="AJ62" s="104"/>
      <c r="AK62" s="104"/>
      <c r="AM62" s="77"/>
      <c r="AN62" s="77"/>
      <c r="AO62" s="77"/>
      <c r="CJ62"/>
    </row>
    <row r="63" spans="2:98" s="15" customFormat="1" x14ac:dyDescent="0.45">
      <c r="B63" s="23"/>
      <c r="C63" s="62"/>
      <c r="D63" s="62"/>
      <c r="E63" s="62"/>
      <c r="F63" s="62"/>
      <c r="G63" s="62"/>
      <c r="H63" s="62"/>
      <c r="I63" s="62"/>
      <c r="J63" s="62"/>
      <c r="K63" s="208"/>
      <c r="L63" s="208"/>
      <c r="N63" s="62"/>
      <c r="W63" s="104"/>
      <c r="X63" s="104"/>
      <c r="Y63" s="104"/>
      <c r="Z63" s="104"/>
      <c r="AA63" s="104"/>
      <c r="AB63" s="104"/>
      <c r="AC63" s="104"/>
      <c r="AD63" s="104"/>
      <c r="AE63" s="104"/>
      <c r="AF63" s="104"/>
      <c r="AG63" s="104"/>
      <c r="AH63" s="104"/>
      <c r="AI63" s="104"/>
      <c r="AJ63" s="104"/>
      <c r="AK63" s="104"/>
      <c r="AM63" s="77"/>
      <c r="AN63" s="77"/>
      <c r="AO63" s="77"/>
      <c r="CJ63"/>
    </row>
    <row r="64" spans="2:98" s="15" customFormat="1" x14ac:dyDescent="0.45">
      <c r="B64" s="23"/>
      <c r="C64" s="62"/>
      <c r="D64" s="62"/>
      <c r="E64" s="62"/>
      <c r="F64" s="62"/>
      <c r="G64" s="62"/>
      <c r="H64" s="62"/>
      <c r="I64" s="62"/>
      <c r="J64" s="62"/>
      <c r="K64" s="208"/>
      <c r="L64" s="208"/>
      <c r="N64" s="62"/>
      <c r="W64" s="104"/>
      <c r="X64" s="104"/>
      <c r="Y64" s="104"/>
      <c r="Z64" s="104"/>
      <c r="AA64" s="104"/>
      <c r="AB64" s="104"/>
      <c r="AC64" s="104"/>
      <c r="AD64" s="104"/>
      <c r="AE64" s="104"/>
      <c r="AF64" s="104"/>
      <c r="AG64" s="104"/>
      <c r="AH64" s="104"/>
      <c r="AI64" s="104"/>
      <c r="AJ64" s="104"/>
      <c r="AK64" s="104"/>
      <c r="AM64" s="77"/>
      <c r="AN64" s="77"/>
      <c r="AO64" s="77"/>
      <c r="CJ64"/>
    </row>
    <row r="65" spans="2:88" s="15" customFormat="1" x14ac:dyDescent="0.45">
      <c r="B65" s="23"/>
      <c r="C65" s="62"/>
      <c r="D65" s="62"/>
      <c r="E65" s="62"/>
      <c r="F65" s="62"/>
      <c r="G65" s="62"/>
      <c r="H65" s="62"/>
      <c r="I65" s="62"/>
      <c r="J65" s="62"/>
      <c r="K65" s="208"/>
      <c r="L65" s="208"/>
      <c r="N65" s="62"/>
      <c r="W65" s="104"/>
      <c r="X65" s="104"/>
      <c r="Y65" s="104"/>
      <c r="Z65" s="104"/>
      <c r="AA65" s="104"/>
      <c r="AB65" s="104"/>
      <c r="AC65" s="104"/>
      <c r="AD65" s="104"/>
      <c r="AE65" s="104"/>
      <c r="AF65" s="104"/>
      <c r="AG65" s="104"/>
      <c r="AH65" s="104"/>
      <c r="AI65" s="104"/>
      <c r="AJ65" s="104"/>
      <c r="AK65" s="104"/>
      <c r="AM65" s="77"/>
      <c r="AN65" s="77"/>
      <c r="AO65" s="77"/>
      <c r="CJ65"/>
    </row>
    <row r="66" spans="2:88" s="15" customFormat="1" x14ac:dyDescent="0.45">
      <c r="B66" s="64"/>
      <c r="C66" s="64"/>
      <c r="D66" s="64"/>
      <c r="E66" s="64"/>
      <c r="F66" s="64"/>
      <c r="G66" s="64"/>
      <c r="H66" s="64"/>
      <c r="I66" s="64"/>
      <c r="J66" s="64"/>
      <c r="K66" s="64"/>
      <c r="L66" s="64"/>
      <c r="N66" s="89"/>
      <c r="W66" s="104"/>
      <c r="X66" s="104"/>
      <c r="Y66" s="104"/>
      <c r="Z66" s="104"/>
      <c r="AA66" s="104"/>
      <c r="AB66" s="104"/>
      <c r="AC66" s="104"/>
      <c r="AD66" s="104"/>
      <c r="AE66" s="104"/>
      <c r="AF66" s="104"/>
      <c r="AG66" s="104"/>
      <c r="AH66" s="104"/>
      <c r="AI66" s="104"/>
      <c r="AJ66" s="104"/>
      <c r="AK66" s="104"/>
      <c r="AM66" s="77"/>
      <c r="AN66" s="77"/>
      <c r="AO66" s="77"/>
      <c r="CJ66"/>
    </row>
    <row r="67" spans="2:88" s="15" customFormat="1" x14ac:dyDescent="0.45">
      <c r="B67" s="64"/>
      <c r="C67" s="64"/>
      <c r="D67" s="64"/>
      <c r="E67" s="64"/>
      <c r="F67" s="64"/>
      <c r="G67" s="64"/>
      <c r="H67" s="64"/>
      <c r="I67" s="64"/>
      <c r="J67" s="64"/>
      <c r="K67" s="64"/>
      <c r="L67" s="64"/>
      <c r="N67" s="89"/>
      <c r="W67" s="104"/>
      <c r="X67" s="104"/>
      <c r="Y67" s="104"/>
      <c r="Z67" s="104"/>
      <c r="AA67" s="104"/>
      <c r="AB67" s="104"/>
      <c r="AC67" s="104"/>
      <c r="AD67" s="104"/>
      <c r="AE67" s="104"/>
      <c r="AF67" s="104"/>
      <c r="AG67" s="104"/>
      <c r="AH67" s="104"/>
      <c r="AI67" s="104"/>
      <c r="AJ67" s="104"/>
      <c r="AK67" s="104"/>
      <c r="AM67" s="77"/>
      <c r="AN67" s="77"/>
      <c r="AO67" s="77"/>
      <c r="CJ67"/>
    </row>
    <row r="68" spans="2:88" s="15" customFormat="1" x14ac:dyDescent="0.45">
      <c r="B68" s="64"/>
      <c r="C68" s="64"/>
      <c r="D68" s="64"/>
      <c r="E68" s="64"/>
      <c r="F68" s="64"/>
      <c r="G68" s="64"/>
      <c r="H68" s="64"/>
      <c r="I68" s="64"/>
      <c r="J68" s="64"/>
      <c r="K68" s="64"/>
      <c r="L68" s="64"/>
      <c r="N68" s="89"/>
      <c r="W68" s="104"/>
      <c r="X68" s="104"/>
      <c r="Y68" s="104"/>
      <c r="Z68" s="104"/>
      <c r="AA68" s="104"/>
      <c r="AB68" s="104"/>
      <c r="AC68" s="104"/>
      <c r="AD68" s="104"/>
      <c r="AE68" s="104"/>
      <c r="AF68" s="104"/>
      <c r="AG68" s="104"/>
      <c r="AH68" s="104"/>
      <c r="AI68" s="104"/>
      <c r="AJ68" s="104"/>
      <c r="AK68" s="104"/>
      <c r="AM68" s="77"/>
      <c r="AN68" s="77"/>
      <c r="AO68" s="77"/>
      <c r="CJ68"/>
    </row>
    <row r="69" spans="2:88" s="15" customFormat="1" ht="9" customHeight="1" x14ac:dyDescent="0.45">
      <c r="B69" s="64"/>
      <c r="C69" s="64"/>
      <c r="D69" s="64"/>
      <c r="E69" s="64"/>
      <c r="F69" s="64"/>
      <c r="G69" s="64"/>
      <c r="H69" s="64"/>
      <c r="I69" s="64"/>
      <c r="J69" s="64"/>
      <c r="K69" s="64"/>
      <c r="L69" s="64"/>
      <c r="N69" s="89"/>
      <c r="O69" s="36"/>
      <c r="P69" s="36"/>
      <c r="Q69" s="36"/>
      <c r="R69" s="36"/>
      <c r="S69" s="36"/>
      <c r="T69" s="36"/>
      <c r="U69" s="36"/>
      <c r="V69" s="36"/>
      <c r="W69" s="106"/>
      <c r="X69" s="106"/>
      <c r="Y69" s="106"/>
      <c r="Z69" s="106"/>
      <c r="AA69" s="106"/>
      <c r="AB69" s="106"/>
      <c r="AC69" s="106"/>
      <c r="AD69" s="106"/>
      <c r="AE69" s="106"/>
      <c r="AF69" s="106"/>
      <c r="AG69" s="106"/>
      <c r="AH69" s="106"/>
      <c r="AI69" s="106"/>
      <c r="AJ69" s="106"/>
      <c r="AK69" s="106"/>
      <c r="AM69" s="77"/>
      <c r="AN69" s="77"/>
      <c r="AO69" s="77"/>
      <c r="AP69" s="36"/>
      <c r="AQ69" s="36"/>
      <c r="AR69" s="36"/>
      <c r="AS69" s="36"/>
      <c r="AT69" s="36"/>
      <c r="AU69" s="36"/>
      <c r="AV69" s="36"/>
      <c r="AW69" s="36"/>
      <c r="AX69" s="36"/>
      <c r="CJ69"/>
    </row>
    <row r="70" spans="2:88" s="15" customFormat="1" x14ac:dyDescent="0.45">
      <c r="B70" s="64"/>
      <c r="C70" s="64"/>
      <c r="D70" s="64"/>
      <c r="E70" s="64"/>
      <c r="F70" s="64"/>
      <c r="G70" s="64"/>
      <c r="H70" s="64"/>
      <c r="I70" s="64"/>
      <c r="J70" s="64"/>
      <c r="K70" s="64"/>
      <c r="L70" s="64"/>
      <c r="N70" s="89"/>
      <c r="W70" s="104"/>
      <c r="X70" s="104"/>
      <c r="Y70" s="104"/>
      <c r="Z70" s="104"/>
      <c r="AA70" s="104"/>
      <c r="AB70" s="104"/>
      <c r="AC70" s="104"/>
      <c r="AD70" s="104"/>
      <c r="AE70" s="104"/>
      <c r="AF70" s="104"/>
      <c r="AG70" s="104"/>
      <c r="AH70" s="104"/>
      <c r="AI70" s="104"/>
      <c r="AJ70" s="104"/>
      <c r="AK70" s="104"/>
      <c r="AM70" s="77"/>
      <c r="AN70" s="77"/>
      <c r="AO70" s="77"/>
      <c r="CJ70"/>
    </row>
    <row r="71" spans="2:88" s="15" customFormat="1" x14ac:dyDescent="0.45">
      <c r="B71" s="64"/>
      <c r="C71" s="64"/>
      <c r="D71" s="64"/>
      <c r="E71" s="64"/>
      <c r="F71" s="64"/>
      <c r="G71" s="64"/>
      <c r="H71" s="64"/>
      <c r="I71" s="64"/>
      <c r="J71" s="64"/>
      <c r="K71" s="64"/>
      <c r="L71" s="64"/>
      <c r="N71" s="89"/>
      <c r="W71" s="104"/>
      <c r="X71" s="104"/>
      <c r="Y71" s="104"/>
      <c r="Z71" s="104"/>
      <c r="AA71" s="104"/>
      <c r="AB71" s="104"/>
      <c r="AC71" s="104"/>
      <c r="AD71" s="104"/>
      <c r="AE71" s="104"/>
      <c r="AF71" s="104"/>
      <c r="AG71" s="104"/>
      <c r="AH71" s="104"/>
      <c r="AI71" s="104"/>
      <c r="AJ71" s="104"/>
      <c r="AK71" s="104"/>
      <c r="AM71" s="77"/>
      <c r="AN71" s="77"/>
      <c r="AO71" s="77"/>
      <c r="CJ71"/>
    </row>
    <row r="72" spans="2:88" s="15" customFormat="1" x14ac:dyDescent="0.45">
      <c r="B72" s="64"/>
      <c r="C72" s="64"/>
      <c r="D72" s="64"/>
      <c r="E72" s="64"/>
      <c r="F72" s="64"/>
      <c r="G72" s="64"/>
      <c r="H72" s="64"/>
      <c r="I72" s="64"/>
      <c r="J72" s="64"/>
      <c r="K72" s="64"/>
      <c r="L72" s="64"/>
      <c r="N72" s="89"/>
      <c r="W72" s="104"/>
      <c r="X72" s="104"/>
      <c r="Y72" s="104"/>
      <c r="Z72" s="104"/>
      <c r="AA72" s="104"/>
      <c r="AB72" s="104"/>
      <c r="AC72" s="104"/>
      <c r="AD72" s="104"/>
      <c r="AE72" s="104"/>
      <c r="AF72" s="104"/>
      <c r="AG72" s="104"/>
      <c r="AH72" s="104"/>
      <c r="AI72" s="104"/>
      <c r="AJ72" s="104"/>
      <c r="AK72" s="104"/>
      <c r="AM72" s="77"/>
      <c r="AN72" s="77"/>
      <c r="AO72" s="77"/>
      <c r="CJ72"/>
    </row>
    <row r="73" spans="2:88" s="15" customFormat="1" x14ac:dyDescent="0.45">
      <c r="B73" s="64"/>
      <c r="C73" s="64"/>
      <c r="D73" s="64"/>
      <c r="E73" s="64"/>
      <c r="F73" s="64"/>
      <c r="G73" s="64"/>
      <c r="H73" s="64"/>
      <c r="I73" s="64"/>
      <c r="J73" s="64"/>
      <c r="K73" s="64"/>
      <c r="L73" s="64"/>
      <c r="N73" s="89"/>
      <c r="W73" s="104"/>
      <c r="X73" s="104"/>
      <c r="Y73" s="104"/>
      <c r="Z73" s="104"/>
      <c r="AA73" s="104"/>
      <c r="AB73" s="104"/>
      <c r="AC73" s="104"/>
      <c r="AD73" s="104"/>
      <c r="AE73" s="104"/>
      <c r="AF73" s="104"/>
      <c r="AG73" s="104"/>
      <c r="AH73" s="104"/>
      <c r="AI73" s="104"/>
      <c r="AJ73" s="104"/>
      <c r="AK73" s="104"/>
      <c r="AM73" s="77"/>
      <c r="AN73" s="77"/>
      <c r="AO73" s="77"/>
      <c r="CJ73"/>
    </row>
    <row r="74" spans="2:88" s="15" customFormat="1" x14ac:dyDescent="0.45">
      <c r="B74" s="64"/>
      <c r="C74" s="64"/>
      <c r="D74" s="64"/>
      <c r="E74" s="64"/>
      <c r="F74" s="64"/>
      <c r="G74" s="64"/>
      <c r="H74" s="64"/>
      <c r="I74" s="64"/>
      <c r="J74" s="64"/>
      <c r="K74" s="64"/>
      <c r="L74" s="64"/>
      <c r="N74" s="89"/>
      <c r="W74" s="104"/>
      <c r="X74" s="104"/>
      <c r="Y74" s="104"/>
      <c r="Z74" s="104"/>
      <c r="AA74" s="104"/>
      <c r="AB74" s="104"/>
      <c r="AC74" s="104"/>
      <c r="AD74" s="104"/>
      <c r="AE74" s="104"/>
      <c r="AF74" s="104"/>
      <c r="AG74" s="104"/>
      <c r="AH74" s="104"/>
      <c r="AI74" s="104"/>
      <c r="AJ74" s="104"/>
      <c r="AK74" s="104"/>
      <c r="AM74" s="77"/>
      <c r="AN74" s="77"/>
      <c r="AO74" s="77"/>
      <c r="CJ74"/>
    </row>
    <row r="75" spans="2:88" s="15" customFormat="1" x14ac:dyDescent="0.45">
      <c r="B75" s="64"/>
      <c r="C75" s="64"/>
      <c r="D75" s="64"/>
      <c r="E75" s="64"/>
      <c r="F75" s="64"/>
      <c r="G75" s="64"/>
      <c r="H75" s="64"/>
      <c r="I75" s="64"/>
      <c r="J75" s="64"/>
      <c r="K75" s="64"/>
      <c r="L75" s="64"/>
      <c r="N75" s="89"/>
      <c r="W75" s="104"/>
      <c r="X75" s="104"/>
      <c r="Y75" s="104"/>
      <c r="Z75" s="104"/>
      <c r="AA75" s="104"/>
      <c r="AB75" s="104"/>
      <c r="AC75" s="104"/>
      <c r="AD75" s="104"/>
      <c r="AE75" s="104"/>
      <c r="AF75" s="104"/>
      <c r="AG75" s="104"/>
      <c r="AH75" s="104"/>
      <c r="AI75" s="104"/>
      <c r="AJ75" s="104"/>
      <c r="AK75" s="104"/>
      <c r="AM75" s="77"/>
      <c r="AN75" s="77"/>
      <c r="AO75" s="77"/>
      <c r="CJ75"/>
    </row>
    <row r="76" spans="2:88" s="15" customFormat="1" x14ac:dyDescent="0.45">
      <c r="B76" s="64"/>
      <c r="C76" s="64"/>
      <c r="D76" s="64"/>
      <c r="E76" s="64"/>
      <c r="F76" s="64"/>
      <c r="G76" s="64"/>
      <c r="H76" s="64"/>
      <c r="I76" s="64"/>
      <c r="J76" s="64"/>
      <c r="K76" s="64"/>
      <c r="L76" s="64"/>
      <c r="N76" s="89"/>
      <c r="W76" s="104"/>
      <c r="X76" s="104"/>
      <c r="Y76" s="104"/>
      <c r="Z76" s="104"/>
      <c r="AA76" s="104"/>
      <c r="AB76" s="104"/>
      <c r="AC76" s="104"/>
      <c r="AD76" s="104"/>
      <c r="AE76" s="104"/>
      <c r="AF76" s="104"/>
      <c r="AG76" s="104"/>
      <c r="AH76" s="104"/>
      <c r="AI76" s="104"/>
      <c r="AJ76" s="104"/>
      <c r="AK76" s="104"/>
      <c r="AM76" s="77"/>
      <c r="AN76" s="77"/>
      <c r="AO76" s="77"/>
      <c r="CJ76"/>
    </row>
  </sheetData>
  <phoneticPr fontId="25" type="noConversion"/>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98A2-8FBB-4554-807D-CB400F897D23}">
  <sheetPr codeName="Sheet110"/>
  <dimension ref="A1:CN97"/>
  <sheetViews>
    <sheetView showGridLines="0" zoomScale="94" zoomScaleNormal="94" workbookViewId="0">
      <pane xSplit="2" ySplit="2" topLeftCell="C6" activePane="bottomRight" state="frozen"/>
      <selection activeCell="D42" sqref="D42"/>
      <selection pane="topRight" activeCell="D42" sqref="D42"/>
      <selection pane="bottomLeft" activeCell="D42" sqref="D42"/>
      <selection pane="bottomRight" activeCell="D42" sqref="D42"/>
    </sheetView>
  </sheetViews>
  <sheetFormatPr defaultColWidth="9.46484375" defaultRowHeight="14.25" x14ac:dyDescent="0.45"/>
  <cols>
    <col min="1" max="1" width="34" style="15" customWidth="1"/>
    <col min="2" max="2" width="27.46484375" style="15" bestFit="1" customWidth="1"/>
    <col min="3" max="8" width="9.46484375" style="24" customWidth="1"/>
    <col min="9" max="9" width="9.46484375" style="626" customWidth="1"/>
    <col min="10" max="15" width="9.46484375" style="24" customWidth="1"/>
    <col min="16" max="17" width="10.46484375" style="119" customWidth="1"/>
    <col min="18" max="18" width="6.46484375" style="24" customWidth="1"/>
    <col min="19" max="27" width="8.53125" style="24" customWidth="1"/>
    <col min="28" max="36" width="8.53125" style="762" customWidth="1"/>
    <col min="37" max="40" width="8.53125" style="751" customWidth="1"/>
    <col min="41" max="41" width="8.53125" style="764" customWidth="1"/>
    <col min="42" max="61" width="8.53125" style="762" customWidth="1"/>
    <col min="62" max="63" width="10.53125" style="226" customWidth="1"/>
    <col min="64" max="64" width="10.46484375" style="17" customWidth="1"/>
    <col min="65" max="65" width="10.265625" style="15" customWidth="1"/>
    <col min="66" max="86" width="10.265625" style="40" customWidth="1"/>
    <col min="87" max="88" width="10.53125" style="64" customWidth="1"/>
    <col min="89" max="89" width="10.53125" style="77" customWidth="1"/>
    <col min="90" max="16384" width="9.46484375" style="519"/>
  </cols>
  <sheetData>
    <row r="1" spans="1:92" x14ac:dyDescent="0.45">
      <c r="A1" s="16" t="str">
        <f>'Table 1(Q1''25)'!A1</f>
        <v>Q1'25 Forecast</v>
      </c>
      <c r="D1" s="741"/>
      <c r="T1" s="750"/>
      <c r="U1" s="750"/>
      <c r="V1" s="750"/>
      <c r="W1" s="750"/>
      <c r="X1" s="750"/>
      <c r="Y1" s="750"/>
      <c r="Z1" s="750"/>
      <c r="AA1" s="750"/>
      <c r="AB1" s="751"/>
      <c r="AC1" s="751"/>
      <c r="AD1" s="751"/>
      <c r="AE1" s="751"/>
      <c r="AF1" s="751"/>
      <c r="AG1" s="751"/>
      <c r="AH1" s="751"/>
      <c r="AI1" s="751"/>
      <c r="AJ1" s="751"/>
      <c r="AO1" s="551"/>
      <c r="AP1" s="24"/>
      <c r="AQ1" s="24"/>
      <c r="AR1" s="24"/>
      <c r="AS1" s="24"/>
      <c r="AT1" s="24"/>
      <c r="AU1" s="24"/>
      <c r="AV1" s="24"/>
      <c r="AW1" s="24"/>
      <c r="AX1" s="24"/>
      <c r="AY1" s="24"/>
      <c r="AZ1" s="24"/>
      <c r="BA1" s="24"/>
      <c r="BB1" s="24"/>
      <c r="BC1" s="24"/>
      <c r="BD1" s="24"/>
      <c r="BE1" s="24"/>
      <c r="BF1" s="24"/>
      <c r="BG1" s="24"/>
      <c r="BH1" s="24"/>
      <c r="BI1" s="24"/>
      <c r="BN1" s="63"/>
      <c r="BO1" s="63"/>
      <c r="BP1" s="63"/>
      <c r="BQ1" s="63"/>
      <c r="BR1" s="63"/>
      <c r="BS1" s="63"/>
      <c r="BT1" s="63"/>
      <c r="BU1" s="63"/>
      <c r="BV1" s="63"/>
      <c r="BW1" s="63"/>
      <c r="BX1" s="63"/>
      <c r="BY1" s="63"/>
      <c r="BZ1" s="63"/>
      <c r="CA1" s="63"/>
      <c r="CB1" s="63"/>
      <c r="CC1" s="63"/>
      <c r="CD1" s="63"/>
      <c r="CE1" s="63"/>
      <c r="CF1" s="63"/>
      <c r="CG1" s="63"/>
      <c r="CH1" s="63"/>
      <c r="CI1" s="178"/>
      <c r="CJ1" s="178"/>
      <c r="CK1" s="182"/>
    </row>
    <row r="2" spans="1:92" ht="36.75" customHeight="1" x14ac:dyDescent="0.45">
      <c r="A2" s="23" t="s">
        <v>119</v>
      </c>
      <c r="B2" s="12"/>
      <c r="C2" s="176">
        <v>2013</v>
      </c>
      <c r="D2" s="176">
        <v>2014</v>
      </c>
      <c r="E2" s="176">
        <v>2015</v>
      </c>
      <c r="F2" s="176">
        <v>2016</v>
      </c>
      <c r="G2" s="176">
        <v>2017</v>
      </c>
      <c r="H2" s="176">
        <v>2018</v>
      </c>
      <c r="I2" s="641">
        <v>2019</v>
      </c>
      <c r="J2" s="176">
        <v>2020</v>
      </c>
      <c r="K2" s="176">
        <v>2021</v>
      </c>
      <c r="L2" s="176">
        <v>2022</v>
      </c>
      <c r="M2" s="176">
        <v>2023</v>
      </c>
      <c r="N2" s="176">
        <f>'Table 1(Q1''25)'!N2</f>
        <v>2024</v>
      </c>
      <c r="O2" s="176" t="str">
        <f>'Table 1(Q1''25)'!O2</f>
        <v>2025f</v>
      </c>
      <c r="P2" s="964" t="str">
        <f>'Table 1(Q1''25)'!P2</f>
        <v>2024/2023 Growth %</v>
      </c>
      <c r="Q2" s="964" t="str">
        <f>'Table 1(Q1''25)'!Q2</f>
        <v>2025f/2024 Growth %</v>
      </c>
      <c r="R2" s="769"/>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29" t="s">
        <v>253</v>
      </c>
      <c r="BI2" s="529" t="s">
        <v>263</v>
      </c>
      <c r="BJ2" s="227" t="str">
        <f>'Table 1(Q1''25)'!BJ2</f>
        <v>Q1'25/Q1'24 Growth %</v>
      </c>
      <c r="BK2" s="227" t="str">
        <f>'Table 1(Q1''25)'!BK2</f>
        <v>Q1'25/Q4'24 Growth %</v>
      </c>
      <c r="BL2" s="530"/>
      <c r="BM2" s="176" t="s">
        <v>39</v>
      </c>
      <c r="BN2" s="176" t="s">
        <v>40</v>
      </c>
      <c r="BO2" s="176" t="s">
        <v>47</v>
      </c>
      <c r="BP2" s="176" t="s">
        <v>50</v>
      </c>
      <c r="BQ2" s="176" t="s">
        <v>57</v>
      </c>
      <c r="BR2" s="176" t="s">
        <v>59</v>
      </c>
      <c r="BS2" s="176" t="s">
        <v>64</v>
      </c>
      <c r="BT2" s="176" t="s">
        <v>66</v>
      </c>
      <c r="BU2" s="176" t="s">
        <v>71</v>
      </c>
      <c r="BV2" s="176" t="s">
        <v>81</v>
      </c>
      <c r="BW2" s="532" t="s">
        <v>93</v>
      </c>
      <c r="BX2" s="532" t="s">
        <v>94</v>
      </c>
      <c r="BY2" s="532" t="s">
        <v>109</v>
      </c>
      <c r="BZ2" s="532" t="s">
        <v>134</v>
      </c>
      <c r="CA2" s="532" t="s">
        <v>147</v>
      </c>
      <c r="CB2" s="532" t="s">
        <v>161</v>
      </c>
      <c r="CC2" s="532" t="s">
        <v>177</v>
      </c>
      <c r="CD2" s="532" t="s">
        <v>192</v>
      </c>
      <c r="CE2" s="532" t="s">
        <v>205</v>
      </c>
      <c r="CF2" s="532" t="s">
        <v>222</v>
      </c>
      <c r="CG2" s="532" t="s">
        <v>237</v>
      </c>
      <c r="CH2" s="532" t="s">
        <v>242</v>
      </c>
      <c r="CI2" s="173" t="str">
        <f>'Table 1(Q1''25)'!CI2</f>
        <v>H2'24/H2'23 Growth %</v>
      </c>
      <c r="CJ2" s="173" t="str">
        <f>'Table 1(Q1''25)'!CJ2</f>
        <v>H2'24/H1'24 Growth %</v>
      </c>
      <c r="CK2" s="170" t="s">
        <v>69</v>
      </c>
    </row>
    <row r="3" spans="1:92" x14ac:dyDescent="0.45">
      <c r="A3" s="110" t="s">
        <v>33</v>
      </c>
      <c r="B3" s="24"/>
      <c r="J3" s="742"/>
      <c r="K3" s="742"/>
      <c r="L3" s="742"/>
      <c r="M3" s="742"/>
      <c r="N3" s="742"/>
      <c r="O3" s="742"/>
      <c r="R3" s="527"/>
      <c r="T3" s="2"/>
      <c r="U3" s="2"/>
      <c r="V3" s="2"/>
      <c r="W3" s="2"/>
      <c r="X3" s="2"/>
      <c r="Y3" s="2"/>
      <c r="Z3" s="2"/>
      <c r="AA3" s="2"/>
      <c r="AB3" s="103"/>
      <c r="AC3" s="103"/>
      <c r="AD3" s="103"/>
      <c r="AE3" s="103"/>
      <c r="AF3" s="103"/>
      <c r="AG3" s="103"/>
      <c r="AH3" s="103"/>
      <c r="AI3" s="103"/>
      <c r="AJ3" s="103"/>
      <c r="AK3" s="552"/>
      <c r="AL3" s="552"/>
      <c r="AM3" s="552"/>
      <c r="AN3" s="552"/>
      <c r="AO3" s="752"/>
      <c r="AP3" s="24"/>
      <c r="AQ3" s="24"/>
      <c r="AR3" s="24"/>
      <c r="AS3" s="24"/>
      <c r="AT3" s="24"/>
      <c r="AU3" s="24"/>
      <c r="AV3" s="24"/>
      <c r="AW3" s="24"/>
      <c r="AX3" s="24"/>
      <c r="AY3" s="24"/>
      <c r="AZ3" s="24"/>
      <c r="BA3" s="24"/>
      <c r="BB3" s="24"/>
      <c r="BC3" s="24"/>
      <c r="BD3" s="24"/>
      <c r="BE3" s="24"/>
      <c r="BF3" s="24"/>
      <c r="BG3" s="24"/>
      <c r="BH3" s="24"/>
      <c r="BI3" s="24"/>
      <c r="BJ3" s="997"/>
      <c r="BK3" s="996"/>
      <c r="BM3" s="2"/>
      <c r="BN3" s="12"/>
      <c r="BO3" s="12"/>
      <c r="BP3" s="12"/>
      <c r="BQ3" s="12"/>
      <c r="BR3" s="12"/>
      <c r="BS3" s="12"/>
      <c r="BT3" s="12"/>
      <c r="BU3" s="12"/>
      <c r="BV3" s="12"/>
      <c r="BW3" s="12"/>
      <c r="BX3" s="12"/>
      <c r="BY3" s="12"/>
      <c r="BZ3" s="12"/>
      <c r="CA3" s="12"/>
      <c r="CB3" s="12"/>
      <c r="CC3" s="12"/>
      <c r="CD3" s="12"/>
      <c r="CE3" s="12"/>
      <c r="CF3" s="12"/>
      <c r="CG3" s="12"/>
      <c r="CH3" s="12"/>
      <c r="CI3" s="179"/>
      <c r="CJ3" s="179"/>
      <c r="CK3" s="117"/>
    </row>
    <row r="4" spans="1:92" x14ac:dyDescent="0.45">
      <c r="A4" s="23" t="s">
        <v>24</v>
      </c>
      <c r="B4" s="9"/>
      <c r="C4" s="555">
        <f t="shared" ref="C4:I4" si="0">SUM(C5:C9)</f>
        <v>188.79814274881392</v>
      </c>
      <c r="D4" s="555">
        <f t="shared" si="0"/>
        <v>151.62948037898974</v>
      </c>
      <c r="E4" s="555">
        <f t="shared" si="0"/>
        <v>191.59745623273366</v>
      </c>
      <c r="F4" s="555">
        <f t="shared" si="0"/>
        <v>191.13090398541374</v>
      </c>
      <c r="G4" s="555">
        <f t="shared" si="0"/>
        <v>190.66435173809376</v>
      </c>
      <c r="H4" s="555">
        <f t="shared" si="0"/>
        <v>190.50883432232041</v>
      </c>
      <c r="I4" s="555">
        <f t="shared" si="0"/>
        <v>188.9168452532702</v>
      </c>
      <c r="J4" s="555">
        <f>SUM(J5:J9)</f>
        <v>155.13502452182706</v>
      </c>
      <c r="K4" s="555">
        <f t="shared" ref="K4:L4" si="1">SUM(K5:K9)</f>
        <v>195.78754230351686</v>
      </c>
      <c r="L4" s="555">
        <f t="shared" si="1"/>
        <v>171.70170585576278</v>
      </c>
      <c r="M4" s="555">
        <f>SUM(M5:M9)</f>
        <v>174.28924187783372</v>
      </c>
      <c r="N4" s="555">
        <f t="shared" ref="N4:O4" si="2">SUM(N5:N9)</f>
        <v>179.34956732633233</v>
      </c>
      <c r="O4" s="555">
        <f t="shared" si="2"/>
        <v>168.77725765455509</v>
      </c>
      <c r="P4" s="66">
        <f>IF(ISERROR(N4/M4),"N/A",IF(M4&lt;0,"N/A",IF(N4&lt;0,"N/A",IF(N4/M4-1&gt;300%,"&gt;±300%",IF(N4/M4-1&lt;-300%,"&gt;±300%",N4/M4-1)))))</f>
        <v>2.9034066554983307E-2</v>
      </c>
      <c r="Q4" s="66">
        <f>IF(ISERROR(O4/N4),"N/A",IF(N4&lt;0,"N/A",IF(O4&lt;0,"N/A",IF(O4/N4-1&gt;300%,"&gt;±300%",IF(O4/N4-1&lt;-300%,"&gt;±300%",O4/N4-1)))))</f>
        <v>-5.8948063434915321E-2</v>
      </c>
      <c r="R4" s="199"/>
      <c r="S4" s="555">
        <f>'Table 1(Q1''25)'!S4/32.15074</f>
        <v>40.901080348383893</v>
      </c>
      <c r="T4" s="555">
        <f>'Table 1(Q1''25)'!T4/32.15074</f>
        <v>44.011428663850353</v>
      </c>
      <c r="U4" s="555">
        <f>'Table 1(Q1''25)'!U4/32.15074</f>
        <v>42.300737090343802</v>
      </c>
      <c r="V4" s="555">
        <f>'Table 1(Q1''25)'!V4/32.15074</f>
        <v>48.054881473956748</v>
      </c>
      <c r="W4" s="555">
        <f>'Table 1(Q1''25)'!W4/32.15074</f>
        <v>51.476264620969843</v>
      </c>
      <c r="X4" s="555">
        <f>'Table 1(Q1''25)'!X4/32.15074</f>
        <v>50.232125294783266</v>
      </c>
      <c r="Y4" s="555">
        <f>'Table 1(Q1''25)'!Y4/32.15074</f>
        <v>39.656941022197316</v>
      </c>
      <c r="Z4" s="555">
        <f>'Table 1(Q1''25)'!Z4/32.15074</f>
        <v>51.320747205196525</v>
      </c>
      <c r="AA4" s="555">
        <f>'Table 1(Q1''25)'!AA4/32.15074</f>
        <v>50.387642710556584</v>
      </c>
      <c r="AB4" s="555">
        <f>'Table 1(Q1''25)'!AB4/32.15074</f>
        <v>46.499707316223514</v>
      </c>
      <c r="AC4" s="555">
        <f>'Table 1(Q1''25)'!AC4/32.15074</f>
        <v>44.633498326943645</v>
      </c>
      <c r="AD4" s="555">
        <f>'Table 1(Q1''25)'!AD4/32.15074</f>
        <v>48.36591630550339</v>
      </c>
      <c r="AE4" s="555">
        <f>'Table 1(Q1''25)'!AE4/32.15074</f>
        <v>48.676951137050033</v>
      </c>
      <c r="AF4" s="555">
        <f>'Table 1(Q1''25)'!AF4/32.15074</f>
        <v>49.299020800143325</v>
      </c>
      <c r="AG4" s="555">
        <f>'Table 1(Q1''25)'!AG4/32.15074</f>
        <v>40.434528101063925</v>
      </c>
      <c r="AH4" s="555">
        <f>'Table 1(Q1''25)'!AH4/32.15074</f>
        <v>49.921090463236617</v>
      </c>
      <c r="AI4" s="555">
        <f>'Table 1(Q1''25)'!AI4/32.15074</f>
        <v>51.787299452516493</v>
      </c>
      <c r="AJ4" s="555">
        <f>'Table 1(Q1''25)'!AJ4/32.15074</f>
        <v>48.676951137050033</v>
      </c>
      <c r="AK4" s="555">
        <f t="shared" ref="AK4:BG4" si="3">SUM(AK5:AK9)</f>
        <v>40.885058936352138</v>
      </c>
      <c r="AL4" s="555">
        <f t="shared" si="3"/>
        <v>51.62843634121672</v>
      </c>
      <c r="AM4" s="555">
        <f t="shared" si="3"/>
        <v>47.440605637247344</v>
      </c>
      <c r="AN4" s="555">
        <f t="shared" si="3"/>
        <v>48.962744338453987</v>
      </c>
      <c r="AO4" s="555">
        <f t="shared" si="3"/>
        <v>38.812001782593597</v>
      </c>
      <c r="AP4" s="555">
        <f t="shared" si="3"/>
        <v>29.296653552034687</v>
      </c>
      <c r="AQ4" s="555">
        <f t="shared" si="3"/>
        <v>46.512021984401102</v>
      </c>
      <c r="AR4" s="555">
        <f t="shared" si="3"/>
        <v>40.514347202797673</v>
      </c>
      <c r="AS4" s="555">
        <f t="shared" si="3"/>
        <v>45.542903918350092</v>
      </c>
      <c r="AT4" s="555">
        <f t="shared" si="3"/>
        <v>48.680785893131095</v>
      </c>
      <c r="AU4" s="555">
        <f t="shared" si="3"/>
        <v>48.855437355043456</v>
      </c>
      <c r="AV4" s="555">
        <f t="shared" si="3"/>
        <v>52.708415136992201</v>
      </c>
      <c r="AW4" s="555">
        <f t="shared" si="3"/>
        <v>39.5924690340794</v>
      </c>
      <c r="AX4" s="555">
        <f t="shared" si="3"/>
        <v>47.568129356270781</v>
      </c>
      <c r="AY4" s="555">
        <f t="shared" si="3"/>
        <v>43.225594210573327</v>
      </c>
      <c r="AZ4" s="555">
        <f t="shared" si="3"/>
        <v>41.315513254839296</v>
      </c>
      <c r="BA4" s="555">
        <f t="shared" si="3"/>
        <v>37.08348699163453</v>
      </c>
      <c r="BB4" s="555">
        <f t="shared" si="3"/>
        <v>46.231254323948036</v>
      </c>
      <c r="BC4" s="555">
        <f t="shared" si="3"/>
        <v>43.330502311067342</v>
      </c>
      <c r="BD4" s="555">
        <f t="shared" si="3"/>
        <v>47.643998251183788</v>
      </c>
      <c r="BE4" s="555">
        <f t="shared" si="3"/>
        <v>38.108063591346863</v>
      </c>
      <c r="BF4" s="555">
        <f t="shared" si="3"/>
        <v>47.936667002438845</v>
      </c>
      <c r="BG4" s="555">
        <f t="shared" si="3"/>
        <v>45.447805967972499</v>
      </c>
      <c r="BH4" s="555">
        <f t="shared" ref="BH4:BI4" si="4">SUM(BH5:BH9)</f>
        <v>47.857030764574056</v>
      </c>
      <c r="BI4" s="555">
        <f t="shared" si="4"/>
        <v>34.46677724662274</v>
      </c>
      <c r="BJ4" s="66">
        <f>IF(ISERROR(BI4/BE4),"N/A",IF(BE4&lt;0,"N/A",IF(BI4&lt;0,"N/A",IF(BI4/BE4-1&gt;300%,"&gt;±300%",IF(BI4/BE4-1&lt;-300%,"&gt;±300%",BI4/BE4-1)))))</f>
        <v>-9.5551597262237831E-2</v>
      </c>
      <c r="BK4" s="66">
        <f>IF(ISERROR(BI4/BH4),"N/A",IF(BH4&lt;0,"N/A",IF(BI4&lt;0,"N/A",IF(BI4/BH4-1&gt;300%,"&gt;±300%",IF(BI4/BH4-1&lt;-300%,"&gt;±300%",BI4/BH4-1)))))</f>
        <v>-0.27979699751584652</v>
      </c>
      <c r="BL4" s="492"/>
      <c r="BM4" s="9">
        <f t="shared" ref="BM4:BN4" si="5">SUM(BM5:BM9)</f>
        <v>66.716971366755487</v>
      </c>
      <c r="BN4" s="9">
        <f t="shared" si="5"/>
        <v>84.912509012234239</v>
      </c>
      <c r="BO4" s="9">
        <f t="shared" ref="BO4:BO10" si="6">SUM(U4:V4)</f>
        <v>90.355618564300556</v>
      </c>
      <c r="BP4" s="9">
        <f t="shared" ref="BP4:BP10" si="7">SUM(W4:X4)</f>
        <v>101.70838991575312</v>
      </c>
      <c r="BQ4" s="9">
        <f t="shared" ref="BQ4:BQ10" si="8">SUM(Y4:Z4)</f>
        <v>90.977688227393841</v>
      </c>
      <c r="BR4" s="9">
        <f t="shared" ref="BR4:BR10" si="9">SUM(AA4:AB4)</f>
        <v>96.887350026780098</v>
      </c>
      <c r="BS4" s="9">
        <f t="shared" ref="BS4:BS10" si="10">SUM(AC4:AD4)</f>
        <v>92.999414632447042</v>
      </c>
      <c r="BT4" s="9">
        <f t="shared" ref="BT4:BT11" si="11">SUM(AE4:AF4)</f>
        <v>97.97597193719335</v>
      </c>
      <c r="BU4" s="9">
        <f t="shared" ref="BU4:BU11" si="12">SUM(AG4:AH4)</f>
        <v>90.355618564300542</v>
      </c>
      <c r="BV4" s="9">
        <f t="shared" ref="BV4:BV11" si="13">SUM(AI4:AJ4)</f>
        <v>100.46425058956652</v>
      </c>
      <c r="BW4" s="9">
        <f t="shared" ref="BW4:BW11" si="14">SUM(AK4:AL4)</f>
        <v>92.513495277568865</v>
      </c>
      <c r="BX4" s="9">
        <f t="shared" ref="BX4:BX11" si="15">SUM(AM4:AN4)</f>
        <v>96.403349975701332</v>
      </c>
      <c r="BY4" s="9">
        <f t="shared" ref="BY4:BY11" si="16">SUM(AO4:AP4)</f>
        <v>68.108655334628281</v>
      </c>
      <c r="BZ4" s="9">
        <f t="shared" ref="BZ4:BZ11" si="17">SUM(AQ4:AR4)</f>
        <v>87.026369187198782</v>
      </c>
      <c r="CA4" s="9">
        <f t="shared" ref="CA4:CA11" si="18">SUM(AS4:AT4)</f>
        <v>94.223689811481194</v>
      </c>
      <c r="CB4" s="9">
        <f t="shared" ref="CB4:CB11" si="19">SUM(AU4:AV4)</f>
        <v>101.56385249203566</v>
      </c>
      <c r="CC4" s="9">
        <f t="shared" ref="CC4:CC11" si="20">SUM(AW4:AX4)</f>
        <v>87.160598390350174</v>
      </c>
      <c r="CD4" s="9">
        <f t="shared" ref="CD4:CD11" si="21">SUM(AY4:AZ4)</f>
        <v>84.541107465412622</v>
      </c>
      <c r="CE4" s="9">
        <f t="shared" ref="CE4:CE11" si="22">SUM(BA4:BB4)</f>
        <v>83.314741315582566</v>
      </c>
      <c r="CF4" s="9">
        <f t="shared" ref="CF4:CF11" si="23">BC4+BD4</f>
        <v>90.974500562251137</v>
      </c>
      <c r="CG4" s="9">
        <f t="shared" ref="CG4:CG11" si="24">BE4+BF4</f>
        <v>86.044730593785715</v>
      </c>
      <c r="CH4" s="9">
        <f>BG4+BH4</f>
        <v>93.304836732546562</v>
      </c>
      <c r="CI4" s="66">
        <f>IF(ISERROR(CH4/CF4),"N/A",IF(CF4&lt;0,"N/A",IF(CH4&lt;0,"N/A",IF(CH4/CF4-1&gt;300%,"&gt;±300%",IF(CH4/CF4-1&lt;-300%,"&gt;±300%",CH4/CF4-1)))))</f>
        <v>2.561526752983756E-2</v>
      </c>
      <c r="CJ4" s="66">
        <f>IF(ISERROR(CH4/CG4),"N/A",IF(CG4&lt;0,"N/A",IF(CH4&lt;0,"N/A",IF(CH4/CG4-1&gt;300%,"&gt;±300%",IF(CH4/CG4-1&lt;-300%,"&gt;±300%",CH4/CG4-1)))))</f>
        <v>8.4375952933545273E-2</v>
      </c>
      <c r="CK4" s="65">
        <f>SUM(BF4:BI4)</f>
        <v>175.70828098160814</v>
      </c>
      <c r="CM4" s="696"/>
      <c r="CN4" s="696"/>
    </row>
    <row r="5" spans="1:92" x14ac:dyDescent="0.45">
      <c r="A5" s="10"/>
      <c r="B5" s="10" t="s">
        <v>0</v>
      </c>
      <c r="C5" s="7">
        <f>'Table 1(Q1''25)'!C5/32.15074</f>
        <v>135.45566913856416</v>
      </c>
      <c r="D5" s="7">
        <f>'Table 1(Q1''25)'!D5/32.15074</f>
        <v>97.509419689873397</v>
      </c>
      <c r="E5" s="7">
        <f>'Table 1(Q1''25)'!E5/32.15074</f>
        <v>139.34360453289722</v>
      </c>
      <c r="F5" s="7">
        <f>'Table 1(Q1''25)'!F5/32.15074</f>
        <v>135.7667039701108</v>
      </c>
      <c r="G5" s="7">
        <f>'Table 1(Q1''25)'!G5/32.15074</f>
        <v>136.3887736332041</v>
      </c>
      <c r="H5" s="7">
        <f>'Table 1(Q1''25)'!H5/32.15074</f>
        <v>139.03256970135058</v>
      </c>
      <c r="I5" s="7">
        <f>'Table 1(Q1''25)'!I5/32.15074</f>
        <v>136.05938807419548</v>
      </c>
      <c r="J5" s="7">
        <f>'Table 1(Q1''25)'!J5/32.15074</f>
        <v>102.58790546353154</v>
      </c>
      <c r="K5" s="7">
        <f>'Table 1(Q1''25)'!K5/32.15074</f>
        <v>145.51432565641957</v>
      </c>
      <c r="L5" s="7">
        <f>'Table 1(Q1''25)'!L5/32.15074</f>
        <v>121.76968259954859</v>
      </c>
      <c r="M5" s="7">
        <f>'Table 1(Q1''25)'!M5/32.15074</f>
        <v>123.06181049104461</v>
      </c>
      <c r="N5" s="7">
        <f>'Table 1(Q1''25)'!N5/32.15074</f>
        <v>128.54642364236241</v>
      </c>
      <c r="O5" s="7">
        <f>'Table 1(Q1''25)'!O5/32.15074</f>
        <v>120.3417673154479</v>
      </c>
      <c r="P5" s="68">
        <f t="shared" ref="P5:P46" si="25">IF(ISERROR(N5/M5),"N/A",IF(M5&lt;0,"N/A",IF(N5&lt;0,"N/A",IF(N5/M5-1&gt;300%,"&gt;±300%",IF(N5/M5-1&lt;-300%,"&gt;±300%",N5/M5-1)))))</f>
        <v>4.4567954342886296E-2</v>
      </c>
      <c r="Q5" s="68">
        <f t="shared" ref="Q5:Q46" si="26">IF(ISERROR(O5/N5),"N/A",IF(N5&lt;0,"N/A",IF(O5&lt;0,"N/A",IF(O5/N5-1&gt;300%,"&gt;±300%",IF(O5/N5-1&lt;-300%,"&gt;±300%",O5/N5-1)))))</f>
        <v>-6.3826406790913448E-2</v>
      </c>
      <c r="R5" s="199"/>
      <c r="S5" s="7">
        <f>'Table 1(Q1''25)'!S5/32.15074</f>
        <v>27.060030344558168</v>
      </c>
      <c r="T5" s="7">
        <f>'Table 1(Q1''25)'!T5/32.15074</f>
        <v>30.481413491571267</v>
      </c>
      <c r="U5" s="7">
        <f>'Table 1(Q1''25)'!U5/32.15074</f>
        <v>29.237274165384687</v>
      </c>
      <c r="V5" s="7">
        <f>'Table 1(Q1''25)'!V5/32.15074</f>
        <v>35.146935964770954</v>
      </c>
      <c r="W5" s="7">
        <f>'Table 1(Q1''25)'!W5/32.15074</f>
        <v>37.79073203291744</v>
      </c>
      <c r="X5" s="7">
        <f>'Table 1(Q1''25)'!X5/32.15074</f>
        <v>37.168662369824148</v>
      </c>
      <c r="Y5" s="7">
        <f>'Table 1(Q1''25)'!Y5/32.15074</f>
        <v>25.349338771051617</v>
      </c>
      <c r="Z5" s="7">
        <f>'Table 1(Q1''25)'!Z5/32.15074</f>
        <v>37.324179785597472</v>
      </c>
      <c r="AA5" s="7">
        <f>'Table 1(Q1''25)'!AA5/32.15074</f>
        <v>36.70211012250418</v>
      </c>
      <c r="AB5" s="7">
        <f>'Table 1(Q1''25)'!AB5/32.15074</f>
        <v>33.280726975491078</v>
      </c>
      <c r="AC5" s="7">
        <f>'Table 1(Q1''25)'!AC5/32.15074</f>
        <v>32.036587649304494</v>
      </c>
      <c r="AD5" s="7">
        <f>'Table 1(Q1''25)'!AD5/32.15074</f>
        <v>34.058314054357695</v>
      </c>
      <c r="AE5" s="7">
        <f>'Table 1(Q1''25)'!AE5/32.15074</f>
        <v>35.457970796317596</v>
      </c>
      <c r="AF5" s="7">
        <f>'Table 1(Q1''25)'!AF5/32.15074</f>
        <v>34.680383717450987</v>
      </c>
      <c r="AG5" s="7">
        <f>'Table 1(Q1''25)'!AG5/32.15074</f>
        <v>28.459687086518073</v>
      </c>
      <c r="AH5" s="7">
        <f>'Table 1(Q1''25)'!AH5/32.15074</f>
        <v>36.080040459410888</v>
      </c>
      <c r="AI5" s="7">
        <f>'Table 1(Q1''25)'!AI5/32.15074</f>
        <v>38.257284280237407</v>
      </c>
      <c r="AJ5" s="7">
        <f>'Table 1(Q1''25)'!AJ5/32.15074</f>
        <v>36.391075290957531</v>
      </c>
      <c r="AK5" s="7">
        <f>'Table 1(Q1''25)'!AK5/32.15074</f>
        <v>27.012406921212804</v>
      </c>
      <c r="AL5" s="7">
        <f>'Table 1(Q1''25)'!AL5/32.15074</f>
        <v>37.728678121225506</v>
      </c>
      <c r="AM5" s="7">
        <f>'Table 1(Q1''25)'!AM5/32.15074</f>
        <v>34.608893415970577</v>
      </c>
      <c r="AN5" s="7">
        <f>'Table 1(Q1''25)'!AN5/32.15074</f>
        <v>36.709409615786591</v>
      </c>
      <c r="AO5" s="7">
        <f>'Table 1(Q1''25)'!AO5/32.15074</f>
        <v>26.215770725291211</v>
      </c>
      <c r="AP5" s="7">
        <f>'Table 1(Q1''25)'!AP5/32.15074</f>
        <v>16.202473439144018</v>
      </c>
      <c r="AQ5" s="7">
        <f>'Table 1(Q1''25)'!AQ5/32.15074</f>
        <v>33.020964807724162</v>
      </c>
      <c r="AR5" s="7">
        <f>'Table 1(Q1''25)'!AR5/32.15074</f>
        <v>27.148696491372153</v>
      </c>
      <c r="AS5" s="7">
        <f>'Table 1(Q1''25)'!AS5/32.15074</f>
        <v>31.970494864749458</v>
      </c>
      <c r="AT5" s="7">
        <f>'Table 1(Q1''25)'!AT5/32.15074</f>
        <v>36.558180392232209</v>
      </c>
      <c r="AU5" s="7">
        <f>'Table 1(Q1''25)'!AU5/32.15074</f>
        <v>37.356391601671888</v>
      </c>
      <c r="AV5" s="7">
        <f>'Table 1(Q1''25)'!AV5/32.15074</f>
        <v>39.62925879776602</v>
      </c>
      <c r="AW5" s="7">
        <f>'Table 1(Q1''25)'!AW5/32.15074</f>
        <v>27.302669792476863</v>
      </c>
      <c r="AX5" s="7">
        <f>'Table 1(Q1''25)'!AX5/32.15074</f>
        <v>35.110371862385122</v>
      </c>
      <c r="AY5" s="7">
        <f>'Table 1(Q1''25)'!AY5/32.15074</f>
        <v>30.405022338502366</v>
      </c>
      <c r="AZ5" s="7">
        <f>'Table 1(Q1''25)'!AZ5/32.15074</f>
        <v>28.951618606184237</v>
      </c>
      <c r="BA5" s="7">
        <f>'Table 1(Q1''25)'!BA5/32.15074</f>
        <v>24.20331116263176</v>
      </c>
      <c r="BB5" s="7">
        <f>'Table 1(Q1''25)'!BB5/32.15074</f>
        <v>32.68964850071108</v>
      </c>
      <c r="BC5" s="7">
        <f>'Table 1(Q1''25)'!BC5/32.15074</f>
        <v>30.614678153387356</v>
      </c>
      <c r="BD5" s="7">
        <f>'Table 1(Q1''25)'!BD5/32.15074</f>
        <v>35.554172674314401</v>
      </c>
      <c r="BE5" s="7">
        <f>'Table 1(Q1''25)'!BE5/32.15074</f>
        <v>24.751558274803724</v>
      </c>
      <c r="BF5" s="7">
        <f>'Table 1(Q1''25)'!BF5/32.15074</f>
        <v>35.067188360903451</v>
      </c>
      <c r="BG5" s="7">
        <f>'Table 1(Q1''25)'!BG5/32.15074</f>
        <v>32.62702601480477</v>
      </c>
      <c r="BH5" s="7">
        <f>'Table 1(Q1''25)'!BH5/32.15074</f>
        <v>36.100650991850443</v>
      </c>
      <c r="BI5" s="7">
        <f>'Table 1(Q1''25)'!BI5/32.15074</f>
        <v>22.236616481551469</v>
      </c>
      <c r="BJ5" s="66">
        <f t="shared" ref="BJ5:BJ44" si="27">IF(ISERROR(BI5/BE5),"N/A",IF(BE5&lt;0,"N/A",IF(BI5&lt;0,"N/A",IF(BI5/BE5-1&gt;300%,"&gt;±300%",IF(BI5/BE5-1&lt;-300%,"&gt;±300%",BI5/BE5-1)))))</f>
        <v>-0.10160741256490435</v>
      </c>
      <c r="BK5" s="66">
        <f t="shared" ref="BK5:BK44" si="28">IF(ISERROR(BI5/BH5),"N/A",IF(BH5&lt;0,"N/A",IF(BI5&lt;0,"N/A",IF(BI5/BH5-1&gt;300%,"&gt;±300%",IF(BI5/BH5-1&lt;-300%,"&gt;±300%",BI5/BH5-1)))))</f>
        <v>-0.38403835192414448</v>
      </c>
      <c r="BL5" s="492"/>
      <c r="BM5" s="13">
        <f t="shared" ref="BM5:BM10" si="29">D5-BN5</f>
        <v>39.967975853743965</v>
      </c>
      <c r="BN5" s="13">
        <f t="shared" ref="BN5:BN10" si="30">SUM(S5:T5)</f>
        <v>57.541443836129432</v>
      </c>
      <c r="BO5" s="13">
        <f t="shared" si="6"/>
        <v>64.384210130155637</v>
      </c>
      <c r="BP5" s="13">
        <f t="shared" si="7"/>
        <v>74.959394402741594</v>
      </c>
      <c r="BQ5" s="13">
        <f t="shared" si="8"/>
        <v>62.673518556649086</v>
      </c>
      <c r="BR5" s="13">
        <f t="shared" si="9"/>
        <v>69.982837097995258</v>
      </c>
      <c r="BS5" s="13">
        <f t="shared" si="10"/>
        <v>66.094901703662188</v>
      </c>
      <c r="BT5" s="13">
        <f t="shared" si="11"/>
        <v>70.138354513768576</v>
      </c>
      <c r="BU5" s="13">
        <f t="shared" si="12"/>
        <v>64.539727545928969</v>
      </c>
      <c r="BV5" s="13">
        <f t="shared" si="13"/>
        <v>74.648359571194931</v>
      </c>
      <c r="BW5" s="13">
        <f t="shared" si="14"/>
        <v>64.741085042438314</v>
      </c>
      <c r="BX5" s="13">
        <f t="shared" si="15"/>
        <v>71.318303031757168</v>
      </c>
      <c r="BY5" s="13">
        <f t="shared" si="16"/>
        <v>42.418244164435229</v>
      </c>
      <c r="BZ5" s="13">
        <f t="shared" si="17"/>
        <v>60.169661299096319</v>
      </c>
      <c r="CA5" s="13">
        <f t="shared" si="18"/>
        <v>68.528675256981671</v>
      </c>
      <c r="CB5" s="7">
        <f t="shared" si="19"/>
        <v>76.985650399437901</v>
      </c>
      <c r="CC5" s="7">
        <f t="shared" si="20"/>
        <v>62.413041654861985</v>
      </c>
      <c r="CD5" s="7">
        <f t="shared" si="21"/>
        <v>59.356640944686603</v>
      </c>
      <c r="CE5" s="7">
        <f t="shared" si="22"/>
        <v>56.892959663342836</v>
      </c>
      <c r="CF5" s="7">
        <f t="shared" si="23"/>
        <v>66.16885082770176</v>
      </c>
      <c r="CG5" s="7">
        <f t="shared" si="24"/>
        <v>59.818746635707171</v>
      </c>
      <c r="CH5" s="7">
        <f t="shared" ref="CH5:CH44" si="31">BG5+BH5</f>
        <v>68.727677006655213</v>
      </c>
      <c r="CI5" s="66">
        <f t="shared" ref="CI5:CI44" si="32">IF(ISERROR(CH5/CF5),"N/A",IF(CF5&lt;0,"N/A",IF(CH5&lt;0,"N/A",IF(CH5/CF5-1&gt;300%,"&gt;±300%",IF(CH5/CF5-1&lt;-300%,"&gt;±300%",CH5/CF5-1)))))</f>
        <v>3.8671159419353174E-2</v>
      </c>
      <c r="CJ5" s="66">
        <f t="shared" ref="CJ5:CJ44" si="33">IF(ISERROR(CH5/CG5),"N/A",IF(CG5&lt;0,"N/A",IF(CH5&lt;0,"N/A",IF(CH5/CG5-1&gt;300%,"&gt;±300%",IF(CH5/CG5-1&lt;-300%,"&gt;±300%",CH5/CG5-1)))))</f>
        <v>0.14893208019223358</v>
      </c>
      <c r="CK5" s="69">
        <f>SUM(BF5:BI5)</f>
        <v>126.03148184911012</v>
      </c>
      <c r="CM5" s="696"/>
      <c r="CN5" s="696"/>
    </row>
    <row r="6" spans="1:92" x14ac:dyDescent="0.45">
      <c r="A6" s="10"/>
      <c r="B6" s="10" t="s">
        <v>8</v>
      </c>
      <c r="C6" s="7">
        <f>'Table 1(Q1''25)'!C6/32.15074</f>
        <v>12.596910677639146</v>
      </c>
      <c r="D6" s="7">
        <f>'Table 1(Q1''25)'!D6/32.15074</f>
        <v>12.596910677639146</v>
      </c>
      <c r="E6" s="7">
        <f>'Table 1(Q1''25)'!E6/32.15074</f>
        <v>12.596910677639146</v>
      </c>
      <c r="F6" s="7">
        <f>'Table 1(Q1''25)'!F6/32.15074</f>
        <v>15.240706745785634</v>
      </c>
      <c r="G6" s="7">
        <f>'Table 1(Q1''25)'!G6/32.15074</f>
        <v>14.929671914238989</v>
      </c>
      <c r="H6" s="7">
        <f>'Table 1(Q1''25)'!H6/32.15074</f>
        <v>14.46311966691902</v>
      </c>
      <c r="I6" s="7">
        <f>'Table 1(Q1''25)'!I6/32.15074</f>
        <v>14.239840202744945</v>
      </c>
      <c r="J6" s="7">
        <f>'Table 1(Q1''25)'!J6/32.15074</f>
        <v>13.922568500756128</v>
      </c>
      <c r="K6" s="7">
        <f>'Table 1(Q1''25)'!K6/32.15074</f>
        <v>15.089911460824855</v>
      </c>
      <c r="L6" s="7">
        <f>'Table 1(Q1''25)'!L6/32.15074</f>
        <v>14.92978699712666</v>
      </c>
      <c r="M6" s="7">
        <f>'Table 1(Q1''25)'!M6/32.15074</f>
        <v>15.783014636677104</v>
      </c>
      <c r="N6" s="7">
        <f>'Table 1(Q1''25)'!N6/32.15074</f>
        <v>15.930985725367442</v>
      </c>
      <c r="O6" s="7">
        <f>'Table 1(Q1''25)'!O6/32.15074</f>
        <v>15.278767462158511</v>
      </c>
      <c r="P6" s="68">
        <f t="shared" si="25"/>
        <v>9.3753374812488577E-3</v>
      </c>
      <c r="Q6" s="68">
        <f t="shared" si="26"/>
        <v>-4.0940232729628434E-2</v>
      </c>
      <c r="R6" s="199"/>
      <c r="S6" s="7">
        <f>'Table 1(Q1''25)'!S6/32.15074</f>
        <v>2.9548308996931332</v>
      </c>
      <c r="T6" s="7">
        <f>'Table 1(Q1''25)'!T6/32.15074</f>
        <v>2.9548308996931332</v>
      </c>
      <c r="U6" s="7">
        <f>'Table 1(Q1''25)'!U6/32.15074</f>
        <v>2.9548308996931332</v>
      </c>
      <c r="V6" s="7">
        <f>'Table 1(Q1''25)'!V6/32.15074</f>
        <v>2.4882786523731646</v>
      </c>
      <c r="W6" s="7">
        <f>'Table 1(Q1''25)'!W6/32.15074</f>
        <v>3.5769005627864243</v>
      </c>
      <c r="X6" s="7">
        <f>'Table 1(Q1''25)'!X6/32.15074</f>
        <v>3.4213831470131013</v>
      </c>
      <c r="Y6" s="7">
        <f>'Table 1(Q1''25)'!Y6/32.15074</f>
        <v>4.0434528101063929</v>
      </c>
      <c r="Z6" s="7">
        <f>'Table 1(Q1''25)'!Z6/32.15074</f>
        <v>3.7324179785597473</v>
      </c>
      <c r="AA6" s="7">
        <f>'Table 1(Q1''25)'!AA6/32.15074</f>
        <v>3.7324179785597473</v>
      </c>
      <c r="AB6" s="7">
        <f>'Table 1(Q1''25)'!AB6/32.15074</f>
        <v>3.7324179785597473</v>
      </c>
      <c r="AC6" s="7">
        <f>'Table 1(Q1''25)'!AC6/32.15074</f>
        <v>3.5769005627864243</v>
      </c>
      <c r="AD6" s="7">
        <f>'Table 1(Q1''25)'!AD6/32.15074</f>
        <v>3.8879353943330699</v>
      </c>
      <c r="AE6" s="7">
        <f>'Table 1(Q1''25)'!AE6/32.15074</f>
        <v>3.1103483154664557</v>
      </c>
      <c r="AF6" s="7">
        <f>'Table 1(Q1''25)'!AF6/32.15074</f>
        <v>4.354487641653038</v>
      </c>
      <c r="AG6" s="7">
        <f>'Table 1(Q1''25)'!AG6/32.15074</f>
        <v>3.5769005627864243</v>
      </c>
      <c r="AH6" s="7">
        <f>'Table 1(Q1''25)'!AH6/32.15074</f>
        <v>3.5769005627864243</v>
      </c>
      <c r="AI6" s="7">
        <f>'Table 1(Q1''25)'!AI6/32.15074</f>
        <v>3.7324179785597473</v>
      </c>
      <c r="AJ6" s="7">
        <f>'Table 1(Q1''25)'!AJ6/32.15074</f>
        <v>3.7324179785597473</v>
      </c>
      <c r="AK6" s="7">
        <f>'Table 1(Q1''25)'!AK6/32.15074</f>
        <v>3.4667049126050227</v>
      </c>
      <c r="AL6" s="7">
        <f>'Table 1(Q1''25)'!AL6/32.15074</f>
        <v>3.6955420527836433</v>
      </c>
      <c r="AM6" s="7">
        <f>'Table 1(Q1''25)'!AM6/32.15074</f>
        <v>3.7033869556366028</v>
      </c>
      <c r="AN6" s="7">
        <f>'Table 1(Q1''25)'!AN6/32.15074</f>
        <v>3.3742062817196756</v>
      </c>
      <c r="AO6" s="7">
        <f>'Table 1(Q1''25)'!AO6/32.15074</f>
        <v>3.3482512679110878</v>
      </c>
      <c r="AP6" s="7">
        <f>'Table 1(Q1''25)'!AP6/32.15074</f>
        <v>3.4196663601124042</v>
      </c>
      <c r="AQ6" s="7">
        <f>'Table 1(Q1''25)'!AQ6/32.15074</f>
        <v>3.5889184881456617</v>
      </c>
      <c r="AR6" s="7">
        <f>'Table 1(Q1''25)'!AR6/32.15074</f>
        <v>3.5657323845869722</v>
      </c>
      <c r="AS6" s="7">
        <f>'Table 1(Q1''25)'!AS6/32.15074</f>
        <v>3.6652699698430973</v>
      </c>
      <c r="AT6" s="7">
        <f>'Table 1(Q1''25)'!AT6/32.15074</f>
        <v>3.8871446868646484</v>
      </c>
      <c r="AU6" s="7">
        <f>'Table 1(Q1''25)'!AU6/32.15074</f>
        <v>3.596152537241005</v>
      </c>
      <c r="AV6" s="7">
        <f>'Table 1(Q1''25)'!AV6/32.15074</f>
        <v>3.9413442668761012</v>
      </c>
      <c r="AW6" s="7">
        <f>'Table 1(Q1''25)'!AW6/32.15074</f>
        <v>3.6378943919366438</v>
      </c>
      <c r="AX6" s="7">
        <f>'Table 1(Q1''25)'!AX6/32.15074</f>
        <v>3.8552936342176531</v>
      </c>
      <c r="AY6" s="7">
        <f>'Table 1(Q1''25)'!AY6/32.15074</f>
        <v>3.6011000708158041</v>
      </c>
      <c r="AZ6" s="7">
        <f>'Table 1(Q1''25)'!AZ6/32.15074</f>
        <v>3.8354989001565589</v>
      </c>
      <c r="BA6" s="7">
        <f>'Table 1(Q1''25)'!BA6/32.15074</f>
        <v>3.5973495379274225</v>
      </c>
      <c r="BB6" s="7">
        <f>'Table 1(Q1''25)'!BB6/32.15074</f>
        <v>3.9283248322425961</v>
      </c>
      <c r="BC6" s="7">
        <f>'Table 1(Q1''25)'!BC6/32.15074</f>
        <v>4.1177051862858303</v>
      </c>
      <c r="BD6" s="7">
        <f>'Table 1(Q1''25)'!BD6/32.15074</f>
        <v>4.1396350802212556</v>
      </c>
      <c r="BE6" s="7">
        <f>'Table 1(Q1''25)'!BE6/32.15074</f>
        <v>4.1183158500209371</v>
      </c>
      <c r="BF6" s="7">
        <f>'Table 1(Q1''25)'!BF6/32.15074</f>
        <v>3.9177797421800515</v>
      </c>
      <c r="BG6" s="7">
        <f>'Table 1(Q1''25)'!BG6/32.15074</f>
        <v>4.1187144824307484</v>
      </c>
      <c r="BH6" s="7">
        <f>'Table 1(Q1''25)'!BH6/32.15074</f>
        <v>3.7761756507357047</v>
      </c>
      <c r="BI6" s="7">
        <f>'Table 1(Q1''25)'!BI6/32.15074</f>
        <v>3.5784348949900977</v>
      </c>
      <c r="BJ6" s="66">
        <f t="shared" si="27"/>
        <v>-0.13109265405859893</v>
      </c>
      <c r="BK6" s="66">
        <f t="shared" si="28"/>
        <v>-5.2365348976041837E-2</v>
      </c>
      <c r="BL6" s="492"/>
      <c r="BM6" s="13">
        <f t="shared" si="29"/>
        <v>6.6872488782528796</v>
      </c>
      <c r="BN6" s="13">
        <f t="shared" si="30"/>
        <v>5.9096617993862663</v>
      </c>
      <c r="BO6" s="13">
        <f t="shared" si="6"/>
        <v>5.4431095520662982</v>
      </c>
      <c r="BP6" s="13">
        <f t="shared" si="7"/>
        <v>6.9982837097995256</v>
      </c>
      <c r="BQ6" s="13">
        <f t="shared" si="8"/>
        <v>7.7758707886661398</v>
      </c>
      <c r="BR6" s="13">
        <f t="shared" si="9"/>
        <v>7.4648359571194947</v>
      </c>
      <c r="BS6" s="13">
        <f t="shared" si="10"/>
        <v>7.4648359571194938</v>
      </c>
      <c r="BT6" s="13">
        <f t="shared" si="11"/>
        <v>7.4648359571194938</v>
      </c>
      <c r="BU6" s="13">
        <f t="shared" si="12"/>
        <v>7.1538011255728486</v>
      </c>
      <c r="BV6" s="13">
        <f t="shared" si="13"/>
        <v>7.4648359571194947</v>
      </c>
      <c r="BW6" s="13">
        <f t="shared" si="14"/>
        <v>7.1622469653886665</v>
      </c>
      <c r="BX6" s="13">
        <f t="shared" si="15"/>
        <v>7.0775932373562789</v>
      </c>
      <c r="BY6" s="13">
        <f t="shared" si="16"/>
        <v>6.7679176280234916</v>
      </c>
      <c r="BZ6" s="13">
        <f t="shared" si="17"/>
        <v>7.1546508727326339</v>
      </c>
      <c r="CA6" s="13">
        <f t="shared" si="18"/>
        <v>7.5524146567077457</v>
      </c>
      <c r="CB6" s="7">
        <f t="shared" si="19"/>
        <v>7.5374968041171062</v>
      </c>
      <c r="CC6" s="7">
        <f t="shared" si="20"/>
        <v>7.4931880261542965</v>
      </c>
      <c r="CD6" s="7">
        <f t="shared" si="21"/>
        <v>7.436598970972363</v>
      </c>
      <c r="CE6" s="7">
        <f t="shared" si="22"/>
        <v>7.5256743701700186</v>
      </c>
      <c r="CF6" s="7">
        <f t="shared" si="23"/>
        <v>8.2573402665070859</v>
      </c>
      <c r="CG6" s="7">
        <f t="shared" si="24"/>
        <v>8.0360955922009882</v>
      </c>
      <c r="CH6" s="7">
        <f t="shared" si="31"/>
        <v>7.8948901331664532</v>
      </c>
      <c r="CI6" s="66">
        <f t="shared" si="32"/>
        <v>-4.3894295456223476E-2</v>
      </c>
      <c r="CJ6" s="66">
        <f t="shared" si="33"/>
        <v>-1.7571401113194107E-2</v>
      </c>
      <c r="CK6" s="69">
        <f t="shared" ref="CK6:CK44" si="34">SUM(BF6:BI6)</f>
        <v>15.391104770336602</v>
      </c>
      <c r="CM6" s="696"/>
      <c r="CN6" s="696"/>
    </row>
    <row r="7" spans="1:92" x14ac:dyDescent="0.45">
      <c r="A7" s="10"/>
      <c r="B7" s="10" t="s">
        <v>15</v>
      </c>
      <c r="C7" s="7">
        <f>'Table 1(Q1''25)'!C7/32.15074</f>
        <v>11.041736519905918</v>
      </c>
      <c r="D7" s="7">
        <f>'Table 1(Q1''25)'!D7/32.15074</f>
        <v>12.285875846092502</v>
      </c>
      <c r="E7" s="7">
        <f>'Table 1(Q1''25)'!E7/32.15074</f>
        <v>11.352771351452564</v>
      </c>
      <c r="F7" s="7">
        <f>'Table 1(Q1''25)'!F7/32.15074</f>
        <v>12.130358430319179</v>
      </c>
      <c r="G7" s="7">
        <f>'Table 1(Q1''25)'!G7/32.15074</f>
        <v>11.197253935679241</v>
      </c>
      <c r="H7" s="7">
        <f>'Table 1(Q1''25)'!H7/32.15074</f>
        <v>10.730701688359273</v>
      </c>
      <c r="I7" s="7">
        <f>'Table 1(Q1''25)'!I7/32.15074</f>
        <v>11.083388482273858</v>
      </c>
      <c r="J7" s="7">
        <f>'Table 1(Q1''25)'!J7/32.15074</f>
        <v>10.488764799814872</v>
      </c>
      <c r="K7" s="7">
        <f>'Table 1(Q1''25)'!K7/32.15074</f>
        <v>8.4988028269333764</v>
      </c>
      <c r="L7" s="7">
        <f>'Table 1(Q1''25)'!L7/32.15074</f>
        <v>8.1687233326511297</v>
      </c>
      <c r="M7" s="7">
        <f>'Table 1(Q1''25)'!M7/32.15074</f>
        <v>8.5633326013646958</v>
      </c>
      <c r="N7" s="7">
        <f>'Table 1(Q1''25)'!N7/32.15074</f>
        <v>7.8923567544635063</v>
      </c>
      <c r="O7" s="7">
        <f>'Table 1(Q1''25)'!O7/32.15074</f>
        <v>5.875914869798204</v>
      </c>
      <c r="P7" s="68">
        <f t="shared" si="25"/>
        <v>-7.8354523657560571E-2</v>
      </c>
      <c r="Q7" s="68">
        <f t="shared" si="26"/>
        <v>-0.25549299751622445</v>
      </c>
      <c r="R7" s="199"/>
      <c r="S7" s="7">
        <f>'Table 1(Q1''25)'!S7/32.15074</f>
        <v>3.2658657312397787</v>
      </c>
      <c r="T7" s="7">
        <f>'Table 1(Q1''25)'!T7/32.15074</f>
        <v>3.5769005627864243</v>
      </c>
      <c r="U7" s="7">
        <f>'Table 1(Q1''25)'!U7/32.15074</f>
        <v>3.1103483154664557</v>
      </c>
      <c r="V7" s="7">
        <f>'Table 1(Q1''25)'!V7/32.15074</f>
        <v>3.1103483154664557</v>
      </c>
      <c r="W7" s="7">
        <f>'Table 1(Q1''25)'!W7/32.15074</f>
        <v>2.7993134839198102</v>
      </c>
      <c r="X7" s="7">
        <f>'Table 1(Q1''25)'!X7/32.15074</f>
        <v>3.1103483154664557</v>
      </c>
      <c r="Y7" s="7">
        <f>'Table 1(Q1''25)'!Y7/32.15074</f>
        <v>3.1103483154664557</v>
      </c>
      <c r="Z7" s="7">
        <f>'Table 1(Q1''25)'!Z7/32.15074</f>
        <v>3.2658657312397787</v>
      </c>
      <c r="AA7" s="7">
        <f>'Table 1(Q1''25)'!AA7/32.15074</f>
        <v>3.1103483154664557</v>
      </c>
      <c r="AB7" s="7">
        <f>'Table 1(Q1''25)'!AB7/32.15074</f>
        <v>2.6437960681464876</v>
      </c>
      <c r="AC7" s="7">
        <f>'Table 1(Q1''25)'!AC7/32.15074</f>
        <v>2.9548308996931332</v>
      </c>
      <c r="AD7" s="7">
        <f>'Table 1(Q1''25)'!AD7/32.15074</f>
        <v>2.6437960681464876</v>
      </c>
      <c r="AE7" s="7">
        <f>'Table 1(Q1''25)'!AE7/32.15074</f>
        <v>2.9548308996931332</v>
      </c>
      <c r="AF7" s="7">
        <f>'Table 1(Q1''25)'!AF7/32.15074</f>
        <v>2.9548308996931332</v>
      </c>
      <c r="AG7" s="7">
        <f>'Table 1(Q1''25)'!AG7/32.15074</f>
        <v>2.7993134839198102</v>
      </c>
      <c r="AH7" s="7">
        <f>'Table 1(Q1''25)'!AH7/32.15074</f>
        <v>2.6437960681464876</v>
      </c>
      <c r="AI7" s="7">
        <f>'Table 1(Q1''25)'!AI7/32.15074</f>
        <v>2.7993134839198102</v>
      </c>
      <c r="AJ7" s="7">
        <f>'Table 1(Q1''25)'!AJ7/32.15074</f>
        <v>2.7993134839198102</v>
      </c>
      <c r="AK7" s="7">
        <f>'Table 1(Q1''25)'!AK7/32.15074</f>
        <v>2.6484460828143113</v>
      </c>
      <c r="AL7" s="7">
        <f>'Table 1(Q1''25)'!AL7/32.15074</f>
        <v>3.0666189953948182</v>
      </c>
      <c r="AM7" s="7">
        <f>'Table 1(Q1''25)'!AM7/32.15074</f>
        <v>2.4422150158907696</v>
      </c>
      <c r="AN7" s="7">
        <f>'Table 1(Q1''25)'!AN7/32.15074</f>
        <v>2.926108388173958</v>
      </c>
      <c r="AO7" s="7">
        <f>'Table 1(Q1''25)'!AO7/32.15074</f>
        <v>3.0439851299780694</v>
      </c>
      <c r="AP7" s="7">
        <f>'Table 1(Q1''25)'!AP7/32.15074</f>
        <v>2.7000643071421959</v>
      </c>
      <c r="AQ7" s="7">
        <f>'Table 1(Q1''25)'!AQ7/32.15074</f>
        <v>2.2024306936979214</v>
      </c>
      <c r="AR7" s="7">
        <f>'Table 1(Q1''25)'!AR7/32.15074</f>
        <v>2.5422846689966856</v>
      </c>
      <c r="AS7" s="7">
        <f>'Table 1(Q1''25)'!AS7/32.15074</f>
        <v>2.5929746334178696</v>
      </c>
      <c r="AT7" s="7">
        <f>'Table 1(Q1''25)'!AT7/32.15074</f>
        <v>2.3422862657091801</v>
      </c>
      <c r="AU7" s="7">
        <f>'Table 1(Q1''25)'!AU7/32.15074</f>
        <v>1.573821608791877</v>
      </c>
      <c r="AV7" s="7">
        <f>'Table 1(Q1''25)'!AV7/32.15074</f>
        <v>1.9897203190144503</v>
      </c>
      <c r="AW7" s="7">
        <f>'Table 1(Q1''25)'!AW7/32.15074</f>
        <v>2.0605589098799522</v>
      </c>
      <c r="AX7" s="7">
        <f>'Table 1(Q1''25)'!AX7/32.15074</f>
        <v>2.0060939883115054</v>
      </c>
      <c r="AY7" s="7">
        <f>'Table 1(Q1''25)'!AY7/32.15074</f>
        <v>2.0708654024933026</v>
      </c>
      <c r="AZ7" s="7">
        <f>'Table 1(Q1''25)'!AZ7/32.15074</f>
        <v>2.0312050319663713</v>
      </c>
      <c r="BA7" s="7">
        <f>'Table 1(Q1''25)'!BA7/32.15074</f>
        <v>2.2000997485412235</v>
      </c>
      <c r="BB7" s="7">
        <f>'Table 1(Q1''25)'!BB7/32.15074</f>
        <v>2.2604946265804693</v>
      </c>
      <c r="BC7" s="7">
        <f>'Table 1(Q1''25)'!BC7/32.15074</f>
        <v>1.877695563132693</v>
      </c>
      <c r="BD7" s="7">
        <f>'Table 1(Q1''25)'!BD7/32.15074</f>
        <v>2.2250426631103108</v>
      </c>
      <c r="BE7" s="7">
        <f>'Table 1(Q1''25)'!BE7/32.15074</f>
        <v>2.2025707043999763</v>
      </c>
      <c r="BF7" s="7">
        <f>'Table 1(Q1''25)'!BF7/32.15074</f>
        <v>1.8503935508551128</v>
      </c>
      <c r="BG7" s="7">
        <f>'Table 1(Q1''25)'!BG7/32.15074</f>
        <v>1.8805666991316927</v>
      </c>
      <c r="BH7" s="7">
        <f>'Table 1(Q1''25)'!BH7/32.15074</f>
        <v>1.9588258000767236</v>
      </c>
      <c r="BI7" s="7">
        <f>'Table 1(Q1''25)'!BI7/32.15074</f>
        <v>1.5524676516860512</v>
      </c>
      <c r="BJ7" s="66">
        <f t="shared" si="27"/>
        <v>-0.29515649664060428</v>
      </c>
      <c r="BK7" s="66">
        <f t="shared" si="28"/>
        <v>-0.20744986530949105</v>
      </c>
      <c r="BL7" s="492"/>
      <c r="BM7" s="13">
        <f t="shared" si="29"/>
        <v>5.4431095520662982</v>
      </c>
      <c r="BN7" s="13">
        <f t="shared" si="30"/>
        <v>6.8427662940262035</v>
      </c>
      <c r="BO7" s="13">
        <f t="shared" si="6"/>
        <v>6.2206966309329115</v>
      </c>
      <c r="BP7" s="13">
        <f t="shared" si="7"/>
        <v>5.9096617993862655</v>
      </c>
      <c r="BQ7" s="13">
        <f t="shared" si="8"/>
        <v>6.3762140467062345</v>
      </c>
      <c r="BR7" s="13">
        <f t="shared" si="9"/>
        <v>5.7541443836129433</v>
      </c>
      <c r="BS7" s="13">
        <f t="shared" si="10"/>
        <v>5.5986269678396212</v>
      </c>
      <c r="BT7" s="13">
        <f t="shared" si="11"/>
        <v>5.9096617993862663</v>
      </c>
      <c r="BU7" s="13">
        <f t="shared" si="12"/>
        <v>5.4431095520662982</v>
      </c>
      <c r="BV7" s="13">
        <f t="shared" si="13"/>
        <v>5.5986269678396203</v>
      </c>
      <c r="BW7" s="13">
        <f t="shared" si="14"/>
        <v>5.715065078209129</v>
      </c>
      <c r="BX7" s="13">
        <f t="shared" si="15"/>
        <v>5.3683234040647276</v>
      </c>
      <c r="BY7" s="13">
        <f t="shared" si="16"/>
        <v>5.7440494371202657</v>
      </c>
      <c r="BZ7" s="13">
        <f t="shared" si="17"/>
        <v>4.744715362694607</v>
      </c>
      <c r="CA7" s="13">
        <f t="shared" si="18"/>
        <v>4.9352608991270497</v>
      </c>
      <c r="CB7" s="7">
        <f t="shared" si="19"/>
        <v>3.5635419278063276</v>
      </c>
      <c r="CC7" s="7">
        <f t="shared" si="20"/>
        <v>4.0666528981914576</v>
      </c>
      <c r="CD7" s="7">
        <f t="shared" si="21"/>
        <v>4.1020704344596739</v>
      </c>
      <c r="CE7" s="7">
        <f t="shared" si="22"/>
        <v>4.4605943751216923</v>
      </c>
      <c r="CF7" s="7">
        <f t="shared" si="23"/>
        <v>4.1027382262430034</v>
      </c>
      <c r="CG7" s="7">
        <f t="shared" si="24"/>
        <v>4.0529642552550893</v>
      </c>
      <c r="CH7" s="7">
        <f t="shared" si="31"/>
        <v>3.8393924992084161</v>
      </c>
      <c r="CI7" s="66">
        <f t="shared" si="32"/>
        <v>-6.4187796664702312E-2</v>
      </c>
      <c r="CJ7" s="66">
        <f t="shared" si="33"/>
        <v>-5.2695198525315234E-2</v>
      </c>
      <c r="CK7" s="69">
        <f t="shared" si="34"/>
        <v>7.2422537017495801</v>
      </c>
      <c r="CM7" s="696"/>
      <c r="CN7" s="696"/>
    </row>
    <row r="8" spans="1:92" x14ac:dyDescent="0.45">
      <c r="A8" s="10"/>
      <c r="B8" s="10" t="s">
        <v>1</v>
      </c>
      <c r="C8" s="7">
        <f>'Table 1(Q1''25)'!C8/32.15074</f>
        <v>23.016577534451773</v>
      </c>
      <c r="D8" s="7">
        <f>'Table 1(Q1''25)'!D8/32.15074</f>
        <v>23.016577534451773</v>
      </c>
      <c r="E8" s="7">
        <f>'Table 1(Q1''25)'!E8/32.15074</f>
        <v>22.083473039811835</v>
      </c>
      <c r="F8" s="7">
        <f>'Table 1(Q1''25)'!F8/32.15074</f>
        <v>22.23899045558516</v>
      </c>
      <c r="G8" s="7">
        <f>'Table 1(Q1''25)'!G8/32.15074</f>
        <v>22.394507871358481</v>
      </c>
      <c r="H8" s="7">
        <f>'Table 1(Q1''25)'!H8/32.15074</f>
        <v>20.683816297851934</v>
      </c>
      <c r="I8" s="7">
        <f>'Table 1(Q1''25)'!I8/32.15074</f>
        <v>22.281879495553547</v>
      </c>
      <c r="J8" s="7">
        <f>'Table 1(Q1''25)'!J8/32.15074</f>
        <v>21.903597244376705</v>
      </c>
      <c r="K8" s="7">
        <f>'Table 1(Q1''25)'!K8/32.15074</f>
        <v>20.283309160039309</v>
      </c>
      <c r="L8" s="7">
        <f>'Table 1(Q1''25)'!L8/32.15074</f>
        <v>20.625447474740618</v>
      </c>
      <c r="M8" s="7">
        <f>'Table 1(Q1''25)'!M8/32.15074</f>
        <v>20.96758578944193</v>
      </c>
      <c r="N8" s="7">
        <f>'Table 1(Q1''25)'!N8/32.15074</f>
        <v>21.042723294254003</v>
      </c>
      <c r="O8" s="7">
        <f>'Table 1(Q1''25)'!O8/32.15074</f>
        <v>21.325969287182172</v>
      </c>
      <c r="P8" s="68">
        <f t="shared" si="25"/>
        <v>3.5835076849861647E-3</v>
      </c>
      <c r="Q8" s="68">
        <f t="shared" si="26"/>
        <v>1.3460519770533308E-2</v>
      </c>
      <c r="R8" s="199"/>
      <c r="S8" s="7">
        <f>'Table 1(Q1''25)'!S8/32.15074</f>
        <v>6.2206966309329115</v>
      </c>
      <c r="T8" s="7">
        <f>'Table 1(Q1''25)'!T8/32.15074</f>
        <v>5.4431095520662982</v>
      </c>
      <c r="U8" s="7">
        <f>'Table 1(Q1''25)'!U8/32.15074</f>
        <v>5.5986269678396203</v>
      </c>
      <c r="V8" s="7">
        <f>'Table 1(Q1''25)'!V8/32.15074</f>
        <v>5.9096617993862663</v>
      </c>
      <c r="W8" s="7">
        <f>'Table 1(Q1''25)'!W8/32.15074</f>
        <v>5.9096617993862663</v>
      </c>
      <c r="X8" s="7">
        <f>'Table 1(Q1''25)'!X8/32.15074</f>
        <v>4.9765573047463292</v>
      </c>
      <c r="Y8" s="7">
        <f>'Table 1(Q1''25)'!Y8/32.15074</f>
        <v>5.9096617993862663</v>
      </c>
      <c r="Z8" s="7">
        <f>'Table 1(Q1''25)'!Z8/32.15074</f>
        <v>5.5986269678396203</v>
      </c>
      <c r="AA8" s="7">
        <f>'Table 1(Q1''25)'!AA8/32.15074</f>
        <v>5.4431095520662982</v>
      </c>
      <c r="AB8" s="7">
        <f>'Table 1(Q1''25)'!AB8/32.15074</f>
        <v>5.2875921362929752</v>
      </c>
      <c r="AC8" s="7">
        <f>'Table 1(Q1''25)'!AC8/32.15074</f>
        <v>4.354487641653038</v>
      </c>
      <c r="AD8" s="7">
        <f>'Table 1(Q1''25)'!AD8/32.15074</f>
        <v>6.3762140467062345</v>
      </c>
      <c r="AE8" s="7">
        <f>'Table 1(Q1''25)'!AE8/32.15074</f>
        <v>5.7541443836129433</v>
      </c>
      <c r="AF8" s="7">
        <f>'Table 1(Q1''25)'!AF8/32.15074</f>
        <v>5.9096617993862663</v>
      </c>
      <c r="AG8" s="7">
        <f>'Table 1(Q1''25)'!AG8/32.15074</f>
        <v>4.354487641653038</v>
      </c>
      <c r="AH8" s="7">
        <f>'Table 1(Q1''25)'!AH8/32.15074</f>
        <v>6.2206966309329115</v>
      </c>
      <c r="AI8" s="7">
        <f>'Table 1(Q1''25)'!AI8/32.15074</f>
        <v>5.5986269678396203</v>
      </c>
      <c r="AJ8" s="7">
        <f>'Table 1(Q1''25)'!AJ8/32.15074</f>
        <v>4.510005057426361</v>
      </c>
      <c r="AK8" s="7">
        <f>'Table 1(Q1''25)'!AK8/32.15074</f>
        <v>6.3451105635515699</v>
      </c>
      <c r="AL8" s="7">
        <f>'Table 1(Q1''25)'!AL8/32.15074</f>
        <v>5.8720969338694742</v>
      </c>
      <c r="AM8" s="7">
        <f>'Table 1(Q1''25)'!AM8/32.15074</f>
        <v>5.4181187312383923</v>
      </c>
      <c r="AN8" s="7">
        <f>'Table 1(Q1''25)'!AN8/32.15074</f>
        <v>4.6465532668941103</v>
      </c>
      <c r="AO8" s="7">
        <f>'Table 1(Q1''25)'!AO8/32.15074</f>
        <v>4.6655224731996841</v>
      </c>
      <c r="AP8" s="7">
        <f>'Table 1(Q1''25)'!AP8/32.15074</f>
        <v>5.4585409152979496</v>
      </c>
      <c r="AQ8" s="7">
        <f>'Table 1(Q1''25)'!AQ8/32.15074</f>
        <v>6.1051007229390599</v>
      </c>
      <c r="AR8" s="7">
        <f>'Table 1(Q1''25)'!AR8/32.15074</f>
        <v>5.6744331329400106</v>
      </c>
      <c r="AS8" s="7">
        <f>'Table 1(Q1''25)'!AS8/32.15074</f>
        <v>5.7230409004582787</v>
      </c>
      <c r="AT8" s="7">
        <f>'Table 1(Q1''25)'!AT8/32.15074</f>
        <v>4.2607424624659584</v>
      </c>
      <c r="AU8" s="7">
        <f>'Table 1(Q1''25)'!AU8/32.15074</f>
        <v>4.7511561515789351</v>
      </c>
      <c r="AV8" s="7">
        <f>'Table 1(Q1''25)'!AV8/32.15074</f>
        <v>5.5483696455361375</v>
      </c>
      <c r="AW8" s="7">
        <f>'Table 1(Q1''25)'!AW8/32.15074</f>
        <v>5.069867754210323</v>
      </c>
      <c r="AX8" s="7">
        <f>'Table 1(Q1''25)'!AX8/32.15074</f>
        <v>5.007226058177908</v>
      </c>
      <c r="AY8" s="7">
        <f>'Table 1(Q1''25)'!AY8/32.15074</f>
        <v>5.559846713600213</v>
      </c>
      <c r="AZ8" s="7">
        <f>'Table 1(Q1''25)'!AZ8/32.15074</f>
        <v>4.9885069487521756</v>
      </c>
      <c r="BA8" s="7">
        <f>'Table 1(Q1''25)'!BA8/32.15074</f>
        <v>5.5986269678396203</v>
      </c>
      <c r="BB8" s="7">
        <f>'Table 1(Q1''25)'!BB8/32.15074</f>
        <v>5.9092270696631797</v>
      </c>
      <c r="BC8" s="7">
        <f>'Table 1(Q1''25)'!BC8/32.15074</f>
        <v>5.2177083988989033</v>
      </c>
      <c r="BD8" s="7">
        <f>'Table 1(Q1''25)'!BD8/32.15074</f>
        <v>4.242023353040226</v>
      </c>
      <c r="BE8" s="7">
        <f>'Table 1(Q1''25)'!BE8/32.15074</f>
        <v>5.5364200015302911</v>
      </c>
      <c r="BF8" s="7">
        <f>'Table 1(Q1''25)'!BF8/32.15074</f>
        <v>5.6191264138905366</v>
      </c>
      <c r="BG8" s="7">
        <f>'Table 1(Q1''25)'!BG8/32.15074</f>
        <v>5.3427178925302385</v>
      </c>
      <c r="BH8" s="7">
        <f>'Table 1(Q1''25)'!BH8/32.15074</f>
        <v>4.544458986302935</v>
      </c>
      <c r="BI8" s="7">
        <f>'Table 1(Q1''25)'!BI8/32.15074</f>
        <v>5.5986269678396203</v>
      </c>
      <c r="BJ8" s="66">
        <f t="shared" si="27"/>
        <v>1.1235955056179803E-2</v>
      </c>
      <c r="BK8" s="66">
        <f t="shared" si="28"/>
        <v>0.23196776221635251</v>
      </c>
      <c r="BL8" s="492"/>
      <c r="BM8" s="13">
        <f t="shared" si="29"/>
        <v>11.352771351452564</v>
      </c>
      <c r="BN8" s="13">
        <f t="shared" si="30"/>
        <v>11.66380618299921</v>
      </c>
      <c r="BO8" s="13">
        <f t="shared" si="6"/>
        <v>11.508288767225887</v>
      </c>
      <c r="BP8" s="13">
        <f t="shared" si="7"/>
        <v>10.886219104132596</v>
      </c>
      <c r="BQ8" s="13">
        <f t="shared" si="8"/>
        <v>11.508288767225887</v>
      </c>
      <c r="BR8" s="13">
        <f t="shared" si="9"/>
        <v>10.730701688359273</v>
      </c>
      <c r="BS8" s="13">
        <f t="shared" si="10"/>
        <v>10.730701688359272</v>
      </c>
      <c r="BT8" s="13">
        <f t="shared" si="11"/>
        <v>11.66380618299921</v>
      </c>
      <c r="BU8" s="13">
        <f t="shared" si="12"/>
        <v>10.57518427258595</v>
      </c>
      <c r="BV8" s="13">
        <f t="shared" si="13"/>
        <v>10.108632025265981</v>
      </c>
      <c r="BW8" s="13">
        <f t="shared" si="14"/>
        <v>12.217207497421043</v>
      </c>
      <c r="BX8" s="13">
        <f t="shared" si="15"/>
        <v>10.064671998132503</v>
      </c>
      <c r="BY8" s="13">
        <f t="shared" si="16"/>
        <v>10.124063388497634</v>
      </c>
      <c r="BZ8" s="13">
        <f t="shared" si="17"/>
        <v>11.77953385587907</v>
      </c>
      <c r="CA8" s="13">
        <f t="shared" si="18"/>
        <v>9.9837833629242372</v>
      </c>
      <c r="CB8" s="7">
        <f t="shared" si="19"/>
        <v>10.299525797115074</v>
      </c>
      <c r="CC8" s="7">
        <f t="shared" si="20"/>
        <v>10.077093812388231</v>
      </c>
      <c r="CD8" s="7">
        <f t="shared" si="21"/>
        <v>10.548353662352389</v>
      </c>
      <c r="CE8" s="7">
        <f t="shared" si="22"/>
        <v>11.507854037502799</v>
      </c>
      <c r="CF8" s="7">
        <f t="shared" si="23"/>
        <v>9.4597317519391293</v>
      </c>
      <c r="CG8" s="7">
        <f t="shared" si="24"/>
        <v>11.155546415420828</v>
      </c>
      <c r="CH8" s="7">
        <f t="shared" si="31"/>
        <v>9.8871768788331735</v>
      </c>
      <c r="CI8" s="66">
        <f t="shared" si="32"/>
        <v>4.5185755590418708E-2</v>
      </c>
      <c r="CJ8" s="66">
        <f t="shared" si="33"/>
        <v>-0.11369855759233172</v>
      </c>
      <c r="CK8" s="69">
        <f t="shared" si="34"/>
        <v>21.104930260563332</v>
      </c>
      <c r="CM8" s="696"/>
      <c r="CN8" s="696"/>
    </row>
    <row r="9" spans="1:92" x14ac:dyDescent="0.45">
      <c r="A9" s="28"/>
      <c r="B9" s="29" t="s">
        <v>2</v>
      </c>
      <c r="C9" s="29">
        <f>'Table 1(Q1''25)'!C9/32.15074</f>
        <v>6.6872488782528805</v>
      </c>
      <c r="D9" s="29">
        <f>'Table 1(Q1''25)'!D9/32.15074</f>
        <v>6.2206966309329115</v>
      </c>
      <c r="E9" s="29">
        <f>'Table 1(Q1''25)'!E9/32.15074</f>
        <v>6.2206966309329115</v>
      </c>
      <c r="F9" s="29">
        <f>'Table 1(Q1''25)'!F9/32.15074</f>
        <v>5.7541443836129433</v>
      </c>
      <c r="G9" s="29">
        <f>'Table 1(Q1''25)'!G9/32.15074</f>
        <v>5.7541443836129433</v>
      </c>
      <c r="H9" s="29">
        <f>'Table 1(Q1''25)'!H9/32.15074</f>
        <v>5.5986269678396203</v>
      </c>
      <c r="I9" s="29">
        <f>'Table 1(Q1''25)'!I9/32.15074</f>
        <v>5.2523489985023746</v>
      </c>
      <c r="J9" s="29">
        <f>'Table 1(Q1''25)'!J9/32.15074</f>
        <v>6.2321885133478165</v>
      </c>
      <c r="K9" s="29">
        <f>'Table 1(Q1''25)'!K9/32.15074</f>
        <v>6.4011931992997404</v>
      </c>
      <c r="L9" s="29">
        <f>'Table 1(Q1''25)'!L9/32.15074</f>
        <v>6.2080654516957967</v>
      </c>
      <c r="M9" s="29">
        <f>'Table 1(Q1''25)'!M9/32.15074</f>
        <v>5.9134983593053878</v>
      </c>
      <c r="N9" s="29">
        <f>'Table 1(Q1''25)'!N9/32.15074</f>
        <v>5.9370779098849393</v>
      </c>
      <c r="O9" s="29">
        <f>'Table 1(Q1''25)'!O9/32.15074</f>
        <v>5.9548387199683122</v>
      </c>
      <c r="P9" s="965">
        <f t="shared" si="25"/>
        <v>3.9874113674940315E-3</v>
      </c>
      <c r="Q9" s="965">
        <f t="shared" si="26"/>
        <v>2.9915069926573779E-3</v>
      </c>
      <c r="R9" s="199"/>
      <c r="S9" s="29">
        <f>'Table 1(Q1''25)'!S9/32.15074</f>
        <v>1.3996567419599051</v>
      </c>
      <c r="T9" s="29">
        <f>'Table 1(Q1''25)'!T9/32.15074</f>
        <v>1.5551741577332279</v>
      </c>
      <c r="U9" s="29">
        <f>'Table 1(Q1''25)'!U9/32.15074</f>
        <v>1.3996567419599051</v>
      </c>
      <c r="V9" s="29">
        <f>'Table 1(Q1''25)'!V9/32.15074</f>
        <v>1.3996567419599051</v>
      </c>
      <c r="W9" s="29">
        <f>'Table 1(Q1''25)'!W9/32.15074</f>
        <v>1.3996567419599051</v>
      </c>
      <c r="X9" s="29">
        <f>'Table 1(Q1''25)'!X9/32.15074</f>
        <v>1.5551741577332279</v>
      </c>
      <c r="Y9" s="29">
        <f>'Table 1(Q1''25)'!Y9/32.15074</f>
        <v>1.2441393261865823</v>
      </c>
      <c r="Z9" s="29">
        <f>'Table 1(Q1''25)'!Z9/32.15074</f>
        <v>1.3996567419599051</v>
      </c>
      <c r="AA9" s="29">
        <f>'Table 1(Q1''25)'!AA9/32.15074</f>
        <v>1.3996567419599051</v>
      </c>
      <c r="AB9" s="29">
        <f>'Table 1(Q1''25)'!AB9/32.15074</f>
        <v>1.5551741577332279</v>
      </c>
      <c r="AC9" s="29">
        <f>'Table 1(Q1''25)'!AC9/32.15074</f>
        <v>1.3996567419599051</v>
      </c>
      <c r="AD9" s="29">
        <f>'Table 1(Q1''25)'!AD9/32.15074</f>
        <v>1.3996567419599051</v>
      </c>
      <c r="AE9" s="29">
        <f>'Table 1(Q1''25)'!AE9/32.15074</f>
        <v>1.3996567419599051</v>
      </c>
      <c r="AF9" s="29">
        <f>'Table 1(Q1''25)'!AF9/32.15074</f>
        <v>1.3996567419599051</v>
      </c>
      <c r="AG9" s="610">
        <f>'Table 1(Q1''25)'!AG9/32.15074</f>
        <v>1.2441393261865823</v>
      </c>
      <c r="AH9" s="610">
        <f>'Table 1(Q1''25)'!AH9/32.15074</f>
        <v>1.3996567419599051</v>
      </c>
      <c r="AI9" s="610">
        <f>'Table 1(Q1''25)'!AI9/32.15074</f>
        <v>1.3996567419599051</v>
      </c>
      <c r="AJ9" s="610">
        <f>'Table 1(Q1''25)'!AJ9/32.15074</f>
        <v>1.2441393261865823</v>
      </c>
      <c r="AK9" s="610">
        <f>'Table 1(Q1''25)'!AK9/32.15074</f>
        <v>1.4123904561684288</v>
      </c>
      <c r="AL9" s="610">
        <f>'Table 1(Q1''25)'!AL9/32.15074</f>
        <v>1.2655002379432807</v>
      </c>
      <c r="AM9" s="610">
        <f>'Table 1(Q1''25)'!AM9/32.15074</f>
        <v>1.2679915185110062</v>
      </c>
      <c r="AN9" s="610">
        <f>'Table 1(Q1''25)'!AN9/32.15074</f>
        <v>1.3064667858796577</v>
      </c>
      <c r="AO9" s="610">
        <f>'Table 1(Q1''25)'!AO9/32.15074</f>
        <v>1.5384721862135378</v>
      </c>
      <c r="AP9" s="610">
        <f>'Table 1(Q1''25)'!AP9/32.15074</f>
        <v>1.515908530338121</v>
      </c>
      <c r="AQ9" s="610">
        <f>'Table 1(Q1''25)'!AQ9/32.15074</f>
        <v>1.594607271894303</v>
      </c>
      <c r="AR9" s="610">
        <f>'Table 1(Q1''25)'!AR9/32.15074</f>
        <v>1.5832005249018541</v>
      </c>
      <c r="AS9" s="610">
        <f>'Table 1(Q1''25)'!AS9/32.15074</f>
        <v>1.5911235498813878</v>
      </c>
      <c r="AT9" s="610">
        <f>'Table 1(Q1''25)'!AT9/32.15074</f>
        <v>1.6324320858590977</v>
      </c>
      <c r="AU9" s="610">
        <f>'Table 1(Q1''25)'!AU9/32.15074</f>
        <v>1.5779154557597594</v>
      </c>
      <c r="AV9" s="610">
        <f>'Table 1(Q1''25)'!AV9/32.15074</f>
        <v>1.599722107799495</v>
      </c>
      <c r="AW9" s="610">
        <f>'Table 1(Q1''25)'!AW9/32.15074</f>
        <v>1.5214781855756205</v>
      </c>
      <c r="AX9" s="610">
        <f>'Table 1(Q1''25)'!AX9/32.15074</f>
        <v>1.5891438131785933</v>
      </c>
      <c r="AY9" s="610">
        <f>'Table 1(Q1''25)'!AY9/32.15074</f>
        <v>1.5887596851616332</v>
      </c>
      <c r="AZ9" s="610">
        <f>'Table 1(Q1''25)'!AZ9/32.15074</f>
        <v>1.5086837677799494</v>
      </c>
      <c r="BA9" s="610">
        <f>'Table 1(Q1''25)'!BA9/32.15074</f>
        <v>1.4840995746945025</v>
      </c>
      <c r="BB9" s="610">
        <f>'Table 1(Q1''25)'!BB9/32.15074</f>
        <v>1.4435592947507128</v>
      </c>
      <c r="BC9" s="610">
        <f>'Table 1(Q1''25)'!BC9/32.15074</f>
        <v>1.5027150093625692</v>
      </c>
      <c r="BD9" s="610">
        <f>'Table 1(Q1''25)'!BD9/32.15074</f>
        <v>1.483124480497604</v>
      </c>
      <c r="BE9" s="610">
        <f>'Table 1(Q1''25)'!BE9/32.15074</f>
        <v>1.4991987605919346</v>
      </c>
      <c r="BF9" s="610">
        <f>'Table 1(Q1''25)'!BF9/32.15074</f>
        <v>1.4821789346097021</v>
      </c>
      <c r="BG9" s="610">
        <f>'Table 1(Q1''25)'!BG9/32.15074</f>
        <v>1.478780879075055</v>
      </c>
      <c r="BH9" s="610">
        <f>'Table 1(Q1''25)'!BH9/32.15074</f>
        <v>1.4769193356082484</v>
      </c>
      <c r="BI9" s="610">
        <f>'Table 1(Q1''25)'!BI9/32.15074</f>
        <v>1.5006312505554966</v>
      </c>
      <c r="BJ9" s="998">
        <f t="shared" si="27"/>
        <v>9.5550370052088773E-4</v>
      </c>
      <c r="BK9" s="998">
        <f t="shared" si="28"/>
        <v>1.6054983082392171E-2</v>
      </c>
      <c r="BL9" s="492"/>
      <c r="BM9" s="29">
        <f t="shared" si="29"/>
        <v>3.2658657312397787</v>
      </c>
      <c r="BN9" s="29">
        <f t="shared" si="30"/>
        <v>2.9548308996931327</v>
      </c>
      <c r="BO9" s="29">
        <f t="shared" si="6"/>
        <v>2.7993134839198102</v>
      </c>
      <c r="BP9" s="29">
        <f t="shared" si="7"/>
        <v>2.9548308996931327</v>
      </c>
      <c r="BQ9" s="29">
        <f t="shared" si="8"/>
        <v>2.6437960681464876</v>
      </c>
      <c r="BR9" s="29">
        <f t="shared" si="9"/>
        <v>2.9548308996931327</v>
      </c>
      <c r="BS9" s="29">
        <f t="shared" si="10"/>
        <v>2.7993134839198102</v>
      </c>
      <c r="BT9" s="29">
        <f t="shared" si="11"/>
        <v>2.7993134839198102</v>
      </c>
      <c r="BU9" s="29">
        <f t="shared" si="12"/>
        <v>2.6437960681464876</v>
      </c>
      <c r="BV9" s="29">
        <f t="shared" si="13"/>
        <v>2.6437960681464876</v>
      </c>
      <c r="BW9" s="29">
        <f t="shared" si="14"/>
        <v>2.6778906941117095</v>
      </c>
      <c r="BX9" s="29">
        <f t="shared" si="15"/>
        <v>2.5744583043906637</v>
      </c>
      <c r="BY9" s="29">
        <f t="shared" si="16"/>
        <v>3.054380716551659</v>
      </c>
      <c r="BZ9" s="599">
        <f t="shared" si="17"/>
        <v>3.1778077967961571</v>
      </c>
      <c r="CA9" s="599">
        <f t="shared" si="18"/>
        <v>3.2235556357404853</v>
      </c>
      <c r="CB9" s="7">
        <f t="shared" si="19"/>
        <v>3.1776375635592542</v>
      </c>
      <c r="CC9" s="7">
        <f t="shared" si="20"/>
        <v>3.1106219987542136</v>
      </c>
      <c r="CD9" s="7">
        <f t="shared" si="21"/>
        <v>3.0974434529415826</v>
      </c>
      <c r="CE9" s="7">
        <f t="shared" si="22"/>
        <v>2.9276588694452155</v>
      </c>
      <c r="CF9" s="7">
        <f t="shared" si="23"/>
        <v>2.9858394898601732</v>
      </c>
      <c r="CG9" s="7">
        <f t="shared" si="24"/>
        <v>2.9813776952016369</v>
      </c>
      <c r="CH9" s="7">
        <f t="shared" si="31"/>
        <v>2.9557002146833034</v>
      </c>
      <c r="CI9" s="66">
        <f t="shared" si="32"/>
        <v>-1.0094070789545828E-2</v>
      </c>
      <c r="CJ9" s="66">
        <f t="shared" si="33"/>
        <v>-8.6126224663383155E-3</v>
      </c>
      <c r="CK9" s="984">
        <f t="shared" si="34"/>
        <v>5.9385103998485018</v>
      </c>
      <c r="CM9" s="696"/>
      <c r="CN9" s="696"/>
    </row>
    <row r="10" spans="1:92" x14ac:dyDescent="0.45">
      <c r="A10" s="90" t="s">
        <v>36</v>
      </c>
      <c r="C10" s="32">
        <f>'Table 1(Q1''25)'!C10/32.15074</f>
        <v>-6.6872488782528805</v>
      </c>
      <c r="D10" s="32">
        <f>'Table 1(Q1''25)'!D10/32.15074</f>
        <v>10.886219104132596</v>
      </c>
      <c r="E10" s="32">
        <f>'Table 1(Q1''25)'!E10/32.15074</f>
        <v>0.93310449463993683</v>
      </c>
      <c r="F10" s="32">
        <f>'Table 1(Q1''25)'!F10/32.15074</f>
        <v>0.93310449463993683</v>
      </c>
      <c r="G10" s="32">
        <f>'Table 1(Q1''25)'!G10/32.15074</f>
        <v>0.93310449463993683</v>
      </c>
      <c r="H10" s="651">
        <f>'Table 1(Q1''25)'!H10/32.15074</f>
        <v>0.31103483154664557</v>
      </c>
      <c r="I10" s="651">
        <f>'Table 1(Q1''25)'!I10/32.15074</f>
        <v>6.3929241357565614E-2</v>
      </c>
      <c r="J10" s="651">
        <f>'Table 1(Q1''25)'!J10/32.15074</f>
        <v>-2.6013618182910201</v>
      </c>
      <c r="K10" s="651">
        <f>'Table 1(Q1''25)'!K10/32.15074</f>
        <v>-2.8910338049768805</v>
      </c>
      <c r="L10" s="651">
        <f>'Table 1(Q1''25)'!L10/32.15074</f>
        <v>1.3300828755073955</v>
      </c>
      <c r="M10" s="651">
        <f>'Table 1(Q1''25)'!M10/32.15074</f>
        <v>0.35114906425080661</v>
      </c>
      <c r="N10" s="651">
        <f>'Table 1(Q1''25)'!N10/32.15074</f>
        <v>0.48372215982948163</v>
      </c>
      <c r="O10" s="651">
        <f>'Table 1(Q1''25)'!O10/32.15074</f>
        <v>0</v>
      </c>
      <c r="P10" s="93">
        <f t="shared" si="25"/>
        <v>0.37754079129194351</v>
      </c>
      <c r="Q10" s="230">
        <f t="shared" si="26"/>
        <v>-1</v>
      </c>
      <c r="R10" s="199"/>
      <c r="S10" s="32">
        <f>'Table 1(Q1''25)'!S10/32.15074</f>
        <v>2.0217264050531965</v>
      </c>
      <c r="T10" s="32">
        <f>'Table 1(Q1''25)'!T10/32.15074</f>
        <v>-1.2441393261865823</v>
      </c>
      <c r="U10" s="32">
        <f>'Table 1(Q1''25)'!U10/32.15074</f>
        <v>1.8662089892798737</v>
      </c>
      <c r="V10" s="32">
        <f>'Table 1(Q1''25)'!V10/32.15074</f>
        <v>-0.15551741577332279</v>
      </c>
      <c r="W10" s="32">
        <f>'Table 1(Q1''25)'!W10/32.15074</f>
        <v>0.77758707886661393</v>
      </c>
      <c r="X10" s="32">
        <f>'Table 1(Q1''25)'!X10/32.15074</f>
        <v>-1.3996567419599051</v>
      </c>
      <c r="Y10" s="32">
        <f>'Table 1(Q1''25)'!Y10/32.15074</f>
        <v>4.6655224731996841</v>
      </c>
      <c r="Z10" s="32">
        <f>'Table 1(Q1''25)'!Z10/32.15074</f>
        <v>1.8662089892798737</v>
      </c>
      <c r="AA10" s="32">
        <f>'Table 1(Q1''25)'!AA10/32.15074</f>
        <v>-3.2658657312397787</v>
      </c>
      <c r="AB10" s="32">
        <f>'Table 1(Q1''25)'!AB10/32.15074</f>
        <v>-2.332761236599842</v>
      </c>
      <c r="AC10" s="32">
        <f>'Table 1(Q1''25)'!AC10/32.15074</f>
        <v>-1.8662089892798737</v>
      </c>
      <c r="AD10" s="32">
        <f>'Table 1(Q1''25)'!AD10/32.15074</f>
        <v>2.332761236599842</v>
      </c>
      <c r="AE10" s="32">
        <f>'Table 1(Q1''25)'!AE10/32.15074</f>
        <v>-0.31103483154664557</v>
      </c>
      <c r="AF10" s="32">
        <f>'Table 1(Q1''25)'!AF10/32.15074</f>
        <v>0.77758707886661393</v>
      </c>
      <c r="AG10" s="32">
        <f>'Table 1(Q1''25)'!AG10/32.15074</f>
        <v>-0.15551741577332279</v>
      </c>
      <c r="AH10" s="32">
        <f>'Table 1(Q1''25)'!AH10/32.15074</f>
        <v>1.7106915735065507</v>
      </c>
      <c r="AI10" s="32">
        <f>'Table 1(Q1''25)'!AI10/32.15074</f>
        <v>-0.62206966309329115</v>
      </c>
      <c r="AJ10" s="32">
        <f>'Table 1(Q1''25)'!AJ10/32.15074</f>
        <v>-0.62206966309329115</v>
      </c>
      <c r="AK10" s="32">
        <f>'Table 1(Q1''25)'!AK10/32.15074</f>
        <v>0.37911383045108288</v>
      </c>
      <c r="AL10" s="32">
        <f>'Table 1(Q1''25)'!AL10/32.15074</f>
        <v>-0.82289990360831655</v>
      </c>
      <c r="AM10" s="32">
        <f>'Table 1(Q1''25)'!AM10/32.15074</f>
        <v>-0.90638488924343696</v>
      </c>
      <c r="AN10" s="32">
        <f>'Table 1(Q1''25)'!AN10/32.15074</f>
        <v>1.4141002037582362</v>
      </c>
      <c r="AO10" s="32">
        <f>'Table 1(Q1''25)'!AO10/32.15074</f>
        <v>1.6717462334533422</v>
      </c>
      <c r="AP10" s="32">
        <f>'Table 1(Q1''25)'!AP10/32.15074</f>
        <v>0.77148924919577389</v>
      </c>
      <c r="AQ10" s="32">
        <f>'Table 1(Q1''25)'!AQ10/32.15074</f>
        <v>-3.4690730497866094</v>
      </c>
      <c r="AR10" s="32">
        <f>'Table 1(Q1''25)'!AR10/32.15074</f>
        <v>-1.575524251153527</v>
      </c>
      <c r="AS10" s="32">
        <f>'Table 1(Q1''25)'!AS10/32.15074</f>
        <v>-0.91142834659946159</v>
      </c>
      <c r="AT10" s="32">
        <f>'Table 1(Q1''25)'!AT10/32.15074</f>
        <v>0.56664649179947524</v>
      </c>
      <c r="AU10" s="32">
        <f>'Table 1(Q1''25)'!AU10/32.15074</f>
        <v>-1.3275701427521982</v>
      </c>
      <c r="AV10" s="32">
        <f>'Table 1(Q1''25)'!AV10/32.15074</f>
        <v>-1.2186818074246963</v>
      </c>
      <c r="AW10" s="32">
        <f>'Table 1(Q1''25)'!AW10/32.15074</f>
        <v>0.75235107087312669</v>
      </c>
      <c r="AX10" s="32">
        <f>'Table 1(Q1''25)'!AX10/32.15074</f>
        <v>-6.0153941588975614E-2</v>
      </c>
      <c r="AY10" s="32">
        <f>'Table 1(Q1''25)'!AY10/32.15074</f>
        <v>-7.4746576159955044E-2</v>
      </c>
      <c r="AZ10" s="32">
        <f>'Table 1(Q1''25)'!AZ10/32.15074</f>
        <v>0.7126323223831994</v>
      </c>
      <c r="BA10" s="32">
        <f>'Table 1(Q1''25)'!BA10/32.15074</f>
        <v>1.0368546892595438</v>
      </c>
      <c r="BB10" s="32">
        <f>'Table 1(Q1''25)'!BB10/32.15074</f>
        <v>0.23517502845466523</v>
      </c>
      <c r="BC10" s="32">
        <f>'Table 1(Q1''25)'!BC10/32.15074</f>
        <v>-0.19791047579047938</v>
      </c>
      <c r="BD10" s="32">
        <f>'Table 1(Q1''25)'!BD10/32.15074</f>
        <v>-0.72297017767292315</v>
      </c>
      <c r="BE10" s="32">
        <f>'Table 1(Q1''25)'!BE10/32.15074</f>
        <v>0.67186889306291653</v>
      </c>
      <c r="BF10" s="32">
        <f>'Table 1(Q1''25)'!BF10/32.15074</f>
        <v>1.0866011681502625</v>
      </c>
      <c r="BG10" s="32">
        <f>'Table 1(Q1''25)'!BG10/32.15074</f>
        <v>-0.68891634006772695</v>
      </c>
      <c r="BH10" s="32">
        <f>'Table 1(Q1''25)'!BH10/32.15074</f>
        <v>-0.58583156131597036</v>
      </c>
      <c r="BI10" s="32">
        <f>'Table 1(Q1''25)'!BI10/32.15074</f>
        <v>-0.67805593277168685</v>
      </c>
      <c r="BJ10" s="66" t="str">
        <f t="shared" si="27"/>
        <v>N/A</v>
      </c>
      <c r="BK10" s="66" t="str">
        <f t="shared" si="28"/>
        <v>N/A</v>
      </c>
      <c r="BL10" s="492"/>
      <c r="BM10" s="32">
        <f t="shared" si="29"/>
        <v>10.108632025265983</v>
      </c>
      <c r="BN10" s="32">
        <f t="shared" si="30"/>
        <v>0.77758707886661416</v>
      </c>
      <c r="BO10" s="32">
        <f t="shared" si="6"/>
        <v>1.7106915735065509</v>
      </c>
      <c r="BP10" s="32">
        <f t="shared" si="7"/>
        <v>-0.62206966309329115</v>
      </c>
      <c r="BQ10" s="32">
        <f t="shared" si="8"/>
        <v>6.5317314624795575</v>
      </c>
      <c r="BR10" s="32">
        <f t="shared" si="9"/>
        <v>-5.5986269678396212</v>
      </c>
      <c r="BS10" s="32">
        <f t="shared" si="10"/>
        <v>0.46655224731996836</v>
      </c>
      <c r="BT10" s="32">
        <f t="shared" si="11"/>
        <v>0.46655224731996836</v>
      </c>
      <c r="BU10" s="32">
        <f t="shared" si="12"/>
        <v>1.5551741577332279</v>
      </c>
      <c r="BV10" s="32">
        <f t="shared" si="13"/>
        <v>-1.2441393261865823</v>
      </c>
      <c r="BW10" s="32">
        <f t="shared" si="14"/>
        <v>-0.44378607315723367</v>
      </c>
      <c r="BX10" s="32">
        <f t="shared" si="15"/>
        <v>0.50771531451479923</v>
      </c>
      <c r="BY10" s="32">
        <f t="shared" si="16"/>
        <v>2.4432354826491158</v>
      </c>
      <c r="BZ10" s="13">
        <f t="shared" si="17"/>
        <v>-5.0445973009401364</v>
      </c>
      <c r="CA10" s="13">
        <f t="shared" si="18"/>
        <v>-0.34478185479998635</v>
      </c>
      <c r="CB10" s="7">
        <f t="shared" si="19"/>
        <v>-2.5462519501768943</v>
      </c>
      <c r="CC10" s="7">
        <f t="shared" si="20"/>
        <v>0.69219712928415111</v>
      </c>
      <c r="CD10" s="7">
        <f t="shared" si="21"/>
        <v>0.63788574622324434</v>
      </c>
      <c r="CE10" s="7">
        <f t="shared" si="22"/>
        <v>1.272029717714209</v>
      </c>
      <c r="CF10" s="7">
        <f t="shared" si="23"/>
        <v>-0.92088065346340253</v>
      </c>
      <c r="CG10" s="7">
        <f t="shared" si="24"/>
        <v>1.7584700612131789</v>
      </c>
      <c r="CH10" s="7">
        <f t="shared" si="31"/>
        <v>-1.2747479013836973</v>
      </c>
      <c r="CI10" s="66" t="str">
        <f t="shared" si="32"/>
        <v>N/A</v>
      </c>
      <c r="CJ10" s="66" t="str">
        <f t="shared" si="33"/>
        <v>N/A</v>
      </c>
      <c r="CK10" s="985">
        <f t="shared" si="34"/>
        <v>-0.86620266600512164</v>
      </c>
      <c r="CM10" s="696"/>
      <c r="CN10" s="696"/>
    </row>
    <row r="11" spans="1:92" x14ac:dyDescent="0.45">
      <c r="A11" s="33" t="s">
        <v>14</v>
      </c>
      <c r="B11" s="34"/>
      <c r="C11" s="560">
        <f>'Table 1(Q1''25)'!C11/32.15074</f>
        <v>182.110893870561</v>
      </c>
      <c r="D11" s="560">
        <f>'Table 1(Q1''25)'!D11/32.15074</f>
        <v>162.51569948312232</v>
      </c>
      <c r="E11" s="560">
        <f>'Table 1(Q1''25)'!E11/32.15074</f>
        <v>192.53056072737363</v>
      </c>
      <c r="F11" s="560">
        <f>'Table 1(Q1''25)'!F11/32.15074</f>
        <v>188.95366016458721</v>
      </c>
      <c r="G11" s="560">
        <f>'Table 1(Q1''25)'!G11/32.15074</f>
        <v>191.59745623273369</v>
      </c>
      <c r="H11" s="560">
        <f>'Table 1(Q1''25)'!H11/32.15074</f>
        <v>190.81986915386707</v>
      </c>
      <c r="I11" s="582">
        <f t="shared" ref="I11:O11" si="35">I4+I10</f>
        <v>188.98077449462775</v>
      </c>
      <c r="J11" s="582">
        <f t="shared" si="35"/>
        <v>152.53366270353604</v>
      </c>
      <c r="K11" s="582">
        <f t="shared" si="35"/>
        <v>192.89650849853999</v>
      </c>
      <c r="L11" s="582">
        <f t="shared" si="35"/>
        <v>173.03178873127018</v>
      </c>
      <c r="M11" s="582">
        <f t="shared" si="35"/>
        <v>174.64039094208454</v>
      </c>
      <c r="N11" s="582">
        <f t="shared" si="35"/>
        <v>179.83328948616182</v>
      </c>
      <c r="O11" s="582">
        <f t="shared" si="35"/>
        <v>168.77725765455509</v>
      </c>
      <c r="P11" s="967">
        <f t="shared" si="25"/>
        <v>2.9734808288418124E-2</v>
      </c>
      <c r="Q11" s="967">
        <f t="shared" si="26"/>
        <v>-6.1479339354783336E-2</v>
      </c>
      <c r="R11" s="199"/>
      <c r="S11" s="560">
        <f>'Table 1(Q1''25)'!S11/32.15074</f>
        <v>42.922806753437094</v>
      </c>
      <c r="T11" s="560">
        <f>'Table 1(Q1''25)'!T11/32.15074</f>
        <v>42.767289337663769</v>
      </c>
      <c r="U11" s="560">
        <f>'Table 1(Q1''25)'!U11/32.15074</f>
        <v>44.47798091117032</v>
      </c>
      <c r="V11" s="560">
        <f>'Table 1(Q1''25)'!V11/32.15074</f>
        <v>47.899364058183423</v>
      </c>
      <c r="W11" s="560">
        <f>'Table 1(Q1''25)'!W11/32.15074</f>
        <v>52.25385169983646</v>
      </c>
      <c r="X11" s="560">
        <f>'Table 1(Q1''25)'!X11/32.15074</f>
        <v>48.832468552823357</v>
      </c>
      <c r="Y11" s="560">
        <f>'Table 1(Q1''25)'!Y11/32.15074</f>
        <v>44.633498326943645</v>
      </c>
      <c r="Z11" s="560">
        <f>'Table 1(Q1''25)'!Z11/32.15074</f>
        <v>53.186956194476394</v>
      </c>
      <c r="AA11" s="560">
        <f>'Table 1(Q1''25)'!AA11/32.15074</f>
        <v>47.121776979316806</v>
      </c>
      <c r="AB11" s="560">
        <f>'Table 1(Q1''25)'!AB11/32.15074</f>
        <v>44.47798091117032</v>
      </c>
      <c r="AC11" s="560">
        <f>'Table 1(Q1''25)'!AC11/32.15074</f>
        <v>42.456254506117126</v>
      </c>
      <c r="AD11" s="560">
        <f>'Table 1(Q1''25)'!AD11/32.15074</f>
        <v>50.698677542103233</v>
      </c>
      <c r="AE11" s="560">
        <f>'Table 1(Q1''25)'!AE11/32.15074</f>
        <v>48.36591630550339</v>
      </c>
      <c r="AF11" s="560">
        <f>'Table 1(Q1''25)'!AF11/32.15074</f>
        <v>50.076607879009941</v>
      </c>
      <c r="AG11" s="560">
        <f>'Table 1(Q1''25)'!AG11/32.15074</f>
        <v>40.279010685290601</v>
      </c>
      <c r="AH11" s="560">
        <f>'Table 1(Q1''25)'!AH11/32.15074</f>
        <v>51.631782036743168</v>
      </c>
      <c r="AI11" s="560">
        <f>'Table 1(Q1''25)'!AI11/32.15074</f>
        <v>51.165229789423201</v>
      </c>
      <c r="AJ11" s="560">
        <f>'Table 1(Q1''25)'!AJ11/32.15074</f>
        <v>48.054881473956748</v>
      </c>
      <c r="AK11" s="560">
        <f t="shared" ref="AK11:AO11" si="36">AK4+AK10</f>
        <v>41.26417276680322</v>
      </c>
      <c r="AL11" s="560">
        <f t="shared" si="36"/>
        <v>50.805536437608403</v>
      </c>
      <c r="AM11" s="560">
        <f t="shared" si="36"/>
        <v>46.534220748003911</v>
      </c>
      <c r="AN11" s="560">
        <f t="shared" si="36"/>
        <v>50.376844542212226</v>
      </c>
      <c r="AO11" s="560">
        <f t="shared" si="36"/>
        <v>40.483748016046938</v>
      </c>
      <c r="AP11" s="560">
        <f>AP4+AP10</f>
        <v>30.068142801230461</v>
      </c>
      <c r="AQ11" s="560">
        <f t="shared" ref="AQ11:BG11" si="37">AQ4+AQ10</f>
        <v>43.042948934614493</v>
      </c>
      <c r="AR11" s="560">
        <f t="shared" si="37"/>
        <v>38.938822951644148</v>
      </c>
      <c r="AS11" s="560">
        <f t="shared" si="37"/>
        <v>44.631475571750627</v>
      </c>
      <c r="AT11" s="560">
        <f t="shared" si="37"/>
        <v>49.247432384930569</v>
      </c>
      <c r="AU11" s="560">
        <f t="shared" si="37"/>
        <v>47.527867212291255</v>
      </c>
      <c r="AV11" s="560">
        <f t="shared" si="37"/>
        <v>51.489733329567507</v>
      </c>
      <c r="AW11" s="560">
        <f t="shared" si="37"/>
        <v>40.344820104952525</v>
      </c>
      <c r="AX11" s="560">
        <f t="shared" si="37"/>
        <v>47.507975414681802</v>
      </c>
      <c r="AY11" s="560">
        <f t="shared" si="37"/>
        <v>43.150847634413374</v>
      </c>
      <c r="AZ11" s="560">
        <f t="shared" si="37"/>
        <v>42.028145577222496</v>
      </c>
      <c r="BA11" s="560">
        <f t="shared" si="37"/>
        <v>38.120341680894072</v>
      </c>
      <c r="BB11" s="560">
        <f t="shared" si="37"/>
        <v>46.466429352402699</v>
      </c>
      <c r="BC11" s="560">
        <f t="shared" si="37"/>
        <v>43.132591835276862</v>
      </c>
      <c r="BD11" s="560">
        <f t="shared" si="37"/>
        <v>46.921028073510868</v>
      </c>
      <c r="BE11" s="560">
        <f t="shared" si="37"/>
        <v>38.779932484409777</v>
      </c>
      <c r="BF11" s="560">
        <f t="shared" si="37"/>
        <v>49.023268170589105</v>
      </c>
      <c r="BG11" s="560">
        <f t="shared" si="37"/>
        <v>44.758889627904772</v>
      </c>
      <c r="BH11" s="560">
        <f t="shared" ref="BH11:BI11" si="38">BH4+BH10</f>
        <v>47.271199203258085</v>
      </c>
      <c r="BI11" s="560">
        <f t="shared" si="38"/>
        <v>33.788721313851056</v>
      </c>
      <c r="BJ11" s="967">
        <f t="shared" si="27"/>
        <v>-0.12870603043378881</v>
      </c>
      <c r="BK11" s="967">
        <f t="shared" si="28"/>
        <v>-0.28521548250626505</v>
      </c>
      <c r="BL11" s="561"/>
      <c r="BM11" s="34">
        <f>BM4+BM10</f>
        <v>76.825603392021463</v>
      </c>
      <c r="BN11" s="34">
        <f t="shared" ref="BN11:BQ11" si="39">BN4+BN10</f>
        <v>85.690096091100855</v>
      </c>
      <c r="BO11" s="34">
        <f t="shared" si="39"/>
        <v>92.066310137807108</v>
      </c>
      <c r="BP11" s="34">
        <f t="shared" si="39"/>
        <v>101.08632025265983</v>
      </c>
      <c r="BQ11" s="34">
        <f t="shared" si="39"/>
        <v>97.509419689873397</v>
      </c>
      <c r="BR11" s="34">
        <f>BR4+BR10</f>
        <v>91.288723058940477</v>
      </c>
      <c r="BS11" s="34">
        <f>BS4+BS10</f>
        <v>93.465966879767009</v>
      </c>
      <c r="BT11" s="34">
        <f t="shared" si="11"/>
        <v>98.442524184513331</v>
      </c>
      <c r="BU11" s="34">
        <f t="shared" si="12"/>
        <v>91.910792722033761</v>
      </c>
      <c r="BV11" s="34">
        <f t="shared" si="13"/>
        <v>99.220111263379948</v>
      </c>
      <c r="BW11" s="34">
        <f t="shared" si="14"/>
        <v>92.069709204411623</v>
      </c>
      <c r="BX11" s="34">
        <f t="shared" si="15"/>
        <v>96.911065290216129</v>
      </c>
      <c r="BY11" s="34">
        <f t="shared" si="16"/>
        <v>70.551890817277396</v>
      </c>
      <c r="BZ11" s="34">
        <f t="shared" si="17"/>
        <v>81.981771886258642</v>
      </c>
      <c r="CA11" s="34">
        <f t="shared" si="18"/>
        <v>93.878907956681189</v>
      </c>
      <c r="CB11" s="34">
        <f t="shared" si="19"/>
        <v>99.017600541858769</v>
      </c>
      <c r="CC11" s="34">
        <f t="shared" si="20"/>
        <v>87.852795519634327</v>
      </c>
      <c r="CD11" s="34">
        <f t="shared" si="21"/>
        <v>85.17899321163587</v>
      </c>
      <c r="CE11" s="34">
        <f t="shared" si="22"/>
        <v>84.58677103329677</v>
      </c>
      <c r="CF11" s="34">
        <f t="shared" si="23"/>
        <v>90.053619908787738</v>
      </c>
      <c r="CG11" s="34">
        <f t="shared" si="24"/>
        <v>87.803200654998875</v>
      </c>
      <c r="CH11" s="34">
        <f t="shared" si="31"/>
        <v>92.030088831162857</v>
      </c>
      <c r="CI11" s="967">
        <f t="shared" si="32"/>
        <v>2.1947689880506882E-2</v>
      </c>
      <c r="CJ11" s="967">
        <f t="shared" si="33"/>
        <v>4.8140479443027351E-2</v>
      </c>
      <c r="CK11" s="986">
        <f t="shared" si="34"/>
        <v>174.842078315603</v>
      </c>
      <c r="CM11" s="696"/>
      <c r="CN11" s="696"/>
    </row>
    <row r="12" spans="1:92" x14ac:dyDescent="0.45">
      <c r="A12" s="23"/>
      <c r="B12" s="4"/>
      <c r="C12" s="4"/>
      <c r="D12" s="4"/>
      <c r="E12" s="4"/>
      <c r="F12" s="4"/>
      <c r="G12" s="9"/>
      <c r="H12" s="9"/>
      <c r="I12" s="627"/>
      <c r="J12" s="4"/>
      <c r="K12" s="9"/>
      <c r="L12" s="4"/>
      <c r="M12" s="4"/>
      <c r="N12" s="4"/>
      <c r="O12" s="4"/>
      <c r="P12" s="92"/>
      <c r="Q12" s="968"/>
      <c r="R12" s="199"/>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4"/>
      <c r="BF12" s="4"/>
      <c r="BG12" s="4"/>
      <c r="BH12" s="4"/>
      <c r="BI12" s="4"/>
      <c r="BJ12" s="999"/>
      <c r="BK12" s="66"/>
      <c r="BL12" s="492"/>
      <c r="BM12" s="7"/>
      <c r="BN12" s="7"/>
      <c r="BO12" s="7"/>
      <c r="BP12" s="7"/>
      <c r="BQ12" s="7"/>
      <c r="BR12" s="7"/>
      <c r="BS12" s="7"/>
      <c r="BT12" s="7"/>
      <c r="BU12" s="7"/>
      <c r="BV12" s="7"/>
      <c r="BW12" s="7"/>
      <c r="BX12" s="7"/>
      <c r="BY12" s="7"/>
      <c r="BZ12" s="7"/>
      <c r="CA12" s="7"/>
      <c r="CB12" s="7"/>
      <c r="CC12" s="7"/>
      <c r="CD12" s="7"/>
      <c r="CE12" s="7"/>
      <c r="CF12" s="7"/>
      <c r="CG12" s="7"/>
      <c r="CH12" s="7"/>
      <c r="CI12" s="66"/>
      <c r="CJ12" s="66"/>
      <c r="CK12" s="69"/>
      <c r="CM12" s="696"/>
      <c r="CN12" s="696"/>
    </row>
    <row r="13" spans="1:92" s="644" customFormat="1" x14ac:dyDescent="0.45">
      <c r="A13" s="23" t="s">
        <v>22</v>
      </c>
      <c r="B13" s="9"/>
      <c r="C13" s="555">
        <f>'Table 1(Q1''25)'!C13/32.15074</f>
        <v>62.206966309329118</v>
      </c>
      <c r="D13" s="555">
        <f>'Table 1(Q1''25)'!D13/32.15074</f>
        <v>63.91765788283567</v>
      </c>
      <c r="E13" s="555">
        <f>'Table 1(Q1''25)'!E13/32.15074</f>
        <v>53.497991026023044</v>
      </c>
      <c r="F13" s="555">
        <f>'Table 1(Q1''25)'!F13/32.15074</f>
        <v>57.852478667676081</v>
      </c>
      <c r="G13" s="555">
        <f>'Table 1(Q1''25)'!G13/32.15074</f>
        <v>59.563170241182632</v>
      </c>
      <c r="H13" s="555">
        <f>'Table 1(Q1''25)'!H13/32.15074</f>
        <v>60.807309567369217</v>
      </c>
      <c r="I13" s="555">
        <f>SUM(I14:I16)</f>
        <v>67.105630662828958</v>
      </c>
      <c r="J13" s="555">
        <f>SUM(J14:J16)</f>
        <v>63.488344884933078</v>
      </c>
      <c r="K13" s="555">
        <f>SUM(K14:K16)</f>
        <v>65.544720689310608</v>
      </c>
      <c r="L13" s="555">
        <f>SUM(L14:L16)</f>
        <v>56.736295089290472</v>
      </c>
      <c r="M13" s="555">
        <f t="shared" ref="M13:O13" si="40">SUM(M14:M16)</f>
        <v>47.123984039513736</v>
      </c>
      <c r="N13" s="555">
        <f t="shared" si="40"/>
        <v>47.572817236658331</v>
      </c>
      <c r="O13" s="555">
        <f t="shared" si="40"/>
        <v>48.928727463200126</v>
      </c>
      <c r="P13" s="66">
        <f t="shared" si="25"/>
        <v>9.5245172133207046E-3</v>
      </c>
      <c r="Q13" s="66">
        <f t="shared" si="26"/>
        <v>2.8501785374547284E-2</v>
      </c>
      <c r="R13" s="199"/>
      <c r="S13" s="555">
        <f>'Table 1(Q1''25)'!S13/32.15074</f>
        <v>17.728985398158798</v>
      </c>
      <c r="T13" s="555">
        <f>'Table 1(Q1''25)'!T13/32.15074</f>
        <v>14.929671914238989</v>
      </c>
      <c r="U13" s="555">
        <f>'Table 1(Q1''25)'!U13/32.15074</f>
        <v>13.685532588052405</v>
      </c>
      <c r="V13" s="555">
        <f>'Table 1(Q1''25)'!V13/32.15074</f>
        <v>14.929671914238989</v>
      </c>
      <c r="W13" s="555">
        <f>'Table 1(Q1''25)'!W13/32.15074</f>
        <v>13.374497756505761</v>
      </c>
      <c r="X13" s="555">
        <f>'Table 1(Q1''25)'!X13/32.15074</f>
        <v>11.66380618299921</v>
      </c>
      <c r="Y13" s="555">
        <f>'Table 1(Q1''25)'!Y13/32.15074</f>
        <v>12.441393261865823</v>
      </c>
      <c r="Z13" s="555">
        <f>'Table 1(Q1''25)'!Z13/32.15074</f>
        <v>15.085189330012311</v>
      </c>
      <c r="AA13" s="555">
        <f>'Table 1(Q1''25)'!AA13/32.15074</f>
        <v>16.018293824652247</v>
      </c>
      <c r="AB13" s="555">
        <f>'Table 1(Q1''25)'!AB13/32.15074</f>
        <v>14.46311966691902</v>
      </c>
      <c r="AC13" s="555">
        <f>'Table 1(Q1''25)'!AC13/32.15074</f>
        <v>13.530015172279084</v>
      </c>
      <c r="AD13" s="555">
        <f>'Table 1(Q1''25)'!AD13/32.15074</f>
        <v>15.240706745785634</v>
      </c>
      <c r="AE13" s="555">
        <f>'Table 1(Q1''25)'!AE13/32.15074</f>
        <v>15.240706745785634</v>
      </c>
      <c r="AF13" s="555">
        <f>'Table 1(Q1''25)'!AF13/32.15074</f>
        <v>15.862776408878926</v>
      </c>
      <c r="AG13" s="555">
        <f>'Table 1(Q1''25)'!AG13/32.15074</f>
        <v>14.46311966691902</v>
      </c>
      <c r="AH13" s="555">
        <f>'Table 1(Q1''25)'!AH13/32.15074</f>
        <v>15.240706745785634</v>
      </c>
      <c r="AI13" s="555">
        <f>'Table 1(Q1''25)'!AI13/32.15074</f>
        <v>15.55174157733228</v>
      </c>
      <c r="AJ13" s="555">
        <f>'Table 1(Q1''25)'!AJ13/32.15074</f>
        <v>15.55174157733228</v>
      </c>
      <c r="AK13" s="555">
        <f t="shared" ref="AK13:BG13" si="41">SUM(AK14:AK16)</f>
        <v>16.880074294927894</v>
      </c>
      <c r="AL13" s="555">
        <f t="shared" si="41"/>
        <v>17.298023077333877</v>
      </c>
      <c r="AM13" s="555">
        <f t="shared" si="41"/>
        <v>16.369326325138307</v>
      </c>
      <c r="AN13" s="555">
        <f t="shared" si="41"/>
        <v>16.558206965428887</v>
      </c>
      <c r="AO13" s="555">
        <f t="shared" si="41"/>
        <v>12.630954966920164</v>
      </c>
      <c r="AP13" s="555">
        <f t="shared" si="41"/>
        <v>11.323650395690322</v>
      </c>
      <c r="AQ13" s="555">
        <f t="shared" si="41"/>
        <v>15.911111592402809</v>
      </c>
      <c r="AR13" s="555">
        <f t="shared" si="41"/>
        <v>23.62262792991978</v>
      </c>
      <c r="AS13" s="555">
        <f t="shared" si="41"/>
        <v>16.519823951162927</v>
      </c>
      <c r="AT13" s="563">
        <f t="shared" si="41"/>
        <v>16.274657627063235</v>
      </c>
      <c r="AU13" s="563">
        <f t="shared" si="41"/>
        <v>15.998657131591703</v>
      </c>
      <c r="AV13" s="563">
        <f t="shared" si="41"/>
        <v>16.751581979492741</v>
      </c>
      <c r="AW13" s="563">
        <f t="shared" si="41"/>
        <v>14.87048636729196</v>
      </c>
      <c r="AX13" s="563">
        <f t="shared" si="41"/>
        <v>15.803254306254773</v>
      </c>
      <c r="AY13" s="563">
        <f t="shared" si="41"/>
        <v>13.523996668864417</v>
      </c>
      <c r="AZ13" s="563">
        <f t="shared" si="41"/>
        <v>12.538557746879334</v>
      </c>
      <c r="BA13" s="563">
        <f t="shared" si="41"/>
        <v>12.200183873030051</v>
      </c>
      <c r="BB13" s="563">
        <f t="shared" si="41"/>
        <v>11.716088939288419</v>
      </c>
      <c r="BC13" s="563">
        <f t="shared" si="41"/>
        <v>10.803472976157572</v>
      </c>
      <c r="BD13" s="563">
        <f t="shared" si="41"/>
        <v>12.404238251037683</v>
      </c>
      <c r="BE13" s="563">
        <f t="shared" si="41"/>
        <v>11.37591870329695</v>
      </c>
      <c r="BF13" s="563">
        <f t="shared" si="41"/>
        <v>11.782487930383578</v>
      </c>
      <c r="BG13" s="563">
        <f t="shared" si="41"/>
        <v>11.103389144236875</v>
      </c>
      <c r="BH13" s="563">
        <f t="shared" ref="BH13:BI13" si="42">SUM(BH14:BH16)</f>
        <v>13.311021458740923</v>
      </c>
      <c r="BI13" s="563">
        <f t="shared" si="42"/>
        <v>11.563972480656293</v>
      </c>
      <c r="BJ13" s="66">
        <f t="shared" si="27"/>
        <v>1.6530865090029323E-2</v>
      </c>
      <c r="BK13" s="66">
        <f t="shared" si="28"/>
        <v>-0.13124830303217627</v>
      </c>
      <c r="BL13" s="492"/>
      <c r="BM13" s="9">
        <f>SUM(BM14:BM16)</f>
        <v>31.259000570437884</v>
      </c>
      <c r="BN13" s="9">
        <f>SUM(BN14:BN16)</f>
        <v>32.658657312397786</v>
      </c>
      <c r="BO13" s="9">
        <f>SUM(U13:V13)</f>
        <v>28.615204502291395</v>
      </c>
      <c r="BP13" s="9">
        <f>SUM(W13:X13)</f>
        <v>25.038303939504971</v>
      </c>
      <c r="BQ13" s="9">
        <f>SUM(Y13:Z13)</f>
        <v>27.526582591878132</v>
      </c>
      <c r="BR13" s="9">
        <f>SUM(AA13:AB13)</f>
        <v>30.481413491571267</v>
      </c>
      <c r="BS13" s="9">
        <f>SUM(AC13:AD13)</f>
        <v>28.770721918064716</v>
      </c>
      <c r="BT13" s="9">
        <f>SUM(AE13:AF13)</f>
        <v>31.103483154664559</v>
      </c>
      <c r="BU13" s="9">
        <f>SUM(AG13:AH13)</f>
        <v>29.703826412704654</v>
      </c>
      <c r="BV13" s="9">
        <f>SUM(AI13:AJ13)</f>
        <v>31.103483154664559</v>
      </c>
      <c r="BW13" s="9">
        <f>SUM(AK13:AL13)</f>
        <v>34.178097372261774</v>
      </c>
      <c r="BX13" s="9">
        <f>SUM(AM13:AN13)</f>
        <v>32.927533290567197</v>
      </c>
      <c r="BY13" s="9">
        <f>SUM(AO13:AP13)</f>
        <v>23.954605362610486</v>
      </c>
      <c r="BZ13" s="9">
        <f>SUM(AQ13:AR13)</f>
        <v>39.533739522322591</v>
      </c>
      <c r="CA13" s="9">
        <f>SUM(AS13:AT13)</f>
        <v>32.794481578226161</v>
      </c>
      <c r="CB13" s="9">
        <f>SUM(AU13:AV13)</f>
        <v>32.75023911108444</v>
      </c>
      <c r="CC13" s="9">
        <f>SUM(AW13:AX13)</f>
        <v>30.673740673546732</v>
      </c>
      <c r="CD13" s="9">
        <f>SUM(AY13:AZ13)</f>
        <v>26.062554415743751</v>
      </c>
      <c r="CE13" s="9">
        <f>SUM(BA13:BB13)</f>
        <v>23.916272812318468</v>
      </c>
      <c r="CF13" s="9">
        <f>BC13+BD13</f>
        <v>23.207711227195254</v>
      </c>
      <c r="CG13" s="9">
        <f>BE13+BF13</f>
        <v>23.158406633680528</v>
      </c>
      <c r="CH13" s="9">
        <f t="shared" si="31"/>
        <v>24.414410602977796</v>
      </c>
      <c r="CI13" s="66">
        <f t="shared" si="32"/>
        <v>5.1995621798693659E-2</v>
      </c>
      <c r="CJ13" s="66">
        <f t="shared" si="33"/>
        <v>5.4235336185460836E-2</v>
      </c>
      <c r="CK13" s="76">
        <f t="shared" si="34"/>
        <v>47.760871014017667</v>
      </c>
      <c r="CM13" s="696"/>
      <c r="CN13" s="696"/>
    </row>
    <row r="14" spans="1:92" x14ac:dyDescent="0.45">
      <c r="A14" s="7"/>
      <c r="B14" s="7" t="s">
        <v>4</v>
      </c>
      <c r="C14" s="7">
        <f>'Table 1(Q1''25)'!C14/32.15074</f>
        <v>34.835901133224304</v>
      </c>
      <c r="D14" s="7">
        <f>'Table 1(Q1''25)'!D14/32.15074</f>
        <v>39.034871359104024</v>
      </c>
      <c r="E14" s="7">
        <f>'Table 1(Q1''25)'!E14/32.15074</f>
        <v>36.857627538277505</v>
      </c>
      <c r="F14" s="7">
        <f>'Table 1(Q1''25)'!F14/32.15074</f>
        <v>37.635214617144115</v>
      </c>
      <c r="G14" s="7">
        <f>'Table 1(Q1''25)'!G14/32.15074</f>
        <v>41.212115179930542</v>
      </c>
      <c r="H14" s="7">
        <f>'Table 1(Q1''25)'!H14/32.15074</f>
        <v>44.47798091117032</v>
      </c>
      <c r="I14" s="7">
        <f>'Table 1(Q1''25)'!I14/32.15074</f>
        <v>50.141124385879557</v>
      </c>
      <c r="J14" s="7">
        <f>'Table 1(Q1''25)'!J14/32.15074</f>
        <v>48.31252005112907</v>
      </c>
      <c r="K14" s="7">
        <f>'Table 1(Q1''25)'!K14/32.15074</f>
        <v>50.349538144458798</v>
      </c>
      <c r="L14" s="7">
        <f>'Table 1(Q1''25)'!L14/32.15074</f>
        <v>43.025796158338053</v>
      </c>
      <c r="M14" s="7">
        <f>'Table 1(Q1''25)'!M14/32.15074</f>
        <v>34.643058571751133</v>
      </c>
      <c r="N14" s="7">
        <f>'Table 1(Q1''25)'!N14/32.15074</f>
        <v>35.961452617983888</v>
      </c>
      <c r="O14" s="7">
        <f>'Table 1(Q1''25)'!O14/32.15074</f>
        <v>37.317864346926939</v>
      </c>
      <c r="P14" s="68">
        <f t="shared" si="25"/>
        <v>3.8056514077767112E-2</v>
      </c>
      <c r="Q14" s="68">
        <f t="shared" si="26"/>
        <v>3.7718491056301984E-2</v>
      </c>
      <c r="R14" s="199"/>
      <c r="S14" s="7">
        <f>'Table 1(Q1''25)'!S14/32.15074</f>
        <v>11.352771351452564</v>
      </c>
      <c r="T14" s="7">
        <f>'Table 1(Q1''25)'!T14/32.15074</f>
        <v>9.4865623621726911</v>
      </c>
      <c r="U14" s="7">
        <f>'Table 1(Q1''25)'!U14/32.15074</f>
        <v>9.7975971937193354</v>
      </c>
      <c r="V14" s="7">
        <f>'Table 1(Q1''25)'!V14/32.15074</f>
        <v>9.6420797779460141</v>
      </c>
      <c r="W14" s="7">
        <f>'Table 1(Q1''25)'!W14/32.15074</f>
        <v>9.1755275306260451</v>
      </c>
      <c r="X14" s="7">
        <f>'Table 1(Q1''25)'!X14/32.15074</f>
        <v>8.2424230359861088</v>
      </c>
      <c r="Y14" s="7">
        <f>'Table 1(Q1''25)'!Y14/32.15074</f>
        <v>8.7089752833060761</v>
      </c>
      <c r="Z14" s="7">
        <f>'Table 1(Q1''25)'!Z14/32.15074</f>
        <v>10.57518427258595</v>
      </c>
      <c r="AA14" s="7">
        <f>'Table 1(Q1''25)'!AA14/32.15074</f>
        <v>9.7975971937193354</v>
      </c>
      <c r="AB14" s="7">
        <f>'Table 1(Q1''25)'!AB14/32.15074</f>
        <v>8.7089752833060761</v>
      </c>
      <c r="AC14" s="7">
        <f>'Table 1(Q1''25)'!AC14/32.15074</f>
        <v>9.3310449463993681</v>
      </c>
      <c r="AD14" s="7">
        <f>'Table 1(Q1''25)'!AD14/32.15074</f>
        <v>10.264149441039304</v>
      </c>
      <c r="AE14" s="7">
        <f>'Table 1(Q1''25)'!AE14/32.15074</f>
        <v>10.264149441039304</v>
      </c>
      <c r="AF14" s="7">
        <f>'Table 1(Q1''25)'!AF14/32.15074</f>
        <v>11.352771351452564</v>
      </c>
      <c r="AG14" s="7">
        <f>'Table 1(Q1''25)'!AG14/32.15074</f>
        <v>10.264149441039304</v>
      </c>
      <c r="AH14" s="7">
        <f>'Table 1(Q1''25)'!AH14/32.15074</f>
        <v>10.730701688359273</v>
      </c>
      <c r="AI14" s="7">
        <f>'Table 1(Q1''25)'!AI14/32.15074</f>
        <v>11.352771351452564</v>
      </c>
      <c r="AJ14" s="7">
        <f>'Table 1(Q1''25)'!AJ14/32.15074</f>
        <v>11.819323598772533</v>
      </c>
      <c r="AK14" s="7">
        <f>'Table 1(Q1''25)'!AK14/32.15074</f>
        <v>12.576622185468526</v>
      </c>
      <c r="AL14" s="7">
        <f>'Table 1(Q1''25)'!AL14/32.15074</f>
        <v>13.079788946864397</v>
      </c>
      <c r="AM14" s="7">
        <f>'Table 1(Q1''25)'!AM14/32.15074</f>
        <v>12.240393539188272</v>
      </c>
      <c r="AN14" s="7">
        <f>'Table 1(Q1''25)'!AN14/32.15074</f>
        <v>12.244319714358365</v>
      </c>
      <c r="AO14" s="7">
        <f>'Table 1(Q1''25)'!AO14/32.15074</f>
        <v>9.9470698298908111</v>
      </c>
      <c r="AP14" s="7">
        <f>'Table 1(Q1''25)'!AP14/32.15074</f>
        <v>7.8314077936742903</v>
      </c>
      <c r="AQ14" s="7">
        <f>'Table 1(Q1''25)'!AQ14/32.15074</f>
        <v>11.609115452253031</v>
      </c>
      <c r="AR14" s="7">
        <f>'Table 1(Q1''25)'!AR14/32.15074</f>
        <v>18.924926975310939</v>
      </c>
      <c r="AS14" s="7">
        <f>'Table 1(Q1''25)'!AS14/32.15074</f>
        <v>12.352029014847624</v>
      </c>
      <c r="AT14" s="7">
        <f>'Table 1(Q1''25)'!AT14/32.15074</f>
        <v>12.726600048743316</v>
      </c>
      <c r="AU14" s="7">
        <f>'Table 1(Q1''25)'!AU14/32.15074</f>
        <v>12.22975133952469</v>
      </c>
      <c r="AV14" s="7">
        <f>'Table 1(Q1''25)'!AV14/32.15074</f>
        <v>13.041157741343165</v>
      </c>
      <c r="AW14" s="7">
        <f>'Table 1(Q1''25)'!AW14/32.15074</f>
        <v>11.274741136251775</v>
      </c>
      <c r="AX14" s="7">
        <f>'Table 1(Q1''25)'!AX14/32.15074</f>
        <v>12.406460934872131</v>
      </c>
      <c r="AY14" s="7">
        <f>'Table 1(Q1''25)'!AY14/32.15074</f>
        <v>10.202689902609396</v>
      </c>
      <c r="AZ14" s="7">
        <f>'Table 1(Q1''25)'!AZ14/32.15074</f>
        <v>9.141904184604762</v>
      </c>
      <c r="BA14" s="7">
        <f>'Table 1(Q1''25)'!BA14/32.15074</f>
        <v>8.6996296571040119</v>
      </c>
      <c r="BB14" s="7">
        <f>'Table 1(Q1''25)'!BB14/32.15074</f>
        <v>8.8223145057457781</v>
      </c>
      <c r="BC14" s="7">
        <f>'Table 1(Q1''25)'!BC14/32.15074</f>
        <v>7.9233051160460048</v>
      </c>
      <c r="BD14" s="7">
        <f>'Table 1(Q1''25)'!BD14/32.15074</f>
        <v>9.1978092928553306</v>
      </c>
      <c r="BE14" s="7">
        <f>'Table 1(Q1''25)'!BE14/32.15074</f>
        <v>8.2136278583838163</v>
      </c>
      <c r="BF14" s="7">
        <f>'Table 1(Q1''25)'!BF14/32.15074</f>
        <v>8.9794664362702292</v>
      </c>
      <c r="BG14" s="7">
        <f>'Table 1(Q1''25)'!BG14/32.15074</f>
        <v>8.384820123178967</v>
      </c>
      <c r="BH14" s="7">
        <f>'Table 1(Q1''25)'!BH14/32.15074</f>
        <v>10.383538200150872</v>
      </c>
      <c r="BI14" s="7">
        <f>'Table 1(Q1''25)'!BI14/32.15074</f>
        <v>8.6210340803324677</v>
      </c>
      <c r="BJ14" s="66">
        <f t="shared" si="27"/>
        <v>4.9601251599535656E-2</v>
      </c>
      <c r="BK14" s="66">
        <f t="shared" si="28"/>
        <v>-0.16974022590804305</v>
      </c>
      <c r="BL14" s="492"/>
      <c r="BM14" s="13">
        <f>D14-BN14</f>
        <v>18.195537645478769</v>
      </c>
      <c r="BN14" s="13">
        <f>SUM(S14:T14)</f>
        <v>20.839333713625255</v>
      </c>
      <c r="BO14" s="13">
        <f>SUM(U14:V14)</f>
        <v>19.439676971665349</v>
      </c>
      <c r="BP14" s="13">
        <f>SUM(W14:X14)</f>
        <v>17.417950566612156</v>
      </c>
      <c r="BQ14" s="13">
        <f>SUM(Y14:Z14)</f>
        <v>19.284159555892025</v>
      </c>
      <c r="BR14" s="13">
        <f>SUM(AA14:AB14)</f>
        <v>18.506572477025411</v>
      </c>
      <c r="BS14" s="13">
        <f>SUM(AC14:AD14)</f>
        <v>19.595194387438674</v>
      </c>
      <c r="BT14" s="13">
        <f>SUM(AE14:AF14)</f>
        <v>21.616920792491868</v>
      </c>
      <c r="BU14" s="13">
        <f>SUM(AG14:AH14)</f>
        <v>20.994851129398576</v>
      </c>
      <c r="BV14" s="13">
        <f>SUM(AI14:AJ14)</f>
        <v>23.172094950225095</v>
      </c>
      <c r="BW14" s="13">
        <f>SUM(AK14:AL14)</f>
        <v>25.656411132332924</v>
      </c>
      <c r="BX14" s="13">
        <f>SUM(AM14:AN14)</f>
        <v>24.484713253546637</v>
      </c>
      <c r="BY14" s="13">
        <f>SUM(AO14:AP14)</f>
        <v>17.778477623565102</v>
      </c>
      <c r="BZ14" s="13">
        <f>SUM(AQ14:AR14)</f>
        <v>30.534042427563968</v>
      </c>
      <c r="CA14" s="13">
        <f>SUM(AS14:AT14)</f>
        <v>25.078629063590938</v>
      </c>
      <c r="CB14" s="13">
        <f>SUM(AU14:AV14)</f>
        <v>25.270909080867852</v>
      </c>
      <c r="CC14" s="13">
        <f>SUM(AW14:AX14)</f>
        <v>23.681202071123906</v>
      </c>
      <c r="CD14" s="13">
        <f>SUM(AY14:AZ14)</f>
        <v>19.344594087214158</v>
      </c>
      <c r="CE14" s="13">
        <f>SUM(BA14:BB14)</f>
        <v>17.521944162849792</v>
      </c>
      <c r="CF14" s="13">
        <f>BC14+BD14</f>
        <v>17.121114408901335</v>
      </c>
      <c r="CG14" s="13">
        <f>BE14+BF14</f>
        <v>17.193094294654045</v>
      </c>
      <c r="CH14" s="13">
        <f t="shared" si="31"/>
        <v>18.768358323329839</v>
      </c>
      <c r="CI14" s="66">
        <f t="shared" si="32"/>
        <v>9.621125559280741E-2</v>
      </c>
      <c r="CJ14" s="66">
        <f t="shared" si="33"/>
        <v>9.1621903636368573E-2</v>
      </c>
      <c r="CK14" s="69">
        <f t="shared" si="34"/>
        <v>36.368858839932543</v>
      </c>
      <c r="CM14" s="696"/>
      <c r="CN14" s="696"/>
    </row>
    <row r="15" spans="1:92" x14ac:dyDescent="0.45">
      <c r="A15" s="7"/>
      <c r="B15" s="7" t="s">
        <v>5</v>
      </c>
      <c r="C15" s="7">
        <f>'Table 1(Q1''25)'!C15/32.15074</f>
        <v>26.593478097238197</v>
      </c>
      <c r="D15" s="7">
        <f>'Table 1(Q1''25)'!D15/32.15074</f>
        <v>24.105199444865033</v>
      </c>
      <c r="E15" s="7">
        <f>'Table 1(Q1''25)'!E15/32.15074</f>
        <v>16.018293824652247</v>
      </c>
      <c r="F15" s="7">
        <f>'Table 1(Q1''25)'!F15/32.15074</f>
        <v>19.439676971665349</v>
      </c>
      <c r="G15" s="7">
        <f>'Table 1(Q1''25)'!G15/32.15074</f>
        <v>17.417950566612152</v>
      </c>
      <c r="H15" s="7">
        <f>'Table 1(Q1''25)'!H15/32.15074</f>
        <v>15.707258993105603</v>
      </c>
      <c r="I15" s="7">
        <f>'Table 1(Q1''25)'!I15/32.15074</f>
        <v>14.81865223506305</v>
      </c>
      <c r="J15" s="7">
        <f>'Table 1(Q1''25)'!J15/32.15074</f>
        <v>13.121102425689912</v>
      </c>
      <c r="K15" s="7">
        <f>'Table 1(Q1''25)'!K15/32.15074</f>
        <v>13.121627869865049</v>
      </c>
      <c r="L15" s="7">
        <f>'Table 1(Q1''25)'!L15/32.15074</f>
        <v>11.578096236063216</v>
      </c>
      <c r="M15" s="7">
        <f>'Table 1(Q1''25)'!M15/32.15074</f>
        <v>10.286417196347408</v>
      </c>
      <c r="N15" s="7">
        <f>'Table 1(Q1''25)'!N15/32.15074</f>
        <v>9.2576296687199786</v>
      </c>
      <c r="O15" s="7">
        <f>'Table 1(Q1''25)'!O15/32.15074</f>
        <v>9.0812446144084245</v>
      </c>
      <c r="P15" s="68">
        <f t="shared" si="25"/>
        <v>-0.10001417480838126</v>
      </c>
      <c r="Q15" s="68">
        <f t="shared" si="26"/>
        <v>-1.905293910249295E-2</v>
      </c>
      <c r="R15" s="199"/>
      <c r="S15" s="7">
        <f>'Table 1(Q1''25)'!S15/32.15074</f>
        <v>6.2206966309329115</v>
      </c>
      <c r="T15" s="7">
        <f>'Table 1(Q1''25)'!T15/32.15074</f>
        <v>5.2875921362929752</v>
      </c>
      <c r="U15" s="7">
        <f>'Table 1(Q1''25)'!U15/32.15074</f>
        <v>3.7324179785597473</v>
      </c>
      <c r="V15" s="7">
        <f>'Table 1(Q1''25)'!V15/32.15074</f>
        <v>5.1320747205196522</v>
      </c>
      <c r="W15" s="7">
        <f>'Table 1(Q1''25)'!W15/32.15074</f>
        <v>3.7324179785597473</v>
      </c>
      <c r="X15" s="7">
        <f>'Table 1(Q1''25)'!X15/32.15074</f>
        <v>3.2658657312397787</v>
      </c>
      <c r="Y15" s="7">
        <f>'Table 1(Q1''25)'!Y15/32.15074</f>
        <v>3.5769005627864243</v>
      </c>
      <c r="Z15" s="7">
        <f>'Table 1(Q1''25)'!Z15/32.15074</f>
        <v>4.354487641653038</v>
      </c>
      <c r="AA15" s="7">
        <f>'Table 1(Q1''25)'!AA15/32.15074</f>
        <v>6.0651792151595894</v>
      </c>
      <c r="AB15" s="7">
        <f>'Table 1(Q1''25)'!AB15/32.15074</f>
        <v>5.5986269678396203</v>
      </c>
      <c r="AC15" s="7">
        <f>'Table 1(Q1''25)'!AC15/32.15074</f>
        <v>3.7324179785597473</v>
      </c>
      <c r="AD15" s="7">
        <f>'Table 1(Q1''25)'!AD15/32.15074</f>
        <v>4.6655224731996841</v>
      </c>
      <c r="AE15" s="7">
        <f>'Table 1(Q1''25)'!AE15/32.15074</f>
        <v>4.6655224731996841</v>
      </c>
      <c r="AF15" s="7">
        <f>'Table 1(Q1''25)'!AF15/32.15074</f>
        <v>4.354487641653038</v>
      </c>
      <c r="AG15" s="7">
        <f>'Table 1(Q1''25)'!AG15/32.15074</f>
        <v>4.0434528101063929</v>
      </c>
      <c r="AH15" s="7">
        <f>'Table 1(Q1''25)'!AH15/32.15074</f>
        <v>4.1989702258797159</v>
      </c>
      <c r="AI15" s="7">
        <f>'Table 1(Q1''25)'!AI15/32.15074</f>
        <v>3.8879353943330699</v>
      </c>
      <c r="AJ15" s="7">
        <f>'Table 1(Q1''25)'!AJ15/32.15074</f>
        <v>3.5769005627864243</v>
      </c>
      <c r="AK15" s="7">
        <f>'Table 1(Q1''25)'!AK15/32.15074</f>
        <v>3.7455300585689173</v>
      </c>
      <c r="AL15" s="7">
        <f>'Table 1(Q1''25)'!AL15/32.15074</f>
        <v>3.7032291604167544</v>
      </c>
      <c r="AM15" s="7">
        <f>'Table 1(Q1''25)'!AM15/32.15074</f>
        <v>3.6192924510020261</v>
      </c>
      <c r="AN15" s="7">
        <f>'Table 1(Q1''25)'!AN15/32.15074</f>
        <v>3.750600565075354</v>
      </c>
      <c r="AO15" s="7">
        <f>'Table 1(Q1''25)'!AO15/32.15074</f>
        <v>2.1713156582156539</v>
      </c>
      <c r="AP15" s="7">
        <f>'Table 1(Q1''25)'!AP15/32.15074</f>
        <v>3.0140588550131984</v>
      </c>
      <c r="AQ15" s="7">
        <f>'Table 1(Q1''25)'!AQ15/32.15074</f>
        <v>3.7722044506133825</v>
      </c>
      <c r="AR15" s="7">
        <f>'Table 1(Q1''25)'!AR15/32.15074</f>
        <v>4.1635234618476762</v>
      </c>
      <c r="AS15" s="7">
        <f>'Table 1(Q1''25)'!AS15/32.15074</f>
        <v>3.6670701823270928</v>
      </c>
      <c r="AT15" s="7">
        <f>'Table 1(Q1''25)'!AT15/32.15074</f>
        <v>3.0350764057948307</v>
      </c>
      <c r="AU15" s="7">
        <f>'Table 1(Q1''25)'!AU15/32.15074</f>
        <v>3.2408881391852447</v>
      </c>
      <c r="AV15" s="7">
        <f>'Table 1(Q1''25)'!AV15/32.15074</f>
        <v>3.1785931425578817</v>
      </c>
      <c r="AW15" s="7">
        <f>'Table 1(Q1''25)'!AW15/32.15074</f>
        <v>3.0612915558006564</v>
      </c>
      <c r="AX15" s="7">
        <f>'Table 1(Q1''25)'!AX15/32.15074</f>
        <v>2.8694740692807232</v>
      </c>
      <c r="AY15" s="7">
        <f>'Table 1(Q1''25)'!AY15/32.15074</f>
        <v>2.7871602262226332</v>
      </c>
      <c r="AZ15" s="7">
        <f>'Table 1(Q1''25)'!AZ15/32.15074</f>
        <v>2.8601703847592019</v>
      </c>
      <c r="BA15" s="7">
        <f>'Table 1(Q1''25)'!BA15/32.15074</f>
        <v>2.9623039573476517</v>
      </c>
      <c r="BB15" s="7">
        <f>'Table 1(Q1''25)'!BB15/32.15074</f>
        <v>2.3510431898739239</v>
      </c>
      <c r="BC15" s="7">
        <f>'Table 1(Q1''25)'!BC15/32.15074</f>
        <v>2.3374366164428495</v>
      </c>
      <c r="BD15" s="7">
        <f>'Table 1(Q1''25)'!BD15/32.15074</f>
        <v>2.6356334326829818</v>
      </c>
      <c r="BE15" s="7">
        <f>'Table 1(Q1''25)'!BE15/32.15074</f>
        <v>2.626816143798492</v>
      </c>
      <c r="BF15" s="7">
        <f>'Table 1(Q1''25)'!BF15/32.15074</f>
        <v>2.2263564313745059</v>
      </c>
      <c r="BG15" s="7">
        <f>'Table 1(Q1''25)'!BG15/32.15074</f>
        <v>2.1065979340697467</v>
      </c>
      <c r="BH15" s="7">
        <f>'Table 1(Q1''25)'!BH15/32.15074</f>
        <v>2.2978591594772331</v>
      </c>
      <c r="BI15" s="7">
        <f>'Table 1(Q1''25)'!BI15/32.15074</f>
        <v>2.3371999561359633</v>
      </c>
      <c r="BJ15" s="66">
        <f t="shared" si="27"/>
        <v>-0.11025369565596277</v>
      </c>
      <c r="BK15" s="66">
        <f t="shared" si="28"/>
        <v>1.7120630085823096E-2</v>
      </c>
      <c r="BL15" s="492"/>
      <c r="BM15" s="13">
        <f>D15-BN15</f>
        <v>12.596910677639146</v>
      </c>
      <c r="BN15" s="13">
        <f>SUM(S15:T15)</f>
        <v>11.508288767225887</v>
      </c>
      <c r="BO15" s="13">
        <f>SUM(U15:V15)</f>
        <v>8.8644926990793991</v>
      </c>
      <c r="BP15" s="13">
        <f>SUM(W15:X15)</f>
        <v>6.9982837097995265</v>
      </c>
      <c r="BQ15" s="13">
        <f>SUM(Y15:Z15)</f>
        <v>7.9313882044394628</v>
      </c>
      <c r="BR15" s="13">
        <f>SUM(AA15:AB15)</f>
        <v>11.66380618299921</v>
      </c>
      <c r="BS15" s="13">
        <f>SUM(AC15:AD15)</f>
        <v>8.3979404517594318</v>
      </c>
      <c r="BT15" s="13">
        <f>SUM(AE15:AF15)</f>
        <v>9.0200101148527221</v>
      </c>
      <c r="BU15" s="13">
        <f>SUM(AG15:AH15)</f>
        <v>8.2424230359861088</v>
      </c>
      <c r="BV15" s="13">
        <f>SUM(AI15:AJ15)</f>
        <v>7.4648359571194938</v>
      </c>
      <c r="BW15" s="13">
        <f>SUM(AK15:AL15)</f>
        <v>7.4487592189856713</v>
      </c>
      <c r="BX15" s="13">
        <f>SUM(AM15:AN15)</f>
        <v>7.3698930160773806</v>
      </c>
      <c r="BY15" s="13">
        <f>SUM(AO15:AP15)</f>
        <v>5.1853745132288527</v>
      </c>
      <c r="BZ15" s="13">
        <f>SUM(AQ15:AR15)</f>
        <v>7.9357279124610587</v>
      </c>
      <c r="CA15" s="13">
        <f>SUM(AS15:AT15)</f>
        <v>6.7021465881219235</v>
      </c>
      <c r="CB15" s="13">
        <f>SUM(AU15:AV15)</f>
        <v>6.4194812817431259</v>
      </c>
      <c r="CC15" s="13">
        <f>SUM(AW15:AX15)</f>
        <v>5.9307656250813796</v>
      </c>
      <c r="CD15" s="13">
        <f>SUM(AY15:AZ15)</f>
        <v>5.6473306109818351</v>
      </c>
      <c r="CE15" s="13">
        <f>SUM(BA15:BB15)</f>
        <v>5.3133471472215756</v>
      </c>
      <c r="CF15" s="13">
        <f>BC15+BD15</f>
        <v>4.9730700491258313</v>
      </c>
      <c r="CG15" s="13">
        <f>BE15+BF15</f>
        <v>4.8531725751729979</v>
      </c>
      <c r="CH15" s="13">
        <f t="shared" si="31"/>
        <v>4.4044570935469798</v>
      </c>
      <c r="CI15" s="66">
        <f t="shared" si="32"/>
        <v>-0.11433841670474809</v>
      </c>
      <c r="CJ15" s="66">
        <f t="shared" si="33"/>
        <v>-9.2458175487407424E-2</v>
      </c>
      <c r="CK15" s="69">
        <f t="shared" si="34"/>
        <v>8.968013481057449</v>
      </c>
      <c r="CM15" s="696"/>
      <c r="CN15" s="696"/>
    </row>
    <row r="16" spans="1:92" x14ac:dyDescent="0.45">
      <c r="A16" s="7"/>
      <c r="B16" s="7" t="s">
        <v>6</v>
      </c>
      <c r="C16" s="7">
        <f>'Table 1(Q1''25)'!C16/32.15074</f>
        <v>0.77758707886661393</v>
      </c>
      <c r="D16" s="7">
        <f>'Table 1(Q1''25)'!D16/32.15074</f>
        <v>0.77758707886661393</v>
      </c>
      <c r="E16" s="7">
        <f>'Table 1(Q1''25)'!E16/32.15074</f>
        <v>0.62206966309329115</v>
      </c>
      <c r="F16" s="7">
        <f>'Table 1(Q1''25)'!F16/32.15074</f>
        <v>0.77758707886661393</v>
      </c>
      <c r="G16" s="7">
        <f>'Table 1(Q1''25)'!G16/32.15074</f>
        <v>0.93310449463993683</v>
      </c>
      <c r="H16" s="7">
        <f>'Table 1(Q1''25)'!H16/32.15074</f>
        <v>0.93310449463993683</v>
      </c>
      <c r="I16" s="7">
        <f>'Table 1(Q1''25)'!I16/32.15074</f>
        <v>2.1458540418863543</v>
      </c>
      <c r="J16" s="7">
        <f>'Table 1(Q1''25)'!J16/32.15074</f>
        <v>2.0547224081140945</v>
      </c>
      <c r="K16" s="7">
        <f>'Table 1(Q1''25)'!K16/32.15074</f>
        <v>2.0735546749867604</v>
      </c>
      <c r="L16" s="7">
        <f>'Table 1(Q1''25)'!L16/32.15074</f>
        <v>2.1324026948892043</v>
      </c>
      <c r="M16" s="7">
        <f>'Table 1(Q1''25)'!M16/32.15074</f>
        <v>2.1945082714151933</v>
      </c>
      <c r="N16" s="7">
        <f>'Table 1(Q1''25)'!N16/32.15074</f>
        <v>2.3537349499544655</v>
      </c>
      <c r="O16" s="7">
        <f>'Table 1(Q1''25)'!O16/32.15074</f>
        <v>2.5296185018647628</v>
      </c>
      <c r="P16" s="68">
        <f t="shared" si="25"/>
        <v>7.2556882383765231E-2</v>
      </c>
      <c r="Q16" s="68">
        <f t="shared" si="26"/>
        <v>7.4725300702910502E-2</v>
      </c>
      <c r="R16" s="199"/>
      <c r="S16" s="7">
        <f>'Table 1(Q1''25)'!S16/32.15074</f>
        <v>0.15551741577332279</v>
      </c>
      <c r="T16" s="7">
        <f>'Table 1(Q1''25)'!T16/32.15074</f>
        <v>0.15551741577332279</v>
      </c>
      <c r="U16" s="7">
        <f>'Table 1(Q1''25)'!U16/32.15074</f>
        <v>0.15551741577332279</v>
      </c>
      <c r="V16" s="7">
        <f>'Table 1(Q1''25)'!V16/32.15074</f>
        <v>0.15551741577332279</v>
      </c>
      <c r="W16" s="7">
        <f>'Table 1(Q1''25)'!W16/32.15074</f>
        <v>0.15551741577332279</v>
      </c>
      <c r="X16" s="7">
        <f>'Table 1(Q1''25)'!X16/32.15074</f>
        <v>0.15551741577332279</v>
      </c>
      <c r="Y16" s="7">
        <f>'Table 1(Q1''25)'!Y16/32.15074</f>
        <v>0.15551741577332279</v>
      </c>
      <c r="Z16" s="7">
        <f>'Table 1(Q1''25)'!Z16/32.15074</f>
        <v>0.15551741577332279</v>
      </c>
      <c r="AA16" s="7">
        <f>'Table 1(Q1''25)'!AA16/32.15074</f>
        <v>0.15551741577332279</v>
      </c>
      <c r="AB16" s="7">
        <f>'Table 1(Q1''25)'!AB16/32.15074</f>
        <v>0.15551741577332279</v>
      </c>
      <c r="AC16" s="7">
        <f>'Table 1(Q1''25)'!AC16/32.15074</f>
        <v>0.15551741577332279</v>
      </c>
      <c r="AD16" s="7">
        <f>'Table 1(Q1''25)'!AD16/32.15074</f>
        <v>0.31103483154664557</v>
      </c>
      <c r="AE16" s="7">
        <f>'Table 1(Q1''25)'!AE16/32.15074</f>
        <v>0.31103483154664557</v>
      </c>
      <c r="AF16" s="7">
        <f>'Table 1(Q1''25)'!AF16/32.15074</f>
        <v>0.15551741577332279</v>
      </c>
      <c r="AG16" s="7">
        <f>'Table 1(Q1''25)'!AG16/32.15074</f>
        <v>0.15551741577332279</v>
      </c>
      <c r="AH16" s="7">
        <f>'Table 1(Q1''25)'!AH16/32.15074</f>
        <v>0.31103483154664557</v>
      </c>
      <c r="AI16" s="7">
        <f>'Table 1(Q1''25)'!AI16/32.15074</f>
        <v>0.31103483154664557</v>
      </c>
      <c r="AJ16" s="7">
        <f>'Table 1(Q1''25)'!AJ16/32.15074</f>
        <v>0.15551741577332279</v>
      </c>
      <c r="AK16" s="7">
        <f>'Table 1(Q1''25)'!AK16/32.15074</f>
        <v>0.55792205089045221</v>
      </c>
      <c r="AL16" s="7">
        <f>'Table 1(Q1''25)'!AL16/32.15074</f>
        <v>0.51500497005272505</v>
      </c>
      <c r="AM16" s="7">
        <f>'Table 1(Q1''25)'!AM16/32.15074</f>
        <v>0.50964033494800909</v>
      </c>
      <c r="AN16" s="7">
        <f>'Table 1(Q1''25)'!AN16/32.15074</f>
        <v>0.56328668599516807</v>
      </c>
      <c r="AO16" s="7">
        <f>'Table 1(Q1''25)'!AO16/32.15074</f>
        <v>0.51256947881369863</v>
      </c>
      <c r="AP16" s="7">
        <f>'Table 1(Q1''25)'!AP16/32.15074</f>
        <v>0.47818374700283411</v>
      </c>
      <c r="AQ16" s="7">
        <f>'Table 1(Q1''25)'!AQ16/32.15074</f>
        <v>0.52979168953639688</v>
      </c>
      <c r="AR16" s="7">
        <f>'Table 1(Q1''25)'!AR16/32.15074</f>
        <v>0.53417749276116522</v>
      </c>
      <c r="AS16" s="7">
        <f>'Table 1(Q1''25)'!AS16/32.15074</f>
        <v>0.5007247539882087</v>
      </c>
      <c r="AT16" s="7">
        <f>'Table 1(Q1''25)'!AT16/32.15074</f>
        <v>0.51298117252508812</v>
      </c>
      <c r="AU16" s="7">
        <f>'Table 1(Q1''25)'!AU16/32.15074</f>
        <v>0.52801765288176905</v>
      </c>
      <c r="AV16" s="7">
        <f>'Table 1(Q1''25)'!AV16/32.15074</f>
        <v>0.53183109559169439</v>
      </c>
      <c r="AW16" s="7">
        <f>'Table 1(Q1''25)'!AW16/32.15074</f>
        <v>0.53445367523952902</v>
      </c>
      <c r="AX16" s="7">
        <f>'Table 1(Q1''25)'!AX16/32.15074</f>
        <v>0.5273193021019188</v>
      </c>
      <c r="AY16" s="7">
        <f>'Table 1(Q1''25)'!AY16/32.15074</f>
        <v>0.53414654003238582</v>
      </c>
      <c r="AZ16" s="7">
        <f>'Table 1(Q1''25)'!AZ16/32.15074</f>
        <v>0.53648317751537089</v>
      </c>
      <c r="BA16" s="7">
        <f>'Table 1(Q1''25)'!BA16/32.15074</f>
        <v>0.53825025857838682</v>
      </c>
      <c r="BB16" s="7">
        <f>'Table 1(Q1''25)'!BB16/32.15074</f>
        <v>0.54273124366871783</v>
      </c>
      <c r="BC16" s="7">
        <f>'Table 1(Q1''25)'!BC16/32.15074</f>
        <v>0.54273124366871783</v>
      </c>
      <c r="BD16" s="7">
        <f>'Table 1(Q1''25)'!BD16/32.15074</f>
        <v>0.57079552549937074</v>
      </c>
      <c r="BE16" s="7">
        <f>'Table 1(Q1''25)'!BE16/32.15074</f>
        <v>0.53547470111464102</v>
      </c>
      <c r="BF16" s="7">
        <f>'Table 1(Q1''25)'!BF16/32.15074</f>
        <v>0.57666506273884399</v>
      </c>
      <c r="BG16" s="7">
        <f>'Table 1(Q1''25)'!BG16/32.15074</f>
        <v>0.61197108698816105</v>
      </c>
      <c r="BH16" s="7">
        <f>'Table 1(Q1''25)'!BH16/32.15074</f>
        <v>0.62962409911281969</v>
      </c>
      <c r="BI16" s="7">
        <f>'Table 1(Q1''25)'!BI16/32.15074</f>
        <v>0.60573844418786205</v>
      </c>
      <c r="BJ16" s="66">
        <f t="shared" si="27"/>
        <v>0.13121767083852975</v>
      </c>
      <c r="BK16" s="66">
        <f t="shared" si="28"/>
        <v>-3.7936373399007461E-2</v>
      </c>
      <c r="BL16" s="492"/>
      <c r="BM16" s="13">
        <f>D16-BN16</f>
        <v>0.46655224731996836</v>
      </c>
      <c r="BN16" s="13">
        <f>SUM(S16:T16)</f>
        <v>0.31103483154664557</v>
      </c>
      <c r="BO16" s="13">
        <f>SUM(U16:V16)</f>
        <v>0.31103483154664557</v>
      </c>
      <c r="BP16" s="13">
        <f>SUM(W16:X16)</f>
        <v>0.31103483154664557</v>
      </c>
      <c r="BQ16" s="13">
        <f>SUM(Y16:Z16)</f>
        <v>0.31103483154664557</v>
      </c>
      <c r="BR16" s="13">
        <f>SUM(AA16:AB16)</f>
        <v>0.31103483154664557</v>
      </c>
      <c r="BS16" s="13">
        <f>SUM(AC16:AD16)</f>
        <v>0.46655224731996836</v>
      </c>
      <c r="BT16" s="13">
        <f>SUM(AE16:AF16)</f>
        <v>0.46655224731996836</v>
      </c>
      <c r="BU16" s="13">
        <f>SUM(AG16:AH16)</f>
        <v>0.46655224731996836</v>
      </c>
      <c r="BV16" s="13">
        <f>SUM(AI16:AJ16)</f>
        <v>0.46655224731996836</v>
      </c>
      <c r="BW16" s="13">
        <f>SUM(AK16:AL16)</f>
        <v>1.0729270209431774</v>
      </c>
      <c r="BX16" s="13">
        <f>SUM(AM16:AN16)</f>
        <v>1.0729270209431772</v>
      </c>
      <c r="BY16" s="13">
        <f>SUM(AO16:AP16)</f>
        <v>0.9907532258165328</v>
      </c>
      <c r="BZ16" s="13">
        <f>SUM(AQ16:AR16)</f>
        <v>1.0639691822975621</v>
      </c>
      <c r="CA16" s="13">
        <f>SUM(AS16:AT16)</f>
        <v>1.0137059265132968</v>
      </c>
      <c r="CB16" s="13">
        <f>SUM(AU16:AV16)</f>
        <v>1.0598487484734633</v>
      </c>
      <c r="CC16" s="13">
        <f>SUM(AW16:AX16)</f>
        <v>1.0617729773414477</v>
      </c>
      <c r="CD16" s="13">
        <f>SUM(AY16:AZ16)</f>
        <v>1.0706297175477566</v>
      </c>
      <c r="CE16" s="13">
        <f>SUM(BA16:BB16)</f>
        <v>1.0809815022471048</v>
      </c>
      <c r="CF16" s="13">
        <f>BC16+BD16</f>
        <v>1.1135267691680886</v>
      </c>
      <c r="CG16" s="13">
        <f>BE16+BF16</f>
        <v>1.1121397638534849</v>
      </c>
      <c r="CH16" s="13">
        <f t="shared" si="31"/>
        <v>1.2415951861009806</v>
      </c>
      <c r="CI16" s="66">
        <f t="shared" si="32"/>
        <v>0.11501152956436922</v>
      </c>
      <c r="CJ16" s="66">
        <f t="shared" si="33"/>
        <v>0.11640211640211651</v>
      </c>
      <c r="CK16" s="69">
        <f t="shared" si="34"/>
        <v>2.4239986930276869</v>
      </c>
      <c r="CM16" s="696"/>
      <c r="CN16" s="696"/>
    </row>
    <row r="17" spans="1:92" x14ac:dyDescent="0.45">
      <c r="A17" s="23"/>
      <c r="B17" s="4"/>
      <c r="C17" s="9"/>
      <c r="D17" s="9"/>
      <c r="E17" s="9"/>
      <c r="F17" s="9"/>
      <c r="G17" s="9"/>
      <c r="H17" s="9"/>
      <c r="I17" s="563"/>
      <c r="J17" s="9"/>
      <c r="K17" s="9"/>
      <c r="L17" s="9"/>
      <c r="M17" s="9"/>
      <c r="N17" s="9"/>
      <c r="O17" s="9"/>
      <c r="P17" s="65"/>
      <c r="Q17" s="66"/>
      <c r="R17" s="199"/>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9"/>
      <c r="BI17" s="9"/>
      <c r="BJ17" s="66"/>
      <c r="BK17" s="66"/>
      <c r="BL17" s="492"/>
      <c r="BM17" s="199"/>
      <c r="BN17" s="7"/>
      <c r="BO17" s="7"/>
      <c r="BP17" s="7"/>
      <c r="BQ17" s="7"/>
      <c r="BR17" s="7"/>
      <c r="BS17" s="7"/>
      <c r="BT17" s="7"/>
      <c r="BU17" s="7"/>
      <c r="BV17" s="7"/>
      <c r="BW17" s="7"/>
      <c r="BX17" s="7"/>
      <c r="BY17" s="7"/>
      <c r="BZ17" s="7"/>
      <c r="CA17" s="7"/>
      <c r="CB17" s="7"/>
      <c r="CC17" s="7"/>
      <c r="CD17" s="7"/>
      <c r="CE17" s="7"/>
      <c r="CF17" s="7"/>
      <c r="CG17" s="7"/>
      <c r="CH17" s="7"/>
      <c r="CI17" s="66"/>
      <c r="CJ17" s="66"/>
      <c r="CK17" s="988"/>
      <c r="CM17" s="696"/>
      <c r="CN17" s="696"/>
    </row>
    <row r="18" spans="1:92" s="644" customFormat="1" x14ac:dyDescent="0.45">
      <c r="A18" s="33" t="s">
        <v>25</v>
      </c>
      <c r="B18" s="34"/>
      <c r="C18" s="560">
        <f>'Table 1(Q1''25)'!C18/32.15074</f>
        <v>244.31786017989012</v>
      </c>
      <c r="D18" s="560">
        <f>'Table 1(Q1''25)'!D18/32.15074</f>
        <v>226.43335736595799</v>
      </c>
      <c r="E18" s="560">
        <f>'Table 1(Q1''25)'!E18/32.15074</f>
        <v>246.02855175339667</v>
      </c>
      <c r="F18" s="560">
        <f>'Table 1(Q1''25)'!F18/32.15074</f>
        <v>246.80613883226329</v>
      </c>
      <c r="G18" s="560">
        <f>'Table 1(Q1''25)'!G18/32.15074</f>
        <v>251.16062647391632</v>
      </c>
      <c r="H18" s="560">
        <f>'Table 1(Q1''25)'!H18/32.15074</f>
        <v>251.62717872123628</v>
      </c>
      <c r="I18" s="582">
        <f>I11+I13</f>
        <v>256.08640515745674</v>
      </c>
      <c r="J18" s="560">
        <f>J11+J13</f>
        <v>216.02200758846911</v>
      </c>
      <c r="K18" s="560">
        <f>K11+K13</f>
        <v>258.44122918785058</v>
      </c>
      <c r="L18" s="560">
        <f>L11+L13</f>
        <v>229.76808382056066</v>
      </c>
      <c r="M18" s="560">
        <f t="shared" ref="M18:O18" si="43">M11+M13</f>
        <v>221.76437498159828</v>
      </c>
      <c r="N18" s="560">
        <f t="shared" si="43"/>
        <v>227.40610672282014</v>
      </c>
      <c r="O18" s="560">
        <f t="shared" si="43"/>
        <v>217.7059851177552</v>
      </c>
      <c r="P18" s="967">
        <f t="shared" si="25"/>
        <v>2.544020761535748E-2</v>
      </c>
      <c r="Q18" s="967">
        <f t="shared" si="26"/>
        <v>-4.2655501845815347E-2</v>
      </c>
      <c r="R18" s="199"/>
      <c r="S18" s="34">
        <f>'Table 1(Q1''25)'!S18/32.15074</f>
        <v>60.651792151595892</v>
      </c>
      <c r="T18" s="34">
        <f>'Table 1(Q1''25)'!T18/32.15074</f>
        <v>57.696961251902756</v>
      </c>
      <c r="U18" s="34">
        <f>'Table 1(Q1''25)'!U18/32.15074</f>
        <v>57.852478667676081</v>
      </c>
      <c r="V18" s="34">
        <f>'Table 1(Q1''25)'!V18/32.15074</f>
        <v>62.82903597242241</v>
      </c>
      <c r="W18" s="34">
        <f>'Table 1(Q1''25)'!W18/32.15074</f>
        <v>65.317314624795571</v>
      </c>
      <c r="X18" s="34">
        <f>'Table 1(Q1''25)'!X18/32.15074</f>
        <v>60.496274735822567</v>
      </c>
      <c r="Y18" s="34">
        <f>'Table 1(Q1''25)'!Y18/32.15074</f>
        <v>56.763856757262822</v>
      </c>
      <c r="Z18" s="34">
        <f>'Table 1(Q1''25)'!Z18/32.15074</f>
        <v>68.272145524488707</v>
      </c>
      <c r="AA18" s="34">
        <f>'Table 1(Q1''25)'!AA18/32.15074</f>
        <v>63.140070803969053</v>
      </c>
      <c r="AB18" s="34">
        <f>'Table 1(Q1''25)'!AB18/32.15074</f>
        <v>58.630065746542691</v>
      </c>
      <c r="AC18" s="34">
        <f>'Table 1(Q1''25)'!AC18/32.15074</f>
        <v>55.675234846849563</v>
      </c>
      <c r="AD18" s="34">
        <f>'Table 1(Q1''25)'!AD18/32.15074</f>
        <v>65.939384287888871</v>
      </c>
      <c r="AE18" s="34">
        <f>'Table 1(Q1''25)'!AE18/32.15074</f>
        <v>63.606623051289027</v>
      </c>
      <c r="AF18" s="34">
        <f>'Table 1(Q1''25)'!AF18/32.15074</f>
        <v>65.939384287888871</v>
      </c>
      <c r="AG18" s="34">
        <f>'Table 1(Q1''25)'!AG18/32.15074</f>
        <v>54.742130352209621</v>
      </c>
      <c r="AH18" s="34">
        <f>'Table 1(Q1''25)'!AH18/32.15074</f>
        <v>66.872488782528805</v>
      </c>
      <c r="AI18" s="34">
        <f>'Table 1(Q1''25)'!AI18/32.15074</f>
        <v>66.716971366755473</v>
      </c>
      <c r="AJ18" s="34">
        <f>'Table 1(Q1''25)'!AJ18/32.15074</f>
        <v>63.606623051289027</v>
      </c>
      <c r="AK18" s="34">
        <f t="shared" ref="AK18:BG18" si="44">AK11+AK13</f>
        <v>58.144247061731114</v>
      </c>
      <c r="AL18" s="34">
        <f t="shared" si="44"/>
        <v>68.103559514942276</v>
      </c>
      <c r="AM18" s="34">
        <f t="shared" si="44"/>
        <v>62.903547073142221</v>
      </c>
      <c r="AN18" s="34">
        <f t="shared" si="44"/>
        <v>66.935051507641106</v>
      </c>
      <c r="AO18" s="34">
        <f t="shared" si="44"/>
        <v>53.114702982967103</v>
      </c>
      <c r="AP18" s="34">
        <f t="shared" si="44"/>
        <v>41.391793196920787</v>
      </c>
      <c r="AQ18" s="34">
        <f t="shared" si="44"/>
        <v>58.954060527017305</v>
      </c>
      <c r="AR18" s="34">
        <f t="shared" si="44"/>
        <v>62.561450881563928</v>
      </c>
      <c r="AS18" s="34">
        <f t="shared" si="44"/>
        <v>61.151299522913554</v>
      </c>
      <c r="AT18" s="34">
        <f t="shared" si="44"/>
        <v>65.522090011993811</v>
      </c>
      <c r="AU18" s="34">
        <f t="shared" si="44"/>
        <v>63.526524343882954</v>
      </c>
      <c r="AV18" s="34">
        <f t="shared" si="44"/>
        <v>68.241315309060241</v>
      </c>
      <c r="AW18" s="34">
        <f t="shared" si="44"/>
        <v>55.215306472244485</v>
      </c>
      <c r="AX18" s="34">
        <f t="shared" si="44"/>
        <v>63.311229720936574</v>
      </c>
      <c r="AY18" s="34">
        <f t="shared" si="44"/>
        <v>56.674844303277794</v>
      </c>
      <c r="AZ18" s="34">
        <f t="shared" si="44"/>
        <v>54.56670332410183</v>
      </c>
      <c r="BA18" s="34">
        <f t="shared" si="44"/>
        <v>50.320525553924121</v>
      </c>
      <c r="BB18" s="34">
        <f t="shared" si="44"/>
        <v>58.182518291691117</v>
      </c>
      <c r="BC18" s="34">
        <f t="shared" si="44"/>
        <v>53.936064811434434</v>
      </c>
      <c r="BD18" s="34">
        <f t="shared" si="44"/>
        <v>59.325266324548551</v>
      </c>
      <c r="BE18" s="34">
        <f t="shared" si="44"/>
        <v>50.15585118770673</v>
      </c>
      <c r="BF18" s="34">
        <f t="shared" si="44"/>
        <v>60.805756100972687</v>
      </c>
      <c r="BG18" s="34">
        <f t="shared" si="44"/>
        <v>55.86227877214165</v>
      </c>
      <c r="BH18" s="34">
        <f t="shared" ref="BH18:BI18" si="45">BH11+BH13</f>
        <v>60.58222066199901</v>
      </c>
      <c r="BI18" s="34">
        <f t="shared" si="45"/>
        <v>45.352693794507346</v>
      </c>
      <c r="BJ18" s="967">
        <f t="shared" si="27"/>
        <v>-9.5764647183909091E-2</v>
      </c>
      <c r="BK18" s="967">
        <f t="shared" si="28"/>
        <v>-0.251386078309351</v>
      </c>
      <c r="BL18" s="561"/>
      <c r="BM18" s="34">
        <f>BM11+BM13</f>
        <v>108.08460396245934</v>
      </c>
      <c r="BN18" s="34">
        <f t="shared" ref="BN18:BS18" si="46">BN11+BN13</f>
        <v>118.34875340349865</v>
      </c>
      <c r="BO18" s="34">
        <f t="shared" si="46"/>
        <v>120.6815146400985</v>
      </c>
      <c r="BP18" s="34">
        <f t="shared" si="46"/>
        <v>126.1246241921648</v>
      </c>
      <c r="BQ18" s="34">
        <f t="shared" si="46"/>
        <v>125.03600228175154</v>
      </c>
      <c r="BR18" s="34">
        <f t="shared" si="46"/>
        <v>121.77013655051175</v>
      </c>
      <c r="BS18" s="34">
        <f t="shared" si="46"/>
        <v>122.23668879783173</v>
      </c>
      <c r="BT18" s="34">
        <f>SUM(AE18:AF18)</f>
        <v>129.54600733917789</v>
      </c>
      <c r="BU18" s="34">
        <f>SUM(AG18:AH18)</f>
        <v>121.61461913473843</v>
      </c>
      <c r="BV18" s="34">
        <f>SUM(AI18:AJ18)</f>
        <v>130.32359441804451</v>
      </c>
      <c r="BW18" s="34">
        <f>SUM(AK18:AL18)</f>
        <v>126.24780657667338</v>
      </c>
      <c r="BX18" s="34">
        <f>SUM(AM18:AN18)</f>
        <v>129.83859858078333</v>
      </c>
      <c r="BY18" s="34">
        <f>SUM(AO18:AP18)</f>
        <v>94.50649617988789</v>
      </c>
      <c r="BZ18" s="34">
        <f>SUM(AQ18:AR18)</f>
        <v>121.51551140858123</v>
      </c>
      <c r="CA18" s="34">
        <f>SUM(AS18:AT18)</f>
        <v>126.67338953490736</v>
      </c>
      <c r="CB18" s="34">
        <f>SUM(AU18:AV18)</f>
        <v>131.7678396529432</v>
      </c>
      <c r="CC18" s="34">
        <f>SUM(AW18:AX18)</f>
        <v>118.52653619318106</v>
      </c>
      <c r="CD18" s="34">
        <f>SUM(AY18:AZ18)</f>
        <v>111.24154762737962</v>
      </c>
      <c r="CE18" s="34">
        <f>SUM(BA18:BB18)</f>
        <v>108.50304384561524</v>
      </c>
      <c r="CF18" s="34">
        <f>BC18+BD18</f>
        <v>113.26133113598299</v>
      </c>
      <c r="CG18" s="34">
        <f>BE18+BF18</f>
        <v>110.96160728867942</v>
      </c>
      <c r="CH18" s="34">
        <f t="shared" si="31"/>
        <v>116.44449943414065</v>
      </c>
      <c r="CI18" s="967">
        <f t="shared" si="32"/>
        <v>2.8104634355179181E-2</v>
      </c>
      <c r="CJ18" s="967">
        <f t="shared" si="33"/>
        <v>4.9412515548705516E-2</v>
      </c>
      <c r="CK18" s="986">
        <f t="shared" si="34"/>
        <v>222.60294932962069</v>
      </c>
      <c r="CM18" s="696"/>
      <c r="CN18" s="696"/>
    </row>
    <row r="19" spans="1:92" x14ac:dyDescent="0.45">
      <c r="A19" s="3"/>
      <c r="B19" s="4"/>
      <c r="C19" s="9"/>
      <c r="D19" s="9"/>
      <c r="E19" s="9"/>
      <c r="F19" s="9"/>
      <c r="G19" s="9"/>
      <c r="H19" s="9"/>
      <c r="I19" s="627"/>
      <c r="J19" s="9"/>
      <c r="K19" s="9"/>
      <c r="L19" s="9"/>
      <c r="M19" s="9"/>
      <c r="N19" s="9"/>
      <c r="O19" s="9"/>
      <c r="P19" s="65"/>
      <c r="Q19" s="66"/>
      <c r="R19" s="199"/>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
      <c r="BI19" s="4"/>
      <c r="BJ19" s="66"/>
      <c r="BK19" s="66"/>
      <c r="BL19" s="492"/>
      <c r="BM19" s="542"/>
      <c r="BN19" s="13"/>
      <c r="BO19" s="13"/>
      <c r="BP19" s="13"/>
      <c r="BQ19" s="13"/>
      <c r="BR19" s="13"/>
      <c r="BS19" s="13"/>
      <c r="BT19" s="13"/>
      <c r="BU19" s="13"/>
      <c r="BV19" s="13"/>
      <c r="BW19" s="13"/>
      <c r="BX19" s="13"/>
      <c r="BY19" s="13"/>
      <c r="BZ19" s="13"/>
      <c r="CA19" s="13"/>
      <c r="CB19" s="13"/>
      <c r="CC19" s="13"/>
      <c r="CD19" s="13"/>
      <c r="CE19" s="13"/>
      <c r="CF19" s="13"/>
      <c r="CG19" s="13"/>
      <c r="CH19" s="13"/>
      <c r="CI19" s="66"/>
      <c r="CJ19" s="66"/>
      <c r="CK19" s="69"/>
    </row>
    <row r="20" spans="1:92" x14ac:dyDescent="0.45">
      <c r="A20" s="110" t="s">
        <v>32</v>
      </c>
      <c r="B20" s="5"/>
      <c r="C20" s="10"/>
      <c r="D20" s="10"/>
      <c r="E20" s="10"/>
      <c r="F20" s="10"/>
      <c r="G20" s="10"/>
      <c r="H20" s="10"/>
      <c r="I20" s="524"/>
      <c r="J20" s="10"/>
      <c r="K20" s="10"/>
      <c r="L20" s="10"/>
      <c r="M20" s="10"/>
      <c r="N20" s="10"/>
      <c r="O20" s="10"/>
      <c r="P20" s="969"/>
      <c r="Q20" s="68"/>
      <c r="R20" s="199"/>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5"/>
      <c r="BI20" s="5"/>
      <c r="BJ20" s="66"/>
      <c r="BK20" s="66"/>
      <c r="BL20" s="492"/>
      <c r="BM20" s="199"/>
      <c r="BN20" s="7"/>
      <c r="BO20" s="7"/>
      <c r="BP20" s="7"/>
      <c r="BQ20" s="7"/>
      <c r="BR20" s="7"/>
      <c r="BS20" s="7"/>
      <c r="BT20" s="7"/>
      <c r="BU20" s="7"/>
      <c r="BV20" s="7"/>
      <c r="BW20" s="7"/>
      <c r="BX20" s="7"/>
      <c r="BY20" s="7"/>
      <c r="BZ20" s="7"/>
      <c r="CA20" s="7"/>
      <c r="CB20" s="7"/>
      <c r="CC20" s="7"/>
      <c r="CD20" s="7"/>
      <c r="CE20" s="7"/>
      <c r="CF20" s="7"/>
      <c r="CG20" s="7"/>
      <c r="CH20" s="7"/>
      <c r="CI20" s="66"/>
      <c r="CJ20" s="66"/>
      <c r="CK20" s="69"/>
    </row>
    <row r="21" spans="1:92" x14ac:dyDescent="0.45">
      <c r="A21" s="23" t="s">
        <v>27</v>
      </c>
      <c r="B21" s="9"/>
      <c r="C21" s="555">
        <f>'Table 1(Q1''25)'!C21/32.15074</f>
        <v>96.73183261100678</v>
      </c>
      <c r="D21" s="555">
        <f>'Table 1(Q1''25)'!D21/32.15074</f>
        <v>100.15321575801988</v>
      </c>
      <c r="E21" s="555">
        <f>'Table 1(Q1''25)'!E21/32.15074</f>
        <v>100.9308028368865</v>
      </c>
      <c r="F21" s="555">
        <f>'Table 1(Q1''25)'!F21/32.15074</f>
        <v>104.50770339967292</v>
      </c>
      <c r="G21" s="555">
        <f>'Table 1(Q1''25)'!G21/32.15074</f>
        <v>102.64149441039305</v>
      </c>
      <c r="H21" s="555">
        <f>'Table 1(Q1''25)'!H21/32.15074</f>
        <v>96.887350026780098</v>
      </c>
      <c r="I21" s="555">
        <f t="shared" ref="I21" si="47">SUM(I22:I23)</f>
        <v>83.62820729715726</v>
      </c>
      <c r="J21" s="555">
        <f>SUM(J22:J23)</f>
        <v>68.720924078417653</v>
      </c>
      <c r="K21" s="555">
        <f>SUM(K22:K23)</f>
        <v>76.249814458535297</v>
      </c>
      <c r="L21" s="555">
        <f>SUM(L22:L23)</f>
        <v>86.300514318188021</v>
      </c>
      <c r="M21" s="555">
        <f t="shared" ref="M21:O21" si="48">SUM(M22:M23)</f>
        <v>99.627793269498795</v>
      </c>
      <c r="N21" s="555">
        <f t="shared" si="48"/>
        <v>96.610402079314596</v>
      </c>
      <c r="O21" s="555">
        <f t="shared" si="48"/>
        <v>94.918597633604676</v>
      </c>
      <c r="P21" s="66">
        <f t="shared" si="25"/>
        <v>-3.0286640817407062E-2</v>
      </c>
      <c r="Q21" s="66">
        <f t="shared" si="26"/>
        <v>-1.7511617893081421E-2</v>
      </c>
      <c r="R21" s="199"/>
      <c r="S21" s="555">
        <f>'Table 1(Q1''25)'!S21/32.15074</f>
        <v>23.483129781771741</v>
      </c>
      <c r="T21" s="555">
        <f>'Table 1(Q1''25)'!T21/32.15074</f>
        <v>24.882786523731646</v>
      </c>
      <c r="U21" s="555">
        <f>'Table 1(Q1''25)'!U21/32.15074</f>
        <v>25.971408434144909</v>
      </c>
      <c r="V21" s="555">
        <f>'Table 1(Q1''25)'!V21/32.15074</f>
        <v>25.815891018371584</v>
      </c>
      <c r="W21" s="555">
        <f>'Table 1(Q1''25)'!W21/32.15074</f>
        <v>23.794164613318387</v>
      </c>
      <c r="X21" s="555">
        <f>'Table 1(Q1''25)'!X21/32.15074</f>
        <v>25.660373602598263</v>
      </c>
      <c r="Y21" s="555">
        <f>'Table 1(Q1''25)'!Y21/32.15074</f>
        <v>26.748995513011522</v>
      </c>
      <c r="Z21" s="555">
        <f>'Table 1(Q1''25)'!Z21/32.15074</f>
        <v>26.904512928784843</v>
      </c>
      <c r="AA21" s="555">
        <f>'Table 1(Q1''25)'!AA21/32.15074</f>
        <v>24.260716860638357</v>
      </c>
      <c r="AB21" s="555">
        <f>'Table 1(Q1''25)'!AB21/32.15074</f>
        <v>26.12692584991823</v>
      </c>
      <c r="AC21" s="555">
        <f>'Table 1(Q1''25)'!AC21/32.15074</f>
        <v>26.282443265691551</v>
      </c>
      <c r="AD21" s="555">
        <f>'Table 1(Q1''25)'!AD21/32.15074</f>
        <v>25.660373602598263</v>
      </c>
      <c r="AE21" s="555">
        <f>'Table 1(Q1''25)'!AE21/32.15074</f>
        <v>24.416234276411679</v>
      </c>
      <c r="AF21" s="555">
        <f>'Table 1(Q1''25)'!AF21/32.15074</f>
        <v>26.12692584991823</v>
      </c>
      <c r="AG21" s="555">
        <f>'Table 1(Q1''25)'!AG21/32.15074</f>
        <v>24.727269107958325</v>
      </c>
      <c r="AH21" s="555">
        <f>'Table 1(Q1''25)'!AH21/32.15074</f>
        <v>25.193821355278292</v>
      </c>
      <c r="AI21" s="555">
        <f>'Table 1(Q1''25)'!AI21/32.15074</f>
        <v>22.705542702905127</v>
      </c>
      <c r="AJ21" s="555">
        <f>'Table 1(Q1''25)'!AJ21/32.15074</f>
        <v>24.105199444865033</v>
      </c>
      <c r="AK21" s="555">
        <f t="shared" ref="AK21:BG21" si="49">SUM(AK22:AK23)</f>
        <v>22.17715252990368</v>
      </c>
      <c r="AL21" s="555">
        <f t="shared" si="49"/>
        <v>21.692412945636981</v>
      </c>
      <c r="AM21" s="555">
        <f t="shared" si="49"/>
        <v>19.586595054806352</v>
      </c>
      <c r="AN21" s="555">
        <f t="shared" si="49"/>
        <v>20.172046766810244</v>
      </c>
      <c r="AO21" s="555">
        <f t="shared" si="49"/>
        <v>18.349904625650936</v>
      </c>
      <c r="AP21" s="555">
        <f t="shared" si="49"/>
        <v>10.764238190701654</v>
      </c>
      <c r="AQ21" s="555">
        <f t="shared" si="49"/>
        <v>18.351494072203668</v>
      </c>
      <c r="AR21" s="555">
        <f t="shared" si="49"/>
        <v>21.255287189861463</v>
      </c>
      <c r="AS21" s="555">
        <f t="shared" si="49"/>
        <v>20.825657834774152</v>
      </c>
      <c r="AT21" s="563">
        <f t="shared" si="49"/>
        <v>18.871267767808522</v>
      </c>
      <c r="AU21" s="563">
        <f t="shared" si="49"/>
        <v>16.512533607022657</v>
      </c>
      <c r="AV21" s="563">
        <f t="shared" si="49"/>
        <v>20.040355248929892</v>
      </c>
      <c r="AW21" s="563">
        <f t="shared" si="49"/>
        <v>21.579707476271693</v>
      </c>
      <c r="AX21" s="563">
        <f t="shared" si="49"/>
        <v>20.767763810126592</v>
      </c>
      <c r="AY21" s="563">
        <f t="shared" si="49"/>
        <v>20.713440861758979</v>
      </c>
      <c r="AZ21" s="563">
        <f t="shared" si="49"/>
        <v>23.239602170030761</v>
      </c>
      <c r="BA21" s="563">
        <f t="shared" si="49"/>
        <v>25.208945877360204</v>
      </c>
      <c r="BB21" s="563">
        <f t="shared" si="49"/>
        <v>25.276616846534868</v>
      </c>
      <c r="BC21" s="563">
        <f t="shared" si="49"/>
        <v>23.898178896401927</v>
      </c>
      <c r="BD21" s="563">
        <f t="shared" si="49"/>
        <v>25.244051649201804</v>
      </c>
      <c r="BE21" s="563">
        <f t="shared" si="49"/>
        <v>24.399054119625813</v>
      </c>
      <c r="BF21" s="563">
        <f t="shared" si="49"/>
        <v>24.309094424970176</v>
      </c>
      <c r="BG21" s="563">
        <f t="shared" si="49"/>
        <v>23.111472081955906</v>
      </c>
      <c r="BH21" s="563">
        <f t="shared" ref="BH21:BI21" si="50">SUM(BH22:BH23)</f>
        <v>24.790769597350604</v>
      </c>
      <c r="BI21" s="563">
        <f t="shared" si="50"/>
        <v>23.424263673609747</v>
      </c>
      <c r="BJ21" s="66">
        <f t="shared" si="27"/>
        <v>-3.9951976877332096E-2</v>
      </c>
      <c r="BK21" s="66">
        <f t="shared" si="28"/>
        <v>-5.5121561207478464E-2</v>
      </c>
      <c r="BL21" s="492"/>
      <c r="BM21" s="9">
        <f t="shared" ref="BM21:BN21" si="51">SUM(BM22:BM23)</f>
        <v>51.476264620969843</v>
      </c>
      <c r="BN21" s="9">
        <f t="shared" si="51"/>
        <v>48.67695113705004</v>
      </c>
      <c r="BO21" s="9">
        <f>SUM(U21:V21)</f>
        <v>51.787299452516493</v>
      </c>
      <c r="BP21" s="9">
        <f>SUM(W21:X21)</f>
        <v>49.454538215916649</v>
      </c>
      <c r="BQ21" s="9">
        <f>SUM(Y21:Z21)</f>
        <v>53.653508441796362</v>
      </c>
      <c r="BR21" s="9">
        <f>SUM(AA21:AB21)</f>
        <v>50.387642710556591</v>
      </c>
      <c r="BS21" s="9">
        <f>SUM(AC21:AD21)</f>
        <v>51.94281686828981</v>
      </c>
      <c r="BT21" s="9">
        <f>SUM(AE21:AF21)</f>
        <v>50.543160126329909</v>
      </c>
      <c r="BU21" s="9">
        <f>SUM(AG21:AH21)</f>
        <v>49.921090463236617</v>
      </c>
      <c r="BV21" s="9">
        <f>SUM(AI21:AJ21)</f>
        <v>46.810742147770156</v>
      </c>
      <c r="BW21" s="9">
        <f>SUM(AK21:AL21)</f>
        <v>43.869565475540661</v>
      </c>
      <c r="BX21" s="9">
        <f>SUM(AM21:AN21)</f>
        <v>39.758641821616592</v>
      </c>
      <c r="BY21" s="9">
        <f>SUM(AO21:AP21)</f>
        <v>29.11414281635259</v>
      </c>
      <c r="BZ21" s="9">
        <f>SUM(AQ21:AR21)</f>
        <v>39.606781262065127</v>
      </c>
      <c r="CA21" s="9">
        <f>SUM(AS21:AT21)</f>
        <v>39.696925602582674</v>
      </c>
      <c r="CB21" s="9">
        <f>SUM(AU21:AV21)</f>
        <v>36.552888855952546</v>
      </c>
      <c r="CC21" s="9">
        <f>SUM(AW21:AX21)</f>
        <v>42.347471286398289</v>
      </c>
      <c r="CD21" s="9">
        <f>SUM(AY21:AZ21)</f>
        <v>43.95304303178974</v>
      </c>
      <c r="CE21" s="9">
        <f>SUM(BA21:BB21)</f>
        <v>50.485562723895072</v>
      </c>
      <c r="CF21" s="9">
        <f>BC21+BD21</f>
        <v>49.142230545603731</v>
      </c>
      <c r="CG21" s="9">
        <f>BE21+BF21</f>
        <v>48.708148544595986</v>
      </c>
      <c r="CH21" s="9">
        <f t="shared" si="31"/>
        <v>47.902241679306513</v>
      </c>
      <c r="CI21" s="66">
        <f t="shared" si="32"/>
        <v>-2.5232653311219044E-2</v>
      </c>
      <c r="CJ21" s="66">
        <f t="shared" si="33"/>
        <v>-1.6545627156236531E-2</v>
      </c>
      <c r="CK21" s="76">
        <f t="shared" si="34"/>
        <v>95.635599777886426</v>
      </c>
    </row>
    <row r="22" spans="1:92" x14ac:dyDescent="0.45">
      <c r="A22" s="10"/>
      <c r="B22" s="10" t="s">
        <v>4</v>
      </c>
      <c r="C22" s="7">
        <f>'Table 1(Q1''25)'!C22/32.15074</f>
        <v>92.532862385127061</v>
      </c>
      <c r="D22" s="7">
        <f>'Table 1(Q1''25)'!D22/32.15074</f>
        <v>95.798728116366846</v>
      </c>
      <c r="E22" s="7">
        <f>'Table 1(Q1''25)'!E22/32.15074</f>
        <v>96.576315195233462</v>
      </c>
      <c r="F22" s="7">
        <f>'Table 1(Q1''25)'!F22/32.15074</f>
        <v>100.3087331737932</v>
      </c>
      <c r="G22" s="7">
        <f>'Table 1(Q1''25)'!G22/32.15074</f>
        <v>98.287006768740014</v>
      </c>
      <c r="H22" s="7">
        <f>'Table 1(Q1''25)'!H22/32.15074</f>
        <v>92.377344969353743</v>
      </c>
      <c r="I22" s="7">
        <f>'Table 1(Q1''25)'!I22/32.15074</f>
        <v>83.62820729715726</v>
      </c>
      <c r="J22" s="7">
        <f>'Table 1(Q1''25)'!J22/32.15074</f>
        <v>68.720924078417653</v>
      </c>
      <c r="K22" s="7">
        <f>'Table 1(Q1''25)'!K22/32.15074</f>
        <v>76.249814458535297</v>
      </c>
      <c r="L22" s="7">
        <f>'Table 1(Q1''25)'!L22/32.15074</f>
        <v>86.300514318188021</v>
      </c>
      <c r="M22" s="7">
        <f>'Table 1(Q1''25)'!M22/32.15074</f>
        <v>99.627793269498795</v>
      </c>
      <c r="N22" s="7">
        <f>'Table 1(Q1''25)'!N22/32.15074</f>
        <v>96.610402079314596</v>
      </c>
      <c r="O22" s="7">
        <f>'Table 1(Q1''25)'!O22/32.15074</f>
        <v>94.918597633604676</v>
      </c>
      <c r="P22" s="68">
        <f t="shared" si="25"/>
        <v>-3.0286640817407062E-2</v>
      </c>
      <c r="Q22" s="68">
        <f t="shared" si="26"/>
        <v>-1.7511617893081421E-2</v>
      </c>
      <c r="R22" s="199"/>
      <c r="S22" s="7">
        <f>'Table 1(Q1''25)'!S22/32.15074</f>
        <v>22.550025287131806</v>
      </c>
      <c r="T22" s="7">
        <f>'Table 1(Q1''25)'!T22/32.15074</f>
        <v>23.949682029091711</v>
      </c>
      <c r="U22" s="7">
        <f>'Table 1(Q1''25)'!U22/32.15074</f>
        <v>24.882786523731646</v>
      </c>
      <c r="V22" s="7">
        <f>'Table 1(Q1''25)'!V22/32.15074</f>
        <v>24.727269107958325</v>
      </c>
      <c r="W22" s="7">
        <f>'Table 1(Q1''25)'!W22/32.15074</f>
        <v>22.705542702905127</v>
      </c>
      <c r="X22" s="7">
        <f>'Table 1(Q1''25)'!X22/32.15074</f>
        <v>24.571751692185003</v>
      </c>
      <c r="Y22" s="7">
        <f>'Table 1(Q1''25)'!Y22/32.15074</f>
        <v>25.815891018371584</v>
      </c>
      <c r="Z22" s="7">
        <f>'Table 1(Q1''25)'!Z22/32.15074</f>
        <v>25.815891018371584</v>
      </c>
      <c r="AA22" s="7">
        <f>'Table 1(Q1''25)'!AA22/32.15074</f>
        <v>23.638647197545065</v>
      </c>
      <c r="AB22" s="7">
        <f>'Table 1(Q1''25)'!AB22/32.15074</f>
        <v>25.038303939504971</v>
      </c>
      <c r="AC22" s="7">
        <f>'Table 1(Q1''25)'!AC22/32.15074</f>
        <v>25.349338771051617</v>
      </c>
      <c r="AD22" s="7">
        <f>'Table 1(Q1''25)'!AD22/32.15074</f>
        <v>24.727269107958325</v>
      </c>
      <c r="AE22" s="7">
        <f>'Table 1(Q1''25)'!AE22/32.15074</f>
        <v>23.172094950225098</v>
      </c>
      <c r="AF22" s="7">
        <f>'Table 1(Q1''25)'!AF22/32.15074</f>
        <v>25.038303939504971</v>
      </c>
      <c r="AG22" s="7">
        <f>'Table 1(Q1''25)'!AG22/32.15074</f>
        <v>23.638647197545065</v>
      </c>
      <c r="AH22" s="7">
        <f>'Table 1(Q1''25)'!AH22/32.15074</f>
        <v>23.949682029091711</v>
      </c>
      <c r="AI22" s="7">
        <f>'Table 1(Q1''25)'!AI22/32.15074</f>
        <v>21.461403376718547</v>
      </c>
      <c r="AJ22" s="7">
        <f>'Table 1(Q1''25)'!AJ22/32.15074</f>
        <v>22.861060118678452</v>
      </c>
      <c r="AK22" s="7">
        <f>'Table 1(Q1''25)'!AK22/32.15074</f>
        <v>22.17715252990368</v>
      </c>
      <c r="AL22" s="7">
        <f>'Table 1(Q1''25)'!AL22/32.15074</f>
        <v>21.692412945636981</v>
      </c>
      <c r="AM22" s="7">
        <f>'Table 1(Q1''25)'!AM22/32.15074</f>
        <v>19.586595054806352</v>
      </c>
      <c r="AN22" s="7">
        <f>'Table 1(Q1''25)'!AN22/32.15074</f>
        <v>20.172046766810244</v>
      </c>
      <c r="AO22" s="7">
        <f>'Table 1(Q1''25)'!AO22/32.15074</f>
        <v>18.349904625650936</v>
      </c>
      <c r="AP22" s="7">
        <f>'Table 1(Q1''25)'!AP22/32.15074</f>
        <v>10.764238190701654</v>
      </c>
      <c r="AQ22" s="7">
        <f>'Table 1(Q1''25)'!AQ22/32.15074</f>
        <v>18.351494072203668</v>
      </c>
      <c r="AR22" s="7">
        <f>'Table 1(Q1''25)'!AR22/32.15074</f>
        <v>21.255287189861463</v>
      </c>
      <c r="AS22" s="7">
        <f>'Table 1(Q1''25)'!AS22/32.15074</f>
        <v>20.825657834774152</v>
      </c>
      <c r="AT22" s="7">
        <f>'Table 1(Q1''25)'!AT22/32.15074</f>
        <v>18.871267767808522</v>
      </c>
      <c r="AU22" s="7">
        <f>'Table 1(Q1''25)'!AU22/32.15074</f>
        <v>16.512533607022657</v>
      </c>
      <c r="AV22" s="7">
        <f>'Table 1(Q1''25)'!AV22/32.15074</f>
        <v>20.040355248929892</v>
      </c>
      <c r="AW22" s="7">
        <f>'Table 1(Q1''25)'!AW22/32.15074</f>
        <v>21.579707476271693</v>
      </c>
      <c r="AX22" s="7">
        <f>'Table 1(Q1''25)'!AX22/32.15074</f>
        <v>20.767763810126592</v>
      </c>
      <c r="AY22" s="7">
        <f>'Table 1(Q1''25)'!AY22/32.15074</f>
        <v>20.713440861758979</v>
      </c>
      <c r="AZ22" s="7">
        <f>'Table 1(Q1''25)'!AZ22/32.15074</f>
        <v>23.239602170030761</v>
      </c>
      <c r="BA22" s="7">
        <f>'Table 1(Q1''25)'!BA22/32.15074</f>
        <v>25.208945877360204</v>
      </c>
      <c r="BB22" s="7">
        <f>'Table 1(Q1''25)'!BB22/32.15074</f>
        <v>25.276616846534868</v>
      </c>
      <c r="BC22" s="7">
        <f>'Table 1(Q1''25)'!BC22/32.15074</f>
        <v>23.898178896401927</v>
      </c>
      <c r="BD22" s="7">
        <f>'Table 1(Q1''25)'!BD22/32.15074</f>
        <v>25.244051649201804</v>
      </c>
      <c r="BE22" s="7">
        <f>'Table 1(Q1''25)'!BE22/32.15074</f>
        <v>24.399054119625813</v>
      </c>
      <c r="BF22" s="7">
        <f>'Table 1(Q1''25)'!BF22/32.15074</f>
        <v>24.309094424970176</v>
      </c>
      <c r="BG22" s="7">
        <f>'Table 1(Q1''25)'!BG22/32.15074</f>
        <v>23.111472081955906</v>
      </c>
      <c r="BH22" s="7">
        <f>'Table 1(Q1''25)'!BH22/32.15074</f>
        <v>24.790769597350604</v>
      </c>
      <c r="BI22" s="7">
        <f>'Table 1(Q1''25)'!BI22/32.15074</f>
        <v>23.424263673609747</v>
      </c>
      <c r="BJ22" s="66">
        <f t="shared" si="27"/>
        <v>-3.9951976877332096E-2</v>
      </c>
      <c r="BK22" s="66">
        <f t="shared" si="28"/>
        <v>-5.5121561207478464E-2</v>
      </c>
      <c r="BL22" s="492"/>
      <c r="BM22" s="13">
        <f>D22-BN22</f>
        <v>49.299020800143325</v>
      </c>
      <c r="BN22" s="13">
        <f>SUM(S22:T22)</f>
        <v>46.499707316223521</v>
      </c>
      <c r="BO22" s="13">
        <f>SUM(U22:V22)</f>
        <v>49.610055631689974</v>
      </c>
      <c r="BP22" s="13">
        <f>SUM(W22:X22)</f>
        <v>47.277294395090131</v>
      </c>
      <c r="BQ22" s="13">
        <f>SUM(Y22:Z22)</f>
        <v>51.631782036743168</v>
      </c>
      <c r="BR22" s="13">
        <f>SUM(AA22:AB22)</f>
        <v>48.67695113705004</v>
      </c>
      <c r="BS22" s="13">
        <f>SUM(AC22:AD22)</f>
        <v>50.076607879009941</v>
      </c>
      <c r="BT22" s="13">
        <f>SUM(AE22:AF22)</f>
        <v>48.210398889730072</v>
      </c>
      <c r="BU22" s="13">
        <f>SUM(AG22:AH22)</f>
        <v>47.588329226636773</v>
      </c>
      <c r="BV22" s="13">
        <f>SUM(AI22:AJ22)</f>
        <v>44.322463495397002</v>
      </c>
      <c r="BW22" s="13">
        <f>SUM(AK22:AL22)</f>
        <v>43.869565475540661</v>
      </c>
      <c r="BX22" s="13">
        <f>SUM(AM22:AN22)</f>
        <v>39.758641821616592</v>
      </c>
      <c r="BY22" s="13">
        <f>SUM(AO22:AP22)</f>
        <v>29.11414281635259</v>
      </c>
      <c r="BZ22" s="13">
        <f>SUM(AQ22:AR22)</f>
        <v>39.606781262065127</v>
      </c>
      <c r="CA22" s="13">
        <f>SUM(AS22:AT22)</f>
        <v>39.696925602582674</v>
      </c>
      <c r="CB22" s="7">
        <f>SUM(AU22:AV22)</f>
        <v>36.552888855952546</v>
      </c>
      <c r="CC22" s="7">
        <f>SUM(AW22:AX22)</f>
        <v>42.347471286398289</v>
      </c>
      <c r="CD22" s="7">
        <f>SUM(AY22:AZ22)</f>
        <v>43.95304303178974</v>
      </c>
      <c r="CE22" s="7">
        <f>SUM(BA22:BB22)</f>
        <v>50.485562723895072</v>
      </c>
      <c r="CF22" s="7">
        <f>BC22+BD22</f>
        <v>49.142230545603731</v>
      </c>
      <c r="CG22" s="7">
        <f>BE22+BF22</f>
        <v>48.708148544595986</v>
      </c>
      <c r="CH22" s="7">
        <f t="shared" si="31"/>
        <v>47.902241679306513</v>
      </c>
      <c r="CI22" s="66">
        <f t="shared" si="32"/>
        <v>-2.5232653311219044E-2</v>
      </c>
      <c r="CJ22" s="66">
        <f t="shared" si="33"/>
        <v>-1.6545627156236531E-2</v>
      </c>
      <c r="CK22" s="69">
        <f t="shared" si="34"/>
        <v>95.635599777886426</v>
      </c>
    </row>
    <row r="23" spans="1:92" x14ac:dyDescent="0.45">
      <c r="A23" s="29"/>
      <c r="B23" s="29" t="s">
        <v>9</v>
      </c>
      <c r="C23" s="29">
        <f>'Table 1(Q1''25)'!C23/32.15074</f>
        <v>4.1989702258797159</v>
      </c>
      <c r="D23" s="29">
        <f>'Table 1(Q1''25)'!D23/32.15074</f>
        <v>4.354487641653038</v>
      </c>
      <c r="E23" s="29">
        <f>'Table 1(Q1''25)'!E23/32.15074</f>
        <v>4.354487641653038</v>
      </c>
      <c r="F23" s="29">
        <f>'Table 1(Q1''25)'!F23/32.15074</f>
        <v>4.1989702258797159</v>
      </c>
      <c r="G23" s="29">
        <f>'Table 1(Q1''25)'!G23/32.15074</f>
        <v>4.354487641653038</v>
      </c>
      <c r="H23" s="29">
        <f>'Table 1(Q1''25)'!H23/32.15074</f>
        <v>4.510005057426361</v>
      </c>
      <c r="I23" s="543" t="s">
        <v>101</v>
      </c>
      <c r="J23" s="489" t="s">
        <v>101</v>
      </c>
      <c r="K23" s="489" t="s">
        <v>101</v>
      </c>
      <c r="L23" s="489" t="s">
        <v>101</v>
      </c>
      <c r="M23" s="489" t="s">
        <v>101</v>
      </c>
      <c r="N23" s="489" t="s">
        <v>101</v>
      </c>
      <c r="O23" s="489" t="s">
        <v>101</v>
      </c>
      <c r="P23" s="237" t="str">
        <f t="shared" si="25"/>
        <v>N/A</v>
      </c>
      <c r="Q23" s="237" t="str">
        <f t="shared" si="26"/>
        <v>N/A</v>
      </c>
      <c r="R23" s="199"/>
      <c r="S23" s="29">
        <f>'Table 1(Q1''25)'!S23/32.15074</f>
        <v>1.0886219104132595</v>
      </c>
      <c r="T23" s="29">
        <f>'Table 1(Q1''25)'!T23/32.15074</f>
        <v>1.0886219104132595</v>
      </c>
      <c r="U23" s="29">
        <f>'Table 1(Q1''25)'!U23/32.15074</f>
        <v>1.0886219104132595</v>
      </c>
      <c r="V23" s="29">
        <f>'Table 1(Q1''25)'!V23/32.15074</f>
        <v>1.0886219104132595</v>
      </c>
      <c r="W23" s="29">
        <f>'Table 1(Q1''25)'!W23/32.15074</f>
        <v>1.0886219104132595</v>
      </c>
      <c r="X23" s="29">
        <f>'Table 1(Q1''25)'!X23/32.15074</f>
        <v>1.0886219104132595</v>
      </c>
      <c r="Y23" s="29">
        <f>'Table 1(Q1''25)'!Y23/32.15074</f>
        <v>1.0886219104132595</v>
      </c>
      <c r="Z23" s="29">
        <f>'Table 1(Q1''25)'!Z23/32.15074</f>
        <v>1.0886219104132595</v>
      </c>
      <c r="AA23" s="29">
        <f>'Table 1(Q1''25)'!AA23/32.15074</f>
        <v>0.93310449463993683</v>
      </c>
      <c r="AB23" s="29">
        <f>'Table 1(Q1''25)'!AB23/32.15074</f>
        <v>1.0886219104132595</v>
      </c>
      <c r="AC23" s="29">
        <f>'Table 1(Q1''25)'!AC23/32.15074</f>
        <v>1.0886219104132595</v>
      </c>
      <c r="AD23" s="29">
        <f>'Table 1(Q1''25)'!AD23/32.15074</f>
        <v>1.0886219104132595</v>
      </c>
      <c r="AE23" s="29">
        <f>'Table 1(Q1''25)'!AE23/32.15074</f>
        <v>1.0886219104132595</v>
      </c>
      <c r="AF23" s="29">
        <f>'Table 1(Q1''25)'!AF23/32.15074</f>
        <v>1.0886219104132595</v>
      </c>
      <c r="AG23" s="29">
        <f>'Table 1(Q1''25)'!AG23/32.15074</f>
        <v>1.0886219104132595</v>
      </c>
      <c r="AH23" s="29">
        <f>'Table 1(Q1''25)'!AH23/32.15074</f>
        <v>1.2441393261865823</v>
      </c>
      <c r="AI23" s="29">
        <f>'Table 1(Q1''25)'!AI23/32.15074</f>
        <v>1.0886219104132595</v>
      </c>
      <c r="AJ23" s="29">
        <f>'Table 1(Q1''25)'!AJ23/32.15074</f>
        <v>1.2441393261865823</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29" t="s">
        <v>101</v>
      </c>
      <c r="BI23" s="29" t="s">
        <v>101</v>
      </c>
      <c r="BJ23" s="998" t="str">
        <f t="shared" si="27"/>
        <v>N/A</v>
      </c>
      <c r="BK23" s="998" t="str">
        <f t="shared" si="28"/>
        <v>N/A</v>
      </c>
      <c r="BL23" s="492"/>
      <c r="BM23" s="29">
        <f>D23-BN23</f>
        <v>2.177243820826519</v>
      </c>
      <c r="BN23" s="29">
        <f>SUM(S23:T23)</f>
        <v>2.177243820826519</v>
      </c>
      <c r="BO23" s="29">
        <f>SUM(U23:V23)</f>
        <v>2.177243820826519</v>
      </c>
      <c r="BP23" s="29">
        <f>SUM(W23:X23)</f>
        <v>2.177243820826519</v>
      </c>
      <c r="BQ23" s="29">
        <f>SUM(Y23:Z23)</f>
        <v>2.177243820826519</v>
      </c>
      <c r="BR23" s="29">
        <f>SUM(AA23:AB23)</f>
        <v>2.0217264050531965</v>
      </c>
      <c r="BS23" s="29">
        <f>SUM(AC23:AD23)</f>
        <v>2.177243820826519</v>
      </c>
      <c r="BT23" s="29">
        <f>SUM(AE23:AF23)</f>
        <v>2.177243820826519</v>
      </c>
      <c r="BU23" s="29">
        <f>SUM(AG23:AH23)</f>
        <v>2.3327612365998416</v>
      </c>
      <c r="BV23" s="29">
        <f>SUM(AI23:AJ23)</f>
        <v>2.3327612365998416</v>
      </c>
      <c r="BW23" s="489" t="s">
        <v>101</v>
      </c>
      <c r="BX23" s="489" t="s">
        <v>101</v>
      </c>
      <c r="BY23" s="489" t="s">
        <v>101</v>
      </c>
      <c r="BZ23" s="489" t="s">
        <v>101</v>
      </c>
      <c r="CA23" s="489" t="s">
        <v>101</v>
      </c>
      <c r="CB23" s="489" t="s">
        <v>101</v>
      </c>
      <c r="CC23" s="489" t="s">
        <v>101</v>
      </c>
      <c r="CD23" s="489" t="s">
        <v>101</v>
      </c>
      <c r="CE23" s="489" t="s">
        <v>101</v>
      </c>
      <c r="CF23" s="489" t="s">
        <v>101</v>
      </c>
      <c r="CG23" s="489" t="s">
        <v>101</v>
      </c>
      <c r="CH23" s="489" t="s">
        <v>101</v>
      </c>
      <c r="CI23" s="989" t="str">
        <f t="shared" si="32"/>
        <v>N/A</v>
      </c>
      <c r="CJ23" s="989" t="str">
        <f t="shared" si="33"/>
        <v>N/A</v>
      </c>
      <c r="CK23" s="237">
        <f t="shared" si="34"/>
        <v>0</v>
      </c>
    </row>
    <row r="24" spans="1:92" x14ac:dyDescent="0.45">
      <c r="A24" s="37"/>
      <c r="B24" s="37"/>
      <c r="C24" s="37"/>
      <c r="D24" s="37"/>
      <c r="E24" s="37"/>
      <c r="F24" s="37"/>
      <c r="G24" s="37"/>
      <c r="H24" s="37"/>
      <c r="I24" s="628"/>
      <c r="J24" s="37"/>
      <c r="K24" s="37"/>
      <c r="L24" s="37"/>
      <c r="M24" s="37"/>
      <c r="N24" s="37"/>
      <c r="O24" s="37"/>
      <c r="P24" s="72"/>
      <c r="Q24" s="230"/>
      <c r="R24" s="199"/>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70"/>
      <c r="AP24" s="544"/>
      <c r="AQ24" s="544"/>
      <c r="AR24" s="544"/>
      <c r="AS24" s="544"/>
      <c r="AT24" s="544"/>
      <c r="AU24" s="544"/>
      <c r="AV24" s="544"/>
      <c r="AW24" s="544"/>
      <c r="AX24" s="544"/>
      <c r="AY24" s="544"/>
      <c r="AZ24" s="544"/>
      <c r="BA24" s="544"/>
      <c r="BB24" s="544"/>
      <c r="BC24" s="544"/>
      <c r="BD24" s="544"/>
      <c r="BE24" s="544"/>
      <c r="BF24" s="544"/>
      <c r="BG24" s="544"/>
      <c r="BH24" s="544"/>
      <c r="BI24" s="544"/>
      <c r="BJ24" s="66"/>
      <c r="BK24" s="66"/>
      <c r="BL24" s="492"/>
      <c r="BM24" s="37"/>
      <c r="BN24" s="37"/>
      <c r="BO24" s="37"/>
      <c r="BP24" s="37"/>
      <c r="BQ24" s="37"/>
      <c r="BR24" s="37"/>
      <c r="BS24" s="37"/>
      <c r="BT24" s="37"/>
      <c r="BU24" s="37"/>
      <c r="BV24" s="37"/>
      <c r="BW24" s="37"/>
      <c r="BX24" s="37"/>
      <c r="BY24" s="37"/>
      <c r="BZ24" s="37"/>
      <c r="CA24" s="37"/>
      <c r="CB24" s="37"/>
      <c r="CC24" s="37"/>
      <c r="CD24" s="37"/>
      <c r="CE24" s="37"/>
      <c r="CF24" s="37"/>
      <c r="CG24" s="37"/>
      <c r="CH24" s="37"/>
      <c r="CI24" s="66"/>
      <c r="CJ24" s="66"/>
      <c r="CK24" s="72"/>
    </row>
    <row r="25" spans="1:92" x14ac:dyDescent="0.45">
      <c r="A25" s="38" t="s">
        <v>5</v>
      </c>
      <c r="B25" s="28"/>
      <c r="C25" s="28">
        <f>'Table 1(Q1''25)'!C25/32.15074</f>
        <v>91.599757890487126</v>
      </c>
      <c r="D25" s="28">
        <f>'Table 1(Q1''25)'!D25/32.15074</f>
        <v>93.310449463993677</v>
      </c>
      <c r="E25" s="28">
        <f>'Table 1(Q1''25)'!E25/32.15074</f>
        <v>88.333892159247341</v>
      </c>
      <c r="F25" s="28">
        <f>'Table 1(Q1''25)'!F25/32.15074</f>
        <v>77.914225302434716</v>
      </c>
      <c r="G25" s="28">
        <f>'Table 1(Q1''25)'!G25/32.15074</f>
        <v>76.514568560474814</v>
      </c>
      <c r="H25" s="28">
        <f>'Table 1(Q1''25)'!H25/32.15074</f>
        <v>69.82731968222194</v>
      </c>
      <c r="I25" s="572">
        <f>'Table 1(Q1''25)'!I25/32.15074</f>
        <v>65.489557946494045</v>
      </c>
      <c r="J25" s="572">
        <f>'Table 1(Q1''25)'!J25/32.15074</f>
        <v>56.930151271227359</v>
      </c>
      <c r="K25" s="572">
        <f>'Table 1(Q1''25)'!K25/32.15074</f>
        <v>60.729580351293841</v>
      </c>
      <c r="L25" s="572">
        <f>'Table 1(Q1''25)'!L25/32.15074</f>
        <v>58.480498952487913</v>
      </c>
      <c r="M25" s="572">
        <f>'Table 1(Q1''25)'!M25/32.15074</f>
        <v>57.525159360324317</v>
      </c>
      <c r="N25" s="572">
        <f>'Table 1(Q1''25)'!N25/32.15074</f>
        <v>62.461027788887471</v>
      </c>
      <c r="O25" s="572">
        <f>'Table 1(Q1''25)'!O25/32.15074</f>
        <v>65.762116360584855</v>
      </c>
      <c r="P25" s="74">
        <f t="shared" si="25"/>
        <v>8.5803646325358418E-2</v>
      </c>
      <c r="Q25" s="74">
        <f t="shared" si="26"/>
        <v>5.2850372281012747E-2</v>
      </c>
      <c r="R25" s="199"/>
      <c r="S25" s="28">
        <f>'Table 1(Q1''25)'!S25/32.15074</f>
        <v>23.016577534451773</v>
      </c>
      <c r="T25" s="28">
        <f>'Table 1(Q1''25)'!T25/32.15074</f>
        <v>21.616920792491868</v>
      </c>
      <c r="U25" s="28">
        <f>'Table 1(Q1''25)'!U25/32.15074</f>
        <v>22.394507871358481</v>
      </c>
      <c r="V25" s="28">
        <f>'Table 1(Q1''25)'!V25/32.15074</f>
        <v>20.528298882078609</v>
      </c>
      <c r="W25" s="28">
        <f>'Table 1(Q1''25)'!W25/32.15074</f>
        <v>24.416234276411679</v>
      </c>
      <c r="X25" s="28">
        <f>'Table 1(Q1''25)'!X25/32.15074</f>
        <v>20.994851129398576</v>
      </c>
      <c r="Y25" s="28">
        <f>'Table 1(Q1''25)'!Y25/32.15074</f>
        <v>18.040020229705444</v>
      </c>
      <c r="Z25" s="28">
        <f>'Table 1(Q1''25)'!Z25/32.15074</f>
        <v>18.662089892798736</v>
      </c>
      <c r="AA25" s="28">
        <f>'Table 1(Q1''25)'!AA25/32.15074</f>
        <v>19.595194387438671</v>
      </c>
      <c r="AB25" s="28">
        <f>'Table 1(Q1''25)'!AB25/32.15074</f>
        <v>21.772438208265193</v>
      </c>
      <c r="AC25" s="28">
        <f>'Table 1(Q1''25)'!AC25/32.15074</f>
        <v>18.973124724345382</v>
      </c>
      <c r="AD25" s="28">
        <f>'Table 1(Q1''25)'!AD25/32.15074</f>
        <v>18.35105506125209</v>
      </c>
      <c r="AE25" s="28">
        <f>'Table 1(Q1''25)'!AE25/32.15074</f>
        <v>18.040020229705444</v>
      </c>
      <c r="AF25" s="28">
        <f>'Table 1(Q1''25)'!AF25/32.15074</f>
        <v>21.150368545171901</v>
      </c>
      <c r="AG25" s="28">
        <f>'Table 1(Q1''25)'!AG25/32.15074</f>
        <v>18.040020229705444</v>
      </c>
      <c r="AH25" s="28">
        <f>'Table 1(Q1''25)'!AH25/32.15074</f>
        <v>17.728985398158798</v>
      </c>
      <c r="AI25" s="28">
        <f>'Table 1(Q1''25)'!AI25/32.15074</f>
        <v>17.106915735065506</v>
      </c>
      <c r="AJ25" s="28">
        <f>'Table 1(Q1''25)'!AJ25/32.15074</f>
        <v>17.417950566612152</v>
      </c>
      <c r="AK25" s="28">
        <f>'Table 1(Q1''25)'!AK25/32.15074</f>
        <v>16.833555083088072</v>
      </c>
      <c r="AL25" s="28">
        <f>'Table 1(Q1''25)'!AL25/32.15074</f>
        <v>16.669414865983736</v>
      </c>
      <c r="AM25" s="28">
        <f>'Table 1(Q1''25)'!AM25/32.15074</f>
        <v>16.483296528218641</v>
      </c>
      <c r="AN25" s="28">
        <f>'Table 1(Q1''25)'!AN25/32.15074</f>
        <v>15.503291469203583</v>
      </c>
      <c r="AO25" s="28">
        <f>'Table 1(Q1''25)'!AO25/32.15074</f>
        <v>12.336700756119519</v>
      </c>
      <c r="AP25" s="28">
        <f>'Table 1(Q1''25)'!AP25/32.15074</f>
        <v>12.094365285511369</v>
      </c>
      <c r="AQ25" s="28">
        <f>'Table 1(Q1''25)'!AQ25/32.15074</f>
        <v>15.899510164973316</v>
      </c>
      <c r="AR25" s="28">
        <f>'Table 1(Q1''25)'!AR25/32.15074</f>
        <v>16.599575064623153</v>
      </c>
      <c r="AS25" s="28">
        <f>'Table 1(Q1''25)'!AS25/32.15074</f>
        <v>15.157018477859513</v>
      </c>
      <c r="AT25" s="28">
        <f>'Table 1(Q1''25)'!AT25/32.15074</f>
        <v>14.617088159844675</v>
      </c>
      <c r="AU25" s="28">
        <f>'Table 1(Q1''25)'!AU25/32.15074</f>
        <v>15.07322004036911</v>
      </c>
      <c r="AV25" s="28">
        <f>'Table 1(Q1''25)'!AV25/32.15074</f>
        <v>15.882253673220545</v>
      </c>
      <c r="AW25" s="28">
        <f>'Table 1(Q1''25)'!AW25/32.15074</f>
        <v>14.421951518874984</v>
      </c>
      <c r="AX25" s="28">
        <f>'Table 1(Q1''25)'!AX25/32.15074</f>
        <v>14.979947310418932</v>
      </c>
      <c r="AY25" s="28">
        <f>'Table 1(Q1''25)'!AY25/32.15074</f>
        <v>14.795404924348491</v>
      </c>
      <c r="AZ25" s="28">
        <f>'Table 1(Q1''25)'!AZ25/32.15074</f>
        <v>14.283195198845513</v>
      </c>
      <c r="BA25" s="28">
        <f>'Table 1(Q1''25)'!BA25/32.15074</f>
        <v>14.260086116199096</v>
      </c>
      <c r="BB25" s="28">
        <f>'Table 1(Q1''25)'!BB25/32.15074</f>
        <v>14.749993370905994</v>
      </c>
      <c r="BC25" s="28">
        <f>'Table 1(Q1''25)'!BC25/32.15074</f>
        <v>13.867458432269137</v>
      </c>
      <c r="BD25" s="28">
        <f>'Table 1(Q1''25)'!BD25/32.15074</f>
        <v>14.647621440950095</v>
      </c>
      <c r="BE25" s="28">
        <f>'Table 1(Q1''25)'!BE25/32.15074</f>
        <v>15.179313135848892</v>
      </c>
      <c r="BF25" s="28">
        <f>'Table 1(Q1''25)'!BF25/32.15074</f>
        <v>15.735875476880238</v>
      </c>
      <c r="BG25" s="28">
        <f>'Table 1(Q1''25)'!BG25/32.15074</f>
        <v>15.33450621719839</v>
      </c>
      <c r="BH25" s="28">
        <f>'Table 1(Q1''25)'!BH25/32.15074</f>
        <v>16.21133295895995</v>
      </c>
      <c r="BI25" s="28">
        <f>'Table 1(Q1''25)'!BI25/32.15074</f>
        <v>16.587594378705269</v>
      </c>
      <c r="BJ25" s="998">
        <f t="shared" si="27"/>
        <v>9.2776348327016755E-2</v>
      </c>
      <c r="BK25" s="998">
        <f t="shared" si="28"/>
        <v>2.3209776808474025E-2</v>
      </c>
      <c r="BL25" s="492"/>
      <c r="BM25" s="28">
        <f>D25-BN25</f>
        <v>48.67695113705004</v>
      </c>
      <c r="BN25" s="28">
        <f>SUM(S25:T25)</f>
        <v>44.633498326943638</v>
      </c>
      <c r="BO25" s="28">
        <f>SUM(U25:V25)</f>
        <v>42.922806753437087</v>
      </c>
      <c r="BP25" s="28">
        <f>SUM(W25:X25)</f>
        <v>45.411085405810255</v>
      </c>
      <c r="BQ25" s="28">
        <f>SUM(Y25:Z25)</f>
        <v>36.70211012250418</v>
      </c>
      <c r="BR25" s="28">
        <f>SUM(AA25:AB25)</f>
        <v>41.367632595703867</v>
      </c>
      <c r="BS25" s="28">
        <f>SUM(AC25:AD25)</f>
        <v>37.324179785597472</v>
      </c>
      <c r="BT25" s="28">
        <f>SUM(AE25:AF25)</f>
        <v>39.190388774877349</v>
      </c>
      <c r="BU25" s="28">
        <f>SUM(AG25:AH25)</f>
        <v>35.769005627864246</v>
      </c>
      <c r="BV25" s="28">
        <f>SUM(AI25:AJ25)</f>
        <v>34.524866301677662</v>
      </c>
      <c r="BW25" s="28">
        <f>SUM(AK25:AL25)</f>
        <v>33.502969949071812</v>
      </c>
      <c r="BX25" s="28">
        <f>SUM(AM25:AN25)</f>
        <v>31.986587997422227</v>
      </c>
      <c r="BY25" s="28">
        <f>SUM(AO25:AP25)</f>
        <v>24.431066041630888</v>
      </c>
      <c r="BZ25" s="28">
        <f>SUM(AQ25:AR25)</f>
        <v>32.499085229596467</v>
      </c>
      <c r="CA25" s="28">
        <f>SUM(AS25:AT25)</f>
        <v>29.774106637704186</v>
      </c>
      <c r="CB25" s="28">
        <f>SUM(AU25:AV25)</f>
        <v>30.955473713589654</v>
      </c>
      <c r="CC25" s="28">
        <f>SUM(AW25:AX25)</f>
        <v>29.401898829293916</v>
      </c>
      <c r="CD25" s="28">
        <f>SUM(AY25:AZ25)</f>
        <v>29.078600123194004</v>
      </c>
      <c r="CE25" s="28">
        <f>SUM(BA25:BB25)</f>
        <v>29.010079487105088</v>
      </c>
      <c r="CF25" s="28">
        <f>BC25+BD25</f>
        <v>28.515079873219232</v>
      </c>
      <c r="CG25" s="28">
        <f>BE25+BF25</f>
        <v>30.915188612729132</v>
      </c>
      <c r="CH25" s="28">
        <f t="shared" si="31"/>
        <v>31.545839176158339</v>
      </c>
      <c r="CI25" s="74">
        <f t="shared" si="32"/>
        <v>0.10628619370572179</v>
      </c>
      <c r="CJ25" s="74">
        <f t="shared" si="33"/>
        <v>2.0399376220190391E-2</v>
      </c>
      <c r="CK25" s="990">
        <f t="shared" si="34"/>
        <v>63.869309031743846</v>
      </c>
    </row>
    <row r="26" spans="1:92" x14ac:dyDescent="0.45">
      <c r="A26" s="23"/>
      <c r="B26" s="4"/>
      <c r="C26" s="9"/>
      <c r="D26" s="9"/>
      <c r="E26" s="9"/>
      <c r="F26" s="9"/>
      <c r="G26" s="9"/>
      <c r="H26" s="9"/>
      <c r="I26" s="627"/>
      <c r="J26" s="9"/>
      <c r="K26" s="9"/>
      <c r="L26" s="9"/>
      <c r="M26" s="9"/>
      <c r="N26" s="9"/>
      <c r="O26" s="9"/>
      <c r="P26" s="66"/>
      <c r="Q26" s="66"/>
      <c r="R26" s="199"/>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9"/>
      <c r="BI26" s="9"/>
      <c r="BJ26" s="66"/>
      <c r="BK26" s="66"/>
      <c r="BL26" s="492"/>
      <c r="BM26" s="7"/>
      <c r="BN26" s="7"/>
      <c r="BO26" s="7"/>
      <c r="BP26" s="7"/>
      <c r="BQ26" s="7"/>
      <c r="BR26" s="7"/>
      <c r="BS26" s="7"/>
      <c r="BT26" s="7"/>
      <c r="BU26" s="7"/>
      <c r="BV26" s="7"/>
      <c r="BW26" s="7"/>
      <c r="BX26" s="7"/>
      <c r="BY26" s="7"/>
      <c r="BZ26" s="7"/>
      <c r="CA26" s="7"/>
      <c r="CB26" s="7"/>
      <c r="CC26" s="7"/>
      <c r="CD26" s="7"/>
      <c r="CE26" s="7"/>
      <c r="CF26" s="7"/>
      <c r="CG26" s="7"/>
      <c r="CH26" s="7"/>
      <c r="CI26" s="66"/>
      <c r="CJ26" s="66"/>
      <c r="CK26" s="69"/>
    </row>
    <row r="27" spans="1:92" x14ac:dyDescent="0.45">
      <c r="A27" s="23" t="s">
        <v>6</v>
      </c>
      <c r="B27" s="9"/>
      <c r="C27" s="555">
        <f>'Table 1(Q1''25)'!C27/32.15074</f>
        <v>50.232125294783266</v>
      </c>
      <c r="D27" s="555">
        <f>'Table 1(Q1''25)'!D27/32.15074</f>
        <v>53.497991026023044</v>
      </c>
      <c r="E27" s="555">
        <f>'Table 1(Q1''25)'!E27/32.15074</f>
        <v>58.319030914996048</v>
      </c>
      <c r="F27" s="555">
        <f>'Table 1(Q1''25)'!F27/32.15074</f>
        <v>62.82903597242241</v>
      </c>
      <c r="G27" s="555">
        <f>'Table 1(Q1''25)'!G27/32.15074</f>
        <v>59.096617993862665</v>
      </c>
      <c r="H27" s="555">
        <f>'Table 1(Q1''25)'!H27/32.15074</f>
        <v>63.451105635515702</v>
      </c>
      <c r="I27" s="555">
        <f t="shared" ref="I27" si="52">SUM(I28:I34)</f>
        <v>70.210026364064248</v>
      </c>
      <c r="J27" s="555">
        <f>SUM(J28:J34)</f>
        <v>66.323845521341411</v>
      </c>
      <c r="K27" s="555">
        <f t="shared" ref="K27" si="53">SUM(K28:K34)</f>
        <v>79.655582065937921</v>
      </c>
      <c r="L27" s="555">
        <f>SUM(L28:L34)</f>
        <v>72.797711245522976</v>
      </c>
      <c r="M27" s="555">
        <f t="shared" ref="M27:O27" si="54">SUM(M28:M34)</f>
        <v>80.13167890456296</v>
      </c>
      <c r="N27" s="555">
        <f t="shared" si="54"/>
        <v>77.344956748427506</v>
      </c>
      <c r="O27" s="555">
        <f t="shared" si="54"/>
        <v>65.650592998865818</v>
      </c>
      <c r="P27" s="66">
        <f t="shared" si="25"/>
        <v>-3.4776784840043651E-2</v>
      </c>
      <c r="Q27" s="66">
        <f t="shared" si="26"/>
        <v>-0.15119749549539241</v>
      </c>
      <c r="R27" s="199"/>
      <c r="S27" s="555">
        <f>'Table 1(Q1''25)'!S27/32.15074</f>
        <v>12.752428093412469</v>
      </c>
      <c r="T27" s="555">
        <f>'Table 1(Q1''25)'!T27/32.15074</f>
        <v>13.530015172279084</v>
      </c>
      <c r="U27" s="555">
        <f>'Table 1(Q1''25)'!U27/32.15074</f>
        <v>14.152084835372374</v>
      </c>
      <c r="V27" s="555">
        <f>'Table 1(Q1''25)'!V27/32.15074</f>
        <v>14.307602251145697</v>
      </c>
      <c r="W27" s="555">
        <f>'Table 1(Q1''25)'!W27/32.15074</f>
        <v>13.996567419599051</v>
      </c>
      <c r="X27" s="555">
        <f>'Table 1(Q1''25)'!X27/32.15074</f>
        <v>14.929671914238989</v>
      </c>
      <c r="Y27" s="555">
        <f>'Table 1(Q1''25)'!Y27/32.15074</f>
        <v>15.55174157733228</v>
      </c>
      <c r="Z27" s="555">
        <f>'Table 1(Q1''25)'!Z27/32.15074</f>
        <v>16.951398319292185</v>
      </c>
      <c r="AA27" s="555">
        <f>'Table 1(Q1''25)'!AA27/32.15074</f>
        <v>16.173811240425572</v>
      </c>
      <c r="AB27" s="555">
        <f>'Table 1(Q1''25)'!AB27/32.15074</f>
        <v>14.929671914238989</v>
      </c>
      <c r="AC27" s="555">
        <f>'Table 1(Q1''25)'!AC27/32.15074</f>
        <v>14.929671914238989</v>
      </c>
      <c r="AD27" s="555">
        <f>'Table 1(Q1''25)'!AD27/32.15074</f>
        <v>14.774154498465666</v>
      </c>
      <c r="AE27" s="555">
        <f>'Table 1(Q1''25)'!AE27/32.15074</f>
        <v>14.774154498465666</v>
      </c>
      <c r="AF27" s="555">
        <f>'Table 1(Q1''25)'!AF27/32.15074</f>
        <v>14.929671914238989</v>
      </c>
      <c r="AG27" s="555">
        <f>'Table 1(Q1''25)'!AG27/32.15074</f>
        <v>15.862776408878926</v>
      </c>
      <c r="AH27" s="555">
        <f>'Table 1(Q1''25)'!AH27/32.15074</f>
        <v>15.707258993105603</v>
      </c>
      <c r="AI27" s="555">
        <f>'Table 1(Q1''25)'!AI27/32.15074</f>
        <v>15.707258993105603</v>
      </c>
      <c r="AJ27" s="555">
        <f>'Table 1(Q1''25)'!AJ27/32.15074</f>
        <v>16.329328656198893</v>
      </c>
      <c r="AK27" s="555">
        <f t="shared" ref="AK27:BG27" si="55">SUM(AK28:AK34)</f>
        <v>20.408757506957258</v>
      </c>
      <c r="AL27" s="555">
        <f t="shared" si="55"/>
        <v>16.633040481805732</v>
      </c>
      <c r="AM27" s="555">
        <f>SUM(AM28:AM34)</f>
        <v>16.095391654982389</v>
      </c>
      <c r="AN27" s="555">
        <f t="shared" si="55"/>
        <v>17.072758884111014</v>
      </c>
      <c r="AO27" s="555">
        <f t="shared" si="55"/>
        <v>19.236649470741074</v>
      </c>
      <c r="AP27" s="555">
        <f t="shared" si="55"/>
        <v>10.309702731173283</v>
      </c>
      <c r="AQ27" s="555">
        <f t="shared" si="55"/>
        <v>17.703860319838238</v>
      </c>
      <c r="AR27" s="555">
        <f t="shared" si="55"/>
        <v>19.073632999588821</v>
      </c>
      <c r="AS27" s="555">
        <f t="shared" si="55"/>
        <v>15.12921669214083</v>
      </c>
      <c r="AT27" s="563">
        <f t="shared" si="55"/>
        <v>24.801194559616111</v>
      </c>
      <c r="AU27" s="563">
        <f t="shared" si="55"/>
        <v>22.68896708402654</v>
      </c>
      <c r="AV27" s="563">
        <f t="shared" si="55"/>
        <v>17.036203730154433</v>
      </c>
      <c r="AW27" s="563">
        <f t="shared" si="55"/>
        <v>17.847714350514863</v>
      </c>
      <c r="AX27" s="563">
        <f t="shared" si="55"/>
        <v>20.730341575881159</v>
      </c>
      <c r="AY27" s="563">
        <f t="shared" si="55"/>
        <v>17.375235272807799</v>
      </c>
      <c r="AZ27" s="563">
        <f t="shared" si="55"/>
        <v>16.844420046319147</v>
      </c>
      <c r="BA27" s="563">
        <f t="shared" si="55"/>
        <v>21.349210850885264</v>
      </c>
      <c r="BB27" s="563">
        <f t="shared" si="55"/>
        <v>24.566152271160814</v>
      </c>
      <c r="BC27" s="563">
        <f t="shared" si="55"/>
        <v>15.17861191846594</v>
      </c>
      <c r="BD27" s="563">
        <f t="shared" si="55"/>
        <v>19.037703864050936</v>
      </c>
      <c r="BE27" s="563">
        <f t="shared" si="55"/>
        <v>20.939101584288306</v>
      </c>
      <c r="BF27" s="563">
        <f t="shared" si="55"/>
        <v>21.587708789272558</v>
      </c>
      <c r="BG27" s="563">
        <f t="shared" si="55"/>
        <v>17.516592375978437</v>
      </c>
      <c r="BH27" s="563">
        <f t="shared" ref="BH27:BI27" si="56">SUM(BH28:BH34)</f>
        <v>17.301553998888203</v>
      </c>
      <c r="BI27" s="563">
        <f t="shared" si="56"/>
        <v>16.384074742881445</v>
      </c>
      <c r="BJ27" s="66">
        <f t="shared" si="27"/>
        <v>-0.21753688060927756</v>
      </c>
      <c r="BK27" s="66">
        <f t="shared" si="28"/>
        <v>-5.3028719620544784E-2</v>
      </c>
      <c r="BL27" s="492"/>
      <c r="BM27" s="9">
        <f>SUM(BM28:BM34)</f>
        <v>27.215547760331489</v>
      </c>
      <c r="BN27" s="9">
        <f t="shared" ref="BN27" si="57">SUM(BN28:BN34)</f>
        <v>26.282443265691555</v>
      </c>
      <c r="BO27" s="9">
        <f t="shared" ref="BO27:BO32" si="58">SUM(U27:V27)</f>
        <v>28.459687086518073</v>
      </c>
      <c r="BP27" s="9">
        <f t="shared" ref="BP27:BP32" si="59">SUM(W27:X27)</f>
        <v>28.926239333838041</v>
      </c>
      <c r="BQ27" s="9">
        <f t="shared" ref="BQ27:BQ32" si="60">SUM(Y27:Z27)</f>
        <v>32.503139896624461</v>
      </c>
      <c r="BR27" s="9">
        <f t="shared" ref="BR27:BR32" si="61">SUM(AA27:AB27)</f>
        <v>31.103483154664559</v>
      </c>
      <c r="BS27" s="9">
        <f t="shared" ref="BS27:BS32" si="62">SUM(AC27:AD27)</f>
        <v>29.703826412704657</v>
      </c>
      <c r="BT27" s="9">
        <f t="shared" ref="BT27:BT32" si="63">SUM(AE27:AF27)</f>
        <v>29.703826412704657</v>
      </c>
      <c r="BU27" s="9">
        <f t="shared" ref="BU27:BU32" si="64">SUM(AG27:AH27)</f>
        <v>31.570035401984526</v>
      </c>
      <c r="BV27" s="9">
        <f t="shared" ref="BV27:BV32" si="65">SUM(AI27:AJ27)</f>
        <v>32.036587649304494</v>
      </c>
      <c r="BW27" s="9">
        <f t="shared" ref="BW27:BW34" si="66">SUM(AK27:AL27)</f>
        <v>37.041797988762994</v>
      </c>
      <c r="BX27" s="9">
        <f t="shared" ref="BX27:BX34" si="67">SUM(AM27:AN27)</f>
        <v>33.168150539093403</v>
      </c>
      <c r="BY27" s="9">
        <f t="shared" ref="BY27:BY34" si="68">SUM(AO27:AP27)</f>
        <v>29.54635220191436</v>
      </c>
      <c r="BZ27" s="9">
        <f t="shared" ref="BZ27:BZ34" si="69">SUM(AQ27:AR27)</f>
        <v>36.777493319427059</v>
      </c>
      <c r="CA27" s="9">
        <f t="shared" ref="CA27:CA34" si="70">SUM(AS27:AT27)</f>
        <v>39.930411251756937</v>
      </c>
      <c r="CB27" s="9">
        <f t="shared" ref="CB27:CB34" si="71">SUM(AU27:AV27)</f>
        <v>39.72517081418097</v>
      </c>
      <c r="CC27" s="9">
        <f t="shared" ref="CC27:CC34" si="72">SUM(AW27:AX27)</f>
        <v>38.578055926396019</v>
      </c>
      <c r="CD27" s="9">
        <f t="shared" ref="CD27:CD34" si="73">SUM(AY27:AZ27)</f>
        <v>34.219655319126943</v>
      </c>
      <c r="CE27" s="9">
        <f t="shared" ref="CE27:CE34" si="74">SUM(BA27:BB27)</f>
        <v>45.915363122046074</v>
      </c>
      <c r="CF27" s="9">
        <f>BC27+BD27</f>
        <v>34.216315782516872</v>
      </c>
      <c r="CG27" s="9">
        <f t="shared" ref="CG27:CG34" si="75">BE27+BF27</f>
        <v>42.526810373560863</v>
      </c>
      <c r="CH27" s="9">
        <f t="shared" si="31"/>
        <v>34.818146374866643</v>
      </c>
      <c r="CI27" s="66">
        <f t="shared" si="32"/>
        <v>1.758899456548968E-2</v>
      </c>
      <c r="CJ27" s="66">
        <f t="shared" si="33"/>
        <v>-0.18126598094191271</v>
      </c>
      <c r="CK27" s="76">
        <f t="shared" si="34"/>
        <v>72.78992990702065</v>
      </c>
    </row>
    <row r="28" spans="1:92" x14ac:dyDescent="0.45">
      <c r="A28" s="10"/>
      <c r="B28" s="10" t="s">
        <v>12</v>
      </c>
      <c r="C28" s="7">
        <f>'Table 1(Q1''25)'!C28/32.15074</f>
        <v>16.640363487745539</v>
      </c>
      <c r="D28" s="7">
        <f>'Table 1(Q1''25)'!D28/32.15074</f>
        <v>16.795880903518864</v>
      </c>
      <c r="E28" s="7">
        <f>'Table 1(Q1''25)'!E28/32.15074</f>
        <v>16.018293824652247</v>
      </c>
      <c r="F28" s="7">
        <f>'Table 1(Q1''25)'!F28/32.15074</f>
        <v>17.417950566612152</v>
      </c>
      <c r="G28" s="7">
        <f>'Table 1(Q1''25)'!G28/32.15074</f>
        <v>17.728985398158798</v>
      </c>
      <c r="H28" s="7">
        <f>'Table 1(Q1''25)'!H28/32.15074</f>
        <v>17.573467982385477</v>
      </c>
      <c r="I28" s="7">
        <f>'Table 1(Q1''25)'!I28/32.15074</f>
        <v>24.434787262416368</v>
      </c>
      <c r="J28" s="7">
        <f>'Table 1(Q1''25)'!J28/32.15074</f>
        <v>19.868765555082685</v>
      </c>
      <c r="K28" s="7">
        <f>'Table 1(Q1''25)'!K28/32.15074</f>
        <v>20.520979111015354</v>
      </c>
      <c r="L28" s="7">
        <f>'Table 1(Q1''25)'!L28/32.15074</f>
        <v>20.895558622508901</v>
      </c>
      <c r="M28" s="7">
        <f>'Table 1(Q1''25)'!M28/32.15074</f>
        <v>26.111721885990299</v>
      </c>
      <c r="N28" s="7">
        <f>'Table 1(Q1''25)'!N28/32.15074</f>
        <v>19.121831269533988</v>
      </c>
      <c r="O28" s="7">
        <f>'Table 1(Q1''25)'!O28/32.15074</f>
        <v>18.045884013707539</v>
      </c>
      <c r="P28" s="68">
        <f t="shared" si="25"/>
        <v>-0.26769167682528783</v>
      </c>
      <c r="Q28" s="68">
        <f t="shared" si="26"/>
        <v>-5.6268002821503349E-2</v>
      </c>
      <c r="R28" s="199"/>
      <c r="S28" s="7">
        <f>'Table 1(Q1''25)'!S28/32.15074</f>
        <v>4.510005057426361</v>
      </c>
      <c r="T28" s="7">
        <f>'Table 1(Q1''25)'!T28/32.15074</f>
        <v>3.8879353943330699</v>
      </c>
      <c r="U28" s="7">
        <f>'Table 1(Q1''25)'!U28/32.15074</f>
        <v>4.1989702258797159</v>
      </c>
      <c r="V28" s="7">
        <f>'Table 1(Q1''25)'!V28/32.15074</f>
        <v>4.0434528101063929</v>
      </c>
      <c r="W28" s="7">
        <f>'Table 1(Q1''25)'!W28/32.15074</f>
        <v>3.8879353943330699</v>
      </c>
      <c r="X28" s="7">
        <f>'Table 1(Q1''25)'!X28/32.15074</f>
        <v>3.5769005627864243</v>
      </c>
      <c r="Y28" s="7">
        <f>'Table 1(Q1''25)'!Y28/32.15074</f>
        <v>4.354487641653038</v>
      </c>
      <c r="Z28" s="7">
        <f>'Table 1(Q1''25)'!Z28/32.15074</f>
        <v>4.1989702258797159</v>
      </c>
      <c r="AA28" s="7">
        <f>'Table 1(Q1''25)'!AA28/32.15074</f>
        <v>5.1320747205196522</v>
      </c>
      <c r="AB28" s="7">
        <f>'Table 1(Q1''25)'!AB28/32.15074</f>
        <v>4.0434528101063929</v>
      </c>
      <c r="AC28" s="7">
        <f>'Table 1(Q1''25)'!AC28/32.15074</f>
        <v>4.6655224731996841</v>
      </c>
      <c r="AD28" s="7">
        <f>'Table 1(Q1''25)'!AD28/32.15074</f>
        <v>4.1989702258797159</v>
      </c>
      <c r="AE28" s="7">
        <f>'Table 1(Q1''25)'!AE28/32.15074</f>
        <v>4.9765573047463292</v>
      </c>
      <c r="AF28" s="7">
        <f>'Table 1(Q1''25)'!AF28/32.15074</f>
        <v>4.1989702258797159</v>
      </c>
      <c r="AG28" s="7">
        <f>'Table 1(Q1''25)'!AG28/32.15074</f>
        <v>4.510005057426361</v>
      </c>
      <c r="AH28" s="7">
        <f>'Table 1(Q1''25)'!AH28/32.15074</f>
        <v>4.1989702258797159</v>
      </c>
      <c r="AI28" s="7">
        <f>'Table 1(Q1''25)'!AI28/32.15074</f>
        <v>4.8210398889730071</v>
      </c>
      <c r="AJ28" s="7">
        <f>'Table 1(Q1''25)'!AJ28/32.15074</f>
        <v>4.354487641653038</v>
      </c>
      <c r="AK28" s="7">
        <f>'Table 1(Q1''25)'!AK28/32.15074</f>
        <v>7.8998864705136871</v>
      </c>
      <c r="AL28" s="7">
        <f>'Table 1(Q1''25)'!AL28/32.15074</f>
        <v>6.8131078924354309</v>
      </c>
      <c r="AM28" s="7">
        <f>'Table 1(Q1''25)'!AM28/32.15074</f>
        <v>4.9812088845736131</v>
      </c>
      <c r="AN28" s="7">
        <f>'Table 1(Q1''25)'!AN28/32.15074</f>
        <v>4.7405840148936376</v>
      </c>
      <c r="AO28" s="7">
        <f>'Table 1(Q1''25)'!AO28/32.15074</f>
        <v>7.1282782036999981</v>
      </c>
      <c r="AP28" s="7">
        <f>'Table 1(Q1''25)'!AP28/32.15074</f>
        <v>3.2104113335096356</v>
      </c>
      <c r="AQ28" s="7">
        <f>'Table 1(Q1''25)'!AQ28/32.15074</f>
        <v>4.4660891813753141</v>
      </c>
      <c r="AR28" s="7">
        <f>'Table 1(Q1''25)'!AR28/32.15074</f>
        <v>5.0639868364977421</v>
      </c>
      <c r="AS28" s="7">
        <f>'Table 1(Q1''25)'!AS28/32.15074</f>
        <v>3.1729875843752966</v>
      </c>
      <c r="AT28" s="7">
        <f>'Table 1(Q1''25)'!AT28/32.15074</f>
        <v>4.5398535107610432</v>
      </c>
      <c r="AU28" s="7">
        <f>'Table 1(Q1''25)'!AU28/32.15074</f>
        <v>9.6887348321315585</v>
      </c>
      <c r="AV28" s="7">
        <f>'Table 1(Q1''25)'!AV28/32.15074</f>
        <v>3.1194031837474472</v>
      </c>
      <c r="AW28" s="7">
        <f>'Table 1(Q1''25)'!AW28/32.15074</f>
        <v>4.0822606480194672</v>
      </c>
      <c r="AX28" s="7">
        <f>'Table 1(Q1''25)'!AX28/32.15074</f>
        <v>5.2613573980617465</v>
      </c>
      <c r="AY28" s="7">
        <f>'Table 1(Q1''25)'!AY28/32.15074</f>
        <v>3.7443010794919145</v>
      </c>
      <c r="AZ28" s="7">
        <f>'Table 1(Q1''25)'!AZ28/32.15074</f>
        <v>7.807639496935769</v>
      </c>
      <c r="BA28" s="7">
        <f>'Table 1(Q1''25)'!BA28/32.15074</f>
        <v>10.238279952143714</v>
      </c>
      <c r="BB28" s="7">
        <f>'Table 1(Q1''25)'!BB28/32.15074</f>
        <v>7.7989447542640686</v>
      </c>
      <c r="BC28" s="7">
        <f>'Table 1(Q1''25)'!BC28/32.15074</f>
        <v>3.9446721750328915</v>
      </c>
      <c r="BD28" s="7">
        <f>'Table 1(Q1''25)'!BD28/32.15074</f>
        <v>4.1298250045496259</v>
      </c>
      <c r="BE28" s="7">
        <f>'Table 1(Q1''25)'!BE28/32.15074</f>
        <v>5.5445219869073172</v>
      </c>
      <c r="BF28" s="7">
        <f>'Table 1(Q1''25)'!BF28/32.15074</f>
        <v>5.1960971756107126</v>
      </c>
      <c r="BG28" s="7">
        <f>'Table 1(Q1''25)'!BG28/32.15074</f>
        <v>4.2420560256431852</v>
      </c>
      <c r="BH28" s="7">
        <f>'Table 1(Q1''25)'!BH28/32.15074</f>
        <v>4.1391560813727697</v>
      </c>
      <c r="BI28" s="7">
        <f>'Table 1(Q1''25)'!BI28/32.15074</f>
        <v>5.3903963607430336</v>
      </c>
      <c r="BJ28" s="66">
        <f t="shared" si="27"/>
        <v>-2.7797820358225978E-2</v>
      </c>
      <c r="BK28" s="66">
        <f t="shared" si="28"/>
        <v>0.30229357259591061</v>
      </c>
      <c r="BL28" s="492"/>
      <c r="BM28" s="13">
        <f>D28-BN28</f>
        <v>8.3979404517594318</v>
      </c>
      <c r="BN28" s="13">
        <f>SUM(S28:T28)</f>
        <v>8.3979404517594318</v>
      </c>
      <c r="BO28" s="13">
        <f t="shared" si="58"/>
        <v>8.2424230359861088</v>
      </c>
      <c r="BP28" s="13">
        <f t="shared" si="59"/>
        <v>7.4648359571194938</v>
      </c>
      <c r="BQ28" s="13">
        <f t="shared" si="60"/>
        <v>8.5534578675327531</v>
      </c>
      <c r="BR28" s="13">
        <f t="shared" si="61"/>
        <v>9.1755275306260451</v>
      </c>
      <c r="BS28" s="13">
        <f t="shared" si="62"/>
        <v>8.8644926990793991</v>
      </c>
      <c r="BT28" s="13">
        <f t="shared" si="63"/>
        <v>9.1755275306260451</v>
      </c>
      <c r="BU28" s="13">
        <f t="shared" si="64"/>
        <v>8.7089752833060778</v>
      </c>
      <c r="BV28" s="13">
        <f t="shared" si="65"/>
        <v>9.1755275306260451</v>
      </c>
      <c r="BW28" s="13">
        <f t="shared" si="66"/>
        <v>14.712994362949118</v>
      </c>
      <c r="BX28" s="13">
        <f t="shared" si="67"/>
        <v>9.7217928994672498</v>
      </c>
      <c r="BY28" s="13">
        <f t="shared" si="68"/>
        <v>10.338689537209634</v>
      </c>
      <c r="BZ28" s="13">
        <f t="shared" si="69"/>
        <v>9.530076017873057</v>
      </c>
      <c r="CA28" s="13">
        <f t="shared" si="70"/>
        <v>7.7128410951363398</v>
      </c>
      <c r="CB28" s="13">
        <f t="shared" si="71"/>
        <v>12.808138015879006</v>
      </c>
      <c r="CC28" s="13">
        <f t="shared" si="72"/>
        <v>9.3436180460812146</v>
      </c>
      <c r="CD28" s="13">
        <f t="shared" si="73"/>
        <v>11.551940576427683</v>
      </c>
      <c r="CE28" s="13">
        <f t="shared" si="74"/>
        <v>18.037224706407784</v>
      </c>
      <c r="CF28" s="13">
        <f>BC28+BD28</f>
        <v>8.0744971795825169</v>
      </c>
      <c r="CG28" s="13">
        <f t="shared" si="75"/>
        <v>10.74061916251803</v>
      </c>
      <c r="CH28" s="13">
        <f t="shared" si="31"/>
        <v>8.3812121070159549</v>
      </c>
      <c r="CI28" s="66">
        <f t="shared" si="32"/>
        <v>3.7985638066604155E-2</v>
      </c>
      <c r="CJ28" s="66">
        <f t="shared" si="33"/>
        <v>-0.21967141929171019</v>
      </c>
      <c r="CK28" s="69">
        <f t="shared" si="34"/>
        <v>18.967705643369701</v>
      </c>
    </row>
    <row r="29" spans="1:92" x14ac:dyDescent="0.45">
      <c r="A29" s="10"/>
      <c r="B29" s="10" t="s">
        <v>13</v>
      </c>
      <c r="C29" s="7">
        <f>'Table 1(Q1''25)'!C29/32.15074</f>
        <v>1.5551741577332279</v>
      </c>
      <c r="D29" s="7">
        <f>'Table 1(Q1''25)'!D29/32.15074</f>
        <v>1.8662089892798737</v>
      </c>
      <c r="E29" s="7">
        <f>'Table 1(Q1''25)'!E29/32.15074</f>
        <v>5.2875921362929752</v>
      </c>
      <c r="F29" s="7">
        <f>'Table 1(Q1''25)'!F29/32.15074</f>
        <v>6.8427662940262026</v>
      </c>
      <c r="G29" s="7">
        <f>'Table 1(Q1''25)'!G29/32.15074</f>
        <v>3.7324179785597473</v>
      </c>
      <c r="H29" s="7">
        <f>'Table 1(Q1''25)'!H29/32.15074</f>
        <v>7.3093185413461716</v>
      </c>
      <c r="I29" s="7">
        <f>'Table 1(Q1''25)'!I29/32.15074</f>
        <v>6.8063128975976861</v>
      </c>
      <c r="J29" s="7">
        <f>'Table 1(Q1''25)'!J29/32.15074</f>
        <v>3.3867342485185845</v>
      </c>
      <c r="K29" s="7">
        <f>'Table 1(Q1''25)'!K29/32.15074</f>
        <v>5.2530086792043349</v>
      </c>
      <c r="L29" s="7">
        <f>'Table 1(Q1''25)'!L29/32.15074</f>
        <v>5.992240442533654</v>
      </c>
      <c r="M29" s="7">
        <f>'Table 1(Q1''25)'!M29/32.15074</f>
        <v>4.9491202565873529</v>
      </c>
      <c r="N29" s="7">
        <f>'Table 1(Q1''25)'!N29/32.15074</f>
        <v>4.9279292122931357</v>
      </c>
      <c r="O29" s="7">
        <f>'Table 1(Q1''25)'!O29/32.15074</f>
        <v>6.1436828977372597</v>
      </c>
      <c r="P29" s="68">
        <f t="shared" si="25"/>
        <v>-4.2817800327262789E-3</v>
      </c>
      <c r="Q29" s="68">
        <f t="shared" si="26"/>
        <v>0.24670680788419674</v>
      </c>
      <c r="R29" s="199"/>
      <c r="S29" s="7">
        <f>'Table 1(Q1''25)'!S29/32.15074</f>
        <v>0.46655224731996842</v>
      </c>
      <c r="T29" s="7">
        <f>'Table 1(Q1''25)'!T29/32.15074</f>
        <v>0.46655224731996842</v>
      </c>
      <c r="U29" s="7">
        <f>'Table 1(Q1''25)'!U29/32.15074</f>
        <v>1.3996567419599051</v>
      </c>
      <c r="V29" s="7">
        <f>'Table 1(Q1''25)'!V29/32.15074</f>
        <v>1.2441393261865823</v>
      </c>
      <c r="W29" s="7">
        <f>'Table 1(Q1''25)'!W29/32.15074</f>
        <v>1.2441393261865823</v>
      </c>
      <c r="X29" s="7">
        <f>'Table 1(Q1''25)'!X29/32.15074</f>
        <v>1.2441393261865823</v>
      </c>
      <c r="Y29" s="7">
        <f>'Table 1(Q1''25)'!Y29/32.15074</f>
        <v>1.7106915735065507</v>
      </c>
      <c r="Z29" s="7">
        <f>'Table 1(Q1''25)'!Z29/32.15074</f>
        <v>1.8662089892798737</v>
      </c>
      <c r="AA29" s="7">
        <f>'Table 1(Q1''25)'!AA29/32.15074</f>
        <v>1.7106915735065507</v>
      </c>
      <c r="AB29" s="7">
        <f>'Table 1(Q1''25)'!AB29/32.15074</f>
        <v>1.7106915735065507</v>
      </c>
      <c r="AC29" s="7">
        <f>'Table 1(Q1''25)'!AC29/32.15074</f>
        <v>1.0886219104132595</v>
      </c>
      <c r="AD29" s="7">
        <f>'Table 1(Q1''25)'!AD29/32.15074</f>
        <v>0.77758707886661393</v>
      </c>
      <c r="AE29" s="7">
        <f>'Table 1(Q1''25)'!AE29/32.15074</f>
        <v>0.93310449463993683</v>
      </c>
      <c r="AF29" s="7">
        <f>'Table 1(Q1''25)'!AF29/32.15074</f>
        <v>0.93310449463993683</v>
      </c>
      <c r="AG29" s="7">
        <f>'Table 1(Q1''25)'!AG29/32.15074</f>
        <v>1.7106915735065507</v>
      </c>
      <c r="AH29" s="7">
        <f>'Table 1(Q1''25)'!AH29/32.15074</f>
        <v>1.7106915735065507</v>
      </c>
      <c r="AI29" s="7">
        <f>'Table 1(Q1''25)'!AI29/32.15074</f>
        <v>1.7106915735065507</v>
      </c>
      <c r="AJ29" s="7">
        <f>'Table 1(Q1''25)'!AJ29/32.15074</f>
        <v>1.7106915735065507</v>
      </c>
      <c r="AK29" s="7">
        <f>'Table 1(Q1''25)'!AK29/32.15074</f>
        <v>1.7015782243994215</v>
      </c>
      <c r="AL29" s="7">
        <f>'Table 1(Q1''25)'!AL29/32.15074</f>
        <v>1.7015782243994215</v>
      </c>
      <c r="AM29" s="7">
        <f>'Table 1(Q1''25)'!AM29/32.15074</f>
        <v>1.7015782243994215</v>
      </c>
      <c r="AN29" s="7">
        <f>'Table 1(Q1''25)'!AN29/32.15074</f>
        <v>1.7015782243994215</v>
      </c>
      <c r="AO29" s="7">
        <f>'Table 1(Q1''25)'!AO29/32.15074</f>
        <v>1.0318845562476906</v>
      </c>
      <c r="AP29" s="7">
        <f>'Table 1(Q1''25)'!AP29/32.15074</f>
        <v>0.56889675062977674</v>
      </c>
      <c r="AQ29" s="7">
        <f>'Table 1(Q1''25)'!AQ29/32.15074</f>
        <v>0.66644247200782714</v>
      </c>
      <c r="AR29" s="7">
        <f>'Table 1(Q1''25)'!AR29/32.15074</f>
        <v>1.11951046963329</v>
      </c>
      <c r="AS29" s="7">
        <f>'Table 1(Q1''25)'!AS29/32.15074</f>
        <v>1.1155119760225094</v>
      </c>
      <c r="AT29" s="7">
        <f>'Table 1(Q1''25)'!AT29/32.15074</f>
        <v>1.1953229519857544</v>
      </c>
      <c r="AU29" s="7">
        <f>'Table 1(Q1''25)'!AU29/32.15074</f>
        <v>1.1953229519857544</v>
      </c>
      <c r="AV29" s="7">
        <f>'Table 1(Q1''25)'!AV29/32.15074</f>
        <v>1.7468507992103164</v>
      </c>
      <c r="AW29" s="7">
        <f>'Table 1(Q1''25)'!AW29/32.15074</f>
        <v>1.3704438165170225</v>
      </c>
      <c r="AX29" s="7">
        <f>'Table 1(Q1''25)'!AX29/32.15074</f>
        <v>1.4935353458038054</v>
      </c>
      <c r="AY29" s="7">
        <f>'Table 1(Q1''25)'!AY29/32.15074</f>
        <v>1.5143773171088755</v>
      </c>
      <c r="AZ29" s="7">
        <f>'Table 1(Q1''25)'!AZ29/32.15074</f>
        <v>1.613883963103951</v>
      </c>
      <c r="BA29" s="7">
        <f>'Table 1(Q1''25)'!BA29/32.15074</f>
        <v>1.2899477427824273</v>
      </c>
      <c r="BB29" s="7">
        <f>'Table 1(Q1''25)'!BB29/32.15074</f>
        <v>1.264343588134472</v>
      </c>
      <c r="BC29" s="7">
        <f>'Table 1(Q1''25)'!BC29/32.15074</f>
        <v>1.1905704398953949</v>
      </c>
      <c r="BD29" s="7">
        <f>'Table 1(Q1''25)'!BD29/32.15074</f>
        <v>1.2042584857750589</v>
      </c>
      <c r="BE29" s="7">
        <f>'Table 1(Q1''25)'!BE29/32.15074</f>
        <v>1.2319823030732839</v>
      </c>
      <c r="BF29" s="7">
        <f>'Table 1(Q1''25)'!BF29/32.15074</f>
        <v>1.2319823030732839</v>
      </c>
      <c r="BG29" s="7">
        <f>'Table 1(Q1''25)'!BG29/32.15074</f>
        <v>1.2319823030732839</v>
      </c>
      <c r="BH29" s="7">
        <f>'Table 1(Q1''25)'!BH29/32.15074</f>
        <v>1.2319823030732839</v>
      </c>
      <c r="BI29" s="7">
        <f>'Table 1(Q1''25)'!BI29/32.15074</f>
        <v>1.5359207244343149</v>
      </c>
      <c r="BJ29" s="66">
        <f t="shared" si="27"/>
        <v>0.24670680788419674</v>
      </c>
      <c r="BK29" s="66">
        <f t="shared" si="28"/>
        <v>0.24670680788419674</v>
      </c>
      <c r="BL29" s="492"/>
      <c r="BM29" s="13">
        <f>D29-BN29</f>
        <v>0.93310449463993683</v>
      </c>
      <c r="BN29" s="13">
        <f>SUM(S29:T29)</f>
        <v>0.93310449463993683</v>
      </c>
      <c r="BO29" s="13">
        <f t="shared" si="58"/>
        <v>2.6437960681464876</v>
      </c>
      <c r="BP29" s="13">
        <f t="shared" si="59"/>
        <v>2.4882786523731646</v>
      </c>
      <c r="BQ29" s="13">
        <f t="shared" si="60"/>
        <v>3.5769005627864243</v>
      </c>
      <c r="BR29" s="13">
        <f t="shared" si="61"/>
        <v>3.4213831470131013</v>
      </c>
      <c r="BS29" s="13">
        <f t="shared" si="62"/>
        <v>1.8662089892798734</v>
      </c>
      <c r="BT29" s="13">
        <f t="shared" si="63"/>
        <v>1.8662089892798737</v>
      </c>
      <c r="BU29" s="13">
        <f t="shared" si="64"/>
        <v>3.4213831470131013</v>
      </c>
      <c r="BV29" s="13">
        <f t="shared" si="65"/>
        <v>3.4213831470131013</v>
      </c>
      <c r="BW29" s="13">
        <f t="shared" si="66"/>
        <v>3.403156448798843</v>
      </c>
      <c r="BX29" s="13">
        <f t="shared" si="67"/>
        <v>3.403156448798843</v>
      </c>
      <c r="BY29" s="13">
        <f t="shared" si="68"/>
        <v>1.6007813068774674</v>
      </c>
      <c r="BZ29" s="13">
        <f t="shared" si="69"/>
        <v>1.7859529416411171</v>
      </c>
      <c r="CA29" s="13">
        <f t="shared" si="70"/>
        <v>2.3108349280082638</v>
      </c>
      <c r="CB29" s="13">
        <f t="shared" si="71"/>
        <v>2.9421737511960711</v>
      </c>
      <c r="CC29" s="13">
        <f t="shared" si="72"/>
        <v>2.8639791623208279</v>
      </c>
      <c r="CD29" s="13">
        <f t="shared" si="73"/>
        <v>3.1282612802128265</v>
      </c>
      <c r="CE29" s="13">
        <f t="shared" si="74"/>
        <v>2.5542913309168993</v>
      </c>
      <c r="CF29" s="13">
        <f t="shared" ref="CF29:CF34" si="76">SUM(BC29:BD29)</f>
        <v>2.3948289256704536</v>
      </c>
      <c r="CG29" s="13">
        <f t="shared" si="75"/>
        <v>2.4639646061465679</v>
      </c>
      <c r="CH29" s="13">
        <f t="shared" si="31"/>
        <v>2.4639646061465679</v>
      </c>
      <c r="CI29" s="66">
        <f t="shared" si="32"/>
        <v>2.88687345200489E-2</v>
      </c>
      <c r="CJ29" s="66">
        <f t="shared" si="33"/>
        <v>0</v>
      </c>
      <c r="CK29" s="69">
        <f t="shared" si="34"/>
        <v>5.2318676336541667</v>
      </c>
    </row>
    <row r="30" spans="1:92" x14ac:dyDescent="0.45">
      <c r="A30" s="10"/>
      <c r="B30" s="10" t="s">
        <v>10</v>
      </c>
      <c r="C30" s="7">
        <f>'Table 1(Q1''25)'!C30/32.15074</f>
        <v>6.0651792151595894</v>
      </c>
      <c r="D30" s="7">
        <f>'Table 1(Q1''25)'!D30/32.15074</f>
        <v>6.6872488782528805</v>
      </c>
      <c r="E30" s="7">
        <f>'Table 1(Q1''25)'!E30/32.15074</f>
        <v>6.3762140467062345</v>
      </c>
      <c r="F30" s="7">
        <f>'Table 1(Q1''25)'!F30/32.15074</f>
        <v>6.0651792151595894</v>
      </c>
      <c r="G30" s="7">
        <f>'Table 1(Q1''25)'!G30/32.15074</f>
        <v>6.5317314624795575</v>
      </c>
      <c r="H30" s="7">
        <f>'Table 1(Q1''25)'!H30/32.15074</f>
        <v>6.3762140467062345</v>
      </c>
      <c r="I30" s="7">
        <f>'Table 1(Q1''25)'!I30/32.15074</f>
        <v>4.4904437164333082</v>
      </c>
      <c r="J30" s="7">
        <f>'Table 1(Q1''25)'!J30/32.15074</f>
        <v>4.0363612159471289</v>
      </c>
      <c r="K30" s="7">
        <f>'Table 1(Q1''25)'!K30/32.15074</f>
        <v>4.1966875412509941</v>
      </c>
      <c r="L30" s="7">
        <f>'Table 1(Q1''25)'!L30/32.15074</f>
        <v>3.295893033877292</v>
      </c>
      <c r="M30" s="7">
        <f>'Table 1(Q1''25)'!M30/32.15074</f>
        <v>2.7766545964416371</v>
      </c>
      <c r="N30" s="7">
        <f>'Table 1(Q1''25)'!N30/32.15074</f>
        <v>2.9131102425636239</v>
      </c>
      <c r="O30" s="7">
        <f>'Table 1(Q1''25)'!O30/32.15074</f>
        <v>2.9640883071995723</v>
      </c>
      <c r="P30" s="68">
        <f t="shared" si="25"/>
        <v>4.9143903709470527E-2</v>
      </c>
      <c r="Q30" s="68">
        <f t="shared" si="26"/>
        <v>1.7499531562899628E-2</v>
      </c>
      <c r="R30" s="199"/>
      <c r="S30" s="7">
        <f>'Table 1(Q1''25)'!S30/32.15074</f>
        <v>1.7106915735065507</v>
      </c>
      <c r="T30" s="7">
        <f>'Table 1(Q1''25)'!T30/32.15074</f>
        <v>1.8662089892798737</v>
      </c>
      <c r="U30" s="7">
        <f>'Table 1(Q1''25)'!U30/32.15074</f>
        <v>1.8662089892798737</v>
      </c>
      <c r="V30" s="7">
        <f>'Table 1(Q1''25)'!V30/32.15074</f>
        <v>1.5551741577332279</v>
      </c>
      <c r="W30" s="7">
        <f>'Table 1(Q1''25)'!W30/32.15074</f>
        <v>1.5551741577332279</v>
      </c>
      <c r="X30" s="7">
        <f>'Table 1(Q1''25)'!X30/32.15074</f>
        <v>1.5551741577332279</v>
      </c>
      <c r="Y30" s="7">
        <f>'Table 1(Q1''25)'!Y30/32.15074</f>
        <v>1.5551741577332279</v>
      </c>
      <c r="Z30" s="7">
        <f>'Table 1(Q1''25)'!Z30/32.15074</f>
        <v>1.5551741577332279</v>
      </c>
      <c r="AA30" s="7">
        <f>'Table 1(Q1''25)'!AA30/32.15074</f>
        <v>1.5551741577332279</v>
      </c>
      <c r="AB30" s="7">
        <f>'Table 1(Q1''25)'!AB30/32.15074</f>
        <v>1.5551741577332279</v>
      </c>
      <c r="AC30" s="7">
        <f>'Table 1(Q1''25)'!AC30/32.15074</f>
        <v>1.7106915735065507</v>
      </c>
      <c r="AD30" s="7">
        <f>'Table 1(Q1''25)'!AD30/32.15074</f>
        <v>1.5551741577332279</v>
      </c>
      <c r="AE30" s="7">
        <f>'Table 1(Q1''25)'!AE30/32.15074</f>
        <v>1.5551741577332279</v>
      </c>
      <c r="AF30" s="7">
        <f>'Table 1(Q1''25)'!AF30/32.15074</f>
        <v>2.0217264050531965</v>
      </c>
      <c r="AG30" s="7">
        <f>'Table 1(Q1''25)'!AG30/32.15074</f>
        <v>1.7106915735065507</v>
      </c>
      <c r="AH30" s="7">
        <f>'Table 1(Q1''25)'!AH30/32.15074</f>
        <v>1.5551741577332279</v>
      </c>
      <c r="AI30" s="7">
        <f>'Table 1(Q1''25)'!AI30/32.15074</f>
        <v>1.5551741577332279</v>
      </c>
      <c r="AJ30" s="7">
        <f>'Table 1(Q1''25)'!AJ30/32.15074</f>
        <v>1.7106915735065507</v>
      </c>
      <c r="AK30" s="7">
        <f>'Table 1(Q1''25)'!AK30/32.15074</f>
        <v>1.096518024779523</v>
      </c>
      <c r="AL30" s="7">
        <f>'Table 1(Q1''25)'!AL30/32.15074</f>
        <v>1.1113150117229027</v>
      </c>
      <c r="AM30" s="7">
        <f>'Table 1(Q1''25)'!AM30/32.15074</f>
        <v>1.1659078453559704</v>
      </c>
      <c r="AN30" s="7">
        <f>'Table 1(Q1''25)'!AN30/32.15074</f>
        <v>1.1166249983670673</v>
      </c>
      <c r="AO30" s="7">
        <f>'Table 1(Q1''25)'!AO30/32.15074</f>
        <v>0.99745760128693783</v>
      </c>
      <c r="AP30" s="7">
        <f>'Table 1(Q1''25)'!AP30/32.15074</f>
        <v>0.91092771115066096</v>
      </c>
      <c r="AQ30" s="7">
        <f>'Table 1(Q1''25)'!AQ30/32.15074</f>
        <v>1.0140357578083741</v>
      </c>
      <c r="AR30" s="7">
        <f>'Table 1(Q1''25)'!AR30/32.15074</f>
        <v>1.1139401457011566</v>
      </c>
      <c r="AS30" s="7">
        <f>'Table 1(Q1''25)'!AS30/32.15074</f>
        <v>1.0297741202846342</v>
      </c>
      <c r="AT30" s="7">
        <f>'Table 1(Q1''25)'!AT30/32.15074</f>
        <v>1.090029343026008</v>
      </c>
      <c r="AU30" s="7">
        <f>'Table 1(Q1''25)'!AU30/32.15074</f>
        <v>1.0876265989523104</v>
      </c>
      <c r="AV30" s="7">
        <f>'Table 1(Q1''25)'!AV30/32.15074</f>
        <v>0.98925747898804195</v>
      </c>
      <c r="AW30" s="7">
        <f>'Table 1(Q1''25)'!AW30/32.15074</f>
        <v>0.922230716929066</v>
      </c>
      <c r="AX30" s="7">
        <f>'Table 1(Q1''25)'!AX30/32.15074</f>
        <v>0.83730576652357003</v>
      </c>
      <c r="AY30" s="7">
        <f>'Table 1(Q1''25)'!AY30/32.15074</f>
        <v>0.8018477957272524</v>
      </c>
      <c r="AZ30" s="7">
        <f>'Table 1(Q1''25)'!AZ30/32.15074</f>
        <v>0.73450875469740351</v>
      </c>
      <c r="BA30" s="7">
        <f>'Table 1(Q1''25)'!BA30/32.15074</f>
        <v>0.69992168142941658</v>
      </c>
      <c r="BB30" s="7">
        <f>'Table 1(Q1''25)'!BB30/32.15074</f>
        <v>0.70268989143018168</v>
      </c>
      <c r="BC30" s="7">
        <f>'Table 1(Q1''25)'!BC30/32.15074</f>
        <v>0.68477428513309491</v>
      </c>
      <c r="BD30" s="7">
        <f>'Table 1(Q1''25)'!BD30/32.15074</f>
        <v>0.68926873844894399</v>
      </c>
      <c r="BE30" s="7">
        <f>'Table 1(Q1''25)'!BE30/32.15074</f>
        <v>0.69251905243860645</v>
      </c>
      <c r="BF30" s="7">
        <f>'Table 1(Q1''25)'!BF30/32.15074</f>
        <v>0.71665691054078395</v>
      </c>
      <c r="BG30" s="7">
        <f>'Table 1(Q1''25)'!BG30/32.15074</f>
        <v>0.7507634349940312</v>
      </c>
      <c r="BH30" s="7">
        <f>'Table 1(Q1''25)'!BH30/32.15074</f>
        <v>0.75317084459020234</v>
      </c>
      <c r="BI30" s="7">
        <f>'Table 1(Q1''25)'!BI30/32.15074</f>
        <v>0.71671756233293538</v>
      </c>
      <c r="BJ30" s="66">
        <f t="shared" si="27"/>
        <v>3.4942735234673172E-2</v>
      </c>
      <c r="BK30" s="66">
        <f t="shared" si="28"/>
        <v>-4.8399752219698611E-2</v>
      </c>
      <c r="BL30" s="492"/>
      <c r="BM30" s="13">
        <f>D30-BN30</f>
        <v>3.1103483154664562</v>
      </c>
      <c r="BN30" s="13">
        <f>SUM(S30:T30)</f>
        <v>3.5769005627864243</v>
      </c>
      <c r="BO30" s="13">
        <f t="shared" si="58"/>
        <v>3.4213831470131018</v>
      </c>
      <c r="BP30" s="13">
        <f t="shared" si="59"/>
        <v>3.1103483154664557</v>
      </c>
      <c r="BQ30" s="13">
        <f t="shared" si="60"/>
        <v>3.1103483154664557</v>
      </c>
      <c r="BR30" s="13">
        <f t="shared" si="61"/>
        <v>3.1103483154664557</v>
      </c>
      <c r="BS30" s="13">
        <f t="shared" si="62"/>
        <v>3.2658657312397787</v>
      </c>
      <c r="BT30" s="13">
        <f t="shared" si="63"/>
        <v>3.5769005627864243</v>
      </c>
      <c r="BU30" s="13">
        <f t="shared" si="64"/>
        <v>3.2658657312397787</v>
      </c>
      <c r="BV30" s="13">
        <f t="shared" si="65"/>
        <v>3.2658657312397787</v>
      </c>
      <c r="BW30" s="13">
        <f t="shared" si="66"/>
        <v>2.2078330365024259</v>
      </c>
      <c r="BX30" s="13">
        <f t="shared" si="67"/>
        <v>2.2825328437230379</v>
      </c>
      <c r="BY30" s="13">
        <f t="shared" si="68"/>
        <v>1.9083853124375989</v>
      </c>
      <c r="BZ30" s="13">
        <f t="shared" si="69"/>
        <v>2.1279759035095305</v>
      </c>
      <c r="CA30" s="13">
        <f t="shared" si="70"/>
        <v>2.1198034633106424</v>
      </c>
      <c r="CB30" s="13">
        <f t="shared" si="71"/>
        <v>2.0768840779403526</v>
      </c>
      <c r="CC30" s="13">
        <f t="shared" si="72"/>
        <v>1.7595364834526359</v>
      </c>
      <c r="CD30" s="13">
        <f t="shared" si="73"/>
        <v>1.5363565504246559</v>
      </c>
      <c r="CE30" s="13">
        <f t="shared" si="74"/>
        <v>1.4026115728595983</v>
      </c>
      <c r="CF30" s="13">
        <f t="shared" si="76"/>
        <v>1.3740430235820389</v>
      </c>
      <c r="CG30" s="13">
        <f t="shared" si="75"/>
        <v>1.4091759629793903</v>
      </c>
      <c r="CH30" s="13">
        <f t="shared" si="31"/>
        <v>1.5039342795842336</v>
      </c>
      <c r="CI30" s="66">
        <f t="shared" si="32"/>
        <v>9.453216076420734E-2</v>
      </c>
      <c r="CJ30" s="66">
        <f t="shared" si="33"/>
        <v>6.7243778700637247E-2</v>
      </c>
      <c r="CK30" s="69">
        <f t="shared" si="34"/>
        <v>2.9373087524579531</v>
      </c>
    </row>
    <row r="31" spans="1:92" x14ac:dyDescent="0.45">
      <c r="A31" s="10"/>
      <c r="B31" s="10" t="s">
        <v>11</v>
      </c>
      <c r="C31" s="7">
        <f>'Table 1(Q1''25)'!C31/32.15074</f>
        <v>5.5986269678396203</v>
      </c>
      <c r="D31" s="7">
        <f>'Table 1(Q1''25)'!D31/32.15074</f>
        <v>6.9982837097995256</v>
      </c>
      <c r="E31" s="7">
        <f>'Table 1(Q1''25)'!E31/32.15074</f>
        <v>9.3310449463993681</v>
      </c>
      <c r="F31" s="7">
        <f>'Table 1(Q1''25)'!F31/32.15074</f>
        <v>9.9531146094926584</v>
      </c>
      <c r="G31" s="7">
        <f>'Table 1(Q1''25)'!G31/32.15074</f>
        <v>8.0869056202127858</v>
      </c>
      <c r="H31" s="7">
        <f>'Table 1(Q1''25)'!H31/32.15074</f>
        <v>8.5534578675327531</v>
      </c>
      <c r="I31" s="7">
        <f>'Table 1(Q1''25)'!I31/32.15074</f>
        <v>7.5553432864380721</v>
      </c>
      <c r="J31" s="7">
        <f>'Table 1(Q1''25)'!J31/32.15074</f>
        <v>15.26358465774142</v>
      </c>
      <c r="K31" s="7">
        <f>'Table 1(Q1''25)'!K31/32.15074</f>
        <v>24.531198066821851</v>
      </c>
      <c r="L31" s="7">
        <f>'Table 1(Q1''25)'!L31/32.15074</f>
        <v>16.426364948342613</v>
      </c>
      <c r="M31" s="7">
        <f>'Table 1(Q1''25)'!M31/32.15074</f>
        <v>18.809129718275855</v>
      </c>
      <c r="N31" s="7">
        <f>'Table 1(Q1''25)'!N31/32.15074</f>
        <v>21.460154360535281</v>
      </c>
      <c r="O31" s="7">
        <f>'Table 1(Q1''25)'!O31/32.15074</f>
        <v>8.9818378138557815</v>
      </c>
      <c r="P31" s="68">
        <f t="shared" si="25"/>
        <v>0.14094350360524999</v>
      </c>
      <c r="Q31" s="68">
        <f t="shared" si="26"/>
        <v>-0.5814644357650488</v>
      </c>
      <c r="R31" s="199"/>
      <c r="S31" s="7">
        <f>'Table 1(Q1''25)'!S31/32.15074</f>
        <v>1.3996567419599051</v>
      </c>
      <c r="T31" s="7">
        <f>'Table 1(Q1''25)'!T31/32.15074</f>
        <v>1.7106915735065507</v>
      </c>
      <c r="U31" s="7">
        <f>'Table 1(Q1''25)'!U31/32.15074</f>
        <v>1.7106915735065507</v>
      </c>
      <c r="V31" s="7">
        <f>'Table 1(Q1''25)'!V31/32.15074</f>
        <v>2.0217264050531965</v>
      </c>
      <c r="W31" s="7">
        <f>'Table 1(Q1''25)'!W31/32.15074</f>
        <v>2.6437960681464876</v>
      </c>
      <c r="X31" s="7">
        <f>'Table 1(Q1''25)'!X31/32.15074</f>
        <v>2.9548308996931332</v>
      </c>
      <c r="Y31" s="7">
        <f>'Table 1(Q1''25)'!Y31/32.15074</f>
        <v>2.7993134839198102</v>
      </c>
      <c r="Z31" s="7">
        <f>'Table 1(Q1''25)'!Z31/32.15074</f>
        <v>3.4213831470131013</v>
      </c>
      <c r="AA31" s="7">
        <f>'Table 1(Q1''25)'!AA31/32.15074</f>
        <v>2.6437960681464876</v>
      </c>
      <c r="AB31" s="7">
        <f>'Table 1(Q1''25)'!AB31/32.15074</f>
        <v>1.2441393261865823</v>
      </c>
      <c r="AC31" s="7">
        <f>'Table 1(Q1''25)'!AC31/32.15074</f>
        <v>1.8662089892798737</v>
      </c>
      <c r="AD31" s="7">
        <f>'Table 1(Q1''25)'!AD31/32.15074</f>
        <v>2.177243820826519</v>
      </c>
      <c r="AE31" s="7">
        <f>'Table 1(Q1''25)'!AE31/32.15074</f>
        <v>2.0217264050531965</v>
      </c>
      <c r="AF31" s="7">
        <f>'Table 1(Q1''25)'!AF31/32.15074</f>
        <v>1.7106915735065507</v>
      </c>
      <c r="AG31" s="7">
        <f>'Table 1(Q1''25)'!AG31/32.15074</f>
        <v>2.177243820826519</v>
      </c>
      <c r="AH31" s="7">
        <f>'Table 1(Q1''25)'!AH31/32.15074</f>
        <v>2.0217264050531965</v>
      </c>
      <c r="AI31" s="7">
        <f>'Table 1(Q1''25)'!AI31/32.15074</f>
        <v>2.177243820826519</v>
      </c>
      <c r="AJ31" s="7">
        <f>'Table 1(Q1''25)'!AJ31/32.15074</f>
        <v>2.177243820826519</v>
      </c>
      <c r="AK31" s="7">
        <f>'Table 1(Q1''25)'!AK31/32.15074</f>
        <v>3.7122898034279714</v>
      </c>
      <c r="AL31" s="7">
        <f>'Table 1(Q1''25)'!AL31/32.15074</f>
        <v>1.0119004670415239</v>
      </c>
      <c r="AM31" s="7">
        <f>'Table 1(Q1''25)'!AM31/32.15074</f>
        <v>2.2783265954885397</v>
      </c>
      <c r="AN31" s="7">
        <f>'Table 1(Q1''25)'!AN31/32.15074</f>
        <v>0.55282642048003572</v>
      </c>
      <c r="AO31" s="7">
        <f>'Table 1(Q1''25)'!AO31/32.15074</f>
        <v>5.1358304137391029</v>
      </c>
      <c r="AP31" s="7">
        <f>'Table 1(Q1''25)'!AP31/32.15074</f>
        <v>1.0076272551931855</v>
      </c>
      <c r="AQ31" s="7">
        <f>'Table 1(Q1''25)'!AQ31/32.15074</f>
        <v>6.1741035604520107</v>
      </c>
      <c r="AR31" s="7">
        <f>'Table 1(Q1''25)'!AR31/32.15074</f>
        <v>2.9460234283571207</v>
      </c>
      <c r="AS31" s="7">
        <f>'Table 1(Q1''25)'!AS31/32.15074</f>
        <v>3.4387469778367259</v>
      </c>
      <c r="AT31" s="7">
        <f>'Table 1(Q1''25)'!AT31/32.15074</f>
        <v>11.891247835129924</v>
      </c>
      <c r="AU31" s="7">
        <f>'Table 1(Q1''25)'!AU31/32.15074</f>
        <v>4.5623783418008124</v>
      </c>
      <c r="AV31" s="7">
        <f>'Table 1(Q1''25)'!AV31/32.15074</f>
        <v>4.6388249120543934</v>
      </c>
      <c r="AW31" s="7">
        <f>'Table 1(Q1''25)'!AW31/32.15074</f>
        <v>4.8452432736439137</v>
      </c>
      <c r="AX31" s="7">
        <f>'Table 1(Q1''25)'!AX31/32.15074</f>
        <v>6.4727257327734948</v>
      </c>
      <c r="AY31" s="7">
        <f>'Table 1(Q1''25)'!AY31/32.15074</f>
        <v>4.8773119565839735</v>
      </c>
      <c r="AZ31" s="7">
        <f>'Table 1(Q1''25)'!AZ31/32.15074</f>
        <v>0.23108398534123104</v>
      </c>
      <c r="BA31" s="7">
        <f>'Table 1(Q1''25)'!BA31/32.15074</f>
        <v>2.3806445056207375</v>
      </c>
      <c r="BB31" s="7">
        <f>'Table 1(Q1''25)'!BB31/32.15074</f>
        <v>7.9338811430753999</v>
      </c>
      <c r="BC31" s="7">
        <f>'Table 1(Q1''25)'!BC31/32.15074</f>
        <v>2.6355735744456288</v>
      </c>
      <c r="BD31" s="7">
        <f>'Table 1(Q1''25)'!BD31/32.15074</f>
        <v>5.8590304951340881</v>
      </c>
      <c r="BE31" s="7">
        <f>'Table 1(Q1''25)'!BE31/32.15074</f>
        <v>6.5046436842336588</v>
      </c>
      <c r="BF31" s="7">
        <f>'Table 1(Q1''25)'!BF31/32.15074</f>
        <v>7.1471481947120576</v>
      </c>
      <c r="BG31" s="7">
        <f>'Table 1(Q1''25)'!BG31/32.15074</f>
        <v>4.0445643800331137</v>
      </c>
      <c r="BH31" s="7">
        <f>'Table 1(Q1''25)'!BH31/32.15074</f>
        <v>3.7637981015564503</v>
      </c>
      <c r="BI31" s="7">
        <f>'Table 1(Q1''25)'!BI31/32.15074</f>
        <v>1.2606170584593213</v>
      </c>
      <c r="BJ31" s="66">
        <f t="shared" si="27"/>
        <v>-0.8061973691941221</v>
      </c>
      <c r="BK31" s="66">
        <f t="shared" si="28"/>
        <v>-0.66506783189618601</v>
      </c>
      <c r="BL31" s="492"/>
      <c r="BM31" s="13">
        <f>D31-BN31</f>
        <v>3.8879353943330699</v>
      </c>
      <c r="BN31" s="13">
        <f>SUM(S31:T31)</f>
        <v>3.1103483154664557</v>
      </c>
      <c r="BO31" s="13">
        <f t="shared" si="58"/>
        <v>3.7324179785597469</v>
      </c>
      <c r="BP31" s="13">
        <f t="shared" si="59"/>
        <v>5.5986269678396212</v>
      </c>
      <c r="BQ31" s="13">
        <f t="shared" si="60"/>
        <v>6.2206966309329115</v>
      </c>
      <c r="BR31" s="13">
        <f t="shared" si="61"/>
        <v>3.8879353943330699</v>
      </c>
      <c r="BS31" s="13">
        <f t="shared" si="62"/>
        <v>4.0434528101063929</v>
      </c>
      <c r="BT31" s="13">
        <f t="shared" si="63"/>
        <v>3.7324179785597469</v>
      </c>
      <c r="BU31" s="13">
        <f t="shared" si="64"/>
        <v>4.1989702258797159</v>
      </c>
      <c r="BV31" s="13">
        <f t="shared" si="65"/>
        <v>4.354487641653038</v>
      </c>
      <c r="BW31" s="13">
        <f t="shared" si="66"/>
        <v>4.7241902704694958</v>
      </c>
      <c r="BX31" s="13">
        <f t="shared" si="67"/>
        <v>2.8311530159685754</v>
      </c>
      <c r="BY31" s="13">
        <f t="shared" si="68"/>
        <v>6.1434576689322888</v>
      </c>
      <c r="BZ31" s="13">
        <f t="shared" si="69"/>
        <v>9.1201269888091314</v>
      </c>
      <c r="CA31" s="13">
        <f t="shared" si="70"/>
        <v>15.32999481296665</v>
      </c>
      <c r="CB31" s="13">
        <f t="shared" si="71"/>
        <v>9.2012032538552049</v>
      </c>
      <c r="CC31" s="13">
        <f t="shared" si="72"/>
        <v>11.317969006417409</v>
      </c>
      <c r="CD31" s="13">
        <f t="shared" si="73"/>
        <v>5.1083959419252043</v>
      </c>
      <c r="CE31" s="13">
        <f t="shared" si="74"/>
        <v>10.314525648696137</v>
      </c>
      <c r="CF31" s="13">
        <f t="shared" si="76"/>
        <v>8.4946040695797169</v>
      </c>
      <c r="CG31" s="13">
        <f t="shared" si="75"/>
        <v>13.651791878945716</v>
      </c>
      <c r="CH31" s="13">
        <f t="shared" si="31"/>
        <v>7.8083624815895636</v>
      </c>
      <c r="CI31" s="66">
        <f t="shared" si="32"/>
        <v>-8.078558840048522E-2</v>
      </c>
      <c r="CJ31" s="66">
        <f t="shared" si="33"/>
        <v>-0.42803387637106449</v>
      </c>
      <c r="CK31" s="69">
        <f t="shared" si="34"/>
        <v>16.216127734760942</v>
      </c>
    </row>
    <row r="32" spans="1:92" x14ac:dyDescent="0.45">
      <c r="A32" s="10"/>
      <c r="B32" s="10" t="s">
        <v>58</v>
      </c>
      <c r="C32" s="7">
        <f>'Table 1(Q1''25)'!C32/32.15074</f>
        <v>6.8427662940262026</v>
      </c>
      <c r="D32" s="7">
        <f>'Table 1(Q1''25)'!D32/32.15074</f>
        <v>6.9982837097995256</v>
      </c>
      <c r="E32" s="7">
        <f>'Table 1(Q1''25)'!E32/32.15074</f>
        <v>7.4648359571194947</v>
      </c>
      <c r="F32" s="7">
        <f>'Table 1(Q1''25)'!F32/32.15074</f>
        <v>7.3093185413461716</v>
      </c>
      <c r="G32" s="7">
        <f>'Table 1(Q1''25)'!G32/32.15074</f>
        <v>7.3093185413461716</v>
      </c>
      <c r="H32" s="7">
        <f>'Table 1(Q1''25)'!H32/32.15074</f>
        <v>7.3093185413461716</v>
      </c>
      <c r="I32" s="7">
        <f>'Table 1(Q1''25)'!I32/32.15074</f>
        <v>8.6218825449778738</v>
      </c>
      <c r="J32" s="7">
        <f>'Table 1(Q1''25)'!J32/32.15074</f>
        <v>7.9502837343046986</v>
      </c>
      <c r="K32" s="7">
        <f>'Table 1(Q1''25)'!K32/32.15074</f>
        <v>8.2930460965509347</v>
      </c>
      <c r="L32" s="7">
        <f>'Table 1(Q1''25)'!L32/32.15074</f>
        <v>8.6383015521708124</v>
      </c>
      <c r="M32" s="7">
        <f>'Table 1(Q1''25)'!M32/32.15074</f>
        <v>9.0826020112150605</v>
      </c>
      <c r="N32" s="7">
        <f>'Table 1(Q1''25)'!N32/32.15074</f>
        <v>9.5941723092728548</v>
      </c>
      <c r="O32" s="7">
        <f>'Table 1(Q1''25)'!O32/32.15074</f>
        <v>9.9634642688219426</v>
      </c>
      <c r="P32" s="68">
        <f t="shared" si="25"/>
        <v>5.6324200644938038E-2</v>
      </c>
      <c r="Q32" s="68">
        <f t="shared" si="26"/>
        <v>3.8491278626730852E-2</v>
      </c>
      <c r="R32" s="199"/>
      <c r="S32" s="7">
        <f>'Table 1(Q1''25)'!S32/32.15074</f>
        <v>1.3996567419599051</v>
      </c>
      <c r="T32" s="7">
        <f>'Table 1(Q1''25)'!T32/32.15074</f>
        <v>2.0217264050531965</v>
      </c>
      <c r="U32" s="7">
        <f>'Table 1(Q1''25)'!U32/32.15074</f>
        <v>1.5551741577332279</v>
      </c>
      <c r="V32" s="7">
        <f>'Table 1(Q1''25)'!V32/32.15074</f>
        <v>2.0217264050531965</v>
      </c>
      <c r="W32" s="7">
        <f>'Table 1(Q1''25)'!W32/32.15074</f>
        <v>1.3996567419599051</v>
      </c>
      <c r="X32" s="7">
        <f>'Table 1(Q1''25)'!X32/32.15074</f>
        <v>2.0217264050531965</v>
      </c>
      <c r="Y32" s="7">
        <f>'Table 1(Q1''25)'!Y32/32.15074</f>
        <v>1.5551741577332279</v>
      </c>
      <c r="Z32" s="7">
        <f>'Table 1(Q1''25)'!Z32/32.15074</f>
        <v>2.177243820826519</v>
      </c>
      <c r="AA32" s="7">
        <f>'Table 1(Q1''25)'!AA32/32.15074</f>
        <v>1.3996567419599051</v>
      </c>
      <c r="AB32" s="7">
        <f>'Table 1(Q1''25)'!AB32/32.15074</f>
        <v>2.332761236599842</v>
      </c>
      <c r="AC32" s="7">
        <f>'Table 1(Q1''25)'!AC32/32.15074</f>
        <v>1.7106915735065507</v>
      </c>
      <c r="AD32" s="7">
        <f>'Table 1(Q1''25)'!AD32/32.15074</f>
        <v>2.177243820826519</v>
      </c>
      <c r="AE32" s="7">
        <f>'Table 1(Q1''25)'!AE32/32.15074</f>
        <v>1.3996567419599051</v>
      </c>
      <c r="AF32" s="7">
        <f>'Table 1(Q1''25)'!AF32/32.15074</f>
        <v>2.177243820826519</v>
      </c>
      <c r="AG32" s="7">
        <f>'Table 1(Q1''25)'!AG32/32.15074</f>
        <v>1.7106915735065507</v>
      </c>
      <c r="AH32" s="7">
        <f>'Table 1(Q1''25)'!AH32/32.15074</f>
        <v>2.177243820826519</v>
      </c>
      <c r="AI32" s="7">
        <f>'Table 1(Q1''25)'!AI32/32.15074</f>
        <v>1.3996567419599051</v>
      </c>
      <c r="AJ32" s="7">
        <f>'Table 1(Q1''25)'!AJ32/32.15074</f>
        <v>2.177243820826519</v>
      </c>
      <c r="AK32" s="7">
        <f>'Table 1(Q1''25)'!AK32/32.15074</f>
        <v>2.1554706362444684</v>
      </c>
      <c r="AL32" s="7">
        <f>'Table 1(Q1''25)'!AL32/32.15074</f>
        <v>2.1554706362444684</v>
      </c>
      <c r="AM32" s="7">
        <f>'Table 1(Q1''25)'!AM32/32.15074</f>
        <v>2.1554706362444684</v>
      </c>
      <c r="AN32" s="7">
        <f>'Table 1(Q1''25)'!AN32/32.15074</f>
        <v>2.1554706362444684</v>
      </c>
      <c r="AO32" s="7">
        <f>'Table 1(Q1''25)'!AO32/32.15074</f>
        <v>1.9875709335761746</v>
      </c>
      <c r="AP32" s="7">
        <f>'Table 1(Q1''25)'!AP32/32.15074</f>
        <v>1.9875709335761746</v>
      </c>
      <c r="AQ32" s="7">
        <f>'Table 1(Q1''25)'!AQ32/32.15074</f>
        <v>1.9875709335761746</v>
      </c>
      <c r="AR32" s="7">
        <f>'Table 1(Q1''25)'!AR32/32.15074</f>
        <v>1.9875709335761746</v>
      </c>
      <c r="AS32" s="7">
        <f>'Table 1(Q1''25)'!AS32/32.15074</f>
        <v>2.0324878596783522</v>
      </c>
      <c r="AT32" s="7">
        <f>'Table 1(Q1''25)'!AT32/32.15074</f>
        <v>2.0558157766374494</v>
      </c>
      <c r="AU32" s="7">
        <f>'Table 1(Q1''25)'!AU32/32.15074</f>
        <v>2.1307353114123213</v>
      </c>
      <c r="AV32" s="7">
        <f>'Table 1(Q1''25)'!AV32/32.15074</f>
        <v>2.0740071488228113</v>
      </c>
      <c r="AW32" s="7">
        <f>'Table 1(Q1''25)'!AW32/32.15074</f>
        <v>2.2176546868926281</v>
      </c>
      <c r="AX32" s="7">
        <f>'Table 1(Q1''25)'!AX32/32.15074</f>
        <v>2.1202441309152062</v>
      </c>
      <c r="AY32" s="7">
        <f>'Table 1(Q1''25)'!AY32/32.15074</f>
        <v>2.1502013671814892</v>
      </c>
      <c r="AZ32" s="7">
        <f>'Table 1(Q1''25)'!AZ32/32.15074</f>
        <v>2.1502013671814892</v>
      </c>
      <c r="BA32" s="7">
        <f>'Table 1(Q1''25)'!BA32/32.15074</f>
        <v>2.3714873508297241</v>
      </c>
      <c r="BB32" s="7">
        <f>'Table 1(Q1''25)'!BB32/32.15074</f>
        <v>2.2473856333944737</v>
      </c>
      <c r="BC32" s="7">
        <f>'Table 1(Q1''25)'!BC32/32.15074</f>
        <v>2.2157692210125441</v>
      </c>
      <c r="BD32" s="7">
        <f>'Table 1(Q1''25)'!BD32/32.15074</f>
        <v>2.2479598059783203</v>
      </c>
      <c r="BE32" s="7">
        <f>'Table 1(Q1''25)'!BE32/32.15074</f>
        <v>2.303956413953816</v>
      </c>
      <c r="BF32" s="7">
        <f>'Table 1(Q1''25)'!BF32/32.15074</f>
        <v>2.4029360350844673</v>
      </c>
      <c r="BG32" s="7">
        <f>'Table 1(Q1''25)'!BG32/32.15074</f>
        <v>2.4090664057897992</v>
      </c>
      <c r="BH32" s="7">
        <f>'Table 1(Q1''25)'!BH32/32.15074</f>
        <v>2.4782134544447718</v>
      </c>
      <c r="BI32" s="7">
        <f>'Table 1(Q1''25)'!BI32/32.15074</f>
        <v>2.3813426182933175</v>
      </c>
      <c r="BJ32" s="66">
        <f t="shared" si="27"/>
        <v>3.3588397710484053E-2</v>
      </c>
      <c r="BK32" s="66">
        <f t="shared" si="28"/>
        <v>-3.9088979997954909E-2</v>
      </c>
      <c r="BL32" s="492"/>
      <c r="BM32" s="13">
        <f>D32-BN32</f>
        <v>3.5769005627864239</v>
      </c>
      <c r="BN32" s="13">
        <f>SUM(S32:T32)</f>
        <v>3.4213831470131018</v>
      </c>
      <c r="BO32" s="13">
        <f t="shared" si="58"/>
        <v>3.5769005627864243</v>
      </c>
      <c r="BP32" s="13">
        <f t="shared" si="59"/>
        <v>3.4213831470131018</v>
      </c>
      <c r="BQ32" s="13">
        <f t="shared" si="60"/>
        <v>3.7324179785597469</v>
      </c>
      <c r="BR32" s="13">
        <f t="shared" si="61"/>
        <v>3.7324179785597469</v>
      </c>
      <c r="BS32" s="13">
        <f t="shared" si="62"/>
        <v>3.8879353943330699</v>
      </c>
      <c r="BT32" s="13">
        <f t="shared" si="63"/>
        <v>3.5769005627864239</v>
      </c>
      <c r="BU32" s="13">
        <f t="shared" si="64"/>
        <v>3.8879353943330699</v>
      </c>
      <c r="BV32" s="13">
        <f t="shared" si="65"/>
        <v>3.5769005627864239</v>
      </c>
      <c r="BW32" s="13">
        <f t="shared" si="66"/>
        <v>4.3109412724889369</v>
      </c>
      <c r="BX32" s="13">
        <f t="shared" si="67"/>
        <v>4.3109412724889369</v>
      </c>
      <c r="BY32" s="13">
        <f t="shared" si="68"/>
        <v>3.9751418671523493</v>
      </c>
      <c r="BZ32" s="13">
        <f t="shared" si="69"/>
        <v>3.9751418671523493</v>
      </c>
      <c r="CA32" s="13">
        <f t="shared" si="70"/>
        <v>4.0883036363158016</v>
      </c>
      <c r="CB32" s="13">
        <f t="shared" si="71"/>
        <v>4.2047424602351331</v>
      </c>
      <c r="CC32" s="13">
        <f t="shared" si="72"/>
        <v>4.3378988178078348</v>
      </c>
      <c r="CD32" s="13">
        <f t="shared" si="73"/>
        <v>4.3004027343629785</v>
      </c>
      <c r="CE32" s="13">
        <f t="shared" si="74"/>
        <v>4.6188729842241978</v>
      </c>
      <c r="CF32" s="13">
        <f t="shared" si="76"/>
        <v>4.4637290269908645</v>
      </c>
      <c r="CG32" s="13">
        <f t="shared" si="75"/>
        <v>4.7068924490382837</v>
      </c>
      <c r="CH32" s="13">
        <f t="shared" si="31"/>
        <v>4.8872798602345711</v>
      </c>
      <c r="CI32" s="66">
        <f t="shared" si="32"/>
        <v>9.4887218888650926E-2</v>
      </c>
      <c r="CJ32" s="66">
        <f t="shared" si="33"/>
        <v>3.8324098786906458E-2</v>
      </c>
      <c r="CK32" s="69">
        <f t="shared" si="34"/>
        <v>9.6715585136123554</v>
      </c>
    </row>
    <row r="33" spans="1:89" x14ac:dyDescent="0.45">
      <c r="A33" s="10"/>
      <c r="B33" s="10" t="s">
        <v>230</v>
      </c>
      <c r="C33" s="7" t="s">
        <v>101</v>
      </c>
      <c r="D33" s="7" t="s">
        <v>101</v>
      </c>
      <c r="E33" s="7" t="s">
        <v>101</v>
      </c>
      <c r="F33" s="7" t="s">
        <v>101</v>
      </c>
      <c r="G33" s="7" t="s">
        <v>101</v>
      </c>
      <c r="H33" s="7" t="s">
        <v>101</v>
      </c>
      <c r="I33" s="7">
        <f>'Table 1(Q1''25)'!I33/32.15074</f>
        <v>0.91587809224823935</v>
      </c>
      <c r="J33" s="7">
        <f>'Table 1(Q1''25)'!J33/32.15074</f>
        <v>0.85544792667403402</v>
      </c>
      <c r="K33" s="7">
        <f>'Table 1(Q1''25)'!K33/32.15074</f>
        <v>0.52949774747839984</v>
      </c>
      <c r="L33" s="7">
        <f>'Table 1(Q1''25)'!L33/32.15074</f>
        <v>0.3826511272385073</v>
      </c>
      <c r="M33" s="7">
        <f>'Table 1(Q1''25)'!M33/32.15074</f>
        <v>0.71511713078553729</v>
      </c>
      <c r="N33" s="7">
        <f>'Table 1(Q1''25)'!N33/32.15074</f>
        <v>1.3712208058766413</v>
      </c>
      <c r="O33" s="7">
        <f>'Table 1(Q1''25)'!O33/32.15074</f>
        <v>1.8468791497395183</v>
      </c>
      <c r="P33" s="68">
        <f t="shared" si="25"/>
        <v>0.91747721715237263</v>
      </c>
      <c r="Q33" s="68">
        <f t="shared" si="26"/>
        <v>0.34688676092453385</v>
      </c>
      <c r="R33" s="199"/>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f>'Table 1(Q1''25)'!AK33/32.15074</f>
        <v>0.22896952306205984</v>
      </c>
      <c r="AL33" s="7">
        <f>'Table 1(Q1''25)'!AL33/32.15074</f>
        <v>0.22896952306205984</v>
      </c>
      <c r="AM33" s="7">
        <f>'Table 1(Q1''25)'!AM33/32.15074</f>
        <v>0.22896952306205984</v>
      </c>
      <c r="AN33" s="7">
        <f>'Table 1(Q1''25)'!AN33/32.15074</f>
        <v>0.22896952306205984</v>
      </c>
      <c r="AO33" s="7">
        <f>'Table 1(Q1''25)'!AO33/32.15074</f>
        <v>0.21386198166850851</v>
      </c>
      <c r="AP33" s="7">
        <f>'Table 1(Q1''25)'!AP33/32.15074</f>
        <v>0.21386198166850851</v>
      </c>
      <c r="AQ33" s="7">
        <f>'Table 1(Q1''25)'!AQ33/32.15074</f>
        <v>0.21386198166850851</v>
      </c>
      <c r="AR33" s="7">
        <f>'Table 1(Q1''25)'!AR33/32.15074</f>
        <v>0.21386198166850851</v>
      </c>
      <c r="AS33" s="868">
        <f>'Table 1(Q1''25)'!AS33/32.15074</f>
        <v>8.9181214719564417E-2</v>
      </c>
      <c r="AT33" s="868">
        <f>'Table 1(Q1''25)'!AT33/32.15074</f>
        <v>0.12667445154188264</v>
      </c>
      <c r="AU33" s="868">
        <f>'Table 1(Q1''25)'!AU33/32.15074</f>
        <v>0.12768778226681016</v>
      </c>
      <c r="AV33" s="868">
        <f>'Table 1(Q1''25)'!AV33/32.15074</f>
        <v>0.18595429895014254</v>
      </c>
      <c r="AW33" s="868">
        <f>'Table 1(Q1''25)'!AW33/32.15074</f>
        <v>9.4945147536932034E-2</v>
      </c>
      <c r="AX33" s="868">
        <f>'Table 1(Q1''25)'!AX33/32.15074</f>
        <v>9.4150088525742415E-2</v>
      </c>
      <c r="AY33" s="868">
        <f>'Table 1(Q1''25)'!AY33/32.15074</f>
        <v>9.6245468620155317E-2</v>
      </c>
      <c r="AZ33" s="868">
        <f>'Table 1(Q1''25)'!AZ33/32.15074</f>
        <v>9.7310422555677525E-2</v>
      </c>
      <c r="BA33" s="868">
        <f>'Table 1(Q1''25)'!BA33/32.15074</f>
        <v>9.9730503029597573E-2</v>
      </c>
      <c r="BB33" s="868">
        <f>'Table 1(Q1''25)'!BB33/32.15074</f>
        <v>0.11680526395044079</v>
      </c>
      <c r="BC33" s="868">
        <f>'Table 1(Q1''25)'!BC33/32.15074</f>
        <v>0.18831938481602425</v>
      </c>
      <c r="BD33" s="868">
        <f>'Table 1(Q1''25)'!BD33/32.15074</f>
        <v>0.31026197898947461</v>
      </c>
      <c r="BE33" s="868">
        <f>'Table 1(Q1''25)'!BE33/32.15074</f>
        <v>0.25227971973400165</v>
      </c>
      <c r="BF33" s="868">
        <f>'Table 1(Q1''25)'!BF33/32.15074</f>
        <v>0.293337974821408</v>
      </c>
      <c r="BG33" s="868">
        <f>'Table 1(Q1''25)'!BG33/32.15074</f>
        <v>0.37376904625467039</v>
      </c>
      <c r="BH33" s="868">
        <f>'Table 1(Q1''25)'!BH33/32.15074</f>
        <v>0.45183406506656126</v>
      </c>
      <c r="BI33" s="868">
        <f>'Table 1(Q1''25)'!BI33/32.15074</f>
        <v>0.65300406037043979</v>
      </c>
      <c r="BJ33" s="66">
        <f t="shared" si="27"/>
        <v>1.5884128183547741</v>
      </c>
      <c r="BK33" s="66">
        <f t="shared" si="28"/>
        <v>0.44522981080287405</v>
      </c>
      <c r="BL33" s="492"/>
      <c r="BM33" s="13"/>
      <c r="BN33" s="13"/>
      <c r="BO33" s="13"/>
      <c r="BP33" s="13"/>
      <c r="BQ33" s="13"/>
      <c r="BR33" s="13"/>
      <c r="BS33" s="13"/>
      <c r="BT33" s="13"/>
      <c r="BU33" s="13"/>
      <c r="BV33" s="13"/>
      <c r="BW33" s="13">
        <f t="shared" si="66"/>
        <v>0.45793904612411968</v>
      </c>
      <c r="BX33" s="13">
        <f t="shared" si="67"/>
        <v>0.45793904612411968</v>
      </c>
      <c r="BY33" s="13">
        <f t="shared" si="68"/>
        <v>0.42772396333701701</v>
      </c>
      <c r="BZ33" s="13">
        <f t="shared" si="69"/>
        <v>0.42772396333701701</v>
      </c>
      <c r="CA33" s="13">
        <f t="shared" si="70"/>
        <v>0.21585566626144706</v>
      </c>
      <c r="CB33" s="13">
        <f t="shared" si="71"/>
        <v>0.3136420812169527</v>
      </c>
      <c r="CC33" s="13">
        <f t="shared" si="72"/>
        <v>0.18909523606267445</v>
      </c>
      <c r="CD33" s="13">
        <f t="shared" si="73"/>
        <v>0.19355589117583283</v>
      </c>
      <c r="CE33" s="13">
        <f t="shared" si="74"/>
        <v>0.21653576698003835</v>
      </c>
      <c r="CF33" s="13">
        <f t="shared" si="76"/>
        <v>0.49858136380549889</v>
      </c>
      <c r="CG33" s="13">
        <f t="shared" si="75"/>
        <v>0.54561769455540965</v>
      </c>
      <c r="CH33" s="13">
        <f t="shared" si="31"/>
        <v>0.82560311132123165</v>
      </c>
      <c r="CI33" s="66">
        <f t="shared" si="32"/>
        <v>0.65590447468731883</v>
      </c>
      <c r="CJ33" s="66">
        <f t="shared" si="33"/>
        <v>0.51315310987845608</v>
      </c>
      <c r="CK33" s="69">
        <f t="shared" si="34"/>
        <v>1.7719451465130795</v>
      </c>
    </row>
    <row r="34" spans="1:89" x14ac:dyDescent="0.45">
      <c r="A34" s="29"/>
      <c r="B34" s="29" t="s">
        <v>2</v>
      </c>
      <c r="C34" s="29">
        <f>'Table 1(Q1''25)'!C34/32.15074</f>
        <v>13.530015172279084</v>
      </c>
      <c r="D34" s="29">
        <f>'Table 1(Q1''25)'!D34/32.15074</f>
        <v>14.152084835372374</v>
      </c>
      <c r="E34" s="29">
        <f>'Table 1(Q1''25)'!E34/32.15074</f>
        <v>13.841050003825728</v>
      </c>
      <c r="F34" s="29">
        <f>'Table 1(Q1''25)'!F34/32.15074</f>
        <v>15.240706745785634</v>
      </c>
      <c r="G34" s="29">
        <f>'Table 1(Q1''25)'!G34/32.15074</f>
        <v>15.707258993105603</v>
      </c>
      <c r="H34" s="29">
        <f>'Table 1(Q1''25)'!H34/32.15074</f>
        <v>16.329328656198893</v>
      </c>
      <c r="I34" s="29">
        <f>'Table 1(Q1''25)'!I34/32.15074</f>
        <v>17.385378563952692</v>
      </c>
      <c r="J34" s="29">
        <f>'Table 1(Q1''25)'!J34/32.15074</f>
        <v>14.962668183072863</v>
      </c>
      <c r="K34" s="29">
        <f>'Table 1(Q1''25)'!K34/32.15074</f>
        <v>16.331164823616046</v>
      </c>
      <c r="L34" s="29">
        <f>'Table 1(Q1''25)'!L34/32.15074</f>
        <v>17.166701518851195</v>
      </c>
      <c r="M34" s="29">
        <f>'Table 1(Q1''25)'!M34/32.15074</f>
        <v>17.687333305267217</v>
      </c>
      <c r="N34" s="29">
        <f>'Table 1(Q1''25)'!N34/32.15074</f>
        <v>17.956538548351979</v>
      </c>
      <c r="O34" s="29">
        <f>'Table 1(Q1''25)'!O34/32.15074</f>
        <v>17.704756547804202</v>
      </c>
      <c r="P34" s="71">
        <f t="shared" si="25"/>
        <v>1.5220227856767687E-2</v>
      </c>
      <c r="Q34" s="71">
        <f t="shared" si="26"/>
        <v>-1.4021744773904943E-2</v>
      </c>
      <c r="R34" s="199"/>
      <c r="S34" s="29">
        <f>'Table 1(Q1''25)'!S34/32.15074</f>
        <v>3.2658657312397787</v>
      </c>
      <c r="T34" s="29">
        <f>'Table 1(Q1''25)'!T34/32.15074</f>
        <v>3.5769005627864243</v>
      </c>
      <c r="U34" s="29">
        <f>'Table 1(Q1''25)'!U34/32.15074</f>
        <v>3.4213831470131013</v>
      </c>
      <c r="V34" s="29">
        <f>'Table 1(Q1''25)'!V34/32.15074</f>
        <v>3.4213831470131013</v>
      </c>
      <c r="W34" s="29">
        <f>'Table 1(Q1''25)'!W34/32.15074</f>
        <v>3.2658657312397787</v>
      </c>
      <c r="X34" s="29">
        <f>'Table 1(Q1''25)'!X34/32.15074</f>
        <v>3.5769005627864243</v>
      </c>
      <c r="Y34" s="29">
        <f>'Table 1(Q1''25)'!Y34/32.15074</f>
        <v>3.5769005627864243</v>
      </c>
      <c r="Z34" s="29">
        <f>'Table 1(Q1''25)'!Z34/32.15074</f>
        <v>3.7324179785597473</v>
      </c>
      <c r="AA34" s="29">
        <f>'Table 1(Q1''25)'!AA34/32.15074</f>
        <v>3.7324179785597473</v>
      </c>
      <c r="AB34" s="29">
        <f>'Table 1(Q1''25)'!AB34/32.15074</f>
        <v>4.0434528101063929</v>
      </c>
      <c r="AC34" s="29">
        <f>'Table 1(Q1''25)'!AC34/32.15074</f>
        <v>3.8879353943330699</v>
      </c>
      <c r="AD34" s="29">
        <f>'Table 1(Q1''25)'!AD34/32.15074</f>
        <v>3.8879353943330699</v>
      </c>
      <c r="AE34" s="29">
        <f>'Table 1(Q1''25)'!AE34/32.15074</f>
        <v>3.8879353943330699</v>
      </c>
      <c r="AF34" s="29">
        <f>'Table 1(Q1''25)'!AF34/32.15074</f>
        <v>3.8879353943330699</v>
      </c>
      <c r="AG34" s="29">
        <f>'Table 1(Q1''25)'!AG34/32.15074</f>
        <v>4.0434528101063929</v>
      </c>
      <c r="AH34" s="29">
        <f>'Table 1(Q1''25)'!AH34/32.15074</f>
        <v>4.0434528101063929</v>
      </c>
      <c r="AI34" s="29">
        <f>'Table 1(Q1''25)'!AI34/32.15074</f>
        <v>4.0434528101063929</v>
      </c>
      <c r="AJ34" s="29">
        <f>'Table 1(Q1''25)'!AJ34/32.15074</f>
        <v>4.1989702258797159</v>
      </c>
      <c r="AK34" s="29">
        <f>'Table 1(Q1''25)'!AK34/32.15074</f>
        <v>3.6140448245301271</v>
      </c>
      <c r="AL34" s="29">
        <f>'Table 1(Q1''25)'!AL34/32.15074</f>
        <v>3.6106987268999258</v>
      </c>
      <c r="AM34" s="29">
        <f>'Table 1(Q1''25)'!AM34/32.15074</f>
        <v>3.5839299458583169</v>
      </c>
      <c r="AN34" s="29">
        <f>'Table 1(Q1''25)'!AN34/32.15074</f>
        <v>6.5767050666643243</v>
      </c>
      <c r="AO34" s="29">
        <f>'Table 1(Q1''25)'!AO34/32.15074</f>
        <v>2.741765780522663</v>
      </c>
      <c r="AP34" s="29">
        <f>'Table 1(Q1''25)'!AP34/32.15074</f>
        <v>2.4104067654453414</v>
      </c>
      <c r="AQ34" s="29">
        <f>'Table 1(Q1''25)'!AQ34/32.15074</f>
        <v>3.1817564329500287</v>
      </c>
      <c r="AR34" s="29">
        <f>'Table 1(Q1''25)'!AR34/32.15074</f>
        <v>6.6287392041548285</v>
      </c>
      <c r="AS34" s="29">
        <f>'Table 1(Q1''25)'!AS34/32.15074</f>
        <v>4.2505269592237456</v>
      </c>
      <c r="AT34" s="29">
        <f>'Table 1(Q1''25)'!AT34/32.15074</f>
        <v>3.9022506905340504</v>
      </c>
      <c r="AU34" s="29">
        <f>'Table 1(Q1''25)'!AU34/32.15074</f>
        <v>3.8964812654769689</v>
      </c>
      <c r="AV34" s="29">
        <f>'Table 1(Q1''25)'!AV34/32.15074</f>
        <v>4.2819059083812805</v>
      </c>
      <c r="AW34" s="29">
        <f>'Table 1(Q1''25)'!AW34/32.15074</f>
        <v>4.3149360609758336</v>
      </c>
      <c r="AX34" s="29">
        <f>'Table 1(Q1''25)'!AX34/32.15074</f>
        <v>4.4510231132775937</v>
      </c>
      <c r="AY34" s="29">
        <f>'Table 1(Q1''25)'!AY34/32.15074</f>
        <v>4.1909502880941387</v>
      </c>
      <c r="AZ34" s="29">
        <f>'Table 1(Q1''25)'!AZ34/32.15074</f>
        <v>4.209792056503626</v>
      </c>
      <c r="BA34" s="29">
        <f>'Table 1(Q1''25)'!BA34/32.15074</f>
        <v>4.2691991150496502</v>
      </c>
      <c r="BB34" s="29">
        <f>'Table 1(Q1''25)'!BB34/32.15074</f>
        <v>4.5021019969117786</v>
      </c>
      <c r="BC34" s="29">
        <f>'Table 1(Q1''25)'!BC34/32.15074</f>
        <v>4.3189328381303644</v>
      </c>
      <c r="BD34" s="29">
        <f>'Table 1(Q1''25)'!BD34/32.15074</f>
        <v>4.5970993551754225</v>
      </c>
      <c r="BE34" s="29">
        <f>'Table 1(Q1''25)'!BE34/32.15074</f>
        <v>4.4091984239476227</v>
      </c>
      <c r="BF34" s="29">
        <f>'Table 1(Q1''25)'!BF34/32.15074</f>
        <v>4.599550195429841</v>
      </c>
      <c r="BG34" s="29">
        <f>'Table 1(Q1''25)'!BG34/32.15074</f>
        <v>4.4643907801903531</v>
      </c>
      <c r="BH34" s="29">
        <f>'Table 1(Q1''25)'!BH34/32.15074</f>
        <v>4.4833991487841622</v>
      </c>
      <c r="BI34" s="29">
        <f>'Table 1(Q1''25)'!BI34/32.15074</f>
        <v>4.4460763582480824</v>
      </c>
      <c r="BJ34" s="998">
        <f t="shared" si="27"/>
        <v>8.3638636220508822E-3</v>
      </c>
      <c r="BK34" s="998">
        <f t="shared" si="28"/>
        <v>-8.3246637868951145E-3</v>
      </c>
      <c r="BL34" s="492"/>
      <c r="BM34" s="29">
        <f>D34-BN34</f>
        <v>7.3093185413461708</v>
      </c>
      <c r="BN34" s="29">
        <f>SUM(S34:T34)</f>
        <v>6.8427662940262035</v>
      </c>
      <c r="BO34" s="29">
        <f>SUM(U34:V34)</f>
        <v>6.8427662940262026</v>
      </c>
      <c r="BP34" s="29">
        <f>SUM(W34:X34)</f>
        <v>6.8427662940262035</v>
      </c>
      <c r="BQ34" s="29">
        <f>SUM(Y34:Z34)</f>
        <v>7.3093185413461716</v>
      </c>
      <c r="BR34" s="29">
        <f>SUM(AA34:AB34)</f>
        <v>7.7758707886661398</v>
      </c>
      <c r="BS34" s="29">
        <f>SUM(AC34:AD34)</f>
        <v>7.7758707886661398</v>
      </c>
      <c r="BT34" s="29">
        <f>SUM(AE34:AF34)</f>
        <v>7.7758707886661398</v>
      </c>
      <c r="BU34" s="29">
        <f>SUM(AG34:AH34)</f>
        <v>8.0869056202127858</v>
      </c>
      <c r="BV34" s="29">
        <f>SUM(AI34:AJ34)</f>
        <v>8.2424230359861088</v>
      </c>
      <c r="BW34" s="29">
        <f t="shared" si="66"/>
        <v>7.2247435514300529</v>
      </c>
      <c r="BX34" s="29">
        <f t="shared" si="67"/>
        <v>10.160635012522642</v>
      </c>
      <c r="BY34" s="29">
        <f t="shared" si="68"/>
        <v>5.1521725459680043</v>
      </c>
      <c r="BZ34" s="599">
        <f t="shared" si="69"/>
        <v>9.8104956371048573</v>
      </c>
      <c r="CA34" s="599">
        <f t="shared" si="70"/>
        <v>8.1527776497577964</v>
      </c>
      <c r="CB34" s="599">
        <f t="shared" si="71"/>
        <v>8.1783871738582494</v>
      </c>
      <c r="CC34" s="599">
        <f t="shared" si="72"/>
        <v>8.7659591742534282</v>
      </c>
      <c r="CD34" s="599">
        <f t="shared" si="73"/>
        <v>8.4007423445977647</v>
      </c>
      <c r="CE34" s="599">
        <f t="shared" si="74"/>
        <v>8.7713011119614279</v>
      </c>
      <c r="CF34" s="599">
        <f t="shared" si="76"/>
        <v>8.9160321933057869</v>
      </c>
      <c r="CG34" s="599">
        <f t="shared" si="75"/>
        <v>9.0087486193774637</v>
      </c>
      <c r="CH34" s="599">
        <f t="shared" si="31"/>
        <v>8.9477899289745153</v>
      </c>
      <c r="CI34" s="74">
        <f t="shared" si="32"/>
        <v>3.5618686631226915E-3</v>
      </c>
      <c r="CJ34" s="74">
        <f t="shared" si="33"/>
        <v>-6.7666102117478477E-3</v>
      </c>
      <c r="CK34" s="984">
        <f t="shared" si="34"/>
        <v>17.993416482652439</v>
      </c>
    </row>
    <row r="35" spans="1:89" x14ac:dyDescent="0.45">
      <c r="A35" s="37"/>
      <c r="B35" s="37"/>
      <c r="C35" s="37"/>
      <c r="D35" s="37"/>
      <c r="E35" s="37"/>
      <c r="F35" s="37"/>
      <c r="G35" s="37"/>
      <c r="H35" s="37"/>
      <c r="I35" s="628"/>
      <c r="J35" s="37"/>
      <c r="K35" s="37"/>
      <c r="L35" s="37"/>
      <c r="M35" s="37"/>
      <c r="N35" s="37"/>
      <c r="O35" s="37"/>
      <c r="P35" s="72"/>
      <c r="Q35" s="230"/>
      <c r="R35" s="199"/>
      <c r="S35" s="544"/>
      <c r="T35" s="544"/>
      <c r="U35" s="544"/>
      <c r="V35" s="544"/>
      <c r="W35" s="544"/>
      <c r="X35" s="544"/>
      <c r="Y35" s="544"/>
      <c r="Z35" s="544"/>
      <c r="AA35" s="544"/>
      <c r="AB35" s="544"/>
      <c r="AC35" s="544"/>
      <c r="AD35" s="544"/>
      <c r="AE35" s="544"/>
      <c r="AF35" s="544"/>
      <c r="AG35" s="544"/>
      <c r="AH35" s="544"/>
      <c r="AI35" s="544"/>
      <c r="AJ35" s="544"/>
      <c r="AK35" s="580"/>
      <c r="AL35" s="580"/>
      <c r="AM35" s="580"/>
      <c r="AN35" s="580"/>
      <c r="AO35" s="563"/>
      <c r="AP35" s="580"/>
      <c r="AQ35" s="580"/>
      <c r="AR35" s="580"/>
      <c r="AS35" s="580"/>
      <c r="AT35" s="580"/>
      <c r="AU35" s="580"/>
      <c r="AV35" s="580"/>
      <c r="AW35" s="580"/>
      <c r="AX35" s="580"/>
      <c r="AY35" s="580"/>
      <c r="AZ35" s="580"/>
      <c r="BA35" s="580"/>
      <c r="BB35" s="580"/>
      <c r="BC35" s="580"/>
      <c r="BD35" s="580"/>
      <c r="BE35" s="580"/>
      <c r="BF35" s="580"/>
      <c r="BG35" s="580"/>
      <c r="BH35" s="580"/>
      <c r="BI35" s="580"/>
      <c r="BJ35" s="66"/>
      <c r="BK35" s="66"/>
      <c r="BL35" s="492"/>
      <c r="BM35" s="37"/>
      <c r="BN35" s="37"/>
      <c r="BO35" s="37"/>
      <c r="BP35" s="37"/>
      <c r="BQ35" s="37"/>
      <c r="BR35" s="37"/>
      <c r="BS35" s="37"/>
      <c r="BT35" s="37"/>
      <c r="BU35" s="37"/>
      <c r="BV35" s="37"/>
      <c r="BW35" s="37"/>
      <c r="BX35" s="37"/>
      <c r="BY35" s="37"/>
      <c r="BZ35" s="37"/>
      <c r="CA35" s="37"/>
      <c r="CB35" s="37"/>
      <c r="CC35" s="37"/>
      <c r="CD35" s="37"/>
      <c r="CE35" s="37"/>
      <c r="CF35" s="37"/>
      <c r="CG35" s="37"/>
      <c r="CH35" s="37"/>
      <c r="CI35" s="66"/>
      <c r="CJ35" s="66"/>
      <c r="CK35" s="69"/>
    </row>
    <row r="36" spans="1:89" x14ac:dyDescent="0.45">
      <c r="A36" s="23" t="s">
        <v>3</v>
      </c>
      <c r="B36" s="9"/>
      <c r="C36" s="656">
        <f>'Table 1(Q1''25)'!C36/32.15074</f>
        <v>29.081756749611362</v>
      </c>
      <c r="D36" s="656">
        <f>'Table 1(Q1''25)'!D36/32.15074</f>
        <v>4.6655224731996841</v>
      </c>
      <c r="E36" s="656">
        <f>'Table 1(Q1''25)'!E36/32.15074</f>
        <v>9.4865623621726911</v>
      </c>
      <c r="F36" s="656">
        <f>'Table 1(Q1''25)'!F36/32.15074</f>
        <v>16.640363487745539</v>
      </c>
      <c r="G36" s="656">
        <f>'Table 1(Q1''25)'!G36/32.15074</f>
        <v>8.5534578675327531</v>
      </c>
      <c r="H36" s="656">
        <f>'Table 1(Q1''25)'!H36/32.15074</f>
        <v>0.46655224731996842</v>
      </c>
      <c r="I36" s="656">
        <f>'Table 1(Q1''25)'!I36/32.15074</f>
        <v>39.327574945764468</v>
      </c>
      <c r="J36" s="656">
        <f>'Table 1(Q1''25)'!J36/32.15074</f>
        <v>49.201940701265357</v>
      </c>
      <c r="K36" s="656">
        <f>SUM(K37:K40)</f>
        <v>-0.10511487066493341</v>
      </c>
      <c r="L36" s="656">
        <f t="shared" ref="L36:O36" si="77">SUM(L37:L40)</f>
        <v>-16.050749004600284</v>
      </c>
      <c r="M36" s="656">
        <f t="shared" si="77"/>
        <v>12.342912991412852</v>
      </c>
      <c r="N36" s="656">
        <f t="shared" si="77"/>
        <v>21.848356835250673</v>
      </c>
      <c r="O36" s="656">
        <f t="shared" si="77"/>
        <v>21.41430119884819</v>
      </c>
      <c r="P36" s="66">
        <f t="shared" si="25"/>
        <v>0.77011349350440206</v>
      </c>
      <c r="Q36" s="66">
        <f t="shared" si="26"/>
        <v>-1.9866740536852112E-2</v>
      </c>
      <c r="R36" s="199"/>
      <c r="S36" s="656">
        <f>'Table 1(Q1''25)'!S36/32.15074</f>
        <v>-5.4431095520662982</v>
      </c>
      <c r="T36" s="656">
        <f>'Table 1(Q1''25)'!T36/32.15074</f>
        <v>0</v>
      </c>
      <c r="U36" s="656">
        <f>'Table 1(Q1''25)'!U36/32.15074</f>
        <v>-0.31103483154664557</v>
      </c>
      <c r="V36" s="656">
        <f>'Table 1(Q1''25)'!V36/32.15074</f>
        <v>3.5769005627864243</v>
      </c>
      <c r="W36" s="656">
        <f>'Table 1(Q1''25)'!W36/32.15074</f>
        <v>8.8644926990793991</v>
      </c>
      <c r="X36" s="656">
        <f>'Table 1(Q1''25)'!X36/32.15074</f>
        <v>-2.9548308996931332</v>
      </c>
      <c r="Y36" s="656">
        <f>'Table 1(Q1''25)'!Y36/32.15074</f>
        <v>5.1320747205196522</v>
      </c>
      <c r="Z36" s="656">
        <f>'Table 1(Q1''25)'!Z36/32.15074</f>
        <v>2.9548308996931332</v>
      </c>
      <c r="AA36" s="656">
        <f>'Table 1(Q1''25)'!AA36/32.15074</f>
        <v>1.5551741577332279</v>
      </c>
      <c r="AB36" s="656">
        <f>'Table 1(Q1''25)'!AB36/32.15074</f>
        <v>6.9982837097995256</v>
      </c>
      <c r="AC36" s="656">
        <f>'Table 1(Q1''25)'!AC36/32.15074</f>
        <v>2.4882786523731646</v>
      </c>
      <c r="AD36" s="656">
        <f>'Table 1(Q1''25)'!AD36/32.15074</f>
        <v>3.2658657312397787</v>
      </c>
      <c r="AE36" s="656">
        <f>'Table 1(Q1''25)'!AE36/32.15074</f>
        <v>-0.31103483154664557</v>
      </c>
      <c r="AF36" s="656">
        <f>'Table 1(Q1''25)'!AF36/32.15074</f>
        <v>3.1103483154664557</v>
      </c>
      <c r="AG36" s="656">
        <f>'Table 1(Q1''25)'!AG36/32.15074</f>
        <v>1.8662089892798737</v>
      </c>
      <c r="AH36" s="656">
        <f>'Table 1(Q1''25)'!AH36/32.15074</f>
        <v>-1.7106915735065507</v>
      </c>
      <c r="AI36" s="656">
        <f>'Table 1(Q1''25)'!AI36/32.15074</f>
        <v>2.0217264050531965</v>
      </c>
      <c r="AJ36" s="656">
        <f>'Table 1(Q1''25)'!AJ36/32.15074</f>
        <v>-2.0217264050531965</v>
      </c>
      <c r="AK36" s="656">
        <f t="shared" ref="AK36:BG36" si="78">SUM(AK37:AK40)</f>
        <v>24.787984894217576</v>
      </c>
      <c r="AL36" s="656">
        <f t="shared" si="78"/>
        <v>4.0374953690457795</v>
      </c>
      <c r="AM36" s="656">
        <f t="shared" si="78"/>
        <v>7.9025137344087364</v>
      </c>
      <c r="AN36" s="656">
        <f t="shared" si="78"/>
        <v>2.5995809480923735</v>
      </c>
      <c r="AO36" s="656">
        <f t="shared" si="78"/>
        <v>2.6279326467573858</v>
      </c>
      <c r="AP36" s="656">
        <f t="shared" si="78"/>
        <v>12.405057036104887</v>
      </c>
      <c r="AQ36" s="656">
        <f t="shared" si="78"/>
        <v>30.104766700668602</v>
      </c>
      <c r="AR36" s="656">
        <f t="shared" si="78"/>
        <v>4.0641843177344752</v>
      </c>
      <c r="AS36" s="656">
        <f t="shared" si="78"/>
        <v>5.1588873910638027</v>
      </c>
      <c r="AT36" s="656">
        <f t="shared" si="78"/>
        <v>6.2988138091586006</v>
      </c>
      <c r="AU36" s="656">
        <f t="shared" si="78"/>
        <v>-8.2262954820769494</v>
      </c>
      <c r="AV36" s="656">
        <f t="shared" si="78"/>
        <v>-3.3365205888103873</v>
      </c>
      <c r="AW36" s="656">
        <f t="shared" si="78"/>
        <v>-4.1149503280105861</v>
      </c>
      <c r="AX36" s="656">
        <f t="shared" si="78"/>
        <v>-3.9710810082699761</v>
      </c>
      <c r="AY36" s="656">
        <f t="shared" si="78"/>
        <v>-7.0317321828243617</v>
      </c>
      <c r="AZ36" s="656">
        <f t="shared" si="78"/>
        <v>-0.93298548549535942</v>
      </c>
      <c r="BA36" s="656">
        <f t="shared" si="78"/>
        <v>7.1154443163978955</v>
      </c>
      <c r="BB36" s="656">
        <f t="shared" si="78"/>
        <v>6.0739099306424205</v>
      </c>
      <c r="BC36" s="656">
        <f t="shared" si="78"/>
        <v>1.564330182717514</v>
      </c>
      <c r="BD36" s="656">
        <f t="shared" si="78"/>
        <v>-2.4107714383449785</v>
      </c>
      <c r="BE36" s="656">
        <f t="shared" si="78"/>
        <v>3.5238572428250032</v>
      </c>
      <c r="BF36" s="656">
        <f t="shared" si="78"/>
        <v>14.280825705367263</v>
      </c>
      <c r="BG36" s="656">
        <f t="shared" si="78"/>
        <v>-7.139959952900802</v>
      </c>
      <c r="BH36" s="656">
        <f t="shared" ref="BH36:BI36" si="79">SUM(BH37:BH40)</f>
        <v>11.183633839959208</v>
      </c>
      <c r="BI36" s="656">
        <f t="shared" si="79"/>
        <v>14.343688795837716</v>
      </c>
      <c r="BJ36" s="66" t="str">
        <f t="shared" si="27"/>
        <v>&gt;±300%</v>
      </c>
      <c r="BK36" s="66">
        <f t="shared" si="28"/>
        <v>0.28256065971934885</v>
      </c>
      <c r="BL36" s="492"/>
      <c r="BM36" s="9">
        <f t="shared" ref="BM36:BN36" si="80">SUM(BM37:BM40)</f>
        <v>10.108632025265981</v>
      </c>
      <c r="BN36" s="9">
        <f t="shared" si="80"/>
        <v>-5.4431095520662982</v>
      </c>
      <c r="BO36" s="9">
        <f>SUM(U36:V36)</f>
        <v>3.2658657312397787</v>
      </c>
      <c r="BP36" s="9">
        <f>SUM(W36:X36)</f>
        <v>5.9096617993862655</v>
      </c>
      <c r="BQ36" s="9">
        <f>SUM(Y36:Z36)</f>
        <v>8.0869056202127858</v>
      </c>
      <c r="BR36" s="9">
        <f>SUM(AA36:AB36)</f>
        <v>8.5534578675327531</v>
      </c>
      <c r="BS36" s="9">
        <f>SUM(AC36:AD36)</f>
        <v>5.7541443836129433</v>
      </c>
      <c r="BT36" s="9">
        <f>SUM(AE36:AF36)</f>
        <v>2.7993134839198102</v>
      </c>
      <c r="BU36" s="9">
        <f>SUM(AG36:AH36)</f>
        <v>0.15551741577332301</v>
      </c>
      <c r="BV36" s="9">
        <f>SUM(AI36:AJ36)</f>
        <v>0</v>
      </c>
      <c r="BW36" s="9">
        <f>SUM(AK36:AL36)</f>
        <v>28.825480263263355</v>
      </c>
      <c r="BX36" s="9">
        <f>SUM(AM36:AN36)</f>
        <v>10.502094682501109</v>
      </c>
      <c r="BY36" s="9">
        <f>SUM(AO36:AP36)</f>
        <v>15.032989682862272</v>
      </c>
      <c r="BZ36" s="9">
        <f>SUM(AQ36:AR36)</f>
        <v>34.168951018403078</v>
      </c>
      <c r="CA36" s="9">
        <f>SUM(AS36:AT36)</f>
        <v>11.457701200222402</v>
      </c>
      <c r="CB36" s="9">
        <f>SUM(AU36:AV36)</f>
        <v>-11.562816070887337</v>
      </c>
      <c r="CC36" s="9">
        <f>SUM(AW36:AX36)</f>
        <v>-8.0860313362805627</v>
      </c>
      <c r="CD36" s="9">
        <f>SUM(AY36:AZ36)</f>
        <v>-7.9647176683197216</v>
      </c>
      <c r="CE36" s="9">
        <f>SUM(BA36:BB36)</f>
        <v>13.189354247040317</v>
      </c>
      <c r="CF36" s="9">
        <f>SUM(BC36:BD36)</f>
        <v>-0.84644125562746453</v>
      </c>
      <c r="CG36" s="9">
        <f>BE36+BF36</f>
        <v>17.804682948192266</v>
      </c>
      <c r="CH36" s="9">
        <f t="shared" si="31"/>
        <v>4.0436738870584064</v>
      </c>
      <c r="CI36" s="66" t="str">
        <f t="shared" si="32"/>
        <v>N/A</v>
      </c>
      <c r="CJ36" s="66">
        <f t="shared" si="33"/>
        <v>-0.77288706017261788</v>
      </c>
      <c r="CK36" s="76">
        <f t="shared" si="34"/>
        <v>32.668188388263388</v>
      </c>
    </row>
    <row r="37" spans="1:89" x14ac:dyDescent="0.45">
      <c r="A37" s="10"/>
      <c r="B37" s="10" t="s">
        <v>42</v>
      </c>
      <c r="C37" s="657">
        <f>'Table 1(Q1''25)'!C37/32.15074</f>
        <v>-0.15551741577332279</v>
      </c>
      <c r="D37" s="657">
        <f>'Table 1(Q1''25)'!D37/32.15074</f>
        <v>1.5551741577332279</v>
      </c>
      <c r="E37" s="657">
        <f>'Table 1(Q1''25)'!E37/32.15074</f>
        <v>16.329328656198893</v>
      </c>
      <c r="F37" s="657">
        <f>'Table 1(Q1''25)'!F37/32.15074</f>
        <v>14.307602251145697</v>
      </c>
      <c r="G37" s="657">
        <f>'Table 1(Q1''25)'!G37/32.15074</f>
        <v>6.6872488782528805</v>
      </c>
      <c r="H37" s="657">
        <f>'Table 1(Q1''25)'!H37/32.15074</f>
        <v>8.7089752833060761</v>
      </c>
      <c r="I37" s="658">
        <f>'Table 1(Q1''25)'!I37/32.15074</f>
        <v>8.6350837458249945</v>
      </c>
      <c r="J37" s="658">
        <f>'Table 1(Q1''25)'!J37/32.15074</f>
        <v>18.454272150850748</v>
      </c>
      <c r="K37" s="658">
        <f>'Table 1(Q1''25)'!K37/32.15074</f>
        <v>10.867453951545613</v>
      </c>
      <c r="L37" s="658">
        <f>'Table 1(Q1''25)'!L37/32.15074</f>
        <v>8.0574389275379108</v>
      </c>
      <c r="M37" s="658">
        <f>'Table 1(Q1''25)'!M37/32.15074</f>
        <v>10.021071659697094</v>
      </c>
      <c r="N37" s="658">
        <f>'Table 1(Q1''25)'!N37/32.15074</f>
        <v>6.038502932364743</v>
      </c>
      <c r="O37" s="658">
        <f>'Table 1(Q1''25)'!O37/32.15074</f>
        <v>7.8476680513685375</v>
      </c>
      <c r="P37" s="68">
        <f t="shared" si="25"/>
        <v>-0.39741944400512663</v>
      </c>
      <c r="Q37" s="68">
        <f t="shared" si="26"/>
        <v>0.29960490857877353</v>
      </c>
      <c r="R37" s="199"/>
      <c r="S37" s="658">
        <f>'Table 1(Q1''25)'!S37/32.15074</f>
        <v>0.46655224731996842</v>
      </c>
      <c r="T37" s="658">
        <f>'Table 1(Q1''25)'!T37/32.15074</f>
        <v>1.2441393261865823</v>
      </c>
      <c r="U37" s="658">
        <f>'Table 1(Q1''25)'!U37/32.15074</f>
        <v>1.3996567419599051</v>
      </c>
      <c r="V37" s="658">
        <f>'Table 1(Q1''25)'!V37/32.15074</f>
        <v>2.332761236599842</v>
      </c>
      <c r="W37" s="658">
        <f>'Table 1(Q1''25)'!W37/32.15074</f>
        <v>5.5986269678396203</v>
      </c>
      <c r="X37" s="658">
        <f>'Table 1(Q1''25)'!X37/32.15074</f>
        <v>6.8427662940262026</v>
      </c>
      <c r="Y37" s="658">
        <f>'Table 1(Q1''25)'!Y37/32.15074</f>
        <v>4.6655224731996841</v>
      </c>
      <c r="Z37" s="658">
        <f>'Table 1(Q1''25)'!Z37/32.15074</f>
        <v>3.5769005627864243</v>
      </c>
      <c r="AA37" s="658">
        <f>'Table 1(Q1''25)'!AA37/32.15074</f>
        <v>2.4882786523731646</v>
      </c>
      <c r="AB37" s="658">
        <f>'Table 1(Q1''25)'!AB37/32.15074</f>
        <v>3.5769005627864243</v>
      </c>
      <c r="AC37" s="658">
        <f>'Table 1(Q1''25)'!AC37/32.15074</f>
        <v>0.93310449463993683</v>
      </c>
      <c r="AD37" s="658">
        <f>'Table 1(Q1''25)'!AD37/32.15074</f>
        <v>2.332761236599842</v>
      </c>
      <c r="AE37" s="658">
        <f>'Table 1(Q1''25)'!AE37/32.15074</f>
        <v>1.3996567419599051</v>
      </c>
      <c r="AF37" s="658">
        <f>'Table 1(Q1''25)'!AF37/32.15074</f>
        <v>2.0217264050531965</v>
      </c>
      <c r="AG37" s="658">
        <f>'Table 1(Q1''25)'!AG37/32.15074</f>
        <v>2.6437960681464876</v>
      </c>
      <c r="AH37" s="658">
        <f>'Table 1(Q1''25)'!AH37/32.15074</f>
        <v>2.177243820826519</v>
      </c>
      <c r="AI37" s="658">
        <f>'Table 1(Q1''25)'!AI37/32.15074</f>
        <v>2.177243820826519</v>
      </c>
      <c r="AJ37" s="658">
        <f>'Table 1(Q1''25)'!AJ37/32.15074</f>
        <v>1.5551741577332279</v>
      </c>
      <c r="AK37" s="658">
        <f>'Table 1(Q1''25)'!AK37/32.15074</f>
        <v>3.3988790104749973</v>
      </c>
      <c r="AL37" s="658">
        <f>'Table 1(Q1''25)'!AL37/32.15074</f>
        <v>2.7463558488637418</v>
      </c>
      <c r="AM37" s="658">
        <f>'Table 1(Q1''25)'!AM37/32.15074</f>
        <v>1.6366872110369599</v>
      </c>
      <c r="AN37" s="658">
        <f>'Table 1(Q1''25)'!AN37/32.15074</f>
        <v>0.85316167544929555</v>
      </c>
      <c r="AO37" s="658">
        <f>'Table 1(Q1''25)'!AO37/32.15074</f>
        <v>9.6237965827787395</v>
      </c>
      <c r="AP37" s="658">
        <f>'Table 1(Q1''25)'!AP37/32.15074</f>
        <v>4.0782481462833253</v>
      </c>
      <c r="AQ37" s="658">
        <f>'Table 1(Q1''25)'!AQ37/32.15074</f>
        <v>3.0399817068392299</v>
      </c>
      <c r="AR37" s="658">
        <f>'Table 1(Q1''25)'!AR37/32.15074</f>
        <v>1.7122457149494503</v>
      </c>
      <c r="AS37" s="658">
        <f>'Table 1(Q1''25)'!AS37/32.15074</f>
        <v>0.78880935237847583</v>
      </c>
      <c r="AT37" s="658">
        <f>'Table 1(Q1''25)'!AT37/32.15074</f>
        <v>3.5086229365223693</v>
      </c>
      <c r="AU37" s="658">
        <f>'Table 1(Q1''25)'!AU37/32.15074</f>
        <v>3.58093452343005</v>
      </c>
      <c r="AV37" s="658">
        <f>'Table 1(Q1''25)'!AV37/32.15074</f>
        <v>2.9890871392147171</v>
      </c>
      <c r="AW37" s="658">
        <f>'Table 1(Q1''25)'!AW37/32.15074</f>
        <v>2.1569987060416413</v>
      </c>
      <c r="AX37" s="658">
        <f>'Table 1(Q1''25)'!AX37/32.15074</f>
        <v>2.6277039349126827</v>
      </c>
      <c r="AY37" s="658">
        <f>'Table 1(Q1''25)'!AY37/32.15074</f>
        <v>3.1969630890163159</v>
      </c>
      <c r="AZ37" s="658">
        <f>'Table 1(Q1''25)'!AZ37/32.15074</f>
        <v>7.5773197567268913E-2</v>
      </c>
      <c r="BA37" s="658">
        <f>'Table 1(Q1''25)'!BA37/32.15074</f>
        <v>3.994686586441627</v>
      </c>
      <c r="BB37" s="658">
        <f>'Table 1(Q1''25)'!BB37/32.15074</f>
        <v>1.4566219444277513</v>
      </c>
      <c r="BC37" s="658">
        <f>'Table 1(Q1''25)'!BC37/32.15074</f>
        <v>2.6787736408516949</v>
      </c>
      <c r="BD37" s="658">
        <f>'Table 1(Q1''25)'!BD37/32.15074</f>
        <v>1.8909894879760212</v>
      </c>
      <c r="BE37" s="658">
        <f>'Table 1(Q1''25)'!BE37/32.15074</f>
        <v>1.8761266839566877</v>
      </c>
      <c r="BF37" s="658">
        <f>'Table 1(Q1''25)'!BF37/32.15074</f>
        <v>0.44573056713796005</v>
      </c>
      <c r="BG37" s="658">
        <f>'Table 1(Q1''25)'!BG37/32.15074</f>
        <v>2.0351710756179751</v>
      </c>
      <c r="BH37" s="658">
        <f>'Table 1(Q1''25)'!BH37/32.15074</f>
        <v>1.6814746056521201</v>
      </c>
      <c r="BI37" s="658">
        <f>'Table 1(Q1''25)'!BI37/32.15074</f>
        <v>2.1916298987583001</v>
      </c>
      <c r="BJ37" s="66">
        <f t="shared" si="27"/>
        <v>0.16816732979684867</v>
      </c>
      <c r="BK37" s="66">
        <f t="shared" si="28"/>
        <v>0.30339756032671583</v>
      </c>
      <c r="BL37" s="492"/>
      <c r="BM37" s="13">
        <f>D37-BN37</f>
        <v>-0.15551741577332279</v>
      </c>
      <c r="BN37" s="13">
        <f>SUM(S37:T37)</f>
        <v>1.7106915735065507</v>
      </c>
      <c r="BO37" s="13">
        <f>SUM(U37:V37)</f>
        <v>3.7324179785597469</v>
      </c>
      <c r="BP37" s="13">
        <f>SUM(W37:X37)</f>
        <v>12.441393261865823</v>
      </c>
      <c r="BQ37" s="13">
        <f>SUM(Y37:Z37)</f>
        <v>8.2424230359861088</v>
      </c>
      <c r="BR37" s="13">
        <f>SUM(AA37:AB37)</f>
        <v>6.0651792151595885</v>
      </c>
      <c r="BS37" s="13">
        <f>SUM(AC37:AD37)</f>
        <v>3.2658657312397787</v>
      </c>
      <c r="BT37" s="13">
        <f>SUM(AE37:AF37)</f>
        <v>3.4213831470131018</v>
      </c>
      <c r="BU37" s="13">
        <f>SUM(AG37:AH37)</f>
        <v>4.8210398889730062</v>
      </c>
      <c r="BV37" s="13">
        <f>SUM(AI37:AJ37)</f>
        <v>3.7324179785597469</v>
      </c>
      <c r="BW37" s="13">
        <f>SUM(AK37:AL37)</f>
        <v>6.1452348593387391</v>
      </c>
      <c r="BX37" s="13">
        <f>SUM(AM37:AN37)</f>
        <v>2.4898488864862554</v>
      </c>
      <c r="BY37" s="13">
        <f>SUM(AO37:AP37)</f>
        <v>13.702044729062065</v>
      </c>
      <c r="BZ37" s="13">
        <f>SUM(AQ37:AR37)</f>
        <v>4.75222742178868</v>
      </c>
      <c r="CA37" s="13">
        <f>SUM(AS37:AT37)</f>
        <v>4.2974322889008452</v>
      </c>
      <c r="CB37" s="13">
        <f>SUM(AU37:AV37)</f>
        <v>6.5700216626447672</v>
      </c>
      <c r="CC37" s="13">
        <f>SUM(AW37:AX37)</f>
        <v>4.7847026409543236</v>
      </c>
      <c r="CD37" s="13">
        <f>SUM(AY37:AZ37)</f>
        <v>3.272736286583585</v>
      </c>
      <c r="CE37" s="13">
        <f>SUM(BA37:BB37)</f>
        <v>5.4513085308693778</v>
      </c>
      <c r="CF37" s="9">
        <f>SUM(BC37:BD37)</f>
        <v>4.5697631288277165</v>
      </c>
      <c r="CG37" s="9">
        <f>BE37+BF37</f>
        <v>2.3218572510946478</v>
      </c>
      <c r="CH37" s="9">
        <f t="shared" si="31"/>
        <v>3.7166456812700952</v>
      </c>
      <c r="CI37" s="66">
        <f t="shared" si="32"/>
        <v>-0.18668745479953841</v>
      </c>
      <c r="CJ37" s="66">
        <f t="shared" si="33"/>
        <v>0.60072100880356416</v>
      </c>
      <c r="CK37" s="69">
        <f t="shared" si="34"/>
        <v>6.3540061471663556</v>
      </c>
    </row>
    <row r="38" spans="1:89" x14ac:dyDescent="0.45">
      <c r="A38" s="10"/>
      <c r="B38" s="10" t="str">
        <f>'Table 1(Q1''25)'!B38</f>
        <v>China Bars ≥ 500g</v>
      </c>
      <c r="C38" s="7" t="s">
        <v>101</v>
      </c>
      <c r="D38" s="7" t="s">
        <v>101</v>
      </c>
      <c r="E38" s="7" t="s">
        <v>101</v>
      </c>
      <c r="F38" s="7" t="s">
        <v>101</v>
      </c>
      <c r="G38" s="7" t="s">
        <v>101</v>
      </c>
      <c r="H38" s="7" t="s">
        <v>101</v>
      </c>
      <c r="I38" s="658">
        <f>'Table 1(Q1''25)'!I38/32.15074</f>
        <v>0.50862492153382866</v>
      </c>
      <c r="J38" s="658">
        <f>'Table 1(Q1''25)'!J38/32.15074</f>
        <v>0.71321823972813359</v>
      </c>
      <c r="K38" s="658">
        <f>'Table 1(Q1''25)'!K38/32.15074</f>
        <v>0.83571368938582447</v>
      </c>
      <c r="L38" s="658">
        <f>'Table 1(Q1''25)'!L38/32.15074</f>
        <v>2.8002047409371147</v>
      </c>
      <c r="M38" s="658">
        <f>'Table 1(Q1''25)'!M38/32.15074</f>
        <v>4.1792437056745131</v>
      </c>
      <c r="N38" s="658">
        <f>'Table 1(Q1''25)'!N38/32.15074</f>
        <v>5.0354455294030558</v>
      </c>
      <c r="O38" s="658">
        <f>'Table 1(Q1''25)'!O38/32.15074</f>
        <v>5.790762358813514</v>
      </c>
      <c r="P38" s="68">
        <f t="shared" si="25"/>
        <v>0.20487003965956929</v>
      </c>
      <c r="Q38" s="68">
        <f t="shared" si="26"/>
        <v>0.14999999999999991</v>
      </c>
      <c r="R38" s="199"/>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f>'Table 1(Q1''25)'!AK38/32.15074</f>
        <v>0.12715623038345716</v>
      </c>
      <c r="AL38" s="658">
        <f>'Table 1(Q1''25)'!AL38/32.15074</f>
        <v>0.12715623038345716</v>
      </c>
      <c r="AM38" s="658">
        <f>'Table 1(Q1''25)'!AM38/32.15074</f>
        <v>0.12715623038345716</v>
      </c>
      <c r="AN38" s="658">
        <f>'Table 1(Q1''25)'!AN38/32.15074</f>
        <v>0.12715623038345716</v>
      </c>
      <c r="AO38" s="658">
        <f>'Table 1(Q1''25)'!AO38/32.15074</f>
        <v>0.35660911986406679</v>
      </c>
      <c r="AP38" s="658">
        <f>'Table 1(Q1''25)'!AP38/32.15074</f>
        <v>0.1783045599320334</v>
      </c>
      <c r="AQ38" s="658">
        <f>'Table 1(Q1''25)'!AQ38/32.15074</f>
        <v>8.9152279966016698E-2</v>
      </c>
      <c r="AR38" s="658">
        <f>'Table 1(Q1''25)'!AR38/32.15074</f>
        <v>8.9152279966016698E-2</v>
      </c>
      <c r="AS38" s="658">
        <f>'Table 1(Q1''25)'!AS38/32.15074</f>
        <v>0.20892842234645612</v>
      </c>
      <c r="AT38" s="658">
        <f>'Table 1(Q1''25)'!AT38/32.15074</f>
        <v>0.20892842234645612</v>
      </c>
      <c r="AU38" s="658">
        <f>'Table 1(Q1''25)'!AU38/32.15074</f>
        <v>0.20892842234645612</v>
      </c>
      <c r="AV38" s="658">
        <f>'Table 1(Q1''25)'!AV38/32.15074</f>
        <v>0.20892842234645612</v>
      </c>
      <c r="AW38" s="658">
        <f>'Table 1(Q1''25)'!AW38/32.15074</f>
        <v>0.70005118523427867</v>
      </c>
      <c r="AX38" s="658">
        <f>'Table 1(Q1''25)'!AX38/32.15074</f>
        <v>0.70005118523427867</v>
      </c>
      <c r="AY38" s="658">
        <f>'Table 1(Q1''25)'!AY38/32.15074</f>
        <v>0.70005118523427867</v>
      </c>
      <c r="AZ38" s="658">
        <f>'Table 1(Q1''25)'!AZ38/32.15074</f>
        <v>0.70005118523427867</v>
      </c>
      <c r="BA38" s="658">
        <f>'Table 1(Q1''25)'!BA38/32.15074</f>
        <v>0.96122605230513813</v>
      </c>
      <c r="BB38" s="658">
        <f>'Table 1(Q1''25)'!BB38/32.15074</f>
        <v>0.62688655585117692</v>
      </c>
      <c r="BC38" s="658">
        <f>'Table 1(Q1''25)'!BC38/32.15074</f>
        <v>1.0866033634753733</v>
      </c>
      <c r="BD38" s="658">
        <f>'Table 1(Q1''25)'!BD38/32.15074</f>
        <v>1.5045277340428247</v>
      </c>
      <c r="BE38" s="658">
        <f>'Table 1(Q1''25)'!BE38/32.15074</f>
        <v>1.6589975845034983</v>
      </c>
      <c r="BF38" s="658">
        <f>'Table 1(Q1''25)'!BF38/32.15074</f>
        <v>1.2679023873167459</v>
      </c>
      <c r="BG38" s="658">
        <f>'Table 1(Q1''25)'!BG38/32.15074</f>
        <v>0.93476231029208046</v>
      </c>
      <c r="BH38" s="658">
        <f>'Table 1(Q1''25)'!BH38/32.15074</f>
        <v>1.173783247290731</v>
      </c>
      <c r="BI38" s="658">
        <f>'Table 1(Q1''25)'!BI38/32.15074</f>
        <v>1.0959477138006779</v>
      </c>
      <c r="BJ38" s="66">
        <f t="shared" si="27"/>
        <v>-0.3393916157336232</v>
      </c>
      <c r="BK38" s="66">
        <f t="shared" si="28"/>
        <v>-6.6311675234511425E-2</v>
      </c>
      <c r="BL38" s="492"/>
      <c r="BM38" s="7" t="s">
        <v>101</v>
      </c>
      <c r="BN38" s="7" t="s">
        <v>101</v>
      </c>
      <c r="BO38" s="7" t="s">
        <v>101</v>
      </c>
      <c r="BP38" s="7" t="s">
        <v>101</v>
      </c>
      <c r="BQ38" s="7" t="s">
        <v>101</v>
      </c>
      <c r="BR38" s="7" t="s">
        <v>101</v>
      </c>
      <c r="BS38" s="7" t="s">
        <v>101</v>
      </c>
      <c r="BT38" s="7" t="s">
        <v>101</v>
      </c>
      <c r="BU38" s="7" t="s">
        <v>101</v>
      </c>
      <c r="BV38" s="7" t="s">
        <v>101</v>
      </c>
      <c r="BW38" s="13">
        <f>SUM(AM38:AN38)</f>
        <v>0.25431246076691433</v>
      </c>
      <c r="BX38" s="13">
        <f>SUM(AN38:AO38)</f>
        <v>0.48376535024752398</v>
      </c>
      <c r="BY38" s="13">
        <f>SUM(AO38:AP38)</f>
        <v>0.53491367979610016</v>
      </c>
      <c r="BZ38" s="13">
        <f>SUM(AQ38:AR38)</f>
        <v>0.1783045599320334</v>
      </c>
      <c r="CA38" s="13">
        <f>SUM(AS38:AT38)</f>
        <v>0.41785684469291223</v>
      </c>
      <c r="CB38" s="13">
        <f>SUM(AU38:AV38)</f>
        <v>0.41785684469291223</v>
      </c>
      <c r="CC38" s="13">
        <f>SUM(AW38:AX38)</f>
        <v>1.4001023704685573</v>
      </c>
      <c r="CD38" s="13">
        <f>SUM(AY38:AZ38)</f>
        <v>1.4001023704685573</v>
      </c>
      <c r="CE38" s="13">
        <f>SUM(BA38:BB38)</f>
        <v>1.5881126081563151</v>
      </c>
      <c r="CF38" s="9">
        <f>SUM(BC38:BD38)</f>
        <v>2.5911310975181978</v>
      </c>
      <c r="CG38" s="9">
        <f>BE38+BF38</f>
        <v>2.9268999718202444</v>
      </c>
      <c r="CH38" s="9">
        <f t="shared" si="31"/>
        <v>2.1085455575828114</v>
      </c>
      <c r="CI38" s="66">
        <f t="shared" si="32"/>
        <v>-0.18624512684734862</v>
      </c>
      <c r="CJ38" s="66">
        <f t="shared" si="33"/>
        <v>-0.27959767061273944</v>
      </c>
      <c r="CK38" s="69">
        <f t="shared" si="34"/>
        <v>4.4723956587002354</v>
      </c>
    </row>
    <row r="39" spans="1:89" x14ac:dyDescent="0.45">
      <c r="A39" s="10"/>
      <c r="B39" s="10" t="s">
        <v>43</v>
      </c>
      <c r="C39" s="657">
        <f>'Table 1(Q1''25)'!C39/32.15074</f>
        <v>28.148652254971427</v>
      </c>
      <c r="D39" s="657">
        <f>'Table 1(Q1''25)'!D39/32.15074</f>
        <v>6.6872488782528805</v>
      </c>
      <c r="E39" s="657">
        <f>'Table 1(Q1''25)'!E39/32.15074</f>
        <v>-7.4648359571194947</v>
      </c>
      <c r="F39" s="657">
        <f>'Table 1(Q1''25)'!F39/32.15074</f>
        <v>-0.31103483154664557</v>
      </c>
      <c r="G39" s="657">
        <f>'Table 1(Q1''25)'!G39/32.15074</f>
        <v>3.2658657312397787</v>
      </c>
      <c r="H39" s="657">
        <f>'Table 1(Q1''25)'!H39/32.15074</f>
        <v>-7.6203533728928168</v>
      </c>
      <c r="I39" s="658">
        <f>'Table 1(Q1''25)'!I39/32.15074</f>
        <v>30.812606589386178</v>
      </c>
      <c r="J39" s="658">
        <f>'Table 1(Q1''25)'!J39/32.15074</f>
        <v>15.777114884316763</v>
      </c>
      <c r="K39" s="658">
        <f>'Table 1(Q1''25)'!K39/32.15074</f>
        <v>-7.4974900297784712</v>
      </c>
      <c r="L39" s="658">
        <f>'Table 1(Q1''25)'!L39/32.15074</f>
        <v>-17.344524766770526</v>
      </c>
      <c r="M39" s="658">
        <f>'Table 1(Q1''25)'!M39/32.15074</f>
        <v>-2.3083816982128647</v>
      </c>
      <c r="N39" s="658">
        <f>'Table 1(Q1''25)'!N39/32.15074</f>
        <v>9.2214289375610079</v>
      </c>
      <c r="O39" s="658">
        <f>'Table 1(Q1''25)'!O39/32.15074</f>
        <v>3.1103483154664557</v>
      </c>
      <c r="P39" s="68" t="str">
        <f t="shared" si="25"/>
        <v>N/A</v>
      </c>
      <c r="Q39" s="68">
        <f t="shared" si="26"/>
        <v>-0.66270430141284398</v>
      </c>
      <c r="R39" s="199"/>
      <c r="S39" s="658">
        <f>'Table 1(Q1''25)'!S39/32.15074</f>
        <v>-2.9548308996931332</v>
      </c>
      <c r="T39" s="658">
        <f>'Table 1(Q1''25)'!T39/32.15074</f>
        <v>-0.93310449463993683</v>
      </c>
      <c r="U39" s="658">
        <f>'Table 1(Q1''25)'!U39/32.15074</f>
        <v>-1.5551741577332279</v>
      </c>
      <c r="V39" s="658">
        <f>'Table 1(Q1''25)'!V39/32.15074</f>
        <v>1.3996567419599051</v>
      </c>
      <c r="W39" s="658">
        <f>'Table 1(Q1''25)'!W39/32.15074</f>
        <v>3.4213831470131013</v>
      </c>
      <c r="X39" s="658">
        <f>'Table 1(Q1''25)'!X39/32.15074</f>
        <v>-10.730701688359273</v>
      </c>
      <c r="Y39" s="658">
        <f>'Table 1(Q1''25)'!Y39/32.15074</f>
        <v>-0.77758707886661393</v>
      </c>
      <c r="Z39" s="658">
        <f>'Table 1(Q1''25)'!Z39/32.15074</f>
        <v>-0.46655224731996842</v>
      </c>
      <c r="AA39" s="658">
        <f>'Table 1(Q1''25)'!AA39/32.15074</f>
        <v>-2.6437960681464876</v>
      </c>
      <c r="AB39" s="658">
        <f>'Table 1(Q1''25)'!AB39/32.15074</f>
        <v>3.5769005627864243</v>
      </c>
      <c r="AC39" s="658">
        <f>'Table 1(Q1''25)'!AC39/32.15074</f>
        <v>1.8662089892798737</v>
      </c>
      <c r="AD39" s="658">
        <f>'Table 1(Q1''25)'!AD39/32.15074</f>
        <v>0.93310449463993683</v>
      </c>
      <c r="AE39" s="658">
        <f>'Table 1(Q1''25)'!AE39/32.15074</f>
        <v>-1.2441393261865823</v>
      </c>
      <c r="AF39" s="658">
        <f>'Table 1(Q1''25)'!AF39/32.15074</f>
        <v>1.7106915735065507</v>
      </c>
      <c r="AG39" s="658">
        <f>'Table 1(Q1''25)'!AG39/32.15074</f>
        <v>-0.46655224731996842</v>
      </c>
      <c r="AH39" s="658">
        <f>'Table 1(Q1''25)'!AH39/32.15074</f>
        <v>-3.8879353943330699</v>
      </c>
      <c r="AI39" s="658">
        <f>'Table 1(Q1''25)'!AI39/32.15074</f>
        <v>0.15551741577332279</v>
      </c>
      <c r="AJ39" s="658">
        <f>'Table 1(Q1''25)'!AJ39/32.15074</f>
        <v>-3.5769005627864243</v>
      </c>
      <c r="AK39" s="658">
        <f>'Table 1(Q1''25)'!AK39/32.15074</f>
        <v>21.377454546302825</v>
      </c>
      <c r="AL39" s="658">
        <f>'Table 1(Q1''25)'!AL39/32.15074</f>
        <v>1.5642847319993223</v>
      </c>
      <c r="AM39" s="658">
        <f>'Table 1(Q1''25)'!AM39/32.15074</f>
        <v>6.4390675512961684</v>
      </c>
      <c r="AN39" s="658">
        <f>'Table 1(Q1''25)'!AN39/32.15074</f>
        <v>1.43179975978786</v>
      </c>
      <c r="AO39" s="658">
        <f>'Table 1(Q1''25)'!AO39/32.15074</f>
        <v>-6.7166555042378473</v>
      </c>
      <c r="AP39" s="658">
        <f>'Table 1(Q1''25)'!AP39/32.15074</f>
        <v>3.8517099569903928</v>
      </c>
      <c r="AQ39" s="658">
        <f>'Table 1(Q1''25)'!AQ39/32.15074</f>
        <v>16.352171778923562</v>
      </c>
      <c r="AR39" s="658">
        <f>'Table 1(Q1''25)'!AR39/32.15074</f>
        <v>2.2898886526406579</v>
      </c>
      <c r="AS39" s="658">
        <f>'Table 1(Q1''25)'!AS39/32.15074</f>
        <v>3.1222195010130327</v>
      </c>
      <c r="AT39" s="658">
        <f>'Table 1(Q1''25)'!AT39/32.15074</f>
        <v>1.0568879658757526</v>
      </c>
      <c r="AU39" s="658">
        <f>'Table 1(Q1''25)'!AU39/32.15074</f>
        <v>-6.636590765873505</v>
      </c>
      <c r="AV39" s="658">
        <f>'Table 1(Q1''25)'!AV39/32.15074</f>
        <v>-5.0400067307937491</v>
      </c>
      <c r="AW39" s="658">
        <f>'Table 1(Q1''25)'!AW39/32.15074</f>
        <v>-5.1762335983557506</v>
      </c>
      <c r="AX39" s="658">
        <f>'Table 1(Q1''25)'!AX39/32.15074</f>
        <v>-3.4746263880706905</v>
      </c>
      <c r="AY39" s="658">
        <f>'Table 1(Q1''25)'!AY39/32.15074</f>
        <v>-6.758388096199341</v>
      </c>
      <c r="AZ39" s="658">
        <f>'Table 1(Q1''25)'!AZ39/32.15074</f>
        <v>-1.9352766841447444</v>
      </c>
      <c r="BA39" s="658">
        <f>'Table 1(Q1''25)'!BA39/32.15074</f>
        <v>1.2544122903547388</v>
      </c>
      <c r="BB39" s="658">
        <f>'Table 1(Q1''25)'!BB39/32.15074</f>
        <v>4.8276695964074259</v>
      </c>
      <c r="BC39" s="658">
        <f>'Table 1(Q1''25)'!BC39/32.15074</f>
        <v>-3.071397641236254</v>
      </c>
      <c r="BD39" s="658">
        <f>'Table 1(Q1''25)'!BD39/32.15074</f>
        <v>-5.3190659437387753</v>
      </c>
      <c r="BE39" s="658">
        <f>'Table 1(Q1''25)'!BE39/32.15074</f>
        <v>0.34247461178188365</v>
      </c>
      <c r="BF39" s="658">
        <f>'Table 1(Q1''25)'!BF39/32.15074</f>
        <v>13.811609032949143</v>
      </c>
      <c r="BG39" s="658">
        <f>'Table 1(Q1''25)'!BG39/32.15074</f>
        <v>-9.340326474600575</v>
      </c>
      <c r="BH39" s="658">
        <f>'Table 1(Q1''25)'!BH39/32.15074</f>
        <v>4.4076717674305543</v>
      </c>
      <c r="BI39" s="658">
        <f>'Table 1(Q1''25)'!BI39/32.15074</f>
        <v>-0.18611117504605532</v>
      </c>
      <c r="BJ39" s="66" t="str">
        <f t="shared" si="27"/>
        <v>N/A</v>
      </c>
      <c r="BK39" s="66" t="str">
        <f t="shared" si="28"/>
        <v>N/A</v>
      </c>
      <c r="BL39" s="492"/>
      <c r="BM39" s="13">
        <f>D39-BN39</f>
        <v>10.57518427258595</v>
      </c>
      <c r="BN39" s="13">
        <f>SUM(S39:T39)</f>
        <v>-3.8879353943330699</v>
      </c>
      <c r="BO39" s="13">
        <f>SUM(U39:V39)</f>
        <v>-0.15551741577332279</v>
      </c>
      <c r="BP39" s="13">
        <f>SUM(W39:X39)</f>
        <v>-7.3093185413461725</v>
      </c>
      <c r="BQ39" s="13">
        <f>SUM(Y39:Z39)</f>
        <v>-1.2441393261865823</v>
      </c>
      <c r="BR39" s="13">
        <f>SUM(AA39:AB39)</f>
        <v>0.93310449463993672</v>
      </c>
      <c r="BS39" s="13">
        <f>SUM(AC39:AD39)</f>
        <v>2.7993134839198106</v>
      </c>
      <c r="BT39" s="13">
        <f>SUM(AE39:AF39)</f>
        <v>0.46655224731996836</v>
      </c>
      <c r="BU39" s="13">
        <f>SUM(AG39:AH39)</f>
        <v>-4.354487641653038</v>
      </c>
      <c r="BV39" s="13">
        <f>SUM(AI39:AJ39)</f>
        <v>-3.4213831470131018</v>
      </c>
      <c r="BW39" s="13">
        <f>SUM(AK39:AL39)</f>
        <v>22.941739278302148</v>
      </c>
      <c r="BX39" s="13">
        <f>SUM(AM39:AN39)</f>
        <v>7.8708673110840284</v>
      </c>
      <c r="BY39" s="13">
        <f>SUM(AO39:AP39)</f>
        <v>-2.8649455472474545</v>
      </c>
      <c r="BZ39" s="13">
        <f>SUM(AQ39:AR39)</f>
        <v>18.642060431564222</v>
      </c>
      <c r="CA39" s="13">
        <f>SUM(AS39:AT39)</f>
        <v>4.1791074668887855</v>
      </c>
      <c r="CB39" s="13">
        <f>SUM(AU39:AV39)</f>
        <v>-11.676597496667254</v>
      </c>
      <c r="CC39" s="13">
        <f>SUM(AW39:AX39)</f>
        <v>-8.6508599864264415</v>
      </c>
      <c r="CD39" s="13">
        <f>SUM(AY39:AZ39)</f>
        <v>-8.6936647803440863</v>
      </c>
      <c r="CE39" s="13">
        <f>SUM(BA39:BB39)</f>
        <v>6.0820818867621647</v>
      </c>
      <c r="CF39" s="9">
        <f>SUM(BC39:BD39)</f>
        <v>-8.3904635849750289</v>
      </c>
      <c r="CG39" s="9">
        <f>BE39+BF39</f>
        <v>14.154083644731026</v>
      </c>
      <c r="CH39" s="9">
        <f>BG39+BH39</f>
        <v>-4.9326547071700206</v>
      </c>
      <c r="CI39" s="66" t="str">
        <f t="shared" si="32"/>
        <v>N/A</v>
      </c>
      <c r="CJ39" s="66" t="str">
        <f t="shared" si="33"/>
        <v>N/A</v>
      </c>
      <c r="CK39" s="69">
        <f t="shared" si="34"/>
        <v>8.6928431507330686</v>
      </c>
    </row>
    <row r="40" spans="1:89" x14ac:dyDescent="0.45">
      <c r="A40" s="10"/>
      <c r="B40" s="10" t="s">
        <v>37</v>
      </c>
      <c r="C40" s="657">
        <f>'Table 1(Q1''25)'!C40/32.15074</f>
        <v>1.0886219104132595</v>
      </c>
      <c r="D40" s="657">
        <f>'Table 1(Q1''25)'!D40/32.15074</f>
        <v>-3.5769005627864243</v>
      </c>
      <c r="E40" s="657">
        <f>'Table 1(Q1''25)'!E40/32.15074</f>
        <v>0.62206966309329115</v>
      </c>
      <c r="F40" s="657">
        <f>'Table 1(Q1''25)'!F40/32.15074</f>
        <v>2.6437960681464876</v>
      </c>
      <c r="G40" s="657">
        <f>'Table 1(Q1''25)'!G40/32.15074</f>
        <v>-1.3996567419599051</v>
      </c>
      <c r="H40" s="657">
        <f>'Table 1(Q1''25)'!H40/32.15074</f>
        <v>-0.62206966309329115</v>
      </c>
      <c r="I40" s="658">
        <f>'Table 1(Q1''25)'!I40/32.15074</f>
        <v>-0.62874031098053484</v>
      </c>
      <c r="J40" s="658">
        <f>'Table 1(Q1''25)'!J40/32.15074</f>
        <v>14.257335426369707</v>
      </c>
      <c r="K40" s="658">
        <f>'Table 1(Q1''25)'!K40/32.15074</f>
        <v>-4.3107924818179004</v>
      </c>
      <c r="L40" s="658">
        <f>'Table 1(Q1''25)'!L40/32.15074</f>
        <v>-9.5638679063047825</v>
      </c>
      <c r="M40" s="658">
        <f>'Table 1(Q1''25)'!M40/32.15074</f>
        <v>0.45097932425410781</v>
      </c>
      <c r="N40" s="658">
        <f>'Table 1(Q1''25)'!N40/32.15074</f>
        <v>1.5529794359218676</v>
      </c>
      <c r="O40" s="658">
        <f>'Table 1(Q1''25)'!O40/32.15074</f>
        <v>4.6655224731996841</v>
      </c>
      <c r="P40" s="68">
        <f t="shared" si="25"/>
        <v>2.4435712512772079</v>
      </c>
      <c r="Q40" s="68">
        <f t="shared" si="26"/>
        <v>2.0042396990467379</v>
      </c>
      <c r="R40" s="199"/>
      <c r="S40" s="658">
        <f>'Table 1(Q1''25)'!S40/32.15074</f>
        <v>-2.9548308996931332</v>
      </c>
      <c r="T40" s="658">
        <f>'Table 1(Q1''25)'!T40/32.15074</f>
        <v>-0.31103483154664557</v>
      </c>
      <c r="U40" s="658">
        <f>'Table 1(Q1''25)'!U40/32.15074</f>
        <v>-0.15551741577332279</v>
      </c>
      <c r="V40" s="658">
        <f>'Table 1(Q1''25)'!V40/32.15074</f>
        <v>-0.15551741577332279</v>
      </c>
      <c r="W40" s="658">
        <f>'Table 1(Q1''25)'!W40/32.15074</f>
        <v>-0.15551741577332279</v>
      </c>
      <c r="X40" s="658">
        <f>'Table 1(Q1''25)'!X40/32.15074</f>
        <v>0.93310449463993683</v>
      </c>
      <c r="Y40" s="658">
        <f>'Table 1(Q1''25)'!Y40/32.15074</f>
        <v>1.2441393261865823</v>
      </c>
      <c r="Z40" s="658">
        <f>'Table 1(Q1''25)'!Z40/32.15074</f>
        <v>-0.15551741577332279</v>
      </c>
      <c r="AA40" s="658">
        <f>'Table 1(Q1''25)'!AA40/32.15074</f>
        <v>1.7106915735065507</v>
      </c>
      <c r="AB40" s="658">
        <f>'Table 1(Q1''25)'!AB40/32.15074</f>
        <v>-0.15551741577332279</v>
      </c>
      <c r="AC40" s="658">
        <f>'Table 1(Q1''25)'!AC40/32.15074</f>
        <v>-0.31103483154664557</v>
      </c>
      <c r="AD40" s="658">
        <f>'Table 1(Q1''25)'!AD40/32.15074</f>
        <v>0</v>
      </c>
      <c r="AE40" s="658">
        <f>'Table 1(Q1''25)'!AE40/32.15074</f>
        <v>-0.46655224731996842</v>
      </c>
      <c r="AF40" s="658">
        <f>'Table 1(Q1''25)'!AF40/32.15074</f>
        <v>-0.62206966309329115</v>
      </c>
      <c r="AG40" s="658">
        <f>'Table 1(Q1''25)'!AG40/32.15074</f>
        <v>-0.31103483154664557</v>
      </c>
      <c r="AH40" s="658">
        <f>'Table 1(Q1''25)'!AH40/32.15074</f>
        <v>0</v>
      </c>
      <c r="AI40" s="658">
        <f>'Table 1(Q1''25)'!AI40/32.15074</f>
        <v>-0.31103483154664557</v>
      </c>
      <c r="AJ40" s="658">
        <f>'Table 1(Q1''25)'!AJ40/32.15074</f>
        <v>0</v>
      </c>
      <c r="AK40" s="658">
        <f>'Table 1(Q1''25)'!AK40/32.15074</f>
        <v>-0.11550489294370506</v>
      </c>
      <c r="AL40" s="658">
        <f>'Table 1(Q1''25)'!AL40/32.15074</f>
        <v>-0.40030144220074193</v>
      </c>
      <c r="AM40" s="658">
        <f>'Table 1(Q1''25)'!AM40/32.15074</f>
        <v>-0.30039725830784891</v>
      </c>
      <c r="AN40" s="658">
        <f>'Table 1(Q1''25)'!AN40/32.15074</f>
        <v>0.18746328247176094</v>
      </c>
      <c r="AO40" s="658">
        <f>'Table 1(Q1''25)'!AO40/32.15074</f>
        <v>-0.63581755164757225</v>
      </c>
      <c r="AP40" s="658">
        <f>'Table 1(Q1''25)'!AP40/32.15074</f>
        <v>4.2967943728991358</v>
      </c>
      <c r="AQ40" s="658">
        <f>'Table 1(Q1''25)'!AQ40/32.15074</f>
        <v>10.623460934939793</v>
      </c>
      <c r="AR40" s="658">
        <f>'Table 1(Q1''25)'!AR40/32.15074</f>
        <v>-2.7102329821649028E-2</v>
      </c>
      <c r="AS40" s="658">
        <f>'Table 1(Q1''25)'!AS40/32.15074</f>
        <v>1.0389301153258386</v>
      </c>
      <c r="AT40" s="658">
        <f>'Table 1(Q1''25)'!AT40/32.15074</f>
        <v>1.5243744844140228</v>
      </c>
      <c r="AU40" s="658">
        <f>'Table 1(Q1''25)'!AU40/32.15074</f>
        <v>-5.3795676619799497</v>
      </c>
      <c r="AV40" s="658">
        <f>'Table 1(Q1''25)'!AV40/32.15074</f>
        <v>-1.4945294195778116</v>
      </c>
      <c r="AW40" s="658">
        <f>'Table 1(Q1''25)'!AW40/32.15074</f>
        <v>-1.7957666209307559</v>
      </c>
      <c r="AX40" s="658">
        <f>'Table 1(Q1''25)'!AX40/32.15074</f>
        <v>-3.8242097403462472</v>
      </c>
      <c r="AY40" s="658">
        <f>'Table 1(Q1''25)'!AY40/32.15074</f>
        <v>-4.1703583608756158</v>
      </c>
      <c r="AZ40" s="658">
        <f>'Table 1(Q1''25)'!AZ40/32.15074</f>
        <v>0.22646681584783729</v>
      </c>
      <c r="BA40" s="658">
        <f>'Table 1(Q1''25)'!BA40/32.15074</f>
        <v>0.90511938729639108</v>
      </c>
      <c r="BB40" s="658">
        <f>'Table 1(Q1''25)'!BB40/32.15074</f>
        <v>-0.83726816604393406</v>
      </c>
      <c r="BC40" s="658">
        <f>'Table 1(Q1''25)'!BC40/32.15074</f>
        <v>0.87035081962669969</v>
      </c>
      <c r="BD40" s="658">
        <f>'Table 1(Q1''25)'!BD40/32.15074</f>
        <v>-0.4872227166250489</v>
      </c>
      <c r="BE40" s="658">
        <f>'Table 1(Q1''25)'!BE40/32.15074</f>
        <v>-0.35374163741706666</v>
      </c>
      <c r="BF40" s="658">
        <f>'Table 1(Q1''25)'!BF40/32.15074</f>
        <v>-1.2444162820365858</v>
      </c>
      <c r="BG40" s="658">
        <f>'Table 1(Q1''25)'!BG40/32.15074</f>
        <v>-0.76956686421028209</v>
      </c>
      <c r="BH40" s="658">
        <f>'Table 1(Q1''25)'!BH40/32.15074</f>
        <v>3.9207042195858022</v>
      </c>
      <c r="BI40" s="658">
        <f>'Table 1(Q1''25)'!BI40/32.15074</f>
        <v>11.242222358324794</v>
      </c>
      <c r="BJ40" s="66" t="str">
        <f t="shared" si="27"/>
        <v>N/A</v>
      </c>
      <c r="BK40" s="66">
        <f t="shared" si="28"/>
        <v>1.8673987448898819</v>
      </c>
      <c r="BL40" s="492"/>
      <c r="BM40" s="13">
        <f>D40-BN40</f>
        <v>-0.31103483154664557</v>
      </c>
      <c r="BN40" s="13">
        <f>SUM(S40:T40)</f>
        <v>-3.2658657312397787</v>
      </c>
      <c r="BO40" s="13">
        <f>SUM(U40:V40)</f>
        <v>-0.31103483154664557</v>
      </c>
      <c r="BP40" s="13">
        <f>SUM(W40:X40)</f>
        <v>0.77758707886661405</v>
      </c>
      <c r="BQ40" s="13">
        <f>SUM(Y40:Z40)</f>
        <v>1.0886219104132595</v>
      </c>
      <c r="BR40" s="13">
        <f>SUM(AA40:AB40)</f>
        <v>1.5551741577332279</v>
      </c>
      <c r="BS40" s="13">
        <f>SUM(AC40:AD40)</f>
        <v>-0.31103483154664557</v>
      </c>
      <c r="BT40" s="13">
        <f>SUM(AE40:AF40)</f>
        <v>-1.0886219104132595</v>
      </c>
      <c r="BU40" s="13">
        <f>SUM(AG40:AH40)</f>
        <v>-0.31103483154664557</v>
      </c>
      <c r="BV40" s="13">
        <f>SUM(AI40:AJ40)</f>
        <v>-0.31103483154664557</v>
      </c>
      <c r="BW40" s="13">
        <f>SUM(AK40:AL40)</f>
        <v>-0.51580633514444696</v>
      </c>
      <c r="BX40" s="13">
        <f>SUM(AM40:AN40)</f>
        <v>-0.11293397583608797</v>
      </c>
      <c r="BY40" s="13">
        <f>SUM(AO40:AP40)</f>
        <v>3.6609768212515634</v>
      </c>
      <c r="BZ40" s="13">
        <f>SUM(AQ40:AR40)</f>
        <v>10.596358605118144</v>
      </c>
      <c r="CA40" s="13">
        <f>SUM(AS40:AT40)</f>
        <v>2.5633045997398614</v>
      </c>
      <c r="CB40" s="13">
        <f>SUM(AU40:AV40)</f>
        <v>-6.8740970815577613</v>
      </c>
      <c r="CC40" s="13">
        <f>SUM(AW40:AX40)</f>
        <v>-5.6199763612770033</v>
      </c>
      <c r="CD40" s="13">
        <f>SUM(AY40:AZ40)</f>
        <v>-3.9438915450277787</v>
      </c>
      <c r="CE40" s="13">
        <f>SUM(BA40:BB40)</f>
        <v>6.7851221252457017E-2</v>
      </c>
      <c r="CF40" s="9">
        <f>SUM(BC40:BD40)</f>
        <v>0.38312810300165079</v>
      </c>
      <c r="CG40" s="9">
        <f>BE40+BF40</f>
        <v>-1.5981579194536524</v>
      </c>
      <c r="CH40" s="9">
        <f t="shared" si="31"/>
        <v>3.15113735537552</v>
      </c>
      <c r="CI40" s="66" t="str">
        <f t="shared" si="32"/>
        <v>&gt;±300%</v>
      </c>
      <c r="CJ40" s="66" t="str">
        <f t="shared" si="33"/>
        <v>N/A</v>
      </c>
      <c r="CK40" s="69">
        <f t="shared" si="34"/>
        <v>13.148943431663728</v>
      </c>
    </row>
    <row r="41" spans="1:89" x14ac:dyDescent="0.45">
      <c r="A41" s="23"/>
      <c r="B41" s="4"/>
      <c r="C41" s="9"/>
      <c r="D41" s="9"/>
      <c r="E41" s="9"/>
      <c r="F41" s="9"/>
      <c r="G41" s="9"/>
      <c r="H41" s="9"/>
      <c r="I41" s="627"/>
      <c r="J41" s="9"/>
      <c r="K41" s="9"/>
      <c r="L41" s="9"/>
      <c r="M41" s="9"/>
      <c r="N41" s="9"/>
      <c r="O41" s="9"/>
      <c r="P41" s="65"/>
      <c r="Q41" s="66"/>
      <c r="R41" s="199"/>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563"/>
      <c r="BI41" s="563"/>
      <c r="BJ41" s="66"/>
      <c r="BK41" s="66"/>
      <c r="BL41" s="492"/>
      <c r="BM41" s="4"/>
      <c r="BN41" s="13"/>
      <c r="BO41" s="13"/>
      <c r="BP41" s="13"/>
      <c r="BQ41" s="13"/>
      <c r="BR41" s="13"/>
      <c r="BS41" s="13"/>
      <c r="BT41" s="13"/>
      <c r="BU41" s="13"/>
      <c r="BV41" s="13"/>
      <c r="BW41" s="13"/>
      <c r="BX41" s="13"/>
      <c r="BY41" s="13"/>
      <c r="BZ41" s="13"/>
      <c r="CA41" s="13"/>
      <c r="CB41" s="13"/>
      <c r="CC41" s="13"/>
      <c r="CD41" s="13"/>
      <c r="CE41" s="13"/>
      <c r="CF41" s="13"/>
      <c r="CG41" s="13"/>
      <c r="CH41" s="13"/>
      <c r="CI41" s="66"/>
      <c r="CJ41" s="66"/>
      <c r="CK41" s="69"/>
    </row>
    <row r="42" spans="1:89" x14ac:dyDescent="0.45">
      <c r="A42" s="33" t="s">
        <v>26</v>
      </c>
      <c r="B42" s="34"/>
      <c r="C42" s="560">
        <f>'Table 1(Q1''25)'!C42/32.15074</f>
        <v>267.64547254588854</v>
      </c>
      <c r="D42" s="560">
        <f>'Table 1(Q1''25)'!D42/32.15074</f>
        <v>251.62717872123628</v>
      </c>
      <c r="E42" s="560">
        <f>'Table 1(Q1''25)'!E42/32.15074</f>
        <v>257.07028827330259</v>
      </c>
      <c r="F42" s="560">
        <f>'Table 1(Q1''25)'!F42/32.15074</f>
        <v>262.20236299382225</v>
      </c>
      <c r="G42" s="560">
        <f>'Table 1(Q1''25)'!G42/32.15074</f>
        <v>246.80613883226329</v>
      </c>
      <c r="H42" s="560">
        <f>'Table 1(Q1''25)'!H42/32.15074</f>
        <v>230.63232759183771</v>
      </c>
      <c r="I42" s="582">
        <f>'Table 1(Q1''25)'!I42/32.15074</f>
        <v>258.65536655348006</v>
      </c>
      <c r="J42" s="560">
        <f>SUM(J21,J25,J27,J36)</f>
        <v>241.17686157225177</v>
      </c>
      <c r="K42" s="560">
        <f>SUM(K21,K25,K27,K36)</f>
        <v>216.52986200510213</v>
      </c>
      <c r="L42" s="560">
        <f>SUM(L21,L25,L27,L36)</f>
        <v>201.52797551159864</v>
      </c>
      <c r="M42" s="560">
        <f t="shared" ref="M42:O42" si="81">SUM(M21,M25,M27,M36)</f>
        <v>249.62754452579892</v>
      </c>
      <c r="N42" s="560">
        <f t="shared" si="81"/>
        <v>258.26474345188024</v>
      </c>
      <c r="O42" s="560">
        <f t="shared" si="81"/>
        <v>247.74560819190356</v>
      </c>
      <c r="P42" s="967">
        <f t="shared" si="25"/>
        <v>3.4600344054534604E-2</v>
      </c>
      <c r="Q42" s="967">
        <f t="shared" si="26"/>
        <v>-4.0730047467499531E-2</v>
      </c>
      <c r="R42" s="199"/>
      <c r="S42" s="582">
        <f>'Table 1(Q1''25)'!S42/32.15074</f>
        <v>53.809025857569686</v>
      </c>
      <c r="T42" s="582">
        <f>'Table 1(Q1''25)'!T42/32.15074</f>
        <v>60.0297224885026</v>
      </c>
      <c r="U42" s="582">
        <f>'Table 1(Q1''25)'!U42/32.15074</f>
        <v>62.206966309329118</v>
      </c>
      <c r="V42" s="582">
        <f>'Table 1(Q1''25)'!V42/32.15074</f>
        <v>64.228692714382319</v>
      </c>
      <c r="W42" s="582">
        <f>'Table 1(Q1''25)'!W42/32.15074</f>
        <v>71.071459008408524</v>
      </c>
      <c r="X42" s="582">
        <f>'Table 1(Q1''25)'!X42/32.15074</f>
        <v>58.630065746542691</v>
      </c>
      <c r="Y42" s="582">
        <f>'Table 1(Q1''25)'!Y42/32.15074</f>
        <v>65.472832040568903</v>
      </c>
      <c r="Z42" s="582">
        <f>'Table 1(Q1''25)'!Z42/32.15074</f>
        <v>65.472832040568903</v>
      </c>
      <c r="AA42" s="582">
        <f>'Table 1(Q1''25)'!AA42/32.15074</f>
        <v>61.584896646235826</v>
      </c>
      <c r="AB42" s="582">
        <f>'Table 1(Q1''25)'!AB42/32.15074</f>
        <v>69.82731968222194</v>
      </c>
      <c r="AC42" s="582">
        <f>'Table 1(Q1''25)'!AC42/32.15074</f>
        <v>62.673518556649086</v>
      </c>
      <c r="AD42" s="582">
        <f>'Table 1(Q1''25)'!AD42/32.15074</f>
        <v>62.051448893555794</v>
      </c>
      <c r="AE42" s="582">
        <f>'Table 1(Q1''25)'!AE42/32.15074</f>
        <v>56.919374173036147</v>
      </c>
      <c r="AF42" s="582">
        <f>'Table 1(Q1''25)'!AF42/32.15074</f>
        <v>65.317314624795571</v>
      </c>
      <c r="AG42" s="582">
        <f>'Table 1(Q1''25)'!AG42/32.15074</f>
        <v>60.496274735822567</v>
      </c>
      <c r="AH42" s="582">
        <f>'Table 1(Q1''25)'!AH42/32.15074</f>
        <v>56.919374173036147</v>
      </c>
      <c r="AI42" s="582">
        <f>'Table 1(Q1''25)'!AI42/32.15074</f>
        <v>57.541443836129432</v>
      </c>
      <c r="AJ42" s="582">
        <f>'Table 1(Q1''25)'!AJ42/32.15074</f>
        <v>55.830752262622887</v>
      </c>
      <c r="AK42" s="34">
        <f t="shared" ref="AK42:BG42" si="82">SUM(AK21,AK25,AK27,AK36)</f>
        <v>84.207450014166582</v>
      </c>
      <c r="AL42" s="34">
        <f t="shared" si="82"/>
        <v>59.032363662472228</v>
      </c>
      <c r="AM42" s="34">
        <f>SUM(AM21,AM25,AM27,AM36)</f>
        <v>60.067796972416126</v>
      </c>
      <c r="AN42" s="34">
        <f t="shared" si="82"/>
        <v>55.347678068217213</v>
      </c>
      <c r="AO42" s="34">
        <f t="shared" si="82"/>
        <v>52.55118749926892</v>
      </c>
      <c r="AP42" s="34">
        <f t="shared" si="82"/>
        <v>45.573363243491194</v>
      </c>
      <c r="AQ42" s="34">
        <f t="shared" si="82"/>
        <v>82.059631257683833</v>
      </c>
      <c r="AR42" s="34">
        <f t="shared" si="82"/>
        <v>60.992679571807912</v>
      </c>
      <c r="AS42" s="34">
        <f t="shared" si="82"/>
        <v>56.270780395838294</v>
      </c>
      <c r="AT42" s="34">
        <f t="shared" si="82"/>
        <v>64.588364296427912</v>
      </c>
      <c r="AU42" s="34">
        <f t="shared" si="82"/>
        <v>46.048425249341363</v>
      </c>
      <c r="AV42" s="34">
        <f t="shared" si="82"/>
        <v>49.622292063494484</v>
      </c>
      <c r="AW42" s="34">
        <f t="shared" si="82"/>
        <v>49.734423017650954</v>
      </c>
      <c r="AX42" s="34">
        <f t="shared" si="82"/>
        <v>52.50697168815671</v>
      </c>
      <c r="AY42" s="34">
        <f t="shared" si="82"/>
        <v>45.852348876090907</v>
      </c>
      <c r="AZ42" s="34">
        <f t="shared" si="82"/>
        <v>53.434231929700069</v>
      </c>
      <c r="BA42" s="34">
        <f t="shared" si="82"/>
        <v>67.933687160842453</v>
      </c>
      <c r="BB42" s="34">
        <f t="shared" si="82"/>
        <v>70.666672419244094</v>
      </c>
      <c r="BC42" s="34">
        <f t="shared" si="82"/>
        <v>54.508579429854514</v>
      </c>
      <c r="BD42" s="34">
        <f t="shared" si="82"/>
        <v>56.518605515857857</v>
      </c>
      <c r="BE42" s="34">
        <f t="shared" si="82"/>
        <v>64.041326082588014</v>
      </c>
      <c r="BF42" s="34">
        <f t="shared" si="82"/>
        <v>75.913504396490239</v>
      </c>
      <c r="BG42" s="34">
        <f t="shared" si="82"/>
        <v>48.822610722231936</v>
      </c>
      <c r="BH42" s="34">
        <f t="shared" ref="BH42:BI42" si="83">SUM(BH21,BH25,BH27,BH36)</f>
        <v>69.48729039515797</v>
      </c>
      <c r="BI42" s="34">
        <f t="shared" si="83"/>
        <v>70.739621591034179</v>
      </c>
      <c r="BJ42" s="967">
        <f t="shared" si="27"/>
        <v>0.10459332931063936</v>
      </c>
      <c r="BK42" s="967">
        <f t="shared" si="28"/>
        <v>1.8022449699139242E-2</v>
      </c>
      <c r="BL42" s="561"/>
      <c r="BM42" s="34">
        <f t="shared" ref="BM42:BN42" si="84">SUM(BM21,BM25,BM27,BM36)</f>
        <v>137.47739554361735</v>
      </c>
      <c r="BN42" s="34">
        <f t="shared" si="84"/>
        <v>114.14978317761893</v>
      </c>
      <c r="BO42" s="34">
        <f>SUM(U42:V42)</f>
        <v>126.43565902371144</v>
      </c>
      <c r="BP42" s="34">
        <f>SUM(W42:X42)</f>
        <v>129.70152475495121</v>
      </c>
      <c r="BQ42" s="34">
        <f>SUM(Y42:Z42)</f>
        <v>130.94566408113781</v>
      </c>
      <c r="BR42" s="34">
        <f>SUM(AA42:AB42)</f>
        <v>131.41221632845776</v>
      </c>
      <c r="BS42" s="34">
        <f>SUM(AC42:AD42)</f>
        <v>124.72496745020487</v>
      </c>
      <c r="BT42" s="34">
        <f>SUM(AE42:AF42)</f>
        <v>122.23668879783172</v>
      </c>
      <c r="BU42" s="34">
        <f>SUM(AG42:AH42)</f>
        <v>117.41564890885871</v>
      </c>
      <c r="BV42" s="34">
        <f>SUM(AI42:AJ42)</f>
        <v>113.37219609875231</v>
      </c>
      <c r="BW42" s="34">
        <f>SUM(AK42:AL42)</f>
        <v>143.23981367663882</v>
      </c>
      <c r="BX42" s="34">
        <f>SUM(AM42:AN42)</f>
        <v>115.41547504063334</v>
      </c>
      <c r="BY42" s="34">
        <f>SUM(AO42:AP42)</f>
        <v>98.124550742760107</v>
      </c>
      <c r="BZ42" s="34">
        <f>SUM(AQ42:AR42)</f>
        <v>143.05231082949174</v>
      </c>
      <c r="CA42" s="34">
        <f>SUM(AS42:AT42)</f>
        <v>120.8591446922662</v>
      </c>
      <c r="CB42" s="34">
        <f>SUM(AU42:AV42)</f>
        <v>95.670717312835848</v>
      </c>
      <c r="CC42" s="34">
        <f>SUM(AW42:AX42)</f>
        <v>102.24139470580766</v>
      </c>
      <c r="CD42" s="34">
        <f>SUM(AY42:AZ42)</f>
        <v>99.286580805790976</v>
      </c>
      <c r="CE42" s="34">
        <f>SUM(BA42:BB42)</f>
        <v>138.60035958008655</v>
      </c>
      <c r="CF42" s="34">
        <f>BC42+BD42</f>
        <v>111.02718494571238</v>
      </c>
      <c r="CG42" s="34">
        <f>BE42+BF42</f>
        <v>139.95483047907825</v>
      </c>
      <c r="CH42" s="34">
        <f t="shared" si="31"/>
        <v>118.3099011173899</v>
      </c>
      <c r="CI42" s="967">
        <f t="shared" si="32"/>
        <v>6.559399101434904E-2</v>
      </c>
      <c r="CJ42" s="967">
        <f t="shared" si="33"/>
        <v>-0.15465653659538414</v>
      </c>
      <c r="CK42" s="986">
        <f t="shared" si="34"/>
        <v>264.96302710491432</v>
      </c>
    </row>
    <row r="43" spans="1:89" x14ac:dyDescent="0.45">
      <c r="A43" s="3"/>
      <c r="B43" s="6"/>
      <c r="C43" s="546"/>
      <c r="D43" s="546"/>
      <c r="E43" s="546"/>
      <c r="F43" s="546"/>
      <c r="G43" s="6"/>
      <c r="H43" s="6"/>
      <c r="I43" s="629"/>
      <c r="J43" s="6"/>
      <c r="K43" s="6"/>
      <c r="L43" s="6"/>
      <c r="M43" s="6"/>
      <c r="N43" s="6"/>
      <c r="O43" s="6"/>
      <c r="P43" s="134"/>
      <c r="Q43" s="66"/>
      <c r="R43" s="199"/>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563"/>
      <c r="BJ43" s="66"/>
      <c r="BK43" s="66"/>
      <c r="BL43" s="492"/>
      <c r="BM43" s="39"/>
      <c r="CA43" s="613"/>
      <c r="CB43" s="613"/>
      <c r="CC43" s="613"/>
      <c r="CD43" s="613"/>
      <c r="CE43" s="613"/>
      <c r="CF43" s="613"/>
      <c r="CG43" s="613"/>
      <c r="CH43" s="613"/>
      <c r="CI43" s="991"/>
      <c r="CJ43" s="991"/>
      <c r="CK43" s="992"/>
    </row>
    <row r="44" spans="1:89" s="726" customFormat="1" x14ac:dyDescent="0.45">
      <c r="A44" s="485" t="s">
        <v>7</v>
      </c>
      <c r="B44" s="915"/>
      <c r="C44" s="630">
        <f>'Table 1(Q1''25)'!C44/32.15074</f>
        <v>-23.327612365998419</v>
      </c>
      <c r="D44" s="630">
        <f>'Table 1(Q1''25)'!D44/32.15074</f>
        <v>-25.193821355278292</v>
      </c>
      <c r="E44" s="630">
        <f>'Table 1(Q1''25)'!E44/32.15074</f>
        <v>-11.041736519905918</v>
      </c>
      <c r="F44" s="630">
        <f>'Table 1(Q1''25)'!F44/32.15074</f>
        <v>-15.085189330012311</v>
      </c>
      <c r="G44" s="630">
        <f>'Table 1(Q1''25)'!G44/32.15074</f>
        <v>4.354487641653038</v>
      </c>
      <c r="H44" s="630">
        <f>'Table 1(Q1''25)'!H44/32.15074</f>
        <v>20.994851129398576</v>
      </c>
      <c r="I44" s="630">
        <f>I18-I42</f>
        <v>-2.568961396023326</v>
      </c>
      <c r="J44" s="630">
        <f>J18-J42</f>
        <v>-25.154853983782658</v>
      </c>
      <c r="K44" s="917">
        <f>K18-K42</f>
        <v>41.91136718274845</v>
      </c>
      <c r="L44" s="630">
        <f>L18-L42</f>
        <v>28.240108308962022</v>
      </c>
      <c r="M44" s="630">
        <f t="shared" ref="M44:O44" si="85">M18-M42</f>
        <v>-27.863169544200645</v>
      </c>
      <c r="N44" s="630">
        <f t="shared" si="85"/>
        <v>-30.858636729060095</v>
      </c>
      <c r="O44" s="630">
        <f t="shared" si="85"/>
        <v>-30.039623074148352</v>
      </c>
      <c r="P44" s="824" t="str">
        <f t="shared" si="25"/>
        <v>N/A</v>
      </c>
      <c r="Q44" s="824" t="str">
        <f t="shared" si="26"/>
        <v>N/A</v>
      </c>
      <c r="R44" s="918"/>
      <c r="S44" s="630">
        <f>'Table 1(Q1''25)'!S44/32.15074</f>
        <v>6.8427662940262026</v>
      </c>
      <c r="T44" s="630">
        <f>'Table 1(Q1''25)'!T44/32.15074</f>
        <v>-2.332761236599842</v>
      </c>
      <c r="U44" s="630">
        <f>'Table 1(Q1''25)'!U44/32.15074</f>
        <v>-4.354487641653038</v>
      </c>
      <c r="V44" s="630">
        <f>'Table 1(Q1''25)'!V44/32.15074</f>
        <v>-1.3996567419599051</v>
      </c>
      <c r="W44" s="630">
        <f>'Table 1(Q1''25)'!W44/32.15074</f>
        <v>-5.7541443836129433</v>
      </c>
      <c r="X44" s="630">
        <f>'Table 1(Q1''25)'!X44/32.15074</f>
        <v>1.8662089892798737</v>
      </c>
      <c r="Y44" s="630">
        <f>'Table 1(Q1''25)'!Y44/32.15074</f>
        <v>-8.7089752833060761</v>
      </c>
      <c r="Z44" s="630">
        <f>'Table 1(Q1''25)'!Z44/32.15074</f>
        <v>2.7993134839198102</v>
      </c>
      <c r="AA44" s="630">
        <f>'Table 1(Q1''25)'!AA44/32.15074</f>
        <v>1.5551741577332279</v>
      </c>
      <c r="AB44" s="630">
        <f>'Table 1(Q1''25)'!AB44/32.15074</f>
        <v>-11.197253935679241</v>
      </c>
      <c r="AC44" s="630">
        <f>'Table 1(Q1''25)'!AC44/32.15074</f>
        <v>-6.9982837097995256</v>
      </c>
      <c r="AD44" s="630">
        <f>'Table 1(Q1''25)'!AD44/32.15074</f>
        <v>3.8879353943330699</v>
      </c>
      <c r="AE44" s="630">
        <f>'Table 1(Q1''25)'!AE44/32.15074</f>
        <v>6.6872488782528805</v>
      </c>
      <c r="AF44" s="630">
        <f>'Table 1(Q1''25)'!AF44/32.15074</f>
        <v>0.62206966309329115</v>
      </c>
      <c r="AG44" s="630">
        <f>'Table 1(Q1''25)'!AG44/32.15074</f>
        <v>-5.7541443836129433</v>
      </c>
      <c r="AH44" s="630">
        <f>'Table 1(Q1''25)'!AH44/32.15074</f>
        <v>9.9531146094926584</v>
      </c>
      <c r="AI44" s="630">
        <f>'Table 1(Q1''25)'!AI44/32.15074</f>
        <v>9.1755275306260451</v>
      </c>
      <c r="AJ44" s="630">
        <f>'Table 1(Q1''25)'!AJ44/32.15074</f>
        <v>7.7758707886661398</v>
      </c>
      <c r="AK44" s="630">
        <f>AK18-AK42</f>
        <v>-26.063202952435468</v>
      </c>
      <c r="AL44" s="630">
        <f t="shared" ref="AL44:BG44" si="86">AL18-AL42</f>
        <v>9.0711958524700478</v>
      </c>
      <c r="AM44" s="630">
        <f t="shared" si="86"/>
        <v>2.835750100726095</v>
      </c>
      <c r="AN44" s="630">
        <f t="shared" si="86"/>
        <v>11.587373439423892</v>
      </c>
      <c r="AO44" s="630">
        <f t="shared" si="86"/>
        <v>0.56351548369818261</v>
      </c>
      <c r="AP44" s="630">
        <f t="shared" si="86"/>
        <v>-4.1815700465704069</v>
      </c>
      <c r="AQ44" s="630">
        <f t="shared" si="86"/>
        <v>-23.105570730666528</v>
      </c>
      <c r="AR44" s="630">
        <f t="shared" si="86"/>
        <v>1.5687713097560163</v>
      </c>
      <c r="AS44" s="630">
        <f t="shared" si="86"/>
        <v>4.8805191270752601</v>
      </c>
      <c r="AT44" s="630">
        <f t="shared" si="86"/>
        <v>0.93372571556589889</v>
      </c>
      <c r="AU44" s="630">
        <f t="shared" si="86"/>
        <v>17.478099094541591</v>
      </c>
      <c r="AV44" s="630">
        <f t="shared" si="86"/>
        <v>18.619023245565756</v>
      </c>
      <c r="AW44" s="630">
        <f t="shared" si="86"/>
        <v>5.4808834545935312</v>
      </c>
      <c r="AX44" s="630">
        <f t="shared" si="86"/>
        <v>10.804258032779863</v>
      </c>
      <c r="AY44" s="630">
        <f t="shared" si="86"/>
        <v>10.822495427186887</v>
      </c>
      <c r="AZ44" s="630">
        <f t="shared" si="86"/>
        <v>1.1324713944017617</v>
      </c>
      <c r="BA44" s="630">
        <f t="shared" si="86"/>
        <v>-17.613161606918332</v>
      </c>
      <c r="BB44" s="630">
        <f t="shared" si="86"/>
        <v>-12.484154127552976</v>
      </c>
      <c r="BC44" s="630">
        <f t="shared" si="86"/>
        <v>-0.57251461842007956</v>
      </c>
      <c r="BD44" s="630">
        <f t="shared" si="86"/>
        <v>2.8066608086906939</v>
      </c>
      <c r="BE44" s="630">
        <f t="shared" si="86"/>
        <v>-13.885474894881284</v>
      </c>
      <c r="BF44" s="630">
        <f t="shared" si="86"/>
        <v>-15.107748295517553</v>
      </c>
      <c r="BG44" s="630">
        <f t="shared" si="86"/>
        <v>7.0396680499097144</v>
      </c>
      <c r="BH44" s="630">
        <f t="shared" ref="BH44:BI44" si="87">BH18-BH42</f>
        <v>-8.9050697331589603</v>
      </c>
      <c r="BI44" s="630">
        <f t="shared" si="87"/>
        <v>-25.386927796526834</v>
      </c>
      <c r="BJ44" s="824" t="str">
        <f t="shared" si="27"/>
        <v>N/A</v>
      </c>
      <c r="BK44" s="824" t="str">
        <f t="shared" si="28"/>
        <v>N/A</v>
      </c>
      <c r="BL44" s="630"/>
      <c r="BM44" s="630">
        <f>BM18-BM42</f>
        <v>-29.392791581158008</v>
      </c>
      <c r="BN44" s="630">
        <f t="shared" ref="BN44:CC44" si="88">BN18-BN42</f>
        <v>4.1989702258797195</v>
      </c>
      <c r="BO44" s="630">
        <f t="shared" si="88"/>
        <v>-5.7541443836129389</v>
      </c>
      <c r="BP44" s="630">
        <f t="shared" si="88"/>
        <v>-3.5769005627864061</v>
      </c>
      <c r="BQ44" s="630">
        <f t="shared" si="88"/>
        <v>-5.9096617993862708</v>
      </c>
      <c r="BR44" s="630">
        <f t="shared" si="88"/>
        <v>-9.6420797779460088</v>
      </c>
      <c r="BS44" s="630">
        <f t="shared" si="88"/>
        <v>-2.4882786523731397</v>
      </c>
      <c r="BT44" s="630">
        <f t="shared" si="88"/>
        <v>7.3093185413461725</v>
      </c>
      <c r="BU44" s="630">
        <f t="shared" si="88"/>
        <v>4.1989702258797195</v>
      </c>
      <c r="BV44" s="630">
        <f t="shared" si="88"/>
        <v>16.951398319292196</v>
      </c>
      <c r="BW44" s="630">
        <f t="shared" si="88"/>
        <v>-16.992007099965434</v>
      </c>
      <c r="BX44" s="630">
        <f t="shared" si="88"/>
        <v>14.423123540149987</v>
      </c>
      <c r="BY44" s="630">
        <f t="shared" si="88"/>
        <v>-3.6180545628722172</v>
      </c>
      <c r="BZ44" s="630">
        <f t="shared" si="88"/>
        <v>-21.536799420910512</v>
      </c>
      <c r="CA44" s="630">
        <f t="shared" si="88"/>
        <v>5.814244842641159</v>
      </c>
      <c r="CB44" s="630">
        <f t="shared" si="88"/>
        <v>36.097122340107347</v>
      </c>
      <c r="CC44" s="630">
        <f t="shared" si="88"/>
        <v>16.285141487373394</v>
      </c>
      <c r="CD44" s="630">
        <f>SUM(AY44:AZ44)</f>
        <v>11.954966821588648</v>
      </c>
      <c r="CE44" s="630">
        <f>SUM(BA44:BB44)</f>
        <v>-30.097315734471309</v>
      </c>
      <c r="CF44" s="630">
        <f>BC44+BD44</f>
        <v>2.2341461902706143</v>
      </c>
      <c r="CG44" s="630">
        <f>BE44+BF44</f>
        <v>-28.993223190398837</v>
      </c>
      <c r="CH44" s="630">
        <f t="shared" si="31"/>
        <v>-1.8654016832492459</v>
      </c>
      <c r="CI44" s="824" t="str">
        <f t="shared" si="32"/>
        <v>N/A</v>
      </c>
      <c r="CJ44" s="824" t="str">
        <f t="shared" si="33"/>
        <v>N/A</v>
      </c>
      <c r="CK44" s="673">
        <f t="shared" si="34"/>
        <v>-42.360077775293632</v>
      </c>
    </row>
    <row r="45" spans="1:89" s="717" customFormat="1" x14ac:dyDescent="0.45">
      <c r="A45" s="295"/>
      <c r="B45" s="98"/>
      <c r="C45" s="98"/>
      <c r="D45" s="98"/>
      <c r="E45" s="98"/>
      <c r="F45" s="98"/>
      <c r="G45" s="98"/>
      <c r="H45" s="98"/>
      <c r="I45" s="718"/>
      <c r="J45" s="98"/>
      <c r="K45" s="98"/>
      <c r="L45" s="98"/>
      <c r="M45" s="98"/>
      <c r="N45" s="98"/>
      <c r="O45" s="98"/>
      <c r="P45" s="140"/>
      <c r="Q45" s="1001"/>
      <c r="R45" s="199"/>
      <c r="S45" s="843"/>
      <c r="T45" s="843"/>
      <c r="U45" s="843"/>
      <c r="V45" s="843"/>
      <c r="W45" s="843"/>
      <c r="X45" s="843"/>
      <c r="Y45" s="843"/>
      <c r="Z45" s="843"/>
      <c r="AA45" s="843"/>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846"/>
      <c r="BI45" s="846"/>
      <c r="BJ45" s="1000"/>
      <c r="BK45" s="1000"/>
      <c r="BL45" s="716"/>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296"/>
      <c r="CJ45" s="296"/>
      <c r="CK45" s="124"/>
    </row>
    <row r="46" spans="1:89" x14ac:dyDescent="0.45">
      <c r="A46" s="41" t="s">
        <v>38</v>
      </c>
      <c r="B46" s="660">
        <v>4140</v>
      </c>
      <c r="C46" s="43">
        <f>'Table 1(Q1''25)'!C46/32.15074</f>
        <v>105.44080789431285</v>
      </c>
      <c r="D46" s="43">
        <f>'Table 1(Q1''25)'!D46/32.15074</f>
        <v>80.246986539034566</v>
      </c>
      <c r="E46" s="43">
        <f>'Table 1(Q1''25)'!E46/32.15074</f>
        <v>69.205250019128641</v>
      </c>
      <c r="F46" s="43">
        <f>'Table 1(Q1''25)'!F46/32.15074</f>
        <v>54.120060689116336</v>
      </c>
      <c r="G46" s="43">
        <f>'Table 1(Q1''25)'!G46/32.15074</f>
        <v>58.474548330769373</v>
      </c>
      <c r="H46" s="43">
        <f>'Table 1(Q1''25)'!H46/32.15074</f>
        <v>79.469399460167949</v>
      </c>
      <c r="I46" s="630">
        <f>'Table 1(Q1''25)'!I46/32.15074</f>
        <v>110.95875211850233</v>
      </c>
      <c r="J46" s="43">
        <f>'Table 1(Q1''25)'!J46/32.15074</f>
        <v>85.803898134719603</v>
      </c>
      <c r="K46" s="43">
        <f>'Table 1(Q1''25)'!K46/32.15074</f>
        <v>127.71526531746807</v>
      </c>
      <c r="L46" s="43">
        <f>'Table 1(Q1''25)'!L46/32.15074</f>
        <v>155.95537362643009</v>
      </c>
      <c r="M46" s="43">
        <f>'Table 1(Q1''25)'!M46/32.15074</f>
        <v>128.09220408222942</v>
      </c>
      <c r="N46" s="43">
        <f>'Table 1(Q1''25)'!N46/32.15074</f>
        <v>97.233567353169278</v>
      </c>
      <c r="O46" s="43">
        <f>'Table 1(Q1''25)'!O46/32.15074</f>
        <v>67.193944279020968</v>
      </c>
      <c r="P46" s="138">
        <f t="shared" si="25"/>
        <v>-0.24090956159400834</v>
      </c>
      <c r="Q46" s="138">
        <f t="shared" si="26"/>
        <v>-0.30894292878342267</v>
      </c>
      <c r="R46" s="199"/>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754"/>
      <c r="BI46" s="754"/>
      <c r="BJ46" s="144"/>
      <c r="BK46" s="144"/>
      <c r="BL46" s="44"/>
      <c r="BM46" s="46"/>
      <c r="BN46" s="46"/>
      <c r="BO46" s="46"/>
      <c r="BP46" s="46"/>
      <c r="BQ46" s="46"/>
      <c r="BR46" s="46"/>
      <c r="BS46" s="46"/>
      <c r="BT46" s="46"/>
      <c r="BU46" s="46"/>
      <c r="BV46" s="46"/>
      <c r="BW46" s="46"/>
      <c r="BX46" s="46"/>
      <c r="BY46" s="46"/>
      <c r="BZ46" s="46"/>
      <c r="CA46" s="46"/>
      <c r="CB46" s="46"/>
      <c r="CC46" s="46"/>
      <c r="CD46" s="46"/>
      <c r="CE46" s="46"/>
      <c r="CF46" s="46"/>
      <c r="CG46" s="46"/>
      <c r="CH46" s="46"/>
      <c r="CI46" s="139"/>
      <c r="CJ46" s="139"/>
      <c r="CK46" s="145"/>
    </row>
    <row r="47" spans="1:89" x14ac:dyDescent="0.45">
      <c r="A47" s="48" t="s">
        <v>117</v>
      </c>
      <c r="B47" s="36"/>
      <c r="C47" s="9"/>
      <c r="D47" s="9"/>
      <c r="E47" s="9"/>
      <c r="F47" s="9"/>
      <c r="G47" s="9"/>
      <c r="H47" s="289">
        <v>3650</v>
      </c>
      <c r="I47" s="9"/>
      <c r="J47" s="9"/>
      <c r="K47" s="9"/>
      <c r="L47" s="9"/>
      <c r="M47" s="9"/>
      <c r="N47" s="9"/>
      <c r="O47" s="9"/>
      <c r="P47" s="66"/>
      <c r="Q47" s="65"/>
      <c r="R47" s="9"/>
      <c r="S47" s="9"/>
      <c r="T47" s="289"/>
      <c r="U47" s="289"/>
      <c r="V47" s="289"/>
      <c r="W47" s="289"/>
      <c r="X47" s="289"/>
      <c r="Y47" s="289"/>
      <c r="Z47" s="289"/>
      <c r="AA47" s="289"/>
      <c r="AB47" s="756"/>
      <c r="AC47" s="756"/>
      <c r="AD47" s="756"/>
      <c r="AE47" s="756"/>
      <c r="AF47" s="756"/>
      <c r="AG47" s="756"/>
      <c r="AH47" s="756"/>
      <c r="AI47" s="756"/>
      <c r="AJ47" s="756"/>
      <c r="AK47" s="757"/>
      <c r="AL47" s="757"/>
      <c r="AM47" s="757"/>
      <c r="AN47" s="757"/>
      <c r="AO47" s="758"/>
      <c r="AP47" s="756"/>
      <c r="AQ47" s="756"/>
      <c r="AR47" s="757"/>
      <c r="AS47" s="756"/>
      <c r="AT47" s="756"/>
      <c r="AU47" s="756"/>
      <c r="AV47" s="757"/>
      <c r="AW47" s="756"/>
      <c r="AX47" s="756"/>
      <c r="AY47" s="756"/>
      <c r="AZ47" s="757"/>
      <c r="BA47" s="756"/>
      <c r="BB47" s="756"/>
      <c r="BC47" s="756"/>
      <c r="BD47" s="756"/>
      <c r="BE47" s="756"/>
      <c r="BF47" s="756"/>
      <c r="BG47" s="756"/>
      <c r="BH47" s="756"/>
      <c r="BI47" s="756"/>
      <c r="BJ47" s="232"/>
      <c r="BK47" s="232"/>
      <c r="BL47" s="235"/>
      <c r="BM47" s="48"/>
      <c r="BN47" s="550"/>
      <c r="BO47" s="288"/>
      <c r="BP47" s="550"/>
      <c r="BQ47" s="288"/>
      <c r="BR47" s="550"/>
      <c r="BS47" s="288"/>
      <c r="BT47" s="550"/>
      <c r="BU47" s="288"/>
      <c r="BV47" s="550"/>
      <c r="BW47" s="288"/>
      <c r="BX47" s="550"/>
      <c r="BY47" s="288"/>
      <c r="BZ47" s="550"/>
      <c r="CA47" s="550"/>
      <c r="CB47" s="550"/>
      <c r="CC47" s="550"/>
      <c r="CD47" s="550"/>
      <c r="CE47" s="550"/>
      <c r="CF47" s="550"/>
      <c r="CG47" s="550"/>
      <c r="CH47" s="550"/>
      <c r="CI47" s="89"/>
      <c r="CJ47" s="89"/>
      <c r="CK47" s="142"/>
    </row>
    <row r="48" spans="1:89" s="1028" customFormat="1" x14ac:dyDescent="0.45">
      <c r="A48" s="1018"/>
      <c r="B48" s="1018"/>
      <c r="C48" s="1019"/>
      <c r="D48" s="1020"/>
      <c r="E48" s="1020"/>
      <c r="F48" s="1020"/>
      <c r="G48" s="1020"/>
      <c r="H48" s="1020"/>
      <c r="I48" s="837"/>
      <c r="J48" s="837"/>
      <c r="K48" s="837"/>
      <c r="L48" s="837"/>
      <c r="M48" s="1021"/>
      <c r="N48" s="1021"/>
      <c r="O48" s="1021"/>
      <c r="P48" s="1022"/>
      <c r="Q48" s="1022"/>
      <c r="R48" s="1020"/>
      <c r="S48" s="1020"/>
      <c r="T48" s="1020"/>
      <c r="U48" s="1020"/>
      <c r="V48" s="1020"/>
      <c r="W48" s="1020"/>
      <c r="X48" s="1020"/>
      <c r="Y48" s="1020"/>
      <c r="Z48" s="1020"/>
      <c r="AA48" s="1020"/>
      <c r="AB48" s="1023"/>
      <c r="AC48" s="1023"/>
      <c r="AD48" s="1023"/>
      <c r="AE48" s="1023"/>
      <c r="AF48" s="1023"/>
      <c r="AG48" s="1023"/>
      <c r="AH48" s="1023"/>
      <c r="AI48" s="1023"/>
      <c r="AJ48" s="1023"/>
      <c r="AK48" s="1024"/>
      <c r="AL48" s="1024"/>
      <c r="AM48" s="1024"/>
      <c r="AN48" s="1024"/>
      <c r="AO48" s="1024"/>
      <c r="AP48" s="1023"/>
      <c r="AQ48" s="1023"/>
      <c r="AR48" s="1024"/>
      <c r="AS48" s="1023"/>
      <c r="AT48" s="1023"/>
      <c r="AU48" s="1023"/>
      <c r="AV48" s="1023"/>
      <c r="AW48" s="1024"/>
      <c r="AX48" s="1023"/>
      <c r="AY48" s="1023"/>
      <c r="AZ48" s="1023"/>
      <c r="BA48" s="1023"/>
      <c r="BB48" s="1023"/>
      <c r="BC48" s="1023"/>
      <c r="BD48" s="1023"/>
      <c r="BE48" s="1023"/>
      <c r="BF48" s="1023"/>
      <c r="BG48" s="1023"/>
      <c r="BH48" s="1023"/>
      <c r="BI48" s="1023"/>
      <c r="BJ48" s="1025"/>
      <c r="BK48" s="1025"/>
      <c r="BL48" s="1026"/>
      <c r="BM48" s="1018"/>
      <c r="BN48" s="1018"/>
      <c r="BO48" s="1018"/>
      <c r="BP48" s="1018"/>
      <c r="BQ48" s="1018"/>
      <c r="BR48" s="1018"/>
      <c r="BS48" s="1018"/>
      <c r="BT48" s="1018"/>
      <c r="BU48" s="1018"/>
      <c r="BV48" s="1018"/>
      <c r="BW48" s="1018"/>
      <c r="BX48" s="1018"/>
      <c r="BY48" s="1018"/>
      <c r="BZ48" s="1018"/>
      <c r="CA48" s="1018"/>
      <c r="CB48" s="1018"/>
      <c r="CC48" s="1018"/>
      <c r="CD48" s="1018"/>
      <c r="CE48" s="1018"/>
      <c r="CF48" s="1018"/>
      <c r="CG48" s="1018"/>
      <c r="CH48" s="1018"/>
      <c r="CI48" s="1027"/>
      <c r="CJ48" s="1027"/>
      <c r="CK48" s="1027"/>
    </row>
    <row r="49" spans="1:89" s="717" customFormat="1" x14ac:dyDescent="0.45">
      <c r="A49" s="39"/>
      <c r="B49" s="39"/>
      <c r="C49" s="907"/>
      <c r="D49" s="907"/>
      <c r="E49" s="907"/>
      <c r="F49" s="907"/>
      <c r="G49" s="907"/>
      <c r="H49" s="907"/>
      <c r="I49" s="907"/>
      <c r="J49" s="907"/>
      <c r="K49" s="907"/>
      <c r="L49" s="907"/>
      <c r="M49" s="907"/>
      <c r="N49" s="907"/>
      <c r="O49" s="907"/>
      <c r="P49" s="907"/>
      <c r="Q49" s="907"/>
      <c r="R49" s="907"/>
      <c r="S49" s="907"/>
      <c r="T49" s="907"/>
      <c r="U49" s="907"/>
      <c r="V49" s="907"/>
      <c r="W49" s="907"/>
      <c r="X49" s="907"/>
      <c r="Y49" s="907"/>
      <c r="Z49" s="907"/>
      <c r="AA49" s="907"/>
      <c r="AB49" s="907"/>
      <c r="AC49" s="907"/>
      <c r="AD49" s="907"/>
      <c r="AE49" s="907"/>
      <c r="AF49" s="907"/>
      <c r="AG49" s="907"/>
      <c r="AH49" s="907"/>
      <c r="AI49" s="907"/>
      <c r="AJ49" s="907"/>
      <c r="AK49" s="907"/>
      <c r="AL49" s="907"/>
      <c r="AM49" s="907"/>
      <c r="AN49" s="907"/>
      <c r="AO49" s="907"/>
      <c r="AP49" s="907"/>
      <c r="AQ49" s="907"/>
      <c r="AR49" s="907"/>
      <c r="AS49" s="907"/>
      <c r="AT49" s="907"/>
      <c r="AU49" s="907"/>
      <c r="AV49" s="907"/>
      <c r="AW49" s="907"/>
      <c r="AX49" s="907"/>
      <c r="AY49" s="907"/>
      <c r="AZ49" s="907"/>
      <c r="BA49" s="907"/>
      <c r="BB49" s="907"/>
      <c r="BC49" s="907"/>
      <c r="BD49" s="907"/>
      <c r="BE49" s="907"/>
      <c r="BF49" s="907"/>
      <c r="BG49" s="907"/>
      <c r="BH49" s="907"/>
      <c r="BI49" s="907"/>
      <c r="BJ49" s="907"/>
      <c r="BK49" s="907"/>
      <c r="BL49" s="907"/>
      <c r="BM49" s="907"/>
      <c r="BN49" s="907"/>
      <c r="BO49" s="907"/>
      <c r="BP49" s="907"/>
      <c r="BQ49" s="907"/>
      <c r="BR49" s="907"/>
      <c r="BS49" s="907"/>
      <c r="BT49" s="907"/>
      <c r="BU49" s="907"/>
      <c r="BV49" s="907"/>
      <c r="BW49" s="907"/>
      <c r="BX49" s="907"/>
      <c r="BY49" s="907"/>
      <c r="BZ49" s="907"/>
      <c r="CA49" s="907"/>
      <c r="CB49" s="907"/>
      <c r="CC49" s="907"/>
      <c r="CD49" s="907"/>
      <c r="CE49" s="907"/>
      <c r="CF49" s="907"/>
      <c r="CG49" s="907"/>
      <c r="CH49" s="907"/>
      <c r="CI49" s="907"/>
      <c r="CJ49" s="907"/>
      <c r="CK49" s="907"/>
    </row>
    <row r="50" spans="1:89" s="717" customFormat="1" x14ac:dyDescent="0.45">
      <c r="A50" s="39"/>
      <c r="B50" s="39"/>
      <c r="C50" s="907"/>
      <c r="D50" s="907"/>
      <c r="E50" s="907"/>
      <c r="F50" s="907"/>
      <c r="G50" s="907"/>
      <c r="H50" s="907"/>
      <c r="I50" s="907"/>
      <c r="J50" s="907"/>
      <c r="K50" s="907"/>
      <c r="L50" s="907"/>
      <c r="M50" s="907"/>
      <c r="N50" s="907"/>
      <c r="O50" s="907"/>
      <c r="P50" s="907"/>
      <c r="Q50" s="907"/>
      <c r="R50" s="907"/>
      <c r="S50" s="907"/>
      <c r="T50" s="907"/>
      <c r="U50" s="907"/>
      <c r="V50" s="907"/>
      <c r="W50" s="907"/>
      <c r="X50" s="907"/>
      <c r="Y50" s="907"/>
      <c r="Z50" s="907"/>
      <c r="AA50" s="907"/>
      <c r="AB50" s="907"/>
      <c r="AC50" s="907"/>
      <c r="AD50" s="907"/>
      <c r="AE50" s="907"/>
      <c r="AF50" s="907"/>
      <c r="AG50" s="907"/>
      <c r="AH50" s="907"/>
      <c r="AI50" s="907"/>
      <c r="AJ50" s="907"/>
      <c r="AK50" s="907"/>
      <c r="AL50" s="907"/>
      <c r="AM50" s="907"/>
      <c r="AN50" s="907"/>
      <c r="AO50" s="907"/>
      <c r="AP50" s="907"/>
      <c r="AQ50" s="907"/>
      <c r="AR50" s="907"/>
      <c r="AS50" s="907"/>
      <c r="AT50" s="907"/>
      <c r="AU50" s="907"/>
      <c r="AV50" s="907"/>
      <c r="AW50" s="907"/>
      <c r="AX50" s="907"/>
      <c r="AY50" s="907"/>
      <c r="AZ50" s="907"/>
      <c r="BA50" s="907"/>
      <c r="BB50" s="907"/>
      <c r="BC50" s="907"/>
      <c r="BD50" s="907"/>
      <c r="BE50" s="907"/>
      <c r="BF50" s="907"/>
      <c r="BG50" s="907"/>
      <c r="BH50" s="907"/>
      <c r="BI50" s="907"/>
      <c r="BJ50" s="907"/>
      <c r="BK50" s="907"/>
      <c r="BL50" s="907"/>
      <c r="BM50" s="907"/>
      <c r="BN50" s="907"/>
      <c r="BO50" s="907"/>
      <c r="BP50" s="907"/>
      <c r="BQ50" s="907"/>
      <c r="BR50" s="907"/>
      <c r="BS50" s="907"/>
      <c r="BT50" s="907"/>
      <c r="BU50" s="907"/>
      <c r="BV50" s="907"/>
      <c r="BW50" s="907"/>
      <c r="BX50" s="907"/>
      <c r="BY50" s="907"/>
      <c r="BZ50" s="907"/>
      <c r="CA50" s="907"/>
      <c r="CB50" s="907"/>
      <c r="CC50" s="907"/>
      <c r="CD50" s="907"/>
      <c r="CE50" s="907"/>
      <c r="CF50" s="907"/>
      <c r="CG50" s="907"/>
      <c r="CH50" s="907"/>
      <c r="CI50" s="907"/>
      <c r="CJ50" s="907"/>
      <c r="CK50" s="907"/>
    </row>
    <row r="51" spans="1:89" s="717" customFormat="1" x14ac:dyDescent="0.45">
      <c r="A51" s="39"/>
      <c r="B51" s="39"/>
      <c r="C51" s="907"/>
      <c r="D51" s="907"/>
      <c r="E51" s="907"/>
      <c r="F51" s="907"/>
      <c r="G51" s="907"/>
      <c r="H51" s="907"/>
      <c r="I51" s="907"/>
      <c r="J51" s="907"/>
      <c r="K51" s="907"/>
      <c r="L51" s="907"/>
      <c r="M51" s="907"/>
      <c r="N51" s="907"/>
      <c r="O51" s="907"/>
      <c r="P51" s="907"/>
      <c r="Q51" s="907"/>
      <c r="R51" s="907"/>
      <c r="S51" s="907"/>
      <c r="T51" s="907"/>
      <c r="U51" s="907"/>
      <c r="V51" s="907"/>
      <c r="W51" s="907"/>
      <c r="X51" s="907"/>
      <c r="Y51" s="907"/>
      <c r="Z51" s="907"/>
      <c r="AA51" s="907"/>
      <c r="AB51" s="907"/>
      <c r="AC51" s="907"/>
      <c r="AD51" s="907"/>
      <c r="AE51" s="907"/>
      <c r="AF51" s="907"/>
      <c r="AG51" s="907"/>
      <c r="AH51" s="907"/>
      <c r="AI51" s="907"/>
      <c r="AJ51" s="907"/>
      <c r="AK51" s="907"/>
      <c r="AL51" s="907"/>
      <c r="AM51" s="907"/>
      <c r="AN51" s="907"/>
      <c r="AO51" s="907"/>
      <c r="AP51" s="907"/>
      <c r="AQ51" s="907"/>
      <c r="AR51" s="907"/>
      <c r="AS51" s="907"/>
      <c r="AT51" s="907"/>
      <c r="AU51" s="907"/>
      <c r="AV51" s="907"/>
      <c r="AW51" s="907"/>
      <c r="AX51" s="907"/>
      <c r="AY51" s="907"/>
      <c r="AZ51" s="907"/>
      <c r="BA51" s="907"/>
      <c r="BB51" s="907"/>
      <c r="BC51" s="907"/>
      <c r="BD51" s="907"/>
      <c r="BE51" s="907"/>
      <c r="BF51" s="907"/>
      <c r="BG51" s="907"/>
      <c r="BH51" s="907"/>
      <c r="BI51" s="907"/>
      <c r="BJ51" s="907"/>
      <c r="BK51" s="907"/>
      <c r="BL51" s="907"/>
      <c r="BM51" s="907"/>
      <c r="BN51" s="907"/>
      <c r="BO51" s="907"/>
      <c r="BP51" s="907"/>
      <c r="BQ51" s="907"/>
      <c r="BR51" s="907"/>
      <c r="BS51" s="907"/>
      <c r="BT51" s="907"/>
      <c r="BU51" s="907"/>
      <c r="BV51" s="907"/>
      <c r="BW51" s="907"/>
      <c r="BX51" s="907"/>
      <c r="BY51" s="907"/>
      <c r="BZ51" s="907"/>
      <c r="CA51" s="907"/>
      <c r="CB51" s="907"/>
      <c r="CC51" s="907"/>
      <c r="CD51" s="907"/>
      <c r="CE51" s="907"/>
      <c r="CF51" s="907"/>
      <c r="CG51" s="907"/>
      <c r="CH51" s="907"/>
      <c r="CI51" s="907"/>
      <c r="CJ51" s="907"/>
      <c r="CK51" s="907"/>
    </row>
    <row r="52" spans="1:89" s="717" customFormat="1" x14ac:dyDescent="0.45">
      <c r="A52" s="39"/>
      <c r="B52" s="39"/>
      <c r="C52" s="907"/>
      <c r="D52" s="907"/>
      <c r="E52" s="907"/>
      <c r="F52" s="907"/>
      <c r="G52" s="907"/>
      <c r="H52" s="907"/>
      <c r="I52" s="907"/>
      <c r="J52" s="907"/>
      <c r="K52" s="907"/>
      <c r="L52" s="907"/>
      <c r="M52" s="907"/>
      <c r="N52" s="907"/>
      <c r="O52" s="907"/>
      <c r="P52" s="907"/>
      <c r="Q52" s="907"/>
      <c r="R52" s="907"/>
      <c r="S52" s="907"/>
      <c r="T52" s="907"/>
      <c r="U52" s="907"/>
      <c r="V52" s="907"/>
      <c r="W52" s="907"/>
      <c r="X52" s="907"/>
      <c r="Y52" s="907"/>
      <c r="Z52" s="907"/>
      <c r="AA52" s="907"/>
      <c r="AB52" s="907"/>
      <c r="AC52" s="907"/>
      <c r="AD52" s="907"/>
      <c r="AE52" s="907"/>
      <c r="AF52" s="907"/>
      <c r="AG52" s="907"/>
      <c r="AH52" s="907"/>
      <c r="AI52" s="907"/>
      <c r="AJ52" s="907"/>
      <c r="AK52" s="907"/>
      <c r="AL52" s="907"/>
      <c r="AM52" s="907"/>
      <c r="AN52" s="907"/>
      <c r="AO52" s="907"/>
      <c r="AP52" s="907"/>
      <c r="AQ52" s="907"/>
      <c r="AR52" s="907"/>
      <c r="AS52" s="907"/>
      <c r="AT52" s="907"/>
      <c r="AU52" s="907"/>
      <c r="AV52" s="907"/>
      <c r="AW52" s="907"/>
      <c r="AX52" s="907"/>
      <c r="AY52" s="907"/>
      <c r="AZ52" s="907"/>
      <c r="BA52" s="907"/>
      <c r="BB52" s="907"/>
      <c r="BC52" s="907"/>
      <c r="BD52" s="907"/>
      <c r="BE52" s="907"/>
      <c r="BF52" s="907"/>
      <c r="BG52" s="907"/>
      <c r="BH52" s="907"/>
      <c r="BI52" s="907"/>
      <c r="BJ52" s="907"/>
      <c r="BK52" s="907"/>
      <c r="BL52" s="907"/>
      <c r="BM52" s="907"/>
      <c r="BN52" s="907"/>
      <c r="BO52" s="907"/>
      <c r="BP52" s="907"/>
      <c r="BQ52" s="907"/>
      <c r="BR52" s="907"/>
      <c r="BS52" s="907"/>
      <c r="BT52" s="907"/>
      <c r="BU52" s="907"/>
      <c r="BV52" s="907"/>
      <c r="BW52" s="907"/>
      <c r="BX52" s="907"/>
      <c r="BY52" s="907"/>
      <c r="BZ52" s="907"/>
      <c r="CA52" s="907"/>
      <c r="CB52" s="907"/>
      <c r="CC52" s="907"/>
      <c r="CD52" s="907"/>
      <c r="CE52" s="907"/>
      <c r="CF52" s="907"/>
      <c r="CG52" s="907"/>
      <c r="CH52" s="907"/>
      <c r="CI52" s="907"/>
      <c r="CJ52" s="907"/>
      <c r="CK52" s="907"/>
    </row>
    <row r="53" spans="1:89" s="717" customFormat="1" x14ac:dyDescent="0.45">
      <c r="A53" s="39"/>
      <c r="B53" s="39"/>
      <c r="C53" s="907"/>
      <c r="D53" s="907"/>
      <c r="E53" s="907"/>
      <c r="F53" s="907"/>
      <c r="G53" s="907"/>
      <c r="H53" s="907"/>
      <c r="I53" s="907"/>
      <c r="J53" s="907"/>
      <c r="K53" s="907"/>
      <c r="L53" s="907"/>
      <c r="M53" s="907"/>
      <c r="N53" s="907"/>
      <c r="O53" s="907"/>
      <c r="P53" s="907"/>
      <c r="Q53" s="907"/>
      <c r="R53" s="907"/>
      <c r="S53" s="907"/>
      <c r="T53" s="907"/>
      <c r="U53" s="907"/>
      <c r="V53" s="907"/>
      <c r="W53" s="907"/>
      <c r="X53" s="907"/>
      <c r="Y53" s="907"/>
      <c r="Z53" s="907"/>
      <c r="AA53" s="907"/>
      <c r="AB53" s="907"/>
      <c r="AC53" s="907"/>
      <c r="AD53" s="907"/>
      <c r="AE53" s="907"/>
      <c r="AF53" s="907"/>
      <c r="AG53" s="907"/>
      <c r="AH53" s="907"/>
      <c r="AI53" s="907"/>
      <c r="AJ53" s="907"/>
      <c r="AK53" s="907"/>
      <c r="AL53" s="907"/>
      <c r="AM53" s="907"/>
      <c r="AN53" s="907"/>
      <c r="AO53" s="907"/>
      <c r="AP53" s="907"/>
      <c r="AQ53" s="907"/>
      <c r="AR53" s="907"/>
      <c r="AS53" s="907"/>
      <c r="AT53" s="907"/>
      <c r="AU53" s="907"/>
      <c r="AV53" s="907"/>
      <c r="AW53" s="907"/>
      <c r="AX53" s="907"/>
      <c r="AY53" s="907"/>
      <c r="AZ53" s="907"/>
      <c r="BA53" s="907"/>
      <c r="BB53" s="907"/>
      <c r="BC53" s="907"/>
      <c r="BD53" s="907"/>
      <c r="BE53" s="907"/>
      <c r="BF53" s="907"/>
      <c r="BG53" s="907"/>
      <c r="BH53" s="907"/>
      <c r="BI53" s="907"/>
      <c r="BJ53" s="907"/>
      <c r="BK53" s="907"/>
      <c r="BL53" s="907"/>
      <c r="BM53" s="907"/>
      <c r="BN53" s="907"/>
      <c r="BO53" s="907"/>
      <c r="BP53" s="907"/>
      <c r="BQ53" s="907"/>
      <c r="BR53" s="907"/>
      <c r="BS53" s="907"/>
      <c r="BT53" s="907"/>
      <c r="BU53" s="907"/>
      <c r="BV53" s="907"/>
      <c r="BW53" s="907"/>
      <c r="BX53" s="907"/>
      <c r="BY53" s="907"/>
      <c r="BZ53" s="907"/>
      <c r="CA53" s="907"/>
      <c r="CB53" s="907"/>
      <c r="CC53" s="907"/>
      <c r="CD53" s="907"/>
      <c r="CE53" s="907"/>
      <c r="CF53" s="907"/>
      <c r="CG53" s="907"/>
      <c r="CH53" s="907"/>
      <c r="CI53" s="907"/>
      <c r="CJ53" s="907"/>
      <c r="CK53" s="907"/>
    </row>
    <row r="54" spans="1:89" s="717" customFormat="1" x14ac:dyDescent="0.45">
      <c r="A54" s="39"/>
      <c r="B54" s="39"/>
      <c r="C54" s="907"/>
      <c r="D54" s="907"/>
      <c r="E54" s="907"/>
      <c r="F54" s="907"/>
      <c r="G54" s="907"/>
      <c r="H54" s="907"/>
      <c r="I54" s="907"/>
      <c r="J54" s="907"/>
      <c r="K54" s="907"/>
      <c r="L54" s="907"/>
      <c r="M54" s="907"/>
      <c r="N54" s="907"/>
      <c r="O54" s="907"/>
      <c r="P54" s="907"/>
      <c r="Q54" s="907"/>
      <c r="R54" s="907"/>
      <c r="S54" s="907"/>
      <c r="T54" s="907"/>
      <c r="U54" s="907"/>
      <c r="V54" s="907"/>
      <c r="W54" s="907"/>
      <c r="X54" s="907"/>
      <c r="Y54" s="907"/>
      <c r="Z54" s="907"/>
      <c r="AA54" s="907"/>
      <c r="AB54" s="907"/>
      <c r="AC54" s="907"/>
      <c r="AD54" s="907"/>
      <c r="AE54" s="907"/>
      <c r="AF54" s="907"/>
      <c r="AG54" s="907"/>
      <c r="AH54" s="907"/>
      <c r="AI54" s="907"/>
      <c r="AJ54" s="907"/>
      <c r="AK54" s="907"/>
      <c r="AL54" s="907"/>
      <c r="AM54" s="907"/>
      <c r="AN54" s="907"/>
      <c r="AO54" s="907"/>
      <c r="AP54" s="907"/>
      <c r="AQ54" s="907"/>
      <c r="AR54" s="907"/>
      <c r="AS54" s="907"/>
      <c r="AT54" s="907"/>
      <c r="AU54" s="907"/>
      <c r="AV54" s="907"/>
      <c r="AW54" s="907"/>
      <c r="AX54" s="907"/>
      <c r="AY54" s="907"/>
      <c r="AZ54" s="907"/>
      <c r="BA54" s="907"/>
      <c r="BB54" s="907"/>
      <c r="BC54" s="907"/>
      <c r="BD54" s="907"/>
      <c r="BE54" s="907"/>
      <c r="BF54" s="907"/>
      <c r="BG54" s="907"/>
      <c r="BH54" s="907"/>
      <c r="BI54" s="907"/>
      <c r="BJ54" s="907"/>
      <c r="BK54" s="907"/>
      <c r="BL54" s="907"/>
      <c r="BM54" s="907"/>
      <c r="BN54" s="907"/>
      <c r="BO54" s="907"/>
      <c r="BP54" s="907"/>
      <c r="BQ54" s="907"/>
      <c r="BR54" s="907"/>
      <c r="BS54" s="907"/>
      <c r="BT54" s="907"/>
      <c r="BU54" s="907"/>
      <c r="BV54" s="907"/>
      <c r="BW54" s="907"/>
      <c r="BX54" s="907"/>
      <c r="BY54" s="907"/>
      <c r="BZ54" s="907"/>
      <c r="CA54" s="907"/>
      <c r="CB54" s="907"/>
      <c r="CC54" s="907"/>
      <c r="CD54" s="907"/>
      <c r="CE54" s="907"/>
      <c r="CF54" s="907"/>
      <c r="CG54" s="907"/>
      <c r="CH54" s="907"/>
      <c r="CI54" s="907"/>
      <c r="CJ54" s="907"/>
      <c r="CK54" s="907"/>
    </row>
    <row r="55" spans="1:89" s="717" customFormat="1" x14ac:dyDescent="0.45">
      <c r="A55" s="39"/>
      <c r="B55" s="39"/>
      <c r="C55" s="907"/>
      <c r="D55" s="907"/>
      <c r="E55" s="907"/>
      <c r="F55" s="907"/>
      <c r="G55" s="907"/>
      <c r="H55" s="907"/>
      <c r="I55" s="907"/>
      <c r="J55" s="907"/>
      <c r="K55" s="907"/>
      <c r="L55" s="907"/>
      <c r="M55" s="907"/>
      <c r="N55" s="907"/>
      <c r="O55" s="907"/>
      <c r="P55" s="907"/>
      <c r="Q55" s="907"/>
      <c r="R55" s="907"/>
      <c r="S55" s="907"/>
      <c r="T55" s="907"/>
      <c r="U55" s="907"/>
      <c r="V55" s="907"/>
      <c r="W55" s="907"/>
      <c r="X55" s="907"/>
      <c r="Y55" s="907"/>
      <c r="Z55" s="907"/>
      <c r="AA55" s="907"/>
      <c r="AB55" s="907"/>
      <c r="AC55" s="907"/>
      <c r="AD55" s="907"/>
      <c r="AE55" s="907"/>
      <c r="AF55" s="907"/>
      <c r="AG55" s="907"/>
      <c r="AH55" s="907"/>
      <c r="AI55" s="907"/>
      <c r="AJ55" s="907"/>
      <c r="AK55" s="907"/>
      <c r="AL55" s="907"/>
      <c r="AM55" s="907"/>
      <c r="AN55" s="907"/>
      <c r="AO55" s="907"/>
      <c r="AP55" s="907"/>
      <c r="AQ55" s="907"/>
      <c r="AR55" s="907"/>
      <c r="AS55" s="907"/>
      <c r="AT55" s="907"/>
      <c r="AU55" s="907"/>
      <c r="AV55" s="907"/>
      <c r="AW55" s="907"/>
      <c r="AX55" s="907"/>
      <c r="AY55" s="907"/>
      <c r="AZ55" s="907"/>
      <c r="BA55" s="907"/>
      <c r="BB55" s="907"/>
      <c r="BC55" s="907"/>
      <c r="BD55" s="907"/>
      <c r="BE55" s="907"/>
      <c r="BF55" s="907"/>
      <c r="BG55" s="907"/>
      <c r="BH55" s="907"/>
      <c r="BI55" s="907"/>
      <c r="BJ55" s="907"/>
      <c r="BK55" s="907"/>
      <c r="BL55" s="907"/>
      <c r="BM55" s="907"/>
      <c r="BN55" s="907"/>
      <c r="BO55" s="907"/>
      <c r="BP55" s="907"/>
      <c r="BQ55" s="907"/>
      <c r="BR55" s="907"/>
      <c r="BS55" s="907"/>
      <c r="BT55" s="907"/>
      <c r="BU55" s="907"/>
      <c r="BV55" s="907"/>
      <c r="BW55" s="907"/>
      <c r="BX55" s="907"/>
      <c r="BY55" s="907"/>
      <c r="BZ55" s="907"/>
      <c r="CA55" s="907"/>
      <c r="CB55" s="907"/>
      <c r="CC55" s="907"/>
      <c r="CD55" s="907"/>
      <c r="CE55" s="907"/>
      <c r="CF55" s="907"/>
      <c r="CG55" s="907"/>
      <c r="CH55" s="907"/>
      <c r="CI55" s="907"/>
      <c r="CJ55" s="907"/>
      <c r="CK55" s="907"/>
    </row>
    <row r="56" spans="1:89" s="717" customFormat="1" x14ac:dyDescent="0.45">
      <c r="A56" s="39"/>
      <c r="B56" s="39"/>
      <c r="C56" s="907"/>
      <c r="D56" s="907"/>
      <c r="E56" s="907"/>
      <c r="F56" s="907"/>
      <c r="G56" s="907"/>
      <c r="H56" s="907"/>
      <c r="I56" s="907"/>
      <c r="J56" s="907"/>
      <c r="K56" s="907"/>
      <c r="L56" s="907"/>
      <c r="M56" s="907"/>
      <c r="N56" s="907"/>
      <c r="O56" s="907"/>
      <c r="P56" s="907"/>
      <c r="Q56" s="907"/>
      <c r="R56" s="907"/>
      <c r="S56" s="907"/>
      <c r="T56" s="907"/>
      <c r="U56" s="907"/>
      <c r="V56" s="907"/>
      <c r="W56" s="907"/>
      <c r="X56" s="907"/>
      <c r="Y56" s="907"/>
      <c r="Z56" s="907"/>
      <c r="AA56" s="907"/>
      <c r="AB56" s="907"/>
      <c r="AC56" s="907"/>
      <c r="AD56" s="907"/>
      <c r="AE56" s="907"/>
      <c r="AF56" s="907"/>
      <c r="AG56" s="907"/>
      <c r="AH56" s="907"/>
      <c r="AI56" s="907"/>
      <c r="AJ56" s="907"/>
      <c r="AK56" s="907"/>
      <c r="AL56" s="907"/>
      <c r="AM56" s="907"/>
      <c r="AN56" s="907"/>
      <c r="AO56" s="907"/>
      <c r="AP56" s="907"/>
      <c r="AQ56" s="907"/>
      <c r="AR56" s="907"/>
      <c r="AS56" s="907"/>
      <c r="AT56" s="907"/>
      <c r="AU56" s="907"/>
      <c r="AV56" s="907"/>
      <c r="AW56" s="907"/>
      <c r="AX56" s="907"/>
      <c r="AY56" s="907"/>
      <c r="AZ56" s="907"/>
      <c r="BA56" s="907"/>
      <c r="BB56" s="907"/>
      <c r="BC56" s="907"/>
      <c r="BD56" s="907"/>
      <c r="BE56" s="907"/>
      <c r="BF56" s="907"/>
      <c r="BG56" s="907"/>
      <c r="BH56" s="907"/>
      <c r="BI56" s="907"/>
      <c r="BJ56" s="907"/>
      <c r="BK56" s="907"/>
      <c r="BL56" s="907"/>
      <c r="BM56" s="907"/>
      <c r="BN56" s="907"/>
      <c r="BO56" s="907"/>
      <c r="BP56" s="907"/>
      <c r="BQ56" s="907"/>
      <c r="BR56" s="907"/>
      <c r="BS56" s="907"/>
      <c r="BT56" s="907"/>
      <c r="BU56" s="907"/>
      <c r="BV56" s="907"/>
      <c r="BW56" s="907"/>
      <c r="BX56" s="907"/>
      <c r="BY56" s="907"/>
      <c r="BZ56" s="907"/>
      <c r="CA56" s="907"/>
      <c r="CB56" s="907"/>
      <c r="CC56" s="907"/>
      <c r="CD56" s="907"/>
      <c r="CE56" s="907"/>
      <c r="CF56" s="907"/>
      <c r="CG56" s="907"/>
      <c r="CH56" s="907"/>
      <c r="CI56" s="907"/>
      <c r="CJ56" s="907"/>
      <c r="CK56" s="907"/>
    </row>
    <row r="57" spans="1:89" s="717" customFormat="1" x14ac:dyDescent="0.45">
      <c r="A57" s="39"/>
      <c r="B57" s="39"/>
      <c r="C57" s="907"/>
      <c r="D57" s="907"/>
      <c r="E57" s="907"/>
      <c r="F57" s="907"/>
      <c r="G57" s="907"/>
      <c r="H57" s="907"/>
      <c r="I57" s="907"/>
      <c r="J57" s="907"/>
      <c r="K57" s="907"/>
      <c r="L57" s="907"/>
      <c r="M57" s="907"/>
      <c r="N57" s="907"/>
      <c r="O57" s="907"/>
      <c r="P57" s="907"/>
      <c r="Q57" s="907"/>
      <c r="R57" s="907"/>
      <c r="S57" s="907"/>
      <c r="T57" s="907"/>
      <c r="U57" s="907"/>
      <c r="V57" s="907"/>
      <c r="W57" s="907"/>
      <c r="X57" s="907"/>
      <c r="Y57" s="907"/>
      <c r="Z57" s="907"/>
      <c r="AA57" s="907"/>
      <c r="AB57" s="907"/>
      <c r="AC57" s="907"/>
      <c r="AD57" s="907"/>
      <c r="AE57" s="907"/>
      <c r="AF57" s="907"/>
      <c r="AG57" s="907"/>
      <c r="AH57" s="907"/>
      <c r="AI57" s="907"/>
      <c r="AJ57" s="907"/>
      <c r="AK57" s="907"/>
      <c r="AL57" s="907"/>
      <c r="AM57" s="907"/>
      <c r="AN57" s="907"/>
      <c r="AO57" s="907"/>
      <c r="AP57" s="907"/>
      <c r="AQ57" s="907"/>
      <c r="AR57" s="907"/>
      <c r="AS57" s="907"/>
      <c r="AT57" s="907"/>
      <c r="AU57" s="907"/>
      <c r="AV57" s="907"/>
      <c r="AW57" s="907"/>
      <c r="AX57" s="907"/>
      <c r="AY57" s="907"/>
      <c r="AZ57" s="907"/>
      <c r="BA57" s="907"/>
      <c r="BB57" s="907"/>
      <c r="BC57" s="907"/>
      <c r="BD57" s="907"/>
      <c r="BE57" s="907"/>
      <c r="BF57" s="907"/>
      <c r="BG57" s="907"/>
      <c r="BH57" s="907"/>
      <c r="BI57" s="907"/>
      <c r="BJ57" s="907"/>
      <c r="BK57" s="907"/>
      <c r="BL57" s="907"/>
      <c r="BM57" s="907"/>
      <c r="BN57" s="907"/>
      <c r="BO57" s="907"/>
      <c r="BP57" s="907"/>
      <c r="BQ57" s="907"/>
      <c r="BR57" s="907"/>
      <c r="BS57" s="907"/>
      <c r="BT57" s="907"/>
      <c r="BU57" s="907"/>
      <c r="BV57" s="907"/>
      <c r="BW57" s="907"/>
      <c r="BX57" s="907"/>
      <c r="BY57" s="907"/>
      <c r="BZ57" s="907"/>
      <c r="CA57" s="907"/>
      <c r="CB57" s="907"/>
      <c r="CC57" s="907"/>
      <c r="CD57" s="907"/>
      <c r="CE57" s="907"/>
      <c r="CF57" s="907"/>
      <c r="CG57" s="907"/>
      <c r="CH57" s="907"/>
      <c r="CI57" s="907"/>
      <c r="CJ57" s="907"/>
      <c r="CK57" s="907"/>
    </row>
    <row r="58" spans="1:89" s="717" customFormat="1" x14ac:dyDescent="0.45">
      <c r="A58" s="39"/>
      <c r="B58" s="39"/>
      <c r="C58" s="907"/>
      <c r="D58" s="907"/>
      <c r="E58" s="907"/>
      <c r="F58" s="907"/>
      <c r="G58" s="907"/>
      <c r="H58" s="907"/>
      <c r="I58" s="907"/>
      <c r="J58" s="907"/>
      <c r="K58" s="907"/>
      <c r="L58" s="907"/>
      <c r="M58" s="907"/>
      <c r="N58" s="907"/>
      <c r="O58" s="907"/>
      <c r="P58" s="907"/>
      <c r="Q58" s="907"/>
      <c r="R58" s="907"/>
      <c r="S58" s="907"/>
      <c r="T58" s="907"/>
      <c r="U58" s="907"/>
      <c r="V58" s="907"/>
      <c r="W58" s="907"/>
      <c r="X58" s="907"/>
      <c r="Y58" s="907"/>
      <c r="Z58" s="907"/>
      <c r="AA58" s="907"/>
      <c r="AB58" s="907"/>
      <c r="AC58" s="907"/>
      <c r="AD58" s="907"/>
      <c r="AE58" s="907"/>
      <c r="AF58" s="907"/>
      <c r="AG58" s="907"/>
      <c r="AH58" s="907"/>
      <c r="AI58" s="907"/>
      <c r="AJ58" s="907"/>
      <c r="AK58" s="907"/>
      <c r="AL58" s="907"/>
      <c r="AM58" s="907"/>
      <c r="AN58" s="907"/>
      <c r="AO58" s="907"/>
      <c r="AP58" s="907"/>
      <c r="AQ58" s="907"/>
      <c r="AR58" s="907"/>
      <c r="AS58" s="907"/>
      <c r="AT58" s="907"/>
      <c r="AU58" s="907"/>
      <c r="AV58" s="907"/>
      <c r="AW58" s="907"/>
      <c r="AX58" s="907"/>
      <c r="AY58" s="907"/>
      <c r="AZ58" s="907"/>
      <c r="BA58" s="907"/>
      <c r="BB58" s="907"/>
      <c r="BC58" s="907"/>
      <c r="BD58" s="907"/>
      <c r="BE58" s="907"/>
      <c r="BF58" s="907"/>
      <c r="BG58" s="907"/>
      <c r="BH58" s="907"/>
      <c r="BI58" s="907"/>
      <c r="BJ58" s="907"/>
      <c r="BK58" s="907"/>
      <c r="BL58" s="907"/>
      <c r="BM58" s="907"/>
      <c r="BN58" s="907"/>
      <c r="BO58" s="907"/>
      <c r="BP58" s="907"/>
      <c r="BQ58" s="907"/>
      <c r="BR58" s="907"/>
      <c r="BS58" s="907"/>
      <c r="BT58" s="907"/>
      <c r="BU58" s="907"/>
      <c r="BV58" s="907"/>
      <c r="BW58" s="907"/>
      <c r="BX58" s="907"/>
      <c r="BY58" s="907"/>
      <c r="BZ58" s="907"/>
      <c r="CA58" s="907"/>
      <c r="CB58" s="907"/>
      <c r="CC58" s="907"/>
      <c r="CD58" s="907"/>
      <c r="CE58" s="907"/>
      <c r="CF58" s="907"/>
      <c r="CG58" s="907"/>
      <c r="CH58" s="907"/>
      <c r="CI58" s="907"/>
      <c r="CJ58" s="907"/>
      <c r="CK58" s="907"/>
    </row>
    <row r="59" spans="1:89" s="717" customFormat="1" x14ac:dyDescent="0.45">
      <c r="A59" s="39"/>
      <c r="B59" s="39"/>
      <c r="C59" s="907"/>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907"/>
      <c r="AM59" s="907"/>
      <c r="AN59" s="907"/>
      <c r="AO59" s="907"/>
      <c r="AP59" s="907"/>
      <c r="AQ59" s="907"/>
      <c r="AR59" s="907"/>
      <c r="AS59" s="907"/>
      <c r="AT59" s="907"/>
      <c r="AU59" s="907"/>
      <c r="AV59" s="907"/>
      <c r="AW59" s="907"/>
      <c r="AX59" s="907"/>
      <c r="AY59" s="907"/>
      <c r="AZ59" s="907"/>
      <c r="BA59" s="907"/>
      <c r="BB59" s="907"/>
      <c r="BC59" s="907"/>
      <c r="BD59" s="907"/>
      <c r="BE59" s="907"/>
      <c r="BF59" s="907"/>
      <c r="BG59" s="907"/>
      <c r="BH59" s="907"/>
      <c r="BI59" s="907"/>
      <c r="BJ59" s="907"/>
      <c r="BK59" s="907"/>
      <c r="BL59" s="907"/>
      <c r="BM59" s="907"/>
      <c r="BN59" s="907"/>
      <c r="BO59" s="907"/>
      <c r="BP59" s="907"/>
      <c r="BQ59" s="907"/>
      <c r="BR59" s="907"/>
      <c r="BS59" s="907"/>
      <c r="BT59" s="907"/>
      <c r="BU59" s="907"/>
      <c r="BV59" s="907"/>
      <c r="BW59" s="907"/>
      <c r="BX59" s="907"/>
      <c r="BY59" s="907"/>
      <c r="BZ59" s="907"/>
      <c r="CA59" s="907"/>
      <c r="CB59" s="907"/>
      <c r="CC59" s="907"/>
      <c r="CD59" s="907"/>
      <c r="CE59" s="907"/>
      <c r="CF59" s="907"/>
      <c r="CG59" s="907"/>
      <c r="CH59" s="907"/>
      <c r="CI59" s="907"/>
      <c r="CJ59" s="907"/>
      <c r="CK59" s="907"/>
    </row>
    <row r="60" spans="1:89" s="717" customFormat="1" x14ac:dyDescent="0.45">
      <c r="A60" s="39"/>
      <c r="B60" s="39"/>
      <c r="C60" s="907"/>
      <c r="D60" s="907"/>
      <c r="E60" s="907"/>
      <c r="F60" s="907"/>
      <c r="G60" s="907"/>
      <c r="H60" s="907"/>
      <c r="I60" s="907"/>
      <c r="J60" s="907"/>
      <c r="K60" s="907"/>
      <c r="L60" s="907"/>
      <c r="M60" s="907"/>
      <c r="N60" s="907"/>
      <c r="O60" s="907"/>
      <c r="P60" s="907"/>
      <c r="Q60" s="907"/>
      <c r="R60" s="907"/>
      <c r="S60" s="907"/>
      <c r="T60" s="907"/>
      <c r="U60" s="907"/>
      <c r="V60" s="907"/>
      <c r="W60" s="907"/>
      <c r="X60" s="907"/>
      <c r="Y60" s="907"/>
      <c r="Z60" s="907"/>
      <c r="AA60" s="907"/>
      <c r="AB60" s="907"/>
      <c r="AC60" s="907"/>
      <c r="AD60" s="907"/>
      <c r="AE60" s="907"/>
      <c r="AF60" s="907"/>
      <c r="AG60" s="907"/>
      <c r="AH60" s="907"/>
      <c r="AI60" s="907"/>
      <c r="AJ60" s="907"/>
      <c r="AK60" s="907"/>
      <c r="AL60" s="907"/>
      <c r="AM60" s="907"/>
      <c r="AN60" s="907"/>
      <c r="AO60" s="907"/>
      <c r="AP60" s="907"/>
      <c r="AQ60" s="907"/>
      <c r="AR60" s="907"/>
      <c r="AS60" s="907"/>
      <c r="AT60" s="907"/>
      <c r="AU60" s="907"/>
      <c r="AV60" s="907"/>
      <c r="AW60" s="907"/>
      <c r="AX60" s="907"/>
      <c r="AY60" s="907"/>
      <c r="AZ60" s="907"/>
      <c r="BA60" s="907"/>
      <c r="BB60" s="907"/>
      <c r="BC60" s="907"/>
      <c r="BD60" s="907"/>
      <c r="BE60" s="907"/>
      <c r="BF60" s="907"/>
      <c r="BG60" s="907"/>
      <c r="BH60" s="907"/>
      <c r="BI60" s="907"/>
      <c r="BJ60" s="907"/>
      <c r="BK60" s="907"/>
      <c r="BL60" s="907"/>
      <c r="BM60" s="907"/>
      <c r="BN60" s="907"/>
      <c r="BO60" s="907"/>
      <c r="BP60" s="907"/>
      <c r="BQ60" s="907"/>
      <c r="BR60" s="907"/>
      <c r="BS60" s="907"/>
      <c r="BT60" s="907"/>
      <c r="BU60" s="907"/>
      <c r="BV60" s="907"/>
      <c r="BW60" s="907"/>
      <c r="BX60" s="907"/>
      <c r="BY60" s="907"/>
      <c r="BZ60" s="907"/>
      <c r="CA60" s="907"/>
      <c r="CB60" s="907"/>
      <c r="CC60" s="907"/>
      <c r="CD60" s="907"/>
      <c r="CE60" s="907"/>
      <c r="CF60" s="907"/>
      <c r="CG60" s="907"/>
      <c r="CH60" s="907"/>
      <c r="CI60" s="907"/>
      <c r="CJ60" s="907"/>
      <c r="CK60" s="907"/>
    </row>
    <row r="61" spans="1:89" s="717" customFormat="1" x14ac:dyDescent="0.45">
      <c r="A61" s="39"/>
      <c r="B61" s="39"/>
      <c r="C61" s="907"/>
      <c r="D61" s="907"/>
      <c r="E61" s="907"/>
      <c r="F61" s="907"/>
      <c r="G61" s="907"/>
      <c r="H61" s="907"/>
      <c r="I61" s="907"/>
      <c r="J61" s="907"/>
      <c r="K61" s="907"/>
      <c r="L61" s="907"/>
      <c r="M61" s="907"/>
      <c r="N61" s="907"/>
      <c r="O61" s="907"/>
      <c r="P61" s="907"/>
      <c r="Q61" s="907"/>
      <c r="R61" s="907"/>
      <c r="S61" s="907"/>
      <c r="T61" s="907"/>
      <c r="U61" s="907"/>
      <c r="V61" s="907"/>
      <c r="W61" s="907"/>
      <c r="X61" s="907"/>
      <c r="Y61" s="907"/>
      <c r="Z61" s="907"/>
      <c r="AA61" s="907"/>
      <c r="AB61" s="907"/>
      <c r="AC61" s="907"/>
      <c r="AD61" s="907"/>
      <c r="AE61" s="907"/>
      <c r="AF61" s="907"/>
      <c r="AG61" s="907"/>
      <c r="AH61" s="907"/>
      <c r="AI61" s="907"/>
      <c r="AJ61" s="907"/>
      <c r="AK61" s="907"/>
      <c r="AL61" s="907"/>
      <c r="AM61" s="907"/>
      <c r="AN61" s="907"/>
      <c r="AO61" s="907"/>
      <c r="AP61" s="907"/>
      <c r="AQ61" s="907"/>
      <c r="AR61" s="907"/>
      <c r="AS61" s="907"/>
      <c r="AT61" s="907"/>
      <c r="AU61" s="907"/>
      <c r="AV61" s="907"/>
      <c r="AW61" s="907"/>
      <c r="AX61" s="907"/>
      <c r="AY61" s="907"/>
      <c r="AZ61" s="907"/>
      <c r="BA61" s="907"/>
      <c r="BB61" s="907"/>
      <c r="BC61" s="907"/>
      <c r="BD61" s="907"/>
      <c r="BE61" s="907"/>
      <c r="BF61" s="907"/>
      <c r="BG61" s="907"/>
      <c r="BH61" s="907"/>
      <c r="BI61" s="907"/>
      <c r="BJ61" s="907"/>
      <c r="BK61" s="907"/>
      <c r="BL61" s="907"/>
      <c r="BM61" s="907"/>
      <c r="BN61" s="907"/>
      <c r="BO61" s="907"/>
      <c r="BP61" s="907"/>
      <c r="BQ61" s="907"/>
      <c r="BR61" s="907"/>
      <c r="BS61" s="907"/>
      <c r="BT61" s="907"/>
      <c r="BU61" s="907"/>
      <c r="BV61" s="907"/>
      <c r="BW61" s="907"/>
      <c r="BX61" s="907"/>
      <c r="BY61" s="907"/>
      <c r="BZ61" s="907"/>
      <c r="CA61" s="907"/>
      <c r="CB61" s="907"/>
      <c r="CC61" s="907"/>
      <c r="CD61" s="907"/>
      <c r="CE61" s="907"/>
      <c r="CF61" s="907"/>
      <c r="CG61" s="907"/>
      <c r="CH61" s="907"/>
      <c r="CI61" s="907"/>
      <c r="CJ61" s="907"/>
      <c r="CK61" s="907"/>
    </row>
    <row r="62" spans="1:89" s="717" customFormat="1" x14ac:dyDescent="0.45">
      <c r="A62" s="39"/>
      <c r="B62" s="39"/>
      <c r="C62" s="907"/>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907"/>
      <c r="AM62" s="907"/>
      <c r="AN62" s="907"/>
      <c r="AO62" s="907"/>
      <c r="AP62" s="907"/>
      <c r="AQ62" s="907"/>
      <c r="AR62" s="907"/>
      <c r="AS62" s="907"/>
      <c r="AT62" s="907"/>
      <c r="AU62" s="907"/>
      <c r="AV62" s="907"/>
      <c r="AW62" s="907"/>
      <c r="AX62" s="907"/>
      <c r="AY62" s="907"/>
      <c r="AZ62" s="907"/>
      <c r="BA62" s="907"/>
      <c r="BB62" s="907"/>
      <c r="BC62" s="907"/>
      <c r="BD62" s="907"/>
      <c r="BE62" s="907"/>
      <c r="BF62" s="907"/>
      <c r="BG62" s="907"/>
      <c r="BH62" s="907"/>
      <c r="BI62" s="907"/>
      <c r="BJ62" s="907"/>
      <c r="BK62" s="907"/>
      <c r="BL62" s="907"/>
      <c r="BM62" s="907"/>
      <c r="BN62" s="907"/>
      <c r="BO62" s="907"/>
      <c r="BP62" s="907"/>
      <c r="BQ62" s="907"/>
      <c r="BR62" s="907"/>
      <c r="BS62" s="907"/>
      <c r="BT62" s="907"/>
      <c r="BU62" s="907"/>
      <c r="BV62" s="907"/>
      <c r="BW62" s="907"/>
      <c r="BX62" s="907"/>
      <c r="BY62" s="907"/>
      <c r="BZ62" s="907"/>
      <c r="CA62" s="907"/>
      <c r="CB62" s="907"/>
      <c r="CC62" s="907"/>
      <c r="CD62" s="907"/>
      <c r="CE62" s="907"/>
      <c r="CF62" s="907"/>
      <c r="CG62" s="907"/>
      <c r="CH62" s="907"/>
      <c r="CI62" s="907"/>
      <c r="CJ62" s="907"/>
      <c r="CK62" s="907"/>
    </row>
    <row r="63" spans="1:89" s="717" customFormat="1" x14ac:dyDescent="0.45">
      <c r="A63" s="39"/>
      <c r="B63" s="39"/>
      <c r="C63" s="907"/>
      <c r="D63" s="907"/>
      <c r="E63" s="907"/>
      <c r="F63" s="907"/>
      <c r="G63" s="907"/>
      <c r="H63" s="907"/>
      <c r="I63" s="907"/>
      <c r="J63" s="907"/>
      <c r="K63" s="907"/>
      <c r="L63" s="907"/>
      <c r="M63" s="907"/>
      <c r="N63" s="907"/>
      <c r="O63" s="907"/>
      <c r="P63" s="907"/>
      <c r="Q63" s="907"/>
      <c r="R63" s="907"/>
      <c r="S63" s="907"/>
      <c r="T63" s="907"/>
      <c r="U63" s="907"/>
      <c r="V63" s="907"/>
      <c r="W63" s="907"/>
      <c r="X63" s="907"/>
      <c r="Y63" s="907"/>
      <c r="Z63" s="907"/>
      <c r="AA63" s="907"/>
      <c r="AB63" s="907"/>
      <c r="AC63" s="907"/>
      <c r="AD63" s="907"/>
      <c r="AE63" s="907"/>
      <c r="AF63" s="907"/>
      <c r="AG63" s="907"/>
      <c r="AH63" s="907"/>
      <c r="AI63" s="907"/>
      <c r="AJ63" s="907"/>
      <c r="AK63" s="907"/>
      <c r="AL63" s="907"/>
      <c r="AM63" s="907"/>
      <c r="AN63" s="907"/>
      <c r="AO63" s="907"/>
      <c r="AP63" s="907"/>
      <c r="AQ63" s="907"/>
      <c r="AR63" s="907"/>
      <c r="AS63" s="907"/>
      <c r="AT63" s="907"/>
      <c r="AU63" s="907"/>
      <c r="AV63" s="907"/>
      <c r="AW63" s="907"/>
      <c r="AX63" s="907"/>
      <c r="AY63" s="907"/>
      <c r="AZ63" s="907"/>
      <c r="BA63" s="907"/>
      <c r="BB63" s="907"/>
      <c r="BC63" s="907"/>
      <c r="BD63" s="907"/>
      <c r="BE63" s="907"/>
      <c r="BF63" s="907"/>
      <c r="BG63" s="907"/>
      <c r="BH63" s="907"/>
      <c r="BI63" s="907"/>
      <c r="BJ63" s="907"/>
      <c r="BK63" s="907"/>
      <c r="BL63" s="907"/>
      <c r="BM63" s="907"/>
      <c r="BN63" s="907"/>
      <c r="BO63" s="907"/>
      <c r="BP63" s="907"/>
      <c r="BQ63" s="907"/>
      <c r="BR63" s="907"/>
      <c r="BS63" s="907"/>
      <c r="BT63" s="907"/>
      <c r="BU63" s="907"/>
      <c r="BV63" s="907"/>
      <c r="BW63" s="907"/>
      <c r="BX63" s="907"/>
      <c r="BY63" s="907"/>
      <c r="BZ63" s="907"/>
      <c r="CA63" s="907"/>
      <c r="CB63" s="907"/>
      <c r="CC63" s="907"/>
      <c r="CD63" s="907"/>
      <c r="CE63" s="907"/>
      <c r="CF63" s="907"/>
      <c r="CG63" s="907"/>
      <c r="CH63" s="907"/>
      <c r="CI63" s="907"/>
      <c r="CJ63" s="907"/>
      <c r="CK63" s="907"/>
    </row>
    <row r="64" spans="1:89" s="717" customFormat="1" x14ac:dyDescent="0.45">
      <c r="A64" s="39"/>
      <c r="B64" s="39"/>
      <c r="C64" s="907"/>
      <c r="D64" s="907"/>
      <c r="E64" s="907"/>
      <c r="F64" s="907"/>
      <c r="G64" s="907"/>
      <c r="H64" s="907"/>
      <c r="I64" s="907"/>
      <c r="J64" s="907"/>
      <c r="K64" s="907"/>
      <c r="L64" s="907"/>
      <c r="M64" s="907"/>
      <c r="N64" s="907"/>
      <c r="O64" s="907"/>
      <c r="P64" s="907"/>
      <c r="Q64" s="907"/>
      <c r="R64" s="907"/>
      <c r="S64" s="907"/>
      <c r="T64" s="907"/>
      <c r="U64" s="907"/>
      <c r="V64" s="907"/>
      <c r="W64" s="907"/>
      <c r="X64" s="907"/>
      <c r="Y64" s="907"/>
      <c r="Z64" s="907"/>
      <c r="AA64" s="907"/>
      <c r="AB64" s="907"/>
      <c r="AC64" s="907"/>
      <c r="AD64" s="907"/>
      <c r="AE64" s="907"/>
      <c r="AF64" s="907"/>
      <c r="AG64" s="907"/>
      <c r="AH64" s="907"/>
      <c r="AI64" s="907"/>
      <c r="AJ64" s="907"/>
      <c r="AK64" s="907"/>
      <c r="AL64" s="907"/>
      <c r="AM64" s="907"/>
      <c r="AN64" s="907"/>
      <c r="AO64" s="907"/>
      <c r="AP64" s="907"/>
      <c r="AQ64" s="907"/>
      <c r="AR64" s="907"/>
      <c r="AS64" s="907"/>
      <c r="AT64" s="907"/>
      <c r="AU64" s="907"/>
      <c r="AV64" s="907"/>
      <c r="AW64" s="907"/>
      <c r="AX64" s="907"/>
      <c r="AY64" s="907"/>
      <c r="AZ64" s="907"/>
      <c r="BA64" s="907"/>
      <c r="BB64" s="907"/>
      <c r="BC64" s="907"/>
      <c r="BD64" s="907"/>
      <c r="BE64" s="907"/>
      <c r="BF64" s="907"/>
      <c r="BG64" s="907"/>
      <c r="BH64" s="907"/>
      <c r="BI64" s="907"/>
      <c r="BJ64" s="907"/>
      <c r="BK64" s="907"/>
      <c r="BL64" s="907"/>
      <c r="BM64" s="907"/>
      <c r="BN64" s="907"/>
      <c r="BO64" s="907"/>
      <c r="BP64" s="907"/>
      <c r="BQ64" s="907"/>
      <c r="BR64" s="907"/>
      <c r="BS64" s="907"/>
      <c r="BT64" s="907"/>
      <c r="BU64" s="907"/>
      <c r="BV64" s="907"/>
      <c r="BW64" s="907"/>
      <c r="BX64" s="907"/>
      <c r="BY64" s="907"/>
      <c r="BZ64" s="907"/>
      <c r="CA64" s="907"/>
      <c r="CB64" s="907"/>
      <c r="CC64" s="907"/>
      <c r="CD64" s="907"/>
      <c r="CE64" s="907"/>
      <c r="CF64" s="907"/>
      <c r="CG64" s="907"/>
      <c r="CH64" s="907"/>
      <c r="CI64" s="907"/>
      <c r="CJ64" s="907"/>
      <c r="CK64" s="907"/>
    </row>
    <row r="65" spans="1:89" s="717" customFormat="1" x14ac:dyDescent="0.45">
      <c r="A65" s="39"/>
      <c r="B65" s="39"/>
      <c r="C65" s="907"/>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907"/>
      <c r="AM65" s="907"/>
      <c r="AN65" s="907"/>
      <c r="AO65" s="907"/>
      <c r="AP65" s="907"/>
      <c r="AQ65" s="907"/>
      <c r="AR65" s="907"/>
      <c r="AS65" s="907"/>
      <c r="AT65" s="907"/>
      <c r="AU65" s="907"/>
      <c r="AV65" s="907"/>
      <c r="AW65" s="907"/>
      <c r="AX65" s="907"/>
      <c r="AY65" s="907"/>
      <c r="AZ65" s="907"/>
      <c r="BA65" s="907"/>
      <c r="BB65" s="907"/>
      <c r="BC65" s="907"/>
      <c r="BD65" s="907"/>
      <c r="BE65" s="907"/>
      <c r="BF65" s="907"/>
      <c r="BG65" s="907"/>
      <c r="BH65" s="907"/>
      <c r="BI65" s="907"/>
      <c r="BJ65" s="907"/>
      <c r="BK65" s="907"/>
      <c r="BL65" s="907"/>
      <c r="BM65" s="907"/>
      <c r="BN65" s="907"/>
      <c r="BO65" s="907"/>
      <c r="BP65" s="907"/>
      <c r="BQ65" s="907"/>
      <c r="BR65" s="907"/>
      <c r="BS65" s="907"/>
      <c r="BT65" s="907"/>
      <c r="BU65" s="907"/>
      <c r="BV65" s="907"/>
      <c r="BW65" s="907"/>
      <c r="BX65" s="907"/>
      <c r="BY65" s="907"/>
      <c r="BZ65" s="907"/>
      <c r="CA65" s="907"/>
      <c r="CB65" s="907"/>
      <c r="CC65" s="907"/>
      <c r="CD65" s="907"/>
      <c r="CE65" s="907"/>
      <c r="CF65" s="907"/>
      <c r="CG65" s="907"/>
      <c r="CH65" s="907"/>
      <c r="CI65" s="907"/>
      <c r="CJ65" s="907"/>
      <c r="CK65" s="907"/>
    </row>
    <row r="66" spans="1:89" s="717" customFormat="1" x14ac:dyDescent="0.45">
      <c r="A66" s="39"/>
      <c r="B66" s="39"/>
      <c r="C66" s="907"/>
      <c r="D66" s="907"/>
      <c r="E66" s="907"/>
      <c r="F66" s="907"/>
      <c r="G66" s="907"/>
      <c r="H66" s="907"/>
      <c r="I66" s="907"/>
      <c r="J66" s="907"/>
      <c r="K66" s="907"/>
      <c r="L66" s="907"/>
      <c r="M66" s="907"/>
      <c r="N66" s="907"/>
      <c r="O66" s="907"/>
      <c r="P66" s="907"/>
      <c r="Q66" s="907"/>
      <c r="R66" s="907"/>
      <c r="S66" s="907"/>
      <c r="T66" s="907"/>
      <c r="U66" s="907"/>
      <c r="V66" s="907"/>
      <c r="W66" s="907"/>
      <c r="X66" s="907"/>
      <c r="Y66" s="907"/>
      <c r="Z66" s="907"/>
      <c r="AA66" s="907"/>
      <c r="AB66" s="907"/>
      <c r="AC66" s="907"/>
      <c r="AD66" s="907"/>
      <c r="AE66" s="907"/>
      <c r="AF66" s="907"/>
      <c r="AG66" s="907"/>
      <c r="AH66" s="907"/>
      <c r="AI66" s="907"/>
      <c r="AJ66" s="907"/>
      <c r="AK66" s="907"/>
      <c r="AL66" s="907"/>
      <c r="AM66" s="907"/>
      <c r="AN66" s="907"/>
      <c r="AO66" s="907"/>
      <c r="AP66" s="907"/>
      <c r="AQ66" s="907"/>
      <c r="AR66" s="907"/>
      <c r="AS66" s="907"/>
      <c r="AT66" s="907"/>
      <c r="AU66" s="907"/>
      <c r="AV66" s="907"/>
      <c r="AW66" s="907"/>
      <c r="AX66" s="907"/>
      <c r="AY66" s="907"/>
      <c r="AZ66" s="907"/>
      <c r="BA66" s="907"/>
      <c r="BB66" s="907"/>
      <c r="BC66" s="907"/>
      <c r="BD66" s="907"/>
      <c r="BE66" s="907"/>
      <c r="BF66" s="907"/>
      <c r="BG66" s="907"/>
      <c r="BH66" s="907"/>
      <c r="BI66" s="907"/>
      <c r="BJ66" s="907"/>
      <c r="BK66" s="907"/>
      <c r="BL66" s="907"/>
      <c r="BM66" s="907"/>
      <c r="BN66" s="907"/>
      <c r="BO66" s="907"/>
      <c r="BP66" s="907"/>
      <c r="BQ66" s="907"/>
      <c r="BR66" s="907"/>
      <c r="BS66" s="907"/>
      <c r="BT66" s="907"/>
      <c r="BU66" s="907"/>
      <c r="BV66" s="907"/>
      <c r="BW66" s="907"/>
      <c r="BX66" s="907"/>
      <c r="BY66" s="907"/>
      <c r="BZ66" s="907"/>
      <c r="CA66" s="907"/>
      <c r="CB66" s="907"/>
      <c r="CC66" s="907"/>
      <c r="CD66" s="907"/>
      <c r="CE66" s="907"/>
      <c r="CF66" s="907"/>
      <c r="CG66" s="907"/>
      <c r="CH66" s="907"/>
      <c r="CI66" s="907"/>
      <c r="CJ66" s="907"/>
      <c r="CK66" s="907"/>
    </row>
    <row r="67" spans="1:89" s="717" customFormat="1" x14ac:dyDescent="0.45">
      <c r="A67" s="39"/>
      <c r="B67" s="39"/>
      <c r="C67" s="907"/>
      <c r="D67" s="907"/>
      <c r="E67" s="907"/>
      <c r="F67" s="907"/>
      <c r="G67" s="907"/>
      <c r="H67" s="907"/>
      <c r="I67" s="907"/>
      <c r="J67" s="907"/>
      <c r="K67" s="907"/>
      <c r="L67" s="907"/>
      <c r="M67" s="907"/>
      <c r="N67" s="907"/>
      <c r="O67" s="907"/>
      <c r="P67" s="907"/>
      <c r="Q67" s="907"/>
      <c r="R67" s="907"/>
      <c r="S67" s="907"/>
      <c r="T67" s="907"/>
      <c r="U67" s="907"/>
      <c r="V67" s="907"/>
      <c r="W67" s="907"/>
      <c r="X67" s="907"/>
      <c r="Y67" s="907"/>
      <c r="Z67" s="907"/>
      <c r="AA67" s="907"/>
      <c r="AB67" s="907"/>
      <c r="AC67" s="907"/>
      <c r="AD67" s="907"/>
      <c r="AE67" s="907"/>
      <c r="AF67" s="907"/>
      <c r="AG67" s="907"/>
      <c r="AH67" s="907"/>
      <c r="AI67" s="907"/>
      <c r="AJ67" s="907"/>
      <c r="AK67" s="907"/>
      <c r="AL67" s="907"/>
      <c r="AM67" s="907"/>
      <c r="AN67" s="907"/>
      <c r="AO67" s="907"/>
      <c r="AP67" s="907"/>
      <c r="AQ67" s="907"/>
      <c r="AR67" s="907"/>
      <c r="AS67" s="907"/>
      <c r="AT67" s="907"/>
      <c r="AU67" s="907"/>
      <c r="AV67" s="907"/>
      <c r="AW67" s="907"/>
      <c r="AX67" s="907"/>
      <c r="AY67" s="907"/>
      <c r="AZ67" s="907"/>
      <c r="BA67" s="907"/>
      <c r="BB67" s="907"/>
      <c r="BC67" s="907"/>
      <c r="BD67" s="907"/>
      <c r="BE67" s="907"/>
      <c r="BF67" s="907"/>
      <c r="BG67" s="907"/>
      <c r="BH67" s="907"/>
      <c r="BI67" s="907"/>
      <c r="BJ67" s="907"/>
      <c r="BK67" s="907"/>
      <c r="BL67" s="907"/>
      <c r="BM67" s="907"/>
      <c r="BN67" s="907"/>
      <c r="BO67" s="907"/>
      <c r="BP67" s="907"/>
      <c r="BQ67" s="907"/>
      <c r="BR67" s="907"/>
      <c r="BS67" s="907"/>
      <c r="BT67" s="907"/>
      <c r="BU67" s="907"/>
      <c r="BV67" s="907"/>
      <c r="BW67" s="907"/>
      <c r="BX67" s="907"/>
      <c r="BY67" s="907"/>
      <c r="BZ67" s="907"/>
      <c r="CA67" s="907"/>
      <c r="CB67" s="907"/>
      <c r="CC67" s="907"/>
      <c r="CD67" s="907"/>
      <c r="CE67" s="907"/>
      <c r="CF67" s="907"/>
      <c r="CG67" s="907"/>
      <c r="CH67" s="907"/>
      <c r="CI67" s="907"/>
      <c r="CJ67" s="907"/>
      <c r="CK67" s="907"/>
    </row>
    <row r="68" spans="1:89" s="717" customFormat="1" x14ac:dyDescent="0.45">
      <c r="A68" s="39"/>
      <c r="B68" s="39"/>
      <c r="C68" s="907"/>
      <c r="D68" s="907"/>
      <c r="E68" s="907"/>
      <c r="F68" s="907"/>
      <c r="G68" s="907"/>
      <c r="H68" s="907"/>
      <c r="I68" s="907"/>
      <c r="J68" s="907"/>
      <c r="K68" s="907"/>
      <c r="L68" s="907"/>
      <c r="M68" s="907"/>
      <c r="N68" s="907"/>
      <c r="O68" s="907"/>
      <c r="P68" s="907"/>
      <c r="Q68" s="907"/>
      <c r="R68" s="907"/>
      <c r="S68" s="907"/>
      <c r="T68" s="907"/>
      <c r="U68" s="907"/>
      <c r="V68" s="907"/>
      <c r="W68" s="907"/>
      <c r="X68" s="907"/>
      <c r="Y68" s="907"/>
      <c r="Z68" s="907"/>
      <c r="AA68" s="907"/>
      <c r="AB68" s="907"/>
      <c r="AC68" s="907"/>
      <c r="AD68" s="907"/>
      <c r="AE68" s="907"/>
      <c r="AF68" s="907"/>
      <c r="AG68" s="907"/>
      <c r="AH68" s="907"/>
      <c r="AI68" s="907"/>
      <c r="AJ68" s="907"/>
      <c r="AK68" s="907"/>
      <c r="AL68" s="907"/>
      <c r="AM68" s="907"/>
      <c r="AN68" s="907"/>
      <c r="AO68" s="907"/>
      <c r="AP68" s="907"/>
      <c r="AQ68" s="907"/>
      <c r="AR68" s="907"/>
      <c r="AS68" s="907"/>
      <c r="AT68" s="907"/>
      <c r="AU68" s="907"/>
      <c r="AV68" s="907"/>
      <c r="AW68" s="907"/>
      <c r="AX68" s="907"/>
      <c r="AY68" s="907"/>
      <c r="AZ68" s="907"/>
      <c r="BA68" s="907"/>
      <c r="BB68" s="907"/>
      <c r="BC68" s="907"/>
      <c r="BD68" s="907"/>
      <c r="BE68" s="907"/>
      <c r="BF68" s="907"/>
      <c r="BG68" s="907"/>
      <c r="BH68" s="907"/>
      <c r="BI68" s="907"/>
      <c r="BJ68" s="907"/>
      <c r="BK68" s="907"/>
      <c r="BL68" s="907"/>
      <c r="BM68" s="907"/>
      <c r="BN68" s="907"/>
      <c r="BO68" s="907"/>
      <c r="BP68" s="907"/>
      <c r="BQ68" s="907"/>
      <c r="BR68" s="907"/>
      <c r="BS68" s="907"/>
      <c r="BT68" s="907"/>
      <c r="BU68" s="907"/>
      <c r="BV68" s="907"/>
      <c r="BW68" s="907"/>
      <c r="BX68" s="907"/>
      <c r="BY68" s="907"/>
      <c r="BZ68" s="907"/>
      <c r="CA68" s="907"/>
      <c r="CB68" s="907"/>
      <c r="CC68" s="907"/>
      <c r="CD68" s="907"/>
      <c r="CE68" s="907"/>
      <c r="CF68" s="907"/>
      <c r="CG68" s="907"/>
      <c r="CH68" s="907"/>
      <c r="CI68" s="907"/>
      <c r="CJ68" s="907"/>
      <c r="CK68" s="907"/>
    </row>
    <row r="69" spans="1:89" s="717" customFormat="1" x14ac:dyDescent="0.45">
      <c r="A69" s="39"/>
      <c r="B69" s="39"/>
      <c r="C69" s="907"/>
      <c r="D69" s="907"/>
      <c r="E69" s="907"/>
      <c r="F69" s="907"/>
      <c r="G69" s="907"/>
      <c r="H69" s="907"/>
      <c r="I69" s="907"/>
      <c r="J69" s="907"/>
      <c r="K69" s="907"/>
      <c r="L69" s="907"/>
      <c r="M69" s="907"/>
      <c r="N69" s="907"/>
      <c r="O69" s="907"/>
      <c r="P69" s="907"/>
      <c r="Q69" s="907"/>
      <c r="R69" s="907"/>
      <c r="S69" s="907"/>
      <c r="T69" s="907"/>
      <c r="U69" s="907"/>
      <c r="V69" s="907"/>
      <c r="W69" s="907"/>
      <c r="X69" s="907"/>
      <c r="Y69" s="907"/>
      <c r="Z69" s="907"/>
      <c r="AA69" s="907"/>
      <c r="AB69" s="907"/>
      <c r="AC69" s="907"/>
      <c r="AD69" s="907"/>
      <c r="AE69" s="907"/>
      <c r="AF69" s="907"/>
      <c r="AG69" s="907"/>
      <c r="AH69" s="907"/>
      <c r="AI69" s="907"/>
      <c r="AJ69" s="907"/>
      <c r="AK69" s="907"/>
      <c r="AL69" s="907"/>
      <c r="AM69" s="907"/>
      <c r="AN69" s="907"/>
      <c r="AO69" s="907"/>
      <c r="AP69" s="907"/>
      <c r="AQ69" s="907"/>
      <c r="AR69" s="907"/>
      <c r="AS69" s="907"/>
      <c r="AT69" s="907"/>
      <c r="AU69" s="907"/>
      <c r="AV69" s="907"/>
      <c r="AW69" s="907"/>
      <c r="AX69" s="907"/>
      <c r="AY69" s="907"/>
      <c r="AZ69" s="907"/>
      <c r="BA69" s="907"/>
      <c r="BB69" s="907"/>
      <c r="BC69" s="907"/>
      <c r="BD69" s="907"/>
      <c r="BE69" s="907"/>
      <c r="BF69" s="907"/>
      <c r="BG69" s="907"/>
      <c r="BH69" s="907"/>
      <c r="BI69" s="907"/>
      <c r="BJ69" s="907"/>
      <c r="BK69" s="907"/>
      <c r="BL69" s="907"/>
      <c r="BM69" s="907"/>
      <c r="BN69" s="907"/>
      <c r="BO69" s="907"/>
      <c r="BP69" s="907"/>
      <c r="BQ69" s="907"/>
      <c r="BR69" s="907"/>
      <c r="BS69" s="907"/>
      <c r="BT69" s="907"/>
      <c r="BU69" s="907"/>
      <c r="BV69" s="907"/>
      <c r="BW69" s="907"/>
      <c r="BX69" s="907"/>
      <c r="BY69" s="907"/>
      <c r="BZ69" s="907"/>
      <c r="CA69" s="907"/>
      <c r="CB69" s="907"/>
      <c r="CC69" s="907"/>
      <c r="CD69" s="907"/>
      <c r="CE69" s="907"/>
      <c r="CF69" s="907"/>
      <c r="CG69" s="907"/>
      <c r="CH69" s="907"/>
      <c r="CI69" s="907"/>
      <c r="CJ69" s="907"/>
      <c r="CK69" s="907"/>
    </row>
    <row r="70" spans="1:89" s="717" customFormat="1" x14ac:dyDescent="0.45">
      <c r="A70" s="39"/>
      <c r="B70" s="39"/>
      <c r="C70" s="907"/>
      <c r="D70" s="907"/>
      <c r="E70" s="907"/>
      <c r="F70" s="907"/>
      <c r="G70" s="907"/>
      <c r="H70" s="907"/>
      <c r="I70" s="907"/>
      <c r="J70" s="907"/>
      <c r="K70" s="907"/>
      <c r="L70" s="907"/>
      <c r="M70" s="907"/>
      <c r="N70" s="907"/>
      <c r="O70" s="907"/>
      <c r="P70" s="907"/>
      <c r="Q70" s="907"/>
      <c r="R70" s="907"/>
      <c r="S70" s="907"/>
      <c r="T70" s="907"/>
      <c r="U70" s="907"/>
      <c r="V70" s="907"/>
      <c r="W70" s="907"/>
      <c r="X70" s="907"/>
      <c r="Y70" s="907"/>
      <c r="Z70" s="907"/>
      <c r="AA70" s="907"/>
      <c r="AB70" s="907"/>
      <c r="AC70" s="907"/>
      <c r="AD70" s="907"/>
      <c r="AE70" s="907"/>
      <c r="AF70" s="907"/>
      <c r="AG70" s="907"/>
      <c r="AH70" s="907"/>
      <c r="AI70" s="907"/>
      <c r="AJ70" s="907"/>
      <c r="AK70" s="907"/>
      <c r="AL70" s="907"/>
      <c r="AM70" s="907"/>
      <c r="AN70" s="907"/>
      <c r="AO70" s="907"/>
      <c r="AP70" s="907"/>
      <c r="AQ70" s="907"/>
      <c r="AR70" s="907"/>
      <c r="AS70" s="907"/>
      <c r="AT70" s="907"/>
      <c r="AU70" s="907"/>
      <c r="AV70" s="907"/>
      <c r="AW70" s="907"/>
      <c r="AX70" s="907"/>
      <c r="AY70" s="907"/>
      <c r="AZ70" s="907"/>
      <c r="BA70" s="907"/>
      <c r="BB70" s="907"/>
      <c r="BC70" s="907"/>
      <c r="BD70" s="907"/>
      <c r="BE70" s="907"/>
      <c r="BF70" s="907"/>
      <c r="BG70" s="907"/>
      <c r="BH70" s="907"/>
      <c r="BI70" s="907"/>
      <c r="BJ70" s="907"/>
      <c r="BK70" s="907"/>
      <c r="BL70" s="907"/>
      <c r="BM70" s="907"/>
      <c r="BN70" s="907"/>
      <c r="BO70" s="907"/>
      <c r="BP70" s="907"/>
      <c r="BQ70" s="907"/>
      <c r="BR70" s="907"/>
      <c r="BS70" s="907"/>
      <c r="BT70" s="907"/>
      <c r="BU70" s="907"/>
      <c r="BV70" s="907"/>
      <c r="BW70" s="907"/>
      <c r="BX70" s="907"/>
      <c r="BY70" s="907"/>
      <c r="BZ70" s="907"/>
      <c r="CA70" s="907"/>
      <c r="CB70" s="907"/>
      <c r="CC70" s="907"/>
      <c r="CD70" s="907"/>
      <c r="CE70" s="907"/>
      <c r="CF70" s="907"/>
      <c r="CG70" s="907"/>
      <c r="CH70" s="907"/>
      <c r="CI70" s="907"/>
      <c r="CJ70" s="907"/>
      <c r="CK70" s="907"/>
    </row>
    <row r="71" spans="1:89" s="717" customFormat="1" x14ac:dyDescent="0.45">
      <c r="A71" s="39"/>
      <c r="B71" s="39"/>
      <c r="C71" s="907"/>
      <c r="D71" s="907"/>
      <c r="E71" s="907"/>
      <c r="F71" s="907"/>
      <c r="G71" s="907"/>
      <c r="H71" s="907"/>
      <c r="I71" s="907"/>
      <c r="J71" s="907"/>
      <c r="K71" s="907"/>
      <c r="L71" s="907"/>
      <c r="M71" s="907"/>
      <c r="N71" s="907"/>
      <c r="O71" s="907"/>
      <c r="P71" s="907"/>
      <c r="Q71" s="907"/>
      <c r="R71" s="907"/>
      <c r="S71" s="907"/>
      <c r="T71" s="907"/>
      <c r="U71" s="907"/>
      <c r="V71" s="907"/>
      <c r="W71" s="907"/>
      <c r="X71" s="907"/>
      <c r="Y71" s="907"/>
      <c r="Z71" s="907"/>
      <c r="AA71" s="907"/>
      <c r="AB71" s="907"/>
      <c r="AC71" s="907"/>
      <c r="AD71" s="907"/>
      <c r="AE71" s="907"/>
      <c r="AF71" s="907"/>
      <c r="AG71" s="907"/>
      <c r="AH71" s="907"/>
      <c r="AI71" s="907"/>
      <c r="AJ71" s="907"/>
      <c r="AK71" s="907"/>
      <c r="AL71" s="907"/>
      <c r="AM71" s="907"/>
      <c r="AN71" s="907"/>
      <c r="AO71" s="907"/>
      <c r="AP71" s="907"/>
      <c r="AQ71" s="907"/>
      <c r="AR71" s="907"/>
      <c r="AS71" s="907"/>
      <c r="AT71" s="907"/>
      <c r="AU71" s="907"/>
      <c r="AV71" s="907"/>
      <c r="AW71" s="907"/>
      <c r="AX71" s="907"/>
      <c r="AY71" s="907"/>
      <c r="AZ71" s="907"/>
      <c r="BA71" s="907"/>
      <c r="BB71" s="907"/>
      <c r="BC71" s="907"/>
      <c r="BD71" s="907"/>
      <c r="BE71" s="907"/>
      <c r="BF71" s="907"/>
      <c r="BG71" s="907"/>
      <c r="BH71" s="907"/>
      <c r="BI71" s="907"/>
      <c r="BJ71" s="907"/>
      <c r="BK71" s="907"/>
      <c r="BL71" s="907"/>
      <c r="BM71" s="907"/>
      <c r="BN71" s="907"/>
      <c r="BO71" s="907"/>
      <c r="BP71" s="907"/>
      <c r="BQ71" s="907"/>
      <c r="BR71" s="907"/>
      <c r="BS71" s="907"/>
      <c r="BT71" s="907"/>
      <c r="BU71" s="907"/>
      <c r="BV71" s="907"/>
      <c r="BW71" s="907"/>
      <c r="BX71" s="907"/>
      <c r="BY71" s="907"/>
      <c r="BZ71" s="907"/>
      <c r="CA71" s="907"/>
      <c r="CB71" s="907"/>
      <c r="CC71" s="907"/>
      <c r="CD71" s="907"/>
      <c r="CE71" s="907"/>
      <c r="CF71" s="907"/>
      <c r="CG71" s="907"/>
      <c r="CH71" s="907"/>
      <c r="CI71" s="907"/>
      <c r="CJ71" s="907"/>
      <c r="CK71" s="907"/>
    </row>
    <row r="72" spans="1:89" s="717" customFormat="1" x14ac:dyDescent="0.45">
      <c r="A72" s="39"/>
      <c r="B72" s="39"/>
      <c r="C72" s="907"/>
      <c r="D72" s="907"/>
      <c r="E72" s="907"/>
      <c r="F72" s="907"/>
      <c r="G72" s="907"/>
      <c r="H72" s="907"/>
      <c r="I72" s="907"/>
      <c r="J72" s="907"/>
      <c r="K72" s="907"/>
      <c r="L72" s="907"/>
      <c r="M72" s="907"/>
      <c r="N72" s="907"/>
      <c r="O72" s="907"/>
      <c r="P72" s="907"/>
      <c r="Q72" s="907"/>
      <c r="R72" s="907"/>
      <c r="S72" s="907"/>
      <c r="T72" s="907"/>
      <c r="U72" s="907"/>
      <c r="V72" s="907"/>
      <c r="W72" s="907"/>
      <c r="X72" s="907"/>
      <c r="Y72" s="907"/>
      <c r="Z72" s="907"/>
      <c r="AA72" s="907"/>
      <c r="AB72" s="907"/>
      <c r="AC72" s="907"/>
      <c r="AD72" s="907"/>
      <c r="AE72" s="907"/>
      <c r="AF72" s="907"/>
      <c r="AG72" s="907"/>
      <c r="AH72" s="907"/>
      <c r="AI72" s="907"/>
      <c r="AJ72" s="907"/>
      <c r="AK72" s="907"/>
      <c r="AL72" s="907"/>
      <c r="AM72" s="907"/>
      <c r="AN72" s="907"/>
      <c r="AO72" s="907"/>
      <c r="AP72" s="907"/>
      <c r="AQ72" s="907"/>
      <c r="AR72" s="907"/>
      <c r="AS72" s="907"/>
      <c r="AT72" s="907"/>
      <c r="AU72" s="907"/>
      <c r="AV72" s="907"/>
      <c r="AW72" s="907"/>
      <c r="AX72" s="907"/>
      <c r="AY72" s="907"/>
      <c r="AZ72" s="907"/>
      <c r="BA72" s="907"/>
      <c r="BB72" s="907"/>
      <c r="BC72" s="907"/>
      <c r="BD72" s="907"/>
      <c r="BE72" s="907"/>
      <c r="BF72" s="907"/>
      <c r="BG72" s="907"/>
      <c r="BH72" s="907"/>
      <c r="BI72" s="907"/>
      <c r="BJ72" s="907"/>
      <c r="BK72" s="907"/>
      <c r="BL72" s="907"/>
      <c r="BM72" s="907"/>
      <c r="BN72" s="907"/>
      <c r="BO72" s="907"/>
      <c r="BP72" s="907"/>
      <c r="BQ72" s="907"/>
      <c r="BR72" s="907"/>
      <c r="BS72" s="907"/>
      <c r="BT72" s="907"/>
      <c r="BU72" s="907"/>
      <c r="BV72" s="907"/>
      <c r="BW72" s="907"/>
      <c r="BX72" s="907"/>
      <c r="BY72" s="907"/>
      <c r="BZ72" s="907"/>
      <c r="CA72" s="907"/>
      <c r="CB72" s="907"/>
      <c r="CC72" s="907"/>
      <c r="CD72" s="907"/>
      <c r="CE72" s="907"/>
      <c r="CF72" s="907"/>
      <c r="CG72" s="907"/>
      <c r="CH72" s="907"/>
      <c r="CI72" s="907"/>
      <c r="CJ72" s="907"/>
      <c r="CK72" s="907"/>
    </row>
    <row r="73" spans="1:89" s="717" customFormat="1" x14ac:dyDescent="0.45">
      <c r="A73" s="39"/>
      <c r="B73" s="39"/>
      <c r="C73" s="907"/>
      <c r="D73" s="907"/>
      <c r="E73" s="907"/>
      <c r="F73" s="907"/>
      <c r="G73" s="907"/>
      <c r="H73" s="907"/>
      <c r="I73" s="907"/>
      <c r="J73" s="907"/>
      <c r="K73" s="907"/>
      <c r="L73" s="907"/>
      <c r="M73" s="907"/>
      <c r="N73" s="907"/>
      <c r="O73" s="907"/>
      <c r="P73" s="907"/>
      <c r="Q73" s="907"/>
      <c r="R73" s="907"/>
      <c r="S73" s="907"/>
      <c r="T73" s="907"/>
      <c r="U73" s="907"/>
      <c r="V73" s="907"/>
      <c r="W73" s="907"/>
      <c r="X73" s="907"/>
      <c r="Y73" s="907"/>
      <c r="Z73" s="907"/>
      <c r="AA73" s="907"/>
      <c r="AB73" s="907"/>
      <c r="AC73" s="907"/>
      <c r="AD73" s="907"/>
      <c r="AE73" s="907"/>
      <c r="AF73" s="907"/>
      <c r="AG73" s="907"/>
      <c r="AH73" s="907"/>
      <c r="AI73" s="907"/>
      <c r="AJ73" s="907"/>
      <c r="AK73" s="907"/>
      <c r="AL73" s="907"/>
      <c r="AM73" s="907"/>
      <c r="AN73" s="907"/>
      <c r="AO73" s="907"/>
      <c r="AP73" s="907"/>
      <c r="AQ73" s="907"/>
      <c r="AR73" s="907"/>
      <c r="AS73" s="907"/>
      <c r="AT73" s="907"/>
      <c r="AU73" s="907"/>
      <c r="AV73" s="907"/>
      <c r="AW73" s="907"/>
      <c r="AX73" s="907"/>
      <c r="AY73" s="907"/>
      <c r="AZ73" s="907"/>
      <c r="BA73" s="907"/>
      <c r="BB73" s="907"/>
      <c r="BC73" s="907"/>
      <c r="BD73" s="907"/>
      <c r="BE73" s="907"/>
      <c r="BF73" s="907"/>
      <c r="BG73" s="907"/>
      <c r="BH73" s="907"/>
      <c r="BI73" s="907"/>
      <c r="BJ73" s="907"/>
      <c r="BK73" s="907"/>
      <c r="BL73" s="907"/>
      <c r="BM73" s="907"/>
      <c r="BN73" s="907"/>
      <c r="BO73" s="907"/>
      <c r="BP73" s="907"/>
      <c r="BQ73" s="907"/>
      <c r="BR73" s="907"/>
      <c r="BS73" s="907"/>
      <c r="BT73" s="907"/>
      <c r="BU73" s="907"/>
      <c r="BV73" s="907"/>
      <c r="BW73" s="907"/>
      <c r="BX73" s="907"/>
      <c r="BY73" s="907"/>
      <c r="BZ73" s="907"/>
      <c r="CA73" s="907"/>
      <c r="CB73" s="907"/>
      <c r="CC73" s="907"/>
      <c r="CD73" s="907"/>
      <c r="CE73" s="907"/>
      <c r="CF73" s="907"/>
      <c r="CG73" s="907"/>
      <c r="CH73" s="907"/>
      <c r="CI73" s="907"/>
      <c r="CJ73" s="907"/>
      <c r="CK73" s="907"/>
    </row>
    <row r="74" spans="1:89" s="717" customFormat="1" x14ac:dyDescent="0.45">
      <c r="A74" s="39"/>
      <c r="B74" s="39"/>
      <c r="C74" s="907"/>
      <c r="D74" s="907"/>
      <c r="E74" s="907"/>
      <c r="F74" s="907"/>
      <c r="G74" s="907"/>
      <c r="H74" s="907"/>
      <c r="I74" s="907"/>
      <c r="J74" s="907"/>
      <c r="K74" s="907"/>
      <c r="L74" s="907"/>
      <c r="M74" s="907"/>
      <c r="N74" s="907"/>
      <c r="O74" s="907"/>
      <c r="P74" s="907"/>
      <c r="Q74" s="907"/>
      <c r="R74" s="907"/>
      <c r="S74" s="907"/>
      <c r="T74" s="907"/>
      <c r="U74" s="907"/>
      <c r="V74" s="907"/>
      <c r="W74" s="907"/>
      <c r="X74" s="907"/>
      <c r="Y74" s="907"/>
      <c r="Z74" s="907"/>
      <c r="AA74" s="907"/>
      <c r="AB74" s="907"/>
      <c r="AC74" s="907"/>
      <c r="AD74" s="907"/>
      <c r="AE74" s="907"/>
      <c r="AF74" s="907"/>
      <c r="AG74" s="907"/>
      <c r="AH74" s="907"/>
      <c r="AI74" s="907"/>
      <c r="AJ74" s="907"/>
      <c r="AK74" s="907"/>
      <c r="AL74" s="907"/>
      <c r="AM74" s="907"/>
      <c r="AN74" s="907"/>
      <c r="AO74" s="907"/>
      <c r="AP74" s="907"/>
      <c r="AQ74" s="907"/>
      <c r="AR74" s="907"/>
      <c r="AS74" s="907"/>
      <c r="AT74" s="907"/>
      <c r="AU74" s="907"/>
      <c r="AV74" s="907"/>
      <c r="AW74" s="907"/>
      <c r="AX74" s="907"/>
      <c r="AY74" s="907"/>
      <c r="AZ74" s="907"/>
      <c r="BA74" s="907"/>
      <c r="BB74" s="907"/>
      <c r="BC74" s="907"/>
      <c r="BD74" s="907"/>
      <c r="BE74" s="907"/>
      <c r="BF74" s="907"/>
      <c r="BG74" s="907"/>
      <c r="BH74" s="907"/>
      <c r="BI74" s="907"/>
      <c r="BJ74" s="907"/>
      <c r="BK74" s="907"/>
      <c r="BL74" s="907"/>
      <c r="BM74" s="907"/>
      <c r="BN74" s="907"/>
      <c r="BO74" s="907"/>
      <c r="BP74" s="907"/>
      <c r="BQ74" s="907"/>
      <c r="BR74" s="907"/>
      <c r="BS74" s="907"/>
      <c r="BT74" s="907"/>
      <c r="BU74" s="907"/>
      <c r="BV74" s="907"/>
      <c r="BW74" s="907"/>
      <c r="BX74" s="907"/>
      <c r="BY74" s="907"/>
      <c r="BZ74" s="907"/>
      <c r="CA74" s="907"/>
      <c r="CB74" s="907"/>
      <c r="CC74" s="907"/>
      <c r="CD74" s="907"/>
      <c r="CE74" s="907"/>
      <c r="CF74" s="907"/>
      <c r="CG74" s="907"/>
      <c r="CH74" s="907"/>
      <c r="CI74" s="907"/>
      <c r="CJ74" s="907"/>
      <c r="CK74" s="907"/>
    </row>
    <row r="75" spans="1:89" s="717" customFormat="1" x14ac:dyDescent="0.45">
      <c r="A75" s="39"/>
      <c r="B75" s="39"/>
      <c r="C75" s="907"/>
      <c r="D75" s="907"/>
      <c r="E75" s="907"/>
      <c r="F75" s="907"/>
      <c r="G75" s="907"/>
      <c r="H75" s="907"/>
      <c r="I75" s="907"/>
      <c r="J75" s="907"/>
      <c r="K75" s="907"/>
      <c r="L75" s="907"/>
      <c r="M75" s="907"/>
      <c r="N75" s="907"/>
      <c r="O75" s="907"/>
      <c r="P75" s="907"/>
      <c r="Q75" s="907"/>
      <c r="R75" s="907"/>
      <c r="S75" s="907"/>
      <c r="T75" s="907"/>
      <c r="U75" s="907"/>
      <c r="V75" s="907"/>
      <c r="W75" s="907"/>
      <c r="X75" s="907"/>
      <c r="Y75" s="907"/>
      <c r="Z75" s="907"/>
      <c r="AA75" s="907"/>
      <c r="AB75" s="907"/>
      <c r="AC75" s="907"/>
      <c r="AD75" s="907"/>
      <c r="AE75" s="907"/>
      <c r="AF75" s="907"/>
      <c r="AG75" s="907"/>
      <c r="AH75" s="907"/>
      <c r="AI75" s="907"/>
      <c r="AJ75" s="907"/>
      <c r="AK75" s="907"/>
      <c r="AL75" s="907"/>
      <c r="AM75" s="907"/>
      <c r="AN75" s="907"/>
      <c r="AO75" s="907"/>
      <c r="AP75" s="907"/>
      <c r="AQ75" s="907"/>
      <c r="AR75" s="907"/>
      <c r="AS75" s="907"/>
      <c r="AT75" s="907"/>
      <c r="AU75" s="907"/>
      <c r="AV75" s="907"/>
      <c r="AW75" s="907"/>
      <c r="AX75" s="907"/>
      <c r="AY75" s="907"/>
      <c r="AZ75" s="907"/>
      <c r="BA75" s="907"/>
      <c r="BB75" s="907"/>
      <c r="BC75" s="907"/>
      <c r="BD75" s="907"/>
      <c r="BE75" s="907"/>
      <c r="BF75" s="907"/>
      <c r="BG75" s="907"/>
      <c r="BH75" s="907"/>
      <c r="BI75" s="907"/>
      <c r="BJ75" s="907"/>
      <c r="BK75" s="907"/>
      <c r="BL75" s="907"/>
      <c r="BM75" s="907"/>
      <c r="BN75" s="907"/>
      <c r="BO75" s="907"/>
      <c r="BP75" s="907"/>
      <c r="BQ75" s="907"/>
      <c r="BR75" s="907"/>
      <c r="BS75" s="907"/>
      <c r="BT75" s="907"/>
      <c r="BU75" s="907"/>
      <c r="BV75" s="907"/>
      <c r="BW75" s="907"/>
      <c r="BX75" s="907"/>
      <c r="BY75" s="907"/>
      <c r="BZ75" s="907"/>
      <c r="CA75" s="907"/>
      <c r="CB75" s="907"/>
      <c r="CC75" s="907"/>
      <c r="CD75" s="907"/>
      <c r="CE75" s="907"/>
      <c r="CF75" s="907"/>
      <c r="CG75" s="907"/>
      <c r="CH75" s="907"/>
      <c r="CI75" s="907"/>
      <c r="CJ75" s="907"/>
      <c r="CK75" s="907"/>
    </row>
    <row r="76" spans="1:89" s="717" customFormat="1" x14ac:dyDescent="0.45">
      <c r="A76" s="39"/>
      <c r="B76" s="39"/>
      <c r="C76" s="907"/>
      <c r="D76" s="907"/>
      <c r="E76" s="907"/>
      <c r="F76" s="907"/>
      <c r="G76" s="907"/>
      <c r="H76" s="907"/>
      <c r="I76" s="907"/>
      <c r="J76" s="907"/>
      <c r="K76" s="907"/>
      <c r="L76" s="907"/>
      <c r="M76" s="907"/>
      <c r="N76" s="907"/>
      <c r="O76" s="907"/>
      <c r="P76" s="907"/>
      <c r="Q76" s="907"/>
      <c r="R76" s="907"/>
      <c r="S76" s="907"/>
      <c r="T76" s="907"/>
      <c r="U76" s="907"/>
      <c r="V76" s="907"/>
      <c r="W76" s="907"/>
      <c r="X76" s="907"/>
      <c r="Y76" s="907"/>
      <c r="Z76" s="907"/>
      <c r="AA76" s="907"/>
      <c r="AB76" s="907"/>
      <c r="AC76" s="907"/>
      <c r="AD76" s="907"/>
      <c r="AE76" s="907"/>
      <c r="AF76" s="907"/>
      <c r="AG76" s="907"/>
      <c r="AH76" s="907"/>
      <c r="AI76" s="907"/>
      <c r="AJ76" s="907"/>
      <c r="AK76" s="907"/>
      <c r="AL76" s="907"/>
      <c r="AM76" s="907"/>
      <c r="AN76" s="907"/>
      <c r="AO76" s="907"/>
      <c r="AP76" s="907"/>
      <c r="AQ76" s="907"/>
      <c r="AR76" s="907"/>
      <c r="AS76" s="907"/>
      <c r="AT76" s="907"/>
      <c r="AU76" s="907"/>
      <c r="AV76" s="907"/>
      <c r="AW76" s="907"/>
      <c r="AX76" s="907"/>
      <c r="AY76" s="907"/>
      <c r="AZ76" s="907"/>
      <c r="BA76" s="907"/>
      <c r="BB76" s="907"/>
      <c r="BC76" s="907"/>
      <c r="BD76" s="907"/>
      <c r="BE76" s="907"/>
      <c r="BF76" s="907"/>
      <c r="BG76" s="907"/>
      <c r="BH76" s="907"/>
      <c r="BI76" s="907"/>
      <c r="BJ76" s="907"/>
      <c r="BK76" s="907"/>
      <c r="BL76" s="907"/>
      <c r="BM76" s="907"/>
      <c r="BN76" s="907"/>
      <c r="BO76" s="907"/>
      <c r="BP76" s="907"/>
      <c r="BQ76" s="907"/>
      <c r="BR76" s="907"/>
      <c r="BS76" s="907"/>
      <c r="BT76" s="907"/>
      <c r="BU76" s="907"/>
      <c r="BV76" s="907"/>
      <c r="BW76" s="907"/>
      <c r="BX76" s="907"/>
      <c r="BY76" s="907"/>
      <c r="BZ76" s="907"/>
      <c r="CA76" s="907"/>
      <c r="CB76" s="907"/>
      <c r="CC76" s="907"/>
      <c r="CD76" s="907"/>
      <c r="CE76" s="907"/>
      <c r="CF76" s="907"/>
      <c r="CG76" s="907"/>
      <c r="CH76" s="907"/>
      <c r="CI76" s="907"/>
      <c r="CJ76" s="907"/>
      <c r="CK76" s="907"/>
    </row>
    <row r="77" spans="1:89" s="717" customFormat="1" x14ac:dyDescent="0.45">
      <c r="A77" s="39"/>
      <c r="B77" s="39"/>
      <c r="C77" s="907"/>
      <c r="D77" s="907"/>
      <c r="E77" s="907"/>
      <c r="F77" s="907"/>
      <c r="G77" s="907"/>
      <c r="H77" s="907"/>
      <c r="I77" s="907"/>
      <c r="J77" s="907"/>
      <c r="K77" s="907"/>
      <c r="L77" s="907"/>
      <c r="M77" s="907"/>
      <c r="N77" s="907"/>
      <c r="O77" s="907"/>
      <c r="P77" s="907"/>
      <c r="Q77" s="907"/>
      <c r="R77" s="907"/>
      <c r="S77" s="907"/>
      <c r="T77" s="907"/>
      <c r="U77" s="907"/>
      <c r="V77" s="907"/>
      <c r="W77" s="907"/>
      <c r="X77" s="907"/>
      <c r="Y77" s="907"/>
      <c r="Z77" s="907"/>
      <c r="AA77" s="907"/>
      <c r="AB77" s="907"/>
      <c r="AC77" s="907"/>
      <c r="AD77" s="907"/>
      <c r="AE77" s="907"/>
      <c r="AF77" s="907"/>
      <c r="AG77" s="907"/>
      <c r="AH77" s="907"/>
      <c r="AI77" s="907"/>
      <c r="AJ77" s="907"/>
      <c r="AK77" s="907"/>
      <c r="AL77" s="907"/>
      <c r="AM77" s="907"/>
      <c r="AN77" s="907"/>
      <c r="AO77" s="907"/>
      <c r="AP77" s="907"/>
      <c r="AQ77" s="907"/>
      <c r="AR77" s="907"/>
      <c r="AS77" s="907"/>
      <c r="AT77" s="907"/>
      <c r="AU77" s="907"/>
      <c r="AV77" s="907"/>
      <c r="AW77" s="907"/>
      <c r="AX77" s="907"/>
      <c r="AY77" s="907"/>
      <c r="AZ77" s="907"/>
      <c r="BA77" s="907"/>
      <c r="BB77" s="907"/>
      <c r="BC77" s="907"/>
      <c r="BD77" s="907"/>
      <c r="BE77" s="907"/>
      <c r="BF77" s="907"/>
      <c r="BG77" s="907"/>
      <c r="BH77" s="907"/>
      <c r="BI77" s="907"/>
      <c r="BJ77" s="907"/>
      <c r="BK77" s="907"/>
      <c r="BL77" s="907"/>
      <c r="BM77" s="907"/>
      <c r="BN77" s="907"/>
      <c r="BO77" s="907"/>
      <c r="BP77" s="907"/>
      <c r="BQ77" s="907"/>
      <c r="BR77" s="907"/>
      <c r="BS77" s="907"/>
      <c r="BT77" s="907"/>
      <c r="BU77" s="907"/>
      <c r="BV77" s="907"/>
      <c r="BW77" s="907"/>
      <c r="BX77" s="907"/>
      <c r="BY77" s="907"/>
      <c r="BZ77" s="907"/>
      <c r="CA77" s="907"/>
      <c r="CB77" s="907"/>
      <c r="CC77" s="907"/>
      <c r="CD77" s="907"/>
      <c r="CE77" s="907"/>
      <c r="CF77" s="907"/>
      <c r="CG77" s="907"/>
      <c r="CH77" s="907"/>
      <c r="CI77" s="907"/>
      <c r="CJ77" s="907"/>
      <c r="CK77" s="907"/>
    </row>
    <row r="78" spans="1:89" s="717" customFormat="1" x14ac:dyDescent="0.45">
      <c r="A78" s="39"/>
      <c r="B78" s="39"/>
      <c r="C78" s="907"/>
      <c r="D78" s="907"/>
      <c r="E78" s="907"/>
      <c r="F78" s="907"/>
      <c r="G78" s="907"/>
      <c r="H78" s="907"/>
      <c r="I78" s="907"/>
      <c r="J78" s="907"/>
      <c r="K78" s="907"/>
      <c r="L78" s="907"/>
      <c r="M78" s="907"/>
      <c r="N78" s="907"/>
      <c r="O78" s="907"/>
      <c r="P78" s="907"/>
      <c r="Q78" s="907"/>
      <c r="R78" s="907"/>
      <c r="S78" s="907"/>
      <c r="T78" s="907"/>
      <c r="U78" s="907"/>
      <c r="V78" s="907"/>
      <c r="W78" s="907"/>
      <c r="X78" s="907"/>
      <c r="Y78" s="907"/>
      <c r="Z78" s="907"/>
      <c r="AA78" s="907"/>
      <c r="AB78" s="907"/>
      <c r="AC78" s="907"/>
      <c r="AD78" s="907"/>
      <c r="AE78" s="907"/>
      <c r="AF78" s="907"/>
      <c r="AG78" s="907"/>
      <c r="AH78" s="907"/>
      <c r="AI78" s="907"/>
      <c r="AJ78" s="907"/>
      <c r="AK78" s="907"/>
      <c r="AL78" s="907"/>
      <c r="AM78" s="907"/>
      <c r="AN78" s="907"/>
      <c r="AO78" s="907"/>
      <c r="AP78" s="907"/>
      <c r="AQ78" s="907"/>
      <c r="AR78" s="907"/>
      <c r="AS78" s="907"/>
      <c r="AT78" s="907"/>
      <c r="AU78" s="907"/>
      <c r="AV78" s="907"/>
      <c r="AW78" s="907"/>
      <c r="AX78" s="907"/>
      <c r="AY78" s="907"/>
      <c r="AZ78" s="907"/>
      <c r="BA78" s="907"/>
      <c r="BB78" s="907"/>
      <c r="BC78" s="907"/>
      <c r="BD78" s="907"/>
      <c r="BE78" s="907"/>
      <c r="BF78" s="907"/>
      <c r="BG78" s="907"/>
      <c r="BH78" s="907"/>
      <c r="BI78" s="907"/>
      <c r="BJ78" s="907"/>
      <c r="BK78" s="907"/>
      <c r="BL78" s="907"/>
      <c r="BM78" s="907"/>
      <c r="BN78" s="907"/>
      <c r="BO78" s="907"/>
      <c r="BP78" s="907"/>
      <c r="BQ78" s="907"/>
      <c r="BR78" s="907"/>
      <c r="BS78" s="907"/>
      <c r="BT78" s="907"/>
      <c r="BU78" s="907"/>
      <c r="BV78" s="907"/>
      <c r="BW78" s="907"/>
      <c r="BX78" s="907"/>
      <c r="BY78" s="907"/>
      <c r="BZ78" s="907"/>
      <c r="CA78" s="907"/>
      <c r="CB78" s="907"/>
      <c r="CC78" s="907"/>
      <c r="CD78" s="907"/>
      <c r="CE78" s="907"/>
      <c r="CF78" s="907"/>
      <c r="CG78" s="907"/>
      <c r="CH78" s="907"/>
      <c r="CI78" s="907"/>
      <c r="CJ78" s="907"/>
      <c r="CK78" s="907"/>
    </row>
    <row r="79" spans="1:89" s="1028" customFormat="1" x14ac:dyDescent="0.45">
      <c r="A79" s="1018"/>
      <c r="B79" s="1018"/>
      <c r="C79" s="1029"/>
      <c r="D79" s="1029"/>
      <c r="E79" s="1029"/>
      <c r="F79" s="1029"/>
      <c r="G79" s="1029"/>
      <c r="H79" s="1029"/>
      <c r="I79" s="1029"/>
      <c r="J79" s="1029"/>
      <c r="K79" s="1029"/>
      <c r="L79" s="1029"/>
      <c r="M79" s="1029"/>
      <c r="N79" s="1029"/>
      <c r="O79" s="1029"/>
      <c r="P79" s="1029"/>
      <c r="Q79" s="1029"/>
      <c r="R79" s="1029"/>
      <c r="S79" s="1029"/>
      <c r="T79" s="1029"/>
      <c r="U79" s="1029"/>
      <c r="V79" s="1029"/>
      <c r="W79" s="1029"/>
      <c r="X79" s="1029"/>
      <c r="Y79" s="1029"/>
      <c r="Z79" s="1029"/>
      <c r="AA79" s="1029"/>
      <c r="AB79" s="1029"/>
      <c r="AC79" s="1029"/>
      <c r="AD79" s="1029"/>
      <c r="AE79" s="1029"/>
      <c r="AF79" s="1029"/>
      <c r="AG79" s="1029"/>
      <c r="AH79" s="1029"/>
      <c r="AI79" s="1029"/>
      <c r="AJ79" s="1029"/>
      <c r="AK79" s="1029"/>
      <c r="AL79" s="1029"/>
      <c r="AM79" s="1029"/>
      <c r="AN79" s="1029"/>
      <c r="AO79" s="1029"/>
      <c r="AP79" s="1029"/>
      <c r="AQ79" s="1029"/>
      <c r="AR79" s="1029"/>
      <c r="AS79" s="1029"/>
      <c r="AT79" s="1029"/>
      <c r="AU79" s="1029"/>
      <c r="AV79" s="1029"/>
      <c r="AW79" s="1029"/>
      <c r="AX79" s="1029"/>
      <c r="AY79" s="1029"/>
      <c r="AZ79" s="1029"/>
      <c r="BA79" s="1029"/>
      <c r="BB79" s="1029"/>
      <c r="BC79" s="1029"/>
      <c r="BD79" s="1029"/>
      <c r="BE79" s="1029"/>
      <c r="BF79" s="1029"/>
      <c r="BG79" s="1029"/>
      <c r="BH79" s="1029"/>
      <c r="BI79" s="1029"/>
      <c r="BJ79" s="1029"/>
      <c r="BK79" s="1029"/>
      <c r="BL79" s="1029"/>
      <c r="BM79" s="1029"/>
      <c r="BN79" s="1029"/>
      <c r="BO79" s="1029"/>
      <c r="BP79" s="1029"/>
      <c r="BQ79" s="1029"/>
      <c r="BR79" s="1029"/>
      <c r="BS79" s="1029"/>
      <c r="BT79" s="1029"/>
      <c r="BU79" s="1029"/>
      <c r="BV79" s="1029"/>
      <c r="BW79" s="1029"/>
      <c r="BX79" s="1029"/>
      <c r="BY79" s="1029"/>
      <c r="BZ79" s="1029"/>
      <c r="CA79" s="1029"/>
      <c r="CB79" s="1029"/>
      <c r="CC79" s="1029"/>
      <c r="CD79" s="1029"/>
      <c r="CE79" s="1029"/>
      <c r="CF79" s="1029"/>
      <c r="CG79" s="1029"/>
      <c r="CH79" s="1029"/>
      <c r="CI79" s="1029"/>
      <c r="CJ79" s="1029"/>
      <c r="CK79" s="1029"/>
    </row>
    <row r="80" spans="1:89" s="1028" customFormat="1" x14ac:dyDescent="0.45">
      <c r="A80" s="1018"/>
      <c r="B80" s="1018"/>
      <c r="C80" s="1029"/>
      <c r="D80" s="1029"/>
      <c r="E80" s="1029"/>
      <c r="F80" s="1029"/>
      <c r="G80" s="1029"/>
      <c r="H80" s="1029"/>
      <c r="I80" s="1029"/>
      <c r="J80" s="1029"/>
      <c r="K80" s="1029"/>
      <c r="L80" s="1029"/>
      <c r="M80" s="1029"/>
      <c r="N80" s="1029"/>
      <c r="O80" s="1029"/>
      <c r="P80" s="1029"/>
      <c r="Q80" s="1029"/>
      <c r="R80" s="1029"/>
      <c r="S80" s="1029"/>
      <c r="T80" s="1029"/>
      <c r="U80" s="1029"/>
      <c r="V80" s="1029"/>
      <c r="W80" s="1029"/>
      <c r="X80" s="1029"/>
      <c r="Y80" s="1029"/>
      <c r="Z80" s="1029"/>
      <c r="AA80" s="1029"/>
      <c r="AB80" s="1029"/>
      <c r="AC80" s="1029"/>
      <c r="AD80" s="1029"/>
      <c r="AE80" s="1029"/>
      <c r="AF80" s="1029"/>
      <c r="AG80" s="1029"/>
      <c r="AH80" s="1029"/>
      <c r="AI80" s="1029"/>
      <c r="AJ80" s="1029"/>
      <c r="AK80" s="1029"/>
      <c r="AL80" s="1029"/>
      <c r="AM80" s="1029"/>
      <c r="AN80" s="1029"/>
      <c r="AO80" s="1029"/>
      <c r="AP80" s="1029"/>
      <c r="AQ80" s="1029"/>
      <c r="AR80" s="1029"/>
      <c r="AS80" s="1029"/>
      <c r="AT80" s="1029"/>
      <c r="AU80" s="1029"/>
      <c r="AV80" s="1029"/>
      <c r="AW80" s="1029"/>
      <c r="AX80" s="1029"/>
      <c r="AY80" s="1029"/>
      <c r="AZ80" s="1029"/>
      <c r="BA80" s="1029"/>
      <c r="BB80" s="1029"/>
      <c r="BC80" s="1029"/>
      <c r="BD80" s="1029"/>
      <c r="BE80" s="1029"/>
      <c r="BF80" s="1029"/>
      <c r="BG80" s="1029"/>
      <c r="BH80" s="1029"/>
      <c r="BI80" s="1029"/>
      <c r="BJ80" s="1029"/>
      <c r="BK80" s="1029"/>
      <c r="BL80" s="1029"/>
      <c r="BM80" s="1029"/>
      <c r="BN80" s="1029"/>
      <c r="BO80" s="1029"/>
      <c r="BP80" s="1029"/>
      <c r="BQ80" s="1029"/>
      <c r="BR80" s="1029"/>
      <c r="BS80" s="1029"/>
      <c r="BT80" s="1029"/>
      <c r="BU80" s="1029"/>
      <c r="BV80" s="1029"/>
      <c r="BW80" s="1029"/>
      <c r="BX80" s="1029"/>
      <c r="BY80" s="1029"/>
      <c r="BZ80" s="1029"/>
      <c r="CA80" s="1029"/>
      <c r="CB80" s="1029"/>
      <c r="CC80" s="1029"/>
      <c r="CD80" s="1029"/>
      <c r="CE80" s="1029"/>
      <c r="CF80" s="1029"/>
      <c r="CG80" s="1029"/>
      <c r="CH80" s="1029"/>
      <c r="CI80" s="1029"/>
      <c r="CJ80" s="1029"/>
      <c r="CK80" s="1029"/>
    </row>
    <row r="81" spans="1:89" s="1028" customFormat="1" x14ac:dyDescent="0.45">
      <c r="A81" s="1018"/>
      <c r="B81" s="1018"/>
      <c r="C81" s="1029"/>
      <c r="D81" s="1029"/>
      <c r="E81" s="1029"/>
      <c r="F81" s="1029"/>
      <c r="G81" s="1029"/>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1029"/>
      <c r="AI81" s="1029"/>
      <c r="AJ81" s="1029"/>
      <c r="AK81" s="1029"/>
      <c r="AL81" s="1029"/>
      <c r="AM81" s="1029"/>
      <c r="AN81" s="1029"/>
      <c r="AO81" s="1029"/>
      <c r="AP81" s="1029"/>
      <c r="AQ81" s="1029"/>
      <c r="AR81" s="1029"/>
      <c r="AS81" s="1029"/>
      <c r="AT81" s="1029"/>
      <c r="AU81" s="1029"/>
      <c r="AV81" s="1029"/>
      <c r="AW81" s="1029"/>
      <c r="AX81" s="1029"/>
      <c r="AY81" s="1029"/>
      <c r="AZ81" s="1029"/>
      <c r="BA81" s="1029"/>
      <c r="BB81" s="1029"/>
      <c r="BC81" s="1029"/>
      <c r="BD81" s="1029"/>
      <c r="BE81" s="1029"/>
      <c r="BF81" s="1029"/>
      <c r="BG81" s="1029"/>
      <c r="BH81" s="1029"/>
      <c r="BI81" s="1029"/>
      <c r="BJ81" s="1029"/>
      <c r="BK81" s="1029"/>
      <c r="BL81" s="1029"/>
      <c r="BM81" s="1029"/>
      <c r="BN81" s="1029"/>
      <c r="BO81" s="1029"/>
      <c r="BP81" s="1029"/>
      <c r="BQ81" s="1029"/>
      <c r="BR81" s="1029"/>
      <c r="BS81" s="1029"/>
      <c r="BT81" s="1029"/>
      <c r="BU81" s="1029"/>
      <c r="BV81" s="1029"/>
      <c r="BW81" s="1029"/>
      <c r="BX81" s="1029"/>
      <c r="BY81" s="1029"/>
      <c r="BZ81" s="1029"/>
      <c r="CA81" s="1029"/>
      <c r="CB81" s="1029"/>
      <c r="CC81" s="1029"/>
      <c r="CD81" s="1029"/>
      <c r="CE81" s="1029"/>
      <c r="CF81" s="1029"/>
      <c r="CG81" s="1029"/>
      <c r="CH81" s="1029"/>
      <c r="CI81" s="1029"/>
      <c r="CJ81" s="1029"/>
      <c r="CK81" s="1029"/>
    </row>
    <row r="82" spans="1:89" s="1028" customFormat="1" x14ac:dyDescent="0.45">
      <c r="A82" s="1018"/>
      <c r="B82" s="1018"/>
      <c r="C82" s="1029"/>
      <c r="D82" s="1029"/>
      <c r="E82" s="1029"/>
      <c r="F82" s="1029"/>
      <c r="G82" s="1029"/>
      <c r="H82" s="1029"/>
      <c r="I82" s="1029"/>
      <c r="J82" s="1029"/>
      <c r="K82" s="1029"/>
      <c r="L82" s="1029"/>
      <c r="M82" s="1029"/>
      <c r="N82" s="1029"/>
      <c r="O82" s="1029"/>
      <c r="P82" s="1029"/>
      <c r="Q82" s="1029"/>
      <c r="R82" s="1029"/>
      <c r="S82" s="1029"/>
      <c r="T82" s="1029"/>
      <c r="U82" s="1029"/>
      <c r="V82" s="1029"/>
      <c r="W82" s="1029"/>
      <c r="X82" s="1029"/>
      <c r="Y82" s="1029"/>
      <c r="Z82" s="1029"/>
      <c r="AA82" s="1029"/>
      <c r="AB82" s="1029"/>
      <c r="AC82" s="1029"/>
      <c r="AD82" s="1029"/>
      <c r="AE82" s="1029"/>
      <c r="AF82" s="1029"/>
      <c r="AG82" s="1029"/>
      <c r="AH82" s="1029"/>
      <c r="AI82" s="1029"/>
      <c r="AJ82" s="1029"/>
      <c r="AK82" s="1029"/>
      <c r="AL82" s="1029"/>
      <c r="AM82" s="1029"/>
      <c r="AN82" s="1029"/>
      <c r="AO82" s="1029"/>
      <c r="AP82" s="1029"/>
      <c r="AQ82" s="1029"/>
      <c r="AR82" s="1029"/>
      <c r="AS82" s="1029"/>
      <c r="AT82" s="1029"/>
      <c r="AU82" s="1029"/>
      <c r="AV82" s="1029"/>
      <c r="AW82" s="1029"/>
      <c r="AX82" s="1029"/>
      <c r="AY82" s="1029"/>
      <c r="AZ82" s="1029"/>
      <c r="BA82" s="1029"/>
      <c r="BB82" s="1029"/>
      <c r="BC82" s="1029"/>
      <c r="BD82" s="1029"/>
      <c r="BE82" s="1029"/>
      <c r="BF82" s="1029"/>
      <c r="BG82" s="1029"/>
      <c r="BH82" s="1029"/>
      <c r="BI82" s="1029"/>
      <c r="BJ82" s="1029"/>
      <c r="BK82" s="1029"/>
      <c r="BL82" s="1029"/>
      <c r="BM82" s="1029"/>
      <c r="BN82" s="1029"/>
      <c r="BO82" s="1029"/>
      <c r="BP82" s="1029"/>
      <c r="BQ82" s="1029"/>
      <c r="BR82" s="1029"/>
      <c r="BS82" s="1029"/>
      <c r="BT82" s="1029"/>
      <c r="BU82" s="1029"/>
      <c r="BV82" s="1029"/>
      <c r="BW82" s="1029"/>
      <c r="BX82" s="1029"/>
      <c r="BY82" s="1029"/>
      <c r="BZ82" s="1029"/>
      <c r="CA82" s="1029"/>
      <c r="CB82" s="1029"/>
      <c r="CC82" s="1029"/>
      <c r="CD82" s="1029"/>
      <c r="CE82" s="1029"/>
      <c r="CF82" s="1029"/>
      <c r="CG82" s="1029"/>
      <c r="CH82" s="1029"/>
      <c r="CI82" s="1029"/>
      <c r="CJ82" s="1029"/>
      <c r="CK82" s="1029"/>
    </row>
    <row r="83" spans="1:89" s="1028" customFormat="1" x14ac:dyDescent="0.45">
      <c r="A83" s="1018"/>
      <c r="B83" s="1018"/>
      <c r="C83" s="1029"/>
      <c r="D83" s="1029"/>
      <c r="E83" s="1029"/>
      <c r="F83" s="1029"/>
      <c r="G83" s="1029"/>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1029"/>
      <c r="AI83" s="1029"/>
      <c r="AJ83" s="1029"/>
      <c r="AK83" s="1029"/>
      <c r="AL83" s="1029"/>
      <c r="AM83" s="1029"/>
      <c r="AN83" s="1029"/>
      <c r="AO83" s="1029"/>
      <c r="AP83" s="1029"/>
      <c r="AQ83" s="1029"/>
      <c r="AR83" s="1029"/>
      <c r="AS83" s="1029"/>
      <c r="AT83" s="1029"/>
      <c r="AU83" s="1029"/>
      <c r="AV83" s="1029"/>
      <c r="AW83" s="1029"/>
      <c r="AX83" s="1029"/>
      <c r="AY83" s="1029"/>
      <c r="AZ83" s="1029"/>
      <c r="BA83" s="1029"/>
      <c r="BB83" s="1029"/>
      <c r="BC83" s="1029"/>
      <c r="BD83" s="1029"/>
      <c r="BE83" s="1029"/>
      <c r="BF83" s="1029"/>
      <c r="BG83" s="1029"/>
      <c r="BH83" s="1029"/>
      <c r="BI83" s="1029"/>
      <c r="BJ83" s="1029"/>
      <c r="BK83" s="1029"/>
      <c r="BL83" s="1029"/>
      <c r="BM83" s="1029"/>
      <c r="BN83" s="1029"/>
      <c r="BO83" s="1029"/>
      <c r="BP83" s="1029"/>
      <c r="BQ83" s="1029"/>
      <c r="BR83" s="1029"/>
      <c r="BS83" s="1029"/>
      <c r="BT83" s="1029"/>
      <c r="BU83" s="1029"/>
      <c r="BV83" s="1029"/>
      <c r="BW83" s="1029"/>
      <c r="BX83" s="1029"/>
      <c r="BY83" s="1029"/>
      <c r="BZ83" s="1029"/>
      <c r="CA83" s="1029"/>
      <c r="CB83" s="1029"/>
      <c r="CC83" s="1029"/>
      <c r="CD83" s="1029"/>
      <c r="CE83" s="1029"/>
      <c r="CF83" s="1029"/>
      <c r="CG83" s="1029"/>
      <c r="CH83" s="1029"/>
      <c r="CI83" s="1029"/>
      <c r="CJ83" s="1029"/>
      <c r="CK83" s="1029"/>
    </row>
    <row r="84" spans="1:89" s="1028" customFormat="1" x14ac:dyDescent="0.45">
      <c r="A84" s="1018"/>
      <c r="B84" s="1018"/>
      <c r="C84" s="1029"/>
      <c r="D84" s="1029"/>
      <c r="E84" s="1029"/>
      <c r="F84" s="1029"/>
      <c r="G84" s="1029"/>
      <c r="H84" s="1029"/>
      <c r="I84" s="1029"/>
      <c r="J84" s="1029"/>
      <c r="K84" s="1029"/>
      <c r="L84" s="1029"/>
      <c r="M84" s="1029"/>
      <c r="N84" s="1029"/>
      <c r="O84" s="1029"/>
      <c r="P84" s="1029"/>
      <c r="Q84" s="1029"/>
      <c r="R84" s="1029"/>
      <c r="S84" s="1029"/>
      <c r="T84" s="1029"/>
      <c r="U84" s="1029"/>
      <c r="V84" s="1029"/>
      <c r="W84" s="1029"/>
      <c r="X84" s="1029"/>
      <c r="Y84" s="1029"/>
      <c r="Z84" s="1029"/>
      <c r="AA84" s="1029"/>
      <c r="AB84" s="1029"/>
      <c r="AC84" s="1029"/>
      <c r="AD84" s="1029"/>
      <c r="AE84" s="1029"/>
      <c r="AF84" s="1029"/>
      <c r="AG84" s="1029"/>
      <c r="AH84" s="1029"/>
      <c r="AI84" s="1029"/>
      <c r="AJ84" s="1029"/>
      <c r="AK84" s="1029"/>
      <c r="AL84" s="1029"/>
      <c r="AM84" s="1029"/>
      <c r="AN84" s="1029"/>
      <c r="AO84" s="1029"/>
      <c r="AP84" s="1029"/>
      <c r="AQ84" s="1029"/>
      <c r="AR84" s="1029"/>
      <c r="AS84" s="1029"/>
      <c r="AT84" s="1029"/>
      <c r="AU84" s="1029"/>
      <c r="AV84" s="1029"/>
      <c r="AW84" s="1029"/>
      <c r="AX84" s="1029"/>
      <c r="AY84" s="1029"/>
      <c r="AZ84" s="1029"/>
      <c r="BA84" s="1029"/>
      <c r="BB84" s="1029"/>
      <c r="BC84" s="1029"/>
      <c r="BD84" s="1029"/>
      <c r="BE84" s="1029"/>
      <c r="BF84" s="1029"/>
      <c r="BG84" s="1029"/>
      <c r="BH84" s="1029"/>
      <c r="BI84" s="1029"/>
      <c r="BJ84" s="1029"/>
      <c r="BK84" s="1029"/>
      <c r="BL84" s="1029"/>
      <c r="BM84" s="1029"/>
      <c r="BN84" s="1029"/>
      <c r="BO84" s="1029"/>
      <c r="BP84" s="1029"/>
      <c r="BQ84" s="1029"/>
      <c r="BR84" s="1029"/>
      <c r="BS84" s="1029"/>
      <c r="BT84" s="1029"/>
      <c r="BU84" s="1029"/>
      <c r="BV84" s="1029"/>
      <c r="BW84" s="1029"/>
      <c r="BX84" s="1029"/>
      <c r="BY84" s="1029"/>
      <c r="BZ84" s="1029"/>
      <c r="CA84" s="1029"/>
      <c r="CB84" s="1029"/>
      <c r="CC84" s="1029"/>
      <c r="CD84" s="1029"/>
      <c r="CE84" s="1029"/>
      <c r="CF84" s="1029"/>
      <c r="CG84" s="1029"/>
      <c r="CH84" s="1029"/>
      <c r="CI84" s="1029"/>
      <c r="CJ84" s="1029"/>
      <c r="CK84" s="1029"/>
    </row>
    <row r="85" spans="1:89" s="1028" customFormat="1" x14ac:dyDescent="0.45">
      <c r="A85" s="1018"/>
      <c r="B85" s="1018"/>
      <c r="C85" s="1029"/>
      <c r="D85" s="1029"/>
      <c r="E85" s="1029"/>
      <c r="F85" s="1029"/>
      <c r="G85" s="1029"/>
      <c r="H85" s="1029"/>
      <c r="I85" s="1029"/>
      <c r="J85" s="1029"/>
      <c r="K85" s="1029"/>
      <c r="L85" s="1029"/>
      <c r="M85" s="1029"/>
      <c r="N85" s="1029"/>
      <c r="O85" s="1029"/>
      <c r="P85" s="1029"/>
      <c r="Q85" s="1029"/>
      <c r="R85" s="1029"/>
      <c r="S85" s="1029"/>
      <c r="T85" s="1029"/>
      <c r="U85" s="1029"/>
      <c r="V85" s="1029"/>
      <c r="W85" s="1029"/>
      <c r="X85" s="1029"/>
      <c r="Y85" s="1029"/>
      <c r="Z85" s="1029"/>
      <c r="AA85" s="1029"/>
      <c r="AB85" s="1029"/>
      <c r="AC85" s="1029"/>
      <c r="AD85" s="1029"/>
      <c r="AE85" s="1029"/>
      <c r="AF85" s="1029"/>
      <c r="AG85" s="1029"/>
      <c r="AH85" s="1029"/>
      <c r="AI85" s="1029"/>
      <c r="AJ85" s="1029"/>
      <c r="AK85" s="1029"/>
      <c r="AL85" s="1029"/>
      <c r="AM85" s="1029"/>
      <c r="AN85" s="1029"/>
      <c r="AO85" s="1029"/>
      <c r="AP85" s="1029"/>
      <c r="AQ85" s="1029"/>
      <c r="AR85" s="1029"/>
      <c r="AS85" s="1029"/>
      <c r="AT85" s="1029"/>
      <c r="AU85" s="1029"/>
      <c r="AV85" s="1029"/>
      <c r="AW85" s="1029"/>
      <c r="AX85" s="1029"/>
      <c r="AY85" s="1029"/>
      <c r="AZ85" s="1029"/>
      <c r="BA85" s="1029"/>
      <c r="BB85" s="1029"/>
      <c r="BC85" s="1029"/>
      <c r="BD85" s="1029"/>
      <c r="BE85" s="1029"/>
      <c r="BF85" s="1029"/>
      <c r="BG85" s="1029"/>
      <c r="BH85" s="1029"/>
      <c r="BI85" s="1029"/>
      <c r="BJ85" s="1029"/>
      <c r="BK85" s="1029"/>
      <c r="BL85" s="1029"/>
      <c r="BM85" s="1029"/>
      <c r="BN85" s="1029"/>
      <c r="BO85" s="1029"/>
      <c r="BP85" s="1029"/>
      <c r="BQ85" s="1029"/>
      <c r="BR85" s="1029"/>
      <c r="BS85" s="1029"/>
      <c r="BT85" s="1029"/>
      <c r="BU85" s="1029"/>
      <c r="BV85" s="1029"/>
      <c r="BW85" s="1029"/>
      <c r="BX85" s="1029"/>
      <c r="BY85" s="1029"/>
      <c r="BZ85" s="1029"/>
      <c r="CA85" s="1029"/>
      <c r="CB85" s="1029"/>
      <c r="CC85" s="1029"/>
      <c r="CD85" s="1029"/>
      <c r="CE85" s="1029"/>
      <c r="CF85" s="1029"/>
      <c r="CG85" s="1029"/>
      <c r="CH85" s="1029"/>
      <c r="CI85" s="1029"/>
      <c r="CJ85" s="1029"/>
      <c r="CK85" s="1029"/>
    </row>
    <row r="86" spans="1:89" s="1028" customFormat="1" x14ac:dyDescent="0.45">
      <c r="A86" s="1018"/>
      <c r="B86" s="1018"/>
      <c r="C86" s="1029"/>
      <c r="D86" s="1029"/>
      <c r="E86" s="1029"/>
      <c r="F86" s="1029"/>
      <c r="G86" s="1029"/>
      <c r="H86" s="1029"/>
      <c r="I86" s="1029"/>
      <c r="J86" s="1029"/>
      <c r="K86" s="1029"/>
      <c r="L86" s="1029"/>
      <c r="M86" s="1029"/>
      <c r="N86" s="1029"/>
      <c r="O86" s="1029"/>
      <c r="P86" s="1029"/>
      <c r="Q86" s="1029"/>
      <c r="R86" s="1029"/>
      <c r="S86" s="1029"/>
      <c r="T86" s="1029"/>
      <c r="U86" s="1029"/>
      <c r="V86" s="1029"/>
      <c r="W86" s="1029"/>
      <c r="X86" s="1029"/>
      <c r="Y86" s="1029"/>
      <c r="Z86" s="1029"/>
      <c r="AA86" s="1029"/>
      <c r="AB86" s="1029"/>
      <c r="AC86" s="1029"/>
      <c r="AD86" s="1029"/>
      <c r="AE86" s="1029"/>
      <c r="AF86" s="1029"/>
      <c r="AG86" s="1029"/>
      <c r="AH86" s="1029"/>
      <c r="AI86" s="1029"/>
      <c r="AJ86" s="1029"/>
      <c r="AK86" s="1029"/>
      <c r="AL86" s="1029"/>
      <c r="AM86" s="1029"/>
      <c r="AN86" s="1029"/>
      <c r="AO86" s="1029"/>
      <c r="AP86" s="1029"/>
      <c r="AQ86" s="1029"/>
      <c r="AR86" s="1029"/>
      <c r="AS86" s="1029"/>
      <c r="AT86" s="1029"/>
      <c r="AU86" s="1029"/>
      <c r="AV86" s="1029"/>
      <c r="AW86" s="1029"/>
      <c r="AX86" s="1029"/>
      <c r="AY86" s="1029"/>
      <c r="AZ86" s="1029"/>
      <c r="BA86" s="1029"/>
      <c r="BB86" s="1029"/>
      <c r="BC86" s="1029"/>
      <c r="BD86" s="1029"/>
      <c r="BE86" s="1029"/>
      <c r="BF86" s="1029"/>
      <c r="BG86" s="1029"/>
      <c r="BH86" s="1029"/>
      <c r="BI86" s="1029"/>
      <c r="BJ86" s="1029"/>
      <c r="BK86" s="1029"/>
      <c r="BL86" s="1029"/>
      <c r="BM86" s="1029"/>
      <c r="BN86" s="1029"/>
      <c r="BO86" s="1029"/>
      <c r="BP86" s="1029"/>
      <c r="BQ86" s="1029"/>
      <c r="BR86" s="1029"/>
      <c r="BS86" s="1029"/>
      <c r="BT86" s="1029"/>
      <c r="BU86" s="1029"/>
      <c r="BV86" s="1029"/>
      <c r="BW86" s="1029"/>
      <c r="BX86" s="1029"/>
      <c r="BY86" s="1029"/>
      <c r="BZ86" s="1029"/>
      <c r="CA86" s="1029"/>
      <c r="CB86" s="1029"/>
      <c r="CC86" s="1029"/>
      <c r="CD86" s="1029"/>
      <c r="CE86" s="1029"/>
      <c r="CF86" s="1029"/>
      <c r="CG86" s="1029"/>
      <c r="CH86" s="1029"/>
      <c r="CI86" s="1029"/>
      <c r="CJ86" s="1029"/>
      <c r="CK86" s="1029"/>
    </row>
    <row r="87" spans="1:89" s="1028" customFormat="1" x14ac:dyDescent="0.45">
      <c r="A87" s="1018"/>
      <c r="B87" s="1018"/>
      <c r="C87" s="1029"/>
      <c r="D87" s="1029"/>
      <c r="E87" s="1029"/>
      <c r="F87" s="1029"/>
      <c r="G87" s="1029"/>
      <c r="H87" s="1029"/>
      <c r="I87" s="1029"/>
      <c r="J87" s="1029"/>
      <c r="K87" s="1029"/>
      <c r="L87" s="1029"/>
      <c r="M87" s="1029"/>
      <c r="N87" s="1029"/>
      <c r="O87" s="1029"/>
      <c r="P87" s="1029"/>
      <c r="Q87" s="1029"/>
      <c r="R87" s="1029"/>
      <c r="S87" s="1029"/>
      <c r="T87" s="1029"/>
      <c r="U87" s="1029"/>
      <c r="V87" s="1029"/>
      <c r="W87" s="1029"/>
      <c r="X87" s="1029"/>
      <c r="Y87" s="1029"/>
      <c r="Z87" s="1029"/>
      <c r="AA87" s="1029"/>
      <c r="AB87" s="1029"/>
      <c r="AC87" s="1029"/>
      <c r="AD87" s="1029"/>
      <c r="AE87" s="1029"/>
      <c r="AF87" s="1029"/>
      <c r="AG87" s="1029"/>
      <c r="AH87" s="1029"/>
      <c r="AI87" s="1029"/>
      <c r="AJ87" s="1029"/>
      <c r="AK87" s="1029"/>
      <c r="AL87" s="1029"/>
      <c r="AM87" s="1029"/>
      <c r="AN87" s="1029"/>
      <c r="AO87" s="1029"/>
      <c r="AP87" s="1029"/>
      <c r="AQ87" s="1029"/>
      <c r="AR87" s="1029"/>
      <c r="AS87" s="1029"/>
      <c r="AT87" s="1029"/>
      <c r="AU87" s="1029"/>
      <c r="AV87" s="1029"/>
      <c r="AW87" s="1029"/>
      <c r="AX87" s="1029"/>
      <c r="AY87" s="1029"/>
      <c r="AZ87" s="1029"/>
      <c r="BA87" s="1029"/>
      <c r="BB87" s="1029"/>
      <c r="BC87" s="1029"/>
      <c r="BD87" s="1029"/>
      <c r="BE87" s="1029"/>
      <c r="BF87" s="1029"/>
      <c r="BG87" s="1029"/>
      <c r="BH87" s="1029"/>
      <c r="BI87" s="1029"/>
      <c r="BJ87" s="1029"/>
      <c r="BK87" s="1029"/>
      <c r="BL87" s="1029"/>
      <c r="BM87" s="1029"/>
      <c r="BN87" s="1029"/>
      <c r="BO87" s="1029"/>
      <c r="BP87" s="1029"/>
      <c r="BQ87" s="1029"/>
      <c r="BR87" s="1029"/>
      <c r="BS87" s="1029"/>
      <c r="BT87" s="1029"/>
      <c r="BU87" s="1029"/>
      <c r="BV87" s="1029"/>
      <c r="BW87" s="1029"/>
      <c r="BX87" s="1029"/>
      <c r="BY87" s="1029"/>
      <c r="BZ87" s="1029"/>
      <c r="CA87" s="1029"/>
      <c r="CB87" s="1029"/>
      <c r="CC87" s="1029"/>
      <c r="CD87" s="1029"/>
      <c r="CE87" s="1029"/>
      <c r="CF87" s="1029"/>
      <c r="CG87" s="1029"/>
      <c r="CH87" s="1029"/>
      <c r="CI87" s="1029"/>
      <c r="CJ87" s="1029"/>
      <c r="CK87" s="1029"/>
    </row>
    <row r="88" spans="1:89" s="1028" customFormat="1" x14ac:dyDescent="0.45">
      <c r="A88" s="1018"/>
      <c r="B88" s="1018"/>
      <c r="C88" s="1029"/>
      <c r="D88" s="1029"/>
      <c r="E88" s="1029"/>
      <c r="F88" s="1029"/>
      <c r="G88" s="1029"/>
      <c r="H88" s="1029"/>
      <c r="I88" s="1029"/>
      <c r="J88" s="1029"/>
      <c r="K88" s="1029"/>
      <c r="L88" s="1029"/>
      <c r="M88" s="1029"/>
      <c r="N88" s="1029"/>
      <c r="O88" s="1029"/>
      <c r="P88" s="1029"/>
      <c r="Q88" s="1029"/>
      <c r="R88" s="1029"/>
      <c r="S88" s="1029"/>
      <c r="T88" s="1029"/>
      <c r="U88" s="1029"/>
      <c r="V88" s="1029"/>
      <c r="W88" s="1029"/>
      <c r="X88" s="1029"/>
      <c r="Y88" s="1029"/>
      <c r="Z88" s="1029"/>
      <c r="AA88" s="1029"/>
      <c r="AB88" s="1029"/>
      <c r="AC88" s="1029"/>
      <c r="AD88" s="1029"/>
      <c r="AE88" s="1029"/>
      <c r="AF88" s="1029"/>
      <c r="AG88" s="1029"/>
      <c r="AH88" s="1029"/>
      <c r="AI88" s="1029"/>
      <c r="AJ88" s="1029"/>
      <c r="AK88" s="1029"/>
      <c r="AL88" s="1029"/>
      <c r="AM88" s="1029"/>
      <c r="AN88" s="1029"/>
      <c r="AO88" s="1029"/>
      <c r="AP88" s="1029"/>
      <c r="AQ88" s="1029"/>
      <c r="AR88" s="1029"/>
      <c r="AS88" s="1029"/>
      <c r="AT88" s="1029"/>
      <c r="AU88" s="1029"/>
      <c r="AV88" s="1029"/>
      <c r="AW88" s="1029"/>
      <c r="AX88" s="1029"/>
      <c r="AY88" s="1029"/>
      <c r="AZ88" s="1029"/>
      <c r="BA88" s="1029"/>
      <c r="BB88" s="1029"/>
      <c r="BC88" s="1029"/>
      <c r="BD88" s="1029"/>
      <c r="BE88" s="1029"/>
      <c r="BF88" s="1029"/>
      <c r="BG88" s="1029"/>
      <c r="BH88" s="1029"/>
      <c r="BI88" s="1029"/>
      <c r="BJ88" s="1029"/>
      <c r="BK88" s="1029"/>
      <c r="BL88" s="1029"/>
      <c r="BM88" s="1029"/>
      <c r="BN88" s="1029"/>
      <c r="BO88" s="1029"/>
      <c r="BP88" s="1029"/>
      <c r="BQ88" s="1029"/>
      <c r="BR88" s="1029"/>
      <c r="BS88" s="1029"/>
      <c r="BT88" s="1029"/>
      <c r="BU88" s="1029"/>
      <c r="BV88" s="1029"/>
      <c r="BW88" s="1029"/>
      <c r="BX88" s="1029"/>
      <c r="BY88" s="1029"/>
      <c r="BZ88" s="1029"/>
      <c r="CA88" s="1029"/>
      <c r="CB88" s="1029"/>
      <c r="CC88" s="1029"/>
      <c r="CD88" s="1029"/>
      <c r="CE88" s="1029"/>
      <c r="CF88" s="1029"/>
      <c r="CG88" s="1029"/>
      <c r="CH88" s="1029"/>
      <c r="CI88" s="1029"/>
      <c r="CJ88" s="1029"/>
      <c r="CK88" s="1029"/>
    </row>
    <row r="89" spans="1:89" s="1028" customFormat="1" x14ac:dyDescent="0.45">
      <c r="A89" s="1018"/>
      <c r="B89" s="1018"/>
      <c r="C89" s="1029"/>
      <c r="D89" s="1029"/>
      <c r="E89" s="1029"/>
      <c r="F89" s="1029"/>
      <c r="G89" s="1029"/>
      <c r="H89" s="1029"/>
      <c r="I89" s="1029"/>
      <c r="J89" s="1029"/>
      <c r="K89" s="1029"/>
      <c r="L89" s="1029"/>
      <c r="M89" s="1029"/>
      <c r="N89" s="1029"/>
      <c r="O89" s="1029"/>
      <c r="P89" s="1029"/>
      <c r="Q89" s="1029"/>
      <c r="R89" s="1029"/>
      <c r="S89" s="1029"/>
      <c r="T89" s="1029"/>
      <c r="U89" s="1029"/>
      <c r="V89" s="1029"/>
      <c r="W89" s="1029"/>
      <c r="X89" s="1029"/>
      <c r="Y89" s="1029"/>
      <c r="Z89" s="1029"/>
      <c r="AA89" s="1029"/>
      <c r="AB89" s="1029"/>
      <c r="AC89" s="1029"/>
      <c r="AD89" s="1029"/>
      <c r="AE89" s="1029"/>
      <c r="AF89" s="1029"/>
      <c r="AG89" s="1029"/>
      <c r="AH89" s="1029"/>
      <c r="AI89" s="1029"/>
      <c r="AJ89" s="1029"/>
      <c r="AK89" s="1029"/>
      <c r="AL89" s="1029"/>
      <c r="AM89" s="1029"/>
      <c r="AN89" s="1029"/>
      <c r="AO89" s="1029"/>
      <c r="AP89" s="1029"/>
      <c r="AQ89" s="1029"/>
      <c r="AR89" s="1029"/>
      <c r="AS89" s="1029"/>
      <c r="AT89" s="1029"/>
      <c r="AU89" s="1029"/>
      <c r="AV89" s="1029"/>
      <c r="AW89" s="1029"/>
      <c r="AX89" s="1029"/>
      <c r="AY89" s="1029"/>
      <c r="AZ89" s="1029"/>
      <c r="BA89" s="1029"/>
      <c r="BB89" s="1029"/>
      <c r="BC89" s="1029"/>
      <c r="BD89" s="1029"/>
      <c r="BE89" s="1029"/>
      <c r="BF89" s="1029"/>
      <c r="BG89" s="1029"/>
      <c r="BH89" s="1029"/>
      <c r="BI89" s="1029"/>
      <c r="BJ89" s="1029"/>
      <c r="BK89" s="1029"/>
      <c r="BL89" s="1029"/>
      <c r="BM89" s="1029"/>
      <c r="BN89" s="1029"/>
      <c r="BO89" s="1029"/>
      <c r="BP89" s="1029"/>
      <c r="BQ89" s="1029"/>
      <c r="BR89" s="1029"/>
      <c r="BS89" s="1029"/>
      <c r="BT89" s="1029"/>
      <c r="BU89" s="1029"/>
      <c r="BV89" s="1029"/>
      <c r="BW89" s="1029"/>
      <c r="BX89" s="1029"/>
      <c r="BY89" s="1029"/>
      <c r="BZ89" s="1029"/>
      <c r="CA89" s="1029"/>
      <c r="CB89" s="1029"/>
      <c r="CC89" s="1029"/>
      <c r="CD89" s="1029"/>
      <c r="CE89" s="1029"/>
      <c r="CF89" s="1029"/>
      <c r="CG89" s="1029"/>
      <c r="CH89" s="1029"/>
      <c r="CI89" s="1029"/>
      <c r="CJ89" s="1029"/>
      <c r="CK89" s="1029"/>
    </row>
    <row r="90" spans="1:89" s="1028" customFormat="1" x14ac:dyDescent="0.45">
      <c r="A90" s="1018"/>
      <c r="B90" s="1018"/>
      <c r="C90" s="1029"/>
      <c r="D90" s="1029"/>
      <c r="E90" s="1029"/>
      <c r="F90" s="1029"/>
      <c r="G90" s="1029"/>
      <c r="H90" s="1029"/>
      <c r="I90" s="1029"/>
      <c r="J90" s="1029"/>
      <c r="K90" s="1029"/>
      <c r="L90" s="1029"/>
      <c r="M90" s="1029"/>
      <c r="N90" s="1029"/>
      <c r="O90" s="1029"/>
      <c r="P90" s="1029"/>
      <c r="Q90" s="1029"/>
      <c r="R90" s="1029"/>
      <c r="S90" s="1029"/>
      <c r="T90" s="1029"/>
      <c r="U90" s="1029"/>
      <c r="V90" s="1029"/>
      <c r="W90" s="1029"/>
      <c r="X90" s="1029"/>
      <c r="Y90" s="1029"/>
      <c r="Z90" s="1029"/>
      <c r="AA90" s="1029"/>
      <c r="AB90" s="1029"/>
      <c r="AC90" s="1029"/>
      <c r="AD90" s="1029"/>
      <c r="AE90" s="1029"/>
      <c r="AF90" s="1029"/>
      <c r="AG90" s="1029"/>
      <c r="AH90" s="1029"/>
      <c r="AI90" s="1029"/>
      <c r="AJ90" s="1029"/>
      <c r="AK90" s="1029"/>
      <c r="AL90" s="1029"/>
      <c r="AM90" s="1029"/>
      <c r="AN90" s="1029"/>
      <c r="AO90" s="1029"/>
      <c r="AP90" s="1029"/>
      <c r="AQ90" s="1029"/>
      <c r="AR90" s="1029"/>
      <c r="AS90" s="1029"/>
      <c r="AT90" s="1029"/>
      <c r="AU90" s="1029"/>
      <c r="AV90" s="1029"/>
      <c r="AW90" s="1029"/>
      <c r="AX90" s="1029"/>
      <c r="AY90" s="1029"/>
      <c r="AZ90" s="1029"/>
      <c r="BA90" s="1029"/>
      <c r="BB90" s="1029"/>
      <c r="BC90" s="1029"/>
      <c r="BD90" s="1029"/>
      <c r="BE90" s="1029"/>
      <c r="BF90" s="1029"/>
      <c r="BG90" s="1029"/>
      <c r="BH90" s="1029"/>
      <c r="BI90" s="1029"/>
      <c r="BJ90" s="1029"/>
      <c r="BK90" s="1029"/>
      <c r="BL90" s="1029"/>
      <c r="BM90" s="1029"/>
      <c r="BN90" s="1029"/>
      <c r="BO90" s="1029"/>
      <c r="BP90" s="1029"/>
      <c r="BQ90" s="1029"/>
      <c r="BR90" s="1029"/>
      <c r="BS90" s="1029"/>
      <c r="BT90" s="1029"/>
      <c r="BU90" s="1029"/>
      <c r="BV90" s="1029"/>
      <c r="BW90" s="1029"/>
      <c r="BX90" s="1029"/>
      <c r="BY90" s="1029"/>
      <c r="BZ90" s="1029"/>
      <c r="CA90" s="1029"/>
      <c r="CB90" s="1029"/>
      <c r="CC90" s="1029"/>
      <c r="CD90" s="1029"/>
      <c r="CE90" s="1029"/>
      <c r="CF90" s="1029"/>
      <c r="CG90" s="1029"/>
      <c r="CH90" s="1029"/>
      <c r="CI90" s="1029"/>
      <c r="CJ90" s="1029"/>
      <c r="CK90" s="1029"/>
    </row>
    <row r="91" spans="1:89" s="1028" customFormat="1" x14ac:dyDescent="0.45">
      <c r="A91" s="1018"/>
      <c r="B91" s="1018"/>
      <c r="C91" s="1029"/>
      <c r="D91" s="1029"/>
      <c r="E91" s="1029"/>
      <c r="F91" s="1029"/>
      <c r="G91" s="1029"/>
      <c r="H91" s="1029"/>
      <c r="I91" s="1029"/>
      <c r="J91" s="1029"/>
      <c r="K91" s="1029"/>
      <c r="L91" s="1029"/>
      <c r="M91" s="1029"/>
      <c r="N91" s="1029"/>
      <c r="O91" s="1029"/>
      <c r="P91" s="1029"/>
      <c r="Q91" s="1029"/>
      <c r="R91" s="1029"/>
      <c r="S91" s="1029"/>
      <c r="T91" s="1029"/>
      <c r="U91" s="1029"/>
      <c r="V91" s="1029"/>
      <c r="W91" s="1029"/>
      <c r="X91" s="1029"/>
      <c r="Y91" s="1029"/>
      <c r="Z91" s="1029"/>
      <c r="AA91" s="1029"/>
      <c r="AB91" s="1029"/>
      <c r="AC91" s="1029"/>
      <c r="AD91" s="1029"/>
      <c r="AE91" s="1029"/>
      <c r="AF91" s="1029"/>
      <c r="AG91" s="1029"/>
      <c r="AH91" s="1029"/>
      <c r="AI91" s="1029"/>
      <c r="AJ91" s="1029"/>
      <c r="AK91" s="1029"/>
      <c r="AL91" s="1029"/>
      <c r="AM91" s="1029"/>
      <c r="AN91" s="1029"/>
      <c r="AO91" s="1029"/>
      <c r="AP91" s="1029"/>
      <c r="AQ91" s="1029"/>
      <c r="AR91" s="1029"/>
      <c r="AS91" s="1029"/>
      <c r="AT91" s="1029"/>
      <c r="AU91" s="1029"/>
      <c r="AV91" s="1029"/>
      <c r="AW91" s="1029"/>
      <c r="AX91" s="1029"/>
      <c r="AY91" s="1029"/>
      <c r="AZ91" s="1029"/>
      <c r="BA91" s="1029"/>
      <c r="BB91" s="1029"/>
      <c r="BC91" s="1029"/>
      <c r="BD91" s="1029"/>
      <c r="BE91" s="1029"/>
      <c r="BF91" s="1029"/>
      <c r="BG91" s="1029"/>
      <c r="BH91" s="1029"/>
      <c r="BI91" s="1029"/>
      <c r="BJ91" s="1029"/>
      <c r="BK91" s="1029"/>
      <c r="BL91" s="1029"/>
      <c r="BM91" s="1029"/>
      <c r="BN91" s="1029"/>
      <c r="BO91" s="1029"/>
      <c r="BP91" s="1029"/>
      <c r="BQ91" s="1029"/>
      <c r="BR91" s="1029"/>
      <c r="BS91" s="1029"/>
      <c r="BT91" s="1029"/>
      <c r="BU91" s="1029"/>
      <c r="BV91" s="1029"/>
      <c r="BW91" s="1029"/>
      <c r="BX91" s="1029"/>
      <c r="BY91" s="1029"/>
      <c r="BZ91" s="1029"/>
      <c r="CA91" s="1029"/>
      <c r="CB91" s="1029"/>
      <c r="CC91" s="1029"/>
      <c r="CD91" s="1029"/>
      <c r="CE91" s="1029"/>
      <c r="CF91" s="1029"/>
      <c r="CG91" s="1029"/>
      <c r="CH91" s="1029"/>
      <c r="CI91" s="1029"/>
      <c r="CJ91" s="1029"/>
      <c r="CK91" s="1029"/>
    </row>
    <row r="92" spans="1:89" s="1028" customFormat="1" x14ac:dyDescent="0.45">
      <c r="A92" s="1018"/>
      <c r="B92" s="1018"/>
      <c r="C92" s="1029"/>
      <c r="D92" s="1029"/>
      <c r="E92" s="1029"/>
      <c r="F92" s="1029"/>
      <c r="G92" s="1029"/>
      <c r="H92" s="1029"/>
      <c r="I92" s="1029"/>
      <c r="J92" s="1029"/>
      <c r="K92" s="1029"/>
      <c r="L92" s="1029"/>
      <c r="M92" s="1029"/>
      <c r="N92" s="1029"/>
      <c r="O92" s="1029"/>
      <c r="P92" s="1029"/>
      <c r="Q92" s="1029"/>
      <c r="R92" s="1029"/>
      <c r="S92" s="1029"/>
      <c r="T92" s="1029"/>
      <c r="U92" s="1029"/>
      <c r="V92" s="1029"/>
      <c r="W92" s="1029"/>
      <c r="X92" s="1029"/>
      <c r="Y92" s="1029"/>
      <c r="Z92" s="1029"/>
      <c r="AA92" s="1029"/>
      <c r="AB92" s="1029"/>
      <c r="AC92" s="1029"/>
      <c r="AD92" s="1029"/>
      <c r="AE92" s="1029"/>
      <c r="AF92" s="1029"/>
      <c r="AG92" s="1029"/>
      <c r="AH92" s="1029"/>
      <c r="AI92" s="1029"/>
      <c r="AJ92" s="1029"/>
      <c r="AK92" s="1029"/>
      <c r="AL92" s="1029"/>
      <c r="AM92" s="1029"/>
      <c r="AN92" s="1029"/>
      <c r="AO92" s="1029"/>
      <c r="AP92" s="1029"/>
      <c r="AQ92" s="1029"/>
      <c r="AR92" s="1029"/>
      <c r="AS92" s="1029"/>
      <c r="AT92" s="1029"/>
      <c r="AU92" s="1029"/>
      <c r="AV92" s="1029"/>
      <c r="AW92" s="1029"/>
      <c r="AX92" s="1029"/>
      <c r="AY92" s="1029"/>
      <c r="AZ92" s="1029"/>
      <c r="BA92" s="1029"/>
      <c r="BB92" s="1029"/>
      <c r="BC92" s="1029"/>
      <c r="BD92" s="1029"/>
      <c r="BE92" s="1029"/>
      <c r="BF92" s="1029"/>
      <c r="BG92" s="1029"/>
      <c r="BH92" s="1029"/>
      <c r="BI92" s="1029"/>
      <c r="BJ92" s="1029"/>
      <c r="BK92" s="1029"/>
      <c r="BL92" s="1029"/>
      <c r="BM92" s="1029"/>
      <c r="BN92" s="1029"/>
      <c r="BO92" s="1029"/>
      <c r="BP92" s="1029"/>
      <c r="BQ92" s="1029"/>
      <c r="BR92" s="1029"/>
      <c r="BS92" s="1029"/>
      <c r="BT92" s="1029"/>
      <c r="BU92" s="1029"/>
      <c r="BV92" s="1029"/>
      <c r="BW92" s="1029"/>
      <c r="BX92" s="1029"/>
      <c r="BY92" s="1029"/>
      <c r="BZ92" s="1029"/>
      <c r="CA92" s="1029"/>
      <c r="CB92" s="1029"/>
      <c r="CC92" s="1029"/>
      <c r="CD92" s="1029"/>
      <c r="CE92" s="1029"/>
      <c r="CF92" s="1029"/>
      <c r="CG92" s="1029"/>
      <c r="CH92" s="1029"/>
      <c r="CI92" s="1029"/>
      <c r="CJ92" s="1029"/>
      <c r="CK92" s="1029"/>
    </row>
    <row r="93" spans="1:89" s="1028" customFormat="1" x14ac:dyDescent="0.45">
      <c r="A93" s="1018"/>
      <c r="B93" s="1018"/>
      <c r="C93" s="1029"/>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29"/>
      <c r="AZ93" s="1029"/>
      <c r="BA93" s="1029"/>
      <c r="BB93" s="1029"/>
      <c r="BC93" s="1029"/>
      <c r="BD93" s="1029"/>
      <c r="BE93" s="1029"/>
      <c r="BF93" s="1029"/>
      <c r="BG93" s="1029"/>
      <c r="BH93" s="1029"/>
      <c r="BI93" s="1029"/>
      <c r="BJ93" s="1029"/>
      <c r="BK93" s="1029"/>
      <c r="BL93" s="1029"/>
      <c r="BM93" s="1029"/>
      <c r="BN93" s="1029"/>
      <c r="BO93" s="1029"/>
      <c r="BP93" s="1029"/>
      <c r="BQ93" s="1029"/>
      <c r="BR93" s="1029"/>
      <c r="BS93" s="1029"/>
      <c r="BT93" s="1029"/>
      <c r="BU93" s="1029"/>
      <c r="BV93" s="1029"/>
      <c r="BW93" s="1029"/>
      <c r="BX93" s="1029"/>
      <c r="BY93" s="1029"/>
      <c r="BZ93" s="1029"/>
      <c r="CA93" s="1029"/>
      <c r="CB93" s="1029"/>
      <c r="CC93" s="1029"/>
      <c r="CD93" s="1029"/>
      <c r="CE93" s="1029"/>
      <c r="CF93" s="1029"/>
      <c r="CG93" s="1029"/>
      <c r="CH93" s="1029"/>
      <c r="CI93" s="1029"/>
      <c r="CJ93" s="1029"/>
      <c r="CK93" s="1029"/>
    </row>
    <row r="94" spans="1:89" s="1028" customFormat="1" x14ac:dyDescent="0.45">
      <c r="A94" s="1018"/>
      <c r="B94" s="1018"/>
      <c r="C94" s="1029"/>
      <c r="D94" s="1029"/>
      <c r="E94" s="1029"/>
      <c r="F94" s="1029"/>
      <c r="G94" s="1029"/>
      <c r="H94" s="1029"/>
      <c r="I94" s="1029"/>
      <c r="J94" s="1029"/>
      <c r="K94" s="1029"/>
      <c r="L94" s="1029"/>
      <c r="M94" s="1029"/>
      <c r="N94" s="1029"/>
      <c r="O94" s="1029"/>
      <c r="P94" s="1029"/>
      <c r="Q94" s="1029"/>
      <c r="R94" s="1029"/>
      <c r="S94" s="1029"/>
      <c r="T94" s="1029"/>
      <c r="U94" s="1029"/>
      <c r="V94" s="1029"/>
      <c r="W94" s="1029"/>
      <c r="X94" s="1029"/>
      <c r="Y94" s="1029"/>
      <c r="Z94" s="1029"/>
      <c r="AA94" s="1029"/>
      <c r="AB94" s="1029"/>
      <c r="AC94" s="1029"/>
      <c r="AD94" s="1029"/>
      <c r="AE94" s="1029"/>
      <c r="AF94" s="1029"/>
      <c r="AG94" s="1029"/>
      <c r="AH94" s="1029"/>
      <c r="AI94" s="1029"/>
      <c r="AJ94" s="1029"/>
      <c r="AK94" s="1029"/>
      <c r="AL94" s="1029"/>
      <c r="AM94" s="1029"/>
      <c r="AN94" s="1029"/>
      <c r="AO94" s="1029"/>
      <c r="AP94" s="1029"/>
      <c r="AQ94" s="1029"/>
      <c r="AR94" s="1029"/>
      <c r="AS94" s="1029"/>
      <c r="AT94" s="1029"/>
      <c r="AU94" s="1029"/>
      <c r="AV94" s="1029"/>
      <c r="AW94" s="1029"/>
      <c r="AX94" s="1029"/>
      <c r="AY94" s="1029"/>
      <c r="AZ94" s="1029"/>
      <c r="BA94" s="1029"/>
      <c r="BB94" s="1029"/>
      <c r="BC94" s="1029"/>
      <c r="BD94" s="1029"/>
      <c r="BE94" s="1029"/>
      <c r="BF94" s="1029"/>
      <c r="BG94" s="1029"/>
      <c r="BH94" s="1029"/>
      <c r="BI94" s="1029"/>
      <c r="BJ94" s="1029"/>
      <c r="BK94" s="1029"/>
      <c r="BL94" s="1029"/>
      <c r="BM94" s="1029"/>
      <c r="BN94" s="1029"/>
      <c r="BO94" s="1029"/>
      <c r="BP94" s="1029"/>
      <c r="BQ94" s="1029"/>
      <c r="BR94" s="1029"/>
      <c r="BS94" s="1029"/>
      <c r="BT94" s="1029"/>
      <c r="BU94" s="1029"/>
      <c r="BV94" s="1029"/>
      <c r="BW94" s="1029"/>
      <c r="BX94" s="1029"/>
      <c r="BY94" s="1029"/>
      <c r="BZ94" s="1029"/>
      <c r="CA94" s="1029"/>
      <c r="CB94" s="1029"/>
      <c r="CC94" s="1029"/>
      <c r="CD94" s="1029"/>
      <c r="CE94" s="1029"/>
      <c r="CF94" s="1029"/>
      <c r="CG94" s="1029"/>
      <c r="CH94" s="1029"/>
      <c r="CI94" s="1029"/>
      <c r="CJ94" s="1029"/>
      <c r="CK94" s="1029"/>
    </row>
    <row r="95" spans="1:89" s="1028" customFormat="1" x14ac:dyDescent="0.45">
      <c r="A95" s="1018"/>
      <c r="B95" s="1018"/>
      <c r="C95" s="1020"/>
      <c r="D95" s="1020"/>
      <c r="E95" s="1020"/>
      <c r="F95" s="1020"/>
      <c r="G95" s="1020"/>
      <c r="H95" s="1020"/>
      <c r="I95" s="1030"/>
      <c r="J95" s="1020"/>
      <c r="K95" s="1020"/>
      <c r="L95" s="1020"/>
      <c r="M95" s="1020"/>
      <c r="N95" s="1020"/>
      <c r="O95" s="1020"/>
      <c r="P95" s="1022"/>
      <c r="Q95" s="1022"/>
      <c r="R95" s="1020"/>
      <c r="S95" s="1020"/>
      <c r="T95" s="1020"/>
      <c r="U95" s="1020"/>
      <c r="V95" s="1020"/>
      <c r="W95" s="1020"/>
      <c r="X95" s="1020"/>
      <c r="Y95" s="1020"/>
      <c r="Z95" s="1020"/>
      <c r="AA95" s="1020"/>
      <c r="AB95" s="1023"/>
      <c r="AC95" s="1023"/>
      <c r="AD95" s="1023"/>
      <c r="AE95" s="1023"/>
      <c r="AF95" s="1023"/>
      <c r="AG95" s="1023"/>
      <c r="AH95" s="1023"/>
      <c r="AI95" s="1023"/>
      <c r="AJ95" s="1023"/>
      <c r="AK95" s="1024"/>
      <c r="AL95" s="1024"/>
      <c r="AM95" s="1024"/>
      <c r="AN95" s="1024"/>
      <c r="AO95" s="1031"/>
      <c r="AP95" s="1023"/>
      <c r="AQ95" s="1023"/>
      <c r="AR95" s="1023"/>
      <c r="AS95" s="1023"/>
      <c r="AT95" s="1023"/>
      <c r="AU95" s="1023"/>
      <c r="AV95" s="1023"/>
      <c r="AW95" s="1023"/>
      <c r="AX95" s="1023"/>
      <c r="AY95" s="1023"/>
      <c r="AZ95" s="1023"/>
      <c r="BA95" s="1023"/>
      <c r="BB95" s="1023"/>
      <c r="BC95" s="1023"/>
      <c r="BD95" s="1023"/>
      <c r="BE95" s="1023"/>
      <c r="BF95" s="1023"/>
      <c r="BG95" s="1023"/>
      <c r="BH95" s="1023"/>
      <c r="BI95" s="1023"/>
      <c r="BJ95" s="1025"/>
      <c r="BK95" s="1025"/>
      <c r="BL95" s="1026"/>
      <c r="BM95" s="1018"/>
      <c r="BN95" s="1018"/>
      <c r="BO95" s="1018"/>
      <c r="BP95" s="1018"/>
      <c r="BQ95" s="1018"/>
      <c r="BR95" s="1018"/>
      <c r="BS95" s="1018"/>
      <c r="BT95" s="1018"/>
      <c r="BU95" s="1018"/>
      <c r="BV95" s="1018"/>
      <c r="BW95" s="1018"/>
      <c r="BX95" s="1018"/>
      <c r="BY95" s="1018"/>
      <c r="BZ95" s="1018"/>
      <c r="CA95" s="1018"/>
      <c r="CB95" s="1018"/>
      <c r="CC95" s="1018"/>
      <c r="CD95" s="1018"/>
      <c r="CE95" s="1018"/>
      <c r="CF95" s="1018"/>
      <c r="CG95" s="1018"/>
      <c r="CH95" s="1018"/>
      <c r="CI95" s="1027"/>
      <c r="CJ95" s="1027"/>
      <c r="CK95" s="1027"/>
    </row>
    <row r="96" spans="1:89" s="1028" customFormat="1" x14ac:dyDescent="0.45">
      <c r="A96" s="1018"/>
      <c r="B96" s="1018"/>
      <c r="C96" s="1020"/>
      <c r="D96" s="1020"/>
      <c r="E96" s="1020"/>
      <c r="F96" s="1020"/>
      <c r="G96" s="1020"/>
      <c r="H96" s="1020"/>
      <c r="I96" s="1030"/>
      <c r="J96" s="1020"/>
      <c r="K96" s="1020"/>
      <c r="L96" s="1020"/>
      <c r="M96" s="1020"/>
      <c r="N96" s="1020"/>
      <c r="O96" s="1020"/>
      <c r="P96" s="1022"/>
      <c r="Q96" s="1022"/>
      <c r="R96" s="1020"/>
      <c r="S96" s="1020"/>
      <c r="T96" s="1020"/>
      <c r="U96" s="1020"/>
      <c r="V96" s="1020"/>
      <c r="W96" s="1020"/>
      <c r="X96" s="1020"/>
      <c r="Y96" s="1020"/>
      <c r="Z96" s="1020"/>
      <c r="AA96" s="1020"/>
      <c r="AB96" s="1023"/>
      <c r="AC96" s="1023"/>
      <c r="AD96" s="1023"/>
      <c r="AE96" s="1023"/>
      <c r="AF96" s="1023"/>
      <c r="AG96" s="1023"/>
      <c r="AH96" s="1023"/>
      <c r="AI96" s="1023"/>
      <c r="AJ96" s="1023"/>
      <c r="AK96" s="1024"/>
      <c r="AL96" s="1024"/>
      <c r="AM96" s="1024"/>
      <c r="AN96" s="1024"/>
      <c r="AO96" s="1031"/>
      <c r="AP96" s="1023"/>
      <c r="AQ96" s="1023"/>
      <c r="AR96" s="1023"/>
      <c r="AS96" s="1023"/>
      <c r="AT96" s="1023"/>
      <c r="AU96" s="1023"/>
      <c r="AV96" s="1023"/>
      <c r="AW96" s="1023"/>
      <c r="AX96" s="1023"/>
      <c r="AY96" s="1023"/>
      <c r="AZ96" s="1023"/>
      <c r="BA96" s="1023"/>
      <c r="BB96" s="1023"/>
      <c r="BC96" s="1023"/>
      <c r="BD96" s="1023"/>
      <c r="BE96" s="1023"/>
      <c r="BF96" s="1023"/>
      <c r="BG96" s="1023"/>
      <c r="BH96" s="1023"/>
      <c r="BI96" s="1023"/>
      <c r="BJ96" s="1025"/>
      <c r="BK96" s="1025"/>
      <c r="BL96" s="1026"/>
      <c r="BM96" s="1018"/>
      <c r="BN96" s="1018"/>
      <c r="BO96" s="1018"/>
      <c r="BP96" s="1018"/>
      <c r="BQ96" s="1018"/>
      <c r="BR96" s="1018"/>
      <c r="BS96" s="1018"/>
      <c r="BT96" s="1018"/>
      <c r="BU96" s="1018"/>
      <c r="BV96" s="1018"/>
      <c r="BW96" s="1018"/>
      <c r="BX96" s="1018"/>
      <c r="BY96" s="1018"/>
      <c r="BZ96" s="1018"/>
      <c r="CA96" s="1018"/>
      <c r="CB96" s="1018"/>
      <c r="CC96" s="1018"/>
      <c r="CD96" s="1018"/>
      <c r="CE96" s="1018"/>
      <c r="CF96" s="1018"/>
      <c r="CG96" s="1018"/>
      <c r="CH96" s="1018"/>
      <c r="CI96" s="1027"/>
      <c r="CJ96" s="1027"/>
      <c r="CK96" s="1027"/>
    </row>
    <row r="97" spans="1:89" s="1028" customFormat="1" x14ac:dyDescent="0.45">
      <c r="A97" s="1018"/>
      <c r="B97" s="1018"/>
      <c r="C97" s="1020"/>
      <c r="D97" s="1020"/>
      <c r="E97" s="1020"/>
      <c r="F97" s="1020"/>
      <c r="G97" s="1020"/>
      <c r="H97" s="1020"/>
      <c r="I97" s="1030"/>
      <c r="J97" s="1020"/>
      <c r="K97" s="1020"/>
      <c r="L97" s="1020"/>
      <c r="M97" s="1020"/>
      <c r="N97" s="1020"/>
      <c r="O97" s="1020"/>
      <c r="P97" s="1022"/>
      <c r="Q97" s="1022"/>
      <c r="R97" s="1020"/>
      <c r="S97" s="1020"/>
      <c r="T97" s="1020"/>
      <c r="U97" s="1020"/>
      <c r="V97" s="1020"/>
      <c r="W97" s="1020"/>
      <c r="X97" s="1020"/>
      <c r="Y97" s="1020"/>
      <c r="Z97" s="1020"/>
      <c r="AA97" s="1020"/>
      <c r="AB97" s="1023"/>
      <c r="AC97" s="1023"/>
      <c r="AD97" s="1023"/>
      <c r="AE97" s="1023"/>
      <c r="AF97" s="1023"/>
      <c r="AG97" s="1023"/>
      <c r="AH97" s="1023"/>
      <c r="AI97" s="1023"/>
      <c r="AJ97" s="1023"/>
      <c r="AK97" s="1024"/>
      <c r="AL97" s="1024"/>
      <c r="AM97" s="1024"/>
      <c r="AN97" s="1024"/>
      <c r="AO97" s="1031"/>
      <c r="AP97" s="1023"/>
      <c r="AQ97" s="1023"/>
      <c r="AR97" s="1023"/>
      <c r="AS97" s="1023"/>
      <c r="AT97" s="1023"/>
      <c r="AU97" s="1023"/>
      <c r="AV97" s="1023"/>
      <c r="AW97" s="1023"/>
      <c r="AX97" s="1023"/>
      <c r="AY97" s="1023"/>
      <c r="AZ97" s="1023"/>
      <c r="BA97" s="1023"/>
      <c r="BB97" s="1023"/>
      <c r="BC97" s="1023"/>
      <c r="BD97" s="1023"/>
      <c r="BE97" s="1023"/>
      <c r="BF97" s="1023"/>
      <c r="BG97" s="1023"/>
      <c r="BH97" s="1023"/>
      <c r="BI97" s="1023"/>
      <c r="BJ97" s="1025"/>
      <c r="BK97" s="1025"/>
      <c r="BL97" s="1026"/>
      <c r="BM97" s="1018"/>
      <c r="BN97" s="1018"/>
      <c r="BO97" s="1018"/>
      <c r="BP97" s="1018"/>
      <c r="BQ97" s="1018"/>
      <c r="BR97" s="1018"/>
      <c r="BS97" s="1018"/>
      <c r="BT97" s="1018"/>
      <c r="BU97" s="1018"/>
      <c r="BV97" s="1018"/>
      <c r="BW97" s="1018"/>
      <c r="BX97" s="1018"/>
      <c r="BY97" s="1018"/>
      <c r="BZ97" s="1018"/>
      <c r="CA97" s="1018"/>
      <c r="CB97" s="1018"/>
      <c r="CC97" s="1018"/>
      <c r="CD97" s="1018"/>
      <c r="CE97" s="1018"/>
      <c r="CF97" s="1018"/>
      <c r="CG97" s="1018"/>
      <c r="CH97" s="1018"/>
      <c r="CI97" s="1027"/>
      <c r="CJ97" s="1027"/>
      <c r="CK97" s="1027"/>
    </row>
  </sheetData>
  <phoneticPr fontId="25" type="noConversion"/>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4A8E-FF26-4458-9B9A-C63EDBFF26F4}">
  <sheetPr codeName="Sheet111"/>
  <dimension ref="A1:FU172"/>
  <sheetViews>
    <sheetView showGridLines="0" zoomScale="110" zoomScaleNormal="80" workbookViewId="0">
      <pane xSplit="2" ySplit="4" topLeftCell="C30" activePane="bottomRight" state="frozen"/>
      <selection activeCell="D42" sqref="D42"/>
      <selection pane="topRight" activeCell="D42" sqref="D42"/>
      <selection pane="bottomLeft" activeCell="D42" sqref="D42"/>
      <selection pane="bottomRight" activeCell="D42" sqref="D42"/>
    </sheetView>
  </sheetViews>
  <sheetFormatPr defaultColWidth="38.53125" defaultRowHeight="10.15" x14ac:dyDescent="0.3"/>
  <cols>
    <col min="1" max="1" width="4.46484375" style="675" customWidth="1"/>
    <col min="2" max="2" width="15.46484375" style="675" customWidth="1"/>
    <col min="3" max="8" width="8.53125" style="838" customWidth="1"/>
    <col min="9" max="15" width="8.53125" style="839" customWidth="1"/>
    <col min="16" max="17" width="11" style="1044" customWidth="1"/>
    <col min="18" max="18" width="10.73046875" style="838" customWidth="1"/>
    <col min="19" max="27" width="9.265625" style="838" customWidth="1"/>
    <col min="28" max="47" width="9.265625" style="778" customWidth="1"/>
    <col min="48" max="61" width="9.265625" style="98" customWidth="1"/>
    <col min="62" max="62" width="11.46484375" style="98" customWidth="1"/>
    <col min="63" max="63" width="8.73046875" style="838" customWidth="1"/>
    <col min="64" max="66" width="8.73046875" style="549" customWidth="1"/>
    <col min="67" max="84" width="8.73046875" style="838" customWidth="1"/>
    <col min="85" max="85" width="14.53125" style="838" customWidth="1"/>
    <col min="86" max="86" width="33.73046875" style="838" bestFit="1" customWidth="1"/>
    <col min="87" max="99" width="7.46484375" style="838" customWidth="1"/>
    <col min="100" max="101" width="12.53125" style="838" customWidth="1"/>
    <col min="102" max="102" width="4.46484375" style="838" bestFit="1" customWidth="1"/>
    <col min="103" max="145" width="7.53125" style="838" customWidth="1"/>
    <col min="146" max="146" width="4.46484375" style="838" bestFit="1" customWidth="1"/>
    <col min="147" max="166" width="7.53125" style="838" customWidth="1"/>
    <col min="167" max="168" width="7.53125" style="675" customWidth="1"/>
    <col min="169" max="169" width="38.53125" style="675"/>
    <col min="170" max="170" width="11.53125" style="655" bestFit="1" customWidth="1"/>
    <col min="171" max="176" width="4.46484375" style="830" bestFit="1" customWidth="1"/>
    <col min="177" max="177" width="38.53125" style="655"/>
    <col min="178" max="16384" width="38.53125" style="675"/>
  </cols>
  <sheetData>
    <row r="1" spans="1:177" x14ac:dyDescent="0.3">
      <c r="B1" s="295" t="s">
        <v>51</v>
      </c>
      <c r="S1" s="840"/>
      <c r="BK1" s="549"/>
      <c r="BN1" s="838"/>
      <c r="CH1" s="98" t="s">
        <v>52</v>
      </c>
    </row>
    <row r="2" spans="1:177" x14ac:dyDescent="0.3">
      <c r="B2" s="1"/>
      <c r="C2" s="2"/>
      <c r="D2" s="2"/>
      <c r="E2" s="2"/>
      <c r="F2" s="2"/>
      <c r="G2" s="2"/>
      <c r="H2" s="2"/>
      <c r="I2" s="466"/>
      <c r="J2" s="466"/>
      <c r="K2" s="466"/>
      <c r="L2" s="466"/>
      <c r="M2" s="466"/>
      <c r="N2" s="466"/>
      <c r="O2" s="466"/>
      <c r="P2" s="120"/>
      <c r="Q2" s="120"/>
      <c r="R2" s="2"/>
      <c r="BK2" s="549"/>
      <c r="BN2" s="838"/>
    </row>
    <row r="3" spans="1:177" x14ac:dyDescent="0.3">
      <c r="B3" s="16" t="s">
        <v>274</v>
      </c>
      <c r="T3" s="2"/>
      <c r="U3" s="2"/>
      <c r="V3" s="2"/>
      <c r="W3" s="2"/>
      <c r="X3" s="21"/>
      <c r="Y3" s="21"/>
      <c r="Z3" s="21"/>
      <c r="AA3" s="21"/>
      <c r="AB3" s="299"/>
      <c r="AC3" s="299"/>
      <c r="AD3" s="299"/>
      <c r="AE3" s="299"/>
      <c r="AF3" s="299"/>
      <c r="AG3" s="299"/>
      <c r="AH3" s="299"/>
      <c r="AI3" s="299"/>
      <c r="AJ3" s="299"/>
      <c r="AK3" s="299"/>
      <c r="AL3" s="299"/>
      <c r="AM3" s="299"/>
      <c r="AN3" s="299"/>
      <c r="AO3" s="299"/>
      <c r="AP3" s="299"/>
      <c r="AQ3" s="299"/>
      <c r="AR3" s="299"/>
      <c r="AS3" s="299"/>
      <c r="AT3" s="299"/>
      <c r="AU3" s="299"/>
      <c r="AV3" s="633"/>
      <c r="AW3" s="633"/>
      <c r="AX3" s="633"/>
      <c r="AY3" s="633"/>
      <c r="AZ3" s="633"/>
      <c r="BA3" s="633"/>
      <c r="BB3" s="633"/>
      <c r="BC3" s="633"/>
      <c r="BD3" s="633"/>
      <c r="BE3" s="633"/>
      <c r="BF3" s="633"/>
      <c r="BG3" s="633"/>
      <c r="BH3" s="633"/>
      <c r="BI3" s="633"/>
      <c r="BJ3" s="633"/>
      <c r="BK3" s="549"/>
      <c r="BN3" s="21"/>
      <c r="BO3" s="21"/>
      <c r="BP3" s="21"/>
      <c r="BQ3" s="21"/>
      <c r="BR3" s="21"/>
      <c r="BS3" s="21"/>
      <c r="BT3" s="21"/>
      <c r="BU3" s="21"/>
      <c r="BV3" s="21"/>
      <c r="BW3" s="21"/>
      <c r="BX3" s="21"/>
    </row>
    <row r="4" spans="1:177"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v>2024</v>
      </c>
      <c r="O4" s="779" t="s">
        <v>249</v>
      </c>
      <c r="P4" s="1003" t="s">
        <v>266</v>
      </c>
      <c r="Q4" s="1003" t="s">
        <v>267</v>
      </c>
      <c r="R4" s="1091"/>
      <c r="S4" s="527" t="s">
        <v>20</v>
      </c>
      <c r="T4" s="527" t="s">
        <v>34</v>
      </c>
      <c r="U4" s="527" t="s">
        <v>45</v>
      </c>
      <c r="V4" s="527" t="s">
        <v>46</v>
      </c>
      <c r="W4" s="527" t="s">
        <v>48</v>
      </c>
      <c r="X4" s="527" t="s">
        <v>49</v>
      </c>
      <c r="Y4" s="527" t="s">
        <v>53</v>
      </c>
      <c r="Z4" s="527" t="s">
        <v>54</v>
      </c>
      <c r="AA4" s="527" t="s">
        <v>55</v>
      </c>
      <c r="AB4" s="527" t="s">
        <v>56</v>
      </c>
      <c r="AC4" s="527" t="s">
        <v>60</v>
      </c>
      <c r="AD4" s="527" t="s">
        <v>61</v>
      </c>
      <c r="AE4" s="527" t="s">
        <v>62</v>
      </c>
      <c r="AF4" s="527" t="s">
        <v>63</v>
      </c>
      <c r="AG4" s="527" t="s">
        <v>67</v>
      </c>
      <c r="AH4" s="527" t="s">
        <v>70</v>
      </c>
      <c r="AI4" s="527" t="s">
        <v>74</v>
      </c>
      <c r="AJ4" s="527" t="s">
        <v>80</v>
      </c>
      <c r="AK4" s="527" t="s">
        <v>82</v>
      </c>
      <c r="AL4" s="527" t="s">
        <v>88</v>
      </c>
      <c r="AM4" s="527" t="s">
        <v>89</v>
      </c>
      <c r="AN4" s="527" t="s">
        <v>87</v>
      </c>
      <c r="AO4" s="527" t="s">
        <v>90</v>
      </c>
      <c r="AP4" s="527" t="s">
        <v>107</v>
      </c>
      <c r="AQ4" s="527" t="s">
        <v>124</v>
      </c>
      <c r="AR4" s="527" t="s">
        <v>132</v>
      </c>
      <c r="AS4" s="527" t="s">
        <v>141</v>
      </c>
      <c r="AT4" s="527" t="s">
        <v>146</v>
      </c>
      <c r="AU4" s="527" t="s">
        <v>151</v>
      </c>
      <c r="AV4" s="529" t="s">
        <v>158</v>
      </c>
      <c r="AW4" s="529" t="s">
        <v>169</v>
      </c>
      <c r="AX4" s="529" t="s">
        <v>174</v>
      </c>
      <c r="AY4" s="529" t="s">
        <v>181</v>
      </c>
      <c r="AZ4" s="529" t="s">
        <v>187</v>
      </c>
      <c r="BA4" s="529" t="s">
        <v>197</v>
      </c>
      <c r="BB4" s="529" t="s">
        <v>201</v>
      </c>
      <c r="BC4" s="529" t="s">
        <v>208</v>
      </c>
      <c r="BD4" s="529" t="s">
        <v>219</v>
      </c>
      <c r="BE4" s="529" t="s">
        <v>229</v>
      </c>
      <c r="BF4" s="529" t="s">
        <v>236</v>
      </c>
      <c r="BG4" s="529" t="s">
        <v>218</v>
      </c>
      <c r="BH4" s="529" t="s">
        <v>253</v>
      </c>
      <c r="BI4" s="529" t="s">
        <v>263</v>
      </c>
      <c r="BJ4" s="529"/>
      <c r="BK4" s="527" t="s">
        <v>39</v>
      </c>
      <c r="BL4" s="527" t="s">
        <v>40</v>
      </c>
      <c r="BM4" s="527" t="s">
        <v>47</v>
      </c>
      <c r="BN4" s="527" t="s">
        <v>50</v>
      </c>
      <c r="BO4" s="527" t="s">
        <v>57</v>
      </c>
      <c r="BP4" s="527" t="s">
        <v>59</v>
      </c>
      <c r="BQ4" s="527" t="s">
        <v>64</v>
      </c>
      <c r="BR4" s="527" t="s">
        <v>66</v>
      </c>
      <c r="BS4" s="527" t="s">
        <v>71</v>
      </c>
      <c r="BT4" s="527" t="s">
        <v>81</v>
      </c>
      <c r="BU4" s="527" t="s">
        <v>93</v>
      </c>
      <c r="BV4" s="527" t="s">
        <v>94</v>
      </c>
      <c r="BW4" s="527" t="s">
        <v>109</v>
      </c>
      <c r="BX4" s="527" t="s">
        <v>134</v>
      </c>
      <c r="BY4" s="527" t="s">
        <v>147</v>
      </c>
      <c r="BZ4" s="527" t="s">
        <v>161</v>
      </c>
      <c r="CA4" s="527" t="s">
        <v>177</v>
      </c>
      <c r="CB4" s="527" t="s">
        <v>192</v>
      </c>
      <c r="CC4" s="527" t="s">
        <v>205</v>
      </c>
      <c r="CD4" s="527" t="s">
        <v>222</v>
      </c>
      <c r="CE4" s="527" t="s">
        <v>237</v>
      </c>
      <c r="CF4" s="527" t="s">
        <v>242</v>
      </c>
      <c r="CG4" s="527"/>
      <c r="CH4" s="12" t="s">
        <v>120</v>
      </c>
      <c r="CI4" s="527">
        <v>2013</v>
      </c>
      <c r="CJ4" s="527">
        <v>2014</v>
      </c>
      <c r="CK4" s="527">
        <v>2015</v>
      </c>
      <c r="CL4" s="527">
        <v>2016</v>
      </c>
      <c r="CM4" s="527">
        <v>2017</v>
      </c>
      <c r="CN4" s="527">
        <v>2018</v>
      </c>
      <c r="CO4" s="527">
        <v>2019</v>
      </c>
      <c r="CP4" s="527">
        <v>2020</v>
      </c>
      <c r="CQ4" s="527">
        <v>2021</v>
      </c>
      <c r="CR4" s="527">
        <v>2022</v>
      </c>
      <c r="CS4" s="527">
        <f>M4</f>
        <v>2023</v>
      </c>
      <c r="CT4" s="527">
        <f>N4</f>
        <v>2024</v>
      </c>
      <c r="CU4" s="527" t="str">
        <f>O4</f>
        <v>2025f</v>
      </c>
      <c r="CV4" s="112" t="str">
        <f>P4</f>
        <v>2024/2023 Growth %</v>
      </c>
      <c r="CW4" s="112" t="str">
        <f>Q4</f>
        <v>2025f/2024 Growth %</v>
      </c>
      <c r="CX4" s="527"/>
      <c r="CY4" s="527" t="s">
        <v>20</v>
      </c>
      <c r="CZ4" s="527" t="s">
        <v>34</v>
      </c>
      <c r="DA4" s="527" t="s">
        <v>45</v>
      </c>
      <c r="DB4" s="527" t="s">
        <v>46</v>
      </c>
      <c r="DC4" s="527" t="s">
        <v>48</v>
      </c>
      <c r="DD4" s="527" t="s">
        <v>49</v>
      </c>
      <c r="DE4" s="527" t="s">
        <v>53</v>
      </c>
      <c r="DF4" s="527" t="s">
        <v>54</v>
      </c>
      <c r="DG4" s="527" t="s">
        <v>55</v>
      </c>
      <c r="DH4" s="527" t="s">
        <v>56</v>
      </c>
      <c r="DI4" s="527" t="s">
        <v>60</v>
      </c>
      <c r="DJ4" s="527" t="s">
        <v>61</v>
      </c>
      <c r="DK4" s="527" t="s">
        <v>62</v>
      </c>
      <c r="DL4" s="527" t="s">
        <v>63</v>
      </c>
      <c r="DM4" s="527" t="s">
        <v>67</v>
      </c>
      <c r="DN4" s="527" t="s">
        <v>70</v>
      </c>
      <c r="DO4" s="527" t="s">
        <v>74</v>
      </c>
      <c r="DP4" s="527" t="s">
        <v>80</v>
      </c>
      <c r="DQ4" s="112" t="s">
        <v>82</v>
      </c>
      <c r="DR4" s="112" t="s">
        <v>88</v>
      </c>
      <c r="DS4" s="112" t="s">
        <v>89</v>
      </c>
      <c r="DT4" s="112" t="s">
        <v>87</v>
      </c>
      <c r="DU4" s="112" t="s">
        <v>90</v>
      </c>
      <c r="DV4" s="112" t="s">
        <v>107</v>
      </c>
      <c r="DW4" s="112" t="s">
        <v>124</v>
      </c>
      <c r="DX4" s="112" t="s">
        <v>132</v>
      </c>
      <c r="DY4" s="112" t="s">
        <v>141</v>
      </c>
      <c r="DZ4" s="112" t="s">
        <v>146</v>
      </c>
      <c r="EA4" s="112" t="s">
        <v>151</v>
      </c>
      <c r="EB4" s="112" t="s">
        <v>158</v>
      </c>
      <c r="EC4" s="112" t="s">
        <v>169</v>
      </c>
      <c r="ED4" s="112" t="s">
        <v>174</v>
      </c>
      <c r="EE4" s="112" t="s">
        <v>181</v>
      </c>
      <c r="EF4" s="781" t="str">
        <f>AZ4</f>
        <v>Q4 2022</v>
      </c>
      <c r="EG4" s="781" t="s">
        <v>197</v>
      </c>
      <c r="EH4" s="781" t="s">
        <v>201</v>
      </c>
      <c r="EI4" s="781" t="str">
        <f t="shared" ref="EI4:EO4" si="0">BC4</f>
        <v>Q3 2023</v>
      </c>
      <c r="EJ4" s="781" t="str">
        <f t="shared" si="0"/>
        <v>Q4 2023</v>
      </c>
      <c r="EK4" s="781" t="str">
        <f t="shared" si="0"/>
        <v>Q1 2024</v>
      </c>
      <c r="EL4" s="781" t="str">
        <f t="shared" si="0"/>
        <v>Q2 2024</v>
      </c>
      <c r="EM4" s="781" t="str">
        <f t="shared" si="0"/>
        <v>Q3 2024</v>
      </c>
      <c r="EN4" s="781" t="str">
        <f t="shared" si="0"/>
        <v>Q4 2024</v>
      </c>
      <c r="EO4" s="781" t="str">
        <f t="shared" si="0"/>
        <v>Q1 2025</v>
      </c>
      <c r="EP4" s="112"/>
      <c r="EQ4" s="527" t="str">
        <f>BK4</f>
        <v>H1 2014</v>
      </c>
      <c r="ER4" s="527" t="str">
        <f t="shared" ref="ER4:FG4" si="1">BL4</f>
        <v>H2 2014</v>
      </c>
      <c r="ES4" s="527" t="str">
        <f t="shared" si="1"/>
        <v>H1 2015</v>
      </c>
      <c r="ET4" s="527" t="str">
        <f t="shared" si="1"/>
        <v>H2 2015</v>
      </c>
      <c r="EU4" s="527" t="str">
        <f t="shared" si="1"/>
        <v>H1 2016</v>
      </c>
      <c r="EV4" s="527" t="str">
        <f t="shared" si="1"/>
        <v>H2 2016</v>
      </c>
      <c r="EW4" s="527" t="str">
        <f t="shared" si="1"/>
        <v>H1 2017</v>
      </c>
      <c r="EX4" s="527" t="str">
        <f t="shared" si="1"/>
        <v>H2 2017</v>
      </c>
      <c r="EY4" s="527" t="str">
        <f t="shared" si="1"/>
        <v>H1 2018</v>
      </c>
      <c r="EZ4" s="527" t="str">
        <f t="shared" si="1"/>
        <v>H2 2018</v>
      </c>
      <c r="FA4" s="527" t="str">
        <f t="shared" si="1"/>
        <v>H1 2019</v>
      </c>
      <c r="FB4" s="527" t="str">
        <f t="shared" si="1"/>
        <v>H2 2019</v>
      </c>
      <c r="FC4" s="527" t="str">
        <f t="shared" si="1"/>
        <v>H1 2020</v>
      </c>
      <c r="FD4" s="527" t="str">
        <f t="shared" si="1"/>
        <v>H2 2020</v>
      </c>
      <c r="FE4" s="527" t="str">
        <f t="shared" si="1"/>
        <v>H1 2021</v>
      </c>
      <c r="FF4" s="527" t="str">
        <f t="shared" si="1"/>
        <v>H2 2021</v>
      </c>
      <c r="FG4" s="527" t="str">
        <f t="shared" si="1"/>
        <v>H1 2022</v>
      </c>
      <c r="FH4" s="527" t="str">
        <f>CB4</f>
        <v>H2 2022</v>
      </c>
      <c r="FI4" s="527" t="str">
        <f>CC4</f>
        <v>H1 2023</v>
      </c>
      <c r="FJ4" s="527" t="str">
        <f>CD4</f>
        <v>H2 2023</v>
      </c>
      <c r="FK4" s="527" t="str">
        <f>CE4</f>
        <v>H1 2024</v>
      </c>
      <c r="FL4" s="527" t="str">
        <f>CF4</f>
        <v>H2 2024</v>
      </c>
      <c r="FN4" s="1011"/>
      <c r="FO4" s="652">
        <v>2019</v>
      </c>
      <c r="FP4" s="652">
        <v>2020</v>
      </c>
      <c r="FQ4" s="652">
        <v>2021</v>
      </c>
      <c r="FR4" s="652">
        <v>2022</v>
      </c>
      <c r="FS4" s="652">
        <v>2023</v>
      </c>
      <c r="FT4" s="652">
        <v>2024</v>
      </c>
      <c r="FU4" s="1011"/>
    </row>
    <row r="5" spans="1:177" x14ac:dyDescent="0.3">
      <c r="B5" s="10"/>
      <c r="C5" s="7"/>
      <c r="D5" s="7"/>
      <c r="E5" s="7"/>
      <c r="F5" s="7"/>
      <c r="G5" s="7"/>
      <c r="H5" s="7"/>
      <c r="I5" s="524"/>
      <c r="J5" s="524"/>
      <c r="K5" s="524"/>
      <c r="L5" s="524"/>
      <c r="M5" s="524"/>
      <c r="N5" s="524"/>
      <c r="O5" s="524"/>
      <c r="P5" s="211"/>
      <c r="Q5" s="211"/>
      <c r="S5" s="7"/>
      <c r="T5" s="9"/>
      <c r="U5" s="9"/>
      <c r="V5" s="9"/>
      <c r="W5" s="9"/>
      <c r="X5" s="9"/>
      <c r="Y5" s="9"/>
      <c r="Z5" s="9"/>
      <c r="AA5" s="9"/>
      <c r="AB5" s="782"/>
      <c r="AC5" s="782"/>
      <c r="AD5" s="782"/>
      <c r="AE5" s="782"/>
      <c r="AF5" s="782"/>
      <c r="AG5" s="782"/>
      <c r="AH5" s="782"/>
      <c r="AI5" s="782"/>
      <c r="AJ5" s="782"/>
      <c r="AK5" s="782"/>
      <c r="AL5" s="782"/>
      <c r="AM5" s="782"/>
      <c r="AN5" s="782"/>
      <c r="AO5" s="838"/>
      <c r="AP5" s="838"/>
      <c r="AQ5" s="838"/>
      <c r="AR5" s="838"/>
      <c r="AS5" s="838"/>
      <c r="AT5" s="838"/>
      <c r="AU5" s="838"/>
      <c r="AV5" s="838"/>
      <c r="AW5" s="838"/>
      <c r="AX5" s="838"/>
      <c r="AY5" s="838"/>
      <c r="AZ5" s="838"/>
      <c r="BA5" s="838"/>
      <c r="BB5" s="838"/>
      <c r="BC5" s="838"/>
      <c r="BD5" s="838"/>
      <c r="BE5" s="838"/>
      <c r="BF5" s="838"/>
      <c r="BG5" s="838"/>
      <c r="BH5" s="838"/>
      <c r="BI5" s="838"/>
      <c r="BJ5" s="838"/>
      <c r="BK5" s="549"/>
      <c r="BN5" s="9"/>
      <c r="BO5" s="9"/>
      <c r="BP5" s="9"/>
      <c r="BQ5" s="9"/>
      <c r="BR5" s="9"/>
      <c r="BS5" s="9"/>
      <c r="BT5" s="9"/>
      <c r="BU5" s="9"/>
      <c r="BV5" s="9"/>
      <c r="BW5" s="9"/>
      <c r="BX5" s="9"/>
      <c r="CH5" s="10"/>
      <c r="CI5" s="7"/>
      <c r="CJ5" s="7"/>
      <c r="CK5" s="7"/>
      <c r="CL5" s="7"/>
      <c r="CM5" s="7"/>
      <c r="CN5" s="7"/>
      <c r="CO5" s="7"/>
      <c r="CP5" s="7"/>
      <c r="CQ5" s="7"/>
      <c r="CR5" s="7"/>
      <c r="CS5" s="7"/>
      <c r="CT5" s="7"/>
      <c r="CU5" s="7"/>
      <c r="CV5" s="208"/>
      <c r="CW5" s="208"/>
      <c r="CY5" s="439"/>
      <c r="CZ5" s="440"/>
      <c r="DA5" s="440"/>
      <c r="DB5" s="440"/>
      <c r="DC5" s="440"/>
      <c r="DD5" s="440"/>
      <c r="DE5" s="440"/>
      <c r="DF5" s="440"/>
      <c r="DG5" s="440"/>
      <c r="DH5" s="440"/>
      <c r="DI5" s="440"/>
      <c r="DJ5" s="440"/>
      <c r="DK5" s="440"/>
      <c r="DL5" s="440"/>
      <c r="DM5" s="440"/>
      <c r="DN5" s="440"/>
      <c r="DO5" s="440"/>
      <c r="DP5" s="440"/>
      <c r="DQ5" s="440"/>
      <c r="DR5" s="440"/>
      <c r="DS5" s="440"/>
      <c r="DT5" s="440"/>
      <c r="DU5" s="679"/>
      <c r="DV5" s="679"/>
      <c r="DW5" s="679"/>
      <c r="DX5" s="679"/>
      <c r="DY5" s="679"/>
      <c r="DZ5" s="679"/>
      <c r="EA5" s="679"/>
      <c r="EB5" s="679"/>
      <c r="EC5" s="679"/>
      <c r="ED5" s="679"/>
      <c r="EE5" s="679"/>
      <c r="EF5" s="679"/>
      <c r="EG5" s="679"/>
      <c r="EH5" s="679"/>
      <c r="EI5" s="679"/>
      <c r="EJ5" s="679"/>
      <c r="EK5" s="679"/>
      <c r="EL5" s="679"/>
      <c r="EM5" s="679"/>
      <c r="EN5" s="679"/>
      <c r="EO5" s="679"/>
      <c r="EP5" s="679"/>
      <c r="EQ5" s="442"/>
      <c r="ER5" s="442"/>
      <c r="ES5" s="679"/>
      <c r="ET5" s="679"/>
      <c r="EU5" s="679"/>
      <c r="EV5" s="679"/>
      <c r="EW5" s="679"/>
      <c r="EX5" s="679"/>
      <c r="EY5" s="679"/>
      <c r="EZ5" s="679"/>
      <c r="FA5" s="679"/>
      <c r="FB5" s="679"/>
      <c r="FC5" s="679"/>
      <c r="FK5" s="838"/>
      <c r="FL5" s="838"/>
    </row>
    <row r="6" spans="1:177" x14ac:dyDescent="0.3">
      <c r="B6" s="116" t="s">
        <v>27</v>
      </c>
      <c r="C6" s="784">
        <v>3110</v>
      </c>
      <c r="D6" s="784">
        <v>3220</v>
      </c>
      <c r="E6" s="784">
        <v>3250</v>
      </c>
      <c r="F6" s="784">
        <v>3350</v>
      </c>
      <c r="G6" s="784">
        <v>3290</v>
      </c>
      <c r="H6" s="784">
        <v>3115</v>
      </c>
      <c r="I6" s="784">
        <f>SUM(I7:I12)</f>
        <v>2688.7087494770058</v>
      </c>
      <c r="J6" s="784">
        <f t="shared" ref="J6:O6" si="2">SUM(J7:J12)</f>
        <v>2209.4285626049455</v>
      </c>
      <c r="K6" s="784">
        <f t="shared" si="2"/>
        <v>2451.4879597046092</v>
      </c>
      <c r="L6" s="784">
        <f t="shared" si="2"/>
        <v>2774.6253977103402</v>
      </c>
      <c r="M6" s="784">
        <f t="shared" si="2"/>
        <v>3203.1072781814055</v>
      </c>
      <c r="N6" s="784">
        <f t="shared" si="2"/>
        <v>3106.0959185475031</v>
      </c>
      <c r="O6" s="784">
        <f t="shared" si="2"/>
        <v>3051.7031536826389</v>
      </c>
      <c r="P6" s="66">
        <f>IF(ISERROR(N6/M6),"N/A",IF(M6&lt;0,"N/A",IF(N6&lt;0,"N/A",IF(N6/M6-1&gt;300%,"&gt;±300%",IF(N6/M6-1&lt;-300%,"&gt;±300%",N6/M6-1)))))</f>
        <v>-3.0286640817407062E-2</v>
      </c>
      <c r="Q6" s="66">
        <f>IF(ISERROR(O6/N6),"N/A",IF(N6&lt;0,"N/A",IF(O6&lt;0,"N/A",IF(O6/N6-1&gt;300%,"&gt;±300%",IF(O6/N6-1&lt;-300%,"&gt;±300%",O6/N6-1)))))</f>
        <v>-1.7511617893081644E-2</v>
      </c>
      <c r="R6" s="909"/>
      <c r="S6" s="31">
        <v>755</v>
      </c>
      <c r="T6" s="31">
        <v>800</v>
      </c>
      <c r="U6" s="31">
        <v>835</v>
      </c>
      <c r="V6" s="31">
        <v>830</v>
      </c>
      <c r="W6" s="31">
        <v>765</v>
      </c>
      <c r="X6" s="31">
        <v>825</v>
      </c>
      <c r="Y6" s="31">
        <v>860</v>
      </c>
      <c r="Z6" s="31">
        <v>865</v>
      </c>
      <c r="AA6" s="31">
        <v>780</v>
      </c>
      <c r="AB6" s="31">
        <v>840</v>
      </c>
      <c r="AC6" s="31">
        <v>845</v>
      </c>
      <c r="AD6" s="31">
        <v>825</v>
      </c>
      <c r="AE6" s="31">
        <v>785</v>
      </c>
      <c r="AF6" s="31">
        <v>840</v>
      </c>
      <c r="AG6" s="31">
        <v>795</v>
      </c>
      <c r="AH6" s="31">
        <v>810</v>
      </c>
      <c r="AI6" s="31">
        <v>730</v>
      </c>
      <c r="AJ6" s="31">
        <v>775</v>
      </c>
      <c r="AK6" s="31">
        <f t="shared" ref="AK6" si="3">SUM(AK7:AK12)</f>
        <v>713.01186492927536</v>
      </c>
      <c r="AL6" s="31">
        <f t="shared" ref="AL6:BA6" si="4">SUM(AL7:AL12)</f>
        <v>697.42712858780874</v>
      </c>
      <c r="AM6" s="31">
        <f t="shared" si="4"/>
        <v>629.72352509236475</v>
      </c>
      <c r="AN6" s="31">
        <f t="shared" si="4"/>
        <v>648.5462308675568</v>
      </c>
      <c r="AO6" s="31">
        <f t="shared" si="4"/>
        <v>589.96301264410056</v>
      </c>
      <c r="AP6" s="31">
        <f t="shared" si="4"/>
        <v>346.07822336731931</v>
      </c>
      <c r="AQ6" s="31">
        <f t="shared" si="4"/>
        <v>590.01411452696129</v>
      </c>
      <c r="AR6" s="31">
        <f t="shared" si="4"/>
        <v>683.37321206656645</v>
      </c>
      <c r="AS6" s="31">
        <f t="shared" si="4"/>
        <v>669.5603103747867</v>
      </c>
      <c r="AT6" s="31">
        <f t="shared" si="4"/>
        <v>606.72522347319216</v>
      </c>
      <c r="AU6" s="31">
        <f t="shared" si="4"/>
        <v>530.89017474064758</v>
      </c>
      <c r="AV6" s="31">
        <f t="shared" si="4"/>
        <v>644.31225111598019</v>
      </c>
      <c r="AW6" s="31">
        <f t="shared" si="4"/>
        <v>693.80356434566738</v>
      </c>
      <c r="AX6" s="31">
        <f t="shared" si="4"/>
        <v>667.6989746407894</v>
      </c>
      <c r="AY6" s="31">
        <f t="shared" si="4"/>
        <v>665.95245165178881</v>
      </c>
      <c r="AZ6" s="31">
        <f t="shared" si="4"/>
        <v>747.1704070720948</v>
      </c>
      <c r="BA6" s="31">
        <f t="shared" si="4"/>
        <v>810.48626457707974</v>
      </c>
      <c r="BB6" s="31">
        <f>SUM(BB7:BB12)</f>
        <v>812.66193631256237</v>
      </c>
      <c r="BC6" s="31">
        <f>SUM(BC7:BC12)</f>
        <v>768.34413617170526</v>
      </c>
      <c r="BD6" s="31">
        <f t="shared" ref="BD6:BI6" si="5">SUM(BD7:BD12)</f>
        <v>811.61494112005835</v>
      </c>
      <c r="BE6" s="31">
        <f t="shared" si="5"/>
        <v>784.4476452460184</v>
      </c>
      <c r="BF6" s="31">
        <f t="shared" si="5"/>
        <v>781.55537449266558</v>
      </c>
      <c r="BG6" s="31">
        <f t="shared" si="5"/>
        <v>743.05092992422306</v>
      </c>
      <c r="BH6" s="31">
        <f t="shared" si="5"/>
        <v>797.0415877243239</v>
      </c>
      <c r="BI6" s="31">
        <f t="shared" si="5"/>
        <v>753.10741106167177</v>
      </c>
      <c r="BJ6" s="284"/>
      <c r="BK6" s="31">
        <f>SUM(BK7:BK12)</f>
        <v>1665</v>
      </c>
      <c r="BL6" s="31">
        <f t="shared" ref="BL6:BR6" si="6">SUM(BL7:BL12)</f>
        <v>1555</v>
      </c>
      <c r="BM6" s="31">
        <f t="shared" si="6"/>
        <v>1665</v>
      </c>
      <c r="BN6" s="31">
        <f t="shared" si="6"/>
        <v>1590</v>
      </c>
      <c r="BO6" s="31">
        <f t="shared" si="6"/>
        <v>1725</v>
      </c>
      <c r="BP6" s="31">
        <f t="shared" si="6"/>
        <v>1620</v>
      </c>
      <c r="BQ6" s="31">
        <f t="shared" si="6"/>
        <v>1670</v>
      </c>
      <c r="BR6" s="31">
        <f t="shared" si="6"/>
        <v>1625</v>
      </c>
      <c r="BS6" s="31">
        <f>SUM(BS7:BS12)</f>
        <v>1605</v>
      </c>
      <c r="BT6" s="31">
        <f>SUM(BT7:BT12)</f>
        <v>1505</v>
      </c>
      <c r="BU6" s="31">
        <f>AK6+AL6</f>
        <v>1410.4389935170841</v>
      </c>
      <c r="BV6" s="31">
        <f>AM6+AN6</f>
        <v>1278.2697559599214</v>
      </c>
      <c r="BW6" s="31">
        <f>AO6+AP6</f>
        <v>936.04123601141987</v>
      </c>
      <c r="BX6" s="31">
        <f>AQ6+AR6</f>
        <v>1273.3873265935276</v>
      </c>
      <c r="BY6" s="31">
        <f>AS6+AT6</f>
        <v>1276.285533847979</v>
      </c>
      <c r="BZ6" s="31">
        <f>AU6+AV6</f>
        <v>1175.2024258566278</v>
      </c>
      <c r="CA6" s="31">
        <f>AW6+AX6</f>
        <v>1361.5025389864568</v>
      </c>
      <c r="CB6" s="31">
        <f t="shared" ref="CB6" si="7">AY6+AZ6</f>
        <v>1413.1228587238836</v>
      </c>
      <c r="CC6" s="31">
        <f>BA6+BB6</f>
        <v>1623.1482008896421</v>
      </c>
      <c r="CD6" s="31">
        <f>BC6+BD6</f>
        <v>1579.9590772917636</v>
      </c>
      <c r="CE6" s="31">
        <f>BE6+BF6</f>
        <v>1566.0030197386841</v>
      </c>
      <c r="CF6" s="31">
        <f>BG6+BH6</f>
        <v>1540.0925176485471</v>
      </c>
      <c r="CG6" s="31"/>
      <c r="CH6" s="887" t="s">
        <v>27</v>
      </c>
      <c r="CI6" s="31">
        <f t="shared" ref="CI6:CW21" si="8">C6</f>
        <v>3110</v>
      </c>
      <c r="CJ6" s="31">
        <f t="shared" si="8"/>
        <v>3220</v>
      </c>
      <c r="CK6" s="31">
        <f t="shared" si="8"/>
        <v>3250</v>
      </c>
      <c r="CL6" s="31">
        <f t="shared" si="8"/>
        <v>3350</v>
      </c>
      <c r="CM6" s="31">
        <f t="shared" si="8"/>
        <v>3290</v>
      </c>
      <c r="CN6" s="31">
        <f t="shared" si="8"/>
        <v>3115</v>
      </c>
      <c r="CO6" s="31">
        <f t="shared" si="8"/>
        <v>2688.7087494770058</v>
      </c>
      <c r="CP6" s="31">
        <f t="shared" si="8"/>
        <v>2209.4285626049455</v>
      </c>
      <c r="CQ6" s="31">
        <f t="shared" si="8"/>
        <v>2451.4879597046092</v>
      </c>
      <c r="CR6" s="31">
        <f t="shared" si="8"/>
        <v>2774.6253977103402</v>
      </c>
      <c r="CS6" s="31">
        <f t="shared" si="8"/>
        <v>3203.1072781814055</v>
      </c>
      <c r="CT6" s="31">
        <f t="shared" si="8"/>
        <v>3106.0959185475031</v>
      </c>
      <c r="CU6" s="31">
        <f t="shared" si="8"/>
        <v>3051.7031536826389</v>
      </c>
      <c r="CV6" s="210">
        <f t="shared" si="8"/>
        <v>-3.0286640817407062E-2</v>
      </c>
      <c r="CW6" s="210">
        <f t="shared" si="8"/>
        <v>-1.7511617893081644E-2</v>
      </c>
      <c r="CX6" s="37"/>
      <c r="CY6" s="444">
        <f t="shared" ref="CY6:EO6" si="9">S6</f>
        <v>755</v>
      </c>
      <c r="CZ6" s="444">
        <f t="shared" si="9"/>
        <v>800</v>
      </c>
      <c r="DA6" s="444">
        <f t="shared" si="9"/>
        <v>835</v>
      </c>
      <c r="DB6" s="444">
        <f t="shared" si="9"/>
        <v>830</v>
      </c>
      <c r="DC6" s="444">
        <f t="shared" si="9"/>
        <v>765</v>
      </c>
      <c r="DD6" s="444">
        <f t="shared" si="9"/>
        <v>825</v>
      </c>
      <c r="DE6" s="444">
        <f t="shared" si="9"/>
        <v>860</v>
      </c>
      <c r="DF6" s="444">
        <f t="shared" si="9"/>
        <v>865</v>
      </c>
      <c r="DG6" s="444">
        <f t="shared" si="9"/>
        <v>780</v>
      </c>
      <c r="DH6" s="444">
        <f t="shared" si="9"/>
        <v>840</v>
      </c>
      <c r="DI6" s="444">
        <f t="shared" si="9"/>
        <v>845</v>
      </c>
      <c r="DJ6" s="444">
        <f t="shared" si="9"/>
        <v>825</v>
      </c>
      <c r="DK6" s="444">
        <f t="shared" si="9"/>
        <v>785</v>
      </c>
      <c r="DL6" s="444">
        <f t="shared" si="9"/>
        <v>840</v>
      </c>
      <c r="DM6" s="444">
        <f t="shared" si="9"/>
        <v>795</v>
      </c>
      <c r="DN6" s="444">
        <f t="shared" si="9"/>
        <v>810</v>
      </c>
      <c r="DO6" s="444">
        <f t="shared" si="9"/>
        <v>730</v>
      </c>
      <c r="DP6" s="444">
        <f t="shared" si="9"/>
        <v>775</v>
      </c>
      <c r="DQ6" s="444">
        <f t="shared" si="9"/>
        <v>713.01186492927536</v>
      </c>
      <c r="DR6" s="444">
        <f t="shared" si="9"/>
        <v>697.42712858780874</v>
      </c>
      <c r="DS6" s="444">
        <f t="shared" si="9"/>
        <v>629.72352509236475</v>
      </c>
      <c r="DT6" s="444">
        <f t="shared" si="9"/>
        <v>648.5462308675568</v>
      </c>
      <c r="DU6" s="444">
        <f t="shared" si="9"/>
        <v>589.96301264410056</v>
      </c>
      <c r="DV6" s="444">
        <f t="shared" si="9"/>
        <v>346.07822336731931</v>
      </c>
      <c r="DW6" s="444">
        <f t="shared" si="9"/>
        <v>590.01411452696129</v>
      </c>
      <c r="DX6" s="444">
        <f t="shared" si="9"/>
        <v>683.37321206656645</v>
      </c>
      <c r="DY6" s="444">
        <f t="shared" si="9"/>
        <v>669.5603103747867</v>
      </c>
      <c r="DZ6" s="444">
        <f t="shared" si="9"/>
        <v>606.72522347319216</v>
      </c>
      <c r="EA6" s="444">
        <f t="shared" si="9"/>
        <v>530.89017474064758</v>
      </c>
      <c r="EB6" s="444">
        <f t="shared" si="9"/>
        <v>644.31225111598019</v>
      </c>
      <c r="EC6" s="444">
        <f t="shared" si="9"/>
        <v>693.80356434566738</v>
      </c>
      <c r="ED6" s="444">
        <f t="shared" si="9"/>
        <v>667.6989746407894</v>
      </c>
      <c r="EE6" s="444">
        <f t="shared" si="9"/>
        <v>665.95245165178881</v>
      </c>
      <c r="EF6" s="444">
        <f t="shared" si="9"/>
        <v>747.1704070720948</v>
      </c>
      <c r="EG6" s="444">
        <f t="shared" si="9"/>
        <v>810.48626457707974</v>
      </c>
      <c r="EH6" s="444">
        <f t="shared" si="9"/>
        <v>812.66193631256237</v>
      </c>
      <c r="EI6" s="444">
        <f t="shared" si="9"/>
        <v>768.34413617170526</v>
      </c>
      <c r="EJ6" s="444">
        <f t="shared" si="9"/>
        <v>811.61494112005835</v>
      </c>
      <c r="EK6" s="444">
        <f t="shared" si="9"/>
        <v>784.4476452460184</v>
      </c>
      <c r="EL6" s="444">
        <f t="shared" si="9"/>
        <v>781.55537449266558</v>
      </c>
      <c r="EM6" s="444">
        <f t="shared" si="9"/>
        <v>743.05092992422306</v>
      </c>
      <c r="EN6" s="444">
        <f t="shared" si="9"/>
        <v>797.0415877243239</v>
      </c>
      <c r="EO6" s="444">
        <f t="shared" si="9"/>
        <v>753.10741106167177</v>
      </c>
      <c r="EP6" s="444"/>
      <c r="EQ6" s="444">
        <f t="shared" ref="EQ6:FG6" si="10">BK6</f>
        <v>1665</v>
      </c>
      <c r="ER6" s="444">
        <f t="shared" si="10"/>
        <v>1555</v>
      </c>
      <c r="ES6" s="444">
        <f t="shared" si="10"/>
        <v>1665</v>
      </c>
      <c r="ET6" s="444">
        <f t="shared" si="10"/>
        <v>1590</v>
      </c>
      <c r="EU6" s="444">
        <f t="shared" si="10"/>
        <v>1725</v>
      </c>
      <c r="EV6" s="444">
        <f t="shared" si="10"/>
        <v>1620</v>
      </c>
      <c r="EW6" s="444">
        <f t="shared" si="10"/>
        <v>1670</v>
      </c>
      <c r="EX6" s="444">
        <f t="shared" si="10"/>
        <v>1625</v>
      </c>
      <c r="EY6" s="444">
        <f t="shared" si="10"/>
        <v>1605</v>
      </c>
      <c r="EZ6" s="444">
        <f t="shared" si="10"/>
        <v>1505</v>
      </c>
      <c r="FA6" s="444">
        <f t="shared" si="10"/>
        <v>1410.4389935170841</v>
      </c>
      <c r="FB6" s="444">
        <f t="shared" si="10"/>
        <v>1278.2697559599214</v>
      </c>
      <c r="FC6" s="444">
        <f t="shared" si="10"/>
        <v>936.04123601141987</v>
      </c>
      <c r="FD6" s="444">
        <f t="shared" si="10"/>
        <v>1273.3873265935276</v>
      </c>
      <c r="FE6" s="444">
        <f t="shared" si="10"/>
        <v>1276.285533847979</v>
      </c>
      <c r="FF6" s="444">
        <f t="shared" si="10"/>
        <v>1175.2024258566278</v>
      </c>
      <c r="FG6" s="444">
        <f t="shared" si="10"/>
        <v>1361.5025389864568</v>
      </c>
      <c r="FH6" s="444">
        <f>CB6</f>
        <v>1413.1228587238836</v>
      </c>
      <c r="FI6" s="444">
        <f>CC6</f>
        <v>1623.1482008896421</v>
      </c>
      <c r="FJ6" s="444">
        <f>CD6</f>
        <v>1579.9590772917636</v>
      </c>
      <c r="FK6" s="444">
        <f>CE6</f>
        <v>1566.0030197386841</v>
      </c>
      <c r="FL6" s="444">
        <f>CF6</f>
        <v>1540.0925176485471</v>
      </c>
      <c r="FO6" s="914">
        <f>I6-SUM(AK6:AN6)</f>
        <v>0</v>
      </c>
      <c r="FP6" s="914">
        <f>J6-SUM(AO6:AR6)</f>
        <v>0</v>
      </c>
      <c r="FQ6" s="914">
        <f>K6-SUM(AS6:AV6)</f>
        <v>0</v>
      </c>
      <c r="FR6" s="914">
        <f>L6-SUM(AW6:AZ6)</f>
        <v>0</v>
      </c>
      <c r="FS6" s="914">
        <f>M6-SUM(BA6:BD6)</f>
        <v>0</v>
      </c>
      <c r="FT6" s="914">
        <f>N6-SUM(BE6:BH6)</f>
        <v>3.8116027189971646E-4</v>
      </c>
    </row>
    <row r="7" spans="1:177" x14ac:dyDescent="0.3">
      <c r="B7" s="10" t="s">
        <v>15</v>
      </c>
      <c r="C7" s="524">
        <v>410</v>
      </c>
      <c r="D7" s="524">
        <v>455</v>
      </c>
      <c r="E7" s="524">
        <v>480</v>
      </c>
      <c r="F7" s="524">
        <v>410</v>
      </c>
      <c r="G7" s="524">
        <v>390</v>
      </c>
      <c r="H7" s="524">
        <v>390</v>
      </c>
      <c r="I7" s="524">
        <v>311.01317142775196</v>
      </c>
      <c r="J7" s="524">
        <v>272.71873895642744</v>
      </c>
      <c r="K7" s="524">
        <v>339.09114218107806</v>
      </c>
      <c r="L7" s="524">
        <v>413.11108121193655</v>
      </c>
      <c r="M7" s="524">
        <v>445.69711209137949</v>
      </c>
      <c r="N7" s="524">
        <v>483.28793683869236</v>
      </c>
      <c r="O7" s="524">
        <v>459.74860595710089</v>
      </c>
      <c r="P7" s="211">
        <f t="shared" ref="P7:Q62" si="11">IF(ISERROR(N7/M7),"N/A",IF(M7&lt;0,"N/A",IF(N7&lt;0,"N/A",IF(N7/M7-1&gt;300%,"&gt;±300%",IF(N7/M7-1&lt;-300%,"&gt;±300%",N7/M7-1)))))</f>
        <v>8.434163858707211E-2</v>
      </c>
      <c r="Q7" s="211">
        <f t="shared" si="11"/>
        <v>-4.8706638604654851E-2</v>
      </c>
      <c r="R7" s="909"/>
      <c r="S7" s="7">
        <v>110</v>
      </c>
      <c r="T7" s="7">
        <v>110</v>
      </c>
      <c r="U7" s="7">
        <v>120</v>
      </c>
      <c r="V7" s="7">
        <v>125</v>
      </c>
      <c r="W7" s="7">
        <v>120</v>
      </c>
      <c r="X7" s="7">
        <v>125</v>
      </c>
      <c r="Y7" s="7">
        <v>110</v>
      </c>
      <c r="Z7" s="7">
        <v>105</v>
      </c>
      <c r="AA7" s="7">
        <v>95</v>
      </c>
      <c r="AB7" s="7">
        <v>100</v>
      </c>
      <c r="AC7" s="7">
        <v>95</v>
      </c>
      <c r="AD7" s="7">
        <v>100</v>
      </c>
      <c r="AE7" s="7">
        <v>95</v>
      </c>
      <c r="AF7" s="7">
        <v>95</v>
      </c>
      <c r="AG7" s="7">
        <v>100</v>
      </c>
      <c r="AH7" s="7">
        <v>100</v>
      </c>
      <c r="AI7" s="7">
        <v>95</v>
      </c>
      <c r="AJ7" s="7">
        <v>95</v>
      </c>
      <c r="AK7" s="7">
        <v>80.226483833574164</v>
      </c>
      <c r="AL7" s="7">
        <v>82.892997607363938</v>
      </c>
      <c r="AM7" s="7">
        <v>78.913658146014726</v>
      </c>
      <c r="AN7" s="7">
        <v>68.980031840799271</v>
      </c>
      <c r="AO7" s="7">
        <v>75.565737191341526</v>
      </c>
      <c r="AP7" s="7">
        <v>34.359832386039749</v>
      </c>
      <c r="AQ7" s="7">
        <v>81.682568369207743</v>
      </c>
      <c r="AR7" s="7">
        <v>81.110601009838604</v>
      </c>
      <c r="AS7" s="7">
        <v>92.425833908725181</v>
      </c>
      <c r="AT7" s="7">
        <v>84.460765972602346</v>
      </c>
      <c r="AU7" s="7">
        <v>79.312799504637582</v>
      </c>
      <c r="AV7" s="7">
        <v>82.891742795113132</v>
      </c>
      <c r="AW7" s="7">
        <v>97.230851962108176</v>
      </c>
      <c r="AX7" s="7">
        <v>106.58721658717755</v>
      </c>
      <c r="AY7" s="7">
        <v>103.74479900032192</v>
      </c>
      <c r="AZ7" s="7">
        <v>105.54821366232903</v>
      </c>
      <c r="BA7" s="7">
        <v>108.90166940860364</v>
      </c>
      <c r="BB7" s="7">
        <v>118.46630526873548</v>
      </c>
      <c r="BC7" s="7">
        <v>114.93651863036531</v>
      </c>
      <c r="BD7" s="7">
        <v>103.39261878367471</v>
      </c>
      <c r="BE7" s="7">
        <v>125.26426301334685</v>
      </c>
      <c r="BF7" s="7">
        <v>128.68819714312198</v>
      </c>
      <c r="BG7" s="7">
        <v>118.6204038428983</v>
      </c>
      <c r="BH7" s="7">
        <v>110.71507283932523</v>
      </c>
      <c r="BI7" s="7">
        <v>113.16123786386215</v>
      </c>
      <c r="BJ7" s="284"/>
      <c r="BK7" s="7">
        <f>D7-BL7</f>
        <v>235</v>
      </c>
      <c r="BL7" s="7">
        <f>SUM(S7:T7)</f>
        <v>220</v>
      </c>
      <c r="BM7" s="7">
        <f t="shared" ref="BM7:BM12" si="12">SUM(U7:V7)</f>
        <v>245</v>
      </c>
      <c r="BN7" s="7">
        <f>SUM(W7:X7)</f>
        <v>245</v>
      </c>
      <c r="BO7" s="7">
        <f>SUM(Y7:Z7)</f>
        <v>215</v>
      </c>
      <c r="BP7" s="7">
        <f>SUM(AA7:AB7)</f>
        <v>195</v>
      </c>
      <c r="BQ7" s="7">
        <f>SUM(AC7:AD7)</f>
        <v>195</v>
      </c>
      <c r="BR7" s="7">
        <f>SUM(AE7:AF7)</f>
        <v>190</v>
      </c>
      <c r="BS7" s="7">
        <f>SUM(AG7:AH7)</f>
        <v>200</v>
      </c>
      <c r="BT7" s="7">
        <f>SUM(AI7:AJ7)</f>
        <v>190</v>
      </c>
      <c r="BU7" s="7">
        <f t="shared" ref="BU7:BU10" si="13">AK7+AL7</f>
        <v>163.1194814409381</v>
      </c>
      <c r="BV7" s="7">
        <f t="shared" ref="BV7:BV10" si="14">AM7+AN7</f>
        <v>147.893689986814</v>
      </c>
      <c r="BW7" s="7">
        <f t="shared" ref="BW7:BW31" si="15">AO7+AP7</f>
        <v>109.92556957738128</v>
      </c>
      <c r="BX7" s="37">
        <f>AQ7+AR7</f>
        <v>162.79316937904633</v>
      </c>
      <c r="BY7" s="37">
        <f>AS7+AT7</f>
        <v>176.88659988132753</v>
      </c>
      <c r="BZ7" s="37">
        <f>AU7+AV7</f>
        <v>162.2045422997507</v>
      </c>
      <c r="CA7" s="37">
        <f t="shared" ref="CA7:CA32" si="16">AW7+AX7</f>
        <v>203.81806854928573</v>
      </c>
      <c r="CB7" s="37">
        <f>AY7+AZ7</f>
        <v>209.29301266265094</v>
      </c>
      <c r="CC7" s="37">
        <f t="shared" ref="CC7:CC62" si="17">BA7+BB7</f>
        <v>227.36797467733913</v>
      </c>
      <c r="CD7" s="37">
        <f>BC7+BD7</f>
        <v>218.32913741404002</v>
      </c>
      <c r="CE7" s="37">
        <f>BE7+BF7</f>
        <v>253.95246015646882</v>
      </c>
      <c r="CF7" s="37">
        <f>BG7+BH7</f>
        <v>229.33547668222354</v>
      </c>
      <c r="CG7" s="37"/>
      <c r="CH7" s="10" t="s">
        <v>15</v>
      </c>
      <c r="CI7" s="7">
        <f t="shared" si="8"/>
        <v>410</v>
      </c>
      <c r="CJ7" s="7">
        <f t="shared" si="8"/>
        <v>455</v>
      </c>
      <c r="CK7" s="7">
        <f t="shared" si="8"/>
        <v>480</v>
      </c>
      <c r="CL7" s="7">
        <f t="shared" si="8"/>
        <v>410</v>
      </c>
      <c r="CM7" s="7">
        <f t="shared" si="8"/>
        <v>390</v>
      </c>
      <c r="CN7" s="7">
        <f t="shared" si="8"/>
        <v>390</v>
      </c>
      <c r="CO7" s="7">
        <f t="shared" si="8"/>
        <v>311.01317142775196</v>
      </c>
      <c r="CP7" s="7">
        <f t="shared" si="8"/>
        <v>272.71873895642744</v>
      </c>
      <c r="CQ7" s="7">
        <f t="shared" si="8"/>
        <v>339.09114218107806</v>
      </c>
      <c r="CR7" s="7">
        <f t="shared" si="8"/>
        <v>413.11108121193655</v>
      </c>
      <c r="CS7" s="7">
        <f t="shared" si="8"/>
        <v>445.69711209137949</v>
      </c>
      <c r="CT7" s="7">
        <f t="shared" si="8"/>
        <v>483.28793683869236</v>
      </c>
      <c r="CU7" s="7"/>
      <c r="CV7" s="208"/>
      <c r="CW7" s="208"/>
      <c r="CX7" s="7"/>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439"/>
      <c r="EI7" s="439"/>
      <c r="EJ7" s="439"/>
      <c r="EK7" s="439"/>
      <c r="EL7" s="439"/>
      <c r="EM7" s="439"/>
      <c r="EN7" s="439"/>
      <c r="EO7" s="439"/>
      <c r="EP7" s="439"/>
      <c r="EQ7" s="439"/>
      <c r="ER7" s="439"/>
      <c r="ES7" s="439"/>
      <c r="ET7" s="679"/>
      <c r="EU7" s="679"/>
      <c r="EV7" s="679"/>
      <c r="EW7" s="679"/>
      <c r="EX7" s="679"/>
      <c r="EY7" s="679"/>
      <c r="EZ7" s="679"/>
      <c r="FA7" s="679"/>
      <c r="FB7" s="679"/>
      <c r="FC7" s="679"/>
      <c r="FD7" s="679"/>
      <c r="FE7" s="679"/>
      <c r="FF7" s="679"/>
      <c r="FG7" s="679"/>
      <c r="FH7" s="679"/>
      <c r="FI7" s="679"/>
      <c r="FJ7" s="679"/>
      <c r="FK7" s="679"/>
      <c r="FL7" s="679"/>
      <c r="FO7" s="914">
        <f t="shared" ref="FO7:FO62" si="18">I7-SUM(AK7:AN7)</f>
        <v>0</v>
      </c>
      <c r="FP7" s="914">
        <f t="shared" ref="FP7:FP62" si="19">J7-SUM(AO7:AR7)</f>
        <v>0</v>
      </c>
      <c r="FQ7" s="914">
        <f t="shared" ref="FQ7:FQ62" si="20">K7-SUM(AS7:AV7)</f>
        <v>0</v>
      </c>
      <c r="FR7" s="914">
        <f t="shared" ref="FR7:FR62" si="21">L7-SUM(AW7:AZ7)</f>
        <v>0</v>
      </c>
      <c r="FS7" s="914">
        <f t="shared" ref="FS7:FS62" si="22">M7-SUM(BA7:BD7)</f>
        <v>0</v>
      </c>
      <c r="FT7" s="914">
        <f t="shared" ref="FT7:FT62" si="23">N7-SUM(BE7:BH7)</f>
        <v>0</v>
      </c>
    </row>
    <row r="8" spans="1:177" x14ac:dyDescent="0.3">
      <c r="B8" s="10" t="s">
        <v>16</v>
      </c>
      <c r="C8" s="524">
        <v>1350</v>
      </c>
      <c r="D8" s="524">
        <v>1395</v>
      </c>
      <c r="E8" s="524">
        <v>1450</v>
      </c>
      <c r="F8" s="524">
        <v>1630</v>
      </c>
      <c r="G8" s="524">
        <v>1545</v>
      </c>
      <c r="H8" s="524">
        <v>1340</v>
      </c>
      <c r="I8" s="524">
        <v>1354.4622440666467</v>
      </c>
      <c r="J8" s="524">
        <v>987.55905412297</v>
      </c>
      <c r="K8" s="524">
        <v>926.8815978998781</v>
      </c>
      <c r="L8" s="524">
        <v>971.20095829897798</v>
      </c>
      <c r="M8" s="524">
        <v>1152.5892914612211</v>
      </c>
      <c r="N8" s="524">
        <v>987.18437700214179</v>
      </c>
      <c r="O8" s="524">
        <v>927.29633410227314</v>
      </c>
      <c r="P8" s="211">
        <f t="shared" si="11"/>
        <v>-0.14350724554223782</v>
      </c>
      <c r="Q8" s="211">
        <f t="shared" si="11"/>
        <v>-6.0665509194680833E-2</v>
      </c>
      <c r="R8" s="909"/>
      <c r="S8" s="7">
        <v>320</v>
      </c>
      <c r="T8" s="7">
        <v>355</v>
      </c>
      <c r="U8" s="7">
        <v>370</v>
      </c>
      <c r="V8" s="7">
        <v>380</v>
      </c>
      <c r="W8" s="7">
        <v>330</v>
      </c>
      <c r="X8" s="7">
        <v>370</v>
      </c>
      <c r="Y8" s="7">
        <v>420</v>
      </c>
      <c r="Z8" s="7">
        <v>445</v>
      </c>
      <c r="AA8" s="7">
        <v>365</v>
      </c>
      <c r="AB8" s="7">
        <v>405</v>
      </c>
      <c r="AC8" s="7">
        <v>410</v>
      </c>
      <c r="AD8" s="7">
        <v>395</v>
      </c>
      <c r="AE8" s="7">
        <v>350</v>
      </c>
      <c r="AF8" s="7">
        <v>395</v>
      </c>
      <c r="AG8" s="7">
        <v>350</v>
      </c>
      <c r="AH8" s="7">
        <v>360</v>
      </c>
      <c r="AI8" s="7">
        <v>295</v>
      </c>
      <c r="AJ8" s="7">
        <v>325</v>
      </c>
      <c r="AK8" s="7">
        <v>370.16721398107603</v>
      </c>
      <c r="AL8" s="7">
        <v>359.77218429441808</v>
      </c>
      <c r="AM8" s="7">
        <v>298.96675609839059</v>
      </c>
      <c r="AN8" s="7">
        <v>325.55608969276074</v>
      </c>
      <c r="AO8" s="7">
        <v>283.85414375452035</v>
      </c>
      <c r="AP8" s="7">
        <v>142.98854721662494</v>
      </c>
      <c r="AQ8" s="7">
        <v>255.54834636107299</v>
      </c>
      <c r="AR8" s="7">
        <v>305.16801679075303</v>
      </c>
      <c r="AS8" s="7">
        <v>272.70859933706737</v>
      </c>
      <c r="AT8" s="7">
        <v>238.10341538209826</v>
      </c>
      <c r="AU8" s="7">
        <v>178.73996597551462</v>
      </c>
      <c r="AV8" s="7">
        <v>237.32961720519629</v>
      </c>
      <c r="AW8" s="7">
        <v>241.14054113882844</v>
      </c>
      <c r="AX8" s="7">
        <v>245.67566741630822</v>
      </c>
      <c r="AY8" s="7">
        <v>223.58113726970646</v>
      </c>
      <c r="AZ8" s="7">
        <v>260.80361247413549</v>
      </c>
      <c r="BA8" s="7">
        <v>305.52953149806393</v>
      </c>
      <c r="BB8" s="7">
        <v>302.71618948943336</v>
      </c>
      <c r="BC8" s="7">
        <v>251.76208548683348</v>
      </c>
      <c r="BD8" s="7">
        <v>292.58148498688996</v>
      </c>
      <c r="BE8" s="7">
        <v>265.15421728932716</v>
      </c>
      <c r="BF8" s="7">
        <v>255.15753163393774</v>
      </c>
      <c r="BG8" s="7">
        <v>219.95358891045569</v>
      </c>
      <c r="BH8" s="7">
        <v>246.91867970352428</v>
      </c>
      <c r="BI8" s="7">
        <v>234.94952648498747</v>
      </c>
      <c r="BJ8" s="284"/>
      <c r="BK8" s="7">
        <f t="shared" ref="BK8:BK12" si="24">D8-BL8</f>
        <v>720</v>
      </c>
      <c r="BL8" s="7">
        <f t="shared" ref="BL8:BL12" si="25">SUM(S8:T8)</f>
        <v>675</v>
      </c>
      <c r="BM8" s="7">
        <f t="shared" si="12"/>
        <v>750</v>
      </c>
      <c r="BN8" s="7">
        <f t="shared" ref="BN8:BN12" si="26">SUM(W8:X8)</f>
        <v>700</v>
      </c>
      <c r="BO8" s="7">
        <f t="shared" ref="BO8:BO12" si="27">SUM(Y8:Z8)</f>
        <v>865</v>
      </c>
      <c r="BP8" s="7">
        <f t="shared" ref="BP8:BP12" si="28">SUM(AA8:AB8)</f>
        <v>770</v>
      </c>
      <c r="BQ8" s="7">
        <f t="shared" ref="BQ8:BQ12" si="29">SUM(AC8:AD8)</f>
        <v>805</v>
      </c>
      <c r="BR8" s="7">
        <f t="shared" ref="BR8:BR12" si="30">SUM(AE8:AF8)</f>
        <v>745</v>
      </c>
      <c r="BS8" s="7">
        <f t="shared" ref="BS8:BS12" si="31">SUM(AG8:AH8)</f>
        <v>710</v>
      </c>
      <c r="BT8" s="7">
        <f t="shared" ref="BT8:BT12" si="32">SUM(AI8:AJ8)</f>
        <v>620</v>
      </c>
      <c r="BU8" s="7">
        <f t="shared" si="13"/>
        <v>729.93939827549411</v>
      </c>
      <c r="BV8" s="7">
        <f t="shared" si="14"/>
        <v>624.52284579115133</v>
      </c>
      <c r="BW8" s="7">
        <f t="shared" si="15"/>
        <v>426.84269097114532</v>
      </c>
      <c r="BX8" s="37">
        <f>AQ8+AR8</f>
        <v>560.71636315182604</v>
      </c>
      <c r="BY8" s="37">
        <f>AS8+AT8</f>
        <v>510.81201471916563</v>
      </c>
      <c r="BZ8" s="37">
        <f t="shared" ref="BZ8:BZ32" si="33">AU8+AV8</f>
        <v>416.06958318071088</v>
      </c>
      <c r="CA8" s="37">
        <f t="shared" si="16"/>
        <v>486.81620855513665</v>
      </c>
      <c r="CB8" s="37">
        <f t="shared" ref="CB8:CB62" si="34">AY8+AZ8</f>
        <v>484.38474974384195</v>
      </c>
      <c r="CC8" s="37">
        <f t="shared" si="17"/>
        <v>608.24572098749729</v>
      </c>
      <c r="CD8" s="37">
        <f t="shared" ref="CD8:CD62" si="35">BC8+BD8</f>
        <v>544.3435704737235</v>
      </c>
      <c r="CE8" s="37">
        <f t="shared" ref="CE8:CE62" si="36">BE8+BF8</f>
        <v>520.31174892326487</v>
      </c>
      <c r="CF8" s="37">
        <f>BG8+BH8</f>
        <v>466.87226861397994</v>
      </c>
      <c r="CG8" s="37"/>
      <c r="CH8" s="10" t="s">
        <v>16</v>
      </c>
      <c r="CI8" s="7">
        <f t="shared" si="8"/>
        <v>1350</v>
      </c>
      <c r="CJ8" s="7">
        <f t="shared" si="8"/>
        <v>1395</v>
      </c>
      <c r="CK8" s="7">
        <f t="shared" si="8"/>
        <v>1450</v>
      </c>
      <c r="CL8" s="7">
        <f t="shared" si="8"/>
        <v>1630</v>
      </c>
      <c r="CM8" s="7">
        <f t="shared" si="8"/>
        <v>1545</v>
      </c>
      <c r="CN8" s="7">
        <f t="shared" si="8"/>
        <v>1340</v>
      </c>
      <c r="CO8" s="7">
        <f t="shared" si="8"/>
        <v>1354.4622440666467</v>
      </c>
      <c r="CP8" s="7">
        <f t="shared" si="8"/>
        <v>987.55905412297</v>
      </c>
      <c r="CQ8" s="7">
        <f t="shared" si="8"/>
        <v>926.8815978998781</v>
      </c>
      <c r="CR8" s="7">
        <f t="shared" si="8"/>
        <v>971.20095829897798</v>
      </c>
      <c r="CS8" s="7">
        <f t="shared" si="8"/>
        <v>1152.5892914612211</v>
      </c>
      <c r="CT8" s="7">
        <f t="shared" si="8"/>
        <v>987.18437700214179</v>
      </c>
      <c r="CU8" s="7"/>
      <c r="CV8" s="208"/>
      <c r="CW8" s="208"/>
      <c r="CX8" s="7"/>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439"/>
      <c r="EG8" s="439"/>
      <c r="EH8" s="439"/>
      <c r="EI8" s="439"/>
      <c r="EJ8" s="439"/>
      <c r="EK8" s="439"/>
      <c r="EL8" s="439"/>
      <c r="EM8" s="439"/>
      <c r="EN8" s="439"/>
      <c r="EO8" s="439"/>
      <c r="EP8" s="439"/>
      <c r="EQ8" s="439"/>
      <c r="ER8" s="439"/>
      <c r="ES8" s="439"/>
      <c r="ET8" s="679"/>
      <c r="EU8" s="679"/>
      <c r="EV8" s="679"/>
      <c r="EW8" s="679"/>
      <c r="EX8" s="679"/>
      <c r="EY8" s="679"/>
      <c r="EZ8" s="679"/>
      <c r="FA8" s="679"/>
      <c r="FB8" s="679"/>
      <c r="FC8" s="679"/>
      <c r="FD8" s="679"/>
      <c r="FE8" s="679"/>
      <c r="FF8" s="679"/>
      <c r="FG8" s="679"/>
      <c r="FH8" s="679"/>
      <c r="FI8" s="679"/>
      <c r="FJ8" s="679"/>
      <c r="FK8" s="679"/>
      <c r="FL8" s="679"/>
      <c r="FN8" s="655" t="s">
        <v>260</v>
      </c>
      <c r="FO8" s="914">
        <f t="shared" si="18"/>
        <v>0</v>
      </c>
      <c r="FP8" s="914">
        <f>J8-SUM(AO8:AR8)</f>
        <v>-1.2505552149377763E-12</v>
      </c>
      <c r="FQ8" s="914">
        <f t="shared" si="20"/>
        <v>1.5916157281026244E-12</v>
      </c>
      <c r="FR8" s="914">
        <f t="shared" si="21"/>
        <v>0</v>
      </c>
      <c r="FS8" s="914">
        <f t="shared" si="22"/>
        <v>0</v>
      </c>
      <c r="FT8" s="914">
        <f t="shared" si="23"/>
        <v>3.5946489697380457E-4</v>
      </c>
    </row>
    <row r="9" spans="1:177" x14ac:dyDescent="0.3">
      <c r="B9" s="10" t="s">
        <v>17</v>
      </c>
      <c r="C9" s="524">
        <v>585</v>
      </c>
      <c r="D9" s="524">
        <v>585</v>
      </c>
      <c r="E9" s="524">
        <v>510</v>
      </c>
      <c r="F9" s="524">
        <v>450</v>
      </c>
      <c r="G9" s="524">
        <v>435</v>
      </c>
      <c r="H9" s="524">
        <v>425</v>
      </c>
      <c r="I9" s="524">
        <v>284.07239960810278</v>
      </c>
      <c r="J9" s="524">
        <v>227.57491697992376</v>
      </c>
      <c r="K9" s="524">
        <v>250.0194307782711</v>
      </c>
      <c r="L9" s="524">
        <v>244.96626360640701</v>
      </c>
      <c r="M9" s="524">
        <v>289.01757560759069</v>
      </c>
      <c r="N9" s="524">
        <v>298.25321030352262</v>
      </c>
      <c r="O9" s="524">
        <v>294.82424102036725</v>
      </c>
      <c r="P9" s="211">
        <f t="shared" si="11"/>
        <v>3.1955270112954848E-2</v>
      </c>
      <c r="Q9" s="211">
        <f t="shared" si="11"/>
        <v>-1.1496839479668397E-2</v>
      </c>
      <c r="R9" s="909"/>
      <c r="S9" s="7">
        <v>145</v>
      </c>
      <c r="T9" s="7">
        <v>140</v>
      </c>
      <c r="U9" s="7">
        <v>135</v>
      </c>
      <c r="V9" s="7">
        <v>120</v>
      </c>
      <c r="W9" s="7">
        <v>125</v>
      </c>
      <c r="X9" s="7">
        <v>125</v>
      </c>
      <c r="Y9" s="7">
        <v>115</v>
      </c>
      <c r="Z9" s="7">
        <v>105</v>
      </c>
      <c r="AA9" s="7">
        <v>115</v>
      </c>
      <c r="AB9" s="7">
        <v>115</v>
      </c>
      <c r="AC9" s="7">
        <v>115</v>
      </c>
      <c r="AD9" s="7">
        <v>105</v>
      </c>
      <c r="AE9" s="7">
        <v>110</v>
      </c>
      <c r="AF9" s="7">
        <v>110</v>
      </c>
      <c r="AG9" s="7">
        <v>110</v>
      </c>
      <c r="AH9" s="7">
        <v>105</v>
      </c>
      <c r="AI9" s="7">
        <v>105</v>
      </c>
      <c r="AJ9" s="7">
        <v>110</v>
      </c>
      <c r="AK9" s="7">
        <v>74.988325981375681</v>
      </c>
      <c r="AL9" s="7">
        <v>70.684642287311561</v>
      </c>
      <c r="AM9" s="7">
        <v>72.020707059471917</v>
      </c>
      <c r="AN9" s="7">
        <v>66.378724279943867</v>
      </c>
      <c r="AO9" s="7">
        <v>68.051878199121774</v>
      </c>
      <c r="AP9" s="7">
        <v>35.532280245177766</v>
      </c>
      <c r="AQ9" s="7">
        <v>54.482882214161691</v>
      </c>
      <c r="AR9" s="7">
        <v>69.507876321462518</v>
      </c>
      <c r="AS9" s="7">
        <v>69.329474817831723</v>
      </c>
      <c r="AT9" s="7">
        <v>63.814515231908807</v>
      </c>
      <c r="AU9" s="7">
        <v>53.066179206360992</v>
      </c>
      <c r="AV9" s="7">
        <v>63.809261522169351</v>
      </c>
      <c r="AW9" s="7">
        <v>64.247539814290818</v>
      </c>
      <c r="AX9" s="7">
        <v>56.699540018620013</v>
      </c>
      <c r="AY9" s="7">
        <v>62.315860270506775</v>
      </c>
      <c r="AZ9" s="7">
        <v>61.703323502989278</v>
      </c>
      <c r="BA9" s="7">
        <v>67.916414201324358</v>
      </c>
      <c r="BB9" s="7">
        <v>70.534859592796238</v>
      </c>
      <c r="BC9" s="7">
        <v>74.892700485828499</v>
      </c>
      <c r="BD9" s="7">
        <v>75.673601327641819</v>
      </c>
      <c r="BE9" s="7">
        <v>68.317333957935347</v>
      </c>
      <c r="BF9" s="7">
        <v>71.953301312101189</v>
      </c>
      <c r="BG9" s="7">
        <v>77.202524432600313</v>
      </c>
      <c r="BH9" s="7">
        <v>80.780050600885716</v>
      </c>
      <c r="BI9" s="7">
        <v>75.05107168925943</v>
      </c>
      <c r="BJ9" s="284"/>
      <c r="BK9" s="7">
        <f t="shared" si="24"/>
        <v>300</v>
      </c>
      <c r="BL9" s="7">
        <f t="shared" si="25"/>
        <v>285</v>
      </c>
      <c r="BM9" s="7">
        <f t="shared" si="12"/>
        <v>255</v>
      </c>
      <c r="BN9" s="7">
        <f t="shared" si="26"/>
        <v>250</v>
      </c>
      <c r="BO9" s="7">
        <f t="shared" si="27"/>
        <v>220</v>
      </c>
      <c r="BP9" s="7">
        <f t="shared" si="28"/>
        <v>230</v>
      </c>
      <c r="BQ9" s="7">
        <f t="shared" si="29"/>
        <v>220</v>
      </c>
      <c r="BR9" s="7">
        <f t="shared" si="30"/>
        <v>220</v>
      </c>
      <c r="BS9" s="7">
        <f t="shared" si="31"/>
        <v>215</v>
      </c>
      <c r="BT9" s="7">
        <f t="shared" si="32"/>
        <v>215</v>
      </c>
      <c r="BU9" s="7">
        <f t="shared" si="13"/>
        <v>145.67296826868724</v>
      </c>
      <c r="BV9" s="7">
        <f t="shared" si="14"/>
        <v>138.3994313394158</v>
      </c>
      <c r="BW9" s="7">
        <f t="shared" si="15"/>
        <v>103.58415844429953</v>
      </c>
      <c r="BX9" s="37">
        <f>AQ9+AR9</f>
        <v>123.99075853562421</v>
      </c>
      <c r="BY9" s="37">
        <f>AS9+AT9</f>
        <v>133.14399004974052</v>
      </c>
      <c r="BZ9" s="37">
        <f t="shared" si="33"/>
        <v>116.87544072853035</v>
      </c>
      <c r="CA9" s="37">
        <f t="shared" si="16"/>
        <v>120.94707983291083</v>
      </c>
      <c r="CB9" s="37">
        <f t="shared" si="34"/>
        <v>124.01918377349605</v>
      </c>
      <c r="CC9" s="37">
        <f t="shared" si="17"/>
        <v>138.4512737941206</v>
      </c>
      <c r="CD9" s="37">
        <f t="shared" si="35"/>
        <v>150.56630181347032</v>
      </c>
      <c r="CE9" s="37">
        <f t="shared" si="36"/>
        <v>140.27063527003654</v>
      </c>
      <c r="CF9" s="37">
        <f>BG9+BH9</f>
        <v>157.98257503348603</v>
      </c>
      <c r="CG9" s="37"/>
      <c r="CH9" s="10" t="s">
        <v>17</v>
      </c>
      <c r="CI9" s="7">
        <f t="shared" si="8"/>
        <v>585</v>
      </c>
      <c r="CJ9" s="7">
        <f t="shared" si="8"/>
        <v>585</v>
      </c>
      <c r="CK9" s="7">
        <f t="shared" si="8"/>
        <v>510</v>
      </c>
      <c r="CL9" s="7">
        <f t="shared" si="8"/>
        <v>450</v>
      </c>
      <c r="CM9" s="7">
        <f t="shared" si="8"/>
        <v>435</v>
      </c>
      <c r="CN9" s="7">
        <f t="shared" si="8"/>
        <v>425</v>
      </c>
      <c r="CO9" s="7">
        <f t="shared" si="8"/>
        <v>284.07239960810278</v>
      </c>
      <c r="CP9" s="7">
        <f t="shared" si="8"/>
        <v>227.57491697992376</v>
      </c>
      <c r="CQ9" s="7">
        <f t="shared" si="8"/>
        <v>250.0194307782711</v>
      </c>
      <c r="CR9" s="7">
        <f t="shared" si="8"/>
        <v>244.96626360640701</v>
      </c>
      <c r="CS9" s="7">
        <f t="shared" si="8"/>
        <v>289.01757560759069</v>
      </c>
      <c r="CT9" s="7">
        <f t="shared" si="8"/>
        <v>298.25321030352262</v>
      </c>
      <c r="CU9" s="7"/>
      <c r="CV9" s="208"/>
      <c r="CW9" s="208"/>
      <c r="CX9" s="7"/>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439"/>
      <c r="EG9" s="439"/>
      <c r="EH9" s="439"/>
      <c r="EI9" s="439"/>
      <c r="EJ9" s="439"/>
      <c r="EK9" s="439"/>
      <c r="EL9" s="439"/>
      <c r="EM9" s="439"/>
      <c r="EN9" s="439"/>
      <c r="EO9" s="439"/>
      <c r="EP9" s="439"/>
      <c r="EQ9" s="439"/>
      <c r="ER9" s="439"/>
      <c r="ES9" s="439"/>
      <c r="ET9" s="679"/>
      <c r="EU9" s="679"/>
      <c r="EV9" s="679"/>
      <c r="EW9" s="679"/>
      <c r="EX9" s="679"/>
      <c r="EY9" s="679"/>
      <c r="EZ9" s="679"/>
      <c r="FA9" s="679"/>
      <c r="FB9" s="679"/>
      <c r="FC9" s="679"/>
      <c r="FD9" s="679"/>
      <c r="FE9" s="679"/>
      <c r="FF9" s="679"/>
      <c r="FG9" s="679"/>
      <c r="FH9" s="679"/>
      <c r="FI9" s="679"/>
      <c r="FJ9" s="679"/>
      <c r="FK9" s="679"/>
      <c r="FL9" s="679"/>
      <c r="FN9" s="655" t="s">
        <v>17</v>
      </c>
      <c r="FO9" s="914">
        <f t="shared" si="18"/>
        <v>0</v>
      </c>
      <c r="FP9" s="914">
        <f t="shared" si="19"/>
        <v>0</v>
      </c>
      <c r="FQ9" s="914">
        <f t="shared" si="20"/>
        <v>2.2737367544323206E-13</v>
      </c>
      <c r="FR9" s="914">
        <f t="shared" si="21"/>
        <v>0</v>
      </c>
      <c r="FS9" s="914">
        <f t="shared" si="22"/>
        <v>0</v>
      </c>
      <c r="FT9" s="914">
        <f t="shared" si="23"/>
        <v>0</v>
      </c>
    </row>
    <row r="10" spans="1:177" x14ac:dyDescent="0.3">
      <c r="B10" s="10" t="s">
        <v>18</v>
      </c>
      <c r="C10" s="524">
        <v>130</v>
      </c>
      <c r="D10" s="524">
        <v>125</v>
      </c>
      <c r="E10" s="524">
        <v>145</v>
      </c>
      <c r="F10" s="524">
        <v>195</v>
      </c>
      <c r="G10" s="524">
        <v>230</v>
      </c>
      <c r="H10" s="524">
        <v>220</v>
      </c>
      <c r="I10" s="524">
        <v>162.37748109957064</v>
      </c>
      <c r="J10" s="524">
        <v>240.79028762038939</v>
      </c>
      <c r="K10" s="524">
        <v>342.44261132430961</v>
      </c>
      <c r="L10" s="524">
        <v>434.46292733736232</v>
      </c>
      <c r="M10" s="524">
        <v>551.33550583637339</v>
      </c>
      <c r="N10" s="524">
        <v>531.1303764387344</v>
      </c>
      <c r="O10" s="524">
        <v>536.09669715363123</v>
      </c>
      <c r="P10" s="211">
        <f t="shared" si="11"/>
        <v>-3.6647611452101048E-2</v>
      </c>
      <c r="Q10" s="211">
        <f t="shared" si="11"/>
        <v>9.3504738858967151E-3</v>
      </c>
      <c r="R10" s="909"/>
      <c r="S10" s="7">
        <v>25</v>
      </c>
      <c r="T10" s="7">
        <v>30</v>
      </c>
      <c r="U10" s="7">
        <v>40</v>
      </c>
      <c r="V10" s="7">
        <v>35</v>
      </c>
      <c r="W10" s="7">
        <v>30</v>
      </c>
      <c r="X10" s="7">
        <v>40</v>
      </c>
      <c r="Y10" s="7">
        <v>45</v>
      </c>
      <c r="Z10" s="7">
        <v>45</v>
      </c>
      <c r="AA10" s="7">
        <v>45</v>
      </c>
      <c r="AB10" s="7">
        <v>55</v>
      </c>
      <c r="AC10" s="7">
        <v>55</v>
      </c>
      <c r="AD10" s="7">
        <v>55</v>
      </c>
      <c r="AE10" s="7">
        <v>55</v>
      </c>
      <c r="AF10" s="7">
        <v>65</v>
      </c>
      <c r="AG10" s="7">
        <v>55</v>
      </c>
      <c r="AH10" s="7">
        <v>60</v>
      </c>
      <c r="AI10" s="7">
        <v>50</v>
      </c>
      <c r="AJ10" s="7">
        <v>55</v>
      </c>
      <c r="AK10" s="7">
        <v>40.226638390220558</v>
      </c>
      <c r="AL10" s="7">
        <v>34.862063458822668</v>
      </c>
      <c r="AM10" s="7">
        <v>35.398247296662646</v>
      </c>
      <c r="AN10" s="7">
        <v>51.890531953864887</v>
      </c>
      <c r="AO10" s="7">
        <v>36.217838649349865</v>
      </c>
      <c r="AP10" s="7">
        <v>65.906870276509153</v>
      </c>
      <c r="AQ10" s="7">
        <v>65.09805197644009</v>
      </c>
      <c r="AR10" s="7">
        <v>73.567526718090846</v>
      </c>
      <c r="AS10" s="7">
        <v>75.749633257639076</v>
      </c>
      <c r="AT10" s="7">
        <v>75.251932436111503</v>
      </c>
      <c r="AU10" s="7">
        <v>83.792925445525796</v>
      </c>
      <c r="AV10" s="7">
        <v>107.64812018503279</v>
      </c>
      <c r="AW10" s="7">
        <v>121.21476205309665</v>
      </c>
      <c r="AX10" s="7">
        <v>90.630173612242928</v>
      </c>
      <c r="AY10" s="7">
        <v>95.842241911351721</v>
      </c>
      <c r="AZ10" s="7">
        <v>126.77574976067041</v>
      </c>
      <c r="BA10" s="7">
        <v>133.47959580650019</v>
      </c>
      <c r="BB10" s="7">
        <v>135.09281645460246</v>
      </c>
      <c r="BC10" s="7">
        <v>133.13483528583396</v>
      </c>
      <c r="BD10" s="7">
        <v>149.62825828943653</v>
      </c>
      <c r="BE10" s="7">
        <v>125.82035734954997</v>
      </c>
      <c r="BF10" s="7">
        <v>125.64805353497815</v>
      </c>
      <c r="BG10" s="7">
        <v>126.52269969016305</v>
      </c>
      <c r="BH10" s="7">
        <v>153.13926586404304</v>
      </c>
      <c r="BI10" s="7">
        <v>127.13908586485168</v>
      </c>
      <c r="BJ10" s="284"/>
      <c r="BK10" s="7">
        <f t="shared" si="24"/>
        <v>70</v>
      </c>
      <c r="BL10" s="7">
        <f t="shared" si="25"/>
        <v>55</v>
      </c>
      <c r="BM10" s="7">
        <f t="shared" si="12"/>
        <v>75</v>
      </c>
      <c r="BN10" s="7">
        <f t="shared" si="26"/>
        <v>70</v>
      </c>
      <c r="BO10" s="7">
        <f t="shared" si="27"/>
        <v>90</v>
      </c>
      <c r="BP10" s="7">
        <f t="shared" si="28"/>
        <v>100</v>
      </c>
      <c r="BQ10" s="7">
        <f t="shared" si="29"/>
        <v>110</v>
      </c>
      <c r="BR10" s="7">
        <f t="shared" si="30"/>
        <v>120</v>
      </c>
      <c r="BS10" s="7">
        <f t="shared" si="31"/>
        <v>115</v>
      </c>
      <c r="BT10" s="7">
        <f t="shared" si="32"/>
        <v>105</v>
      </c>
      <c r="BU10" s="7">
        <f t="shared" si="13"/>
        <v>75.088701849043218</v>
      </c>
      <c r="BV10" s="7">
        <f t="shared" si="14"/>
        <v>87.28877925052754</v>
      </c>
      <c r="BW10" s="7">
        <f t="shared" si="15"/>
        <v>102.12470892585901</v>
      </c>
      <c r="BX10" s="37">
        <f t="shared" ref="BX10:BX59" si="37">AQ10+AR10</f>
        <v>138.66557869453095</v>
      </c>
      <c r="BY10" s="37">
        <f>AS10+AT10</f>
        <v>151.00156569375059</v>
      </c>
      <c r="BZ10" s="37">
        <f t="shared" si="33"/>
        <v>191.44104563055859</v>
      </c>
      <c r="CA10" s="37">
        <f t="shared" si="16"/>
        <v>211.84493566533956</v>
      </c>
      <c r="CB10" s="37">
        <f t="shared" si="34"/>
        <v>222.61799167202213</v>
      </c>
      <c r="CC10" s="37">
        <f t="shared" si="17"/>
        <v>268.57241226110261</v>
      </c>
      <c r="CD10" s="37">
        <f t="shared" si="35"/>
        <v>282.76309357527049</v>
      </c>
      <c r="CE10" s="37">
        <f>BE10+BF10</f>
        <v>251.46841088452811</v>
      </c>
      <c r="CF10" s="37">
        <f t="shared" ref="CF10:CF62" si="38">BG10+BH10</f>
        <v>279.66196555420606</v>
      </c>
      <c r="CG10" s="37"/>
      <c r="CH10" s="10" t="s">
        <v>18</v>
      </c>
      <c r="CI10" s="7">
        <f t="shared" si="8"/>
        <v>130</v>
      </c>
      <c r="CJ10" s="7">
        <f t="shared" si="8"/>
        <v>125</v>
      </c>
      <c r="CK10" s="7">
        <f t="shared" si="8"/>
        <v>145</v>
      </c>
      <c r="CL10" s="7">
        <f t="shared" si="8"/>
        <v>195</v>
      </c>
      <c r="CM10" s="7">
        <f t="shared" si="8"/>
        <v>230</v>
      </c>
      <c r="CN10" s="7">
        <f t="shared" si="8"/>
        <v>220</v>
      </c>
      <c r="CO10" s="7">
        <f t="shared" si="8"/>
        <v>162.37748109957064</v>
      </c>
      <c r="CP10" s="7">
        <f t="shared" si="8"/>
        <v>240.79028762038939</v>
      </c>
      <c r="CQ10" s="7">
        <f t="shared" si="8"/>
        <v>342.44261132430961</v>
      </c>
      <c r="CR10" s="7">
        <f t="shared" si="8"/>
        <v>434.46292733736232</v>
      </c>
      <c r="CS10" s="7">
        <f t="shared" si="8"/>
        <v>551.33550583637339</v>
      </c>
      <c r="CT10" s="7">
        <f t="shared" si="8"/>
        <v>531.1303764387344</v>
      </c>
      <c r="CU10" s="7"/>
      <c r="CV10" s="208"/>
      <c r="CW10" s="208"/>
      <c r="CX10" s="7"/>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439"/>
      <c r="EI10" s="439"/>
      <c r="EJ10" s="439"/>
      <c r="EK10" s="439"/>
      <c r="EL10" s="439"/>
      <c r="EM10" s="439"/>
      <c r="EN10" s="439"/>
      <c r="EO10" s="439"/>
      <c r="EP10" s="439"/>
      <c r="EQ10" s="439"/>
      <c r="ER10" s="439"/>
      <c r="ES10" s="439"/>
      <c r="ET10" s="679"/>
      <c r="EU10" s="679"/>
      <c r="EV10" s="679"/>
      <c r="EW10" s="679"/>
      <c r="EX10" s="679"/>
      <c r="EY10" s="679"/>
      <c r="EZ10" s="679"/>
      <c r="FA10" s="679"/>
      <c r="FB10" s="679"/>
      <c r="FC10" s="679"/>
      <c r="FD10" s="679"/>
      <c r="FE10" s="679"/>
      <c r="FF10" s="679"/>
      <c r="FG10" s="679"/>
      <c r="FH10" s="679"/>
      <c r="FI10" s="679"/>
      <c r="FJ10" s="679"/>
      <c r="FK10" s="679"/>
      <c r="FL10" s="679"/>
      <c r="FO10" s="914">
        <f t="shared" si="18"/>
        <v>0</v>
      </c>
      <c r="FP10" s="914">
        <f t="shared" si="19"/>
        <v>-5.6843418860808015E-13</v>
      </c>
      <c r="FQ10" s="914">
        <f t="shared" si="20"/>
        <v>4.5474735088646412E-13</v>
      </c>
      <c r="FR10" s="914">
        <f t="shared" si="21"/>
        <v>6.2527760746888816E-13</v>
      </c>
      <c r="FS10" s="914">
        <f t="shared" si="22"/>
        <v>0</v>
      </c>
      <c r="FT10" s="914">
        <f t="shared" si="23"/>
        <v>0</v>
      </c>
    </row>
    <row r="11" spans="1:177"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524" t="s">
        <v>116</v>
      </c>
      <c r="P11" s="211" t="str">
        <f t="shared" si="11"/>
        <v>N/A</v>
      </c>
      <c r="Q11" s="211" t="str">
        <f t="shared" si="11"/>
        <v>N/A</v>
      </c>
      <c r="R11" s="909"/>
      <c r="S11" s="7">
        <v>40</v>
      </c>
      <c r="T11" s="7">
        <v>40</v>
      </c>
      <c r="U11" s="7">
        <v>45</v>
      </c>
      <c r="V11" s="7">
        <v>45</v>
      </c>
      <c r="W11" s="7">
        <v>45</v>
      </c>
      <c r="X11" s="7">
        <v>45</v>
      </c>
      <c r="Y11" s="7">
        <v>45</v>
      </c>
      <c r="Z11" s="7">
        <v>40</v>
      </c>
      <c r="AA11" s="7">
        <v>45</v>
      </c>
      <c r="AB11" s="7">
        <v>40</v>
      </c>
      <c r="AC11" s="7">
        <v>45</v>
      </c>
      <c r="AD11" s="7">
        <v>40</v>
      </c>
      <c r="AE11" s="7">
        <v>45</v>
      </c>
      <c r="AF11" s="7">
        <v>45</v>
      </c>
      <c r="AG11" s="7">
        <v>50</v>
      </c>
      <c r="AH11" s="7">
        <v>50</v>
      </c>
      <c r="AI11" s="7">
        <v>50</v>
      </c>
      <c r="AJ11" s="7">
        <v>50</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t="s">
        <v>116</v>
      </c>
      <c r="BE11" s="10" t="s">
        <v>116</v>
      </c>
      <c r="BF11" s="10" t="s">
        <v>116</v>
      </c>
      <c r="BG11" s="10" t="s">
        <v>116</v>
      </c>
      <c r="BH11" s="10" t="s">
        <v>116</v>
      </c>
      <c r="BI11" s="10" t="s">
        <v>116</v>
      </c>
      <c r="BJ11" s="284"/>
      <c r="BK11" s="7">
        <f t="shared" si="24"/>
        <v>90</v>
      </c>
      <c r="BL11" s="7">
        <f t="shared" si="25"/>
        <v>80</v>
      </c>
      <c r="BM11" s="7">
        <f t="shared" si="12"/>
        <v>90</v>
      </c>
      <c r="BN11" s="7">
        <f t="shared" si="26"/>
        <v>90</v>
      </c>
      <c r="BO11" s="7">
        <f t="shared" si="27"/>
        <v>85</v>
      </c>
      <c r="BP11" s="7">
        <f t="shared" si="28"/>
        <v>85</v>
      </c>
      <c r="BQ11" s="7">
        <f t="shared" si="29"/>
        <v>85</v>
      </c>
      <c r="BR11" s="7">
        <f t="shared" si="30"/>
        <v>90</v>
      </c>
      <c r="BS11" s="7">
        <f t="shared" si="31"/>
        <v>100</v>
      </c>
      <c r="BT11" s="7">
        <f t="shared" si="32"/>
        <v>100</v>
      </c>
      <c r="BU11" s="10" t="s">
        <v>116</v>
      </c>
      <c r="BV11" s="10" t="s">
        <v>116</v>
      </c>
      <c r="BW11" s="10" t="s">
        <v>116</v>
      </c>
      <c r="BX11" s="10" t="s">
        <v>116</v>
      </c>
      <c r="BY11" s="10" t="s">
        <v>116</v>
      </c>
      <c r="BZ11" s="10" t="s">
        <v>116</v>
      </c>
      <c r="CA11" s="10" t="s">
        <v>116</v>
      </c>
      <c r="CB11" s="10" t="s">
        <v>116</v>
      </c>
      <c r="CC11" s="10" t="s">
        <v>116</v>
      </c>
      <c r="CD11" s="10" t="s">
        <v>116</v>
      </c>
      <c r="CE11" s="10" t="s">
        <v>116</v>
      </c>
      <c r="CF11" s="10" t="s">
        <v>116</v>
      </c>
      <c r="CG11" s="10"/>
      <c r="CH11" s="10" t="s">
        <v>21</v>
      </c>
      <c r="CI11" s="7">
        <f t="shared" si="8"/>
        <v>165</v>
      </c>
      <c r="CJ11" s="7">
        <f t="shared" si="8"/>
        <v>170</v>
      </c>
      <c r="CK11" s="7">
        <f t="shared" si="8"/>
        <v>180</v>
      </c>
      <c r="CL11" s="7">
        <f t="shared" si="8"/>
        <v>170</v>
      </c>
      <c r="CM11" s="7">
        <f t="shared" si="8"/>
        <v>175</v>
      </c>
      <c r="CN11" s="7">
        <f t="shared" si="8"/>
        <v>200</v>
      </c>
      <c r="CO11" s="7" t="str">
        <f t="shared" si="8"/>
        <v>††</v>
      </c>
      <c r="CP11" s="7" t="str">
        <f t="shared" si="8"/>
        <v>††</v>
      </c>
      <c r="CQ11" s="7" t="str">
        <f t="shared" si="8"/>
        <v>††</v>
      </c>
      <c r="CR11" s="7" t="str">
        <f t="shared" si="8"/>
        <v>††</v>
      </c>
      <c r="CS11" s="7" t="str">
        <f t="shared" si="8"/>
        <v>††</v>
      </c>
      <c r="CT11" s="7" t="str">
        <f t="shared" si="8"/>
        <v>††</v>
      </c>
      <c r="CU11" s="7"/>
      <c r="CV11" s="208"/>
      <c r="CW11" s="208"/>
      <c r="CX11" s="7"/>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39"/>
      <c r="EL11" s="439"/>
      <c r="EM11" s="439"/>
      <c r="EN11" s="439"/>
      <c r="EO11" s="439"/>
      <c r="EP11" s="439"/>
      <c r="EQ11" s="439"/>
      <c r="ER11" s="439"/>
      <c r="ES11" s="439"/>
      <c r="ET11" s="679"/>
      <c r="EU11" s="679"/>
      <c r="EV11" s="679"/>
      <c r="EW11" s="679"/>
      <c r="EX11" s="679"/>
      <c r="EY11" s="679"/>
      <c r="EZ11" s="679"/>
      <c r="FA11" s="679"/>
      <c r="FB11" s="679"/>
      <c r="FC11" s="679"/>
      <c r="FD11" s="679"/>
      <c r="FE11" s="679"/>
      <c r="FF11" s="679"/>
      <c r="FG11" s="679"/>
      <c r="FH11" s="679"/>
      <c r="FI11" s="679"/>
      <c r="FJ11" s="679"/>
      <c r="FK11" s="679"/>
      <c r="FL11" s="679"/>
      <c r="FO11" s="914"/>
      <c r="FP11" s="914"/>
      <c r="FQ11" s="914"/>
      <c r="FR11" s="914"/>
      <c r="FS11" s="914"/>
      <c r="FT11" s="914"/>
    </row>
    <row r="12" spans="1:177" x14ac:dyDescent="0.3">
      <c r="B12" s="52" t="s">
        <v>19</v>
      </c>
      <c r="C12" s="184">
        <v>470</v>
      </c>
      <c r="D12" s="184">
        <v>490</v>
      </c>
      <c r="E12" s="184">
        <v>485</v>
      </c>
      <c r="F12" s="184">
        <v>495</v>
      </c>
      <c r="G12" s="184">
        <v>515</v>
      </c>
      <c r="H12" s="184">
        <v>540</v>
      </c>
      <c r="I12" s="184">
        <v>576.78345327493344</v>
      </c>
      <c r="J12" s="184">
        <v>480.78556492523501</v>
      </c>
      <c r="K12" s="184">
        <v>593.05317752107226</v>
      </c>
      <c r="L12" s="184">
        <v>710.88416725565651</v>
      </c>
      <c r="M12" s="184">
        <v>764.46779318484084</v>
      </c>
      <c r="N12" s="184">
        <v>806.240017964412</v>
      </c>
      <c r="O12" s="184">
        <v>833.73727544926635</v>
      </c>
      <c r="P12" s="214">
        <f t="shared" si="11"/>
        <v>5.4642229734158443E-2</v>
      </c>
      <c r="Q12" s="214">
        <f t="shared" si="11"/>
        <v>3.4105547817235848E-2</v>
      </c>
      <c r="R12" s="909"/>
      <c r="S12" s="29">
        <v>115</v>
      </c>
      <c r="T12" s="29">
        <v>125</v>
      </c>
      <c r="U12" s="29">
        <v>125</v>
      </c>
      <c r="V12" s="29">
        <v>125</v>
      </c>
      <c r="W12" s="29">
        <v>115</v>
      </c>
      <c r="X12" s="29">
        <v>120</v>
      </c>
      <c r="Y12" s="29">
        <v>125</v>
      </c>
      <c r="Z12" s="29">
        <v>125</v>
      </c>
      <c r="AA12" s="29">
        <v>115</v>
      </c>
      <c r="AB12" s="29">
        <v>125</v>
      </c>
      <c r="AC12" s="29">
        <v>125</v>
      </c>
      <c r="AD12" s="29">
        <v>130</v>
      </c>
      <c r="AE12" s="29">
        <v>130</v>
      </c>
      <c r="AF12" s="29">
        <v>130</v>
      </c>
      <c r="AG12" s="29">
        <v>130</v>
      </c>
      <c r="AH12" s="29">
        <v>135</v>
      </c>
      <c r="AI12" s="29">
        <v>135</v>
      </c>
      <c r="AJ12" s="29">
        <v>140</v>
      </c>
      <c r="AK12" s="29">
        <v>147.40320274302897</v>
      </c>
      <c r="AL12" s="29">
        <v>149.21524093989234</v>
      </c>
      <c r="AM12" s="29">
        <v>144.42415649182493</v>
      </c>
      <c r="AN12" s="29">
        <v>135.74085310018802</v>
      </c>
      <c r="AO12" s="29">
        <v>126.27341484976699</v>
      </c>
      <c r="AP12" s="29">
        <v>67.290693242967706</v>
      </c>
      <c r="AQ12" s="29">
        <v>133.20226560607878</v>
      </c>
      <c r="AR12" s="29">
        <v>154.01919122642138</v>
      </c>
      <c r="AS12" s="29">
        <v>159.3467690535233</v>
      </c>
      <c r="AT12" s="29">
        <v>145.09459445047128</v>
      </c>
      <c r="AU12" s="29">
        <v>135.9783046086086</v>
      </c>
      <c r="AV12" s="29">
        <v>152.63350940846863</v>
      </c>
      <c r="AW12" s="29">
        <v>169.9698693773432</v>
      </c>
      <c r="AX12" s="29">
        <v>168.10637700644065</v>
      </c>
      <c r="AY12" s="29">
        <v>180.46841319990187</v>
      </c>
      <c r="AZ12" s="29">
        <v>192.33950767197052</v>
      </c>
      <c r="BA12" s="29">
        <v>194.65905366258761</v>
      </c>
      <c r="BB12" s="29">
        <v>185.85176550699481</v>
      </c>
      <c r="BC12" s="29">
        <v>193.61799628284399</v>
      </c>
      <c r="BD12" s="29">
        <v>190.33897773241534</v>
      </c>
      <c r="BE12" s="29">
        <v>199.89147363585914</v>
      </c>
      <c r="BF12" s="29">
        <v>200.10829086852655</v>
      </c>
      <c r="BG12" s="29">
        <v>200.75171304810576</v>
      </c>
      <c r="BH12" s="29">
        <v>205.48851871654563</v>
      </c>
      <c r="BI12" s="29">
        <v>202.80648915871097</v>
      </c>
      <c r="BJ12" s="284"/>
      <c r="BK12" s="29">
        <f t="shared" si="24"/>
        <v>250</v>
      </c>
      <c r="BL12" s="29">
        <f t="shared" si="25"/>
        <v>240</v>
      </c>
      <c r="BM12" s="29">
        <f t="shared" si="12"/>
        <v>250</v>
      </c>
      <c r="BN12" s="29">
        <f t="shared" si="26"/>
        <v>235</v>
      </c>
      <c r="BO12" s="29">
        <f t="shared" si="27"/>
        <v>250</v>
      </c>
      <c r="BP12" s="29">
        <f t="shared" si="28"/>
        <v>240</v>
      </c>
      <c r="BQ12" s="29">
        <f t="shared" si="29"/>
        <v>255</v>
      </c>
      <c r="BR12" s="29">
        <f t="shared" si="30"/>
        <v>260</v>
      </c>
      <c r="BS12" s="29">
        <f t="shared" si="31"/>
        <v>265</v>
      </c>
      <c r="BT12" s="29">
        <f t="shared" si="32"/>
        <v>275</v>
      </c>
      <c r="BU12" s="29">
        <f>AK12+AL12</f>
        <v>296.61844368292134</v>
      </c>
      <c r="BV12" s="29">
        <f>AM12+AN12</f>
        <v>280.16500959201295</v>
      </c>
      <c r="BW12" s="29">
        <f t="shared" si="15"/>
        <v>193.5641080927347</v>
      </c>
      <c r="BX12" s="786">
        <f>AQ12+AR12</f>
        <v>287.22145683250017</v>
      </c>
      <c r="BY12" s="787">
        <f>AS12+AT12</f>
        <v>304.44136350399458</v>
      </c>
      <c r="BZ12" s="787">
        <f t="shared" si="33"/>
        <v>288.61181401707722</v>
      </c>
      <c r="CA12" s="787">
        <f t="shared" si="16"/>
        <v>338.07624638378388</v>
      </c>
      <c r="CB12" s="787">
        <f>AY12+AZ12</f>
        <v>372.8079208718724</v>
      </c>
      <c r="CC12" s="787">
        <f t="shared" si="17"/>
        <v>380.51081916958242</v>
      </c>
      <c r="CD12" s="787">
        <f t="shared" si="35"/>
        <v>383.95697401525933</v>
      </c>
      <c r="CE12" s="787">
        <f t="shared" si="36"/>
        <v>399.99976450438567</v>
      </c>
      <c r="CF12" s="787">
        <f t="shared" si="38"/>
        <v>406.24023176465141</v>
      </c>
      <c r="CG12" s="37"/>
      <c r="CH12" s="52" t="s">
        <v>19</v>
      </c>
      <c r="CI12" s="29">
        <f t="shared" si="8"/>
        <v>470</v>
      </c>
      <c r="CJ12" s="29">
        <f t="shared" si="8"/>
        <v>490</v>
      </c>
      <c r="CK12" s="29">
        <f t="shared" si="8"/>
        <v>485</v>
      </c>
      <c r="CL12" s="29">
        <f t="shared" si="8"/>
        <v>495</v>
      </c>
      <c r="CM12" s="29">
        <f t="shared" si="8"/>
        <v>515</v>
      </c>
      <c r="CN12" s="29">
        <f t="shared" si="8"/>
        <v>540</v>
      </c>
      <c r="CO12" s="29">
        <f t="shared" si="8"/>
        <v>576.78345327493344</v>
      </c>
      <c r="CP12" s="29">
        <f t="shared" si="8"/>
        <v>480.78556492523501</v>
      </c>
      <c r="CQ12" s="29">
        <f t="shared" si="8"/>
        <v>593.05317752107226</v>
      </c>
      <c r="CR12" s="29">
        <f t="shared" si="8"/>
        <v>710.88416725565651</v>
      </c>
      <c r="CS12" s="29">
        <f t="shared" si="8"/>
        <v>764.46779318484084</v>
      </c>
      <c r="CT12" s="29">
        <f t="shared" si="8"/>
        <v>806.240017964412</v>
      </c>
      <c r="CU12" s="29"/>
      <c r="CV12" s="217"/>
      <c r="CW12" s="217"/>
      <c r="CX12" s="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c r="FC12" s="447"/>
      <c r="FD12" s="447"/>
      <c r="FE12" s="447"/>
      <c r="FF12" s="447"/>
      <c r="FG12" s="447"/>
      <c r="FH12" s="447"/>
      <c r="FI12" s="447"/>
      <c r="FJ12" s="447"/>
      <c r="FK12" s="447"/>
      <c r="FL12" s="447"/>
      <c r="FN12" s="655" t="s">
        <v>261</v>
      </c>
      <c r="FO12" s="914">
        <f t="shared" si="18"/>
        <v>-9.0949470177292824E-13</v>
      </c>
      <c r="FP12" s="914">
        <f t="shared" si="19"/>
        <v>0</v>
      </c>
      <c r="FQ12" s="914">
        <f t="shared" si="20"/>
        <v>0</v>
      </c>
      <c r="FR12" s="914">
        <f t="shared" si="21"/>
        <v>0</v>
      </c>
      <c r="FS12" s="914">
        <f t="shared" si="22"/>
        <v>0</v>
      </c>
      <c r="FT12" s="914">
        <f t="shared" si="23"/>
        <v>2.1695374925911892E-5</v>
      </c>
    </row>
    <row r="13" spans="1:177" x14ac:dyDescent="0.3">
      <c r="B13" s="116" t="s">
        <v>5</v>
      </c>
      <c r="C13" s="784">
        <v>2945</v>
      </c>
      <c r="D13" s="784">
        <v>3000</v>
      </c>
      <c r="E13" s="784">
        <v>2840</v>
      </c>
      <c r="F13" s="784">
        <v>2505</v>
      </c>
      <c r="G13" s="784">
        <v>2460</v>
      </c>
      <c r="H13" s="784">
        <v>2245</v>
      </c>
      <c r="I13" s="784">
        <f t="shared" ref="I13:O13" si="39">SUM(I14:I19)</f>
        <v>2105.537750252664</v>
      </c>
      <c r="J13" s="784">
        <f t="shared" si="39"/>
        <v>1830.3464916819003</v>
      </c>
      <c r="K13" s="784">
        <f t="shared" si="39"/>
        <v>1952.5009481835568</v>
      </c>
      <c r="L13" s="784">
        <f t="shared" si="39"/>
        <v>1880.1913168917113</v>
      </c>
      <c r="M13" s="784">
        <f t="shared" si="39"/>
        <v>1849.4764420523534</v>
      </c>
      <c r="N13" s="784">
        <f t="shared" si="39"/>
        <v>2008.1682645732958</v>
      </c>
      <c r="O13" s="784">
        <f t="shared" si="39"/>
        <v>2114.30070495891</v>
      </c>
      <c r="P13" s="209">
        <f t="shared" si="11"/>
        <v>8.5803646325358418E-2</v>
      </c>
      <c r="Q13" s="209">
        <f t="shared" si="11"/>
        <v>5.2850372281012969E-2</v>
      </c>
      <c r="R13" s="909"/>
      <c r="S13" s="31">
        <v>740</v>
      </c>
      <c r="T13" s="31">
        <v>695</v>
      </c>
      <c r="U13" s="31">
        <v>720</v>
      </c>
      <c r="V13" s="31">
        <v>660</v>
      </c>
      <c r="W13" s="31">
        <v>785</v>
      </c>
      <c r="X13" s="31">
        <v>675</v>
      </c>
      <c r="Y13" s="31">
        <v>580</v>
      </c>
      <c r="Z13" s="31">
        <v>600</v>
      </c>
      <c r="AA13" s="31">
        <v>630</v>
      </c>
      <c r="AB13" s="31">
        <v>700</v>
      </c>
      <c r="AC13" s="31">
        <v>610</v>
      </c>
      <c r="AD13" s="31">
        <v>590</v>
      </c>
      <c r="AE13" s="31">
        <v>580</v>
      </c>
      <c r="AF13" s="31">
        <v>680</v>
      </c>
      <c r="AG13" s="31">
        <v>580</v>
      </c>
      <c r="AH13" s="31">
        <v>570</v>
      </c>
      <c r="AI13" s="31">
        <v>550</v>
      </c>
      <c r="AJ13" s="31">
        <v>560</v>
      </c>
      <c r="AK13" s="31">
        <f t="shared" ref="AK13:BI13" si="40">SUM(AK14:AK19)</f>
        <v>541.21125275204304</v>
      </c>
      <c r="AL13" s="31">
        <f t="shared" si="40"/>
        <v>535.93402330837796</v>
      </c>
      <c r="AM13" s="31">
        <f t="shared" si="40"/>
        <v>529.95018102166023</v>
      </c>
      <c r="AN13" s="31">
        <f t="shared" si="40"/>
        <v>498.44229317058239</v>
      </c>
      <c r="AO13" s="31">
        <f t="shared" si="40"/>
        <v>396.63405846780205</v>
      </c>
      <c r="AP13" s="31">
        <f t="shared" si="40"/>
        <v>388.84279375950177</v>
      </c>
      <c r="AQ13" s="31">
        <f t="shared" si="40"/>
        <v>511.18101744141416</v>
      </c>
      <c r="AR13" s="31">
        <f t="shared" si="40"/>
        <v>533.68862201318211</v>
      </c>
      <c r="AS13" s="31">
        <f t="shared" si="40"/>
        <v>487.30936025685696</v>
      </c>
      <c r="AT13" s="31">
        <f t="shared" si="40"/>
        <v>469.95020098424459</v>
      </c>
      <c r="AU13" s="31">
        <f t="shared" si="40"/>
        <v>484.61517848069673</v>
      </c>
      <c r="AV13" s="31">
        <f t="shared" si="40"/>
        <v>510.62620846175867</v>
      </c>
      <c r="AW13" s="31">
        <f t="shared" si="40"/>
        <v>463.67641357595471</v>
      </c>
      <c r="AX13" s="31">
        <f t="shared" si="40"/>
        <v>481.61639119097839</v>
      </c>
      <c r="AY13" s="31">
        <f t="shared" si="40"/>
        <v>475.68321691744796</v>
      </c>
      <c r="AZ13" s="31">
        <f t="shared" si="40"/>
        <v>459.21529520733037</v>
      </c>
      <c r="BA13" s="31">
        <f t="shared" si="40"/>
        <v>458.47232109952688</v>
      </c>
      <c r="BB13" s="31">
        <f t="shared" si="40"/>
        <v>474.22320186972217</v>
      </c>
      <c r="BC13" s="31">
        <f t="shared" si="40"/>
        <v>445.84905051669261</v>
      </c>
      <c r="BD13" s="31">
        <f t="shared" si="40"/>
        <v>470.93186856641182</v>
      </c>
      <c r="BE13" s="31">
        <f t="shared" si="40"/>
        <v>488.02615000926238</v>
      </c>
      <c r="BF13" s="31">
        <f t="shared" si="40"/>
        <v>505.92004112955254</v>
      </c>
      <c r="BG13" s="31">
        <f t="shared" si="40"/>
        <v>493.01572241752893</v>
      </c>
      <c r="BH13" s="31">
        <f t="shared" si="40"/>
        <v>521.206351016952</v>
      </c>
      <c r="BI13" s="31">
        <f t="shared" si="40"/>
        <v>533.30343409521458</v>
      </c>
      <c r="BJ13" s="284"/>
      <c r="BK13" s="31">
        <f t="shared" ref="BK13" si="41">SUM(BK14:BK19)</f>
        <v>1565</v>
      </c>
      <c r="BL13" s="31">
        <f>SUM(BL14:BL19)</f>
        <v>1435</v>
      </c>
      <c r="BM13" s="31">
        <f>V13+U13</f>
        <v>1380</v>
      </c>
      <c r="BN13" s="31">
        <f>SUM(BN14:BN18)</f>
        <v>1420</v>
      </c>
      <c r="BO13" s="31">
        <f>SUM(BO14:BO19)</f>
        <v>1180</v>
      </c>
      <c r="BP13" s="31">
        <f t="shared" ref="BP13" si="42">SUM(BP14:BP19)</f>
        <v>1330</v>
      </c>
      <c r="BQ13" s="31">
        <f>SUM(BQ14:BQ19)</f>
        <v>1200</v>
      </c>
      <c r="BR13" s="31">
        <f>SUM(BR14:BR19)</f>
        <v>1260</v>
      </c>
      <c r="BS13" s="31">
        <f>SUM(BS14:BS19)</f>
        <v>1150</v>
      </c>
      <c r="BT13" s="31">
        <f>SUM(BT14:BT19)</f>
        <v>1110</v>
      </c>
      <c r="BU13" s="31">
        <f t="shared" ref="BU13:BU32" si="43">AK13+AL13</f>
        <v>1077.1452760604211</v>
      </c>
      <c r="BV13" s="31">
        <f t="shared" ref="BV13:BV32" si="44">AM13+AN13</f>
        <v>1028.3924741922426</v>
      </c>
      <c r="BW13" s="31">
        <f t="shared" si="15"/>
        <v>785.47685222730388</v>
      </c>
      <c r="BX13" s="31">
        <f>AQ13+AR13</f>
        <v>1044.8696394545964</v>
      </c>
      <c r="BY13" s="31">
        <f>AS13+AT13</f>
        <v>957.25956124110155</v>
      </c>
      <c r="BZ13" s="31">
        <f t="shared" si="33"/>
        <v>995.24138694245539</v>
      </c>
      <c r="CA13" s="31">
        <f t="shared" si="16"/>
        <v>945.29280476693316</v>
      </c>
      <c r="CB13" s="31">
        <f t="shared" si="34"/>
        <v>934.89851212477834</v>
      </c>
      <c r="CC13" s="31">
        <f t="shared" si="17"/>
        <v>932.69552296924905</v>
      </c>
      <c r="CD13" s="31">
        <f t="shared" si="35"/>
        <v>916.78091908310444</v>
      </c>
      <c r="CE13" s="31">
        <f t="shared" si="36"/>
        <v>993.94619113881492</v>
      </c>
      <c r="CF13" s="31">
        <f t="shared" si="38"/>
        <v>1014.222073434481</v>
      </c>
      <c r="CG13" s="31"/>
      <c r="CH13" s="887" t="s">
        <v>5</v>
      </c>
      <c r="CI13" s="31">
        <f t="shared" si="8"/>
        <v>2945</v>
      </c>
      <c r="CJ13" s="31">
        <f t="shared" si="8"/>
        <v>3000</v>
      </c>
      <c r="CK13" s="31">
        <f t="shared" si="8"/>
        <v>2840</v>
      </c>
      <c r="CL13" s="31">
        <f t="shared" si="8"/>
        <v>2505</v>
      </c>
      <c r="CM13" s="31">
        <f t="shared" si="8"/>
        <v>2460</v>
      </c>
      <c r="CN13" s="31">
        <f t="shared" si="8"/>
        <v>2245</v>
      </c>
      <c r="CO13" s="31">
        <f t="shared" si="8"/>
        <v>2105.537750252664</v>
      </c>
      <c r="CP13" s="31">
        <f t="shared" si="8"/>
        <v>1830.3464916819003</v>
      </c>
      <c r="CQ13" s="31">
        <f t="shared" si="8"/>
        <v>1952.5009481835568</v>
      </c>
      <c r="CR13" s="31">
        <f t="shared" si="8"/>
        <v>1880.1913168917113</v>
      </c>
      <c r="CS13" s="31">
        <f t="shared" si="8"/>
        <v>1849.4764420523534</v>
      </c>
      <c r="CT13" s="31">
        <f t="shared" si="8"/>
        <v>2008.1682645732958</v>
      </c>
      <c r="CU13" s="31">
        <f>O13</f>
        <v>2114.30070495891</v>
      </c>
      <c r="CV13" s="210">
        <f t="shared" ref="CV13:CV47" si="45">P13</f>
        <v>8.5803646325358418E-2</v>
      </c>
      <c r="CW13" s="210">
        <f>Q13</f>
        <v>5.2850372281012969E-2</v>
      </c>
      <c r="CX13" s="37"/>
      <c r="CY13" s="444">
        <f t="shared" ref="CY13:EO13" si="46">S13</f>
        <v>740</v>
      </c>
      <c r="CZ13" s="444">
        <f t="shared" si="46"/>
        <v>695</v>
      </c>
      <c r="DA13" s="444">
        <f t="shared" si="46"/>
        <v>720</v>
      </c>
      <c r="DB13" s="444">
        <f t="shared" si="46"/>
        <v>660</v>
      </c>
      <c r="DC13" s="444">
        <f t="shared" si="46"/>
        <v>785</v>
      </c>
      <c r="DD13" s="444">
        <f t="shared" si="46"/>
        <v>675</v>
      </c>
      <c r="DE13" s="444">
        <f t="shared" si="46"/>
        <v>580</v>
      </c>
      <c r="DF13" s="444">
        <f t="shared" si="46"/>
        <v>600</v>
      </c>
      <c r="DG13" s="444">
        <f t="shared" si="46"/>
        <v>630</v>
      </c>
      <c r="DH13" s="444">
        <f t="shared" si="46"/>
        <v>700</v>
      </c>
      <c r="DI13" s="444">
        <f t="shared" si="46"/>
        <v>610</v>
      </c>
      <c r="DJ13" s="444">
        <f t="shared" si="46"/>
        <v>590</v>
      </c>
      <c r="DK13" s="444">
        <f t="shared" si="46"/>
        <v>580</v>
      </c>
      <c r="DL13" s="444">
        <f t="shared" si="46"/>
        <v>680</v>
      </c>
      <c r="DM13" s="444">
        <f t="shared" si="46"/>
        <v>580</v>
      </c>
      <c r="DN13" s="444">
        <f t="shared" si="46"/>
        <v>570</v>
      </c>
      <c r="DO13" s="444">
        <f t="shared" si="46"/>
        <v>550</v>
      </c>
      <c r="DP13" s="444">
        <f t="shared" si="46"/>
        <v>560</v>
      </c>
      <c r="DQ13" s="444">
        <f t="shared" si="46"/>
        <v>541.21125275204304</v>
      </c>
      <c r="DR13" s="444">
        <f t="shared" si="46"/>
        <v>535.93402330837796</v>
      </c>
      <c r="DS13" s="444">
        <f t="shared" si="46"/>
        <v>529.95018102166023</v>
      </c>
      <c r="DT13" s="444">
        <f t="shared" si="46"/>
        <v>498.44229317058239</v>
      </c>
      <c r="DU13" s="444">
        <f t="shared" si="46"/>
        <v>396.63405846780205</v>
      </c>
      <c r="DV13" s="444">
        <f t="shared" si="46"/>
        <v>388.84279375950177</v>
      </c>
      <c r="DW13" s="444">
        <f t="shared" si="46"/>
        <v>511.18101744141416</v>
      </c>
      <c r="DX13" s="444">
        <f t="shared" si="46"/>
        <v>533.68862201318211</v>
      </c>
      <c r="DY13" s="444">
        <f t="shared" si="46"/>
        <v>487.30936025685696</v>
      </c>
      <c r="DZ13" s="444">
        <f t="shared" si="46"/>
        <v>469.95020098424459</v>
      </c>
      <c r="EA13" s="444">
        <f t="shared" si="46"/>
        <v>484.61517848069673</v>
      </c>
      <c r="EB13" s="444">
        <f t="shared" si="46"/>
        <v>510.62620846175867</v>
      </c>
      <c r="EC13" s="444">
        <f t="shared" si="46"/>
        <v>463.67641357595471</v>
      </c>
      <c r="ED13" s="444">
        <f t="shared" si="46"/>
        <v>481.61639119097839</v>
      </c>
      <c r="EE13" s="444">
        <f t="shared" si="46"/>
        <v>475.68321691744796</v>
      </c>
      <c r="EF13" s="444">
        <f t="shared" si="46"/>
        <v>459.21529520733037</v>
      </c>
      <c r="EG13" s="444">
        <f t="shared" si="46"/>
        <v>458.47232109952688</v>
      </c>
      <c r="EH13" s="444">
        <f t="shared" si="46"/>
        <v>474.22320186972217</v>
      </c>
      <c r="EI13" s="444">
        <f t="shared" si="46"/>
        <v>445.84905051669261</v>
      </c>
      <c r="EJ13" s="444">
        <f t="shared" si="46"/>
        <v>470.93186856641182</v>
      </c>
      <c r="EK13" s="444">
        <f t="shared" si="46"/>
        <v>488.02615000926238</v>
      </c>
      <c r="EL13" s="444">
        <f t="shared" si="46"/>
        <v>505.92004112955254</v>
      </c>
      <c r="EM13" s="444">
        <f t="shared" si="46"/>
        <v>493.01572241752893</v>
      </c>
      <c r="EN13" s="444">
        <f t="shared" si="46"/>
        <v>521.206351016952</v>
      </c>
      <c r="EO13" s="444">
        <f t="shared" si="46"/>
        <v>533.30343409521458</v>
      </c>
      <c r="EP13" s="444"/>
      <c r="EQ13" s="444">
        <f t="shared" ref="EQ13:FL13" si="47">BK13</f>
        <v>1565</v>
      </c>
      <c r="ER13" s="444">
        <f t="shared" si="47"/>
        <v>1435</v>
      </c>
      <c r="ES13" s="444">
        <f t="shared" si="47"/>
        <v>1380</v>
      </c>
      <c r="ET13" s="444">
        <f t="shared" si="47"/>
        <v>1420</v>
      </c>
      <c r="EU13" s="444">
        <f t="shared" si="47"/>
        <v>1180</v>
      </c>
      <c r="EV13" s="444">
        <f t="shared" si="47"/>
        <v>1330</v>
      </c>
      <c r="EW13" s="444">
        <f t="shared" si="47"/>
        <v>1200</v>
      </c>
      <c r="EX13" s="444">
        <f t="shared" si="47"/>
        <v>1260</v>
      </c>
      <c r="EY13" s="444">
        <f t="shared" si="47"/>
        <v>1150</v>
      </c>
      <c r="EZ13" s="444">
        <f t="shared" si="47"/>
        <v>1110</v>
      </c>
      <c r="FA13" s="444">
        <f t="shared" si="47"/>
        <v>1077.1452760604211</v>
      </c>
      <c r="FB13" s="444">
        <f t="shared" si="47"/>
        <v>1028.3924741922426</v>
      </c>
      <c r="FC13" s="444">
        <f t="shared" si="47"/>
        <v>785.47685222730388</v>
      </c>
      <c r="FD13" s="444">
        <f t="shared" si="47"/>
        <v>1044.8696394545964</v>
      </c>
      <c r="FE13" s="444">
        <f t="shared" si="47"/>
        <v>957.25956124110155</v>
      </c>
      <c r="FF13" s="444">
        <f t="shared" si="47"/>
        <v>995.24138694245539</v>
      </c>
      <c r="FG13" s="444">
        <f t="shared" si="47"/>
        <v>945.29280476693316</v>
      </c>
      <c r="FH13" s="444">
        <f t="shared" si="47"/>
        <v>934.89851212477834</v>
      </c>
      <c r="FI13" s="444">
        <f t="shared" si="47"/>
        <v>932.69552296924905</v>
      </c>
      <c r="FJ13" s="444">
        <f t="shared" si="47"/>
        <v>916.78091908310444</v>
      </c>
      <c r="FK13" s="444">
        <f t="shared" si="47"/>
        <v>993.94619113881492</v>
      </c>
      <c r="FL13" s="444">
        <f t="shared" si="47"/>
        <v>1014.222073434481</v>
      </c>
      <c r="FO13" s="914">
        <f t="shared" si="18"/>
        <v>0</v>
      </c>
      <c r="FP13" s="914">
        <f t="shared" si="19"/>
        <v>0</v>
      </c>
      <c r="FQ13" s="914">
        <f t="shared" si="20"/>
        <v>0</v>
      </c>
      <c r="FR13" s="914">
        <f t="shared" si="21"/>
        <v>0</v>
      </c>
      <c r="FS13" s="914">
        <f t="shared" si="22"/>
        <v>0</v>
      </c>
      <c r="FT13" s="914">
        <f t="shared" si="23"/>
        <v>0</v>
      </c>
    </row>
    <row r="14" spans="1:177" x14ac:dyDescent="0.3">
      <c r="B14" s="10" t="s">
        <v>15</v>
      </c>
      <c r="C14" s="524">
        <v>200</v>
      </c>
      <c r="D14" s="524">
        <v>230</v>
      </c>
      <c r="E14" s="524">
        <v>250</v>
      </c>
      <c r="F14" s="524">
        <v>265</v>
      </c>
      <c r="G14" s="524">
        <v>280</v>
      </c>
      <c r="H14" s="524">
        <v>280</v>
      </c>
      <c r="I14" s="524">
        <v>340.5</v>
      </c>
      <c r="J14" s="524">
        <v>276.5</v>
      </c>
      <c r="K14" s="524">
        <v>409</v>
      </c>
      <c r="L14" s="524">
        <v>448.25</v>
      </c>
      <c r="M14" s="524">
        <v>438</v>
      </c>
      <c r="N14" s="524">
        <v>445</v>
      </c>
      <c r="O14" s="524">
        <v>481.23487927499997</v>
      </c>
      <c r="P14" s="211">
        <f t="shared" si="11"/>
        <v>1.5981735159817267E-2</v>
      </c>
      <c r="Q14" s="211">
        <f t="shared" si="11"/>
        <v>8.1426694999999993E-2</v>
      </c>
      <c r="R14" s="909"/>
      <c r="S14" s="7">
        <v>55</v>
      </c>
      <c r="T14" s="7">
        <v>55</v>
      </c>
      <c r="U14" s="7">
        <v>60</v>
      </c>
      <c r="V14" s="7">
        <v>60</v>
      </c>
      <c r="W14" s="7">
        <v>60</v>
      </c>
      <c r="X14" s="7">
        <v>65</v>
      </c>
      <c r="Y14" s="7">
        <v>65</v>
      </c>
      <c r="Z14" s="7">
        <v>65</v>
      </c>
      <c r="AA14" s="7">
        <v>65</v>
      </c>
      <c r="AB14" s="7">
        <v>65</v>
      </c>
      <c r="AC14" s="7">
        <v>70</v>
      </c>
      <c r="AD14" s="7">
        <v>70</v>
      </c>
      <c r="AE14" s="7">
        <v>70</v>
      </c>
      <c r="AF14" s="7">
        <v>70</v>
      </c>
      <c r="AG14" s="7">
        <v>75</v>
      </c>
      <c r="AH14" s="7">
        <v>75</v>
      </c>
      <c r="AI14" s="7">
        <v>80</v>
      </c>
      <c r="AJ14" s="7">
        <v>55</v>
      </c>
      <c r="AK14" s="7">
        <v>86.5</v>
      </c>
      <c r="AL14" s="7">
        <v>86</v>
      </c>
      <c r="AM14" s="7">
        <v>82</v>
      </c>
      <c r="AN14" s="7">
        <v>86</v>
      </c>
      <c r="AO14" s="7">
        <v>77</v>
      </c>
      <c r="AP14" s="7">
        <v>46</v>
      </c>
      <c r="AQ14" s="7">
        <v>64</v>
      </c>
      <c r="AR14" s="7">
        <v>89.5</v>
      </c>
      <c r="AS14" s="7">
        <v>91</v>
      </c>
      <c r="AT14" s="7">
        <v>111</v>
      </c>
      <c r="AU14" s="7">
        <v>105</v>
      </c>
      <c r="AV14" s="7">
        <v>102</v>
      </c>
      <c r="AW14" s="7">
        <v>115.75</v>
      </c>
      <c r="AX14" s="7">
        <v>129.75</v>
      </c>
      <c r="AY14" s="7">
        <v>104</v>
      </c>
      <c r="AZ14" s="7">
        <v>98.75</v>
      </c>
      <c r="BA14" s="7">
        <v>117</v>
      </c>
      <c r="BB14" s="7">
        <v>124</v>
      </c>
      <c r="BC14" s="7">
        <v>99</v>
      </c>
      <c r="BD14" s="7">
        <v>98</v>
      </c>
      <c r="BE14" s="7">
        <v>117</v>
      </c>
      <c r="BF14" s="7">
        <v>126</v>
      </c>
      <c r="BG14" s="7">
        <v>102</v>
      </c>
      <c r="BH14" s="7">
        <v>100</v>
      </c>
      <c r="BI14" s="7">
        <v>129.35</v>
      </c>
      <c r="BJ14" s="284"/>
      <c r="BK14" s="7">
        <f t="shared" ref="BK14:BK19" si="48">D14-BL14</f>
        <v>120</v>
      </c>
      <c r="BL14" s="7">
        <f t="shared" ref="BL14:BL19" si="49">SUM(S14:T14)</f>
        <v>110</v>
      </c>
      <c r="BM14" s="7">
        <f t="shared" ref="BM14:BM19" si="50">SUM(U14:V14)</f>
        <v>120</v>
      </c>
      <c r="BN14" s="7">
        <f t="shared" ref="BN14:BN19" si="51">SUM(W14:X14)</f>
        <v>125</v>
      </c>
      <c r="BO14" s="7">
        <f t="shared" ref="BO14:BO19" si="52">SUM(Y14:Z14)</f>
        <v>130</v>
      </c>
      <c r="BP14" s="7">
        <f t="shared" ref="BP14:BP19" si="53">SUM(AA14:AB14)</f>
        <v>130</v>
      </c>
      <c r="BQ14" s="7">
        <f t="shared" ref="BQ14:BQ19" si="54">SUM(AC14:AD14)</f>
        <v>140</v>
      </c>
      <c r="BR14" s="7">
        <f t="shared" ref="BR14:BR19" si="55">SUM(AE14:AF14)</f>
        <v>140</v>
      </c>
      <c r="BS14" s="7">
        <f t="shared" ref="BS14:BS19" si="56">SUM(AG14:AH14)</f>
        <v>150</v>
      </c>
      <c r="BT14" s="7">
        <f t="shared" ref="BT14:BT19" si="57">SUM(AI14:AJ14)</f>
        <v>135</v>
      </c>
      <c r="BU14" s="7">
        <f t="shared" si="43"/>
        <v>172.5</v>
      </c>
      <c r="BV14" s="7">
        <f t="shared" si="44"/>
        <v>168</v>
      </c>
      <c r="BW14" s="7">
        <f t="shared" si="15"/>
        <v>123</v>
      </c>
      <c r="BX14" s="37">
        <f t="shared" si="37"/>
        <v>153.5</v>
      </c>
      <c r="BY14" s="37">
        <f>AS14+AT14</f>
        <v>202</v>
      </c>
      <c r="BZ14" s="37">
        <f t="shared" si="33"/>
        <v>207</v>
      </c>
      <c r="CA14" s="37">
        <f t="shared" si="16"/>
        <v>245.5</v>
      </c>
      <c r="CB14" s="37">
        <f t="shared" si="34"/>
        <v>202.75</v>
      </c>
      <c r="CC14" s="37">
        <f t="shared" si="17"/>
        <v>241</v>
      </c>
      <c r="CD14" s="37">
        <f t="shared" si="35"/>
        <v>197</v>
      </c>
      <c r="CE14" s="37">
        <f t="shared" si="36"/>
        <v>243</v>
      </c>
      <c r="CF14" s="37">
        <f t="shared" si="38"/>
        <v>202</v>
      </c>
      <c r="CG14" s="37"/>
      <c r="CH14" s="10" t="s">
        <v>15</v>
      </c>
      <c r="CI14" s="7">
        <f t="shared" si="8"/>
        <v>200</v>
      </c>
      <c r="CJ14" s="7">
        <f t="shared" si="8"/>
        <v>230</v>
      </c>
      <c r="CK14" s="7">
        <f t="shared" si="8"/>
        <v>250</v>
      </c>
      <c r="CL14" s="7">
        <f t="shared" si="8"/>
        <v>265</v>
      </c>
      <c r="CM14" s="7">
        <f t="shared" si="8"/>
        <v>280</v>
      </c>
      <c r="CN14" s="7">
        <f t="shared" si="8"/>
        <v>280</v>
      </c>
      <c r="CO14" s="7">
        <f t="shared" si="8"/>
        <v>340.5</v>
      </c>
      <c r="CP14" s="7">
        <f t="shared" si="8"/>
        <v>276.5</v>
      </c>
      <c r="CQ14" s="7">
        <f t="shared" si="8"/>
        <v>409</v>
      </c>
      <c r="CR14" s="7">
        <f t="shared" si="8"/>
        <v>448.25</v>
      </c>
      <c r="CS14" s="7">
        <f t="shared" si="8"/>
        <v>438</v>
      </c>
      <c r="CT14" s="7">
        <f t="shared" si="8"/>
        <v>445</v>
      </c>
      <c r="CU14" s="7"/>
      <c r="CV14" s="208"/>
      <c r="CW14" s="208"/>
      <c r="CX14" s="19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439"/>
      <c r="EL14" s="439"/>
      <c r="EM14" s="439"/>
      <c r="EN14" s="439"/>
      <c r="EO14" s="439"/>
      <c r="EP14" s="439"/>
      <c r="EQ14" s="439"/>
      <c r="ER14" s="439"/>
      <c r="ES14" s="439"/>
      <c r="ET14" s="679"/>
      <c r="EU14" s="679"/>
      <c r="EV14" s="679"/>
      <c r="EW14" s="679"/>
      <c r="EX14" s="679"/>
      <c r="EY14" s="679"/>
      <c r="EZ14" s="679"/>
      <c r="FA14" s="679"/>
      <c r="FB14" s="679"/>
      <c r="FC14" s="679"/>
      <c r="FD14" s="679"/>
      <c r="FE14" s="679"/>
      <c r="FF14" s="679"/>
      <c r="FG14" s="679"/>
      <c r="FH14" s="679"/>
      <c r="FI14" s="679"/>
      <c r="FJ14" s="679"/>
      <c r="FK14" s="679"/>
      <c r="FL14" s="679"/>
      <c r="FN14" s="655" t="s">
        <v>262</v>
      </c>
      <c r="FO14" s="914">
        <f t="shared" si="18"/>
        <v>0</v>
      </c>
      <c r="FP14" s="914">
        <f t="shared" si="19"/>
        <v>0</v>
      </c>
      <c r="FQ14" s="914">
        <f t="shared" si="20"/>
        <v>0</v>
      </c>
      <c r="FR14" s="914">
        <f t="shared" si="21"/>
        <v>0</v>
      </c>
      <c r="FS14" s="914">
        <f t="shared" si="22"/>
        <v>0</v>
      </c>
      <c r="FT14" s="914">
        <f t="shared" si="23"/>
        <v>0</v>
      </c>
    </row>
    <row r="15" spans="1:177"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318.84989420601767</v>
      </c>
      <c r="N15" s="524">
        <v>342.84377382323078</v>
      </c>
      <c r="O15" s="524">
        <v>365.64738768562449</v>
      </c>
      <c r="P15" s="211">
        <f t="shared" si="11"/>
        <v>7.5251333160894829E-2</v>
      </c>
      <c r="Q15" s="211">
        <f t="shared" si="11"/>
        <v>6.6513133979650974E-2</v>
      </c>
      <c r="R15" s="909"/>
      <c r="S15" s="7">
        <v>60</v>
      </c>
      <c r="T15" s="7">
        <v>40</v>
      </c>
      <c r="U15" s="7">
        <v>60</v>
      </c>
      <c r="V15" s="7">
        <v>65</v>
      </c>
      <c r="W15" s="7">
        <v>65</v>
      </c>
      <c r="X15" s="7">
        <v>45</v>
      </c>
      <c r="Y15" s="7">
        <v>65</v>
      </c>
      <c r="Z15" s="7">
        <v>70</v>
      </c>
      <c r="AA15" s="7">
        <v>60</v>
      </c>
      <c r="AB15" s="7">
        <v>45</v>
      </c>
      <c r="AC15" s="7">
        <v>65</v>
      </c>
      <c r="AD15" s="7">
        <v>65</v>
      </c>
      <c r="AE15" s="7">
        <v>60</v>
      </c>
      <c r="AF15" s="7">
        <v>60</v>
      </c>
      <c r="AG15" s="7">
        <v>65</v>
      </c>
      <c r="AH15" s="7">
        <v>70</v>
      </c>
      <c r="AI15" s="7">
        <v>60</v>
      </c>
      <c r="AJ15" s="7">
        <v>65</v>
      </c>
      <c r="AK15" s="7">
        <v>59.578918260056682</v>
      </c>
      <c r="AL15" s="7">
        <v>63.039452106299215</v>
      </c>
      <c r="AM15" s="7">
        <v>56.292711063163225</v>
      </c>
      <c r="AN15" s="7">
        <v>57.844733345418632</v>
      </c>
      <c r="AO15" s="7">
        <v>55.261999607689873</v>
      </c>
      <c r="AP15" s="7">
        <v>28.394384708545378</v>
      </c>
      <c r="AQ15" s="7">
        <v>53.816535336270199</v>
      </c>
      <c r="AR15" s="7">
        <v>58.788314320082534</v>
      </c>
      <c r="AS15" s="7">
        <v>58.10015343841075</v>
      </c>
      <c r="AT15" s="7">
        <v>63.540373938993568</v>
      </c>
      <c r="AU15" s="7">
        <v>67.218295354273806</v>
      </c>
      <c r="AV15" s="7">
        <v>71.022984842599854</v>
      </c>
      <c r="AW15" s="7">
        <v>71.306578299817929</v>
      </c>
      <c r="AX15" s="7">
        <v>76.288472953104304</v>
      </c>
      <c r="AY15" s="7">
        <v>77.309972879556412</v>
      </c>
      <c r="AZ15" s="7">
        <v>75.701112440011102</v>
      </c>
      <c r="BA15" s="7">
        <v>75.133507939269847</v>
      </c>
      <c r="BB15" s="7">
        <v>80.323754448195814</v>
      </c>
      <c r="BC15" s="7">
        <v>77.223825208891185</v>
      </c>
      <c r="BD15" s="7">
        <v>86.168806609660848</v>
      </c>
      <c r="BE15" s="7">
        <v>80.123761611310272</v>
      </c>
      <c r="BF15" s="7">
        <v>88.451903464923589</v>
      </c>
      <c r="BG15" s="7">
        <v>87.424337996027674</v>
      </c>
      <c r="BH15" s="7">
        <v>86.843770750969256</v>
      </c>
      <c r="BI15" s="7">
        <v>93.441947162830004</v>
      </c>
      <c r="BJ15" s="284"/>
      <c r="BK15" s="7">
        <f t="shared" si="48"/>
        <v>120</v>
      </c>
      <c r="BL15" s="7">
        <f t="shared" si="49"/>
        <v>100</v>
      </c>
      <c r="BM15" s="7">
        <f t="shared" si="50"/>
        <v>125</v>
      </c>
      <c r="BN15" s="7">
        <f t="shared" si="51"/>
        <v>110</v>
      </c>
      <c r="BO15" s="7">
        <f t="shared" si="52"/>
        <v>135</v>
      </c>
      <c r="BP15" s="7">
        <f t="shared" si="53"/>
        <v>105</v>
      </c>
      <c r="BQ15" s="7">
        <f t="shared" si="54"/>
        <v>130</v>
      </c>
      <c r="BR15" s="7">
        <f t="shared" si="55"/>
        <v>120</v>
      </c>
      <c r="BS15" s="7">
        <f t="shared" si="56"/>
        <v>135</v>
      </c>
      <c r="BT15" s="7">
        <f t="shared" si="57"/>
        <v>125</v>
      </c>
      <c r="BU15" s="7">
        <f t="shared" si="43"/>
        <v>122.61837036635589</v>
      </c>
      <c r="BV15" s="7">
        <f t="shared" si="44"/>
        <v>114.13744440858186</v>
      </c>
      <c r="BW15" s="7">
        <f t="shared" si="15"/>
        <v>83.656384316235247</v>
      </c>
      <c r="BX15" s="37">
        <f>AQ15+AR15</f>
        <v>112.60484965635274</v>
      </c>
      <c r="BY15" s="37">
        <f>AS15+AT15</f>
        <v>121.64052737740431</v>
      </c>
      <c r="BZ15" s="37">
        <f t="shared" si="33"/>
        <v>138.24128019687367</v>
      </c>
      <c r="CA15" s="37">
        <f t="shared" si="16"/>
        <v>147.59505125292225</v>
      </c>
      <c r="CB15" s="37">
        <f t="shared" si="34"/>
        <v>153.01108531956751</v>
      </c>
      <c r="CC15" s="37">
        <f t="shared" si="17"/>
        <v>155.45726238746568</v>
      </c>
      <c r="CD15" s="37">
        <f t="shared" si="35"/>
        <v>163.39263181855205</v>
      </c>
      <c r="CE15" s="37">
        <f t="shared" si="36"/>
        <v>168.57566507623386</v>
      </c>
      <c r="CF15" s="37">
        <f t="shared" si="38"/>
        <v>174.26810874699692</v>
      </c>
      <c r="CG15" s="37"/>
      <c r="CH15" s="10" t="s">
        <v>16</v>
      </c>
      <c r="CI15" s="7">
        <f t="shared" si="8"/>
        <v>220</v>
      </c>
      <c r="CJ15" s="7">
        <f t="shared" si="8"/>
        <v>220</v>
      </c>
      <c r="CK15" s="7">
        <f t="shared" si="8"/>
        <v>235</v>
      </c>
      <c r="CL15" s="7">
        <f t="shared" si="8"/>
        <v>240</v>
      </c>
      <c r="CM15" s="7">
        <f t="shared" si="8"/>
        <v>250</v>
      </c>
      <c r="CN15" s="7">
        <f t="shared" si="8"/>
        <v>255</v>
      </c>
      <c r="CO15" s="7">
        <f t="shared" si="8"/>
        <v>236.75581477493773</v>
      </c>
      <c r="CP15" s="7">
        <f t="shared" si="8"/>
        <v>196.26123397258797</v>
      </c>
      <c r="CQ15" s="7">
        <f t="shared" si="8"/>
        <v>259.88180757427796</v>
      </c>
      <c r="CR15" s="7">
        <f t="shared" si="8"/>
        <v>300.60613657248967</v>
      </c>
      <c r="CS15" s="7">
        <f t="shared" si="8"/>
        <v>318.84989420601767</v>
      </c>
      <c r="CT15" s="7">
        <f t="shared" si="8"/>
        <v>342.84377382323078</v>
      </c>
      <c r="CU15" s="788"/>
      <c r="CV15" s="208"/>
      <c r="CW15" s="208"/>
      <c r="CX15" s="19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439"/>
      <c r="EG15" s="439"/>
      <c r="EH15" s="439"/>
      <c r="EI15" s="439"/>
      <c r="EJ15" s="439"/>
      <c r="EK15" s="439"/>
      <c r="EL15" s="439"/>
      <c r="EM15" s="439"/>
      <c r="EN15" s="439"/>
      <c r="EO15" s="439"/>
      <c r="EP15" s="439"/>
      <c r="EQ15" s="439"/>
      <c r="ER15" s="439"/>
      <c r="ES15" s="439"/>
      <c r="ET15" s="679"/>
      <c r="EU15" s="679"/>
      <c r="EV15" s="679"/>
      <c r="EW15" s="679"/>
      <c r="EX15" s="679"/>
      <c r="EY15" s="679"/>
      <c r="EZ15" s="679"/>
      <c r="FA15" s="679"/>
      <c r="FB15" s="679"/>
      <c r="FC15" s="679"/>
      <c r="FD15" s="679"/>
      <c r="FE15" s="679"/>
      <c r="FF15" s="679"/>
      <c r="FG15" s="679"/>
      <c r="FH15" s="679"/>
      <c r="FI15" s="679"/>
      <c r="FJ15" s="679"/>
      <c r="FK15" s="679"/>
      <c r="FL15" s="679"/>
      <c r="FO15" s="914">
        <f t="shared" si="18"/>
        <v>0</v>
      </c>
      <c r="FP15" s="914">
        <f t="shared" si="19"/>
        <v>0</v>
      </c>
      <c r="FQ15" s="914">
        <f t="shared" si="20"/>
        <v>0</v>
      </c>
      <c r="FR15" s="914">
        <f t="shared" si="21"/>
        <v>0</v>
      </c>
      <c r="FS15" s="914">
        <f t="shared" si="22"/>
        <v>0</v>
      </c>
      <c r="FT15" s="914">
        <f t="shared" si="23"/>
        <v>0</v>
      </c>
    </row>
    <row r="16" spans="1:177"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375.51849647029479</v>
      </c>
      <c r="O16" s="524">
        <v>394.29442129380953</v>
      </c>
      <c r="P16" s="211">
        <f t="shared" si="11"/>
        <v>0.110131301848716</v>
      </c>
      <c r="Q16" s="211">
        <f t="shared" si="11"/>
        <v>5.0000000000000044E-2</v>
      </c>
      <c r="R16" s="909"/>
      <c r="S16" s="7">
        <v>70</v>
      </c>
      <c r="T16" s="7">
        <v>100</v>
      </c>
      <c r="U16" s="7">
        <v>85</v>
      </c>
      <c r="V16" s="7">
        <v>80</v>
      </c>
      <c r="W16" s="7">
        <v>70</v>
      </c>
      <c r="X16" s="7">
        <v>100</v>
      </c>
      <c r="Y16" s="7">
        <v>85</v>
      </c>
      <c r="Z16" s="7">
        <v>75</v>
      </c>
      <c r="AA16" s="7">
        <v>70</v>
      </c>
      <c r="AB16" s="7">
        <v>105</v>
      </c>
      <c r="AC16" s="7">
        <v>85</v>
      </c>
      <c r="AD16" s="7">
        <v>80</v>
      </c>
      <c r="AE16" s="7">
        <v>85</v>
      </c>
      <c r="AF16" s="7">
        <v>85</v>
      </c>
      <c r="AG16" s="7">
        <v>85</v>
      </c>
      <c r="AH16" s="7">
        <v>85</v>
      </c>
      <c r="AI16" s="7">
        <v>90</v>
      </c>
      <c r="AJ16" s="7">
        <v>85</v>
      </c>
      <c r="AK16" s="7">
        <v>93.953139452957743</v>
      </c>
      <c r="AL16" s="7">
        <v>96.114760528164354</v>
      </c>
      <c r="AM16" s="7">
        <v>106.70696835593304</v>
      </c>
      <c r="AN16" s="7">
        <v>75.487901662944893</v>
      </c>
      <c r="AO16" s="7">
        <v>78.920637140484502</v>
      </c>
      <c r="AP16" s="7">
        <v>57.668856316898612</v>
      </c>
      <c r="AQ16" s="7">
        <v>93.902132153221075</v>
      </c>
      <c r="AR16" s="7">
        <v>85.301328879127723</v>
      </c>
      <c r="AS16" s="7">
        <v>71.028573426436054</v>
      </c>
      <c r="AT16" s="7">
        <v>74.969513211968192</v>
      </c>
      <c r="AU16" s="7">
        <v>75.121705722576863</v>
      </c>
      <c r="AV16" s="7">
        <v>76.771195991214952</v>
      </c>
      <c r="AW16" s="7">
        <v>79.552002237608392</v>
      </c>
      <c r="AX16" s="7">
        <v>82.466464533165023</v>
      </c>
      <c r="AY16" s="7">
        <v>88.643612752640692</v>
      </c>
      <c r="AZ16" s="7">
        <v>82.145179710600004</v>
      </c>
      <c r="BA16" s="7">
        <v>83.529602349488812</v>
      </c>
      <c r="BB16" s="7">
        <v>90.713110986481539</v>
      </c>
      <c r="BC16" s="7">
        <v>85.984304370061466</v>
      </c>
      <c r="BD16" s="7">
        <v>78.037920725069995</v>
      </c>
      <c r="BE16" s="7">
        <v>91.882562584437707</v>
      </c>
      <c r="BF16" s="7">
        <v>95.248766535805615</v>
      </c>
      <c r="BG16" s="7">
        <v>96.302420894468852</v>
      </c>
      <c r="BH16" s="7">
        <v>92.084746455582589</v>
      </c>
      <c r="BI16" s="7">
        <v>99.233167591192725</v>
      </c>
      <c r="BJ16" s="284"/>
      <c r="BK16" s="7">
        <f t="shared" si="48"/>
        <v>165</v>
      </c>
      <c r="BL16" s="7">
        <f t="shared" si="49"/>
        <v>170</v>
      </c>
      <c r="BM16" s="7">
        <f t="shared" si="50"/>
        <v>165</v>
      </c>
      <c r="BN16" s="7">
        <f t="shared" si="51"/>
        <v>170</v>
      </c>
      <c r="BO16" s="7">
        <f t="shared" si="52"/>
        <v>160</v>
      </c>
      <c r="BP16" s="7">
        <f t="shared" si="53"/>
        <v>175</v>
      </c>
      <c r="BQ16" s="7">
        <f t="shared" si="54"/>
        <v>165</v>
      </c>
      <c r="BR16" s="7">
        <f t="shared" si="55"/>
        <v>170</v>
      </c>
      <c r="BS16" s="7">
        <f t="shared" si="56"/>
        <v>170</v>
      </c>
      <c r="BT16" s="7">
        <f t="shared" si="57"/>
        <v>175</v>
      </c>
      <c r="BU16" s="7">
        <f t="shared" si="43"/>
        <v>190.06789998112208</v>
      </c>
      <c r="BV16" s="7">
        <f t="shared" si="44"/>
        <v>182.19487001887794</v>
      </c>
      <c r="BW16" s="7">
        <f t="shared" si="15"/>
        <v>136.58949345738313</v>
      </c>
      <c r="BX16" s="37">
        <f>AQ16+AR16</f>
        <v>179.2034610323488</v>
      </c>
      <c r="BY16" s="37">
        <f>AS16+AT16</f>
        <v>145.99808663840423</v>
      </c>
      <c r="BZ16" s="37">
        <f t="shared" si="33"/>
        <v>151.89290171379182</v>
      </c>
      <c r="CA16" s="37">
        <f t="shared" si="16"/>
        <v>162.01846677077341</v>
      </c>
      <c r="CB16" s="37">
        <f t="shared" si="34"/>
        <v>170.7887924632407</v>
      </c>
      <c r="CC16" s="37">
        <f t="shared" si="17"/>
        <v>174.24271333597034</v>
      </c>
      <c r="CD16" s="37">
        <f t="shared" si="35"/>
        <v>164.02222509513146</v>
      </c>
      <c r="CE16" s="37">
        <f t="shared" si="36"/>
        <v>187.13132912024332</v>
      </c>
      <c r="CF16" s="37">
        <f t="shared" si="38"/>
        <v>188.38716735005144</v>
      </c>
      <c r="CG16" s="37"/>
      <c r="CH16" s="10" t="s">
        <v>17</v>
      </c>
      <c r="CI16" s="7">
        <f t="shared" si="8"/>
        <v>335</v>
      </c>
      <c r="CJ16" s="7">
        <f t="shared" si="8"/>
        <v>335</v>
      </c>
      <c r="CK16" s="7">
        <f t="shared" si="8"/>
        <v>340</v>
      </c>
      <c r="CL16" s="7">
        <f t="shared" si="8"/>
        <v>335</v>
      </c>
      <c r="CM16" s="7">
        <f t="shared" si="8"/>
        <v>340</v>
      </c>
      <c r="CN16" s="7">
        <f t="shared" si="8"/>
        <v>345</v>
      </c>
      <c r="CO16" s="7">
        <f t="shared" si="8"/>
        <v>372.26277000000005</v>
      </c>
      <c r="CP16" s="7">
        <f t="shared" si="8"/>
        <v>315.79295448973193</v>
      </c>
      <c r="CQ16" s="7">
        <f t="shared" si="8"/>
        <v>297.89098835219602</v>
      </c>
      <c r="CR16" s="7">
        <f t="shared" si="8"/>
        <v>332.80725923401411</v>
      </c>
      <c r="CS16" s="7">
        <f t="shared" si="8"/>
        <v>338.26493843110177</v>
      </c>
      <c r="CT16" s="7">
        <f t="shared" si="8"/>
        <v>375.51849647029479</v>
      </c>
      <c r="CU16" s="7"/>
      <c r="CV16" s="208"/>
      <c r="CW16" s="208"/>
      <c r="CX16" s="19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439"/>
      <c r="EG16" s="439"/>
      <c r="EH16" s="439"/>
      <c r="EI16" s="439"/>
      <c r="EJ16" s="439"/>
      <c r="EK16" s="439"/>
      <c r="EL16" s="439"/>
      <c r="EM16" s="439"/>
      <c r="EN16" s="439"/>
      <c r="EO16" s="439"/>
      <c r="EP16" s="439"/>
      <c r="EQ16" s="439"/>
      <c r="ER16" s="439"/>
      <c r="ES16" s="439"/>
      <c r="ET16" s="679"/>
      <c r="EU16" s="679"/>
      <c r="EV16" s="679"/>
      <c r="EW16" s="679"/>
      <c r="EX16" s="679"/>
      <c r="EY16" s="679"/>
      <c r="EZ16" s="679"/>
      <c r="FA16" s="679"/>
      <c r="FB16" s="679"/>
      <c r="FC16" s="679"/>
      <c r="FD16" s="679"/>
      <c r="FE16" s="679"/>
      <c r="FF16" s="679"/>
      <c r="FG16" s="679"/>
      <c r="FH16" s="679"/>
      <c r="FI16" s="679"/>
      <c r="FJ16" s="679"/>
      <c r="FK16" s="679"/>
      <c r="FL16" s="679"/>
      <c r="FO16" s="914">
        <f t="shared" si="18"/>
        <v>0</v>
      </c>
      <c r="FP16" s="914">
        <f t="shared" si="19"/>
        <v>0</v>
      </c>
      <c r="FQ16" s="914">
        <f t="shared" si="20"/>
        <v>0</v>
      </c>
      <c r="FR16" s="914">
        <f t="shared" si="21"/>
        <v>0</v>
      </c>
      <c r="FS16" s="914">
        <f t="shared" si="22"/>
        <v>0</v>
      </c>
      <c r="FT16" s="914">
        <f t="shared" si="23"/>
        <v>0</v>
      </c>
    </row>
    <row r="17" spans="2:176"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412.18005696889941</v>
      </c>
      <c r="O17" s="524">
        <v>474.00706551423428</v>
      </c>
      <c r="P17" s="211">
        <f t="shared" si="11"/>
        <v>1.0873434753327249E-2</v>
      </c>
      <c r="Q17" s="211">
        <f t="shared" si="11"/>
        <v>0.14999999999999991</v>
      </c>
      <c r="R17" s="909"/>
      <c r="S17" s="7">
        <v>500</v>
      </c>
      <c r="T17" s="7">
        <v>440</v>
      </c>
      <c r="U17" s="7">
        <v>440</v>
      </c>
      <c r="V17" s="7">
        <v>405</v>
      </c>
      <c r="W17" s="7">
        <v>530</v>
      </c>
      <c r="X17" s="7">
        <v>390</v>
      </c>
      <c r="Y17" s="7">
        <v>310</v>
      </c>
      <c r="Z17" s="7">
        <v>340</v>
      </c>
      <c r="AA17" s="7">
        <v>375</v>
      </c>
      <c r="AB17" s="7">
        <v>425</v>
      </c>
      <c r="AC17" s="7">
        <v>325</v>
      </c>
      <c r="AD17" s="7">
        <v>315</v>
      </c>
      <c r="AE17" s="7">
        <v>305</v>
      </c>
      <c r="AF17" s="7">
        <v>395</v>
      </c>
      <c r="AG17" s="7">
        <v>285</v>
      </c>
      <c r="AH17" s="7">
        <v>275</v>
      </c>
      <c r="AI17" s="7">
        <v>250</v>
      </c>
      <c r="AJ17" s="7">
        <v>285</v>
      </c>
      <c r="AK17" s="7">
        <v>232.16878205128197</v>
      </c>
      <c r="AL17" s="7">
        <v>212.59099358974328</v>
      </c>
      <c r="AM17" s="7">
        <v>220.856314102564</v>
      </c>
      <c r="AN17" s="7">
        <v>205.57942307692301</v>
      </c>
      <c r="AO17" s="7">
        <v>127.69283012820509</v>
      </c>
      <c r="AP17" s="7">
        <v>214.7169035256407</v>
      </c>
      <c r="AQ17" s="7">
        <v>251.77619807692292</v>
      </c>
      <c r="AR17" s="7">
        <v>237.7</v>
      </c>
      <c r="AS17" s="7">
        <v>197.34346474358966</v>
      </c>
      <c r="AT17" s="7">
        <v>161.03767764423054</v>
      </c>
      <c r="AU17" s="7">
        <v>176.24333865384602</v>
      </c>
      <c r="AV17" s="7">
        <v>168.767</v>
      </c>
      <c r="AW17" s="7">
        <v>126.29981743589738</v>
      </c>
      <c r="AX17" s="7">
        <v>120.77825823317291</v>
      </c>
      <c r="AY17" s="7">
        <v>135.70737076346145</v>
      </c>
      <c r="AZ17" s="7">
        <v>101.2602</v>
      </c>
      <c r="BA17" s="7">
        <v>108.61784299487175</v>
      </c>
      <c r="BB17" s="7">
        <v>101.45373691586524</v>
      </c>
      <c r="BC17" s="7">
        <v>108.56589661076917</v>
      </c>
      <c r="BD17" s="7">
        <v>89.108975999999998</v>
      </c>
      <c r="BE17" s="7">
        <v>98.842237125333298</v>
      </c>
      <c r="BF17" s="7">
        <v>106.52642376165851</v>
      </c>
      <c r="BG17" s="7">
        <v>99.88062488190765</v>
      </c>
      <c r="BH17" s="7">
        <v>106.9307712</v>
      </c>
      <c r="BI17" s="7">
        <v>124.54121877791995</v>
      </c>
      <c r="BJ17" s="284"/>
      <c r="BK17" s="7">
        <f t="shared" si="48"/>
        <v>1035</v>
      </c>
      <c r="BL17" s="7">
        <f t="shared" si="49"/>
        <v>940</v>
      </c>
      <c r="BM17" s="7">
        <f t="shared" si="50"/>
        <v>845</v>
      </c>
      <c r="BN17" s="7">
        <f t="shared" si="51"/>
        <v>920</v>
      </c>
      <c r="BO17" s="7">
        <f t="shared" si="52"/>
        <v>650</v>
      </c>
      <c r="BP17" s="7">
        <f t="shared" si="53"/>
        <v>800</v>
      </c>
      <c r="BQ17" s="7">
        <f t="shared" si="54"/>
        <v>640</v>
      </c>
      <c r="BR17" s="7">
        <f t="shared" si="55"/>
        <v>700</v>
      </c>
      <c r="BS17" s="7">
        <f t="shared" si="56"/>
        <v>560</v>
      </c>
      <c r="BT17" s="7">
        <f t="shared" si="57"/>
        <v>535</v>
      </c>
      <c r="BU17" s="7">
        <f t="shared" si="43"/>
        <v>444.75977564102527</v>
      </c>
      <c r="BV17" s="7">
        <f t="shared" si="44"/>
        <v>426.43573717948698</v>
      </c>
      <c r="BW17" s="7">
        <f t="shared" si="15"/>
        <v>342.40973365384582</v>
      </c>
      <c r="BX17" s="37">
        <f t="shared" si="37"/>
        <v>489.47619807692291</v>
      </c>
      <c r="BY17" s="37">
        <f t="shared" ref="BY17:BY38" si="58">AS17+AT17</f>
        <v>358.3811423878202</v>
      </c>
      <c r="BZ17" s="37">
        <f t="shared" si="33"/>
        <v>345.01033865384602</v>
      </c>
      <c r="CA17" s="37">
        <f t="shared" si="16"/>
        <v>247.0780756690703</v>
      </c>
      <c r="CB17" s="37">
        <f t="shared" si="34"/>
        <v>236.96757076346145</v>
      </c>
      <c r="CC17" s="37">
        <f t="shared" si="17"/>
        <v>210.071579910737</v>
      </c>
      <c r="CD17" s="37">
        <f t="shared" si="35"/>
        <v>197.67487261076917</v>
      </c>
      <c r="CE17" s="37">
        <f t="shared" si="36"/>
        <v>205.36866088699179</v>
      </c>
      <c r="CF17" s="37">
        <f t="shared" si="38"/>
        <v>206.81139608190765</v>
      </c>
      <c r="CG17" s="37"/>
      <c r="CH17" s="10" t="s">
        <v>18</v>
      </c>
      <c r="CI17" s="7">
        <f t="shared" si="8"/>
        <v>1990</v>
      </c>
      <c r="CJ17" s="7">
        <f t="shared" si="8"/>
        <v>1975</v>
      </c>
      <c r="CK17" s="7">
        <f t="shared" si="8"/>
        <v>1765</v>
      </c>
      <c r="CL17" s="7">
        <f t="shared" si="8"/>
        <v>1450</v>
      </c>
      <c r="CM17" s="7">
        <f t="shared" si="8"/>
        <v>1340</v>
      </c>
      <c r="CN17" s="7">
        <f t="shared" si="8"/>
        <v>1095</v>
      </c>
      <c r="CO17" s="7">
        <f t="shared" si="8"/>
        <v>871.19551282051236</v>
      </c>
      <c r="CP17" s="7">
        <f t="shared" si="8"/>
        <v>831.88593173076879</v>
      </c>
      <c r="CQ17" s="7">
        <f t="shared" si="8"/>
        <v>703.39148104166634</v>
      </c>
      <c r="CR17" s="7">
        <f t="shared" si="8"/>
        <v>484.04564643253178</v>
      </c>
      <c r="CS17" s="7">
        <f t="shared" si="8"/>
        <v>407.74645252150617</v>
      </c>
      <c r="CT17" s="7">
        <f t="shared" si="8"/>
        <v>412.18005696889941</v>
      </c>
      <c r="CU17" s="7"/>
      <c r="CV17" s="208"/>
      <c r="CW17" s="208"/>
      <c r="CX17" s="19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439"/>
      <c r="EI17" s="439"/>
      <c r="EJ17" s="439"/>
      <c r="EK17" s="439"/>
      <c r="EL17" s="439"/>
      <c r="EM17" s="439"/>
      <c r="EN17" s="439"/>
      <c r="EO17" s="439"/>
      <c r="EP17" s="439"/>
      <c r="EQ17" s="439"/>
      <c r="ER17" s="439"/>
      <c r="ES17" s="439"/>
      <c r="ET17" s="679"/>
      <c r="EU17" s="679"/>
      <c r="EV17" s="679"/>
      <c r="EW17" s="679"/>
      <c r="EX17" s="679"/>
      <c r="EY17" s="679"/>
      <c r="EZ17" s="679"/>
      <c r="FA17" s="679"/>
      <c r="FB17" s="679"/>
      <c r="FC17" s="679"/>
      <c r="FD17" s="679"/>
      <c r="FE17" s="679"/>
      <c r="FF17" s="679"/>
      <c r="FG17" s="679"/>
      <c r="FH17" s="679"/>
      <c r="FI17" s="679"/>
      <c r="FJ17" s="679"/>
      <c r="FK17" s="679"/>
      <c r="FL17" s="679"/>
      <c r="FO17" s="914">
        <f t="shared" si="18"/>
        <v>0</v>
      </c>
      <c r="FP17" s="914">
        <f t="shared" si="19"/>
        <v>0</v>
      </c>
      <c r="FQ17" s="914">
        <f t="shared" si="20"/>
        <v>0</v>
      </c>
      <c r="FR17" s="914">
        <f t="shared" si="21"/>
        <v>0</v>
      </c>
      <c r="FS17" s="914">
        <f t="shared" si="22"/>
        <v>0</v>
      </c>
      <c r="FT17" s="914">
        <f t="shared" si="23"/>
        <v>0</v>
      </c>
    </row>
    <row r="18" spans="2:176"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266.36082890637181</v>
      </c>
      <c r="O18" s="524">
        <v>239.72474601573464</v>
      </c>
      <c r="P18" s="211">
        <f t="shared" si="11"/>
        <v>0.31159332564978115</v>
      </c>
      <c r="Q18" s="211">
        <f t="shared" si="11"/>
        <v>-9.9999999999999978E-2</v>
      </c>
      <c r="R18" s="909"/>
      <c r="S18" s="7">
        <v>40</v>
      </c>
      <c r="T18" s="7">
        <v>45</v>
      </c>
      <c r="U18" s="7">
        <v>55</v>
      </c>
      <c r="V18" s="7">
        <v>30</v>
      </c>
      <c r="W18" s="7">
        <v>40</v>
      </c>
      <c r="X18" s="7">
        <v>55</v>
      </c>
      <c r="Y18" s="7">
        <v>35</v>
      </c>
      <c r="Z18" s="7">
        <v>30</v>
      </c>
      <c r="AA18" s="7">
        <v>40</v>
      </c>
      <c r="AB18" s="7">
        <v>40</v>
      </c>
      <c r="AC18" s="7">
        <v>45</v>
      </c>
      <c r="AD18" s="7">
        <v>40</v>
      </c>
      <c r="AE18" s="7">
        <v>40</v>
      </c>
      <c r="AF18" s="7">
        <v>50</v>
      </c>
      <c r="AG18" s="7">
        <v>50</v>
      </c>
      <c r="AH18" s="7">
        <v>45</v>
      </c>
      <c r="AI18" s="7">
        <v>50</v>
      </c>
      <c r="AJ18" s="7">
        <v>50</v>
      </c>
      <c r="AK18" s="7">
        <v>25.01041298774658</v>
      </c>
      <c r="AL18" s="7">
        <v>34.188817084171085</v>
      </c>
      <c r="AM18" s="7">
        <v>20.0941875</v>
      </c>
      <c r="AN18" s="7">
        <v>29.530235085295896</v>
      </c>
      <c r="AO18" s="7">
        <v>19.918591591422601</v>
      </c>
      <c r="AP18" s="7">
        <v>4.2226492084171081</v>
      </c>
      <c r="AQ18" s="7">
        <v>9.8461518750000003</v>
      </c>
      <c r="AR18" s="7">
        <v>24.558978813971923</v>
      </c>
      <c r="AS18" s="7">
        <v>30.105168648420513</v>
      </c>
      <c r="AT18" s="7">
        <v>19.67063618905231</v>
      </c>
      <c r="AU18" s="7">
        <v>21.299838750000003</v>
      </c>
      <c r="AV18" s="7">
        <v>52.333027627943849</v>
      </c>
      <c r="AW18" s="7">
        <v>34.825497080841537</v>
      </c>
      <c r="AX18" s="7">
        <v>36.390676949746769</v>
      </c>
      <c r="AY18" s="7">
        <v>34.07974200000001</v>
      </c>
      <c r="AZ18" s="7">
        <v>65.416284534929815</v>
      </c>
      <c r="BA18" s="7">
        <v>38.308046788925694</v>
      </c>
      <c r="BB18" s="7">
        <v>41.849278492208782</v>
      </c>
      <c r="BC18" s="7">
        <v>39.191703300000007</v>
      </c>
      <c r="BD18" s="7">
        <v>83.732844204710162</v>
      </c>
      <c r="BE18" s="7">
        <v>58.611311587056313</v>
      </c>
      <c r="BF18" s="7">
        <v>48.126670266040094</v>
      </c>
      <c r="BG18" s="7">
        <v>65.842061544000018</v>
      </c>
      <c r="BH18" s="7">
        <v>93.78078550927539</v>
      </c>
      <c r="BI18" s="7">
        <v>46.889049269645049</v>
      </c>
      <c r="BJ18" s="284"/>
      <c r="BK18" s="7">
        <f t="shared" si="48"/>
        <v>90</v>
      </c>
      <c r="BL18" s="7">
        <f t="shared" si="49"/>
        <v>85</v>
      </c>
      <c r="BM18" s="7">
        <f t="shared" si="50"/>
        <v>85</v>
      </c>
      <c r="BN18" s="7">
        <f t="shared" si="51"/>
        <v>95</v>
      </c>
      <c r="BO18" s="7">
        <f t="shared" si="52"/>
        <v>65</v>
      </c>
      <c r="BP18" s="7">
        <f t="shared" si="53"/>
        <v>80</v>
      </c>
      <c r="BQ18" s="7">
        <f t="shared" si="54"/>
        <v>85</v>
      </c>
      <c r="BR18" s="7">
        <f t="shared" si="55"/>
        <v>90</v>
      </c>
      <c r="BS18" s="7">
        <f t="shared" si="56"/>
        <v>95</v>
      </c>
      <c r="BT18" s="7">
        <f t="shared" si="57"/>
        <v>100</v>
      </c>
      <c r="BU18" s="7">
        <f t="shared" si="43"/>
        <v>59.199230071917668</v>
      </c>
      <c r="BV18" s="7">
        <f t="shared" si="44"/>
        <v>49.624422585295896</v>
      </c>
      <c r="BW18" s="7">
        <f t="shared" si="15"/>
        <v>24.141240799839707</v>
      </c>
      <c r="BX18" s="37">
        <f t="shared" si="37"/>
        <v>34.405130688971923</v>
      </c>
      <c r="BY18" s="37">
        <f>AS18+AT18</f>
        <v>49.775804837472819</v>
      </c>
      <c r="BZ18" s="37">
        <f t="shared" si="33"/>
        <v>73.632866377943856</v>
      </c>
      <c r="CA18" s="37">
        <f t="shared" si="16"/>
        <v>71.216174030588306</v>
      </c>
      <c r="CB18" s="37">
        <f t="shared" si="34"/>
        <v>99.496026534929825</v>
      </c>
      <c r="CC18" s="37">
        <f t="shared" si="17"/>
        <v>80.157325281134476</v>
      </c>
      <c r="CD18" s="37">
        <f t="shared" si="35"/>
        <v>122.92454750471018</v>
      </c>
      <c r="CE18" s="37">
        <f t="shared" si="36"/>
        <v>106.73798185309641</v>
      </c>
      <c r="CF18" s="37">
        <f t="shared" si="38"/>
        <v>159.62284705327539</v>
      </c>
      <c r="CG18" s="37"/>
      <c r="CH18" s="10" t="s">
        <v>21</v>
      </c>
      <c r="CI18" s="7">
        <f t="shared" si="8"/>
        <v>140</v>
      </c>
      <c r="CJ18" s="7">
        <f t="shared" si="8"/>
        <v>175</v>
      </c>
      <c r="CK18" s="7">
        <f t="shared" si="8"/>
        <v>180</v>
      </c>
      <c r="CL18" s="7">
        <f t="shared" si="8"/>
        <v>145</v>
      </c>
      <c r="CM18" s="7">
        <f t="shared" si="8"/>
        <v>175</v>
      </c>
      <c r="CN18" s="7">
        <f t="shared" si="8"/>
        <v>195</v>
      </c>
      <c r="CO18" s="7">
        <f t="shared" si="8"/>
        <v>108.82365265721357</v>
      </c>
      <c r="CP18" s="7">
        <f t="shared" si="8"/>
        <v>58.546371488811637</v>
      </c>
      <c r="CQ18" s="7">
        <f t="shared" si="8"/>
        <v>123.40867121541667</v>
      </c>
      <c r="CR18" s="7">
        <f t="shared" si="8"/>
        <v>170.71220056551812</v>
      </c>
      <c r="CS18" s="7">
        <f t="shared" si="8"/>
        <v>203.08187278584467</v>
      </c>
      <c r="CT18" s="7">
        <f t="shared" si="8"/>
        <v>266.36082890637181</v>
      </c>
      <c r="CU18" s="7"/>
      <c r="CV18" s="208"/>
      <c r="CW18" s="208"/>
      <c r="CX18" s="19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439"/>
      <c r="EL18" s="439"/>
      <c r="EM18" s="439"/>
      <c r="EN18" s="439"/>
      <c r="EO18" s="439"/>
      <c r="EP18" s="439"/>
      <c r="EQ18" s="439"/>
      <c r="ER18" s="439"/>
      <c r="ES18" s="439"/>
      <c r="ET18" s="679"/>
      <c r="EU18" s="679"/>
      <c r="EV18" s="679"/>
      <c r="EW18" s="679"/>
      <c r="EX18" s="679"/>
      <c r="EY18" s="679"/>
      <c r="EZ18" s="679"/>
      <c r="FA18" s="679"/>
      <c r="FB18" s="679"/>
      <c r="FC18" s="679"/>
      <c r="FD18" s="679"/>
      <c r="FE18" s="679"/>
      <c r="FF18" s="679"/>
      <c r="FG18" s="679"/>
      <c r="FH18" s="679"/>
      <c r="FI18" s="679"/>
      <c r="FJ18" s="679"/>
      <c r="FK18" s="679"/>
      <c r="FL18" s="679"/>
      <c r="FO18" s="914">
        <f t="shared" si="18"/>
        <v>0</v>
      </c>
      <c r="FP18" s="914">
        <f t="shared" si="19"/>
        <v>0</v>
      </c>
      <c r="FQ18" s="914">
        <f t="shared" si="20"/>
        <v>0</v>
      </c>
      <c r="FR18" s="914">
        <f t="shared" si="21"/>
        <v>0</v>
      </c>
      <c r="FS18" s="914">
        <f t="shared" si="22"/>
        <v>0</v>
      </c>
      <c r="FT18" s="914">
        <f t="shared" si="23"/>
        <v>0</v>
      </c>
    </row>
    <row r="19" spans="2:176" x14ac:dyDescent="0.3">
      <c r="B19" s="52" t="s">
        <v>19</v>
      </c>
      <c r="C19" s="789">
        <v>60</v>
      </c>
      <c r="D19" s="789">
        <v>65</v>
      </c>
      <c r="E19" s="789">
        <v>70</v>
      </c>
      <c r="F19" s="789">
        <v>70</v>
      </c>
      <c r="G19" s="789">
        <v>75</v>
      </c>
      <c r="H19" s="789">
        <v>75</v>
      </c>
      <c r="I19" s="789">
        <v>176</v>
      </c>
      <c r="J19" s="789">
        <v>151.35999999999999</v>
      </c>
      <c r="K19" s="789">
        <v>158.928</v>
      </c>
      <c r="L19" s="789">
        <v>143.77007408715761</v>
      </c>
      <c r="M19" s="789">
        <v>143.53328410788311</v>
      </c>
      <c r="N19" s="789">
        <v>166.26510840449899</v>
      </c>
      <c r="O19" s="789">
        <v>159.39220517450727</v>
      </c>
      <c r="P19" s="214">
        <f t="shared" si="11"/>
        <v>0.15837319154162244</v>
      </c>
      <c r="Q19" s="214">
        <f t="shared" si="11"/>
        <v>-4.133701469866391E-2</v>
      </c>
      <c r="R19" s="909"/>
      <c r="S19" s="29">
        <v>15</v>
      </c>
      <c r="T19" s="29">
        <v>15</v>
      </c>
      <c r="U19" s="29">
        <v>20</v>
      </c>
      <c r="V19" s="29">
        <v>20</v>
      </c>
      <c r="W19" s="29">
        <v>20</v>
      </c>
      <c r="X19" s="29">
        <v>20</v>
      </c>
      <c r="Y19" s="29">
        <v>20</v>
      </c>
      <c r="Z19" s="29">
        <v>20</v>
      </c>
      <c r="AA19" s="29">
        <v>20</v>
      </c>
      <c r="AB19" s="29">
        <v>20</v>
      </c>
      <c r="AC19" s="29">
        <v>20</v>
      </c>
      <c r="AD19" s="29">
        <v>20</v>
      </c>
      <c r="AE19" s="29">
        <v>20</v>
      </c>
      <c r="AF19" s="29">
        <v>20</v>
      </c>
      <c r="AG19" s="610">
        <v>20</v>
      </c>
      <c r="AH19" s="610">
        <v>20</v>
      </c>
      <c r="AI19" s="610">
        <v>20</v>
      </c>
      <c r="AJ19" s="610">
        <v>20</v>
      </c>
      <c r="AK19" s="610">
        <v>44</v>
      </c>
      <c r="AL19" s="610">
        <v>44</v>
      </c>
      <c r="AM19" s="610">
        <v>44</v>
      </c>
      <c r="AN19" s="610">
        <v>44</v>
      </c>
      <c r="AO19" s="610">
        <v>37.839999999999996</v>
      </c>
      <c r="AP19" s="610">
        <v>37.839999999999996</v>
      </c>
      <c r="AQ19" s="610">
        <v>37.839999999999996</v>
      </c>
      <c r="AR19" s="610">
        <v>37.839999999999996</v>
      </c>
      <c r="AS19" s="610">
        <v>39.731999999999999</v>
      </c>
      <c r="AT19" s="610">
        <v>39.731999999999999</v>
      </c>
      <c r="AU19" s="610">
        <v>39.731999999999999</v>
      </c>
      <c r="AV19" s="610">
        <v>39.731999999999999</v>
      </c>
      <c r="AW19" s="610">
        <v>35.942518521789403</v>
      </c>
      <c r="AX19" s="610">
        <v>35.942518521789403</v>
      </c>
      <c r="AY19" s="610">
        <v>35.942518521789403</v>
      </c>
      <c r="AZ19" s="610">
        <v>35.942518521789403</v>
      </c>
      <c r="BA19" s="610">
        <v>35.883321026970776</v>
      </c>
      <c r="BB19" s="610">
        <v>35.883321026970776</v>
      </c>
      <c r="BC19" s="610">
        <v>35.883321026970776</v>
      </c>
      <c r="BD19" s="610">
        <v>35.883321026970776</v>
      </c>
      <c r="BE19" s="610">
        <v>41.566277101124747</v>
      </c>
      <c r="BF19" s="610">
        <v>41.566277101124747</v>
      </c>
      <c r="BG19" s="610">
        <v>41.566277101124747</v>
      </c>
      <c r="BH19" s="610">
        <v>41.566277101124747</v>
      </c>
      <c r="BI19" s="610">
        <v>39.848051293626817</v>
      </c>
      <c r="BJ19" s="284"/>
      <c r="BK19" s="29">
        <f t="shared" si="48"/>
        <v>35</v>
      </c>
      <c r="BL19" s="29">
        <f t="shared" si="49"/>
        <v>30</v>
      </c>
      <c r="BM19" s="29">
        <f t="shared" si="50"/>
        <v>40</v>
      </c>
      <c r="BN19" s="29">
        <f t="shared" si="51"/>
        <v>40</v>
      </c>
      <c r="BO19" s="29">
        <f t="shared" si="52"/>
        <v>40</v>
      </c>
      <c r="BP19" s="29">
        <f t="shared" si="53"/>
        <v>40</v>
      </c>
      <c r="BQ19" s="29">
        <f t="shared" si="54"/>
        <v>40</v>
      </c>
      <c r="BR19" s="29">
        <f t="shared" si="55"/>
        <v>40</v>
      </c>
      <c r="BS19" s="29">
        <f t="shared" si="56"/>
        <v>40</v>
      </c>
      <c r="BT19" s="29">
        <f t="shared" si="57"/>
        <v>40</v>
      </c>
      <c r="BU19" s="29">
        <f t="shared" si="43"/>
        <v>88</v>
      </c>
      <c r="BV19" s="29">
        <f t="shared" si="44"/>
        <v>88</v>
      </c>
      <c r="BW19" s="29">
        <f t="shared" si="15"/>
        <v>75.679999999999993</v>
      </c>
      <c r="BX19" s="786">
        <f t="shared" si="37"/>
        <v>75.679999999999993</v>
      </c>
      <c r="BY19" s="787">
        <f>AS19+AT19</f>
        <v>79.463999999999999</v>
      </c>
      <c r="BZ19" s="787">
        <f t="shared" si="33"/>
        <v>79.463999999999999</v>
      </c>
      <c r="CA19" s="787">
        <f t="shared" si="16"/>
        <v>71.885037043578805</v>
      </c>
      <c r="CB19" s="787">
        <f t="shared" si="34"/>
        <v>71.885037043578805</v>
      </c>
      <c r="CC19" s="787">
        <f t="shared" si="17"/>
        <v>71.766642053941553</v>
      </c>
      <c r="CD19" s="787">
        <f t="shared" si="35"/>
        <v>71.766642053941553</v>
      </c>
      <c r="CE19" s="787">
        <f t="shared" si="36"/>
        <v>83.132554202249494</v>
      </c>
      <c r="CF19" s="787">
        <f t="shared" si="38"/>
        <v>83.132554202249494</v>
      </c>
      <c r="CG19" s="37"/>
      <c r="CH19" s="52" t="s">
        <v>19</v>
      </c>
      <c r="CI19" s="29">
        <f t="shared" si="8"/>
        <v>60</v>
      </c>
      <c r="CJ19" s="29">
        <f t="shared" si="8"/>
        <v>65</v>
      </c>
      <c r="CK19" s="29">
        <f t="shared" si="8"/>
        <v>70</v>
      </c>
      <c r="CL19" s="29">
        <f t="shared" si="8"/>
        <v>70</v>
      </c>
      <c r="CM19" s="29">
        <f t="shared" si="8"/>
        <v>75</v>
      </c>
      <c r="CN19" s="29">
        <f t="shared" si="8"/>
        <v>75</v>
      </c>
      <c r="CO19" s="29">
        <f t="shared" si="8"/>
        <v>176</v>
      </c>
      <c r="CP19" s="29">
        <f t="shared" si="8"/>
        <v>151.35999999999999</v>
      </c>
      <c r="CQ19" s="29">
        <f t="shared" si="8"/>
        <v>158.928</v>
      </c>
      <c r="CR19" s="29">
        <f t="shared" si="8"/>
        <v>143.77007408715761</v>
      </c>
      <c r="CS19" s="29">
        <f t="shared" si="8"/>
        <v>143.53328410788311</v>
      </c>
      <c r="CT19" s="29">
        <f t="shared" si="8"/>
        <v>166.26510840449899</v>
      </c>
      <c r="CU19" s="29"/>
      <c r="CV19" s="217"/>
      <c r="CW19" s="217"/>
      <c r="CX19" s="199"/>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K19" s="447"/>
      <c r="FL19" s="447"/>
      <c r="FO19" s="914">
        <f t="shared" si="18"/>
        <v>0</v>
      </c>
      <c r="FP19" s="914">
        <f t="shared" si="19"/>
        <v>0</v>
      </c>
      <c r="FQ19" s="914">
        <f t="shared" si="20"/>
        <v>0</v>
      </c>
      <c r="FR19" s="914">
        <f t="shared" si="21"/>
        <v>0</v>
      </c>
      <c r="FS19" s="914">
        <f t="shared" si="22"/>
        <v>0</v>
      </c>
      <c r="FT19" s="914">
        <f t="shared" si="23"/>
        <v>0</v>
      </c>
    </row>
    <row r="20" spans="2:176" x14ac:dyDescent="0.3">
      <c r="B20" s="20" t="s">
        <v>12</v>
      </c>
      <c r="C20" s="784">
        <v>535</v>
      </c>
      <c r="D20" s="784">
        <v>540</v>
      </c>
      <c r="E20" s="784">
        <v>515</v>
      </c>
      <c r="F20" s="784">
        <v>560</v>
      </c>
      <c r="G20" s="784">
        <v>570</v>
      </c>
      <c r="H20" s="784">
        <v>565</v>
      </c>
      <c r="I20" s="784">
        <f t="shared" ref="I20:O20" si="59">SUM(I21:I25)</f>
        <v>785.59649222926043</v>
      </c>
      <c r="J20" s="790">
        <f t="shared" si="59"/>
        <v>638.79551548241909</v>
      </c>
      <c r="K20" s="784">
        <f t="shared" si="59"/>
        <v>659.76466394368572</v>
      </c>
      <c r="L20" s="784">
        <f t="shared" si="59"/>
        <v>671.80767242704178</v>
      </c>
      <c r="M20" s="784">
        <f t="shared" si="59"/>
        <v>839.51118130878376</v>
      </c>
      <c r="N20" s="784">
        <f t="shared" si="59"/>
        <v>614.78102547065714</v>
      </c>
      <c r="O20" s="784">
        <f t="shared" si="59"/>
        <v>580.18852499486752</v>
      </c>
      <c r="P20" s="209">
        <f t="shared" si="11"/>
        <v>-0.26769167682528794</v>
      </c>
      <c r="Q20" s="209">
        <f t="shared" si="11"/>
        <v>-5.6268002821503238E-2</v>
      </c>
      <c r="R20" s="909"/>
      <c r="S20" s="31">
        <v>145</v>
      </c>
      <c r="T20" s="31">
        <v>125</v>
      </c>
      <c r="U20" s="31">
        <v>135</v>
      </c>
      <c r="V20" s="31">
        <v>130</v>
      </c>
      <c r="W20" s="31">
        <v>125</v>
      </c>
      <c r="X20" s="31">
        <v>115</v>
      </c>
      <c r="Y20" s="31">
        <v>140</v>
      </c>
      <c r="Z20" s="31">
        <v>135</v>
      </c>
      <c r="AA20" s="31">
        <v>165</v>
      </c>
      <c r="AB20" s="31">
        <v>130</v>
      </c>
      <c r="AC20" s="31">
        <v>150</v>
      </c>
      <c r="AD20" s="31">
        <v>135</v>
      </c>
      <c r="AE20" s="31">
        <v>160</v>
      </c>
      <c r="AF20" s="31">
        <v>135</v>
      </c>
      <c r="AG20" s="31">
        <v>145</v>
      </c>
      <c r="AH20" s="31">
        <v>135</v>
      </c>
      <c r="AI20" s="31">
        <v>155</v>
      </c>
      <c r="AJ20" s="31">
        <v>140</v>
      </c>
      <c r="AK20" s="31">
        <f t="shared" ref="AK20:BI20" si="60">SUM(AK21:AK25)</f>
        <v>253.9871959430032</v>
      </c>
      <c r="AL20" s="31">
        <f t="shared" si="60"/>
        <v>219.04646044163951</v>
      </c>
      <c r="AM20" s="31">
        <f t="shared" si="60"/>
        <v>160.14955173361625</v>
      </c>
      <c r="AN20" s="31">
        <f t="shared" si="60"/>
        <v>152.41328411100147</v>
      </c>
      <c r="AO20" s="31">
        <f t="shared" si="60"/>
        <v>229.17941917482568</v>
      </c>
      <c r="AP20" s="31">
        <f t="shared" si="60"/>
        <v>103.21710007672158</v>
      </c>
      <c r="AQ20" s="31">
        <f t="shared" si="60"/>
        <v>143.58807208721055</v>
      </c>
      <c r="AR20" s="31">
        <f t="shared" si="60"/>
        <v>162.81092414366142</v>
      </c>
      <c r="AS20" s="31">
        <f t="shared" si="60"/>
        <v>102.01389884847822</v>
      </c>
      <c r="AT20" s="31">
        <f t="shared" si="60"/>
        <v>145.9596498625655</v>
      </c>
      <c r="AU20" s="31">
        <f t="shared" si="60"/>
        <v>311.49999451680537</v>
      </c>
      <c r="AV20" s="31">
        <f t="shared" si="60"/>
        <v>100.2911207158364</v>
      </c>
      <c r="AW20" s="31">
        <f t="shared" si="60"/>
        <v>131.24770070670539</v>
      </c>
      <c r="AX20" s="31">
        <f t="shared" si="60"/>
        <v>169.1565337521597</v>
      </c>
      <c r="AY20" s="31">
        <f t="shared" si="60"/>
        <v>120.38205048846388</v>
      </c>
      <c r="AZ20" s="31">
        <f t="shared" si="60"/>
        <v>251.0213874797127</v>
      </c>
      <c r="BA20" s="31">
        <f t="shared" si="60"/>
        <v>329.16827678858499</v>
      </c>
      <c r="BB20" s="31">
        <f t="shared" si="60"/>
        <v>250.74184506870796</v>
      </c>
      <c r="BC20" s="31">
        <f t="shared" si="60"/>
        <v>126.82412948471698</v>
      </c>
      <c r="BD20" s="31">
        <f t="shared" si="60"/>
        <v>132.77692996677382</v>
      </c>
      <c r="BE20" s="31">
        <f t="shared" si="60"/>
        <v>178.26048482534054</v>
      </c>
      <c r="BF20" s="31">
        <f t="shared" si="60"/>
        <v>167.05836930779435</v>
      </c>
      <c r="BG20" s="31">
        <f t="shared" si="60"/>
        <v>136.38524034588738</v>
      </c>
      <c r="BH20" s="31">
        <f t="shared" si="60"/>
        <v>133.07693099163475</v>
      </c>
      <c r="BI20" s="31">
        <f t="shared" si="60"/>
        <v>173.30523189119546</v>
      </c>
      <c r="BJ20" s="284"/>
      <c r="BK20" s="31">
        <f t="shared" ref="BK20:BM20" si="61">SUM(BK21:BK25)</f>
        <v>270</v>
      </c>
      <c r="BL20" s="31">
        <f t="shared" si="61"/>
        <v>270</v>
      </c>
      <c r="BM20" s="31">
        <f t="shared" si="61"/>
        <v>265</v>
      </c>
      <c r="BN20" s="31">
        <f>SUM(BN21:BN25)</f>
        <v>240</v>
      </c>
      <c r="BO20" s="31">
        <f>SUM(BO21:BO25)</f>
        <v>275</v>
      </c>
      <c r="BP20" s="31">
        <f t="shared" ref="BP20:BS20" si="62">SUM(BP21:BP25)</f>
        <v>295</v>
      </c>
      <c r="BQ20" s="31">
        <f t="shared" si="62"/>
        <v>285</v>
      </c>
      <c r="BR20" s="31">
        <f t="shared" si="62"/>
        <v>295</v>
      </c>
      <c r="BS20" s="31">
        <f t="shared" si="62"/>
        <v>280</v>
      </c>
      <c r="BT20" s="31">
        <f>SUM(BT21:BT25)</f>
        <v>295</v>
      </c>
      <c r="BU20" s="31">
        <f t="shared" si="43"/>
        <v>473.03365638464271</v>
      </c>
      <c r="BV20" s="31">
        <f t="shared" si="44"/>
        <v>312.56283584461772</v>
      </c>
      <c r="BW20" s="31">
        <f t="shared" si="15"/>
        <v>332.39651925154726</v>
      </c>
      <c r="BX20" s="31">
        <f t="shared" si="37"/>
        <v>306.39899623087194</v>
      </c>
      <c r="BY20" s="31">
        <f>AS20+AT20</f>
        <v>247.97354871104372</v>
      </c>
      <c r="BZ20" s="31">
        <f t="shared" si="33"/>
        <v>411.7911152326418</v>
      </c>
      <c r="CA20" s="31">
        <f t="shared" si="16"/>
        <v>300.40423445886506</v>
      </c>
      <c r="CB20" s="31">
        <f t="shared" si="34"/>
        <v>371.4034379681766</v>
      </c>
      <c r="CC20" s="31">
        <f t="shared" si="17"/>
        <v>579.91012185729301</v>
      </c>
      <c r="CD20" s="31">
        <f t="shared" si="35"/>
        <v>259.60105945149081</v>
      </c>
      <c r="CE20" s="31">
        <f t="shared" si="36"/>
        <v>345.31885413313489</v>
      </c>
      <c r="CF20" s="31">
        <f t="shared" si="38"/>
        <v>269.46217133752214</v>
      </c>
      <c r="CG20" s="31"/>
      <c r="CH20" s="887" t="s">
        <v>12</v>
      </c>
      <c r="CI20" s="31">
        <f t="shared" si="8"/>
        <v>535</v>
      </c>
      <c r="CJ20" s="31">
        <f t="shared" si="8"/>
        <v>540</v>
      </c>
      <c r="CK20" s="31">
        <f t="shared" si="8"/>
        <v>515</v>
      </c>
      <c r="CL20" s="31">
        <f t="shared" si="8"/>
        <v>560</v>
      </c>
      <c r="CM20" s="31">
        <f t="shared" si="8"/>
        <v>570</v>
      </c>
      <c r="CN20" s="31">
        <f t="shared" si="8"/>
        <v>565</v>
      </c>
      <c r="CO20" s="31">
        <f t="shared" si="8"/>
        <v>785.59649222926043</v>
      </c>
      <c r="CP20" s="31">
        <f t="shared" si="8"/>
        <v>638.79551548241909</v>
      </c>
      <c r="CQ20" s="31">
        <f t="shared" si="8"/>
        <v>659.76466394368572</v>
      </c>
      <c r="CR20" s="31">
        <f t="shared" si="8"/>
        <v>671.80767242704178</v>
      </c>
      <c r="CS20" s="31">
        <f t="shared" si="8"/>
        <v>839.51118130878376</v>
      </c>
      <c r="CT20" s="31">
        <f t="shared" si="8"/>
        <v>614.78102547065714</v>
      </c>
      <c r="CU20" s="31">
        <f>O20</f>
        <v>580.18852499486752</v>
      </c>
      <c r="CV20" s="210">
        <f t="shared" si="45"/>
        <v>-0.26769167682528794</v>
      </c>
      <c r="CW20" s="210">
        <f>Q20</f>
        <v>-5.6268002821503238E-2</v>
      </c>
      <c r="CX20" s="544"/>
      <c r="CY20" s="444">
        <f t="shared" ref="CY20:EO20" si="63">S20</f>
        <v>145</v>
      </c>
      <c r="CZ20" s="444">
        <f t="shared" si="63"/>
        <v>125</v>
      </c>
      <c r="DA20" s="444">
        <f t="shared" si="63"/>
        <v>135</v>
      </c>
      <c r="DB20" s="444">
        <f t="shared" si="63"/>
        <v>130</v>
      </c>
      <c r="DC20" s="444">
        <f t="shared" si="63"/>
        <v>125</v>
      </c>
      <c r="DD20" s="444">
        <f t="shared" si="63"/>
        <v>115</v>
      </c>
      <c r="DE20" s="444">
        <f t="shared" si="63"/>
        <v>140</v>
      </c>
      <c r="DF20" s="444">
        <f t="shared" si="63"/>
        <v>135</v>
      </c>
      <c r="DG20" s="444">
        <f t="shared" si="63"/>
        <v>165</v>
      </c>
      <c r="DH20" s="444">
        <f t="shared" si="63"/>
        <v>130</v>
      </c>
      <c r="DI20" s="444">
        <f t="shared" si="63"/>
        <v>150</v>
      </c>
      <c r="DJ20" s="444">
        <f t="shared" si="63"/>
        <v>135</v>
      </c>
      <c r="DK20" s="444">
        <f t="shared" si="63"/>
        <v>160</v>
      </c>
      <c r="DL20" s="444">
        <f t="shared" si="63"/>
        <v>135</v>
      </c>
      <c r="DM20" s="444">
        <f t="shared" si="63"/>
        <v>145</v>
      </c>
      <c r="DN20" s="444">
        <f t="shared" si="63"/>
        <v>135</v>
      </c>
      <c r="DO20" s="444">
        <f t="shared" si="63"/>
        <v>155</v>
      </c>
      <c r="DP20" s="444">
        <f t="shared" si="63"/>
        <v>140</v>
      </c>
      <c r="DQ20" s="444">
        <f t="shared" si="63"/>
        <v>253.9871959430032</v>
      </c>
      <c r="DR20" s="444">
        <f t="shared" si="63"/>
        <v>219.04646044163951</v>
      </c>
      <c r="DS20" s="444">
        <f t="shared" si="63"/>
        <v>160.14955173361625</v>
      </c>
      <c r="DT20" s="444">
        <f t="shared" si="63"/>
        <v>152.41328411100147</v>
      </c>
      <c r="DU20" s="444">
        <f t="shared" si="63"/>
        <v>229.17941917482568</v>
      </c>
      <c r="DV20" s="444">
        <f t="shared" si="63"/>
        <v>103.21710007672158</v>
      </c>
      <c r="DW20" s="444">
        <f t="shared" si="63"/>
        <v>143.58807208721055</v>
      </c>
      <c r="DX20" s="444">
        <f t="shared" si="63"/>
        <v>162.81092414366142</v>
      </c>
      <c r="DY20" s="444">
        <f t="shared" si="63"/>
        <v>102.01389884847822</v>
      </c>
      <c r="DZ20" s="444">
        <f t="shared" si="63"/>
        <v>145.9596498625655</v>
      </c>
      <c r="EA20" s="444">
        <f t="shared" si="63"/>
        <v>311.49999451680537</v>
      </c>
      <c r="EB20" s="444">
        <f t="shared" si="63"/>
        <v>100.2911207158364</v>
      </c>
      <c r="EC20" s="444">
        <f t="shared" si="63"/>
        <v>131.24770070670539</v>
      </c>
      <c r="ED20" s="444">
        <f t="shared" si="63"/>
        <v>169.1565337521597</v>
      </c>
      <c r="EE20" s="444">
        <f t="shared" si="63"/>
        <v>120.38205048846388</v>
      </c>
      <c r="EF20" s="444">
        <f t="shared" si="63"/>
        <v>251.0213874797127</v>
      </c>
      <c r="EG20" s="444">
        <f t="shared" si="63"/>
        <v>329.16827678858499</v>
      </c>
      <c r="EH20" s="444">
        <f t="shared" si="63"/>
        <v>250.74184506870796</v>
      </c>
      <c r="EI20" s="444">
        <f t="shared" si="63"/>
        <v>126.82412948471698</v>
      </c>
      <c r="EJ20" s="444">
        <f t="shared" si="63"/>
        <v>132.77692996677382</v>
      </c>
      <c r="EK20" s="444">
        <f t="shared" si="63"/>
        <v>178.26048482534054</v>
      </c>
      <c r="EL20" s="444">
        <f t="shared" si="63"/>
        <v>167.05836930779435</v>
      </c>
      <c r="EM20" s="444">
        <f t="shared" si="63"/>
        <v>136.38524034588738</v>
      </c>
      <c r="EN20" s="444">
        <f t="shared" si="63"/>
        <v>133.07693099163475</v>
      </c>
      <c r="EO20" s="444">
        <f t="shared" si="63"/>
        <v>173.30523189119546</v>
      </c>
      <c r="EP20" s="444"/>
      <c r="EQ20" s="444">
        <f t="shared" ref="EQ20:FL20" si="64">BK20</f>
        <v>270</v>
      </c>
      <c r="ER20" s="444">
        <f t="shared" si="64"/>
        <v>270</v>
      </c>
      <c r="ES20" s="444">
        <f t="shared" si="64"/>
        <v>265</v>
      </c>
      <c r="ET20" s="444">
        <f t="shared" si="64"/>
        <v>240</v>
      </c>
      <c r="EU20" s="444">
        <f t="shared" si="64"/>
        <v>275</v>
      </c>
      <c r="EV20" s="444">
        <f t="shared" si="64"/>
        <v>295</v>
      </c>
      <c r="EW20" s="444">
        <f t="shared" si="64"/>
        <v>285</v>
      </c>
      <c r="EX20" s="444">
        <f t="shared" si="64"/>
        <v>295</v>
      </c>
      <c r="EY20" s="444">
        <f t="shared" si="64"/>
        <v>280</v>
      </c>
      <c r="EZ20" s="444">
        <f t="shared" si="64"/>
        <v>295</v>
      </c>
      <c r="FA20" s="444">
        <f t="shared" si="64"/>
        <v>473.03365638464271</v>
      </c>
      <c r="FB20" s="444">
        <f t="shared" si="64"/>
        <v>312.56283584461772</v>
      </c>
      <c r="FC20" s="444">
        <f t="shared" si="64"/>
        <v>332.39651925154726</v>
      </c>
      <c r="FD20" s="444">
        <f t="shared" si="64"/>
        <v>306.39899623087194</v>
      </c>
      <c r="FE20" s="444">
        <f t="shared" si="64"/>
        <v>247.97354871104372</v>
      </c>
      <c r="FF20" s="444">
        <f t="shared" si="64"/>
        <v>411.7911152326418</v>
      </c>
      <c r="FG20" s="444">
        <f t="shared" si="64"/>
        <v>300.40423445886506</v>
      </c>
      <c r="FH20" s="444">
        <f t="shared" si="64"/>
        <v>371.4034379681766</v>
      </c>
      <c r="FI20" s="444">
        <f t="shared" si="64"/>
        <v>579.91012185729301</v>
      </c>
      <c r="FJ20" s="444">
        <f t="shared" si="64"/>
        <v>259.60105945149081</v>
      </c>
      <c r="FK20" s="444">
        <f t="shared" si="64"/>
        <v>345.31885413313489</v>
      </c>
      <c r="FL20" s="444">
        <f t="shared" si="64"/>
        <v>269.46217133752214</v>
      </c>
      <c r="FO20" s="914">
        <f t="shared" si="18"/>
        <v>0</v>
      </c>
      <c r="FP20" s="914">
        <f t="shared" si="19"/>
        <v>0</v>
      </c>
      <c r="FQ20" s="914">
        <f t="shared" si="20"/>
        <v>0</v>
      </c>
      <c r="FR20" s="914">
        <f t="shared" si="21"/>
        <v>0</v>
      </c>
      <c r="FS20" s="914">
        <f t="shared" si="22"/>
        <v>0</v>
      </c>
      <c r="FT20" s="914">
        <f t="shared" si="23"/>
        <v>0</v>
      </c>
    </row>
    <row r="21" spans="2:176" x14ac:dyDescent="0.3">
      <c r="B21" s="10" t="s">
        <v>15</v>
      </c>
      <c r="C21" s="597">
        <v>55</v>
      </c>
      <c r="D21" s="597">
        <v>55</v>
      </c>
      <c r="E21" s="597">
        <v>55</v>
      </c>
      <c r="F21" s="597">
        <v>50</v>
      </c>
      <c r="G21" s="597">
        <v>50</v>
      </c>
      <c r="H21" s="597">
        <v>50</v>
      </c>
      <c r="I21" s="597">
        <v>81.295764307470861</v>
      </c>
      <c r="J21" s="597">
        <v>102.88175717582516</v>
      </c>
      <c r="K21" s="597">
        <v>108.95670758145708</v>
      </c>
      <c r="L21" s="597">
        <v>110.44531723273923</v>
      </c>
      <c r="M21" s="597">
        <v>121.34370687422175</v>
      </c>
      <c r="N21" s="597">
        <v>95.045324368818825</v>
      </c>
      <c r="O21" s="597">
        <v>125.79361906438795</v>
      </c>
      <c r="P21" s="211">
        <f t="shared" si="11"/>
        <v>-0.21672638147326739</v>
      </c>
      <c r="Q21" s="211">
        <f t="shared" si="11"/>
        <v>0.32351191286645364</v>
      </c>
      <c r="R21" s="909"/>
      <c r="S21" s="7">
        <v>15</v>
      </c>
      <c r="T21" s="7">
        <v>10</v>
      </c>
      <c r="U21" s="7">
        <v>15</v>
      </c>
      <c r="V21" s="7">
        <v>15</v>
      </c>
      <c r="W21" s="7">
        <v>10</v>
      </c>
      <c r="X21" s="7">
        <v>10</v>
      </c>
      <c r="Y21" s="7">
        <v>15</v>
      </c>
      <c r="Z21" s="7">
        <v>10</v>
      </c>
      <c r="AA21" s="7">
        <v>15</v>
      </c>
      <c r="AB21" s="7">
        <v>10</v>
      </c>
      <c r="AC21" s="7">
        <v>15</v>
      </c>
      <c r="AD21" s="7">
        <v>10</v>
      </c>
      <c r="AE21" s="7">
        <v>15</v>
      </c>
      <c r="AF21" s="7">
        <v>10</v>
      </c>
      <c r="AG21" s="7">
        <v>15</v>
      </c>
      <c r="AH21" s="7">
        <v>10</v>
      </c>
      <c r="AI21" s="7">
        <v>15</v>
      </c>
      <c r="AJ21" s="7">
        <v>10</v>
      </c>
      <c r="AK21" s="7">
        <v>14.347322689869458</v>
      </c>
      <c r="AL21" s="7">
        <v>27.970655540941962</v>
      </c>
      <c r="AM21" s="7">
        <v>27.970655540941962</v>
      </c>
      <c r="AN21" s="7">
        <v>11.007130535717479</v>
      </c>
      <c r="AO21" s="7">
        <v>25.276181683848392</v>
      </c>
      <c r="AP21" s="7">
        <v>23.450823174458737</v>
      </c>
      <c r="AQ21" s="7">
        <v>26.318816725428441</v>
      </c>
      <c r="AR21" s="7">
        <v>27.83593559208958</v>
      </c>
      <c r="AS21" s="7">
        <v>27.406369395647506</v>
      </c>
      <c r="AT21" s="7">
        <v>27.406369395647506</v>
      </c>
      <c r="AU21" s="7">
        <v>28.190164757625698</v>
      </c>
      <c r="AV21" s="7">
        <v>25.953804032536372</v>
      </c>
      <c r="AW21" s="7">
        <v>28.208196786793021</v>
      </c>
      <c r="AX21" s="7">
        <v>28.004627787310476</v>
      </c>
      <c r="AY21" s="7">
        <v>26.78831499327287</v>
      </c>
      <c r="AZ21" s="7">
        <v>27.444177665362862</v>
      </c>
      <c r="BA21" s="7">
        <v>38.170974915408948</v>
      </c>
      <c r="BB21" s="7">
        <v>44.129877658035937</v>
      </c>
      <c r="BC21" s="7">
        <v>27.250748299603604</v>
      </c>
      <c r="BD21" s="7">
        <v>11.792106001173273</v>
      </c>
      <c r="BE21" s="7">
        <v>26.807076211992943</v>
      </c>
      <c r="BF21" s="7">
        <v>14.744125097166629</v>
      </c>
      <c r="BG21" s="7">
        <v>26.747061529829629</v>
      </c>
      <c r="BH21" s="7">
        <v>26.747061529829629</v>
      </c>
      <c r="BI21" s="7">
        <v>42.554871883945466</v>
      </c>
      <c r="BJ21" s="284"/>
      <c r="BK21" s="7">
        <f t="shared" ref="BK21:BK25" si="65">D21-BL21</f>
        <v>30</v>
      </c>
      <c r="BL21" s="7">
        <f t="shared" ref="BL21:BL25" si="66">SUM(S21:T21)</f>
        <v>25</v>
      </c>
      <c r="BM21" s="7">
        <f t="shared" ref="BM21:BM25" si="67">SUM(U21:V21)</f>
        <v>30</v>
      </c>
      <c r="BN21" s="7">
        <f t="shared" ref="BN21:BN25" si="68">SUM(W21:X21)</f>
        <v>20</v>
      </c>
      <c r="BO21" s="7">
        <f t="shared" ref="BO21:BO25" si="69">SUM(Y21:Z21)</f>
        <v>25</v>
      </c>
      <c r="BP21" s="7">
        <f t="shared" ref="BP21:BP25" si="70">SUM(AA21:AB21)</f>
        <v>25</v>
      </c>
      <c r="BQ21" s="7">
        <f t="shared" ref="BQ21:BQ25" si="71">SUM(AC21:AD21)</f>
        <v>25</v>
      </c>
      <c r="BR21" s="7">
        <f t="shared" ref="BR21:BR25" si="72">SUM(AE21:AF21)</f>
        <v>25</v>
      </c>
      <c r="BS21" s="7">
        <f t="shared" ref="BS21:BS25" si="73">SUM(AG21:AH21)</f>
        <v>25</v>
      </c>
      <c r="BT21" s="7">
        <f t="shared" ref="BT21:BT25" si="74">SUM(AI21:AJ21)</f>
        <v>25</v>
      </c>
      <c r="BU21" s="7">
        <f t="shared" si="43"/>
        <v>42.31797823081142</v>
      </c>
      <c r="BV21" s="7">
        <f t="shared" si="44"/>
        <v>38.977786076659442</v>
      </c>
      <c r="BW21" s="7">
        <f t="shared" si="15"/>
        <v>48.727004858307126</v>
      </c>
      <c r="BX21" s="37">
        <f t="shared" si="37"/>
        <v>54.154752317518017</v>
      </c>
      <c r="BY21" s="37">
        <f t="shared" si="58"/>
        <v>54.812738791295011</v>
      </c>
      <c r="BZ21" s="37">
        <f t="shared" si="33"/>
        <v>54.14396879016207</v>
      </c>
      <c r="CA21" s="37">
        <f t="shared" si="16"/>
        <v>56.212824574103493</v>
      </c>
      <c r="CB21" s="37">
        <f t="shared" si="34"/>
        <v>54.232492658635735</v>
      </c>
      <c r="CC21" s="37">
        <f t="shared" si="17"/>
        <v>82.300852573444885</v>
      </c>
      <c r="CD21" s="37">
        <f t="shared" si="35"/>
        <v>39.042854300776881</v>
      </c>
      <c r="CE21" s="37">
        <f t="shared" si="36"/>
        <v>41.551201309159573</v>
      </c>
      <c r="CF21" s="37">
        <f t="shared" si="38"/>
        <v>53.494123059659259</v>
      </c>
      <c r="CG21" s="37"/>
      <c r="CH21" s="10" t="s">
        <v>15</v>
      </c>
      <c r="CI21" s="7">
        <f t="shared" si="8"/>
        <v>55</v>
      </c>
      <c r="CJ21" s="7">
        <f t="shared" si="8"/>
        <v>55</v>
      </c>
      <c r="CK21" s="7">
        <f t="shared" si="8"/>
        <v>55</v>
      </c>
      <c r="CL21" s="7">
        <f t="shared" si="8"/>
        <v>50</v>
      </c>
      <c r="CM21" s="7">
        <f t="shared" si="8"/>
        <v>50</v>
      </c>
      <c r="CN21" s="7">
        <f t="shared" si="8"/>
        <v>50</v>
      </c>
      <c r="CO21" s="7">
        <f t="shared" si="8"/>
        <v>81.295764307470861</v>
      </c>
      <c r="CP21" s="7">
        <f t="shared" si="8"/>
        <v>102.88175717582516</v>
      </c>
      <c r="CQ21" s="7">
        <f t="shared" si="8"/>
        <v>108.95670758145708</v>
      </c>
      <c r="CR21" s="7">
        <f t="shared" si="8"/>
        <v>110.44531723273923</v>
      </c>
      <c r="CS21" s="7">
        <f t="shared" si="8"/>
        <v>121.34370687422175</v>
      </c>
      <c r="CT21" s="7">
        <f t="shared" si="8"/>
        <v>95.045324368818825</v>
      </c>
      <c r="CU21" s="7"/>
      <c r="CV21" s="208"/>
      <c r="CW21" s="208"/>
      <c r="CX21" s="19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39"/>
      <c r="EL21" s="439"/>
      <c r="EM21" s="439"/>
      <c r="EN21" s="439"/>
      <c r="EO21" s="439"/>
      <c r="EP21" s="439"/>
      <c r="EQ21" s="439"/>
      <c r="ER21" s="439"/>
      <c r="ES21" s="439"/>
      <c r="ET21" s="679"/>
      <c r="EU21" s="679"/>
      <c r="EV21" s="679"/>
      <c r="EW21" s="679"/>
      <c r="EX21" s="679"/>
      <c r="EY21" s="679"/>
      <c r="EZ21" s="679"/>
      <c r="FA21" s="679"/>
      <c r="FB21" s="679"/>
      <c r="FC21" s="679"/>
      <c r="FD21" s="679"/>
      <c r="FE21" s="679"/>
      <c r="FF21" s="679"/>
      <c r="FG21" s="679"/>
      <c r="FH21" s="679"/>
      <c r="FI21" s="679"/>
      <c r="FJ21" s="679"/>
      <c r="FK21" s="679"/>
      <c r="FL21" s="679"/>
      <c r="FO21" s="914">
        <f t="shared" si="18"/>
        <v>0</v>
      </c>
      <c r="FP21" s="914">
        <f t="shared" si="19"/>
        <v>0</v>
      </c>
      <c r="FQ21" s="914">
        <f t="shared" si="20"/>
        <v>0</v>
      </c>
      <c r="FR21" s="914">
        <f t="shared" si="21"/>
        <v>0</v>
      </c>
      <c r="FS21" s="914">
        <f t="shared" si="22"/>
        <v>0</v>
      </c>
      <c r="FT21" s="914">
        <f t="shared" si="23"/>
        <v>0</v>
      </c>
    </row>
    <row r="22" spans="2:176" x14ac:dyDescent="0.3">
      <c r="B22" s="10" t="s">
        <v>16</v>
      </c>
      <c r="C22" s="597">
        <v>110</v>
      </c>
      <c r="D22" s="597">
        <v>105</v>
      </c>
      <c r="E22" s="597">
        <v>75</v>
      </c>
      <c r="F22" s="597">
        <v>110</v>
      </c>
      <c r="G22" s="597">
        <v>115</v>
      </c>
      <c r="H22" s="597">
        <v>105</v>
      </c>
      <c r="I22" s="597">
        <v>124.02765571898328</v>
      </c>
      <c r="J22" s="597">
        <v>112.00632930275397</v>
      </c>
      <c r="K22" s="597">
        <v>115.4693646916447</v>
      </c>
      <c r="L22" s="597">
        <v>106.47674358047411</v>
      </c>
      <c r="M22" s="597">
        <v>112.64130674806157</v>
      </c>
      <c r="N22" s="597">
        <v>102.55453196843152</v>
      </c>
      <c r="O22" s="597">
        <v>120.88276107827221</v>
      </c>
      <c r="P22" s="211">
        <f t="shared" si="11"/>
        <v>-8.9547742926940344E-2</v>
      </c>
      <c r="Q22" s="211">
        <f t="shared" si="11"/>
        <v>0.17871691048702276</v>
      </c>
      <c r="R22" s="909"/>
      <c r="S22" s="7">
        <v>30</v>
      </c>
      <c r="T22" s="7">
        <v>20</v>
      </c>
      <c r="U22" s="7">
        <v>20</v>
      </c>
      <c r="V22" s="7">
        <v>20</v>
      </c>
      <c r="W22" s="7">
        <v>20</v>
      </c>
      <c r="X22" s="7">
        <v>15</v>
      </c>
      <c r="Y22" s="7">
        <v>30</v>
      </c>
      <c r="Z22" s="7">
        <v>25</v>
      </c>
      <c r="AA22" s="7">
        <v>35</v>
      </c>
      <c r="AB22" s="7">
        <v>25</v>
      </c>
      <c r="AC22" s="7">
        <v>35</v>
      </c>
      <c r="AD22" s="7">
        <v>25</v>
      </c>
      <c r="AE22" s="7">
        <v>35</v>
      </c>
      <c r="AF22" s="7">
        <v>25</v>
      </c>
      <c r="AG22" s="7">
        <v>30</v>
      </c>
      <c r="AH22" s="7">
        <v>25</v>
      </c>
      <c r="AI22" s="7">
        <v>30</v>
      </c>
      <c r="AJ22" s="7">
        <v>25</v>
      </c>
      <c r="AK22" s="7">
        <v>31.006913929745821</v>
      </c>
      <c r="AL22" s="7">
        <v>31.006913929745821</v>
      </c>
      <c r="AM22" s="7">
        <v>31.006913929745821</v>
      </c>
      <c r="AN22" s="7">
        <v>31.006913929745821</v>
      </c>
      <c r="AO22" s="7">
        <v>26.529087998623197</v>
      </c>
      <c r="AP22" s="7">
        <v>25.230403646739397</v>
      </c>
      <c r="AQ22" s="7">
        <v>27.862437573700941</v>
      </c>
      <c r="AR22" s="7">
        <v>32.384400083690423</v>
      </c>
      <c r="AS22" s="7">
        <v>29.038765789289378</v>
      </c>
      <c r="AT22" s="7">
        <v>29.038765789289378</v>
      </c>
      <c r="AU22" s="7">
        <v>30.58705144443012</v>
      </c>
      <c r="AV22" s="7">
        <v>26.804781668635819</v>
      </c>
      <c r="AW22" s="7">
        <v>28.120814180768139</v>
      </c>
      <c r="AX22" s="7">
        <v>27.630178460999737</v>
      </c>
      <c r="AY22" s="7">
        <v>26.302002457387722</v>
      </c>
      <c r="AZ22" s="7">
        <v>24.423748481318501</v>
      </c>
      <c r="BA22" s="7">
        <v>25.06241915099325</v>
      </c>
      <c r="BB22" s="7">
        <v>35.974299226142186</v>
      </c>
      <c r="BC22" s="7">
        <v>26.972096901644939</v>
      </c>
      <c r="BD22" s="7">
        <v>24.632491469281177</v>
      </c>
      <c r="BE22" s="7">
        <v>25.63863299210788</v>
      </c>
      <c r="BF22" s="7">
        <v>25.63863299210788</v>
      </c>
      <c r="BG22" s="7">
        <v>25.63863299210788</v>
      </c>
      <c r="BH22" s="7">
        <v>25.63863299210788</v>
      </c>
      <c r="BI22" s="7">
        <v>42.880037288392295</v>
      </c>
      <c r="BJ22" s="284"/>
      <c r="BK22" s="7">
        <f t="shared" si="65"/>
        <v>55</v>
      </c>
      <c r="BL22" s="7">
        <f t="shared" si="66"/>
        <v>50</v>
      </c>
      <c r="BM22" s="7">
        <f t="shared" si="67"/>
        <v>40</v>
      </c>
      <c r="BN22" s="7">
        <f t="shared" si="68"/>
        <v>35</v>
      </c>
      <c r="BO22" s="7">
        <f t="shared" si="69"/>
        <v>55</v>
      </c>
      <c r="BP22" s="7">
        <f t="shared" si="70"/>
        <v>60</v>
      </c>
      <c r="BQ22" s="7">
        <f t="shared" si="71"/>
        <v>60</v>
      </c>
      <c r="BR22" s="7">
        <f t="shared" si="72"/>
        <v>60</v>
      </c>
      <c r="BS22" s="7">
        <f t="shared" si="73"/>
        <v>55</v>
      </c>
      <c r="BT22" s="7">
        <f t="shared" si="74"/>
        <v>55</v>
      </c>
      <c r="BU22" s="7">
        <f t="shared" si="43"/>
        <v>62.013827859491641</v>
      </c>
      <c r="BV22" s="7">
        <f t="shared" si="44"/>
        <v>62.013827859491641</v>
      </c>
      <c r="BW22" s="7">
        <f t="shared" si="15"/>
        <v>51.759491645362594</v>
      </c>
      <c r="BX22" s="37">
        <f t="shared" si="37"/>
        <v>60.246837657391367</v>
      </c>
      <c r="BY22" s="37">
        <f t="shared" si="58"/>
        <v>58.077531578578757</v>
      </c>
      <c r="BZ22" s="37">
        <f t="shared" si="33"/>
        <v>57.391833113065942</v>
      </c>
      <c r="CA22" s="37">
        <f t="shared" si="16"/>
        <v>55.75099264176788</v>
      </c>
      <c r="CB22" s="37">
        <f t="shared" si="34"/>
        <v>50.725750938706227</v>
      </c>
      <c r="CC22" s="37">
        <f t="shared" si="17"/>
        <v>61.036718377135436</v>
      </c>
      <c r="CD22" s="37">
        <f t="shared" si="35"/>
        <v>51.604588370926116</v>
      </c>
      <c r="CE22" s="37">
        <f t="shared" si="36"/>
        <v>51.277265984215759</v>
      </c>
      <c r="CF22" s="37">
        <f t="shared" si="38"/>
        <v>51.277265984215759</v>
      </c>
      <c r="CG22" s="37"/>
      <c r="CH22" s="10" t="s">
        <v>16</v>
      </c>
      <c r="CI22" s="7">
        <f t="shared" ref="CI22:CT43" si="75">C22</f>
        <v>110</v>
      </c>
      <c r="CJ22" s="7">
        <f t="shared" si="75"/>
        <v>105</v>
      </c>
      <c r="CK22" s="7">
        <f t="shared" si="75"/>
        <v>75</v>
      </c>
      <c r="CL22" s="7">
        <f t="shared" si="75"/>
        <v>110</v>
      </c>
      <c r="CM22" s="7">
        <f t="shared" si="75"/>
        <v>115</v>
      </c>
      <c r="CN22" s="7">
        <f t="shared" si="75"/>
        <v>105</v>
      </c>
      <c r="CO22" s="7">
        <f t="shared" si="75"/>
        <v>124.02765571898328</v>
      </c>
      <c r="CP22" s="7">
        <f t="shared" si="75"/>
        <v>112.00632930275397</v>
      </c>
      <c r="CQ22" s="7">
        <f t="shared" si="75"/>
        <v>115.4693646916447</v>
      </c>
      <c r="CR22" s="7">
        <f t="shared" si="75"/>
        <v>106.47674358047411</v>
      </c>
      <c r="CS22" s="7">
        <f t="shared" si="75"/>
        <v>112.64130674806157</v>
      </c>
      <c r="CT22" s="7">
        <f t="shared" si="75"/>
        <v>102.55453196843152</v>
      </c>
      <c r="CU22" s="7"/>
      <c r="CV22" s="208"/>
      <c r="CW22" s="208"/>
      <c r="CX22" s="221"/>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439"/>
      <c r="EG22" s="439"/>
      <c r="EH22" s="439"/>
      <c r="EI22" s="439"/>
      <c r="EJ22" s="439"/>
      <c r="EK22" s="439"/>
      <c r="EL22" s="439"/>
      <c r="EM22" s="439"/>
      <c r="EN22" s="439"/>
      <c r="EO22" s="439"/>
      <c r="EP22" s="439"/>
      <c r="EQ22" s="439"/>
      <c r="ER22" s="439"/>
      <c r="ES22" s="439"/>
      <c r="ET22" s="679"/>
      <c r="EU22" s="679"/>
      <c r="EV22" s="679"/>
      <c r="EW22" s="679"/>
      <c r="EX22" s="679"/>
      <c r="EY22" s="679"/>
      <c r="EZ22" s="679"/>
      <c r="FA22" s="679"/>
      <c r="FB22" s="679"/>
      <c r="FC22" s="679"/>
      <c r="FD22" s="679"/>
      <c r="FE22" s="679"/>
      <c r="FF22" s="679"/>
      <c r="FG22" s="679"/>
      <c r="FH22" s="679"/>
      <c r="FI22" s="679"/>
      <c r="FJ22" s="679"/>
      <c r="FK22" s="679"/>
      <c r="FL22" s="679"/>
      <c r="FO22" s="914">
        <f t="shared" si="18"/>
        <v>0</v>
      </c>
      <c r="FP22" s="914">
        <f t="shared" si="19"/>
        <v>0</v>
      </c>
      <c r="FQ22" s="914">
        <f t="shared" si="20"/>
        <v>0</v>
      </c>
      <c r="FR22" s="914">
        <f t="shared" si="21"/>
        <v>0</v>
      </c>
      <c r="FS22" s="914">
        <f t="shared" si="22"/>
        <v>0</v>
      </c>
      <c r="FT22" s="914">
        <f t="shared" si="23"/>
        <v>0</v>
      </c>
    </row>
    <row r="23" spans="2:176" ht="11.2" customHeight="1" x14ac:dyDescent="0.3">
      <c r="B23" s="10" t="s">
        <v>17</v>
      </c>
      <c r="C23" s="597">
        <v>10</v>
      </c>
      <c r="D23" s="597">
        <v>10</v>
      </c>
      <c r="E23" s="597">
        <v>10</v>
      </c>
      <c r="F23" s="597">
        <v>15</v>
      </c>
      <c r="G23" s="597">
        <v>15</v>
      </c>
      <c r="H23" s="597">
        <v>15</v>
      </c>
      <c r="I23" s="597">
        <v>66.409761503261194</v>
      </c>
      <c r="J23" s="597">
        <v>62.02053690207822</v>
      </c>
      <c r="K23" s="597">
        <v>65.184696245391223</v>
      </c>
      <c r="L23" s="597">
        <v>65.634554829924312</v>
      </c>
      <c r="M23" s="597">
        <v>60.650003801610062</v>
      </c>
      <c r="N23" s="597">
        <v>58.009619696667826</v>
      </c>
      <c r="O23" s="597">
        <v>59.083704764244295</v>
      </c>
      <c r="P23" s="211">
        <f t="shared" si="11"/>
        <v>-4.3534772290849233E-2</v>
      </c>
      <c r="Q23" s="211">
        <f t="shared" si="11"/>
        <v>1.8515637116617079E-2</v>
      </c>
      <c r="R23" s="909"/>
      <c r="S23" s="7">
        <v>0</v>
      </c>
      <c r="T23" s="7">
        <v>5</v>
      </c>
      <c r="U23" s="7">
        <v>0</v>
      </c>
      <c r="V23" s="7">
        <v>5</v>
      </c>
      <c r="W23" s="7">
        <v>0</v>
      </c>
      <c r="X23" s="7">
        <v>5</v>
      </c>
      <c r="Y23" s="7">
        <v>5</v>
      </c>
      <c r="Z23" s="7">
        <v>5</v>
      </c>
      <c r="AA23" s="7">
        <v>5</v>
      </c>
      <c r="AB23" s="7">
        <v>5</v>
      </c>
      <c r="AC23" s="7">
        <v>5</v>
      </c>
      <c r="AD23" s="7">
        <v>5</v>
      </c>
      <c r="AE23" s="7">
        <v>5</v>
      </c>
      <c r="AF23" s="7">
        <v>5</v>
      </c>
      <c r="AG23" s="7">
        <v>5</v>
      </c>
      <c r="AH23" s="7">
        <v>5</v>
      </c>
      <c r="AI23" s="7">
        <v>5</v>
      </c>
      <c r="AJ23" s="7">
        <v>5</v>
      </c>
      <c r="AK23" s="7">
        <v>16.602440375815299</v>
      </c>
      <c r="AL23" s="7">
        <v>16.602440375815299</v>
      </c>
      <c r="AM23" s="7">
        <v>16.602440375815299</v>
      </c>
      <c r="AN23" s="7">
        <v>16.602440375815299</v>
      </c>
      <c r="AO23" s="7">
        <v>15.757023538890474</v>
      </c>
      <c r="AP23" s="7">
        <v>14.749466285406799</v>
      </c>
      <c r="AQ23" s="7">
        <v>15.696446255952328</v>
      </c>
      <c r="AR23" s="7">
        <v>15.81760082182862</v>
      </c>
      <c r="AS23" s="7">
        <v>5.1199792448884374</v>
      </c>
      <c r="AT23" s="7">
        <v>16.522768855918269</v>
      </c>
      <c r="AU23" s="7">
        <v>27.616813516120004</v>
      </c>
      <c r="AV23" s="7">
        <v>15.925134628464505</v>
      </c>
      <c r="AW23" s="7">
        <v>17.153146479142062</v>
      </c>
      <c r="AX23" s="7">
        <v>17.009449455302349</v>
      </c>
      <c r="AY23" s="7">
        <v>16.382616055018666</v>
      </c>
      <c r="AZ23" s="7">
        <v>15.089342840461239</v>
      </c>
      <c r="BA23" s="7">
        <v>15.511530477649707</v>
      </c>
      <c r="BB23" s="7">
        <v>15.196156902117671</v>
      </c>
      <c r="BC23" s="7">
        <v>15.196156902117671</v>
      </c>
      <c r="BD23" s="7">
        <v>14.746159519725008</v>
      </c>
      <c r="BE23" s="7">
        <v>14.502404924166957</v>
      </c>
      <c r="BF23" s="7">
        <v>14.502404924166957</v>
      </c>
      <c r="BG23" s="7">
        <v>14.502404924166957</v>
      </c>
      <c r="BH23" s="7">
        <v>14.502404924166955</v>
      </c>
      <c r="BI23" s="7">
        <v>14.770926191061074</v>
      </c>
      <c r="BJ23" s="284"/>
      <c r="BK23" s="7">
        <f t="shared" si="65"/>
        <v>5</v>
      </c>
      <c r="BL23" s="7">
        <f t="shared" si="66"/>
        <v>5</v>
      </c>
      <c r="BM23" s="7">
        <f t="shared" si="67"/>
        <v>5</v>
      </c>
      <c r="BN23" s="7">
        <f t="shared" si="68"/>
        <v>5</v>
      </c>
      <c r="BO23" s="7">
        <f t="shared" si="69"/>
        <v>10</v>
      </c>
      <c r="BP23" s="7">
        <f t="shared" si="70"/>
        <v>10</v>
      </c>
      <c r="BQ23" s="7">
        <f t="shared" si="71"/>
        <v>10</v>
      </c>
      <c r="BR23" s="7">
        <f t="shared" si="72"/>
        <v>10</v>
      </c>
      <c r="BS23" s="7">
        <f t="shared" si="73"/>
        <v>10</v>
      </c>
      <c r="BT23" s="7">
        <f t="shared" si="74"/>
        <v>10</v>
      </c>
      <c r="BU23" s="7">
        <f t="shared" si="43"/>
        <v>33.204880751630597</v>
      </c>
      <c r="BV23" s="7">
        <f t="shared" si="44"/>
        <v>33.204880751630597</v>
      </c>
      <c r="BW23" s="7">
        <f t="shared" si="15"/>
        <v>30.506489824297272</v>
      </c>
      <c r="BX23" s="37">
        <f t="shared" si="37"/>
        <v>31.514047077780948</v>
      </c>
      <c r="BY23" s="37">
        <f t="shared" si="58"/>
        <v>21.642748100806706</v>
      </c>
      <c r="BZ23" s="37">
        <f t="shared" si="33"/>
        <v>43.541948144584509</v>
      </c>
      <c r="CA23" s="37">
        <f t="shared" si="16"/>
        <v>34.162595934444411</v>
      </c>
      <c r="CB23" s="37">
        <f t="shared" si="34"/>
        <v>31.471958895479904</v>
      </c>
      <c r="CC23" s="37">
        <f t="shared" si="17"/>
        <v>30.707687379767378</v>
      </c>
      <c r="CD23" s="37">
        <f t="shared" si="35"/>
        <v>29.94231642184268</v>
      </c>
      <c r="CE23" s="37">
        <f t="shared" si="36"/>
        <v>29.004809848333913</v>
      </c>
      <c r="CF23" s="37">
        <f t="shared" si="38"/>
        <v>29.004809848333913</v>
      </c>
      <c r="CG23" s="37"/>
      <c r="CH23" s="10" t="s">
        <v>17</v>
      </c>
      <c r="CI23" s="7">
        <f t="shared" si="75"/>
        <v>10</v>
      </c>
      <c r="CJ23" s="7">
        <f t="shared" si="75"/>
        <v>10</v>
      </c>
      <c r="CK23" s="7">
        <f t="shared" si="75"/>
        <v>10</v>
      </c>
      <c r="CL23" s="7">
        <f t="shared" si="75"/>
        <v>15</v>
      </c>
      <c r="CM23" s="7">
        <f t="shared" si="75"/>
        <v>15</v>
      </c>
      <c r="CN23" s="7">
        <f t="shared" si="75"/>
        <v>15</v>
      </c>
      <c r="CO23" s="7">
        <f t="shared" si="75"/>
        <v>66.409761503261194</v>
      </c>
      <c r="CP23" s="7">
        <f t="shared" si="75"/>
        <v>62.02053690207822</v>
      </c>
      <c r="CQ23" s="7">
        <f t="shared" si="75"/>
        <v>65.184696245391223</v>
      </c>
      <c r="CR23" s="7">
        <f t="shared" si="75"/>
        <v>65.634554829924312</v>
      </c>
      <c r="CS23" s="7">
        <f t="shared" si="75"/>
        <v>60.650003801610062</v>
      </c>
      <c r="CT23" s="7">
        <f t="shared" si="75"/>
        <v>58.009619696667826</v>
      </c>
      <c r="CU23" s="7"/>
      <c r="CV23" s="208"/>
      <c r="CW23" s="208"/>
      <c r="CX23" s="221"/>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439"/>
      <c r="EG23" s="439"/>
      <c r="EH23" s="439"/>
      <c r="EI23" s="439"/>
      <c r="EJ23" s="439"/>
      <c r="EK23" s="439"/>
      <c r="EL23" s="439"/>
      <c r="EM23" s="439"/>
      <c r="EN23" s="439"/>
      <c r="EO23" s="439"/>
      <c r="EP23" s="439"/>
      <c r="EQ23" s="439"/>
      <c r="ER23" s="439"/>
      <c r="ES23" s="439"/>
      <c r="ET23" s="679"/>
      <c r="EU23" s="679"/>
      <c r="EV23" s="679"/>
      <c r="EW23" s="679"/>
      <c r="EX23" s="679"/>
      <c r="EY23" s="679"/>
      <c r="EZ23" s="679"/>
      <c r="FA23" s="679"/>
      <c r="FB23" s="679"/>
      <c r="FC23" s="679"/>
      <c r="FD23" s="679"/>
      <c r="FE23" s="679"/>
      <c r="FF23" s="679"/>
      <c r="FG23" s="679"/>
      <c r="FH23" s="679"/>
      <c r="FI23" s="679"/>
      <c r="FJ23" s="679"/>
      <c r="FK23" s="679"/>
      <c r="FL23" s="679"/>
      <c r="FO23" s="914">
        <f t="shared" si="18"/>
        <v>0</v>
      </c>
      <c r="FP23" s="914">
        <f t="shared" si="19"/>
        <v>0</v>
      </c>
      <c r="FQ23" s="914">
        <f t="shared" si="20"/>
        <v>0</v>
      </c>
      <c r="FR23" s="914">
        <f t="shared" si="21"/>
        <v>0</v>
      </c>
      <c r="FS23" s="914">
        <f t="shared" si="22"/>
        <v>0</v>
      </c>
      <c r="FT23" s="914">
        <f t="shared" si="23"/>
        <v>0</v>
      </c>
    </row>
    <row r="24" spans="2:176" x14ac:dyDescent="0.3">
      <c r="B24" s="10" t="s">
        <v>18</v>
      </c>
      <c r="C24" s="597">
        <v>195</v>
      </c>
      <c r="D24" s="597">
        <v>215</v>
      </c>
      <c r="E24" s="597">
        <v>230</v>
      </c>
      <c r="F24" s="597">
        <v>225</v>
      </c>
      <c r="G24" s="597">
        <v>220</v>
      </c>
      <c r="H24" s="597">
        <v>215</v>
      </c>
      <c r="I24" s="597">
        <v>298.5632641929364</v>
      </c>
      <c r="J24" s="597">
        <v>205.35679649955</v>
      </c>
      <c r="K24" s="597">
        <v>220.94446645363519</v>
      </c>
      <c r="L24" s="597">
        <v>233.99275551816987</v>
      </c>
      <c r="M24" s="597">
        <v>359.74251134390147</v>
      </c>
      <c r="N24" s="597">
        <v>183.2149891320297</v>
      </c>
      <c r="O24" s="597">
        <v>54.701799639314629</v>
      </c>
      <c r="P24" s="211">
        <f t="shared" si="11"/>
        <v>-0.49070520343123292</v>
      </c>
      <c r="Q24" s="211">
        <f t="shared" si="11"/>
        <v>-0.70143381882420641</v>
      </c>
      <c r="R24" s="909"/>
      <c r="S24" s="7">
        <v>60</v>
      </c>
      <c r="T24" s="7">
        <v>50</v>
      </c>
      <c r="U24" s="7">
        <v>65</v>
      </c>
      <c r="V24" s="7">
        <v>55</v>
      </c>
      <c r="W24" s="7">
        <v>60</v>
      </c>
      <c r="X24" s="7">
        <v>50</v>
      </c>
      <c r="Y24" s="7">
        <v>50</v>
      </c>
      <c r="Z24" s="7">
        <v>55</v>
      </c>
      <c r="AA24" s="7">
        <v>70</v>
      </c>
      <c r="AB24" s="7">
        <v>50</v>
      </c>
      <c r="AC24" s="7">
        <v>55</v>
      </c>
      <c r="AD24" s="7">
        <v>50</v>
      </c>
      <c r="AE24" s="7">
        <v>60</v>
      </c>
      <c r="AF24" s="7">
        <v>50</v>
      </c>
      <c r="AG24" s="7">
        <v>50</v>
      </c>
      <c r="AH24" s="7">
        <v>50</v>
      </c>
      <c r="AI24" s="7">
        <v>60</v>
      </c>
      <c r="AJ24" s="7">
        <v>50</v>
      </c>
      <c r="AK24" s="7">
        <v>149.51452399107009</v>
      </c>
      <c r="AL24" s="7">
        <v>100.95045563863387</v>
      </c>
      <c r="AM24" s="7">
        <v>42.053546930610651</v>
      </c>
      <c r="AN24" s="7">
        <v>6.0447376326217128</v>
      </c>
      <c r="AO24" s="7">
        <v>118.13521204972322</v>
      </c>
      <c r="AP24" s="7">
        <v>6.2312262815311916</v>
      </c>
      <c r="AQ24" s="7">
        <v>34.980026692986897</v>
      </c>
      <c r="AR24" s="7">
        <v>46.01033147530881</v>
      </c>
      <c r="AS24" s="7">
        <v>18.331327097825259</v>
      </c>
      <c r="AT24" s="7">
        <v>33.770104084337952</v>
      </c>
      <c r="AU24" s="7">
        <v>158.06376158759412</v>
      </c>
      <c r="AV24" s="7">
        <v>10.77927368387774</v>
      </c>
      <c r="AW24" s="7">
        <v>29.632957315439612</v>
      </c>
      <c r="AX24" s="7">
        <v>57.043163026479633</v>
      </c>
      <c r="AY24" s="7">
        <v>13.329496072861719</v>
      </c>
      <c r="AZ24" s="7">
        <v>133.9871391033889</v>
      </c>
      <c r="BA24" s="7">
        <v>198.70232418592806</v>
      </c>
      <c r="BB24" s="7">
        <v>112.61718549612655</v>
      </c>
      <c r="BC24" s="7">
        <v>10.539712971598384</v>
      </c>
      <c r="BD24" s="7">
        <v>37.883288690248449</v>
      </c>
      <c r="BE24" s="7">
        <v>59.727622409600897</v>
      </c>
      <c r="BF24" s="7">
        <v>70.715935621940446</v>
      </c>
      <c r="BG24" s="7">
        <v>28.039870227370475</v>
      </c>
      <c r="BH24" s="7">
        <v>24.731560873117861</v>
      </c>
      <c r="BI24" s="7">
        <v>11.552993165946617</v>
      </c>
      <c r="BJ24" s="284"/>
      <c r="BK24" s="7">
        <f t="shared" si="65"/>
        <v>105</v>
      </c>
      <c r="BL24" s="7">
        <f t="shared" si="66"/>
        <v>110</v>
      </c>
      <c r="BM24" s="7">
        <f t="shared" si="67"/>
        <v>120</v>
      </c>
      <c r="BN24" s="7">
        <f t="shared" si="68"/>
        <v>110</v>
      </c>
      <c r="BO24" s="7">
        <f t="shared" si="69"/>
        <v>105</v>
      </c>
      <c r="BP24" s="7">
        <f t="shared" si="70"/>
        <v>120</v>
      </c>
      <c r="BQ24" s="7">
        <f t="shared" si="71"/>
        <v>105</v>
      </c>
      <c r="BR24" s="7">
        <f t="shared" si="72"/>
        <v>110</v>
      </c>
      <c r="BS24" s="7">
        <f t="shared" si="73"/>
        <v>100</v>
      </c>
      <c r="BT24" s="7">
        <f t="shared" si="74"/>
        <v>110</v>
      </c>
      <c r="BU24" s="7">
        <f t="shared" si="43"/>
        <v>250.46497962970398</v>
      </c>
      <c r="BV24" s="7">
        <f t="shared" si="44"/>
        <v>48.098284563232362</v>
      </c>
      <c r="BW24" s="7">
        <f t="shared" si="15"/>
        <v>124.36643833125441</v>
      </c>
      <c r="BX24" s="37">
        <f t="shared" si="37"/>
        <v>80.9903581682957</v>
      </c>
      <c r="BY24" s="37">
        <f t="shared" si="58"/>
        <v>52.101431182163211</v>
      </c>
      <c r="BZ24" s="37">
        <f t="shared" si="33"/>
        <v>168.84303527147185</v>
      </c>
      <c r="CA24" s="37">
        <f t="shared" si="16"/>
        <v>86.676120341919244</v>
      </c>
      <c r="CB24" s="37">
        <f t="shared" si="34"/>
        <v>147.31663517625063</v>
      </c>
      <c r="CC24" s="37">
        <f t="shared" si="17"/>
        <v>311.31950968205462</v>
      </c>
      <c r="CD24" s="37">
        <f t="shared" si="35"/>
        <v>48.423001661846833</v>
      </c>
      <c r="CE24" s="37">
        <f t="shared" si="36"/>
        <v>130.44355803154133</v>
      </c>
      <c r="CF24" s="37">
        <f t="shared" si="38"/>
        <v>52.771431100488336</v>
      </c>
      <c r="CG24" s="37"/>
      <c r="CH24" s="10" t="s">
        <v>18</v>
      </c>
      <c r="CI24" s="7">
        <f t="shared" si="75"/>
        <v>195</v>
      </c>
      <c r="CJ24" s="7">
        <f t="shared" si="75"/>
        <v>215</v>
      </c>
      <c r="CK24" s="7">
        <f t="shared" si="75"/>
        <v>230</v>
      </c>
      <c r="CL24" s="7">
        <f t="shared" si="75"/>
        <v>225</v>
      </c>
      <c r="CM24" s="7">
        <f t="shared" si="75"/>
        <v>220</v>
      </c>
      <c r="CN24" s="7">
        <f t="shared" si="75"/>
        <v>215</v>
      </c>
      <c r="CO24" s="7">
        <f t="shared" si="75"/>
        <v>298.5632641929364</v>
      </c>
      <c r="CP24" s="7">
        <f t="shared" si="75"/>
        <v>205.35679649955</v>
      </c>
      <c r="CQ24" s="7">
        <f t="shared" si="75"/>
        <v>220.94446645363519</v>
      </c>
      <c r="CR24" s="7">
        <f t="shared" si="75"/>
        <v>233.99275551816987</v>
      </c>
      <c r="CS24" s="7">
        <f t="shared" si="75"/>
        <v>359.74251134390147</v>
      </c>
      <c r="CT24" s="7">
        <f t="shared" si="75"/>
        <v>183.2149891320297</v>
      </c>
      <c r="CU24" s="7"/>
      <c r="CV24" s="208"/>
      <c r="CW24" s="208"/>
      <c r="CX24" s="19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439"/>
      <c r="EG24" s="439"/>
      <c r="EH24" s="439"/>
      <c r="EI24" s="439"/>
      <c r="EJ24" s="439"/>
      <c r="EK24" s="439"/>
      <c r="EL24" s="439"/>
      <c r="EM24" s="439"/>
      <c r="EN24" s="439"/>
      <c r="EO24" s="439"/>
      <c r="EP24" s="439"/>
      <c r="EQ24" s="439"/>
      <c r="ER24" s="439"/>
      <c r="ES24" s="439"/>
      <c r="ET24" s="679"/>
      <c r="EU24" s="679"/>
      <c r="EV24" s="679"/>
      <c r="EW24" s="679"/>
      <c r="EX24" s="679"/>
      <c r="EY24" s="679"/>
      <c r="EZ24" s="679"/>
      <c r="FA24" s="679"/>
      <c r="FB24" s="679"/>
      <c r="FC24" s="679"/>
      <c r="FD24" s="679"/>
      <c r="FE24" s="679"/>
      <c r="FF24" s="679"/>
      <c r="FG24" s="679"/>
      <c r="FH24" s="679"/>
      <c r="FI24" s="679"/>
      <c r="FJ24" s="679"/>
      <c r="FK24" s="679"/>
      <c r="FL24" s="679"/>
      <c r="FO24" s="914">
        <f t="shared" si="18"/>
        <v>0</v>
      </c>
      <c r="FP24" s="914">
        <f t="shared" si="19"/>
        <v>0</v>
      </c>
      <c r="FQ24" s="914">
        <f t="shared" si="20"/>
        <v>0</v>
      </c>
      <c r="FR24" s="914">
        <f t="shared" si="21"/>
        <v>0</v>
      </c>
      <c r="FS24" s="914">
        <f t="shared" si="22"/>
        <v>0</v>
      </c>
      <c r="FT24" s="914">
        <f t="shared" si="23"/>
        <v>0</v>
      </c>
    </row>
    <row r="25" spans="2:176" x14ac:dyDescent="0.3">
      <c r="B25" s="52" t="s">
        <v>19</v>
      </c>
      <c r="C25" s="791">
        <v>165</v>
      </c>
      <c r="D25" s="791">
        <v>155</v>
      </c>
      <c r="E25" s="791">
        <v>145</v>
      </c>
      <c r="F25" s="791">
        <v>160</v>
      </c>
      <c r="G25" s="791">
        <v>170</v>
      </c>
      <c r="H25" s="791">
        <v>180</v>
      </c>
      <c r="I25" s="791">
        <v>215.30004650660874</v>
      </c>
      <c r="J25" s="791">
        <v>156.53009560221176</v>
      </c>
      <c r="K25" s="791">
        <v>149.20942897155743</v>
      </c>
      <c r="L25" s="791">
        <v>155.25830126573413</v>
      </c>
      <c r="M25" s="791">
        <v>185.13365254098892</v>
      </c>
      <c r="N25" s="791">
        <v>175.95656030470923</v>
      </c>
      <c r="O25" s="791">
        <v>219.72664044864842</v>
      </c>
      <c r="P25" s="214">
        <f t="shared" si="11"/>
        <v>-4.957009225671638E-2</v>
      </c>
      <c r="Q25" s="214">
        <f t="shared" si="11"/>
        <v>0.24875503401601651</v>
      </c>
      <c r="R25" s="909"/>
      <c r="S25" s="29">
        <v>40</v>
      </c>
      <c r="T25" s="29">
        <v>40</v>
      </c>
      <c r="U25" s="29">
        <v>35</v>
      </c>
      <c r="V25" s="29">
        <v>35</v>
      </c>
      <c r="W25" s="29">
        <v>35</v>
      </c>
      <c r="X25" s="29">
        <v>35</v>
      </c>
      <c r="Y25" s="29">
        <v>40</v>
      </c>
      <c r="Z25" s="29">
        <v>40</v>
      </c>
      <c r="AA25" s="29">
        <v>40</v>
      </c>
      <c r="AB25" s="29">
        <v>40</v>
      </c>
      <c r="AC25" s="29">
        <v>40</v>
      </c>
      <c r="AD25" s="29">
        <v>45</v>
      </c>
      <c r="AE25" s="29">
        <v>45</v>
      </c>
      <c r="AF25" s="29">
        <v>45</v>
      </c>
      <c r="AG25" s="29">
        <v>45</v>
      </c>
      <c r="AH25" s="29">
        <v>45</v>
      </c>
      <c r="AI25" s="29">
        <v>45</v>
      </c>
      <c r="AJ25" s="29">
        <v>50</v>
      </c>
      <c r="AK25" s="29">
        <v>42.515994956502524</v>
      </c>
      <c r="AL25" s="29">
        <v>42.515994956502524</v>
      </c>
      <c r="AM25" s="29">
        <v>42.515994956502524</v>
      </c>
      <c r="AN25" s="29">
        <v>87.75206163710115</v>
      </c>
      <c r="AO25" s="29">
        <v>43.481913903740391</v>
      </c>
      <c r="AP25" s="29">
        <v>33.555180688585452</v>
      </c>
      <c r="AQ25" s="29">
        <v>38.730344839141949</v>
      </c>
      <c r="AR25" s="29">
        <v>40.762656170743973</v>
      </c>
      <c r="AS25" s="29">
        <v>22.11745732082764</v>
      </c>
      <c r="AT25" s="29">
        <v>39.22164173737238</v>
      </c>
      <c r="AU25" s="29">
        <v>67.042203211035456</v>
      </c>
      <c r="AV25" s="29">
        <v>20.828126702321953</v>
      </c>
      <c r="AW25" s="29">
        <v>28.132585944562557</v>
      </c>
      <c r="AX25" s="29">
        <v>39.469115022067513</v>
      </c>
      <c r="AY25" s="29">
        <v>37.579620909922895</v>
      </c>
      <c r="AZ25" s="29">
        <v>50.076979389181183</v>
      </c>
      <c r="BA25" s="29">
        <v>51.721028058605071</v>
      </c>
      <c r="BB25" s="29">
        <v>42.824325786285598</v>
      </c>
      <c r="BC25" s="29">
        <v>46.865414409752375</v>
      </c>
      <c r="BD25" s="29">
        <v>43.722884286345909</v>
      </c>
      <c r="BE25" s="29">
        <v>51.584748287471882</v>
      </c>
      <c r="BF25" s="29">
        <v>41.457270672412449</v>
      </c>
      <c r="BG25" s="29">
        <v>41.457270672412449</v>
      </c>
      <c r="BH25" s="29">
        <v>41.457270672412449</v>
      </c>
      <c r="BI25" s="29">
        <v>61.546403361849997</v>
      </c>
      <c r="BJ25" s="284"/>
      <c r="BK25" s="29">
        <f t="shared" si="65"/>
        <v>75</v>
      </c>
      <c r="BL25" s="29">
        <f t="shared" si="66"/>
        <v>80</v>
      </c>
      <c r="BM25" s="29">
        <f t="shared" si="67"/>
        <v>70</v>
      </c>
      <c r="BN25" s="29">
        <f t="shared" si="68"/>
        <v>70</v>
      </c>
      <c r="BO25" s="29">
        <f t="shared" si="69"/>
        <v>80</v>
      </c>
      <c r="BP25" s="29">
        <f t="shared" si="70"/>
        <v>80</v>
      </c>
      <c r="BQ25" s="29">
        <f t="shared" si="71"/>
        <v>85</v>
      </c>
      <c r="BR25" s="29">
        <f t="shared" si="72"/>
        <v>90</v>
      </c>
      <c r="BS25" s="29">
        <f t="shared" si="73"/>
        <v>90</v>
      </c>
      <c r="BT25" s="29">
        <f t="shared" si="74"/>
        <v>95</v>
      </c>
      <c r="BU25" s="29">
        <f t="shared" si="43"/>
        <v>85.031989913005049</v>
      </c>
      <c r="BV25" s="29">
        <f t="shared" si="44"/>
        <v>130.26805659360366</v>
      </c>
      <c r="BW25" s="29">
        <f t="shared" si="15"/>
        <v>77.037094592325843</v>
      </c>
      <c r="BX25" s="786">
        <f t="shared" si="37"/>
        <v>79.493001009885916</v>
      </c>
      <c r="BY25" s="787">
        <f t="shared" si="58"/>
        <v>61.33909905820002</v>
      </c>
      <c r="BZ25" s="787">
        <f t="shared" si="33"/>
        <v>87.870329913357409</v>
      </c>
      <c r="CA25" s="787">
        <f t="shared" si="16"/>
        <v>67.601700966630062</v>
      </c>
      <c r="CB25" s="787">
        <f t="shared" si="34"/>
        <v>87.65660029910407</v>
      </c>
      <c r="CC25" s="787">
        <f t="shared" si="17"/>
        <v>94.54535384489067</v>
      </c>
      <c r="CD25" s="787">
        <f t="shared" si="35"/>
        <v>90.588298696098292</v>
      </c>
      <c r="CE25" s="787">
        <f t="shared" si="36"/>
        <v>93.042018959884331</v>
      </c>
      <c r="CF25" s="787">
        <f t="shared" si="38"/>
        <v>82.914541344824897</v>
      </c>
      <c r="CG25" s="37"/>
      <c r="CH25" s="52" t="s">
        <v>19</v>
      </c>
      <c r="CI25" s="29">
        <f t="shared" si="75"/>
        <v>165</v>
      </c>
      <c r="CJ25" s="29">
        <f t="shared" si="75"/>
        <v>155</v>
      </c>
      <c r="CK25" s="29">
        <f t="shared" si="75"/>
        <v>145</v>
      </c>
      <c r="CL25" s="29">
        <f t="shared" si="75"/>
        <v>160</v>
      </c>
      <c r="CM25" s="29">
        <f t="shared" si="75"/>
        <v>170</v>
      </c>
      <c r="CN25" s="29">
        <f t="shared" si="75"/>
        <v>180</v>
      </c>
      <c r="CO25" s="29">
        <f t="shared" si="75"/>
        <v>215.30004650660874</v>
      </c>
      <c r="CP25" s="29">
        <f t="shared" si="75"/>
        <v>156.53009560221176</v>
      </c>
      <c r="CQ25" s="29">
        <f t="shared" si="75"/>
        <v>149.20942897155743</v>
      </c>
      <c r="CR25" s="29">
        <f t="shared" si="75"/>
        <v>155.25830126573413</v>
      </c>
      <c r="CS25" s="29">
        <f t="shared" si="75"/>
        <v>185.13365254098892</v>
      </c>
      <c r="CT25" s="29">
        <f t="shared" si="75"/>
        <v>175.95656030470923</v>
      </c>
      <c r="CU25" s="29"/>
      <c r="CV25" s="217"/>
      <c r="CW25" s="217"/>
      <c r="CX25" s="199"/>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c r="EY25" s="447"/>
      <c r="EZ25" s="447"/>
      <c r="FA25" s="447"/>
      <c r="FB25" s="447"/>
      <c r="FC25" s="447"/>
      <c r="FD25" s="447"/>
      <c r="FE25" s="447"/>
      <c r="FF25" s="447"/>
      <c r="FG25" s="447"/>
      <c r="FH25" s="447"/>
      <c r="FI25" s="447"/>
      <c r="FJ25" s="447"/>
      <c r="FK25" s="447"/>
      <c r="FL25" s="447"/>
      <c r="FO25" s="914">
        <f t="shared" si="18"/>
        <v>0</v>
      </c>
      <c r="FP25" s="914">
        <f t="shared" si="19"/>
        <v>0</v>
      </c>
      <c r="FQ25" s="914">
        <f t="shared" si="20"/>
        <v>0</v>
      </c>
      <c r="FR25" s="914">
        <f t="shared" si="21"/>
        <v>0</v>
      </c>
      <c r="FS25" s="914">
        <f t="shared" si="22"/>
        <v>0</v>
      </c>
      <c r="FT25" s="914">
        <f t="shared" si="23"/>
        <v>0</v>
      </c>
    </row>
    <row r="26" spans="2:176" x14ac:dyDescent="0.3">
      <c r="B26" s="20" t="s">
        <v>13</v>
      </c>
      <c r="C26" s="792">
        <v>50</v>
      </c>
      <c r="D26" s="792">
        <v>60</v>
      </c>
      <c r="E26" s="792">
        <v>170</v>
      </c>
      <c r="F26" s="792">
        <v>220</v>
      </c>
      <c r="G26" s="792">
        <v>120</v>
      </c>
      <c r="H26" s="792">
        <v>235</v>
      </c>
      <c r="I26" s="784">
        <f t="shared" ref="I26:O26" si="76">SUM(I27:I31)</f>
        <v>218.82799632930983</v>
      </c>
      <c r="J26" s="784">
        <f t="shared" si="76"/>
        <v>108.88601227321639</v>
      </c>
      <c r="K26" s="784">
        <f t="shared" si="76"/>
        <v>168.88811626284198</v>
      </c>
      <c r="L26" s="784">
        <f t="shared" si="76"/>
        <v>192.65496448538445</v>
      </c>
      <c r="M26" s="784">
        <f t="shared" si="76"/>
        <v>159.11787859827328</v>
      </c>
      <c r="N26" s="784">
        <f t="shared" si="76"/>
        <v>158.43657084284141</v>
      </c>
      <c r="O26" s="784">
        <f t="shared" si="76"/>
        <v>197.52395148759723</v>
      </c>
      <c r="P26" s="209">
        <f t="shared" si="11"/>
        <v>-4.28178003272639E-3</v>
      </c>
      <c r="Q26" s="209">
        <f t="shared" si="11"/>
        <v>0.24670680788419697</v>
      </c>
      <c r="R26" s="909"/>
      <c r="S26" s="31">
        <v>15</v>
      </c>
      <c r="T26" s="31">
        <v>15</v>
      </c>
      <c r="U26" s="31">
        <v>45</v>
      </c>
      <c r="V26" s="31">
        <v>40</v>
      </c>
      <c r="W26" s="31">
        <v>40</v>
      </c>
      <c r="X26" s="31">
        <v>40</v>
      </c>
      <c r="Y26" s="31">
        <v>55</v>
      </c>
      <c r="Z26" s="31">
        <v>60</v>
      </c>
      <c r="AA26" s="31">
        <v>55</v>
      </c>
      <c r="AB26" s="31">
        <v>55</v>
      </c>
      <c r="AC26" s="31">
        <v>35</v>
      </c>
      <c r="AD26" s="31">
        <v>25</v>
      </c>
      <c r="AE26" s="31">
        <v>30</v>
      </c>
      <c r="AF26" s="31">
        <v>30</v>
      </c>
      <c r="AG26" s="31">
        <v>55</v>
      </c>
      <c r="AH26" s="31">
        <v>55</v>
      </c>
      <c r="AI26" s="31">
        <v>55</v>
      </c>
      <c r="AJ26" s="31">
        <v>55</v>
      </c>
      <c r="AK26" s="31">
        <f t="shared" ref="AK26:AS26" si="77">SUM(AK27:AK31)</f>
        <v>54.706999082327457</v>
      </c>
      <c r="AL26" s="31">
        <f t="shared" si="77"/>
        <v>54.706999082327457</v>
      </c>
      <c r="AM26" s="31">
        <f t="shared" si="77"/>
        <v>54.706999082327457</v>
      </c>
      <c r="AN26" s="31">
        <f t="shared" si="77"/>
        <v>54.706999082327457</v>
      </c>
      <c r="AO26" s="31">
        <f t="shared" si="77"/>
        <v>33.175852077934877</v>
      </c>
      <c r="AP26" s="31">
        <f t="shared" si="77"/>
        <v>18.290451516342788</v>
      </c>
      <c r="AQ26" s="31">
        <f t="shared" si="77"/>
        <v>21.426618642480928</v>
      </c>
      <c r="AR26" s="31">
        <f t="shared" si="77"/>
        <v>35.993090036457801</v>
      </c>
      <c r="AS26" s="31">
        <f t="shared" si="77"/>
        <v>35.864535507985934</v>
      </c>
      <c r="AT26" s="31">
        <f>SUM(AT27:AT31)</f>
        <v>38.430517445326473</v>
      </c>
      <c r="AU26" s="31">
        <f>SUM(AU27:AU31)</f>
        <v>38.430517445326473</v>
      </c>
      <c r="AV26" s="31">
        <f>SUM(AV27:AV31)</f>
        <v>56.162545864203082</v>
      </c>
      <c r="AW26" s="31">
        <f t="shared" ref="AW26:BI26" si="78">SUM(AW27:AW31)</f>
        <v>44.060782829446495</v>
      </c>
      <c r="AX26" s="31">
        <f t="shared" si="78"/>
        <v>48.018266583748236</v>
      </c>
      <c r="AY26" s="31">
        <f t="shared" si="78"/>
        <v>48.688351384265005</v>
      </c>
      <c r="AZ26" s="31">
        <f t="shared" si="78"/>
        <v>51.887563687924718</v>
      </c>
      <c r="BA26" s="31">
        <f t="shared" si="78"/>
        <v>41.472774491784698</v>
      </c>
      <c r="BB26" s="31">
        <f t="shared" si="78"/>
        <v>40.649581972778492</v>
      </c>
      <c r="BC26" s="31">
        <f t="shared" si="78"/>
        <v>38.277720664762469</v>
      </c>
      <c r="BD26" s="31">
        <f t="shared" si="78"/>
        <v>38.717801468947613</v>
      </c>
      <c r="BE26" s="31">
        <f t="shared" si="78"/>
        <v>39.609142710710351</v>
      </c>
      <c r="BF26" s="31">
        <f t="shared" si="78"/>
        <v>39.609142710710351</v>
      </c>
      <c r="BG26" s="31">
        <f t="shared" si="78"/>
        <v>39.609142710710351</v>
      </c>
      <c r="BH26" s="31">
        <f t="shared" si="78"/>
        <v>39.609142710710351</v>
      </c>
      <c r="BI26" s="31">
        <f t="shared" si="78"/>
        <v>49.380987871899308</v>
      </c>
      <c r="BJ26" s="284"/>
      <c r="BK26" s="31">
        <f t="shared" ref="BK26:BM26" si="79">SUM(BK27:BK31)</f>
        <v>30</v>
      </c>
      <c r="BL26" s="31">
        <f t="shared" si="79"/>
        <v>30</v>
      </c>
      <c r="BM26" s="31">
        <f t="shared" si="79"/>
        <v>85</v>
      </c>
      <c r="BN26" s="31">
        <f>SUM(BN27:BN31)</f>
        <v>80</v>
      </c>
      <c r="BO26" s="31">
        <f>SUM(BO27:BO31)</f>
        <v>115</v>
      </c>
      <c r="BP26" s="31">
        <f t="shared" ref="BP26:BS26" si="80">SUM(BP27:BP31)</f>
        <v>110</v>
      </c>
      <c r="BQ26" s="31">
        <f t="shared" si="80"/>
        <v>60</v>
      </c>
      <c r="BR26" s="31">
        <f t="shared" si="80"/>
        <v>60</v>
      </c>
      <c r="BS26" s="31">
        <f t="shared" si="80"/>
        <v>110</v>
      </c>
      <c r="BT26" s="31">
        <f>SUM(BT27:BT31)</f>
        <v>110</v>
      </c>
      <c r="BU26" s="31">
        <f t="shared" si="43"/>
        <v>109.41399816465491</v>
      </c>
      <c r="BV26" s="31">
        <f t="shared" si="44"/>
        <v>109.41399816465491</v>
      </c>
      <c r="BW26" s="31">
        <f t="shared" si="15"/>
        <v>51.466303594277662</v>
      </c>
      <c r="BX26" s="31">
        <f t="shared" si="37"/>
        <v>57.419708678938733</v>
      </c>
      <c r="BY26" s="31">
        <f t="shared" si="58"/>
        <v>74.295052953312407</v>
      </c>
      <c r="BZ26" s="31">
        <f t="shared" si="33"/>
        <v>94.593063309529555</v>
      </c>
      <c r="CA26" s="31">
        <f t="shared" si="16"/>
        <v>92.079049413194724</v>
      </c>
      <c r="CB26" s="31">
        <f t="shared" si="34"/>
        <v>100.57591507218973</v>
      </c>
      <c r="CC26" s="31">
        <f t="shared" si="17"/>
        <v>82.122356464563182</v>
      </c>
      <c r="CD26" s="31">
        <f t="shared" si="35"/>
        <v>76.995522133710082</v>
      </c>
      <c r="CE26" s="31">
        <f t="shared" si="36"/>
        <v>79.218285421420703</v>
      </c>
      <c r="CF26" s="31">
        <f t="shared" si="38"/>
        <v>79.218285421420703</v>
      </c>
      <c r="CG26" s="31"/>
      <c r="CH26" s="887" t="s">
        <v>13</v>
      </c>
      <c r="CI26" s="31">
        <f t="shared" si="75"/>
        <v>50</v>
      </c>
      <c r="CJ26" s="31">
        <f t="shared" si="75"/>
        <v>60</v>
      </c>
      <c r="CK26" s="31">
        <f t="shared" si="75"/>
        <v>170</v>
      </c>
      <c r="CL26" s="31">
        <f t="shared" si="75"/>
        <v>220</v>
      </c>
      <c r="CM26" s="31">
        <f t="shared" si="75"/>
        <v>120</v>
      </c>
      <c r="CN26" s="31">
        <f t="shared" si="75"/>
        <v>235</v>
      </c>
      <c r="CO26" s="31">
        <f t="shared" si="75"/>
        <v>218.82799632930983</v>
      </c>
      <c r="CP26" s="31">
        <f t="shared" si="75"/>
        <v>108.88601227321639</v>
      </c>
      <c r="CQ26" s="31">
        <f t="shared" si="75"/>
        <v>168.88811626284198</v>
      </c>
      <c r="CR26" s="31">
        <f t="shared" si="75"/>
        <v>192.65496448538445</v>
      </c>
      <c r="CS26" s="31">
        <f t="shared" si="75"/>
        <v>159.11787859827328</v>
      </c>
      <c r="CT26" s="31">
        <f t="shared" si="75"/>
        <v>158.43657084284141</v>
      </c>
      <c r="CU26" s="31">
        <f>O26</f>
        <v>197.52395148759723</v>
      </c>
      <c r="CV26" s="210">
        <f t="shared" si="45"/>
        <v>-4.28178003272639E-3</v>
      </c>
      <c r="CW26" s="210">
        <f>Q26</f>
        <v>0.24670680788419697</v>
      </c>
      <c r="CX26" s="544"/>
      <c r="CY26" s="444">
        <f t="shared" ref="CY26:EO26" si="81">S26</f>
        <v>15</v>
      </c>
      <c r="CZ26" s="444">
        <f t="shared" si="81"/>
        <v>15</v>
      </c>
      <c r="DA26" s="444">
        <f t="shared" si="81"/>
        <v>45</v>
      </c>
      <c r="DB26" s="444">
        <f t="shared" si="81"/>
        <v>40</v>
      </c>
      <c r="DC26" s="444">
        <f t="shared" si="81"/>
        <v>40</v>
      </c>
      <c r="DD26" s="444">
        <f t="shared" si="81"/>
        <v>40</v>
      </c>
      <c r="DE26" s="444">
        <f t="shared" si="81"/>
        <v>55</v>
      </c>
      <c r="DF26" s="444">
        <f t="shared" si="81"/>
        <v>60</v>
      </c>
      <c r="DG26" s="444">
        <f t="shared" si="81"/>
        <v>55</v>
      </c>
      <c r="DH26" s="444">
        <f t="shared" si="81"/>
        <v>55</v>
      </c>
      <c r="DI26" s="444">
        <f t="shared" si="81"/>
        <v>35</v>
      </c>
      <c r="DJ26" s="444">
        <f t="shared" si="81"/>
        <v>25</v>
      </c>
      <c r="DK26" s="444">
        <f t="shared" si="81"/>
        <v>30</v>
      </c>
      <c r="DL26" s="444">
        <f t="shared" si="81"/>
        <v>30</v>
      </c>
      <c r="DM26" s="444">
        <f t="shared" si="81"/>
        <v>55</v>
      </c>
      <c r="DN26" s="444">
        <f t="shared" si="81"/>
        <v>55</v>
      </c>
      <c r="DO26" s="444">
        <f t="shared" si="81"/>
        <v>55</v>
      </c>
      <c r="DP26" s="444">
        <f t="shared" si="81"/>
        <v>55</v>
      </c>
      <c r="DQ26" s="444">
        <f t="shared" si="81"/>
        <v>54.706999082327457</v>
      </c>
      <c r="DR26" s="444">
        <f t="shared" si="81"/>
        <v>54.706999082327457</v>
      </c>
      <c r="DS26" s="444">
        <f t="shared" si="81"/>
        <v>54.706999082327457</v>
      </c>
      <c r="DT26" s="444">
        <f t="shared" si="81"/>
        <v>54.706999082327457</v>
      </c>
      <c r="DU26" s="444">
        <f t="shared" si="81"/>
        <v>33.175852077934877</v>
      </c>
      <c r="DV26" s="444">
        <f t="shared" si="81"/>
        <v>18.290451516342788</v>
      </c>
      <c r="DW26" s="444">
        <f t="shared" si="81"/>
        <v>21.426618642480928</v>
      </c>
      <c r="DX26" s="444">
        <f t="shared" si="81"/>
        <v>35.993090036457801</v>
      </c>
      <c r="DY26" s="444">
        <f t="shared" si="81"/>
        <v>35.864535507985934</v>
      </c>
      <c r="DZ26" s="444">
        <f t="shared" si="81"/>
        <v>38.430517445326473</v>
      </c>
      <c r="EA26" s="444">
        <f t="shared" si="81"/>
        <v>38.430517445326473</v>
      </c>
      <c r="EB26" s="444">
        <f t="shared" si="81"/>
        <v>56.162545864203082</v>
      </c>
      <c r="EC26" s="444">
        <f t="shared" si="81"/>
        <v>44.060782829446495</v>
      </c>
      <c r="ED26" s="444">
        <f t="shared" si="81"/>
        <v>48.018266583748236</v>
      </c>
      <c r="EE26" s="444">
        <f t="shared" si="81"/>
        <v>48.688351384265005</v>
      </c>
      <c r="EF26" s="444">
        <f t="shared" si="81"/>
        <v>51.887563687924718</v>
      </c>
      <c r="EG26" s="444">
        <f t="shared" si="81"/>
        <v>41.472774491784698</v>
      </c>
      <c r="EH26" s="444">
        <f t="shared" si="81"/>
        <v>40.649581972778492</v>
      </c>
      <c r="EI26" s="444">
        <f t="shared" si="81"/>
        <v>38.277720664762469</v>
      </c>
      <c r="EJ26" s="444">
        <f t="shared" si="81"/>
        <v>38.717801468947613</v>
      </c>
      <c r="EK26" s="444">
        <f t="shared" si="81"/>
        <v>39.609142710710351</v>
      </c>
      <c r="EL26" s="444">
        <f t="shared" si="81"/>
        <v>39.609142710710351</v>
      </c>
      <c r="EM26" s="444">
        <f t="shared" si="81"/>
        <v>39.609142710710351</v>
      </c>
      <c r="EN26" s="444">
        <f t="shared" si="81"/>
        <v>39.609142710710351</v>
      </c>
      <c r="EO26" s="444">
        <f t="shared" si="81"/>
        <v>49.380987871899308</v>
      </c>
      <c r="EP26" s="444"/>
      <c r="EQ26" s="444">
        <f t="shared" ref="EQ26:FL26" si="82">BK26</f>
        <v>30</v>
      </c>
      <c r="ER26" s="444">
        <f t="shared" si="82"/>
        <v>30</v>
      </c>
      <c r="ES26" s="444">
        <f t="shared" si="82"/>
        <v>85</v>
      </c>
      <c r="ET26" s="444">
        <f t="shared" si="82"/>
        <v>80</v>
      </c>
      <c r="EU26" s="444">
        <f t="shared" si="82"/>
        <v>115</v>
      </c>
      <c r="EV26" s="444">
        <f t="shared" si="82"/>
        <v>110</v>
      </c>
      <c r="EW26" s="444">
        <f t="shared" si="82"/>
        <v>60</v>
      </c>
      <c r="EX26" s="444">
        <f t="shared" si="82"/>
        <v>60</v>
      </c>
      <c r="EY26" s="444">
        <f t="shared" si="82"/>
        <v>110</v>
      </c>
      <c r="EZ26" s="444">
        <f t="shared" si="82"/>
        <v>110</v>
      </c>
      <c r="FA26" s="444">
        <f t="shared" si="82"/>
        <v>109.41399816465491</v>
      </c>
      <c r="FB26" s="444">
        <f t="shared" si="82"/>
        <v>109.41399816465491</v>
      </c>
      <c r="FC26" s="444">
        <f t="shared" si="82"/>
        <v>51.466303594277662</v>
      </c>
      <c r="FD26" s="444">
        <f t="shared" si="82"/>
        <v>57.419708678938733</v>
      </c>
      <c r="FE26" s="444">
        <f t="shared" si="82"/>
        <v>74.295052953312407</v>
      </c>
      <c r="FF26" s="444">
        <f t="shared" si="82"/>
        <v>94.593063309529555</v>
      </c>
      <c r="FG26" s="444">
        <f t="shared" si="82"/>
        <v>92.079049413194724</v>
      </c>
      <c r="FH26" s="444">
        <f t="shared" si="82"/>
        <v>100.57591507218973</v>
      </c>
      <c r="FI26" s="444">
        <f t="shared" si="82"/>
        <v>82.122356464563182</v>
      </c>
      <c r="FJ26" s="444">
        <f t="shared" si="82"/>
        <v>76.995522133710082</v>
      </c>
      <c r="FK26" s="444">
        <f t="shared" si="82"/>
        <v>79.218285421420703</v>
      </c>
      <c r="FL26" s="444">
        <f t="shared" si="82"/>
        <v>79.218285421420703</v>
      </c>
      <c r="FO26" s="914">
        <f t="shared" si="18"/>
        <v>0</v>
      </c>
      <c r="FP26" s="914">
        <f t="shared" si="19"/>
        <v>0</v>
      </c>
      <c r="FQ26" s="914">
        <f t="shared" si="20"/>
        <v>0</v>
      </c>
      <c r="FR26" s="914">
        <f t="shared" si="21"/>
        <v>0</v>
      </c>
      <c r="FS26" s="914">
        <f t="shared" si="22"/>
        <v>0</v>
      </c>
      <c r="FT26" s="914">
        <f t="shared" si="23"/>
        <v>0</v>
      </c>
    </row>
    <row r="27" spans="2:176"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44.008080418514858</v>
      </c>
      <c r="N27" s="524">
        <v>55.878831461275205</v>
      </c>
      <c r="O27" s="524">
        <v>56.437619775888194</v>
      </c>
      <c r="P27" s="211">
        <f t="shared" si="11"/>
        <v>0.26974025974025762</v>
      </c>
      <c r="Q27" s="211">
        <f t="shared" si="11"/>
        <v>1.0000000000004228E-2</v>
      </c>
      <c r="R27" s="909"/>
      <c r="S27" s="7">
        <v>5</v>
      </c>
      <c r="T27" s="7">
        <v>5</v>
      </c>
      <c r="U27" s="7">
        <v>-5</v>
      </c>
      <c r="V27" s="7">
        <v>-5</v>
      </c>
      <c r="W27" s="7">
        <v>-5</v>
      </c>
      <c r="X27" s="7">
        <v>-5</v>
      </c>
      <c r="Y27" s="7">
        <v>20</v>
      </c>
      <c r="Z27" s="7">
        <v>25</v>
      </c>
      <c r="AA27" s="7">
        <v>20</v>
      </c>
      <c r="AB27" s="7">
        <v>20</v>
      </c>
      <c r="AC27" s="7">
        <v>15</v>
      </c>
      <c r="AD27" s="7">
        <v>15</v>
      </c>
      <c r="AE27" s="7">
        <v>15</v>
      </c>
      <c r="AF27" s="7">
        <v>15</v>
      </c>
      <c r="AG27" s="7">
        <v>15</v>
      </c>
      <c r="AH27" s="7">
        <v>15</v>
      </c>
      <c r="AI27" s="7">
        <v>15</v>
      </c>
      <c r="AJ27" s="7">
        <v>15</v>
      </c>
      <c r="AK27" s="7">
        <v>7.439210686045497</v>
      </c>
      <c r="AL27" s="7">
        <v>7.439210686045497</v>
      </c>
      <c r="AM27" s="7">
        <v>7.439210686045497</v>
      </c>
      <c r="AN27" s="7">
        <v>7.439210686045497</v>
      </c>
      <c r="AO27" s="7">
        <v>5.2006084286150331</v>
      </c>
      <c r="AP27" s="7">
        <v>0.45383775642796298</v>
      </c>
      <c r="AQ27" s="7">
        <v>-0.42573075300794727</v>
      </c>
      <c r="AR27" s="7">
        <v>3.548305191253931E-2</v>
      </c>
      <c r="AS27" s="7">
        <v>7.1069923511635062</v>
      </c>
      <c r="AT27" s="7">
        <v>8.399172778647781</v>
      </c>
      <c r="AU27" s="7">
        <v>8.399172778647781</v>
      </c>
      <c r="AV27" s="7">
        <v>8.399172778647781</v>
      </c>
      <c r="AW27" s="7">
        <v>10.053205060117573</v>
      </c>
      <c r="AX27" s="7">
        <v>10.927396804475622</v>
      </c>
      <c r="AY27" s="7">
        <v>10.927396804475622</v>
      </c>
      <c r="AZ27" s="7">
        <v>11.801588548833671</v>
      </c>
      <c r="BA27" s="7">
        <v>10.561939300443566</v>
      </c>
      <c r="BB27" s="7">
        <v>11.002020104628714</v>
      </c>
      <c r="BC27" s="7">
        <v>11.002020104628714</v>
      </c>
      <c r="BD27" s="7">
        <v>11.442100908813863</v>
      </c>
      <c r="BE27" s="7">
        <v>13.969707865318801</v>
      </c>
      <c r="BF27" s="7">
        <v>13.969707865318801</v>
      </c>
      <c r="BG27" s="7">
        <v>13.969707865318801</v>
      </c>
      <c r="BH27" s="7">
        <v>13.969707865318801</v>
      </c>
      <c r="BI27" s="7">
        <v>14.109404943972049</v>
      </c>
      <c r="BJ27" s="284"/>
      <c r="BK27" s="7">
        <f t="shared" ref="BK27:BK31" si="83">D27-BL27</f>
        <v>15</v>
      </c>
      <c r="BL27" s="7">
        <f t="shared" ref="BL27:BL31" si="84">SUM(S27:T27)</f>
        <v>10</v>
      </c>
      <c r="BM27" s="7">
        <f t="shared" ref="BM27:BM31" si="85">SUM(U27:V27)</f>
        <v>-10</v>
      </c>
      <c r="BN27" s="7">
        <f t="shared" ref="BN27:BN31" si="86">SUM(W27:X27)</f>
        <v>-10</v>
      </c>
      <c r="BO27" s="7">
        <f t="shared" ref="BO27:BO31" si="87">SUM(Y27:Z27)</f>
        <v>45</v>
      </c>
      <c r="BP27" s="7">
        <f t="shared" ref="BP27:BP31" si="88">SUM(AA27:AB27)</f>
        <v>40</v>
      </c>
      <c r="BQ27" s="7">
        <f t="shared" ref="BQ27:BQ31" si="89">SUM(AC27:AD27)</f>
        <v>30</v>
      </c>
      <c r="BR27" s="7">
        <f t="shared" ref="BR27:BR31" si="90">SUM(AE27:AF27)</f>
        <v>30</v>
      </c>
      <c r="BS27" s="7">
        <f t="shared" ref="BS27:BS31" si="91">SUM(AG27:AH27)</f>
        <v>30</v>
      </c>
      <c r="BT27" s="7">
        <f t="shared" ref="BT27:BT31" si="92">SUM(AI27:AJ27)</f>
        <v>30</v>
      </c>
      <c r="BU27" s="7">
        <f t="shared" si="43"/>
        <v>14.878421372090994</v>
      </c>
      <c r="BV27" s="7">
        <f t="shared" si="44"/>
        <v>14.878421372090994</v>
      </c>
      <c r="BW27" s="7">
        <f>AO27+AP27</f>
        <v>5.6544461850429961</v>
      </c>
      <c r="BX27" s="37">
        <f t="shared" si="37"/>
        <v>-0.39024770109540796</v>
      </c>
      <c r="BY27" s="37">
        <f t="shared" si="58"/>
        <v>15.506165129811286</v>
      </c>
      <c r="BZ27" s="37">
        <f t="shared" si="33"/>
        <v>16.798345557295562</v>
      </c>
      <c r="CA27" s="37">
        <f t="shared" si="16"/>
        <v>20.980601864593197</v>
      </c>
      <c r="CB27" s="37">
        <f t="shared" si="34"/>
        <v>22.728985353309291</v>
      </c>
      <c r="CC27" s="37">
        <f t="shared" si="17"/>
        <v>21.563959405072282</v>
      </c>
      <c r="CD27" s="37">
        <f t="shared" si="35"/>
        <v>22.444121013442576</v>
      </c>
      <c r="CE27" s="37">
        <f t="shared" si="36"/>
        <v>27.939415730637602</v>
      </c>
      <c r="CF27" s="37">
        <f t="shared" si="38"/>
        <v>27.939415730637602</v>
      </c>
      <c r="CG27" s="37"/>
      <c r="CH27" s="10" t="s">
        <v>15</v>
      </c>
      <c r="CI27" s="7">
        <f t="shared" si="75"/>
        <v>40</v>
      </c>
      <c r="CJ27" s="7">
        <f t="shared" si="75"/>
        <v>25</v>
      </c>
      <c r="CK27" s="7">
        <f t="shared" si="75"/>
        <v>-25</v>
      </c>
      <c r="CL27" s="7">
        <f t="shared" si="75"/>
        <v>90</v>
      </c>
      <c r="CM27" s="7">
        <f t="shared" si="75"/>
        <v>55</v>
      </c>
      <c r="CN27" s="7">
        <f t="shared" si="75"/>
        <v>55</v>
      </c>
      <c r="CO27" s="7">
        <f t="shared" si="75"/>
        <v>29.756842744181988</v>
      </c>
      <c r="CP27" s="7">
        <f t="shared" si="75"/>
        <v>5.2641984839475882</v>
      </c>
      <c r="CQ27" s="7">
        <f t="shared" si="75"/>
        <v>32.304510687106848</v>
      </c>
      <c r="CR27" s="7">
        <f t="shared" si="75"/>
        <v>43.709587217902488</v>
      </c>
      <c r="CS27" s="7">
        <f t="shared" si="75"/>
        <v>44.008080418514858</v>
      </c>
      <c r="CT27" s="7">
        <f t="shared" si="75"/>
        <v>55.878831461275205</v>
      </c>
      <c r="CU27" s="7"/>
      <c r="CV27" s="208"/>
      <c r="CW27" s="208"/>
      <c r="CX27" s="19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439"/>
      <c r="EG27" s="439"/>
      <c r="EH27" s="439"/>
      <c r="EI27" s="439"/>
      <c r="EJ27" s="439"/>
      <c r="EK27" s="439"/>
      <c r="EL27" s="439"/>
      <c r="EM27" s="439"/>
      <c r="EN27" s="439"/>
      <c r="EO27" s="439"/>
      <c r="EP27" s="439"/>
      <c r="EQ27" s="439"/>
      <c r="ER27" s="439"/>
      <c r="ES27" s="439"/>
      <c r="ET27" s="679"/>
      <c r="EU27" s="679"/>
      <c r="EV27" s="679"/>
      <c r="EW27" s="679"/>
      <c r="EX27" s="679"/>
      <c r="EY27" s="679"/>
      <c r="EZ27" s="679"/>
      <c r="FA27" s="679"/>
      <c r="FB27" s="679"/>
      <c r="FC27" s="679"/>
      <c r="FD27" s="679"/>
      <c r="FE27" s="679"/>
      <c r="FF27" s="679"/>
      <c r="FG27" s="679"/>
      <c r="FH27" s="679"/>
      <c r="FI27" s="679"/>
      <c r="FJ27" s="679"/>
      <c r="FK27" s="679"/>
      <c r="FL27" s="679"/>
      <c r="FO27" s="914">
        <f t="shared" si="18"/>
        <v>0</v>
      </c>
      <c r="FP27" s="914">
        <f t="shared" si="19"/>
        <v>0</v>
      </c>
      <c r="FQ27" s="914">
        <f t="shared" si="20"/>
        <v>0</v>
      </c>
      <c r="FR27" s="914">
        <f t="shared" si="21"/>
        <v>0</v>
      </c>
      <c r="FS27" s="914">
        <f t="shared" si="22"/>
        <v>0</v>
      </c>
      <c r="FT27" s="914">
        <f t="shared" si="23"/>
        <v>0</v>
      </c>
    </row>
    <row r="28" spans="2:176"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20.723939646004155</v>
      </c>
      <c r="O28" s="524">
        <v>12.540572776029901</v>
      </c>
      <c r="P28" s="211">
        <f t="shared" si="11"/>
        <v>-7.4266543122965656E-2</v>
      </c>
      <c r="Q28" s="211">
        <f t="shared" si="11"/>
        <v>-0.39487505801302181</v>
      </c>
      <c r="R28" s="909"/>
      <c r="S28" s="7">
        <v>-5</v>
      </c>
      <c r="T28" s="7">
        <v>-5</v>
      </c>
      <c r="U28" s="7">
        <v>10</v>
      </c>
      <c r="V28" s="7">
        <v>10</v>
      </c>
      <c r="W28" s="7">
        <v>10</v>
      </c>
      <c r="X28" s="7">
        <v>10</v>
      </c>
      <c r="Y28" s="7">
        <v>5</v>
      </c>
      <c r="Z28" s="7">
        <v>5</v>
      </c>
      <c r="AA28" s="7">
        <v>5</v>
      </c>
      <c r="AB28" s="7">
        <v>5</v>
      </c>
      <c r="AC28" s="7">
        <v>0</v>
      </c>
      <c r="AD28" s="7">
        <v>0</v>
      </c>
      <c r="AE28" s="7">
        <v>0</v>
      </c>
      <c r="AF28" s="7">
        <v>0</v>
      </c>
      <c r="AG28" s="7">
        <v>5</v>
      </c>
      <c r="AH28" s="7">
        <v>5</v>
      </c>
      <c r="AI28" s="7">
        <v>5</v>
      </c>
      <c r="AJ28" s="7">
        <v>5</v>
      </c>
      <c r="AK28" s="7">
        <v>3.454140762868013</v>
      </c>
      <c r="AL28" s="7">
        <v>3.454140762868013</v>
      </c>
      <c r="AM28" s="7">
        <v>3.454140762868013</v>
      </c>
      <c r="AN28" s="7">
        <v>3.454140762868013</v>
      </c>
      <c r="AO28" s="7">
        <v>4.6752362009518889</v>
      </c>
      <c r="AP28" s="7">
        <v>1.6310194864113594</v>
      </c>
      <c r="AQ28" s="7">
        <v>1.9020498835577353</v>
      </c>
      <c r="AR28" s="7">
        <v>2.7296523855961823</v>
      </c>
      <c r="AS28" s="7">
        <v>4.0407553172709401</v>
      </c>
      <c r="AT28" s="7">
        <v>4.7754381022292929</v>
      </c>
      <c r="AU28" s="7">
        <v>4.7754381022292929</v>
      </c>
      <c r="AV28" s="7">
        <v>4.7754381022292929</v>
      </c>
      <c r="AW28" s="7">
        <v>6.965725178891562</v>
      </c>
      <c r="AX28" s="7">
        <v>7.2685827953651074</v>
      </c>
      <c r="AY28" s="7">
        <v>7.5714404118386538</v>
      </c>
      <c r="AZ28" s="7">
        <v>8.4800132612592911</v>
      </c>
      <c r="BA28" s="7">
        <v>5.5966270561065308</v>
      </c>
      <c r="BB28" s="7">
        <v>5.5966270561065308</v>
      </c>
      <c r="BC28" s="7">
        <v>5.5966270561065308</v>
      </c>
      <c r="BD28" s="7">
        <v>5.5966270561065308</v>
      </c>
      <c r="BE28" s="7">
        <v>5.1809849115010387</v>
      </c>
      <c r="BF28" s="7">
        <v>5.1809849115010387</v>
      </c>
      <c r="BG28" s="7">
        <v>5.1809849115010387</v>
      </c>
      <c r="BH28" s="7">
        <v>5.1809849115010387</v>
      </c>
      <c r="BI28" s="7">
        <v>3.1351431940074752</v>
      </c>
      <c r="BJ28" s="284"/>
      <c r="BK28" s="7">
        <f t="shared" si="83"/>
        <v>-10</v>
      </c>
      <c r="BL28" s="7">
        <f t="shared" si="84"/>
        <v>-10</v>
      </c>
      <c r="BM28" s="7">
        <f t="shared" si="85"/>
        <v>20</v>
      </c>
      <c r="BN28" s="7">
        <f t="shared" si="86"/>
        <v>20</v>
      </c>
      <c r="BO28" s="7">
        <f t="shared" si="87"/>
        <v>10</v>
      </c>
      <c r="BP28" s="7">
        <f t="shared" si="88"/>
        <v>10</v>
      </c>
      <c r="BQ28" s="7">
        <f t="shared" si="89"/>
        <v>0</v>
      </c>
      <c r="BR28" s="7">
        <f t="shared" si="90"/>
        <v>0</v>
      </c>
      <c r="BS28" s="7">
        <f t="shared" si="91"/>
        <v>10</v>
      </c>
      <c r="BT28" s="7">
        <f t="shared" si="92"/>
        <v>10</v>
      </c>
      <c r="BU28" s="7">
        <f t="shared" si="43"/>
        <v>6.9082815257360259</v>
      </c>
      <c r="BV28" s="7">
        <f t="shared" si="44"/>
        <v>6.9082815257360259</v>
      </c>
      <c r="BW28" s="7">
        <f t="shared" si="15"/>
        <v>6.3062556873632483</v>
      </c>
      <c r="BX28" s="37">
        <f t="shared" si="37"/>
        <v>4.6317022691539176</v>
      </c>
      <c r="BY28" s="37">
        <f t="shared" si="58"/>
        <v>8.8161934195002338</v>
      </c>
      <c r="BZ28" s="37">
        <f t="shared" si="33"/>
        <v>9.5508762044585858</v>
      </c>
      <c r="CA28" s="37">
        <f t="shared" si="16"/>
        <v>14.234307974256669</v>
      </c>
      <c r="CB28" s="37">
        <f t="shared" si="34"/>
        <v>16.051453673097946</v>
      </c>
      <c r="CC28" s="37">
        <f t="shared" si="17"/>
        <v>11.193254112213062</v>
      </c>
      <c r="CD28" s="37">
        <f t="shared" si="35"/>
        <v>11.193254112213062</v>
      </c>
      <c r="CE28" s="37">
        <f t="shared" si="36"/>
        <v>10.361969823002077</v>
      </c>
      <c r="CF28" s="37">
        <f t="shared" si="38"/>
        <v>10.361969823002077</v>
      </c>
      <c r="CG28" s="37"/>
      <c r="CH28" s="10" t="s">
        <v>16</v>
      </c>
      <c r="CI28" s="7">
        <f t="shared" si="75"/>
        <v>-45</v>
      </c>
      <c r="CJ28" s="7">
        <f t="shared" si="75"/>
        <v>-20</v>
      </c>
      <c r="CK28" s="7">
        <f t="shared" si="75"/>
        <v>35</v>
      </c>
      <c r="CL28" s="7">
        <f t="shared" si="75"/>
        <v>10</v>
      </c>
      <c r="CM28" s="7">
        <f t="shared" si="75"/>
        <v>5</v>
      </c>
      <c r="CN28" s="7">
        <f t="shared" si="75"/>
        <v>20</v>
      </c>
      <c r="CO28" s="7">
        <f t="shared" si="75"/>
        <v>13.816563051472052</v>
      </c>
      <c r="CP28" s="7">
        <f t="shared" si="75"/>
        <v>10.937957956517167</v>
      </c>
      <c r="CQ28" s="7">
        <f t="shared" si="75"/>
        <v>18.36706962395882</v>
      </c>
      <c r="CR28" s="7">
        <f t="shared" si="75"/>
        <v>30.285761647354615</v>
      </c>
      <c r="CS28" s="7">
        <f t="shared" si="75"/>
        <v>22.386508224426123</v>
      </c>
      <c r="CT28" s="7">
        <f t="shared" si="75"/>
        <v>20.723939646004155</v>
      </c>
      <c r="CU28" s="7"/>
      <c r="CV28" s="208"/>
      <c r="CW28" s="208"/>
      <c r="CX28" s="19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439"/>
      <c r="EL28" s="439"/>
      <c r="EM28" s="439"/>
      <c r="EN28" s="439"/>
      <c r="EO28" s="439"/>
      <c r="EP28" s="439"/>
      <c r="EQ28" s="439"/>
      <c r="ER28" s="439"/>
      <c r="ES28" s="439"/>
      <c r="ET28" s="679"/>
      <c r="EU28" s="679"/>
      <c r="EV28" s="679"/>
      <c r="EW28" s="679"/>
      <c r="EX28" s="679"/>
      <c r="EY28" s="679"/>
      <c r="EZ28" s="679"/>
      <c r="FA28" s="679"/>
      <c r="FB28" s="679"/>
      <c r="FC28" s="679"/>
      <c r="FD28" s="679"/>
      <c r="FE28" s="679"/>
      <c r="FF28" s="679"/>
      <c r="FG28" s="679"/>
      <c r="FH28" s="679"/>
      <c r="FI28" s="679"/>
      <c r="FJ28" s="679"/>
      <c r="FK28" s="679"/>
      <c r="FL28" s="679"/>
      <c r="FO28" s="914">
        <f t="shared" si="18"/>
        <v>0</v>
      </c>
      <c r="FP28" s="914">
        <f t="shared" si="19"/>
        <v>0</v>
      </c>
      <c r="FQ28" s="914">
        <f t="shared" si="20"/>
        <v>0</v>
      </c>
      <c r="FR28" s="914">
        <f t="shared" si="21"/>
        <v>0</v>
      </c>
      <c r="FS28" s="914">
        <f t="shared" si="22"/>
        <v>0</v>
      </c>
      <c r="FT28" s="914">
        <f t="shared" si="23"/>
        <v>0</v>
      </c>
    </row>
    <row r="29" spans="2:176"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5.1924770564771148</v>
      </c>
      <c r="N29" s="524">
        <v>5.1487301931543197</v>
      </c>
      <c r="O29" s="524">
        <v>5.1053518992117297</v>
      </c>
      <c r="P29" s="211">
        <f t="shared" si="11"/>
        <v>-8.4250470145506018E-3</v>
      </c>
      <c r="Q29" s="211">
        <f t="shared" si="11"/>
        <v>-8.4250470145561529E-3</v>
      </c>
      <c r="R29" s="909"/>
      <c r="S29" s="7">
        <v>-10</v>
      </c>
      <c r="T29" s="7">
        <v>-10</v>
      </c>
      <c r="U29" s="7">
        <v>0</v>
      </c>
      <c r="V29" s="7">
        <v>0</v>
      </c>
      <c r="W29" s="7">
        <v>0</v>
      </c>
      <c r="X29" s="7">
        <v>0</v>
      </c>
      <c r="Y29" s="7">
        <v>0</v>
      </c>
      <c r="Z29" s="7">
        <v>0</v>
      </c>
      <c r="AA29" s="7">
        <v>0</v>
      </c>
      <c r="AB29" s="7">
        <v>0</v>
      </c>
      <c r="AC29" s="7">
        <v>0</v>
      </c>
      <c r="AD29" s="7">
        <v>-10</v>
      </c>
      <c r="AE29" s="7">
        <v>-5</v>
      </c>
      <c r="AF29" s="7">
        <v>-5</v>
      </c>
      <c r="AG29" s="7">
        <v>0</v>
      </c>
      <c r="AH29" s="7">
        <v>0</v>
      </c>
      <c r="AI29" s="7">
        <v>0</v>
      </c>
      <c r="AJ29" s="7">
        <v>0</v>
      </c>
      <c r="AK29" s="7">
        <v>1.6294854214358041</v>
      </c>
      <c r="AL29" s="7">
        <v>1.6294854214358041</v>
      </c>
      <c r="AM29" s="7">
        <v>1.6294854214358041</v>
      </c>
      <c r="AN29" s="7">
        <v>1.6294854214358041</v>
      </c>
      <c r="AO29" s="7">
        <v>1.6099315963785745</v>
      </c>
      <c r="AP29" s="7">
        <v>1.3003293663057716</v>
      </c>
      <c r="AQ29" s="7">
        <v>1.5480111503640139</v>
      </c>
      <c r="AR29" s="7">
        <v>1.3971101673650512</v>
      </c>
      <c r="AS29" s="7">
        <v>3.0701825757159362</v>
      </c>
      <c r="AT29" s="7">
        <v>3.0701825757159362</v>
      </c>
      <c r="AU29" s="7">
        <v>3.0701825757159362</v>
      </c>
      <c r="AV29" s="7">
        <v>3.0701825757159362</v>
      </c>
      <c r="AW29" s="7">
        <v>1.6798858070979852</v>
      </c>
      <c r="AX29" s="7">
        <v>1.6798858070979852</v>
      </c>
      <c r="AY29" s="7">
        <v>1.6798858070979852</v>
      </c>
      <c r="AZ29" s="7">
        <v>1.6798858070979854</v>
      </c>
      <c r="BA29" s="7">
        <v>1.2981192641192787</v>
      </c>
      <c r="BB29" s="7">
        <v>1.2981192641192787</v>
      </c>
      <c r="BC29" s="7">
        <v>1.2981192641192787</v>
      </c>
      <c r="BD29" s="7">
        <v>1.2981192641192787</v>
      </c>
      <c r="BE29" s="7">
        <v>1.2871825482885799</v>
      </c>
      <c r="BF29" s="7">
        <v>1.2871825482885799</v>
      </c>
      <c r="BG29" s="7">
        <v>1.2871825482885799</v>
      </c>
      <c r="BH29" s="7">
        <v>1.2871825482885799</v>
      </c>
      <c r="BI29" s="7">
        <v>1.2763379748029324</v>
      </c>
      <c r="BJ29" s="284"/>
      <c r="BK29" s="7">
        <f t="shared" si="83"/>
        <v>-15</v>
      </c>
      <c r="BL29" s="7">
        <f t="shared" si="84"/>
        <v>-20</v>
      </c>
      <c r="BM29" s="7">
        <f t="shared" si="85"/>
        <v>0</v>
      </c>
      <c r="BN29" s="7">
        <f t="shared" si="86"/>
        <v>0</v>
      </c>
      <c r="BO29" s="7">
        <f t="shared" si="87"/>
        <v>0</v>
      </c>
      <c r="BP29" s="7">
        <f t="shared" si="88"/>
        <v>0</v>
      </c>
      <c r="BQ29" s="7">
        <f t="shared" si="89"/>
        <v>-10</v>
      </c>
      <c r="BR29" s="7">
        <f t="shared" si="90"/>
        <v>-10</v>
      </c>
      <c r="BS29" s="7">
        <f t="shared" si="91"/>
        <v>0</v>
      </c>
      <c r="BT29" s="7">
        <f t="shared" si="92"/>
        <v>0</v>
      </c>
      <c r="BU29" s="7">
        <f t="shared" si="43"/>
        <v>3.2589708428716082</v>
      </c>
      <c r="BV29" s="7">
        <f t="shared" si="44"/>
        <v>3.2589708428716082</v>
      </c>
      <c r="BW29" s="7">
        <f t="shared" si="15"/>
        <v>2.9102609626843461</v>
      </c>
      <c r="BX29" s="37">
        <f t="shared" si="37"/>
        <v>2.9451213177290652</v>
      </c>
      <c r="BY29" s="37">
        <f t="shared" si="58"/>
        <v>6.1403651514318724</v>
      </c>
      <c r="BZ29" s="37">
        <f t="shared" si="33"/>
        <v>6.1403651514318724</v>
      </c>
      <c r="CA29" s="37">
        <f t="shared" si="16"/>
        <v>3.3597716141959704</v>
      </c>
      <c r="CB29" s="37">
        <f t="shared" si="34"/>
        <v>3.3597716141959708</v>
      </c>
      <c r="CC29" s="37">
        <f t="shared" si="17"/>
        <v>2.5962385282385574</v>
      </c>
      <c r="CD29" s="37">
        <f t="shared" si="35"/>
        <v>2.5962385282385574</v>
      </c>
      <c r="CE29" s="37">
        <f t="shared" si="36"/>
        <v>2.5743650965771598</v>
      </c>
      <c r="CF29" s="37">
        <f t="shared" si="38"/>
        <v>2.5743650965771598</v>
      </c>
      <c r="CG29" s="37"/>
      <c r="CH29" s="10" t="s">
        <v>17</v>
      </c>
      <c r="CI29" s="7">
        <f t="shared" si="75"/>
        <v>10</v>
      </c>
      <c r="CJ29" s="7">
        <f t="shared" si="75"/>
        <v>-35</v>
      </c>
      <c r="CK29" s="7">
        <f t="shared" si="75"/>
        <v>5</v>
      </c>
      <c r="CL29" s="7">
        <f t="shared" si="75"/>
        <v>0</v>
      </c>
      <c r="CM29" s="7">
        <f t="shared" si="75"/>
        <v>-20</v>
      </c>
      <c r="CN29" s="7">
        <f t="shared" si="75"/>
        <v>5</v>
      </c>
      <c r="CO29" s="7">
        <f t="shared" si="75"/>
        <v>6.5179416857432164</v>
      </c>
      <c r="CP29" s="7">
        <f t="shared" si="75"/>
        <v>5.8553822804134112</v>
      </c>
      <c r="CQ29" s="7">
        <f t="shared" si="75"/>
        <v>12.280730302863745</v>
      </c>
      <c r="CR29" s="7">
        <f t="shared" si="75"/>
        <v>6.7195432283919407</v>
      </c>
      <c r="CS29" s="7">
        <f t="shared" si="75"/>
        <v>5.1924770564771148</v>
      </c>
      <c r="CT29" s="7">
        <f t="shared" si="75"/>
        <v>5.1487301931543197</v>
      </c>
      <c r="CU29" s="7"/>
      <c r="CV29" s="208"/>
      <c r="CW29" s="208"/>
      <c r="CX29" s="19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439"/>
      <c r="EG29" s="439"/>
      <c r="EH29" s="439"/>
      <c r="EI29" s="439"/>
      <c r="EJ29" s="439"/>
      <c r="EK29" s="439"/>
      <c r="EL29" s="439"/>
      <c r="EM29" s="439"/>
      <c r="EN29" s="439"/>
      <c r="EO29" s="439"/>
      <c r="EP29" s="439"/>
      <c r="EQ29" s="439"/>
      <c r="ER29" s="439"/>
      <c r="ES29" s="439"/>
      <c r="ET29" s="679"/>
      <c r="EU29" s="679"/>
      <c r="EV29" s="679"/>
      <c r="EW29" s="679"/>
      <c r="EX29" s="679"/>
      <c r="EY29" s="679"/>
      <c r="EZ29" s="679"/>
      <c r="FA29" s="679"/>
      <c r="FB29" s="679"/>
      <c r="FC29" s="679"/>
      <c r="FD29" s="679"/>
      <c r="FE29" s="679"/>
      <c r="FF29" s="679"/>
      <c r="FG29" s="679"/>
      <c r="FH29" s="679"/>
      <c r="FI29" s="679"/>
      <c r="FJ29" s="679"/>
      <c r="FK29" s="679"/>
      <c r="FL29" s="679"/>
      <c r="FO29" s="914">
        <f t="shared" si="18"/>
        <v>0</v>
      </c>
      <c r="FP29" s="914">
        <f t="shared" si="19"/>
        <v>0</v>
      </c>
      <c r="FQ29" s="914">
        <f t="shared" si="20"/>
        <v>0</v>
      </c>
      <c r="FR29" s="914">
        <f t="shared" si="21"/>
        <v>0</v>
      </c>
      <c r="FS29" s="914">
        <f t="shared" si="22"/>
        <v>0</v>
      </c>
      <c r="FT29" s="914">
        <f t="shared" si="23"/>
        <v>0</v>
      </c>
    </row>
    <row r="30" spans="2:176"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16.836005648664042</v>
      </c>
      <c r="O30" s="524">
        <v>15.5706722561183</v>
      </c>
      <c r="P30" s="211">
        <f t="shared" si="11"/>
        <v>-0.29017748247907749</v>
      </c>
      <c r="Q30" s="211">
        <f t="shared" si="11"/>
        <v>-7.5156389166818105E-2</v>
      </c>
      <c r="R30" s="909"/>
      <c r="S30" s="7">
        <v>0</v>
      </c>
      <c r="T30" s="7">
        <v>0</v>
      </c>
      <c r="U30" s="7">
        <v>10</v>
      </c>
      <c r="V30" s="7">
        <v>10</v>
      </c>
      <c r="W30" s="7">
        <v>10</v>
      </c>
      <c r="X30" s="7">
        <v>10</v>
      </c>
      <c r="Y30" s="7">
        <v>20</v>
      </c>
      <c r="Z30" s="7">
        <v>20</v>
      </c>
      <c r="AA30" s="7">
        <v>20</v>
      </c>
      <c r="AB30" s="7">
        <v>20</v>
      </c>
      <c r="AC30" s="7">
        <v>10</v>
      </c>
      <c r="AD30" s="7">
        <v>10</v>
      </c>
      <c r="AE30" s="7">
        <v>10</v>
      </c>
      <c r="AF30" s="7">
        <v>10</v>
      </c>
      <c r="AG30" s="7">
        <v>0</v>
      </c>
      <c r="AH30" s="7">
        <v>0</v>
      </c>
      <c r="AI30" s="7">
        <v>0</v>
      </c>
      <c r="AJ30" s="7">
        <v>0</v>
      </c>
      <c r="AK30" s="7">
        <v>16.530184219524504</v>
      </c>
      <c r="AL30" s="7">
        <v>16.530184219524504</v>
      </c>
      <c r="AM30" s="7">
        <v>16.530184219524504</v>
      </c>
      <c r="AN30" s="7">
        <v>16.530184219524504</v>
      </c>
      <c r="AO30" s="7">
        <v>11.103713504076577</v>
      </c>
      <c r="AP30" s="7">
        <v>6.397638167210439</v>
      </c>
      <c r="AQ30" s="7">
        <v>8.2316731352394363</v>
      </c>
      <c r="AR30" s="7">
        <v>9.5391988761282747</v>
      </c>
      <c r="AS30" s="7">
        <v>9.693067947917509</v>
      </c>
      <c r="AT30" s="7">
        <v>9.693067947917509</v>
      </c>
      <c r="AU30" s="7">
        <v>9.693067947917509</v>
      </c>
      <c r="AV30" s="7">
        <v>9.693067947917509</v>
      </c>
      <c r="AW30" s="7">
        <v>6.6009573710881266</v>
      </c>
      <c r="AX30" s="7">
        <v>6.6009573710881266</v>
      </c>
      <c r="AY30" s="7">
        <v>6.6009573710881266</v>
      </c>
      <c r="AZ30" s="7">
        <v>6.6009573710881284</v>
      </c>
      <c r="BA30" s="7">
        <v>7.1155839240480789</v>
      </c>
      <c r="BB30" s="7">
        <v>7.1155839240480789</v>
      </c>
      <c r="BC30" s="7">
        <v>4.7437226160320529</v>
      </c>
      <c r="BD30" s="7">
        <v>4.743722616032052</v>
      </c>
      <c r="BE30" s="7">
        <v>4.2090014121660104</v>
      </c>
      <c r="BF30" s="7">
        <v>4.2090014121660104</v>
      </c>
      <c r="BG30" s="7">
        <v>4.2090014121660104</v>
      </c>
      <c r="BH30" s="7">
        <v>4.2090014121660104</v>
      </c>
      <c r="BI30" s="7">
        <v>3.892668064029575</v>
      </c>
      <c r="BJ30" s="284"/>
      <c r="BK30" s="7">
        <f t="shared" si="83"/>
        <v>-5</v>
      </c>
      <c r="BL30" s="7">
        <f t="shared" si="84"/>
        <v>0</v>
      </c>
      <c r="BM30" s="7">
        <f t="shared" si="85"/>
        <v>20</v>
      </c>
      <c r="BN30" s="7">
        <f t="shared" si="86"/>
        <v>20</v>
      </c>
      <c r="BO30" s="7">
        <f t="shared" si="87"/>
        <v>40</v>
      </c>
      <c r="BP30" s="7">
        <f t="shared" si="88"/>
        <v>40</v>
      </c>
      <c r="BQ30" s="7">
        <f t="shared" si="89"/>
        <v>20</v>
      </c>
      <c r="BR30" s="7">
        <f t="shared" si="90"/>
        <v>20</v>
      </c>
      <c r="BS30" s="7">
        <f t="shared" si="91"/>
        <v>0</v>
      </c>
      <c r="BT30" s="7">
        <f t="shared" si="92"/>
        <v>0</v>
      </c>
      <c r="BU30" s="7">
        <f t="shared" si="43"/>
        <v>33.060368439049007</v>
      </c>
      <c r="BV30" s="7">
        <f t="shared" si="44"/>
        <v>33.060368439049007</v>
      </c>
      <c r="BW30" s="7">
        <f t="shared" si="15"/>
        <v>17.501351671287015</v>
      </c>
      <c r="BX30" s="37">
        <f t="shared" si="37"/>
        <v>17.770872011367711</v>
      </c>
      <c r="BY30" s="37">
        <f>AS30+AT30</f>
        <v>19.386135895835018</v>
      </c>
      <c r="BZ30" s="37">
        <f t="shared" si="33"/>
        <v>19.386135895835018</v>
      </c>
      <c r="CA30" s="37">
        <f t="shared" si="16"/>
        <v>13.201914742176253</v>
      </c>
      <c r="CB30" s="37">
        <f t="shared" si="34"/>
        <v>13.201914742176255</v>
      </c>
      <c r="CC30" s="37">
        <f t="shared" si="17"/>
        <v>14.231167848096158</v>
      </c>
      <c r="CD30" s="37">
        <f t="shared" si="35"/>
        <v>9.4874452320641041</v>
      </c>
      <c r="CE30" s="37">
        <f t="shared" si="36"/>
        <v>8.4180028243320209</v>
      </c>
      <c r="CF30" s="37">
        <f t="shared" si="38"/>
        <v>8.4180028243320209</v>
      </c>
      <c r="CG30" s="37"/>
      <c r="CH30" s="10" t="s">
        <v>18</v>
      </c>
      <c r="CI30" s="7">
        <f t="shared" si="75"/>
        <v>80</v>
      </c>
      <c r="CJ30" s="7">
        <f t="shared" si="75"/>
        <v>-5</v>
      </c>
      <c r="CK30" s="7">
        <f t="shared" si="75"/>
        <v>45</v>
      </c>
      <c r="CL30" s="7">
        <f t="shared" si="75"/>
        <v>80</v>
      </c>
      <c r="CM30" s="7">
        <f t="shared" si="75"/>
        <v>45</v>
      </c>
      <c r="CN30" s="7">
        <f t="shared" si="75"/>
        <v>10</v>
      </c>
      <c r="CO30" s="7">
        <f t="shared" si="75"/>
        <v>66.120736878098015</v>
      </c>
      <c r="CP30" s="7">
        <f t="shared" si="75"/>
        <v>35.272223682654726</v>
      </c>
      <c r="CQ30" s="7">
        <f t="shared" si="75"/>
        <v>38.772271791670036</v>
      </c>
      <c r="CR30" s="7">
        <f t="shared" si="75"/>
        <v>26.403829484352507</v>
      </c>
      <c r="CS30" s="7">
        <f t="shared" si="75"/>
        <v>23.718613080160264</v>
      </c>
      <c r="CT30" s="7">
        <f t="shared" si="75"/>
        <v>16.836005648664042</v>
      </c>
      <c r="CU30" s="7"/>
      <c r="CV30" s="208"/>
      <c r="CW30" s="208"/>
      <c r="CX30" s="19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439"/>
      <c r="EI30" s="439"/>
      <c r="EJ30" s="439"/>
      <c r="EK30" s="439"/>
      <c r="EL30" s="439"/>
      <c r="EM30" s="439"/>
      <c r="EN30" s="439"/>
      <c r="EO30" s="439"/>
      <c r="EP30" s="439"/>
      <c r="EQ30" s="439"/>
      <c r="ER30" s="439"/>
      <c r="ES30" s="439"/>
      <c r="ET30" s="679"/>
      <c r="EU30" s="679"/>
      <c r="EV30" s="679"/>
      <c r="EW30" s="679"/>
      <c r="EX30" s="679"/>
      <c r="EY30" s="679"/>
      <c r="EZ30" s="679"/>
      <c r="FA30" s="679"/>
      <c r="FB30" s="679"/>
      <c r="FC30" s="679"/>
      <c r="FD30" s="679"/>
      <c r="FE30" s="679"/>
      <c r="FF30" s="679"/>
      <c r="FG30" s="679"/>
      <c r="FH30" s="679"/>
      <c r="FI30" s="679"/>
      <c r="FJ30" s="679"/>
      <c r="FK30" s="679"/>
      <c r="FL30" s="679"/>
      <c r="FO30" s="914">
        <f t="shared" si="18"/>
        <v>0</v>
      </c>
      <c r="FP30" s="914">
        <f t="shared" si="19"/>
        <v>0</v>
      </c>
      <c r="FQ30" s="914">
        <f t="shared" si="20"/>
        <v>0</v>
      </c>
      <c r="FR30" s="914">
        <f t="shared" si="21"/>
        <v>0</v>
      </c>
      <c r="FS30" s="914">
        <f t="shared" si="22"/>
        <v>0</v>
      </c>
      <c r="FT30" s="914">
        <f t="shared" si="23"/>
        <v>0</v>
      </c>
    </row>
    <row r="31" spans="2:176"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789">
        <v>107.86973478034912</v>
      </c>
      <c r="P31" s="214">
        <f t="shared" si="11"/>
        <v>-6.2106242007192947E-2</v>
      </c>
      <c r="Q31" s="214">
        <f t="shared" si="11"/>
        <v>0.8023629404105892</v>
      </c>
      <c r="R31" s="909"/>
      <c r="S31" s="29">
        <v>25</v>
      </c>
      <c r="T31" s="29">
        <v>25</v>
      </c>
      <c r="U31" s="29">
        <v>30</v>
      </c>
      <c r="V31" s="29">
        <v>25</v>
      </c>
      <c r="W31" s="29">
        <v>25</v>
      </c>
      <c r="X31" s="29">
        <v>25</v>
      </c>
      <c r="Y31" s="29">
        <v>10</v>
      </c>
      <c r="Z31" s="29">
        <v>10</v>
      </c>
      <c r="AA31" s="29">
        <v>10</v>
      </c>
      <c r="AB31" s="29">
        <v>10</v>
      </c>
      <c r="AC31" s="29">
        <v>10</v>
      </c>
      <c r="AD31" s="29">
        <v>10</v>
      </c>
      <c r="AE31" s="29">
        <v>10</v>
      </c>
      <c r="AF31" s="29">
        <v>10</v>
      </c>
      <c r="AG31" s="29">
        <v>35</v>
      </c>
      <c r="AH31" s="29">
        <v>35</v>
      </c>
      <c r="AI31" s="29">
        <v>35</v>
      </c>
      <c r="AJ31" s="29">
        <v>35</v>
      </c>
      <c r="AK31" s="29">
        <v>25.653977992453637</v>
      </c>
      <c r="AL31" s="29">
        <v>25.653977992453637</v>
      </c>
      <c r="AM31" s="29">
        <v>25.653977992453637</v>
      </c>
      <c r="AN31" s="29">
        <v>25.653977992453637</v>
      </c>
      <c r="AO31" s="29">
        <v>10.5863623479128</v>
      </c>
      <c r="AP31" s="29">
        <v>8.5076267399872556</v>
      </c>
      <c r="AQ31" s="29">
        <v>10.170615226327691</v>
      </c>
      <c r="AR31" s="29">
        <v>22.291645555455752</v>
      </c>
      <c r="AS31" s="29">
        <v>11.953537315918043</v>
      </c>
      <c r="AT31" s="29">
        <v>12.492656040815957</v>
      </c>
      <c r="AU31" s="29">
        <v>12.492656040815957</v>
      </c>
      <c r="AV31" s="29">
        <v>30.224684459692568</v>
      </c>
      <c r="AW31" s="29">
        <v>18.761009412251251</v>
      </c>
      <c r="AX31" s="29">
        <v>21.541443805721393</v>
      </c>
      <c r="AY31" s="29">
        <v>21.908670989764616</v>
      </c>
      <c r="AZ31" s="29">
        <v>23.325118699645643</v>
      </c>
      <c r="BA31" s="29">
        <v>16.900504947067244</v>
      </c>
      <c r="BB31" s="29">
        <v>15.637231623875889</v>
      </c>
      <c r="BC31" s="29">
        <v>15.637231623875889</v>
      </c>
      <c r="BD31" s="29">
        <v>15.637231623875891</v>
      </c>
      <c r="BE31" s="29">
        <v>14.962265973435924</v>
      </c>
      <c r="BF31" s="29">
        <v>14.962265973435924</v>
      </c>
      <c r="BG31" s="29">
        <v>14.962265973435924</v>
      </c>
      <c r="BH31" s="29">
        <v>14.962265973435924</v>
      </c>
      <c r="BI31" s="29">
        <v>26.96743369508728</v>
      </c>
      <c r="BJ31" s="284"/>
      <c r="BK31" s="29">
        <f t="shared" si="83"/>
        <v>45</v>
      </c>
      <c r="BL31" s="29">
        <f t="shared" si="84"/>
        <v>50</v>
      </c>
      <c r="BM31" s="29">
        <f t="shared" si="85"/>
        <v>55</v>
      </c>
      <c r="BN31" s="29">
        <f t="shared" si="86"/>
        <v>50</v>
      </c>
      <c r="BO31" s="29">
        <f t="shared" si="87"/>
        <v>20</v>
      </c>
      <c r="BP31" s="29">
        <f t="shared" si="88"/>
        <v>20</v>
      </c>
      <c r="BQ31" s="29">
        <f t="shared" si="89"/>
        <v>20</v>
      </c>
      <c r="BR31" s="29">
        <f t="shared" si="90"/>
        <v>20</v>
      </c>
      <c r="BS31" s="29">
        <f t="shared" si="91"/>
        <v>70</v>
      </c>
      <c r="BT31" s="29">
        <f t="shared" si="92"/>
        <v>70</v>
      </c>
      <c r="BU31" s="29">
        <f t="shared" si="43"/>
        <v>51.307955984907274</v>
      </c>
      <c r="BV31" s="29">
        <f t="shared" si="44"/>
        <v>51.307955984907274</v>
      </c>
      <c r="BW31" s="29">
        <f t="shared" si="15"/>
        <v>19.093989087900056</v>
      </c>
      <c r="BX31" s="786">
        <f t="shared" si="37"/>
        <v>32.462260781783442</v>
      </c>
      <c r="BY31" s="787">
        <f t="shared" si="58"/>
        <v>24.446193356734</v>
      </c>
      <c r="BZ31" s="787">
        <f t="shared" si="33"/>
        <v>42.717340500508527</v>
      </c>
      <c r="CA31" s="787">
        <f t="shared" si="16"/>
        <v>40.302453217972641</v>
      </c>
      <c r="CB31" s="787">
        <f t="shared" si="34"/>
        <v>45.233789689410258</v>
      </c>
      <c r="CC31" s="787">
        <f t="shared" si="17"/>
        <v>32.537736570943132</v>
      </c>
      <c r="CD31" s="787">
        <f t="shared" si="35"/>
        <v>31.274463247751783</v>
      </c>
      <c r="CE31" s="787">
        <f t="shared" si="36"/>
        <v>29.924531946871848</v>
      </c>
      <c r="CF31" s="787">
        <f t="shared" si="38"/>
        <v>29.924531946871848</v>
      </c>
      <c r="CG31" s="37"/>
      <c r="CH31" s="52" t="s">
        <v>19</v>
      </c>
      <c r="CI31" s="29">
        <f t="shared" si="75"/>
        <v>-35</v>
      </c>
      <c r="CJ31" s="29">
        <f t="shared" si="75"/>
        <v>95</v>
      </c>
      <c r="CK31" s="29">
        <f t="shared" si="75"/>
        <v>110</v>
      </c>
      <c r="CL31" s="29">
        <f t="shared" si="75"/>
        <v>40</v>
      </c>
      <c r="CM31" s="29">
        <f t="shared" si="75"/>
        <v>35</v>
      </c>
      <c r="CN31" s="29">
        <f t="shared" si="75"/>
        <v>145</v>
      </c>
      <c r="CO31" s="29">
        <f t="shared" si="75"/>
        <v>102.61591196981455</v>
      </c>
      <c r="CP31" s="29">
        <f t="shared" si="75"/>
        <v>51.556249869683498</v>
      </c>
      <c r="CQ31" s="29">
        <f t="shared" si="75"/>
        <v>67.163533857242527</v>
      </c>
      <c r="CR31" s="29">
        <f t="shared" si="75"/>
        <v>85.536242907382899</v>
      </c>
      <c r="CS31" s="29">
        <f t="shared" si="75"/>
        <v>63.812199818694914</v>
      </c>
      <c r="CT31" s="29">
        <f t="shared" si="75"/>
        <v>59.849063893743697</v>
      </c>
      <c r="CU31" s="29"/>
      <c r="CV31" s="217"/>
      <c r="CW31" s="217"/>
      <c r="CX31" s="199"/>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c r="EY31" s="447"/>
      <c r="EZ31" s="447"/>
      <c r="FA31" s="447"/>
      <c r="FB31" s="447"/>
      <c r="FC31" s="447"/>
      <c r="FD31" s="447"/>
      <c r="FE31" s="447"/>
      <c r="FF31" s="447"/>
      <c r="FG31" s="447"/>
      <c r="FH31" s="447"/>
      <c r="FI31" s="447"/>
      <c r="FJ31" s="447"/>
      <c r="FK31" s="447"/>
      <c r="FL31" s="447"/>
      <c r="FO31" s="914">
        <f t="shared" si="18"/>
        <v>0</v>
      </c>
      <c r="FP31" s="914">
        <f t="shared" si="19"/>
        <v>0</v>
      </c>
      <c r="FQ31" s="914">
        <f t="shared" si="20"/>
        <v>0</v>
      </c>
      <c r="FR31" s="914">
        <f t="shared" si="21"/>
        <v>0</v>
      </c>
      <c r="FS31" s="914">
        <f t="shared" si="22"/>
        <v>0</v>
      </c>
      <c r="FT31" s="914">
        <f t="shared" si="23"/>
        <v>0</v>
      </c>
    </row>
    <row r="32" spans="2:176" x14ac:dyDescent="0.3">
      <c r="B32" s="20" t="s">
        <v>10</v>
      </c>
      <c r="C32" s="784">
        <v>195</v>
      </c>
      <c r="D32" s="784">
        <v>215</v>
      </c>
      <c r="E32" s="784">
        <v>205</v>
      </c>
      <c r="F32" s="784">
        <v>195</v>
      </c>
      <c r="G32" s="784">
        <v>210</v>
      </c>
      <c r="H32" s="784">
        <v>205</v>
      </c>
      <c r="I32" s="784">
        <f t="shared" ref="I32:O32" si="93">SUM(I33:I37)</f>
        <v>144.371088411681</v>
      </c>
      <c r="J32" s="784">
        <f t="shared" si="93"/>
        <v>129.77199999999999</v>
      </c>
      <c r="K32" s="784">
        <f t="shared" si="93"/>
        <v>134.92660999999998</v>
      </c>
      <c r="L32" s="784">
        <f t="shared" si="93"/>
        <v>105.9654</v>
      </c>
      <c r="M32" s="784">
        <f t="shared" si="93"/>
        <v>89.271500000000003</v>
      </c>
      <c r="N32" s="784">
        <f t="shared" si="93"/>
        <v>93.658650000000009</v>
      </c>
      <c r="O32" s="784">
        <f t="shared" si="93"/>
        <v>95.297632501813567</v>
      </c>
      <c r="P32" s="209">
        <f t="shared" si="11"/>
        <v>4.9143903709470527E-2</v>
      </c>
      <c r="Q32" s="209">
        <f t="shared" si="11"/>
        <v>1.7499531562899406E-2</v>
      </c>
      <c r="R32" s="909"/>
      <c r="S32" s="31">
        <v>55</v>
      </c>
      <c r="T32" s="31">
        <v>60</v>
      </c>
      <c r="U32" s="31">
        <v>60</v>
      </c>
      <c r="V32" s="31">
        <v>50</v>
      </c>
      <c r="W32" s="31">
        <v>50</v>
      </c>
      <c r="X32" s="31">
        <v>50</v>
      </c>
      <c r="Y32" s="31">
        <v>50</v>
      </c>
      <c r="Z32" s="31">
        <v>50</v>
      </c>
      <c r="AA32" s="31">
        <v>50</v>
      </c>
      <c r="AB32" s="31">
        <v>50</v>
      </c>
      <c r="AC32" s="31">
        <v>55</v>
      </c>
      <c r="AD32" s="31">
        <v>50</v>
      </c>
      <c r="AE32" s="31">
        <v>50</v>
      </c>
      <c r="AF32" s="31">
        <v>65</v>
      </c>
      <c r="AG32" s="31">
        <v>55</v>
      </c>
      <c r="AH32" s="31">
        <v>50</v>
      </c>
      <c r="AI32" s="31">
        <v>50</v>
      </c>
      <c r="AJ32" s="31">
        <v>55</v>
      </c>
      <c r="AK32" s="31">
        <v>35.253865920000003</v>
      </c>
      <c r="AL32" s="31">
        <v>35.729599999999998</v>
      </c>
      <c r="AM32" s="31">
        <v>37.484800000000007</v>
      </c>
      <c r="AN32" s="31">
        <v>35.900320000000001</v>
      </c>
      <c r="AO32" s="31">
        <v>32.069000000000003</v>
      </c>
      <c r="AP32" s="31">
        <v>29.286999999999999</v>
      </c>
      <c r="AQ32" s="31">
        <v>32.602000000000004</v>
      </c>
      <c r="AR32" s="31">
        <v>35.814</v>
      </c>
      <c r="AS32" s="31">
        <v>33.107999999999997</v>
      </c>
      <c r="AT32" s="31">
        <v>35.045249999999996</v>
      </c>
      <c r="AU32" s="31">
        <v>34.968000000000004</v>
      </c>
      <c r="AV32" s="31">
        <v>31.80536</v>
      </c>
      <c r="AW32" s="31">
        <v>29.650399999999998</v>
      </c>
      <c r="AX32" s="31">
        <v>26.92</v>
      </c>
      <c r="AY32" s="31">
        <v>25.78</v>
      </c>
      <c r="AZ32" s="31">
        <v>23.614999999999998</v>
      </c>
      <c r="BA32" s="31">
        <v>22.503</v>
      </c>
      <c r="BB32" s="31">
        <v>22.591999999999999</v>
      </c>
      <c r="BC32" s="31">
        <v>22.015999999999998</v>
      </c>
      <c r="BD32" s="31">
        <v>22.160499999999999</v>
      </c>
      <c r="BE32" s="31">
        <v>22.265000000000001</v>
      </c>
      <c r="BF32" s="31">
        <v>23.041050000000002</v>
      </c>
      <c r="BG32" s="31">
        <v>24.137599999999999</v>
      </c>
      <c r="BH32" s="31">
        <v>24.215</v>
      </c>
      <c r="BI32" s="31">
        <v>23.042999999999999</v>
      </c>
      <c r="BJ32" s="284"/>
      <c r="BK32" s="31">
        <f t="shared" ref="BK32:BN32" si="94">SUM(BK33:BK37)</f>
        <v>100</v>
      </c>
      <c r="BL32" s="31">
        <f t="shared" si="94"/>
        <v>115</v>
      </c>
      <c r="BM32" s="31">
        <f t="shared" si="94"/>
        <v>110</v>
      </c>
      <c r="BN32" s="31">
        <f t="shared" si="94"/>
        <v>100</v>
      </c>
      <c r="BO32" s="31">
        <f>SUM(BO33:BO37)</f>
        <v>100</v>
      </c>
      <c r="BP32" s="31">
        <f t="shared" ref="BP32:BS32" si="95">SUM(BP33:BP37)</f>
        <v>100</v>
      </c>
      <c r="BQ32" s="31">
        <f t="shared" si="95"/>
        <v>105</v>
      </c>
      <c r="BR32" s="31">
        <f t="shared" si="95"/>
        <v>115</v>
      </c>
      <c r="BS32" s="31">
        <f t="shared" si="95"/>
        <v>105</v>
      </c>
      <c r="BT32" s="31">
        <f>SUM(BT33:BT37)</f>
        <v>105</v>
      </c>
      <c r="BU32" s="31">
        <f t="shared" si="43"/>
        <v>70.98346592</v>
      </c>
      <c r="BV32" s="31">
        <f t="shared" si="44"/>
        <v>73.385120000000001</v>
      </c>
      <c r="BW32" s="31">
        <f>AO32+AP32</f>
        <v>61.356000000000002</v>
      </c>
      <c r="BX32" s="31">
        <f t="shared" si="37"/>
        <v>68.415999999999997</v>
      </c>
      <c r="BY32" s="31">
        <f>AS32+AT32</f>
        <v>68.153249999999986</v>
      </c>
      <c r="BZ32" s="31">
        <f t="shared" si="33"/>
        <v>66.773359999999997</v>
      </c>
      <c r="CA32" s="31">
        <f t="shared" si="16"/>
        <v>56.570399999999999</v>
      </c>
      <c r="CB32" s="31">
        <f t="shared" si="34"/>
        <v>49.394999999999996</v>
      </c>
      <c r="CC32" s="31">
        <f t="shared" si="17"/>
        <v>45.094999999999999</v>
      </c>
      <c r="CD32" s="31">
        <f t="shared" si="35"/>
        <v>44.176499999999997</v>
      </c>
      <c r="CE32" s="31">
        <f t="shared" si="36"/>
        <v>45.306049999999999</v>
      </c>
      <c r="CF32" s="31">
        <f t="shared" si="38"/>
        <v>48.352599999999995</v>
      </c>
      <c r="CG32" s="31"/>
      <c r="CH32" s="887" t="s">
        <v>10</v>
      </c>
      <c r="CI32" s="31">
        <f t="shared" si="75"/>
        <v>195</v>
      </c>
      <c r="CJ32" s="31">
        <f t="shared" si="75"/>
        <v>215</v>
      </c>
      <c r="CK32" s="31">
        <f t="shared" si="75"/>
        <v>205</v>
      </c>
      <c r="CL32" s="31">
        <f t="shared" si="75"/>
        <v>195</v>
      </c>
      <c r="CM32" s="31">
        <f t="shared" si="75"/>
        <v>210</v>
      </c>
      <c r="CN32" s="31">
        <f t="shared" si="75"/>
        <v>205</v>
      </c>
      <c r="CO32" s="31">
        <f t="shared" si="75"/>
        <v>144.371088411681</v>
      </c>
      <c r="CP32" s="31">
        <f t="shared" si="75"/>
        <v>129.77199999999999</v>
      </c>
      <c r="CQ32" s="31">
        <f t="shared" si="75"/>
        <v>134.92660999999998</v>
      </c>
      <c r="CR32" s="31">
        <f t="shared" si="75"/>
        <v>105.9654</v>
      </c>
      <c r="CS32" s="31">
        <f t="shared" si="75"/>
        <v>89.271500000000003</v>
      </c>
      <c r="CT32" s="31">
        <f t="shared" si="75"/>
        <v>93.658650000000009</v>
      </c>
      <c r="CU32" s="31">
        <f>O32</f>
        <v>95.297632501813567</v>
      </c>
      <c r="CV32" s="210">
        <f t="shared" si="45"/>
        <v>4.9143903709470527E-2</v>
      </c>
      <c r="CW32" s="210">
        <f>Q32</f>
        <v>1.7499531562899406E-2</v>
      </c>
      <c r="CX32" s="544"/>
      <c r="CY32" s="444">
        <f t="shared" ref="CY32:EO32" si="96">S32</f>
        <v>55</v>
      </c>
      <c r="CZ32" s="444">
        <f t="shared" si="96"/>
        <v>60</v>
      </c>
      <c r="DA32" s="444">
        <f t="shared" si="96"/>
        <v>60</v>
      </c>
      <c r="DB32" s="444">
        <f t="shared" si="96"/>
        <v>50</v>
      </c>
      <c r="DC32" s="444">
        <f t="shared" si="96"/>
        <v>50</v>
      </c>
      <c r="DD32" s="444">
        <f t="shared" si="96"/>
        <v>50</v>
      </c>
      <c r="DE32" s="444">
        <f t="shared" si="96"/>
        <v>50</v>
      </c>
      <c r="DF32" s="444">
        <f t="shared" si="96"/>
        <v>50</v>
      </c>
      <c r="DG32" s="444">
        <f t="shared" si="96"/>
        <v>50</v>
      </c>
      <c r="DH32" s="444">
        <f t="shared" si="96"/>
        <v>50</v>
      </c>
      <c r="DI32" s="444">
        <f t="shared" si="96"/>
        <v>55</v>
      </c>
      <c r="DJ32" s="444">
        <f t="shared" si="96"/>
        <v>50</v>
      </c>
      <c r="DK32" s="444">
        <f t="shared" si="96"/>
        <v>50</v>
      </c>
      <c r="DL32" s="444">
        <f t="shared" si="96"/>
        <v>65</v>
      </c>
      <c r="DM32" s="444">
        <f t="shared" si="96"/>
        <v>55</v>
      </c>
      <c r="DN32" s="444">
        <f t="shared" si="96"/>
        <v>50</v>
      </c>
      <c r="DO32" s="444">
        <f t="shared" si="96"/>
        <v>50</v>
      </c>
      <c r="DP32" s="444">
        <f t="shared" si="96"/>
        <v>55</v>
      </c>
      <c r="DQ32" s="444">
        <f t="shared" si="96"/>
        <v>35.253865920000003</v>
      </c>
      <c r="DR32" s="444">
        <f t="shared" si="96"/>
        <v>35.729599999999998</v>
      </c>
      <c r="DS32" s="444">
        <f t="shared" si="96"/>
        <v>37.484800000000007</v>
      </c>
      <c r="DT32" s="444">
        <f t="shared" si="96"/>
        <v>35.900320000000001</v>
      </c>
      <c r="DU32" s="444">
        <f t="shared" si="96"/>
        <v>32.069000000000003</v>
      </c>
      <c r="DV32" s="444">
        <f t="shared" si="96"/>
        <v>29.286999999999999</v>
      </c>
      <c r="DW32" s="444">
        <f t="shared" si="96"/>
        <v>32.602000000000004</v>
      </c>
      <c r="DX32" s="444">
        <f t="shared" si="96"/>
        <v>35.814</v>
      </c>
      <c r="DY32" s="444">
        <f t="shared" si="96"/>
        <v>33.107999999999997</v>
      </c>
      <c r="DZ32" s="444">
        <f t="shared" si="96"/>
        <v>35.045249999999996</v>
      </c>
      <c r="EA32" s="444">
        <f t="shared" si="96"/>
        <v>34.968000000000004</v>
      </c>
      <c r="EB32" s="444">
        <f t="shared" si="96"/>
        <v>31.80536</v>
      </c>
      <c r="EC32" s="444">
        <f t="shared" si="96"/>
        <v>29.650399999999998</v>
      </c>
      <c r="ED32" s="444">
        <f t="shared" si="96"/>
        <v>26.92</v>
      </c>
      <c r="EE32" s="444">
        <f t="shared" si="96"/>
        <v>25.78</v>
      </c>
      <c r="EF32" s="444">
        <f t="shared" si="96"/>
        <v>23.614999999999998</v>
      </c>
      <c r="EG32" s="444">
        <f t="shared" si="96"/>
        <v>22.503</v>
      </c>
      <c r="EH32" s="444">
        <f t="shared" si="96"/>
        <v>22.591999999999999</v>
      </c>
      <c r="EI32" s="444">
        <f t="shared" si="96"/>
        <v>22.015999999999998</v>
      </c>
      <c r="EJ32" s="444">
        <f t="shared" si="96"/>
        <v>22.160499999999999</v>
      </c>
      <c r="EK32" s="444">
        <f t="shared" si="96"/>
        <v>22.265000000000001</v>
      </c>
      <c r="EL32" s="444">
        <f t="shared" si="96"/>
        <v>23.041050000000002</v>
      </c>
      <c r="EM32" s="444">
        <f t="shared" si="96"/>
        <v>24.137599999999999</v>
      </c>
      <c r="EN32" s="444">
        <f t="shared" si="96"/>
        <v>24.215</v>
      </c>
      <c r="EO32" s="444">
        <f t="shared" si="96"/>
        <v>23.042999999999999</v>
      </c>
      <c r="EP32" s="444"/>
      <c r="EQ32" s="444">
        <f t="shared" ref="EQ32:FL32" si="97">BK32</f>
        <v>100</v>
      </c>
      <c r="ER32" s="444">
        <f t="shared" si="97"/>
        <v>115</v>
      </c>
      <c r="ES32" s="444">
        <f t="shared" si="97"/>
        <v>110</v>
      </c>
      <c r="ET32" s="444">
        <f t="shared" si="97"/>
        <v>100</v>
      </c>
      <c r="EU32" s="444">
        <f t="shared" si="97"/>
        <v>100</v>
      </c>
      <c r="EV32" s="444">
        <f t="shared" si="97"/>
        <v>100</v>
      </c>
      <c r="EW32" s="444">
        <f t="shared" si="97"/>
        <v>105</v>
      </c>
      <c r="EX32" s="444">
        <f t="shared" si="97"/>
        <v>115</v>
      </c>
      <c r="EY32" s="444">
        <f t="shared" si="97"/>
        <v>105</v>
      </c>
      <c r="EZ32" s="444">
        <f t="shared" si="97"/>
        <v>105</v>
      </c>
      <c r="FA32" s="444">
        <f t="shared" si="97"/>
        <v>70.98346592</v>
      </c>
      <c r="FB32" s="444">
        <f t="shared" si="97"/>
        <v>73.385120000000001</v>
      </c>
      <c r="FC32" s="444">
        <f t="shared" si="97"/>
        <v>61.356000000000002</v>
      </c>
      <c r="FD32" s="444">
        <f t="shared" si="97"/>
        <v>68.415999999999997</v>
      </c>
      <c r="FE32" s="444">
        <f t="shared" si="97"/>
        <v>68.153249999999986</v>
      </c>
      <c r="FF32" s="444">
        <f t="shared" si="97"/>
        <v>66.773359999999997</v>
      </c>
      <c r="FG32" s="444">
        <f t="shared" si="97"/>
        <v>56.570399999999999</v>
      </c>
      <c r="FH32" s="444">
        <f t="shared" si="97"/>
        <v>49.394999999999996</v>
      </c>
      <c r="FI32" s="444">
        <f t="shared" si="97"/>
        <v>45.094999999999999</v>
      </c>
      <c r="FJ32" s="444">
        <f t="shared" si="97"/>
        <v>44.176499999999997</v>
      </c>
      <c r="FK32" s="444">
        <f t="shared" si="97"/>
        <v>45.306049999999999</v>
      </c>
      <c r="FL32" s="444">
        <f t="shared" si="97"/>
        <v>48.352599999999995</v>
      </c>
      <c r="FN32" s="655" t="s">
        <v>10</v>
      </c>
      <c r="FO32" s="914">
        <f t="shared" si="18"/>
        <v>2.5024916809854858E-3</v>
      </c>
      <c r="FP32" s="914">
        <f t="shared" si="19"/>
        <v>0</v>
      </c>
      <c r="FQ32" s="914">
        <f t="shared" si="20"/>
        <v>0</v>
      </c>
      <c r="FR32" s="914">
        <f t="shared" si="21"/>
        <v>0</v>
      </c>
      <c r="FS32" s="914">
        <f t="shared" si="22"/>
        <v>0</v>
      </c>
      <c r="FT32" s="914">
        <f t="shared" si="23"/>
        <v>0</v>
      </c>
    </row>
    <row r="33" spans="2:176"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23.835490500000002</v>
      </c>
      <c r="N33" s="524">
        <v>24.772712925000004</v>
      </c>
      <c r="O33" s="524">
        <v>25.139515453978419</v>
      </c>
      <c r="P33" s="211">
        <f t="shared" si="11"/>
        <v>3.9320458918183476E-2</v>
      </c>
      <c r="Q33" s="211">
        <f t="shared" si="11"/>
        <v>1.4806716167458767E-2</v>
      </c>
      <c r="R33" s="909"/>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v>5</v>
      </c>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284"/>
      <c r="BK33" s="7">
        <f t="shared" ref="BK33:BK37" si="98">D33-BL33</f>
        <v>5</v>
      </c>
      <c r="BL33" s="7">
        <f t="shared" ref="BL33:BL37" si="99">SUM(S33:T33)</f>
        <v>10</v>
      </c>
      <c r="BM33" s="7">
        <f t="shared" ref="BM33:BM37" si="100">SUM(U33:V33)</f>
        <v>10</v>
      </c>
      <c r="BN33" s="7">
        <f t="shared" ref="BN33:BN37" si="101">SUM(W33:X33)</f>
        <v>10</v>
      </c>
      <c r="BO33" s="7">
        <f t="shared" ref="BO33:BO37" si="102">SUM(Y33:Z33)</f>
        <v>10</v>
      </c>
      <c r="BP33" s="7">
        <f t="shared" ref="BP33:BP37" si="103">SUM(AA33:AB33)</f>
        <v>10</v>
      </c>
      <c r="BQ33" s="7">
        <f t="shared" ref="BQ33:BQ37" si="104">SUM(AC33:AD33)</f>
        <v>10</v>
      </c>
      <c r="BR33" s="7">
        <f t="shared" ref="BR33:BR37" si="105">SUM(AE33:AF33)</f>
        <v>10</v>
      </c>
      <c r="BS33" s="7">
        <f t="shared" ref="BS33:BS37" si="106">SUM(AG33:AH33)</f>
        <v>10</v>
      </c>
      <c r="BT33" s="7">
        <f t="shared" ref="BT33:BT37" si="107">SUM(AI33:AJ33)</f>
        <v>10</v>
      </c>
      <c r="BU33" s="7"/>
      <c r="BV33" s="7"/>
      <c r="BW33" s="7"/>
      <c r="BX33" s="31"/>
      <c r="BY33" s="37"/>
      <c r="BZ33" s="37"/>
      <c r="CA33" s="37"/>
      <c r="CB33" s="37"/>
      <c r="CC33" s="37"/>
      <c r="CD33" s="37"/>
      <c r="CE33" s="37"/>
      <c r="CF33" s="37"/>
      <c r="CG33" s="37"/>
      <c r="CH33" s="10" t="s">
        <v>15</v>
      </c>
      <c r="CI33" s="7">
        <f t="shared" si="75"/>
        <v>10</v>
      </c>
      <c r="CJ33" s="7">
        <f t="shared" si="75"/>
        <v>15</v>
      </c>
      <c r="CK33" s="7">
        <f t="shared" si="75"/>
        <v>15</v>
      </c>
      <c r="CL33" s="7">
        <f t="shared" si="75"/>
        <v>10</v>
      </c>
      <c r="CM33" s="7">
        <f t="shared" si="75"/>
        <v>15</v>
      </c>
      <c r="CN33" s="7">
        <f t="shared" si="75"/>
        <v>15</v>
      </c>
      <c r="CO33" s="7">
        <f t="shared" si="75"/>
        <v>38.113967340683786</v>
      </c>
      <c r="CP33" s="7">
        <f t="shared" si="75"/>
        <v>35.038440000000001</v>
      </c>
      <c r="CQ33" s="7">
        <f t="shared" si="75"/>
        <v>35.485698429999999</v>
      </c>
      <c r="CR33" s="7">
        <f t="shared" si="75"/>
        <v>28.398727200000003</v>
      </c>
      <c r="CS33" s="7">
        <f t="shared" si="75"/>
        <v>23.835490500000002</v>
      </c>
      <c r="CT33" s="7">
        <f t="shared" si="75"/>
        <v>24.772712925000004</v>
      </c>
      <c r="CU33" s="7"/>
      <c r="CV33" s="208"/>
      <c r="CW33" s="208"/>
      <c r="CX33" s="19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439"/>
      <c r="EG33" s="439"/>
      <c r="EH33" s="439"/>
      <c r="EI33" s="439"/>
      <c r="EJ33" s="439"/>
      <c r="EK33" s="439"/>
      <c r="EL33" s="439"/>
      <c r="EM33" s="439"/>
      <c r="EN33" s="439"/>
      <c r="EO33" s="439"/>
      <c r="EP33" s="439"/>
      <c r="EQ33" s="439"/>
      <c r="ER33" s="439"/>
      <c r="ES33" s="439"/>
      <c r="ET33" s="679"/>
      <c r="EU33" s="679"/>
      <c r="EV33" s="679"/>
      <c r="EW33" s="679"/>
      <c r="EX33" s="679"/>
      <c r="EY33" s="679"/>
      <c r="EZ33" s="679"/>
      <c r="FA33" s="679"/>
      <c r="FB33" s="679"/>
      <c r="FC33" s="679"/>
      <c r="FD33" s="679"/>
      <c r="FE33" s="679"/>
      <c r="FF33" s="679"/>
      <c r="FG33" s="679"/>
      <c r="FH33" s="679"/>
      <c r="FI33" s="679"/>
      <c r="FJ33" s="679"/>
      <c r="FK33" s="679"/>
      <c r="FL33" s="679"/>
      <c r="FO33" s="914"/>
      <c r="FP33" s="914"/>
      <c r="FQ33" s="914"/>
      <c r="FR33" s="914"/>
      <c r="FS33" s="914"/>
      <c r="FT33" s="914"/>
    </row>
    <row r="34" spans="2:176"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15.9795985</v>
      </c>
      <c r="N34" s="524">
        <v>17.233191600000001</v>
      </c>
      <c r="O34" s="524">
        <v>17.658651302586055</v>
      </c>
      <c r="P34" s="211">
        <f t="shared" si="11"/>
        <v>7.8449599343813459E-2</v>
      </c>
      <c r="Q34" s="211">
        <f t="shared" si="11"/>
        <v>2.4688386948941821E-2</v>
      </c>
      <c r="R34" s="909"/>
      <c r="S34" s="7">
        <v>0</v>
      </c>
      <c r="T34" s="7">
        <v>5</v>
      </c>
      <c r="U34" s="7">
        <v>5</v>
      </c>
      <c r="V34" s="7">
        <v>0</v>
      </c>
      <c r="W34" s="7">
        <v>0</v>
      </c>
      <c r="X34" s="7">
        <v>0</v>
      </c>
      <c r="Y34" s="7">
        <v>0</v>
      </c>
      <c r="Z34" s="7">
        <v>0</v>
      </c>
      <c r="AA34" s="7">
        <v>0</v>
      </c>
      <c r="AB34" s="7">
        <v>0</v>
      </c>
      <c r="AC34" s="7">
        <v>5</v>
      </c>
      <c r="AD34" s="7">
        <v>0</v>
      </c>
      <c r="AE34" s="7">
        <v>0</v>
      </c>
      <c r="AF34" s="7">
        <v>5</v>
      </c>
      <c r="AG34" s="7">
        <v>5</v>
      </c>
      <c r="AH34" s="7">
        <v>0</v>
      </c>
      <c r="AI34" s="7">
        <v>0</v>
      </c>
      <c r="AJ34" s="7">
        <v>5</v>
      </c>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284"/>
      <c r="BK34" s="7">
        <f t="shared" si="98"/>
        <v>5</v>
      </c>
      <c r="BL34" s="7">
        <f t="shared" si="99"/>
        <v>5</v>
      </c>
      <c r="BM34" s="7">
        <f t="shared" si="100"/>
        <v>5</v>
      </c>
      <c r="BN34" s="7">
        <f t="shared" si="101"/>
        <v>0</v>
      </c>
      <c r="BO34" s="7">
        <f t="shared" si="102"/>
        <v>0</v>
      </c>
      <c r="BP34" s="7">
        <f t="shared" si="103"/>
        <v>0</v>
      </c>
      <c r="BQ34" s="7">
        <f t="shared" si="104"/>
        <v>5</v>
      </c>
      <c r="BR34" s="7">
        <f t="shared" si="105"/>
        <v>5</v>
      </c>
      <c r="BS34" s="7">
        <f t="shared" si="106"/>
        <v>5</v>
      </c>
      <c r="BT34" s="7">
        <f>SUM(AI34:AJ34)</f>
        <v>5</v>
      </c>
      <c r="BU34" s="7"/>
      <c r="BV34" s="7"/>
      <c r="BW34" s="7"/>
      <c r="BX34" s="31"/>
      <c r="BY34" s="37"/>
      <c r="BZ34" s="37"/>
      <c r="CA34" s="37"/>
      <c r="CB34" s="37"/>
      <c r="CC34" s="37"/>
      <c r="CD34" s="37"/>
      <c r="CE34" s="37"/>
      <c r="CF34" s="37"/>
      <c r="CG34" s="37"/>
      <c r="CH34" s="10" t="s">
        <v>16</v>
      </c>
      <c r="CI34" s="7">
        <f t="shared" si="75"/>
        <v>5</v>
      </c>
      <c r="CJ34" s="7">
        <f t="shared" si="75"/>
        <v>10</v>
      </c>
      <c r="CK34" s="7">
        <f t="shared" si="75"/>
        <v>10</v>
      </c>
      <c r="CL34" s="7">
        <f t="shared" si="75"/>
        <v>10</v>
      </c>
      <c r="CM34" s="7">
        <f t="shared" si="75"/>
        <v>10</v>
      </c>
      <c r="CN34" s="7">
        <f t="shared" si="75"/>
        <v>10</v>
      </c>
      <c r="CO34" s="7">
        <f t="shared" si="75"/>
        <v>27.286135709807709</v>
      </c>
      <c r="CP34" s="7">
        <f t="shared" si="75"/>
        <v>22.710099999999997</v>
      </c>
      <c r="CQ34" s="7">
        <f t="shared" si="75"/>
        <v>24.826496239999997</v>
      </c>
      <c r="CR34" s="7">
        <f t="shared" si="75"/>
        <v>19.603598999999999</v>
      </c>
      <c r="CS34" s="7">
        <f t="shared" si="75"/>
        <v>15.9795985</v>
      </c>
      <c r="CT34" s="7">
        <f t="shared" si="75"/>
        <v>17.233191600000001</v>
      </c>
      <c r="CU34" s="7"/>
      <c r="CV34" s="208"/>
      <c r="CW34" s="208"/>
      <c r="CX34" s="221"/>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439"/>
      <c r="EG34" s="439"/>
      <c r="EH34" s="439"/>
      <c r="EI34" s="439"/>
      <c r="EJ34" s="439"/>
      <c r="EK34" s="439"/>
      <c r="EL34" s="439"/>
      <c r="EM34" s="439"/>
      <c r="EN34" s="439"/>
      <c r="EO34" s="439"/>
      <c r="EP34" s="439"/>
      <c r="EQ34" s="439"/>
      <c r="ER34" s="439"/>
      <c r="ES34" s="439"/>
      <c r="ET34" s="679"/>
      <c r="EU34" s="679"/>
      <c r="EV34" s="679"/>
      <c r="EW34" s="679"/>
      <c r="EX34" s="679"/>
      <c r="EY34" s="679"/>
      <c r="EZ34" s="679"/>
      <c r="FA34" s="679"/>
      <c r="FB34" s="679"/>
      <c r="FC34" s="679"/>
      <c r="FD34" s="679"/>
      <c r="FE34" s="679"/>
      <c r="FF34" s="679"/>
      <c r="FG34" s="679"/>
      <c r="FH34" s="679"/>
      <c r="FI34" s="679"/>
      <c r="FJ34" s="679"/>
      <c r="FK34" s="679"/>
      <c r="FL34" s="679"/>
      <c r="FO34" s="914"/>
      <c r="FP34" s="914"/>
      <c r="FQ34" s="914"/>
      <c r="FR34" s="914"/>
      <c r="FS34" s="914"/>
      <c r="FT34" s="914"/>
    </row>
    <row r="35" spans="2:176"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11.694566500000001</v>
      </c>
      <c r="N35" s="524">
        <v>12.503429775000003</v>
      </c>
      <c r="O35" s="524">
        <v>12.903299440745556</v>
      </c>
      <c r="P35" s="211">
        <f t="shared" si="11"/>
        <v>6.9165733932933904E-2</v>
      </c>
      <c r="Q35" s="211">
        <f t="shared" si="11"/>
        <v>3.198079830424394E-2</v>
      </c>
      <c r="R35" s="909"/>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v>5</v>
      </c>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284"/>
      <c r="BK35" s="7">
        <f t="shared" si="98"/>
        <v>5</v>
      </c>
      <c r="BL35" s="7">
        <f t="shared" si="99"/>
        <v>10</v>
      </c>
      <c r="BM35" s="7">
        <f t="shared" si="100"/>
        <v>10</v>
      </c>
      <c r="BN35" s="7">
        <f t="shared" si="101"/>
        <v>10</v>
      </c>
      <c r="BO35" s="7">
        <f t="shared" si="102"/>
        <v>10</v>
      </c>
      <c r="BP35" s="7">
        <f t="shared" si="103"/>
        <v>10</v>
      </c>
      <c r="BQ35" s="7">
        <f t="shared" si="104"/>
        <v>10</v>
      </c>
      <c r="BR35" s="7">
        <f t="shared" si="105"/>
        <v>10</v>
      </c>
      <c r="BS35" s="7">
        <f t="shared" si="106"/>
        <v>10</v>
      </c>
      <c r="BT35" s="7">
        <f t="shared" si="107"/>
        <v>10</v>
      </c>
      <c r="BU35" s="7"/>
      <c r="BV35" s="7"/>
      <c r="BW35" s="7"/>
      <c r="BX35" s="31"/>
      <c r="BY35" s="37"/>
      <c r="BZ35" s="37"/>
      <c r="CA35" s="37"/>
      <c r="CB35" s="37"/>
      <c r="CC35" s="37"/>
      <c r="CD35" s="37"/>
      <c r="CE35" s="37"/>
      <c r="CF35" s="37"/>
      <c r="CG35" s="37"/>
      <c r="CH35" s="10" t="s">
        <v>17</v>
      </c>
      <c r="CI35" s="7">
        <f t="shared" si="75"/>
        <v>15</v>
      </c>
      <c r="CJ35" s="7">
        <f t="shared" si="75"/>
        <v>15</v>
      </c>
      <c r="CK35" s="7">
        <f t="shared" si="75"/>
        <v>15</v>
      </c>
      <c r="CL35" s="7">
        <f t="shared" si="75"/>
        <v>15</v>
      </c>
      <c r="CM35" s="7">
        <f t="shared" si="75"/>
        <v>15</v>
      </c>
      <c r="CN35" s="7">
        <f t="shared" si="75"/>
        <v>15</v>
      </c>
      <c r="CO35" s="7">
        <f t="shared" si="75"/>
        <v>19.634468023988617</v>
      </c>
      <c r="CP35" s="7">
        <f t="shared" si="75"/>
        <v>16.221499999999999</v>
      </c>
      <c r="CQ35" s="7">
        <f t="shared" si="75"/>
        <v>17.405532689999998</v>
      </c>
      <c r="CR35" s="7">
        <f t="shared" si="75"/>
        <v>13.775502000000001</v>
      </c>
      <c r="CS35" s="7">
        <f t="shared" si="75"/>
        <v>11.694566500000001</v>
      </c>
      <c r="CT35" s="7">
        <f t="shared" si="75"/>
        <v>12.503429775000003</v>
      </c>
      <c r="CU35" s="7"/>
      <c r="CV35" s="208"/>
      <c r="CW35" s="208"/>
      <c r="CX35" s="221"/>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439"/>
      <c r="EL35" s="439"/>
      <c r="EM35" s="439"/>
      <c r="EN35" s="439"/>
      <c r="EO35" s="439"/>
      <c r="EP35" s="439"/>
      <c r="EQ35" s="439"/>
      <c r="ER35" s="439"/>
      <c r="ES35" s="439"/>
      <c r="ET35" s="679"/>
      <c r="EU35" s="679"/>
      <c r="EV35" s="679"/>
      <c r="EW35" s="679"/>
      <c r="EX35" s="679"/>
      <c r="EY35" s="679"/>
      <c r="EZ35" s="679"/>
      <c r="FA35" s="679"/>
      <c r="FB35" s="679"/>
      <c r="FC35" s="679"/>
      <c r="FD35" s="679"/>
      <c r="FE35" s="679"/>
      <c r="FF35" s="679"/>
      <c r="FG35" s="679"/>
      <c r="FH35" s="679"/>
      <c r="FI35" s="679"/>
      <c r="FJ35" s="679"/>
      <c r="FK35" s="679"/>
      <c r="FL35" s="679"/>
      <c r="FO35" s="914"/>
      <c r="FP35" s="914"/>
      <c r="FQ35" s="914"/>
      <c r="FR35" s="914"/>
      <c r="FS35" s="914"/>
      <c r="FT35" s="914"/>
    </row>
    <row r="36" spans="2:176"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19.461186999999999</v>
      </c>
      <c r="N36" s="524">
        <v>19.621487175000002</v>
      </c>
      <c r="O36" s="524">
        <v>19.326359871367792</v>
      </c>
      <c r="P36" s="211">
        <f t="shared" si="11"/>
        <v>8.2369166382298964E-3</v>
      </c>
      <c r="Q36" s="211">
        <f t="shared" si="11"/>
        <v>-1.5041026248419964E-2</v>
      </c>
      <c r="R36" s="909"/>
      <c r="S36" s="7">
        <v>20</v>
      </c>
      <c r="T36" s="7">
        <v>15</v>
      </c>
      <c r="U36" s="7">
        <v>15</v>
      </c>
      <c r="V36" s="7">
        <v>15</v>
      </c>
      <c r="W36" s="7">
        <v>20</v>
      </c>
      <c r="X36" s="7">
        <v>20</v>
      </c>
      <c r="Y36" s="7">
        <v>20</v>
      </c>
      <c r="Z36" s="7">
        <v>20</v>
      </c>
      <c r="AA36" s="7">
        <v>20</v>
      </c>
      <c r="AB36" s="7">
        <v>20</v>
      </c>
      <c r="AC36" s="7">
        <v>20</v>
      </c>
      <c r="AD36" s="7">
        <v>20</v>
      </c>
      <c r="AE36" s="7">
        <v>20</v>
      </c>
      <c r="AF36" s="7">
        <v>30</v>
      </c>
      <c r="AG36" s="7">
        <v>20</v>
      </c>
      <c r="AH36" s="7">
        <v>20</v>
      </c>
      <c r="AI36" s="7">
        <v>20</v>
      </c>
      <c r="AJ36" s="7">
        <v>20</v>
      </c>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284"/>
      <c r="BK36" s="7">
        <f t="shared" si="98"/>
        <v>35</v>
      </c>
      <c r="BL36" s="7">
        <f t="shared" si="99"/>
        <v>35</v>
      </c>
      <c r="BM36" s="7">
        <f t="shared" si="100"/>
        <v>30</v>
      </c>
      <c r="BN36" s="7">
        <f t="shared" si="101"/>
        <v>40</v>
      </c>
      <c r="BO36" s="7">
        <f t="shared" si="102"/>
        <v>40</v>
      </c>
      <c r="BP36" s="7">
        <f t="shared" si="103"/>
        <v>40</v>
      </c>
      <c r="BQ36" s="7">
        <f t="shared" si="104"/>
        <v>40</v>
      </c>
      <c r="BR36" s="7">
        <f t="shared" si="105"/>
        <v>50</v>
      </c>
      <c r="BS36" s="7">
        <f t="shared" si="106"/>
        <v>40</v>
      </c>
      <c r="BT36" s="7">
        <f t="shared" si="107"/>
        <v>40</v>
      </c>
      <c r="BU36" s="7"/>
      <c r="BV36" s="7"/>
      <c r="BW36" s="7"/>
      <c r="BX36" s="31"/>
      <c r="BY36" s="37"/>
      <c r="BZ36" s="37"/>
      <c r="CA36" s="37"/>
      <c r="CB36" s="37"/>
      <c r="CC36" s="37"/>
      <c r="CD36" s="37"/>
      <c r="CE36" s="37"/>
      <c r="CF36" s="37"/>
      <c r="CG36" s="37"/>
      <c r="CH36" s="10" t="s">
        <v>18</v>
      </c>
      <c r="CI36" s="7">
        <f t="shared" si="75"/>
        <v>75</v>
      </c>
      <c r="CJ36" s="7">
        <f t="shared" si="75"/>
        <v>70</v>
      </c>
      <c r="CK36" s="7">
        <f t="shared" si="75"/>
        <v>70</v>
      </c>
      <c r="CL36" s="7">
        <f t="shared" si="75"/>
        <v>80</v>
      </c>
      <c r="CM36" s="7">
        <f t="shared" si="75"/>
        <v>90</v>
      </c>
      <c r="CN36" s="7">
        <f t="shared" si="75"/>
        <v>85</v>
      </c>
      <c r="CO36" s="7">
        <f t="shared" si="75"/>
        <v>28.007991151866115</v>
      </c>
      <c r="CP36" s="7">
        <f t="shared" si="75"/>
        <v>30.885735999999998</v>
      </c>
      <c r="CQ36" s="7">
        <f t="shared" si="75"/>
        <v>31.033120299999997</v>
      </c>
      <c r="CR36" s="7">
        <f t="shared" si="75"/>
        <v>22.676595599999999</v>
      </c>
      <c r="CS36" s="7">
        <f t="shared" si="75"/>
        <v>19.461186999999999</v>
      </c>
      <c r="CT36" s="7">
        <f t="shared" si="75"/>
        <v>19.621487175000002</v>
      </c>
      <c r="CU36" s="7"/>
      <c r="CV36" s="208"/>
      <c r="CW36" s="208"/>
      <c r="CX36" s="19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439"/>
      <c r="EL36" s="439"/>
      <c r="EM36" s="439"/>
      <c r="EN36" s="439"/>
      <c r="EO36" s="439"/>
      <c r="EP36" s="439"/>
      <c r="EQ36" s="439"/>
      <c r="ER36" s="439"/>
      <c r="ES36" s="439"/>
      <c r="ET36" s="679"/>
      <c r="EU36" s="679"/>
      <c r="EV36" s="679"/>
      <c r="EW36" s="679"/>
      <c r="EX36" s="679"/>
      <c r="EY36" s="679"/>
      <c r="EZ36" s="679"/>
      <c r="FA36" s="679"/>
      <c r="FB36" s="679"/>
      <c r="FC36" s="679"/>
      <c r="FD36" s="679"/>
      <c r="FE36" s="679"/>
      <c r="FF36" s="679"/>
      <c r="FG36" s="679"/>
      <c r="FH36" s="679"/>
      <c r="FI36" s="679"/>
      <c r="FJ36" s="679"/>
      <c r="FK36" s="679"/>
      <c r="FL36" s="679"/>
      <c r="FO36" s="914"/>
      <c r="FP36" s="914"/>
      <c r="FQ36" s="914"/>
      <c r="FR36" s="914"/>
      <c r="FS36" s="914"/>
      <c r="FT36" s="914"/>
    </row>
    <row r="37" spans="2:176"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18.3006575</v>
      </c>
      <c r="N37" s="184">
        <v>19.527828525</v>
      </c>
      <c r="O37" s="184">
        <v>20.269806433135745</v>
      </c>
      <c r="P37" s="214">
        <f t="shared" si="11"/>
        <v>6.7056116699632184E-2</v>
      </c>
      <c r="Q37" s="1004">
        <f t="shared" si="11"/>
        <v>3.7995925004454367E-2</v>
      </c>
      <c r="R37" s="909"/>
      <c r="S37" s="29">
        <v>25</v>
      </c>
      <c r="T37" s="29">
        <v>30</v>
      </c>
      <c r="U37" s="29">
        <v>30</v>
      </c>
      <c r="V37" s="29">
        <v>25</v>
      </c>
      <c r="W37" s="29">
        <v>20</v>
      </c>
      <c r="X37" s="29">
        <v>20</v>
      </c>
      <c r="Y37" s="29">
        <v>20</v>
      </c>
      <c r="Z37" s="29">
        <v>20</v>
      </c>
      <c r="AA37" s="29">
        <v>20</v>
      </c>
      <c r="AB37" s="29">
        <v>20</v>
      </c>
      <c r="AC37" s="29">
        <v>20</v>
      </c>
      <c r="AD37" s="29">
        <v>20</v>
      </c>
      <c r="AE37" s="29">
        <v>20</v>
      </c>
      <c r="AF37" s="29">
        <v>20</v>
      </c>
      <c r="AG37" s="29">
        <v>20</v>
      </c>
      <c r="AH37" s="29">
        <v>20</v>
      </c>
      <c r="AI37" s="29">
        <v>20</v>
      </c>
      <c r="AJ37" s="29">
        <v>20</v>
      </c>
      <c r="AK37" s="29"/>
      <c r="AL37" s="29"/>
      <c r="AM37" s="29"/>
      <c r="AN37" s="29"/>
      <c r="AO37" s="29"/>
      <c r="AP37" s="29"/>
      <c r="AQ37" s="29"/>
      <c r="AR37" s="766"/>
      <c r="AS37" s="766"/>
      <c r="AT37" s="766"/>
      <c r="AU37" s="766"/>
      <c r="AV37" s="766"/>
      <c r="AW37" s="766"/>
      <c r="AX37" s="766"/>
      <c r="AY37" s="766"/>
      <c r="AZ37" s="766"/>
      <c r="BA37" s="766"/>
      <c r="BB37" s="766"/>
      <c r="BC37" s="766"/>
      <c r="BD37" s="766"/>
      <c r="BE37" s="766"/>
      <c r="BF37" s="766"/>
      <c r="BG37" s="766"/>
      <c r="BH37" s="766"/>
      <c r="BI37" s="766"/>
      <c r="BJ37" s="284"/>
      <c r="BK37" s="29">
        <f t="shared" si="98"/>
        <v>50</v>
      </c>
      <c r="BL37" s="29">
        <f t="shared" si="99"/>
        <v>55</v>
      </c>
      <c r="BM37" s="29">
        <f t="shared" si="100"/>
        <v>55</v>
      </c>
      <c r="BN37" s="29">
        <f t="shared" si="101"/>
        <v>40</v>
      </c>
      <c r="BO37" s="29">
        <f t="shared" si="102"/>
        <v>40</v>
      </c>
      <c r="BP37" s="29">
        <f t="shared" si="103"/>
        <v>40</v>
      </c>
      <c r="BQ37" s="29">
        <f t="shared" si="104"/>
        <v>40</v>
      </c>
      <c r="BR37" s="29">
        <f t="shared" si="105"/>
        <v>40</v>
      </c>
      <c r="BS37" s="29">
        <f t="shared" si="106"/>
        <v>40</v>
      </c>
      <c r="BT37" s="29">
        <f t="shared" si="107"/>
        <v>40</v>
      </c>
      <c r="BU37" s="29"/>
      <c r="BV37" s="29"/>
      <c r="BW37" s="29"/>
      <c r="BX37" s="795"/>
      <c r="BY37" s="787"/>
      <c r="BZ37" s="787"/>
      <c r="CA37" s="787"/>
      <c r="CB37" s="787"/>
      <c r="CC37" s="787"/>
      <c r="CD37" s="787"/>
      <c r="CE37" s="787"/>
      <c r="CF37" s="787"/>
      <c r="CG37" s="37"/>
      <c r="CH37" s="52" t="s">
        <v>19</v>
      </c>
      <c r="CI37" s="29">
        <f t="shared" si="75"/>
        <v>90</v>
      </c>
      <c r="CJ37" s="29">
        <f t="shared" si="75"/>
        <v>105</v>
      </c>
      <c r="CK37" s="29">
        <f t="shared" si="75"/>
        <v>95</v>
      </c>
      <c r="CL37" s="29">
        <f t="shared" si="75"/>
        <v>80</v>
      </c>
      <c r="CM37" s="29">
        <f t="shared" si="75"/>
        <v>80</v>
      </c>
      <c r="CN37" s="29">
        <f t="shared" si="75"/>
        <v>80</v>
      </c>
      <c r="CO37" s="29">
        <f t="shared" si="75"/>
        <v>31.328526185334777</v>
      </c>
      <c r="CP37" s="29">
        <f t="shared" si="75"/>
        <v>24.916224</v>
      </c>
      <c r="CQ37" s="29">
        <f t="shared" si="75"/>
        <v>26.175762339999999</v>
      </c>
      <c r="CR37" s="29">
        <f t="shared" si="75"/>
        <v>21.510976200000002</v>
      </c>
      <c r="CS37" s="29">
        <f t="shared" si="75"/>
        <v>18.3006575</v>
      </c>
      <c r="CT37" s="29">
        <f t="shared" si="75"/>
        <v>19.527828525</v>
      </c>
      <c r="CU37" s="29"/>
      <c r="CV37" s="217"/>
      <c r="CW37" s="217"/>
      <c r="CX37" s="199"/>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c r="EY37" s="447"/>
      <c r="EZ37" s="447"/>
      <c r="FA37" s="447"/>
      <c r="FB37" s="447"/>
      <c r="FC37" s="447"/>
      <c r="FD37" s="447"/>
      <c r="FE37" s="447"/>
      <c r="FF37" s="447"/>
      <c r="FG37" s="447"/>
      <c r="FH37" s="447"/>
      <c r="FI37" s="447"/>
      <c r="FJ37" s="447"/>
      <c r="FK37" s="447"/>
      <c r="FL37" s="447"/>
      <c r="FO37" s="914"/>
      <c r="FP37" s="914"/>
      <c r="FQ37" s="914"/>
      <c r="FR37" s="914"/>
      <c r="FS37" s="914"/>
      <c r="FT37" s="914"/>
    </row>
    <row r="38" spans="2:176" x14ac:dyDescent="0.3">
      <c r="B38" s="20" t="s">
        <v>11</v>
      </c>
      <c r="C38" s="784">
        <v>180</v>
      </c>
      <c r="D38" s="784">
        <v>225</v>
      </c>
      <c r="E38" s="784">
        <v>300</v>
      </c>
      <c r="F38" s="784">
        <v>320</v>
      </c>
      <c r="G38" s="784">
        <v>260</v>
      </c>
      <c r="H38" s="784">
        <v>275</v>
      </c>
      <c r="I38" s="1090">
        <f t="shared" ref="I38:O38" si="108">SUM(I39:I43)</f>
        <v>242.90987761301596</v>
      </c>
      <c r="J38" s="1090">
        <f t="shared" si="108"/>
        <v>490.7355417990334</v>
      </c>
      <c r="K38" s="1090">
        <f t="shared" si="108"/>
        <v>788.69617093489194</v>
      </c>
      <c r="L38" s="1090">
        <f t="shared" si="108"/>
        <v>528.11978859927672</v>
      </c>
      <c r="M38" s="1090">
        <f t="shared" si="108"/>
        <v>604.72743919856021</v>
      </c>
      <c r="N38" s="1090">
        <f t="shared" si="108"/>
        <v>689.95984320543607</v>
      </c>
      <c r="O38" s="784">
        <f t="shared" si="108"/>
        <v>288.77273227544561</v>
      </c>
      <c r="P38" s="209">
        <f t="shared" si="11"/>
        <v>0.14094350360524999</v>
      </c>
      <c r="Q38" s="1005">
        <f t="shared" si="11"/>
        <v>-0.58146443576504891</v>
      </c>
      <c r="R38" s="909"/>
      <c r="S38" s="31">
        <v>45</v>
      </c>
      <c r="T38" s="31">
        <v>55</v>
      </c>
      <c r="U38" s="31">
        <v>55</v>
      </c>
      <c r="V38" s="31">
        <v>65</v>
      </c>
      <c r="W38" s="31">
        <v>85</v>
      </c>
      <c r="X38" s="31">
        <v>95</v>
      </c>
      <c r="Y38" s="31">
        <v>90</v>
      </c>
      <c r="Z38" s="31">
        <v>110</v>
      </c>
      <c r="AA38" s="31">
        <v>85</v>
      </c>
      <c r="AB38" s="31">
        <v>40</v>
      </c>
      <c r="AC38" s="31">
        <v>60</v>
      </c>
      <c r="AD38" s="31">
        <v>70</v>
      </c>
      <c r="AE38" s="31">
        <v>65</v>
      </c>
      <c r="AF38" s="31">
        <v>55</v>
      </c>
      <c r="AG38" s="31">
        <v>70</v>
      </c>
      <c r="AH38" s="31">
        <v>65</v>
      </c>
      <c r="AI38" s="31">
        <v>70</v>
      </c>
      <c r="AJ38" s="31">
        <v>70</v>
      </c>
      <c r="AK38" s="186">
        <v>119.35286427466382</v>
      </c>
      <c r="AL38" s="186">
        <v>32.533348821730605</v>
      </c>
      <c r="AM38" s="186">
        <v>73.249886006637212</v>
      </c>
      <c r="AN38" s="186">
        <v>17.773778509984304</v>
      </c>
      <c r="AO38" s="186">
        <v>165.12074831621831</v>
      </c>
      <c r="AP38" s="186">
        <v>32.395961898629757</v>
      </c>
      <c r="AQ38" s="186">
        <v>198.50199830516686</v>
      </c>
      <c r="AR38" s="186">
        <v>94.716833279018417</v>
      </c>
      <c r="AS38" s="186">
        <v>110.55826001021434</v>
      </c>
      <c r="AT38" s="186">
        <v>382.31241742282504</v>
      </c>
      <c r="AU38" s="186">
        <v>146.68383984886904</v>
      </c>
      <c r="AV38" s="186">
        <v>149.14165365298365</v>
      </c>
      <c r="AW38" s="186">
        <v>155.77815672767431</v>
      </c>
      <c r="AX38" s="186">
        <v>208.10292212571011</v>
      </c>
      <c r="AY38" s="186">
        <v>156.80918861502261</v>
      </c>
      <c r="AZ38" s="186">
        <v>7.4295211308697304</v>
      </c>
      <c r="BA38" s="186">
        <v>76.539482532640861</v>
      </c>
      <c r="BB38" s="186">
        <v>255.08014982191997</v>
      </c>
      <c r="BC38" s="186">
        <v>84.73564074287205</v>
      </c>
      <c r="BD38" s="186">
        <v>188.37216610112733</v>
      </c>
      <c r="BE38" s="186">
        <v>209.12910788443847</v>
      </c>
      <c r="BF38" s="186">
        <v>229.78610334965674</v>
      </c>
      <c r="BG38" s="186">
        <v>130.03573779570581</v>
      </c>
      <c r="BH38" s="186">
        <v>121.00889417563502</v>
      </c>
      <c r="BI38" s="186">
        <v>40.529771286090437</v>
      </c>
      <c r="BJ38" s="284"/>
      <c r="BK38" s="31">
        <f t="shared" ref="BK38:BN38" si="109">SUM(BK39:BK43)</f>
        <v>125</v>
      </c>
      <c r="BL38" s="31">
        <f t="shared" si="109"/>
        <v>100</v>
      </c>
      <c r="BM38" s="31">
        <f t="shared" si="109"/>
        <v>120</v>
      </c>
      <c r="BN38" s="31">
        <f t="shared" si="109"/>
        <v>180</v>
      </c>
      <c r="BO38" s="31">
        <f>SUM(BO39:BO43)</f>
        <v>200</v>
      </c>
      <c r="BP38" s="31">
        <f t="shared" ref="BP38:BS38" si="110">SUM(BP39:BP43)</f>
        <v>125</v>
      </c>
      <c r="BQ38" s="31">
        <f t="shared" si="110"/>
        <v>130</v>
      </c>
      <c r="BR38" s="31">
        <f t="shared" si="110"/>
        <v>120</v>
      </c>
      <c r="BS38" s="31">
        <f t="shared" si="110"/>
        <v>135</v>
      </c>
      <c r="BT38" s="31">
        <f>SUM(BT39:BT43)</f>
        <v>140</v>
      </c>
      <c r="BU38" s="31">
        <f>AK38+AL38</f>
        <v>151.88621309639441</v>
      </c>
      <c r="BV38" s="31">
        <f>AM38+AN38</f>
        <v>91.023664516621523</v>
      </c>
      <c r="BW38" s="31">
        <f>AO38+AP38</f>
        <v>197.51671021484808</v>
      </c>
      <c r="BX38" s="31">
        <f t="shared" si="37"/>
        <v>293.2188315841853</v>
      </c>
      <c r="BY38" s="31">
        <f t="shared" si="58"/>
        <v>492.87067743303936</v>
      </c>
      <c r="BZ38" s="31">
        <f>AU38+AV38</f>
        <v>295.82549350185269</v>
      </c>
      <c r="CA38" s="31">
        <f>AW38+AX38</f>
        <v>363.88107885338445</v>
      </c>
      <c r="CB38" s="31">
        <f t="shared" si="34"/>
        <v>164.23870974589232</v>
      </c>
      <c r="CC38" s="31">
        <f t="shared" si="17"/>
        <v>331.61963235456085</v>
      </c>
      <c r="CD38" s="31">
        <f t="shared" si="35"/>
        <v>273.10780684399936</v>
      </c>
      <c r="CE38" s="31">
        <f t="shared" si="36"/>
        <v>438.91521123409518</v>
      </c>
      <c r="CF38" s="31">
        <f t="shared" si="38"/>
        <v>251.04463197134083</v>
      </c>
      <c r="CG38" s="31"/>
      <c r="CH38" s="887" t="s">
        <v>11</v>
      </c>
      <c r="CI38" s="31">
        <f t="shared" si="75"/>
        <v>180</v>
      </c>
      <c r="CJ38" s="31">
        <f t="shared" si="75"/>
        <v>225</v>
      </c>
      <c r="CK38" s="31">
        <f t="shared" si="75"/>
        <v>300</v>
      </c>
      <c r="CL38" s="31">
        <f t="shared" si="75"/>
        <v>320</v>
      </c>
      <c r="CM38" s="31">
        <f t="shared" si="75"/>
        <v>260</v>
      </c>
      <c r="CN38" s="31">
        <f t="shared" si="75"/>
        <v>275</v>
      </c>
      <c r="CO38" s="31">
        <f t="shared" si="75"/>
        <v>242.90987761301596</v>
      </c>
      <c r="CP38" s="31">
        <f t="shared" si="75"/>
        <v>490.7355417990334</v>
      </c>
      <c r="CQ38" s="31">
        <f t="shared" si="75"/>
        <v>788.69617093489194</v>
      </c>
      <c r="CR38" s="31">
        <f t="shared" si="75"/>
        <v>528.11978859927672</v>
      </c>
      <c r="CS38" s="31">
        <f t="shared" si="75"/>
        <v>604.72743919856021</v>
      </c>
      <c r="CT38" s="31">
        <f t="shared" si="75"/>
        <v>689.95984320543607</v>
      </c>
      <c r="CU38" s="31">
        <f>O38</f>
        <v>288.77273227544561</v>
      </c>
      <c r="CV38" s="210">
        <f t="shared" si="45"/>
        <v>0.14094350360524999</v>
      </c>
      <c r="CW38" s="210">
        <f>Q38</f>
        <v>-0.58146443576504891</v>
      </c>
      <c r="CX38" s="544"/>
      <c r="CY38" s="444">
        <f t="shared" ref="CY38:EO38" si="111">S38</f>
        <v>45</v>
      </c>
      <c r="CZ38" s="444">
        <f t="shared" si="111"/>
        <v>55</v>
      </c>
      <c r="DA38" s="444">
        <f t="shared" si="111"/>
        <v>55</v>
      </c>
      <c r="DB38" s="444">
        <f t="shared" si="111"/>
        <v>65</v>
      </c>
      <c r="DC38" s="444">
        <f t="shared" si="111"/>
        <v>85</v>
      </c>
      <c r="DD38" s="444">
        <f t="shared" si="111"/>
        <v>95</v>
      </c>
      <c r="DE38" s="444">
        <f t="shared" si="111"/>
        <v>90</v>
      </c>
      <c r="DF38" s="444">
        <f t="shared" si="111"/>
        <v>110</v>
      </c>
      <c r="DG38" s="444">
        <f t="shared" si="111"/>
        <v>85</v>
      </c>
      <c r="DH38" s="444">
        <f t="shared" si="111"/>
        <v>40</v>
      </c>
      <c r="DI38" s="444">
        <f t="shared" si="111"/>
        <v>60</v>
      </c>
      <c r="DJ38" s="444">
        <f t="shared" si="111"/>
        <v>70</v>
      </c>
      <c r="DK38" s="444">
        <f t="shared" si="111"/>
        <v>65</v>
      </c>
      <c r="DL38" s="444">
        <f t="shared" si="111"/>
        <v>55</v>
      </c>
      <c r="DM38" s="444">
        <f t="shared" si="111"/>
        <v>70</v>
      </c>
      <c r="DN38" s="444">
        <f t="shared" si="111"/>
        <v>65</v>
      </c>
      <c r="DO38" s="444">
        <f t="shared" si="111"/>
        <v>70</v>
      </c>
      <c r="DP38" s="444">
        <f t="shared" si="111"/>
        <v>70</v>
      </c>
      <c r="DQ38" s="444">
        <f t="shared" si="111"/>
        <v>119.35286427466382</v>
      </c>
      <c r="DR38" s="444">
        <f t="shared" si="111"/>
        <v>32.533348821730605</v>
      </c>
      <c r="DS38" s="444">
        <f t="shared" si="111"/>
        <v>73.249886006637212</v>
      </c>
      <c r="DT38" s="444">
        <f t="shared" si="111"/>
        <v>17.773778509984304</v>
      </c>
      <c r="DU38" s="444">
        <f t="shared" si="111"/>
        <v>165.12074831621831</v>
      </c>
      <c r="DV38" s="444">
        <f t="shared" si="111"/>
        <v>32.395961898629757</v>
      </c>
      <c r="DW38" s="444">
        <f t="shared" si="111"/>
        <v>198.50199830516686</v>
      </c>
      <c r="DX38" s="444">
        <f t="shared" si="111"/>
        <v>94.716833279018417</v>
      </c>
      <c r="DY38" s="444">
        <f t="shared" si="111"/>
        <v>110.55826001021434</v>
      </c>
      <c r="DZ38" s="444">
        <f t="shared" si="111"/>
        <v>382.31241742282504</v>
      </c>
      <c r="EA38" s="444">
        <f t="shared" si="111"/>
        <v>146.68383984886904</v>
      </c>
      <c r="EB38" s="444">
        <f t="shared" si="111"/>
        <v>149.14165365298365</v>
      </c>
      <c r="EC38" s="444">
        <f t="shared" si="111"/>
        <v>155.77815672767431</v>
      </c>
      <c r="ED38" s="444">
        <f t="shared" si="111"/>
        <v>208.10292212571011</v>
      </c>
      <c r="EE38" s="444">
        <f t="shared" si="111"/>
        <v>156.80918861502261</v>
      </c>
      <c r="EF38" s="444">
        <f t="shared" si="111"/>
        <v>7.4295211308697304</v>
      </c>
      <c r="EG38" s="444">
        <f t="shared" si="111"/>
        <v>76.539482532640861</v>
      </c>
      <c r="EH38" s="444">
        <f t="shared" si="111"/>
        <v>255.08014982191997</v>
      </c>
      <c r="EI38" s="444">
        <f t="shared" si="111"/>
        <v>84.73564074287205</v>
      </c>
      <c r="EJ38" s="444">
        <f t="shared" si="111"/>
        <v>188.37216610112733</v>
      </c>
      <c r="EK38" s="444">
        <f t="shared" si="111"/>
        <v>209.12910788443847</v>
      </c>
      <c r="EL38" s="444">
        <f t="shared" si="111"/>
        <v>229.78610334965674</v>
      </c>
      <c r="EM38" s="444">
        <f t="shared" si="111"/>
        <v>130.03573779570581</v>
      </c>
      <c r="EN38" s="444">
        <f t="shared" si="111"/>
        <v>121.00889417563502</v>
      </c>
      <c r="EO38" s="444">
        <f t="shared" si="111"/>
        <v>40.529771286090437</v>
      </c>
      <c r="EP38" s="444"/>
      <c r="EQ38" s="444">
        <f t="shared" ref="EQ38:FL38" si="112">BK38</f>
        <v>125</v>
      </c>
      <c r="ER38" s="444">
        <f t="shared" si="112"/>
        <v>100</v>
      </c>
      <c r="ES38" s="444">
        <f t="shared" si="112"/>
        <v>120</v>
      </c>
      <c r="ET38" s="444">
        <f t="shared" si="112"/>
        <v>180</v>
      </c>
      <c r="EU38" s="444">
        <f t="shared" si="112"/>
        <v>200</v>
      </c>
      <c r="EV38" s="444">
        <f t="shared" si="112"/>
        <v>125</v>
      </c>
      <c r="EW38" s="444">
        <f t="shared" si="112"/>
        <v>130</v>
      </c>
      <c r="EX38" s="444">
        <f t="shared" si="112"/>
        <v>120</v>
      </c>
      <c r="EY38" s="444">
        <f t="shared" si="112"/>
        <v>135</v>
      </c>
      <c r="EZ38" s="444">
        <f t="shared" si="112"/>
        <v>140</v>
      </c>
      <c r="FA38" s="444">
        <f t="shared" si="112"/>
        <v>151.88621309639441</v>
      </c>
      <c r="FB38" s="444">
        <f t="shared" si="112"/>
        <v>91.023664516621523</v>
      </c>
      <c r="FC38" s="444">
        <f t="shared" si="112"/>
        <v>197.51671021484808</v>
      </c>
      <c r="FD38" s="444">
        <f t="shared" si="112"/>
        <v>293.2188315841853</v>
      </c>
      <c r="FE38" s="444">
        <f t="shared" si="112"/>
        <v>492.87067743303936</v>
      </c>
      <c r="FF38" s="444">
        <f t="shared" si="112"/>
        <v>295.82549350185269</v>
      </c>
      <c r="FG38" s="444">
        <f t="shared" si="112"/>
        <v>363.88107885338445</v>
      </c>
      <c r="FH38" s="444">
        <f t="shared" si="112"/>
        <v>164.23870974589232</v>
      </c>
      <c r="FI38" s="444">
        <f t="shared" si="112"/>
        <v>331.61963235456085</v>
      </c>
      <c r="FJ38" s="444">
        <f t="shared" si="112"/>
        <v>273.10780684399936</v>
      </c>
      <c r="FK38" s="444">
        <f t="shared" si="112"/>
        <v>438.91521123409518</v>
      </c>
      <c r="FL38" s="444">
        <f t="shared" si="112"/>
        <v>251.04463197134083</v>
      </c>
      <c r="FO38" s="914">
        <f t="shared" si="18"/>
        <v>0</v>
      </c>
      <c r="FP38" s="914">
        <f t="shared" si="19"/>
        <v>0</v>
      </c>
      <c r="FQ38" s="914">
        <f t="shared" si="20"/>
        <v>0</v>
      </c>
      <c r="FR38" s="914">
        <f t="shared" si="21"/>
        <v>0</v>
      </c>
      <c r="FS38" s="914">
        <f t="shared" si="22"/>
        <v>0</v>
      </c>
      <c r="FT38" s="914">
        <f t="shared" si="23"/>
        <v>0</v>
      </c>
    </row>
    <row r="39" spans="2:176" x14ac:dyDescent="0.3">
      <c r="B39" s="10" t="s">
        <v>15</v>
      </c>
      <c r="C39" s="796">
        <v>5</v>
      </c>
      <c r="D39" s="796">
        <v>5</v>
      </c>
      <c r="E39" s="796">
        <v>0</v>
      </c>
      <c r="F39" s="796">
        <v>10</v>
      </c>
      <c r="G39" s="796">
        <v>5</v>
      </c>
      <c r="H39" s="796">
        <v>5</v>
      </c>
      <c r="I39" s="797">
        <v>-77.93357338451483</v>
      </c>
      <c r="J39" s="797">
        <v>-20.833933381311748</v>
      </c>
      <c r="K39" s="797">
        <v>19.422781273466537</v>
      </c>
      <c r="L39" s="797">
        <v>34.932824942950433</v>
      </c>
      <c r="M39" s="797">
        <v>53.639128978984395</v>
      </c>
      <c r="N39" s="797">
        <v>20.427854588715231</v>
      </c>
      <c r="O39" s="797">
        <v>13.170881876980074</v>
      </c>
      <c r="P39" s="211">
        <f t="shared" si="11"/>
        <v>-0.61916132909766697</v>
      </c>
      <c r="Q39" s="211">
        <f t="shared" si="11"/>
        <v>-0.3552488921545417</v>
      </c>
      <c r="R39" s="909"/>
      <c r="S39" s="7">
        <v>0</v>
      </c>
      <c r="T39" s="7">
        <v>0</v>
      </c>
      <c r="U39" s="7">
        <v>0</v>
      </c>
      <c r="V39" s="7">
        <v>0</v>
      </c>
      <c r="W39" s="7">
        <v>0</v>
      </c>
      <c r="X39" s="7">
        <v>0</v>
      </c>
      <c r="Y39" s="7">
        <v>5</v>
      </c>
      <c r="Z39" s="7">
        <v>5</v>
      </c>
      <c r="AA39" s="7">
        <v>5</v>
      </c>
      <c r="AB39" s="7">
        <v>0</v>
      </c>
      <c r="AC39" s="7">
        <v>0</v>
      </c>
      <c r="AD39" s="7">
        <v>0</v>
      </c>
      <c r="AE39" s="7">
        <v>0</v>
      </c>
      <c r="AF39" s="7">
        <v>0</v>
      </c>
      <c r="AG39" s="7">
        <v>0</v>
      </c>
      <c r="AH39" s="7">
        <v>0</v>
      </c>
      <c r="AI39" s="7">
        <v>0</v>
      </c>
      <c r="AJ39" s="7">
        <v>5</v>
      </c>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284"/>
      <c r="BK39" s="7">
        <f t="shared" ref="BK39:BK43" si="113">D39-BL39</f>
        <v>5</v>
      </c>
      <c r="BL39" s="7">
        <f t="shared" ref="BL39:BL43" si="114">SUM(S39:T39)</f>
        <v>0</v>
      </c>
      <c r="BM39" s="7">
        <f t="shared" ref="BM39:BM43" si="115">SUM(U39:V39)</f>
        <v>0</v>
      </c>
      <c r="BN39" s="7">
        <f t="shared" ref="BN39:BN43" si="116">SUM(W39:X39)</f>
        <v>0</v>
      </c>
      <c r="BO39" s="7">
        <f t="shared" ref="BO39:BO43" si="117">SUM(Y39:Z39)</f>
        <v>10</v>
      </c>
      <c r="BP39" s="7">
        <f t="shared" ref="BP39:BP43" si="118">SUM(AA39:AB39)</f>
        <v>5</v>
      </c>
      <c r="BQ39" s="7">
        <f t="shared" ref="BQ39:BQ43" si="119">SUM(AC39:AD39)</f>
        <v>0</v>
      </c>
      <c r="BR39" s="7">
        <f t="shared" ref="BR39:BR43" si="120">SUM(AE39:AF39)</f>
        <v>0</v>
      </c>
      <c r="BS39" s="7">
        <f t="shared" ref="BS39:BS43" si="121">SUM(AG39:AH39)</f>
        <v>0</v>
      </c>
      <c r="BT39" s="7">
        <f t="shared" ref="BT39:BT43" si="122">SUM(AI39:AJ39)</f>
        <v>5</v>
      </c>
      <c r="BU39" s="7"/>
      <c r="BV39" s="7"/>
      <c r="BW39" s="7"/>
      <c r="BX39" s="31"/>
      <c r="BY39" s="37"/>
      <c r="BZ39" s="37"/>
      <c r="CA39" s="37"/>
      <c r="CB39" s="37"/>
      <c r="CC39" s="37"/>
      <c r="CD39" s="37"/>
      <c r="CE39" s="37"/>
      <c r="CF39" s="37"/>
      <c r="CG39" s="37"/>
      <c r="CH39" s="10" t="s">
        <v>15</v>
      </c>
      <c r="CI39" s="7">
        <f t="shared" si="75"/>
        <v>5</v>
      </c>
      <c r="CJ39" s="7">
        <f t="shared" si="75"/>
        <v>5</v>
      </c>
      <c r="CK39" s="7">
        <f t="shared" si="75"/>
        <v>0</v>
      </c>
      <c r="CL39" s="7">
        <f t="shared" si="75"/>
        <v>10</v>
      </c>
      <c r="CM39" s="7">
        <f t="shared" si="75"/>
        <v>5</v>
      </c>
      <c r="CN39" s="7">
        <f t="shared" si="75"/>
        <v>5</v>
      </c>
      <c r="CO39" s="7">
        <f t="shared" si="75"/>
        <v>-77.93357338451483</v>
      </c>
      <c r="CP39" s="7">
        <f t="shared" si="75"/>
        <v>-20.833933381311748</v>
      </c>
      <c r="CQ39" s="7">
        <f t="shared" si="75"/>
        <v>19.422781273466537</v>
      </c>
      <c r="CR39" s="7">
        <f t="shared" si="75"/>
        <v>34.932824942950433</v>
      </c>
      <c r="CS39" s="7">
        <f t="shared" si="75"/>
        <v>53.639128978984395</v>
      </c>
      <c r="CT39" s="7">
        <f t="shared" si="75"/>
        <v>20.427854588715231</v>
      </c>
      <c r="CU39" s="7"/>
      <c r="CV39" s="208"/>
      <c r="CW39" s="208"/>
      <c r="CX39" s="19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439"/>
      <c r="EG39" s="439"/>
      <c r="EH39" s="439"/>
      <c r="EI39" s="439"/>
      <c r="EJ39" s="439"/>
      <c r="EK39" s="439"/>
      <c r="EL39" s="439"/>
      <c r="EM39" s="439"/>
      <c r="EN39" s="439"/>
      <c r="EO39" s="439"/>
      <c r="EP39" s="439"/>
      <c r="EQ39" s="439"/>
      <c r="ER39" s="439"/>
      <c r="ES39" s="439"/>
      <c r="ET39" s="679"/>
      <c r="EU39" s="679"/>
      <c r="EV39" s="679"/>
      <c r="EW39" s="679"/>
      <c r="EX39" s="679"/>
      <c r="EY39" s="679"/>
      <c r="EZ39" s="679"/>
      <c r="FA39" s="679"/>
      <c r="FB39" s="679"/>
      <c r="FC39" s="679"/>
      <c r="FD39" s="679"/>
      <c r="FE39" s="679"/>
      <c r="FF39" s="679"/>
      <c r="FG39" s="679"/>
      <c r="FH39" s="679"/>
      <c r="FI39" s="679"/>
      <c r="FJ39" s="679"/>
      <c r="FK39" s="679"/>
      <c r="FL39" s="679"/>
      <c r="FO39" s="914"/>
      <c r="FP39" s="914"/>
      <c r="FQ39" s="914"/>
      <c r="FR39" s="914"/>
      <c r="FS39" s="914"/>
      <c r="FT39" s="914"/>
    </row>
    <row r="40" spans="2:176" x14ac:dyDescent="0.3">
      <c r="B40" s="10" t="s">
        <v>16</v>
      </c>
      <c r="C40" s="796">
        <v>-5</v>
      </c>
      <c r="D40" s="796">
        <v>10</v>
      </c>
      <c r="E40" s="796">
        <v>5</v>
      </c>
      <c r="F40" s="796">
        <v>5</v>
      </c>
      <c r="G40" s="796">
        <v>5</v>
      </c>
      <c r="H40" s="796">
        <v>20</v>
      </c>
      <c r="I40" s="797">
        <v>67.023118548208288</v>
      </c>
      <c r="J40" s="797">
        <v>44.469906678769838</v>
      </c>
      <c r="K40" s="797">
        <v>7.8901647500940175</v>
      </c>
      <c r="L40" s="797">
        <v>31.545428091507144</v>
      </c>
      <c r="M40" s="797">
        <v>-84.76872386588596</v>
      </c>
      <c r="N40" s="797">
        <v>8.1138078409954097</v>
      </c>
      <c r="O40" s="797">
        <v>8.0989638428318589</v>
      </c>
      <c r="P40" s="211" t="str">
        <f t="shared" si="11"/>
        <v>N/A</v>
      </c>
      <c r="Q40" s="211">
        <f t="shared" si="11"/>
        <v>-1.8294737137538597E-3</v>
      </c>
      <c r="R40" s="909"/>
      <c r="S40" s="7">
        <v>5</v>
      </c>
      <c r="T40" s="7">
        <v>0</v>
      </c>
      <c r="U40" s="7">
        <v>0</v>
      </c>
      <c r="V40" s="7">
        <v>5</v>
      </c>
      <c r="W40" s="7">
        <v>0</v>
      </c>
      <c r="X40" s="7">
        <v>0</v>
      </c>
      <c r="Y40" s="7">
        <v>0</v>
      </c>
      <c r="Z40" s="7">
        <v>5</v>
      </c>
      <c r="AA40" s="7">
        <v>0</v>
      </c>
      <c r="AB40" s="7">
        <v>0</v>
      </c>
      <c r="AC40" s="7">
        <v>5</v>
      </c>
      <c r="AD40" s="7">
        <v>0</v>
      </c>
      <c r="AE40" s="7">
        <v>0</v>
      </c>
      <c r="AF40" s="7">
        <v>0</v>
      </c>
      <c r="AG40" s="7">
        <v>5</v>
      </c>
      <c r="AH40" s="7">
        <v>5</v>
      </c>
      <c r="AI40" s="7">
        <v>5</v>
      </c>
      <c r="AJ40" s="7">
        <v>5</v>
      </c>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284"/>
      <c r="BK40" s="7">
        <f t="shared" si="113"/>
        <v>5</v>
      </c>
      <c r="BL40" s="7">
        <f t="shared" si="114"/>
        <v>5</v>
      </c>
      <c r="BM40" s="7">
        <f t="shared" si="115"/>
        <v>5</v>
      </c>
      <c r="BN40" s="7">
        <f t="shared" si="116"/>
        <v>0</v>
      </c>
      <c r="BO40" s="7">
        <f t="shared" si="117"/>
        <v>5</v>
      </c>
      <c r="BP40" s="7">
        <f t="shared" si="118"/>
        <v>0</v>
      </c>
      <c r="BQ40" s="7">
        <f t="shared" si="119"/>
        <v>5</v>
      </c>
      <c r="BR40" s="7">
        <f t="shared" si="120"/>
        <v>0</v>
      </c>
      <c r="BS40" s="7">
        <f t="shared" si="121"/>
        <v>10</v>
      </c>
      <c r="BT40" s="7">
        <f t="shared" si="122"/>
        <v>10</v>
      </c>
      <c r="BU40" s="7"/>
      <c r="BV40" s="7"/>
      <c r="BW40" s="7"/>
      <c r="BX40" s="31"/>
      <c r="BY40" s="37"/>
      <c r="BZ40" s="37"/>
      <c r="CA40" s="37"/>
      <c r="CB40" s="37"/>
      <c r="CC40" s="37"/>
      <c r="CD40" s="37"/>
      <c r="CE40" s="37"/>
      <c r="CF40" s="37"/>
      <c r="CG40" s="37"/>
      <c r="CH40" s="10" t="s">
        <v>16</v>
      </c>
      <c r="CI40" s="7">
        <f t="shared" si="75"/>
        <v>-5</v>
      </c>
      <c r="CJ40" s="7">
        <f t="shared" si="75"/>
        <v>10</v>
      </c>
      <c r="CK40" s="7">
        <f t="shared" si="75"/>
        <v>5</v>
      </c>
      <c r="CL40" s="7">
        <f t="shared" si="75"/>
        <v>5</v>
      </c>
      <c r="CM40" s="7">
        <f t="shared" si="75"/>
        <v>5</v>
      </c>
      <c r="CN40" s="7">
        <f t="shared" si="75"/>
        <v>20</v>
      </c>
      <c r="CO40" s="7">
        <f t="shared" si="75"/>
        <v>67.023118548208288</v>
      </c>
      <c r="CP40" s="7">
        <f t="shared" si="75"/>
        <v>44.469906678769838</v>
      </c>
      <c r="CQ40" s="7">
        <f t="shared" si="75"/>
        <v>7.8901647500940175</v>
      </c>
      <c r="CR40" s="7">
        <f t="shared" si="75"/>
        <v>31.545428091507144</v>
      </c>
      <c r="CS40" s="7">
        <f t="shared" si="75"/>
        <v>-84.76872386588596</v>
      </c>
      <c r="CT40" s="7">
        <f t="shared" si="75"/>
        <v>8.1138078409954097</v>
      </c>
      <c r="CU40" s="7"/>
      <c r="CV40" s="208"/>
      <c r="CW40" s="208"/>
      <c r="CX40" s="221"/>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439"/>
      <c r="EG40" s="439"/>
      <c r="EH40" s="439"/>
      <c r="EI40" s="439"/>
      <c r="EJ40" s="439"/>
      <c r="EK40" s="439"/>
      <c r="EL40" s="439"/>
      <c r="EM40" s="439"/>
      <c r="EN40" s="439"/>
      <c r="EO40" s="439"/>
      <c r="EP40" s="439"/>
      <c r="EQ40" s="439"/>
      <c r="ER40" s="439"/>
      <c r="ES40" s="439"/>
      <c r="ET40" s="679"/>
      <c r="EU40" s="679"/>
      <c r="EV40" s="679"/>
      <c r="EW40" s="679"/>
      <c r="EX40" s="679"/>
      <c r="EY40" s="679"/>
      <c r="EZ40" s="679"/>
      <c r="FA40" s="679"/>
      <c r="FB40" s="679"/>
      <c r="FC40" s="679"/>
      <c r="FD40" s="679"/>
      <c r="FE40" s="679"/>
      <c r="FF40" s="679"/>
      <c r="FG40" s="679"/>
      <c r="FH40" s="679"/>
      <c r="FI40" s="679"/>
      <c r="FJ40" s="679"/>
      <c r="FK40" s="679"/>
      <c r="FL40" s="679"/>
      <c r="FO40" s="914"/>
      <c r="FP40" s="914"/>
      <c r="FQ40" s="914"/>
      <c r="FR40" s="914"/>
      <c r="FS40" s="914"/>
      <c r="FT40" s="914"/>
    </row>
    <row r="41" spans="2:176" x14ac:dyDescent="0.3">
      <c r="B41" s="10" t="s">
        <v>17</v>
      </c>
      <c r="C41" s="796">
        <v>0</v>
      </c>
      <c r="D41" s="796">
        <v>-10</v>
      </c>
      <c r="E41" s="796">
        <v>0</v>
      </c>
      <c r="F41" s="796">
        <v>-10</v>
      </c>
      <c r="G41" s="796">
        <v>-10</v>
      </c>
      <c r="H41" s="796">
        <v>0</v>
      </c>
      <c r="I41" s="797">
        <v>-37.976512425536271</v>
      </c>
      <c r="J41" s="797">
        <v>-62.417499809123385</v>
      </c>
      <c r="K41" s="797">
        <v>7.3855919589388499</v>
      </c>
      <c r="L41" s="797">
        <v>-149.67999899928481</v>
      </c>
      <c r="M41" s="797">
        <v>5.8126495181278495</v>
      </c>
      <c r="N41" s="797">
        <v>-8.8305488431802193</v>
      </c>
      <c r="O41" s="797">
        <v>-60.600861185440564</v>
      </c>
      <c r="P41" s="211" t="str">
        <f t="shared" si="11"/>
        <v>N/A</v>
      </c>
      <c r="Q41" s="211" t="str">
        <f t="shared" si="11"/>
        <v>N/A</v>
      </c>
      <c r="R41" s="909"/>
      <c r="S41" s="7">
        <v>-5</v>
      </c>
      <c r="T41" s="7">
        <v>0</v>
      </c>
      <c r="U41" s="7">
        <v>0</v>
      </c>
      <c r="V41" s="7">
        <v>0</v>
      </c>
      <c r="W41" s="7">
        <v>0</v>
      </c>
      <c r="X41" s="7">
        <v>0</v>
      </c>
      <c r="Y41" s="7">
        <v>0</v>
      </c>
      <c r="Z41" s="7">
        <v>0</v>
      </c>
      <c r="AA41" s="7">
        <v>-5</v>
      </c>
      <c r="AB41" s="7">
        <v>-5</v>
      </c>
      <c r="AC41" s="7">
        <v>-5</v>
      </c>
      <c r="AD41" s="7">
        <v>-5</v>
      </c>
      <c r="AE41" s="7">
        <v>0</v>
      </c>
      <c r="AF41" s="7">
        <v>0</v>
      </c>
      <c r="AG41" s="7">
        <v>0</v>
      </c>
      <c r="AH41" s="7">
        <v>0</v>
      </c>
      <c r="AI41" s="7">
        <v>0</v>
      </c>
      <c r="AJ41" s="7">
        <v>0</v>
      </c>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284"/>
      <c r="BK41" s="7">
        <f t="shared" si="113"/>
        <v>-5</v>
      </c>
      <c r="BL41" s="7">
        <f t="shared" si="114"/>
        <v>-5</v>
      </c>
      <c r="BM41" s="7">
        <f t="shared" si="115"/>
        <v>0</v>
      </c>
      <c r="BN41" s="7">
        <f t="shared" si="116"/>
        <v>0</v>
      </c>
      <c r="BO41" s="7">
        <f t="shared" si="117"/>
        <v>0</v>
      </c>
      <c r="BP41" s="7">
        <f t="shared" si="118"/>
        <v>-10</v>
      </c>
      <c r="BQ41" s="7">
        <f t="shared" si="119"/>
        <v>-10</v>
      </c>
      <c r="BR41" s="7">
        <f t="shared" si="120"/>
        <v>0</v>
      </c>
      <c r="BS41" s="7">
        <f t="shared" si="121"/>
        <v>0</v>
      </c>
      <c r="BT41" s="7">
        <f t="shared" si="122"/>
        <v>0</v>
      </c>
      <c r="BU41" s="7"/>
      <c r="BV41" s="7"/>
      <c r="BW41" s="7"/>
      <c r="BX41" s="31"/>
      <c r="BY41" s="37"/>
      <c r="BZ41" s="37"/>
      <c r="CA41" s="37"/>
      <c r="CB41" s="37"/>
      <c r="CC41" s="37"/>
      <c r="CD41" s="37"/>
      <c r="CE41" s="37"/>
      <c r="CF41" s="37"/>
      <c r="CG41" s="37"/>
      <c r="CH41" s="10" t="s">
        <v>17</v>
      </c>
      <c r="CI41" s="7">
        <f t="shared" si="75"/>
        <v>0</v>
      </c>
      <c r="CJ41" s="7">
        <f t="shared" si="75"/>
        <v>-10</v>
      </c>
      <c r="CK41" s="7">
        <f t="shared" si="75"/>
        <v>0</v>
      </c>
      <c r="CL41" s="7">
        <f t="shared" si="75"/>
        <v>-10</v>
      </c>
      <c r="CM41" s="7">
        <f t="shared" si="75"/>
        <v>-10</v>
      </c>
      <c r="CN41" s="7">
        <f t="shared" si="75"/>
        <v>0</v>
      </c>
      <c r="CO41" s="7">
        <f t="shared" si="75"/>
        <v>-37.976512425536271</v>
      </c>
      <c r="CP41" s="7">
        <f t="shared" si="75"/>
        <v>-62.417499809123385</v>
      </c>
      <c r="CQ41" s="7">
        <f t="shared" si="75"/>
        <v>7.3855919589388499</v>
      </c>
      <c r="CR41" s="7">
        <f t="shared" si="75"/>
        <v>-149.67999899928481</v>
      </c>
      <c r="CS41" s="7">
        <f t="shared" si="75"/>
        <v>5.8126495181278495</v>
      </c>
      <c r="CT41" s="7">
        <f t="shared" si="75"/>
        <v>-8.8305488431802193</v>
      </c>
      <c r="CU41" s="7"/>
      <c r="CV41" s="208"/>
      <c r="CW41" s="208"/>
      <c r="CX41" s="221"/>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439"/>
      <c r="EL41" s="439"/>
      <c r="EM41" s="439"/>
      <c r="EN41" s="439"/>
      <c r="EO41" s="439"/>
      <c r="EP41" s="439"/>
      <c r="EQ41" s="439"/>
      <c r="ER41" s="439"/>
      <c r="ES41" s="439"/>
      <c r="ET41" s="679"/>
      <c r="EU41" s="679"/>
      <c r="EV41" s="679"/>
      <c r="EW41" s="679"/>
      <c r="EX41" s="679"/>
      <c r="EY41" s="679"/>
      <c r="EZ41" s="679"/>
      <c r="FA41" s="679"/>
      <c r="FB41" s="679"/>
      <c r="FC41" s="679"/>
      <c r="FD41" s="679"/>
      <c r="FE41" s="679"/>
      <c r="FF41" s="679"/>
      <c r="FG41" s="679"/>
      <c r="FH41" s="679"/>
      <c r="FI41" s="679"/>
      <c r="FJ41" s="679"/>
      <c r="FK41" s="679"/>
      <c r="FL41" s="679"/>
      <c r="FO41" s="914"/>
      <c r="FP41" s="914"/>
      <c r="FQ41" s="914"/>
      <c r="FR41" s="914"/>
      <c r="FS41" s="914"/>
      <c r="FT41" s="914"/>
    </row>
    <row r="42" spans="2:176" x14ac:dyDescent="0.3">
      <c r="B42" s="10" t="s">
        <v>18</v>
      </c>
      <c r="C42" s="796">
        <v>150</v>
      </c>
      <c r="D42" s="796">
        <v>175</v>
      </c>
      <c r="E42" s="796">
        <v>195</v>
      </c>
      <c r="F42" s="796">
        <v>225</v>
      </c>
      <c r="G42" s="796">
        <v>165</v>
      </c>
      <c r="H42" s="796">
        <v>120</v>
      </c>
      <c r="I42" s="797">
        <v>182.63690264493533</v>
      </c>
      <c r="J42" s="797">
        <v>370.92537769342698</v>
      </c>
      <c r="K42" s="797">
        <v>786.95459838346665</v>
      </c>
      <c r="L42" s="797">
        <v>509.68781928597775</v>
      </c>
      <c r="M42" s="797">
        <v>620.19840304074978</v>
      </c>
      <c r="N42" s="797">
        <v>739.89913964075708</v>
      </c>
      <c r="O42" s="797">
        <v>289.01594907815792</v>
      </c>
      <c r="P42" s="211">
        <f t="shared" si="11"/>
        <v>0.19300394198554938</v>
      </c>
      <c r="Q42" s="211">
        <f t="shared" si="11"/>
        <v>-0.60938466664728963</v>
      </c>
      <c r="R42" s="909"/>
      <c r="S42" s="7">
        <v>35</v>
      </c>
      <c r="T42" s="7">
        <v>40</v>
      </c>
      <c r="U42" s="7">
        <v>45</v>
      </c>
      <c r="V42" s="7">
        <v>55</v>
      </c>
      <c r="W42" s="7">
        <v>45</v>
      </c>
      <c r="X42" s="7">
        <v>55</v>
      </c>
      <c r="Y42" s="7">
        <v>50</v>
      </c>
      <c r="Z42" s="7">
        <v>70</v>
      </c>
      <c r="AA42" s="7">
        <v>65</v>
      </c>
      <c r="AB42" s="7">
        <v>40</v>
      </c>
      <c r="AC42" s="7">
        <v>50</v>
      </c>
      <c r="AD42" s="7">
        <v>35</v>
      </c>
      <c r="AE42" s="7">
        <v>35</v>
      </c>
      <c r="AF42" s="7">
        <v>45</v>
      </c>
      <c r="AG42" s="7">
        <v>55</v>
      </c>
      <c r="AH42" s="7">
        <v>25</v>
      </c>
      <c r="AI42" s="7">
        <v>20</v>
      </c>
      <c r="AJ42" s="7">
        <v>20</v>
      </c>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284"/>
      <c r="BK42" s="7">
        <f t="shared" si="113"/>
        <v>100</v>
      </c>
      <c r="BL42" s="7">
        <f t="shared" si="114"/>
        <v>75</v>
      </c>
      <c r="BM42" s="7">
        <f t="shared" si="115"/>
        <v>100</v>
      </c>
      <c r="BN42" s="7">
        <f t="shared" si="116"/>
        <v>100</v>
      </c>
      <c r="BO42" s="7">
        <f t="shared" si="117"/>
        <v>120</v>
      </c>
      <c r="BP42" s="7">
        <f t="shared" si="118"/>
        <v>105</v>
      </c>
      <c r="BQ42" s="7">
        <f t="shared" si="119"/>
        <v>85</v>
      </c>
      <c r="BR42" s="7">
        <f t="shared" si="120"/>
        <v>80</v>
      </c>
      <c r="BS42" s="7">
        <f t="shared" si="121"/>
        <v>80</v>
      </c>
      <c r="BT42" s="7">
        <f t="shared" si="122"/>
        <v>40</v>
      </c>
      <c r="BU42" s="7"/>
      <c r="BV42" s="7"/>
      <c r="BW42" s="7"/>
      <c r="BX42" s="31"/>
      <c r="BY42" s="37"/>
      <c r="BZ42" s="37"/>
      <c r="CA42" s="37"/>
      <c r="CB42" s="37"/>
      <c r="CC42" s="37"/>
      <c r="CD42" s="37"/>
      <c r="CE42" s="37"/>
      <c r="CF42" s="37"/>
      <c r="CG42" s="37"/>
      <c r="CH42" s="10" t="s">
        <v>18</v>
      </c>
      <c r="CI42" s="7">
        <f t="shared" si="75"/>
        <v>150</v>
      </c>
      <c r="CJ42" s="7">
        <f t="shared" si="75"/>
        <v>175</v>
      </c>
      <c r="CK42" s="7">
        <f t="shared" si="75"/>
        <v>195</v>
      </c>
      <c r="CL42" s="7">
        <f t="shared" si="75"/>
        <v>225</v>
      </c>
      <c r="CM42" s="7">
        <f t="shared" si="75"/>
        <v>165</v>
      </c>
      <c r="CN42" s="7">
        <f t="shared" si="75"/>
        <v>120</v>
      </c>
      <c r="CO42" s="7">
        <f t="shared" si="75"/>
        <v>182.63690264493533</v>
      </c>
      <c r="CP42" s="7">
        <f t="shared" si="75"/>
        <v>370.92537769342698</v>
      </c>
      <c r="CQ42" s="7">
        <f t="shared" si="75"/>
        <v>786.95459838346665</v>
      </c>
      <c r="CR42" s="7">
        <f t="shared" si="75"/>
        <v>509.68781928597775</v>
      </c>
      <c r="CS42" s="7">
        <f t="shared" si="75"/>
        <v>620.19840304074978</v>
      </c>
      <c r="CT42" s="7">
        <f t="shared" si="75"/>
        <v>739.89913964075708</v>
      </c>
      <c r="CU42" s="7"/>
      <c r="CV42" s="208"/>
      <c r="CW42" s="208"/>
      <c r="CX42" s="19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439"/>
      <c r="EL42" s="439"/>
      <c r="EM42" s="439"/>
      <c r="EN42" s="439"/>
      <c r="EO42" s="439"/>
      <c r="EP42" s="439"/>
      <c r="EQ42" s="439"/>
      <c r="ER42" s="439"/>
      <c r="ES42" s="439"/>
      <c r="ET42" s="679"/>
      <c r="EU42" s="679"/>
      <c r="EV42" s="679"/>
      <c r="EW42" s="679"/>
      <c r="EX42" s="679"/>
      <c r="EY42" s="679"/>
      <c r="EZ42" s="679"/>
      <c r="FA42" s="679"/>
      <c r="FB42" s="679"/>
      <c r="FC42" s="679"/>
      <c r="FD42" s="679"/>
      <c r="FE42" s="679"/>
      <c r="FF42" s="679"/>
      <c r="FG42" s="679"/>
      <c r="FH42" s="679"/>
      <c r="FI42" s="679"/>
      <c r="FJ42" s="679"/>
      <c r="FK42" s="679"/>
      <c r="FL42" s="679"/>
      <c r="FO42" s="914"/>
      <c r="FP42" s="914"/>
      <c r="FQ42" s="914"/>
      <c r="FR42" s="914"/>
      <c r="FS42" s="914"/>
      <c r="FT42" s="914"/>
    </row>
    <row r="43" spans="2:176" x14ac:dyDescent="0.3">
      <c r="B43" s="52" t="s">
        <v>19</v>
      </c>
      <c r="C43" s="796">
        <v>30</v>
      </c>
      <c r="D43" s="796">
        <v>45</v>
      </c>
      <c r="E43" s="796">
        <v>100</v>
      </c>
      <c r="F43" s="796">
        <v>90</v>
      </c>
      <c r="G43" s="796">
        <v>95</v>
      </c>
      <c r="H43" s="796">
        <v>130</v>
      </c>
      <c r="I43" s="797">
        <v>109.15994222992344</v>
      </c>
      <c r="J43" s="797">
        <v>158.59169061727167</v>
      </c>
      <c r="K43" s="797">
        <v>-32.956965431074053</v>
      </c>
      <c r="L43" s="797">
        <v>101.63371527812622</v>
      </c>
      <c r="M43" s="797">
        <v>9.845981526584179</v>
      </c>
      <c r="N43" s="797">
        <v>-69.650410021851442</v>
      </c>
      <c r="O43" s="797">
        <v>39.087798662916349</v>
      </c>
      <c r="P43" s="214" t="str">
        <f t="shared" si="11"/>
        <v>N/A</v>
      </c>
      <c r="Q43" s="211" t="str">
        <f t="shared" si="11"/>
        <v>N/A</v>
      </c>
      <c r="R43" s="909"/>
      <c r="S43" s="29">
        <v>10</v>
      </c>
      <c r="T43" s="29">
        <v>15</v>
      </c>
      <c r="U43" s="29">
        <v>10</v>
      </c>
      <c r="V43" s="29">
        <v>5</v>
      </c>
      <c r="W43" s="29">
        <v>40</v>
      </c>
      <c r="X43" s="29">
        <v>40</v>
      </c>
      <c r="Y43" s="29">
        <v>35</v>
      </c>
      <c r="Z43" s="29">
        <v>30</v>
      </c>
      <c r="AA43" s="29">
        <v>20</v>
      </c>
      <c r="AB43" s="29">
        <v>5</v>
      </c>
      <c r="AC43" s="29">
        <v>10</v>
      </c>
      <c r="AD43" s="29">
        <v>40</v>
      </c>
      <c r="AE43" s="29">
        <v>30</v>
      </c>
      <c r="AF43" s="29">
        <v>10</v>
      </c>
      <c r="AG43" s="29">
        <v>10</v>
      </c>
      <c r="AH43" s="29">
        <v>35</v>
      </c>
      <c r="AI43" s="29">
        <v>45</v>
      </c>
      <c r="AJ43" s="29">
        <v>40</v>
      </c>
      <c r="AK43" s="29"/>
      <c r="AL43" s="29"/>
      <c r="AM43" s="29"/>
      <c r="AN43" s="29"/>
      <c r="AO43" s="29"/>
      <c r="AP43" s="29"/>
      <c r="AQ43" s="29"/>
      <c r="AR43" s="7"/>
      <c r="AS43" s="7"/>
      <c r="AT43" s="7"/>
      <c r="AU43" s="7"/>
      <c r="AV43" s="7"/>
      <c r="AW43" s="7"/>
      <c r="AX43" s="7"/>
      <c r="AY43" s="7"/>
      <c r="AZ43" s="7"/>
      <c r="BA43" s="7"/>
      <c r="BB43" s="7"/>
      <c r="BC43" s="7"/>
      <c r="BD43" s="7"/>
      <c r="BE43" s="7"/>
      <c r="BF43" s="7"/>
      <c r="BG43" s="7"/>
      <c r="BH43" s="7"/>
      <c r="BI43" s="7"/>
      <c r="BJ43" s="284"/>
      <c r="BK43" s="29">
        <f t="shared" si="113"/>
        <v>20</v>
      </c>
      <c r="BL43" s="29">
        <f t="shared" si="114"/>
        <v>25</v>
      </c>
      <c r="BM43" s="29">
        <f t="shared" si="115"/>
        <v>15</v>
      </c>
      <c r="BN43" s="29">
        <f t="shared" si="116"/>
        <v>80</v>
      </c>
      <c r="BO43" s="29">
        <f t="shared" si="117"/>
        <v>65</v>
      </c>
      <c r="BP43" s="29">
        <f t="shared" si="118"/>
        <v>25</v>
      </c>
      <c r="BQ43" s="29">
        <f t="shared" si="119"/>
        <v>50</v>
      </c>
      <c r="BR43" s="29">
        <f t="shared" si="120"/>
        <v>40</v>
      </c>
      <c r="BS43" s="29">
        <f t="shared" si="121"/>
        <v>45</v>
      </c>
      <c r="BT43" s="29">
        <f t="shared" si="122"/>
        <v>85</v>
      </c>
      <c r="BU43" s="29"/>
      <c r="BV43" s="29"/>
      <c r="BW43" s="29"/>
      <c r="BX43" s="795"/>
      <c r="BY43" s="787"/>
      <c r="BZ43" s="787"/>
      <c r="CA43" s="787"/>
      <c r="CB43" s="787"/>
      <c r="CC43" s="787"/>
      <c r="CD43" s="787"/>
      <c r="CE43" s="787"/>
      <c r="CF43" s="787"/>
      <c r="CG43" s="37"/>
      <c r="CH43" s="52" t="s">
        <v>19</v>
      </c>
      <c r="CI43" s="29">
        <f t="shared" si="75"/>
        <v>30</v>
      </c>
      <c r="CJ43" s="29">
        <f t="shared" si="75"/>
        <v>45</v>
      </c>
      <c r="CK43" s="29">
        <f t="shared" si="75"/>
        <v>100</v>
      </c>
      <c r="CL43" s="29">
        <f t="shared" ref="CL43:CW59" si="123">F43</f>
        <v>90</v>
      </c>
      <c r="CM43" s="29">
        <f t="shared" si="123"/>
        <v>95</v>
      </c>
      <c r="CN43" s="29">
        <f t="shared" si="123"/>
        <v>130</v>
      </c>
      <c r="CO43" s="29">
        <f t="shared" si="123"/>
        <v>109.15994222992344</v>
      </c>
      <c r="CP43" s="29">
        <f t="shared" si="123"/>
        <v>158.59169061727167</v>
      </c>
      <c r="CQ43" s="29">
        <f t="shared" si="123"/>
        <v>-32.956965431074053</v>
      </c>
      <c r="CR43" s="29">
        <f t="shared" si="123"/>
        <v>101.63371527812622</v>
      </c>
      <c r="CS43" s="29">
        <f t="shared" si="123"/>
        <v>9.845981526584179</v>
      </c>
      <c r="CT43" s="29">
        <f t="shared" si="123"/>
        <v>-69.650410021851442</v>
      </c>
      <c r="CU43" s="29"/>
      <c r="CV43" s="217"/>
      <c r="CW43" s="217"/>
      <c r="CX43" s="199"/>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c r="EY43" s="447"/>
      <c r="EZ43" s="447"/>
      <c r="FA43" s="447"/>
      <c r="FB43" s="447"/>
      <c r="FC43" s="447"/>
      <c r="FD43" s="447"/>
      <c r="FE43" s="447"/>
      <c r="FF43" s="447"/>
      <c r="FG43" s="447"/>
      <c r="FH43" s="447"/>
      <c r="FI43" s="447"/>
      <c r="FJ43" s="447"/>
      <c r="FK43" s="447"/>
      <c r="FL43" s="447"/>
      <c r="FO43" s="914"/>
      <c r="FP43" s="914"/>
      <c r="FQ43" s="914"/>
      <c r="FR43" s="914"/>
      <c r="FS43" s="914"/>
      <c r="FT43" s="914"/>
    </row>
    <row r="44" spans="2:176" x14ac:dyDescent="0.3">
      <c r="B44" s="239" t="s">
        <v>58</v>
      </c>
      <c r="C44" s="798">
        <v>220</v>
      </c>
      <c r="D44" s="798">
        <v>225</v>
      </c>
      <c r="E44" s="798">
        <v>240</v>
      </c>
      <c r="F44" s="798">
        <v>235</v>
      </c>
      <c r="G44" s="798">
        <v>235</v>
      </c>
      <c r="H44" s="798">
        <v>235</v>
      </c>
      <c r="I44" s="798">
        <v>277.1999040141219</v>
      </c>
      <c r="J44" s="798">
        <v>255.60750526785944</v>
      </c>
      <c r="K44" s="798">
        <v>266.62756885822398</v>
      </c>
      <c r="L44" s="798">
        <v>277.7277872454402</v>
      </c>
      <c r="M44" s="798">
        <v>292.01237578605247</v>
      </c>
      <c r="N44" s="798">
        <v>308.45973943063115</v>
      </c>
      <c r="O44" s="798">
        <v>320.33274920618436</v>
      </c>
      <c r="P44" s="241">
        <f t="shared" si="11"/>
        <v>5.6324200644938038E-2</v>
      </c>
      <c r="Q44" s="241">
        <f t="shared" si="11"/>
        <v>3.8491278626730852E-2</v>
      </c>
      <c r="R44" s="909"/>
      <c r="S44" s="799">
        <v>45</v>
      </c>
      <c r="T44" s="799">
        <v>65</v>
      </c>
      <c r="U44" s="799">
        <v>50</v>
      </c>
      <c r="V44" s="799">
        <v>65</v>
      </c>
      <c r="W44" s="799">
        <v>45</v>
      </c>
      <c r="X44" s="799">
        <v>65</v>
      </c>
      <c r="Y44" s="799">
        <v>50</v>
      </c>
      <c r="Z44" s="799">
        <v>70</v>
      </c>
      <c r="AA44" s="799">
        <v>45</v>
      </c>
      <c r="AB44" s="799">
        <v>75</v>
      </c>
      <c r="AC44" s="799">
        <v>55</v>
      </c>
      <c r="AD44" s="799">
        <v>70</v>
      </c>
      <c r="AE44" s="799">
        <v>45</v>
      </c>
      <c r="AF44" s="799">
        <v>70</v>
      </c>
      <c r="AG44" s="799">
        <v>55</v>
      </c>
      <c r="AH44" s="799">
        <v>70</v>
      </c>
      <c r="AI44" s="799">
        <v>45</v>
      </c>
      <c r="AJ44" s="799">
        <v>70</v>
      </c>
      <c r="AK44" s="799">
        <v>69.299976003530475</v>
      </c>
      <c r="AL44" s="799">
        <v>69.299976003530475</v>
      </c>
      <c r="AM44" s="799">
        <v>69.299976003530475</v>
      </c>
      <c r="AN44" s="799">
        <v>69.299976003530475</v>
      </c>
      <c r="AO44" s="799">
        <v>63.901876316964859</v>
      </c>
      <c r="AP44" s="799">
        <v>63.901876316964859</v>
      </c>
      <c r="AQ44" s="799">
        <v>63.901876316964859</v>
      </c>
      <c r="AR44" s="799">
        <v>63.901876316964859</v>
      </c>
      <c r="AS44" s="799">
        <v>65.345988729675184</v>
      </c>
      <c r="AT44" s="799">
        <v>66.095998522568706</v>
      </c>
      <c r="AU44" s="799">
        <v>68.504717006036572</v>
      </c>
      <c r="AV44" s="799">
        <v>66.680864599943504</v>
      </c>
      <c r="AW44" s="799">
        <v>71.299239248066286</v>
      </c>
      <c r="AX44" s="799">
        <v>68.167417789580753</v>
      </c>
      <c r="AY44" s="799">
        <v>69.130565103896586</v>
      </c>
      <c r="AZ44" s="799">
        <v>69.130565103896586</v>
      </c>
      <c r="BA44" s="799">
        <v>76.245073229815233</v>
      </c>
      <c r="BB44" s="799">
        <v>72.255111179001034</v>
      </c>
      <c r="BC44" s="799">
        <v>71.238620124776844</v>
      </c>
      <c r="BD44" s="799">
        <v>72.273571252459419</v>
      </c>
      <c r="BE44" s="799">
        <v>74.073903636361507</v>
      </c>
      <c r="BF44" s="799">
        <v>77.256171700631583</v>
      </c>
      <c r="BG44" s="799">
        <v>77.453267655282332</v>
      </c>
      <c r="BH44" s="799">
        <v>79.676396438355695</v>
      </c>
      <c r="BI44" s="799">
        <v>76.561927371667693</v>
      </c>
      <c r="BJ44" s="284"/>
      <c r="BK44" s="799">
        <v>110</v>
      </c>
      <c r="BL44" s="799">
        <v>110</v>
      </c>
      <c r="BM44" s="799">
        <v>115</v>
      </c>
      <c r="BN44" s="799">
        <v>110</v>
      </c>
      <c r="BO44" s="799">
        <v>120</v>
      </c>
      <c r="BP44" s="799">
        <v>120</v>
      </c>
      <c r="BQ44" s="799">
        <v>125</v>
      </c>
      <c r="BR44" s="799">
        <v>115</v>
      </c>
      <c r="BS44" s="799">
        <v>125</v>
      </c>
      <c r="BT44" s="799">
        <v>115</v>
      </c>
      <c r="BU44" s="799">
        <f t="shared" ref="BU44:BU58" si="124">AK44+AL44</f>
        <v>138.59995200706095</v>
      </c>
      <c r="BV44" s="799">
        <f t="shared" ref="BV44:BV58" si="125">AM44+AN44</f>
        <v>138.59995200706095</v>
      </c>
      <c r="BW44" s="799">
        <f t="shared" ref="BW44:BW46" si="126">AO44+AP44</f>
        <v>127.80375263392972</v>
      </c>
      <c r="BX44" s="800">
        <f t="shared" si="37"/>
        <v>127.80375263392972</v>
      </c>
      <c r="BY44" s="801">
        <f t="shared" ref="BY44:BY59" si="127">AS44+AT44</f>
        <v>131.44198725224391</v>
      </c>
      <c r="BZ44" s="801">
        <f t="shared" ref="BZ44:BZ62" si="128">AU44+AV44</f>
        <v>135.18558160598008</v>
      </c>
      <c r="CA44" s="801">
        <f t="shared" ref="CA44:CA62" si="129">AW44+AX44</f>
        <v>139.46665703764705</v>
      </c>
      <c r="CB44" s="801">
        <f t="shared" si="34"/>
        <v>138.26113020779317</v>
      </c>
      <c r="CC44" s="801">
        <f t="shared" si="17"/>
        <v>148.50018440881627</v>
      </c>
      <c r="CD44" s="801">
        <f t="shared" si="35"/>
        <v>143.51219137723626</v>
      </c>
      <c r="CE44" s="801">
        <f t="shared" si="36"/>
        <v>151.3300753369931</v>
      </c>
      <c r="CF44" s="801">
        <f t="shared" si="38"/>
        <v>157.12966409363804</v>
      </c>
      <c r="CG44" s="31"/>
      <c r="CH44" s="888" t="s">
        <v>58</v>
      </c>
      <c r="CI44" s="799">
        <f t="shared" ref="CI44:CK47" si="130">C44</f>
        <v>220</v>
      </c>
      <c r="CJ44" s="799">
        <f t="shared" si="130"/>
        <v>225</v>
      </c>
      <c r="CK44" s="799">
        <f t="shared" si="130"/>
        <v>240</v>
      </c>
      <c r="CL44" s="799">
        <f t="shared" si="123"/>
        <v>235</v>
      </c>
      <c r="CM44" s="799">
        <f t="shared" si="123"/>
        <v>235</v>
      </c>
      <c r="CN44" s="799">
        <f t="shared" si="123"/>
        <v>235</v>
      </c>
      <c r="CO44" s="799">
        <f t="shared" si="123"/>
        <v>277.1999040141219</v>
      </c>
      <c r="CP44" s="799">
        <f t="shared" si="123"/>
        <v>255.60750526785944</v>
      </c>
      <c r="CQ44" s="799">
        <f t="shared" si="123"/>
        <v>266.62756885822398</v>
      </c>
      <c r="CR44" s="799">
        <f t="shared" si="123"/>
        <v>277.7277872454402</v>
      </c>
      <c r="CS44" s="799">
        <f t="shared" si="123"/>
        <v>292.01237578605247</v>
      </c>
      <c r="CT44" s="799">
        <f t="shared" si="123"/>
        <v>308.45973943063115</v>
      </c>
      <c r="CU44" s="799">
        <f t="shared" si="123"/>
        <v>320.33274920618436</v>
      </c>
      <c r="CV44" s="243">
        <f t="shared" si="45"/>
        <v>5.6324200644938038E-2</v>
      </c>
      <c r="CW44" s="243">
        <f>Q44</f>
        <v>3.8491278626730852E-2</v>
      </c>
      <c r="CX44" s="544"/>
      <c r="CY44" s="451">
        <f t="shared" ref="CY44:DN47" si="131">S44</f>
        <v>45</v>
      </c>
      <c r="CZ44" s="451">
        <f t="shared" si="131"/>
        <v>65</v>
      </c>
      <c r="DA44" s="451">
        <f t="shared" si="131"/>
        <v>50</v>
      </c>
      <c r="DB44" s="451">
        <f t="shared" si="131"/>
        <v>65</v>
      </c>
      <c r="DC44" s="451">
        <f t="shared" si="131"/>
        <v>45</v>
      </c>
      <c r="DD44" s="451">
        <f t="shared" si="131"/>
        <v>65</v>
      </c>
      <c r="DE44" s="451">
        <f t="shared" si="131"/>
        <v>50</v>
      </c>
      <c r="DF44" s="451">
        <f t="shared" si="131"/>
        <v>70</v>
      </c>
      <c r="DG44" s="451">
        <f t="shared" si="131"/>
        <v>45</v>
      </c>
      <c r="DH44" s="451">
        <f t="shared" si="131"/>
        <v>75</v>
      </c>
      <c r="DI44" s="451">
        <f t="shared" si="131"/>
        <v>55</v>
      </c>
      <c r="DJ44" s="451">
        <f t="shared" si="131"/>
        <v>70</v>
      </c>
      <c r="DK44" s="451">
        <f t="shared" si="131"/>
        <v>45</v>
      </c>
      <c r="DL44" s="451">
        <f t="shared" si="131"/>
        <v>70</v>
      </c>
      <c r="DM44" s="451">
        <f t="shared" si="131"/>
        <v>55</v>
      </c>
      <c r="DN44" s="451">
        <f t="shared" si="131"/>
        <v>70</v>
      </c>
      <c r="DO44" s="451">
        <f t="shared" ref="DO44:ED47" si="132">AI44</f>
        <v>45</v>
      </c>
      <c r="DP44" s="451">
        <f t="shared" si="132"/>
        <v>70</v>
      </c>
      <c r="DQ44" s="451">
        <f t="shared" si="132"/>
        <v>69.299976003530475</v>
      </c>
      <c r="DR44" s="451">
        <f t="shared" si="132"/>
        <v>69.299976003530475</v>
      </c>
      <c r="DS44" s="451">
        <f t="shared" si="132"/>
        <v>69.299976003530475</v>
      </c>
      <c r="DT44" s="451">
        <f t="shared" si="132"/>
        <v>69.299976003530475</v>
      </c>
      <c r="DU44" s="451">
        <f t="shared" si="132"/>
        <v>63.901876316964859</v>
      </c>
      <c r="DV44" s="451">
        <f t="shared" si="132"/>
        <v>63.901876316964859</v>
      </c>
      <c r="DW44" s="451">
        <f t="shared" si="132"/>
        <v>63.901876316964859</v>
      </c>
      <c r="DX44" s="451">
        <f t="shared" si="132"/>
        <v>63.901876316964859</v>
      </c>
      <c r="DY44" s="451">
        <f t="shared" si="132"/>
        <v>65.345988729675184</v>
      </c>
      <c r="DZ44" s="451">
        <f t="shared" si="132"/>
        <v>66.095998522568706</v>
      </c>
      <c r="EA44" s="451">
        <f t="shared" si="132"/>
        <v>68.504717006036572</v>
      </c>
      <c r="EB44" s="451">
        <f t="shared" si="132"/>
        <v>66.680864599943504</v>
      </c>
      <c r="EC44" s="451">
        <f t="shared" si="132"/>
        <v>71.299239248066286</v>
      </c>
      <c r="ED44" s="451">
        <f t="shared" si="132"/>
        <v>68.167417789580753</v>
      </c>
      <c r="EE44" s="451">
        <f t="shared" ref="EC44:EO47" si="133">AY44</f>
        <v>69.130565103896586</v>
      </c>
      <c r="EF44" s="451">
        <f t="shared" si="133"/>
        <v>69.130565103896586</v>
      </c>
      <c r="EG44" s="451">
        <f t="shared" si="133"/>
        <v>76.245073229815233</v>
      </c>
      <c r="EH44" s="451">
        <f t="shared" si="133"/>
        <v>72.255111179001034</v>
      </c>
      <c r="EI44" s="451">
        <f t="shared" si="133"/>
        <v>71.238620124776844</v>
      </c>
      <c r="EJ44" s="451">
        <f t="shared" si="133"/>
        <v>72.273571252459419</v>
      </c>
      <c r="EK44" s="451">
        <f t="shared" si="133"/>
        <v>74.073903636361507</v>
      </c>
      <c r="EL44" s="451">
        <f t="shared" si="133"/>
        <v>77.256171700631583</v>
      </c>
      <c r="EM44" s="451">
        <f t="shared" si="133"/>
        <v>77.453267655282332</v>
      </c>
      <c r="EN44" s="451">
        <f t="shared" si="133"/>
        <v>79.676396438355695</v>
      </c>
      <c r="EO44" s="451">
        <f t="shared" si="133"/>
        <v>76.561927371667693</v>
      </c>
      <c r="EP44" s="451"/>
      <c r="EQ44" s="451">
        <f t="shared" ref="EQ44:FF47" si="134">BK44</f>
        <v>110</v>
      </c>
      <c r="ER44" s="451">
        <f t="shared" si="134"/>
        <v>110</v>
      </c>
      <c r="ES44" s="451">
        <f t="shared" si="134"/>
        <v>115</v>
      </c>
      <c r="ET44" s="451">
        <f t="shared" si="134"/>
        <v>110</v>
      </c>
      <c r="EU44" s="451">
        <f t="shared" si="134"/>
        <v>120</v>
      </c>
      <c r="EV44" s="451">
        <f t="shared" si="134"/>
        <v>120</v>
      </c>
      <c r="EW44" s="451">
        <f t="shared" si="134"/>
        <v>125</v>
      </c>
      <c r="EX44" s="451">
        <f t="shared" si="134"/>
        <v>115</v>
      </c>
      <c r="EY44" s="451">
        <f t="shared" si="134"/>
        <v>125</v>
      </c>
      <c r="EZ44" s="451">
        <f t="shared" si="134"/>
        <v>115</v>
      </c>
      <c r="FA44" s="451">
        <f t="shared" si="134"/>
        <v>138.59995200706095</v>
      </c>
      <c r="FB44" s="451">
        <f t="shared" si="134"/>
        <v>138.59995200706095</v>
      </c>
      <c r="FC44" s="451">
        <f t="shared" si="134"/>
        <v>127.80375263392972</v>
      </c>
      <c r="FD44" s="451">
        <f t="shared" si="134"/>
        <v>127.80375263392972</v>
      </c>
      <c r="FE44" s="451">
        <f t="shared" si="134"/>
        <v>131.44198725224391</v>
      </c>
      <c r="FF44" s="451">
        <f t="shared" si="134"/>
        <v>135.18558160598008</v>
      </c>
      <c r="FG44" s="451">
        <f t="shared" ref="FG44:FL47" si="135">CA44</f>
        <v>139.46665703764705</v>
      </c>
      <c r="FH44" s="451">
        <f t="shared" si="135"/>
        <v>138.26113020779317</v>
      </c>
      <c r="FI44" s="451">
        <f t="shared" si="135"/>
        <v>148.50018440881627</v>
      </c>
      <c r="FJ44" s="451">
        <f t="shared" si="135"/>
        <v>143.51219137723626</v>
      </c>
      <c r="FK44" s="451">
        <f t="shared" si="135"/>
        <v>151.3300753369931</v>
      </c>
      <c r="FL44" s="451">
        <f t="shared" si="135"/>
        <v>157.12966409363804</v>
      </c>
      <c r="FO44" s="914">
        <f t="shared" si="18"/>
        <v>0</v>
      </c>
      <c r="FP44" s="914">
        <f t="shared" si="19"/>
        <v>0</v>
      </c>
      <c r="FQ44" s="914">
        <f t="shared" si="20"/>
        <v>0</v>
      </c>
      <c r="FR44" s="914">
        <f t="shared" si="21"/>
        <v>0</v>
      </c>
      <c r="FS44" s="914">
        <f t="shared" si="22"/>
        <v>0</v>
      </c>
      <c r="FT44" s="914">
        <f t="shared" si="23"/>
        <v>0</v>
      </c>
    </row>
    <row r="45" spans="2:176" x14ac:dyDescent="0.3">
      <c r="B45" s="244" t="s">
        <v>31</v>
      </c>
      <c r="C45" s="803">
        <v>435</v>
      </c>
      <c r="D45" s="803">
        <v>455</v>
      </c>
      <c r="E45" s="803">
        <v>445</v>
      </c>
      <c r="F45" s="803">
        <v>490</v>
      </c>
      <c r="G45" s="803">
        <v>505</v>
      </c>
      <c r="H45" s="803">
        <v>525</v>
      </c>
      <c r="I45" s="803">
        <v>558.9527860112164</v>
      </c>
      <c r="J45" s="803">
        <v>481.06085446024798</v>
      </c>
      <c r="K45" s="803">
        <v>525.05903414122531</v>
      </c>
      <c r="L45" s="803">
        <v>551.92215719018986</v>
      </c>
      <c r="M45" s="803">
        <v>568.66085439098686</v>
      </c>
      <c r="N45" s="803">
        <v>577.3160021680419</v>
      </c>
      <c r="O45" s="803">
        <v>569.22102453175046</v>
      </c>
      <c r="P45" s="246">
        <f t="shared" si="11"/>
        <v>1.5220227856767687E-2</v>
      </c>
      <c r="Q45" s="246">
        <f t="shared" si="11"/>
        <v>-1.4021744773904943E-2</v>
      </c>
      <c r="R45" s="909"/>
      <c r="S45" s="804">
        <v>105</v>
      </c>
      <c r="T45" s="804">
        <v>115</v>
      </c>
      <c r="U45" s="804">
        <v>110</v>
      </c>
      <c r="V45" s="804">
        <v>110</v>
      </c>
      <c r="W45" s="804">
        <v>105</v>
      </c>
      <c r="X45" s="804">
        <v>115</v>
      </c>
      <c r="Y45" s="804">
        <v>115</v>
      </c>
      <c r="Z45" s="804">
        <v>120</v>
      </c>
      <c r="AA45" s="804">
        <v>120</v>
      </c>
      <c r="AB45" s="804">
        <v>130</v>
      </c>
      <c r="AC45" s="804">
        <v>125</v>
      </c>
      <c r="AD45" s="804">
        <v>125</v>
      </c>
      <c r="AE45" s="804">
        <v>125</v>
      </c>
      <c r="AF45" s="804">
        <v>125</v>
      </c>
      <c r="AG45" s="804">
        <v>130</v>
      </c>
      <c r="AH45" s="804">
        <v>130</v>
      </c>
      <c r="AI45" s="804">
        <v>130</v>
      </c>
      <c r="AJ45" s="804">
        <v>135</v>
      </c>
      <c r="AK45" s="804">
        <v>116.19421550181373</v>
      </c>
      <c r="AL45" s="804">
        <v>116.08663598689051</v>
      </c>
      <c r="AM45" s="804">
        <v>115.22599986750483</v>
      </c>
      <c r="AN45" s="804">
        <v>211.44593465500736</v>
      </c>
      <c r="AO45" s="804">
        <v>88.149798750481196</v>
      </c>
      <c r="AP45" s="804">
        <v>77.496361210074156</v>
      </c>
      <c r="AQ45" s="804">
        <v>102.2958238191038</v>
      </c>
      <c r="AR45" s="804">
        <v>213.1188706805888</v>
      </c>
      <c r="AS45" s="804">
        <v>136.65758712899324</v>
      </c>
      <c r="AT45" s="804">
        <v>125.46024736618071</v>
      </c>
      <c r="AU45" s="804">
        <v>125.274756081221</v>
      </c>
      <c r="AV45" s="804">
        <v>137.66644356483036</v>
      </c>
      <c r="AW45" s="804">
        <v>138.72838741305816</v>
      </c>
      <c r="AX45" s="804">
        <v>143.10368684897847</v>
      </c>
      <c r="AY45" s="804">
        <v>134.74215306543974</v>
      </c>
      <c r="AZ45" s="804">
        <v>135.34792986271339</v>
      </c>
      <c r="BA45" s="804">
        <v>137.25791075619139</v>
      </c>
      <c r="BB45" s="804">
        <v>144.74591075619139</v>
      </c>
      <c r="BC45" s="804">
        <v>138.85688675619141</v>
      </c>
      <c r="BD45" s="804">
        <v>147.80014612241266</v>
      </c>
      <c r="BE45" s="804">
        <v>141.75899213674978</v>
      </c>
      <c r="BF45" s="804">
        <v>147.878942450214</v>
      </c>
      <c r="BG45" s="804">
        <v>143.5334672322972</v>
      </c>
      <c r="BH45" s="804">
        <v>144.1446003487809</v>
      </c>
      <c r="BI45" s="804">
        <v>142.94464501418096</v>
      </c>
      <c r="BJ45" s="284"/>
      <c r="BK45" s="804">
        <f t="shared" ref="BK45:BK47" si="136">D45-BL45</f>
        <v>235</v>
      </c>
      <c r="BL45" s="804">
        <f t="shared" ref="BL45:BL47" si="137">SUM(S45:T45)</f>
        <v>220</v>
      </c>
      <c r="BM45" s="804">
        <f t="shared" ref="BM45:BM47" si="138">SUM(U45:V45)</f>
        <v>220</v>
      </c>
      <c r="BN45" s="804">
        <f t="shared" ref="BN45:BN47" si="139">SUM(W45:X45)</f>
        <v>220</v>
      </c>
      <c r="BO45" s="804">
        <f t="shared" ref="BO45:BO47" si="140">SUM(Y45:Z45)</f>
        <v>235</v>
      </c>
      <c r="BP45" s="804">
        <f t="shared" ref="BP45:BP47" si="141">SUM(AA45:AB45)</f>
        <v>250</v>
      </c>
      <c r="BQ45" s="804">
        <f t="shared" ref="BQ45:BQ47" si="142">SUM(AC45:AD45)</f>
        <v>250</v>
      </c>
      <c r="BR45" s="804">
        <f t="shared" ref="BR45:BR47" si="143">SUM(AE45:AF45)</f>
        <v>250</v>
      </c>
      <c r="BS45" s="804">
        <f t="shared" ref="BS45:BS47" si="144">SUM(AG45:AH45)</f>
        <v>260</v>
      </c>
      <c r="BT45" s="804">
        <f t="shared" ref="BT45:BT47" si="145">SUM(AI45:AJ45)</f>
        <v>265</v>
      </c>
      <c r="BU45" s="804">
        <f t="shared" si="124"/>
        <v>232.28085148870423</v>
      </c>
      <c r="BV45" s="804">
        <f t="shared" si="125"/>
        <v>326.67193452251217</v>
      </c>
      <c r="BW45" s="804">
        <f t="shared" si="126"/>
        <v>165.64615996055534</v>
      </c>
      <c r="BX45" s="800">
        <f t="shared" si="37"/>
        <v>315.41469449969259</v>
      </c>
      <c r="BY45" s="801">
        <f t="shared" si="127"/>
        <v>262.11783449517395</v>
      </c>
      <c r="BZ45" s="801">
        <f t="shared" si="128"/>
        <v>262.94119964605136</v>
      </c>
      <c r="CA45" s="801">
        <f t="shared" si="129"/>
        <v>281.8320742620366</v>
      </c>
      <c r="CB45" s="801">
        <f t="shared" si="34"/>
        <v>270.09008292815315</v>
      </c>
      <c r="CC45" s="801">
        <f t="shared" si="17"/>
        <v>282.00382151238279</v>
      </c>
      <c r="CD45" s="801">
        <f t="shared" si="35"/>
        <v>286.65703287860407</v>
      </c>
      <c r="CE45" s="801">
        <f t="shared" si="36"/>
        <v>289.63793458696375</v>
      </c>
      <c r="CF45" s="801">
        <f t="shared" si="38"/>
        <v>287.6780675810781</v>
      </c>
      <c r="CG45" s="31"/>
      <c r="CH45" s="889" t="s">
        <v>31</v>
      </c>
      <c r="CI45" s="804">
        <f t="shared" si="130"/>
        <v>435</v>
      </c>
      <c r="CJ45" s="804">
        <f t="shared" si="130"/>
        <v>455</v>
      </c>
      <c r="CK45" s="804">
        <f t="shared" si="130"/>
        <v>445</v>
      </c>
      <c r="CL45" s="804">
        <f t="shared" si="123"/>
        <v>490</v>
      </c>
      <c r="CM45" s="804">
        <f t="shared" si="123"/>
        <v>505</v>
      </c>
      <c r="CN45" s="804">
        <f t="shared" si="123"/>
        <v>525</v>
      </c>
      <c r="CO45" s="804">
        <f t="shared" si="123"/>
        <v>558.9527860112164</v>
      </c>
      <c r="CP45" s="804">
        <f t="shared" si="123"/>
        <v>481.06085446024798</v>
      </c>
      <c r="CQ45" s="804">
        <f t="shared" si="123"/>
        <v>525.05903414122531</v>
      </c>
      <c r="CR45" s="804">
        <f t="shared" si="123"/>
        <v>551.92215719018986</v>
      </c>
      <c r="CS45" s="804">
        <f t="shared" si="123"/>
        <v>568.66085439098686</v>
      </c>
      <c r="CT45" s="804">
        <f t="shared" si="123"/>
        <v>577.3160021680419</v>
      </c>
      <c r="CU45" s="804">
        <f t="shared" si="123"/>
        <v>569.22102453175046</v>
      </c>
      <c r="CV45" s="248">
        <f t="shared" si="45"/>
        <v>1.5220227856767687E-2</v>
      </c>
      <c r="CW45" s="248">
        <f>Q45</f>
        <v>-1.4021744773904943E-2</v>
      </c>
      <c r="CX45" s="37"/>
      <c r="CY45" s="452">
        <f t="shared" si="131"/>
        <v>105</v>
      </c>
      <c r="CZ45" s="452">
        <f t="shared" si="131"/>
        <v>115</v>
      </c>
      <c r="DA45" s="452">
        <f t="shared" si="131"/>
        <v>110</v>
      </c>
      <c r="DB45" s="452">
        <f t="shared" si="131"/>
        <v>110</v>
      </c>
      <c r="DC45" s="452">
        <f t="shared" si="131"/>
        <v>105</v>
      </c>
      <c r="DD45" s="452">
        <f t="shared" si="131"/>
        <v>115</v>
      </c>
      <c r="DE45" s="452">
        <f t="shared" si="131"/>
        <v>115</v>
      </c>
      <c r="DF45" s="452">
        <f t="shared" si="131"/>
        <v>120</v>
      </c>
      <c r="DG45" s="452">
        <f t="shared" si="131"/>
        <v>120</v>
      </c>
      <c r="DH45" s="452">
        <f t="shared" si="131"/>
        <v>130</v>
      </c>
      <c r="DI45" s="452">
        <f t="shared" si="131"/>
        <v>125</v>
      </c>
      <c r="DJ45" s="452">
        <f t="shared" si="131"/>
        <v>125</v>
      </c>
      <c r="DK45" s="452">
        <f t="shared" si="131"/>
        <v>125</v>
      </c>
      <c r="DL45" s="452">
        <f t="shared" si="131"/>
        <v>125</v>
      </c>
      <c r="DM45" s="452">
        <f t="shared" si="131"/>
        <v>130</v>
      </c>
      <c r="DN45" s="452">
        <f t="shared" si="131"/>
        <v>130</v>
      </c>
      <c r="DO45" s="452">
        <f t="shared" si="132"/>
        <v>130</v>
      </c>
      <c r="DP45" s="452">
        <f t="shared" si="132"/>
        <v>135</v>
      </c>
      <c r="DQ45" s="452">
        <f t="shared" si="132"/>
        <v>116.19421550181373</v>
      </c>
      <c r="DR45" s="452">
        <f t="shared" si="132"/>
        <v>116.08663598689051</v>
      </c>
      <c r="DS45" s="452">
        <f t="shared" si="132"/>
        <v>115.22599986750483</v>
      </c>
      <c r="DT45" s="452">
        <f t="shared" si="132"/>
        <v>211.44593465500736</v>
      </c>
      <c r="DU45" s="452">
        <f t="shared" si="132"/>
        <v>88.149798750481196</v>
      </c>
      <c r="DV45" s="452">
        <f t="shared" si="132"/>
        <v>77.496361210074156</v>
      </c>
      <c r="DW45" s="452">
        <f t="shared" si="132"/>
        <v>102.2958238191038</v>
      </c>
      <c r="DX45" s="452">
        <f t="shared" si="132"/>
        <v>213.1188706805888</v>
      </c>
      <c r="DY45" s="452">
        <f t="shared" si="132"/>
        <v>136.65758712899324</v>
      </c>
      <c r="DZ45" s="452">
        <f t="shared" si="132"/>
        <v>125.46024736618071</v>
      </c>
      <c r="EA45" s="452">
        <f t="shared" si="132"/>
        <v>125.274756081221</v>
      </c>
      <c r="EB45" s="452">
        <f t="shared" si="132"/>
        <v>137.66644356483036</v>
      </c>
      <c r="EC45" s="452">
        <f t="shared" si="133"/>
        <v>138.72838741305816</v>
      </c>
      <c r="ED45" s="452">
        <f t="shared" si="133"/>
        <v>143.10368684897847</v>
      </c>
      <c r="EE45" s="452">
        <f t="shared" si="133"/>
        <v>134.74215306543974</v>
      </c>
      <c r="EF45" s="452">
        <f t="shared" si="133"/>
        <v>135.34792986271339</v>
      </c>
      <c r="EG45" s="452">
        <f t="shared" si="133"/>
        <v>137.25791075619139</v>
      </c>
      <c r="EH45" s="452">
        <f t="shared" si="133"/>
        <v>144.74591075619139</v>
      </c>
      <c r="EI45" s="452">
        <f t="shared" si="133"/>
        <v>138.85688675619141</v>
      </c>
      <c r="EJ45" s="452">
        <f t="shared" si="133"/>
        <v>147.80014612241266</v>
      </c>
      <c r="EK45" s="452">
        <f t="shared" si="133"/>
        <v>141.75899213674978</v>
      </c>
      <c r="EL45" s="452">
        <f t="shared" si="133"/>
        <v>147.878942450214</v>
      </c>
      <c r="EM45" s="452">
        <f t="shared" si="133"/>
        <v>143.5334672322972</v>
      </c>
      <c r="EN45" s="452">
        <f t="shared" si="133"/>
        <v>144.1446003487809</v>
      </c>
      <c r="EO45" s="452">
        <f t="shared" si="133"/>
        <v>142.94464501418096</v>
      </c>
      <c r="EP45" s="452"/>
      <c r="EQ45" s="452">
        <f t="shared" si="134"/>
        <v>235</v>
      </c>
      <c r="ER45" s="452">
        <f t="shared" si="134"/>
        <v>220</v>
      </c>
      <c r="ES45" s="452">
        <f t="shared" si="134"/>
        <v>220</v>
      </c>
      <c r="ET45" s="452">
        <f t="shared" si="134"/>
        <v>220</v>
      </c>
      <c r="EU45" s="452">
        <f t="shared" si="134"/>
        <v>235</v>
      </c>
      <c r="EV45" s="452">
        <f t="shared" si="134"/>
        <v>250</v>
      </c>
      <c r="EW45" s="452">
        <f t="shared" si="134"/>
        <v>250</v>
      </c>
      <c r="EX45" s="452">
        <f t="shared" si="134"/>
        <v>250</v>
      </c>
      <c r="EY45" s="452">
        <f t="shared" si="134"/>
        <v>260</v>
      </c>
      <c r="EZ45" s="452">
        <f t="shared" si="134"/>
        <v>265</v>
      </c>
      <c r="FA45" s="452">
        <f t="shared" si="134"/>
        <v>232.28085148870423</v>
      </c>
      <c r="FB45" s="452">
        <f t="shared" si="134"/>
        <v>326.67193452251217</v>
      </c>
      <c r="FC45" s="452">
        <f t="shared" si="134"/>
        <v>165.64615996055534</v>
      </c>
      <c r="FD45" s="452">
        <f t="shared" si="134"/>
        <v>315.41469449969259</v>
      </c>
      <c r="FE45" s="452">
        <f t="shared" si="134"/>
        <v>262.11783449517395</v>
      </c>
      <c r="FF45" s="452">
        <f t="shared" si="134"/>
        <v>262.94119964605136</v>
      </c>
      <c r="FG45" s="452">
        <f t="shared" si="135"/>
        <v>281.8320742620366</v>
      </c>
      <c r="FH45" s="452">
        <f t="shared" si="135"/>
        <v>270.09008292815315</v>
      </c>
      <c r="FI45" s="452">
        <f t="shared" si="135"/>
        <v>282.00382151238279</v>
      </c>
      <c r="FJ45" s="452">
        <f t="shared" si="135"/>
        <v>286.65703287860407</v>
      </c>
      <c r="FK45" s="452">
        <f t="shared" si="135"/>
        <v>289.63793458696375</v>
      </c>
      <c r="FL45" s="452">
        <f t="shared" si="135"/>
        <v>287.6780675810781</v>
      </c>
      <c r="FN45" s="655" t="s">
        <v>31</v>
      </c>
      <c r="FO45" s="914">
        <f t="shared" si="18"/>
        <v>0</v>
      </c>
      <c r="FP45" s="914">
        <f t="shared" si="19"/>
        <v>0</v>
      </c>
      <c r="FQ45" s="914">
        <f t="shared" si="20"/>
        <v>0</v>
      </c>
      <c r="FR45" s="914">
        <f t="shared" si="21"/>
        <v>0</v>
      </c>
      <c r="FS45" s="914">
        <f t="shared" si="22"/>
        <v>0</v>
      </c>
      <c r="FT45" s="914">
        <f t="shared" si="23"/>
        <v>0</v>
      </c>
    </row>
    <row r="46" spans="2:176" x14ac:dyDescent="0.3">
      <c r="B46" s="20" t="s">
        <v>233</v>
      </c>
      <c r="C46" s="489" t="s">
        <v>101</v>
      </c>
      <c r="D46" s="489" t="s">
        <v>101</v>
      </c>
      <c r="E46" s="489" t="s">
        <v>101</v>
      </c>
      <c r="F46" s="489" t="s">
        <v>101</v>
      </c>
      <c r="G46" s="489" t="s">
        <v>101</v>
      </c>
      <c r="H46" s="489" t="s">
        <v>101</v>
      </c>
      <c r="I46" s="803">
        <v>29.446158415569158</v>
      </c>
      <c r="J46" s="803">
        <v>27.503283874035933</v>
      </c>
      <c r="K46" s="803">
        <v>17.023744409763687</v>
      </c>
      <c r="L46" s="803">
        <v>12.302516902552165</v>
      </c>
      <c r="M46" s="803">
        <v>22.991544941431805</v>
      </c>
      <c r="N46" s="803">
        <v>44.085763612330368</v>
      </c>
      <c r="O46" s="803">
        <v>59.378531354696321</v>
      </c>
      <c r="P46" s="209">
        <f t="shared" si="11"/>
        <v>0.91747721715237263</v>
      </c>
      <c r="Q46" s="209">
        <f t="shared" si="11"/>
        <v>0.34688676092453363</v>
      </c>
      <c r="R46" s="909"/>
      <c r="S46" s="804"/>
      <c r="T46" s="31"/>
      <c r="U46" s="31"/>
      <c r="V46" s="31"/>
      <c r="W46" s="31"/>
      <c r="X46" s="31"/>
      <c r="Y46" s="31"/>
      <c r="Z46" s="31"/>
      <c r="AA46" s="31"/>
      <c r="AB46" s="31"/>
      <c r="AC46" s="31"/>
      <c r="AD46" s="31"/>
      <c r="AE46" s="31"/>
      <c r="AF46" s="31"/>
      <c r="AG46" s="31"/>
      <c r="AH46" s="31"/>
      <c r="AI46" s="31"/>
      <c r="AJ46" s="31"/>
      <c r="AK46" s="804">
        <v>7.3615396038922896</v>
      </c>
      <c r="AL46" s="804">
        <v>7.3615396038922896</v>
      </c>
      <c r="AM46" s="804">
        <v>7.3615396038922896</v>
      </c>
      <c r="AN46" s="804">
        <v>7.3615396038922896</v>
      </c>
      <c r="AO46" s="804">
        <v>6.8758209685089833</v>
      </c>
      <c r="AP46" s="804">
        <v>6.8758209685089833</v>
      </c>
      <c r="AQ46" s="804">
        <v>6.8758209685089833</v>
      </c>
      <c r="AR46" s="804">
        <v>6.8758209685089833</v>
      </c>
      <c r="AS46" s="804">
        <v>2.8672420473328883</v>
      </c>
      <c r="AT46" s="804">
        <v>4.0726773561656682</v>
      </c>
      <c r="AU46" s="804">
        <v>4.1052566888368238</v>
      </c>
      <c r="AV46" s="804">
        <v>5.9785683174283051</v>
      </c>
      <c r="AW46" s="804">
        <v>3.052556752721542</v>
      </c>
      <c r="AX46" s="804">
        <v>3.0269950171681277</v>
      </c>
      <c r="AY46" s="804">
        <v>3.0943630377847722</v>
      </c>
      <c r="AZ46" s="804">
        <v>3.1286020948777233</v>
      </c>
      <c r="BA46" s="804">
        <v>3.206409472973804</v>
      </c>
      <c r="BB46" s="804">
        <v>3.7553756719019944</v>
      </c>
      <c r="BC46" s="804">
        <v>6.0546075781799438</v>
      </c>
      <c r="BD46" s="804">
        <v>9.9751522183760599</v>
      </c>
      <c r="BE46" s="804">
        <v>8.1109796764407562</v>
      </c>
      <c r="BF46" s="804">
        <v>9.4310329606096346</v>
      </c>
      <c r="BG46" s="804">
        <v>12.016951426181882</v>
      </c>
      <c r="BH46" s="804">
        <v>14.526799549098094</v>
      </c>
      <c r="BI46" s="804">
        <v>20.994563763914314</v>
      </c>
      <c r="BJ46" s="284"/>
      <c r="BK46" s="804"/>
      <c r="BL46" s="804"/>
      <c r="BM46" s="804"/>
      <c r="BN46" s="804"/>
      <c r="BO46" s="804"/>
      <c r="BP46" s="804"/>
      <c r="BQ46" s="804"/>
      <c r="BR46" s="804"/>
      <c r="BS46" s="804"/>
      <c r="BT46" s="804"/>
      <c r="BU46" s="804">
        <f t="shared" si="124"/>
        <v>14.723079207784579</v>
      </c>
      <c r="BV46" s="804">
        <f t="shared" si="125"/>
        <v>14.723079207784579</v>
      </c>
      <c r="BW46" s="804">
        <f t="shared" si="126"/>
        <v>13.751641937017967</v>
      </c>
      <c r="BX46" s="800">
        <f t="shared" si="37"/>
        <v>13.751641937017967</v>
      </c>
      <c r="BY46" s="801">
        <f t="shared" si="127"/>
        <v>6.939919403498557</v>
      </c>
      <c r="BZ46" s="801">
        <f t="shared" si="128"/>
        <v>10.08382500626513</v>
      </c>
      <c r="CA46" s="801">
        <f t="shared" si="129"/>
        <v>6.0795517698896697</v>
      </c>
      <c r="CB46" s="801">
        <f t="shared" si="34"/>
        <v>6.2229651326624955</v>
      </c>
      <c r="CC46" s="801">
        <f t="shared" si="17"/>
        <v>6.9617851448757984</v>
      </c>
      <c r="CD46" s="801">
        <f t="shared" si="35"/>
        <v>16.029759796556004</v>
      </c>
      <c r="CE46" s="801">
        <f t="shared" si="36"/>
        <v>17.542012637050391</v>
      </c>
      <c r="CF46" s="801">
        <f t="shared" si="38"/>
        <v>26.543750975279977</v>
      </c>
      <c r="CG46" s="31"/>
      <c r="CH46" s="887" t="str">
        <f>B46</f>
        <v>Hydrogen Stationary &amp; Other</v>
      </c>
      <c r="CI46" s="804" t="str">
        <f t="shared" si="130"/>
        <v>†</v>
      </c>
      <c r="CJ46" s="804" t="str">
        <f t="shared" si="130"/>
        <v>†</v>
      </c>
      <c r="CK46" s="804" t="str">
        <f t="shared" si="130"/>
        <v>†</v>
      </c>
      <c r="CL46" s="804" t="str">
        <f t="shared" si="123"/>
        <v>†</v>
      </c>
      <c r="CM46" s="804" t="str">
        <f t="shared" si="123"/>
        <v>†</v>
      </c>
      <c r="CN46" s="804" t="str">
        <f t="shared" si="123"/>
        <v>†</v>
      </c>
      <c r="CO46" s="804">
        <f t="shared" si="123"/>
        <v>29.446158415569158</v>
      </c>
      <c r="CP46" s="804">
        <f t="shared" si="123"/>
        <v>27.503283874035933</v>
      </c>
      <c r="CQ46" s="804">
        <f t="shared" si="123"/>
        <v>17.023744409763687</v>
      </c>
      <c r="CR46" s="804">
        <f t="shared" si="123"/>
        <v>12.302516902552165</v>
      </c>
      <c r="CS46" s="804">
        <f t="shared" si="123"/>
        <v>22.991544941431805</v>
      </c>
      <c r="CT46" s="804">
        <f t="shared" si="123"/>
        <v>44.085763612330368</v>
      </c>
      <c r="CU46" s="804">
        <f t="shared" si="123"/>
        <v>59.378531354696321</v>
      </c>
      <c r="CV46" s="248">
        <f t="shared" si="45"/>
        <v>0.91747721715237263</v>
      </c>
      <c r="CW46" s="248">
        <f>Q46</f>
        <v>0.34688676092453363</v>
      </c>
      <c r="CX46" s="37"/>
      <c r="CY46" s="452">
        <f t="shared" si="131"/>
        <v>0</v>
      </c>
      <c r="CZ46" s="452">
        <f t="shared" si="131"/>
        <v>0</v>
      </c>
      <c r="DA46" s="452">
        <f t="shared" si="131"/>
        <v>0</v>
      </c>
      <c r="DB46" s="452">
        <f t="shared" si="131"/>
        <v>0</v>
      </c>
      <c r="DC46" s="452">
        <f t="shared" si="131"/>
        <v>0</v>
      </c>
      <c r="DD46" s="452">
        <f t="shared" si="131"/>
        <v>0</v>
      </c>
      <c r="DE46" s="452">
        <f t="shared" si="131"/>
        <v>0</v>
      </c>
      <c r="DF46" s="452">
        <f t="shared" si="131"/>
        <v>0</v>
      </c>
      <c r="DG46" s="452">
        <f t="shared" si="131"/>
        <v>0</v>
      </c>
      <c r="DH46" s="452">
        <f t="shared" si="131"/>
        <v>0</v>
      </c>
      <c r="DI46" s="452">
        <f t="shared" si="131"/>
        <v>0</v>
      </c>
      <c r="DJ46" s="452">
        <f t="shared" si="131"/>
        <v>0</v>
      </c>
      <c r="DK46" s="452">
        <f t="shared" si="131"/>
        <v>0</v>
      </c>
      <c r="DL46" s="452">
        <f t="shared" si="131"/>
        <v>0</v>
      </c>
      <c r="DM46" s="452">
        <f t="shared" si="131"/>
        <v>0</v>
      </c>
      <c r="DN46" s="452">
        <f t="shared" si="131"/>
        <v>0</v>
      </c>
      <c r="DO46" s="452">
        <f t="shared" si="132"/>
        <v>0</v>
      </c>
      <c r="DP46" s="452">
        <f t="shared" si="132"/>
        <v>0</v>
      </c>
      <c r="DQ46" s="452">
        <f t="shared" si="132"/>
        <v>7.3615396038922896</v>
      </c>
      <c r="DR46" s="452">
        <f t="shared" si="132"/>
        <v>7.3615396038922896</v>
      </c>
      <c r="DS46" s="452">
        <f t="shared" si="132"/>
        <v>7.3615396038922896</v>
      </c>
      <c r="DT46" s="452">
        <f t="shared" si="132"/>
        <v>7.3615396038922896</v>
      </c>
      <c r="DU46" s="452">
        <f t="shared" si="132"/>
        <v>6.8758209685089833</v>
      </c>
      <c r="DV46" s="452">
        <f t="shared" si="132"/>
        <v>6.8758209685089833</v>
      </c>
      <c r="DW46" s="452">
        <f t="shared" si="132"/>
        <v>6.8758209685089833</v>
      </c>
      <c r="DX46" s="452">
        <f t="shared" si="132"/>
        <v>6.8758209685089833</v>
      </c>
      <c r="DY46" s="452">
        <f t="shared" si="132"/>
        <v>2.8672420473328883</v>
      </c>
      <c r="DZ46" s="452">
        <f t="shared" si="132"/>
        <v>4.0726773561656682</v>
      </c>
      <c r="EA46" s="452">
        <f t="shared" si="132"/>
        <v>4.1052566888368238</v>
      </c>
      <c r="EB46" s="452">
        <f t="shared" si="132"/>
        <v>5.9785683174283051</v>
      </c>
      <c r="EC46" s="452">
        <f t="shared" si="133"/>
        <v>3.052556752721542</v>
      </c>
      <c r="ED46" s="452">
        <f t="shared" si="133"/>
        <v>3.0269950171681277</v>
      </c>
      <c r="EE46" s="452">
        <f t="shared" si="133"/>
        <v>3.0943630377847722</v>
      </c>
      <c r="EF46" s="452">
        <f t="shared" si="133"/>
        <v>3.1286020948777233</v>
      </c>
      <c r="EG46" s="452">
        <f t="shared" si="133"/>
        <v>3.206409472973804</v>
      </c>
      <c r="EH46" s="452">
        <f t="shared" si="133"/>
        <v>3.7553756719019944</v>
      </c>
      <c r="EI46" s="452">
        <f t="shared" si="133"/>
        <v>6.0546075781799438</v>
      </c>
      <c r="EJ46" s="452">
        <f t="shared" si="133"/>
        <v>9.9751522183760599</v>
      </c>
      <c r="EK46" s="452">
        <f t="shared" si="133"/>
        <v>8.1109796764407562</v>
      </c>
      <c r="EL46" s="452">
        <f t="shared" si="133"/>
        <v>9.4310329606096346</v>
      </c>
      <c r="EM46" s="452">
        <f t="shared" si="133"/>
        <v>12.016951426181882</v>
      </c>
      <c r="EN46" s="452">
        <f t="shared" si="133"/>
        <v>14.526799549098094</v>
      </c>
      <c r="EO46" s="452">
        <f t="shared" si="133"/>
        <v>20.994563763914314</v>
      </c>
      <c r="EP46" s="452"/>
      <c r="EQ46" s="452">
        <f t="shared" si="134"/>
        <v>0</v>
      </c>
      <c r="ER46" s="452">
        <f t="shared" si="134"/>
        <v>0</v>
      </c>
      <c r="ES46" s="452">
        <f t="shared" si="134"/>
        <v>0</v>
      </c>
      <c r="ET46" s="452">
        <f t="shared" si="134"/>
        <v>0</v>
      </c>
      <c r="EU46" s="452">
        <f t="shared" si="134"/>
        <v>0</v>
      </c>
      <c r="EV46" s="452">
        <f t="shared" si="134"/>
        <v>0</v>
      </c>
      <c r="EW46" s="452">
        <f t="shared" si="134"/>
        <v>0</v>
      </c>
      <c r="EX46" s="452">
        <f t="shared" si="134"/>
        <v>0</v>
      </c>
      <c r="EY46" s="452">
        <f t="shared" si="134"/>
        <v>0</v>
      </c>
      <c r="EZ46" s="452">
        <f t="shared" si="134"/>
        <v>0</v>
      </c>
      <c r="FA46" s="452">
        <f t="shared" si="134"/>
        <v>14.723079207784579</v>
      </c>
      <c r="FB46" s="452">
        <f t="shared" si="134"/>
        <v>14.723079207784579</v>
      </c>
      <c r="FC46" s="452">
        <f t="shared" si="134"/>
        <v>13.751641937017967</v>
      </c>
      <c r="FD46" s="452">
        <f t="shared" si="134"/>
        <v>13.751641937017967</v>
      </c>
      <c r="FE46" s="452">
        <f t="shared" si="134"/>
        <v>6.939919403498557</v>
      </c>
      <c r="FF46" s="452">
        <f t="shared" si="134"/>
        <v>10.08382500626513</v>
      </c>
      <c r="FG46" s="452">
        <f t="shared" si="135"/>
        <v>6.0795517698896697</v>
      </c>
      <c r="FH46" s="452">
        <f t="shared" si="135"/>
        <v>6.2229651326624955</v>
      </c>
      <c r="FI46" s="452">
        <f t="shared" si="135"/>
        <v>6.9617851448757984</v>
      </c>
      <c r="FJ46" s="452">
        <f t="shared" si="135"/>
        <v>16.029759796556004</v>
      </c>
      <c r="FK46" s="452">
        <f t="shared" si="135"/>
        <v>17.542012637050391</v>
      </c>
      <c r="FL46" s="452">
        <f t="shared" si="135"/>
        <v>26.543750975279977</v>
      </c>
      <c r="FO46" s="914">
        <f t="shared" si="18"/>
        <v>0</v>
      </c>
      <c r="FP46" s="914">
        <f t="shared" si="19"/>
        <v>0</v>
      </c>
      <c r="FQ46" s="914">
        <f t="shared" si="20"/>
        <v>0</v>
      </c>
      <c r="FR46" s="914">
        <f t="shared" si="21"/>
        <v>0</v>
      </c>
      <c r="FS46" s="914">
        <f t="shared" si="22"/>
        <v>0</v>
      </c>
      <c r="FT46" s="914">
        <f t="shared" si="23"/>
        <v>0</v>
      </c>
    </row>
    <row r="47" spans="2:176" x14ac:dyDescent="0.3">
      <c r="B47" s="250" t="s">
        <v>112</v>
      </c>
      <c r="C47" s="806">
        <v>-5</v>
      </c>
      <c r="D47" s="806">
        <v>50</v>
      </c>
      <c r="E47" s="806">
        <v>525</v>
      </c>
      <c r="F47" s="806">
        <v>460</v>
      </c>
      <c r="G47" s="806">
        <v>215</v>
      </c>
      <c r="H47" s="806">
        <v>280</v>
      </c>
      <c r="I47" s="806">
        <f>SUM(I48:I52)</f>
        <v>277.62433239024546</v>
      </c>
      <c r="J47" s="806">
        <f t="shared" ref="J47:O47" si="146">SUM(J48:J52)</f>
        <v>593.3185058112432</v>
      </c>
      <c r="K47" s="806">
        <f t="shared" si="146"/>
        <v>349.3966864581156</v>
      </c>
      <c r="L47" s="806">
        <f t="shared" si="146"/>
        <v>259.05262402515018</v>
      </c>
      <c r="M47" s="806">
        <f t="shared" si="146"/>
        <v>322.18486945228977</v>
      </c>
      <c r="N47" s="806">
        <f t="shared" si="146"/>
        <v>194.14233776769643</v>
      </c>
      <c r="O47" s="806">
        <f t="shared" si="146"/>
        <v>252.30833512585647</v>
      </c>
      <c r="P47" s="209">
        <f t="shared" si="11"/>
        <v>-0.39741944400512674</v>
      </c>
      <c r="Q47" s="413">
        <f t="shared" si="11"/>
        <v>0.29960490857877353</v>
      </c>
      <c r="R47" s="909"/>
      <c r="S47" s="807">
        <v>15</v>
      </c>
      <c r="T47" s="807">
        <v>40</v>
      </c>
      <c r="U47" s="807">
        <v>45</v>
      </c>
      <c r="V47" s="807">
        <v>75</v>
      </c>
      <c r="W47" s="807">
        <v>180</v>
      </c>
      <c r="X47" s="807">
        <v>220</v>
      </c>
      <c r="Y47" s="807">
        <v>150</v>
      </c>
      <c r="Z47" s="807">
        <v>115</v>
      </c>
      <c r="AA47" s="807">
        <v>80</v>
      </c>
      <c r="AB47" s="807">
        <v>115</v>
      </c>
      <c r="AC47" s="807">
        <v>30</v>
      </c>
      <c r="AD47" s="807">
        <v>75</v>
      </c>
      <c r="AE47" s="807">
        <v>45</v>
      </c>
      <c r="AF47" s="807">
        <v>65</v>
      </c>
      <c r="AG47" s="807">
        <v>85</v>
      </c>
      <c r="AH47" s="807">
        <v>70</v>
      </c>
      <c r="AI47" s="807">
        <v>70</v>
      </c>
      <c r="AJ47" s="807">
        <v>50</v>
      </c>
      <c r="AK47" s="807">
        <f>SUM(AK48:AK52)</f>
        <v>109.27647535723891</v>
      </c>
      <c r="AL47" s="807">
        <f t="shared" ref="AL47:BB47" si="147">SUM(AL48:AL52)</f>
        <v>88.297372844297456</v>
      </c>
      <c r="AM47" s="807">
        <f t="shared" si="147"/>
        <v>52.620704983374424</v>
      </c>
      <c r="AN47" s="807">
        <f t="shared" si="147"/>
        <v>27.429779205334683</v>
      </c>
      <c r="AO47" s="807">
        <f t="shared" si="147"/>
        <v>309.41218174580774</v>
      </c>
      <c r="AP47" s="807">
        <f t="shared" si="147"/>
        <v>131.11869580663716</v>
      </c>
      <c r="AQ47" s="807">
        <f t="shared" si="147"/>
        <v>97.737661461344302</v>
      </c>
      <c r="AR47" s="807">
        <f t="shared" si="147"/>
        <v>55.049966797453891</v>
      </c>
      <c r="AS47" s="807">
        <f t="shared" si="147"/>
        <v>25.360804397888757</v>
      </c>
      <c r="AT47" s="807">
        <f t="shared" si="147"/>
        <v>112.80482379016719</v>
      </c>
      <c r="AU47" s="807">
        <f t="shared" si="147"/>
        <v>115.12969481982344</v>
      </c>
      <c r="AV47" s="807">
        <f t="shared" si="147"/>
        <v>96.101363450236178</v>
      </c>
      <c r="AW47" s="807">
        <f t="shared" si="147"/>
        <v>69.349104578281242</v>
      </c>
      <c r="AX47" s="807">
        <f t="shared" si="147"/>
        <v>84.482626008354586</v>
      </c>
      <c r="AY47" s="807">
        <f t="shared" si="147"/>
        <v>102.78472906456042</v>
      </c>
      <c r="AZ47" s="807">
        <f t="shared" si="147"/>
        <v>2.4361643739538952</v>
      </c>
      <c r="BA47" s="807">
        <f t="shared" si="147"/>
        <v>128.43212982217227</v>
      </c>
      <c r="BB47" s="807">
        <f t="shared" si="147"/>
        <v>46.831473413591077</v>
      </c>
      <c r="BC47" s="807">
        <f>SUM(BC48:BC52)</f>
        <v>86.124554845876219</v>
      </c>
      <c r="BD47" s="807">
        <f t="shared" ref="BD47:BI47" si="148">SUM(BD48:BD52)</f>
        <v>60.796711370650179</v>
      </c>
      <c r="BE47" s="807">
        <f t="shared" si="148"/>
        <v>60.318861222953636</v>
      </c>
      <c r="BF47" s="807">
        <f t="shared" si="148"/>
        <v>14.330567574105098</v>
      </c>
      <c r="BG47" s="807">
        <f t="shared" si="148"/>
        <v>65.432256107713854</v>
      </c>
      <c r="BH47" s="807">
        <f t="shared" si="148"/>
        <v>54.060652862923845</v>
      </c>
      <c r="BI47" s="807">
        <f t="shared" si="148"/>
        <v>70.462523051204428</v>
      </c>
      <c r="BJ47" s="284"/>
      <c r="BK47" s="807">
        <f t="shared" si="136"/>
        <v>-5</v>
      </c>
      <c r="BL47" s="9">
        <f t="shared" si="137"/>
        <v>55</v>
      </c>
      <c r="BM47" s="9">
        <f t="shared" si="138"/>
        <v>120</v>
      </c>
      <c r="BN47" s="9">
        <f t="shared" si="139"/>
        <v>400</v>
      </c>
      <c r="BO47" s="9">
        <f t="shared" si="140"/>
        <v>265</v>
      </c>
      <c r="BP47" s="9">
        <f t="shared" si="141"/>
        <v>195</v>
      </c>
      <c r="BQ47" s="9">
        <f t="shared" si="142"/>
        <v>105</v>
      </c>
      <c r="BR47" s="9">
        <f t="shared" si="143"/>
        <v>110</v>
      </c>
      <c r="BS47" s="9">
        <f t="shared" si="144"/>
        <v>155</v>
      </c>
      <c r="BT47" s="9">
        <f t="shared" si="145"/>
        <v>120</v>
      </c>
      <c r="BU47" s="9">
        <f t="shared" si="124"/>
        <v>197.57384820153635</v>
      </c>
      <c r="BV47" s="9">
        <f t="shared" si="125"/>
        <v>80.050484188709106</v>
      </c>
      <c r="BW47" s="9">
        <f t="shared" ref="BW47:BW53" si="149">AM47+AN47</f>
        <v>80.050484188709106</v>
      </c>
      <c r="BX47" s="9">
        <f t="shared" si="37"/>
        <v>152.78762825879818</v>
      </c>
      <c r="BY47" s="9">
        <f t="shared" si="127"/>
        <v>138.16562818805596</v>
      </c>
      <c r="BZ47" s="9">
        <f t="shared" si="128"/>
        <v>211.23105827005963</v>
      </c>
      <c r="CA47" s="9">
        <f t="shared" si="129"/>
        <v>153.83173058663584</v>
      </c>
      <c r="CB47" s="9">
        <f t="shared" si="34"/>
        <v>105.22089343851432</v>
      </c>
      <c r="CC47" s="9">
        <f t="shared" si="17"/>
        <v>175.26360323576336</v>
      </c>
      <c r="CD47" s="9">
        <f t="shared" si="35"/>
        <v>146.92126621652639</v>
      </c>
      <c r="CE47" s="9">
        <f t="shared" si="36"/>
        <v>74.649428797058732</v>
      </c>
      <c r="CF47" s="9">
        <f t="shared" si="38"/>
        <v>119.4929089706377</v>
      </c>
      <c r="CG47" s="37"/>
      <c r="CH47" s="890" t="s">
        <v>112</v>
      </c>
      <c r="CI47" s="31">
        <f t="shared" si="130"/>
        <v>-5</v>
      </c>
      <c r="CJ47" s="31">
        <f t="shared" si="130"/>
        <v>50</v>
      </c>
      <c r="CK47" s="31">
        <f t="shared" si="130"/>
        <v>525</v>
      </c>
      <c r="CL47" s="31">
        <f t="shared" si="123"/>
        <v>460</v>
      </c>
      <c r="CM47" s="31">
        <f t="shared" si="123"/>
        <v>215</v>
      </c>
      <c r="CN47" s="31">
        <f t="shared" si="123"/>
        <v>280</v>
      </c>
      <c r="CO47" s="31">
        <f t="shared" si="123"/>
        <v>277.62433239024546</v>
      </c>
      <c r="CP47" s="31">
        <f t="shared" si="123"/>
        <v>593.3185058112432</v>
      </c>
      <c r="CQ47" s="31">
        <f t="shared" si="123"/>
        <v>349.3966864581156</v>
      </c>
      <c r="CR47" s="31">
        <f t="shared" si="123"/>
        <v>259.05262402515018</v>
      </c>
      <c r="CS47" s="31">
        <f t="shared" si="123"/>
        <v>322.18486945228977</v>
      </c>
      <c r="CT47" s="31">
        <f t="shared" si="123"/>
        <v>194.14233776769643</v>
      </c>
      <c r="CU47" s="31">
        <f t="shared" si="123"/>
        <v>252.30833512585647</v>
      </c>
      <c r="CV47" s="210">
        <f t="shared" si="45"/>
        <v>-0.39741944400512674</v>
      </c>
      <c r="CW47" s="210">
        <f>Q47</f>
        <v>0.29960490857877353</v>
      </c>
      <c r="CX47" s="37"/>
      <c r="CY47" s="444">
        <f t="shared" si="131"/>
        <v>15</v>
      </c>
      <c r="CZ47" s="444">
        <f t="shared" si="131"/>
        <v>40</v>
      </c>
      <c r="DA47" s="444">
        <f t="shared" si="131"/>
        <v>45</v>
      </c>
      <c r="DB47" s="444">
        <f t="shared" si="131"/>
        <v>75</v>
      </c>
      <c r="DC47" s="444">
        <f t="shared" si="131"/>
        <v>180</v>
      </c>
      <c r="DD47" s="444">
        <f t="shared" si="131"/>
        <v>220</v>
      </c>
      <c r="DE47" s="444">
        <f t="shared" si="131"/>
        <v>150</v>
      </c>
      <c r="DF47" s="444">
        <f t="shared" si="131"/>
        <v>115</v>
      </c>
      <c r="DG47" s="444">
        <f t="shared" si="131"/>
        <v>80</v>
      </c>
      <c r="DH47" s="444">
        <f t="shared" si="131"/>
        <v>115</v>
      </c>
      <c r="DI47" s="444">
        <f t="shared" si="131"/>
        <v>30</v>
      </c>
      <c r="DJ47" s="444">
        <f t="shared" si="131"/>
        <v>75</v>
      </c>
      <c r="DK47" s="444">
        <f t="shared" si="131"/>
        <v>45</v>
      </c>
      <c r="DL47" s="444">
        <f t="shared" si="131"/>
        <v>65</v>
      </c>
      <c r="DM47" s="444">
        <f t="shared" si="131"/>
        <v>85</v>
      </c>
      <c r="DN47" s="444">
        <f t="shared" si="131"/>
        <v>70</v>
      </c>
      <c r="DO47" s="444">
        <f t="shared" si="132"/>
        <v>70</v>
      </c>
      <c r="DP47" s="444">
        <f t="shared" si="132"/>
        <v>50</v>
      </c>
      <c r="DQ47" s="444">
        <f t="shared" si="132"/>
        <v>109.27647535723891</v>
      </c>
      <c r="DR47" s="444">
        <f t="shared" si="132"/>
        <v>88.297372844297456</v>
      </c>
      <c r="DS47" s="444">
        <f t="shared" si="132"/>
        <v>52.620704983374424</v>
      </c>
      <c r="DT47" s="444">
        <f t="shared" si="132"/>
        <v>27.429779205334683</v>
      </c>
      <c r="DU47" s="444">
        <f t="shared" si="132"/>
        <v>309.41218174580774</v>
      </c>
      <c r="DV47" s="444">
        <f t="shared" si="132"/>
        <v>131.11869580663716</v>
      </c>
      <c r="DW47" s="444">
        <f t="shared" si="132"/>
        <v>97.737661461344302</v>
      </c>
      <c r="DX47" s="444">
        <f t="shared" si="132"/>
        <v>55.049966797453891</v>
      </c>
      <c r="DY47" s="444">
        <f t="shared" si="132"/>
        <v>25.360804397888757</v>
      </c>
      <c r="DZ47" s="444">
        <f t="shared" si="132"/>
        <v>112.80482379016719</v>
      </c>
      <c r="EA47" s="444">
        <f t="shared" si="132"/>
        <v>115.12969481982344</v>
      </c>
      <c r="EB47" s="444">
        <f t="shared" si="132"/>
        <v>96.101363450236178</v>
      </c>
      <c r="EC47" s="444">
        <f t="shared" si="133"/>
        <v>69.349104578281242</v>
      </c>
      <c r="ED47" s="444">
        <f t="shared" si="133"/>
        <v>84.482626008354586</v>
      </c>
      <c r="EE47" s="444">
        <f t="shared" si="133"/>
        <v>102.78472906456042</v>
      </c>
      <c r="EF47" s="444">
        <f t="shared" si="133"/>
        <v>2.4361643739538952</v>
      </c>
      <c r="EG47" s="444">
        <f t="shared" si="133"/>
        <v>128.43212982217227</v>
      </c>
      <c r="EH47" s="444">
        <f t="shared" si="133"/>
        <v>46.831473413591077</v>
      </c>
      <c r="EI47" s="444">
        <f t="shared" si="133"/>
        <v>86.124554845876219</v>
      </c>
      <c r="EJ47" s="444">
        <f t="shared" si="133"/>
        <v>60.796711370650179</v>
      </c>
      <c r="EK47" s="444">
        <f t="shared" si="133"/>
        <v>60.318861222953636</v>
      </c>
      <c r="EL47" s="444">
        <f t="shared" si="133"/>
        <v>14.330567574105098</v>
      </c>
      <c r="EM47" s="444">
        <f t="shared" si="133"/>
        <v>65.432256107713854</v>
      </c>
      <c r="EN47" s="444">
        <f t="shared" si="133"/>
        <v>54.060652862923845</v>
      </c>
      <c r="EO47" s="444">
        <f t="shared" si="133"/>
        <v>70.462523051204428</v>
      </c>
      <c r="EP47" s="444"/>
      <c r="EQ47" s="444">
        <f t="shared" si="134"/>
        <v>-5</v>
      </c>
      <c r="ER47" s="444">
        <f t="shared" si="134"/>
        <v>55</v>
      </c>
      <c r="ES47" s="444">
        <f t="shared" si="134"/>
        <v>120</v>
      </c>
      <c r="ET47" s="444">
        <f t="shared" si="134"/>
        <v>400</v>
      </c>
      <c r="EU47" s="444">
        <f t="shared" si="134"/>
        <v>265</v>
      </c>
      <c r="EV47" s="444">
        <f t="shared" si="134"/>
        <v>195</v>
      </c>
      <c r="EW47" s="444">
        <f t="shared" si="134"/>
        <v>105</v>
      </c>
      <c r="EX47" s="444">
        <f t="shared" si="134"/>
        <v>110</v>
      </c>
      <c r="EY47" s="444">
        <f t="shared" si="134"/>
        <v>155</v>
      </c>
      <c r="EZ47" s="444">
        <f>BT47</f>
        <v>120</v>
      </c>
      <c r="FA47" s="444">
        <f t="shared" si="134"/>
        <v>197.57384820153635</v>
      </c>
      <c r="FB47" s="444">
        <f t="shared" si="134"/>
        <v>80.050484188709106</v>
      </c>
      <c r="FC47" s="444">
        <f t="shared" si="134"/>
        <v>80.050484188709106</v>
      </c>
      <c r="FD47" s="444">
        <f t="shared" si="134"/>
        <v>152.78762825879818</v>
      </c>
      <c r="FE47" s="444">
        <f t="shared" si="134"/>
        <v>138.16562818805596</v>
      </c>
      <c r="FF47" s="444">
        <f t="shared" si="134"/>
        <v>211.23105827005963</v>
      </c>
      <c r="FG47" s="444">
        <f t="shared" si="135"/>
        <v>153.83173058663584</v>
      </c>
      <c r="FH47" s="444">
        <f t="shared" si="135"/>
        <v>105.22089343851432</v>
      </c>
      <c r="FI47" s="444">
        <f t="shared" si="135"/>
        <v>175.26360323576336</v>
      </c>
      <c r="FJ47" s="444">
        <f t="shared" si="135"/>
        <v>146.92126621652639</v>
      </c>
      <c r="FK47" s="444">
        <f t="shared" si="135"/>
        <v>74.649428797058732</v>
      </c>
      <c r="FL47" s="444">
        <f t="shared" si="135"/>
        <v>119.4929089706377</v>
      </c>
      <c r="FO47" s="914">
        <f t="shared" si="18"/>
        <v>0</v>
      </c>
      <c r="FP47" s="914">
        <f t="shared" si="19"/>
        <v>0</v>
      </c>
      <c r="FQ47" s="914">
        <f t="shared" si="20"/>
        <v>0</v>
      </c>
      <c r="FR47" s="914">
        <f t="shared" si="21"/>
        <v>0</v>
      </c>
      <c r="FS47" s="914">
        <f t="shared" si="22"/>
        <v>0</v>
      </c>
      <c r="FT47" s="914">
        <f t="shared" si="23"/>
        <v>0</v>
      </c>
    </row>
    <row r="48" spans="2:176" x14ac:dyDescent="0.3">
      <c r="B48" s="10" t="s">
        <v>15</v>
      </c>
      <c r="C48" s="809"/>
      <c r="D48" s="809"/>
      <c r="E48" s="809"/>
      <c r="F48" s="809"/>
      <c r="G48" s="809"/>
      <c r="H48" s="809"/>
      <c r="I48" s="809">
        <v>155.41800000000001</v>
      </c>
      <c r="J48" s="809">
        <v>234.41024999999999</v>
      </c>
      <c r="K48" s="809">
        <v>255.88475</v>
      </c>
      <c r="L48" s="809">
        <v>258.18680000000001</v>
      </c>
      <c r="M48" s="809">
        <v>169.397325</v>
      </c>
      <c r="N48" s="809">
        <v>115.12444499999999</v>
      </c>
      <c r="O48" s="809">
        <v>135.8553895</v>
      </c>
      <c r="P48" s="249">
        <f t="shared" si="11"/>
        <v>-0.32038805807588755</v>
      </c>
      <c r="Q48" s="249">
        <f t="shared" si="11"/>
        <v>0.18007421881599517</v>
      </c>
      <c r="R48" s="909"/>
      <c r="S48" s="37"/>
      <c r="T48" s="37"/>
      <c r="U48" s="37"/>
      <c r="V48" s="37"/>
      <c r="W48" s="37"/>
      <c r="X48" s="37"/>
      <c r="Y48" s="37"/>
      <c r="Z48" s="37"/>
      <c r="AA48" s="37"/>
      <c r="AB48" s="37"/>
      <c r="AC48" s="37"/>
      <c r="AD48" s="37"/>
      <c r="AE48" s="37"/>
      <c r="AF48" s="37"/>
      <c r="AG48" s="37"/>
      <c r="AH48" s="37"/>
      <c r="AI48" s="37"/>
      <c r="AJ48" s="37"/>
      <c r="AK48" s="37">
        <v>78.389138274963159</v>
      </c>
      <c r="AL48" s="37">
        <v>26.831908251161735</v>
      </c>
      <c r="AM48" s="37">
        <v>25.23092683894367</v>
      </c>
      <c r="AN48" s="37">
        <v>24.966026634931428</v>
      </c>
      <c r="AO48" s="37">
        <v>118.04183222004839</v>
      </c>
      <c r="AP48" s="37">
        <v>23.949220046299313</v>
      </c>
      <c r="AQ48" s="37">
        <v>45.52857909733725</v>
      </c>
      <c r="AR48" s="37">
        <v>46.890618636315025</v>
      </c>
      <c r="AS48" s="37">
        <v>92.677320680224739</v>
      </c>
      <c r="AT48" s="37">
        <v>79.015961705370373</v>
      </c>
      <c r="AU48" s="37">
        <v>36.678123787363035</v>
      </c>
      <c r="AV48" s="37">
        <v>47.513343827041837</v>
      </c>
      <c r="AW48" s="37">
        <v>90.665389233498729</v>
      </c>
      <c r="AX48" s="37">
        <v>72.750961456668463</v>
      </c>
      <c r="AY48" s="37">
        <v>60.426918251598792</v>
      </c>
      <c r="AZ48" s="37">
        <v>34.343531058234021</v>
      </c>
      <c r="BA48" s="37">
        <v>50.503476772942832</v>
      </c>
      <c r="BB48" s="37">
        <v>45.311717010287424</v>
      </c>
      <c r="BC48" s="37">
        <v>42.659138992885339</v>
      </c>
      <c r="BD48" s="37">
        <v>30.922992223884393</v>
      </c>
      <c r="BE48" s="37">
        <v>35.970501539189975</v>
      </c>
      <c r="BF48" s="37">
        <v>28.361991336680266</v>
      </c>
      <c r="BG48" s="37">
        <v>14.626293553254325</v>
      </c>
      <c r="BH48" s="37">
        <v>36.165658570875422</v>
      </c>
      <c r="BI48" s="37">
        <v>30.29329185765625</v>
      </c>
      <c r="BJ48" s="284"/>
      <c r="BK48" s="37"/>
      <c r="BL48" s="7"/>
      <c r="BM48" s="7"/>
      <c r="BN48" s="7"/>
      <c r="BO48" s="7"/>
      <c r="BP48" s="7"/>
      <c r="BQ48" s="7"/>
      <c r="BR48" s="7"/>
      <c r="BS48" s="7"/>
      <c r="BT48" s="7"/>
      <c r="BU48" s="7">
        <f>AK48+AL48</f>
        <v>105.22104652612489</v>
      </c>
      <c r="BV48" s="7">
        <f t="shared" si="125"/>
        <v>50.196953473875098</v>
      </c>
      <c r="BW48" s="7">
        <f t="shared" si="149"/>
        <v>50.196953473875098</v>
      </c>
      <c r="BX48" s="37">
        <f t="shared" si="37"/>
        <v>92.419197733652283</v>
      </c>
      <c r="BY48" s="37">
        <f t="shared" si="127"/>
        <v>171.69328238559513</v>
      </c>
      <c r="BZ48" s="37">
        <f t="shared" si="128"/>
        <v>84.191467614404871</v>
      </c>
      <c r="CA48" s="37">
        <f t="shared" si="129"/>
        <v>163.41635069016718</v>
      </c>
      <c r="CB48" s="37">
        <f t="shared" si="34"/>
        <v>94.770449309832813</v>
      </c>
      <c r="CC48" s="37">
        <f t="shared" si="17"/>
        <v>95.815193783230256</v>
      </c>
      <c r="CD48" s="37">
        <f t="shared" si="35"/>
        <v>73.582131216769739</v>
      </c>
      <c r="CE48" s="37">
        <f t="shared" si="36"/>
        <v>64.332492875870244</v>
      </c>
      <c r="CF48" s="37">
        <f t="shared" si="38"/>
        <v>50.79195212412975</v>
      </c>
      <c r="CG48" s="37"/>
      <c r="CH48" s="10" t="s">
        <v>15</v>
      </c>
      <c r="CI48" s="7"/>
      <c r="CJ48" s="7"/>
      <c r="CK48" s="7"/>
      <c r="CL48" s="7"/>
      <c r="CM48" s="7"/>
      <c r="CN48" s="7"/>
      <c r="CO48" s="7">
        <f t="shared" si="123"/>
        <v>155.41800000000001</v>
      </c>
      <c r="CP48" s="7">
        <f t="shared" si="123"/>
        <v>234.41024999999999</v>
      </c>
      <c r="CQ48" s="7">
        <f t="shared" si="123"/>
        <v>255.88475</v>
      </c>
      <c r="CR48" s="7">
        <f t="shared" si="123"/>
        <v>258.18680000000001</v>
      </c>
      <c r="CS48" s="7">
        <f t="shared" si="123"/>
        <v>169.397325</v>
      </c>
      <c r="CT48" s="7">
        <f t="shared" si="123"/>
        <v>115.12444499999999</v>
      </c>
      <c r="CU48" s="7"/>
      <c r="CV48" s="208"/>
      <c r="CW48" s="208"/>
      <c r="CX48" s="37"/>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c r="EY48" s="444"/>
      <c r="EZ48" s="444"/>
      <c r="FA48" s="444"/>
      <c r="FB48" s="444"/>
      <c r="FC48" s="444"/>
      <c r="FD48" s="444"/>
      <c r="FE48" s="444"/>
      <c r="FF48" s="444"/>
      <c r="FG48" s="444"/>
      <c r="FH48" s="444"/>
      <c r="FI48" s="444"/>
      <c r="FJ48" s="444"/>
      <c r="FK48" s="444"/>
      <c r="FL48" s="444"/>
      <c r="FO48" s="914">
        <f t="shared" si="18"/>
        <v>0</v>
      </c>
      <c r="FP48" s="914">
        <f t="shared" si="19"/>
        <v>0</v>
      </c>
      <c r="FQ48" s="914">
        <f t="shared" si="20"/>
        <v>0</v>
      </c>
      <c r="FR48" s="914">
        <f t="shared" si="21"/>
        <v>0</v>
      </c>
      <c r="FS48" s="914">
        <f t="shared" si="22"/>
        <v>0</v>
      </c>
      <c r="FT48" s="914">
        <f t="shared" si="23"/>
        <v>0</v>
      </c>
    </row>
    <row r="49" spans="2:177" x14ac:dyDescent="0.3">
      <c r="B49" s="10" t="s">
        <v>16</v>
      </c>
      <c r="C49" s="809"/>
      <c r="D49" s="809"/>
      <c r="E49" s="809"/>
      <c r="F49" s="809"/>
      <c r="G49" s="809"/>
      <c r="H49" s="809"/>
      <c r="I49" s="809">
        <v>52.417000000000002</v>
      </c>
      <c r="J49" s="809">
        <v>75.202750000000009</v>
      </c>
      <c r="K49" s="809">
        <v>60.96875</v>
      </c>
      <c r="L49" s="809">
        <v>44.445499999999996</v>
      </c>
      <c r="M49" s="809">
        <v>23.646625</v>
      </c>
      <c r="N49" s="809">
        <v>31.760745</v>
      </c>
      <c r="O49" s="809">
        <v>34.936819499999999</v>
      </c>
      <c r="P49" s="249">
        <f t="shared" si="11"/>
        <v>0.34314072304187171</v>
      </c>
      <c r="Q49" s="249">
        <f t="shared" si="11"/>
        <v>9.9999999999999867E-2</v>
      </c>
      <c r="R49" s="909"/>
      <c r="S49" s="37"/>
      <c r="T49" s="37"/>
      <c r="U49" s="37"/>
      <c r="V49" s="37"/>
      <c r="W49" s="37"/>
      <c r="X49" s="37"/>
      <c r="Y49" s="37"/>
      <c r="Z49" s="37"/>
      <c r="AA49" s="37"/>
      <c r="AB49" s="37"/>
      <c r="AC49" s="37"/>
      <c r="AD49" s="37"/>
      <c r="AE49" s="37"/>
      <c r="AF49" s="37"/>
      <c r="AG49" s="37"/>
      <c r="AH49" s="37"/>
      <c r="AI49" s="37"/>
      <c r="AJ49" s="37"/>
      <c r="AK49" s="37">
        <v>9.9400039847143749</v>
      </c>
      <c r="AL49" s="37">
        <v>13.518131495574355</v>
      </c>
      <c r="AM49" s="37">
        <v>15.442445046869386</v>
      </c>
      <c r="AN49" s="37">
        <v>13.516419472841884</v>
      </c>
      <c r="AO49" s="37">
        <v>21.817596620137792</v>
      </c>
      <c r="AP49" s="37">
        <v>19.243099307527075</v>
      </c>
      <c r="AQ49" s="37">
        <v>20.095894137601672</v>
      </c>
      <c r="AR49" s="37">
        <v>14.046159934733485</v>
      </c>
      <c r="AS49" s="37">
        <v>26.047687103135118</v>
      </c>
      <c r="AT49" s="37">
        <v>5.1530654702679231</v>
      </c>
      <c r="AU49" s="37">
        <v>13.815774417931509</v>
      </c>
      <c r="AV49" s="37">
        <v>15.952223008665449</v>
      </c>
      <c r="AW49" s="37">
        <v>14.078634338494972</v>
      </c>
      <c r="AX49" s="37">
        <v>16.126583545398596</v>
      </c>
      <c r="AY49" s="37">
        <v>11.752729806674093</v>
      </c>
      <c r="AZ49" s="37">
        <v>2.48755230943233</v>
      </c>
      <c r="BA49" s="37">
        <v>5.0904787417125599</v>
      </c>
      <c r="BB49" s="37">
        <v>6.859582095786771</v>
      </c>
      <c r="BC49" s="37">
        <v>7.0612415454739885</v>
      </c>
      <c r="BD49" s="37">
        <v>4.6353226170266799</v>
      </c>
      <c r="BE49" s="37">
        <v>7.6107477418395444</v>
      </c>
      <c r="BF49" s="37">
        <v>7.9029642955007215</v>
      </c>
      <c r="BG49" s="37">
        <v>5.1056506125354222</v>
      </c>
      <c r="BH49" s="37">
        <v>11.14138235012431</v>
      </c>
      <c r="BI49" s="37">
        <v>8.2751492516240699</v>
      </c>
      <c r="BJ49" s="284"/>
      <c r="BK49" s="37"/>
      <c r="BL49" s="7"/>
      <c r="BM49" s="7"/>
      <c r="BN49" s="7"/>
      <c r="BO49" s="7"/>
      <c r="BP49" s="7"/>
      <c r="BQ49" s="7"/>
      <c r="BR49" s="7"/>
      <c r="BS49" s="7"/>
      <c r="BT49" s="7"/>
      <c r="BU49" s="7">
        <f t="shared" si="124"/>
        <v>23.458135480288732</v>
      </c>
      <c r="BV49" s="7">
        <f t="shared" si="125"/>
        <v>28.95886451971127</v>
      </c>
      <c r="BW49" s="7">
        <f t="shared" si="149"/>
        <v>28.95886451971127</v>
      </c>
      <c r="BX49" s="37">
        <f t="shared" si="37"/>
        <v>34.142054072335156</v>
      </c>
      <c r="BY49" s="37">
        <f t="shared" si="127"/>
        <v>31.20075257340304</v>
      </c>
      <c r="BZ49" s="37">
        <f t="shared" si="128"/>
        <v>29.767997426596956</v>
      </c>
      <c r="CA49" s="37">
        <f t="shared" si="129"/>
        <v>30.205217883893567</v>
      </c>
      <c r="CB49" s="37">
        <f t="shared" si="34"/>
        <v>14.240282116106423</v>
      </c>
      <c r="CC49" s="37">
        <f t="shared" si="17"/>
        <v>11.950060837499331</v>
      </c>
      <c r="CD49" s="37">
        <f t="shared" si="35"/>
        <v>11.696564162500668</v>
      </c>
      <c r="CE49" s="37">
        <f t="shared" si="36"/>
        <v>15.513712037340266</v>
      </c>
      <c r="CF49" s="37">
        <f t="shared" si="38"/>
        <v>16.247032962659731</v>
      </c>
      <c r="CG49" s="37"/>
      <c r="CH49" s="10" t="s">
        <v>16</v>
      </c>
      <c r="CI49" s="7"/>
      <c r="CJ49" s="7"/>
      <c r="CK49" s="7"/>
      <c r="CL49" s="7"/>
      <c r="CM49" s="7"/>
      <c r="CN49" s="7"/>
      <c r="CO49" s="7">
        <f t="shared" si="123"/>
        <v>52.417000000000002</v>
      </c>
      <c r="CP49" s="7">
        <f t="shared" si="123"/>
        <v>75.202750000000009</v>
      </c>
      <c r="CQ49" s="7">
        <f t="shared" si="123"/>
        <v>60.96875</v>
      </c>
      <c r="CR49" s="7">
        <f t="shared" si="123"/>
        <v>44.445499999999996</v>
      </c>
      <c r="CS49" s="7">
        <f t="shared" si="123"/>
        <v>23.646625</v>
      </c>
      <c r="CT49" s="7">
        <f t="shared" si="123"/>
        <v>31.760745</v>
      </c>
      <c r="CU49" s="7"/>
      <c r="CV49" s="208"/>
      <c r="CW49" s="208"/>
      <c r="CX49" s="37"/>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c r="FC49" s="444"/>
      <c r="FD49" s="444"/>
      <c r="FE49" s="444"/>
      <c r="FF49" s="444"/>
      <c r="FG49" s="444"/>
      <c r="FH49" s="444"/>
      <c r="FI49" s="444"/>
      <c r="FJ49" s="444"/>
      <c r="FK49" s="444"/>
      <c r="FL49" s="444"/>
      <c r="FO49" s="914">
        <f t="shared" si="18"/>
        <v>0</v>
      </c>
      <c r="FP49" s="914">
        <f t="shared" si="19"/>
        <v>0</v>
      </c>
      <c r="FQ49" s="914">
        <f t="shared" si="20"/>
        <v>0</v>
      </c>
      <c r="FR49" s="914">
        <f t="shared" si="21"/>
        <v>0</v>
      </c>
      <c r="FS49" s="914">
        <f t="shared" si="22"/>
        <v>0</v>
      </c>
      <c r="FT49" s="914">
        <f t="shared" si="23"/>
        <v>0</v>
      </c>
    </row>
    <row r="50" spans="2:177" x14ac:dyDescent="0.3">
      <c r="B50" s="10" t="s">
        <v>17</v>
      </c>
      <c r="C50" s="809"/>
      <c r="D50" s="809"/>
      <c r="E50" s="809"/>
      <c r="F50" s="809"/>
      <c r="G50" s="809"/>
      <c r="H50" s="809"/>
      <c r="I50" s="809">
        <v>46</v>
      </c>
      <c r="J50" s="809">
        <v>240</v>
      </c>
      <c r="K50" s="809">
        <v>-26</v>
      </c>
      <c r="L50" s="809">
        <v>-114</v>
      </c>
      <c r="M50" s="809">
        <v>54</v>
      </c>
      <c r="N50" s="809">
        <v>-24</v>
      </c>
      <c r="O50" s="809">
        <v>-20</v>
      </c>
      <c r="P50" s="249" t="str">
        <f t="shared" si="11"/>
        <v>N/A</v>
      </c>
      <c r="Q50" s="249" t="str">
        <f t="shared" si="11"/>
        <v>N/A</v>
      </c>
      <c r="R50" s="909"/>
      <c r="S50" s="37"/>
      <c r="T50" s="37"/>
      <c r="U50" s="37"/>
      <c r="V50" s="37"/>
      <c r="W50" s="37"/>
      <c r="X50" s="37"/>
      <c r="Y50" s="37"/>
      <c r="Z50" s="37"/>
      <c r="AA50" s="37"/>
      <c r="AB50" s="37"/>
      <c r="AC50" s="37"/>
      <c r="AD50" s="37"/>
      <c r="AE50" s="37"/>
      <c r="AF50" s="37"/>
      <c r="AG50" s="37"/>
      <c r="AH50" s="37"/>
      <c r="AI50" s="37"/>
      <c r="AJ50" s="37"/>
      <c r="AK50" s="37">
        <v>15</v>
      </c>
      <c r="AL50" s="37">
        <v>42</v>
      </c>
      <c r="AM50" s="37">
        <v>6</v>
      </c>
      <c r="AN50" s="37">
        <v>-17</v>
      </c>
      <c r="AO50" s="37">
        <v>155</v>
      </c>
      <c r="AP50" s="37">
        <v>79</v>
      </c>
      <c r="AQ50" s="37">
        <v>22</v>
      </c>
      <c r="AR50" s="37">
        <v>-16</v>
      </c>
      <c r="AS50" s="37">
        <v>-107</v>
      </c>
      <c r="AT50" s="37">
        <v>13</v>
      </c>
      <c r="AU50" s="37">
        <v>50</v>
      </c>
      <c r="AV50" s="37">
        <v>18</v>
      </c>
      <c r="AW50" s="37">
        <v>-53</v>
      </c>
      <c r="AX50" s="37">
        <v>-22</v>
      </c>
      <c r="AY50" s="37">
        <v>13</v>
      </c>
      <c r="AZ50" s="37">
        <v>-52</v>
      </c>
      <c r="BA50" s="37">
        <v>55</v>
      </c>
      <c r="BB50" s="37">
        <v>-19</v>
      </c>
      <c r="BC50" s="37">
        <v>17</v>
      </c>
      <c r="BD50" s="37">
        <v>1</v>
      </c>
      <c r="BE50" s="37">
        <v>2</v>
      </c>
      <c r="BF50" s="37">
        <v>-41</v>
      </c>
      <c r="BG50" s="37">
        <v>29</v>
      </c>
      <c r="BH50" s="37">
        <v>-14</v>
      </c>
      <c r="BI50" s="37">
        <v>-1</v>
      </c>
      <c r="BJ50" s="284"/>
      <c r="BK50" s="37"/>
      <c r="BL50" s="7"/>
      <c r="BM50" s="7"/>
      <c r="BN50" s="7"/>
      <c r="BO50" s="7"/>
      <c r="BP50" s="7"/>
      <c r="BQ50" s="7"/>
      <c r="BR50" s="7"/>
      <c r="BS50" s="7"/>
      <c r="BT50" s="7"/>
      <c r="BU50" s="7">
        <f t="shared" si="124"/>
        <v>57</v>
      </c>
      <c r="BV50" s="7">
        <f t="shared" si="125"/>
        <v>-11</v>
      </c>
      <c r="BW50" s="7">
        <f t="shared" si="149"/>
        <v>-11</v>
      </c>
      <c r="BX50" s="37">
        <f t="shared" si="37"/>
        <v>6</v>
      </c>
      <c r="BY50" s="37">
        <f t="shared" si="127"/>
        <v>-94</v>
      </c>
      <c r="BZ50" s="37">
        <f t="shared" si="128"/>
        <v>68</v>
      </c>
      <c r="CA50" s="37">
        <f t="shared" si="129"/>
        <v>-75</v>
      </c>
      <c r="CB50" s="37">
        <f t="shared" si="34"/>
        <v>-39</v>
      </c>
      <c r="CC50" s="37">
        <f t="shared" si="17"/>
        <v>36</v>
      </c>
      <c r="CD50" s="37">
        <f t="shared" si="35"/>
        <v>18</v>
      </c>
      <c r="CE50" s="37">
        <f t="shared" si="36"/>
        <v>-39</v>
      </c>
      <c r="CF50" s="37">
        <f t="shared" si="38"/>
        <v>15</v>
      </c>
      <c r="CG50" s="37"/>
      <c r="CH50" s="10" t="s">
        <v>17</v>
      </c>
      <c r="CI50" s="7"/>
      <c r="CJ50" s="7"/>
      <c r="CK50" s="7"/>
      <c r="CL50" s="7"/>
      <c r="CM50" s="7"/>
      <c r="CN50" s="7"/>
      <c r="CO50" s="7">
        <f t="shared" si="123"/>
        <v>46</v>
      </c>
      <c r="CP50" s="7">
        <f t="shared" si="123"/>
        <v>240</v>
      </c>
      <c r="CQ50" s="7">
        <f t="shared" si="123"/>
        <v>-26</v>
      </c>
      <c r="CR50" s="7">
        <f t="shared" si="123"/>
        <v>-114</v>
      </c>
      <c r="CS50" s="7">
        <f t="shared" si="123"/>
        <v>54</v>
      </c>
      <c r="CT50" s="7">
        <f t="shared" si="123"/>
        <v>-24</v>
      </c>
      <c r="CU50" s="7"/>
      <c r="CV50" s="208"/>
      <c r="CW50" s="208"/>
      <c r="CX50" s="37"/>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c r="EY50" s="444"/>
      <c r="EZ50" s="444"/>
      <c r="FA50" s="444"/>
      <c r="FB50" s="444"/>
      <c r="FC50" s="444"/>
      <c r="FD50" s="444"/>
      <c r="FE50" s="444"/>
      <c r="FF50" s="444"/>
      <c r="FG50" s="444"/>
      <c r="FH50" s="444"/>
      <c r="FI50" s="444"/>
      <c r="FJ50" s="444"/>
      <c r="FK50" s="444"/>
      <c r="FL50" s="444"/>
      <c r="FO50" s="914">
        <f t="shared" si="18"/>
        <v>0</v>
      </c>
      <c r="FP50" s="914">
        <f t="shared" si="19"/>
        <v>0</v>
      </c>
      <c r="FQ50" s="914">
        <f t="shared" si="20"/>
        <v>0</v>
      </c>
      <c r="FR50" s="914">
        <f t="shared" si="21"/>
        <v>0</v>
      </c>
      <c r="FS50" s="914">
        <f t="shared" si="22"/>
        <v>0</v>
      </c>
      <c r="FT50" s="914">
        <f t="shared" si="23"/>
        <v>0</v>
      </c>
    </row>
    <row r="51" spans="2:177" x14ac:dyDescent="0.3">
      <c r="B51" s="10" t="s">
        <v>18</v>
      </c>
      <c r="C51" s="809"/>
      <c r="D51" s="809"/>
      <c r="E51" s="809"/>
      <c r="F51" s="809"/>
      <c r="G51" s="809"/>
      <c r="H51" s="809"/>
      <c r="I51" s="809">
        <v>14.789332390245471</v>
      </c>
      <c r="J51" s="809">
        <v>22.505505811243108</v>
      </c>
      <c r="K51" s="809">
        <v>25.543186458115599</v>
      </c>
      <c r="L51" s="809">
        <v>37.616345427363477</v>
      </c>
      <c r="M51" s="809">
        <v>51.832222222222221</v>
      </c>
      <c r="N51" s="809">
        <v>64.194699999999997</v>
      </c>
      <c r="O51" s="809">
        <v>95.008156</v>
      </c>
      <c r="P51" s="249">
        <f t="shared" si="11"/>
        <v>0.23850950717057162</v>
      </c>
      <c r="Q51" s="249">
        <f t="shared" si="11"/>
        <v>0.48</v>
      </c>
      <c r="R51" s="909"/>
      <c r="S51" s="37"/>
      <c r="T51" s="37"/>
      <c r="U51" s="37"/>
      <c r="V51" s="37"/>
      <c r="W51" s="37"/>
      <c r="X51" s="37"/>
      <c r="Y51" s="37"/>
      <c r="Z51" s="37"/>
      <c r="AA51" s="37"/>
      <c r="AB51" s="37"/>
      <c r="AC51" s="37"/>
      <c r="AD51" s="37"/>
      <c r="AE51" s="37"/>
      <c r="AF51" s="37"/>
      <c r="AG51" s="37"/>
      <c r="AH51" s="37"/>
      <c r="AI51" s="37"/>
      <c r="AJ51" s="37"/>
      <c r="AK51" s="37">
        <v>3.6973330975613679</v>
      </c>
      <c r="AL51" s="37">
        <v>3.6973330975613679</v>
      </c>
      <c r="AM51" s="37">
        <v>3.6973330975613679</v>
      </c>
      <c r="AN51" s="37">
        <v>3.6973330975613679</v>
      </c>
      <c r="AO51" s="37">
        <v>11.252752905621554</v>
      </c>
      <c r="AP51" s="37">
        <v>5.6263764528107769</v>
      </c>
      <c r="AQ51" s="37">
        <v>2.8131882264053885</v>
      </c>
      <c r="AR51" s="37">
        <v>2.8131882264053885</v>
      </c>
      <c r="AS51" s="37">
        <v>6.3857966145288998</v>
      </c>
      <c r="AT51" s="37">
        <v>6.3857966145288998</v>
      </c>
      <c r="AU51" s="37">
        <v>6.3857966145288998</v>
      </c>
      <c r="AV51" s="37">
        <v>6.3857966145288998</v>
      </c>
      <c r="AW51" s="37">
        <v>9.4040863568408692</v>
      </c>
      <c r="AX51" s="37">
        <v>9.4040863568408692</v>
      </c>
      <c r="AY51" s="37">
        <v>9.4040863568408692</v>
      </c>
      <c r="AZ51" s="37">
        <v>9.4040863568408692</v>
      </c>
      <c r="BA51" s="37">
        <v>12.010999999999999</v>
      </c>
      <c r="BB51" s="37">
        <v>7.8330000000000002</v>
      </c>
      <c r="BC51" s="37">
        <v>13.577</v>
      </c>
      <c r="BD51" s="37">
        <v>18.411222222222221</v>
      </c>
      <c r="BE51" s="37">
        <v>12.972</v>
      </c>
      <c r="BF51" s="37">
        <v>17.3</v>
      </c>
      <c r="BG51" s="37">
        <v>14.934700000000001</v>
      </c>
      <c r="BH51" s="37">
        <v>18.988</v>
      </c>
      <c r="BI51" s="37">
        <v>31.12847</v>
      </c>
      <c r="BJ51" s="284"/>
      <c r="BK51" s="37"/>
      <c r="BL51" s="7"/>
      <c r="BM51" s="7"/>
      <c r="BN51" s="7"/>
      <c r="BO51" s="7"/>
      <c r="BP51" s="7"/>
      <c r="BQ51" s="7"/>
      <c r="BR51" s="7"/>
      <c r="BS51" s="7"/>
      <c r="BT51" s="7"/>
      <c r="BU51" s="7">
        <f t="shared" si="124"/>
        <v>7.3946661951227357</v>
      </c>
      <c r="BV51" s="7">
        <f t="shared" si="125"/>
        <v>7.3946661951227357</v>
      </c>
      <c r="BW51" s="7">
        <f t="shared" si="149"/>
        <v>7.3946661951227357</v>
      </c>
      <c r="BX51" s="37">
        <f t="shared" si="37"/>
        <v>5.6263764528107769</v>
      </c>
      <c r="BY51" s="37">
        <f t="shared" si="127"/>
        <v>12.7715932290578</v>
      </c>
      <c r="BZ51" s="37">
        <f t="shared" si="128"/>
        <v>12.7715932290578</v>
      </c>
      <c r="CA51" s="37">
        <f t="shared" si="129"/>
        <v>18.808172713681738</v>
      </c>
      <c r="CB51" s="37">
        <f t="shared" si="34"/>
        <v>18.808172713681738</v>
      </c>
      <c r="CC51" s="37">
        <f t="shared" si="17"/>
        <v>19.844000000000001</v>
      </c>
      <c r="CD51" s="37">
        <f t="shared" si="35"/>
        <v>31.98822222222222</v>
      </c>
      <c r="CE51" s="37">
        <f t="shared" si="36"/>
        <v>30.271999999999998</v>
      </c>
      <c r="CF51" s="37">
        <f t="shared" si="38"/>
        <v>33.922699999999999</v>
      </c>
      <c r="CG51" s="37"/>
      <c r="CH51" s="10" t="str">
        <f>B51</f>
        <v>China</v>
      </c>
      <c r="CI51" s="7"/>
      <c r="CJ51" s="7"/>
      <c r="CK51" s="7"/>
      <c r="CL51" s="7"/>
      <c r="CM51" s="7"/>
      <c r="CN51" s="7"/>
      <c r="CO51" s="7">
        <f t="shared" si="123"/>
        <v>14.789332390245471</v>
      </c>
      <c r="CP51" s="7">
        <f t="shared" si="123"/>
        <v>22.505505811243108</v>
      </c>
      <c r="CQ51" s="7">
        <f t="shared" si="123"/>
        <v>25.543186458115599</v>
      </c>
      <c r="CR51" s="7">
        <f t="shared" si="123"/>
        <v>37.616345427363477</v>
      </c>
      <c r="CS51" s="7">
        <f t="shared" si="123"/>
        <v>51.832222222222221</v>
      </c>
      <c r="CT51" s="7">
        <f t="shared" si="123"/>
        <v>64.194699999999997</v>
      </c>
      <c r="CU51" s="7"/>
      <c r="CV51" s="208"/>
      <c r="CW51" s="208"/>
      <c r="CX51" s="37"/>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c r="EY51" s="444"/>
      <c r="EZ51" s="444"/>
      <c r="FA51" s="444"/>
      <c r="FB51" s="444"/>
      <c r="FC51" s="444"/>
      <c r="FD51" s="444"/>
      <c r="FE51" s="444"/>
      <c r="FF51" s="444"/>
      <c r="FG51" s="444"/>
      <c r="FH51" s="444"/>
      <c r="FI51" s="444"/>
      <c r="FJ51" s="444"/>
      <c r="FK51" s="444"/>
      <c r="FL51" s="444"/>
      <c r="FO51" s="914">
        <f t="shared" si="18"/>
        <v>0</v>
      </c>
      <c r="FP51" s="914">
        <f t="shared" si="19"/>
        <v>0</v>
      </c>
      <c r="FQ51" s="914">
        <f t="shared" si="20"/>
        <v>0</v>
      </c>
      <c r="FR51" s="914">
        <f t="shared" si="21"/>
        <v>0</v>
      </c>
      <c r="FS51" s="914">
        <f t="shared" si="22"/>
        <v>0</v>
      </c>
      <c r="FT51" s="914">
        <f t="shared" si="23"/>
        <v>0</v>
      </c>
    </row>
    <row r="52" spans="2:177" x14ac:dyDescent="0.3">
      <c r="B52" s="10" t="s">
        <v>19</v>
      </c>
      <c r="C52" s="809"/>
      <c r="D52" s="809"/>
      <c r="E52" s="809"/>
      <c r="F52" s="809"/>
      <c r="G52" s="809"/>
      <c r="H52" s="809"/>
      <c r="I52" s="809">
        <v>9</v>
      </c>
      <c r="J52" s="809">
        <v>21.2</v>
      </c>
      <c r="K52" s="809">
        <v>33</v>
      </c>
      <c r="L52" s="809">
        <v>32.803978597786696</v>
      </c>
      <c r="M52" s="809">
        <v>23.30869723006753</v>
      </c>
      <c r="N52" s="809">
        <v>7.0624477676964492</v>
      </c>
      <c r="O52" s="809">
        <v>6.5079701258564739</v>
      </c>
      <c r="P52" s="249">
        <f t="shared" si="11"/>
        <v>-0.69700375366384271</v>
      </c>
      <c r="Q52" s="249">
        <f t="shared" si="11"/>
        <v>-7.8510689222531238E-2</v>
      </c>
      <c r="R52" s="909"/>
      <c r="S52" s="37"/>
      <c r="T52" s="37"/>
      <c r="U52" s="37"/>
      <c r="V52" s="37"/>
      <c r="W52" s="37"/>
      <c r="X52" s="37"/>
      <c r="Y52" s="37"/>
      <c r="Z52" s="37"/>
      <c r="AA52" s="37"/>
      <c r="AB52" s="37"/>
      <c r="AC52" s="37"/>
      <c r="AD52" s="37"/>
      <c r="AE52" s="37"/>
      <c r="AF52" s="37"/>
      <c r="AG52" s="37"/>
      <c r="AH52" s="37"/>
      <c r="AI52" s="37"/>
      <c r="AJ52" s="37"/>
      <c r="AK52" s="37">
        <v>2.25</v>
      </c>
      <c r="AL52" s="37">
        <v>2.25</v>
      </c>
      <c r="AM52" s="37">
        <v>2.25</v>
      </c>
      <c r="AN52" s="37">
        <v>2.25</v>
      </c>
      <c r="AO52" s="37">
        <v>3.3</v>
      </c>
      <c r="AP52" s="37">
        <v>3.3</v>
      </c>
      <c r="AQ52" s="37">
        <v>7.3</v>
      </c>
      <c r="AR52" s="37">
        <v>7.3</v>
      </c>
      <c r="AS52" s="37">
        <v>7.25</v>
      </c>
      <c r="AT52" s="37">
        <v>9.25</v>
      </c>
      <c r="AU52" s="37">
        <v>8.25</v>
      </c>
      <c r="AV52" s="37">
        <v>8.25</v>
      </c>
      <c r="AW52" s="37">
        <v>8.2009946494466739</v>
      </c>
      <c r="AX52" s="37">
        <v>8.2009946494466739</v>
      </c>
      <c r="AY52" s="37">
        <v>8.2009946494466739</v>
      </c>
      <c r="AZ52" s="37">
        <v>8.2009946494466739</v>
      </c>
      <c r="BA52" s="37">
        <v>5.8271743075168825</v>
      </c>
      <c r="BB52" s="37">
        <v>5.8271743075168825</v>
      </c>
      <c r="BC52" s="37">
        <v>5.8271743075168825</v>
      </c>
      <c r="BD52" s="37">
        <v>5.8271743075168825</v>
      </c>
      <c r="BE52" s="37">
        <v>1.7656119419241123</v>
      </c>
      <c r="BF52" s="37">
        <v>1.7656119419241123</v>
      </c>
      <c r="BG52" s="37">
        <v>1.7656119419241123</v>
      </c>
      <c r="BH52" s="37">
        <v>1.7656119419241123</v>
      </c>
      <c r="BI52" s="37">
        <v>1.7656119419241123</v>
      </c>
      <c r="BJ52" s="284"/>
      <c r="BK52" s="37"/>
      <c r="BL52" s="7"/>
      <c r="BM52" s="7"/>
      <c r="BN52" s="7"/>
      <c r="BO52" s="7"/>
      <c r="BP52" s="7"/>
      <c r="BQ52" s="7"/>
      <c r="BR52" s="7"/>
      <c r="BS52" s="7"/>
      <c r="BT52" s="7"/>
      <c r="BU52" s="7">
        <f t="shared" si="124"/>
        <v>4.5</v>
      </c>
      <c r="BV52" s="7">
        <f t="shared" si="125"/>
        <v>4.5</v>
      </c>
      <c r="BW52" s="7">
        <f t="shared" si="149"/>
        <v>4.5</v>
      </c>
      <c r="BX52" s="37">
        <f t="shared" si="37"/>
        <v>14.6</v>
      </c>
      <c r="BY52" s="37">
        <f t="shared" si="127"/>
        <v>16.5</v>
      </c>
      <c r="BZ52" s="37">
        <f t="shared" si="128"/>
        <v>16.5</v>
      </c>
      <c r="CA52" s="37">
        <f t="shared" si="129"/>
        <v>16.401989298893348</v>
      </c>
      <c r="CB52" s="37">
        <f t="shared" si="34"/>
        <v>16.401989298893348</v>
      </c>
      <c r="CC52" s="37">
        <f t="shared" si="17"/>
        <v>11.654348615033765</v>
      </c>
      <c r="CD52" s="37">
        <f t="shared" si="35"/>
        <v>11.654348615033765</v>
      </c>
      <c r="CE52" s="37">
        <f t="shared" si="36"/>
        <v>3.5312238838482246</v>
      </c>
      <c r="CF52" s="37">
        <f t="shared" si="38"/>
        <v>3.5312238838482246</v>
      </c>
      <c r="CG52" s="37"/>
      <c r="CH52" s="10" t="s">
        <v>19</v>
      </c>
      <c r="CI52" s="7"/>
      <c r="CJ52" s="7"/>
      <c r="CK52" s="7"/>
      <c r="CL52" s="7"/>
      <c r="CM52" s="7"/>
      <c r="CN52" s="7"/>
      <c r="CO52" s="7">
        <f t="shared" si="123"/>
        <v>9</v>
      </c>
      <c r="CP52" s="7">
        <f t="shared" si="123"/>
        <v>21.2</v>
      </c>
      <c r="CQ52" s="7">
        <f t="shared" si="123"/>
        <v>33</v>
      </c>
      <c r="CR52" s="7">
        <f t="shared" si="123"/>
        <v>32.803978597786696</v>
      </c>
      <c r="CS52" s="7">
        <f t="shared" si="123"/>
        <v>23.30869723006753</v>
      </c>
      <c r="CT52" s="7">
        <f t="shared" si="123"/>
        <v>7.0624477676964492</v>
      </c>
      <c r="CU52" s="7"/>
      <c r="CV52" s="208"/>
      <c r="CW52" s="208"/>
      <c r="CX52" s="37"/>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c r="EY52" s="444"/>
      <c r="EZ52" s="444"/>
      <c r="FA52" s="444"/>
      <c r="FB52" s="444"/>
      <c r="FC52" s="444"/>
      <c r="FD52" s="444"/>
      <c r="FE52" s="444"/>
      <c r="FF52" s="444"/>
      <c r="FG52" s="444"/>
      <c r="FH52" s="444"/>
      <c r="FI52" s="444"/>
      <c r="FJ52" s="444"/>
      <c r="FK52" s="444"/>
      <c r="FL52" s="444"/>
      <c r="FO52" s="914">
        <f t="shared" si="18"/>
        <v>0</v>
      </c>
      <c r="FP52" s="914">
        <f t="shared" si="19"/>
        <v>0</v>
      </c>
      <c r="FQ52" s="914">
        <f t="shared" si="20"/>
        <v>0</v>
      </c>
      <c r="FR52" s="914">
        <f t="shared" si="21"/>
        <v>0</v>
      </c>
      <c r="FS52" s="914">
        <f t="shared" si="22"/>
        <v>0</v>
      </c>
      <c r="FT52" s="914">
        <f t="shared" si="23"/>
        <v>0</v>
      </c>
    </row>
    <row r="53" spans="2:177" s="432" customFormat="1" x14ac:dyDescent="0.3">
      <c r="B53" s="886" t="s">
        <v>245</v>
      </c>
      <c r="C53" s="881"/>
      <c r="D53" s="881"/>
      <c r="E53" s="881"/>
      <c r="F53" s="881"/>
      <c r="G53" s="881"/>
      <c r="H53" s="881"/>
      <c r="I53" s="881">
        <v>16.352667609754526</v>
      </c>
      <c r="J53" s="881">
        <v>22.930494188756892</v>
      </c>
      <c r="K53" s="881">
        <v>26.8688135418844</v>
      </c>
      <c r="L53" s="881">
        <v>90.028654572636526</v>
      </c>
      <c r="M53" s="881">
        <v>134.36577777777779</v>
      </c>
      <c r="N53" s="881">
        <v>161.89330000000001</v>
      </c>
      <c r="O53" s="881">
        <v>186.17729499999999</v>
      </c>
      <c r="P53" s="1006">
        <f t="shared" si="11"/>
        <v>0.20487003965956929</v>
      </c>
      <c r="Q53" s="1006">
        <f t="shared" si="11"/>
        <v>0.14999999999999991</v>
      </c>
      <c r="R53" s="909"/>
      <c r="S53" s="884"/>
      <c r="T53" s="884"/>
      <c r="U53" s="884"/>
      <c r="V53" s="884"/>
      <c r="W53" s="884"/>
      <c r="X53" s="884"/>
      <c r="Y53" s="884"/>
      <c r="Z53" s="884"/>
      <c r="AA53" s="884"/>
      <c r="AB53" s="884"/>
      <c r="AC53" s="884"/>
      <c r="AD53" s="884"/>
      <c r="AE53" s="884"/>
      <c r="AF53" s="884"/>
      <c r="AG53" s="884"/>
      <c r="AH53" s="884"/>
      <c r="AI53" s="884"/>
      <c r="AJ53" s="884"/>
      <c r="AK53" s="884">
        <v>4.0881669024386316</v>
      </c>
      <c r="AL53" s="884">
        <v>4.0881669024386316</v>
      </c>
      <c r="AM53" s="884">
        <v>4.0881669024386316</v>
      </c>
      <c r="AN53" s="884">
        <v>4.0881669024386316</v>
      </c>
      <c r="AO53" s="884">
        <v>11.465247094378446</v>
      </c>
      <c r="AP53" s="884">
        <v>5.7326235471892231</v>
      </c>
      <c r="AQ53" s="884">
        <v>2.8663117735946115</v>
      </c>
      <c r="AR53" s="884">
        <v>2.8663117735946115</v>
      </c>
      <c r="AS53" s="884">
        <v>6.7172033854711</v>
      </c>
      <c r="AT53" s="884">
        <v>6.7172033854711</v>
      </c>
      <c r="AU53" s="884">
        <v>6.7172033854711</v>
      </c>
      <c r="AV53" s="884">
        <v>6.7172033854711</v>
      </c>
      <c r="AW53" s="884">
        <v>22.507163643159132</v>
      </c>
      <c r="AX53" s="884">
        <v>22.507163643159132</v>
      </c>
      <c r="AY53" s="884">
        <v>22.507163643159132</v>
      </c>
      <c r="AZ53" s="884">
        <v>22.507163643159132</v>
      </c>
      <c r="BA53" s="884">
        <v>30.904128888888895</v>
      </c>
      <c r="BB53" s="884">
        <v>20.154866666666667</v>
      </c>
      <c r="BC53" s="884">
        <v>34.935102222222227</v>
      </c>
      <c r="BD53" s="884">
        <v>48.371680000000005</v>
      </c>
      <c r="BE53" s="884">
        <v>53.338000000000001</v>
      </c>
      <c r="BF53" s="884">
        <v>40.763999999999996</v>
      </c>
      <c r="BG53" s="884">
        <v>30.0533</v>
      </c>
      <c r="BH53" s="884">
        <v>37.738</v>
      </c>
      <c r="BI53" s="884">
        <v>35.235530000000004</v>
      </c>
      <c r="BJ53" s="284"/>
      <c r="BK53" s="884"/>
      <c r="BL53" s="885"/>
      <c r="BM53" s="885"/>
      <c r="BN53" s="885"/>
      <c r="BO53" s="885"/>
      <c r="BP53" s="885"/>
      <c r="BQ53" s="885"/>
      <c r="BR53" s="885"/>
      <c r="BS53" s="885"/>
      <c r="BT53" s="885"/>
      <c r="BU53" s="885">
        <f t="shared" si="124"/>
        <v>8.1763338048772631</v>
      </c>
      <c r="BV53" s="885">
        <f t="shared" si="125"/>
        <v>8.1763338048772631</v>
      </c>
      <c r="BW53" s="885">
        <f t="shared" si="149"/>
        <v>8.1763338048772631</v>
      </c>
      <c r="BX53" s="884">
        <f t="shared" si="37"/>
        <v>5.7326235471892231</v>
      </c>
      <c r="BY53" s="884">
        <f t="shared" si="127"/>
        <v>13.4344067709422</v>
      </c>
      <c r="BZ53" s="884">
        <f t="shared" si="128"/>
        <v>13.4344067709422</v>
      </c>
      <c r="CA53" s="884">
        <f t="shared" si="129"/>
        <v>45.014327286318263</v>
      </c>
      <c r="CB53" s="884">
        <f t="shared" si="34"/>
        <v>45.014327286318263</v>
      </c>
      <c r="CC53" s="884">
        <f t="shared" si="17"/>
        <v>51.058995555555562</v>
      </c>
      <c r="CD53" s="884">
        <f t="shared" si="35"/>
        <v>83.306782222222239</v>
      </c>
      <c r="CE53" s="884">
        <f t="shared" si="36"/>
        <v>94.102000000000004</v>
      </c>
      <c r="CF53" s="884">
        <f t="shared" si="38"/>
        <v>67.791300000000007</v>
      </c>
      <c r="CG53" s="884"/>
      <c r="CH53" s="886" t="str">
        <f>B53</f>
        <v>China Bars ≥ 500g</v>
      </c>
      <c r="CI53" s="885"/>
      <c r="CJ53" s="885"/>
      <c r="CK53" s="885"/>
      <c r="CL53" s="885"/>
      <c r="CM53" s="885"/>
      <c r="CN53" s="885"/>
      <c r="CO53" s="885">
        <f t="shared" si="123"/>
        <v>16.352667609754526</v>
      </c>
      <c r="CP53" s="885">
        <f t="shared" si="123"/>
        <v>22.930494188756892</v>
      </c>
      <c r="CQ53" s="885">
        <f t="shared" si="123"/>
        <v>26.8688135418844</v>
      </c>
      <c r="CR53" s="885">
        <f t="shared" si="123"/>
        <v>90.028654572636526</v>
      </c>
      <c r="CS53" s="885">
        <f t="shared" si="123"/>
        <v>134.36577777777779</v>
      </c>
      <c r="CT53" s="885">
        <f t="shared" si="123"/>
        <v>161.89330000000001</v>
      </c>
      <c r="CU53" s="885">
        <f t="shared" si="123"/>
        <v>186.17729499999999</v>
      </c>
      <c r="CV53" s="891">
        <f t="shared" si="123"/>
        <v>0.20487003965956929</v>
      </c>
      <c r="CW53" s="891">
        <f t="shared" si="123"/>
        <v>0.14999999999999991</v>
      </c>
      <c r="CX53" s="885"/>
      <c r="CY53" s="885">
        <f t="shared" ref="CY53:DN54" si="150">S53</f>
        <v>0</v>
      </c>
      <c r="CZ53" s="885">
        <f t="shared" si="150"/>
        <v>0</v>
      </c>
      <c r="DA53" s="885">
        <f t="shared" si="150"/>
        <v>0</v>
      </c>
      <c r="DB53" s="885">
        <f t="shared" si="150"/>
        <v>0</v>
      </c>
      <c r="DC53" s="885">
        <f t="shared" si="150"/>
        <v>0</v>
      </c>
      <c r="DD53" s="885">
        <f t="shared" si="150"/>
        <v>0</v>
      </c>
      <c r="DE53" s="885">
        <f t="shared" si="150"/>
        <v>0</v>
      </c>
      <c r="DF53" s="885">
        <f t="shared" si="150"/>
        <v>0</v>
      </c>
      <c r="DG53" s="885">
        <f t="shared" si="150"/>
        <v>0</v>
      </c>
      <c r="DH53" s="885">
        <f t="shared" si="150"/>
        <v>0</v>
      </c>
      <c r="DI53" s="885">
        <f t="shared" si="150"/>
        <v>0</v>
      </c>
      <c r="DJ53" s="885">
        <f t="shared" si="150"/>
        <v>0</v>
      </c>
      <c r="DK53" s="885">
        <f t="shared" si="150"/>
        <v>0</v>
      </c>
      <c r="DL53" s="885">
        <f t="shared" si="150"/>
        <v>0</v>
      </c>
      <c r="DM53" s="885">
        <f t="shared" si="150"/>
        <v>0</v>
      </c>
      <c r="DN53" s="885">
        <f t="shared" si="150"/>
        <v>0</v>
      </c>
      <c r="DO53" s="885">
        <f t="shared" ref="DO53:ED54" si="151">AI53</f>
        <v>0</v>
      </c>
      <c r="DP53" s="885">
        <f t="shared" si="151"/>
        <v>0</v>
      </c>
      <c r="DQ53" s="885">
        <f t="shared" si="151"/>
        <v>4.0881669024386316</v>
      </c>
      <c r="DR53" s="885">
        <f t="shared" si="151"/>
        <v>4.0881669024386316</v>
      </c>
      <c r="DS53" s="885">
        <f t="shared" si="151"/>
        <v>4.0881669024386316</v>
      </c>
      <c r="DT53" s="885">
        <f t="shared" si="151"/>
        <v>4.0881669024386316</v>
      </c>
      <c r="DU53" s="885">
        <f t="shared" si="151"/>
        <v>11.465247094378446</v>
      </c>
      <c r="DV53" s="885">
        <f t="shared" si="151"/>
        <v>5.7326235471892231</v>
      </c>
      <c r="DW53" s="885">
        <f t="shared" si="151"/>
        <v>2.8663117735946115</v>
      </c>
      <c r="DX53" s="885">
        <f t="shared" si="151"/>
        <v>2.8663117735946115</v>
      </c>
      <c r="DY53" s="885">
        <f t="shared" si="151"/>
        <v>6.7172033854711</v>
      </c>
      <c r="DZ53" s="885">
        <f t="shared" si="151"/>
        <v>6.7172033854711</v>
      </c>
      <c r="EA53" s="885">
        <f t="shared" si="151"/>
        <v>6.7172033854711</v>
      </c>
      <c r="EB53" s="885">
        <f t="shared" si="151"/>
        <v>6.7172033854711</v>
      </c>
      <c r="EC53" s="885">
        <f t="shared" si="151"/>
        <v>22.507163643159132</v>
      </c>
      <c r="ED53" s="885">
        <f t="shared" si="151"/>
        <v>22.507163643159132</v>
      </c>
      <c r="EE53" s="885">
        <f t="shared" ref="EC53:EO54" si="152">AY53</f>
        <v>22.507163643159132</v>
      </c>
      <c r="EF53" s="885">
        <f t="shared" si="152"/>
        <v>22.507163643159132</v>
      </c>
      <c r="EG53" s="885">
        <f t="shared" si="152"/>
        <v>30.904128888888895</v>
      </c>
      <c r="EH53" s="885">
        <f t="shared" si="152"/>
        <v>20.154866666666667</v>
      </c>
      <c r="EI53" s="885">
        <f t="shared" si="152"/>
        <v>34.935102222222227</v>
      </c>
      <c r="EJ53" s="885">
        <f t="shared" si="152"/>
        <v>48.371680000000005</v>
      </c>
      <c r="EK53" s="885">
        <f t="shared" si="152"/>
        <v>53.338000000000001</v>
      </c>
      <c r="EL53" s="885">
        <f t="shared" si="152"/>
        <v>40.763999999999996</v>
      </c>
      <c r="EM53" s="885">
        <f t="shared" si="152"/>
        <v>30.0533</v>
      </c>
      <c r="EN53" s="885">
        <f t="shared" si="152"/>
        <v>37.738</v>
      </c>
      <c r="EO53" s="885">
        <f t="shared" si="152"/>
        <v>35.235530000000004</v>
      </c>
      <c r="EP53" s="880"/>
      <c r="EQ53" s="452">
        <f t="shared" ref="EQ53:FF54" si="153">BK53</f>
        <v>0</v>
      </c>
      <c r="ER53" s="452">
        <f t="shared" si="153"/>
        <v>0</v>
      </c>
      <c r="ES53" s="452">
        <f t="shared" si="153"/>
        <v>0</v>
      </c>
      <c r="ET53" s="452">
        <f t="shared" si="153"/>
        <v>0</v>
      </c>
      <c r="EU53" s="452">
        <f t="shared" si="153"/>
        <v>0</v>
      </c>
      <c r="EV53" s="452">
        <f t="shared" si="153"/>
        <v>0</v>
      </c>
      <c r="EW53" s="452">
        <f t="shared" si="153"/>
        <v>0</v>
      </c>
      <c r="EX53" s="452">
        <f t="shared" si="153"/>
        <v>0</v>
      </c>
      <c r="EY53" s="452">
        <f t="shared" si="153"/>
        <v>0</v>
      </c>
      <c r="EZ53" s="452">
        <f t="shared" si="153"/>
        <v>0</v>
      </c>
      <c r="FA53" s="452">
        <f t="shared" si="153"/>
        <v>8.1763338048772631</v>
      </c>
      <c r="FB53" s="452">
        <f t="shared" si="153"/>
        <v>8.1763338048772631</v>
      </c>
      <c r="FC53" s="452">
        <f t="shared" si="153"/>
        <v>8.1763338048772631</v>
      </c>
      <c r="FD53" s="452">
        <f t="shared" si="153"/>
        <v>5.7326235471892231</v>
      </c>
      <c r="FE53" s="452">
        <f t="shared" si="153"/>
        <v>13.4344067709422</v>
      </c>
      <c r="FF53" s="452">
        <f t="shared" si="153"/>
        <v>13.4344067709422</v>
      </c>
      <c r="FG53" s="452">
        <f t="shared" ref="FG53:FL54" si="154">CA53</f>
        <v>45.014327286318263</v>
      </c>
      <c r="FH53" s="452">
        <f t="shared" si="154"/>
        <v>45.014327286318263</v>
      </c>
      <c r="FI53" s="452">
        <f t="shared" si="154"/>
        <v>51.058995555555562</v>
      </c>
      <c r="FJ53" s="452">
        <f t="shared" si="154"/>
        <v>83.306782222222239</v>
      </c>
      <c r="FK53" s="452">
        <f t="shared" si="154"/>
        <v>94.102000000000004</v>
      </c>
      <c r="FL53" s="452">
        <f t="shared" si="154"/>
        <v>67.791300000000007</v>
      </c>
      <c r="FN53" s="1012"/>
      <c r="FO53" s="914">
        <f t="shared" si="18"/>
        <v>0</v>
      </c>
      <c r="FP53" s="914">
        <f t="shared" si="19"/>
        <v>0</v>
      </c>
      <c r="FQ53" s="914">
        <f t="shared" si="20"/>
        <v>0</v>
      </c>
      <c r="FR53" s="914">
        <f t="shared" si="21"/>
        <v>0</v>
      </c>
      <c r="FS53" s="914">
        <f t="shared" si="22"/>
        <v>0</v>
      </c>
      <c r="FT53" s="914">
        <f t="shared" si="23"/>
        <v>0</v>
      </c>
      <c r="FU53" s="1012"/>
    </row>
    <row r="54" spans="2:177" s="432" customFormat="1" x14ac:dyDescent="0.3">
      <c r="B54" s="20" t="s">
        <v>103</v>
      </c>
      <c r="C54" s="873">
        <v>905</v>
      </c>
      <c r="D54" s="873">
        <v>215</v>
      </c>
      <c r="E54" s="873">
        <v>-240</v>
      </c>
      <c r="F54" s="873">
        <v>-10</v>
      </c>
      <c r="G54" s="873">
        <v>105</v>
      </c>
      <c r="H54" s="873">
        <v>-245</v>
      </c>
      <c r="I54" s="873">
        <f>SUM(I55:I58)</f>
        <v>990.6481031776417</v>
      </c>
      <c r="J54" s="873">
        <f t="shared" ref="J54:O54" si="155">SUM(J55:J58)</f>
        <v>507.24591859579829</v>
      </c>
      <c r="K54" s="873">
        <f t="shared" si="155"/>
        <v>-241.04985259999987</v>
      </c>
      <c r="L54" s="873">
        <f t="shared" si="155"/>
        <v>-557.63930619999985</v>
      </c>
      <c r="M54" s="873">
        <f t="shared" si="155"/>
        <v>-74.216179800000276</v>
      </c>
      <c r="N54" s="873">
        <f t="shared" si="155"/>
        <v>296.47576420000019</v>
      </c>
      <c r="O54" s="873">
        <f t="shared" si="155"/>
        <v>100</v>
      </c>
      <c r="P54" s="209" t="str">
        <f t="shared" si="11"/>
        <v>N/A</v>
      </c>
      <c r="Q54" s="209">
        <f t="shared" si="11"/>
        <v>-0.66270430141284398</v>
      </c>
      <c r="R54" s="909"/>
      <c r="S54" s="31">
        <v>-95</v>
      </c>
      <c r="T54" s="31">
        <v>-30</v>
      </c>
      <c r="U54" s="31">
        <v>-50</v>
      </c>
      <c r="V54" s="31">
        <v>45</v>
      </c>
      <c r="W54" s="31">
        <v>110</v>
      </c>
      <c r="X54" s="31">
        <v>-345</v>
      </c>
      <c r="Y54" s="31">
        <v>-25</v>
      </c>
      <c r="Z54" s="31">
        <v>-15</v>
      </c>
      <c r="AA54" s="31">
        <v>-85</v>
      </c>
      <c r="AB54" s="31">
        <v>115</v>
      </c>
      <c r="AC54" s="31">
        <v>60</v>
      </c>
      <c r="AD54" s="31">
        <v>30</v>
      </c>
      <c r="AE54" s="31">
        <v>-40</v>
      </c>
      <c r="AF54" s="31">
        <v>55</v>
      </c>
      <c r="AG54" s="31">
        <v>-15</v>
      </c>
      <c r="AH54" s="31">
        <v>-125</v>
      </c>
      <c r="AI54" s="31">
        <v>5</v>
      </c>
      <c r="AJ54" s="31">
        <v>-115</v>
      </c>
      <c r="AK54" s="31">
        <f t="shared" ref="AK54:BI54" si="156">SUM(AK55:AK58)</f>
        <v>687.30098298000007</v>
      </c>
      <c r="AL54" s="31">
        <f t="shared" si="156"/>
        <v>50.292911704479891</v>
      </c>
      <c r="AM54" s="31">
        <f t="shared" si="156"/>
        <v>207.02078668415976</v>
      </c>
      <c r="AN54" s="31">
        <f t="shared" si="156"/>
        <v>46.033421809001943</v>
      </c>
      <c r="AO54" s="31">
        <f t="shared" si="156"/>
        <v>-215.94544478631991</v>
      </c>
      <c r="AP54" s="31">
        <f t="shared" si="156"/>
        <v>123.8353253826093</v>
      </c>
      <c r="AQ54" s="31">
        <f t="shared" si="156"/>
        <v>525.73442329950888</v>
      </c>
      <c r="AR54" s="31">
        <f t="shared" si="156"/>
        <v>73.621614700000109</v>
      </c>
      <c r="AS54" s="31">
        <f t="shared" si="156"/>
        <v>100.38166739999974</v>
      </c>
      <c r="AT54" s="31">
        <f t="shared" si="156"/>
        <v>33.979730200000191</v>
      </c>
      <c r="AU54" s="31">
        <f t="shared" si="156"/>
        <v>-213.37130419999994</v>
      </c>
      <c r="AV54" s="31">
        <f t="shared" si="156"/>
        <v>-162.03994599999982</v>
      </c>
      <c r="AW54" s="31">
        <f t="shared" si="156"/>
        <v>-166.41974060000015</v>
      </c>
      <c r="AX54" s="31">
        <f t="shared" si="156"/>
        <v>-111.71180959999987</v>
      </c>
      <c r="AY54" s="31">
        <f t="shared" si="156"/>
        <v>-217.28717849999998</v>
      </c>
      <c r="AZ54" s="31">
        <f t="shared" si="156"/>
        <v>-62.220577499999798</v>
      </c>
      <c r="BA54" s="31">
        <f t="shared" si="156"/>
        <v>40.330283399999715</v>
      </c>
      <c r="BB54" s="31">
        <f t="shared" si="156"/>
        <v>155.21315000000007</v>
      </c>
      <c r="BC54" s="31">
        <f t="shared" si="156"/>
        <v>-98.747707000000077</v>
      </c>
      <c r="BD54" s="31">
        <f t="shared" si="156"/>
        <v>-171.0119062</v>
      </c>
      <c r="BE54" s="31">
        <f t="shared" si="156"/>
        <v>11.010812200000277</v>
      </c>
      <c r="BF54" s="31">
        <f t="shared" si="156"/>
        <v>444.05345099999931</v>
      </c>
      <c r="BG54" s="31">
        <f t="shared" si="156"/>
        <v>-300.29840799999965</v>
      </c>
      <c r="BH54" s="31">
        <f t="shared" si="156"/>
        <v>141.70990900000021</v>
      </c>
      <c r="BI54" s="31">
        <f t="shared" si="156"/>
        <v>-5.9836120000002122</v>
      </c>
      <c r="BJ54" s="284"/>
      <c r="BK54" s="31">
        <v>340</v>
      </c>
      <c r="BL54" s="31">
        <v>-125</v>
      </c>
      <c r="BM54" s="31">
        <v>-5</v>
      </c>
      <c r="BN54" s="31">
        <v>-235</v>
      </c>
      <c r="BO54" s="31">
        <v>-40</v>
      </c>
      <c r="BP54" s="31">
        <v>30</v>
      </c>
      <c r="BQ54" s="31">
        <v>90</v>
      </c>
      <c r="BR54" s="31">
        <v>15</v>
      </c>
      <c r="BS54" s="31">
        <v>-140</v>
      </c>
      <c r="BT54" s="31">
        <v>-110</v>
      </c>
      <c r="BU54" s="31">
        <f t="shared" si="124"/>
        <v>737.59389468448001</v>
      </c>
      <c r="BV54" s="31">
        <f t="shared" si="125"/>
        <v>253.0542084931617</v>
      </c>
      <c r="BW54" s="31">
        <f t="shared" ref="BW54" si="157">SUM(BW55:BW58)</f>
        <v>-92.110119403710627</v>
      </c>
      <c r="BX54" s="31">
        <f t="shared" si="37"/>
        <v>599.356037999509</v>
      </c>
      <c r="BY54" s="31">
        <f t="shared" si="127"/>
        <v>134.36139759999992</v>
      </c>
      <c r="BZ54" s="31">
        <f t="shared" si="128"/>
        <v>-375.41125019999976</v>
      </c>
      <c r="CA54" s="31">
        <f t="shared" si="129"/>
        <v>-278.13155019999999</v>
      </c>
      <c r="CB54" s="31">
        <f t="shared" si="34"/>
        <v>-279.5077559999998</v>
      </c>
      <c r="CC54" s="31">
        <f t="shared" si="17"/>
        <v>195.5434333999998</v>
      </c>
      <c r="CD54" s="31">
        <f t="shared" si="35"/>
        <v>-269.7596132000001</v>
      </c>
      <c r="CE54" s="31">
        <f t="shared" si="36"/>
        <v>455.06426319999957</v>
      </c>
      <c r="CF54" s="31">
        <f t="shared" si="38"/>
        <v>-158.58849899999944</v>
      </c>
      <c r="CG54" s="31"/>
      <c r="CH54" s="887" t="s">
        <v>103</v>
      </c>
      <c r="CI54" s="31">
        <f t="shared" ref="CI54:CN54" si="158">C54</f>
        <v>905</v>
      </c>
      <c r="CJ54" s="31">
        <f t="shared" si="158"/>
        <v>215</v>
      </c>
      <c r="CK54" s="31">
        <f t="shared" si="158"/>
        <v>-240</v>
      </c>
      <c r="CL54" s="31">
        <f t="shared" si="158"/>
        <v>-10</v>
      </c>
      <c r="CM54" s="31">
        <f t="shared" si="158"/>
        <v>105</v>
      </c>
      <c r="CN54" s="31">
        <f t="shared" si="158"/>
        <v>-245</v>
      </c>
      <c r="CO54" s="31">
        <f t="shared" si="123"/>
        <v>990.6481031776417</v>
      </c>
      <c r="CP54" s="31">
        <f t="shared" si="123"/>
        <v>507.24591859579829</v>
      </c>
      <c r="CQ54" s="31">
        <f t="shared" si="123"/>
        <v>-241.04985259999987</v>
      </c>
      <c r="CR54" s="31">
        <f t="shared" si="123"/>
        <v>-557.63930619999985</v>
      </c>
      <c r="CS54" s="31">
        <f t="shared" si="123"/>
        <v>-74.216179800000276</v>
      </c>
      <c r="CT54" s="31">
        <f t="shared" si="123"/>
        <v>296.47576420000019</v>
      </c>
      <c r="CU54" s="31">
        <f t="shared" si="123"/>
        <v>100</v>
      </c>
      <c r="CV54" s="210" t="str">
        <f t="shared" si="123"/>
        <v>N/A</v>
      </c>
      <c r="CW54" s="210">
        <f t="shared" si="123"/>
        <v>-0.66270430141284398</v>
      </c>
      <c r="CX54" s="31"/>
      <c r="CY54" s="444">
        <f t="shared" si="150"/>
        <v>-95</v>
      </c>
      <c r="CZ54" s="444">
        <f t="shared" si="150"/>
        <v>-30</v>
      </c>
      <c r="DA54" s="444">
        <f t="shared" si="150"/>
        <v>-50</v>
      </c>
      <c r="DB54" s="444">
        <f t="shared" si="150"/>
        <v>45</v>
      </c>
      <c r="DC54" s="444">
        <f t="shared" si="150"/>
        <v>110</v>
      </c>
      <c r="DD54" s="444">
        <f t="shared" si="150"/>
        <v>-345</v>
      </c>
      <c r="DE54" s="444">
        <f t="shared" si="150"/>
        <v>-25</v>
      </c>
      <c r="DF54" s="444">
        <f t="shared" si="150"/>
        <v>-15</v>
      </c>
      <c r="DG54" s="444">
        <f t="shared" si="150"/>
        <v>-85</v>
      </c>
      <c r="DH54" s="444">
        <f t="shared" si="150"/>
        <v>115</v>
      </c>
      <c r="DI54" s="444">
        <f t="shared" si="150"/>
        <v>60</v>
      </c>
      <c r="DJ54" s="444">
        <f t="shared" si="150"/>
        <v>30</v>
      </c>
      <c r="DK54" s="444">
        <f t="shared" si="150"/>
        <v>-40</v>
      </c>
      <c r="DL54" s="444">
        <f t="shared" si="150"/>
        <v>55</v>
      </c>
      <c r="DM54" s="444">
        <f t="shared" si="150"/>
        <v>-15</v>
      </c>
      <c r="DN54" s="444">
        <f t="shared" si="150"/>
        <v>-125</v>
      </c>
      <c r="DO54" s="444">
        <f t="shared" si="151"/>
        <v>5</v>
      </c>
      <c r="DP54" s="444">
        <f t="shared" si="151"/>
        <v>-115</v>
      </c>
      <c r="DQ54" s="444">
        <f t="shared" si="151"/>
        <v>687.30098298000007</v>
      </c>
      <c r="DR54" s="444">
        <f t="shared" si="151"/>
        <v>50.292911704479891</v>
      </c>
      <c r="DS54" s="444">
        <f t="shared" si="151"/>
        <v>207.02078668415976</v>
      </c>
      <c r="DT54" s="444">
        <f t="shared" si="151"/>
        <v>46.033421809001943</v>
      </c>
      <c r="DU54" s="444">
        <f t="shared" si="151"/>
        <v>-215.94544478631991</v>
      </c>
      <c r="DV54" s="444">
        <f t="shared" si="151"/>
        <v>123.8353253826093</v>
      </c>
      <c r="DW54" s="444">
        <f t="shared" si="151"/>
        <v>525.73442329950888</v>
      </c>
      <c r="DX54" s="444">
        <f t="shared" si="151"/>
        <v>73.621614700000109</v>
      </c>
      <c r="DY54" s="444">
        <f t="shared" si="151"/>
        <v>100.38166739999974</v>
      </c>
      <c r="DZ54" s="444">
        <f t="shared" si="151"/>
        <v>33.979730200000191</v>
      </c>
      <c r="EA54" s="444">
        <f t="shared" si="151"/>
        <v>-213.37130419999994</v>
      </c>
      <c r="EB54" s="444">
        <f t="shared" si="151"/>
        <v>-162.03994599999982</v>
      </c>
      <c r="EC54" s="444">
        <f t="shared" si="152"/>
        <v>-166.41974060000015</v>
      </c>
      <c r="ED54" s="444">
        <f t="shared" si="152"/>
        <v>-111.71180959999987</v>
      </c>
      <c r="EE54" s="444">
        <f t="shared" si="152"/>
        <v>-217.28717849999998</v>
      </c>
      <c r="EF54" s="444">
        <f t="shared" si="152"/>
        <v>-62.220577499999798</v>
      </c>
      <c r="EG54" s="444">
        <f t="shared" si="152"/>
        <v>40.330283399999715</v>
      </c>
      <c r="EH54" s="444">
        <f t="shared" si="152"/>
        <v>155.21315000000007</v>
      </c>
      <c r="EI54" s="444">
        <f t="shared" si="152"/>
        <v>-98.747707000000077</v>
      </c>
      <c r="EJ54" s="444">
        <f t="shared" si="152"/>
        <v>-171.0119062</v>
      </c>
      <c r="EK54" s="444">
        <f t="shared" si="152"/>
        <v>11.010812200000277</v>
      </c>
      <c r="EL54" s="444">
        <f t="shared" si="152"/>
        <v>444.05345099999931</v>
      </c>
      <c r="EM54" s="444">
        <f t="shared" si="152"/>
        <v>-300.29840799999965</v>
      </c>
      <c r="EN54" s="444">
        <f t="shared" si="152"/>
        <v>141.70990900000021</v>
      </c>
      <c r="EO54" s="444">
        <f t="shared" si="152"/>
        <v>-5.9836120000002122</v>
      </c>
      <c r="EP54" s="444"/>
      <c r="EQ54" s="444">
        <f t="shared" si="153"/>
        <v>340</v>
      </c>
      <c r="ER54" s="444">
        <f t="shared" si="153"/>
        <v>-125</v>
      </c>
      <c r="ES54" s="444">
        <f t="shared" si="153"/>
        <v>-5</v>
      </c>
      <c r="ET54" s="444">
        <f t="shared" si="153"/>
        <v>-235</v>
      </c>
      <c r="EU54" s="444">
        <f t="shared" si="153"/>
        <v>-40</v>
      </c>
      <c r="EV54" s="444">
        <f t="shared" si="153"/>
        <v>30</v>
      </c>
      <c r="EW54" s="444">
        <f t="shared" si="153"/>
        <v>90</v>
      </c>
      <c r="EX54" s="444">
        <f t="shared" si="153"/>
        <v>15</v>
      </c>
      <c r="EY54" s="444">
        <f t="shared" si="153"/>
        <v>-140</v>
      </c>
      <c r="EZ54" s="444">
        <f t="shared" si="153"/>
        <v>-110</v>
      </c>
      <c r="FA54" s="444">
        <f t="shared" si="153"/>
        <v>737.59389468448001</v>
      </c>
      <c r="FB54" s="444">
        <f t="shared" si="153"/>
        <v>253.0542084931617</v>
      </c>
      <c r="FC54" s="444">
        <f t="shared" si="153"/>
        <v>-92.110119403710627</v>
      </c>
      <c r="FD54" s="444">
        <f t="shared" si="153"/>
        <v>599.356037999509</v>
      </c>
      <c r="FE54" s="444">
        <f t="shared" si="153"/>
        <v>134.36139759999992</v>
      </c>
      <c r="FF54" s="444">
        <f t="shared" si="153"/>
        <v>-375.41125019999976</v>
      </c>
      <c r="FG54" s="444">
        <f t="shared" si="154"/>
        <v>-278.13155019999999</v>
      </c>
      <c r="FH54" s="444">
        <f t="shared" si="154"/>
        <v>-279.5077559999998</v>
      </c>
      <c r="FI54" s="444">
        <f t="shared" si="154"/>
        <v>195.5434333999998</v>
      </c>
      <c r="FJ54" s="444">
        <f t="shared" si="154"/>
        <v>-269.7596132000001</v>
      </c>
      <c r="FK54" s="444">
        <f t="shared" si="154"/>
        <v>455.06426319999957</v>
      </c>
      <c r="FL54" s="444">
        <f t="shared" si="154"/>
        <v>-158.58849899999944</v>
      </c>
      <c r="FN54" s="1012"/>
      <c r="FO54" s="914">
        <f t="shared" si="18"/>
        <v>0</v>
      </c>
      <c r="FP54" s="914">
        <f t="shared" si="19"/>
        <v>0</v>
      </c>
      <c r="FQ54" s="914">
        <f t="shared" si="20"/>
        <v>0</v>
      </c>
      <c r="FR54" s="914">
        <f t="shared" si="21"/>
        <v>0</v>
      </c>
      <c r="FS54" s="914">
        <f t="shared" si="22"/>
        <v>0</v>
      </c>
      <c r="FT54" s="914">
        <f t="shared" si="23"/>
        <v>0</v>
      </c>
      <c r="FU54" s="1012"/>
    </row>
    <row r="55" spans="2:177" x14ac:dyDescent="0.3">
      <c r="B55" s="10" t="s">
        <v>15</v>
      </c>
      <c r="C55" s="809"/>
      <c r="D55" s="809"/>
      <c r="E55" s="809"/>
      <c r="F55" s="809"/>
      <c r="G55" s="809"/>
      <c r="H55" s="809"/>
      <c r="I55" s="809">
        <v>125.23173499999987</v>
      </c>
      <c r="J55" s="809">
        <v>523.89902040000004</v>
      </c>
      <c r="K55" s="809">
        <v>-5.8925504999999063</v>
      </c>
      <c r="L55" s="809">
        <v>-101.52337489999994</v>
      </c>
      <c r="M55" s="809">
        <v>-60.93543000000016</v>
      </c>
      <c r="N55" s="809">
        <v>165.29442000000017</v>
      </c>
      <c r="O55" s="809">
        <v>-50</v>
      </c>
      <c r="P55" s="249" t="str">
        <f t="shared" si="11"/>
        <v>N/A</v>
      </c>
      <c r="Q55" s="249" t="str">
        <f t="shared" si="11"/>
        <v>N/A</v>
      </c>
      <c r="R55" s="909"/>
      <c r="S55" s="37"/>
      <c r="T55" s="37"/>
      <c r="U55" s="37"/>
      <c r="V55" s="37"/>
      <c r="W55" s="37"/>
      <c r="X55" s="37"/>
      <c r="Y55" s="37"/>
      <c r="Z55" s="37"/>
      <c r="AA55" s="37"/>
      <c r="AB55" s="37"/>
      <c r="AC55" s="37"/>
      <c r="AD55" s="37"/>
      <c r="AE55" s="37"/>
      <c r="AF55" s="37"/>
      <c r="AG55" s="37"/>
      <c r="AH55" s="37"/>
      <c r="AI55" s="37"/>
      <c r="AJ55" s="37"/>
      <c r="AK55" s="37">
        <v>77.093735999999922</v>
      </c>
      <c r="AL55" s="37">
        <v>-12.929118000000017</v>
      </c>
      <c r="AM55" s="37">
        <v>81.839284000000106</v>
      </c>
      <c r="AN55" s="37">
        <v>-20.772167000000131</v>
      </c>
      <c r="AO55" s="37">
        <v>-6.7504139999999895</v>
      </c>
      <c r="AP55" s="37">
        <v>171.52357900000004</v>
      </c>
      <c r="AQ55" s="37">
        <v>338.94307030000004</v>
      </c>
      <c r="AR55" s="37">
        <v>20.182785099999979</v>
      </c>
      <c r="AS55" s="37">
        <v>78.069970800000007</v>
      </c>
      <c r="AT55" s="37">
        <v>6.7951286000001714</v>
      </c>
      <c r="AU55" s="37">
        <v>-52.364039700000085</v>
      </c>
      <c r="AV55" s="37">
        <v>-38.393610199999998</v>
      </c>
      <c r="AW55" s="37">
        <v>39.69113509999984</v>
      </c>
      <c r="AX55" s="37">
        <v>-19.978259999999775</v>
      </c>
      <c r="AY55" s="37">
        <v>-116.96814000000013</v>
      </c>
      <c r="AZ55" s="37">
        <v>-4.2681099999998695</v>
      </c>
      <c r="BA55" s="37">
        <v>-78.217640000000131</v>
      </c>
      <c r="BB55" s="37">
        <v>15.461209999999962</v>
      </c>
      <c r="BC55" s="37">
        <v>-10.315199999999953</v>
      </c>
      <c r="BD55" s="37">
        <v>12.136199999999953</v>
      </c>
      <c r="BE55" s="37">
        <v>17.694290000000038</v>
      </c>
      <c r="BF55" s="37">
        <v>14.566709999999963</v>
      </c>
      <c r="BG55" s="37">
        <v>5.1010100000000094</v>
      </c>
      <c r="BH55" s="37">
        <v>127.93241000000015</v>
      </c>
      <c r="BI55" s="37">
        <v>-36.323020000000021</v>
      </c>
      <c r="BJ55" s="284"/>
      <c r="BK55" s="37"/>
      <c r="BL55" s="37"/>
      <c r="BM55" s="37"/>
      <c r="BN55" s="37"/>
      <c r="BO55" s="37"/>
      <c r="BP55" s="37"/>
      <c r="BQ55" s="37"/>
      <c r="BR55" s="37"/>
      <c r="BS55" s="37"/>
      <c r="BT55" s="37"/>
      <c r="BU55" s="37">
        <f t="shared" si="124"/>
        <v>64.164617999999905</v>
      </c>
      <c r="BV55" s="37">
        <f t="shared" si="125"/>
        <v>61.067116999999975</v>
      </c>
      <c r="BW55" s="37">
        <f>AO55+AP55</f>
        <v>164.77316500000006</v>
      </c>
      <c r="BX55" s="37">
        <f t="shared" si="37"/>
        <v>359.12585540000003</v>
      </c>
      <c r="BY55" s="37">
        <f t="shared" si="127"/>
        <v>84.865099400000176</v>
      </c>
      <c r="BZ55" s="37">
        <f t="shared" si="128"/>
        <v>-90.757649900000075</v>
      </c>
      <c r="CA55" s="37">
        <f t="shared" si="129"/>
        <v>19.712875100000065</v>
      </c>
      <c r="CB55" s="37">
        <f t="shared" si="34"/>
        <v>-121.23625</v>
      </c>
      <c r="CC55" s="37">
        <f t="shared" si="17"/>
        <v>-62.756430000000165</v>
      </c>
      <c r="CD55" s="37">
        <f t="shared" si="35"/>
        <v>1.8209999999999997</v>
      </c>
      <c r="CE55" s="37">
        <f t="shared" si="36"/>
        <v>32.261000000000003</v>
      </c>
      <c r="CF55" s="37">
        <f t="shared" si="38"/>
        <v>133.03342000000015</v>
      </c>
      <c r="CG55" s="37"/>
      <c r="CH55" s="10" t="s">
        <v>15</v>
      </c>
      <c r="CI55" s="7"/>
      <c r="CJ55" s="7"/>
      <c r="CK55" s="7"/>
      <c r="CL55" s="7"/>
      <c r="CM55" s="7"/>
      <c r="CN55" s="7"/>
      <c r="CO55" s="7">
        <f t="shared" si="123"/>
        <v>125.23173499999987</v>
      </c>
      <c r="CP55" s="7">
        <f t="shared" si="123"/>
        <v>523.89902040000004</v>
      </c>
      <c r="CQ55" s="7">
        <f t="shared" si="123"/>
        <v>-5.8925504999999063</v>
      </c>
      <c r="CR55" s="7">
        <f t="shared" si="123"/>
        <v>-101.52337489999994</v>
      </c>
      <c r="CS55" s="7">
        <f t="shared" si="123"/>
        <v>-60.93543000000016</v>
      </c>
      <c r="CT55" s="7">
        <f t="shared" si="123"/>
        <v>165.29442000000017</v>
      </c>
      <c r="CU55" s="7"/>
      <c r="CV55" s="208"/>
      <c r="CW55" s="208"/>
      <c r="CX55" s="37"/>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c r="EY55" s="444"/>
      <c r="EZ55" s="444"/>
      <c r="FA55" s="444"/>
      <c r="FB55" s="444"/>
      <c r="FC55" s="444"/>
      <c r="FD55" s="444"/>
      <c r="FE55" s="444"/>
      <c r="FF55" s="444"/>
      <c r="FG55" s="444"/>
      <c r="FH55" s="444"/>
      <c r="FI55" s="444"/>
      <c r="FJ55" s="444"/>
      <c r="FK55" s="444"/>
      <c r="FL55" s="444"/>
      <c r="FO55" s="914">
        <f t="shared" si="18"/>
        <v>0</v>
      </c>
      <c r="FP55" s="914">
        <f t="shared" si="19"/>
        <v>0</v>
      </c>
      <c r="FQ55" s="914">
        <f t="shared" si="20"/>
        <v>0</v>
      </c>
      <c r="FR55" s="914">
        <f t="shared" si="21"/>
        <v>0</v>
      </c>
      <c r="FS55" s="914">
        <f t="shared" si="22"/>
        <v>0</v>
      </c>
      <c r="FT55" s="914">
        <f t="shared" si="23"/>
        <v>0</v>
      </c>
    </row>
    <row r="56" spans="2:177" x14ac:dyDescent="0.3">
      <c r="B56" s="10" t="s">
        <v>16</v>
      </c>
      <c r="C56" s="809"/>
      <c r="D56" s="809"/>
      <c r="E56" s="809"/>
      <c r="F56" s="809"/>
      <c r="G56" s="809"/>
      <c r="H56" s="809"/>
      <c r="I56" s="809">
        <v>508.35892787764175</v>
      </c>
      <c r="J56" s="809">
        <v>237.22042819579832</v>
      </c>
      <c r="K56" s="809">
        <v>55.758257900000075</v>
      </c>
      <c r="L56" s="809">
        <v>-312.64948129999988</v>
      </c>
      <c r="M56" s="809">
        <v>-98.610808600000098</v>
      </c>
      <c r="N56" s="809">
        <v>163.182973</v>
      </c>
      <c r="O56" s="809">
        <v>100</v>
      </c>
      <c r="P56" s="249" t="str">
        <f t="shared" si="11"/>
        <v>N/A</v>
      </c>
      <c r="Q56" s="249">
        <f t="shared" si="11"/>
        <v>-0.38719096630259331</v>
      </c>
      <c r="R56" s="909"/>
      <c r="S56" s="37"/>
      <c r="T56" s="37"/>
      <c r="U56" s="37"/>
      <c r="V56" s="37"/>
      <c r="W56" s="37"/>
      <c r="X56" s="37"/>
      <c r="Y56" s="37"/>
      <c r="Z56" s="37"/>
      <c r="AA56" s="37"/>
      <c r="AB56" s="37"/>
      <c r="AC56" s="37"/>
      <c r="AD56" s="37"/>
      <c r="AE56" s="37"/>
      <c r="AF56" s="37"/>
      <c r="AG56" s="37"/>
      <c r="AH56" s="37"/>
      <c r="AI56" s="37"/>
      <c r="AJ56" s="37"/>
      <c r="AK56" s="37">
        <v>192.74992938000011</v>
      </c>
      <c r="AL56" s="37">
        <v>57.348499504479811</v>
      </c>
      <c r="AM56" s="37">
        <v>205.94989018415987</v>
      </c>
      <c r="AN56" s="37">
        <v>52.310608809001977</v>
      </c>
      <c r="AO56" s="37">
        <v>-46.373440786320018</v>
      </c>
      <c r="AP56" s="37">
        <v>62.541556382609301</v>
      </c>
      <c r="AQ56" s="37">
        <v>111.53400299950898</v>
      </c>
      <c r="AR56" s="37">
        <v>109.51830960000004</v>
      </c>
      <c r="AS56" s="37">
        <v>46.993366599999831</v>
      </c>
      <c r="AT56" s="37">
        <v>77.992781599999873</v>
      </c>
      <c r="AU56" s="37">
        <v>1.3749555000001565</v>
      </c>
      <c r="AV56" s="37">
        <v>-70.602845799999784</v>
      </c>
      <c r="AW56" s="37">
        <v>-155.91198570000009</v>
      </c>
      <c r="AX56" s="37">
        <v>-64.063299600000022</v>
      </c>
      <c r="AY56" s="37">
        <v>-70.295338499999843</v>
      </c>
      <c r="AZ56" s="37">
        <v>-22.378857499999924</v>
      </c>
      <c r="BA56" s="37">
        <v>-41.53795660000015</v>
      </c>
      <c r="BB56" s="37">
        <v>-10.026059999999823</v>
      </c>
      <c r="BC56" s="37">
        <v>-11.227527000000235</v>
      </c>
      <c r="BD56" s="37">
        <v>-35.819264999999895</v>
      </c>
      <c r="BE56" s="37">
        <v>10.635531000000192</v>
      </c>
      <c r="BF56" s="37">
        <v>427.34597099999945</v>
      </c>
      <c r="BG56" s="37">
        <v>-269.1167879999997</v>
      </c>
      <c r="BH56" s="37">
        <v>-5.6817409999999215</v>
      </c>
      <c r="BI56" s="37">
        <v>21.792607999999774</v>
      </c>
      <c r="BJ56" s="284"/>
      <c r="BK56" s="37"/>
      <c r="BL56" s="37"/>
      <c r="BM56" s="37"/>
      <c r="BN56" s="37"/>
      <c r="BO56" s="37"/>
      <c r="BP56" s="37"/>
      <c r="BQ56" s="37"/>
      <c r="BR56" s="37"/>
      <c r="BS56" s="37"/>
      <c r="BT56" s="37"/>
      <c r="BU56" s="37">
        <f t="shared" si="124"/>
        <v>250.09842888447992</v>
      </c>
      <c r="BV56" s="37">
        <f t="shared" si="125"/>
        <v>258.26049899316183</v>
      </c>
      <c r="BW56" s="37">
        <f t="shared" ref="BW56:BW59" si="159">AO56+AP56</f>
        <v>16.168115596289283</v>
      </c>
      <c r="BX56" s="37">
        <f t="shared" si="37"/>
        <v>221.05231259950904</v>
      </c>
      <c r="BY56" s="37">
        <f t="shared" si="127"/>
        <v>124.9861481999997</v>
      </c>
      <c r="BZ56" s="37">
        <f t="shared" si="128"/>
        <v>-69.227890299999629</v>
      </c>
      <c r="CA56" s="37">
        <f t="shared" si="129"/>
        <v>-219.97528530000011</v>
      </c>
      <c r="CB56" s="37">
        <f t="shared" si="34"/>
        <v>-92.674195999999768</v>
      </c>
      <c r="CC56" s="37">
        <f t="shared" si="17"/>
        <v>-51.564016599999974</v>
      </c>
      <c r="CD56" s="37">
        <f t="shared" si="35"/>
        <v>-47.046792000000131</v>
      </c>
      <c r="CE56" s="37">
        <f t="shared" si="36"/>
        <v>437.98150199999964</v>
      </c>
      <c r="CF56" s="37">
        <f t="shared" si="38"/>
        <v>-274.79852899999963</v>
      </c>
      <c r="CG56" s="37"/>
      <c r="CH56" s="10" t="s">
        <v>16</v>
      </c>
      <c r="CI56" s="7"/>
      <c r="CJ56" s="7"/>
      <c r="CK56" s="7"/>
      <c r="CL56" s="7"/>
      <c r="CM56" s="7"/>
      <c r="CN56" s="7"/>
      <c r="CO56" s="7">
        <f t="shared" si="123"/>
        <v>508.35892787764175</v>
      </c>
      <c r="CP56" s="7">
        <f t="shared" si="123"/>
        <v>237.22042819579832</v>
      </c>
      <c r="CQ56" s="7">
        <f t="shared" si="123"/>
        <v>55.758257900000075</v>
      </c>
      <c r="CR56" s="7">
        <f t="shared" si="123"/>
        <v>-312.64948129999988</v>
      </c>
      <c r="CS56" s="7">
        <f t="shared" si="123"/>
        <v>-98.610808600000098</v>
      </c>
      <c r="CT56" s="7">
        <f t="shared" si="123"/>
        <v>163.182973</v>
      </c>
      <c r="CU56" s="7"/>
      <c r="CV56" s="208"/>
      <c r="CW56" s="208"/>
      <c r="CX56" s="37"/>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c r="EY56" s="444"/>
      <c r="EZ56" s="444"/>
      <c r="FA56" s="444"/>
      <c r="FB56" s="444"/>
      <c r="FC56" s="444"/>
      <c r="FD56" s="444"/>
      <c r="FE56" s="444"/>
      <c r="FF56" s="444"/>
      <c r="FG56" s="444"/>
      <c r="FH56" s="444"/>
      <c r="FI56" s="444"/>
      <c r="FJ56" s="444"/>
      <c r="FK56" s="444"/>
      <c r="FL56" s="444"/>
      <c r="FO56" s="914">
        <f t="shared" si="18"/>
        <v>0</v>
      </c>
      <c r="FP56" s="914">
        <f t="shared" si="19"/>
        <v>0</v>
      </c>
      <c r="FQ56" s="914">
        <f t="shared" si="20"/>
        <v>0</v>
      </c>
      <c r="FR56" s="914">
        <f t="shared" si="21"/>
        <v>0</v>
      </c>
      <c r="FS56" s="914">
        <f t="shared" si="22"/>
        <v>0</v>
      </c>
      <c r="FT56" s="914">
        <f t="shared" si="23"/>
        <v>0</v>
      </c>
    </row>
    <row r="57" spans="2:177" x14ac:dyDescent="0.3">
      <c r="B57" s="10" t="s">
        <v>17</v>
      </c>
      <c r="C57" s="809"/>
      <c r="D57" s="809"/>
      <c r="E57" s="809"/>
      <c r="F57" s="809"/>
      <c r="G57" s="809"/>
      <c r="H57" s="809"/>
      <c r="I57" s="809">
        <v>-12.70334969999999</v>
      </c>
      <c r="J57" s="809">
        <v>57.665439999999982</v>
      </c>
      <c r="K57" s="809">
        <v>-22.6035</v>
      </c>
      <c r="L57" s="809">
        <v>-27.636179999999989</v>
      </c>
      <c r="M57" s="809">
        <v>11.573638800000001</v>
      </c>
      <c r="N57" s="809">
        <v>-6.1580587999999983</v>
      </c>
      <c r="O57" s="809">
        <v>-5</v>
      </c>
      <c r="P57" s="249" t="str">
        <f t="shared" si="11"/>
        <v>N/A</v>
      </c>
      <c r="Q57" s="249" t="str">
        <f t="shared" si="11"/>
        <v>N/A</v>
      </c>
      <c r="R57" s="909"/>
      <c r="S57" s="37"/>
      <c r="T57" s="37"/>
      <c r="U57" s="37"/>
      <c r="V57" s="37"/>
      <c r="W57" s="37"/>
      <c r="X57" s="37"/>
      <c r="Y57" s="37"/>
      <c r="Z57" s="37"/>
      <c r="AA57" s="37"/>
      <c r="AB57" s="37"/>
      <c r="AC57" s="37"/>
      <c r="AD57" s="37"/>
      <c r="AE57" s="37"/>
      <c r="AF57" s="37"/>
      <c r="AG57" s="37"/>
      <c r="AH57" s="37"/>
      <c r="AI57" s="37"/>
      <c r="AJ57" s="37"/>
      <c r="AK57" s="37">
        <v>-0.13331239999999525</v>
      </c>
      <c r="AL57" s="37">
        <v>14.025930200000003</v>
      </c>
      <c r="AM57" s="37">
        <v>-21.308847500000002</v>
      </c>
      <c r="AN57" s="37">
        <v>-5.2871199999999954</v>
      </c>
      <c r="AO57" s="37">
        <v>-0.13079000000000815</v>
      </c>
      <c r="AP57" s="37">
        <v>17.593630000000005</v>
      </c>
      <c r="AQ57" s="37">
        <v>24.391500000000001</v>
      </c>
      <c r="AR57" s="37">
        <v>15.811099999999991</v>
      </c>
      <c r="AS57" s="37">
        <v>-0.18560000000000582</v>
      </c>
      <c r="AT57" s="37">
        <v>-33.208299999999987</v>
      </c>
      <c r="AU57" s="37">
        <v>10.958100000000005</v>
      </c>
      <c r="AV57" s="37">
        <v>-0.16770000000001165</v>
      </c>
      <c r="AW57" s="37">
        <v>-0.16309999999999128</v>
      </c>
      <c r="AX57" s="37">
        <v>-8.2826999999999966</v>
      </c>
      <c r="AY57" s="37">
        <v>-0.1595</v>
      </c>
      <c r="AZ57" s="37">
        <v>-19.030880000000003</v>
      </c>
      <c r="BA57" s="37">
        <v>2.1092799999999987</v>
      </c>
      <c r="BB57" s="37">
        <v>3.0771999999999973</v>
      </c>
      <c r="BC57" s="37">
        <v>3.3414000000000086</v>
      </c>
      <c r="BD57" s="37">
        <v>3.0457587999999958</v>
      </c>
      <c r="BE57" s="37">
        <v>-0.14375879999999597</v>
      </c>
      <c r="BF57" s="37">
        <v>-13.297650000000008</v>
      </c>
      <c r="BG57" s="37">
        <v>3.5596000000000059</v>
      </c>
      <c r="BH57" s="37">
        <v>3.7237499999999999</v>
      </c>
      <c r="BI57" s="37">
        <v>-2.0133000000000028</v>
      </c>
      <c r="BJ57" s="284"/>
      <c r="BK57" s="37"/>
      <c r="BL57" s="37"/>
      <c r="BM57" s="37"/>
      <c r="BN57" s="37"/>
      <c r="BO57" s="37"/>
      <c r="BP57" s="37"/>
      <c r="BQ57" s="37"/>
      <c r="BR57" s="37"/>
      <c r="BS57" s="37"/>
      <c r="BT57" s="37"/>
      <c r="BU57" s="37">
        <f t="shared" si="124"/>
        <v>13.892617800000007</v>
      </c>
      <c r="BV57" s="37">
        <f t="shared" si="125"/>
        <v>-26.595967499999997</v>
      </c>
      <c r="BW57" s="37">
        <f t="shared" si="159"/>
        <v>17.462839999999996</v>
      </c>
      <c r="BX57" s="37">
        <f t="shared" si="37"/>
        <v>40.20259999999999</v>
      </c>
      <c r="BY57" s="37">
        <f t="shared" si="127"/>
        <v>-33.393899999999995</v>
      </c>
      <c r="BZ57" s="37">
        <f t="shared" si="128"/>
        <v>10.790399999999993</v>
      </c>
      <c r="CA57" s="37">
        <f t="shared" si="129"/>
        <v>-8.4457999999999878</v>
      </c>
      <c r="CB57" s="37">
        <f t="shared" si="34"/>
        <v>-19.190380000000005</v>
      </c>
      <c r="CC57" s="37">
        <f t="shared" si="17"/>
        <v>5.186479999999996</v>
      </c>
      <c r="CD57" s="37">
        <f t="shared" si="35"/>
        <v>6.3871588000000044</v>
      </c>
      <c r="CE57" s="37">
        <f t="shared" si="36"/>
        <v>-13.441408800000003</v>
      </c>
      <c r="CF57" s="37">
        <f t="shared" si="38"/>
        <v>7.2833500000000058</v>
      </c>
      <c r="CG57" s="37"/>
      <c r="CH57" s="10" t="s">
        <v>17</v>
      </c>
      <c r="CI57" s="7"/>
      <c r="CJ57" s="7"/>
      <c r="CK57" s="7"/>
      <c r="CL57" s="7"/>
      <c r="CM57" s="7"/>
      <c r="CN57" s="7"/>
      <c r="CO57" s="7">
        <f t="shared" si="123"/>
        <v>-12.70334969999999</v>
      </c>
      <c r="CP57" s="7">
        <f t="shared" si="123"/>
        <v>57.665439999999982</v>
      </c>
      <c r="CQ57" s="7">
        <f t="shared" si="123"/>
        <v>-22.6035</v>
      </c>
      <c r="CR57" s="7">
        <f t="shared" si="123"/>
        <v>-27.636179999999989</v>
      </c>
      <c r="CS57" s="7">
        <f t="shared" si="123"/>
        <v>11.573638800000001</v>
      </c>
      <c r="CT57" s="7">
        <f t="shared" si="123"/>
        <v>-6.1580587999999983</v>
      </c>
      <c r="CU57" s="7"/>
      <c r="CV57" s="208"/>
      <c r="CW57" s="208"/>
      <c r="CX57" s="37"/>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c r="EY57" s="444"/>
      <c r="EZ57" s="444"/>
      <c r="FA57" s="444"/>
      <c r="FB57" s="444"/>
      <c r="FC57" s="444"/>
      <c r="FD57" s="444"/>
      <c r="FE57" s="444"/>
      <c r="FF57" s="444"/>
      <c r="FG57" s="444"/>
      <c r="FH57" s="444"/>
      <c r="FI57" s="444"/>
      <c r="FJ57" s="444"/>
      <c r="FK57" s="444"/>
      <c r="FL57" s="444"/>
      <c r="FO57" s="914">
        <f t="shared" si="18"/>
        <v>0</v>
      </c>
      <c r="FP57" s="914">
        <f t="shared" si="19"/>
        <v>0</v>
      </c>
      <c r="FQ57" s="914">
        <f t="shared" si="20"/>
        <v>0</v>
      </c>
      <c r="FR57" s="914">
        <f t="shared" si="21"/>
        <v>0</v>
      </c>
      <c r="FS57" s="914">
        <f t="shared" si="22"/>
        <v>0</v>
      </c>
      <c r="FT57" s="914">
        <f t="shared" si="23"/>
        <v>0</v>
      </c>
    </row>
    <row r="58" spans="2:177" x14ac:dyDescent="0.3">
      <c r="B58" s="259" t="s">
        <v>19</v>
      </c>
      <c r="C58" s="814"/>
      <c r="D58" s="814"/>
      <c r="E58" s="814"/>
      <c r="F58" s="814"/>
      <c r="G58" s="814"/>
      <c r="H58" s="814"/>
      <c r="I58" s="814">
        <v>369.76079000000004</v>
      </c>
      <c r="J58" s="814">
        <v>-311.53897000000001</v>
      </c>
      <c r="K58" s="814">
        <v>-268.31206000000003</v>
      </c>
      <c r="L58" s="814">
        <v>-115.83027000000001</v>
      </c>
      <c r="M58" s="814">
        <v>73.756419999999991</v>
      </c>
      <c r="N58" s="814">
        <v>-25.843569999999971</v>
      </c>
      <c r="O58" s="814">
        <v>55</v>
      </c>
      <c r="P58" s="261" t="str">
        <f t="shared" si="11"/>
        <v>N/A</v>
      </c>
      <c r="Q58" s="1007" t="str">
        <f t="shared" si="11"/>
        <v>N/A</v>
      </c>
      <c r="R58" s="909"/>
      <c r="S58" s="815"/>
      <c r="T58" s="815"/>
      <c r="U58" s="815"/>
      <c r="V58" s="815"/>
      <c r="W58" s="815"/>
      <c r="X58" s="815"/>
      <c r="Y58" s="815"/>
      <c r="Z58" s="815"/>
      <c r="AA58" s="815"/>
      <c r="AB58" s="815"/>
      <c r="AC58" s="815"/>
      <c r="AD58" s="815"/>
      <c r="AE58" s="815"/>
      <c r="AF58" s="815"/>
      <c r="AG58" s="815"/>
      <c r="AH58" s="815"/>
      <c r="AI58" s="815"/>
      <c r="AJ58" s="815"/>
      <c r="AK58" s="815">
        <v>417.59063000000003</v>
      </c>
      <c r="AL58" s="815">
        <v>-8.1523999999999077</v>
      </c>
      <c r="AM58" s="815">
        <v>-59.459540000000182</v>
      </c>
      <c r="AN58" s="815">
        <v>19.782100000000092</v>
      </c>
      <c r="AO58" s="815">
        <v>-162.69079999999991</v>
      </c>
      <c r="AP58" s="815">
        <v>-127.82344000000008</v>
      </c>
      <c r="AQ58" s="815">
        <v>50.865849999999881</v>
      </c>
      <c r="AR58" s="815">
        <v>-71.8905799999999</v>
      </c>
      <c r="AS58" s="815">
        <v>-24.496070000000095</v>
      </c>
      <c r="AT58" s="815">
        <v>-17.59987999999986</v>
      </c>
      <c r="AU58" s="815">
        <v>-173.34032000000002</v>
      </c>
      <c r="AV58" s="815">
        <v>-52.87579000000003</v>
      </c>
      <c r="AW58" s="815">
        <v>-50.035789999999928</v>
      </c>
      <c r="AX58" s="815">
        <v>-19.387550000000068</v>
      </c>
      <c r="AY58" s="815">
        <v>-29.864200000000011</v>
      </c>
      <c r="AZ58" s="815">
        <v>-16.542729999999999</v>
      </c>
      <c r="BA58" s="815">
        <v>157.97659999999999</v>
      </c>
      <c r="BB58" s="815">
        <v>146.70079999999993</v>
      </c>
      <c r="BC58" s="815">
        <v>-80.5463799999999</v>
      </c>
      <c r="BD58" s="815">
        <v>-150.37460000000004</v>
      </c>
      <c r="BE58" s="815">
        <v>-17.175249999999956</v>
      </c>
      <c r="BF58" s="815">
        <v>15.438419999999953</v>
      </c>
      <c r="BG58" s="815">
        <v>-39.842229999999951</v>
      </c>
      <c r="BH58" s="815">
        <v>15.735489999999986</v>
      </c>
      <c r="BI58" s="815">
        <v>10.560100000000036</v>
      </c>
      <c r="BJ58" s="284"/>
      <c r="BK58" s="815"/>
      <c r="BL58" s="815"/>
      <c r="BM58" s="815"/>
      <c r="BN58" s="815"/>
      <c r="BO58" s="815"/>
      <c r="BP58" s="815"/>
      <c r="BQ58" s="815"/>
      <c r="BR58" s="815"/>
      <c r="BS58" s="815"/>
      <c r="BT58" s="815"/>
      <c r="BU58" s="816">
        <f t="shared" si="124"/>
        <v>409.43823000000015</v>
      </c>
      <c r="BV58" s="816">
        <f t="shared" si="125"/>
        <v>-39.67744000000009</v>
      </c>
      <c r="BW58" s="816">
        <f t="shared" si="159"/>
        <v>-290.51423999999997</v>
      </c>
      <c r="BX58" s="786">
        <f t="shared" si="37"/>
        <v>-21.024730000000019</v>
      </c>
      <c r="BY58" s="787">
        <f t="shared" si="127"/>
        <v>-42.095949999999959</v>
      </c>
      <c r="BZ58" s="787">
        <f t="shared" si="128"/>
        <v>-226.21611000000004</v>
      </c>
      <c r="CA58" s="787">
        <f t="shared" si="129"/>
        <v>-69.423339999999996</v>
      </c>
      <c r="CB58" s="787">
        <f t="shared" si="34"/>
        <v>-46.40693000000001</v>
      </c>
      <c r="CC58" s="787">
        <f t="shared" si="17"/>
        <v>304.67739999999992</v>
      </c>
      <c r="CD58" s="787">
        <f t="shared" si="35"/>
        <v>-230.92097999999993</v>
      </c>
      <c r="CE58" s="787">
        <f t="shared" si="36"/>
        <v>-1.736830000000003</v>
      </c>
      <c r="CF58" s="787">
        <f t="shared" si="38"/>
        <v>-24.106739999999967</v>
      </c>
      <c r="CG58" s="37"/>
      <c r="CH58" s="271" t="s">
        <v>19</v>
      </c>
      <c r="CI58" s="29"/>
      <c r="CJ58" s="29"/>
      <c r="CK58" s="29"/>
      <c r="CL58" s="29"/>
      <c r="CM58" s="29"/>
      <c r="CN58" s="29"/>
      <c r="CO58" s="29">
        <f t="shared" si="123"/>
        <v>369.76079000000004</v>
      </c>
      <c r="CP58" s="29">
        <f t="shared" si="123"/>
        <v>-311.53897000000001</v>
      </c>
      <c r="CQ58" s="29">
        <f t="shared" si="123"/>
        <v>-268.31206000000003</v>
      </c>
      <c r="CR58" s="29">
        <f t="shared" si="123"/>
        <v>-115.83027000000001</v>
      </c>
      <c r="CS58" s="29">
        <f t="shared" si="123"/>
        <v>73.756419999999991</v>
      </c>
      <c r="CT58" s="29">
        <f t="shared" si="123"/>
        <v>-25.843569999999971</v>
      </c>
      <c r="CU58" s="29"/>
      <c r="CV58" s="217"/>
      <c r="CW58" s="217"/>
      <c r="CX58" s="37"/>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c r="EY58" s="454"/>
      <c r="EZ58" s="454"/>
      <c r="FA58" s="454"/>
      <c r="FB58" s="454"/>
      <c r="FC58" s="454"/>
      <c r="FD58" s="454"/>
      <c r="FE58" s="454"/>
      <c r="FF58" s="454"/>
      <c r="FG58" s="454"/>
      <c r="FH58" s="454"/>
      <c r="FI58" s="454"/>
      <c r="FJ58" s="454"/>
      <c r="FK58" s="454"/>
      <c r="FL58" s="454"/>
      <c r="FO58" s="914">
        <f t="shared" si="18"/>
        <v>0</v>
      </c>
      <c r="FP58" s="914">
        <f t="shared" si="19"/>
        <v>0</v>
      </c>
      <c r="FQ58" s="914">
        <f t="shared" si="20"/>
        <v>0</v>
      </c>
      <c r="FR58" s="914">
        <f t="shared" si="21"/>
        <v>0</v>
      </c>
      <c r="FS58" s="914">
        <f t="shared" si="22"/>
        <v>0</v>
      </c>
      <c r="FT58" s="914">
        <f t="shared" si="23"/>
        <v>0</v>
      </c>
    </row>
    <row r="59" spans="2:177" s="432" customFormat="1" x14ac:dyDescent="0.3">
      <c r="B59" s="275" t="s">
        <v>37</v>
      </c>
      <c r="C59" s="817">
        <v>35</v>
      </c>
      <c r="D59" s="817">
        <v>-115</v>
      </c>
      <c r="E59" s="817">
        <v>20</v>
      </c>
      <c r="F59" s="817">
        <v>85</v>
      </c>
      <c r="G59" s="817">
        <v>-45</v>
      </c>
      <c r="H59" s="817">
        <v>-20</v>
      </c>
      <c r="I59" s="817">
        <v>-20.21446626585432</v>
      </c>
      <c r="J59" s="817">
        <v>458.38388438600157</v>
      </c>
      <c r="K59" s="817">
        <v>-138.59516827688205</v>
      </c>
      <c r="L59" s="817">
        <v>-307.48543044994943</v>
      </c>
      <c r="M59" s="817">
        <v>14.499318999469514</v>
      </c>
      <c r="N59" s="817">
        <v>49.929438069670624</v>
      </c>
      <c r="O59" s="817">
        <v>150</v>
      </c>
      <c r="P59" s="209">
        <f t="shared" si="11"/>
        <v>2.4435712512772074</v>
      </c>
      <c r="Q59" s="209">
        <f t="shared" si="11"/>
        <v>2.0042396990467375</v>
      </c>
      <c r="R59" s="909"/>
      <c r="S59" s="31">
        <v>-95</v>
      </c>
      <c r="T59" s="31">
        <v>-10</v>
      </c>
      <c r="U59" s="31">
        <v>-5</v>
      </c>
      <c r="V59" s="31">
        <v>-5</v>
      </c>
      <c r="W59" s="31">
        <v>-5</v>
      </c>
      <c r="X59" s="31">
        <v>30</v>
      </c>
      <c r="Y59" s="31">
        <v>40</v>
      </c>
      <c r="Z59" s="31">
        <v>-5</v>
      </c>
      <c r="AA59" s="31">
        <v>55</v>
      </c>
      <c r="AB59" s="31">
        <v>-5</v>
      </c>
      <c r="AC59" s="31">
        <v>-10</v>
      </c>
      <c r="AD59" s="31">
        <v>0</v>
      </c>
      <c r="AE59" s="31">
        <v>-15</v>
      </c>
      <c r="AF59" s="31">
        <v>-20</v>
      </c>
      <c r="AG59" s="31">
        <v>-10</v>
      </c>
      <c r="AH59" s="31">
        <v>0</v>
      </c>
      <c r="AI59" s="31">
        <v>-10</v>
      </c>
      <c r="AJ59" s="31">
        <v>0</v>
      </c>
      <c r="AK59" s="31">
        <v>-3.7135677817608959</v>
      </c>
      <c r="AL59" s="31">
        <v>-12.869987589821081</v>
      </c>
      <c r="AM59" s="31">
        <v>-9.6579941485684895</v>
      </c>
      <c r="AN59" s="31">
        <v>6.0270832542961434</v>
      </c>
      <c r="AO59" s="31">
        <v>-20.442004790457666</v>
      </c>
      <c r="AP59" s="31">
        <v>138.14511871654315</v>
      </c>
      <c r="AQ59" s="31">
        <v>341.55213041940618</v>
      </c>
      <c r="AR59" s="31">
        <v>-0.87135995949008427</v>
      </c>
      <c r="AS59" s="31">
        <v>33.40237201601105</v>
      </c>
      <c r="AT59" s="31">
        <v>49.009767711029298</v>
      </c>
      <c r="AU59" s="31">
        <v>-172.95708121272526</v>
      </c>
      <c r="AV59" s="31">
        <v>-48.050226791197126</v>
      </c>
      <c r="AW59" s="31">
        <v>-57.735225730223291</v>
      </c>
      <c r="AX59" s="31">
        <v>-122.9511730673397</v>
      </c>
      <c r="AY59" s="31">
        <v>-134.08010736733809</v>
      </c>
      <c r="AZ59" s="31">
        <v>7.2810757149516956</v>
      </c>
      <c r="BA59" s="31">
        <v>29.100258089925571</v>
      </c>
      <c r="BB59" s="31">
        <v>-26.918791116755351</v>
      </c>
      <c r="BC59" s="31">
        <v>27.982422910604917</v>
      </c>
      <c r="BD59" s="31">
        <v>-15.664570884305624</v>
      </c>
      <c r="BE59" s="31">
        <v>-11.373055411770382</v>
      </c>
      <c r="BF59" s="31">
        <v>-40.008904335524939</v>
      </c>
      <c r="BG59" s="31">
        <v>-24.742144163840084</v>
      </c>
      <c r="BH59" s="31">
        <v>126.05354198080603</v>
      </c>
      <c r="BI59" s="31">
        <v>361.44576806468729</v>
      </c>
      <c r="BJ59" s="284"/>
      <c r="BK59" s="31">
        <v>-10</v>
      </c>
      <c r="BL59" s="31">
        <v>-105</v>
      </c>
      <c r="BM59" s="31">
        <v>-10</v>
      </c>
      <c r="BN59" s="31">
        <v>25</v>
      </c>
      <c r="BO59" s="31">
        <v>35</v>
      </c>
      <c r="BP59" s="31">
        <v>50</v>
      </c>
      <c r="BQ59" s="31">
        <v>-10</v>
      </c>
      <c r="BR59" s="31">
        <v>-35</v>
      </c>
      <c r="BS59" s="31">
        <v>-10</v>
      </c>
      <c r="BT59" s="31">
        <v>-10</v>
      </c>
      <c r="BU59" s="31">
        <f>AK59+AL59</f>
        <v>-16.583555371581976</v>
      </c>
      <c r="BV59" s="31">
        <f>AM59+AN59</f>
        <v>-3.630910894272346</v>
      </c>
      <c r="BW59" s="31">
        <f t="shared" si="159"/>
        <v>117.70311392608548</v>
      </c>
      <c r="BX59" s="31">
        <f t="shared" si="37"/>
        <v>340.68077045991612</v>
      </c>
      <c r="BY59" s="31">
        <f t="shared" si="127"/>
        <v>82.412139727040341</v>
      </c>
      <c r="BZ59" s="31">
        <f t="shared" si="128"/>
        <v>-221.00730800392239</v>
      </c>
      <c r="CA59" s="31">
        <f t="shared" si="129"/>
        <v>-180.68639879756299</v>
      </c>
      <c r="CB59" s="31">
        <f t="shared" si="34"/>
        <v>-126.79903165238639</v>
      </c>
      <c r="CC59" s="31">
        <f t="shared" si="17"/>
        <v>2.1814669731702203</v>
      </c>
      <c r="CD59" s="31">
        <f t="shared" si="35"/>
        <v>12.317852026299294</v>
      </c>
      <c r="CE59" s="31">
        <f t="shared" si="36"/>
        <v>-51.381959747295319</v>
      </c>
      <c r="CF59" s="31">
        <f t="shared" si="38"/>
        <v>101.31139781696595</v>
      </c>
      <c r="CG59" s="31"/>
      <c r="CH59" s="275" t="s">
        <v>37</v>
      </c>
      <c r="CI59" s="9">
        <f t="shared" ref="CI59:CN59" si="160">C59</f>
        <v>35</v>
      </c>
      <c r="CJ59" s="9">
        <f t="shared" si="160"/>
        <v>-115</v>
      </c>
      <c r="CK59" s="9">
        <f t="shared" si="160"/>
        <v>20</v>
      </c>
      <c r="CL59" s="9">
        <f t="shared" si="160"/>
        <v>85</v>
      </c>
      <c r="CM59" s="9">
        <f t="shared" si="160"/>
        <v>-45</v>
      </c>
      <c r="CN59" s="9">
        <f t="shared" si="160"/>
        <v>-20</v>
      </c>
      <c r="CO59" s="9">
        <f t="shared" si="123"/>
        <v>-20.21446626585432</v>
      </c>
      <c r="CP59" s="9">
        <f t="shared" si="123"/>
        <v>458.38388438600157</v>
      </c>
      <c r="CQ59" s="9">
        <f t="shared" si="123"/>
        <v>-138.59516827688205</v>
      </c>
      <c r="CR59" s="9">
        <f t="shared" si="123"/>
        <v>-307.48543044994943</v>
      </c>
      <c r="CS59" s="9">
        <f t="shared" si="123"/>
        <v>14.499318999469514</v>
      </c>
      <c r="CT59" s="9">
        <f t="shared" si="123"/>
        <v>49.929438069670624</v>
      </c>
      <c r="CU59" s="9">
        <f>O59</f>
        <v>150</v>
      </c>
      <c r="CV59" s="210">
        <f>P59</f>
        <v>2.4435712512772074</v>
      </c>
      <c r="CW59" s="210">
        <f>Q59</f>
        <v>2.0042396990467375</v>
      </c>
      <c r="CX59" s="818"/>
      <c r="CY59" s="444">
        <f t="shared" ref="CY59:EO59" si="161">S59</f>
        <v>-95</v>
      </c>
      <c r="CZ59" s="444">
        <f t="shared" si="161"/>
        <v>-10</v>
      </c>
      <c r="DA59" s="444">
        <f t="shared" si="161"/>
        <v>-5</v>
      </c>
      <c r="DB59" s="444">
        <f t="shared" si="161"/>
        <v>-5</v>
      </c>
      <c r="DC59" s="444">
        <f t="shared" si="161"/>
        <v>-5</v>
      </c>
      <c r="DD59" s="444">
        <f t="shared" si="161"/>
        <v>30</v>
      </c>
      <c r="DE59" s="444">
        <f t="shared" si="161"/>
        <v>40</v>
      </c>
      <c r="DF59" s="444">
        <f t="shared" si="161"/>
        <v>-5</v>
      </c>
      <c r="DG59" s="444">
        <f t="shared" si="161"/>
        <v>55</v>
      </c>
      <c r="DH59" s="444">
        <f t="shared" si="161"/>
        <v>-5</v>
      </c>
      <c r="DI59" s="444">
        <f t="shared" si="161"/>
        <v>-10</v>
      </c>
      <c r="DJ59" s="444">
        <f t="shared" si="161"/>
        <v>0</v>
      </c>
      <c r="DK59" s="444">
        <f t="shared" si="161"/>
        <v>-15</v>
      </c>
      <c r="DL59" s="444">
        <f t="shared" si="161"/>
        <v>-20</v>
      </c>
      <c r="DM59" s="444">
        <f t="shared" si="161"/>
        <v>-10</v>
      </c>
      <c r="DN59" s="444">
        <f t="shared" si="161"/>
        <v>0</v>
      </c>
      <c r="DO59" s="444">
        <f t="shared" si="161"/>
        <v>-10</v>
      </c>
      <c r="DP59" s="444">
        <f t="shared" si="161"/>
        <v>0</v>
      </c>
      <c r="DQ59" s="444">
        <f t="shared" si="161"/>
        <v>-3.7135677817608959</v>
      </c>
      <c r="DR59" s="444">
        <f t="shared" si="161"/>
        <v>-12.869987589821081</v>
      </c>
      <c r="DS59" s="444">
        <f t="shared" si="161"/>
        <v>-9.6579941485684895</v>
      </c>
      <c r="DT59" s="444">
        <f t="shared" si="161"/>
        <v>6.0270832542961434</v>
      </c>
      <c r="DU59" s="444">
        <f t="shared" si="161"/>
        <v>-20.442004790457666</v>
      </c>
      <c r="DV59" s="444">
        <f t="shared" si="161"/>
        <v>138.14511871654315</v>
      </c>
      <c r="DW59" s="444">
        <f t="shared" si="161"/>
        <v>341.55213041940618</v>
      </c>
      <c r="DX59" s="444">
        <f t="shared" si="161"/>
        <v>-0.87135995949008427</v>
      </c>
      <c r="DY59" s="444">
        <f t="shared" si="161"/>
        <v>33.40237201601105</v>
      </c>
      <c r="DZ59" s="444">
        <f t="shared" si="161"/>
        <v>49.009767711029298</v>
      </c>
      <c r="EA59" s="444">
        <f t="shared" si="161"/>
        <v>-172.95708121272526</v>
      </c>
      <c r="EB59" s="444">
        <f t="shared" si="161"/>
        <v>-48.050226791197126</v>
      </c>
      <c r="EC59" s="444">
        <f t="shared" si="161"/>
        <v>-57.735225730223291</v>
      </c>
      <c r="ED59" s="444">
        <f t="shared" si="161"/>
        <v>-122.9511730673397</v>
      </c>
      <c r="EE59" s="444">
        <f t="shared" si="161"/>
        <v>-134.08010736733809</v>
      </c>
      <c r="EF59" s="444">
        <f t="shared" si="161"/>
        <v>7.2810757149516956</v>
      </c>
      <c r="EG59" s="444">
        <f t="shared" si="161"/>
        <v>29.100258089925571</v>
      </c>
      <c r="EH59" s="444">
        <f t="shared" si="161"/>
        <v>-26.918791116755351</v>
      </c>
      <c r="EI59" s="444">
        <f t="shared" si="161"/>
        <v>27.982422910604917</v>
      </c>
      <c r="EJ59" s="444">
        <f t="shared" si="161"/>
        <v>-15.664570884305624</v>
      </c>
      <c r="EK59" s="444">
        <f t="shared" si="161"/>
        <v>-11.373055411770382</v>
      </c>
      <c r="EL59" s="444">
        <f t="shared" si="161"/>
        <v>-40.008904335524939</v>
      </c>
      <c r="EM59" s="444">
        <f t="shared" si="161"/>
        <v>-24.742144163840084</v>
      </c>
      <c r="EN59" s="444">
        <f t="shared" si="161"/>
        <v>126.05354198080603</v>
      </c>
      <c r="EO59" s="444">
        <f t="shared" si="161"/>
        <v>361.44576806468729</v>
      </c>
      <c r="EP59" s="444"/>
      <c r="EQ59" s="444">
        <f>BK59</f>
        <v>-10</v>
      </c>
      <c r="ER59" s="444">
        <f t="shared" ref="ER59:FL59" si="162">BL59</f>
        <v>-105</v>
      </c>
      <c r="ES59" s="444">
        <f t="shared" si="162"/>
        <v>-10</v>
      </c>
      <c r="ET59" s="444">
        <f t="shared" si="162"/>
        <v>25</v>
      </c>
      <c r="EU59" s="444">
        <f t="shared" si="162"/>
        <v>35</v>
      </c>
      <c r="EV59" s="444">
        <f t="shared" si="162"/>
        <v>50</v>
      </c>
      <c r="EW59" s="444">
        <f t="shared" si="162"/>
        <v>-10</v>
      </c>
      <c r="EX59" s="444">
        <f t="shared" si="162"/>
        <v>-35</v>
      </c>
      <c r="EY59" s="444">
        <f t="shared" si="162"/>
        <v>-10</v>
      </c>
      <c r="EZ59" s="444">
        <f t="shared" si="162"/>
        <v>-10</v>
      </c>
      <c r="FA59" s="444">
        <f t="shared" si="162"/>
        <v>-16.583555371581976</v>
      </c>
      <c r="FB59" s="444">
        <f t="shared" si="162"/>
        <v>-3.630910894272346</v>
      </c>
      <c r="FC59" s="444">
        <f t="shared" si="162"/>
        <v>117.70311392608548</v>
      </c>
      <c r="FD59" s="444">
        <f t="shared" si="162"/>
        <v>340.68077045991612</v>
      </c>
      <c r="FE59" s="444">
        <f t="shared" si="162"/>
        <v>82.412139727040341</v>
      </c>
      <c r="FF59" s="444">
        <f t="shared" si="162"/>
        <v>-221.00730800392239</v>
      </c>
      <c r="FG59" s="444">
        <f t="shared" si="162"/>
        <v>-180.68639879756299</v>
      </c>
      <c r="FH59" s="444">
        <f t="shared" si="162"/>
        <v>-126.79903165238639</v>
      </c>
      <c r="FI59" s="444">
        <f t="shared" si="162"/>
        <v>2.1814669731702203</v>
      </c>
      <c r="FJ59" s="444">
        <f t="shared" si="162"/>
        <v>12.317852026299294</v>
      </c>
      <c r="FK59" s="444">
        <f t="shared" si="162"/>
        <v>-51.381959747295319</v>
      </c>
      <c r="FL59" s="444">
        <f t="shared" si="162"/>
        <v>101.31139781696595</v>
      </c>
      <c r="FN59" s="1012"/>
      <c r="FO59" s="914">
        <f t="shared" si="18"/>
        <v>0</v>
      </c>
      <c r="FP59" s="914">
        <f t="shared" si="19"/>
        <v>0</v>
      </c>
      <c r="FQ59" s="914">
        <f t="shared" si="20"/>
        <v>0</v>
      </c>
      <c r="FR59" s="914">
        <f t="shared" si="21"/>
        <v>0</v>
      </c>
      <c r="FS59" s="914">
        <f t="shared" si="22"/>
        <v>0</v>
      </c>
      <c r="FT59" s="914">
        <f t="shared" si="23"/>
        <v>0</v>
      </c>
      <c r="FU59" s="1012"/>
    </row>
    <row r="60" spans="2:177" x14ac:dyDescent="0.3">
      <c r="B60" s="10"/>
      <c r="C60" s="819"/>
      <c r="D60" s="819"/>
      <c r="E60" s="819"/>
      <c r="F60" s="819"/>
      <c r="G60" s="819"/>
      <c r="H60" s="819"/>
      <c r="I60" s="819"/>
      <c r="J60" s="819"/>
      <c r="K60" s="819"/>
      <c r="L60" s="819"/>
      <c r="M60" s="819"/>
      <c r="N60" s="819"/>
      <c r="O60" s="819"/>
      <c r="P60" s="1008"/>
      <c r="Q60" s="1008"/>
      <c r="R60" s="90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284"/>
      <c r="BK60" s="199"/>
      <c r="BL60" s="199"/>
      <c r="BM60" s="199"/>
      <c r="BN60" s="199"/>
      <c r="BO60" s="199"/>
      <c r="BP60" s="199"/>
      <c r="BQ60" s="199"/>
      <c r="BR60" s="199"/>
      <c r="BS60" s="199"/>
      <c r="BT60" s="199"/>
      <c r="BU60" s="199"/>
      <c r="BV60" s="199"/>
      <c r="BW60" s="199"/>
      <c r="BX60" s="31"/>
      <c r="BY60" s="37"/>
      <c r="BZ60" s="37"/>
      <c r="CA60" s="37"/>
      <c r="CB60" s="37"/>
      <c r="CC60" s="37"/>
      <c r="CD60" s="37">
        <f t="shared" si="35"/>
        <v>0</v>
      </c>
      <c r="CE60" s="37">
        <f t="shared" si="36"/>
        <v>0</v>
      </c>
      <c r="CF60" s="37">
        <f t="shared" si="38"/>
        <v>0</v>
      </c>
      <c r="CG60" s="37"/>
      <c r="CH60" s="906"/>
      <c r="CY60" s="679"/>
      <c r="CZ60" s="679"/>
      <c r="DA60" s="679"/>
      <c r="DB60" s="679"/>
      <c r="DC60" s="679"/>
      <c r="DD60" s="679"/>
      <c r="DE60" s="679"/>
      <c r="DF60" s="679"/>
      <c r="DG60" s="679"/>
      <c r="DH60" s="679"/>
      <c r="DI60" s="679"/>
      <c r="DJ60" s="679"/>
      <c r="DK60" s="679"/>
      <c r="DL60" s="679"/>
      <c r="DM60" s="679"/>
      <c r="DN60" s="679"/>
      <c r="DO60" s="679"/>
      <c r="DP60" s="679"/>
      <c r="DQ60" s="679"/>
      <c r="DR60" s="444"/>
      <c r="DS60" s="444"/>
      <c r="DT60" s="444"/>
      <c r="DU60" s="444"/>
      <c r="DV60" s="444"/>
      <c r="DW60" s="444"/>
      <c r="DX60" s="444"/>
      <c r="DY60" s="444"/>
      <c r="DZ60" s="444"/>
      <c r="EA60" s="444"/>
      <c r="EB60" s="444"/>
      <c r="EC60" s="444"/>
      <c r="ED60" s="444"/>
      <c r="EE60" s="444"/>
      <c r="EF60" s="444"/>
      <c r="EG60" s="444"/>
      <c r="EH60" s="444"/>
      <c r="EI60" s="444"/>
      <c r="EJ60" s="444"/>
      <c r="EK60" s="444"/>
      <c r="EL60" s="444"/>
      <c r="EM60" s="444"/>
      <c r="EN60" s="444"/>
      <c r="EO60" s="444"/>
      <c r="EP60" s="444"/>
      <c r="EQ60" s="679"/>
      <c r="ER60" s="679"/>
      <c r="ES60" s="679"/>
      <c r="ET60" s="679"/>
      <c r="EU60" s="679"/>
      <c r="EV60" s="679"/>
      <c r="EW60" s="679"/>
      <c r="EX60" s="679"/>
      <c r="EY60" s="679"/>
      <c r="EZ60" s="679"/>
      <c r="FA60" s="679"/>
      <c r="FB60" s="679"/>
      <c r="FC60" s="679"/>
      <c r="FD60" s="679"/>
      <c r="FE60" s="679"/>
      <c r="FF60" s="679"/>
      <c r="FG60" s="679"/>
      <c r="FH60" s="679"/>
      <c r="FI60" s="679"/>
      <c r="FJ60" s="679"/>
      <c r="FK60" s="679"/>
      <c r="FL60" s="679"/>
      <c r="FO60" s="914">
        <f t="shared" si="18"/>
        <v>0</v>
      </c>
      <c r="FP60" s="914">
        <f t="shared" si="19"/>
        <v>0</v>
      </c>
      <c r="FQ60" s="914">
        <f t="shared" si="20"/>
        <v>0</v>
      </c>
      <c r="FR60" s="914">
        <f t="shared" si="21"/>
        <v>0</v>
      </c>
      <c r="FS60" s="914">
        <f t="shared" si="22"/>
        <v>0</v>
      </c>
      <c r="FT60" s="914">
        <f t="shared" si="23"/>
        <v>0</v>
      </c>
    </row>
    <row r="61" spans="2:177" s="432" customFormat="1" x14ac:dyDescent="0.3">
      <c r="B61" s="56" t="s">
        <v>3</v>
      </c>
      <c r="C61" s="820">
        <v>935</v>
      </c>
      <c r="D61" s="820">
        <v>150</v>
      </c>
      <c r="E61" s="820">
        <v>305</v>
      </c>
      <c r="F61" s="820">
        <v>535</v>
      </c>
      <c r="G61" s="820">
        <v>275</v>
      </c>
      <c r="H61" s="820">
        <v>15</v>
      </c>
      <c r="I61" s="820">
        <f t="shared" ref="I61:M61" si="163">I47+I54+I59+I53</f>
        <v>1264.4106369117874</v>
      </c>
      <c r="J61" s="820">
        <f t="shared" si="163"/>
        <v>1581.8788029817999</v>
      </c>
      <c r="K61" s="820">
        <f t="shared" si="163"/>
        <v>-3.3795208768819194</v>
      </c>
      <c r="L61" s="820">
        <f t="shared" si="163"/>
        <v>-516.04345805216258</v>
      </c>
      <c r="M61" s="820">
        <f t="shared" si="163"/>
        <v>396.83378642953681</v>
      </c>
      <c r="N61" s="820">
        <f>N47+N54+N59+N53</f>
        <v>702.44084003736725</v>
      </c>
      <c r="O61" s="820">
        <f t="shared" ref="O61" si="164">O47+O54+O59+O53</f>
        <v>688.48563012585646</v>
      </c>
      <c r="P61" s="1009">
        <f t="shared" si="11"/>
        <v>0.77011349350440228</v>
      </c>
      <c r="Q61" s="87">
        <f t="shared" si="11"/>
        <v>-1.9866740536852112E-2</v>
      </c>
      <c r="R61" s="909"/>
      <c r="S61" s="277">
        <v>-175</v>
      </c>
      <c r="T61" s="277">
        <v>0</v>
      </c>
      <c r="U61" s="277">
        <v>-10</v>
      </c>
      <c r="V61" s="277">
        <v>115</v>
      </c>
      <c r="W61" s="277">
        <v>285</v>
      </c>
      <c r="X61" s="277">
        <v>-95</v>
      </c>
      <c r="Y61" s="277">
        <v>165</v>
      </c>
      <c r="Z61" s="277">
        <v>95</v>
      </c>
      <c r="AA61" s="277">
        <v>50</v>
      </c>
      <c r="AB61" s="277">
        <v>225</v>
      </c>
      <c r="AC61" s="277">
        <v>80</v>
      </c>
      <c r="AD61" s="277">
        <v>105</v>
      </c>
      <c r="AE61" s="277">
        <v>-10</v>
      </c>
      <c r="AF61" s="277">
        <v>100</v>
      </c>
      <c r="AG61" s="277">
        <v>60</v>
      </c>
      <c r="AH61" s="277">
        <v>-55</v>
      </c>
      <c r="AI61" s="277">
        <v>65</v>
      </c>
      <c r="AJ61" s="277">
        <v>-65</v>
      </c>
      <c r="AK61" s="277">
        <f>AK47+AK54+AK59+AK53</f>
        <v>796.95205745791679</v>
      </c>
      <c r="AL61" s="277">
        <f t="shared" ref="AL61:BI61" si="165">AL47+AL54+AL59+AL53</f>
        <v>129.8084638613949</v>
      </c>
      <c r="AM61" s="277">
        <f t="shared" si="165"/>
        <v>254.07166442140434</v>
      </c>
      <c r="AN61" s="277">
        <f t="shared" si="165"/>
        <v>83.578451171071393</v>
      </c>
      <c r="AO61" s="277">
        <f t="shared" si="165"/>
        <v>84.4899792634086</v>
      </c>
      <c r="AP61" s="277">
        <f t="shared" si="165"/>
        <v>398.83176345297886</v>
      </c>
      <c r="AQ61" s="277">
        <f t="shared" si="165"/>
        <v>967.89052695385385</v>
      </c>
      <c r="AR61" s="277">
        <f t="shared" si="165"/>
        <v>130.66653331155851</v>
      </c>
      <c r="AS61" s="277">
        <f t="shared" si="165"/>
        <v>165.86204719937064</v>
      </c>
      <c r="AT61" s="277">
        <f t="shared" si="165"/>
        <v>202.51152508666777</v>
      </c>
      <c r="AU61" s="277">
        <f t="shared" si="165"/>
        <v>-264.48148720743063</v>
      </c>
      <c r="AV61" s="277">
        <f t="shared" si="165"/>
        <v>-107.27160595548966</v>
      </c>
      <c r="AW61" s="277">
        <f t="shared" si="165"/>
        <v>-132.29869810878307</v>
      </c>
      <c r="AX61" s="277">
        <f t="shared" si="165"/>
        <v>-127.67319301582585</v>
      </c>
      <c r="AY61" s="277">
        <f t="shared" si="165"/>
        <v>-226.0753931596185</v>
      </c>
      <c r="AZ61" s="277">
        <f t="shared" si="165"/>
        <v>-29.996173767935076</v>
      </c>
      <c r="BA61" s="277">
        <f t="shared" si="165"/>
        <v>228.76680020098644</v>
      </c>
      <c r="BB61" s="277">
        <f t="shared" si="165"/>
        <v>195.28069896350246</v>
      </c>
      <c r="BC61" s="277">
        <f t="shared" si="165"/>
        <v>50.294372978703286</v>
      </c>
      <c r="BD61" s="277">
        <f t="shared" si="165"/>
        <v>-77.508085713655447</v>
      </c>
      <c r="BE61" s="277">
        <f t="shared" si="165"/>
        <v>113.29461801118353</v>
      </c>
      <c r="BF61" s="277">
        <f t="shared" si="165"/>
        <v>459.13911423857945</v>
      </c>
      <c r="BG61" s="277">
        <f t="shared" si="165"/>
        <v>-229.55499605612587</v>
      </c>
      <c r="BH61" s="277">
        <f t="shared" si="165"/>
        <v>359.56210384373009</v>
      </c>
      <c r="BI61" s="277">
        <f t="shared" si="165"/>
        <v>461.16020911589152</v>
      </c>
      <c r="BJ61" s="284"/>
      <c r="BK61" s="277">
        <f>D61-BL61</f>
        <v>325</v>
      </c>
      <c r="BL61" s="277">
        <f>SUM(S61:T61)</f>
        <v>-175</v>
      </c>
      <c r="BM61" s="277">
        <f>SUM(U61:V61)</f>
        <v>105</v>
      </c>
      <c r="BN61" s="277">
        <f>SUM(W61:X61)</f>
        <v>190</v>
      </c>
      <c r="BO61" s="277">
        <f>SUM(Y61:Z61)</f>
        <v>260</v>
      </c>
      <c r="BP61" s="277">
        <f>SUM(AA61:AB61)</f>
        <v>275</v>
      </c>
      <c r="BQ61" s="277">
        <f>SUM(AC61:AD61)</f>
        <v>185</v>
      </c>
      <c r="BR61" s="277">
        <f>SUM(AE61:AF61)</f>
        <v>90</v>
      </c>
      <c r="BS61" s="277">
        <f>SUM(AG61:AH61)</f>
        <v>5</v>
      </c>
      <c r="BT61" s="277">
        <f>SUM(AI61:AJ61)</f>
        <v>0</v>
      </c>
      <c r="BU61" s="277">
        <f t="shared" ref="BU61:BU62" si="166">AK61+AL61</f>
        <v>926.76052131931169</v>
      </c>
      <c r="BV61" s="277">
        <f t="shared" ref="BV61:BV62" si="167">AM61+AN61</f>
        <v>337.65011559247574</v>
      </c>
      <c r="BW61" s="277">
        <f>AO61+AP61</f>
        <v>483.32174271638746</v>
      </c>
      <c r="BX61" s="821">
        <f>AQ61+AR61</f>
        <v>1098.5570602654125</v>
      </c>
      <c r="BY61" s="821">
        <f>AS61+AT61</f>
        <v>368.37357228603844</v>
      </c>
      <c r="BZ61" s="821">
        <f t="shared" si="128"/>
        <v>-371.75309316292032</v>
      </c>
      <c r="CA61" s="821">
        <f t="shared" si="129"/>
        <v>-259.97189112460893</v>
      </c>
      <c r="CB61" s="821">
        <f t="shared" si="34"/>
        <v>-256.07156692755359</v>
      </c>
      <c r="CC61" s="821">
        <f t="shared" si="17"/>
        <v>424.0474991644889</v>
      </c>
      <c r="CD61" s="821">
        <f t="shared" si="35"/>
        <v>-27.213712734952161</v>
      </c>
      <c r="CE61" s="821">
        <f t="shared" si="36"/>
        <v>572.43373224976301</v>
      </c>
      <c r="CF61" s="821">
        <f t="shared" si="38"/>
        <v>130.00710778760421</v>
      </c>
      <c r="CG61" s="31"/>
      <c r="CH61" s="822" t="s">
        <v>3</v>
      </c>
      <c r="CI61" s="277">
        <f t="shared" ref="CI61:CW62" si="168">C61</f>
        <v>935</v>
      </c>
      <c r="CJ61" s="277">
        <f t="shared" si="168"/>
        <v>150</v>
      </c>
      <c r="CK61" s="277">
        <f t="shared" si="168"/>
        <v>305</v>
      </c>
      <c r="CL61" s="277">
        <f t="shared" si="168"/>
        <v>535</v>
      </c>
      <c r="CM61" s="277">
        <f t="shared" si="168"/>
        <v>275</v>
      </c>
      <c r="CN61" s="277">
        <f t="shared" si="168"/>
        <v>15</v>
      </c>
      <c r="CO61" s="277">
        <f t="shared" si="168"/>
        <v>1264.4106369117874</v>
      </c>
      <c r="CP61" s="277">
        <f t="shared" si="168"/>
        <v>1581.8788029817999</v>
      </c>
      <c r="CQ61" s="277">
        <f t="shared" si="168"/>
        <v>-3.3795208768819194</v>
      </c>
      <c r="CR61" s="277">
        <f t="shared" si="168"/>
        <v>-516.04345805216258</v>
      </c>
      <c r="CS61" s="277">
        <f t="shared" si="168"/>
        <v>396.83378642953681</v>
      </c>
      <c r="CT61" s="277">
        <f t="shared" si="168"/>
        <v>702.44084003736725</v>
      </c>
      <c r="CU61" s="277">
        <f t="shared" si="168"/>
        <v>688.48563012585646</v>
      </c>
      <c r="CV61" s="283">
        <f t="shared" si="168"/>
        <v>0.77011349350440228</v>
      </c>
      <c r="CW61" s="283">
        <f t="shared" si="168"/>
        <v>-1.9866740536852112E-2</v>
      </c>
      <c r="CX61" s="823"/>
      <c r="CY61" s="455">
        <f t="shared" ref="CY61:DN62" si="169">S61</f>
        <v>-175</v>
      </c>
      <c r="CZ61" s="455">
        <f t="shared" si="169"/>
        <v>0</v>
      </c>
      <c r="DA61" s="455">
        <f t="shared" si="169"/>
        <v>-10</v>
      </c>
      <c r="DB61" s="455">
        <f t="shared" si="169"/>
        <v>115</v>
      </c>
      <c r="DC61" s="455">
        <f t="shared" si="169"/>
        <v>285</v>
      </c>
      <c r="DD61" s="455">
        <f t="shared" si="169"/>
        <v>-95</v>
      </c>
      <c r="DE61" s="455">
        <f t="shared" si="169"/>
        <v>165</v>
      </c>
      <c r="DF61" s="455">
        <f t="shared" si="169"/>
        <v>95</v>
      </c>
      <c r="DG61" s="455">
        <f t="shared" si="169"/>
        <v>50</v>
      </c>
      <c r="DH61" s="455">
        <f t="shared" si="169"/>
        <v>225</v>
      </c>
      <c r="DI61" s="455">
        <f t="shared" si="169"/>
        <v>80</v>
      </c>
      <c r="DJ61" s="455">
        <f t="shared" si="169"/>
        <v>105</v>
      </c>
      <c r="DK61" s="455">
        <f t="shared" si="169"/>
        <v>-10</v>
      </c>
      <c r="DL61" s="455">
        <f t="shared" si="169"/>
        <v>100</v>
      </c>
      <c r="DM61" s="455">
        <f t="shared" si="169"/>
        <v>60</v>
      </c>
      <c r="DN61" s="455">
        <f t="shared" si="169"/>
        <v>-55</v>
      </c>
      <c r="DO61" s="455">
        <f t="shared" ref="DO61:ED62" si="170">AI61</f>
        <v>65</v>
      </c>
      <c r="DP61" s="455">
        <f t="shared" si="170"/>
        <v>-65</v>
      </c>
      <c r="DQ61" s="455">
        <f t="shared" si="170"/>
        <v>796.95205745791679</v>
      </c>
      <c r="DR61" s="455">
        <f t="shared" si="170"/>
        <v>129.8084638613949</v>
      </c>
      <c r="DS61" s="455">
        <f t="shared" si="170"/>
        <v>254.07166442140434</v>
      </c>
      <c r="DT61" s="455">
        <f t="shared" si="170"/>
        <v>83.578451171071393</v>
      </c>
      <c r="DU61" s="455">
        <f t="shared" si="170"/>
        <v>84.4899792634086</v>
      </c>
      <c r="DV61" s="455">
        <f t="shared" si="170"/>
        <v>398.83176345297886</v>
      </c>
      <c r="DW61" s="455">
        <f t="shared" si="170"/>
        <v>967.89052695385385</v>
      </c>
      <c r="DX61" s="455">
        <f t="shared" si="170"/>
        <v>130.66653331155851</v>
      </c>
      <c r="DY61" s="455">
        <f t="shared" si="170"/>
        <v>165.86204719937064</v>
      </c>
      <c r="DZ61" s="455">
        <f t="shared" si="170"/>
        <v>202.51152508666777</v>
      </c>
      <c r="EA61" s="455">
        <f t="shared" si="170"/>
        <v>-264.48148720743063</v>
      </c>
      <c r="EB61" s="455">
        <f t="shared" si="170"/>
        <v>-107.27160595548966</v>
      </c>
      <c r="EC61" s="455">
        <f t="shared" si="170"/>
        <v>-132.29869810878307</v>
      </c>
      <c r="ED61" s="455">
        <f t="shared" si="170"/>
        <v>-127.67319301582585</v>
      </c>
      <c r="EE61" s="455">
        <f t="shared" ref="EC61:EO62" si="171">AY61</f>
        <v>-226.0753931596185</v>
      </c>
      <c r="EF61" s="455">
        <f t="shared" si="171"/>
        <v>-29.996173767935076</v>
      </c>
      <c r="EG61" s="455">
        <f t="shared" si="171"/>
        <v>228.76680020098644</v>
      </c>
      <c r="EH61" s="455">
        <f t="shared" si="171"/>
        <v>195.28069896350246</v>
      </c>
      <c r="EI61" s="455">
        <f t="shared" si="171"/>
        <v>50.294372978703286</v>
      </c>
      <c r="EJ61" s="455">
        <f t="shared" si="171"/>
        <v>-77.508085713655447</v>
      </c>
      <c r="EK61" s="455">
        <f t="shared" si="171"/>
        <v>113.29461801118353</v>
      </c>
      <c r="EL61" s="455">
        <f t="shared" si="171"/>
        <v>459.13911423857945</v>
      </c>
      <c r="EM61" s="455">
        <f t="shared" si="171"/>
        <v>-229.55499605612587</v>
      </c>
      <c r="EN61" s="455">
        <f t="shared" si="171"/>
        <v>359.56210384373009</v>
      </c>
      <c r="EO61" s="455">
        <f t="shared" si="171"/>
        <v>461.16020911589152</v>
      </c>
      <c r="EP61" s="455"/>
      <c r="EQ61" s="455">
        <f>BK61</f>
        <v>325</v>
      </c>
      <c r="ER61" s="455">
        <f t="shared" ref="ER61:FL61" si="172">BL61</f>
        <v>-175</v>
      </c>
      <c r="ES61" s="455">
        <f t="shared" si="172"/>
        <v>105</v>
      </c>
      <c r="ET61" s="455">
        <f t="shared" si="172"/>
        <v>190</v>
      </c>
      <c r="EU61" s="455">
        <f t="shared" si="172"/>
        <v>260</v>
      </c>
      <c r="EV61" s="455">
        <f t="shared" si="172"/>
        <v>275</v>
      </c>
      <c r="EW61" s="455">
        <f t="shared" si="172"/>
        <v>185</v>
      </c>
      <c r="EX61" s="455">
        <f t="shared" si="172"/>
        <v>90</v>
      </c>
      <c r="EY61" s="455">
        <f t="shared" si="172"/>
        <v>5</v>
      </c>
      <c r="EZ61" s="455">
        <f t="shared" si="172"/>
        <v>0</v>
      </c>
      <c r="FA61" s="455">
        <f t="shared" si="172"/>
        <v>926.76052131931169</v>
      </c>
      <c r="FB61" s="455">
        <f t="shared" si="172"/>
        <v>337.65011559247574</v>
      </c>
      <c r="FC61" s="455">
        <f t="shared" si="172"/>
        <v>483.32174271638746</v>
      </c>
      <c r="FD61" s="455">
        <f t="shared" si="172"/>
        <v>1098.5570602654125</v>
      </c>
      <c r="FE61" s="455">
        <f t="shared" si="172"/>
        <v>368.37357228603844</v>
      </c>
      <c r="FF61" s="455">
        <f t="shared" si="172"/>
        <v>-371.75309316292032</v>
      </c>
      <c r="FG61" s="455">
        <f t="shared" si="172"/>
        <v>-259.97189112460893</v>
      </c>
      <c r="FH61" s="455">
        <f t="shared" si="172"/>
        <v>-256.07156692755359</v>
      </c>
      <c r="FI61" s="455">
        <f t="shared" si="172"/>
        <v>424.0474991644889</v>
      </c>
      <c r="FJ61" s="455">
        <f t="shared" si="172"/>
        <v>-27.213712734952161</v>
      </c>
      <c r="FK61" s="455">
        <f t="shared" si="172"/>
        <v>572.43373224976301</v>
      </c>
      <c r="FL61" s="455">
        <f t="shared" si="172"/>
        <v>130.00710778760421</v>
      </c>
      <c r="FN61" s="1012"/>
      <c r="FO61" s="914">
        <f t="shared" si="18"/>
        <v>0</v>
      </c>
      <c r="FP61" s="914">
        <f t="shared" si="19"/>
        <v>0</v>
      </c>
      <c r="FQ61" s="914">
        <f t="shared" si="20"/>
        <v>-6.3948846218409017E-14</v>
      </c>
      <c r="FR61" s="914">
        <f t="shared" si="21"/>
        <v>0</v>
      </c>
      <c r="FS61" s="914">
        <f t="shared" si="22"/>
        <v>0</v>
      </c>
      <c r="FT61" s="914">
        <f t="shared" si="23"/>
        <v>0</v>
      </c>
      <c r="FU61" s="1012"/>
    </row>
    <row r="62" spans="2:177" s="432" customFormat="1" x14ac:dyDescent="0.3">
      <c r="B62" s="41" t="s">
        <v>26</v>
      </c>
      <c r="C62" s="824">
        <v>8605</v>
      </c>
      <c r="D62" s="824">
        <v>8090</v>
      </c>
      <c r="E62" s="824">
        <v>8270</v>
      </c>
      <c r="F62" s="824">
        <v>8410</v>
      </c>
      <c r="G62" s="824">
        <v>7925</v>
      </c>
      <c r="H62" s="824">
        <v>7415</v>
      </c>
      <c r="I62" s="824">
        <f>SUM(I6,I13,I20,I26,I32,I38,I44,I61,I45,I46)</f>
        <v>8315.9614396656307</v>
      </c>
      <c r="J62" s="824">
        <f t="shared" ref="J62:O62" si="173">SUM(J6,J13,J20,J26,J32,J38,J44,J61,J45,J46)</f>
        <v>7754.0145704254592</v>
      </c>
      <c r="K62" s="824">
        <f t="shared" si="173"/>
        <v>6961.5952955619177</v>
      </c>
      <c r="L62" s="824">
        <f t="shared" si="173"/>
        <v>6479.273543399775</v>
      </c>
      <c r="M62" s="824">
        <f t="shared" si="173"/>
        <v>8025.7102808873851</v>
      </c>
      <c r="N62" s="824">
        <f t="shared" si="173"/>
        <v>8303.4026178881049</v>
      </c>
      <c r="O62" s="824">
        <f t="shared" si="173"/>
        <v>7965.2046351197596</v>
      </c>
      <c r="P62" s="1010">
        <f t="shared" si="11"/>
        <v>3.4600344054534604E-2</v>
      </c>
      <c r="Q62" s="1010">
        <f t="shared" si="11"/>
        <v>-4.0730047467499864E-2</v>
      </c>
      <c r="R62" s="909"/>
      <c r="S62" s="43">
        <v>1730</v>
      </c>
      <c r="T62" s="43">
        <v>1930</v>
      </c>
      <c r="U62" s="43">
        <v>2000</v>
      </c>
      <c r="V62" s="43">
        <v>2065</v>
      </c>
      <c r="W62" s="43">
        <v>2285</v>
      </c>
      <c r="X62" s="43">
        <v>1885</v>
      </c>
      <c r="Y62" s="43">
        <v>2105</v>
      </c>
      <c r="Z62" s="43">
        <v>2105</v>
      </c>
      <c r="AA62" s="43">
        <v>1980</v>
      </c>
      <c r="AB62" s="43">
        <v>2245</v>
      </c>
      <c r="AC62" s="43">
        <v>2015</v>
      </c>
      <c r="AD62" s="43">
        <v>1995</v>
      </c>
      <c r="AE62" s="43">
        <v>1830</v>
      </c>
      <c r="AF62" s="43">
        <v>2100</v>
      </c>
      <c r="AG62" s="43">
        <v>1945</v>
      </c>
      <c r="AH62" s="43">
        <v>1830</v>
      </c>
      <c r="AI62" s="43">
        <v>1850</v>
      </c>
      <c r="AJ62" s="43">
        <v>1795</v>
      </c>
      <c r="AK62" s="137">
        <f>SUM(AK6,AK13,AK20,AK26,AK32,AK38,AK44,AK61,AK45,AK46)</f>
        <v>2707.3318314684657</v>
      </c>
      <c r="AL62" s="137">
        <f t="shared" ref="AL62:BI62" si="174">SUM(AL6,AL13,AL20,AL26,AL32,AL38,AL44,AL61,AL45,AL46)</f>
        <v>1897.9341756975923</v>
      </c>
      <c r="AM62" s="137">
        <f t="shared" si="174"/>
        <v>1931.2241228329381</v>
      </c>
      <c r="AN62" s="137">
        <f t="shared" si="174"/>
        <v>1779.4688071749538</v>
      </c>
      <c r="AO62" s="137">
        <f t="shared" si="174"/>
        <v>1689.5595659802455</v>
      </c>
      <c r="AP62" s="137">
        <f t="shared" si="174"/>
        <v>1465.2173525670421</v>
      </c>
      <c r="AQ62" s="137">
        <f t="shared" si="174"/>
        <v>2638.2778690616651</v>
      </c>
      <c r="AR62" s="137">
        <f t="shared" si="174"/>
        <v>1960.9597828165076</v>
      </c>
      <c r="AS62" s="137">
        <f t="shared" si="174"/>
        <v>1809.147230103694</v>
      </c>
      <c r="AT62" s="137">
        <f t="shared" si="174"/>
        <v>2076.5637075197365</v>
      </c>
      <c r="AU62" s="137">
        <f t="shared" si="174"/>
        <v>1480.4909476010093</v>
      </c>
      <c r="AV62" s="137">
        <f t="shared" si="174"/>
        <v>1595.3934103374745</v>
      </c>
      <c r="AW62" s="137">
        <f t="shared" si="174"/>
        <v>1598.9985034905112</v>
      </c>
      <c r="AX62" s="137">
        <f t="shared" si="174"/>
        <v>1688.1379949332875</v>
      </c>
      <c r="AY62" s="137">
        <f t="shared" si="174"/>
        <v>1474.1869471044904</v>
      </c>
      <c r="AZ62" s="137">
        <f t="shared" si="174"/>
        <v>1717.950097871485</v>
      </c>
      <c r="BA62" s="137">
        <f t="shared" si="174"/>
        <v>2184.1183131495841</v>
      </c>
      <c r="BB62" s="137">
        <f t="shared" si="174"/>
        <v>2271.9858116162882</v>
      </c>
      <c r="BC62" s="137">
        <f t="shared" si="174"/>
        <v>1752.4911650186007</v>
      </c>
      <c r="BD62" s="137">
        <f t="shared" si="174"/>
        <v>1817.1149911029115</v>
      </c>
      <c r="BE62" s="137">
        <f t="shared" si="174"/>
        <v>2058.9760241365061</v>
      </c>
      <c r="BF62" s="137">
        <f t="shared" si="174"/>
        <v>2440.6753423404143</v>
      </c>
      <c r="BG62" s="137">
        <f t="shared" si="174"/>
        <v>1569.6830634516909</v>
      </c>
      <c r="BH62" s="137">
        <f t="shared" si="174"/>
        <v>2234.0678067992208</v>
      </c>
      <c r="BI62" s="137">
        <f t="shared" si="174"/>
        <v>2274.3311814717258</v>
      </c>
      <c r="BJ62" s="284"/>
      <c r="BK62" s="43">
        <f t="shared" ref="BK62:BW62" si="175">SUM(BK6,BK13,BK20,BK26,BK32,BK38,BK44,BK61,BK45)</f>
        <v>4425</v>
      </c>
      <c r="BL62" s="43">
        <f t="shared" si="175"/>
        <v>3660</v>
      </c>
      <c r="BM62" s="43">
        <f t="shared" si="175"/>
        <v>4065</v>
      </c>
      <c r="BN62" s="43">
        <f t="shared" si="175"/>
        <v>4130</v>
      </c>
      <c r="BO62" s="43">
        <f t="shared" si="175"/>
        <v>4210</v>
      </c>
      <c r="BP62" s="43">
        <f t="shared" si="175"/>
        <v>4225</v>
      </c>
      <c r="BQ62" s="43">
        <f t="shared" si="175"/>
        <v>4010</v>
      </c>
      <c r="BR62" s="43">
        <f t="shared" si="175"/>
        <v>3930</v>
      </c>
      <c r="BS62" s="43">
        <f t="shared" si="175"/>
        <v>3775</v>
      </c>
      <c r="BT62" s="43">
        <f t="shared" si="175"/>
        <v>3645</v>
      </c>
      <c r="BU62" s="43">
        <f t="shared" si="166"/>
        <v>4605.2660071660575</v>
      </c>
      <c r="BV62" s="43">
        <f t="shared" si="167"/>
        <v>3710.6929300078918</v>
      </c>
      <c r="BW62" s="43">
        <f t="shared" si="175"/>
        <v>3141.0252766102694</v>
      </c>
      <c r="BX62" s="43">
        <f>SUM(BX6,BX13,BX20,BX26,BX32,BX38,BX44,BX61,BX45)</f>
        <v>4585.4860099411553</v>
      </c>
      <c r="BY62" s="825">
        <f>AS62+AT62</f>
        <v>3885.7109376234303</v>
      </c>
      <c r="BZ62" s="825">
        <f t="shared" si="128"/>
        <v>3075.8843579384838</v>
      </c>
      <c r="CA62" s="825">
        <f t="shared" si="129"/>
        <v>3287.1364984237989</v>
      </c>
      <c r="CB62" s="825">
        <f t="shared" si="34"/>
        <v>3192.1370449759752</v>
      </c>
      <c r="CC62" s="825">
        <f t="shared" si="17"/>
        <v>4456.1041247658723</v>
      </c>
      <c r="CD62" s="825">
        <f t="shared" si="35"/>
        <v>3569.606156121512</v>
      </c>
      <c r="CE62" s="825">
        <f t="shared" si="36"/>
        <v>4499.6513664769209</v>
      </c>
      <c r="CF62" s="825">
        <f t="shared" si="38"/>
        <v>3803.7508702509117</v>
      </c>
      <c r="CG62" s="826"/>
      <c r="CH62" s="827" t="s">
        <v>26</v>
      </c>
      <c r="CI62" s="43">
        <f t="shared" si="168"/>
        <v>8605</v>
      </c>
      <c r="CJ62" s="43">
        <f t="shared" si="168"/>
        <v>8090</v>
      </c>
      <c r="CK62" s="43">
        <f t="shared" si="168"/>
        <v>8270</v>
      </c>
      <c r="CL62" s="43">
        <f t="shared" si="168"/>
        <v>8410</v>
      </c>
      <c r="CM62" s="43">
        <f t="shared" si="168"/>
        <v>7925</v>
      </c>
      <c r="CN62" s="43">
        <f t="shared" si="168"/>
        <v>7415</v>
      </c>
      <c r="CO62" s="43">
        <f t="shared" si="168"/>
        <v>8315.9614396656307</v>
      </c>
      <c r="CP62" s="43">
        <f t="shared" si="168"/>
        <v>7754.0145704254592</v>
      </c>
      <c r="CQ62" s="43">
        <f t="shared" si="168"/>
        <v>6961.5952955619177</v>
      </c>
      <c r="CR62" s="43">
        <f t="shared" si="168"/>
        <v>6479.273543399775</v>
      </c>
      <c r="CS62" s="43">
        <f t="shared" si="168"/>
        <v>8025.7102808873851</v>
      </c>
      <c r="CT62" s="43">
        <f t="shared" si="168"/>
        <v>8303.4026178881049</v>
      </c>
      <c r="CU62" s="43">
        <f t="shared" si="168"/>
        <v>7965.2046351197596</v>
      </c>
      <c r="CV62" s="278">
        <f t="shared" si="168"/>
        <v>3.4600344054534604E-2</v>
      </c>
      <c r="CW62" s="278">
        <f t="shared" si="168"/>
        <v>-4.0730047467499864E-2</v>
      </c>
      <c r="CX62" s="9"/>
      <c r="CY62" s="456">
        <f t="shared" si="169"/>
        <v>1730</v>
      </c>
      <c r="CZ62" s="456">
        <f t="shared" si="169"/>
        <v>1930</v>
      </c>
      <c r="DA62" s="456">
        <f t="shared" si="169"/>
        <v>2000</v>
      </c>
      <c r="DB62" s="456">
        <f t="shared" si="169"/>
        <v>2065</v>
      </c>
      <c r="DC62" s="456">
        <f t="shared" si="169"/>
        <v>2285</v>
      </c>
      <c r="DD62" s="456">
        <f t="shared" si="169"/>
        <v>1885</v>
      </c>
      <c r="DE62" s="456">
        <f t="shared" si="169"/>
        <v>2105</v>
      </c>
      <c r="DF62" s="456">
        <f t="shared" si="169"/>
        <v>2105</v>
      </c>
      <c r="DG62" s="456">
        <f t="shared" si="169"/>
        <v>1980</v>
      </c>
      <c r="DH62" s="456">
        <f t="shared" si="169"/>
        <v>2245</v>
      </c>
      <c r="DI62" s="456">
        <f t="shared" si="169"/>
        <v>2015</v>
      </c>
      <c r="DJ62" s="456">
        <f t="shared" si="169"/>
        <v>1995</v>
      </c>
      <c r="DK62" s="456">
        <f t="shared" si="169"/>
        <v>1830</v>
      </c>
      <c r="DL62" s="456">
        <f t="shared" si="169"/>
        <v>2100</v>
      </c>
      <c r="DM62" s="456">
        <f t="shared" si="169"/>
        <v>1945</v>
      </c>
      <c r="DN62" s="456">
        <f t="shared" si="169"/>
        <v>1830</v>
      </c>
      <c r="DO62" s="456">
        <f t="shared" si="170"/>
        <v>1850</v>
      </c>
      <c r="DP62" s="456">
        <f t="shared" si="170"/>
        <v>1795</v>
      </c>
      <c r="DQ62" s="456">
        <f t="shared" si="170"/>
        <v>2707.3318314684657</v>
      </c>
      <c r="DR62" s="456">
        <f t="shared" si="170"/>
        <v>1897.9341756975923</v>
      </c>
      <c r="DS62" s="456">
        <f t="shared" si="170"/>
        <v>1931.2241228329381</v>
      </c>
      <c r="DT62" s="456">
        <f t="shared" si="170"/>
        <v>1779.4688071749538</v>
      </c>
      <c r="DU62" s="456">
        <f t="shared" si="170"/>
        <v>1689.5595659802455</v>
      </c>
      <c r="DV62" s="456">
        <f t="shared" si="170"/>
        <v>1465.2173525670421</v>
      </c>
      <c r="DW62" s="456">
        <f t="shared" si="170"/>
        <v>2638.2778690616651</v>
      </c>
      <c r="DX62" s="456">
        <f t="shared" si="170"/>
        <v>1960.9597828165076</v>
      </c>
      <c r="DY62" s="456">
        <f t="shared" si="170"/>
        <v>1809.147230103694</v>
      </c>
      <c r="DZ62" s="456">
        <f t="shared" si="170"/>
        <v>2076.5637075197365</v>
      </c>
      <c r="EA62" s="456">
        <f t="shared" si="170"/>
        <v>1480.4909476010093</v>
      </c>
      <c r="EB62" s="456">
        <f t="shared" si="170"/>
        <v>1595.3934103374745</v>
      </c>
      <c r="EC62" s="456">
        <f t="shared" si="171"/>
        <v>1598.9985034905112</v>
      </c>
      <c r="ED62" s="456">
        <f t="shared" si="171"/>
        <v>1688.1379949332875</v>
      </c>
      <c r="EE62" s="456">
        <f t="shared" si="171"/>
        <v>1474.1869471044904</v>
      </c>
      <c r="EF62" s="456">
        <f t="shared" si="171"/>
        <v>1717.950097871485</v>
      </c>
      <c r="EG62" s="456">
        <f t="shared" si="171"/>
        <v>2184.1183131495841</v>
      </c>
      <c r="EH62" s="456">
        <f t="shared" si="171"/>
        <v>2271.9858116162882</v>
      </c>
      <c r="EI62" s="456">
        <f t="shared" si="171"/>
        <v>1752.4911650186007</v>
      </c>
      <c r="EJ62" s="456">
        <f t="shared" si="171"/>
        <v>1817.1149911029115</v>
      </c>
      <c r="EK62" s="456">
        <f t="shared" si="171"/>
        <v>2058.9760241365061</v>
      </c>
      <c r="EL62" s="456">
        <f t="shared" si="171"/>
        <v>2440.6753423404143</v>
      </c>
      <c r="EM62" s="456">
        <f t="shared" si="171"/>
        <v>1569.6830634516909</v>
      </c>
      <c r="EN62" s="456">
        <f t="shared" si="171"/>
        <v>2234.0678067992208</v>
      </c>
      <c r="EO62" s="456">
        <f t="shared" si="171"/>
        <v>2274.3311814717258</v>
      </c>
      <c r="EP62" s="456"/>
      <c r="EQ62" s="456">
        <f t="shared" ref="EQ62:FL62" si="176">BK62</f>
        <v>4425</v>
      </c>
      <c r="ER62" s="456">
        <f t="shared" si="176"/>
        <v>3660</v>
      </c>
      <c r="ES62" s="456">
        <f t="shared" si="176"/>
        <v>4065</v>
      </c>
      <c r="ET62" s="456">
        <f t="shared" si="176"/>
        <v>4130</v>
      </c>
      <c r="EU62" s="456">
        <f t="shared" si="176"/>
        <v>4210</v>
      </c>
      <c r="EV62" s="456">
        <f t="shared" si="176"/>
        <v>4225</v>
      </c>
      <c r="EW62" s="456">
        <f t="shared" si="176"/>
        <v>4010</v>
      </c>
      <c r="EX62" s="456">
        <f t="shared" si="176"/>
        <v>3930</v>
      </c>
      <c r="EY62" s="456">
        <f t="shared" si="176"/>
        <v>3775</v>
      </c>
      <c r="EZ62" s="456">
        <f t="shared" si="176"/>
        <v>3645</v>
      </c>
      <c r="FA62" s="456">
        <f t="shared" si="176"/>
        <v>4605.2660071660575</v>
      </c>
      <c r="FB62" s="456">
        <f t="shared" si="176"/>
        <v>3710.6929300078918</v>
      </c>
      <c r="FC62" s="456">
        <f t="shared" si="176"/>
        <v>3141.0252766102694</v>
      </c>
      <c r="FD62" s="456">
        <f t="shared" si="176"/>
        <v>4585.4860099411553</v>
      </c>
      <c r="FE62" s="456">
        <f t="shared" si="176"/>
        <v>3885.7109376234303</v>
      </c>
      <c r="FF62" s="456">
        <f t="shared" si="176"/>
        <v>3075.8843579384838</v>
      </c>
      <c r="FG62" s="456">
        <f t="shared" si="176"/>
        <v>3287.1364984237989</v>
      </c>
      <c r="FH62" s="456">
        <f t="shared" si="176"/>
        <v>3192.1370449759752</v>
      </c>
      <c r="FI62" s="456">
        <f t="shared" si="176"/>
        <v>4456.1041247658723</v>
      </c>
      <c r="FJ62" s="456">
        <f t="shared" si="176"/>
        <v>3569.606156121512</v>
      </c>
      <c r="FK62" s="456">
        <f t="shared" si="176"/>
        <v>4499.6513664769209</v>
      </c>
      <c r="FL62" s="456">
        <f t="shared" si="176"/>
        <v>3803.7508702509117</v>
      </c>
      <c r="FN62" s="1012"/>
      <c r="FO62" s="914">
        <f t="shared" si="18"/>
        <v>2.5024916812981246E-3</v>
      </c>
      <c r="FP62" s="914">
        <f t="shared" si="19"/>
        <v>0</v>
      </c>
      <c r="FQ62" s="914">
        <f t="shared" si="20"/>
        <v>0</v>
      </c>
      <c r="FR62" s="914">
        <f t="shared" si="21"/>
        <v>0</v>
      </c>
      <c r="FS62" s="914">
        <f t="shared" si="22"/>
        <v>0</v>
      </c>
      <c r="FT62" s="914">
        <f t="shared" si="23"/>
        <v>3.8116027280921116E-4</v>
      </c>
      <c r="FU62" s="1012"/>
    </row>
    <row r="63" spans="2:177" s="655" customFormat="1" x14ac:dyDescent="0.3">
      <c r="B63" s="652"/>
      <c r="C63" s="829">
        <v>8605</v>
      </c>
      <c r="D63" s="829">
        <v>8090</v>
      </c>
      <c r="E63" s="829">
        <v>8265</v>
      </c>
      <c r="F63" s="829">
        <v>8430</v>
      </c>
      <c r="G63" s="829">
        <v>7935</v>
      </c>
      <c r="H63" s="829">
        <v>7415</v>
      </c>
      <c r="I63" s="829">
        <v>8315.9614396656325</v>
      </c>
      <c r="J63" s="829">
        <v>7754.0145704254592</v>
      </c>
      <c r="K63" s="829">
        <v>6961.5952955619168</v>
      </c>
      <c r="L63" s="829">
        <v>6479.2735433997741</v>
      </c>
      <c r="M63" s="829">
        <v>8025.7102808873842</v>
      </c>
      <c r="N63" s="829">
        <v>8303.4026178881031</v>
      </c>
      <c r="O63" s="829">
        <v>7965.2046351197605</v>
      </c>
      <c r="P63" s="654"/>
      <c r="Q63" s="654"/>
      <c r="R63" s="830"/>
      <c r="S63" s="829">
        <v>1730</v>
      </c>
      <c r="T63" s="829">
        <v>1930</v>
      </c>
      <c r="U63" s="829">
        <v>2000</v>
      </c>
      <c r="V63" s="829">
        <v>2065</v>
      </c>
      <c r="W63" s="829">
        <v>2285</v>
      </c>
      <c r="X63" s="829">
        <v>1885</v>
      </c>
      <c r="Y63" s="829">
        <v>2105</v>
      </c>
      <c r="Z63" s="829">
        <v>2105</v>
      </c>
      <c r="AA63" s="829">
        <v>1980</v>
      </c>
      <c r="AB63" s="829">
        <v>2245</v>
      </c>
      <c r="AC63" s="829">
        <v>2015</v>
      </c>
      <c r="AD63" s="829">
        <v>1995</v>
      </c>
      <c r="AE63" s="829">
        <v>1830</v>
      </c>
      <c r="AF63" s="829">
        <v>2100</v>
      </c>
      <c r="AG63" s="829">
        <v>1945</v>
      </c>
      <c r="AH63" s="829">
        <v>1830</v>
      </c>
      <c r="AI63" s="829">
        <v>1850</v>
      </c>
      <c r="AJ63" s="829">
        <v>1795</v>
      </c>
      <c r="AK63" s="829">
        <v>2707.3318314684661</v>
      </c>
      <c r="AL63" s="829">
        <v>1897.9341756975923</v>
      </c>
      <c r="AM63" s="829">
        <v>1931.2241228329381</v>
      </c>
      <c r="AN63" s="829">
        <v>1779.468807174954</v>
      </c>
      <c r="AO63" s="829">
        <v>1689.5595659802452</v>
      </c>
      <c r="AP63" s="829">
        <v>1465.2173525670423</v>
      </c>
      <c r="AQ63" s="829">
        <v>2638.2778690616651</v>
      </c>
      <c r="AR63" s="829">
        <v>1960.9597828165074</v>
      </c>
      <c r="AS63" s="829">
        <v>1809.147230103694</v>
      </c>
      <c r="AT63" s="829">
        <v>2076.5637075197365</v>
      </c>
      <c r="AU63" s="829">
        <v>1480.4909476010089</v>
      </c>
      <c r="AV63" s="829">
        <v>1595.3934103374745</v>
      </c>
      <c r="AW63" s="829">
        <v>1598.9985034905112</v>
      </c>
      <c r="AX63" s="829">
        <v>1688.1379949332875</v>
      </c>
      <c r="AY63" s="829">
        <v>1474.1869471044909</v>
      </c>
      <c r="AZ63" s="829">
        <v>1717.950097871485</v>
      </c>
      <c r="BA63" s="829">
        <v>2184.1183131495841</v>
      </c>
      <c r="BB63" s="829">
        <v>2271.9858116162877</v>
      </c>
      <c r="BC63" s="829">
        <v>1752.4911650186007</v>
      </c>
      <c r="BD63" s="829">
        <v>1817.1149911029115</v>
      </c>
      <c r="BE63" s="829">
        <v>2058.9760241365057</v>
      </c>
      <c r="BF63" s="829">
        <v>2440.6753423404143</v>
      </c>
      <c r="BG63" s="829">
        <v>1569.6830634516909</v>
      </c>
      <c r="BH63" s="829">
        <v>2234.0678067992208</v>
      </c>
      <c r="BI63" s="829"/>
      <c r="BJ63" s="829"/>
      <c r="BK63" s="829">
        <v>0</v>
      </c>
      <c r="BL63" s="829">
        <v>3670</v>
      </c>
      <c r="BM63" s="829">
        <v>4065</v>
      </c>
      <c r="BN63" s="829">
        <v>4170</v>
      </c>
      <c r="BO63" s="829">
        <v>4210</v>
      </c>
      <c r="BP63" s="829">
        <v>4225</v>
      </c>
      <c r="BQ63" s="829">
        <v>4010</v>
      </c>
      <c r="BR63" s="829">
        <v>3930</v>
      </c>
      <c r="BS63" s="829">
        <v>3775</v>
      </c>
      <c r="BT63" s="829">
        <v>3645</v>
      </c>
      <c r="BU63" s="829">
        <v>4605.2660071660584</v>
      </c>
      <c r="BV63" s="829">
        <v>3710.6929300078918</v>
      </c>
      <c r="BW63" s="829">
        <v>3154.7769185472876</v>
      </c>
      <c r="BX63" s="829">
        <v>4599.237651878173</v>
      </c>
      <c r="BY63" s="829">
        <v>3885.7109376234303</v>
      </c>
      <c r="BZ63" s="829">
        <v>3075.8843579384834</v>
      </c>
      <c r="CA63" s="829">
        <v>3287.1364984237989</v>
      </c>
      <c r="CB63" s="829">
        <v>3192.1370449759761</v>
      </c>
      <c r="CC63" s="829">
        <v>4456.1041247658723</v>
      </c>
      <c r="CD63" s="829">
        <v>3569.606156121512</v>
      </c>
      <c r="CE63" s="829">
        <f>BE63+BF63</f>
        <v>4499.65136647692</v>
      </c>
      <c r="CF63" s="829">
        <f>BG63+BH63</f>
        <v>3803.7508702509117</v>
      </c>
      <c r="CG63" s="829"/>
      <c r="CH63" s="830"/>
      <c r="CI63" s="830"/>
      <c r="CJ63" s="830"/>
      <c r="CK63" s="830"/>
      <c r="CL63" s="830"/>
      <c r="CM63" s="830"/>
      <c r="CN63" s="830"/>
      <c r="CO63" s="830"/>
      <c r="CP63" s="830"/>
      <c r="CQ63" s="830"/>
      <c r="CR63" s="830"/>
      <c r="CS63" s="830"/>
      <c r="CT63" s="830"/>
      <c r="CU63" s="830"/>
      <c r="CV63" s="830"/>
      <c r="CW63" s="830"/>
      <c r="CX63" s="830"/>
      <c r="CY63" s="830"/>
      <c r="CZ63" s="830"/>
      <c r="DA63" s="830"/>
      <c r="DB63" s="830"/>
      <c r="DC63" s="830"/>
      <c r="DD63" s="830"/>
      <c r="DE63" s="830"/>
      <c r="DF63" s="830"/>
      <c r="DG63" s="830"/>
      <c r="DH63" s="830"/>
      <c r="DI63" s="830"/>
      <c r="DJ63" s="830"/>
      <c r="DK63" s="830"/>
      <c r="DL63" s="830"/>
      <c r="DM63" s="830"/>
      <c r="DN63" s="830"/>
      <c r="DO63" s="830"/>
      <c r="DP63" s="830"/>
      <c r="DQ63" s="830"/>
      <c r="DR63" s="830"/>
      <c r="DS63" s="830"/>
      <c r="DT63" s="830"/>
      <c r="DU63" s="830"/>
      <c r="DV63" s="830"/>
      <c r="DW63" s="830"/>
      <c r="DX63" s="830"/>
      <c r="DY63" s="830"/>
      <c r="DZ63" s="830"/>
      <c r="EA63" s="830"/>
      <c r="EB63" s="830"/>
      <c r="EC63" s="830"/>
      <c r="ED63" s="830"/>
      <c r="EE63" s="830"/>
      <c r="EF63" s="830"/>
      <c r="EG63" s="830"/>
      <c r="EH63" s="830"/>
      <c r="EI63" s="830"/>
      <c r="EJ63" s="830"/>
      <c r="EK63" s="830"/>
      <c r="EL63" s="830"/>
      <c r="EM63" s="830"/>
      <c r="EN63" s="830"/>
      <c r="EO63" s="830"/>
      <c r="EP63" s="830"/>
      <c r="EQ63" s="830"/>
      <c r="ER63" s="830"/>
      <c r="ES63" s="830"/>
      <c r="ET63" s="830"/>
      <c r="EU63" s="830"/>
      <c r="EV63" s="830"/>
      <c r="EW63" s="830"/>
      <c r="EX63" s="830"/>
      <c r="EY63" s="830"/>
      <c r="EZ63" s="830"/>
      <c r="FA63" s="830"/>
      <c r="FB63" s="830"/>
      <c r="FC63" s="830"/>
      <c r="FD63" s="830"/>
      <c r="FE63" s="830"/>
      <c r="FF63" s="830"/>
      <c r="FG63" s="830"/>
      <c r="FH63" s="830"/>
      <c r="FI63" s="830"/>
      <c r="FJ63" s="830"/>
      <c r="FO63" s="830"/>
      <c r="FP63" s="830"/>
      <c r="FQ63" s="830"/>
      <c r="FR63" s="830"/>
      <c r="FS63" s="830"/>
      <c r="FT63" s="830"/>
    </row>
    <row r="64" spans="2:177" s="655" customFormat="1" x14ac:dyDescent="0.3">
      <c r="B64" s="707" t="s">
        <v>184</v>
      </c>
      <c r="C64" s="831" t="b">
        <v>1</v>
      </c>
      <c r="D64" s="831" t="b">
        <v>1</v>
      </c>
      <c r="E64" s="831" t="b">
        <v>0</v>
      </c>
      <c r="F64" s="831" t="b">
        <v>0</v>
      </c>
      <c r="G64" s="831" t="b">
        <v>0</v>
      </c>
      <c r="H64" s="831" t="b">
        <v>1</v>
      </c>
      <c r="I64" s="831" t="b">
        <v>1</v>
      </c>
      <c r="J64" s="831" t="b">
        <v>1</v>
      </c>
      <c r="K64" s="831" t="b">
        <v>1</v>
      </c>
      <c r="L64" s="831" t="b">
        <v>0</v>
      </c>
      <c r="M64" s="831" t="b">
        <v>0</v>
      </c>
      <c r="N64" s="831" t="b">
        <v>1</v>
      </c>
      <c r="O64" s="831" t="b">
        <v>1</v>
      </c>
      <c r="P64" s="654"/>
      <c r="Q64" s="654"/>
      <c r="R64" s="830"/>
      <c r="S64" s="831" t="b">
        <v>1</v>
      </c>
      <c r="T64" s="831" t="b">
        <v>1</v>
      </c>
      <c r="U64" s="831" t="b">
        <v>1</v>
      </c>
      <c r="V64" s="831" t="b">
        <v>1</v>
      </c>
      <c r="W64" s="831" t="b">
        <v>1</v>
      </c>
      <c r="X64" s="831" t="b">
        <v>1</v>
      </c>
      <c r="Y64" s="831" t="b">
        <v>1</v>
      </c>
      <c r="Z64" s="831" t="b">
        <v>1</v>
      </c>
      <c r="AA64" s="831" t="b">
        <v>1</v>
      </c>
      <c r="AB64" s="831" t="b">
        <v>1</v>
      </c>
      <c r="AC64" s="831" t="b">
        <v>1</v>
      </c>
      <c r="AD64" s="831" t="b">
        <v>1</v>
      </c>
      <c r="AE64" s="831" t="b">
        <v>1</v>
      </c>
      <c r="AF64" s="831" t="b">
        <v>1</v>
      </c>
      <c r="AG64" s="831" t="b">
        <v>1</v>
      </c>
      <c r="AH64" s="831" t="b">
        <v>1</v>
      </c>
      <c r="AI64" s="831" t="b">
        <v>1</v>
      </c>
      <c r="AJ64" s="831" t="b">
        <v>1</v>
      </c>
      <c r="AK64" s="831" t="b">
        <v>1</v>
      </c>
      <c r="AL64" s="831" t="b">
        <v>1</v>
      </c>
      <c r="AM64" s="831" t="b">
        <v>1</v>
      </c>
      <c r="AN64" s="831" t="b">
        <v>1</v>
      </c>
      <c r="AO64" s="831" t="b">
        <v>1</v>
      </c>
      <c r="AP64" s="831" t="b">
        <v>1</v>
      </c>
      <c r="AQ64" s="831" t="b">
        <v>1</v>
      </c>
      <c r="AR64" s="831" t="b">
        <v>1</v>
      </c>
      <c r="AS64" s="831" t="b">
        <v>1</v>
      </c>
      <c r="AT64" s="831" t="b">
        <v>1</v>
      </c>
      <c r="AU64" s="831" t="b">
        <v>1</v>
      </c>
      <c r="AV64" s="831" t="b">
        <v>1</v>
      </c>
      <c r="AW64" s="831" t="b">
        <v>1</v>
      </c>
      <c r="AX64" s="831" t="b">
        <v>1</v>
      </c>
      <c r="AY64" s="831" t="b">
        <f t="shared" ref="AY64:BH64" si="177">AY62=AY63</f>
        <v>1</v>
      </c>
      <c r="AZ64" s="831" t="b">
        <f t="shared" si="177"/>
        <v>1</v>
      </c>
      <c r="BA64" s="831" t="b">
        <f t="shared" si="177"/>
        <v>1</v>
      </c>
      <c r="BB64" s="831" t="b">
        <f t="shared" si="177"/>
        <v>1</v>
      </c>
      <c r="BC64" s="831" t="b">
        <f t="shared" si="177"/>
        <v>1</v>
      </c>
      <c r="BD64" s="831" t="b">
        <f t="shared" si="177"/>
        <v>1</v>
      </c>
      <c r="BE64" s="831" t="b">
        <f t="shared" si="177"/>
        <v>1</v>
      </c>
      <c r="BF64" s="831" t="b">
        <f t="shared" si="177"/>
        <v>1</v>
      </c>
      <c r="BG64" s="831" t="b">
        <f t="shared" si="177"/>
        <v>1</v>
      </c>
      <c r="BH64" s="831" t="b">
        <f t="shared" si="177"/>
        <v>1</v>
      </c>
      <c r="BI64" s="831"/>
      <c r="BJ64" s="830"/>
      <c r="BK64" s="830"/>
      <c r="BL64" s="830"/>
      <c r="BM64" s="830"/>
      <c r="BN64" s="830"/>
      <c r="BO64" s="832"/>
      <c r="BP64" s="832"/>
      <c r="BQ64" s="832"/>
      <c r="BR64" s="832"/>
      <c r="BS64" s="832"/>
      <c r="BT64" s="832"/>
      <c r="BU64" s="832"/>
      <c r="BV64" s="832"/>
      <c r="BW64" s="832"/>
      <c r="BX64" s="832"/>
      <c r="BY64" s="832"/>
      <c r="BZ64" s="832"/>
      <c r="CA64" s="832"/>
      <c r="CB64" s="832"/>
      <c r="CC64" s="832"/>
      <c r="CD64" s="832"/>
      <c r="CE64" s="832"/>
      <c r="CF64" s="832"/>
      <c r="CG64" s="832"/>
      <c r="CH64" s="830"/>
      <c r="CI64" s="830"/>
      <c r="CJ64" s="830"/>
      <c r="CK64" s="830"/>
      <c r="CL64" s="830"/>
      <c r="CM64" s="830"/>
      <c r="CN64" s="830"/>
      <c r="CO64" s="830"/>
      <c r="CP64" s="830"/>
      <c r="CQ64" s="830"/>
      <c r="CR64" s="830"/>
      <c r="CS64" s="830"/>
      <c r="CT64" s="830"/>
      <c r="CU64" s="830"/>
      <c r="CV64" s="830"/>
      <c r="CW64" s="830"/>
      <c r="CX64" s="830"/>
      <c r="CY64" s="830"/>
      <c r="CZ64" s="830"/>
      <c r="DA64" s="830"/>
      <c r="DB64" s="830"/>
      <c r="DC64" s="830"/>
      <c r="DD64" s="830"/>
      <c r="DE64" s="830"/>
      <c r="DF64" s="830"/>
      <c r="DG64" s="830"/>
      <c r="DH64" s="830"/>
      <c r="DI64" s="830"/>
      <c r="DJ64" s="830"/>
      <c r="DK64" s="830"/>
      <c r="DL64" s="830"/>
      <c r="DM64" s="830"/>
      <c r="DN64" s="830"/>
      <c r="DO64" s="830"/>
      <c r="DP64" s="830"/>
      <c r="DQ64" s="830"/>
      <c r="DR64" s="830"/>
      <c r="DS64" s="830"/>
      <c r="DT64" s="830"/>
      <c r="DU64" s="830"/>
      <c r="DV64" s="830"/>
      <c r="DW64" s="830"/>
      <c r="DX64" s="830"/>
      <c r="DY64" s="830"/>
      <c r="DZ64" s="830"/>
      <c r="EA64" s="830"/>
      <c r="EB64" s="830"/>
      <c r="EC64" s="830"/>
      <c r="ED64" s="830"/>
      <c r="EE64" s="830"/>
      <c r="EF64" s="830"/>
      <c r="EG64" s="830"/>
      <c r="EH64" s="830"/>
      <c r="EI64" s="830"/>
      <c r="EJ64" s="830"/>
      <c r="EK64" s="830"/>
      <c r="EL64" s="830"/>
      <c r="EM64" s="830"/>
      <c r="EN64" s="830"/>
      <c r="EO64" s="830"/>
      <c r="EP64" s="830"/>
      <c r="EQ64" s="830"/>
      <c r="ER64" s="830"/>
      <c r="ES64" s="830"/>
      <c r="ET64" s="830"/>
      <c r="EU64" s="830"/>
      <c r="EV64" s="830"/>
      <c r="EW64" s="830"/>
      <c r="EX64" s="830"/>
      <c r="EY64" s="830"/>
      <c r="EZ64" s="830"/>
      <c r="FA64" s="830"/>
      <c r="FB64" s="830"/>
      <c r="FC64" s="830"/>
      <c r="FD64" s="830"/>
      <c r="FE64" s="830"/>
      <c r="FF64" s="830"/>
      <c r="FG64" s="830"/>
      <c r="FH64" s="830"/>
      <c r="FI64" s="830"/>
      <c r="FJ64" s="830"/>
      <c r="FO64" s="830"/>
      <c r="FP64" s="830"/>
      <c r="FQ64" s="830"/>
      <c r="FR64" s="830"/>
      <c r="FS64" s="830"/>
      <c r="FT64" s="830"/>
    </row>
    <row r="65" spans="2:176" s="655" customFormat="1" x14ac:dyDescent="0.3">
      <c r="B65" s="707"/>
      <c r="C65" s="1033">
        <v>0</v>
      </c>
      <c r="D65" s="1033">
        <v>0</v>
      </c>
      <c r="E65" s="1033">
        <v>5</v>
      </c>
      <c r="F65" s="1033">
        <v>-20</v>
      </c>
      <c r="G65" s="1033">
        <v>-10</v>
      </c>
      <c r="H65" s="1033">
        <v>0</v>
      </c>
      <c r="I65" s="1033">
        <v>0</v>
      </c>
      <c r="J65" s="1033">
        <v>0</v>
      </c>
      <c r="K65" s="1033">
        <v>0</v>
      </c>
      <c r="L65" s="1033">
        <v>0</v>
      </c>
      <c r="M65" s="1033">
        <v>0</v>
      </c>
      <c r="N65" s="1033">
        <v>0</v>
      </c>
      <c r="O65" s="1103">
        <f>O38-N38</f>
        <v>-401.18711092999047</v>
      </c>
      <c r="P65" s="654"/>
      <c r="Q65" s="654"/>
      <c r="R65" s="830"/>
      <c r="S65" s="831"/>
      <c r="T65" s="832"/>
      <c r="U65" s="832"/>
      <c r="V65" s="832"/>
      <c r="W65" s="832"/>
      <c r="X65" s="832"/>
      <c r="Y65" s="832"/>
      <c r="Z65" s="832"/>
      <c r="AA65" s="832"/>
      <c r="AB65" s="832"/>
      <c r="AC65" s="832"/>
      <c r="AD65" s="832"/>
      <c r="AE65" s="832"/>
      <c r="AF65" s="832"/>
      <c r="AG65" s="832"/>
      <c r="AH65" s="832"/>
      <c r="AI65" s="832"/>
      <c r="AJ65" s="832"/>
      <c r="AK65" s="832"/>
      <c r="AL65" s="832"/>
      <c r="AM65" s="832"/>
      <c r="AN65" s="832"/>
      <c r="AO65" s="832"/>
      <c r="AP65" s="832"/>
      <c r="AQ65" s="830"/>
      <c r="AR65" s="830"/>
      <c r="AS65" s="830"/>
      <c r="AT65" s="830"/>
      <c r="AU65" s="830"/>
      <c r="AV65" s="830"/>
      <c r="AW65" s="830"/>
      <c r="AX65" s="830"/>
      <c r="AY65" s="830"/>
      <c r="AZ65" s="833"/>
      <c r="BA65" s="830"/>
      <c r="BB65" s="830"/>
      <c r="BC65" s="830"/>
      <c r="BD65" s="830"/>
      <c r="BE65" s="830"/>
      <c r="BF65" s="830"/>
      <c r="BG65" s="830"/>
      <c r="BH65" s="830"/>
      <c r="BI65" s="830"/>
      <c r="BJ65" s="830"/>
      <c r="BK65" s="830"/>
      <c r="BL65" s="830"/>
      <c r="BM65" s="830"/>
      <c r="BN65" s="830"/>
      <c r="BO65" s="832"/>
      <c r="BP65" s="832"/>
      <c r="BQ65" s="832"/>
      <c r="BR65" s="832"/>
      <c r="BS65" s="832"/>
      <c r="BT65" s="832"/>
      <c r="BU65" s="832"/>
      <c r="BV65" s="832"/>
      <c r="BW65" s="832"/>
      <c r="BX65" s="832"/>
      <c r="BY65" s="832"/>
      <c r="BZ65" s="832"/>
      <c r="CA65" s="832"/>
      <c r="CB65" s="832"/>
      <c r="CC65" s="832"/>
      <c r="CD65" s="832"/>
      <c r="CE65" s="832"/>
      <c r="CF65" s="832"/>
      <c r="CG65" s="832"/>
      <c r="CH65" s="830"/>
      <c r="CI65" s="830"/>
      <c r="CJ65" s="830"/>
      <c r="CK65" s="830"/>
      <c r="CL65" s="830"/>
      <c r="CM65" s="830"/>
      <c r="CN65" s="830"/>
      <c r="CO65" s="830"/>
      <c r="CP65" s="830"/>
      <c r="CQ65" s="830"/>
      <c r="CR65" s="830"/>
      <c r="CS65" s="830"/>
      <c r="CT65" s="830"/>
      <c r="CU65" s="830"/>
      <c r="CV65" s="830"/>
      <c r="CW65" s="830"/>
      <c r="CX65" s="830"/>
      <c r="CY65" s="830"/>
      <c r="CZ65" s="830"/>
      <c r="DA65" s="830"/>
      <c r="DB65" s="830"/>
      <c r="DC65" s="830"/>
      <c r="DD65" s="830"/>
      <c r="DE65" s="830"/>
      <c r="DF65" s="830"/>
      <c r="DG65" s="830"/>
      <c r="DH65" s="830"/>
      <c r="DI65" s="830"/>
      <c r="DJ65" s="830"/>
      <c r="DK65" s="830"/>
      <c r="DL65" s="830"/>
      <c r="DM65" s="830"/>
      <c r="DN65" s="830"/>
      <c r="DO65" s="830"/>
      <c r="DP65" s="830"/>
      <c r="DQ65" s="830"/>
      <c r="DR65" s="830"/>
      <c r="DS65" s="830"/>
      <c r="DT65" s="830"/>
      <c r="DU65" s="830"/>
      <c r="DV65" s="830"/>
      <c r="DW65" s="830"/>
      <c r="DX65" s="830"/>
      <c r="DY65" s="830"/>
      <c r="DZ65" s="830"/>
      <c r="EA65" s="830"/>
      <c r="EB65" s="830"/>
      <c r="EC65" s="830"/>
      <c r="ED65" s="830"/>
      <c r="EE65" s="830"/>
      <c r="EF65" s="830"/>
      <c r="EG65" s="830"/>
      <c r="EH65" s="830"/>
      <c r="EI65" s="830"/>
      <c r="EJ65" s="830"/>
      <c r="EK65" s="830"/>
      <c r="EL65" s="830"/>
      <c r="EM65" s="830"/>
      <c r="EN65" s="830"/>
      <c r="EO65" s="830"/>
      <c r="EP65" s="830"/>
      <c r="EQ65" s="830"/>
      <c r="ER65" s="830"/>
      <c r="ES65" s="830"/>
      <c r="ET65" s="830"/>
      <c r="EU65" s="830"/>
      <c r="EV65" s="830"/>
      <c r="EW65" s="830"/>
      <c r="EX65" s="830"/>
      <c r="EY65" s="830"/>
      <c r="EZ65" s="830"/>
      <c r="FA65" s="830"/>
      <c r="FB65" s="830"/>
      <c r="FC65" s="830"/>
      <c r="FD65" s="830"/>
      <c r="FE65" s="830"/>
      <c r="FF65" s="830"/>
      <c r="FG65" s="830"/>
      <c r="FH65" s="830"/>
      <c r="FI65" s="830"/>
      <c r="FJ65" s="830"/>
      <c r="FO65" s="830"/>
      <c r="FP65" s="830"/>
      <c r="FQ65" s="830"/>
      <c r="FR65" s="830"/>
      <c r="FS65" s="830"/>
      <c r="FT65" s="830"/>
    </row>
    <row r="66" spans="2:176" s="655" customFormat="1" x14ac:dyDescent="0.3">
      <c r="B66" s="710" t="s">
        <v>196</v>
      </c>
      <c r="C66" s="834"/>
      <c r="D66" s="834"/>
      <c r="E66" s="834"/>
      <c r="F66" s="834"/>
      <c r="G66" s="834"/>
      <c r="H66" s="834"/>
      <c r="I66" s="835">
        <f>SUM(AK62,AL62,AM62,AN62)</f>
        <v>8315.9589371739494</v>
      </c>
      <c r="J66" s="835">
        <f>SUM(AO62,AP62,AQ62,AR62)</f>
        <v>7754.014570425461</v>
      </c>
      <c r="K66" s="835">
        <f>SUM(AS62:AV62)</f>
        <v>6961.5952955619141</v>
      </c>
      <c r="L66" s="835">
        <f>SUM(AW62:AZ62)</f>
        <v>6479.2735433997741</v>
      </c>
      <c r="M66" s="835">
        <f>SUM(BA62:BD62)</f>
        <v>8025.7102808873842</v>
      </c>
      <c r="N66" s="835">
        <f>SUM(BE62:BH62)</f>
        <v>8303.4022367278321</v>
      </c>
      <c r="O66" s="835"/>
      <c r="P66" s="654"/>
      <c r="Q66" s="654"/>
      <c r="R66" s="830"/>
      <c r="S66" s="834"/>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0"/>
      <c r="AZ66" s="836"/>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830"/>
      <c r="CE66" s="830"/>
      <c r="CF66" s="830"/>
      <c r="CG66" s="830"/>
      <c r="CH66" s="830"/>
      <c r="CI66" s="830"/>
      <c r="CJ66" s="830"/>
      <c r="CK66" s="830"/>
      <c r="CL66" s="830"/>
      <c r="CM66" s="830"/>
      <c r="CN66" s="830"/>
      <c r="CO66" s="830"/>
      <c r="CP66" s="830"/>
      <c r="CQ66" s="830"/>
      <c r="CR66" s="830"/>
      <c r="CS66" s="830"/>
      <c r="CT66" s="830"/>
      <c r="CU66" s="830"/>
      <c r="CV66" s="830"/>
      <c r="CW66" s="830"/>
      <c r="CX66" s="830"/>
      <c r="CY66" s="830"/>
      <c r="CZ66" s="830"/>
      <c r="DA66" s="830"/>
      <c r="DB66" s="830"/>
      <c r="DC66" s="830"/>
      <c r="DD66" s="830"/>
      <c r="DE66" s="830"/>
      <c r="DF66" s="830"/>
      <c r="DG66" s="830"/>
      <c r="DH66" s="830"/>
      <c r="DI66" s="830"/>
      <c r="DJ66" s="830"/>
      <c r="DK66" s="830"/>
      <c r="DL66" s="830"/>
      <c r="DM66" s="830"/>
      <c r="DN66" s="830"/>
      <c r="DO66" s="830"/>
      <c r="DP66" s="830"/>
      <c r="DQ66" s="830"/>
      <c r="DR66" s="830"/>
      <c r="DS66" s="830"/>
      <c r="DT66" s="830"/>
      <c r="DU66" s="830"/>
      <c r="DV66" s="830"/>
      <c r="DW66" s="830"/>
      <c r="DX66" s="830"/>
      <c r="DY66" s="830"/>
      <c r="DZ66" s="830"/>
      <c r="EA66" s="830"/>
      <c r="EB66" s="830"/>
      <c r="EC66" s="830"/>
      <c r="ED66" s="830"/>
      <c r="EE66" s="830"/>
      <c r="EF66" s="830"/>
      <c r="EG66" s="830"/>
      <c r="EH66" s="830"/>
      <c r="EI66" s="830"/>
      <c r="EJ66" s="830"/>
      <c r="EK66" s="830"/>
      <c r="EL66" s="830"/>
      <c r="EM66" s="830"/>
      <c r="EN66" s="830"/>
      <c r="EO66" s="830"/>
      <c r="EP66" s="830"/>
      <c r="EQ66" s="830"/>
      <c r="ER66" s="830"/>
      <c r="ES66" s="830"/>
      <c r="ET66" s="830"/>
      <c r="EU66" s="830"/>
      <c r="EV66" s="830"/>
      <c r="EW66" s="830"/>
      <c r="EX66" s="830"/>
      <c r="EY66" s="830"/>
      <c r="EZ66" s="830"/>
      <c r="FA66" s="830"/>
      <c r="FB66" s="830"/>
      <c r="FC66" s="830"/>
      <c r="FD66" s="830"/>
      <c r="FE66" s="830"/>
      <c r="FF66" s="830"/>
      <c r="FG66" s="830"/>
      <c r="FH66" s="830"/>
      <c r="FI66" s="830"/>
      <c r="FJ66" s="830"/>
      <c r="FO66" s="830"/>
      <c r="FP66" s="830"/>
      <c r="FQ66" s="830"/>
      <c r="FR66" s="830"/>
      <c r="FS66" s="830"/>
      <c r="FT66" s="830"/>
    </row>
    <row r="67" spans="2:176" s="655" customFormat="1" x14ac:dyDescent="0.3">
      <c r="B67" s="710" t="s">
        <v>225</v>
      </c>
      <c r="C67" s="834"/>
      <c r="D67" s="834"/>
      <c r="E67" s="834"/>
      <c r="F67" s="834"/>
      <c r="G67" s="834"/>
      <c r="H67" s="834"/>
      <c r="I67" s="1092" cm="1">
        <f t="array" ref="I67">I66-_xlfn.ANCHORARRAY(I63)</f>
        <v>-2.502491683117114E-3</v>
      </c>
      <c r="J67" s="1092" cm="1">
        <f t="array" ref="J67">J66-_xlfn.ANCHORARRAY(J63)</f>
        <v>0</v>
      </c>
      <c r="K67" s="1092" cm="1">
        <f t="array" ref="K67">K66-_xlfn.ANCHORARRAY(K63)</f>
        <v>0</v>
      </c>
      <c r="L67" s="1092" cm="1">
        <f t="array" ref="L67">L66-_xlfn.ANCHORARRAY(L63)</f>
        <v>0</v>
      </c>
      <c r="M67" s="1092" cm="1">
        <f t="array" ref="M67">M66-_xlfn.ANCHORARRAY(M63)</f>
        <v>0</v>
      </c>
      <c r="N67" s="1092" cm="1">
        <f t="array" ref="N67">N66-_xlfn.ANCHORARRAY(N63)</f>
        <v>-3.8116027099022176E-4</v>
      </c>
      <c r="O67" s="1093"/>
      <c r="P67" s="654"/>
      <c r="Q67" s="654"/>
      <c r="R67" s="830"/>
      <c r="S67" s="834"/>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830"/>
      <c r="CE67" s="830"/>
      <c r="CF67" s="830"/>
      <c r="CG67" s="830"/>
      <c r="CH67" s="830"/>
      <c r="CI67" s="830"/>
      <c r="CJ67" s="830"/>
      <c r="CK67" s="830"/>
      <c r="CL67" s="830"/>
      <c r="CM67" s="830"/>
      <c r="CN67" s="830"/>
      <c r="CO67" s="830"/>
      <c r="CP67" s="830"/>
      <c r="CQ67" s="830"/>
      <c r="CR67" s="830"/>
      <c r="CS67" s="830"/>
      <c r="CT67" s="830"/>
      <c r="CU67" s="830"/>
      <c r="CV67" s="830"/>
      <c r="CW67" s="830"/>
      <c r="CX67" s="830"/>
      <c r="CY67" s="830"/>
      <c r="CZ67" s="830"/>
      <c r="DA67" s="830"/>
      <c r="DB67" s="830"/>
      <c r="DC67" s="830"/>
      <c r="DD67" s="830"/>
      <c r="DE67" s="830"/>
      <c r="DF67" s="830"/>
      <c r="DG67" s="830"/>
      <c r="DH67" s="830"/>
      <c r="DI67" s="830"/>
      <c r="DJ67" s="830"/>
      <c r="DK67" s="830"/>
      <c r="DL67" s="830"/>
      <c r="DM67" s="830"/>
      <c r="DN67" s="830"/>
      <c r="DO67" s="830"/>
      <c r="DP67" s="830"/>
      <c r="DQ67" s="830"/>
      <c r="DR67" s="830"/>
      <c r="DS67" s="830"/>
      <c r="DT67" s="830"/>
      <c r="DU67" s="830"/>
      <c r="DV67" s="830"/>
      <c r="DW67" s="830"/>
      <c r="DX67" s="830"/>
      <c r="DY67" s="830"/>
      <c r="DZ67" s="830"/>
      <c r="EA67" s="830"/>
      <c r="EB67" s="830"/>
      <c r="EC67" s="830"/>
      <c r="ED67" s="830"/>
      <c r="EE67" s="830"/>
      <c r="EF67" s="830"/>
      <c r="EG67" s="830"/>
      <c r="EH67" s="830"/>
      <c r="EI67" s="830"/>
      <c r="EJ67" s="830"/>
      <c r="EK67" s="830"/>
      <c r="EL67" s="830"/>
      <c r="EM67" s="830"/>
      <c r="EN67" s="830"/>
      <c r="EO67" s="830"/>
      <c r="EP67" s="830"/>
      <c r="EQ67" s="830"/>
      <c r="ER67" s="830"/>
      <c r="ES67" s="830"/>
      <c r="ET67" s="830"/>
      <c r="EU67" s="830"/>
      <c r="EV67" s="830"/>
      <c r="EW67" s="830"/>
      <c r="EX67" s="830"/>
      <c r="EY67" s="830"/>
      <c r="EZ67" s="830"/>
      <c r="FA67" s="830"/>
      <c r="FB67" s="830"/>
      <c r="FC67" s="830"/>
      <c r="FD67" s="830"/>
      <c r="FE67" s="830"/>
      <c r="FF67" s="830"/>
      <c r="FG67" s="830"/>
      <c r="FH67" s="830"/>
      <c r="FI67" s="830"/>
      <c r="FJ67" s="830"/>
      <c r="FO67" s="830"/>
      <c r="FP67" s="830"/>
      <c r="FQ67" s="830"/>
      <c r="FR67" s="830"/>
      <c r="FS67" s="830"/>
      <c r="FT67" s="830"/>
    </row>
    <row r="68" spans="2:176" s="655" customFormat="1" x14ac:dyDescent="0.3">
      <c r="B68" s="710"/>
      <c r="C68" s="834"/>
      <c r="D68" s="834"/>
      <c r="E68" s="834"/>
      <c r="F68" s="834"/>
      <c r="G68" s="834"/>
      <c r="H68" s="834"/>
      <c r="I68" s="835"/>
      <c r="J68" s="835"/>
      <c r="K68" s="835"/>
      <c r="L68" s="835"/>
      <c r="M68" s="835"/>
      <c r="N68" s="835"/>
      <c r="O68" s="835"/>
      <c r="P68" s="654"/>
      <c r="Q68" s="654"/>
      <c r="R68" s="830"/>
      <c r="S68" s="834"/>
      <c r="T68" s="830"/>
      <c r="U68" s="830"/>
      <c r="V68" s="830"/>
      <c r="W68" s="830"/>
      <c r="X68" s="830"/>
      <c r="Y68" s="830"/>
      <c r="Z68" s="830"/>
      <c r="AA68" s="830"/>
      <c r="AB68" s="830"/>
      <c r="AC68" s="830"/>
      <c r="AD68" s="830"/>
      <c r="AE68" s="830"/>
      <c r="AF68" s="830"/>
      <c r="AG68" s="830"/>
      <c r="AH68" s="830"/>
      <c r="AI68" s="830"/>
      <c r="AJ68" s="830"/>
      <c r="AK68" s="830"/>
      <c r="AL68" s="830"/>
      <c r="AM68" s="830"/>
      <c r="AN68" s="830"/>
      <c r="AO68" s="830"/>
      <c r="AP68" s="830"/>
      <c r="AQ68" s="830"/>
      <c r="AR68" s="830"/>
      <c r="AS68" s="830"/>
      <c r="AT68" s="830"/>
      <c r="AU68" s="830"/>
      <c r="AV68" s="830"/>
      <c r="AW68" s="830"/>
      <c r="AX68" s="830"/>
      <c r="AY68" s="830"/>
      <c r="AZ68" s="830"/>
      <c r="BA68" s="830"/>
      <c r="BB68" s="830"/>
      <c r="BC68" s="830"/>
      <c r="BD68" s="830"/>
      <c r="BE68" s="830"/>
      <c r="BF68" s="830"/>
      <c r="BG68" s="830"/>
      <c r="BH68" s="830"/>
      <c r="BI68" s="830"/>
      <c r="BJ68" s="830"/>
      <c r="BK68" s="830"/>
      <c r="BL68" s="830"/>
      <c r="BM68" s="830"/>
      <c r="BN68" s="830"/>
      <c r="BO68" s="830"/>
      <c r="BP68" s="830"/>
      <c r="BQ68" s="830"/>
      <c r="BR68" s="830"/>
      <c r="BS68" s="830"/>
      <c r="BT68" s="830"/>
      <c r="BU68" s="830"/>
      <c r="BV68" s="830"/>
      <c r="BW68" s="830"/>
      <c r="BX68" s="830"/>
      <c r="BY68" s="830"/>
      <c r="BZ68" s="830"/>
      <c r="CA68" s="830"/>
      <c r="CB68" s="830"/>
      <c r="CC68" s="830"/>
      <c r="CD68" s="830"/>
      <c r="CE68" s="830"/>
      <c r="CF68" s="830"/>
      <c r="CG68" s="830"/>
      <c r="CH68" s="830"/>
      <c r="CI68" s="830"/>
      <c r="CJ68" s="830"/>
      <c r="CK68" s="830"/>
      <c r="CL68" s="830"/>
      <c r="CM68" s="830"/>
      <c r="CN68" s="830"/>
      <c r="CO68" s="830"/>
      <c r="CP68" s="830"/>
      <c r="CQ68" s="830"/>
      <c r="CR68" s="830"/>
      <c r="CS68" s="830"/>
      <c r="CT68" s="830"/>
      <c r="CU68" s="830"/>
      <c r="CV68" s="830"/>
      <c r="CW68" s="830"/>
      <c r="CX68" s="830"/>
      <c r="CY68" s="830"/>
      <c r="CZ68" s="830"/>
      <c r="DA68" s="830"/>
      <c r="DB68" s="830"/>
      <c r="DC68" s="830"/>
      <c r="DD68" s="830"/>
      <c r="DE68" s="830"/>
      <c r="DF68" s="830"/>
      <c r="DG68" s="830"/>
      <c r="DH68" s="830"/>
      <c r="DI68" s="830"/>
      <c r="DJ68" s="830"/>
      <c r="DK68" s="830"/>
      <c r="DL68" s="830"/>
      <c r="DM68" s="830"/>
      <c r="DN68" s="830"/>
      <c r="DO68" s="830"/>
      <c r="DP68" s="830"/>
      <c r="DQ68" s="830"/>
      <c r="DR68" s="830"/>
      <c r="DS68" s="830"/>
      <c r="DT68" s="830"/>
      <c r="DU68" s="830"/>
      <c r="DV68" s="830"/>
      <c r="DW68" s="830"/>
      <c r="DX68" s="830"/>
      <c r="DY68" s="830"/>
      <c r="DZ68" s="830"/>
      <c r="EA68" s="830"/>
      <c r="EB68" s="830"/>
      <c r="EC68" s="830"/>
      <c r="ED68" s="830"/>
      <c r="EE68" s="830"/>
      <c r="EF68" s="830"/>
      <c r="EG68" s="830"/>
      <c r="EH68" s="830"/>
      <c r="EI68" s="830"/>
      <c r="EJ68" s="830"/>
      <c r="EK68" s="830"/>
      <c r="EL68" s="830"/>
      <c r="EM68" s="830"/>
      <c r="EN68" s="830"/>
      <c r="EO68" s="830"/>
      <c r="EP68" s="830"/>
      <c r="EQ68" s="830"/>
      <c r="ER68" s="830"/>
      <c r="ES68" s="830"/>
      <c r="ET68" s="830"/>
      <c r="EU68" s="830"/>
      <c r="EV68" s="830"/>
      <c r="EW68" s="830"/>
      <c r="EX68" s="830"/>
      <c r="EY68" s="830"/>
      <c r="EZ68" s="830"/>
      <c r="FA68" s="830"/>
      <c r="FB68" s="830"/>
      <c r="FC68" s="830"/>
      <c r="FD68" s="830"/>
      <c r="FE68" s="830"/>
      <c r="FF68" s="830"/>
      <c r="FG68" s="830"/>
      <c r="FH68" s="830"/>
      <c r="FI68" s="830"/>
      <c r="FJ68" s="830"/>
      <c r="FO68" s="830"/>
      <c r="FP68" s="830"/>
      <c r="FQ68" s="830"/>
      <c r="FR68" s="830"/>
      <c r="FS68" s="830"/>
      <c r="FT68" s="830"/>
    </row>
    <row r="69" spans="2:176" s="655" customFormat="1" x14ac:dyDescent="0.3">
      <c r="C69" s="914"/>
      <c r="D69" s="914"/>
      <c r="E69" s="914"/>
      <c r="F69" s="914"/>
      <c r="G69" s="914"/>
      <c r="H69" s="914"/>
      <c r="I69" s="914"/>
      <c r="J69" s="914"/>
      <c r="K69" s="914"/>
      <c r="L69" s="914"/>
      <c r="M69" s="914"/>
      <c r="N69" s="914"/>
      <c r="O69" s="914"/>
      <c r="P69" s="914"/>
      <c r="Q69" s="830"/>
      <c r="R69" s="830"/>
      <c r="S69" s="830"/>
      <c r="T69" s="830"/>
      <c r="U69" s="830"/>
      <c r="V69" s="830"/>
      <c r="W69" s="830"/>
      <c r="X69" s="830"/>
      <c r="Y69" s="830"/>
      <c r="Z69" s="830"/>
      <c r="AA69" s="830"/>
      <c r="AB69" s="830"/>
      <c r="AC69" s="830"/>
      <c r="AD69" s="830"/>
      <c r="AE69" s="830"/>
      <c r="AF69" s="830"/>
      <c r="AG69" s="830"/>
      <c r="AH69" s="830"/>
      <c r="AI69" s="830"/>
      <c r="AJ69" s="830"/>
      <c r="AK69" s="830"/>
      <c r="AL69" s="830"/>
      <c r="AM69" s="830"/>
      <c r="AN69" s="830"/>
      <c r="AO69" s="830"/>
      <c r="AP69" s="830"/>
      <c r="AQ69" s="830"/>
      <c r="AR69" s="830"/>
      <c r="AS69" s="830"/>
      <c r="AT69" s="830"/>
      <c r="AU69" s="830"/>
      <c r="AV69" s="830"/>
      <c r="AW69" s="830"/>
      <c r="AX69" s="830"/>
      <c r="AY69" s="830"/>
      <c r="AZ69" s="830"/>
      <c r="BA69" s="830"/>
      <c r="BB69" s="830"/>
      <c r="BC69" s="830"/>
      <c r="BD69" s="830"/>
      <c r="BE69" s="830"/>
      <c r="BF69" s="830"/>
      <c r="BG69" s="830"/>
      <c r="BH69" s="830"/>
      <c r="BI69" s="830"/>
      <c r="BJ69" s="830"/>
      <c r="BK69" s="830"/>
      <c r="BL69" s="830"/>
      <c r="BM69" s="830"/>
      <c r="BN69" s="830"/>
      <c r="BO69" s="830"/>
      <c r="BP69" s="830"/>
      <c r="BQ69" s="830"/>
      <c r="BR69" s="830"/>
      <c r="BS69" s="830"/>
      <c r="BT69" s="830"/>
      <c r="BU69" s="830"/>
      <c r="BV69" s="830"/>
      <c r="BW69" s="830"/>
      <c r="BX69" s="830"/>
      <c r="BY69" s="830"/>
      <c r="BZ69" s="830"/>
      <c r="CA69" s="830"/>
      <c r="CB69" s="830"/>
      <c r="CC69" s="830"/>
      <c r="CD69" s="830"/>
      <c r="CE69" s="830"/>
      <c r="CF69" s="830"/>
      <c r="CG69" s="830"/>
      <c r="CH69" s="830"/>
      <c r="CI69" s="830"/>
      <c r="CJ69" s="830"/>
      <c r="CK69" s="830"/>
      <c r="CL69" s="830"/>
      <c r="CM69" s="830"/>
      <c r="CN69" s="830"/>
      <c r="CO69" s="830"/>
      <c r="CP69" s="830"/>
      <c r="CQ69" s="830"/>
      <c r="CR69" s="830"/>
      <c r="CS69" s="830"/>
      <c r="CT69" s="830"/>
      <c r="CU69" s="830"/>
      <c r="CV69" s="830"/>
      <c r="CW69" s="830"/>
      <c r="CX69" s="830"/>
      <c r="CY69" s="830"/>
      <c r="CZ69" s="830"/>
      <c r="DA69" s="830"/>
      <c r="DB69" s="830"/>
      <c r="DC69" s="830"/>
      <c r="DD69" s="830"/>
      <c r="DE69" s="830"/>
      <c r="DF69" s="830"/>
      <c r="DG69" s="830"/>
      <c r="DH69" s="830"/>
      <c r="DI69" s="830"/>
      <c r="DJ69" s="830"/>
      <c r="DK69" s="830"/>
      <c r="DL69" s="830"/>
      <c r="DM69" s="830"/>
      <c r="DN69" s="830"/>
      <c r="DO69" s="830"/>
      <c r="DP69" s="830"/>
      <c r="DQ69" s="830"/>
      <c r="DR69" s="830"/>
      <c r="DS69" s="830"/>
      <c r="DT69" s="830"/>
      <c r="DU69" s="830"/>
      <c r="DV69" s="830"/>
      <c r="DW69" s="830"/>
      <c r="DX69" s="830"/>
      <c r="DY69" s="830"/>
      <c r="DZ69" s="830"/>
      <c r="EA69" s="830"/>
      <c r="EB69" s="830"/>
      <c r="EC69" s="830"/>
      <c r="ED69" s="830"/>
      <c r="EE69" s="830"/>
      <c r="EF69" s="830"/>
      <c r="EG69" s="830"/>
      <c r="EH69" s="830"/>
      <c r="EI69" s="830"/>
      <c r="EJ69" s="830"/>
      <c r="EK69" s="830"/>
      <c r="EL69" s="830"/>
      <c r="EM69" s="830"/>
      <c r="EN69" s="830"/>
      <c r="EO69" s="830"/>
      <c r="EP69" s="830"/>
      <c r="EQ69" s="830"/>
      <c r="ER69" s="830"/>
      <c r="ES69" s="830"/>
      <c r="ET69" s="830"/>
      <c r="EU69" s="830"/>
      <c r="EV69" s="830"/>
      <c r="EW69" s="830"/>
      <c r="EX69" s="830"/>
      <c r="EY69" s="830"/>
      <c r="EZ69" s="830"/>
      <c r="FA69" s="830"/>
      <c r="FB69" s="830"/>
      <c r="FC69" s="830"/>
      <c r="FD69" s="830"/>
      <c r="FE69" s="830"/>
      <c r="FF69" s="830"/>
      <c r="FG69" s="830"/>
      <c r="FH69" s="830"/>
      <c r="FI69" s="830"/>
      <c r="FJ69" s="830"/>
      <c r="FO69" s="830"/>
      <c r="FP69" s="830"/>
      <c r="FQ69" s="830"/>
      <c r="FR69" s="830"/>
      <c r="FS69" s="830"/>
      <c r="FT69" s="830"/>
    </row>
    <row r="70" spans="2:176" s="655" customFormat="1" x14ac:dyDescent="0.3">
      <c r="C70" s="914"/>
      <c r="D70" s="914"/>
      <c r="E70" s="914"/>
      <c r="F70" s="914"/>
      <c r="G70" s="914"/>
      <c r="H70" s="914"/>
      <c r="I70" s="1094" t="s">
        <v>269</v>
      </c>
      <c r="J70" s="914"/>
      <c r="K70" s="914"/>
      <c r="L70" s="914"/>
      <c r="M70" s="914"/>
      <c r="N70" s="914"/>
      <c r="O70" s="914"/>
      <c r="P70" s="830"/>
      <c r="Q70" s="830"/>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0"/>
      <c r="BA70" s="830"/>
      <c r="BB70" s="830"/>
      <c r="BC70" s="830"/>
      <c r="BD70" s="830"/>
      <c r="BE70" s="830"/>
      <c r="BF70" s="830"/>
      <c r="BG70" s="830"/>
      <c r="BH70" s="830"/>
      <c r="BI70" s="830"/>
      <c r="BJ70" s="830"/>
      <c r="BK70" s="830"/>
      <c r="BL70" s="830"/>
      <c r="BM70" s="830"/>
      <c r="BN70" s="830"/>
      <c r="BO70" s="830"/>
      <c r="BP70" s="830"/>
      <c r="BQ70" s="830"/>
      <c r="BR70" s="830"/>
      <c r="BS70" s="830"/>
      <c r="BT70" s="830"/>
      <c r="BU70" s="830"/>
      <c r="BV70" s="830"/>
      <c r="BW70" s="830"/>
      <c r="BX70" s="830"/>
      <c r="BY70" s="830"/>
      <c r="BZ70" s="830"/>
      <c r="CA70" s="830"/>
      <c r="CB70" s="830"/>
      <c r="CC70" s="830"/>
      <c r="CD70" s="830"/>
      <c r="CE70" s="830"/>
      <c r="CF70" s="830"/>
      <c r="CG70" s="830"/>
      <c r="CH70" s="830"/>
      <c r="CI70" s="830"/>
      <c r="CJ70" s="830"/>
      <c r="CK70" s="830"/>
      <c r="CL70" s="830"/>
      <c r="CM70" s="830"/>
      <c r="CN70" s="830"/>
      <c r="CO70" s="830"/>
      <c r="CP70" s="830"/>
      <c r="CQ70" s="830"/>
      <c r="CR70" s="830"/>
      <c r="CS70" s="830"/>
      <c r="CT70" s="830"/>
      <c r="CU70" s="830"/>
      <c r="CV70" s="830"/>
      <c r="CW70" s="830"/>
      <c r="CX70" s="830"/>
      <c r="CY70" s="830"/>
      <c r="CZ70" s="830"/>
      <c r="DA70" s="830"/>
      <c r="DB70" s="830"/>
      <c r="DC70" s="830"/>
      <c r="DD70" s="830"/>
      <c r="DE70" s="830"/>
      <c r="DF70" s="830"/>
      <c r="DG70" s="830"/>
      <c r="DH70" s="830"/>
      <c r="DI70" s="830"/>
      <c r="DJ70" s="830"/>
      <c r="DK70" s="830"/>
      <c r="DL70" s="830"/>
      <c r="DM70" s="830"/>
      <c r="DN70" s="830"/>
      <c r="DO70" s="830"/>
      <c r="DP70" s="830"/>
      <c r="DQ70" s="830"/>
      <c r="DR70" s="830"/>
      <c r="DS70" s="830"/>
      <c r="DT70" s="830"/>
      <c r="DU70" s="830"/>
      <c r="DV70" s="830"/>
      <c r="DW70" s="830"/>
      <c r="DX70" s="830"/>
      <c r="DY70" s="830"/>
      <c r="DZ70" s="830"/>
      <c r="EA70" s="830"/>
      <c r="EB70" s="830"/>
      <c r="EC70" s="830"/>
      <c r="ED70" s="830"/>
      <c r="EE70" s="830"/>
      <c r="EF70" s="830"/>
      <c r="EG70" s="830"/>
      <c r="EH70" s="830"/>
      <c r="EI70" s="830"/>
      <c r="EJ70" s="830"/>
      <c r="EK70" s="830"/>
      <c r="EL70" s="830"/>
      <c r="EM70" s="830"/>
      <c r="EN70" s="830"/>
      <c r="EO70" s="830"/>
      <c r="EP70" s="830"/>
      <c r="EQ70" s="830"/>
      <c r="ER70" s="830"/>
      <c r="ES70" s="830"/>
      <c r="ET70" s="830"/>
      <c r="EU70" s="830"/>
      <c r="EV70" s="830"/>
      <c r="EW70" s="830"/>
      <c r="EX70" s="830"/>
      <c r="EY70" s="830"/>
      <c r="EZ70" s="830"/>
      <c r="FA70" s="830"/>
      <c r="FB70" s="830"/>
      <c r="FC70" s="830"/>
      <c r="FD70" s="830"/>
      <c r="FE70" s="830"/>
      <c r="FF70" s="830"/>
      <c r="FG70" s="830"/>
      <c r="FH70" s="830"/>
      <c r="FI70" s="830"/>
      <c r="FJ70" s="830"/>
      <c r="FO70" s="830"/>
      <c r="FP70" s="830"/>
      <c r="FQ70" s="830"/>
      <c r="FR70" s="830"/>
      <c r="FS70" s="830"/>
      <c r="FT70" s="830"/>
    </row>
    <row r="71" spans="2:176" s="655" customFormat="1" x14ac:dyDescent="0.3">
      <c r="C71" s="914"/>
      <c r="D71" s="914"/>
      <c r="E71" s="914"/>
      <c r="F71" s="914"/>
      <c r="G71" s="914"/>
      <c r="H71" s="914"/>
      <c r="I71" s="914"/>
      <c r="J71" s="914"/>
      <c r="K71" s="914"/>
      <c r="L71" s="914"/>
      <c r="M71" s="914"/>
      <c r="N71" s="914"/>
      <c r="O71" s="914"/>
      <c r="P71" s="830"/>
      <c r="Q71" s="830"/>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0"/>
      <c r="BA71" s="830"/>
      <c r="BB71" s="830"/>
      <c r="BC71" s="830"/>
      <c r="BD71" s="830"/>
      <c r="BE71" s="830"/>
      <c r="BF71" s="830"/>
      <c r="BG71" s="830"/>
      <c r="BH71" s="830"/>
      <c r="BI71" s="830"/>
      <c r="BJ71" s="830"/>
      <c r="BK71" s="830"/>
      <c r="BL71" s="830"/>
      <c r="BM71" s="830"/>
      <c r="BN71" s="830"/>
      <c r="BO71" s="830"/>
      <c r="BP71" s="830"/>
      <c r="BQ71" s="830"/>
      <c r="BR71" s="830"/>
      <c r="BS71" s="830"/>
      <c r="BT71" s="830"/>
      <c r="BU71" s="830"/>
      <c r="BV71" s="830"/>
      <c r="BW71" s="830"/>
      <c r="BX71" s="830"/>
      <c r="BY71" s="830"/>
      <c r="BZ71" s="830"/>
      <c r="CA71" s="830"/>
      <c r="CB71" s="830"/>
      <c r="CC71" s="830"/>
      <c r="CD71" s="830"/>
      <c r="CE71" s="830"/>
      <c r="CF71" s="830"/>
      <c r="CG71" s="830"/>
      <c r="CH71" s="830"/>
      <c r="CI71" s="830"/>
      <c r="CJ71" s="830"/>
      <c r="CK71" s="830"/>
      <c r="CL71" s="830"/>
      <c r="CM71" s="830"/>
      <c r="CN71" s="830"/>
      <c r="CO71" s="830"/>
      <c r="CP71" s="830"/>
      <c r="CQ71" s="830"/>
      <c r="CR71" s="830"/>
      <c r="CS71" s="830"/>
      <c r="CT71" s="830"/>
      <c r="CU71" s="830"/>
      <c r="CV71" s="830"/>
      <c r="CW71" s="830"/>
      <c r="CX71" s="830"/>
      <c r="CY71" s="830"/>
      <c r="CZ71" s="830"/>
      <c r="DA71" s="830"/>
      <c r="DB71" s="830"/>
      <c r="DC71" s="830"/>
      <c r="DD71" s="830"/>
      <c r="DE71" s="830"/>
      <c r="DF71" s="830"/>
      <c r="DG71" s="830"/>
      <c r="DH71" s="830"/>
      <c r="DI71" s="830"/>
      <c r="DJ71" s="830"/>
      <c r="DK71" s="830"/>
      <c r="DL71" s="830"/>
      <c r="DM71" s="830"/>
      <c r="DN71" s="830"/>
      <c r="DO71" s="830"/>
      <c r="DP71" s="830"/>
      <c r="DQ71" s="830"/>
      <c r="DR71" s="830"/>
      <c r="DS71" s="830"/>
      <c r="DT71" s="830"/>
      <c r="DU71" s="830"/>
      <c r="DV71" s="830"/>
      <c r="DW71" s="830"/>
      <c r="DX71" s="830"/>
      <c r="DY71" s="830"/>
      <c r="DZ71" s="830"/>
      <c r="EA71" s="830"/>
      <c r="EB71" s="830"/>
      <c r="EC71" s="830"/>
      <c r="ED71" s="830"/>
      <c r="EE71" s="830"/>
      <c r="EF71" s="830"/>
      <c r="EG71" s="830"/>
      <c r="EH71" s="830"/>
      <c r="EI71" s="830"/>
      <c r="EJ71" s="830"/>
      <c r="EK71" s="830"/>
      <c r="EL71" s="830"/>
      <c r="EM71" s="830"/>
      <c r="EN71" s="830"/>
      <c r="EO71" s="830"/>
      <c r="EP71" s="830"/>
      <c r="EQ71" s="830"/>
      <c r="ER71" s="830"/>
      <c r="ES71" s="830"/>
      <c r="ET71" s="830"/>
      <c r="EU71" s="830"/>
      <c r="EV71" s="830"/>
      <c r="EW71" s="830"/>
      <c r="EX71" s="830"/>
      <c r="EY71" s="830"/>
      <c r="EZ71" s="830"/>
      <c r="FA71" s="830"/>
      <c r="FB71" s="830"/>
      <c r="FC71" s="830"/>
      <c r="FD71" s="830"/>
      <c r="FE71" s="830"/>
      <c r="FF71" s="830"/>
      <c r="FG71" s="830"/>
      <c r="FH71" s="830"/>
      <c r="FI71" s="830"/>
      <c r="FJ71" s="830"/>
      <c r="FO71" s="830"/>
      <c r="FP71" s="830"/>
      <c r="FQ71" s="830"/>
      <c r="FR71" s="830"/>
      <c r="FS71" s="830"/>
      <c r="FT71" s="830"/>
    </row>
    <row r="72" spans="2:176" s="655" customFormat="1" x14ac:dyDescent="0.3">
      <c r="C72" s="914"/>
      <c r="D72" s="914"/>
      <c r="E72" s="914"/>
      <c r="F72" s="914"/>
      <c r="G72" s="914"/>
      <c r="H72" s="914"/>
      <c r="I72" s="914"/>
      <c r="J72" s="914"/>
      <c r="K72" s="914"/>
      <c r="L72" s="914"/>
      <c r="M72" s="914"/>
      <c r="N72" s="914"/>
      <c r="O72" s="914"/>
      <c r="P72" s="830"/>
      <c r="Q72" s="830"/>
      <c r="R72" s="830"/>
      <c r="S72" s="830"/>
      <c r="T72" s="832"/>
      <c r="U72" s="832"/>
      <c r="V72" s="832"/>
      <c r="W72" s="832"/>
      <c r="X72" s="832"/>
      <c r="Y72" s="832"/>
      <c r="Z72" s="832"/>
      <c r="AA72" s="832"/>
      <c r="AB72" s="832"/>
      <c r="AC72" s="832"/>
      <c r="AD72" s="832"/>
      <c r="AE72" s="832"/>
      <c r="AF72" s="832"/>
      <c r="AG72" s="832"/>
      <c r="AH72" s="832"/>
      <c r="AI72" s="832"/>
      <c r="AJ72" s="832"/>
      <c r="AK72" s="832"/>
      <c r="AL72" s="832"/>
      <c r="AM72" s="832"/>
      <c r="AN72" s="832"/>
      <c r="AO72" s="832"/>
      <c r="AP72" s="832"/>
      <c r="AQ72" s="832"/>
      <c r="AR72" s="832"/>
      <c r="AS72" s="832"/>
      <c r="AT72" s="832"/>
      <c r="AU72" s="832"/>
      <c r="AV72" s="832"/>
      <c r="AW72" s="832"/>
      <c r="AX72" s="832"/>
      <c r="AY72" s="832"/>
      <c r="AZ72" s="832"/>
      <c r="BA72" s="832"/>
      <c r="BB72" s="832"/>
      <c r="BC72" s="832"/>
      <c r="BD72" s="832"/>
      <c r="BE72" s="832"/>
      <c r="BF72" s="832"/>
      <c r="BG72" s="832"/>
      <c r="BH72" s="832"/>
      <c r="BI72" s="832"/>
      <c r="BJ72" s="832"/>
      <c r="BK72" s="830"/>
      <c r="BL72" s="830"/>
      <c r="BM72" s="830"/>
      <c r="BN72" s="830"/>
      <c r="BO72" s="832"/>
      <c r="BP72" s="832"/>
      <c r="BQ72" s="832"/>
      <c r="BR72" s="832"/>
      <c r="BS72" s="832"/>
      <c r="BT72" s="832"/>
      <c r="BU72" s="832"/>
      <c r="BV72" s="832"/>
      <c r="BW72" s="832"/>
      <c r="BX72" s="832"/>
      <c r="BY72" s="832"/>
      <c r="BZ72" s="832"/>
      <c r="CA72" s="832"/>
      <c r="CB72" s="832"/>
      <c r="CC72" s="832"/>
      <c r="CD72" s="832"/>
      <c r="CE72" s="832"/>
      <c r="CF72" s="832"/>
      <c r="CG72" s="832"/>
      <c r="CH72" s="830"/>
      <c r="CI72" s="830"/>
      <c r="CJ72" s="830"/>
      <c r="CK72" s="830"/>
      <c r="CL72" s="830"/>
      <c r="CM72" s="830"/>
      <c r="CN72" s="830"/>
      <c r="CO72" s="830"/>
      <c r="CP72" s="830"/>
      <c r="CQ72" s="830"/>
      <c r="CR72" s="830"/>
      <c r="CS72" s="830"/>
      <c r="CT72" s="830"/>
      <c r="CU72" s="830"/>
      <c r="CV72" s="830"/>
      <c r="CW72" s="830"/>
      <c r="CX72" s="830"/>
      <c r="CY72" s="830"/>
      <c r="CZ72" s="830"/>
      <c r="DA72" s="830"/>
      <c r="DB72" s="830"/>
      <c r="DC72" s="830"/>
      <c r="DD72" s="830"/>
      <c r="DE72" s="830"/>
      <c r="DF72" s="830"/>
      <c r="DG72" s="830"/>
      <c r="DH72" s="830"/>
      <c r="DI72" s="830"/>
      <c r="DJ72" s="830"/>
      <c r="DK72" s="830"/>
      <c r="DL72" s="830"/>
      <c r="DM72" s="830"/>
      <c r="DN72" s="830"/>
      <c r="DO72" s="830"/>
      <c r="DP72" s="830"/>
      <c r="DQ72" s="830"/>
      <c r="DR72" s="830"/>
      <c r="DS72" s="830"/>
      <c r="DT72" s="830"/>
      <c r="DU72" s="830"/>
      <c r="DV72" s="830"/>
      <c r="DW72" s="830"/>
      <c r="DX72" s="830"/>
      <c r="DY72" s="830"/>
      <c r="DZ72" s="830"/>
      <c r="EA72" s="830"/>
      <c r="EB72" s="830"/>
      <c r="EC72" s="830"/>
      <c r="ED72" s="830"/>
      <c r="EE72" s="830"/>
      <c r="EF72" s="830"/>
      <c r="EG72" s="830"/>
      <c r="EH72" s="830"/>
      <c r="EI72" s="830"/>
      <c r="EJ72" s="830"/>
      <c r="EK72" s="830"/>
      <c r="EL72" s="830"/>
      <c r="EM72" s="830"/>
      <c r="EN72" s="830"/>
      <c r="EO72" s="830"/>
      <c r="EP72" s="830"/>
      <c r="EQ72" s="830"/>
      <c r="ER72" s="830"/>
      <c r="ES72" s="830"/>
      <c r="ET72" s="830"/>
      <c r="EU72" s="830"/>
      <c r="EV72" s="830"/>
      <c r="EW72" s="830"/>
      <c r="EX72" s="830"/>
      <c r="EY72" s="830"/>
      <c r="EZ72" s="830"/>
      <c r="FA72" s="830"/>
      <c r="FB72" s="830"/>
      <c r="FC72" s="830"/>
      <c r="FD72" s="830"/>
      <c r="FE72" s="830"/>
      <c r="FF72" s="830"/>
      <c r="FG72" s="830"/>
      <c r="FH72" s="830"/>
      <c r="FI72" s="830"/>
      <c r="FJ72" s="830"/>
      <c r="FO72" s="830"/>
      <c r="FP72" s="830"/>
      <c r="FQ72" s="830"/>
      <c r="FR72" s="830"/>
      <c r="FS72" s="830"/>
      <c r="FT72" s="830"/>
    </row>
    <row r="73" spans="2:176" s="655" customFormat="1" x14ac:dyDescent="0.3">
      <c r="C73" s="914"/>
      <c r="D73" s="914"/>
      <c r="E73" s="914"/>
      <c r="F73" s="914"/>
      <c r="G73" s="914"/>
      <c r="H73" s="914"/>
      <c r="I73" s="914"/>
      <c r="J73" s="914"/>
      <c r="K73" s="914"/>
      <c r="L73" s="914"/>
      <c r="M73" s="914"/>
      <c r="N73" s="914"/>
      <c r="O73" s="914"/>
      <c r="P73" s="914"/>
      <c r="Q73" s="914"/>
      <c r="R73" s="914"/>
      <c r="S73" s="914"/>
      <c r="T73" s="914"/>
      <c r="U73" s="914"/>
      <c r="V73" s="914"/>
      <c r="W73" s="914"/>
      <c r="X73" s="914"/>
      <c r="Y73" s="914"/>
      <c r="Z73" s="914"/>
      <c r="AA73" s="914"/>
      <c r="AB73" s="914"/>
      <c r="AC73" s="914"/>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914"/>
      <c r="AZ73" s="914"/>
      <c r="BA73" s="914"/>
      <c r="BB73" s="914"/>
      <c r="BC73" s="914"/>
      <c r="BD73" s="914"/>
      <c r="BE73" s="914"/>
      <c r="BF73" s="914"/>
      <c r="BG73" s="914"/>
      <c r="BH73" s="914"/>
      <c r="BI73" s="914"/>
      <c r="BJ73" s="914"/>
      <c r="BK73" s="914"/>
      <c r="BL73" s="914"/>
      <c r="BM73" s="914"/>
      <c r="BN73" s="914"/>
      <c r="BO73" s="914"/>
      <c r="BP73" s="914"/>
      <c r="BQ73" s="914"/>
      <c r="BR73" s="914"/>
      <c r="BS73" s="914"/>
      <c r="BT73" s="914"/>
      <c r="BU73" s="914"/>
      <c r="BV73" s="914"/>
      <c r="BW73" s="914"/>
      <c r="BX73" s="914"/>
      <c r="BY73" s="914"/>
      <c r="BZ73" s="914"/>
      <c r="CA73" s="914"/>
      <c r="CB73" s="914"/>
      <c r="CC73" s="914"/>
      <c r="CD73" s="914"/>
      <c r="CE73" s="914"/>
      <c r="CF73" s="914"/>
      <c r="CG73" s="914"/>
      <c r="CH73" s="914"/>
      <c r="CI73" s="914"/>
      <c r="CJ73" s="914"/>
      <c r="CK73" s="914"/>
      <c r="CL73" s="914"/>
      <c r="CM73" s="914"/>
      <c r="CN73" s="914"/>
      <c r="CO73" s="914"/>
      <c r="CP73" s="914"/>
      <c r="CQ73" s="914"/>
      <c r="CR73" s="914"/>
      <c r="CS73" s="914"/>
      <c r="CT73" s="914"/>
      <c r="CU73" s="914"/>
      <c r="CV73" s="914"/>
      <c r="CW73" s="914"/>
      <c r="CX73" s="914"/>
      <c r="CY73" s="914"/>
      <c r="CZ73" s="914"/>
      <c r="DA73" s="914"/>
      <c r="DB73" s="914"/>
      <c r="DC73" s="914"/>
      <c r="DD73" s="914"/>
      <c r="DE73" s="914"/>
      <c r="DF73" s="914"/>
      <c r="DG73" s="914"/>
      <c r="DH73" s="914"/>
      <c r="DI73" s="914"/>
      <c r="DJ73" s="914"/>
      <c r="DK73" s="914"/>
      <c r="DL73" s="914"/>
      <c r="DM73" s="914"/>
      <c r="DN73" s="914"/>
      <c r="DO73" s="914"/>
      <c r="DP73" s="914"/>
      <c r="DQ73" s="914"/>
      <c r="DR73" s="914"/>
      <c r="DS73" s="914"/>
      <c r="DT73" s="914"/>
      <c r="DU73" s="914"/>
      <c r="DV73" s="914"/>
      <c r="DW73" s="914"/>
      <c r="DX73" s="914"/>
      <c r="DY73" s="914"/>
      <c r="DZ73" s="914"/>
      <c r="EA73" s="914"/>
      <c r="EB73" s="914"/>
      <c r="EC73" s="914"/>
      <c r="ED73" s="914"/>
      <c r="EE73" s="914"/>
      <c r="EF73" s="914"/>
      <c r="EG73" s="914"/>
      <c r="EH73" s="914"/>
      <c r="EI73" s="914"/>
      <c r="EJ73" s="914"/>
      <c r="EK73" s="914"/>
      <c r="EL73" s="914"/>
      <c r="EM73" s="914"/>
      <c r="EN73" s="914"/>
      <c r="EO73" s="914"/>
      <c r="EP73" s="914"/>
      <c r="EQ73" s="914"/>
      <c r="ER73" s="914"/>
      <c r="ES73" s="914"/>
      <c r="ET73" s="914"/>
      <c r="EU73" s="914"/>
      <c r="EV73" s="914"/>
      <c r="EW73" s="914"/>
      <c r="EX73" s="914"/>
      <c r="EY73" s="914"/>
      <c r="EZ73" s="914"/>
      <c r="FA73" s="914"/>
      <c r="FB73" s="914"/>
      <c r="FC73" s="914"/>
      <c r="FD73" s="914"/>
      <c r="FE73" s="914"/>
      <c r="FF73" s="914"/>
      <c r="FG73" s="914"/>
      <c r="FH73" s="914"/>
      <c r="FI73" s="914"/>
      <c r="FJ73" s="914"/>
      <c r="FK73" s="914"/>
      <c r="FL73" s="914"/>
      <c r="FO73" s="830"/>
      <c r="FP73" s="830"/>
      <c r="FQ73" s="830"/>
      <c r="FR73" s="830"/>
      <c r="FS73" s="830"/>
      <c r="FT73" s="830"/>
    </row>
    <row r="74" spans="2:176" s="295" customFormat="1" x14ac:dyDescent="0.3">
      <c r="C74" s="872"/>
      <c r="D74" s="872"/>
      <c r="E74" s="872"/>
      <c r="F74" s="872"/>
      <c r="G74" s="872"/>
      <c r="H74" s="872"/>
      <c r="I74" s="872"/>
      <c r="J74" s="872"/>
      <c r="K74" s="872"/>
      <c r="L74" s="872"/>
      <c r="M74" s="872"/>
      <c r="N74" s="872"/>
      <c r="O74" s="872"/>
      <c r="P74" s="872"/>
      <c r="Q74" s="872"/>
      <c r="R74" s="872"/>
      <c r="S74" s="872"/>
      <c r="T74" s="872"/>
      <c r="U74" s="872"/>
      <c r="V74" s="872"/>
      <c r="W74" s="872"/>
      <c r="X74" s="872"/>
      <c r="Y74" s="872"/>
      <c r="Z74" s="872"/>
      <c r="AA74" s="872"/>
      <c r="AB74" s="872"/>
      <c r="AC74" s="872"/>
      <c r="AD74" s="872"/>
      <c r="AE74" s="872"/>
      <c r="AF74" s="872"/>
      <c r="AG74" s="872"/>
      <c r="AH74" s="872"/>
      <c r="AI74" s="872"/>
      <c r="AJ74" s="872"/>
      <c r="AK74" s="872"/>
      <c r="AL74" s="872"/>
      <c r="AM74" s="872"/>
      <c r="AN74" s="872"/>
      <c r="AO74" s="872"/>
      <c r="AP74" s="872"/>
      <c r="AQ74" s="872"/>
      <c r="AR74" s="872"/>
      <c r="AS74" s="872"/>
      <c r="AT74" s="872"/>
      <c r="AU74" s="872"/>
      <c r="AV74" s="872"/>
      <c r="AW74" s="872"/>
      <c r="AX74" s="872"/>
      <c r="AY74" s="872"/>
      <c r="AZ74" s="872"/>
      <c r="BA74" s="872"/>
      <c r="BB74" s="872"/>
      <c r="BC74" s="872"/>
      <c r="BD74" s="872"/>
      <c r="BE74" s="872"/>
      <c r="BF74" s="872"/>
      <c r="BG74" s="872"/>
      <c r="BH74" s="872"/>
      <c r="BI74" s="872"/>
      <c r="BJ74" s="872"/>
      <c r="BK74" s="872"/>
      <c r="BL74" s="872"/>
      <c r="BM74" s="872"/>
      <c r="BN74" s="872"/>
      <c r="BO74" s="872"/>
      <c r="BP74" s="872"/>
      <c r="BQ74" s="872"/>
      <c r="BR74" s="872"/>
      <c r="BS74" s="872"/>
      <c r="BT74" s="872"/>
      <c r="BU74" s="872"/>
      <c r="BV74" s="872"/>
      <c r="BW74" s="872"/>
      <c r="BX74" s="872"/>
      <c r="BY74" s="872"/>
      <c r="BZ74" s="872"/>
      <c r="CA74" s="872"/>
      <c r="CB74" s="872"/>
      <c r="CC74" s="872"/>
      <c r="CD74" s="872"/>
      <c r="CE74" s="872"/>
      <c r="CF74" s="872"/>
      <c r="CG74" s="872"/>
      <c r="CH74" s="872"/>
      <c r="CI74" s="872"/>
      <c r="CJ74" s="872"/>
      <c r="CK74" s="872"/>
      <c r="CL74" s="872"/>
      <c r="CM74" s="872"/>
      <c r="CN74" s="872"/>
      <c r="CO74" s="872"/>
      <c r="CP74" s="872"/>
      <c r="CQ74" s="872"/>
      <c r="CR74" s="872"/>
      <c r="CS74" s="872"/>
      <c r="CT74" s="872"/>
      <c r="CU74" s="872"/>
      <c r="CV74" s="872"/>
      <c r="CW74" s="872"/>
      <c r="CX74" s="872"/>
      <c r="CY74" s="872"/>
      <c r="CZ74" s="872"/>
      <c r="DA74" s="872"/>
      <c r="DB74" s="872"/>
      <c r="DC74" s="872"/>
      <c r="DD74" s="872"/>
      <c r="DE74" s="872"/>
      <c r="DF74" s="872"/>
      <c r="DG74" s="872"/>
      <c r="DH74" s="872"/>
      <c r="DI74" s="872"/>
      <c r="DJ74" s="872"/>
      <c r="DK74" s="872"/>
      <c r="DL74" s="872"/>
      <c r="DM74" s="872"/>
      <c r="DN74" s="872"/>
      <c r="DO74" s="872"/>
      <c r="DP74" s="872"/>
      <c r="DQ74" s="872"/>
      <c r="DR74" s="872"/>
      <c r="DS74" s="872"/>
      <c r="DT74" s="872"/>
      <c r="DU74" s="872"/>
      <c r="DV74" s="872"/>
      <c r="DW74" s="872"/>
      <c r="DX74" s="872"/>
      <c r="DY74" s="872"/>
      <c r="DZ74" s="872"/>
      <c r="EA74" s="872"/>
      <c r="EB74" s="872"/>
      <c r="EC74" s="872"/>
      <c r="ED74" s="872"/>
      <c r="EE74" s="872"/>
      <c r="EF74" s="872"/>
      <c r="EG74" s="872"/>
      <c r="EH74" s="872"/>
      <c r="EI74" s="872"/>
      <c r="EJ74" s="872"/>
      <c r="EK74" s="872"/>
      <c r="EL74" s="872"/>
      <c r="EM74" s="872"/>
      <c r="EN74" s="872"/>
      <c r="EO74" s="872"/>
      <c r="EP74" s="872"/>
      <c r="EQ74" s="872"/>
      <c r="ER74" s="872"/>
      <c r="ES74" s="872"/>
      <c r="ET74" s="872"/>
      <c r="EU74" s="872"/>
      <c r="EV74" s="872"/>
      <c r="EW74" s="872"/>
      <c r="EX74" s="872"/>
      <c r="EY74" s="872"/>
      <c r="EZ74" s="872"/>
      <c r="FA74" s="872"/>
      <c r="FB74" s="872"/>
      <c r="FC74" s="872"/>
      <c r="FD74" s="872"/>
      <c r="FE74" s="872"/>
      <c r="FF74" s="872"/>
      <c r="FG74" s="872"/>
      <c r="FH74" s="872"/>
      <c r="FI74" s="872"/>
      <c r="FJ74" s="872"/>
      <c r="FK74" s="872"/>
      <c r="FL74" s="872"/>
      <c r="FO74" s="98"/>
      <c r="FP74" s="98"/>
      <c r="FQ74" s="98"/>
      <c r="FR74" s="98"/>
      <c r="FS74" s="98"/>
      <c r="FT74" s="98"/>
    </row>
    <row r="75" spans="2:176" s="295" customFormat="1" x14ac:dyDescent="0.3">
      <c r="C75" s="872"/>
      <c r="D75" s="872"/>
      <c r="E75" s="872"/>
      <c r="F75" s="872"/>
      <c r="G75" s="872"/>
      <c r="H75" s="872"/>
      <c r="I75" s="872"/>
      <c r="J75" s="872"/>
      <c r="K75" s="872"/>
      <c r="L75" s="872"/>
      <c r="M75" s="872"/>
      <c r="N75" s="872"/>
      <c r="O75" s="872"/>
      <c r="P75" s="872"/>
      <c r="Q75" s="872"/>
      <c r="R75" s="872"/>
      <c r="S75" s="872"/>
      <c r="T75" s="872"/>
      <c r="U75" s="872"/>
      <c r="V75" s="872"/>
      <c r="W75" s="872"/>
      <c r="X75" s="872"/>
      <c r="Y75" s="872"/>
      <c r="Z75" s="872"/>
      <c r="AA75" s="872"/>
      <c r="AB75" s="872"/>
      <c r="AC75" s="872"/>
      <c r="AD75" s="872"/>
      <c r="AE75" s="872"/>
      <c r="AF75" s="872"/>
      <c r="AG75" s="872"/>
      <c r="AH75" s="872"/>
      <c r="AI75" s="872"/>
      <c r="AJ75" s="872"/>
      <c r="AK75" s="872"/>
      <c r="AL75" s="872"/>
      <c r="AM75" s="872"/>
      <c r="AN75" s="872"/>
      <c r="AO75" s="872"/>
      <c r="AP75" s="872"/>
      <c r="AQ75" s="872"/>
      <c r="AR75" s="872"/>
      <c r="AS75" s="872"/>
      <c r="AT75" s="872"/>
      <c r="AU75" s="872"/>
      <c r="AV75" s="872"/>
      <c r="AW75" s="872"/>
      <c r="AX75" s="872"/>
      <c r="AY75" s="872"/>
      <c r="AZ75" s="872"/>
      <c r="BA75" s="872"/>
      <c r="BB75" s="872"/>
      <c r="BC75" s="872"/>
      <c r="BD75" s="872"/>
      <c r="BE75" s="872"/>
      <c r="BF75" s="872"/>
      <c r="BG75" s="872"/>
      <c r="BH75" s="872"/>
      <c r="BI75" s="872"/>
      <c r="BJ75" s="872"/>
      <c r="BK75" s="872"/>
      <c r="BL75" s="872"/>
      <c r="BM75" s="872"/>
      <c r="BN75" s="872"/>
      <c r="BO75" s="872"/>
      <c r="BP75" s="872"/>
      <c r="BQ75" s="872"/>
      <c r="BR75" s="872"/>
      <c r="BS75" s="872"/>
      <c r="BT75" s="872"/>
      <c r="BU75" s="872"/>
      <c r="BV75" s="872"/>
      <c r="BW75" s="872"/>
      <c r="BX75" s="872"/>
      <c r="BY75" s="872"/>
      <c r="BZ75" s="872"/>
      <c r="CA75" s="872"/>
      <c r="CB75" s="872"/>
      <c r="CC75" s="872"/>
      <c r="CD75" s="872"/>
      <c r="CE75" s="872"/>
      <c r="CF75" s="872"/>
      <c r="CG75" s="872"/>
      <c r="CH75" s="872"/>
      <c r="CI75" s="872"/>
      <c r="CJ75" s="872"/>
      <c r="CK75" s="872"/>
      <c r="CL75" s="872"/>
      <c r="CM75" s="872"/>
      <c r="CN75" s="872"/>
      <c r="CO75" s="872"/>
      <c r="CP75" s="872"/>
      <c r="CQ75" s="872"/>
      <c r="CR75" s="872"/>
      <c r="CS75" s="872"/>
      <c r="CT75" s="872"/>
      <c r="CU75" s="872"/>
      <c r="CV75" s="872"/>
      <c r="CW75" s="872"/>
      <c r="CX75" s="872"/>
      <c r="CY75" s="872"/>
      <c r="CZ75" s="872"/>
      <c r="DA75" s="872"/>
      <c r="DB75" s="872"/>
      <c r="DC75" s="872"/>
      <c r="DD75" s="872"/>
      <c r="DE75" s="872"/>
      <c r="DF75" s="872"/>
      <c r="DG75" s="872"/>
      <c r="DH75" s="872"/>
      <c r="DI75" s="872"/>
      <c r="DJ75" s="872"/>
      <c r="DK75" s="872"/>
      <c r="DL75" s="872"/>
      <c r="DM75" s="872"/>
      <c r="DN75" s="872"/>
      <c r="DO75" s="872"/>
      <c r="DP75" s="872"/>
      <c r="DQ75" s="872"/>
      <c r="DR75" s="872"/>
      <c r="DS75" s="872"/>
      <c r="DT75" s="872"/>
      <c r="DU75" s="872"/>
      <c r="DV75" s="872"/>
      <c r="DW75" s="872"/>
      <c r="DX75" s="872"/>
      <c r="DY75" s="872"/>
      <c r="DZ75" s="872"/>
      <c r="EA75" s="872"/>
      <c r="EB75" s="872"/>
      <c r="EC75" s="872"/>
      <c r="ED75" s="872"/>
      <c r="EE75" s="872"/>
      <c r="EF75" s="872"/>
      <c r="EG75" s="872"/>
      <c r="EH75" s="872"/>
      <c r="EI75" s="872"/>
      <c r="EJ75" s="872"/>
      <c r="EK75" s="872"/>
      <c r="EL75" s="872"/>
      <c r="EM75" s="872"/>
      <c r="EN75" s="872"/>
      <c r="EO75" s="872"/>
      <c r="EP75" s="872"/>
      <c r="EQ75" s="872"/>
      <c r="ER75" s="872"/>
      <c r="ES75" s="872"/>
      <c r="ET75" s="872"/>
      <c r="EU75" s="872"/>
      <c r="EV75" s="872"/>
      <c r="EW75" s="872"/>
      <c r="EX75" s="872"/>
      <c r="EY75" s="872"/>
      <c r="EZ75" s="872"/>
      <c r="FA75" s="872"/>
      <c r="FB75" s="872"/>
      <c r="FC75" s="872"/>
      <c r="FD75" s="872"/>
      <c r="FE75" s="872"/>
      <c r="FF75" s="872"/>
      <c r="FG75" s="872"/>
      <c r="FH75" s="872"/>
      <c r="FI75" s="872"/>
      <c r="FJ75" s="872"/>
      <c r="FK75" s="872"/>
      <c r="FL75" s="872"/>
      <c r="FO75" s="98"/>
      <c r="FP75" s="98"/>
      <c r="FQ75" s="98"/>
      <c r="FR75" s="98"/>
      <c r="FS75" s="98"/>
      <c r="FT75" s="98"/>
    </row>
    <row r="76" spans="2:176" s="295" customFormat="1" x14ac:dyDescent="0.3">
      <c r="C76" s="872"/>
      <c r="D76" s="872"/>
      <c r="E76" s="872"/>
      <c r="F76" s="872"/>
      <c r="G76" s="872"/>
      <c r="H76" s="872"/>
      <c r="I76" s="872"/>
      <c r="J76" s="872"/>
      <c r="K76" s="872"/>
      <c r="L76" s="872"/>
      <c r="M76" s="872"/>
      <c r="N76" s="872"/>
      <c r="O76" s="872"/>
      <c r="P76" s="872"/>
      <c r="Q76" s="872"/>
      <c r="R76" s="872"/>
      <c r="S76" s="872"/>
      <c r="T76" s="872"/>
      <c r="U76" s="872"/>
      <c r="V76" s="872"/>
      <c r="W76" s="872"/>
      <c r="X76" s="872"/>
      <c r="Y76" s="872"/>
      <c r="Z76" s="872"/>
      <c r="AA76" s="872"/>
      <c r="AB76" s="872"/>
      <c r="AC76" s="872"/>
      <c r="AD76" s="872"/>
      <c r="AE76" s="872"/>
      <c r="AF76" s="872"/>
      <c r="AG76" s="872"/>
      <c r="AH76" s="872"/>
      <c r="AI76" s="872"/>
      <c r="AJ76" s="872"/>
      <c r="AK76" s="872"/>
      <c r="AL76" s="872"/>
      <c r="AM76" s="872"/>
      <c r="AN76" s="872"/>
      <c r="AO76" s="872"/>
      <c r="AP76" s="872"/>
      <c r="AQ76" s="872"/>
      <c r="AR76" s="872"/>
      <c r="AS76" s="872"/>
      <c r="AT76" s="872"/>
      <c r="AU76" s="872"/>
      <c r="AV76" s="872"/>
      <c r="AW76" s="872"/>
      <c r="AX76" s="872"/>
      <c r="AY76" s="872"/>
      <c r="AZ76" s="872"/>
      <c r="BA76" s="872"/>
      <c r="BB76" s="872"/>
      <c r="BC76" s="872"/>
      <c r="BD76" s="872"/>
      <c r="BE76" s="872"/>
      <c r="BF76" s="872"/>
      <c r="BG76" s="872"/>
      <c r="BH76" s="872"/>
      <c r="BI76" s="872"/>
      <c r="BJ76" s="872"/>
      <c r="BK76" s="872"/>
      <c r="BL76" s="872"/>
      <c r="BM76" s="872"/>
      <c r="BN76" s="872"/>
      <c r="BO76" s="872"/>
      <c r="BP76" s="872"/>
      <c r="BQ76" s="872"/>
      <c r="BR76" s="872"/>
      <c r="BS76" s="872"/>
      <c r="BT76" s="872"/>
      <c r="BU76" s="872"/>
      <c r="BV76" s="872"/>
      <c r="BW76" s="872"/>
      <c r="BX76" s="872"/>
      <c r="BY76" s="872"/>
      <c r="BZ76" s="872"/>
      <c r="CA76" s="872"/>
      <c r="CB76" s="872"/>
      <c r="CC76" s="872"/>
      <c r="CD76" s="872"/>
      <c r="CE76" s="872"/>
      <c r="CF76" s="872"/>
      <c r="CG76" s="872"/>
      <c r="CH76" s="872"/>
      <c r="CI76" s="872"/>
      <c r="CJ76" s="872"/>
      <c r="CK76" s="872"/>
      <c r="CL76" s="872"/>
      <c r="CM76" s="872"/>
      <c r="CN76" s="872"/>
      <c r="CO76" s="872"/>
      <c r="CP76" s="872"/>
      <c r="CQ76" s="872"/>
      <c r="CR76" s="872"/>
      <c r="CS76" s="872"/>
      <c r="CT76" s="872"/>
      <c r="CU76" s="872"/>
      <c r="CV76" s="872"/>
      <c r="CW76" s="872"/>
      <c r="CX76" s="872"/>
      <c r="CY76" s="872"/>
      <c r="CZ76" s="872"/>
      <c r="DA76" s="872"/>
      <c r="DB76" s="872"/>
      <c r="DC76" s="872"/>
      <c r="DD76" s="872"/>
      <c r="DE76" s="872"/>
      <c r="DF76" s="872"/>
      <c r="DG76" s="872"/>
      <c r="DH76" s="872"/>
      <c r="DI76" s="872"/>
      <c r="DJ76" s="872"/>
      <c r="DK76" s="872"/>
      <c r="DL76" s="872"/>
      <c r="DM76" s="872"/>
      <c r="DN76" s="872"/>
      <c r="DO76" s="872"/>
      <c r="DP76" s="872"/>
      <c r="DQ76" s="872"/>
      <c r="DR76" s="872"/>
      <c r="DS76" s="872"/>
      <c r="DT76" s="872"/>
      <c r="DU76" s="872"/>
      <c r="DV76" s="872"/>
      <c r="DW76" s="872"/>
      <c r="DX76" s="872"/>
      <c r="DY76" s="872"/>
      <c r="DZ76" s="872"/>
      <c r="EA76" s="872"/>
      <c r="EB76" s="872"/>
      <c r="EC76" s="872"/>
      <c r="ED76" s="872"/>
      <c r="EE76" s="872"/>
      <c r="EF76" s="872"/>
      <c r="EG76" s="872"/>
      <c r="EH76" s="872"/>
      <c r="EI76" s="872"/>
      <c r="EJ76" s="872"/>
      <c r="EK76" s="872"/>
      <c r="EL76" s="872"/>
      <c r="EM76" s="872"/>
      <c r="EN76" s="872"/>
      <c r="EO76" s="872"/>
      <c r="EP76" s="872"/>
      <c r="EQ76" s="872"/>
      <c r="ER76" s="872"/>
      <c r="ES76" s="872"/>
      <c r="ET76" s="872"/>
      <c r="EU76" s="872"/>
      <c r="EV76" s="872"/>
      <c r="EW76" s="872"/>
      <c r="EX76" s="872"/>
      <c r="EY76" s="872"/>
      <c r="EZ76" s="872"/>
      <c r="FA76" s="872"/>
      <c r="FB76" s="872"/>
      <c r="FC76" s="872"/>
      <c r="FD76" s="872"/>
      <c r="FE76" s="872"/>
      <c r="FF76" s="872"/>
      <c r="FG76" s="872"/>
      <c r="FH76" s="872"/>
      <c r="FI76" s="872"/>
      <c r="FJ76" s="872"/>
      <c r="FK76" s="872"/>
      <c r="FL76" s="872"/>
      <c r="FO76" s="98"/>
      <c r="FP76" s="98"/>
      <c r="FQ76" s="98"/>
      <c r="FR76" s="98"/>
      <c r="FS76" s="98"/>
      <c r="FT76" s="98"/>
    </row>
    <row r="77" spans="2:176" s="295" customFormat="1" x14ac:dyDescent="0.3">
      <c r="C77" s="872"/>
      <c r="D77" s="872"/>
      <c r="E77" s="872"/>
      <c r="F77" s="872"/>
      <c r="G77" s="872"/>
      <c r="H77" s="872"/>
      <c r="I77" s="872"/>
      <c r="J77" s="872"/>
      <c r="K77" s="872"/>
      <c r="L77" s="872"/>
      <c r="M77" s="872"/>
      <c r="N77" s="872"/>
      <c r="O77" s="872"/>
      <c r="P77" s="872"/>
      <c r="Q77" s="872"/>
      <c r="R77" s="872"/>
      <c r="S77" s="872"/>
      <c r="T77" s="872"/>
      <c r="U77" s="872"/>
      <c r="V77" s="872"/>
      <c r="W77" s="872"/>
      <c r="X77" s="872"/>
      <c r="Y77" s="872"/>
      <c r="Z77" s="872"/>
      <c r="AA77" s="872"/>
      <c r="AB77" s="872"/>
      <c r="AC77" s="872"/>
      <c r="AD77" s="872"/>
      <c r="AE77" s="872"/>
      <c r="AF77" s="872"/>
      <c r="AG77" s="872"/>
      <c r="AH77" s="872"/>
      <c r="AI77" s="872"/>
      <c r="AJ77" s="872"/>
      <c r="AK77" s="872"/>
      <c r="AL77" s="872"/>
      <c r="AM77" s="872"/>
      <c r="AN77" s="872"/>
      <c r="AO77" s="872"/>
      <c r="AP77" s="872"/>
      <c r="AQ77" s="872"/>
      <c r="AR77" s="872"/>
      <c r="AS77" s="872"/>
      <c r="AT77" s="872"/>
      <c r="AU77" s="872"/>
      <c r="AV77" s="872"/>
      <c r="AW77" s="872"/>
      <c r="AX77" s="872"/>
      <c r="AY77" s="872"/>
      <c r="AZ77" s="872"/>
      <c r="BA77" s="872"/>
      <c r="BB77" s="872"/>
      <c r="BC77" s="872"/>
      <c r="BD77" s="872"/>
      <c r="BE77" s="872"/>
      <c r="BF77" s="872"/>
      <c r="BG77" s="872"/>
      <c r="BH77" s="872"/>
      <c r="BI77" s="872"/>
      <c r="BJ77" s="872"/>
      <c r="BK77" s="872"/>
      <c r="BL77" s="872"/>
      <c r="BM77" s="872"/>
      <c r="BN77" s="872"/>
      <c r="BO77" s="872"/>
      <c r="BP77" s="872"/>
      <c r="BQ77" s="872"/>
      <c r="BR77" s="872"/>
      <c r="BS77" s="872"/>
      <c r="BT77" s="872"/>
      <c r="BU77" s="872"/>
      <c r="BV77" s="872"/>
      <c r="BW77" s="872"/>
      <c r="BX77" s="872"/>
      <c r="BY77" s="872"/>
      <c r="BZ77" s="872"/>
      <c r="CA77" s="872"/>
      <c r="CB77" s="872"/>
      <c r="CC77" s="872"/>
      <c r="CD77" s="872"/>
      <c r="CE77" s="872"/>
      <c r="CF77" s="872"/>
      <c r="CG77" s="872"/>
      <c r="CH77" s="872"/>
      <c r="CI77" s="872"/>
      <c r="CJ77" s="872"/>
      <c r="CK77" s="872"/>
      <c r="CL77" s="872"/>
      <c r="CM77" s="872"/>
      <c r="CN77" s="872"/>
      <c r="CO77" s="872"/>
      <c r="CP77" s="872"/>
      <c r="CQ77" s="872"/>
      <c r="CR77" s="872"/>
      <c r="CS77" s="872"/>
      <c r="CT77" s="872"/>
      <c r="CU77" s="872"/>
      <c r="CV77" s="872"/>
      <c r="CW77" s="872"/>
      <c r="CX77" s="872"/>
      <c r="CY77" s="872"/>
      <c r="CZ77" s="872"/>
      <c r="DA77" s="872"/>
      <c r="DB77" s="872"/>
      <c r="DC77" s="872"/>
      <c r="DD77" s="872"/>
      <c r="DE77" s="872"/>
      <c r="DF77" s="872"/>
      <c r="DG77" s="872"/>
      <c r="DH77" s="872"/>
      <c r="DI77" s="872"/>
      <c r="DJ77" s="872"/>
      <c r="DK77" s="872"/>
      <c r="DL77" s="872"/>
      <c r="DM77" s="872"/>
      <c r="DN77" s="872"/>
      <c r="DO77" s="872"/>
      <c r="DP77" s="872"/>
      <c r="DQ77" s="872"/>
      <c r="DR77" s="872"/>
      <c r="DS77" s="872"/>
      <c r="DT77" s="872"/>
      <c r="DU77" s="872"/>
      <c r="DV77" s="872"/>
      <c r="DW77" s="872"/>
      <c r="DX77" s="872"/>
      <c r="DY77" s="872"/>
      <c r="DZ77" s="872"/>
      <c r="EA77" s="872"/>
      <c r="EB77" s="872"/>
      <c r="EC77" s="872"/>
      <c r="ED77" s="872"/>
      <c r="EE77" s="872"/>
      <c r="EF77" s="872"/>
      <c r="EG77" s="872"/>
      <c r="EH77" s="872"/>
      <c r="EI77" s="872"/>
      <c r="EJ77" s="872"/>
      <c r="EK77" s="872"/>
      <c r="EL77" s="872"/>
      <c r="EM77" s="872"/>
      <c r="EN77" s="872"/>
      <c r="EO77" s="872"/>
      <c r="EP77" s="872"/>
      <c r="EQ77" s="872"/>
      <c r="ER77" s="872"/>
      <c r="ES77" s="872"/>
      <c r="ET77" s="872"/>
      <c r="EU77" s="872"/>
      <c r="EV77" s="872"/>
      <c r="EW77" s="872"/>
      <c r="EX77" s="872"/>
      <c r="EY77" s="872"/>
      <c r="EZ77" s="872"/>
      <c r="FA77" s="872"/>
      <c r="FB77" s="872"/>
      <c r="FC77" s="872"/>
      <c r="FD77" s="872"/>
      <c r="FE77" s="872"/>
      <c r="FF77" s="872"/>
      <c r="FG77" s="872"/>
      <c r="FH77" s="872"/>
      <c r="FI77" s="872"/>
      <c r="FJ77" s="872"/>
      <c r="FK77" s="872"/>
      <c r="FL77" s="872"/>
      <c r="FO77" s="98"/>
      <c r="FP77" s="98"/>
      <c r="FQ77" s="98"/>
      <c r="FR77" s="98"/>
      <c r="FS77" s="98"/>
      <c r="FT77" s="98"/>
    </row>
    <row r="78" spans="2:176" s="295" customFormat="1" x14ac:dyDescent="0.3">
      <c r="C78" s="872"/>
      <c r="D78" s="872"/>
      <c r="E78" s="872"/>
      <c r="F78" s="872"/>
      <c r="G78" s="872"/>
      <c r="H78" s="872"/>
      <c r="I78" s="872"/>
      <c r="J78" s="872"/>
      <c r="K78" s="872"/>
      <c r="L78" s="872"/>
      <c r="M78" s="872"/>
      <c r="N78" s="872"/>
      <c r="O78" s="872"/>
      <c r="P78" s="872"/>
      <c r="Q78" s="872"/>
      <c r="R78" s="872"/>
      <c r="S78" s="872"/>
      <c r="T78" s="872"/>
      <c r="U78" s="872"/>
      <c r="V78" s="872"/>
      <c r="W78" s="872"/>
      <c r="X78" s="872"/>
      <c r="Y78" s="872"/>
      <c r="Z78" s="872"/>
      <c r="AA78" s="872"/>
      <c r="AB78" s="872"/>
      <c r="AC78" s="872"/>
      <c r="AD78" s="872"/>
      <c r="AE78" s="872"/>
      <c r="AF78" s="872"/>
      <c r="AG78" s="872"/>
      <c r="AH78" s="872"/>
      <c r="AI78" s="872"/>
      <c r="AJ78" s="872"/>
      <c r="AK78" s="872"/>
      <c r="AL78" s="872"/>
      <c r="AM78" s="872"/>
      <c r="AN78" s="872"/>
      <c r="AO78" s="872"/>
      <c r="AP78" s="872"/>
      <c r="AQ78" s="872"/>
      <c r="AR78" s="872"/>
      <c r="AS78" s="872"/>
      <c r="AT78" s="872"/>
      <c r="AU78" s="872"/>
      <c r="AV78" s="872"/>
      <c r="AW78" s="872"/>
      <c r="AX78" s="872"/>
      <c r="AY78" s="872"/>
      <c r="AZ78" s="872"/>
      <c r="BA78" s="872"/>
      <c r="BB78" s="872"/>
      <c r="BC78" s="872"/>
      <c r="BD78" s="872"/>
      <c r="BE78" s="872"/>
      <c r="BF78" s="872"/>
      <c r="BG78" s="872"/>
      <c r="BH78" s="872"/>
      <c r="BI78" s="872"/>
      <c r="BJ78" s="872"/>
      <c r="BK78" s="872"/>
      <c r="BL78" s="872"/>
      <c r="BM78" s="872"/>
      <c r="BN78" s="872"/>
      <c r="BO78" s="872"/>
      <c r="BP78" s="872"/>
      <c r="BQ78" s="872"/>
      <c r="BR78" s="872"/>
      <c r="BS78" s="872"/>
      <c r="BT78" s="872"/>
      <c r="BU78" s="872"/>
      <c r="BV78" s="872"/>
      <c r="BW78" s="872"/>
      <c r="BX78" s="872"/>
      <c r="BY78" s="872"/>
      <c r="BZ78" s="872"/>
      <c r="CA78" s="872"/>
      <c r="CB78" s="872"/>
      <c r="CC78" s="872"/>
      <c r="CD78" s="872"/>
      <c r="CE78" s="872"/>
      <c r="CF78" s="872"/>
      <c r="CG78" s="872"/>
      <c r="CH78" s="872"/>
      <c r="CI78" s="872"/>
      <c r="CJ78" s="872"/>
      <c r="CK78" s="872"/>
      <c r="CL78" s="872"/>
      <c r="CM78" s="872"/>
      <c r="CN78" s="872"/>
      <c r="CO78" s="872"/>
      <c r="CP78" s="872"/>
      <c r="CQ78" s="872"/>
      <c r="CR78" s="872"/>
      <c r="CS78" s="872"/>
      <c r="CT78" s="872"/>
      <c r="CU78" s="872"/>
      <c r="CV78" s="872"/>
      <c r="CW78" s="872"/>
      <c r="CX78" s="872"/>
      <c r="CY78" s="872"/>
      <c r="CZ78" s="872"/>
      <c r="DA78" s="872"/>
      <c r="DB78" s="872"/>
      <c r="DC78" s="872"/>
      <c r="DD78" s="872"/>
      <c r="DE78" s="872"/>
      <c r="DF78" s="872"/>
      <c r="DG78" s="872"/>
      <c r="DH78" s="872"/>
      <c r="DI78" s="872"/>
      <c r="DJ78" s="872"/>
      <c r="DK78" s="872"/>
      <c r="DL78" s="872"/>
      <c r="DM78" s="872"/>
      <c r="DN78" s="872"/>
      <c r="DO78" s="872"/>
      <c r="DP78" s="872"/>
      <c r="DQ78" s="872"/>
      <c r="DR78" s="872"/>
      <c r="DS78" s="872"/>
      <c r="DT78" s="872"/>
      <c r="DU78" s="872"/>
      <c r="DV78" s="872"/>
      <c r="DW78" s="872"/>
      <c r="DX78" s="872"/>
      <c r="DY78" s="872"/>
      <c r="DZ78" s="872"/>
      <c r="EA78" s="872"/>
      <c r="EB78" s="872"/>
      <c r="EC78" s="872"/>
      <c r="ED78" s="872"/>
      <c r="EE78" s="872"/>
      <c r="EF78" s="872"/>
      <c r="EG78" s="872"/>
      <c r="EH78" s="872"/>
      <c r="EI78" s="872"/>
      <c r="EJ78" s="872"/>
      <c r="EK78" s="872"/>
      <c r="EL78" s="872"/>
      <c r="EM78" s="872"/>
      <c r="EN78" s="872"/>
      <c r="EO78" s="872"/>
      <c r="EP78" s="872"/>
      <c r="EQ78" s="872"/>
      <c r="ER78" s="872"/>
      <c r="ES78" s="872"/>
      <c r="ET78" s="872"/>
      <c r="EU78" s="872"/>
      <c r="EV78" s="872"/>
      <c r="EW78" s="872"/>
      <c r="EX78" s="872"/>
      <c r="EY78" s="872"/>
      <c r="EZ78" s="872"/>
      <c r="FA78" s="872"/>
      <c r="FB78" s="872"/>
      <c r="FC78" s="872"/>
      <c r="FD78" s="872"/>
      <c r="FE78" s="872"/>
      <c r="FF78" s="872"/>
      <c r="FG78" s="872"/>
      <c r="FH78" s="872"/>
      <c r="FI78" s="872"/>
      <c r="FJ78" s="872"/>
      <c r="FK78" s="872"/>
      <c r="FL78" s="872"/>
      <c r="FO78" s="98"/>
      <c r="FP78" s="98"/>
      <c r="FQ78" s="98"/>
      <c r="FR78" s="98"/>
      <c r="FS78" s="98"/>
      <c r="FT78" s="98"/>
    </row>
    <row r="79" spans="2:176" s="295" customFormat="1" x14ac:dyDescent="0.3">
      <c r="C79" s="872"/>
      <c r="D79" s="872"/>
      <c r="E79" s="872"/>
      <c r="F79" s="872"/>
      <c r="G79" s="872"/>
      <c r="H79" s="872"/>
      <c r="I79" s="872"/>
      <c r="J79" s="872"/>
      <c r="K79" s="872"/>
      <c r="L79" s="872"/>
      <c r="M79" s="872"/>
      <c r="N79" s="872"/>
      <c r="O79" s="872"/>
      <c r="P79" s="872"/>
      <c r="Q79" s="872"/>
      <c r="R79" s="872"/>
      <c r="S79" s="872"/>
      <c r="T79" s="872"/>
      <c r="U79" s="872"/>
      <c r="V79" s="872"/>
      <c r="W79" s="872"/>
      <c r="X79" s="872"/>
      <c r="Y79" s="872"/>
      <c r="Z79" s="872"/>
      <c r="AA79" s="872"/>
      <c r="AB79" s="872"/>
      <c r="AC79" s="872"/>
      <c r="AD79" s="872"/>
      <c r="AE79" s="872"/>
      <c r="AF79" s="872"/>
      <c r="AG79" s="872"/>
      <c r="AH79" s="872"/>
      <c r="AI79" s="872"/>
      <c r="AJ79" s="872"/>
      <c r="AK79" s="872"/>
      <c r="AL79" s="872"/>
      <c r="AM79" s="872"/>
      <c r="AN79" s="872"/>
      <c r="AO79" s="872"/>
      <c r="AP79" s="872"/>
      <c r="AQ79" s="872"/>
      <c r="AR79" s="872"/>
      <c r="AS79" s="872"/>
      <c r="AT79" s="872"/>
      <c r="AU79" s="872"/>
      <c r="AV79" s="872"/>
      <c r="AW79" s="872"/>
      <c r="AX79" s="872"/>
      <c r="AY79" s="872"/>
      <c r="AZ79" s="872"/>
      <c r="BA79" s="872"/>
      <c r="BB79" s="872"/>
      <c r="BC79" s="872"/>
      <c r="BD79" s="872"/>
      <c r="BE79" s="872"/>
      <c r="BF79" s="872"/>
      <c r="BG79" s="872"/>
      <c r="BH79" s="872"/>
      <c r="BI79" s="872"/>
      <c r="BJ79" s="872"/>
      <c r="BK79" s="872"/>
      <c r="BL79" s="872"/>
      <c r="BM79" s="872"/>
      <c r="BN79" s="872"/>
      <c r="BO79" s="872"/>
      <c r="BP79" s="872"/>
      <c r="BQ79" s="872"/>
      <c r="BR79" s="872"/>
      <c r="BS79" s="872"/>
      <c r="BT79" s="872"/>
      <c r="BU79" s="872"/>
      <c r="BV79" s="872"/>
      <c r="BW79" s="872"/>
      <c r="BX79" s="872"/>
      <c r="BY79" s="872"/>
      <c r="BZ79" s="872"/>
      <c r="CA79" s="872"/>
      <c r="CB79" s="872"/>
      <c r="CC79" s="872"/>
      <c r="CD79" s="872"/>
      <c r="CE79" s="872"/>
      <c r="CF79" s="872"/>
      <c r="CG79" s="872"/>
      <c r="CH79" s="872"/>
      <c r="CI79" s="872"/>
      <c r="CJ79" s="872"/>
      <c r="CK79" s="872"/>
      <c r="CL79" s="872"/>
      <c r="CM79" s="872"/>
      <c r="CN79" s="872"/>
      <c r="CO79" s="872"/>
      <c r="CP79" s="872"/>
      <c r="CQ79" s="872"/>
      <c r="CR79" s="872"/>
      <c r="CS79" s="872"/>
      <c r="CT79" s="872"/>
      <c r="CU79" s="872"/>
      <c r="CV79" s="872"/>
      <c r="CW79" s="872"/>
      <c r="CX79" s="872"/>
      <c r="CY79" s="872"/>
      <c r="CZ79" s="872"/>
      <c r="DA79" s="872"/>
      <c r="DB79" s="872"/>
      <c r="DC79" s="872"/>
      <c r="DD79" s="872"/>
      <c r="DE79" s="872"/>
      <c r="DF79" s="872"/>
      <c r="DG79" s="872"/>
      <c r="DH79" s="872"/>
      <c r="DI79" s="872"/>
      <c r="DJ79" s="872"/>
      <c r="DK79" s="872"/>
      <c r="DL79" s="872"/>
      <c r="DM79" s="872"/>
      <c r="DN79" s="872"/>
      <c r="DO79" s="872"/>
      <c r="DP79" s="872"/>
      <c r="DQ79" s="872"/>
      <c r="DR79" s="872"/>
      <c r="DS79" s="872"/>
      <c r="DT79" s="872"/>
      <c r="DU79" s="872"/>
      <c r="DV79" s="872"/>
      <c r="DW79" s="872"/>
      <c r="DX79" s="872"/>
      <c r="DY79" s="872"/>
      <c r="DZ79" s="872"/>
      <c r="EA79" s="872"/>
      <c r="EB79" s="872"/>
      <c r="EC79" s="872"/>
      <c r="ED79" s="872"/>
      <c r="EE79" s="872"/>
      <c r="EF79" s="872"/>
      <c r="EG79" s="872"/>
      <c r="EH79" s="872"/>
      <c r="EI79" s="872"/>
      <c r="EJ79" s="872"/>
      <c r="EK79" s="872"/>
      <c r="EL79" s="872"/>
      <c r="EM79" s="872"/>
      <c r="EN79" s="872"/>
      <c r="EO79" s="872"/>
      <c r="EP79" s="872"/>
      <c r="EQ79" s="872"/>
      <c r="ER79" s="872"/>
      <c r="ES79" s="872"/>
      <c r="ET79" s="872"/>
      <c r="EU79" s="872"/>
      <c r="EV79" s="872"/>
      <c r="EW79" s="872"/>
      <c r="EX79" s="872"/>
      <c r="EY79" s="872"/>
      <c r="EZ79" s="872"/>
      <c r="FA79" s="872"/>
      <c r="FB79" s="872"/>
      <c r="FC79" s="872"/>
      <c r="FD79" s="872"/>
      <c r="FE79" s="872"/>
      <c r="FF79" s="872"/>
      <c r="FG79" s="872"/>
      <c r="FH79" s="872"/>
      <c r="FI79" s="872"/>
      <c r="FJ79" s="872"/>
      <c r="FK79" s="872"/>
      <c r="FL79" s="872"/>
      <c r="FO79" s="98"/>
      <c r="FP79" s="98"/>
      <c r="FQ79" s="98"/>
      <c r="FR79" s="98"/>
      <c r="FS79" s="98"/>
      <c r="FT79" s="98"/>
    </row>
    <row r="80" spans="2:176" s="295" customFormat="1" x14ac:dyDescent="0.3">
      <c r="C80" s="872"/>
      <c r="D80" s="872"/>
      <c r="E80" s="872"/>
      <c r="F80" s="872"/>
      <c r="G80" s="872"/>
      <c r="H80" s="872"/>
      <c r="I80" s="872"/>
      <c r="J80" s="872"/>
      <c r="K80" s="872"/>
      <c r="L80" s="872"/>
      <c r="M80" s="872"/>
      <c r="N80" s="872"/>
      <c r="O80" s="872"/>
      <c r="P80" s="872"/>
      <c r="Q80" s="872"/>
      <c r="R80" s="872"/>
      <c r="S80" s="872"/>
      <c r="T80" s="872"/>
      <c r="U80" s="872"/>
      <c r="V80" s="872"/>
      <c r="W80" s="872"/>
      <c r="X80" s="872"/>
      <c r="Y80" s="872"/>
      <c r="Z80" s="872"/>
      <c r="AA80" s="872"/>
      <c r="AB80" s="872"/>
      <c r="AC80" s="872"/>
      <c r="AD80" s="872"/>
      <c r="AE80" s="872"/>
      <c r="AF80" s="872"/>
      <c r="AG80" s="872"/>
      <c r="AH80" s="872"/>
      <c r="AI80" s="872"/>
      <c r="AJ80" s="872"/>
      <c r="AK80" s="872"/>
      <c r="AL80" s="872"/>
      <c r="AM80" s="872"/>
      <c r="AN80" s="872"/>
      <c r="AO80" s="872"/>
      <c r="AP80" s="872"/>
      <c r="AQ80" s="872"/>
      <c r="AR80" s="872"/>
      <c r="AS80" s="872"/>
      <c r="AT80" s="872"/>
      <c r="AU80" s="872"/>
      <c r="AV80" s="872"/>
      <c r="AW80" s="872"/>
      <c r="AX80" s="872"/>
      <c r="AY80" s="872"/>
      <c r="AZ80" s="872"/>
      <c r="BA80" s="872"/>
      <c r="BB80" s="872"/>
      <c r="BC80" s="872"/>
      <c r="BD80" s="872"/>
      <c r="BE80" s="872"/>
      <c r="BF80" s="872"/>
      <c r="BG80" s="872"/>
      <c r="BH80" s="872"/>
      <c r="BI80" s="872"/>
      <c r="BJ80" s="872"/>
      <c r="BK80" s="872"/>
      <c r="BL80" s="872"/>
      <c r="BM80" s="872"/>
      <c r="BN80" s="872"/>
      <c r="BO80" s="872"/>
      <c r="BP80" s="872"/>
      <c r="BQ80" s="872"/>
      <c r="BR80" s="872"/>
      <c r="BS80" s="872"/>
      <c r="BT80" s="872"/>
      <c r="BU80" s="872"/>
      <c r="BV80" s="872"/>
      <c r="BW80" s="872"/>
      <c r="BX80" s="872"/>
      <c r="BY80" s="872"/>
      <c r="BZ80" s="872"/>
      <c r="CA80" s="872"/>
      <c r="CB80" s="872"/>
      <c r="CC80" s="872"/>
      <c r="CD80" s="872"/>
      <c r="CE80" s="872"/>
      <c r="CF80" s="872"/>
      <c r="CG80" s="872"/>
      <c r="CH80" s="872"/>
      <c r="CI80" s="872"/>
      <c r="CJ80" s="872"/>
      <c r="CK80" s="872"/>
      <c r="CL80" s="872"/>
      <c r="CM80" s="872"/>
      <c r="CN80" s="872"/>
      <c r="CO80" s="872"/>
      <c r="CP80" s="872"/>
      <c r="CQ80" s="872"/>
      <c r="CR80" s="872"/>
      <c r="CS80" s="872"/>
      <c r="CT80" s="872"/>
      <c r="CU80" s="872"/>
      <c r="CV80" s="872"/>
      <c r="CW80" s="872"/>
      <c r="CX80" s="872"/>
      <c r="CY80" s="872"/>
      <c r="CZ80" s="872"/>
      <c r="DA80" s="872"/>
      <c r="DB80" s="872"/>
      <c r="DC80" s="872"/>
      <c r="DD80" s="872"/>
      <c r="DE80" s="872"/>
      <c r="DF80" s="872"/>
      <c r="DG80" s="872"/>
      <c r="DH80" s="872"/>
      <c r="DI80" s="872"/>
      <c r="DJ80" s="872"/>
      <c r="DK80" s="872"/>
      <c r="DL80" s="872"/>
      <c r="DM80" s="872"/>
      <c r="DN80" s="872"/>
      <c r="DO80" s="872"/>
      <c r="DP80" s="872"/>
      <c r="DQ80" s="872"/>
      <c r="DR80" s="872"/>
      <c r="DS80" s="872"/>
      <c r="DT80" s="872"/>
      <c r="DU80" s="872"/>
      <c r="DV80" s="872"/>
      <c r="DW80" s="872"/>
      <c r="DX80" s="872"/>
      <c r="DY80" s="872"/>
      <c r="DZ80" s="872"/>
      <c r="EA80" s="872"/>
      <c r="EB80" s="872"/>
      <c r="EC80" s="872"/>
      <c r="ED80" s="872"/>
      <c r="EE80" s="872"/>
      <c r="EF80" s="872"/>
      <c r="EG80" s="872"/>
      <c r="EH80" s="872"/>
      <c r="EI80" s="872"/>
      <c r="EJ80" s="872"/>
      <c r="EK80" s="872"/>
      <c r="EL80" s="872"/>
      <c r="EM80" s="872"/>
      <c r="EN80" s="872"/>
      <c r="EO80" s="872"/>
      <c r="EP80" s="872"/>
      <c r="EQ80" s="872"/>
      <c r="ER80" s="872"/>
      <c r="ES80" s="872"/>
      <c r="ET80" s="872"/>
      <c r="EU80" s="872"/>
      <c r="EV80" s="872"/>
      <c r="EW80" s="872"/>
      <c r="EX80" s="872"/>
      <c r="EY80" s="872"/>
      <c r="EZ80" s="872"/>
      <c r="FA80" s="872"/>
      <c r="FB80" s="872"/>
      <c r="FC80" s="872"/>
      <c r="FD80" s="872"/>
      <c r="FE80" s="872"/>
      <c r="FF80" s="872"/>
      <c r="FG80" s="872"/>
      <c r="FH80" s="872"/>
      <c r="FI80" s="872"/>
      <c r="FJ80" s="872"/>
      <c r="FK80" s="872"/>
      <c r="FL80" s="872"/>
      <c r="FO80" s="98"/>
      <c r="FP80" s="98"/>
      <c r="FQ80" s="98"/>
      <c r="FR80" s="98"/>
      <c r="FS80" s="98"/>
      <c r="FT80" s="98"/>
    </row>
    <row r="81" spans="3:176" s="295" customFormat="1" x14ac:dyDescent="0.3">
      <c r="C81" s="872"/>
      <c r="D81" s="872"/>
      <c r="E81" s="872"/>
      <c r="F81" s="872"/>
      <c r="G81" s="872"/>
      <c r="H81" s="872"/>
      <c r="I81" s="872"/>
      <c r="J81" s="872"/>
      <c r="K81" s="872"/>
      <c r="L81" s="872"/>
      <c r="M81" s="872"/>
      <c r="N81" s="872"/>
      <c r="O81" s="872"/>
      <c r="P81" s="872"/>
      <c r="Q81" s="872"/>
      <c r="R81" s="872"/>
      <c r="S81" s="872"/>
      <c r="T81" s="872"/>
      <c r="U81" s="872"/>
      <c r="V81" s="872"/>
      <c r="W81" s="872"/>
      <c r="X81" s="872"/>
      <c r="Y81" s="872"/>
      <c r="Z81" s="872"/>
      <c r="AA81" s="872"/>
      <c r="AB81" s="872"/>
      <c r="AC81" s="872"/>
      <c r="AD81" s="872"/>
      <c r="AE81" s="872"/>
      <c r="AF81" s="872"/>
      <c r="AG81" s="872"/>
      <c r="AH81" s="872"/>
      <c r="AI81" s="872"/>
      <c r="AJ81" s="872"/>
      <c r="AK81" s="872"/>
      <c r="AL81" s="872"/>
      <c r="AM81" s="872"/>
      <c r="AN81" s="872"/>
      <c r="AO81" s="872"/>
      <c r="AP81" s="872"/>
      <c r="AQ81" s="872"/>
      <c r="AR81" s="872"/>
      <c r="AS81" s="872"/>
      <c r="AT81" s="872"/>
      <c r="AU81" s="872"/>
      <c r="AV81" s="872"/>
      <c r="AW81" s="872"/>
      <c r="AX81" s="872"/>
      <c r="AY81" s="872"/>
      <c r="AZ81" s="872"/>
      <c r="BA81" s="872"/>
      <c r="BB81" s="872"/>
      <c r="BC81" s="872"/>
      <c r="BD81" s="872"/>
      <c r="BE81" s="872"/>
      <c r="BF81" s="872"/>
      <c r="BG81" s="872"/>
      <c r="BH81" s="872"/>
      <c r="BI81" s="872"/>
      <c r="BJ81" s="872"/>
      <c r="BK81" s="872"/>
      <c r="BL81" s="872"/>
      <c r="BM81" s="872"/>
      <c r="BN81" s="872"/>
      <c r="BO81" s="872"/>
      <c r="BP81" s="872"/>
      <c r="BQ81" s="872"/>
      <c r="BR81" s="872"/>
      <c r="BS81" s="872"/>
      <c r="BT81" s="872"/>
      <c r="BU81" s="872"/>
      <c r="BV81" s="872"/>
      <c r="BW81" s="872"/>
      <c r="BX81" s="872"/>
      <c r="BY81" s="872"/>
      <c r="BZ81" s="872"/>
      <c r="CA81" s="872"/>
      <c r="CB81" s="872"/>
      <c r="CC81" s="872"/>
      <c r="CD81" s="872"/>
      <c r="CE81" s="872"/>
      <c r="CF81" s="872"/>
      <c r="CG81" s="872"/>
      <c r="CH81" s="872"/>
      <c r="CI81" s="872"/>
      <c r="CJ81" s="872"/>
      <c r="CK81" s="872"/>
      <c r="CL81" s="872"/>
      <c r="CM81" s="872"/>
      <c r="CN81" s="872"/>
      <c r="CO81" s="872"/>
      <c r="CP81" s="872"/>
      <c r="CQ81" s="872"/>
      <c r="CR81" s="872"/>
      <c r="CS81" s="872"/>
      <c r="CT81" s="872"/>
      <c r="CU81" s="872"/>
      <c r="CV81" s="872"/>
      <c r="CW81" s="872"/>
      <c r="CX81" s="872"/>
      <c r="CY81" s="872"/>
      <c r="CZ81" s="872"/>
      <c r="DA81" s="872"/>
      <c r="DB81" s="872"/>
      <c r="DC81" s="872"/>
      <c r="DD81" s="872"/>
      <c r="DE81" s="872"/>
      <c r="DF81" s="872"/>
      <c r="DG81" s="872"/>
      <c r="DH81" s="872"/>
      <c r="DI81" s="872"/>
      <c r="DJ81" s="872"/>
      <c r="DK81" s="872"/>
      <c r="DL81" s="872"/>
      <c r="DM81" s="872"/>
      <c r="DN81" s="872"/>
      <c r="DO81" s="872"/>
      <c r="DP81" s="872"/>
      <c r="DQ81" s="872"/>
      <c r="DR81" s="872"/>
      <c r="DS81" s="872"/>
      <c r="DT81" s="872"/>
      <c r="DU81" s="872"/>
      <c r="DV81" s="872"/>
      <c r="DW81" s="872"/>
      <c r="DX81" s="872"/>
      <c r="DY81" s="872"/>
      <c r="DZ81" s="872"/>
      <c r="EA81" s="872"/>
      <c r="EB81" s="872"/>
      <c r="EC81" s="872"/>
      <c r="ED81" s="872"/>
      <c r="EE81" s="872"/>
      <c r="EF81" s="872"/>
      <c r="EG81" s="872"/>
      <c r="EH81" s="872"/>
      <c r="EI81" s="872"/>
      <c r="EJ81" s="872"/>
      <c r="EK81" s="872"/>
      <c r="EL81" s="872"/>
      <c r="EM81" s="872"/>
      <c r="EN81" s="872"/>
      <c r="EO81" s="872"/>
      <c r="EP81" s="872"/>
      <c r="EQ81" s="872"/>
      <c r="ER81" s="872"/>
      <c r="ES81" s="872"/>
      <c r="ET81" s="872"/>
      <c r="EU81" s="872"/>
      <c r="EV81" s="872"/>
      <c r="EW81" s="872"/>
      <c r="EX81" s="872"/>
      <c r="EY81" s="872"/>
      <c r="EZ81" s="872"/>
      <c r="FA81" s="872"/>
      <c r="FB81" s="872"/>
      <c r="FC81" s="872"/>
      <c r="FD81" s="872"/>
      <c r="FE81" s="872"/>
      <c r="FF81" s="872"/>
      <c r="FG81" s="872"/>
      <c r="FH81" s="872"/>
      <c r="FI81" s="872"/>
      <c r="FJ81" s="872"/>
      <c r="FK81" s="872"/>
      <c r="FL81" s="872"/>
      <c r="FO81" s="98"/>
      <c r="FP81" s="98"/>
      <c r="FQ81" s="98"/>
      <c r="FR81" s="98"/>
      <c r="FS81" s="98"/>
      <c r="FT81" s="98"/>
    </row>
    <row r="82" spans="3:176" s="295" customFormat="1" x14ac:dyDescent="0.3">
      <c r="C82" s="872"/>
      <c r="D82" s="872"/>
      <c r="E82" s="872"/>
      <c r="F82" s="872"/>
      <c r="G82" s="872"/>
      <c r="H82" s="872"/>
      <c r="I82" s="872"/>
      <c r="J82" s="872"/>
      <c r="K82" s="872"/>
      <c r="L82" s="872"/>
      <c r="M82" s="872"/>
      <c r="N82" s="872"/>
      <c r="O82" s="872"/>
      <c r="P82" s="872"/>
      <c r="Q82" s="872"/>
      <c r="R82" s="872"/>
      <c r="S82" s="872"/>
      <c r="T82" s="872"/>
      <c r="U82" s="872"/>
      <c r="V82" s="872"/>
      <c r="W82" s="872"/>
      <c r="X82" s="872"/>
      <c r="Y82" s="872"/>
      <c r="Z82" s="872"/>
      <c r="AA82" s="872"/>
      <c r="AB82" s="872"/>
      <c r="AC82" s="872"/>
      <c r="AD82" s="872"/>
      <c r="AE82" s="872"/>
      <c r="AF82" s="872"/>
      <c r="AG82" s="872"/>
      <c r="AH82" s="872"/>
      <c r="AI82" s="872"/>
      <c r="AJ82" s="872"/>
      <c r="AK82" s="872"/>
      <c r="AL82" s="872"/>
      <c r="AM82" s="872"/>
      <c r="AN82" s="872"/>
      <c r="AO82" s="872"/>
      <c r="AP82" s="872"/>
      <c r="AQ82" s="872"/>
      <c r="AR82" s="872"/>
      <c r="AS82" s="872"/>
      <c r="AT82" s="872"/>
      <c r="AU82" s="872"/>
      <c r="AV82" s="872"/>
      <c r="AW82" s="872"/>
      <c r="AX82" s="872"/>
      <c r="AY82" s="872"/>
      <c r="AZ82" s="872"/>
      <c r="BA82" s="872"/>
      <c r="BB82" s="872"/>
      <c r="BC82" s="872"/>
      <c r="BD82" s="872"/>
      <c r="BE82" s="872"/>
      <c r="BF82" s="872"/>
      <c r="BG82" s="872"/>
      <c r="BH82" s="872"/>
      <c r="BI82" s="872"/>
      <c r="BJ82" s="872"/>
      <c r="BK82" s="872"/>
      <c r="BL82" s="872"/>
      <c r="BM82" s="872"/>
      <c r="BN82" s="872"/>
      <c r="BO82" s="872"/>
      <c r="BP82" s="872"/>
      <c r="BQ82" s="872"/>
      <c r="BR82" s="872"/>
      <c r="BS82" s="872"/>
      <c r="BT82" s="872"/>
      <c r="BU82" s="872"/>
      <c r="BV82" s="872"/>
      <c r="BW82" s="872"/>
      <c r="BX82" s="872"/>
      <c r="BY82" s="872"/>
      <c r="BZ82" s="872"/>
      <c r="CA82" s="872"/>
      <c r="CB82" s="872"/>
      <c r="CC82" s="872"/>
      <c r="CD82" s="872"/>
      <c r="CE82" s="872"/>
      <c r="CF82" s="872"/>
      <c r="CG82" s="872"/>
      <c r="CH82" s="872"/>
      <c r="CI82" s="872"/>
      <c r="CJ82" s="872"/>
      <c r="CK82" s="872"/>
      <c r="CL82" s="872"/>
      <c r="CM82" s="872"/>
      <c r="CN82" s="872"/>
      <c r="CO82" s="872"/>
      <c r="CP82" s="872"/>
      <c r="CQ82" s="872"/>
      <c r="CR82" s="872"/>
      <c r="CS82" s="872"/>
      <c r="CT82" s="872"/>
      <c r="CU82" s="872"/>
      <c r="CV82" s="872"/>
      <c r="CW82" s="872"/>
      <c r="CX82" s="872"/>
      <c r="CY82" s="872"/>
      <c r="CZ82" s="872"/>
      <c r="DA82" s="872"/>
      <c r="DB82" s="872"/>
      <c r="DC82" s="872"/>
      <c r="DD82" s="872"/>
      <c r="DE82" s="872"/>
      <c r="DF82" s="872"/>
      <c r="DG82" s="872"/>
      <c r="DH82" s="872"/>
      <c r="DI82" s="872"/>
      <c r="DJ82" s="872"/>
      <c r="DK82" s="872"/>
      <c r="DL82" s="872"/>
      <c r="DM82" s="872"/>
      <c r="DN82" s="872"/>
      <c r="DO82" s="872"/>
      <c r="DP82" s="872"/>
      <c r="DQ82" s="872"/>
      <c r="DR82" s="872"/>
      <c r="DS82" s="872"/>
      <c r="DT82" s="872"/>
      <c r="DU82" s="872"/>
      <c r="DV82" s="872"/>
      <c r="DW82" s="872"/>
      <c r="DX82" s="872"/>
      <c r="DY82" s="872"/>
      <c r="DZ82" s="872"/>
      <c r="EA82" s="872"/>
      <c r="EB82" s="872"/>
      <c r="EC82" s="872"/>
      <c r="ED82" s="872"/>
      <c r="EE82" s="872"/>
      <c r="EF82" s="872"/>
      <c r="EG82" s="872"/>
      <c r="EH82" s="872"/>
      <c r="EI82" s="872"/>
      <c r="EJ82" s="872"/>
      <c r="EK82" s="872"/>
      <c r="EL82" s="872"/>
      <c r="EM82" s="872"/>
      <c r="EN82" s="872"/>
      <c r="EO82" s="872"/>
      <c r="EP82" s="872"/>
      <c r="EQ82" s="872"/>
      <c r="ER82" s="872"/>
      <c r="ES82" s="872"/>
      <c r="ET82" s="872"/>
      <c r="EU82" s="872"/>
      <c r="EV82" s="872"/>
      <c r="EW82" s="872"/>
      <c r="EX82" s="872"/>
      <c r="EY82" s="872"/>
      <c r="EZ82" s="872"/>
      <c r="FA82" s="872"/>
      <c r="FB82" s="872"/>
      <c r="FC82" s="872"/>
      <c r="FD82" s="872"/>
      <c r="FE82" s="872"/>
      <c r="FF82" s="872"/>
      <c r="FG82" s="872"/>
      <c r="FH82" s="872"/>
      <c r="FI82" s="872"/>
      <c r="FJ82" s="872"/>
      <c r="FK82" s="872"/>
      <c r="FL82" s="872"/>
      <c r="FO82" s="98"/>
      <c r="FP82" s="98"/>
      <c r="FQ82" s="98"/>
      <c r="FR82" s="98"/>
      <c r="FS82" s="98"/>
      <c r="FT82" s="98"/>
    </row>
    <row r="83" spans="3:176" s="295" customFormat="1" x14ac:dyDescent="0.3">
      <c r="C83" s="872"/>
      <c r="D83" s="872"/>
      <c r="E83" s="872"/>
      <c r="F83" s="872"/>
      <c r="G83" s="872"/>
      <c r="H83" s="872"/>
      <c r="I83" s="872"/>
      <c r="J83" s="872"/>
      <c r="K83" s="872"/>
      <c r="L83" s="872"/>
      <c r="M83" s="872"/>
      <c r="N83" s="872"/>
      <c r="O83" s="872"/>
      <c r="P83" s="872"/>
      <c r="Q83" s="872"/>
      <c r="R83" s="872"/>
      <c r="S83" s="872"/>
      <c r="T83" s="872"/>
      <c r="U83" s="872"/>
      <c r="V83" s="872"/>
      <c r="W83" s="872"/>
      <c r="X83" s="872"/>
      <c r="Y83" s="872"/>
      <c r="Z83" s="872"/>
      <c r="AA83" s="872"/>
      <c r="AB83" s="872"/>
      <c r="AC83" s="872"/>
      <c r="AD83" s="872"/>
      <c r="AE83" s="872"/>
      <c r="AF83" s="872"/>
      <c r="AG83" s="872"/>
      <c r="AH83" s="872"/>
      <c r="AI83" s="872"/>
      <c r="AJ83" s="872"/>
      <c r="AK83" s="872"/>
      <c r="AL83" s="872"/>
      <c r="AM83" s="872"/>
      <c r="AN83" s="872"/>
      <c r="AO83" s="872"/>
      <c r="AP83" s="872"/>
      <c r="AQ83" s="872"/>
      <c r="AR83" s="872"/>
      <c r="AS83" s="872"/>
      <c r="AT83" s="872"/>
      <c r="AU83" s="872"/>
      <c r="AV83" s="872"/>
      <c r="AW83" s="872"/>
      <c r="AX83" s="872"/>
      <c r="AY83" s="872"/>
      <c r="AZ83" s="872"/>
      <c r="BA83" s="872"/>
      <c r="BB83" s="872"/>
      <c r="BC83" s="872"/>
      <c r="BD83" s="872"/>
      <c r="BE83" s="872"/>
      <c r="BF83" s="872"/>
      <c r="BG83" s="872"/>
      <c r="BH83" s="872"/>
      <c r="BI83" s="872"/>
      <c r="BJ83" s="872"/>
      <c r="BK83" s="872"/>
      <c r="BL83" s="872"/>
      <c r="BM83" s="872"/>
      <c r="BN83" s="872"/>
      <c r="BO83" s="872"/>
      <c r="BP83" s="872"/>
      <c r="BQ83" s="872"/>
      <c r="BR83" s="872"/>
      <c r="BS83" s="872"/>
      <c r="BT83" s="872"/>
      <c r="BU83" s="872"/>
      <c r="BV83" s="872"/>
      <c r="BW83" s="872"/>
      <c r="BX83" s="872"/>
      <c r="BY83" s="872"/>
      <c r="BZ83" s="872"/>
      <c r="CA83" s="872"/>
      <c r="CB83" s="872"/>
      <c r="CC83" s="872"/>
      <c r="CD83" s="872"/>
      <c r="CE83" s="872"/>
      <c r="CF83" s="872"/>
      <c r="CG83" s="872"/>
      <c r="CH83" s="872"/>
      <c r="CI83" s="872"/>
      <c r="CJ83" s="872"/>
      <c r="CK83" s="872"/>
      <c r="CL83" s="872"/>
      <c r="CM83" s="872"/>
      <c r="CN83" s="872"/>
      <c r="CO83" s="872"/>
      <c r="CP83" s="872"/>
      <c r="CQ83" s="872"/>
      <c r="CR83" s="872"/>
      <c r="CS83" s="872"/>
      <c r="CT83" s="872"/>
      <c r="CU83" s="872"/>
      <c r="CV83" s="872"/>
      <c r="CW83" s="872"/>
      <c r="CX83" s="872"/>
      <c r="CY83" s="872"/>
      <c r="CZ83" s="872"/>
      <c r="DA83" s="872"/>
      <c r="DB83" s="872"/>
      <c r="DC83" s="872"/>
      <c r="DD83" s="872"/>
      <c r="DE83" s="872"/>
      <c r="DF83" s="872"/>
      <c r="DG83" s="872"/>
      <c r="DH83" s="872"/>
      <c r="DI83" s="872"/>
      <c r="DJ83" s="872"/>
      <c r="DK83" s="872"/>
      <c r="DL83" s="872"/>
      <c r="DM83" s="872"/>
      <c r="DN83" s="872"/>
      <c r="DO83" s="872"/>
      <c r="DP83" s="872"/>
      <c r="DQ83" s="872"/>
      <c r="DR83" s="872"/>
      <c r="DS83" s="872"/>
      <c r="DT83" s="872"/>
      <c r="DU83" s="872"/>
      <c r="DV83" s="872"/>
      <c r="DW83" s="872"/>
      <c r="DX83" s="872"/>
      <c r="DY83" s="872"/>
      <c r="DZ83" s="872"/>
      <c r="EA83" s="872"/>
      <c r="EB83" s="872"/>
      <c r="EC83" s="872"/>
      <c r="ED83" s="872"/>
      <c r="EE83" s="872"/>
      <c r="EF83" s="872"/>
      <c r="EG83" s="872"/>
      <c r="EH83" s="872"/>
      <c r="EI83" s="872"/>
      <c r="EJ83" s="872"/>
      <c r="EK83" s="872"/>
      <c r="EL83" s="872"/>
      <c r="EM83" s="872"/>
      <c r="EN83" s="872"/>
      <c r="EO83" s="872"/>
      <c r="EP83" s="872"/>
      <c r="EQ83" s="872"/>
      <c r="ER83" s="872"/>
      <c r="ES83" s="872"/>
      <c r="ET83" s="872"/>
      <c r="EU83" s="872"/>
      <c r="EV83" s="872"/>
      <c r="EW83" s="872"/>
      <c r="EX83" s="872"/>
      <c r="EY83" s="872"/>
      <c r="EZ83" s="872"/>
      <c r="FA83" s="872"/>
      <c r="FB83" s="872"/>
      <c r="FC83" s="872"/>
      <c r="FD83" s="872"/>
      <c r="FE83" s="872"/>
      <c r="FF83" s="872"/>
      <c r="FG83" s="872"/>
      <c r="FH83" s="872"/>
      <c r="FI83" s="872"/>
      <c r="FJ83" s="872"/>
      <c r="FK83" s="872"/>
      <c r="FL83" s="872"/>
      <c r="FO83" s="98"/>
      <c r="FP83" s="98"/>
      <c r="FQ83" s="98"/>
      <c r="FR83" s="98"/>
      <c r="FS83" s="98"/>
      <c r="FT83" s="98"/>
    </row>
    <row r="84" spans="3:176" s="295" customFormat="1" x14ac:dyDescent="0.3">
      <c r="C84" s="872"/>
      <c r="D84" s="872"/>
      <c r="E84" s="872"/>
      <c r="F84" s="872"/>
      <c r="G84" s="872"/>
      <c r="H84" s="872"/>
      <c r="I84" s="872"/>
      <c r="J84" s="872"/>
      <c r="K84" s="872"/>
      <c r="L84" s="872"/>
      <c r="M84" s="872"/>
      <c r="N84" s="872"/>
      <c r="O84" s="872"/>
      <c r="P84" s="872"/>
      <c r="Q84" s="872"/>
      <c r="R84" s="872"/>
      <c r="S84" s="872"/>
      <c r="T84" s="872"/>
      <c r="U84" s="872"/>
      <c r="V84" s="872"/>
      <c r="W84" s="872"/>
      <c r="X84" s="872"/>
      <c r="Y84" s="872"/>
      <c r="Z84" s="872"/>
      <c r="AA84" s="872"/>
      <c r="AB84" s="872"/>
      <c r="AC84" s="872"/>
      <c r="AD84" s="872"/>
      <c r="AE84" s="872"/>
      <c r="AF84" s="872"/>
      <c r="AG84" s="872"/>
      <c r="AH84" s="872"/>
      <c r="AI84" s="872"/>
      <c r="AJ84" s="872"/>
      <c r="AK84" s="872"/>
      <c r="AL84" s="872"/>
      <c r="AM84" s="872"/>
      <c r="AN84" s="872"/>
      <c r="AO84" s="872"/>
      <c r="AP84" s="872"/>
      <c r="AQ84" s="872"/>
      <c r="AR84" s="872"/>
      <c r="AS84" s="872"/>
      <c r="AT84" s="872"/>
      <c r="AU84" s="872"/>
      <c r="AV84" s="872"/>
      <c r="AW84" s="872"/>
      <c r="AX84" s="872"/>
      <c r="AY84" s="872"/>
      <c r="AZ84" s="872"/>
      <c r="BA84" s="872"/>
      <c r="BB84" s="872"/>
      <c r="BC84" s="872"/>
      <c r="BD84" s="872"/>
      <c r="BE84" s="872"/>
      <c r="BF84" s="872"/>
      <c r="BG84" s="872"/>
      <c r="BH84" s="872"/>
      <c r="BI84" s="872"/>
      <c r="BJ84" s="872"/>
      <c r="BK84" s="872"/>
      <c r="BL84" s="872"/>
      <c r="BM84" s="872"/>
      <c r="BN84" s="872"/>
      <c r="BO84" s="872"/>
      <c r="BP84" s="872"/>
      <c r="BQ84" s="872"/>
      <c r="BR84" s="872"/>
      <c r="BS84" s="872"/>
      <c r="BT84" s="872"/>
      <c r="BU84" s="872"/>
      <c r="BV84" s="872"/>
      <c r="BW84" s="872"/>
      <c r="BX84" s="872"/>
      <c r="BY84" s="872"/>
      <c r="BZ84" s="872"/>
      <c r="CA84" s="872"/>
      <c r="CB84" s="872"/>
      <c r="CC84" s="872"/>
      <c r="CD84" s="872"/>
      <c r="CE84" s="872"/>
      <c r="CF84" s="872"/>
      <c r="CG84" s="872"/>
      <c r="CH84" s="872"/>
      <c r="CI84" s="872"/>
      <c r="CJ84" s="872"/>
      <c r="CK84" s="872"/>
      <c r="CL84" s="872"/>
      <c r="CM84" s="872"/>
      <c r="CN84" s="872"/>
      <c r="CO84" s="872"/>
      <c r="CP84" s="872"/>
      <c r="CQ84" s="872"/>
      <c r="CR84" s="872"/>
      <c r="CS84" s="872"/>
      <c r="CT84" s="872"/>
      <c r="CU84" s="872"/>
      <c r="CV84" s="872"/>
      <c r="CW84" s="872"/>
      <c r="CX84" s="872"/>
      <c r="CY84" s="872"/>
      <c r="CZ84" s="872"/>
      <c r="DA84" s="872"/>
      <c r="DB84" s="872"/>
      <c r="DC84" s="872"/>
      <c r="DD84" s="872"/>
      <c r="DE84" s="872"/>
      <c r="DF84" s="872"/>
      <c r="DG84" s="872"/>
      <c r="DH84" s="872"/>
      <c r="DI84" s="872"/>
      <c r="DJ84" s="872"/>
      <c r="DK84" s="872"/>
      <c r="DL84" s="872"/>
      <c r="DM84" s="872"/>
      <c r="DN84" s="872"/>
      <c r="DO84" s="872"/>
      <c r="DP84" s="872"/>
      <c r="DQ84" s="872"/>
      <c r="DR84" s="872"/>
      <c r="DS84" s="872"/>
      <c r="DT84" s="872"/>
      <c r="DU84" s="872"/>
      <c r="DV84" s="872"/>
      <c r="DW84" s="872"/>
      <c r="DX84" s="872"/>
      <c r="DY84" s="872"/>
      <c r="DZ84" s="872"/>
      <c r="EA84" s="872"/>
      <c r="EB84" s="872"/>
      <c r="EC84" s="872"/>
      <c r="ED84" s="872"/>
      <c r="EE84" s="872"/>
      <c r="EF84" s="872"/>
      <c r="EG84" s="872"/>
      <c r="EH84" s="872"/>
      <c r="EI84" s="872"/>
      <c r="EJ84" s="872"/>
      <c r="EK84" s="872"/>
      <c r="EL84" s="872"/>
      <c r="EM84" s="872"/>
      <c r="EN84" s="872"/>
      <c r="EO84" s="872"/>
      <c r="EP84" s="872"/>
      <c r="EQ84" s="872"/>
      <c r="ER84" s="872"/>
      <c r="ES84" s="872"/>
      <c r="ET84" s="872"/>
      <c r="EU84" s="872"/>
      <c r="EV84" s="872"/>
      <c r="EW84" s="872"/>
      <c r="EX84" s="872"/>
      <c r="EY84" s="872"/>
      <c r="EZ84" s="872"/>
      <c r="FA84" s="872"/>
      <c r="FB84" s="872"/>
      <c r="FC84" s="872"/>
      <c r="FD84" s="872"/>
      <c r="FE84" s="872"/>
      <c r="FF84" s="872"/>
      <c r="FG84" s="872"/>
      <c r="FH84" s="872"/>
      <c r="FI84" s="872"/>
      <c r="FJ84" s="872"/>
      <c r="FK84" s="872"/>
      <c r="FL84" s="872"/>
      <c r="FO84" s="98"/>
      <c r="FP84" s="98"/>
      <c r="FQ84" s="98"/>
      <c r="FR84" s="98"/>
      <c r="FS84" s="98"/>
      <c r="FT84" s="98"/>
    </row>
    <row r="85" spans="3:176" s="295" customFormat="1" x14ac:dyDescent="0.3">
      <c r="C85" s="872"/>
      <c r="D85" s="872"/>
      <c r="E85" s="872"/>
      <c r="F85" s="872"/>
      <c r="G85" s="872"/>
      <c r="H85" s="872"/>
      <c r="I85" s="872"/>
      <c r="J85" s="872"/>
      <c r="K85" s="872"/>
      <c r="L85" s="872"/>
      <c r="M85" s="872"/>
      <c r="N85" s="872"/>
      <c r="O85" s="872"/>
      <c r="P85" s="872"/>
      <c r="Q85" s="872"/>
      <c r="R85" s="872"/>
      <c r="S85" s="872"/>
      <c r="T85" s="872"/>
      <c r="U85" s="872"/>
      <c r="V85" s="872"/>
      <c r="W85" s="872"/>
      <c r="X85" s="872"/>
      <c r="Y85" s="872"/>
      <c r="Z85" s="872"/>
      <c r="AA85" s="872"/>
      <c r="AB85" s="872"/>
      <c r="AC85" s="872"/>
      <c r="AD85" s="872"/>
      <c r="AE85" s="872"/>
      <c r="AF85" s="872"/>
      <c r="AG85" s="872"/>
      <c r="AH85" s="872"/>
      <c r="AI85" s="872"/>
      <c r="AJ85" s="872"/>
      <c r="AK85" s="872"/>
      <c r="AL85" s="872"/>
      <c r="AM85" s="872"/>
      <c r="AN85" s="872"/>
      <c r="AO85" s="872"/>
      <c r="AP85" s="872"/>
      <c r="AQ85" s="872"/>
      <c r="AR85" s="872"/>
      <c r="AS85" s="872"/>
      <c r="AT85" s="872"/>
      <c r="AU85" s="872"/>
      <c r="AV85" s="872"/>
      <c r="AW85" s="872"/>
      <c r="AX85" s="872"/>
      <c r="AY85" s="872"/>
      <c r="AZ85" s="872"/>
      <c r="BA85" s="872"/>
      <c r="BB85" s="872"/>
      <c r="BC85" s="872"/>
      <c r="BD85" s="872"/>
      <c r="BE85" s="872"/>
      <c r="BF85" s="872"/>
      <c r="BG85" s="872"/>
      <c r="BH85" s="872"/>
      <c r="BI85" s="872"/>
      <c r="BJ85" s="872"/>
      <c r="BK85" s="872"/>
      <c r="BL85" s="872"/>
      <c r="BM85" s="872"/>
      <c r="BN85" s="872"/>
      <c r="BO85" s="872"/>
      <c r="BP85" s="872"/>
      <c r="BQ85" s="872"/>
      <c r="BR85" s="872"/>
      <c r="BS85" s="872"/>
      <c r="BT85" s="872"/>
      <c r="BU85" s="872"/>
      <c r="BV85" s="872"/>
      <c r="BW85" s="872"/>
      <c r="BX85" s="872"/>
      <c r="BY85" s="872"/>
      <c r="BZ85" s="872"/>
      <c r="CA85" s="872"/>
      <c r="CB85" s="872"/>
      <c r="CC85" s="872"/>
      <c r="CD85" s="872"/>
      <c r="CE85" s="872"/>
      <c r="CF85" s="872"/>
      <c r="CG85" s="872"/>
      <c r="CH85" s="872"/>
      <c r="CI85" s="872"/>
      <c r="CJ85" s="872"/>
      <c r="CK85" s="872"/>
      <c r="CL85" s="872"/>
      <c r="CM85" s="872"/>
      <c r="CN85" s="872"/>
      <c r="CO85" s="872"/>
      <c r="CP85" s="872"/>
      <c r="CQ85" s="872"/>
      <c r="CR85" s="872"/>
      <c r="CS85" s="872"/>
      <c r="CT85" s="872"/>
      <c r="CU85" s="872"/>
      <c r="CV85" s="872"/>
      <c r="CW85" s="872"/>
      <c r="CX85" s="872"/>
      <c r="CY85" s="872"/>
      <c r="CZ85" s="872"/>
      <c r="DA85" s="872"/>
      <c r="DB85" s="872"/>
      <c r="DC85" s="872"/>
      <c r="DD85" s="872"/>
      <c r="DE85" s="872"/>
      <c r="DF85" s="872"/>
      <c r="DG85" s="872"/>
      <c r="DH85" s="872"/>
      <c r="DI85" s="872"/>
      <c r="DJ85" s="872"/>
      <c r="DK85" s="872"/>
      <c r="DL85" s="872"/>
      <c r="DM85" s="872"/>
      <c r="DN85" s="872"/>
      <c r="DO85" s="872"/>
      <c r="DP85" s="872"/>
      <c r="DQ85" s="872"/>
      <c r="DR85" s="872"/>
      <c r="DS85" s="872"/>
      <c r="DT85" s="872"/>
      <c r="DU85" s="872"/>
      <c r="DV85" s="872"/>
      <c r="DW85" s="872"/>
      <c r="DX85" s="872"/>
      <c r="DY85" s="872"/>
      <c r="DZ85" s="872"/>
      <c r="EA85" s="872"/>
      <c r="EB85" s="872"/>
      <c r="EC85" s="872"/>
      <c r="ED85" s="872"/>
      <c r="EE85" s="872"/>
      <c r="EF85" s="872"/>
      <c r="EG85" s="872"/>
      <c r="EH85" s="872"/>
      <c r="EI85" s="872"/>
      <c r="EJ85" s="872"/>
      <c r="EK85" s="872"/>
      <c r="EL85" s="872"/>
      <c r="EM85" s="872"/>
      <c r="EN85" s="872"/>
      <c r="EO85" s="872"/>
      <c r="EP85" s="872"/>
      <c r="EQ85" s="872"/>
      <c r="ER85" s="872"/>
      <c r="ES85" s="872"/>
      <c r="ET85" s="872"/>
      <c r="EU85" s="872"/>
      <c r="EV85" s="872"/>
      <c r="EW85" s="872"/>
      <c r="EX85" s="872"/>
      <c r="EY85" s="872"/>
      <c r="EZ85" s="872"/>
      <c r="FA85" s="872"/>
      <c r="FB85" s="872"/>
      <c r="FC85" s="872"/>
      <c r="FD85" s="872"/>
      <c r="FE85" s="872"/>
      <c r="FF85" s="872"/>
      <c r="FG85" s="872"/>
      <c r="FH85" s="872"/>
      <c r="FI85" s="872"/>
      <c r="FJ85" s="872"/>
      <c r="FK85" s="872"/>
      <c r="FL85" s="872"/>
      <c r="FO85" s="98"/>
      <c r="FP85" s="98"/>
      <c r="FQ85" s="98"/>
      <c r="FR85" s="98"/>
      <c r="FS85" s="98"/>
      <c r="FT85" s="98"/>
    </row>
    <row r="86" spans="3:176" s="295" customFormat="1" x14ac:dyDescent="0.3">
      <c r="C86" s="872"/>
      <c r="D86" s="872"/>
      <c r="E86" s="872"/>
      <c r="F86" s="872"/>
      <c r="G86" s="872"/>
      <c r="H86" s="872"/>
      <c r="I86" s="872"/>
      <c r="J86" s="872"/>
      <c r="K86" s="872"/>
      <c r="L86" s="872"/>
      <c r="M86" s="872"/>
      <c r="N86" s="872"/>
      <c r="O86" s="872"/>
      <c r="P86" s="872"/>
      <c r="Q86" s="872"/>
      <c r="R86" s="872"/>
      <c r="S86" s="872"/>
      <c r="T86" s="872"/>
      <c r="U86" s="872"/>
      <c r="V86" s="872"/>
      <c r="W86" s="872"/>
      <c r="X86" s="872"/>
      <c r="Y86" s="872"/>
      <c r="Z86" s="872"/>
      <c r="AA86" s="872"/>
      <c r="AB86" s="872"/>
      <c r="AC86" s="872"/>
      <c r="AD86" s="872"/>
      <c r="AE86" s="872"/>
      <c r="AF86" s="872"/>
      <c r="AG86" s="872"/>
      <c r="AH86" s="872"/>
      <c r="AI86" s="872"/>
      <c r="AJ86" s="872"/>
      <c r="AK86" s="872"/>
      <c r="AL86" s="872"/>
      <c r="AM86" s="872"/>
      <c r="AN86" s="872"/>
      <c r="AO86" s="872"/>
      <c r="AP86" s="872"/>
      <c r="AQ86" s="872"/>
      <c r="AR86" s="872"/>
      <c r="AS86" s="872"/>
      <c r="AT86" s="872"/>
      <c r="AU86" s="872"/>
      <c r="AV86" s="872"/>
      <c r="AW86" s="872"/>
      <c r="AX86" s="872"/>
      <c r="AY86" s="872"/>
      <c r="AZ86" s="872"/>
      <c r="BA86" s="872"/>
      <c r="BB86" s="872"/>
      <c r="BC86" s="872"/>
      <c r="BD86" s="872"/>
      <c r="BE86" s="872"/>
      <c r="BF86" s="872"/>
      <c r="BG86" s="872"/>
      <c r="BH86" s="872"/>
      <c r="BI86" s="872"/>
      <c r="BJ86" s="872"/>
      <c r="BK86" s="872"/>
      <c r="BL86" s="872"/>
      <c r="BM86" s="872"/>
      <c r="BN86" s="872"/>
      <c r="BO86" s="872"/>
      <c r="BP86" s="872"/>
      <c r="BQ86" s="872"/>
      <c r="BR86" s="872"/>
      <c r="BS86" s="872"/>
      <c r="BT86" s="872"/>
      <c r="BU86" s="872"/>
      <c r="BV86" s="872"/>
      <c r="BW86" s="872"/>
      <c r="BX86" s="872"/>
      <c r="BY86" s="872"/>
      <c r="BZ86" s="872"/>
      <c r="CA86" s="872"/>
      <c r="CB86" s="872"/>
      <c r="CC86" s="872"/>
      <c r="CD86" s="872"/>
      <c r="CE86" s="872"/>
      <c r="CF86" s="872"/>
      <c r="CG86" s="872"/>
      <c r="CH86" s="872"/>
      <c r="CI86" s="872"/>
      <c r="CJ86" s="872"/>
      <c r="CK86" s="872"/>
      <c r="CL86" s="872"/>
      <c r="CM86" s="872"/>
      <c r="CN86" s="872"/>
      <c r="CO86" s="872"/>
      <c r="CP86" s="872"/>
      <c r="CQ86" s="872"/>
      <c r="CR86" s="872"/>
      <c r="CS86" s="872"/>
      <c r="CT86" s="872"/>
      <c r="CU86" s="872"/>
      <c r="CV86" s="872"/>
      <c r="CW86" s="872"/>
      <c r="CX86" s="872"/>
      <c r="CY86" s="872"/>
      <c r="CZ86" s="872"/>
      <c r="DA86" s="872"/>
      <c r="DB86" s="872"/>
      <c r="DC86" s="872"/>
      <c r="DD86" s="872"/>
      <c r="DE86" s="872"/>
      <c r="DF86" s="872"/>
      <c r="DG86" s="872"/>
      <c r="DH86" s="872"/>
      <c r="DI86" s="872"/>
      <c r="DJ86" s="872"/>
      <c r="DK86" s="872"/>
      <c r="DL86" s="872"/>
      <c r="DM86" s="872"/>
      <c r="DN86" s="872"/>
      <c r="DO86" s="872"/>
      <c r="DP86" s="872"/>
      <c r="DQ86" s="872"/>
      <c r="DR86" s="872"/>
      <c r="DS86" s="872"/>
      <c r="DT86" s="872"/>
      <c r="DU86" s="872"/>
      <c r="DV86" s="872"/>
      <c r="DW86" s="872"/>
      <c r="DX86" s="872"/>
      <c r="DY86" s="872"/>
      <c r="DZ86" s="872"/>
      <c r="EA86" s="872"/>
      <c r="EB86" s="872"/>
      <c r="EC86" s="872"/>
      <c r="ED86" s="872"/>
      <c r="EE86" s="872"/>
      <c r="EF86" s="872"/>
      <c r="EG86" s="872"/>
      <c r="EH86" s="872"/>
      <c r="EI86" s="872"/>
      <c r="EJ86" s="872"/>
      <c r="EK86" s="872"/>
      <c r="EL86" s="872"/>
      <c r="EM86" s="872"/>
      <c r="EN86" s="872"/>
      <c r="EO86" s="872"/>
      <c r="EP86" s="872"/>
      <c r="EQ86" s="872"/>
      <c r="ER86" s="872"/>
      <c r="ES86" s="872"/>
      <c r="ET86" s="872"/>
      <c r="EU86" s="872"/>
      <c r="EV86" s="872"/>
      <c r="EW86" s="872"/>
      <c r="EX86" s="872"/>
      <c r="EY86" s="872"/>
      <c r="EZ86" s="872"/>
      <c r="FA86" s="872"/>
      <c r="FB86" s="872"/>
      <c r="FC86" s="872"/>
      <c r="FD86" s="872"/>
      <c r="FE86" s="872"/>
      <c r="FF86" s="872"/>
      <c r="FG86" s="872"/>
      <c r="FH86" s="872"/>
      <c r="FI86" s="872"/>
      <c r="FJ86" s="872"/>
      <c r="FK86" s="872"/>
      <c r="FL86" s="872"/>
      <c r="FO86" s="98"/>
      <c r="FP86" s="98"/>
      <c r="FQ86" s="98"/>
      <c r="FR86" s="98"/>
      <c r="FS86" s="98"/>
      <c r="FT86" s="98"/>
    </row>
    <row r="87" spans="3:176" s="295" customFormat="1" x14ac:dyDescent="0.3">
      <c r="C87" s="872"/>
      <c r="D87" s="872"/>
      <c r="E87" s="872"/>
      <c r="F87" s="872"/>
      <c r="G87" s="872"/>
      <c r="H87" s="872"/>
      <c r="I87" s="872"/>
      <c r="J87" s="872"/>
      <c r="K87" s="872"/>
      <c r="L87" s="872"/>
      <c r="M87" s="872"/>
      <c r="N87" s="872"/>
      <c r="O87" s="872"/>
      <c r="P87" s="872"/>
      <c r="Q87" s="872"/>
      <c r="R87" s="872"/>
      <c r="S87" s="872"/>
      <c r="T87" s="872"/>
      <c r="U87" s="872"/>
      <c r="V87" s="872"/>
      <c r="W87" s="872"/>
      <c r="X87" s="872"/>
      <c r="Y87" s="872"/>
      <c r="Z87" s="872"/>
      <c r="AA87" s="872"/>
      <c r="AB87" s="872"/>
      <c r="AC87" s="872"/>
      <c r="AD87" s="872"/>
      <c r="AE87" s="872"/>
      <c r="AF87" s="872"/>
      <c r="AG87" s="872"/>
      <c r="AH87" s="872"/>
      <c r="AI87" s="872"/>
      <c r="AJ87" s="872"/>
      <c r="AK87" s="872"/>
      <c r="AL87" s="872"/>
      <c r="AM87" s="872"/>
      <c r="AN87" s="872"/>
      <c r="AO87" s="872"/>
      <c r="AP87" s="872"/>
      <c r="AQ87" s="872"/>
      <c r="AR87" s="872"/>
      <c r="AS87" s="872"/>
      <c r="AT87" s="872"/>
      <c r="AU87" s="872"/>
      <c r="AV87" s="872"/>
      <c r="AW87" s="872"/>
      <c r="AX87" s="872"/>
      <c r="AY87" s="872"/>
      <c r="AZ87" s="872"/>
      <c r="BA87" s="872"/>
      <c r="BB87" s="872"/>
      <c r="BC87" s="872"/>
      <c r="BD87" s="872"/>
      <c r="BE87" s="872"/>
      <c r="BF87" s="872"/>
      <c r="BG87" s="872"/>
      <c r="BH87" s="872"/>
      <c r="BI87" s="872"/>
      <c r="BJ87" s="872"/>
      <c r="BK87" s="872"/>
      <c r="BL87" s="872"/>
      <c r="BM87" s="872"/>
      <c r="BN87" s="872"/>
      <c r="BO87" s="872"/>
      <c r="BP87" s="872"/>
      <c r="BQ87" s="872"/>
      <c r="BR87" s="872"/>
      <c r="BS87" s="872"/>
      <c r="BT87" s="872"/>
      <c r="BU87" s="872"/>
      <c r="BV87" s="872"/>
      <c r="BW87" s="872"/>
      <c r="BX87" s="872"/>
      <c r="BY87" s="872"/>
      <c r="BZ87" s="872"/>
      <c r="CA87" s="872"/>
      <c r="CB87" s="872"/>
      <c r="CC87" s="872"/>
      <c r="CD87" s="872"/>
      <c r="CE87" s="872"/>
      <c r="CF87" s="872"/>
      <c r="CG87" s="872"/>
      <c r="CH87" s="872"/>
      <c r="CI87" s="872"/>
      <c r="CJ87" s="872"/>
      <c r="CK87" s="872"/>
      <c r="CL87" s="872"/>
      <c r="CM87" s="872"/>
      <c r="CN87" s="872"/>
      <c r="CO87" s="872"/>
      <c r="CP87" s="872"/>
      <c r="CQ87" s="872"/>
      <c r="CR87" s="872"/>
      <c r="CS87" s="872"/>
      <c r="CT87" s="872"/>
      <c r="CU87" s="872"/>
      <c r="CV87" s="872"/>
      <c r="CW87" s="872"/>
      <c r="CX87" s="872"/>
      <c r="CY87" s="872"/>
      <c r="CZ87" s="872"/>
      <c r="DA87" s="872"/>
      <c r="DB87" s="872"/>
      <c r="DC87" s="872"/>
      <c r="DD87" s="872"/>
      <c r="DE87" s="872"/>
      <c r="DF87" s="872"/>
      <c r="DG87" s="872"/>
      <c r="DH87" s="872"/>
      <c r="DI87" s="872"/>
      <c r="DJ87" s="872"/>
      <c r="DK87" s="872"/>
      <c r="DL87" s="872"/>
      <c r="DM87" s="872"/>
      <c r="DN87" s="872"/>
      <c r="DO87" s="872"/>
      <c r="DP87" s="872"/>
      <c r="DQ87" s="872"/>
      <c r="DR87" s="872"/>
      <c r="DS87" s="872"/>
      <c r="DT87" s="872"/>
      <c r="DU87" s="872"/>
      <c r="DV87" s="872"/>
      <c r="DW87" s="872"/>
      <c r="DX87" s="872"/>
      <c r="DY87" s="872"/>
      <c r="DZ87" s="872"/>
      <c r="EA87" s="872"/>
      <c r="EB87" s="872"/>
      <c r="EC87" s="872"/>
      <c r="ED87" s="872"/>
      <c r="EE87" s="872"/>
      <c r="EF87" s="872"/>
      <c r="EG87" s="872"/>
      <c r="EH87" s="872"/>
      <c r="EI87" s="872"/>
      <c r="EJ87" s="872"/>
      <c r="EK87" s="872"/>
      <c r="EL87" s="872"/>
      <c r="EM87" s="872"/>
      <c r="EN87" s="872"/>
      <c r="EO87" s="872"/>
      <c r="EP87" s="872"/>
      <c r="EQ87" s="872"/>
      <c r="ER87" s="872"/>
      <c r="ES87" s="872"/>
      <c r="ET87" s="872"/>
      <c r="EU87" s="872"/>
      <c r="EV87" s="872"/>
      <c r="EW87" s="872"/>
      <c r="EX87" s="872"/>
      <c r="EY87" s="872"/>
      <c r="EZ87" s="872"/>
      <c r="FA87" s="872"/>
      <c r="FB87" s="872"/>
      <c r="FC87" s="872"/>
      <c r="FD87" s="872"/>
      <c r="FE87" s="872"/>
      <c r="FF87" s="872"/>
      <c r="FG87" s="872"/>
      <c r="FH87" s="872"/>
      <c r="FI87" s="872"/>
      <c r="FJ87" s="872"/>
      <c r="FK87" s="872"/>
      <c r="FL87" s="872"/>
      <c r="FO87" s="98"/>
      <c r="FP87" s="98"/>
      <c r="FQ87" s="98"/>
      <c r="FR87" s="98"/>
      <c r="FS87" s="98"/>
      <c r="FT87" s="98"/>
    </row>
    <row r="88" spans="3:176" s="295" customFormat="1" x14ac:dyDescent="0.3">
      <c r="C88" s="872"/>
      <c r="D88" s="872"/>
      <c r="E88" s="872"/>
      <c r="F88" s="872"/>
      <c r="G88" s="872"/>
      <c r="H88" s="872"/>
      <c r="I88" s="872"/>
      <c r="J88" s="872"/>
      <c r="K88" s="872"/>
      <c r="L88" s="872"/>
      <c r="M88" s="872"/>
      <c r="N88" s="872"/>
      <c r="O88" s="872"/>
      <c r="P88" s="872"/>
      <c r="Q88" s="872"/>
      <c r="R88" s="872"/>
      <c r="S88" s="872"/>
      <c r="T88" s="872"/>
      <c r="U88" s="872"/>
      <c r="V88" s="872"/>
      <c r="W88" s="872"/>
      <c r="X88" s="872"/>
      <c r="Y88" s="872"/>
      <c r="Z88" s="872"/>
      <c r="AA88" s="872"/>
      <c r="AB88" s="872"/>
      <c r="AC88" s="872"/>
      <c r="AD88" s="872"/>
      <c r="AE88" s="872"/>
      <c r="AF88" s="872"/>
      <c r="AG88" s="872"/>
      <c r="AH88" s="872"/>
      <c r="AI88" s="872"/>
      <c r="AJ88" s="872"/>
      <c r="AK88" s="872"/>
      <c r="AL88" s="872"/>
      <c r="AM88" s="872"/>
      <c r="AN88" s="872"/>
      <c r="AO88" s="872"/>
      <c r="AP88" s="872"/>
      <c r="AQ88" s="872"/>
      <c r="AR88" s="872"/>
      <c r="AS88" s="872"/>
      <c r="AT88" s="872"/>
      <c r="AU88" s="872"/>
      <c r="AV88" s="872"/>
      <c r="AW88" s="872"/>
      <c r="AX88" s="872"/>
      <c r="AY88" s="872"/>
      <c r="AZ88" s="872"/>
      <c r="BA88" s="872"/>
      <c r="BB88" s="872"/>
      <c r="BC88" s="872"/>
      <c r="BD88" s="872"/>
      <c r="BE88" s="872"/>
      <c r="BF88" s="872"/>
      <c r="BG88" s="872"/>
      <c r="BH88" s="872"/>
      <c r="BI88" s="872"/>
      <c r="BJ88" s="872"/>
      <c r="BK88" s="872"/>
      <c r="BL88" s="872"/>
      <c r="BM88" s="872"/>
      <c r="BN88" s="872"/>
      <c r="BO88" s="872"/>
      <c r="BP88" s="872"/>
      <c r="BQ88" s="872"/>
      <c r="BR88" s="872"/>
      <c r="BS88" s="872"/>
      <c r="BT88" s="872"/>
      <c r="BU88" s="872"/>
      <c r="BV88" s="872"/>
      <c r="BW88" s="872"/>
      <c r="BX88" s="872"/>
      <c r="BY88" s="872"/>
      <c r="BZ88" s="872"/>
      <c r="CA88" s="872"/>
      <c r="CB88" s="872"/>
      <c r="CC88" s="872"/>
      <c r="CD88" s="872"/>
      <c r="CE88" s="872"/>
      <c r="CF88" s="872"/>
      <c r="CG88" s="872"/>
      <c r="CH88" s="872"/>
      <c r="CI88" s="872"/>
      <c r="CJ88" s="872"/>
      <c r="CK88" s="872"/>
      <c r="CL88" s="872"/>
      <c r="CM88" s="872"/>
      <c r="CN88" s="872"/>
      <c r="CO88" s="872"/>
      <c r="CP88" s="872"/>
      <c r="CQ88" s="872"/>
      <c r="CR88" s="872"/>
      <c r="CS88" s="872"/>
      <c r="CT88" s="872"/>
      <c r="CU88" s="872"/>
      <c r="CV88" s="872"/>
      <c r="CW88" s="872"/>
      <c r="CX88" s="872"/>
      <c r="CY88" s="872"/>
      <c r="CZ88" s="872"/>
      <c r="DA88" s="872"/>
      <c r="DB88" s="872"/>
      <c r="DC88" s="872"/>
      <c r="DD88" s="872"/>
      <c r="DE88" s="872"/>
      <c r="DF88" s="872"/>
      <c r="DG88" s="872"/>
      <c r="DH88" s="872"/>
      <c r="DI88" s="872"/>
      <c r="DJ88" s="872"/>
      <c r="DK88" s="872"/>
      <c r="DL88" s="872"/>
      <c r="DM88" s="872"/>
      <c r="DN88" s="872"/>
      <c r="DO88" s="872"/>
      <c r="DP88" s="872"/>
      <c r="DQ88" s="872"/>
      <c r="DR88" s="872"/>
      <c r="DS88" s="872"/>
      <c r="DT88" s="872"/>
      <c r="DU88" s="872"/>
      <c r="DV88" s="872"/>
      <c r="DW88" s="872"/>
      <c r="DX88" s="872"/>
      <c r="DY88" s="872"/>
      <c r="DZ88" s="872"/>
      <c r="EA88" s="872"/>
      <c r="EB88" s="872"/>
      <c r="EC88" s="872"/>
      <c r="ED88" s="872"/>
      <c r="EE88" s="872"/>
      <c r="EF88" s="872"/>
      <c r="EG88" s="872"/>
      <c r="EH88" s="872"/>
      <c r="EI88" s="872"/>
      <c r="EJ88" s="872"/>
      <c r="EK88" s="872"/>
      <c r="EL88" s="872"/>
      <c r="EM88" s="872"/>
      <c r="EN88" s="872"/>
      <c r="EO88" s="872"/>
      <c r="EP88" s="872"/>
      <c r="EQ88" s="872"/>
      <c r="ER88" s="872"/>
      <c r="ES88" s="872"/>
      <c r="ET88" s="872"/>
      <c r="EU88" s="872"/>
      <c r="EV88" s="872"/>
      <c r="EW88" s="872"/>
      <c r="EX88" s="872"/>
      <c r="EY88" s="872"/>
      <c r="EZ88" s="872"/>
      <c r="FA88" s="872"/>
      <c r="FB88" s="872"/>
      <c r="FC88" s="872"/>
      <c r="FD88" s="872"/>
      <c r="FE88" s="872"/>
      <c r="FF88" s="872"/>
      <c r="FG88" s="872"/>
      <c r="FH88" s="872"/>
      <c r="FI88" s="872"/>
      <c r="FJ88" s="872"/>
      <c r="FK88" s="872"/>
      <c r="FL88" s="872"/>
      <c r="FO88" s="98"/>
      <c r="FP88" s="98"/>
      <c r="FQ88" s="98"/>
      <c r="FR88" s="98"/>
      <c r="FS88" s="98"/>
      <c r="FT88" s="98"/>
    </row>
    <row r="89" spans="3:176" s="295" customFormat="1" x14ac:dyDescent="0.3">
      <c r="C89" s="872"/>
      <c r="D89" s="872"/>
      <c r="E89" s="872"/>
      <c r="F89" s="872"/>
      <c r="G89" s="872"/>
      <c r="H89" s="872"/>
      <c r="I89" s="872"/>
      <c r="J89" s="872"/>
      <c r="K89" s="872"/>
      <c r="L89" s="872"/>
      <c r="M89" s="872"/>
      <c r="N89" s="872"/>
      <c r="O89" s="872"/>
      <c r="P89" s="872"/>
      <c r="Q89" s="872"/>
      <c r="R89" s="872"/>
      <c r="S89" s="872"/>
      <c r="T89" s="872"/>
      <c r="U89" s="872"/>
      <c r="V89" s="872"/>
      <c r="W89" s="872"/>
      <c r="X89" s="872"/>
      <c r="Y89" s="872"/>
      <c r="Z89" s="872"/>
      <c r="AA89" s="872"/>
      <c r="AB89" s="872"/>
      <c r="AC89" s="872"/>
      <c r="AD89" s="872"/>
      <c r="AE89" s="872"/>
      <c r="AF89" s="872"/>
      <c r="AG89" s="872"/>
      <c r="AH89" s="872"/>
      <c r="AI89" s="872"/>
      <c r="AJ89" s="872"/>
      <c r="AK89" s="872"/>
      <c r="AL89" s="872"/>
      <c r="AM89" s="872"/>
      <c r="AN89" s="872"/>
      <c r="AO89" s="872"/>
      <c r="AP89" s="872"/>
      <c r="AQ89" s="872"/>
      <c r="AR89" s="872"/>
      <c r="AS89" s="872"/>
      <c r="AT89" s="872"/>
      <c r="AU89" s="872"/>
      <c r="AV89" s="872"/>
      <c r="AW89" s="872"/>
      <c r="AX89" s="872"/>
      <c r="AY89" s="872"/>
      <c r="AZ89" s="872"/>
      <c r="BA89" s="872"/>
      <c r="BB89" s="872"/>
      <c r="BC89" s="872"/>
      <c r="BD89" s="872"/>
      <c r="BE89" s="872"/>
      <c r="BF89" s="872"/>
      <c r="BG89" s="872"/>
      <c r="BH89" s="872"/>
      <c r="BI89" s="872"/>
      <c r="BJ89" s="872"/>
      <c r="BK89" s="872"/>
      <c r="BL89" s="872"/>
      <c r="BM89" s="872"/>
      <c r="BN89" s="872"/>
      <c r="BO89" s="872"/>
      <c r="BP89" s="872"/>
      <c r="BQ89" s="872"/>
      <c r="BR89" s="872"/>
      <c r="BS89" s="872"/>
      <c r="BT89" s="872"/>
      <c r="BU89" s="872"/>
      <c r="BV89" s="872"/>
      <c r="BW89" s="872"/>
      <c r="BX89" s="872"/>
      <c r="BY89" s="872"/>
      <c r="BZ89" s="872"/>
      <c r="CA89" s="872"/>
      <c r="CB89" s="872"/>
      <c r="CC89" s="872"/>
      <c r="CD89" s="872"/>
      <c r="CE89" s="872"/>
      <c r="CF89" s="872"/>
      <c r="CG89" s="872"/>
      <c r="CH89" s="872"/>
      <c r="CI89" s="872"/>
      <c r="CJ89" s="872"/>
      <c r="CK89" s="872"/>
      <c r="CL89" s="872"/>
      <c r="CM89" s="872"/>
      <c r="CN89" s="872"/>
      <c r="CO89" s="872"/>
      <c r="CP89" s="872"/>
      <c r="CQ89" s="872"/>
      <c r="CR89" s="872"/>
      <c r="CS89" s="872"/>
      <c r="CT89" s="872"/>
      <c r="CU89" s="872"/>
      <c r="CV89" s="872"/>
      <c r="CW89" s="872"/>
      <c r="CX89" s="872"/>
      <c r="CY89" s="872"/>
      <c r="CZ89" s="872"/>
      <c r="DA89" s="872"/>
      <c r="DB89" s="872"/>
      <c r="DC89" s="872"/>
      <c r="DD89" s="872"/>
      <c r="DE89" s="872"/>
      <c r="DF89" s="872"/>
      <c r="DG89" s="872"/>
      <c r="DH89" s="872"/>
      <c r="DI89" s="872"/>
      <c r="DJ89" s="872"/>
      <c r="DK89" s="872"/>
      <c r="DL89" s="872"/>
      <c r="DM89" s="872"/>
      <c r="DN89" s="872"/>
      <c r="DO89" s="872"/>
      <c r="DP89" s="872"/>
      <c r="DQ89" s="872"/>
      <c r="DR89" s="872"/>
      <c r="DS89" s="872"/>
      <c r="DT89" s="872"/>
      <c r="DU89" s="872"/>
      <c r="DV89" s="872"/>
      <c r="DW89" s="872"/>
      <c r="DX89" s="872"/>
      <c r="DY89" s="872"/>
      <c r="DZ89" s="872"/>
      <c r="EA89" s="872"/>
      <c r="EB89" s="872"/>
      <c r="EC89" s="872"/>
      <c r="ED89" s="872"/>
      <c r="EE89" s="872"/>
      <c r="EF89" s="872"/>
      <c r="EG89" s="872"/>
      <c r="EH89" s="872"/>
      <c r="EI89" s="872"/>
      <c r="EJ89" s="872"/>
      <c r="EK89" s="872"/>
      <c r="EL89" s="872"/>
      <c r="EM89" s="872"/>
      <c r="EN89" s="872"/>
      <c r="EO89" s="872"/>
      <c r="EP89" s="872"/>
      <c r="EQ89" s="872"/>
      <c r="ER89" s="872"/>
      <c r="ES89" s="872"/>
      <c r="ET89" s="872"/>
      <c r="EU89" s="872"/>
      <c r="EV89" s="872"/>
      <c r="EW89" s="872"/>
      <c r="EX89" s="872"/>
      <c r="EY89" s="872"/>
      <c r="EZ89" s="872"/>
      <c r="FA89" s="872"/>
      <c r="FB89" s="872"/>
      <c r="FC89" s="872"/>
      <c r="FD89" s="872"/>
      <c r="FE89" s="872"/>
      <c r="FF89" s="872"/>
      <c r="FG89" s="872"/>
      <c r="FH89" s="872"/>
      <c r="FI89" s="872"/>
      <c r="FJ89" s="872"/>
      <c r="FK89" s="872"/>
      <c r="FL89" s="872"/>
      <c r="FO89" s="98"/>
      <c r="FP89" s="98"/>
      <c r="FQ89" s="98"/>
      <c r="FR89" s="98"/>
      <c r="FS89" s="98"/>
      <c r="FT89" s="98"/>
    </row>
    <row r="90" spans="3:176" s="295" customFormat="1" x14ac:dyDescent="0.3">
      <c r="C90" s="872"/>
      <c r="D90" s="872"/>
      <c r="E90" s="872"/>
      <c r="F90" s="872"/>
      <c r="G90" s="872"/>
      <c r="H90" s="872"/>
      <c r="I90" s="872"/>
      <c r="J90" s="872"/>
      <c r="K90" s="872"/>
      <c r="L90" s="872"/>
      <c r="M90" s="872"/>
      <c r="N90" s="872"/>
      <c r="O90" s="872"/>
      <c r="P90" s="872"/>
      <c r="Q90" s="872"/>
      <c r="R90" s="872"/>
      <c r="S90" s="872"/>
      <c r="T90" s="872"/>
      <c r="U90" s="872"/>
      <c r="V90" s="872"/>
      <c r="W90" s="872"/>
      <c r="X90" s="872"/>
      <c r="Y90" s="872"/>
      <c r="Z90" s="872"/>
      <c r="AA90" s="872"/>
      <c r="AB90" s="872"/>
      <c r="AC90" s="872"/>
      <c r="AD90" s="872"/>
      <c r="AE90" s="872"/>
      <c r="AF90" s="872"/>
      <c r="AG90" s="872"/>
      <c r="AH90" s="872"/>
      <c r="AI90" s="872"/>
      <c r="AJ90" s="872"/>
      <c r="AK90" s="872"/>
      <c r="AL90" s="872"/>
      <c r="AM90" s="872"/>
      <c r="AN90" s="872"/>
      <c r="AO90" s="872"/>
      <c r="AP90" s="872"/>
      <c r="AQ90" s="872"/>
      <c r="AR90" s="872"/>
      <c r="AS90" s="872"/>
      <c r="AT90" s="872"/>
      <c r="AU90" s="872"/>
      <c r="AV90" s="872"/>
      <c r="AW90" s="872"/>
      <c r="AX90" s="872"/>
      <c r="AY90" s="872"/>
      <c r="AZ90" s="872"/>
      <c r="BA90" s="872"/>
      <c r="BB90" s="872"/>
      <c r="BC90" s="872"/>
      <c r="BD90" s="872"/>
      <c r="BE90" s="872"/>
      <c r="BF90" s="872"/>
      <c r="BG90" s="872"/>
      <c r="BH90" s="872"/>
      <c r="BI90" s="872"/>
      <c r="BJ90" s="872"/>
      <c r="BK90" s="872"/>
      <c r="BL90" s="872"/>
      <c r="BM90" s="872"/>
      <c r="BN90" s="872"/>
      <c r="BO90" s="872"/>
      <c r="BP90" s="872"/>
      <c r="BQ90" s="872"/>
      <c r="BR90" s="872"/>
      <c r="BS90" s="872"/>
      <c r="BT90" s="872"/>
      <c r="BU90" s="872"/>
      <c r="BV90" s="872"/>
      <c r="BW90" s="872"/>
      <c r="BX90" s="872"/>
      <c r="BY90" s="872"/>
      <c r="BZ90" s="872"/>
      <c r="CA90" s="872"/>
      <c r="CB90" s="872"/>
      <c r="CC90" s="872"/>
      <c r="CD90" s="872"/>
      <c r="CE90" s="872"/>
      <c r="CF90" s="872"/>
      <c r="CG90" s="872"/>
      <c r="CH90" s="872"/>
      <c r="CI90" s="872"/>
      <c r="CJ90" s="872"/>
      <c r="CK90" s="872"/>
      <c r="CL90" s="872"/>
      <c r="CM90" s="872"/>
      <c r="CN90" s="872"/>
      <c r="CO90" s="872"/>
      <c r="CP90" s="872"/>
      <c r="CQ90" s="872"/>
      <c r="CR90" s="872"/>
      <c r="CS90" s="872"/>
      <c r="CT90" s="872"/>
      <c r="CU90" s="872"/>
      <c r="CV90" s="872"/>
      <c r="CW90" s="872"/>
      <c r="CX90" s="872"/>
      <c r="CY90" s="872"/>
      <c r="CZ90" s="872"/>
      <c r="DA90" s="872"/>
      <c r="DB90" s="872"/>
      <c r="DC90" s="872"/>
      <c r="DD90" s="872"/>
      <c r="DE90" s="872"/>
      <c r="DF90" s="872"/>
      <c r="DG90" s="872"/>
      <c r="DH90" s="872"/>
      <c r="DI90" s="872"/>
      <c r="DJ90" s="872"/>
      <c r="DK90" s="872"/>
      <c r="DL90" s="872"/>
      <c r="DM90" s="872"/>
      <c r="DN90" s="872"/>
      <c r="DO90" s="872"/>
      <c r="DP90" s="872"/>
      <c r="DQ90" s="872"/>
      <c r="DR90" s="872"/>
      <c r="DS90" s="872"/>
      <c r="DT90" s="872"/>
      <c r="DU90" s="872"/>
      <c r="DV90" s="872"/>
      <c r="DW90" s="872"/>
      <c r="DX90" s="872"/>
      <c r="DY90" s="872"/>
      <c r="DZ90" s="872"/>
      <c r="EA90" s="872"/>
      <c r="EB90" s="872"/>
      <c r="EC90" s="872"/>
      <c r="ED90" s="872"/>
      <c r="EE90" s="872"/>
      <c r="EF90" s="872"/>
      <c r="EG90" s="872"/>
      <c r="EH90" s="872"/>
      <c r="EI90" s="872"/>
      <c r="EJ90" s="872"/>
      <c r="EK90" s="872"/>
      <c r="EL90" s="872"/>
      <c r="EM90" s="872"/>
      <c r="EN90" s="872"/>
      <c r="EO90" s="872"/>
      <c r="EP90" s="872"/>
      <c r="EQ90" s="872"/>
      <c r="ER90" s="872"/>
      <c r="ES90" s="872"/>
      <c r="ET90" s="872"/>
      <c r="EU90" s="872"/>
      <c r="EV90" s="872"/>
      <c r="EW90" s="872"/>
      <c r="EX90" s="872"/>
      <c r="EY90" s="872"/>
      <c r="EZ90" s="872"/>
      <c r="FA90" s="872"/>
      <c r="FB90" s="872"/>
      <c r="FC90" s="872"/>
      <c r="FD90" s="872"/>
      <c r="FE90" s="872"/>
      <c r="FF90" s="872"/>
      <c r="FG90" s="872"/>
      <c r="FH90" s="872"/>
      <c r="FI90" s="872"/>
      <c r="FJ90" s="872"/>
      <c r="FK90" s="872"/>
      <c r="FL90" s="872"/>
      <c r="FO90" s="98"/>
      <c r="FP90" s="98"/>
      <c r="FQ90" s="98"/>
      <c r="FR90" s="98"/>
      <c r="FS90" s="98"/>
      <c r="FT90" s="98"/>
    </row>
    <row r="91" spans="3:176" s="295" customFormat="1" x14ac:dyDescent="0.3">
      <c r="C91" s="872"/>
      <c r="D91" s="872"/>
      <c r="E91" s="872"/>
      <c r="F91" s="872"/>
      <c r="G91" s="872"/>
      <c r="H91" s="872"/>
      <c r="I91" s="872"/>
      <c r="J91" s="872"/>
      <c r="K91" s="872"/>
      <c r="L91" s="872"/>
      <c r="M91" s="872"/>
      <c r="N91" s="872"/>
      <c r="O91" s="872"/>
      <c r="P91" s="872"/>
      <c r="Q91" s="872"/>
      <c r="R91" s="872"/>
      <c r="S91" s="872"/>
      <c r="T91" s="872"/>
      <c r="U91" s="872"/>
      <c r="V91" s="872"/>
      <c r="W91" s="872"/>
      <c r="X91" s="872"/>
      <c r="Y91" s="872"/>
      <c r="Z91" s="872"/>
      <c r="AA91" s="872"/>
      <c r="AB91" s="872"/>
      <c r="AC91" s="872"/>
      <c r="AD91" s="872"/>
      <c r="AE91" s="872"/>
      <c r="AF91" s="872"/>
      <c r="AG91" s="872"/>
      <c r="AH91" s="872"/>
      <c r="AI91" s="872"/>
      <c r="AJ91" s="872"/>
      <c r="AK91" s="872"/>
      <c r="AL91" s="872"/>
      <c r="AM91" s="872"/>
      <c r="AN91" s="872"/>
      <c r="AO91" s="872"/>
      <c r="AP91" s="872"/>
      <c r="AQ91" s="872"/>
      <c r="AR91" s="872"/>
      <c r="AS91" s="872"/>
      <c r="AT91" s="872"/>
      <c r="AU91" s="872"/>
      <c r="AV91" s="872"/>
      <c r="AW91" s="872"/>
      <c r="AX91" s="872"/>
      <c r="AY91" s="872"/>
      <c r="AZ91" s="872"/>
      <c r="BA91" s="872"/>
      <c r="BB91" s="872"/>
      <c r="BC91" s="872"/>
      <c r="BD91" s="872"/>
      <c r="BE91" s="872"/>
      <c r="BF91" s="872"/>
      <c r="BG91" s="872"/>
      <c r="BH91" s="872"/>
      <c r="BI91" s="872"/>
      <c r="BJ91" s="872"/>
      <c r="BK91" s="872"/>
      <c r="BL91" s="872"/>
      <c r="BM91" s="872"/>
      <c r="BN91" s="872"/>
      <c r="BO91" s="872"/>
      <c r="BP91" s="872"/>
      <c r="BQ91" s="872"/>
      <c r="BR91" s="872"/>
      <c r="BS91" s="872"/>
      <c r="BT91" s="872"/>
      <c r="BU91" s="872"/>
      <c r="BV91" s="872"/>
      <c r="BW91" s="872"/>
      <c r="BX91" s="872"/>
      <c r="BY91" s="872"/>
      <c r="BZ91" s="872"/>
      <c r="CA91" s="872"/>
      <c r="CB91" s="872"/>
      <c r="CC91" s="872"/>
      <c r="CD91" s="872"/>
      <c r="CE91" s="872"/>
      <c r="CF91" s="872"/>
      <c r="CG91" s="872"/>
      <c r="CH91" s="872"/>
      <c r="CI91" s="872"/>
      <c r="CJ91" s="872"/>
      <c r="CK91" s="872"/>
      <c r="CL91" s="872"/>
      <c r="CM91" s="872"/>
      <c r="CN91" s="872"/>
      <c r="CO91" s="872"/>
      <c r="CP91" s="872"/>
      <c r="CQ91" s="872"/>
      <c r="CR91" s="872"/>
      <c r="CS91" s="872"/>
      <c r="CT91" s="872"/>
      <c r="CU91" s="872"/>
      <c r="CV91" s="872"/>
      <c r="CW91" s="872"/>
      <c r="CX91" s="872"/>
      <c r="CY91" s="872"/>
      <c r="CZ91" s="872"/>
      <c r="DA91" s="872"/>
      <c r="DB91" s="872"/>
      <c r="DC91" s="872"/>
      <c r="DD91" s="872"/>
      <c r="DE91" s="872"/>
      <c r="DF91" s="872"/>
      <c r="DG91" s="872"/>
      <c r="DH91" s="872"/>
      <c r="DI91" s="872"/>
      <c r="DJ91" s="872"/>
      <c r="DK91" s="872"/>
      <c r="DL91" s="872"/>
      <c r="DM91" s="872"/>
      <c r="DN91" s="872"/>
      <c r="DO91" s="872"/>
      <c r="DP91" s="872"/>
      <c r="DQ91" s="872"/>
      <c r="DR91" s="872"/>
      <c r="DS91" s="872"/>
      <c r="DT91" s="872"/>
      <c r="DU91" s="872"/>
      <c r="DV91" s="872"/>
      <c r="DW91" s="872"/>
      <c r="DX91" s="872"/>
      <c r="DY91" s="872"/>
      <c r="DZ91" s="872"/>
      <c r="EA91" s="872"/>
      <c r="EB91" s="872"/>
      <c r="EC91" s="872"/>
      <c r="ED91" s="872"/>
      <c r="EE91" s="872"/>
      <c r="EF91" s="872"/>
      <c r="EG91" s="872"/>
      <c r="EH91" s="872"/>
      <c r="EI91" s="872"/>
      <c r="EJ91" s="872"/>
      <c r="EK91" s="872"/>
      <c r="EL91" s="872"/>
      <c r="EM91" s="872"/>
      <c r="EN91" s="872"/>
      <c r="EO91" s="872"/>
      <c r="EP91" s="872"/>
      <c r="EQ91" s="872"/>
      <c r="ER91" s="872"/>
      <c r="ES91" s="872"/>
      <c r="ET91" s="872"/>
      <c r="EU91" s="872"/>
      <c r="EV91" s="872"/>
      <c r="EW91" s="872"/>
      <c r="EX91" s="872"/>
      <c r="EY91" s="872"/>
      <c r="EZ91" s="872"/>
      <c r="FA91" s="872"/>
      <c r="FB91" s="872"/>
      <c r="FC91" s="872"/>
      <c r="FD91" s="872"/>
      <c r="FE91" s="872"/>
      <c r="FF91" s="872"/>
      <c r="FG91" s="872"/>
      <c r="FH91" s="872"/>
      <c r="FI91" s="872"/>
      <c r="FJ91" s="872"/>
      <c r="FK91" s="872"/>
      <c r="FL91" s="872"/>
      <c r="FO91" s="98"/>
      <c r="FP91" s="98"/>
      <c r="FQ91" s="98"/>
      <c r="FR91" s="98"/>
      <c r="FS91" s="98"/>
      <c r="FT91" s="98"/>
    </row>
    <row r="92" spans="3:176" s="295" customFormat="1" x14ac:dyDescent="0.3">
      <c r="C92" s="872"/>
      <c r="D92" s="872"/>
      <c r="E92" s="872"/>
      <c r="F92" s="872"/>
      <c r="G92" s="872"/>
      <c r="H92" s="872"/>
      <c r="I92" s="872"/>
      <c r="J92" s="872"/>
      <c r="K92" s="872"/>
      <c r="L92" s="872"/>
      <c r="M92" s="872"/>
      <c r="N92" s="872"/>
      <c r="O92" s="872"/>
      <c r="P92" s="872"/>
      <c r="Q92" s="872"/>
      <c r="R92" s="872"/>
      <c r="S92" s="872"/>
      <c r="T92" s="872"/>
      <c r="U92" s="872"/>
      <c r="V92" s="872"/>
      <c r="W92" s="872"/>
      <c r="X92" s="872"/>
      <c r="Y92" s="872"/>
      <c r="Z92" s="872"/>
      <c r="AA92" s="872"/>
      <c r="AB92" s="872"/>
      <c r="AC92" s="872"/>
      <c r="AD92" s="872"/>
      <c r="AE92" s="872"/>
      <c r="AF92" s="872"/>
      <c r="AG92" s="872"/>
      <c r="AH92" s="872"/>
      <c r="AI92" s="872"/>
      <c r="AJ92" s="872"/>
      <c r="AK92" s="872"/>
      <c r="AL92" s="872"/>
      <c r="AM92" s="872"/>
      <c r="AN92" s="872"/>
      <c r="AO92" s="872"/>
      <c r="AP92" s="872"/>
      <c r="AQ92" s="872"/>
      <c r="AR92" s="872"/>
      <c r="AS92" s="872"/>
      <c r="AT92" s="872"/>
      <c r="AU92" s="872"/>
      <c r="AV92" s="872"/>
      <c r="AW92" s="872"/>
      <c r="AX92" s="872"/>
      <c r="AY92" s="872"/>
      <c r="AZ92" s="872"/>
      <c r="BA92" s="872"/>
      <c r="BB92" s="872"/>
      <c r="BC92" s="872"/>
      <c r="BD92" s="872"/>
      <c r="BE92" s="872"/>
      <c r="BF92" s="872"/>
      <c r="BG92" s="872"/>
      <c r="BH92" s="872"/>
      <c r="BI92" s="872"/>
      <c r="BJ92" s="872"/>
      <c r="BK92" s="872"/>
      <c r="BL92" s="872"/>
      <c r="BM92" s="872"/>
      <c r="BN92" s="872"/>
      <c r="BO92" s="872"/>
      <c r="BP92" s="872"/>
      <c r="BQ92" s="872"/>
      <c r="BR92" s="872"/>
      <c r="BS92" s="872"/>
      <c r="BT92" s="872"/>
      <c r="BU92" s="872"/>
      <c r="BV92" s="872"/>
      <c r="BW92" s="872"/>
      <c r="BX92" s="872"/>
      <c r="BY92" s="872"/>
      <c r="BZ92" s="872"/>
      <c r="CA92" s="872"/>
      <c r="CB92" s="872"/>
      <c r="CC92" s="872"/>
      <c r="CD92" s="872"/>
      <c r="CE92" s="872"/>
      <c r="CF92" s="872"/>
      <c r="CG92" s="872"/>
      <c r="CH92" s="872"/>
      <c r="CI92" s="872"/>
      <c r="CJ92" s="872"/>
      <c r="CK92" s="872"/>
      <c r="CL92" s="872"/>
      <c r="CM92" s="872"/>
      <c r="CN92" s="872"/>
      <c r="CO92" s="872"/>
      <c r="CP92" s="872"/>
      <c r="CQ92" s="872"/>
      <c r="CR92" s="872"/>
      <c r="CS92" s="872"/>
      <c r="CT92" s="872"/>
      <c r="CU92" s="872"/>
      <c r="CV92" s="872"/>
      <c r="CW92" s="872"/>
      <c r="CX92" s="872"/>
      <c r="CY92" s="872"/>
      <c r="CZ92" s="872"/>
      <c r="DA92" s="872"/>
      <c r="DB92" s="872"/>
      <c r="DC92" s="872"/>
      <c r="DD92" s="872"/>
      <c r="DE92" s="872"/>
      <c r="DF92" s="872"/>
      <c r="DG92" s="872"/>
      <c r="DH92" s="872"/>
      <c r="DI92" s="872"/>
      <c r="DJ92" s="872"/>
      <c r="DK92" s="872"/>
      <c r="DL92" s="872"/>
      <c r="DM92" s="872"/>
      <c r="DN92" s="872"/>
      <c r="DO92" s="872"/>
      <c r="DP92" s="872"/>
      <c r="DQ92" s="872"/>
      <c r="DR92" s="872"/>
      <c r="DS92" s="872"/>
      <c r="DT92" s="872"/>
      <c r="DU92" s="872"/>
      <c r="DV92" s="872"/>
      <c r="DW92" s="872"/>
      <c r="DX92" s="872"/>
      <c r="DY92" s="872"/>
      <c r="DZ92" s="872"/>
      <c r="EA92" s="872"/>
      <c r="EB92" s="872"/>
      <c r="EC92" s="872"/>
      <c r="ED92" s="872"/>
      <c r="EE92" s="872"/>
      <c r="EF92" s="872"/>
      <c r="EG92" s="872"/>
      <c r="EH92" s="872"/>
      <c r="EI92" s="872"/>
      <c r="EJ92" s="872"/>
      <c r="EK92" s="872"/>
      <c r="EL92" s="872"/>
      <c r="EM92" s="872"/>
      <c r="EN92" s="872"/>
      <c r="EO92" s="872"/>
      <c r="EP92" s="872"/>
      <c r="EQ92" s="872"/>
      <c r="ER92" s="872"/>
      <c r="ES92" s="872"/>
      <c r="ET92" s="872"/>
      <c r="EU92" s="872"/>
      <c r="EV92" s="872"/>
      <c r="EW92" s="872"/>
      <c r="EX92" s="872"/>
      <c r="EY92" s="872"/>
      <c r="EZ92" s="872"/>
      <c r="FA92" s="872"/>
      <c r="FB92" s="872"/>
      <c r="FC92" s="872"/>
      <c r="FD92" s="872"/>
      <c r="FE92" s="872"/>
      <c r="FF92" s="872"/>
      <c r="FG92" s="872"/>
      <c r="FH92" s="872"/>
      <c r="FI92" s="872"/>
      <c r="FJ92" s="872"/>
      <c r="FK92" s="872"/>
      <c r="FL92" s="872"/>
      <c r="FO92" s="98"/>
      <c r="FP92" s="98"/>
      <c r="FQ92" s="98"/>
      <c r="FR92" s="98"/>
      <c r="FS92" s="98"/>
      <c r="FT92" s="98"/>
    </row>
    <row r="93" spans="3:176" s="295" customFormat="1" x14ac:dyDescent="0.3">
      <c r="C93" s="872"/>
      <c r="D93" s="872"/>
      <c r="E93" s="872"/>
      <c r="F93" s="872"/>
      <c r="G93" s="872"/>
      <c r="H93" s="872"/>
      <c r="I93" s="872"/>
      <c r="J93" s="872"/>
      <c r="K93" s="872"/>
      <c r="L93" s="872"/>
      <c r="M93" s="872"/>
      <c r="N93" s="872"/>
      <c r="O93" s="872"/>
      <c r="P93" s="872"/>
      <c r="Q93" s="872"/>
      <c r="R93" s="872"/>
      <c r="S93" s="872"/>
      <c r="T93" s="872"/>
      <c r="U93" s="872"/>
      <c r="V93" s="872"/>
      <c r="W93" s="872"/>
      <c r="X93" s="872"/>
      <c r="Y93" s="872"/>
      <c r="Z93" s="872"/>
      <c r="AA93" s="872"/>
      <c r="AB93" s="872"/>
      <c r="AC93" s="872"/>
      <c r="AD93" s="872"/>
      <c r="AE93" s="872"/>
      <c r="AF93" s="872"/>
      <c r="AG93" s="872"/>
      <c r="AH93" s="872"/>
      <c r="AI93" s="872"/>
      <c r="AJ93" s="872"/>
      <c r="AK93" s="872"/>
      <c r="AL93" s="872"/>
      <c r="AM93" s="872"/>
      <c r="AN93" s="872"/>
      <c r="AO93" s="872"/>
      <c r="AP93" s="872"/>
      <c r="AQ93" s="872"/>
      <c r="AR93" s="872"/>
      <c r="AS93" s="872"/>
      <c r="AT93" s="872"/>
      <c r="AU93" s="872"/>
      <c r="AV93" s="872"/>
      <c r="AW93" s="872"/>
      <c r="AX93" s="872"/>
      <c r="AY93" s="872"/>
      <c r="AZ93" s="872"/>
      <c r="BA93" s="872"/>
      <c r="BB93" s="872"/>
      <c r="BC93" s="872"/>
      <c r="BD93" s="872"/>
      <c r="BE93" s="872"/>
      <c r="BF93" s="872"/>
      <c r="BG93" s="872"/>
      <c r="BH93" s="872"/>
      <c r="BI93" s="872"/>
      <c r="BJ93" s="872"/>
      <c r="BK93" s="872"/>
      <c r="BL93" s="872"/>
      <c r="BM93" s="872"/>
      <c r="BN93" s="872"/>
      <c r="BO93" s="872"/>
      <c r="BP93" s="872"/>
      <c r="BQ93" s="872"/>
      <c r="BR93" s="872"/>
      <c r="BS93" s="872"/>
      <c r="BT93" s="872"/>
      <c r="BU93" s="872"/>
      <c r="BV93" s="872"/>
      <c r="BW93" s="872"/>
      <c r="BX93" s="872"/>
      <c r="BY93" s="872"/>
      <c r="BZ93" s="872"/>
      <c r="CA93" s="872"/>
      <c r="CB93" s="872"/>
      <c r="CC93" s="872"/>
      <c r="CD93" s="872"/>
      <c r="CE93" s="872"/>
      <c r="CF93" s="872"/>
      <c r="CG93" s="872"/>
      <c r="CH93" s="872"/>
      <c r="CI93" s="872"/>
      <c r="CJ93" s="872"/>
      <c r="CK93" s="872"/>
      <c r="CL93" s="872"/>
      <c r="CM93" s="872"/>
      <c r="CN93" s="872"/>
      <c r="CO93" s="872"/>
      <c r="CP93" s="872"/>
      <c r="CQ93" s="872"/>
      <c r="CR93" s="872"/>
      <c r="CS93" s="872"/>
      <c r="CT93" s="872"/>
      <c r="CU93" s="872"/>
      <c r="CV93" s="872"/>
      <c r="CW93" s="872"/>
      <c r="CX93" s="872"/>
      <c r="CY93" s="872"/>
      <c r="CZ93" s="872"/>
      <c r="DA93" s="872"/>
      <c r="DB93" s="872"/>
      <c r="DC93" s="872"/>
      <c r="DD93" s="872"/>
      <c r="DE93" s="872"/>
      <c r="DF93" s="872"/>
      <c r="DG93" s="872"/>
      <c r="DH93" s="872"/>
      <c r="DI93" s="872"/>
      <c r="DJ93" s="872"/>
      <c r="DK93" s="872"/>
      <c r="DL93" s="872"/>
      <c r="DM93" s="872"/>
      <c r="DN93" s="872"/>
      <c r="DO93" s="872"/>
      <c r="DP93" s="872"/>
      <c r="DQ93" s="872"/>
      <c r="DR93" s="872"/>
      <c r="DS93" s="872"/>
      <c r="DT93" s="872"/>
      <c r="DU93" s="872"/>
      <c r="DV93" s="872"/>
      <c r="DW93" s="872"/>
      <c r="DX93" s="872"/>
      <c r="DY93" s="872"/>
      <c r="DZ93" s="872"/>
      <c r="EA93" s="872"/>
      <c r="EB93" s="872"/>
      <c r="EC93" s="872"/>
      <c r="ED93" s="872"/>
      <c r="EE93" s="872"/>
      <c r="EF93" s="872"/>
      <c r="EG93" s="872"/>
      <c r="EH93" s="872"/>
      <c r="EI93" s="872"/>
      <c r="EJ93" s="872"/>
      <c r="EK93" s="872"/>
      <c r="EL93" s="872"/>
      <c r="EM93" s="872"/>
      <c r="EN93" s="872"/>
      <c r="EO93" s="872"/>
      <c r="EP93" s="872"/>
      <c r="EQ93" s="872"/>
      <c r="ER93" s="872"/>
      <c r="ES93" s="872"/>
      <c r="ET93" s="872"/>
      <c r="EU93" s="872"/>
      <c r="EV93" s="872"/>
      <c r="EW93" s="872"/>
      <c r="EX93" s="872"/>
      <c r="EY93" s="872"/>
      <c r="EZ93" s="872"/>
      <c r="FA93" s="872"/>
      <c r="FB93" s="872"/>
      <c r="FC93" s="872"/>
      <c r="FD93" s="872"/>
      <c r="FE93" s="872"/>
      <c r="FF93" s="872"/>
      <c r="FG93" s="872"/>
      <c r="FH93" s="872"/>
      <c r="FI93" s="872"/>
      <c r="FJ93" s="872"/>
      <c r="FK93" s="872"/>
      <c r="FL93" s="872"/>
      <c r="FO93" s="98"/>
      <c r="FP93" s="98"/>
      <c r="FQ93" s="98"/>
      <c r="FR93" s="98"/>
      <c r="FS93" s="98"/>
      <c r="FT93" s="98"/>
    </row>
    <row r="94" spans="3:176" s="295" customFormat="1" x14ac:dyDescent="0.3">
      <c r="C94" s="872"/>
      <c r="D94" s="872"/>
      <c r="E94" s="872"/>
      <c r="F94" s="872"/>
      <c r="G94" s="872"/>
      <c r="H94" s="872"/>
      <c r="I94" s="872"/>
      <c r="J94" s="872"/>
      <c r="K94" s="872"/>
      <c r="L94" s="872"/>
      <c r="M94" s="872"/>
      <c r="N94" s="872"/>
      <c r="O94" s="872"/>
      <c r="P94" s="872"/>
      <c r="Q94" s="872"/>
      <c r="R94" s="872"/>
      <c r="S94" s="872"/>
      <c r="T94" s="872"/>
      <c r="U94" s="872"/>
      <c r="V94" s="872"/>
      <c r="W94" s="872"/>
      <c r="X94" s="872"/>
      <c r="Y94" s="872"/>
      <c r="Z94" s="872"/>
      <c r="AA94" s="872"/>
      <c r="AB94" s="872"/>
      <c r="AC94" s="872"/>
      <c r="AD94" s="872"/>
      <c r="AE94" s="872"/>
      <c r="AF94" s="872"/>
      <c r="AG94" s="872"/>
      <c r="AH94" s="872"/>
      <c r="AI94" s="872"/>
      <c r="AJ94" s="872"/>
      <c r="AK94" s="872"/>
      <c r="AL94" s="872"/>
      <c r="AM94" s="872"/>
      <c r="AN94" s="872"/>
      <c r="AO94" s="872"/>
      <c r="AP94" s="872"/>
      <c r="AQ94" s="872"/>
      <c r="AR94" s="872"/>
      <c r="AS94" s="872"/>
      <c r="AT94" s="872"/>
      <c r="AU94" s="872"/>
      <c r="AV94" s="872"/>
      <c r="AW94" s="872"/>
      <c r="AX94" s="872"/>
      <c r="AY94" s="872"/>
      <c r="AZ94" s="872"/>
      <c r="BA94" s="872"/>
      <c r="BB94" s="872"/>
      <c r="BC94" s="872"/>
      <c r="BD94" s="872"/>
      <c r="BE94" s="872"/>
      <c r="BF94" s="872"/>
      <c r="BG94" s="872"/>
      <c r="BH94" s="872"/>
      <c r="BI94" s="872"/>
      <c r="BJ94" s="872"/>
      <c r="BK94" s="872"/>
      <c r="BL94" s="872"/>
      <c r="BM94" s="872"/>
      <c r="BN94" s="872"/>
      <c r="BO94" s="872"/>
      <c r="BP94" s="872"/>
      <c r="BQ94" s="872"/>
      <c r="BR94" s="872"/>
      <c r="BS94" s="872"/>
      <c r="BT94" s="872"/>
      <c r="BU94" s="872"/>
      <c r="BV94" s="872"/>
      <c r="BW94" s="872"/>
      <c r="BX94" s="872"/>
      <c r="BY94" s="872"/>
      <c r="BZ94" s="872"/>
      <c r="CA94" s="872"/>
      <c r="CB94" s="872"/>
      <c r="CC94" s="872"/>
      <c r="CD94" s="872"/>
      <c r="CE94" s="872"/>
      <c r="CF94" s="872"/>
      <c r="CG94" s="872"/>
      <c r="CH94" s="872"/>
      <c r="CI94" s="872"/>
      <c r="CJ94" s="872"/>
      <c r="CK94" s="872"/>
      <c r="CL94" s="872"/>
      <c r="CM94" s="872"/>
      <c r="CN94" s="872"/>
      <c r="CO94" s="872"/>
      <c r="CP94" s="872"/>
      <c r="CQ94" s="872"/>
      <c r="CR94" s="872"/>
      <c r="CS94" s="872"/>
      <c r="CT94" s="872"/>
      <c r="CU94" s="872"/>
      <c r="CV94" s="872"/>
      <c r="CW94" s="872"/>
      <c r="CX94" s="872"/>
      <c r="CY94" s="872"/>
      <c r="CZ94" s="872"/>
      <c r="DA94" s="872"/>
      <c r="DB94" s="872"/>
      <c r="DC94" s="872"/>
      <c r="DD94" s="872"/>
      <c r="DE94" s="872"/>
      <c r="DF94" s="872"/>
      <c r="DG94" s="872"/>
      <c r="DH94" s="872"/>
      <c r="DI94" s="872"/>
      <c r="DJ94" s="872"/>
      <c r="DK94" s="872"/>
      <c r="DL94" s="872"/>
      <c r="DM94" s="872"/>
      <c r="DN94" s="872"/>
      <c r="DO94" s="872"/>
      <c r="DP94" s="872"/>
      <c r="DQ94" s="872"/>
      <c r="DR94" s="872"/>
      <c r="DS94" s="872"/>
      <c r="DT94" s="872"/>
      <c r="DU94" s="872"/>
      <c r="DV94" s="872"/>
      <c r="DW94" s="872"/>
      <c r="DX94" s="872"/>
      <c r="DY94" s="872"/>
      <c r="DZ94" s="872"/>
      <c r="EA94" s="872"/>
      <c r="EB94" s="872"/>
      <c r="EC94" s="872"/>
      <c r="ED94" s="872"/>
      <c r="EE94" s="872"/>
      <c r="EF94" s="872"/>
      <c r="EG94" s="872"/>
      <c r="EH94" s="872"/>
      <c r="EI94" s="872"/>
      <c r="EJ94" s="872"/>
      <c r="EK94" s="872"/>
      <c r="EL94" s="872"/>
      <c r="EM94" s="872"/>
      <c r="EN94" s="872"/>
      <c r="EO94" s="872"/>
      <c r="EP94" s="872"/>
      <c r="EQ94" s="872"/>
      <c r="ER94" s="872"/>
      <c r="ES94" s="872"/>
      <c r="ET94" s="872"/>
      <c r="EU94" s="872"/>
      <c r="EV94" s="872"/>
      <c r="EW94" s="872"/>
      <c r="EX94" s="872"/>
      <c r="EY94" s="872"/>
      <c r="EZ94" s="872"/>
      <c r="FA94" s="872"/>
      <c r="FB94" s="872"/>
      <c r="FC94" s="872"/>
      <c r="FD94" s="872"/>
      <c r="FE94" s="872"/>
      <c r="FF94" s="872"/>
      <c r="FG94" s="872"/>
      <c r="FH94" s="872"/>
      <c r="FI94" s="872"/>
      <c r="FJ94" s="872"/>
      <c r="FK94" s="872"/>
      <c r="FL94" s="872"/>
      <c r="FO94" s="98"/>
      <c r="FP94" s="98"/>
      <c r="FQ94" s="98"/>
      <c r="FR94" s="98"/>
      <c r="FS94" s="98"/>
      <c r="FT94" s="98"/>
    </row>
    <row r="95" spans="3:176" s="295" customFormat="1" x14ac:dyDescent="0.3">
      <c r="C95" s="872"/>
      <c r="D95" s="872"/>
      <c r="E95" s="872"/>
      <c r="F95" s="872"/>
      <c r="G95" s="872"/>
      <c r="H95" s="872"/>
      <c r="I95" s="872"/>
      <c r="J95" s="872"/>
      <c r="K95" s="872"/>
      <c r="L95" s="872"/>
      <c r="M95" s="872"/>
      <c r="N95" s="872"/>
      <c r="O95" s="872"/>
      <c r="P95" s="872"/>
      <c r="Q95" s="872"/>
      <c r="R95" s="872"/>
      <c r="S95" s="872"/>
      <c r="T95" s="872"/>
      <c r="U95" s="872"/>
      <c r="V95" s="872"/>
      <c r="W95" s="872"/>
      <c r="X95" s="872"/>
      <c r="Y95" s="872"/>
      <c r="Z95" s="872"/>
      <c r="AA95" s="872"/>
      <c r="AB95" s="872"/>
      <c r="AC95" s="872"/>
      <c r="AD95" s="872"/>
      <c r="AE95" s="872"/>
      <c r="AF95" s="872"/>
      <c r="AG95" s="872"/>
      <c r="AH95" s="872"/>
      <c r="AI95" s="872"/>
      <c r="AJ95" s="872"/>
      <c r="AK95" s="872"/>
      <c r="AL95" s="872"/>
      <c r="AM95" s="872"/>
      <c r="AN95" s="872"/>
      <c r="AO95" s="872"/>
      <c r="AP95" s="872"/>
      <c r="AQ95" s="872"/>
      <c r="AR95" s="872"/>
      <c r="AS95" s="872"/>
      <c r="AT95" s="872"/>
      <c r="AU95" s="872"/>
      <c r="AV95" s="872"/>
      <c r="AW95" s="872"/>
      <c r="AX95" s="872"/>
      <c r="AY95" s="872"/>
      <c r="AZ95" s="872"/>
      <c r="BA95" s="872"/>
      <c r="BB95" s="872"/>
      <c r="BC95" s="872"/>
      <c r="BD95" s="872"/>
      <c r="BE95" s="872"/>
      <c r="BF95" s="872"/>
      <c r="BG95" s="872"/>
      <c r="BH95" s="872"/>
      <c r="BI95" s="872"/>
      <c r="BJ95" s="872"/>
      <c r="BK95" s="872"/>
      <c r="BL95" s="872"/>
      <c r="BM95" s="872"/>
      <c r="BN95" s="872"/>
      <c r="BO95" s="872"/>
      <c r="BP95" s="872"/>
      <c r="BQ95" s="872"/>
      <c r="BR95" s="872"/>
      <c r="BS95" s="872"/>
      <c r="BT95" s="872"/>
      <c r="BU95" s="872"/>
      <c r="BV95" s="872"/>
      <c r="BW95" s="872"/>
      <c r="BX95" s="872"/>
      <c r="BY95" s="872"/>
      <c r="BZ95" s="872"/>
      <c r="CA95" s="872"/>
      <c r="CB95" s="872"/>
      <c r="CC95" s="872"/>
      <c r="CD95" s="872"/>
      <c r="CE95" s="872"/>
      <c r="CF95" s="872"/>
      <c r="CG95" s="872"/>
      <c r="CH95" s="872"/>
      <c r="CI95" s="872"/>
      <c r="CJ95" s="872"/>
      <c r="CK95" s="872"/>
      <c r="CL95" s="872"/>
      <c r="CM95" s="872"/>
      <c r="CN95" s="872"/>
      <c r="CO95" s="872"/>
      <c r="CP95" s="872"/>
      <c r="CQ95" s="872"/>
      <c r="CR95" s="872"/>
      <c r="CS95" s="872"/>
      <c r="CT95" s="872"/>
      <c r="CU95" s="872"/>
      <c r="CV95" s="872"/>
      <c r="CW95" s="872"/>
      <c r="CX95" s="872"/>
      <c r="CY95" s="872"/>
      <c r="CZ95" s="872"/>
      <c r="DA95" s="872"/>
      <c r="DB95" s="872"/>
      <c r="DC95" s="872"/>
      <c r="DD95" s="872"/>
      <c r="DE95" s="872"/>
      <c r="DF95" s="872"/>
      <c r="DG95" s="872"/>
      <c r="DH95" s="872"/>
      <c r="DI95" s="872"/>
      <c r="DJ95" s="872"/>
      <c r="DK95" s="872"/>
      <c r="DL95" s="872"/>
      <c r="DM95" s="872"/>
      <c r="DN95" s="872"/>
      <c r="DO95" s="872"/>
      <c r="DP95" s="872"/>
      <c r="DQ95" s="872"/>
      <c r="DR95" s="872"/>
      <c r="DS95" s="872"/>
      <c r="DT95" s="872"/>
      <c r="DU95" s="872"/>
      <c r="DV95" s="872"/>
      <c r="DW95" s="872"/>
      <c r="DX95" s="872"/>
      <c r="DY95" s="872"/>
      <c r="DZ95" s="872"/>
      <c r="EA95" s="872"/>
      <c r="EB95" s="872"/>
      <c r="EC95" s="872"/>
      <c r="ED95" s="872"/>
      <c r="EE95" s="872"/>
      <c r="EF95" s="872"/>
      <c r="EG95" s="872"/>
      <c r="EH95" s="872"/>
      <c r="EI95" s="872"/>
      <c r="EJ95" s="872"/>
      <c r="EK95" s="872"/>
      <c r="EL95" s="872"/>
      <c r="EM95" s="872"/>
      <c r="EN95" s="872"/>
      <c r="EO95" s="872"/>
      <c r="EP95" s="872"/>
      <c r="EQ95" s="872"/>
      <c r="ER95" s="872"/>
      <c r="ES95" s="872"/>
      <c r="ET95" s="872"/>
      <c r="EU95" s="872"/>
      <c r="EV95" s="872"/>
      <c r="EW95" s="872"/>
      <c r="EX95" s="872"/>
      <c r="EY95" s="872"/>
      <c r="EZ95" s="872"/>
      <c r="FA95" s="872"/>
      <c r="FB95" s="872"/>
      <c r="FC95" s="872"/>
      <c r="FD95" s="872"/>
      <c r="FE95" s="872"/>
      <c r="FF95" s="872"/>
      <c r="FG95" s="872"/>
      <c r="FH95" s="872"/>
      <c r="FI95" s="872"/>
      <c r="FJ95" s="872"/>
      <c r="FK95" s="872"/>
      <c r="FL95" s="872"/>
      <c r="FO95" s="98"/>
      <c r="FP95" s="98"/>
      <c r="FQ95" s="98"/>
      <c r="FR95" s="98"/>
      <c r="FS95" s="98"/>
      <c r="FT95" s="98"/>
    </row>
    <row r="96" spans="3:176" s="295" customFormat="1" x14ac:dyDescent="0.3">
      <c r="C96" s="872"/>
      <c r="D96" s="872"/>
      <c r="E96" s="872"/>
      <c r="F96" s="872"/>
      <c r="G96" s="872"/>
      <c r="H96" s="872"/>
      <c r="I96" s="872"/>
      <c r="J96" s="872"/>
      <c r="K96" s="872"/>
      <c r="L96" s="872"/>
      <c r="M96" s="872"/>
      <c r="N96" s="872"/>
      <c r="O96" s="872"/>
      <c r="P96" s="872"/>
      <c r="Q96" s="872"/>
      <c r="R96" s="872"/>
      <c r="S96" s="872"/>
      <c r="T96" s="872"/>
      <c r="U96" s="872"/>
      <c r="V96" s="872"/>
      <c r="W96" s="872"/>
      <c r="X96" s="872"/>
      <c r="Y96" s="872"/>
      <c r="Z96" s="872"/>
      <c r="AA96" s="872"/>
      <c r="AB96" s="872"/>
      <c r="AC96" s="872"/>
      <c r="AD96" s="872"/>
      <c r="AE96" s="872"/>
      <c r="AF96" s="872"/>
      <c r="AG96" s="872"/>
      <c r="AH96" s="872"/>
      <c r="AI96" s="872"/>
      <c r="AJ96" s="872"/>
      <c r="AK96" s="872"/>
      <c r="AL96" s="872"/>
      <c r="AM96" s="872"/>
      <c r="AN96" s="872"/>
      <c r="AO96" s="872"/>
      <c r="AP96" s="872"/>
      <c r="AQ96" s="872"/>
      <c r="AR96" s="872"/>
      <c r="AS96" s="872"/>
      <c r="AT96" s="872"/>
      <c r="AU96" s="872"/>
      <c r="AV96" s="872"/>
      <c r="AW96" s="872"/>
      <c r="AX96" s="872"/>
      <c r="AY96" s="872"/>
      <c r="AZ96" s="872"/>
      <c r="BA96" s="872"/>
      <c r="BB96" s="872"/>
      <c r="BC96" s="872"/>
      <c r="BD96" s="872"/>
      <c r="BE96" s="872"/>
      <c r="BF96" s="872"/>
      <c r="BG96" s="872"/>
      <c r="BH96" s="872"/>
      <c r="BI96" s="872"/>
      <c r="BJ96" s="872"/>
      <c r="BK96" s="872"/>
      <c r="BL96" s="872"/>
      <c r="BM96" s="872"/>
      <c r="BN96" s="872"/>
      <c r="BO96" s="872"/>
      <c r="BP96" s="872"/>
      <c r="BQ96" s="872"/>
      <c r="BR96" s="872"/>
      <c r="BS96" s="872"/>
      <c r="BT96" s="872"/>
      <c r="BU96" s="872"/>
      <c r="BV96" s="872"/>
      <c r="BW96" s="872"/>
      <c r="BX96" s="872"/>
      <c r="BY96" s="872"/>
      <c r="BZ96" s="872"/>
      <c r="CA96" s="872"/>
      <c r="CB96" s="872"/>
      <c r="CC96" s="872"/>
      <c r="CD96" s="872"/>
      <c r="CE96" s="872"/>
      <c r="CF96" s="872"/>
      <c r="CG96" s="872"/>
      <c r="CH96" s="872"/>
      <c r="CI96" s="872"/>
      <c r="CJ96" s="872"/>
      <c r="CK96" s="872"/>
      <c r="CL96" s="872"/>
      <c r="CM96" s="872"/>
      <c r="CN96" s="872"/>
      <c r="CO96" s="872"/>
      <c r="CP96" s="872"/>
      <c r="CQ96" s="872"/>
      <c r="CR96" s="872"/>
      <c r="CS96" s="872"/>
      <c r="CT96" s="872"/>
      <c r="CU96" s="872"/>
      <c r="CV96" s="872"/>
      <c r="CW96" s="872"/>
      <c r="CX96" s="872"/>
      <c r="CY96" s="872"/>
      <c r="CZ96" s="872"/>
      <c r="DA96" s="872"/>
      <c r="DB96" s="872"/>
      <c r="DC96" s="872"/>
      <c r="DD96" s="872"/>
      <c r="DE96" s="872"/>
      <c r="DF96" s="872"/>
      <c r="DG96" s="872"/>
      <c r="DH96" s="872"/>
      <c r="DI96" s="872"/>
      <c r="DJ96" s="872"/>
      <c r="DK96" s="872"/>
      <c r="DL96" s="872"/>
      <c r="DM96" s="872"/>
      <c r="DN96" s="872"/>
      <c r="DO96" s="872"/>
      <c r="DP96" s="872"/>
      <c r="DQ96" s="872"/>
      <c r="DR96" s="872"/>
      <c r="DS96" s="872"/>
      <c r="DT96" s="872"/>
      <c r="DU96" s="872"/>
      <c r="DV96" s="872"/>
      <c r="DW96" s="872"/>
      <c r="DX96" s="872"/>
      <c r="DY96" s="872"/>
      <c r="DZ96" s="872"/>
      <c r="EA96" s="872"/>
      <c r="EB96" s="872"/>
      <c r="EC96" s="872"/>
      <c r="ED96" s="872"/>
      <c r="EE96" s="872"/>
      <c r="EF96" s="872"/>
      <c r="EG96" s="872"/>
      <c r="EH96" s="872"/>
      <c r="EI96" s="872"/>
      <c r="EJ96" s="872"/>
      <c r="EK96" s="872"/>
      <c r="EL96" s="872"/>
      <c r="EM96" s="872"/>
      <c r="EN96" s="872"/>
      <c r="EO96" s="872"/>
      <c r="EP96" s="872"/>
      <c r="EQ96" s="872"/>
      <c r="ER96" s="872"/>
      <c r="ES96" s="872"/>
      <c r="ET96" s="872"/>
      <c r="EU96" s="872"/>
      <c r="EV96" s="872"/>
      <c r="EW96" s="872"/>
      <c r="EX96" s="872"/>
      <c r="EY96" s="872"/>
      <c r="EZ96" s="872"/>
      <c r="FA96" s="872"/>
      <c r="FB96" s="872"/>
      <c r="FC96" s="872"/>
      <c r="FD96" s="872"/>
      <c r="FE96" s="872"/>
      <c r="FF96" s="872"/>
      <c r="FG96" s="872"/>
      <c r="FH96" s="872"/>
      <c r="FI96" s="872"/>
      <c r="FJ96" s="872"/>
      <c r="FK96" s="872"/>
      <c r="FL96" s="872"/>
      <c r="FO96" s="98"/>
      <c r="FP96" s="98"/>
      <c r="FQ96" s="98"/>
      <c r="FR96" s="98"/>
      <c r="FS96" s="98"/>
      <c r="FT96" s="98"/>
    </row>
    <row r="97" spans="3:176" s="295" customFormat="1" x14ac:dyDescent="0.3">
      <c r="C97" s="872"/>
      <c r="D97" s="872"/>
      <c r="E97" s="872"/>
      <c r="F97" s="872"/>
      <c r="G97" s="872"/>
      <c r="H97" s="872"/>
      <c r="I97" s="872"/>
      <c r="J97" s="872"/>
      <c r="K97" s="872"/>
      <c r="L97" s="872"/>
      <c r="M97" s="872"/>
      <c r="N97" s="872"/>
      <c r="O97" s="872"/>
      <c r="P97" s="872"/>
      <c r="Q97" s="872"/>
      <c r="R97" s="872"/>
      <c r="S97" s="872"/>
      <c r="T97" s="872"/>
      <c r="U97" s="872"/>
      <c r="V97" s="872"/>
      <c r="W97" s="872"/>
      <c r="X97" s="872"/>
      <c r="Y97" s="872"/>
      <c r="Z97" s="872"/>
      <c r="AA97" s="872"/>
      <c r="AB97" s="872"/>
      <c r="AC97" s="872"/>
      <c r="AD97" s="872"/>
      <c r="AE97" s="872"/>
      <c r="AF97" s="872"/>
      <c r="AG97" s="872"/>
      <c r="AH97" s="872"/>
      <c r="AI97" s="872"/>
      <c r="AJ97" s="872"/>
      <c r="AK97" s="872"/>
      <c r="AL97" s="872"/>
      <c r="AM97" s="872"/>
      <c r="AN97" s="872"/>
      <c r="AO97" s="872"/>
      <c r="AP97" s="872"/>
      <c r="AQ97" s="872"/>
      <c r="AR97" s="872"/>
      <c r="AS97" s="872"/>
      <c r="AT97" s="872"/>
      <c r="AU97" s="872"/>
      <c r="AV97" s="872"/>
      <c r="AW97" s="872"/>
      <c r="AX97" s="872"/>
      <c r="AY97" s="872"/>
      <c r="AZ97" s="872"/>
      <c r="BA97" s="872"/>
      <c r="BB97" s="872"/>
      <c r="BC97" s="872"/>
      <c r="BD97" s="872"/>
      <c r="BE97" s="872"/>
      <c r="BF97" s="872"/>
      <c r="BG97" s="872"/>
      <c r="BH97" s="872"/>
      <c r="BI97" s="872"/>
      <c r="BJ97" s="872"/>
      <c r="BK97" s="872"/>
      <c r="BL97" s="872"/>
      <c r="BM97" s="872"/>
      <c r="BN97" s="872"/>
      <c r="BO97" s="872"/>
      <c r="BP97" s="872"/>
      <c r="BQ97" s="872"/>
      <c r="BR97" s="872"/>
      <c r="BS97" s="872"/>
      <c r="BT97" s="872"/>
      <c r="BU97" s="872"/>
      <c r="BV97" s="872"/>
      <c r="BW97" s="872"/>
      <c r="BX97" s="872"/>
      <c r="BY97" s="872"/>
      <c r="BZ97" s="872"/>
      <c r="CA97" s="872"/>
      <c r="CB97" s="872"/>
      <c r="CC97" s="872"/>
      <c r="CD97" s="872"/>
      <c r="CE97" s="872"/>
      <c r="CF97" s="872"/>
      <c r="CG97" s="872"/>
      <c r="CH97" s="872"/>
      <c r="CI97" s="872"/>
      <c r="CJ97" s="872"/>
      <c r="CK97" s="872"/>
      <c r="CL97" s="872"/>
      <c r="CM97" s="872"/>
      <c r="CN97" s="872"/>
      <c r="CO97" s="872"/>
      <c r="CP97" s="872"/>
      <c r="CQ97" s="872"/>
      <c r="CR97" s="872"/>
      <c r="CS97" s="872"/>
      <c r="CT97" s="872"/>
      <c r="CU97" s="872"/>
      <c r="CV97" s="872"/>
      <c r="CW97" s="872"/>
      <c r="CX97" s="872"/>
      <c r="CY97" s="872"/>
      <c r="CZ97" s="872"/>
      <c r="DA97" s="872"/>
      <c r="DB97" s="872"/>
      <c r="DC97" s="872"/>
      <c r="DD97" s="872"/>
      <c r="DE97" s="872"/>
      <c r="DF97" s="872"/>
      <c r="DG97" s="872"/>
      <c r="DH97" s="872"/>
      <c r="DI97" s="872"/>
      <c r="DJ97" s="872"/>
      <c r="DK97" s="872"/>
      <c r="DL97" s="872"/>
      <c r="DM97" s="872"/>
      <c r="DN97" s="872"/>
      <c r="DO97" s="872"/>
      <c r="DP97" s="872"/>
      <c r="DQ97" s="872"/>
      <c r="DR97" s="872"/>
      <c r="DS97" s="872"/>
      <c r="DT97" s="872"/>
      <c r="DU97" s="872"/>
      <c r="DV97" s="872"/>
      <c r="DW97" s="872"/>
      <c r="DX97" s="872"/>
      <c r="DY97" s="872"/>
      <c r="DZ97" s="872"/>
      <c r="EA97" s="872"/>
      <c r="EB97" s="872"/>
      <c r="EC97" s="872"/>
      <c r="ED97" s="872"/>
      <c r="EE97" s="872"/>
      <c r="EF97" s="872"/>
      <c r="EG97" s="872"/>
      <c r="EH97" s="872"/>
      <c r="EI97" s="872"/>
      <c r="EJ97" s="872"/>
      <c r="EK97" s="872"/>
      <c r="EL97" s="872"/>
      <c r="EM97" s="872"/>
      <c r="EN97" s="872"/>
      <c r="EO97" s="872"/>
      <c r="EP97" s="872"/>
      <c r="EQ97" s="872"/>
      <c r="ER97" s="872"/>
      <c r="ES97" s="872"/>
      <c r="ET97" s="872"/>
      <c r="EU97" s="872"/>
      <c r="EV97" s="872"/>
      <c r="EW97" s="872"/>
      <c r="EX97" s="872"/>
      <c r="EY97" s="872"/>
      <c r="EZ97" s="872"/>
      <c r="FA97" s="872"/>
      <c r="FB97" s="872"/>
      <c r="FC97" s="872"/>
      <c r="FD97" s="872"/>
      <c r="FE97" s="872"/>
      <c r="FF97" s="872"/>
      <c r="FG97" s="872"/>
      <c r="FH97" s="872"/>
      <c r="FI97" s="872"/>
      <c r="FJ97" s="872"/>
      <c r="FK97" s="872"/>
      <c r="FL97" s="872"/>
      <c r="FO97" s="98"/>
      <c r="FP97" s="98"/>
      <c r="FQ97" s="98"/>
      <c r="FR97" s="98"/>
      <c r="FS97" s="98"/>
      <c r="FT97" s="98"/>
    </row>
    <row r="98" spans="3:176" s="295" customFormat="1" x14ac:dyDescent="0.3">
      <c r="C98" s="872"/>
      <c r="D98" s="872"/>
      <c r="E98" s="872"/>
      <c r="F98" s="872"/>
      <c r="G98" s="872"/>
      <c r="H98" s="872"/>
      <c r="I98" s="872"/>
      <c r="J98" s="872"/>
      <c r="K98" s="872"/>
      <c r="L98" s="872"/>
      <c r="M98" s="872"/>
      <c r="N98" s="872"/>
      <c r="O98" s="872"/>
      <c r="P98" s="872"/>
      <c r="Q98" s="872"/>
      <c r="R98" s="872"/>
      <c r="S98" s="872"/>
      <c r="T98" s="872"/>
      <c r="U98" s="872"/>
      <c r="V98" s="872"/>
      <c r="W98" s="872"/>
      <c r="X98" s="872"/>
      <c r="Y98" s="872"/>
      <c r="Z98" s="872"/>
      <c r="AA98" s="872"/>
      <c r="AB98" s="872"/>
      <c r="AC98" s="872"/>
      <c r="AD98" s="872"/>
      <c r="AE98" s="872"/>
      <c r="AF98" s="872"/>
      <c r="AG98" s="872"/>
      <c r="AH98" s="872"/>
      <c r="AI98" s="872"/>
      <c r="AJ98" s="872"/>
      <c r="AK98" s="872"/>
      <c r="AL98" s="872"/>
      <c r="AM98" s="872"/>
      <c r="AN98" s="872"/>
      <c r="AO98" s="872"/>
      <c r="AP98" s="872"/>
      <c r="AQ98" s="872"/>
      <c r="AR98" s="872"/>
      <c r="AS98" s="872"/>
      <c r="AT98" s="872"/>
      <c r="AU98" s="872"/>
      <c r="AV98" s="872"/>
      <c r="AW98" s="872"/>
      <c r="AX98" s="872"/>
      <c r="AY98" s="872"/>
      <c r="AZ98" s="872"/>
      <c r="BA98" s="872"/>
      <c r="BB98" s="872"/>
      <c r="BC98" s="872"/>
      <c r="BD98" s="872"/>
      <c r="BE98" s="872"/>
      <c r="BF98" s="872"/>
      <c r="BG98" s="872"/>
      <c r="BH98" s="872"/>
      <c r="BI98" s="872"/>
      <c r="BJ98" s="872"/>
      <c r="BK98" s="872"/>
      <c r="BL98" s="872"/>
      <c r="BM98" s="872"/>
      <c r="BN98" s="872"/>
      <c r="BO98" s="872"/>
      <c r="BP98" s="872"/>
      <c r="BQ98" s="872"/>
      <c r="BR98" s="872"/>
      <c r="BS98" s="872"/>
      <c r="BT98" s="872"/>
      <c r="BU98" s="872"/>
      <c r="BV98" s="872"/>
      <c r="BW98" s="872"/>
      <c r="BX98" s="872"/>
      <c r="BY98" s="872"/>
      <c r="BZ98" s="872"/>
      <c r="CA98" s="872"/>
      <c r="CB98" s="872"/>
      <c r="CC98" s="872"/>
      <c r="CD98" s="872"/>
      <c r="CE98" s="872"/>
      <c r="CF98" s="872"/>
      <c r="CG98" s="872"/>
      <c r="CH98" s="872"/>
      <c r="CI98" s="872"/>
      <c r="CJ98" s="872"/>
      <c r="CK98" s="872"/>
      <c r="CL98" s="872"/>
      <c r="CM98" s="872"/>
      <c r="CN98" s="872"/>
      <c r="CO98" s="872"/>
      <c r="CP98" s="872"/>
      <c r="CQ98" s="872"/>
      <c r="CR98" s="872"/>
      <c r="CS98" s="872"/>
      <c r="CT98" s="872"/>
      <c r="CU98" s="872"/>
      <c r="CV98" s="872"/>
      <c r="CW98" s="872"/>
      <c r="CX98" s="872"/>
      <c r="CY98" s="872"/>
      <c r="CZ98" s="872"/>
      <c r="DA98" s="872"/>
      <c r="DB98" s="872"/>
      <c r="DC98" s="872"/>
      <c r="DD98" s="872"/>
      <c r="DE98" s="872"/>
      <c r="DF98" s="872"/>
      <c r="DG98" s="872"/>
      <c r="DH98" s="872"/>
      <c r="DI98" s="872"/>
      <c r="DJ98" s="872"/>
      <c r="DK98" s="872"/>
      <c r="DL98" s="872"/>
      <c r="DM98" s="872"/>
      <c r="DN98" s="872"/>
      <c r="DO98" s="872"/>
      <c r="DP98" s="872"/>
      <c r="DQ98" s="872"/>
      <c r="DR98" s="872"/>
      <c r="DS98" s="872"/>
      <c r="DT98" s="872"/>
      <c r="DU98" s="872"/>
      <c r="DV98" s="872"/>
      <c r="DW98" s="872"/>
      <c r="DX98" s="872"/>
      <c r="DY98" s="872"/>
      <c r="DZ98" s="872"/>
      <c r="EA98" s="872"/>
      <c r="EB98" s="872"/>
      <c r="EC98" s="872"/>
      <c r="ED98" s="872"/>
      <c r="EE98" s="872"/>
      <c r="EF98" s="872"/>
      <c r="EG98" s="872"/>
      <c r="EH98" s="872"/>
      <c r="EI98" s="872"/>
      <c r="EJ98" s="872"/>
      <c r="EK98" s="872"/>
      <c r="EL98" s="872"/>
      <c r="EM98" s="872"/>
      <c r="EN98" s="872"/>
      <c r="EO98" s="872"/>
      <c r="EP98" s="872"/>
      <c r="EQ98" s="872"/>
      <c r="ER98" s="872"/>
      <c r="ES98" s="872"/>
      <c r="ET98" s="872"/>
      <c r="EU98" s="872"/>
      <c r="EV98" s="872"/>
      <c r="EW98" s="872"/>
      <c r="EX98" s="872"/>
      <c r="EY98" s="872"/>
      <c r="EZ98" s="872"/>
      <c r="FA98" s="872"/>
      <c r="FB98" s="872"/>
      <c r="FC98" s="872"/>
      <c r="FD98" s="872"/>
      <c r="FE98" s="872"/>
      <c r="FF98" s="872"/>
      <c r="FG98" s="872"/>
      <c r="FH98" s="872"/>
      <c r="FI98" s="872"/>
      <c r="FJ98" s="872"/>
      <c r="FK98" s="872"/>
      <c r="FL98" s="872"/>
      <c r="FO98" s="98"/>
      <c r="FP98" s="98"/>
      <c r="FQ98" s="98"/>
      <c r="FR98" s="98"/>
      <c r="FS98" s="98"/>
      <c r="FT98" s="98"/>
    </row>
    <row r="99" spans="3:176" s="295" customFormat="1" x14ac:dyDescent="0.3">
      <c r="C99" s="872"/>
      <c r="D99" s="872"/>
      <c r="E99" s="872"/>
      <c r="F99" s="872"/>
      <c r="G99" s="872"/>
      <c r="H99" s="872"/>
      <c r="I99" s="872"/>
      <c r="J99" s="872"/>
      <c r="K99" s="872"/>
      <c r="L99" s="872"/>
      <c r="M99" s="872"/>
      <c r="N99" s="872"/>
      <c r="O99" s="872"/>
      <c r="P99" s="872"/>
      <c r="Q99" s="872"/>
      <c r="R99" s="872"/>
      <c r="S99" s="872"/>
      <c r="T99" s="872"/>
      <c r="U99" s="872"/>
      <c r="V99" s="872"/>
      <c r="W99" s="872"/>
      <c r="X99" s="872"/>
      <c r="Y99" s="872"/>
      <c r="Z99" s="872"/>
      <c r="AA99" s="872"/>
      <c r="AB99" s="872"/>
      <c r="AC99" s="872"/>
      <c r="AD99" s="872"/>
      <c r="AE99" s="872"/>
      <c r="AF99" s="872"/>
      <c r="AG99" s="872"/>
      <c r="AH99" s="872"/>
      <c r="AI99" s="872"/>
      <c r="AJ99" s="872"/>
      <c r="AK99" s="872"/>
      <c r="AL99" s="872"/>
      <c r="AM99" s="872"/>
      <c r="AN99" s="872"/>
      <c r="AO99" s="872"/>
      <c r="AP99" s="872"/>
      <c r="AQ99" s="872"/>
      <c r="AR99" s="872"/>
      <c r="AS99" s="872"/>
      <c r="AT99" s="872"/>
      <c r="AU99" s="872"/>
      <c r="AV99" s="872"/>
      <c r="AW99" s="872"/>
      <c r="AX99" s="872"/>
      <c r="AY99" s="872"/>
      <c r="AZ99" s="872"/>
      <c r="BA99" s="872"/>
      <c r="BB99" s="872"/>
      <c r="BC99" s="872"/>
      <c r="BD99" s="872"/>
      <c r="BE99" s="872"/>
      <c r="BF99" s="872"/>
      <c r="BG99" s="872"/>
      <c r="BH99" s="872"/>
      <c r="BI99" s="872"/>
      <c r="BJ99" s="872"/>
      <c r="BK99" s="872"/>
      <c r="BL99" s="872"/>
      <c r="BM99" s="872"/>
      <c r="BN99" s="872"/>
      <c r="BO99" s="872"/>
      <c r="BP99" s="872"/>
      <c r="BQ99" s="872"/>
      <c r="BR99" s="872"/>
      <c r="BS99" s="872"/>
      <c r="BT99" s="872"/>
      <c r="BU99" s="872"/>
      <c r="BV99" s="872"/>
      <c r="BW99" s="872"/>
      <c r="BX99" s="872"/>
      <c r="BY99" s="872"/>
      <c r="BZ99" s="872"/>
      <c r="CA99" s="872"/>
      <c r="CB99" s="872"/>
      <c r="CC99" s="872"/>
      <c r="CD99" s="872"/>
      <c r="CE99" s="872"/>
      <c r="CF99" s="872"/>
      <c r="CG99" s="872"/>
      <c r="CH99" s="872"/>
      <c r="CI99" s="872"/>
      <c r="CJ99" s="872"/>
      <c r="CK99" s="872"/>
      <c r="CL99" s="872"/>
      <c r="CM99" s="872"/>
      <c r="CN99" s="872"/>
      <c r="CO99" s="872"/>
      <c r="CP99" s="872"/>
      <c r="CQ99" s="872"/>
      <c r="CR99" s="872"/>
      <c r="CS99" s="872"/>
      <c r="CT99" s="872"/>
      <c r="CU99" s="872"/>
      <c r="CV99" s="872"/>
      <c r="CW99" s="872"/>
      <c r="CX99" s="872"/>
      <c r="CY99" s="872"/>
      <c r="CZ99" s="872"/>
      <c r="DA99" s="872"/>
      <c r="DB99" s="872"/>
      <c r="DC99" s="872"/>
      <c r="DD99" s="872"/>
      <c r="DE99" s="872"/>
      <c r="DF99" s="872"/>
      <c r="DG99" s="872"/>
      <c r="DH99" s="872"/>
      <c r="DI99" s="872"/>
      <c r="DJ99" s="872"/>
      <c r="DK99" s="872"/>
      <c r="DL99" s="872"/>
      <c r="DM99" s="872"/>
      <c r="DN99" s="872"/>
      <c r="DO99" s="872"/>
      <c r="DP99" s="872"/>
      <c r="DQ99" s="872"/>
      <c r="DR99" s="872"/>
      <c r="DS99" s="872"/>
      <c r="DT99" s="872"/>
      <c r="DU99" s="872"/>
      <c r="DV99" s="872"/>
      <c r="DW99" s="872"/>
      <c r="DX99" s="872"/>
      <c r="DY99" s="872"/>
      <c r="DZ99" s="872"/>
      <c r="EA99" s="872"/>
      <c r="EB99" s="872"/>
      <c r="EC99" s="872"/>
      <c r="ED99" s="872"/>
      <c r="EE99" s="872"/>
      <c r="EF99" s="872"/>
      <c r="EG99" s="872"/>
      <c r="EH99" s="872"/>
      <c r="EI99" s="872"/>
      <c r="EJ99" s="872"/>
      <c r="EK99" s="872"/>
      <c r="EL99" s="872"/>
      <c r="EM99" s="872"/>
      <c r="EN99" s="872"/>
      <c r="EO99" s="872"/>
      <c r="EP99" s="872"/>
      <c r="EQ99" s="872"/>
      <c r="ER99" s="872"/>
      <c r="ES99" s="872"/>
      <c r="ET99" s="872"/>
      <c r="EU99" s="872"/>
      <c r="EV99" s="872"/>
      <c r="EW99" s="872"/>
      <c r="EX99" s="872"/>
      <c r="EY99" s="872"/>
      <c r="EZ99" s="872"/>
      <c r="FA99" s="872"/>
      <c r="FB99" s="872"/>
      <c r="FC99" s="872"/>
      <c r="FD99" s="872"/>
      <c r="FE99" s="872"/>
      <c r="FF99" s="872"/>
      <c r="FG99" s="872"/>
      <c r="FH99" s="872"/>
      <c r="FI99" s="872"/>
      <c r="FJ99" s="872"/>
      <c r="FK99" s="872"/>
      <c r="FL99" s="872"/>
      <c r="FO99" s="98"/>
      <c r="FP99" s="98"/>
      <c r="FQ99" s="98"/>
      <c r="FR99" s="98"/>
      <c r="FS99" s="98"/>
      <c r="FT99" s="98"/>
    </row>
    <row r="100" spans="3:176" s="295" customFormat="1" x14ac:dyDescent="0.3">
      <c r="C100" s="872"/>
      <c r="D100" s="872"/>
      <c r="E100" s="872"/>
      <c r="F100" s="872"/>
      <c r="G100" s="872"/>
      <c r="H100" s="872"/>
      <c r="I100" s="872"/>
      <c r="J100" s="872"/>
      <c r="K100" s="872"/>
      <c r="L100" s="872"/>
      <c r="M100" s="872"/>
      <c r="N100" s="872"/>
      <c r="O100" s="872"/>
      <c r="P100" s="872"/>
      <c r="Q100" s="872"/>
      <c r="R100" s="872"/>
      <c r="S100" s="872"/>
      <c r="T100" s="872"/>
      <c r="U100" s="872"/>
      <c r="V100" s="872"/>
      <c r="W100" s="872"/>
      <c r="X100" s="872"/>
      <c r="Y100" s="872"/>
      <c r="Z100" s="872"/>
      <c r="AA100" s="872"/>
      <c r="AB100" s="872"/>
      <c r="AC100" s="872"/>
      <c r="AD100" s="872"/>
      <c r="AE100" s="872"/>
      <c r="AF100" s="872"/>
      <c r="AG100" s="872"/>
      <c r="AH100" s="872"/>
      <c r="AI100" s="872"/>
      <c r="AJ100" s="872"/>
      <c r="AK100" s="872"/>
      <c r="AL100" s="872"/>
      <c r="AM100" s="872"/>
      <c r="AN100" s="872"/>
      <c r="AO100" s="872"/>
      <c r="AP100" s="872"/>
      <c r="AQ100" s="872"/>
      <c r="AR100" s="872"/>
      <c r="AS100" s="872"/>
      <c r="AT100" s="872"/>
      <c r="AU100" s="872"/>
      <c r="AV100" s="872"/>
      <c r="AW100" s="872"/>
      <c r="AX100" s="872"/>
      <c r="AY100" s="872"/>
      <c r="AZ100" s="872"/>
      <c r="BA100" s="872"/>
      <c r="BB100" s="872"/>
      <c r="BC100" s="872"/>
      <c r="BD100" s="872"/>
      <c r="BE100" s="872"/>
      <c r="BF100" s="872"/>
      <c r="BG100" s="872"/>
      <c r="BH100" s="872"/>
      <c r="BI100" s="872"/>
      <c r="BJ100" s="872"/>
      <c r="BK100" s="872"/>
      <c r="BL100" s="872"/>
      <c r="BM100" s="872"/>
      <c r="BN100" s="872"/>
      <c r="BO100" s="872"/>
      <c r="BP100" s="872"/>
      <c r="BQ100" s="872"/>
      <c r="BR100" s="872"/>
      <c r="BS100" s="872"/>
      <c r="BT100" s="872"/>
      <c r="BU100" s="872"/>
      <c r="BV100" s="872"/>
      <c r="BW100" s="872"/>
      <c r="BX100" s="872"/>
      <c r="BY100" s="872"/>
      <c r="BZ100" s="872"/>
      <c r="CA100" s="872"/>
      <c r="CB100" s="872"/>
      <c r="CC100" s="872"/>
      <c r="CD100" s="872"/>
      <c r="CE100" s="872"/>
      <c r="CF100" s="872"/>
      <c r="CG100" s="872"/>
      <c r="CH100" s="872"/>
      <c r="CI100" s="872"/>
      <c r="CJ100" s="872"/>
      <c r="CK100" s="872"/>
      <c r="CL100" s="872"/>
      <c r="CM100" s="872"/>
      <c r="CN100" s="872"/>
      <c r="CO100" s="872"/>
      <c r="CP100" s="872"/>
      <c r="CQ100" s="872"/>
      <c r="CR100" s="872"/>
      <c r="CS100" s="872"/>
      <c r="CT100" s="872"/>
      <c r="CU100" s="872"/>
      <c r="CV100" s="872"/>
      <c r="CW100" s="872"/>
      <c r="CX100" s="872"/>
      <c r="CY100" s="872"/>
      <c r="CZ100" s="872"/>
      <c r="DA100" s="872"/>
      <c r="DB100" s="872"/>
      <c r="DC100" s="872"/>
      <c r="DD100" s="872"/>
      <c r="DE100" s="872"/>
      <c r="DF100" s="872"/>
      <c r="DG100" s="872"/>
      <c r="DH100" s="872"/>
      <c r="DI100" s="872"/>
      <c r="DJ100" s="872"/>
      <c r="DK100" s="872"/>
      <c r="DL100" s="872"/>
      <c r="DM100" s="872"/>
      <c r="DN100" s="872"/>
      <c r="DO100" s="872"/>
      <c r="DP100" s="872"/>
      <c r="DQ100" s="872"/>
      <c r="DR100" s="872"/>
      <c r="DS100" s="872"/>
      <c r="DT100" s="872"/>
      <c r="DU100" s="872"/>
      <c r="DV100" s="872"/>
      <c r="DW100" s="872"/>
      <c r="DX100" s="872"/>
      <c r="DY100" s="872"/>
      <c r="DZ100" s="872"/>
      <c r="EA100" s="872"/>
      <c r="EB100" s="872"/>
      <c r="EC100" s="872"/>
      <c r="ED100" s="872"/>
      <c r="EE100" s="872"/>
      <c r="EF100" s="872"/>
      <c r="EG100" s="872"/>
      <c r="EH100" s="872"/>
      <c r="EI100" s="872"/>
      <c r="EJ100" s="872"/>
      <c r="EK100" s="872"/>
      <c r="EL100" s="872"/>
      <c r="EM100" s="872"/>
      <c r="EN100" s="872"/>
      <c r="EO100" s="872"/>
      <c r="EP100" s="872"/>
      <c r="EQ100" s="872"/>
      <c r="ER100" s="872"/>
      <c r="ES100" s="872"/>
      <c r="ET100" s="872"/>
      <c r="EU100" s="872"/>
      <c r="EV100" s="872"/>
      <c r="EW100" s="872"/>
      <c r="EX100" s="872"/>
      <c r="EY100" s="872"/>
      <c r="EZ100" s="872"/>
      <c r="FA100" s="872"/>
      <c r="FB100" s="872"/>
      <c r="FC100" s="872"/>
      <c r="FD100" s="872"/>
      <c r="FE100" s="872"/>
      <c r="FF100" s="872"/>
      <c r="FG100" s="872"/>
      <c r="FH100" s="872"/>
      <c r="FI100" s="872"/>
      <c r="FJ100" s="872"/>
      <c r="FK100" s="872"/>
      <c r="FL100" s="872"/>
      <c r="FO100" s="98"/>
      <c r="FP100" s="98"/>
      <c r="FQ100" s="98"/>
      <c r="FR100" s="98"/>
      <c r="FS100" s="98"/>
      <c r="FT100" s="98"/>
    </row>
    <row r="101" spans="3:176" s="295" customFormat="1" x14ac:dyDescent="0.3">
      <c r="C101" s="872"/>
      <c r="D101" s="872"/>
      <c r="E101" s="872"/>
      <c r="F101" s="872"/>
      <c r="G101" s="872"/>
      <c r="H101" s="872"/>
      <c r="I101" s="872"/>
      <c r="J101" s="872"/>
      <c r="K101" s="872"/>
      <c r="L101" s="872"/>
      <c r="M101" s="872"/>
      <c r="N101" s="872"/>
      <c r="O101" s="872"/>
      <c r="P101" s="872"/>
      <c r="Q101" s="872"/>
      <c r="R101" s="872"/>
      <c r="S101" s="872"/>
      <c r="T101" s="872"/>
      <c r="U101" s="872"/>
      <c r="V101" s="872"/>
      <c r="W101" s="872"/>
      <c r="X101" s="872"/>
      <c r="Y101" s="872"/>
      <c r="Z101" s="872"/>
      <c r="AA101" s="872"/>
      <c r="AB101" s="872"/>
      <c r="AC101" s="872"/>
      <c r="AD101" s="872"/>
      <c r="AE101" s="872"/>
      <c r="AF101" s="872"/>
      <c r="AG101" s="872"/>
      <c r="AH101" s="872"/>
      <c r="AI101" s="872"/>
      <c r="AJ101" s="872"/>
      <c r="AK101" s="872"/>
      <c r="AL101" s="872"/>
      <c r="AM101" s="872"/>
      <c r="AN101" s="872"/>
      <c r="AO101" s="872"/>
      <c r="AP101" s="872"/>
      <c r="AQ101" s="872"/>
      <c r="AR101" s="872"/>
      <c r="AS101" s="872"/>
      <c r="AT101" s="872"/>
      <c r="AU101" s="872"/>
      <c r="AV101" s="872"/>
      <c r="AW101" s="872"/>
      <c r="AX101" s="872"/>
      <c r="AY101" s="872"/>
      <c r="AZ101" s="872"/>
      <c r="BA101" s="872"/>
      <c r="BB101" s="872"/>
      <c r="BC101" s="872"/>
      <c r="BD101" s="872"/>
      <c r="BE101" s="872"/>
      <c r="BF101" s="872"/>
      <c r="BG101" s="872"/>
      <c r="BH101" s="872"/>
      <c r="BI101" s="872"/>
      <c r="BJ101" s="872"/>
      <c r="BK101" s="872"/>
      <c r="BL101" s="872"/>
      <c r="BM101" s="872"/>
      <c r="BN101" s="872"/>
      <c r="BO101" s="872"/>
      <c r="BP101" s="872"/>
      <c r="BQ101" s="872"/>
      <c r="BR101" s="872"/>
      <c r="BS101" s="872"/>
      <c r="BT101" s="872"/>
      <c r="BU101" s="872"/>
      <c r="BV101" s="872"/>
      <c r="BW101" s="872"/>
      <c r="BX101" s="872"/>
      <c r="BY101" s="872"/>
      <c r="BZ101" s="872"/>
      <c r="CA101" s="872"/>
      <c r="CB101" s="872"/>
      <c r="CC101" s="872"/>
      <c r="CD101" s="872"/>
      <c r="CE101" s="872"/>
      <c r="CF101" s="872"/>
      <c r="CG101" s="872"/>
      <c r="CH101" s="872"/>
      <c r="CI101" s="872"/>
      <c r="CJ101" s="872"/>
      <c r="CK101" s="872"/>
      <c r="CL101" s="872"/>
      <c r="CM101" s="872"/>
      <c r="CN101" s="872"/>
      <c r="CO101" s="872"/>
      <c r="CP101" s="872"/>
      <c r="CQ101" s="872"/>
      <c r="CR101" s="872"/>
      <c r="CS101" s="872"/>
      <c r="CT101" s="872"/>
      <c r="CU101" s="872"/>
      <c r="CV101" s="872"/>
      <c r="CW101" s="872"/>
      <c r="CX101" s="872"/>
      <c r="CY101" s="872"/>
      <c r="CZ101" s="872"/>
      <c r="DA101" s="872"/>
      <c r="DB101" s="872"/>
      <c r="DC101" s="872"/>
      <c r="DD101" s="872"/>
      <c r="DE101" s="872"/>
      <c r="DF101" s="872"/>
      <c r="DG101" s="872"/>
      <c r="DH101" s="872"/>
      <c r="DI101" s="872"/>
      <c r="DJ101" s="872"/>
      <c r="DK101" s="872"/>
      <c r="DL101" s="872"/>
      <c r="DM101" s="872"/>
      <c r="DN101" s="872"/>
      <c r="DO101" s="872"/>
      <c r="DP101" s="872"/>
      <c r="DQ101" s="872"/>
      <c r="DR101" s="872"/>
      <c r="DS101" s="872"/>
      <c r="DT101" s="872"/>
      <c r="DU101" s="872"/>
      <c r="DV101" s="872"/>
      <c r="DW101" s="872"/>
      <c r="DX101" s="872"/>
      <c r="DY101" s="872"/>
      <c r="DZ101" s="872"/>
      <c r="EA101" s="872"/>
      <c r="EB101" s="872"/>
      <c r="EC101" s="872"/>
      <c r="ED101" s="872"/>
      <c r="EE101" s="872"/>
      <c r="EF101" s="872"/>
      <c r="EG101" s="872"/>
      <c r="EH101" s="872"/>
      <c r="EI101" s="872"/>
      <c r="EJ101" s="872"/>
      <c r="EK101" s="872"/>
      <c r="EL101" s="872"/>
      <c r="EM101" s="872"/>
      <c r="EN101" s="872"/>
      <c r="EO101" s="872"/>
      <c r="EP101" s="872"/>
      <c r="EQ101" s="872"/>
      <c r="ER101" s="872"/>
      <c r="ES101" s="872"/>
      <c r="ET101" s="872"/>
      <c r="EU101" s="872"/>
      <c r="EV101" s="872"/>
      <c r="EW101" s="872"/>
      <c r="EX101" s="872"/>
      <c r="EY101" s="872"/>
      <c r="EZ101" s="872"/>
      <c r="FA101" s="872"/>
      <c r="FB101" s="872"/>
      <c r="FC101" s="872"/>
      <c r="FD101" s="872"/>
      <c r="FE101" s="872"/>
      <c r="FF101" s="872"/>
      <c r="FG101" s="872"/>
      <c r="FH101" s="872"/>
      <c r="FI101" s="872"/>
      <c r="FJ101" s="872"/>
      <c r="FK101" s="872"/>
      <c r="FL101" s="872"/>
      <c r="FO101" s="98"/>
      <c r="FP101" s="98"/>
      <c r="FQ101" s="98"/>
      <c r="FR101" s="98"/>
      <c r="FS101" s="98"/>
      <c r="FT101" s="98"/>
    </row>
    <row r="102" spans="3:176" s="295" customFormat="1" x14ac:dyDescent="0.3">
      <c r="C102" s="872"/>
      <c r="D102" s="872"/>
      <c r="E102" s="872"/>
      <c r="F102" s="872"/>
      <c r="G102" s="872"/>
      <c r="H102" s="872"/>
      <c r="I102" s="872"/>
      <c r="J102" s="872"/>
      <c r="K102" s="872"/>
      <c r="L102" s="872"/>
      <c r="M102" s="872"/>
      <c r="N102" s="872"/>
      <c r="O102" s="872"/>
      <c r="P102" s="872"/>
      <c r="Q102" s="872"/>
      <c r="R102" s="872"/>
      <c r="S102" s="872"/>
      <c r="T102" s="872"/>
      <c r="U102" s="872"/>
      <c r="V102" s="872"/>
      <c r="W102" s="872"/>
      <c r="X102" s="872"/>
      <c r="Y102" s="872"/>
      <c r="Z102" s="872"/>
      <c r="AA102" s="872"/>
      <c r="AB102" s="872"/>
      <c r="AC102" s="872"/>
      <c r="AD102" s="872"/>
      <c r="AE102" s="872"/>
      <c r="AF102" s="872"/>
      <c r="AG102" s="872"/>
      <c r="AH102" s="872"/>
      <c r="AI102" s="872"/>
      <c r="AJ102" s="872"/>
      <c r="AK102" s="872"/>
      <c r="AL102" s="872"/>
      <c r="AM102" s="872"/>
      <c r="AN102" s="872"/>
      <c r="AO102" s="872"/>
      <c r="AP102" s="872"/>
      <c r="AQ102" s="872"/>
      <c r="AR102" s="872"/>
      <c r="AS102" s="872"/>
      <c r="AT102" s="872"/>
      <c r="AU102" s="872"/>
      <c r="AV102" s="872"/>
      <c r="AW102" s="872"/>
      <c r="AX102" s="872"/>
      <c r="AY102" s="872"/>
      <c r="AZ102" s="872"/>
      <c r="BA102" s="872"/>
      <c r="BB102" s="872"/>
      <c r="BC102" s="872"/>
      <c r="BD102" s="872"/>
      <c r="BE102" s="872"/>
      <c r="BF102" s="872"/>
      <c r="BG102" s="872"/>
      <c r="BH102" s="872"/>
      <c r="BI102" s="872"/>
      <c r="BJ102" s="872"/>
      <c r="BK102" s="872"/>
      <c r="BL102" s="872"/>
      <c r="BM102" s="872"/>
      <c r="BN102" s="872"/>
      <c r="BO102" s="872"/>
      <c r="BP102" s="872"/>
      <c r="BQ102" s="872"/>
      <c r="BR102" s="872"/>
      <c r="BS102" s="872"/>
      <c r="BT102" s="872"/>
      <c r="BU102" s="872"/>
      <c r="BV102" s="872"/>
      <c r="BW102" s="872"/>
      <c r="BX102" s="872"/>
      <c r="BY102" s="872"/>
      <c r="BZ102" s="872"/>
      <c r="CA102" s="872"/>
      <c r="CB102" s="872"/>
      <c r="CC102" s="872"/>
      <c r="CD102" s="872"/>
      <c r="CE102" s="872"/>
      <c r="CF102" s="872"/>
      <c r="CG102" s="872"/>
      <c r="CH102" s="872"/>
      <c r="CI102" s="872"/>
      <c r="CJ102" s="872"/>
      <c r="CK102" s="872"/>
      <c r="CL102" s="872"/>
      <c r="CM102" s="872"/>
      <c r="CN102" s="872"/>
      <c r="CO102" s="872"/>
      <c r="CP102" s="872"/>
      <c r="CQ102" s="872"/>
      <c r="CR102" s="872"/>
      <c r="CS102" s="872"/>
      <c r="CT102" s="872"/>
      <c r="CU102" s="872"/>
      <c r="CV102" s="872"/>
      <c r="CW102" s="872"/>
      <c r="CX102" s="872"/>
      <c r="CY102" s="872"/>
      <c r="CZ102" s="872"/>
      <c r="DA102" s="872"/>
      <c r="DB102" s="872"/>
      <c r="DC102" s="872"/>
      <c r="DD102" s="872"/>
      <c r="DE102" s="872"/>
      <c r="DF102" s="872"/>
      <c r="DG102" s="872"/>
      <c r="DH102" s="872"/>
      <c r="DI102" s="872"/>
      <c r="DJ102" s="872"/>
      <c r="DK102" s="872"/>
      <c r="DL102" s="872"/>
      <c r="DM102" s="872"/>
      <c r="DN102" s="872"/>
      <c r="DO102" s="872"/>
      <c r="DP102" s="872"/>
      <c r="DQ102" s="872"/>
      <c r="DR102" s="872"/>
      <c r="DS102" s="872"/>
      <c r="DT102" s="872"/>
      <c r="DU102" s="872"/>
      <c r="DV102" s="872"/>
      <c r="DW102" s="872"/>
      <c r="DX102" s="872"/>
      <c r="DY102" s="872"/>
      <c r="DZ102" s="872"/>
      <c r="EA102" s="872"/>
      <c r="EB102" s="872"/>
      <c r="EC102" s="872"/>
      <c r="ED102" s="872"/>
      <c r="EE102" s="872"/>
      <c r="EF102" s="872"/>
      <c r="EG102" s="872"/>
      <c r="EH102" s="872"/>
      <c r="EI102" s="872"/>
      <c r="EJ102" s="872"/>
      <c r="EK102" s="872"/>
      <c r="EL102" s="872"/>
      <c r="EM102" s="872"/>
      <c r="EN102" s="872"/>
      <c r="EO102" s="872"/>
      <c r="EP102" s="872"/>
      <c r="EQ102" s="872"/>
      <c r="ER102" s="872"/>
      <c r="ES102" s="872"/>
      <c r="ET102" s="872"/>
      <c r="EU102" s="872"/>
      <c r="EV102" s="872"/>
      <c r="EW102" s="872"/>
      <c r="EX102" s="872"/>
      <c r="EY102" s="872"/>
      <c r="EZ102" s="872"/>
      <c r="FA102" s="872"/>
      <c r="FB102" s="872"/>
      <c r="FC102" s="872"/>
      <c r="FD102" s="872"/>
      <c r="FE102" s="872"/>
      <c r="FF102" s="872"/>
      <c r="FG102" s="872"/>
      <c r="FH102" s="872"/>
      <c r="FI102" s="872"/>
      <c r="FJ102" s="872"/>
      <c r="FK102" s="872"/>
      <c r="FL102" s="872"/>
      <c r="FO102" s="98"/>
      <c r="FP102" s="98"/>
      <c r="FQ102" s="98"/>
      <c r="FR102" s="98"/>
      <c r="FS102" s="98"/>
      <c r="FT102" s="98"/>
    </row>
    <row r="103" spans="3:176" s="295" customFormat="1" x14ac:dyDescent="0.3">
      <c r="C103" s="872"/>
      <c r="D103" s="872"/>
      <c r="E103" s="872"/>
      <c r="F103" s="872"/>
      <c r="G103" s="872"/>
      <c r="H103" s="872"/>
      <c r="I103" s="872"/>
      <c r="J103" s="872"/>
      <c r="K103" s="872"/>
      <c r="L103" s="872"/>
      <c r="M103" s="872"/>
      <c r="N103" s="872"/>
      <c r="O103" s="872"/>
      <c r="P103" s="872"/>
      <c r="Q103" s="872"/>
      <c r="R103" s="872"/>
      <c r="S103" s="872"/>
      <c r="T103" s="872"/>
      <c r="U103" s="872"/>
      <c r="V103" s="872"/>
      <c r="W103" s="872"/>
      <c r="X103" s="872"/>
      <c r="Y103" s="872"/>
      <c r="Z103" s="872"/>
      <c r="AA103" s="872"/>
      <c r="AB103" s="872"/>
      <c r="AC103" s="872"/>
      <c r="AD103" s="872"/>
      <c r="AE103" s="872"/>
      <c r="AF103" s="872"/>
      <c r="AG103" s="872"/>
      <c r="AH103" s="872"/>
      <c r="AI103" s="872"/>
      <c r="AJ103" s="872"/>
      <c r="AK103" s="872"/>
      <c r="AL103" s="872"/>
      <c r="AM103" s="872"/>
      <c r="AN103" s="872"/>
      <c r="AO103" s="872"/>
      <c r="AP103" s="872"/>
      <c r="AQ103" s="872"/>
      <c r="AR103" s="872"/>
      <c r="AS103" s="872"/>
      <c r="AT103" s="872"/>
      <c r="AU103" s="872"/>
      <c r="AV103" s="872"/>
      <c r="AW103" s="872"/>
      <c r="AX103" s="872"/>
      <c r="AY103" s="872"/>
      <c r="AZ103" s="872"/>
      <c r="BA103" s="872"/>
      <c r="BB103" s="872"/>
      <c r="BC103" s="872"/>
      <c r="BD103" s="872"/>
      <c r="BE103" s="872"/>
      <c r="BF103" s="872"/>
      <c r="BG103" s="872"/>
      <c r="BH103" s="872"/>
      <c r="BI103" s="872"/>
      <c r="BJ103" s="872"/>
      <c r="BK103" s="872"/>
      <c r="BL103" s="872"/>
      <c r="BM103" s="872"/>
      <c r="BN103" s="872"/>
      <c r="BO103" s="872"/>
      <c r="BP103" s="872"/>
      <c r="BQ103" s="872"/>
      <c r="BR103" s="872"/>
      <c r="BS103" s="872"/>
      <c r="BT103" s="872"/>
      <c r="BU103" s="872"/>
      <c r="BV103" s="872"/>
      <c r="BW103" s="872"/>
      <c r="BX103" s="872"/>
      <c r="BY103" s="872"/>
      <c r="BZ103" s="872"/>
      <c r="CA103" s="872"/>
      <c r="CB103" s="872"/>
      <c r="CC103" s="872"/>
      <c r="CD103" s="872"/>
      <c r="CE103" s="872"/>
      <c r="CF103" s="872"/>
      <c r="CG103" s="872"/>
      <c r="CH103" s="872"/>
      <c r="CI103" s="872"/>
      <c r="CJ103" s="872"/>
      <c r="CK103" s="872"/>
      <c r="CL103" s="872"/>
      <c r="CM103" s="872"/>
      <c r="CN103" s="872"/>
      <c r="CO103" s="872"/>
      <c r="CP103" s="872"/>
      <c r="CQ103" s="872"/>
      <c r="CR103" s="872"/>
      <c r="CS103" s="872"/>
      <c r="CT103" s="872"/>
      <c r="CU103" s="872"/>
      <c r="CV103" s="872"/>
      <c r="CW103" s="872"/>
      <c r="CX103" s="872"/>
      <c r="CY103" s="872"/>
      <c r="CZ103" s="872"/>
      <c r="DA103" s="872"/>
      <c r="DB103" s="872"/>
      <c r="DC103" s="872"/>
      <c r="DD103" s="872"/>
      <c r="DE103" s="872"/>
      <c r="DF103" s="872"/>
      <c r="DG103" s="872"/>
      <c r="DH103" s="872"/>
      <c r="DI103" s="872"/>
      <c r="DJ103" s="872"/>
      <c r="DK103" s="872"/>
      <c r="DL103" s="872"/>
      <c r="DM103" s="872"/>
      <c r="DN103" s="872"/>
      <c r="DO103" s="872"/>
      <c r="DP103" s="872"/>
      <c r="DQ103" s="872"/>
      <c r="DR103" s="872"/>
      <c r="DS103" s="872"/>
      <c r="DT103" s="872"/>
      <c r="DU103" s="872"/>
      <c r="DV103" s="872"/>
      <c r="DW103" s="872"/>
      <c r="DX103" s="872"/>
      <c r="DY103" s="872"/>
      <c r="DZ103" s="872"/>
      <c r="EA103" s="872"/>
      <c r="EB103" s="872"/>
      <c r="EC103" s="872"/>
      <c r="ED103" s="872"/>
      <c r="EE103" s="872"/>
      <c r="EF103" s="872"/>
      <c r="EG103" s="872"/>
      <c r="EH103" s="872"/>
      <c r="EI103" s="872"/>
      <c r="EJ103" s="872"/>
      <c r="EK103" s="872"/>
      <c r="EL103" s="872"/>
      <c r="EM103" s="872"/>
      <c r="EN103" s="872"/>
      <c r="EO103" s="872"/>
      <c r="EP103" s="872"/>
      <c r="EQ103" s="872"/>
      <c r="ER103" s="872"/>
      <c r="ES103" s="872"/>
      <c r="ET103" s="872"/>
      <c r="EU103" s="872"/>
      <c r="EV103" s="872"/>
      <c r="EW103" s="872"/>
      <c r="EX103" s="872"/>
      <c r="EY103" s="872"/>
      <c r="EZ103" s="872"/>
      <c r="FA103" s="872"/>
      <c r="FB103" s="872"/>
      <c r="FC103" s="872"/>
      <c r="FD103" s="872"/>
      <c r="FE103" s="872"/>
      <c r="FF103" s="872"/>
      <c r="FG103" s="872"/>
      <c r="FH103" s="872"/>
      <c r="FI103" s="872"/>
      <c r="FJ103" s="872"/>
      <c r="FK103" s="872"/>
      <c r="FL103" s="872"/>
      <c r="FO103" s="98"/>
      <c r="FP103" s="98"/>
      <c r="FQ103" s="98"/>
      <c r="FR103" s="98"/>
      <c r="FS103" s="98"/>
      <c r="FT103" s="98"/>
    </row>
    <row r="104" spans="3:176" s="295" customFormat="1" x14ac:dyDescent="0.3">
      <c r="C104" s="872"/>
      <c r="D104" s="872"/>
      <c r="E104" s="872"/>
      <c r="F104" s="872"/>
      <c r="G104" s="872"/>
      <c r="H104" s="872"/>
      <c r="I104" s="872"/>
      <c r="J104" s="872"/>
      <c r="K104" s="872"/>
      <c r="L104" s="872"/>
      <c r="M104" s="872"/>
      <c r="N104" s="872"/>
      <c r="O104" s="872"/>
      <c r="P104" s="872"/>
      <c r="Q104" s="872"/>
      <c r="R104" s="872"/>
      <c r="S104" s="872"/>
      <c r="T104" s="872"/>
      <c r="U104" s="872"/>
      <c r="V104" s="872"/>
      <c r="W104" s="872"/>
      <c r="X104" s="872"/>
      <c r="Y104" s="872"/>
      <c r="Z104" s="872"/>
      <c r="AA104" s="872"/>
      <c r="AB104" s="872"/>
      <c r="AC104" s="872"/>
      <c r="AD104" s="872"/>
      <c r="AE104" s="872"/>
      <c r="AF104" s="872"/>
      <c r="AG104" s="872"/>
      <c r="AH104" s="872"/>
      <c r="AI104" s="872"/>
      <c r="AJ104" s="872"/>
      <c r="AK104" s="872"/>
      <c r="AL104" s="872"/>
      <c r="AM104" s="872"/>
      <c r="AN104" s="872"/>
      <c r="AO104" s="872"/>
      <c r="AP104" s="872"/>
      <c r="AQ104" s="872"/>
      <c r="AR104" s="872"/>
      <c r="AS104" s="872"/>
      <c r="AT104" s="872"/>
      <c r="AU104" s="872"/>
      <c r="AV104" s="872"/>
      <c r="AW104" s="872"/>
      <c r="AX104" s="872"/>
      <c r="AY104" s="872"/>
      <c r="AZ104" s="872"/>
      <c r="BA104" s="872"/>
      <c r="BB104" s="872"/>
      <c r="BC104" s="872"/>
      <c r="BD104" s="872"/>
      <c r="BE104" s="872"/>
      <c r="BF104" s="872"/>
      <c r="BG104" s="872"/>
      <c r="BH104" s="872"/>
      <c r="BI104" s="872"/>
      <c r="BJ104" s="872"/>
      <c r="BK104" s="872"/>
      <c r="BL104" s="872"/>
      <c r="BM104" s="872"/>
      <c r="BN104" s="872"/>
      <c r="BO104" s="872"/>
      <c r="BP104" s="872"/>
      <c r="BQ104" s="872"/>
      <c r="BR104" s="872"/>
      <c r="BS104" s="872"/>
      <c r="BT104" s="872"/>
      <c r="BU104" s="872"/>
      <c r="BV104" s="872"/>
      <c r="BW104" s="872"/>
      <c r="BX104" s="872"/>
      <c r="BY104" s="872"/>
      <c r="BZ104" s="872"/>
      <c r="CA104" s="872"/>
      <c r="CB104" s="872"/>
      <c r="CC104" s="872"/>
      <c r="CD104" s="872"/>
      <c r="CE104" s="872"/>
      <c r="CF104" s="872"/>
      <c r="CG104" s="872"/>
      <c r="CH104" s="872"/>
      <c r="CI104" s="872"/>
      <c r="CJ104" s="872"/>
      <c r="CK104" s="872"/>
      <c r="CL104" s="872"/>
      <c r="CM104" s="872"/>
      <c r="CN104" s="872"/>
      <c r="CO104" s="872"/>
      <c r="CP104" s="872"/>
      <c r="CQ104" s="872"/>
      <c r="CR104" s="872"/>
      <c r="CS104" s="872"/>
      <c r="CT104" s="872"/>
      <c r="CU104" s="872"/>
      <c r="CV104" s="872"/>
      <c r="CW104" s="872"/>
      <c r="CX104" s="872"/>
      <c r="CY104" s="872"/>
      <c r="CZ104" s="872"/>
      <c r="DA104" s="872"/>
      <c r="DB104" s="872"/>
      <c r="DC104" s="872"/>
      <c r="DD104" s="872"/>
      <c r="DE104" s="872"/>
      <c r="DF104" s="872"/>
      <c r="DG104" s="872"/>
      <c r="DH104" s="872"/>
      <c r="DI104" s="872"/>
      <c r="DJ104" s="872"/>
      <c r="DK104" s="872"/>
      <c r="DL104" s="872"/>
      <c r="DM104" s="872"/>
      <c r="DN104" s="872"/>
      <c r="DO104" s="872"/>
      <c r="DP104" s="872"/>
      <c r="DQ104" s="872"/>
      <c r="DR104" s="872"/>
      <c r="DS104" s="872"/>
      <c r="DT104" s="872"/>
      <c r="DU104" s="872"/>
      <c r="DV104" s="872"/>
      <c r="DW104" s="872"/>
      <c r="DX104" s="872"/>
      <c r="DY104" s="872"/>
      <c r="DZ104" s="872"/>
      <c r="EA104" s="872"/>
      <c r="EB104" s="872"/>
      <c r="EC104" s="872"/>
      <c r="ED104" s="872"/>
      <c r="EE104" s="872"/>
      <c r="EF104" s="872"/>
      <c r="EG104" s="872"/>
      <c r="EH104" s="872"/>
      <c r="EI104" s="872"/>
      <c r="EJ104" s="872"/>
      <c r="EK104" s="872"/>
      <c r="EL104" s="872"/>
      <c r="EM104" s="872"/>
      <c r="EN104" s="872"/>
      <c r="EO104" s="872"/>
      <c r="EP104" s="872"/>
      <c r="EQ104" s="872"/>
      <c r="ER104" s="872"/>
      <c r="ES104" s="872"/>
      <c r="ET104" s="872"/>
      <c r="EU104" s="872"/>
      <c r="EV104" s="872"/>
      <c r="EW104" s="872"/>
      <c r="EX104" s="872"/>
      <c r="EY104" s="872"/>
      <c r="EZ104" s="872"/>
      <c r="FA104" s="872"/>
      <c r="FB104" s="872"/>
      <c r="FC104" s="872"/>
      <c r="FD104" s="872"/>
      <c r="FE104" s="872"/>
      <c r="FF104" s="872"/>
      <c r="FG104" s="872"/>
      <c r="FH104" s="872"/>
      <c r="FI104" s="872"/>
      <c r="FJ104" s="872"/>
      <c r="FK104" s="872"/>
      <c r="FL104" s="872"/>
      <c r="FO104" s="98"/>
      <c r="FP104" s="98"/>
      <c r="FQ104" s="98"/>
      <c r="FR104" s="98"/>
      <c r="FS104" s="98"/>
      <c r="FT104" s="98"/>
    </row>
    <row r="105" spans="3:176" s="295" customFormat="1" x14ac:dyDescent="0.3">
      <c r="C105" s="872"/>
      <c r="D105" s="872"/>
      <c r="E105" s="872"/>
      <c r="F105" s="872"/>
      <c r="G105" s="872"/>
      <c r="H105" s="872"/>
      <c r="I105" s="872"/>
      <c r="J105" s="872"/>
      <c r="K105" s="872"/>
      <c r="L105" s="872"/>
      <c r="M105" s="872"/>
      <c r="N105" s="872"/>
      <c r="O105" s="872"/>
      <c r="P105" s="872"/>
      <c r="Q105" s="872"/>
      <c r="R105" s="872"/>
      <c r="S105" s="872"/>
      <c r="T105" s="872"/>
      <c r="U105" s="872"/>
      <c r="V105" s="872"/>
      <c r="W105" s="872"/>
      <c r="X105" s="872"/>
      <c r="Y105" s="872"/>
      <c r="Z105" s="872"/>
      <c r="AA105" s="872"/>
      <c r="AB105" s="872"/>
      <c r="AC105" s="872"/>
      <c r="AD105" s="872"/>
      <c r="AE105" s="872"/>
      <c r="AF105" s="872"/>
      <c r="AG105" s="872"/>
      <c r="AH105" s="872"/>
      <c r="AI105" s="872"/>
      <c r="AJ105" s="872"/>
      <c r="AK105" s="872"/>
      <c r="AL105" s="872"/>
      <c r="AM105" s="872"/>
      <c r="AN105" s="872"/>
      <c r="AO105" s="872"/>
      <c r="AP105" s="872"/>
      <c r="AQ105" s="872"/>
      <c r="AR105" s="872"/>
      <c r="AS105" s="872"/>
      <c r="AT105" s="872"/>
      <c r="AU105" s="872"/>
      <c r="AV105" s="872"/>
      <c r="AW105" s="872"/>
      <c r="AX105" s="872"/>
      <c r="AY105" s="872"/>
      <c r="AZ105" s="872"/>
      <c r="BA105" s="872"/>
      <c r="BB105" s="872"/>
      <c r="BC105" s="872"/>
      <c r="BD105" s="872"/>
      <c r="BE105" s="872"/>
      <c r="BF105" s="872"/>
      <c r="BG105" s="872"/>
      <c r="BH105" s="872"/>
      <c r="BI105" s="872"/>
      <c r="BJ105" s="872"/>
      <c r="BK105" s="872"/>
      <c r="BL105" s="872"/>
      <c r="BM105" s="872"/>
      <c r="BN105" s="872"/>
      <c r="BO105" s="872"/>
      <c r="BP105" s="872"/>
      <c r="BQ105" s="872"/>
      <c r="BR105" s="872"/>
      <c r="BS105" s="872"/>
      <c r="BT105" s="872"/>
      <c r="BU105" s="872"/>
      <c r="BV105" s="872"/>
      <c r="BW105" s="872"/>
      <c r="BX105" s="872"/>
      <c r="BY105" s="872"/>
      <c r="BZ105" s="872"/>
      <c r="CA105" s="872"/>
      <c r="CB105" s="872"/>
      <c r="CC105" s="872"/>
      <c r="CD105" s="872"/>
      <c r="CE105" s="872"/>
      <c r="CF105" s="872"/>
      <c r="CG105" s="872"/>
      <c r="CH105" s="872"/>
      <c r="CI105" s="872"/>
      <c r="CJ105" s="872"/>
      <c r="CK105" s="872"/>
      <c r="CL105" s="872"/>
      <c r="CM105" s="872"/>
      <c r="CN105" s="872"/>
      <c r="CO105" s="872"/>
      <c r="CP105" s="872"/>
      <c r="CQ105" s="872"/>
      <c r="CR105" s="872"/>
      <c r="CS105" s="872"/>
      <c r="CT105" s="872"/>
      <c r="CU105" s="872"/>
      <c r="CV105" s="872"/>
      <c r="CW105" s="872"/>
      <c r="CX105" s="872"/>
      <c r="CY105" s="872"/>
      <c r="CZ105" s="872"/>
      <c r="DA105" s="872"/>
      <c r="DB105" s="872"/>
      <c r="DC105" s="872"/>
      <c r="DD105" s="872"/>
      <c r="DE105" s="872"/>
      <c r="DF105" s="872"/>
      <c r="DG105" s="872"/>
      <c r="DH105" s="872"/>
      <c r="DI105" s="872"/>
      <c r="DJ105" s="872"/>
      <c r="DK105" s="872"/>
      <c r="DL105" s="872"/>
      <c r="DM105" s="872"/>
      <c r="DN105" s="872"/>
      <c r="DO105" s="872"/>
      <c r="DP105" s="872"/>
      <c r="DQ105" s="872"/>
      <c r="DR105" s="872"/>
      <c r="DS105" s="872"/>
      <c r="DT105" s="872"/>
      <c r="DU105" s="872"/>
      <c r="DV105" s="872"/>
      <c r="DW105" s="872"/>
      <c r="DX105" s="872"/>
      <c r="DY105" s="872"/>
      <c r="DZ105" s="872"/>
      <c r="EA105" s="872"/>
      <c r="EB105" s="872"/>
      <c r="EC105" s="872"/>
      <c r="ED105" s="872"/>
      <c r="EE105" s="872"/>
      <c r="EF105" s="872"/>
      <c r="EG105" s="872"/>
      <c r="EH105" s="872"/>
      <c r="EI105" s="872"/>
      <c r="EJ105" s="872"/>
      <c r="EK105" s="872"/>
      <c r="EL105" s="872"/>
      <c r="EM105" s="872"/>
      <c r="EN105" s="872"/>
      <c r="EO105" s="872"/>
      <c r="EP105" s="872"/>
      <c r="EQ105" s="872"/>
      <c r="ER105" s="872"/>
      <c r="ES105" s="872"/>
      <c r="ET105" s="872"/>
      <c r="EU105" s="872"/>
      <c r="EV105" s="872"/>
      <c r="EW105" s="872"/>
      <c r="EX105" s="872"/>
      <c r="EY105" s="872"/>
      <c r="EZ105" s="872"/>
      <c r="FA105" s="872"/>
      <c r="FB105" s="872"/>
      <c r="FC105" s="872"/>
      <c r="FD105" s="872"/>
      <c r="FE105" s="872"/>
      <c r="FF105" s="872"/>
      <c r="FG105" s="872"/>
      <c r="FH105" s="872"/>
      <c r="FI105" s="872"/>
      <c r="FJ105" s="872"/>
      <c r="FK105" s="872"/>
      <c r="FL105" s="872"/>
      <c r="FO105" s="98"/>
      <c r="FP105" s="98"/>
      <c r="FQ105" s="98"/>
      <c r="FR105" s="98"/>
      <c r="FS105" s="98"/>
      <c r="FT105" s="98"/>
    </row>
    <row r="106" spans="3:176" s="295" customFormat="1" x14ac:dyDescent="0.3">
      <c r="C106" s="872"/>
      <c r="D106" s="872"/>
      <c r="E106" s="872"/>
      <c r="F106" s="872"/>
      <c r="G106" s="872"/>
      <c r="H106" s="872"/>
      <c r="I106" s="872"/>
      <c r="J106" s="872"/>
      <c r="K106" s="872"/>
      <c r="L106" s="872"/>
      <c r="M106" s="872"/>
      <c r="N106" s="872"/>
      <c r="O106" s="872"/>
      <c r="P106" s="872"/>
      <c r="Q106" s="872"/>
      <c r="R106" s="872"/>
      <c r="S106" s="872"/>
      <c r="T106" s="872"/>
      <c r="U106" s="872"/>
      <c r="V106" s="872"/>
      <c r="W106" s="872"/>
      <c r="X106" s="872"/>
      <c r="Y106" s="872"/>
      <c r="Z106" s="872"/>
      <c r="AA106" s="872"/>
      <c r="AB106" s="872"/>
      <c r="AC106" s="872"/>
      <c r="AD106" s="872"/>
      <c r="AE106" s="872"/>
      <c r="AF106" s="872"/>
      <c r="AG106" s="872"/>
      <c r="AH106" s="872"/>
      <c r="AI106" s="872"/>
      <c r="AJ106" s="872"/>
      <c r="AK106" s="872"/>
      <c r="AL106" s="872"/>
      <c r="AM106" s="872"/>
      <c r="AN106" s="872"/>
      <c r="AO106" s="872"/>
      <c r="AP106" s="872"/>
      <c r="AQ106" s="872"/>
      <c r="AR106" s="872"/>
      <c r="AS106" s="872"/>
      <c r="AT106" s="872"/>
      <c r="AU106" s="872"/>
      <c r="AV106" s="872"/>
      <c r="AW106" s="872"/>
      <c r="AX106" s="872"/>
      <c r="AY106" s="872"/>
      <c r="AZ106" s="872"/>
      <c r="BA106" s="872"/>
      <c r="BB106" s="872"/>
      <c r="BC106" s="872"/>
      <c r="BD106" s="872"/>
      <c r="BE106" s="872"/>
      <c r="BF106" s="872"/>
      <c r="BG106" s="872"/>
      <c r="BH106" s="872"/>
      <c r="BI106" s="872"/>
      <c r="BJ106" s="872"/>
      <c r="BK106" s="872"/>
      <c r="BL106" s="872"/>
      <c r="BM106" s="872"/>
      <c r="BN106" s="872"/>
      <c r="BO106" s="872"/>
      <c r="BP106" s="872"/>
      <c r="BQ106" s="872"/>
      <c r="BR106" s="872"/>
      <c r="BS106" s="872"/>
      <c r="BT106" s="872"/>
      <c r="BU106" s="872"/>
      <c r="BV106" s="872"/>
      <c r="BW106" s="872"/>
      <c r="BX106" s="872"/>
      <c r="BY106" s="872"/>
      <c r="BZ106" s="872"/>
      <c r="CA106" s="872"/>
      <c r="CB106" s="872"/>
      <c r="CC106" s="872"/>
      <c r="CD106" s="872"/>
      <c r="CE106" s="872"/>
      <c r="CF106" s="872"/>
      <c r="CG106" s="872"/>
      <c r="CH106" s="872"/>
      <c r="CI106" s="872"/>
      <c r="CJ106" s="872"/>
      <c r="CK106" s="872"/>
      <c r="CL106" s="872"/>
      <c r="CM106" s="872"/>
      <c r="CN106" s="872"/>
      <c r="CO106" s="872"/>
      <c r="CP106" s="872"/>
      <c r="CQ106" s="872"/>
      <c r="CR106" s="872"/>
      <c r="CS106" s="872"/>
      <c r="CT106" s="872"/>
      <c r="CU106" s="872"/>
      <c r="CV106" s="872"/>
      <c r="CW106" s="872"/>
      <c r="CX106" s="872"/>
      <c r="CY106" s="872"/>
      <c r="CZ106" s="872"/>
      <c r="DA106" s="872"/>
      <c r="DB106" s="872"/>
      <c r="DC106" s="872"/>
      <c r="DD106" s="872"/>
      <c r="DE106" s="872"/>
      <c r="DF106" s="872"/>
      <c r="DG106" s="872"/>
      <c r="DH106" s="872"/>
      <c r="DI106" s="872"/>
      <c r="DJ106" s="872"/>
      <c r="DK106" s="872"/>
      <c r="DL106" s="872"/>
      <c r="DM106" s="872"/>
      <c r="DN106" s="872"/>
      <c r="DO106" s="872"/>
      <c r="DP106" s="872"/>
      <c r="DQ106" s="872"/>
      <c r="DR106" s="872"/>
      <c r="DS106" s="872"/>
      <c r="DT106" s="872"/>
      <c r="DU106" s="872"/>
      <c r="DV106" s="872"/>
      <c r="DW106" s="872"/>
      <c r="DX106" s="872"/>
      <c r="DY106" s="872"/>
      <c r="DZ106" s="872"/>
      <c r="EA106" s="872"/>
      <c r="EB106" s="872"/>
      <c r="EC106" s="872"/>
      <c r="ED106" s="872"/>
      <c r="EE106" s="872"/>
      <c r="EF106" s="872"/>
      <c r="EG106" s="872"/>
      <c r="EH106" s="872"/>
      <c r="EI106" s="872"/>
      <c r="EJ106" s="872"/>
      <c r="EK106" s="872"/>
      <c r="EL106" s="872"/>
      <c r="EM106" s="872"/>
      <c r="EN106" s="872"/>
      <c r="EO106" s="872"/>
      <c r="EP106" s="872"/>
      <c r="EQ106" s="872"/>
      <c r="ER106" s="872"/>
      <c r="ES106" s="872"/>
      <c r="ET106" s="872"/>
      <c r="EU106" s="872"/>
      <c r="EV106" s="872"/>
      <c r="EW106" s="872"/>
      <c r="EX106" s="872"/>
      <c r="EY106" s="872"/>
      <c r="EZ106" s="872"/>
      <c r="FA106" s="872"/>
      <c r="FB106" s="872"/>
      <c r="FC106" s="872"/>
      <c r="FD106" s="872"/>
      <c r="FE106" s="872"/>
      <c r="FF106" s="872"/>
      <c r="FG106" s="872"/>
      <c r="FH106" s="872"/>
      <c r="FI106" s="872"/>
      <c r="FJ106" s="872"/>
      <c r="FK106" s="872"/>
      <c r="FL106" s="872"/>
      <c r="FO106" s="98"/>
      <c r="FP106" s="98"/>
      <c r="FQ106" s="98"/>
      <c r="FR106" s="98"/>
      <c r="FS106" s="98"/>
      <c r="FT106" s="98"/>
    </row>
    <row r="107" spans="3:176" s="295" customFormat="1" x14ac:dyDescent="0.3">
      <c r="C107" s="872"/>
      <c r="D107" s="872"/>
      <c r="E107" s="872"/>
      <c r="F107" s="872"/>
      <c r="G107" s="872"/>
      <c r="H107" s="872"/>
      <c r="I107" s="872"/>
      <c r="J107" s="872"/>
      <c r="K107" s="872"/>
      <c r="L107" s="872"/>
      <c r="M107" s="872"/>
      <c r="N107" s="872"/>
      <c r="O107" s="872"/>
      <c r="P107" s="872"/>
      <c r="Q107" s="872"/>
      <c r="R107" s="872"/>
      <c r="S107" s="872"/>
      <c r="T107" s="872"/>
      <c r="U107" s="872"/>
      <c r="V107" s="872"/>
      <c r="W107" s="872"/>
      <c r="X107" s="872"/>
      <c r="Y107" s="872"/>
      <c r="Z107" s="872"/>
      <c r="AA107" s="872"/>
      <c r="AB107" s="872"/>
      <c r="AC107" s="872"/>
      <c r="AD107" s="872"/>
      <c r="AE107" s="872"/>
      <c r="AF107" s="872"/>
      <c r="AG107" s="872"/>
      <c r="AH107" s="872"/>
      <c r="AI107" s="872"/>
      <c r="AJ107" s="872"/>
      <c r="AK107" s="872"/>
      <c r="AL107" s="872"/>
      <c r="AM107" s="872"/>
      <c r="AN107" s="872"/>
      <c r="AO107" s="872"/>
      <c r="AP107" s="872"/>
      <c r="AQ107" s="872"/>
      <c r="AR107" s="872"/>
      <c r="AS107" s="872"/>
      <c r="AT107" s="872"/>
      <c r="AU107" s="872"/>
      <c r="AV107" s="872"/>
      <c r="AW107" s="872"/>
      <c r="AX107" s="872"/>
      <c r="AY107" s="872"/>
      <c r="AZ107" s="872"/>
      <c r="BA107" s="872"/>
      <c r="BB107" s="872"/>
      <c r="BC107" s="872"/>
      <c r="BD107" s="872"/>
      <c r="BE107" s="872"/>
      <c r="BF107" s="872"/>
      <c r="BG107" s="872"/>
      <c r="BH107" s="872"/>
      <c r="BI107" s="872"/>
      <c r="BJ107" s="872"/>
      <c r="BK107" s="872"/>
      <c r="BL107" s="872"/>
      <c r="BM107" s="872"/>
      <c r="BN107" s="872"/>
      <c r="BO107" s="872"/>
      <c r="BP107" s="872"/>
      <c r="BQ107" s="872"/>
      <c r="BR107" s="872"/>
      <c r="BS107" s="872"/>
      <c r="BT107" s="872"/>
      <c r="BU107" s="872"/>
      <c r="BV107" s="872"/>
      <c r="BW107" s="872"/>
      <c r="BX107" s="872"/>
      <c r="BY107" s="872"/>
      <c r="BZ107" s="872"/>
      <c r="CA107" s="872"/>
      <c r="CB107" s="872"/>
      <c r="CC107" s="872"/>
      <c r="CD107" s="872"/>
      <c r="CE107" s="872"/>
      <c r="CF107" s="872"/>
      <c r="CG107" s="872"/>
      <c r="CH107" s="872"/>
      <c r="CI107" s="872"/>
      <c r="CJ107" s="872"/>
      <c r="CK107" s="872"/>
      <c r="CL107" s="872"/>
      <c r="CM107" s="872"/>
      <c r="CN107" s="872"/>
      <c r="CO107" s="872"/>
      <c r="CP107" s="872"/>
      <c r="CQ107" s="872"/>
      <c r="CR107" s="872"/>
      <c r="CS107" s="872"/>
      <c r="CT107" s="872"/>
      <c r="CU107" s="872"/>
      <c r="CV107" s="872"/>
      <c r="CW107" s="872"/>
      <c r="CX107" s="872"/>
      <c r="CY107" s="872"/>
      <c r="CZ107" s="872"/>
      <c r="DA107" s="872"/>
      <c r="DB107" s="872"/>
      <c r="DC107" s="872"/>
      <c r="DD107" s="872"/>
      <c r="DE107" s="872"/>
      <c r="DF107" s="872"/>
      <c r="DG107" s="872"/>
      <c r="DH107" s="872"/>
      <c r="DI107" s="872"/>
      <c r="DJ107" s="872"/>
      <c r="DK107" s="872"/>
      <c r="DL107" s="872"/>
      <c r="DM107" s="872"/>
      <c r="DN107" s="872"/>
      <c r="DO107" s="872"/>
      <c r="DP107" s="872"/>
      <c r="DQ107" s="872"/>
      <c r="DR107" s="872"/>
      <c r="DS107" s="872"/>
      <c r="DT107" s="872"/>
      <c r="DU107" s="872"/>
      <c r="DV107" s="872"/>
      <c r="DW107" s="872"/>
      <c r="DX107" s="872"/>
      <c r="DY107" s="872"/>
      <c r="DZ107" s="872"/>
      <c r="EA107" s="872"/>
      <c r="EB107" s="872"/>
      <c r="EC107" s="872"/>
      <c r="ED107" s="872"/>
      <c r="EE107" s="872"/>
      <c r="EF107" s="872"/>
      <c r="EG107" s="872"/>
      <c r="EH107" s="872"/>
      <c r="EI107" s="872"/>
      <c r="EJ107" s="872"/>
      <c r="EK107" s="872"/>
      <c r="EL107" s="872"/>
      <c r="EM107" s="872"/>
      <c r="EN107" s="872"/>
      <c r="EO107" s="872"/>
      <c r="EP107" s="872"/>
      <c r="EQ107" s="872"/>
      <c r="ER107" s="872"/>
      <c r="ES107" s="872"/>
      <c r="ET107" s="872"/>
      <c r="EU107" s="872"/>
      <c r="EV107" s="872"/>
      <c r="EW107" s="872"/>
      <c r="EX107" s="872"/>
      <c r="EY107" s="872"/>
      <c r="EZ107" s="872"/>
      <c r="FA107" s="872"/>
      <c r="FB107" s="872"/>
      <c r="FC107" s="872"/>
      <c r="FD107" s="872"/>
      <c r="FE107" s="872"/>
      <c r="FF107" s="872"/>
      <c r="FG107" s="872"/>
      <c r="FH107" s="872"/>
      <c r="FI107" s="872"/>
      <c r="FJ107" s="872"/>
      <c r="FK107" s="872"/>
      <c r="FL107" s="872"/>
      <c r="FO107" s="98"/>
      <c r="FP107" s="98"/>
      <c r="FQ107" s="98"/>
      <c r="FR107" s="98"/>
      <c r="FS107" s="98"/>
      <c r="FT107" s="98"/>
    </row>
    <row r="108" spans="3:176" s="295" customFormat="1" x14ac:dyDescent="0.3">
      <c r="C108" s="872"/>
      <c r="D108" s="872"/>
      <c r="E108" s="872"/>
      <c r="F108" s="872"/>
      <c r="G108" s="872"/>
      <c r="H108" s="872"/>
      <c r="I108" s="872"/>
      <c r="J108" s="872"/>
      <c r="K108" s="872"/>
      <c r="L108" s="872"/>
      <c r="M108" s="872"/>
      <c r="N108" s="872"/>
      <c r="O108" s="872"/>
      <c r="P108" s="872"/>
      <c r="Q108" s="872"/>
      <c r="R108" s="872"/>
      <c r="S108" s="872"/>
      <c r="T108" s="872"/>
      <c r="U108" s="872"/>
      <c r="V108" s="872"/>
      <c r="W108" s="872"/>
      <c r="X108" s="872"/>
      <c r="Y108" s="872"/>
      <c r="Z108" s="872"/>
      <c r="AA108" s="872"/>
      <c r="AB108" s="872"/>
      <c r="AC108" s="872"/>
      <c r="AD108" s="872"/>
      <c r="AE108" s="872"/>
      <c r="AF108" s="872"/>
      <c r="AG108" s="872"/>
      <c r="AH108" s="872"/>
      <c r="AI108" s="872"/>
      <c r="AJ108" s="872"/>
      <c r="AK108" s="872"/>
      <c r="AL108" s="872"/>
      <c r="AM108" s="872"/>
      <c r="AN108" s="872"/>
      <c r="AO108" s="872"/>
      <c r="AP108" s="872"/>
      <c r="AQ108" s="872"/>
      <c r="AR108" s="872"/>
      <c r="AS108" s="872"/>
      <c r="AT108" s="872"/>
      <c r="AU108" s="872"/>
      <c r="AV108" s="872"/>
      <c r="AW108" s="872"/>
      <c r="AX108" s="872"/>
      <c r="AY108" s="872"/>
      <c r="AZ108" s="872"/>
      <c r="BA108" s="872"/>
      <c r="BB108" s="872"/>
      <c r="BC108" s="872"/>
      <c r="BD108" s="872"/>
      <c r="BE108" s="872"/>
      <c r="BF108" s="872"/>
      <c r="BG108" s="872"/>
      <c r="BH108" s="872"/>
      <c r="BI108" s="872"/>
      <c r="BJ108" s="872"/>
      <c r="BK108" s="872"/>
      <c r="BL108" s="872"/>
      <c r="BM108" s="872"/>
      <c r="BN108" s="872"/>
      <c r="BO108" s="872"/>
      <c r="BP108" s="872"/>
      <c r="BQ108" s="872"/>
      <c r="BR108" s="872"/>
      <c r="BS108" s="872"/>
      <c r="BT108" s="872"/>
      <c r="BU108" s="872"/>
      <c r="BV108" s="872"/>
      <c r="BW108" s="872"/>
      <c r="BX108" s="872"/>
      <c r="BY108" s="872"/>
      <c r="BZ108" s="872"/>
      <c r="CA108" s="872"/>
      <c r="CB108" s="872"/>
      <c r="CC108" s="872"/>
      <c r="CD108" s="872"/>
      <c r="CE108" s="872"/>
      <c r="CF108" s="872"/>
      <c r="CG108" s="872"/>
      <c r="CH108" s="872"/>
      <c r="CI108" s="872"/>
      <c r="CJ108" s="872"/>
      <c r="CK108" s="872"/>
      <c r="CL108" s="872"/>
      <c r="CM108" s="872"/>
      <c r="CN108" s="872"/>
      <c r="CO108" s="872"/>
      <c r="CP108" s="872"/>
      <c r="CQ108" s="872"/>
      <c r="CR108" s="872"/>
      <c r="CS108" s="872"/>
      <c r="CT108" s="872"/>
      <c r="CU108" s="872"/>
      <c r="CV108" s="872"/>
      <c r="CW108" s="872"/>
      <c r="CX108" s="872"/>
      <c r="CY108" s="872"/>
      <c r="CZ108" s="872"/>
      <c r="DA108" s="872"/>
      <c r="DB108" s="872"/>
      <c r="DC108" s="872"/>
      <c r="DD108" s="872"/>
      <c r="DE108" s="872"/>
      <c r="DF108" s="872"/>
      <c r="DG108" s="872"/>
      <c r="DH108" s="872"/>
      <c r="DI108" s="872"/>
      <c r="DJ108" s="872"/>
      <c r="DK108" s="872"/>
      <c r="DL108" s="872"/>
      <c r="DM108" s="872"/>
      <c r="DN108" s="872"/>
      <c r="DO108" s="872"/>
      <c r="DP108" s="872"/>
      <c r="DQ108" s="872"/>
      <c r="DR108" s="872"/>
      <c r="DS108" s="872"/>
      <c r="DT108" s="872"/>
      <c r="DU108" s="872"/>
      <c r="DV108" s="872"/>
      <c r="DW108" s="872"/>
      <c r="DX108" s="872"/>
      <c r="DY108" s="872"/>
      <c r="DZ108" s="872"/>
      <c r="EA108" s="872"/>
      <c r="EB108" s="872"/>
      <c r="EC108" s="872"/>
      <c r="ED108" s="872"/>
      <c r="EE108" s="872"/>
      <c r="EF108" s="872"/>
      <c r="EG108" s="872"/>
      <c r="EH108" s="872"/>
      <c r="EI108" s="872"/>
      <c r="EJ108" s="872"/>
      <c r="EK108" s="872"/>
      <c r="EL108" s="872"/>
      <c r="EM108" s="872"/>
      <c r="EN108" s="872"/>
      <c r="EO108" s="872"/>
      <c r="EP108" s="872"/>
      <c r="EQ108" s="872"/>
      <c r="ER108" s="872"/>
      <c r="ES108" s="872"/>
      <c r="ET108" s="872"/>
      <c r="EU108" s="872"/>
      <c r="EV108" s="872"/>
      <c r="EW108" s="872"/>
      <c r="EX108" s="872"/>
      <c r="EY108" s="872"/>
      <c r="EZ108" s="872"/>
      <c r="FA108" s="872"/>
      <c r="FB108" s="872"/>
      <c r="FC108" s="872"/>
      <c r="FD108" s="872"/>
      <c r="FE108" s="872"/>
      <c r="FF108" s="872"/>
      <c r="FG108" s="872"/>
      <c r="FH108" s="872"/>
      <c r="FI108" s="872"/>
      <c r="FJ108" s="872"/>
      <c r="FK108" s="872"/>
      <c r="FL108" s="872"/>
      <c r="FO108" s="98"/>
      <c r="FP108" s="98"/>
      <c r="FQ108" s="98"/>
      <c r="FR108" s="98"/>
      <c r="FS108" s="98"/>
      <c r="FT108" s="98"/>
    </row>
    <row r="109" spans="3:176" s="295" customFormat="1" x14ac:dyDescent="0.3">
      <c r="C109" s="872"/>
      <c r="D109" s="872"/>
      <c r="E109" s="872"/>
      <c r="F109" s="872"/>
      <c r="G109" s="872"/>
      <c r="H109" s="872"/>
      <c r="I109" s="872"/>
      <c r="J109" s="872"/>
      <c r="K109" s="872"/>
      <c r="L109" s="872"/>
      <c r="M109" s="872"/>
      <c r="N109" s="872"/>
      <c r="O109" s="872"/>
      <c r="P109" s="872"/>
      <c r="Q109" s="872"/>
      <c r="R109" s="872"/>
      <c r="S109" s="872"/>
      <c r="T109" s="872"/>
      <c r="U109" s="872"/>
      <c r="V109" s="872"/>
      <c r="W109" s="872"/>
      <c r="X109" s="872"/>
      <c r="Y109" s="872"/>
      <c r="Z109" s="872"/>
      <c r="AA109" s="872"/>
      <c r="AB109" s="872"/>
      <c r="AC109" s="872"/>
      <c r="AD109" s="872"/>
      <c r="AE109" s="872"/>
      <c r="AF109" s="872"/>
      <c r="AG109" s="872"/>
      <c r="AH109" s="872"/>
      <c r="AI109" s="872"/>
      <c r="AJ109" s="872"/>
      <c r="AK109" s="872"/>
      <c r="AL109" s="872"/>
      <c r="AM109" s="872"/>
      <c r="AN109" s="872"/>
      <c r="AO109" s="872"/>
      <c r="AP109" s="872"/>
      <c r="AQ109" s="872"/>
      <c r="AR109" s="872"/>
      <c r="AS109" s="872"/>
      <c r="AT109" s="872"/>
      <c r="AU109" s="872"/>
      <c r="AV109" s="872"/>
      <c r="AW109" s="872"/>
      <c r="AX109" s="872"/>
      <c r="AY109" s="872"/>
      <c r="AZ109" s="872"/>
      <c r="BA109" s="872"/>
      <c r="BB109" s="872"/>
      <c r="BC109" s="872"/>
      <c r="BD109" s="872"/>
      <c r="BE109" s="872"/>
      <c r="BF109" s="872"/>
      <c r="BG109" s="872"/>
      <c r="BH109" s="872"/>
      <c r="BI109" s="872"/>
      <c r="BJ109" s="872"/>
      <c r="BK109" s="872"/>
      <c r="BL109" s="872"/>
      <c r="BM109" s="872"/>
      <c r="BN109" s="872"/>
      <c r="BO109" s="872"/>
      <c r="BP109" s="872"/>
      <c r="BQ109" s="872"/>
      <c r="BR109" s="872"/>
      <c r="BS109" s="872"/>
      <c r="BT109" s="872"/>
      <c r="BU109" s="872"/>
      <c r="BV109" s="872"/>
      <c r="BW109" s="872"/>
      <c r="BX109" s="872"/>
      <c r="BY109" s="872"/>
      <c r="BZ109" s="872"/>
      <c r="CA109" s="872"/>
      <c r="CB109" s="872"/>
      <c r="CC109" s="872"/>
      <c r="CD109" s="872"/>
      <c r="CE109" s="872"/>
      <c r="CF109" s="872"/>
      <c r="CG109" s="872"/>
      <c r="CH109" s="872"/>
      <c r="CI109" s="872"/>
      <c r="CJ109" s="872"/>
      <c r="CK109" s="872"/>
      <c r="CL109" s="872"/>
      <c r="CM109" s="872"/>
      <c r="CN109" s="872"/>
      <c r="CO109" s="872"/>
      <c r="CP109" s="872"/>
      <c r="CQ109" s="872"/>
      <c r="CR109" s="872"/>
      <c r="CS109" s="872"/>
      <c r="CT109" s="872"/>
      <c r="CU109" s="872"/>
      <c r="CV109" s="872"/>
      <c r="CW109" s="872"/>
      <c r="CX109" s="872"/>
      <c r="CY109" s="872"/>
      <c r="CZ109" s="872"/>
      <c r="DA109" s="872"/>
      <c r="DB109" s="872"/>
      <c r="DC109" s="872"/>
      <c r="DD109" s="872"/>
      <c r="DE109" s="872"/>
      <c r="DF109" s="872"/>
      <c r="DG109" s="872"/>
      <c r="DH109" s="872"/>
      <c r="DI109" s="872"/>
      <c r="DJ109" s="872"/>
      <c r="DK109" s="872"/>
      <c r="DL109" s="872"/>
      <c r="DM109" s="872"/>
      <c r="DN109" s="872"/>
      <c r="DO109" s="872"/>
      <c r="DP109" s="872"/>
      <c r="DQ109" s="872"/>
      <c r="DR109" s="872"/>
      <c r="DS109" s="872"/>
      <c r="DT109" s="872"/>
      <c r="DU109" s="872"/>
      <c r="DV109" s="872"/>
      <c r="DW109" s="872"/>
      <c r="DX109" s="872"/>
      <c r="DY109" s="872"/>
      <c r="DZ109" s="872"/>
      <c r="EA109" s="872"/>
      <c r="EB109" s="872"/>
      <c r="EC109" s="872"/>
      <c r="ED109" s="872"/>
      <c r="EE109" s="872"/>
      <c r="EF109" s="872"/>
      <c r="EG109" s="872"/>
      <c r="EH109" s="872"/>
      <c r="EI109" s="872"/>
      <c r="EJ109" s="872"/>
      <c r="EK109" s="872"/>
      <c r="EL109" s="872"/>
      <c r="EM109" s="872"/>
      <c r="EN109" s="872"/>
      <c r="EO109" s="872"/>
      <c r="EP109" s="872"/>
      <c r="EQ109" s="872"/>
      <c r="ER109" s="872"/>
      <c r="ES109" s="872"/>
      <c r="ET109" s="872"/>
      <c r="EU109" s="872"/>
      <c r="EV109" s="872"/>
      <c r="EW109" s="872"/>
      <c r="EX109" s="872"/>
      <c r="EY109" s="872"/>
      <c r="EZ109" s="872"/>
      <c r="FA109" s="872"/>
      <c r="FB109" s="872"/>
      <c r="FC109" s="872"/>
      <c r="FD109" s="872"/>
      <c r="FE109" s="872"/>
      <c r="FF109" s="872"/>
      <c r="FG109" s="872"/>
      <c r="FH109" s="872"/>
      <c r="FI109" s="872"/>
      <c r="FJ109" s="872"/>
      <c r="FK109" s="872"/>
      <c r="FL109" s="872"/>
      <c r="FO109" s="98"/>
      <c r="FP109" s="98"/>
      <c r="FQ109" s="98"/>
      <c r="FR109" s="98"/>
      <c r="FS109" s="98"/>
      <c r="FT109" s="98"/>
    </row>
    <row r="110" spans="3:176" s="295" customFormat="1" x14ac:dyDescent="0.3">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72"/>
      <c r="AF110" s="872"/>
      <c r="AG110" s="872"/>
      <c r="AH110" s="872"/>
      <c r="AI110" s="872"/>
      <c r="AJ110" s="872"/>
      <c r="AK110" s="872"/>
      <c r="AL110" s="872"/>
      <c r="AM110" s="872"/>
      <c r="AN110" s="872"/>
      <c r="AO110" s="872"/>
      <c r="AP110" s="872"/>
      <c r="AQ110" s="872"/>
      <c r="AR110" s="872"/>
      <c r="AS110" s="872"/>
      <c r="AT110" s="872"/>
      <c r="AU110" s="872"/>
      <c r="AV110" s="872"/>
      <c r="AW110" s="872"/>
      <c r="AX110" s="872"/>
      <c r="AY110" s="872"/>
      <c r="AZ110" s="872"/>
      <c r="BA110" s="872"/>
      <c r="BB110" s="872"/>
      <c r="BC110" s="872"/>
      <c r="BD110" s="872"/>
      <c r="BE110" s="872"/>
      <c r="BF110" s="872"/>
      <c r="BG110" s="872"/>
      <c r="BH110" s="872"/>
      <c r="BI110" s="872"/>
      <c r="BJ110" s="872"/>
      <c r="BK110" s="872"/>
      <c r="BL110" s="872"/>
      <c r="BM110" s="872"/>
      <c r="BN110" s="872"/>
      <c r="BO110" s="872"/>
      <c r="BP110" s="872"/>
      <c r="BQ110" s="872"/>
      <c r="BR110" s="872"/>
      <c r="BS110" s="872"/>
      <c r="BT110" s="872"/>
      <c r="BU110" s="872"/>
      <c r="BV110" s="872"/>
      <c r="BW110" s="872"/>
      <c r="BX110" s="872"/>
      <c r="BY110" s="872"/>
      <c r="BZ110" s="872"/>
      <c r="CA110" s="872"/>
      <c r="CB110" s="872"/>
      <c r="CC110" s="872"/>
      <c r="CD110" s="872"/>
      <c r="CE110" s="872"/>
      <c r="CF110" s="872"/>
      <c r="CG110" s="872"/>
      <c r="CH110" s="872"/>
      <c r="CI110" s="872"/>
      <c r="CJ110" s="872"/>
      <c r="CK110" s="872"/>
      <c r="CL110" s="872"/>
      <c r="CM110" s="872"/>
      <c r="CN110" s="872"/>
      <c r="CO110" s="872"/>
      <c r="CP110" s="872"/>
      <c r="CQ110" s="872"/>
      <c r="CR110" s="872"/>
      <c r="CS110" s="872"/>
      <c r="CT110" s="872"/>
      <c r="CU110" s="872"/>
      <c r="CV110" s="872"/>
      <c r="CW110" s="872"/>
      <c r="CX110" s="872"/>
      <c r="CY110" s="872"/>
      <c r="CZ110" s="872"/>
      <c r="DA110" s="872"/>
      <c r="DB110" s="872"/>
      <c r="DC110" s="872"/>
      <c r="DD110" s="872"/>
      <c r="DE110" s="872"/>
      <c r="DF110" s="872"/>
      <c r="DG110" s="872"/>
      <c r="DH110" s="872"/>
      <c r="DI110" s="872"/>
      <c r="DJ110" s="872"/>
      <c r="DK110" s="872"/>
      <c r="DL110" s="872"/>
      <c r="DM110" s="872"/>
      <c r="DN110" s="872"/>
      <c r="DO110" s="872"/>
      <c r="DP110" s="872"/>
      <c r="DQ110" s="872"/>
      <c r="DR110" s="872"/>
      <c r="DS110" s="872"/>
      <c r="DT110" s="872"/>
      <c r="DU110" s="872"/>
      <c r="DV110" s="872"/>
      <c r="DW110" s="872"/>
      <c r="DX110" s="872"/>
      <c r="DY110" s="872"/>
      <c r="DZ110" s="872"/>
      <c r="EA110" s="872"/>
      <c r="EB110" s="872"/>
      <c r="EC110" s="872"/>
      <c r="ED110" s="872"/>
      <c r="EE110" s="872"/>
      <c r="EF110" s="872"/>
      <c r="EG110" s="872"/>
      <c r="EH110" s="872"/>
      <c r="EI110" s="872"/>
      <c r="EJ110" s="872"/>
      <c r="EK110" s="872"/>
      <c r="EL110" s="872"/>
      <c r="EM110" s="872"/>
      <c r="EN110" s="872"/>
      <c r="EO110" s="872"/>
      <c r="EP110" s="872"/>
      <c r="EQ110" s="872"/>
      <c r="ER110" s="872"/>
      <c r="ES110" s="872"/>
      <c r="ET110" s="872"/>
      <c r="EU110" s="872"/>
      <c r="EV110" s="872"/>
      <c r="EW110" s="872"/>
      <c r="EX110" s="872"/>
      <c r="EY110" s="872"/>
      <c r="EZ110" s="872"/>
      <c r="FA110" s="872"/>
      <c r="FB110" s="872"/>
      <c r="FC110" s="872"/>
      <c r="FD110" s="872"/>
      <c r="FE110" s="872"/>
      <c r="FF110" s="872"/>
      <c r="FG110" s="872"/>
      <c r="FH110" s="872"/>
      <c r="FI110" s="872"/>
      <c r="FJ110" s="872"/>
      <c r="FK110" s="872"/>
      <c r="FL110" s="872"/>
      <c r="FO110" s="98"/>
      <c r="FP110" s="98"/>
      <c r="FQ110" s="98"/>
      <c r="FR110" s="98"/>
      <c r="FS110" s="98"/>
      <c r="FT110" s="98"/>
    </row>
    <row r="111" spans="3:176" s="295" customFormat="1" x14ac:dyDescent="0.3">
      <c r="C111" s="872"/>
      <c r="D111" s="872"/>
      <c r="E111" s="872"/>
      <c r="F111" s="872"/>
      <c r="G111" s="872"/>
      <c r="H111" s="872"/>
      <c r="I111" s="872"/>
      <c r="J111" s="872"/>
      <c r="K111" s="872"/>
      <c r="L111" s="872"/>
      <c r="M111" s="872"/>
      <c r="N111" s="872"/>
      <c r="O111" s="872"/>
      <c r="P111" s="872"/>
      <c r="Q111" s="872"/>
      <c r="R111" s="872"/>
      <c r="S111" s="872"/>
      <c r="T111" s="872"/>
      <c r="U111" s="872"/>
      <c r="V111" s="872"/>
      <c r="W111" s="872"/>
      <c r="X111" s="872"/>
      <c r="Y111" s="872"/>
      <c r="Z111" s="872"/>
      <c r="AA111" s="872"/>
      <c r="AB111" s="872"/>
      <c r="AC111" s="872"/>
      <c r="AD111" s="872"/>
      <c r="AE111" s="872"/>
      <c r="AF111" s="872"/>
      <c r="AG111" s="872"/>
      <c r="AH111" s="872"/>
      <c r="AI111" s="872"/>
      <c r="AJ111" s="872"/>
      <c r="AK111" s="872"/>
      <c r="AL111" s="872"/>
      <c r="AM111" s="872"/>
      <c r="AN111" s="872"/>
      <c r="AO111" s="872"/>
      <c r="AP111" s="872"/>
      <c r="AQ111" s="872"/>
      <c r="AR111" s="872"/>
      <c r="AS111" s="872"/>
      <c r="AT111" s="872"/>
      <c r="AU111" s="872"/>
      <c r="AV111" s="872"/>
      <c r="AW111" s="872"/>
      <c r="AX111" s="872"/>
      <c r="AY111" s="872"/>
      <c r="AZ111" s="872"/>
      <c r="BA111" s="872"/>
      <c r="BB111" s="872"/>
      <c r="BC111" s="872"/>
      <c r="BD111" s="872"/>
      <c r="BE111" s="872"/>
      <c r="BF111" s="872"/>
      <c r="BG111" s="872"/>
      <c r="BH111" s="872"/>
      <c r="BI111" s="872"/>
      <c r="BJ111" s="872"/>
      <c r="BK111" s="872"/>
      <c r="BL111" s="872"/>
      <c r="BM111" s="872"/>
      <c r="BN111" s="872"/>
      <c r="BO111" s="872"/>
      <c r="BP111" s="872"/>
      <c r="BQ111" s="872"/>
      <c r="BR111" s="872"/>
      <c r="BS111" s="872"/>
      <c r="BT111" s="872"/>
      <c r="BU111" s="872"/>
      <c r="BV111" s="872"/>
      <c r="BW111" s="872"/>
      <c r="BX111" s="872"/>
      <c r="BY111" s="872"/>
      <c r="BZ111" s="872"/>
      <c r="CA111" s="872"/>
      <c r="CB111" s="872"/>
      <c r="CC111" s="872"/>
      <c r="CD111" s="872"/>
      <c r="CE111" s="872"/>
      <c r="CF111" s="872"/>
      <c r="CG111" s="872"/>
      <c r="CH111" s="872"/>
      <c r="CI111" s="872"/>
      <c r="CJ111" s="872"/>
      <c r="CK111" s="872"/>
      <c r="CL111" s="872"/>
      <c r="CM111" s="872"/>
      <c r="CN111" s="872"/>
      <c r="CO111" s="872"/>
      <c r="CP111" s="872"/>
      <c r="CQ111" s="872"/>
      <c r="CR111" s="872"/>
      <c r="CS111" s="872"/>
      <c r="CT111" s="872"/>
      <c r="CU111" s="872"/>
      <c r="CV111" s="872"/>
      <c r="CW111" s="872"/>
      <c r="CX111" s="872"/>
      <c r="CY111" s="872"/>
      <c r="CZ111" s="872"/>
      <c r="DA111" s="872"/>
      <c r="DB111" s="872"/>
      <c r="DC111" s="872"/>
      <c r="DD111" s="872"/>
      <c r="DE111" s="872"/>
      <c r="DF111" s="872"/>
      <c r="DG111" s="872"/>
      <c r="DH111" s="872"/>
      <c r="DI111" s="872"/>
      <c r="DJ111" s="872"/>
      <c r="DK111" s="872"/>
      <c r="DL111" s="872"/>
      <c r="DM111" s="872"/>
      <c r="DN111" s="872"/>
      <c r="DO111" s="872"/>
      <c r="DP111" s="872"/>
      <c r="DQ111" s="872"/>
      <c r="DR111" s="872"/>
      <c r="DS111" s="872"/>
      <c r="DT111" s="872"/>
      <c r="DU111" s="872"/>
      <c r="DV111" s="872"/>
      <c r="DW111" s="872"/>
      <c r="DX111" s="872"/>
      <c r="DY111" s="872"/>
      <c r="DZ111" s="872"/>
      <c r="EA111" s="872"/>
      <c r="EB111" s="872"/>
      <c r="EC111" s="872"/>
      <c r="ED111" s="872"/>
      <c r="EE111" s="872"/>
      <c r="EF111" s="872"/>
      <c r="EG111" s="872"/>
      <c r="EH111" s="872"/>
      <c r="EI111" s="872"/>
      <c r="EJ111" s="872"/>
      <c r="EK111" s="872"/>
      <c r="EL111" s="872"/>
      <c r="EM111" s="872"/>
      <c r="EN111" s="872"/>
      <c r="EO111" s="872"/>
      <c r="EP111" s="872"/>
      <c r="EQ111" s="872"/>
      <c r="ER111" s="872"/>
      <c r="ES111" s="872"/>
      <c r="ET111" s="872"/>
      <c r="EU111" s="872"/>
      <c r="EV111" s="872"/>
      <c r="EW111" s="872"/>
      <c r="EX111" s="872"/>
      <c r="EY111" s="872"/>
      <c r="EZ111" s="872"/>
      <c r="FA111" s="872"/>
      <c r="FB111" s="872"/>
      <c r="FC111" s="872"/>
      <c r="FD111" s="872"/>
      <c r="FE111" s="872"/>
      <c r="FF111" s="872"/>
      <c r="FG111" s="872"/>
      <c r="FH111" s="872"/>
      <c r="FI111" s="872"/>
      <c r="FJ111" s="872"/>
      <c r="FK111" s="872"/>
      <c r="FL111" s="872"/>
      <c r="FO111" s="98"/>
      <c r="FP111" s="98"/>
      <c r="FQ111" s="98"/>
      <c r="FR111" s="98"/>
      <c r="FS111" s="98"/>
      <c r="FT111" s="98"/>
    </row>
    <row r="112" spans="3:176" s="295" customFormat="1" x14ac:dyDescent="0.3">
      <c r="C112" s="872"/>
      <c r="D112" s="872"/>
      <c r="E112" s="872"/>
      <c r="F112" s="872"/>
      <c r="G112" s="872"/>
      <c r="H112" s="872"/>
      <c r="I112" s="872"/>
      <c r="J112" s="872"/>
      <c r="K112" s="872"/>
      <c r="L112" s="872"/>
      <c r="M112" s="872"/>
      <c r="N112" s="872"/>
      <c r="O112" s="872"/>
      <c r="P112" s="872"/>
      <c r="Q112" s="872"/>
      <c r="R112" s="872"/>
      <c r="S112" s="872"/>
      <c r="T112" s="872"/>
      <c r="U112" s="872"/>
      <c r="V112" s="872"/>
      <c r="W112" s="872"/>
      <c r="X112" s="872"/>
      <c r="Y112" s="872"/>
      <c r="Z112" s="872"/>
      <c r="AA112" s="872"/>
      <c r="AB112" s="872"/>
      <c r="AC112" s="872"/>
      <c r="AD112" s="872"/>
      <c r="AE112" s="872"/>
      <c r="AF112" s="872"/>
      <c r="AG112" s="872"/>
      <c r="AH112" s="872"/>
      <c r="AI112" s="872"/>
      <c r="AJ112" s="872"/>
      <c r="AK112" s="872"/>
      <c r="AL112" s="872"/>
      <c r="AM112" s="872"/>
      <c r="AN112" s="872"/>
      <c r="AO112" s="872"/>
      <c r="AP112" s="872"/>
      <c r="AQ112" s="872"/>
      <c r="AR112" s="872"/>
      <c r="AS112" s="872"/>
      <c r="AT112" s="872"/>
      <c r="AU112" s="872"/>
      <c r="AV112" s="872"/>
      <c r="AW112" s="872"/>
      <c r="AX112" s="872"/>
      <c r="AY112" s="872"/>
      <c r="AZ112" s="872"/>
      <c r="BA112" s="872"/>
      <c r="BB112" s="872"/>
      <c r="BC112" s="872"/>
      <c r="BD112" s="872"/>
      <c r="BE112" s="872"/>
      <c r="BF112" s="872"/>
      <c r="BG112" s="872"/>
      <c r="BH112" s="872"/>
      <c r="BI112" s="872"/>
      <c r="BJ112" s="872"/>
      <c r="BK112" s="872"/>
      <c r="BL112" s="872"/>
      <c r="BM112" s="872"/>
      <c r="BN112" s="872"/>
      <c r="BO112" s="872"/>
      <c r="BP112" s="872"/>
      <c r="BQ112" s="872"/>
      <c r="BR112" s="872"/>
      <c r="BS112" s="872"/>
      <c r="BT112" s="872"/>
      <c r="BU112" s="872"/>
      <c r="BV112" s="872"/>
      <c r="BW112" s="872"/>
      <c r="BX112" s="872"/>
      <c r="BY112" s="872"/>
      <c r="BZ112" s="872"/>
      <c r="CA112" s="872"/>
      <c r="CB112" s="872"/>
      <c r="CC112" s="872"/>
      <c r="CD112" s="872"/>
      <c r="CE112" s="872"/>
      <c r="CF112" s="872"/>
      <c r="CG112" s="872"/>
      <c r="CH112" s="872"/>
      <c r="CI112" s="872"/>
      <c r="CJ112" s="872"/>
      <c r="CK112" s="872"/>
      <c r="CL112" s="872"/>
      <c r="CM112" s="872"/>
      <c r="CN112" s="872"/>
      <c r="CO112" s="872"/>
      <c r="CP112" s="872"/>
      <c r="CQ112" s="872"/>
      <c r="CR112" s="872"/>
      <c r="CS112" s="872"/>
      <c r="CT112" s="872"/>
      <c r="CU112" s="872"/>
      <c r="CV112" s="872"/>
      <c r="CW112" s="872"/>
      <c r="CX112" s="872"/>
      <c r="CY112" s="872"/>
      <c r="CZ112" s="872"/>
      <c r="DA112" s="872"/>
      <c r="DB112" s="872"/>
      <c r="DC112" s="872"/>
      <c r="DD112" s="872"/>
      <c r="DE112" s="872"/>
      <c r="DF112" s="872"/>
      <c r="DG112" s="872"/>
      <c r="DH112" s="872"/>
      <c r="DI112" s="872"/>
      <c r="DJ112" s="872"/>
      <c r="DK112" s="872"/>
      <c r="DL112" s="872"/>
      <c r="DM112" s="872"/>
      <c r="DN112" s="872"/>
      <c r="DO112" s="872"/>
      <c r="DP112" s="872"/>
      <c r="DQ112" s="872"/>
      <c r="DR112" s="872"/>
      <c r="DS112" s="872"/>
      <c r="DT112" s="872"/>
      <c r="DU112" s="872"/>
      <c r="DV112" s="872"/>
      <c r="DW112" s="872"/>
      <c r="DX112" s="872"/>
      <c r="DY112" s="872"/>
      <c r="DZ112" s="872"/>
      <c r="EA112" s="872"/>
      <c r="EB112" s="872"/>
      <c r="EC112" s="872"/>
      <c r="ED112" s="872"/>
      <c r="EE112" s="872"/>
      <c r="EF112" s="872"/>
      <c r="EG112" s="872"/>
      <c r="EH112" s="872"/>
      <c r="EI112" s="872"/>
      <c r="EJ112" s="872"/>
      <c r="EK112" s="872"/>
      <c r="EL112" s="872"/>
      <c r="EM112" s="872"/>
      <c r="EN112" s="872"/>
      <c r="EO112" s="872"/>
      <c r="EP112" s="872"/>
      <c r="EQ112" s="872"/>
      <c r="ER112" s="872"/>
      <c r="ES112" s="872"/>
      <c r="ET112" s="872"/>
      <c r="EU112" s="872"/>
      <c r="EV112" s="872"/>
      <c r="EW112" s="872"/>
      <c r="EX112" s="872"/>
      <c r="EY112" s="872"/>
      <c r="EZ112" s="872"/>
      <c r="FA112" s="872"/>
      <c r="FB112" s="872"/>
      <c r="FC112" s="872"/>
      <c r="FD112" s="872"/>
      <c r="FE112" s="872"/>
      <c r="FF112" s="872"/>
      <c r="FG112" s="872"/>
      <c r="FH112" s="872"/>
      <c r="FI112" s="872"/>
      <c r="FJ112" s="872"/>
      <c r="FK112" s="872"/>
      <c r="FL112" s="872"/>
      <c r="FO112" s="98"/>
      <c r="FP112" s="98"/>
      <c r="FQ112" s="98"/>
      <c r="FR112" s="98"/>
      <c r="FS112" s="98"/>
      <c r="FT112" s="98"/>
    </row>
    <row r="113" spans="3:176" s="295" customFormat="1" x14ac:dyDescent="0.3">
      <c r="C113" s="872"/>
      <c r="D113" s="872"/>
      <c r="E113" s="872"/>
      <c r="F113" s="872"/>
      <c r="G113" s="872"/>
      <c r="H113" s="872"/>
      <c r="I113" s="872"/>
      <c r="J113" s="872"/>
      <c r="K113" s="872"/>
      <c r="L113" s="872"/>
      <c r="M113" s="872"/>
      <c r="N113" s="872"/>
      <c r="O113" s="872"/>
      <c r="P113" s="872"/>
      <c r="Q113" s="872"/>
      <c r="R113" s="872"/>
      <c r="S113" s="872"/>
      <c r="T113" s="872"/>
      <c r="U113" s="872"/>
      <c r="V113" s="872"/>
      <c r="W113" s="872"/>
      <c r="X113" s="872"/>
      <c r="Y113" s="872"/>
      <c r="Z113" s="872"/>
      <c r="AA113" s="872"/>
      <c r="AB113" s="872"/>
      <c r="AC113" s="872"/>
      <c r="AD113" s="872"/>
      <c r="AE113" s="872"/>
      <c r="AF113" s="872"/>
      <c r="AG113" s="872"/>
      <c r="AH113" s="872"/>
      <c r="AI113" s="872"/>
      <c r="AJ113" s="872"/>
      <c r="AK113" s="872"/>
      <c r="AL113" s="872"/>
      <c r="AM113" s="872"/>
      <c r="AN113" s="872"/>
      <c r="AO113" s="872"/>
      <c r="AP113" s="872"/>
      <c r="AQ113" s="872"/>
      <c r="AR113" s="872"/>
      <c r="AS113" s="872"/>
      <c r="AT113" s="872"/>
      <c r="AU113" s="872"/>
      <c r="AV113" s="872"/>
      <c r="AW113" s="872"/>
      <c r="AX113" s="872"/>
      <c r="AY113" s="872"/>
      <c r="AZ113" s="872"/>
      <c r="BA113" s="872"/>
      <c r="BB113" s="872"/>
      <c r="BC113" s="872"/>
      <c r="BD113" s="872"/>
      <c r="BE113" s="872"/>
      <c r="BF113" s="872"/>
      <c r="BG113" s="872"/>
      <c r="BH113" s="872"/>
      <c r="BI113" s="872"/>
      <c r="BJ113" s="872"/>
      <c r="BK113" s="872"/>
      <c r="BL113" s="872"/>
      <c r="BM113" s="872"/>
      <c r="BN113" s="872"/>
      <c r="BO113" s="872"/>
      <c r="BP113" s="872"/>
      <c r="BQ113" s="872"/>
      <c r="BR113" s="872"/>
      <c r="BS113" s="872"/>
      <c r="BT113" s="872"/>
      <c r="BU113" s="872"/>
      <c r="BV113" s="872"/>
      <c r="BW113" s="872"/>
      <c r="BX113" s="872"/>
      <c r="BY113" s="872"/>
      <c r="BZ113" s="872"/>
      <c r="CA113" s="872"/>
      <c r="CB113" s="872"/>
      <c r="CC113" s="872"/>
      <c r="CD113" s="872"/>
      <c r="CE113" s="872"/>
      <c r="CF113" s="872"/>
      <c r="CG113" s="872"/>
      <c r="CH113" s="872"/>
      <c r="CI113" s="872"/>
      <c r="CJ113" s="872"/>
      <c r="CK113" s="872"/>
      <c r="CL113" s="872"/>
      <c r="CM113" s="872"/>
      <c r="CN113" s="872"/>
      <c r="CO113" s="872"/>
      <c r="CP113" s="872"/>
      <c r="CQ113" s="872"/>
      <c r="CR113" s="872"/>
      <c r="CS113" s="872"/>
      <c r="CT113" s="872"/>
      <c r="CU113" s="872"/>
      <c r="CV113" s="872"/>
      <c r="CW113" s="872"/>
      <c r="CX113" s="872"/>
      <c r="CY113" s="872"/>
      <c r="CZ113" s="872"/>
      <c r="DA113" s="872"/>
      <c r="DB113" s="872"/>
      <c r="DC113" s="872"/>
      <c r="DD113" s="872"/>
      <c r="DE113" s="872"/>
      <c r="DF113" s="872"/>
      <c r="DG113" s="872"/>
      <c r="DH113" s="872"/>
      <c r="DI113" s="872"/>
      <c r="DJ113" s="872"/>
      <c r="DK113" s="872"/>
      <c r="DL113" s="872"/>
      <c r="DM113" s="872"/>
      <c r="DN113" s="872"/>
      <c r="DO113" s="872"/>
      <c r="DP113" s="872"/>
      <c r="DQ113" s="872"/>
      <c r="DR113" s="872"/>
      <c r="DS113" s="872"/>
      <c r="DT113" s="872"/>
      <c r="DU113" s="872"/>
      <c r="DV113" s="872"/>
      <c r="DW113" s="872"/>
      <c r="DX113" s="872"/>
      <c r="DY113" s="872"/>
      <c r="DZ113" s="872"/>
      <c r="EA113" s="872"/>
      <c r="EB113" s="872"/>
      <c r="EC113" s="872"/>
      <c r="ED113" s="872"/>
      <c r="EE113" s="872"/>
      <c r="EF113" s="872"/>
      <c r="EG113" s="872"/>
      <c r="EH113" s="872"/>
      <c r="EI113" s="872"/>
      <c r="EJ113" s="872"/>
      <c r="EK113" s="872"/>
      <c r="EL113" s="872"/>
      <c r="EM113" s="872"/>
      <c r="EN113" s="872"/>
      <c r="EO113" s="872"/>
      <c r="EP113" s="872"/>
      <c r="EQ113" s="872"/>
      <c r="ER113" s="872"/>
      <c r="ES113" s="872"/>
      <c r="ET113" s="872"/>
      <c r="EU113" s="872"/>
      <c r="EV113" s="872"/>
      <c r="EW113" s="872"/>
      <c r="EX113" s="872"/>
      <c r="EY113" s="872"/>
      <c r="EZ113" s="872"/>
      <c r="FA113" s="872"/>
      <c r="FB113" s="872"/>
      <c r="FC113" s="872"/>
      <c r="FD113" s="872"/>
      <c r="FE113" s="872"/>
      <c r="FF113" s="872"/>
      <c r="FG113" s="872"/>
      <c r="FH113" s="872"/>
      <c r="FI113" s="872"/>
      <c r="FJ113" s="872"/>
      <c r="FK113" s="872"/>
      <c r="FL113" s="872"/>
      <c r="FO113" s="98"/>
      <c r="FP113" s="98"/>
      <c r="FQ113" s="98"/>
      <c r="FR113" s="98"/>
      <c r="FS113" s="98"/>
      <c r="FT113" s="98"/>
    </row>
    <row r="114" spans="3:176" s="295" customFormat="1" x14ac:dyDescent="0.3">
      <c r="C114" s="872"/>
      <c r="D114" s="872"/>
      <c r="E114" s="872"/>
      <c r="F114" s="872"/>
      <c r="G114" s="872"/>
      <c r="H114" s="872"/>
      <c r="I114" s="872"/>
      <c r="J114" s="872"/>
      <c r="K114" s="872"/>
      <c r="L114" s="872"/>
      <c r="M114" s="872"/>
      <c r="N114" s="872"/>
      <c r="O114" s="872"/>
      <c r="P114" s="872"/>
      <c r="Q114" s="872"/>
      <c r="R114" s="872"/>
      <c r="S114" s="872"/>
      <c r="T114" s="872"/>
      <c r="U114" s="872"/>
      <c r="V114" s="872"/>
      <c r="W114" s="872"/>
      <c r="X114" s="872"/>
      <c r="Y114" s="872"/>
      <c r="Z114" s="872"/>
      <c r="AA114" s="872"/>
      <c r="AB114" s="872"/>
      <c r="AC114" s="872"/>
      <c r="AD114" s="872"/>
      <c r="AE114" s="872"/>
      <c r="AF114" s="872"/>
      <c r="AG114" s="872"/>
      <c r="AH114" s="872"/>
      <c r="AI114" s="872"/>
      <c r="AJ114" s="872"/>
      <c r="AK114" s="872"/>
      <c r="AL114" s="872"/>
      <c r="AM114" s="872"/>
      <c r="AN114" s="872"/>
      <c r="AO114" s="872"/>
      <c r="AP114" s="872"/>
      <c r="AQ114" s="872"/>
      <c r="AR114" s="872"/>
      <c r="AS114" s="872"/>
      <c r="AT114" s="872"/>
      <c r="AU114" s="872"/>
      <c r="AV114" s="872"/>
      <c r="AW114" s="872"/>
      <c r="AX114" s="872"/>
      <c r="AY114" s="872"/>
      <c r="AZ114" s="872"/>
      <c r="BA114" s="872"/>
      <c r="BB114" s="872"/>
      <c r="BC114" s="872"/>
      <c r="BD114" s="872"/>
      <c r="BE114" s="872"/>
      <c r="BF114" s="872"/>
      <c r="BG114" s="872"/>
      <c r="BH114" s="872"/>
      <c r="BI114" s="872"/>
      <c r="BJ114" s="872"/>
      <c r="BK114" s="872"/>
      <c r="BL114" s="872"/>
      <c r="BM114" s="872"/>
      <c r="BN114" s="872"/>
      <c r="BO114" s="872"/>
      <c r="BP114" s="872"/>
      <c r="BQ114" s="872"/>
      <c r="BR114" s="872"/>
      <c r="BS114" s="872"/>
      <c r="BT114" s="872"/>
      <c r="BU114" s="872"/>
      <c r="BV114" s="872"/>
      <c r="BW114" s="872"/>
      <c r="BX114" s="872"/>
      <c r="BY114" s="872"/>
      <c r="BZ114" s="872"/>
      <c r="CA114" s="872"/>
      <c r="CB114" s="872"/>
      <c r="CC114" s="872"/>
      <c r="CD114" s="872"/>
      <c r="CE114" s="872"/>
      <c r="CF114" s="872"/>
      <c r="CG114" s="872"/>
      <c r="CH114" s="872"/>
      <c r="CI114" s="872"/>
      <c r="CJ114" s="872"/>
      <c r="CK114" s="872"/>
      <c r="CL114" s="872"/>
      <c r="CM114" s="872"/>
      <c r="CN114" s="872"/>
      <c r="CO114" s="872"/>
      <c r="CP114" s="872"/>
      <c r="CQ114" s="872"/>
      <c r="CR114" s="872"/>
      <c r="CS114" s="872"/>
      <c r="CT114" s="872"/>
      <c r="CU114" s="872"/>
      <c r="CV114" s="872"/>
      <c r="CW114" s="872"/>
      <c r="CX114" s="872"/>
      <c r="CY114" s="872"/>
      <c r="CZ114" s="872"/>
      <c r="DA114" s="872"/>
      <c r="DB114" s="872"/>
      <c r="DC114" s="872"/>
      <c r="DD114" s="872"/>
      <c r="DE114" s="872"/>
      <c r="DF114" s="872"/>
      <c r="DG114" s="872"/>
      <c r="DH114" s="872"/>
      <c r="DI114" s="872"/>
      <c r="DJ114" s="872"/>
      <c r="DK114" s="872"/>
      <c r="DL114" s="872"/>
      <c r="DM114" s="872"/>
      <c r="DN114" s="872"/>
      <c r="DO114" s="872"/>
      <c r="DP114" s="872"/>
      <c r="DQ114" s="872"/>
      <c r="DR114" s="872"/>
      <c r="DS114" s="872"/>
      <c r="DT114" s="872"/>
      <c r="DU114" s="872"/>
      <c r="DV114" s="872"/>
      <c r="DW114" s="872"/>
      <c r="DX114" s="872"/>
      <c r="DY114" s="872"/>
      <c r="DZ114" s="872"/>
      <c r="EA114" s="872"/>
      <c r="EB114" s="872"/>
      <c r="EC114" s="872"/>
      <c r="ED114" s="872"/>
      <c r="EE114" s="872"/>
      <c r="EF114" s="872"/>
      <c r="EG114" s="872"/>
      <c r="EH114" s="872"/>
      <c r="EI114" s="872"/>
      <c r="EJ114" s="872"/>
      <c r="EK114" s="872"/>
      <c r="EL114" s="872"/>
      <c r="EM114" s="872"/>
      <c r="EN114" s="872"/>
      <c r="EO114" s="872"/>
      <c r="EP114" s="872"/>
      <c r="EQ114" s="872"/>
      <c r="ER114" s="872"/>
      <c r="ES114" s="872"/>
      <c r="ET114" s="872"/>
      <c r="EU114" s="872"/>
      <c r="EV114" s="872"/>
      <c r="EW114" s="872"/>
      <c r="EX114" s="872"/>
      <c r="EY114" s="872"/>
      <c r="EZ114" s="872"/>
      <c r="FA114" s="872"/>
      <c r="FB114" s="872"/>
      <c r="FC114" s="872"/>
      <c r="FD114" s="872"/>
      <c r="FE114" s="872"/>
      <c r="FF114" s="872"/>
      <c r="FG114" s="872"/>
      <c r="FH114" s="872"/>
      <c r="FI114" s="872"/>
      <c r="FJ114" s="872"/>
      <c r="FK114" s="872"/>
      <c r="FL114" s="872"/>
      <c r="FO114" s="98"/>
      <c r="FP114" s="98"/>
      <c r="FQ114" s="98"/>
      <c r="FR114" s="98"/>
      <c r="FS114" s="98"/>
      <c r="FT114" s="98"/>
    </row>
    <row r="115" spans="3:176" s="295" customFormat="1" x14ac:dyDescent="0.3">
      <c r="C115" s="872"/>
      <c r="D115" s="872"/>
      <c r="E115" s="872"/>
      <c r="F115" s="872"/>
      <c r="G115" s="872"/>
      <c r="H115" s="872"/>
      <c r="I115" s="872"/>
      <c r="J115" s="872"/>
      <c r="K115" s="872"/>
      <c r="L115" s="872"/>
      <c r="M115" s="872"/>
      <c r="N115" s="872"/>
      <c r="O115" s="872"/>
      <c r="P115" s="872"/>
      <c r="Q115" s="872"/>
      <c r="R115" s="872"/>
      <c r="S115" s="872"/>
      <c r="T115" s="872"/>
      <c r="U115" s="872"/>
      <c r="V115" s="872"/>
      <c r="W115" s="872"/>
      <c r="X115" s="872"/>
      <c r="Y115" s="872"/>
      <c r="Z115" s="872"/>
      <c r="AA115" s="872"/>
      <c r="AB115" s="872"/>
      <c r="AC115" s="872"/>
      <c r="AD115" s="872"/>
      <c r="AE115" s="872"/>
      <c r="AF115" s="872"/>
      <c r="AG115" s="872"/>
      <c r="AH115" s="872"/>
      <c r="AI115" s="872"/>
      <c r="AJ115" s="872"/>
      <c r="AK115" s="872"/>
      <c r="AL115" s="872"/>
      <c r="AM115" s="872"/>
      <c r="AN115" s="872"/>
      <c r="AO115" s="872"/>
      <c r="AP115" s="872"/>
      <c r="AQ115" s="872"/>
      <c r="AR115" s="872"/>
      <c r="AS115" s="872"/>
      <c r="AT115" s="872"/>
      <c r="AU115" s="872"/>
      <c r="AV115" s="872"/>
      <c r="AW115" s="872"/>
      <c r="AX115" s="872"/>
      <c r="AY115" s="872"/>
      <c r="AZ115" s="872"/>
      <c r="BA115" s="872"/>
      <c r="BB115" s="872"/>
      <c r="BC115" s="872"/>
      <c r="BD115" s="872"/>
      <c r="BE115" s="872"/>
      <c r="BF115" s="872"/>
      <c r="BG115" s="872"/>
      <c r="BH115" s="872"/>
      <c r="BI115" s="872"/>
      <c r="BJ115" s="872"/>
      <c r="BK115" s="872"/>
      <c r="BL115" s="872"/>
      <c r="BM115" s="872"/>
      <c r="BN115" s="872"/>
      <c r="BO115" s="872"/>
      <c r="BP115" s="872"/>
      <c r="BQ115" s="872"/>
      <c r="BR115" s="872"/>
      <c r="BS115" s="872"/>
      <c r="BT115" s="872"/>
      <c r="BU115" s="872"/>
      <c r="BV115" s="872"/>
      <c r="BW115" s="872"/>
      <c r="BX115" s="872"/>
      <c r="BY115" s="872"/>
      <c r="BZ115" s="872"/>
      <c r="CA115" s="872"/>
      <c r="CB115" s="872"/>
      <c r="CC115" s="872"/>
      <c r="CD115" s="872"/>
      <c r="CE115" s="872"/>
      <c r="CF115" s="872"/>
      <c r="CG115" s="872"/>
      <c r="CH115" s="872"/>
      <c r="CI115" s="872"/>
      <c r="CJ115" s="872"/>
      <c r="CK115" s="872"/>
      <c r="CL115" s="872"/>
      <c r="CM115" s="872"/>
      <c r="CN115" s="872"/>
      <c r="CO115" s="872"/>
      <c r="CP115" s="872"/>
      <c r="CQ115" s="872"/>
      <c r="CR115" s="872"/>
      <c r="CS115" s="872"/>
      <c r="CT115" s="872"/>
      <c r="CU115" s="872"/>
      <c r="CV115" s="872"/>
      <c r="CW115" s="872"/>
      <c r="CX115" s="872"/>
      <c r="CY115" s="872"/>
      <c r="CZ115" s="872"/>
      <c r="DA115" s="872"/>
      <c r="DB115" s="872"/>
      <c r="DC115" s="872"/>
      <c r="DD115" s="872"/>
      <c r="DE115" s="872"/>
      <c r="DF115" s="872"/>
      <c r="DG115" s="872"/>
      <c r="DH115" s="872"/>
      <c r="DI115" s="872"/>
      <c r="DJ115" s="872"/>
      <c r="DK115" s="872"/>
      <c r="DL115" s="872"/>
      <c r="DM115" s="872"/>
      <c r="DN115" s="872"/>
      <c r="DO115" s="872"/>
      <c r="DP115" s="872"/>
      <c r="DQ115" s="872"/>
      <c r="DR115" s="872"/>
      <c r="DS115" s="872"/>
      <c r="DT115" s="872"/>
      <c r="DU115" s="872"/>
      <c r="DV115" s="872"/>
      <c r="DW115" s="872"/>
      <c r="DX115" s="872"/>
      <c r="DY115" s="872"/>
      <c r="DZ115" s="872"/>
      <c r="EA115" s="872"/>
      <c r="EB115" s="872"/>
      <c r="EC115" s="872"/>
      <c r="ED115" s="872"/>
      <c r="EE115" s="872"/>
      <c r="EF115" s="872"/>
      <c r="EG115" s="872"/>
      <c r="EH115" s="872"/>
      <c r="EI115" s="872"/>
      <c r="EJ115" s="872"/>
      <c r="EK115" s="872"/>
      <c r="EL115" s="872"/>
      <c r="EM115" s="872"/>
      <c r="EN115" s="872"/>
      <c r="EO115" s="872"/>
      <c r="EP115" s="872"/>
      <c r="EQ115" s="872"/>
      <c r="ER115" s="872"/>
      <c r="ES115" s="872"/>
      <c r="ET115" s="872"/>
      <c r="EU115" s="872"/>
      <c r="EV115" s="872"/>
      <c r="EW115" s="872"/>
      <c r="EX115" s="872"/>
      <c r="EY115" s="872"/>
      <c r="EZ115" s="872"/>
      <c r="FA115" s="872"/>
      <c r="FB115" s="872"/>
      <c r="FC115" s="872"/>
      <c r="FD115" s="872"/>
      <c r="FE115" s="872"/>
      <c r="FF115" s="872"/>
      <c r="FG115" s="872"/>
      <c r="FH115" s="872"/>
      <c r="FI115" s="872"/>
      <c r="FJ115" s="872"/>
      <c r="FK115" s="872"/>
      <c r="FL115" s="872"/>
      <c r="FO115" s="98"/>
      <c r="FP115" s="98"/>
      <c r="FQ115" s="98"/>
      <c r="FR115" s="98"/>
      <c r="FS115" s="98"/>
      <c r="FT115" s="98"/>
    </row>
    <row r="116" spans="3:176" s="295" customFormat="1" x14ac:dyDescent="0.3">
      <c r="C116" s="872"/>
      <c r="D116" s="872"/>
      <c r="E116" s="872"/>
      <c r="F116" s="872"/>
      <c r="G116" s="872"/>
      <c r="H116" s="872"/>
      <c r="I116" s="872"/>
      <c r="J116" s="872"/>
      <c r="K116" s="872"/>
      <c r="L116" s="872"/>
      <c r="M116" s="872"/>
      <c r="N116" s="872"/>
      <c r="O116" s="872"/>
      <c r="P116" s="872"/>
      <c r="Q116" s="872"/>
      <c r="R116" s="872"/>
      <c r="S116" s="872"/>
      <c r="T116" s="872"/>
      <c r="U116" s="872"/>
      <c r="V116" s="872"/>
      <c r="W116" s="872"/>
      <c r="X116" s="872"/>
      <c r="Y116" s="872"/>
      <c r="Z116" s="872"/>
      <c r="AA116" s="872"/>
      <c r="AB116" s="872"/>
      <c r="AC116" s="872"/>
      <c r="AD116" s="872"/>
      <c r="AE116" s="872"/>
      <c r="AF116" s="872"/>
      <c r="AG116" s="872"/>
      <c r="AH116" s="872"/>
      <c r="AI116" s="872"/>
      <c r="AJ116" s="872"/>
      <c r="AK116" s="872"/>
      <c r="AL116" s="872"/>
      <c r="AM116" s="872"/>
      <c r="AN116" s="872"/>
      <c r="AO116" s="872"/>
      <c r="AP116" s="872"/>
      <c r="AQ116" s="872"/>
      <c r="AR116" s="872"/>
      <c r="AS116" s="872"/>
      <c r="AT116" s="872"/>
      <c r="AU116" s="872"/>
      <c r="AV116" s="872"/>
      <c r="AW116" s="872"/>
      <c r="AX116" s="872"/>
      <c r="AY116" s="872"/>
      <c r="AZ116" s="872"/>
      <c r="BA116" s="872"/>
      <c r="BB116" s="872"/>
      <c r="BC116" s="872"/>
      <c r="BD116" s="872"/>
      <c r="BE116" s="872"/>
      <c r="BF116" s="872"/>
      <c r="BG116" s="872"/>
      <c r="BH116" s="872"/>
      <c r="BI116" s="872"/>
      <c r="BJ116" s="872"/>
      <c r="BK116" s="872"/>
      <c r="BL116" s="872"/>
      <c r="BM116" s="872"/>
      <c r="BN116" s="872"/>
      <c r="BO116" s="872"/>
      <c r="BP116" s="872"/>
      <c r="BQ116" s="872"/>
      <c r="BR116" s="872"/>
      <c r="BS116" s="872"/>
      <c r="BT116" s="872"/>
      <c r="BU116" s="872"/>
      <c r="BV116" s="872"/>
      <c r="BW116" s="872"/>
      <c r="BX116" s="872"/>
      <c r="BY116" s="872"/>
      <c r="BZ116" s="872"/>
      <c r="CA116" s="872"/>
      <c r="CB116" s="872"/>
      <c r="CC116" s="872"/>
      <c r="CD116" s="872"/>
      <c r="CE116" s="872"/>
      <c r="CF116" s="872"/>
      <c r="CG116" s="872"/>
      <c r="CH116" s="872"/>
      <c r="CI116" s="872"/>
      <c r="CJ116" s="872"/>
      <c r="CK116" s="872"/>
      <c r="CL116" s="872"/>
      <c r="CM116" s="872"/>
      <c r="CN116" s="872"/>
      <c r="CO116" s="872"/>
      <c r="CP116" s="872"/>
      <c r="CQ116" s="872"/>
      <c r="CR116" s="872"/>
      <c r="CS116" s="872"/>
      <c r="CT116" s="872"/>
      <c r="CU116" s="872"/>
      <c r="CV116" s="872"/>
      <c r="CW116" s="872"/>
      <c r="CX116" s="872"/>
      <c r="CY116" s="872"/>
      <c r="CZ116" s="872"/>
      <c r="DA116" s="872"/>
      <c r="DB116" s="872"/>
      <c r="DC116" s="872"/>
      <c r="DD116" s="872"/>
      <c r="DE116" s="872"/>
      <c r="DF116" s="872"/>
      <c r="DG116" s="872"/>
      <c r="DH116" s="872"/>
      <c r="DI116" s="872"/>
      <c r="DJ116" s="872"/>
      <c r="DK116" s="872"/>
      <c r="DL116" s="872"/>
      <c r="DM116" s="872"/>
      <c r="DN116" s="872"/>
      <c r="DO116" s="872"/>
      <c r="DP116" s="872"/>
      <c r="DQ116" s="872"/>
      <c r="DR116" s="872"/>
      <c r="DS116" s="872"/>
      <c r="DT116" s="872"/>
      <c r="DU116" s="872"/>
      <c r="DV116" s="872"/>
      <c r="DW116" s="872"/>
      <c r="DX116" s="872"/>
      <c r="DY116" s="872"/>
      <c r="DZ116" s="872"/>
      <c r="EA116" s="872"/>
      <c r="EB116" s="872"/>
      <c r="EC116" s="872"/>
      <c r="ED116" s="872"/>
      <c r="EE116" s="872"/>
      <c r="EF116" s="872"/>
      <c r="EG116" s="872"/>
      <c r="EH116" s="872"/>
      <c r="EI116" s="872"/>
      <c r="EJ116" s="872"/>
      <c r="EK116" s="872"/>
      <c r="EL116" s="872"/>
      <c r="EM116" s="872"/>
      <c r="EN116" s="872"/>
      <c r="EO116" s="872"/>
      <c r="EP116" s="872"/>
      <c r="EQ116" s="872"/>
      <c r="ER116" s="872"/>
      <c r="ES116" s="872"/>
      <c r="ET116" s="872"/>
      <c r="EU116" s="872"/>
      <c r="EV116" s="872"/>
      <c r="EW116" s="872"/>
      <c r="EX116" s="872"/>
      <c r="EY116" s="872"/>
      <c r="EZ116" s="872"/>
      <c r="FA116" s="872"/>
      <c r="FB116" s="872"/>
      <c r="FC116" s="872"/>
      <c r="FD116" s="872"/>
      <c r="FE116" s="872"/>
      <c r="FF116" s="872"/>
      <c r="FG116" s="872"/>
      <c r="FH116" s="872"/>
      <c r="FI116" s="872"/>
      <c r="FJ116" s="872"/>
      <c r="FK116" s="872"/>
      <c r="FL116" s="872"/>
      <c r="FO116" s="98"/>
      <c r="FP116" s="98"/>
      <c r="FQ116" s="98"/>
      <c r="FR116" s="98"/>
      <c r="FS116" s="98"/>
      <c r="FT116" s="98"/>
    </row>
    <row r="117" spans="3:176" s="295" customFormat="1" x14ac:dyDescent="0.3">
      <c r="C117" s="872"/>
      <c r="D117" s="872"/>
      <c r="E117" s="872"/>
      <c r="F117" s="872"/>
      <c r="G117" s="872"/>
      <c r="H117" s="872"/>
      <c r="I117" s="872"/>
      <c r="J117" s="872"/>
      <c r="K117" s="872"/>
      <c r="L117" s="872"/>
      <c r="M117" s="872"/>
      <c r="N117" s="872"/>
      <c r="O117" s="872"/>
      <c r="P117" s="872"/>
      <c r="Q117" s="872"/>
      <c r="R117" s="872"/>
      <c r="S117" s="872"/>
      <c r="T117" s="872"/>
      <c r="U117" s="872"/>
      <c r="V117" s="872"/>
      <c r="W117" s="872"/>
      <c r="X117" s="872"/>
      <c r="Y117" s="872"/>
      <c r="Z117" s="872"/>
      <c r="AA117" s="872"/>
      <c r="AB117" s="872"/>
      <c r="AC117" s="872"/>
      <c r="AD117" s="872"/>
      <c r="AE117" s="872"/>
      <c r="AF117" s="872"/>
      <c r="AG117" s="872"/>
      <c r="AH117" s="872"/>
      <c r="AI117" s="872"/>
      <c r="AJ117" s="872"/>
      <c r="AK117" s="872"/>
      <c r="AL117" s="872"/>
      <c r="AM117" s="872"/>
      <c r="AN117" s="872"/>
      <c r="AO117" s="872"/>
      <c r="AP117" s="872"/>
      <c r="AQ117" s="872"/>
      <c r="AR117" s="872"/>
      <c r="AS117" s="872"/>
      <c r="AT117" s="872"/>
      <c r="AU117" s="872"/>
      <c r="AV117" s="872"/>
      <c r="AW117" s="872"/>
      <c r="AX117" s="872"/>
      <c r="AY117" s="872"/>
      <c r="AZ117" s="872"/>
      <c r="BA117" s="872"/>
      <c r="BB117" s="872"/>
      <c r="BC117" s="872"/>
      <c r="BD117" s="872"/>
      <c r="BE117" s="872"/>
      <c r="BF117" s="872"/>
      <c r="BG117" s="872"/>
      <c r="BH117" s="872"/>
      <c r="BI117" s="872"/>
      <c r="BJ117" s="872"/>
      <c r="BK117" s="872"/>
      <c r="BL117" s="872"/>
      <c r="BM117" s="872"/>
      <c r="BN117" s="872"/>
      <c r="BO117" s="872"/>
      <c r="BP117" s="872"/>
      <c r="BQ117" s="872"/>
      <c r="BR117" s="872"/>
      <c r="BS117" s="872"/>
      <c r="BT117" s="872"/>
      <c r="BU117" s="872"/>
      <c r="BV117" s="872"/>
      <c r="BW117" s="872"/>
      <c r="BX117" s="872"/>
      <c r="BY117" s="872"/>
      <c r="BZ117" s="872"/>
      <c r="CA117" s="872"/>
      <c r="CB117" s="872"/>
      <c r="CC117" s="872"/>
      <c r="CD117" s="872"/>
      <c r="CE117" s="872"/>
      <c r="CF117" s="872"/>
      <c r="CG117" s="872"/>
      <c r="CH117" s="872"/>
      <c r="CI117" s="872"/>
      <c r="CJ117" s="872"/>
      <c r="CK117" s="872"/>
      <c r="CL117" s="872"/>
      <c r="CM117" s="872"/>
      <c r="CN117" s="872"/>
      <c r="CO117" s="872"/>
      <c r="CP117" s="872"/>
      <c r="CQ117" s="872"/>
      <c r="CR117" s="872"/>
      <c r="CS117" s="872"/>
      <c r="CT117" s="872"/>
      <c r="CU117" s="872"/>
      <c r="CV117" s="872"/>
      <c r="CW117" s="872"/>
      <c r="CX117" s="872"/>
      <c r="CY117" s="872"/>
      <c r="CZ117" s="872"/>
      <c r="DA117" s="872"/>
      <c r="DB117" s="872"/>
      <c r="DC117" s="872"/>
      <c r="DD117" s="872"/>
      <c r="DE117" s="872"/>
      <c r="DF117" s="872"/>
      <c r="DG117" s="872"/>
      <c r="DH117" s="872"/>
      <c r="DI117" s="872"/>
      <c r="DJ117" s="872"/>
      <c r="DK117" s="872"/>
      <c r="DL117" s="872"/>
      <c r="DM117" s="872"/>
      <c r="DN117" s="872"/>
      <c r="DO117" s="872"/>
      <c r="DP117" s="872"/>
      <c r="DQ117" s="872"/>
      <c r="DR117" s="872"/>
      <c r="DS117" s="872"/>
      <c r="DT117" s="872"/>
      <c r="DU117" s="872"/>
      <c r="DV117" s="872"/>
      <c r="DW117" s="872"/>
      <c r="DX117" s="872"/>
      <c r="DY117" s="872"/>
      <c r="DZ117" s="872"/>
      <c r="EA117" s="872"/>
      <c r="EB117" s="872"/>
      <c r="EC117" s="872"/>
      <c r="ED117" s="872"/>
      <c r="EE117" s="872"/>
      <c r="EF117" s="872"/>
      <c r="EG117" s="872"/>
      <c r="EH117" s="872"/>
      <c r="EI117" s="872"/>
      <c r="EJ117" s="872"/>
      <c r="EK117" s="872"/>
      <c r="EL117" s="872"/>
      <c r="EM117" s="872"/>
      <c r="EN117" s="872"/>
      <c r="EO117" s="872"/>
      <c r="EP117" s="872"/>
      <c r="EQ117" s="872"/>
      <c r="ER117" s="872"/>
      <c r="ES117" s="872"/>
      <c r="ET117" s="872"/>
      <c r="EU117" s="872"/>
      <c r="EV117" s="872"/>
      <c r="EW117" s="872"/>
      <c r="EX117" s="872"/>
      <c r="EY117" s="872"/>
      <c r="EZ117" s="872"/>
      <c r="FA117" s="872"/>
      <c r="FB117" s="872"/>
      <c r="FC117" s="872"/>
      <c r="FD117" s="872"/>
      <c r="FE117" s="872"/>
      <c r="FF117" s="872"/>
      <c r="FG117" s="872"/>
      <c r="FH117" s="872"/>
      <c r="FI117" s="872"/>
      <c r="FJ117" s="872"/>
      <c r="FK117" s="872"/>
      <c r="FL117" s="872"/>
      <c r="FO117" s="98"/>
      <c r="FP117" s="98"/>
      <c r="FQ117" s="98"/>
      <c r="FR117" s="98"/>
      <c r="FS117" s="98"/>
      <c r="FT117" s="98"/>
    </row>
    <row r="118" spans="3:176" s="295" customFormat="1" x14ac:dyDescent="0.3">
      <c r="C118" s="872"/>
      <c r="D118" s="872"/>
      <c r="E118" s="872"/>
      <c r="F118" s="872"/>
      <c r="G118" s="872"/>
      <c r="H118" s="872"/>
      <c r="I118" s="872"/>
      <c r="J118" s="872"/>
      <c r="K118" s="872"/>
      <c r="L118" s="872"/>
      <c r="M118" s="872"/>
      <c r="N118" s="872"/>
      <c r="O118" s="872"/>
      <c r="P118" s="872"/>
      <c r="Q118" s="872"/>
      <c r="R118" s="872"/>
      <c r="S118" s="872"/>
      <c r="T118" s="872"/>
      <c r="U118" s="872"/>
      <c r="V118" s="872"/>
      <c r="W118" s="872"/>
      <c r="X118" s="872"/>
      <c r="Y118" s="872"/>
      <c r="Z118" s="872"/>
      <c r="AA118" s="872"/>
      <c r="AB118" s="872"/>
      <c r="AC118" s="872"/>
      <c r="AD118" s="872"/>
      <c r="AE118" s="872"/>
      <c r="AF118" s="872"/>
      <c r="AG118" s="872"/>
      <c r="AH118" s="872"/>
      <c r="AI118" s="872"/>
      <c r="AJ118" s="872"/>
      <c r="AK118" s="872"/>
      <c r="AL118" s="872"/>
      <c r="AM118" s="872"/>
      <c r="AN118" s="872"/>
      <c r="AO118" s="872"/>
      <c r="AP118" s="872"/>
      <c r="AQ118" s="872"/>
      <c r="AR118" s="872"/>
      <c r="AS118" s="872"/>
      <c r="AT118" s="872"/>
      <c r="AU118" s="872"/>
      <c r="AV118" s="872"/>
      <c r="AW118" s="872"/>
      <c r="AX118" s="872"/>
      <c r="AY118" s="872"/>
      <c r="AZ118" s="872"/>
      <c r="BA118" s="872"/>
      <c r="BB118" s="872"/>
      <c r="BC118" s="872"/>
      <c r="BD118" s="872"/>
      <c r="BE118" s="872"/>
      <c r="BF118" s="872"/>
      <c r="BG118" s="872"/>
      <c r="BH118" s="872"/>
      <c r="BI118" s="872"/>
      <c r="BJ118" s="872"/>
      <c r="BK118" s="872"/>
      <c r="BL118" s="872"/>
      <c r="BM118" s="872"/>
      <c r="BN118" s="872"/>
      <c r="BO118" s="872"/>
      <c r="BP118" s="872"/>
      <c r="BQ118" s="872"/>
      <c r="BR118" s="872"/>
      <c r="BS118" s="872"/>
      <c r="BT118" s="872"/>
      <c r="BU118" s="872"/>
      <c r="BV118" s="872"/>
      <c r="BW118" s="872"/>
      <c r="BX118" s="872"/>
      <c r="BY118" s="872"/>
      <c r="BZ118" s="872"/>
      <c r="CA118" s="872"/>
      <c r="CB118" s="872"/>
      <c r="CC118" s="872"/>
      <c r="CD118" s="872"/>
      <c r="CE118" s="872"/>
      <c r="CF118" s="872"/>
      <c r="CG118" s="872"/>
      <c r="CH118" s="872"/>
      <c r="CI118" s="872"/>
      <c r="CJ118" s="872"/>
      <c r="CK118" s="872"/>
      <c r="CL118" s="872"/>
      <c r="CM118" s="872"/>
      <c r="CN118" s="872"/>
      <c r="CO118" s="872"/>
      <c r="CP118" s="872"/>
      <c r="CQ118" s="872"/>
      <c r="CR118" s="872"/>
      <c r="CS118" s="872"/>
      <c r="CT118" s="872"/>
      <c r="CU118" s="872"/>
      <c r="CV118" s="872"/>
      <c r="CW118" s="872"/>
      <c r="CX118" s="872"/>
      <c r="CY118" s="872"/>
      <c r="CZ118" s="872"/>
      <c r="DA118" s="872"/>
      <c r="DB118" s="872"/>
      <c r="DC118" s="872"/>
      <c r="DD118" s="872"/>
      <c r="DE118" s="872"/>
      <c r="DF118" s="872"/>
      <c r="DG118" s="872"/>
      <c r="DH118" s="872"/>
      <c r="DI118" s="872"/>
      <c r="DJ118" s="872"/>
      <c r="DK118" s="872"/>
      <c r="DL118" s="872"/>
      <c r="DM118" s="872"/>
      <c r="DN118" s="872"/>
      <c r="DO118" s="872"/>
      <c r="DP118" s="872"/>
      <c r="DQ118" s="872"/>
      <c r="DR118" s="872"/>
      <c r="DS118" s="872"/>
      <c r="DT118" s="872"/>
      <c r="DU118" s="872"/>
      <c r="DV118" s="872"/>
      <c r="DW118" s="872"/>
      <c r="DX118" s="872"/>
      <c r="DY118" s="872"/>
      <c r="DZ118" s="872"/>
      <c r="EA118" s="872"/>
      <c r="EB118" s="872"/>
      <c r="EC118" s="872"/>
      <c r="ED118" s="872"/>
      <c r="EE118" s="872"/>
      <c r="EF118" s="872"/>
      <c r="EG118" s="872"/>
      <c r="EH118" s="872"/>
      <c r="EI118" s="872"/>
      <c r="EJ118" s="872"/>
      <c r="EK118" s="872"/>
      <c r="EL118" s="872"/>
      <c r="EM118" s="872"/>
      <c r="EN118" s="872"/>
      <c r="EO118" s="872"/>
      <c r="EP118" s="872"/>
      <c r="EQ118" s="872"/>
      <c r="ER118" s="872"/>
      <c r="ES118" s="872"/>
      <c r="ET118" s="872"/>
      <c r="EU118" s="872"/>
      <c r="EV118" s="872"/>
      <c r="EW118" s="872"/>
      <c r="EX118" s="872"/>
      <c r="EY118" s="872"/>
      <c r="EZ118" s="872"/>
      <c r="FA118" s="872"/>
      <c r="FB118" s="872"/>
      <c r="FC118" s="872"/>
      <c r="FD118" s="872"/>
      <c r="FE118" s="872"/>
      <c r="FF118" s="872"/>
      <c r="FG118" s="872"/>
      <c r="FH118" s="872"/>
      <c r="FI118" s="872"/>
      <c r="FJ118" s="872"/>
      <c r="FK118" s="872"/>
      <c r="FL118" s="872"/>
      <c r="FO118" s="98"/>
      <c r="FP118" s="98"/>
      <c r="FQ118" s="98"/>
      <c r="FR118" s="98"/>
      <c r="FS118" s="98"/>
      <c r="FT118" s="98"/>
    </row>
    <row r="119" spans="3:176" s="295" customFormat="1" x14ac:dyDescent="0.3">
      <c r="C119" s="872"/>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2"/>
      <c r="AA119" s="872"/>
      <c r="AB119" s="872"/>
      <c r="AC119" s="872"/>
      <c r="AD119" s="872"/>
      <c r="AE119" s="872"/>
      <c r="AF119" s="872"/>
      <c r="AG119" s="872"/>
      <c r="AH119" s="872"/>
      <c r="AI119" s="872"/>
      <c r="AJ119" s="872"/>
      <c r="AK119" s="872"/>
      <c r="AL119" s="872"/>
      <c r="AM119" s="872"/>
      <c r="AN119" s="872"/>
      <c r="AO119" s="872"/>
      <c r="AP119" s="872"/>
      <c r="AQ119" s="872"/>
      <c r="AR119" s="872"/>
      <c r="AS119" s="872"/>
      <c r="AT119" s="872"/>
      <c r="AU119" s="872"/>
      <c r="AV119" s="872"/>
      <c r="AW119" s="872"/>
      <c r="AX119" s="872"/>
      <c r="AY119" s="872"/>
      <c r="AZ119" s="872"/>
      <c r="BA119" s="872"/>
      <c r="BB119" s="872"/>
      <c r="BC119" s="872"/>
      <c r="BD119" s="872"/>
      <c r="BE119" s="872"/>
      <c r="BF119" s="872"/>
      <c r="BG119" s="872"/>
      <c r="BH119" s="872"/>
      <c r="BI119" s="872"/>
      <c r="BJ119" s="872"/>
      <c r="BK119" s="872"/>
      <c r="BL119" s="872"/>
      <c r="BM119" s="872"/>
      <c r="BN119" s="872"/>
      <c r="BO119" s="872"/>
      <c r="BP119" s="872"/>
      <c r="BQ119" s="872"/>
      <c r="BR119" s="872"/>
      <c r="BS119" s="872"/>
      <c r="BT119" s="872"/>
      <c r="BU119" s="872"/>
      <c r="BV119" s="872"/>
      <c r="BW119" s="872"/>
      <c r="BX119" s="872"/>
      <c r="BY119" s="872"/>
      <c r="BZ119" s="872"/>
      <c r="CA119" s="872"/>
      <c r="CB119" s="872"/>
      <c r="CC119" s="872"/>
      <c r="CD119" s="872"/>
      <c r="CE119" s="872"/>
      <c r="CF119" s="872"/>
      <c r="CG119" s="872"/>
      <c r="CH119" s="872"/>
      <c r="CI119" s="872"/>
      <c r="CJ119" s="872"/>
      <c r="CK119" s="872"/>
      <c r="CL119" s="872"/>
      <c r="CM119" s="872"/>
      <c r="CN119" s="872"/>
      <c r="CO119" s="872"/>
      <c r="CP119" s="872"/>
      <c r="CQ119" s="872"/>
      <c r="CR119" s="872"/>
      <c r="CS119" s="872"/>
      <c r="CT119" s="872"/>
      <c r="CU119" s="872"/>
      <c r="CV119" s="872"/>
      <c r="CW119" s="872"/>
      <c r="CX119" s="872"/>
      <c r="CY119" s="872"/>
      <c r="CZ119" s="872"/>
      <c r="DA119" s="872"/>
      <c r="DB119" s="872"/>
      <c r="DC119" s="872"/>
      <c r="DD119" s="872"/>
      <c r="DE119" s="872"/>
      <c r="DF119" s="872"/>
      <c r="DG119" s="872"/>
      <c r="DH119" s="872"/>
      <c r="DI119" s="872"/>
      <c r="DJ119" s="872"/>
      <c r="DK119" s="872"/>
      <c r="DL119" s="872"/>
      <c r="DM119" s="872"/>
      <c r="DN119" s="872"/>
      <c r="DO119" s="872"/>
      <c r="DP119" s="872"/>
      <c r="DQ119" s="872"/>
      <c r="DR119" s="872"/>
      <c r="DS119" s="872"/>
      <c r="DT119" s="872"/>
      <c r="DU119" s="872"/>
      <c r="DV119" s="872"/>
      <c r="DW119" s="872"/>
      <c r="DX119" s="872"/>
      <c r="DY119" s="872"/>
      <c r="DZ119" s="872"/>
      <c r="EA119" s="872"/>
      <c r="EB119" s="872"/>
      <c r="EC119" s="872"/>
      <c r="ED119" s="872"/>
      <c r="EE119" s="872"/>
      <c r="EF119" s="872"/>
      <c r="EG119" s="872"/>
      <c r="EH119" s="872"/>
      <c r="EI119" s="872"/>
      <c r="EJ119" s="872"/>
      <c r="EK119" s="872"/>
      <c r="EL119" s="872"/>
      <c r="EM119" s="872"/>
      <c r="EN119" s="872"/>
      <c r="EO119" s="872"/>
      <c r="EP119" s="872"/>
      <c r="EQ119" s="872"/>
      <c r="ER119" s="872"/>
      <c r="ES119" s="872"/>
      <c r="ET119" s="872"/>
      <c r="EU119" s="872"/>
      <c r="EV119" s="872"/>
      <c r="EW119" s="872"/>
      <c r="EX119" s="872"/>
      <c r="EY119" s="872"/>
      <c r="EZ119" s="872"/>
      <c r="FA119" s="872"/>
      <c r="FB119" s="872"/>
      <c r="FC119" s="872"/>
      <c r="FD119" s="872"/>
      <c r="FE119" s="872"/>
      <c r="FF119" s="872"/>
      <c r="FG119" s="872"/>
      <c r="FH119" s="872"/>
      <c r="FI119" s="872"/>
      <c r="FJ119" s="872"/>
      <c r="FK119" s="872"/>
      <c r="FL119" s="872"/>
      <c r="FO119" s="98"/>
      <c r="FP119" s="98"/>
      <c r="FQ119" s="98"/>
      <c r="FR119" s="98"/>
      <c r="FS119" s="98"/>
      <c r="FT119" s="98"/>
    </row>
    <row r="120" spans="3:176" s="295" customFormat="1" x14ac:dyDescent="0.3">
      <c r="C120" s="872"/>
      <c r="D120" s="872"/>
      <c r="E120" s="872"/>
      <c r="F120" s="872"/>
      <c r="G120" s="872"/>
      <c r="H120" s="872"/>
      <c r="I120" s="872"/>
      <c r="J120" s="872"/>
      <c r="K120" s="872"/>
      <c r="L120" s="872"/>
      <c r="M120" s="872"/>
      <c r="N120" s="872"/>
      <c r="O120" s="872"/>
      <c r="P120" s="872"/>
      <c r="Q120" s="872"/>
      <c r="R120" s="872"/>
      <c r="S120" s="872"/>
      <c r="T120" s="872"/>
      <c r="U120" s="872"/>
      <c r="V120" s="872"/>
      <c r="W120" s="872"/>
      <c r="X120" s="872"/>
      <c r="Y120" s="872"/>
      <c r="Z120" s="872"/>
      <c r="AA120" s="872"/>
      <c r="AB120" s="872"/>
      <c r="AC120" s="872"/>
      <c r="AD120" s="872"/>
      <c r="AE120" s="872"/>
      <c r="AF120" s="872"/>
      <c r="AG120" s="872"/>
      <c r="AH120" s="872"/>
      <c r="AI120" s="872"/>
      <c r="AJ120" s="872"/>
      <c r="AK120" s="872"/>
      <c r="AL120" s="872"/>
      <c r="AM120" s="872"/>
      <c r="AN120" s="872"/>
      <c r="AO120" s="872"/>
      <c r="AP120" s="872"/>
      <c r="AQ120" s="872"/>
      <c r="AR120" s="872"/>
      <c r="AS120" s="872"/>
      <c r="AT120" s="872"/>
      <c r="AU120" s="872"/>
      <c r="AV120" s="872"/>
      <c r="AW120" s="872"/>
      <c r="AX120" s="872"/>
      <c r="AY120" s="872"/>
      <c r="AZ120" s="872"/>
      <c r="BA120" s="872"/>
      <c r="BB120" s="872"/>
      <c r="BC120" s="872"/>
      <c r="BD120" s="872"/>
      <c r="BE120" s="872"/>
      <c r="BF120" s="872"/>
      <c r="BG120" s="872"/>
      <c r="BH120" s="872"/>
      <c r="BI120" s="872"/>
      <c r="BJ120" s="872"/>
      <c r="BK120" s="872"/>
      <c r="BL120" s="872"/>
      <c r="BM120" s="872"/>
      <c r="BN120" s="872"/>
      <c r="BO120" s="872"/>
      <c r="BP120" s="872"/>
      <c r="BQ120" s="872"/>
      <c r="BR120" s="872"/>
      <c r="BS120" s="872"/>
      <c r="BT120" s="872"/>
      <c r="BU120" s="872"/>
      <c r="BV120" s="872"/>
      <c r="BW120" s="872"/>
      <c r="BX120" s="872"/>
      <c r="BY120" s="872"/>
      <c r="BZ120" s="872"/>
      <c r="CA120" s="872"/>
      <c r="CB120" s="872"/>
      <c r="CC120" s="872"/>
      <c r="CD120" s="872"/>
      <c r="CE120" s="872"/>
      <c r="CF120" s="872"/>
      <c r="CG120" s="872"/>
      <c r="CH120" s="872"/>
      <c r="CI120" s="872"/>
      <c r="CJ120" s="872"/>
      <c r="CK120" s="872"/>
      <c r="CL120" s="872"/>
      <c r="CM120" s="872"/>
      <c r="CN120" s="872"/>
      <c r="CO120" s="872"/>
      <c r="CP120" s="872"/>
      <c r="CQ120" s="872"/>
      <c r="CR120" s="872"/>
      <c r="CS120" s="872"/>
      <c r="CT120" s="872"/>
      <c r="CU120" s="872"/>
      <c r="CV120" s="872"/>
      <c r="CW120" s="872"/>
      <c r="CX120" s="872"/>
      <c r="CY120" s="872"/>
      <c r="CZ120" s="872"/>
      <c r="DA120" s="872"/>
      <c r="DB120" s="872"/>
      <c r="DC120" s="872"/>
      <c r="DD120" s="872"/>
      <c r="DE120" s="872"/>
      <c r="DF120" s="872"/>
      <c r="DG120" s="872"/>
      <c r="DH120" s="872"/>
      <c r="DI120" s="872"/>
      <c r="DJ120" s="872"/>
      <c r="DK120" s="872"/>
      <c r="DL120" s="872"/>
      <c r="DM120" s="872"/>
      <c r="DN120" s="872"/>
      <c r="DO120" s="872"/>
      <c r="DP120" s="872"/>
      <c r="DQ120" s="872"/>
      <c r="DR120" s="872"/>
      <c r="DS120" s="872"/>
      <c r="DT120" s="872"/>
      <c r="DU120" s="872"/>
      <c r="DV120" s="872"/>
      <c r="DW120" s="872"/>
      <c r="DX120" s="872"/>
      <c r="DY120" s="872"/>
      <c r="DZ120" s="872"/>
      <c r="EA120" s="872"/>
      <c r="EB120" s="872"/>
      <c r="EC120" s="872"/>
      <c r="ED120" s="872"/>
      <c r="EE120" s="872"/>
      <c r="EF120" s="872"/>
      <c r="EG120" s="872"/>
      <c r="EH120" s="872"/>
      <c r="EI120" s="872"/>
      <c r="EJ120" s="872"/>
      <c r="EK120" s="872"/>
      <c r="EL120" s="872"/>
      <c r="EM120" s="872"/>
      <c r="EN120" s="872"/>
      <c r="EO120" s="872"/>
      <c r="EP120" s="872"/>
      <c r="EQ120" s="872"/>
      <c r="ER120" s="872"/>
      <c r="ES120" s="872"/>
      <c r="ET120" s="872"/>
      <c r="EU120" s="872"/>
      <c r="EV120" s="872"/>
      <c r="EW120" s="872"/>
      <c r="EX120" s="872"/>
      <c r="EY120" s="872"/>
      <c r="EZ120" s="872"/>
      <c r="FA120" s="872"/>
      <c r="FB120" s="872"/>
      <c r="FC120" s="872"/>
      <c r="FD120" s="872"/>
      <c r="FE120" s="872"/>
      <c r="FF120" s="872"/>
      <c r="FG120" s="872"/>
      <c r="FH120" s="872"/>
      <c r="FI120" s="872"/>
      <c r="FJ120" s="872"/>
      <c r="FK120" s="872"/>
      <c r="FL120" s="872"/>
      <c r="FO120" s="98"/>
      <c r="FP120" s="98"/>
      <c r="FQ120" s="98"/>
      <c r="FR120" s="98"/>
      <c r="FS120" s="98"/>
      <c r="FT120" s="98"/>
    </row>
    <row r="121" spans="3:176" s="295" customFormat="1" x14ac:dyDescent="0.3">
      <c r="C121" s="872"/>
      <c r="D121" s="872"/>
      <c r="E121" s="872"/>
      <c r="F121" s="872"/>
      <c r="G121" s="872"/>
      <c r="H121" s="872"/>
      <c r="I121" s="872"/>
      <c r="J121" s="872"/>
      <c r="K121" s="872"/>
      <c r="L121" s="872"/>
      <c r="M121" s="872"/>
      <c r="N121" s="872"/>
      <c r="O121" s="872"/>
      <c r="P121" s="872"/>
      <c r="Q121" s="872"/>
      <c r="R121" s="872"/>
      <c r="S121" s="872"/>
      <c r="T121" s="872"/>
      <c r="U121" s="872"/>
      <c r="V121" s="872"/>
      <c r="W121" s="872"/>
      <c r="X121" s="872"/>
      <c r="Y121" s="872"/>
      <c r="Z121" s="872"/>
      <c r="AA121" s="872"/>
      <c r="AB121" s="872"/>
      <c r="AC121" s="872"/>
      <c r="AD121" s="872"/>
      <c r="AE121" s="872"/>
      <c r="AF121" s="872"/>
      <c r="AG121" s="872"/>
      <c r="AH121" s="872"/>
      <c r="AI121" s="872"/>
      <c r="AJ121" s="872"/>
      <c r="AK121" s="872"/>
      <c r="AL121" s="872"/>
      <c r="AM121" s="872"/>
      <c r="AN121" s="872"/>
      <c r="AO121" s="872"/>
      <c r="AP121" s="872"/>
      <c r="AQ121" s="872"/>
      <c r="AR121" s="872"/>
      <c r="AS121" s="872"/>
      <c r="AT121" s="872"/>
      <c r="AU121" s="872"/>
      <c r="AV121" s="872"/>
      <c r="AW121" s="872"/>
      <c r="AX121" s="872"/>
      <c r="AY121" s="872"/>
      <c r="AZ121" s="872"/>
      <c r="BA121" s="872"/>
      <c r="BB121" s="872"/>
      <c r="BC121" s="872"/>
      <c r="BD121" s="872"/>
      <c r="BE121" s="872"/>
      <c r="BF121" s="872"/>
      <c r="BG121" s="872"/>
      <c r="BH121" s="872"/>
      <c r="BI121" s="872"/>
      <c r="BJ121" s="872"/>
      <c r="BK121" s="872"/>
      <c r="BL121" s="872"/>
      <c r="BM121" s="872"/>
      <c r="BN121" s="872"/>
      <c r="BO121" s="872"/>
      <c r="BP121" s="872"/>
      <c r="BQ121" s="872"/>
      <c r="BR121" s="872"/>
      <c r="BS121" s="872"/>
      <c r="BT121" s="872"/>
      <c r="BU121" s="872"/>
      <c r="BV121" s="872"/>
      <c r="BW121" s="872"/>
      <c r="BX121" s="872"/>
      <c r="BY121" s="872"/>
      <c r="BZ121" s="872"/>
      <c r="CA121" s="872"/>
      <c r="CB121" s="872"/>
      <c r="CC121" s="872"/>
      <c r="CD121" s="872"/>
      <c r="CE121" s="872"/>
      <c r="CF121" s="872"/>
      <c r="CG121" s="872"/>
      <c r="CH121" s="872"/>
      <c r="CI121" s="872"/>
      <c r="CJ121" s="872"/>
      <c r="CK121" s="872"/>
      <c r="CL121" s="872"/>
      <c r="CM121" s="872"/>
      <c r="CN121" s="872"/>
      <c r="CO121" s="872"/>
      <c r="CP121" s="872"/>
      <c r="CQ121" s="872"/>
      <c r="CR121" s="872"/>
      <c r="CS121" s="872"/>
      <c r="CT121" s="872"/>
      <c r="CU121" s="872"/>
      <c r="CV121" s="872"/>
      <c r="CW121" s="872"/>
      <c r="CX121" s="872"/>
      <c r="CY121" s="872"/>
      <c r="CZ121" s="872"/>
      <c r="DA121" s="872"/>
      <c r="DB121" s="872"/>
      <c r="DC121" s="872"/>
      <c r="DD121" s="872"/>
      <c r="DE121" s="872"/>
      <c r="DF121" s="872"/>
      <c r="DG121" s="872"/>
      <c r="DH121" s="872"/>
      <c r="DI121" s="872"/>
      <c r="DJ121" s="872"/>
      <c r="DK121" s="872"/>
      <c r="DL121" s="872"/>
      <c r="DM121" s="872"/>
      <c r="DN121" s="872"/>
      <c r="DO121" s="872"/>
      <c r="DP121" s="872"/>
      <c r="DQ121" s="872"/>
      <c r="DR121" s="872"/>
      <c r="DS121" s="872"/>
      <c r="DT121" s="872"/>
      <c r="DU121" s="872"/>
      <c r="DV121" s="872"/>
      <c r="DW121" s="872"/>
      <c r="DX121" s="872"/>
      <c r="DY121" s="872"/>
      <c r="DZ121" s="872"/>
      <c r="EA121" s="872"/>
      <c r="EB121" s="872"/>
      <c r="EC121" s="872"/>
      <c r="ED121" s="872"/>
      <c r="EE121" s="872"/>
      <c r="EF121" s="872"/>
      <c r="EG121" s="872"/>
      <c r="EH121" s="872"/>
      <c r="EI121" s="872"/>
      <c r="EJ121" s="872"/>
      <c r="EK121" s="872"/>
      <c r="EL121" s="872"/>
      <c r="EM121" s="872"/>
      <c r="EN121" s="872"/>
      <c r="EO121" s="872"/>
      <c r="EP121" s="872"/>
      <c r="EQ121" s="872"/>
      <c r="ER121" s="872"/>
      <c r="ES121" s="872"/>
      <c r="ET121" s="872"/>
      <c r="EU121" s="872"/>
      <c r="EV121" s="872"/>
      <c r="EW121" s="872"/>
      <c r="EX121" s="872"/>
      <c r="EY121" s="872"/>
      <c r="EZ121" s="872"/>
      <c r="FA121" s="872"/>
      <c r="FB121" s="872"/>
      <c r="FC121" s="872"/>
      <c r="FD121" s="872"/>
      <c r="FE121" s="872"/>
      <c r="FF121" s="872"/>
      <c r="FG121" s="872"/>
      <c r="FH121" s="872"/>
      <c r="FI121" s="872"/>
      <c r="FJ121" s="872"/>
      <c r="FK121" s="872"/>
      <c r="FL121" s="872"/>
      <c r="FO121" s="98"/>
      <c r="FP121" s="98"/>
      <c r="FQ121" s="98"/>
      <c r="FR121" s="98"/>
      <c r="FS121" s="98"/>
      <c r="FT121" s="98"/>
    </row>
    <row r="122" spans="3:176" s="295" customFormat="1" x14ac:dyDescent="0.3">
      <c r="C122" s="872"/>
      <c r="D122" s="872"/>
      <c r="E122" s="872"/>
      <c r="F122" s="872"/>
      <c r="G122" s="872"/>
      <c r="H122" s="872"/>
      <c r="I122" s="872"/>
      <c r="J122" s="872"/>
      <c r="K122" s="872"/>
      <c r="L122" s="872"/>
      <c r="M122" s="872"/>
      <c r="N122" s="872"/>
      <c r="O122" s="872"/>
      <c r="P122" s="872"/>
      <c r="Q122" s="872"/>
      <c r="R122" s="872"/>
      <c r="S122" s="872"/>
      <c r="T122" s="872"/>
      <c r="U122" s="872"/>
      <c r="V122" s="872"/>
      <c r="W122" s="872"/>
      <c r="X122" s="872"/>
      <c r="Y122" s="872"/>
      <c r="Z122" s="872"/>
      <c r="AA122" s="872"/>
      <c r="AB122" s="872"/>
      <c r="AC122" s="872"/>
      <c r="AD122" s="872"/>
      <c r="AE122" s="872"/>
      <c r="AF122" s="872"/>
      <c r="AG122" s="872"/>
      <c r="AH122" s="872"/>
      <c r="AI122" s="872"/>
      <c r="AJ122" s="872"/>
      <c r="AK122" s="872"/>
      <c r="AL122" s="872"/>
      <c r="AM122" s="872"/>
      <c r="AN122" s="872"/>
      <c r="AO122" s="872"/>
      <c r="AP122" s="872"/>
      <c r="AQ122" s="872"/>
      <c r="AR122" s="872"/>
      <c r="AS122" s="872"/>
      <c r="AT122" s="872"/>
      <c r="AU122" s="872"/>
      <c r="AV122" s="872"/>
      <c r="AW122" s="872"/>
      <c r="AX122" s="872"/>
      <c r="AY122" s="872"/>
      <c r="AZ122" s="872"/>
      <c r="BA122" s="872"/>
      <c r="BB122" s="872"/>
      <c r="BC122" s="872"/>
      <c r="BD122" s="872"/>
      <c r="BE122" s="872"/>
      <c r="BF122" s="872"/>
      <c r="BG122" s="872"/>
      <c r="BH122" s="872"/>
      <c r="BI122" s="872"/>
      <c r="BJ122" s="872"/>
      <c r="BK122" s="872"/>
      <c r="BL122" s="872"/>
      <c r="BM122" s="872"/>
      <c r="BN122" s="872"/>
      <c r="BO122" s="872"/>
      <c r="BP122" s="872"/>
      <c r="BQ122" s="872"/>
      <c r="BR122" s="872"/>
      <c r="BS122" s="872"/>
      <c r="BT122" s="872"/>
      <c r="BU122" s="872"/>
      <c r="BV122" s="872"/>
      <c r="BW122" s="872"/>
      <c r="BX122" s="872"/>
      <c r="BY122" s="872"/>
      <c r="BZ122" s="872"/>
      <c r="CA122" s="872"/>
      <c r="CB122" s="872"/>
      <c r="CC122" s="872"/>
      <c r="CD122" s="872"/>
      <c r="CE122" s="872"/>
      <c r="CF122" s="872"/>
      <c r="CG122" s="872"/>
      <c r="CH122" s="872"/>
      <c r="CI122" s="872"/>
      <c r="CJ122" s="872"/>
      <c r="CK122" s="872"/>
      <c r="CL122" s="872"/>
      <c r="CM122" s="872"/>
      <c r="CN122" s="872"/>
      <c r="CO122" s="872"/>
      <c r="CP122" s="872"/>
      <c r="CQ122" s="872"/>
      <c r="CR122" s="872"/>
      <c r="CS122" s="872"/>
      <c r="CT122" s="872"/>
      <c r="CU122" s="872"/>
      <c r="CV122" s="872"/>
      <c r="CW122" s="872"/>
      <c r="CX122" s="872"/>
      <c r="CY122" s="872"/>
      <c r="CZ122" s="872"/>
      <c r="DA122" s="872"/>
      <c r="DB122" s="872"/>
      <c r="DC122" s="872"/>
      <c r="DD122" s="872"/>
      <c r="DE122" s="872"/>
      <c r="DF122" s="872"/>
      <c r="DG122" s="872"/>
      <c r="DH122" s="872"/>
      <c r="DI122" s="872"/>
      <c r="DJ122" s="872"/>
      <c r="DK122" s="872"/>
      <c r="DL122" s="872"/>
      <c r="DM122" s="872"/>
      <c r="DN122" s="872"/>
      <c r="DO122" s="872"/>
      <c r="DP122" s="872"/>
      <c r="DQ122" s="872"/>
      <c r="DR122" s="872"/>
      <c r="DS122" s="872"/>
      <c r="DT122" s="872"/>
      <c r="DU122" s="872"/>
      <c r="DV122" s="872"/>
      <c r="DW122" s="872"/>
      <c r="DX122" s="872"/>
      <c r="DY122" s="872"/>
      <c r="DZ122" s="872"/>
      <c r="EA122" s="872"/>
      <c r="EB122" s="872"/>
      <c r="EC122" s="872"/>
      <c r="ED122" s="872"/>
      <c r="EE122" s="872"/>
      <c r="EF122" s="872"/>
      <c r="EG122" s="872"/>
      <c r="EH122" s="872"/>
      <c r="EI122" s="872"/>
      <c r="EJ122" s="872"/>
      <c r="EK122" s="872"/>
      <c r="EL122" s="872"/>
      <c r="EM122" s="872"/>
      <c r="EN122" s="872"/>
      <c r="EO122" s="872"/>
      <c r="EP122" s="872"/>
      <c r="EQ122" s="872"/>
      <c r="ER122" s="872"/>
      <c r="ES122" s="872"/>
      <c r="ET122" s="872"/>
      <c r="EU122" s="872"/>
      <c r="EV122" s="872"/>
      <c r="EW122" s="872"/>
      <c r="EX122" s="872"/>
      <c r="EY122" s="872"/>
      <c r="EZ122" s="872"/>
      <c r="FA122" s="872"/>
      <c r="FB122" s="872"/>
      <c r="FC122" s="872"/>
      <c r="FD122" s="872"/>
      <c r="FE122" s="872"/>
      <c r="FF122" s="872"/>
      <c r="FG122" s="872"/>
      <c r="FH122" s="872"/>
      <c r="FI122" s="872"/>
      <c r="FJ122" s="872"/>
      <c r="FK122" s="872"/>
      <c r="FL122" s="872"/>
      <c r="FO122" s="98"/>
      <c r="FP122" s="98"/>
      <c r="FQ122" s="98"/>
      <c r="FR122" s="98"/>
      <c r="FS122" s="98"/>
      <c r="FT122" s="98"/>
    </row>
    <row r="123" spans="3:176" s="295" customFormat="1" x14ac:dyDescent="0.3">
      <c r="C123" s="872"/>
      <c r="D123" s="872"/>
      <c r="E123" s="872"/>
      <c r="F123" s="872"/>
      <c r="G123" s="872"/>
      <c r="H123" s="872"/>
      <c r="I123" s="872"/>
      <c r="J123" s="872"/>
      <c r="K123" s="872"/>
      <c r="L123" s="872"/>
      <c r="M123" s="872"/>
      <c r="N123" s="872"/>
      <c r="O123" s="872"/>
      <c r="P123" s="872"/>
      <c r="Q123" s="872"/>
      <c r="R123" s="872"/>
      <c r="S123" s="872"/>
      <c r="T123" s="872"/>
      <c r="U123" s="872"/>
      <c r="V123" s="872"/>
      <c r="W123" s="872"/>
      <c r="X123" s="872"/>
      <c r="Y123" s="872"/>
      <c r="Z123" s="872"/>
      <c r="AA123" s="872"/>
      <c r="AB123" s="872"/>
      <c r="AC123" s="872"/>
      <c r="AD123" s="872"/>
      <c r="AE123" s="872"/>
      <c r="AF123" s="872"/>
      <c r="AG123" s="872"/>
      <c r="AH123" s="872"/>
      <c r="AI123" s="872"/>
      <c r="AJ123" s="872"/>
      <c r="AK123" s="872"/>
      <c r="AL123" s="872"/>
      <c r="AM123" s="872"/>
      <c r="AN123" s="872"/>
      <c r="AO123" s="872"/>
      <c r="AP123" s="872"/>
      <c r="AQ123" s="872"/>
      <c r="AR123" s="872"/>
      <c r="AS123" s="872"/>
      <c r="AT123" s="872"/>
      <c r="AU123" s="872"/>
      <c r="AV123" s="872"/>
      <c r="AW123" s="872"/>
      <c r="AX123" s="872"/>
      <c r="AY123" s="872"/>
      <c r="AZ123" s="872"/>
      <c r="BA123" s="872"/>
      <c r="BB123" s="872"/>
      <c r="BC123" s="872"/>
      <c r="BD123" s="872"/>
      <c r="BE123" s="872"/>
      <c r="BF123" s="872"/>
      <c r="BG123" s="872"/>
      <c r="BH123" s="872"/>
      <c r="BI123" s="872"/>
      <c r="BJ123" s="872"/>
      <c r="BK123" s="872"/>
      <c r="BL123" s="872"/>
      <c r="BM123" s="872"/>
      <c r="BN123" s="872"/>
      <c r="BO123" s="872"/>
      <c r="BP123" s="872"/>
      <c r="BQ123" s="872"/>
      <c r="BR123" s="872"/>
      <c r="BS123" s="872"/>
      <c r="BT123" s="872"/>
      <c r="BU123" s="872"/>
      <c r="BV123" s="872"/>
      <c r="BW123" s="872"/>
      <c r="BX123" s="872"/>
      <c r="BY123" s="872"/>
      <c r="BZ123" s="872"/>
      <c r="CA123" s="872"/>
      <c r="CB123" s="872"/>
      <c r="CC123" s="872"/>
      <c r="CD123" s="872"/>
      <c r="CE123" s="872"/>
      <c r="CF123" s="872"/>
      <c r="CG123" s="872"/>
      <c r="CH123" s="872"/>
      <c r="CI123" s="872"/>
      <c r="CJ123" s="872"/>
      <c r="CK123" s="872"/>
      <c r="CL123" s="872"/>
      <c r="CM123" s="872"/>
      <c r="CN123" s="872"/>
      <c r="CO123" s="872"/>
      <c r="CP123" s="872"/>
      <c r="CQ123" s="872"/>
      <c r="CR123" s="872"/>
      <c r="CS123" s="872"/>
      <c r="CT123" s="872"/>
      <c r="CU123" s="872"/>
      <c r="CV123" s="872"/>
      <c r="CW123" s="872"/>
      <c r="CX123" s="872"/>
      <c r="CY123" s="872"/>
      <c r="CZ123" s="872"/>
      <c r="DA123" s="872"/>
      <c r="DB123" s="872"/>
      <c r="DC123" s="872"/>
      <c r="DD123" s="872"/>
      <c r="DE123" s="872"/>
      <c r="DF123" s="872"/>
      <c r="DG123" s="872"/>
      <c r="DH123" s="872"/>
      <c r="DI123" s="872"/>
      <c r="DJ123" s="872"/>
      <c r="DK123" s="872"/>
      <c r="DL123" s="872"/>
      <c r="DM123" s="872"/>
      <c r="DN123" s="872"/>
      <c r="DO123" s="872"/>
      <c r="DP123" s="872"/>
      <c r="DQ123" s="872"/>
      <c r="DR123" s="872"/>
      <c r="DS123" s="872"/>
      <c r="DT123" s="872"/>
      <c r="DU123" s="872"/>
      <c r="DV123" s="872"/>
      <c r="DW123" s="872"/>
      <c r="DX123" s="872"/>
      <c r="DY123" s="872"/>
      <c r="DZ123" s="872"/>
      <c r="EA123" s="872"/>
      <c r="EB123" s="872"/>
      <c r="EC123" s="872"/>
      <c r="ED123" s="872"/>
      <c r="EE123" s="872"/>
      <c r="EF123" s="872"/>
      <c r="EG123" s="872"/>
      <c r="EH123" s="872"/>
      <c r="EI123" s="872"/>
      <c r="EJ123" s="872"/>
      <c r="EK123" s="872"/>
      <c r="EL123" s="872"/>
      <c r="EM123" s="872"/>
      <c r="EN123" s="872"/>
      <c r="EO123" s="872"/>
      <c r="EP123" s="872"/>
      <c r="EQ123" s="872"/>
      <c r="ER123" s="872"/>
      <c r="ES123" s="872"/>
      <c r="ET123" s="872"/>
      <c r="EU123" s="872"/>
      <c r="EV123" s="872"/>
      <c r="EW123" s="872"/>
      <c r="EX123" s="872"/>
      <c r="EY123" s="872"/>
      <c r="EZ123" s="872"/>
      <c r="FA123" s="872"/>
      <c r="FB123" s="872"/>
      <c r="FC123" s="872"/>
      <c r="FD123" s="872"/>
      <c r="FE123" s="872"/>
      <c r="FF123" s="872"/>
      <c r="FG123" s="872"/>
      <c r="FH123" s="872"/>
      <c r="FI123" s="872"/>
      <c r="FJ123" s="872"/>
      <c r="FK123" s="872"/>
      <c r="FL123" s="872"/>
      <c r="FO123" s="98"/>
      <c r="FP123" s="98"/>
      <c r="FQ123" s="98"/>
      <c r="FR123" s="98"/>
      <c r="FS123" s="98"/>
      <c r="FT123" s="98"/>
    </row>
    <row r="124" spans="3:176" s="295" customFormat="1" x14ac:dyDescent="0.3">
      <c r="C124" s="872"/>
      <c r="D124" s="872"/>
      <c r="E124" s="872"/>
      <c r="F124" s="872"/>
      <c r="G124" s="872"/>
      <c r="H124" s="872"/>
      <c r="I124" s="872"/>
      <c r="J124" s="872"/>
      <c r="K124" s="872"/>
      <c r="L124" s="872"/>
      <c r="M124" s="872"/>
      <c r="N124" s="872"/>
      <c r="O124" s="872"/>
      <c r="P124" s="872"/>
      <c r="Q124" s="872"/>
      <c r="R124" s="872"/>
      <c r="S124" s="872"/>
      <c r="T124" s="872"/>
      <c r="U124" s="872"/>
      <c r="V124" s="872"/>
      <c r="W124" s="872"/>
      <c r="X124" s="872"/>
      <c r="Y124" s="872"/>
      <c r="Z124" s="872"/>
      <c r="AA124" s="872"/>
      <c r="AB124" s="872"/>
      <c r="AC124" s="872"/>
      <c r="AD124" s="872"/>
      <c r="AE124" s="872"/>
      <c r="AF124" s="872"/>
      <c r="AG124" s="872"/>
      <c r="AH124" s="872"/>
      <c r="AI124" s="872"/>
      <c r="AJ124" s="872"/>
      <c r="AK124" s="872"/>
      <c r="AL124" s="872"/>
      <c r="AM124" s="872"/>
      <c r="AN124" s="872"/>
      <c r="AO124" s="872"/>
      <c r="AP124" s="872"/>
      <c r="AQ124" s="872"/>
      <c r="AR124" s="872"/>
      <c r="AS124" s="872"/>
      <c r="AT124" s="872"/>
      <c r="AU124" s="872"/>
      <c r="AV124" s="872"/>
      <c r="AW124" s="872"/>
      <c r="AX124" s="872"/>
      <c r="AY124" s="872"/>
      <c r="AZ124" s="872"/>
      <c r="BA124" s="872"/>
      <c r="BB124" s="872"/>
      <c r="BC124" s="872"/>
      <c r="BD124" s="872"/>
      <c r="BE124" s="872"/>
      <c r="BF124" s="872"/>
      <c r="BG124" s="872"/>
      <c r="BH124" s="872"/>
      <c r="BI124" s="872"/>
      <c r="BJ124" s="872"/>
      <c r="BK124" s="872"/>
      <c r="BL124" s="872"/>
      <c r="BM124" s="872"/>
      <c r="BN124" s="872"/>
      <c r="BO124" s="872"/>
      <c r="BP124" s="872"/>
      <c r="BQ124" s="872"/>
      <c r="BR124" s="872"/>
      <c r="BS124" s="872"/>
      <c r="BT124" s="872"/>
      <c r="BU124" s="872"/>
      <c r="BV124" s="872"/>
      <c r="BW124" s="872"/>
      <c r="BX124" s="872"/>
      <c r="BY124" s="872"/>
      <c r="BZ124" s="872"/>
      <c r="CA124" s="872"/>
      <c r="CB124" s="872"/>
      <c r="CC124" s="872"/>
      <c r="CD124" s="872"/>
      <c r="CE124" s="872"/>
      <c r="CF124" s="872"/>
      <c r="CG124" s="872"/>
      <c r="CH124" s="872"/>
      <c r="CI124" s="872"/>
      <c r="CJ124" s="872"/>
      <c r="CK124" s="872"/>
      <c r="CL124" s="872"/>
      <c r="CM124" s="872"/>
      <c r="CN124" s="872"/>
      <c r="CO124" s="872"/>
      <c r="CP124" s="872"/>
      <c r="CQ124" s="872"/>
      <c r="CR124" s="872"/>
      <c r="CS124" s="872"/>
      <c r="CT124" s="872"/>
      <c r="CU124" s="872"/>
      <c r="CV124" s="872"/>
      <c r="CW124" s="872"/>
      <c r="CX124" s="872"/>
      <c r="CY124" s="872"/>
      <c r="CZ124" s="872"/>
      <c r="DA124" s="872"/>
      <c r="DB124" s="872"/>
      <c r="DC124" s="872"/>
      <c r="DD124" s="872"/>
      <c r="DE124" s="872"/>
      <c r="DF124" s="872"/>
      <c r="DG124" s="872"/>
      <c r="DH124" s="872"/>
      <c r="DI124" s="872"/>
      <c r="DJ124" s="872"/>
      <c r="DK124" s="872"/>
      <c r="DL124" s="872"/>
      <c r="DM124" s="872"/>
      <c r="DN124" s="872"/>
      <c r="DO124" s="872"/>
      <c r="DP124" s="872"/>
      <c r="DQ124" s="872"/>
      <c r="DR124" s="872"/>
      <c r="DS124" s="872"/>
      <c r="DT124" s="872"/>
      <c r="DU124" s="872"/>
      <c r="DV124" s="872"/>
      <c r="DW124" s="872"/>
      <c r="DX124" s="872"/>
      <c r="DY124" s="872"/>
      <c r="DZ124" s="872"/>
      <c r="EA124" s="872"/>
      <c r="EB124" s="872"/>
      <c r="EC124" s="872"/>
      <c r="ED124" s="872"/>
      <c r="EE124" s="872"/>
      <c r="EF124" s="872"/>
      <c r="EG124" s="872"/>
      <c r="EH124" s="872"/>
      <c r="EI124" s="872"/>
      <c r="EJ124" s="872"/>
      <c r="EK124" s="872"/>
      <c r="EL124" s="872"/>
      <c r="EM124" s="872"/>
      <c r="EN124" s="872"/>
      <c r="EO124" s="872"/>
      <c r="EP124" s="872"/>
      <c r="EQ124" s="872"/>
      <c r="ER124" s="872"/>
      <c r="ES124" s="872"/>
      <c r="ET124" s="872"/>
      <c r="EU124" s="872"/>
      <c r="EV124" s="872"/>
      <c r="EW124" s="872"/>
      <c r="EX124" s="872"/>
      <c r="EY124" s="872"/>
      <c r="EZ124" s="872"/>
      <c r="FA124" s="872"/>
      <c r="FB124" s="872"/>
      <c r="FC124" s="872"/>
      <c r="FD124" s="872"/>
      <c r="FE124" s="872"/>
      <c r="FF124" s="872"/>
      <c r="FG124" s="872"/>
      <c r="FH124" s="872"/>
      <c r="FI124" s="872"/>
      <c r="FJ124" s="872"/>
      <c r="FK124" s="872"/>
      <c r="FL124" s="872"/>
      <c r="FO124" s="98"/>
      <c r="FP124" s="98"/>
      <c r="FQ124" s="98"/>
      <c r="FR124" s="98"/>
      <c r="FS124" s="98"/>
      <c r="FT124" s="98"/>
    </row>
    <row r="125" spans="3:176" s="295" customFormat="1" x14ac:dyDescent="0.3">
      <c r="C125" s="872"/>
      <c r="D125" s="872"/>
      <c r="E125" s="872"/>
      <c r="F125" s="872"/>
      <c r="G125" s="872"/>
      <c r="H125" s="872"/>
      <c r="I125" s="872"/>
      <c r="J125" s="872"/>
      <c r="K125" s="872"/>
      <c r="L125" s="872"/>
      <c r="M125" s="872"/>
      <c r="N125" s="872"/>
      <c r="O125" s="872"/>
      <c r="P125" s="872"/>
      <c r="Q125" s="872"/>
      <c r="R125" s="872"/>
      <c r="S125" s="872"/>
      <c r="T125" s="872"/>
      <c r="U125" s="872"/>
      <c r="V125" s="872"/>
      <c r="W125" s="872"/>
      <c r="X125" s="872"/>
      <c r="Y125" s="872"/>
      <c r="Z125" s="872"/>
      <c r="AA125" s="872"/>
      <c r="AB125" s="872"/>
      <c r="AC125" s="872"/>
      <c r="AD125" s="872"/>
      <c r="AE125" s="872"/>
      <c r="AF125" s="872"/>
      <c r="AG125" s="872"/>
      <c r="AH125" s="872"/>
      <c r="AI125" s="872"/>
      <c r="AJ125" s="872"/>
      <c r="AK125" s="872"/>
      <c r="AL125" s="872"/>
      <c r="AM125" s="872"/>
      <c r="AN125" s="872"/>
      <c r="AO125" s="872"/>
      <c r="AP125" s="872"/>
      <c r="AQ125" s="872"/>
      <c r="AR125" s="872"/>
      <c r="AS125" s="872"/>
      <c r="AT125" s="872"/>
      <c r="AU125" s="872"/>
      <c r="AV125" s="872"/>
      <c r="AW125" s="872"/>
      <c r="AX125" s="872"/>
      <c r="AY125" s="872"/>
      <c r="AZ125" s="872"/>
      <c r="BA125" s="872"/>
      <c r="BB125" s="872"/>
      <c r="BC125" s="872"/>
      <c r="BD125" s="872"/>
      <c r="BE125" s="872"/>
      <c r="BF125" s="872"/>
      <c r="BG125" s="872"/>
      <c r="BH125" s="872"/>
      <c r="BI125" s="872"/>
      <c r="BJ125" s="872"/>
      <c r="BK125" s="872"/>
      <c r="BL125" s="872"/>
      <c r="BM125" s="872"/>
      <c r="BN125" s="872"/>
      <c r="BO125" s="872"/>
      <c r="BP125" s="872"/>
      <c r="BQ125" s="872"/>
      <c r="BR125" s="872"/>
      <c r="BS125" s="872"/>
      <c r="BT125" s="872"/>
      <c r="BU125" s="872"/>
      <c r="BV125" s="872"/>
      <c r="BW125" s="872"/>
      <c r="BX125" s="872"/>
      <c r="BY125" s="872"/>
      <c r="BZ125" s="872"/>
      <c r="CA125" s="872"/>
      <c r="CB125" s="872"/>
      <c r="CC125" s="872"/>
      <c r="CD125" s="872"/>
      <c r="CE125" s="872"/>
      <c r="CF125" s="872"/>
      <c r="CG125" s="872"/>
      <c r="CH125" s="872"/>
      <c r="CI125" s="872"/>
      <c r="CJ125" s="872"/>
      <c r="CK125" s="872"/>
      <c r="CL125" s="872"/>
      <c r="CM125" s="872"/>
      <c r="CN125" s="872"/>
      <c r="CO125" s="872"/>
      <c r="CP125" s="872"/>
      <c r="CQ125" s="872"/>
      <c r="CR125" s="872"/>
      <c r="CS125" s="872"/>
      <c r="CT125" s="872"/>
      <c r="CU125" s="872"/>
      <c r="CV125" s="872"/>
      <c r="CW125" s="872"/>
      <c r="CX125" s="872"/>
      <c r="CY125" s="872"/>
      <c r="CZ125" s="872"/>
      <c r="DA125" s="872"/>
      <c r="DB125" s="872"/>
      <c r="DC125" s="872"/>
      <c r="DD125" s="872"/>
      <c r="DE125" s="872"/>
      <c r="DF125" s="872"/>
      <c r="DG125" s="872"/>
      <c r="DH125" s="872"/>
      <c r="DI125" s="872"/>
      <c r="DJ125" s="872"/>
      <c r="DK125" s="872"/>
      <c r="DL125" s="872"/>
      <c r="DM125" s="872"/>
      <c r="DN125" s="872"/>
      <c r="DO125" s="872"/>
      <c r="DP125" s="872"/>
      <c r="DQ125" s="872"/>
      <c r="DR125" s="872"/>
      <c r="DS125" s="872"/>
      <c r="DT125" s="872"/>
      <c r="DU125" s="872"/>
      <c r="DV125" s="872"/>
      <c r="DW125" s="872"/>
      <c r="DX125" s="872"/>
      <c r="DY125" s="872"/>
      <c r="DZ125" s="872"/>
      <c r="EA125" s="872"/>
      <c r="EB125" s="872"/>
      <c r="EC125" s="872"/>
      <c r="ED125" s="872"/>
      <c r="EE125" s="872"/>
      <c r="EF125" s="872"/>
      <c r="EG125" s="872"/>
      <c r="EH125" s="872"/>
      <c r="EI125" s="872"/>
      <c r="EJ125" s="872"/>
      <c r="EK125" s="872"/>
      <c r="EL125" s="872"/>
      <c r="EM125" s="872"/>
      <c r="EN125" s="872"/>
      <c r="EO125" s="872"/>
      <c r="EP125" s="872"/>
      <c r="EQ125" s="872"/>
      <c r="ER125" s="872"/>
      <c r="ES125" s="872"/>
      <c r="ET125" s="872"/>
      <c r="EU125" s="872"/>
      <c r="EV125" s="872"/>
      <c r="EW125" s="872"/>
      <c r="EX125" s="872"/>
      <c r="EY125" s="872"/>
      <c r="EZ125" s="872"/>
      <c r="FA125" s="872"/>
      <c r="FB125" s="872"/>
      <c r="FC125" s="872"/>
      <c r="FD125" s="872"/>
      <c r="FE125" s="872"/>
      <c r="FF125" s="872"/>
      <c r="FG125" s="872"/>
      <c r="FH125" s="872"/>
      <c r="FI125" s="872"/>
      <c r="FJ125" s="872"/>
      <c r="FK125" s="872"/>
      <c r="FL125" s="872"/>
      <c r="FO125" s="98"/>
      <c r="FP125" s="98"/>
      <c r="FQ125" s="98"/>
      <c r="FR125" s="98"/>
      <c r="FS125" s="98"/>
      <c r="FT125" s="98"/>
    </row>
    <row r="126" spans="3:176" s="295" customFormat="1" x14ac:dyDescent="0.3">
      <c r="C126" s="872"/>
      <c r="D126" s="872"/>
      <c r="E126" s="872"/>
      <c r="F126" s="872"/>
      <c r="G126" s="872"/>
      <c r="H126" s="872"/>
      <c r="I126" s="872"/>
      <c r="J126" s="872"/>
      <c r="K126" s="872"/>
      <c r="L126" s="872"/>
      <c r="M126" s="872"/>
      <c r="N126" s="872"/>
      <c r="O126" s="872"/>
      <c r="P126" s="872"/>
      <c r="Q126" s="872"/>
      <c r="R126" s="872"/>
      <c r="S126" s="872"/>
      <c r="T126" s="872"/>
      <c r="U126" s="872"/>
      <c r="V126" s="872"/>
      <c r="W126" s="872"/>
      <c r="X126" s="872"/>
      <c r="Y126" s="872"/>
      <c r="Z126" s="872"/>
      <c r="AA126" s="872"/>
      <c r="AB126" s="872"/>
      <c r="AC126" s="872"/>
      <c r="AD126" s="872"/>
      <c r="AE126" s="872"/>
      <c r="AF126" s="872"/>
      <c r="AG126" s="872"/>
      <c r="AH126" s="872"/>
      <c r="AI126" s="872"/>
      <c r="AJ126" s="872"/>
      <c r="AK126" s="872"/>
      <c r="AL126" s="872"/>
      <c r="AM126" s="872"/>
      <c r="AN126" s="872"/>
      <c r="AO126" s="872"/>
      <c r="AP126" s="872"/>
      <c r="AQ126" s="872"/>
      <c r="AR126" s="872"/>
      <c r="AS126" s="872"/>
      <c r="AT126" s="872"/>
      <c r="AU126" s="872"/>
      <c r="AV126" s="872"/>
      <c r="AW126" s="872"/>
      <c r="AX126" s="872"/>
      <c r="AY126" s="872"/>
      <c r="AZ126" s="872"/>
      <c r="BA126" s="872"/>
      <c r="BB126" s="872"/>
      <c r="BC126" s="872"/>
      <c r="BD126" s="872"/>
      <c r="BE126" s="872"/>
      <c r="BF126" s="872"/>
      <c r="BG126" s="872"/>
      <c r="BH126" s="872"/>
      <c r="BI126" s="872"/>
      <c r="BJ126" s="872"/>
      <c r="BK126" s="872"/>
      <c r="BL126" s="872"/>
      <c r="BM126" s="872"/>
      <c r="BN126" s="872"/>
      <c r="BO126" s="872"/>
      <c r="BP126" s="872"/>
      <c r="BQ126" s="872"/>
      <c r="BR126" s="872"/>
      <c r="BS126" s="872"/>
      <c r="BT126" s="872"/>
      <c r="BU126" s="872"/>
      <c r="BV126" s="872"/>
      <c r="BW126" s="872"/>
      <c r="BX126" s="872"/>
      <c r="BY126" s="872"/>
      <c r="BZ126" s="872"/>
      <c r="CA126" s="872"/>
      <c r="CB126" s="872"/>
      <c r="CC126" s="872"/>
      <c r="CD126" s="872"/>
      <c r="CE126" s="872"/>
      <c r="CF126" s="872"/>
      <c r="CG126" s="872"/>
      <c r="CH126" s="872"/>
      <c r="CI126" s="872"/>
      <c r="CJ126" s="872"/>
      <c r="CK126" s="872"/>
      <c r="CL126" s="872"/>
      <c r="CM126" s="872"/>
      <c r="CN126" s="872"/>
      <c r="CO126" s="872"/>
      <c r="CP126" s="872"/>
      <c r="CQ126" s="872"/>
      <c r="CR126" s="872"/>
      <c r="CS126" s="872"/>
      <c r="CT126" s="872"/>
      <c r="CU126" s="872"/>
      <c r="CV126" s="872"/>
      <c r="CW126" s="872"/>
      <c r="CX126" s="872"/>
      <c r="CY126" s="872"/>
      <c r="CZ126" s="872"/>
      <c r="DA126" s="872"/>
      <c r="DB126" s="872"/>
      <c r="DC126" s="872"/>
      <c r="DD126" s="872"/>
      <c r="DE126" s="872"/>
      <c r="DF126" s="872"/>
      <c r="DG126" s="872"/>
      <c r="DH126" s="872"/>
      <c r="DI126" s="872"/>
      <c r="DJ126" s="872"/>
      <c r="DK126" s="872"/>
      <c r="DL126" s="872"/>
      <c r="DM126" s="872"/>
      <c r="DN126" s="872"/>
      <c r="DO126" s="872"/>
      <c r="DP126" s="872"/>
      <c r="DQ126" s="872"/>
      <c r="DR126" s="872"/>
      <c r="DS126" s="872"/>
      <c r="DT126" s="872"/>
      <c r="DU126" s="872"/>
      <c r="DV126" s="872"/>
      <c r="DW126" s="872"/>
      <c r="DX126" s="872"/>
      <c r="DY126" s="872"/>
      <c r="DZ126" s="872"/>
      <c r="EA126" s="872"/>
      <c r="EB126" s="872"/>
      <c r="EC126" s="872"/>
      <c r="ED126" s="872"/>
      <c r="EE126" s="872"/>
      <c r="EF126" s="872"/>
      <c r="EG126" s="872"/>
      <c r="EH126" s="872"/>
      <c r="EI126" s="872"/>
      <c r="EJ126" s="872"/>
      <c r="EK126" s="872"/>
      <c r="EL126" s="872"/>
      <c r="EM126" s="872"/>
      <c r="EN126" s="872"/>
      <c r="EO126" s="872"/>
      <c r="EP126" s="872"/>
      <c r="EQ126" s="872"/>
      <c r="ER126" s="872"/>
      <c r="ES126" s="872"/>
      <c r="ET126" s="872"/>
      <c r="EU126" s="872"/>
      <c r="EV126" s="872"/>
      <c r="EW126" s="872"/>
      <c r="EX126" s="872"/>
      <c r="EY126" s="872"/>
      <c r="EZ126" s="872"/>
      <c r="FA126" s="872"/>
      <c r="FB126" s="872"/>
      <c r="FC126" s="872"/>
      <c r="FD126" s="872"/>
      <c r="FE126" s="872"/>
      <c r="FF126" s="872"/>
      <c r="FG126" s="872"/>
      <c r="FH126" s="872"/>
      <c r="FI126" s="872"/>
      <c r="FJ126" s="872"/>
      <c r="FK126" s="872"/>
      <c r="FL126" s="872"/>
      <c r="FO126" s="98"/>
      <c r="FP126" s="98"/>
      <c r="FQ126" s="98"/>
      <c r="FR126" s="98"/>
      <c r="FS126" s="98"/>
      <c r="FT126" s="98"/>
    </row>
    <row r="127" spans="3:176" s="295" customFormat="1" x14ac:dyDescent="0.3">
      <c r="C127" s="872"/>
      <c r="D127" s="872"/>
      <c r="E127" s="872"/>
      <c r="F127" s="872"/>
      <c r="G127" s="872"/>
      <c r="H127" s="872"/>
      <c r="I127" s="872"/>
      <c r="J127" s="872"/>
      <c r="K127" s="872"/>
      <c r="L127" s="872"/>
      <c r="M127" s="872"/>
      <c r="N127" s="872"/>
      <c r="O127" s="872"/>
      <c r="P127" s="872"/>
      <c r="Q127" s="872"/>
      <c r="R127" s="872"/>
      <c r="S127" s="872"/>
      <c r="T127" s="872"/>
      <c r="U127" s="872"/>
      <c r="V127" s="872"/>
      <c r="W127" s="872"/>
      <c r="X127" s="872"/>
      <c r="Y127" s="872"/>
      <c r="Z127" s="872"/>
      <c r="AA127" s="872"/>
      <c r="AB127" s="872"/>
      <c r="AC127" s="872"/>
      <c r="AD127" s="872"/>
      <c r="AE127" s="872"/>
      <c r="AF127" s="872"/>
      <c r="AG127" s="872"/>
      <c r="AH127" s="872"/>
      <c r="AI127" s="872"/>
      <c r="AJ127" s="872"/>
      <c r="AK127" s="872"/>
      <c r="AL127" s="872"/>
      <c r="AM127" s="872"/>
      <c r="AN127" s="872"/>
      <c r="AO127" s="872"/>
      <c r="AP127" s="872"/>
      <c r="AQ127" s="872"/>
      <c r="AR127" s="872"/>
      <c r="AS127" s="872"/>
      <c r="AT127" s="872"/>
      <c r="AU127" s="872"/>
      <c r="AV127" s="872"/>
      <c r="AW127" s="872"/>
      <c r="AX127" s="872"/>
      <c r="AY127" s="872"/>
      <c r="AZ127" s="872"/>
      <c r="BA127" s="872"/>
      <c r="BB127" s="872"/>
      <c r="BC127" s="872"/>
      <c r="BD127" s="872"/>
      <c r="BE127" s="872"/>
      <c r="BF127" s="872"/>
      <c r="BG127" s="872"/>
      <c r="BH127" s="872"/>
      <c r="BI127" s="872"/>
      <c r="BJ127" s="872"/>
      <c r="BK127" s="872"/>
      <c r="BL127" s="872"/>
      <c r="BM127" s="872"/>
      <c r="BN127" s="872"/>
      <c r="BO127" s="872"/>
      <c r="BP127" s="872"/>
      <c r="BQ127" s="872"/>
      <c r="BR127" s="872"/>
      <c r="BS127" s="872"/>
      <c r="BT127" s="872"/>
      <c r="BU127" s="872"/>
      <c r="BV127" s="872"/>
      <c r="BW127" s="872"/>
      <c r="BX127" s="872"/>
      <c r="BY127" s="872"/>
      <c r="BZ127" s="872"/>
      <c r="CA127" s="872"/>
      <c r="CB127" s="872"/>
      <c r="CC127" s="872"/>
      <c r="CD127" s="872"/>
      <c r="CE127" s="872"/>
      <c r="CF127" s="872"/>
      <c r="CG127" s="872"/>
      <c r="CH127" s="872"/>
      <c r="CI127" s="872"/>
      <c r="CJ127" s="872"/>
      <c r="CK127" s="872"/>
      <c r="CL127" s="872"/>
      <c r="CM127" s="872"/>
      <c r="CN127" s="872"/>
      <c r="CO127" s="872"/>
      <c r="CP127" s="872"/>
      <c r="CQ127" s="872"/>
      <c r="CR127" s="872"/>
      <c r="CS127" s="872"/>
      <c r="CT127" s="872"/>
      <c r="CU127" s="872"/>
      <c r="CV127" s="872"/>
      <c r="CW127" s="872"/>
      <c r="CX127" s="872"/>
      <c r="CY127" s="872"/>
      <c r="CZ127" s="872"/>
      <c r="DA127" s="872"/>
      <c r="DB127" s="872"/>
      <c r="DC127" s="872"/>
      <c r="DD127" s="872"/>
      <c r="DE127" s="872"/>
      <c r="DF127" s="872"/>
      <c r="DG127" s="872"/>
      <c r="DH127" s="872"/>
      <c r="DI127" s="872"/>
      <c r="DJ127" s="872"/>
      <c r="DK127" s="872"/>
      <c r="DL127" s="872"/>
      <c r="DM127" s="872"/>
      <c r="DN127" s="872"/>
      <c r="DO127" s="872"/>
      <c r="DP127" s="872"/>
      <c r="DQ127" s="872"/>
      <c r="DR127" s="872"/>
      <c r="DS127" s="872"/>
      <c r="DT127" s="872"/>
      <c r="DU127" s="872"/>
      <c r="DV127" s="872"/>
      <c r="DW127" s="872"/>
      <c r="DX127" s="872"/>
      <c r="DY127" s="872"/>
      <c r="DZ127" s="872"/>
      <c r="EA127" s="872"/>
      <c r="EB127" s="872"/>
      <c r="EC127" s="872"/>
      <c r="ED127" s="872"/>
      <c r="EE127" s="872"/>
      <c r="EF127" s="872"/>
      <c r="EG127" s="872"/>
      <c r="EH127" s="872"/>
      <c r="EI127" s="872"/>
      <c r="EJ127" s="872"/>
      <c r="EK127" s="872"/>
      <c r="EL127" s="872"/>
      <c r="EM127" s="872"/>
      <c r="EN127" s="872"/>
      <c r="EO127" s="872"/>
      <c r="EP127" s="872"/>
      <c r="EQ127" s="872"/>
      <c r="ER127" s="872"/>
      <c r="ES127" s="872"/>
      <c r="ET127" s="872"/>
      <c r="EU127" s="872"/>
      <c r="EV127" s="872"/>
      <c r="EW127" s="872"/>
      <c r="EX127" s="872"/>
      <c r="EY127" s="872"/>
      <c r="EZ127" s="872"/>
      <c r="FA127" s="872"/>
      <c r="FB127" s="872"/>
      <c r="FC127" s="872"/>
      <c r="FD127" s="872"/>
      <c r="FE127" s="872"/>
      <c r="FF127" s="872"/>
      <c r="FG127" s="872"/>
      <c r="FH127" s="872"/>
      <c r="FI127" s="872"/>
      <c r="FJ127" s="872"/>
      <c r="FK127" s="872"/>
      <c r="FL127" s="872"/>
      <c r="FO127" s="98"/>
      <c r="FP127" s="98"/>
      <c r="FQ127" s="98"/>
      <c r="FR127" s="98"/>
      <c r="FS127" s="98"/>
      <c r="FT127" s="98"/>
    </row>
    <row r="128" spans="3:176" s="295" customFormat="1" x14ac:dyDescent="0.3">
      <c r="C128" s="872"/>
      <c r="D128" s="872"/>
      <c r="E128" s="872"/>
      <c r="F128" s="872"/>
      <c r="G128" s="872"/>
      <c r="H128" s="872"/>
      <c r="I128" s="872"/>
      <c r="J128" s="872"/>
      <c r="K128" s="872"/>
      <c r="L128" s="872"/>
      <c r="M128" s="872"/>
      <c r="N128" s="872"/>
      <c r="O128" s="872"/>
      <c r="P128" s="872"/>
      <c r="Q128" s="872"/>
      <c r="R128" s="872"/>
      <c r="S128" s="872"/>
      <c r="T128" s="872"/>
      <c r="U128" s="872"/>
      <c r="V128" s="872"/>
      <c r="W128" s="872"/>
      <c r="X128" s="872"/>
      <c r="Y128" s="872"/>
      <c r="Z128" s="872"/>
      <c r="AA128" s="872"/>
      <c r="AB128" s="872"/>
      <c r="AC128" s="872"/>
      <c r="AD128" s="872"/>
      <c r="AE128" s="872"/>
      <c r="AF128" s="872"/>
      <c r="AG128" s="872"/>
      <c r="AH128" s="872"/>
      <c r="AI128" s="872"/>
      <c r="AJ128" s="872"/>
      <c r="AK128" s="872"/>
      <c r="AL128" s="872"/>
      <c r="AM128" s="872"/>
      <c r="AN128" s="872"/>
      <c r="AO128" s="872"/>
      <c r="AP128" s="872"/>
      <c r="AQ128" s="872"/>
      <c r="AR128" s="872"/>
      <c r="AS128" s="872"/>
      <c r="AT128" s="872"/>
      <c r="AU128" s="872"/>
      <c r="AV128" s="872"/>
      <c r="AW128" s="872"/>
      <c r="AX128" s="872"/>
      <c r="AY128" s="872"/>
      <c r="AZ128" s="872"/>
      <c r="BA128" s="872"/>
      <c r="BB128" s="872"/>
      <c r="BC128" s="872"/>
      <c r="BD128" s="872"/>
      <c r="BE128" s="872"/>
      <c r="BF128" s="872"/>
      <c r="BG128" s="872"/>
      <c r="BH128" s="872"/>
      <c r="BI128" s="872"/>
      <c r="BJ128" s="872"/>
      <c r="BK128" s="872"/>
      <c r="BL128" s="872"/>
      <c r="BM128" s="872"/>
      <c r="BN128" s="872"/>
      <c r="BO128" s="872"/>
      <c r="BP128" s="872"/>
      <c r="BQ128" s="872"/>
      <c r="BR128" s="872"/>
      <c r="BS128" s="872"/>
      <c r="BT128" s="872"/>
      <c r="BU128" s="872"/>
      <c r="BV128" s="872"/>
      <c r="BW128" s="872"/>
      <c r="BX128" s="872"/>
      <c r="BY128" s="872"/>
      <c r="BZ128" s="872"/>
      <c r="CA128" s="872"/>
      <c r="CB128" s="872"/>
      <c r="CC128" s="872"/>
      <c r="CD128" s="872"/>
      <c r="CE128" s="872"/>
      <c r="CF128" s="872"/>
      <c r="CG128" s="872"/>
      <c r="CH128" s="872"/>
      <c r="CI128" s="872"/>
      <c r="CJ128" s="872"/>
      <c r="CK128" s="872"/>
      <c r="CL128" s="872"/>
      <c r="CM128" s="872"/>
      <c r="CN128" s="872"/>
      <c r="CO128" s="872"/>
      <c r="CP128" s="872"/>
      <c r="CQ128" s="872"/>
      <c r="CR128" s="872"/>
      <c r="CS128" s="872"/>
      <c r="CT128" s="872"/>
      <c r="CU128" s="872"/>
      <c r="CV128" s="872"/>
      <c r="CW128" s="872"/>
      <c r="CX128" s="872"/>
      <c r="CY128" s="872"/>
      <c r="CZ128" s="872"/>
      <c r="DA128" s="872"/>
      <c r="DB128" s="872"/>
      <c r="DC128" s="872"/>
      <c r="DD128" s="872"/>
      <c r="DE128" s="872"/>
      <c r="DF128" s="872"/>
      <c r="DG128" s="872"/>
      <c r="DH128" s="872"/>
      <c r="DI128" s="872"/>
      <c r="DJ128" s="872"/>
      <c r="DK128" s="872"/>
      <c r="DL128" s="872"/>
      <c r="DM128" s="872"/>
      <c r="DN128" s="872"/>
      <c r="DO128" s="872"/>
      <c r="DP128" s="872"/>
      <c r="DQ128" s="872"/>
      <c r="DR128" s="872"/>
      <c r="DS128" s="872"/>
      <c r="DT128" s="872"/>
      <c r="DU128" s="872"/>
      <c r="DV128" s="872"/>
      <c r="DW128" s="872"/>
      <c r="DX128" s="872"/>
      <c r="DY128" s="872"/>
      <c r="DZ128" s="872"/>
      <c r="EA128" s="872"/>
      <c r="EB128" s="872"/>
      <c r="EC128" s="872"/>
      <c r="ED128" s="872"/>
      <c r="EE128" s="872"/>
      <c r="EF128" s="872"/>
      <c r="EG128" s="872"/>
      <c r="EH128" s="872"/>
      <c r="EI128" s="872"/>
      <c r="EJ128" s="872"/>
      <c r="EK128" s="872"/>
      <c r="EL128" s="872"/>
      <c r="EM128" s="872"/>
      <c r="EN128" s="872"/>
      <c r="EO128" s="872"/>
      <c r="EP128" s="872"/>
      <c r="EQ128" s="872"/>
      <c r="ER128" s="872"/>
      <c r="ES128" s="872"/>
      <c r="ET128" s="872"/>
      <c r="EU128" s="872"/>
      <c r="EV128" s="872"/>
      <c r="EW128" s="872"/>
      <c r="EX128" s="872"/>
      <c r="EY128" s="872"/>
      <c r="EZ128" s="872"/>
      <c r="FA128" s="872"/>
      <c r="FB128" s="872"/>
      <c r="FC128" s="872"/>
      <c r="FD128" s="872"/>
      <c r="FE128" s="872"/>
      <c r="FF128" s="872"/>
      <c r="FG128" s="872"/>
      <c r="FH128" s="872"/>
      <c r="FI128" s="872"/>
      <c r="FJ128" s="872"/>
      <c r="FK128" s="872"/>
      <c r="FL128" s="872"/>
      <c r="FO128" s="98"/>
      <c r="FP128" s="98"/>
      <c r="FQ128" s="98"/>
      <c r="FR128" s="98"/>
      <c r="FS128" s="98"/>
      <c r="FT128" s="98"/>
    </row>
    <row r="129" spans="3:176" s="295" customFormat="1" x14ac:dyDescent="0.3">
      <c r="C129" s="872"/>
      <c r="D129" s="872"/>
      <c r="E129" s="872"/>
      <c r="F129" s="872"/>
      <c r="G129" s="872"/>
      <c r="H129" s="872"/>
      <c r="I129" s="872"/>
      <c r="J129" s="872"/>
      <c r="K129" s="872"/>
      <c r="L129" s="872"/>
      <c r="M129" s="872"/>
      <c r="N129" s="872"/>
      <c r="O129" s="872"/>
      <c r="P129" s="872"/>
      <c r="Q129" s="872"/>
      <c r="R129" s="872"/>
      <c r="S129" s="872"/>
      <c r="T129" s="872"/>
      <c r="U129" s="872"/>
      <c r="V129" s="872"/>
      <c r="W129" s="872"/>
      <c r="X129" s="872"/>
      <c r="Y129" s="872"/>
      <c r="Z129" s="872"/>
      <c r="AA129" s="872"/>
      <c r="AB129" s="872"/>
      <c r="AC129" s="872"/>
      <c r="AD129" s="872"/>
      <c r="AE129" s="872"/>
      <c r="AF129" s="872"/>
      <c r="AG129" s="872"/>
      <c r="AH129" s="872"/>
      <c r="AI129" s="872"/>
      <c r="AJ129" s="872"/>
      <c r="AK129" s="872"/>
      <c r="AL129" s="872"/>
      <c r="AM129" s="872"/>
      <c r="AN129" s="872"/>
      <c r="AO129" s="872"/>
      <c r="AP129" s="872"/>
      <c r="AQ129" s="872"/>
      <c r="AR129" s="872"/>
      <c r="AS129" s="872"/>
      <c r="AT129" s="872"/>
      <c r="AU129" s="872"/>
      <c r="AV129" s="872"/>
      <c r="AW129" s="872"/>
      <c r="AX129" s="872"/>
      <c r="AY129" s="872"/>
      <c r="AZ129" s="872"/>
      <c r="BA129" s="872"/>
      <c r="BB129" s="872"/>
      <c r="BC129" s="872"/>
      <c r="BD129" s="872"/>
      <c r="BE129" s="872"/>
      <c r="BF129" s="872"/>
      <c r="BG129" s="872"/>
      <c r="BH129" s="872"/>
      <c r="BI129" s="872"/>
      <c r="BJ129" s="872"/>
      <c r="BK129" s="872"/>
      <c r="BL129" s="872"/>
      <c r="BM129" s="872"/>
      <c r="BN129" s="872"/>
      <c r="BO129" s="872"/>
      <c r="BP129" s="872"/>
      <c r="BQ129" s="872"/>
      <c r="BR129" s="872"/>
      <c r="BS129" s="872"/>
      <c r="BT129" s="872"/>
      <c r="BU129" s="872"/>
      <c r="BV129" s="872"/>
      <c r="BW129" s="872"/>
      <c r="BX129" s="872"/>
      <c r="BY129" s="872"/>
      <c r="BZ129" s="872"/>
      <c r="CA129" s="872"/>
      <c r="CB129" s="872"/>
      <c r="CC129" s="872"/>
      <c r="CD129" s="872"/>
      <c r="CE129" s="872"/>
      <c r="CF129" s="872"/>
      <c r="CG129" s="872"/>
      <c r="CH129" s="872"/>
      <c r="CI129" s="872"/>
      <c r="CJ129" s="872"/>
      <c r="CK129" s="872"/>
      <c r="CL129" s="872"/>
      <c r="CM129" s="872"/>
      <c r="CN129" s="872"/>
      <c r="CO129" s="872"/>
      <c r="CP129" s="872"/>
      <c r="CQ129" s="872"/>
      <c r="CR129" s="872"/>
      <c r="CS129" s="872"/>
      <c r="CT129" s="872"/>
      <c r="CU129" s="872"/>
      <c r="CV129" s="872"/>
      <c r="CW129" s="872"/>
      <c r="CX129" s="872"/>
      <c r="CY129" s="872"/>
      <c r="CZ129" s="872"/>
      <c r="DA129" s="872"/>
      <c r="DB129" s="872"/>
      <c r="DC129" s="872"/>
      <c r="DD129" s="872"/>
      <c r="DE129" s="872"/>
      <c r="DF129" s="872"/>
      <c r="DG129" s="872"/>
      <c r="DH129" s="872"/>
      <c r="DI129" s="872"/>
      <c r="DJ129" s="872"/>
      <c r="DK129" s="872"/>
      <c r="DL129" s="872"/>
      <c r="DM129" s="872"/>
      <c r="DN129" s="872"/>
      <c r="DO129" s="872"/>
      <c r="DP129" s="872"/>
      <c r="DQ129" s="872"/>
      <c r="DR129" s="872"/>
      <c r="DS129" s="872"/>
      <c r="DT129" s="872"/>
      <c r="DU129" s="872"/>
      <c r="DV129" s="872"/>
      <c r="DW129" s="872"/>
      <c r="DX129" s="872"/>
      <c r="DY129" s="872"/>
      <c r="DZ129" s="872"/>
      <c r="EA129" s="872"/>
      <c r="EB129" s="872"/>
      <c r="EC129" s="872"/>
      <c r="ED129" s="872"/>
      <c r="EE129" s="872"/>
      <c r="EF129" s="872"/>
      <c r="EG129" s="872"/>
      <c r="EH129" s="872"/>
      <c r="EI129" s="872"/>
      <c r="EJ129" s="872"/>
      <c r="EK129" s="872"/>
      <c r="EL129" s="872"/>
      <c r="EM129" s="872"/>
      <c r="EN129" s="872"/>
      <c r="EO129" s="872"/>
      <c r="EP129" s="872"/>
      <c r="EQ129" s="872"/>
      <c r="ER129" s="872"/>
      <c r="ES129" s="872"/>
      <c r="ET129" s="872"/>
      <c r="EU129" s="872"/>
      <c r="EV129" s="872"/>
      <c r="EW129" s="872"/>
      <c r="EX129" s="872"/>
      <c r="EY129" s="872"/>
      <c r="EZ129" s="872"/>
      <c r="FA129" s="872"/>
      <c r="FB129" s="872"/>
      <c r="FC129" s="872"/>
      <c r="FD129" s="872"/>
      <c r="FE129" s="872"/>
      <c r="FF129" s="872"/>
      <c r="FG129" s="872"/>
      <c r="FH129" s="872"/>
      <c r="FI129" s="872"/>
      <c r="FJ129" s="872"/>
      <c r="FK129" s="872"/>
      <c r="FL129" s="872"/>
      <c r="FO129" s="98"/>
      <c r="FP129" s="98"/>
      <c r="FQ129" s="98"/>
      <c r="FR129" s="98"/>
      <c r="FS129" s="98"/>
      <c r="FT129" s="98"/>
    </row>
    <row r="130" spans="3:176" s="295" customFormat="1" x14ac:dyDescent="0.3">
      <c r="C130" s="872"/>
      <c r="D130" s="872"/>
      <c r="E130" s="872"/>
      <c r="F130" s="872"/>
      <c r="G130" s="872"/>
      <c r="H130" s="872"/>
      <c r="I130" s="872"/>
      <c r="J130" s="872"/>
      <c r="K130" s="872"/>
      <c r="L130" s="872"/>
      <c r="M130" s="872"/>
      <c r="N130" s="872"/>
      <c r="O130" s="872"/>
      <c r="P130" s="872"/>
      <c r="Q130" s="872"/>
      <c r="R130" s="872"/>
      <c r="S130" s="872"/>
      <c r="T130" s="872"/>
      <c r="U130" s="872"/>
      <c r="V130" s="872"/>
      <c r="W130" s="872"/>
      <c r="X130" s="872"/>
      <c r="Y130" s="872"/>
      <c r="Z130" s="872"/>
      <c r="AA130" s="872"/>
      <c r="AB130" s="872"/>
      <c r="AC130" s="872"/>
      <c r="AD130" s="872"/>
      <c r="AE130" s="872"/>
      <c r="AF130" s="872"/>
      <c r="AG130" s="872"/>
      <c r="AH130" s="872"/>
      <c r="AI130" s="872"/>
      <c r="AJ130" s="872"/>
      <c r="AK130" s="872"/>
      <c r="AL130" s="872"/>
      <c r="AM130" s="872"/>
      <c r="AN130" s="872"/>
      <c r="AO130" s="872"/>
      <c r="AP130" s="872"/>
      <c r="AQ130" s="872"/>
      <c r="AR130" s="872"/>
      <c r="AS130" s="872"/>
      <c r="AT130" s="872"/>
      <c r="AU130" s="872"/>
      <c r="AV130" s="872"/>
      <c r="AW130" s="872"/>
      <c r="AX130" s="872"/>
      <c r="AY130" s="872"/>
      <c r="AZ130" s="872"/>
      <c r="BA130" s="872"/>
      <c r="BB130" s="872"/>
      <c r="BC130" s="872"/>
      <c r="BD130" s="872"/>
      <c r="BE130" s="872"/>
      <c r="BF130" s="872"/>
      <c r="BG130" s="872"/>
      <c r="BH130" s="872"/>
      <c r="BI130" s="872"/>
      <c r="BJ130" s="872"/>
      <c r="BK130" s="872"/>
      <c r="BL130" s="872"/>
      <c r="BM130" s="872"/>
      <c r="BN130" s="872"/>
      <c r="BO130" s="872"/>
      <c r="BP130" s="872"/>
      <c r="BQ130" s="872"/>
      <c r="BR130" s="872"/>
      <c r="BS130" s="872"/>
      <c r="BT130" s="872"/>
      <c r="BU130" s="872"/>
      <c r="BV130" s="872"/>
      <c r="BW130" s="872"/>
      <c r="BX130" s="872"/>
      <c r="BY130" s="872"/>
      <c r="BZ130" s="872"/>
      <c r="CA130" s="872"/>
      <c r="CB130" s="872"/>
      <c r="CC130" s="872"/>
      <c r="CD130" s="872"/>
      <c r="CE130" s="872"/>
      <c r="CF130" s="872"/>
      <c r="CG130" s="872"/>
      <c r="CH130" s="872"/>
      <c r="CI130" s="872"/>
      <c r="CJ130" s="872"/>
      <c r="CK130" s="872"/>
      <c r="CL130" s="872"/>
      <c r="CM130" s="872"/>
      <c r="CN130" s="872"/>
      <c r="CO130" s="872"/>
      <c r="CP130" s="872"/>
      <c r="CQ130" s="872"/>
      <c r="CR130" s="872"/>
      <c r="CS130" s="872"/>
      <c r="CT130" s="872"/>
      <c r="CU130" s="872"/>
      <c r="CV130" s="872"/>
      <c r="CW130" s="872"/>
      <c r="CX130" s="872"/>
      <c r="CY130" s="872"/>
      <c r="CZ130" s="872"/>
      <c r="DA130" s="872"/>
      <c r="DB130" s="872"/>
      <c r="DC130" s="872"/>
      <c r="DD130" s="872"/>
      <c r="DE130" s="872"/>
      <c r="DF130" s="872"/>
      <c r="DG130" s="872"/>
      <c r="DH130" s="872"/>
      <c r="DI130" s="872"/>
      <c r="DJ130" s="872"/>
      <c r="DK130" s="872"/>
      <c r="DL130" s="872"/>
      <c r="DM130" s="872"/>
      <c r="DN130" s="872"/>
      <c r="DO130" s="872"/>
      <c r="DP130" s="872"/>
      <c r="DQ130" s="872"/>
      <c r="DR130" s="872"/>
      <c r="DS130" s="872"/>
      <c r="DT130" s="872"/>
      <c r="DU130" s="872"/>
      <c r="DV130" s="872"/>
      <c r="DW130" s="872"/>
      <c r="DX130" s="872"/>
      <c r="DY130" s="872"/>
      <c r="DZ130" s="872"/>
      <c r="EA130" s="872"/>
      <c r="EB130" s="872"/>
      <c r="EC130" s="872"/>
      <c r="ED130" s="872"/>
      <c r="EE130" s="872"/>
      <c r="EF130" s="872"/>
      <c r="EG130" s="872"/>
      <c r="EH130" s="872"/>
      <c r="EI130" s="872"/>
      <c r="EJ130" s="872"/>
      <c r="EK130" s="872"/>
      <c r="EL130" s="872"/>
      <c r="EM130" s="872"/>
      <c r="EN130" s="872"/>
      <c r="EO130" s="872"/>
      <c r="EP130" s="872"/>
      <c r="EQ130" s="872"/>
      <c r="ER130" s="872"/>
      <c r="ES130" s="872"/>
      <c r="ET130" s="872"/>
      <c r="EU130" s="872"/>
      <c r="EV130" s="872"/>
      <c r="EW130" s="872"/>
      <c r="EX130" s="872"/>
      <c r="EY130" s="872"/>
      <c r="EZ130" s="872"/>
      <c r="FA130" s="872"/>
      <c r="FB130" s="872"/>
      <c r="FC130" s="872"/>
      <c r="FD130" s="872"/>
      <c r="FE130" s="872"/>
      <c r="FF130" s="872"/>
      <c r="FG130" s="872"/>
      <c r="FH130" s="872"/>
      <c r="FI130" s="872"/>
      <c r="FJ130" s="872"/>
      <c r="FK130" s="872"/>
      <c r="FL130" s="872"/>
      <c r="FO130" s="98"/>
      <c r="FP130" s="98"/>
      <c r="FQ130" s="98"/>
      <c r="FR130" s="98"/>
      <c r="FS130" s="98"/>
      <c r="FT130" s="98"/>
    </row>
    <row r="131" spans="3:176" s="295" customFormat="1" x14ac:dyDescent="0.3">
      <c r="C131" s="872"/>
      <c r="D131" s="872"/>
      <c r="E131" s="872"/>
      <c r="F131" s="872"/>
      <c r="G131" s="872"/>
      <c r="H131" s="872"/>
      <c r="I131" s="872"/>
      <c r="J131" s="872"/>
      <c r="K131" s="872"/>
      <c r="L131" s="872"/>
      <c r="M131" s="872"/>
      <c r="N131" s="872"/>
      <c r="O131" s="872"/>
      <c r="P131" s="872"/>
      <c r="Q131" s="872"/>
      <c r="R131" s="872"/>
      <c r="S131" s="872"/>
      <c r="T131" s="872"/>
      <c r="U131" s="872"/>
      <c r="V131" s="872"/>
      <c r="W131" s="872"/>
      <c r="X131" s="872"/>
      <c r="Y131" s="872"/>
      <c r="Z131" s="872"/>
      <c r="AA131" s="872"/>
      <c r="AB131" s="872"/>
      <c r="AC131" s="872"/>
      <c r="AD131" s="872"/>
      <c r="AE131" s="872"/>
      <c r="AF131" s="872"/>
      <c r="AG131" s="872"/>
      <c r="AH131" s="872"/>
      <c r="AI131" s="872"/>
      <c r="AJ131" s="872"/>
      <c r="AK131" s="872"/>
      <c r="AL131" s="872"/>
      <c r="AM131" s="872"/>
      <c r="AN131" s="872"/>
      <c r="AO131" s="872"/>
      <c r="AP131" s="872"/>
      <c r="AQ131" s="872"/>
      <c r="AR131" s="872"/>
      <c r="AS131" s="872"/>
      <c r="AT131" s="872"/>
      <c r="AU131" s="872"/>
      <c r="AV131" s="872"/>
      <c r="AW131" s="872"/>
      <c r="AX131" s="872"/>
      <c r="AY131" s="872"/>
      <c r="AZ131" s="872"/>
      <c r="BA131" s="872"/>
      <c r="BB131" s="872"/>
      <c r="BC131" s="872"/>
      <c r="BD131" s="872"/>
      <c r="BE131" s="872"/>
      <c r="BF131" s="872"/>
      <c r="BG131" s="872"/>
      <c r="BH131" s="872"/>
      <c r="BI131" s="872"/>
      <c r="BJ131" s="872"/>
      <c r="BK131" s="872"/>
      <c r="BL131" s="872"/>
      <c r="BM131" s="872"/>
      <c r="BN131" s="872"/>
      <c r="BO131" s="872"/>
      <c r="BP131" s="872"/>
      <c r="BQ131" s="872"/>
      <c r="BR131" s="872"/>
      <c r="BS131" s="872"/>
      <c r="BT131" s="872"/>
      <c r="BU131" s="872"/>
      <c r="BV131" s="872"/>
      <c r="BW131" s="872"/>
      <c r="BX131" s="872"/>
      <c r="BY131" s="872"/>
      <c r="BZ131" s="872"/>
      <c r="CA131" s="872"/>
      <c r="CB131" s="872"/>
      <c r="CC131" s="872"/>
      <c r="CD131" s="872"/>
      <c r="CE131" s="872"/>
      <c r="CF131" s="872"/>
      <c r="CG131" s="872"/>
      <c r="CH131" s="872"/>
      <c r="CI131" s="872"/>
      <c r="CJ131" s="872"/>
      <c r="CK131" s="872"/>
      <c r="CL131" s="872"/>
      <c r="CM131" s="872"/>
      <c r="CN131" s="872"/>
      <c r="CO131" s="872"/>
      <c r="CP131" s="872"/>
      <c r="CQ131" s="872"/>
      <c r="CR131" s="872"/>
      <c r="CS131" s="872"/>
      <c r="CT131" s="872"/>
      <c r="CU131" s="872"/>
      <c r="CV131" s="872"/>
      <c r="CW131" s="872"/>
      <c r="CX131" s="872"/>
      <c r="CY131" s="872"/>
      <c r="CZ131" s="872"/>
      <c r="DA131" s="872"/>
      <c r="DB131" s="872"/>
      <c r="DC131" s="872"/>
      <c r="DD131" s="872"/>
      <c r="DE131" s="872"/>
      <c r="DF131" s="872"/>
      <c r="DG131" s="872"/>
      <c r="DH131" s="872"/>
      <c r="DI131" s="872"/>
      <c r="DJ131" s="872"/>
      <c r="DK131" s="872"/>
      <c r="DL131" s="872"/>
      <c r="DM131" s="872"/>
      <c r="DN131" s="872"/>
      <c r="DO131" s="872"/>
      <c r="DP131" s="872"/>
      <c r="DQ131" s="872"/>
      <c r="DR131" s="872"/>
      <c r="DS131" s="872"/>
      <c r="DT131" s="872"/>
      <c r="DU131" s="872"/>
      <c r="DV131" s="872"/>
      <c r="DW131" s="872"/>
      <c r="DX131" s="872"/>
      <c r="DY131" s="872"/>
      <c r="DZ131" s="872"/>
      <c r="EA131" s="872"/>
      <c r="EB131" s="872"/>
      <c r="EC131" s="872"/>
      <c r="ED131" s="872"/>
      <c r="EE131" s="872"/>
      <c r="EF131" s="872"/>
      <c r="EG131" s="872"/>
      <c r="EH131" s="872"/>
      <c r="EI131" s="872"/>
      <c r="EJ131" s="872"/>
      <c r="EK131" s="872"/>
      <c r="EL131" s="872"/>
      <c r="EM131" s="872"/>
      <c r="EN131" s="872"/>
      <c r="EO131" s="872"/>
      <c r="EP131" s="872"/>
      <c r="EQ131" s="872"/>
      <c r="ER131" s="872"/>
      <c r="ES131" s="872"/>
      <c r="ET131" s="872"/>
      <c r="EU131" s="872"/>
      <c r="EV131" s="872"/>
      <c r="EW131" s="872"/>
      <c r="EX131" s="872"/>
      <c r="EY131" s="872"/>
      <c r="EZ131" s="872"/>
      <c r="FA131" s="872"/>
      <c r="FB131" s="872"/>
      <c r="FC131" s="872"/>
      <c r="FD131" s="872"/>
      <c r="FE131" s="872"/>
      <c r="FF131" s="872"/>
      <c r="FG131" s="872"/>
      <c r="FH131" s="872"/>
      <c r="FI131" s="872"/>
      <c r="FJ131" s="872"/>
      <c r="FK131" s="872"/>
      <c r="FL131" s="872"/>
      <c r="FO131" s="98"/>
      <c r="FP131" s="98"/>
      <c r="FQ131" s="98"/>
      <c r="FR131" s="98"/>
      <c r="FS131" s="98"/>
      <c r="FT131" s="98"/>
    </row>
    <row r="132" spans="3:176" s="295" customFormat="1" x14ac:dyDescent="0.3">
      <c r="C132" s="872"/>
      <c r="D132" s="872"/>
      <c r="E132" s="872"/>
      <c r="F132" s="872"/>
      <c r="G132" s="872"/>
      <c r="H132" s="872"/>
      <c r="I132" s="872"/>
      <c r="J132" s="872"/>
      <c r="K132" s="872"/>
      <c r="L132" s="872"/>
      <c r="M132" s="872"/>
      <c r="N132" s="872"/>
      <c r="O132" s="872"/>
      <c r="P132" s="872"/>
      <c r="Q132" s="872"/>
      <c r="R132" s="872"/>
      <c r="S132" s="872"/>
      <c r="T132" s="872"/>
      <c r="U132" s="872"/>
      <c r="V132" s="872"/>
      <c r="W132" s="872"/>
      <c r="X132" s="872"/>
      <c r="Y132" s="872"/>
      <c r="Z132" s="872"/>
      <c r="AA132" s="872"/>
      <c r="AB132" s="872"/>
      <c r="AC132" s="872"/>
      <c r="AD132" s="872"/>
      <c r="AE132" s="872"/>
      <c r="AF132" s="872"/>
      <c r="AG132" s="872"/>
      <c r="AH132" s="872"/>
      <c r="AI132" s="872"/>
      <c r="AJ132" s="872"/>
      <c r="AK132" s="872"/>
      <c r="AL132" s="872"/>
      <c r="AM132" s="872"/>
      <c r="AN132" s="872"/>
      <c r="AO132" s="872"/>
      <c r="AP132" s="872"/>
      <c r="AQ132" s="872"/>
      <c r="AR132" s="872"/>
      <c r="AS132" s="872"/>
      <c r="AT132" s="872"/>
      <c r="AU132" s="872"/>
      <c r="AV132" s="872"/>
      <c r="AW132" s="872"/>
      <c r="AX132" s="872"/>
      <c r="AY132" s="872"/>
      <c r="AZ132" s="872"/>
      <c r="BA132" s="872"/>
      <c r="BB132" s="872"/>
      <c r="BC132" s="872"/>
      <c r="BD132" s="872"/>
      <c r="BE132" s="872"/>
      <c r="BF132" s="872"/>
      <c r="BG132" s="872"/>
      <c r="BH132" s="872"/>
      <c r="BI132" s="872"/>
      <c r="BJ132" s="872"/>
      <c r="BK132" s="872"/>
      <c r="BL132" s="872"/>
      <c r="BM132" s="872"/>
      <c r="BN132" s="872"/>
      <c r="BO132" s="872"/>
      <c r="BP132" s="872"/>
      <c r="BQ132" s="872"/>
      <c r="BR132" s="872"/>
      <c r="BS132" s="872"/>
      <c r="BT132" s="872"/>
      <c r="BU132" s="872"/>
      <c r="BV132" s="872"/>
      <c r="BW132" s="872"/>
      <c r="BX132" s="872"/>
      <c r="BY132" s="872"/>
      <c r="BZ132" s="872"/>
      <c r="CA132" s="872"/>
      <c r="CB132" s="872"/>
      <c r="CC132" s="872"/>
      <c r="CD132" s="872"/>
      <c r="CE132" s="872"/>
      <c r="CF132" s="872"/>
      <c r="CG132" s="872"/>
      <c r="CH132" s="872"/>
      <c r="CI132" s="872"/>
      <c r="CJ132" s="872"/>
      <c r="CK132" s="872"/>
      <c r="CL132" s="872"/>
      <c r="CM132" s="872"/>
      <c r="CN132" s="872"/>
      <c r="CO132" s="872"/>
      <c r="CP132" s="872"/>
      <c r="CQ132" s="872"/>
      <c r="CR132" s="872"/>
      <c r="CS132" s="872"/>
      <c r="CT132" s="872"/>
      <c r="CU132" s="872"/>
      <c r="CV132" s="872"/>
      <c r="CW132" s="872"/>
      <c r="CX132" s="872"/>
      <c r="CY132" s="872"/>
      <c r="CZ132" s="872"/>
      <c r="DA132" s="872"/>
      <c r="DB132" s="872"/>
      <c r="DC132" s="872"/>
      <c r="DD132" s="872"/>
      <c r="DE132" s="872"/>
      <c r="DF132" s="872"/>
      <c r="DG132" s="872"/>
      <c r="DH132" s="872"/>
      <c r="DI132" s="872"/>
      <c r="DJ132" s="872"/>
      <c r="DK132" s="872"/>
      <c r="DL132" s="872"/>
      <c r="DM132" s="872"/>
      <c r="DN132" s="872"/>
      <c r="DO132" s="872"/>
      <c r="DP132" s="872"/>
      <c r="DQ132" s="872"/>
      <c r="DR132" s="872"/>
      <c r="DS132" s="872"/>
      <c r="DT132" s="872"/>
      <c r="DU132" s="872"/>
      <c r="DV132" s="872"/>
      <c r="DW132" s="872"/>
      <c r="DX132" s="872"/>
      <c r="DY132" s="872"/>
      <c r="DZ132" s="872"/>
      <c r="EA132" s="872"/>
      <c r="EB132" s="872"/>
      <c r="EC132" s="872"/>
      <c r="ED132" s="872"/>
      <c r="EE132" s="872"/>
      <c r="EF132" s="872"/>
      <c r="EG132" s="872"/>
      <c r="EH132" s="872"/>
      <c r="EI132" s="872"/>
      <c r="EJ132" s="872"/>
      <c r="EK132" s="872"/>
      <c r="EL132" s="872"/>
      <c r="EM132" s="872"/>
      <c r="EN132" s="872"/>
      <c r="EO132" s="872"/>
      <c r="EP132" s="872"/>
      <c r="EQ132" s="872"/>
      <c r="ER132" s="872"/>
      <c r="ES132" s="872"/>
      <c r="ET132" s="872"/>
      <c r="EU132" s="872"/>
      <c r="EV132" s="872"/>
      <c r="EW132" s="872"/>
      <c r="EX132" s="872"/>
      <c r="EY132" s="872"/>
      <c r="EZ132" s="872"/>
      <c r="FA132" s="872"/>
      <c r="FB132" s="872"/>
      <c r="FC132" s="872"/>
      <c r="FD132" s="872"/>
      <c r="FE132" s="872"/>
      <c r="FF132" s="872"/>
      <c r="FG132" s="872"/>
      <c r="FH132" s="872"/>
      <c r="FI132" s="872"/>
      <c r="FJ132" s="872"/>
      <c r="FK132" s="872"/>
      <c r="FL132" s="872"/>
      <c r="FO132" s="98"/>
      <c r="FP132" s="98"/>
      <c r="FQ132" s="98"/>
      <c r="FR132" s="98"/>
      <c r="FS132" s="98"/>
      <c r="FT132" s="98"/>
    </row>
    <row r="133" spans="3:176" s="295" customFormat="1" x14ac:dyDescent="0.3">
      <c r="C133" s="872"/>
      <c r="D133" s="872"/>
      <c r="E133" s="872"/>
      <c r="F133" s="872"/>
      <c r="G133" s="872"/>
      <c r="H133" s="872"/>
      <c r="I133" s="872"/>
      <c r="J133" s="872"/>
      <c r="K133" s="872"/>
      <c r="L133" s="872"/>
      <c r="M133" s="872"/>
      <c r="N133" s="872"/>
      <c r="O133" s="872"/>
      <c r="P133" s="872"/>
      <c r="Q133" s="872"/>
      <c r="R133" s="872"/>
      <c r="S133" s="872"/>
      <c r="T133" s="872"/>
      <c r="U133" s="872"/>
      <c r="V133" s="872"/>
      <c r="W133" s="872"/>
      <c r="X133" s="872"/>
      <c r="Y133" s="872"/>
      <c r="Z133" s="872"/>
      <c r="AA133" s="872"/>
      <c r="AB133" s="872"/>
      <c r="AC133" s="872"/>
      <c r="AD133" s="872"/>
      <c r="AE133" s="872"/>
      <c r="AF133" s="872"/>
      <c r="AG133" s="872"/>
      <c r="AH133" s="872"/>
      <c r="AI133" s="872"/>
      <c r="AJ133" s="872"/>
      <c r="AK133" s="872"/>
      <c r="AL133" s="872"/>
      <c r="AM133" s="872"/>
      <c r="AN133" s="872"/>
      <c r="AO133" s="872"/>
      <c r="AP133" s="872"/>
      <c r="AQ133" s="872"/>
      <c r="AR133" s="872"/>
      <c r="AS133" s="872"/>
      <c r="AT133" s="872"/>
      <c r="AU133" s="872"/>
      <c r="AV133" s="872"/>
      <c r="AW133" s="872"/>
      <c r="AX133" s="872"/>
      <c r="AY133" s="872"/>
      <c r="AZ133" s="872"/>
      <c r="BA133" s="872"/>
      <c r="BB133" s="872"/>
      <c r="BC133" s="872"/>
      <c r="BD133" s="872"/>
      <c r="BE133" s="872"/>
      <c r="BF133" s="872"/>
      <c r="BG133" s="872"/>
      <c r="BH133" s="872"/>
      <c r="BI133" s="872"/>
      <c r="BJ133" s="872"/>
      <c r="BK133" s="872"/>
      <c r="BL133" s="872"/>
      <c r="BM133" s="872"/>
      <c r="BN133" s="872"/>
      <c r="BO133" s="872"/>
      <c r="BP133" s="872"/>
      <c r="BQ133" s="872"/>
      <c r="BR133" s="872"/>
      <c r="BS133" s="872"/>
      <c r="BT133" s="872"/>
      <c r="BU133" s="872"/>
      <c r="BV133" s="872"/>
      <c r="BW133" s="872"/>
      <c r="BX133" s="872"/>
      <c r="BY133" s="872"/>
      <c r="BZ133" s="872"/>
      <c r="CA133" s="872"/>
      <c r="CB133" s="872"/>
      <c r="CC133" s="872"/>
      <c r="CD133" s="872"/>
      <c r="CE133" s="872"/>
      <c r="CF133" s="872"/>
      <c r="CG133" s="872"/>
      <c r="CH133" s="872"/>
      <c r="CI133" s="872"/>
      <c r="CJ133" s="872"/>
      <c r="CK133" s="872"/>
      <c r="CL133" s="872"/>
      <c r="CM133" s="872"/>
      <c r="CN133" s="872"/>
      <c r="CO133" s="872"/>
      <c r="CP133" s="872"/>
      <c r="CQ133" s="872"/>
      <c r="CR133" s="872"/>
      <c r="CS133" s="872"/>
      <c r="CT133" s="872"/>
      <c r="CU133" s="872"/>
      <c r="CV133" s="872"/>
      <c r="CW133" s="872"/>
      <c r="CX133" s="872"/>
      <c r="CY133" s="872"/>
      <c r="CZ133" s="872"/>
      <c r="DA133" s="872"/>
      <c r="DB133" s="872"/>
      <c r="DC133" s="872"/>
      <c r="DD133" s="872"/>
      <c r="DE133" s="872"/>
      <c r="DF133" s="872"/>
      <c r="DG133" s="872"/>
      <c r="DH133" s="872"/>
      <c r="DI133" s="872"/>
      <c r="DJ133" s="872"/>
      <c r="DK133" s="872"/>
      <c r="DL133" s="872"/>
      <c r="DM133" s="872"/>
      <c r="DN133" s="872"/>
      <c r="DO133" s="872"/>
      <c r="DP133" s="872"/>
      <c r="DQ133" s="872"/>
      <c r="DR133" s="872"/>
      <c r="DS133" s="872"/>
      <c r="DT133" s="872"/>
      <c r="DU133" s="872"/>
      <c r="DV133" s="872"/>
      <c r="DW133" s="872"/>
      <c r="DX133" s="872"/>
      <c r="DY133" s="872"/>
      <c r="DZ133" s="872"/>
      <c r="EA133" s="872"/>
      <c r="EB133" s="872"/>
      <c r="EC133" s="872"/>
      <c r="ED133" s="872"/>
      <c r="EE133" s="872"/>
      <c r="EF133" s="872"/>
      <c r="EG133" s="872"/>
      <c r="EH133" s="872"/>
      <c r="EI133" s="872"/>
      <c r="EJ133" s="872"/>
      <c r="EK133" s="872"/>
      <c r="EL133" s="872"/>
      <c r="EM133" s="872"/>
      <c r="EN133" s="872"/>
      <c r="EO133" s="872"/>
      <c r="EP133" s="872"/>
      <c r="EQ133" s="872"/>
      <c r="ER133" s="872"/>
      <c r="ES133" s="872"/>
      <c r="ET133" s="872"/>
      <c r="EU133" s="872"/>
      <c r="EV133" s="872"/>
      <c r="EW133" s="872"/>
      <c r="EX133" s="872"/>
      <c r="EY133" s="872"/>
      <c r="EZ133" s="872"/>
      <c r="FA133" s="872"/>
      <c r="FB133" s="872"/>
      <c r="FC133" s="872"/>
      <c r="FD133" s="872"/>
      <c r="FE133" s="872"/>
      <c r="FF133" s="872"/>
      <c r="FG133" s="872"/>
      <c r="FH133" s="872"/>
      <c r="FI133" s="872"/>
      <c r="FJ133" s="872"/>
      <c r="FK133" s="872"/>
      <c r="FL133" s="872"/>
      <c r="FO133" s="98"/>
      <c r="FP133" s="98"/>
      <c r="FQ133" s="98"/>
      <c r="FR133" s="98"/>
      <c r="FS133" s="98"/>
      <c r="FT133" s="98"/>
    </row>
    <row r="134" spans="3:176" s="295" customFormat="1" x14ac:dyDescent="0.3">
      <c r="C134" s="872"/>
      <c r="D134" s="872"/>
      <c r="E134" s="872"/>
      <c r="F134" s="872"/>
      <c r="G134" s="872"/>
      <c r="H134" s="872"/>
      <c r="I134" s="872"/>
      <c r="J134" s="872"/>
      <c r="K134" s="872"/>
      <c r="L134" s="872"/>
      <c r="M134" s="872"/>
      <c r="N134" s="872"/>
      <c r="O134" s="872"/>
      <c r="P134" s="872"/>
      <c r="Q134" s="872"/>
      <c r="R134" s="872"/>
      <c r="S134" s="872"/>
      <c r="T134" s="872"/>
      <c r="U134" s="872"/>
      <c r="V134" s="872"/>
      <c r="W134" s="872"/>
      <c r="X134" s="872"/>
      <c r="Y134" s="872"/>
      <c r="Z134" s="872"/>
      <c r="AA134" s="872"/>
      <c r="AB134" s="872"/>
      <c r="AC134" s="872"/>
      <c r="AD134" s="872"/>
      <c r="AE134" s="872"/>
      <c r="AF134" s="872"/>
      <c r="AG134" s="872"/>
      <c r="AH134" s="872"/>
      <c r="AI134" s="872"/>
      <c r="AJ134" s="872"/>
      <c r="AK134" s="872"/>
      <c r="AL134" s="872"/>
      <c r="AM134" s="872"/>
      <c r="AN134" s="872"/>
      <c r="AO134" s="872"/>
      <c r="AP134" s="872"/>
      <c r="AQ134" s="872"/>
      <c r="AR134" s="872"/>
      <c r="AS134" s="872"/>
      <c r="AT134" s="872"/>
      <c r="AU134" s="872"/>
      <c r="AV134" s="872"/>
      <c r="AW134" s="872"/>
      <c r="AX134" s="872"/>
      <c r="AY134" s="872"/>
      <c r="AZ134" s="872"/>
      <c r="BA134" s="872"/>
      <c r="BB134" s="872"/>
      <c r="BC134" s="872"/>
      <c r="BD134" s="872"/>
      <c r="BE134" s="872"/>
      <c r="BF134" s="872"/>
      <c r="BG134" s="872"/>
      <c r="BH134" s="872"/>
      <c r="BI134" s="872"/>
      <c r="BJ134" s="872"/>
      <c r="BK134" s="872"/>
      <c r="BL134" s="872"/>
      <c r="BM134" s="872"/>
      <c r="BN134" s="872"/>
      <c r="BO134" s="872"/>
      <c r="BP134" s="872"/>
      <c r="BQ134" s="872"/>
      <c r="BR134" s="872"/>
      <c r="BS134" s="872"/>
      <c r="BT134" s="872"/>
      <c r="BU134" s="872"/>
      <c r="BV134" s="872"/>
      <c r="BW134" s="872"/>
      <c r="BX134" s="872"/>
      <c r="BY134" s="872"/>
      <c r="BZ134" s="872"/>
      <c r="CA134" s="872"/>
      <c r="CB134" s="872"/>
      <c r="CC134" s="872"/>
      <c r="CD134" s="872"/>
      <c r="CE134" s="872"/>
      <c r="CF134" s="872"/>
      <c r="CG134" s="872"/>
      <c r="CH134" s="872"/>
      <c r="CI134" s="872"/>
      <c r="CJ134" s="872"/>
      <c r="CK134" s="872"/>
      <c r="CL134" s="872"/>
      <c r="CM134" s="872"/>
      <c r="CN134" s="872"/>
      <c r="CO134" s="872"/>
      <c r="CP134" s="872"/>
      <c r="CQ134" s="872"/>
      <c r="CR134" s="872"/>
      <c r="CS134" s="872"/>
      <c r="CT134" s="872"/>
      <c r="CU134" s="872"/>
      <c r="CV134" s="872"/>
      <c r="CW134" s="872"/>
      <c r="CX134" s="872"/>
      <c r="CY134" s="872"/>
      <c r="CZ134" s="872"/>
      <c r="DA134" s="872"/>
      <c r="DB134" s="872"/>
      <c r="DC134" s="872"/>
      <c r="DD134" s="872"/>
      <c r="DE134" s="872"/>
      <c r="DF134" s="872"/>
      <c r="DG134" s="872"/>
      <c r="DH134" s="872"/>
      <c r="DI134" s="872"/>
      <c r="DJ134" s="872"/>
      <c r="DK134" s="872"/>
      <c r="DL134" s="872"/>
      <c r="DM134" s="872"/>
      <c r="DN134" s="872"/>
      <c r="DO134" s="872"/>
      <c r="DP134" s="872"/>
      <c r="DQ134" s="872"/>
      <c r="DR134" s="872"/>
      <c r="DS134" s="872"/>
      <c r="DT134" s="872"/>
      <c r="DU134" s="872"/>
      <c r="DV134" s="872"/>
      <c r="DW134" s="872"/>
      <c r="DX134" s="872"/>
      <c r="DY134" s="872"/>
      <c r="DZ134" s="872"/>
      <c r="EA134" s="872"/>
      <c r="EB134" s="872"/>
      <c r="EC134" s="872"/>
      <c r="ED134" s="872"/>
      <c r="EE134" s="872"/>
      <c r="EF134" s="872"/>
      <c r="EG134" s="872"/>
      <c r="EH134" s="872"/>
      <c r="EI134" s="872"/>
      <c r="EJ134" s="872"/>
      <c r="EK134" s="872"/>
      <c r="EL134" s="872"/>
      <c r="EM134" s="872"/>
      <c r="EN134" s="872"/>
      <c r="EO134" s="872"/>
      <c r="EP134" s="872"/>
      <c r="EQ134" s="872"/>
      <c r="ER134" s="872"/>
      <c r="ES134" s="872"/>
      <c r="ET134" s="872"/>
      <c r="EU134" s="872"/>
      <c r="EV134" s="872"/>
      <c r="EW134" s="872"/>
      <c r="EX134" s="872"/>
      <c r="EY134" s="872"/>
      <c r="EZ134" s="872"/>
      <c r="FA134" s="872"/>
      <c r="FB134" s="872"/>
      <c r="FC134" s="872"/>
      <c r="FD134" s="872"/>
      <c r="FE134" s="872"/>
      <c r="FF134" s="872"/>
      <c r="FG134" s="872"/>
      <c r="FH134" s="872"/>
      <c r="FI134" s="872"/>
      <c r="FJ134" s="872"/>
      <c r="FK134" s="872"/>
      <c r="FL134" s="872"/>
      <c r="FO134" s="98"/>
      <c r="FP134" s="98"/>
      <c r="FQ134" s="98"/>
      <c r="FR134" s="98"/>
      <c r="FS134" s="98"/>
      <c r="FT134" s="98"/>
    </row>
    <row r="135" spans="3:176" s="295" customFormat="1" x14ac:dyDescent="0.3">
      <c r="C135" s="872"/>
      <c r="D135" s="872"/>
      <c r="E135" s="872"/>
      <c r="F135" s="872"/>
      <c r="G135" s="872"/>
      <c r="H135" s="872"/>
      <c r="I135" s="872"/>
      <c r="J135" s="872"/>
      <c r="K135" s="872"/>
      <c r="L135" s="872"/>
      <c r="M135" s="872"/>
      <c r="N135" s="872"/>
      <c r="O135" s="872"/>
      <c r="P135" s="872"/>
      <c r="Q135" s="872"/>
      <c r="R135" s="872"/>
      <c r="S135" s="872"/>
      <c r="T135" s="872"/>
      <c r="U135" s="872"/>
      <c r="V135" s="872"/>
      <c r="W135" s="872"/>
      <c r="X135" s="872"/>
      <c r="Y135" s="872"/>
      <c r="Z135" s="872"/>
      <c r="AA135" s="872"/>
      <c r="AB135" s="872"/>
      <c r="AC135" s="872"/>
      <c r="AD135" s="872"/>
      <c r="AE135" s="872"/>
      <c r="AF135" s="872"/>
      <c r="AG135" s="872"/>
      <c r="AH135" s="872"/>
      <c r="AI135" s="872"/>
      <c r="AJ135" s="872"/>
      <c r="AK135" s="872"/>
      <c r="AL135" s="872"/>
      <c r="AM135" s="872"/>
      <c r="AN135" s="872"/>
      <c r="AO135" s="872"/>
      <c r="AP135" s="872"/>
      <c r="AQ135" s="872"/>
      <c r="AR135" s="872"/>
      <c r="AS135" s="872"/>
      <c r="AT135" s="872"/>
      <c r="AU135" s="872"/>
      <c r="AV135" s="872"/>
      <c r="AW135" s="872"/>
      <c r="AX135" s="872"/>
      <c r="AY135" s="872"/>
      <c r="AZ135" s="872"/>
      <c r="BA135" s="872"/>
      <c r="BB135" s="872"/>
      <c r="BC135" s="872"/>
      <c r="BD135" s="872"/>
      <c r="BE135" s="872"/>
      <c r="BF135" s="872"/>
      <c r="BG135" s="872"/>
      <c r="BH135" s="872"/>
      <c r="BI135" s="872"/>
      <c r="BJ135" s="872"/>
      <c r="BK135" s="872"/>
      <c r="BL135" s="872"/>
      <c r="BM135" s="872"/>
      <c r="BN135" s="872"/>
      <c r="BO135" s="872"/>
      <c r="BP135" s="872"/>
      <c r="BQ135" s="872"/>
      <c r="BR135" s="872"/>
      <c r="BS135" s="872"/>
      <c r="BT135" s="872"/>
      <c r="BU135" s="872"/>
      <c r="BV135" s="872"/>
      <c r="BW135" s="872"/>
      <c r="BX135" s="872"/>
      <c r="BY135" s="872"/>
      <c r="BZ135" s="872"/>
      <c r="CA135" s="872"/>
      <c r="CB135" s="872"/>
      <c r="CC135" s="872"/>
      <c r="CD135" s="872"/>
      <c r="CE135" s="872"/>
      <c r="CF135" s="872"/>
      <c r="CG135" s="872"/>
      <c r="CH135" s="872"/>
      <c r="CI135" s="872"/>
      <c r="CJ135" s="872"/>
      <c r="CK135" s="872"/>
      <c r="CL135" s="872"/>
      <c r="CM135" s="872"/>
      <c r="CN135" s="872"/>
      <c r="CO135" s="872"/>
      <c r="CP135" s="872"/>
      <c r="CQ135" s="872"/>
      <c r="CR135" s="872"/>
      <c r="CS135" s="872"/>
      <c r="CT135" s="872"/>
      <c r="CU135" s="872"/>
      <c r="CV135" s="872"/>
      <c r="CW135" s="872"/>
      <c r="CX135" s="872"/>
      <c r="CY135" s="872"/>
      <c r="CZ135" s="872"/>
      <c r="DA135" s="872"/>
      <c r="DB135" s="872"/>
      <c r="DC135" s="872"/>
      <c r="DD135" s="872"/>
      <c r="DE135" s="872"/>
      <c r="DF135" s="872"/>
      <c r="DG135" s="872"/>
      <c r="DH135" s="872"/>
      <c r="DI135" s="872"/>
      <c r="DJ135" s="872"/>
      <c r="DK135" s="872"/>
      <c r="DL135" s="872"/>
      <c r="DM135" s="872"/>
      <c r="DN135" s="872"/>
      <c r="DO135" s="872"/>
      <c r="DP135" s="872"/>
      <c r="DQ135" s="872"/>
      <c r="DR135" s="872"/>
      <c r="DS135" s="872"/>
      <c r="DT135" s="872"/>
      <c r="DU135" s="872"/>
      <c r="DV135" s="872"/>
      <c r="DW135" s="872"/>
      <c r="DX135" s="872"/>
      <c r="DY135" s="872"/>
      <c r="DZ135" s="872"/>
      <c r="EA135" s="872"/>
      <c r="EB135" s="872"/>
      <c r="EC135" s="872"/>
      <c r="ED135" s="872"/>
      <c r="EE135" s="872"/>
      <c r="EF135" s="872"/>
      <c r="EG135" s="872"/>
      <c r="EH135" s="872"/>
      <c r="EI135" s="872"/>
      <c r="EJ135" s="872"/>
      <c r="EK135" s="872"/>
      <c r="EL135" s="872"/>
      <c r="EM135" s="872"/>
      <c r="EN135" s="872"/>
      <c r="EO135" s="872"/>
      <c r="EP135" s="872"/>
      <c r="EQ135" s="872"/>
      <c r="ER135" s="872"/>
      <c r="ES135" s="872"/>
      <c r="ET135" s="872"/>
      <c r="EU135" s="872"/>
      <c r="EV135" s="872"/>
      <c r="EW135" s="872"/>
      <c r="EX135" s="872"/>
      <c r="EY135" s="872"/>
      <c r="EZ135" s="872"/>
      <c r="FA135" s="872"/>
      <c r="FB135" s="872"/>
      <c r="FC135" s="872"/>
      <c r="FD135" s="872"/>
      <c r="FE135" s="872"/>
      <c r="FF135" s="872"/>
      <c r="FG135" s="872"/>
      <c r="FH135" s="872"/>
      <c r="FI135" s="872"/>
      <c r="FJ135" s="872"/>
      <c r="FK135" s="872"/>
      <c r="FL135" s="872"/>
      <c r="FO135" s="98"/>
      <c r="FP135" s="98"/>
      <c r="FQ135" s="98"/>
      <c r="FR135" s="98"/>
      <c r="FS135" s="98"/>
      <c r="FT135" s="98"/>
    </row>
    <row r="136" spans="3:176" s="295" customFormat="1" x14ac:dyDescent="0.3">
      <c r="C136" s="872"/>
      <c r="D136" s="872"/>
      <c r="E136" s="872"/>
      <c r="F136" s="872"/>
      <c r="G136" s="872"/>
      <c r="H136" s="872"/>
      <c r="I136" s="872"/>
      <c r="J136" s="872"/>
      <c r="K136" s="872"/>
      <c r="L136" s="872"/>
      <c r="M136" s="872"/>
      <c r="N136" s="872"/>
      <c r="O136" s="872"/>
      <c r="P136" s="872"/>
      <c r="Q136" s="872"/>
      <c r="R136" s="872"/>
      <c r="S136" s="872"/>
      <c r="T136" s="872"/>
      <c r="U136" s="872"/>
      <c r="V136" s="872"/>
      <c r="W136" s="872"/>
      <c r="X136" s="872"/>
      <c r="Y136" s="872"/>
      <c r="Z136" s="872"/>
      <c r="AA136" s="872"/>
      <c r="AB136" s="872"/>
      <c r="AC136" s="872"/>
      <c r="AD136" s="872"/>
      <c r="AE136" s="872"/>
      <c r="AF136" s="872"/>
      <c r="AG136" s="872"/>
      <c r="AH136" s="872"/>
      <c r="AI136" s="872"/>
      <c r="AJ136" s="872"/>
      <c r="AK136" s="872"/>
      <c r="AL136" s="872"/>
      <c r="AM136" s="872"/>
      <c r="AN136" s="872"/>
      <c r="AO136" s="872"/>
      <c r="AP136" s="872"/>
      <c r="AQ136" s="872"/>
      <c r="AR136" s="872"/>
      <c r="AS136" s="872"/>
      <c r="AT136" s="872"/>
      <c r="AU136" s="872"/>
      <c r="AV136" s="872"/>
      <c r="AW136" s="872"/>
      <c r="AX136" s="872"/>
      <c r="AY136" s="872"/>
      <c r="AZ136" s="872"/>
      <c r="BA136" s="872"/>
      <c r="BB136" s="872"/>
      <c r="BC136" s="872"/>
      <c r="BD136" s="872"/>
      <c r="BE136" s="872"/>
      <c r="BF136" s="872"/>
      <c r="BG136" s="872"/>
      <c r="BH136" s="872"/>
      <c r="BI136" s="872"/>
      <c r="BJ136" s="872"/>
      <c r="BK136" s="872"/>
      <c r="BL136" s="872"/>
      <c r="BM136" s="872"/>
      <c r="BN136" s="872"/>
      <c r="BO136" s="872"/>
      <c r="BP136" s="872"/>
      <c r="BQ136" s="872"/>
      <c r="BR136" s="872"/>
      <c r="BS136" s="872"/>
      <c r="BT136" s="872"/>
      <c r="BU136" s="872"/>
      <c r="BV136" s="872"/>
      <c r="BW136" s="872"/>
      <c r="BX136" s="872"/>
      <c r="BY136" s="872"/>
      <c r="BZ136" s="872"/>
      <c r="CA136" s="872"/>
      <c r="CB136" s="872"/>
      <c r="CC136" s="872"/>
      <c r="CD136" s="872"/>
      <c r="CE136" s="872"/>
      <c r="CF136" s="872"/>
      <c r="CG136" s="872"/>
      <c r="CH136" s="872"/>
      <c r="CI136" s="872"/>
      <c r="CJ136" s="872"/>
      <c r="CK136" s="872"/>
      <c r="CL136" s="872"/>
      <c r="CM136" s="872"/>
      <c r="CN136" s="872"/>
      <c r="CO136" s="872"/>
      <c r="CP136" s="872"/>
      <c r="CQ136" s="872"/>
      <c r="CR136" s="872"/>
      <c r="CS136" s="872"/>
      <c r="CT136" s="872"/>
      <c r="CU136" s="872"/>
      <c r="CV136" s="872"/>
      <c r="CW136" s="872"/>
      <c r="CX136" s="872"/>
      <c r="CY136" s="872"/>
      <c r="CZ136" s="872"/>
      <c r="DA136" s="872"/>
      <c r="DB136" s="872"/>
      <c r="DC136" s="872"/>
      <c r="DD136" s="872"/>
      <c r="DE136" s="872"/>
      <c r="DF136" s="872"/>
      <c r="DG136" s="872"/>
      <c r="DH136" s="872"/>
      <c r="DI136" s="872"/>
      <c r="DJ136" s="872"/>
      <c r="DK136" s="872"/>
      <c r="DL136" s="872"/>
      <c r="DM136" s="872"/>
      <c r="DN136" s="872"/>
      <c r="DO136" s="872"/>
      <c r="DP136" s="872"/>
      <c r="DQ136" s="872"/>
      <c r="DR136" s="872"/>
      <c r="DS136" s="872"/>
      <c r="DT136" s="872"/>
      <c r="DU136" s="872"/>
      <c r="DV136" s="872"/>
      <c r="DW136" s="872"/>
      <c r="DX136" s="872"/>
      <c r="DY136" s="872"/>
      <c r="DZ136" s="872"/>
      <c r="EA136" s="872"/>
      <c r="EB136" s="872"/>
      <c r="EC136" s="872"/>
      <c r="ED136" s="872"/>
      <c r="EE136" s="872"/>
      <c r="EF136" s="872"/>
      <c r="EG136" s="872"/>
      <c r="EH136" s="872"/>
      <c r="EI136" s="872"/>
      <c r="EJ136" s="872"/>
      <c r="EK136" s="872"/>
      <c r="EL136" s="872"/>
      <c r="EM136" s="872"/>
      <c r="EN136" s="872"/>
      <c r="EO136" s="872"/>
      <c r="EP136" s="872"/>
      <c r="EQ136" s="872"/>
      <c r="ER136" s="872"/>
      <c r="ES136" s="872"/>
      <c r="ET136" s="872"/>
      <c r="EU136" s="872"/>
      <c r="EV136" s="872"/>
      <c r="EW136" s="872"/>
      <c r="EX136" s="872"/>
      <c r="EY136" s="872"/>
      <c r="EZ136" s="872"/>
      <c r="FA136" s="872"/>
      <c r="FB136" s="872"/>
      <c r="FC136" s="872"/>
      <c r="FD136" s="872"/>
      <c r="FE136" s="872"/>
      <c r="FF136" s="872"/>
      <c r="FG136" s="872"/>
      <c r="FH136" s="872"/>
      <c r="FI136" s="872"/>
      <c r="FJ136" s="872"/>
      <c r="FK136" s="872"/>
      <c r="FL136" s="872"/>
      <c r="FO136" s="98"/>
      <c r="FP136" s="98"/>
      <c r="FQ136" s="98"/>
      <c r="FR136" s="98"/>
      <c r="FS136" s="98"/>
      <c r="FT136" s="98"/>
    </row>
    <row r="137" spans="3:176" s="295" customFormat="1" x14ac:dyDescent="0.3">
      <c r="C137" s="872"/>
      <c r="D137" s="872"/>
      <c r="E137" s="872"/>
      <c r="F137" s="872"/>
      <c r="G137" s="872"/>
      <c r="H137" s="872"/>
      <c r="I137" s="872"/>
      <c r="J137" s="872"/>
      <c r="K137" s="872"/>
      <c r="L137" s="872"/>
      <c r="M137" s="872"/>
      <c r="N137" s="872"/>
      <c r="O137" s="872"/>
      <c r="P137" s="872"/>
      <c r="Q137" s="872"/>
      <c r="R137" s="872"/>
      <c r="S137" s="872"/>
      <c r="T137" s="872"/>
      <c r="U137" s="872"/>
      <c r="V137" s="872"/>
      <c r="W137" s="872"/>
      <c r="X137" s="872"/>
      <c r="Y137" s="872"/>
      <c r="Z137" s="872"/>
      <c r="AA137" s="872"/>
      <c r="AB137" s="872"/>
      <c r="AC137" s="872"/>
      <c r="AD137" s="872"/>
      <c r="AE137" s="872"/>
      <c r="AF137" s="872"/>
      <c r="AG137" s="872"/>
      <c r="AH137" s="872"/>
      <c r="AI137" s="872"/>
      <c r="AJ137" s="872"/>
      <c r="AK137" s="872"/>
      <c r="AL137" s="872"/>
      <c r="AM137" s="872"/>
      <c r="AN137" s="872"/>
      <c r="AO137" s="872"/>
      <c r="AP137" s="872"/>
      <c r="AQ137" s="872"/>
      <c r="AR137" s="872"/>
      <c r="AS137" s="872"/>
      <c r="AT137" s="872"/>
      <c r="AU137" s="872"/>
      <c r="AV137" s="872"/>
      <c r="AW137" s="872"/>
      <c r="AX137" s="872"/>
      <c r="AY137" s="872"/>
      <c r="AZ137" s="872"/>
      <c r="BA137" s="872"/>
      <c r="BB137" s="872"/>
      <c r="BC137" s="872"/>
      <c r="BD137" s="872"/>
      <c r="BE137" s="872"/>
      <c r="BF137" s="872"/>
      <c r="BG137" s="872"/>
      <c r="BH137" s="872"/>
      <c r="BI137" s="872"/>
      <c r="BJ137" s="872"/>
      <c r="BK137" s="872"/>
      <c r="BL137" s="872"/>
      <c r="BM137" s="872"/>
      <c r="BN137" s="872"/>
      <c r="BO137" s="872"/>
      <c r="BP137" s="872"/>
      <c r="BQ137" s="872"/>
      <c r="BR137" s="872"/>
      <c r="BS137" s="872"/>
      <c r="BT137" s="872"/>
      <c r="BU137" s="872"/>
      <c r="BV137" s="872"/>
      <c r="BW137" s="872"/>
      <c r="BX137" s="872"/>
      <c r="BY137" s="872"/>
      <c r="BZ137" s="872"/>
      <c r="CA137" s="872"/>
      <c r="CB137" s="872"/>
      <c r="CC137" s="872"/>
      <c r="CD137" s="872"/>
      <c r="CE137" s="872"/>
      <c r="CF137" s="872"/>
      <c r="CG137" s="872"/>
      <c r="CH137" s="872"/>
      <c r="CI137" s="872"/>
      <c r="CJ137" s="872"/>
      <c r="CK137" s="872"/>
      <c r="CL137" s="872"/>
      <c r="CM137" s="872"/>
      <c r="CN137" s="872"/>
      <c r="CO137" s="872"/>
      <c r="CP137" s="872"/>
      <c r="CQ137" s="872"/>
      <c r="CR137" s="872"/>
      <c r="CS137" s="872"/>
      <c r="CT137" s="872"/>
      <c r="CU137" s="872"/>
      <c r="CV137" s="872"/>
      <c r="CW137" s="872"/>
      <c r="CX137" s="872"/>
      <c r="CY137" s="872"/>
      <c r="CZ137" s="872"/>
      <c r="DA137" s="872"/>
      <c r="DB137" s="872"/>
      <c r="DC137" s="872"/>
      <c r="DD137" s="872"/>
      <c r="DE137" s="872"/>
      <c r="DF137" s="872"/>
      <c r="DG137" s="872"/>
      <c r="DH137" s="872"/>
      <c r="DI137" s="872"/>
      <c r="DJ137" s="872"/>
      <c r="DK137" s="872"/>
      <c r="DL137" s="872"/>
      <c r="DM137" s="872"/>
      <c r="DN137" s="872"/>
      <c r="DO137" s="872"/>
      <c r="DP137" s="872"/>
      <c r="DQ137" s="872"/>
      <c r="DR137" s="872"/>
      <c r="DS137" s="872"/>
      <c r="DT137" s="872"/>
      <c r="DU137" s="872"/>
      <c r="DV137" s="872"/>
      <c r="DW137" s="872"/>
      <c r="DX137" s="872"/>
      <c r="DY137" s="872"/>
      <c r="DZ137" s="872"/>
      <c r="EA137" s="872"/>
      <c r="EB137" s="872"/>
      <c r="EC137" s="872"/>
      <c r="ED137" s="872"/>
      <c r="EE137" s="872"/>
      <c r="EF137" s="872"/>
      <c r="EG137" s="872"/>
      <c r="EH137" s="872"/>
      <c r="EI137" s="872"/>
      <c r="EJ137" s="872"/>
      <c r="EK137" s="872"/>
      <c r="EL137" s="872"/>
      <c r="EM137" s="872"/>
      <c r="EN137" s="872"/>
      <c r="EO137" s="872"/>
      <c r="EP137" s="872"/>
      <c r="EQ137" s="872"/>
      <c r="ER137" s="872"/>
      <c r="ES137" s="872"/>
      <c r="ET137" s="872"/>
      <c r="EU137" s="872"/>
      <c r="EV137" s="872"/>
      <c r="EW137" s="872"/>
      <c r="EX137" s="872"/>
      <c r="EY137" s="872"/>
      <c r="EZ137" s="872"/>
      <c r="FA137" s="872"/>
      <c r="FB137" s="872"/>
      <c r="FC137" s="872"/>
      <c r="FD137" s="872"/>
      <c r="FE137" s="872"/>
      <c r="FF137" s="872"/>
      <c r="FG137" s="872"/>
      <c r="FH137" s="872"/>
      <c r="FI137" s="872"/>
      <c r="FJ137" s="872"/>
      <c r="FK137" s="872"/>
      <c r="FL137" s="872"/>
      <c r="FO137" s="98"/>
      <c r="FP137" s="98"/>
      <c r="FQ137" s="98"/>
      <c r="FR137" s="98"/>
      <c r="FS137" s="98"/>
      <c r="FT137" s="98"/>
    </row>
    <row r="138" spans="3:176" s="295" customFormat="1" x14ac:dyDescent="0.3">
      <c r="C138" s="872"/>
      <c r="D138" s="872"/>
      <c r="E138" s="872"/>
      <c r="F138" s="872"/>
      <c r="G138" s="872"/>
      <c r="H138" s="872"/>
      <c r="I138" s="872"/>
      <c r="J138" s="872"/>
      <c r="K138" s="872"/>
      <c r="L138" s="872"/>
      <c r="M138" s="872"/>
      <c r="N138" s="872"/>
      <c r="O138" s="872"/>
      <c r="P138" s="872"/>
      <c r="Q138" s="872"/>
      <c r="R138" s="872"/>
      <c r="S138" s="872"/>
      <c r="T138" s="872"/>
      <c r="U138" s="872"/>
      <c r="V138" s="872"/>
      <c r="W138" s="872"/>
      <c r="X138" s="872"/>
      <c r="Y138" s="872"/>
      <c r="Z138" s="872"/>
      <c r="AA138" s="872"/>
      <c r="AB138" s="872"/>
      <c r="AC138" s="872"/>
      <c r="AD138" s="872"/>
      <c r="AE138" s="872"/>
      <c r="AF138" s="872"/>
      <c r="AG138" s="872"/>
      <c r="AH138" s="872"/>
      <c r="AI138" s="872"/>
      <c r="AJ138" s="872"/>
      <c r="AK138" s="872"/>
      <c r="AL138" s="872"/>
      <c r="AM138" s="872"/>
      <c r="AN138" s="872"/>
      <c r="AO138" s="872"/>
      <c r="AP138" s="872"/>
      <c r="AQ138" s="872"/>
      <c r="AR138" s="872"/>
      <c r="AS138" s="872"/>
      <c r="AT138" s="872"/>
      <c r="AU138" s="872"/>
      <c r="AV138" s="872"/>
      <c r="AW138" s="872"/>
      <c r="AX138" s="872"/>
      <c r="AY138" s="872"/>
      <c r="AZ138" s="872"/>
      <c r="BA138" s="872"/>
      <c r="BB138" s="872"/>
      <c r="BC138" s="872"/>
      <c r="BD138" s="872"/>
      <c r="BE138" s="872"/>
      <c r="BF138" s="872"/>
      <c r="BG138" s="872"/>
      <c r="BH138" s="872"/>
      <c r="BI138" s="872"/>
      <c r="BJ138" s="872"/>
      <c r="BK138" s="872"/>
      <c r="BL138" s="872"/>
      <c r="BM138" s="872"/>
      <c r="BN138" s="872"/>
      <c r="BO138" s="872"/>
      <c r="BP138" s="872"/>
      <c r="BQ138" s="872"/>
      <c r="BR138" s="872"/>
      <c r="BS138" s="872"/>
      <c r="BT138" s="872"/>
      <c r="BU138" s="872"/>
      <c r="BV138" s="872"/>
      <c r="BW138" s="872"/>
      <c r="BX138" s="872"/>
      <c r="BY138" s="872"/>
      <c r="BZ138" s="872"/>
      <c r="CA138" s="872"/>
      <c r="CB138" s="872"/>
      <c r="CC138" s="872"/>
      <c r="CD138" s="872"/>
      <c r="CE138" s="872"/>
      <c r="CF138" s="872"/>
      <c r="CG138" s="872"/>
      <c r="CH138" s="872"/>
      <c r="CI138" s="872"/>
      <c r="CJ138" s="872"/>
      <c r="CK138" s="872"/>
      <c r="CL138" s="872"/>
      <c r="CM138" s="872"/>
      <c r="CN138" s="872"/>
      <c r="CO138" s="872"/>
      <c r="CP138" s="872"/>
      <c r="CQ138" s="872"/>
      <c r="CR138" s="872"/>
      <c r="CS138" s="872"/>
      <c r="CT138" s="872"/>
      <c r="CU138" s="872"/>
      <c r="CV138" s="872"/>
      <c r="CW138" s="872"/>
      <c r="CX138" s="872"/>
      <c r="CY138" s="872"/>
      <c r="CZ138" s="872"/>
      <c r="DA138" s="872"/>
      <c r="DB138" s="872"/>
      <c r="DC138" s="872"/>
      <c r="DD138" s="872"/>
      <c r="DE138" s="872"/>
      <c r="DF138" s="872"/>
      <c r="DG138" s="872"/>
      <c r="DH138" s="872"/>
      <c r="DI138" s="872"/>
      <c r="DJ138" s="872"/>
      <c r="DK138" s="872"/>
      <c r="DL138" s="872"/>
      <c r="DM138" s="872"/>
      <c r="DN138" s="872"/>
      <c r="DO138" s="872"/>
      <c r="DP138" s="872"/>
      <c r="DQ138" s="872"/>
      <c r="DR138" s="872"/>
      <c r="DS138" s="872"/>
      <c r="DT138" s="872"/>
      <c r="DU138" s="872"/>
      <c r="DV138" s="872"/>
      <c r="DW138" s="872"/>
      <c r="DX138" s="872"/>
      <c r="DY138" s="872"/>
      <c r="DZ138" s="872"/>
      <c r="EA138" s="872"/>
      <c r="EB138" s="872"/>
      <c r="EC138" s="872"/>
      <c r="ED138" s="872"/>
      <c r="EE138" s="872"/>
      <c r="EF138" s="872"/>
      <c r="EG138" s="872"/>
      <c r="EH138" s="872"/>
      <c r="EI138" s="872"/>
      <c r="EJ138" s="872"/>
      <c r="EK138" s="872"/>
      <c r="EL138" s="872"/>
      <c r="EM138" s="872"/>
      <c r="EN138" s="872"/>
      <c r="EO138" s="872"/>
      <c r="EP138" s="872"/>
      <c r="EQ138" s="872"/>
      <c r="ER138" s="872"/>
      <c r="ES138" s="872"/>
      <c r="ET138" s="872"/>
      <c r="EU138" s="872"/>
      <c r="EV138" s="872"/>
      <c r="EW138" s="872"/>
      <c r="EX138" s="872"/>
      <c r="EY138" s="872"/>
      <c r="EZ138" s="872"/>
      <c r="FA138" s="872"/>
      <c r="FB138" s="872"/>
      <c r="FC138" s="872"/>
      <c r="FD138" s="872"/>
      <c r="FE138" s="872"/>
      <c r="FF138" s="872"/>
      <c r="FG138" s="872"/>
      <c r="FH138" s="872"/>
      <c r="FI138" s="872"/>
      <c r="FJ138" s="872"/>
      <c r="FK138" s="872"/>
      <c r="FL138" s="872"/>
      <c r="FO138" s="98"/>
      <c r="FP138" s="98"/>
      <c r="FQ138" s="98"/>
      <c r="FR138" s="98"/>
      <c r="FS138" s="98"/>
      <c r="FT138" s="98"/>
    </row>
    <row r="139" spans="3:176" s="295" customFormat="1" x14ac:dyDescent="0.3">
      <c r="C139" s="872"/>
      <c r="D139" s="872"/>
      <c r="E139" s="872"/>
      <c r="F139" s="872"/>
      <c r="G139" s="872"/>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872"/>
      <c r="AL139" s="872"/>
      <c r="AM139" s="872"/>
      <c r="AN139" s="872"/>
      <c r="AO139" s="872"/>
      <c r="AP139" s="872"/>
      <c r="AQ139" s="872"/>
      <c r="AR139" s="872"/>
      <c r="AS139" s="872"/>
      <c r="AT139" s="872"/>
      <c r="AU139" s="872"/>
      <c r="AV139" s="872"/>
      <c r="AW139" s="872"/>
      <c r="AX139" s="872"/>
      <c r="AY139" s="872"/>
      <c r="AZ139" s="872"/>
      <c r="BA139" s="872"/>
      <c r="BB139" s="872"/>
      <c r="BC139" s="872"/>
      <c r="BD139" s="872"/>
      <c r="BE139" s="872"/>
      <c r="BF139" s="872"/>
      <c r="BG139" s="872"/>
      <c r="BH139" s="872"/>
      <c r="BI139" s="872"/>
      <c r="BJ139" s="872"/>
      <c r="BK139" s="872"/>
      <c r="BL139" s="872"/>
      <c r="BM139" s="872"/>
      <c r="BN139" s="872"/>
      <c r="BO139" s="872"/>
      <c r="BP139" s="872"/>
      <c r="BQ139" s="872"/>
      <c r="BR139" s="872"/>
      <c r="BS139" s="872"/>
      <c r="BT139" s="872"/>
      <c r="BU139" s="872"/>
      <c r="BV139" s="872"/>
      <c r="BW139" s="872"/>
      <c r="BX139" s="872"/>
      <c r="BY139" s="872"/>
      <c r="BZ139" s="872"/>
      <c r="CA139" s="872"/>
      <c r="CB139" s="872"/>
      <c r="CC139" s="872"/>
      <c r="CD139" s="872"/>
      <c r="CE139" s="872"/>
      <c r="CF139" s="872"/>
      <c r="CG139" s="872"/>
      <c r="CH139" s="872"/>
      <c r="CI139" s="872"/>
      <c r="CJ139" s="872"/>
      <c r="CK139" s="872"/>
      <c r="CL139" s="872"/>
      <c r="CM139" s="872"/>
      <c r="CN139" s="872"/>
      <c r="CO139" s="872"/>
      <c r="CP139" s="872"/>
      <c r="CQ139" s="872"/>
      <c r="CR139" s="872"/>
      <c r="CS139" s="872"/>
      <c r="CT139" s="872"/>
      <c r="CU139" s="872"/>
      <c r="CV139" s="872"/>
      <c r="CW139" s="872"/>
      <c r="CX139" s="872"/>
      <c r="CY139" s="872"/>
      <c r="CZ139" s="872"/>
      <c r="DA139" s="872"/>
      <c r="DB139" s="872"/>
      <c r="DC139" s="872"/>
      <c r="DD139" s="872"/>
      <c r="DE139" s="872"/>
      <c r="DF139" s="872"/>
      <c r="DG139" s="872"/>
      <c r="DH139" s="872"/>
      <c r="DI139" s="872"/>
      <c r="DJ139" s="872"/>
      <c r="DK139" s="872"/>
      <c r="DL139" s="872"/>
      <c r="DM139" s="872"/>
      <c r="DN139" s="872"/>
      <c r="DO139" s="872"/>
      <c r="DP139" s="872"/>
      <c r="DQ139" s="872"/>
      <c r="DR139" s="872"/>
      <c r="DS139" s="872"/>
      <c r="DT139" s="872"/>
      <c r="DU139" s="872"/>
      <c r="DV139" s="872"/>
      <c r="DW139" s="872"/>
      <c r="DX139" s="872"/>
      <c r="DY139" s="872"/>
      <c r="DZ139" s="872"/>
      <c r="EA139" s="872"/>
      <c r="EB139" s="872"/>
      <c r="EC139" s="872"/>
      <c r="ED139" s="872"/>
      <c r="EE139" s="872"/>
      <c r="EF139" s="872"/>
      <c r="EG139" s="872"/>
      <c r="EH139" s="872"/>
      <c r="EI139" s="872"/>
      <c r="EJ139" s="872"/>
      <c r="EK139" s="872"/>
      <c r="EL139" s="872"/>
      <c r="EM139" s="872"/>
      <c r="EN139" s="872"/>
      <c r="EO139" s="872"/>
      <c r="EP139" s="872"/>
      <c r="EQ139" s="872"/>
      <c r="ER139" s="872"/>
      <c r="ES139" s="872"/>
      <c r="ET139" s="872"/>
      <c r="EU139" s="872"/>
      <c r="EV139" s="872"/>
      <c r="EW139" s="872"/>
      <c r="EX139" s="872"/>
      <c r="EY139" s="872"/>
      <c r="EZ139" s="872"/>
      <c r="FA139" s="872"/>
      <c r="FB139" s="872"/>
      <c r="FC139" s="872"/>
      <c r="FD139" s="872"/>
      <c r="FE139" s="872"/>
      <c r="FF139" s="872"/>
      <c r="FG139" s="872"/>
      <c r="FH139" s="872"/>
      <c r="FI139" s="872"/>
      <c r="FJ139" s="872"/>
      <c r="FK139" s="872"/>
      <c r="FL139" s="872"/>
      <c r="FO139" s="98"/>
      <c r="FP139" s="98"/>
      <c r="FQ139" s="98"/>
      <c r="FR139" s="98"/>
      <c r="FS139" s="98"/>
      <c r="FT139" s="98"/>
    </row>
    <row r="140" spans="3:176" s="295" customFormat="1" x14ac:dyDescent="0.3">
      <c r="C140" s="872"/>
      <c r="D140" s="872"/>
      <c r="E140" s="872"/>
      <c r="F140" s="872"/>
      <c r="G140" s="872"/>
      <c r="H140" s="872"/>
      <c r="I140" s="872"/>
      <c r="J140" s="872"/>
      <c r="K140" s="872"/>
      <c r="L140" s="872"/>
      <c r="M140" s="872"/>
      <c r="N140" s="872"/>
      <c r="O140" s="872"/>
      <c r="P140" s="872"/>
      <c r="Q140" s="872"/>
      <c r="R140" s="872"/>
      <c r="S140" s="872"/>
      <c r="T140" s="872"/>
      <c r="U140" s="872"/>
      <c r="V140" s="872"/>
      <c r="W140" s="872"/>
      <c r="X140" s="872"/>
      <c r="Y140" s="872"/>
      <c r="Z140" s="872"/>
      <c r="AA140" s="872"/>
      <c r="AB140" s="872"/>
      <c r="AC140" s="872"/>
      <c r="AD140" s="872"/>
      <c r="AE140" s="872"/>
      <c r="AF140" s="872"/>
      <c r="AG140" s="872"/>
      <c r="AH140" s="872"/>
      <c r="AI140" s="872"/>
      <c r="AJ140" s="872"/>
      <c r="AK140" s="872"/>
      <c r="AL140" s="872"/>
      <c r="AM140" s="872"/>
      <c r="AN140" s="872"/>
      <c r="AO140" s="872"/>
      <c r="AP140" s="872"/>
      <c r="AQ140" s="872"/>
      <c r="AR140" s="872"/>
      <c r="AS140" s="872"/>
      <c r="AT140" s="872"/>
      <c r="AU140" s="872"/>
      <c r="AV140" s="872"/>
      <c r="AW140" s="872"/>
      <c r="AX140" s="872"/>
      <c r="AY140" s="872"/>
      <c r="AZ140" s="872"/>
      <c r="BA140" s="872"/>
      <c r="BB140" s="872"/>
      <c r="BC140" s="872"/>
      <c r="BD140" s="872"/>
      <c r="BE140" s="872"/>
      <c r="BF140" s="872"/>
      <c r="BG140" s="872"/>
      <c r="BH140" s="872"/>
      <c r="BI140" s="872"/>
      <c r="BJ140" s="872"/>
      <c r="BK140" s="872"/>
      <c r="BL140" s="872"/>
      <c r="BM140" s="872"/>
      <c r="BN140" s="872"/>
      <c r="BO140" s="872"/>
      <c r="BP140" s="872"/>
      <c r="BQ140" s="872"/>
      <c r="BR140" s="872"/>
      <c r="BS140" s="872"/>
      <c r="BT140" s="872"/>
      <c r="BU140" s="872"/>
      <c r="BV140" s="872"/>
      <c r="BW140" s="872"/>
      <c r="BX140" s="872"/>
      <c r="BY140" s="872"/>
      <c r="BZ140" s="872"/>
      <c r="CA140" s="872"/>
      <c r="CB140" s="872"/>
      <c r="CC140" s="872"/>
      <c r="CD140" s="872"/>
      <c r="CE140" s="872"/>
      <c r="CF140" s="872"/>
      <c r="CG140" s="872"/>
      <c r="CH140" s="872"/>
      <c r="CI140" s="872"/>
      <c r="CJ140" s="872"/>
      <c r="CK140" s="872"/>
      <c r="CL140" s="872"/>
      <c r="CM140" s="872"/>
      <c r="CN140" s="872"/>
      <c r="CO140" s="872"/>
      <c r="CP140" s="872"/>
      <c r="CQ140" s="872"/>
      <c r="CR140" s="872"/>
      <c r="CS140" s="872"/>
      <c r="CT140" s="872"/>
      <c r="CU140" s="872"/>
      <c r="CV140" s="872"/>
      <c r="CW140" s="872"/>
      <c r="CX140" s="872"/>
      <c r="CY140" s="872"/>
      <c r="CZ140" s="872"/>
      <c r="DA140" s="872"/>
      <c r="DB140" s="872"/>
      <c r="DC140" s="872"/>
      <c r="DD140" s="872"/>
      <c r="DE140" s="872"/>
      <c r="DF140" s="872"/>
      <c r="DG140" s="872"/>
      <c r="DH140" s="872"/>
      <c r="DI140" s="872"/>
      <c r="DJ140" s="872"/>
      <c r="DK140" s="872"/>
      <c r="DL140" s="872"/>
      <c r="DM140" s="872"/>
      <c r="DN140" s="872"/>
      <c r="DO140" s="872"/>
      <c r="DP140" s="872"/>
      <c r="DQ140" s="872"/>
      <c r="DR140" s="872"/>
      <c r="DS140" s="872"/>
      <c r="DT140" s="872"/>
      <c r="DU140" s="872"/>
      <c r="DV140" s="872"/>
      <c r="DW140" s="872"/>
      <c r="DX140" s="872"/>
      <c r="DY140" s="872"/>
      <c r="DZ140" s="872"/>
      <c r="EA140" s="872"/>
      <c r="EB140" s="872"/>
      <c r="EC140" s="872"/>
      <c r="ED140" s="872"/>
      <c r="EE140" s="872"/>
      <c r="EF140" s="872"/>
      <c r="EG140" s="872"/>
      <c r="EH140" s="872"/>
      <c r="EI140" s="872"/>
      <c r="EJ140" s="872"/>
      <c r="EK140" s="872"/>
      <c r="EL140" s="872"/>
      <c r="EM140" s="872"/>
      <c r="EN140" s="872"/>
      <c r="EO140" s="872"/>
      <c r="EP140" s="872"/>
      <c r="EQ140" s="872"/>
      <c r="ER140" s="872"/>
      <c r="ES140" s="872"/>
      <c r="ET140" s="872"/>
      <c r="EU140" s="872"/>
      <c r="EV140" s="872"/>
      <c r="EW140" s="872"/>
      <c r="EX140" s="872"/>
      <c r="EY140" s="872"/>
      <c r="EZ140" s="872"/>
      <c r="FA140" s="872"/>
      <c r="FB140" s="872"/>
      <c r="FC140" s="872"/>
      <c r="FD140" s="872"/>
      <c r="FE140" s="872"/>
      <c r="FF140" s="872"/>
      <c r="FG140" s="872"/>
      <c r="FH140" s="872"/>
      <c r="FI140" s="872"/>
      <c r="FJ140" s="872"/>
      <c r="FK140" s="872"/>
      <c r="FL140" s="872"/>
      <c r="FO140" s="98"/>
      <c r="FP140" s="98"/>
      <c r="FQ140" s="98"/>
      <c r="FR140" s="98"/>
      <c r="FS140" s="98"/>
      <c r="FT140" s="98"/>
    </row>
    <row r="141" spans="3:176" s="295" customFormat="1" x14ac:dyDescent="0.3">
      <c r="C141" s="872"/>
      <c r="D141" s="872"/>
      <c r="E141" s="872"/>
      <c r="F141" s="872"/>
      <c r="G141" s="872"/>
      <c r="H141" s="872"/>
      <c r="I141" s="872"/>
      <c r="J141" s="872"/>
      <c r="K141" s="872"/>
      <c r="L141" s="872"/>
      <c r="M141" s="872"/>
      <c r="N141" s="872"/>
      <c r="O141" s="872"/>
      <c r="P141" s="872"/>
      <c r="Q141" s="872"/>
      <c r="R141" s="872"/>
      <c r="S141" s="872"/>
      <c r="T141" s="872"/>
      <c r="U141" s="872"/>
      <c r="V141" s="872"/>
      <c r="W141" s="872"/>
      <c r="X141" s="872"/>
      <c r="Y141" s="872"/>
      <c r="Z141" s="872"/>
      <c r="AA141" s="872"/>
      <c r="AB141" s="872"/>
      <c r="AC141" s="872"/>
      <c r="AD141" s="872"/>
      <c r="AE141" s="872"/>
      <c r="AF141" s="872"/>
      <c r="AG141" s="872"/>
      <c r="AH141" s="872"/>
      <c r="AI141" s="872"/>
      <c r="AJ141" s="872"/>
      <c r="AK141" s="872"/>
      <c r="AL141" s="872"/>
      <c r="AM141" s="872"/>
      <c r="AN141" s="872"/>
      <c r="AO141" s="872"/>
      <c r="AP141" s="872"/>
      <c r="AQ141" s="872"/>
      <c r="AR141" s="872"/>
      <c r="AS141" s="872"/>
      <c r="AT141" s="872"/>
      <c r="AU141" s="872"/>
      <c r="AV141" s="872"/>
      <c r="AW141" s="872"/>
      <c r="AX141" s="872"/>
      <c r="AY141" s="872"/>
      <c r="AZ141" s="872"/>
      <c r="BA141" s="872"/>
      <c r="BB141" s="872"/>
      <c r="BC141" s="872"/>
      <c r="BD141" s="872"/>
      <c r="BE141" s="872"/>
      <c r="BF141" s="872"/>
      <c r="BG141" s="872"/>
      <c r="BH141" s="872"/>
      <c r="BI141" s="872"/>
      <c r="BJ141" s="872"/>
      <c r="BK141" s="872"/>
      <c r="BL141" s="872"/>
      <c r="BM141" s="872"/>
      <c r="BN141" s="872"/>
      <c r="BO141" s="872"/>
      <c r="BP141" s="872"/>
      <c r="BQ141" s="872"/>
      <c r="BR141" s="872"/>
      <c r="BS141" s="872"/>
      <c r="BT141" s="872"/>
      <c r="BU141" s="872"/>
      <c r="BV141" s="872"/>
      <c r="BW141" s="872"/>
      <c r="BX141" s="872"/>
      <c r="BY141" s="872"/>
      <c r="BZ141" s="872"/>
      <c r="CA141" s="872"/>
      <c r="CB141" s="872"/>
      <c r="CC141" s="872"/>
      <c r="CD141" s="872"/>
      <c r="CE141" s="872"/>
      <c r="CF141" s="872"/>
      <c r="CG141" s="872"/>
      <c r="CH141" s="872"/>
      <c r="CI141" s="872"/>
      <c r="CJ141" s="872"/>
      <c r="CK141" s="872"/>
      <c r="CL141" s="872"/>
      <c r="CM141" s="872"/>
      <c r="CN141" s="872"/>
      <c r="CO141" s="872"/>
      <c r="CP141" s="872"/>
      <c r="CQ141" s="872"/>
      <c r="CR141" s="872"/>
      <c r="CS141" s="872"/>
      <c r="CT141" s="872"/>
      <c r="CU141" s="872"/>
      <c r="CV141" s="872"/>
      <c r="CW141" s="872"/>
      <c r="CX141" s="872"/>
      <c r="CY141" s="872"/>
      <c r="CZ141" s="872"/>
      <c r="DA141" s="872"/>
      <c r="DB141" s="872"/>
      <c r="DC141" s="872"/>
      <c r="DD141" s="872"/>
      <c r="DE141" s="872"/>
      <c r="DF141" s="872"/>
      <c r="DG141" s="872"/>
      <c r="DH141" s="872"/>
      <c r="DI141" s="872"/>
      <c r="DJ141" s="872"/>
      <c r="DK141" s="872"/>
      <c r="DL141" s="872"/>
      <c r="DM141" s="872"/>
      <c r="DN141" s="872"/>
      <c r="DO141" s="872"/>
      <c r="DP141" s="872"/>
      <c r="DQ141" s="872"/>
      <c r="DR141" s="872"/>
      <c r="DS141" s="872"/>
      <c r="DT141" s="872"/>
      <c r="DU141" s="872"/>
      <c r="DV141" s="872"/>
      <c r="DW141" s="872"/>
      <c r="DX141" s="872"/>
      <c r="DY141" s="872"/>
      <c r="DZ141" s="872"/>
      <c r="EA141" s="872"/>
      <c r="EB141" s="872"/>
      <c r="EC141" s="872"/>
      <c r="ED141" s="872"/>
      <c r="EE141" s="872"/>
      <c r="EF141" s="872"/>
      <c r="EG141" s="872"/>
      <c r="EH141" s="872"/>
      <c r="EI141" s="872"/>
      <c r="EJ141" s="872"/>
      <c r="EK141" s="872"/>
      <c r="EL141" s="872"/>
      <c r="EM141" s="872"/>
      <c r="EN141" s="872"/>
      <c r="EO141" s="872"/>
      <c r="EP141" s="872"/>
      <c r="EQ141" s="872"/>
      <c r="ER141" s="872"/>
      <c r="ES141" s="872"/>
      <c r="ET141" s="872"/>
      <c r="EU141" s="872"/>
      <c r="EV141" s="872"/>
      <c r="EW141" s="872"/>
      <c r="EX141" s="872"/>
      <c r="EY141" s="872"/>
      <c r="EZ141" s="872"/>
      <c r="FA141" s="872"/>
      <c r="FB141" s="872"/>
      <c r="FC141" s="872"/>
      <c r="FD141" s="872"/>
      <c r="FE141" s="872"/>
      <c r="FF141" s="872"/>
      <c r="FG141" s="872"/>
      <c r="FH141" s="872"/>
      <c r="FI141" s="872"/>
      <c r="FJ141" s="872"/>
      <c r="FK141" s="872"/>
      <c r="FL141" s="872"/>
      <c r="FO141" s="98"/>
      <c r="FP141" s="98"/>
      <c r="FQ141" s="98"/>
      <c r="FR141" s="98"/>
      <c r="FS141" s="98"/>
      <c r="FT141" s="98"/>
    </row>
    <row r="142" spans="3:176" s="295" customFormat="1" x14ac:dyDescent="0.3">
      <c r="C142" s="872"/>
      <c r="D142" s="872"/>
      <c r="E142" s="872"/>
      <c r="F142" s="872"/>
      <c r="G142" s="872"/>
      <c r="H142" s="872"/>
      <c r="I142" s="872"/>
      <c r="J142" s="872"/>
      <c r="K142" s="872"/>
      <c r="L142" s="872"/>
      <c r="M142" s="872"/>
      <c r="N142" s="872"/>
      <c r="O142" s="872"/>
      <c r="P142" s="872"/>
      <c r="Q142" s="872"/>
      <c r="R142" s="872"/>
      <c r="S142" s="872"/>
      <c r="T142" s="872"/>
      <c r="U142" s="872"/>
      <c r="V142" s="872"/>
      <c r="W142" s="872"/>
      <c r="X142" s="872"/>
      <c r="Y142" s="872"/>
      <c r="Z142" s="872"/>
      <c r="AA142" s="872"/>
      <c r="AB142" s="872"/>
      <c r="AC142" s="872"/>
      <c r="AD142" s="872"/>
      <c r="AE142" s="872"/>
      <c r="AF142" s="872"/>
      <c r="AG142" s="872"/>
      <c r="AH142" s="872"/>
      <c r="AI142" s="872"/>
      <c r="AJ142" s="872"/>
      <c r="AK142" s="872"/>
      <c r="AL142" s="872"/>
      <c r="AM142" s="872"/>
      <c r="AN142" s="872"/>
      <c r="AO142" s="872"/>
      <c r="AP142" s="872"/>
      <c r="AQ142" s="872"/>
      <c r="AR142" s="872"/>
      <c r="AS142" s="872"/>
      <c r="AT142" s="872"/>
      <c r="AU142" s="872"/>
      <c r="AV142" s="872"/>
      <c r="AW142" s="872"/>
      <c r="AX142" s="872"/>
      <c r="AY142" s="872"/>
      <c r="AZ142" s="872"/>
      <c r="BA142" s="872"/>
      <c r="BB142" s="872"/>
      <c r="BC142" s="872"/>
      <c r="BD142" s="872"/>
      <c r="BE142" s="872"/>
      <c r="BF142" s="872"/>
      <c r="BG142" s="872"/>
      <c r="BH142" s="872"/>
      <c r="BI142" s="872"/>
      <c r="BJ142" s="872"/>
      <c r="BK142" s="872"/>
      <c r="BL142" s="872"/>
      <c r="BM142" s="872"/>
      <c r="BN142" s="872"/>
      <c r="BO142" s="872"/>
      <c r="BP142" s="872"/>
      <c r="BQ142" s="872"/>
      <c r="BR142" s="872"/>
      <c r="BS142" s="872"/>
      <c r="BT142" s="872"/>
      <c r="BU142" s="872"/>
      <c r="BV142" s="872"/>
      <c r="BW142" s="872"/>
      <c r="BX142" s="872"/>
      <c r="BY142" s="872"/>
      <c r="BZ142" s="872"/>
      <c r="CA142" s="872"/>
      <c r="CB142" s="872"/>
      <c r="CC142" s="872"/>
      <c r="CD142" s="872"/>
      <c r="CE142" s="872"/>
      <c r="CF142" s="872"/>
      <c r="CG142" s="872"/>
      <c r="CH142" s="872"/>
      <c r="CI142" s="872"/>
      <c r="CJ142" s="872"/>
      <c r="CK142" s="872"/>
      <c r="CL142" s="872"/>
      <c r="CM142" s="872"/>
      <c r="CN142" s="872"/>
      <c r="CO142" s="872"/>
      <c r="CP142" s="872"/>
      <c r="CQ142" s="872"/>
      <c r="CR142" s="872"/>
      <c r="CS142" s="872"/>
      <c r="CT142" s="872"/>
      <c r="CU142" s="872"/>
      <c r="CV142" s="872"/>
      <c r="CW142" s="872"/>
      <c r="CX142" s="872"/>
      <c r="CY142" s="872"/>
      <c r="CZ142" s="872"/>
      <c r="DA142" s="872"/>
      <c r="DB142" s="872"/>
      <c r="DC142" s="872"/>
      <c r="DD142" s="872"/>
      <c r="DE142" s="872"/>
      <c r="DF142" s="872"/>
      <c r="DG142" s="872"/>
      <c r="DH142" s="872"/>
      <c r="DI142" s="872"/>
      <c r="DJ142" s="872"/>
      <c r="DK142" s="872"/>
      <c r="DL142" s="872"/>
      <c r="DM142" s="872"/>
      <c r="DN142" s="872"/>
      <c r="DO142" s="872"/>
      <c r="DP142" s="872"/>
      <c r="DQ142" s="872"/>
      <c r="DR142" s="872"/>
      <c r="DS142" s="872"/>
      <c r="DT142" s="872"/>
      <c r="DU142" s="872"/>
      <c r="DV142" s="872"/>
      <c r="DW142" s="872"/>
      <c r="DX142" s="872"/>
      <c r="DY142" s="872"/>
      <c r="DZ142" s="872"/>
      <c r="EA142" s="872"/>
      <c r="EB142" s="872"/>
      <c r="EC142" s="872"/>
      <c r="ED142" s="872"/>
      <c r="EE142" s="872"/>
      <c r="EF142" s="872"/>
      <c r="EG142" s="872"/>
      <c r="EH142" s="872"/>
      <c r="EI142" s="872"/>
      <c r="EJ142" s="872"/>
      <c r="EK142" s="872"/>
      <c r="EL142" s="872"/>
      <c r="EM142" s="872"/>
      <c r="EN142" s="872"/>
      <c r="EO142" s="872"/>
      <c r="EP142" s="872"/>
      <c r="EQ142" s="872"/>
      <c r="ER142" s="872"/>
      <c r="ES142" s="872"/>
      <c r="ET142" s="872"/>
      <c r="EU142" s="872"/>
      <c r="EV142" s="872"/>
      <c r="EW142" s="872"/>
      <c r="EX142" s="872"/>
      <c r="EY142" s="872"/>
      <c r="EZ142" s="872"/>
      <c r="FA142" s="872"/>
      <c r="FB142" s="872"/>
      <c r="FC142" s="872"/>
      <c r="FD142" s="872"/>
      <c r="FE142" s="872"/>
      <c r="FF142" s="872"/>
      <c r="FG142" s="872"/>
      <c r="FH142" s="872"/>
      <c r="FI142" s="872"/>
      <c r="FJ142" s="872"/>
      <c r="FK142" s="872"/>
      <c r="FL142" s="872"/>
      <c r="FO142" s="98"/>
      <c r="FP142" s="98"/>
      <c r="FQ142" s="98"/>
      <c r="FR142" s="98"/>
      <c r="FS142" s="98"/>
      <c r="FT142" s="98"/>
    </row>
    <row r="143" spans="3:176" s="295" customFormat="1" x14ac:dyDescent="0.3">
      <c r="C143" s="872"/>
      <c r="D143" s="98"/>
      <c r="E143" s="98"/>
      <c r="F143" s="98"/>
      <c r="G143" s="98"/>
      <c r="H143" s="98"/>
      <c r="I143" s="718"/>
      <c r="J143" s="718"/>
      <c r="K143" s="718"/>
      <c r="L143" s="718"/>
      <c r="M143" s="718"/>
      <c r="N143" s="718"/>
      <c r="O143" s="71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8"/>
      <c r="DO143" s="98"/>
      <c r="DP143" s="98"/>
      <c r="DQ143" s="98"/>
      <c r="DR143" s="98"/>
      <c r="DS143" s="98"/>
      <c r="DT143" s="98"/>
      <c r="DU143" s="98"/>
      <c r="DV143" s="98"/>
      <c r="DW143" s="98"/>
      <c r="DX143" s="98"/>
      <c r="DY143" s="98"/>
      <c r="DZ143" s="98"/>
      <c r="EA143" s="98"/>
      <c r="EB143" s="98"/>
      <c r="EC143" s="98"/>
      <c r="ED143" s="98"/>
      <c r="EE143" s="98"/>
      <c r="EF143" s="98"/>
      <c r="EG143" s="98"/>
      <c r="EH143" s="98"/>
      <c r="EI143" s="98"/>
      <c r="EJ143" s="98"/>
      <c r="EK143" s="98"/>
      <c r="EL143" s="98"/>
      <c r="EM143" s="98"/>
      <c r="EN143" s="98"/>
      <c r="EO143" s="98"/>
      <c r="EP143" s="98"/>
      <c r="EQ143" s="98"/>
      <c r="ER143" s="98"/>
      <c r="ES143" s="98"/>
      <c r="ET143" s="98"/>
      <c r="EU143" s="98"/>
      <c r="EV143" s="98"/>
      <c r="EW143" s="98"/>
      <c r="EX143" s="98"/>
      <c r="EY143" s="98"/>
      <c r="EZ143" s="98"/>
      <c r="FA143" s="98"/>
      <c r="FB143" s="98"/>
      <c r="FC143" s="98"/>
      <c r="FD143" s="98"/>
      <c r="FE143" s="98"/>
      <c r="FF143" s="98"/>
      <c r="FG143" s="98"/>
      <c r="FH143" s="98"/>
      <c r="FI143" s="98"/>
      <c r="FJ143" s="98"/>
      <c r="FO143" s="98"/>
      <c r="FP143" s="98"/>
      <c r="FQ143" s="98"/>
      <c r="FR143" s="98"/>
      <c r="FS143" s="98"/>
      <c r="FT143" s="98"/>
    </row>
    <row r="144" spans="3:176" s="295" customFormat="1" x14ac:dyDescent="0.3">
      <c r="C144" s="872"/>
      <c r="D144" s="98"/>
      <c r="E144" s="98"/>
      <c r="F144" s="98"/>
      <c r="G144" s="98"/>
      <c r="H144" s="98"/>
      <c r="I144" s="718"/>
      <c r="J144" s="718"/>
      <c r="K144" s="718"/>
      <c r="L144" s="718"/>
      <c r="M144" s="718"/>
      <c r="N144" s="718"/>
      <c r="O144" s="71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c r="AV144" s="98"/>
      <c r="AW144" s="98"/>
      <c r="AX144" s="98"/>
      <c r="AY144" s="98"/>
      <c r="AZ144" s="98"/>
      <c r="BA144" s="98"/>
      <c r="BB144" s="98"/>
      <c r="BC144" s="98"/>
      <c r="BD144" s="98"/>
      <c r="BE144" s="98"/>
      <c r="BF144" s="98"/>
      <c r="BG144" s="98"/>
      <c r="BH144" s="98"/>
      <c r="BI144" s="98"/>
      <c r="BJ144" s="98"/>
      <c r="BK144" s="98"/>
      <c r="BL144" s="98"/>
      <c r="BM144" s="98"/>
      <c r="BN144" s="98"/>
      <c r="BO144" s="98"/>
      <c r="BP144" s="98"/>
      <c r="BQ144" s="98"/>
      <c r="BR144" s="98"/>
      <c r="BS144" s="98"/>
      <c r="BT144" s="98"/>
      <c r="BU144" s="98"/>
      <c r="BV144" s="98"/>
      <c r="BW144" s="98"/>
      <c r="BX144" s="98"/>
      <c r="BY144" s="98"/>
      <c r="BZ144" s="98"/>
      <c r="CA144" s="98"/>
      <c r="CB144" s="98"/>
      <c r="CC144" s="98"/>
      <c r="CD144" s="98"/>
      <c r="CE144" s="98"/>
      <c r="CF144" s="98"/>
      <c r="CG144" s="98"/>
      <c r="CH144" s="98"/>
      <c r="CI144" s="98"/>
      <c r="CJ144" s="98"/>
      <c r="CK144" s="98"/>
      <c r="CL144" s="98"/>
      <c r="CM144" s="98"/>
      <c r="CN144" s="98"/>
      <c r="CO144" s="98"/>
      <c r="CP144" s="98"/>
      <c r="CQ144" s="98"/>
      <c r="CR144" s="98"/>
      <c r="CS144" s="98"/>
      <c r="CT144" s="98"/>
      <c r="CU144" s="98"/>
      <c r="CV144" s="98"/>
      <c r="CW144" s="98"/>
      <c r="CX144" s="98"/>
      <c r="CY144" s="98"/>
      <c r="CZ144" s="98"/>
      <c r="DA144" s="98"/>
      <c r="DB144" s="98"/>
      <c r="DC144" s="98"/>
      <c r="DD144" s="98"/>
      <c r="DE144" s="98"/>
      <c r="DF144" s="98"/>
      <c r="DG144" s="98"/>
      <c r="DH144" s="98"/>
      <c r="DI144" s="98"/>
      <c r="DJ144" s="98"/>
      <c r="DK144" s="98"/>
      <c r="DL144" s="98"/>
      <c r="DM144" s="98"/>
      <c r="DN144" s="98"/>
      <c r="DO144" s="98"/>
      <c r="DP144" s="98"/>
      <c r="DQ144" s="98"/>
      <c r="DR144" s="98"/>
      <c r="DS144" s="98"/>
      <c r="DT144" s="98"/>
      <c r="DU144" s="98"/>
      <c r="DV144" s="98"/>
      <c r="DW144" s="98"/>
      <c r="DX144" s="98"/>
      <c r="DY144" s="98"/>
      <c r="DZ144" s="98"/>
      <c r="EA144" s="98"/>
      <c r="EB144" s="98"/>
      <c r="EC144" s="98"/>
      <c r="ED144" s="98"/>
      <c r="EE144" s="98"/>
      <c r="EF144" s="98"/>
      <c r="EG144" s="98"/>
      <c r="EH144" s="98"/>
      <c r="EI144" s="98"/>
      <c r="EJ144" s="98"/>
      <c r="EK144" s="98"/>
      <c r="EL144" s="98"/>
      <c r="EM144" s="98"/>
      <c r="EN144" s="98"/>
      <c r="EO144" s="98"/>
      <c r="EP144" s="98"/>
      <c r="EQ144" s="98"/>
      <c r="ER144" s="98"/>
      <c r="ES144" s="98"/>
      <c r="ET144" s="98"/>
      <c r="EU144" s="98"/>
      <c r="EV144" s="98"/>
      <c r="EW144" s="98"/>
      <c r="EX144" s="98"/>
      <c r="EY144" s="98"/>
      <c r="EZ144" s="98"/>
      <c r="FA144" s="98"/>
      <c r="FB144" s="98"/>
      <c r="FC144" s="98"/>
      <c r="FD144" s="98"/>
      <c r="FE144" s="98"/>
      <c r="FF144" s="98"/>
      <c r="FG144" s="98"/>
      <c r="FH144" s="98"/>
      <c r="FI144" s="98"/>
      <c r="FJ144" s="98"/>
      <c r="FO144" s="98"/>
      <c r="FP144" s="98"/>
      <c r="FQ144" s="98"/>
      <c r="FR144" s="98"/>
      <c r="FS144" s="98"/>
      <c r="FT144" s="98"/>
    </row>
    <row r="145" spans="3:176" s="295" customFormat="1" x14ac:dyDescent="0.3">
      <c r="C145" s="872"/>
      <c r="D145" s="98"/>
      <c r="E145" s="98"/>
      <c r="F145" s="98"/>
      <c r="G145" s="98"/>
      <c r="H145" s="98"/>
      <c r="I145" s="718"/>
      <c r="J145" s="718"/>
      <c r="K145" s="718"/>
      <c r="L145" s="718"/>
      <c r="M145" s="718"/>
      <c r="N145" s="718"/>
      <c r="O145" s="71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8"/>
      <c r="BU145" s="98"/>
      <c r="BV145" s="98"/>
      <c r="BW145" s="98"/>
      <c r="BX145" s="98"/>
      <c r="BY145" s="98"/>
      <c r="BZ145" s="98"/>
      <c r="CA145" s="98"/>
      <c r="CB145" s="98"/>
      <c r="CC145" s="98"/>
      <c r="CD145" s="98"/>
      <c r="CE145" s="98"/>
      <c r="CF145" s="98"/>
      <c r="CG145" s="98"/>
      <c r="CH145" s="98"/>
      <c r="CI145" s="98"/>
      <c r="CJ145" s="98"/>
      <c r="CK145" s="98"/>
      <c r="CL145" s="98"/>
      <c r="CM145" s="98"/>
      <c r="CN145" s="98"/>
      <c r="CO145" s="98"/>
      <c r="CP145" s="98"/>
      <c r="CQ145" s="98"/>
      <c r="CR145" s="98"/>
      <c r="CS145" s="98"/>
      <c r="CT145" s="98"/>
      <c r="CU145" s="98"/>
      <c r="CV145" s="98"/>
      <c r="CW145" s="98"/>
      <c r="CX145" s="98"/>
      <c r="CY145" s="98"/>
      <c r="CZ145" s="98"/>
      <c r="DA145" s="98"/>
      <c r="DB145" s="98"/>
      <c r="DC145" s="98"/>
      <c r="DD145" s="98"/>
      <c r="DE145" s="98"/>
      <c r="DF145" s="98"/>
      <c r="DG145" s="98"/>
      <c r="DH145" s="98"/>
      <c r="DI145" s="98"/>
      <c r="DJ145" s="98"/>
      <c r="DK145" s="98"/>
      <c r="DL145" s="98"/>
      <c r="DM145" s="98"/>
      <c r="DN145" s="98"/>
      <c r="DO145" s="98"/>
      <c r="DP145" s="98"/>
      <c r="DQ145" s="98"/>
      <c r="DR145" s="98"/>
      <c r="DS145" s="98"/>
      <c r="DT145" s="98"/>
      <c r="DU145" s="98"/>
      <c r="DV145" s="98"/>
      <c r="DW145" s="98"/>
      <c r="DX145" s="98"/>
      <c r="DY145" s="98"/>
      <c r="DZ145" s="98"/>
      <c r="EA145" s="98"/>
      <c r="EB145" s="98"/>
      <c r="EC145" s="98"/>
      <c r="ED145" s="98"/>
      <c r="EE145" s="98"/>
      <c r="EF145" s="98"/>
      <c r="EG145" s="98"/>
      <c r="EH145" s="98"/>
      <c r="EI145" s="98"/>
      <c r="EJ145" s="98"/>
      <c r="EK145" s="98"/>
      <c r="EL145" s="98"/>
      <c r="EM145" s="98"/>
      <c r="EN145" s="98"/>
      <c r="EO145" s="98"/>
      <c r="EP145" s="98"/>
      <c r="EQ145" s="98"/>
      <c r="ER145" s="98"/>
      <c r="ES145" s="98"/>
      <c r="ET145" s="98"/>
      <c r="EU145" s="98"/>
      <c r="EV145" s="98"/>
      <c r="EW145" s="98"/>
      <c r="EX145" s="98"/>
      <c r="EY145" s="98"/>
      <c r="EZ145" s="98"/>
      <c r="FA145" s="98"/>
      <c r="FB145" s="98"/>
      <c r="FC145" s="98"/>
      <c r="FD145" s="98"/>
      <c r="FE145" s="98"/>
      <c r="FF145" s="98"/>
      <c r="FG145" s="98"/>
      <c r="FH145" s="98"/>
      <c r="FI145" s="98"/>
      <c r="FJ145" s="98"/>
      <c r="FO145" s="98"/>
      <c r="FP145" s="98"/>
      <c r="FQ145" s="98"/>
      <c r="FR145" s="98"/>
      <c r="FS145" s="98"/>
      <c r="FT145" s="98"/>
    </row>
    <row r="146" spans="3:176" s="295" customFormat="1" x14ac:dyDescent="0.3">
      <c r="C146" s="872"/>
      <c r="D146" s="98"/>
      <c r="E146" s="98"/>
      <c r="F146" s="98"/>
      <c r="G146" s="98"/>
      <c r="H146" s="98"/>
      <c r="I146" s="718"/>
      <c r="J146" s="718"/>
      <c r="K146" s="718"/>
      <c r="L146" s="718"/>
      <c r="M146" s="718"/>
      <c r="N146" s="718"/>
      <c r="O146" s="71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8"/>
      <c r="BU146" s="98"/>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c r="CZ146" s="98"/>
      <c r="DA146" s="98"/>
      <c r="DB146" s="98"/>
      <c r="DC146" s="98"/>
      <c r="DD146" s="98"/>
      <c r="DE146" s="98"/>
      <c r="DF146" s="98"/>
      <c r="DG146" s="98"/>
      <c r="DH146" s="98"/>
      <c r="DI146" s="98"/>
      <c r="DJ146" s="98"/>
      <c r="DK146" s="98"/>
      <c r="DL146" s="98"/>
      <c r="DM146" s="98"/>
      <c r="DN146" s="98"/>
      <c r="DO146" s="98"/>
      <c r="DP146" s="98"/>
      <c r="DQ146" s="98"/>
      <c r="DR146" s="98"/>
      <c r="DS146" s="98"/>
      <c r="DT146" s="98"/>
      <c r="DU146" s="98"/>
      <c r="DV146" s="98"/>
      <c r="DW146" s="98"/>
      <c r="DX146" s="98"/>
      <c r="DY146" s="98"/>
      <c r="DZ146" s="98"/>
      <c r="EA146" s="98"/>
      <c r="EB146" s="98"/>
      <c r="EC146" s="98"/>
      <c r="ED146" s="98"/>
      <c r="EE146" s="98"/>
      <c r="EF146" s="98"/>
      <c r="EG146" s="98"/>
      <c r="EH146" s="98"/>
      <c r="EI146" s="98"/>
      <c r="EJ146" s="98"/>
      <c r="EK146" s="98"/>
      <c r="EL146" s="98"/>
      <c r="EM146" s="98"/>
      <c r="EN146" s="98"/>
      <c r="EO146" s="98"/>
      <c r="EP146" s="98"/>
      <c r="EQ146" s="98"/>
      <c r="ER146" s="98"/>
      <c r="ES146" s="98"/>
      <c r="ET146" s="98"/>
      <c r="EU146" s="98"/>
      <c r="EV146" s="98"/>
      <c r="EW146" s="98"/>
      <c r="EX146" s="98"/>
      <c r="EY146" s="98"/>
      <c r="EZ146" s="98"/>
      <c r="FA146" s="98"/>
      <c r="FB146" s="98"/>
      <c r="FC146" s="98"/>
      <c r="FD146" s="98"/>
      <c r="FE146" s="98"/>
      <c r="FF146" s="98"/>
      <c r="FG146" s="98"/>
      <c r="FH146" s="98"/>
      <c r="FI146" s="98"/>
      <c r="FJ146" s="98"/>
      <c r="FO146" s="98"/>
      <c r="FP146" s="98"/>
      <c r="FQ146" s="98"/>
      <c r="FR146" s="98"/>
      <c r="FS146" s="98"/>
      <c r="FT146" s="98"/>
    </row>
    <row r="147" spans="3:176" s="295" customFormat="1" x14ac:dyDescent="0.3">
      <c r="C147" s="872"/>
      <c r="D147" s="98"/>
      <c r="E147" s="98"/>
      <c r="F147" s="98"/>
      <c r="G147" s="98"/>
      <c r="H147" s="98"/>
      <c r="I147" s="718"/>
      <c r="J147" s="718"/>
      <c r="K147" s="718"/>
      <c r="L147" s="718"/>
      <c r="M147" s="718"/>
      <c r="N147" s="718"/>
      <c r="O147" s="718"/>
      <c r="P147" s="98"/>
      <c r="Q147" s="98"/>
      <c r="R147" s="98"/>
      <c r="S147" s="98"/>
      <c r="T147" s="98"/>
      <c r="U147" s="98"/>
      <c r="V147" s="98"/>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8"/>
      <c r="BR147" s="98"/>
      <c r="BS147" s="98"/>
      <c r="BT147" s="98"/>
      <c r="BU147" s="98"/>
      <c r="BV147" s="98"/>
      <c r="BW147" s="98"/>
      <c r="BX147" s="98"/>
      <c r="BY147" s="98"/>
      <c r="BZ147" s="98"/>
      <c r="CA147" s="98"/>
      <c r="CB147" s="98"/>
      <c r="CC147" s="98"/>
      <c r="CD147" s="98"/>
      <c r="CE147" s="98"/>
      <c r="CF147" s="98"/>
      <c r="CG147" s="98"/>
      <c r="CH147" s="98"/>
      <c r="CI147" s="98"/>
      <c r="CJ147" s="98"/>
      <c r="CK147" s="98"/>
      <c r="CL147" s="98"/>
      <c r="CM147" s="98"/>
      <c r="CN147" s="98"/>
      <c r="CO147" s="98"/>
      <c r="CP147" s="98"/>
      <c r="CQ147" s="98"/>
      <c r="CR147" s="98"/>
      <c r="CS147" s="98"/>
      <c r="CT147" s="98"/>
      <c r="CU147" s="98"/>
      <c r="CV147" s="98"/>
      <c r="CW147" s="98"/>
      <c r="CX147" s="98"/>
      <c r="CY147" s="98"/>
      <c r="CZ147" s="98"/>
      <c r="DA147" s="98"/>
      <c r="DB147" s="98"/>
      <c r="DC147" s="98"/>
      <c r="DD147" s="98"/>
      <c r="DE147" s="98"/>
      <c r="DF147" s="98"/>
      <c r="DG147" s="98"/>
      <c r="DH147" s="98"/>
      <c r="DI147" s="98"/>
      <c r="DJ147" s="98"/>
      <c r="DK147" s="98"/>
      <c r="DL147" s="98"/>
      <c r="DM147" s="98"/>
      <c r="DN147" s="98"/>
      <c r="DO147" s="98"/>
      <c r="DP147" s="98"/>
      <c r="DQ147" s="98"/>
      <c r="DR147" s="98"/>
      <c r="DS147" s="98"/>
      <c r="DT147" s="98"/>
      <c r="DU147" s="98"/>
      <c r="DV147" s="98"/>
      <c r="DW147" s="98"/>
      <c r="DX147" s="98"/>
      <c r="DY147" s="98"/>
      <c r="DZ147" s="98"/>
      <c r="EA147" s="98"/>
      <c r="EB147" s="98"/>
      <c r="EC147" s="98"/>
      <c r="ED147" s="98"/>
      <c r="EE147" s="98"/>
      <c r="EF147" s="98"/>
      <c r="EG147" s="98"/>
      <c r="EH147" s="98"/>
      <c r="EI147" s="98"/>
      <c r="EJ147" s="98"/>
      <c r="EK147" s="98"/>
      <c r="EL147" s="98"/>
      <c r="EM147" s="98"/>
      <c r="EN147" s="98"/>
      <c r="EO147" s="98"/>
      <c r="EP147" s="98"/>
      <c r="EQ147" s="98"/>
      <c r="ER147" s="98"/>
      <c r="ES147" s="98"/>
      <c r="ET147" s="98"/>
      <c r="EU147" s="98"/>
      <c r="EV147" s="98"/>
      <c r="EW147" s="98"/>
      <c r="EX147" s="98"/>
      <c r="EY147" s="98"/>
      <c r="EZ147" s="98"/>
      <c r="FA147" s="98"/>
      <c r="FB147" s="98"/>
      <c r="FC147" s="98"/>
      <c r="FD147" s="98"/>
      <c r="FE147" s="98"/>
      <c r="FF147" s="98"/>
      <c r="FG147" s="98"/>
      <c r="FH147" s="98"/>
      <c r="FI147" s="98"/>
      <c r="FJ147" s="98"/>
      <c r="FO147" s="98"/>
      <c r="FP147" s="98"/>
      <c r="FQ147" s="98"/>
      <c r="FR147" s="98"/>
      <c r="FS147" s="98"/>
      <c r="FT147" s="98"/>
    </row>
    <row r="148" spans="3:176" s="295" customFormat="1" x14ac:dyDescent="0.3">
      <c r="C148" s="872"/>
      <c r="D148" s="98"/>
      <c r="E148" s="98"/>
      <c r="F148" s="98"/>
      <c r="G148" s="98"/>
      <c r="H148" s="98"/>
      <c r="I148" s="718"/>
      <c r="J148" s="718"/>
      <c r="K148" s="718"/>
      <c r="L148" s="718"/>
      <c r="M148" s="718"/>
      <c r="N148" s="718"/>
      <c r="O148" s="71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c r="BQ148" s="98"/>
      <c r="BR148" s="98"/>
      <c r="BS148" s="98"/>
      <c r="BT148" s="98"/>
      <c r="BU148" s="98"/>
      <c r="BV148" s="98"/>
      <c r="BW148" s="98"/>
      <c r="BX148" s="98"/>
      <c r="BY148" s="98"/>
      <c r="BZ148" s="98"/>
      <c r="CA148" s="98"/>
      <c r="CB148" s="98"/>
      <c r="CC148" s="98"/>
      <c r="CD148" s="98"/>
      <c r="CE148" s="98"/>
      <c r="CF148" s="98"/>
      <c r="CG148" s="98"/>
      <c r="CH148" s="98"/>
      <c r="CI148" s="98"/>
      <c r="CJ148" s="98"/>
      <c r="CK148" s="98"/>
      <c r="CL148" s="98"/>
      <c r="CM148" s="98"/>
      <c r="CN148" s="98"/>
      <c r="CO148" s="98"/>
      <c r="CP148" s="98"/>
      <c r="CQ148" s="98"/>
      <c r="CR148" s="98"/>
      <c r="CS148" s="98"/>
      <c r="CT148" s="98"/>
      <c r="CU148" s="98"/>
      <c r="CV148" s="98"/>
      <c r="CW148" s="98"/>
      <c r="CX148" s="98"/>
      <c r="CY148" s="98"/>
      <c r="CZ148" s="98"/>
      <c r="DA148" s="98"/>
      <c r="DB148" s="98"/>
      <c r="DC148" s="98"/>
      <c r="DD148" s="98"/>
      <c r="DE148" s="98"/>
      <c r="DF148" s="98"/>
      <c r="DG148" s="98"/>
      <c r="DH148" s="98"/>
      <c r="DI148" s="98"/>
      <c r="DJ148" s="98"/>
      <c r="DK148" s="98"/>
      <c r="DL148" s="98"/>
      <c r="DM148" s="98"/>
      <c r="DN148" s="98"/>
      <c r="DO148" s="98"/>
      <c r="DP148" s="98"/>
      <c r="DQ148" s="98"/>
      <c r="DR148" s="98"/>
      <c r="DS148" s="98"/>
      <c r="DT148" s="98"/>
      <c r="DU148" s="98"/>
      <c r="DV148" s="98"/>
      <c r="DW148" s="98"/>
      <c r="DX148" s="98"/>
      <c r="DY148" s="98"/>
      <c r="DZ148" s="98"/>
      <c r="EA148" s="98"/>
      <c r="EB148" s="98"/>
      <c r="EC148" s="98"/>
      <c r="ED148" s="98"/>
      <c r="EE148" s="98"/>
      <c r="EF148" s="98"/>
      <c r="EG148" s="98"/>
      <c r="EH148" s="98"/>
      <c r="EI148" s="98"/>
      <c r="EJ148" s="98"/>
      <c r="EK148" s="98"/>
      <c r="EL148" s="98"/>
      <c r="EM148" s="98"/>
      <c r="EN148" s="98"/>
      <c r="EO148" s="98"/>
      <c r="EP148" s="98"/>
      <c r="EQ148" s="98"/>
      <c r="ER148" s="98"/>
      <c r="ES148" s="98"/>
      <c r="ET148" s="98"/>
      <c r="EU148" s="98"/>
      <c r="EV148" s="98"/>
      <c r="EW148" s="98"/>
      <c r="EX148" s="98"/>
      <c r="EY148" s="98"/>
      <c r="EZ148" s="98"/>
      <c r="FA148" s="98"/>
      <c r="FB148" s="98"/>
      <c r="FC148" s="98"/>
      <c r="FD148" s="98"/>
      <c r="FE148" s="98"/>
      <c r="FF148" s="98"/>
      <c r="FG148" s="98"/>
      <c r="FH148" s="98"/>
      <c r="FI148" s="98"/>
      <c r="FJ148" s="98"/>
      <c r="FO148" s="98"/>
      <c r="FP148" s="98"/>
      <c r="FQ148" s="98"/>
      <c r="FR148" s="98"/>
      <c r="FS148" s="98"/>
      <c r="FT148" s="98"/>
    </row>
    <row r="149" spans="3:176" s="295" customFormat="1" x14ac:dyDescent="0.3">
      <c r="C149" s="872"/>
      <c r="D149" s="98"/>
      <c r="E149" s="98"/>
      <c r="F149" s="98"/>
      <c r="G149" s="98"/>
      <c r="H149" s="98"/>
      <c r="I149" s="718"/>
      <c r="J149" s="718"/>
      <c r="K149" s="718"/>
      <c r="L149" s="718"/>
      <c r="M149" s="718"/>
      <c r="N149" s="718"/>
      <c r="O149" s="71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8"/>
      <c r="DJ149" s="98"/>
      <c r="DK149" s="98"/>
      <c r="DL149" s="98"/>
      <c r="DM149" s="98"/>
      <c r="DN149" s="98"/>
      <c r="DO149" s="98"/>
      <c r="DP149" s="98"/>
      <c r="DQ149" s="98"/>
      <c r="DR149" s="98"/>
      <c r="DS149" s="98"/>
      <c r="DT149" s="98"/>
      <c r="DU149" s="98"/>
      <c r="DV149" s="98"/>
      <c r="DW149" s="98"/>
      <c r="DX149" s="98"/>
      <c r="DY149" s="98"/>
      <c r="DZ149" s="98"/>
      <c r="EA149" s="98"/>
      <c r="EB149" s="98"/>
      <c r="EC149" s="98"/>
      <c r="ED149" s="98"/>
      <c r="EE149" s="98"/>
      <c r="EF149" s="98"/>
      <c r="EG149" s="98"/>
      <c r="EH149" s="98"/>
      <c r="EI149" s="98"/>
      <c r="EJ149" s="98"/>
      <c r="EK149" s="98"/>
      <c r="EL149" s="98"/>
      <c r="EM149" s="98"/>
      <c r="EN149" s="98"/>
      <c r="EO149" s="98"/>
      <c r="EP149" s="98"/>
      <c r="EQ149" s="98"/>
      <c r="ER149" s="98"/>
      <c r="ES149" s="98"/>
      <c r="ET149" s="98"/>
      <c r="EU149" s="98"/>
      <c r="EV149" s="98"/>
      <c r="EW149" s="98"/>
      <c r="EX149" s="98"/>
      <c r="EY149" s="98"/>
      <c r="EZ149" s="98"/>
      <c r="FA149" s="98"/>
      <c r="FB149" s="98"/>
      <c r="FC149" s="98"/>
      <c r="FD149" s="98"/>
      <c r="FE149" s="98"/>
      <c r="FF149" s="98"/>
      <c r="FG149" s="98"/>
      <c r="FH149" s="98"/>
      <c r="FI149" s="98"/>
      <c r="FJ149" s="98"/>
      <c r="FO149" s="98"/>
      <c r="FP149" s="98"/>
      <c r="FQ149" s="98"/>
      <c r="FR149" s="98"/>
      <c r="FS149" s="98"/>
      <c r="FT149" s="98"/>
    </row>
    <row r="150" spans="3:176" s="295" customFormat="1" x14ac:dyDescent="0.3">
      <c r="C150" s="872"/>
      <c r="D150" s="98"/>
      <c r="E150" s="98"/>
      <c r="F150" s="98"/>
      <c r="G150" s="98"/>
      <c r="H150" s="98"/>
      <c r="I150" s="718"/>
      <c r="J150" s="718"/>
      <c r="K150" s="718"/>
      <c r="L150" s="718"/>
      <c r="M150" s="718"/>
      <c r="N150" s="718"/>
      <c r="O150" s="71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8"/>
      <c r="DJ150" s="98"/>
      <c r="DK150" s="98"/>
      <c r="DL150" s="98"/>
      <c r="DM150" s="98"/>
      <c r="DN150" s="98"/>
      <c r="DO150" s="98"/>
      <c r="DP150" s="98"/>
      <c r="DQ150" s="98"/>
      <c r="DR150" s="98"/>
      <c r="DS150" s="98"/>
      <c r="DT150" s="98"/>
      <c r="DU150" s="98"/>
      <c r="DV150" s="98"/>
      <c r="DW150" s="98"/>
      <c r="DX150" s="98"/>
      <c r="DY150" s="98"/>
      <c r="DZ150" s="98"/>
      <c r="EA150" s="98"/>
      <c r="EB150" s="98"/>
      <c r="EC150" s="98"/>
      <c r="ED150" s="98"/>
      <c r="EE150" s="98"/>
      <c r="EF150" s="98"/>
      <c r="EG150" s="98"/>
      <c r="EH150" s="98"/>
      <c r="EI150" s="98"/>
      <c r="EJ150" s="98"/>
      <c r="EK150" s="98"/>
      <c r="EL150" s="98"/>
      <c r="EM150" s="98"/>
      <c r="EN150" s="98"/>
      <c r="EO150" s="98"/>
      <c r="EP150" s="98"/>
      <c r="EQ150" s="98"/>
      <c r="ER150" s="98"/>
      <c r="ES150" s="98"/>
      <c r="ET150" s="98"/>
      <c r="EU150" s="98"/>
      <c r="EV150" s="98"/>
      <c r="EW150" s="98"/>
      <c r="EX150" s="98"/>
      <c r="EY150" s="98"/>
      <c r="EZ150" s="98"/>
      <c r="FA150" s="98"/>
      <c r="FB150" s="98"/>
      <c r="FC150" s="98"/>
      <c r="FD150" s="98"/>
      <c r="FE150" s="98"/>
      <c r="FF150" s="98"/>
      <c r="FG150" s="98"/>
      <c r="FH150" s="98"/>
      <c r="FI150" s="98"/>
      <c r="FJ150" s="98"/>
      <c r="FO150" s="98"/>
      <c r="FP150" s="98"/>
      <c r="FQ150" s="98"/>
      <c r="FR150" s="98"/>
      <c r="FS150" s="98"/>
      <c r="FT150" s="98"/>
    </row>
    <row r="151" spans="3:176" s="295" customFormat="1" x14ac:dyDescent="0.3">
      <c r="C151" s="872"/>
      <c r="D151" s="98"/>
      <c r="E151" s="98"/>
      <c r="F151" s="98"/>
      <c r="G151" s="98"/>
      <c r="H151" s="98"/>
      <c r="I151" s="718"/>
      <c r="J151" s="718"/>
      <c r="K151" s="718"/>
      <c r="L151" s="718"/>
      <c r="M151" s="718"/>
      <c r="N151" s="718"/>
      <c r="O151" s="71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8"/>
      <c r="DJ151" s="98"/>
      <c r="DK151" s="98"/>
      <c r="DL151" s="98"/>
      <c r="DM151" s="98"/>
      <c r="DN151" s="98"/>
      <c r="DO151" s="98"/>
      <c r="DP151" s="98"/>
      <c r="DQ151" s="98"/>
      <c r="DR151" s="98"/>
      <c r="DS151" s="98"/>
      <c r="DT151" s="98"/>
      <c r="DU151" s="98"/>
      <c r="DV151" s="98"/>
      <c r="DW151" s="98"/>
      <c r="DX151" s="98"/>
      <c r="DY151" s="98"/>
      <c r="DZ151" s="98"/>
      <c r="EA151" s="98"/>
      <c r="EB151" s="98"/>
      <c r="EC151" s="98"/>
      <c r="ED151" s="98"/>
      <c r="EE151" s="98"/>
      <c r="EF151" s="98"/>
      <c r="EG151" s="98"/>
      <c r="EH151" s="98"/>
      <c r="EI151" s="98"/>
      <c r="EJ151" s="98"/>
      <c r="EK151" s="98"/>
      <c r="EL151" s="98"/>
      <c r="EM151" s="98"/>
      <c r="EN151" s="98"/>
      <c r="EO151" s="98"/>
      <c r="EP151" s="98"/>
      <c r="EQ151" s="98"/>
      <c r="ER151" s="98"/>
      <c r="ES151" s="98"/>
      <c r="ET151" s="98"/>
      <c r="EU151" s="98"/>
      <c r="EV151" s="98"/>
      <c r="EW151" s="98"/>
      <c r="EX151" s="98"/>
      <c r="EY151" s="98"/>
      <c r="EZ151" s="98"/>
      <c r="FA151" s="98"/>
      <c r="FB151" s="98"/>
      <c r="FC151" s="98"/>
      <c r="FD151" s="98"/>
      <c r="FE151" s="98"/>
      <c r="FF151" s="98"/>
      <c r="FG151" s="98"/>
      <c r="FH151" s="98"/>
      <c r="FI151" s="98"/>
      <c r="FJ151" s="98"/>
      <c r="FO151" s="98"/>
      <c r="FP151" s="98"/>
      <c r="FQ151" s="98"/>
      <c r="FR151" s="98"/>
      <c r="FS151" s="98"/>
      <c r="FT151" s="98"/>
    </row>
    <row r="152" spans="3:176" s="295" customFormat="1" x14ac:dyDescent="0.3">
      <c r="C152" s="872"/>
      <c r="D152" s="98"/>
      <c r="E152" s="98"/>
      <c r="F152" s="98"/>
      <c r="G152" s="98"/>
      <c r="H152" s="98"/>
      <c r="I152" s="718"/>
      <c r="J152" s="718"/>
      <c r="K152" s="718"/>
      <c r="L152" s="718"/>
      <c r="M152" s="718"/>
      <c r="N152" s="718"/>
      <c r="O152" s="718"/>
      <c r="P152" s="98"/>
      <c r="Q152" s="98"/>
      <c r="R152" s="98"/>
      <c r="S152" s="98"/>
      <c r="T152" s="98"/>
      <c r="U152" s="98"/>
      <c r="V152" s="98"/>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c r="BQ152" s="98"/>
      <c r="BR152" s="98"/>
      <c r="BS152" s="98"/>
      <c r="BT152" s="98"/>
      <c r="BU152" s="98"/>
      <c r="BV152" s="98"/>
      <c r="BW152" s="98"/>
      <c r="BX152" s="98"/>
      <c r="BY152" s="98"/>
      <c r="BZ152" s="98"/>
      <c r="CA152" s="98"/>
      <c r="CB152" s="98"/>
      <c r="CC152" s="98"/>
      <c r="CD152" s="98"/>
      <c r="CE152" s="98"/>
      <c r="CF152" s="98"/>
      <c r="CG152" s="98"/>
      <c r="CH152" s="98"/>
      <c r="CI152" s="98"/>
      <c r="CJ152" s="98"/>
      <c r="CK152" s="98"/>
      <c r="CL152" s="98"/>
      <c r="CM152" s="98"/>
      <c r="CN152" s="98"/>
      <c r="CO152" s="98"/>
      <c r="CP152" s="98"/>
      <c r="CQ152" s="98"/>
      <c r="CR152" s="98"/>
      <c r="CS152" s="98"/>
      <c r="CT152" s="98"/>
      <c r="CU152" s="98"/>
      <c r="CV152" s="98"/>
      <c r="CW152" s="98"/>
      <c r="CX152" s="98"/>
      <c r="CY152" s="98"/>
      <c r="CZ152" s="98"/>
      <c r="DA152" s="98"/>
      <c r="DB152" s="98"/>
      <c r="DC152" s="98"/>
      <c r="DD152" s="98"/>
      <c r="DE152" s="98"/>
      <c r="DF152" s="98"/>
      <c r="DG152" s="98"/>
      <c r="DH152" s="98"/>
      <c r="DI152" s="98"/>
      <c r="DJ152" s="98"/>
      <c r="DK152" s="98"/>
      <c r="DL152" s="98"/>
      <c r="DM152" s="98"/>
      <c r="DN152" s="98"/>
      <c r="DO152" s="98"/>
      <c r="DP152" s="98"/>
      <c r="DQ152" s="98"/>
      <c r="DR152" s="98"/>
      <c r="DS152" s="98"/>
      <c r="DT152" s="98"/>
      <c r="DU152" s="98"/>
      <c r="DV152" s="98"/>
      <c r="DW152" s="98"/>
      <c r="DX152" s="98"/>
      <c r="DY152" s="98"/>
      <c r="DZ152" s="98"/>
      <c r="EA152" s="98"/>
      <c r="EB152" s="98"/>
      <c r="EC152" s="98"/>
      <c r="ED152" s="98"/>
      <c r="EE152" s="98"/>
      <c r="EF152" s="98"/>
      <c r="EG152" s="98"/>
      <c r="EH152" s="98"/>
      <c r="EI152" s="98"/>
      <c r="EJ152" s="98"/>
      <c r="EK152" s="98"/>
      <c r="EL152" s="98"/>
      <c r="EM152" s="98"/>
      <c r="EN152" s="98"/>
      <c r="EO152" s="98"/>
      <c r="EP152" s="98"/>
      <c r="EQ152" s="98"/>
      <c r="ER152" s="98"/>
      <c r="ES152" s="98"/>
      <c r="ET152" s="98"/>
      <c r="EU152" s="98"/>
      <c r="EV152" s="98"/>
      <c r="EW152" s="98"/>
      <c r="EX152" s="98"/>
      <c r="EY152" s="98"/>
      <c r="EZ152" s="98"/>
      <c r="FA152" s="98"/>
      <c r="FB152" s="98"/>
      <c r="FC152" s="98"/>
      <c r="FD152" s="98"/>
      <c r="FE152" s="98"/>
      <c r="FF152" s="98"/>
      <c r="FG152" s="98"/>
      <c r="FH152" s="98"/>
      <c r="FI152" s="98"/>
      <c r="FJ152" s="98"/>
      <c r="FO152" s="98"/>
      <c r="FP152" s="98"/>
      <c r="FQ152" s="98"/>
      <c r="FR152" s="98"/>
      <c r="FS152" s="98"/>
      <c r="FT152" s="98"/>
    </row>
    <row r="153" spans="3:176" s="295" customFormat="1" x14ac:dyDescent="0.3">
      <c r="C153" s="872"/>
      <c r="D153" s="98"/>
      <c r="E153" s="98"/>
      <c r="F153" s="98"/>
      <c r="G153" s="98"/>
      <c r="H153" s="98"/>
      <c r="I153" s="718"/>
      <c r="J153" s="718"/>
      <c r="K153" s="718"/>
      <c r="L153" s="718"/>
      <c r="M153" s="718"/>
      <c r="N153" s="718"/>
      <c r="O153" s="71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98"/>
      <c r="BR153" s="98"/>
      <c r="BS153" s="98"/>
      <c r="BT153" s="98"/>
      <c r="BU153" s="98"/>
      <c r="BV153" s="98"/>
      <c r="BW153" s="98"/>
      <c r="BX153" s="98"/>
      <c r="BY153" s="98"/>
      <c r="BZ153" s="98"/>
      <c r="CA153" s="98"/>
      <c r="CB153" s="98"/>
      <c r="CC153" s="98"/>
      <c r="CD153" s="98"/>
      <c r="CE153" s="98"/>
      <c r="CF153" s="98"/>
      <c r="CG153" s="98"/>
      <c r="CH153" s="98"/>
      <c r="CI153" s="98"/>
      <c r="CJ153" s="98"/>
      <c r="CK153" s="98"/>
      <c r="CL153" s="98"/>
      <c r="CM153" s="98"/>
      <c r="CN153" s="98"/>
      <c r="CO153" s="98"/>
      <c r="CP153" s="98"/>
      <c r="CQ153" s="98"/>
      <c r="CR153" s="98"/>
      <c r="CS153" s="98"/>
      <c r="CT153" s="98"/>
      <c r="CU153" s="98"/>
      <c r="CV153" s="98"/>
      <c r="CW153" s="98"/>
      <c r="CX153" s="98"/>
      <c r="CY153" s="98"/>
      <c r="CZ153" s="98"/>
      <c r="DA153" s="98"/>
      <c r="DB153" s="98"/>
      <c r="DC153" s="98"/>
      <c r="DD153" s="98"/>
      <c r="DE153" s="98"/>
      <c r="DF153" s="98"/>
      <c r="DG153" s="98"/>
      <c r="DH153" s="98"/>
      <c r="DI153" s="98"/>
      <c r="DJ153" s="98"/>
      <c r="DK153" s="98"/>
      <c r="DL153" s="98"/>
      <c r="DM153" s="98"/>
      <c r="DN153" s="98"/>
      <c r="DO153" s="98"/>
      <c r="DP153" s="98"/>
      <c r="DQ153" s="98"/>
      <c r="DR153" s="98"/>
      <c r="DS153" s="98"/>
      <c r="DT153" s="98"/>
      <c r="DU153" s="98"/>
      <c r="DV153" s="98"/>
      <c r="DW153" s="98"/>
      <c r="DX153" s="98"/>
      <c r="DY153" s="98"/>
      <c r="DZ153" s="98"/>
      <c r="EA153" s="98"/>
      <c r="EB153" s="98"/>
      <c r="EC153" s="98"/>
      <c r="ED153" s="98"/>
      <c r="EE153" s="98"/>
      <c r="EF153" s="98"/>
      <c r="EG153" s="98"/>
      <c r="EH153" s="98"/>
      <c r="EI153" s="98"/>
      <c r="EJ153" s="98"/>
      <c r="EK153" s="98"/>
      <c r="EL153" s="98"/>
      <c r="EM153" s="98"/>
      <c r="EN153" s="98"/>
      <c r="EO153" s="98"/>
      <c r="EP153" s="98"/>
      <c r="EQ153" s="98"/>
      <c r="ER153" s="98"/>
      <c r="ES153" s="98"/>
      <c r="ET153" s="98"/>
      <c r="EU153" s="98"/>
      <c r="EV153" s="98"/>
      <c r="EW153" s="98"/>
      <c r="EX153" s="98"/>
      <c r="EY153" s="98"/>
      <c r="EZ153" s="98"/>
      <c r="FA153" s="98"/>
      <c r="FB153" s="98"/>
      <c r="FC153" s="98"/>
      <c r="FD153" s="98"/>
      <c r="FE153" s="98"/>
      <c r="FF153" s="98"/>
      <c r="FG153" s="98"/>
      <c r="FH153" s="98"/>
      <c r="FI153" s="98"/>
      <c r="FJ153" s="98"/>
      <c r="FO153" s="98"/>
      <c r="FP153" s="98"/>
      <c r="FQ153" s="98"/>
      <c r="FR153" s="98"/>
      <c r="FS153" s="98"/>
      <c r="FT153" s="98"/>
    </row>
    <row r="154" spans="3:176" s="295" customFormat="1" x14ac:dyDescent="0.3">
      <c r="C154" s="872"/>
      <c r="D154" s="98"/>
      <c r="E154" s="98"/>
      <c r="F154" s="98"/>
      <c r="G154" s="98"/>
      <c r="H154" s="98"/>
      <c r="I154" s="718"/>
      <c r="J154" s="718"/>
      <c r="K154" s="718"/>
      <c r="L154" s="718"/>
      <c r="M154" s="718"/>
      <c r="N154" s="718"/>
      <c r="O154" s="71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8"/>
      <c r="DJ154" s="98"/>
      <c r="DK154" s="98"/>
      <c r="DL154" s="98"/>
      <c r="DM154" s="98"/>
      <c r="DN154" s="98"/>
      <c r="DO154" s="98"/>
      <c r="DP154" s="98"/>
      <c r="DQ154" s="98"/>
      <c r="DR154" s="98"/>
      <c r="DS154" s="98"/>
      <c r="DT154" s="98"/>
      <c r="DU154" s="98"/>
      <c r="DV154" s="98"/>
      <c r="DW154" s="98"/>
      <c r="DX154" s="98"/>
      <c r="DY154" s="98"/>
      <c r="DZ154" s="98"/>
      <c r="EA154" s="98"/>
      <c r="EB154" s="98"/>
      <c r="EC154" s="98"/>
      <c r="ED154" s="98"/>
      <c r="EE154" s="98"/>
      <c r="EF154" s="98"/>
      <c r="EG154" s="98"/>
      <c r="EH154" s="98"/>
      <c r="EI154" s="98"/>
      <c r="EJ154" s="98"/>
      <c r="EK154" s="98"/>
      <c r="EL154" s="98"/>
      <c r="EM154" s="98"/>
      <c r="EN154" s="98"/>
      <c r="EO154" s="98"/>
      <c r="EP154" s="98"/>
      <c r="EQ154" s="98"/>
      <c r="ER154" s="98"/>
      <c r="ES154" s="98"/>
      <c r="ET154" s="98"/>
      <c r="EU154" s="98"/>
      <c r="EV154" s="98"/>
      <c r="EW154" s="98"/>
      <c r="EX154" s="98"/>
      <c r="EY154" s="98"/>
      <c r="EZ154" s="98"/>
      <c r="FA154" s="98"/>
      <c r="FB154" s="98"/>
      <c r="FC154" s="98"/>
      <c r="FD154" s="98"/>
      <c r="FE154" s="98"/>
      <c r="FF154" s="98"/>
      <c r="FG154" s="98"/>
      <c r="FH154" s="98"/>
      <c r="FI154" s="98"/>
      <c r="FJ154" s="98"/>
      <c r="FO154" s="98"/>
      <c r="FP154" s="98"/>
      <c r="FQ154" s="98"/>
      <c r="FR154" s="98"/>
      <c r="FS154" s="98"/>
      <c r="FT154" s="98"/>
    </row>
    <row r="155" spans="3:176" s="295" customFormat="1" x14ac:dyDescent="0.3">
      <c r="C155" s="872"/>
      <c r="D155" s="98"/>
      <c r="E155" s="98"/>
      <c r="F155" s="98"/>
      <c r="G155" s="98"/>
      <c r="H155" s="98"/>
      <c r="I155" s="718"/>
      <c r="J155" s="718"/>
      <c r="K155" s="718"/>
      <c r="L155" s="718"/>
      <c r="M155" s="718"/>
      <c r="N155" s="718"/>
      <c r="O155" s="71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8"/>
      <c r="DJ155" s="98"/>
      <c r="DK155" s="98"/>
      <c r="DL155" s="98"/>
      <c r="DM155" s="98"/>
      <c r="DN155" s="98"/>
      <c r="DO155" s="98"/>
      <c r="DP155" s="98"/>
      <c r="DQ155" s="98"/>
      <c r="DR155" s="98"/>
      <c r="DS155" s="98"/>
      <c r="DT155" s="98"/>
      <c r="DU155" s="98"/>
      <c r="DV155" s="98"/>
      <c r="DW155" s="98"/>
      <c r="DX155" s="98"/>
      <c r="DY155" s="98"/>
      <c r="DZ155" s="98"/>
      <c r="EA155" s="98"/>
      <c r="EB155" s="98"/>
      <c r="EC155" s="98"/>
      <c r="ED155" s="98"/>
      <c r="EE155" s="98"/>
      <c r="EF155" s="98"/>
      <c r="EG155" s="98"/>
      <c r="EH155" s="98"/>
      <c r="EI155" s="98"/>
      <c r="EJ155" s="98"/>
      <c r="EK155" s="98"/>
      <c r="EL155" s="98"/>
      <c r="EM155" s="98"/>
      <c r="EN155" s="98"/>
      <c r="EO155" s="98"/>
      <c r="EP155" s="98"/>
      <c r="EQ155" s="98"/>
      <c r="ER155" s="98"/>
      <c r="ES155" s="98"/>
      <c r="ET155" s="98"/>
      <c r="EU155" s="98"/>
      <c r="EV155" s="98"/>
      <c r="EW155" s="98"/>
      <c r="EX155" s="98"/>
      <c r="EY155" s="98"/>
      <c r="EZ155" s="98"/>
      <c r="FA155" s="98"/>
      <c r="FB155" s="98"/>
      <c r="FC155" s="98"/>
      <c r="FD155" s="98"/>
      <c r="FE155" s="98"/>
      <c r="FF155" s="98"/>
      <c r="FG155" s="98"/>
      <c r="FH155" s="98"/>
      <c r="FI155" s="98"/>
      <c r="FJ155" s="98"/>
      <c r="FO155" s="98"/>
      <c r="FP155" s="98"/>
      <c r="FQ155" s="98"/>
      <c r="FR155" s="98"/>
      <c r="FS155" s="98"/>
      <c r="FT155" s="98"/>
    </row>
    <row r="156" spans="3:176" s="295" customFormat="1" x14ac:dyDescent="0.3">
      <c r="C156" s="872"/>
      <c r="D156" s="98"/>
      <c r="E156" s="98"/>
      <c r="F156" s="98"/>
      <c r="G156" s="98"/>
      <c r="H156" s="98"/>
      <c r="I156" s="718"/>
      <c r="J156" s="718"/>
      <c r="K156" s="718"/>
      <c r="L156" s="718"/>
      <c r="M156" s="718"/>
      <c r="N156" s="718"/>
      <c r="O156" s="71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8"/>
      <c r="DO156" s="98"/>
      <c r="DP156" s="98"/>
      <c r="DQ156" s="98"/>
      <c r="DR156" s="98"/>
      <c r="DS156" s="98"/>
      <c r="DT156" s="98"/>
      <c r="DU156" s="98"/>
      <c r="DV156" s="98"/>
      <c r="DW156" s="98"/>
      <c r="DX156" s="98"/>
      <c r="DY156" s="98"/>
      <c r="DZ156" s="98"/>
      <c r="EA156" s="98"/>
      <c r="EB156" s="98"/>
      <c r="EC156" s="98"/>
      <c r="ED156" s="98"/>
      <c r="EE156" s="98"/>
      <c r="EF156" s="98"/>
      <c r="EG156" s="98"/>
      <c r="EH156" s="98"/>
      <c r="EI156" s="98"/>
      <c r="EJ156" s="98"/>
      <c r="EK156" s="98"/>
      <c r="EL156" s="98"/>
      <c r="EM156" s="98"/>
      <c r="EN156" s="98"/>
      <c r="EO156" s="98"/>
      <c r="EP156" s="98"/>
      <c r="EQ156" s="98"/>
      <c r="ER156" s="98"/>
      <c r="ES156" s="98"/>
      <c r="ET156" s="98"/>
      <c r="EU156" s="98"/>
      <c r="EV156" s="98"/>
      <c r="EW156" s="98"/>
      <c r="EX156" s="98"/>
      <c r="EY156" s="98"/>
      <c r="EZ156" s="98"/>
      <c r="FA156" s="98"/>
      <c r="FB156" s="98"/>
      <c r="FC156" s="98"/>
      <c r="FD156" s="98"/>
      <c r="FE156" s="98"/>
      <c r="FF156" s="98"/>
      <c r="FG156" s="98"/>
      <c r="FH156" s="98"/>
      <c r="FI156" s="98"/>
      <c r="FJ156" s="98"/>
      <c r="FO156" s="98"/>
      <c r="FP156" s="98"/>
      <c r="FQ156" s="98"/>
      <c r="FR156" s="98"/>
      <c r="FS156" s="98"/>
      <c r="FT156" s="98"/>
    </row>
    <row r="157" spans="3:176" s="295" customFormat="1" x14ac:dyDescent="0.3">
      <c r="C157" s="872"/>
      <c r="D157" s="98"/>
      <c r="E157" s="98"/>
      <c r="F157" s="98"/>
      <c r="G157" s="98"/>
      <c r="H157" s="98"/>
      <c r="I157" s="718"/>
      <c r="J157" s="718"/>
      <c r="K157" s="718"/>
      <c r="L157" s="718"/>
      <c r="M157" s="718"/>
      <c r="N157" s="718"/>
      <c r="O157" s="71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c r="BQ157" s="98"/>
      <c r="BR157" s="98"/>
      <c r="BS157" s="98"/>
      <c r="BT157" s="98"/>
      <c r="BU157" s="98"/>
      <c r="BV157" s="98"/>
      <c r="BW157" s="98"/>
      <c r="BX157" s="98"/>
      <c r="BY157" s="98"/>
      <c r="BZ157" s="98"/>
      <c r="CA157" s="98"/>
      <c r="CB157" s="98"/>
      <c r="CC157" s="98"/>
      <c r="CD157" s="98"/>
      <c r="CE157" s="98"/>
      <c r="CF157" s="98"/>
      <c r="CG157" s="98"/>
      <c r="CH157" s="98"/>
      <c r="CI157" s="98"/>
      <c r="CJ157" s="98"/>
      <c r="CK157" s="98"/>
      <c r="CL157" s="98"/>
      <c r="CM157" s="98"/>
      <c r="CN157" s="98"/>
      <c r="CO157" s="98"/>
      <c r="CP157" s="98"/>
      <c r="CQ157" s="98"/>
      <c r="CR157" s="98"/>
      <c r="CS157" s="98"/>
      <c r="CT157" s="98"/>
      <c r="CU157" s="98"/>
      <c r="CV157" s="98"/>
      <c r="CW157" s="98"/>
      <c r="CX157" s="98"/>
      <c r="CY157" s="98"/>
      <c r="CZ157" s="98"/>
      <c r="DA157" s="98"/>
      <c r="DB157" s="98"/>
      <c r="DC157" s="98"/>
      <c r="DD157" s="98"/>
      <c r="DE157" s="98"/>
      <c r="DF157" s="98"/>
      <c r="DG157" s="98"/>
      <c r="DH157" s="98"/>
      <c r="DI157" s="98"/>
      <c r="DJ157" s="98"/>
      <c r="DK157" s="98"/>
      <c r="DL157" s="98"/>
      <c r="DM157" s="98"/>
      <c r="DN157" s="98"/>
      <c r="DO157" s="98"/>
      <c r="DP157" s="98"/>
      <c r="DQ157" s="98"/>
      <c r="DR157" s="98"/>
      <c r="DS157" s="98"/>
      <c r="DT157" s="98"/>
      <c r="DU157" s="98"/>
      <c r="DV157" s="98"/>
      <c r="DW157" s="98"/>
      <c r="DX157" s="98"/>
      <c r="DY157" s="98"/>
      <c r="DZ157" s="98"/>
      <c r="EA157" s="98"/>
      <c r="EB157" s="98"/>
      <c r="EC157" s="98"/>
      <c r="ED157" s="98"/>
      <c r="EE157" s="98"/>
      <c r="EF157" s="98"/>
      <c r="EG157" s="98"/>
      <c r="EH157" s="98"/>
      <c r="EI157" s="98"/>
      <c r="EJ157" s="98"/>
      <c r="EK157" s="98"/>
      <c r="EL157" s="98"/>
      <c r="EM157" s="98"/>
      <c r="EN157" s="98"/>
      <c r="EO157" s="98"/>
      <c r="EP157" s="98"/>
      <c r="EQ157" s="98"/>
      <c r="ER157" s="98"/>
      <c r="ES157" s="98"/>
      <c r="ET157" s="98"/>
      <c r="EU157" s="98"/>
      <c r="EV157" s="98"/>
      <c r="EW157" s="98"/>
      <c r="EX157" s="98"/>
      <c r="EY157" s="98"/>
      <c r="EZ157" s="98"/>
      <c r="FA157" s="98"/>
      <c r="FB157" s="98"/>
      <c r="FC157" s="98"/>
      <c r="FD157" s="98"/>
      <c r="FE157" s="98"/>
      <c r="FF157" s="98"/>
      <c r="FG157" s="98"/>
      <c r="FH157" s="98"/>
      <c r="FI157" s="98"/>
      <c r="FJ157" s="98"/>
      <c r="FO157" s="98"/>
      <c r="FP157" s="98"/>
      <c r="FQ157" s="98"/>
      <c r="FR157" s="98"/>
      <c r="FS157" s="98"/>
      <c r="FT157" s="98"/>
    </row>
    <row r="158" spans="3:176" s="295" customFormat="1" x14ac:dyDescent="0.3">
      <c r="C158" s="872"/>
      <c r="D158" s="98"/>
      <c r="E158" s="98"/>
      <c r="F158" s="98"/>
      <c r="G158" s="98"/>
      <c r="H158" s="98"/>
      <c r="I158" s="718"/>
      <c r="J158" s="718"/>
      <c r="K158" s="718"/>
      <c r="L158" s="718"/>
      <c r="M158" s="718"/>
      <c r="N158" s="718"/>
      <c r="O158" s="71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c r="CN158" s="98"/>
      <c r="CO158" s="98"/>
      <c r="CP158" s="98"/>
      <c r="CQ158" s="98"/>
      <c r="CR158" s="98"/>
      <c r="CS158" s="98"/>
      <c r="CT158" s="98"/>
      <c r="CU158" s="98"/>
      <c r="CV158" s="98"/>
      <c r="CW158" s="98"/>
      <c r="CX158" s="98"/>
      <c r="CY158" s="98"/>
      <c r="CZ158" s="98"/>
      <c r="DA158" s="98"/>
      <c r="DB158" s="98"/>
      <c r="DC158" s="98"/>
      <c r="DD158" s="98"/>
      <c r="DE158" s="98"/>
      <c r="DF158" s="98"/>
      <c r="DG158" s="98"/>
      <c r="DH158" s="98"/>
      <c r="DI158" s="98"/>
      <c r="DJ158" s="98"/>
      <c r="DK158" s="98"/>
      <c r="DL158" s="98"/>
      <c r="DM158" s="98"/>
      <c r="DN158" s="98"/>
      <c r="DO158" s="98"/>
      <c r="DP158" s="98"/>
      <c r="DQ158" s="98"/>
      <c r="DR158" s="98"/>
      <c r="DS158" s="98"/>
      <c r="DT158" s="98"/>
      <c r="DU158" s="98"/>
      <c r="DV158" s="98"/>
      <c r="DW158" s="98"/>
      <c r="DX158" s="98"/>
      <c r="DY158" s="98"/>
      <c r="DZ158" s="98"/>
      <c r="EA158" s="98"/>
      <c r="EB158" s="98"/>
      <c r="EC158" s="98"/>
      <c r="ED158" s="98"/>
      <c r="EE158" s="98"/>
      <c r="EF158" s="98"/>
      <c r="EG158" s="98"/>
      <c r="EH158" s="98"/>
      <c r="EI158" s="98"/>
      <c r="EJ158" s="98"/>
      <c r="EK158" s="98"/>
      <c r="EL158" s="98"/>
      <c r="EM158" s="98"/>
      <c r="EN158" s="98"/>
      <c r="EO158" s="98"/>
      <c r="EP158" s="98"/>
      <c r="EQ158" s="98"/>
      <c r="ER158" s="98"/>
      <c r="ES158" s="98"/>
      <c r="ET158" s="98"/>
      <c r="EU158" s="98"/>
      <c r="EV158" s="98"/>
      <c r="EW158" s="98"/>
      <c r="EX158" s="98"/>
      <c r="EY158" s="98"/>
      <c r="EZ158" s="98"/>
      <c r="FA158" s="98"/>
      <c r="FB158" s="98"/>
      <c r="FC158" s="98"/>
      <c r="FD158" s="98"/>
      <c r="FE158" s="98"/>
      <c r="FF158" s="98"/>
      <c r="FG158" s="98"/>
      <c r="FH158" s="98"/>
      <c r="FI158" s="98"/>
      <c r="FJ158" s="98"/>
      <c r="FO158" s="98"/>
      <c r="FP158" s="98"/>
      <c r="FQ158" s="98"/>
      <c r="FR158" s="98"/>
      <c r="FS158" s="98"/>
      <c r="FT158" s="98"/>
    </row>
    <row r="159" spans="3:176" s="295" customFormat="1" x14ac:dyDescent="0.3">
      <c r="C159" s="872"/>
      <c r="D159" s="98"/>
      <c r="E159" s="98"/>
      <c r="F159" s="98"/>
      <c r="G159" s="98"/>
      <c r="H159" s="98"/>
      <c r="I159" s="718"/>
      <c r="J159" s="718"/>
      <c r="K159" s="718"/>
      <c r="L159" s="718"/>
      <c r="M159" s="718"/>
      <c r="N159" s="718"/>
      <c r="O159" s="71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98"/>
      <c r="AM159" s="98"/>
      <c r="AN159" s="98"/>
      <c r="AO159" s="98"/>
      <c r="AP159" s="98"/>
      <c r="AQ159" s="98"/>
      <c r="AR159" s="98"/>
      <c r="AS159" s="98"/>
      <c r="AT159" s="98"/>
      <c r="AU159" s="98"/>
      <c r="AV159" s="98"/>
      <c r="AW159" s="98"/>
      <c r="AX159" s="98"/>
      <c r="AY159" s="98"/>
      <c r="AZ159" s="98"/>
      <c r="BA159" s="98"/>
      <c r="BB159" s="98"/>
      <c r="BC159" s="98"/>
      <c r="BD159" s="98"/>
      <c r="BE159" s="98"/>
      <c r="BF159" s="98"/>
      <c r="BG159" s="98"/>
      <c r="BH159" s="98"/>
      <c r="BI159" s="98"/>
      <c r="BJ159" s="98"/>
      <c r="BK159" s="98"/>
      <c r="BL159" s="98"/>
      <c r="BM159" s="98"/>
      <c r="BN159" s="98"/>
      <c r="BO159" s="98"/>
      <c r="BP159" s="98"/>
      <c r="BQ159" s="98"/>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8"/>
      <c r="DO159" s="98"/>
      <c r="DP159" s="98"/>
      <c r="DQ159" s="98"/>
      <c r="DR159" s="98"/>
      <c r="DS159" s="98"/>
      <c r="DT159" s="98"/>
      <c r="DU159" s="98"/>
      <c r="DV159" s="98"/>
      <c r="DW159" s="98"/>
      <c r="DX159" s="98"/>
      <c r="DY159" s="98"/>
      <c r="DZ159" s="98"/>
      <c r="EA159" s="98"/>
      <c r="EB159" s="98"/>
      <c r="EC159" s="98"/>
      <c r="ED159" s="98"/>
      <c r="EE159" s="98"/>
      <c r="EF159" s="98"/>
      <c r="EG159" s="98"/>
      <c r="EH159" s="98"/>
      <c r="EI159" s="98"/>
      <c r="EJ159" s="98"/>
      <c r="EK159" s="98"/>
      <c r="EL159" s="98"/>
      <c r="EM159" s="98"/>
      <c r="EN159" s="98"/>
      <c r="EO159" s="98"/>
      <c r="EP159" s="98"/>
      <c r="EQ159" s="98"/>
      <c r="ER159" s="98"/>
      <c r="ES159" s="98"/>
      <c r="ET159" s="98"/>
      <c r="EU159" s="98"/>
      <c r="EV159" s="98"/>
      <c r="EW159" s="98"/>
      <c r="EX159" s="98"/>
      <c r="EY159" s="98"/>
      <c r="EZ159" s="98"/>
      <c r="FA159" s="98"/>
      <c r="FB159" s="98"/>
      <c r="FC159" s="98"/>
      <c r="FD159" s="98"/>
      <c r="FE159" s="98"/>
      <c r="FF159" s="98"/>
      <c r="FG159" s="98"/>
      <c r="FH159" s="98"/>
      <c r="FI159" s="98"/>
      <c r="FJ159" s="98"/>
      <c r="FO159" s="98"/>
      <c r="FP159" s="98"/>
      <c r="FQ159" s="98"/>
      <c r="FR159" s="98"/>
      <c r="FS159" s="98"/>
      <c r="FT159" s="98"/>
    </row>
    <row r="160" spans="3:176" s="295" customFormat="1" x14ac:dyDescent="0.3">
      <c r="C160" s="872"/>
      <c r="D160" s="98"/>
      <c r="E160" s="98"/>
      <c r="F160" s="98"/>
      <c r="G160" s="98"/>
      <c r="H160" s="98"/>
      <c r="I160" s="718"/>
      <c r="J160" s="718"/>
      <c r="K160" s="718"/>
      <c r="L160" s="718"/>
      <c r="M160" s="718"/>
      <c r="N160" s="718"/>
      <c r="O160" s="71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8"/>
      <c r="AT160" s="98"/>
      <c r="AU160" s="98"/>
      <c r="AV160" s="98"/>
      <c r="AW160" s="98"/>
      <c r="AX160" s="98"/>
      <c r="AY160" s="98"/>
      <c r="AZ160" s="98"/>
      <c r="BA160" s="98"/>
      <c r="BB160" s="98"/>
      <c r="BC160" s="98"/>
      <c r="BD160" s="98"/>
      <c r="BE160" s="98"/>
      <c r="BF160" s="98"/>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8"/>
      <c r="DO160" s="98"/>
      <c r="DP160" s="98"/>
      <c r="DQ160" s="98"/>
      <c r="DR160" s="98"/>
      <c r="DS160" s="98"/>
      <c r="DT160" s="98"/>
      <c r="DU160" s="98"/>
      <c r="DV160" s="98"/>
      <c r="DW160" s="98"/>
      <c r="DX160" s="98"/>
      <c r="DY160" s="98"/>
      <c r="DZ160" s="98"/>
      <c r="EA160" s="98"/>
      <c r="EB160" s="98"/>
      <c r="EC160" s="98"/>
      <c r="ED160" s="98"/>
      <c r="EE160" s="98"/>
      <c r="EF160" s="98"/>
      <c r="EG160" s="98"/>
      <c r="EH160" s="98"/>
      <c r="EI160" s="98"/>
      <c r="EJ160" s="98"/>
      <c r="EK160" s="98"/>
      <c r="EL160" s="98"/>
      <c r="EM160" s="98"/>
      <c r="EN160" s="98"/>
      <c r="EO160" s="98"/>
      <c r="EP160" s="98"/>
      <c r="EQ160" s="98"/>
      <c r="ER160" s="98"/>
      <c r="ES160" s="98"/>
      <c r="ET160" s="98"/>
      <c r="EU160" s="98"/>
      <c r="EV160" s="98"/>
      <c r="EW160" s="98"/>
      <c r="EX160" s="98"/>
      <c r="EY160" s="98"/>
      <c r="EZ160" s="98"/>
      <c r="FA160" s="98"/>
      <c r="FB160" s="98"/>
      <c r="FC160" s="98"/>
      <c r="FD160" s="98"/>
      <c r="FE160" s="98"/>
      <c r="FF160" s="98"/>
      <c r="FG160" s="98"/>
      <c r="FH160" s="98"/>
      <c r="FI160" s="98"/>
      <c r="FJ160" s="98"/>
      <c r="FO160" s="98"/>
      <c r="FP160" s="98"/>
      <c r="FQ160" s="98"/>
      <c r="FR160" s="98"/>
      <c r="FS160" s="98"/>
      <c r="FT160" s="98"/>
    </row>
    <row r="161" spans="3:176" s="295" customFormat="1" x14ac:dyDescent="0.3">
      <c r="C161" s="872"/>
      <c r="D161" s="98"/>
      <c r="E161" s="98"/>
      <c r="F161" s="98"/>
      <c r="G161" s="98"/>
      <c r="H161" s="98"/>
      <c r="I161" s="718"/>
      <c r="J161" s="718"/>
      <c r="K161" s="718"/>
      <c r="L161" s="718"/>
      <c r="M161" s="718"/>
      <c r="N161" s="718"/>
      <c r="O161" s="71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c r="BL161" s="98"/>
      <c r="BM161" s="98"/>
      <c r="BN161" s="98"/>
      <c r="BO161" s="98"/>
      <c r="BP161" s="98"/>
      <c r="BQ161" s="98"/>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8"/>
      <c r="DO161" s="98"/>
      <c r="DP161" s="98"/>
      <c r="DQ161" s="98"/>
      <c r="DR161" s="98"/>
      <c r="DS161" s="98"/>
      <c r="DT161" s="98"/>
      <c r="DU161" s="98"/>
      <c r="DV161" s="98"/>
      <c r="DW161" s="98"/>
      <c r="DX161" s="98"/>
      <c r="DY161" s="98"/>
      <c r="DZ161" s="98"/>
      <c r="EA161" s="98"/>
      <c r="EB161" s="98"/>
      <c r="EC161" s="98"/>
      <c r="ED161" s="98"/>
      <c r="EE161" s="98"/>
      <c r="EF161" s="98"/>
      <c r="EG161" s="98"/>
      <c r="EH161" s="98"/>
      <c r="EI161" s="98"/>
      <c r="EJ161" s="98"/>
      <c r="EK161" s="98"/>
      <c r="EL161" s="98"/>
      <c r="EM161" s="98"/>
      <c r="EN161" s="98"/>
      <c r="EO161" s="98"/>
      <c r="EP161" s="98"/>
      <c r="EQ161" s="98"/>
      <c r="ER161" s="98"/>
      <c r="ES161" s="98"/>
      <c r="ET161" s="98"/>
      <c r="EU161" s="98"/>
      <c r="EV161" s="98"/>
      <c r="EW161" s="98"/>
      <c r="EX161" s="98"/>
      <c r="EY161" s="98"/>
      <c r="EZ161" s="98"/>
      <c r="FA161" s="98"/>
      <c r="FB161" s="98"/>
      <c r="FC161" s="98"/>
      <c r="FD161" s="98"/>
      <c r="FE161" s="98"/>
      <c r="FF161" s="98"/>
      <c r="FG161" s="98"/>
      <c r="FH161" s="98"/>
      <c r="FI161" s="98"/>
      <c r="FJ161" s="98"/>
      <c r="FO161" s="98"/>
      <c r="FP161" s="98"/>
      <c r="FQ161" s="98"/>
      <c r="FR161" s="98"/>
      <c r="FS161" s="98"/>
      <c r="FT161" s="98"/>
    </row>
    <row r="162" spans="3:176" s="295" customFormat="1" x14ac:dyDescent="0.3">
      <c r="C162" s="872"/>
      <c r="D162" s="98"/>
      <c r="E162" s="98"/>
      <c r="F162" s="98"/>
      <c r="G162" s="98"/>
      <c r="H162" s="98"/>
      <c r="I162" s="718"/>
      <c r="J162" s="718"/>
      <c r="K162" s="718"/>
      <c r="L162" s="718"/>
      <c r="M162" s="718"/>
      <c r="N162" s="718"/>
      <c r="O162" s="71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8"/>
      <c r="AY162" s="98"/>
      <c r="AZ162" s="98"/>
      <c r="BA162" s="98"/>
      <c r="BB162" s="98"/>
      <c r="BC162" s="98"/>
      <c r="BD162" s="98"/>
      <c r="BE162" s="98"/>
      <c r="BF162" s="98"/>
      <c r="BG162" s="98"/>
      <c r="BH162" s="98"/>
      <c r="BI162" s="98"/>
      <c r="BJ162" s="98"/>
      <c r="BK162" s="98"/>
      <c r="BL162" s="98"/>
      <c r="BM162" s="98"/>
      <c r="BN162" s="98"/>
      <c r="BO162" s="98"/>
      <c r="BP162" s="98"/>
      <c r="BQ162" s="98"/>
      <c r="BR162" s="98"/>
      <c r="BS162" s="98"/>
      <c r="BT162" s="98"/>
      <c r="BU162" s="98"/>
      <c r="BV162" s="98"/>
      <c r="BW162" s="98"/>
      <c r="BX162" s="98"/>
      <c r="BY162" s="98"/>
      <c r="BZ162" s="98"/>
      <c r="CA162" s="98"/>
      <c r="CB162" s="98"/>
      <c r="CC162" s="98"/>
      <c r="CD162" s="98"/>
      <c r="CE162" s="98"/>
      <c r="CF162" s="98"/>
      <c r="CG162" s="98"/>
      <c r="CH162" s="98"/>
      <c r="CI162" s="98"/>
      <c r="CJ162" s="98"/>
      <c r="CK162" s="98"/>
      <c r="CL162" s="98"/>
      <c r="CM162" s="98"/>
      <c r="CN162" s="98"/>
      <c r="CO162" s="98"/>
      <c r="CP162" s="98"/>
      <c r="CQ162" s="98"/>
      <c r="CR162" s="98"/>
      <c r="CS162" s="98"/>
      <c r="CT162" s="98"/>
      <c r="CU162" s="98"/>
      <c r="CV162" s="98"/>
      <c r="CW162" s="98"/>
      <c r="CX162" s="98"/>
      <c r="CY162" s="98"/>
      <c r="CZ162" s="98"/>
      <c r="DA162" s="98"/>
      <c r="DB162" s="98"/>
      <c r="DC162" s="98"/>
      <c r="DD162" s="98"/>
      <c r="DE162" s="98"/>
      <c r="DF162" s="98"/>
      <c r="DG162" s="98"/>
      <c r="DH162" s="98"/>
      <c r="DI162" s="98"/>
      <c r="DJ162" s="98"/>
      <c r="DK162" s="98"/>
      <c r="DL162" s="98"/>
      <c r="DM162" s="98"/>
      <c r="DN162" s="98"/>
      <c r="DO162" s="98"/>
      <c r="DP162" s="98"/>
      <c r="DQ162" s="98"/>
      <c r="DR162" s="98"/>
      <c r="DS162" s="98"/>
      <c r="DT162" s="98"/>
      <c r="DU162" s="98"/>
      <c r="DV162" s="98"/>
      <c r="DW162" s="98"/>
      <c r="DX162" s="98"/>
      <c r="DY162" s="98"/>
      <c r="DZ162" s="98"/>
      <c r="EA162" s="98"/>
      <c r="EB162" s="98"/>
      <c r="EC162" s="98"/>
      <c r="ED162" s="98"/>
      <c r="EE162" s="98"/>
      <c r="EF162" s="98"/>
      <c r="EG162" s="98"/>
      <c r="EH162" s="98"/>
      <c r="EI162" s="98"/>
      <c r="EJ162" s="98"/>
      <c r="EK162" s="98"/>
      <c r="EL162" s="98"/>
      <c r="EM162" s="98"/>
      <c r="EN162" s="98"/>
      <c r="EO162" s="98"/>
      <c r="EP162" s="98"/>
      <c r="EQ162" s="98"/>
      <c r="ER162" s="98"/>
      <c r="ES162" s="98"/>
      <c r="ET162" s="98"/>
      <c r="EU162" s="98"/>
      <c r="EV162" s="98"/>
      <c r="EW162" s="98"/>
      <c r="EX162" s="98"/>
      <c r="EY162" s="98"/>
      <c r="EZ162" s="98"/>
      <c r="FA162" s="98"/>
      <c r="FB162" s="98"/>
      <c r="FC162" s="98"/>
      <c r="FD162" s="98"/>
      <c r="FE162" s="98"/>
      <c r="FF162" s="98"/>
      <c r="FG162" s="98"/>
      <c r="FH162" s="98"/>
      <c r="FI162" s="98"/>
      <c r="FJ162" s="98"/>
      <c r="FO162" s="98"/>
      <c r="FP162" s="98"/>
      <c r="FQ162" s="98"/>
      <c r="FR162" s="98"/>
      <c r="FS162" s="98"/>
      <c r="FT162" s="98"/>
    </row>
    <row r="163" spans="3:176" s="655" customFormat="1" x14ac:dyDescent="0.3">
      <c r="C163" s="914"/>
      <c r="D163" s="830"/>
      <c r="E163" s="830"/>
      <c r="F163" s="830"/>
      <c r="G163" s="830"/>
      <c r="H163" s="830"/>
      <c r="I163" s="837"/>
      <c r="J163" s="837"/>
      <c r="K163" s="837"/>
      <c r="L163" s="837"/>
      <c r="M163" s="837"/>
      <c r="N163" s="837"/>
      <c r="O163" s="837"/>
      <c r="P163" s="830"/>
      <c r="Q163" s="830"/>
      <c r="R163" s="830"/>
      <c r="S163" s="830"/>
      <c r="T163" s="830"/>
      <c r="U163" s="830"/>
      <c r="V163" s="830"/>
      <c r="W163" s="830"/>
      <c r="X163" s="830"/>
      <c r="Y163" s="830"/>
      <c r="Z163" s="830"/>
      <c r="AA163" s="830"/>
      <c r="AB163" s="830"/>
      <c r="AC163" s="830"/>
      <c r="AD163" s="830"/>
      <c r="AE163" s="830"/>
      <c r="AF163" s="830"/>
      <c r="AG163" s="830"/>
      <c r="AH163" s="830"/>
      <c r="AI163" s="830"/>
      <c r="AJ163" s="830"/>
      <c r="AK163" s="830"/>
      <c r="AL163" s="830"/>
      <c r="AM163" s="830"/>
      <c r="AN163" s="830"/>
      <c r="AO163" s="830"/>
      <c r="AP163" s="830"/>
      <c r="AQ163" s="830"/>
      <c r="AR163" s="830"/>
      <c r="AS163" s="830"/>
      <c r="AT163" s="830"/>
      <c r="AU163" s="830"/>
      <c r="AV163" s="830"/>
      <c r="AW163" s="830"/>
      <c r="AX163" s="830"/>
      <c r="AY163" s="830"/>
      <c r="AZ163" s="830"/>
      <c r="BA163" s="830"/>
      <c r="BB163" s="830"/>
      <c r="BC163" s="830"/>
      <c r="BD163" s="830"/>
      <c r="BE163" s="830"/>
      <c r="BF163" s="830"/>
      <c r="BG163" s="830"/>
      <c r="BH163" s="830"/>
      <c r="BI163" s="830"/>
      <c r="BJ163" s="830"/>
      <c r="BK163" s="830"/>
      <c r="BL163" s="830"/>
      <c r="BM163" s="830"/>
      <c r="BN163" s="830"/>
      <c r="BO163" s="830"/>
      <c r="BP163" s="830"/>
      <c r="BQ163" s="830"/>
      <c r="BR163" s="830"/>
      <c r="BS163" s="830"/>
      <c r="BT163" s="830"/>
      <c r="BU163" s="830"/>
      <c r="BV163" s="830"/>
      <c r="BW163" s="830"/>
      <c r="BX163" s="830"/>
      <c r="BY163" s="830"/>
      <c r="BZ163" s="830"/>
      <c r="CA163" s="830"/>
      <c r="CB163" s="830"/>
      <c r="CC163" s="830"/>
      <c r="CD163" s="830"/>
      <c r="CE163" s="830"/>
      <c r="CF163" s="830"/>
      <c r="CG163" s="830"/>
      <c r="CH163" s="830"/>
      <c r="CI163" s="830"/>
      <c r="CJ163" s="830"/>
      <c r="CK163" s="830"/>
      <c r="CL163" s="830"/>
      <c r="CM163" s="830"/>
      <c r="CN163" s="830"/>
      <c r="CO163" s="830"/>
      <c r="CP163" s="830"/>
      <c r="CQ163" s="830"/>
      <c r="CR163" s="830"/>
      <c r="CS163" s="830"/>
      <c r="CT163" s="830"/>
      <c r="CU163" s="830"/>
      <c r="CV163" s="830"/>
      <c r="CW163" s="830"/>
      <c r="CX163" s="830"/>
      <c r="CY163" s="830"/>
      <c r="CZ163" s="830"/>
      <c r="DA163" s="830"/>
      <c r="DB163" s="830"/>
      <c r="DC163" s="830"/>
      <c r="DD163" s="830"/>
      <c r="DE163" s="830"/>
      <c r="DF163" s="830"/>
      <c r="DG163" s="830"/>
      <c r="DH163" s="830"/>
      <c r="DI163" s="830"/>
      <c r="DJ163" s="830"/>
      <c r="DK163" s="830"/>
      <c r="DL163" s="830"/>
      <c r="DM163" s="830"/>
      <c r="DN163" s="830"/>
      <c r="DO163" s="830"/>
      <c r="DP163" s="830"/>
      <c r="DQ163" s="830"/>
      <c r="DR163" s="830"/>
      <c r="DS163" s="830"/>
      <c r="DT163" s="830"/>
      <c r="DU163" s="830"/>
      <c r="DV163" s="830"/>
      <c r="DW163" s="830"/>
      <c r="DX163" s="830"/>
      <c r="DY163" s="830"/>
      <c r="DZ163" s="830"/>
      <c r="EA163" s="830"/>
      <c r="EB163" s="830"/>
      <c r="EC163" s="830"/>
      <c r="ED163" s="830"/>
      <c r="EE163" s="830"/>
      <c r="EF163" s="830"/>
      <c r="EG163" s="830"/>
      <c r="EH163" s="830"/>
      <c r="EI163" s="830"/>
      <c r="EJ163" s="830"/>
      <c r="EK163" s="830"/>
      <c r="EL163" s="830"/>
      <c r="EM163" s="830"/>
      <c r="EN163" s="830"/>
      <c r="EO163" s="830"/>
      <c r="EP163" s="830"/>
      <c r="EQ163" s="830"/>
      <c r="ER163" s="830"/>
      <c r="ES163" s="830"/>
      <c r="ET163" s="830"/>
      <c r="EU163" s="830"/>
      <c r="EV163" s="830"/>
      <c r="EW163" s="830"/>
      <c r="EX163" s="830"/>
      <c r="EY163" s="830"/>
      <c r="EZ163" s="830"/>
      <c r="FA163" s="830"/>
      <c r="FB163" s="830"/>
      <c r="FC163" s="830"/>
      <c r="FD163" s="830"/>
      <c r="FE163" s="830"/>
      <c r="FF163" s="830"/>
      <c r="FG163" s="830"/>
      <c r="FH163" s="830"/>
      <c r="FI163" s="830"/>
      <c r="FJ163" s="830"/>
      <c r="FO163" s="830"/>
      <c r="FP163" s="830"/>
      <c r="FQ163" s="830"/>
      <c r="FR163" s="830"/>
      <c r="FS163" s="830"/>
      <c r="FT163" s="830"/>
    </row>
    <row r="164" spans="3:176" s="655" customFormat="1" x14ac:dyDescent="0.3">
      <c r="C164" s="914"/>
      <c r="D164" s="830"/>
      <c r="E164" s="830"/>
      <c r="F164" s="830"/>
      <c r="G164" s="830"/>
      <c r="H164" s="830"/>
      <c r="I164" s="837"/>
      <c r="J164" s="837"/>
      <c r="K164" s="837"/>
      <c r="L164" s="837"/>
      <c r="M164" s="837"/>
      <c r="N164" s="837"/>
      <c r="O164" s="837"/>
      <c r="P164" s="830"/>
      <c r="Q164" s="830"/>
      <c r="R164" s="830"/>
      <c r="S164" s="830"/>
      <c r="T164" s="830"/>
      <c r="U164" s="830"/>
      <c r="V164" s="830"/>
      <c r="W164" s="830"/>
      <c r="X164" s="830"/>
      <c r="Y164" s="830"/>
      <c r="Z164" s="830"/>
      <c r="AA164" s="830"/>
      <c r="AB164" s="830"/>
      <c r="AC164" s="830"/>
      <c r="AD164" s="830"/>
      <c r="AE164" s="830"/>
      <c r="AF164" s="830"/>
      <c r="AG164" s="830"/>
      <c r="AH164" s="830"/>
      <c r="AI164" s="830"/>
      <c r="AJ164" s="830"/>
      <c r="AK164" s="830"/>
      <c r="AL164" s="830"/>
      <c r="AM164" s="830"/>
      <c r="AN164" s="830"/>
      <c r="AO164" s="830"/>
      <c r="AP164" s="830"/>
      <c r="AQ164" s="830"/>
      <c r="AR164" s="830"/>
      <c r="AS164" s="830"/>
      <c r="AT164" s="830"/>
      <c r="AU164" s="830"/>
      <c r="AV164" s="830"/>
      <c r="AW164" s="830"/>
      <c r="AX164" s="830"/>
      <c r="AY164" s="830"/>
      <c r="AZ164" s="830"/>
      <c r="BA164" s="830"/>
      <c r="BB164" s="830"/>
      <c r="BC164" s="830"/>
      <c r="BD164" s="830"/>
      <c r="BE164" s="830"/>
      <c r="BF164" s="830"/>
      <c r="BG164" s="830"/>
      <c r="BH164" s="830"/>
      <c r="BI164" s="830"/>
      <c r="BJ164" s="830"/>
      <c r="BK164" s="830"/>
      <c r="BL164" s="830"/>
      <c r="BM164" s="830"/>
      <c r="BN164" s="830"/>
      <c r="BO164" s="830"/>
      <c r="BP164" s="830"/>
      <c r="BQ164" s="830"/>
      <c r="BR164" s="830"/>
      <c r="BS164" s="830"/>
      <c r="BT164" s="830"/>
      <c r="BU164" s="830"/>
      <c r="BV164" s="830"/>
      <c r="BW164" s="830"/>
      <c r="BX164" s="830"/>
      <c r="BY164" s="830"/>
      <c r="BZ164" s="830"/>
      <c r="CA164" s="830"/>
      <c r="CB164" s="830"/>
      <c r="CC164" s="830"/>
      <c r="CD164" s="830"/>
      <c r="CE164" s="830"/>
      <c r="CF164" s="830"/>
      <c r="CG164" s="830"/>
      <c r="CH164" s="830"/>
      <c r="CI164" s="830"/>
      <c r="CJ164" s="830"/>
      <c r="CK164" s="830"/>
      <c r="CL164" s="830"/>
      <c r="CM164" s="830"/>
      <c r="CN164" s="830"/>
      <c r="CO164" s="830"/>
      <c r="CP164" s="830"/>
      <c r="CQ164" s="830"/>
      <c r="CR164" s="830"/>
      <c r="CS164" s="830"/>
      <c r="CT164" s="830"/>
      <c r="CU164" s="830"/>
      <c r="CV164" s="830"/>
      <c r="CW164" s="830"/>
      <c r="CX164" s="830"/>
      <c r="CY164" s="830"/>
      <c r="CZ164" s="830"/>
      <c r="DA164" s="830"/>
      <c r="DB164" s="830"/>
      <c r="DC164" s="830"/>
      <c r="DD164" s="830"/>
      <c r="DE164" s="830"/>
      <c r="DF164" s="830"/>
      <c r="DG164" s="830"/>
      <c r="DH164" s="830"/>
      <c r="DI164" s="830"/>
      <c r="DJ164" s="830"/>
      <c r="DK164" s="830"/>
      <c r="DL164" s="830"/>
      <c r="DM164" s="830"/>
      <c r="DN164" s="830"/>
      <c r="DO164" s="830"/>
      <c r="DP164" s="830"/>
      <c r="DQ164" s="830"/>
      <c r="DR164" s="830"/>
      <c r="DS164" s="830"/>
      <c r="DT164" s="830"/>
      <c r="DU164" s="830"/>
      <c r="DV164" s="830"/>
      <c r="DW164" s="830"/>
      <c r="DX164" s="830"/>
      <c r="DY164" s="830"/>
      <c r="DZ164" s="830"/>
      <c r="EA164" s="830"/>
      <c r="EB164" s="830"/>
      <c r="EC164" s="830"/>
      <c r="ED164" s="830"/>
      <c r="EE164" s="830"/>
      <c r="EF164" s="830"/>
      <c r="EG164" s="830"/>
      <c r="EH164" s="830"/>
      <c r="EI164" s="830"/>
      <c r="EJ164" s="830"/>
      <c r="EK164" s="830"/>
      <c r="EL164" s="830"/>
      <c r="EM164" s="830"/>
      <c r="EN164" s="830"/>
      <c r="EO164" s="830"/>
      <c r="EP164" s="830"/>
      <c r="EQ164" s="830"/>
      <c r="ER164" s="830"/>
      <c r="ES164" s="830"/>
      <c r="ET164" s="830"/>
      <c r="EU164" s="830"/>
      <c r="EV164" s="830"/>
      <c r="EW164" s="830"/>
      <c r="EX164" s="830"/>
      <c r="EY164" s="830"/>
      <c r="EZ164" s="830"/>
      <c r="FA164" s="830"/>
      <c r="FB164" s="830"/>
      <c r="FC164" s="830"/>
      <c r="FD164" s="830"/>
      <c r="FE164" s="830"/>
      <c r="FF164" s="830"/>
      <c r="FG164" s="830"/>
      <c r="FH164" s="830"/>
      <c r="FI164" s="830"/>
      <c r="FJ164" s="830"/>
      <c r="FO164" s="830"/>
      <c r="FP164" s="830"/>
      <c r="FQ164" s="830"/>
      <c r="FR164" s="830"/>
      <c r="FS164" s="830"/>
      <c r="FT164" s="830"/>
    </row>
    <row r="165" spans="3:176" s="655" customFormat="1" x14ac:dyDescent="0.3">
      <c r="C165" s="914"/>
      <c r="D165" s="830"/>
      <c r="E165" s="830"/>
      <c r="F165" s="830"/>
      <c r="G165" s="830"/>
      <c r="H165" s="830"/>
      <c r="I165" s="837"/>
      <c r="J165" s="837"/>
      <c r="K165" s="837"/>
      <c r="L165" s="837"/>
      <c r="M165" s="837"/>
      <c r="N165" s="837"/>
      <c r="O165" s="837"/>
      <c r="P165" s="830"/>
      <c r="Q165" s="830"/>
      <c r="R165" s="830"/>
      <c r="S165" s="830"/>
      <c r="T165" s="830"/>
      <c r="U165" s="830"/>
      <c r="V165" s="830"/>
      <c r="W165" s="830"/>
      <c r="X165" s="830"/>
      <c r="Y165" s="830"/>
      <c r="Z165" s="830"/>
      <c r="AA165" s="830"/>
      <c r="AB165" s="830"/>
      <c r="AC165" s="830"/>
      <c r="AD165" s="830"/>
      <c r="AE165" s="830"/>
      <c r="AF165" s="830"/>
      <c r="AG165" s="830"/>
      <c r="AH165" s="830"/>
      <c r="AI165" s="830"/>
      <c r="AJ165" s="830"/>
      <c r="AK165" s="830"/>
      <c r="AL165" s="830"/>
      <c r="AM165" s="830"/>
      <c r="AN165" s="830"/>
      <c r="AO165" s="830"/>
      <c r="AP165" s="830"/>
      <c r="AQ165" s="830"/>
      <c r="AR165" s="830"/>
      <c r="AS165" s="830"/>
      <c r="AT165" s="830"/>
      <c r="AU165" s="830"/>
      <c r="AV165" s="830"/>
      <c r="AW165" s="830"/>
      <c r="AX165" s="830"/>
      <c r="AY165" s="830"/>
      <c r="AZ165" s="830"/>
      <c r="BA165" s="830"/>
      <c r="BB165" s="830"/>
      <c r="BC165" s="830"/>
      <c r="BD165" s="830"/>
      <c r="BE165" s="830"/>
      <c r="BF165" s="830"/>
      <c r="BG165" s="830"/>
      <c r="BH165" s="830"/>
      <c r="BI165" s="830"/>
      <c r="BJ165" s="830"/>
      <c r="BK165" s="830"/>
      <c r="BL165" s="830"/>
      <c r="BM165" s="830"/>
      <c r="BN165" s="830"/>
      <c r="BO165" s="830"/>
      <c r="BP165" s="830"/>
      <c r="BQ165" s="830"/>
      <c r="BR165" s="830"/>
      <c r="BS165" s="830"/>
      <c r="BT165" s="830"/>
      <c r="BU165" s="830"/>
      <c r="BV165" s="830"/>
      <c r="BW165" s="830"/>
      <c r="BX165" s="830"/>
      <c r="BY165" s="830"/>
      <c r="BZ165" s="830"/>
      <c r="CA165" s="830"/>
      <c r="CB165" s="830"/>
      <c r="CC165" s="830"/>
      <c r="CD165" s="830"/>
      <c r="CE165" s="830"/>
      <c r="CF165" s="830"/>
      <c r="CG165" s="830"/>
      <c r="CH165" s="830"/>
      <c r="CI165" s="830"/>
      <c r="CJ165" s="830"/>
      <c r="CK165" s="830"/>
      <c r="CL165" s="830"/>
      <c r="CM165" s="830"/>
      <c r="CN165" s="830"/>
      <c r="CO165" s="830"/>
      <c r="CP165" s="830"/>
      <c r="CQ165" s="830"/>
      <c r="CR165" s="830"/>
      <c r="CS165" s="830"/>
      <c r="CT165" s="830"/>
      <c r="CU165" s="830"/>
      <c r="CV165" s="830"/>
      <c r="CW165" s="830"/>
      <c r="CX165" s="830"/>
      <c r="CY165" s="830"/>
      <c r="CZ165" s="830"/>
      <c r="DA165" s="830"/>
      <c r="DB165" s="830"/>
      <c r="DC165" s="830"/>
      <c r="DD165" s="830"/>
      <c r="DE165" s="830"/>
      <c r="DF165" s="830"/>
      <c r="DG165" s="830"/>
      <c r="DH165" s="830"/>
      <c r="DI165" s="830"/>
      <c r="DJ165" s="830"/>
      <c r="DK165" s="830"/>
      <c r="DL165" s="830"/>
      <c r="DM165" s="830"/>
      <c r="DN165" s="830"/>
      <c r="DO165" s="830"/>
      <c r="DP165" s="830"/>
      <c r="DQ165" s="830"/>
      <c r="DR165" s="830"/>
      <c r="DS165" s="830"/>
      <c r="DT165" s="830"/>
      <c r="DU165" s="830"/>
      <c r="DV165" s="830"/>
      <c r="DW165" s="830"/>
      <c r="DX165" s="830"/>
      <c r="DY165" s="830"/>
      <c r="DZ165" s="830"/>
      <c r="EA165" s="830"/>
      <c r="EB165" s="830"/>
      <c r="EC165" s="830"/>
      <c r="ED165" s="830"/>
      <c r="EE165" s="830"/>
      <c r="EF165" s="830"/>
      <c r="EG165" s="830"/>
      <c r="EH165" s="830"/>
      <c r="EI165" s="830"/>
      <c r="EJ165" s="830"/>
      <c r="EK165" s="830"/>
      <c r="EL165" s="830"/>
      <c r="EM165" s="830"/>
      <c r="EN165" s="830"/>
      <c r="EO165" s="830"/>
      <c r="EP165" s="830"/>
      <c r="EQ165" s="830"/>
      <c r="ER165" s="830"/>
      <c r="ES165" s="830"/>
      <c r="ET165" s="830"/>
      <c r="EU165" s="830"/>
      <c r="EV165" s="830"/>
      <c r="EW165" s="830"/>
      <c r="EX165" s="830"/>
      <c r="EY165" s="830"/>
      <c r="EZ165" s="830"/>
      <c r="FA165" s="830"/>
      <c r="FB165" s="830"/>
      <c r="FC165" s="830"/>
      <c r="FD165" s="830"/>
      <c r="FE165" s="830"/>
      <c r="FF165" s="830"/>
      <c r="FG165" s="830"/>
      <c r="FH165" s="830"/>
      <c r="FI165" s="830"/>
      <c r="FJ165" s="830"/>
      <c r="FO165" s="830"/>
      <c r="FP165" s="830"/>
      <c r="FQ165" s="830"/>
      <c r="FR165" s="830"/>
      <c r="FS165" s="830"/>
      <c r="FT165" s="830"/>
    </row>
    <row r="166" spans="3:176" s="655" customFormat="1" x14ac:dyDescent="0.3">
      <c r="C166" s="914"/>
      <c r="D166" s="830"/>
      <c r="E166" s="830"/>
      <c r="F166" s="830"/>
      <c r="G166" s="830"/>
      <c r="H166" s="830"/>
      <c r="I166" s="837"/>
      <c r="J166" s="837"/>
      <c r="K166" s="837"/>
      <c r="L166" s="837"/>
      <c r="M166" s="837"/>
      <c r="N166" s="837"/>
      <c r="O166" s="837"/>
      <c r="P166" s="830"/>
      <c r="Q166" s="830"/>
      <c r="R166" s="830"/>
      <c r="S166" s="830"/>
      <c r="T166" s="830"/>
      <c r="U166" s="830"/>
      <c r="V166" s="830"/>
      <c r="W166" s="830"/>
      <c r="X166" s="830"/>
      <c r="Y166" s="830"/>
      <c r="Z166" s="830"/>
      <c r="AA166" s="830"/>
      <c r="AB166" s="830"/>
      <c r="AC166" s="830"/>
      <c r="AD166" s="830"/>
      <c r="AE166" s="830"/>
      <c r="AF166" s="830"/>
      <c r="AG166" s="830"/>
      <c r="AH166" s="830"/>
      <c r="AI166" s="830"/>
      <c r="AJ166" s="830"/>
      <c r="AK166" s="830"/>
      <c r="AL166" s="830"/>
      <c r="AM166" s="830"/>
      <c r="AN166" s="830"/>
      <c r="AO166" s="830"/>
      <c r="AP166" s="830"/>
      <c r="AQ166" s="830"/>
      <c r="AR166" s="830"/>
      <c r="AS166" s="830"/>
      <c r="AT166" s="830"/>
      <c r="AU166" s="830"/>
      <c r="AV166" s="830"/>
      <c r="AW166" s="830"/>
      <c r="AX166" s="830"/>
      <c r="AY166" s="830"/>
      <c r="AZ166" s="830"/>
      <c r="BA166" s="830"/>
      <c r="BB166" s="830"/>
      <c r="BC166" s="830"/>
      <c r="BD166" s="830"/>
      <c r="BE166" s="830"/>
      <c r="BF166" s="830"/>
      <c r="BG166" s="830"/>
      <c r="BH166" s="830"/>
      <c r="BI166" s="830"/>
      <c r="BJ166" s="830"/>
      <c r="BK166" s="830"/>
      <c r="BL166" s="830"/>
      <c r="BM166" s="830"/>
      <c r="BN166" s="830"/>
      <c r="BO166" s="830"/>
      <c r="BP166" s="830"/>
      <c r="BQ166" s="830"/>
      <c r="BR166" s="830"/>
      <c r="BS166" s="830"/>
      <c r="BT166" s="830"/>
      <c r="BU166" s="830"/>
      <c r="BV166" s="830"/>
      <c r="BW166" s="830"/>
      <c r="BX166" s="830"/>
      <c r="BY166" s="830"/>
      <c r="BZ166" s="830"/>
      <c r="CA166" s="830"/>
      <c r="CB166" s="830"/>
      <c r="CC166" s="830"/>
      <c r="CD166" s="830"/>
      <c r="CE166" s="830"/>
      <c r="CF166" s="830"/>
      <c r="CG166" s="830"/>
      <c r="CH166" s="830"/>
      <c r="CI166" s="830"/>
      <c r="CJ166" s="830"/>
      <c r="CK166" s="830"/>
      <c r="CL166" s="830"/>
      <c r="CM166" s="830"/>
      <c r="CN166" s="830"/>
      <c r="CO166" s="830"/>
      <c r="CP166" s="830"/>
      <c r="CQ166" s="830"/>
      <c r="CR166" s="830"/>
      <c r="CS166" s="830"/>
      <c r="CT166" s="830"/>
      <c r="CU166" s="830"/>
      <c r="CV166" s="830"/>
      <c r="CW166" s="830"/>
      <c r="CX166" s="830"/>
      <c r="CY166" s="830"/>
      <c r="CZ166" s="830"/>
      <c r="DA166" s="830"/>
      <c r="DB166" s="830"/>
      <c r="DC166" s="830"/>
      <c r="DD166" s="830"/>
      <c r="DE166" s="830"/>
      <c r="DF166" s="830"/>
      <c r="DG166" s="830"/>
      <c r="DH166" s="830"/>
      <c r="DI166" s="830"/>
      <c r="DJ166" s="830"/>
      <c r="DK166" s="830"/>
      <c r="DL166" s="830"/>
      <c r="DM166" s="830"/>
      <c r="DN166" s="830"/>
      <c r="DO166" s="830"/>
      <c r="DP166" s="830"/>
      <c r="DQ166" s="830"/>
      <c r="DR166" s="830"/>
      <c r="DS166" s="830"/>
      <c r="DT166" s="830"/>
      <c r="DU166" s="830"/>
      <c r="DV166" s="830"/>
      <c r="DW166" s="830"/>
      <c r="DX166" s="830"/>
      <c r="DY166" s="830"/>
      <c r="DZ166" s="830"/>
      <c r="EA166" s="830"/>
      <c r="EB166" s="830"/>
      <c r="EC166" s="830"/>
      <c r="ED166" s="830"/>
      <c r="EE166" s="830"/>
      <c r="EF166" s="830"/>
      <c r="EG166" s="830"/>
      <c r="EH166" s="830"/>
      <c r="EI166" s="830"/>
      <c r="EJ166" s="830"/>
      <c r="EK166" s="830"/>
      <c r="EL166" s="830"/>
      <c r="EM166" s="830"/>
      <c r="EN166" s="830"/>
      <c r="EO166" s="830"/>
      <c r="EP166" s="830"/>
      <c r="EQ166" s="830"/>
      <c r="ER166" s="830"/>
      <c r="ES166" s="830"/>
      <c r="ET166" s="830"/>
      <c r="EU166" s="830"/>
      <c r="EV166" s="830"/>
      <c r="EW166" s="830"/>
      <c r="EX166" s="830"/>
      <c r="EY166" s="830"/>
      <c r="EZ166" s="830"/>
      <c r="FA166" s="830"/>
      <c r="FB166" s="830"/>
      <c r="FC166" s="830"/>
      <c r="FD166" s="830"/>
      <c r="FE166" s="830"/>
      <c r="FF166" s="830"/>
      <c r="FG166" s="830"/>
      <c r="FH166" s="830"/>
      <c r="FI166" s="830"/>
      <c r="FJ166" s="830"/>
      <c r="FO166" s="830"/>
      <c r="FP166" s="830"/>
      <c r="FQ166" s="830"/>
      <c r="FR166" s="830"/>
      <c r="FS166" s="830"/>
      <c r="FT166" s="830"/>
    </row>
    <row r="167" spans="3:176" x14ac:dyDescent="0.3">
      <c r="C167" s="872"/>
    </row>
    <row r="168" spans="3:176" x14ac:dyDescent="0.3">
      <c r="C168" s="872"/>
    </row>
    <row r="169" spans="3:176" x14ac:dyDescent="0.3">
      <c r="C169" s="872"/>
    </row>
    <row r="170" spans="3:176" x14ac:dyDescent="0.3">
      <c r="C170" s="872"/>
    </row>
    <row r="171" spans="3:176" x14ac:dyDescent="0.3">
      <c r="C171" s="872"/>
    </row>
    <row r="172" spans="3:176" x14ac:dyDescent="0.3">
      <c r="C172" s="872"/>
    </row>
  </sheetData>
  <phoneticPr fontId="25" type="noConversion"/>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EF1C6-F2ED-4AE8-A5E7-2878EB9EC1DF}">
  <sheetPr codeName="Sheet112"/>
  <dimension ref="A1:DK54"/>
  <sheetViews>
    <sheetView showGridLines="0" zoomScale="110" zoomScaleNormal="80" workbookViewId="0">
      <pane xSplit="2" ySplit="4" topLeftCell="C5" activePane="bottomRight" state="frozen"/>
      <selection activeCell="D42" sqref="D42"/>
      <selection pane="topRight" activeCell="D42" sqref="D42"/>
      <selection pane="bottomLeft" activeCell="D42" sqref="D42"/>
      <selection pane="bottomRight" activeCell="D42" sqref="D42"/>
    </sheetView>
  </sheetViews>
  <sheetFormatPr defaultColWidth="9" defaultRowHeight="14.25" x14ac:dyDescent="0.45"/>
  <cols>
    <col min="1" max="1" width="5.53125" style="683" customWidth="1"/>
    <col min="2" max="2" width="24.46484375" style="683" bestFit="1" customWidth="1"/>
    <col min="3" max="15" width="7.46484375" style="957" customWidth="1"/>
    <col min="16" max="17" width="10.53125" style="1079" customWidth="1"/>
    <col min="18" max="18" width="5.46484375" style="957" customWidth="1"/>
    <col min="19" max="33" width="8.46484375" style="957" customWidth="1"/>
    <col min="34" max="43" width="8.46484375" style="961" customWidth="1"/>
    <col min="44" max="45" width="11.46484375" style="1079" customWidth="1"/>
    <col min="46" max="46" width="6" style="957" customWidth="1"/>
    <col min="47" max="58" width="9.46484375" style="957" customWidth="1"/>
    <col min="59" max="59" width="12.265625" style="957" customWidth="1"/>
    <col min="60" max="60" width="30.265625" style="1087" bestFit="1" customWidth="1"/>
    <col min="61" max="61" width="5.73046875" style="957" hidden="1" customWidth="1"/>
    <col min="62" max="62" width="6.265625" style="957" hidden="1" customWidth="1"/>
    <col min="63" max="73" width="6.73046875" style="957" customWidth="1"/>
    <col min="74" max="74" width="3" style="957" customWidth="1"/>
    <col min="75" max="76" width="11.46484375" style="957" customWidth="1"/>
    <col min="77" max="77" width="4.46484375" style="957" hidden="1" customWidth="1"/>
    <col min="78" max="81" width="5.53125" style="957" hidden="1" customWidth="1"/>
    <col min="82" max="85" width="5.73046875" style="957" hidden="1" customWidth="1"/>
    <col min="86" max="89" width="5.53125" style="957" hidden="1" customWidth="1"/>
    <col min="90" max="95" width="5.73046875" style="957" hidden="1" customWidth="1"/>
    <col min="96" max="102" width="6.46484375" style="957" customWidth="1"/>
    <col min="103" max="103" width="9" style="957"/>
    <col min="104" max="115" width="8.73046875" style="957" customWidth="1"/>
    <col min="116" max="16384" width="9" style="683"/>
  </cols>
  <sheetData>
    <row r="1" spans="1:115" x14ac:dyDescent="0.45">
      <c r="A1" s="162"/>
      <c r="B1" s="713" t="s">
        <v>51</v>
      </c>
      <c r="C1" s="769"/>
      <c r="D1" s="769"/>
      <c r="E1" s="769"/>
      <c r="F1" s="769"/>
      <c r="G1" s="769"/>
      <c r="H1" s="769"/>
      <c r="I1" s="769"/>
      <c r="J1" s="769"/>
      <c r="K1" s="769"/>
      <c r="L1" s="769"/>
      <c r="M1" s="769"/>
      <c r="N1" s="769"/>
      <c r="O1" s="769"/>
      <c r="P1" s="963"/>
      <c r="Q1" s="963"/>
      <c r="R1" s="769"/>
      <c r="S1" s="953"/>
      <c r="T1" s="953"/>
      <c r="U1" s="953"/>
      <c r="V1" s="953"/>
      <c r="W1" s="953"/>
      <c r="X1" s="953"/>
      <c r="Y1" s="953"/>
      <c r="Z1" s="953"/>
      <c r="AA1" s="953"/>
      <c r="AB1" s="953"/>
      <c r="AC1" s="953"/>
      <c r="AD1" s="953"/>
      <c r="AE1" s="953"/>
      <c r="AF1" s="953"/>
      <c r="AG1" s="953"/>
      <c r="AH1" s="956"/>
      <c r="AI1" s="956"/>
      <c r="AJ1" s="956"/>
      <c r="AK1" s="956"/>
      <c r="AL1" s="956"/>
      <c r="AM1" s="956"/>
      <c r="AN1" s="956"/>
      <c r="AO1" s="956"/>
      <c r="AP1" s="956"/>
      <c r="AQ1" s="956"/>
      <c r="AR1" s="1059"/>
      <c r="AS1" s="1059"/>
      <c r="AU1" s="769"/>
      <c r="AV1" s="769"/>
      <c r="AW1" s="769"/>
      <c r="AX1" s="769"/>
      <c r="AY1" s="769"/>
      <c r="AZ1" s="769"/>
      <c r="BA1" s="769"/>
      <c r="BB1" s="769"/>
      <c r="BC1" s="769"/>
      <c r="BD1" s="769"/>
      <c r="BE1" s="769"/>
      <c r="BF1" s="769"/>
      <c r="BH1" s="1080" t="s">
        <v>52</v>
      </c>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row>
    <row r="2" spans="1:115" x14ac:dyDescent="0.45">
      <c r="A2" s="162"/>
      <c r="B2" s="16"/>
      <c r="C2" s="2"/>
      <c r="D2" s="2"/>
      <c r="E2" s="2"/>
      <c r="F2" s="2"/>
      <c r="G2" s="2"/>
      <c r="H2" s="2"/>
      <c r="I2" s="2"/>
      <c r="J2" s="2"/>
      <c r="K2" s="2"/>
      <c r="L2" s="2"/>
      <c r="M2" s="2"/>
      <c r="N2" s="2"/>
      <c r="O2" s="2"/>
      <c r="P2" s="120"/>
      <c r="Q2" s="120"/>
      <c r="R2" s="2"/>
      <c r="S2" s="953"/>
      <c r="T2" s="953"/>
      <c r="U2" s="953"/>
      <c r="V2" s="953"/>
      <c r="W2" s="953"/>
      <c r="X2" s="953"/>
      <c r="Y2" s="953"/>
      <c r="Z2" s="953"/>
      <c r="AA2" s="953"/>
      <c r="AB2" s="953"/>
      <c r="AC2" s="953"/>
      <c r="AD2" s="953"/>
      <c r="AE2" s="953"/>
      <c r="AF2" s="953"/>
      <c r="AG2" s="953"/>
      <c r="AH2" s="956"/>
      <c r="AI2" s="956"/>
      <c r="AJ2" s="956"/>
      <c r="AK2" s="956"/>
      <c r="AL2" s="956"/>
      <c r="AM2" s="956"/>
      <c r="AN2" s="956"/>
      <c r="AO2" s="956"/>
      <c r="AP2" s="956"/>
      <c r="AQ2" s="956"/>
      <c r="AR2" s="1059"/>
      <c r="AS2" s="1059"/>
      <c r="AU2" s="769"/>
      <c r="AV2" s="769"/>
      <c r="AW2" s="769"/>
      <c r="AX2" s="769"/>
      <c r="AY2" s="769"/>
      <c r="AZ2" s="769"/>
      <c r="BA2" s="769"/>
      <c r="BB2" s="769"/>
      <c r="BC2" s="769"/>
      <c r="BD2" s="769"/>
      <c r="BE2" s="769"/>
      <c r="BF2" s="769"/>
      <c r="BH2" s="1081"/>
      <c r="BI2" s="769"/>
      <c r="BJ2" s="769"/>
      <c r="BK2" s="769"/>
      <c r="BL2" s="769"/>
      <c r="BM2" s="769"/>
      <c r="BN2" s="769"/>
      <c r="BO2" s="769"/>
      <c r="BP2" s="769"/>
      <c r="BQ2" s="769"/>
      <c r="BR2" s="769"/>
      <c r="BS2" s="769"/>
      <c r="BT2" s="769"/>
      <c r="BU2" s="769"/>
      <c r="BV2" s="769"/>
      <c r="BW2" s="769"/>
      <c r="BX2" s="769"/>
      <c r="BY2" s="769"/>
      <c r="BZ2" s="769"/>
      <c r="CA2" s="769"/>
      <c r="CB2" s="769"/>
      <c r="CC2" s="769"/>
      <c r="CD2" s="769"/>
      <c r="CE2" s="769"/>
      <c r="CF2" s="769"/>
      <c r="CG2" s="769"/>
      <c r="CH2" s="769"/>
      <c r="CI2" s="769"/>
      <c r="CJ2" s="769"/>
      <c r="CK2" s="769"/>
      <c r="CL2" s="769"/>
      <c r="CM2" s="769"/>
      <c r="CN2" s="769"/>
      <c r="CO2" s="769"/>
      <c r="CP2" s="769"/>
      <c r="CQ2" s="769"/>
      <c r="CR2" s="769"/>
      <c r="CS2" s="769"/>
      <c r="CT2" s="769"/>
      <c r="CU2" s="769"/>
      <c r="CV2" s="769"/>
      <c r="CW2" s="769"/>
      <c r="CX2" s="769"/>
      <c r="CY2" s="769"/>
      <c r="CZ2" s="769"/>
      <c r="DA2" s="769"/>
    </row>
    <row r="3" spans="1:115" x14ac:dyDescent="0.45">
      <c r="A3" s="162"/>
      <c r="B3" s="16" t="s">
        <v>274</v>
      </c>
      <c r="C3" s="769"/>
      <c r="D3" s="769"/>
      <c r="E3" s="769"/>
      <c r="F3" s="769"/>
      <c r="G3" s="769"/>
      <c r="H3" s="769"/>
      <c r="I3" s="769"/>
      <c r="J3" s="769"/>
      <c r="K3" s="769"/>
      <c r="L3" s="769"/>
      <c r="M3" s="769"/>
      <c r="N3" s="769"/>
      <c r="O3" s="769"/>
      <c r="P3" s="963"/>
      <c r="Q3" s="963"/>
      <c r="R3" s="769"/>
      <c r="S3" s="103"/>
      <c r="T3" s="103"/>
      <c r="U3" s="103"/>
      <c r="V3" s="103"/>
      <c r="W3" s="103"/>
      <c r="X3" s="103"/>
      <c r="Y3" s="103"/>
      <c r="Z3" s="103"/>
      <c r="AA3" s="103"/>
      <c r="AB3" s="103"/>
      <c r="AC3" s="103"/>
      <c r="AD3" s="103"/>
      <c r="AE3" s="103"/>
      <c r="AF3" s="103"/>
      <c r="AG3" s="103"/>
      <c r="AH3" s="958"/>
      <c r="AI3" s="958"/>
      <c r="AJ3" s="958"/>
      <c r="AK3" s="958"/>
      <c r="AL3" s="958"/>
      <c r="AM3" s="958"/>
      <c r="AN3" s="958"/>
      <c r="AO3" s="958"/>
      <c r="AP3" s="958"/>
      <c r="AQ3" s="958"/>
      <c r="AR3" s="121"/>
      <c r="AS3" s="121"/>
      <c r="AU3" s="12"/>
      <c r="AV3" s="12"/>
      <c r="AW3" s="12"/>
      <c r="AX3" s="12"/>
      <c r="AY3" s="12"/>
      <c r="AZ3" s="12"/>
      <c r="BA3" s="12"/>
      <c r="BB3" s="12"/>
      <c r="BC3" s="12"/>
      <c r="BD3" s="12"/>
      <c r="BE3" s="12"/>
      <c r="BF3" s="12"/>
      <c r="BH3" s="1081"/>
      <c r="BI3" s="769"/>
      <c r="BJ3" s="769"/>
      <c r="BK3" s="769"/>
      <c r="BL3" s="769"/>
      <c r="BM3" s="769"/>
      <c r="BN3" s="769"/>
      <c r="BO3" s="769"/>
      <c r="BP3" s="769"/>
      <c r="BQ3" s="769"/>
      <c r="BR3" s="769"/>
      <c r="BS3" s="769"/>
      <c r="BT3" s="769"/>
      <c r="BU3" s="769"/>
      <c r="BV3" s="769"/>
      <c r="BW3" s="769"/>
      <c r="BX3" s="769"/>
      <c r="BY3" s="769"/>
      <c r="BZ3" s="769"/>
      <c r="CA3" s="769"/>
      <c r="CB3" s="769"/>
      <c r="CC3" s="769"/>
      <c r="CD3" s="769"/>
      <c r="CE3" s="769"/>
      <c r="CF3" s="769"/>
      <c r="CG3" s="769"/>
      <c r="CH3" s="769"/>
      <c r="CI3" s="769"/>
      <c r="CJ3" s="769"/>
      <c r="CK3" s="769"/>
      <c r="CL3" s="769"/>
      <c r="CM3" s="769"/>
      <c r="CN3" s="769"/>
      <c r="CO3" s="769"/>
      <c r="CP3" s="769"/>
      <c r="CQ3" s="769"/>
      <c r="CR3" s="769"/>
      <c r="CS3" s="769"/>
      <c r="CT3" s="769"/>
      <c r="CU3" s="769"/>
      <c r="CV3" s="769"/>
      <c r="CW3" s="769"/>
      <c r="CX3" s="769"/>
      <c r="CY3" s="769"/>
      <c r="CZ3" s="769"/>
      <c r="DA3" s="769"/>
    </row>
    <row r="4" spans="1:115" ht="39.75" customHeight="1" x14ac:dyDescent="0.45">
      <c r="A4" s="200"/>
      <c r="B4" s="275" t="s">
        <v>121</v>
      </c>
      <c r="C4" s="527">
        <v>2013</v>
      </c>
      <c r="D4" s="527">
        <v>2014</v>
      </c>
      <c r="E4" s="527">
        <v>2015</v>
      </c>
      <c r="F4" s="527">
        <v>2016</v>
      </c>
      <c r="G4" s="527">
        <v>2017</v>
      </c>
      <c r="H4" s="527">
        <v>2018</v>
      </c>
      <c r="I4" s="527">
        <v>2019</v>
      </c>
      <c r="J4" s="527">
        <v>2020</v>
      </c>
      <c r="K4" s="527">
        <v>2021</v>
      </c>
      <c r="L4" s="527">
        <v>2022</v>
      </c>
      <c r="M4" s="527">
        <v>2023</v>
      </c>
      <c r="N4" s="527">
        <v>2024</v>
      </c>
      <c r="O4" s="527" t="s">
        <v>249</v>
      </c>
      <c r="P4" s="964" t="s">
        <v>266</v>
      </c>
      <c r="Q4" s="964" t="s">
        <v>267</v>
      </c>
      <c r="R4" s="5"/>
      <c r="S4" s="527" t="s">
        <v>82</v>
      </c>
      <c r="T4" s="527" t="s">
        <v>88</v>
      </c>
      <c r="U4" s="527" t="s">
        <v>89</v>
      </c>
      <c r="V4" s="527" t="s">
        <v>87</v>
      </c>
      <c r="W4" s="527" t="s">
        <v>90</v>
      </c>
      <c r="X4" s="527" t="s">
        <v>107</v>
      </c>
      <c r="Y4" s="527" t="s">
        <v>124</v>
      </c>
      <c r="Z4" s="527" t="s">
        <v>132</v>
      </c>
      <c r="AA4" s="527" t="s">
        <v>141</v>
      </c>
      <c r="AB4" s="527" t="s">
        <v>146</v>
      </c>
      <c r="AC4" s="527" t="s">
        <v>151</v>
      </c>
      <c r="AD4" s="527" t="s">
        <v>158</v>
      </c>
      <c r="AE4" s="527" t="s">
        <v>169</v>
      </c>
      <c r="AF4" s="527" t="s">
        <v>174</v>
      </c>
      <c r="AG4" s="527" t="s">
        <v>181</v>
      </c>
      <c r="AH4" s="919" t="s">
        <v>187</v>
      </c>
      <c r="AI4" s="919" t="s">
        <v>197</v>
      </c>
      <c r="AJ4" s="919" t="s">
        <v>201</v>
      </c>
      <c r="AK4" s="919" t="s">
        <v>208</v>
      </c>
      <c r="AL4" s="919" t="s">
        <v>219</v>
      </c>
      <c r="AM4" s="919" t="s">
        <v>229</v>
      </c>
      <c r="AN4" s="919" t="s">
        <v>236</v>
      </c>
      <c r="AO4" s="919" t="s">
        <v>218</v>
      </c>
      <c r="AP4" s="919" t="s">
        <v>253</v>
      </c>
      <c r="AQ4" s="919" t="s">
        <v>263</v>
      </c>
      <c r="AR4" s="227" t="s">
        <v>264</v>
      </c>
      <c r="AS4" s="227" t="s">
        <v>265</v>
      </c>
      <c r="AU4" s="527" t="s">
        <v>93</v>
      </c>
      <c r="AV4" s="527" t="s">
        <v>94</v>
      </c>
      <c r="AW4" s="527" t="s">
        <v>109</v>
      </c>
      <c r="AX4" s="527" t="s">
        <v>134</v>
      </c>
      <c r="AY4" s="527" t="s">
        <v>147</v>
      </c>
      <c r="AZ4" s="527" t="s">
        <v>161</v>
      </c>
      <c r="BA4" s="527" t="s">
        <v>177</v>
      </c>
      <c r="BB4" s="527" t="s">
        <v>192</v>
      </c>
      <c r="BC4" s="527" t="s">
        <v>205</v>
      </c>
      <c r="BD4" s="527" t="s">
        <v>222</v>
      </c>
      <c r="BE4" s="527" t="s">
        <v>237</v>
      </c>
      <c r="BF4" s="527" t="s">
        <v>242</v>
      </c>
      <c r="BG4" s="527"/>
      <c r="BH4" s="275" t="s">
        <v>121</v>
      </c>
      <c r="BI4" s="527">
        <v>2013</v>
      </c>
      <c r="BJ4" s="527">
        <v>2014</v>
      </c>
      <c r="BK4" s="527">
        <v>2015</v>
      </c>
      <c r="BL4" s="527">
        <v>2016</v>
      </c>
      <c r="BM4" s="527">
        <v>2017</v>
      </c>
      <c r="BN4" s="527">
        <v>2018</v>
      </c>
      <c r="BO4" s="527">
        <v>2019</v>
      </c>
      <c r="BP4" s="527">
        <v>2020</v>
      </c>
      <c r="BQ4" s="527">
        <v>2021</v>
      </c>
      <c r="BR4" s="527">
        <v>2022</v>
      </c>
      <c r="BS4" s="527">
        <f>M4</f>
        <v>2023</v>
      </c>
      <c r="BT4" s="527">
        <f>N4</f>
        <v>2024</v>
      </c>
      <c r="BU4" s="527" t="str">
        <f>O4</f>
        <v>2025f</v>
      </c>
      <c r="BV4" s="527"/>
      <c r="BW4" s="1072" t="str">
        <f>P4</f>
        <v>2024/2023 Growth %</v>
      </c>
      <c r="BX4" s="1072" t="str">
        <f>Q4</f>
        <v>2025f/2024 Growth %</v>
      </c>
      <c r="BY4" s="527"/>
      <c r="BZ4" s="112" t="s">
        <v>82</v>
      </c>
      <c r="CA4" s="112" t="s">
        <v>88</v>
      </c>
      <c r="CB4" s="112" t="s">
        <v>89</v>
      </c>
      <c r="CC4" s="112" t="s">
        <v>87</v>
      </c>
      <c r="CD4" s="112" t="s">
        <v>90</v>
      </c>
      <c r="CE4" s="112" t="str">
        <f t="shared" ref="CE4:CX4" si="0">X4</f>
        <v>Q2 2020</v>
      </c>
      <c r="CF4" s="112" t="str">
        <f t="shared" si="0"/>
        <v>Q3 2020</v>
      </c>
      <c r="CG4" s="112" t="str">
        <f t="shared" si="0"/>
        <v>Q4 2020</v>
      </c>
      <c r="CH4" s="112" t="str">
        <f t="shared" si="0"/>
        <v>Q1 2021</v>
      </c>
      <c r="CI4" s="112" t="str">
        <f t="shared" si="0"/>
        <v>Q2 2021</v>
      </c>
      <c r="CJ4" s="112" t="str">
        <f t="shared" si="0"/>
        <v>Q3 2021</v>
      </c>
      <c r="CK4" s="112" t="str">
        <f t="shared" si="0"/>
        <v>Q4 2021</v>
      </c>
      <c r="CL4" s="112" t="str">
        <f t="shared" si="0"/>
        <v>Q1 2022</v>
      </c>
      <c r="CM4" s="112" t="str">
        <f t="shared" si="0"/>
        <v>Q2 2022</v>
      </c>
      <c r="CN4" s="112" t="str">
        <f t="shared" si="0"/>
        <v>Q3 2022</v>
      </c>
      <c r="CO4" s="112" t="str">
        <f t="shared" si="0"/>
        <v>Q4 2022</v>
      </c>
      <c r="CP4" s="852" t="str">
        <f t="shared" si="0"/>
        <v>Q1 2023</v>
      </c>
      <c r="CQ4" s="852" t="str">
        <f t="shared" si="0"/>
        <v>Q2 2023</v>
      </c>
      <c r="CR4" s="852" t="str">
        <f t="shared" si="0"/>
        <v>Q3 2023</v>
      </c>
      <c r="CS4" s="852" t="str">
        <f t="shared" si="0"/>
        <v>Q4 2023</v>
      </c>
      <c r="CT4" s="852" t="str">
        <f t="shared" si="0"/>
        <v>Q1 2024</v>
      </c>
      <c r="CU4" s="852" t="str">
        <f t="shared" si="0"/>
        <v>Q2 2024</v>
      </c>
      <c r="CV4" s="852" t="str">
        <f t="shared" si="0"/>
        <v>Q3 2024</v>
      </c>
      <c r="CW4" s="852" t="str">
        <f t="shared" si="0"/>
        <v>Q4 2024</v>
      </c>
      <c r="CX4" s="852" t="str">
        <f t="shared" si="0"/>
        <v>Q1 2025</v>
      </c>
      <c r="CY4" s="112"/>
      <c r="CZ4" s="527" t="str">
        <f>AU4</f>
        <v>H1 2019</v>
      </c>
      <c r="DA4" s="527" t="str">
        <f t="shared" ref="DA4:DK4" si="1">AV4</f>
        <v>H2 2019</v>
      </c>
      <c r="DB4" s="527" t="str">
        <f t="shared" si="1"/>
        <v>H1 2020</v>
      </c>
      <c r="DC4" s="527" t="str">
        <f t="shared" si="1"/>
        <v>H2 2020</v>
      </c>
      <c r="DD4" s="527" t="str">
        <f t="shared" si="1"/>
        <v>H1 2021</v>
      </c>
      <c r="DE4" s="527" t="str">
        <f t="shared" si="1"/>
        <v>H2 2021</v>
      </c>
      <c r="DF4" s="527" t="str">
        <f t="shared" si="1"/>
        <v>H1 2022</v>
      </c>
      <c r="DG4" s="527" t="str">
        <f t="shared" si="1"/>
        <v>H2 2022</v>
      </c>
      <c r="DH4" s="527" t="str">
        <f t="shared" si="1"/>
        <v>H1 2023</v>
      </c>
      <c r="DI4" s="527" t="str">
        <f t="shared" si="1"/>
        <v>H2 2023</v>
      </c>
      <c r="DJ4" s="527" t="str">
        <f t="shared" si="1"/>
        <v>H1 2024</v>
      </c>
      <c r="DK4" s="527" t="str">
        <f t="shared" si="1"/>
        <v>H2 2024</v>
      </c>
    </row>
    <row r="5" spans="1:115" x14ac:dyDescent="0.45">
      <c r="A5" s="162"/>
      <c r="B5" s="151"/>
      <c r="C5" s="7"/>
      <c r="D5" s="7"/>
      <c r="E5" s="7"/>
      <c r="F5" s="7"/>
      <c r="G5" s="7"/>
      <c r="H5" s="7"/>
      <c r="I5" s="7"/>
      <c r="J5" s="7"/>
      <c r="K5" s="7"/>
      <c r="L5" s="7"/>
      <c r="M5" s="7"/>
      <c r="N5" s="7"/>
      <c r="O5" s="7"/>
      <c r="P5" s="211"/>
      <c r="Q5" s="211"/>
      <c r="R5" s="769"/>
      <c r="S5" s="552"/>
      <c r="T5" s="552"/>
      <c r="U5" s="552"/>
      <c r="V5" s="552"/>
      <c r="W5" s="769"/>
      <c r="X5" s="769"/>
      <c r="Y5" s="769"/>
      <c r="Z5" s="769"/>
      <c r="AA5" s="769"/>
      <c r="AB5" s="769"/>
      <c r="AC5" s="769"/>
      <c r="AD5" s="769"/>
      <c r="AE5" s="769"/>
      <c r="AF5" s="769"/>
      <c r="AG5" s="769"/>
      <c r="AH5" s="931"/>
      <c r="AI5" s="931"/>
      <c r="AJ5" s="931"/>
      <c r="AK5" s="931"/>
      <c r="AL5" s="931"/>
      <c r="AM5" s="931"/>
      <c r="AN5" s="931"/>
      <c r="AO5" s="931"/>
      <c r="AP5" s="931"/>
      <c r="AQ5" s="931"/>
      <c r="AR5" s="963"/>
      <c r="AS5" s="963"/>
      <c r="AU5" s="9"/>
      <c r="AV5" s="9"/>
      <c r="AW5" s="9"/>
      <c r="AX5" s="9"/>
      <c r="AY5" s="9"/>
      <c r="AZ5" s="9"/>
      <c r="BA5" s="9"/>
      <c r="BB5" s="9"/>
      <c r="BC5" s="9"/>
      <c r="BD5" s="9"/>
      <c r="BE5" s="9"/>
      <c r="BF5" s="9"/>
      <c r="BH5" s="1082"/>
      <c r="BI5" s="7"/>
      <c r="BJ5" s="7"/>
      <c r="BK5" s="7"/>
      <c r="BL5" s="7"/>
      <c r="BM5" s="7"/>
      <c r="BN5" s="7"/>
      <c r="BO5" s="7"/>
      <c r="BP5" s="7"/>
      <c r="BQ5" s="7"/>
      <c r="BR5" s="7"/>
      <c r="BS5" s="7"/>
      <c r="BT5" s="7"/>
      <c r="BU5" s="7"/>
      <c r="BV5" s="7"/>
      <c r="BW5" s="208"/>
      <c r="BX5" s="208"/>
      <c r="BY5" s="769"/>
      <c r="BZ5" s="9"/>
      <c r="CA5" s="9"/>
      <c r="CB5" s="9"/>
      <c r="CC5" s="9"/>
      <c r="CD5" s="769"/>
      <c r="CE5" s="769"/>
      <c r="CF5" s="769"/>
      <c r="CG5" s="769"/>
      <c r="CH5" s="769"/>
      <c r="CI5" s="769"/>
      <c r="CJ5" s="769"/>
      <c r="CK5" s="769"/>
      <c r="CL5" s="769"/>
      <c r="CM5" s="769"/>
      <c r="CN5" s="769"/>
      <c r="CO5" s="769"/>
      <c r="CP5" s="769"/>
      <c r="CQ5" s="769"/>
      <c r="CR5" s="769"/>
      <c r="CS5" s="769"/>
      <c r="CT5" s="769"/>
      <c r="CU5" s="769"/>
      <c r="CV5" s="769"/>
      <c r="CW5" s="769"/>
      <c r="CX5" s="769"/>
      <c r="CY5" s="769"/>
      <c r="CZ5" s="769"/>
      <c r="DA5" s="769"/>
      <c r="DB5" s="769"/>
    </row>
    <row r="6" spans="1:115" x14ac:dyDescent="0.45">
      <c r="A6" s="162"/>
      <c r="B6" s="122" t="s">
        <v>104</v>
      </c>
      <c r="C6" s="1074">
        <v>1120</v>
      </c>
      <c r="D6" s="1074">
        <v>1255</v>
      </c>
      <c r="E6" s="1074">
        <v>1185</v>
      </c>
      <c r="F6" s="1074">
        <v>1210</v>
      </c>
      <c r="G6" s="1074">
        <v>1325</v>
      </c>
      <c r="H6" s="1074">
        <v>1420</v>
      </c>
      <c r="I6" s="9">
        <f>SUM(I7:I11)</f>
        <v>1612.0742534380734</v>
      </c>
      <c r="J6" s="9">
        <f t="shared" ref="J6:O6" si="2">SUM(J7:J11)</f>
        <v>1553.2832709086374</v>
      </c>
      <c r="K6" s="9">
        <f t="shared" si="2"/>
        <v>1618.7749100025771</v>
      </c>
      <c r="L6" s="9">
        <f t="shared" si="2"/>
        <v>1383.3111855797256</v>
      </c>
      <c r="M6" s="9">
        <f t="shared" si="2"/>
        <v>1113.7999689451419</v>
      </c>
      <c r="N6" s="9">
        <f t="shared" si="2"/>
        <v>1156.1873131431194</v>
      </c>
      <c r="O6" s="9">
        <f t="shared" si="2"/>
        <v>1199.7969539733178</v>
      </c>
      <c r="P6" s="66">
        <f>IF(ISERROR(N6/M6),"N/A",IF(M6&lt;0,"N/A",IF(N6&lt;0,"N/A",IF(N6/M6-1&gt;300%,"&gt;±300%",IF(N6/M6-1&lt;-300%,"&gt;±300%",N6/M6-1)))))</f>
        <v>3.8056514077767112E-2</v>
      </c>
      <c r="Q6" s="66">
        <f>IF(ISERROR(O6/N6),"N/A",IF(N6&lt;0,"N/A",IF(O6&lt;0,"N/A",IF(O6/N6-1&gt;300%,"&gt;±300%",IF(O6/N6-1&lt;-300%,"&gt;±300%",O6/N6-1)))))</f>
        <v>3.7718491056301984E-2</v>
      </c>
      <c r="R6" s="783"/>
      <c r="S6" s="9">
        <f>SUM(S7:S11)</f>
        <v>404.34770996323033</v>
      </c>
      <c r="T6" s="9">
        <f t="shared" ref="T6:AQ6" si="3">SUM(T7:T11)</f>
        <v>420.52489368551102</v>
      </c>
      <c r="U6" s="9">
        <f t="shared" si="3"/>
        <v>393.53771017612195</v>
      </c>
      <c r="V6" s="9">
        <f t="shared" si="3"/>
        <v>393.66393961321006</v>
      </c>
      <c r="W6" s="9">
        <f t="shared" si="3"/>
        <v>319.80565586266368</v>
      </c>
      <c r="X6" s="9">
        <f t="shared" si="3"/>
        <v>251.78555580839574</v>
      </c>
      <c r="Y6" s="9">
        <f t="shared" si="3"/>
        <v>373.24165253536961</v>
      </c>
      <c r="Z6" s="9">
        <f t="shared" si="3"/>
        <v>608.4504067022084</v>
      </c>
      <c r="AA6" s="9">
        <f t="shared" si="3"/>
        <v>397.12687332882206</v>
      </c>
      <c r="AB6" s="9">
        <f t="shared" si="3"/>
        <v>409.16960925113369</v>
      </c>
      <c r="AC6" s="9">
        <f t="shared" si="3"/>
        <v>393.19555558170998</v>
      </c>
      <c r="AD6" s="9">
        <f t="shared" si="3"/>
        <v>419.28287184091135</v>
      </c>
      <c r="AE6" s="9">
        <f t="shared" si="3"/>
        <v>362.49127083893535</v>
      </c>
      <c r="AF6" s="9">
        <f t="shared" si="3"/>
        <v>398.87689983723078</v>
      </c>
      <c r="AG6" s="9">
        <f t="shared" si="3"/>
        <v>328.02403035942001</v>
      </c>
      <c r="AH6" s="627">
        <f t="shared" si="3"/>
        <v>293.91898454413968</v>
      </c>
      <c r="AI6" s="627">
        <f t="shared" si="3"/>
        <v>279.69953120184022</v>
      </c>
      <c r="AJ6" s="627">
        <f t="shared" si="3"/>
        <v>283.64393987246103</v>
      </c>
      <c r="AK6" s="627">
        <f t="shared" si="3"/>
        <v>254.74012272666494</v>
      </c>
      <c r="AL6" s="627">
        <f t="shared" si="3"/>
        <v>295.71637514417557</v>
      </c>
      <c r="AM6" s="627">
        <f t="shared" si="3"/>
        <v>264.07421373165488</v>
      </c>
      <c r="AN6" s="627">
        <f t="shared" si="3"/>
        <v>288.69649073125072</v>
      </c>
      <c r="AO6" s="627">
        <f t="shared" si="3"/>
        <v>269.57817172709491</v>
      </c>
      <c r="AP6" s="627">
        <f t="shared" si="3"/>
        <v>333.83843695311862</v>
      </c>
      <c r="AQ6" s="627">
        <f t="shared" si="3"/>
        <v>277.17262524790829</v>
      </c>
      <c r="AR6" s="1015">
        <f>IF(ISERROR(AQ6/AM6),"N/A",IF(AM6&lt;0,"N/A",IF(AQ6&lt;0,"N/A",IF(AQ6/AM6-1&gt;300%,"&gt;±300%",IF(AQ6/AM6-1&lt;-300%,"&gt;±300%",AQ6/AM6-1)))))</f>
        <v>4.9601251599535878E-2</v>
      </c>
      <c r="AS6" s="1015">
        <f>IF(ISERROR(AQ6/AP6),"N/A",IF(AP6&lt;0,"N/A",IF(AQ6&lt;0,"N/A",IF(AQ6/AP6-1&gt;300%,"&gt;±300%",IF(AQ6/AP6-1&lt;-300%,"&gt;±300%",AQ6/AP6-1)))))</f>
        <v>-0.16974022590804305</v>
      </c>
      <c r="AT6" s="1075"/>
      <c r="AU6" s="9">
        <f t="shared" ref="AU6:AU23" si="4">S6+T6</f>
        <v>824.87260364874135</v>
      </c>
      <c r="AV6" s="9">
        <f t="shared" ref="AV6:AV23" si="5">U6+V6</f>
        <v>787.20164978933201</v>
      </c>
      <c r="AW6" s="9">
        <f t="shared" ref="AW6:AW23" si="6">W6+X6</f>
        <v>571.59121167105945</v>
      </c>
      <c r="AX6" s="9">
        <f t="shared" ref="AX6:AX23" si="7">Y6+Z6</f>
        <v>981.69205923757795</v>
      </c>
      <c r="AY6" s="9">
        <f t="shared" ref="AY6:AY23" si="8">AA6+AB6</f>
        <v>806.29648257995575</v>
      </c>
      <c r="AZ6" s="9">
        <f t="shared" ref="AZ6:AZ23" si="9">AC6+AD6</f>
        <v>812.47842742262128</v>
      </c>
      <c r="BA6" s="9">
        <f t="shared" ref="BA6:BA23" si="10">AE6+AF6</f>
        <v>761.36817067616607</v>
      </c>
      <c r="BB6" s="9">
        <f t="shared" ref="BB6:BB23" si="11">AG6+AH6</f>
        <v>621.94301490355974</v>
      </c>
      <c r="BC6" s="9">
        <f t="shared" ref="BC6:BC23" si="12">AI6+AJ6</f>
        <v>563.34347107430131</v>
      </c>
      <c r="BD6" s="9">
        <f t="shared" ref="BD6:BD23" si="13">AK6+AL6</f>
        <v>550.45649787084051</v>
      </c>
      <c r="BE6" s="9">
        <f t="shared" ref="BE6:BE23" si="14">AM6+AN6</f>
        <v>552.77070446290554</v>
      </c>
      <c r="BF6" s="9">
        <f>AO6+AP6</f>
        <v>603.41660868021359</v>
      </c>
      <c r="BH6" s="275" t="s">
        <v>27</v>
      </c>
      <c r="BI6" s="9">
        <f t="shared" ref="BI6:BU21" si="15">C6</f>
        <v>1120</v>
      </c>
      <c r="BJ6" s="9">
        <f t="shared" si="15"/>
        <v>1255</v>
      </c>
      <c r="BK6" s="9">
        <f t="shared" si="15"/>
        <v>1185</v>
      </c>
      <c r="BL6" s="9">
        <f t="shared" si="15"/>
        <v>1210</v>
      </c>
      <c r="BM6" s="9">
        <f t="shared" si="15"/>
        <v>1325</v>
      </c>
      <c r="BN6" s="9">
        <f t="shared" si="15"/>
        <v>1420</v>
      </c>
      <c r="BO6" s="9">
        <f t="shared" si="15"/>
        <v>1612.0742534380734</v>
      </c>
      <c r="BP6" s="9">
        <f t="shared" si="15"/>
        <v>1553.2832709086374</v>
      </c>
      <c r="BQ6" s="9">
        <f t="shared" si="15"/>
        <v>1618.7749100025771</v>
      </c>
      <c r="BR6" s="9">
        <f t="shared" si="15"/>
        <v>1383.3111855797256</v>
      </c>
      <c r="BS6" s="9">
        <f t="shared" si="15"/>
        <v>1113.7999689451419</v>
      </c>
      <c r="BT6" s="9">
        <f t="shared" si="15"/>
        <v>1156.1873131431194</v>
      </c>
      <c r="BU6" s="9">
        <f t="shared" si="15"/>
        <v>1199.7969539733178</v>
      </c>
      <c r="BV6" s="9"/>
      <c r="BW6" s="617">
        <f>P6</f>
        <v>3.8056514077767112E-2</v>
      </c>
      <c r="BX6" s="617">
        <f>Q6</f>
        <v>3.7718491056301984E-2</v>
      </c>
      <c r="BY6" s="7"/>
      <c r="BZ6" s="9">
        <f t="shared" ref="BZ6:CX6" si="16">S6</f>
        <v>404.34770996323033</v>
      </c>
      <c r="CA6" s="9">
        <f t="shared" si="16"/>
        <v>420.52489368551102</v>
      </c>
      <c r="CB6" s="9">
        <f t="shared" si="16"/>
        <v>393.53771017612195</v>
      </c>
      <c r="CC6" s="9">
        <f t="shared" si="16"/>
        <v>393.66393961321006</v>
      </c>
      <c r="CD6" s="9">
        <f t="shared" si="16"/>
        <v>319.80565586266368</v>
      </c>
      <c r="CE6" s="9">
        <f t="shared" si="16"/>
        <v>251.78555580839574</v>
      </c>
      <c r="CF6" s="9">
        <f t="shared" si="16"/>
        <v>373.24165253536961</v>
      </c>
      <c r="CG6" s="9">
        <f t="shared" si="16"/>
        <v>608.4504067022084</v>
      </c>
      <c r="CH6" s="9">
        <f t="shared" si="16"/>
        <v>397.12687332882206</v>
      </c>
      <c r="CI6" s="9">
        <f t="shared" si="16"/>
        <v>409.16960925113369</v>
      </c>
      <c r="CJ6" s="9">
        <f t="shared" si="16"/>
        <v>393.19555558170998</v>
      </c>
      <c r="CK6" s="9">
        <f t="shared" si="16"/>
        <v>419.28287184091135</v>
      </c>
      <c r="CL6" s="9">
        <f t="shared" si="16"/>
        <v>362.49127083893535</v>
      </c>
      <c r="CM6" s="9">
        <f t="shared" si="16"/>
        <v>398.87689983723078</v>
      </c>
      <c r="CN6" s="9">
        <f t="shared" si="16"/>
        <v>328.02403035942001</v>
      </c>
      <c r="CO6" s="9">
        <f t="shared" si="16"/>
        <v>293.91898454413968</v>
      </c>
      <c r="CP6" s="9">
        <f t="shared" si="16"/>
        <v>279.69953120184022</v>
      </c>
      <c r="CQ6" s="9">
        <f t="shared" si="16"/>
        <v>283.64393987246103</v>
      </c>
      <c r="CR6" s="9">
        <f t="shared" si="16"/>
        <v>254.74012272666494</v>
      </c>
      <c r="CS6" s="9">
        <f t="shared" si="16"/>
        <v>295.71637514417557</v>
      </c>
      <c r="CT6" s="9">
        <f t="shared" si="16"/>
        <v>264.07421373165488</v>
      </c>
      <c r="CU6" s="9">
        <f t="shared" si="16"/>
        <v>288.69649073125072</v>
      </c>
      <c r="CV6" s="9">
        <f t="shared" si="16"/>
        <v>269.57817172709491</v>
      </c>
      <c r="CW6" s="9">
        <f t="shared" si="16"/>
        <v>333.83843695311862</v>
      </c>
      <c r="CX6" s="9">
        <f t="shared" si="16"/>
        <v>277.17262524790829</v>
      </c>
      <c r="CY6" s="9"/>
      <c r="CZ6" s="9">
        <f t="shared" ref="CZ6:DK6" si="17">AU6</f>
        <v>824.87260364874135</v>
      </c>
      <c r="DA6" s="9">
        <f t="shared" si="17"/>
        <v>787.20164978933201</v>
      </c>
      <c r="DB6" s="9">
        <f t="shared" si="17"/>
        <v>571.59121167105945</v>
      </c>
      <c r="DC6" s="9">
        <f t="shared" si="17"/>
        <v>981.69205923757795</v>
      </c>
      <c r="DD6" s="9">
        <f t="shared" si="17"/>
        <v>806.29648257995575</v>
      </c>
      <c r="DE6" s="9">
        <f t="shared" si="17"/>
        <v>812.47842742262128</v>
      </c>
      <c r="DF6" s="9">
        <f t="shared" si="17"/>
        <v>761.36817067616607</v>
      </c>
      <c r="DG6" s="9">
        <f t="shared" si="17"/>
        <v>621.94301490355974</v>
      </c>
      <c r="DH6" s="9">
        <f t="shared" si="17"/>
        <v>563.34347107430131</v>
      </c>
      <c r="DI6" s="9">
        <f t="shared" si="17"/>
        <v>550.45649787084051</v>
      </c>
      <c r="DJ6" s="9">
        <f t="shared" si="17"/>
        <v>552.77070446290554</v>
      </c>
      <c r="DK6" s="9">
        <f t="shared" si="17"/>
        <v>603.41660868021359</v>
      </c>
    </row>
    <row r="7" spans="1:115" x14ac:dyDescent="0.45">
      <c r="A7" s="162"/>
      <c r="B7" s="108" t="s">
        <v>15</v>
      </c>
      <c r="C7" s="7"/>
      <c r="D7" s="7"/>
      <c r="E7" s="7"/>
      <c r="F7" s="7"/>
      <c r="G7" s="7"/>
      <c r="H7" s="7"/>
      <c r="I7" s="7">
        <v>521.96443133044988</v>
      </c>
      <c r="J7" s="7">
        <v>486.46234341116582</v>
      </c>
      <c r="K7" s="7">
        <v>490.32325304068854</v>
      </c>
      <c r="L7" s="7">
        <v>457.83461666284836</v>
      </c>
      <c r="M7" s="7">
        <v>310.98629176542988</v>
      </c>
      <c r="N7" s="7">
        <v>326.55334937478602</v>
      </c>
      <c r="O7" s="7">
        <v>342.88101684352523</v>
      </c>
      <c r="P7" s="211">
        <f t="shared" ref="P7:Q22" si="18">IF(ISERROR(N7/M7),"N/A",IF(M7&lt;0,"N/A",IF(N7&lt;0,"N/A",IF(N7/M7-1&gt;300%,"&gt;±300%",IF(N7/M7-1&lt;-300%,"&gt;±300%",N7/M7-1)))))</f>
        <v>5.005705402956484E-2</v>
      </c>
      <c r="Q7" s="211">
        <f t="shared" si="18"/>
        <v>4.9999999999999822E-2</v>
      </c>
      <c r="R7" s="783"/>
      <c r="S7" s="7">
        <v>121.65162429074401</v>
      </c>
      <c r="T7" s="7">
        <v>138.00750322372366</v>
      </c>
      <c r="U7" s="7">
        <v>133.44272912288605</v>
      </c>
      <c r="V7" s="7">
        <v>128.86257469309615</v>
      </c>
      <c r="W7" s="7">
        <v>112.56949984136784</v>
      </c>
      <c r="X7" s="7">
        <v>86.794625517816897</v>
      </c>
      <c r="Y7" s="7">
        <v>127.6642924100866</v>
      </c>
      <c r="Z7" s="7">
        <v>159.43392564189446</v>
      </c>
      <c r="AA7" s="7">
        <v>119.59085143354059</v>
      </c>
      <c r="AB7" s="7">
        <v>132.00590814268463</v>
      </c>
      <c r="AC7" s="7">
        <v>128.67731963594861</v>
      </c>
      <c r="AD7" s="7">
        <v>110.04917382851478</v>
      </c>
      <c r="AE7" s="7">
        <v>120.43806840149882</v>
      </c>
      <c r="AF7" s="7">
        <v>140.91020945841717</v>
      </c>
      <c r="AG7" s="7">
        <v>120.24504073715823</v>
      </c>
      <c r="AH7" s="7">
        <v>76.241298065774146</v>
      </c>
      <c r="AI7" s="7">
        <v>78.07312807069205</v>
      </c>
      <c r="AJ7" s="7">
        <v>86.89352299803204</v>
      </c>
      <c r="AK7" s="7">
        <v>78.845080926253274</v>
      </c>
      <c r="AL7" s="7">
        <v>67.174559770452504</v>
      </c>
      <c r="AM7" s="7">
        <v>78.891520622306871</v>
      </c>
      <c r="AN7" s="7">
        <v>87.445148002302332</v>
      </c>
      <c r="AO7" s="7">
        <v>83.730850984154287</v>
      </c>
      <c r="AP7" s="7">
        <v>76.485829766022547</v>
      </c>
      <c r="AQ7" s="7">
        <v>84.324054107982562</v>
      </c>
      <c r="AR7" s="1016">
        <f t="shared" ref="AR7:AR23" si="19">IF(ISERROR(AQ7/AM7),"N/A",IF(AM7&lt;0,"N/A",IF(AQ7&lt;0,"N/A",IF(AQ7/AM7-1&gt;300%,"&gt;±300%",IF(AQ7/AM7-1&lt;-300%,"&gt;±300%",AQ7/AM7-1)))))</f>
        <v>6.8860803326176834E-2</v>
      </c>
      <c r="AS7" s="1016">
        <f t="shared" ref="AS7:AS23" si="20">IF(ISERROR(AQ7/AP7),"N/A",IF(AP7&lt;0,"N/A",IF(AQ7&lt;0,"N/A",IF(AQ7/AP7-1&gt;300%,"&gt;±300%",IF(AQ7/AP7-1&lt;-300%,"&gt;±300%",AQ7/AP7-1)))))</f>
        <v>0.10247943136575621</v>
      </c>
      <c r="AT7" s="1075"/>
      <c r="AU7" s="7">
        <f t="shared" si="4"/>
        <v>259.65912751446768</v>
      </c>
      <c r="AV7" s="7">
        <f t="shared" si="5"/>
        <v>262.3053038159822</v>
      </c>
      <c r="AW7" s="7">
        <f t="shared" si="6"/>
        <v>199.36412535918475</v>
      </c>
      <c r="AX7" s="7">
        <f t="shared" si="7"/>
        <v>287.09821805198106</v>
      </c>
      <c r="AY7" s="7">
        <f t="shared" si="8"/>
        <v>251.59675957622522</v>
      </c>
      <c r="AZ7" s="7">
        <f t="shared" si="9"/>
        <v>238.72649346446337</v>
      </c>
      <c r="BA7" s="7">
        <f t="shared" si="10"/>
        <v>261.34827785991598</v>
      </c>
      <c r="BB7" s="7">
        <f t="shared" si="11"/>
        <v>196.48633880293238</v>
      </c>
      <c r="BC7" s="7">
        <f t="shared" si="12"/>
        <v>164.9666510687241</v>
      </c>
      <c r="BD7" s="7">
        <f t="shared" si="13"/>
        <v>146.01964069670578</v>
      </c>
      <c r="BE7" s="7">
        <f t="shared" si="14"/>
        <v>166.33666862460922</v>
      </c>
      <c r="BF7" s="7">
        <f>AO7+AP7</f>
        <v>160.21668075017683</v>
      </c>
      <c r="BH7" s="1083" t="s">
        <v>15</v>
      </c>
      <c r="BI7" s="10"/>
      <c r="BJ7" s="10"/>
      <c r="BK7" s="10"/>
      <c r="BL7" s="10"/>
      <c r="BM7" s="10"/>
      <c r="BN7" s="10"/>
      <c r="BO7" s="7">
        <f t="shared" si="15"/>
        <v>521.96443133044988</v>
      </c>
      <c r="BP7" s="7">
        <f t="shared" si="15"/>
        <v>486.46234341116582</v>
      </c>
      <c r="BQ7" s="7">
        <f t="shared" si="15"/>
        <v>490.32325304068854</v>
      </c>
      <c r="BR7" s="7">
        <f t="shared" si="15"/>
        <v>457.83461666284836</v>
      </c>
      <c r="BS7" s="7">
        <f t="shared" si="15"/>
        <v>310.98629176542988</v>
      </c>
      <c r="BT7" s="7">
        <f t="shared" si="15"/>
        <v>326.55334937478602</v>
      </c>
      <c r="BU7" s="7"/>
      <c r="BV7" s="7"/>
      <c r="BW7" s="208"/>
      <c r="BX7" s="208"/>
      <c r="BY7" s="7"/>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769"/>
      <c r="DA7" s="769"/>
      <c r="DB7" s="769"/>
      <c r="DC7" s="769"/>
      <c r="DD7" s="769"/>
      <c r="DE7" s="769"/>
      <c r="DF7" s="769"/>
      <c r="DG7" s="769"/>
      <c r="DH7" s="769"/>
      <c r="DI7" s="769"/>
      <c r="DJ7" s="769"/>
      <c r="DK7" s="769"/>
    </row>
    <row r="8" spans="1:115" x14ac:dyDescent="0.45">
      <c r="A8" s="162"/>
      <c r="B8" s="108" t="s">
        <v>16</v>
      </c>
      <c r="C8" s="7"/>
      <c r="D8" s="7"/>
      <c r="E8" s="7"/>
      <c r="F8" s="7"/>
      <c r="G8" s="7"/>
      <c r="H8" s="7"/>
      <c r="I8" s="7">
        <v>791.91191077399935</v>
      </c>
      <c r="J8" s="7">
        <v>822.90904790335776</v>
      </c>
      <c r="K8" s="7">
        <v>842.28333154689142</v>
      </c>
      <c r="L8" s="7">
        <v>686.57433546710149</v>
      </c>
      <c r="M8" s="7">
        <v>580.46438143422347</v>
      </c>
      <c r="N8" s="7">
        <v>585.0975899347369</v>
      </c>
      <c r="O8" s="7">
        <v>591.56639624266563</v>
      </c>
      <c r="P8" s="211">
        <f t="shared" si="18"/>
        <v>7.9818997490692656E-3</v>
      </c>
      <c r="Q8" s="211">
        <f t="shared" si="18"/>
        <v>1.1055944203513635E-2</v>
      </c>
      <c r="R8" s="783"/>
      <c r="S8" s="7">
        <v>202.59020762201476</v>
      </c>
      <c r="T8" s="7">
        <v>210.33947497823854</v>
      </c>
      <c r="U8" s="7">
        <v>185.25087002429706</v>
      </c>
      <c r="V8" s="7">
        <v>193.73135814944897</v>
      </c>
      <c r="W8" s="7">
        <v>155.47985369905666</v>
      </c>
      <c r="X8" s="7">
        <v>124.14109318498862</v>
      </c>
      <c r="Y8" s="7">
        <v>185.5425564756419</v>
      </c>
      <c r="Z8" s="7">
        <v>357.74554454367052</v>
      </c>
      <c r="AA8" s="7">
        <v>201.24221498736421</v>
      </c>
      <c r="AB8" s="7">
        <v>207.61118232305509</v>
      </c>
      <c r="AC8" s="7">
        <v>189.11573735305285</v>
      </c>
      <c r="AD8" s="7">
        <v>244.31419688341927</v>
      </c>
      <c r="AE8" s="7">
        <v>185.50124098222432</v>
      </c>
      <c r="AF8" s="7">
        <v>200.39627265927612</v>
      </c>
      <c r="AG8" s="7">
        <v>154.79211706111803</v>
      </c>
      <c r="AH8" s="7">
        <v>145.88470476448302</v>
      </c>
      <c r="AI8" s="7">
        <v>149.54288566611439</v>
      </c>
      <c r="AJ8" s="7">
        <v>153.95193414844624</v>
      </c>
      <c r="AK8" s="7">
        <v>132.86007408177625</v>
      </c>
      <c r="AL8" s="7">
        <v>144.10948753788659</v>
      </c>
      <c r="AM8" s="7">
        <v>136.59596822572064</v>
      </c>
      <c r="AN8" s="7">
        <v>150.64174411376214</v>
      </c>
      <c r="AO8" s="7">
        <v>135.55559006485598</v>
      </c>
      <c r="AP8" s="7">
        <v>162.30428753039811</v>
      </c>
      <c r="AQ8" s="7">
        <v>140.50023678823561</v>
      </c>
      <c r="AR8" s="1016">
        <f t="shared" si="19"/>
        <v>2.8582604693450975E-2</v>
      </c>
      <c r="AS8" s="1016">
        <f t="shared" si="20"/>
        <v>-0.13434057149031753</v>
      </c>
      <c r="AT8" s="1075"/>
      <c r="AU8" s="7">
        <f t="shared" si="4"/>
        <v>412.92968260025327</v>
      </c>
      <c r="AV8" s="7">
        <f t="shared" si="5"/>
        <v>378.98222817374602</v>
      </c>
      <c r="AW8" s="7">
        <f t="shared" si="6"/>
        <v>279.62094688404528</v>
      </c>
      <c r="AX8" s="7">
        <f t="shared" si="7"/>
        <v>543.28810101931242</v>
      </c>
      <c r="AY8" s="7">
        <f t="shared" si="8"/>
        <v>408.85339731041927</v>
      </c>
      <c r="AZ8" s="7">
        <f t="shared" si="9"/>
        <v>433.42993423647215</v>
      </c>
      <c r="BA8" s="7">
        <f t="shared" si="10"/>
        <v>385.89751364150044</v>
      </c>
      <c r="BB8" s="7">
        <f t="shared" si="11"/>
        <v>300.67682182560105</v>
      </c>
      <c r="BC8" s="7">
        <f t="shared" si="12"/>
        <v>303.49481981456063</v>
      </c>
      <c r="BD8" s="7">
        <f t="shared" si="13"/>
        <v>276.96956161966284</v>
      </c>
      <c r="BE8" s="7">
        <f t="shared" si="14"/>
        <v>287.23771233948275</v>
      </c>
      <c r="BF8" s="7">
        <f t="shared" ref="BF8:BF23" si="21">AO8+AP8</f>
        <v>297.85987759525409</v>
      </c>
      <c r="BH8" s="1083" t="s">
        <v>16</v>
      </c>
      <c r="BI8" s="10"/>
      <c r="BJ8" s="10"/>
      <c r="BK8" s="10"/>
      <c r="BL8" s="10"/>
      <c r="BM8" s="10"/>
      <c r="BN8" s="10"/>
      <c r="BO8" s="7">
        <f t="shared" si="15"/>
        <v>791.91191077399935</v>
      </c>
      <c r="BP8" s="7">
        <f t="shared" si="15"/>
        <v>822.90904790335776</v>
      </c>
      <c r="BQ8" s="7">
        <f t="shared" si="15"/>
        <v>842.28333154689142</v>
      </c>
      <c r="BR8" s="7">
        <f t="shared" si="15"/>
        <v>686.57433546710149</v>
      </c>
      <c r="BS8" s="7">
        <f t="shared" si="15"/>
        <v>580.46438143422347</v>
      </c>
      <c r="BT8" s="7">
        <f t="shared" si="15"/>
        <v>585.0975899347369</v>
      </c>
      <c r="BU8" s="7"/>
      <c r="BV8" s="7"/>
      <c r="BW8" s="208"/>
      <c r="BX8" s="208"/>
      <c r="BY8" s="7"/>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769"/>
      <c r="DA8" s="769"/>
      <c r="DB8" s="769"/>
      <c r="DC8" s="769"/>
      <c r="DD8" s="769"/>
      <c r="DE8" s="769"/>
      <c r="DF8" s="769"/>
      <c r="DG8" s="769"/>
      <c r="DH8" s="769"/>
      <c r="DI8" s="769"/>
      <c r="DJ8" s="769"/>
      <c r="DK8" s="769"/>
    </row>
    <row r="9" spans="1:115" x14ac:dyDescent="0.45">
      <c r="A9" s="162"/>
      <c r="B9" s="108" t="s">
        <v>17</v>
      </c>
      <c r="C9" s="7"/>
      <c r="D9" s="7"/>
      <c r="E9" s="7"/>
      <c r="F9" s="7"/>
      <c r="G9" s="7"/>
      <c r="H9" s="7"/>
      <c r="I9" s="7">
        <v>137.17877933747812</v>
      </c>
      <c r="J9" s="7">
        <v>92.456249211961563</v>
      </c>
      <c r="K9" s="7">
        <v>114.33340319358065</v>
      </c>
      <c r="L9" s="7">
        <v>81.064644230088874</v>
      </c>
      <c r="M9" s="7">
        <v>73.400124027532755</v>
      </c>
      <c r="N9" s="7">
        <v>63.966762209764369</v>
      </c>
      <c r="O9" s="7">
        <v>61.4148363742962</v>
      </c>
      <c r="P9" s="211">
        <f t="shared" si="18"/>
        <v>-0.12851969860745582</v>
      </c>
      <c r="Q9" s="211">
        <f t="shared" si="18"/>
        <v>-3.989456003884817E-2</v>
      </c>
      <c r="R9" s="783"/>
      <c r="S9" s="7">
        <v>39.394343590767072</v>
      </c>
      <c r="T9" s="7">
        <v>32.680497989207574</v>
      </c>
      <c r="U9" s="7">
        <v>36.425969786985142</v>
      </c>
      <c r="V9" s="7">
        <v>28.677967970518345</v>
      </c>
      <c r="W9" s="7">
        <v>14.372441643246308</v>
      </c>
      <c r="X9" s="7">
        <v>10.654620292428364</v>
      </c>
      <c r="Y9" s="7">
        <v>18.107125635292071</v>
      </c>
      <c r="Z9" s="7">
        <v>49.322061640994825</v>
      </c>
      <c r="AA9" s="7">
        <v>32.004098479001676</v>
      </c>
      <c r="AB9" s="7">
        <v>26.968881162004568</v>
      </c>
      <c r="AC9" s="7">
        <v>29.777753445721913</v>
      </c>
      <c r="AD9" s="7">
        <v>25.58267010685249</v>
      </c>
      <c r="AE9" s="7">
        <v>22.45156622245824</v>
      </c>
      <c r="AF9" s="7">
        <v>23.381021560162729</v>
      </c>
      <c r="AG9" s="7">
        <v>21.5178952244468</v>
      </c>
      <c r="AH9" s="7">
        <v>13.714161223021112</v>
      </c>
      <c r="AI9" s="7">
        <v>17.170856684457309</v>
      </c>
      <c r="AJ9" s="7">
        <v>17.429661013706585</v>
      </c>
      <c r="AK9" s="7">
        <v>21.727442942777248</v>
      </c>
      <c r="AL9" s="7">
        <v>17.072163386591612</v>
      </c>
      <c r="AM9" s="7">
        <v>17.471619460375535</v>
      </c>
      <c r="AN9" s="7">
        <v>15.239255625949415</v>
      </c>
      <c r="AO9" s="7">
        <v>17.705037209878398</v>
      </c>
      <c r="AP9" s="7">
        <v>13.550849913561018</v>
      </c>
      <c r="AQ9" s="7">
        <v>17.593945316287716</v>
      </c>
      <c r="AR9" s="1016">
        <f t="shared" si="19"/>
        <v>7.0014034010761339E-3</v>
      </c>
      <c r="AS9" s="1016">
        <f t="shared" si="20"/>
        <v>0.29836470985340702</v>
      </c>
      <c r="AT9" s="1075"/>
      <c r="AU9" s="7">
        <f t="shared" si="4"/>
        <v>72.074841579974645</v>
      </c>
      <c r="AV9" s="7">
        <f t="shared" si="5"/>
        <v>65.103937757503488</v>
      </c>
      <c r="AW9" s="7">
        <f t="shared" si="6"/>
        <v>25.027061935674674</v>
      </c>
      <c r="AX9" s="7">
        <f t="shared" si="7"/>
        <v>67.429187276286896</v>
      </c>
      <c r="AY9" s="7">
        <f t="shared" si="8"/>
        <v>58.972979641006248</v>
      </c>
      <c r="AZ9" s="7">
        <f t="shared" si="9"/>
        <v>55.360423552574403</v>
      </c>
      <c r="BA9" s="7">
        <f t="shared" si="10"/>
        <v>45.832587782620969</v>
      </c>
      <c r="BB9" s="7">
        <f t="shared" si="11"/>
        <v>35.232056447467912</v>
      </c>
      <c r="BC9" s="7">
        <f t="shared" si="12"/>
        <v>34.600517698163898</v>
      </c>
      <c r="BD9" s="7">
        <f t="shared" si="13"/>
        <v>38.799606329368856</v>
      </c>
      <c r="BE9" s="7">
        <f t="shared" si="14"/>
        <v>32.710875086324947</v>
      </c>
      <c r="BF9" s="7">
        <f t="shared" si="21"/>
        <v>31.255887123439415</v>
      </c>
      <c r="BH9" s="1083" t="s">
        <v>17</v>
      </c>
      <c r="BI9" s="10"/>
      <c r="BJ9" s="10"/>
      <c r="BK9" s="10"/>
      <c r="BL9" s="10"/>
      <c r="BM9" s="10"/>
      <c r="BN9" s="10"/>
      <c r="BO9" s="7">
        <f t="shared" si="15"/>
        <v>137.17877933747812</v>
      </c>
      <c r="BP9" s="7">
        <f t="shared" si="15"/>
        <v>92.456249211961563</v>
      </c>
      <c r="BQ9" s="7">
        <f t="shared" si="15"/>
        <v>114.33340319358065</v>
      </c>
      <c r="BR9" s="7">
        <f t="shared" si="15"/>
        <v>81.064644230088874</v>
      </c>
      <c r="BS9" s="7">
        <f t="shared" si="15"/>
        <v>73.400124027532755</v>
      </c>
      <c r="BT9" s="7">
        <f t="shared" si="15"/>
        <v>63.966762209764369</v>
      </c>
      <c r="BU9" s="7"/>
      <c r="BV9" s="7"/>
      <c r="BW9" s="208"/>
      <c r="BX9" s="208"/>
      <c r="BY9" s="7"/>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769"/>
      <c r="DA9" s="769"/>
      <c r="DB9" s="769"/>
      <c r="DC9" s="769"/>
      <c r="DD9" s="769"/>
      <c r="DE9" s="769"/>
      <c r="DF9" s="769"/>
      <c r="DG9" s="769"/>
      <c r="DH9" s="769"/>
      <c r="DI9" s="769"/>
      <c r="DJ9" s="769"/>
      <c r="DK9" s="769"/>
    </row>
    <row r="10" spans="1:115" x14ac:dyDescent="0.45">
      <c r="A10" s="162"/>
      <c r="B10" s="108" t="s">
        <v>18</v>
      </c>
      <c r="C10" s="7"/>
      <c r="D10" s="7"/>
      <c r="E10" s="7"/>
      <c r="F10" s="7"/>
      <c r="G10" s="7"/>
      <c r="H10" s="7"/>
      <c r="I10" s="7">
        <v>34.828350514057959</v>
      </c>
      <c r="J10" s="7">
        <v>68.220894549786465</v>
      </c>
      <c r="K10" s="7">
        <v>77.103363145820268</v>
      </c>
      <c r="L10" s="7">
        <v>59.126478257613975</v>
      </c>
      <c r="M10" s="7">
        <v>52.808381312470466</v>
      </c>
      <c r="N10" s="7">
        <v>85.087317893504476</v>
      </c>
      <c r="O10" s="7">
        <v>108.23495026441182</v>
      </c>
      <c r="P10" s="211">
        <f t="shared" si="18"/>
        <v>0.61124646843533315</v>
      </c>
      <c r="Q10" s="211">
        <f t="shared" si="18"/>
        <v>0.27204562259065423</v>
      </c>
      <c r="R10" s="783"/>
      <c r="S10" s="7">
        <v>8.9006017551318397</v>
      </c>
      <c r="T10" s="7">
        <v>8.0525205535949809</v>
      </c>
      <c r="U10" s="7">
        <v>7.9333692251872705</v>
      </c>
      <c r="V10" s="7">
        <v>9.9418589801438646</v>
      </c>
      <c r="W10" s="7">
        <v>16.567012548054244</v>
      </c>
      <c r="X10" s="7">
        <v>13.986778247061274</v>
      </c>
      <c r="Y10" s="7">
        <v>16.723241266410152</v>
      </c>
      <c r="Z10" s="7">
        <v>20.943862488260795</v>
      </c>
      <c r="AA10" s="7">
        <v>19.219798624739649</v>
      </c>
      <c r="AB10" s="7">
        <v>17.769533623811338</v>
      </c>
      <c r="AC10" s="7">
        <v>21.462231862027274</v>
      </c>
      <c r="AD10" s="7">
        <v>18.651799035241996</v>
      </c>
      <c r="AE10" s="7">
        <v>13.737766684524539</v>
      </c>
      <c r="AF10" s="7">
        <v>12.969882753657137</v>
      </c>
      <c r="AG10" s="7">
        <v>14.560642666211347</v>
      </c>
      <c r="AH10" s="7">
        <v>17.858186153220949</v>
      </c>
      <c r="AI10" s="7">
        <v>17.605028649000637</v>
      </c>
      <c r="AJ10" s="7">
        <v>13.980919974660367</v>
      </c>
      <c r="AK10" s="7">
        <v>13.080913731052476</v>
      </c>
      <c r="AL10" s="7">
        <v>8.1415189577569844</v>
      </c>
      <c r="AM10" s="7">
        <v>16.312017506609671</v>
      </c>
      <c r="AN10" s="7">
        <v>21.14165987295743</v>
      </c>
      <c r="AO10" s="7">
        <v>20.770613458156884</v>
      </c>
      <c r="AP10" s="7">
        <v>26.863027055780488</v>
      </c>
      <c r="AQ10" s="7">
        <v>19.316940013064528</v>
      </c>
      <c r="AR10" s="1016">
        <f t="shared" si="19"/>
        <v>0.18421525756928925</v>
      </c>
      <c r="AS10" s="1016">
        <f t="shared" si="20"/>
        <v>-0.28090978083172369</v>
      </c>
      <c r="AT10" s="1075"/>
      <c r="AU10" s="7">
        <f t="shared" si="4"/>
        <v>16.953122308726819</v>
      </c>
      <c r="AV10" s="7">
        <f t="shared" si="5"/>
        <v>17.875228205331133</v>
      </c>
      <c r="AW10" s="7">
        <f t="shared" si="6"/>
        <v>30.553790795115518</v>
      </c>
      <c r="AX10" s="7">
        <f t="shared" si="7"/>
        <v>37.667103754670947</v>
      </c>
      <c r="AY10" s="7">
        <f t="shared" si="8"/>
        <v>36.989332248550987</v>
      </c>
      <c r="AZ10" s="7">
        <f t="shared" si="9"/>
        <v>40.114030897269274</v>
      </c>
      <c r="BA10" s="7">
        <f t="shared" si="10"/>
        <v>26.707649438181676</v>
      </c>
      <c r="BB10" s="7">
        <f t="shared" si="11"/>
        <v>32.418828819432292</v>
      </c>
      <c r="BC10" s="7">
        <f t="shared" si="12"/>
        <v>31.585948623661004</v>
      </c>
      <c r="BD10" s="7">
        <f t="shared" si="13"/>
        <v>21.222432688809462</v>
      </c>
      <c r="BE10" s="7">
        <f t="shared" si="14"/>
        <v>37.453677379567097</v>
      </c>
      <c r="BF10" s="7">
        <f t="shared" si="21"/>
        <v>47.633640513937372</v>
      </c>
      <c r="BH10" s="1083" t="s">
        <v>18</v>
      </c>
      <c r="BI10" s="10"/>
      <c r="BJ10" s="10"/>
      <c r="BK10" s="10"/>
      <c r="BL10" s="10"/>
      <c r="BM10" s="10"/>
      <c r="BN10" s="10"/>
      <c r="BO10" s="7">
        <f t="shared" si="15"/>
        <v>34.828350514057959</v>
      </c>
      <c r="BP10" s="7">
        <f t="shared" si="15"/>
        <v>68.220894549786465</v>
      </c>
      <c r="BQ10" s="7">
        <f t="shared" si="15"/>
        <v>77.103363145820268</v>
      </c>
      <c r="BR10" s="7">
        <f t="shared" si="15"/>
        <v>59.126478257613975</v>
      </c>
      <c r="BS10" s="7">
        <f t="shared" si="15"/>
        <v>52.808381312470466</v>
      </c>
      <c r="BT10" s="7">
        <f t="shared" si="15"/>
        <v>85.087317893504476</v>
      </c>
      <c r="BU10" s="7"/>
      <c r="BV10" s="7"/>
      <c r="BW10" s="208"/>
      <c r="BX10" s="208"/>
      <c r="BY10" s="7"/>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769"/>
      <c r="DA10" s="769"/>
      <c r="DB10" s="769"/>
      <c r="DC10" s="769"/>
      <c r="DD10" s="769"/>
      <c r="DE10" s="769"/>
      <c r="DF10" s="769"/>
      <c r="DG10" s="769"/>
      <c r="DH10" s="769"/>
      <c r="DI10" s="769"/>
      <c r="DJ10" s="769"/>
      <c r="DK10" s="769"/>
    </row>
    <row r="11" spans="1:115" x14ac:dyDescent="0.45">
      <c r="A11" s="162"/>
      <c r="B11" s="153" t="s">
        <v>19</v>
      </c>
      <c r="C11" s="29"/>
      <c r="D11" s="29"/>
      <c r="E11" s="29"/>
      <c r="F11" s="29"/>
      <c r="G11" s="29"/>
      <c r="H11" s="29"/>
      <c r="I11" s="610">
        <v>126.19078148208806</v>
      </c>
      <c r="J11" s="610">
        <v>83.234735832366013</v>
      </c>
      <c r="K11" s="610">
        <v>94.731559075596124</v>
      </c>
      <c r="L11" s="610">
        <v>98.711110962073107</v>
      </c>
      <c r="M11" s="610">
        <v>96.140790405485191</v>
      </c>
      <c r="N11" s="610">
        <v>95.482293730327356</v>
      </c>
      <c r="O11" s="610">
        <v>95.699754248418856</v>
      </c>
      <c r="P11" s="214">
        <f t="shared" si="18"/>
        <v>-6.8492954174866894E-3</v>
      </c>
      <c r="Q11" s="214">
        <f t="shared" si="18"/>
        <v>2.2774957491666914E-3</v>
      </c>
      <c r="R11" s="783"/>
      <c r="S11" s="29">
        <v>31.810932704572703</v>
      </c>
      <c r="T11" s="29">
        <v>31.444896940746194</v>
      </c>
      <c r="U11" s="29">
        <v>30.484772016766399</v>
      </c>
      <c r="V11" s="29">
        <v>32.450179820002752</v>
      </c>
      <c r="W11" s="29">
        <v>20.816848130938634</v>
      </c>
      <c r="X11" s="29">
        <v>16.208438566100604</v>
      </c>
      <c r="Y11" s="29">
        <v>25.204436747938935</v>
      </c>
      <c r="Z11" s="29">
        <v>21.005012387387847</v>
      </c>
      <c r="AA11" s="29">
        <v>25.069909804175921</v>
      </c>
      <c r="AB11" s="29">
        <v>24.814103999578101</v>
      </c>
      <c r="AC11" s="29">
        <v>24.162513284959317</v>
      </c>
      <c r="AD11" s="29">
        <v>20.685031986882784</v>
      </c>
      <c r="AE11" s="29">
        <v>20.362628548229431</v>
      </c>
      <c r="AF11" s="29">
        <v>21.219513405717652</v>
      </c>
      <c r="AG11" s="29">
        <v>16.90833467048558</v>
      </c>
      <c r="AH11" s="29">
        <v>40.220634337640448</v>
      </c>
      <c r="AI11" s="29">
        <v>17.307632131575833</v>
      </c>
      <c r="AJ11" s="29">
        <v>11.387901737615788</v>
      </c>
      <c r="AK11" s="29">
        <v>8.2266110448056775</v>
      </c>
      <c r="AL11" s="29">
        <v>59.218645491487891</v>
      </c>
      <c r="AM11" s="29">
        <v>14.803087916642152</v>
      </c>
      <c r="AN11" s="29">
        <v>14.228683116279385</v>
      </c>
      <c r="AO11" s="29">
        <v>11.816080010049355</v>
      </c>
      <c r="AP11" s="29">
        <v>54.634442687356469</v>
      </c>
      <c r="AQ11" s="29">
        <v>15.437449022337878</v>
      </c>
      <c r="AR11" s="1017">
        <f t="shared" si="19"/>
        <v>4.2853295830429738E-2</v>
      </c>
      <c r="AS11" s="1017">
        <f t="shared" si="20"/>
        <v>-0.71744108179746435</v>
      </c>
      <c r="AT11" s="1075"/>
      <c r="AU11" s="29">
        <f t="shared" si="4"/>
        <v>63.255829645318897</v>
      </c>
      <c r="AV11" s="29">
        <f t="shared" si="5"/>
        <v>62.934951836769152</v>
      </c>
      <c r="AW11" s="29">
        <f t="shared" si="6"/>
        <v>37.025286697039235</v>
      </c>
      <c r="AX11" s="29">
        <f t="shared" si="7"/>
        <v>46.209449135326778</v>
      </c>
      <c r="AY11" s="29">
        <f t="shared" si="8"/>
        <v>49.884013803754023</v>
      </c>
      <c r="AZ11" s="29">
        <f t="shared" si="9"/>
        <v>44.847545271842101</v>
      </c>
      <c r="BA11" s="29">
        <f t="shared" si="10"/>
        <v>41.582141953947087</v>
      </c>
      <c r="BB11" s="29">
        <f t="shared" si="11"/>
        <v>57.128969008126028</v>
      </c>
      <c r="BC11" s="29">
        <f t="shared" si="12"/>
        <v>28.695533869191621</v>
      </c>
      <c r="BD11" s="29">
        <f t="shared" si="13"/>
        <v>67.44525653629357</v>
      </c>
      <c r="BE11" s="29">
        <f t="shared" si="14"/>
        <v>29.031771032921537</v>
      </c>
      <c r="BF11" s="29">
        <f t="shared" si="21"/>
        <v>66.45052269740583</v>
      </c>
      <c r="BH11" s="1084" t="s">
        <v>19</v>
      </c>
      <c r="BI11" s="52"/>
      <c r="BJ11" s="52"/>
      <c r="BK11" s="52"/>
      <c r="BL11" s="52"/>
      <c r="BM11" s="52"/>
      <c r="BN11" s="52"/>
      <c r="BO11" s="29">
        <f t="shared" si="15"/>
        <v>126.19078148208806</v>
      </c>
      <c r="BP11" s="29">
        <f t="shared" si="15"/>
        <v>83.234735832366013</v>
      </c>
      <c r="BQ11" s="29">
        <f t="shared" si="15"/>
        <v>94.731559075596124</v>
      </c>
      <c r="BR11" s="29">
        <f t="shared" si="15"/>
        <v>98.711110962073107</v>
      </c>
      <c r="BS11" s="29">
        <f t="shared" si="15"/>
        <v>96.140790405485191</v>
      </c>
      <c r="BT11" s="29">
        <f t="shared" si="15"/>
        <v>95.482293730327356</v>
      </c>
      <c r="BU11" s="29"/>
      <c r="BV11" s="29"/>
      <c r="BW11" s="217"/>
      <c r="BX11" s="217"/>
      <c r="BY11" s="7"/>
      <c r="BZ11" s="851"/>
      <c r="CA11" s="851"/>
      <c r="CB11" s="851"/>
      <c r="CC11" s="851"/>
      <c r="CD11" s="851"/>
      <c r="CE11" s="851"/>
      <c r="CF11" s="851"/>
      <c r="CG11" s="851"/>
      <c r="CH11" s="851"/>
      <c r="CI11" s="851"/>
      <c r="CJ11" s="851"/>
      <c r="CK11" s="851"/>
      <c r="CL11" s="851"/>
      <c r="CM11" s="851"/>
      <c r="CN11" s="851"/>
      <c r="CO11" s="851"/>
      <c r="CP11" s="851"/>
      <c r="CQ11" s="851"/>
      <c r="CR11" s="851"/>
      <c r="CS11" s="851"/>
      <c r="CT11" s="851"/>
      <c r="CU11" s="851"/>
      <c r="CV11" s="851"/>
      <c r="CW11" s="851"/>
      <c r="CX11" s="851"/>
      <c r="CY11" s="851"/>
      <c r="CZ11" s="851"/>
      <c r="DA11" s="851"/>
      <c r="DB11" s="851"/>
      <c r="DC11" s="851"/>
      <c r="DD11" s="851"/>
      <c r="DE11" s="851"/>
      <c r="DF11" s="851"/>
      <c r="DG11" s="851"/>
      <c r="DH11" s="851"/>
      <c r="DI11" s="851"/>
      <c r="DJ11" s="851"/>
      <c r="DK11" s="851"/>
    </row>
    <row r="12" spans="1:115" x14ac:dyDescent="0.45">
      <c r="A12" s="162"/>
      <c r="B12" s="122" t="s">
        <v>105</v>
      </c>
      <c r="C12" s="1074">
        <v>855</v>
      </c>
      <c r="D12" s="1074">
        <v>775</v>
      </c>
      <c r="E12" s="1074">
        <v>515</v>
      </c>
      <c r="F12" s="1074">
        <v>625</v>
      </c>
      <c r="G12" s="1074">
        <v>560</v>
      </c>
      <c r="H12" s="1074">
        <v>505</v>
      </c>
      <c r="I12" s="9">
        <f>SUM(I13:I17)</f>
        <v>476.430635159931</v>
      </c>
      <c r="J12" s="9">
        <f t="shared" ref="J12:O12" si="22">SUM(J13:J17)</f>
        <v>421.8531526017257</v>
      </c>
      <c r="K12" s="9">
        <f t="shared" si="22"/>
        <v>421.87004602078503</v>
      </c>
      <c r="L12" s="9">
        <f t="shared" si="22"/>
        <v>372.24436178064707</v>
      </c>
      <c r="M12" s="9">
        <f t="shared" si="22"/>
        <v>330.71592481129443</v>
      </c>
      <c r="N12" s="9">
        <f t="shared" si="22"/>
        <v>297.63964449530215</v>
      </c>
      <c r="O12" s="9">
        <f t="shared" si="22"/>
        <v>291.96873447424548</v>
      </c>
      <c r="P12" s="66">
        <f t="shared" si="18"/>
        <v>-0.10001417480838126</v>
      </c>
      <c r="Q12" s="1005">
        <f t="shared" si="18"/>
        <v>-1.9052939102493061E-2</v>
      </c>
      <c r="R12" s="783"/>
      <c r="S12" s="9">
        <f>SUM(S13:S17)</f>
        <v>120.42156307523403</v>
      </c>
      <c r="T12" s="9">
        <f t="shared" ref="T12:AC12" si="23">SUM(T13:T17)</f>
        <v>119.06155789697736</v>
      </c>
      <c r="U12" s="9">
        <f t="shared" si="23"/>
        <v>116.36293057612887</v>
      </c>
      <c r="V12" s="9">
        <f t="shared" si="23"/>
        <v>120.58458361159079</v>
      </c>
      <c r="W12" s="9">
        <f t="shared" si="23"/>
        <v>69.809405185220342</v>
      </c>
      <c r="X12" s="9">
        <f t="shared" si="23"/>
        <v>96.904222592227029</v>
      </c>
      <c r="Y12" s="9">
        <f t="shared" si="23"/>
        <v>121.2791645185137</v>
      </c>
      <c r="Z12" s="9">
        <f t="shared" si="23"/>
        <v>133.86036030576454</v>
      </c>
      <c r="AA12" s="9">
        <f t="shared" si="23"/>
        <v>117.89901999375095</v>
      </c>
      <c r="AB12" s="9">
        <f t="shared" si="23"/>
        <v>97.5799524028441</v>
      </c>
      <c r="AC12" s="9">
        <f t="shared" si="23"/>
        <v>104.19695193202861</v>
      </c>
      <c r="AD12" s="9">
        <f>SUM(AD13:AD17)</f>
        <v>102.19412169216139</v>
      </c>
      <c r="AE12" s="9">
        <f>SUM(AE13:AE17)</f>
        <v>98.422788874742395</v>
      </c>
      <c r="AF12" s="9">
        <f t="shared" ref="AF12:AQ12" si="24">SUM(AF13:AF17)</f>
        <v>92.255714738186512</v>
      </c>
      <c r="AG12" s="9">
        <f t="shared" si="24"/>
        <v>89.609263771625052</v>
      </c>
      <c r="AH12" s="627">
        <f t="shared" si="24"/>
        <v>91.956594396093067</v>
      </c>
      <c r="AI12" s="627">
        <f t="shared" si="24"/>
        <v>95.240264333655432</v>
      </c>
      <c r="AJ12" s="627">
        <f t="shared" si="24"/>
        <v>75.587778326407161</v>
      </c>
      <c r="AK12" s="627">
        <f t="shared" si="24"/>
        <v>75.150316921733776</v>
      </c>
      <c r="AL12" s="627">
        <f t="shared" si="24"/>
        <v>84.737565229498045</v>
      </c>
      <c r="AM12" s="627">
        <f t="shared" si="24"/>
        <v>84.454082867067925</v>
      </c>
      <c r="AN12" s="627">
        <f t="shared" si="24"/>
        <v>71.579006772449574</v>
      </c>
      <c r="AO12" s="627">
        <f t="shared" si="24"/>
        <v>67.728682462813566</v>
      </c>
      <c r="AP12" s="627">
        <f t="shared" si="24"/>
        <v>73.877872392971057</v>
      </c>
      <c r="AQ12" s="627">
        <f t="shared" si="24"/>
        <v>75.142708117738763</v>
      </c>
      <c r="AR12" s="1015">
        <f t="shared" si="19"/>
        <v>-0.11025369565596266</v>
      </c>
      <c r="AS12" s="1015">
        <f t="shared" si="20"/>
        <v>1.7120630085823096E-2</v>
      </c>
      <c r="AT12" s="1075"/>
      <c r="AU12" s="9">
        <f t="shared" si="4"/>
        <v>239.4831209722114</v>
      </c>
      <c r="AV12" s="9">
        <f t="shared" si="5"/>
        <v>236.94751418771966</v>
      </c>
      <c r="AW12" s="9">
        <f t="shared" si="6"/>
        <v>166.71362777744736</v>
      </c>
      <c r="AX12" s="9">
        <f t="shared" si="7"/>
        <v>255.13952482427823</v>
      </c>
      <c r="AY12" s="9">
        <f t="shared" si="8"/>
        <v>215.47897239659505</v>
      </c>
      <c r="AZ12" s="9">
        <f t="shared" si="9"/>
        <v>206.39107362419</v>
      </c>
      <c r="BA12" s="9">
        <f t="shared" si="10"/>
        <v>190.67850361292892</v>
      </c>
      <c r="BB12" s="9">
        <f t="shared" si="11"/>
        <v>181.56585816771812</v>
      </c>
      <c r="BC12" s="9">
        <f t="shared" si="12"/>
        <v>170.82804266006258</v>
      </c>
      <c r="BD12" s="9">
        <f t="shared" si="13"/>
        <v>159.88788215123182</v>
      </c>
      <c r="BE12" s="9">
        <f t="shared" si="14"/>
        <v>156.0330896395175</v>
      </c>
      <c r="BF12" s="9">
        <f t="shared" si="21"/>
        <v>141.60655485578462</v>
      </c>
      <c r="BH12" s="275" t="s">
        <v>5</v>
      </c>
      <c r="BI12" s="9">
        <f t="shared" ref="BI12:BN12" si="25">C12</f>
        <v>855</v>
      </c>
      <c r="BJ12" s="9">
        <f t="shared" si="25"/>
        <v>775</v>
      </c>
      <c r="BK12" s="9">
        <f t="shared" si="25"/>
        <v>515</v>
      </c>
      <c r="BL12" s="9">
        <f t="shared" si="25"/>
        <v>625</v>
      </c>
      <c r="BM12" s="9">
        <f t="shared" si="25"/>
        <v>560</v>
      </c>
      <c r="BN12" s="9">
        <f t="shared" si="25"/>
        <v>505</v>
      </c>
      <c r="BO12" s="9">
        <f t="shared" si="15"/>
        <v>476.430635159931</v>
      </c>
      <c r="BP12" s="9">
        <f t="shared" si="15"/>
        <v>421.8531526017257</v>
      </c>
      <c r="BQ12" s="9">
        <f t="shared" si="15"/>
        <v>421.87004602078503</v>
      </c>
      <c r="BR12" s="9">
        <f t="shared" si="15"/>
        <v>372.24436178064707</v>
      </c>
      <c r="BS12" s="9">
        <f t="shared" si="15"/>
        <v>330.71592481129443</v>
      </c>
      <c r="BT12" s="9">
        <f>N12</f>
        <v>297.63964449530215</v>
      </c>
      <c r="BU12" s="9">
        <f>O12</f>
        <v>291.96873447424548</v>
      </c>
      <c r="BV12" s="9"/>
      <c r="BW12" s="617">
        <f>P12</f>
        <v>-0.10001417480838126</v>
      </c>
      <c r="BX12" s="617">
        <f>Q12</f>
        <v>-1.9052939102493061E-2</v>
      </c>
      <c r="BY12" s="7"/>
      <c r="BZ12" s="9">
        <f t="shared" ref="BZ12:CX12" si="26">S12</f>
        <v>120.42156307523403</v>
      </c>
      <c r="CA12" s="9">
        <f t="shared" si="26"/>
        <v>119.06155789697736</v>
      </c>
      <c r="CB12" s="9">
        <f t="shared" si="26"/>
        <v>116.36293057612887</v>
      </c>
      <c r="CC12" s="9">
        <f t="shared" si="26"/>
        <v>120.58458361159079</v>
      </c>
      <c r="CD12" s="9">
        <f t="shared" si="26"/>
        <v>69.809405185220342</v>
      </c>
      <c r="CE12" s="9">
        <f t="shared" si="26"/>
        <v>96.904222592227029</v>
      </c>
      <c r="CF12" s="9">
        <f t="shared" si="26"/>
        <v>121.2791645185137</v>
      </c>
      <c r="CG12" s="9">
        <f t="shared" si="26"/>
        <v>133.86036030576454</v>
      </c>
      <c r="CH12" s="9">
        <f t="shared" si="26"/>
        <v>117.89901999375095</v>
      </c>
      <c r="CI12" s="9">
        <f t="shared" si="26"/>
        <v>97.5799524028441</v>
      </c>
      <c r="CJ12" s="9">
        <f t="shared" si="26"/>
        <v>104.19695193202861</v>
      </c>
      <c r="CK12" s="9">
        <f t="shared" si="26"/>
        <v>102.19412169216139</v>
      </c>
      <c r="CL12" s="9">
        <f t="shared" si="26"/>
        <v>98.422788874742395</v>
      </c>
      <c r="CM12" s="9">
        <f t="shared" si="26"/>
        <v>92.255714738186512</v>
      </c>
      <c r="CN12" s="9">
        <f t="shared" si="26"/>
        <v>89.609263771625052</v>
      </c>
      <c r="CO12" s="9">
        <f t="shared" si="26"/>
        <v>91.956594396093067</v>
      </c>
      <c r="CP12" s="9">
        <f t="shared" si="26"/>
        <v>95.240264333655432</v>
      </c>
      <c r="CQ12" s="9">
        <f t="shared" si="26"/>
        <v>75.587778326407161</v>
      </c>
      <c r="CR12" s="9">
        <f t="shared" si="26"/>
        <v>75.150316921733776</v>
      </c>
      <c r="CS12" s="9">
        <f t="shared" si="26"/>
        <v>84.737565229498045</v>
      </c>
      <c r="CT12" s="9">
        <f t="shared" si="26"/>
        <v>84.454082867067925</v>
      </c>
      <c r="CU12" s="9">
        <f t="shared" si="26"/>
        <v>71.579006772449574</v>
      </c>
      <c r="CV12" s="9">
        <f t="shared" si="26"/>
        <v>67.728682462813566</v>
      </c>
      <c r="CW12" s="9">
        <f t="shared" si="26"/>
        <v>73.877872392971057</v>
      </c>
      <c r="CX12" s="9">
        <f t="shared" si="26"/>
        <v>75.142708117738763</v>
      </c>
      <c r="CY12" s="9"/>
      <c r="CZ12" s="9">
        <f t="shared" ref="CZ12:DK12" si="27">AU12</f>
        <v>239.4831209722114</v>
      </c>
      <c r="DA12" s="9">
        <f t="shared" si="27"/>
        <v>236.94751418771966</v>
      </c>
      <c r="DB12" s="9">
        <f t="shared" si="27"/>
        <v>166.71362777744736</v>
      </c>
      <c r="DC12" s="9">
        <f t="shared" si="27"/>
        <v>255.13952482427823</v>
      </c>
      <c r="DD12" s="9">
        <f t="shared" si="27"/>
        <v>215.47897239659505</v>
      </c>
      <c r="DE12" s="9">
        <f t="shared" si="27"/>
        <v>206.39107362419</v>
      </c>
      <c r="DF12" s="9">
        <f t="shared" si="27"/>
        <v>190.67850361292892</v>
      </c>
      <c r="DG12" s="9">
        <f t="shared" si="27"/>
        <v>181.56585816771812</v>
      </c>
      <c r="DH12" s="9">
        <f t="shared" si="27"/>
        <v>170.82804266006258</v>
      </c>
      <c r="DI12" s="9">
        <f t="shared" si="27"/>
        <v>159.88788215123182</v>
      </c>
      <c r="DJ12" s="9">
        <f t="shared" si="27"/>
        <v>156.0330896395175</v>
      </c>
      <c r="DK12" s="9">
        <f t="shared" si="27"/>
        <v>141.60655485578462</v>
      </c>
    </row>
    <row r="13" spans="1:115" x14ac:dyDescent="0.45">
      <c r="A13" s="162"/>
      <c r="B13" s="108" t="s">
        <v>15</v>
      </c>
      <c r="C13" s="1076"/>
      <c r="D13" s="1076"/>
      <c r="E13" s="1076"/>
      <c r="F13" s="1076"/>
      <c r="G13" s="1076"/>
      <c r="H13" s="1076"/>
      <c r="I13" s="7">
        <v>3.15</v>
      </c>
      <c r="J13" s="7">
        <v>2.85</v>
      </c>
      <c r="K13" s="7">
        <v>2.95</v>
      </c>
      <c r="L13" s="7">
        <v>2.87</v>
      </c>
      <c r="M13" s="7">
        <v>2.92</v>
      </c>
      <c r="N13" s="7">
        <v>3</v>
      </c>
      <c r="O13" s="7">
        <v>3</v>
      </c>
      <c r="P13" s="211">
        <f t="shared" si="18"/>
        <v>2.7397260273972712E-2</v>
      </c>
      <c r="Q13" s="211">
        <f t="shared" si="18"/>
        <v>0</v>
      </c>
      <c r="R13" s="783"/>
      <c r="S13" s="7">
        <v>0.77962500000000001</v>
      </c>
      <c r="T13" s="7">
        <v>0.77174999999999994</v>
      </c>
      <c r="U13" s="7">
        <v>0.78749999999999998</v>
      </c>
      <c r="V13" s="7">
        <v>0.8111250000000001</v>
      </c>
      <c r="W13" s="7">
        <v>0.75</v>
      </c>
      <c r="X13" s="7">
        <v>0.55000000000000004</v>
      </c>
      <c r="Y13" s="7">
        <v>0.75</v>
      </c>
      <c r="Z13" s="7">
        <v>0.80000000000000027</v>
      </c>
      <c r="AA13" s="7">
        <v>0.72</v>
      </c>
      <c r="AB13" s="7">
        <v>0.7</v>
      </c>
      <c r="AC13" s="7">
        <v>0.76</v>
      </c>
      <c r="AD13" s="7">
        <v>0.77000000000000046</v>
      </c>
      <c r="AE13" s="7">
        <v>0.70000000000000007</v>
      </c>
      <c r="AF13" s="7">
        <v>0.68</v>
      </c>
      <c r="AG13" s="7">
        <v>0.74</v>
      </c>
      <c r="AH13" s="524">
        <v>0.75</v>
      </c>
      <c r="AI13" s="524">
        <v>0.72</v>
      </c>
      <c r="AJ13" s="524">
        <v>0.69</v>
      </c>
      <c r="AK13" s="524">
        <v>0.74</v>
      </c>
      <c r="AL13" s="524">
        <v>0.77</v>
      </c>
      <c r="AM13" s="524">
        <v>0.74</v>
      </c>
      <c r="AN13" s="524">
        <v>0.71</v>
      </c>
      <c r="AO13" s="524">
        <v>0.75</v>
      </c>
      <c r="AP13" s="524">
        <v>0.79999999999999982</v>
      </c>
      <c r="AQ13" s="524">
        <v>0.74</v>
      </c>
      <c r="AR13" s="1016">
        <f t="shared" si="19"/>
        <v>0</v>
      </c>
      <c r="AS13" s="1016">
        <f t="shared" si="20"/>
        <v>-7.4999999999999845E-2</v>
      </c>
      <c r="AT13" s="1075"/>
      <c r="AU13" s="7">
        <f t="shared" si="4"/>
        <v>1.5513749999999999</v>
      </c>
      <c r="AV13" s="7">
        <f t="shared" si="5"/>
        <v>1.5986250000000002</v>
      </c>
      <c r="AW13" s="7">
        <f t="shared" si="6"/>
        <v>1.3</v>
      </c>
      <c r="AX13" s="7">
        <f t="shared" si="7"/>
        <v>1.5500000000000003</v>
      </c>
      <c r="AY13" s="7">
        <f t="shared" si="8"/>
        <v>1.42</v>
      </c>
      <c r="AZ13" s="7">
        <f t="shared" si="9"/>
        <v>1.5300000000000005</v>
      </c>
      <c r="BA13" s="7">
        <f t="shared" si="10"/>
        <v>1.3800000000000001</v>
      </c>
      <c r="BB13" s="7">
        <f t="shared" si="11"/>
        <v>1.49</v>
      </c>
      <c r="BC13" s="7">
        <f t="shared" si="12"/>
        <v>1.41</v>
      </c>
      <c r="BD13" s="7">
        <f t="shared" si="13"/>
        <v>1.51</v>
      </c>
      <c r="BE13" s="7">
        <f t="shared" si="14"/>
        <v>1.45</v>
      </c>
      <c r="BF13" s="7">
        <f t="shared" si="21"/>
        <v>1.5499999999999998</v>
      </c>
      <c r="BH13" s="1083" t="s">
        <v>15</v>
      </c>
      <c r="BI13" s="7"/>
      <c r="BJ13" s="7"/>
      <c r="BK13" s="7"/>
      <c r="BL13" s="7"/>
      <c r="BM13" s="7"/>
      <c r="BN13" s="7"/>
      <c r="BO13" s="7">
        <f t="shared" si="15"/>
        <v>3.15</v>
      </c>
      <c r="BP13" s="7">
        <f t="shared" si="15"/>
        <v>2.85</v>
      </c>
      <c r="BQ13" s="7">
        <f t="shared" si="15"/>
        <v>2.95</v>
      </c>
      <c r="BR13" s="7">
        <f t="shared" si="15"/>
        <v>2.87</v>
      </c>
      <c r="BS13" s="7">
        <f t="shared" si="15"/>
        <v>2.92</v>
      </c>
      <c r="BT13" s="7">
        <f t="shared" si="15"/>
        <v>3</v>
      </c>
      <c r="BU13" s="7"/>
      <c r="BV13" s="7"/>
      <c r="BW13" s="208"/>
      <c r="BX13" s="208"/>
      <c r="BY13" s="195"/>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769"/>
      <c r="DA13" s="769"/>
      <c r="DB13" s="769"/>
      <c r="DC13" s="769"/>
      <c r="DD13" s="769"/>
      <c r="DE13" s="769"/>
      <c r="DF13" s="769"/>
      <c r="DG13" s="769"/>
      <c r="DH13" s="769"/>
      <c r="DI13" s="769"/>
      <c r="DJ13" s="769"/>
      <c r="DK13" s="769"/>
    </row>
    <row r="14" spans="1:115" x14ac:dyDescent="0.45">
      <c r="A14" s="162"/>
      <c r="B14" s="108" t="s">
        <v>16</v>
      </c>
      <c r="C14" s="7"/>
      <c r="D14" s="7"/>
      <c r="E14" s="7"/>
      <c r="F14" s="7"/>
      <c r="G14" s="7"/>
      <c r="H14" s="7"/>
      <c r="I14" s="7">
        <v>4.0467857340539544</v>
      </c>
      <c r="J14" s="7">
        <v>3.6073606963774925</v>
      </c>
      <c r="K14" s="7">
        <v>3.3141277157711224</v>
      </c>
      <c r="L14" s="7">
        <v>3.7637455027361488</v>
      </c>
      <c r="M14" s="7">
        <v>3.6226739321328578</v>
      </c>
      <c r="N14" s="7">
        <v>3.6941434424688473</v>
      </c>
      <c r="O14" s="7">
        <v>3.6941434424688473</v>
      </c>
      <c r="P14" s="211">
        <f t="shared" si="18"/>
        <v>1.9728386179628243E-2</v>
      </c>
      <c r="Q14" s="211">
        <f t="shared" si="18"/>
        <v>0</v>
      </c>
      <c r="R14" s="783"/>
      <c r="S14" s="7">
        <v>0.95099464750267926</v>
      </c>
      <c r="T14" s="7">
        <v>0.98134554050808409</v>
      </c>
      <c r="U14" s="7">
        <v>1.0319303621837586</v>
      </c>
      <c r="V14" s="7">
        <v>1.0825151838594325</v>
      </c>
      <c r="W14" s="7">
        <v>0.90711806319226129</v>
      </c>
      <c r="X14" s="7">
        <v>0.70877706358876735</v>
      </c>
      <c r="Y14" s="7">
        <v>1.0227414708181888</v>
      </c>
      <c r="Z14" s="7">
        <v>0.96872409877827415</v>
      </c>
      <c r="AA14" s="7">
        <v>0.82901999375095659</v>
      </c>
      <c r="AB14" s="7">
        <v>0.88738806121052738</v>
      </c>
      <c r="AC14" s="7">
        <v>0.88727986939898651</v>
      </c>
      <c r="AD14" s="7">
        <v>0.71043979141065183</v>
      </c>
      <c r="AE14" s="7">
        <v>0.88297516406673526</v>
      </c>
      <c r="AF14" s="7">
        <v>0.91703504779796896</v>
      </c>
      <c r="AG14" s="7">
        <v>0.94501300402654553</v>
      </c>
      <c r="AH14" s="524">
        <v>1.0187222868448993</v>
      </c>
      <c r="AI14" s="524">
        <v>0.91149689719327931</v>
      </c>
      <c r="AJ14" s="524">
        <v>0.91729301124969065</v>
      </c>
      <c r="AK14" s="524">
        <v>0.97415369251518769</v>
      </c>
      <c r="AL14" s="524">
        <v>0.81973033117469996</v>
      </c>
      <c r="AM14" s="524">
        <v>0.94161403568880897</v>
      </c>
      <c r="AN14" s="524">
        <v>0.91352145729211454</v>
      </c>
      <c r="AO14" s="524">
        <v>0.98613555651685136</v>
      </c>
      <c r="AP14" s="524">
        <v>0.85287239297107265</v>
      </c>
      <c r="AQ14" s="524">
        <v>0.96520811773876158</v>
      </c>
      <c r="AR14" s="1016">
        <f t="shared" si="19"/>
        <v>2.5057062825845744E-2</v>
      </c>
      <c r="AS14" s="1016">
        <f t="shared" si="20"/>
        <v>0.1317145749979729</v>
      </c>
      <c r="AT14" s="1075"/>
      <c r="AU14" s="7">
        <f t="shared" si="4"/>
        <v>1.9323401880107633</v>
      </c>
      <c r="AV14" s="7">
        <f t="shared" si="5"/>
        <v>2.114445546043191</v>
      </c>
      <c r="AW14" s="7">
        <f t="shared" si="6"/>
        <v>1.6158951267810286</v>
      </c>
      <c r="AX14" s="7">
        <f t="shared" si="7"/>
        <v>1.9914655695964629</v>
      </c>
      <c r="AY14" s="7">
        <f t="shared" si="8"/>
        <v>1.716408054961484</v>
      </c>
      <c r="AZ14" s="7">
        <f t="shared" si="9"/>
        <v>1.5977196608096382</v>
      </c>
      <c r="BA14" s="7">
        <f t="shared" si="10"/>
        <v>1.8000102118647043</v>
      </c>
      <c r="BB14" s="7">
        <f t="shared" si="11"/>
        <v>1.9637352908714449</v>
      </c>
      <c r="BC14" s="7">
        <f t="shared" si="12"/>
        <v>1.82878990844297</v>
      </c>
      <c r="BD14" s="7">
        <f t="shared" si="13"/>
        <v>1.7938840236898876</v>
      </c>
      <c r="BE14" s="7">
        <f t="shared" si="14"/>
        <v>1.8551354929809234</v>
      </c>
      <c r="BF14" s="7">
        <f t="shared" si="21"/>
        <v>1.8390079494879239</v>
      </c>
      <c r="BH14" s="1083" t="s">
        <v>16</v>
      </c>
      <c r="BI14" s="7"/>
      <c r="BJ14" s="7"/>
      <c r="BK14" s="7"/>
      <c r="BL14" s="7"/>
      <c r="BM14" s="7"/>
      <c r="BN14" s="7"/>
      <c r="BO14" s="7">
        <f t="shared" si="15"/>
        <v>4.0467857340539544</v>
      </c>
      <c r="BP14" s="7">
        <f t="shared" si="15"/>
        <v>3.6073606963774925</v>
      </c>
      <c r="BQ14" s="7">
        <f t="shared" si="15"/>
        <v>3.3141277157711224</v>
      </c>
      <c r="BR14" s="7">
        <f t="shared" si="15"/>
        <v>3.7637455027361488</v>
      </c>
      <c r="BS14" s="7">
        <f t="shared" si="15"/>
        <v>3.6226739321328578</v>
      </c>
      <c r="BT14" s="7">
        <f t="shared" si="15"/>
        <v>3.6941434424688473</v>
      </c>
      <c r="BU14" s="7"/>
      <c r="BV14" s="788"/>
      <c r="BW14" s="208"/>
      <c r="BX14" s="208"/>
      <c r="BY14" s="195"/>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769"/>
      <c r="DA14" s="769"/>
      <c r="DB14" s="769"/>
      <c r="DC14" s="769"/>
      <c r="DD14" s="769"/>
      <c r="DE14" s="769"/>
      <c r="DF14" s="769"/>
      <c r="DG14" s="769"/>
      <c r="DH14" s="769"/>
      <c r="DI14" s="769"/>
      <c r="DJ14" s="769"/>
      <c r="DK14" s="769"/>
    </row>
    <row r="15" spans="1:115" x14ac:dyDescent="0.45">
      <c r="A15" s="162"/>
      <c r="B15" s="108" t="s">
        <v>17</v>
      </c>
      <c r="C15" s="7"/>
      <c r="D15" s="7"/>
      <c r="E15" s="7"/>
      <c r="F15" s="7"/>
      <c r="G15" s="7"/>
      <c r="H15" s="7"/>
      <c r="I15" s="7">
        <v>187.4376351734617</v>
      </c>
      <c r="J15" s="7">
        <v>162.41693582805777</v>
      </c>
      <c r="K15" s="7">
        <v>160</v>
      </c>
      <c r="L15" s="7">
        <v>164.8</v>
      </c>
      <c r="M15" s="7">
        <v>136</v>
      </c>
      <c r="N15" s="7">
        <v>107</v>
      </c>
      <c r="O15" s="7">
        <v>104.86</v>
      </c>
      <c r="P15" s="211">
        <f t="shared" si="18"/>
        <v>-0.21323529411764708</v>
      </c>
      <c r="Q15" s="211">
        <f t="shared" si="18"/>
        <v>-2.0000000000000018E-2</v>
      </c>
      <c r="R15" s="783"/>
      <c r="S15" s="7">
        <v>46.859408793365425</v>
      </c>
      <c r="T15" s="7">
        <v>46.859408793365425</v>
      </c>
      <c r="U15" s="7">
        <v>46.859408793365425</v>
      </c>
      <c r="V15" s="7">
        <v>46.859408793365425</v>
      </c>
      <c r="W15" s="7">
        <v>42.2</v>
      </c>
      <c r="X15" s="7">
        <v>35.870000000000005</v>
      </c>
      <c r="Y15" s="7">
        <v>42.173467914028883</v>
      </c>
      <c r="Z15" s="7">
        <v>42.173467914028883</v>
      </c>
      <c r="AA15" s="7">
        <v>40</v>
      </c>
      <c r="AB15" s="7">
        <v>40</v>
      </c>
      <c r="AC15" s="7">
        <v>40</v>
      </c>
      <c r="AD15" s="7">
        <v>40</v>
      </c>
      <c r="AE15" s="7">
        <v>42</v>
      </c>
      <c r="AF15" s="7">
        <v>42.800000000000004</v>
      </c>
      <c r="AG15" s="7">
        <v>40</v>
      </c>
      <c r="AH15" s="524">
        <v>40</v>
      </c>
      <c r="AI15" s="524">
        <v>40</v>
      </c>
      <c r="AJ15" s="524">
        <v>30</v>
      </c>
      <c r="AK15" s="524">
        <v>28</v>
      </c>
      <c r="AL15" s="524">
        <v>38</v>
      </c>
      <c r="AM15" s="524">
        <v>25</v>
      </c>
      <c r="AN15" s="524">
        <v>26</v>
      </c>
      <c r="AO15" s="524">
        <v>25</v>
      </c>
      <c r="AP15" s="524">
        <v>31</v>
      </c>
      <c r="AQ15" s="524">
        <v>25</v>
      </c>
      <c r="AR15" s="1016">
        <f t="shared" si="19"/>
        <v>0</v>
      </c>
      <c r="AS15" s="1016">
        <f t="shared" si="20"/>
        <v>-0.19354838709677424</v>
      </c>
      <c r="AT15" s="1075"/>
      <c r="AU15" s="7">
        <f t="shared" si="4"/>
        <v>93.71881758673085</v>
      </c>
      <c r="AV15" s="7">
        <f t="shared" si="5"/>
        <v>93.71881758673085</v>
      </c>
      <c r="AW15" s="7">
        <f t="shared" si="6"/>
        <v>78.070000000000007</v>
      </c>
      <c r="AX15" s="7">
        <f t="shared" si="7"/>
        <v>84.346935828057767</v>
      </c>
      <c r="AY15" s="7">
        <f t="shared" si="8"/>
        <v>80</v>
      </c>
      <c r="AZ15" s="7">
        <f t="shared" si="9"/>
        <v>80</v>
      </c>
      <c r="BA15" s="7">
        <f t="shared" si="10"/>
        <v>84.800000000000011</v>
      </c>
      <c r="BB15" s="7">
        <f t="shared" si="11"/>
        <v>80</v>
      </c>
      <c r="BC15" s="7">
        <f t="shared" si="12"/>
        <v>70</v>
      </c>
      <c r="BD15" s="7">
        <f t="shared" si="13"/>
        <v>66</v>
      </c>
      <c r="BE15" s="7">
        <f t="shared" si="14"/>
        <v>51</v>
      </c>
      <c r="BF15" s="7">
        <f t="shared" si="21"/>
        <v>56</v>
      </c>
      <c r="BH15" s="1083" t="s">
        <v>17</v>
      </c>
      <c r="BI15" s="7"/>
      <c r="BJ15" s="7"/>
      <c r="BK15" s="7"/>
      <c r="BL15" s="7"/>
      <c r="BM15" s="7"/>
      <c r="BN15" s="7"/>
      <c r="BO15" s="7">
        <f t="shared" si="15"/>
        <v>187.4376351734617</v>
      </c>
      <c r="BP15" s="7">
        <f t="shared" si="15"/>
        <v>162.41693582805777</v>
      </c>
      <c r="BQ15" s="7">
        <f t="shared" si="15"/>
        <v>160</v>
      </c>
      <c r="BR15" s="7">
        <f t="shared" si="15"/>
        <v>164.8</v>
      </c>
      <c r="BS15" s="7">
        <f t="shared" si="15"/>
        <v>136</v>
      </c>
      <c r="BT15" s="7">
        <f t="shared" si="15"/>
        <v>107</v>
      </c>
      <c r="BU15" s="7"/>
      <c r="BV15" s="7"/>
      <c r="BW15" s="208"/>
      <c r="BX15" s="208"/>
      <c r="BY15" s="199"/>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769"/>
      <c r="DA15" s="769"/>
      <c r="DB15" s="769"/>
      <c r="DC15" s="769"/>
      <c r="DD15" s="769"/>
      <c r="DE15" s="769"/>
      <c r="DF15" s="769"/>
      <c r="DG15" s="769"/>
      <c r="DH15" s="769"/>
      <c r="DI15" s="769"/>
      <c r="DJ15" s="769"/>
      <c r="DK15" s="769"/>
    </row>
    <row r="16" spans="1:115" x14ac:dyDescent="0.45">
      <c r="A16" s="162"/>
      <c r="B16" s="108" t="s">
        <v>18</v>
      </c>
      <c r="C16" s="7"/>
      <c r="D16" s="7"/>
      <c r="E16" s="7"/>
      <c r="F16" s="7"/>
      <c r="G16" s="7"/>
      <c r="H16" s="7"/>
      <c r="I16" s="7">
        <v>276.49621425241537</v>
      </c>
      <c r="J16" s="7">
        <v>247.87885607729038</v>
      </c>
      <c r="K16" s="7">
        <v>250.20591830501394</v>
      </c>
      <c r="L16" s="7">
        <v>195.16061627791089</v>
      </c>
      <c r="M16" s="7">
        <v>183.17325087916157</v>
      </c>
      <c r="N16" s="7">
        <v>179.04550105283332</v>
      </c>
      <c r="O16" s="7">
        <v>175.46459103177665</v>
      </c>
      <c r="P16" s="211">
        <f t="shared" si="18"/>
        <v>-2.2534675813835503E-2</v>
      </c>
      <c r="Q16" s="211">
        <f t="shared" si="18"/>
        <v>-2.0000000000000018E-2</v>
      </c>
      <c r="R16" s="783"/>
      <c r="S16" s="7">
        <v>70.50653463436592</v>
      </c>
      <c r="T16" s="7">
        <v>69.124053563103843</v>
      </c>
      <c r="U16" s="7">
        <v>66.359091420579688</v>
      </c>
      <c r="V16" s="7">
        <v>70.50653463436592</v>
      </c>
      <c r="W16" s="7">
        <v>24.677287122028069</v>
      </c>
      <c r="X16" s="7">
        <v>58.755445528638262</v>
      </c>
      <c r="Y16" s="7">
        <v>76.312955133666634</v>
      </c>
      <c r="Z16" s="7">
        <v>88.133168292957407</v>
      </c>
      <c r="AA16" s="7">
        <v>75</v>
      </c>
      <c r="AB16" s="7">
        <v>54.642564341633587</v>
      </c>
      <c r="AC16" s="7">
        <v>61.199672062629624</v>
      </c>
      <c r="AD16" s="7">
        <v>59.363681900750734</v>
      </c>
      <c r="AE16" s="7">
        <v>53.427313710675662</v>
      </c>
      <c r="AF16" s="7">
        <v>46.446179690388547</v>
      </c>
      <c r="AG16" s="7">
        <v>46.511750767598514</v>
      </c>
      <c r="AH16" s="524">
        <v>48.775372109248167</v>
      </c>
      <c r="AI16" s="524">
        <v>52.358767436462145</v>
      </c>
      <c r="AJ16" s="524">
        <v>42.730485315157466</v>
      </c>
      <c r="AK16" s="524">
        <v>44.186163229218586</v>
      </c>
      <c r="AL16" s="524">
        <v>43.897834898323353</v>
      </c>
      <c r="AM16" s="524">
        <v>56.547468831379121</v>
      </c>
      <c r="AN16" s="524">
        <v>42.730485315157466</v>
      </c>
      <c r="AO16" s="524">
        <v>39.76754690629673</v>
      </c>
      <c r="AP16" s="524">
        <v>40</v>
      </c>
      <c r="AQ16" s="524">
        <v>47.199999999999996</v>
      </c>
      <c r="AR16" s="1016">
        <f t="shared" si="19"/>
        <v>-0.16530304582248712</v>
      </c>
      <c r="AS16" s="1016">
        <f t="shared" si="20"/>
        <v>0.17999999999999994</v>
      </c>
      <c r="AT16" s="1075"/>
      <c r="AU16" s="7">
        <f t="shared" si="4"/>
        <v>139.63058819746976</v>
      </c>
      <c r="AV16" s="7">
        <f t="shared" si="5"/>
        <v>136.86562605494561</v>
      </c>
      <c r="AW16" s="7">
        <f t="shared" si="6"/>
        <v>83.432732650666338</v>
      </c>
      <c r="AX16" s="7">
        <f t="shared" si="7"/>
        <v>164.44612342662404</v>
      </c>
      <c r="AY16" s="7">
        <f t="shared" si="8"/>
        <v>129.6425643416336</v>
      </c>
      <c r="AZ16" s="7">
        <f t="shared" si="9"/>
        <v>120.56335396338037</v>
      </c>
      <c r="BA16" s="7">
        <f t="shared" si="10"/>
        <v>99.873493401064209</v>
      </c>
      <c r="BB16" s="7">
        <f t="shared" si="11"/>
        <v>95.287122876846681</v>
      </c>
      <c r="BC16" s="7">
        <f t="shared" si="12"/>
        <v>95.089252751619611</v>
      </c>
      <c r="BD16" s="7">
        <f t="shared" si="13"/>
        <v>88.083998127541946</v>
      </c>
      <c r="BE16" s="7">
        <f t="shared" si="14"/>
        <v>99.277954146536587</v>
      </c>
      <c r="BF16" s="7">
        <f t="shared" si="21"/>
        <v>79.76754690629673</v>
      </c>
      <c r="BH16" s="1083" t="s">
        <v>18</v>
      </c>
      <c r="BI16" s="7"/>
      <c r="BJ16" s="7"/>
      <c r="BK16" s="7"/>
      <c r="BL16" s="7"/>
      <c r="BM16" s="7"/>
      <c r="BN16" s="7"/>
      <c r="BO16" s="7">
        <f t="shared" si="15"/>
        <v>276.49621425241537</v>
      </c>
      <c r="BP16" s="7">
        <f t="shared" si="15"/>
        <v>247.87885607729038</v>
      </c>
      <c r="BQ16" s="7">
        <f t="shared" si="15"/>
        <v>250.20591830501394</v>
      </c>
      <c r="BR16" s="7">
        <f t="shared" si="15"/>
        <v>195.16061627791089</v>
      </c>
      <c r="BS16" s="7">
        <f t="shared" si="15"/>
        <v>183.17325087916157</v>
      </c>
      <c r="BT16" s="7">
        <f t="shared" si="15"/>
        <v>179.04550105283332</v>
      </c>
      <c r="BU16" s="7"/>
      <c r="BV16" s="7"/>
      <c r="BW16" s="208"/>
      <c r="BX16" s="208"/>
      <c r="BY16" s="199"/>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769"/>
      <c r="DA16" s="769"/>
      <c r="DB16" s="769"/>
      <c r="DC16" s="769"/>
      <c r="DD16" s="769"/>
      <c r="DE16" s="769"/>
      <c r="DF16" s="769"/>
      <c r="DG16" s="769"/>
      <c r="DH16" s="769"/>
      <c r="DI16" s="769"/>
      <c r="DJ16" s="769"/>
      <c r="DK16" s="769"/>
    </row>
    <row r="17" spans="1:115" x14ac:dyDescent="0.45">
      <c r="A17" s="162"/>
      <c r="B17" s="153" t="s">
        <v>19</v>
      </c>
      <c r="C17" s="29"/>
      <c r="D17" s="29"/>
      <c r="E17" s="29"/>
      <c r="F17" s="29"/>
      <c r="G17" s="29"/>
      <c r="H17" s="29"/>
      <c r="I17" s="29">
        <v>5.3</v>
      </c>
      <c r="J17" s="29">
        <v>5.0999999999999996</v>
      </c>
      <c r="K17" s="29">
        <v>5.4</v>
      </c>
      <c r="L17" s="29">
        <v>5.65</v>
      </c>
      <c r="M17" s="29">
        <v>5</v>
      </c>
      <c r="N17" s="29">
        <v>4.9000000000000004</v>
      </c>
      <c r="O17" s="29">
        <v>4.95</v>
      </c>
      <c r="P17" s="214">
        <f t="shared" si="18"/>
        <v>-1.9999999999999907E-2</v>
      </c>
      <c r="Q17" s="214">
        <f t="shared" si="18"/>
        <v>1.0204081632652962E-2</v>
      </c>
      <c r="R17" s="783"/>
      <c r="S17" s="29">
        <v>1.325</v>
      </c>
      <c r="T17" s="29">
        <v>1.325</v>
      </c>
      <c r="U17" s="29">
        <v>1.325</v>
      </c>
      <c r="V17" s="29">
        <v>1.325</v>
      </c>
      <c r="W17" s="29">
        <v>1.2749999999999999</v>
      </c>
      <c r="X17" s="29">
        <v>1.02</v>
      </c>
      <c r="Y17" s="29">
        <v>1.02</v>
      </c>
      <c r="Z17" s="29">
        <v>1.7849999999999997</v>
      </c>
      <c r="AA17" s="29">
        <v>1.35</v>
      </c>
      <c r="AB17" s="29">
        <v>1.35</v>
      </c>
      <c r="AC17" s="29">
        <v>1.35</v>
      </c>
      <c r="AD17" s="29">
        <v>1.35</v>
      </c>
      <c r="AE17" s="29">
        <v>1.4125000000000001</v>
      </c>
      <c r="AF17" s="29">
        <v>1.4125000000000001</v>
      </c>
      <c r="AG17" s="29">
        <v>1.4125000000000001</v>
      </c>
      <c r="AH17" s="184">
        <v>1.4125000000000001</v>
      </c>
      <c r="AI17" s="184">
        <v>1.25</v>
      </c>
      <c r="AJ17" s="184">
        <v>1.25</v>
      </c>
      <c r="AK17" s="184">
        <v>1.25</v>
      </c>
      <c r="AL17" s="184">
        <v>1.25</v>
      </c>
      <c r="AM17" s="184">
        <v>1.2250000000000001</v>
      </c>
      <c r="AN17" s="184">
        <v>1.2250000000000001</v>
      </c>
      <c r="AO17" s="184">
        <v>1.2250000000000001</v>
      </c>
      <c r="AP17" s="184">
        <v>1.2250000000000001</v>
      </c>
      <c r="AQ17" s="184">
        <v>1.2375</v>
      </c>
      <c r="AR17" s="1017">
        <f t="shared" si="19"/>
        <v>1.0204081632652962E-2</v>
      </c>
      <c r="AS17" s="1017">
        <f t="shared" si="20"/>
        <v>1.0204081632652962E-2</v>
      </c>
      <c r="AT17" s="1075"/>
      <c r="AU17" s="29">
        <f t="shared" si="4"/>
        <v>2.65</v>
      </c>
      <c r="AV17" s="29">
        <f t="shared" si="5"/>
        <v>2.65</v>
      </c>
      <c r="AW17" s="29">
        <f t="shared" si="6"/>
        <v>2.2949999999999999</v>
      </c>
      <c r="AX17" s="962">
        <f t="shared" si="7"/>
        <v>2.8049999999999997</v>
      </c>
      <c r="AY17" s="610">
        <f t="shared" si="8"/>
        <v>2.7</v>
      </c>
      <c r="AZ17" s="610">
        <f t="shared" si="9"/>
        <v>2.7</v>
      </c>
      <c r="BA17" s="610">
        <f t="shared" si="10"/>
        <v>2.8250000000000002</v>
      </c>
      <c r="BB17" s="610">
        <f t="shared" si="11"/>
        <v>2.8250000000000002</v>
      </c>
      <c r="BC17" s="610">
        <f t="shared" si="12"/>
        <v>2.5</v>
      </c>
      <c r="BD17" s="610">
        <f t="shared" si="13"/>
        <v>2.5</v>
      </c>
      <c r="BE17" s="610">
        <f t="shared" si="14"/>
        <v>2.4500000000000002</v>
      </c>
      <c r="BF17" s="610">
        <f t="shared" si="21"/>
        <v>2.4500000000000002</v>
      </c>
      <c r="BH17" s="1084" t="s">
        <v>19</v>
      </c>
      <c r="BI17" s="29"/>
      <c r="BJ17" s="29"/>
      <c r="BK17" s="29"/>
      <c r="BL17" s="29"/>
      <c r="BM17" s="29"/>
      <c r="BN17" s="29"/>
      <c r="BO17" s="29">
        <f t="shared" si="15"/>
        <v>5.3</v>
      </c>
      <c r="BP17" s="29">
        <f t="shared" si="15"/>
        <v>5.0999999999999996</v>
      </c>
      <c r="BQ17" s="29">
        <f t="shared" si="15"/>
        <v>5.4</v>
      </c>
      <c r="BR17" s="29">
        <f t="shared" si="15"/>
        <v>5.65</v>
      </c>
      <c r="BS17" s="29">
        <f t="shared" si="15"/>
        <v>5</v>
      </c>
      <c r="BT17" s="29">
        <f t="shared" si="15"/>
        <v>4.9000000000000004</v>
      </c>
      <c r="BU17" s="29"/>
      <c r="BV17" s="29"/>
      <c r="BW17" s="217"/>
      <c r="BX17" s="217"/>
      <c r="BY17" s="199"/>
      <c r="BZ17" s="851"/>
      <c r="CA17" s="851"/>
      <c r="CB17" s="851"/>
      <c r="CC17" s="851"/>
      <c r="CD17" s="851"/>
      <c r="CE17" s="851"/>
      <c r="CF17" s="851"/>
      <c r="CG17" s="851"/>
      <c r="CH17" s="851"/>
      <c r="CI17" s="851"/>
      <c r="CJ17" s="851"/>
      <c r="CK17" s="851"/>
      <c r="CL17" s="851"/>
      <c r="CM17" s="851"/>
      <c r="CN17" s="851"/>
      <c r="CO17" s="851"/>
      <c r="CP17" s="851"/>
      <c r="CQ17" s="851"/>
      <c r="CR17" s="851"/>
      <c r="CS17" s="851"/>
      <c r="CT17" s="851"/>
      <c r="CU17" s="851"/>
      <c r="CV17" s="851"/>
      <c r="CW17" s="851"/>
      <c r="CX17" s="851"/>
      <c r="CY17" s="851"/>
      <c r="CZ17" s="851"/>
      <c r="DA17" s="851"/>
      <c r="DB17" s="851"/>
      <c r="DC17" s="851"/>
      <c r="DD17" s="851"/>
      <c r="DE17" s="851"/>
      <c r="DF17" s="851"/>
      <c r="DG17" s="851"/>
      <c r="DH17" s="851"/>
      <c r="DI17" s="851"/>
      <c r="DJ17" s="851"/>
      <c r="DK17" s="851"/>
    </row>
    <row r="18" spans="1:115" x14ac:dyDescent="0.45">
      <c r="A18" s="162"/>
      <c r="B18" s="122" t="s">
        <v>106</v>
      </c>
      <c r="C18" s="1074">
        <v>25</v>
      </c>
      <c r="D18" s="1074">
        <v>25</v>
      </c>
      <c r="E18" s="1074">
        <v>20</v>
      </c>
      <c r="F18" s="1074">
        <v>25</v>
      </c>
      <c r="G18" s="1074">
        <v>30</v>
      </c>
      <c r="H18" s="1074">
        <v>30</v>
      </c>
      <c r="I18" s="9">
        <f>SUM(I19:I23)</f>
        <v>68.990795378637287</v>
      </c>
      <c r="J18" s="9">
        <f t="shared" ref="J18:O18" si="28">SUM(J19:J23)</f>
        <v>66.060845915450145</v>
      </c>
      <c r="K18" s="9">
        <f t="shared" si="28"/>
        <v>66.666317231283841</v>
      </c>
      <c r="L18" s="9">
        <f t="shared" si="28"/>
        <v>68.558324618682136</v>
      </c>
      <c r="M18" s="9">
        <f t="shared" si="28"/>
        <v>70.555064862119309</v>
      </c>
      <c r="N18" s="9">
        <f t="shared" si="28"/>
        <v>75.674320404899035</v>
      </c>
      <c r="O18" s="9">
        <f t="shared" si="28"/>
        <v>81.329106752643497</v>
      </c>
      <c r="P18" s="66">
        <f t="shared" si="18"/>
        <v>7.2556882383765453E-2</v>
      </c>
      <c r="Q18" s="1005">
        <f t="shared" si="18"/>
        <v>7.472530070291028E-2</v>
      </c>
      <c r="R18" s="783"/>
      <c r="S18" s="9">
        <f>SUM(S19:S23)</f>
        <v>17.937606798445696</v>
      </c>
      <c r="T18" s="9">
        <f t="shared" ref="T18:AQ18" si="29">SUM(T19:T23)</f>
        <v>16.557790890872948</v>
      </c>
      <c r="U18" s="9">
        <f t="shared" si="29"/>
        <v>16.385313902426354</v>
      </c>
      <c r="V18" s="9">
        <f t="shared" si="29"/>
        <v>18.110083786892289</v>
      </c>
      <c r="W18" s="9">
        <f t="shared" si="29"/>
        <v>16.479488045274731</v>
      </c>
      <c r="X18" s="9">
        <f t="shared" si="29"/>
        <v>15.373961322113898</v>
      </c>
      <c r="Y18" s="9">
        <f t="shared" si="29"/>
        <v>17.033194864445417</v>
      </c>
      <c r="Z18" s="9">
        <f t="shared" si="29"/>
        <v>17.174201683616104</v>
      </c>
      <c r="AA18" s="9">
        <f t="shared" si="29"/>
        <v>16.098671377038862</v>
      </c>
      <c r="AB18" s="9">
        <f t="shared" si="29"/>
        <v>16.492724302749252</v>
      </c>
      <c r="AC18" s="9">
        <f t="shared" si="29"/>
        <v>16.976158273212008</v>
      </c>
      <c r="AD18" s="9">
        <f t="shared" si="29"/>
        <v>17.098763278283712</v>
      </c>
      <c r="AE18" s="9">
        <f t="shared" si="29"/>
        <v>17.183081154670536</v>
      </c>
      <c r="AF18" s="9">
        <f t="shared" si="29"/>
        <v>16.953705778860243</v>
      </c>
      <c r="AG18" s="9">
        <f t="shared" si="29"/>
        <v>17.173206530480826</v>
      </c>
      <c r="AH18" s="627">
        <f t="shared" si="29"/>
        <v>17.248331154670534</v>
      </c>
      <c r="AI18" s="627">
        <f t="shared" si="29"/>
        <v>17.305144118486485</v>
      </c>
      <c r="AJ18" s="627">
        <f t="shared" si="29"/>
        <v>17.449211105069594</v>
      </c>
      <c r="AK18" s="627">
        <f t="shared" si="29"/>
        <v>17.449211105069594</v>
      </c>
      <c r="AL18" s="627">
        <f t="shared" si="29"/>
        <v>18.35149853349364</v>
      </c>
      <c r="AM18" s="627">
        <f t="shared" si="29"/>
        <v>17.215907892114533</v>
      </c>
      <c r="AN18" s="627">
        <f t="shared" si="29"/>
        <v>18.540208499200261</v>
      </c>
      <c r="AO18" s="627">
        <f t="shared" si="29"/>
        <v>19.67532330527375</v>
      </c>
      <c r="AP18" s="627">
        <f t="shared" si="29"/>
        <v>20.242880708310494</v>
      </c>
      <c r="AQ18" s="627">
        <f t="shared" si="29"/>
        <v>19.474939227088463</v>
      </c>
      <c r="AR18" s="1015">
        <f t="shared" si="19"/>
        <v>0.13121767083852975</v>
      </c>
      <c r="AS18" s="1015">
        <f t="shared" si="20"/>
        <v>-3.7936373399007461E-2</v>
      </c>
      <c r="AT18" s="1075"/>
      <c r="AU18" s="9">
        <f t="shared" si="4"/>
        <v>34.495397689318644</v>
      </c>
      <c r="AV18" s="9">
        <f t="shared" si="5"/>
        <v>34.495397689318644</v>
      </c>
      <c r="AW18" s="9">
        <f t="shared" si="6"/>
        <v>31.853449367388627</v>
      </c>
      <c r="AX18" s="9">
        <f t="shared" si="7"/>
        <v>34.207396548061524</v>
      </c>
      <c r="AY18" s="9">
        <f t="shared" si="8"/>
        <v>32.591395679788114</v>
      </c>
      <c r="AZ18" s="9">
        <f t="shared" si="9"/>
        <v>34.07492155149572</v>
      </c>
      <c r="BA18" s="9">
        <f t="shared" si="10"/>
        <v>34.136786933530779</v>
      </c>
      <c r="BB18" s="9">
        <f t="shared" si="11"/>
        <v>34.421537685151364</v>
      </c>
      <c r="BC18" s="9">
        <f t="shared" si="12"/>
        <v>34.754355223556075</v>
      </c>
      <c r="BD18" s="9">
        <f t="shared" si="13"/>
        <v>35.800709638563234</v>
      </c>
      <c r="BE18" s="9">
        <f t="shared" si="14"/>
        <v>35.756116391314791</v>
      </c>
      <c r="BF18" s="9">
        <f t="shared" si="21"/>
        <v>39.918204013584244</v>
      </c>
      <c r="BH18" s="275" t="s">
        <v>6</v>
      </c>
      <c r="BI18" s="9">
        <f t="shared" ref="BI18:BN18" si="30">C18</f>
        <v>25</v>
      </c>
      <c r="BJ18" s="9">
        <f t="shared" si="30"/>
        <v>25</v>
      </c>
      <c r="BK18" s="9">
        <f t="shared" si="30"/>
        <v>20</v>
      </c>
      <c r="BL18" s="9">
        <f t="shared" si="30"/>
        <v>25</v>
      </c>
      <c r="BM18" s="9">
        <f t="shared" si="30"/>
        <v>30</v>
      </c>
      <c r="BN18" s="9">
        <f t="shared" si="30"/>
        <v>30</v>
      </c>
      <c r="BO18" s="9">
        <f t="shared" si="15"/>
        <v>68.990795378637287</v>
      </c>
      <c r="BP18" s="9">
        <f t="shared" si="15"/>
        <v>66.060845915450145</v>
      </c>
      <c r="BQ18" s="9">
        <f t="shared" si="15"/>
        <v>66.666317231283841</v>
      </c>
      <c r="BR18" s="9">
        <f t="shared" si="15"/>
        <v>68.558324618682136</v>
      </c>
      <c r="BS18" s="9">
        <f t="shared" si="15"/>
        <v>70.555064862119309</v>
      </c>
      <c r="BT18" s="9">
        <f>N18</f>
        <v>75.674320404899035</v>
      </c>
      <c r="BU18" s="9">
        <f>O18</f>
        <v>81.329106752643497</v>
      </c>
      <c r="BV18" s="9"/>
      <c r="BW18" s="617">
        <f>P18</f>
        <v>7.2556882383765453E-2</v>
      </c>
      <c r="BX18" s="617">
        <f>Q18</f>
        <v>7.472530070291028E-2</v>
      </c>
      <c r="BY18" s="199"/>
      <c r="BZ18" s="9">
        <f t="shared" ref="BZ18:CX18" si="31">S18</f>
        <v>17.937606798445696</v>
      </c>
      <c r="CA18" s="9">
        <f t="shared" si="31"/>
        <v>16.557790890872948</v>
      </c>
      <c r="CB18" s="9">
        <f t="shared" si="31"/>
        <v>16.385313902426354</v>
      </c>
      <c r="CC18" s="9">
        <f t="shared" si="31"/>
        <v>18.110083786892289</v>
      </c>
      <c r="CD18" s="9">
        <f t="shared" si="31"/>
        <v>16.479488045274731</v>
      </c>
      <c r="CE18" s="9">
        <f t="shared" si="31"/>
        <v>15.373961322113898</v>
      </c>
      <c r="CF18" s="9">
        <f t="shared" si="31"/>
        <v>17.033194864445417</v>
      </c>
      <c r="CG18" s="9">
        <f t="shared" si="31"/>
        <v>17.174201683616104</v>
      </c>
      <c r="CH18" s="9">
        <f t="shared" si="31"/>
        <v>16.098671377038862</v>
      </c>
      <c r="CI18" s="9">
        <f t="shared" si="31"/>
        <v>16.492724302749252</v>
      </c>
      <c r="CJ18" s="9">
        <f t="shared" si="31"/>
        <v>16.976158273212008</v>
      </c>
      <c r="CK18" s="9">
        <f t="shared" si="31"/>
        <v>17.098763278283712</v>
      </c>
      <c r="CL18" s="9">
        <f t="shared" si="31"/>
        <v>17.183081154670536</v>
      </c>
      <c r="CM18" s="9">
        <f t="shared" si="31"/>
        <v>16.953705778860243</v>
      </c>
      <c r="CN18" s="9">
        <f t="shared" si="31"/>
        <v>17.173206530480826</v>
      </c>
      <c r="CO18" s="9">
        <f t="shared" si="31"/>
        <v>17.248331154670534</v>
      </c>
      <c r="CP18" s="9">
        <f t="shared" si="31"/>
        <v>17.305144118486485</v>
      </c>
      <c r="CQ18" s="9">
        <f t="shared" si="31"/>
        <v>17.449211105069594</v>
      </c>
      <c r="CR18" s="9">
        <f t="shared" si="31"/>
        <v>17.449211105069594</v>
      </c>
      <c r="CS18" s="9">
        <f t="shared" si="31"/>
        <v>18.35149853349364</v>
      </c>
      <c r="CT18" s="9">
        <f t="shared" si="31"/>
        <v>17.215907892114533</v>
      </c>
      <c r="CU18" s="9">
        <f t="shared" si="31"/>
        <v>18.540208499200261</v>
      </c>
      <c r="CV18" s="9">
        <f t="shared" si="31"/>
        <v>19.67532330527375</v>
      </c>
      <c r="CW18" s="9">
        <f t="shared" si="31"/>
        <v>20.242880708310494</v>
      </c>
      <c r="CX18" s="9">
        <f t="shared" si="31"/>
        <v>19.474939227088463</v>
      </c>
      <c r="CY18" s="9"/>
      <c r="CZ18" s="9">
        <f t="shared" ref="CZ18:DK18" si="32">AU18</f>
        <v>34.495397689318644</v>
      </c>
      <c r="DA18" s="9">
        <f t="shared" si="32"/>
        <v>34.495397689318644</v>
      </c>
      <c r="DB18" s="9">
        <f t="shared" si="32"/>
        <v>31.853449367388627</v>
      </c>
      <c r="DC18" s="9">
        <f t="shared" si="32"/>
        <v>34.207396548061524</v>
      </c>
      <c r="DD18" s="9">
        <f t="shared" si="32"/>
        <v>32.591395679788114</v>
      </c>
      <c r="DE18" s="9">
        <f t="shared" si="32"/>
        <v>34.07492155149572</v>
      </c>
      <c r="DF18" s="9">
        <f t="shared" si="32"/>
        <v>34.136786933530779</v>
      </c>
      <c r="DG18" s="9">
        <f t="shared" si="32"/>
        <v>34.421537685151364</v>
      </c>
      <c r="DH18" s="9">
        <f t="shared" si="32"/>
        <v>34.754355223556075</v>
      </c>
      <c r="DI18" s="9">
        <f t="shared" si="32"/>
        <v>35.800709638563234</v>
      </c>
      <c r="DJ18" s="9">
        <f t="shared" si="32"/>
        <v>35.756116391314791</v>
      </c>
      <c r="DK18" s="9">
        <f t="shared" si="32"/>
        <v>39.918204013584244</v>
      </c>
    </row>
    <row r="19" spans="1:115" x14ac:dyDescent="0.45">
      <c r="A19" s="162"/>
      <c r="B19" s="108" t="s">
        <v>15</v>
      </c>
      <c r="C19" s="7"/>
      <c r="D19" s="7"/>
      <c r="E19" s="7"/>
      <c r="F19" s="7"/>
      <c r="G19" s="7"/>
      <c r="H19" s="7"/>
      <c r="I19" s="7">
        <v>14.904</v>
      </c>
      <c r="J19" s="7">
        <v>12.419999999999998</v>
      </c>
      <c r="K19" s="7">
        <v>12</v>
      </c>
      <c r="L19" s="7">
        <v>12.84</v>
      </c>
      <c r="M19" s="7">
        <v>12.364560620577478</v>
      </c>
      <c r="N19" s="7">
        <v>14.5</v>
      </c>
      <c r="O19" s="7">
        <v>17.79</v>
      </c>
      <c r="P19" s="211">
        <f t="shared" si="18"/>
        <v>0.17270645071436341</v>
      </c>
      <c r="Q19" s="211">
        <f t="shared" si="18"/>
        <v>0.22689655172413792</v>
      </c>
      <c r="R19" s="783"/>
      <c r="S19" s="7">
        <v>3.8750400000000003</v>
      </c>
      <c r="T19" s="7">
        <v>3.5769599999999997</v>
      </c>
      <c r="U19" s="7">
        <v>3.5396999999999998</v>
      </c>
      <c r="V19" s="7">
        <v>3.9123000000000001</v>
      </c>
      <c r="W19" s="7">
        <v>3.0014999999999996</v>
      </c>
      <c r="X19" s="7">
        <v>2.5874999999999999</v>
      </c>
      <c r="Y19" s="7">
        <v>3.3533999999999997</v>
      </c>
      <c r="Z19" s="7">
        <v>3.4775999999999989</v>
      </c>
      <c r="AA19" s="7">
        <v>2.8499999999999996</v>
      </c>
      <c r="AB19" s="7">
        <v>2.8499999999999996</v>
      </c>
      <c r="AC19" s="7">
        <v>3.1500000000000004</v>
      </c>
      <c r="AD19" s="7">
        <v>3.1500000000000004</v>
      </c>
      <c r="AE19" s="7">
        <v>3.21</v>
      </c>
      <c r="AF19" s="7">
        <v>3.21</v>
      </c>
      <c r="AG19" s="7">
        <v>3.21</v>
      </c>
      <c r="AH19" s="524">
        <v>3.21</v>
      </c>
      <c r="AI19" s="524">
        <v>3.0911401551443696</v>
      </c>
      <c r="AJ19" s="524">
        <v>3.0602287535929258</v>
      </c>
      <c r="AK19" s="524">
        <v>3.0602287535929258</v>
      </c>
      <c r="AL19" s="524">
        <v>3.152962958247258</v>
      </c>
      <c r="AM19" s="524">
        <v>3.2987500000000001</v>
      </c>
      <c r="AN19" s="524">
        <v>3.5524999999999998</v>
      </c>
      <c r="AO19" s="524">
        <v>3.77</v>
      </c>
      <c r="AP19" s="524">
        <v>3.8787500000000001</v>
      </c>
      <c r="AQ19" s="524">
        <v>4.2251249999999994</v>
      </c>
      <c r="AR19" s="1016">
        <f t="shared" si="19"/>
        <v>0.28082607048124264</v>
      </c>
      <c r="AS19" s="1016">
        <f t="shared" si="20"/>
        <v>8.9300676764421327E-2</v>
      </c>
      <c r="AT19" s="1075"/>
      <c r="AU19" s="7">
        <f t="shared" si="4"/>
        <v>7.452</v>
      </c>
      <c r="AV19" s="7">
        <f t="shared" si="5"/>
        <v>7.452</v>
      </c>
      <c r="AW19" s="7">
        <f t="shared" si="6"/>
        <v>5.5889999999999995</v>
      </c>
      <c r="AX19" s="7">
        <f t="shared" si="7"/>
        <v>6.8309999999999986</v>
      </c>
      <c r="AY19" s="7">
        <f t="shared" si="8"/>
        <v>5.6999999999999993</v>
      </c>
      <c r="AZ19" s="7">
        <f t="shared" si="9"/>
        <v>6.3000000000000007</v>
      </c>
      <c r="BA19" s="7">
        <f t="shared" si="10"/>
        <v>6.42</v>
      </c>
      <c r="BB19" s="7">
        <f t="shared" si="11"/>
        <v>6.42</v>
      </c>
      <c r="BC19" s="7">
        <f t="shared" si="12"/>
        <v>6.1513689087372949</v>
      </c>
      <c r="BD19" s="7">
        <f t="shared" si="13"/>
        <v>6.2131917118401834</v>
      </c>
      <c r="BE19" s="7">
        <f t="shared" si="14"/>
        <v>6.8512500000000003</v>
      </c>
      <c r="BF19" s="7">
        <f t="shared" si="21"/>
        <v>7.6487499999999997</v>
      </c>
      <c r="BG19" s="769"/>
      <c r="BH19" s="1083" t="s">
        <v>15</v>
      </c>
      <c r="BI19" s="7"/>
      <c r="BJ19" s="7"/>
      <c r="BK19" s="7"/>
      <c r="BL19" s="7"/>
      <c r="BM19" s="7"/>
      <c r="BN19" s="7"/>
      <c r="BO19" s="7">
        <f t="shared" si="15"/>
        <v>14.904</v>
      </c>
      <c r="BP19" s="7">
        <f t="shared" si="15"/>
        <v>12.419999999999998</v>
      </c>
      <c r="BQ19" s="7">
        <f t="shared" si="15"/>
        <v>12</v>
      </c>
      <c r="BR19" s="7">
        <f t="shared" si="15"/>
        <v>12.84</v>
      </c>
      <c r="BS19" s="7">
        <f t="shared" si="15"/>
        <v>12.364560620577478</v>
      </c>
      <c r="BT19" s="7">
        <f t="shared" si="15"/>
        <v>14.5</v>
      </c>
      <c r="BU19" s="7"/>
      <c r="BV19" s="7"/>
      <c r="BW19" s="208"/>
      <c r="BX19" s="208"/>
      <c r="BY19" s="195"/>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769"/>
      <c r="DA19" s="769"/>
      <c r="DB19" s="769"/>
      <c r="DC19" s="769"/>
      <c r="DD19" s="769"/>
      <c r="DE19" s="769"/>
    </row>
    <row r="20" spans="1:115" x14ac:dyDescent="0.45">
      <c r="A20" s="162"/>
      <c r="B20" s="108" t="s">
        <v>16</v>
      </c>
      <c r="C20" s="7"/>
      <c r="D20" s="7"/>
      <c r="E20" s="7"/>
      <c r="F20" s="7"/>
      <c r="G20" s="7"/>
      <c r="H20" s="7"/>
      <c r="I20" s="7">
        <v>10.857916825547278</v>
      </c>
      <c r="J20" s="7">
        <v>10.315020984269914</v>
      </c>
      <c r="K20" s="7">
        <v>10.857916825547278</v>
      </c>
      <c r="L20" s="7">
        <v>11.075075162058225</v>
      </c>
      <c r="M20" s="7">
        <v>12.914479321974284</v>
      </c>
      <c r="N20" s="7">
        <v>15.15502758580724</v>
      </c>
      <c r="O20" s="7">
        <v>17.136996885792499</v>
      </c>
      <c r="P20" s="211">
        <f t="shared" si="18"/>
        <v>0.17349118055581325</v>
      </c>
      <c r="Q20" s="211">
        <f t="shared" si="18"/>
        <v>0.13077965637234357</v>
      </c>
      <c r="R20" s="783"/>
      <c r="S20" s="7">
        <v>2.8230583746422924</v>
      </c>
      <c r="T20" s="7">
        <v>2.6059000381313466</v>
      </c>
      <c r="U20" s="7">
        <v>2.5787552460674785</v>
      </c>
      <c r="V20" s="7">
        <v>2.8502031667061605</v>
      </c>
      <c r="W20" s="7">
        <v>2.7076930083708528</v>
      </c>
      <c r="X20" s="7">
        <v>2.1919419591573566</v>
      </c>
      <c r="Y20" s="7">
        <v>2.7076930083708524</v>
      </c>
      <c r="Z20" s="7">
        <v>2.7076930083708524</v>
      </c>
      <c r="AA20" s="7">
        <v>2.4430312857481375</v>
      </c>
      <c r="AB20" s="7">
        <v>2.7144792063868195</v>
      </c>
      <c r="AC20" s="7">
        <v>2.8502031667061605</v>
      </c>
      <c r="AD20" s="7">
        <v>2.8502031667061605</v>
      </c>
      <c r="AE20" s="7">
        <v>2.7687687905145562</v>
      </c>
      <c r="AF20" s="7">
        <v>2.7133934147042651</v>
      </c>
      <c r="AG20" s="7">
        <v>2.8241441663248472</v>
      </c>
      <c r="AH20" s="524">
        <v>2.7687687905145562</v>
      </c>
      <c r="AI20" s="524">
        <v>2.9380440457491495</v>
      </c>
      <c r="AJ20" s="524">
        <v>3.1640474338836992</v>
      </c>
      <c r="AK20" s="524">
        <v>3.1640474338836992</v>
      </c>
      <c r="AL20" s="524">
        <v>3.6483404084577362</v>
      </c>
      <c r="AM20" s="524">
        <v>3.4477687757711473</v>
      </c>
      <c r="AN20" s="524">
        <v>3.7129817585227736</v>
      </c>
      <c r="AO20" s="524">
        <v>3.9403071723098826</v>
      </c>
      <c r="AP20" s="524">
        <v>4.0539698792034358</v>
      </c>
      <c r="AQ20" s="524">
        <v>4.0700367603757179</v>
      </c>
      <c r="AR20" s="1016">
        <f t="shared" si="19"/>
        <v>0.1804842566524465</v>
      </c>
      <c r="AS20" s="1016">
        <f t="shared" si="20"/>
        <v>3.963246311893931E-3</v>
      </c>
      <c r="AT20" s="1075"/>
      <c r="AU20" s="7">
        <f t="shared" si="4"/>
        <v>5.428958412773639</v>
      </c>
      <c r="AV20" s="7">
        <f t="shared" si="5"/>
        <v>5.428958412773639</v>
      </c>
      <c r="AW20" s="7">
        <f t="shared" si="6"/>
        <v>4.8996349675282094</v>
      </c>
      <c r="AX20" s="7">
        <f t="shared" si="7"/>
        <v>5.4153860167417047</v>
      </c>
      <c r="AY20" s="7">
        <f t="shared" si="8"/>
        <v>5.157510492134957</v>
      </c>
      <c r="AZ20" s="7">
        <f t="shared" si="9"/>
        <v>5.7004063334123209</v>
      </c>
      <c r="BA20" s="7">
        <f t="shared" si="10"/>
        <v>5.4821622052188212</v>
      </c>
      <c r="BB20" s="7">
        <f t="shared" si="11"/>
        <v>5.5929129568394034</v>
      </c>
      <c r="BC20" s="7">
        <f t="shared" si="12"/>
        <v>6.1020914796328487</v>
      </c>
      <c r="BD20" s="7">
        <f t="shared" si="13"/>
        <v>6.812387842341435</v>
      </c>
      <c r="BE20" s="7">
        <f t="shared" si="14"/>
        <v>7.1607505342939213</v>
      </c>
      <c r="BF20" s="7">
        <f t="shared" si="21"/>
        <v>7.9942770515133184</v>
      </c>
      <c r="BG20" s="769"/>
      <c r="BH20" s="1083" t="s">
        <v>16</v>
      </c>
      <c r="BI20" s="7"/>
      <c r="BJ20" s="7"/>
      <c r="BK20" s="7"/>
      <c r="BL20" s="7"/>
      <c r="BM20" s="7"/>
      <c r="BN20" s="7"/>
      <c r="BO20" s="7">
        <f t="shared" si="15"/>
        <v>10.857916825547278</v>
      </c>
      <c r="BP20" s="7">
        <f t="shared" si="15"/>
        <v>10.315020984269914</v>
      </c>
      <c r="BQ20" s="7">
        <f t="shared" si="15"/>
        <v>10.857916825547278</v>
      </c>
      <c r="BR20" s="7">
        <f t="shared" si="15"/>
        <v>11.075075162058225</v>
      </c>
      <c r="BS20" s="7">
        <f t="shared" si="15"/>
        <v>12.914479321974284</v>
      </c>
      <c r="BT20" s="7">
        <f t="shared" si="15"/>
        <v>15.15502758580724</v>
      </c>
      <c r="BU20" s="7"/>
      <c r="BV20" s="7"/>
      <c r="BW20" s="208"/>
      <c r="BX20" s="208"/>
      <c r="BY20" s="1077"/>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769"/>
      <c r="DA20" s="769"/>
      <c r="DB20" s="769"/>
      <c r="DC20" s="769"/>
      <c r="DD20" s="769"/>
      <c r="DE20" s="769"/>
    </row>
    <row r="21" spans="1:115" x14ac:dyDescent="0.45">
      <c r="A21" s="162"/>
      <c r="B21" s="108" t="s">
        <v>17</v>
      </c>
      <c r="C21" s="7"/>
      <c r="D21" s="7"/>
      <c r="E21" s="7"/>
      <c r="F21" s="7"/>
      <c r="G21" s="7"/>
      <c r="H21" s="7"/>
      <c r="I21" s="7">
        <v>34</v>
      </c>
      <c r="J21" s="7">
        <v>34</v>
      </c>
      <c r="K21" s="7">
        <v>34</v>
      </c>
      <c r="L21" s="7">
        <v>34</v>
      </c>
      <c r="M21" s="7">
        <v>34</v>
      </c>
      <c r="N21" s="7">
        <v>34</v>
      </c>
      <c r="O21" s="7">
        <v>33.659999999999997</v>
      </c>
      <c r="P21" s="211">
        <f t="shared" si="18"/>
        <v>0</v>
      </c>
      <c r="Q21" s="211">
        <f t="shared" si="18"/>
        <v>-1.000000000000012E-2</v>
      </c>
      <c r="R21" s="783"/>
      <c r="S21" s="7">
        <v>8.84</v>
      </c>
      <c r="T21" s="7">
        <v>8.16</v>
      </c>
      <c r="U21" s="7">
        <v>8.0749999999999993</v>
      </c>
      <c r="V21" s="7">
        <v>8.9250000000000007</v>
      </c>
      <c r="W21" s="7">
        <v>8.5</v>
      </c>
      <c r="X21" s="7">
        <v>8.5</v>
      </c>
      <c r="Y21" s="7">
        <v>8.5</v>
      </c>
      <c r="Z21" s="7">
        <v>8.5</v>
      </c>
      <c r="AA21" s="7">
        <v>8.5</v>
      </c>
      <c r="AB21" s="7">
        <v>8.5</v>
      </c>
      <c r="AC21" s="7">
        <v>8.5</v>
      </c>
      <c r="AD21" s="7">
        <v>8.5</v>
      </c>
      <c r="AE21" s="7">
        <v>8.5</v>
      </c>
      <c r="AF21" s="7">
        <v>8.5</v>
      </c>
      <c r="AG21" s="7">
        <v>8.5</v>
      </c>
      <c r="AH21" s="524">
        <v>8.5</v>
      </c>
      <c r="AI21" s="524">
        <v>8.4149999999999991</v>
      </c>
      <c r="AJ21" s="524">
        <v>8.4574999999999996</v>
      </c>
      <c r="AK21" s="524">
        <v>8.4574999999999996</v>
      </c>
      <c r="AL21" s="524">
        <v>8.6700000000000017</v>
      </c>
      <c r="AM21" s="524">
        <v>7.7350000000000003</v>
      </c>
      <c r="AN21" s="524">
        <v>8.33</v>
      </c>
      <c r="AO21" s="524">
        <v>8.84</v>
      </c>
      <c r="AP21" s="524">
        <v>9.0949999999999989</v>
      </c>
      <c r="AQ21" s="524">
        <v>7.9942499999999992</v>
      </c>
      <c r="AR21" s="1016">
        <f t="shared" si="19"/>
        <v>3.3516483516483397E-2</v>
      </c>
      <c r="AS21" s="1016">
        <f t="shared" si="20"/>
        <v>-0.12102803738317758</v>
      </c>
      <c r="AT21" s="1075"/>
      <c r="AU21" s="7">
        <f t="shared" si="4"/>
        <v>17</v>
      </c>
      <c r="AV21" s="7">
        <f t="shared" si="5"/>
        <v>17</v>
      </c>
      <c r="AW21" s="7">
        <f t="shared" si="6"/>
        <v>17</v>
      </c>
      <c r="AX21" s="7">
        <f t="shared" si="7"/>
        <v>17</v>
      </c>
      <c r="AY21" s="7">
        <f t="shared" si="8"/>
        <v>17</v>
      </c>
      <c r="AZ21" s="7">
        <f t="shared" si="9"/>
        <v>17</v>
      </c>
      <c r="BA21" s="7">
        <f t="shared" si="10"/>
        <v>17</v>
      </c>
      <c r="BB21" s="7">
        <f t="shared" si="11"/>
        <v>17</v>
      </c>
      <c r="BC21" s="7">
        <f t="shared" si="12"/>
        <v>16.872499999999999</v>
      </c>
      <c r="BD21" s="7">
        <f t="shared" si="13"/>
        <v>17.127500000000001</v>
      </c>
      <c r="BE21" s="7">
        <f t="shared" si="14"/>
        <v>16.065000000000001</v>
      </c>
      <c r="BF21" s="7">
        <f t="shared" si="21"/>
        <v>17.934999999999999</v>
      </c>
      <c r="BG21" s="769"/>
      <c r="BH21" s="1083" t="s">
        <v>17</v>
      </c>
      <c r="BI21" s="7"/>
      <c r="BJ21" s="7"/>
      <c r="BK21" s="7"/>
      <c r="BL21" s="7"/>
      <c r="BM21" s="7"/>
      <c r="BN21" s="7"/>
      <c r="BO21" s="7">
        <f t="shared" si="15"/>
        <v>34</v>
      </c>
      <c r="BP21" s="7">
        <f t="shared" si="15"/>
        <v>34</v>
      </c>
      <c r="BQ21" s="7">
        <f t="shared" si="15"/>
        <v>34</v>
      </c>
      <c r="BR21" s="7">
        <f t="shared" si="15"/>
        <v>34</v>
      </c>
      <c r="BS21" s="7">
        <f t="shared" si="15"/>
        <v>34</v>
      </c>
      <c r="BT21" s="7">
        <f t="shared" si="15"/>
        <v>34</v>
      </c>
      <c r="BU21" s="7"/>
      <c r="BV21" s="7"/>
      <c r="BW21" s="208"/>
      <c r="BX21" s="208"/>
      <c r="BY21" s="1077"/>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769"/>
      <c r="DA21" s="769"/>
      <c r="DB21" s="769"/>
      <c r="DC21" s="769"/>
      <c r="DD21" s="769"/>
      <c r="DE21" s="769"/>
    </row>
    <row r="22" spans="1:115" x14ac:dyDescent="0.45">
      <c r="A22" s="162"/>
      <c r="B22" s="108" t="s">
        <v>18</v>
      </c>
      <c r="C22" s="7"/>
      <c r="D22" s="7"/>
      <c r="E22" s="7"/>
      <c r="F22" s="7"/>
      <c r="G22" s="7"/>
      <c r="H22" s="7"/>
      <c r="I22" s="7">
        <v>7.2</v>
      </c>
      <c r="J22" s="7">
        <v>7.4</v>
      </c>
      <c r="K22" s="7">
        <v>7.9</v>
      </c>
      <c r="L22" s="7">
        <v>8.6999999999999993</v>
      </c>
      <c r="M22" s="7">
        <v>9.3524999999999991</v>
      </c>
      <c r="N22" s="7">
        <v>10.007175</v>
      </c>
      <c r="O22" s="7">
        <v>10.6076055</v>
      </c>
      <c r="P22" s="211">
        <f t="shared" si="18"/>
        <v>7.0000000000000062E-2</v>
      </c>
      <c r="Q22" s="211">
        <f t="shared" si="18"/>
        <v>6.0000000000000053E-2</v>
      </c>
      <c r="R22" s="783"/>
      <c r="S22" s="7">
        <v>1.8720000000000001</v>
      </c>
      <c r="T22" s="7">
        <v>1.728</v>
      </c>
      <c r="U22" s="7">
        <v>1.71</v>
      </c>
      <c r="V22" s="7">
        <v>1.8899999999999997</v>
      </c>
      <c r="W22" s="7">
        <v>1.7575000000000012</v>
      </c>
      <c r="X22" s="7">
        <v>1.7575000000000001</v>
      </c>
      <c r="Y22" s="7">
        <v>1.9425000000000001</v>
      </c>
      <c r="Z22" s="7">
        <v>1.942499999999999</v>
      </c>
      <c r="AA22" s="7">
        <v>1.87625</v>
      </c>
      <c r="AB22" s="7">
        <v>1.9750000000000001</v>
      </c>
      <c r="AC22" s="7">
        <v>1.9750000000000001</v>
      </c>
      <c r="AD22" s="7">
        <v>2.07375</v>
      </c>
      <c r="AE22" s="7">
        <v>2.2184999999999997</v>
      </c>
      <c r="AF22" s="7">
        <v>2.0444999999999998</v>
      </c>
      <c r="AG22" s="7">
        <v>2.1532499999999999</v>
      </c>
      <c r="AH22" s="524">
        <v>2.2837499999999995</v>
      </c>
      <c r="AI22" s="524">
        <v>2.3848874999999996</v>
      </c>
      <c r="AJ22" s="524">
        <v>2.2913625</v>
      </c>
      <c r="AK22" s="524">
        <v>2.2913625</v>
      </c>
      <c r="AL22" s="524">
        <v>2.3848874999999996</v>
      </c>
      <c r="AM22" s="524">
        <v>2.2766323125000003</v>
      </c>
      <c r="AN22" s="524">
        <v>2.4517578750000002</v>
      </c>
      <c r="AO22" s="524">
        <v>2.6018655000000002</v>
      </c>
      <c r="AP22" s="524">
        <v>2.676919312499999</v>
      </c>
      <c r="AQ22" s="524">
        <v>2.651901375</v>
      </c>
      <c r="AR22" s="1016">
        <f t="shared" si="19"/>
        <v>0.16483516483516469</v>
      </c>
      <c r="AS22" s="1016">
        <f t="shared" si="20"/>
        <v>-9.3457943925230325E-3</v>
      </c>
      <c r="AT22" s="1075"/>
      <c r="AU22" s="7">
        <f t="shared" si="4"/>
        <v>3.6</v>
      </c>
      <c r="AV22" s="7">
        <f t="shared" si="5"/>
        <v>3.5999999999999996</v>
      </c>
      <c r="AW22" s="7">
        <f t="shared" si="6"/>
        <v>3.5150000000000015</v>
      </c>
      <c r="AX22" s="7">
        <f t="shared" si="7"/>
        <v>3.8849999999999989</v>
      </c>
      <c r="AY22" s="7">
        <f t="shared" si="8"/>
        <v>3.8512500000000003</v>
      </c>
      <c r="AZ22" s="7">
        <f t="shared" si="9"/>
        <v>4.0487500000000001</v>
      </c>
      <c r="BA22" s="7">
        <f t="shared" si="10"/>
        <v>4.2629999999999999</v>
      </c>
      <c r="BB22" s="7">
        <f t="shared" si="11"/>
        <v>4.4369999999999994</v>
      </c>
      <c r="BC22" s="7">
        <f t="shared" si="12"/>
        <v>4.6762499999999996</v>
      </c>
      <c r="BD22" s="7">
        <f t="shared" si="13"/>
        <v>4.6762499999999996</v>
      </c>
      <c r="BE22" s="7">
        <f t="shared" si="14"/>
        <v>4.7283901875000005</v>
      </c>
      <c r="BF22" s="7">
        <f t="shared" si="21"/>
        <v>5.2787848124999996</v>
      </c>
      <c r="BH22" s="1083" t="s">
        <v>18</v>
      </c>
      <c r="BI22" s="7"/>
      <c r="BJ22" s="7"/>
      <c r="BK22" s="7"/>
      <c r="BL22" s="7"/>
      <c r="BM22" s="7"/>
      <c r="BN22" s="7"/>
      <c r="BO22" s="7">
        <f t="shared" ref="BO22:BT23" si="33">I22</f>
        <v>7.2</v>
      </c>
      <c r="BP22" s="7">
        <f t="shared" si="33"/>
        <v>7.4</v>
      </c>
      <c r="BQ22" s="7">
        <f t="shared" si="33"/>
        <v>7.9</v>
      </c>
      <c r="BR22" s="7">
        <f t="shared" si="33"/>
        <v>8.6999999999999993</v>
      </c>
      <c r="BS22" s="7">
        <f t="shared" si="33"/>
        <v>9.3524999999999991</v>
      </c>
      <c r="BT22" s="7">
        <f t="shared" si="33"/>
        <v>10.007175</v>
      </c>
      <c r="BU22" s="7"/>
      <c r="BV22" s="7"/>
      <c r="BW22" s="208"/>
      <c r="BX22" s="208"/>
      <c r="BY22" s="199"/>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769"/>
      <c r="DA22" s="769"/>
      <c r="DB22" s="769"/>
      <c r="DC22" s="769"/>
      <c r="DD22" s="769"/>
      <c r="DE22" s="769"/>
    </row>
    <row r="23" spans="1:115" x14ac:dyDescent="0.45">
      <c r="A23" s="162"/>
      <c r="B23" s="153" t="s">
        <v>19</v>
      </c>
      <c r="C23" s="29"/>
      <c r="D23" s="29"/>
      <c r="E23" s="29"/>
      <c r="F23" s="29"/>
      <c r="G23" s="29"/>
      <c r="H23" s="29"/>
      <c r="I23" s="29">
        <v>2.0288785530900109</v>
      </c>
      <c r="J23" s="29">
        <v>1.9258249311802371</v>
      </c>
      <c r="K23" s="29">
        <v>1.9084004057365556</v>
      </c>
      <c r="L23" s="29">
        <v>1.9432494566239191</v>
      </c>
      <c r="M23" s="29">
        <v>1.9235249195675477</v>
      </c>
      <c r="N23" s="29">
        <v>2.0121178190918032</v>
      </c>
      <c r="O23" s="29">
        <v>2.1345043668509955</v>
      </c>
      <c r="P23" s="214">
        <f>IF(ISERROR(N23/M23),"N/A",IF(M23&lt;0,"N/A",IF(N23&lt;0,"N/A",IF(N23/M23-1&gt;300%,"&gt;±300%",IF(N23/M23-1&lt;-300%,"&gt;±300%",N23/M23-1)))))</f>
        <v>4.6057578263229981E-2</v>
      </c>
      <c r="Q23" s="214">
        <f>IF(ISERROR(O23/N23),"N/A",IF(N23&lt;0,"N/A",IF(O23&lt;0,"N/A",IF(O23/N23-1&gt;300%,"&gt;±300%",IF(O23/N23-1&lt;-300%,"&gt;±300%",O23/N23-1)))))</f>
        <v>6.0824742268041243E-2</v>
      </c>
      <c r="R23" s="783"/>
      <c r="S23" s="29">
        <v>0.52750842380340279</v>
      </c>
      <c r="T23" s="29">
        <v>0.48693085274160258</v>
      </c>
      <c r="U23" s="29">
        <v>0.48185865635887754</v>
      </c>
      <c r="V23" s="29">
        <v>0.53258062018612784</v>
      </c>
      <c r="W23" s="29">
        <v>0.51279503690387918</v>
      </c>
      <c r="X23" s="29">
        <v>0.3370193629565415</v>
      </c>
      <c r="Y23" s="29">
        <v>0.52960185607456522</v>
      </c>
      <c r="Z23" s="29">
        <v>0.54640867524525127</v>
      </c>
      <c r="AA23" s="29">
        <v>0.42939009129072503</v>
      </c>
      <c r="AB23" s="29">
        <v>0.45324509636243193</v>
      </c>
      <c r="AC23" s="29">
        <v>0.50095510650584585</v>
      </c>
      <c r="AD23" s="29">
        <v>0.52481011157755286</v>
      </c>
      <c r="AE23" s="29">
        <v>0.48581236415597978</v>
      </c>
      <c r="AF23" s="29">
        <v>0.48581236415597978</v>
      </c>
      <c r="AG23" s="29">
        <v>0.48581236415597978</v>
      </c>
      <c r="AH23" s="184">
        <v>0.48581236415597978</v>
      </c>
      <c r="AI23" s="184">
        <v>0.47607241759296803</v>
      </c>
      <c r="AJ23" s="184">
        <v>0.47607241759296803</v>
      </c>
      <c r="AK23" s="184">
        <v>0.47607241759296803</v>
      </c>
      <c r="AL23" s="184">
        <v>0.49530766678864352</v>
      </c>
      <c r="AM23" s="184">
        <v>0.45775680384338524</v>
      </c>
      <c r="AN23" s="184">
        <v>0.49296886567749176</v>
      </c>
      <c r="AO23" s="184">
        <v>0.52315063296386888</v>
      </c>
      <c r="AP23" s="184">
        <v>0.53824151660705732</v>
      </c>
      <c r="AQ23" s="184">
        <v>0.53362609171274888</v>
      </c>
      <c r="AR23" s="1017">
        <f t="shared" si="19"/>
        <v>0.16574147501982561</v>
      </c>
      <c r="AS23" s="1017">
        <f t="shared" si="20"/>
        <v>-8.5750072261295829E-3</v>
      </c>
      <c r="AT23" s="1075"/>
      <c r="AU23" s="29">
        <f t="shared" si="4"/>
        <v>1.0144392765450054</v>
      </c>
      <c r="AV23" s="29">
        <f t="shared" si="5"/>
        <v>1.0144392765450054</v>
      </c>
      <c r="AW23" s="29">
        <f t="shared" si="6"/>
        <v>0.84981439986042062</v>
      </c>
      <c r="AX23" s="962">
        <f t="shared" si="7"/>
        <v>1.0760105313198165</v>
      </c>
      <c r="AY23" s="610">
        <f t="shared" si="8"/>
        <v>0.88263518765315696</v>
      </c>
      <c r="AZ23" s="610">
        <f t="shared" si="9"/>
        <v>1.0257652180833987</v>
      </c>
      <c r="BA23" s="610">
        <f t="shared" si="10"/>
        <v>0.97162472831195956</v>
      </c>
      <c r="BB23" s="610">
        <f t="shared" si="11"/>
        <v>0.97162472831195956</v>
      </c>
      <c r="BC23" s="610">
        <f t="shared" si="12"/>
        <v>0.95214483518593607</v>
      </c>
      <c r="BD23" s="610">
        <f t="shared" si="13"/>
        <v>0.97138008438161161</v>
      </c>
      <c r="BE23" s="610">
        <f t="shared" si="14"/>
        <v>0.950725669520877</v>
      </c>
      <c r="BF23" s="610">
        <f t="shared" si="21"/>
        <v>1.0613921495709262</v>
      </c>
      <c r="BH23" s="1084" t="s">
        <v>19</v>
      </c>
      <c r="BI23" s="29"/>
      <c r="BJ23" s="29"/>
      <c r="BK23" s="29"/>
      <c r="BL23" s="29"/>
      <c r="BM23" s="29"/>
      <c r="BN23" s="29"/>
      <c r="BO23" s="29">
        <f t="shared" si="33"/>
        <v>2.0288785530900109</v>
      </c>
      <c r="BP23" s="29">
        <f t="shared" si="33"/>
        <v>1.9258249311802371</v>
      </c>
      <c r="BQ23" s="29">
        <f t="shared" si="33"/>
        <v>1.9084004057365556</v>
      </c>
      <c r="BR23" s="29">
        <f t="shared" si="33"/>
        <v>1.9432494566239191</v>
      </c>
      <c r="BS23" s="29">
        <f t="shared" si="33"/>
        <v>1.9235249195675477</v>
      </c>
      <c r="BT23" s="29">
        <f t="shared" si="33"/>
        <v>2.0121178190918032</v>
      </c>
      <c r="BU23" s="29"/>
      <c r="BV23" s="29"/>
      <c r="BW23" s="217"/>
      <c r="BX23" s="217"/>
      <c r="BY23" s="199"/>
      <c r="BZ23" s="851"/>
      <c r="CA23" s="851"/>
      <c r="CB23" s="851"/>
      <c r="CC23" s="851"/>
      <c r="CD23" s="851"/>
      <c r="CE23" s="851"/>
      <c r="CF23" s="851"/>
      <c r="CG23" s="851"/>
      <c r="CH23" s="851"/>
      <c r="CI23" s="851"/>
      <c r="CJ23" s="851"/>
      <c r="CK23" s="851"/>
      <c r="CL23" s="851"/>
      <c r="CM23" s="851"/>
      <c r="CN23" s="851"/>
      <c r="CO23" s="851"/>
      <c r="CP23" s="851"/>
      <c r="CQ23" s="851"/>
      <c r="CR23" s="851"/>
      <c r="CS23" s="851"/>
      <c r="CT23" s="851"/>
      <c r="CU23" s="851"/>
      <c r="CV23" s="851"/>
      <c r="CW23" s="851"/>
      <c r="CX23" s="851"/>
      <c r="CY23" s="851"/>
      <c r="CZ23" s="851"/>
      <c r="DA23" s="851"/>
      <c r="DB23" s="851"/>
      <c r="DC23" s="851"/>
      <c r="DD23" s="851"/>
      <c r="DE23" s="851"/>
      <c r="DF23" s="851"/>
      <c r="DG23" s="851"/>
      <c r="DH23" s="851"/>
      <c r="DI23" s="851"/>
      <c r="DJ23" s="851"/>
      <c r="DK23" s="851"/>
    </row>
    <row r="24" spans="1:115" s="945" customFormat="1" x14ac:dyDescent="0.45">
      <c r="C24" s="1070"/>
      <c r="D24" s="1070"/>
      <c r="E24" s="1098"/>
      <c r="F24" s="1098"/>
      <c r="G24" s="1098"/>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1098"/>
      <c r="AD24" s="1070"/>
      <c r="AE24" s="1070"/>
      <c r="AF24" s="1070"/>
      <c r="AG24" s="1070"/>
      <c r="AH24" s="1071"/>
      <c r="AI24" s="1071"/>
      <c r="AJ24" s="1071"/>
      <c r="AK24" s="1071"/>
      <c r="AL24" s="1071"/>
      <c r="AM24" s="1071"/>
      <c r="AN24" s="1071"/>
      <c r="AO24" s="1071"/>
      <c r="AP24" s="1071"/>
      <c r="AQ24" s="1071"/>
      <c r="AR24" s="1078"/>
      <c r="AS24" s="1078"/>
      <c r="AT24" s="1070"/>
      <c r="AU24" s="1070"/>
      <c r="AV24" s="1070"/>
      <c r="AW24" s="1070"/>
      <c r="AX24" s="1070"/>
      <c r="AY24" s="1070"/>
      <c r="AZ24" s="1070"/>
      <c r="BA24" s="1070"/>
      <c r="BB24" s="1070"/>
      <c r="BC24" s="1070"/>
      <c r="BD24" s="1070"/>
      <c r="BE24" s="1070"/>
      <c r="BF24" s="1070"/>
      <c r="BG24" s="1070"/>
      <c r="BH24" s="1085"/>
      <c r="BI24" s="1070"/>
      <c r="BJ24" s="1070"/>
      <c r="BK24" s="1070"/>
      <c r="BL24" s="1070"/>
      <c r="BM24" s="1070"/>
      <c r="BN24" s="1070"/>
      <c r="BO24" s="1070"/>
      <c r="BP24" s="1070"/>
      <c r="BQ24" s="1070"/>
      <c r="BR24" s="1070"/>
      <c r="BS24" s="1070"/>
      <c r="BT24" s="1070"/>
      <c r="BU24" s="1070"/>
      <c r="BV24" s="1070"/>
      <c r="BW24" s="1070"/>
      <c r="BX24" s="1070"/>
      <c r="BY24" s="1070"/>
      <c r="BZ24" s="1070"/>
      <c r="CA24" s="1070"/>
      <c r="CB24" s="1070"/>
      <c r="CC24" s="1070"/>
      <c r="CD24" s="1070"/>
      <c r="CE24" s="1070"/>
      <c r="CF24" s="1070"/>
      <c r="CG24" s="1070"/>
      <c r="CH24" s="1070"/>
      <c r="CI24" s="1070"/>
      <c r="CJ24" s="1070"/>
      <c r="CK24" s="1070"/>
      <c r="CL24" s="1070"/>
      <c r="CM24" s="1070"/>
      <c r="CN24" s="1070"/>
      <c r="CO24" s="1070"/>
      <c r="CP24" s="1070"/>
      <c r="CQ24" s="1070"/>
      <c r="CR24" s="1070"/>
      <c r="CS24" s="1070"/>
      <c r="CT24" s="1070"/>
      <c r="CU24" s="1070"/>
      <c r="CV24" s="1070"/>
      <c r="CW24" s="1070"/>
      <c r="CX24" s="1070"/>
      <c r="CY24" s="1070"/>
      <c r="CZ24" s="1070"/>
      <c r="DA24" s="1070"/>
      <c r="DB24" s="1070"/>
      <c r="DC24" s="1070"/>
      <c r="DD24" s="1070"/>
      <c r="DE24" s="1070"/>
      <c r="DF24" s="1070"/>
      <c r="DG24" s="1070"/>
      <c r="DH24" s="1070"/>
      <c r="DI24" s="1070"/>
      <c r="DJ24" s="1070"/>
      <c r="DK24" s="1070"/>
    </row>
    <row r="25" spans="1:115" s="945" customFormat="1" x14ac:dyDescent="0.45">
      <c r="C25" s="1070"/>
      <c r="D25" s="1070"/>
      <c r="E25" s="1098"/>
      <c r="F25" s="1250" t="s">
        <v>268</v>
      </c>
      <c r="G25" s="1250"/>
      <c r="H25" s="1098"/>
      <c r="I25" s="1099">
        <f>I6-SUM(S6:V6)</f>
        <v>0</v>
      </c>
      <c r="J25" s="1099">
        <f>J6-SUM(W6:Z6)</f>
        <v>0</v>
      </c>
      <c r="K25" s="1099">
        <f>K6-SUM(AA6:AD6)</f>
        <v>0</v>
      </c>
      <c r="L25" s="1099">
        <f>L6-SUM(AE6:AH6)</f>
        <v>0</v>
      </c>
      <c r="M25" s="1099">
        <f>M6-SUM(AI6:AL6)</f>
        <v>0</v>
      </c>
      <c r="N25" s="1099">
        <f>N6-SUM(AM6:AP6)</f>
        <v>0</v>
      </c>
      <c r="O25" s="1099"/>
      <c r="P25" s="1100" t="s">
        <v>275</v>
      </c>
      <c r="Q25" s="1098"/>
      <c r="R25" s="1098"/>
      <c r="S25" s="1098"/>
      <c r="T25" s="1098"/>
      <c r="U25" s="1098"/>
      <c r="V25" s="1098"/>
      <c r="W25" s="1098"/>
      <c r="X25" s="1098"/>
      <c r="Y25" s="1098"/>
      <c r="Z25" s="1098"/>
      <c r="AA25" s="1098"/>
      <c r="AB25" s="1098"/>
      <c r="AC25" s="1098"/>
      <c r="AD25" s="1070"/>
      <c r="AE25" s="1070"/>
      <c r="AF25" s="1070"/>
      <c r="AG25" s="1070"/>
      <c r="AH25" s="1071"/>
      <c r="AI25" s="1071"/>
      <c r="AJ25" s="1071"/>
      <c r="AK25" s="1071"/>
      <c r="AL25" s="1071"/>
      <c r="AM25" s="1071"/>
      <c r="AN25" s="1071"/>
      <c r="AO25" s="1071"/>
      <c r="AP25" s="1071"/>
      <c r="AQ25" s="1071"/>
      <c r="AR25" s="1078"/>
      <c r="AS25" s="1078"/>
      <c r="AT25" s="1070"/>
      <c r="AU25" s="1070"/>
      <c r="AV25" s="1070"/>
      <c r="AW25" s="1070"/>
      <c r="AX25" s="1070"/>
      <c r="AY25" s="1070"/>
      <c r="AZ25" s="1070"/>
      <c r="BA25" s="1070"/>
      <c r="BB25" s="1070"/>
      <c r="BC25" s="1070"/>
      <c r="BD25" s="1070"/>
      <c r="BE25" s="1070"/>
      <c r="BF25" s="1070"/>
      <c r="BG25" s="1070"/>
      <c r="BH25" s="1085"/>
      <c r="BI25" s="1070"/>
      <c r="BJ25" s="1070"/>
      <c r="BK25" s="1070"/>
      <c r="BL25" s="1070"/>
      <c r="BM25" s="1070"/>
      <c r="BN25" s="1070"/>
      <c r="BO25" s="1070"/>
      <c r="BP25" s="1070"/>
      <c r="BQ25" s="1070"/>
      <c r="BR25" s="1070"/>
      <c r="BS25" s="1070"/>
      <c r="BT25" s="1070"/>
      <c r="BU25" s="1070"/>
      <c r="BV25" s="1070"/>
      <c r="BW25" s="1070"/>
      <c r="BX25" s="1070"/>
      <c r="BY25" s="1070"/>
      <c r="BZ25" s="1070"/>
      <c r="CA25" s="1070"/>
      <c r="CB25" s="1070"/>
      <c r="CC25" s="1070"/>
      <c r="CD25" s="1070"/>
      <c r="CE25" s="1070"/>
      <c r="CF25" s="1070"/>
      <c r="CG25" s="1070"/>
      <c r="CH25" s="1070"/>
      <c r="CI25" s="1070"/>
      <c r="CJ25" s="1070"/>
      <c r="CK25" s="1070"/>
      <c r="CL25" s="1070"/>
      <c r="CM25" s="1070"/>
      <c r="CN25" s="1070"/>
      <c r="CO25" s="1070"/>
      <c r="CP25" s="1070"/>
      <c r="CQ25" s="1070"/>
      <c r="CR25" s="1070"/>
      <c r="CS25" s="1070"/>
      <c r="CT25" s="1070"/>
      <c r="CU25" s="1070"/>
      <c r="CV25" s="1070"/>
      <c r="CW25" s="1070"/>
      <c r="CX25" s="1070"/>
      <c r="CY25" s="1070"/>
      <c r="CZ25" s="1070"/>
      <c r="DA25" s="1070"/>
      <c r="DB25" s="1070"/>
      <c r="DC25" s="1070"/>
      <c r="DD25" s="1070"/>
      <c r="DE25" s="1070"/>
      <c r="DF25" s="1070"/>
      <c r="DG25" s="1070"/>
      <c r="DH25" s="1070"/>
      <c r="DI25" s="1070"/>
      <c r="DJ25" s="1070"/>
      <c r="DK25" s="1070"/>
    </row>
    <row r="26" spans="1:115" s="945" customFormat="1" x14ac:dyDescent="0.45">
      <c r="C26" s="1070"/>
      <c r="D26" s="1070"/>
      <c r="E26" s="1098"/>
      <c r="F26" s="1098"/>
      <c r="G26" s="1098"/>
      <c r="H26" s="1098"/>
      <c r="I26" s="1099">
        <f t="shared" ref="I26:I43" si="34">I7-SUM(S7:V7)</f>
        <v>0</v>
      </c>
      <c r="J26" s="1099">
        <f t="shared" ref="J26:J43" si="35">J7-SUM(W7:Z7)</f>
        <v>0</v>
      </c>
      <c r="K26" s="1099">
        <f t="shared" ref="K26:K43" si="36">K7-SUM(AA7:AD7)</f>
        <v>0</v>
      </c>
      <c r="L26" s="1099">
        <f t="shared" ref="L26:L43" si="37">L7-SUM(AE7:AH7)</f>
        <v>0</v>
      </c>
      <c r="M26" s="1099">
        <f t="shared" ref="M26:M43" si="38">M7-SUM(AI7:AL7)</f>
        <v>0</v>
      </c>
      <c r="N26" s="1099">
        <f t="shared" ref="N26:N43" si="39">N7-SUM(AM7:AP7)</f>
        <v>0</v>
      </c>
      <c r="O26" s="1099"/>
      <c r="P26" s="1100" t="s">
        <v>276</v>
      </c>
      <c r="Q26" s="1098"/>
      <c r="R26" s="1098"/>
      <c r="S26" s="1098"/>
      <c r="T26" s="1098"/>
      <c r="U26" s="1098"/>
      <c r="V26" s="1098"/>
      <c r="W26" s="1098"/>
      <c r="X26" s="1098"/>
      <c r="Y26" s="1098"/>
      <c r="Z26" s="1098"/>
      <c r="AA26" s="1098"/>
      <c r="AB26" s="1098"/>
      <c r="AC26" s="1098"/>
      <c r="AD26" s="1070"/>
      <c r="AE26" s="1070"/>
      <c r="AF26" s="1070"/>
      <c r="AG26" s="1070"/>
      <c r="AH26" s="1071"/>
      <c r="AI26" s="1071"/>
      <c r="AJ26" s="1071"/>
      <c r="AK26" s="1071"/>
      <c r="AL26" s="1071"/>
      <c r="AM26" s="1071"/>
      <c r="AN26" s="1071"/>
      <c r="AO26" s="1071"/>
      <c r="AP26" s="1071"/>
      <c r="AQ26" s="1071"/>
      <c r="AR26" s="1078"/>
      <c r="AS26" s="1078"/>
      <c r="AT26" s="1070"/>
      <c r="AU26" s="1070"/>
      <c r="AV26" s="1070"/>
      <c r="AW26" s="1070"/>
      <c r="AX26" s="1070"/>
      <c r="AY26" s="1070"/>
      <c r="AZ26" s="1070"/>
      <c r="BA26" s="1070"/>
      <c r="BB26" s="1070"/>
      <c r="BC26" s="1070"/>
      <c r="BD26" s="1070"/>
      <c r="BE26" s="1070"/>
      <c r="BF26" s="1070"/>
      <c r="BG26" s="1070"/>
      <c r="BH26" s="1085"/>
      <c r="BI26" s="1070"/>
      <c r="BJ26" s="1070"/>
      <c r="BK26" s="1070"/>
      <c r="BL26" s="1070"/>
      <c r="BM26" s="1070"/>
      <c r="BN26" s="1070"/>
      <c r="BO26" s="1070"/>
      <c r="BP26" s="1070"/>
      <c r="BQ26" s="1070"/>
      <c r="BR26" s="1070"/>
      <c r="BS26" s="1070"/>
      <c r="BT26" s="1070"/>
      <c r="BU26" s="1070"/>
      <c r="BV26" s="1070"/>
      <c r="BW26" s="1070"/>
      <c r="BX26" s="1070"/>
      <c r="BY26" s="1070"/>
      <c r="BZ26" s="1070"/>
      <c r="CA26" s="1070"/>
      <c r="CB26" s="1070"/>
      <c r="CC26" s="1070"/>
      <c r="CD26" s="1070"/>
      <c r="CE26" s="1070"/>
      <c r="CF26" s="1070"/>
      <c r="CG26" s="1070"/>
      <c r="CH26" s="1070"/>
      <c r="CI26" s="1070"/>
      <c r="CJ26" s="1070"/>
      <c r="CK26" s="1070"/>
      <c r="CL26" s="1070"/>
      <c r="CM26" s="1070"/>
      <c r="CN26" s="1070"/>
      <c r="CO26" s="1070"/>
      <c r="CP26" s="1070"/>
      <c r="CQ26" s="1070"/>
      <c r="CR26" s="1070"/>
      <c r="CS26" s="1070"/>
      <c r="CT26" s="1070"/>
      <c r="CU26" s="1070"/>
      <c r="CV26" s="1070"/>
      <c r="CW26" s="1070"/>
      <c r="CX26" s="1070"/>
      <c r="CY26" s="1070"/>
      <c r="CZ26" s="1070"/>
      <c r="DA26" s="1070"/>
      <c r="DB26" s="1070"/>
      <c r="DC26" s="1070"/>
      <c r="DD26" s="1070"/>
      <c r="DE26" s="1070"/>
      <c r="DF26" s="1070"/>
      <c r="DG26" s="1070"/>
      <c r="DH26" s="1070"/>
      <c r="DI26" s="1070"/>
      <c r="DJ26" s="1070"/>
      <c r="DK26" s="1070"/>
    </row>
    <row r="27" spans="1:115" s="945" customFormat="1" x14ac:dyDescent="0.45">
      <c r="C27" s="1070"/>
      <c r="D27" s="1070"/>
      <c r="E27" s="1098"/>
      <c r="F27" s="1098"/>
      <c r="G27" s="1098"/>
      <c r="H27" s="1098"/>
      <c r="I27" s="1099">
        <f t="shared" si="34"/>
        <v>0</v>
      </c>
      <c r="J27" s="1099">
        <f t="shared" si="35"/>
        <v>0</v>
      </c>
      <c r="K27" s="1099">
        <f t="shared" si="36"/>
        <v>0</v>
      </c>
      <c r="L27" s="1099">
        <f t="shared" si="37"/>
        <v>0</v>
      </c>
      <c r="M27" s="1099">
        <f t="shared" si="38"/>
        <v>0</v>
      </c>
      <c r="N27" s="1099">
        <f t="shared" si="39"/>
        <v>0</v>
      </c>
      <c r="O27" s="1099"/>
      <c r="P27" s="1100"/>
      <c r="Q27" s="1098"/>
      <c r="R27" s="1098"/>
      <c r="S27" s="1098"/>
      <c r="T27" s="1098"/>
      <c r="U27" s="1098"/>
      <c r="V27" s="1098"/>
      <c r="W27" s="1098"/>
      <c r="X27" s="1098"/>
      <c r="Y27" s="1098"/>
      <c r="Z27" s="1098"/>
      <c r="AA27" s="1098"/>
      <c r="AB27" s="1098"/>
      <c r="AC27" s="1098"/>
      <c r="AD27" s="1070"/>
      <c r="AE27" s="1070"/>
      <c r="AF27" s="1070"/>
      <c r="AG27" s="1070"/>
      <c r="AH27" s="1071"/>
      <c r="AI27" s="1071"/>
      <c r="AJ27" s="1071"/>
      <c r="AK27" s="1071"/>
      <c r="AL27" s="1071"/>
      <c r="AM27" s="1071"/>
      <c r="AN27" s="1071"/>
      <c r="AO27" s="1071"/>
      <c r="AP27" s="1071"/>
      <c r="AQ27" s="1071"/>
      <c r="AR27" s="1078"/>
      <c r="AS27" s="1078"/>
      <c r="AT27" s="1070"/>
      <c r="AU27" s="1070"/>
      <c r="AV27" s="1070"/>
      <c r="AW27" s="1070"/>
      <c r="AX27" s="1070"/>
      <c r="AY27" s="1070"/>
      <c r="AZ27" s="1070"/>
      <c r="BA27" s="1070"/>
      <c r="BB27" s="1070"/>
      <c r="BC27" s="1070"/>
      <c r="BD27" s="1070"/>
      <c r="BE27" s="1070"/>
      <c r="BF27" s="1070"/>
      <c r="BG27" s="1070"/>
      <c r="BH27" s="1085"/>
      <c r="BI27" s="1070"/>
      <c r="BJ27" s="1070"/>
      <c r="BK27" s="1070"/>
      <c r="BL27" s="1070"/>
      <c r="BM27" s="1070"/>
      <c r="BN27" s="1070"/>
      <c r="BO27" s="1070"/>
      <c r="BP27" s="1070"/>
      <c r="BQ27" s="1070"/>
      <c r="BR27" s="1070"/>
      <c r="BS27" s="1070"/>
      <c r="BT27" s="1070"/>
      <c r="BU27" s="1070"/>
      <c r="BV27" s="1070"/>
      <c r="BW27" s="1070"/>
      <c r="BX27" s="1070"/>
      <c r="BY27" s="1070"/>
      <c r="BZ27" s="1070"/>
      <c r="CA27" s="1070"/>
      <c r="CB27" s="1070"/>
      <c r="CC27" s="1070"/>
      <c r="CD27" s="1070"/>
      <c r="CE27" s="1070"/>
      <c r="CF27" s="1070"/>
      <c r="CG27" s="1070"/>
      <c r="CH27" s="1070"/>
      <c r="CI27" s="1070"/>
      <c r="CJ27" s="1070"/>
      <c r="CK27" s="1070"/>
      <c r="CL27" s="1070"/>
      <c r="CM27" s="1070"/>
      <c r="CN27" s="1070"/>
      <c r="CO27" s="1070"/>
      <c r="CP27" s="1070"/>
      <c r="CQ27" s="1070"/>
      <c r="CR27" s="1070"/>
      <c r="CS27" s="1070"/>
      <c r="CT27" s="1070"/>
      <c r="CU27" s="1070"/>
      <c r="CV27" s="1070"/>
      <c r="CW27" s="1070"/>
      <c r="CX27" s="1070"/>
      <c r="CY27" s="1070"/>
      <c r="CZ27" s="1070"/>
      <c r="DA27" s="1070"/>
      <c r="DB27" s="1070"/>
      <c r="DC27" s="1070"/>
      <c r="DD27" s="1070"/>
      <c r="DE27" s="1070"/>
      <c r="DF27" s="1070"/>
      <c r="DG27" s="1070"/>
      <c r="DH27" s="1070"/>
      <c r="DI27" s="1070"/>
      <c r="DJ27" s="1070"/>
      <c r="DK27" s="1070"/>
    </row>
    <row r="28" spans="1:115" s="945" customFormat="1" x14ac:dyDescent="0.45">
      <c r="C28" s="1073"/>
      <c r="D28" s="1073"/>
      <c r="E28" s="1099"/>
      <c r="F28" s="1099"/>
      <c r="G28" s="1099"/>
      <c r="H28" s="1099"/>
      <c r="I28" s="1099">
        <f t="shared" si="34"/>
        <v>0</v>
      </c>
      <c r="J28" s="1099">
        <f t="shared" si="35"/>
        <v>0</v>
      </c>
      <c r="K28" s="1099">
        <f t="shared" si="36"/>
        <v>0</v>
      </c>
      <c r="L28" s="1099">
        <f t="shared" si="37"/>
        <v>0</v>
      </c>
      <c r="M28" s="1099">
        <f t="shared" si="38"/>
        <v>0</v>
      </c>
      <c r="N28" s="1099">
        <f t="shared" si="39"/>
        <v>0</v>
      </c>
      <c r="O28" s="1099"/>
      <c r="P28" s="1101"/>
      <c r="Q28" s="1099"/>
      <c r="R28" s="1099"/>
      <c r="S28" s="1099"/>
      <c r="T28" s="1099"/>
      <c r="U28" s="1099"/>
      <c r="V28" s="1099"/>
      <c r="W28" s="1099"/>
      <c r="X28" s="1099"/>
      <c r="Y28" s="1099"/>
      <c r="Z28" s="1099"/>
      <c r="AA28" s="1099"/>
      <c r="AB28" s="1099"/>
      <c r="AC28" s="1099"/>
      <c r="AD28" s="1073"/>
      <c r="AE28" s="1073"/>
      <c r="AF28" s="1073"/>
      <c r="AG28" s="1073"/>
      <c r="AH28" s="1073"/>
      <c r="AI28" s="1073"/>
      <c r="AJ28" s="1073"/>
      <c r="AK28" s="1073"/>
      <c r="AL28" s="1073"/>
      <c r="AM28" s="1073"/>
      <c r="AN28" s="1073"/>
      <c r="AO28" s="1073"/>
      <c r="AP28" s="1073"/>
      <c r="AQ28" s="1073"/>
      <c r="AR28" s="1073"/>
      <c r="AS28" s="1073"/>
      <c r="AT28" s="1073"/>
      <c r="AU28" s="1073"/>
      <c r="AV28" s="1073"/>
      <c r="AW28" s="1073"/>
      <c r="AX28" s="1073"/>
      <c r="AY28" s="1073"/>
      <c r="AZ28" s="1073"/>
      <c r="BA28" s="1073"/>
      <c r="BB28" s="1073"/>
      <c r="BC28" s="1073"/>
      <c r="BD28" s="1073"/>
      <c r="BE28" s="1073"/>
      <c r="BF28" s="1073"/>
      <c r="BG28" s="1073"/>
      <c r="BH28" s="1086"/>
      <c r="BI28" s="1073"/>
      <c r="BJ28" s="1073"/>
      <c r="BK28" s="1073"/>
      <c r="BL28" s="1073"/>
      <c r="BM28" s="1073"/>
      <c r="BN28" s="1073"/>
      <c r="BO28" s="1073"/>
      <c r="BP28" s="1073"/>
      <c r="BQ28" s="1073"/>
      <c r="BR28" s="1073"/>
      <c r="BS28" s="1073"/>
      <c r="BT28" s="1073"/>
      <c r="BU28" s="1073"/>
      <c r="BV28" s="1073"/>
      <c r="BW28" s="1073"/>
      <c r="BX28" s="1073"/>
      <c r="BY28" s="1073"/>
      <c r="BZ28" s="1073"/>
      <c r="CA28" s="1073"/>
      <c r="CB28" s="1073"/>
      <c r="CC28" s="1073"/>
      <c r="CD28" s="1073"/>
      <c r="CE28" s="1073"/>
      <c r="CF28" s="1073"/>
      <c r="CG28" s="1073"/>
      <c r="CH28" s="1073"/>
      <c r="CI28" s="1073"/>
      <c r="CJ28" s="1073"/>
      <c r="CK28" s="1073"/>
      <c r="CL28" s="1073"/>
      <c r="CM28" s="1073"/>
      <c r="CN28" s="1073"/>
      <c r="CO28" s="1073"/>
      <c r="CP28" s="1073"/>
      <c r="CQ28" s="1073"/>
      <c r="CR28" s="1073"/>
      <c r="CS28" s="1073"/>
      <c r="CT28" s="1073"/>
      <c r="CU28" s="1073"/>
      <c r="CV28" s="1073"/>
      <c r="CW28" s="1073"/>
      <c r="CX28" s="1073"/>
      <c r="CY28" s="1073"/>
      <c r="CZ28" s="1073"/>
      <c r="DA28" s="1073"/>
      <c r="DB28" s="1073"/>
      <c r="DC28" s="1073"/>
      <c r="DD28" s="1073"/>
      <c r="DE28" s="1073"/>
      <c r="DF28" s="1073"/>
      <c r="DG28" s="1073"/>
      <c r="DH28" s="1073"/>
      <c r="DI28" s="1073"/>
      <c r="DJ28" s="1073"/>
      <c r="DK28" s="1073"/>
    </row>
    <row r="29" spans="1:115" s="945" customFormat="1" x14ac:dyDescent="0.45">
      <c r="C29" s="1073"/>
      <c r="D29" s="1073"/>
      <c r="E29" s="1099"/>
      <c r="F29" s="1099"/>
      <c r="G29" s="1099"/>
      <c r="H29" s="1099"/>
      <c r="I29" s="1099">
        <f t="shared" si="34"/>
        <v>0</v>
      </c>
      <c r="J29" s="1099">
        <f t="shared" si="35"/>
        <v>0</v>
      </c>
      <c r="K29" s="1099">
        <f t="shared" si="36"/>
        <v>0</v>
      </c>
      <c r="L29" s="1099">
        <f t="shared" si="37"/>
        <v>0</v>
      </c>
      <c r="M29" s="1099">
        <f t="shared" si="38"/>
        <v>0</v>
      </c>
      <c r="N29" s="1099">
        <f t="shared" si="39"/>
        <v>0</v>
      </c>
      <c r="O29" s="1099"/>
      <c r="P29" s="1101"/>
      <c r="Q29" s="1099"/>
      <c r="R29" s="1099"/>
      <c r="S29" s="1099"/>
      <c r="T29" s="1099"/>
      <c r="U29" s="1099"/>
      <c r="V29" s="1099"/>
      <c r="W29" s="1099"/>
      <c r="X29" s="1099"/>
      <c r="Y29" s="1099"/>
      <c r="Z29" s="1099"/>
      <c r="AA29" s="1099"/>
      <c r="AB29" s="1099"/>
      <c r="AC29" s="1099"/>
      <c r="AD29" s="1073"/>
      <c r="AE29" s="1073"/>
      <c r="AF29" s="1073"/>
      <c r="AG29" s="1073"/>
      <c r="AH29" s="1073"/>
      <c r="AI29" s="1073"/>
      <c r="AJ29" s="1073"/>
      <c r="AK29" s="1073"/>
      <c r="AL29" s="1073"/>
      <c r="AM29" s="1073"/>
      <c r="AN29" s="1073"/>
      <c r="AO29" s="1073"/>
      <c r="AP29" s="1073"/>
      <c r="AQ29" s="1073"/>
      <c r="AR29" s="1073"/>
      <c r="AS29" s="1073"/>
      <c r="AT29" s="1073"/>
      <c r="AU29" s="1073"/>
      <c r="AV29" s="1073"/>
      <c r="AW29" s="1073"/>
      <c r="AX29" s="1073"/>
      <c r="AY29" s="1073"/>
      <c r="AZ29" s="1073"/>
      <c r="BA29" s="1073"/>
      <c r="BB29" s="1073"/>
      <c r="BC29" s="1073"/>
      <c r="BD29" s="1073"/>
      <c r="BE29" s="1073"/>
      <c r="BF29" s="1073"/>
      <c r="BG29" s="1073"/>
      <c r="BH29" s="1086"/>
      <c r="BI29" s="1073"/>
      <c r="BJ29" s="1073"/>
      <c r="BK29" s="1073"/>
      <c r="BL29" s="1073"/>
      <c r="BM29" s="1073"/>
      <c r="BN29" s="1073"/>
      <c r="BO29" s="1073"/>
      <c r="BP29" s="1073"/>
      <c r="BQ29" s="1073"/>
      <c r="BR29" s="1073"/>
      <c r="BS29" s="1073"/>
      <c r="BT29" s="1073"/>
      <c r="BU29" s="1073"/>
      <c r="BV29" s="1073"/>
      <c r="BW29" s="1073"/>
      <c r="BX29" s="1073"/>
      <c r="BY29" s="1073"/>
      <c r="BZ29" s="1073"/>
      <c r="CA29" s="1073"/>
      <c r="CB29" s="1073"/>
      <c r="CC29" s="1073"/>
      <c r="CD29" s="1073"/>
      <c r="CE29" s="1073"/>
      <c r="CF29" s="1073"/>
      <c r="CG29" s="1073"/>
      <c r="CH29" s="1073"/>
      <c r="CI29" s="1073"/>
      <c r="CJ29" s="1073"/>
      <c r="CK29" s="1073"/>
      <c r="CL29" s="1073"/>
      <c r="CM29" s="1073"/>
      <c r="CN29" s="1073"/>
      <c r="CO29" s="1073"/>
      <c r="CP29" s="1073"/>
      <c r="CQ29" s="1073"/>
      <c r="CR29" s="1073"/>
      <c r="CS29" s="1073"/>
      <c r="CT29" s="1073"/>
      <c r="CU29" s="1073"/>
      <c r="CV29" s="1073"/>
      <c r="CW29" s="1073"/>
      <c r="CX29" s="1073"/>
      <c r="CY29" s="1073"/>
      <c r="CZ29" s="1073"/>
      <c r="DA29" s="1073"/>
      <c r="DB29" s="1073"/>
      <c r="DC29" s="1073"/>
      <c r="DD29" s="1073"/>
      <c r="DE29" s="1073"/>
      <c r="DF29" s="1073"/>
      <c r="DG29" s="1073"/>
      <c r="DH29" s="1073"/>
      <c r="DI29" s="1073"/>
      <c r="DJ29" s="1073"/>
      <c r="DK29" s="1073"/>
    </row>
    <row r="30" spans="1:115" s="945" customFormat="1" x14ac:dyDescent="0.45">
      <c r="C30" s="1073"/>
      <c r="D30" s="1073"/>
      <c r="E30" s="1099"/>
      <c r="F30" s="1099"/>
      <c r="G30" s="1099"/>
      <c r="H30" s="1099"/>
      <c r="I30" s="1099">
        <f t="shared" si="34"/>
        <v>0</v>
      </c>
      <c r="J30" s="1099">
        <f t="shared" si="35"/>
        <v>0</v>
      </c>
      <c r="K30" s="1099">
        <f t="shared" si="36"/>
        <v>0</v>
      </c>
      <c r="L30" s="1099">
        <f t="shared" si="37"/>
        <v>0</v>
      </c>
      <c r="M30" s="1099">
        <f t="shared" si="38"/>
        <v>0</v>
      </c>
      <c r="N30" s="1099">
        <f t="shared" si="39"/>
        <v>0</v>
      </c>
      <c r="O30" s="1099"/>
      <c r="P30" s="1101"/>
      <c r="Q30" s="1099"/>
      <c r="R30" s="1099"/>
      <c r="S30" s="1099"/>
      <c r="T30" s="1099"/>
      <c r="U30" s="1099"/>
      <c r="V30" s="1099"/>
      <c r="W30" s="1099"/>
      <c r="X30" s="1099"/>
      <c r="Y30" s="1099"/>
      <c r="Z30" s="1099"/>
      <c r="AA30" s="1099"/>
      <c r="AB30" s="1099"/>
      <c r="AC30" s="1099"/>
      <c r="AD30" s="1073"/>
      <c r="AE30" s="1073"/>
      <c r="AF30" s="1073"/>
      <c r="AG30" s="1073"/>
      <c r="AH30" s="1073"/>
      <c r="AI30" s="1073"/>
      <c r="AJ30" s="1073"/>
      <c r="AK30" s="1073"/>
      <c r="AL30" s="1073"/>
      <c r="AM30" s="1073"/>
      <c r="AN30" s="1073"/>
      <c r="AO30" s="1073"/>
      <c r="AP30" s="1073"/>
      <c r="AQ30" s="1073"/>
      <c r="AR30" s="1073"/>
      <c r="AS30" s="1073"/>
      <c r="AT30" s="1073"/>
      <c r="AU30" s="1073"/>
      <c r="AV30" s="1073"/>
      <c r="AW30" s="1073"/>
      <c r="AX30" s="1073"/>
      <c r="AY30" s="1073"/>
      <c r="AZ30" s="1073"/>
      <c r="BA30" s="1073"/>
      <c r="BB30" s="1073"/>
      <c r="BC30" s="1073"/>
      <c r="BD30" s="1073"/>
      <c r="BE30" s="1073"/>
      <c r="BF30" s="1073"/>
      <c r="BG30" s="1073"/>
      <c r="BH30" s="1086"/>
      <c r="BI30" s="1073"/>
      <c r="BJ30" s="1073"/>
      <c r="BK30" s="1073"/>
      <c r="BL30" s="1073"/>
      <c r="BM30" s="1073"/>
      <c r="BN30" s="1073"/>
      <c r="BO30" s="1073"/>
      <c r="BP30" s="1073"/>
      <c r="BQ30" s="1073"/>
      <c r="BR30" s="1073"/>
      <c r="BS30" s="1073"/>
      <c r="BT30" s="1073"/>
      <c r="BU30" s="1073"/>
      <c r="BV30" s="1073"/>
      <c r="BW30" s="1073"/>
      <c r="BX30" s="1073"/>
      <c r="BY30" s="1073"/>
      <c r="BZ30" s="1073"/>
      <c r="CA30" s="1073"/>
      <c r="CB30" s="1073"/>
      <c r="CC30" s="1073"/>
      <c r="CD30" s="1073"/>
      <c r="CE30" s="1073"/>
      <c r="CF30" s="1073"/>
      <c r="CG30" s="1073"/>
      <c r="CH30" s="1073"/>
      <c r="CI30" s="1073"/>
      <c r="CJ30" s="1073"/>
      <c r="CK30" s="1073"/>
      <c r="CL30" s="1073"/>
      <c r="CM30" s="1073"/>
      <c r="CN30" s="1073"/>
      <c r="CO30" s="1073"/>
      <c r="CP30" s="1073"/>
      <c r="CQ30" s="1073"/>
      <c r="CR30" s="1073"/>
      <c r="CS30" s="1073"/>
      <c r="CT30" s="1073"/>
      <c r="CU30" s="1073"/>
      <c r="CV30" s="1073"/>
      <c r="CW30" s="1073"/>
      <c r="CX30" s="1073"/>
      <c r="CY30" s="1073"/>
      <c r="CZ30" s="1073"/>
      <c r="DA30" s="1073"/>
      <c r="DB30" s="1073"/>
      <c r="DC30" s="1073"/>
      <c r="DD30" s="1073"/>
      <c r="DE30" s="1073"/>
      <c r="DF30" s="1073"/>
      <c r="DG30" s="1073"/>
      <c r="DH30" s="1073"/>
      <c r="DI30" s="1073"/>
      <c r="DJ30" s="1073"/>
      <c r="DK30" s="1073"/>
    </row>
    <row r="31" spans="1:115" s="945" customFormat="1" x14ac:dyDescent="0.45">
      <c r="C31" s="1073"/>
      <c r="D31" s="1073"/>
      <c r="E31" s="1099"/>
      <c r="F31" s="1099"/>
      <c r="G31" s="1099"/>
      <c r="H31" s="1099"/>
      <c r="I31" s="1099">
        <f t="shared" si="34"/>
        <v>0</v>
      </c>
      <c r="J31" s="1099">
        <f t="shared" si="35"/>
        <v>0</v>
      </c>
      <c r="K31" s="1099">
        <f t="shared" si="36"/>
        <v>0</v>
      </c>
      <c r="L31" s="1099">
        <f t="shared" si="37"/>
        <v>0</v>
      </c>
      <c r="M31" s="1099">
        <f t="shared" si="38"/>
        <v>0</v>
      </c>
      <c r="N31" s="1099">
        <f t="shared" si="39"/>
        <v>0</v>
      </c>
      <c r="O31" s="1099"/>
      <c r="P31" s="1099"/>
      <c r="Q31" s="1099"/>
      <c r="R31" s="1099"/>
      <c r="S31" s="1099"/>
      <c r="T31" s="1099"/>
      <c r="U31" s="1099"/>
      <c r="V31" s="1099"/>
      <c r="W31" s="1099"/>
      <c r="X31" s="1099"/>
      <c r="Y31" s="1099"/>
      <c r="Z31" s="1099"/>
      <c r="AA31" s="1099"/>
      <c r="AB31" s="1099"/>
      <c r="AC31" s="1099"/>
      <c r="AD31" s="1073"/>
      <c r="AE31" s="1073"/>
      <c r="AF31" s="1073"/>
      <c r="AG31" s="1073"/>
      <c r="AH31" s="1073"/>
      <c r="AI31" s="1073"/>
      <c r="AJ31" s="1073"/>
      <c r="AK31" s="1073"/>
      <c r="AL31" s="1073"/>
      <c r="AM31" s="1073"/>
      <c r="AN31" s="1073"/>
      <c r="AO31" s="1073"/>
      <c r="AP31" s="1073"/>
      <c r="AQ31" s="1073"/>
      <c r="AR31" s="1073"/>
      <c r="AS31" s="1073"/>
      <c r="AT31" s="1073"/>
      <c r="AU31" s="1073"/>
      <c r="AV31" s="1073"/>
      <c r="AW31" s="1073"/>
      <c r="AX31" s="1073"/>
      <c r="AY31" s="1073"/>
      <c r="AZ31" s="1073"/>
      <c r="BA31" s="1073"/>
      <c r="BB31" s="1073"/>
      <c r="BC31" s="1073"/>
      <c r="BD31" s="1073"/>
      <c r="BE31" s="1073"/>
      <c r="BF31" s="1073"/>
      <c r="BG31" s="1073"/>
      <c r="BH31" s="1086"/>
      <c r="BI31" s="1073"/>
      <c r="BJ31" s="1073"/>
      <c r="BK31" s="1073"/>
      <c r="BL31" s="1073"/>
      <c r="BM31" s="1073"/>
      <c r="BN31" s="1073"/>
      <c r="BO31" s="1073"/>
      <c r="BP31" s="1073"/>
      <c r="BQ31" s="1073"/>
      <c r="BR31" s="1073"/>
      <c r="BS31" s="1073"/>
      <c r="BT31" s="1073"/>
      <c r="BU31" s="1073"/>
      <c r="BV31" s="1073"/>
      <c r="BW31" s="1073"/>
      <c r="BX31" s="1073"/>
      <c r="BY31" s="1073"/>
      <c r="BZ31" s="1073"/>
      <c r="CA31" s="1073"/>
      <c r="CB31" s="1073"/>
      <c r="CC31" s="1073"/>
      <c r="CD31" s="1073"/>
      <c r="CE31" s="1073"/>
      <c r="CF31" s="1073"/>
      <c r="CG31" s="1073"/>
      <c r="CH31" s="1073"/>
      <c r="CI31" s="1073"/>
      <c r="CJ31" s="1073"/>
      <c r="CK31" s="1073"/>
      <c r="CL31" s="1073"/>
      <c r="CM31" s="1073"/>
      <c r="CN31" s="1073"/>
      <c r="CO31" s="1073"/>
      <c r="CP31" s="1073"/>
      <c r="CQ31" s="1073"/>
      <c r="CR31" s="1073"/>
      <c r="CS31" s="1073"/>
      <c r="CT31" s="1073"/>
      <c r="CU31" s="1073"/>
      <c r="CV31" s="1073"/>
      <c r="CW31" s="1073"/>
      <c r="CX31" s="1073"/>
      <c r="CY31" s="1073"/>
      <c r="CZ31" s="1073"/>
      <c r="DA31" s="1073"/>
      <c r="DB31" s="1073"/>
      <c r="DC31" s="1073"/>
      <c r="DD31" s="1073"/>
      <c r="DE31" s="1073"/>
      <c r="DF31" s="1073"/>
      <c r="DG31" s="1073"/>
      <c r="DH31" s="1073"/>
      <c r="DI31" s="1073"/>
      <c r="DJ31" s="1073"/>
      <c r="DK31" s="1073"/>
    </row>
    <row r="32" spans="1:115" s="945" customFormat="1" x14ac:dyDescent="0.45">
      <c r="C32" s="1073"/>
      <c r="D32" s="1073"/>
      <c r="E32" s="1099"/>
      <c r="F32" s="1099"/>
      <c r="G32" s="1099"/>
      <c r="H32" s="1099"/>
      <c r="I32" s="1099">
        <f t="shared" si="34"/>
        <v>0</v>
      </c>
      <c r="J32" s="1099">
        <f t="shared" si="35"/>
        <v>0</v>
      </c>
      <c r="K32" s="1099">
        <f t="shared" si="36"/>
        <v>0</v>
      </c>
      <c r="L32" s="1099">
        <f t="shared" si="37"/>
        <v>0</v>
      </c>
      <c r="M32" s="1099">
        <f t="shared" si="38"/>
        <v>0</v>
      </c>
      <c r="N32" s="1099">
        <f t="shared" si="39"/>
        <v>0</v>
      </c>
      <c r="O32" s="1099"/>
      <c r="P32" s="1099"/>
      <c r="Q32" s="1099"/>
      <c r="R32" s="1099"/>
      <c r="S32" s="1099"/>
      <c r="T32" s="1099"/>
      <c r="U32" s="1099"/>
      <c r="V32" s="1099"/>
      <c r="W32" s="1099"/>
      <c r="X32" s="1099"/>
      <c r="Y32" s="1099"/>
      <c r="Z32" s="1099"/>
      <c r="AA32" s="1099"/>
      <c r="AB32" s="1099"/>
      <c r="AC32" s="1099"/>
      <c r="AD32" s="1073"/>
      <c r="AE32" s="1073"/>
      <c r="AF32" s="1073"/>
      <c r="AG32" s="1073"/>
      <c r="AH32" s="1073"/>
      <c r="AI32" s="1073"/>
      <c r="AJ32" s="1073"/>
      <c r="AK32" s="1073"/>
      <c r="AL32" s="1073"/>
      <c r="AM32" s="1073"/>
      <c r="AN32" s="1073"/>
      <c r="AO32" s="1073"/>
      <c r="AP32" s="1073"/>
      <c r="AQ32" s="1073"/>
      <c r="AR32" s="1073"/>
      <c r="AS32" s="1073"/>
      <c r="AT32" s="1073"/>
      <c r="AU32" s="1073"/>
      <c r="AV32" s="1073"/>
      <c r="AW32" s="1073"/>
      <c r="AX32" s="1073"/>
      <c r="AY32" s="1073"/>
      <c r="AZ32" s="1073"/>
      <c r="BA32" s="1073"/>
      <c r="BB32" s="1073"/>
      <c r="BC32" s="1073"/>
      <c r="BD32" s="1073"/>
      <c r="BE32" s="1073"/>
      <c r="BF32" s="1073"/>
      <c r="BG32" s="1073"/>
      <c r="BH32" s="1086"/>
      <c r="BI32" s="1073"/>
      <c r="BJ32" s="1073"/>
      <c r="BK32" s="1073"/>
      <c r="BL32" s="1073"/>
      <c r="BM32" s="1073"/>
      <c r="BN32" s="1073"/>
      <c r="BO32" s="1073"/>
      <c r="BP32" s="1073"/>
      <c r="BQ32" s="1073"/>
      <c r="BR32" s="1073"/>
      <c r="BS32" s="1073"/>
      <c r="BT32" s="1073"/>
      <c r="BU32" s="1073"/>
      <c r="BV32" s="1073"/>
      <c r="BW32" s="1073"/>
      <c r="BX32" s="1073"/>
      <c r="BY32" s="1073"/>
      <c r="BZ32" s="1073"/>
      <c r="CA32" s="1073"/>
      <c r="CB32" s="1073"/>
      <c r="CC32" s="1073"/>
      <c r="CD32" s="1073"/>
      <c r="CE32" s="1073"/>
      <c r="CF32" s="1073"/>
      <c r="CG32" s="1073"/>
      <c r="CH32" s="1073"/>
      <c r="CI32" s="1073"/>
      <c r="CJ32" s="1073"/>
      <c r="CK32" s="1073"/>
      <c r="CL32" s="1073"/>
      <c r="CM32" s="1073"/>
      <c r="CN32" s="1073"/>
      <c r="CO32" s="1073"/>
      <c r="CP32" s="1073"/>
      <c r="CQ32" s="1073"/>
      <c r="CR32" s="1073"/>
      <c r="CS32" s="1073"/>
      <c r="CT32" s="1073"/>
      <c r="CU32" s="1073"/>
      <c r="CV32" s="1073"/>
      <c r="CW32" s="1073"/>
      <c r="CX32" s="1073"/>
      <c r="CY32" s="1073"/>
      <c r="CZ32" s="1073"/>
      <c r="DA32" s="1073"/>
      <c r="DB32" s="1073"/>
      <c r="DC32" s="1073"/>
      <c r="DD32" s="1073"/>
      <c r="DE32" s="1073"/>
      <c r="DF32" s="1073"/>
      <c r="DG32" s="1073"/>
      <c r="DH32" s="1073"/>
      <c r="DI32" s="1073"/>
      <c r="DJ32" s="1073"/>
      <c r="DK32" s="1073"/>
    </row>
    <row r="33" spans="3:115" s="945" customFormat="1" x14ac:dyDescent="0.45">
      <c r="C33" s="1073"/>
      <c r="D33" s="1073"/>
      <c r="E33" s="1099"/>
      <c r="F33" s="1099"/>
      <c r="G33" s="1099"/>
      <c r="H33" s="1099"/>
      <c r="I33" s="1099">
        <f t="shared" si="34"/>
        <v>0</v>
      </c>
      <c r="J33" s="1099">
        <f t="shared" si="35"/>
        <v>0</v>
      </c>
      <c r="K33" s="1099">
        <f t="shared" si="36"/>
        <v>0</v>
      </c>
      <c r="L33" s="1099">
        <f t="shared" si="37"/>
        <v>0</v>
      </c>
      <c r="M33" s="1099">
        <f t="shared" si="38"/>
        <v>0</v>
      </c>
      <c r="N33" s="1099">
        <f t="shared" si="39"/>
        <v>0</v>
      </c>
      <c r="O33" s="1099"/>
      <c r="P33" s="1099"/>
      <c r="Q33" s="1099"/>
      <c r="R33" s="1099"/>
      <c r="S33" s="1099"/>
      <c r="T33" s="1099"/>
      <c r="U33" s="1099"/>
      <c r="V33" s="1099"/>
      <c r="W33" s="1099"/>
      <c r="X33" s="1099"/>
      <c r="Y33" s="1099"/>
      <c r="Z33" s="1099"/>
      <c r="AA33" s="1099"/>
      <c r="AB33" s="1099"/>
      <c r="AC33" s="1099"/>
      <c r="AD33" s="1073"/>
      <c r="AE33" s="1073"/>
      <c r="AF33" s="1073"/>
      <c r="AG33" s="1073"/>
      <c r="AH33" s="1073"/>
      <c r="AI33" s="1073"/>
      <c r="AJ33" s="1073"/>
      <c r="AK33" s="1073"/>
      <c r="AL33" s="1073"/>
      <c r="AM33" s="1073"/>
      <c r="AN33" s="1073"/>
      <c r="AO33" s="1073"/>
      <c r="AP33" s="1073"/>
      <c r="AQ33" s="1073"/>
      <c r="AR33" s="1073"/>
      <c r="AS33" s="1073"/>
      <c r="AT33" s="1073"/>
      <c r="AU33" s="1073"/>
      <c r="AV33" s="1073"/>
      <c r="AW33" s="1073"/>
      <c r="AX33" s="1073"/>
      <c r="AY33" s="1073"/>
      <c r="AZ33" s="1073"/>
      <c r="BA33" s="1073"/>
      <c r="BB33" s="1073"/>
      <c r="BC33" s="1073"/>
      <c r="BD33" s="1073"/>
      <c r="BE33" s="1073"/>
      <c r="BF33" s="1073"/>
      <c r="BG33" s="1073"/>
      <c r="BH33" s="1086"/>
      <c r="BI33" s="1073"/>
      <c r="BJ33" s="1073"/>
      <c r="BK33" s="1073"/>
      <c r="BL33" s="1073"/>
      <c r="BM33" s="1073"/>
      <c r="BN33" s="1073"/>
      <c r="BO33" s="1073"/>
      <c r="BP33" s="1073"/>
      <c r="BQ33" s="1073"/>
      <c r="BR33" s="1073"/>
      <c r="BS33" s="1073"/>
      <c r="BT33" s="1073"/>
      <c r="BU33" s="1073"/>
      <c r="BV33" s="1073"/>
      <c r="BW33" s="1073"/>
      <c r="BX33" s="1073"/>
      <c r="BY33" s="1073"/>
      <c r="BZ33" s="1073"/>
      <c r="CA33" s="1073"/>
      <c r="CB33" s="1073"/>
      <c r="CC33" s="1073"/>
      <c r="CD33" s="1073"/>
      <c r="CE33" s="1073"/>
      <c r="CF33" s="1073"/>
      <c r="CG33" s="1073"/>
      <c r="CH33" s="1073"/>
      <c r="CI33" s="1073"/>
      <c r="CJ33" s="1073"/>
      <c r="CK33" s="1073"/>
      <c r="CL33" s="1073"/>
      <c r="CM33" s="1073"/>
      <c r="CN33" s="1073"/>
      <c r="CO33" s="1073"/>
      <c r="CP33" s="1073"/>
      <c r="CQ33" s="1073"/>
      <c r="CR33" s="1073"/>
      <c r="CS33" s="1073"/>
      <c r="CT33" s="1073"/>
      <c r="CU33" s="1073"/>
      <c r="CV33" s="1073"/>
      <c r="CW33" s="1073"/>
      <c r="CX33" s="1073"/>
      <c r="CY33" s="1073"/>
      <c r="CZ33" s="1073"/>
      <c r="DA33" s="1073"/>
      <c r="DB33" s="1073"/>
      <c r="DC33" s="1073"/>
      <c r="DD33" s="1073"/>
      <c r="DE33" s="1073"/>
      <c r="DF33" s="1073"/>
      <c r="DG33" s="1073"/>
      <c r="DH33" s="1073"/>
      <c r="DI33" s="1073"/>
      <c r="DJ33" s="1073"/>
      <c r="DK33" s="1073"/>
    </row>
    <row r="34" spans="3:115" s="945" customFormat="1" x14ac:dyDescent="0.45">
      <c r="C34" s="1073"/>
      <c r="D34" s="1073"/>
      <c r="E34" s="1099"/>
      <c r="F34" s="1099"/>
      <c r="G34" s="1099"/>
      <c r="H34" s="1099"/>
      <c r="I34" s="1099">
        <f t="shared" si="34"/>
        <v>0</v>
      </c>
      <c r="J34" s="1099">
        <f t="shared" si="35"/>
        <v>0</v>
      </c>
      <c r="K34" s="1099">
        <f t="shared" si="36"/>
        <v>0</v>
      </c>
      <c r="L34" s="1099">
        <f t="shared" si="37"/>
        <v>0</v>
      </c>
      <c r="M34" s="1099">
        <f t="shared" si="38"/>
        <v>0</v>
      </c>
      <c r="N34" s="1099">
        <f t="shared" si="39"/>
        <v>0</v>
      </c>
      <c r="O34" s="1099"/>
      <c r="P34" s="1099"/>
      <c r="Q34" s="1099"/>
      <c r="R34" s="1099"/>
      <c r="S34" s="1099"/>
      <c r="T34" s="1099"/>
      <c r="U34" s="1099"/>
      <c r="V34" s="1099"/>
      <c r="W34" s="1099"/>
      <c r="X34" s="1099"/>
      <c r="Y34" s="1099"/>
      <c r="Z34" s="1099"/>
      <c r="AA34" s="1099"/>
      <c r="AB34" s="1099"/>
      <c r="AC34" s="1099"/>
      <c r="AD34" s="1073"/>
      <c r="AE34" s="1073"/>
      <c r="AF34" s="1073"/>
      <c r="AG34" s="1073"/>
      <c r="AH34" s="1073"/>
      <c r="AI34" s="1073"/>
      <c r="AJ34" s="1073"/>
      <c r="AK34" s="1073"/>
      <c r="AL34" s="1073"/>
      <c r="AM34" s="1073"/>
      <c r="AN34" s="1073"/>
      <c r="AO34" s="1073"/>
      <c r="AP34" s="1073"/>
      <c r="AQ34" s="1073"/>
      <c r="AR34" s="1073"/>
      <c r="AS34" s="1073"/>
      <c r="AT34" s="1073"/>
      <c r="AU34" s="1073"/>
      <c r="AV34" s="1073"/>
      <c r="AW34" s="1073"/>
      <c r="AX34" s="1073"/>
      <c r="AY34" s="1073"/>
      <c r="AZ34" s="1073"/>
      <c r="BA34" s="1073"/>
      <c r="BB34" s="1073"/>
      <c r="BC34" s="1073"/>
      <c r="BD34" s="1073"/>
      <c r="BE34" s="1073"/>
      <c r="BF34" s="1073"/>
      <c r="BG34" s="1073"/>
      <c r="BH34" s="1086"/>
      <c r="BI34" s="1073"/>
      <c r="BJ34" s="1073"/>
      <c r="BK34" s="1073"/>
      <c r="BL34" s="1073"/>
      <c r="BM34" s="1073"/>
      <c r="BN34" s="1073"/>
      <c r="BO34" s="1073"/>
      <c r="BP34" s="1073"/>
      <c r="BQ34" s="1073"/>
      <c r="BR34" s="1073"/>
      <c r="BS34" s="1073"/>
      <c r="BT34" s="1073"/>
      <c r="BU34" s="1073"/>
      <c r="BV34" s="1073"/>
      <c r="BW34" s="1073"/>
      <c r="BX34" s="1073"/>
      <c r="BY34" s="1073"/>
      <c r="BZ34" s="1073"/>
      <c r="CA34" s="1073"/>
      <c r="CB34" s="1073"/>
      <c r="CC34" s="1073"/>
      <c r="CD34" s="1073"/>
      <c r="CE34" s="1073"/>
      <c r="CF34" s="1073"/>
      <c r="CG34" s="1073"/>
      <c r="CH34" s="1073"/>
      <c r="CI34" s="1073"/>
      <c r="CJ34" s="1073"/>
      <c r="CK34" s="1073"/>
      <c r="CL34" s="1073"/>
      <c r="CM34" s="1073"/>
      <c r="CN34" s="1073"/>
      <c r="CO34" s="1073"/>
      <c r="CP34" s="1073"/>
      <c r="CQ34" s="1073"/>
      <c r="CR34" s="1073"/>
      <c r="CS34" s="1073"/>
      <c r="CT34" s="1073"/>
      <c r="CU34" s="1073"/>
      <c r="CV34" s="1073"/>
      <c r="CW34" s="1073"/>
      <c r="CX34" s="1073"/>
      <c r="CY34" s="1073"/>
      <c r="CZ34" s="1073"/>
      <c r="DA34" s="1073"/>
      <c r="DB34" s="1073"/>
      <c r="DC34" s="1073"/>
      <c r="DD34" s="1073"/>
      <c r="DE34" s="1073"/>
      <c r="DF34" s="1073"/>
      <c r="DG34" s="1073"/>
      <c r="DH34" s="1073"/>
      <c r="DI34" s="1073"/>
      <c r="DJ34" s="1073"/>
      <c r="DK34" s="1073"/>
    </row>
    <row r="35" spans="3:115" s="945" customFormat="1" x14ac:dyDescent="0.45">
      <c r="C35" s="1073"/>
      <c r="D35" s="1073"/>
      <c r="E35" s="1099"/>
      <c r="F35" s="1099"/>
      <c r="G35" s="1099"/>
      <c r="H35" s="1099"/>
      <c r="I35" s="1099">
        <f t="shared" si="34"/>
        <v>0</v>
      </c>
      <c r="J35" s="1099">
        <f t="shared" si="35"/>
        <v>0</v>
      </c>
      <c r="K35" s="1099">
        <f t="shared" si="36"/>
        <v>0</v>
      </c>
      <c r="L35" s="1099">
        <f t="shared" si="37"/>
        <v>0</v>
      </c>
      <c r="M35" s="1099">
        <f t="shared" si="38"/>
        <v>0</v>
      </c>
      <c r="N35" s="1099">
        <f t="shared" si="39"/>
        <v>0</v>
      </c>
      <c r="O35" s="1099"/>
      <c r="P35" s="1099"/>
      <c r="Q35" s="1099"/>
      <c r="R35" s="1099"/>
      <c r="S35" s="1099"/>
      <c r="T35" s="1099"/>
      <c r="U35" s="1099"/>
      <c r="V35" s="1099"/>
      <c r="W35" s="1099"/>
      <c r="X35" s="1099"/>
      <c r="Y35" s="1099"/>
      <c r="Z35" s="1099"/>
      <c r="AA35" s="1099"/>
      <c r="AB35" s="1099"/>
      <c r="AC35" s="1099"/>
      <c r="AD35" s="1073"/>
      <c r="AE35" s="1073"/>
      <c r="AF35" s="1073"/>
      <c r="AG35" s="1073"/>
      <c r="AH35" s="1073"/>
      <c r="AI35" s="1073"/>
      <c r="AJ35" s="1073"/>
      <c r="AK35" s="1073"/>
      <c r="AL35" s="1073"/>
      <c r="AM35" s="1073"/>
      <c r="AN35" s="1073"/>
      <c r="AO35" s="1073"/>
      <c r="AP35" s="1073"/>
      <c r="AQ35" s="1073"/>
      <c r="AR35" s="1073"/>
      <c r="AS35" s="1073"/>
      <c r="AT35" s="1073"/>
      <c r="AU35" s="1073"/>
      <c r="AV35" s="1073"/>
      <c r="AW35" s="1073"/>
      <c r="AX35" s="1073"/>
      <c r="AY35" s="1073"/>
      <c r="AZ35" s="1073"/>
      <c r="BA35" s="1073"/>
      <c r="BB35" s="1073"/>
      <c r="BC35" s="1073"/>
      <c r="BD35" s="1073"/>
      <c r="BE35" s="1073"/>
      <c r="BF35" s="1073"/>
      <c r="BG35" s="1073"/>
      <c r="BH35" s="1086"/>
      <c r="BI35" s="1073"/>
      <c r="BJ35" s="1073"/>
      <c r="BK35" s="1073"/>
      <c r="BL35" s="1073"/>
      <c r="BM35" s="1073"/>
      <c r="BN35" s="1073"/>
      <c r="BO35" s="1073"/>
      <c r="BP35" s="1073"/>
      <c r="BQ35" s="1073"/>
      <c r="BR35" s="1073"/>
      <c r="BS35" s="1073"/>
      <c r="BT35" s="1073"/>
      <c r="BU35" s="1073"/>
      <c r="BV35" s="1073"/>
      <c r="BW35" s="1073"/>
      <c r="BX35" s="1073"/>
      <c r="BY35" s="1073"/>
      <c r="BZ35" s="1073"/>
      <c r="CA35" s="1073"/>
      <c r="CB35" s="1073"/>
      <c r="CC35" s="1073"/>
      <c r="CD35" s="1073"/>
      <c r="CE35" s="1073"/>
      <c r="CF35" s="1073"/>
      <c r="CG35" s="1073"/>
      <c r="CH35" s="1073"/>
      <c r="CI35" s="1073"/>
      <c r="CJ35" s="1073"/>
      <c r="CK35" s="1073"/>
      <c r="CL35" s="1073"/>
      <c r="CM35" s="1073"/>
      <c r="CN35" s="1073"/>
      <c r="CO35" s="1073"/>
      <c r="CP35" s="1073"/>
      <c r="CQ35" s="1073"/>
      <c r="CR35" s="1073"/>
      <c r="CS35" s="1073"/>
      <c r="CT35" s="1073"/>
      <c r="CU35" s="1073"/>
      <c r="CV35" s="1073"/>
      <c r="CW35" s="1073"/>
      <c r="CX35" s="1073"/>
      <c r="CY35" s="1073"/>
      <c r="CZ35" s="1073"/>
      <c r="DA35" s="1073"/>
      <c r="DB35" s="1073"/>
      <c r="DC35" s="1073"/>
      <c r="DD35" s="1073"/>
      <c r="DE35" s="1073"/>
      <c r="DF35" s="1073"/>
      <c r="DG35" s="1073"/>
      <c r="DH35" s="1073"/>
      <c r="DI35" s="1073"/>
      <c r="DJ35" s="1073"/>
      <c r="DK35" s="1073"/>
    </row>
    <row r="36" spans="3:115" s="945" customFormat="1" x14ac:dyDescent="0.45">
      <c r="C36" s="1073"/>
      <c r="D36" s="1073"/>
      <c r="E36" s="1099"/>
      <c r="F36" s="1099"/>
      <c r="G36" s="1099"/>
      <c r="H36" s="1099"/>
      <c r="I36" s="1099">
        <f t="shared" si="34"/>
        <v>0</v>
      </c>
      <c r="J36" s="1099">
        <f t="shared" si="35"/>
        <v>0</v>
      </c>
      <c r="K36" s="1099">
        <f t="shared" si="36"/>
        <v>0</v>
      </c>
      <c r="L36" s="1099">
        <f t="shared" si="37"/>
        <v>0</v>
      </c>
      <c r="M36" s="1099">
        <f t="shared" si="38"/>
        <v>0</v>
      </c>
      <c r="N36" s="1099">
        <f t="shared" si="39"/>
        <v>0</v>
      </c>
      <c r="O36" s="1099"/>
      <c r="P36" s="1099"/>
      <c r="Q36" s="1099"/>
      <c r="R36" s="1099"/>
      <c r="S36" s="1099"/>
      <c r="T36" s="1099"/>
      <c r="U36" s="1099"/>
      <c r="V36" s="1099"/>
      <c r="W36" s="1099"/>
      <c r="X36" s="1099"/>
      <c r="Y36" s="1099"/>
      <c r="Z36" s="1099"/>
      <c r="AA36" s="1099"/>
      <c r="AB36" s="1099"/>
      <c r="AC36" s="1099"/>
      <c r="AD36" s="1073"/>
      <c r="AE36" s="1073"/>
      <c r="AF36" s="1073"/>
      <c r="AG36" s="1073"/>
      <c r="AH36" s="1073"/>
      <c r="AI36" s="1073"/>
      <c r="AJ36" s="1073"/>
      <c r="AK36" s="1073"/>
      <c r="AL36" s="1073"/>
      <c r="AM36" s="1073"/>
      <c r="AN36" s="1073"/>
      <c r="AO36" s="1073"/>
      <c r="AP36" s="1073"/>
      <c r="AQ36" s="1073"/>
      <c r="AR36" s="1073"/>
      <c r="AS36" s="1073"/>
      <c r="AT36" s="1073"/>
      <c r="AU36" s="1073"/>
      <c r="AV36" s="1073"/>
      <c r="AW36" s="1073"/>
      <c r="AX36" s="1073"/>
      <c r="AY36" s="1073"/>
      <c r="AZ36" s="1073"/>
      <c r="BA36" s="1073"/>
      <c r="BB36" s="1073"/>
      <c r="BC36" s="1073"/>
      <c r="BD36" s="1073"/>
      <c r="BE36" s="1073"/>
      <c r="BF36" s="1073"/>
      <c r="BG36" s="1073"/>
      <c r="BH36" s="1086"/>
      <c r="BI36" s="1073"/>
      <c r="BJ36" s="1073"/>
      <c r="BK36" s="1073"/>
      <c r="BL36" s="1073"/>
      <c r="BM36" s="1073"/>
      <c r="BN36" s="1073"/>
      <c r="BO36" s="1073"/>
      <c r="BP36" s="1073"/>
      <c r="BQ36" s="1073"/>
      <c r="BR36" s="1073"/>
      <c r="BS36" s="1073"/>
      <c r="BT36" s="1073"/>
      <c r="BU36" s="1073"/>
      <c r="BV36" s="1073"/>
      <c r="BW36" s="1073"/>
      <c r="BX36" s="1073"/>
      <c r="BY36" s="1073"/>
      <c r="BZ36" s="1073"/>
      <c r="CA36" s="1073"/>
      <c r="CB36" s="1073"/>
      <c r="CC36" s="1073"/>
      <c r="CD36" s="1073"/>
      <c r="CE36" s="1073"/>
      <c r="CF36" s="1073"/>
      <c r="CG36" s="1073"/>
      <c r="CH36" s="1073"/>
      <c r="CI36" s="1073"/>
      <c r="CJ36" s="1073"/>
      <c r="CK36" s="1073"/>
      <c r="CL36" s="1073"/>
      <c r="CM36" s="1073"/>
      <c r="CN36" s="1073"/>
      <c r="CO36" s="1073"/>
      <c r="CP36" s="1073"/>
      <c r="CQ36" s="1073"/>
      <c r="CR36" s="1073"/>
      <c r="CS36" s="1073"/>
      <c r="CT36" s="1073"/>
      <c r="CU36" s="1073"/>
      <c r="CV36" s="1073"/>
      <c r="CW36" s="1073"/>
      <c r="CX36" s="1073"/>
      <c r="CY36" s="1073"/>
      <c r="CZ36" s="1073"/>
      <c r="DA36" s="1073"/>
      <c r="DB36" s="1073"/>
      <c r="DC36" s="1073"/>
      <c r="DD36" s="1073"/>
      <c r="DE36" s="1073"/>
      <c r="DF36" s="1073"/>
      <c r="DG36" s="1073"/>
      <c r="DH36" s="1073"/>
      <c r="DI36" s="1073"/>
      <c r="DJ36" s="1073"/>
      <c r="DK36" s="1073"/>
    </row>
    <row r="37" spans="3:115" s="945" customFormat="1" x14ac:dyDescent="0.45">
      <c r="C37" s="1073"/>
      <c r="D37" s="1073"/>
      <c r="E37" s="1099"/>
      <c r="F37" s="1099"/>
      <c r="G37" s="1099"/>
      <c r="H37" s="1099"/>
      <c r="I37" s="1099">
        <f t="shared" si="34"/>
        <v>0</v>
      </c>
      <c r="J37" s="1099">
        <f t="shared" si="35"/>
        <v>0</v>
      </c>
      <c r="K37" s="1099">
        <f t="shared" si="36"/>
        <v>0</v>
      </c>
      <c r="L37" s="1099">
        <f t="shared" si="37"/>
        <v>0</v>
      </c>
      <c r="M37" s="1099">
        <f t="shared" si="38"/>
        <v>0</v>
      </c>
      <c r="N37" s="1099">
        <f t="shared" si="39"/>
        <v>0</v>
      </c>
      <c r="O37" s="1099"/>
      <c r="P37" s="1099"/>
      <c r="Q37" s="1099"/>
      <c r="R37" s="1099"/>
      <c r="S37" s="1099"/>
      <c r="T37" s="1099"/>
      <c r="U37" s="1099"/>
      <c r="V37" s="1099"/>
      <c r="W37" s="1099"/>
      <c r="X37" s="1099"/>
      <c r="Y37" s="1099"/>
      <c r="Z37" s="1099"/>
      <c r="AA37" s="1099"/>
      <c r="AB37" s="1099"/>
      <c r="AC37" s="1099"/>
      <c r="AD37" s="1073"/>
      <c r="AE37" s="1073"/>
      <c r="AF37" s="1073"/>
      <c r="AG37" s="1073"/>
      <c r="AH37" s="1073"/>
      <c r="AI37" s="1073"/>
      <c r="AJ37" s="1073"/>
      <c r="AK37" s="1073"/>
      <c r="AL37" s="1073"/>
      <c r="AM37" s="1073"/>
      <c r="AN37" s="1073"/>
      <c r="AO37" s="1073"/>
      <c r="AP37" s="1073"/>
      <c r="AQ37" s="1073"/>
      <c r="AR37" s="1073"/>
      <c r="AS37" s="1073"/>
      <c r="AT37" s="1073"/>
      <c r="AU37" s="1073"/>
      <c r="AV37" s="1073"/>
      <c r="AW37" s="1073"/>
      <c r="AX37" s="1073"/>
      <c r="AY37" s="1073"/>
      <c r="AZ37" s="1073"/>
      <c r="BA37" s="1073"/>
      <c r="BB37" s="1073"/>
      <c r="BC37" s="1073"/>
      <c r="BD37" s="1073"/>
      <c r="BE37" s="1073"/>
      <c r="BF37" s="1073"/>
      <c r="BG37" s="1073"/>
      <c r="BH37" s="1086"/>
      <c r="BI37" s="1073"/>
      <c r="BJ37" s="1073"/>
      <c r="BK37" s="1073"/>
      <c r="BL37" s="1073"/>
      <c r="BM37" s="1073"/>
      <c r="BN37" s="1073"/>
      <c r="BO37" s="1073"/>
      <c r="BP37" s="1073"/>
      <c r="BQ37" s="1073"/>
      <c r="BR37" s="1073"/>
      <c r="BS37" s="1073"/>
      <c r="BT37" s="1073"/>
      <c r="BU37" s="1073"/>
      <c r="BV37" s="1073"/>
      <c r="BW37" s="1073"/>
      <c r="BX37" s="1073"/>
      <c r="BY37" s="1073"/>
      <c r="BZ37" s="1073"/>
      <c r="CA37" s="1073"/>
      <c r="CB37" s="1073"/>
      <c r="CC37" s="1073"/>
      <c r="CD37" s="1073"/>
      <c r="CE37" s="1073"/>
      <c r="CF37" s="1073"/>
      <c r="CG37" s="1073"/>
      <c r="CH37" s="1073"/>
      <c r="CI37" s="1073"/>
      <c r="CJ37" s="1073"/>
      <c r="CK37" s="1073"/>
      <c r="CL37" s="1073"/>
      <c r="CM37" s="1073"/>
      <c r="CN37" s="1073"/>
      <c r="CO37" s="1073"/>
      <c r="CP37" s="1073"/>
      <c r="CQ37" s="1073"/>
      <c r="CR37" s="1073"/>
      <c r="CS37" s="1073"/>
      <c r="CT37" s="1073"/>
      <c r="CU37" s="1073"/>
      <c r="CV37" s="1073"/>
      <c r="CW37" s="1073"/>
      <c r="CX37" s="1073"/>
      <c r="CY37" s="1073"/>
      <c r="CZ37" s="1073"/>
      <c r="DA37" s="1073"/>
      <c r="DB37" s="1073"/>
      <c r="DC37" s="1073"/>
      <c r="DD37" s="1073"/>
      <c r="DE37" s="1073"/>
      <c r="DF37" s="1073"/>
      <c r="DG37" s="1073"/>
      <c r="DH37" s="1073"/>
      <c r="DI37" s="1073"/>
      <c r="DJ37" s="1073"/>
      <c r="DK37" s="1073"/>
    </row>
    <row r="38" spans="3:115" s="945" customFormat="1" x14ac:dyDescent="0.45">
      <c r="C38" s="1073"/>
      <c r="D38" s="1073"/>
      <c r="E38" s="1099"/>
      <c r="F38" s="1099"/>
      <c r="G38" s="1099"/>
      <c r="H38" s="1099"/>
      <c r="I38" s="1099">
        <f t="shared" si="34"/>
        <v>0</v>
      </c>
      <c r="J38" s="1099">
        <f t="shared" si="35"/>
        <v>0</v>
      </c>
      <c r="K38" s="1099">
        <f t="shared" si="36"/>
        <v>0</v>
      </c>
      <c r="L38" s="1099">
        <f t="shared" si="37"/>
        <v>0</v>
      </c>
      <c r="M38" s="1099">
        <f t="shared" si="38"/>
        <v>0</v>
      </c>
      <c r="N38" s="1099">
        <f t="shared" si="39"/>
        <v>0</v>
      </c>
      <c r="O38" s="1099"/>
      <c r="P38" s="1099"/>
      <c r="Q38" s="1099"/>
      <c r="R38" s="1099"/>
      <c r="S38" s="1099"/>
      <c r="T38" s="1099"/>
      <c r="U38" s="1099"/>
      <c r="V38" s="1099"/>
      <c r="W38" s="1099"/>
      <c r="X38" s="1099"/>
      <c r="Y38" s="1099"/>
      <c r="Z38" s="1099"/>
      <c r="AA38" s="1099"/>
      <c r="AB38" s="1099"/>
      <c r="AC38" s="1099"/>
      <c r="AD38" s="1073"/>
      <c r="AE38" s="1073"/>
      <c r="AF38" s="1073"/>
      <c r="AG38" s="1073"/>
      <c r="AH38" s="1073"/>
      <c r="AI38" s="1073"/>
      <c r="AJ38" s="1073"/>
      <c r="AK38" s="1073"/>
      <c r="AL38" s="1073"/>
      <c r="AM38" s="1073"/>
      <c r="AN38" s="1073"/>
      <c r="AO38" s="1073"/>
      <c r="AP38" s="1073"/>
      <c r="AQ38" s="1073"/>
      <c r="AR38" s="1073"/>
      <c r="AS38" s="1073"/>
      <c r="AT38" s="1073"/>
      <c r="AU38" s="1073"/>
      <c r="AV38" s="1073"/>
      <c r="AW38" s="1073"/>
      <c r="AX38" s="1073"/>
      <c r="AY38" s="1073"/>
      <c r="AZ38" s="1073"/>
      <c r="BA38" s="1073"/>
      <c r="BB38" s="1073"/>
      <c r="BC38" s="1073"/>
      <c r="BD38" s="1073"/>
      <c r="BE38" s="1073"/>
      <c r="BF38" s="1073"/>
      <c r="BG38" s="1073"/>
      <c r="BH38" s="1086"/>
      <c r="BI38" s="1073"/>
      <c r="BJ38" s="1073"/>
      <c r="BK38" s="1073"/>
      <c r="BL38" s="1073"/>
      <c r="BM38" s="1073"/>
      <c r="BN38" s="1073"/>
      <c r="BO38" s="1073"/>
      <c r="BP38" s="1073"/>
      <c r="BQ38" s="1073"/>
      <c r="BR38" s="1073"/>
      <c r="BS38" s="1073"/>
      <c r="BT38" s="1073"/>
      <c r="BU38" s="1073"/>
      <c r="BV38" s="1073"/>
      <c r="BW38" s="1073"/>
      <c r="BX38" s="1073"/>
      <c r="BY38" s="1073"/>
      <c r="BZ38" s="1073"/>
      <c r="CA38" s="1073"/>
      <c r="CB38" s="1073"/>
      <c r="CC38" s="1073"/>
      <c r="CD38" s="1073"/>
      <c r="CE38" s="1073"/>
      <c r="CF38" s="1073"/>
      <c r="CG38" s="1073"/>
      <c r="CH38" s="1073"/>
      <c r="CI38" s="1073"/>
      <c r="CJ38" s="1073"/>
      <c r="CK38" s="1073"/>
      <c r="CL38" s="1073"/>
      <c r="CM38" s="1073"/>
      <c r="CN38" s="1073"/>
      <c r="CO38" s="1073"/>
      <c r="CP38" s="1073"/>
      <c r="CQ38" s="1073"/>
      <c r="CR38" s="1073"/>
      <c r="CS38" s="1073"/>
      <c r="CT38" s="1073"/>
      <c r="CU38" s="1073"/>
      <c r="CV38" s="1073"/>
      <c r="CW38" s="1073"/>
      <c r="CX38" s="1073"/>
      <c r="CY38" s="1073"/>
      <c r="CZ38" s="1073"/>
      <c r="DA38" s="1073"/>
      <c r="DB38" s="1073"/>
      <c r="DC38" s="1073"/>
      <c r="DD38" s="1073"/>
      <c r="DE38" s="1073"/>
      <c r="DF38" s="1073"/>
      <c r="DG38" s="1073"/>
      <c r="DH38" s="1073"/>
      <c r="DI38" s="1073"/>
      <c r="DJ38" s="1073"/>
      <c r="DK38" s="1073"/>
    </row>
    <row r="39" spans="3:115" s="945" customFormat="1" x14ac:dyDescent="0.45">
      <c r="C39" s="1073"/>
      <c r="D39" s="1073"/>
      <c r="E39" s="1099"/>
      <c r="F39" s="1099"/>
      <c r="G39" s="1099"/>
      <c r="H39" s="1099"/>
      <c r="I39" s="1099">
        <f t="shared" si="34"/>
        <v>0</v>
      </c>
      <c r="J39" s="1099">
        <f t="shared" si="35"/>
        <v>0</v>
      </c>
      <c r="K39" s="1099">
        <f t="shared" si="36"/>
        <v>0</v>
      </c>
      <c r="L39" s="1099">
        <f t="shared" si="37"/>
        <v>0</v>
      </c>
      <c r="M39" s="1099">
        <f t="shared" si="38"/>
        <v>0</v>
      </c>
      <c r="N39" s="1099">
        <f t="shared" si="39"/>
        <v>0</v>
      </c>
      <c r="O39" s="1099"/>
      <c r="P39" s="1099"/>
      <c r="Q39" s="1099"/>
      <c r="R39" s="1099"/>
      <c r="S39" s="1099"/>
      <c r="T39" s="1099"/>
      <c r="U39" s="1099"/>
      <c r="V39" s="1099"/>
      <c r="W39" s="1099"/>
      <c r="X39" s="1099"/>
      <c r="Y39" s="1099"/>
      <c r="Z39" s="1099"/>
      <c r="AA39" s="1099"/>
      <c r="AB39" s="1099"/>
      <c r="AC39" s="1099"/>
      <c r="AD39" s="1073"/>
      <c r="AE39" s="1073"/>
      <c r="AF39" s="1073"/>
      <c r="AG39" s="1073"/>
      <c r="AH39" s="1073"/>
      <c r="AI39" s="1073"/>
      <c r="AJ39" s="1073"/>
      <c r="AK39" s="1073"/>
      <c r="AL39" s="1073"/>
      <c r="AM39" s="1073"/>
      <c r="AN39" s="1073"/>
      <c r="AO39" s="1073"/>
      <c r="AP39" s="1073"/>
      <c r="AQ39" s="1073"/>
      <c r="AR39" s="1073"/>
      <c r="AS39" s="1073"/>
      <c r="AT39" s="1073"/>
      <c r="AU39" s="1073"/>
      <c r="AV39" s="1073"/>
      <c r="AW39" s="1073"/>
      <c r="AX39" s="1073"/>
      <c r="AY39" s="1073"/>
      <c r="AZ39" s="1073"/>
      <c r="BA39" s="1073"/>
      <c r="BB39" s="1073"/>
      <c r="BC39" s="1073"/>
      <c r="BD39" s="1073"/>
      <c r="BE39" s="1073"/>
      <c r="BF39" s="1073"/>
      <c r="BG39" s="1073"/>
      <c r="BH39" s="1086"/>
      <c r="BI39" s="1073"/>
      <c r="BJ39" s="1073"/>
      <c r="BK39" s="1073"/>
      <c r="BL39" s="1073"/>
      <c r="BM39" s="1073"/>
      <c r="BN39" s="1073"/>
      <c r="BO39" s="1073"/>
      <c r="BP39" s="1073"/>
      <c r="BQ39" s="1073"/>
      <c r="BR39" s="1073"/>
      <c r="BS39" s="1073"/>
      <c r="BT39" s="1073"/>
      <c r="BU39" s="1073"/>
      <c r="BV39" s="1073"/>
      <c r="BW39" s="1073"/>
      <c r="BX39" s="1073"/>
      <c r="BY39" s="1073"/>
      <c r="BZ39" s="1073"/>
      <c r="CA39" s="1073"/>
      <c r="CB39" s="1073"/>
      <c r="CC39" s="1073"/>
      <c r="CD39" s="1073"/>
      <c r="CE39" s="1073"/>
      <c r="CF39" s="1073"/>
      <c r="CG39" s="1073"/>
      <c r="CH39" s="1073"/>
      <c r="CI39" s="1073"/>
      <c r="CJ39" s="1073"/>
      <c r="CK39" s="1073"/>
      <c r="CL39" s="1073"/>
      <c r="CM39" s="1073"/>
      <c r="CN39" s="1073"/>
      <c r="CO39" s="1073"/>
      <c r="CP39" s="1073"/>
      <c r="CQ39" s="1073"/>
      <c r="CR39" s="1073"/>
      <c r="CS39" s="1073"/>
      <c r="CT39" s="1073"/>
      <c r="CU39" s="1073"/>
      <c r="CV39" s="1073"/>
      <c r="CW39" s="1073"/>
      <c r="CX39" s="1073"/>
      <c r="CY39" s="1073"/>
      <c r="CZ39" s="1073"/>
      <c r="DA39" s="1073"/>
      <c r="DB39" s="1073"/>
      <c r="DC39" s="1073"/>
      <c r="DD39" s="1073"/>
      <c r="DE39" s="1073"/>
      <c r="DF39" s="1073"/>
      <c r="DG39" s="1073"/>
      <c r="DH39" s="1073"/>
      <c r="DI39" s="1073"/>
      <c r="DJ39" s="1073"/>
      <c r="DK39" s="1073"/>
    </row>
    <row r="40" spans="3:115" s="945" customFormat="1" x14ac:dyDescent="0.45">
      <c r="C40" s="1073"/>
      <c r="D40" s="1073"/>
      <c r="E40" s="1099"/>
      <c r="F40" s="1099"/>
      <c r="G40" s="1099"/>
      <c r="H40" s="1099"/>
      <c r="I40" s="1099">
        <f t="shared" si="34"/>
        <v>0</v>
      </c>
      <c r="J40" s="1099">
        <f t="shared" si="35"/>
        <v>0</v>
      </c>
      <c r="K40" s="1099">
        <f t="shared" si="36"/>
        <v>0</v>
      </c>
      <c r="L40" s="1099">
        <f t="shared" si="37"/>
        <v>0</v>
      </c>
      <c r="M40" s="1099">
        <f t="shared" si="38"/>
        <v>0</v>
      </c>
      <c r="N40" s="1099">
        <f t="shared" si="39"/>
        <v>0</v>
      </c>
      <c r="O40" s="1099"/>
      <c r="P40" s="1099"/>
      <c r="Q40" s="1099"/>
      <c r="R40" s="1099"/>
      <c r="S40" s="1099"/>
      <c r="T40" s="1099"/>
      <c r="U40" s="1099"/>
      <c r="V40" s="1099"/>
      <c r="W40" s="1099"/>
      <c r="X40" s="1099"/>
      <c r="Y40" s="1099"/>
      <c r="Z40" s="1099"/>
      <c r="AA40" s="1099"/>
      <c r="AB40" s="1099"/>
      <c r="AC40" s="1099"/>
      <c r="AD40" s="1073"/>
      <c r="AE40" s="1073"/>
      <c r="AF40" s="1073"/>
      <c r="AG40" s="1073"/>
      <c r="AH40" s="1073"/>
      <c r="AI40" s="1073"/>
      <c r="AJ40" s="1073"/>
      <c r="AK40" s="1073"/>
      <c r="AL40" s="1073"/>
      <c r="AM40" s="1073"/>
      <c r="AN40" s="1073"/>
      <c r="AO40" s="1073"/>
      <c r="AP40" s="1073"/>
      <c r="AQ40" s="1073"/>
      <c r="AR40" s="1073"/>
      <c r="AS40" s="1073"/>
      <c r="AT40" s="1073"/>
      <c r="AU40" s="1073"/>
      <c r="AV40" s="1073"/>
      <c r="AW40" s="1073"/>
      <c r="AX40" s="1073"/>
      <c r="AY40" s="1073"/>
      <c r="AZ40" s="1073"/>
      <c r="BA40" s="1073"/>
      <c r="BB40" s="1073"/>
      <c r="BC40" s="1073"/>
      <c r="BD40" s="1073"/>
      <c r="BE40" s="1073"/>
      <c r="BF40" s="1073"/>
      <c r="BG40" s="1073"/>
      <c r="BH40" s="1086"/>
      <c r="BI40" s="1073"/>
      <c r="BJ40" s="1073"/>
      <c r="BK40" s="1073"/>
      <c r="BL40" s="1073"/>
      <c r="BM40" s="1073"/>
      <c r="BN40" s="1073"/>
      <c r="BO40" s="1073"/>
      <c r="BP40" s="1073"/>
      <c r="BQ40" s="1073"/>
      <c r="BR40" s="1073"/>
      <c r="BS40" s="1073"/>
      <c r="BT40" s="1073"/>
      <c r="BU40" s="1073"/>
      <c r="BV40" s="1073"/>
      <c r="BW40" s="1073"/>
      <c r="BX40" s="1073"/>
      <c r="BY40" s="1073"/>
      <c r="BZ40" s="1073"/>
      <c r="CA40" s="1073"/>
      <c r="CB40" s="1073"/>
      <c r="CC40" s="1073"/>
      <c r="CD40" s="1073"/>
      <c r="CE40" s="1073"/>
      <c r="CF40" s="1073"/>
      <c r="CG40" s="1073"/>
      <c r="CH40" s="1073"/>
      <c r="CI40" s="1073"/>
      <c r="CJ40" s="1073"/>
      <c r="CK40" s="1073"/>
      <c r="CL40" s="1073"/>
      <c r="CM40" s="1073"/>
      <c r="CN40" s="1073"/>
      <c r="CO40" s="1073"/>
      <c r="CP40" s="1073"/>
      <c r="CQ40" s="1073"/>
      <c r="CR40" s="1073"/>
      <c r="CS40" s="1073"/>
      <c r="CT40" s="1073"/>
      <c r="CU40" s="1073"/>
      <c r="CV40" s="1073"/>
      <c r="CW40" s="1073"/>
      <c r="CX40" s="1073"/>
      <c r="CY40" s="1073"/>
      <c r="CZ40" s="1073"/>
      <c r="DA40" s="1073"/>
      <c r="DB40" s="1073"/>
      <c r="DC40" s="1073"/>
      <c r="DD40" s="1073"/>
      <c r="DE40" s="1073"/>
      <c r="DF40" s="1073"/>
      <c r="DG40" s="1073"/>
      <c r="DH40" s="1073"/>
      <c r="DI40" s="1073"/>
      <c r="DJ40" s="1073"/>
      <c r="DK40" s="1073"/>
    </row>
    <row r="41" spans="3:115" s="945" customFormat="1" x14ac:dyDescent="0.45">
      <c r="C41" s="1073"/>
      <c r="D41" s="1073"/>
      <c r="E41" s="1099"/>
      <c r="F41" s="1099"/>
      <c r="G41" s="1099"/>
      <c r="H41" s="1099"/>
      <c r="I41" s="1099">
        <f t="shared" si="34"/>
        <v>0</v>
      </c>
      <c r="J41" s="1099">
        <f t="shared" si="35"/>
        <v>0</v>
      </c>
      <c r="K41" s="1099">
        <f t="shared" si="36"/>
        <v>0</v>
      </c>
      <c r="L41" s="1099">
        <f t="shared" si="37"/>
        <v>0</v>
      </c>
      <c r="M41" s="1099">
        <f t="shared" si="38"/>
        <v>0</v>
      </c>
      <c r="N41" s="1099">
        <f t="shared" si="39"/>
        <v>0</v>
      </c>
      <c r="O41" s="1099"/>
      <c r="P41" s="1099"/>
      <c r="Q41" s="1099"/>
      <c r="R41" s="1099"/>
      <c r="S41" s="1099"/>
      <c r="T41" s="1099"/>
      <c r="U41" s="1099"/>
      <c r="V41" s="1099"/>
      <c r="W41" s="1099"/>
      <c r="X41" s="1099"/>
      <c r="Y41" s="1099"/>
      <c r="Z41" s="1099"/>
      <c r="AA41" s="1099"/>
      <c r="AB41" s="1099"/>
      <c r="AC41" s="1099"/>
      <c r="AD41" s="1073"/>
      <c r="AE41" s="1073"/>
      <c r="AF41" s="1073"/>
      <c r="AG41" s="1073"/>
      <c r="AH41" s="1073"/>
      <c r="AI41" s="1073"/>
      <c r="AJ41" s="1073"/>
      <c r="AK41" s="1073"/>
      <c r="AL41" s="1073"/>
      <c r="AM41" s="1073"/>
      <c r="AN41" s="1073"/>
      <c r="AO41" s="1073"/>
      <c r="AP41" s="1073"/>
      <c r="AQ41" s="1073"/>
      <c r="AR41" s="1073"/>
      <c r="AS41" s="1073"/>
      <c r="AT41" s="1073"/>
      <c r="AU41" s="1073"/>
      <c r="AV41" s="1073"/>
      <c r="AW41" s="1073"/>
      <c r="AX41" s="1073"/>
      <c r="AY41" s="1073"/>
      <c r="AZ41" s="1073"/>
      <c r="BA41" s="1073"/>
      <c r="BB41" s="1073"/>
      <c r="BC41" s="1073"/>
      <c r="BD41" s="1073"/>
      <c r="BE41" s="1073"/>
      <c r="BF41" s="1073"/>
      <c r="BG41" s="1073"/>
      <c r="BH41" s="1086"/>
      <c r="BI41" s="1073"/>
      <c r="BJ41" s="1073"/>
      <c r="BK41" s="1073"/>
      <c r="BL41" s="1073"/>
      <c r="BM41" s="1073"/>
      <c r="BN41" s="1073"/>
      <c r="BO41" s="1073"/>
      <c r="BP41" s="1073"/>
      <c r="BQ41" s="1073"/>
      <c r="BR41" s="1073"/>
      <c r="BS41" s="1073"/>
      <c r="BT41" s="1073"/>
      <c r="BU41" s="1073"/>
      <c r="BV41" s="1073"/>
      <c r="BW41" s="1073"/>
      <c r="BX41" s="1073"/>
      <c r="BY41" s="1073"/>
      <c r="BZ41" s="1073"/>
      <c r="CA41" s="1073"/>
      <c r="CB41" s="1073"/>
      <c r="CC41" s="1073"/>
      <c r="CD41" s="1073"/>
      <c r="CE41" s="1073"/>
      <c r="CF41" s="1073"/>
      <c r="CG41" s="1073"/>
      <c r="CH41" s="1073"/>
      <c r="CI41" s="1073"/>
      <c r="CJ41" s="1073"/>
      <c r="CK41" s="1073"/>
      <c r="CL41" s="1073"/>
      <c r="CM41" s="1073"/>
      <c r="CN41" s="1073"/>
      <c r="CO41" s="1073"/>
      <c r="CP41" s="1073"/>
      <c r="CQ41" s="1073"/>
      <c r="CR41" s="1073"/>
      <c r="CS41" s="1073"/>
      <c r="CT41" s="1073"/>
      <c r="CU41" s="1073"/>
      <c r="CV41" s="1073"/>
      <c r="CW41" s="1073"/>
      <c r="CX41" s="1073"/>
      <c r="CY41" s="1073"/>
      <c r="CZ41" s="1073"/>
      <c r="DA41" s="1073"/>
      <c r="DB41" s="1073"/>
      <c r="DC41" s="1073"/>
      <c r="DD41" s="1073"/>
      <c r="DE41" s="1073"/>
      <c r="DF41" s="1073"/>
      <c r="DG41" s="1073"/>
      <c r="DH41" s="1073"/>
      <c r="DI41" s="1073"/>
      <c r="DJ41" s="1073"/>
      <c r="DK41" s="1073"/>
    </row>
    <row r="42" spans="3:115" s="945" customFormat="1" x14ac:dyDescent="0.45">
      <c r="C42" s="1073"/>
      <c r="D42" s="1073"/>
      <c r="E42" s="1099"/>
      <c r="F42" s="1099"/>
      <c r="G42" s="1099"/>
      <c r="H42" s="1099"/>
      <c r="I42" s="1099">
        <f t="shared" si="34"/>
        <v>0</v>
      </c>
      <c r="J42" s="1099">
        <f t="shared" si="35"/>
        <v>0</v>
      </c>
      <c r="K42" s="1099">
        <f t="shared" si="36"/>
        <v>0</v>
      </c>
      <c r="L42" s="1099">
        <f t="shared" si="37"/>
        <v>0</v>
      </c>
      <c r="M42" s="1099">
        <f t="shared" si="38"/>
        <v>0</v>
      </c>
      <c r="N42" s="1099">
        <f t="shared" si="39"/>
        <v>0</v>
      </c>
      <c r="O42" s="1099"/>
      <c r="P42" s="1099"/>
      <c r="Q42" s="1099"/>
      <c r="R42" s="1099"/>
      <c r="S42" s="1099"/>
      <c r="T42" s="1099"/>
      <c r="U42" s="1099"/>
      <c r="V42" s="1099"/>
      <c r="W42" s="1099"/>
      <c r="X42" s="1099"/>
      <c r="Y42" s="1099"/>
      <c r="Z42" s="1099"/>
      <c r="AA42" s="1099"/>
      <c r="AB42" s="1099"/>
      <c r="AC42" s="1099"/>
      <c r="AD42" s="1073"/>
      <c r="AE42" s="1073"/>
      <c r="AF42" s="1073"/>
      <c r="AG42" s="1073"/>
      <c r="AH42" s="1073"/>
      <c r="AI42" s="1073"/>
      <c r="AJ42" s="1073"/>
      <c r="AK42" s="1073"/>
      <c r="AL42" s="1073"/>
      <c r="AM42" s="1073"/>
      <c r="AN42" s="1073"/>
      <c r="AO42" s="1073"/>
      <c r="AP42" s="1073"/>
      <c r="AQ42" s="1073"/>
      <c r="AR42" s="1073"/>
      <c r="AS42" s="1073"/>
      <c r="AT42" s="1073"/>
      <c r="AU42" s="1073"/>
      <c r="AV42" s="1073"/>
      <c r="AW42" s="1073"/>
      <c r="AX42" s="1073"/>
      <c r="AY42" s="1073"/>
      <c r="AZ42" s="1073"/>
      <c r="BA42" s="1073"/>
      <c r="BB42" s="1073"/>
      <c r="BC42" s="1073"/>
      <c r="BD42" s="1073"/>
      <c r="BE42" s="1073"/>
      <c r="BF42" s="1073"/>
      <c r="BG42" s="1073"/>
      <c r="BH42" s="1086"/>
      <c r="BI42" s="1073"/>
      <c r="BJ42" s="1073"/>
      <c r="BK42" s="1073"/>
      <c r="BL42" s="1073"/>
      <c r="BM42" s="1073"/>
      <c r="BN42" s="1073"/>
      <c r="BO42" s="1073"/>
      <c r="BP42" s="1073"/>
      <c r="BQ42" s="1073"/>
      <c r="BR42" s="1073"/>
      <c r="BS42" s="1073"/>
      <c r="BT42" s="1073"/>
      <c r="BU42" s="1073"/>
      <c r="BV42" s="1073"/>
      <c r="BW42" s="1073"/>
      <c r="BX42" s="1073"/>
      <c r="BY42" s="1073"/>
      <c r="BZ42" s="1073"/>
      <c r="CA42" s="1073"/>
      <c r="CB42" s="1073"/>
      <c r="CC42" s="1073"/>
      <c r="CD42" s="1073"/>
      <c r="CE42" s="1073"/>
      <c r="CF42" s="1073"/>
      <c r="CG42" s="1073"/>
      <c r="CH42" s="1073"/>
      <c r="CI42" s="1073"/>
      <c r="CJ42" s="1073"/>
      <c r="CK42" s="1073"/>
      <c r="CL42" s="1073"/>
      <c r="CM42" s="1073"/>
      <c r="CN42" s="1073"/>
      <c r="CO42" s="1073"/>
      <c r="CP42" s="1073"/>
      <c r="CQ42" s="1073"/>
      <c r="CR42" s="1073"/>
      <c r="CS42" s="1073"/>
      <c r="CT42" s="1073"/>
      <c r="CU42" s="1073"/>
      <c r="CV42" s="1073"/>
      <c r="CW42" s="1073"/>
      <c r="CX42" s="1073"/>
      <c r="CY42" s="1073"/>
      <c r="CZ42" s="1073"/>
      <c r="DA42" s="1073"/>
      <c r="DB42" s="1073"/>
      <c r="DC42" s="1073"/>
      <c r="DD42" s="1073"/>
      <c r="DE42" s="1073"/>
      <c r="DF42" s="1073"/>
      <c r="DG42" s="1073"/>
      <c r="DH42" s="1073"/>
      <c r="DI42" s="1073"/>
      <c r="DJ42" s="1073"/>
      <c r="DK42" s="1073"/>
    </row>
    <row r="43" spans="3:115" s="945" customFormat="1" x14ac:dyDescent="0.45">
      <c r="C43" s="1073"/>
      <c r="D43" s="1073"/>
      <c r="E43" s="1099"/>
      <c r="F43" s="1099"/>
      <c r="G43" s="1099"/>
      <c r="H43" s="1099"/>
      <c r="I43" s="1099">
        <f t="shared" si="34"/>
        <v>0</v>
      </c>
      <c r="J43" s="1099">
        <f t="shared" si="35"/>
        <v>0</v>
      </c>
      <c r="K43" s="1099">
        <f t="shared" si="36"/>
        <v>0</v>
      </c>
      <c r="L43" s="1099">
        <f t="shared" si="37"/>
        <v>0</v>
      </c>
      <c r="M43" s="1099">
        <f t="shared" si="38"/>
        <v>0</v>
      </c>
      <c r="N43" s="1099">
        <f t="shared" si="39"/>
        <v>0</v>
      </c>
      <c r="O43" s="1099"/>
      <c r="P43" s="1099"/>
      <c r="Q43" s="1099"/>
      <c r="R43" s="1099"/>
      <c r="S43" s="1099"/>
      <c r="T43" s="1099"/>
      <c r="U43" s="1099"/>
      <c r="V43" s="1099"/>
      <c r="W43" s="1099"/>
      <c r="X43" s="1099"/>
      <c r="Y43" s="1099"/>
      <c r="Z43" s="1099"/>
      <c r="AA43" s="1099"/>
      <c r="AB43" s="1099"/>
      <c r="AC43" s="1099"/>
      <c r="AD43" s="1073"/>
      <c r="AE43" s="1073"/>
      <c r="AF43" s="1073"/>
      <c r="AG43" s="1073"/>
      <c r="AH43" s="1073"/>
      <c r="AI43" s="1073"/>
      <c r="AJ43" s="1073"/>
      <c r="AK43" s="1073"/>
      <c r="AL43" s="1073"/>
      <c r="AM43" s="1073"/>
      <c r="AN43" s="1073"/>
      <c r="AO43" s="1073"/>
      <c r="AP43" s="1073"/>
      <c r="AQ43" s="1073"/>
      <c r="AR43" s="1073"/>
      <c r="AS43" s="1073"/>
      <c r="AT43" s="1073"/>
      <c r="AU43" s="1073"/>
      <c r="AV43" s="1073"/>
      <c r="AW43" s="1073"/>
      <c r="AX43" s="1073"/>
      <c r="AY43" s="1073"/>
      <c r="AZ43" s="1073"/>
      <c r="BA43" s="1073"/>
      <c r="BB43" s="1073"/>
      <c r="BC43" s="1073"/>
      <c r="BD43" s="1073"/>
      <c r="BE43" s="1073"/>
      <c r="BF43" s="1073"/>
      <c r="BG43" s="1073"/>
      <c r="BH43" s="1086"/>
      <c r="BI43" s="1073"/>
      <c r="BJ43" s="1073"/>
      <c r="BK43" s="1073"/>
      <c r="BL43" s="1073"/>
      <c r="BM43" s="1073"/>
      <c r="BN43" s="1073"/>
      <c r="BO43" s="1073"/>
      <c r="BP43" s="1073"/>
      <c r="BQ43" s="1073"/>
      <c r="BR43" s="1073"/>
      <c r="BS43" s="1073"/>
      <c r="BT43" s="1073"/>
      <c r="BU43" s="1073"/>
      <c r="BV43" s="1073"/>
      <c r="BW43" s="1073"/>
      <c r="BX43" s="1073"/>
      <c r="BY43" s="1073"/>
      <c r="BZ43" s="1073"/>
      <c r="CA43" s="1073"/>
      <c r="CB43" s="1073"/>
      <c r="CC43" s="1073"/>
      <c r="CD43" s="1073"/>
      <c r="CE43" s="1073"/>
      <c r="CF43" s="1073"/>
      <c r="CG43" s="1073"/>
      <c r="CH43" s="1073"/>
      <c r="CI43" s="1073"/>
      <c r="CJ43" s="1073"/>
      <c r="CK43" s="1073"/>
      <c r="CL43" s="1073"/>
      <c r="CM43" s="1073"/>
      <c r="CN43" s="1073"/>
      <c r="CO43" s="1073"/>
      <c r="CP43" s="1073"/>
      <c r="CQ43" s="1073"/>
      <c r="CR43" s="1073"/>
      <c r="CS43" s="1073"/>
      <c r="CT43" s="1073"/>
      <c r="CU43" s="1073"/>
      <c r="CV43" s="1073"/>
      <c r="CW43" s="1073"/>
      <c r="CX43" s="1073"/>
      <c r="CY43" s="1073"/>
      <c r="CZ43" s="1073"/>
      <c r="DA43" s="1073"/>
      <c r="DB43" s="1073"/>
      <c r="DC43" s="1073"/>
      <c r="DD43" s="1073"/>
      <c r="DE43" s="1073"/>
      <c r="DF43" s="1073"/>
      <c r="DG43" s="1073"/>
      <c r="DH43" s="1073"/>
      <c r="DI43" s="1073"/>
      <c r="DJ43" s="1073"/>
      <c r="DK43" s="1073"/>
    </row>
    <row r="44" spans="3:115" s="945" customFormat="1" x14ac:dyDescent="0.45">
      <c r="C44" s="1073"/>
      <c r="D44" s="1073"/>
      <c r="E44" s="1099"/>
      <c r="F44" s="1099"/>
      <c r="G44" s="1099"/>
      <c r="H44" s="1099"/>
      <c r="I44" s="1099"/>
      <c r="J44" s="1099"/>
      <c r="K44" s="1099"/>
      <c r="L44" s="1099"/>
      <c r="M44" s="1099"/>
      <c r="N44" s="1099"/>
      <c r="O44" s="1099"/>
      <c r="P44" s="1099"/>
      <c r="Q44" s="1099"/>
      <c r="R44" s="1099"/>
      <c r="S44" s="1099"/>
      <c r="T44" s="1099"/>
      <c r="U44" s="1099"/>
      <c r="V44" s="1099"/>
      <c r="W44" s="1099"/>
      <c r="X44" s="1099"/>
      <c r="Y44" s="1099"/>
      <c r="Z44" s="1099"/>
      <c r="AA44" s="1099"/>
      <c r="AB44" s="1099"/>
      <c r="AC44" s="1099"/>
      <c r="AD44" s="1073"/>
      <c r="AE44" s="1073"/>
      <c r="AF44" s="1073"/>
      <c r="AG44" s="1073"/>
      <c r="AH44" s="1073"/>
      <c r="AI44" s="1073"/>
      <c r="AJ44" s="1073"/>
      <c r="AK44" s="1073"/>
      <c r="AL44" s="1073"/>
      <c r="AM44" s="1073"/>
      <c r="AN44" s="1073"/>
      <c r="AO44" s="1073"/>
      <c r="AP44" s="1073"/>
      <c r="AQ44" s="1073"/>
      <c r="AR44" s="1073"/>
      <c r="AS44" s="1073"/>
      <c r="AT44" s="1073"/>
      <c r="AU44" s="1073"/>
      <c r="AV44" s="1073"/>
      <c r="AW44" s="1073"/>
      <c r="AX44" s="1073"/>
      <c r="AY44" s="1073"/>
      <c r="AZ44" s="1073"/>
      <c r="BA44" s="1073"/>
      <c r="BB44" s="1073"/>
      <c r="BC44" s="1073"/>
      <c r="BD44" s="1073"/>
      <c r="BE44" s="1073"/>
      <c r="BF44" s="1073"/>
      <c r="BG44" s="1073"/>
      <c r="BH44" s="1086"/>
      <c r="BI44" s="1073"/>
      <c r="BJ44" s="1073"/>
      <c r="BK44" s="1073"/>
      <c r="BL44" s="1073"/>
      <c r="BM44" s="1073"/>
      <c r="BN44" s="1073"/>
      <c r="BO44" s="1073"/>
      <c r="BP44" s="1073"/>
      <c r="BQ44" s="1073"/>
      <c r="BR44" s="1073"/>
      <c r="BS44" s="1073"/>
      <c r="BT44" s="1073"/>
      <c r="BU44" s="1073"/>
      <c r="BV44" s="1073"/>
      <c r="BW44" s="1073"/>
      <c r="BX44" s="1073"/>
      <c r="BY44" s="1073"/>
      <c r="BZ44" s="1073"/>
      <c r="CA44" s="1073"/>
      <c r="CB44" s="1073"/>
      <c r="CC44" s="1073"/>
      <c r="CD44" s="1073"/>
      <c r="CE44" s="1073"/>
      <c r="CF44" s="1073"/>
      <c r="CG44" s="1073"/>
      <c r="CH44" s="1073"/>
      <c r="CI44" s="1073"/>
      <c r="CJ44" s="1073"/>
      <c r="CK44" s="1073"/>
      <c r="CL44" s="1073"/>
      <c r="CM44" s="1073"/>
      <c r="CN44" s="1073"/>
      <c r="CO44" s="1073"/>
      <c r="CP44" s="1073"/>
      <c r="CQ44" s="1073"/>
      <c r="CR44" s="1073"/>
      <c r="CS44" s="1073"/>
      <c r="CT44" s="1073"/>
      <c r="CU44" s="1073"/>
      <c r="CV44" s="1073"/>
      <c r="CW44" s="1073"/>
      <c r="CX44" s="1073"/>
      <c r="CY44" s="1073"/>
      <c r="CZ44" s="1073"/>
      <c r="DA44" s="1073"/>
      <c r="DB44" s="1073"/>
      <c r="DC44" s="1073"/>
      <c r="DD44" s="1073"/>
      <c r="DE44" s="1073"/>
      <c r="DF44" s="1073"/>
      <c r="DG44" s="1073"/>
      <c r="DH44" s="1073"/>
      <c r="DI44" s="1073"/>
      <c r="DJ44" s="1073"/>
      <c r="DK44" s="1073"/>
    </row>
    <row r="45" spans="3:115" s="945" customFormat="1" x14ac:dyDescent="0.45">
      <c r="C45" s="1073"/>
      <c r="D45" s="1073"/>
      <c r="E45" s="1099"/>
      <c r="F45" s="1099"/>
      <c r="G45" s="1099"/>
      <c r="H45" s="1099"/>
      <c r="I45" s="1099"/>
      <c r="J45" s="1099"/>
      <c r="K45" s="1099"/>
      <c r="L45" s="1099"/>
      <c r="M45" s="1099"/>
      <c r="N45" s="1099"/>
      <c r="O45" s="1099"/>
      <c r="P45" s="1099"/>
      <c r="Q45" s="1099"/>
      <c r="R45" s="1099"/>
      <c r="S45" s="1099"/>
      <c r="T45" s="1099"/>
      <c r="U45" s="1099"/>
      <c r="V45" s="1099"/>
      <c r="W45" s="1099"/>
      <c r="X45" s="1099"/>
      <c r="Y45" s="1099"/>
      <c r="Z45" s="1099"/>
      <c r="AA45" s="1099"/>
      <c r="AB45" s="1099"/>
      <c r="AC45" s="1099"/>
      <c r="AD45" s="1073"/>
      <c r="AE45" s="1073"/>
      <c r="AF45" s="1073"/>
      <c r="AG45" s="1073"/>
      <c r="AH45" s="1073"/>
      <c r="AI45" s="1073"/>
      <c r="AJ45" s="1073"/>
      <c r="AK45" s="1073"/>
      <c r="AL45" s="1073"/>
      <c r="AM45" s="1073"/>
      <c r="AN45" s="1073"/>
      <c r="AO45" s="1073"/>
      <c r="AP45" s="1073"/>
      <c r="AQ45" s="1073"/>
      <c r="AR45" s="1073"/>
      <c r="AS45" s="1073"/>
      <c r="AT45" s="1073"/>
      <c r="AU45" s="1073"/>
      <c r="AV45" s="1073"/>
      <c r="AW45" s="1073"/>
      <c r="AX45" s="1073"/>
      <c r="AY45" s="1073"/>
      <c r="AZ45" s="1073"/>
      <c r="BA45" s="1073"/>
      <c r="BB45" s="1073"/>
      <c r="BC45" s="1073"/>
      <c r="BD45" s="1073"/>
      <c r="BE45" s="1073"/>
      <c r="BF45" s="1073"/>
      <c r="BG45" s="1073"/>
      <c r="BH45" s="1086"/>
      <c r="BI45" s="1073"/>
      <c r="BJ45" s="1073"/>
      <c r="BK45" s="1073"/>
      <c r="BL45" s="1073"/>
      <c r="BM45" s="1073"/>
      <c r="BN45" s="1073"/>
      <c r="BO45" s="1073"/>
      <c r="BP45" s="1073"/>
      <c r="BQ45" s="1073"/>
      <c r="BR45" s="1073"/>
      <c r="BS45" s="1073"/>
      <c r="BT45" s="1073"/>
      <c r="BU45" s="1073"/>
      <c r="BV45" s="1073"/>
      <c r="BW45" s="1073"/>
      <c r="BX45" s="1073"/>
      <c r="BY45" s="1073"/>
      <c r="BZ45" s="1073"/>
      <c r="CA45" s="1073"/>
      <c r="CB45" s="1073"/>
      <c r="CC45" s="1073"/>
      <c r="CD45" s="1073"/>
      <c r="CE45" s="1073"/>
      <c r="CF45" s="1073"/>
      <c r="CG45" s="1073"/>
      <c r="CH45" s="1073"/>
      <c r="CI45" s="1073"/>
      <c r="CJ45" s="1073"/>
      <c r="CK45" s="1073"/>
      <c r="CL45" s="1073"/>
      <c r="CM45" s="1073"/>
      <c r="CN45" s="1073"/>
      <c r="CO45" s="1073"/>
      <c r="CP45" s="1073"/>
      <c r="CQ45" s="1073"/>
      <c r="CR45" s="1073"/>
      <c r="CS45" s="1073"/>
      <c r="CT45" s="1073"/>
      <c r="CU45" s="1073"/>
      <c r="CV45" s="1073"/>
      <c r="CW45" s="1073"/>
      <c r="CX45" s="1073"/>
      <c r="CY45" s="1073"/>
      <c r="CZ45" s="1073"/>
      <c r="DA45" s="1073"/>
      <c r="DB45" s="1073"/>
      <c r="DC45" s="1073"/>
      <c r="DD45" s="1073"/>
      <c r="DE45" s="1073"/>
      <c r="DF45" s="1073"/>
      <c r="DG45" s="1073"/>
      <c r="DH45" s="1073"/>
      <c r="DI45" s="1073"/>
      <c r="DJ45" s="1073"/>
      <c r="DK45" s="1073"/>
    </row>
    <row r="46" spans="3:115" s="945" customFormat="1" x14ac:dyDescent="0.45">
      <c r="C46" s="1073"/>
      <c r="D46" s="1073"/>
      <c r="E46" s="1099"/>
      <c r="F46" s="1099"/>
      <c r="G46" s="1099"/>
      <c r="H46" s="1099"/>
      <c r="I46" s="1099"/>
      <c r="J46" s="1099"/>
      <c r="K46" s="1099"/>
      <c r="L46" s="1099"/>
      <c r="M46" s="1099"/>
      <c r="N46" s="1099"/>
      <c r="O46" s="1099"/>
      <c r="P46" s="1099"/>
      <c r="Q46" s="1099"/>
      <c r="R46" s="1099"/>
      <c r="S46" s="1099"/>
      <c r="T46" s="1099"/>
      <c r="U46" s="1099"/>
      <c r="V46" s="1099"/>
      <c r="W46" s="1099"/>
      <c r="X46" s="1099"/>
      <c r="Y46" s="1099"/>
      <c r="Z46" s="1099"/>
      <c r="AA46" s="1099"/>
      <c r="AB46" s="1099"/>
      <c r="AC46" s="1099"/>
      <c r="AD46" s="1073"/>
      <c r="AE46" s="1073"/>
      <c r="AF46" s="1073"/>
      <c r="AG46" s="1073"/>
      <c r="AH46" s="1073"/>
      <c r="AI46" s="1073"/>
      <c r="AJ46" s="1073"/>
      <c r="AK46" s="1073"/>
      <c r="AL46" s="1073"/>
      <c r="AM46" s="1073"/>
      <c r="AN46" s="1073"/>
      <c r="AO46" s="1073"/>
      <c r="AP46" s="1073"/>
      <c r="AQ46" s="1073"/>
      <c r="AR46" s="1073"/>
      <c r="AS46" s="1073"/>
      <c r="AT46" s="1073"/>
      <c r="AU46" s="1073"/>
      <c r="AV46" s="1073"/>
      <c r="AW46" s="1073"/>
      <c r="AX46" s="1073"/>
      <c r="AY46" s="1073"/>
      <c r="AZ46" s="1073"/>
      <c r="BA46" s="1073"/>
      <c r="BB46" s="1073"/>
      <c r="BC46" s="1073"/>
      <c r="BD46" s="1073"/>
      <c r="BE46" s="1073"/>
      <c r="BF46" s="1073"/>
      <c r="BG46" s="1073"/>
      <c r="BH46" s="1086"/>
      <c r="BI46" s="1073"/>
      <c r="BJ46" s="1073"/>
      <c r="BK46" s="1073"/>
      <c r="BL46" s="1073"/>
      <c r="BM46" s="1073"/>
      <c r="BN46" s="1073"/>
      <c r="BO46" s="1073"/>
      <c r="BP46" s="1073"/>
      <c r="BQ46" s="1073"/>
      <c r="BR46" s="1073"/>
      <c r="BS46" s="1073"/>
      <c r="BT46" s="1073"/>
      <c r="BU46" s="1073"/>
      <c r="BV46" s="1073"/>
      <c r="BW46" s="1073"/>
      <c r="BX46" s="1073"/>
      <c r="BY46" s="1073"/>
      <c r="BZ46" s="1073"/>
      <c r="CA46" s="1073"/>
      <c r="CB46" s="1073"/>
      <c r="CC46" s="1073"/>
      <c r="CD46" s="1073"/>
      <c r="CE46" s="1073"/>
      <c r="CF46" s="1073"/>
      <c r="CG46" s="1073"/>
      <c r="CH46" s="1073"/>
      <c r="CI46" s="1073"/>
      <c r="CJ46" s="1073"/>
      <c r="CK46" s="1073"/>
      <c r="CL46" s="1073"/>
      <c r="CM46" s="1073"/>
      <c r="CN46" s="1073"/>
      <c r="CO46" s="1073"/>
      <c r="CP46" s="1073"/>
      <c r="CQ46" s="1073"/>
      <c r="CR46" s="1073"/>
      <c r="CS46" s="1073"/>
      <c r="CT46" s="1073"/>
      <c r="CU46" s="1073"/>
      <c r="CV46" s="1073"/>
      <c r="CW46" s="1073"/>
      <c r="CX46" s="1073"/>
      <c r="CY46" s="1073"/>
      <c r="CZ46" s="1073"/>
      <c r="DA46" s="1073"/>
      <c r="DB46" s="1073"/>
      <c r="DC46" s="1073"/>
      <c r="DD46" s="1073"/>
      <c r="DE46" s="1073"/>
      <c r="DF46" s="1073"/>
      <c r="DG46" s="1073"/>
      <c r="DH46" s="1073"/>
      <c r="DI46" s="1073"/>
      <c r="DJ46" s="1073"/>
      <c r="DK46" s="1073"/>
    </row>
    <row r="47" spans="3:115" s="945" customFormat="1" x14ac:dyDescent="0.45">
      <c r="C47" s="1073"/>
      <c r="D47" s="1073"/>
      <c r="E47" s="1099"/>
      <c r="F47" s="1099"/>
      <c r="G47" s="1099"/>
      <c r="H47" s="1099"/>
      <c r="I47" s="1099"/>
      <c r="J47" s="1099"/>
      <c r="K47" s="1099"/>
      <c r="L47" s="1099"/>
      <c r="M47" s="1099"/>
      <c r="N47" s="1099"/>
      <c r="O47" s="1099"/>
      <c r="P47" s="1099"/>
      <c r="Q47" s="1099"/>
      <c r="R47" s="1099"/>
      <c r="S47" s="1099"/>
      <c r="T47" s="1099"/>
      <c r="U47" s="1099"/>
      <c r="V47" s="1099"/>
      <c r="W47" s="1099"/>
      <c r="X47" s="1099"/>
      <c r="Y47" s="1099"/>
      <c r="Z47" s="1099"/>
      <c r="AA47" s="1099"/>
      <c r="AB47" s="1099"/>
      <c r="AC47" s="1099"/>
      <c r="AD47" s="1073"/>
      <c r="AE47" s="1073"/>
      <c r="AF47" s="1073"/>
      <c r="AG47" s="1073"/>
      <c r="AH47" s="1073"/>
      <c r="AI47" s="1073"/>
      <c r="AJ47" s="1073"/>
      <c r="AK47" s="1073"/>
      <c r="AL47" s="1073"/>
      <c r="AM47" s="1073"/>
      <c r="AN47" s="1073"/>
      <c r="AO47" s="1073"/>
      <c r="AP47" s="1073"/>
      <c r="AQ47" s="1073"/>
      <c r="AR47" s="1073"/>
      <c r="AS47" s="1073"/>
      <c r="AT47" s="1073"/>
      <c r="AU47" s="1073"/>
      <c r="AV47" s="1073"/>
      <c r="AW47" s="1073"/>
      <c r="AX47" s="1073"/>
      <c r="AY47" s="1073"/>
      <c r="AZ47" s="1073"/>
      <c r="BA47" s="1073"/>
      <c r="BB47" s="1073"/>
      <c r="BC47" s="1073"/>
      <c r="BD47" s="1073"/>
      <c r="BE47" s="1073"/>
      <c r="BF47" s="1073"/>
      <c r="BG47" s="1073"/>
      <c r="BH47" s="1086"/>
      <c r="BI47" s="1073"/>
      <c r="BJ47" s="1073"/>
      <c r="BK47" s="1073"/>
      <c r="BL47" s="1073"/>
      <c r="BM47" s="1073"/>
      <c r="BN47" s="1073"/>
      <c r="BO47" s="1073"/>
      <c r="BP47" s="1073"/>
      <c r="BQ47" s="1073"/>
      <c r="BR47" s="1073"/>
      <c r="BS47" s="1073"/>
      <c r="BT47" s="1073"/>
      <c r="BU47" s="1073"/>
      <c r="BV47" s="1073"/>
      <c r="BW47" s="1073"/>
      <c r="BX47" s="1073"/>
      <c r="BY47" s="1073"/>
      <c r="BZ47" s="1073"/>
      <c r="CA47" s="1073"/>
      <c r="CB47" s="1073"/>
      <c r="CC47" s="1073"/>
      <c r="CD47" s="1073"/>
      <c r="CE47" s="1073"/>
      <c r="CF47" s="1073"/>
      <c r="CG47" s="1073"/>
      <c r="CH47" s="1073"/>
      <c r="CI47" s="1073"/>
      <c r="CJ47" s="1073"/>
      <c r="CK47" s="1073"/>
      <c r="CL47" s="1073"/>
      <c r="CM47" s="1073"/>
      <c r="CN47" s="1073"/>
      <c r="CO47" s="1073"/>
      <c r="CP47" s="1073"/>
      <c r="CQ47" s="1073"/>
      <c r="CR47" s="1073"/>
      <c r="CS47" s="1073"/>
      <c r="CT47" s="1073"/>
      <c r="CU47" s="1073"/>
      <c r="CV47" s="1073"/>
      <c r="CW47" s="1073"/>
      <c r="CX47" s="1073"/>
      <c r="CY47" s="1073"/>
      <c r="CZ47" s="1073"/>
      <c r="DA47" s="1073"/>
      <c r="DB47" s="1073"/>
      <c r="DC47" s="1073"/>
      <c r="DD47" s="1073"/>
      <c r="DE47" s="1073"/>
      <c r="DF47" s="1073"/>
      <c r="DG47" s="1073"/>
      <c r="DH47" s="1073"/>
      <c r="DI47" s="1073"/>
      <c r="DJ47" s="1073"/>
      <c r="DK47" s="1073"/>
    </row>
    <row r="48" spans="3:115" s="945" customFormat="1" x14ac:dyDescent="0.45">
      <c r="C48" s="1073"/>
      <c r="D48" s="1073"/>
      <c r="E48" s="1099"/>
      <c r="F48" s="1099"/>
      <c r="G48" s="1099"/>
      <c r="H48" s="1099"/>
      <c r="I48" s="1099"/>
      <c r="J48" s="1099"/>
      <c r="K48" s="1099"/>
      <c r="L48" s="1099"/>
      <c r="M48" s="1099"/>
      <c r="N48" s="1099"/>
      <c r="O48" s="1099"/>
      <c r="P48" s="1099"/>
      <c r="Q48" s="1099"/>
      <c r="R48" s="1099"/>
      <c r="S48" s="1099"/>
      <c r="T48" s="1099"/>
      <c r="U48" s="1099"/>
      <c r="V48" s="1099"/>
      <c r="W48" s="1099"/>
      <c r="X48" s="1099"/>
      <c r="Y48" s="1099"/>
      <c r="Z48" s="1099"/>
      <c r="AA48" s="1099"/>
      <c r="AB48" s="1099"/>
      <c r="AC48" s="1099"/>
      <c r="AD48" s="1073"/>
      <c r="AE48" s="1073"/>
      <c r="AF48" s="1073"/>
      <c r="AG48" s="1073"/>
      <c r="AH48" s="1073"/>
      <c r="AI48" s="1073"/>
      <c r="AJ48" s="1073"/>
      <c r="AK48" s="1073"/>
      <c r="AL48" s="1073"/>
      <c r="AM48" s="1073"/>
      <c r="AN48" s="1073"/>
      <c r="AO48" s="1073"/>
      <c r="AP48" s="1073"/>
      <c r="AQ48" s="1073"/>
      <c r="AR48" s="1073"/>
      <c r="AS48" s="1073"/>
      <c r="AT48" s="1073"/>
      <c r="AU48" s="1073"/>
      <c r="AV48" s="1073"/>
      <c r="AW48" s="1073"/>
      <c r="AX48" s="1073"/>
      <c r="AY48" s="1073"/>
      <c r="AZ48" s="1073"/>
      <c r="BA48" s="1073"/>
      <c r="BB48" s="1073"/>
      <c r="BC48" s="1073"/>
      <c r="BD48" s="1073"/>
      <c r="BE48" s="1073"/>
      <c r="BF48" s="1073"/>
      <c r="BG48" s="1073"/>
      <c r="BH48" s="1086"/>
      <c r="BI48" s="1073"/>
      <c r="BJ48" s="1073"/>
      <c r="BK48" s="1073"/>
      <c r="BL48" s="1073"/>
      <c r="BM48" s="1073"/>
      <c r="BN48" s="1073"/>
      <c r="BO48" s="1073"/>
      <c r="BP48" s="1073"/>
      <c r="BQ48" s="1073"/>
      <c r="BR48" s="1073"/>
      <c r="BS48" s="1073"/>
      <c r="BT48" s="1073"/>
      <c r="BU48" s="1073"/>
      <c r="BV48" s="1073"/>
      <c r="BW48" s="1073"/>
      <c r="BX48" s="1073"/>
      <c r="BY48" s="1073"/>
      <c r="BZ48" s="1073"/>
      <c r="CA48" s="1073"/>
      <c r="CB48" s="1073"/>
      <c r="CC48" s="1073"/>
      <c r="CD48" s="1073"/>
      <c r="CE48" s="1073"/>
      <c r="CF48" s="1073"/>
      <c r="CG48" s="1073"/>
      <c r="CH48" s="1073"/>
      <c r="CI48" s="1073"/>
      <c r="CJ48" s="1073"/>
      <c r="CK48" s="1073"/>
      <c r="CL48" s="1073"/>
      <c r="CM48" s="1073"/>
      <c r="CN48" s="1073"/>
      <c r="CO48" s="1073"/>
      <c r="CP48" s="1073"/>
      <c r="CQ48" s="1073"/>
      <c r="CR48" s="1073"/>
      <c r="CS48" s="1073"/>
      <c r="CT48" s="1073"/>
      <c r="CU48" s="1073"/>
      <c r="CV48" s="1073"/>
      <c r="CW48" s="1073"/>
      <c r="CX48" s="1073"/>
      <c r="CY48" s="1073"/>
      <c r="CZ48" s="1073"/>
      <c r="DA48" s="1073"/>
      <c r="DB48" s="1073"/>
      <c r="DC48" s="1073"/>
      <c r="DD48" s="1073"/>
      <c r="DE48" s="1073"/>
      <c r="DF48" s="1073"/>
      <c r="DG48" s="1073"/>
      <c r="DH48" s="1073"/>
      <c r="DI48" s="1073"/>
      <c r="DJ48" s="1073"/>
      <c r="DK48" s="1073"/>
    </row>
    <row r="49" spans="3:115" s="945" customFormat="1" x14ac:dyDescent="0.45">
      <c r="C49" s="1073"/>
      <c r="D49" s="1073"/>
      <c r="E49" s="1073"/>
      <c r="F49" s="1073"/>
      <c r="G49" s="1073"/>
      <c r="H49" s="1073"/>
      <c r="I49" s="1073"/>
      <c r="J49" s="1073"/>
      <c r="K49" s="1073"/>
      <c r="L49" s="1073"/>
      <c r="M49" s="1073"/>
      <c r="N49" s="1073"/>
      <c r="O49" s="1073"/>
      <c r="P49" s="1073"/>
      <c r="Q49" s="1073"/>
      <c r="R49" s="1073"/>
      <c r="S49" s="1073"/>
      <c r="T49" s="1073"/>
      <c r="U49" s="1073"/>
      <c r="V49" s="1073"/>
      <c r="W49" s="1073"/>
      <c r="X49" s="1073"/>
      <c r="Y49" s="1073"/>
      <c r="Z49" s="1073"/>
      <c r="AA49" s="1073"/>
      <c r="AB49" s="1073"/>
      <c r="AC49" s="1073"/>
      <c r="AD49" s="1073"/>
      <c r="AE49" s="1073"/>
      <c r="AF49" s="1073"/>
      <c r="AG49" s="1073"/>
      <c r="AH49" s="1073"/>
      <c r="AI49" s="1073"/>
      <c r="AJ49" s="1073"/>
      <c r="AK49" s="1073"/>
      <c r="AL49" s="1073"/>
      <c r="AM49" s="1073"/>
      <c r="AN49" s="1073"/>
      <c r="AO49" s="1073"/>
      <c r="AP49" s="1073"/>
      <c r="AQ49" s="1073"/>
      <c r="AR49" s="1073"/>
      <c r="AS49" s="1073"/>
      <c r="AT49" s="1073"/>
      <c r="AU49" s="1073"/>
      <c r="AV49" s="1073"/>
      <c r="AW49" s="1073"/>
      <c r="AX49" s="1073"/>
      <c r="AY49" s="1073"/>
      <c r="AZ49" s="1073"/>
      <c r="BA49" s="1073"/>
      <c r="BB49" s="1073"/>
      <c r="BC49" s="1073"/>
      <c r="BD49" s="1073"/>
      <c r="BE49" s="1073"/>
      <c r="BF49" s="1073"/>
      <c r="BG49" s="1073"/>
      <c r="BH49" s="1086"/>
      <c r="BI49" s="1073"/>
      <c r="BJ49" s="1073"/>
      <c r="BK49" s="1073"/>
      <c r="BL49" s="1073"/>
      <c r="BM49" s="1073"/>
      <c r="BN49" s="1073"/>
      <c r="BO49" s="1073"/>
      <c r="BP49" s="1073"/>
      <c r="BQ49" s="1073"/>
      <c r="BR49" s="1073"/>
      <c r="BS49" s="1073"/>
      <c r="BT49" s="1073"/>
      <c r="BU49" s="1073"/>
      <c r="BV49" s="1073"/>
      <c r="BW49" s="1073"/>
      <c r="BX49" s="1073"/>
      <c r="BY49" s="1073"/>
      <c r="BZ49" s="1073"/>
      <c r="CA49" s="1073"/>
      <c r="CB49" s="1073"/>
      <c r="CC49" s="1073"/>
      <c r="CD49" s="1073"/>
      <c r="CE49" s="1073"/>
      <c r="CF49" s="1073"/>
      <c r="CG49" s="1073"/>
      <c r="CH49" s="1073"/>
      <c r="CI49" s="1073"/>
      <c r="CJ49" s="1073"/>
      <c r="CK49" s="1073"/>
      <c r="CL49" s="1073"/>
      <c r="CM49" s="1073"/>
      <c r="CN49" s="1073"/>
      <c r="CO49" s="1073"/>
      <c r="CP49" s="1073"/>
      <c r="CQ49" s="1073"/>
      <c r="CR49" s="1073"/>
      <c r="CS49" s="1073"/>
      <c r="CT49" s="1073"/>
      <c r="CU49" s="1073"/>
      <c r="CV49" s="1073"/>
      <c r="CW49" s="1073"/>
      <c r="CX49" s="1073"/>
      <c r="CY49" s="1073"/>
      <c r="CZ49" s="1073"/>
      <c r="DA49" s="1073"/>
      <c r="DB49" s="1073"/>
      <c r="DC49" s="1073"/>
      <c r="DD49" s="1073"/>
      <c r="DE49" s="1073"/>
      <c r="DF49" s="1073"/>
      <c r="DG49" s="1073"/>
      <c r="DH49" s="1073"/>
      <c r="DI49" s="1073"/>
      <c r="DJ49" s="1073"/>
      <c r="DK49" s="1073"/>
    </row>
    <row r="50" spans="3:115" s="945" customFormat="1" x14ac:dyDescent="0.45">
      <c r="C50" s="1073"/>
      <c r="D50" s="1073"/>
      <c r="E50" s="1073"/>
      <c r="F50" s="1073"/>
      <c r="G50" s="1073"/>
      <c r="H50" s="1073"/>
      <c r="I50" s="1073"/>
      <c r="J50" s="1073"/>
      <c r="K50" s="1073"/>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1073"/>
      <c r="AH50" s="1073"/>
      <c r="AI50" s="1073"/>
      <c r="AJ50" s="1073"/>
      <c r="AK50" s="1073"/>
      <c r="AL50" s="1073"/>
      <c r="AM50" s="1073"/>
      <c r="AN50" s="1073"/>
      <c r="AO50" s="1073"/>
      <c r="AP50" s="1073"/>
      <c r="AQ50" s="1073"/>
      <c r="AR50" s="1073"/>
      <c r="AS50" s="1073"/>
      <c r="AT50" s="1073"/>
      <c r="AU50" s="1073"/>
      <c r="AV50" s="1073"/>
      <c r="AW50" s="1073"/>
      <c r="AX50" s="1073"/>
      <c r="AY50" s="1073"/>
      <c r="AZ50" s="1073"/>
      <c r="BA50" s="1073"/>
      <c r="BB50" s="1073"/>
      <c r="BC50" s="1073"/>
      <c r="BD50" s="1073"/>
      <c r="BE50" s="1073"/>
      <c r="BF50" s="1073"/>
      <c r="BG50" s="1073"/>
      <c r="BH50" s="1086"/>
      <c r="BI50" s="1073"/>
      <c r="BJ50" s="1073"/>
      <c r="BK50" s="1073"/>
      <c r="BL50" s="1073"/>
      <c r="BM50" s="1073"/>
      <c r="BN50" s="1073"/>
      <c r="BO50" s="1073"/>
      <c r="BP50" s="1073"/>
      <c r="BQ50" s="1073"/>
      <c r="BR50" s="1073"/>
      <c r="BS50" s="1073"/>
      <c r="BT50" s="1073"/>
      <c r="BU50" s="1073"/>
      <c r="BV50" s="1073"/>
      <c r="BW50" s="1073"/>
      <c r="BX50" s="1073"/>
      <c r="BY50" s="1073"/>
      <c r="BZ50" s="1073"/>
      <c r="CA50" s="1073"/>
      <c r="CB50" s="1073"/>
      <c r="CC50" s="1073"/>
      <c r="CD50" s="1073"/>
      <c r="CE50" s="1073"/>
      <c r="CF50" s="1073"/>
      <c r="CG50" s="1073"/>
      <c r="CH50" s="1073"/>
      <c r="CI50" s="1073"/>
      <c r="CJ50" s="1073"/>
      <c r="CK50" s="1073"/>
      <c r="CL50" s="1073"/>
      <c r="CM50" s="1073"/>
      <c r="CN50" s="1073"/>
      <c r="CO50" s="1073"/>
      <c r="CP50" s="1073"/>
      <c r="CQ50" s="1073"/>
      <c r="CR50" s="1073"/>
      <c r="CS50" s="1073"/>
      <c r="CT50" s="1073"/>
      <c r="CU50" s="1073"/>
      <c r="CV50" s="1073"/>
      <c r="CW50" s="1073"/>
      <c r="CX50" s="1073"/>
      <c r="CY50" s="1073"/>
      <c r="CZ50" s="1073"/>
      <c r="DA50" s="1073"/>
      <c r="DB50" s="1073"/>
      <c r="DC50" s="1073"/>
      <c r="DD50" s="1073"/>
      <c r="DE50" s="1073"/>
      <c r="DF50" s="1073"/>
      <c r="DG50" s="1073"/>
      <c r="DH50" s="1073"/>
      <c r="DI50" s="1073"/>
      <c r="DJ50" s="1073"/>
      <c r="DK50" s="1073"/>
    </row>
    <row r="51" spans="3:115" s="945" customFormat="1" x14ac:dyDescent="0.45">
      <c r="C51" s="1070"/>
      <c r="D51" s="1070"/>
      <c r="E51" s="1070"/>
      <c r="F51" s="1070"/>
      <c r="G51" s="1070"/>
      <c r="H51" s="1070"/>
      <c r="I51" s="1070"/>
      <c r="J51" s="1070"/>
      <c r="K51" s="1070"/>
      <c r="L51" s="1070"/>
      <c r="M51" s="1070"/>
      <c r="N51" s="1070"/>
      <c r="O51" s="1070"/>
      <c r="P51" s="1078"/>
      <c r="Q51" s="1078"/>
      <c r="R51" s="1070"/>
      <c r="S51" s="1070"/>
      <c r="T51" s="1070"/>
      <c r="U51" s="1070"/>
      <c r="V51" s="1070"/>
      <c r="W51" s="1070"/>
      <c r="X51" s="1070"/>
      <c r="Y51" s="1070"/>
      <c r="Z51" s="1070"/>
      <c r="AA51" s="1070"/>
      <c r="AB51" s="1070"/>
      <c r="AC51" s="1070"/>
      <c r="AD51" s="1070"/>
      <c r="AE51" s="1070"/>
      <c r="AF51" s="1070"/>
      <c r="AG51" s="1070"/>
      <c r="AH51" s="1071"/>
      <c r="AI51" s="1071"/>
      <c r="AJ51" s="1071"/>
      <c r="AK51" s="1071"/>
      <c r="AL51" s="1071"/>
      <c r="AM51" s="1071"/>
      <c r="AN51" s="1071"/>
      <c r="AO51" s="1071"/>
      <c r="AP51" s="1071"/>
      <c r="AQ51" s="1071"/>
      <c r="AR51" s="1078"/>
      <c r="AS51" s="1078"/>
      <c r="AT51" s="1070"/>
      <c r="AU51" s="1070"/>
      <c r="AV51" s="1070"/>
      <c r="AW51" s="1070"/>
      <c r="AX51" s="1070"/>
      <c r="AY51" s="1070"/>
      <c r="AZ51" s="1070"/>
      <c r="BA51" s="1070"/>
      <c r="BB51" s="1070"/>
      <c r="BC51" s="1070"/>
      <c r="BD51" s="1070"/>
      <c r="BE51" s="1070"/>
      <c r="BF51" s="1070"/>
      <c r="BG51" s="1070"/>
      <c r="BH51" s="1085"/>
      <c r="BI51" s="1070"/>
      <c r="BJ51" s="1070"/>
      <c r="BK51" s="1070"/>
      <c r="BL51" s="1070"/>
      <c r="BM51" s="1070"/>
      <c r="BN51" s="1070"/>
      <c r="BO51" s="1070"/>
      <c r="BP51" s="1070"/>
      <c r="BQ51" s="1070"/>
      <c r="BR51" s="1070"/>
      <c r="BS51" s="1070"/>
      <c r="BT51" s="1070"/>
      <c r="BU51" s="1070"/>
      <c r="BV51" s="1070"/>
      <c r="BW51" s="1070"/>
      <c r="BX51" s="1070"/>
      <c r="BY51" s="1070"/>
      <c r="BZ51" s="1070"/>
      <c r="CA51" s="1070"/>
      <c r="CB51" s="1070"/>
      <c r="CC51" s="1070"/>
      <c r="CD51" s="1070"/>
      <c r="CE51" s="1070"/>
      <c r="CF51" s="1070"/>
      <c r="CG51" s="1070"/>
      <c r="CH51" s="1070"/>
      <c r="CI51" s="1070"/>
      <c r="CJ51" s="1070"/>
      <c r="CK51" s="1070"/>
      <c r="CL51" s="1070"/>
      <c r="CM51" s="1070"/>
      <c r="CN51" s="1070"/>
      <c r="CO51" s="1070"/>
      <c r="CP51" s="1070"/>
      <c r="CQ51" s="1070"/>
      <c r="CR51" s="1070"/>
      <c r="CS51" s="1070"/>
      <c r="CT51" s="1070"/>
      <c r="CU51" s="1070"/>
      <c r="CV51" s="1070"/>
      <c r="CW51" s="1070"/>
      <c r="CX51" s="1070"/>
      <c r="CY51" s="1070"/>
      <c r="CZ51" s="1070"/>
      <c r="DA51" s="1070"/>
      <c r="DB51" s="1070"/>
      <c r="DC51" s="1070"/>
      <c r="DD51" s="1070"/>
      <c r="DE51" s="1070"/>
      <c r="DF51" s="1070"/>
      <c r="DG51" s="1070"/>
      <c r="DH51" s="1070"/>
      <c r="DI51" s="1070"/>
      <c r="DJ51" s="1070"/>
      <c r="DK51" s="1070"/>
    </row>
    <row r="52" spans="3:115" s="945" customFormat="1" x14ac:dyDescent="0.45">
      <c r="C52" s="1070"/>
      <c r="D52" s="1070"/>
      <c r="E52" s="1070"/>
      <c r="F52" s="1070"/>
      <c r="G52" s="1070"/>
      <c r="H52" s="1070"/>
      <c r="I52" s="1070"/>
      <c r="J52" s="1070"/>
      <c r="K52" s="1070"/>
      <c r="L52" s="1070"/>
      <c r="M52" s="1070"/>
      <c r="N52" s="1070"/>
      <c r="O52" s="1070"/>
      <c r="P52" s="1078"/>
      <c r="Q52" s="1078"/>
      <c r="R52" s="1070"/>
      <c r="S52" s="1070"/>
      <c r="T52" s="1070"/>
      <c r="U52" s="1070"/>
      <c r="V52" s="1070"/>
      <c r="W52" s="1070"/>
      <c r="X52" s="1070"/>
      <c r="Y52" s="1070"/>
      <c r="Z52" s="1070"/>
      <c r="AA52" s="1070"/>
      <c r="AB52" s="1070"/>
      <c r="AC52" s="1070"/>
      <c r="AD52" s="1070"/>
      <c r="AE52" s="1070"/>
      <c r="AF52" s="1070"/>
      <c r="AG52" s="1070"/>
      <c r="AH52" s="1071"/>
      <c r="AI52" s="1071"/>
      <c r="AJ52" s="1071"/>
      <c r="AK52" s="1071"/>
      <c r="AL52" s="1071"/>
      <c r="AM52" s="1071"/>
      <c r="AN52" s="1071"/>
      <c r="AO52" s="1071"/>
      <c r="AP52" s="1071"/>
      <c r="AQ52" s="1071"/>
      <c r="AR52" s="1078"/>
      <c r="AS52" s="1078"/>
      <c r="AT52" s="1070"/>
      <c r="AU52" s="1070"/>
      <c r="AV52" s="1070"/>
      <c r="AW52" s="1070"/>
      <c r="AX52" s="1070"/>
      <c r="AY52" s="1070"/>
      <c r="AZ52" s="1070"/>
      <c r="BA52" s="1070"/>
      <c r="BB52" s="1070"/>
      <c r="BC52" s="1070"/>
      <c r="BD52" s="1070"/>
      <c r="BE52" s="1070"/>
      <c r="BF52" s="1070"/>
      <c r="BG52" s="1070"/>
      <c r="BH52" s="1085"/>
      <c r="BI52" s="1070"/>
      <c r="BJ52" s="1070"/>
      <c r="BK52" s="1070"/>
      <c r="BL52" s="1070"/>
      <c r="BM52" s="1070"/>
      <c r="BN52" s="1070"/>
      <c r="BO52" s="1070"/>
      <c r="BP52" s="1070"/>
      <c r="BQ52" s="1070"/>
      <c r="BR52" s="1070"/>
      <c r="BS52" s="1070"/>
      <c r="BT52" s="1070"/>
      <c r="BU52" s="1070"/>
      <c r="BV52" s="1070"/>
      <c r="BW52" s="1070"/>
      <c r="BX52" s="1070"/>
      <c r="BY52" s="1070"/>
      <c r="BZ52" s="1070"/>
      <c r="CA52" s="1070"/>
      <c r="CB52" s="1070"/>
      <c r="CC52" s="1070"/>
      <c r="CD52" s="1070"/>
      <c r="CE52" s="1070"/>
      <c r="CF52" s="1070"/>
      <c r="CG52" s="1070"/>
      <c r="CH52" s="1070"/>
      <c r="CI52" s="1070"/>
      <c r="CJ52" s="1070"/>
      <c r="CK52" s="1070"/>
      <c r="CL52" s="1070"/>
      <c r="CM52" s="1070"/>
      <c r="CN52" s="1070"/>
      <c r="CO52" s="1070"/>
      <c r="CP52" s="1070"/>
      <c r="CQ52" s="1070"/>
      <c r="CR52" s="1070"/>
      <c r="CS52" s="1070"/>
      <c r="CT52" s="1070"/>
      <c r="CU52" s="1070"/>
      <c r="CV52" s="1070"/>
      <c r="CW52" s="1070"/>
      <c r="CX52" s="1070"/>
      <c r="CY52" s="1070"/>
      <c r="CZ52" s="1070"/>
      <c r="DA52" s="1070"/>
      <c r="DB52" s="1070"/>
      <c r="DC52" s="1070"/>
      <c r="DD52" s="1070"/>
      <c r="DE52" s="1070"/>
      <c r="DF52" s="1070"/>
      <c r="DG52" s="1070"/>
      <c r="DH52" s="1070"/>
      <c r="DI52" s="1070"/>
      <c r="DJ52" s="1070"/>
      <c r="DK52" s="1070"/>
    </row>
    <row r="53" spans="3:115" s="945" customFormat="1" x14ac:dyDescent="0.45">
      <c r="C53" s="1070"/>
      <c r="D53" s="1070"/>
      <c r="E53" s="1070"/>
      <c r="F53" s="1070"/>
      <c r="G53" s="1070"/>
      <c r="H53" s="1070"/>
      <c r="I53" s="1070"/>
      <c r="J53" s="1070"/>
      <c r="K53" s="1070"/>
      <c r="L53" s="1070"/>
      <c r="M53" s="1070"/>
      <c r="N53" s="1070"/>
      <c r="O53" s="1070"/>
      <c r="P53" s="1078"/>
      <c r="Q53" s="1078"/>
      <c r="R53" s="1070"/>
      <c r="S53" s="1070"/>
      <c r="T53" s="1070"/>
      <c r="U53" s="1070"/>
      <c r="V53" s="1070"/>
      <c r="W53" s="1070"/>
      <c r="X53" s="1070"/>
      <c r="Y53" s="1070"/>
      <c r="Z53" s="1070"/>
      <c r="AA53" s="1070"/>
      <c r="AB53" s="1070"/>
      <c r="AC53" s="1070"/>
      <c r="AD53" s="1070"/>
      <c r="AE53" s="1070"/>
      <c r="AF53" s="1070"/>
      <c r="AG53" s="1070"/>
      <c r="AH53" s="1071"/>
      <c r="AI53" s="1071"/>
      <c r="AJ53" s="1071"/>
      <c r="AK53" s="1071"/>
      <c r="AL53" s="1071"/>
      <c r="AM53" s="1071"/>
      <c r="AN53" s="1071"/>
      <c r="AO53" s="1071"/>
      <c r="AP53" s="1071"/>
      <c r="AQ53" s="1071"/>
      <c r="AR53" s="1078"/>
      <c r="AS53" s="1078"/>
      <c r="AT53" s="1070"/>
      <c r="AU53" s="1070"/>
      <c r="AV53" s="1070"/>
      <c r="AW53" s="1070"/>
      <c r="AX53" s="1070"/>
      <c r="AY53" s="1070"/>
      <c r="AZ53" s="1070"/>
      <c r="BA53" s="1070"/>
      <c r="BB53" s="1070"/>
      <c r="BC53" s="1070"/>
      <c r="BD53" s="1070"/>
      <c r="BE53" s="1070"/>
      <c r="BF53" s="1070"/>
      <c r="BG53" s="1070"/>
      <c r="BH53" s="1085"/>
      <c r="BI53" s="1070"/>
      <c r="BJ53" s="1070"/>
      <c r="BK53" s="1070"/>
      <c r="BL53" s="1070"/>
      <c r="BM53" s="1070"/>
      <c r="BN53" s="1070"/>
      <c r="BO53" s="1070"/>
      <c r="BP53" s="1070"/>
      <c r="BQ53" s="1070"/>
      <c r="BR53" s="1070"/>
      <c r="BS53" s="1070"/>
      <c r="BT53" s="1070"/>
      <c r="BU53" s="1070"/>
      <c r="BV53" s="1070"/>
      <c r="BW53" s="1070"/>
      <c r="BX53" s="1070"/>
      <c r="BY53" s="1070"/>
      <c r="BZ53" s="1070"/>
      <c r="CA53" s="1070"/>
      <c r="CB53" s="1070"/>
      <c r="CC53" s="1070"/>
      <c r="CD53" s="1070"/>
      <c r="CE53" s="1070"/>
      <c r="CF53" s="1070"/>
      <c r="CG53" s="1070"/>
      <c r="CH53" s="1070"/>
      <c r="CI53" s="1070"/>
      <c r="CJ53" s="1070"/>
      <c r="CK53" s="1070"/>
      <c r="CL53" s="1070"/>
      <c r="CM53" s="1070"/>
      <c r="CN53" s="1070"/>
      <c r="CO53" s="1070"/>
      <c r="CP53" s="1070"/>
      <c r="CQ53" s="1070"/>
      <c r="CR53" s="1070"/>
      <c r="CS53" s="1070"/>
      <c r="CT53" s="1070"/>
      <c r="CU53" s="1070"/>
      <c r="CV53" s="1070"/>
      <c r="CW53" s="1070"/>
      <c r="CX53" s="1070"/>
      <c r="CY53" s="1070"/>
      <c r="CZ53" s="1070"/>
      <c r="DA53" s="1070"/>
      <c r="DB53" s="1070"/>
      <c r="DC53" s="1070"/>
      <c r="DD53" s="1070"/>
      <c r="DE53" s="1070"/>
      <c r="DF53" s="1070"/>
      <c r="DG53" s="1070"/>
      <c r="DH53" s="1070"/>
      <c r="DI53" s="1070"/>
      <c r="DJ53" s="1070"/>
      <c r="DK53" s="1070"/>
    </row>
    <row r="54" spans="3:115" s="945" customFormat="1" x14ac:dyDescent="0.45">
      <c r="C54" s="1070"/>
      <c r="D54" s="1070"/>
      <c r="E54" s="1070"/>
      <c r="F54" s="1070"/>
      <c r="G54" s="1070"/>
      <c r="H54" s="1070"/>
      <c r="I54" s="1070"/>
      <c r="J54" s="1070"/>
      <c r="K54" s="1070"/>
      <c r="L54" s="1070"/>
      <c r="M54" s="1070"/>
      <c r="N54" s="1070"/>
      <c r="O54" s="1070"/>
      <c r="P54" s="1078"/>
      <c r="Q54" s="1078"/>
      <c r="R54" s="1070"/>
      <c r="S54" s="1070"/>
      <c r="T54" s="1070"/>
      <c r="U54" s="1070"/>
      <c r="V54" s="1070"/>
      <c r="W54" s="1070"/>
      <c r="X54" s="1070"/>
      <c r="Y54" s="1070"/>
      <c r="Z54" s="1070"/>
      <c r="AA54" s="1070"/>
      <c r="AB54" s="1070"/>
      <c r="AC54" s="1070"/>
      <c r="AD54" s="1070"/>
      <c r="AE54" s="1070"/>
      <c r="AF54" s="1070"/>
      <c r="AG54" s="1070"/>
      <c r="AH54" s="1071"/>
      <c r="AI54" s="1071"/>
      <c r="AJ54" s="1071"/>
      <c r="AK54" s="1071"/>
      <c r="AL54" s="1071"/>
      <c r="AM54" s="1071"/>
      <c r="AN54" s="1071"/>
      <c r="AO54" s="1071"/>
      <c r="AP54" s="1071"/>
      <c r="AQ54" s="1071"/>
      <c r="AR54" s="1078"/>
      <c r="AS54" s="1078"/>
      <c r="AT54" s="1070"/>
      <c r="AU54" s="1070"/>
      <c r="AV54" s="1070"/>
      <c r="AW54" s="1070"/>
      <c r="AX54" s="1070"/>
      <c r="AY54" s="1070"/>
      <c r="AZ54" s="1070"/>
      <c r="BA54" s="1070"/>
      <c r="BB54" s="1070"/>
      <c r="BC54" s="1070"/>
      <c r="BD54" s="1070"/>
      <c r="BE54" s="1070"/>
      <c r="BF54" s="1070"/>
      <c r="BG54" s="1070"/>
      <c r="BH54" s="1085"/>
      <c r="BI54" s="1070"/>
      <c r="BJ54" s="1070"/>
      <c r="BK54" s="1070"/>
      <c r="BL54" s="1070"/>
      <c r="BM54" s="1070"/>
      <c r="BN54" s="1070"/>
      <c r="BO54" s="1070"/>
      <c r="BP54" s="1070"/>
      <c r="BQ54" s="1070"/>
      <c r="BR54" s="1070"/>
      <c r="BS54" s="1070"/>
      <c r="BT54" s="1070"/>
      <c r="BU54" s="1070"/>
      <c r="BV54" s="1070"/>
      <c r="BW54" s="1070"/>
      <c r="BX54" s="1070"/>
      <c r="BY54" s="1070"/>
      <c r="BZ54" s="1070"/>
      <c r="CA54" s="1070"/>
      <c r="CB54" s="1070"/>
      <c r="CC54" s="1070"/>
      <c r="CD54" s="1070"/>
      <c r="CE54" s="1070"/>
      <c r="CF54" s="1070"/>
      <c r="CG54" s="1070"/>
      <c r="CH54" s="1070"/>
      <c r="CI54" s="1070"/>
      <c r="CJ54" s="1070"/>
      <c r="CK54" s="1070"/>
      <c r="CL54" s="1070"/>
      <c r="CM54" s="1070"/>
      <c r="CN54" s="1070"/>
      <c r="CO54" s="1070"/>
      <c r="CP54" s="1070"/>
      <c r="CQ54" s="1070"/>
      <c r="CR54" s="1070"/>
      <c r="CS54" s="1070"/>
      <c r="CT54" s="1070"/>
      <c r="CU54" s="1070"/>
      <c r="CV54" s="1070"/>
      <c r="CW54" s="1070"/>
      <c r="CX54" s="1070"/>
      <c r="CY54" s="1070"/>
      <c r="CZ54" s="1070"/>
      <c r="DA54" s="1070"/>
      <c r="DB54" s="1070"/>
      <c r="DC54" s="1070"/>
      <c r="DD54" s="1070"/>
      <c r="DE54" s="1070"/>
      <c r="DF54" s="1070"/>
      <c r="DG54" s="1070"/>
      <c r="DH54" s="1070"/>
      <c r="DI54" s="1070"/>
      <c r="DJ54" s="1070"/>
      <c r="DK54" s="1070"/>
    </row>
  </sheetData>
  <mergeCells count="1">
    <mergeCell ref="F25:G25"/>
  </mergeCells>
  <phoneticPr fontId="25" type="noConversion"/>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C2FB1-7007-4FEB-9BE4-E4F82B0D3D6D}">
  <sheetPr codeName="Sheet138"/>
  <dimension ref="B1:CR101"/>
  <sheetViews>
    <sheetView showGridLines="0" zoomScaleNormal="100" workbookViewId="0">
      <pane xSplit="3" ySplit="2" topLeftCell="D8" activePane="bottomRight" state="frozen"/>
      <selection pane="topRight"/>
      <selection pane="bottomLeft"/>
      <selection pane="bottomRight" activeCell="G14" sqref="G14"/>
    </sheetView>
  </sheetViews>
  <sheetFormatPr defaultColWidth="9.46484375" defaultRowHeight="16.149999999999999" customHeight="1" x14ac:dyDescent="0.35"/>
  <cols>
    <col min="1" max="1" width="9.46484375" style="1112"/>
    <col min="2" max="2" width="19.06640625" style="1124" customWidth="1"/>
    <col min="3" max="3" width="28.53125" style="1105" bestFit="1" customWidth="1"/>
    <col min="4" max="6" width="10.06640625" style="1105" customWidth="1"/>
    <col min="7" max="7" width="10.06640625" style="1106" customWidth="1"/>
    <col min="8" max="8" width="10.06640625" style="1107" customWidth="1"/>
    <col min="9" max="15" width="10.06640625" style="1105" customWidth="1"/>
    <col min="16" max="16" width="9.73046875" style="1155" customWidth="1"/>
    <col min="17" max="17" width="10.19921875" style="1155" customWidth="1"/>
    <col min="18" max="18" width="5.19921875" style="1179" bestFit="1" customWidth="1"/>
    <col min="19" max="66" width="6.796875" style="1155" customWidth="1"/>
    <col min="67" max="68" width="9.73046875" style="1180" customWidth="1"/>
    <col min="69" max="94" width="6.73046875" style="1187" customWidth="1"/>
    <col min="95" max="96" width="9.73046875" style="1180" customWidth="1"/>
    <col min="97" max="16384" width="9.46484375" style="1112"/>
  </cols>
  <sheetData>
    <row r="1" spans="2:96" ht="23.65" customHeight="1" x14ac:dyDescent="0.35">
      <c r="B1" s="1104" t="s">
        <v>288</v>
      </c>
      <c r="R1" s="1155"/>
      <c r="BR1" s="1188"/>
      <c r="BS1" s="1188"/>
      <c r="BT1" s="1188"/>
      <c r="BU1" s="1188"/>
      <c r="BV1" s="1188"/>
      <c r="BW1" s="1188"/>
      <c r="BX1" s="1188"/>
      <c r="BY1" s="1188"/>
      <c r="BZ1" s="1188"/>
      <c r="CA1" s="1188"/>
      <c r="CB1" s="1188"/>
      <c r="CC1" s="1188"/>
      <c r="CD1" s="1188"/>
      <c r="CE1" s="1188"/>
      <c r="CF1" s="1188"/>
      <c r="CG1" s="1188"/>
      <c r="CH1" s="1188"/>
      <c r="CI1" s="1188"/>
      <c r="CJ1" s="1188"/>
      <c r="CK1" s="1188"/>
      <c r="CL1" s="1188"/>
      <c r="CM1" s="1188"/>
      <c r="CN1" s="1188"/>
      <c r="CO1" s="1188"/>
      <c r="CP1" s="1188"/>
    </row>
    <row r="2" spans="2:96" ht="23.65" customHeight="1" x14ac:dyDescent="0.45">
      <c r="B2" s="1104" t="s">
        <v>35</v>
      </c>
      <c r="C2" s="1113"/>
      <c r="D2" s="1113">
        <v>2015</v>
      </c>
      <c r="E2" s="1113">
        <v>2016</v>
      </c>
      <c r="F2" s="1113">
        <v>2017</v>
      </c>
      <c r="G2" s="1114">
        <v>2018</v>
      </c>
      <c r="H2" s="1115">
        <v>2019</v>
      </c>
      <c r="I2" s="1113">
        <v>2020</v>
      </c>
      <c r="J2" s="1113">
        <v>2021</v>
      </c>
      <c r="K2" s="1113">
        <v>2022</v>
      </c>
      <c r="L2" s="1113">
        <v>2023</v>
      </c>
      <c r="M2" s="1113">
        <v>2024</v>
      </c>
      <c r="N2" s="1113">
        <v>2025</v>
      </c>
      <c r="O2" s="1113" t="s">
        <v>278</v>
      </c>
      <c r="P2" s="1156" t="s">
        <v>282</v>
      </c>
      <c r="Q2" s="1156" t="s">
        <v>281</v>
      </c>
      <c r="R2" s="1156"/>
      <c r="S2" s="1113" t="s">
        <v>20</v>
      </c>
      <c r="T2" s="1113" t="s">
        <v>34</v>
      </c>
      <c r="U2" s="1113" t="s">
        <v>45</v>
      </c>
      <c r="V2" s="1113" t="s">
        <v>46</v>
      </c>
      <c r="W2" s="1113" t="s">
        <v>48</v>
      </c>
      <c r="X2" s="1113" t="s">
        <v>49</v>
      </c>
      <c r="Y2" s="1113" t="s">
        <v>53</v>
      </c>
      <c r="Z2" s="1113" t="s">
        <v>54</v>
      </c>
      <c r="AA2" s="1113" t="s">
        <v>55</v>
      </c>
      <c r="AB2" s="1113" t="s">
        <v>56</v>
      </c>
      <c r="AC2" s="1113" t="s">
        <v>60</v>
      </c>
      <c r="AD2" s="1113" t="s">
        <v>61</v>
      </c>
      <c r="AE2" s="1113" t="s">
        <v>62</v>
      </c>
      <c r="AF2" s="1113" t="s">
        <v>63</v>
      </c>
      <c r="AG2" s="1113" t="s">
        <v>67</v>
      </c>
      <c r="AH2" s="1113" t="s">
        <v>70</v>
      </c>
      <c r="AI2" s="1113" t="s">
        <v>74</v>
      </c>
      <c r="AJ2" s="1113" t="s">
        <v>80</v>
      </c>
      <c r="AK2" s="1113" t="s">
        <v>82</v>
      </c>
      <c r="AL2" s="1113" t="s">
        <v>88</v>
      </c>
      <c r="AM2" s="1113" t="s">
        <v>89</v>
      </c>
      <c r="AN2" s="1113" t="s">
        <v>87</v>
      </c>
      <c r="AO2" s="1113" t="s">
        <v>90</v>
      </c>
      <c r="AP2" s="1113" t="s">
        <v>107</v>
      </c>
      <c r="AQ2" s="1113" t="s">
        <v>124</v>
      </c>
      <c r="AR2" s="1113" t="s">
        <v>132</v>
      </c>
      <c r="AS2" s="1113" t="s">
        <v>141</v>
      </c>
      <c r="AT2" s="1113" t="s">
        <v>146</v>
      </c>
      <c r="AU2" s="1113" t="s">
        <v>151</v>
      </c>
      <c r="AV2" s="1113" t="s">
        <v>158</v>
      </c>
      <c r="AW2" s="1113" t="s">
        <v>169</v>
      </c>
      <c r="AX2" s="1113" t="s">
        <v>174</v>
      </c>
      <c r="AY2" s="1113" t="s">
        <v>181</v>
      </c>
      <c r="AZ2" s="1113" t="s">
        <v>187</v>
      </c>
      <c r="BA2" s="1113" t="s">
        <v>197</v>
      </c>
      <c r="BB2" s="1113" t="s">
        <v>201</v>
      </c>
      <c r="BC2" s="1113" t="s">
        <v>208</v>
      </c>
      <c r="BD2" s="1113" t="s">
        <v>219</v>
      </c>
      <c r="BE2" s="1113" t="s">
        <v>229</v>
      </c>
      <c r="BF2" s="1113" t="s">
        <v>236</v>
      </c>
      <c r="BG2" s="1113" t="s">
        <v>218</v>
      </c>
      <c r="BH2" s="1113" t="s">
        <v>253</v>
      </c>
      <c r="BI2" s="1113" t="s">
        <v>263</v>
      </c>
      <c r="BJ2" s="1113" t="s">
        <v>272</v>
      </c>
      <c r="BK2" s="1113" t="s">
        <v>277</v>
      </c>
      <c r="BL2" s="1113" t="s">
        <v>279</v>
      </c>
      <c r="BM2" s="1113" t="s">
        <v>283</v>
      </c>
      <c r="BN2" s="1113" t="s">
        <v>286</v>
      </c>
      <c r="BO2" s="1181" t="s">
        <v>289</v>
      </c>
      <c r="BP2" s="1181" t="s">
        <v>290</v>
      </c>
      <c r="BQ2" s="1113"/>
      <c r="BR2" s="1113" t="s">
        <v>39</v>
      </c>
      <c r="BS2" s="1113" t="s">
        <v>40</v>
      </c>
      <c r="BT2" s="1113" t="s">
        <v>47</v>
      </c>
      <c r="BU2" s="1113" t="s">
        <v>50</v>
      </c>
      <c r="BV2" s="1113" t="s">
        <v>57</v>
      </c>
      <c r="BW2" s="1113" t="s">
        <v>59</v>
      </c>
      <c r="BX2" s="1113" t="s">
        <v>64</v>
      </c>
      <c r="BY2" s="1113" t="s">
        <v>66</v>
      </c>
      <c r="BZ2" s="1113" t="s">
        <v>71</v>
      </c>
      <c r="CA2" s="1113" t="s">
        <v>81</v>
      </c>
      <c r="CB2" s="1113" t="s">
        <v>93</v>
      </c>
      <c r="CC2" s="1113" t="s">
        <v>94</v>
      </c>
      <c r="CD2" s="1113" t="s">
        <v>109</v>
      </c>
      <c r="CE2" s="1113" t="s">
        <v>134</v>
      </c>
      <c r="CF2" s="1113" t="s">
        <v>147</v>
      </c>
      <c r="CG2" s="1113" t="s">
        <v>161</v>
      </c>
      <c r="CH2" s="1113" t="s">
        <v>177</v>
      </c>
      <c r="CI2" s="1113" t="s">
        <v>192</v>
      </c>
      <c r="CJ2" s="1113" t="s">
        <v>205</v>
      </c>
      <c r="CK2" s="1113" t="s">
        <v>222</v>
      </c>
      <c r="CL2" s="1113" t="s">
        <v>237</v>
      </c>
      <c r="CM2" s="1113" t="s">
        <v>242</v>
      </c>
      <c r="CN2" s="1113" t="s">
        <v>273</v>
      </c>
      <c r="CO2" s="1113" t="s">
        <v>280</v>
      </c>
      <c r="CP2" s="1113" t="s">
        <v>287</v>
      </c>
      <c r="CQ2" s="1181" t="s">
        <v>291</v>
      </c>
      <c r="CR2" s="1181" t="s">
        <v>292</v>
      </c>
    </row>
    <row r="3" spans="2:96" ht="16.899999999999999" customHeight="1" x14ac:dyDescent="0.35">
      <c r="B3" s="1104" t="s">
        <v>33</v>
      </c>
      <c r="I3" s="1113"/>
      <c r="J3" s="1113"/>
      <c r="K3" s="1113"/>
      <c r="L3" s="1113"/>
      <c r="M3" s="1113"/>
      <c r="N3" s="1113"/>
      <c r="O3" s="1113"/>
      <c r="R3" s="1168"/>
      <c r="BO3" s="1182"/>
      <c r="BP3" s="1182"/>
      <c r="BQ3" s="1189"/>
      <c r="BR3" s="1113"/>
      <c r="BS3" s="1113"/>
      <c r="BT3" s="1113"/>
      <c r="BU3" s="1113"/>
      <c r="BV3" s="1113"/>
      <c r="BW3" s="1113"/>
      <c r="BX3" s="1113"/>
      <c r="BY3" s="1113"/>
      <c r="BZ3" s="1113"/>
      <c r="CA3" s="1113"/>
      <c r="CB3" s="1113"/>
      <c r="CC3" s="1113"/>
      <c r="CD3" s="1113"/>
      <c r="CE3" s="1113"/>
      <c r="CF3" s="1113"/>
      <c r="CG3" s="1113"/>
      <c r="CH3" s="1113"/>
      <c r="CI3" s="1113"/>
      <c r="CJ3" s="1113"/>
      <c r="CK3" s="1113"/>
      <c r="CL3" s="1113"/>
      <c r="CM3" s="1113"/>
      <c r="CN3" s="1113"/>
      <c r="CO3" s="1113"/>
      <c r="CP3" s="1113"/>
      <c r="CQ3" s="1182"/>
      <c r="CR3" s="1182"/>
    </row>
    <row r="4" spans="2:96" ht="16.899999999999999" customHeight="1" x14ac:dyDescent="0.45">
      <c r="B4" s="1104" t="s">
        <v>24</v>
      </c>
      <c r="C4" s="1116"/>
      <c r="D4" s="1120">
        <v>6160</v>
      </c>
      <c r="E4" s="1120">
        <v>6045</v>
      </c>
      <c r="F4" s="1120">
        <v>6130</v>
      </c>
      <c r="G4" s="1121">
        <v>6125</v>
      </c>
      <c r="H4" s="1120">
        <v>6074.1159800893693</v>
      </c>
      <c r="I4" s="1120">
        <v>4989.6631518883614</v>
      </c>
      <c r="J4" s="1120">
        <v>6293.5925339547703</v>
      </c>
      <c r="K4" s="1120">
        <v>5522.5439777732017</v>
      </c>
      <c r="L4" s="1120">
        <v>5605.8837446049783</v>
      </c>
      <c r="M4" s="1120">
        <v>5777.2700732329704</v>
      </c>
      <c r="N4" s="1120">
        <v>5557.3877100058326</v>
      </c>
      <c r="O4" s="1120">
        <v>5550.882064987286</v>
      </c>
      <c r="P4" s="1157">
        <v>-3.8059907264139992E-2</v>
      </c>
      <c r="Q4" s="1157">
        <v>-1.1706300438304451E-3</v>
      </c>
      <c r="R4" s="1169"/>
      <c r="S4" s="1120">
        <v>1315</v>
      </c>
      <c r="T4" s="1120">
        <v>1415</v>
      </c>
      <c r="U4" s="1120">
        <v>1360</v>
      </c>
      <c r="V4" s="1120">
        <v>1545</v>
      </c>
      <c r="W4" s="1120">
        <v>1655</v>
      </c>
      <c r="X4" s="1120">
        <v>1615</v>
      </c>
      <c r="Y4" s="1120">
        <v>1275</v>
      </c>
      <c r="Z4" s="1120">
        <v>1650</v>
      </c>
      <c r="AA4" s="1120">
        <v>1620</v>
      </c>
      <c r="AB4" s="1120">
        <v>1495</v>
      </c>
      <c r="AC4" s="1120">
        <v>1435</v>
      </c>
      <c r="AD4" s="1120">
        <v>1555</v>
      </c>
      <c r="AE4" s="1120">
        <v>1565</v>
      </c>
      <c r="AF4" s="1120">
        <v>1585</v>
      </c>
      <c r="AG4" s="1120">
        <v>1300</v>
      </c>
      <c r="AH4" s="1120">
        <v>1605</v>
      </c>
      <c r="AI4" s="1120">
        <v>1665</v>
      </c>
      <c r="AJ4" s="1120">
        <v>1565</v>
      </c>
      <c r="AK4" s="1120">
        <v>1314.5932799746413</v>
      </c>
      <c r="AL4" s="1120">
        <v>1658.6343932556085</v>
      </c>
      <c r="AM4" s="1120">
        <v>1524.6357954755988</v>
      </c>
      <c r="AN4" s="1120">
        <v>1576.2525113835211</v>
      </c>
      <c r="AO4" s="1120">
        <v>1237.6480913795408</v>
      </c>
      <c r="AP4" s="1120">
        <v>950.90885458935134</v>
      </c>
      <c r="AQ4" s="1120">
        <v>1495.4667699799468</v>
      </c>
      <c r="AR4" s="1120">
        <v>1305.6394359395231</v>
      </c>
      <c r="AS4" s="1120">
        <v>1459.7460279425138</v>
      </c>
      <c r="AT4" s="1120">
        <v>1565.3914739417055</v>
      </c>
      <c r="AU4" s="1120">
        <v>1569.08128361067</v>
      </c>
      <c r="AV4" s="1120">
        <v>1699.3737484598814</v>
      </c>
      <c r="AW4" s="1120">
        <v>1271.2053964615</v>
      </c>
      <c r="AX4" s="1120">
        <v>1534.5026332374791</v>
      </c>
      <c r="AY4" s="1120">
        <v>1386.5059031547678</v>
      </c>
      <c r="AZ4" s="1120">
        <v>1330.3300449194555</v>
      </c>
      <c r="BA4" s="1120">
        <v>1189.9260281462882</v>
      </c>
      <c r="BB4" s="1120">
        <v>1486.6327351330883</v>
      </c>
      <c r="BC4" s="1120">
        <v>1398.2662948370339</v>
      </c>
      <c r="BD4" s="1120">
        <v>1531.0586864885679</v>
      </c>
      <c r="BE4" s="1120">
        <v>1227.5758019262275</v>
      </c>
      <c r="BF4" s="1120">
        <v>1541.1437510624685</v>
      </c>
      <c r="BG4" s="1120">
        <v>1459.220655543653</v>
      </c>
      <c r="BH4" s="1120">
        <v>1549.3298647006216</v>
      </c>
      <c r="BI4" s="1120">
        <v>1100.9305671389782</v>
      </c>
      <c r="BJ4" s="1120">
        <v>1445.6321256296046</v>
      </c>
      <c r="BK4" s="1120">
        <v>1414.0051267887482</v>
      </c>
      <c r="BL4" s="1120">
        <v>1596.8198904485021</v>
      </c>
      <c r="BM4" s="1120">
        <v>1328.6193776407958</v>
      </c>
      <c r="BN4" s="1120">
        <v>1474.3271373384532</v>
      </c>
      <c r="BO4" s="1157">
        <v>1.9849456303657753E-2</v>
      </c>
      <c r="BP4" s="1157">
        <v>0.10966854928488834</v>
      </c>
      <c r="BQ4" s="1116"/>
      <c r="BR4" s="1116">
        <v>2145</v>
      </c>
      <c r="BS4" s="1116">
        <v>2730</v>
      </c>
      <c r="BT4" s="1116">
        <v>2905</v>
      </c>
      <c r="BU4" s="1116">
        <v>3270</v>
      </c>
      <c r="BV4" s="1116">
        <v>2925</v>
      </c>
      <c r="BW4" s="1116">
        <v>3115</v>
      </c>
      <c r="BX4" s="1116">
        <v>2980</v>
      </c>
      <c r="BY4" s="1116">
        <v>3150</v>
      </c>
      <c r="BZ4" s="1116">
        <v>2905</v>
      </c>
      <c r="CA4" s="1116">
        <v>3230</v>
      </c>
      <c r="CB4" s="1116">
        <v>2973.2276732302507</v>
      </c>
      <c r="CC4" s="1116">
        <v>3100.8883068591199</v>
      </c>
      <c r="CD4" s="1116">
        <v>2188.5569459688923</v>
      </c>
      <c r="CE4" s="1116">
        <v>2801.1062059194701</v>
      </c>
      <c r="CF4" s="1116">
        <v>3025.1375018842186</v>
      </c>
      <c r="CG4" s="1116">
        <v>3268.4550320705516</v>
      </c>
      <c r="CH4" s="1116">
        <v>2805.7080296989789</v>
      </c>
      <c r="CI4" s="1116">
        <v>2716.8359480742238</v>
      </c>
      <c r="CJ4" s="1116">
        <v>2676.5587632793768</v>
      </c>
      <c r="CK4" s="1116">
        <v>2929.324981325602</v>
      </c>
      <c r="CL4" s="1116">
        <v>2768.7195529886958</v>
      </c>
      <c r="CM4" s="1116">
        <v>3008.5505202442746</v>
      </c>
      <c r="CN4" s="1116">
        <v>2546.562692768583</v>
      </c>
      <c r="CO4" s="1116">
        <v>3010.82501723725</v>
      </c>
      <c r="CP4" s="1116">
        <v>2802.9465149792491</v>
      </c>
      <c r="CQ4" s="1157">
        <v>0.10067838617863734</v>
      </c>
      <c r="CR4" s="1157">
        <v>-6.9043701001512026E-2</v>
      </c>
    </row>
    <row r="5" spans="2:96" ht="16.899999999999999" customHeight="1" x14ac:dyDescent="0.45">
      <c r="C5" s="1105" t="s">
        <v>0</v>
      </c>
      <c r="D5" s="1108">
        <v>4480</v>
      </c>
      <c r="E5" s="1108">
        <v>4265</v>
      </c>
      <c r="F5" s="1108">
        <v>4385</v>
      </c>
      <c r="G5" s="1111">
        <v>4470</v>
      </c>
      <c r="H5" s="1108">
        <v>4374.4100105325597</v>
      </c>
      <c r="I5" s="1108">
        <v>3298.2770757025819</v>
      </c>
      <c r="J5" s="1108">
        <v>4678.3932504548748</v>
      </c>
      <c r="K5" s="1108">
        <v>3914.9854051406105</v>
      </c>
      <c r="L5" s="1108">
        <v>3956.5282730268473</v>
      </c>
      <c r="M5" s="1108">
        <v>4132.8626444554466</v>
      </c>
      <c r="N5" s="1108">
        <v>3957.0887247811006</v>
      </c>
      <c r="O5" s="1108">
        <v>4004.7316776963999</v>
      </c>
      <c r="P5" s="1151">
        <v>-4.2530791559250103E-2</v>
      </c>
      <c r="Q5" s="1151">
        <v>1.2039900095476064E-2</v>
      </c>
      <c r="R5" s="1169"/>
      <c r="S5" s="1108">
        <v>870</v>
      </c>
      <c r="T5" s="1108">
        <v>980</v>
      </c>
      <c r="U5" s="1108">
        <v>940</v>
      </c>
      <c r="V5" s="1108">
        <v>1130</v>
      </c>
      <c r="W5" s="1108">
        <v>1215</v>
      </c>
      <c r="X5" s="1108">
        <v>1195</v>
      </c>
      <c r="Y5" s="1108">
        <v>815</v>
      </c>
      <c r="Z5" s="1108">
        <v>1200</v>
      </c>
      <c r="AA5" s="1108">
        <v>1180</v>
      </c>
      <c r="AB5" s="1108">
        <v>1070</v>
      </c>
      <c r="AC5" s="1108">
        <v>1030</v>
      </c>
      <c r="AD5" s="1108">
        <v>1095</v>
      </c>
      <c r="AE5" s="1108">
        <v>1140</v>
      </c>
      <c r="AF5" s="1108">
        <v>1115</v>
      </c>
      <c r="AG5" s="1108">
        <v>915</v>
      </c>
      <c r="AH5" s="1108">
        <v>1160</v>
      </c>
      <c r="AI5" s="1108">
        <v>1230</v>
      </c>
      <c r="AJ5" s="1108">
        <v>1170</v>
      </c>
      <c r="AK5" s="1108">
        <v>868.46887169811328</v>
      </c>
      <c r="AL5" s="1108">
        <v>1213.0049208192097</v>
      </c>
      <c r="AM5" s="1108">
        <v>1112.7015339045818</v>
      </c>
      <c r="AN5" s="1108">
        <v>1180.2346841106546</v>
      </c>
      <c r="AO5" s="1108">
        <v>842.85642848844918</v>
      </c>
      <c r="AP5" s="1108">
        <v>520.92151089882509</v>
      </c>
      <c r="AQ5" s="1108">
        <v>1061.6484540822894</v>
      </c>
      <c r="AR5" s="1108">
        <v>872.85068223301835</v>
      </c>
      <c r="AS5" s="1108">
        <v>1027.875068067895</v>
      </c>
      <c r="AT5" s="1108">
        <v>1175.3725526637556</v>
      </c>
      <c r="AU5" s="1108">
        <v>1201.0356337235364</v>
      </c>
      <c r="AV5" s="1108">
        <v>1274.109995999688</v>
      </c>
      <c r="AW5" s="1108">
        <v>877.80103780377749</v>
      </c>
      <c r="AX5" s="1108">
        <v>1128.8244370508598</v>
      </c>
      <c r="AY5" s="1108">
        <v>977.54396789938153</v>
      </c>
      <c r="AZ5" s="1108">
        <v>930.81596238659176</v>
      </c>
      <c r="BA5" s="1108">
        <v>778.15436432887145</v>
      </c>
      <c r="BB5" s="1108">
        <v>1050.9963896377517</v>
      </c>
      <c r="BC5" s="1108">
        <v>984.284557493237</v>
      </c>
      <c r="BD5" s="1108">
        <v>1143.092961566987</v>
      </c>
      <c r="BE5" s="1108">
        <v>795.78091468806304</v>
      </c>
      <c r="BF5" s="1108">
        <v>1127.436055522433</v>
      </c>
      <c r="BG5" s="1108">
        <v>1048.9830303752242</v>
      </c>
      <c r="BH5" s="1108">
        <v>1160.6626438697258</v>
      </c>
      <c r="BI5" s="1108">
        <v>710.5808282623517</v>
      </c>
      <c r="BJ5" s="1108">
        <v>1043.8720713366404</v>
      </c>
      <c r="BK5" s="1108">
        <v>1031.0283476513605</v>
      </c>
      <c r="BL5" s="1108">
        <v>1171.6074775307482</v>
      </c>
      <c r="BM5" s="1108">
        <v>1014.004567603082</v>
      </c>
      <c r="BN5" s="1108">
        <v>1081.7662540375911</v>
      </c>
      <c r="BO5" s="1157">
        <v>3.6301558152071811E-2</v>
      </c>
      <c r="BP5" s="1157">
        <v>6.6825819724545266E-2</v>
      </c>
      <c r="BQ5" s="1116"/>
      <c r="BR5" s="1169">
        <v>1285</v>
      </c>
      <c r="BS5" s="1169">
        <v>1850</v>
      </c>
      <c r="BT5" s="1169">
        <v>2070</v>
      </c>
      <c r="BU5" s="1169">
        <v>2410</v>
      </c>
      <c r="BV5" s="1169">
        <v>2015</v>
      </c>
      <c r="BW5" s="1169">
        <v>2250</v>
      </c>
      <c r="BX5" s="1169">
        <v>2125</v>
      </c>
      <c r="BY5" s="1169">
        <v>2255</v>
      </c>
      <c r="BZ5" s="1169">
        <v>2075</v>
      </c>
      <c r="CA5" s="1169">
        <v>2400</v>
      </c>
      <c r="CB5" s="1169">
        <v>2081.4737925173231</v>
      </c>
      <c r="CC5" s="1169">
        <v>2292.9362180152366</v>
      </c>
      <c r="CD5" s="1169">
        <v>1363.7779393872743</v>
      </c>
      <c r="CE5" s="1169">
        <v>1934.4991363153076</v>
      </c>
      <c r="CF5" s="1169">
        <v>2203.2476207316504</v>
      </c>
      <c r="CG5" s="1169">
        <v>2475.1456297232244</v>
      </c>
      <c r="CH5" s="1169">
        <v>2006.6254748546373</v>
      </c>
      <c r="CI5" s="1169">
        <v>1908.3599302859734</v>
      </c>
      <c r="CJ5" s="1169">
        <v>1829.1507539666231</v>
      </c>
      <c r="CK5" s="1169">
        <v>2127.3775190602241</v>
      </c>
      <c r="CL5" s="1169">
        <v>1923.2169702104961</v>
      </c>
      <c r="CM5" s="1169">
        <v>2209.64567424495</v>
      </c>
      <c r="CN5" s="1169">
        <v>1754.4528995989922</v>
      </c>
      <c r="CO5" s="1169">
        <v>2202.6358251821084</v>
      </c>
      <c r="CP5" s="1169">
        <v>2095.7708216406731</v>
      </c>
      <c r="CQ5" s="1157">
        <v>0.19454379317888471</v>
      </c>
      <c r="CR5" s="1157">
        <v>-4.8516873429405805E-2</v>
      </c>
    </row>
    <row r="6" spans="2:96" ht="16.899999999999999" customHeight="1" x14ac:dyDescent="0.45">
      <c r="C6" s="1105" t="s">
        <v>8</v>
      </c>
      <c r="D6" s="1108">
        <v>405</v>
      </c>
      <c r="E6" s="1108">
        <v>490</v>
      </c>
      <c r="F6" s="1108">
        <v>480</v>
      </c>
      <c r="G6" s="1111">
        <v>465</v>
      </c>
      <c r="H6" s="1108">
        <v>457.82139999999998</v>
      </c>
      <c r="I6" s="1108">
        <v>447.62088000000006</v>
      </c>
      <c r="J6" s="1108">
        <v>485.15182000000004</v>
      </c>
      <c r="K6" s="1108">
        <v>480.00369999999998</v>
      </c>
      <c r="L6" s="1108">
        <v>507.43560000000002</v>
      </c>
      <c r="M6" s="1108">
        <v>512.19298000000003</v>
      </c>
      <c r="N6" s="1108">
        <v>515.42203999999992</v>
      </c>
      <c r="O6" s="1108">
        <v>507.83609738020982</v>
      </c>
      <c r="P6" s="1151">
        <v>6.3043816024184185E-3</v>
      </c>
      <c r="Q6" s="1151">
        <v>-1.4717924401894233E-2</v>
      </c>
      <c r="R6" s="1169"/>
      <c r="S6" s="1108">
        <v>95</v>
      </c>
      <c r="T6" s="1108">
        <v>95</v>
      </c>
      <c r="U6" s="1108">
        <v>95</v>
      </c>
      <c r="V6" s="1108">
        <v>80</v>
      </c>
      <c r="W6" s="1108">
        <v>115</v>
      </c>
      <c r="X6" s="1108">
        <v>110</v>
      </c>
      <c r="Y6" s="1108">
        <v>130</v>
      </c>
      <c r="Z6" s="1108">
        <v>120</v>
      </c>
      <c r="AA6" s="1108">
        <v>120</v>
      </c>
      <c r="AB6" s="1108">
        <v>120</v>
      </c>
      <c r="AC6" s="1108">
        <v>115</v>
      </c>
      <c r="AD6" s="1108">
        <v>125</v>
      </c>
      <c r="AE6" s="1108">
        <v>100</v>
      </c>
      <c r="AF6" s="1108">
        <v>140</v>
      </c>
      <c r="AG6" s="1108">
        <v>115</v>
      </c>
      <c r="AH6" s="1108">
        <v>115</v>
      </c>
      <c r="AI6" s="1108">
        <v>120</v>
      </c>
      <c r="AJ6" s="1108">
        <v>120</v>
      </c>
      <c r="AK6" s="1108">
        <v>111.4571283018868</v>
      </c>
      <c r="AL6" s="1108">
        <v>118.81441169811319</v>
      </c>
      <c r="AM6" s="1108">
        <v>119.06663113006395</v>
      </c>
      <c r="AN6" s="1108">
        <v>108.48322886993604</v>
      </c>
      <c r="AO6" s="1108">
        <v>107.64875596927972</v>
      </c>
      <c r="AP6" s="1108">
        <v>109.94480403072028</v>
      </c>
      <c r="AQ6" s="1108">
        <v>115.38638519356425</v>
      </c>
      <c r="AR6" s="1108">
        <v>114.64093480643575</v>
      </c>
      <c r="AS6" s="1108">
        <v>117.84114183023325</v>
      </c>
      <c r="AT6" s="1108">
        <v>124.97457816976673</v>
      </c>
      <c r="AU6" s="1108">
        <v>115.61896522517587</v>
      </c>
      <c r="AV6" s="1108">
        <v>126.71713477482413</v>
      </c>
      <c r="AW6" s="1108">
        <v>116.96099674261313</v>
      </c>
      <c r="AX6" s="1108">
        <v>123.95054325738687</v>
      </c>
      <c r="AY6" s="1108">
        <v>115.7780320907805</v>
      </c>
      <c r="AZ6" s="1108">
        <v>123.31412790921948</v>
      </c>
      <c r="BA6" s="1108">
        <v>115.65744968302469</v>
      </c>
      <c r="BB6" s="1108">
        <v>126.29855031697532</v>
      </c>
      <c r="BC6" s="1108">
        <v>132.38726884092728</v>
      </c>
      <c r="BD6" s="1108">
        <v>133.09233115907273</v>
      </c>
      <c r="BE6" s="1108">
        <v>132.40690213190214</v>
      </c>
      <c r="BF6" s="1108">
        <v>125.95951786809786</v>
      </c>
      <c r="BG6" s="1108">
        <v>132.41971845886556</v>
      </c>
      <c r="BH6" s="1108">
        <v>121.40684154113444</v>
      </c>
      <c r="BI6" s="1108">
        <v>114.00607763299064</v>
      </c>
      <c r="BJ6" s="1108">
        <v>136.98210236700933</v>
      </c>
      <c r="BK6" s="1108">
        <v>126.54537878592802</v>
      </c>
      <c r="BL6" s="1108">
        <v>137.88848121407196</v>
      </c>
      <c r="BM6" s="1108">
        <v>90.336175016262118</v>
      </c>
      <c r="BN6" s="1108">
        <v>151.57629725127458</v>
      </c>
      <c r="BO6" s="1157">
        <v>0.10654088842324638</v>
      </c>
      <c r="BP6" s="1157">
        <v>0.67791360685780822</v>
      </c>
      <c r="BQ6" s="1116"/>
      <c r="BR6" s="1169">
        <v>215</v>
      </c>
      <c r="BS6" s="1169">
        <v>190</v>
      </c>
      <c r="BT6" s="1169">
        <v>175</v>
      </c>
      <c r="BU6" s="1169">
        <v>225</v>
      </c>
      <c r="BV6" s="1169">
        <v>250</v>
      </c>
      <c r="BW6" s="1169">
        <v>240</v>
      </c>
      <c r="BX6" s="1169">
        <v>240</v>
      </c>
      <c r="BY6" s="1169">
        <v>240</v>
      </c>
      <c r="BZ6" s="1169">
        <v>230</v>
      </c>
      <c r="CA6" s="1169">
        <v>240</v>
      </c>
      <c r="CB6" s="1169">
        <v>230.27153999999999</v>
      </c>
      <c r="CC6" s="1169">
        <v>227.54986</v>
      </c>
      <c r="CD6" s="1169">
        <v>217.59356</v>
      </c>
      <c r="CE6" s="1169">
        <v>230.02732</v>
      </c>
      <c r="CF6" s="1169">
        <v>242.81572</v>
      </c>
      <c r="CG6" s="1169">
        <v>242.33609999999999</v>
      </c>
      <c r="CH6" s="1169">
        <v>240.91154</v>
      </c>
      <c r="CI6" s="1169">
        <v>239.09215999999998</v>
      </c>
      <c r="CJ6" s="1169">
        <v>241.95600000000002</v>
      </c>
      <c r="CK6" s="1169">
        <v>265.4796</v>
      </c>
      <c r="CL6" s="1169">
        <v>258.36642000000001</v>
      </c>
      <c r="CM6" s="1169">
        <v>253.82656</v>
      </c>
      <c r="CN6" s="1169">
        <v>250.98817999999997</v>
      </c>
      <c r="CO6" s="1169">
        <v>264.43385999999998</v>
      </c>
      <c r="CP6" s="1169">
        <v>241.91247226753671</v>
      </c>
      <c r="CQ6" s="1157">
        <v>-3.6159900966106329E-2</v>
      </c>
      <c r="CR6" s="1157">
        <v>-8.5168320473267944E-2</v>
      </c>
    </row>
    <row r="7" spans="2:96" ht="16.899999999999999" customHeight="1" x14ac:dyDescent="0.45">
      <c r="C7" s="1105" t="s">
        <v>15</v>
      </c>
      <c r="D7" s="1108">
        <v>365</v>
      </c>
      <c r="E7" s="1108">
        <v>390</v>
      </c>
      <c r="F7" s="1108">
        <v>360</v>
      </c>
      <c r="G7" s="1111">
        <v>345</v>
      </c>
      <c r="H7" s="1108">
        <v>356.63874814382677</v>
      </c>
      <c r="I7" s="1108">
        <v>339.17886359347585</v>
      </c>
      <c r="J7" s="1108">
        <v>272.12096611539937</v>
      </c>
      <c r="K7" s="1108">
        <v>264.83757524809556</v>
      </c>
      <c r="L7" s="1108">
        <v>277.67312419363492</v>
      </c>
      <c r="M7" s="1108">
        <v>264.79387501156634</v>
      </c>
      <c r="N7" s="1108">
        <v>212.15537145877425</v>
      </c>
      <c r="O7" s="1108">
        <v>200.5233063309887</v>
      </c>
      <c r="P7" s="1151">
        <v>-0.19879048769724306</v>
      </c>
      <c r="Q7" s="1151">
        <v>-5.4828049121753542E-2</v>
      </c>
      <c r="R7" s="1169"/>
      <c r="S7" s="1108">
        <v>105</v>
      </c>
      <c r="T7" s="1108">
        <v>115</v>
      </c>
      <c r="U7" s="1108">
        <v>100</v>
      </c>
      <c r="V7" s="1108">
        <v>100</v>
      </c>
      <c r="W7" s="1108">
        <v>90</v>
      </c>
      <c r="X7" s="1108">
        <v>100</v>
      </c>
      <c r="Y7" s="1108">
        <v>100</v>
      </c>
      <c r="Z7" s="1108">
        <v>105</v>
      </c>
      <c r="AA7" s="1108">
        <v>100</v>
      </c>
      <c r="AB7" s="1108">
        <v>85</v>
      </c>
      <c r="AC7" s="1108">
        <v>95</v>
      </c>
      <c r="AD7" s="1108">
        <v>85</v>
      </c>
      <c r="AE7" s="1108">
        <v>95</v>
      </c>
      <c r="AF7" s="1108">
        <v>95</v>
      </c>
      <c r="AG7" s="1108">
        <v>90</v>
      </c>
      <c r="AH7" s="1108">
        <v>85</v>
      </c>
      <c r="AI7" s="1108">
        <v>90</v>
      </c>
      <c r="AJ7" s="1108">
        <v>90</v>
      </c>
      <c r="AK7" s="1108">
        <v>85.25788163988868</v>
      </c>
      <c r="AL7" s="1108">
        <v>97.336029842598492</v>
      </c>
      <c r="AM7" s="1108">
        <v>77.904238189924882</v>
      </c>
      <c r="AN7" s="1108">
        <v>96.140598471414705</v>
      </c>
      <c r="AO7" s="1108">
        <v>87.679887665628797</v>
      </c>
      <c r="AP7" s="1108">
        <v>95.808828890016514</v>
      </c>
      <c r="AQ7" s="1108">
        <v>70.880620886284305</v>
      </c>
      <c r="AR7" s="1108">
        <v>84.809526151546251</v>
      </c>
      <c r="AS7" s="1108">
        <v>78.874018484272128</v>
      </c>
      <c r="AT7" s="1108">
        <v>75.574420430366644</v>
      </c>
      <c r="AU7" s="1108">
        <v>48.942348973029397</v>
      </c>
      <c r="AV7" s="1108">
        <v>68.73017822773123</v>
      </c>
      <c r="AW7" s="1108">
        <v>64.526712354995837</v>
      </c>
      <c r="AX7" s="1108">
        <v>69.649480251416023</v>
      </c>
      <c r="AY7" s="1108">
        <v>63.350917475677377</v>
      </c>
      <c r="AZ7" s="1108">
        <v>67.310465166006338</v>
      </c>
      <c r="BA7" s="1108">
        <v>68.399314574278691</v>
      </c>
      <c r="BB7" s="1108">
        <v>72.940272500545007</v>
      </c>
      <c r="BC7" s="1108">
        <v>65.527882813941162</v>
      </c>
      <c r="BD7" s="1108">
        <v>70.805654304870075</v>
      </c>
      <c r="BE7" s="1108">
        <v>73.187635546148755</v>
      </c>
      <c r="BF7" s="1108">
        <v>59.435955751697037</v>
      </c>
      <c r="BG7" s="1108">
        <v>58.501673293362046</v>
      </c>
      <c r="BH7" s="1108">
        <v>73.668610420358533</v>
      </c>
      <c r="BI7" s="1108">
        <v>48.90996168352212</v>
      </c>
      <c r="BJ7" s="1108">
        <v>57.838380005714562</v>
      </c>
      <c r="BK7" s="1108">
        <v>49.985866935258471</v>
      </c>
      <c r="BL7" s="1108">
        <v>55.421162834279087</v>
      </c>
      <c r="BM7" s="1108">
        <v>47.484576102321135</v>
      </c>
      <c r="BN7" s="1108">
        <v>46.706628978960474</v>
      </c>
      <c r="BO7" s="1157">
        <v>-0.19246305006561815</v>
      </c>
      <c r="BP7" s="1157">
        <v>-1.6383154009510736E-2</v>
      </c>
      <c r="BQ7" s="1116"/>
      <c r="BR7" s="1169">
        <v>175</v>
      </c>
      <c r="BS7" s="1169">
        <v>220</v>
      </c>
      <c r="BT7" s="1169">
        <v>200</v>
      </c>
      <c r="BU7" s="1169">
        <v>190</v>
      </c>
      <c r="BV7" s="1169">
        <v>205</v>
      </c>
      <c r="BW7" s="1169">
        <v>185</v>
      </c>
      <c r="BX7" s="1169">
        <v>180</v>
      </c>
      <c r="BY7" s="1169">
        <v>190</v>
      </c>
      <c r="BZ7" s="1169">
        <v>175</v>
      </c>
      <c r="CA7" s="1169">
        <v>180</v>
      </c>
      <c r="CB7" s="1169">
        <v>182.59391148248716</v>
      </c>
      <c r="CC7" s="1169">
        <v>174.04483666133959</v>
      </c>
      <c r="CD7" s="1169">
        <v>183.48871655564531</v>
      </c>
      <c r="CE7" s="1169">
        <v>155.69014703783057</v>
      </c>
      <c r="CF7" s="1169">
        <v>154.44843891463876</v>
      </c>
      <c r="CG7" s="1169">
        <v>117.67252720076063</v>
      </c>
      <c r="CH7" s="1169">
        <v>134.17619260641186</v>
      </c>
      <c r="CI7" s="1169">
        <v>130.6613826416837</v>
      </c>
      <c r="CJ7" s="1169">
        <v>141.3395870748237</v>
      </c>
      <c r="CK7" s="1169">
        <v>136.33353711881125</v>
      </c>
      <c r="CL7" s="1169">
        <v>132.62359129784579</v>
      </c>
      <c r="CM7" s="1169">
        <v>132.17028371372058</v>
      </c>
      <c r="CN7" s="1169">
        <v>106.74834168923668</v>
      </c>
      <c r="CO7" s="1169">
        <v>105.40702976953756</v>
      </c>
      <c r="CP7" s="1169">
        <v>94.191205081281609</v>
      </c>
      <c r="CQ7" s="1157">
        <v>-0.11763308365493041</v>
      </c>
      <c r="CR7" s="1157">
        <v>-0.10640490214721243</v>
      </c>
    </row>
    <row r="8" spans="2:96" ht="16.899999999999999" customHeight="1" x14ac:dyDescent="0.45">
      <c r="C8" s="1105" t="s">
        <v>1</v>
      </c>
      <c r="D8" s="1108">
        <v>710</v>
      </c>
      <c r="E8" s="1108">
        <v>715</v>
      </c>
      <c r="F8" s="1108">
        <v>720</v>
      </c>
      <c r="G8" s="1111">
        <v>665</v>
      </c>
      <c r="H8" s="1108">
        <v>716.37891437287317</v>
      </c>
      <c r="I8" s="1108">
        <v>704.21686006867185</v>
      </c>
      <c r="J8" s="1108">
        <v>652.1233991440422</v>
      </c>
      <c r="K8" s="1108">
        <v>663.1233991440422</v>
      </c>
      <c r="L8" s="1108">
        <v>674.1233991440422</v>
      </c>
      <c r="M8" s="1108">
        <v>676.53912552550389</v>
      </c>
      <c r="N8" s="1108">
        <v>676.53912552550389</v>
      </c>
      <c r="O8" s="1108">
        <v>645.56451638208966</v>
      </c>
      <c r="P8" s="1151">
        <v>0</v>
      </c>
      <c r="Q8" s="1151">
        <v>-4.5783914004019488E-2</v>
      </c>
      <c r="R8" s="1169"/>
      <c r="S8" s="1108">
        <v>200</v>
      </c>
      <c r="T8" s="1108">
        <v>175</v>
      </c>
      <c r="U8" s="1108">
        <v>180</v>
      </c>
      <c r="V8" s="1108">
        <v>190</v>
      </c>
      <c r="W8" s="1108">
        <v>190</v>
      </c>
      <c r="X8" s="1108">
        <v>160</v>
      </c>
      <c r="Y8" s="1108">
        <v>190</v>
      </c>
      <c r="Z8" s="1108">
        <v>180</v>
      </c>
      <c r="AA8" s="1108">
        <v>175</v>
      </c>
      <c r="AB8" s="1108">
        <v>170</v>
      </c>
      <c r="AC8" s="1108">
        <v>140</v>
      </c>
      <c r="AD8" s="1108">
        <v>205</v>
      </c>
      <c r="AE8" s="1108">
        <v>185</v>
      </c>
      <c r="AF8" s="1108">
        <v>190</v>
      </c>
      <c r="AG8" s="1108">
        <v>140</v>
      </c>
      <c r="AH8" s="1108">
        <v>200</v>
      </c>
      <c r="AI8" s="1108">
        <v>180</v>
      </c>
      <c r="AJ8" s="1108">
        <v>145</v>
      </c>
      <c r="AK8" s="1108">
        <v>204</v>
      </c>
      <c r="AL8" s="1108">
        <v>188.79226177563464</v>
      </c>
      <c r="AM8" s="1108">
        <v>174.19652661717544</v>
      </c>
      <c r="AN8" s="1108">
        <v>149.39012598006315</v>
      </c>
      <c r="AO8" s="1108">
        <v>150</v>
      </c>
      <c r="AP8" s="1108">
        <v>175.49612974710641</v>
      </c>
      <c r="AQ8" s="1108">
        <v>196.28350601702576</v>
      </c>
      <c r="AR8" s="1108">
        <v>182.43722430453971</v>
      </c>
      <c r="AS8" s="1108">
        <v>184</v>
      </c>
      <c r="AT8" s="1108">
        <v>136.98602311770279</v>
      </c>
      <c r="AU8" s="1108">
        <v>152.75318612881492</v>
      </c>
      <c r="AV8" s="1108">
        <v>178.38418989752452</v>
      </c>
      <c r="AW8" s="1108">
        <v>163</v>
      </c>
      <c r="AX8" s="1108">
        <v>160.98602311770279</v>
      </c>
      <c r="AY8" s="1108">
        <v>178.75318612881492</v>
      </c>
      <c r="AZ8" s="1108">
        <v>160.38418989752452</v>
      </c>
      <c r="BA8" s="1108">
        <v>180</v>
      </c>
      <c r="BB8" s="1108">
        <v>189.98602311770279</v>
      </c>
      <c r="BC8" s="1108">
        <v>167.75318612881492</v>
      </c>
      <c r="BD8" s="1108">
        <v>136.38418989752452</v>
      </c>
      <c r="BE8" s="1108">
        <v>178</v>
      </c>
      <c r="BF8" s="1108">
        <v>180.65907236012703</v>
      </c>
      <c r="BG8" s="1108">
        <v>171.77233385608764</v>
      </c>
      <c r="BH8" s="1108">
        <v>146.10771930928922</v>
      </c>
      <c r="BI8" s="1108">
        <v>180</v>
      </c>
      <c r="BJ8" s="1108">
        <v>157.65907236012703</v>
      </c>
      <c r="BK8" s="1108">
        <v>155.77233385608764</v>
      </c>
      <c r="BL8" s="1108">
        <v>183.10771930928922</v>
      </c>
      <c r="BM8" s="1108">
        <v>136</v>
      </c>
      <c r="BN8" s="1108">
        <v>147.65907236012703</v>
      </c>
      <c r="BO8" s="1157">
        <v>-6.3428002272890804E-2</v>
      </c>
      <c r="BP8" s="1157">
        <v>8.5728473236228231E-2</v>
      </c>
      <c r="BQ8" s="1116"/>
      <c r="BR8" s="1169">
        <v>365</v>
      </c>
      <c r="BS8" s="1169">
        <v>375</v>
      </c>
      <c r="BT8" s="1169">
        <v>370</v>
      </c>
      <c r="BU8" s="1169">
        <v>350</v>
      </c>
      <c r="BV8" s="1169">
        <v>370</v>
      </c>
      <c r="BW8" s="1169">
        <v>345</v>
      </c>
      <c r="BX8" s="1169">
        <v>345</v>
      </c>
      <c r="BY8" s="1169">
        <v>375</v>
      </c>
      <c r="BZ8" s="1169">
        <v>340</v>
      </c>
      <c r="CA8" s="1169">
        <v>325</v>
      </c>
      <c r="CB8" s="1169">
        <v>392.79226177563464</v>
      </c>
      <c r="CC8" s="1169">
        <v>323.58665259723858</v>
      </c>
      <c r="CD8" s="1169">
        <v>325.49612974710641</v>
      </c>
      <c r="CE8" s="1169">
        <v>378.7207303215655</v>
      </c>
      <c r="CF8" s="1169">
        <v>320.98602311770276</v>
      </c>
      <c r="CG8" s="1169">
        <v>331.13737602633944</v>
      </c>
      <c r="CH8" s="1169">
        <v>323.98602311770276</v>
      </c>
      <c r="CI8" s="1169">
        <v>339.13737602633944</v>
      </c>
      <c r="CJ8" s="1169">
        <v>369.98602311770276</v>
      </c>
      <c r="CK8" s="1169">
        <v>304.13737602633944</v>
      </c>
      <c r="CL8" s="1169">
        <v>358.65907236012703</v>
      </c>
      <c r="CM8" s="1169">
        <v>317.88005316537686</v>
      </c>
      <c r="CN8" s="1169">
        <v>337.65907236012703</v>
      </c>
      <c r="CO8" s="1169">
        <v>338.88005316537686</v>
      </c>
      <c r="CP8" s="1169">
        <v>283.65907236012703</v>
      </c>
      <c r="CQ8" s="1157">
        <v>-0.15992462344505531</v>
      </c>
      <c r="CR8" s="1157">
        <v>-0.16295140504567096</v>
      </c>
    </row>
    <row r="9" spans="2:96" ht="16.899999999999999" customHeight="1" x14ac:dyDescent="0.45">
      <c r="B9" s="1125"/>
      <c r="C9" s="1126" t="s">
        <v>2</v>
      </c>
      <c r="D9" s="1126">
        <v>200</v>
      </c>
      <c r="E9" s="1126">
        <v>185</v>
      </c>
      <c r="F9" s="1126">
        <v>185</v>
      </c>
      <c r="G9" s="1127">
        <v>180</v>
      </c>
      <c r="H9" s="1126">
        <v>168.86690704011022</v>
      </c>
      <c r="I9" s="1126">
        <v>200.36947252363217</v>
      </c>
      <c r="J9" s="1126">
        <v>205.80309824045412</v>
      </c>
      <c r="K9" s="1126">
        <v>199.59389824045411</v>
      </c>
      <c r="L9" s="1126">
        <v>190.12334824045411</v>
      </c>
      <c r="M9" s="1126">
        <v>190.88144824045412</v>
      </c>
      <c r="N9" s="1126">
        <v>196.18244824045411</v>
      </c>
      <c r="O9" s="1126">
        <v>192.22646719759723</v>
      </c>
      <c r="P9" s="1158">
        <v>2.7771163980913949E-2</v>
      </c>
      <c r="Q9" s="1158">
        <v>-2.0164806170673177E-2</v>
      </c>
      <c r="R9" s="1169"/>
      <c r="S9" s="1126">
        <v>45</v>
      </c>
      <c r="T9" s="1126">
        <v>50</v>
      </c>
      <c r="U9" s="1126">
        <v>45</v>
      </c>
      <c r="V9" s="1126">
        <v>45</v>
      </c>
      <c r="W9" s="1126">
        <v>45</v>
      </c>
      <c r="X9" s="1126">
        <v>50</v>
      </c>
      <c r="Y9" s="1126">
        <v>40</v>
      </c>
      <c r="Z9" s="1126">
        <v>45</v>
      </c>
      <c r="AA9" s="1126">
        <v>45</v>
      </c>
      <c r="AB9" s="1126">
        <v>50</v>
      </c>
      <c r="AC9" s="1126">
        <v>45</v>
      </c>
      <c r="AD9" s="1126">
        <v>45</v>
      </c>
      <c r="AE9" s="1126">
        <v>45</v>
      </c>
      <c r="AF9" s="1126">
        <v>45</v>
      </c>
      <c r="AG9" s="1126">
        <v>40</v>
      </c>
      <c r="AH9" s="1126">
        <v>45</v>
      </c>
      <c r="AI9" s="1126">
        <v>45</v>
      </c>
      <c r="AJ9" s="1126">
        <v>40</v>
      </c>
      <c r="AK9" s="1126">
        <v>45.409398334752552</v>
      </c>
      <c r="AL9" s="1126">
        <v>40.686769120052553</v>
      </c>
      <c r="AM9" s="1126">
        <v>40.766865633852547</v>
      </c>
      <c r="AN9" s="1126">
        <v>42.003873951452547</v>
      </c>
      <c r="AO9" s="1126">
        <v>49.463019256183038</v>
      </c>
      <c r="AP9" s="1126">
        <v>48.737581022683038</v>
      </c>
      <c r="AQ9" s="1126">
        <v>51.267803800783042</v>
      </c>
      <c r="AR9" s="1126">
        <v>50.901068443983036</v>
      </c>
      <c r="AS9" s="1126">
        <v>51.155799560113529</v>
      </c>
      <c r="AT9" s="1126">
        <v>52.483899560113528</v>
      </c>
      <c r="AU9" s="1126">
        <v>50.731149560113529</v>
      </c>
      <c r="AV9" s="1126">
        <v>51.432249560113533</v>
      </c>
      <c r="AW9" s="1126">
        <v>48.916649560113527</v>
      </c>
      <c r="AX9" s="1126">
        <v>51.092149560113526</v>
      </c>
      <c r="AY9" s="1126">
        <v>51.079799560113528</v>
      </c>
      <c r="AZ9" s="1126">
        <v>48.505299560113528</v>
      </c>
      <c r="BA9" s="1126">
        <v>47.71489956011353</v>
      </c>
      <c r="BB9" s="1126">
        <v>46.411499560113526</v>
      </c>
      <c r="BC9" s="1126">
        <v>48.313399560113524</v>
      </c>
      <c r="BD9" s="1126">
        <v>47.683549560113534</v>
      </c>
      <c r="BE9" s="1126">
        <v>48.20034956011353</v>
      </c>
      <c r="BF9" s="1126">
        <v>47.653149560113533</v>
      </c>
      <c r="BG9" s="1126">
        <v>47.54389956011353</v>
      </c>
      <c r="BH9" s="1126">
        <v>47.484049560113533</v>
      </c>
      <c r="BI9" s="1126">
        <v>47.433699560113524</v>
      </c>
      <c r="BJ9" s="1126">
        <v>49.280499560113526</v>
      </c>
      <c r="BK9" s="1126">
        <v>50.673199560113531</v>
      </c>
      <c r="BL9" s="1126">
        <v>48.795049560113526</v>
      </c>
      <c r="BM9" s="1126">
        <v>40.794058919130592</v>
      </c>
      <c r="BN9" s="1126">
        <v>46.618884710500005</v>
      </c>
      <c r="BO9" s="1128">
        <v>-5.4009494087348231E-2</v>
      </c>
      <c r="BP9" s="1128">
        <v>0.14278612978709582</v>
      </c>
      <c r="BQ9" s="1116"/>
      <c r="BR9" s="1126">
        <v>105</v>
      </c>
      <c r="BS9" s="1126">
        <v>95</v>
      </c>
      <c r="BT9" s="1126">
        <v>90</v>
      </c>
      <c r="BU9" s="1126">
        <v>95</v>
      </c>
      <c r="BV9" s="1126">
        <v>85</v>
      </c>
      <c r="BW9" s="1126">
        <v>95</v>
      </c>
      <c r="BX9" s="1126">
        <v>90</v>
      </c>
      <c r="BY9" s="1126">
        <v>90</v>
      </c>
      <c r="BZ9" s="1126">
        <v>85</v>
      </c>
      <c r="CA9" s="1126">
        <v>85</v>
      </c>
      <c r="CB9" s="1126">
        <v>86.096167454805112</v>
      </c>
      <c r="CC9" s="1126">
        <v>82.770739585305094</v>
      </c>
      <c r="CD9" s="1126">
        <v>98.200600278866077</v>
      </c>
      <c r="CE9" s="1126">
        <v>102.16887224476608</v>
      </c>
      <c r="CF9" s="1126">
        <v>103.63969912022705</v>
      </c>
      <c r="CG9" s="1126">
        <v>102.16339912022707</v>
      </c>
      <c r="CH9" s="1126">
        <v>100.00879912022705</v>
      </c>
      <c r="CI9" s="1126">
        <v>99.585099120227056</v>
      </c>
      <c r="CJ9" s="1126">
        <v>94.126399120227063</v>
      </c>
      <c r="CK9" s="1126">
        <v>95.996949120227058</v>
      </c>
      <c r="CL9" s="1126">
        <v>95.85349912022707</v>
      </c>
      <c r="CM9" s="1126">
        <v>95.027949120227063</v>
      </c>
      <c r="CN9" s="1126">
        <v>96.71419912022705</v>
      </c>
      <c r="CO9" s="1126">
        <v>99.468249120227057</v>
      </c>
      <c r="CP9" s="1126">
        <v>87.412943629630604</v>
      </c>
      <c r="CQ9" s="1128">
        <v>-9.6172594874449624E-2</v>
      </c>
      <c r="CR9" s="1128">
        <v>-0.12119752380506099</v>
      </c>
    </row>
    <row r="10" spans="2:96" ht="16.899999999999999" customHeight="1" x14ac:dyDescent="0.3">
      <c r="B10" s="1104" t="s">
        <v>36</v>
      </c>
      <c r="D10" s="1108">
        <v>30</v>
      </c>
      <c r="E10" s="1108">
        <v>30</v>
      </c>
      <c r="F10" s="1108">
        <v>30</v>
      </c>
      <c r="G10" s="1129">
        <v>10</v>
      </c>
      <c r="H10" s="1130">
        <v>2.3549791485297149</v>
      </c>
      <c r="I10" s="1130">
        <v>-81.678393872325955</v>
      </c>
      <c r="J10" s="1130">
        <v>-94.070710079622998</v>
      </c>
      <c r="K10" s="1130">
        <v>44.970223956986217</v>
      </c>
      <c r="L10" s="1130">
        <v>13.645346459605918</v>
      </c>
      <c r="M10" s="1130">
        <v>9.5696511825648365</v>
      </c>
      <c r="N10" s="1130">
        <v>4.0851846319445855</v>
      </c>
      <c r="O10" s="1130">
        <v>0</v>
      </c>
      <c r="P10" s="1159">
        <v>-0.57311039305304301</v>
      </c>
      <c r="Q10" s="1160">
        <v>-1</v>
      </c>
      <c r="R10" s="1169"/>
      <c r="S10" s="1170">
        <v>65</v>
      </c>
      <c r="T10" s="1170">
        <v>-40</v>
      </c>
      <c r="U10" s="1170">
        <v>60</v>
      </c>
      <c r="V10" s="1170">
        <v>-5</v>
      </c>
      <c r="W10" s="1170">
        <v>25</v>
      </c>
      <c r="X10" s="1170">
        <v>-45</v>
      </c>
      <c r="Y10" s="1170">
        <v>150</v>
      </c>
      <c r="Z10" s="1170">
        <v>60</v>
      </c>
      <c r="AA10" s="1170">
        <v>-105</v>
      </c>
      <c r="AB10" s="1170">
        <v>-75</v>
      </c>
      <c r="AC10" s="1170">
        <v>-60</v>
      </c>
      <c r="AD10" s="1170">
        <v>75</v>
      </c>
      <c r="AE10" s="1170">
        <v>-10</v>
      </c>
      <c r="AF10" s="1170">
        <v>25</v>
      </c>
      <c r="AG10" s="1170">
        <v>-5</v>
      </c>
      <c r="AH10" s="1170">
        <v>55</v>
      </c>
      <c r="AI10" s="1170">
        <v>-20</v>
      </c>
      <c r="AJ10" s="1170">
        <v>-20</v>
      </c>
      <c r="AK10" s="1170">
        <v>12.297170420544143</v>
      </c>
      <c r="AL10" s="1170">
        <v>-27.714881004337556</v>
      </c>
      <c r="AM10" s="1170">
        <v>-29.755726724069664</v>
      </c>
      <c r="AN10" s="1170">
        <v>47.52841645639279</v>
      </c>
      <c r="AO10" s="1170">
        <v>43.561391685575401</v>
      </c>
      <c r="AP10" s="1170">
        <v>33.803713631496159</v>
      </c>
      <c r="AQ10" s="1170">
        <v>-111.46242137951353</v>
      </c>
      <c r="AR10" s="1170">
        <v>-47.581077809883993</v>
      </c>
      <c r="AS10" s="1170">
        <v>-33.795130581490284</v>
      </c>
      <c r="AT10" s="1170">
        <v>18.486287725736943</v>
      </c>
      <c r="AU10" s="1170">
        <v>-44.33954286900876</v>
      </c>
      <c r="AV10" s="1170">
        <v>-34.422324354860898</v>
      </c>
      <c r="AW10" s="1170">
        <v>22.466862257125534</v>
      </c>
      <c r="AX10" s="1170">
        <v>3.2180802816474507</v>
      </c>
      <c r="AY10" s="1170">
        <v>-5.6320953908890488</v>
      </c>
      <c r="AZ10" s="1170">
        <v>24.917376809102279</v>
      </c>
      <c r="BA10" s="1170">
        <v>31.000125117028823</v>
      </c>
      <c r="BB10" s="1170">
        <v>7.8247486842978073</v>
      </c>
      <c r="BC10" s="1170">
        <v>-1.2043872859076288</v>
      </c>
      <c r="BD10" s="1170">
        <v>-23.975140055813085</v>
      </c>
      <c r="BE10" s="1170">
        <v>23.974439592321907</v>
      </c>
      <c r="BF10" s="1170">
        <v>34.879465441372894</v>
      </c>
      <c r="BG10" s="1170">
        <v>-24.350600842513447</v>
      </c>
      <c r="BH10" s="1170">
        <v>-24.93365300861652</v>
      </c>
      <c r="BI10" s="1170">
        <v>-20.178703842013821</v>
      </c>
      <c r="BJ10" s="1170">
        <v>21.421296157986173</v>
      </c>
      <c r="BK10" s="1170">
        <v>-25.978703842013861</v>
      </c>
      <c r="BL10" s="1170">
        <v>28.821296157986094</v>
      </c>
      <c r="BM10" s="1170">
        <v>11.100000000000023</v>
      </c>
      <c r="BN10" s="1170">
        <v>-33.699999999999989</v>
      </c>
      <c r="BO10" s="1157" t="s">
        <v>284</v>
      </c>
      <c r="BP10" s="1157" t="s">
        <v>284</v>
      </c>
      <c r="BQ10" s="1116"/>
      <c r="BR10" s="1170">
        <v>325</v>
      </c>
      <c r="BS10" s="1170">
        <v>25</v>
      </c>
      <c r="BT10" s="1170">
        <v>55</v>
      </c>
      <c r="BU10" s="1170">
        <v>-20</v>
      </c>
      <c r="BV10" s="1170">
        <v>210</v>
      </c>
      <c r="BW10" s="1170">
        <v>-180</v>
      </c>
      <c r="BX10" s="1170">
        <v>15</v>
      </c>
      <c r="BY10" s="1170">
        <v>15</v>
      </c>
      <c r="BZ10" s="1170">
        <v>50</v>
      </c>
      <c r="CA10" s="1170">
        <v>-40</v>
      </c>
      <c r="CB10" s="1170">
        <v>-15.417710583793413</v>
      </c>
      <c r="CC10" s="1170">
        <v>17.772689732323126</v>
      </c>
      <c r="CD10" s="1170">
        <v>77.365105317071567</v>
      </c>
      <c r="CE10" s="1170">
        <v>-159.04349918939752</v>
      </c>
      <c r="CF10" s="1170">
        <v>-15.30884285575334</v>
      </c>
      <c r="CG10" s="1170">
        <v>-78.761867223869658</v>
      </c>
      <c r="CH10" s="1170">
        <v>25.684942538772987</v>
      </c>
      <c r="CI10" s="1170">
        <v>19.285281418213231</v>
      </c>
      <c r="CJ10" s="1170">
        <v>38.824873801326632</v>
      </c>
      <c r="CK10" s="1170">
        <v>-25.179527341720714</v>
      </c>
      <c r="CL10" s="1170">
        <v>58.853905033694801</v>
      </c>
      <c r="CM10" s="1170">
        <v>-49.284253851129968</v>
      </c>
      <c r="CN10" s="1170">
        <v>1.2425923159723524</v>
      </c>
      <c r="CO10" s="1170">
        <v>2.8425923159722331</v>
      </c>
      <c r="CP10" s="1170">
        <v>-22.599999999999966</v>
      </c>
      <c r="CQ10" s="1157" t="s">
        <v>284</v>
      </c>
      <c r="CR10" s="1157" t="s">
        <v>284</v>
      </c>
    </row>
    <row r="11" spans="2:96" ht="16.899999999999999" customHeight="1" x14ac:dyDescent="0.45">
      <c r="B11" s="1131" t="s">
        <v>14</v>
      </c>
      <c r="C11" s="1132"/>
      <c r="D11" s="1133">
        <v>6190</v>
      </c>
      <c r="E11" s="1133">
        <v>6075</v>
      </c>
      <c r="F11" s="1133">
        <v>6160</v>
      </c>
      <c r="G11" s="1134">
        <v>6135</v>
      </c>
      <c r="H11" s="1133">
        <v>6076.4709592378986</v>
      </c>
      <c r="I11" s="1133">
        <v>4907.9847580160358</v>
      </c>
      <c r="J11" s="1133">
        <v>6199.5218238751477</v>
      </c>
      <c r="K11" s="1133">
        <v>5567.5142017301878</v>
      </c>
      <c r="L11" s="1133">
        <v>5619.5290910645845</v>
      </c>
      <c r="M11" s="1133">
        <v>5786.8397244155349</v>
      </c>
      <c r="N11" s="1133">
        <v>5561.4728946377772</v>
      </c>
      <c r="O11" s="1133">
        <v>5550.882064987286</v>
      </c>
      <c r="P11" s="1161">
        <v>-3.8944716029874038E-2</v>
      </c>
      <c r="Q11" s="1161">
        <v>-1.9043210047292591E-3</v>
      </c>
      <c r="R11" s="1169"/>
      <c r="S11" s="1133">
        <v>1380</v>
      </c>
      <c r="T11" s="1133">
        <v>1375</v>
      </c>
      <c r="U11" s="1133">
        <v>1430</v>
      </c>
      <c r="V11" s="1133">
        <v>1540</v>
      </c>
      <c r="W11" s="1133">
        <v>1680</v>
      </c>
      <c r="X11" s="1133">
        <v>1570</v>
      </c>
      <c r="Y11" s="1133">
        <v>1435</v>
      </c>
      <c r="Z11" s="1133">
        <v>1710</v>
      </c>
      <c r="AA11" s="1133">
        <v>1515</v>
      </c>
      <c r="AB11" s="1133">
        <v>1430</v>
      </c>
      <c r="AC11" s="1133">
        <v>1365</v>
      </c>
      <c r="AD11" s="1133">
        <v>1630</v>
      </c>
      <c r="AE11" s="1133">
        <v>1555</v>
      </c>
      <c r="AF11" s="1133">
        <v>1610</v>
      </c>
      <c r="AG11" s="1133">
        <v>1295</v>
      </c>
      <c r="AH11" s="1133">
        <v>1660</v>
      </c>
      <c r="AI11" s="1133">
        <v>1645</v>
      </c>
      <c r="AJ11" s="1133">
        <v>1545</v>
      </c>
      <c r="AK11" s="1133">
        <v>1326.8904503951853</v>
      </c>
      <c r="AL11" s="1133">
        <v>1630.919512251271</v>
      </c>
      <c r="AM11" s="1133">
        <v>1494.8800687515291</v>
      </c>
      <c r="AN11" s="1133">
        <v>1623.7809278399138</v>
      </c>
      <c r="AO11" s="1133">
        <v>1281.2094830651163</v>
      </c>
      <c r="AP11" s="1133">
        <v>984.71256822084752</v>
      </c>
      <c r="AQ11" s="1133">
        <v>1384.0043486004333</v>
      </c>
      <c r="AR11" s="1133">
        <v>1258.0583581296391</v>
      </c>
      <c r="AS11" s="1133">
        <v>1425.9508973610236</v>
      </c>
      <c r="AT11" s="1133">
        <v>1583.8777616674424</v>
      </c>
      <c r="AU11" s="1133">
        <v>1524.7417407416613</v>
      </c>
      <c r="AV11" s="1133">
        <v>1664.9514241050206</v>
      </c>
      <c r="AW11" s="1133">
        <v>1293.6722587186255</v>
      </c>
      <c r="AX11" s="1133">
        <v>1537.7207135191265</v>
      </c>
      <c r="AY11" s="1133">
        <v>1380.8738077638786</v>
      </c>
      <c r="AZ11" s="1133">
        <v>1355.2474217285578</v>
      </c>
      <c r="BA11" s="1133">
        <v>1220.926153263317</v>
      </c>
      <c r="BB11" s="1133">
        <v>1494.4574838173862</v>
      </c>
      <c r="BC11" s="1133">
        <v>1397.0619075511263</v>
      </c>
      <c r="BD11" s="1133">
        <v>1507.0835464327547</v>
      </c>
      <c r="BE11" s="1133">
        <v>1251.5502415185495</v>
      </c>
      <c r="BF11" s="1133">
        <v>1576.0232165038415</v>
      </c>
      <c r="BG11" s="1133">
        <v>1434.8700547011397</v>
      </c>
      <c r="BH11" s="1133">
        <v>1524.396211692005</v>
      </c>
      <c r="BI11" s="1133">
        <v>1080.7518632969643</v>
      </c>
      <c r="BJ11" s="1133">
        <v>1467.0534217875909</v>
      </c>
      <c r="BK11" s="1133">
        <v>1388.0264229467343</v>
      </c>
      <c r="BL11" s="1133">
        <v>1625.6411866064882</v>
      </c>
      <c r="BM11" s="1133">
        <v>1339.7193776407958</v>
      </c>
      <c r="BN11" s="1133">
        <v>1440.6271373384532</v>
      </c>
      <c r="BO11" s="1161">
        <v>-1.8013171201998635E-2</v>
      </c>
      <c r="BP11" s="1161">
        <v>7.5320071786490805E-2</v>
      </c>
      <c r="BQ11" s="1116"/>
      <c r="BR11" s="1132">
        <v>2470</v>
      </c>
      <c r="BS11" s="1132">
        <v>2755</v>
      </c>
      <c r="BT11" s="1132">
        <v>2960</v>
      </c>
      <c r="BU11" s="1132">
        <v>3250</v>
      </c>
      <c r="BV11" s="1132">
        <v>3135</v>
      </c>
      <c r="BW11" s="1132">
        <v>2935</v>
      </c>
      <c r="BX11" s="1132">
        <v>2995</v>
      </c>
      <c r="BY11" s="1132">
        <v>3165</v>
      </c>
      <c r="BZ11" s="1132">
        <v>2955</v>
      </c>
      <c r="CA11" s="1132">
        <v>3190</v>
      </c>
      <c r="CB11" s="1132">
        <v>2957.8099626464564</v>
      </c>
      <c r="CC11" s="1132">
        <v>3118.6609965914431</v>
      </c>
      <c r="CD11" s="1132">
        <v>2265.9220512859638</v>
      </c>
      <c r="CE11" s="1132">
        <v>2642.0627067300725</v>
      </c>
      <c r="CF11" s="1132">
        <v>3009.8286590284661</v>
      </c>
      <c r="CG11" s="1132">
        <v>3189.6931648466816</v>
      </c>
      <c r="CH11" s="1132">
        <v>2831.392972237752</v>
      </c>
      <c r="CI11" s="1132">
        <v>2736.1212294924362</v>
      </c>
      <c r="CJ11" s="1132">
        <v>2715.383637080703</v>
      </c>
      <c r="CK11" s="1132">
        <v>2904.145453983881</v>
      </c>
      <c r="CL11" s="1132">
        <v>2827.5734580223907</v>
      </c>
      <c r="CM11" s="1132">
        <v>2959.2662663931446</v>
      </c>
      <c r="CN11" s="1132">
        <v>2547.8052850845552</v>
      </c>
      <c r="CO11" s="1132">
        <v>3013.6676095532225</v>
      </c>
      <c r="CP11" s="1132">
        <v>2780.3465149792492</v>
      </c>
      <c r="CQ11" s="1161">
        <v>9.1271193782368032E-2</v>
      </c>
      <c r="CR11" s="1161">
        <v>-7.7420978290490106E-2</v>
      </c>
    </row>
    <row r="12" spans="2:96" ht="16.899999999999999" customHeight="1" x14ac:dyDescent="0.45">
      <c r="B12" s="1104"/>
      <c r="C12" s="1116"/>
      <c r="D12" s="1116"/>
      <c r="E12" s="1116"/>
      <c r="F12" s="1116"/>
      <c r="G12" s="1117"/>
      <c r="H12" s="1118"/>
      <c r="I12" s="1116"/>
      <c r="J12" s="1116"/>
      <c r="K12" s="1116"/>
      <c r="L12" s="1116"/>
      <c r="M12" s="1116"/>
      <c r="N12" s="1116"/>
      <c r="O12" s="1116"/>
      <c r="P12" s="1116"/>
      <c r="Q12" s="1157"/>
      <c r="R12" s="1169"/>
      <c r="S12" s="1116"/>
      <c r="T12" s="1116"/>
      <c r="U12" s="1116"/>
      <c r="V12" s="1116"/>
      <c r="W12" s="1116"/>
      <c r="X12" s="1116"/>
      <c r="Y12" s="1116"/>
      <c r="Z12" s="1116"/>
      <c r="AA12" s="1116"/>
      <c r="AB12" s="1116"/>
      <c r="AC12" s="1116"/>
      <c r="AD12" s="1116"/>
      <c r="AE12" s="1116"/>
      <c r="AF12" s="1116"/>
      <c r="AG12" s="1116"/>
      <c r="AH12" s="1116"/>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C12" s="1116"/>
      <c r="BD12" s="1116"/>
      <c r="BE12" s="1116"/>
      <c r="BF12" s="1116"/>
      <c r="BG12" s="1116"/>
      <c r="BH12" s="1116"/>
      <c r="BI12" s="1116"/>
      <c r="BJ12" s="1116"/>
      <c r="BK12" s="1116"/>
      <c r="BL12" s="1116"/>
      <c r="BM12" s="1116"/>
      <c r="BN12" s="1116"/>
      <c r="BO12" s="1183"/>
      <c r="BP12" s="1183"/>
      <c r="BQ12" s="1116"/>
      <c r="BR12" s="1108"/>
      <c r="BS12" s="1108"/>
      <c r="BT12" s="1108"/>
      <c r="BU12" s="1108"/>
      <c r="BV12" s="1108"/>
      <c r="BW12" s="1108"/>
      <c r="BX12" s="1108"/>
      <c r="BY12" s="1108"/>
      <c r="BZ12" s="1108"/>
      <c r="CA12" s="1108"/>
      <c r="CB12" s="1108"/>
      <c r="CC12" s="1108"/>
      <c r="CD12" s="1108"/>
      <c r="CE12" s="1108"/>
      <c r="CF12" s="1108"/>
      <c r="CG12" s="1108"/>
      <c r="CH12" s="1108"/>
      <c r="CI12" s="1108"/>
      <c r="CJ12" s="1108"/>
      <c r="CK12" s="1108"/>
      <c r="CL12" s="1108"/>
      <c r="CM12" s="1108"/>
      <c r="CN12" s="1108"/>
      <c r="CO12" s="1108"/>
      <c r="CP12" s="1108"/>
      <c r="CQ12" s="1183"/>
      <c r="CR12" s="1183"/>
    </row>
    <row r="13" spans="2:96" s="1135" customFormat="1" ht="16.899999999999999" customHeight="1" x14ac:dyDescent="0.45">
      <c r="B13" s="1104" t="s">
        <v>22</v>
      </c>
      <c r="C13" s="1116"/>
      <c r="D13" s="1120">
        <v>1720</v>
      </c>
      <c r="E13" s="1120">
        <v>1860</v>
      </c>
      <c r="F13" s="1120">
        <v>1915</v>
      </c>
      <c r="G13" s="1121">
        <v>1955</v>
      </c>
      <c r="H13" s="1120">
        <v>2157.4956922212154</v>
      </c>
      <c r="I13" s="1120">
        <v>2041.1972772581582</v>
      </c>
      <c r="J13" s="1120">
        <v>2107.3112814992196</v>
      </c>
      <c r="K13" s="1120">
        <v>1810.9823174639666</v>
      </c>
      <c r="L13" s="1120">
        <v>1515.0709671541629</v>
      </c>
      <c r="M13" s="1120">
        <v>1535.8440884298193</v>
      </c>
      <c r="N13" s="1120">
        <v>1669.2087525207739</v>
      </c>
      <c r="O13" s="1120">
        <v>1802.3394883766243</v>
      </c>
      <c r="P13" s="1157">
        <v>8.6834767341065877E-2</v>
      </c>
      <c r="Q13" s="1157">
        <v>7.9756792345356153E-2</v>
      </c>
      <c r="R13" s="1169"/>
      <c r="S13" s="1120">
        <v>570</v>
      </c>
      <c r="T13" s="1120">
        <v>480</v>
      </c>
      <c r="U13" s="1120">
        <v>440</v>
      </c>
      <c r="V13" s="1120">
        <v>480</v>
      </c>
      <c r="W13" s="1120">
        <v>430</v>
      </c>
      <c r="X13" s="1120">
        <v>375</v>
      </c>
      <c r="Y13" s="1120">
        <v>400</v>
      </c>
      <c r="Z13" s="1120">
        <v>485</v>
      </c>
      <c r="AA13" s="1120">
        <v>515</v>
      </c>
      <c r="AB13" s="1120">
        <v>465</v>
      </c>
      <c r="AC13" s="1120">
        <v>435</v>
      </c>
      <c r="AD13" s="1120">
        <v>490</v>
      </c>
      <c r="AE13" s="1120">
        <v>490</v>
      </c>
      <c r="AF13" s="1120">
        <v>510</v>
      </c>
      <c r="AG13" s="1120">
        <v>465</v>
      </c>
      <c r="AH13" s="1120">
        <v>490</v>
      </c>
      <c r="AI13" s="1120">
        <v>500</v>
      </c>
      <c r="AJ13" s="1120">
        <v>500</v>
      </c>
      <c r="AK13" s="1120">
        <v>542.70688198049925</v>
      </c>
      <c r="AL13" s="1120">
        <v>556.14424445205907</v>
      </c>
      <c r="AM13" s="1120">
        <v>526.28595661276336</v>
      </c>
      <c r="AN13" s="1120">
        <v>532.35860917589366</v>
      </c>
      <c r="AO13" s="1120">
        <v>406.0945509207059</v>
      </c>
      <c r="AP13" s="1120">
        <v>364.06374138710999</v>
      </c>
      <c r="AQ13" s="1120">
        <v>511.55401397431928</v>
      </c>
      <c r="AR13" s="1120">
        <v>759.48497097602296</v>
      </c>
      <c r="AS13" s="1120">
        <v>531.12456655464098</v>
      </c>
      <c r="AT13" s="1120">
        <v>523.24228801787046</v>
      </c>
      <c r="AU13" s="1120">
        <v>514.36866795115111</v>
      </c>
      <c r="AV13" s="1120">
        <v>538.57575897555716</v>
      </c>
      <c r="AW13" s="1120">
        <v>480.38242153304651</v>
      </c>
      <c r="AX13" s="1120">
        <v>509.28362370043573</v>
      </c>
      <c r="AY13" s="1120">
        <v>439.72634225773618</v>
      </c>
      <c r="AZ13" s="1120">
        <v>381.58992997274839</v>
      </c>
      <c r="BA13" s="1120">
        <v>400.38016047913692</v>
      </c>
      <c r="BB13" s="1120">
        <v>390.47626948810307</v>
      </c>
      <c r="BC13" s="1120">
        <v>363.63499782032153</v>
      </c>
      <c r="BD13" s="1120">
        <v>360.57953936660101</v>
      </c>
      <c r="BE13" s="1120">
        <v>378.72808139322007</v>
      </c>
      <c r="BF13" s="1120">
        <v>395.34774919155109</v>
      </c>
      <c r="BG13" s="1120">
        <v>371.80362830884474</v>
      </c>
      <c r="BH13" s="1120">
        <v>389.96462953620284</v>
      </c>
      <c r="BI13" s="1120">
        <v>387.9368909637156</v>
      </c>
      <c r="BJ13" s="1120">
        <v>428.64517861460098</v>
      </c>
      <c r="BK13" s="1120">
        <v>414.4477356796674</v>
      </c>
      <c r="BL13" s="1120">
        <v>438.17894726279002</v>
      </c>
      <c r="BM13" s="1120">
        <v>459.20169481787451</v>
      </c>
      <c r="BN13" s="1120">
        <v>465.58869344174809</v>
      </c>
      <c r="BO13" s="1157">
        <v>8.618670329280298E-2</v>
      </c>
      <c r="BP13" s="1157">
        <v>1.3908917793534537E-2</v>
      </c>
      <c r="BQ13" s="1116"/>
      <c r="BR13" s="1116">
        <v>1005</v>
      </c>
      <c r="BS13" s="1116">
        <v>1050</v>
      </c>
      <c r="BT13" s="1116">
        <v>920</v>
      </c>
      <c r="BU13" s="1116">
        <v>805</v>
      </c>
      <c r="BV13" s="1116">
        <v>885</v>
      </c>
      <c r="BW13" s="1116">
        <v>980</v>
      </c>
      <c r="BX13" s="1116">
        <v>925</v>
      </c>
      <c r="BY13" s="1116">
        <v>1000</v>
      </c>
      <c r="BZ13" s="1116">
        <v>955</v>
      </c>
      <c r="CA13" s="1116">
        <v>1000</v>
      </c>
      <c r="CB13" s="1116">
        <v>1098.8511264325584</v>
      </c>
      <c r="CC13" s="1116">
        <v>1058.644565788657</v>
      </c>
      <c r="CD13" s="1116">
        <v>770.15829230781583</v>
      </c>
      <c r="CE13" s="1116">
        <v>1271.0389849503422</v>
      </c>
      <c r="CF13" s="1116">
        <v>1054.3668545725113</v>
      </c>
      <c r="CG13" s="1116">
        <v>1052.9444269267083</v>
      </c>
      <c r="CH13" s="1116">
        <v>989.66604523348224</v>
      </c>
      <c r="CI13" s="1116">
        <v>821.31627223048463</v>
      </c>
      <c r="CJ13" s="1116">
        <v>790.85642996724005</v>
      </c>
      <c r="CK13" s="1116">
        <v>724.2145371869226</v>
      </c>
      <c r="CL13" s="1116">
        <v>774.07583058477121</v>
      </c>
      <c r="CM13" s="1116">
        <v>761.76825784504763</v>
      </c>
      <c r="CN13" s="1116">
        <v>816.58206957831658</v>
      </c>
      <c r="CO13" s="1116">
        <v>852.62668294245736</v>
      </c>
      <c r="CP13" s="1116">
        <v>924.79038825962266</v>
      </c>
      <c r="CQ13" s="1157">
        <v>0.13251370892479297</v>
      </c>
      <c r="CR13" s="1157">
        <v>8.4636930512337116E-2</v>
      </c>
    </row>
    <row r="14" spans="2:96" ht="16.899999999999999" customHeight="1" x14ac:dyDescent="0.45">
      <c r="C14" s="1108" t="s">
        <v>4</v>
      </c>
      <c r="D14" s="1108">
        <v>1185</v>
      </c>
      <c r="E14" s="1108">
        <v>1210</v>
      </c>
      <c r="F14" s="1108">
        <v>1325</v>
      </c>
      <c r="G14" s="1111">
        <v>1430</v>
      </c>
      <c r="H14" s="1108">
        <v>1612.0742534380734</v>
      </c>
      <c r="I14" s="1108">
        <v>1553.2832709086374</v>
      </c>
      <c r="J14" s="1108">
        <v>1618.7749100025771</v>
      </c>
      <c r="K14" s="1108">
        <v>1370.1796226551724</v>
      </c>
      <c r="L14" s="1108">
        <v>1113.7999689451419</v>
      </c>
      <c r="M14" s="1108">
        <v>1162.5740845521038</v>
      </c>
      <c r="N14" s="1108">
        <v>1231.8908990188379</v>
      </c>
      <c r="O14" s="1108">
        <v>1422.0928289185563</v>
      </c>
      <c r="P14" s="1151">
        <v>5.9623567553924284E-2</v>
      </c>
      <c r="Q14" s="1151">
        <v>0.1543983562596396</v>
      </c>
      <c r="R14" s="1169"/>
      <c r="S14" s="1108">
        <v>365</v>
      </c>
      <c r="T14" s="1108">
        <v>305</v>
      </c>
      <c r="U14" s="1108">
        <v>315</v>
      </c>
      <c r="V14" s="1108">
        <v>310</v>
      </c>
      <c r="W14" s="1108">
        <v>295</v>
      </c>
      <c r="X14" s="1108">
        <v>265</v>
      </c>
      <c r="Y14" s="1108">
        <v>280</v>
      </c>
      <c r="Z14" s="1108">
        <v>340</v>
      </c>
      <c r="AA14" s="1108">
        <v>315</v>
      </c>
      <c r="AB14" s="1108">
        <v>280</v>
      </c>
      <c r="AC14" s="1108">
        <v>300</v>
      </c>
      <c r="AD14" s="1108">
        <v>330</v>
      </c>
      <c r="AE14" s="1108">
        <v>330</v>
      </c>
      <c r="AF14" s="1108">
        <v>365</v>
      </c>
      <c r="AG14" s="1108">
        <v>330</v>
      </c>
      <c r="AH14" s="1108">
        <v>345</v>
      </c>
      <c r="AI14" s="1108">
        <v>365</v>
      </c>
      <c r="AJ14" s="1108">
        <v>380</v>
      </c>
      <c r="AK14" s="1108">
        <v>404.34770996323033</v>
      </c>
      <c r="AL14" s="1108">
        <v>420.52489368551102</v>
      </c>
      <c r="AM14" s="1108">
        <v>393.53771017612195</v>
      </c>
      <c r="AN14" s="1108">
        <v>393.66393961321006</v>
      </c>
      <c r="AO14" s="1108">
        <v>319.80565586266368</v>
      </c>
      <c r="AP14" s="1108">
        <v>251.78555580839574</v>
      </c>
      <c r="AQ14" s="1108">
        <v>373.24165253536961</v>
      </c>
      <c r="AR14" s="1108">
        <v>608.4504067022084</v>
      </c>
      <c r="AS14" s="1108">
        <v>397.12687332882206</v>
      </c>
      <c r="AT14" s="1108">
        <v>409.16960925113369</v>
      </c>
      <c r="AU14" s="1108">
        <v>393.19555558170998</v>
      </c>
      <c r="AV14" s="1108">
        <v>419.28287184091135</v>
      </c>
      <c r="AW14" s="1108">
        <v>364.77654940126729</v>
      </c>
      <c r="AX14" s="1108">
        <v>400.07420112307</v>
      </c>
      <c r="AY14" s="1108">
        <v>332.9438698112167</v>
      </c>
      <c r="AZ14" s="1108">
        <v>272.38500231961848</v>
      </c>
      <c r="BA14" s="1108">
        <v>287.83475008514438</v>
      </c>
      <c r="BB14" s="1108">
        <v>297.4392779654026</v>
      </c>
      <c r="BC14" s="1108">
        <v>271.03546770229445</v>
      </c>
      <c r="BD14" s="1108">
        <v>257.49047319230033</v>
      </c>
      <c r="BE14" s="1108">
        <v>277.06809176665314</v>
      </c>
      <c r="BF14" s="1108">
        <v>305.23930437041031</v>
      </c>
      <c r="BG14" s="1108">
        <v>284.41105240660374</v>
      </c>
      <c r="BH14" s="1108">
        <v>295.85563600843631</v>
      </c>
      <c r="BI14" s="1108">
        <v>290.49703652089499</v>
      </c>
      <c r="BJ14" s="1108">
        <v>318.87953064704942</v>
      </c>
      <c r="BK14" s="1108">
        <v>307.6283441353288</v>
      </c>
      <c r="BL14" s="1108">
        <v>314.88598771556468</v>
      </c>
      <c r="BM14" s="1108">
        <v>354.42974784057816</v>
      </c>
      <c r="BN14" s="1108">
        <v>374.45980231662787</v>
      </c>
      <c r="BO14" s="1157">
        <v>0.17429864989075528</v>
      </c>
      <c r="BP14" s="1157">
        <v>5.6513468742638295E-2</v>
      </c>
      <c r="BQ14" s="1116"/>
      <c r="BR14" s="1169">
        <v>585</v>
      </c>
      <c r="BS14" s="1169">
        <v>670</v>
      </c>
      <c r="BT14" s="1169">
        <v>625</v>
      </c>
      <c r="BU14" s="1169">
        <v>560</v>
      </c>
      <c r="BV14" s="1169">
        <v>620</v>
      </c>
      <c r="BW14" s="1169">
        <v>595</v>
      </c>
      <c r="BX14" s="1169">
        <v>630</v>
      </c>
      <c r="BY14" s="1169">
        <v>695</v>
      </c>
      <c r="BZ14" s="1169">
        <v>675</v>
      </c>
      <c r="CA14" s="1169">
        <v>745</v>
      </c>
      <c r="CB14" s="1169">
        <v>824.87260364874135</v>
      </c>
      <c r="CC14" s="1169">
        <v>787.20164978933201</v>
      </c>
      <c r="CD14" s="1169">
        <v>571.59121167105945</v>
      </c>
      <c r="CE14" s="1169">
        <v>981.69205923757795</v>
      </c>
      <c r="CF14" s="1169">
        <v>806.29648257995575</v>
      </c>
      <c r="CG14" s="1169">
        <v>812.47842742262128</v>
      </c>
      <c r="CH14" s="1169">
        <v>764.85075052433729</v>
      </c>
      <c r="CI14" s="1169">
        <v>605.32887213083518</v>
      </c>
      <c r="CJ14" s="1169">
        <v>585.27402805054703</v>
      </c>
      <c r="CK14" s="1169">
        <v>528.52594089459478</v>
      </c>
      <c r="CL14" s="1169">
        <v>582.30739613706351</v>
      </c>
      <c r="CM14" s="1169">
        <v>580.26668841504011</v>
      </c>
      <c r="CN14" s="1169">
        <v>609.37656716794436</v>
      </c>
      <c r="CO14" s="1169">
        <v>622.51433185089354</v>
      </c>
      <c r="CP14" s="1169">
        <v>728.88955015720603</v>
      </c>
      <c r="CQ14" s="1157">
        <v>0.19612336513806872</v>
      </c>
      <c r="CR14" s="1157">
        <v>0.17087995065114714</v>
      </c>
    </row>
    <row r="15" spans="2:96" ht="16.899999999999999" customHeight="1" x14ac:dyDescent="0.45">
      <c r="C15" s="1108" t="s">
        <v>5</v>
      </c>
      <c r="D15" s="1108">
        <v>515</v>
      </c>
      <c r="E15" s="1108">
        <v>625</v>
      </c>
      <c r="F15" s="1108">
        <v>560</v>
      </c>
      <c r="G15" s="1111">
        <v>505</v>
      </c>
      <c r="H15" s="1108">
        <v>476.430635159931</v>
      </c>
      <c r="I15" s="1108">
        <v>421.8531526017257</v>
      </c>
      <c r="J15" s="1108">
        <v>421.87004602078503</v>
      </c>
      <c r="K15" s="1108">
        <v>372.24436178064707</v>
      </c>
      <c r="L15" s="1108">
        <v>330.71592481129443</v>
      </c>
      <c r="M15" s="1108">
        <v>297.63964449530215</v>
      </c>
      <c r="N15" s="1108">
        <v>356.13803003888017</v>
      </c>
      <c r="O15" s="1108">
        <v>292.56211389450874</v>
      </c>
      <c r="P15" s="1151">
        <v>0.19654097370923762</v>
      </c>
      <c r="Q15" s="1151">
        <v>-0.17851481948566617</v>
      </c>
      <c r="R15" s="1169"/>
      <c r="S15" s="1108">
        <v>200</v>
      </c>
      <c r="T15" s="1108">
        <v>170</v>
      </c>
      <c r="U15" s="1108">
        <v>120</v>
      </c>
      <c r="V15" s="1108">
        <v>165</v>
      </c>
      <c r="W15" s="1108">
        <v>120</v>
      </c>
      <c r="X15" s="1108">
        <v>105</v>
      </c>
      <c r="Y15" s="1108">
        <v>115</v>
      </c>
      <c r="Z15" s="1108">
        <v>140</v>
      </c>
      <c r="AA15" s="1108">
        <v>195</v>
      </c>
      <c r="AB15" s="1108">
        <v>180</v>
      </c>
      <c r="AC15" s="1108">
        <v>120</v>
      </c>
      <c r="AD15" s="1108">
        <v>150</v>
      </c>
      <c r="AE15" s="1108">
        <v>150</v>
      </c>
      <c r="AF15" s="1108">
        <v>140</v>
      </c>
      <c r="AG15" s="1108">
        <v>130</v>
      </c>
      <c r="AH15" s="1108">
        <v>135</v>
      </c>
      <c r="AI15" s="1108">
        <v>125</v>
      </c>
      <c r="AJ15" s="1108">
        <v>115</v>
      </c>
      <c r="AK15" s="1108">
        <v>120.42156307523403</v>
      </c>
      <c r="AL15" s="1108">
        <v>119.06155789697736</v>
      </c>
      <c r="AM15" s="1108">
        <v>116.36293057612887</v>
      </c>
      <c r="AN15" s="1108">
        <v>120.58458361159079</v>
      </c>
      <c r="AO15" s="1108">
        <v>69.809405185220342</v>
      </c>
      <c r="AP15" s="1108">
        <v>96.904222592227029</v>
      </c>
      <c r="AQ15" s="1108">
        <v>121.2791645185137</v>
      </c>
      <c r="AR15" s="1108">
        <v>133.86036030576454</v>
      </c>
      <c r="AS15" s="1108">
        <v>117.89901999375095</v>
      </c>
      <c r="AT15" s="1108">
        <v>97.5799524028441</v>
      </c>
      <c r="AU15" s="1108">
        <v>104.19695193202861</v>
      </c>
      <c r="AV15" s="1108">
        <v>102.19412169216139</v>
      </c>
      <c r="AW15" s="1108">
        <v>98.422788874742395</v>
      </c>
      <c r="AX15" s="1108">
        <v>92.255714738186512</v>
      </c>
      <c r="AY15" s="1108">
        <v>89.609263771625052</v>
      </c>
      <c r="AZ15" s="1108">
        <v>91.956594396093067</v>
      </c>
      <c r="BA15" s="1108">
        <v>95.240264333655432</v>
      </c>
      <c r="BB15" s="1108">
        <v>75.587778326407161</v>
      </c>
      <c r="BC15" s="1108">
        <v>75.150316921733776</v>
      </c>
      <c r="BD15" s="1108">
        <v>84.737565229498045</v>
      </c>
      <c r="BE15" s="1108">
        <v>84.454082867067925</v>
      </c>
      <c r="BF15" s="1108">
        <v>71.579006772449574</v>
      </c>
      <c r="BG15" s="1108">
        <v>67.728682462813566</v>
      </c>
      <c r="BH15" s="1108">
        <v>73.877872392971057</v>
      </c>
      <c r="BI15" s="1108">
        <v>78.159646370344845</v>
      </c>
      <c r="BJ15" s="1108">
        <v>89.876591219102878</v>
      </c>
      <c r="BK15" s="1108">
        <v>85.712637443944047</v>
      </c>
      <c r="BL15" s="1108">
        <v>102.38915500548843</v>
      </c>
      <c r="BM15" s="1108">
        <v>83.946867405951025</v>
      </c>
      <c r="BN15" s="1108">
        <v>68.111697914685919</v>
      </c>
      <c r="BO15" s="1157">
        <v>-0.24216420548658868</v>
      </c>
      <c r="BP15" s="1157">
        <v>-0.18863323886392624</v>
      </c>
      <c r="BQ15" s="1116"/>
      <c r="BR15" s="1169">
        <v>405</v>
      </c>
      <c r="BS15" s="1169">
        <v>370</v>
      </c>
      <c r="BT15" s="1169">
        <v>285</v>
      </c>
      <c r="BU15" s="1169">
        <v>225</v>
      </c>
      <c r="BV15" s="1169">
        <v>255</v>
      </c>
      <c r="BW15" s="1169">
        <v>375</v>
      </c>
      <c r="BX15" s="1169">
        <v>270</v>
      </c>
      <c r="BY15" s="1169">
        <v>290</v>
      </c>
      <c r="BZ15" s="1169">
        <v>265</v>
      </c>
      <c r="CA15" s="1169">
        <v>240</v>
      </c>
      <c r="CB15" s="1169">
        <v>239.4831209722114</v>
      </c>
      <c r="CC15" s="1169">
        <v>236.94751418771966</v>
      </c>
      <c r="CD15" s="1169">
        <v>166.71362777744736</v>
      </c>
      <c r="CE15" s="1169">
        <v>255.13952482427823</v>
      </c>
      <c r="CF15" s="1169">
        <v>215.47897239659505</v>
      </c>
      <c r="CG15" s="1169">
        <v>206.39107362419</v>
      </c>
      <c r="CH15" s="1169">
        <v>190.67850361292892</v>
      </c>
      <c r="CI15" s="1169">
        <v>181.56585816771812</v>
      </c>
      <c r="CJ15" s="1169">
        <v>170.82804266006258</v>
      </c>
      <c r="CK15" s="1169">
        <v>159.88788215123182</v>
      </c>
      <c r="CL15" s="1169">
        <v>156.0330896395175</v>
      </c>
      <c r="CM15" s="1169">
        <v>141.60655485578462</v>
      </c>
      <c r="CN15" s="1169">
        <v>168.03623758944772</v>
      </c>
      <c r="CO15" s="1169">
        <v>188.10179244943248</v>
      </c>
      <c r="CP15" s="1169">
        <v>152.05856532063694</v>
      </c>
      <c r="CQ15" s="1157">
        <v>-9.5084682316251445E-2</v>
      </c>
      <c r="CR15" s="1157">
        <v>-0.19161554315589557</v>
      </c>
    </row>
    <row r="16" spans="2:96" ht="16.899999999999999" customHeight="1" x14ac:dyDescent="0.45">
      <c r="C16" s="1108" t="s">
        <v>6</v>
      </c>
      <c r="D16" s="1108">
        <v>20</v>
      </c>
      <c r="E16" s="1108">
        <v>25</v>
      </c>
      <c r="F16" s="1108">
        <v>30</v>
      </c>
      <c r="G16" s="1111">
        <v>30</v>
      </c>
      <c r="H16" s="1108">
        <v>68.990803623210965</v>
      </c>
      <c r="I16" s="1108">
        <v>66.060853747795164</v>
      </c>
      <c r="J16" s="1108">
        <v>66.666325475857519</v>
      </c>
      <c r="K16" s="1108">
        <v>68.558333028147302</v>
      </c>
      <c r="L16" s="1108">
        <v>70.555073397726474</v>
      </c>
      <c r="M16" s="1108">
        <v>75.630359382413076</v>
      </c>
      <c r="N16" s="1108">
        <v>81.179823463055925</v>
      </c>
      <c r="O16" s="1108">
        <v>87.68454556355934</v>
      </c>
      <c r="P16" s="1151">
        <v>7.337614320438246E-2</v>
      </c>
      <c r="Q16" s="1151">
        <v>8.012732503001363E-2</v>
      </c>
      <c r="R16" s="1169"/>
      <c r="S16" s="1108">
        <v>5</v>
      </c>
      <c r="T16" s="1108">
        <v>5</v>
      </c>
      <c r="U16" s="1108">
        <v>5</v>
      </c>
      <c r="V16" s="1108">
        <v>5</v>
      </c>
      <c r="W16" s="1108">
        <v>5</v>
      </c>
      <c r="X16" s="1108">
        <v>5</v>
      </c>
      <c r="Y16" s="1108">
        <v>5</v>
      </c>
      <c r="Z16" s="1108">
        <v>5</v>
      </c>
      <c r="AA16" s="1108">
        <v>5</v>
      </c>
      <c r="AB16" s="1108">
        <v>5</v>
      </c>
      <c r="AC16" s="1108">
        <v>5</v>
      </c>
      <c r="AD16" s="1108">
        <v>10</v>
      </c>
      <c r="AE16" s="1108">
        <v>10</v>
      </c>
      <c r="AF16" s="1108">
        <v>5</v>
      </c>
      <c r="AG16" s="1108">
        <v>5</v>
      </c>
      <c r="AH16" s="1108">
        <v>10</v>
      </c>
      <c r="AI16" s="1108">
        <v>10</v>
      </c>
      <c r="AJ16" s="1108">
        <v>5</v>
      </c>
      <c r="AK16" s="1108">
        <v>17.937608942034856</v>
      </c>
      <c r="AL16" s="1108">
        <v>16.557792869570633</v>
      </c>
      <c r="AM16" s="1108">
        <v>16.385315860512605</v>
      </c>
      <c r="AN16" s="1108">
        <v>18.110085951092881</v>
      </c>
      <c r="AO16" s="1108">
        <v>16.479489872821897</v>
      </c>
      <c r="AP16" s="1108">
        <v>15.373962986487211</v>
      </c>
      <c r="AQ16" s="1108">
        <v>17.033196920435977</v>
      </c>
      <c r="AR16" s="1108">
        <v>17.174203968050062</v>
      </c>
      <c r="AS16" s="1108">
        <v>16.098673232067942</v>
      </c>
      <c r="AT16" s="1108">
        <v>16.492726363892675</v>
      </c>
      <c r="AU16" s="1108">
        <v>16.976160437412599</v>
      </c>
      <c r="AV16" s="1108">
        <v>17.098765442484307</v>
      </c>
      <c r="AW16" s="1108">
        <v>17.183083257036824</v>
      </c>
      <c r="AX16" s="1108">
        <v>16.953707839179206</v>
      </c>
      <c r="AY16" s="1108">
        <v>17.173208674894443</v>
      </c>
      <c r="AZ16" s="1108">
        <v>17.248333257036823</v>
      </c>
      <c r="BA16" s="1108">
        <v>17.305146060337112</v>
      </c>
      <c r="BB16" s="1108">
        <v>17.449213196293343</v>
      </c>
      <c r="BC16" s="1108">
        <v>17.449213196293343</v>
      </c>
      <c r="BD16" s="1108">
        <v>18.351500944802659</v>
      </c>
      <c r="BE16" s="1108">
        <v>17.205906759498976</v>
      </c>
      <c r="BF16" s="1108">
        <v>18.529438048691208</v>
      </c>
      <c r="BG16" s="1108">
        <v>19.663893439427401</v>
      </c>
      <c r="BH16" s="1108">
        <v>20.231121134795501</v>
      </c>
      <c r="BI16" s="1108">
        <v>19.280208072475784</v>
      </c>
      <c r="BJ16" s="1108">
        <v>19.889056748448702</v>
      </c>
      <c r="BK16" s="1108">
        <v>21.106754100394543</v>
      </c>
      <c r="BL16" s="1108">
        <v>20.903804541736903</v>
      </c>
      <c r="BM16" s="1108">
        <v>20.825079571345341</v>
      </c>
      <c r="BN16" s="1108">
        <v>23.017193210434328</v>
      </c>
      <c r="BO16" s="1157">
        <v>0.1572792768178719</v>
      </c>
      <c r="BP16" s="1157">
        <v>0.10526315789473695</v>
      </c>
      <c r="BQ16" s="1116"/>
      <c r="BR16" s="1169">
        <v>15</v>
      </c>
      <c r="BS16" s="1169">
        <v>10</v>
      </c>
      <c r="BT16" s="1169">
        <v>10</v>
      </c>
      <c r="BU16" s="1169">
        <v>10</v>
      </c>
      <c r="BV16" s="1169">
        <v>10</v>
      </c>
      <c r="BW16" s="1169">
        <v>10</v>
      </c>
      <c r="BX16" s="1169">
        <v>15</v>
      </c>
      <c r="BY16" s="1169">
        <v>15</v>
      </c>
      <c r="BZ16" s="1169">
        <v>15</v>
      </c>
      <c r="CA16" s="1169">
        <v>15</v>
      </c>
      <c r="CB16" s="1169">
        <v>34.49540181160549</v>
      </c>
      <c r="CC16" s="1169">
        <v>34.49540181160549</v>
      </c>
      <c r="CD16" s="1169">
        <v>31.853452859309108</v>
      </c>
      <c r="CE16" s="1169">
        <v>34.207400888486035</v>
      </c>
      <c r="CF16" s="1169">
        <v>32.591399595960617</v>
      </c>
      <c r="CG16" s="1169">
        <v>34.074925879896909</v>
      </c>
      <c r="CH16" s="1169">
        <v>34.136791096216029</v>
      </c>
      <c r="CI16" s="1169">
        <v>34.421541931931266</v>
      </c>
      <c r="CJ16" s="1169">
        <v>34.754359256630451</v>
      </c>
      <c r="CK16" s="1169">
        <v>35.800714141096002</v>
      </c>
      <c r="CL16" s="1169">
        <v>35.735344808190185</v>
      </c>
      <c r="CM16" s="1169">
        <v>39.895014574222898</v>
      </c>
      <c r="CN16" s="1169">
        <v>39.169264820924482</v>
      </c>
      <c r="CO16" s="1169">
        <v>42.010558642131443</v>
      </c>
      <c r="CP16" s="1169">
        <v>43.84227278177967</v>
      </c>
      <c r="CQ16" s="1157">
        <v>0.11930292749224214</v>
      </c>
      <c r="CR16" s="1157">
        <v>4.3601280222235417E-2</v>
      </c>
    </row>
    <row r="17" spans="2:96" ht="16.899999999999999" customHeight="1" x14ac:dyDescent="0.45">
      <c r="B17" s="1104"/>
      <c r="C17" s="1116"/>
      <c r="D17" s="1116"/>
      <c r="E17" s="1116"/>
      <c r="F17" s="1116"/>
      <c r="G17" s="1117"/>
      <c r="H17" s="1120"/>
      <c r="I17" s="1116"/>
      <c r="J17" s="1116"/>
      <c r="K17" s="1116"/>
      <c r="L17" s="1116"/>
      <c r="M17" s="1116"/>
      <c r="N17" s="1116"/>
      <c r="O17" s="1116"/>
      <c r="P17" s="1116"/>
      <c r="Q17" s="1157"/>
      <c r="R17" s="1169"/>
      <c r="S17" s="1116"/>
      <c r="T17" s="1116"/>
      <c r="U17" s="1116"/>
      <c r="V17" s="1116"/>
      <c r="W17" s="1116"/>
      <c r="X17" s="1116"/>
      <c r="Y17" s="1116"/>
      <c r="Z17" s="1116"/>
      <c r="AA17" s="1116"/>
      <c r="AB17" s="1116"/>
      <c r="AC17" s="1116"/>
      <c r="AD17" s="1116"/>
      <c r="AE17" s="1116"/>
      <c r="AF17" s="1116"/>
      <c r="AG17" s="1116"/>
      <c r="AH17" s="1116"/>
      <c r="AI17" s="1116"/>
      <c r="AJ17" s="1116"/>
      <c r="AK17" s="1116"/>
      <c r="AL17" s="1116"/>
      <c r="AM17" s="1116"/>
      <c r="AN17" s="1116"/>
      <c r="AO17" s="1116"/>
      <c r="AP17" s="1116"/>
      <c r="AQ17" s="1116"/>
      <c r="AR17" s="1116"/>
      <c r="AS17" s="1116"/>
      <c r="AT17" s="1116"/>
      <c r="AU17" s="1116"/>
      <c r="AV17" s="1116"/>
      <c r="AW17" s="1116"/>
      <c r="AX17" s="1116"/>
      <c r="AY17" s="1116"/>
      <c r="AZ17" s="1116"/>
      <c r="BA17" s="1116"/>
      <c r="BB17" s="1116"/>
      <c r="BC17" s="1116"/>
      <c r="BD17" s="1116"/>
      <c r="BE17" s="1116"/>
      <c r="BF17" s="1116"/>
      <c r="BG17" s="1116"/>
      <c r="BH17" s="1116"/>
      <c r="BI17" s="1116"/>
      <c r="BJ17" s="1116"/>
      <c r="BK17" s="1116"/>
      <c r="BL17" s="1116"/>
      <c r="BM17" s="1116"/>
      <c r="BN17" s="1116"/>
      <c r="BO17" s="1157" t="s">
        <v>284</v>
      </c>
      <c r="BP17" s="1157" t="s">
        <v>284</v>
      </c>
      <c r="BQ17" s="1116"/>
      <c r="BR17" s="1108"/>
      <c r="BS17" s="1108"/>
      <c r="BT17" s="1108"/>
      <c r="BU17" s="1108"/>
      <c r="BV17" s="1108"/>
      <c r="BW17" s="1108"/>
      <c r="BX17" s="1108"/>
      <c r="BY17" s="1108"/>
      <c r="BZ17" s="1108"/>
      <c r="CA17" s="1108"/>
      <c r="CB17" s="1108"/>
      <c r="CC17" s="1108"/>
      <c r="CD17" s="1108"/>
      <c r="CE17" s="1108"/>
      <c r="CF17" s="1108"/>
      <c r="CG17" s="1108"/>
      <c r="CH17" s="1108"/>
      <c r="CI17" s="1108"/>
      <c r="CJ17" s="1108"/>
      <c r="CK17" s="1108"/>
      <c r="CL17" s="1108"/>
      <c r="CM17" s="1108"/>
      <c r="CN17" s="1108"/>
      <c r="CO17" s="1108"/>
      <c r="CP17" s="1108"/>
      <c r="CQ17" s="1157"/>
      <c r="CR17" s="1157"/>
    </row>
    <row r="18" spans="2:96" s="1135" customFormat="1" ht="16.899999999999999" customHeight="1" x14ac:dyDescent="0.45">
      <c r="B18" s="1131" t="s">
        <v>25</v>
      </c>
      <c r="C18" s="1132"/>
      <c r="D18" s="1133">
        <v>7910</v>
      </c>
      <c r="E18" s="1133">
        <v>7935</v>
      </c>
      <c r="F18" s="1133">
        <v>8075</v>
      </c>
      <c r="G18" s="1134">
        <v>8090</v>
      </c>
      <c r="H18" s="1133">
        <v>8233.9666514591136</v>
      </c>
      <c r="I18" s="1133">
        <v>6949.1820352741943</v>
      </c>
      <c r="J18" s="1133">
        <v>8306.8331053743677</v>
      </c>
      <c r="K18" s="1133">
        <v>7378.4965191941546</v>
      </c>
      <c r="L18" s="1133">
        <v>7134.6000582187471</v>
      </c>
      <c r="M18" s="1133">
        <v>7322.6838128453546</v>
      </c>
      <c r="N18" s="1133">
        <v>7230.6816471585516</v>
      </c>
      <c r="O18" s="1133">
        <v>7353.2215533639101</v>
      </c>
      <c r="P18" s="1161">
        <v>-1.2563995392702032E-2</v>
      </c>
      <c r="Q18" s="1161">
        <v>1.694721358027329E-2</v>
      </c>
      <c r="R18" s="1169"/>
      <c r="S18" s="1132">
        <v>1950</v>
      </c>
      <c r="T18" s="1132">
        <v>1855</v>
      </c>
      <c r="U18" s="1132">
        <v>1860</v>
      </c>
      <c r="V18" s="1132">
        <v>2020</v>
      </c>
      <c r="W18" s="1132">
        <v>2100</v>
      </c>
      <c r="X18" s="1132">
        <v>1945</v>
      </c>
      <c r="Y18" s="1132">
        <v>1825</v>
      </c>
      <c r="Z18" s="1132">
        <v>2195</v>
      </c>
      <c r="AA18" s="1132">
        <v>2030</v>
      </c>
      <c r="AB18" s="1132">
        <v>1885</v>
      </c>
      <c r="AC18" s="1132">
        <v>1790</v>
      </c>
      <c r="AD18" s="1132">
        <v>2120</v>
      </c>
      <c r="AE18" s="1132">
        <v>2045</v>
      </c>
      <c r="AF18" s="1132">
        <v>2120</v>
      </c>
      <c r="AG18" s="1132">
        <v>1760</v>
      </c>
      <c r="AH18" s="1132">
        <v>2150</v>
      </c>
      <c r="AI18" s="1132">
        <v>2145</v>
      </c>
      <c r="AJ18" s="1132">
        <v>2045</v>
      </c>
      <c r="AK18" s="1132">
        <v>1869.5973323756846</v>
      </c>
      <c r="AL18" s="1132">
        <v>2187.06375670333</v>
      </c>
      <c r="AM18" s="1132">
        <v>2021.1660253642924</v>
      </c>
      <c r="AN18" s="1132">
        <v>2156.1395370158075</v>
      </c>
      <c r="AO18" s="1132">
        <v>1687.3040339858221</v>
      </c>
      <c r="AP18" s="1132">
        <v>1348.7763096079575</v>
      </c>
      <c r="AQ18" s="1132">
        <v>1895.5583625747527</v>
      </c>
      <c r="AR18" s="1132">
        <v>2017.543329105662</v>
      </c>
      <c r="AS18" s="1132">
        <v>1957.0754639156646</v>
      </c>
      <c r="AT18" s="1132">
        <v>2107.120049685313</v>
      </c>
      <c r="AU18" s="1132">
        <v>2039.1104086928124</v>
      </c>
      <c r="AV18" s="1132">
        <v>2203.5271830805777</v>
      </c>
      <c r="AW18" s="1132">
        <v>1774.0546802516719</v>
      </c>
      <c r="AX18" s="1132">
        <v>2047.0043372195623</v>
      </c>
      <c r="AY18" s="1132">
        <v>1820.6001500216148</v>
      </c>
      <c r="AZ18" s="1132">
        <v>1736.8373517013063</v>
      </c>
      <c r="BA18" s="1132">
        <v>1621.306313742454</v>
      </c>
      <c r="BB18" s="1132">
        <v>1884.9337533054893</v>
      </c>
      <c r="BC18" s="1132">
        <v>1760.6969053714479</v>
      </c>
      <c r="BD18" s="1132">
        <v>1867.6630857993557</v>
      </c>
      <c r="BE18" s="1132">
        <v>1630.2783229117695</v>
      </c>
      <c r="BF18" s="1132">
        <v>1971.3709656953924</v>
      </c>
      <c r="BG18" s="1132">
        <v>1806.6736830099844</v>
      </c>
      <c r="BH18" s="1132">
        <v>1914.3608412282078</v>
      </c>
      <c r="BI18" s="1132">
        <v>1468.6887542606798</v>
      </c>
      <c r="BJ18" s="1132">
        <v>1895.6986004021919</v>
      </c>
      <c r="BK18" s="1132">
        <v>1802.4741586264017</v>
      </c>
      <c r="BL18" s="1132">
        <v>2063.8201338692784</v>
      </c>
      <c r="BM18" s="1132">
        <v>1798.9210724586703</v>
      </c>
      <c r="BN18" s="1132">
        <v>1906.2158307802013</v>
      </c>
      <c r="BO18" s="1161">
        <v>5.5479443703645437E-3</v>
      </c>
      <c r="BP18" s="1161">
        <v>5.9643949900973769E-2</v>
      </c>
      <c r="BQ18" s="1116"/>
      <c r="BR18" s="1132">
        <v>3475</v>
      </c>
      <c r="BS18" s="1132">
        <v>3805</v>
      </c>
      <c r="BT18" s="1132">
        <v>3880</v>
      </c>
      <c r="BU18" s="1132">
        <v>4055</v>
      </c>
      <c r="BV18" s="1132">
        <v>4020</v>
      </c>
      <c r="BW18" s="1132">
        <v>3915</v>
      </c>
      <c r="BX18" s="1132">
        <v>3920</v>
      </c>
      <c r="BY18" s="1132">
        <v>4165</v>
      </c>
      <c r="BZ18" s="1132">
        <v>3910</v>
      </c>
      <c r="CA18" s="1132">
        <v>4190</v>
      </c>
      <c r="CB18" s="1132">
        <v>4056.6610890790143</v>
      </c>
      <c r="CC18" s="1132">
        <v>4177.3055623801001</v>
      </c>
      <c r="CD18" s="1132">
        <v>3036.0803435937796</v>
      </c>
      <c r="CE18" s="1132">
        <v>3913.1016916804147</v>
      </c>
      <c r="CF18" s="1132">
        <v>4064.1955136009774</v>
      </c>
      <c r="CG18" s="1132">
        <v>4242.6375917733903</v>
      </c>
      <c r="CH18" s="1132">
        <v>3821.0590174712343</v>
      </c>
      <c r="CI18" s="1132">
        <v>3557.4375017229213</v>
      </c>
      <c r="CJ18" s="1132">
        <v>3506.2400670479433</v>
      </c>
      <c r="CK18" s="1132">
        <v>3628.3599911708034</v>
      </c>
      <c r="CL18" s="1132">
        <v>3601.6492886071619</v>
      </c>
      <c r="CM18" s="1132">
        <v>3721.0345242381923</v>
      </c>
      <c r="CN18" s="1132">
        <v>3364.387354662872</v>
      </c>
      <c r="CO18" s="1132">
        <v>3866.2942924956801</v>
      </c>
      <c r="CP18" s="1132">
        <v>3705.1369032388716</v>
      </c>
      <c r="CQ18" s="1161">
        <v>0.10128130701232663</v>
      </c>
      <c r="CR18" s="1161">
        <v>-4.168264934451793E-2</v>
      </c>
    </row>
    <row r="19" spans="2:96" ht="16.899999999999999" customHeight="1" x14ac:dyDescent="0.45">
      <c r="B19" s="1104"/>
      <c r="C19" s="1116"/>
      <c r="D19" s="1116"/>
      <c r="E19" s="1116"/>
      <c r="F19" s="1116"/>
      <c r="G19" s="1117"/>
      <c r="H19" s="1118"/>
      <c r="I19" s="1116"/>
      <c r="J19" s="1116"/>
      <c r="K19" s="1116"/>
      <c r="L19" s="1116"/>
      <c r="M19" s="1116"/>
      <c r="N19" s="1116"/>
      <c r="O19" s="1116"/>
      <c r="P19" s="1116"/>
      <c r="Q19" s="1157"/>
      <c r="R19" s="1169"/>
      <c r="S19" s="1116"/>
      <c r="T19" s="1116"/>
      <c r="U19" s="1116"/>
      <c r="V19" s="1116"/>
      <c r="W19" s="1116"/>
      <c r="X19" s="1116"/>
      <c r="Y19" s="1116"/>
      <c r="Z19" s="1116"/>
      <c r="AA19" s="1116"/>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57"/>
      <c r="BP19" s="1157"/>
      <c r="BQ19" s="1116"/>
      <c r="BR19" s="1190"/>
      <c r="BS19" s="1190"/>
      <c r="BT19" s="1190"/>
      <c r="BU19" s="1190"/>
      <c r="BV19" s="1190"/>
      <c r="BW19" s="1190"/>
      <c r="BX19" s="1190"/>
      <c r="BY19" s="1190"/>
      <c r="BZ19" s="1190"/>
      <c r="CA19" s="1190"/>
      <c r="CB19" s="1190"/>
      <c r="CC19" s="1190"/>
      <c r="CD19" s="1190"/>
      <c r="CE19" s="1190"/>
      <c r="CF19" s="1190"/>
      <c r="CG19" s="1190"/>
      <c r="CH19" s="1190"/>
      <c r="CI19" s="1190"/>
      <c r="CJ19" s="1190"/>
      <c r="CK19" s="1190"/>
      <c r="CL19" s="1190"/>
      <c r="CM19" s="1190"/>
      <c r="CN19" s="1190"/>
      <c r="CO19" s="1190"/>
      <c r="CP19" s="1190"/>
      <c r="CQ19" s="1157"/>
      <c r="CR19" s="1157"/>
    </row>
    <row r="20" spans="2:96" ht="16.899999999999999" customHeight="1" x14ac:dyDescent="0.45">
      <c r="B20" s="1104" t="s">
        <v>32</v>
      </c>
      <c r="D20" s="1108"/>
      <c r="E20" s="1108"/>
      <c r="F20" s="1108"/>
      <c r="G20" s="1111"/>
      <c r="H20" s="1110"/>
      <c r="I20" s="1108"/>
      <c r="J20" s="1108"/>
      <c r="K20" s="1108"/>
      <c r="L20" s="1108"/>
      <c r="M20" s="1108"/>
      <c r="N20" s="1108"/>
      <c r="O20" s="1108"/>
      <c r="P20" s="1162"/>
      <c r="Q20" s="1151"/>
      <c r="R20" s="1169"/>
      <c r="S20" s="1105"/>
      <c r="T20" s="1105"/>
      <c r="U20" s="1105"/>
      <c r="V20" s="1105"/>
      <c r="W20" s="1105"/>
      <c r="X20" s="1105"/>
      <c r="Y20" s="1105"/>
      <c r="Z20" s="1105"/>
      <c r="AA20" s="1105"/>
      <c r="AB20" s="1105"/>
      <c r="AC20" s="1105"/>
      <c r="AD20" s="1105"/>
      <c r="AE20" s="1105"/>
      <c r="AF20" s="1105"/>
      <c r="AG20" s="1105"/>
      <c r="AH20" s="1105"/>
      <c r="AI20" s="1105"/>
      <c r="AJ20" s="1105"/>
      <c r="AK20" s="1105"/>
      <c r="AL20" s="1105"/>
      <c r="AM20" s="1105"/>
      <c r="AN20" s="1105"/>
      <c r="AO20" s="1105"/>
      <c r="AP20" s="1105"/>
      <c r="AQ20" s="1105"/>
      <c r="AR20" s="1105"/>
      <c r="AS20" s="1105"/>
      <c r="AT20" s="1105"/>
      <c r="AU20" s="1105"/>
      <c r="AV20" s="1105"/>
      <c r="AW20" s="1105"/>
      <c r="AX20" s="1105"/>
      <c r="AY20" s="1105"/>
      <c r="AZ20" s="1105"/>
      <c r="BA20" s="1105"/>
      <c r="BB20" s="1105"/>
      <c r="BC20" s="1105"/>
      <c r="BD20" s="1105"/>
      <c r="BE20" s="1105"/>
      <c r="BF20" s="1105"/>
      <c r="BG20" s="1105"/>
      <c r="BH20" s="1105"/>
      <c r="BI20" s="1105"/>
      <c r="BJ20" s="1105"/>
      <c r="BK20" s="1105"/>
      <c r="BL20" s="1105"/>
      <c r="BM20" s="1105"/>
      <c r="BN20" s="1105"/>
      <c r="BO20" s="1157"/>
      <c r="BP20" s="1157"/>
      <c r="BQ20" s="1116"/>
      <c r="BR20" s="1108"/>
      <c r="BS20" s="1108"/>
      <c r="BT20" s="1108"/>
      <c r="BU20" s="1108"/>
      <c r="BV20" s="1108"/>
      <c r="BW20" s="1108"/>
      <c r="BX20" s="1108"/>
      <c r="BY20" s="1108"/>
      <c r="BZ20" s="1108"/>
      <c r="CA20" s="1108"/>
      <c r="CB20" s="1108"/>
      <c r="CC20" s="1108"/>
      <c r="CD20" s="1108"/>
      <c r="CE20" s="1108"/>
      <c r="CF20" s="1108"/>
      <c r="CG20" s="1108"/>
      <c r="CH20" s="1108"/>
      <c r="CI20" s="1108"/>
      <c r="CJ20" s="1108"/>
      <c r="CK20" s="1108"/>
      <c r="CL20" s="1108"/>
      <c r="CM20" s="1108"/>
      <c r="CN20" s="1108"/>
      <c r="CO20" s="1108"/>
      <c r="CP20" s="1108"/>
      <c r="CQ20" s="1157"/>
      <c r="CR20" s="1157"/>
    </row>
    <row r="21" spans="2:96" ht="16.899999999999999" customHeight="1" x14ac:dyDescent="0.45">
      <c r="B21" s="1104" t="s">
        <v>27</v>
      </c>
      <c r="C21" s="1116"/>
      <c r="D21" s="1120">
        <v>3245</v>
      </c>
      <c r="E21" s="1120">
        <v>3360</v>
      </c>
      <c r="F21" s="1120">
        <v>3300</v>
      </c>
      <c r="G21" s="1120">
        <v>3115</v>
      </c>
      <c r="H21" s="1120">
        <v>2688.606147099681</v>
      </c>
      <c r="I21" s="1120">
        <v>2199.6553188930297</v>
      </c>
      <c r="J21" s="1120">
        <v>2468.9164218947467</v>
      </c>
      <c r="K21" s="1120">
        <v>2769.1527976942698</v>
      </c>
      <c r="L21" s="1120">
        <v>3205.9146275337666</v>
      </c>
      <c r="M21" s="1120">
        <v>3109.7634043236021</v>
      </c>
      <c r="N21" s="1120">
        <v>3039.1829031509023</v>
      </c>
      <c r="O21" s="1120">
        <v>2903.6489640562831</v>
      </c>
      <c r="P21" s="1157">
        <v>-2.2696421558813573E-2</v>
      </c>
      <c r="Q21" s="1157">
        <v>-4.4595519063397981E-2</v>
      </c>
      <c r="R21" s="1169"/>
      <c r="S21" s="1120">
        <v>755</v>
      </c>
      <c r="T21" s="1120">
        <v>800</v>
      </c>
      <c r="U21" s="1120">
        <v>835</v>
      </c>
      <c r="V21" s="1120">
        <v>830</v>
      </c>
      <c r="W21" s="1120">
        <v>765</v>
      </c>
      <c r="X21" s="1120">
        <v>825</v>
      </c>
      <c r="Y21" s="1120">
        <v>860</v>
      </c>
      <c r="Z21" s="1120">
        <v>865</v>
      </c>
      <c r="AA21" s="1120">
        <v>780</v>
      </c>
      <c r="AB21" s="1120">
        <v>840</v>
      </c>
      <c r="AC21" s="1120">
        <v>845</v>
      </c>
      <c r="AD21" s="1120">
        <v>825</v>
      </c>
      <c r="AE21" s="1120">
        <v>785</v>
      </c>
      <c r="AF21" s="1120">
        <v>840</v>
      </c>
      <c r="AG21" s="1120">
        <v>795</v>
      </c>
      <c r="AH21" s="1120">
        <v>810</v>
      </c>
      <c r="AI21" s="1120">
        <v>730</v>
      </c>
      <c r="AJ21" s="1120">
        <v>775</v>
      </c>
      <c r="AK21" s="1120">
        <v>714.23498810697163</v>
      </c>
      <c r="AL21" s="1120">
        <v>698.96641684222061</v>
      </c>
      <c r="AM21" s="1120">
        <v>630.4352461911966</v>
      </c>
      <c r="AN21" s="1120">
        <v>644.9694959592922</v>
      </c>
      <c r="AO21" s="1120">
        <v>591.29859784808673</v>
      </c>
      <c r="AP21" s="1120">
        <v>349.87666144105168</v>
      </c>
      <c r="AQ21" s="1120">
        <v>593.4183709094558</v>
      </c>
      <c r="AR21" s="1120">
        <v>665.06168869443582</v>
      </c>
      <c r="AS21" s="1120">
        <v>674.05731546389427</v>
      </c>
      <c r="AT21" s="1120">
        <v>611.8462588384524</v>
      </c>
      <c r="AU21" s="1120">
        <v>543.49885810128819</v>
      </c>
      <c r="AV21" s="1120">
        <v>639.51398801472112</v>
      </c>
      <c r="AW21" s="1120">
        <v>704.29140493859973</v>
      </c>
      <c r="AX21" s="1120">
        <v>672.94721508053965</v>
      </c>
      <c r="AY21" s="1120">
        <v>672.74174258215635</v>
      </c>
      <c r="AZ21" s="1120">
        <v>719.17243358536325</v>
      </c>
      <c r="BA21" s="1120">
        <v>807.72014229929914</v>
      </c>
      <c r="BB21" s="1120">
        <v>813.13537752160062</v>
      </c>
      <c r="BC21" s="1120">
        <v>766.58630632293352</v>
      </c>
      <c r="BD21" s="1120">
        <v>818.47279968774274</v>
      </c>
      <c r="BE21" s="1120">
        <v>818.31954812493279</v>
      </c>
      <c r="BF21" s="1120">
        <v>787.26441679216305</v>
      </c>
      <c r="BG21" s="1120">
        <v>735.22550187832621</v>
      </c>
      <c r="BH21" s="1120">
        <v>768.95393590376182</v>
      </c>
      <c r="BI21" s="1120">
        <v>766.77455045469299</v>
      </c>
      <c r="BJ21" s="1120">
        <v>777.78058144981355</v>
      </c>
      <c r="BK21" s="1120">
        <v>726.24178087276755</v>
      </c>
      <c r="BL21" s="1120">
        <v>768.38598956579654</v>
      </c>
      <c r="BM21" s="1120">
        <v>734.76203097658049</v>
      </c>
      <c r="BN21" s="1120">
        <v>728.84057989771861</v>
      </c>
      <c r="BO21" s="1157">
        <v>-6.2922632319861838E-2</v>
      </c>
      <c r="BP21" s="1157">
        <v>-8.0590052686739799E-3</v>
      </c>
      <c r="BQ21" s="1116"/>
      <c r="BR21" s="1116">
        <v>1655</v>
      </c>
      <c r="BS21" s="1116">
        <v>1565</v>
      </c>
      <c r="BT21" s="1116">
        <v>1665</v>
      </c>
      <c r="BU21" s="1116">
        <v>1590</v>
      </c>
      <c r="BV21" s="1116">
        <v>1725</v>
      </c>
      <c r="BW21" s="1116">
        <v>1620</v>
      </c>
      <c r="BX21" s="1116">
        <v>1670</v>
      </c>
      <c r="BY21" s="1116">
        <v>1625</v>
      </c>
      <c r="BZ21" s="1116">
        <v>1605</v>
      </c>
      <c r="CA21" s="1116">
        <v>1505</v>
      </c>
      <c r="CB21" s="1116">
        <v>1413.2014049491922</v>
      </c>
      <c r="CC21" s="1116">
        <v>1275.4047421504888</v>
      </c>
      <c r="CD21" s="1116">
        <v>941.17525928913847</v>
      </c>
      <c r="CE21" s="1116">
        <v>1258.4800596038917</v>
      </c>
      <c r="CF21" s="1116">
        <v>1285.9035743023467</v>
      </c>
      <c r="CG21" s="1116">
        <v>1183.0128461160093</v>
      </c>
      <c r="CH21" s="1116">
        <v>1377.2386200191395</v>
      </c>
      <c r="CI21" s="1116">
        <v>1391.9141761675196</v>
      </c>
      <c r="CJ21" s="1116">
        <v>1620.8555198208996</v>
      </c>
      <c r="CK21" s="1116">
        <v>1585.0591060106763</v>
      </c>
      <c r="CL21" s="1116">
        <v>1605.5839649170957</v>
      </c>
      <c r="CM21" s="1116">
        <v>1504.1794377820879</v>
      </c>
      <c r="CN21" s="1116">
        <v>1544.5551319045067</v>
      </c>
      <c r="CO21" s="1116">
        <v>1494.6277704385641</v>
      </c>
      <c r="CP21" s="1116">
        <v>1463.602610874299</v>
      </c>
      <c r="CQ21" s="1157">
        <v>-5.2411545148530636E-2</v>
      </c>
      <c r="CR21" s="1157">
        <v>-2.075778342801804E-2</v>
      </c>
    </row>
    <row r="22" spans="2:96" ht="16.899999999999999" customHeight="1" x14ac:dyDescent="0.45">
      <c r="C22" s="1105" t="s">
        <v>4</v>
      </c>
      <c r="D22" s="1108">
        <v>3105</v>
      </c>
      <c r="E22" s="1108">
        <v>3225</v>
      </c>
      <c r="F22" s="1108">
        <v>3160</v>
      </c>
      <c r="G22" s="1111">
        <v>2970</v>
      </c>
      <c r="H22" s="1111">
        <v>2688.606147099681</v>
      </c>
      <c r="I22" s="1111">
        <v>2199.6553188930297</v>
      </c>
      <c r="J22" s="1111">
        <v>2468.9164218947467</v>
      </c>
      <c r="K22" s="1111">
        <v>2769.1527976942698</v>
      </c>
      <c r="L22" s="1111">
        <v>3205.9146275337666</v>
      </c>
      <c r="M22" s="1111">
        <v>3109.7634043236021</v>
      </c>
      <c r="N22" s="1111">
        <v>3039.1829031509023</v>
      </c>
      <c r="O22" s="1111">
        <v>2903.6489640562831</v>
      </c>
      <c r="P22" s="1151">
        <v>-2.2696421558813573E-2</v>
      </c>
      <c r="Q22" s="1151">
        <v>-4.4595519063397981E-2</v>
      </c>
      <c r="R22" s="1169"/>
      <c r="S22" s="1108">
        <v>725</v>
      </c>
      <c r="T22" s="1108">
        <v>770</v>
      </c>
      <c r="U22" s="1108">
        <v>800</v>
      </c>
      <c r="V22" s="1108">
        <v>795</v>
      </c>
      <c r="W22" s="1108">
        <v>730</v>
      </c>
      <c r="X22" s="1108">
        <v>790</v>
      </c>
      <c r="Y22" s="1108">
        <v>830</v>
      </c>
      <c r="Z22" s="1108">
        <v>830</v>
      </c>
      <c r="AA22" s="1108">
        <v>760</v>
      </c>
      <c r="AB22" s="1108">
        <v>805</v>
      </c>
      <c r="AC22" s="1108">
        <v>815</v>
      </c>
      <c r="AD22" s="1108">
        <v>795</v>
      </c>
      <c r="AE22" s="1108">
        <v>745</v>
      </c>
      <c r="AF22" s="1108">
        <v>805</v>
      </c>
      <c r="AG22" s="1108">
        <v>760</v>
      </c>
      <c r="AH22" s="1108">
        <v>770</v>
      </c>
      <c r="AI22" s="1108">
        <v>690</v>
      </c>
      <c r="AJ22" s="1108">
        <v>735</v>
      </c>
      <c r="AK22" s="1108">
        <v>714.23498810697163</v>
      </c>
      <c r="AL22" s="1108">
        <v>698.96641684222061</v>
      </c>
      <c r="AM22" s="1108">
        <v>630.4352461911966</v>
      </c>
      <c r="AN22" s="1108">
        <v>644.9694959592922</v>
      </c>
      <c r="AO22" s="1108">
        <v>591.29859784808673</v>
      </c>
      <c r="AP22" s="1108">
        <v>349.87666144105168</v>
      </c>
      <c r="AQ22" s="1108">
        <v>593.4183709094558</v>
      </c>
      <c r="AR22" s="1108">
        <v>665.06168869443582</v>
      </c>
      <c r="AS22" s="1108">
        <v>674.05731546389427</v>
      </c>
      <c r="AT22" s="1108">
        <v>611.8462588384524</v>
      </c>
      <c r="AU22" s="1108">
        <v>543.49885810128819</v>
      </c>
      <c r="AV22" s="1108">
        <v>639.51398801472112</v>
      </c>
      <c r="AW22" s="1108">
        <v>704.29140493859973</v>
      </c>
      <c r="AX22" s="1108">
        <v>672.94721508053965</v>
      </c>
      <c r="AY22" s="1108">
        <v>672.74174258215635</v>
      </c>
      <c r="AZ22" s="1108">
        <v>719.17243358536325</v>
      </c>
      <c r="BA22" s="1108">
        <v>807.72014229929914</v>
      </c>
      <c r="BB22" s="1108">
        <v>813.13537752160062</v>
      </c>
      <c r="BC22" s="1108">
        <v>766.58630632293352</v>
      </c>
      <c r="BD22" s="1108">
        <v>818.47279968774274</v>
      </c>
      <c r="BE22" s="1108">
        <v>818.31954812493279</v>
      </c>
      <c r="BF22" s="1108">
        <v>787.26441679216305</v>
      </c>
      <c r="BG22" s="1108">
        <v>735.22550187832621</v>
      </c>
      <c r="BH22" s="1108">
        <v>768.95393590376182</v>
      </c>
      <c r="BI22" s="1108">
        <v>766.77455045469299</v>
      </c>
      <c r="BJ22" s="1108">
        <v>777.78058144981355</v>
      </c>
      <c r="BK22" s="1108">
        <v>726.24178087276755</v>
      </c>
      <c r="BL22" s="1108">
        <v>768.38598956579654</v>
      </c>
      <c r="BM22" s="1108">
        <v>734.76203097658049</v>
      </c>
      <c r="BN22" s="1108">
        <v>728.84057989771861</v>
      </c>
      <c r="BO22" s="1157">
        <v>-6.2922632319861838E-2</v>
      </c>
      <c r="BP22" s="1157">
        <v>-8.0590052686739799E-3</v>
      </c>
      <c r="BQ22" s="1116"/>
      <c r="BR22" s="1169">
        <v>1585</v>
      </c>
      <c r="BS22" s="1169">
        <v>1495</v>
      </c>
      <c r="BT22" s="1169">
        <v>1595</v>
      </c>
      <c r="BU22" s="1169">
        <v>1520</v>
      </c>
      <c r="BV22" s="1169">
        <v>1660</v>
      </c>
      <c r="BW22" s="1169">
        <v>1565</v>
      </c>
      <c r="BX22" s="1169">
        <v>1610</v>
      </c>
      <c r="BY22" s="1169">
        <v>1550</v>
      </c>
      <c r="BZ22" s="1169">
        <v>1530</v>
      </c>
      <c r="CA22" s="1169">
        <v>1425</v>
      </c>
      <c r="CB22" s="1169">
        <v>1413.2014049491922</v>
      </c>
      <c r="CC22" s="1169">
        <v>1275.4047421504888</v>
      </c>
      <c r="CD22" s="1169">
        <v>941.17525928913847</v>
      </c>
      <c r="CE22" s="1169">
        <v>1258.4800596038917</v>
      </c>
      <c r="CF22" s="1169">
        <v>1285.9035743023467</v>
      </c>
      <c r="CG22" s="1169">
        <v>1183.0128461160093</v>
      </c>
      <c r="CH22" s="1169">
        <v>1377.2386200191395</v>
      </c>
      <c r="CI22" s="1169">
        <v>1391.9141761675196</v>
      </c>
      <c r="CJ22" s="1169">
        <v>1620.8555198208996</v>
      </c>
      <c r="CK22" s="1169">
        <v>1585.0591060106763</v>
      </c>
      <c r="CL22" s="1169">
        <v>1605.5839649170957</v>
      </c>
      <c r="CM22" s="1169">
        <v>1504.1794377820879</v>
      </c>
      <c r="CN22" s="1169">
        <v>1544.5551319045067</v>
      </c>
      <c r="CO22" s="1169">
        <v>1494.6277704385641</v>
      </c>
      <c r="CP22" s="1169">
        <v>1463.602610874299</v>
      </c>
      <c r="CQ22" s="1157">
        <v>-5.2411545148530636E-2</v>
      </c>
      <c r="CR22" s="1157">
        <v>-2.075778342801804E-2</v>
      </c>
    </row>
    <row r="23" spans="2:96" ht="16.899999999999999" customHeight="1" x14ac:dyDescent="0.45">
      <c r="B23" s="1136"/>
      <c r="C23" s="1126" t="s">
        <v>9</v>
      </c>
      <c r="D23" s="1126">
        <v>140</v>
      </c>
      <c r="E23" s="1126">
        <v>135</v>
      </c>
      <c r="F23" s="1126">
        <v>140</v>
      </c>
      <c r="G23" s="1127">
        <v>145</v>
      </c>
      <c r="H23" s="1137" t="s">
        <v>101</v>
      </c>
      <c r="I23" s="1137" t="s">
        <v>101</v>
      </c>
      <c r="J23" s="1137" t="s">
        <v>101</v>
      </c>
      <c r="K23" s="1137" t="s">
        <v>101</v>
      </c>
      <c r="L23" s="1137" t="s">
        <v>101</v>
      </c>
      <c r="M23" s="1137" t="s">
        <v>101</v>
      </c>
      <c r="N23" s="1137" t="s">
        <v>101</v>
      </c>
      <c r="O23" s="1137" t="s">
        <v>101</v>
      </c>
      <c r="P23" s="1138" t="s">
        <v>284</v>
      </c>
      <c r="Q23" s="1138" t="s">
        <v>284</v>
      </c>
      <c r="R23" s="1169"/>
      <c r="S23" s="1126">
        <v>35</v>
      </c>
      <c r="T23" s="1126">
        <v>35</v>
      </c>
      <c r="U23" s="1126">
        <v>35</v>
      </c>
      <c r="V23" s="1126">
        <v>35</v>
      </c>
      <c r="W23" s="1126">
        <v>35</v>
      </c>
      <c r="X23" s="1126">
        <v>35</v>
      </c>
      <c r="Y23" s="1126">
        <v>35</v>
      </c>
      <c r="Z23" s="1126">
        <v>35</v>
      </c>
      <c r="AA23" s="1126">
        <v>30</v>
      </c>
      <c r="AB23" s="1126">
        <v>35</v>
      </c>
      <c r="AC23" s="1126">
        <v>35</v>
      </c>
      <c r="AD23" s="1126">
        <v>35</v>
      </c>
      <c r="AE23" s="1126">
        <v>35</v>
      </c>
      <c r="AF23" s="1126">
        <v>35</v>
      </c>
      <c r="AG23" s="1126">
        <v>35</v>
      </c>
      <c r="AH23" s="1126">
        <v>40</v>
      </c>
      <c r="AI23" s="1126">
        <v>35</v>
      </c>
      <c r="AJ23" s="1126">
        <v>40</v>
      </c>
      <c r="AK23" s="1126" t="s">
        <v>101</v>
      </c>
      <c r="AL23" s="1126" t="s">
        <v>101</v>
      </c>
      <c r="AM23" s="1126" t="s">
        <v>101</v>
      </c>
      <c r="AN23" s="1126" t="s">
        <v>101</v>
      </c>
      <c r="AO23" s="1126" t="s">
        <v>101</v>
      </c>
      <c r="AP23" s="1126" t="s">
        <v>101</v>
      </c>
      <c r="AQ23" s="1126" t="s">
        <v>101</v>
      </c>
      <c r="AR23" s="1126" t="s">
        <v>101</v>
      </c>
      <c r="AS23" s="1126" t="s">
        <v>101</v>
      </c>
      <c r="AT23" s="1126" t="s">
        <v>101</v>
      </c>
      <c r="AU23" s="1126" t="s">
        <v>101</v>
      </c>
      <c r="AV23" s="1126" t="s">
        <v>101</v>
      </c>
      <c r="AW23" s="1126" t="s">
        <v>101</v>
      </c>
      <c r="AX23" s="1126" t="s">
        <v>101</v>
      </c>
      <c r="AY23" s="1126" t="s">
        <v>101</v>
      </c>
      <c r="AZ23" s="1126" t="s">
        <v>101</v>
      </c>
      <c r="BA23" s="1126" t="s">
        <v>101</v>
      </c>
      <c r="BB23" s="1126" t="s">
        <v>101</v>
      </c>
      <c r="BC23" s="1126" t="s">
        <v>101</v>
      </c>
      <c r="BD23" s="1126" t="s">
        <v>101</v>
      </c>
      <c r="BE23" s="1126" t="s">
        <v>101</v>
      </c>
      <c r="BF23" s="1126" t="s">
        <v>101</v>
      </c>
      <c r="BG23" s="1126" t="s">
        <v>101</v>
      </c>
      <c r="BH23" s="1126" t="s">
        <v>101</v>
      </c>
      <c r="BI23" s="1126" t="s">
        <v>101</v>
      </c>
      <c r="BJ23" s="1126" t="s">
        <v>101</v>
      </c>
      <c r="BK23" s="1126" t="s">
        <v>101</v>
      </c>
      <c r="BL23" s="1126" t="s">
        <v>101</v>
      </c>
      <c r="BM23" s="1126" t="s">
        <v>101</v>
      </c>
      <c r="BN23" s="1126" t="s">
        <v>101</v>
      </c>
      <c r="BO23" s="1128" t="s">
        <v>284</v>
      </c>
      <c r="BP23" s="1128" t="s">
        <v>284</v>
      </c>
      <c r="BQ23" s="1116"/>
      <c r="BR23" s="1126">
        <v>70</v>
      </c>
      <c r="BS23" s="1126">
        <v>70</v>
      </c>
      <c r="BT23" s="1126">
        <v>70</v>
      </c>
      <c r="BU23" s="1126">
        <v>70</v>
      </c>
      <c r="BV23" s="1126">
        <v>70</v>
      </c>
      <c r="BW23" s="1126">
        <v>65</v>
      </c>
      <c r="BX23" s="1126">
        <v>70</v>
      </c>
      <c r="BY23" s="1126">
        <v>70</v>
      </c>
      <c r="BZ23" s="1126">
        <v>75</v>
      </c>
      <c r="CA23" s="1126">
        <v>75</v>
      </c>
      <c r="CB23" s="1126" t="s">
        <v>101</v>
      </c>
      <c r="CC23" s="1126" t="s">
        <v>101</v>
      </c>
      <c r="CD23" s="1126" t="s">
        <v>101</v>
      </c>
      <c r="CE23" s="1126" t="s">
        <v>101</v>
      </c>
      <c r="CF23" s="1126" t="s">
        <v>101</v>
      </c>
      <c r="CG23" s="1126" t="s">
        <v>101</v>
      </c>
      <c r="CH23" s="1126" t="s">
        <v>101</v>
      </c>
      <c r="CI23" s="1126" t="s">
        <v>101</v>
      </c>
      <c r="CJ23" s="1126" t="s">
        <v>101</v>
      </c>
      <c r="CK23" s="1126" t="s">
        <v>101</v>
      </c>
      <c r="CL23" s="1126" t="s">
        <v>101</v>
      </c>
      <c r="CM23" s="1126" t="s">
        <v>101</v>
      </c>
      <c r="CN23" s="1126" t="s">
        <v>101</v>
      </c>
      <c r="CO23" s="1126" t="s">
        <v>101</v>
      </c>
      <c r="CP23" s="1126" t="s">
        <v>101</v>
      </c>
      <c r="CQ23" s="1128" t="s">
        <v>284</v>
      </c>
      <c r="CR23" s="1128" t="s">
        <v>284</v>
      </c>
    </row>
    <row r="24" spans="2:96" ht="16.899999999999999" customHeight="1" x14ac:dyDescent="0.3">
      <c r="C24" s="1108"/>
      <c r="D24" s="1108"/>
      <c r="E24" s="1108"/>
      <c r="F24" s="1108"/>
      <c r="G24" s="1111"/>
      <c r="H24" s="1110"/>
      <c r="I24" s="1108"/>
      <c r="J24" s="1108"/>
      <c r="K24" s="1108"/>
      <c r="L24" s="1108"/>
      <c r="M24" s="1108"/>
      <c r="N24" s="1108"/>
      <c r="O24" s="1108"/>
      <c r="P24" s="1163"/>
      <c r="Q24" s="1160"/>
      <c r="R24" s="1169"/>
      <c r="S24" s="1163"/>
      <c r="T24" s="1163"/>
      <c r="U24" s="1163"/>
      <c r="V24" s="1163"/>
      <c r="W24" s="1163"/>
      <c r="X24" s="1163"/>
      <c r="Y24" s="1163"/>
      <c r="Z24" s="1163"/>
      <c r="AA24" s="1163"/>
      <c r="AB24" s="1163"/>
      <c r="AC24" s="1163"/>
      <c r="AD24" s="1163"/>
      <c r="AE24" s="1163"/>
      <c r="AF24" s="1163"/>
      <c r="AG24" s="1163"/>
      <c r="AH24" s="1163"/>
      <c r="AI24" s="1163"/>
      <c r="AJ24" s="1163"/>
      <c r="AK24" s="1163"/>
      <c r="AL24" s="1163"/>
      <c r="AM24" s="1163"/>
      <c r="AN24" s="1163"/>
      <c r="AO24" s="1163"/>
      <c r="AP24" s="1163"/>
      <c r="AQ24" s="1163"/>
      <c r="AR24" s="1163"/>
      <c r="AS24" s="1163"/>
      <c r="AT24" s="1163"/>
      <c r="AU24" s="1163"/>
      <c r="AV24" s="1163"/>
      <c r="AW24" s="1163"/>
      <c r="AX24" s="1163"/>
      <c r="AY24" s="1163"/>
      <c r="AZ24" s="1163"/>
      <c r="BA24" s="1163"/>
      <c r="BB24" s="1163"/>
      <c r="BC24" s="1163"/>
      <c r="BD24" s="1163"/>
      <c r="BE24" s="1163"/>
      <c r="BF24" s="1163"/>
      <c r="BG24" s="1163"/>
      <c r="BH24" s="1163"/>
      <c r="BI24" s="1163"/>
      <c r="BJ24" s="1163"/>
      <c r="BK24" s="1163"/>
      <c r="BL24" s="1163"/>
      <c r="BM24" s="1163"/>
      <c r="BN24" s="1163"/>
      <c r="BO24" s="1157"/>
      <c r="BP24" s="1157"/>
      <c r="BQ24" s="1116"/>
      <c r="BR24" s="1163"/>
      <c r="BS24" s="1163"/>
      <c r="BT24" s="1163"/>
      <c r="BU24" s="1163"/>
      <c r="BV24" s="1163"/>
      <c r="BW24" s="1163"/>
      <c r="BX24" s="1163"/>
      <c r="BY24" s="1163"/>
      <c r="BZ24" s="1163"/>
      <c r="CA24" s="1163"/>
      <c r="CB24" s="1163"/>
      <c r="CC24" s="1163"/>
      <c r="CD24" s="1163"/>
      <c r="CE24" s="1163"/>
      <c r="CF24" s="1163"/>
      <c r="CG24" s="1163"/>
      <c r="CH24" s="1163"/>
      <c r="CI24" s="1163"/>
      <c r="CJ24" s="1163"/>
      <c r="CK24" s="1163"/>
      <c r="CL24" s="1163"/>
      <c r="CM24" s="1163"/>
      <c r="CN24" s="1163"/>
      <c r="CO24" s="1163"/>
      <c r="CP24" s="1163"/>
      <c r="CQ24" s="1157"/>
      <c r="CR24" s="1157"/>
    </row>
    <row r="25" spans="2:96" ht="16.899999999999999" customHeight="1" x14ac:dyDescent="0.45">
      <c r="B25" s="1125" t="s">
        <v>5</v>
      </c>
      <c r="C25" s="1139"/>
      <c r="D25" s="1139">
        <v>2840</v>
      </c>
      <c r="E25" s="1139">
        <v>2505</v>
      </c>
      <c r="F25" s="1139">
        <v>2460</v>
      </c>
      <c r="G25" s="1140">
        <v>2245</v>
      </c>
      <c r="H25" s="1141">
        <v>2105.537750252664</v>
      </c>
      <c r="I25" s="1141">
        <v>1830.3464916819003</v>
      </c>
      <c r="J25" s="1141">
        <v>1952.5009481835568</v>
      </c>
      <c r="K25" s="1141">
        <v>1880.1913168917113</v>
      </c>
      <c r="L25" s="1141">
        <v>1849.4739658191857</v>
      </c>
      <c r="M25" s="1141">
        <v>2008.1682645732958</v>
      </c>
      <c r="N25" s="1141">
        <v>2214.4611358284897</v>
      </c>
      <c r="O25" s="1141">
        <v>1882.7988062346603</v>
      </c>
      <c r="P25" s="1142">
        <v>0.10272688543807251</v>
      </c>
      <c r="Q25" s="1142">
        <v>-0.14977112229596456</v>
      </c>
      <c r="R25" s="1169"/>
      <c r="S25" s="1139">
        <v>740</v>
      </c>
      <c r="T25" s="1139">
        <v>695</v>
      </c>
      <c r="U25" s="1139">
        <v>720</v>
      </c>
      <c r="V25" s="1139">
        <v>660</v>
      </c>
      <c r="W25" s="1139">
        <v>785</v>
      </c>
      <c r="X25" s="1139">
        <v>675</v>
      </c>
      <c r="Y25" s="1139">
        <v>580</v>
      </c>
      <c r="Z25" s="1139">
        <v>600</v>
      </c>
      <c r="AA25" s="1139">
        <v>630</v>
      </c>
      <c r="AB25" s="1139">
        <v>700</v>
      </c>
      <c r="AC25" s="1139">
        <v>610</v>
      </c>
      <c r="AD25" s="1139">
        <v>590</v>
      </c>
      <c r="AE25" s="1139">
        <v>580</v>
      </c>
      <c r="AF25" s="1139">
        <v>680</v>
      </c>
      <c r="AG25" s="1139">
        <v>580</v>
      </c>
      <c r="AH25" s="1139">
        <v>570</v>
      </c>
      <c r="AI25" s="1139">
        <v>550</v>
      </c>
      <c r="AJ25" s="1139">
        <v>560</v>
      </c>
      <c r="AK25" s="1139">
        <v>541.21125275204304</v>
      </c>
      <c r="AL25" s="1139">
        <v>535.93402330837796</v>
      </c>
      <c r="AM25" s="1139">
        <v>529.95018102166023</v>
      </c>
      <c r="AN25" s="1139">
        <v>498.44229317058239</v>
      </c>
      <c r="AO25" s="1139">
        <v>396.63405846780205</v>
      </c>
      <c r="AP25" s="1139">
        <v>388.84279375950177</v>
      </c>
      <c r="AQ25" s="1139">
        <v>511.18101744141416</v>
      </c>
      <c r="AR25" s="1139">
        <v>533.68862201318211</v>
      </c>
      <c r="AS25" s="1139">
        <v>487.30936025685696</v>
      </c>
      <c r="AT25" s="1139">
        <v>469.95020098424459</v>
      </c>
      <c r="AU25" s="1139">
        <v>484.61517848069673</v>
      </c>
      <c r="AV25" s="1139">
        <v>510.62620846175867</v>
      </c>
      <c r="AW25" s="1139">
        <v>463.67641357595471</v>
      </c>
      <c r="AX25" s="1139">
        <v>481.61639119097839</v>
      </c>
      <c r="AY25" s="1139">
        <v>475.68321691744796</v>
      </c>
      <c r="AZ25" s="1139">
        <v>459.21529520733037</v>
      </c>
      <c r="BA25" s="1139">
        <v>457.46750064996627</v>
      </c>
      <c r="BB25" s="1139">
        <v>476.10591952924204</v>
      </c>
      <c r="BC25" s="1139">
        <v>444.495187746932</v>
      </c>
      <c r="BD25" s="1139">
        <v>471.40535789304528</v>
      </c>
      <c r="BE25" s="1139">
        <v>483.9348232722711</v>
      </c>
      <c r="BF25" s="1139">
        <v>507.23198668108415</v>
      </c>
      <c r="BG25" s="1139">
        <v>494.12358226501891</v>
      </c>
      <c r="BH25" s="1139">
        <v>522.87787235492158</v>
      </c>
      <c r="BI25" s="1139">
        <v>532.30810500131076</v>
      </c>
      <c r="BJ25" s="1139">
        <v>671.47261119440077</v>
      </c>
      <c r="BK25" s="1139">
        <v>491.54559152425742</v>
      </c>
      <c r="BL25" s="1139">
        <v>519.13482810852065</v>
      </c>
      <c r="BM25" s="1139">
        <v>460.70199963034213</v>
      </c>
      <c r="BN25" s="1139">
        <v>455.74978030833756</v>
      </c>
      <c r="BO25" s="1128">
        <v>-0.32126825024529315</v>
      </c>
      <c r="BP25" s="1128">
        <v>-1.0749289835898512E-2</v>
      </c>
      <c r="BQ25" s="1116">
        <v>215.72283088606321</v>
      </c>
      <c r="BR25" s="1139">
        <v>1565</v>
      </c>
      <c r="BS25" s="1139">
        <v>1435</v>
      </c>
      <c r="BT25" s="1139">
        <v>1380</v>
      </c>
      <c r="BU25" s="1139">
        <v>1460</v>
      </c>
      <c r="BV25" s="1139">
        <v>1180</v>
      </c>
      <c r="BW25" s="1139">
        <v>1330</v>
      </c>
      <c r="BX25" s="1139">
        <v>1200</v>
      </c>
      <c r="BY25" s="1139">
        <v>1260</v>
      </c>
      <c r="BZ25" s="1139">
        <v>1150</v>
      </c>
      <c r="CA25" s="1139">
        <v>1110</v>
      </c>
      <c r="CB25" s="1139">
        <v>1077.1452760604211</v>
      </c>
      <c r="CC25" s="1139">
        <v>1028.3924741922426</v>
      </c>
      <c r="CD25" s="1139">
        <v>785.47685222730388</v>
      </c>
      <c r="CE25" s="1139">
        <v>1044.8696394545964</v>
      </c>
      <c r="CF25" s="1139">
        <v>957.25956124110155</v>
      </c>
      <c r="CG25" s="1139">
        <v>995.24138694245539</v>
      </c>
      <c r="CH25" s="1139">
        <v>945.29280476693316</v>
      </c>
      <c r="CI25" s="1139">
        <v>934.89851212477834</v>
      </c>
      <c r="CJ25" s="1139">
        <v>933.57342017920837</v>
      </c>
      <c r="CK25" s="1139">
        <v>915.90054563997728</v>
      </c>
      <c r="CL25" s="1139">
        <v>991.16680995335525</v>
      </c>
      <c r="CM25" s="1139">
        <v>1017.0014546199404</v>
      </c>
      <c r="CN25" s="1139">
        <v>1203.7807161957116</v>
      </c>
      <c r="CO25" s="1139">
        <v>1010.680419632778</v>
      </c>
      <c r="CP25" s="1139">
        <v>916.45177993867969</v>
      </c>
      <c r="CQ25" s="1128">
        <v>-0.23868876813799844</v>
      </c>
      <c r="CR25" s="1128">
        <v>-9.3232873481743583E-2</v>
      </c>
    </row>
    <row r="26" spans="2:96" ht="16.899999999999999" customHeight="1" x14ac:dyDescent="0.45">
      <c r="B26" s="1104"/>
      <c r="C26" s="1116"/>
      <c r="D26" s="1116"/>
      <c r="E26" s="1116"/>
      <c r="F26" s="1116"/>
      <c r="G26" s="1116"/>
      <c r="H26" s="1116"/>
      <c r="I26" s="1116"/>
      <c r="J26" s="1116"/>
      <c r="K26" s="1116"/>
      <c r="L26" s="1116"/>
      <c r="M26" s="1116"/>
      <c r="N26" s="1116"/>
      <c r="O26" s="1116"/>
      <c r="P26" s="1157"/>
      <c r="Q26" s="1157"/>
      <c r="R26" s="1169"/>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1116"/>
      <c r="AU26" s="1116"/>
      <c r="AV26" s="1116"/>
      <c r="AW26" s="1116"/>
      <c r="AX26" s="1116"/>
      <c r="AY26" s="1116"/>
      <c r="AZ26" s="1116"/>
      <c r="BA26" s="1116"/>
      <c r="BB26" s="1116"/>
      <c r="BC26" s="1116"/>
      <c r="BD26" s="1116"/>
      <c r="BE26" s="1116"/>
      <c r="BF26" s="1116"/>
      <c r="BG26" s="1116"/>
      <c r="BH26" s="1116"/>
      <c r="BI26" s="1116"/>
      <c r="BJ26" s="1116"/>
      <c r="BK26" s="1116"/>
      <c r="BL26" s="1116"/>
      <c r="BM26" s="1116"/>
      <c r="BN26" s="1116"/>
      <c r="BO26" s="1157"/>
      <c r="BP26" s="1157"/>
      <c r="BQ26" s="1116"/>
      <c r="BR26" s="1108"/>
      <c r="BS26" s="1108"/>
      <c r="BT26" s="1108"/>
      <c r="BU26" s="1108"/>
      <c r="BV26" s="1108"/>
      <c r="BW26" s="1108"/>
      <c r="BX26" s="1108"/>
      <c r="BY26" s="1108"/>
      <c r="BZ26" s="1108"/>
      <c r="CA26" s="1108"/>
      <c r="CB26" s="1108"/>
      <c r="CC26" s="1108"/>
      <c r="CD26" s="1108"/>
      <c r="CE26" s="1108"/>
      <c r="CF26" s="1108"/>
      <c r="CG26" s="1108"/>
      <c r="CH26" s="1108"/>
      <c r="CI26" s="1108"/>
      <c r="CJ26" s="1108"/>
      <c r="CK26" s="1108"/>
      <c r="CL26" s="1108"/>
      <c r="CM26" s="1108"/>
      <c r="CN26" s="1108"/>
      <c r="CO26" s="1108"/>
      <c r="CP26" s="1108"/>
      <c r="CQ26" s="1157"/>
      <c r="CR26" s="1157"/>
    </row>
    <row r="27" spans="2:96" ht="16.899999999999999" customHeight="1" x14ac:dyDescent="0.45">
      <c r="B27" s="1104" t="s">
        <v>6</v>
      </c>
      <c r="C27" s="1116"/>
      <c r="D27" s="1120">
        <v>1875</v>
      </c>
      <c r="E27" s="1120">
        <v>2020</v>
      </c>
      <c r="F27" s="1120">
        <v>1900</v>
      </c>
      <c r="G27" s="1121">
        <v>2040</v>
      </c>
      <c r="H27" s="1120">
        <v>2327.8043650893351</v>
      </c>
      <c r="I27" s="1120">
        <v>2093.6292825827195</v>
      </c>
      <c r="J27" s="1120">
        <v>2444.2609401383188</v>
      </c>
      <c r="K27" s="1120">
        <v>2328.0713398744788</v>
      </c>
      <c r="L27" s="1120">
        <v>2493.2787099218913</v>
      </c>
      <c r="M27" s="1120">
        <v>2587.5086563767336</v>
      </c>
      <c r="N27" s="1120">
        <v>2265.626466565539</v>
      </c>
      <c r="O27" s="1120">
        <v>2384.9319964449651</v>
      </c>
      <c r="P27" s="1157">
        <v>-0.1243984977665441</v>
      </c>
      <c r="Q27" s="1157">
        <v>5.265895841174606E-2</v>
      </c>
      <c r="R27" s="1169"/>
      <c r="S27" s="1120">
        <v>410</v>
      </c>
      <c r="T27" s="1120">
        <v>435</v>
      </c>
      <c r="U27" s="1120">
        <v>455</v>
      </c>
      <c r="V27" s="1120">
        <v>460</v>
      </c>
      <c r="W27" s="1120">
        <v>450</v>
      </c>
      <c r="X27" s="1120">
        <v>480</v>
      </c>
      <c r="Y27" s="1120">
        <v>500</v>
      </c>
      <c r="Z27" s="1120">
        <v>545</v>
      </c>
      <c r="AA27" s="1120">
        <v>520</v>
      </c>
      <c r="AB27" s="1120">
        <v>480</v>
      </c>
      <c r="AC27" s="1120">
        <v>480</v>
      </c>
      <c r="AD27" s="1120">
        <v>475</v>
      </c>
      <c r="AE27" s="1120">
        <v>475</v>
      </c>
      <c r="AF27" s="1120">
        <v>480</v>
      </c>
      <c r="AG27" s="1120">
        <v>510</v>
      </c>
      <c r="AH27" s="1120">
        <v>505</v>
      </c>
      <c r="AI27" s="1120">
        <v>505</v>
      </c>
      <c r="AJ27" s="1120">
        <v>525</v>
      </c>
      <c r="AK27" s="1120">
        <v>714.54563470473431</v>
      </c>
      <c r="AL27" s="1120">
        <v>550.40183748246852</v>
      </c>
      <c r="AM27" s="1120">
        <v>569.76935290922984</v>
      </c>
      <c r="AN27" s="1120">
        <v>493.08753999290246</v>
      </c>
      <c r="AO27" s="1120">
        <v>673.12066108090914</v>
      </c>
      <c r="AP27" s="1120">
        <v>455.44896827609119</v>
      </c>
      <c r="AQ27" s="1120">
        <v>467.19545706785681</v>
      </c>
      <c r="AR27" s="1120">
        <v>497.86419615786212</v>
      </c>
      <c r="AS27" s="1120">
        <v>490.23308012614029</v>
      </c>
      <c r="AT27" s="1120">
        <v>740.96963586950096</v>
      </c>
      <c r="AU27" s="1120">
        <v>683.83481611085097</v>
      </c>
      <c r="AV27" s="1120">
        <v>529.22340803182681</v>
      </c>
      <c r="AW27" s="1120">
        <v>630.56861232252663</v>
      </c>
      <c r="AX27" s="1120">
        <v>643.33240297518114</v>
      </c>
      <c r="AY27" s="1120">
        <v>562.11034657955122</v>
      </c>
      <c r="AZ27" s="1120">
        <v>492.05997799721979</v>
      </c>
      <c r="BA27" s="1120">
        <v>692.61996387378952</v>
      </c>
      <c r="BB27" s="1120">
        <v>774.23562632245614</v>
      </c>
      <c r="BC27" s="1120">
        <v>459.06765852885314</v>
      </c>
      <c r="BD27" s="1120">
        <v>567.35546119679213</v>
      </c>
      <c r="BE27" s="1120">
        <v>750.4390703118047</v>
      </c>
      <c r="BF27" s="1120">
        <v>680.3766673602513</v>
      </c>
      <c r="BG27" s="1120">
        <v>566.0302251805706</v>
      </c>
      <c r="BH27" s="1120">
        <v>590.66269352410711</v>
      </c>
      <c r="BI27" s="1120">
        <v>492.12076753226381</v>
      </c>
      <c r="BJ27" s="1120">
        <v>567.33721378034284</v>
      </c>
      <c r="BK27" s="1120">
        <v>619.4687049583315</v>
      </c>
      <c r="BL27" s="1120">
        <v>586.69978029460037</v>
      </c>
      <c r="BM27" s="1120">
        <v>569.77847617485452</v>
      </c>
      <c r="BN27" s="1120">
        <v>599.50672808440845</v>
      </c>
      <c r="BO27" s="1157">
        <v>5.6702633852819595E-2</v>
      </c>
      <c r="BP27" s="1157">
        <v>5.2175105155132018E-2</v>
      </c>
      <c r="BQ27" s="1116"/>
      <c r="BR27" s="1116">
        <v>875</v>
      </c>
      <c r="BS27" s="1116">
        <v>845</v>
      </c>
      <c r="BT27" s="1116">
        <v>915</v>
      </c>
      <c r="BU27" s="1116">
        <v>930</v>
      </c>
      <c r="BV27" s="1116">
        <v>1045</v>
      </c>
      <c r="BW27" s="1116">
        <v>1000</v>
      </c>
      <c r="BX27" s="1116">
        <v>955</v>
      </c>
      <c r="BY27" s="1116">
        <v>955</v>
      </c>
      <c r="BZ27" s="1116">
        <v>1015</v>
      </c>
      <c r="CA27" s="1116">
        <v>1030</v>
      </c>
      <c r="CB27" s="1116">
        <v>1264.9474721872029</v>
      </c>
      <c r="CC27" s="1116">
        <v>1062.8568929021324</v>
      </c>
      <c r="CD27" s="1116">
        <v>1128.5696293570004</v>
      </c>
      <c r="CE27" s="1116">
        <v>965.05965322571888</v>
      </c>
      <c r="CF27" s="1116">
        <v>1231.2027159956413</v>
      </c>
      <c r="CG27" s="1116">
        <v>1213.0582241426778</v>
      </c>
      <c r="CH27" s="1116">
        <v>1273.9010152977078</v>
      </c>
      <c r="CI27" s="1116">
        <v>1054.170324576771</v>
      </c>
      <c r="CJ27" s="1116">
        <v>1466.8555901962457</v>
      </c>
      <c r="CK27" s="1116">
        <v>1026.4231197256454</v>
      </c>
      <c r="CL27" s="1116">
        <v>1430.815737672056</v>
      </c>
      <c r="CM27" s="1116">
        <v>1156.6929187046776</v>
      </c>
      <c r="CN27" s="1116">
        <v>1059.4579813126065</v>
      </c>
      <c r="CO27" s="1116">
        <v>1206.168485252932</v>
      </c>
      <c r="CP27" s="1116">
        <v>1169.2852042592631</v>
      </c>
      <c r="CQ27" s="1157">
        <v>0.10366359486063526</v>
      </c>
      <c r="CR27" s="1157">
        <v>-3.0578879687719995E-2</v>
      </c>
    </row>
    <row r="28" spans="2:96" ht="16.899999999999999" customHeight="1" x14ac:dyDescent="0.45">
      <c r="C28" s="1105" t="s">
        <v>12</v>
      </c>
      <c r="D28" s="1108">
        <v>515</v>
      </c>
      <c r="E28" s="1108">
        <v>560</v>
      </c>
      <c r="F28" s="1108">
        <v>570</v>
      </c>
      <c r="G28" s="1111">
        <v>565</v>
      </c>
      <c r="H28" s="1108">
        <v>801.20732380770005</v>
      </c>
      <c r="I28" s="1108">
        <v>647.40012053758448</v>
      </c>
      <c r="J28" s="1108">
        <v>621.55406599382991</v>
      </c>
      <c r="K28" s="1108">
        <v>690.13840691029907</v>
      </c>
      <c r="L28" s="1108">
        <v>829.11615073880512</v>
      </c>
      <c r="M28" s="1108">
        <v>645.07405664611122</v>
      </c>
      <c r="N28" s="1108">
        <v>562.93665410124436</v>
      </c>
      <c r="O28" s="1108">
        <v>613.16062695217181</v>
      </c>
      <c r="P28" s="1151">
        <v>-0.12733019053954542</v>
      </c>
      <c r="Q28" s="1151">
        <v>8.9217805387201921E-2</v>
      </c>
      <c r="R28" s="1169"/>
      <c r="S28" s="1108">
        <v>145</v>
      </c>
      <c r="T28" s="1108">
        <v>125</v>
      </c>
      <c r="U28" s="1108">
        <v>135</v>
      </c>
      <c r="V28" s="1108">
        <v>130</v>
      </c>
      <c r="W28" s="1108">
        <v>125</v>
      </c>
      <c r="X28" s="1108">
        <v>115</v>
      </c>
      <c r="Y28" s="1108">
        <v>140</v>
      </c>
      <c r="Z28" s="1108">
        <v>135</v>
      </c>
      <c r="AA28" s="1108">
        <v>165</v>
      </c>
      <c r="AB28" s="1108">
        <v>130</v>
      </c>
      <c r="AC28" s="1108">
        <v>150</v>
      </c>
      <c r="AD28" s="1108">
        <v>135</v>
      </c>
      <c r="AE28" s="1108">
        <v>160</v>
      </c>
      <c r="AF28" s="1108">
        <v>135</v>
      </c>
      <c r="AG28" s="1108">
        <v>145</v>
      </c>
      <c r="AH28" s="1108">
        <v>135</v>
      </c>
      <c r="AI28" s="1108">
        <v>155</v>
      </c>
      <c r="AJ28" s="1108">
        <v>140</v>
      </c>
      <c r="AK28" s="1108">
        <v>276.18711449450598</v>
      </c>
      <c r="AL28" s="1108">
        <v>198.92571304450851</v>
      </c>
      <c r="AM28" s="1108">
        <v>173.66703368902319</v>
      </c>
      <c r="AN28" s="1108">
        <v>152.42746257966255</v>
      </c>
      <c r="AO28" s="1108">
        <v>265.38860249288729</v>
      </c>
      <c r="AP28" s="1108">
        <v>199.95154046660261</v>
      </c>
      <c r="AQ28" s="1108">
        <v>34.074105277473222</v>
      </c>
      <c r="AR28" s="1108">
        <v>147.98587230062134</v>
      </c>
      <c r="AS28" s="1108">
        <v>127.09711027698816</v>
      </c>
      <c r="AT28" s="1108">
        <v>110.0383869821823</v>
      </c>
      <c r="AU28" s="1108">
        <v>284.26540676944597</v>
      </c>
      <c r="AV28" s="1108">
        <v>100.15316196521337</v>
      </c>
      <c r="AW28" s="1108">
        <v>194.61364023119606</v>
      </c>
      <c r="AX28" s="1108">
        <v>153.5018914557408</v>
      </c>
      <c r="AY28" s="1108">
        <v>130.65937726304983</v>
      </c>
      <c r="AZ28" s="1108">
        <v>211.36349796031234</v>
      </c>
      <c r="BA28" s="1108">
        <v>353.28367644885896</v>
      </c>
      <c r="BB28" s="1108">
        <v>253.7768250548832</v>
      </c>
      <c r="BC28" s="1108">
        <v>116.38596336193332</v>
      </c>
      <c r="BD28" s="1108">
        <v>105.66968587312955</v>
      </c>
      <c r="BE28" s="1108">
        <v>238.13642559700392</v>
      </c>
      <c r="BF28" s="1108">
        <v>135.82076980264009</v>
      </c>
      <c r="BG28" s="1108">
        <v>121.94237455237342</v>
      </c>
      <c r="BH28" s="1108">
        <v>149.17448669409373</v>
      </c>
      <c r="BI28" s="1108">
        <v>115.4695952291388</v>
      </c>
      <c r="BJ28" s="1108">
        <v>146.9046855994612</v>
      </c>
      <c r="BK28" s="1108">
        <v>157.61235515433475</v>
      </c>
      <c r="BL28" s="1108">
        <v>142.95001811830969</v>
      </c>
      <c r="BM28" s="1108">
        <v>134.909926217362</v>
      </c>
      <c r="BN28" s="1108">
        <v>138.37088184400636</v>
      </c>
      <c r="BO28" s="1157">
        <v>-5.8090752657967926E-2</v>
      </c>
      <c r="BP28" s="1157">
        <v>2.5653824916249679E-2</v>
      </c>
      <c r="BQ28" s="1116"/>
      <c r="BR28" s="1169">
        <v>270</v>
      </c>
      <c r="BS28" s="1169">
        <v>270</v>
      </c>
      <c r="BT28" s="1169">
        <v>265</v>
      </c>
      <c r="BU28" s="1169">
        <v>240</v>
      </c>
      <c r="BV28" s="1169">
        <v>275</v>
      </c>
      <c r="BW28" s="1169">
        <v>295</v>
      </c>
      <c r="BX28" s="1169">
        <v>285</v>
      </c>
      <c r="BY28" s="1169">
        <v>295</v>
      </c>
      <c r="BZ28" s="1169">
        <v>280</v>
      </c>
      <c r="CA28" s="1169">
        <v>295</v>
      </c>
      <c r="CB28" s="1169">
        <v>475.11282753901446</v>
      </c>
      <c r="CC28" s="1169">
        <v>326.0944962686857</v>
      </c>
      <c r="CD28" s="1169">
        <v>465.34014295948987</v>
      </c>
      <c r="CE28" s="1169">
        <v>182.05997757809456</v>
      </c>
      <c r="CF28" s="1169">
        <v>237.13549725917045</v>
      </c>
      <c r="CG28" s="1169">
        <v>384.41856873465935</v>
      </c>
      <c r="CH28" s="1169">
        <v>348.11553168693683</v>
      </c>
      <c r="CI28" s="1169">
        <v>342.02287522336218</v>
      </c>
      <c r="CJ28" s="1169">
        <v>607.06050150374222</v>
      </c>
      <c r="CK28" s="1169">
        <v>222.05564923506287</v>
      </c>
      <c r="CL28" s="1169">
        <v>373.95719539964398</v>
      </c>
      <c r="CM28" s="1169">
        <v>271.11686124646712</v>
      </c>
      <c r="CN28" s="1169">
        <v>262.37428082860004</v>
      </c>
      <c r="CO28" s="1169">
        <v>300.56237327264444</v>
      </c>
      <c r="CP28" s="1169">
        <v>273.28080806136836</v>
      </c>
      <c r="CQ28" s="1157">
        <v>4.1568583621552468E-2</v>
      </c>
      <c r="CR28" s="1157">
        <v>-9.076839830023764E-2</v>
      </c>
    </row>
    <row r="29" spans="2:96" ht="16.899999999999999" customHeight="1" x14ac:dyDescent="0.45">
      <c r="C29" s="1105" t="s">
        <v>13</v>
      </c>
      <c r="D29" s="1108">
        <v>170</v>
      </c>
      <c r="E29" s="1108">
        <v>220</v>
      </c>
      <c r="F29" s="1108">
        <v>120</v>
      </c>
      <c r="G29" s="1111">
        <v>235</v>
      </c>
      <c r="H29" s="1108">
        <v>218.82799632930983</v>
      </c>
      <c r="I29" s="1108">
        <v>108.88601227321639</v>
      </c>
      <c r="J29" s="1108">
        <v>168.88811626284198</v>
      </c>
      <c r="K29" s="1108">
        <v>192.65496448538445</v>
      </c>
      <c r="L29" s="1108">
        <v>159.69150084619426</v>
      </c>
      <c r="M29" s="1108">
        <v>159.30770525857727</v>
      </c>
      <c r="N29" s="1108">
        <v>181.71092458371862</v>
      </c>
      <c r="O29" s="1108">
        <v>131.54714495742428</v>
      </c>
      <c r="P29" s="1151">
        <v>0.14062859852747223</v>
      </c>
      <c r="Q29" s="1151">
        <v>-0.27606364196987332</v>
      </c>
      <c r="R29" s="1169"/>
      <c r="S29" s="1108">
        <v>15</v>
      </c>
      <c r="T29" s="1108">
        <v>15</v>
      </c>
      <c r="U29" s="1108">
        <v>45</v>
      </c>
      <c r="V29" s="1108">
        <v>40</v>
      </c>
      <c r="W29" s="1108">
        <v>40</v>
      </c>
      <c r="X29" s="1108">
        <v>40</v>
      </c>
      <c r="Y29" s="1108">
        <v>55</v>
      </c>
      <c r="Z29" s="1108">
        <v>60</v>
      </c>
      <c r="AA29" s="1108">
        <v>55</v>
      </c>
      <c r="AB29" s="1108">
        <v>55</v>
      </c>
      <c r="AC29" s="1108">
        <v>35</v>
      </c>
      <c r="AD29" s="1108">
        <v>25</v>
      </c>
      <c r="AE29" s="1108">
        <v>30</v>
      </c>
      <c r="AF29" s="1108">
        <v>30</v>
      </c>
      <c r="AG29" s="1108">
        <v>55</v>
      </c>
      <c r="AH29" s="1108">
        <v>55</v>
      </c>
      <c r="AI29" s="1108">
        <v>55</v>
      </c>
      <c r="AJ29" s="1108">
        <v>55</v>
      </c>
      <c r="AK29" s="1108">
        <v>54.706999082327457</v>
      </c>
      <c r="AL29" s="1108">
        <v>54.706999082327457</v>
      </c>
      <c r="AM29" s="1108">
        <v>54.706999082327457</v>
      </c>
      <c r="AN29" s="1108">
        <v>54.706999082327457</v>
      </c>
      <c r="AO29" s="1108">
        <v>33.175852077934877</v>
      </c>
      <c r="AP29" s="1108">
        <v>18.290451516342788</v>
      </c>
      <c r="AQ29" s="1108">
        <v>21.426618642480928</v>
      </c>
      <c r="AR29" s="1108">
        <v>35.993090036457801</v>
      </c>
      <c r="AS29" s="1108">
        <v>35.864535507985934</v>
      </c>
      <c r="AT29" s="1108">
        <v>38.430517445326473</v>
      </c>
      <c r="AU29" s="1108">
        <v>38.430517445326473</v>
      </c>
      <c r="AV29" s="1108">
        <v>56.162545864203082</v>
      </c>
      <c r="AW29" s="1108">
        <v>44.060782829446495</v>
      </c>
      <c r="AX29" s="1108">
        <v>48.018266583748236</v>
      </c>
      <c r="AY29" s="1108">
        <v>48.688351384265005</v>
      </c>
      <c r="AZ29" s="1108">
        <v>51.887563687924718</v>
      </c>
      <c r="BA29" s="1108">
        <v>41.616180053764936</v>
      </c>
      <c r="BB29" s="1108">
        <v>40.792987534758737</v>
      </c>
      <c r="BC29" s="1108">
        <v>38.421126226742707</v>
      </c>
      <c r="BD29" s="1108">
        <v>38.861207030927858</v>
      </c>
      <c r="BE29" s="1108">
        <v>39.826926314644318</v>
      </c>
      <c r="BF29" s="1108">
        <v>39.826926314644318</v>
      </c>
      <c r="BG29" s="1108">
        <v>39.826926314644318</v>
      </c>
      <c r="BH29" s="1108">
        <v>39.826926314644318</v>
      </c>
      <c r="BI29" s="1108">
        <v>45.427731145929656</v>
      </c>
      <c r="BJ29" s="1108">
        <v>45.427731145929656</v>
      </c>
      <c r="BK29" s="1108">
        <v>45.427731145929656</v>
      </c>
      <c r="BL29" s="1108">
        <v>45.427731145929656</v>
      </c>
      <c r="BM29" s="1108">
        <v>32.88678623935607</v>
      </c>
      <c r="BN29" s="1108">
        <v>31.386786239356073</v>
      </c>
      <c r="BO29" s="1157">
        <v>-0.30908312064868904</v>
      </c>
      <c r="BP29" s="1157">
        <v>-4.5611024108063392E-2</v>
      </c>
      <c r="BQ29" s="1116"/>
      <c r="BR29" s="1169">
        <v>30</v>
      </c>
      <c r="BS29" s="1169">
        <v>30</v>
      </c>
      <c r="BT29" s="1169">
        <v>85</v>
      </c>
      <c r="BU29" s="1169">
        <v>80</v>
      </c>
      <c r="BV29" s="1169">
        <v>115</v>
      </c>
      <c r="BW29" s="1169">
        <v>110</v>
      </c>
      <c r="BX29" s="1169">
        <v>60</v>
      </c>
      <c r="BY29" s="1169">
        <v>60</v>
      </c>
      <c r="BZ29" s="1169">
        <v>110</v>
      </c>
      <c r="CA29" s="1169">
        <v>110</v>
      </c>
      <c r="CB29" s="1169">
        <v>109.41399816465491</v>
      </c>
      <c r="CC29" s="1169">
        <v>109.41399816465491</v>
      </c>
      <c r="CD29" s="1169">
        <v>51.466303594277662</v>
      </c>
      <c r="CE29" s="1169">
        <v>57.419708678938733</v>
      </c>
      <c r="CF29" s="1169">
        <v>74.295052953312407</v>
      </c>
      <c r="CG29" s="1169">
        <v>94.593063309529555</v>
      </c>
      <c r="CH29" s="1169">
        <v>92.079049413194724</v>
      </c>
      <c r="CI29" s="1169">
        <v>100.57591507218973</v>
      </c>
      <c r="CJ29" s="1169">
        <v>82.409167588523673</v>
      </c>
      <c r="CK29" s="1169">
        <v>77.282333257670558</v>
      </c>
      <c r="CL29" s="1169">
        <v>79.653852629288636</v>
      </c>
      <c r="CM29" s="1169">
        <v>79.653852629288636</v>
      </c>
      <c r="CN29" s="1169">
        <v>90.855462291859311</v>
      </c>
      <c r="CO29" s="1169">
        <v>90.855462291859311</v>
      </c>
      <c r="CP29" s="1169">
        <v>64.27357247871214</v>
      </c>
      <c r="CQ29" s="1157">
        <v>-0.29257338130928112</v>
      </c>
      <c r="CR29" s="1157">
        <v>-0.29257338130928112</v>
      </c>
    </row>
    <row r="30" spans="2:96" ht="16.899999999999999" customHeight="1" x14ac:dyDescent="0.45">
      <c r="C30" s="1105" t="s">
        <v>10</v>
      </c>
      <c r="D30" s="1108">
        <v>205</v>
      </c>
      <c r="E30" s="1108">
        <v>195</v>
      </c>
      <c r="F30" s="1108">
        <v>210</v>
      </c>
      <c r="G30" s="1111">
        <v>205</v>
      </c>
      <c r="H30" s="1108">
        <v>144.371088411681</v>
      </c>
      <c r="I30" s="1108">
        <v>129.77199999999999</v>
      </c>
      <c r="J30" s="1108">
        <v>134.92660999999998</v>
      </c>
      <c r="K30" s="1108">
        <v>105.9654</v>
      </c>
      <c r="L30" s="1108">
        <v>89.271500000000003</v>
      </c>
      <c r="M30" s="1108">
        <v>93.489049999999992</v>
      </c>
      <c r="N30" s="1108">
        <v>98.845967698617414</v>
      </c>
      <c r="O30" s="1108">
        <v>117.52123462711498</v>
      </c>
      <c r="P30" s="1151">
        <v>5.7299947947031526E-2</v>
      </c>
      <c r="Q30" s="1151">
        <v>0.18893301733297485</v>
      </c>
      <c r="R30" s="1169"/>
      <c r="S30" s="1108">
        <v>55</v>
      </c>
      <c r="T30" s="1108">
        <v>60</v>
      </c>
      <c r="U30" s="1108">
        <v>60</v>
      </c>
      <c r="V30" s="1108">
        <v>50</v>
      </c>
      <c r="W30" s="1108">
        <v>50</v>
      </c>
      <c r="X30" s="1108">
        <v>50</v>
      </c>
      <c r="Y30" s="1108">
        <v>50</v>
      </c>
      <c r="Z30" s="1108">
        <v>50</v>
      </c>
      <c r="AA30" s="1108">
        <v>50</v>
      </c>
      <c r="AB30" s="1108">
        <v>50</v>
      </c>
      <c r="AC30" s="1108">
        <v>55</v>
      </c>
      <c r="AD30" s="1108">
        <v>50</v>
      </c>
      <c r="AE30" s="1108">
        <v>50</v>
      </c>
      <c r="AF30" s="1108">
        <v>65</v>
      </c>
      <c r="AG30" s="1108">
        <v>55</v>
      </c>
      <c r="AH30" s="1108">
        <v>50</v>
      </c>
      <c r="AI30" s="1108">
        <v>50</v>
      </c>
      <c r="AJ30" s="1108">
        <v>55</v>
      </c>
      <c r="AK30" s="1108">
        <v>35.253865920000003</v>
      </c>
      <c r="AL30" s="1108">
        <v>35.729599999999998</v>
      </c>
      <c r="AM30" s="1108">
        <v>37.484800000000007</v>
      </c>
      <c r="AN30" s="1108">
        <v>35.902822491680993</v>
      </c>
      <c r="AO30" s="1108">
        <v>32.069000000000003</v>
      </c>
      <c r="AP30" s="1108">
        <v>29.286999999999999</v>
      </c>
      <c r="AQ30" s="1108">
        <v>32.602000000000004</v>
      </c>
      <c r="AR30" s="1108">
        <v>35.814</v>
      </c>
      <c r="AS30" s="1108">
        <v>33.107999999999997</v>
      </c>
      <c r="AT30" s="1108">
        <v>35.045249999999996</v>
      </c>
      <c r="AU30" s="1108">
        <v>34.968000000000004</v>
      </c>
      <c r="AV30" s="1108">
        <v>31.80536</v>
      </c>
      <c r="AW30" s="1108">
        <v>29.650399999999998</v>
      </c>
      <c r="AX30" s="1108">
        <v>26.92</v>
      </c>
      <c r="AY30" s="1108">
        <v>25.78</v>
      </c>
      <c r="AZ30" s="1108">
        <v>23.614999999999998</v>
      </c>
      <c r="BA30" s="1108">
        <v>22.503</v>
      </c>
      <c r="BB30" s="1108">
        <v>22.591999999999999</v>
      </c>
      <c r="BC30" s="1108">
        <v>22.015999999999998</v>
      </c>
      <c r="BD30" s="1108">
        <v>22.160499999999999</v>
      </c>
      <c r="BE30" s="1108">
        <v>22.265000000000001</v>
      </c>
      <c r="BF30" s="1108">
        <v>23.041050000000002</v>
      </c>
      <c r="BG30" s="1108">
        <v>24.137599999999999</v>
      </c>
      <c r="BH30" s="1108">
        <v>24.045400000000001</v>
      </c>
      <c r="BI30" s="1108">
        <v>22.301654870517268</v>
      </c>
      <c r="BJ30" s="1108">
        <v>23.697769303714537</v>
      </c>
      <c r="BK30" s="1108">
        <v>26.117720354365833</v>
      </c>
      <c r="BL30" s="1108">
        <v>26.728823170019776</v>
      </c>
      <c r="BM30" s="1108">
        <v>27.470958995580972</v>
      </c>
      <c r="BN30" s="1108">
        <v>28.846949483702588</v>
      </c>
      <c r="BO30" s="1157">
        <v>0.21728543788216115</v>
      </c>
      <c r="BP30" s="1157">
        <v>5.0088913471967311E-2</v>
      </c>
      <c r="BQ30" s="1116"/>
      <c r="BR30" s="1169">
        <v>100</v>
      </c>
      <c r="BS30" s="1169">
        <v>115</v>
      </c>
      <c r="BT30" s="1169">
        <v>110</v>
      </c>
      <c r="BU30" s="1169">
        <v>100</v>
      </c>
      <c r="BV30" s="1169">
        <v>100</v>
      </c>
      <c r="BW30" s="1169">
        <v>100</v>
      </c>
      <c r="BX30" s="1169">
        <v>105</v>
      </c>
      <c r="BY30" s="1169">
        <v>115</v>
      </c>
      <c r="BZ30" s="1169">
        <v>105</v>
      </c>
      <c r="CA30" s="1169">
        <v>105</v>
      </c>
      <c r="CB30" s="1169">
        <v>70.98346592</v>
      </c>
      <c r="CC30" s="1169">
        <v>73.387622491681</v>
      </c>
      <c r="CD30" s="1169">
        <v>61.356000000000002</v>
      </c>
      <c r="CE30" s="1169">
        <v>68.415999999999997</v>
      </c>
      <c r="CF30" s="1169">
        <v>68.153249999999986</v>
      </c>
      <c r="CG30" s="1169">
        <v>66.773359999999997</v>
      </c>
      <c r="CH30" s="1169">
        <v>56.570399999999999</v>
      </c>
      <c r="CI30" s="1169">
        <v>49.394999999999996</v>
      </c>
      <c r="CJ30" s="1169">
        <v>45.094999999999999</v>
      </c>
      <c r="CK30" s="1169">
        <v>44.176499999999997</v>
      </c>
      <c r="CL30" s="1169">
        <v>45.306049999999999</v>
      </c>
      <c r="CM30" s="1169">
        <v>48.183</v>
      </c>
      <c r="CN30" s="1169">
        <v>45.999424174231805</v>
      </c>
      <c r="CO30" s="1169">
        <v>52.846543524385609</v>
      </c>
      <c r="CP30" s="1169">
        <v>56.31790847928356</v>
      </c>
      <c r="CQ30" s="1157">
        <v>0.22431768419466458</v>
      </c>
      <c r="CR30" s="1157">
        <v>6.5687644326182237E-2</v>
      </c>
    </row>
    <row r="31" spans="2:96" ht="16.899999999999999" customHeight="1" x14ac:dyDescent="0.45">
      <c r="C31" s="1105" t="s">
        <v>11</v>
      </c>
      <c r="D31" s="1108">
        <v>300</v>
      </c>
      <c r="E31" s="1108">
        <v>320</v>
      </c>
      <c r="F31" s="1108">
        <v>260</v>
      </c>
      <c r="G31" s="1111">
        <v>275</v>
      </c>
      <c r="H31" s="1111">
        <v>235.22313153901467</v>
      </c>
      <c r="I31" s="1111">
        <v>400.36796709691515</v>
      </c>
      <c r="J31" s="1111">
        <v>683.14232695987687</v>
      </c>
      <c r="K31" s="1111">
        <v>475.39983554854638</v>
      </c>
      <c r="L31" s="1111">
        <v>491.45241595241754</v>
      </c>
      <c r="M31" s="1111">
        <v>738.63379559474174</v>
      </c>
      <c r="N31" s="1111">
        <v>430.21516452070296</v>
      </c>
      <c r="O31" s="1111">
        <v>527.54350840377799</v>
      </c>
      <c r="P31" s="1151">
        <v>-0.41755282917389758</v>
      </c>
      <c r="Q31" s="1151">
        <v>0.22623178332522809</v>
      </c>
      <c r="R31" s="1169"/>
      <c r="S31" s="1108">
        <v>45</v>
      </c>
      <c r="T31" s="1108">
        <v>55</v>
      </c>
      <c r="U31" s="1108">
        <v>55</v>
      </c>
      <c r="V31" s="1108">
        <v>65</v>
      </c>
      <c r="W31" s="1108">
        <v>85</v>
      </c>
      <c r="X31" s="1108">
        <v>95</v>
      </c>
      <c r="Y31" s="1108">
        <v>90</v>
      </c>
      <c r="Z31" s="1108">
        <v>110</v>
      </c>
      <c r="AA31" s="1108">
        <v>85</v>
      </c>
      <c r="AB31" s="1108">
        <v>40</v>
      </c>
      <c r="AC31" s="1108">
        <v>60</v>
      </c>
      <c r="AD31" s="1108">
        <v>70</v>
      </c>
      <c r="AE31" s="1108">
        <v>65</v>
      </c>
      <c r="AF31" s="1108">
        <v>55</v>
      </c>
      <c r="AG31" s="1108">
        <v>70</v>
      </c>
      <c r="AH31" s="1108">
        <v>65</v>
      </c>
      <c r="AI31" s="1108">
        <v>70</v>
      </c>
      <c r="AJ31" s="1108">
        <v>70</v>
      </c>
      <c r="AK31" s="1108">
        <v>117.43117775616351</v>
      </c>
      <c r="AL31" s="1108">
        <v>30.611662303230297</v>
      </c>
      <c r="AM31" s="1108">
        <v>71.328199488136903</v>
      </c>
      <c r="AN31" s="1108">
        <v>15.852091991483995</v>
      </c>
      <c r="AO31" s="1108">
        <v>142.52885464068873</v>
      </c>
      <c r="AP31" s="1108">
        <v>9.8040682231001952</v>
      </c>
      <c r="AQ31" s="1108">
        <v>175.91010462963732</v>
      </c>
      <c r="AR31" s="1108">
        <v>72.124939603488855</v>
      </c>
      <c r="AS31" s="1108">
        <v>84.169799016460601</v>
      </c>
      <c r="AT31" s="1108">
        <v>355.92395642907127</v>
      </c>
      <c r="AU31" s="1108">
        <v>120.2953788551153</v>
      </c>
      <c r="AV31" s="1108">
        <v>122.75319265922991</v>
      </c>
      <c r="AW31" s="1108">
        <v>142.59816846499172</v>
      </c>
      <c r="AX31" s="1108">
        <v>194.92293386302751</v>
      </c>
      <c r="AY31" s="1108">
        <v>143.62920035234004</v>
      </c>
      <c r="AZ31" s="1108">
        <v>-5.7504671318128544</v>
      </c>
      <c r="BA31" s="1108">
        <v>48.22072672110518</v>
      </c>
      <c r="BB31" s="1108">
        <v>226.76139401038427</v>
      </c>
      <c r="BC31" s="1108">
        <v>56.416884931336369</v>
      </c>
      <c r="BD31" s="1108">
        <v>160.05341028959168</v>
      </c>
      <c r="BE31" s="1108">
        <v>221.29759598176491</v>
      </c>
      <c r="BF31" s="1108">
        <v>241.95459144698316</v>
      </c>
      <c r="BG31" s="1108">
        <v>142.20422589303226</v>
      </c>
      <c r="BH31" s="1108">
        <v>133.17738227296144</v>
      </c>
      <c r="BI31" s="1108">
        <v>62.288094380015259</v>
      </c>
      <c r="BJ31" s="1108">
        <v>111.02986994359341</v>
      </c>
      <c r="BK31" s="1108">
        <v>145.75267266534672</v>
      </c>
      <c r="BL31" s="1108">
        <v>111.14452753174751</v>
      </c>
      <c r="BM31" s="1108">
        <v>129.10393434478024</v>
      </c>
      <c r="BN31" s="1108">
        <v>156.47309232653984</v>
      </c>
      <c r="BO31" s="1157">
        <v>0.40928826095205717</v>
      </c>
      <c r="BP31" s="1157">
        <v>0.21199321399972626</v>
      </c>
      <c r="BQ31" s="1116"/>
      <c r="BR31" s="1169">
        <v>125</v>
      </c>
      <c r="BS31" s="1169">
        <v>100</v>
      </c>
      <c r="BT31" s="1169">
        <v>120</v>
      </c>
      <c r="BU31" s="1169">
        <v>180</v>
      </c>
      <c r="BV31" s="1169">
        <v>200</v>
      </c>
      <c r="BW31" s="1169">
        <v>125</v>
      </c>
      <c r="BX31" s="1169">
        <v>130</v>
      </c>
      <c r="BY31" s="1169">
        <v>120</v>
      </c>
      <c r="BZ31" s="1169">
        <v>135</v>
      </c>
      <c r="CA31" s="1169">
        <v>140</v>
      </c>
      <c r="CB31" s="1169">
        <v>148.0428400593938</v>
      </c>
      <c r="CC31" s="1169">
        <v>87.180291479620905</v>
      </c>
      <c r="CD31" s="1169">
        <v>152.33292286378892</v>
      </c>
      <c r="CE31" s="1169">
        <v>248.03504423312617</v>
      </c>
      <c r="CF31" s="1169">
        <v>440.09375544553188</v>
      </c>
      <c r="CG31" s="1169">
        <v>243.04857151434521</v>
      </c>
      <c r="CH31" s="1169">
        <v>337.5211023280192</v>
      </c>
      <c r="CI31" s="1169">
        <v>137.87873322052718</v>
      </c>
      <c r="CJ31" s="1169">
        <v>274.98212073148943</v>
      </c>
      <c r="CK31" s="1169">
        <v>216.47029522092805</v>
      </c>
      <c r="CL31" s="1169">
        <v>463.25218742874807</v>
      </c>
      <c r="CM31" s="1169">
        <v>275.38160816599373</v>
      </c>
      <c r="CN31" s="1169">
        <v>173.31796432360866</v>
      </c>
      <c r="CO31" s="1169">
        <v>256.89720019709421</v>
      </c>
      <c r="CP31" s="1169">
        <v>285.57702667132008</v>
      </c>
      <c r="CQ31" s="1157">
        <v>0.64770586699315369</v>
      </c>
      <c r="CR31" s="1157">
        <v>0.11163931118059067</v>
      </c>
    </row>
    <row r="32" spans="2:96" ht="16.899999999999999" customHeight="1" x14ac:dyDescent="0.45">
      <c r="C32" s="1105" t="s">
        <v>58</v>
      </c>
      <c r="D32" s="1108">
        <v>240</v>
      </c>
      <c r="E32" s="1108">
        <v>235</v>
      </c>
      <c r="F32" s="1108">
        <v>235</v>
      </c>
      <c r="G32" s="1111">
        <v>235</v>
      </c>
      <c r="H32" s="1108">
        <v>277.1999040141219</v>
      </c>
      <c r="I32" s="1108">
        <v>255.60750526785944</v>
      </c>
      <c r="J32" s="1108">
        <v>266.62756885822398</v>
      </c>
      <c r="K32" s="1108">
        <v>277.7277872454402</v>
      </c>
      <c r="L32" s="1108">
        <v>292.01237578605247</v>
      </c>
      <c r="M32" s="1108">
        <v>308.17614883501506</v>
      </c>
      <c r="N32" s="1108">
        <v>320.80721931120888</v>
      </c>
      <c r="O32" s="1108">
        <v>332.36039408397841</v>
      </c>
      <c r="P32" s="1151">
        <v>4.0986528399236999E-2</v>
      </c>
      <c r="Q32" s="1151">
        <v>3.601282663642924E-2</v>
      </c>
      <c r="R32" s="1169"/>
      <c r="S32" s="1108">
        <v>45</v>
      </c>
      <c r="T32" s="1108">
        <v>65</v>
      </c>
      <c r="U32" s="1108">
        <v>50</v>
      </c>
      <c r="V32" s="1108">
        <v>65</v>
      </c>
      <c r="W32" s="1108">
        <v>45</v>
      </c>
      <c r="X32" s="1108">
        <v>65</v>
      </c>
      <c r="Y32" s="1108">
        <v>50</v>
      </c>
      <c r="Z32" s="1108">
        <v>70</v>
      </c>
      <c r="AA32" s="1108">
        <v>45</v>
      </c>
      <c r="AB32" s="1108">
        <v>75</v>
      </c>
      <c r="AC32" s="1108">
        <v>55</v>
      </c>
      <c r="AD32" s="1108">
        <v>70</v>
      </c>
      <c r="AE32" s="1108">
        <v>45</v>
      </c>
      <c r="AF32" s="1108">
        <v>70</v>
      </c>
      <c r="AG32" s="1108">
        <v>55</v>
      </c>
      <c r="AH32" s="1108">
        <v>70</v>
      </c>
      <c r="AI32" s="1108">
        <v>45</v>
      </c>
      <c r="AJ32" s="1108">
        <v>70</v>
      </c>
      <c r="AK32" s="1108">
        <v>69.299976003530475</v>
      </c>
      <c r="AL32" s="1108">
        <v>69.299976003530475</v>
      </c>
      <c r="AM32" s="1108">
        <v>69.299976003530475</v>
      </c>
      <c r="AN32" s="1108">
        <v>69.299976003530475</v>
      </c>
      <c r="AO32" s="1108">
        <v>63.901876316964859</v>
      </c>
      <c r="AP32" s="1108">
        <v>63.901876316964859</v>
      </c>
      <c r="AQ32" s="1108">
        <v>63.901876316964859</v>
      </c>
      <c r="AR32" s="1108">
        <v>63.901876316964859</v>
      </c>
      <c r="AS32" s="1108">
        <v>65.345988729675184</v>
      </c>
      <c r="AT32" s="1108">
        <v>66.095998522568706</v>
      </c>
      <c r="AU32" s="1108">
        <v>68.504717006036586</v>
      </c>
      <c r="AV32" s="1108">
        <v>66.680864599943504</v>
      </c>
      <c r="AW32" s="1108">
        <v>71.299239248066286</v>
      </c>
      <c r="AX32" s="1108">
        <v>68.167417789580753</v>
      </c>
      <c r="AY32" s="1108">
        <v>69.130565103896586</v>
      </c>
      <c r="AZ32" s="1108">
        <v>69.130565103896586</v>
      </c>
      <c r="BA32" s="1108">
        <v>76.245073229815233</v>
      </c>
      <c r="BB32" s="1108">
        <v>72.255111179001034</v>
      </c>
      <c r="BC32" s="1108">
        <v>71.238620124776844</v>
      </c>
      <c r="BD32" s="1108">
        <v>72.273571252459419</v>
      </c>
      <c r="BE32" s="1108">
        <v>74.007919680669943</v>
      </c>
      <c r="BF32" s="1108">
        <v>77.186228707598517</v>
      </c>
      <c r="BG32" s="1108">
        <v>77.38052694252795</v>
      </c>
      <c r="BH32" s="1108">
        <v>79.601473504218674</v>
      </c>
      <c r="BI32" s="1108">
        <v>78.028012848013162</v>
      </c>
      <c r="BJ32" s="1108">
        <v>80.292902067547203</v>
      </c>
      <c r="BK32" s="1108">
        <v>80.723725233067867</v>
      </c>
      <c r="BL32" s="1108">
        <v>81.76257916258065</v>
      </c>
      <c r="BM32" s="1108">
        <v>77.773439351499164</v>
      </c>
      <c r="BN32" s="1108">
        <v>80.671813101421463</v>
      </c>
      <c r="BO32" s="1157">
        <v>4.719109960124479E-3</v>
      </c>
      <c r="BP32" s="1157">
        <v>3.7266884094234509E-2</v>
      </c>
      <c r="BQ32" s="1116"/>
      <c r="BR32" s="1169">
        <v>115</v>
      </c>
      <c r="BS32" s="1169">
        <v>110</v>
      </c>
      <c r="BT32" s="1169">
        <v>115</v>
      </c>
      <c r="BU32" s="1169">
        <v>110</v>
      </c>
      <c r="BV32" s="1169">
        <v>120</v>
      </c>
      <c r="BW32" s="1169">
        <v>120</v>
      </c>
      <c r="BX32" s="1169">
        <v>125</v>
      </c>
      <c r="BY32" s="1169">
        <v>115</v>
      </c>
      <c r="BZ32" s="1169">
        <v>125</v>
      </c>
      <c r="CA32" s="1169">
        <v>115</v>
      </c>
      <c r="CB32" s="1169">
        <v>138.59995200706095</v>
      </c>
      <c r="CC32" s="1169">
        <v>138.59995200706095</v>
      </c>
      <c r="CD32" s="1169">
        <v>127.80375263392972</v>
      </c>
      <c r="CE32" s="1169">
        <v>127.80375263392972</v>
      </c>
      <c r="CF32" s="1169">
        <v>131.44198725224391</v>
      </c>
      <c r="CG32" s="1169">
        <v>135.18558160598008</v>
      </c>
      <c r="CH32" s="1169">
        <v>139.46665703764705</v>
      </c>
      <c r="CI32" s="1169">
        <v>138.26113020779317</v>
      </c>
      <c r="CJ32" s="1169">
        <v>148.50018440881627</v>
      </c>
      <c r="CK32" s="1169">
        <v>143.51219137723626</v>
      </c>
      <c r="CL32" s="1169">
        <v>151.19414838826845</v>
      </c>
      <c r="CM32" s="1169">
        <v>156.98200044674661</v>
      </c>
      <c r="CN32" s="1169">
        <v>158.32091491556037</v>
      </c>
      <c r="CO32" s="1169">
        <v>162.48630439564852</v>
      </c>
      <c r="CP32" s="1169">
        <v>158.44525245292061</v>
      </c>
      <c r="CQ32" s="1157">
        <v>7.8535130640555728E-4</v>
      </c>
      <c r="CR32" s="1157">
        <v>-2.4870108023923532E-2</v>
      </c>
    </row>
    <row r="33" spans="2:96" ht="16.899999999999999" customHeight="1" x14ac:dyDescent="0.45">
      <c r="C33" s="1105" t="s">
        <v>234</v>
      </c>
      <c r="D33" s="1108" t="s">
        <v>101</v>
      </c>
      <c r="E33" s="1108" t="s">
        <v>101</v>
      </c>
      <c r="F33" s="1108" t="s">
        <v>101</v>
      </c>
      <c r="G33" s="1111" t="s">
        <v>101</v>
      </c>
      <c r="H33" s="1108">
        <v>29.706096652467554</v>
      </c>
      <c r="I33" s="1108">
        <v>28.993908818989674</v>
      </c>
      <c r="J33" s="1108">
        <v>17.611716270211936</v>
      </c>
      <c r="K33" s="1108">
        <v>13.724989487312538</v>
      </c>
      <c r="L33" s="1108">
        <v>22.87166349526035</v>
      </c>
      <c r="M33" s="1108">
        <v>40.166292842365479</v>
      </c>
      <c r="N33" s="1108">
        <v>70.959106120435322</v>
      </c>
      <c r="O33" s="1108">
        <v>76.990063062447192</v>
      </c>
      <c r="P33" s="1151">
        <v>0.76663319163950971</v>
      </c>
      <c r="Q33" s="1151">
        <v>8.4992008379810136E-2</v>
      </c>
      <c r="R33" s="1169"/>
      <c r="S33" s="1108" t="s">
        <v>101</v>
      </c>
      <c r="T33" s="1108" t="s">
        <v>101</v>
      </c>
      <c r="U33" s="1108" t="s">
        <v>101</v>
      </c>
      <c r="V33" s="1108" t="s">
        <v>101</v>
      </c>
      <c r="W33" s="1108" t="s">
        <v>101</v>
      </c>
      <c r="X33" s="1108" t="s">
        <v>101</v>
      </c>
      <c r="Y33" s="1108" t="s">
        <v>101</v>
      </c>
      <c r="Z33" s="1108" t="s">
        <v>101</v>
      </c>
      <c r="AA33" s="1108" t="s">
        <v>101</v>
      </c>
      <c r="AB33" s="1108" t="s">
        <v>101</v>
      </c>
      <c r="AC33" s="1108" t="s">
        <v>101</v>
      </c>
      <c r="AD33" s="1108" t="s">
        <v>101</v>
      </c>
      <c r="AE33" s="1108" t="s">
        <v>101</v>
      </c>
      <c r="AF33" s="1108" t="s">
        <v>101</v>
      </c>
      <c r="AG33" s="1108" t="s">
        <v>101</v>
      </c>
      <c r="AH33" s="1108" t="s">
        <v>101</v>
      </c>
      <c r="AI33" s="1108" t="s">
        <v>101</v>
      </c>
      <c r="AJ33" s="1108" t="s">
        <v>101</v>
      </c>
      <c r="AK33" s="1108">
        <v>7.4265241631168886</v>
      </c>
      <c r="AL33" s="1108">
        <v>7.4265241631168886</v>
      </c>
      <c r="AM33" s="1108">
        <v>7.4265241631168886</v>
      </c>
      <c r="AN33" s="1108">
        <v>7.4265241631168886</v>
      </c>
      <c r="AO33" s="1108">
        <v>7.2484772047474184</v>
      </c>
      <c r="AP33" s="1108">
        <v>7.2484772047474184</v>
      </c>
      <c r="AQ33" s="1108">
        <v>7.2484772047474184</v>
      </c>
      <c r="AR33" s="1108">
        <v>7.2484772047474184</v>
      </c>
      <c r="AS33" s="1108">
        <v>2.9668553171001752</v>
      </c>
      <c r="AT33" s="1108">
        <v>4.2134178688128774</v>
      </c>
      <c r="AU33" s="1108">
        <v>4.2471087485888956</v>
      </c>
      <c r="AV33" s="1108">
        <v>6.1843343357099858</v>
      </c>
      <c r="AW33" s="1108">
        <v>3.3460100488919928</v>
      </c>
      <c r="AX33" s="1108">
        <v>3.3108467376216661</v>
      </c>
      <c r="AY33" s="1108">
        <v>3.4209592651839444</v>
      </c>
      <c r="AZ33" s="1108">
        <v>3.6471734356149321</v>
      </c>
      <c r="BA33" s="1108">
        <v>3.2212147851604653</v>
      </c>
      <c r="BB33" s="1108">
        <v>3.7590069273250268</v>
      </c>
      <c r="BC33" s="1108">
        <v>6.0177083288223079</v>
      </c>
      <c r="BD33" s="1108">
        <v>9.8737334539525499</v>
      </c>
      <c r="BE33" s="1108">
        <v>7.2525623638453887</v>
      </c>
      <c r="BF33" s="1108">
        <v>8.5012350646279327</v>
      </c>
      <c r="BG33" s="1108">
        <v>11.086919883287603</v>
      </c>
      <c r="BH33" s="1108">
        <v>13.325575530604556</v>
      </c>
      <c r="BI33" s="1108">
        <v>17.894254466255138</v>
      </c>
      <c r="BJ33" s="1108">
        <v>11.165616573090569</v>
      </c>
      <c r="BK33" s="1108">
        <v>16.656275310950242</v>
      </c>
      <c r="BL33" s="1108">
        <v>25.242959770139379</v>
      </c>
      <c r="BM33" s="1108">
        <v>20.20989155389239</v>
      </c>
      <c r="BN33" s="1108">
        <v>19.247515765611798</v>
      </c>
      <c r="BO33" s="1157">
        <v>0.72382023326851641</v>
      </c>
      <c r="BP33" s="1157">
        <v>-4.7619047619047783E-2</v>
      </c>
      <c r="BQ33" s="1116"/>
      <c r="BR33" s="1169"/>
      <c r="BS33" s="1169"/>
      <c r="BT33" s="1169"/>
      <c r="BU33" s="1169"/>
      <c r="BV33" s="1169"/>
      <c r="BW33" s="1169"/>
      <c r="BX33" s="1169"/>
      <c r="BY33" s="1169"/>
      <c r="BZ33" s="1169"/>
      <c r="CA33" s="1169"/>
      <c r="CB33" s="1169">
        <v>14.853048326233777</v>
      </c>
      <c r="CC33" s="1169">
        <v>14.853048326233777</v>
      </c>
      <c r="CD33" s="1169">
        <v>14.496954409494837</v>
      </c>
      <c r="CE33" s="1169">
        <v>14.496954409494837</v>
      </c>
      <c r="CF33" s="1169">
        <v>7.1802731859130526</v>
      </c>
      <c r="CG33" s="1169">
        <v>10.431443084298881</v>
      </c>
      <c r="CH33" s="1169">
        <v>6.656856786513659</v>
      </c>
      <c r="CI33" s="1169">
        <v>7.068132700798877</v>
      </c>
      <c r="CJ33" s="1169">
        <v>6.9802217124854922</v>
      </c>
      <c r="CK33" s="1169">
        <v>15.891441782774859</v>
      </c>
      <c r="CL33" s="1169">
        <v>15.753797428473321</v>
      </c>
      <c r="CM33" s="1169">
        <v>24.412495413892159</v>
      </c>
      <c r="CN33" s="1169">
        <v>29.059871039345708</v>
      </c>
      <c r="CO33" s="1169">
        <v>41.899235081089621</v>
      </c>
      <c r="CP33" s="1169">
        <v>39.457407319504185</v>
      </c>
      <c r="CQ33" s="1157">
        <v>0.35779705512390936</v>
      </c>
      <c r="CR33" s="1157">
        <v>-5.8278576132944848E-2</v>
      </c>
    </row>
    <row r="34" spans="2:96" ht="16.899999999999999" customHeight="1" x14ac:dyDescent="0.45">
      <c r="B34" s="1136"/>
      <c r="C34" s="1126" t="s">
        <v>2</v>
      </c>
      <c r="D34" s="1126">
        <v>445</v>
      </c>
      <c r="E34" s="1126">
        <v>490</v>
      </c>
      <c r="F34" s="1126">
        <v>505</v>
      </c>
      <c r="G34" s="1127">
        <v>525</v>
      </c>
      <c r="H34" s="1126">
        <v>621.26882433503988</v>
      </c>
      <c r="I34" s="1126">
        <v>522.6017685881543</v>
      </c>
      <c r="J34" s="1126">
        <v>551.51053579333427</v>
      </c>
      <c r="K34" s="1126">
        <v>572.45995619749624</v>
      </c>
      <c r="L34" s="1126">
        <v>608.86310310316139</v>
      </c>
      <c r="M34" s="1126">
        <v>602.66160719992274</v>
      </c>
      <c r="N34" s="1126">
        <v>600.15143022961115</v>
      </c>
      <c r="O34" s="1126">
        <v>585.80902435805035</v>
      </c>
      <c r="P34" s="1164">
        <v>-4.1651516212793949E-3</v>
      </c>
      <c r="Q34" s="1164">
        <v>-2.3897978325359559E-2</v>
      </c>
      <c r="R34" s="1169"/>
      <c r="S34" s="1126">
        <v>105</v>
      </c>
      <c r="T34" s="1126">
        <v>115</v>
      </c>
      <c r="U34" s="1126">
        <v>110</v>
      </c>
      <c r="V34" s="1126">
        <v>110</v>
      </c>
      <c r="W34" s="1126">
        <v>105</v>
      </c>
      <c r="X34" s="1126">
        <v>115</v>
      </c>
      <c r="Y34" s="1126">
        <v>115</v>
      </c>
      <c r="Z34" s="1126">
        <v>120</v>
      </c>
      <c r="AA34" s="1126">
        <v>120</v>
      </c>
      <c r="AB34" s="1126">
        <v>130</v>
      </c>
      <c r="AC34" s="1126">
        <v>125</v>
      </c>
      <c r="AD34" s="1126">
        <v>125</v>
      </c>
      <c r="AE34" s="1126">
        <v>125</v>
      </c>
      <c r="AF34" s="1126">
        <v>125</v>
      </c>
      <c r="AG34" s="1126">
        <v>130</v>
      </c>
      <c r="AH34" s="1126">
        <v>130</v>
      </c>
      <c r="AI34" s="1126">
        <v>130</v>
      </c>
      <c r="AJ34" s="1126">
        <v>135</v>
      </c>
      <c r="AK34" s="1126">
        <v>154.23997728508991</v>
      </c>
      <c r="AL34" s="1126">
        <v>153.70136288575489</v>
      </c>
      <c r="AM34" s="1126">
        <v>155.85582048309504</v>
      </c>
      <c r="AN34" s="1126">
        <v>157.47166368110015</v>
      </c>
      <c r="AO34" s="1126">
        <v>128.80799834768595</v>
      </c>
      <c r="AP34" s="1126">
        <v>126.96555454833333</v>
      </c>
      <c r="AQ34" s="1126">
        <v>132.03227499655304</v>
      </c>
      <c r="AR34" s="1126">
        <v>134.79594069558195</v>
      </c>
      <c r="AS34" s="1126">
        <v>141.68079127793021</v>
      </c>
      <c r="AT34" s="1126">
        <v>131.22210862153935</v>
      </c>
      <c r="AU34" s="1126">
        <v>133.12368728633771</v>
      </c>
      <c r="AV34" s="1126">
        <v>145.48394860752691</v>
      </c>
      <c r="AW34" s="1126">
        <v>145.00037149993418</v>
      </c>
      <c r="AX34" s="1126">
        <v>148.49104654546215</v>
      </c>
      <c r="AY34" s="1126">
        <v>140.80189321081585</v>
      </c>
      <c r="AZ34" s="1126">
        <v>138.16664494128403</v>
      </c>
      <c r="BA34" s="1126">
        <v>147.5300926350848</v>
      </c>
      <c r="BB34" s="1126">
        <v>154.29830161610394</v>
      </c>
      <c r="BC34" s="1126">
        <v>148.57135555524158</v>
      </c>
      <c r="BD34" s="1126">
        <v>158.4633532967311</v>
      </c>
      <c r="BE34" s="1126">
        <v>147.6526403738763</v>
      </c>
      <c r="BF34" s="1126">
        <v>154.04586602375724</v>
      </c>
      <c r="BG34" s="1126">
        <v>149.45165159470514</v>
      </c>
      <c r="BH34" s="1126">
        <v>151.51144920758438</v>
      </c>
      <c r="BI34" s="1126">
        <v>150.71142459239454</v>
      </c>
      <c r="BJ34" s="1126">
        <v>148.81863914700625</v>
      </c>
      <c r="BK34" s="1126">
        <v>147.17822509433648</v>
      </c>
      <c r="BL34" s="1126">
        <v>153.44314139587365</v>
      </c>
      <c r="BM34" s="1126">
        <v>147.42353947238368</v>
      </c>
      <c r="BN34" s="1126">
        <v>144.5096893237704</v>
      </c>
      <c r="BO34" s="1128">
        <v>-2.8954369210293485E-2</v>
      </c>
      <c r="BP34" s="1128">
        <v>-1.9765162056491814E-2</v>
      </c>
      <c r="BQ34" s="1116"/>
      <c r="BR34" s="1126">
        <v>235</v>
      </c>
      <c r="BS34" s="1126">
        <v>220</v>
      </c>
      <c r="BT34" s="1126">
        <v>220</v>
      </c>
      <c r="BU34" s="1126">
        <v>220</v>
      </c>
      <c r="BV34" s="1126">
        <v>235</v>
      </c>
      <c r="BW34" s="1126">
        <v>250</v>
      </c>
      <c r="BX34" s="1126">
        <v>250</v>
      </c>
      <c r="BY34" s="1126">
        <v>250</v>
      </c>
      <c r="BZ34" s="1126">
        <v>260</v>
      </c>
      <c r="CA34" s="1126">
        <v>265</v>
      </c>
      <c r="CB34" s="1126">
        <v>307.9413401708448</v>
      </c>
      <c r="CC34" s="1126">
        <v>313.3274841641952</v>
      </c>
      <c r="CD34" s="1126">
        <v>255.77355289601928</v>
      </c>
      <c r="CE34" s="1126">
        <v>266.82821569213502</v>
      </c>
      <c r="CF34" s="1126">
        <v>272.90289989946956</v>
      </c>
      <c r="CG34" s="1126">
        <v>278.60763589386465</v>
      </c>
      <c r="CH34" s="1126">
        <v>293.49141804539636</v>
      </c>
      <c r="CI34" s="1126">
        <v>278.96853815209988</v>
      </c>
      <c r="CJ34" s="1126">
        <v>301.82839425118874</v>
      </c>
      <c r="CK34" s="1126">
        <v>307.03470885197271</v>
      </c>
      <c r="CL34" s="1126">
        <v>301.69850639763354</v>
      </c>
      <c r="CM34" s="1126">
        <v>300.96310080228955</v>
      </c>
      <c r="CN34" s="1126">
        <v>299.53006373940082</v>
      </c>
      <c r="CO34" s="1126">
        <v>300.62136649021011</v>
      </c>
      <c r="CP34" s="1126">
        <v>291.93322879615408</v>
      </c>
      <c r="CQ34" s="1128">
        <v>-2.5362512358212519E-2</v>
      </c>
      <c r="CR34" s="1128">
        <v>-2.8900599433403729E-2</v>
      </c>
    </row>
    <row r="35" spans="2:96" ht="16.899999999999999" customHeight="1" x14ac:dyDescent="0.3">
      <c r="C35" s="1108"/>
      <c r="D35" s="1108"/>
      <c r="E35" s="1108"/>
      <c r="F35" s="1108"/>
      <c r="G35" s="1111"/>
      <c r="H35" s="1110"/>
      <c r="I35" s="1108"/>
      <c r="J35" s="1108"/>
      <c r="K35" s="1108"/>
      <c r="L35" s="1108"/>
      <c r="M35" s="1108"/>
      <c r="N35" s="1108"/>
      <c r="O35" s="1108"/>
      <c r="P35" s="1163"/>
      <c r="Q35" s="1160"/>
      <c r="R35" s="1169"/>
      <c r="S35" s="1163"/>
      <c r="T35" s="1163"/>
      <c r="U35" s="1163"/>
      <c r="V35" s="1163"/>
      <c r="W35" s="1163"/>
      <c r="X35" s="1163"/>
      <c r="Y35" s="1163"/>
      <c r="Z35" s="1163"/>
      <c r="AA35" s="1163"/>
      <c r="AB35" s="1163"/>
      <c r="AC35" s="1163"/>
      <c r="AD35" s="1163"/>
      <c r="AE35" s="1163"/>
      <c r="AF35" s="1163"/>
      <c r="AG35" s="1163"/>
      <c r="AH35" s="1163"/>
      <c r="AI35" s="1163"/>
      <c r="AJ35" s="1163"/>
      <c r="AK35" s="1163"/>
      <c r="AL35" s="1163"/>
      <c r="AM35" s="1163"/>
      <c r="AN35" s="1163"/>
      <c r="AO35" s="1163"/>
      <c r="AP35" s="1163"/>
      <c r="AQ35" s="1163"/>
      <c r="AR35" s="1163"/>
      <c r="AS35" s="1163"/>
      <c r="AT35" s="1163"/>
      <c r="AU35" s="1163"/>
      <c r="AV35" s="1163"/>
      <c r="AW35" s="1163"/>
      <c r="AX35" s="1163"/>
      <c r="AY35" s="1163"/>
      <c r="AZ35" s="1163"/>
      <c r="BA35" s="1163"/>
      <c r="BB35" s="1163"/>
      <c r="BC35" s="1163"/>
      <c r="BD35" s="1163"/>
      <c r="BE35" s="1163"/>
      <c r="BF35" s="1163"/>
      <c r="BG35" s="1163"/>
      <c r="BH35" s="1163"/>
      <c r="BI35" s="1163"/>
      <c r="BJ35" s="1163"/>
      <c r="BK35" s="1163"/>
      <c r="BL35" s="1163"/>
      <c r="BM35" s="1163"/>
      <c r="BN35" s="1163"/>
      <c r="BO35" s="1157"/>
      <c r="BP35" s="1157"/>
      <c r="BQ35" s="1116"/>
      <c r="BR35" s="1163"/>
      <c r="BS35" s="1163"/>
      <c r="BT35" s="1163"/>
      <c r="BU35" s="1163"/>
      <c r="BV35" s="1163"/>
      <c r="BW35" s="1163"/>
      <c r="BX35" s="1163"/>
      <c r="BY35" s="1163"/>
      <c r="BZ35" s="1163"/>
      <c r="CA35" s="1163"/>
      <c r="CB35" s="1163"/>
      <c r="CC35" s="1163"/>
      <c r="CD35" s="1163"/>
      <c r="CE35" s="1163"/>
      <c r="CF35" s="1163"/>
      <c r="CG35" s="1163"/>
      <c r="CH35" s="1163"/>
      <c r="CI35" s="1163"/>
      <c r="CJ35" s="1163"/>
      <c r="CK35" s="1163"/>
      <c r="CL35" s="1163"/>
      <c r="CM35" s="1163"/>
      <c r="CN35" s="1163"/>
      <c r="CO35" s="1163"/>
      <c r="CP35" s="1163"/>
      <c r="CQ35" s="1157"/>
      <c r="CR35" s="1157"/>
    </row>
    <row r="36" spans="2:96" ht="16.899999999999999" customHeight="1" x14ac:dyDescent="0.45">
      <c r="B36" s="1104" t="s">
        <v>3</v>
      </c>
      <c r="C36" s="1116"/>
      <c r="D36" s="1118">
        <v>305</v>
      </c>
      <c r="E36" s="1118">
        <v>535</v>
      </c>
      <c r="F36" s="1118">
        <v>275</v>
      </c>
      <c r="G36" s="1119">
        <v>15</v>
      </c>
      <c r="H36" s="1118">
        <v>1271.3260597409189</v>
      </c>
      <c r="I36" s="1118">
        <v>1591.6379234860015</v>
      </c>
      <c r="J36" s="1118">
        <v>-12.542495849151948</v>
      </c>
      <c r="K36" s="1118">
        <v>-504.31733698996146</v>
      </c>
      <c r="L36" s="1118">
        <v>388.1997467233204</v>
      </c>
      <c r="M36" s="1118">
        <v>712.82752933931965</v>
      </c>
      <c r="N36" s="1118">
        <v>1151.8244797787925</v>
      </c>
      <c r="O36" s="1118">
        <v>-82.683706640199944</v>
      </c>
      <c r="P36" s="1157">
        <v>0.61585296915560317</v>
      </c>
      <c r="Q36" s="1157" t="s">
        <v>284</v>
      </c>
      <c r="R36" s="1169"/>
      <c r="S36" s="1171">
        <v>-175</v>
      </c>
      <c r="T36" s="1171">
        <v>0</v>
      </c>
      <c r="U36" s="1171">
        <v>-10</v>
      </c>
      <c r="V36" s="1171">
        <v>115</v>
      </c>
      <c r="W36" s="1171">
        <v>285</v>
      </c>
      <c r="X36" s="1171">
        <v>-95</v>
      </c>
      <c r="Y36" s="1171">
        <v>165</v>
      </c>
      <c r="Z36" s="1171">
        <v>95</v>
      </c>
      <c r="AA36" s="1171">
        <v>50</v>
      </c>
      <c r="AB36" s="1171">
        <v>225</v>
      </c>
      <c r="AC36" s="1171">
        <v>80</v>
      </c>
      <c r="AD36" s="1171">
        <v>105</v>
      </c>
      <c r="AE36" s="1171">
        <v>-10</v>
      </c>
      <c r="AF36" s="1171">
        <v>100</v>
      </c>
      <c r="AG36" s="1171">
        <v>60</v>
      </c>
      <c r="AH36" s="1171">
        <v>-55</v>
      </c>
      <c r="AI36" s="1171">
        <v>65</v>
      </c>
      <c r="AJ36" s="1171">
        <v>-65</v>
      </c>
      <c r="AK36" s="1171">
        <v>796.99085964061192</v>
      </c>
      <c r="AL36" s="1171">
        <v>132.54664817812625</v>
      </c>
      <c r="AM36" s="1171">
        <v>256.18931039557862</v>
      </c>
      <c r="AN36" s="1171">
        <v>85.599241526602128</v>
      </c>
      <c r="AO36" s="1171">
        <v>92.935006218411388</v>
      </c>
      <c r="AP36" s="1171">
        <v>406.91947523897903</v>
      </c>
      <c r="AQ36" s="1171">
        <v>978.86173724571267</v>
      </c>
      <c r="AR36" s="1171">
        <v>112.92170478289866</v>
      </c>
      <c r="AS36" s="1171">
        <v>162.79613589412648</v>
      </c>
      <c r="AT36" s="1171">
        <v>202.42404916237095</v>
      </c>
      <c r="AU36" s="1171">
        <v>-264.1194334865001</v>
      </c>
      <c r="AV36" s="1171">
        <v>-113.64324741914922</v>
      </c>
      <c r="AW36" s="1171">
        <v>-128.96503368819444</v>
      </c>
      <c r="AX36" s="1171">
        <v>-120.35865960167138</v>
      </c>
      <c r="AY36" s="1171">
        <v>-227.47126330918897</v>
      </c>
      <c r="AZ36" s="1171">
        <v>-27.522380390906733</v>
      </c>
      <c r="BA36" s="1171">
        <v>224.71503378630879</v>
      </c>
      <c r="BB36" s="1171">
        <v>193.29763018035726</v>
      </c>
      <c r="BC36" s="1171">
        <v>43.597460845514171</v>
      </c>
      <c r="BD36" s="1171">
        <v>-73.410378088859773</v>
      </c>
      <c r="BE36" s="1171">
        <v>112.70211314501407</v>
      </c>
      <c r="BF36" s="1171">
        <v>460.09296663907742</v>
      </c>
      <c r="BG36" s="1171">
        <v>-222.83013539646481</v>
      </c>
      <c r="BH36" s="1171">
        <v>362.86258495169295</v>
      </c>
      <c r="BI36" s="1171">
        <v>464.66576078390932</v>
      </c>
      <c r="BJ36" s="1171">
        <v>-45.099598815569379</v>
      </c>
      <c r="BK36" s="1171">
        <v>304.82790240676246</v>
      </c>
      <c r="BL36" s="1171">
        <v>427.43041540369035</v>
      </c>
      <c r="BM36" s="1171">
        <v>-270.36360375964648</v>
      </c>
      <c r="BN36" s="1171">
        <v>-121.47100320884758</v>
      </c>
      <c r="BO36" s="1157" t="s">
        <v>284</v>
      </c>
      <c r="BP36" s="1157" t="s">
        <v>284</v>
      </c>
      <c r="BQ36" s="1116"/>
      <c r="BR36" s="1116">
        <v>325</v>
      </c>
      <c r="BS36" s="1116">
        <v>-175</v>
      </c>
      <c r="BT36" s="1116">
        <v>105</v>
      </c>
      <c r="BU36" s="1116">
        <v>190</v>
      </c>
      <c r="BV36" s="1116">
        <v>260</v>
      </c>
      <c r="BW36" s="1116">
        <v>275</v>
      </c>
      <c r="BX36" s="1116">
        <v>185</v>
      </c>
      <c r="BY36" s="1116">
        <v>90</v>
      </c>
      <c r="BZ36" s="1116">
        <v>5</v>
      </c>
      <c r="CA36" s="1116">
        <v>0</v>
      </c>
      <c r="CB36" s="1116">
        <v>929.53750781873816</v>
      </c>
      <c r="CC36" s="1116">
        <v>341.78855192218077</v>
      </c>
      <c r="CD36" s="1116">
        <v>499.85448145739042</v>
      </c>
      <c r="CE36" s="1116">
        <v>1091.7834420286113</v>
      </c>
      <c r="CF36" s="1116">
        <v>365.22018505649743</v>
      </c>
      <c r="CG36" s="1116">
        <v>-377.76268090564929</v>
      </c>
      <c r="CH36" s="1116">
        <v>-249.32369328986582</v>
      </c>
      <c r="CI36" s="1116">
        <v>-254.9936437000957</v>
      </c>
      <c r="CJ36" s="1116">
        <v>418.01266396666608</v>
      </c>
      <c r="CK36" s="1116">
        <v>-29.812917243345602</v>
      </c>
      <c r="CL36" s="1116">
        <v>572.79507978409151</v>
      </c>
      <c r="CM36" s="1116">
        <v>140.03244955522814</v>
      </c>
      <c r="CN36" s="1116">
        <v>419.56616196833994</v>
      </c>
      <c r="CO36" s="1116">
        <v>732.25831781045281</v>
      </c>
      <c r="CP36" s="1116">
        <v>-391.83460696849409</v>
      </c>
      <c r="CQ36" s="1157" t="s">
        <v>284</v>
      </c>
      <c r="CR36" s="1157" t="s">
        <v>284</v>
      </c>
    </row>
    <row r="37" spans="2:96" ht="16.899999999999999" customHeight="1" x14ac:dyDescent="0.45">
      <c r="C37" s="1105" t="s">
        <v>42</v>
      </c>
      <c r="D37" s="1108">
        <v>525</v>
      </c>
      <c r="E37" s="1108">
        <v>460</v>
      </c>
      <c r="F37" s="1108">
        <v>215</v>
      </c>
      <c r="G37" s="1111">
        <v>280</v>
      </c>
      <c r="H37" s="1110">
        <v>284.7268157235788</v>
      </c>
      <c r="I37" s="1110">
        <v>602.89056581124305</v>
      </c>
      <c r="J37" s="1110">
        <v>340.23371148584556</v>
      </c>
      <c r="K37" s="1110">
        <v>272.53796308735127</v>
      </c>
      <c r="L37" s="1110">
        <v>313.55082974607342</v>
      </c>
      <c r="M37" s="1110">
        <v>204.52902706964886</v>
      </c>
      <c r="N37" s="1110">
        <v>401.55620585588707</v>
      </c>
      <c r="O37" s="1110">
        <v>312.63115759241379</v>
      </c>
      <c r="P37" s="1151">
        <v>0.96332135154167609</v>
      </c>
      <c r="Q37" s="1151">
        <v>-0.22145106205975873</v>
      </c>
      <c r="R37" s="1169"/>
      <c r="S37" s="1172">
        <v>15</v>
      </c>
      <c r="T37" s="1172">
        <v>40</v>
      </c>
      <c r="U37" s="1172">
        <v>45</v>
      </c>
      <c r="V37" s="1172">
        <v>75</v>
      </c>
      <c r="W37" s="1172">
        <v>180</v>
      </c>
      <c r="X37" s="1172">
        <v>220</v>
      </c>
      <c r="Y37" s="1172">
        <v>150</v>
      </c>
      <c r="Z37" s="1172">
        <v>115</v>
      </c>
      <c r="AA37" s="1172">
        <v>80</v>
      </c>
      <c r="AB37" s="1172">
        <v>115</v>
      </c>
      <c r="AC37" s="1172">
        <v>30</v>
      </c>
      <c r="AD37" s="1172">
        <v>75</v>
      </c>
      <c r="AE37" s="1172">
        <v>45</v>
      </c>
      <c r="AF37" s="1172">
        <v>65</v>
      </c>
      <c r="AG37" s="1172">
        <v>85</v>
      </c>
      <c r="AH37" s="1172">
        <v>70</v>
      </c>
      <c r="AI37" s="1172">
        <v>70</v>
      </c>
      <c r="AJ37" s="1172">
        <v>50</v>
      </c>
      <c r="AK37" s="1172">
        <v>109.31527753993406</v>
      </c>
      <c r="AL37" s="1172">
        <v>91.035557161028805</v>
      </c>
      <c r="AM37" s="1172">
        <v>54.738350957548711</v>
      </c>
      <c r="AN37" s="1172">
        <v>29.637630065067214</v>
      </c>
      <c r="AO37" s="1172">
        <v>315.96782921449045</v>
      </c>
      <c r="AP37" s="1172">
        <v>143.92676797524715</v>
      </c>
      <c r="AQ37" s="1172">
        <v>105.69083035271149</v>
      </c>
      <c r="AR37" s="1172">
        <v>37.305138268794025</v>
      </c>
      <c r="AS37" s="1172">
        <v>22.2948930926446</v>
      </c>
      <c r="AT37" s="1172">
        <v>112.71734786587038</v>
      </c>
      <c r="AU37" s="1172">
        <v>115.49174854075402</v>
      </c>
      <c r="AV37" s="1172">
        <v>89.729721986576635</v>
      </c>
      <c r="AW37" s="1172">
        <v>72.682768998869875</v>
      </c>
      <c r="AX37" s="1172">
        <v>91.797159422509054</v>
      </c>
      <c r="AY37" s="1172">
        <v>101.38885891498997</v>
      </c>
      <c r="AZ37" s="1172">
        <v>6.6691757509823386</v>
      </c>
      <c r="BA37" s="1172">
        <v>124.3803634074946</v>
      </c>
      <c r="BB37" s="1172">
        <v>44.848404630445891</v>
      </c>
      <c r="BC37" s="1172">
        <v>79.427642712687103</v>
      </c>
      <c r="BD37" s="1172">
        <v>64.894418995445847</v>
      </c>
      <c r="BE37" s="1172">
        <v>59.72635635678418</v>
      </c>
      <c r="BF37" s="1172">
        <v>15.28441997460307</v>
      </c>
      <c r="BG37" s="1172">
        <v>72.157116767374944</v>
      </c>
      <c r="BH37" s="1172">
        <v>57.361133970886698</v>
      </c>
      <c r="BI37" s="1172">
        <v>73.96807471922223</v>
      </c>
      <c r="BJ37" s="1172">
        <v>127.76287424911754</v>
      </c>
      <c r="BK37" s="1172">
        <v>82.155539858512626</v>
      </c>
      <c r="BL37" s="1172">
        <v>117.66971702903467</v>
      </c>
      <c r="BM37" s="1172">
        <v>105.06887281829653</v>
      </c>
      <c r="BN37" s="1172">
        <v>36.94087814972886</v>
      </c>
      <c r="BO37" s="1157">
        <v>-0.71086375156448067</v>
      </c>
      <c r="BP37" s="1157">
        <v>-0.64841273006122857</v>
      </c>
      <c r="BQ37" s="1116"/>
      <c r="BR37" s="1169">
        <v>-5</v>
      </c>
      <c r="BS37" s="1169">
        <v>55</v>
      </c>
      <c r="BT37" s="1169">
        <v>120</v>
      </c>
      <c r="BU37" s="1169">
        <v>400</v>
      </c>
      <c r="BV37" s="1169">
        <v>265</v>
      </c>
      <c r="BW37" s="1169">
        <v>195</v>
      </c>
      <c r="BX37" s="1169">
        <v>105</v>
      </c>
      <c r="BY37" s="1169">
        <v>110</v>
      </c>
      <c r="BZ37" s="1169">
        <v>155</v>
      </c>
      <c r="CA37" s="1169">
        <v>120</v>
      </c>
      <c r="CB37" s="1169">
        <v>200.35083470096288</v>
      </c>
      <c r="CC37" s="1169">
        <v>84.375981022615917</v>
      </c>
      <c r="CD37" s="1169">
        <v>459.89459718973762</v>
      </c>
      <c r="CE37" s="1169">
        <v>142.99596862150551</v>
      </c>
      <c r="CF37" s="1169">
        <v>135.01224095851498</v>
      </c>
      <c r="CG37" s="1169">
        <v>205.22147052733067</v>
      </c>
      <c r="CH37" s="1169">
        <v>164.47992842137893</v>
      </c>
      <c r="CI37" s="1169">
        <v>108.0580346659723</v>
      </c>
      <c r="CJ37" s="1169">
        <v>169.22876803794048</v>
      </c>
      <c r="CK37" s="1169">
        <v>144.32206170813294</v>
      </c>
      <c r="CL37" s="1169">
        <v>75.010776331387248</v>
      </c>
      <c r="CM37" s="1169">
        <v>129.51825073826166</v>
      </c>
      <c r="CN37" s="1169">
        <v>201.73094896833976</v>
      </c>
      <c r="CO37" s="1169">
        <v>199.82525688754731</v>
      </c>
      <c r="CP37" s="1169">
        <v>142.0097509680254</v>
      </c>
      <c r="CQ37" s="1157">
        <v>-0.29604380639525563</v>
      </c>
      <c r="CR37" s="1157">
        <v>-0.28933032200257791</v>
      </c>
    </row>
    <row r="38" spans="2:96" ht="16.899999999999999" customHeight="1" x14ac:dyDescent="0.45">
      <c r="C38" s="1105" t="s">
        <v>245</v>
      </c>
      <c r="D38" s="1108" t="s">
        <v>101</v>
      </c>
      <c r="E38" s="1108" t="s">
        <v>101</v>
      </c>
      <c r="F38" s="1108" t="s">
        <v>101</v>
      </c>
      <c r="G38" s="1111" t="s">
        <v>101</v>
      </c>
      <c r="H38" s="1110">
        <v>16.352667609754526</v>
      </c>
      <c r="I38" s="1110">
        <v>22.930494188756892</v>
      </c>
      <c r="J38" s="1110">
        <v>26.8688135418844</v>
      </c>
      <c r="K38" s="1110">
        <v>90.028654572636526</v>
      </c>
      <c r="L38" s="1110">
        <v>134.36577777777779</v>
      </c>
      <c r="M38" s="1110">
        <v>161.89330000000001</v>
      </c>
      <c r="N38" s="1110">
        <v>165.434292</v>
      </c>
      <c r="O38" s="1110">
        <v>105.89603733999999</v>
      </c>
      <c r="P38" s="1151">
        <v>2.187238137711689E-2</v>
      </c>
      <c r="Q38" s="1151">
        <v>-0.35989064866914056</v>
      </c>
      <c r="R38" s="1169"/>
      <c r="S38" s="1108" t="s">
        <v>101</v>
      </c>
      <c r="T38" s="1108" t="s">
        <v>101</v>
      </c>
      <c r="U38" s="1108" t="s">
        <v>101</v>
      </c>
      <c r="V38" s="1108" t="s">
        <v>101</v>
      </c>
      <c r="W38" s="1108" t="s">
        <v>101</v>
      </c>
      <c r="X38" s="1108" t="s">
        <v>101</v>
      </c>
      <c r="Y38" s="1108" t="s">
        <v>101</v>
      </c>
      <c r="Z38" s="1108" t="s">
        <v>101</v>
      </c>
      <c r="AA38" s="1108" t="s">
        <v>101</v>
      </c>
      <c r="AB38" s="1108" t="s">
        <v>101</v>
      </c>
      <c r="AC38" s="1108" t="s">
        <v>101</v>
      </c>
      <c r="AD38" s="1108" t="s">
        <v>101</v>
      </c>
      <c r="AE38" s="1108" t="s">
        <v>101</v>
      </c>
      <c r="AF38" s="1108" t="s">
        <v>101</v>
      </c>
      <c r="AG38" s="1108" t="s">
        <v>101</v>
      </c>
      <c r="AH38" s="1108" t="s">
        <v>101</v>
      </c>
      <c r="AI38" s="1108" t="s">
        <v>101</v>
      </c>
      <c r="AJ38" s="1108" t="s">
        <v>101</v>
      </c>
      <c r="AK38" s="1108">
        <v>4.0881669024386316</v>
      </c>
      <c r="AL38" s="1108">
        <v>4.0881669024386316</v>
      </c>
      <c r="AM38" s="1108">
        <v>4.0881669024386316</v>
      </c>
      <c r="AN38" s="1108">
        <v>4.0881669024386316</v>
      </c>
      <c r="AO38" s="1108">
        <v>11.465247094378446</v>
      </c>
      <c r="AP38" s="1108">
        <v>5.7326235471892231</v>
      </c>
      <c r="AQ38" s="1108">
        <v>2.8663117735946115</v>
      </c>
      <c r="AR38" s="1108">
        <v>2.8663117735946115</v>
      </c>
      <c r="AS38" s="1108">
        <v>6.7172033854711</v>
      </c>
      <c r="AT38" s="1108">
        <v>6.7172033854711</v>
      </c>
      <c r="AU38" s="1108">
        <v>6.7172033854711</v>
      </c>
      <c r="AV38" s="1108">
        <v>6.7172033854711</v>
      </c>
      <c r="AW38" s="1108">
        <v>22.507163643159132</v>
      </c>
      <c r="AX38" s="1108">
        <v>22.507163643159132</v>
      </c>
      <c r="AY38" s="1108">
        <v>22.507163643159132</v>
      </c>
      <c r="AZ38" s="1108">
        <v>22.507163643159132</v>
      </c>
      <c r="BA38" s="1108">
        <v>30.904128888888895</v>
      </c>
      <c r="BB38" s="1108">
        <v>20.154866666666667</v>
      </c>
      <c r="BC38" s="1108">
        <v>34.935102222222227</v>
      </c>
      <c r="BD38" s="1108">
        <v>48.371680000000005</v>
      </c>
      <c r="BE38" s="1108">
        <v>53.338000000000001</v>
      </c>
      <c r="BF38" s="1108">
        <v>40.763999999999996</v>
      </c>
      <c r="BG38" s="1108">
        <v>30.0533</v>
      </c>
      <c r="BH38" s="1108">
        <v>37.738</v>
      </c>
      <c r="BI38" s="1108">
        <v>35.235530000000004</v>
      </c>
      <c r="BJ38" s="1108">
        <v>46.878599999999992</v>
      </c>
      <c r="BK38" s="1108">
        <v>34.260762</v>
      </c>
      <c r="BL38" s="1108">
        <v>49.059400000000004</v>
      </c>
      <c r="BM38" s="1108">
        <v>44.044412500000007</v>
      </c>
      <c r="BN38" s="1108">
        <v>21.095369999999996</v>
      </c>
      <c r="BO38" s="1157">
        <v>-0.55000000000000004</v>
      </c>
      <c r="BP38" s="1157">
        <v>-0.52104321972736067</v>
      </c>
      <c r="BQ38" s="1116"/>
      <c r="BR38" s="1108" t="s">
        <v>101</v>
      </c>
      <c r="BS38" s="1108" t="s">
        <v>101</v>
      </c>
      <c r="BT38" s="1108" t="s">
        <v>101</v>
      </c>
      <c r="BU38" s="1108" t="s">
        <v>101</v>
      </c>
      <c r="BV38" s="1108" t="s">
        <v>101</v>
      </c>
      <c r="BW38" s="1108" t="s">
        <v>101</v>
      </c>
      <c r="BX38" s="1108" t="s">
        <v>101</v>
      </c>
      <c r="BY38" s="1108" t="s">
        <v>101</v>
      </c>
      <c r="BZ38" s="1108" t="s">
        <v>101</v>
      </c>
      <c r="CA38" s="1108" t="s">
        <v>101</v>
      </c>
      <c r="CB38" s="1108">
        <v>8.1763338048772631</v>
      </c>
      <c r="CC38" s="1108">
        <v>8.1763338048772631</v>
      </c>
      <c r="CD38" s="1108">
        <v>17.197870641567668</v>
      </c>
      <c r="CE38" s="1108">
        <v>5.7326235471892231</v>
      </c>
      <c r="CF38" s="1108">
        <v>13.4344067709422</v>
      </c>
      <c r="CG38" s="1108">
        <v>13.4344067709422</v>
      </c>
      <c r="CH38" s="1108">
        <v>45.014327286318263</v>
      </c>
      <c r="CI38" s="1108">
        <v>45.014327286318263</v>
      </c>
      <c r="CJ38" s="1108">
        <v>51.058995555555562</v>
      </c>
      <c r="CK38" s="1108">
        <v>83.306782222222239</v>
      </c>
      <c r="CL38" s="1108">
        <v>94.102000000000004</v>
      </c>
      <c r="CM38" s="1108">
        <v>67.791300000000007</v>
      </c>
      <c r="CN38" s="1108">
        <v>82.114129999999989</v>
      </c>
      <c r="CO38" s="1108">
        <v>83.32016200000001</v>
      </c>
      <c r="CP38" s="1108">
        <v>65.139782499999995</v>
      </c>
      <c r="CQ38" s="1157">
        <v>-0.20671652369695681</v>
      </c>
      <c r="CR38" s="1157">
        <v>-0.21819904166772996</v>
      </c>
    </row>
    <row r="39" spans="2:96" ht="16.899999999999999" customHeight="1" x14ac:dyDescent="0.45">
      <c r="C39" s="1105" t="s">
        <v>43</v>
      </c>
      <c r="D39" s="1108">
        <v>-240</v>
      </c>
      <c r="E39" s="1108">
        <v>-10</v>
      </c>
      <c r="F39" s="1108">
        <v>105</v>
      </c>
      <c r="G39" s="1111">
        <v>-245</v>
      </c>
      <c r="H39" s="1110">
        <v>990.46104267343992</v>
      </c>
      <c r="I39" s="1110">
        <v>507.43297910000007</v>
      </c>
      <c r="J39" s="1110">
        <v>-241.04985259999987</v>
      </c>
      <c r="K39" s="1110">
        <v>-559.39852419999988</v>
      </c>
      <c r="L39" s="1110">
        <v>-74.216179800000276</v>
      </c>
      <c r="M39" s="1110">
        <v>296.47576420000019</v>
      </c>
      <c r="N39" s="1110">
        <v>200.43782259999978</v>
      </c>
      <c r="O39" s="1110">
        <v>-389.36396059999981</v>
      </c>
      <c r="P39" s="1151">
        <v>-0.32393184602844627</v>
      </c>
      <c r="Q39" s="1151" t="s">
        <v>284</v>
      </c>
      <c r="R39" s="1169"/>
      <c r="S39" s="1172">
        <v>-95</v>
      </c>
      <c r="T39" s="1172">
        <v>-30</v>
      </c>
      <c r="U39" s="1172">
        <v>-50</v>
      </c>
      <c r="V39" s="1172">
        <v>45</v>
      </c>
      <c r="W39" s="1172">
        <v>110</v>
      </c>
      <c r="X39" s="1172">
        <v>-345</v>
      </c>
      <c r="Y39" s="1172">
        <v>-25</v>
      </c>
      <c r="Z39" s="1172">
        <v>-15</v>
      </c>
      <c r="AA39" s="1172">
        <v>-85</v>
      </c>
      <c r="AB39" s="1172">
        <v>115</v>
      </c>
      <c r="AC39" s="1172">
        <v>60</v>
      </c>
      <c r="AD39" s="1172">
        <v>30</v>
      </c>
      <c r="AE39" s="1172">
        <v>-40</v>
      </c>
      <c r="AF39" s="1172">
        <v>55</v>
      </c>
      <c r="AG39" s="1172">
        <v>-15</v>
      </c>
      <c r="AH39" s="1172">
        <v>-125</v>
      </c>
      <c r="AI39" s="1172">
        <v>5</v>
      </c>
      <c r="AJ39" s="1172">
        <v>-115</v>
      </c>
      <c r="AK39" s="1172">
        <v>687.30098298000007</v>
      </c>
      <c r="AL39" s="1172">
        <v>50.292911704479891</v>
      </c>
      <c r="AM39" s="1172">
        <v>207.02078668415976</v>
      </c>
      <c r="AN39" s="1172">
        <v>45.846361304800141</v>
      </c>
      <c r="AO39" s="1172">
        <v>-214.05606529999986</v>
      </c>
      <c r="AP39" s="1172">
        <v>119.11496499999951</v>
      </c>
      <c r="AQ39" s="1172">
        <v>528.75246470000036</v>
      </c>
      <c r="AR39" s="1172">
        <v>73.621614700000109</v>
      </c>
      <c r="AS39" s="1172">
        <v>100.38166739999974</v>
      </c>
      <c r="AT39" s="1172">
        <v>33.979730200000191</v>
      </c>
      <c r="AU39" s="1172">
        <v>-213.37130419999994</v>
      </c>
      <c r="AV39" s="1172">
        <v>-162.03994599999982</v>
      </c>
      <c r="AW39" s="1172">
        <v>-166.41974060000015</v>
      </c>
      <c r="AX39" s="1172">
        <v>-111.71180959999987</v>
      </c>
      <c r="AY39" s="1172">
        <v>-217.28717849999998</v>
      </c>
      <c r="AZ39" s="1172">
        <v>-63.979795499999902</v>
      </c>
      <c r="BA39" s="1172">
        <v>40.330283399999715</v>
      </c>
      <c r="BB39" s="1172">
        <v>155.21315000000007</v>
      </c>
      <c r="BC39" s="1172">
        <v>-98.747707000000077</v>
      </c>
      <c r="BD39" s="1172">
        <v>-171.0119062</v>
      </c>
      <c r="BE39" s="1172">
        <v>11.010812200000277</v>
      </c>
      <c r="BF39" s="1172">
        <v>444.05345099999931</v>
      </c>
      <c r="BG39" s="1172">
        <v>-300.29840799999965</v>
      </c>
      <c r="BH39" s="1172">
        <v>141.70990900000021</v>
      </c>
      <c r="BI39" s="1172">
        <v>-5.9836120000002122</v>
      </c>
      <c r="BJ39" s="1172">
        <v>97.208695000000318</v>
      </c>
      <c r="BK39" s="1172">
        <v>-169.26038500000035</v>
      </c>
      <c r="BL39" s="1172">
        <v>278.47312460000006</v>
      </c>
      <c r="BM39" s="1172">
        <v>-300.22935880000006</v>
      </c>
      <c r="BN39" s="1172">
        <v>-233.52025280000001</v>
      </c>
      <c r="BO39" s="1157" t="s">
        <v>284</v>
      </c>
      <c r="BP39" s="1157" t="s">
        <v>284</v>
      </c>
      <c r="BQ39" s="1116"/>
      <c r="BR39" s="1169">
        <v>340</v>
      </c>
      <c r="BS39" s="1169">
        <v>-125</v>
      </c>
      <c r="BT39" s="1169">
        <v>-5</v>
      </c>
      <c r="BU39" s="1169">
        <v>-235</v>
      </c>
      <c r="BV39" s="1169">
        <v>-40</v>
      </c>
      <c r="BW39" s="1169">
        <v>30</v>
      </c>
      <c r="BX39" s="1169">
        <v>90</v>
      </c>
      <c r="BY39" s="1169">
        <v>15</v>
      </c>
      <c r="BZ39" s="1169">
        <v>-140</v>
      </c>
      <c r="CA39" s="1169">
        <v>-110</v>
      </c>
      <c r="CB39" s="1169">
        <v>737.59389468448001</v>
      </c>
      <c r="CC39" s="1169">
        <v>252.86714798895991</v>
      </c>
      <c r="CD39" s="1169">
        <v>-94.941100300000343</v>
      </c>
      <c r="CE39" s="1169">
        <v>602.37407940000048</v>
      </c>
      <c r="CF39" s="1169">
        <v>134.36139759999992</v>
      </c>
      <c r="CG39" s="1169">
        <v>-375.41125019999976</v>
      </c>
      <c r="CH39" s="1169">
        <v>-278.13155019999999</v>
      </c>
      <c r="CI39" s="1169">
        <v>-281.26697399999989</v>
      </c>
      <c r="CJ39" s="1169">
        <v>195.5434333999998</v>
      </c>
      <c r="CK39" s="1169">
        <v>-269.7596132000001</v>
      </c>
      <c r="CL39" s="1169">
        <v>455.06426319999957</v>
      </c>
      <c r="CM39" s="1169">
        <v>-158.58849899999944</v>
      </c>
      <c r="CN39" s="1169">
        <v>91.225083000000112</v>
      </c>
      <c r="CO39" s="1169">
        <v>109.21273959999971</v>
      </c>
      <c r="CP39" s="1169">
        <v>-533.74961160000009</v>
      </c>
      <c r="CQ39" s="1157" t="s">
        <v>284</v>
      </c>
      <c r="CR39" s="1157" t="s">
        <v>284</v>
      </c>
    </row>
    <row r="40" spans="2:96" ht="16.899999999999999" customHeight="1" x14ac:dyDescent="0.45">
      <c r="C40" s="1105" t="s">
        <v>37</v>
      </c>
      <c r="D40" s="1108">
        <v>20</v>
      </c>
      <c r="E40" s="1108">
        <v>85</v>
      </c>
      <c r="F40" s="1108">
        <v>-45</v>
      </c>
      <c r="G40" s="1111">
        <v>-20</v>
      </c>
      <c r="H40" s="1110">
        <v>-20.214466265854323</v>
      </c>
      <c r="I40" s="1110">
        <v>458.38388438600157</v>
      </c>
      <c r="J40" s="1110">
        <v>-138.59516827688202</v>
      </c>
      <c r="K40" s="1110">
        <v>-307.48543044994938</v>
      </c>
      <c r="L40" s="1110">
        <v>14.499318999469512</v>
      </c>
      <c r="M40" s="1110">
        <v>49.929438069670624</v>
      </c>
      <c r="N40" s="1110">
        <v>384.39615932290576</v>
      </c>
      <c r="O40" s="1110">
        <v>-111.84694097261388</v>
      </c>
      <c r="P40" s="1151" t="s">
        <v>285</v>
      </c>
      <c r="Q40" s="1151" t="s">
        <v>284</v>
      </c>
      <c r="R40" s="1169"/>
      <c r="S40" s="1172">
        <v>-95</v>
      </c>
      <c r="T40" s="1172">
        <v>-10</v>
      </c>
      <c r="U40" s="1172">
        <v>-5</v>
      </c>
      <c r="V40" s="1172">
        <v>-5</v>
      </c>
      <c r="W40" s="1172">
        <v>-5</v>
      </c>
      <c r="X40" s="1172">
        <v>30</v>
      </c>
      <c r="Y40" s="1172">
        <v>40</v>
      </c>
      <c r="Z40" s="1172">
        <v>-5</v>
      </c>
      <c r="AA40" s="1172">
        <v>55</v>
      </c>
      <c r="AB40" s="1172">
        <v>-5</v>
      </c>
      <c r="AC40" s="1172">
        <v>-10</v>
      </c>
      <c r="AD40" s="1172">
        <v>0</v>
      </c>
      <c r="AE40" s="1172">
        <v>-15</v>
      </c>
      <c r="AF40" s="1172">
        <v>-20</v>
      </c>
      <c r="AG40" s="1172">
        <v>-10</v>
      </c>
      <c r="AH40" s="1172">
        <v>0</v>
      </c>
      <c r="AI40" s="1172">
        <v>-10</v>
      </c>
      <c r="AJ40" s="1172">
        <v>0</v>
      </c>
      <c r="AK40" s="1172">
        <v>-3.7135677817608959</v>
      </c>
      <c r="AL40" s="1172">
        <v>-12.869987589821081</v>
      </c>
      <c r="AM40" s="1172">
        <v>-9.6579941485684895</v>
      </c>
      <c r="AN40" s="1172">
        <v>6.0270832542961434</v>
      </c>
      <c r="AO40" s="1172">
        <v>-20.442004790457666</v>
      </c>
      <c r="AP40" s="1172">
        <v>138.14511871654315</v>
      </c>
      <c r="AQ40" s="1172">
        <v>341.55213041940618</v>
      </c>
      <c r="AR40" s="1172">
        <v>-0.87135995949008427</v>
      </c>
      <c r="AS40" s="1172">
        <v>33.40237201601105</v>
      </c>
      <c r="AT40" s="1172">
        <v>49.009767711029298</v>
      </c>
      <c r="AU40" s="1172">
        <v>-172.95708121272526</v>
      </c>
      <c r="AV40" s="1172">
        <v>-48.050226791197126</v>
      </c>
      <c r="AW40" s="1172">
        <v>-57.735225730223291</v>
      </c>
      <c r="AX40" s="1172">
        <v>-122.9511730673397</v>
      </c>
      <c r="AY40" s="1172">
        <v>-134.08010736733809</v>
      </c>
      <c r="AZ40" s="1172">
        <v>7.2810757149516956</v>
      </c>
      <c r="BA40" s="1172">
        <v>29.100258089925571</v>
      </c>
      <c r="BB40" s="1172">
        <v>-26.918791116755351</v>
      </c>
      <c r="BC40" s="1172">
        <v>27.982422910604917</v>
      </c>
      <c r="BD40" s="1172">
        <v>-15.664570884305624</v>
      </c>
      <c r="BE40" s="1172">
        <v>-11.373055411770382</v>
      </c>
      <c r="BF40" s="1172">
        <v>-40.008904335524939</v>
      </c>
      <c r="BG40" s="1172">
        <v>-24.742144163840084</v>
      </c>
      <c r="BH40" s="1172">
        <v>126.05354198080603</v>
      </c>
      <c r="BI40" s="1172">
        <v>361.44576806468729</v>
      </c>
      <c r="BJ40" s="1172">
        <v>-316.94976806468725</v>
      </c>
      <c r="BK40" s="1172">
        <v>357.67198554825018</v>
      </c>
      <c r="BL40" s="1172">
        <v>-17.771826225344416</v>
      </c>
      <c r="BM40" s="1172">
        <v>-119.24753027794299</v>
      </c>
      <c r="BN40" s="1172">
        <v>54.013001441423576</v>
      </c>
      <c r="BO40" s="1157" t="s">
        <v>284</v>
      </c>
      <c r="BP40" s="1157" t="s">
        <v>284</v>
      </c>
      <c r="BQ40" s="1116"/>
      <c r="BR40" s="1169">
        <v>-10</v>
      </c>
      <c r="BS40" s="1169">
        <v>-105</v>
      </c>
      <c r="BT40" s="1169">
        <v>-10</v>
      </c>
      <c r="BU40" s="1169">
        <v>25</v>
      </c>
      <c r="BV40" s="1169">
        <v>35</v>
      </c>
      <c r="BW40" s="1169">
        <v>50</v>
      </c>
      <c r="BX40" s="1169">
        <v>-10</v>
      </c>
      <c r="BY40" s="1169">
        <v>-35</v>
      </c>
      <c r="BZ40" s="1169">
        <v>-10</v>
      </c>
      <c r="CA40" s="1169">
        <v>-10</v>
      </c>
      <c r="CB40" s="1169">
        <v>-16.583555371581976</v>
      </c>
      <c r="CC40" s="1169">
        <v>-3.630910894272346</v>
      </c>
      <c r="CD40" s="1169">
        <v>117.70311392608548</v>
      </c>
      <c r="CE40" s="1169">
        <v>340.68077045991612</v>
      </c>
      <c r="CF40" s="1169">
        <v>82.412139727040341</v>
      </c>
      <c r="CG40" s="1169">
        <v>-221.00730800392239</v>
      </c>
      <c r="CH40" s="1169">
        <v>-180.68639879756299</v>
      </c>
      <c r="CI40" s="1169">
        <v>-126.79903165238639</v>
      </c>
      <c r="CJ40" s="1169">
        <v>2.1814669731702203</v>
      </c>
      <c r="CK40" s="1169">
        <v>12.317852026299294</v>
      </c>
      <c r="CL40" s="1169">
        <v>-51.381959747295319</v>
      </c>
      <c r="CM40" s="1169">
        <v>101.31139781696595</v>
      </c>
      <c r="CN40" s="1169">
        <v>44.496000000000038</v>
      </c>
      <c r="CO40" s="1169">
        <v>339.90015932290578</v>
      </c>
      <c r="CP40" s="1169">
        <v>-65.234528836519416</v>
      </c>
      <c r="CQ40" s="1157" t="s">
        <v>284</v>
      </c>
      <c r="CR40" s="1157" t="s">
        <v>284</v>
      </c>
    </row>
    <row r="41" spans="2:96" ht="16.899999999999999" customHeight="1" x14ac:dyDescent="0.45">
      <c r="B41" s="1104"/>
      <c r="C41" s="1116"/>
      <c r="D41" s="1116"/>
      <c r="E41" s="1116"/>
      <c r="F41" s="1116"/>
      <c r="G41" s="1117"/>
      <c r="H41" s="1118"/>
      <c r="I41" s="1116"/>
      <c r="J41" s="1116"/>
      <c r="K41" s="1116"/>
      <c r="L41" s="1116"/>
      <c r="M41" s="1116"/>
      <c r="N41" s="1116"/>
      <c r="O41" s="1116"/>
      <c r="P41" s="1116"/>
      <c r="Q41" s="1157"/>
      <c r="R41" s="1169"/>
      <c r="S41" s="1116"/>
      <c r="T41" s="1116"/>
      <c r="U41" s="1116"/>
      <c r="V41" s="1116"/>
      <c r="W41" s="1116"/>
      <c r="X41" s="1116"/>
      <c r="Y41" s="1116"/>
      <c r="Z41" s="1116"/>
      <c r="AA41" s="1116"/>
      <c r="AB41" s="1116"/>
      <c r="AC41" s="1116"/>
      <c r="AD41" s="1116"/>
      <c r="AE41" s="1116"/>
      <c r="AF41" s="1116"/>
      <c r="AG41" s="1116"/>
      <c r="AH41" s="1116"/>
      <c r="AI41" s="1116"/>
      <c r="AJ41" s="1116"/>
      <c r="AK41" s="1116"/>
      <c r="AL41" s="1116"/>
      <c r="AM41" s="1116"/>
      <c r="AN41" s="1116"/>
      <c r="AO41" s="1116"/>
      <c r="AP41" s="1116"/>
      <c r="AQ41" s="1116"/>
      <c r="AR41" s="1116"/>
      <c r="AS41" s="1116"/>
      <c r="AT41" s="1116"/>
      <c r="AU41" s="1116"/>
      <c r="AV41" s="1116"/>
      <c r="AW41" s="1116"/>
      <c r="AX41" s="1116"/>
      <c r="AY41" s="1116"/>
      <c r="AZ41" s="1116"/>
      <c r="BA41" s="1116"/>
      <c r="BB41" s="1116"/>
      <c r="BC41" s="1116"/>
      <c r="BD41" s="1116"/>
      <c r="BE41" s="1116"/>
      <c r="BF41" s="1116"/>
      <c r="BG41" s="1116"/>
      <c r="BH41" s="1116"/>
      <c r="BI41" s="1116"/>
      <c r="BJ41" s="1116"/>
      <c r="BK41" s="1116"/>
      <c r="BL41" s="1116"/>
      <c r="BM41" s="1116"/>
      <c r="BN41" s="1116"/>
      <c r="BO41" s="1157"/>
      <c r="BP41" s="1157"/>
      <c r="BQ41" s="1116"/>
      <c r="BR41" s="1116"/>
      <c r="BS41" s="1116"/>
      <c r="BT41" s="1116"/>
      <c r="BU41" s="1116"/>
      <c r="BV41" s="1116"/>
      <c r="BW41" s="1116"/>
      <c r="BX41" s="1116"/>
      <c r="BY41" s="1116"/>
      <c r="BZ41" s="1116"/>
      <c r="CA41" s="1116"/>
      <c r="CB41" s="1116"/>
      <c r="CC41" s="1116"/>
      <c r="CD41" s="1116"/>
      <c r="CE41" s="1116"/>
      <c r="CF41" s="1116"/>
      <c r="CG41" s="1116"/>
      <c r="CH41" s="1116"/>
      <c r="CI41" s="1116"/>
      <c r="CJ41" s="1116"/>
      <c r="CK41" s="1116"/>
      <c r="CL41" s="1116"/>
      <c r="CM41" s="1116"/>
      <c r="CN41" s="1116"/>
      <c r="CO41" s="1116"/>
      <c r="CP41" s="1116"/>
      <c r="CQ41" s="1157"/>
      <c r="CR41" s="1157"/>
    </row>
    <row r="42" spans="2:96" ht="16.899999999999999" customHeight="1" x14ac:dyDescent="0.45">
      <c r="B42" s="1131" t="s">
        <v>26</v>
      </c>
      <c r="C42" s="1132"/>
      <c r="D42" s="1133">
        <v>8265</v>
      </c>
      <c r="E42" s="1133">
        <v>8430</v>
      </c>
      <c r="F42" s="1133">
        <v>7935</v>
      </c>
      <c r="G42" s="1134">
        <v>7415</v>
      </c>
      <c r="H42" s="1134">
        <v>8393.2743221825986</v>
      </c>
      <c r="I42" s="1134">
        <v>7715.2690166436514</v>
      </c>
      <c r="J42" s="1134">
        <v>6853.1358143674697</v>
      </c>
      <c r="K42" s="1134">
        <v>6473.0981174704993</v>
      </c>
      <c r="L42" s="1134">
        <v>7936.8670499981645</v>
      </c>
      <c r="M42" s="1134">
        <v>8418.26785461295</v>
      </c>
      <c r="N42" s="1134">
        <v>8671.0949853237234</v>
      </c>
      <c r="O42" s="1134">
        <v>7088.6960600957082</v>
      </c>
      <c r="P42" s="1161">
        <v>3.0033153503452814E-2</v>
      </c>
      <c r="Q42" s="1161">
        <v>-0.18249124567385167</v>
      </c>
      <c r="R42" s="1169"/>
      <c r="S42" s="1173">
        <v>1730</v>
      </c>
      <c r="T42" s="1173">
        <v>1930</v>
      </c>
      <c r="U42" s="1173">
        <v>2000</v>
      </c>
      <c r="V42" s="1173">
        <v>2065</v>
      </c>
      <c r="W42" s="1173">
        <v>2285</v>
      </c>
      <c r="X42" s="1173">
        <v>1885</v>
      </c>
      <c r="Y42" s="1173">
        <v>2105</v>
      </c>
      <c r="Z42" s="1173">
        <v>2105</v>
      </c>
      <c r="AA42" s="1173">
        <v>1980</v>
      </c>
      <c r="AB42" s="1173">
        <v>2245</v>
      </c>
      <c r="AC42" s="1173">
        <v>2015</v>
      </c>
      <c r="AD42" s="1173">
        <v>1995</v>
      </c>
      <c r="AE42" s="1173">
        <v>1830</v>
      </c>
      <c r="AF42" s="1173">
        <v>2100</v>
      </c>
      <c r="AG42" s="1173">
        <v>1945</v>
      </c>
      <c r="AH42" s="1173">
        <v>1830</v>
      </c>
      <c r="AI42" s="1173">
        <v>1850</v>
      </c>
      <c r="AJ42" s="1173">
        <v>1795</v>
      </c>
      <c r="AK42" s="1173">
        <v>2766.9827352043612</v>
      </c>
      <c r="AL42" s="1173">
        <v>1917.8489258111936</v>
      </c>
      <c r="AM42" s="1173">
        <v>1986.3440905176653</v>
      </c>
      <c r="AN42" s="1173">
        <v>1722.0985706493793</v>
      </c>
      <c r="AO42" s="1173">
        <v>1753.9883236152093</v>
      </c>
      <c r="AP42" s="1173">
        <v>1601.0878987156236</v>
      </c>
      <c r="AQ42" s="1173">
        <v>2550.6565826644392</v>
      </c>
      <c r="AR42" s="1173">
        <v>1809.5362116483786</v>
      </c>
      <c r="AS42" s="1173">
        <v>1814.395891741018</v>
      </c>
      <c r="AT42" s="1173">
        <v>2025.1901448545689</v>
      </c>
      <c r="AU42" s="1173">
        <v>1447.8294192063356</v>
      </c>
      <c r="AV42" s="1173">
        <v>1565.7203570891575</v>
      </c>
      <c r="AW42" s="1173">
        <v>1669.5713971488867</v>
      </c>
      <c r="AX42" s="1173">
        <v>1677.5373496450277</v>
      </c>
      <c r="AY42" s="1173">
        <v>1483.0640427699664</v>
      </c>
      <c r="AZ42" s="1173">
        <v>1642.9253263990067</v>
      </c>
      <c r="BA42" s="1173">
        <v>2182.5226406093634</v>
      </c>
      <c r="BB42" s="1173">
        <v>2256.774553553656</v>
      </c>
      <c r="BC42" s="1173">
        <v>1713.7466134442329</v>
      </c>
      <c r="BD42" s="1173">
        <v>1783.8232406887203</v>
      </c>
      <c r="BE42" s="1173">
        <v>2165.395554854023</v>
      </c>
      <c r="BF42" s="1173">
        <v>2434.9660374725759</v>
      </c>
      <c r="BG42" s="1173">
        <v>1572.549173927451</v>
      </c>
      <c r="BH42" s="1173">
        <v>2245.3570867344833</v>
      </c>
      <c r="BI42" s="1173">
        <v>2255.8691837721767</v>
      </c>
      <c r="BJ42" s="1173">
        <v>1971.4908076089878</v>
      </c>
      <c r="BK42" s="1173">
        <v>2142.0839797621188</v>
      </c>
      <c r="BL42" s="1173">
        <v>2301.6510133726078</v>
      </c>
      <c r="BM42" s="1173">
        <v>1494.8789030221305</v>
      </c>
      <c r="BN42" s="1173">
        <v>1662.626085081617</v>
      </c>
      <c r="BO42" s="1161">
        <v>-0.15666556563961875</v>
      </c>
      <c r="BP42" s="1161">
        <v>0.11221456247750861</v>
      </c>
      <c r="BQ42" s="1116"/>
      <c r="BR42" s="1132">
        <v>4420</v>
      </c>
      <c r="BS42" s="1132">
        <v>3670</v>
      </c>
      <c r="BT42" s="1132">
        <v>4065</v>
      </c>
      <c r="BU42" s="1132">
        <v>4170</v>
      </c>
      <c r="BV42" s="1132">
        <v>4210</v>
      </c>
      <c r="BW42" s="1132">
        <v>4225</v>
      </c>
      <c r="BX42" s="1132">
        <v>4010</v>
      </c>
      <c r="BY42" s="1132">
        <v>3930</v>
      </c>
      <c r="BZ42" s="1132">
        <v>3775</v>
      </c>
      <c r="CA42" s="1132">
        <v>3645</v>
      </c>
      <c r="CB42" s="1132">
        <v>4684.8316610155543</v>
      </c>
      <c r="CC42" s="1132">
        <v>3708.4426611670447</v>
      </c>
      <c r="CD42" s="1132">
        <v>3355.0762223308329</v>
      </c>
      <c r="CE42" s="1132">
        <v>4360.1927943128176</v>
      </c>
      <c r="CF42" s="1132">
        <v>3839.5860365955868</v>
      </c>
      <c r="CG42" s="1132">
        <v>3013.5497762954928</v>
      </c>
      <c r="CH42" s="1132">
        <v>3347.1087467939142</v>
      </c>
      <c r="CI42" s="1132">
        <v>3125.9893691689731</v>
      </c>
      <c r="CJ42" s="1132">
        <v>4439.2971941630194</v>
      </c>
      <c r="CK42" s="1132">
        <v>3497.569854132953</v>
      </c>
      <c r="CL42" s="1132">
        <v>4600.3615923265988</v>
      </c>
      <c r="CM42" s="1132">
        <v>3817.9062606619345</v>
      </c>
      <c r="CN42" s="1132">
        <v>4227.3599913811649</v>
      </c>
      <c r="CO42" s="1132">
        <v>4443.7349931347271</v>
      </c>
      <c r="CP42" s="1132">
        <v>3157.5049881037476</v>
      </c>
      <c r="CQ42" s="1161">
        <v>-0.25307875493420517</v>
      </c>
      <c r="CR42" s="1161">
        <v>-0.2894479547088471</v>
      </c>
    </row>
    <row r="43" spans="2:96" ht="16.899999999999999" customHeight="1" x14ac:dyDescent="0.35">
      <c r="B43" s="1104"/>
      <c r="C43" s="1143"/>
      <c r="D43" s="1116"/>
      <c r="E43" s="1116"/>
      <c r="F43" s="1116"/>
      <c r="G43" s="1117"/>
      <c r="H43" s="1118"/>
      <c r="I43" s="1116"/>
      <c r="J43" s="1116"/>
      <c r="K43" s="1116"/>
      <c r="L43" s="1116"/>
      <c r="M43" s="1116"/>
      <c r="N43" s="1116"/>
      <c r="O43" s="1116"/>
      <c r="P43" s="1143"/>
      <c r="Q43" s="1157"/>
      <c r="R43" s="1169"/>
      <c r="S43" s="1143"/>
      <c r="T43" s="1143"/>
      <c r="U43" s="1143"/>
      <c r="V43" s="1143"/>
      <c r="W43" s="1143"/>
      <c r="X43" s="1143"/>
      <c r="Y43" s="1143"/>
      <c r="Z43" s="1143"/>
      <c r="AA43" s="1143"/>
      <c r="AB43" s="1143"/>
      <c r="AC43" s="1143"/>
      <c r="AD43" s="1143"/>
      <c r="AE43" s="1143"/>
      <c r="AF43" s="1143"/>
      <c r="AG43" s="1143"/>
      <c r="AH43" s="1143"/>
      <c r="AI43" s="1143"/>
      <c r="AJ43" s="1143"/>
      <c r="AK43" s="1143"/>
      <c r="AL43" s="1143"/>
      <c r="AM43" s="1143"/>
      <c r="AN43" s="1143"/>
      <c r="AO43" s="1143"/>
      <c r="AP43" s="1143"/>
      <c r="AQ43" s="1143"/>
      <c r="AR43" s="1143"/>
      <c r="AS43" s="1143"/>
      <c r="AT43" s="1143"/>
      <c r="AU43" s="1143"/>
      <c r="AV43" s="1143"/>
      <c r="AW43" s="1143"/>
      <c r="AX43" s="1143"/>
      <c r="AY43" s="1143"/>
      <c r="AZ43" s="1143"/>
      <c r="BA43" s="1143"/>
      <c r="BB43" s="1143"/>
      <c r="BC43" s="1143"/>
      <c r="BD43" s="1143"/>
      <c r="BE43" s="1143"/>
      <c r="BF43" s="1143"/>
      <c r="BG43" s="1143"/>
      <c r="BH43" s="1143"/>
      <c r="BI43" s="1143"/>
      <c r="BJ43" s="1143"/>
      <c r="BK43" s="1143"/>
      <c r="BL43" s="1143"/>
      <c r="BM43" s="1143"/>
      <c r="BN43" s="1143"/>
      <c r="BO43" s="1157"/>
      <c r="BP43" s="1157"/>
      <c r="BQ43" s="1116"/>
      <c r="CQ43" s="1157"/>
      <c r="CR43" s="1157"/>
    </row>
    <row r="44" spans="2:96" s="1148" customFormat="1" ht="16.899999999999999" customHeight="1" x14ac:dyDescent="0.45">
      <c r="B44" s="1144" t="s">
        <v>7</v>
      </c>
      <c r="C44" s="1145"/>
      <c r="D44" s="1146">
        <v>-355</v>
      </c>
      <c r="E44" s="1146">
        <v>-485</v>
      </c>
      <c r="F44" s="1146">
        <v>140</v>
      </c>
      <c r="G44" s="1147">
        <v>675</v>
      </c>
      <c r="H44" s="1146">
        <v>-159.30767072348499</v>
      </c>
      <c r="I44" s="1146">
        <v>-766.08698136945713</v>
      </c>
      <c r="J44" s="1146">
        <v>1453.697291006898</v>
      </c>
      <c r="K44" s="1146">
        <v>905.3984017236553</v>
      </c>
      <c r="L44" s="1146">
        <v>-802.26699177941737</v>
      </c>
      <c r="M44" s="1146">
        <v>-1095.5840417675954</v>
      </c>
      <c r="N44" s="1146">
        <v>-1440.4133381651718</v>
      </c>
      <c r="O44" s="1146">
        <v>264.5254932682019</v>
      </c>
      <c r="P44" s="1165" t="s">
        <v>284</v>
      </c>
      <c r="Q44" s="1165" t="s">
        <v>284</v>
      </c>
      <c r="R44" s="1174"/>
      <c r="S44" s="1165">
        <v>220</v>
      </c>
      <c r="T44" s="1165">
        <v>-75</v>
      </c>
      <c r="U44" s="1165">
        <v>-140</v>
      </c>
      <c r="V44" s="1165">
        <v>-45</v>
      </c>
      <c r="W44" s="1165">
        <v>-185</v>
      </c>
      <c r="X44" s="1165">
        <v>60</v>
      </c>
      <c r="Y44" s="1165">
        <v>-280</v>
      </c>
      <c r="Z44" s="1165">
        <v>90</v>
      </c>
      <c r="AA44" s="1165">
        <v>50</v>
      </c>
      <c r="AB44" s="1165">
        <v>-360</v>
      </c>
      <c r="AC44" s="1165">
        <v>-225</v>
      </c>
      <c r="AD44" s="1165">
        <v>125</v>
      </c>
      <c r="AE44" s="1165">
        <v>215</v>
      </c>
      <c r="AF44" s="1165">
        <v>20</v>
      </c>
      <c r="AG44" s="1165">
        <v>-185</v>
      </c>
      <c r="AH44" s="1165">
        <v>320</v>
      </c>
      <c r="AI44" s="1165">
        <v>295</v>
      </c>
      <c r="AJ44" s="1165">
        <v>250</v>
      </c>
      <c r="AK44" s="1165">
        <v>-897.38540282867666</v>
      </c>
      <c r="AL44" s="1165">
        <v>269.21483089213643</v>
      </c>
      <c r="AM44" s="1165">
        <v>34.821934846627073</v>
      </c>
      <c r="AN44" s="1165">
        <v>434.04096636642817</v>
      </c>
      <c r="AO44" s="1165">
        <v>-66.684289629387195</v>
      </c>
      <c r="AP44" s="1165">
        <v>-252.31158910766612</v>
      </c>
      <c r="AQ44" s="1165">
        <v>-655.09822008968649</v>
      </c>
      <c r="AR44" s="1165">
        <v>208.00711745728336</v>
      </c>
      <c r="AS44" s="1165">
        <v>142.67957217464664</v>
      </c>
      <c r="AT44" s="1165">
        <v>81.929904830744135</v>
      </c>
      <c r="AU44" s="1165">
        <v>591.28098948647676</v>
      </c>
      <c r="AV44" s="1165">
        <v>637.80682599142028</v>
      </c>
      <c r="AW44" s="1165">
        <v>104.48328310278521</v>
      </c>
      <c r="AX44" s="1165">
        <v>369.46698757453464</v>
      </c>
      <c r="AY44" s="1165">
        <v>337.53610725164845</v>
      </c>
      <c r="AZ44" s="1165">
        <v>93.912025302299526</v>
      </c>
      <c r="BA44" s="1165">
        <v>-561.21632686690941</v>
      </c>
      <c r="BB44" s="1165">
        <v>-371.84080024816672</v>
      </c>
      <c r="BC44" s="1165">
        <v>46.950291927214948</v>
      </c>
      <c r="BD44" s="1165">
        <v>83.839845110635451</v>
      </c>
      <c r="BE44" s="1165">
        <v>-535.11723194225351</v>
      </c>
      <c r="BF44" s="1165">
        <v>-463.59507177718342</v>
      </c>
      <c r="BG44" s="1165">
        <v>234.12450908253345</v>
      </c>
      <c r="BH44" s="1165">
        <v>-330.9962455062755</v>
      </c>
      <c r="BI44" s="1165">
        <v>-787.18042951149687</v>
      </c>
      <c r="BJ44" s="1165">
        <v>-75.792207206795865</v>
      </c>
      <c r="BK44" s="1165">
        <v>-339.60982113571708</v>
      </c>
      <c r="BL44" s="1165">
        <v>-237.83087950332947</v>
      </c>
      <c r="BM44" s="1165">
        <v>304.04216943653978</v>
      </c>
      <c r="BN44" s="1165">
        <v>243.58974569858424</v>
      </c>
      <c r="BO44" s="1167" t="s">
        <v>284</v>
      </c>
      <c r="BP44" s="1167">
        <v>-0.19882907640735437</v>
      </c>
      <c r="BQ44" s="1122"/>
      <c r="BR44" s="1191">
        <v>-945</v>
      </c>
      <c r="BS44" s="1191">
        <v>135</v>
      </c>
      <c r="BT44" s="1191">
        <v>-185</v>
      </c>
      <c r="BU44" s="1191">
        <v>-115</v>
      </c>
      <c r="BV44" s="1191">
        <v>-190</v>
      </c>
      <c r="BW44" s="1191">
        <v>-310</v>
      </c>
      <c r="BX44" s="1191">
        <v>-90</v>
      </c>
      <c r="BY44" s="1191">
        <v>235</v>
      </c>
      <c r="BZ44" s="1191">
        <v>135</v>
      </c>
      <c r="CA44" s="1191">
        <v>545</v>
      </c>
      <c r="CB44" s="1191">
        <v>-628.17057193654</v>
      </c>
      <c r="CC44" s="1191">
        <v>468.86290121305547</v>
      </c>
      <c r="CD44" s="1191">
        <v>-318.99587873705332</v>
      </c>
      <c r="CE44" s="1191">
        <v>-447.09110263240291</v>
      </c>
      <c r="CF44" s="1191">
        <v>224.60947700539054</v>
      </c>
      <c r="CG44" s="1191">
        <v>1229.0878154778975</v>
      </c>
      <c r="CH44" s="1191">
        <v>473.95027067732008</v>
      </c>
      <c r="CI44" s="1191">
        <v>431.44813255394797</v>
      </c>
      <c r="CJ44" s="1191">
        <v>-933.05712711507613</v>
      </c>
      <c r="CK44" s="1191">
        <v>130.7901370378504</v>
      </c>
      <c r="CL44" s="1191">
        <v>-998.71230371943693</v>
      </c>
      <c r="CM44" s="1191">
        <v>-96.87173642374205</v>
      </c>
      <c r="CN44" s="1191">
        <v>-862.97263671829273</v>
      </c>
      <c r="CO44" s="1191">
        <v>-577.44070063904655</v>
      </c>
      <c r="CP44" s="1191">
        <v>547.63191513512402</v>
      </c>
      <c r="CQ44" s="1167" t="s">
        <v>284</v>
      </c>
      <c r="CR44" s="1167" t="s">
        <v>284</v>
      </c>
    </row>
    <row r="45" spans="2:96" ht="16.899999999999999" customHeight="1" x14ac:dyDescent="0.3">
      <c r="D45" s="1108"/>
      <c r="E45" s="1108"/>
      <c r="F45" s="1108"/>
      <c r="G45" s="1111"/>
      <c r="H45" s="1110"/>
      <c r="I45" s="1108"/>
      <c r="J45" s="1108"/>
      <c r="K45" s="1108"/>
      <c r="L45" s="1108"/>
      <c r="M45" s="1108"/>
      <c r="N45" s="1108"/>
      <c r="O45" s="1108"/>
      <c r="P45" s="1166"/>
      <c r="Q45" s="1160"/>
      <c r="R45" s="1169"/>
      <c r="S45" s="1175"/>
      <c r="T45" s="1175"/>
      <c r="U45" s="1175"/>
      <c r="V45" s="1175"/>
      <c r="W45" s="1175"/>
      <c r="X45" s="1175"/>
      <c r="Y45" s="1175"/>
      <c r="Z45" s="1175"/>
      <c r="AA45" s="1175"/>
      <c r="AB45" s="1175"/>
      <c r="AC45" s="1175"/>
      <c r="AD45" s="1175"/>
      <c r="AE45" s="1175"/>
      <c r="AF45" s="1175"/>
      <c r="AG45" s="1175"/>
      <c r="AH45" s="1175"/>
      <c r="AI45" s="1175"/>
      <c r="AJ45" s="1175"/>
      <c r="AK45" s="1175"/>
      <c r="AL45" s="1175"/>
      <c r="AM45" s="1175"/>
      <c r="AN45" s="1175"/>
      <c r="AO45" s="1175"/>
      <c r="AP45" s="1175"/>
      <c r="AQ45" s="1175"/>
      <c r="AR45" s="1175"/>
      <c r="AS45" s="1175"/>
      <c r="AT45" s="1175"/>
      <c r="AU45" s="1175"/>
      <c r="AV45" s="1175"/>
      <c r="AW45" s="1175"/>
      <c r="AX45" s="1175"/>
      <c r="AY45" s="1175"/>
      <c r="AZ45" s="1175"/>
      <c r="BA45" s="1175"/>
      <c r="BB45" s="1175"/>
      <c r="BC45" s="1175"/>
      <c r="BD45" s="1175"/>
      <c r="BE45" s="1175"/>
      <c r="BF45" s="1175"/>
      <c r="BG45" s="1175"/>
      <c r="BH45" s="1175"/>
      <c r="BI45" s="1175"/>
      <c r="BJ45" s="1175"/>
      <c r="BK45" s="1175"/>
      <c r="BL45" s="1175"/>
      <c r="BM45" s="1175"/>
      <c r="BN45" s="1175"/>
      <c r="BO45" s="1184"/>
      <c r="BP45" s="1184"/>
      <c r="BQ45" s="1116"/>
      <c r="BR45" s="1108"/>
      <c r="BS45" s="1108"/>
      <c r="BT45" s="1108"/>
      <c r="BU45" s="1108"/>
      <c r="BV45" s="1108"/>
      <c r="BW45" s="1108"/>
      <c r="BX45" s="1108"/>
      <c r="BY45" s="1108"/>
      <c r="BZ45" s="1108"/>
      <c r="CA45" s="1108"/>
      <c r="CB45" s="1108"/>
      <c r="CC45" s="1108"/>
      <c r="CD45" s="1108"/>
      <c r="CE45" s="1108"/>
      <c r="CF45" s="1108"/>
      <c r="CG45" s="1108"/>
      <c r="CH45" s="1108"/>
      <c r="CI45" s="1108"/>
      <c r="CJ45" s="1108"/>
      <c r="CK45" s="1108"/>
      <c r="CL45" s="1108"/>
      <c r="CM45" s="1108"/>
      <c r="CN45" s="1108"/>
      <c r="CO45" s="1108"/>
      <c r="CP45" s="1108"/>
      <c r="CQ45" s="1184"/>
      <c r="CR45" s="1184"/>
    </row>
    <row r="46" spans="2:96" ht="16.899999999999999" customHeight="1" x14ac:dyDescent="0.45">
      <c r="B46" s="1144" t="s">
        <v>38</v>
      </c>
      <c r="C46" s="1149"/>
      <c r="D46" s="1149" t="s">
        <v>300</v>
      </c>
      <c r="E46" s="1149">
        <v>1740</v>
      </c>
      <c r="F46" s="1149">
        <v>1880</v>
      </c>
      <c r="G46" s="1150">
        <v>2555</v>
      </c>
      <c r="H46" s="1147">
        <v>3490.692329276515</v>
      </c>
      <c r="I46" s="1150">
        <v>2724.6053479070579</v>
      </c>
      <c r="J46" s="1150">
        <v>4178.3026389139559</v>
      </c>
      <c r="K46" s="1150">
        <v>5083.7010406376112</v>
      </c>
      <c r="L46" s="1150">
        <v>4281.4340488581938</v>
      </c>
      <c r="M46" s="1150">
        <v>3185.8500070905984</v>
      </c>
      <c r="N46" s="1150">
        <v>1745.4366689254266</v>
      </c>
      <c r="O46" s="1150">
        <v>2009.9621621936285</v>
      </c>
      <c r="P46" s="1167">
        <v>-0.45212842254321794</v>
      </c>
      <c r="Q46" s="1167">
        <v>0.15155261601731818</v>
      </c>
      <c r="R46" s="1169"/>
      <c r="S46" s="1149"/>
      <c r="T46" s="1149"/>
      <c r="U46" s="1149"/>
      <c r="V46" s="1149"/>
      <c r="W46" s="1149"/>
      <c r="X46" s="1149"/>
      <c r="Y46" s="1149"/>
      <c r="Z46" s="1149"/>
      <c r="AA46" s="1149"/>
      <c r="AB46" s="1149"/>
      <c r="AC46" s="1149"/>
      <c r="AD46" s="1149"/>
      <c r="AE46" s="1149"/>
      <c r="AF46" s="1149"/>
      <c r="AG46" s="1149"/>
      <c r="AH46" s="1149"/>
      <c r="AI46" s="1149"/>
      <c r="AJ46" s="1149"/>
      <c r="AK46" s="1149"/>
      <c r="AL46" s="1149"/>
      <c r="AM46" s="1149"/>
      <c r="AN46" s="1149"/>
      <c r="AO46" s="1149"/>
      <c r="AP46" s="1149"/>
      <c r="AQ46" s="1149"/>
      <c r="AR46" s="1149"/>
      <c r="AS46" s="1149"/>
      <c r="AT46" s="1149"/>
      <c r="AU46" s="1149"/>
      <c r="AV46" s="1149"/>
      <c r="AW46" s="1149"/>
      <c r="AX46" s="1149"/>
      <c r="AY46" s="1149"/>
      <c r="AZ46" s="1149"/>
      <c r="BA46" s="1149"/>
      <c r="BB46" s="1149"/>
      <c r="BC46" s="1149"/>
      <c r="BD46" s="1149"/>
      <c r="BE46" s="1149"/>
      <c r="BF46" s="1149"/>
      <c r="BG46" s="1149"/>
      <c r="BH46" s="1149"/>
      <c r="BI46" s="1149"/>
      <c r="BJ46" s="1149"/>
      <c r="BK46" s="1149"/>
      <c r="BL46" s="1149"/>
      <c r="BM46" s="1149"/>
      <c r="BN46" s="1149"/>
      <c r="BO46" s="1185"/>
      <c r="BP46" s="1185"/>
      <c r="BQ46" s="1116"/>
      <c r="BR46" s="1192"/>
      <c r="BS46" s="1192"/>
      <c r="BT46" s="1192"/>
      <c r="BU46" s="1192"/>
      <c r="BV46" s="1192"/>
      <c r="BW46" s="1192"/>
      <c r="BX46" s="1192"/>
      <c r="BY46" s="1192"/>
      <c r="BZ46" s="1192"/>
      <c r="CA46" s="1192"/>
      <c r="CB46" s="1192"/>
      <c r="CC46" s="1192"/>
      <c r="CD46" s="1192"/>
      <c r="CE46" s="1192"/>
      <c r="CF46" s="1192"/>
      <c r="CG46" s="1192"/>
      <c r="CH46" s="1192"/>
      <c r="CI46" s="1192"/>
      <c r="CJ46" s="1192"/>
      <c r="CK46" s="1192"/>
      <c r="CL46" s="1192"/>
      <c r="CM46" s="1192"/>
      <c r="CN46" s="1192"/>
      <c r="CO46" s="1192"/>
      <c r="CP46" s="1192"/>
      <c r="CQ46" s="1185"/>
      <c r="CR46" s="1185"/>
    </row>
    <row r="47" spans="2:96" ht="16.899999999999999" customHeight="1" x14ac:dyDescent="0.3">
      <c r="C47" s="1116"/>
      <c r="D47" s="1116"/>
      <c r="E47" s="1116"/>
      <c r="F47" s="1116"/>
      <c r="H47" s="1116"/>
      <c r="I47" s="1116"/>
      <c r="J47" s="1116"/>
      <c r="K47" s="1116"/>
      <c r="L47" s="1116"/>
      <c r="M47" s="1116"/>
      <c r="N47" s="1116"/>
      <c r="O47" s="1116"/>
      <c r="P47" s="1157"/>
      <c r="Q47" s="1116"/>
      <c r="R47" s="1176"/>
      <c r="S47" s="1116"/>
      <c r="T47" s="1116"/>
      <c r="U47" s="1116"/>
      <c r="V47" s="1116"/>
      <c r="W47" s="1116"/>
      <c r="X47" s="1116"/>
      <c r="Y47" s="1116"/>
      <c r="Z47" s="1116"/>
      <c r="AA47" s="1116"/>
      <c r="AB47" s="1116"/>
      <c r="AC47" s="1116"/>
      <c r="AD47" s="1116"/>
      <c r="AE47" s="1116"/>
      <c r="AF47" s="1116"/>
      <c r="AG47" s="1116"/>
      <c r="AH47" s="1116"/>
      <c r="AI47" s="1116"/>
      <c r="AJ47" s="1116"/>
      <c r="AK47" s="1116"/>
      <c r="AL47" s="1116"/>
      <c r="AM47" s="1116"/>
      <c r="AN47" s="1116"/>
      <c r="AO47" s="1116"/>
      <c r="AP47" s="1116"/>
      <c r="AQ47" s="1116"/>
      <c r="AR47" s="1116"/>
      <c r="AS47" s="1116"/>
      <c r="AT47" s="1116"/>
      <c r="AU47" s="1116"/>
      <c r="AV47" s="1116"/>
      <c r="AW47" s="1116"/>
      <c r="AX47" s="1116"/>
      <c r="AY47" s="1116"/>
      <c r="AZ47" s="1116"/>
      <c r="BA47" s="1116"/>
      <c r="BB47" s="1116"/>
      <c r="BC47" s="1116"/>
      <c r="BD47" s="1116"/>
      <c r="BE47" s="1116"/>
      <c r="BF47" s="1116"/>
      <c r="BG47" s="1116"/>
      <c r="BH47" s="1116"/>
      <c r="BI47" s="1116"/>
      <c r="BJ47" s="1116"/>
      <c r="BK47" s="1116"/>
      <c r="BL47" s="1116"/>
      <c r="BM47" s="1116"/>
      <c r="BN47" s="1116"/>
      <c r="BO47" s="1186"/>
      <c r="BP47" s="1186"/>
      <c r="BQ47" s="1154"/>
      <c r="BR47" s="1154"/>
      <c r="BS47" s="1154"/>
      <c r="BT47" s="1154"/>
      <c r="BU47" s="1154"/>
      <c r="BV47" s="1154"/>
      <c r="BW47" s="1154"/>
      <c r="BX47" s="1154"/>
      <c r="BY47" s="1154"/>
      <c r="BZ47" s="1154"/>
      <c r="CA47" s="1154"/>
      <c r="CB47" s="1154"/>
      <c r="CC47" s="1154"/>
      <c r="CD47" s="1154"/>
      <c r="CE47" s="1154"/>
      <c r="CF47" s="1154"/>
      <c r="CG47" s="1154"/>
      <c r="CH47" s="1154"/>
      <c r="CI47" s="1154"/>
      <c r="CJ47" s="1154"/>
      <c r="CK47" s="1154"/>
      <c r="CL47" s="1154"/>
      <c r="CM47" s="1154"/>
      <c r="CN47" s="1154"/>
      <c r="CO47" s="1154"/>
      <c r="CP47" s="1154"/>
      <c r="CQ47" s="1186"/>
      <c r="CR47" s="1186"/>
    </row>
    <row r="48" spans="2:96" ht="16.899999999999999" customHeight="1" x14ac:dyDescent="0.45">
      <c r="B48" s="1154" t="s">
        <v>294</v>
      </c>
      <c r="I48" s="1107"/>
      <c r="J48" s="1107"/>
      <c r="K48" s="1107"/>
      <c r="L48" s="1152"/>
      <c r="M48" s="1152"/>
      <c r="N48" s="1152"/>
      <c r="O48" s="1152"/>
      <c r="R48" s="1177"/>
    </row>
    <row r="49" spans="2:94" ht="16.149999999999999" customHeight="1" x14ac:dyDescent="0.45">
      <c r="B49" s="1154" t="s">
        <v>295</v>
      </c>
      <c r="D49" s="1123"/>
      <c r="E49" s="1123"/>
      <c r="F49" s="1123"/>
      <c r="G49" s="1153"/>
      <c r="H49" s="1123"/>
      <c r="I49" s="1123"/>
      <c r="J49" s="1123"/>
      <c r="K49" s="1123"/>
      <c r="L49" s="1123"/>
      <c r="M49" s="1123"/>
      <c r="N49" s="1123"/>
      <c r="O49" s="1123"/>
      <c r="R49" s="1177"/>
      <c r="S49" s="1178"/>
      <c r="T49" s="1178"/>
      <c r="U49" s="1178"/>
      <c r="V49" s="1178"/>
      <c r="W49" s="1178"/>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178"/>
      <c r="AS49" s="1178"/>
      <c r="AT49" s="1178"/>
      <c r="AU49" s="1178"/>
      <c r="AV49" s="1178"/>
      <c r="AW49" s="1178"/>
      <c r="AX49" s="1178"/>
      <c r="AY49" s="1178"/>
      <c r="AZ49" s="1178"/>
      <c r="BA49" s="1178"/>
      <c r="BB49" s="1178"/>
      <c r="BC49" s="1178"/>
      <c r="BD49" s="1178"/>
      <c r="BE49" s="1178"/>
      <c r="BF49" s="1178"/>
      <c r="BG49" s="1178"/>
      <c r="BH49" s="1178"/>
      <c r="BI49" s="1178"/>
      <c r="BJ49" s="1178"/>
      <c r="BK49" s="1178"/>
      <c r="BL49" s="1178"/>
      <c r="BM49" s="1178"/>
      <c r="BN49" s="1178"/>
      <c r="BR49" s="1193"/>
      <c r="BS49" s="1193"/>
      <c r="BT49" s="1193"/>
      <c r="BU49" s="1193"/>
      <c r="BV49" s="1193"/>
      <c r="BW49" s="1193"/>
      <c r="BX49" s="1193"/>
      <c r="BY49" s="1193"/>
      <c r="BZ49" s="1193"/>
      <c r="CA49" s="1193"/>
      <c r="CB49" s="1193"/>
      <c r="CC49" s="1193"/>
      <c r="CD49" s="1193"/>
      <c r="CE49" s="1193"/>
      <c r="CF49" s="1193"/>
      <c r="CG49" s="1193"/>
      <c r="CH49" s="1193"/>
      <c r="CI49" s="1193"/>
      <c r="CJ49" s="1193"/>
      <c r="CK49" s="1193"/>
      <c r="CL49" s="1193"/>
      <c r="CM49" s="1193"/>
      <c r="CN49" s="1193"/>
      <c r="CO49" s="1193"/>
      <c r="CP49" s="1193"/>
    </row>
    <row r="50" spans="2:94" ht="16.149999999999999" customHeight="1" x14ac:dyDescent="0.45">
      <c r="B50" s="1154" t="s">
        <v>296</v>
      </c>
      <c r="D50" s="1123"/>
      <c r="E50" s="1123"/>
      <c r="F50" s="1123"/>
      <c r="G50" s="1153"/>
      <c r="H50" s="1112"/>
      <c r="I50" s="1112"/>
      <c r="J50" s="1112"/>
      <c r="K50" s="1112"/>
      <c r="L50" s="1112"/>
      <c r="M50" s="1112"/>
      <c r="N50" s="1112"/>
      <c r="O50" s="1123"/>
      <c r="R50" s="1177"/>
      <c r="S50" s="1178"/>
      <c r="T50" s="1178"/>
      <c r="U50" s="1178"/>
      <c r="V50" s="1178"/>
      <c r="W50" s="1178"/>
      <c r="X50" s="1178"/>
      <c r="Y50" s="1178"/>
      <c r="Z50" s="1178"/>
      <c r="AA50" s="1178"/>
      <c r="AB50" s="1178"/>
      <c r="AC50" s="1178"/>
      <c r="AD50" s="1178"/>
      <c r="AE50" s="1178"/>
      <c r="AF50" s="1178"/>
      <c r="AG50" s="1178"/>
      <c r="AH50" s="1178"/>
      <c r="AI50" s="1178"/>
      <c r="AJ50" s="1178"/>
      <c r="AK50" s="1178"/>
      <c r="AL50" s="1178"/>
      <c r="AM50" s="1178"/>
      <c r="AN50" s="1178"/>
      <c r="AO50" s="1178"/>
      <c r="AP50" s="1178"/>
      <c r="AQ50" s="1178"/>
      <c r="AR50" s="1178"/>
      <c r="AS50" s="1178"/>
      <c r="AT50" s="1178"/>
      <c r="AU50" s="1178"/>
      <c r="AV50" s="1178"/>
      <c r="AW50" s="1178"/>
      <c r="AX50" s="1178"/>
      <c r="AY50" s="1178"/>
      <c r="AZ50" s="1178"/>
      <c r="BA50" s="1178"/>
      <c r="BB50" s="1178"/>
      <c r="BC50" s="1178"/>
      <c r="BD50" s="1178"/>
      <c r="BE50" s="1178"/>
      <c r="BF50" s="1178"/>
      <c r="BG50" s="1178"/>
      <c r="BH50" s="1178"/>
      <c r="BI50" s="1178"/>
      <c r="BJ50" s="1178"/>
      <c r="BK50" s="1178"/>
      <c r="BL50" s="1178"/>
      <c r="BM50" s="1178"/>
      <c r="BN50" s="1178"/>
      <c r="BR50" s="1193"/>
      <c r="BS50" s="1193"/>
      <c r="BT50" s="1193"/>
      <c r="BU50" s="1193"/>
      <c r="BV50" s="1193"/>
      <c r="BW50" s="1193"/>
      <c r="BX50" s="1193"/>
      <c r="BY50" s="1193"/>
      <c r="BZ50" s="1193"/>
      <c r="CA50" s="1193"/>
      <c r="CB50" s="1193"/>
      <c r="CC50" s="1193"/>
      <c r="CD50" s="1193"/>
      <c r="CE50" s="1193"/>
      <c r="CF50" s="1193"/>
      <c r="CG50" s="1193"/>
      <c r="CH50" s="1193"/>
      <c r="CI50" s="1193"/>
      <c r="CJ50" s="1193"/>
      <c r="CK50" s="1193"/>
      <c r="CL50" s="1193"/>
      <c r="CM50" s="1193"/>
      <c r="CN50" s="1193"/>
      <c r="CO50" s="1193"/>
      <c r="CP50" s="1193"/>
    </row>
    <row r="51" spans="2:94" ht="16.149999999999999" customHeight="1" x14ac:dyDescent="0.45">
      <c r="B51" s="1154" t="s">
        <v>297</v>
      </c>
      <c r="D51" s="1123"/>
      <c r="E51" s="1123"/>
      <c r="F51" s="1123"/>
      <c r="G51" s="1153"/>
      <c r="H51" s="1123"/>
      <c r="I51" s="1123"/>
      <c r="J51" s="1123"/>
      <c r="K51" s="1123"/>
      <c r="L51" s="1123"/>
      <c r="M51" s="1123"/>
      <c r="N51" s="1123"/>
      <c r="O51" s="1107"/>
      <c r="R51" s="1177"/>
      <c r="S51" s="1178"/>
      <c r="T51" s="1178"/>
      <c r="U51" s="1178"/>
      <c r="V51" s="1178"/>
      <c r="W51" s="1178"/>
      <c r="X51" s="1178"/>
      <c r="Y51" s="1178"/>
      <c r="Z51" s="1178"/>
      <c r="AA51" s="1178"/>
      <c r="AB51" s="1178"/>
      <c r="AC51" s="1178"/>
      <c r="AD51" s="1178"/>
      <c r="AE51" s="1178"/>
      <c r="AF51" s="1178"/>
      <c r="AG51" s="1178"/>
      <c r="AH51" s="1178"/>
      <c r="AI51" s="1178"/>
      <c r="AJ51" s="1178"/>
      <c r="AK51" s="1178"/>
      <c r="AL51" s="1178"/>
      <c r="AM51" s="1178"/>
      <c r="AN51" s="1178"/>
      <c r="AO51" s="1178"/>
      <c r="AP51" s="1178"/>
      <c r="AQ51" s="1178"/>
      <c r="AR51" s="1178"/>
      <c r="AS51" s="1178"/>
      <c r="AT51" s="1178"/>
      <c r="AU51" s="1178"/>
      <c r="AV51" s="1178"/>
      <c r="AW51" s="1178"/>
      <c r="AX51" s="1178"/>
      <c r="AY51" s="1178"/>
      <c r="AZ51" s="1178"/>
      <c r="BA51" s="1178"/>
      <c r="BB51" s="1178"/>
      <c r="BC51" s="1178"/>
      <c r="BD51" s="1178"/>
      <c r="BE51" s="1178"/>
      <c r="BF51" s="1178"/>
      <c r="BG51" s="1178"/>
      <c r="BH51" s="1178"/>
      <c r="BI51" s="1178"/>
      <c r="BJ51" s="1178"/>
      <c r="BK51" s="1178"/>
      <c r="BL51" s="1178"/>
      <c r="BM51" s="1178"/>
      <c r="BN51" s="1178"/>
      <c r="BR51" s="1193"/>
      <c r="BS51" s="1193"/>
      <c r="BT51" s="1193"/>
      <c r="BU51" s="1193"/>
      <c r="BV51" s="1193"/>
      <c r="BW51" s="1193"/>
      <c r="BX51" s="1193"/>
      <c r="BY51" s="1193"/>
      <c r="BZ51" s="1193"/>
      <c r="CA51" s="1193"/>
      <c r="CB51" s="1193"/>
      <c r="CC51" s="1193"/>
      <c r="CD51" s="1193"/>
      <c r="CE51" s="1193"/>
      <c r="CF51" s="1193"/>
      <c r="CG51" s="1193"/>
      <c r="CH51" s="1193"/>
      <c r="CI51" s="1193"/>
      <c r="CJ51" s="1193"/>
      <c r="CK51" s="1193"/>
      <c r="CL51" s="1193"/>
      <c r="CM51" s="1193"/>
      <c r="CN51" s="1193"/>
      <c r="CO51" s="1193"/>
      <c r="CP51" s="1193"/>
    </row>
    <row r="52" spans="2:94" ht="16.149999999999999" customHeight="1" x14ac:dyDescent="0.45">
      <c r="B52" s="1154" t="s">
        <v>298</v>
      </c>
      <c r="D52" s="1123"/>
      <c r="E52" s="1123"/>
      <c r="F52" s="1123"/>
      <c r="G52" s="1153"/>
      <c r="H52" s="1123"/>
      <c r="I52" s="1123"/>
      <c r="J52" s="1123"/>
      <c r="K52" s="1123"/>
      <c r="L52" s="1123"/>
      <c r="M52" s="1123"/>
      <c r="N52" s="1123"/>
      <c r="O52" s="1123"/>
      <c r="R52" s="1177"/>
      <c r="S52" s="1178"/>
      <c r="T52" s="1178"/>
      <c r="U52" s="1178"/>
      <c r="V52" s="1178"/>
      <c r="W52" s="1178"/>
      <c r="X52" s="1178"/>
      <c r="Y52" s="1178"/>
      <c r="Z52" s="1178"/>
      <c r="AA52" s="1178"/>
      <c r="AB52" s="1178"/>
      <c r="AC52" s="1178"/>
      <c r="AD52" s="1178"/>
      <c r="AE52" s="1178"/>
      <c r="AF52" s="1178"/>
      <c r="AG52" s="1178"/>
      <c r="AH52" s="1178"/>
      <c r="AI52" s="1178"/>
      <c r="AJ52" s="1178"/>
      <c r="AK52" s="1178"/>
      <c r="AL52" s="1178"/>
      <c r="AM52" s="1178"/>
      <c r="AN52" s="1178"/>
      <c r="AO52" s="1178"/>
      <c r="AP52" s="1178"/>
      <c r="AQ52" s="1178"/>
      <c r="AR52" s="1178"/>
      <c r="AS52" s="1178"/>
      <c r="AT52" s="1178"/>
      <c r="AU52" s="1178"/>
      <c r="AV52" s="1178"/>
      <c r="AW52" s="1178"/>
      <c r="AX52" s="1178"/>
      <c r="AY52" s="1178"/>
      <c r="AZ52" s="1178"/>
      <c r="BA52" s="1178"/>
      <c r="BB52" s="1178"/>
      <c r="BC52" s="1178"/>
      <c r="BD52" s="1178"/>
      <c r="BE52" s="1178"/>
      <c r="BF52" s="1178"/>
      <c r="BG52" s="1178"/>
      <c r="BH52" s="1178"/>
      <c r="BI52" s="1178"/>
      <c r="BJ52" s="1178"/>
      <c r="BK52" s="1178"/>
      <c r="BL52" s="1178"/>
      <c r="BM52" s="1178"/>
      <c r="BN52" s="1178"/>
      <c r="BR52" s="1193"/>
      <c r="BS52" s="1193"/>
      <c r="BT52" s="1193"/>
      <c r="BU52" s="1193"/>
      <c r="BV52" s="1193"/>
      <c r="BW52" s="1193"/>
      <c r="BX52" s="1193"/>
      <c r="BY52" s="1193"/>
      <c r="BZ52" s="1193"/>
      <c r="CA52" s="1193"/>
      <c r="CB52" s="1193"/>
      <c r="CC52" s="1193"/>
      <c r="CD52" s="1193"/>
      <c r="CE52" s="1193"/>
      <c r="CF52" s="1193"/>
      <c r="CG52" s="1193"/>
      <c r="CH52" s="1193"/>
      <c r="CI52" s="1193"/>
      <c r="CJ52" s="1193"/>
      <c r="CK52" s="1193"/>
      <c r="CL52" s="1193"/>
      <c r="CM52" s="1193"/>
      <c r="CN52" s="1193"/>
      <c r="CO52" s="1193"/>
      <c r="CP52" s="1193"/>
    </row>
    <row r="53" spans="2:94" ht="16.149999999999999" customHeight="1" x14ac:dyDescent="0.45">
      <c r="B53" s="1154" t="s">
        <v>299</v>
      </c>
      <c r="D53" s="1123"/>
      <c r="E53" s="1123"/>
      <c r="F53" s="1123"/>
      <c r="G53" s="1153"/>
      <c r="H53" s="1123"/>
      <c r="I53" s="1123"/>
      <c r="J53" s="1123"/>
      <c r="K53" s="1123"/>
      <c r="L53" s="1123"/>
      <c r="M53" s="1123"/>
      <c r="N53" s="1123"/>
      <c r="O53" s="1123"/>
      <c r="R53" s="1177"/>
      <c r="S53" s="1178"/>
      <c r="T53" s="1178"/>
      <c r="U53" s="1178"/>
      <c r="V53" s="1178"/>
      <c r="W53" s="1178"/>
      <c r="X53" s="1178"/>
      <c r="Y53" s="1178"/>
      <c r="Z53" s="1178"/>
      <c r="AA53" s="1178"/>
      <c r="AB53" s="1178"/>
      <c r="AC53" s="1178"/>
      <c r="AD53" s="1178"/>
      <c r="AE53" s="1178"/>
      <c r="AF53" s="1178"/>
      <c r="AG53" s="1178"/>
      <c r="AH53" s="1178"/>
      <c r="AI53" s="1178"/>
      <c r="AJ53" s="1178"/>
      <c r="AK53" s="1178"/>
      <c r="AL53" s="1178"/>
      <c r="AM53" s="1178"/>
      <c r="AN53" s="1178"/>
      <c r="AO53" s="1178"/>
      <c r="AP53" s="1178"/>
      <c r="AQ53" s="1178"/>
      <c r="AR53" s="1178"/>
      <c r="AS53" s="1178"/>
      <c r="AT53" s="1178"/>
      <c r="AU53" s="1178"/>
      <c r="AV53" s="1178"/>
      <c r="AW53" s="1178"/>
      <c r="AX53" s="1178"/>
      <c r="AY53" s="1178"/>
      <c r="AZ53" s="1178"/>
      <c r="BA53" s="1178"/>
      <c r="BB53" s="1178"/>
      <c r="BC53" s="1178"/>
      <c r="BD53" s="1178"/>
      <c r="BE53" s="1178"/>
      <c r="BF53" s="1178"/>
      <c r="BG53" s="1178"/>
      <c r="BH53" s="1178"/>
      <c r="BI53" s="1178"/>
      <c r="BJ53" s="1178"/>
      <c r="BK53" s="1178"/>
      <c r="BL53" s="1178"/>
      <c r="BM53" s="1178"/>
      <c r="BN53" s="1178"/>
      <c r="BR53" s="1193"/>
      <c r="BS53" s="1193"/>
      <c r="BT53" s="1193"/>
      <c r="BU53" s="1193"/>
      <c r="BV53" s="1193"/>
      <c r="BW53" s="1193"/>
      <c r="BX53" s="1193"/>
      <c r="BY53" s="1193"/>
      <c r="BZ53" s="1193"/>
      <c r="CA53" s="1193"/>
      <c r="CB53" s="1193"/>
      <c r="CC53" s="1193"/>
      <c r="CD53" s="1193"/>
      <c r="CE53" s="1193"/>
      <c r="CF53" s="1193"/>
      <c r="CG53" s="1193"/>
      <c r="CH53" s="1193"/>
      <c r="CI53" s="1193"/>
      <c r="CJ53" s="1193"/>
      <c r="CK53" s="1193"/>
      <c r="CL53" s="1193"/>
      <c r="CM53" s="1193"/>
      <c r="CN53" s="1193"/>
      <c r="CO53" s="1193"/>
      <c r="CP53" s="1193"/>
    </row>
    <row r="54" spans="2:94" ht="16.149999999999999" customHeight="1" x14ac:dyDescent="0.45">
      <c r="D54" s="1123"/>
      <c r="E54" s="1123"/>
      <c r="F54" s="1123"/>
      <c r="G54" s="1153"/>
      <c r="H54" s="1123"/>
      <c r="I54" s="1123"/>
      <c r="J54" s="1123"/>
      <c r="K54" s="1123"/>
      <c r="L54" s="1123"/>
      <c r="M54" s="1123"/>
      <c r="N54" s="1123"/>
      <c r="O54" s="1123"/>
      <c r="R54" s="1177"/>
      <c r="S54" s="1178"/>
      <c r="T54" s="1178"/>
      <c r="U54" s="1178"/>
      <c r="V54" s="1178"/>
      <c r="W54" s="1178"/>
      <c r="X54" s="1178"/>
      <c r="Y54" s="1178"/>
      <c r="Z54" s="1178"/>
      <c r="AA54" s="1178"/>
      <c r="AB54" s="1178"/>
      <c r="AC54" s="1178"/>
      <c r="AD54" s="1178"/>
      <c r="AE54" s="1178"/>
      <c r="AF54" s="1178"/>
      <c r="AG54" s="1178"/>
      <c r="AH54" s="1178"/>
      <c r="AI54" s="1178"/>
      <c r="AJ54" s="1178"/>
      <c r="AK54" s="1178"/>
      <c r="AL54" s="1178"/>
      <c r="AM54" s="1178"/>
      <c r="AN54" s="1178"/>
      <c r="AO54" s="1178"/>
      <c r="AP54" s="1178"/>
      <c r="AQ54" s="1178"/>
      <c r="AR54" s="1178"/>
      <c r="AS54" s="1178"/>
      <c r="AT54" s="1178"/>
      <c r="AU54" s="1178"/>
      <c r="AV54" s="1178"/>
      <c r="AW54" s="1178"/>
      <c r="AX54" s="1178"/>
      <c r="AY54" s="1178"/>
      <c r="AZ54" s="1178"/>
      <c r="BA54" s="1178"/>
      <c r="BB54" s="1178"/>
      <c r="BC54" s="1178"/>
      <c r="BD54" s="1178"/>
      <c r="BE54" s="1178"/>
      <c r="BF54" s="1178"/>
      <c r="BG54" s="1178"/>
      <c r="BH54" s="1178"/>
      <c r="BI54" s="1178"/>
      <c r="BJ54" s="1178"/>
      <c r="BK54" s="1178"/>
      <c r="BL54" s="1178"/>
      <c r="BM54" s="1178"/>
      <c r="BN54" s="1178"/>
      <c r="BR54" s="1193"/>
      <c r="BS54" s="1193"/>
      <c r="BT54" s="1193"/>
      <c r="BU54" s="1193"/>
      <c r="BV54" s="1193"/>
      <c r="BW54" s="1193"/>
      <c r="BX54" s="1193"/>
      <c r="BY54" s="1193"/>
      <c r="BZ54" s="1193"/>
      <c r="CA54" s="1193"/>
      <c r="CB54" s="1193"/>
      <c r="CC54" s="1193"/>
      <c r="CD54" s="1193"/>
      <c r="CE54" s="1193"/>
      <c r="CF54" s="1193"/>
      <c r="CG54" s="1193"/>
      <c r="CH54" s="1193"/>
      <c r="CI54" s="1193"/>
      <c r="CJ54" s="1193"/>
      <c r="CK54" s="1193"/>
      <c r="CL54" s="1193"/>
      <c r="CM54" s="1193"/>
      <c r="CN54" s="1193"/>
      <c r="CO54" s="1193"/>
      <c r="CP54" s="1193"/>
    </row>
    <row r="55" spans="2:94" ht="16.149999999999999" customHeight="1" x14ac:dyDescent="0.45">
      <c r="D55" s="1123"/>
      <c r="E55" s="1123"/>
      <c r="F55" s="1123"/>
      <c r="G55" s="1153"/>
      <c r="H55" s="1123"/>
      <c r="I55" s="1123"/>
      <c r="J55" s="1123"/>
      <c r="K55" s="1123"/>
      <c r="L55" s="1123"/>
      <c r="M55" s="1123"/>
      <c r="N55" s="1123"/>
      <c r="O55" s="1123"/>
      <c r="R55" s="1177"/>
      <c r="S55" s="1178"/>
      <c r="T55" s="1178"/>
      <c r="U55" s="1178"/>
      <c r="V55" s="1178"/>
      <c r="W55" s="1178"/>
      <c r="X55" s="1178"/>
      <c r="Y55" s="1178"/>
      <c r="Z55" s="1178"/>
      <c r="AA55" s="1178"/>
      <c r="AB55" s="1178"/>
      <c r="AC55" s="1178"/>
      <c r="AD55" s="1178"/>
      <c r="AE55" s="1178"/>
      <c r="AF55" s="1178"/>
      <c r="AG55" s="1178"/>
      <c r="AH55" s="1178"/>
      <c r="AI55" s="1178"/>
      <c r="AJ55" s="1178"/>
      <c r="AK55" s="1178"/>
      <c r="AL55" s="1178"/>
      <c r="AM55" s="1178"/>
      <c r="AN55" s="1178"/>
      <c r="AO55" s="1178"/>
      <c r="AP55" s="1178"/>
      <c r="AQ55" s="1178"/>
      <c r="AR55" s="1178"/>
      <c r="AS55" s="1178"/>
      <c r="AT55" s="1178"/>
      <c r="AU55" s="1178"/>
      <c r="AV55" s="1178"/>
      <c r="AW55" s="1178"/>
      <c r="AX55" s="1178"/>
      <c r="AY55" s="1178"/>
      <c r="AZ55" s="1178"/>
      <c r="BA55" s="1178"/>
      <c r="BB55" s="1178"/>
      <c r="BC55" s="1178"/>
      <c r="BD55" s="1178"/>
      <c r="BE55" s="1178"/>
      <c r="BF55" s="1178"/>
      <c r="BG55" s="1178"/>
      <c r="BH55" s="1178"/>
      <c r="BI55" s="1178"/>
      <c r="BJ55" s="1178"/>
      <c r="BK55" s="1178"/>
      <c r="BL55" s="1178"/>
      <c r="BM55" s="1178"/>
      <c r="BN55" s="1178"/>
      <c r="BR55" s="1193"/>
      <c r="BS55" s="1193"/>
      <c r="BT55" s="1193"/>
      <c r="BU55" s="1193"/>
      <c r="BV55" s="1193"/>
      <c r="BW55" s="1193"/>
      <c r="BX55" s="1193"/>
      <c r="BY55" s="1193"/>
      <c r="BZ55" s="1193"/>
      <c r="CA55" s="1193"/>
      <c r="CB55" s="1193"/>
      <c r="CC55" s="1193"/>
      <c r="CD55" s="1193"/>
      <c r="CE55" s="1193"/>
      <c r="CF55" s="1193"/>
      <c r="CG55" s="1193"/>
      <c r="CH55" s="1193"/>
      <c r="CI55" s="1193"/>
      <c r="CJ55" s="1193"/>
      <c r="CK55" s="1193"/>
      <c r="CL55" s="1193"/>
      <c r="CM55" s="1193"/>
      <c r="CN55" s="1193"/>
      <c r="CO55" s="1193"/>
      <c r="CP55" s="1193"/>
    </row>
    <row r="56" spans="2:94" ht="16.149999999999999" customHeight="1" x14ac:dyDescent="0.45">
      <c r="D56" s="1123"/>
      <c r="E56" s="1123"/>
      <c r="F56" s="1123"/>
      <c r="G56" s="1153"/>
      <c r="H56" s="1123"/>
      <c r="I56" s="1123"/>
      <c r="J56" s="1123"/>
      <c r="K56" s="1123"/>
      <c r="L56" s="1123"/>
      <c r="M56" s="1123"/>
      <c r="N56" s="1123"/>
      <c r="O56" s="1123"/>
      <c r="R56" s="1177"/>
      <c r="S56" s="1178"/>
      <c r="T56" s="1178"/>
      <c r="U56" s="1178"/>
      <c r="V56" s="1178"/>
      <c r="W56" s="1178"/>
      <c r="X56" s="1178"/>
      <c r="Y56" s="1178"/>
      <c r="Z56" s="1178"/>
      <c r="AA56" s="1178"/>
      <c r="AB56" s="1178"/>
      <c r="AC56" s="1178"/>
      <c r="AD56" s="1178"/>
      <c r="AE56" s="1178"/>
      <c r="AF56" s="1178"/>
      <c r="AG56" s="1178"/>
      <c r="AH56" s="1178"/>
      <c r="AI56" s="1178"/>
      <c r="AJ56" s="1178"/>
      <c r="AK56" s="1178"/>
      <c r="AL56" s="1178"/>
      <c r="AM56" s="1178"/>
      <c r="AN56" s="1178"/>
      <c r="AO56" s="1178"/>
      <c r="AP56" s="1178"/>
      <c r="AQ56" s="1178"/>
      <c r="AR56" s="1178"/>
      <c r="AS56" s="1178"/>
      <c r="AT56" s="1178"/>
      <c r="AU56" s="1178"/>
      <c r="AV56" s="1178"/>
      <c r="AW56" s="1178"/>
      <c r="AX56" s="1178"/>
      <c r="AY56" s="1178"/>
      <c r="AZ56" s="1178"/>
      <c r="BA56" s="1178"/>
      <c r="BB56" s="1178"/>
      <c r="BC56" s="1178"/>
      <c r="BD56" s="1178"/>
      <c r="BE56" s="1178"/>
      <c r="BF56" s="1178"/>
      <c r="BG56" s="1178"/>
      <c r="BH56" s="1178"/>
      <c r="BI56" s="1178"/>
      <c r="BJ56" s="1178"/>
      <c r="BK56" s="1178"/>
      <c r="BL56" s="1178"/>
      <c r="BM56" s="1178"/>
      <c r="BN56" s="1178"/>
      <c r="BR56" s="1193"/>
      <c r="BS56" s="1193"/>
      <c r="BT56" s="1193"/>
      <c r="BU56" s="1193"/>
      <c r="BV56" s="1193"/>
      <c r="BW56" s="1193"/>
      <c r="BX56" s="1193"/>
      <c r="BY56" s="1193"/>
      <c r="BZ56" s="1193"/>
      <c r="CA56" s="1193"/>
      <c r="CB56" s="1193"/>
      <c r="CC56" s="1193"/>
      <c r="CD56" s="1193"/>
      <c r="CE56" s="1193"/>
      <c r="CF56" s="1193"/>
      <c r="CG56" s="1193"/>
      <c r="CH56" s="1193"/>
      <c r="CI56" s="1193"/>
      <c r="CJ56" s="1193"/>
      <c r="CK56" s="1193"/>
      <c r="CL56" s="1193"/>
      <c r="CM56" s="1193"/>
      <c r="CN56" s="1193"/>
      <c r="CO56" s="1193"/>
      <c r="CP56" s="1193"/>
    </row>
    <row r="57" spans="2:94" ht="16.149999999999999" customHeight="1" x14ac:dyDescent="0.45">
      <c r="D57" s="1123"/>
      <c r="E57" s="1123"/>
      <c r="F57" s="1123"/>
      <c r="G57" s="1153"/>
      <c r="H57" s="1123"/>
      <c r="I57" s="1123"/>
      <c r="J57" s="1123"/>
      <c r="K57" s="1123"/>
      <c r="L57" s="1123"/>
      <c r="M57" s="1123"/>
      <c r="N57" s="1123"/>
      <c r="O57" s="1123"/>
      <c r="R57" s="1177"/>
      <c r="S57" s="1178"/>
      <c r="T57" s="1178"/>
      <c r="U57" s="1178"/>
      <c r="V57" s="1178"/>
      <c r="W57" s="1178"/>
      <c r="X57" s="1178"/>
      <c r="Y57" s="1178"/>
      <c r="Z57" s="1178"/>
      <c r="AA57" s="1178"/>
      <c r="AB57" s="1178"/>
      <c r="AC57" s="1178"/>
      <c r="AD57" s="1178"/>
      <c r="AE57" s="1178"/>
      <c r="AF57" s="1178"/>
      <c r="AG57" s="1178"/>
      <c r="AH57" s="1178"/>
      <c r="AI57" s="1178"/>
      <c r="AJ57" s="1178"/>
      <c r="AK57" s="1178"/>
      <c r="AL57" s="1178"/>
      <c r="AM57" s="1178"/>
      <c r="AN57" s="1178"/>
      <c r="AO57" s="1178"/>
      <c r="AP57" s="1178"/>
      <c r="AQ57" s="1178"/>
      <c r="AR57" s="1178"/>
      <c r="AS57" s="1178"/>
      <c r="AT57" s="1178"/>
      <c r="AU57" s="1178"/>
      <c r="AV57" s="1178"/>
      <c r="AW57" s="1178"/>
      <c r="AX57" s="1178"/>
      <c r="AY57" s="1178"/>
      <c r="AZ57" s="1178"/>
      <c r="BA57" s="1178"/>
      <c r="BB57" s="1178"/>
      <c r="BC57" s="1178"/>
      <c r="BD57" s="1178"/>
      <c r="BE57" s="1178"/>
      <c r="BF57" s="1178"/>
      <c r="BG57" s="1178"/>
      <c r="BH57" s="1178"/>
      <c r="BI57" s="1178"/>
      <c r="BJ57" s="1178"/>
      <c r="BK57" s="1178"/>
      <c r="BL57" s="1178"/>
      <c r="BM57" s="1178"/>
      <c r="BN57" s="1178"/>
      <c r="BR57" s="1193"/>
      <c r="BS57" s="1193"/>
      <c r="BT57" s="1193"/>
      <c r="BU57" s="1193"/>
      <c r="BV57" s="1193"/>
      <c r="BW57" s="1193"/>
      <c r="BX57" s="1193"/>
      <c r="BY57" s="1193"/>
      <c r="BZ57" s="1193"/>
      <c r="CA57" s="1193"/>
      <c r="CB57" s="1193"/>
      <c r="CC57" s="1193"/>
      <c r="CD57" s="1193"/>
      <c r="CE57" s="1193"/>
      <c r="CF57" s="1193"/>
      <c r="CG57" s="1193"/>
      <c r="CH57" s="1193"/>
      <c r="CI57" s="1193"/>
      <c r="CJ57" s="1193"/>
      <c r="CK57" s="1193"/>
      <c r="CL57" s="1193"/>
      <c r="CM57" s="1193"/>
      <c r="CN57" s="1193"/>
      <c r="CO57" s="1193"/>
      <c r="CP57" s="1193"/>
    </row>
    <row r="58" spans="2:94" ht="16.149999999999999" customHeight="1" x14ac:dyDescent="0.45">
      <c r="D58" s="1123"/>
      <c r="E58" s="1123"/>
      <c r="F58" s="1123"/>
      <c r="G58" s="1153"/>
      <c r="H58" s="1123"/>
      <c r="I58" s="1123"/>
      <c r="J58" s="1123"/>
      <c r="K58" s="1123"/>
      <c r="L58" s="1123"/>
      <c r="M58" s="1123"/>
      <c r="N58" s="1123"/>
      <c r="O58" s="1123"/>
      <c r="R58" s="1177"/>
      <c r="S58" s="1178"/>
      <c r="T58" s="1178"/>
      <c r="U58" s="1178"/>
      <c r="V58" s="1178"/>
      <c r="W58" s="1178"/>
      <c r="X58" s="1178"/>
      <c r="Y58" s="1178"/>
      <c r="Z58" s="1178"/>
      <c r="AA58" s="1178"/>
      <c r="AB58" s="1178"/>
      <c r="AC58" s="1178"/>
      <c r="AD58" s="1178"/>
      <c r="AE58" s="1178"/>
      <c r="AF58" s="1178"/>
      <c r="AG58" s="1178"/>
      <c r="AH58" s="1178"/>
      <c r="AI58" s="1178"/>
      <c r="AJ58" s="1178"/>
      <c r="AK58" s="1178"/>
      <c r="AL58" s="1178"/>
      <c r="AM58" s="1178"/>
      <c r="AN58" s="1178"/>
      <c r="AO58" s="1178"/>
      <c r="AP58" s="1178"/>
      <c r="AQ58" s="1178"/>
      <c r="AR58" s="1178"/>
      <c r="AS58" s="1178"/>
      <c r="AT58" s="1178"/>
      <c r="AU58" s="1178"/>
      <c r="AV58" s="1178"/>
      <c r="AW58" s="1178"/>
      <c r="AX58" s="1178"/>
      <c r="AY58" s="1178"/>
      <c r="AZ58" s="1178"/>
      <c r="BA58" s="1178"/>
      <c r="BB58" s="1178"/>
      <c r="BC58" s="1178"/>
      <c r="BD58" s="1178"/>
      <c r="BE58" s="1178"/>
      <c r="BF58" s="1178"/>
      <c r="BG58" s="1178"/>
      <c r="BH58" s="1178"/>
      <c r="BI58" s="1178"/>
      <c r="BJ58" s="1178"/>
      <c r="BK58" s="1178"/>
      <c r="BL58" s="1178"/>
      <c r="BM58" s="1178"/>
      <c r="BN58" s="1178"/>
      <c r="BR58" s="1193"/>
      <c r="BS58" s="1193"/>
      <c r="BT58" s="1193"/>
      <c r="BU58" s="1193"/>
      <c r="BV58" s="1193"/>
      <c r="BW58" s="1193"/>
      <c r="BX58" s="1193"/>
      <c r="BY58" s="1193"/>
      <c r="BZ58" s="1193"/>
      <c r="CA58" s="1193"/>
      <c r="CB58" s="1193"/>
      <c r="CC58" s="1193"/>
      <c r="CD58" s="1193"/>
      <c r="CE58" s="1193"/>
      <c r="CF58" s="1193"/>
      <c r="CG58" s="1193"/>
      <c r="CH58" s="1193"/>
      <c r="CI58" s="1193"/>
      <c r="CJ58" s="1193"/>
      <c r="CK58" s="1193"/>
      <c r="CL58" s="1193"/>
      <c r="CM58" s="1193"/>
      <c r="CN58" s="1193"/>
      <c r="CO58" s="1193"/>
      <c r="CP58" s="1193"/>
    </row>
    <row r="59" spans="2:94" ht="16.149999999999999" customHeight="1" x14ac:dyDescent="0.45">
      <c r="D59" s="1123"/>
      <c r="E59" s="1123"/>
      <c r="F59" s="1123"/>
      <c r="G59" s="1153"/>
      <c r="H59" s="1123"/>
      <c r="I59" s="1123"/>
      <c r="J59" s="1123"/>
      <c r="K59" s="1123"/>
      <c r="L59" s="1123"/>
      <c r="M59" s="1123"/>
      <c r="N59" s="1123"/>
      <c r="O59" s="1123"/>
      <c r="R59" s="1177"/>
      <c r="S59" s="1178"/>
      <c r="T59" s="1178"/>
      <c r="U59" s="1178"/>
      <c r="V59" s="1178"/>
      <c r="W59" s="1178"/>
      <c r="X59" s="1178"/>
      <c r="Y59" s="1178"/>
      <c r="Z59" s="1178"/>
      <c r="AA59" s="1178"/>
      <c r="AB59" s="1178"/>
      <c r="AC59" s="1178"/>
      <c r="AD59" s="1178"/>
      <c r="AE59" s="1178"/>
      <c r="AF59" s="1178"/>
      <c r="AG59" s="1178"/>
      <c r="AH59" s="1178"/>
      <c r="AI59" s="1178"/>
      <c r="AJ59" s="1178"/>
      <c r="AK59" s="1178"/>
      <c r="AL59" s="1178"/>
      <c r="AM59" s="1178"/>
      <c r="AN59" s="1178"/>
      <c r="AO59" s="1178"/>
      <c r="AP59" s="1178"/>
      <c r="AQ59" s="1178"/>
      <c r="AR59" s="1178"/>
      <c r="AS59" s="1178"/>
      <c r="AT59" s="1178"/>
      <c r="AU59" s="1178"/>
      <c r="AV59" s="1178"/>
      <c r="AW59" s="1178"/>
      <c r="AX59" s="1178"/>
      <c r="AY59" s="1178"/>
      <c r="AZ59" s="1178"/>
      <c r="BA59" s="1178"/>
      <c r="BB59" s="1178"/>
      <c r="BC59" s="1178"/>
      <c r="BD59" s="1178"/>
      <c r="BE59" s="1178"/>
      <c r="BF59" s="1178"/>
      <c r="BG59" s="1178"/>
      <c r="BH59" s="1178"/>
      <c r="BI59" s="1178"/>
      <c r="BJ59" s="1178"/>
      <c r="BK59" s="1178"/>
      <c r="BL59" s="1178"/>
      <c r="BM59" s="1178"/>
      <c r="BN59" s="1178"/>
      <c r="BR59" s="1193"/>
      <c r="BS59" s="1193"/>
      <c r="BT59" s="1193"/>
      <c r="BU59" s="1193"/>
      <c r="BV59" s="1193"/>
      <c r="BW59" s="1193"/>
      <c r="BX59" s="1193"/>
      <c r="BY59" s="1193"/>
      <c r="BZ59" s="1193"/>
      <c r="CA59" s="1193"/>
      <c r="CB59" s="1193"/>
      <c r="CC59" s="1193"/>
      <c r="CD59" s="1193"/>
      <c r="CE59" s="1193"/>
      <c r="CF59" s="1193"/>
      <c r="CG59" s="1193"/>
      <c r="CH59" s="1193"/>
      <c r="CI59" s="1193"/>
      <c r="CJ59" s="1193"/>
      <c r="CK59" s="1193"/>
      <c r="CL59" s="1193"/>
      <c r="CM59" s="1193"/>
      <c r="CN59" s="1193"/>
      <c r="CO59" s="1193"/>
      <c r="CP59" s="1193"/>
    </row>
    <row r="60" spans="2:94" ht="16.149999999999999" customHeight="1" x14ac:dyDescent="0.45">
      <c r="D60" s="1123"/>
      <c r="E60" s="1123"/>
      <c r="F60" s="1123"/>
      <c r="G60" s="1153"/>
      <c r="H60" s="1123"/>
      <c r="I60" s="1123"/>
      <c r="J60" s="1123"/>
      <c r="K60" s="1123"/>
      <c r="L60" s="1123"/>
      <c r="M60" s="1123"/>
      <c r="N60" s="1123"/>
      <c r="O60" s="1123"/>
      <c r="R60" s="1177"/>
      <c r="S60" s="1178"/>
      <c r="T60" s="1178"/>
      <c r="U60" s="1178"/>
      <c r="V60" s="1178"/>
      <c r="W60" s="1178"/>
      <c r="X60" s="1178"/>
      <c r="Y60" s="1178"/>
      <c r="Z60" s="1178"/>
      <c r="AA60" s="1178"/>
      <c r="AB60" s="1178"/>
      <c r="AC60" s="1178"/>
      <c r="AD60" s="1178"/>
      <c r="AE60" s="1178"/>
      <c r="AF60" s="1178"/>
      <c r="AG60" s="1178"/>
      <c r="AH60" s="1178"/>
      <c r="AI60" s="1178"/>
      <c r="AJ60" s="1178"/>
      <c r="AK60" s="1178"/>
      <c r="AL60" s="1178"/>
      <c r="AM60" s="1178"/>
      <c r="AN60" s="1178"/>
      <c r="AO60" s="1178"/>
      <c r="AP60" s="1178"/>
      <c r="AQ60" s="1178"/>
      <c r="AR60" s="1178"/>
      <c r="AS60" s="1178"/>
      <c r="AT60" s="1178"/>
      <c r="AU60" s="1178"/>
      <c r="AV60" s="1178"/>
      <c r="AW60" s="1178"/>
      <c r="AX60" s="1178"/>
      <c r="AY60" s="1178"/>
      <c r="AZ60" s="1178"/>
      <c r="BA60" s="1178"/>
      <c r="BB60" s="1178"/>
      <c r="BC60" s="1178"/>
      <c r="BD60" s="1178"/>
      <c r="BE60" s="1178"/>
      <c r="BF60" s="1178"/>
      <c r="BG60" s="1178"/>
      <c r="BH60" s="1178"/>
      <c r="BI60" s="1178"/>
      <c r="BJ60" s="1178"/>
      <c r="BK60" s="1178"/>
      <c r="BL60" s="1178"/>
      <c r="BM60" s="1178"/>
      <c r="BN60" s="1178"/>
      <c r="BR60" s="1193"/>
      <c r="BS60" s="1193"/>
      <c r="BT60" s="1193"/>
      <c r="BU60" s="1193"/>
      <c r="BV60" s="1193"/>
      <c r="BW60" s="1193"/>
      <c r="BX60" s="1193"/>
      <c r="BY60" s="1193"/>
      <c r="BZ60" s="1193"/>
      <c r="CA60" s="1193"/>
      <c r="CB60" s="1193"/>
      <c r="CC60" s="1193"/>
      <c r="CD60" s="1193"/>
      <c r="CE60" s="1193"/>
      <c r="CF60" s="1193"/>
      <c r="CG60" s="1193"/>
      <c r="CH60" s="1193"/>
      <c r="CI60" s="1193"/>
      <c r="CJ60" s="1193"/>
      <c r="CK60" s="1193"/>
      <c r="CL60" s="1193"/>
      <c r="CM60" s="1193"/>
      <c r="CN60" s="1193"/>
      <c r="CO60" s="1193"/>
      <c r="CP60" s="1193"/>
    </row>
    <row r="61" spans="2:94" ht="16.149999999999999" customHeight="1" x14ac:dyDescent="0.45">
      <c r="D61" s="1123"/>
      <c r="E61" s="1123"/>
      <c r="F61" s="1123"/>
      <c r="G61" s="1153"/>
      <c r="H61" s="1123"/>
      <c r="I61" s="1123"/>
      <c r="J61" s="1123"/>
      <c r="K61" s="1123"/>
      <c r="L61" s="1123"/>
      <c r="M61" s="1123"/>
      <c r="N61" s="1123"/>
      <c r="O61" s="1123"/>
      <c r="R61" s="1177"/>
      <c r="S61" s="1178"/>
      <c r="T61" s="1178"/>
      <c r="U61" s="1178"/>
      <c r="V61" s="1178"/>
      <c r="W61" s="1178"/>
      <c r="X61" s="1178"/>
      <c r="Y61" s="1178"/>
      <c r="Z61" s="1178"/>
      <c r="AA61" s="1178"/>
      <c r="AB61" s="1178"/>
      <c r="AC61" s="1178"/>
      <c r="AD61" s="1178"/>
      <c r="AE61" s="1178"/>
      <c r="AF61" s="1178"/>
      <c r="AG61" s="1178"/>
      <c r="AH61" s="1178"/>
      <c r="AI61" s="1178"/>
      <c r="AJ61" s="1178"/>
      <c r="AK61" s="1178"/>
      <c r="AL61" s="1178"/>
      <c r="AM61" s="1178"/>
      <c r="AN61" s="1178"/>
      <c r="AO61" s="1178"/>
      <c r="AP61" s="1178"/>
      <c r="AQ61" s="1178"/>
      <c r="AR61" s="1178"/>
      <c r="AS61" s="1178"/>
      <c r="AT61" s="1178"/>
      <c r="AU61" s="1178"/>
      <c r="AV61" s="1178"/>
      <c r="AW61" s="1178"/>
      <c r="AX61" s="1178"/>
      <c r="AY61" s="1178"/>
      <c r="AZ61" s="1178"/>
      <c r="BA61" s="1178"/>
      <c r="BB61" s="1178"/>
      <c r="BC61" s="1178"/>
      <c r="BD61" s="1178"/>
      <c r="BE61" s="1178"/>
      <c r="BF61" s="1178"/>
      <c r="BG61" s="1178"/>
      <c r="BH61" s="1178"/>
      <c r="BI61" s="1178"/>
      <c r="BJ61" s="1178"/>
      <c r="BK61" s="1178"/>
      <c r="BL61" s="1178"/>
      <c r="BM61" s="1178"/>
      <c r="BN61" s="1178"/>
      <c r="BR61" s="1193"/>
      <c r="BS61" s="1193"/>
      <c r="BT61" s="1193"/>
      <c r="BU61" s="1193"/>
      <c r="BV61" s="1193"/>
      <c r="BW61" s="1193"/>
      <c r="BX61" s="1193"/>
      <c r="BY61" s="1193"/>
      <c r="BZ61" s="1193"/>
      <c r="CA61" s="1193"/>
      <c r="CB61" s="1193"/>
      <c r="CC61" s="1193"/>
      <c r="CD61" s="1193"/>
      <c r="CE61" s="1193"/>
      <c r="CF61" s="1193"/>
      <c r="CG61" s="1193"/>
      <c r="CH61" s="1193"/>
      <c r="CI61" s="1193"/>
      <c r="CJ61" s="1193"/>
      <c r="CK61" s="1193"/>
      <c r="CL61" s="1193"/>
      <c r="CM61" s="1193"/>
      <c r="CN61" s="1193"/>
      <c r="CO61" s="1193"/>
      <c r="CP61" s="1193"/>
    </row>
    <row r="62" spans="2:94" ht="16.149999999999999" customHeight="1" x14ac:dyDescent="0.45">
      <c r="D62" s="1123"/>
      <c r="E62" s="1123"/>
      <c r="F62" s="1123"/>
      <c r="G62" s="1153"/>
      <c r="H62" s="1123"/>
      <c r="I62" s="1123"/>
      <c r="J62" s="1123"/>
      <c r="K62" s="1123"/>
      <c r="L62" s="1123"/>
      <c r="M62" s="1123"/>
      <c r="N62" s="1123"/>
      <c r="O62" s="1123"/>
      <c r="R62" s="1177"/>
      <c r="S62" s="1178"/>
      <c r="T62" s="1178"/>
      <c r="U62" s="1178"/>
      <c r="V62" s="1178"/>
      <c r="W62" s="1178"/>
      <c r="X62" s="1178"/>
      <c r="Y62" s="1178"/>
      <c r="Z62" s="1178"/>
      <c r="AA62" s="1178"/>
      <c r="AB62" s="1178"/>
      <c r="AC62" s="1178"/>
      <c r="AD62" s="1178"/>
      <c r="AE62" s="1178"/>
      <c r="AF62" s="1178"/>
      <c r="AG62" s="1178"/>
      <c r="AH62" s="1178"/>
      <c r="AI62" s="1178"/>
      <c r="AJ62" s="1178"/>
      <c r="AK62" s="1178"/>
      <c r="AL62" s="1178"/>
      <c r="AM62" s="1178"/>
      <c r="AN62" s="1178"/>
      <c r="AO62" s="1178"/>
      <c r="AP62" s="1178"/>
      <c r="AQ62" s="1178"/>
      <c r="AR62" s="1178"/>
      <c r="AS62" s="1178"/>
      <c r="AT62" s="1178"/>
      <c r="AU62" s="1178"/>
      <c r="AV62" s="1178"/>
      <c r="AW62" s="1178"/>
      <c r="AX62" s="1178"/>
      <c r="AY62" s="1178"/>
      <c r="AZ62" s="1178"/>
      <c r="BA62" s="1178"/>
      <c r="BB62" s="1178"/>
      <c r="BC62" s="1178"/>
      <c r="BD62" s="1178"/>
      <c r="BE62" s="1178"/>
      <c r="BF62" s="1178"/>
      <c r="BG62" s="1178"/>
      <c r="BH62" s="1178"/>
      <c r="BI62" s="1178"/>
      <c r="BJ62" s="1178"/>
      <c r="BK62" s="1178"/>
      <c r="BL62" s="1178"/>
      <c r="BM62" s="1178"/>
      <c r="BN62" s="1178"/>
      <c r="BR62" s="1193"/>
      <c r="BS62" s="1193"/>
      <c r="BT62" s="1193"/>
      <c r="BU62" s="1193"/>
      <c r="BV62" s="1193"/>
      <c r="BW62" s="1193"/>
      <c r="BX62" s="1193"/>
      <c r="BY62" s="1193"/>
      <c r="BZ62" s="1193"/>
      <c r="CA62" s="1193"/>
      <c r="CB62" s="1193"/>
      <c r="CC62" s="1193"/>
      <c r="CD62" s="1193"/>
      <c r="CE62" s="1193"/>
      <c r="CF62" s="1193"/>
      <c r="CG62" s="1193"/>
      <c r="CH62" s="1193"/>
      <c r="CI62" s="1193"/>
      <c r="CJ62" s="1193"/>
      <c r="CK62" s="1193"/>
      <c r="CL62" s="1193"/>
      <c r="CM62" s="1193"/>
      <c r="CN62" s="1193"/>
      <c r="CO62" s="1193"/>
      <c r="CP62" s="1193"/>
    </row>
    <row r="63" spans="2:94" ht="16.149999999999999" customHeight="1" x14ac:dyDescent="0.45">
      <c r="D63" s="1123"/>
      <c r="E63" s="1123"/>
      <c r="F63" s="1123"/>
      <c r="G63" s="1153"/>
      <c r="H63" s="1123"/>
      <c r="I63" s="1123"/>
      <c r="J63" s="1123"/>
      <c r="K63" s="1123"/>
      <c r="L63" s="1123"/>
      <c r="M63" s="1123"/>
      <c r="N63" s="1123"/>
      <c r="O63" s="1123"/>
      <c r="R63" s="1177"/>
      <c r="S63" s="1178"/>
      <c r="T63" s="1178"/>
      <c r="U63" s="1178"/>
      <c r="V63" s="1178"/>
      <c r="W63" s="1178"/>
      <c r="X63" s="1178"/>
      <c r="Y63" s="1178"/>
      <c r="Z63" s="1178"/>
      <c r="AA63" s="1178"/>
      <c r="AB63" s="1178"/>
      <c r="AC63" s="1178"/>
      <c r="AD63" s="1178"/>
      <c r="AE63" s="1178"/>
      <c r="AF63" s="1178"/>
      <c r="AG63" s="1178"/>
      <c r="AH63" s="1178"/>
      <c r="AI63" s="1178"/>
      <c r="AJ63" s="1178"/>
      <c r="AK63" s="1178"/>
      <c r="AL63" s="1178"/>
      <c r="AM63" s="1178"/>
      <c r="AN63" s="1178"/>
      <c r="AO63" s="1178"/>
      <c r="AP63" s="1178"/>
      <c r="AQ63" s="1178"/>
      <c r="AR63" s="1178"/>
      <c r="AS63" s="1178"/>
      <c r="AT63" s="1178"/>
      <c r="AU63" s="1178"/>
      <c r="AV63" s="1178"/>
      <c r="AW63" s="1178"/>
      <c r="AX63" s="1178"/>
      <c r="AY63" s="1178"/>
      <c r="AZ63" s="1178"/>
      <c r="BA63" s="1178"/>
      <c r="BB63" s="1178"/>
      <c r="BC63" s="1178"/>
      <c r="BD63" s="1178"/>
      <c r="BE63" s="1178"/>
      <c r="BF63" s="1178"/>
      <c r="BG63" s="1178"/>
      <c r="BH63" s="1178"/>
      <c r="BI63" s="1178"/>
      <c r="BJ63" s="1178"/>
      <c r="BK63" s="1178"/>
      <c r="BL63" s="1178"/>
      <c r="BM63" s="1178"/>
      <c r="BN63" s="1178"/>
      <c r="BR63" s="1193"/>
      <c r="BS63" s="1193"/>
      <c r="BT63" s="1193"/>
      <c r="BU63" s="1193"/>
      <c r="BV63" s="1193"/>
      <c r="BW63" s="1193"/>
      <c r="BX63" s="1193"/>
      <c r="BY63" s="1193"/>
      <c r="BZ63" s="1193"/>
      <c r="CA63" s="1193"/>
      <c r="CB63" s="1193"/>
      <c r="CC63" s="1193"/>
      <c r="CD63" s="1193"/>
      <c r="CE63" s="1193"/>
      <c r="CF63" s="1193"/>
      <c r="CG63" s="1193"/>
      <c r="CH63" s="1193"/>
      <c r="CI63" s="1193"/>
      <c r="CJ63" s="1193"/>
      <c r="CK63" s="1193"/>
      <c r="CL63" s="1193"/>
      <c r="CM63" s="1193"/>
      <c r="CN63" s="1193"/>
      <c r="CO63" s="1193"/>
      <c r="CP63" s="1193"/>
    </row>
    <row r="64" spans="2:94" ht="16.149999999999999" customHeight="1" x14ac:dyDescent="0.45">
      <c r="D64" s="1123"/>
      <c r="E64" s="1123"/>
      <c r="F64" s="1123"/>
      <c r="G64" s="1153"/>
      <c r="H64" s="1123"/>
      <c r="I64" s="1123"/>
      <c r="J64" s="1123"/>
      <c r="K64" s="1123"/>
      <c r="L64" s="1123"/>
      <c r="M64" s="1123"/>
      <c r="N64" s="1123"/>
      <c r="O64" s="1123"/>
      <c r="R64" s="1177"/>
      <c r="S64" s="1178"/>
      <c r="T64" s="1178"/>
      <c r="U64" s="1178"/>
      <c r="V64" s="1178"/>
      <c r="W64" s="1178"/>
      <c r="X64" s="1178"/>
      <c r="Y64" s="1178"/>
      <c r="Z64" s="1178"/>
      <c r="AA64" s="1178"/>
      <c r="AB64" s="1178"/>
      <c r="AC64" s="1178"/>
      <c r="AD64" s="1178"/>
      <c r="AE64" s="1178"/>
      <c r="AF64" s="1178"/>
      <c r="AG64" s="1178"/>
      <c r="AH64" s="1178"/>
      <c r="AI64" s="1178"/>
      <c r="AJ64" s="1178"/>
      <c r="AK64" s="1178"/>
      <c r="AL64" s="1178"/>
      <c r="AM64" s="1178"/>
      <c r="AN64" s="1178"/>
      <c r="AO64" s="1178"/>
      <c r="AP64" s="1178"/>
      <c r="AQ64" s="1178"/>
      <c r="AR64" s="1178"/>
      <c r="AS64" s="1178"/>
      <c r="AT64" s="1178"/>
      <c r="AU64" s="1178"/>
      <c r="AV64" s="1178"/>
      <c r="AW64" s="1178"/>
      <c r="AX64" s="1178"/>
      <c r="AY64" s="1178"/>
      <c r="AZ64" s="1178"/>
      <c r="BA64" s="1178"/>
      <c r="BB64" s="1178"/>
      <c r="BC64" s="1178"/>
      <c r="BD64" s="1178"/>
      <c r="BE64" s="1178"/>
      <c r="BF64" s="1178"/>
      <c r="BG64" s="1178"/>
      <c r="BH64" s="1178"/>
      <c r="BI64" s="1178"/>
      <c r="BJ64" s="1178"/>
      <c r="BK64" s="1178"/>
      <c r="BL64" s="1178"/>
      <c r="BM64" s="1178"/>
      <c r="BN64" s="1178"/>
      <c r="BR64" s="1193"/>
      <c r="BS64" s="1193"/>
      <c r="BT64" s="1193"/>
      <c r="BU64" s="1193"/>
      <c r="BV64" s="1193"/>
      <c r="BW64" s="1193"/>
      <c r="BX64" s="1193"/>
      <c r="BY64" s="1193"/>
      <c r="BZ64" s="1193"/>
      <c r="CA64" s="1193"/>
      <c r="CB64" s="1193"/>
      <c r="CC64" s="1193"/>
      <c r="CD64" s="1193"/>
      <c r="CE64" s="1193"/>
      <c r="CF64" s="1193"/>
      <c r="CG64" s="1193"/>
      <c r="CH64" s="1193"/>
      <c r="CI64" s="1193"/>
      <c r="CJ64" s="1193"/>
      <c r="CK64" s="1193"/>
      <c r="CL64" s="1193"/>
      <c r="CM64" s="1193"/>
      <c r="CN64" s="1193"/>
      <c r="CO64" s="1193"/>
      <c r="CP64" s="1193"/>
    </row>
    <row r="65" spans="4:94" ht="16.149999999999999" customHeight="1" x14ac:dyDescent="0.45">
      <c r="D65" s="1123"/>
      <c r="E65" s="1123"/>
      <c r="F65" s="1123"/>
      <c r="G65" s="1153"/>
      <c r="H65" s="1123"/>
      <c r="I65" s="1123"/>
      <c r="J65" s="1123"/>
      <c r="K65" s="1123"/>
      <c r="L65" s="1123"/>
      <c r="M65" s="1123"/>
      <c r="N65" s="1123"/>
      <c r="O65" s="1123"/>
      <c r="R65" s="1177"/>
      <c r="S65" s="1178"/>
      <c r="T65" s="1178"/>
      <c r="U65" s="1178"/>
      <c r="V65" s="1178"/>
      <c r="W65" s="1178"/>
      <c r="X65" s="1178"/>
      <c r="Y65" s="1178"/>
      <c r="Z65" s="1178"/>
      <c r="AA65" s="1178"/>
      <c r="AB65" s="1178"/>
      <c r="AC65" s="1178"/>
      <c r="AD65" s="1178"/>
      <c r="AE65" s="1178"/>
      <c r="AF65" s="1178"/>
      <c r="AG65" s="1178"/>
      <c r="AH65" s="1178"/>
      <c r="AI65" s="1178"/>
      <c r="AJ65" s="1178"/>
      <c r="AK65" s="1178"/>
      <c r="AL65" s="1178"/>
      <c r="AM65" s="1178"/>
      <c r="AN65" s="1178"/>
      <c r="AO65" s="1178"/>
      <c r="AP65" s="1178"/>
      <c r="AQ65" s="1178"/>
      <c r="AR65" s="1178"/>
      <c r="AS65" s="1178"/>
      <c r="AT65" s="1178"/>
      <c r="AU65" s="1178"/>
      <c r="AV65" s="1178"/>
      <c r="AW65" s="1178"/>
      <c r="AX65" s="1178"/>
      <c r="AY65" s="1178"/>
      <c r="AZ65" s="1178"/>
      <c r="BA65" s="1178"/>
      <c r="BB65" s="1178"/>
      <c r="BC65" s="1178"/>
      <c r="BD65" s="1178"/>
      <c r="BE65" s="1178"/>
      <c r="BF65" s="1178"/>
      <c r="BG65" s="1178"/>
      <c r="BH65" s="1178"/>
      <c r="BI65" s="1178"/>
      <c r="BJ65" s="1178"/>
      <c r="BK65" s="1178"/>
      <c r="BL65" s="1178"/>
      <c r="BM65" s="1178"/>
      <c r="BN65" s="1178"/>
      <c r="BR65" s="1193"/>
      <c r="BS65" s="1193"/>
      <c r="BT65" s="1193"/>
      <c r="BU65" s="1193"/>
      <c r="BV65" s="1193"/>
      <c r="BW65" s="1193"/>
      <c r="BX65" s="1193"/>
      <c r="BY65" s="1193"/>
      <c r="BZ65" s="1193"/>
      <c r="CA65" s="1193"/>
      <c r="CB65" s="1193"/>
      <c r="CC65" s="1193"/>
      <c r="CD65" s="1193"/>
      <c r="CE65" s="1193"/>
      <c r="CF65" s="1193"/>
      <c r="CG65" s="1193"/>
      <c r="CH65" s="1193"/>
      <c r="CI65" s="1193"/>
      <c r="CJ65" s="1193"/>
      <c r="CK65" s="1193"/>
      <c r="CL65" s="1193"/>
      <c r="CM65" s="1193"/>
      <c r="CN65" s="1193"/>
      <c r="CO65" s="1193"/>
      <c r="CP65" s="1193"/>
    </row>
    <row r="66" spans="4:94" ht="16.149999999999999" customHeight="1" x14ac:dyDescent="0.45">
      <c r="D66" s="1123"/>
      <c r="E66" s="1123"/>
      <c r="F66" s="1123"/>
      <c r="G66" s="1153"/>
      <c r="H66" s="1123"/>
      <c r="I66" s="1123"/>
      <c r="J66" s="1123"/>
      <c r="K66" s="1123"/>
      <c r="L66" s="1123"/>
      <c r="M66" s="1123"/>
      <c r="N66" s="1123"/>
      <c r="O66" s="1123"/>
      <c r="R66" s="1177"/>
      <c r="S66" s="1178"/>
      <c r="T66" s="1178"/>
      <c r="U66" s="1178"/>
      <c r="V66" s="1178"/>
      <c r="W66" s="1178"/>
      <c r="X66" s="1178"/>
      <c r="Y66" s="1178"/>
      <c r="Z66" s="1178"/>
      <c r="AA66" s="1178"/>
      <c r="AB66" s="1178"/>
      <c r="AC66" s="1178"/>
      <c r="AD66" s="1178"/>
      <c r="AE66" s="1178"/>
      <c r="AF66" s="1178"/>
      <c r="AG66" s="1178"/>
      <c r="AH66" s="1178"/>
      <c r="AI66" s="1178"/>
      <c r="AJ66" s="1178"/>
      <c r="AK66" s="1178"/>
      <c r="AL66" s="1178"/>
      <c r="AM66" s="1178"/>
      <c r="AN66" s="1178"/>
      <c r="AO66" s="1178"/>
      <c r="AP66" s="1178"/>
      <c r="AQ66" s="1178"/>
      <c r="AR66" s="1178"/>
      <c r="AS66" s="1178"/>
      <c r="AT66" s="1178"/>
      <c r="AU66" s="1178"/>
      <c r="AV66" s="1178"/>
      <c r="AW66" s="1178"/>
      <c r="AX66" s="1178"/>
      <c r="AY66" s="1178"/>
      <c r="AZ66" s="1178"/>
      <c r="BA66" s="1178"/>
      <c r="BB66" s="1178"/>
      <c r="BC66" s="1178"/>
      <c r="BD66" s="1178"/>
      <c r="BE66" s="1178"/>
      <c r="BF66" s="1178"/>
      <c r="BG66" s="1178"/>
      <c r="BH66" s="1178"/>
      <c r="BI66" s="1178"/>
      <c r="BJ66" s="1178"/>
      <c r="BK66" s="1178"/>
      <c r="BL66" s="1178"/>
      <c r="BM66" s="1178"/>
      <c r="BN66" s="1178"/>
      <c r="BR66" s="1193"/>
      <c r="BS66" s="1193"/>
      <c r="BT66" s="1193"/>
      <c r="BU66" s="1193"/>
      <c r="BV66" s="1193"/>
      <c r="BW66" s="1193"/>
      <c r="BX66" s="1193"/>
      <c r="BY66" s="1193"/>
      <c r="BZ66" s="1193"/>
      <c r="CA66" s="1193"/>
      <c r="CB66" s="1193"/>
      <c r="CC66" s="1193"/>
      <c r="CD66" s="1193"/>
      <c r="CE66" s="1193"/>
      <c r="CF66" s="1193"/>
      <c r="CG66" s="1193"/>
      <c r="CH66" s="1193"/>
      <c r="CI66" s="1193"/>
      <c r="CJ66" s="1193"/>
      <c r="CK66" s="1193"/>
      <c r="CL66" s="1193"/>
      <c r="CM66" s="1193"/>
      <c r="CN66" s="1193"/>
      <c r="CO66" s="1193"/>
      <c r="CP66" s="1193"/>
    </row>
    <row r="67" spans="4:94" ht="16.149999999999999" customHeight="1" x14ac:dyDescent="0.45">
      <c r="D67" s="1123"/>
      <c r="E67" s="1123"/>
      <c r="F67" s="1123"/>
      <c r="G67" s="1153"/>
      <c r="H67" s="1123"/>
      <c r="I67" s="1123"/>
      <c r="J67" s="1123"/>
      <c r="K67" s="1123"/>
      <c r="L67" s="1123"/>
      <c r="M67" s="1123"/>
      <c r="N67" s="1123"/>
      <c r="O67" s="1123"/>
      <c r="R67" s="1177"/>
      <c r="S67" s="1178"/>
      <c r="T67" s="1178"/>
      <c r="U67" s="1178"/>
      <c r="V67" s="1178"/>
      <c r="W67" s="1178"/>
      <c r="X67" s="1178"/>
      <c r="Y67" s="1178"/>
      <c r="Z67" s="1178"/>
      <c r="AA67" s="1178"/>
      <c r="AB67" s="1178"/>
      <c r="AC67" s="1178"/>
      <c r="AD67" s="1178"/>
      <c r="AE67" s="1178"/>
      <c r="AF67" s="1178"/>
      <c r="AG67" s="1178"/>
      <c r="AH67" s="1178"/>
      <c r="AI67" s="1178"/>
      <c r="AJ67" s="1178"/>
      <c r="AK67" s="1178"/>
      <c r="AL67" s="1178"/>
      <c r="AM67" s="1178"/>
      <c r="AN67" s="1178"/>
      <c r="AO67" s="1178"/>
      <c r="AP67" s="1178"/>
      <c r="AQ67" s="1178"/>
      <c r="AR67" s="1178"/>
      <c r="AS67" s="1178"/>
      <c r="AT67" s="1178"/>
      <c r="AU67" s="1178"/>
      <c r="AV67" s="1178"/>
      <c r="AW67" s="1178"/>
      <c r="AX67" s="1178"/>
      <c r="AY67" s="1178"/>
      <c r="AZ67" s="1178"/>
      <c r="BA67" s="1178"/>
      <c r="BB67" s="1178"/>
      <c r="BC67" s="1178"/>
      <c r="BD67" s="1178"/>
      <c r="BE67" s="1178"/>
      <c r="BF67" s="1178"/>
      <c r="BG67" s="1178"/>
      <c r="BH67" s="1178"/>
      <c r="BI67" s="1178"/>
      <c r="BJ67" s="1178"/>
      <c r="BK67" s="1178"/>
      <c r="BL67" s="1178"/>
      <c r="BM67" s="1178"/>
      <c r="BN67" s="1178"/>
      <c r="BR67" s="1193"/>
      <c r="BS67" s="1193"/>
      <c r="BT67" s="1193"/>
      <c r="BU67" s="1193"/>
      <c r="BV67" s="1193"/>
      <c r="BW67" s="1193"/>
      <c r="BX67" s="1193"/>
      <c r="BY67" s="1193"/>
      <c r="BZ67" s="1193"/>
      <c r="CA67" s="1193"/>
      <c r="CB67" s="1193"/>
      <c r="CC67" s="1193"/>
      <c r="CD67" s="1193"/>
      <c r="CE67" s="1193"/>
      <c r="CF67" s="1193"/>
      <c r="CG67" s="1193"/>
      <c r="CH67" s="1193"/>
      <c r="CI67" s="1193"/>
      <c r="CJ67" s="1193"/>
      <c r="CK67" s="1193"/>
      <c r="CL67" s="1193"/>
      <c r="CM67" s="1193"/>
      <c r="CN67" s="1193"/>
      <c r="CO67" s="1193"/>
      <c r="CP67" s="1193"/>
    </row>
    <row r="68" spans="4:94" ht="16.149999999999999" customHeight="1" x14ac:dyDescent="0.45">
      <c r="D68" s="1123"/>
      <c r="E68" s="1123"/>
      <c r="F68" s="1123"/>
      <c r="G68" s="1153"/>
      <c r="H68" s="1123"/>
      <c r="I68" s="1123"/>
      <c r="J68" s="1123"/>
      <c r="K68" s="1123"/>
      <c r="L68" s="1123"/>
      <c r="M68" s="1123"/>
      <c r="N68" s="1123"/>
      <c r="O68" s="1123"/>
      <c r="R68" s="1177"/>
      <c r="S68" s="1178"/>
      <c r="T68" s="1178"/>
      <c r="U68" s="1178"/>
      <c r="V68" s="1178"/>
      <c r="W68" s="1178"/>
      <c r="X68" s="1178"/>
      <c r="Y68" s="1178"/>
      <c r="Z68" s="1178"/>
      <c r="AA68" s="1178"/>
      <c r="AB68" s="1178"/>
      <c r="AC68" s="1178"/>
      <c r="AD68" s="1178"/>
      <c r="AE68" s="1178"/>
      <c r="AF68" s="1178"/>
      <c r="AG68" s="1178"/>
      <c r="AH68" s="1178"/>
      <c r="AI68" s="1178"/>
      <c r="AJ68" s="1178"/>
      <c r="AK68" s="1178"/>
      <c r="AL68" s="1178"/>
      <c r="AM68" s="1178"/>
      <c r="AN68" s="1178"/>
      <c r="AO68" s="1178"/>
      <c r="AP68" s="1178"/>
      <c r="AQ68" s="1178"/>
      <c r="AR68" s="1178"/>
      <c r="AS68" s="1178"/>
      <c r="AT68" s="1178"/>
      <c r="AU68" s="1178"/>
      <c r="AV68" s="1178"/>
      <c r="AW68" s="1178"/>
      <c r="AX68" s="1178"/>
      <c r="AY68" s="1178"/>
      <c r="AZ68" s="1178"/>
      <c r="BA68" s="1178"/>
      <c r="BB68" s="1178"/>
      <c r="BC68" s="1178"/>
      <c r="BD68" s="1178"/>
      <c r="BE68" s="1178"/>
      <c r="BF68" s="1178"/>
      <c r="BG68" s="1178"/>
      <c r="BH68" s="1178"/>
      <c r="BI68" s="1178"/>
      <c r="BJ68" s="1178"/>
      <c r="BK68" s="1178"/>
      <c r="BL68" s="1178"/>
      <c r="BM68" s="1178"/>
      <c r="BN68" s="1178"/>
      <c r="BR68" s="1193"/>
      <c r="BS68" s="1193"/>
      <c r="BT68" s="1193"/>
      <c r="BU68" s="1193"/>
      <c r="BV68" s="1193"/>
      <c r="BW68" s="1193"/>
      <c r="BX68" s="1193"/>
      <c r="BY68" s="1193"/>
      <c r="BZ68" s="1193"/>
      <c r="CA68" s="1193"/>
      <c r="CB68" s="1193"/>
      <c r="CC68" s="1193"/>
      <c r="CD68" s="1193"/>
      <c r="CE68" s="1193"/>
      <c r="CF68" s="1193"/>
      <c r="CG68" s="1193"/>
      <c r="CH68" s="1193"/>
      <c r="CI68" s="1193"/>
      <c r="CJ68" s="1193"/>
      <c r="CK68" s="1193"/>
      <c r="CL68" s="1193"/>
      <c r="CM68" s="1193"/>
      <c r="CN68" s="1193"/>
      <c r="CO68" s="1193"/>
      <c r="CP68" s="1193"/>
    </row>
    <row r="69" spans="4:94" ht="16.149999999999999" customHeight="1" x14ac:dyDescent="0.45">
      <c r="D69" s="1123"/>
      <c r="E69" s="1123"/>
      <c r="F69" s="1123"/>
      <c r="G69" s="1153"/>
      <c r="H69" s="1123"/>
      <c r="I69" s="1123"/>
      <c r="J69" s="1123"/>
      <c r="K69" s="1123"/>
      <c r="L69" s="1123"/>
      <c r="M69" s="1123"/>
      <c r="N69" s="1123"/>
      <c r="O69" s="1123"/>
      <c r="R69" s="1177"/>
      <c r="S69" s="1178"/>
      <c r="T69" s="1178"/>
      <c r="U69" s="1178"/>
      <c r="V69" s="1178"/>
      <c r="W69" s="1178"/>
      <c r="X69" s="1178"/>
      <c r="Y69" s="1178"/>
      <c r="Z69" s="1178"/>
      <c r="AA69" s="1178"/>
      <c r="AB69" s="1178"/>
      <c r="AC69" s="1178"/>
      <c r="AD69" s="1178"/>
      <c r="AE69" s="1178"/>
      <c r="AF69" s="1178"/>
      <c r="AG69" s="1178"/>
      <c r="AH69" s="1178"/>
      <c r="AI69" s="1178"/>
      <c r="AJ69" s="1178"/>
      <c r="AK69" s="1178"/>
      <c r="AL69" s="1178"/>
      <c r="AM69" s="1178"/>
      <c r="AN69" s="1178"/>
      <c r="AO69" s="1178"/>
      <c r="AP69" s="1178"/>
      <c r="AQ69" s="1178"/>
      <c r="AR69" s="1178"/>
      <c r="AS69" s="1178"/>
      <c r="AT69" s="1178"/>
      <c r="AU69" s="1178"/>
      <c r="AV69" s="1178"/>
      <c r="AW69" s="1178"/>
      <c r="AX69" s="1178"/>
      <c r="AY69" s="1178"/>
      <c r="AZ69" s="1178"/>
      <c r="BA69" s="1178"/>
      <c r="BB69" s="1178"/>
      <c r="BC69" s="1178"/>
      <c r="BD69" s="1178"/>
      <c r="BE69" s="1178"/>
      <c r="BF69" s="1178"/>
      <c r="BG69" s="1178"/>
      <c r="BH69" s="1178"/>
      <c r="BI69" s="1178"/>
      <c r="BJ69" s="1178"/>
      <c r="BK69" s="1178"/>
      <c r="BL69" s="1178"/>
      <c r="BM69" s="1178"/>
      <c r="BN69" s="1178"/>
      <c r="BR69" s="1193"/>
      <c r="BS69" s="1193"/>
      <c r="BT69" s="1193"/>
      <c r="BU69" s="1193"/>
      <c r="BV69" s="1193"/>
      <c r="BW69" s="1193"/>
      <c r="BX69" s="1193"/>
      <c r="BY69" s="1193"/>
      <c r="BZ69" s="1193"/>
      <c r="CA69" s="1193"/>
      <c r="CB69" s="1193"/>
      <c r="CC69" s="1193"/>
      <c r="CD69" s="1193"/>
      <c r="CE69" s="1193"/>
      <c r="CF69" s="1193"/>
      <c r="CG69" s="1193"/>
      <c r="CH69" s="1193"/>
      <c r="CI69" s="1193"/>
      <c r="CJ69" s="1193"/>
      <c r="CK69" s="1193"/>
      <c r="CL69" s="1193"/>
      <c r="CM69" s="1193"/>
      <c r="CN69" s="1193"/>
      <c r="CO69" s="1193"/>
      <c r="CP69" s="1193"/>
    </row>
    <row r="70" spans="4:94" ht="16.149999999999999" customHeight="1" x14ac:dyDescent="0.45">
      <c r="D70" s="1123"/>
      <c r="E70" s="1123"/>
      <c r="F70" s="1123"/>
      <c r="G70" s="1153"/>
      <c r="H70" s="1123"/>
      <c r="I70" s="1123"/>
      <c r="J70" s="1123"/>
      <c r="K70" s="1123"/>
      <c r="L70" s="1123"/>
      <c r="M70" s="1123"/>
      <c r="N70" s="1123"/>
      <c r="O70" s="1123"/>
      <c r="R70" s="1177"/>
      <c r="S70" s="1178"/>
      <c r="T70" s="1178"/>
      <c r="U70" s="1178"/>
      <c r="V70" s="1178"/>
      <c r="W70" s="1178"/>
      <c r="X70" s="1178"/>
      <c r="Y70" s="1178"/>
      <c r="Z70" s="1178"/>
      <c r="AA70" s="1178"/>
      <c r="AB70" s="1178"/>
      <c r="AC70" s="1178"/>
      <c r="AD70" s="1178"/>
      <c r="AE70" s="1178"/>
      <c r="AF70" s="1178"/>
      <c r="AG70" s="1178"/>
      <c r="AH70" s="1178"/>
      <c r="AI70" s="1178"/>
      <c r="AJ70" s="1178"/>
      <c r="AK70" s="1178"/>
      <c r="AL70" s="1178"/>
      <c r="AM70" s="1178"/>
      <c r="AN70" s="1178"/>
      <c r="AO70" s="1178"/>
      <c r="AP70" s="1178"/>
      <c r="AQ70" s="1178"/>
      <c r="AR70" s="1178"/>
      <c r="AS70" s="1178"/>
      <c r="AT70" s="1178"/>
      <c r="AU70" s="1178"/>
      <c r="AV70" s="1178"/>
      <c r="AW70" s="1178"/>
      <c r="AX70" s="1178"/>
      <c r="AY70" s="1178"/>
      <c r="AZ70" s="1178"/>
      <c r="BA70" s="1178"/>
      <c r="BB70" s="1178"/>
      <c r="BC70" s="1178"/>
      <c r="BD70" s="1178"/>
      <c r="BE70" s="1178"/>
      <c r="BF70" s="1178"/>
      <c r="BG70" s="1178"/>
      <c r="BH70" s="1178"/>
      <c r="BI70" s="1178"/>
      <c r="BJ70" s="1178"/>
      <c r="BK70" s="1178"/>
      <c r="BL70" s="1178"/>
      <c r="BM70" s="1178"/>
      <c r="BN70" s="1178"/>
      <c r="BR70" s="1193"/>
      <c r="BS70" s="1193"/>
      <c r="BT70" s="1193"/>
      <c r="BU70" s="1193"/>
      <c r="BV70" s="1193"/>
      <c r="BW70" s="1193"/>
      <c r="BX70" s="1193"/>
      <c r="BY70" s="1193"/>
      <c r="BZ70" s="1193"/>
      <c r="CA70" s="1193"/>
      <c r="CB70" s="1193"/>
      <c r="CC70" s="1193"/>
      <c r="CD70" s="1193"/>
      <c r="CE70" s="1193"/>
      <c r="CF70" s="1193"/>
      <c r="CG70" s="1193"/>
      <c r="CH70" s="1193"/>
      <c r="CI70" s="1193"/>
      <c r="CJ70" s="1193"/>
      <c r="CK70" s="1193"/>
      <c r="CL70" s="1193"/>
      <c r="CM70" s="1193"/>
      <c r="CN70" s="1193"/>
      <c r="CO70" s="1193"/>
      <c r="CP70" s="1193"/>
    </row>
    <row r="71" spans="4:94" ht="16.149999999999999" customHeight="1" x14ac:dyDescent="0.45">
      <c r="D71" s="1123"/>
      <c r="E71" s="1123"/>
      <c r="F71" s="1123"/>
      <c r="G71" s="1153"/>
      <c r="H71" s="1123"/>
      <c r="I71" s="1123"/>
      <c r="J71" s="1123"/>
      <c r="K71" s="1123"/>
      <c r="L71" s="1123"/>
      <c r="M71" s="1123"/>
      <c r="N71" s="1123"/>
      <c r="O71" s="1123"/>
      <c r="R71" s="1177"/>
      <c r="S71" s="1178"/>
      <c r="T71" s="1178"/>
      <c r="U71" s="1178"/>
      <c r="V71" s="1178"/>
      <c r="W71" s="1178"/>
      <c r="X71" s="1178"/>
      <c r="Y71" s="1178"/>
      <c r="Z71" s="1178"/>
      <c r="AA71" s="1178"/>
      <c r="AB71" s="1178"/>
      <c r="AC71" s="1178"/>
      <c r="AD71" s="1178"/>
      <c r="AE71" s="1178"/>
      <c r="AF71" s="1178"/>
      <c r="AG71" s="1178"/>
      <c r="AH71" s="1178"/>
      <c r="AI71" s="1178"/>
      <c r="AJ71" s="1178"/>
      <c r="AK71" s="1178"/>
      <c r="AL71" s="1178"/>
      <c r="AM71" s="1178"/>
      <c r="AN71" s="1178"/>
      <c r="AO71" s="1178"/>
      <c r="AP71" s="1178"/>
      <c r="AQ71" s="1178"/>
      <c r="AR71" s="1178"/>
      <c r="AS71" s="1178"/>
      <c r="AT71" s="1178"/>
      <c r="AU71" s="1178"/>
      <c r="AV71" s="1178"/>
      <c r="AW71" s="1178"/>
      <c r="AX71" s="1178"/>
      <c r="AY71" s="1178"/>
      <c r="AZ71" s="1178"/>
      <c r="BA71" s="1178"/>
      <c r="BB71" s="1178"/>
      <c r="BC71" s="1178"/>
      <c r="BD71" s="1178"/>
      <c r="BE71" s="1178"/>
      <c r="BF71" s="1178"/>
      <c r="BG71" s="1178"/>
      <c r="BH71" s="1178"/>
      <c r="BI71" s="1178"/>
      <c r="BJ71" s="1178"/>
      <c r="BK71" s="1178"/>
      <c r="BL71" s="1178"/>
      <c r="BM71" s="1178"/>
      <c r="BN71" s="1178"/>
      <c r="BR71" s="1193"/>
      <c r="BS71" s="1193"/>
      <c r="BT71" s="1193"/>
      <c r="BU71" s="1193"/>
      <c r="BV71" s="1193"/>
      <c r="BW71" s="1193"/>
      <c r="BX71" s="1193"/>
      <c r="BY71" s="1193"/>
      <c r="BZ71" s="1193"/>
      <c r="CA71" s="1193"/>
      <c r="CB71" s="1193"/>
      <c r="CC71" s="1193"/>
      <c r="CD71" s="1193"/>
      <c r="CE71" s="1193"/>
      <c r="CF71" s="1193"/>
      <c r="CG71" s="1193"/>
      <c r="CH71" s="1193"/>
      <c r="CI71" s="1193"/>
      <c r="CJ71" s="1193"/>
      <c r="CK71" s="1193"/>
      <c r="CL71" s="1193"/>
      <c r="CM71" s="1193"/>
      <c r="CN71" s="1193"/>
      <c r="CO71" s="1193"/>
      <c r="CP71" s="1193"/>
    </row>
    <row r="72" spans="4:94" ht="16.149999999999999" customHeight="1" x14ac:dyDescent="0.45">
      <c r="D72" s="1123"/>
      <c r="E72" s="1123"/>
      <c r="F72" s="1123"/>
      <c r="G72" s="1153"/>
      <c r="H72" s="1123"/>
      <c r="I72" s="1123"/>
      <c r="J72" s="1123"/>
      <c r="K72" s="1123"/>
      <c r="L72" s="1123"/>
      <c r="M72" s="1123"/>
      <c r="N72" s="1123"/>
      <c r="O72" s="1123"/>
      <c r="R72" s="1177"/>
      <c r="S72" s="1178"/>
      <c r="T72" s="1178"/>
      <c r="U72" s="1178"/>
      <c r="V72" s="1178"/>
      <c r="W72" s="1178"/>
      <c r="X72" s="1178"/>
      <c r="Y72" s="1178"/>
      <c r="Z72" s="1178"/>
      <c r="AA72" s="1178"/>
      <c r="AB72" s="1178"/>
      <c r="AC72" s="1178"/>
      <c r="AD72" s="1178"/>
      <c r="AE72" s="1178"/>
      <c r="AF72" s="1178"/>
      <c r="AG72" s="1178"/>
      <c r="AH72" s="1178"/>
      <c r="AI72" s="1178"/>
      <c r="AJ72" s="1178"/>
      <c r="AK72" s="1178"/>
      <c r="AL72" s="1178"/>
      <c r="AM72" s="1178"/>
      <c r="AN72" s="1178"/>
      <c r="AO72" s="1178"/>
      <c r="AP72" s="1178"/>
      <c r="AQ72" s="1178"/>
      <c r="AR72" s="1178"/>
      <c r="AS72" s="1178"/>
      <c r="AT72" s="1178"/>
      <c r="AU72" s="1178"/>
      <c r="AV72" s="1178"/>
      <c r="AW72" s="1178"/>
      <c r="AX72" s="1178"/>
      <c r="AY72" s="1178"/>
      <c r="AZ72" s="1178"/>
      <c r="BA72" s="1178"/>
      <c r="BB72" s="1178"/>
      <c r="BC72" s="1178"/>
      <c r="BD72" s="1178"/>
      <c r="BE72" s="1178"/>
      <c r="BF72" s="1178"/>
      <c r="BG72" s="1178"/>
      <c r="BH72" s="1178"/>
      <c r="BI72" s="1178"/>
      <c r="BJ72" s="1178"/>
      <c r="BK72" s="1178"/>
      <c r="BL72" s="1178"/>
      <c r="BM72" s="1178"/>
      <c r="BN72" s="1178"/>
      <c r="BR72" s="1193"/>
      <c r="BS72" s="1193"/>
      <c r="BT72" s="1193"/>
      <c r="BU72" s="1193"/>
      <c r="BV72" s="1193"/>
      <c r="BW72" s="1193"/>
      <c r="BX72" s="1193"/>
      <c r="BY72" s="1193"/>
      <c r="BZ72" s="1193"/>
      <c r="CA72" s="1193"/>
      <c r="CB72" s="1193"/>
      <c r="CC72" s="1193"/>
      <c r="CD72" s="1193"/>
      <c r="CE72" s="1193"/>
      <c r="CF72" s="1193"/>
      <c r="CG72" s="1193"/>
      <c r="CH72" s="1193"/>
      <c r="CI72" s="1193"/>
      <c r="CJ72" s="1193"/>
      <c r="CK72" s="1193"/>
      <c r="CL72" s="1193"/>
      <c r="CM72" s="1193"/>
      <c r="CN72" s="1193"/>
      <c r="CO72" s="1193"/>
      <c r="CP72" s="1193"/>
    </row>
    <row r="73" spans="4:94" ht="16.149999999999999" customHeight="1" x14ac:dyDescent="0.45">
      <c r="D73" s="1123"/>
      <c r="E73" s="1123"/>
      <c r="F73" s="1123"/>
      <c r="G73" s="1153"/>
      <c r="H73" s="1123"/>
      <c r="I73" s="1123"/>
      <c r="J73" s="1123"/>
      <c r="K73" s="1123"/>
      <c r="L73" s="1123"/>
      <c r="M73" s="1123"/>
      <c r="N73" s="1123"/>
      <c r="O73" s="1123"/>
      <c r="R73" s="1177"/>
      <c r="S73" s="1178"/>
      <c r="T73" s="1178"/>
      <c r="U73" s="1178"/>
      <c r="V73" s="1178"/>
      <c r="W73" s="1178"/>
      <c r="X73" s="1178"/>
      <c r="Y73" s="1178"/>
      <c r="Z73" s="1178"/>
      <c r="AA73" s="1178"/>
      <c r="AB73" s="1178"/>
      <c r="AC73" s="1178"/>
      <c r="AD73" s="1178"/>
      <c r="AE73" s="1178"/>
      <c r="AF73" s="1178"/>
      <c r="AG73" s="1178"/>
      <c r="AH73" s="1178"/>
      <c r="AI73" s="1178"/>
      <c r="AJ73" s="1178"/>
      <c r="AK73" s="1178"/>
      <c r="AL73" s="1178"/>
      <c r="AM73" s="1178"/>
      <c r="AN73" s="1178"/>
      <c r="AO73" s="1178"/>
      <c r="AP73" s="1178"/>
      <c r="AQ73" s="1178"/>
      <c r="AR73" s="1178"/>
      <c r="AS73" s="1178"/>
      <c r="AT73" s="1178"/>
      <c r="AU73" s="1178"/>
      <c r="AV73" s="1178"/>
      <c r="AW73" s="1178"/>
      <c r="AX73" s="1178"/>
      <c r="AY73" s="1178"/>
      <c r="AZ73" s="1178"/>
      <c r="BA73" s="1178"/>
      <c r="BB73" s="1178"/>
      <c r="BC73" s="1178"/>
      <c r="BD73" s="1178"/>
      <c r="BE73" s="1178"/>
      <c r="BF73" s="1178"/>
      <c r="BG73" s="1178"/>
      <c r="BH73" s="1178"/>
      <c r="BI73" s="1178"/>
      <c r="BJ73" s="1178"/>
      <c r="BK73" s="1178"/>
      <c r="BL73" s="1178"/>
      <c r="BM73" s="1178"/>
      <c r="BN73" s="1178"/>
      <c r="BR73" s="1193"/>
      <c r="BS73" s="1193"/>
      <c r="BT73" s="1193"/>
      <c r="BU73" s="1193"/>
      <c r="BV73" s="1193"/>
      <c r="BW73" s="1193"/>
      <c r="BX73" s="1193"/>
      <c r="BY73" s="1193"/>
      <c r="BZ73" s="1193"/>
      <c r="CA73" s="1193"/>
      <c r="CB73" s="1193"/>
      <c r="CC73" s="1193"/>
      <c r="CD73" s="1193"/>
      <c r="CE73" s="1193"/>
      <c r="CF73" s="1193"/>
      <c r="CG73" s="1193"/>
      <c r="CH73" s="1193"/>
      <c r="CI73" s="1193"/>
      <c r="CJ73" s="1193"/>
      <c r="CK73" s="1193"/>
      <c r="CL73" s="1193"/>
      <c r="CM73" s="1193"/>
      <c r="CN73" s="1193"/>
      <c r="CO73" s="1193"/>
      <c r="CP73" s="1193"/>
    </row>
    <row r="74" spans="4:94" ht="16.149999999999999" customHeight="1" x14ac:dyDescent="0.45">
      <c r="D74" s="1123"/>
      <c r="E74" s="1123"/>
      <c r="F74" s="1123"/>
      <c r="G74" s="1153"/>
      <c r="H74" s="1123"/>
      <c r="I74" s="1123"/>
      <c r="J74" s="1123"/>
      <c r="K74" s="1123"/>
      <c r="L74" s="1123"/>
      <c r="M74" s="1123"/>
      <c r="N74" s="1123"/>
      <c r="O74" s="1123"/>
      <c r="R74" s="1177"/>
      <c r="S74" s="1178"/>
      <c r="T74" s="1178"/>
      <c r="U74" s="1178"/>
      <c r="V74" s="1178"/>
      <c r="W74" s="1178"/>
      <c r="X74" s="1178"/>
      <c r="Y74" s="1178"/>
      <c r="Z74" s="1178"/>
      <c r="AA74" s="1178"/>
      <c r="AB74" s="1178"/>
      <c r="AC74" s="1178"/>
      <c r="AD74" s="1178"/>
      <c r="AE74" s="1178"/>
      <c r="AF74" s="1178"/>
      <c r="AG74" s="1178"/>
      <c r="AH74" s="1178"/>
      <c r="AI74" s="1178"/>
      <c r="AJ74" s="1178"/>
      <c r="AK74" s="1178"/>
      <c r="AL74" s="1178"/>
      <c r="AM74" s="1178"/>
      <c r="AN74" s="1178"/>
      <c r="AO74" s="1178"/>
      <c r="AP74" s="1178"/>
      <c r="AQ74" s="1178"/>
      <c r="AR74" s="1178"/>
      <c r="AS74" s="1178"/>
      <c r="AT74" s="1178"/>
      <c r="AU74" s="1178"/>
      <c r="AV74" s="1178"/>
      <c r="AW74" s="1178"/>
      <c r="AX74" s="1178"/>
      <c r="AY74" s="1178"/>
      <c r="AZ74" s="1178"/>
      <c r="BA74" s="1178"/>
      <c r="BB74" s="1178"/>
      <c r="BC74" s="1178"/>
      <c r="BD74" s="1178"/>
      <c r="BE74" s="1178"/>
      <c r="BF74" s="1178"/>
      <c r="BG74" s="1178"/>
      <c r="BH74" s="1178"/>
      <c r="BI74" s="1178"/>
      <c r="BJ74" s="1178"/>
      <c r="BK74" s="1178"/>
      <c r="BL74" s="1178"/>
      <c r="BM74" s="1178"/>
      <c r="BN74" s="1178"/>
      <c r="BR74" s="1193"/>
      <c r="BS74" s="1193"/>
      <c r="BT74" s="1193"/>
      <c r="BU74" s="1193"/>
      <c r="BV74" s="1193"/>
      <c r="BW74" s="1193"/>
      <c r="BX74" s="1193"/>
      <c r="BY74" s="1193"/>
      <c r="BZ74" s="1193"/>
      <c r="CA74" s="1193"/>
      <c r="CB74" s="1193"/>
      <c r="CC74" s="1193"/>
      <c r="CD74" s="1193"/>
      <c r="CE74" s="1193"/>
      <c r="CF74" s="1193"/>
      <c r="CG74" s="1193"/>
      <c r="CH74" s="1193"/>
      <c r="CI74" s="1193"/>
      <c r="CJ74" s="1193"/>
      <c r="CK74" s="1193"/>
      <c r="CL74" s="1193"/>
      <c r="CM74" s="1193"/>
      <c r="CN74" s="1193"/>
      <c r="CO74" s="1193"/>
      <c r="CP74" s="1193"/>
    </row>
    <row r="75" spans="4:94" ht="16.149999999999999" customHeight="1" x14ac:dyDescent="0.45">
      <c r="D75" s="1123"/>
      <c r="E75" s="1123"/>
      <c r="F75" s="1123"/>
      <c r="G75" s="1153"/>
      <c r="H75" s="1123"/>
      <c r="I75" s="1123"/>
      <c r="J75" s="1123"/>
      <c r="K75" s="1123"/>
      <c r="L75" s="1123"/>
      <c r="M75" s="1123"/>
      <c r="N75" s="1123"/>
      <c r="O75" s="1123"/>
      <c r="R75" s="1177"/>
      <c r="S75" s="1178"/>
      <c r="T75" s="1178"/>
      <c r="U75" s="1178"/>
      <c r="V75" s="1178"/>
      <c r="W75" s="1178"/>
      <c r="X75" s="1178"/>
      <c r="Y75" s="1178"/>
      <c r="Z75" s="1178"/>
      <c r="AA75" s="1178"/>
      <c r="AB75" s="1178"/>
      <c r="AC75" s="1178"/>
      <c r="AD75" s="1178"/>
      <c r="AE75" s="1178"/>
      <c r="AF75" s="1178"/>
      <c r="AG75" s="1178"/>
      <c r="AH75" s="1178"/>
      <c r="AI75" s="1178"/>
      <c r="AJ75" s="1178"/>
      <c r="AK75" s="1178"/>
      <c r="AL75" s="1178"/>
      <c r="AM75" s="1178"/>
      <c r="AN75" s="1178"/>
      <c r="AO75" s="1178"/>
      <c r="AP75" s="1178"/>
      <c r="AQ75" s="1178"/>
      <c r="AR75" s="1178"/>
      <c r="AS75" s="1178"/>
      <c r="AT75" s="1178"/>
      <c r="AU75" s="1178"/>
      <c r="AV75" s="1178"/>
      <c r="AW75" s="1178"/>
      <c r="AX75" s="1178"/>
      <c r="AY75" s="1178"/>
      <c r="AZ75" s="1178"/>
      <c r="BA75" s="1178"/>
      <c r="BB75" s="1178"/>
      <c r="BC75" s="1178"/>
      <c r="BD75" s="1178"/>
      <c r="BE75" s="1178"/>
      <c r="BF75" s="1178"/>
      <c r="BG75" s="1178"/>
      <c r="BH75" s="1178"/>
      <c r="BI75" s="1178"/>
      <c r="BJ75" s="1178"/>
      <c r="BK75" s="1178"/>
      <c r="BL75" s="1178"/>
      <c r="BM75" s="1178"/>
      <c r="BN75" s="1178"/>
      <c r="BR75" s="1193"/>
      <c r="BS75" s="1193"/>
      <c r="BT75" s="1193"/>
      <c r="BU75" s="1193"/>
      <c r="BV75" s="1193"/>
      <c r="BW75" s="1193"/>
      <c r="BX75" s="1193"/>
      <c r="BY75" s="1193"/>
      <c r="BZ75" s="1193"/>
      <c r="CA75" s="1193"/>
      <c r="CB75" s="1193"/>
      <c r="CC75" s="1193"/>
      <c r="CD75" s="1193"/>
      <c r="CE75" s="1193"/>
      <c r="CF75" s="1193"/>
      <c r="CG75" s="1193"/>
      <c r="CH75" s="1193"/>
      <c r="CI75" s="1193"/>
      <c r="CJ75" s="1193"/>
      <c r="CK75" s="1193"/>
      <c r="CL75" s="1193"/>
      <c r="CM75" s="1193"/>
      <c r="CN75" s="1193"/>
      <c r="CO75" s="1193"/>
      <c r="CP75" s="1193"/>
    </row>
    <row r="76" spans="4:94" ht="16.149999999999999" customHeight="1" x14ac:dyDescent="0.45">
      <c r="D76" s="1123"/>
      <c r="E76" s="1123"/>
      <c r="F76" s="1123"/>
      <c r="G76" s="1153"/>
      <c r="H76" s="1123"/>
      <c r="I76" s="1123"/>
      <c r="J76" s="1123"/>
      <c r="K76" s="1123"/>
      <c r="L76" s="1123"/>
      <c r="M76" s="1123"/>
      <c r="N76" s="1123"/>
      <c r="O76" s="1123"/>
      <c r="R76" s="1177"/>
      <c r="S76" s="1178"/>
      <c r="T76" s="1178"/>
      <c r="U76" s="1178"/>
      <c r="V76" s="1178"/>
      <c r="W76" s="1178"/>
      <c r="X76" s="1178"/>
      <c r="Y76" s="1178"/>
      <c r="Z76" s="1178"/>
      <c r="AA76" s="1178"/>
      <c r="AB76" s="1178"/>
      <c r="AC76" s="1178"/>
      <c r="AD76" s="1178"/>
      <c r="AE76" s="1178"/>
      <c r="AF76" s="1178"/>
      <c r="AG76" s="1178"/>
      <c r="AH76" s="1178"/>
      <c r="AI76" s="1178"/>
      <c r="AJ76" s="1178"/>
      <c r="AK76" s="1178"/>
      <c r="AL76" s="1178"/>
      <c r="AM76" s="1178"/>
      <c r="AN76" s="1178"/>
      <c r="AO76" s="1178"/>
      <c r="AP76" s="1178"/>
      <c r="AQ76" s="1178"/>
      <c r="AR76" s="1178"/>
      <c r="AS76" s="1178"/>
      <c r="AT76" s="1178"/>
      <c r="AU76" s="1178"/>
      <c r="AV76" s="1178"/>
      <c r="AW76" s="1178"/>
      <c r="AX76" s="1178"/>
      <c r="AY76" s="1178"/>
      <c r="AZ76" s="1178"/>
      <c r="BA76" s="1178"/>
      <c r="BB76" s="1178"/>
      <c r="BC76" s="1178"/>
      <c r="BD76" s="1178"/>
      <c r="BE76" s="1178"/>
      <c r="BF76" s="1178"/>
      <c r="BG76" s="1178"/>
      <c r="BH76" s="1178"/>
      <c r="BI76" s="1178"/>
      <c r="BJ76" s="1178"/>
      <c r="BK76" s="1178"/>
      <c r="BL76" s="1178"/>
      <c r="BM76" s="1178"/>
      <c r="BN76" s="1178"/>
      <c r="BR76" s="1193"/>
      <c r="BS76" s="1193"/>
      <c r="BT76" s="1193"/>
      <c r="BU76" s="1193"/>
      <c r="BV76" s="1193"/>
      <c r="BW76" s="1193"/>
      <c r="BX76" s="1193"/>
      <c r="BY76" s="1193"/>
      <c r="BZ76" s="1193"/>
      <c r="CA76" s="1193"/>
      <c r="CB76" s="1193"/>
      <c r="CC76" s="1193"/>
      <c r="CD76" s="1193"/>
      <c r="CE76" s="1193"/>
      <c r="CF76" s="1193"/>
      <c r="CG76" s="1193"/>
      <c r="CH76" s="1193"/>
      <c r="CI76" s="1193"/>
      <c r="CJ76" s="1193"/>
      <c r="CK76" s="1193"/>
      <c r="CL76" s="1193"/>
      <c r="CM76" s="1193"/>
      <c r="CN76" s="1193"/>
      <c r="CO76" s="1193"/>
      <c r="CP76" s="1193"/>
    </row>
    <row r="77" spans="4:94" ht="16.149999999999999" customHeight="1" x14ac:dyDescent="0.45">
      <c r="D77" s="1123"/>
      <c r="E77" s="1123"/>
      <c r="F77" s="1123"/>
      <c r="G77" s="1153"/>
      <c r="H77" s="1123"/>
      <c r="I77" s="1123"/>
      <c r="J77" s="1123"/>
      <c r="K77" s="1123"/>
      <c r="L77" s="1123"/>
      <c r="M77" s="1123"/>
      <c r="N77" s="1123"/>
      <c r="O77" s="1123"/>
      <c r="R77" s="1177"/>
      <c r="S77" s="1178"/>
      <c r="T77" s="1178"/>
      <c r="U77" s="1178"/>
      <c r="V77" s="1178"/>
      <c r="W77" s="1178"/>
      <c r="X77" s="1178"/>
      <c r="Y77" s="1178"/>
      <c r="Z77" s="1178"/>
      <c r="AA77" s="1178"/>
      <c r="AB77" s="1178"/>
      <c r="AC77" s="1178"/>
      <c r="AD77" s="1178"/>
      <c r="AE77" s="1178"/>
      <c r="AF77" s="1178"/>
      <c r="AG77" s="1178"/>
      <c r="AH77" s="1178"/>
      <c r="AI77" s="1178"/>
      <c r="AJ77" s="1178"/>
      <c r="AK77" s="1178"/>
      <c r="AL77" s="1178"/>
      <c r="AM77" s="1178"/>
      <c r="AN77" s="1178"/>
      <c r="AO77" s="1178"/>
      <c r="AP77" s="1178"/>
      <c r="AQ77" s="1178"/>
      <c r="AR77" s="1178"/>
      <c r="AS77" s="1178"/>
      <c r="AT77" s="1178"/>
      <c r="AU77" s="1178"/>
      <c r="AV77" s="1178"/>
      <c r="AW77" s="1178"/>
      <c r="AX77" s="1178"/>
      <c r="AY77" s="1178"/>
      <c r="AZ77" s="1178"/>
      <c r="BA77" s="1178"/>
      <c r="BB77" s="1178"/>
      <c r="BC77" s="1178"/>
      <c r="BD77" s="1178"/>
      <c r="BE77" s="1178"/>
      <c r="BF77" s="1178"/>
      <c r="BG77" s="1178"/>
      <c r="BH77" s="1178"/>
      <c r="BI77" s="1178"/>
      <c r="BJ77" s="1178"/>
      <c r="BK77" s="1178"/>
      <c r="BL77" s="1178"/>
      <c r="BM77" s="1178"/>
      <c r="BN77" s="1178"/>
      <c r="BR77" s="1193"/>
      <c r="BS77" s="1193"/>
      <c r="BT77" s="1193"/>
      <c r="BU77" s="1193"/>
      <c r="BV77" s="1193"/>
      <c r="BW77" s="1193"/>
      <c r="BX77" s="1193"/>
      <c r="BY77" s="1193"/>
      <c r="BZ77" s="1193"/>
      <c r="CA77" s="1193"/>
      <c r="CB77" s="1193"/>
      <c r="CC77" s="1193"/>
      <c r="CD77" s="1193"/>
      <c r="CE77" s="1193"/>
      <c r="CF77" s="1193"/>
      <c r="CG77" s="1193"/>
      <c r="CH77" s="1193"/>
      <c r="CI77" s="1193"/>
      <c r="CJ77" s="1193"/>
      <c r="CK77" s="1193"/>
      <c r="CL77" s="1193"/>
      <c r="CM77" s="1193"/>
      <c r="CN77" s="1193"/>
      <c r="CO77" s="1193"/>
      <c r="CP77" s="1193"/>
    </row>
    <row r="78" spans="4:94" ht="16.149999999999999" customHeight="1" x14ac:dyDescent="0.45">
      <c r="D78" s="1123"/>
      <c r="E78" s="1123"/>
      <c r="F78" s="1123"/>
      <c r="G78" s="1153"/>
      <c r="H78" s="1123"/>
      <c r="I78" s="1123"/>
      <c r="J78" s="1123"/>
      <c r="K78" s="1123"/>
      <c r="L78" s="1123"/>
      <c r="M78" s="1123"/>
      <c r="N78" s="1123"/>
      <c r="O78" s="1123"/>
      <c r="R78" s="1177"/>
      <c r="S78" s="1178"/>
      <c r="T78" s="1178"/>
      <c r="U78" s="1178"/>
      <c r="V78" s="1178"/>
      <c r="W78" s="1178"/>
      <c r="X78" s="1178"/>
      <c r="Y78" s="1178"/>
      <c r="Z78" s="1178"/>
      <c r="AA78" s="1178"/>
      <c r="AB78" s="1178"/>
      <c r="AC78" s="1178"/>
      <c r="AD78" s="1178"/>
      <c r="AE78" s="1178"/>
      <c r="AF78" s="1178"/>
      <c r="AG78" s="1178"/>
      <c r="AH78" s="1178"/>
      <c r="AI78" s="1178"/>
      <c r="AJ78" s="1178"/>
      <c r="AK78" s="1178"/>
      <c r="AL78" s="1178"/>
      <c r="AM78" s="1178"/>
      <c r="AN78" s="1178"/>
      <c r="AO78" s="1178"/>
      <c r="AP78" s="1178"/>
      <c r="AQ78" s="1178"/>
      <c r="AR78" s="1178"/>
      <c r="AS78" s="1178"/>
      <c r="AT78" s="1178"/>
      <c r="AU78" s="1178"/>
      <c r="AV78" s="1178"/>
      <c r="AW78" s="1178"/>
      <c r="AX78" s="1178"/>
      <c r="AY78" s="1178"/>
      <c r="AZ78" s="1178"/>
      <c r="BA78" s="1178"/>
      <c r="BB78" s="1178"/>
      <c r="BC78" s="1178"/>
      <c r="BD78" s="1178"/>
      <c r="BE78" s="1178"/>
      <c r="BF78" s="1178"/>
      <c r="BG78" s="1178"/>
      <c r="BH78" s="1178"/>
      <c r="BI78" s="1178"/>
      <c r="BJ78" s="1178"/>
      <c r="BK78" s="1178"/>
      <c r="BL78" s="1178"/>
      <c r="BM78" s="1178"/>
      <c r="BN78" s="1178"/>
      <c r="BR78" s="1193"/>
      <c r="BS78" s="1193"/>
      <c r="BT78" s="1193"/>
      <c r="BU78" s="1193"/>
      <c r="BV78" s="1193"/>
      <c r="BW78" s="1193"/>
      <c r="BX78" s="1193"/>
      <c r="BY78" s="1193"/>
      <c r="BZ78" s="1193"/>
      <c r="CA78" s="1193"/>
      <c r="CB78" s="1193"/>
      <c r="CC78" s="1193"/>
      <c r="CD78" s="1193"/>
      <c r="CE78" s="1193"/>
      <c r="CF78" s="1193"/>
      <c r="CG78" s="1193"/>
      <c r="CH78" s="1193"/>
      <c r="CI78" s="1193"/>
      <c r="CJ78" s="1193"/>
      <c r="CK78" s="1193"/>
      <c r="CL78" s="1193"/>
      <c r="CM78" s="1193"/>
      <c r="CN78" s="1193"/>
      <c r="CO78" s="1193"/>
      <c r="CP78" s="1193"/>
    </row>
    <row r="79" spans="4:94" ht="16.149999999999999" customHeight="1" x14ac:dyDescent="0.45">
      <c r="D79" s="1123"/>
      <c r="E79" s="1123"/>
      <c r="F79" s="1123"/>
      <c r="G79" s="1153"/>
      <c r="H79" s="1123"/>
      <c r="I79" s="1123"/>
      <c r="J79" s="1123"/>
      <c r="K79" s="1123"/>
      <c r="L79" s="1123"/>
      <c r="M79" s="1123"/>
      <c r="N79" s="1123"/>
      <c r="O79" s="1123"/>
      <c r="R79" s="1177"/>
      <c r="S79" s="1178"/>
      <c r="T79" s="1178"/>
      <c r="U79" s="1178"/>
      <c r="V79" s="1178"/>
      <c r="W79" s="1178"/>
      <c r="X79" s="1178"/>
      <c r="Y79" s="1178"/>
      <c r="Z79" s="1178"/>
      <c r="AA79" s="1178"/>
      <c r="AB79" s="1178"/>
      <c r="AC79" s="1178"/>
      <c r="AD79" s="1178"/>
      <c r="AE79" s="1178"/>
      <c r="AF79" s="1178"/>
      <c r="AG79" s="1178"/>
      <c r="AH79" s="1178"/>
      <c r="AI79" s="1178"/>
      <c r="AJ79" s="1178"/>
      <c r="AK79" s="1178"/>
      <c r="AL79" s="1178"/>
      <c r="AM79" s="1178"/>
      <c r="AN79" s="1178"/>
      <c r="AO79" s="1178"/>
      <c r="AP79" s="1178"/>
      <c r="AQ79" s="1178"/>
      <c r="AR79" s="1178"/>
      <c r="AS79" s="1178"/>
      <c r="AT79" s="1178"/>
      <c r="AU79" s="1178"/>
      <c r="AV79" s="1178"/>
      <c r="AW79" s="1178"/>
      <c r="AX79" s="1178"/>
      <c r="AY79" s="1178"/>
      <c r="AZ79" s="1178"/>
      <c r="BA79" s="1178"/>
      <c r="BB79" s="1178"/>
      <c r="BC79" s="1178"/>
      <c r="BD79" s="1178"/>
      <c r="BE79" s="1178"/>
      <c r="BF79" s="1178"/>
      <c r="BG79" s="1178"/>
      <c r="BH79" s="1178"/>
      <c r="BI79" s="1178"/>
      <c r="BJ79" s="1178"/>
      <c r="BK79" s="1178"/>
      <c r="BL79" s="1178"/>
      <c r="BM79" s="1178"/>
      <c r="BN79" s="1178"/>
      <c r="BR79" s="1193"/>
      <c r="BS79" s="1193"/>
      <c r="BT79" s="1193"/>
      <c r="BU79" s="1193"/>
      <c r="BV79" s="1193"/>
      <c r="BW79" s="1193"/>
      <c r="BX79" s="1193"/>
      <c r="BY79" s="1193"/>
      <c r="BZ79" s="1193"/>
      <c r="CA79" s="1193"/>
      <c r="CB79" s="1193"/>
      <c r="CC79" s="1193"/>
      <c r="CD79" s="1193"/>
      <c r="CE79" s="1193"/>
      <c r="CF79" s="1193"/>
      <c r="CG79" s="1193"/>
      <c r="CH79" s="1193"/>
      <c r="CI79" s="1193"/>
      <c r="CJ79" s="1193"/>
      <c r="CK79" s="1193"/>
      <c r="CL79" s="1193"/>
      <c r="CM79" s="1193"/>
      <c r="CN79" s="1193"/>
      <c r="CO79" s="1193"/>
      <c r="CP79" s="1193"/>
    </row>
    <row r="80" spans="4:94" ht="16.149999999999999" customHeight="1" x14ac:dyDescent="0.45">
      <c r="D80" s="1123"/>
      <c r="E80" s="1123"/>
      <c r="F80" s="1123"/>
      <c r="G80" s="1153"/>
      <c r="H80" s="1123"/>
      <c r="I80" s="1123"/>
      <c r="J80" s="1123"/>
      <c r="K80" s="1123"/>
      <c r="L80" s="1123"/>
      <c r="M80" s="1123"/>
      <c r="N80" s="1123"/>
      <c r="O80" s="1123"/>
      <c r="R80" s="1177"/>
      <c r="S80" s="1178"/>
      <c r="T80" s="1178"/>
      <c r="U80" s="1178"/>
      <c r="V80" s="1178"/>
      <c r="W80" s="1178"/>
      <c r="X80" s="1178"/>
      <c r="Y80" s="1178"/>
      <c r="Z80" s="1178"/>
      <c r="AA80" s="1178"/>
      <c r="AB80" s="1178"/>
      <c r="AC80" s="1178"/>
      <c r="AD80" s="1178"/>
      <c r="AE80" s="1178"/>
      <c r="AF80" s="1178"/>
      <c r="AG80" s="1178"/>
      <c r="AH80" s="1178"/>
      <c r="AI80" s="1178"/>
      <c r="AJ80" s="1178"/>
      <c r="AK80" s="1178"/>
      <c r="AL80" s="1178"/>
      <c r="AM80" s="1178"/>
      <c r="AN80" s="1178"/>
      <c r="AO80" s="1178"/>
      <c r="AP80" s="1178"/>
      <c r="AQ80" s="1178"/>
      <c r="AR80" s="1178"/>
      <c r="AS80" s="1178"/>
      <c r="AT80" s="1178"/>
      <c r="AU80" s="1178"/>
      <c r="AV80" s="1178"/>
      <c r="AW80" s="1178"/>
      <c r="AX80" s="1178"/>
      <c r="AY80" s="1178"/>
      <c r="AZ80" s="1178"/>
      <c r="BA80" s="1178"/>
      <c r="BB80" s="1178"/>
      <c r="BC80" s="1178"/>
      <c r="BD80" s="1178"/>
      <c r="BE80" s="1178"/>
      <c r="BF80" s="1178"/>
      <c r="BG80" s="1178"/>
      <c r="BH80" s="1178"/>
      <c r="BI80" s="1178"/>
      <c r="BJ80" s="1178"/>
      <c r="BK80" s="1178"/>
      <c r="BL80" s="1178"/>
      <c r="BM80" s="1178"/>
      <c r="BN80" s="1178"/>
      <c r="BR80" s="1193"/>
      <c r="BS80" s="1193"/>
      <c r="BT80" s="1193"/>
      <c r="BU80" s="1193"/>
      <c r="BV80" s="1193"/>
      <c r="BW80" s="1193"/>
      <c r="BX80" s="1193"/>
      <c r="BY80" s="1193"/>
      <c r="BZ80" s="1193"/>
      <c r="CA80" s="1193"/>
      <c r="CB80" s="1193"/>
      <c r="CC80" s="1193"/>
      <c r="CD80" s="1193"/>
      <c r="CE80" s="1193"/>
      <c r="CF80" s="1193"/>
      <c r="CG80" s="1193"/>
      <c r="CH80" s="1193"/>
      <c r="CI80" s="1193"/>
      <c r="CJ80" s="1193"/>
      <c r="CK80" s="1193"/>
      <c r="CL80" s="1193"/>
      <c r="CM80" s="1193"/>
      <c r="CN80" s="1193"/>
      <c r="CO80" s="1193"/>
      <c r="CP80" s="1193"/>
    </row>
    <row r="81" spans="4:94" ht="16.149999999999999" customHeight="1" x14ac:dyDescent="0.45">
      <c r="D81" s="1123"/>
      <c r="E81" s="1123"/>
      <c r="F81" s="1123"/>
      <c r="G81" s="1153"/>
      <c r="H81" s="1123"/>
      <c r="I81" s="1123"/>
      <c r="J81" s="1123"/>
      <c r="K81" s="1123"/>
      <c r="L81" s="1123"/>
      <c r="M81" s="1123"/>
      <c r="N81" s="1123"/>
      <c r="O81" s="1123"/>
      <c r="R81" s="1177"/>
      <c r="S81" s="1178"/>
      <c r="T81" s="1178"/>
      <c r="U81" s="1178"/>
      <c r="V81" s="1178"/>
      <c r="W81" s="1178"/>
      <c r="X81" s="1178"/>
      <c r="Y81" s="1178"/>
      <c r="Z81" s="1178"/>
      <c r="AA81" s="1178"/>
      <c r="AB81" s="1178"/>
      <c r="AC81" s="1178"/>
      <c r="AD81" s="1178"/>
      <c r="AE81" s="1178"/>
      <c r="AF81" s="1178"/>
      <c r="AG81" s="1178"/>
      <c r="AH81" s="1178"/>
      <c r="AI81" s="1178"/>
      <c r="AJ81" s="1178"/>
      <c r="AK81" s="1178"/>
      <c r="AL81" s="1178"/>
      <c r="AM81" s="1178"/>
      <c r="AN81" s="1178"/>
      <c r="AO81" s="1178"/>
      <c r="AP81" s="1178"/>
      <c r="AQ81" s="1178"/>
      <c r="AR81" s="1178"/>
      <c r="AS81" s="1178"/>
      <c r="AT81" s="1178"/>
      <c r="AU81" s="1178"/>
      <c r="AV81" s="1178"/>
      <c r="AW81" s="1178"/>
      <c r="AX81" s="1178"/>
      <c r="AY81" s="1178"/>
      <c r="AZ81" s="1178"/>
      <c r="BA81" s="1178"/>
      <c r="BB81" s="1178"/>
      <c r="BC81" s="1178"/>
      <c r="BD81" s="1178"/>
      <c r="BE81" s="1178"/>
      <c r="BF81" s="1178"/>
      <c r="BG81" s="1178"/>
      <c r="BH81" s="1178"/>
      <c r="BI81" s="1178"/>
      <c r="BJ81" s="1178"/>
      <c r="BK81" s="1178"/>
      <c r="BL81" s="1178"/>
      <c r="BM81" s="1178"/>
      <c r="BN81" s="1178"/>
      <c r="BR81" s="1193"/>
      <c r="BS81" s="1193"/>
      <c r="BT81" s="1193"/>
      <c r="BU81" s="1193"/>
      <c r="BV81" s="1193"/>
      <c r="BW81" s="1193"/>
      <c r="BX81" s="1193"/>
      <c r="BY81" s="1193"/>
      <c r="BZ81" s="1193"/>
      <c r="CA81" s="1193"/>
      <c r="CB81" s="1193"/>
      <c r="CC81" s="1193"/>
      <c r="CD81" s="1193"/>
      <c r="CE81" s="1193"/>
      <c r="CF81" s="1193"/>
      <c r="CG81" s="1193"/>
      <c r="CH81" s="1193"/>
      <c r="CI81" s="1193"/>
      <c r="CJ81" s="1193"/>
      <c r="CK81" s="1193"/>
      <c r="CL81" s="1193"/>
      <c r="CM81" s="1193"/>
      <c r="CN81" s="1193"/>
      <c r="CO81" s="1193"/>
      <c r="CP81" s="1193"/>
    </row>
    <row r="82" spans="4:94" ht="16.149999999999999" customHeight="1" x14ac:dyDescent="0.45">
      <c r="D82" s="1123"/>
      <c r="E82" s="1123"/>
      <c r="F82" s="1123"/>
      <c r="G82" s="1153"/>
      <c r="H82" s="1123"/>
      <c r="I82" s="1123"/>
      <c r="J82" s="1123"/>
      <c r="K82" s="1123"/>
      <c r="L82" s="1123"/>
      <c r="M82" s="1123"/>
      <c r="N82" s="1123"/>
      <c r="O82" s="1123"/>
      <c r="R82" s="1177"/>
      <c r="S82" s="1178"/>
      <c r="T82" s="1178"/>
      <c r="U82" s="1178"/>
      <c r="V82" s="1178"/>
      <c r="W82" s="1178"/>
      <c r="X82" s="1178"/>
      <c r="Y82" s="1178"/>
      <c r="Z82" s="1178"/>
      <c r="AA82" s="1178"/>
      <c r="AB82" s="1178"/>
      <c r="AC82" s="1178"/>
      <c r="AD82" s="1178"/>
      <c r="AE82" s="1178"/>
      <c r="AF82" s="1178"/>
      <c r="AG82" s="1178"/>
      <c r="AH82" s="1178"/>
      <c r="AI82" s="1178"/>
      <c r="AJ82" s="1178"/>
      <c r="AK82" s="1178"/>
      <c r="AL82" s="1178"/>
      <c r="AM82" s="1178"/>
      <c r="AN82" s="1178"/>
      <c r="AO82" s="1178"/>
      <c r="AP82" s="1178"/>
      <c r="AQ82" s="1178"/>
      <c r="AR82" s="1178"/>
      <c r="AS82" s="1178"/>
      <c r="AT82" s="1178"/>
      <c r="AU82" s="1178"/>
      <c r="AV82" s="1178"/>
      <c r="AW82" s="1178"/>
      <c r="AX82" s="1178"/>
      <c r="AY82" s="1178"/>
      <c r="AZ82" s="1178"/>
      <c r="BA82" s="1178"/>
      <c r="BB82" s="1178"/>
      <c r="BC82" s="1178"/>
      <c r="BD82" s="1178"/>
      <c r="BE82" s="1178"/>
      <c r="BF82" s="1178"/>
      <c r="BG82" s="1178"/>
      <c r="BH82" s="1178"/>
      <c r="BI82" s="1178"/>
      <c r="BJ82" s="1178"/>
      <c r="BK82" s="1178"/>
      <c r="BL82" s="1178"/>
      <c r="BM82" s="1178"/>
      <c r="BN82" s="1178"/>
      <c r="BR82" s="1193"/>
      <c r="BS82" s="1193"/>
      <c r="BT82" s="1193"/>
      <c r="BU82" s="1193"/>
      <c r="BV82" s="1193"/>
      <c r="BW82" s="1193"/>
      <c r="BX82" s="1193"/>
      <c r="BY82" s="1193"/>
      <c r="BZ82" s="1193"/>
      <c r="CA82" s="1193"/>
      <c r="CB82" s="1193"/>
      <c r="CC82" s="1193"/>
      <c r="CD82" s="1193"/>
      <c r="CE82" s="1193"/>
      <c r="CF82" s="1193"/>
      <c r="CG82" s="1193"/>
      <c r="CH82" s="1193"/>
      <c r="CI82" s="1193"/>
      <c r="CJ82" s="1193"/>
      <c r="CK82" s="1193"/>
      <c r="CL82" s="1193"/>
      <c r="CM82" s="1193"/>
      <c r="CN82" s="1193"/>
      <c r="CO82" s="1193"/>
      <c r="CP82" s="1193"/>
    </row>
    <row r="83" spans="4:94" ht="16.149999999999999" customHeight="1" x14ac:dyDescent="0.45">
      <c r="D83" s="1123"/>
      <c r="E83" s="1123"/>
      <c r="F83" s="1123"/>
      <c r="G83" s="1153"/>
      <c r="H83" s="1123"/>
      <c r="I83" s="1123"/>
      <c r="J83" s="1123"/>
      <c r="K83" s="1123"/>
      <c r="L83" s="1123"/>
      <c r="M83" s="1123"/>
      <c r="N83" s="1123"/>
      <c r="O83" s="1123"/>
      <c r="R83" s="1177"/>
      <c r="S83" s="1178"/>
      <c r="T83" s="1178"/>
      <c r="U83" s="1178"/>
      <c r="V83" s="1178"/>
      <c r="W83" s="1178"/>
      <c r="X83" s="1178"/>
      <c r="Y83" s="1178"/>
      <c r="Z83" s="1178"/>
      <c r="AA83" s="1178"/>
      <c r="AB83" s="1178"/>
      <c r="AC83" s="1178"/>
      <c r="AD83" s="1178"/>
      <c r="AE83" s="1178"/>
      <c r="AF83" s="1178"/>
      <c r="AG83" s="1178"/>
      <c r="AH83" s="1178"/>
      <c r="AI83" s="1178"/>
      <c r="AJ83" s="1178"/>
      <c r="AK83" s="1178"/>
      <c r="AL83" s="1178"/>
      <c r="AM83" s="1178"/>
      <c r="AN83" s="1178"/>
      <c r="AO83" s="1178"/>
      <c r="AP83" s="1178"/>
      <c r="AQ83" s="1178"/>
      <c r="AR83" s="1178"/>
      <c r="AS83" s="1178"/>
      <c r="AT83" s="1178"/>
      <c r="AU83" s="1178"/>
      <c r="AV83" s="1178"/>
      <c r="AW83" s="1178"/>
      <c r="AX83" s="1178"/>
      <c r="AY83" s="1178"/>
      <c r="AZ83" s="1178"/>
      <c r="BA83" s="1178"/>
      <c r="BB83" s="1178"/>
      <c r="BC83" s="1178"/>
      <c r="BD83" s="1178"/>
      <c r="BE83" s="1178"/>
      <c r="BF83" s="1178"/>
      <c r="BG83" s="1178"/>
      <c r="BH83" s="1178"/>
      <c r="BI83" s="1178"/>
      <c r="BJ83" s="1178"/>
      <c r="BK83" s="1178"/>
      <c r="BL83" s="1178"/>
      <c r="BM83" s="1178"/>
      <c r="BN83" s="1178"/>
      <c r="BR83" s="1193"/>
      <c r="BS83" s="1193"/>
      <c r="BT83" s="1193"/>
      <c r="BU83" s="1193"/>
      <c r="BV83" s="1193"/>
      <c r="BW83" s="1193"/>
      <c r="BX83" s="1193"/>
      <c r="BY83" s="1193"/>
      <c r="BZ83" s="1193"/>
      <c r="CA83" s="1193"/>
      <c r="CB83" s="1193"/>
      <c r="CC83" s="1193"/>
      <c r="CD83" s="1193"/>
      <c r="CE83" s="1193"/>
      <c r="CF83" s="1193"/>
      <c r="CG83" s="1193"/>
      <c r="CH83" s="1193"/>
      <c r="CI83" s="1193"/>
      <c r="CJ83" s="1193"/>
      <c r="CK83" s="1193"/>
      <c r="CL83" s="1193"/>
      <c r="CM83" s="1193"/>
      <c r="CN83" s="1193"/>
      <c r="CO83" s="1193"/>
      <c r="CP83" s="1193"/>
    </row>
    <row r="84" spans="4:94" ht="16.149999999999999" customHeight="1" x14ac:dyDescent="0.45">
      <c r="D84" s="1123"/>
      <c r="E84" s="1123"/>
      <c r="F84" s="1123"/>
      <c r="G84" s="1153"/>
      <c r="H84" s="1123"/>
      <c r="I84" s="1123"/>
      <c r="J84" s="1123"/>
      <c r="K84" s="1123"/>
      <c r="L84" s="1123"/>
      <c r="M84" s="1123"/>
      <c r="N84" s="1123"/>
      <c r="O84" s="1123"/>
      <c r="R84" s="1177"/>
      <c r="S84" s="1178"/>
      <c r="T84" s="1178"/>
      <c r="U84" s="1178"/>
      <c r="V84" s="1178"/>
      <c r="W84" s="1178"/>
      <c r="X84" s="1178"/>
      <c r="Y84" s="1178"/>
      <c r="Z84" s="1178"/>
      <c r="AA84" s="1178"/>
      <c r="AB84" s="1178"/>
      <c r="AC84" s="1178"/>
      <c r="AD84" s="1178"/>
      <c r="AE84" s="1178"/>
      <c r="AF84" s="1178"/>
      <c r="AG84" s="1178"/>
      <c r="AH84" s="1178"/>
      <c r="AI84" s="1178"/>
      <c r="AJ84" s="1178"/>
      <c r="AK84" s="1178"/>
      <c r="AL84" s="1178"/>
      <c r="AM84" s="1178"/>
      <c r="AN84" s="1178"/>
      <c r="AO84" s="1178"/>
      <c r="AP84" s="1178"/>
      <c r="AQ84" s="1178"/>
      <c r="AR84" s="1178"/>
      <c r="AS84" s="1178"/>
      <c r="AT84" s="1178"/>
      <c r="AU84" s="1178"/>
      <c r="AV84" s="1178"/>
      <c r="AW84" s="1178"/>
      <c r="AX84" s="1178"/>
      <c r="AY84" s="1178"/>
      <c r="AZ84" s="1178"/>
      <c r="BA84" s="1178"/>
      <c r="BB84" s="1178"/>
      <c r="BC84" s="1178"/>
      <c r="BD84" s="1178"/>
      <c r="BE84" s="1178"/>
      <c r="BF84" s="1178"/>
      <c r="BG84" s="1178"/>
      <c r="BH84" s="1178"/>
      <c r="BI84" s="1178"/>
      <c r="BJ84" s="1178"/>
      <c r="BK84" s="1178"/>
      <c r="BL84" s="1178"/>
      <c r="BM84" s="1178"/>
      <c r="BN84" s="1178"/>
      <c r="BR84" s="1193"/>
      <c r="BS84" s="1193"/>
      <c r="BT84" s="1193"/>
      <c r="BU84" s="1193"/>
      <c r="BV84" s="1193"/>
      <c r="BW84" s="1193"/>
      <c r="BX84" s="1193"/>
      <c r="BY84" s="1193"/>
      <c r="BZ84" s="1193"/>
      <c r="CA84" s="1193"/>
      <c r="CB84" s="1193"/>
      <c r="CC84" s="1193"/>
      <c r="CD84" s="1193"/>
      <c r="CE84" s="1193"/>
      <c r="CF84" s="1193"/>
      <c r="CG84" s="1193"/>
      <c r="CH84" s="1193"/>
      <c r="CI84" s="1193"/>
      <c r="CJ84" s="1193"/>
      <c r="CK84" s="1193"/>
      <c r="CL84" s="1193"/>
      <c r="CM84" s="1193"/>
      <c r="CN84" s="1193"/>
      <c r="CO84" s="1193"/>
      <c r="CP84" s="1193"/>
    </row>
    <row r="85" spans="4:94" ht="16.149999999999999" customHeight="1" x14ac:dyDescent="0.45">
      <c r="D85" s="1123"/>
      <c r="E85" s="1123"/>
      <c r="F85" s="1123"/>
      <c r="G85" s="1153"/>
      <c r="H85" s="1123"/>
      <c r="I85" s="1123"/>
      <c r="J85" s="1123"/>
      <c r="K85" s="1123"/>
      <c r="L85" s="1123"/>
      <c r="M85" s="1123"/>
      <c r="N85" s="1123"/>
      <c r="O85" s="1123"/>
      <c r="R85" s="1177"/>
      <c r="S85" s="1178"/>
      <c r="T85" s="1178"/>
      <c r="U85" s="1178"/>
      <c r="V85" s="1178"/>
      <c r="W85" s="1178"/>
      <c r="X85" s="1178"/>
      <c r="Y85" s="1178"/>
      <c r="Z85" s="1178"/>
      <c r="AA85" s="1178"/>
      <c r="AB85" s="1178"/>
      <c r="AC85" s="1178"/>
      <c r="AD85" s="1178"/>
      <c r="AE85" s="1178"/>
      <c r="AF85" s="1178"/>
      <c r="AG85" s="1178"/>
      <c r="AH85" s="1178"/>
      <c r="AI85" s="1178"/>
      <c r="AJ85" s="1178"/>
      <c r="AK85" s="1178"/>
      <c r="AL85" s="1178"/>
      <c r="AM85" s="1178"/>
      <c r="AN85" s="1178"/>
      <c r="AO85" s="1178"/>
      <c r="AP85" s="1178"/>
      <c r="AQ85" s="1178"/>
      <c r="AR85" s="1178"/>
      <c r="AS85" s="1178"/>
      <c r="AT85" s="1178"/>
      <c r="AU85" s="1178"/>
      <c r="AV85" s="1178"/>
      <c r="AW85" s="1178"/>
      <c r="AX85" s="1178"/>
      <c r="AY85" s="1178"/>
      <c r="AZ85" s="1178"/>
      <c r="BA85" s="1178"/>
      <c r="BB85" s="1178"/>
      <c r="BC85" s="1178"/>
      <c r="BD85" s="1178"/>
      <c r="BE85" s="1178"/>
      <c r="BF85" s="1178"/>
      <c r="BG85" s="1178"/>
      <c r="BH85" s="1178"/>
      <c r="BI85" s="1178"/>
      <c r="BJ85" s="1178"/>
      <c r="BK85" s="1178"/>
      <c r="BL85" s="1178"/>
      <c r="BM85" s="1178"/>
      <c r="BN85" s="1178"/>
      <c r="BR85" s="1193"/>
      <c r="BS85" s="1193"/>
      <c r="BT85" s="1193"/>
      <c r="BU85" s="1193"/>
      <c r="BV85" s="1193"/>
      <c r="BW85" s="1193"/>
      <c r="BX85" s="1193"/>
      <c r="BY85" s="1193"/>
      <c r="BZ85" s="1193"/>
      <c r="CA85" s="1193"/>
      <c r="CB85" s="1193"/>
      <c r="CC85" s="1193"/>
      <c r="CD85" s="1193"/>
      <c r="CE85" s="1193"/>
      <c r="CF85" s="1193"/>
      <c r="CG85" s="1193"/>
      <c r="CH85" s="1193"/>
      <c r="CI85" s="1193"/>
      <c r="CJ85" s="1193"/>
      <c r="CK85" s="1193"/>
      <c r="CL85" s="1193"/>
      <c r="CM85" s="1193"/>
      <c r="CN85" s="1193"/>
      <c r="CO85" s="1193"/>
      <c r="CP85" s="1193"/>
    </row>
    <row r="86" spans="4:94" ht="16.149999999999999" customHeight="1" x14ac:dyDescent="0.45">
      <c r="D86" s="1123"/>
      <c r="E86" s="1123"/>
      <c r="F86" s="1123"/>
      <c r="G86" s="1153"/>
      <c r="H86" s="1123"/>
      <c r="I86" s="1123"/>
      <c r="J86" s="1123"/>
      <c r="K86" s="1123"/>
      <c r="L86" s="1123"/>
      <c r="M86" s="1123"/>
      <c r="N86" s="1123"/>
      <c r="O86" s="1123"/>
      <c r="R86" s="1177"/>
      <c r="S86" s="1178"/>
      <c r="T86" s="1178"/>
      <c r="U86" s="1178"/>
      <c r="V86" s="1178"/>
      <c r="W86" s="1178"/>
      <c r="X86" s="1178"/>
      <c r="Y86" s="1178"/>
      <c r="Z86" s="1178"/>
      <c r="AA86" s="1178"/>
      <c r="AB86" s="1178"/>
      <c r="AC86" s="1178"/>
      <c r="AD86" s="1178"/>
      <c r="AE86" s="1178"/>
      <c r="AF86" s="1178"/>
      <c r="AG86" s="1178"/>
      <c r="AH86" s="1178"/>
      <c r="AI86" s="1178"/>
      <c r="AJ86" s="1178"/>
      <c r="AK86" s="1178"/>
      <c r="AL86" s="1178"/>
      <c r="AM86" s="1178"/>
      <c r="AN86" s="1178"/>
      <c r="AO86" s="1178"/>
      <c r="AP86" s="1178"/>
      <c r="AQ86" s="1178"/>
      <c r="AR86" s="1178"/>
      <c r="AS86" s="1178"/>
      <c r="AT86" s="1178"/>
      <c r="AU86" s="1178"/>
      <c r="AV86" s="1178"/>
      <c r="AW86" s="1178"/>
      <c r="AX86" s="1178"/>
      <c r="AY86" s="1178"/>
      <c r="AZ86" s="1178"/>
      <c r="BA86" s="1178"/>
      <c r="BB86" s="1178"/>
      <c r="BC86" s="1178"/>
      <c r="BD86" s="1178"/>
      <c r="BE86" s="1178"/>
      <c r="BF86" s="1178"/>
      <c r="BG86" s="1178"/>
      <c r="BH86" s="1178"/>
      <c r="BI86" s="1178"/>
      <c r="BJ86" s="1178"/>
      <c r="BK86" s="1178"/>
      <c r="BL86" s="1178"/>
      <c r="BM86" s="1178"/>
      <c r="BN86" s="1178"/>
      <c r="BR86" s="1193"/>
      <c r="BS86" s="1193"/>
      <c r="BT86" s="1193"/>
      <c r="BU86" s="1193"/>
      <c r="BV86" s="1193"/>
      <c r="BW86" s="1193"/>
      <c r="BX86" s="1193"/>
      <c r="BY86" s="1193"/>
      <c r="BZ86" s="1193"/>
      <c r="CA86" s="1193"/>
      <c r="CB86" s="1193"/>
      <c r="CC86" s="1193"/>
      <c r="CD86" s="1193"/>
      <c r="CE86" s="1193"/>
      <c r="CF86" s="1193"/>
      <c r="CG86" s="1193"/>
      <c r="CH86" s="1193"/>
      <c r="CI86" s="1193"/>
      <c r="CJ86" s="1193"/>
      <c r="CK86" s="1193"/>
      <c r="CL86" s="1193"/>
      <c r="CM86" s="1193"/>
      <c r="CN86" s="1193"/>
      <c r="CO86" s="1193"/>
      <c r="CP86" s="1193"/>
    </row>
    <row r="87" spans="4:94" ht="16.149999999999999" customHeight="1" x14ac:dyDescent="0.45">
      <c r="D87" s="1123"/>
      <c r="E87" s="1123"/>
      <c r="F87" s="1123"/>
      <c r="G87" s="1153"/>
      <c r="H87" s="1123"/>
      <c r="I87" s="1123"/>
      <c r="J87" s="1123"/>
      <c r="K87" s="1123"/>
      <c r="L87" s="1123"/>
      <c r="M87" s="1123"/>
      <c r="N87" s="1123"/>
      <c r="O87" s="1123"/>
      <c r="R87" s="1177"/>
      <c r="S87" s="1178"/>
      <c r="T87" s="1178"/>
      <c r="U87" s="1178"/>
      <c r="V87" s="1178"/>
      <c r="W87" s="1178"/>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178"/>
      <c r="AS87" s="1178"/>
      <c r="AT87" s="1178"/>
      <c r="AU87" s="1178"/>
      <c r="AV87" s="1178"/>
      <c r="AW87" s="1178"/>
      <c r="AX87" s="1178"/>
      <c r="AY87" s="1178"/>
      <c r="AZ87" s="1178"/>
      <c r="BA87" s="1178"/>
      <c r="BB87" s="1178"/>
      <c r="BC87" s="1178"/>
      <c r="BD87" s="1178"/>
      <c r="BE87" s="1178"/>
      <c r="BF87" s="1178"/>
      <c r="BG87" s="1178"/>
      <c r="BH87" s="1178"/>
      <c r="BI87" s="1178"/>
      <c r="BJ87" s="1178"/>
      <c r="BK87" s="1178"/>
      <c r="BL87" s="1178"/>
      <c r="BM87" s="1178"/>
      <c r="BN87" s="1178"/>
      <c r="BR87" s="1193"/>
      <c r="BS87" s="1193"/>
      <c r="BT87" s="1193"/>
      <c r="BU87" s="1193"/>
      <c r="BV87" s="1193"/>
      <c r="BW87" s="1193"/>
      <c r="BX87" s="1193"/>
      <c r="BY87" s="1193"/>
      <c r="BZ87" s="1193"/>
      <c r="CA87" s="1193"/>
      <c r="CB87" s="1193"/>
      <c r="CC87" s="1193"/>
      <c r="CD87" s="1193"/>
      <c r="CE87" s="1193"/>
      <c r="CF87" s="1193"/>
      <c r="CG87" s="1193"/>
      <c r="CH87" s="1193"/>
      <c r="CI87" s="1193"/>
      <c r="CJ87" s="1193"/>
      <c r="CK87" s="1193"/>
      <c r="CL87" s="1193"/>
      <c r="CM87" s="1193"/>
      <c r="CN87" s="1193"/>
      <c r="CO87" s="1193"/>
      <c r="CP87" s="1193"/>
    </row>
    <row r="88" spans="4:94" ht="16.149999999999999" customHeight="1" x14ac:dyDescent="0.45">
      <c r="D88" s="1123"/>
      <c r="E88" s="1123"/>
      <c r="F88" s="1123"/>
      <c r="G88" s="1153"/>
      <c r="H88" s="1123"/>
      <c r="I88" s="1123"/>
      <c r="J88" s="1123"/>
      <c r="K88" s="1123"/>
      <c r="L88" s="1123"/>
      <c r="M88" s="1123"/>
      <c r="N88" s="1123"/>
      <c r="O88" s="1123"/>
      <c r="R88" s="1177"/>
      <c r="S88" s="1178"/>
      <c r="T88" s="1178"/>
      <c r="U88" s="1178"/>
      <c r="V88" s="1178"/>
      <c r="W88" s="1178"/>
      <c r="X88" s="1178"/>
      <c r="Y88" s="1178"/>
      <c r="Z88" s="1178"/>
      <c r="AA88" s="1178"/>
      <c r="AB88" s="1178"/>
      <c r="AC88" s="1178"/>
      <c r="AD88" s="1178"/>
      <c r="AE88" s="1178"/>
      <c r="AF88" s="1178"/>
      <c r="AG88" s="1178"/>
      <c r="AH88" s="1178"/>
      <c r="AI88" s="1178"/>
      <c r="AJ88" s="1178"/>
      <c r="AK88" s="1178"/>
      <c r="AL88" s="1178"/>
      <c r="AM88" s="1178"/>
      <c r="AN88" s="1178"/>
      <c r="AO88" s="1178"/>
      <c r="AP88" s="1178"/>
      <c r="AQ88" s="1178"/>
      <c r="AR88" s="1178"/>
      <c r="AS88" s="1178"/>
      <c r="AT88" s="1178"/>
      <c r="AU88" s="1178"/>
      <c r="AV88" s="1178"/>
      <c r="AW88" s="1178"/>
      <c r="AX88" s="1178"/>
      <c r="AY88" s="1178"/>
      <c r="AZ88" s="1178"/>
      <c r="BA88" s="1178"/>
      <c r="BB88" s="1178"/>
      <c r="BC88" s="1178"/>
      <c r="BD88" s="1178"/>
      <c r="BE88" s="1178"/>
      <c r="BF88" s="1178"/>
      <c r="BG88" s="1178"/>
      <c r="BH88" s="1178"/>
      <c r="BI88" s="1178"/>
      <c r="BJ88" s="1178"/>
      <c r="BK88" s="1178"/>
      <c r="BL88" s="1178"/>
      <c r="BM88" s="1178"/>
      <c r="BN88" s="1178"/>
      <c r="BR88" s="1193"/>
      <c r="BS88" s="1193"/>
      <c r="BT88" s="1193"/>
      <c r="BU88" s="1193"/>
      <c r="BV88" s="1193"/>
      <c r="BW88" s="1193"/>
      <c r="BX88" s="1193"/>
      <c r="BY88" s="1193"/>
      <c r="BZ88" s="1193"/>
      <c r="CA88" s="1193"/>
      <c r="CB88" s="1193"/>
      <c r="CC88" s="1193"/>
      <c r="CD88" s="1193"/>
      <c r="CE88" s="1193"/>
      <c r="CF88" s="1193"/>
      <c r="CG88" s="1193"/>
      <c r="CH88" s="1193"/>
      <c r="CI88" s="1193"/>
      <c r="CJ88" s="1193"/>
      <c r="CK88" s="1193"/>
      <c r="CL88" s="1193"/>
      <c r="CM88" s="1193"/>
      <c r="CN88" s="1193"/>
      <c r="CO88" s="1193"/>
      <c r="CP88" s="1193"/>
    </row>
    <row r="89" spans="4:94" ht="16.149999999999999" customHeight="1" x14ac:dyDescent="0.45">
      <c r="D89" s="1123"/>
      <c r="E89" s="1123"/>
      <c r="F89" s="1123"/>
      <c r="G89" s="1153"/>
      <c r="H89" s="1123"/>
      <c r="I89" s="1123"/>
      <c r="J89" s="1123"/>
      <c r="K89" s="1123"/>
      <c r="L89" s="1123"/>
      <c r="M89" s="1123"/>
      <c r="N89" s="1123"/>
      <c r="O89" s="1123"/>
      <c r="R89" s="1177"/>
      <c r="S89" s="1178"/>
      <c r="T89" s="1178"/>
      <c r="U89" s="1178"/>
      <c r="V89" s="1178"/>
      <c r="W89" s="1178"/>
      <c r="X89" s="1178"/>
      <c r="Y89" s="1178"/>
      <c r="Z89" s="1178"/>
      <c r="AA89" s="1178"/>
      <c r="AB89" s="1178"/>
      <c r="AC89" s="1178"/>
      <c r="AD89" s="1178"/>
      <c r="AE89" s="1178"/>
      <c r="AF89" s="1178"/>
      <c r="AG89" s="1178"/>
      <c r="AH89" s="1178"/>
      <c r="AI89" s="1178"/>
      <c r="AJ89" s="1178"/>
      <c r="AK89" s="1178"/>
      <c r="AL89" s="1178"/>
      <c r="AM89" s="1178"/>
      <c r="AN89" s="1178"/>
      <c r="AO89" s="1178"/>
      <c r="AP89" s="1178"/>
      <c r="AQ89" s="1178"/>
      <c r="AR89" s="1178"/>
      <c r="AS89" s="1178"/>
      <c r="AT89" s="1178"/>
      <c r="AU89" s="1178"/>
      <c r="AV89" s="1178"/>
      <c r="AW89" s="1178"/>
      <c r="AX89" s="1178"/>
      <c r="AY89" s="1178"/>
      <c r="AZ89" s="1178"/>
      <c r="BA89" s="1178"/>
      <c r="BB89" s="1178"/>
      <c r="BC89" s="1178"/>
      <c r="BD89" s="1178"/>
      <c r="BE89" s="1178"/>
      <c r="BF89" s="1178"/>
      <c r="BG89" s="1178"/>
      <c r="BH89" s="1178"/>
      <c r="BI89" s="1178"/>
      <c r="BJ89" s="1178"/>
      <c r="BK89" s="1178"/>
      <c r="BL89" s="1178"/>
      <c r="BM89" s="1178"/>
      <c r="BN89" s="1178"/>
      <c r="BR89" s="1193"/>
      <c r="BS89" s="1193"/>
      <c r="BT89" s="1193"/>
      <c r="BU89" s="1193"/>
      <c r="BV89" s="1193"/>
      <c r="BW89" s="1193"/>
      <c r="BX89" s="1193"/>
      <c r="BY89" s="1193"/>
      <c r="BZ89" s="1193"/>
      <c r="CA89" s="1193"/>
      <c r="CB89" s="1193"/>
      <c r="CC89" s="1193"/>
      <c r="CD89" s="1193"/>
      <c r="CE89" s="1193"/>
      <c r="CF89" s="1193"/>
      <c r="CG89" s="1193"/>
      <c r="CH89" s="1193"/>
      <c r="CI89" s="1193"/>
      <c r="CJ89" s="1193"/>
      <c r="CK89" s="1193"/>
      <c r="CL89" s="1193"/>
      <c r="CM89" s="1193"/>
      <c r="CN89" s="1193"/>
      <c r="CO89" s="1193"/>
      <c r="CP89" s="1193"/>
    </row>
    <row r="90" spans="4:94" ht="16.149999999999999" customHeight="1" x14ac:dyDescent="0.45">
      <c r="D90" s="1123"/>
      <c r="E90" s="1123"/>
      <c r="F90" s="1123"/>
      <c r="G90" s="1153"/>
      <c r="H90" s="1123"/>
      <c r="I90" s="1123"/>
      <c r="J90" s="1123"/>
      <c r="K90" s="1123"/>
      <c r="L90" s="1123"/>
      <c r="M90" s="1123"/>
      <c r="N90" s="1123"/>
      <c r="O90" s="1123"/>
      <c r="R90" s="1177"/>
      <c r="S90" s="1178"/>
      <c r="T90" s="1178"/>
      <c r="U90" s="1178"/>
      <c r="V90" s="1178"/>
      <c r="W90" s="1178"/>
      <c r="X90" s="1178"/>
      <c r="Y90" s="1178"/>
      <c r="Z90" s="1178"/>
      <c r="AA90" s="1178"/>
      <c r="AB90" s="1178"/>
      <c r="AC90" s="1178"/>
      <c r="AD90" s="1178"/>
      <c r="AE90" s="1178"/>
      <c r="AF90" s="1178"/>
      <c r="AG90" s="1178"/>
      <c r="AH90" s="1178"/>
      <c r="AI90" s="1178"/>
      <c r="AJ90" s="1178"/>
      <c r="AK90" s="1178"/>
      <c r="AL90" s="1178"/>
      <c r="AM90" s="1178"/>
      <c r="AN90" s="1178"/>
      <c r="AO90" s="1178"/>
      <c r="AP90" s="1178"/>
      <c r="AQ90" s="1178"/>
      <c r="AR90" s="1178"/>
      <c r="AS90" s="1178"/>
      <c r="AT90" s="1178"/>
      <c r="AU90" s="1178"/>
      <c r="AV90" s="1178"/>
      <c r="AW90" s="1178"/>
      <c r="AX90" s="1178"/>
      <c r="AY90" s="1178"/>
      <c r="AZ90" s="1178"/>
      <c r="BA90" s="1178"/>
      <c r="BB90" s="1178"/>
      <c r="BC90" s="1178"/>
      <c r="BD90" s="1178"/>
      <c r="BE90" s="1178"/>
      <c r="BF90" s="1178"/>
      <c r="BG90" s="1178"/>
      <c r="BH90" s="1178"/>
      <c r="BI90" s="1178"/>
      <c r="BJ90" s="1178"/>
      <c r="BK90" s="1178"/>
      <c r="BL90" s="1178"/>
      <c r="BM90" s="1178"/>
      <c r="BN90" s="1178"/>
      <c r="BR90" s="1193"/>
      <c r="BS90" s="1193"/>
      <c r="BT90" s="1193"/>
      <c r="BU90" s="1193"/>
      <c r="BV90" s="1193"/>
      <c r="BW90" s="1193"/>
      <c r="BX90" s="1193"/>
      <c r="BY90" s="1193"/>
      <c r="BZ90" s="1193"/>
      <c r="CA90" s="1193"/>
      <c r="CB90" s="1193"/>
      <c r="CC90" s="1193"/>
      <c r="CD90" s="1193"/>
      <c r="CE90" s="1193"/>
      <c r="CF90" s="1193"/>
      <c r="CG90" s="1193"/>
      <c r="CH90" s="1193"/>
      <c r="CI90" s="1193"/>
      <c r="CJ90" s="1193"/>
      <c r="CK90" s="1193"/>
      <c r="CL90" s="1193"/>
      <c r="CM90" s="1193"/>
      <c r="CN90" s="1193"/>
      <c r="CO90" s="1193"/>
      <c r="CP90" s="1193"/>
    </row>
    <row r="91" spans="4:94" ht="16.149999999999999" customHeight="1" x14ac:dyDescent="0.45">
      <c r="D91" s="1123"/>
      <c r="E91" s="1123"/>
      <c r="F91" s="1123"/>
      <c r="G91" s="1153"/>
      <c r="H91" s="1123"/>
      <c r="I91" s="1123"/>
      <c r="J91" s="1123"/>
      <c r="K91" s="1123"/>
      <c r="L91" s="1123"/>
      <c r="M91" s="1123"/>
      <c r="N91" s="1123"/>
      <c r="O91" s="1123"/>
      <c r="R91" s="1177"/>
    </row>
    <row r="92" spans="4:94" ht="16.149999999999999" customHeight="1" x14ac:dyDescent="0.45">
      <c r="D92" s="1123"/>
      <c r="E92" s="1123"/>
      <c r="F92" s="1123"/>
      <c r="G92" s="1153"/>
      <c r="H92" s="1123"/>
      <c r="I92" s="1123"/>
      <c r="J92" s="1123"/>
      <c r="K92" s="1123"/>
      <c r="L92" s="1123"/>
      <c r="M92" s="1123"/>
      <c r="N92" s="1123"/>
      <c r="O92" s="1123"/>
      <c r="R92" s="1177"/>
    </row>
    <row r="93" spans="4:94" ht="16.149999999999999" customHeight="1" x14ac:dyDescent="0.45">
      <c r="D93" s="1123"/>
      <c r="E93" s="1123"/>
      <c r="F93" s="1123"/>
      <c r="G93" s="1153"/>
      <c r="H93" s="1123"/>
      <c r="I93" s="1123"/>
      <c r="J93" s="1123"/>
      <c r="K93" s="1123"/>
      <c r="L93" s="1123"/>
      <c r="M93" s="1123"/>
      <c r="N93" s="1123"/>
      <c r="O93" s="1123"/>
      <c r="R93" s="1177"/>
    </row>
    <row r="94" spans="4:94" ht="16.149999999999999" customHeight="1" x14ac:dyDescent="0.45">
      <c r="D94" s="1123"/>
      <c r="E94" s="1123"/>
      <c r="F94" s="1123"/>
      <c r="G94" s="1153"/>
      <c r="H94" s="1123"/>
      <c r="I94" s="1123"/>
      <c r="J94" s="1123"/>
      <c r="K94" s="1123"/>
      <c r="L94" s="1123"/>
      <c r="M94" s="1123"/>
      <c r="N94" s="1123"/>
      <c r="O94" s="1123"/>
      <c r="R94" s="1177"/>
    </row>
    <row r="95" spans="4:94" ht="16.149999999999999" customHeight="1" x14ac:dyDescent="0.45">
      <c r="R95" s="1177"/>
    </row>
    <row r="96" spans="4:94" ht="16.149999999999999" customHeight="1" x14ac:dyDescent="0.45">
      <c r="R96" s="1177"/>
    </row>
    <row r="97" spans="18:18" ht="16.149999999999999" customHeight="1" x14ac:dyDescent="0.45">
      <c r="R97" s="1177"/>
    </row>
    <row r="98" spans="18:18" ht="16.149999999999999" customHeight="1" x14ac:dyDescent="0.45">
      <c r="R98" s="1177"/>
    </row>
    <row r="99" spans="18:18" ht="16.149999999999999" customHeight="1" x14ac:dyDescent="0.45">
      <c r="R99" s="1177"/>
    </row>
    <row r="100" spans="18:18" ht="16.149999999999999" customHeight="1" x14ac:dyDescent="0.45">
      <c r="R100" s="1177"/>
    </row>
    <row r="101" spans="18:18" ht="16.149999999999999" customHeight="1" x14ac:dyDescent="0.45">
      <c r="R101" s="1177"/>
    </row>
  </sheetData>
  <phoneticPr fontId="25" type="noConversion"/>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F25E0-515B-4F70-BB73-253926F29424}">
  <sheetPr codeName="Sheet140"/>
  <dimension ref="A1:CO72"/>
  <sheetViews>
    <sheetView showGridLines="0" zoomScaleNormal="100" workbookViewId="0">
      <pane xSplit="2" ySplit="4" topLeftCell="C53" activePane="bottomRight" state="frozen"/>
      <selection pane="topRight"/>
      <selection pane="bottomLeft"/>
      <selection pane="bottomRight" activeCell="G62" sqref="G62"/>
    </sheetView>
  </sheetViews>
  <sheetFormatPr defaultColWidth="8.46484375" defaultRowHeight="18.7" customHeight="1" x14ac:dyDescent="0.3"/>
  <cols>
    <col min="1" max="1" width="11.265625" style="1154" customWidth="1"/>
    <col min="2" max="2" width="30.46484375" style="1166" bestFit="1" customWidth="1"/>
    <col min="3" max="3" width="4.796875" style="1166" customWidth="1"/>
    <col min="4" max="4" width="4.796875" style="1166" bestFit="1" customWidth="1"/>
    <col min="5" max="5" width="4.796875" style="1166" customWidth="1"/>
    <col min="6" max="6" width="4.796875" style="1166" bestFit="1" customWidth="1"/>
    <col min="7" max="7" width="4.796875" style="1166" customWidth="1"/>
    <col min="8" max="8" width="4.796875" style="1166" bestFit="1" customWidth="1"/>
    <col min="9" max="9" width="4.796875" style="1166" customWidth="1"/>
    <col min="10" max="10" width="4.796875" style="1166" bestFit="1" customWidth="1"/>
    <col min="11" max="11" width="4.796875" style="1166" customWidth="1"/>
    <col min="12" max="12" width="4.796875" style="1166" bestFit="1" customWidth="1"/>
    <col min="13" max="13" width="4.796875" style="1166" customWidth="1"/>
    <col min="14" max="16" width="4.796875" style="1166" bestFit="1" customWidth="1"/>
    <col min="17" max="17" width="9.73046875" style="1166" customWidth="1"/>
    <col min="18" max="18" width="11" style="1166" customWidth="1"/>
    <col min="19" max="19" width="3" style="1166" customWidth="1"/>
    <col min="20" max="67" width="8.73046875" style="1166" customWidth="1"/>
    <col min="68" max="68" width="8.46484375" style="1166" customWidth="1"/>
    <col min="69" max="93" width="8.73046875" style="1166" customWidth="1"/>
    <col min="94" max="16384" width="8.46484375" style="1105"/>
  </cols>
  <sheetData>
    <row r="1" spans="1:93" s="1113" customFormat="1" ht="18.7" customHeight="1" x14ac:dyDescent="0.3">
      <c r="A1" s="1154"/>
      <c r="B1" s="1207" t="s">
        <v>288</v>
      </c>
      <c r="C1" s="1166"/>
      <c r="D1" s="1166"/>
      <c r="E1" s="1166"/>
      <c r="F1" s="1166"/>
      <c r="G1" s="1166"/>
      <c r="H1" s="1166"/>
      <c r="I1" s="1166"/>
      <c r="J1" s="1166"/>
      <c r="K1" s="1166"/>
      <c r="L1" s="1166"/>
      <c r="M1" s="1166"/>
      <c r="N1" s="1166"/>
      <c r="O1" s="1166"/>
      <c r="P1" s="1166"/>
      <c r="Q1" s="1166"/>
      <c r="R1" s="1166"/>
      <c r="S1" s="1166"/>
      <c r="T1" s="1166"/>
      <c r="U1" s="1166"/>
      <c r="V1" s="1166"/>
      <c r="W1" s="1166"/>
      <c r="X1" s="1166"/>
      <c r="Y1" s="1166"/>
      <c r="Z1" s="1166"/>
      <c r="AA1" s="1166"/>
      <c r="AB1" s="1166"/>
      <c r="AC1" s="1166"/>
      <c r="AD1" s="1166"/>
      <c r="AE1" s="1166"/>
      <c r="AF1" s="1166"/>
      <c r="AG1" s="1166"/>
      <c r="AH1" s="1166"/>
      <c r="AI1" s="1166"/>
      <c r="AJ1" s="1166"/>
      <c r="AK1" s="1166"/>
      <c r="AL1" s="1166"/>
      <c r="AM1" s="1166"/>
      <c r="AN1" s="1166"/>
      <c r="AO1" s="1166"/>
      <c r="AP1" s="1166"/>
      <c r="AQ1" s="1166"/>
      <c r="AR1" s="1166"/>
      <c r="AS1" s="1166"/>
      <c r="AT1" s="1166"/>
      <c r="AU1" s="1166"/>
      <c r="AV1" s="1166"/>
      <c r="AW1" s="1166"/>
      <c r="AX1" s="1166"/>
      <c r="AY1" s="1166"/>
      <c r="AZ1" s="1166"/>
      <c r="BA1" s="1166"/>
      <c r="BB1" s="1166"/>
      <c r="BC1" s="1166"/>
      <c r="BD1" s="1166"/>
      <c r="BE1" s="1166"/>
      <c r="BF1" s="1166"/>
      <c r="BG1" s="1166"/>
      <c r="BH1" s="1166"/>
      <c r="BI1" s="1166"/>
      <c r="BJ1" s="1166"/>
      <c r="BK1" s="1166"/>
      <c r="BL1" s="1166"/>
      <c r="BM1" s="1166"/>
      <c r="BN1" s="1166"/>
      <c r="BO1" s="1166"/>
      <c r="BP1" s="1166"/>
      <c r="BQ1" s="1166"/>
      <c r="BR1" s="1166"/>
      <c r="BS1" s="1166"/>
      <c r="BT1" s="1166"/>
      <c r="BU1" s="1166"/>
      <c r="BV1" s="1166"/>
      <c r="BW1" s="1166"/>
      <c r="BX1" s="1166"/>
      <c r="BY1" s="1166"/>
      <c r="BZ1" s="1166"/>
      <c r="CA1" s="1166"/>
      <c r="CB1" s="1166"/>
      <c r="CC1" s="1166"/>
      <c r="CD1" s="1166"/>
      <c r="CE1" s="1166"/>
      <c r="CF1" s="1166"/>
      <c r="CG1" s="1166"/>
      <c r="CH1" s="1166"/>
      <c r="CI1" s="1166"/>
      <c r="CJ1" s="1166"/>
      <c r="CK1" s="1166"/>
      <c r="CL1" s="1166"/>
      <c r="CM1" s="1166"/>
      <c r="CN1" s="1166"/>
      <c r="CO1" s="1166"/>
    </row>
    <row r="4" spans="1:93" ht="24.7" customHeight="1" x14ac:dyDescent="0.45">
      <c r="A4" s="1208"/>
      <c r="B4" s="1194" t="s">
        <v>120</v>
      </c>
      <c r="C4" s="1113">
        <v>2013</v>
      </c>
      <c r="D4" s="1113">
        <v>2014</v>
      </c>
      <c r="E4" s="1113">
        <v>2015</v>
      </c>
      <c r="F4" s="1113">
        <v>2016</v>
      </c>
      <c r="G4" s="1113">
        <v>2017</v>
      </c>
      <c r="H4" s="1113">
        <v>2018</v>
      </c>
      <c r="I4" s="1113">
        <v>2019</v>
      </c>
      <c r="J4" s="1113">
        <v>2020</v>
      </c>
      <c r="K4" s="1113">
        <v>2021</v>
      </c>
      <c r="L4" s="1113">
        <v>2022</v>
      </c>
      <c r="M4" s="1113">
        <v>2023</v>
      </c>
      <c r="N4" s="1113">
        <v>2024</v>
      </c>
      <c r="O4" s="1113">
        <v>2025</v>
      </c>
      <c r="P4" s="1113" t="s">
        <v>278</v>
      </c>
      <c r="Q4" s="1156" t="s">
        <v>282</v>
      </c>
      <c r="R4" s="1156" t="s">
        <v>281</v>
      </c>
      <c r="S4" s="1113"/>
      <c r="T4" s="1113" t="s">
        <v>20</v>
      </c>
      <c r="U4" s="1113" t="s">
        <v>34</v>
      </c>
      <c r="V4" s="1113" t="s">
        <v>45</v>
      </c>
      <c r="W4" s="1113" t="s">
        <v>46</v>
      </c>
      <c r="X4" s="1113" t="s">
        <v>48</v>
      </c>
      <c r="Y4" s="1113" t="s">
        <v>49</v>
      </c>
      <c r="Z4" s="1113" t="s">
        <v>53</v>
      </c>
      <c r="AA4" s="1113" t="s">
        <v>54</v>
      </c>
      <c r="AB4" s="1113" t="s">
        <v>55</v>
      </c>
      <c r="AC4" s="1113" t="s">
        <v>56</v>
      </c>
      <c r="AD4" s="1113" t="s">
        <v>60</v>
      </c>
      <c r="AE4" s="1113" t="s">
        <v>61</v>
      </c>
      <c r="AF4" s="1113" t="s">
        <v>62</v>
      </c>
      <c r="AG4" s="1113" t="s">
        <v>63</v>
      </c>
      <c r="AH4" s="1113" t="s">
        <v>67</v>
      </c>
      <c r="AI4" s="1113" t="s">
        <v>70</v>
      </c>
      <c r="AJ4" s="1113" t="s">
        <v>74</v>
      </c>
      <c r="AK4" s="1113" t="s">
        <v>80</v>
      </c>
      <c r="AL4" s="1113" t="s">
        <v>82</v>
      </c>
      <c r="AM4" s="1113" t="s">
        <v>88</v>
      </c>
      <c r="AN4" s="1113" t="s">
        <v>89</v>
      </c>
      <c r="AO4" s="1113" t="s">
        <v>87</v>
      </c>
      <c r="AP4" s="1113" t="s">
        <v>90</v>
      </c>
      <c r="AQ4" s="1113" t="s">
        <v>107</v>
      </c>
      <c r="AR4" s="1113" t="s">
        <v>124</v>
      </c>
      <c r="AS4" s="1113" t="s">
        <v>132</v>
      </c>
      <c r="AT4" s="1113" t="s">
        <v>141</v>
      </c>
      <c r="AU4" s="1113" t="s">
        <v>146</v>
      </c>
      <c r="AV4" s="1113" t="s">
        <v>151</v>
      </c>
      <c r="AW4" s="1113" t="s">
        <v>158</v>
      </c>
      <c r="AX4" s="1113" t="s">
        <v>169</v>
      </c>
      <c r="AY4" s="1113" t="s">
        <v>174</v>
      </c>
      <c r="AZ4" s="1113" t="s">
        <v>181</v>
      </c>
      <c r="BA4" s="1113" t="s">
        <v>187</v>
      </c>
      <c r="BB4" s="1113" t="s">
        <v>197</v>
      </c>
      <c r="BC4" s="1113" t="s">
        <v>201</v>
      </c>
      <c r="BD4" s="1113" t="s">
        <v>208</v>
      </c>
      <c r="BE4" s="1113" t="s">
        <v>219</v>
      </c>
      <c r="BF4" s="1113" t="s">
        <v>229</v>
      </c>
      <c r="BG4" s="1113" t="s">
        <v>236</v>
      </c>
      <c r="BH4" s="1113" t="s">
        <v>218</v>
      </c>
      <c r="BI4" s="1113" t="s">
        <v>253</v>
      </c>
      <c r="BJ4" s="1113" t="s">
        <v>263</v>
      </c>
      <c r="BK4" s="1113" t="s">
        <v>272</v>
      </c>
      <c r="BL4" s="1113" t="s">
        <v>277</v>
      </c>
      <c r="BM4" s="1113" t="s">
        <v>279</v>
      </c>
      <c r="BN4" s="1113" t="s">
        <v>283</v>
      </c>
      <c r="BO4" s="1113" t="s">
        <v>286</v>
      </c>
      <c r="BP4" s="1156"/>
      <c r="BQ4" s="1113" t="s">
        <v>39</v>
      </c>
      <c r="BR4" s="1113" t="s">
        <v>40</v>
      </c>
      <c r="BS4" s="1113" t="s">
        <v>47</v>
      </c>
      <c r="BT4" s="1113" t="s">
        <v>50</v>
      </c>
      <c r="BU4" s="1113" t="s">
        <v>57</v>
      </c>
      <c r="BV4" s="1113" t="s">
        <v>59</v>
      </c>
      <c r="BW4" s="1113" t="s">
        <v>64</v>
      </c>
      <c r="BX4" s="1113" t="s">
        <v>66</v>
      </c>
      <c r="BY4" s="1113" t="s">
        <v>71</v>
      </c>
      <c r="BZ4" s="1113" t="s">
        <v>81</v>
      </c>
      <c r="CA4" s="1113" t="s">
        <v>93</v>
      </c>
      <c r="CB4" s="1113" t="s">
        <v>94</v>
      </c>
      <c r="CC4" s="1113" t="s">
        <v>109</v>
      </c>
      <c r="CD4" s="1113" t="s">
        <v>134</v>
      </c>
      <c r="CE4" s="1113" t="s">
        <v>147</v>
      </c>
      <c r="CF4" s="1113" t="s">
        <v>161</v>
      </c>
      <c r="CG4" s="1113" t="s">
        <v>177</v>
      </c>
      <c r="CH4" s="1113" t="s">
        <v>192</v>
      </c>
      <c r="CI4" s="1113" t="s">
        <v>205</v>
      </c>
      <c r="CJ4" s="1113" t="s">
        <v>222</v>
      </c>
      <c r="CK4" s="1113" t="s">
        <v>237</v>
      </c>
      <c r="CL4" s="1113" t="s">
        <v>242</v>
      </c>
      <c r="CM4" s="1113" t="s">
        <v>273</v>
      </c>
      <c r="CN4" s="1113" t="s">
        <v>280</v>
      </c>
      <c r="CO4" s="1113" t="s">
        <v>287</v>
      </c>
    </row>
    <row r="5" spans="1:93" ht="18.7" customHeight="1" x14ac:dyDescent="0.3">
      <c r="B5" s="1105"/>
      <c r="C5" s="1108"/>
      <c r="D5" s="1108"/>
      <c r="E5" s="1108"/>
      <c r="F5" s="1108"/>
      <c r="G5" s="1108"/>
      <c r="H5" s="1108"/>
      <c r="I5" s="1108"/>
      <c r="J5" s="1108"/>
      <c r="K5" s="1108"/>
      <c r="L5" s="1108"/>
      <c r="M5" s="1108"/>
      <c r="N5" s="1108"/>
      <c r="O5" s="1108"/>
      <c r="P5" s="1108"/>
      <c r="Q5" s="1195"/>
      <c r="R5" s="1195"/>
      <c r="T5" s="1196"/>
      <c r="U5" s="1196"/>
      <c r="V5" s="1196"/>
      <c r="W5" s="1196"/>
      <c r="X5" s="1196"/>
      <c r="Y5" s="1196"/>
      <c r="Z5" s="1196"/>
      <c r="AA5" s="1196"/>
      <c r="AB5" s="1196"/>
      <c r="AC5" s="1196"/>
      <c r="AD5" s="1196"/>
      <c r="AE5" s="1196"/>
      <c r="AF5" s="1196"/>
      <c r="AG5" s="1196"/>
      <c r="AH5" s="1196"/>
      <c r="AI5" s="1196"/>
      <c r="AJ5" s="1196"/>
      <c r="AK5" s="1196"/>
      <c r="AL5" s="1196"/>
      <c r="AM5" s="1196"/>
      <c r="AN5" s="1196"/>
      <c r="AO5" s="1196"/>
      <c r="AP5" s="1196"/>
      <c r="AQ5" s="1196"/>
      <c r="AR5" s="1196"/>
      <c r="AS5" s="1196"/>
      <c r="AT5" s="1196"/>
      <c r="AU5" s="1196"/>
      <c r="AV5" s="1196"/>
      <c r="AW5" s="1196"/>
      <c r="AX5" s="1196"/>
      <c r="AY5" s="1196"/>
      <c r="AZ5" s="1196"/>
      <c r="BA5" s="1196"/>
      <c r="BB5" s="1196"/>
      <c r="BC5" s="1196"/>
      <c r="BD5" s="1196"/>
      <c r="BE5" s="1196"/>
      <c r="BF5" s="1196"/>
      <c r="BG5" s="1196"/>
      <c r="BH5" s="1196"/>
      <c r="BI5" s="1196"/>
      <c r="BJ5" s="1196"/>
      <c r="BK5" s="1196"/>
      <c r="BL5" s="1196"/>
      <c r="BM5" s="1196"/>
      <c r="BN5" s="1196"/>
      <c r="BO5" s="1196"/>
      <c r="BP5" s="1229"/>
      <c r="BQ5" s="1229"/>
      <c r="BR5" s="1229"/>
      <c r="BS5" s="1229"/>
      <c r="BT5" s="1229"/>
      <c r="BU5" s="1229"/>
      <c r="BV5" s="1229"/>
      <c r="BW5" s="1229"/>
      <c r="BX5" s="1229"/>
      <c r="BY5" s="1229"/>
      <c r="BZ5" s="1229"/>
      <c r="CA5" s="1229"/>
      <c r="CB5" s="1229"/>
      <c r="CC5" s="1229"/>
      <c r="CD5" s="1229"/>
      <c r="CE5" s="1229"/>
      <c r="CF5" s="1229"/>
      <c r="CG5" s="1229"/>
      <c r="CH5" s="1229"/>
      <c r="CI5" s="1229"/>
      <c r="CJ5" s="1229"/>
      <c r="CK5" s="1229"/>
      <c r="CL5" s="1229"/>
      <c r="CM5" s="1229"/>
      <c r="CN5" s="1229"/>
      <c r="CO5" s="1229"/>
    </row>
    <row r="6" spans="1:93" ht="18.7" customHeight="1" x14ac:dyDescent="0.3">
      <c r="B6" s="1209" t="s">
        <v>27</v>
      </c>
      <c r="C6" s="1210">
        <v>3110</v>
      </c>
      <c r="D6" s="1210">
        <v>3220</v>
      </c>
      <c r="E6" s="1210">
        <v>3245</v>
      </c>
      <c r="F6" s="1210">
        <v>3360</v>
      </c>
      <c r="G6" s="1210">
        <v>3300</v>
      </c>
      <c r="H6" s="1210">
        <v>3115</v>
      </c>
      <c r="I6" s="1210">
        <v>2688.606147099681</v>
      </c>
      <c r="J6" s="1210">
        <v>2199.6553188930297</v>
      </c>
      <c r="K6" s="1210">
        <v>2468.9164218947467</v>
      </c>
      <c r="L6" s="1210">
        <v>2769.1527976942698</v>
      </c>
      <c r="M6" s="1210">
        <v>3205.9146275337666</v>
      </c>
      <c r="N6" s="1210">
        <v>3109.7634043236021</v>
      </c>
      <c r="O6" s="1210">
        <v>3039.1829031509023</v>
      </c>
      <c r="P6" s="1210">
        <v>2903.6489640562831</v>
      </c>
      <c r="Q6" s="1220">
        <v>-2.2696421558813573E-2</v>
      </c>
      <c r="R6" s="1220">
        <v>-4.4595519063397981E-2</v>
      </c>
      <c r="S6" s="1163"/>
      <c r="T6" s="1224">
        <v>755</v>
      </c>
      <c r="U6" s="1224">
        <v>800</v>
      </c>
      <c r="V6" s="1224">
        <v>835</v>
      </c>
      <c r="W6" s="1224">
        <v>830</v>
      </c>
      <c r="X6" s="1224">
        <v>765</v>
      </c>
      <c r="Y6" s="1224">
        <v>825</v>
      </c>
      <c r="Z6" s="1224">
        <v>860</v>
      </c>
      <c r="AA6" s="1224">
        <v>865</v>
      </c>
      <c r="AB6" s="1224">
        <v>780</v>
      </c>
      <c r="AC6" s="1224">
        <v>840</v>
      </c>
      <c r="AD6" s="1224">
        <v>845</v>
      </c>
      <c r="AE6" s="1224">
        <v>825</v>
      </c>
      <c r="AF6" s="1224">
        <v>785</v>
      </c>
      <c r="AG6" s="1224">
        <v>840</v>
      </c>
      <c r="AH6" s="1224">
        <v>795</v>
      </c>
      <c r="AI6" s="1224">
        <v>810</v>
      </c>
      <c r="AJ6" s="1224">
        <v>730</v>
      </c>
      <c r="AK6" s="1224">
        <v>775</v>
      </c>
      <c r="AL6" s="1224">
        <v>714.23498810697163</v>
      </c>
      <c r="AM6" s="1224">
        <v>698.96641684222061</v>
      </c>
      <c r="AN6" s="1224">
        <v>630.4352461911966</v>
      </c>
      <c r="AO6" s="1224">
        <v>644.9694959592922</v>
      </c>
      <c r="AP6" s="1224">
        <v>591.29859784808673</v>
      </c>
      <c r="AQ6" s="1224">
        <v>349.87666144105168</v>
      </c>
      <c r="AR6" s="1224">
        <v>593.4183709094558</v>
      </c>
      <c r="AS6" s="1224">
        <v>665.06168869443582</v>
      </c>
      <c r="AT6" s="1224">
        <v>674.05731546389427</v>
      </c>
      <c r="AU6" s="1224">
        <v>611.8462588384524</v>
      </c>
      <c r="AV6" s="1224">
        <v>543.49885810128819</v>
      </c>
      <c r="AW6" s="1224">
        <v>639.51398801472112</v>
      </c>
      <c r="AX6" s="1224">
        <v>704.29140493859973</v>
      </c>
      <c r="AY6" s="1224">
        <v>672.94721508053965</v>
      </c>
      <c r="AZ6" s="1224">
        <v>672.74174258215635</v>
      </c>
      <c r="BA6" s="1224">
        <v>719.17243358536325</v>
      </c>
      <c r="BB6" s="1224">
        <v>807.72014229929914</v>
      </c>
      <c r="BC6" s="1224">
        <v>813.13537752160062</v>
      </c>
      <c r="BD6" s="1224">
        <v>766.58630632293352</v>
      </c>
      <c r="BE6" s="1224">
        <v>818.47279968774274</v>
      </c>
      <c r="BF6" s="1224">
        <v>818.31954812493279</v>
      </c>
      <c r="BG6" s="1224">
        <v>787.26441679216305</v>
      </c>
      <c r="BH6" s="1224">
        <v>735.22550187832621</v>
      </c>
      <c r="BI6" s="1224">
        <v>768.95393590376182</v>
      </c>
      <c r="BJ6" s="1224">
        <v>766.77455045469299</v>
      </c>
      <c r="BK6" s="1224">
        <v>777.78058144981355</v>
      </c>
      <c r="BL6" s="1224">
        <v>726.24178087276755</v>
      </c>
      <c r="BM6" s="1224">
        <v>768.38598956579654</v>
      </c>
      <c r="BN6" s="1224">
        <v>734.76203097658049</v>
      </c>
      <c r="BO6" s="1224">
        <v>728.84057989771861</v>
      </c>
      <c r="BP6" s="1224"/>
      <c r="BQ6" s="1231">
        <v>1665</v>
      </c>
      <c r="BR6" s="1231">
        <v>1555</v>
      </c>
      <c r="BS6" s="1231">
        <v>1665</v>
      </c>
      <c r="BT6" s="1231">
        <v>1590</v>
      </c>
      <c r="BU6" s="1231">
        <v>1725</v>
      </c>
      <c r="BV6" s="1231">
        <v>1620</v>
      </c>
      <c r="BW6" s="1231">
        <v>1670</v>
      </c>
      <c r="BX6" s="1231">
        <v>1625</v>
      </c>
      <c r="BY6" s="1231">
        <v>1605</v>
      </c>
      <c r="BZ6" s="1231">
        <v>1505</v>
      </c>
      <c r="CA6" s="1231">
        <v>1413.2014049491922</v>
      </c>
      <c r="CB6" s="1231">
        <v>1275.4047421504888</v>
      </c>
      <c r="CC6" s="1231">
        <v>941.17525928913847</v>
      </c>
      <c r="CD6" s="1231">
        <v>1258.4800596038917</v>
      </c>
      <c r="CE6" s="1231">
        <v>1285.9035743023467</v>
      </c>
      <c r="CF6" s="1231">
        <v>1183.0128461160093</v>
      </c>
      <c r="CG6" s="1231">
        <v>1377.2386200191395</v>
      </c>
      <c r="CH6" s="1231">
        <v>1391.9141761675196</v>
      </c>
      <c r="CI6" s="1231">
        <v>1620.8555198208996</v>
      </c>
      <c r="CJ6" s="1231">
        <v>1585.0591060106763</v>
      </c>
      <c r="CK6" s="1231">
        <v>1605.5839649170957</v>
      </c>
      <c r="CL6" s="1231">
        <v>1504.1794377820879</v>
      </c>
      <c r="CM6" s="1231">
        <v>1544.5551319045067</v>
      </c>
      <c r="CN6" s="1231">
        <v>1494.6277704385641</v>
      </c>
      <c r="CO6" s="1231">
        <v>1463.602610874299</v>
      </c>
    </row>
    <row r="7" spans="1:93" ht="18.7" customHeight="1" x14ac:dyDescent="0.3">
      <c r="B7" s="1105" t="s">
        <v>15</v>
      </c>
      <c r="C7" s="1108">
        <v>410</v>
      </c>
      <c r="D7" s="1108">
        <v>455</v>
      </c>
      <c r="E7" s="1108">
        <v>480</v>
      </c>
      <c r="F7" s="1108">
        <v>410</v>
      </c>
      <c r="G7" s="1108">
        <v>390</v>
      </c>
      <c r="H7" s="1108">
        <v>390</v>
      </c>
      <c r="I7" s="1108">
        <v>311.37084609213827</v>
      </c>
      <c r="J7" s="1108">
        <v>268.15714968060337</v>
      </c>
      <c r="K7" s="1108">
        <v>338.93433727911929</v>
      </c>
      <c r="L7" s="1108">
        <v>410.11830858291393</v>
      </c>
      <c r="M7" s="1108">
        <v>446.34769291012771</v>
      </c>
      <c r="N7" s="1108">
        <v>485.71409690070635</v>
      </c>
      <c r="O7" s="1108">
        <v>456.25230123184775</v>
      </c>
      <c r="P7" s="1108"/>
      <c r="Q7" s="1195"/>
      <c r="R7" s="1195"/>
      <c r="S7" s="1108"/>
      <c r="T7" s="1196"/>
      <c r="U7" s="1196"/>
      <c r="V7" s="1196"/>
      <c r="W7" s="1196"/>
      <c r="X7" s="1196"/>
      <c r="Y7" s="1196"/>
      <c r="Z7" s="1196"/>
      <c r="AA7" s="1196"/>
      <c r="AB7" s="1196"/>
      <c r="AC7" s="1196"/>
      <c r="AD7" s="1196"/>
      <c r="AE7" s="1196"/>
      <c r="AF7" s="1196"/>
      <c r="AG7" s="1196"/>
      <c r="AH7" s="1196"/>
      <c r="AI7" s="1196"/>
      <c r="AJ7" s="1196"/>
      <c r="AK7" s="1196"/>
      <c r="AL7" s="1196"/>
      <c r="AM7" s="1196"/>
      <c r="AN7" s="1196"/>
      <c r="AO7" s="1196"/>
      <c r="AP7" s="1196"/>
      <c r="AQ7" s="1196"/>
      <c r="AR7" s="1196"/>
      <c r="AS7" s="1196"/>
      <c r="AT7" s="1196"/>
      <c r="AU7" s="1196"/>
      <c r="AV7" s="1196"/>
      <c r="AW7" s="1196"/>
      <c r="AX7" s="1196"/>
      <c r="AY7" s="1196"/>
      <c r="AZ7" s="1196"/>
      <c r="BA7" s="1196"/>
      <c r="BB7" s="1196"/>
      <c r="BC7" s="1196"/>
      <c r="BD7" s="1196"/>
      <c r="BE7" s="1196"/>
      <c r="BF7" s="1196"/>
      <c r="BG7" s="1196"/>
      <c r="BH7" s="1196"/>
      <c r="BI7" s="1196"/>
      <c r="BJ7" s="1196"/>
      <c r="BK7" s="1196"/>
      <c r="BL7" s="1196"/>
      <c r="BM7" s="1196"/>
      <c r="BN7" s="1196"/>
      <c r="BO7" s="1196"/>
      <c r="BP7" s="1196"/>
      <c r="BQ7" s="1107"/>
      <c r="BR7" s="1107"/>
      <c r="BS7" s="1107"/>
      <c r="BT7" s="1107"/>
      <c r="BU7" s="1107"/>
      <c r="BV7" s="1107"/>
      <c r="BW7" s="1107"/>
      <c r="BX7" s="1107"/>
      <c r="BY7" s="1107"/>
      <c r="BZ7" s="1107"/>
      <c r="CA7" s="1107"/>
      <c r="CB7" s="1107"/>
      <c r="CC7" s="1107"/>
      <c r="CD7" s="1107"/>
      <c r="CE7" s="1107"/>
      <c r="CF7" s="1107"/>
      <c r="CG7" s="1107"/>
      <c r="CH7" s="1107"/>
      <c r="CI7" s="1107"/>
      <c r="CJ7" s="1107"/>
      <c r="CK7" s="1107"/>
      <c r="CL7" s="1107"/>
      <c r="CM7" s="1107"/>
      <c r="CN7" s="1107"/>
      <c r="CO7" s="1107"/>
    </row>
    <row r="8" spans="1:93" ht="18.7" customHeight="1" x14ac:dyDescent="0.3">
      <c r="B8" s="1105" t="s">
        <v>16</v>
      </c>
      <c r="C8" s="1108">
        <v>1350</v>
      </c>
      <c r="D8" s="1108">
        <v>1395</v>
      </c>
      <c r="E8" s="1108">
        <v>1450</v>
      </c>
      <c r="F8" s="1108">
        <v>1630</v>
      </c>
      <c r="G8" s="1108">
        <v>1545</v>
      </c>
      <c r="H8" s="1108">
        <v>1340</v>
      </c>
      <c r="I8" s="1108">
        <v>1354.6096366933807</v>
      </c>
      <c r="J8" s="1108">
        <v>978.77203570304584</v>
      </c>
      <c r="K8" s="1108">
        <v>923.9736571428906</v>
      </c>
      <c r="L8" s="1108">
        <v>972.49672090655019</v>
      </c>
      <c r="M8" s="1108">
        <v>1166.2404651818752</v>
      </c>
      <c r="N8" s="1108">
        <v>1030.2072448843187</v>
      </c>
      <c r="O8" s="1108">
        <v>953.93446460399355</v>
      </c>
      <c r="P8" s="1108"/>
      <c r="Q8" s="1195"/>
      <c r="R8" s="1195"/>
      <c r="S8" s="1108"/>
      <c r="T8" s="1196"/>
      <c r="U8" s="1196"/>
      <c r="V8" s="1196"/>
      <c r="W8" s="1196"/>
      <c r="X8" s="1196"/>
      <c r="Y8" s="1196"/>
      <c r="Z8" s="1196"/>
      <c r="AA8" s="1196"/>
      <c r="AB8" s="1196"/>
      <c r="AC8" s="1196"/>
      <c r="AD8" s="1196"/>
      <c r="AE8" s="1196"/>
      <c r="AF8" s="1196"/>
      <c r="AG8" s="1196"/>
      <c r="AH8" s="1196"/>
      <c r="AI8" s="1196"/>
      <c r="AJ8" s="1196"/>
      <c r="AK8" s="1196"/>
      <c r="AL8" s="1196"/>
      <c r="AM8" s="1196"/>
      <c r="AN8" s="1196"/>
      <c r="AO8" s="1196"/>
      <c r="AP8" s="1196"/>
      <c r="AQ8" s="1196"/>
      <c r="AR8" s="1196"/>
      <c r="AS8" s="1196"/>
      <c r="AT8" s="1196"/>
      <c r="AU8" s="1196"/>
      <c r="AV8" s="1196"/>
      <c r="AW8" s="1196"/>
      <c r="AX8" s="1196"/>
      <c r="AY8" s="1196"/>
      <c r="AZ8" s="1196"/>
      <c r="BA8" s="1196"/>
      <c r="BB8" s="1196"/>
      <c r="BC8" s="1196"/>
      <c r="BD8" s="1196"/>
      <c r="BE8" s="1196"/>
      <c r="BF8" s="1196"/>
      <c r="BG8" s="1196"/>
      <c r="BH8" s="1196"/>
      <c r="BI8" s="1196"/>
      <c r="BJ8" s="1196"/>
      <c r="BK8" s="1196"/>
      <c r="BL8" s="1196"/>
      <c r="BM8" s="1196"/>
      <c r="BN8" s="1196"/>
      <c r="BO8" s="1196"/>
      <c r="BP8" s="1196"/>
      <c r="BQ8" s="1107"/>
      <c r="BR8" s="1107"/>
      <c r="BS8" s="1107"/>
      <c r="BT8" s="1107"/>
      <c r="BU8" s="1107"/>
      <c r="BV8" s="1107"/>
      <c r="BW8" s="1107"/>
      <c r="BX8" s="1107"/>
      <c r="BY8" s="1107"/>
      <c r="BZ8" s="1107"/>
      <c r="CA8" s="1107"/>
      <c r="CB8" s="1107"/>
      <c r="CC8" s="1107"/>
      <c r="CD8" s="1107"/>
      <c r="CE8" s="1107"/>
      <c r="CF8" s="1107"/>
      <c r="CG8" s="1107"/>
      <c r="CH8" s="1107"/>
      <c r="CI8" s="1107"/>
      <c r="CJ8" s="1107"/>
      <c r="CK8" s="1107"/>
      <c r="CL8" s="1107"/>
      <c r="CM8" s="1107"/>
      <c r="CN8" s="1107"/>
      <c r="CO8" s="1107"/>
    </row>
    <row r="9" spans="1:93" ht="18.7" customHeight="1" x14ac:dyDescent="0.3">
      <c r="B9" s="1105" t="s">
        <v>17</v>
      </c>
      <c r="C9" s="1108">
        <v>585</v>
      </c>
      <c r="D9" s="1108">
        <v>585</v>
      </c>
      <c r="E9" s="1108">
        <v>510</v>
      </c>
      <c r="F9" s="1108">
        <v>450</v>
      </c>
      <c r="G9" s="1108">
        <v>435</v>
      </c>
      <c r="H9" s="1108">
        <v>425</v>
      </c>
      <c r="I9" s="1108">
        <v>285.22516670995162</v>
      </c>
      <c r="J9" s="1108">
        <v>222.5762257578686</v>
      </c>
      <c r="K9" s="1108">
        <v>247.90077095854471</v>
      </c>
      <c r="L9" s="1108">
        <v>246.83338433485588</v>
      </c>
      <c r="M9" s="1108">
        <v>290.87355715315476</v>
      </c>
      <c r="N9" s="1108">
        <v>286.73484394957165</v>
      </c>
      <c r="O9" s="1108">
        <v>291.42038659886907</v>
      </c>
      <c r="P9" s="1108"/>
      <c r="Q9" s="1195"/>
      <c r="R9" s="1195"/>
      <c r="S9" s="1108"/>
      <c r="T9" s="1196"/>
      <c r="U9" s="1196"/>
      <c r="V9" s="1196"/>
      <c r="W9" s="1196"/>
      <c r="X9" s="1196"/>
      <c r="Y9" s="1196"/>
      <c r="Z9" s="1196"/>
      <c r="AA9" s="1196"/>
      <c r="AB9" s="1196"/>
      <c r="AC9" s="1196"/>
      <c r="AD9" s="1196"/>
      <c r="AE9" s="1196"/>
      <c r="AF9" s="1196"/>
      <c r="AG9" s="1196"/>
      <c r="AH9" s="1196"/>
      <c r="AI9" s="1196"/>
      <c r="AJ9" s="1196"/>
      <c r="AK9" s="1196"/>
      <c r="AL9" s="1196"/>
      <c r="AM9" s="1196"/>
      <c r="AN9" s="1196"/>
      <c r="AO9" s="1196"/>
      <c r="AP9" s="1196"/>
      <c r="AQ9" s="1196"/>
      <c r="AR9" s="1196"/>
      <c r="AS9" s="1196"/>
      <c r="AT9" s="1196"/>
      <c r="AU9" s="1196"/>
      <c r="AV9" s="1196"/>
      <c r="AW9" s="1196"/>
      <c r="AX9" s="1196"/>
      <c r="AY9" s="1196"/>
      <c r="AZ9" s="1196"/>
      <c r="BA9" s="1196"/>
      <c r="BB9" s="1196"/>
      <c r="BC9" s="1196"/>
      <c r="BD9" s="1196"/>
      <c r="BE9" s="1196"/>
      <c r="BF9" s="1196"/>
      <c r="BG9" s="1196"/>
      <c r="BH9" s="1196"/>
      <c r="BI9" s="1196"/>
      <c r="BJ9" s="1196"/>
      <c r="BK9" s="1196"/>
      <c r="BL9" s="1196"/>
      <c r="BM9" s="1196"/>
      <c r="BN9" s="1196"/>
      <c r="BO9" s="1196"/>
      <c r="BP9" s="1196"/>
      <c r="BQ9" s="1107"/>
      <c r="BR9" s="1107"/>
      <c r="BS9" s="1107"/>
      <c r="BT9" s="1107"/>
      <c r="BU9" s="1107"/>
      <c r="BV9" s="1107"/>
      <c r="BW9" s="1107"/>
      <c r="BX9" s="1107"/>
      <c r="BY9" s="1107"/>
      <c r="BZ9" s="1107"/>
      <c r="CA9" s="1107"/>
      <c r="CB9" s="1107"/>
      <c r="CC9" s="1107"/>
      <c r="CD9" s="1107"/>
      <c r="CE9" s="1107"/>
      <c r="CF9" s="1107"/>
      <c r="CG9" s="1107"/>
      <c r="CH9" s="1107"/>
      <c r="CI9" s="1107"/>
      <c r="CJ9" s="1107"/>
      <c r="CK9" s="1107"/>
      <c r="CL9" s="1107"/>
      <c r="CM9" s="1107"/>
      <c r="CN9" s="1107"/>
      <c r="CO9" s="1107"/>
    </row>
    <row r="10" spans="1:93" ht="18.7" customHeight="1" x14ac:dyDescent="0.3">
      <c r="B10" s="1105" t="s">
        <v>18</v>
      </c>
      <c r="C10" s="1108">
        <v>130</v>
      </c>
      <c r="D10" s="1108">
        <v>125</v>
      </c>
      <c r="E10" s="1108">
        <v>145</v>
      </c>
      <c r="F10" s="1108">
        <v>195</v>
      </c>
      <c r="G10" s="1108">
        <v>230</v>
      </c>
      <c r="H10" s="1108">
        <v>220</v>
      </c>
      <c r="I10" s="1108">
        <v>161.61356702901395</v>
      </c>
      <c r="J10" s="1108">
        <v>253.92439311888387</v>
      </c>
      <c r="K10" s="1108">
        <v>361.73777226478035</v>
      </c>
      <c r="L10" s="1108">
        <v>429.87982738882079</v>
      </c>
      <c r="M10" s="1108">
        <v>538.0336681550059</v>
      </c>
      <c r="N10" s="1108">
        <v>508.67061407007799</v>
      </c>
      <c r="O10" s="1108">
        <v>536.52664371173944</v>
      </c>
      <c r="P10" s="1108"/>
      <c r="Q10" s="1195"/>
      <c r="R10" s="1195"/>
      <c r="S10" s="1108"/>
      <c r="T10" s="1196"/>
      <c r="U10" s="1196"/>
      <c r="V10" s="1196"/>
      <c r="W10" s="1196"/>
      <c r="X10" s="1196"/>
      <c r="Y10" s="1196"/>
      <c r="Z10" s="1196"/>
      <c r="AA10" s="1196"/>
      <c r="AB10" s="1196"/>
      <c r="AC10" s="1196"/>
      <c r="AD10" s="1196"/>
      <c r="AE10" s="1196"/>
      <c r="AF10" s="1196"/>
      <c r="AG10" s="1196"/>
      <c r="AH10" s="1196"/>
      <c r="AI10" s="1196"/>
      <c r="AJ10" s="1196"/>
      <c r="AK10" s="1196"/>
      <c r="AL10" s="1196"/>
      <c r="AM10" s="1196"/>
      <c r="AN10" s="1196"/>
      <c r="AO10" s="1196"/>
      <c r="AP10" s="1196"/>
      <c r="AQ10" s="1196"/>
      <c r="AR10" s="1196"/>
      <c r="AS10" s="1196"/>
      <c r="AT10" s="1196"/>
      <c r="AU10" s="1196"/>
      <c r="AV10" s="1196"/>
      <c r="AW10" s="1196"/>
      <c r="AX10" s="1196"/>
      <c r="AY10" s="1196"/>
      <c r="AZ10" s="1196"/>
      <c r="BA10" s="1196"/>
      <c r="BB10" s="1196"/>
      <c r="BC10" s="1196"/>
      <c r="BD10" s="1196"/>
      <c r="BE10" s="1196"/>
      <c r="BF10" s="1196"/>
      <c r="BG10" s="1196"/>
      <c r="BH10" s="1196"/>
      <c r="BI10" s="1196"/>
      <c r="BJ10" s="1196"/>
      <c r="BK10" s="1196"/>
      <c r="BL10" s="1196"/>
      <c r="BM10" s="1196"/>
      <c r="BN10" s="1196"/>
      <c r="BO10" s="1196"/>
      <c r="BP10" s="1196"/>
      <c r="BQ10" s="1107"/>
      <c r="BR10" s="1107"/>
      <c r="BS10" s="1107"/>
      <c r="BT10" s="1107"/>
      <c r="BU10" s="1107"/>
      <c r="BV10" s="1107"/>
      <c r="BW10" s="1107"/>
      <c r="BX10" s="1107"/>
      <c r="BY10" s="1107"/>
      <c r="BZ10" s="1107"/>
      <c r="CA10" s="1107"/>
      <c r="CB10" s="1107"/>
      <c r="CC10" s="1107"/>
      <c r="CD10" s="1107"/>
      <c r="CE10" s="1107"/>
      <c r="CF10" s="1107"/>
      <c r="CG10" s="1107"/>
      <c r="CH10" s="1107"/>
      <c r="CI10" s="1107"/>
      <c r="CJ10" s="1107"/>
      <c r="CK10" s="1107"/>
      <c r="CL10" s="1107"/>
      <c r="CM10" s="1107"/>
      <c r="CN10" s="1107"/>
      <c r="CO10" s="1107"/>
    </row>
    <row r="11" spans="1:93" ht="18.7" customHeight="1" x14ac:dyDescent="0.3">
      <c r="B11" s="1105" t="s">
        <v>21</v>
      </c>
      <c r="C11" s="1108">
        <v>165</v>
      </c>
      <c r="D11" s="1108">
        <v>170</v>
      </c>
      <c r="E11" s="1108">
        <v>180</v>
      </c>
      <c r="F11" s="1108">
        <v>170</v>
      </c>
      <c r="G11" s="1108">
        <v>175</v>
      </c>
      <c r="H11" s="1108">
        <v>200</v>
      </c>
      <c r="I11" s="1108" t="s">
        <v>116</v>
      </c>
      <c r="J11" s="1108" t="s">
        <v>116</v>
      </c>
      <c r="K11" s="1108" t="s">
        <v>116</v>
      </c>
      <c r="L11" s="1108" t="s">
        <v>116</v>
      </c>
      <c r="M11" s="1108" t="s">
        <v>116</v>
      </c>
      <c r="N11" s="1108" t="s">
        <v>116</v>
      </c>
      <c r="O11" s="1108" t="s">
        <v>116</v>
      </c>
      <c r="P11" s="1108"/>
      <c r="Q11" s="1195"/>
      <c r="R11" s="1195"/>
      <c r="S11" s="1108"/>
      <c r="T11" s="1196"/>
      <c r="U11" s="1196"/>
      <c r="V11" s="1196"/>
      <c r="W11" s="1196"/>
      <c r="X11" s="1196"/>
      <c r="Y11" s="1196"/>
      <c r="Z11" s="1196"/>
      <c r="AA11" s="1196"/>
      <c r="AB11" s="1196"/>
      <c r="AC11" s="1196"/>
      <c r="AD11" s="1196"/>
      <c r="AE11" s="1196"/>
      <c r="AF11" s="1196"/>
      <c r="AG11" s="1196"/>
      <c r="AH11" s="1196"/>
      <c r="AI11" s="1196"/>
      <c r="AJ11" s="1196"/>
      <c r="AK11" s="1196"/>
      <c r="AL11" s="1196"/>
      <c r="AM11" s="1196"/>
      <c r="AN11" s="1196"/>
      <c r="AO11" s="1196"/>
      <c r="AP11" s="1196"/>
      <c r="AQ11" s="1196"/>
      <c r="AR11" s="1196"/>
      <c r="AS11" s="1196"/>
      <c r="AT11" s="1196"/>
      <c r="AU11" s="1196"/>
      <c r="AV11" s="1196"/>
      <c r="AW11" s="1196"/>
      <c r="AX11" s="1196"/>
      <c r="AY11" s="1196"/>
      <c r="AZ11" s="1196"/>
      <c r="BA11" s="1196"/>
      <c r="BB11" s="1196"/>
      <c r="BC11" s="1196"/>
      <c r="BD11" s="1196"/>
      <c r="BE11" s="1196"/>
      <c r="BF11" s="1196"/>
      <c r="BG11" s="1196"/>
      <c r="BH11" s="1196"/>
      <c r="BI11" s="1196"/>
      <c r="BJ11" s="1196"/>
      <c r="BK11" s="1196"/>
      <c r="BL11" s="1196"/>
      <c r="BM11" s="1196"/>
      <c r="BN11" s="1196"/>
      <c r="BO11" s="1196"/>
      <c r="BP11" s="1196"/>
      <c r="BQ11" s="1107"/>
      <c r="BR11" s="1107"/>
      <c r="BS11" s="1107"/>
      <c r="BT11" s="1107"/>
      <c r="BU11" s="1107"/>
      <c r="BV11" s="1107"/>
      <c r="BW11" s="1107"/>
      <c r="BX11" s="1107"/>
      <c r="BY11" s="1107"/>
      <c r="BZ11" s="1107"/>
      <c r="CA11" s="1107"/>
      <c r="CB11" s="1107"/>
      <c r="CC11" s="1107"/>
      <c r="CD11" s="1107"/>
      <c r="CE11" s="1107"/>
      <c r="CF11" s="1107"/>
      <c r="CG11" s="1107"/>
      <c r="CH11" s="1107"/>
      <c r="CI11" s="1107"/>
      <c r="CJ11" s="1107"/>
      <c r="CK11" s="1107"/>
      <c r="CL11" s="1107"/>
      <c r="CM11" s="1107"/>
      <c r="CN11" s="1107"/>
      <c r="CO11" s="1107"/>
    </row>
    <row r="12" spans="1:93" ht="18.7" customHeight="1" x14ac:dyDescent="0.3">
      <c r="B12" s="1197" t="s">
        <v>19</v>
      </c>
      <c r="C12" s="1126">
        <v>470</v>
      </c>
      <c r="D12" s="1126">
        <v>490</v>
      </c>
      <c r="E12" s="1126">
        <v>480</v>
      </c>
      <c r="F12" s="1126">
        <v>505</v>
      </c>
      <c r="G12" s="1126">
        <v>525</v>
      </c>
      <c r="H12" s="1126">
        <v>540</v>
      </c>
      <c r="I12" s="1126">
        <v>575.78693057519649</v>
      </c>
      <c r="J12" s="1126">
        <v>476.22551463262795</v>
      </c>
      <c r="K12" s="1126">
        <v>596.36988424941171</v>
      </c>
      <c r="L12" s="1126">
        <v>709.82455648112864</v>
      </c>
      <c r="M12" s="1126">
        <v>764.419244133603</v>
      </c>
      <c r="N12" s="1126">
        <v>798.43660451892742</v>
      </c>
      <c r="O12" s="1126">
        <v>801.04910700445248</v>
      </c>
      <c r="P12" s="1126"/>
      <c r="Q12" s="1198"/>
      <c r="R12" s="1198"/>
      <c r="S12" s="1108"/>
      <c r="T12" s="1199"/>
      <c r="U12" s="1199"/>
      <c r="V12" s="1199"/>
      <c r="W12" s="1199"/>
      <c r="X12" s="1199"/>
      <c r="Y12" s="1199"/>
      <c r="Z12" s="1199"/>
      <c r="AA12" s="1199"/>
      <c r="AB12" s="1199"/>
      <c r="AC12" s="1199"/>
      <c r="AD12" s="1199"/>
      <c r="AE12" s="1199"/>
      <c r="AF12" s="1199"/>
      <c r="AG12" s="1199"/>
      <c r="AH12" s="1199"/>
      <c r="AI12" s="1199"/>
      <c r="AJ12" s="1199"/>
      <c r="AK12" s="1199"/>
      <c r="AL12" s="1199"/>
      <c r="AM12" s="1199"/>
      <c r="AN12" s="1199"/>
      <c r="AO12" s="1199"/>
      <c r="AP12" s="1199"/>
      <c r="AQ12" s="1199"/>
      <c r="AR12" s="1199"/>
      <c r="AS12" s="1199"/>
      <c r="AT12" s="1199"/>
      <c r="AU12" s="1199"/>
      <c r="AV12" s="1199"/>
      <c r="AW12" s="1199"/>
      <c r="AX12" s="1199"/>
      <c r="AY12" s="1199"/>
      <c r="AZ12" s="1199"/>
      <c r="BA12" s="1199"/>
      <c r="BB12" s="1199"/>
      <c r="BC12" s="1199"/>
      <c r="BD12" s="1199"/>
      <c r="BE12" s="1199"/>
      <c r="BF12" s="1199"/>
      <c r="BG12" s="1199"/>
      <c r="BH12" s="1199"/>
      <c r="BI12" s="1199"/>
      <c r="BJ12" s="1199"/>
      <c r="BK12" s="1199"/>
      <c r="BL12" s="1199"/>
      <c r="BM12" s="1199"/>
      <c r="BN12" s="1199"/>
      <c r="BO12" s="1199"/>
      <c r="BP12" s="1199"/>
      <c r="BQ12" s="1232"/>
      <c r="BR12" s="1232"/>
      <c r="BS12" s="1232"/>
      <c r="BT12" s="1232"/>
      <c r="BU12" s="1232"/>
      <c r="BV12" s="1232"/>
      <c r="BW12" s="1232"/>
      <c r="BX12" s="1232"/>
      <c r="BY12" s="1232"/>
      <c r="BZ12" s="1232"/>
      <c r="CA12" s="1232"/>
      <c r="CB12" s="1232"/>
      <c r="CC12" s="1232"/>
      <c r="CD12" s="1232"/>
      <c r="CE12" s="1232"/>
      <c r="CF12" s="1232"/>
      <c r="CG12" s="1232"/>
      <c r="CH12" s="1232"/>
      <c r="CI12" s="1232"/>
      <c r="CJ12" s="1232"/>
      <c r="CK12" s="1232"/>
      <c r="CL12" s="1232"/>
      <c r="CM12" s="1232"/>
      <c r="CN12" s="1232"/>
      <c r="CO12" s="1232"/>
    </row>
    <row r="13" spans="1:93" ht="18.7" customHeight="1" x14ac:dyDescent="0.3">
      <c r="B13" s="1209" t="s">
        <v>5</v>
      </c>
      <c r="C13" s="1210">
        <v>2945</v>
      </c>
      <c r="D13" s="1210">
        <v>3000</v>
      </c>
      <c r="E13" s="1210">
        <v>2840</v>
      </c>
      <c r="F13" s="1210">
        <v>2505</v>
      </c>
      <c r="G13" s="1210">
        <v>2460</v>
      </c>
      <c r="H13" s="1210">
        <v>2245</v>
      </c>
      <c r="I13" s="1210">
        <v>2105.537750252664</v>
      </c>
      <c r="J13" s="1210">
        <v>1830.3464916819003</v>
      </c>
      <c r="K13" s="1210">
        <v>1952.5009481835568</v>
      </c>
      <c r="L13" s="1210">
        <v>1880.1913168917113</v>
      </c>
      <c r="M13" s="1210">
        <v>1849.4739658191857</v>
      </c>
      <c r="N13" s="1210">
        <v>2008.1682645732958</v>
      </c>
      <c r="O13" s="1210">
        <v>2214.4611358284897</v>
      </c>
      <c r="P13" s="1210">
        <v>1882.7988062346603</v>
      </c>
      <c r="Q13" s="1220">
        <v>0.10272688543807251</v>
      </c>
      <c r="R13" s="1220">
        <v>-0.14977112229596456</v>
      </c>
      <c r="S13" s="1163"/>
      <c r="T13" s="1224">
        <v>740</v>
      </c>
      <c r="U13" s="1224">
        <v>695</v>
      </c>
      <c r="V13" s="1224">
        <v>720</v>
      </c>
      <c r="W13" s="1224">
        <v>660</v>
      </c>
      <c r="X13" s="1224">
        <v>785</v>
      </c>
      <c r="Y13" s="1224">
        <v>675</v>
      </c>
      <c r="Z13" s="1224">
        <v>580</v>
      </c>
      <c r="AA13" s="1224">
        <v>600</v>
      </c>
      <c r="AB13" s="1224">
        <v>630</v>
      </c>
      <c r="AC13" s="1224">
        <v>700</v>
      </c>
      <c r="AD13" s="1224">
        <v>610</v>
      </c>
      <c r="AE13" s="1224">
        <v>590</v>
      </c>
      <c r="AF13" s="1224">
        <v>580</v>
      </c>
      <c r="AG13" s="1224">
        <v>680</v>
      </c>
      <c r="AH13" s="1224">
        <v>580</v>
      </c>
      <c r="AI13" s="1224">
        <v>570</v>
      </c>
      <c r="AJ13" s="1224">
        <v>550</v>
      </c>
      <c r="AK13" s="1224">
        <v>560</v>
      </c>
      <c r="AL13" s="1224">
        <v>541.21125275204304</v>
      </c>
      <c r="AM13" s="1224">
        <v>535.93402330837796</v>
      </c>
      <c r="AN13" s="1224">
        <v>529.95018102166023</v>
      </c>
      <c r="AO13" s="1224">
        <v>498.44229317058239</v>
      </c>
      <c r="AP13" s="1224">
        <v>396.63405846780205</v>
      </c>
      <c r="AQ13" s="1224">
        <v>388.84279375950177</v>
      </c>
      <c r="AR13" s="1224">
        <v>511.18101744141416</v>
      </c>
      <c r="AS13" s="1224">
        <v>533.68862201318211</v>
      </c>
      <c r="AT13" s="1224">
        <v>487.30936025685696</v>
      </c>
      <c r="AU13" s="1224">
        <v>469.95020098424459</v>
      </c>
      <c r="AV13" s="1224">
        <v>484.61517848069673</v>
      </c>
      <c r="AW13" s="1224">
        <v>510.62620846175867</v>
      </c>
      <c r="AX13" s="1224">
        <v>463.67641357595471</v>
      </c>
      <c r="AY13" s="1224">
        <v>481.61639119097839</v>
      </c>
      <c r="AZ13" s="1224">
        <v>475.68321691744796</v>
      </c>
      <c r="BA13" s="1224">
        <v>459.21529520733037</v>
      </c>
      <c r="BB13" s="1224">
        <v>457.46750064996627</v>
      </c>
      <c r="BC13" s="1224">
        <v>476.10591952924204</v>
      </c>
      <c r="BD13" s="1224">
        <v>444.495187746932</v>
      </c>
      <c r="BE13" s="1224">
        <v>471.40535789304528</v>
      </c>
      <c r="BF13" s="1224">
        <v>483.9348232722711</v>
      </c>
      <c r="BG13" s="1224">
        <v>507.23198668108415</v>
      </c>
      <c r="BH13" s="1224">
        <v>494.12358226501891</v>
      </c>
      <c r="BI13" s="1224">
        <v>522.87787235492158</v>
      </c>
      <c r="BJ13" s="1224">
        <v>532.30810500131076</v>
      </c>
      <c r="BK13" s="1224">
        <v>671.47261119440077</v>
      </c>
      <c r="BL13" s="1224">
        <v>491.54559152425742</v>
      </c>
      <c r="BM13" s="1224">
        <v>519.13482810852065</v>
      </c>
      <c r="BN13" s="1224">
        <v>460.70199963034213</v>
      </c>
      <c r="BO13" s="1224">
        <v>455.74978030833756</v>
      </c>
      <c r="BP13" s="1224"/>
      <c r="BQ13" s="1231">
        <v>1565</v>
      </c>
      <c r="BR13" s="1231">
        <v>1435</v>
      </c>
      <c r="BS13" s="1231">
        <v>1380</v>
      </c>
      <c r="BT13" s="1231">
        <v>1460</v>
      </c>
      <c r="BU13" s="1231">
        <v>1180</v>
      </c>
      <c r="BV13" s="1231">
        <v>1330</v>
      </c>
      <c r="BW13" s="1231">
        <v>1200</v>
      </c>
      <c r="BX13" s="1231">
        <v>1260</v>
      </c>
      <c r="BY13" s="1231">
        <v>1150</v>
      </c>
      <c r="BZ13" s="1231">
        <v>1110</v>
      </c>
      <c r="CA13" s="1231">
        <v>1077.1452760604211</v>
      </c>
      <c r="CB13" s="1231">
        <v>1028.3924741922426</v>
      </c>
      <c r="CC13" s="1231">
        <v>785.47685222730388</v>
      </c>
      <c r="CD13" s="1231">
        <v>1044.8696394545964</v>
      </c>
      <c r="CE13" s="1231">
        <v>957.25956124110155</v>
      </c>
      <c r="CF13" s="1231">
        <v>995.24138694245539</v>
      </c>
      <c r="CG13" s="1231">
        <v>945.29280476693316</v>
      </c>
      <c r="CH13" s="1231">
        <v>934.89851212477834</v>
      </c>
      <c r="CI13" s="1231">
        <v>933.57342017920837</v>
      </c>
      <c r="CJ13" s="1231">
        <v>915.90054563997728</v>
      </c>
      <c r="CK13" s="1231">
        <v>991.16680995335525</v>
      </c>
      <c r="CL13" s="1231">
        <v>1017.0014546199404</v>
      </c>
      <c r="CM13" s="1231">
        <v>1203.7807161957116</v>
      </c>
      <c r="CN13" s="1231">
        <v>1010.680419632778</v>
      </c>
      <c r="CO13" s="1231">
        <v>916.45177993867969</v>
      </c>
    </row>
    <row r="14" spans="1:93" ht="18.7" customHeight="1" x14ac:dyDescent="0.3">
      <c r="B14" s="1105" t="s">
        <v>15</v>
      </c>
      <c r="C14" s="1108">
        <v>200</v>
      </c>
      <c r="D14" s="1108">
        <v>230</v>
      </c>
      <c r="E14" s="1108">
        <v>250</v>
      </c>
      <c r="F14" s="1108">
        <v>265</v>
      </c>
      <c r="G14" s="1108">
        <v>280</v>
      </c>
      <c r="H14" s="1108">
        <v>280</v>
      </c>
      <c r="I14" s="1108">
        <v>340.5</v>
      </c>
      <c r="J14" s="1108">
        <v>276.5</v>
      </c>
      <c r="K14" s="1108">
        <v>409</v>
      </c>
      <c r="L14" s="1108">
        <v>448.25</v>
      </c>
      <c r="M14" s="1108">
        <v>438</v>
      </c>
      <c r="N14" s="1108">
        <v>445</v>
      </c>
      <c r="O14" s="1108">
        <v>470.40999999999997</v>
      </c>
      <c r="P14" s="1108"/>
      <c r="Q14" s="1195"/>
      <c r="R14" s="1195"/>
      <c r="S14" s="1108"/>
      <c r="T14" s="1196"/>
      <c r="U14" s="1196"/>
      <c r="V14" s="1196"/>
      <c r="W14" s="1196"/>
      <c r="X14" s="1196"/>
      <c r="Y14" s="1196"/>
      <c r="Z14" s="1196"/>
      <c r="AA14" s="1196"/>
      <c r="AB14" s="1196"/>
      <c r="AC14" s="1196"/>
      <c r="AD14" s="1196"/>
      <c r="AE14" s="1196"/>
      <c r="AF14" s="1196"/>
      <c r="AG14" s="1196"/>
      <c r="AH14" s="1196"/>
      <c r="AI14" s="1196"/>
      <c r="AJ14" s="1196"/>
      <c r="AK14" s="1196"/>
      <c r="AL14" s="1196"/>
      <c r="AM14" s="1196"/>
      <c r="AN14" s="1196"/>
      <c r="AO14" s="1196"/>
      <c r="AP14" s="1196"/>
      <c r="AQ14" s="1196"/>
      <c r="AR14" s="1196"/>
      <c r="AS14" s="1196"/>
      <c r="AT14" s="1196"/>
      <c r="AU14" s="1196"/>
      <c r="AV14" s="1196"/>
      <c r="AW14" s="1196"/>
      <c r="AX14" s="1196"/>
      <c r="AY14" s="1196"/>
      <c r="AZ14" s="1196"/>
      <c r="BA14" s="1196"/>
      <c r="BB14" s="1196"/>
      <c r="BC14" s="1196"/>
      <c r="BD14" s="1196"/>
      <c r="BE14" s="1196"/>
      <c r="BF14" s="1196"/>
      <c r="BG14" s="1196"/>
      <c r="BH14" s="1196"/>
      <c r="BI14" s="1196"/>
      <c r="BJ14" s="1196"/>
      <c r="BK14" s="1196"/>
      <c r="BL14" s="1196"/>
      <c r="BM14" s="1196"/>
      <c r="BN14" s="1196"/>
      <c r="BO14" s="1196"/>
      <c r="BP14" s="1196"/>
      <c r="BQ14" s="1196"/>
      <c r="BR14" s="1196"/>
      <c r="BS14" s="1196"/>
      <c r="BT14" s="1196"/>
      <c r="BU14" s="1196"/>
      <c r="BV14" s="1196"/>
      <c r="BW14" s="1196"/>
      <c r="BX14" s="1196"/>
      <c r="BY14" s="1196"/>
      <c r="BZ14" s="1196"/>
      <c r="CA14" s="1196"/>
      <c r="CB14" s="1196"/>
      <c r="CC14" s="1196"/>
      <c r="CD14" s="1196"/>
      <c r="CE14" s="1196"/>
      <c r="CF14" s="1196"/>
      <c r="CG14" s="1196"/>
      <c r="CH14" s="1196"/>
      <c r="CI14" s="1196"/>
      <c r="CJ14" s="1196"/>
      <c r="CK14" s="1196"/>
      <c r="CL14" s="1196"/>
      <c r="CM14" s="1196"/>
      <c r="CN14" s="1196"/>
      <c r="CO14" s="1196"/>
    </row>
    <row r="15" spans="1:93" ht="18.7" customHeight="1" x14ac:dyDescent="0.3">
      <c r="B15" s="1105" t="s">
        <v>16</v>
      </c>
      <c r="C15" s="1108">
        <v>220</v>
      </c>
      <c r="D15" s="1108">
        <v>220</v>
      </c>
      <c r="E15" s="1108">
        <v>235</v>
      </c>
      <c r="F15" s="1108">
        <v>240</v>
      </c>
      <c r="G15" s="1108">
        <v>250</v>
      </c>
      <c r="H15" s="1108">
        <v>255</v>
      </c>
      <c r="I15" s="1108">
        <v>236.75581477493773</v>
      </c>
      <c r="J15" s="1108">
        <v>196.26123397258797</v>
      </c>
      <c r="K15" s="1108">
        <v>259.88180757427796</v>
      </c>
      <c r="L15" s="1108">
        <v>300.60613657248967</v>
      </c>
      <c r="M15" s="1108">
        <v>318.84989420601767</v>
      </c>
      <c r="N15" s="1108">
        <v>342.84377382323078</v>
      </c>
      <c r="O15" s="1108">
        <v>376.54299517374977</v>
      </c>
      <c r="P15" s="1108"/>
      <c r="Q15" s="1195"/>
      <c r="R15" s="1195"/>
      <c r="S15" s="1108"/>
      <c r="T15" s="1196"/>
      <c r="U15" s="1196"/>
      <c r="V15" s="1196"/>
      <c r="W15" s="1196"/>
      <c r="X15" s="1196"/>
      <c r="Y15" s="1196"/>
      <c r="Z15" s="1196"/>
      <c r="AA15" s="1196"/>
      <c r="AB15" s="1196"/>
      <c r="AC15" s="1196"/>
      <c r="AD15" s="1196"/>
      <c r="AE15" s="1196"/>
      <c r="AF15" s="1196"/>
      <c r="AG15" s="1196"/>
      <c r="AH15" s="1196"/>
      <c r="AI15" s="1196"/>
      <c r="AJ15" s="1196"/>
      <c r="AK15" s="1196"/>
      <c r="AL15" s="1196"/>
      <c r="AM15" s="1196"/>
      <c r="AN15" s="1196"/>
      <c r="AO15" s="1196"/>
      <c r="AP15" s="1196"/>
      <c r="AQ15" s="1196"/>
      <c r="AR15" s="1196"/>
      <c r="AS15" s="1196"/>
      <c r="AT15" s="1196"/>
      <c r="AU15" s="1196"/>
      <c r="AV15" s="1196"/>
      <c r="AW15" s="1196"/>
      <c r="AX15" s="1196"/>
      <c r="AY15" s="1196"/>
      <c r="AZ15" s="1196"/>
      <c r="BA15" s="1196"/>
      <c r="BB15" s="1196"/>
      <c r="BC15" s="1196"/>
      <c r="BD15" s="1196"/>
      <c r="BE15" s="1196"/>
      <c r="BF15" s="1196"/>
      <c r="BG15" s="1196"/>
      <c r="BH15" s="1196"/>
      <c r="BI15" s="1196"/>
      <c r="BJ15" s="1196"/>
      <c r="BK15" s="1196"/>
      <c r="BL15" s="1196"/>
      <c r="BM15" s="1196"/>
      <c r="BN15" s="1196"/>
      <c r="BO15" s="1196"/>
      <c r="BP15" s="1196"/>
      <c r="BQ15" s="1196"/>
      <c r="BR15" s="1196"/>
      <c r="BS15" s="1196"/>
      <c r="BT15" s="1196"/>
      <c r="BU15" s="1196"/>
      <c r="BV15" s="1196"/>
      <c r="BW15" s="1196"/>
      <c r="BX15" s="1196"/>
      <c r="BY15" s="1196"/>
      <c r="BZ15" s="1196"/>
      <c r="CA15" s="1196"/>
      <c r="CB15" s="1196"/>
      <c r="CC15" s="1196"/>
      <c r="CD15" s="1196"/>
      <c r="CE15" s="1196"/>
      <c r="CF15" s="1196"/>
      <c r="CG15" s="1196"/>
      <c r="CH15" s="1196"/>
      <c r="CI15" s="1196"/>
      <c r="CJ15" s="1196"/>
      <c r="CK15" s="1196"/>
      <c r="CL15" s="1196"/>
      <c r="CM15" s="1196"/>
      <c r="CN15" s="1196"/>
      <c r="CO15" s="1196"/>
    </row>
    <row r="16" spans="1:93" ht="18.7" customHeight="1" x14ac:dyDescent="0.3">
      <c r="B16" s="1105" t="s">
        <v>17</v>
      </c>
      <c r="C16" s="1108">
        <v>335</v>
      </c>
      <c r="D16" s="1108">
        <v>335</v>
      </c>
      <c r="E16" s="1108">
        <v>340</v>
      </c>
      <c r="F16" s="1108">
        <v>335</v>
      </c>
      <c r="G16" s="1108">
        <v>340</v>
      </c>
      <c r="H16" s="1108">
        <v>345</v>
      </c>
      <c r="I16" s="1108">
        <v>372.26277000000005</v>
      </c>
      <c r="J16" s="1108">
        <v>315.79295448973193</v>
      </c>
      <c r="K16" s="1108">
        <v>297.89098835219602</v>
      </c>
      <c r="L16" s="1108">
        <v>332.80725923401411</v>
      </c>
      <c r="M16" s="1108">
        <v>338.26493843110177</v>
      </c>
      <c r="N16" s="1108">
        <v>375.51849647029479</v>
      </c>
      <c r="O16" s="1108">
        <v>382.97461976312775</v>
      </c>
      <c r="P16" s="1108"/>
      <c r="Q16" s="1195"/>
      <c r="R16" s="1195"/>
      <c r="S16" s="1108"/>
      <c r="T16" s="1196"/>
      <c r="U16" s="1196"/>
      <c r="V16" s="1196"/>
      <c r="W16" s="1196"/>
      <c r="X16" s="1196"/>
      <c r="Y16" s="1196"/>
      <c r="Z16" s="1196"/>
      <c r="AA16" s="1196"/>
      <c r="AB16" s="1196"/>
      <c r="AC16" s="1196"/>
      <c r="AD16" s="1196"/>
      <c r="AE16" s="1196"/>
      <c r="AF16" s="1196"/>
      <c r="AG16" s="1196"/>
      <c r="AH16" s="1196"/>
      <c r="AI16" s="1196"/>
      <c r="AJ16" s="1196"/>
      <c r="AK16" s="1196"/>
      <c r="AL16" s="1196"/>
      <c r="AM16" s="1196"/>
      <c r="AN16" s="1196"/>
      <c r="AO16" s="1196"/>
      <c r="AP16" s="1196"/>
      <c r="AQ16" s="1196"/>
      <c r="AR16" s="1196"/>
      <c r="AS16" s="1196"/>
      <c r="AT16" s="1196"/>
      <c r="AU16" s="1196"/>
      <c r="AV16" s="1196"/>
      <c r="AW16" s="1196"/>
      <c r="AX16" s="1196"/>
      <c r="AY16" s="1196"/>
      <c r="AZ16" s="1196"/>
      <c r="BA16" s="1196"/>
      <c r="BB16" s="1196"/>
      <c r="BC16" s="1196"/>
      <c r="BD16" s="1196"/>
      <c r="BE16" s="1196"/>
      <c r="BF16" s="1196"/>
      <c r="BG16" s="1196"/>
      <c r="BH16" s="1196"/>
      <c r="BI16" s="1196"/>
      <c r="BJ16" s="1196"/>
      <c r="BK16" s="1196"/>
      <c r="BL16" s="1196"/>
      <c r="BM16" s="1196"/>
      <c r="BN16" s="1196"/>
      <c r="BO16" s="1196"/>
      <c r="BP16" s="1196"/>
      <c r="BQ16" s="1196"/>
      <c r="BR16" s="1196"/>
      <c r="BS16" s="1196"/>
      <c r="BT16" s="1196"/>
      <c r="BU16" s="1196"/>
      <c r="BV16" s="1196"/>
      <c r="BW16" s="1196"/>
      <c r="BX16" s="1196"/>
      <c r="BY16" s="1196"/>
      <c r="BZ16" s="1196"/>
      <c r="CA16" s="1196"/>
      <c r="CB16" s="1196"/>
      <c r="CC16" s="1196"/>
      <c r="CD16" s="1196"/>
      <c r="CE16" s="1196"/>
      <c r="CF16" s="1196"/>
      <c r="CG16" s="1196"/>
      <c r="CH16" s="1196"/>
      <c r="CI16" s="1196"/>
      <c r="CJ16" s="1196"/>
      <c r="CK16" s="1196"/>
      <c r="CL16" s="1196"/>
      <c r="CM16" s="1196"/>
      <c r="CN16" s="1196"/>
      <c r="CO16" s="1196"/>
    </row>
    <row r="17" spans="2:93" ht="18.7" customHeight="1" x14ac:dyDescent="0.3">
      <c r="B17" s="1105" t="s">
        <v>18</v>
      </c>
      <c r="C17" s="1108">
        <v>1990</v>
      </c>
      <c r="D17" s="1108">
        <v>1975</v>
      </c>
      <c r="E17" s="1108">
        <v>1765</v>
      </c>
      <c r="F17" s="1108">
        <v>1450</v>
      </c>
      <c r="G17" s="1108">
        <v>1340</v>
      </c>
      <c r="H17" s="1108">
        <v>1095</v>
      </c>
      <c r="I17" s="1108">
        <v>871.19551282051236</v>
      </c>
      <c r="J17" s="1108">
        <v>831.88593173076879</v>
      </c>
      <c r="K17" s="1108">
        <v>703.39148104166634</v>
      </c>
      <c r="L17" s="1108">
        <v>484.04564643253178</v>
      </c>
      <c r="M17" s="1108">
        <v>407.74645252150617</v>
      </c>
      <c r="N17" s="1108">
        <v>412.18005696889941</v>
      </c>
      <c r="O17" s="1108">
        <v>577.92181933266113</v>
      </c>
      <c r="P17" s="1108"/>
      <c r="Q17" s="1195"/>
      <c r="R17" s="1195"/>
      <c r="S17" s="1108"/>
      <c r="T17" s="1196"/>
      <c r="U17" s="1196"/>
      <c r="V17" s="1196"/>
      <c r="W17" s="1196"/>
      <c r="X17" s="1196"/>
      <c r="Y17" s="1196"/>
      <c r="Z17" s="1196"/>
      <c r="AA17" s="1196"/>
      <c r="AB17" s="1196"/>
      <c r="AC17" s="1196"/>
      <c r="AD17" s="1196"/>
      <c r="AE17" s="1196"/>
      <c r="AF17" s="1196"/>
      <c r="AG17" s="1196"/>
      <c r="AH17" s="1196"/>
      <c r="AI17" s="1196"/>
      <c r="AJ17" s="1196"/>
      <c r="AK17" s="1196"/>
      <c r="AL17" s="1196"/>
      <c r="AM17" s="1196"/>
      <c r="AN17" s="1196"/>
      <c r="AO17" s="1196"/>
      <c r="AP17" s="1196"/>
      <c r="AQ17" s="1196"/>
      <c r="AR17" s="1196"/>
      <c r="AS17" s="1196"/>
      <c r="AT17" s="1196"/>
      <c r="AU17" s="1196"/>
      <c r="AV17" s="1196"/>
      <c r="AW17" s="1196"/>
      <c r="AX17" s="1196"/>
      <c r="AY17" s="1196"/>
      <c r="AZ17" s="1196"/>
      <c r="BA17" s="1196"/>
      <c r="BB17" s="1196"/>
      <c r="BC17" s="1196"/>
      <c r="BD17" s="1196"/>
      <c r="BE17" s="1196"/>
      <c r="BF17" s="1196"/>
      <c r="BG17" s="1196"/>
      <c r="BH17" s="1196"/>
      <c r="BI17" s="1196"/>
      <c r="BJ17" s="1196"/>
      <c r="BK17" s="1196"/>
      <c r="BL17" s="1196"/>
      <c r="BM17" s="1196"/>
      <c r="BN17" s="1196"/>
      <c r="BO17" s="1196"/>
      <c r="BP17" s="1196"/>
      <c r="BQ17" s="1196"/>
      <c r="BR17" s="1196"/>
      <c r="BS17" s="1196"/>
      <c r="BT17" s="1196"/>
      <c r="BU17" s="1196"/>
      <c r="BV17" s="1196"/>
      <c r="BW17" s="1196"/>
      <c r="BX17" s="1196"/>
      <c r="BY17" s="1196"/>
      <c r="BZ17" s="1196"/>
      <c r="CA17" s="1196"/>
      <c r="CB17" s="1196"/>
      <c r="CC17" s="1196"/>
      <c r="CD17" s="1196"/>
      <c r="CE17" s="1196"/>
      <c r="CF17" s="1196"/>
      <c r="CG17" s="1196"/>
      <c r="CH17" s="1196"/>
      <c r="CI17" s="1196"/>
      <c r="CJ17" s="1196"/>
      <c r="CK17" s="1196"/>
      <c r="CL17" s="1196"/>
      <c r="CM17" s="1196"/>
      <c r="CN17" s="1196"/>
      <c r="CO17" s="1196"/>
    </row>
    <row r="18" spans="2:93" ht="18.7" customHeight="1" x14ac:dyDescent="0.3">
      <c r="B18" s="1105" t="s">
        <v>21</v>
      </c>
      <c r="C18" s="1108">
        <v>140</v>
      </c>
      <c r="D18" s="1108">
        <v>175</v>
      </c>
      <c r="E18" s="1108">
        <v>180</v>
      </c>
      <c r="F18" s="1108">
        <v>145</v>
      </c>
      <c r="G18" s="1108">
        <v>175</v>
      </c>
      <c r="H18" s="1108">
        <v>195</v>
      </c>
      <c r="I18" s="1108">
        <v>108.82365265721357</v>
      </c>
      <c r="J18" s="1108">
        <v>58.546371488811637</v>
      </c>
      <c r="K18" s="1108">
        <v>123.40867121541667</v>
      </c>
      <c r="L18" s="1108">
        <v>170.71220056551812</v>
      </c>
      <c r="M18" s="1108">
        <v>203.08187278584467</v>
      </c>
      <c r="N18" s="1108">
        <v>266.36082890637181</v>
      </c>
      <c r="O18" s="1108">
        <v>247.45491319000644</v>
      </c>
      <c r="P18" s="1108"/>
      <c r="Q18" s="1195"/>
      <c r="R18" s="1195"/>
      <c r="S18" s="1108"/>
      <c r="T18" s="1196"/>
      <c r="U18" s="1196"/>
      <c r="V18" s="1196"/>
      <c r="W18" s="1196"/>
      <c r="X18" s="1196"/>
      <c r="Y18" s="1196"/>
      <c r="Z18" s="1196"/>
      <c r="AA18" s="1196"/>
      <c r="AB18" s="1196"/>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6"/>
      <c r="BU18" s="1196"/>
      <c r="BV18" s="1196"/>
      <c r="BW18" s="1196"/>
      <c r="BX18" s="1196"/>
      <c r="BY18" s="1196"/>
      <c r="BZ18" s="1196"/>
      <c r="CA18" s="1196"/>
      <c r="CB18" s="1196"/>
      <c r="CC18" s="1196"/>
      <c r="CD18" s="1196"/>
      <c r="CE18" s="1196"/>
      <c r="CF18" s="1196"/>
      <c r="CG18" s="1196"/>
      <c r="CH18" s="1196"/>
      <c r="CI18" s="1196"/>
      <c r="CJ18" s="1196"/>
      <c r="CK18" s="1196"/>
      <c r="CL18" s="1196"/>
      <c r="CM18" s="1196"/>
      <c r="CN18" s="1196"/>
      <c r="CO18" s="1196"/>
    </row>
    <row r="19" spans="2:93" ht="18.7" customHeight="1" x14ac:dyDescent="0.3">
      <c r="B19" s="1197" t="s">
        <v>19</v>
      </c>
      <c r="C19" s="1126">
        <v>60</v>
      </c>
      <c r="D19" s="1126">
        <v>65</v>
      </c>
      <c r="E19" s="1126">
        <v>70</v>
      </c>
      <c r="F19" s="1126">
        <v>70</v>
      </c>
      <c r="G19" s="1126">
        <v>75</v>
      </c>
      <c r="H19" s="1126">
        <v>75</v>
      </c>
      <c r="I19" s="1126">
        <v>176</v>
      </c>
      <c r="J19" s="1126">
        <v>151.35999999999999</v>
      </c>
      <c r="K19" s="1126">
        <v>158.928</v>
      </c>
      <c r="L19" s="1126">
        <v>143.77007408715761</v>
      </c>
      <c r="M19" s="1126">
        <v>143.53080787471532</v>
      </c>
      <c r="N19" s="1126">
        <v>166.26510840449899</v>
      </c>
      <c r="O19" s="1126">
        <v>159.15678836894455</v>
      </c>
      <c r="P19" s="1126"/>
      <c r="Q19" s="1198"/>
      <c r="R19" s="1198"/>
      <c r="S19" s="1108"/>
      <c r="T19" s="1199"/>
      <c r="U19" s="1199"/>
      <c r="V19" s="1199"/>
      <c r="W19" s="1199"/>
      <c r="X19" s="1199"/>
      <c r="Y19" s="1199"/>
      <c r="Z19" s="1199"/>
      <c r="AA19" s="1199"/>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row>
    <row r="20" spans="2:93" ht="18.7" customHeight="1" x14ac:dyDescent="0.3">
      <c r="B20" s="1209" t="s">
        <v>12</v>
      </c>
      <c r="C20" s="1210">
        <v>535</v>
      </c>
      <c r="D20" s="1210">
        <v>540</v>
      </c>
      <c r="E20" s="1210">
        <v>515</v>
      </c>
      <c r="F20" s="1210">
        <v>560</v>
      </c>
      <c r="G20" s="1210">
        <v>570</v>
      </c>
      <c r="H20" s="1210">
        <v>565</v>
      </c>
      <c r="I20" s="1210">
        <v>801.20732380770005</v>
      </c>
      <c r="J20" s="1210">
        <v>647.40012053758448</v>
      </c>
      <c r="K20" s="1210">
        <v>621.55406599382991</v>
      </c>
      <c r="L20" s="1210">
        <v>690.13840691029907</v>
      </c>
      <c r="M20" s="1210">
        <v>829.11615073880512</v>
      </c>
      <c r="N20" s="1210">
        <v>645.07405664611122</v>
      </c>
      <c r="O20" s="1210">
        <v>562.93665410124436</v>
      </c>
      <c r="P20" s="1210">
        <v>613.16062695217181</v>
      </c>
      <c r="Q20" s="1220">
        <v>-0.12733019053954542</v>
      </c>
      <c r="R20" s="1220">
        <v>8.9217805387201921E-2</v>
      </c>
      <c r="S20" s="1163"/>
      <c r="T20" s="1224">
        <v>145</v>
      </c>
      <c r="U20" s="1224">
        <v>125</v>
      </c>
      <c r="V20" s="1224">
        <v>135</v>
      </c>
      <c r="W20" s="1224">
        <v>130</v>
      </c>
      <c r="X20" s="1224">
        <v>125</v>
      </c>
      <c r="Y20" s="1224">
        <v>115</v>
      </c>
      <c r="Z20" s="1224">
        <v>140</v>
      </c>
      <c r="AA20" s="1224">
        <v>135</v>
      </c>
      <c r="AB20" s="1224">
        <v>165</v>
      </c>
      <c r="AC20" s="1224">
        <v>130</v>
      </c>
      <c r="AD20" s="1224">
        <v>150</v>
      </c>
      <c r="AE20" s="1224">
        <v>135</v>
      </c>
      <c r="AF20" s="1224">
        <v>160</v>
      </c>
      <c r="AG20" s="1224">
        <v>135</v>
      </c>
      <c r="AH20" s="1224">
        <v>145</v>
      </c>
      <c r="AI20" s="1224">
        <v>135</v>
      </c>
      <c r="AJ20" s="1224">
        <v>155</v>
      </c>
      <c r="AK20" s="1224">
        <v>140</v>
      </c>
      <c r="AL20" s="1224">
        <v>276.18711449450598</v>
      </c>
      <c r="AM20" s="1224">
        <v>198.92571304450851</v>
      </c>
      <c r="AN20" s="1224">
        <v>173.66703368902319</v>
      </c>
      <c r="AO20" s="1224">
        <v>152.42746257966255</v>
      </c>
      <c r="AP20" s="1224">
        <v>265.38860249288729</v>
      </c>
      <c r="AQ20" s="1224">
        <v>199.95154046660261</v>
      </c>
      <c r="AR20" s="1224">
        <v>34.074105277473222</v>
      </c>
      <c r="AS20" s="1224">
        <v>147.98587230062134</v>
      </c>
      <c r="AT20" s="1224">
        <v>127.09711027698816</v>
      </c>
      <c r="AU20" s="1224">
        <v>110.0383869821823</v>
      </c>
      <c r="AV20" s="1224">
        <v>284.26540676944597</v>
      </c>
      <c r="AW20" s="1224">
        <v>100.15316196521337</v>
      </c>
      <c r="AX20" s="1224">
        <v>194.61364023119606</v>
      </c>
      <c r="AY20" s="1224">
        <v>153.5018914557408</v>
      </c>
      <c r="AZ20" s="1224">
        <v>130.65937726304983</v>
      </c>
      <c r="BA20" s="1224">
        <v>211.36349796031234</v>
      </c>
      <c r="BB20" s="1224">
        <v>353.28367644885896</v>
      </c>
      <c r="BC20" s="1224">
        <v>253.7768250548832</v>
      </c>
      <c r="BD20" s="1224">
        <v>116.38596336193332</v>
      </c>
      <c r="BE20" s="1224">
        <v>105.66968587312955</v>
      </c>
      <c r="BF20" s="1224">
        <v>238.13642559700392</v>
      </c>
      <c r="BG20" s="1224">
        <v>135.82076980264009</v>
      </c>
      <c r="BH20" s="1224">
        <v>121.94237455237342</v>
      </c>
      <c r="BI20" s="1224">
        <v>149.17448669409373</v>
      </c>
      <c r="BJ20" s="1224">
        <v>115.4695952291388</v>
      </c>
      <c r="BK20" s="1224">
        <v>146.9046855994612</v>
      </c>
      <c r="BL20" s="1224">
        <v>157.61235515433475</v>
      </c>
      <c r="BM20" s="1224">
        <v>142.95001811830969</v>
      </c>
      <c r="BN20" s="1224">
        <v>134.909926217362</v>
      </c>
      <c r="BO20" s="1224">
        <v>138.37088184400636</v>
      </c>
      <c r="BP20" s="1224"/>
      <c r="BQ20" s="1224">
        <v>270</v>
      </c>
      <c r="BR20" s="1224">
        <v>270</v>
      </c>
      <c r="BS20" s="1224">
        <v>265</v>
      </c>
      <c r="BT20" s="1224">
        <v>240</v>
      </c>
      <c r="BU20" s="1224">
        <v>275</v>
      </c>
      <c r="BV20" s="1224">
        <v>295</v>
      </c>
      <c r="BW20" s="1224">
        <v>285</v>
      </c>
      <c r="BX20" s="1224">
        <v>295</v>
      </c>
      <c r="BY20" s="1224">
        <v>280</v>
      </c>
      <c r="BZ20" s="1224">
        <v>295</v>
      </c>
      <c r="CA20" s="1224">
        <v>475.11282753901446</v>
      </c>
      <c r="CB20" s="1224">
        <v>326.0944962686857</v>
      </c>
      <c r="CC20" s="1224">
        <v>465.34014295948987</v>
      </c>
      <c r="CD20" s="1224">
        <v>182.05997757809456</v>
      </c>
      <c r="CE20" s="1224">
        <v>237.13549725917045</v>
      </c>
      <c r="CF20" s="1224">
        <v>384.41856873465935</v>
      </c>
      <c r="CG20" s="1224">
        <v>348.11553168693683</v>
      </c>
      <c r="CH20" s="1224">
        <v>342.02287522336218</v>
      </c>
      <c r="CI20" s="1224">
        <v>607.06050150374222</v>
      </c>
      <c r="CJ20" s="1224">
        <v>222.05564923506287</v>
      </c>
      <c r="CK20" s="1224">
        <v>373.95719539964398</v>
      </c>
      <c r="CL20" s="1224">
        <v>271.11686124646712</v>
      </c>
      <c r="CM20" s="1224">
        <v>262.37428082860004</v>
      </c>
      <c r="CN20" s="1224">
        <v>300.56237327264444</v>
      </c>
      <c r="CO20" s="1224">
        <v>273.28080806136836</v>
      </c>
    </row>
    <row r="21" spans="2:93" ht="18.7" customHeight="1" x14ac:dyDescent="0.3">
      <c r="B21" s="1105" t="s">
        <v>15</v>
      </c>
      <c r="C21" s="1108">
        <v>55</v>
      </c>
      <c r="D21" s="1108">
        <v>55</v>
      </c>
      <c r="E21" s="1108">
        <v>55</v>
      </c>
      <c r="F21" s="1108">
        <v>50</v>
      </c>
      <c r="G21" s="1108">
        <v>50</v>
      </c>
      <c r="H21" s="1108">
        <v>50</v>
      </c>
      <c r="I21" s="1108">
        <v>98.17489366590317</v>
      </c>
      <c r="J21" s="1108">
        <v>102.88175717582516</v>
      </c>
      <c r="K21" s="1108">
        <v>108.95670758145708</v>
      </c>
      <c r="L21" s="1108">
        <v>110.44531723273923</v>
      </c>
      <c r="M21" s="1108">
        <v>121.34370687422175</v>
      </c>
      <c r="N21" s="1108">
        <v>96.714670107468407</v>
      </c>
      <c r="O21" s="1108">
        <v>110.32830305747154</v>
      </c>
      <c r="P21" s="1108"/>
      <c r="Q21" s="1195"/>
      <c r="R21" s="1195"/>
      <c r="S21" s="1108"/>
      <c r="T21" s="1196"/>
      <c r="U21" s="1196"/>
      <c r="V21" s="1196"/>
      <c r="W21" s="1196"/>
      <c r="X21" s="1196"/>
      <c r="Y21" s="1196"/>
      <c r="Z21" s="1196"/>
      <c r="AA21" s="1196"/>
      <c r="AB21" s="1196"/>
      <c r="AC21" s="1196"/>
      <c r="AD21" s="1196"/>
      <c r="AE21" s="1196"/>
      <c r="AF21" s="1196"/>
      <c r="AG21" s="1196"/>
      <c r="AH21" s="1196"/>
      <c r="AI21" s="1196"/>
      <c r="AJ21" s="1196"/>
      <c r="AK21" s="1196"/>
      <c r="AL21" s="1196"/>
      <c r="AM21" s="1196"/>
      <c r="AN21" s="1196"/>
      <c r="AO21" s="1196"/>
      <c r="AP21" s="1196"/>
      <c r="AQ21" s="1196"/>
      <c r="AR21" s="1196"/>
      <c r="AS21" s="1196"/>
      <c r="AT21" s="1196"/>
      <c r="AU21" s="1196"/>
      <c r="AV21" s="1196"/>
      <c r="AW21" s="1196"/>
      <c r="AX21" s="1196"/>
      <c r="AY21" s="1196"/>
      <c r="AZ21" s="1196"/>
      <c r="BA21" s="1196"/>
      <c r="BB21" s="1196"/>
      <c r="BC21" s="1196"/>
      <c r="BD21" s="1196"/>
      <c r="BE21" s="1196"/>
      <c r="BF21" s="1196"/>
      <c r="BG21" s="1196"/>
      <c r="BH21" s="1196"/>
      <c r="BI21" s="1196"/>
      <c r="BJ21" s="1196"/>
      <c r="BK21" s="1196"/>
      <c r="BL21" s="1196"/>
      <c r="BM21" s="1196"/>
      <c r="BN21" s="1196"/>
      <c r="BO21" s="1196"/>
      <c r="BP21" s="1196"/>
      <c r="BQ21" s="1196"/>
      <c r="BR21" s="1196"/>
      <c r="BS21" s="1196"/>
      <c r="BT21" s="1196"/>
      <c r="BU21" s="1196"/>
      <c r="BV21" s="1196"/>
      <c r="BW21" s="1196"/>
      <c r="BX21" s="1196"/>
      <c r="BY21" s="1196"/>
      <c r="BZ21" s="1196"/>
      <c r="CA21" s="1196"/>
      <c r="CB21" s="1196"/>
      <c r="CC21" s="1196"/>
      <c r="CD21" s="1196"/>
      <c r="CE21" s="1196"/>
      <c r="CF21" s="1196"/>
      <c r="CG21" s="1196"/>
      <c r="CH21" s="1196"/>
      <c r="CI21" s="1196"/>
      <c r="CJ21" s="1196"/>
      <c r="CK21" s="1196"/>
      <c r="CL21" s="1196"/>
      <c r="CM21" s="1196"/>
      <c r="CN21" s="1196"/>
      <c r="CO21" s="1196"/>
    </row>
    <row r="22" spans="2:93" ht="18.7" customHeight="1" x14ac:dyDescent="0.3">
      <c r="B22" s="1105" t="s">
        <v>16</v>
      </c>
      <c r="C22" s="1108">
        <v>110</v>
      </c>
      <c r="D22" s="1108">
        <v>105</v>
      </c>
      <c r="E22" s="1108">
        <v>75</v>
      </c>
      <c r="F22" s="1108">
        <v>110</v>
      </c>
      <c r="G22" s="1108">
        <v>115</v>
      </c>
      <c r="H22" s="1108">
        <v>105</v>
      </c>
      <c r="I22" s="1108">
        <v>124.47101418346477</v>
      </c>
      <c r="J22" s="1108">
        <v>111.31721071481371</v>
      </c>
      <c r="K22" s="1108">
        <v>115.91002249542883</v>
      </c>
      <c r="L22" s="1108">
        <v>106.89789661255517</v>
      </c>
      <c r="M22" s="1108">
        <v>103.92522442077794</v>
      </c>
      <c r="N22" s="1108">
        <v>87.999093266966128</v>
      </c>
      <c r="O22" s="1108">
        <v>104.15581850037211</v>
      </c>
      <c r="P22" s="1108"/>
      <c r="Q22" s="1195"/>
      <c r="R22" s="1195"/>
      <c r="S22" s="1195"/>
      <c r="T22" s="1196"/>
      <c r="U22" s="1196"/>
      <c r="V22" s="1196"/>
      <c r="W22" s="1196"/>
      <c r="X22" s="1196"/>
      <c r="Y22" s="1196"/>
      <c r="Z22" s="1196"/>
      <c r="AA22" s="1196"/>
      <c r="AB22" s="1196"/>
      <c r="AC22" s="1196"/>
      <c r="AD22" s="1196"/>
      <c r="AE22" s="1196"/>
      <c r="AF22" s="1196"/>
      <c r="AG22" s="1196"/>
      <c r="AH22" s="1196"/>
      <c r="AI22" s="1196"/>
      <c r="AJ22" s="1196"/>
      <c r="AK22" s="1196"/>
      <c r="AL22" s="1196"/>
      <c r="AM22" s="1196"/>
      <c r="AN22" s="1196"/>
      <c r="AO22" s="1196"/>
      <c r="AP22" s="1196"/>
      <c r="AQ22" s="1196"/>
      <c r="AR22" s="1196"/>
      <c r="AS22" s="1196"/>
      <c r="AT22" s="1196"/>
      <c r="AU22" s="1196"/>
      <c r="AV22" s="1196"/>
      <c r="AW22" s="1196"/>
      <c r="AX22" s="1196"/>
      <c r="AY22" s="1196"/>
      <c r="AZ22" s="1196"/>
      <c r="BA22" s="1196"/>
      <c r="BB22" s="1196"/>
      <c r="BC22" s="1196"/>
      <c r="BD22" s="1196"/>
      <c r="BE22" s="1196"/>
      <c r="BF22" s="1196"/>
      <c r="BG22" s="1196"/>
      <c r="BH22" s="1196"/>
      <c r="BI22" s="1196"/>
      <c r="BJ22" s="1196"/>
      <c r="BK22" s="1196"/>
      <c r="BL22" s="1196"/>
      <c r="BM22" s="1196"/>
      <c r="BN22" s="1196"/>
      <c r="BO22" s="1196"/>
      <c r="BP22" s="1196"/>
      <c r="BQ22" s="1196"/>
      <c r="BR22" s="1196"/>
      <c r="BS22" s="1196"/>
      <c r="BT22" s="1196"/>
      <c r="BU22" s="1196"/>
      <c r="BV22" s="1196"/>
      <c r="BW22" s="1196"/>
      <c r="BX22" s="1196"/>
      <c r="BY22" s="1196"/>
      <c r="BZ22" s="1196"/>
      <c r="CA22" s="1196"/>
      <c r="CB22" s="1196"/>
      <c r="CC22" s="1196"/>
      <c r="CD22" s="1196"/>
      <c r="CE22" s="1196"/>
      <c r="CF22" s="1196"/>
      <c r="CG22" s="1196"/>
      <c r="CH22" s="1196"/>
      <c r="CI22" s="1196"/>
      <c r="CJ22" s="1196"/>
      <c r="CK22" s="1196"/>
      <c r="CL22" s="1196"/>
      <c r="CM22" s="1196"/>
      <c r="CN22" s="1196"/>
      <c r="CO22" s="1196"/>
    </row>
    <row r="23" spans="2:93" ht="18.7" customHeight="1" x14ac:dyDescent="0.3">
      <c r="B23" s="1105" t="s">
        <v>17</v>
      </c>
      <c r="C23" s="1108">
        <v>10</v>
      </c>
      <c r="D23" s="1108">
        <v>10</v>
      </c>
      <c r="E23" s="1108">
        <v>10</v>
      </c>
      <c r="F23" s="1108">
        <v>15</v>
      </c>
      <c r="G23" s="1108">
        <v>15</v>
      </c>
      <c r="H23" s="1108">
        <v>15</v>
      </c>
      <c r="I23" s="1108">
        <v>66.409761503261194</v>
      </c>
      <c r="J23" s="1108">
        <v>62.426086116796824</v>
      </c>
      <c r="K23" s="1108">
        <v>65.184696245391223</v>
      </c>
      <c r="L23" s="1108">
        <v>65.634554829924312</v>
      </c>
      <c r="M23" s="1108">
        <v>52.508412019334749</v>
      </c>
      <c r="N23" s="1108">
        <v>58.064039279178154</v>
      </c>
      <c r="O23" s="1108">
        <v>58.972271975078769</v>
      </c>
      <c r="P23" s="1108"/>
      <c r="Q23" s="1195"/>
      <c r="R23" s="1195"/>
      <c r="S23" s="1195"/>
      <c r="T23" s="1196"/>
      <c r="U23" s="1196"/>
      <c r="V23" s="1196"/>
      <c r="W23" s="1196"/>
      <c r="X23" s="1196"/>
      <c r="Y23" s="1196"/>
      <c r="Z23" s="1196"/>
      <c r="AA23" s="1196"/>
      <c r="AB23" s="1196"/>
      <c r="AC23" s="1196"/>
      <c r="AD23" s="1196"/>
      <c r="AE23" s="1196"/>
      <c r="AF23" s="1196"/>
      <c r="AG23" s="1196"/>
      <c r="AH23" s="1196"/>
      <c r="AI23" s="1196"/>
      <c r="AJ23" s="1196"/>
      <c r="AK23" s="1196"/>
      <c r="AL23" s="1196"/>
      <c r="AM23" s="1196"/>
      <c r="AN23" s="1196"/>
      <c r="AO23" s="1196"/>
      <c r="AP23" s="1196"/>
      <c r="AQ23" s="1196"/>
      <c r="AR23" s="1196"/>
      <c r="AS23" s="1196"/>
      <c r="AT23" s="1196"/>
      <c r="AU23" s="1196"/>
      <c r="AV23" s="1196"/>
      <c r="AW23" s="1196"/>
      <c r="AX23" s="1196"/>
      <c r="AY23" s="1196"/>
      <c r="AZ23" s="1196"/>
      <c r="BA23" s="1196"/>
      <c r="BB23" s="1196"/>
      <c r="BC23" s="1196"/>
      <c r="BD23" s="1196"/>
      <c r="BE23" s="1196"/>
      <c r="BF23" s="1196"/>
      <c r="BG23" s="1196"/>
      <c r="BH23" s="1196"/>
      <c r="BI23" s="1196"/>
      <c r="BJ23" s="1196"/>
      <c r="BK23" s="1196"/>
      <c r="BL23" s="1196"/>
      <c r="BM23" s="1196"/>
      <c r="BN23" s="1196"/>
      <c r="BO23" s="1196"/>
      <c r="BP23" s="1196"/>
      <c r="BQ23" s="1196"/>
      <c r="BR23" s="1196"/>
      <c r="BS23" s="1196"/>
      <c r="BT23" s="1196"/>
      <c r="BU23" s="1196"/>
      <c r="BV23" s="1196"/>
      <c r="BW23" s="1196"/>
      <c r="BX23" s="1196"/>
      <c r="BY23" s="1196"/>
      <c r="BZ23" s="1196"/>
      <c r="CA23" s="1196"/>
      <c r="CB23" s="1196"/>
      <c r="CC23" s="1196"/>
      <c r="CD23" s="1196"/>
      <c r="CE23" s="1196"/>
      <c r="CF23" s="1196"/>
      <c r="CG23" s="1196"/>
      <c r="CH23" s="1196"/>
      <c r="CI23" s="1196"/>
      <c r="CJ23" s="1196"/>
      <c r="CK23" s="1196"/>
      <c r="CL23" s="1196"/>
      <c r="CM23" s="1196"/>
      <c r="CN23" s="1196"/>
      <c r="CO23" s="1196"/>
    </row>
    <row r="24" spans="2:93" ht="18.7" customHeight="1" x14ac:dyDescent="0.3">
      <c r="B24" s="1105" t="s">
        <v>18</v>
      </c>
      <c r="C24" s="1108">
        <v>195</v>
      </c>
      <c r="D24" s="1108">
        <v>215</v>
      </c>
      <c r="E24" s="1108">
        <v>230</v>
      </c>
      <c r="F24" s="1108">
        <v>225</v>
      </c>
      <c r="G24" s="1108">
        <v>220</v>
      </c>
      <c r="H24" s="1108">
        <v>215</v>
      </c>
      <c r="I24" s="1108">
        <v>297.21244622496926</v>
      </c>
      <c r="J24" s="1108">
        <v>214.65682168428279</v>
      </c>
      <c r="K24" s="1108">
        <v>221.2295361939108</v>
      </c>
      <c r="L24" s="1108">
        <v>224.9916034506106</v>
      </c>
      <c r="M24" s="1108">
        <v>361.66159333360235</v>
      </c>
      <c r="N24" s="1108">
        <v>164.35764462483584</v>
      </c>
      <c r="O24" s="1108">
        <v>99.393441546492383</v>
      </c>
      <c r="P24" s="1108"/>
      <c r="Q24" s="1195"/>
      <c r="R24" s="1195"/>
      <c r="S24" s="1108"/>
      <c r="T24" s="1196"/>
      <c r="U24" s="1196"/>
      <c r="V24" s="1196"/>
      <c r="W24" s="1196"/>
      <c r="X24" s="1196"/>
      <c r="Y24" s="1196"/>
      <c r="Z24" s="1196"/>
      <c r="AA24" s="1196"/>
      <c r="AB24" s="1196"/>
      <c r="AC24" s="1196"/>
      <c r="AD24" s="1196"/>
      <c r="AE24" s="1196"/>
      <c r="AF24" s="1196"/>
      <c r="AG24" s="1196"/>
      <c r="AH24" s="1196"/>
      <c r="AI24" s="1196"/>
      <c r="AJ24" s="1196"/>
      <c r="AK24" s="1196"/>
      <c r="AL24" s="1196"/>
      <c r="AM24" s="1196"/>
      <c r="AN24" s="1196"/>
      <c r="AO24" s="1196"/>
      <c r="AP24" s="1196"/>
      <c r="AQ24" s="1196"/>
      <c r="AR24" s="1196"/>
      <c r="AS24" s="1196"/>
      <c r="AT24" s="1196"/>
      <c r="AU24" s="1196"/>
      <c r="AV24" s="1196"/>
      <c r="AW24" s="1196"/>
      <c r="AX24" s="1196"/>
      <c r="AY24" s="1196"/>
      <c r="AZ24" s="1196"/>
      <c r="BA24" s="1196"/>
      <c r="BB24" s="1196"/>
      <c r="BC24" s="1196"/>
      <c r="BD24" s="1196"/>
      <c r="BE24" s="1196"/>
      <c r="BF24" s="1196"/>
      <c r="BG24" s="1196"/>
      <c r="BH24" s="1196"/>
      <c r="BI24" s="1196"/>
      <c r="BJ24" s="1196"/>
      <c r="BK24" s="1196"/>
      <c r="BL24" s="1196"/>
      <c r="BM24" s="1196"/>
      <c r="BN24" s="1196"/>
      <c r="BO24" s="1196"/>
      <c r="BP24" s="1196"/>
      <c r="BQ24" s="1196"/>
      <c r="BR24" s="1196"/>
      <c r="BS24" s="1196"/>
      <c r="BT24" s="1196"/>
      <c r="BU24" s="1196"/>
      <c r="BV24" s="1196"/>
      <c r="BW24" s="1196"/>
      <c r="BX24" s="1196"/>
      <c r="BY24" s="1196"/>
      <c r="BZ24" s="1196"/>
      <c r="CA24" s="1196"/>
      <c r="CB24" s="1196"/>
      <c r="CC24" s="1196"/>
      <c r="CD24" s="1196"/>
      <c r="CE24" s="1196"/>
      <c r="CF24" s="1196"/>
      <c r="CG24" s="1196"/>
      <c r="CH24" s="1196"/>
      <c r="CI24" s="1196"/>
      <c r="CJ24" s="1196"/>
      <c r="CK24" s="1196"/>
      <c r="CL24" s="1196"/>
      <c r="CM24" s="1196"/>
      <c r="CN24" s="1196"/>
      <c r="CO24" s="1196"/>
    </row>
    <row r="25" spans="2:93" ht="18.7" customHeight="1" x14ac:dyDescent="0.3">
      <c r="B25" s="1197" t="s">
        <v>19</v>
      </c>
      <c r="C25" s="1126">
        <v>165</v>
      </c>
      <c r="D25" s="1126">
        <v>155</v>
      </c>
      <c r="E25" s="1126">
        <v>145</v>
      </c>
      <c r="F25" s="1126">
        <v>160</v>
      </c>
      <c r="G25" s="1126">
        <v>170</v>
      </c>
      <c r="H25" s="1126">
        <v>180</v>
      </c>
      <c r="I25" s="1126">
        <v>214.93920823010177</v>
      </c>
      <c r="J25" s="1126">
        <v>156.118244845866</v>
      </c>
      <c r="K25" s="1126">
        <v>110.273103477642</v>
      </c>
      <c r="L25" s="1126">
        <v>182.16903478446974</v>
      </c>
      <c r="M25" s="1126">
        <v>189.67721409086829</v>
      </c>
      <c r="N25" s="1126">
        <v>237.93860936766268</v>
      </c>
      <c r="O25" s="1126">
        <v>190.08681902182957</v>
      </c>
      <c r="P25" s="1126"/>
      <c r="Q25" s="1198"/>
      <c r="R25" s="1198"/>
      <c r="S25" s="1108"/>
      <c r="T25" s="1199"/>
      <c r="U25" s="1199"/>
      <c r="V25" s="1199"/>
      <c r="W25" s="1199"/>
      <c r="X25" s="1199"/>
      <c r="Y25" s="1199"/>
      <c r="Z25" s="1199"/>
      <c r="AA25" s="1199"/>
      <c r="AB25" s="1199"/>
      <c r="AC25" s="1199"/>
      <c r="AD25" s="1199"/>
      <c r="AE25" s="1199"/>
      <c r="AF25" s="1199"/>
      <c r="AG25" s="1199"/>
      <c r="AH25" s="1199"/>
      <c r="AI25" s="1199"/>
      <c r="AJ25" s="1199"/>
      <c r="AK25" s="1199"/>
      <c r="AL25" s="1199"/>
      <c r="AM25" s="1199"/>
      <c r="AN25" s="1199"/>
      <c r="AO25" s="1199"/>
      <c r="AP25" s="1199"/>
      <c r="AQ25" s="1199"/>
      <c r="AR25" s="1199"/>
      <c r="AS25" s="1199"/>
      <c r="AT25" s="1199"/>
      <c r="AU25" s="1199"/>
      <c r="AV25" s="1199"/>
      <c r="AW25" s="1199"/>
      <c r="AX25" s="1199"/>
      <c r="AY25" s="1199"/>
      <c r="AZ25" s="1199"/>
      <c r="BA25" s="1199"/>
      <c r="BB25" s="1199"/>
      <c r="BC25" s="1199"/>
      <c r="BD25" s="1199"/>
      <c r="BE25" s="1199"/>
      <c r="BF25" s="1199"/>
      <c r="BG25" s="1199"/>
      <c r="BH25" s="1199"/>
      <c r="BI25" s="1199"/>
      <c r="BJ25" s="1199"/>
      <c r="BK25" s="1199"/>
      <c r="BL25" s="1199"/>
      <c r="BM25" s="1199"/>
      <c r="BN25" s="1199"/>
      <c r="BO25" s="1199"/>
      <c r="BP25" s="1199"/>
      <c r="BQ25" s="1199"/>
      <c r="BR25" s="1199"/>
      <c r="BS25" s="1199"/>
      <c r="BT25" s="1199"/>
      <c r="BU25" s="1199"/>
      <c r="BV25" s="1199"/>
      <c r="BW25" s="1199"/>
      <c r="BX25" s="1199"/>
      <c r="BY25" s="1199"/>
      <c r="BZ25" s="1199"/>
      <c r="CA25" s="1199"/>
      <c r="CB25" s="1199"/>
      <c r="CC25" s="1199"/>
      <c r="CD25" s="1199"/>
      <c r="CE25" s="1199"/>
      <c r="CF25" s="1199"/>
      <c r="CG25" s="1199"/>
      <c r="CH25" s="1199"/>
      <c r="CI25" s="1199"/>
      <c r="CJ25" s="1199"/>
      <c r="CK25" s="1199"/>
      <c r="CL25" s="1199"/>
      <c r="CM25" s="1199"/>
      <c r="CN25" s="1199"/>
      <c r="CO25" s="1199"/>
    </row>
    <row r="26" spans="2:93" ht="18.7" customHeight="1" x14ac:dyDescent="0.3">
      <c r="B26" s="1209" t="s">
        <v>13</v>
      </c>
      <c r="C26" s="1210">
        <v>50</v>
      </c>
      <c r="D26" s="1210">
        <v>60</v>
      </c>
      <c r="E26" s="1210">
        <v>170</v>
      </c>
      <c r="F26" s="1210">
        <v>220</v>
      </c>
      <c r="G26" s="1210">
        <v>120</v>
      </c>
      <c r="H26" s="1210">
        <v>235</v>
      </c>
      <c r="I26" s="1210">
        <v>218.82799632930983</v>
      </c>
      <c r="J26" s="1210">
        <v>108.88601227321639</v>
      </c>
      <c r="K26" s="1210">
        <v>168.88811626284198</v>
      </c>
      <c r="L26" s="1210">
        <v>192.65496448538445</v>
      </c>
      <c r="M26" s="1210">
        <v>159.69150084619426</v>
      </c>
      <c r="N26" s="1210">
        <v>159.30770525857727</v>
      </c>
      <c r="O26" s="1210">
        <v>181.71092458371862</v>
      </c>
      <c r="P26" s="1210">
        <v>131.54714495742428</v>
      </c>
      <c r="Q26" s="1220">
        <v>0.14062859852747223</v>
      </c>
      <c r="R26" s="1220">
        <v>-0.27606364196987332</v>
      </c>
      <c r="S26" s="1163"/>
      <c r="T26" s="1224">
        <v>15</v>
      </c>
      <c r="U26" s="1224">
        <v>15</v>
      </c>
      <c r="V26" s="1224">
        <v>45</v>
      </c>
      <c r="W26" s="1224">
        <v>40</v>
      </c>
      <c r="X26" s="1224">
        <v>40</v>
      </c>
      <c r="Y26" s="1224">
        <v>40</v>
      </c>
      <c r="Z26" s="1224">
        <v>55</v>
      </c>
      <c r="AA26" s="1224">
        <v>60</v>
      </c>
      <c r="AB26" s="1224">
        <v>55</v>
      </c>
      <c r="AC26" s="1224">
        <v>55</v>
      </c>
      <c r="AD26" s="1224">
        <v>35</v>
      </c>
      <c r="AE26" s="1224">
        <v>25</v>
      </c>
      <c r="AF26" s="1224">
        <v>30</v>
      </c>
      <c r="AG26" s="1224">
        <v>30</v>
      </c>
      <c r="AH26" s="1224">
        <v>55</v>
      </c>
      <c r="AI26" s="1224">
        <v>55</v>
      </c>
      <c r="AJ26" s="1224">
        <v>55</v>
      </c>
      <c r="AK26" s="1224">
        <v>55</v>
      </c>
      <c r="AL26" s="1224">
        <v>54.706999082327457</v>
      </c>
      <c r="AM26" s="1224">
        <v>54.706999082327457</v>
      </c>
      <c r="AN26" s="1224">
        <v>54.706999082327457</v>
      </c>
      <c r="AO26" s="1224">
        <v>54.706999082327457</v>
      </c>
      <c r="AP26" s="1224">
        <v>33.175852077934877</v>
      </c>
      <c r="AQ26" s="1224">
        <v>18.290451516342788</v>
      </c>
      <c r="AR26" s="1224">
        <v>21.426618642480928</v>
      </c>
      <c r="AS26" s="1224">
        <v>35.993090036457801</v>
      </c>
      <c r="AT26" s="1224">
        <v>35.864535507985934</v>
      </c>
      <c r="AU26" s="1224">
        <v>38.430517445326473</v>
      </c>
      <c r="AV26" s="1224">
        <v>38.430517445326473</v>
      </c>
      <c r="AW26" s="1224">
        <v>56.162545864203082</v>
      </c>
      <c r="AX26" s="1224">
        <v>44.060782829446495</v>
      </c>
      <c r="AY26" s="1224">
        <v>48.018266583748236</v>
      </c>
      <c r="AZ26" s="1224">
        <v>48.688351384265005</v>
      </c>
      <c r="BA26" s="1224">
        <v>51.887563687924718</v>
      </c>
      <c r="BB26" s="1224">
        <v>41.616180053764936</v>
      </c>
      <c r="BC26" s="1224">
        <v>40.792987534758737</v>
      </c>
      <c r="BD26" s="1224">
        <v>38.421126226742707</v>
      </c>
      <c r="BE26" s="1224">
        <v>38.861207030927858</v>
      </c>
      <c r="BF26" s="1224">
        <v>39.826926314644318</v>
      </c>
      <c r="BG26" s="1224">
        <v>39.826926314644318</v>
      </c>
      <c r="BH26" s="1224">
        <v>39.826926314644318</v>
      </c>
      <c r="BI26" s="1224">
        <v>39.826926314644318</v>
      </c>
      <c r="BJ26" s="1224">
        <v>45.427731145929656</v>
      </c>
      <c r="BK26" s="1224">
        <v>45.427731145929656</v>
      </c>
      <c r="BL26" s="1224">
        <v>45.427731145929656</v>
      </c>
      <c r="BM26" s="1224">
        <v>45.427731145929656</v>
      </c>
      <c r="BN26" s="1224">
        <v>32.88678623935607</v>
      </c>
      <c r="BO26" s="1224">
        <v>31.386786239356073</v>
      </c>
      <c r="BP26" s="1224"/>
      <c r="BQ26" s="1224">
        <v>30</v>
      </c>
      <c r="BR26" s="1224">
        <v>30</v>
      </c>
      <c r="BS26" s="1224">
        <v>85</v>
      </c>
      <c r="BT26" s="1224">
        <v>80</v>
      </c>
      <c r="BU26" s="1224">
        <v>115</v>
      </c>
      <c r="BV26" s="1224">
        <v>110</v>
      </c>
      <c r="BW26" s="1224">
        <v>60</v>
      </c>
      <c r="BX26" s="1224">
        <v>60</v>
      </c>
      <c r="BY26" s="1224">
        <v>110</v>
      </c>
      <c r="BZ26" s="1224">
        <v>110</v>
      </c>
      <c r="CA26" s="1224">
        <v>109.41399816465491</v>
      </c>
      <c r="CB26" s="1224">
        <v>109.41399816465491</v>
      </c>
      <c r="CC26" s="1224">
        <v>51.466303594277662</v>
      </c>
      <c r="CD26" s="1224">
        <v>57.419708678938733</v>
      </c>
      <c r="CE26" s="1224">
        <v>74.295052953312407</v>
      </c>
      <c r="CF26" s="1224">
        <v>94.593063309529555</v>
      </c>
      <c r="CG26" s="1224">
        <v>92.079049413194724</v>
      </c>
      <c r="CH26" s="1224">
        <v>100.57591507218973</v>
      </c>
      <c r="CI26" s="1224">
        <v>82.409167588523673</v>
      </c>
      <c r="CJ26" s="1224">
        <v>77.282333257670558</v>
      </c>
      <c r="CK26" s="1224">
        <v>79.653852629288636</v>
      </c>
      <c r="CL26" s="1224">
        <v>79.653852629288636</v>
      </c>
      <c r="CM26" s="1224">
        <v>90.855462291859311</v>
      </c>
      <c r="CN26" s="1224">
        <v>90.855462291859311</v>
      </c>
      <c r="CO26" s="1224">
        <v>64.27357247871214</v>
      </c>
    </row>
    <row r="27" spans="2:93" ht="18.7" customHeight="1" x14ac:dyDescent="0.3">
      <c r="B27" s="1105" t="s">
        <v>15</v>
      </c>
      <c r="C27" s="1108">
        <v>40</v>
      </c>
      <c r="D27" s="1108">
        <v>25</v>
      </c>
      <c r="E27" s="1108">
        <v>-25</v>
      </c>
      <c r="F27" s="1108">
        <v>90</v>
      </c>
      <c r="G27" s="1108">
        <v>55</v>
      </c>
      <c r="H27" s="1108">
        <v>55</v>
      </c>
      <c r="I27" s="1108">
        <v>29.756842744181988</v>
      </c>
      <c r="J27" s="1108">
        <v>5.2641984839475882</v>
      </c>
      <c r="K27" s="1108">
        <v>32.304510687106848</v>
      </c>
      <c r="L27" s="1108">
        <v>43.709587217902488</v>
      </c>
      <c r="M27" s="1108">
        <v>44.008080418514858</v>
      </c>
      <c r="N27" s="1108">
        <v>55.878831461275205</v>
      </c>
      <c r="O27" s="1108">
        <v>46.242174647550009</v>
      </c>
      <c r="P27" s="1108"/>
      <c r="Q27" s="1195"/>
      <c r="R27" s="1195"/>
      <c r="S27" s="1108"/>
      <c r="T27" s="1196"/>
      <c r="U27" s="1196"/>
      <c r="V27" s="1196"/>
      <c r="W27" s="1196"/>
      <c r="X27" s="1196"/>
      <c r="Y27" s="1196"/>
      <c r="Z27" s="1196"/>
      <c r="AA27" s="1196"/>
      <c r="AB27" s="1196"/>
      <c r="AC27" s="1196"/>
      <c r="AD27" s="1196"/>
      <c r="AE27" s="1196"/>
      <c r="AF27" s="1196"/>
      <c r="AG27" s="1196"/>
      <c r="AH27" s="1196"/>
      <c r="AI27" s="1196"/>
      <c r="AJ27" s="1196"/>
      <c r="AK27" s="1196"/>
      <c r="AL27" s="1196"/>
      <c r="AM27" s="1196"/>
      <c r="AN27" s="1196"/>
      <c r="AO27" s="1196"/>
      <c r="AP27" s="1196"/>
      <c r="AQ27" s="1196"/>
      <c r="AR27" s="1196"/>
      <c r="AS27" s="1196"/>
      <c r="AT27" s="1196"/>
      <c r="AU27" s="1196"/>
      <c r="AV27" s="1196"/>
      <c r="AW27" s="1196"/>
      <c r="AX27" s="1196"/>
      <c r="AY27" s="1196"/>
      <c r="AZ27" s="1196"/>
      <c r="BA27" s="1196"/>
      <c r="BB27" s="1196"/>
      <c r="BC27" s="1196"/>
      <c r="BD27" s="1196"/>
      <c r="BE27" s="1196"/>
      <c r="BF27" s="1196"/>
      <c r="BG27" s="1196"/>
      <c r="BH27" s="1196"/>
      <c r="BI27" s="1196"/>
      <c r="BJ27" s="1196"/>
      <c r="BK27" s="1196"/>
      <c r="BL27" s="1196"/>
      <c r="BM27" s="1196"/>
      <c r="BN27" s="1196"/>
      <c r="BO27" s="1196"/>
      <c r="BP27" s="1196"/>
      <c r="BQ27" s="1196"/>
      <c r="BR27" s="1196"/>
      <c r="BS27" s="1196"/>
      <c r="BT27" s="1196"/>
      <c r="BU27" s="1196"/>
      <c r="BV27" s="1196"/>
      <c r="BW27" s="1196"/>
      <c r="BX27" s="1196"/>
      <c r="BY27" s="1196"/>
      <c r="BZ27" s="1196"/>
      <c r="CA27" s="1196"/>
      <c r="CB27" s="1196"/>
      <c r="CC27" s="1196"/>
      <c r="CD27" s="1196"/>
      <c r="CE27" s="1196"/>
      <c r="CF27" s="1196"/>
      <c r="CG27" s="1196"/>
      <c r="CH27" s="1196"/>
      <c r="CI27" s="1196"/>
      <c r="CJ27" s="1196"/>
      <c r="CK27" s="1196"/>
      <c r="CL27" s="1196"/>
      <c r="CM27" s="1196"/>
      <c r="CN27" s="1196"/>
      <c r="CO27" s="1196"/>
    </row>
    <row r="28" spans="2:93" ht="18.7" customHeight="1" x14ac:dyDescent="0.3">
      <c r="B28" s="1105" t="s">
        <v>16</v>
      </c>
      <c r="C28" s="1108">
        <v>-45</v>
      </c>
      <c r="D28" s="1108">
        <v>-20</v>
      </c>
      <c r="E28" s="1108">
        <v>35</v>
      </c>
      <c r="F28" s="1108">
        <v>10</v>
      </c>
      <c r="G28" s="1108">
        <v>5</v>
      </c>
      <c r="H28" s="1108">
        <v>20</v>
      </c>
      <c r="I28" s="1108">
        <v>13.816563051472052</v>
      </c>
      <c r="J28" s="1108">
        <v>10.937957956517167</v>
      </c>
      <c r="K28" s="1108">
        <v>18.36706962395882</v>
      </c>
      <c r="L28" s="1108">
        <v>30.285761647354615</v>
      </c>
      <c r="M28" s="1108">
        <v>22.386508224426123</v>
      </c>
      <c r="N28" s="1108">
        <v>21.008036301124285</v>
      </c>
      <c r="O28" s="1108">
        <v>6.4853622194940854</v>
      </c>
      <c r="P28" s="1108"/>
      <c r="Q28" s="1195"/>
      <c r="R28" s="1195"/>
      <c r="S28" s="1108"/>
      <c r="T28" s="1196"/>
      <c r="U28" s="1196"/>
      <c r="V28" s="1196"/>
      <c r="W28" s="1196"/>
      <c r="X28" s="1196"/>
      <c r="Y28" s="1196"/>
      <c r="Z28" s="1196"/>
      <c r="AA28" s="1196"/>
      <c r="AB28" s="1196"/>
      <c r="AC28" s="1196"/>
      <c r="AD28" s="1196"/>
      <c r="AE28" s="1196"/>
      <c r="AF28" s="1196"/>
      <c r="AG28" s="1196"/>
      <c r="AH28" s="1196"/>
      <c r="AI28" s="1196"/>
      <c r="AJ28" s="1196"/>
      <c r="AK28" s="1196"/>
      <c r="AL28" s="1196"/>
      <c r="AM28" s="1196"/>
      <c r="AN28" s="1196"/>
      <c r="AO28" s="1196"/>
      <c r="AP28" s="1196"/>
      <c r="AQ28" s="1196"/>
      <c r="AR28" s="1196"/>
      <c r="AS28" s="1196"/>
      <c r="AT28" s="1196"/>
      <c r="AU28" s="1196"/>
      <c r="AV28" s="1196"/>
      <c r="AW28" s="1196"/>
      <c r="AX28" s="1196"/>
      <c r="AY28" s="1196"/>
      <c r="AZ28" s="1196"/>
      <c r="BA28" s="1196"/>
      <c r="BB28" s="1196"/>
      <c r="BC28" s="1196"/>
      <c r="BD28" s="1196"/>
      <c r="BE28" s="1196"/>
      <c r="BF28" s="1196"/>
      <c r="BG28" s="1196"/>
      <c r="BH28" s="1196"/>
      <c r="BI28" s="1196"/>
      <c r="BJ28" s="1196"/>
      <c r="BK28" s="1196"/>
      <c r="BL28" s="1196"/>
      <c r="BM28" s="1196"/>
      <c r="BN28" s="1196"/>
      <c r="BO28" s="1196"/>
      <c r="BP28" s="1196"/>
      <c r="BQ28" s="1196"/>
      <c r="BR28" s="1196"/>
      <c r="BS28" s="1196"/>
      <c r="BT28" s="1196"/>
      <c r="BU28" s="1196"/>
      <c r="BV28" s="1196"/>
      <c r="BW28" s="1196"/>
      <c r="BX28" s="1196"/>
      <c r="BY28" s="1196"/>
      <c r="BZ28" s="1196"/>
      <c r="CA28" s="1196"/>
      <c r="CB28" s="1196"/>
      <c r="CC28" s="1196"/>
      <c r="CD28" s="1196"/>
      <c r="CE28" s="1196"/>
      <c r="CF28" s="1196"/>
      <c r="CG28" s="1196"/>
      <c r="CH28" s="1196"/>
      <c r="CI28" s="1196"/>
      <c r="CJ28" s="1196"/>
      <c r="CK28" s="1196"/>
      <c r="CL28" s="1196"/>
      <c r="CM28" s="1196"/>
      <c r="CN28" s="1196"/>
      <c r="CO28" s="1196"/>
    </row>
    <row r="29" spans="2:93" ht="18.7" customHeight="1" x14ac:dyDescent="0.3">
      <c r="B29" s="1105" t="s">
        <v>17</v>
      </c>
      <c r="C29" s="1108">
        <v>10</v>
      </c>
      <c r="D29" s="1108">
        <v>-35</v>
      </c>
      <c r="E29" s="1108">
        <v>5</v>
      </c>
      <c r="F29" s="1108">
        <v>0</v>
      </c>
      <c r="G29" s="1108">
        <v>-20</v>
      </c>
      <c r="H29" s="1108">
        <v>5</v>
      </c>
      <c r="I29" s="1108">
        <v>6.5179416857432164</v>
      </c>
      <c r="J29" s="1108">
        <v>5.8553822804134112</v>
      </c>
      <c r="K29" s="1108">
        <v>12.280730302863745</v>
      </c>
      <c r="L29" s="1108">
        <v>6.7195432283919407</v>
      </c>
      <c r="M29" s="1108">
        <v>5.7660993043980788</v>
      </c>
      <c r="N29" s="1108">
        <v>5.7357679537700372</v>
      </c>
      <c r="O29" s="1108">
        <v>5.7055961548220919</v>
      </c>
      <c r="P29" s="1108"/>
      <c r="Q29" s="1195"/>
      <c r="R29" s="1195"/>
      <c r="S29" s="1108"/>
      <c r="T29" s="1196"/>
      <c r="U29" s="1196"/>
      <c r="V29" s="1196"/>
      <c r="W29" s="1196"/>
      <c r="X29" s="1196"/>
      <c r="Y29" s="1196"/>
      <c r="Z29" s="1196"/>
      <c r="AA29" s="1196"/>
      <c r="AB29" s="1196"/>
      <c r="AC29" s="1196"/>
      <c r="AD29" s="1196"/>
      <c r="AE29" s="1196"/>
      <c r="AF29" s="1196"/>
      <c r="AG29" s="1196"/>
      <c r="AH29" s="1196"/>
      <c r="AI29" s="1196"/>
      <c r="AJ29" s="1196"/>
      <c r="AK29" s="1196"/>
      <c r="AL29" s="1196"/>
      <c r="AM29" s="1196"/>
      <c r="AN29" s="1196"/>
      <c r="AO29" s="1196"/>
      <c r="AP29" s="1196"/>
      <c r="AQ29" s="1196"/>
      <c r="AR29" s="1196"/>
      <c r="AS29" s="1196"/>
      <c r="AT29" s="1196"/>
      <c r="AU29" s="1196"/>
      <c r="AV29" s="1196"/>
      <c r="AW29" s="1196"/>
      <c r="AX29" s="1196"/>
      <c r="AY29" s="1196"/>
      <c r="AZ29" s="1196"/>
      <c r="BA29" s="1196"/>
      <c r="BB29" s="1196"/>
      <c r="BC29" s="1196"/>
      <c r="BD29" s="1196"/>
      <c r="BE29" s="1196"/>
      <c r="BF29" s="1196"/>
      <c r="BG29" s="1196"/>
      <c r="BH29" s="1196"/>
      <c r="BI29" s="1196"/>
      <c r="BJ29" s="1196"/>
      <c r="BK29" s="1196"/>
      <c r="BL29" s="1196"/>
      <c r="BM29" s="1196"/>
      <c r="BN29" s="1196"/>
      <c r="BO29" s="1196"/>
      <c r="BP29" s="1196"/>
      <c r="BQ29" s="1196"/>
      <c r="BR29" s="1196"/>
      <c r="BS29" s="1196"/>
      <c r="BT29" s="1196"/>
      <c r="BU29" s="1196"/>
      <c r="BV29" s="1196"/>
      <c r="BW29" s="1196"/>
      <c r="BX29" s="1196"/>
      <c r="BY29" s="1196"/>
      <c r="BZ29" s="1196"/>
      <c r="CA29" s="1196"/>
      <c r="CB29" s="1196"/>
      <c r="CC29" s="1196"/>
      <c r="CD29" s="1196"/>
      <c r="CE29" s="1196"/>
      <c r="CF29" s="1196"/>
      <c r="CG29" s="1196"/>
      <c r="CH29" s="1196"/>
      <c r="CI29" s="1196"/>
      <c r="CJ29" s="1196"/>
      <c r="CK29" s="1196"/>
      <c r="CL29" s="1196"/>
      <c r="CM29" s="1196"/>
      <c r="CN29" s="1196"/>
      <c r="CO29" s="1196"/>
    </row>
    <row r="30" spans="2:93" ht="18.7" customHeight="1" x14ac:dyDescent="0.3">
      <c r="B30" s="1105" t="s">
        <v>18</v>
      </c>
      <c r="C30" s="1108">
        <v>80</v>
      </c>
      <c r="D30" s="1108">
        <v>-5</v>
      </c>
      <c r="E30" s="1108">
        <v>45</v>
      </c>
      <c r="F30" s="1108">
        <v>80</v>
      </c>
      <c r="G30" s="1108">
        <v>45</v>
      </c>
      <c r="H30" s="1108">
        <v>10</v>
      </c>
      <c r="I30" s="1108">
        <v>66.120736878098015</v>
      </c>
      <c r="J30" s="1108">
        <v>35.272223682654726</v>
      </c>
      <c r="K30" s="1108">
        <v>38.772271791670036</v>
      </c>
      <c r="L30" s="1108">
        <v>26.403829484352507</v>
      </c>
      <c r="M30" s="1108">
        <v>23.718613080160264</v>
      </c>
      <c r="N30" s="1108">
        <v>16.836005648664042</v>
      </c>
      <c r="O30" s="1108">
        <v>13.657004436842588</v>
      </c>
      <c r="P30" s="1108"/>
      <c r="Q30" s="1195"/>
      <c r="R30" s="1195"/>
      <c r="S30" s="1108"/>
      <c r="T30" s="1196"/>
      <c r="U30" s="1196"/>
      <c r="V30" s="1196"/>
      <c r="W30" s="1196"/>
      <c r="X30" s="1196"/>
      <c r="Y30" s="1196"/>
      <c r="Z30" s="1196"/>
      <c r="AA30" s="1196"/>
      <c r="AB30" s="1196"/>
      <c r="AC30" s="1196"/>
      <c r="AD30" s="1196"/>
      <c r="AE30" s="1196"/>
      <c r="AF30" s="1196"/>
      <c r="AG30" s="1196"/>
      <c r="AH30" s="1196"/>
      <c r="AI30" s="1196"/>
      <c r="AJ30" s="1196"/>
      <c r="AK30" s="1196"/>
      <c r="AL30" s="1196"/>
      <c r="AM30" s="1196"/>
      <c r="AN30" s="1196"/>
      <c r="AO30" s="1196"/>
      <c r="AP30" s="1196"/>
      <c r="AQ30" s="1196"/>
      <c r="AR30" s="1196"/>
      <c r="AS30" s="1196"/>
      <c r="AT30" s="1196"/>
      <c r="AU30" s="1196"/>
      <c r="AV30" s="1196"/>
      <c r="AW30" s="1196"/>
      <c r="AX30" s="1196"/>
      <c r="AY30" s="1196"/>
      <c r="AZ30" s="1196"/>
      <c r="BA30" s="1196"/>
      <c r="BB30" s="1196"/>
      <c r="BC30" s="1196"/>
      <c r="BD30" s="1196"/>
      <c r="BE30" s="1196"/>
      <c r="BF30" s="1196"/>
      <c r="BG30" s="1196"/>
      <c r="BH30" s="1196"/>
      <c r="BI30" s="1196"/>
      <c r="BJ30" s="1196"/>
      <c r="BK30" s="1196"/>
      <c r="BL30" s="1196"/>
      <c r="BM30" s="1196"/>
      <c r="BN30" s="1196"/>
      <c r="BO30" s="1196"/>
      <c r="BP30" s="1196"/>
      <c r="BQ30" s="1196"/>
      <c r="BR30" s="1196"/>
      <c r="BS30" s="1196"/>
      <c r="BT30" s="1196"/>
      <c r="BU30" s="1196"/>
      <c r="BV30" s="1196"/>
      <c r="BW30" s="1196"/>
      <c r="BX30" s="1196"/>
      <c r="BY30" s="1196"/>
      <c r="BZ30" s="1196"/>
      <c r="CA30" s="1196"/>
      <c r="CB30" s="1196"/>
      <c r="CC30" s="1196"/>
      <c r="CD30" s="1196"/>
      <c r="CE30" s="1196"/>
      <c r="CF30" s="1196"/>
      <c r="CG30" s="1196"/>
      <c r="CH30" s="1196"/>
      <c r="CI30" s="1196"/>
      <c r="CJ30" s="1196"/>
      <c r="CK30" s="1196"/>
      <c r="CL30" s="1196"/>
      <c r="CM30" s="1196"/>
      <c r="CN30" s="1196"/>
      <c r="CO30" s="1196"/>
    </row>
    <row r="31" spans="2:93" ht="18.7" customHeight="1" x14ac:dyDescent="0.3">
      <c r="B31" s="1197" t="s">
        <v>19</v>
      </c>
      <c r="C31" s="1126">
        <v>-35</v>
      </c>
      <c r="D31" s="1126">
        <v>95</v>
      </c>
      <c r="E31" s="1126">
        <v>110</v>
      </c>
      <c r="F31" s="1126">
        <v>40</v>
      </c>
      <c r="G31" s="1126">
        <v>35</v>
      </c>
      <c r="H31" s="1126">
        <v>145</v>
      </c>
      <c r="I31" s="1126">
        <v>102.61591196981455</v>
      </c>
      <c r="J31" s="1126">
        <v>51.556249869683498</v>
      </c>
      <c r="K31" s="1126">
        <v>67.163533857242527</v>
      </c>
      <c r="L31" s="1126">
        <v>85.536242907382899</v>
      </c>
      <c r="M31" s="1126">
        <v>63.812199818694914</v>
      </c>
      <c r="N31" s="1126">
        <v>59.849063893743697</v>
      </c>
      <c r="O31" s="1126">
        <v>109.62078712500985</v>
      </c>
      <c r="P31" s="1126"/>
      <c r="Q31" s="1198"/>
      <c r="R31" s="1198"/>
      <c r="S31" s="1108"/>
      <c r="T31" s="1199"/>
      <c r="U31" s="1199"/>
      <c r="V31" s="1199"/>
      <c r="W31" s="1199"/>
      <c r="X31" s="1199"/>
      <c r="Y31" s="1199"/>
      <c r="Z31" s="1199"/>
      <c r="AA31" s="1199"/>
      <c r="AB31" s="1199"/>
      <c r="AC31" s="1199"/>
      <c r="AD31" s="1199"/>
      <c r="AE31" s="1199"/>
      <c r="AF31" s="1199"/>
      <c r="AG31" s="1199"/>
      <c r="AH31" s="1199"/>
      <c r="AI31" s="1199"/>
      <c r="AJ31" s="1199"/>
      <c r="AK31" s="1199"/>
      <c r="AL31" s="1199"/>
      <c r="AM31" s="1199"/>
      <c r="AN31" s="1199"/>
      <c r="AO31" s="1199"/>
      <c r="AP31" s="1199"/>
      <c r="AQ31" s="1199"/>
      <c r="AR31" s="1199"/>
      <c r="AS31" s="1199"/>
      <c r="AT31" s="1199"/>
      <c r="AU31" s="1199"/>
      <c r="AV31" s="1199"/>
      <c r="AW31" s="1199"/>
      <c r="AX31" s="1199"/>
      <c r="AY31" s="1199"/>
      <c r="AZ31" s="1199"/>
      <c r="BA31" s="1199"/>
      <c r="BB31" s="1199"/>
      <c r="BC31" s="1199"/>
      <c r="BD31" s="1199"/>
      <c r="BE31" s="1199"/>
      <c r="BF31" s="1199"/>
      <c r="BG31" s="1199"/>
      <c r="BH31" s="1199"/>
      <c r="BI31" s="1199"/>
      <c r="BJ31" s="1199"/>
      <c r="BK31" s="1199"/>
      <c r="BL31" s="1199"/>
      <c r="BM31" s="1199"/>
      <c r="BN31" s="1199"/>
      <c r="BO31" s="1199"/>
      <c r="BP31" s="1199"/>
      <c r="BQ31" s="1199"/>
      <c r="BR31" s="1199"/>
      <c r="BS31" s="1199"/>
      <c r="BT31" s="1199"/>
      <c r="BU31" s="1199"/>
      <c r="BV31" s="1199"/>
      <c r="BW31" s="1199"/>
      <c r="BX31" s="1199"/>
      <c r="BY31" s="1199"/>
      <c r="BZ31" s="1199"/>
      <c r="CA31" s="1199"/>
      <c r="CB31" s="1199"/>
      <c r="CC31" s="1199"/>
      <c r="CD31" s="1199"/>
      <c r="CE31" s="1199"/>
      <c r="CF31" s="1199"/>
      <c r="CG31" s="1199"/>
      <c r="CH31" s="1199"/>
      <c r="CI31" s="1199"/>
      <c r="CJ31" s="1199"/>
      <c r="CK31" s="1199"/>
      <c r="CL31" s="1199"/>
      <c r="CM31" s="1199"/>
      <c r="CN31" s="1199"/>
      <c r="CO31" s="1199"/>
    </row>
    <row r="32" spans="2:93" ht="18.7" customHeight="1" x14ac:dyDescent="0.3">
      <c r="B32" s="1209" t="s">
        <v>10</v>
      </c>
      <c r="C32" s="1210">
        <v>195</v>
      </c>
      <c r="D32" s="1210">
        <v>215</v>
      </c>
      <c r="E32" s="1210">
        <v>205</v>
      </c>
      <c r="F32" s="1210">
        <v>195</v>
      </c>
      <c r="G32" s="1210">
        <v>210</v>
      </c>
      <c r="H32" s="1210">
        <v>205</v>
      </c>
      <c r="I32" s="1210">
        <v>144.371088411681</v>
      </c>
      <c r="J32" s="1210">
        <v>129.77199999999999</v>
      </c>
      <c r="K32" s="1210">
        <v>134.92660999999998</v>
      </c>
      <c r="L32" s="1210">
        <v>105.9654</v>
      </c>
      <c r="M32" s="1210">
        <v>89.271500000000003</v>
      </c>
      <c r="N32" s="1210">
        <v>93.489049999999992</v>
      </c>
      <c r="O32" s="1210">
        <v>98.845967698617414</v>
      </c>
      <c r="P32" s="1210">
        <v>117.52123462711498</v>
      </c>
      <c r="Q32" s="1220">
        <v>5.7299947947031526E-2</v>
      </c>
      <c r="R32" s="1220">
        <v>0.18893301733297485</v>
      </c>
      <c r="S32" s="1163"/>
      <c r="T32" s="1224">
        <v>55</v>
      </c>
      <c r="U32" s="1224">
        <v>60</v>
      </c>
      <c r="V32" s="1224">
        <v>60</v>
      </c>
      <c r="W32" s="1224">
        <v>50</v>
      </c>
      <c r="X32" s="1224">
        <v>50</v>
      </c>
      <c r="Y32" s="1224">
        <v>50</v>
      </c>
      <c r="Z32" s="1224">
        <v>50</v>
      </c>
      <c r="AA32" s="1224">
        <v>50</v>
      </c>
      <c r="AB32" s="1224">
        <v>50</v>
      </c>
      <c r="AC32" s="1224">
        <v>50</v>
      </c>
      <c r="AD32" s="1224">
        <v>55</v>
      </c>
      <c r="AE32" s="1224">
        <v>50</v>
      </c>
      <c r="AF32" s="1224">
        <v>50</v>
      </c>
      <c r="AG32" s="1224">
        <v>65</v>
      </c>
      <c r="AH32" s="1224">
        <v>55</v>
      </c>
      <c r="AI32" s="1224">
        <v>50</v>
      </c>
      <c r="AJ32" s="1224">
        <v>50</v>
      </c>
      <c r="AK32" s="1224">
        <v>55</v>
      </c>
      <c r="AL32" s="1224">
        <v>35.253865920000003</v>
      </c>
      <c r="AM32" s="1224">
        <v>35.729599999999998</v>
      </c>
      <c r="AN32" s="1224">
        <v>37.484800000000007</v>
      </c>
      <c r="AO32" s="1224">
        <v>35.902822491680993</v>
      </c>
      <c r="AP32" s="1224">
        <v>32.069000000000003</v>
      </c>
      <c r="AQ32" s="1224">
        <v>29.286999999999999</v>
      </c>
      <c r="AR32" s="1224">
        <v>32.602000000000004</v>
      </c>
      <c r="AS32" s="1224">
        <v>35.814</v>
      </c>
      <c r="AT32" s="1224">
        <v>33.107999999999997</v>
      </c>
      <c r="AU32" s="1224">
        <v>35.045249999999996</v>
      </c>
      <c r="AV32" s="1224">
        <v>34.968000000000004</v>
      </c>
      <c r="AW32" s="1224">
        <v>31.80536</v>
      </c>
      <c r="AX32" s="1224">
        <v>29.650399999999998</v>
      </c>
      <c r="AY32" s="1224">
        <v>26.92</v>
      </c>
      <c r="AZ32" s="1224">
        <v>25.78</v>
      </c>
      <c r="BA32" s="1224">
        <v>23.614999999999998</v>
      </c>
      <c r="BB32" s="1224">
        <v>22.503</v>
      </c>
      <c r="BC32" s="1224">
        <v>22.591999999999999</v>
      </c>
      <c r="BD32" s="1224">
        <v>22.015999999999998</v>
      </c>
      <c r="BE32" s="1224">
        <v>22.160499999999999</v>
      </c>
      <c r="BF32" s="1224">
        <v>22.265000000000001</v>
      </c>
      <c r="BG32" s="1224">
        <v>23.041050000000002</v>
      </c>
      <c r="BH32" s="1224">
        <v>24.137599999999999</v>
      </c>
      <c r="BI32" s="1224">
        <v>24.045400000000001</v>
      </c>
      <c r="BJ32" s="1224">
        <v>22.301654870517268</v>
      </c>
      <c r="BK32" s="1224">
        <v>23.697769303714537</v>
      </c>
      <c r="BL32" s="1224">
        <v>26.117720354365833</v>
      </c>
      <c r="BM32" s="1224">
        <v>26.728823170019776</v>
      </c>
      <c r="BN32" s="1224">
        <v>27.470958995580972</v>
      </c>
      <c r="BO32" s="1224">
        <v>28.846949483702588</v>
      </c>
      <c r="BP32" s="1224"/>
      <c r="BQ32" s="1224">
        <v>100</v>
      </c>
      <c r="BR32" s="1224">
        <v>115</v>
      </c>
      <c r="BS32" s="1224">
        <v>110</v>
      </c>
      <c r="BT32" s="1224">
        <v>100</v>
      </c>
      <c r="BU32" s="1224">
        <v>100</v>
      </c>
      <c r="BV32" s="1224">
        <v>100</v>
      </c>
      <c r="BW32" s="1224">
        <v>105</v>
      </c>
      <c r="BX32" s="1224">
        <v>115</v>
      </c>
      <c r="BY32" s="1224">
        <v>105</v>
      </c>
      <c r="BZ32" s="1224">
        <v>105</v>
      </c>
      <c r="CA32" s="1224">
        <v>70.98346592</v>
      </c>
      <c r="CB32" s="1224">
        <v>73.387622491681</v>
      </c>
      <c r="CC32" s="1224">
        <v>61.356000000000002</v>
      </c>
      <c r="CD32" s="1224">
        <v>68.415999999999997</v>
      </c>
      <c r="CE32" s="1224">
        <v>68.153249999999986</v>
      </c>
      <c r="CF32" s="1224">
        <v>66.773359999999997</v>
      </c>
      <c r="CG32" s="1224">
        <v>56.570399999999999</v>
      </c>
      <c r="CH32" s="1224">
        <v>49.394999999999996</v>
      </c>
      <c r="CI32" s="1224">
        <v>45.094999999999999</v>
      </c>
      <c r="CJ32" s="1224">
        <v>44.176499999999997</v>
      </c>
      <c r="CK32" s="1224">
        <v>45.306049999999999</v>
      </c>
      <c r="CL32" s="1224">
        <v>48.183</v>
      </c>
      <c r="CM32" s="1224">
        <v>45.999424174231805</v>
      </c>
      <c r="CN32" s="1224">
        <v>52.846543524385609</v>
      </c>
      <c r="CO32" s="1224">
        <v>56.31790847928356</v>
      </c>
    </row>
    <row r="33" spans="2:93" ht="18.7" customHeight="1" x14ac:dyDescent="0.3">
      <c r="B33" s="1105" t="s">
        <v>15</v>
      </c>
      <c r="C33" s="1108">
        <v>10</v>
      </c>
      <c r="D33" s="1108">
        <v>15</v>
      </c>
      <c r="E33" s="1108">
        <v>15</v>
      </c>
      <c r="F33" s="1108">
        <v>10</v>
      </c>
      <c r="G33" s="1108">
        <v>15</v>
      </c>
      <c r="H33" s="1108">
        <v>15</v>
      </c>
      <c r="I33" s="1108">
        <v>38.113967340683786</v>
      </c>
      <c r="J33" s="1108">
        <v>35.038440000000001</v>
      </c>
      <c r="K33" s="1108">
        <v>35.485698429999999</v>
      </c>
      <c r="L33" s="1108">
        <v>28.398727200000003</v>
      </c>
      <c r="M33" s="1108">
        <v>23.835490500000002</v>
      </c>
      <c r="N33" s="1108">
        <v>24.727853724999999</v>
      </c>
      <c r="O33" s="1108">
        <v>26.075566278895273</v>
      </c>
      <c r="P33" s="1108"/>
      <c r="Q33" s="1195"/>
      <c r="R33" s="1195"/>
      <c r="S33" s="1108"/>
      <c r="T33" s="1196"/>
      <c r="U33" s="1196"/>
      <c r="V33" s="1196"/>
      <c r="W33" s="1196"/>
      <c r="X33" s="1196"/>
      <c r="Y33" s="1196"/>
      <c r="Z33" s="1196"/>
      <c r="AA33" s="1196"/>
      <c r="AB33" s="1196"/>
      <c r="AC33" s="1196"/>
      <c r="AD33" s="1196"/>
      <c r="AE33" s="1196"/>
      <c r="AF33" s="1196"/>
      <c r="AG33" s="1196"/>
      <c r="AH33" s="1196"/>
      <c r="AI33" s="1196"/>
      <c r="AJ33" s="1196"/>
      <c r="AK33" s="1196"/>
      <c r="AL33" s="1196"/>
      <c r="AM33" s="1196"/>
      <c r="AN33" s="1196"/>
      <c r="AO33" s="1196"/>
      <c r="AP33" s="1196"/>
      <c r="AQ33" s="1196"/>
      <c r="AR33" s="1196"/>
      <c r="AS33" s="1196"/>
      <c r="AT33" s="1196"/>
      <c r="AU33" s="1196"/>
      <c r="AV33" s="1196"/>
      <c r="AW33" s="1196"/>
      <c r="AX33" s="1196"/>
      <c r="AY33" s="1196"/>
      <c r="AZ33" s="1196"/>
      <c r="BA33" s="1196"/>
      <c r="BB33" s="1196"/>
      <c r="BC33" s="1196"/>
      <c r="BD33" s="1196"/>
      <c r="BE33" s="1196"/>
      <c r="BF33" s="1196"/>
      <c r="BG33" s="1196"/>
      <c r="BH33" s="1196"/>
      <c r="BI33" s="1196"/>
      <c r="BJ33" s="1196"/>
      <c r="BK33" s="1196"/>
      <c r="BL33" s="1196"/>
      <c r="BM33" s="1196"/>
      <c r="BN33" s="1196"/>
      <c r="BO33" s="1196"/>
      <c r="BP33" s="1196"/>
      <c r="BQ33" s="1196"/>
      <c r="BR33" s="1196"/>
      <c r="BS33" s="1196"/>
      <c r="BT33" s="1196"/>
      <c r="BU33" s="1196"/>
      <c r="BV33" s="1196"/>
      <c r="BW33" s="1196"/>
      <c r="BX33" s="1196"/>
      <c r="BY33" s="1196"/>
      <c r="BZ33" s="1196"/>
      <c r="CA33" s="1196"/>
      <c r="CB33" s="1196"/>
      <c r="CC33" s="1196"/>
      <c r="CD33" s="1196"/>
      <c r="CE33" s="1196"/>
      <c r="CF33" s="1196"/>
      <c r="CG33" s="1196"/>
      <c r="CH33" s="1196"/>
      <c r="CI33" s="1196"/>
      <c r="CJ33" s="1196"/>
      <c r="CK33" s="1196"/>
      <c r="CL33" s="1196"/>
      <c r="CM33" s="1196"/>
      <c r="CN33" s="1196"/>
      <c r="CO33" s="1196"/>
    </row>
    <row r="34" spans="2:93" ht="18.7" customHeight="1" x14ac:dyDescent="0.3">
      <c r="B34" s="1105" t="s">
        <v>16</v>
      </c>
      <c r="C34" s="1108">
        <v>5</v>
      </c>
      <c r="D34" s="1108">
        <v>10</v>
      </c>
      <c r="E34" s="1108">
        <v>10</v>
      </c>
      <c r="F34" s="1108">
        <v>10</v>
      </c>
      <c r="G34" s="1108">
        <v>10</v>
      </c>
      <c r="H34" s="1108">
        <v>10</v>
      </c>
      <c r="I34" s="1108">
        <v>27.286135709807709</v>
      </c>
      <c r="J34" s="1108">
        <v>22.710099999999997</v>
      </c>
      <c r="K34" s="1108">
        <v>24.826496239999997</v>
      </c>
      <c r="L34" s="1108">
        <v>19.603598999999999</v>
      </c>
      <c r="M34" s="1108">
        <v>15.9795985</v>
      </c>
      <c r="N34" s="1108">
        <v>17.201985199999999</v>
      </c>
      <c r="O34" s="1108">
        <v>18.316157814553804</v>
      </c>
      <c r="P34" s="1108"/>
      <c r="Q34" s="1195"/>
      <c r="R34" s="1195"/>
      <c r="S34" s="1195"/>
      <c r="T34" s="1196"/>
      <c r="U34" s="1196"/>
      <c r="V34" s="1196"/>
      <c r="W34" s="1196"/>
      <c r="X34" s="1196"/>
      <c r="Y34" s="1196"/>
      <c r="Z34" s="1196"/>
      <c r="AA34" s="1196"/>
      <c r="AB34" s="1196"/>
      <c r="AC34" s="1196"/>
      <c r="AD34" s="1196"/>
      <c r="AE34" s="1196"/>
      <c r="AF34" s="1196"/>
      <c r="AG34" s="1196"/>
      <c r="AH34" s="1196"/>
      <c r="AI34" s="1196"/>
      <c r="AJ34" s="1196"/>
      <c r="AK34" s="1196"/>
      <c r="AL34" s="1196"/>
      <c r="AM34" s="1196"/>
      <c r="AN34" s="1196"/>
      <c r="AO34" s="1196"/>
      <c r="AP34" s="1196"/>
      <c r="AQ34" s="1196"/>
      <c r="AR34" s="1196"/>
      <c r="AS34" s="1196"/>
      <c r="AT34" s="1196"/>
      <c r="AU34" s="1196"/>
      <c r="AV34" s="1196"/>
      <c r="AW34" s="1196"/>
      <c r="AX34" s="1196"/>
      <c r="AY34" s="1196"/>
      <c r="AZ34" s="1196"/>
      <c r="BA34" s="1196"/>
      <c r="BB34" s="1196"/>
      <c r="BC34" s="1196"/>
      <c r="BD34" s="1196"/>
      <c r="BE34" s="1196"/>
      <c r="BF34" s="1196"/>
      <c r="BG34" s="1196"/>
      <c r="BH34" s="1196"/>
      <c r="BI34" s="1196"/>
      <c r="BJ34" s="1196"/>
      <c r="BK34" s="1196"/>
      <c r="BL34" s="1196"/>
      <c r="BM34" s="1196"/>
      <c r="BN34" s="1196"/>
      <c r="BO34" s="1196"/>
      <c r="BP34" s="1196"/>
      <c r="BQ34" s="1196"/>
      <c r="BR34" s="1196"/>
      <c r="BS34" s="1196"/>
      <c r="BT34" s="1196"/>
      <c r="BU34" s="1196"/>
      <c r="BV34" s="1196"/>
      <c r="BW34" s="1196"/>
      <c r="BX34" s="1196"/>
      <c r="BY34" s="1196"/>
      <c r="BZ34" s="1196"/>
      <c r="CA34" s="1196"/>
      <c r="CB34" s="1196"/>
      <c r="CC34" s="1196"/>
      <c r="CD34" s="1196"/>
      <c r="CE34" s="1196"/>
      <c r="CF34" s="1196"/>
      <c r="CG34" s="1196"/>
      <c r="CH34" s="1196"/>
      <c r="CI34" s="1196"/>
      <c r="CJ34" s="1196"/>
      <c r="CK34" s="1196"/>
      <c r="CL34" s="1196"/>
      <c r="CM34" s="1196"/>
      <c r="CN34" s="1196"/>
      <c r="CO34" s="1196"/>
    </row>
    <row r="35" spans="2:93" ht="18.7" customHeight="1" x14ac:dyDescent="0.3">
      <c r="B35" s="1105" t="s">
        <v>17</v>
      </c>
      <c r="C35" s="1108">
        <v>15</v>
      </c>
      <c r="D35" s="1108">
        <v>15</v>
      </c>
      <c r="E35" s="1108">
        <v>15</v>
      </c>
      <c r="F35" s="1108">
        <v>15</v>
      </c>
      <c r="G35" s="1108">
        <v>15</v>
      </c>
      <c r="H35" s="1108">
        <v>15</v>
      </c>
      <c r="I35" s="1108">
        <v>19.634468023988617</v>
      </c>
      <c r="J35" s="1108">
        <v>16.221499999999999</v>
      </c>
      <c r="K35" s="1108">
        <v>17.405532689999998</v>
      </c>
      <c r="L35" s="1108">
        <v>13.775502000000001</v>
      </c>
      <c r="M35" s="1108">
        <v>11.694566500000001</v>
      </c>
      <c r="N35" s="1108">
        <v>12.480788174999999</v>
      </c>
      <c r="O35" s="1108">
        <v>13.383744026392797</v>
      </c>
      <c r="P35" s="1108"/>
      <c r="Q35" s="1195"/>
      <c r="R35" s="1195"/>
      <c r="S35" s="1195"/>
      <c r="T35" s="1196"/>
      <c r="U35" s="1196"/>
      <c r="V35" s="1196"/>
      <c r="W35" s="1196"/>
      <c r="X35" s="1196"/>
      <c r="Y35" s="1196"/>
      <c r="Z35" s="1196"/>
      <c r="AA35" s="1196"/>
      <c r="AB35" s="1196"/>
      <c r="AC35" s="1196"/>
      <c r="AD35" s="1196"/>
      <c r="AE35" s="1196"/>
      <c r="AF35" s="1196"/>
      <c r="AG35" s="1196"/>
      <c r="AH35" s="1196"/>
      <c r="AI35" s="1196"/>
      <c r="AJ35" s="1196"/>
      <c r="AK35" s="1196"/>
      <c r="AL35" s="1196"/>
      <c r="AM35" s="1196"/>
      <c r="AN35" s="1196"/>
      <c r="AO35" s="1196"/>
      <c r="AP35" s="1196"/>
      <c r="AQ35" s="1196"/>
      <c r="AR35" s="1196"/>
      <c r="AS35" s="1196"/>
      <c r="AT35" s="1196"/>
      <c r="AU35" s="1196"/>
      <c r="AV35" s="1196"/>
      <c r="AW35" s="1196"/>
      <c r="AX35" s="1196"/>
      <c r="AY35" s="1196"/>
      <c r="AZ35" s="1196"/>
      <c r="BA35" s="1196"/>
      <c r="BB35" s="1196"/>
      <c r="BC35" s="1196"/>
      <c r="BD35" s="1196"/>
      <c r="BE35" s="1196"/>
      <c r="BF35" s="1196"/>
      <c r="BG35" s="1196"/>
      <c r="BH35" s="1196"/>
      <c r="BI35" s="1196"/>
      <c r="BJ35" s="1196"/>
      <c r="BK35" s="1196"/>
      <c r="BL35" s="1196"/>
      <c r="BM35" s="1196"/>
      <c r="BN35" s="1196"/>
      <c r="BO35" s="1196"/>
      <c r="BP35" s="1196"/>
      <c r="BQ35" s="1196"/>
      <c r="BR35" s="1196"/>
      <c r="BS35" s="1196"/>
      <c r="BT35" s="1196"/>
      <c r="BU35" s="1196"/>
      <c r="BV35" s="1196"/>
      <c r="BW35" s="1196"/>
      <c r="BX35" s="1196"/>
      <c r="BY35" s="1196"/>
      <c r="BZ35" s="1196"/>
      <c r="CA35" s="1196"/>
      <c r="CB35" s="1196"/>
      <c r="CC35" s="1196"/>
      <c r="CD35" s="1196"/>
      <c r="CE35" s="1196"/>
      <c r="CF35" s="1196"/>
      <c r="CG35" s="1196"/>
      <c r="CH35" s="1196"/>
      <c r="CI35" s="1196"/>
      <c r="CJ35" s="1196"/>
      <c r="CK35" s="1196"/>
      <c r="CL35" s="1196"/>
      <c r="CM35" s="1196"/>
      <c r="CN35" s="1196"/>
      <c r="CO35" s="1196"/>
    </row>
    <row r="36" spans="2:93" ht="18.7" customHeight="1" x14ac:dyDescent="0.3">
      <c r="B36" s="1105" t="s">
        <v>18</v>
      </c>
      <c r="C36" s="1108">
        <v>75</v>
      </c>
      <c r="D36" s="1108">
        <v>70</v>
      </c>
      <c r="E36" s="1108">
        <v>70</v>
      </c>
      <c r="F36" s="1108">
        <v>80</v>
      </c>
      <c r="G36" s="1108">
        <v>90</v>
      </c>
      <c r="H36" s="1108">
        <v>85</v>
      </c>
      <c r="I36" s="1108">
        <v>28.007991151866115</v>
      </c>
      <c r="J36" s="1108">
        <v>30.885735999999998</v>
      </c>
      <c r="K36" s="1108">
        <v>31.033120299999997</v>
      </c>
      <c r="L36" s="1108">
        <v>22.676595599999999</v>
      </c>
      <c r="M36" s="1108">
        <v>19.461186999999999</v>
      </c>
      <c r="N36" s="1108">
        <v>19.585955974999997</v>
      </c>
      <c r="O36" s="1108">
        <v>20.045962249279611</v>
      </c>
      <c r="P36" s="1108"/>
      <c r="Q36" s="1195"/>
      <c r="R36" s="1195"/>
      <c r="S36" s="1108"/>
      <c r="T36" s="1196"/>
      <c r="U36" s="1196"/>
      <c r="V36" s="1196"/>
      <c r="W36" s="1196"/>
      <c r="X36" s="1196"/>
      <c r="Y36" s="1196"/>
      <c r="Z36" s="1196"/>
      <c r="AA36" s="1196"/>
      <c r="AB36" s="1196"/>
      <c r="AC36" s="1196"/>
      <c r="AD36" s="1196"/>
      <c r="AE36" s="1196"/>
      <c r="AF36" s="1196"/>
      <c r="AG36" s="1196"/>
      <c r="AH36" s="1196"/>
      <c r="AI36" s="1196"/>
      <c r="AJ36" s="1196"/>
      <c r="AK36" s="1196"/>
      <c r="AL36" s="1196"/>
      <c r="AM36" s="1196"/>
      <c r="AN36" s="1196"/>
      <c r="AO36" s="1196"/>
      <c r="AP36" s="1196"/>
      <c r="AQ36" s="1196"/>
      <c r="AR36" s="1196"/>
      <c r="AS36" s="1196"/>
      <c r="AT36" s="1196"/>
      <c r="AU36" s="1196"/>
      <c r="AV36" s="1196"/>
      <c r="AW36" s="1196"/>
      <c r="AX36" s="1196"/>
      <c r="AY36" s="1196"/>
      <c r="AZ36" s="1196"/>
      <c r="BA36" s="1196"/>
      <c r="BB36" s="1196"/>
      <c r="BC36" s="1196"/>
      <c r="BD36" s="1196"/>
      <c r="BE36" s="1196"/>
      <c r="BF36" s="1196"/>
      <c r="BG36" s="1196"/>
      <c r="BH36" s="1196"/>
      <c r="BI36" s="1196"/>
      <c r="BJ36" s="1196"/>
      <c r="BK36" s="1196"/>
      <c r="BL36" s="1196"/>
      <c r="BM36" s="1196"/>
      <c r="BN36" s="1196"/>
      <c r="BO36" s="1196"/>
      <c r="BP36" s="1196"/>
      <c r="BQ36" s="1196"/>
      <c r="BR36" s="1196"/>
      <c r="BS36" s="1196"/>
      <c r="BT36" s="1196"/>
      <c r="BU36" s="1196"/>
      <c r="BV36" s="1196"/>
      <c r="BW36" s="1196"/>
      <c r="BX36" s="1196"/>
      <c r="BY36" s="1196"/>
      <c r="BZ36" s="1196"/>
      <c r="CA36" s="1196"/>
      <c r="CB36" s="1196"/>
      <c r="CC36" s="1196"/>
      <c r="CD36" s="1196"/>
      <c r="CE36" s="1196"/>
      <c r="CF36" s="1196"/>
      <c r="CG36" s="1196"/>
      <c r="CH36" s="1196"/>
      <c r="CI36" s="1196"/>
      <c r="CJ36" s="1196"/>
      <c r="CK36" s="1196"/>
      <c r="CL36" s="1196"/>
      <c r="CM36" s="1196"/>
      <c r="CN36" s="1196"/>
      <c r="CO36" s="1196"/>
    </row>
    <row r="37" spans="2:93" ht="18.7" customHeight="1" x14ac:dyDescent="0.3">
      <c r="B37" s="1197" t="s">
        <v>19</v>
      </c>
      <c r="C37" s="1126">
        <v>90</v>
      </c>
      <c r="D37" s="1126">
        <v>105</v>
      </c>
      <c r="E37" s="1126">
        <v>95</v>
      </c>
      <c r="F37" s="1126">
        <v>80</v>
      </c>
      <c r="G37" s="1126">
        <v>80</v>
      </c>
      <c r="H37" s="1126">
        <v>80</v>
      </c>
      <c r="I37" s="1126">
        <v>31.328526185334777</v>
      </c>
      <c r="J37" s="1126">
        <v>24.916224</v>
      </c>
      <c r="K37" s="1126">
        <v>26.175762339999999</v>
      </c>
      <c r="L37" s="1126">
        <v>21.510976200000002</v>
      </c>
      <c r="M37" s="1126">
        <v>18.3006575</v>
      </c>
      <c r="N37" s="1126">
        <v>19.492466924999999</v>
      </c>
      <c r="O37" s="1126">
        <v>21.024537329495924</v>
      </c>
      <c r="P37" s="1126"/>
      <c r="Q37" s="1198"/>
      <c r="R37" s="1198"/>
      <c r="S37" s="1108"/>
      <c r="T37" s="1199"/>
      <c r="U37" s="1199"/>
      <c r="V37" s="1199"/>
      <c r="W37" s="1199"/>
      <c r="X37" s="1199"/>
      <c r="Y37" s="1199"/>
      <c r="Z37" s="1199"/>
      <c r="AA37" s="1199"/>
      <c r="AB37" s="1199"/>
      <c r="AC37" s="1199"/>
      <c r="AD37" s="1199"/>
      <c r="AE37" s="1199"/>
      <c r="AF37" s="1199"/>
      <c r="AG37" s="1199"/>
      <c r="AH37" s="1199"/>
      <c r="AI37" s="1199"/>
      <c r="AJ37" s="1199"/>
      <c r="AK37" s="1199"/>
      <c r="AL37" s="1199"/>
      <c r="AM37" s="1199"/>
      <c r="AN37" s="1199"/>
      <c r="AO37" s="1199"/>
      <c r="AP37" s="1199"/>
      <c r="AQ37" s="1199"/>
      <c r="AR37" s="1199"/>
      <c r="AS37" s="1199"/>
      <c r="AT37" s="1199"/>
      <c r="AU37" s="1199"/>
      <c r="AV37" s="1199"/>
      <c r="AW37" s="1199"/>
      <c r="AX37" s="1199"/>
      <c r="AY37" s="1199"/>
      <c r="AZ37" s="1199"/>
      <c r="BA37" s="1199"/>
      <c r="BB37" s="1199"/>
      <c r="BC37" s="1199"/>
      <c r="BD37" s="1199"/>
      <c r="BE37" s="1199"/>
      <c r="BF37" s="1199"/>
      <c r="BG37" s="1199"/>
      <c r="BH37" s="1199"/>
      <c r="BI37" s="1199"/>
      <c r="BJ37" s="1199"/>
      <c r="BK37" s="1199"/>
      <c r="BL37" s="1199"/>
      <c r="BM37" s="1199"/>
      <c r="BN37" s="1199"/>
      <c r="BO37" s="1199"/>
      <c r="BP37" s="1199"/>
      <c r="BQ37" s="1199"/>
      <c r="BR37" s="1199"/>
      <c r="BS37" s="1199"/>
      <c r="BT37" s="1199"/>
      <c r="BU37" s="1199"/>
      <c r="BV37" s="1199"/>
      <c r="BW37" s="1199"/>
      <c r="BX37" s="1199"/>
      <c r="BY37" s="1199"/>
      <c r="BZ37" s="1199"/>
      <c r="CA37" s="1199"/>
      <c r="CB37" s="1199"/>
      <c r="CC37" s="1199"/>
      <c r="CD37" s="1199"/>
      <c r="CE37" s="1199"/>
      <c r="CF37" s="1199"/>
      <c r="CG37" s="1199"/>
      <c r="CH37" s="1199"/>
      <c r="CI37" s="1199"/>
      <c r="CJ37" s="1199"/>
      <c r="CK37" s="1199"/>
      <c r="CL37" s="1199"/>
      <c r="CM37" s="1199"/>
      <c r="CN37" s="1199"/>
      <c r="CO37" s="1199"/>
    </row>
    <row r="38" spans="2:93" ht="18.7" customHeight="1" x14ac:dyDescent="0.3">
      <c r="B38" s="1209" t="s">
        <v>11</v>
      </c>
      <c r="C38" s="1210">
        <v>180</v>
      </c>
      <c r="D38" s="1210">
        <v>225</v>
      </c>
      <c r="E38" s="1210">
        <v>300</v>
      </c>
      <c r="F38" s="1210">
        <v>320</v>
      </c>
      <c r="G38" s="1210">
        <v>260</v>
      </c>
      <c r="H38" s="1210">
        <v>275</v>
      </c>
      <c r="I38" s="1210">
        <v>235.22313153901467</v>
      </c>
      <c r="J38" s="1210">
        <v>400.36796709691515</v>
      </c>
      <c r="K38" s="1210">
        <v>683.14232695987687</v>
      </c>
      <c r="L38" s="1210">
        <v>475.39983554854638</v>
      </c>
      <c r="M38" s="1210">
        <v>491.45241595241754</v>
      </c>
      <c r="N38" s="1210">
        <v>738.63379559474174</v>
      </c>
      <c r="O38" s="1210">
        <v>430.21516452070296</v>
      </c>
      <c r="P38" s="1210">
        <v>527.54350840377799</v>
      </c>
      <c r="Q38" s="1220">
        <v>-0.41755282917389758</v>
      </c>
      <c r="R38" s="1220">
        <v>0.22623178332522809</v>
      </c>
      <c r="S38" s="1163"/>
      <c r="T38" s="1224">
        <v>45</v>
      </c>
      <c r="U38" s="1224">
        <v>55</v>
      </c>
      <c r="V38" s="1224">
        <v>55</v>
      </c>
      <c r="W38" s="1224">
        <v>65</v>
      </c>
      <c r="X38" s="1224">
        <v>85</v>
      </c>
      <c r="Y38" s="1224">
        <v>95</v>
      </c>
      <c r="Z38" s="1224">
        <v>90</v>
      </c>
      <c r="AA38" s="1224">
        <v>110</v>
      </c>
      <c r="AB38" s="1224">
        <v>85</v>
      </c>
      <c r="AC38" s="1224">
        <v>40</v>
      </c>
      <c r="AD38" s="1224">
        <v>60</v>
      </c>
      <c r="AE38" s="1224">
        <v>70</v>
      </c>
      <c r="AF38" s="1224">
        <v>65</v>
      </c>
      <c r="AG38" s="1224">
        <v>55</v>
      </c>
      <c r="AH38" s="1224">
        <v>70</v>
      </c>
      <c r="AI38" s="1224">
        <v>65</v>
      </c>
      <c r="AJ38" s="1224">
        <v>70</v>
      </c>
      <c r="AK38" s="1224">
        <v>70</v>
      </c>
      <c r="AL38" s="1224">
        <v>117.43117775616351</v>
      </c>
      <c r="AM38" s="1224">
        <v>30.611662303230297</v>
      </c>
      <c r="AN38" s="1224">
        <v>71.328199488136903</v>
      </c>
      <c r="AO38" s="1224">
        <v>15.852091991483995</v>
      </c>
      <c r="AP38" s="1224">
        <v>142.52885464068873</v>
      </c>
      <c r="AQ38" s="1224">
        <v>9.8040682231001952</v>
      </c>
      <c r="AR38" s="1224">
        <v>175.91010462963732</v>
      </c>
      <c r="AS38" s="1224">
        <v>72.124939603488855</v>
      </c>
      <c r="AT38" s="1224">
        <v>84.169799016460601</v>
      </c>
      <c r="AU38" s="1224">
        <v>355.92395642907127</v>
      </c>
      <c r="AV38" s="1224">
        <v>120.2953788551153</v>
      </c>
      <c r="AW38" s="1224">
        <v>122.75319265922991</v>
      </c>
      <c r="AX38" s="1224">
        <v>142.59816846499172</v>
      </c>
      <c r="AY38" s="1224">
        <v>194.92293386302751</v>
      </c>
      <c r="AZ38" s="1224">
        <v>143.62920035234004</v>
      </c>
      <c r="BA38" s="1224">
        <v>-5.7504671318128544</v>
      </c>
      <c r="BB38" s="1224">
        <v>48.22072672110518</v>
      </c>
      <c r="BC38" s="1224">
        <v>226.76139401038427</v>
      </c>
      <c r="BD38" s="1224">
        <v>56.416884931336369</v>
      </c>
      <c r="BE38" s="1224">
        <v>160.05341028959168</v>
      </c>
      <c r="BF38" s="1224">
        <v>221.29759598176491</v>
      </c>
      <c r="BG38" s="1224">
        <v>241.95459144698316</v>
      </c>
      <c r="BH38" s="1224">
        <v>142.20422589303226</v>
      </c>
      <c r="BI38" s="1224">
        <v>133.17738227296144</v>
      </c>
      <c r="BJ38" s="1224">
        <v>62.288094380015259</v>
      </c>
      <c r="BK38" s="1224">
        <v>111.02986994359341</v>
      </c>
      <c r="BL38" s="1224">
        <v>145.75267266534672</v>
      </c>
      <c r="BM38" s="1224">
        <v>111.14452753174751</v>
      </c>
      <c r="BN38" s="1224">
        <v>129.10393434478024</v>
      </c>
      <c r="BO38" s="1224">
        <v>156.47309232653984</v>
      </c>
      <c r="BP38" s="1224"/>
      <c r="BQ38" s="1224">
        <v>125</v>
      </c>
      <c r="BR38" s="1224">
        <v>100</v>
      </c>
      <c r="BS38" s="1224">
        <v>120</v>
      </c>
      <c r="BT38" s="1224">
        <v>180</v>
      </c>
      <c r="BU38" s="1224">
        <v>200</v>
      </c>
      <c r="BV38" s="1224">
        <v>125</v>
      </c>
      <c r="BW38" s="1224">
        <v>130</v>
      </c>
      <c r="BX38" s="1224">
        <v>120</v>
      </c>
      <c r="BY38" s="1224">
        <v>135</v>
      </c>
      <c r="BZ38" s="1224">
        <v>140</v>
      </c>
      <c r="CA38" s="1224">
        <v>148.0428400593938</v>
      </c>
      <c r="CB38" s="1224">
        <v>87.180291479620905</v>
      </c>
      <c r="CC38" s="1224">
        <v>152.33292286378892</v>
      </c>
      <c r="CD38" s="1224">
        <v>248.03504423312617</v>
      </c>
      <c r="CE38" s="1224">
        <v>440.09375544553188</v>
      </c>
      <c r="CF38" s="1224">
        <v>243.04857151434521</v>
      </c>
      <c r="CG38" s="1224">
        <v>337.5211023280192</v>
      </c>
      <c r="CH38" s="1224">
        <v>137.87873322052718</v>
      </c>
      <c r="CI38" s="1224">
        <v>274.98212073148943</v>
      </c>
      <c r="CJ38" s="1224">
        <v>216.47029522092805</v>
      </c>
      <c r="CK38" s="1224">
        <v>463.25218742874807</v>
      </c>
      <c r="CL38" s="1224">
        <v>275.38160816599373</v>
      </c>
      <c r="CM38" s="1224">
        <v>173.31796432360866</v>
      </c>
      <c r="CN38" s="1224">
        <v>256.89720019709421</v>
      </c>
      <c r="CO38" s="1224">
        <v>285.57702667132008</v>
      </c>
    </row>
    <row r="39" spans="2:93" ht="18.7" customHeight="1" x14ac:dyDescent="0.3">
      <c r="B39" s="1105" t="s">
        <v>15</v>
      </c>
      <c r="C39" s="1108">
        <v>5</v>
      </c>
      <c r="D39" s="1108">
        <v>5</v>
      </c>
      <c r="E39" s="1108">
        <v>0</v>
      </c>
      <c r="F39" s="1108">
        <v>10</v>
      </c>
      <c r="G39" s="1108">
        <v>5</v>
      </c>
      <c r="H39" s="1108">
        <v>5</v>
      </c>
      <c r="I39" s="1108">
        <v>-67.810500357730589</v>
      </c>
      <c r="J39" s="1108">
        <v>-29.45869024342295</v>
      </c>
      <c r="K39" s="1108">
        <v>2.9211873458371858</v>
      </c>
      <c r="L39" s="1108">
        <v>10.221760876917958</v>
      </c>
      <c r="M39" s="1108">
        <v>32.180371400031127</v>
      </c>
      <c r="N39" s="1108">
        <v>56.373016537205466</v>
      </c>
      <c r="O39" s="1108">
        <v>9.5395696817410851</v>
      </c>
      <c r="P39" s="1108"/>
      <c r="Q39" s="1195"/>
      <c r="R39" s="1195"/>
      <c r="S39" s="1108"/>
      <c r="T39" s="1196"/>
      <c r="U39" s="1196"/>
      <c r="V39" s="1196"/>
      <c r="W39" s="1196"/>
      <c r="X39" s="1196"/>
      <c r="Y39" s="1196"/>
      <c r="Z39" s="1196"/>
      <c r="AA39" s="1196"/>
      <c r="AB39" s="1196"/>
      <c r="AC39" s="1196"/>
      <c r="AD39" s="1196"/>
      <c r="AE39" s="1196"/>
      <c r="AF39" s="1196"/>
      <c r="AG39" s="1196"/>
      <c r="AH39" s="1196"/>
      <c r="AI39" s="1196"/>
      <c r="AJ39" s="1196"/>
      <c r="AK39" s="1196"/>
      <c r="AL39" s="1196"/>
      <c r="AM39" s="1196"/>
      <c r="AN39" s="1196"/>
      <c r="AO39" s="1196"/>
      <c r="AP39" s="1196"/>
      <c r="AQ39" s="1196"/>
      <c r="AR39" s="1196"/>
      <c r="AS39" s="1196"/>
      <c r="AT39" s="1196"/>
      <c r="AU39" s="1196"/>
      <c r="AV39" s="1196"/>
      <c r="AW39" s="1196"/>
      <c r="AX39" s="1196"/>
      <c r="AY39" s="1196"/>
      <c r="AZ39" s="1196"/>
      <c r="BA39" s="1196"/>
      <c r="BB39" s="1196"/>
      <c r="BC39" s="1196"/>
      <c r="BD39" s="1196"/>
      <c r="BE39" s="1196"/>
      <c r="BF39" s="1196"/>
      <c r="BG39" s="1196"/>
      <c r="BH39" s="1196"/>
      <c r="BI39" s="1196"/>
      <c r="BJ39" s="1196"/>
      <c r="BK39" s="1196"/>
      <c r="BL39" s="1196"/>
      <c r="BM39" s="1196"/>
      <c r="BN39" s="1196"/>
      <c r="BO39" s="1196"/>
      <c r="BP39" s="1196"/>
      <c r="BQ39" s="1196"/>
      <c r="BR39" s="1196"/>
      <c r="BS39" s="1196"/>
      <c r="BT39" s="1196"/>
      <c r="BU39" s="1196"/>
      <c r="BV39" s="1196"/>
      <c r="BW39" s="1196"/>
      <c r="BX39" s="1196"/>
      <c r="BY39" s="1196"/>
      <c r="BZ39" s="1196"/>
      <c r="CA39" s="1196"/>
      <c r="CB39" s="1196"/>
      <c r="CC39" s="1196"/>
      <c r="CD39" s="1196"/>
      <c r="CE39" s="1196"/>
      <c r="CF39" s="1196"/>
      <c r="CG39" s="1196"/>
      <c r="CH39" s="1196"/>
      <c r="CI39" s="1196"/>
      <c r="CJ39" s="1196"/>
      <c r="CK39" s="1196"/>
      <c r="CL39" s="1196"/>
      <c r="CM39" s="1196"/>
      <c r="CN39" s="1196"/>
      <c r="CO39" s="1196"/>
    </row>
    <row r="40" spans="2:93" ht="18.7" customHeight="1" x14ac:dyDescent="0.3">
      <c r="B40" s="1105" t="s">
        <v>16</v>
      </c>
      <c r="C40" s="1108">
        <v>-5</v>
      </c>
      <c r="D40" s="1108">
        <v>10</v>
      </c>
      <c r="E40" s="1108">
        <v>5</v>
      </c>
      <c r="F40" s="1108">
        <v>5</v>
      </c>
      <c r="G40" s="1108">
        <v>5</v>
      </c>
      <c r="H40" s="1108">
        <v>20</v>
      </c>
      <c r="I40" s="1108">
        <v>58.527605851678146</v>
      </c>
      <c r="J40" s="1108">
        <v>39.546736056879091</v>
      </c>
      <c r="K40" s="1108">
        <v>6.3781089718497732</v>
      </c>
      <c r="L40" s="1108">
        <v>26.254472473819721</v>
      </c>
      <c r="M40" s="1108">
        <v>-89.667441506609578</v>
      </c>
      <c r="N40" s="1108">
        <v>6.0508871177115902</v>
      </c>
      <c r="O40" s="1108">
        <v>1.1427847857538778</v>
      </c>
      <c r="P40" s="1108"/>
      <c r="Q40" s="1195"/>
      <c r="R40" s="1195"/>
      <c r="S40" s="1195"/>
      <c r="T40" s="1196"/>
      <c r="U40" s="1196"/>
      <c r="V40" s="1196"/>
      <c r="W40" s="1196"/>
      <c r="X40" s="1196"/>
      <c r="Y40" s="1196"/>
      <c r="Z40" s="1196"/>
      <c r="AA40" s="1196"/>
      <c r="AB40" s="1196"/>
      <c r="AC40" s="1196"/>
      <c r="AD40" s="1196"/>
      <c r="AE40" s="1196"/>
      <c r="AF40" s="1196"/>
      <c r="AG40" s="1196"/>
      <c r="AH40" s="1196"/>
      <c r="AI40" s="1196"/>
      <c r="AJ40" s="1196"/>
      <c r="AK40" s="1196"/>
      <c r="AL40" s="1196"/>
      <c r="AM40" s="1196"/>
      <c r="AN40" s="1196"/>
      <c r="AO40" s="1196"/>
      <c r="AP40" s="1196"/>
      <c r="AQ40" s="1196"/>
      <c r="AR40" s="1196"/>
      <c r="AS40" s="1196"/>
      <c r="AT40" s="1196"/>
      <c r="AU40" s="1196"/>
      <c r="AV40" s="1196"/>
      <c r="AW40" s="1196"/>
      <c r="AX40" s="1196"/>
      <c r="AY40" s="1196"/>
      <c r="AZ40" s="1196"/>
      <c r="BA40" s="1196"/>
      <c r="BB40" s="1196"/>
      <c r="BC40" s="1196"/>
      <c r="BD40" s="1196"/>
      <c r="BE40" s="1196"/>
      <c r="BF40" s="1196"/>
      <c r="BG40" s="1196"/>
      <c r="BH40" s="1196"/>
      <c r="BI40" s="1196"/>
      <c r="BJ40" s="1196"/>
      <c r="BK40" s="1196"/>
      <c r="BL40" s="1196"/>
      <c r="BM40" s="1196"/>
      <c r="BN40" s="1196"/>
      <c r="BO40" s="1196"/>
      <c r="BP40" s="1196"/>
      <c r="BQ40" s="1196"/>
      <c r="BR40" s="1196"/>
      <c r="BS40" s="1196"/>
      <c r="BT40" s="1196"/>
      <c r="BU40" s="1196"/>
      <c r="BV40" s="1196"/>
      <c r="BW40" s="1196"/>
      <c r="BX40" s="1196"/>
      <c r="BY40" s="1196"/>
      <c r="BZ40" s="1196"/>
      <c r="CA40" s="1196"/>
      <c r="CB40" s="1196"/>
      <c r="CC40" s="1196"/>
      <c r="CD40" s="1196"/>
      <c r="CE40" s="1196"/>
      <c r="CF40" s="1196"/>
      <c r="CG40" s="1196"/>
      <c r="CH40" s="1196"/>
      <c r="CI40" s="1196"/>
      <c r="CJ40" s="1196"/>
      <c r="CK40" s="1196"/>
      <c r="CL40" s="1196"/>
      <c r="CM40" s="1196"/>
      <c r="CN40" s="1196"/>
      <c r="CO40" s="1196"/>
    </row>
    <row r="41" spans="2:93" ht="18.7" customHeight="1" x14ac:dyDescent="0.3">
      <c r="B41" s="1105" t="s">
        <v>17</v>
      </c>
      <c r="C41" s="1108">
        <v>0</v>
      </c>
      <c r="D41" s="1108">
        <v>-10</v>
      </c>
      <c r="E41" s="1108">
        <v>0</v>
      </c>
      <c r="F41" s="1108">
        <v>-10</v>
      </c>
      <c r="G41" s="1108">
        <v>-10</v>
      </c>
      <c r="H41" s="1108">
        <v>0</v>
      </c>
      <c r="I41" s="1108">
        <v>-37.053358246497737</v>
      </c>
      <c r="J41" s="1108">
        <v>-63.005669380852588</v>
      </c>
      <c r="K41" s="1108">
        <v>7.2049471534214176</v>
      </c>
      <c r="L41" s="1108">
        <v>-150.31210772325551</v>
      </c>
      <c r="M41" s="1108">
        <v>5.2274013360000255</v>
      </c>
      <c r="N41" s="1108">
        <v>-9.0770053021398258</v>
      </c>
      <c r="O41" s="1108">
        <v>-182.90597173230287</v>
      </c>
      <c r="P41" s="1108"/>
      <c r="Q41" s="1195"/>
      <c r="R41" s="1195"/>
      <c r="S41" s="1195"/>
      <c r="T41" s="1196"/>
      <c r="U41" s="1196"/>
      <c r="V41" s="1196"/>
      <c r="W41" s="1196"/>
      <c r="X41" s="1196"/>
      <c r="Y41" s="1196"/>
      <c r="Z41" s="1196"/>
      <c r="AA41" s="1196"/>
      <c r="AB41" s="1196"/>
      <c r="AC41" s="1196"/>
      <c r="AD41" s="1196"/>
      <c r="AE41" s="1196"/>
      <c r="AF41" s="1196"/>
      <c r="AG41" s="1196"/>
      <c r="AH41" s="1196"/>
      <c r="AI41" s="1196"/>
      <c r="AJ41" s="1196"/>
      <c r="AK41" s="1196"/>
      <c r="AL41" s="1196"/>
      <c r="AM41" s="1196"/>
      <c r="AN41" s="1196"/>
      <c r="AO41" s="1196"/>
      <c r="AP41" s="1196"/>
      <c r="AQ41" s="1196"/>
      <c r="AR41" s="1196"/>
      <c r="AS41" s="1196"/>
      <c r="AT41" s="1196"/>
      <c r="AU41" s="1196"/>
      <c r="AV41" s="1196"/>
      <c r="AW41" s="1196"/>
      <c r="AX41" s="1196"/>
      <c r="AY41" s="1196"/>
      <c r="AZ41" s="1196"/>
      <c r="BA41" s="1196"/>
      <c r="BB41" s="1196"/>
      <c r="BC41" s="1196"/>
      <c r="BD41" s="1196"/>
      <c r="BE41" s="1196"/>
      <c r="BF41" s="1196"/>
      <c r="BG41" s="1196"/>
      <c r="BH41" s="1196"/>
      <c r="BI41" s="1196"/>
      <c r="BJ41" s="1196"/>
      <c r="BK41" s="1196"/>
      <c r="BL41" s="1196"/>
      <c r="BM41" s="1196"/>
      <c r="BN41" s="1196"/>
      <c r="BO41" s="1196"/>
      <c r="BP41" s="1196"/>
      <c r="BQ41" s="1196"/>
      <c r="BR41" s="1196"/>
      <c r="BS41" s="1196"/>
      <c r="BT41" s="1196"/>
      <c r="BU41" s="1196"/>
      <c r="BV41" s="1196"/>
      <c r="BW41" s="1196"/>
      <c r="BX41" s="1196"/>
      <c r="BY41" s="1196"/>
      <c r="BZ41" s="1196"/>
      <c r="CA41" s="1196"/>
      <c r="CB41" s="1196"/>
      <c r="CC41" s="1196"/>
      <c r="CD41" s="1196"/>
      <c r="CE41" s="1196"/>
      <c r="CF41" s="1196"/>
      <c r="CG41" s="1196"/>
      <c r="CH41" s="1196"/>
      <c r="CI41" s="1196"/>
      <c r="CJ41" s="1196"/>
      <c r="CK41" s="1196"/>
      <c r="CL41" s="1196"/>
      <c r="CM41" s="1196"/>
      <c r="CN41" s="1196"/>
      <c r="CO41" s="1196"/>
    </row>
    <row r="42" spans="2:93" ht="18.7" customHeight="1" x14ac:dyDescent="0.3">
      <c r="B42" s="1105" t="s">
        <v>18</v>
      </c>
      <c r="C42" s="1108">
        <v>150</v>
      </c>
      <c r="D42" s="1108">
        <v>175</v>
      </c>
      <c r="E42" s="1108">
        <v>195</v>
      </c>
      <c r="F42" s="1108">
        <v>225</v>
      </c>
      <c r="G42" s="1108">
        <v>165</v>
      </c>
      <c r="H42" s="1108">
        <v>120</v>
      </c>
      <c r="I42" s="1108">
        <v>174.03134124113001</v>
      </c>
      <c r="J42" s="1108">
        <v>303.33117020788342</v>
      </c>
      <c r="K42" s="1108">
        <v>702.24781788886617</v>
      </c>
      <c r="L42" s="1108">
        <v>496.88451125444794</v>
      </c>
      <c r="M42" s="1108">
        <v>542.46047275095896</v>
      </c>
      <c r="N42" s="1108">
        <v>758.55652036363779</v>
      </c>
      <c r="O42" s="1108">
        <v>559.44210647811758</v>
      </c>
      <c r="P42" s="1108"/>
      <c r="Q42" s="1195"/>
      <c r="R42" s="1195"/>
      <c r="S42" s="1108"/>
      <c r="T42" s="1196"/>
      <c r="U42" s="1196"/>
      <c r="V42" s="1196"/>
      <c r="W42" s="1196"/>
      <c r="X42" s="1196"/>
      <c r="Y42" s="1196"/>
      <c r="Z42" s="1196"/>
      <c r="AA42" s="1196"/>
      <c r="AB42" s="1196"/>
      <c r="AC42" s="1196"/>
      <c r="AD42" s="1196"/>
      <c r="AE42" s="1196"/>
      <c r="AF42" s="1196"/>
      <c r="AG42" s="1196"/>
      <c r="AH42" s="1196"/>
      <c r="AI42" s="1196"/>
      <c r="AJ42" s="1196"/>
      <c r="AK42" s="1196"/>
      <c r="AL42" s="1196"/>
      <c r="AM42" s="1196"/>
      <c r="AN42" s="1196"/>
      <c r="AO42" s="1196"/>
      <c r="AP42" s="1196"/>
      <c r="AQ42" s="1196"/>
      <c r="AR42" s="1196"/>
      <c r="AS42" s="1196"/>
      <c r="AT42" s="1196"/>
      <c r="AU42" s="1196"/>
      <c r="AV42" s="1196"/>
      <c r="AW42" s="1196"/>
      <c r="AX42" s="1196"/>
      <c r="AY42" s="1196"/>
      <c r="AZ42" s="1196"/>
      <c r="BA42" s="1196"/>
      <c r="BB42" s="1196"/>
      <c r="BC42" s="1196"/>
      <c r="BD42" s="1196"/>
      <c r="BE42" s="1196"/>
      <c r="BF42" s="1196"/>
      <c r="BG42" s="1196"/>
      <c r="BH42" s="1196"/>
      <c r="BI42" s="1196"/>
      <c r="BJ42" s="1196"/>
      <c r="BK42" s="1196"/>
      <c r="BL42" s="1196"/>
      <c r="BM42" s="1196"/>
      <c r="BN42" s="1196"/>
      <c r="BO42" s="1196"/>
      <c r="BP42" s="1196"/>
      <c r="BQ42" s="1196"/>
      <c r="BR42" s="1196"/>
      <c r="BS42" s="1196"/>
      <c r="BT42" s="1196"/>
      <c r="BU42" s="1196"/>
      <c r="BV42" s="1196"/>
      <c r="BW42" s="1196"/>
      <c r="BX42" s="1196"/>
      <c r="BY42" s="1196"/>
      <c r="BZ42" s="1196"/>
      <c r="CA42" s="1196"/>
      <c r="CB42" s="1196"/>
      <c r="CC42" s="1196"/>
      <c r="CD42" s="1196"/>
      <c r="CE42" s="1196"/>
      <c r="CF42" s="1196"/>
      <c r="CG42" s="1196"/>
      <c r="CH42" s="1196"/>
      <c r="CI42" s="1196"/>
      <c r="CJ42" s="1196"/>
      <c r="CK42" s="1196"/>
      <c r="CL42" s="1196"/>
      <c r="CM42" s="1196"/>
      <c r="CN42" s="1196"/>
      <c r="CO42" s="1196"/>
    </row>
    <row r="43" spans="2:93" ht="18.7" customHeight="1" x14ac:dyDescent="0.3">
      <c r="B43" s="1197" t="s">
        <v>19</v>
      </c>
      <c r="C43" s="1126">
        <v>30</v>
      </c>
      <c r="D43" s="1126">
        <v>45</v>
      </c>
      <c r="E43" s="1126">
        <v>100</v>
      </c>
      <c r="F43" s="1126">
        <v>90</v>
      </c>
      <c r="G43" s="1126">
        <v>95</v>
      </c>
      <c r="H43" s="1126">
        <v>130</v>
      </c>
      <c r="I43" s="1126">
        <v>107.52804305043486</v>
      </c>
      <c r="J43" s="1126">
        <v>149.95442045642818</v>
      </c>
      <c r="K43" s="1126">
        <v>-35.609734400097608</v>
      </c>
      <c r="L43" s="1126">
        <v>92.35119866661627</v>
      </c>
      <c r="M43" s="1126">
        <v>1.2516119720369581</v>
      </c>
      <c r="N43" s="1126">
        <v>-73.269623121673249</v>
      </c>
      <c r="O43" s="1126">
        <v>42.996675307393261</v>
      </c>
      <c r="P43" s="1126"/>
      <c r="Q43" s="1198"/>
      <c r="R43" s="1198"/>
      <c r="S43" s="1108"/>
      <c r="T43" s="1199"/>
      <c r="U43" s="1199"/>
      <c r="V43" s="1199"/>
      <c r="W43" s="1199"/>
      <c r="X43" s="1199"/>
      <c r="Y43" s="1199"/>
      <c r="Z43" s="1199"/>
      <c r="AA43" s="1199"/>
      <c r="AB43" s="1199"/>
      <c r="AC43" s="1199"/>
      <c r="AD43" s="1199"/>
      <c r="AE43" s="1199"/>
      <c r="AF43" s="1199"/>
      <c r="AG43" s="1199"/>
      <c r="AH43" s="1199"/>
      <c r="AI43" s="1199"/>
      <c r="AJ43" s="1199"/>
      <c r="AK43" s="1199"/>
      <c r="AL43" s="1199"/>
      <c r="AM43" s="1199"/>
      <c r="AN43" s="1199"/>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row>
    <row r="44" spans="2:93" ht="18.7" customHeight="1" x14ac:dyDescent="0.3">
      <c r="B44" s="1211" t="s">
        <v>58</v>
      </c>
      <c r="C44" s="1212">
        <v>220</v>
      </c>
      <c r="D44" s="1212">
        <v>225</v>
      </c>
      <c r="E44" s="1212">
        <v>240</v>
      </c>
      <c r="F44" s="1212">
        <v>235</v>
      </c>
      <c r="G44" s="1212">
        <v>235</v>
      </c>
      <c r="H44" s="1212">
        <v>235</v>
      </c>
      <c r="I44" s="1212">
        <v>277.1999040141219</v>
      </c>
      <c r="J44" s="1212">
        <v>255.60750526785944</v>
      </c>
      <c r="K44" s="1212">
        <v>266.62756885822398</v>
      </c>
      <c r="L44" s="1212">
        <v>277.7277872454402</v>
      </c>
      <c r="M44" s="1212">
        <v>292.01237578605247</v>
      </c>
      <c r="N44" s="1212">
        <v>308.17614883501506</v>
      </c>
      <c r="O44" s="1212">
        <v>320.80721931120888</v>
      </c>
      <c r="P44" s="1212">
        <v>332.36039408397841</v>
      </c>
      <c r="Q44" s="1221">
        <v>4.0986528399236999E-2</v>
      </c>
      <c r="R44" s="1221">
        <v>3.601282663642924E-2</v>
      </c>
      <c r="S44" s="1163"/>
      <c r="T44" s="1225">
        <v>45</v>
      </c>
      <c r="U44" s="1225">
        <v>65</v>
      </c>
      <c r="V44" s="1225">
        <v>50</v>
      </c>
      <c r="W44" s="1225">
        <v>65</v>
      </c>
      <c r="X44" s="1225">
        <v>45</v>
      </c>
      <c r="Y44" s="1225">
        <v>65</v>
      </c>
      <c r="Z44" s="1225">
        <v>50</v>
      </c>
      <c r="AA44" s="1225">
        <v>70</v>
      </c>
      <c r="AB44" s="1225">
        <v>45</v>
      </c>
      <c r="AC44" s="1225">
        <v>75</v>
      </c>
      <c r="AD44" s="1225">
        <v>55</v>
      </c>
      <c r="AE44" s="1225">
        <v>70</v>
      </c>
      <c r="AF44" s="1225">
        <v>45</v>
      </c>
      <c r="AG44" s="1225">
        <v>70</v>
      </c>
      <c r="AH44" s="1225">
        <v>55</v>
      </c>
      <c r="AI44" s="1225">
        <v>70</v>
      </c>
      <c r="AJ44" s="1225">
        <v>45</v>
      </c>
      <c r="AK44" s="1225">
        <v>70</v>
      </c>
      <c r="AL44" s="1225">
        <v>69.299976003530475</v>
      </c>
      <c r="AM44" s="1225">
        <v>69.299976003530475</v>
      </c>
      <c r="AN44" s="1225">
        <v>69.299976003530475</v>
      </c>
      <c r="AO44" s="1225">
        <v>69.299976003530475</v>
      </c>
      <c r="AP44" s="1225">
        <v>63.901876316964859</v>
      </c>
      <c r="AQ44" s="1225">
        <v>63.901876316964859</v>
      </c>
      <c r="AR44" s="1225">
        <v>63.901876316964859</v>
      </c>
      <c r="AS44" s="1225">
        <v>63.901876316964859</v>
      </c>
      <c r="AT44" s="1225">
        <v>65.345988729675184</v>
      </c>
      <c r="AU44" s="1225">
        <v>66.095998522568706</v>
      </c>
      <c r="AV44" s="1225">
        <v>68.504717006036586</v>
      </c>
      <c r="AW44" s="1225">
        <v>66.680864599943504</v>
      </c>
      <c r="AX44" s="1225">
        <v>71.299239248066286</v>
      </c>
      <c r="AY44" s="1225">
        <v>68.167417789580753</v>
      </c>
      <c r="AZ44" s="1225">
        <v>69.130565103896586</v>
      </c>
      <c r="BA44" s="1225">
        <v>69.130565103896586</v>
      </c>
      <c r="BB44" s="1225">
        <v>76.245073229815233</v>
      </c>
      <c r="BC44" s="1225">
        <v>72.255111179001034</v>
      </c>
      <c r="BD44" s="1225">
        <v>71.238620124776844</v>
      </c>
      <c r="BE44" s="1225">
        <v>72.273571252459419</v>
      </c>
      <c r="BF44" s="1225">
        <v>74.007919680669943</v>
      </c>
      <c r="BG44" s="1225">
        <v>77.186228707598517</v>
      </c>
      <c r="BH44" s="1225">
        <v>77.38052694252795</v>
      </c>
      <c r="BI44" s="1225">
        <v>79.601473504218674</v>
      </c>
      <c r="BJ44" s="1225">
        <v>78.028012848013162</v>
      </c>
      <c r="BK44" s="1225">
        <v>80.292902067547203</v>
      </c>
      <c r="BL44" s="1225">
        <v>80.723725233067867</v>
      </c>
      <c r="BM44" s="1225">
        <v>81.76257916258065</v>
      </c>
      <c r="BN44" s="1225">
        <v>77.773439351499164</v>
      </c>
      <c r="BO44" s="1225">
        <v>80.671813101421463</v>
      </c>
      <c r="BP44" s="1225"/>
      <c r="BQ44" s="1225">
        <v>115</v>
      </c>
      <c r="BR44" s="1225">
        <v>110</v>
      </c>
      <c r="BS44" s="1225">
        <v>115</v>
      </c>
      <c r="BT44" s="1225">
        <v>110</v>
      </c>
      <c r="BU44" s="1225">
        <v>120</v>
      </c>
      <c r="BV44" s="1225">
        <v>120</v>
      </c>
      <c r="BW44" s="1225">
        <v>125</v>
      </c>
      <c r="BX44" s="1225">
        <v>115</v>
      </c>
      <c r="BY44" s="1225">
        <v>125</v>
      </c>
      <c r="BZ44" s="1225">
        <v>115</v>
      </c>
      <c r="CA44" s="1225">
        <v>138.59995200706095</v>
      </c>
      <c r="CB44" s="1225">
        <v>138.59995200706095</v>
      </c>
      <c r="CC44" s="1225">
        <v>127.80375263392972</v>
      </c>
      <c r="CD44" s="1225">
        <v>127.80375263392972</v>
      </c>
      <c r="CE44" s="1225">
        <v>131.44198725224391</v>
      </c>
      <c r="CF44" s="1225">
        <v>135.18558160598008</v>
      </c>
      <c r="CG44" s="1225">
        <v>139.46665703764705</v>
      </c>
      <c r="CH44" s="1225">
        <v>138.26113020779317</v>
      </c>
      <c r="CI44" s="1225">
        <v>148.50018440881627</v>
      </c>
      <c r="CJ44" s="1225">
        <v>143.51219137723626</v>
      </c>
      <c r="CK44" s="1225">
        <v>151.19414838826845</v>
      </c>
      <c r="CL44" s="1225">
        <v>156.98200044674661</v>
      </c>
      <c r="CM44" s="1225">
        <v>158.32091491556037</v>
      </c>
      <c r="CN44" s="1225">
        <v>162.48630439564852</v>
      </c>
      <c r="CO44" s="1225">
        <v>158.44525245292061</v>
      </c>
    </row>
    <row r="45" spans="2:93" ht="18.7" customHeight="1" x14ac:dyDescent="0.3">
      <c r="B45" s="1213" t="s">
        <v>31</v>
      </c>
      <c r="C45" s="1214">
        <v>435</v>
      </c>
      <c r="D45" s="1214">
        <v>455</v>
      </c>
      <c r="E45" s="1214">
        <v>445</v>
      </c>
      <c r="F45" s="1214">
        <v>490</v>
      </c>
      <c r="G45" s="1214">
        <v>505</v>
      </c>
      <c r="H45" s="1214">
        <v>525</v>
      </c>
      <c r="I45" s="1214">
        <v>621.26882433503988</v>
      </c>
      <c r="J45" s="1214">
        <v>522.6017685881543</v>
      </c>
      <c r="K45" s="1214">
        <v>551.51053579333427</v>
      </c>
      <c r="L45" s="1214">
        <v>572.45995619749624</v>
      </c>
      <c r="M45" s="1214">
        <v>608.86310310316139</v>
      </c>
      <c r="N45" s="1214">
        <v>602.66160719992274</v>
      </c>
      <c r="O45" s="1214">
        <v>600.15143022961115</v>
      </c>
      <c r="P45" s="1214">
        <v>585.80902435805035</v>
      </c>
      <c r="Q45" s="1222">
        <v>-4.1651516212793949E-3</v>
      </c>
      <c r="R45" s="1222">
        <v>-2.3897978325359559E-2</v>
      </c>
      <c r="S45" s="1163"/>
      <c r="T45" s="1226">
        <v>105</v>
      </c>
      <c r="U45" s="1226">
        <v>115</v>
      </c>
      <c r="V45" s="1226">
        <v>110</v>
      </c>
      <c r="W45" s="1226">
        <v>110</v>
      </c>
      <c r="X45" s="1226">
        <v>105</v>
      </c>
      <c r="Y45" s="1226">
        <v>115</v>
      </c>
      <c r="Z45" s="1226">
        <v>115</v>
      </c>
      <c r="AA45" s="1226">
        <v>120</v>
      </c>
      <c r="AB45" s="1226">
        <v>120</v>
      </c>
      <c r="AC45" s="1226">
        <v>130</v>
      </c>
      <c r="AD45" s="1226">
        <v>125</v>
      </c>
      <c r="AE45" s="1226">
        <v>125</v>
      </c>
      <c r="AF45" s="1226">
        <v>125</v>
      </c>
      <c r="AG45" s="1226">
        <v>125</v>
      </c>
      <c r="AH45" s="1226">
        <v>130</v>
      </c>
      <c r="AI45" s="1226">
        <v>130</v>
      </c>
      <c r="AJ45" s="1226">
        <v>130</v>
      </c>
      <c r="AK45" s="1226">
        <v>135</v>
      </c>
      <c r="AL45" s="1226">
        <v>154.23997728508991</v>
      </c>
      <c r="AM45" s="1226">
        <v>153.70136288575489</v>
      </c>
      <c r="AN45" s="1226">
        <v>155.85582048309504</v>
      </c>
      <c r="AO45" s="1226">
        <v>157.47166368110015</v>
      </c>
      <c r="AP45" s="1226">
        <v>128.80799834768595</v>
      </c>
      <c r="AQ45" s="1226">
        <v>126.96555454833333</v>
      </c>
      <c r="AR45" s="1226">
        <v>132.03227499655304</v>
      </c>
      <c r="AS45" s="1226">
        <v>134.79594069558195</v>
      </c>
      <c r="AT45" s="1226">
        <v>141.68079127793021</v>
      </c>
      <c r="AU45" s="1226">
        <v>131.22210862153935</v>
      </c>
      <c r="AV45" s="1226">
        <v>133.12368728633771</v>
      </c>
      <c r="AW45" s="1226">
        <v>145.48394860752691</v>
      </c>
      <c r="AX45" s="1226">
        <v>145.00037149993418</v>
      </c>
      <c r="AY45" s="1226">
        <v>148.49104654546215</v>
      </c>
      <c r="AZ45" s="1226">
        <v>140.80189321081585</v>
      </c>
      <c r="BA45" s="1226">
        <v>138.16664494128403</v>
      </c>
      <c r="BB45" s="1226">
        <v>147.5300926350848</v>
      </c>
      <c r="BC45" s="1226">
        <v>154.29830161610394</v>
      </c>
      <c r="BD45" s="1226">
        <v>148.57135555524158</v>
      </c>
      <c r="BE45" s="1226">
        <v>158.4633532967311</v>
      </c>
      <c r="BF45" s="1226">
        <v>147.6526403738763</v>
      </c>
      <c r="BG45" s="1226">
        <v>154.04586602375724</v>
      </c>
      <c r="BH45" s="1226">
        <v>149.45165159470514</v>
      </c>
      <c r="BI45" s="1226">
        <v>151.51144920758438</v>
      </c>
      <c r="BJ45" s="1226">
        <v>150.71142459239454</v>
      </c>
      <c r="BK45" s="1226">
        <v>148.81863914700625</v>
      </c>
      <c r="BL45" s="1226">
        <v>147.17822509433648</v>
      </c>
      <c r="BM45" s="1226">
        <v>153.44314139587365</v>
      </c>
      <c r="BN45" s="1226">
        <v>147.42353947238368</v>
      </c>
      <c r="BO45" s="1226">
        <v>144.5096893237704</v>
      </c>
      <c r="BP45" s="1226"/>
      <c r="BQ45" s="1226">
        <v>235</v>
      </c>
      <c r="BR45" s="1226">
        <v>220</v>
      </c>
      <c r="BS45" s="1226">
        <v>220</v>
      </c>
      <c r="BT45" s="1226">
        <v>220</v>
      </c>
      <c r="BU45" s="1226">
        <v>235</v>
      </c>
      <c r="BV45" s="1226">
        <v>250</v>
      </c>
      <c r="BW45" s="1226">
        <v>250</v>
      </c>
      <c r="BX45" s="1226">
        <v>250</v>
      </c>
      <c r="BY45" s="1226">
        <v>260</v>
      </c>
      <c r="BZ45" s="1226">
        <v>265</v>
      </c>
      <c r="CA45" s="1226">
        <v>307.9413401708448</v>
      </c>
      <c r="CB45" s="1226">
        <v>313.3274841641952</v>
      </c>
      <c r="CC45" s="1226">
        <v>255.77355289601928</v>
      </c>
      <c r="CD45" s="1226">
        <v>266.82821569213502</v>
      </c>
      <c r="CE45" s="1226">
        <v>272.90289989946956</v>
      </c>
      <c r="CF45" s="1226">
        <v>278.60763589386465</v>
      </c>
      <c r="CG45" s="1226">
        <v>293.49141804539636</v>
      </c>
      <c r="CH45" s="1226">
        <v>278.96853815209988</v>
      </c>
      <c r="CI45" s="1226">
        <v>301.82839425118874</v>
      </c>
      <c r="CJ45" s="1226">
        <v>307.03470885197271</v>
      </c>
      <c r="CK45" s="1226">
        <v>301.69850639763354</v>
      </c>
      <c r="CL45" s="1226">
        <v>300.96310080228955</v>
      </c>
      <c r="CM45" s="1226">
        <v>299.53006373940082</v>
      </c>
      <c r="CN45" s="1226">
        <v>300.62136649021011</v>
      </c>
      <c r="CO45" s="1226">
        <v>291.93322879615408</v>
      </c>
    </row>
    <row r="46" spans="2:93" ht="18.7" customHeight="1" x14ac:dyDescent="0.3">
      <c r="B46" s="1209" t="s">
        <v>233</v>
      </c>
      <c r="C46" s="1214" t="s">
        <v>101</v>
      </c>
      <c r="D46" s="1214" t="s">
        <v>101</v>
      </c>
      <c r="E46" s="1214" t="s">
        <v>101</v>
      </c>
      <c r="F46" s="1214" t="s">
        <v>101</v>
      </c>
      <c r="G46" s="1214" t="s">
        <v>101</v>
      </c>
      <c r="H46" s="1214" t="s">
        <v>101</v>
      </c>
      <c r="I46" s="1214">
        <v>29.706096652467554</v>
      </c>
      <c r="J46" s="1214">
        <v>28.993908818989674</v>
      </c>
      <c r="K46" s="1214">
        <v>17.611716270211936</v>
      </c>
      <c r="L46" s="1214">
        <v>13.724989487312538</v>
      </c>
      <c r="M46" s="1214">
        <v>22.87166349526035</v>
      </c>
      <c r="N46" s="1214">
        <v>40.166292842365479</v>
      </c>
      <c r="O46" s="1214">
        <v>70.959106120435322</v>
      </c>
      <c r="P46" s="1214">
        <v>76.990063062447192</v>
      </c>
      <c r="Q46" s="1222">
        <v>0.76663319163950971</v>
      </c>
      <c r="R46" s="1222">
        <v>8.4992008379810136E-2</v>
      </c>
      <c r="S46" s="1163"/>
      <c r="T46" s="1226">
        <v>0</v>
      </c>
      <c r="U46" s="1226">
        <v>0</v>
      </c>
      <c r="V46" s="1226">
        <v>0</v>
      </c>
      <c r="W46" s="1226">
        <v>0</v>
      </c>
      <c r="X46" s="1226">
        <v>0</v>
      </c>
      <c r="Y46" s="1226">
        <v>0</v>
      </c>
      <c r="Z46" s="1226">
        <v>0</v>
      </c>
      <c r="AA46" s="1226">
        <v>0</v>
      </c>
      <c r="AB46" s="1226">
        <v>0</v>
      </c>
      <c r="AC46" s="1226">
        <v>0</v>
      </c>
      <c r="AD46" s="1226">
        <v>0</v>
      </c>
      <c r="AE46" s="1226">
        <v>0</v>
      </c>
      <c r="AF46" s="1226">
        <v>0</v>
      </c>
      <c r="AG46" s="1226">
        <v>0</v>
      </c>
      <c r="AH46" s="1226">
        <v>0</v>
      </c>
      <c r="AI46" s="1226">
        <v>0</v>
      </c>
      <c r="AJ46" s="1226">
        <v>0</v>
      </c>
      <c r="AK46" s="1226">
        <v>0</v>
      </c>
      <c r="AL46" s="1226">
        <v>7.4265241631168886</v>
      </c>
      <c r="AM46" s="1226">
        <v>7.4265241631168886</v>
      </c>
      <c r="AN46" s="1226">
        <v>7.4265241631168886</v>
      </c>
      <c r="AO46" s="1226">
        <v>7.4265241631168886</v>
      </c>
      <c r="AP46" s="1226">
        <v>7.2484772047474184</v>
      </c>
      <c r="AQ46" s="1226">
        <v>7.2484772047474184</v>
      </c>
      <c r="AR46" s="1226">
        <v>7.2484772047474184</v>
      </c>
      <c r="AS46" s="1226">
        <v>7.2484772047474184</v>
      </c>
      <c r="AT46" s="1226">
        <v>2.9668553171001752</v>
      </c>
      <c r="AU46" s="1226">
        <v>4.2134178688128774</v>
      </c>
      <c r="AV46" s="1226">
        <v>4.2471087485888956</v>
      </c>
      <c r="AW46" s="1226">
        <v>6.1843343357099858</v>
      </c>
      <c r="AX46" s="1226">
        <v>3.3460100488919928</v>
      </c>
      <c r="AY46" s="1226">
        <v>3.3108467376216661</v>
      </c>
      <c r="AZ46" s="1226">
        <v>3.4209592651839444</v>
      </c>
      <c r="BA46" s="1226">
        <v>3.6471734356149321</v>
      </c>
      <c r="BB46" s="1226">
        <v>3.2212147851604653</v>
      </c>
      <c r="BC46" s="1226">
        <v>3.7590069273250268</v>
      </c>
      <c r="BD46" s="1226">
        <v>6.0177083288223079</v>
      </c>
      <c r="BE46" s="1226">
        <v>9.8737334539525499</v>
      </c>
      <c r="BF46" s="1226">
        <v>7.2525623638453887</v>
      </c>
      <c r="BG46" s="1226">
        <v>8.5012350646279327</v>
      </c>
      <c r="BH46" s="1226">
        <v>11.086919883287603</v>
      </c>
      <c r="BI46" s="1226">
        <v>13.325575530604556</v>
      </c>
      <c r="BJ46" s="1226">
        <v>17.894254466255138</v>
      </c>
      <c r="BK46" s="1226">
        <v>11.165616573090569</v>
      </c>
      <c r="BL46" s="1226">
        <v>16.656275310950242</v>
      </c>
      <c r="BM46" s="1226">
        <v>25.242959770139379</v>
      </c>
      <c r="BN46" s="1226">
        <v>20.20989155389239</v>
      </c>
      <c r="BO46" s="1226">
        <v>19.247515765611798</v>
      </c>
      <c r="BP46" s="1226"/>
      <c r="BQ46" s="1226">
        <v>0</v>
      </c>
      <c r="BR46" s="1226">
        <v>0</v>
      </c>
      <c r="BS46" s="1226">
        <v>0</v>
      </c>
      <c r="BT46" s="1226">
        <v>0</v>
      </c>
      <c r="BU46" s="1226">
        <v>0</v>
      </c>
      <c r="BV46" s="1226">
        <v>0</v>
      </c>
      <c r="BW46" s="1226">
        <v>0</v>
      </c>
      <c r="BX46" s="1226">
        <v>0</v>
      </c>
      <c r="BY46" s="1226">
        <v>0</v>
      </c>
      <c r="BZ46" s="1226">
        <v>0</v>
      </c>
      <c r="CA46" s="1226">
        <v>14.853048326233777</v>
      </c>
      <c r="CB46" s="1226">
        <v>14.853048326233777</v>
      </c>
      <c r="CC46" s="1226">
        <v>14.496954409494837</v>
      </c>
      <c r="CD46" s="1226">
        <v>14.496954409494837</v>
      </c>
      <c r="CE46" s="1226">
        <v>7.1802731859130526</v>
      </c>
      <c r="CF46" s="1226">
        <v>10.431443084298881</v>
      </c>
      <c r="CG46" s="1226">
        <v>6.656856786513659</v>
      </c>
      <c r="CH46" s="1226">
        <v>7.068132700798877</v>
      </c>
      <c r="CI46" s="1226">
        <v>6.9802217124854922</v>
      </c>
      <c r="CJ46" s="1226">
        <v>15.891441782774859</v>
      </c>
      <c r="CK46" s="1226">
        <v>15.753797428473321</v>
      </c>
      <c r="CL46" s="1226">
        <v>24.412495413892159</v>
      </c>
      <c r="CM46" s="1226">
        <v>29.059871039345708</v>
      </c>
      <c r="CN46" s="1226">
        <v>41.899235081089621</v>
      </c>
      <c r="CO46" s="1226">
        <v>39.457407319504185</v>
      </c>
    </row>
    <row r="47" spans="2:93" ht="18.7" customHeight="1" x14ac:dyDescent="0.3">
      <c r="B47" s="1215" t="s">
        <v>112</v>
      </c>
      <c r="C47" s="1210">
        <v>-5</v>
      </c>
      <c r="D47" s="1210">
        <v>50</v>
      </c>
      <c r="E47" s="1210">
        <v>525</v>
      </c>
      <c r="F47" s="1210">
        <v>460</v>
      </c>
      <c r="G47" s="1210">
        <v>215</v>
      </c>
      <c r="H47" s="1210">
        <v>280</v>
      </c>
      <c r="I47" s="1210">
        <v>284.7268157235788</v>
      </c>
      <c r="J47" s="1210">
        <v>602.89056581124305</v>
      </c>
      <c r="K47" s="1210">
        <v>340.23371148584556</v>
      </c>
      <c r="L47" s="1210">
        <v>272.53796308735127</v>
      </c>
      <c r="M47" s="1210">
        <v>313.55082974607342</v>
      </c>
      <c r="N47" s="1210">
        <v>204.52902706964886</v>
      </c>
      <c r="O47" s="1210">
        <v>401.55620585588707</v>
      </c>
      <c r="P47" s="1210">
        <v>312.63115759241379</v>
      </c>
      <c r="Q47" s="1220">
        <v>0.96332135154167609</v>
      </c>
      <c r="R47" s="1220">
        <v>-0.22145106205975873</v>
      </c>
      <c r="S47" s="1163"/>
      <c r="T47" s="1224">
        <v>15</v>
      </c>
      <c r="U47" s="1224">
        <v>40</v>
      </c>
      <c r="V47" s="1224">
        <v>45</v>
      </c>
      <c r="W47" s="1224">
        <v>75</v>
      </c>
      <c r="X47" s="1224">
        <v>180</v>
      </c>
      <c r="Y47" s="1224">
        <v>220</v>
      </c>
      <c r="Z47" s="1224">
        <v>150</v>
      </c>
      <c r="AA47" s="1224">
        <v>115</v>
      </c>
      <c r="AB47" s="1224">
        <v>80</v>
      </c>
      <c r="AC47" s="1224">
        <v>115</v>
      </c>
      <c r="AD47" s="1224">
        <v>30</v>
      </c>
      <c r="AE47" s="1224">
        <v>75</v>
      </c>
      <c r="AF47" s="1224">
        <v>45</v>
      </c>
      <c r="AG47" s="1224">
        <v>65</v>
      </c>
      <c r="AH47" s="1224">
        <v>85</v>
      </c>
      <c r="AI47" s="1224">
        <v>70</v>
      </c>
      <c r="AJ47" s="1224">
        <v>70</v>
      </c>
      <c r="AK47" s="1224">
        <v>50</v>
      </c>
      <c r="AL47" s="1224">
        <v>109.31527753993406</v>
      </c>
      <c r="AM47" s="1224">
        <v>91.035557161028805</v>
      </c>
      <c r="AN47" s="1224">
        <v>54.738350957548711</v>
      </c>
      <c r="AO47" s="1224">
        <v>29.637630065067214</v>
      </c>
      <c r="AP47" s="1224">
        <v>315.96782921449045</v>
      </c>
      <c r="AQ47" s="1224">
        <v>143.92676797524715</v>
      </c>
      <c r="AR47" s="1224">
        <v>105.69083035271149</v>
      </c>
      <c r="AS47" s="1224">
        <v>37.305138268794025</v>
      </c>
      <c r="AT47" s="1224">
        <v>22.2948930926446</v>
      </c>
      <c r="AU47" s="1224">
        <v>112.71734786587038</v>
      </c>
      <c r="AV47" s="1224">
        <v>115.49174854075402</v>
      </c>
      <c r="AW47" s="1224">
        <v>89.729721986576635</v>
      </c>
      <c r="AX47" s="1224">
        <v>72.682768998869875</v>
      </c>
      <c r="AY47" s="1224">
        <v>91.797159422509054</v>
      </c>
      <c r="AZ47" s="1224">
        <v>101.38885891498997</v>
      </c>
      <c r="BA47" s="1224">
        <v>6.6691757509823386</v>
      </c>
      <c r="BB47" s="1224">
        <v>124.3803634074946</v>
      </c>
      <c r="BC47" s="1224">
        <v>44.848404630445891</v>
      </c>
      <c r="BD47" s="1224">
        <v>79.427642712687103</v>
      </c>
      <c r="BE47" s="1224">
        <v>64.894418995445847</v>
      </c>
      <c r="BF47" s="1224">
        <v>59.72635635678418</v>
      </c>
      <c r="BG47" s="1224">
        <v>15.28441997460307</v>
      </c>
      <c r="BH47" s="1224">
        <v>72.157116767374944</v>
      </c>
      <c r="BI47" s="1224">
        <v>57.361133970886698</v>
      </c>
      <c r="BJ47" s="1224">
        <v>73.96807471922223</v>
      </c>
      <c r="BK47" s="1224">
        <v>127.76287424911754</v>
      </c>
      <c r="BL47" s="1224">
        <v>82.155539858512626</v>
      </c>
      <c r="BM47" s="1224">
        <v>117.66971702903467</v>
      </c>
      <c r="BN47" s="1224">
        <v>105.06887281829653</v>
      </c>
      <c r="BO47" s="1224">
        <v>36.94087814972886</v>
      </c>
      <c r="BP47" s="1224"/>
      <c r="BQ47" s="1224">
        <v>-5</v>
      </c>
      <c r="BR47" s="1224">
        <v>55</v>
      </c>
      <c r="BS47" s="1224">
        <v>120</v>
      </c>
      <c r="BT47" s="1224">
        <v>400</v>
      </c>
      <c r="BU47" s="1224">
        <v>265</v>
      </c>
      <c r="BV47" s="1224">
        <v>195</v>
      </c>
      <c r="BW47" s="1224">
        <v>105</v>
      </c>
      <c r="BX47" s="1224">
        <v>110</v>
      </c>
      <c r="BY47" s="1224">
        <v>155</v>
      </c>
      <c r="BZ47" s="1224">
        <v>120</v>
      </c>
      <c r="CA47" s="1224">
        <v>200.35083470096288</v>
      </c>
      <c r="CB47" s="1224">
        <v>84.375981022615917</v>
      </c>
      <c r="CC47" s="1224">
        <v>459.89459718973762</v>
      </c>
      <c r="CD47" s="1224">
        <v>142.99596862150551</v>
      </c>
      <c r="CE47" s="1224">
        <v>135.01224095851498</v>
      </c>
      <c r="CF47" s="1224">
        <v>205.22147052733067</v>
      </c>
      <c r="CG47" s="1224">
        <v>164.47992842137893</v>
      </c>
      <c r="CH47" s="1224">
        <v>108.0580346659723</v>
      </c>
      <c r="CI47" s="1224">
        <v>169.22876803794048</v>
      </c>
      <c r="CJ47" s="1224">
        <v>144.32206170813294</v>
      </c>
      <c r="CK47" s="1224">
        <v>75.010776331387248</v>
      </c>
      <c r="CL47" s="1224">
        <v>129.51825073826166</v>
      </c>
      <c r="CM47" s="1224">
        <v>201.73094896833976</v>
      </c>
      <c r="CN47" s="1224">
        <v>199.82525688754731</v>
      </c>
      <c r="CO47" s="1224">
        <v>142.0097509680254</v>
      </c>
    </row>
    <row r="48" spans="2:93" ht="18.7" customHeight="1" x14ac:dyDescent="0.3">
      <c r="B48" s="1105" t="s">
        <v>15</v>
      </c>
      <c r="C48" s="1108"/>
      <c r="D48" s="1108"/>
      <c r="E48" s="1108"/>
      <c r="F48" s="1108"/>
      <c r="G48" s="1108"/>
      <c r="H48" s="1108"/>
      <c r="I48" s="1108">
        <v>158.41800000000001</v>
      </c>
      <c r="J48" s="1108">
        <v>237.41024999999999</v>
      </c>
      <c r="K48" s="1108">
        <v>258.98475000000002</v>
      </c>
      <c r="L48" s="1108">
        <v>261.15180000000004</v>
      </c>
      <c r="M48" s="1108">
        <v>172.33127500000001</v>
      </c>
      <c r="N48" s="1108">
        <v>119.16499999999999</v>
      </c>
      <c r="O48" s="1108">
        <v>94.249650000000003</v>
      </c>
      <c r="P48" s="1108"/>
      <c r="Q48" s="1195"/>
      <c r="R48" s="1195"/>
      <c r="S48" s="1163"/>
      <c r="T48" s="1224"/>
      <c r="U48" s="1224"/>
      <c r="V48" s="1224"/>
      <c r="W48" s="1224"/>
      <c r="X48" s="1224"/>
      <c r="Y48" s="1224"/>
      <c r="Z48" s="1224"/>
      <c r="AA48" s="1224"/>
      <c r="AB48" s="1224"/>
      <c r="AC48" s="1224"/>
      <c r="AD48" s="1224"/>
      <c r="AE48" s="1224"/>
      <c r="AF48" s="1224"/>
      <c r="AG48" s="1224"/>
      <c r="AH48" s="1224"/>
      <c r="AI48" s="1224"/>
      <c r="AJ48" s="1224"/>
      <c r="AK48" s="1224"/>
      <c r="AL48" s="1224"/>
      <c r="AM48" s="1224"/>
      <c r="AN48" s="1224"/>
      <c r="AO48" s="1224"/>
      <c r="AP48" s="1224"/>
      <c r="AQ48" s="1224"/>
      <c r="AR48" s="1224"/>
      <c r="AS48" s="1224"/>
      <c r="AT48" s="1224"/>
      <c r="AU48" s="1224"/>
      <c r="AV48" s="1224"/>
      <c r="AW48" s="1224"/>
      <c r="AX48" s="1224"/>
      <c r="AY48" s="1224"/>
      <c r="AZ48" s="1224"/>
      <c r="BA48" s="1224"/>
      <c r="BB48" s="1224"/>
      <c r="BC48" s="1224"/>
      <c r="BD48" s="1224"/>
      <c r="BE48" s="1224"/>
      <c r="BF48" s="1224"/>
      <c r="BG48" s="1224"/>
      <c r="BH48" s="1224"/>
      <c r="BI48" s="1224"/>
      <c r="BJ48" s="1224"/>
      <c r="BK48" s="1224"/>
      <c r="BL48" s="1224"/>
      <c r="BM48" s="1224"/>
      <c r="BN48" s="1224"/>
      <c r="BO48" s="1224"/>
      <c r="BP48" s="1224"/>
      <c r="BQ48" s="1224"/>
      <c r="BR48" s="1224"/>
      <c r="BS48" s="1224"/>
      <c r="BT48" s="1224"/>
      <c r="BU48" s="1224"/>
      <c r="BV48" s="1224"/>
      <c r="BW48" s="1224"/>
      <c r="BX48" s="1224"/>
      <c r="BY48" s="1224"/>
      <c r="BZ48" s="1224"/>
      <c r="CA48" s="1224"/>
      <c r="CB48" s="1224"/>
      <c r="CC48" s="1224"/>
      <c r="CD48" s="1224"/>
      <c r="CE48" s="1224"/>
      <c r="CF48" s="1224"/>
      <c r="CG48" s="1224"/>
      <c r="CH48" s="1224"/>
      <c r="CI48" s="1224"/>
      <c r="CJ48" s="1224"/>
      <c r="CK48" s="1224"/>
      <c r="CL48" s="1224"/>
      <c r="CM48" s="1224"/>
      <c r="CN48" s="1224"/>
      <c r="CO48" s="1224"/>
    </row>
    <row r="49" spans="1:93" ht="18.7" customHeight="1" x14ac:dyDescent="0.3">
      <c r="B49" s="1105" t="s">
        <v>16</v>
      </c>
      <c r="C49" s="1108"/>
      <c r="D49" s="1108"/>
      <c r="E49" s="1108"/>
      <c r="F49" s="1108"/>
      <c r="G49" s="1108"/>
      <c r="H49" s="1108"/>
      <c r="I49" s="1108">
        <v>54.890950000000004</v>
      </c>
      <c r="J49" s="1108">
        <v>83.218450000000004</v>
      </c>
      <c r="K49" s="1108">
        <v>64.898449999999997</v>
      </c>
      <c r="L49" s="1108">
        <v>48.872599999999998</v>
      </c>
      <c r="M49" s="1108">
        <v>23.446625000000001</v>
      </c>
      <c r="N49" s="1108">
        <v>33.495244999999997</v>
      </c>
      <c r="O49" s="1108">
        <v>33.050000000000004</v>
      </c>
      <c r="P49" s="1108"/>
      <c r="Q49" s="1195"/>
      <c r="R49" s="1195"/>
      <c r="S49" s="1163"/>
      <c r="T49" s="1224"/>
      <c r="U49" s="1224"/>
      <c r="V49" s="1224"/>
      <c r="W49" s="1224"/>
      <c r="X49" s="1224"/>
      <c r="Y49" s="1224"/>
      <c r="Z49" s="1224"/>
      <c r="AA49" s="1224"/>
      <c r="AB49" s="1224"/>
      <c r="AC49" s="1224"/>
      <c r="AD49" s="1224"/>
      <c r="AE49" s="1224"/>
      <c r="AF49" s="1224"/>
      <c r="AG49" s="1224"/>
      <c r="AH49" s="1224"/>
      <c r="AI49" s="1224"/>
      <c r="AJ49" s="1224"/>
      <c r="AK49" s="1224"/>
      <c r="AL49" s="1224"/>
      <c r="AM49" s="1224"/>
      <c r="AN49" s="1224"/>
      <c r="AO49" s="1224"/>
      <c r="AP49" s="1224"/>
      <c r="AQ49" s="1224"/>
      <c r="AR49" s="1224"/>
      <c r="AS49" s="1224"/>
      <c r="AT49" s="1224"/>
      <c r="AU49" s="1224"/>
      <c r="AV49" s="1224"/>
      <c r="AW49" s="1224"/>
      <c r="AX49" s="1224"/>
      <c r="AY49" s="1224"/>
      <c r="AZ49" s="1224"/>
      <c r="BA49" s="1224"/>
      <c r="BB49" s="1224"/>
      <c r="BC49" s="1224"/>
      <c r="BD49" s="1224"/>
      <c r="BE49" s="1224"/>
      <c r="BF49" s="1224"/>
      <c r="BG49" s="1224"/>
      <c r="BH49" s="1224"/>
      <c r="BI49" s="1224"/>
      <c r="BJ49" s="1224"/>
      <c r="BK49" s="1224"/>
      <c r="BL49" s="1224"/>
      <c r="BM49" s="1224"/>
      <c r="BN49" s="1224"/>
      <c r="BO49" s="1224"/>
      <c r="BP49" s="1224"/>
      <c r="BQ49" s="1224"/>
      <c r="BR49" s="1224"/>
      <c r="BS49" s="1224"/>
      <c r="BT49" s="1224"/>
      <c r="BU49" s="1224"/>
      <c r="BV49" s="1224"/>
      <c r="BW49" s="1224"/>
      <c r="BX49" s="1224"/>
      <c r="BY49" s="1224"/>
      <c r="BZ49" s="1224"/>
      <c r="CA49" s="1224"/>
      <c r="CB49" s="1224"/>
      <c r="CC49" s="1224"/>
      <c r="CD49" s="1224"/>
      <c r="CE49" s="1224"/>
      <c r="CF49" s="1224"/>
      <c r="CG49" s="1224"/>
      <c r="CH49" s="1224"/>
      <c r="CI49" s="1224"/>
      <c r="CJ49" s="1224"/>
      <c r="CK49" s="1224"/>
      <c r="CL49" s="1224"/>
      <c r="CM49" s="1224"/>
      <c r="CN49" s="1224"/>
      <c r="CO49" s="1224"/>
    </row>
    <row r="50" spans="1:93" ht="18.7" customHeight="1" x14ac:dyDescent="0.3">
      <c r="B50" s="1105" t="s">
        <v>17</v>
      </c>
      <c r="C50" s="1108"/>
      <c r="D50" s="1108"/>
      <c r="E50" s="1108"/>
      <c r="F50" s="1108"/>
      <c r="G50" s="1108"/>
      <c r="H50" s="1108"/>
      <c r="I50" s="1108">
        <v>46</v>
      </c>
      <c r="J50" s="1108">
        <v>240</v>
      </c>
      <c r="K50" s="1108">
        <v>-26</v>
      </c>
      <c r="L50" s="1108">
        <v>-114</v>
      </c>
      <c r="M50" s="1108">
        <v>54</v>
      </c>
      <c r="N50" s="1108">
        <v>-18</v>
      </c>
      <c r="O50" s="1108">
        <v>2</v>
      </c>
      <c r="P50" s="1108"/>
      <c r="Q50" s="1195"/>
      <c r="R50" s="1195"/>
      <c r="S50" s="1163"/>
      <c r="T50" s="1224"/>
      <c r="U50" s="1224"/>
      <c r="V50" s="1224"/>
      <c r="W50" s="1224"/>
      <c r="X50" s="1224"/>
      <c r="Y50" s="1224"/>
      <c r="Z50" s="1224"/>
      <c r="AA50" s="1224"/>
      <c r="AB50" s="1224"/>
      <c r="AC50" s="1224"/>
      <c r="AD50" s="1224"/>
      <c r="AE50" s="1224"/>
      <c r="AF50" s="1224"/>
      <c r="AG50" s="1224"/>
      <c r="AH50" s="1224"/>
      <c r="AI50" s="1224"/>
      <c r="AJ50" s="1224"/>
      <c r="AK50" s="1224"/>
      <c r="AL50" s="1224"/>
      <c r="AM50" s="1224"/>
      <c r="AN50" s="1224"/>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4"/>
      <c r="BP50" s="1224"/>
      <c r="BQ50" s="1224"/>
      <c r="BR50" s="1224"/>
      <c r="BS50" s="1224"/>
      <c r="BT50" s="1224"/>
      <c r="BU50" s="1224"/>
      <c r="BV50" s="1224"/>
      <c r="BW50" s="1224"/>
      <c r="BX50" s="1224"/>
      <c r="BY50" s="1224"/>
      <c r="BZ50" s="1224"/>
      <c r="CA50" s="1224"/>
      <c r="CB50" s="1224"/>
      <c r="CC50" s="1224"/>
      <c r="CD50" s="1224"/>
      <c r="CE50" s="1224"/>
      <c r="CF50" s="1224"/>
      <c r="CG50" s="1224"/>
      <c r="CH50" s="1224"/>
      <c r="CI50" s="1224"/>
      <c r="CJ50" s="1224"/>
      <c r="CK50" s="1224"/>
      <c r="CL50" s="1224"/>
      <c r="CM50" s="1224"/>
      <c r="CN50" s="1224"/>
      <c r="CO50" s="1224"/>
    </row>
    <row r="51" spans="1:93" ht="18.7" customHeight="1" x14ac:dyDescent="0.3">
      <c r="B51" s="1105" t="s">
        <v>18</v>
      </c>
      <c r="C51" s="1108"/>
      <c r="D51" s="1108"/>
      <c r="E51" s="1108"/>
      <c r="F51" s="1108"/>
      <c r="G51" s="1108"/>
      <c r="H51" s="1108"/>
      <c r="I51" s="1108">
        <v>14.789332390245471</v>
      </c>
      <c r="J51" s="1108">
        <v>22.505505811243108</v>
      </c>
      <c r="K51" s="1108">
        <v>25.543186458115599</v>
      </c>
      <c r="L51" s="1108">
        <v>37.616345427363477</v>
      </c>
      <c r="M51" s="1108">
        <v>51.832222222222221</v>
      </c>
      <c r="N51" s="1108">
        <v>64.194699999999997</v>
      </c>
      <c r="O51" s="1108">
        <v>239.17588144456997</v>
      </c>
      <c r="P51" s="1108"/>
      <c r="Q51" s="1195"/>
      <c r="R51" s="1195"/>
      <c r="S51" s="1163"/>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224"/>
      <c r="AV51" s="1224"/>
      <c r="AW51" s="1224"/>
      <c r="AX51" s="1224"/>
      <c r="AY51" s="1224"/>
      <c r="AZ51" s="1224"/>
      <c r="BA51" s="1224"/>
      <c r="BB51" s="1224"/>
      <c r="BC51" s="1224"/>
      <c r="BD51" s="1224"/>
      <c r="BE51" s="1224"/>
      <c r="BF51" s="1224"/>
      <c r="BG51" s="1224"/>
      <c r="BH51" s="1224"/>
      <c r="BI51" s="1224"/>
      <c r="BJ51" s="1224"/>
      <c r="BK51" s="1224"/>
      <c r="BL51" s="1224"/>
      <c r="BM51" s="1224"/>
      <c r="BN51" s="1224"/>
      <c r="BO51" s="1224"/>
      <c r="BP51" s="1224"/>
      <c r="BQ51" s="1224"/>
      <c r="BR51" s="1224"/>
      <c r="BS51" s="1224"/>
      <c r="BT51" s="1224"/>
      <c r="BU51" s="1224"/>
      <c r="BV51" s="1224"/>
      <c r="BW51" s="1224"/>
      <c r="BX51" s="1224"/>
      <c r="BY51" s="1224"/>
      <c r="BZ51" s="1224"/>
      <c r="CA51" s="1224"/>
      <c r="CB51" s="1224"/>
      <c r="CC51" s="1224"/>
      <c r="CD51" s="1224"/>
      <c r="CE51" s="1224"/>
      <c r="CF51" s="1224"/>
      <c r="CG51" s="1224"/>
      <c r="CH51" s="1224"/>
      <c r="CI51" s="1224"/>
      <c r="CJ51" s="1224"/>
      <c r="CK51" s="1224"/>
      <c r="CL51" s="1224"/>
      <c r="CM51" s="1224"/>
      <c r="CN51" s="1224"/>
      <c r="CO51" s="1224"/>
    </row>
    <row r="52" spans="1:93" ht="18.7" customHeight="1" x14ac:dyDescent="0.3">
      <c r="B52" s="1105" t="s">
        <v>19</v>
      </c>
      <c r="C52" s="1108"/>
      <c r="D52" s="1108"/>
      <c r="E52" s="1108"/>
      <c r="F52" s="1108"/>
      <c r="G52" s="1108"/>
      <c r="H52" s="1108"/>
      <c r="I52" s="1108">
        <v>10.628533333333333</v>
      </c>
      <c r="J52" s="1108">
        <v>19.756360000000001</v>
      </c>
      <c r="K52" s="1108">
        <v>16.807325027729998</v>
      </c>
      <c r="L52" s="1108">
        <v>38.897217659987746</v>
      </c>
      <c r="M52" s="1108">
        <v>11.940707523851216</v>
      </c>
      <c r="N52" s="1108">
        <v>5.6740820696488701</v>
      </c>
      <c r="O52" s="1108">
        <v>33.080674411317112</v>
      </c>
      <c r="P52" s="1108"/>
      <c r="Q52" s="1195"/>
      <c r="R52" s="1195"/>
      <c r="S52" s="1163"/>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row>
    <row r="53" spans="1:93" s="1113" customFormat="1" ht="18.7" customHeight="1" x14ac:dyDescent="0.3">
      <c r="A53" s="1216"/>
      <c r="B53" s="1200" t="s">
        <v>245</v>
      </c>
      <c r="C53" s="1201"/>
      <c r="D53" s="1201"/>
      <c r="E53" s="1201"/>
      <c r="F53" s="1201"/>
      <c r="G53" s="1201"/>
      <c r="H53" s="1201"/>
      <c r="I53" s="1201">
        <v>16.352667609754526</v>
      </c>
      <c r="J53" s="1201">
        <v>22.930494188756892</v>
      </c>
      <c r="K53" s="1201">
        <v>26.8688135418844</v>
      </c>
      <c r="L53" s="1201">
        <v>90.028654572636526</v>
      </c>
      <c r="M53" s="1201">
        <v>134.36577777777779</v>
      </c>
      <c r="N53" s="1201">
        <v>161.89330000000001</v>
      </c>
      <c r="O53" s="1201">
        <v>165.434292</v>
      </c>
      <c r="P53" s="1201">
        <v>105.89603733999999</v>
      </c>
      <c r="Q53" s="1202">
        <v>2.187238137711689E-2</v>
      </c>
      <c r="R53" s="1202">
        <v>-0.35989064866914056</v>
      </c>
      <c r="S53" s="1201"/>
      <c r="T53" s="1201">
        <v>0</v>
      </c>
      <c r="U53" s="1201">
        <v>0</v>
      </c>
      <c r="V53" s="1201">
        <v>0</v>
      </c>
      <c r="W53" s="1201">
        <v>0</v>
      </c>
      <c r="X53" s="1201">
        <v>0</v>
      </c>
      <c r="Y53" s="1201">
        <v>0</v>
      </c>
      <c r="Z53" s="1201">
        <v>0</v>
      </c>
      <c r="AA53" s="1201">
        <v>0</v>
      </c>
      <c r="AB53" s="1201">
        <v>0</v>
      </c>
      <c r="AC53" s="1201">
        <v>0</v>
      </c>
      <c r="AD53" s="1201">
        <v>0</v>
      </c>
      <c r="AE53" s="1201">
        <v>0</v>
      </c>
      <c r="AF53" s="1201">
        <v>0</v>
      </c>
      <c r="AG53" s="1201">
        <v>0</v>
      </c>
      <c r="AH53" s="1201">
        <v>0</v>
      </c>
      <c r="AI53" s="1201">
        <v>0</v>
      </c>
      <c r="AJ53" s="1201">
        <v>0</v>
      </c>
      <c r="AK53" s="1201">
        <v>0</v>
      </c>
      <c r="AL53" s="1201">
        <v>4.0881669024386316</v>
      </c>
      <c r="AM53" s="1201">
        <v>4.0881669024386316</v>
      </c>
      <c r="AN53" s="1201">
        <v>4.0881669024386316</v>
      </c>
      <c r="AO53" s="1201">
        <v>4.0881669024386316</v>
      </c>
      <c r="AP53" s="1201">
        <v>11.465247094378446</v>
      </c>
      <c r="AQ53" s="1201">
        <v>5.7326235471892231</v>
      </c>
      <c r="AR53" s="1201">
        <v>2.8663117735946115</v>
      </c>
      <c r="AS53" s="1201">
        <v>2.8663117735946115</v>
      </c>
      <c r="AT53" s="1201">
        <v>6.7172033854711</v>
      </c>
      <c r="AU53" s="1201">
        <v>6.7172033854711</v>
      </c>
      <c r="AV53" s="1201">
        <v>6.7172033854711</v>
      </c>
      <c r="AW53" s="1201">
        <v>6.7172033854711</v>
      </c>
      <c r="AX53" s="1201">
        <v>22.507163643159132</v>
      </c>
      <c r="AY53" s="1201">
        <v>22.507163643159132</v>
      </c>
      <c r="AZ53" s="1201">
        <v>22.507163643159132</v>
      </c>
      <c r="BA53" s="1201">
        <v>22.507163643159132</v>
      </c>
      <c r="BB53" s="1201">
        <v>30.904128888888895</v>
      </c>
      <c r="BC53" s="1201">
        <v>20.154866666666667</v>
      </c>
      <c r="BD53" s="1201">
        <v>34.935102222222227</v>
      </c>
      <c r="BE53" s="1201">
        <v>48.371680000000005</v>
      </c>
      <c r="BF53" s="1201">
        <v>53.338000000000001</v>
      </c>
      <c r="BG53" s="1201">
        <v>40.763999999999996</v>
      </c>
      <c r="BH53" s="1201">
        <v>30.0533</v>
      </c>
      <c r="BI53" s="1201">
        <v>37.738</v>
      </c>
      <c r="BJ53" s="1201">
        <v>35.235530000000004</v>
      </c>
      <c r="BK53" s="1201">
        <v>46.878599999999992</v>
      </c>
      <c r="BL53" s="1201">
        <v>34.260762</v>
      </c>
      <c r="BM53" s="1201">
        <v>49.059400000000004</v>
      </c>
      <c r="BN53" s="1201">
        <v>44.044412500000007</v>
      </c>
      <c r="BO53" s="1201">
        <v>21.095369999999996</v>
      </c>
      <c r="BP53" s="1233"/>
      <c r="BQ53" s="1226">
        <v>0</v>
      </c>
      <c r="BR53" s="1226">
        <v>0</v>
      </c>
      <c r="BS53" s="1226">
        <v>0</v>
      </c>
      <c r="BT53" s="1226">
        <v>0</v>
      </c>
      <c r="BU53" s="1226">
        <v>0</v>
      </c>
      <c r="BV53" s="1226">
        <v>0</v>
      </c>
      <c r="BW53" s="1226">
        <v>0</v>
      </c>
      <c r="BX53" s="1226">
        <v>0</v>
      </c>
      <c r="BY53" s="1226">
        <v>0</v>
      </c>
      <c r="BZ53" s="1226">
        <v>0</v>
      </c>
      <c r="CA53" s="1226">
        <v>8.1763338048772631</v>
      </c>
      <c r="CB53" s="1226">
        <v>8.1763338048772631</v>
      </c>
      <c r="CC53" s="1226">
        <v>17.197870641567668</v>
      </c>
      <c r="CD53" s="1226">
        <v>5.7326235471892231</v>
      </c>
      <c r="CE53" s="1226">
        <v>13.4344067709422</v>
      </c>
      <c r="CF53" s="1226">
        <v>13.4344067709422</v>
      </c>
      <c r="CG53" s="1226">
        <v>45.014327286318263</v>
      </c>
      <c r="CH53" s="1226">
        <v>45.014327286318263</v>
      </c>
      <c r="CI53" s="1226">
        <v>51.058995555555562</v>
      </c>
      <c r="CJ53" s="1226">
        <v>83.306782222222239</v>
      </c>
      <c r="CK53" s="1226">
        <v>94.102000000000004</v>
      </c>
      <c r="CL53" s="1226">
        <v>67.791300000000007</v>
      </c>
      <c r="CM53" s="1226">
        <v>82.114129999999989</v>
      </c>
      <c r="CN53" s="1226">
        <v>83.32016200000001</v>
      </c>
      <c r="CO53" s="1226">
        <v>65.139782499999995</v>
      </c>
    </row>
    <row r="54" spans="1:93" s="1113" customFormat="1" ht="18.7" customHeight="1" x14ac:dyDescent="0.3">
      <c r="A54" s="1216"/>
      <c r="B54" s="1209" t="s">
        <v>103</v>
      </c>
      <c r="C54" s="1210">
        <v>905</v>
      </c>
      <c r="D54" s="1210">
        <v>215</v>
      </c>
      <c r="E54" s="1210">
        <v>-240</v>
      </c>
      <c r="F54" s="1210">
        <v>-10</v>
      </c>
      <c r="G54" s="1210">
        <v>105</v>
      </c>
      <c r="H54" s="1210">
        <v>-245</v>
      </c>
      <c r="I54" s="1210">
        <v>990.46104267343992</v>
      </c>
      <c r="J54" s="1210">
        <v>507.43297910000007</v>
      </c>
      <c r="K54" s="1210">
        <v>-241.04985259999987</v>
      </c>
      <c r="L54" s="1210">
        <v>-559.39852419999988</v>
      </c>
      <c r="M54" s="1210">
        <v>-74.216179800000276</v>
      </c>
      <c r="N54" s="1210">
        <v>296.47576420000019</v>
      </c>
      <c r="O54" s="1210">
        <v>200.43782259999978</v>
      </c>
      <c r="P54" s="1210">
        <v>-389.36396059999981</v>
      </c>
      <c r="Q54" s="1220">
        <v>-0.32393184602844627</v>
      </c>
      <c r="R54" s="1220" t="s">
        <v>284</v>
      </c>
      <c r="S54" s="1210"/>
      <c r="T54" s="1224">
        <v>-95</v>
      </c>
      <c r="U54" s="1224">
        <v>-30</v>
      </c>
      <c r="V54" s="1224">
        <v>-50</v>
      </c>
      <c r="W54" s="1224">
        <v>45</v>
      </c>
      <c r="X54" s="1224">
        <v>110</v>
      </c>
      <c r="Y54" s="1224">
        <v>-345</v>
      </c>
      <c r="Z54" s="1224">
        <v>-25</v>
      </c>
      <c r="AA54" s="1224">
        <v>-15</v>
      </c>
      <c r="AB54" s="1224">
        <v>-85</v>
      </c>
      <c r="AC54" s="1224">
        <v>115</v>
      </c>
      <c r="AD54" s="1224">
        <v>60</v>
      </c>
      <c r="AE54" s="1224">
        <v>30</v>
      </c>
      <c r="AF54" s="1224">
        <v>-40</v>
      </c>
      <c r="AG54" s="1224">
        <v>55</v>
      </c>
      <c r="AH54" s="1224">
        <v>-15</v>
      </c>
      <c r="AI54" s="1224">
        <v>-125</v>
      </c>
      <c r="AJ54" s="1224">
        <v>5</v>
      </c>
      <c r="AK54" s="1224">
        <v>-115</v>
      </c>
      <c r="AL54" s="1224">
        <v>687.30098298000007</v>
      </c>
      <c r="AM54" s="1224">
        <v>50.292911704479891</v>
      </c>
      <c r="AN54" s="1224">
        <v>207.02078668415976</v>
      </c>
      <c r="AO54" s="1224">
        <v>45.846361304800141</v>
      </c>
      <c r="AP54" s="1224">
        <v>-214.05606529999986</v>
      </c>
      <c r="AQ54" s="1224">
        <v>119.11496499999951</v>
      </c>
      <c r="AR54" s="1224">
        <v>528.75246470000036</v>
      </c>
      <c r="AS54" s="1224">
        <v>73.621614700000109</v>
      </c>
      <c r="AT54" s="1224">
        <v>100.38166739999974</v>
      </c>
      <c r="AU54" s="1224">
        <v>33.979730200000191</v>
      </c>
      <c r="AV54" s="1224">
        <v>-213.37130419999994</v>
      </c>
      <c r="AW54" s="1224">
        <v>-162.03994599999982</v>
      </c>
      <c r="AX54" s="1224">
        <v>-166.41974060000015</v>
      </c>
      <c r="AY54" s="1224">
        <v>-111.71180959999987</v>
      </c>
      <c r="AZ54" s="1224">
        <v>-217.28717849999998</v>
      </c>
      <c r="BA54" s="1224">
        <v>-63.979795499999902</v>
      </c>
      <c r="BB54" s="1224">
        <v>40.330283399999715</v>
      </c>
      <c r="BC54" s="1224">
        <v>155.21315000000007</v>
      </c>
      <c r="BD54" s="1224">
        <v>-98.747707000000077</v>
      </c>
      <c r="BE54" s="1224">
        <v>-171.0119062</v>
      </c>
      <c r="BF54" s="1224">
        <v>11.010812200000277</v>
      </c>
      <c r="BG54" s="1224">
        <v>444.05345099999931</v>
      </c>
      <c r="BH54" s="1224">
        <v>-300.29840799999965</v>
      </c>
      <c r="BI54" s="1224">
        <v>141.70990900000021</v>
      </c>
      <c r="BJ54" s="1224">
        <v>-5.9836120000002122</v>
      </c>
      <c r="BK54" s="1224">
        <v>97.208695000000318</v>
      </c>
      <c r="BL54" s="1224">
        <v>-169.26038500000035</v>
      </c>
      <c r="BM54" s="1224">
        <v>278.47312460000006</v>
      </c>
      <c r="BN54" s="1224">
        <v>-300.22935880000006</v>
      </c>
      <c r="BO54" s="1224">
        <v>-233.52025280000001</v>
      </c>
      <c r="BP54" s="1224"/>
      <c r="BQ54" s="1224">
        <v>340</v>
      </c>
      <c r="BR54" s="1224">
        <v>-125</v>
      </c>
      <c r="BS54" s="1224">
        <v>-5</v>
      </c>
      <c r="BT54" s="1224">
        <v>-235</v>
      </c>
      <c r="BU54" s="1224">
        <v>-40</v>
      </c>
      <c r="BV54" s="1224">
        <v>30</v>
      </c>
      <c r="BW54" s="1224">
        <v>90</v>
      </c>
      <c r="BX54" s="1224">
        <v>15</v>
      </c>
      <c r="BY54" s="1224">
        <v>-140</v>
      </c>
      <c r="BZ54" s="1224">
        <v>-110</v>
      </c>
      <c r="CA54" s="1224">
        <v>737.59389468448001</v>
      </c>
      <c r="CB54" s="1224">
        <v>252.86714798895991</v>
      </c>
      <c r="CC54" s="1224">
        <v>-94.941100300000329</v>
      </c>
      <c r="CD54" s="1224">
        <v>602.37407940000048</v>
      </c>
      <c r="CE54" s="1224">
        <v>134.36139759999992</v>
      </c>
      <c r="CF54" s="1224">
        <v>-375.41125019999976</v>
      </c>
      <c r="CG54" s="1224">
        <v>-278.13155019999999</v>
      </c>
      <c r="CH54" s="1224">
        <v>-281.26697399999989</v>
      </c>
      <c r="CI54" s="1224">
        <v>195.5434333999998</v>
      </c>
      <c r="CJ54" s="1224">
        <v>-269.7596132000001</v>
      </c>
      <c r="CK54" s="1224">
        <v>455.06426319999957</v>
      </c>
      <c r="CL54" s="1224">
        <v>-158.58849899999944</v>
      </c>
      <c r="CM54" s="1224">
        <v>91.225083000000112</v>
      </c>
      <c r="CN54" s="1224">
        <v>109.21273959999971</v>
      </c>
      <c r="CO54" s="1224">
        <v>-533.74961160000009</v>
      </c>
    </row>
    <row r="55" spans="1:93" ht="18.7" customHeight="1" x14ac:dyDescent="0.3">
      <c r="B55" s="1105" t="s">
        <v>15</v>
      </c>
      <c r="C55" s="1108"/>
      <c r="D55" s="1108"/>
      <c r="E55" s="1108"/>
      <c r="F55" s="1108"/>
      <c r="G55" s="1108"/>
      <c r="H55" s="1108"/>
      <c r="I55" s="1108">
        <v>125.23173499999987</v>
      </c>
      <c r="J55" s="1108">
        <v>523.89902040000004</v>
      </c>
      <c r="K55" s="1108">
        <v>-5.8925504999999063</v>
      </c>
      <c r="L55" s="1108">
        <v>-101.52337489999994</v>
      </c>
      <c r="M55" s="1108">
        <v>-60.93543000000016</v>
      </c>
      <c r="N55" s="1108">
        <v>165.29442000000017</v>
      </c>
      <c r="O55" s="1108">
        <v>486.14328999999981</v>
      </c>
      <c r="P55" s="1108"/>
      <c r="Q55" s="1195"/>
      <c r="R55" s="1195"/>
      <c r="S55" s="1163"/>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U55" s="1224"/>
      <c r="AV55" s="1224"/>
      <c r="AW55" s="1224"/>
      <c r="AX55" s="1224"/>
      <c r="AY55" s="1224"/>
      <c r="AZ55" s="1224"/>
      <c r="BA55" s="1224"/>
      <c r="BB55" s="1224"/>
      <c r="BC55" s="1224"/>
      <c r="BD55" s="1224"/>
      <c r="BE55" s="1224"/>
      <c r="BF55" s="1224"/>
      <c r="BG55" s="1224"/>
      <c r="BH55" s="1224"/>
      <c r="BI55" s="1224"/>
      <c r="BJ55" s="1224"/>
      <c r="BK55" s="1224"/>
      <c r="BL55" s="1224"/>
      <c r="BM55" s="1224"/>
      <c r="BN55" s="1224"/>
      <c r="BO55" s="1224"/>
      <c r="BP55" s="1224"/>
      <c r="BQ55" s="1224"/>
      <c r="BR55" s="1224"/>
      <c r="BS55" s="1224"/>
      <c r="BT55" s="1224"/>
      <c r="BU55" s="1224"/>
      <c r="BV55" s="1224"/>
      <c r="BW55" s="1224"/>
      <c r="BX55" s="1224"/>
      <c r="BY55" s="1224"/>
      <c r="BZ55" s="1224"/>
      <c r="CA55" s="1224"/>
      <c r="CB55" s="1224"/>
      <c r="CC55" s="1224"/>
      <c r="CD55" s="1224"/>
      <c r="CE55" s="1224"/>
      <c r="CF55" s="1224"/>
      <c r="CG55" s="1224"/>
      <c r="CH55" s="1224"/>
      <c r="CI55" s="1224"/>
      <c r="CJ55" s="1224"/>
      <c r="CK55" s="1224"/>
      <c r="CL55" s="1224"/>
      <c r="CM55" s="1224"/>
      <c r="CN55" s="1224"/>
      <c r="CO55" s="1224"/>
    </row>
    <row r="56" spans="1:93" ht="18.7" customHeight="1" x14ac:dyDescent="0.3">
      <c r="B56" s="1105" t="s">
        <v>16</v>
      </c>
      <c r="C56" s="1108"/>
      <c r="D56" s="1108"/>
      <c r="E56" s="1108"/>
      <c r="F56" s="1108"/>
      <c r="G56" s="1108"/>
      <c r="H56" s="1108"/>
      <c r="I56" s="1108">
        <v>508.17186737343997</v>
      </c>
      <c r="J56" s="1108">
        <v>237.4074887000001</v>
      </c>
      <c r="K56" s="1108">
        <v>55.758257900000075</v>
      </c>
      <c r="L56" s="1108">
        <v>-314.40869929999997</v>
      </c>
      <c r="M56" s="1108">
        <v>-98.610808600000098</v>
      </c>
      <c r="N56" s="1108">
        <v>163.182973</v>
      </c>
      <c r="O56" s="1108">
        <v>-231.58629740000006</v>
      </c>
      <c r="P56" s="1108"/>
      <c r="Q56" s="1195"/>
      <c r="R56" s="1195"/>
      <c r="S56" s="1163"/>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AU56" s="1224"/>
      <c r="AV56" s="1224"/>
      <c r="AW56" s="1224"/>
      <c r="AX56" s="1224"/>
      <c r="AY56" s="1224"/>
      <c r="AZ56" s="1224"/>
      <c r="BA56" s="1224"/>
      <c r="BB56" s="1224"/>
      <c r="BC56" s="1224"/>
      <c r="BD56" s="1224"/>
      <c r="BE56" s="1224"/>
      <c r="BF56" s="1224"/>
      <c r="BG56" s="1224"/>
      <c r="BH56" s="1224"/>
      <c r="BI56" s="1224"/>
      <c r="BJ56" s="1224"/>
      <c r="BK56" s="1224"/>
      <c r="BL56" s="1224"/>
      <c r="BM56" s="1224"/>
      <c r="BN56" s="1224"/>
      <c r="BO56" s="1224"/>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row>
    <row r="57" spans="1:93" ht="18.7" customHeight="1" x14ac:dyDescent="0.3">
      <c r="B57" s="1105" t="s">
        <v>17</v>
      </c>
      <c r="C57" s="1108"/>
      <c r="D57" s="1108"/>
      <c r="E57" s="1108"/>
      <c r="F57" s="1108"/>
      <c r="G57" s="1108"/>
      <c r="H57" s="1108"/>
      <c r="I57" s="1108">
        <v>-12.70334969999999</v>
      </c>
      <c r="J57" s="1108">
        <v>57.665439999999982</v>
      </c>
      <c r="K57" s="1108">
        <v>-22.6035</v>
      </c>
      <c r="L57" s="1108">
        <v>-27.636179999999989</v>
      </c>
      <c r="M57" s="1108">
        <v>11.573638800000001</v>
      </c>
      <c r="N57" s="1108">
        <v>-6.1580587999999983</v>
      </c>
      <c r="O57" s="1108">
        <v>48.3157</v>
      </c>
      <c r="P57" s="1108"/>
      <c r="Q57" s="1195"/>
      <c r="R57" s="1195"/>
      <c r="S57" s="1163"/>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AU57" s="1224"/>
      <c r="AV57" s="1224"/>
      <c r="AW57" s="1224"/>
      <c r="AX57" s="1224"/>
      <c r="AY57" s="1224"/>
      <c r="AZ57" s="1224"/>
      <c r="BA57" s="1224"/>
      <c r="BB57" s="1224"/>
      <c r="BC57" s="1224"/>
      <c r="BD57" s="1224"/>
      <c r="BE57" s="1224"/>
      <c r="BF57" s="1224"/>
      <c r="BG57" s="1224"/>
      <c r="BH57" s="1224"/>
      <c r="BI57" s="1224"/>
      <c r="BJ57" s="1224"/>
      <c r="BK57" s="1224"/>
      <c r="BL57" s="1224"/>
      <c r="BM57" s="1224"/>
      <c r="BN57" s="1224"/>
      <c r="BO57" s="1224"/>
      <c r="BP57" s="1224"/>
      <c r="BQ57" s="1224"/>
      <c r="BR57" s="1224"/>
      <c r="BS57" s="1224"/>
      <c r="BT57" s="1224"/>
      <c r="BU57" s="1224"/>
      <c r="BV57" s="1224"/>
      <c r="BW57" s="1224"/>
      <c r="BX57" s="1224"/>
      <c r="BY57" s="1224"/>
      <c r="BZ57" s="1224"/>
      <c r="CA57" s="1224"/>
      <c r="CB57" s="1224"/>
      <c r="CC57" s="1224"/>
      <c r="CD57" s="1224"/>
      <c r="CE57" s="1224"/>
      <c r="CF57" s="1224"/>
      <c r="CG57" s="1224"/>
      <c r="CH57" s="1224"/>
      <c r="CI57" s="1224"/>
      <c r="CJ57" s="1224"/>
      <c r="CK57" s="1224"/>
      <c r="CL57" s="1224"/>
      <c r="CM57" s="1224"/>
      <c r="CN57" s="1224"/>
      <c r="CO57" s="1224"/>
    </row>
    <row r="58" spans="1:93" ht="18.7" customHeight="1" x14ac:dyDescent="0.3">
      <c r="B58" s="1203" t="s">
        <v>19</v>
      </c>
      <c r="C58" s="1126"/>
      <c r="D58" s="1126"/>
      <c r="E58" s="1126"/>
      <c r="F58" s="1126"/>
      <c r="G58" s="1126"/>
      <c r="H58" s="1126"/>
      <c r="I58" s="1126">
        <v>369.76079000000004</v>
      </c>
      <c r="J58" s="1126">
        <v>-311.53897000000001</v>
      </c>
      <c r="K58" s="1126">
        <v>-268.31206000000003</v>
      </c>
      <c r="L58" s="1126">
        <v>-115.83027000000001</v>
      </c>
      <c r="M58" s="1126">
        <v>73.756419999999991</v>
      </c>
      <c r="N58" s="1126">
        <v>-25.843569999999971</v>
      </c>
      <c r="O58" s="1126">
        <v>-102.43486999999999</v>
      </c>
      <c r="P58" s="1126"/>
      <c r="Q58" s="1198"/>
      <c r="R58" s="1198"/>
      <c r="S58" s="1163"/>
      <c r="T58" s="1227"/>
      <c r="U58" s="1227"/>
      <c r="V58" s="1227"/>
      <c r="W58" s="1227"/>
      <c r="X58" s="1227"/>
      <c r="Y58" s="1227"/>
      <c r="Z58" s="1227"/>
      <c r="AA58" s="1227"/>
      <c r="AB58" s="1227"/>
      <c r="AC58" s="1227"/>
      <c r="AD58" s="1227"/>
      <c r="AE58" s="1227"/>
      <c r="AF58" s="1227"/>
      <c r="AG58" s="1227"/>
      <c r="AH58" s="1227"/>
      <c r="AI58" s="1227"/>
      <c r="AJ58" s="1227"/>
      <c r="AK58" s="1227"/>
      <c r="AL58" s="1227"/>
      <c r="AM58" s="1227"/>
      <c r="AN58" s="1227"/>
      <c r="AO58" s="1227"/>
      <c r="AP58" s="1227"/>
      <c r="AQ58" s="1227"/>
      <c r="AR58" s="1227"/>
      <c r="AS58" s="1227"/>
      <c r="AT58" s="1227"/>
      <c r="AU58" s="1227"/>
      <c r="AV58" s="1227"/>
      <c r="AW58" s="1227"/>
      <c r="AX58" s="1227"/>
      <c r="AY58" s="1227"/>
      <c r="AZ58" s="1227"/>
      <c r="BA58" s="1227"/>
      <c r="BB58" s="1227"/>
      <c r="BC58" s="1227"/>
      <c r="BD58" s="1227"/>
      <c r="BE58" s="1227"/>
      <c r="BF58" s="1227"/>
      <c r="BG58" s="1227"/>
      <c r="BH58" s="1227"/>
      <c r="BI58" s="1227"/>
      <c r="BJ58" s="1227"/>
      <c r="BK58" s="1227"/>
      <c r="BL58" s="1227"/>
      <c r="BM58" s="1227"/>
      <c r="BN58" s="1227"/>
      <c r="BO58" s="1227"/>
      <c r="BP58" s="1227"/>
      <c r="BQ58" s="1227"/>
      <c r="BR58" s="1227"/>
      <c r="BS58" s="1227"/>
      <c r="BT58" s="1227"/>
      <c r="BU58" s="1227"/>
      <c r="BV58" s="1227"/>
      <c r="BW58" s="1227"/>
      <c r="BX58" s="1227"/>
      <c r="BY58" s="1227"/>
      <c r="BZ58" s="1227"/>
      <c r="CA58" s="1227"/>
      <c r="CB58" s="1227"/>
      <c r="CC58" s="1227"/>
      <c r="CD58" s="1227"/>
      <c r="CE58" s="1227"/>
      <c r="CF58" s="1227"/>
      <c r="CG58" s="1227"/>
      <c r="CH58" s="1227"/>
      <c r="CI58" s="1227"/>
      <c r="CJ58" s="1227"/>
      <c r="CK58" s="1227"/>
      <c r="CL58" s="1227"/>
      <c r="CM58" s="1227"/>
      <c r="CN58" s="1227"/>
      <c r="CO58" s="1227"/>
    </row>
    <row r="59" spans="1:93" s="1113" customFormat="1" ht="18.7" customHeight="1" x14ac:dyDescent="0.3">
      <c r="A59" s="1216"/>
      <c r="B59" s="1194" t="s">
        <v>37</v>
      </c>
      <c r="C59" s="1116">
        <v>35</v>
      </c>
      <c r="D59" s="1116">
        <v>-115</v>
      </c>
      <c r="E59" s="1116">
        <v>20</v>
      </c>
      <c r="F59" s="1116">
        <v>85</v>
      </c>
      <c r="G59" s="1116">
        <v>-45</v>
      </c>
      <c r="H59" s="1116">
        <v>-20</v>
      </c>
      <c r="I59" s="1116">
        <v>-20.214466265854323</v>
      </c>
      <c r="J59" s="1116">
        <v>458.38388438600157</v>
      </c>
      <c r="K59" s="1116">
        <v>-138.59516827688202</v>
      </c>
      <c r="L59" s="1116">
        <v>-307.48543044994938</v>
      </c>
      <c r="M59" s="1116">
        <v>14.499318999469512</v>
      </c>
      <c r="N59" s="1116">
        <v>49.929438069670624</v>
      </c>
      <c r="O59" s="1116">
        <v>384.39615932290576</v>
      </c>
      <c r="P59" s="1116">
        <v>-111.84694097261388</v>
      </c>
      <c r="Q59" s="1220" t="s">
        <v>285</v>
      </c>
      <c r="R59" s="1220" t="s">
        <v>284</v>
      </c>
      <c r="S59" s="1228"/>
      <c r="T59" s="1224">
        <v>-95</v>
      </c>
      <c r="U59" s="1224">
        <v>-10</v>
      </c>
      <c r="V59" s="1224">
        <v>-5</v>
      </c>
      <c r="W59" s="1224">
        <v>-5</v>
      </c>
      <c r="X59" s="1224">
        <v>-5</v>
      </c>
      <c r="Y59" s="1224">
        <v>30</v>
      </c>
      <c r="Z59" s="1224">
        <v>40</v>
      </c>
      <c r="AA59" s="1224">
        <v>-5</v>
      </c>
      <c r="AB59" s="1224">
        <v>55</v>
      </c>
      <c r="AC59" s="1224">
        <v>-5</v>
      </c>
      <c r="AD59" s="1224">
        <v>-10</v>
      </c>
      <c r="AE59" s="1224">
        <v>0</v>
      </c>
      <c r="AF59" s="1224">
        <v>-15</v>
      </c>
      <c r="AG59" s="1224">
        <v>-20</v>
      </c>
      <c r="AH59" s="1224">
        <v>-10</v>
      </c>
      <c r="AI59" s="1224">
        <v>0</v>
      </c>
      <c r="AJ59" s="1224">
        <v>-10</v>
      </c>
      <c r="AK59" s="1224">
        <v>0</v>
      </c>
      <c r="AL59" s="1224">
        <v>-3.7135677817608959</v>
      </c>
      <c r="AM59" s="1224">
        <v>-12.869987589821081</v>
      </c>
      <c r="AN59" s="1224">
        <v>-9.6579941485684895</v>
      </c>
      <c r="AO59" s="1224">
        <v>6.0270832542961434</v>
      </c>
      <c r="AP59" s="1224">
        <v>-20.442004790457666</v>
      </c>
      <c r="AQ59" s="1224">
        <v>138.14511871654315</v>
      </c>
      <c r="AR59" s="1224">
        <v>341.55213041940618</v>
      </c>
      <c r="AS59" s="1224">
        <v>-0.87135995949008427</v>
      </c>
      <c r="AT59" s="1224">
        <v>33.40237201601105</v>
      </c>
      <c r="AU59" s="1224">
        <v>49.009767711029298</v>
      </c>
      <c r="AV59" s="1224">
        <v>-172.95708121272526</v>
      </c>
      <c r="AW59" s="1224">
        <v>-48.050226791197126</v>
      </c>
      <c r="AX59" s="1224">
        <v>-57.735225730223291</v>
      </c>
      <c r="AY59" s="1224">
        <v>-122.9511730673397</v>
      </c>
      <c r="AZ59" s="1224">
        <v>-134.08010736733809</v>
      </c>
      <c r="BA59" s="1224">
        <v>7.2810757149516956</v>
      </c>
      <c r="BB59" s="1224">
        <v>29.100258089925571</v>
      </c>
      <c r="BC59" s="1224">
        <v>-26.918791116755351</v>
      </c>
      <c r="BD59" s="1224">
        <v>27.982422910604917</v>
      </c>
      <c r="BE59" s="1224">
        <v>-15.664570884305624</v>
      </c>
      <c r="BF59" s="1224">
        <v>-11.373055411770382</v>
      </c>
      <c r="BG59" s="1224">
        <v>-40.008904335524939</v>
      </c>
      <c r="BH59" s="1224">
        <v>-24.742144163840084</v>
      </c>
      <c r="BI59" s="1224">
        <v>126.05354198080603</v>
      </c>
      <c r="BJ59" s="1224">
        <v>361.44576806468729</v>
      </c>
      <c r="BK59" s="1224">
        <v>-316.94976806468725</v>
      </c>
      <c r="BL59" s="1224">
        <v>357.67198554825018</v>
      </c>
      <c r="BM59" s="1224">
        <v>-17.771826225344416</v>
      </c>
      <c r="BN59" s="1224">
        <v>-119.24753027794299</v>
      </c>
      <c r="BO59" s="1224">
        <v>54.013001441423576</v>
      </c>
      <c r="BP59" s="1224"/>
      <c r="BQ59" s="1224">
        <v>-10</v>
      </c>
      <c r="BR59" s="1224">
        <v>-105</v>
      </c>
      <c r="BS59" s="1224">
        <v>-10</v>
      </c>
      <c r="BT59" s="1224">
        <v>25</v>
      </c>
      <c r="BU59" s="1224">
        <v>35</v>
      </c>
      <c r="BV59" s="1224">
        <v>50</v>
      </c>
      <c r="BW59" s="1224">
        <v>-10</v>
      </c>
      <c r="BX59" s="1224">
        <v>-35</v>
      </c>
      <c r="BY59" s="1224">
        <v>-10</v>
      </c>
      <c r="BZ59" s="1224">
        <v>-10</v>
      </c>
      <c r="CA59" s="1224">
        <v>-16.583555371581976</v>
      </c>
      <c r="CB59" s="1224">
        <v>-3.630910894272346</v>
      </c>
      <c r="CC59" s="1224">
        <v>117.70311392608548</v>
      </c>
      <c r="CD59" s="1224">
        <v>340.68077045991612</v>
      </c>
      <c r="CE59" s="1224">
        <v>82.412139727040341</v>
      </c>
      <c r="CF59" s="1224">
        <v>-221.00730800392239</v>
      </c>
      <c r="CG59" s="1224">
        <v>-180.68639879756299</v>
      </c>
      <c r="CH59" s="1224">
        <v>-126.79903165238639</v>
      </c>
      <c r="CI59" s="1224">
        <v>2.1814669731702203</v>
      </c>
      <c r="CJ59" s="1224">
        <v>12.317852026299294</v>
      </c>
      <c r="CK59" s="1224">
        <v>-51.381959747295319</v>
      </c>
      <c r="CL59" s="1224">
        <v>101.31139781696595</v>
      </c>
      <c r="CM59" s="1224">
        <v>44.496000000000038</v>
      </c>
      <c r="CN59" s="1224">
        <v>339.90015932290578</v>
      </c>
      <c r="CO59" s="1224">
        <v>-65.234528836519416</v>
      </c>
    </row>
    <row r="60" spans="1:93" ht="18.7" customHeight="1" x14ac:dyDescent="0.3">
      <c r="B60" s="1217"/>
      <c r="T60" s="1229"/>
      <c r="U60" s="1229"/>
      <c r="V60" s="1229"/>
      <c r="W60" s="1229"/>
      <c r="X60" s="1229"/>
      <c r="Y60" s="1229"/>
      <c r="Z60" s="1229"/>
      <c r="AA60" s="1229"/>
      <c r="AB60" s="1229"/>
      <c r="AC60" s="1229"/>
      <c r="AD60" s="1229"/>
      <c r="AE60" s="1229"/>
      <c r="AF60" s="1229"/>
      <c r="AG60" s="1229"/>
      <c r="AH60" s="1229"/>
      <c r="AI60" s="1229"/>
      <c r="AJ60" s="1229"/>
      <c r="AK60" s="1229"/>
      <c r="AL60" s="1229"/>
      <c r="AM60" s="1229"/>
      <c r="AN60" s="1229"/>
      <c r="AO60" s="1229"/>
      <c r="AP60" s="1229"/>
      <c r="AQ60" s="1229"/>
      <c r="AR60" s="1229"/>
      <c r="AS60" s="1229"/>
      <c r="AT60" s="1229"/>
      <c r="AU60" s="1229"/>
      <c r="AV60" s="1229"/>
      <c r="AW60" s="1229"/>
      <c r="AX60" s="1229"/>
      <c r="AY60" s="1229"/>
      <c r="AZ60" s="1229"/>
      <c r="BA60" s="1229"/>
      <c r="BB60" s="1229"/>
      <c r="BC60" s="1229"/>
      <c r="BD60" s="1229"/>
      <c r="BE60" s="1229"/>
      <c r="BF60" s="1229"/>
      <c r="BG60" s="1229"/>
      <c r="BH60" s="1229"/>
      <c r="BI60" s="1229"/>
      <c r="BJ60" s="1229"/>
      <c r="BK60" s="1229"/>
      <c r="BL60" s="1229"/>
      <c r="BM60" s="1229"/>
      <c r="BN60" s="1229"/>
      <c r="BO60" s="1229"/>
      <c r="BP60" s="1224"/>
      <c r="BQ60" s="1229"/>
      <c r="BR60" s="1229"/>
      <c r="BS60" s="1229"/>
      <c r="BT60" s="1229"/>
      <c r="BU60" s="1229"/>
      <c r="BV60" s="1229"/>
      <c r="BW60" s="1229"/>
      <c r="BX60" s="1229"/>
      <c r="BY60" s="1229"/>
      <c r="BZ60" s="1229"/>
      <c r="CA60" s="1229"/>
      <c r="CB60" s="1229"/>
      <c r="CC60" s="1229"/>
      <c r="CD60" s="1229"/>
      <c r="CE60" s="1229"/>
      <c r="CF60" s="1229"/>
      <c r="CG60" s="1229"/>
      <c r="CH60" s="1229"/>
      <c r="CI60" s="1229"/>
      <c r="CJ60" s="1229"/>
      <c r="CK60" s="1229"/>
      <c r="CL60" s="1229"/>
      <c r="CM60" s="1229"/>
      <c r="CN60" s="1229"/>
      <c r="CO60" s="1229"/>
    </row>
    <row r="61" spans="1:93" s="1113" customFormat="1" ht="18.7" customHeight="1" x14ac:dyDescent="0.3">
      <c r="A61" s="1216"/>
      <c r="B61" s="1218" t="s">
        <v>3</v>
      </c>
      <c r="C61" s="1219">
        <v>935</v>
      </c>
      <c r="D61" s="1219">
        <v>150</v>
      </c>
      <c r="E61" s="1219">
        <v>305</v>
      </c>
      <c r="F61" s="1219">
        <v>535</v>
      </c>
      <c r="G61" s="1219">
        <v>275</v>
      </c>
      <c r="H61" s="1219">
        <v>15</v>
      </c>
      <c r="I61" s="1219">
        <v>1271.3260597409189</v>
      </c>
      <c r="J61" s="1219">
        <v>1591.6379234860017</v>
      </c>
      <c r="K61" s="1219">
        <v>-12.542495849151926</v>
      </c>
      <c r="L61" s="1219">
        <v>-504.31733698996146</v>
      </c>
      <c r="M61" s="1219">
        <v>388.19974672332046</v>
      </c>
      <c r="N61" s="1219">
        <v>712.82752933931965</v>
      </c>
      <c r="O61" s="1219">
        <v>1151.8244797787925</v>
      </c>
      <c r="P61" s="1219">
        <v>-82.683706640199915</v>
      </c>
      <c r="Q61" s="1223">
        <v>0.61585296915560317</v>
      </c>
      <c r="R61" s="1223" t="s">
        <v>284</v>
      </c>
      <c r="S61" s="1228"/>
      <c r="T61" s="1230">
        <v>-175</v>
      </c>
      <c r="U61" s="1230">
        <v>0</v>
      </c>
      <c r="V61" s="1230">
        <v>-10</v>
      </c>
      <c r="W61" s="1230">
        <v>115</v>
      </c>
      <c r="X61" s="1230">
        <v>285</v>
      </c>
      <c r="Y61" s="1230">
        <v>-95</v>
      </c>
      <c r="Z61" s="1230">
        <v>165</v>
      </c>
      <c r="AA61" s="1230">
        <v>95</v>
      </c>
      <c r="AB61" s="1230">
        <v>50</v>
      </c>
      <c r="AC61" s="1230">
        <v>225</v>
      </c>
      <c r="AD61" s="1230">
        <v>80</v>
      </c>
      <c r="AE61" s="1230">
        <v>105</v>
      </c>
      <c r="AF61" s="1230">
        <v>-10</v>
      </c>
      <c r="AG61" s="1230">
        <v>100</v>
      </c>
      <c r="AH61" s="1230">
        <v>60</v>
      </c>
      <c r="AI61" s="1230">
        <v>-55</v>
      </c>
      <c r="AJ61" s="1230">
        <v>65</v>
      </c>
      <c r="AK61" s="1230">
        <v>-65</v>
      </c>
      <c r="AL61" s="1230">
        <v>796.99085964061192</v>
      </c>
      <c r="AM61" s="1230">
        <v>132.54664817812625</v>
      </c>
      <c r="AN61" s="1230">
        <v>256.18931039557862</v>
      </c>
      <c r="AO61" s="1230">
        <v>85.599241526602128</v>
      </c>
      <c r="AP61" s="1230">
        <v>92.93500621841136</v>
      </c>
      <c r="AQ61" s="1230">
        <v>406.91947523897903</v>
      </c>
      <c r="AR61" s="1230">
        <v>978.86173724571267</v>
      </c>
      <c r="AS61" s="1230">
        <v>112.92170478289867</v>
      </c>
      <c r="AT61" s="1230">
        <v>162.79613589412648</v>
      </c>
      <c r="AU61" s="1230">
        <v>202.42404916237098</v>
      </c>
      <c r="AV61" s="1230">
        <v>-264.11943348650004</v>
      </c>
      <c r="AW61" s="1230">
        <v>-113.64324741914922</v>
      </c>
      <c r="AX61" s="1230">
        <v>-128.96503368819447</v>
      </c>
      <c r="AY61" s="1230">
        <v>-120.35865960167136</v>
      </c>
      <c r="AZ61" s="1230">
        <v>-227.471263309189</v>
      </c>
      <c r="BA61" s="1230">
        <v>-27.522380390906733</v>
      </c>
      <c r="BB61" s="1230">
        <v>224.71503378630877</v>
      </c>
      <c r="BC61" s="1230">
        <v>193.29763018035726</v>
      </c>
      <c r="BD61" s="1230">
        <v>43.597460845514171</v>
      </c>
      <c r="BE61" s="1230">
        <v>-73.410378088859773</v>
      </c>
      <c r="BF61" s="1230">
        <v>112.70211314501407</v>
      </c>
      <c r="BG61" s="1230">
        <v>460.09296663907742</v>
      </c>
      <c r="BH61" s="1230">
        <v>-222.83013539646481</v>
      </c>
      <c r="BI61" s="1230">
        <v>362.86258495169295</v>
      </c>
      <c r="BJ61" s="1230">
        <v>464.66576078390932</v>
      </c>
      <c r="BK61" s="1230">
        <v>-45.099598815569394</v>
      </c>
      <c r="BL61" s="1230">
        <v>304.82790240676246</v>
      </c>
      <c r="BM61" s="1230">
        <v>427.43041540369029</v>
      </c>
      <c r="BN61" s="1230">
        <v>-270.36360375964648</v>
      </c>
      <c r="BO61" s="1230">
        <v>-121.47100320884758</v>
      </c>
      <c r="BP61" s="1230"/>
      <c r="BQ61" s="1230">
        <v>325</v>
      </c>
      <c r="BR61" s="1230">
        <v>-175</v>
      </c>
      <c r="BS61" s="1230">
        <v>105</v>
      </c>
      <c r="BT61" s="1230">
        <v>190</v>
      </c>
      <c r="BU61" s="1230">
        <v>260</v>
      </c>
      <c r="BV61" s="1230">
        <v>275</v>
      </c>
      <c r="BW61" s="1230">
        <v>185</v>
      </c>
      <c r="BX61" s="1230">
        <v>90</v>
      </c>
      <c r="BY61" s="1230">
        <v>5</v>
      </c>
      <c r="BZ61" s="1230">
        <v>0</v>
      </c>
      <c r="CA61" s="1230">
        <v>929.53750781873816</v>
      </c>
      <c r="CB61" s="1230">
        <v>341.78855192218077</v>
      </c>
      <c r="CC61" s="1230">
        <v>499.85448145739042</v>
      </c>
      <c r="CD61" s="1230">
        <v>1091.7834420286113</v>
      </c>
      <c r="CE61" s="1230">
        <v>365.22018505649748</v>
      </c>
      <c r="CF61" s="1230">
        <v>-377.76268090564929</v>
      </c>
      <c r="CG61" s="1230">
        <v>-249.32369328986584</v>
      </c>
      <c r="CH61" s="1230">
        <v>-254.99364370009573</v>
      </c>
      <c r="CI61" s="1230">
        <v>418.01266396666603</v>
      </c>
      <c r="CJ61" s="1230">
        <v>-29.812917243345602</v>
      </c>
      <c r="CK61" s="1230">
        <v>572.79507978409151</v>
      </c>
      <c r="CL61" s="1230">
        <v>140.03244955522814</v>
      </c>
      <c r="CM61" s="1230">
        <v>419.56616196833994</v>
      </c>
      <c r="CN61" s="1230">
        <v>732.25831781045281</v>
      </c>
      <c r="CO61" s="1230">
        <v>-391.83460696849409</v>
      </c>
    </row>
    <row r="62" spans="1:93" s="1113" customFormat="1" ht="18.7" customHeight="1" x14ac:dyDescent="0.3">
      <c r="A62" s="1216"/>
      <c r="B62" s="1204" t="s">
        <v>26</v>
      </c>
      <c r="C62" s="1149">
        <v>8605</v>
      </c>
      <c r="D62" s="1149">
        <v>8090</v>
      </c>
      <c r="E62" s="1149">
        <v>8270</v>
      </c>
      <c r="F62" s="1149">
        <v>8410</v>
      </c>
      <c r="G62" s="1149">
        <v>7935</v>
      </c>
      <c r="H62" s="1149">
        <v>7415</v>
      </c>
      <c r="I62" s="1149">
        <v>8393.2743221825986</v>
      </c>
      <c r="J62" s="1149">
        <v>7715.2690166436514</v>
      </c>
      <c r="K62" s="1149">
        <v>6853.1358143674697</v>
      </c>
      <c r="L62" s="1149">
        <v>6473.0981174704993</v>
      </c>
      <c r="M62" s="1149">
        <v>7936.8670499981645</v>
      </c>
      <c r="N62" s="1149">
        <v>8418.26785461295</v>
      </c>
      <c r="O62" s="1149">
        <v>8671.0949853237216</v>
      </c>
      <c r="P62" s="1149">
        <v>7088.6960600957082</v>
      </c>
      <c r="Q62" s="1205">
        <v>3.0033153503452592E-2</v>
      </c>
      <c r="R62" s="1205">
        <v>-0.18249124567385155</v>
      </c>
      <c r="S62" s="1116"/>
      <c r="T62" s="1145">
        <v>1730</v>
      </c>
      <c r="U62" s="1145">
        <v>1930</v>
      </c>
      <c r="V62" s="1145">
        <v>2000</v>
      </c>
      <c r="W62" s="1145">
        <v>2065</v>
      </c>
      <c r="X62" s="1145">
        <v>2285</v>
      </c>
      <c r="Y62" s="1145">
        <v>1885</v>
      </c>
      <c r="Z62" s="1145">
        <v>2105</v>
      </c>
      <c r="AA62" s="1145">
        <v>2105</v>
      </c>
      <c r="AB62" s="1145">
        <v>1980</v>
      </c>
      <c r="AC62" s="1145">
        <v>2245</v>
      </c>
      <c r="AD62" s="1145">
        <v>2015</v>
      </c>
      <c r="AE62" s="1145">
        <v>1995</v>
      </c>
      <c r="AF62" s="1145">
        <v>1830</v>
      </c>
      <c r="AG62" s="1145">
        <v>2100</v>
      </c>
      <c r="AH62" s="1145">
        <v>1945</v>
      </c>
      <c r="AI62" s="1145">
        <v>1830</v>
      </c>
      <c r="AJ62" s="1145">
        <v>1850</v>
      </c>
      <c r="AK62" s="1145">
        <v>1795</v>
      </c>
      <c r="AL62" s="1145">
        <v>2766.9827352043612</v>
      </c>
      <c r="AM62" s="1145">
        <v>1917.8489258111931</v>
      </c>
      <c r="AN62" s="1145">
        <v>1986.3440905176653</v>
      </c>
      <c r="AO62" s="1145">
        <v>1722.0985706493793</v>
      </c>
      <c r="AP62" s="1145">
        <v>1753.9883236152093</v>
      </c>
      <c r="AQ62" s="1145">
        <v>1601.0878987156239</v>
      </c>
      <c r="AR62" s="1145">
        <v>2550.6565826644396</v>
      </c>
      <c r="AS62" s="1145">
        <v>1809.5362116483789</v>
      </c>
      <c r="AT62" s="1145">
        <v>1814.3958917410177</v>
      </c>
      <c r="AU62" s="1145">
        <v>2025.1901448545689</v>
      </c>
      <c r="AV62" s="1145">
        <v>1447.8294192063361</v>
      </c>
      <c r="AW62" s="1145">
        <v>1565.7203570891575</v>
      </c>
      <c r="AX62" s="1145">
        <v>1669.5713971488865</v>
      </c>
      <c r="AY62" s="1145">
        <v>1677.5373496450277</v>
      </c>
      <c r="AZ62" s="1145">
        <v>1483.0640427699664</v>
      </c>
      <c r="BA62" s="1145">
        <v>1642.9253263990063</v>
      </c>
      <c r="BB62" s="1145">
        <v>2182.5226406093639</v>
      </c>
      <c r="BC62" s="1145">
        <v>2256.774553553656</v>
      </c>
      <c r="BD62" s="1145">
        <v>1713.7466134442329</v>
      </c>
      <c r="BE62" s="1145">
        <v>1783.8232406887207</v>
      </c>
      <c r="BF62" s="1145">
        <v>2165.395554854023</v>
      </c>
      <c r="BG62" s="1145">
        <v>2434.9660374725763</v>
      </c>
      <c r="BH62" s="1145">
        <v>1572.5491739274514</v>
      </c>
      <c r="BI62" s="1145">
        <v>2245.3570867344833</v>
      </c>
      <c r="BJ62" s="1145">
        <v>2255.8691837721767</v>
      </c>
      <c r="BK62" s="1145">
        <v>1971.4908076089876</v>
      </c>
      <c r="BL62" s="1145">
        <v>2142.0839797621188</v>
      </c>
      <c r="BM62" s="1145">
        <v>2301.6510133726078</v>
      </c>
      <c r="BN62" s="1145">
        <v>1494.8789030221308</v>
      </c>
      <c r="BO62" s="1145">
        <v>1662.626085081617</v>
      </c>
      <c r="BP62" s="1206"/>
      <c r="BQ62" s="1145">
        <v>4430</v>
      </c>
      <c r="BR62" s="1145">
        <v>3660</v>
      </c>
      <c r="BS62" s="1145">
        <v>4065</v>
      </c>
      <c r="BT62" s="1145">
        <v>4170</v>
      </c>
      <c r="BU62" s="1145">
        <v>4210</v>
      </c>
      <c r="BV62" s="1145">
        <v>4225</v>
      </c>
      <c r="BW62" s="1145">
        <v>4010</v>
      </c>
      <c r="BX62" s="1145">
        <v>3930</v>
      </c>
      <c r="BY62" s="1145">
        <v>3775</v>
      </c>
      <c r="BZ62" s="1145">
        <v>3645</v>
      </c>
      <c r="CA62" s="1145">
        <v>4684.8316610155543</v>
      </c>
      <c r="CB62" s="1145">
        <v>3708.4426611670447</v>
      </c>
      <c r="CC62" s="1145">
        <v>3355.0762223308329</v>
      </c>
      <c r="CD62" s="1145">
        <v>4360.1927943128185</v>
      </c>
      <c r="CE62" s="1145">
        <v>3839.5860365955868</v>
      </c>
      <c r="CF62" s="1145">
        <v>3013.5497762954938</v>
      </c>
      <c r="CG62" s="1145">
        <v>3347.1087467939142</v>
      </c>
      <c r="CH62" s="1145">
        <v>3125.9893691689726</v>
      </c>
      <c r="CI62" s="1145">
        <v>4439.2971941630203</v>
      </c>
      <c r="CJ62" s="1145">
        <v>3497.5698541329539</v>
      </c>
      <c r="CK62" s="1145">
        <v>4600.3615923265988</v>
      </c>
      <c r="CL62" s="1145">
        <v>3817.9062606619345</v>
      </c>
      <c r="CM62" s="1145">
        <v>4227.359991381164</v>
      </c>
      <c r="CN62" s="1145">
        <v>4443.7349931347271</v>
      </c>
      <c r="CO62" s="1145">
        <v>3157.5049881037476</v>
      </c>
    </row>
    <row r="63" spans="1:93" s="1106" customFormat="1" ht="18.7" customHeight="1" x14ac:dyDescent="0.3">
      <c r="A63" s="1154"/>
      <c r="B63" s="1166"/>
      <c r="C63" s="1166"/>
      <c r="D63" s="1166"/>
      <c r="E63" s="1166"/>
      <c r="F63" s="1166"/>
      <c r="G63" s="1166"/>
      <c r="H63" s="1166"/>
      <c r="I63" s="1166"/>
      <c r="J63" s="1166"/>
      <c r="K63" s="1166"/>
      <c r="L63" s="1166"/>
      <c r="M63" s="1166"/>
      <c r="N63" s="1166"/>
      <c r="O63" s="1166"/>
      <c r="P63" s="1166"/>
      <c r="Q63" s="1166"/>
      <c r="R63" s="1166"/>
      <c r="S63" s="1166"/>
      <c r="T63" s="1166"/>
      <c r="U63" s="1166"/>
      <c r="V63" s="1166"/>
      <c r="W63" s="1166"/>
      <c r="X63" s="1166"/>
      <c r="Y63" s="1166"/>
      <c r="Z63" s="1166"/>
      <c r="AA63" s="1166"/>
      <c r="AB63" s="1166"/>
      <c r="AC63" s="1166"/>
      <c r="AD63" s="1166"/>
      <c r="AE63" s="1166"/>
      <c r="AF63" s="1166"/>
      <c r="AG63" s="1166"/>
      <c r="AH63" s="1166"/>
      <c r="AI63" s="1166"/>
      <c r="AJ63" s="1166"/>
      <c r="AK63" s="1166"/>
      <c r="AL63" s="1166"/>
      <c r="AM63" s="1166"/>
      <c r="AN63" s="1166"/>
      <c r="AO63" s="1166"/>
      <c r="AP63" s="1166"/>
      <c r="AQ63" s="1166"/>
      <c r="AR63" s="1166"/>
      <c r="AS63" s="1166"/>
      <c r="AT63" s="1166"/>
      <c r="AU63" s="1166"/>
      <c r="AV63" s="1166"/>
      <c r="AW63" s="1166"/>
      <c r="AX63" s="1166"/>
      <c r="AY63" s="1166"/>
      <c r="AZ63" s="1166"/>
      <c r="BA63" s="1166"/>
      <c r="BB63" s="1166"/>
      <c r="BC63" s="1166"/>
      <c r="BD63" s="1166"/>
      <c r="BE63" s="1166"/>
      <c r="BF63" s="1166"/>
      <c r="BG63" s="1166"/>
      <c r="BH63" s="1166"/>
      <c r="BI63" s="1166"/>
      <c r="BJ63" s="1166"/>
      <c r="BK63" s="1166"/>
      <c r="BL63" s="1166"/>
      <c r="BM63" s="1166"/>
      <c r="BN63" s="1166"/>
      <c r="BO63" s="1166"/>
      <c r="BP63" s="1166"/>
      <c r="BQ63" s="1166"/>
      <c r="BR63" s="1166"/>
      <c r="BS63" s="1166"/>
      <c r="BT63" s="1166"/>
      <c r="BU63" s="1166"/>
      <c r="BV63" s="1166"/>
      <c r="BW63" s="1166"/>
      <c r="BX63" s="1166"/>
      <c r="BY63" s="1166"/>
      <c r="BZ63" s="1166"/>
      <c r="CA63" s="1166"/>
      <c r="CB63" s="1166"/>
      <c r="CC63" s="1166"/>
      <c r="CD63" s="1166"/>
      <c r="CE63" s="1166"/>
      <c r="CF63" s="1166"/>
      <c r="CG63" s="1166"/>
      <c r="CH63" s="1166"/>
      <c r="CI63" s="1166"/>
      <c r="CJ63" s="1166"/>
      <c r="CK63" s="1166"/>
      <c r="CL63" s="1166"/>
      <c r="CM63" s="1166"/>
      <c r="CN63" s="1166"/>
      <c r="CO63" s="1166"/>
    </row>
    <row r="64" spans="1:93" s="1106" customFormat="1" ht="18.7" customHeight="1" x14ac:dyDescent="0.3">
      <c r="A64" s="1154"/>
      <c r="B64" s="1154" t="s">
        <v>301</v>
      </c>
      <c r="C64" s="1166"/>
      <c r="D64" s="1166"/>
      <c r="E64" s="1166"/>
      <c r="F64" s="1166"/>
      <c r="G64" s="1166"/>
      <c r="H64" s="1166"/>
      <c r="I64" s="1166"/>
      <c r="J64" s="1166"/>
      <c r="K64" s="1166"/>
      <c r="L64" s="1166"/>
      <c r="M64" s="1166"/>
      <c r="N64" s="1166"/>
      <c r="O64" s="1166"/>
      <c r="P64" s="1166"/>
      <c r="Q64" s="1166"/>
      <c r="R64" s="1166"/>
      <c r="S64" s="1166"/>
      <c r="T64" s="1166"/>
      <c r="U64" s="1166"/>
      <c r="V64" s="1166"/>
      <c r="W64" s="1166"/>
      <c r="X64" s="1166"/>
      <c r="Y64" s="1166"/>
      <c r="Z64" s="1166"/>
      <c r="AA64" s="1166"/>
      <c r="AB64" s="1166"/>
      <c r="AC64" s="1166"/>
      <c r="AD64" s="1166"/>
      <c r="AE64" s="1166"/>
      <c r="AF64" s="1166"/>
      <c r="AG64" s="1166"/>
      <c r="AH64" s="1166"/>
      <c r="AI64" s="1166"/>
      <c r="AJ64" s="1166"/>
      <c r="AK64" s="1166"/>
      <c r="AL64" s="1166"/>
      <c r="AM64" s="1166"/>
      <c r="AN64" s="1166"/>
      <c r="AO64" s="1166"/>
      <c r="AP64" s="1166"/>
      <c r="AQ64" s="1166"/>
      <c r="AR64" s="1166"/>
      <c r="AS64" s="1166"/>
      <c r="AT64" s="1166"/>
      <c r="AU64" s="1166"/>
      <c r="AV64" s="1166"/>
      <c r="AW64" s="1166"/>
      <c r="AX64" s="1166"/>
      <c r="AY64" s="1166"/>
      <c r="AZ64" s="1166"/>
      <c r="BA64" s="1166"/>
      <c r="BB64" s="1166"/>
      <c r="BC64" s="1166"/>
      <c r="BD64" s="1166"/>
      <c r="BE64" s="1166"/>
      <c r="BF64" s="1166"/>
      <c r="BG64" s="1166"/>
      <c r="BH64" s="1166"/>
      <c r="BI64" s="1166"/>
      <c r="BJ64" s="1166"/>
      <c r="BK64" s="1166"/>
      <c r="BL64" s="1166"/>
      <c r="BM64" s="1166"/>
      <c r="BN64" s="1166"/>
      <c r="BO64" s="1166"/>
      <c r="BP64" s="1166"/>
      <c r="BQ64" s="1166"/>
      <c r="BR64" s="1166"/>
      <c r="BS64" s="1166"/>
      <c r="BT64" s="1166"/>
      <c r="BU64" s="1166"/>
      <c r="BV64" s="1166"/>
      <c r="BW64" s="1166"/>
      <c r="BX64" s="1166"/>
      <c r="BY64" s="1166"/>
      <c r="BZ64" s="1166"/>
      <c r="CA64" s="1166"/>
      <c r="CB64" s="1166"/>
      <c r="CC64" s="1166"/>
      <c r="CD64" s="1166"/>
      <c r="CE64" s="1166"/>
      <c r="CF64" s="1166"/>
      <c r="CG64" s="1166"/>
      <c r="CH64" s="1166"/>
      <c r="CI64" s="1166"/>
      <c r="CJ64" s="1166"/>
      <c r="CK64" s="1166"/>
      <c r="CL64" s="1166"/>
      <c r="CM64" s="1166"/>
      <c r="CN64" s="1166"/>
      <c r="CO64" s="1166"/>
    </row>
    <row r="65" spans="1:93" s="1106" customFormat="1" ht="18.7" customHeight="1" x14ac:dyDescent="0.3">
      <c r="A65" s="1154"/>
      <c r="B65" s="1154" t="s">
        <v>295</v>
      </c>
      <c r="C65" s="1166"/>
      <c r="D65" s="1166"/>
      <c r="E65" s="1166"/>
      <c r="F65" s="1166"/>
      <c r="G65" s="1166"/>
      <c r="H65" s="1166"/>
      <c r="I65" s="1166"/>
      <c r="J65" s="1166"/>
      <c r="K65" s="1166"/>
      <c r="L65" s="1166"/>
      <c r="M65" s="1166"/>
      <c r="N65" s="1166"/>
      <c r="O65" s="1166"/>
      <c r="P65" s="1166"/>
      <c r="Q65" s="1166"/>
      <c r="R65" s="1166"/>
      <c r="S65" s="1166"/>
      <c r="T65" s="1166"/>
      <c r="U65" s="1166"/>
      <c r="V65" s="1166"/>
      <c r="W65" s="1166"/>
      <c r="X65" s="1166"/>
      <c r="Y65" s="1166"/>
      <c r="Z65" s="1166"/>
      <c r="AA65" s="1166"/>
      <c r="AB65" s="1166"/>
      <c r="AC65" s="1166"/>
      <c r="AD65" s="1166"/>
      <c r="AE65" s="1166"/>
      <c r="AF65" s="1166"/>
      <c r="AG65" s="1166"/>
      <c r="AH65" s="1166"/>
      <c r="AI65" s="1166"/>
      <c r="AJ65" s="1166"/>
      <c r="AK65" s="1166"/>
      <c r="AL65" s="1166"/>
      <c r="AM65" s="1166"/>
      <c r="AN65" s="1166"/>
      <c r="AO65" s="1166"/>
      <c r="AP65" s="1166"/>
      <c r="AQ65" s="1166"/>
      <c r="AR65" s="1166"/>
      <c r="AS65" s="1166"/>
      <c r="AT65" s="1166"/>
      <c r="AU65" s="1166"/>
      <c r="AV65" s="1166"/>
      <c r="AW65" s="1166"/>
      <c r="AX65" s="1166"/>
      <c r="AY65" s="1166"/>
      <c r="AZ65" s="1166"/>
      <c r="BA65" s="1166"/>
      <c r="BB65" s="1166"/>
      <c r="BC65" s="1166"/>
      <c r="BD65" s="1166"/>
      <c r="BE65" s="1166"/>
      <c r="BF65" s="1166"/>
      <c r="BG65" s="1166"/>
      <c r="BH65" s="1166"/>
      <c r="BI65" s="1166"/>
      <c r="BJ65" s="1166"/>
      <c r="BK65" s="1166"/>
      <c r="BL65" s="1166"/>
      <c r="BM65" s="1166"/>
      <c r="BN65" s="1166"/>
      <c r="BO65" s="1166"/>
      <c r="BP65" s="1166"/>
      <c r="BQ65" s="1166"/>
      <c r="BR65" s="1166"/>
      <c r="BS65" s="1166"/>
      <c r="BT65" s="1166"/>
      <c r="BU65" s="1166"/>
      <c r="BV65" s="1166"/>
      <c r="BW65" s="1166"/>
      <c r="BX65" s="1166"/>
      <c r="BY65" s="1166"/>
      <c r="BZ65" s="1166"/>
      <c r="CA65" s="1166"/>
      <c r="CB65" s="1166"/>
      <c r="CC65" s="1166"/>
      <c r="CD65" s="1166"/>
      <c r="CE65" s="1166"/>
      <c r="CF65" s="1166"/>
      <c r="CG65" s="1166"/>
      <c r="CH65" s="1166"/>
      <c r="CI65" s="1166"/>
      <c r="CJ65" s="1166"/>
      <c r="CK65" s="1166"/>
      <c r="CL65" s="1166"/>
      <c r="CM65" s="1166"/>
      <c r="CN65" s="1166"/>
      <c r="CO65" s="1166"/>
    </row>
    <row r="66" spans="1:93" s="1106" customFormat="1" ht="18.7" customHeight="1" x14ac:dyDescent="0.3">
      <c r="A66" s="1154"/>
      <c r="B66" s="1154" t="s">
        <v>302</v>
      </c>
      <c r="C66" s="1166"/>
      <c r="D66" s="1166"/>
      <c r="E66" s="1166"/>
      <c r="F66" s="1166"/>
      <c r="G66" s="1166"/>
      <c r="H66" s="1166"/>
      <c r="I66" s="1166"/>
      <c r="J66" s="1166"/>
      <c r="K66" s="1166"/>
      <c r="L66" s="1166"/>
      <c r="M66" s="1166"/>
      <c r="N66" s="1166"/>
      <c r="O66" s="1166"/>
      <c r="P66" s="1166"/>
      <c r="Q66" s="1166"/>
      <c r="R66" s="1166"/>
      <c r="S66" s="1166"/>
      <c r="T66" s="1166"/>
      <c r="U66" s="1166"/>
      <c r="V66" s="1166"/>
      <c r="W66" s="1166"/>
      <c r="X66" s="1166"/>
      <c r="Y66" s="1166"/>
      <c r="Z66" s="1166"/>
      <c r="AA66" s="1166"/>
      <c r="AB66" s="1166"/>
      <c r="AC66" s="1166"/>
      <c r="AD66" s="1166"/>
      <c r="AE66" s="1166"/>
      <c r="AF66" s="1166"/>
      <c r="AG66" s="1166"/>
      <c r="AH66" s="1166"/>
      <c r="AI66" s="1166"/>
      <c r="AJ66" s="1166"/>
      <c r="AK66" s="1166"/>
      <c r="AL66" s="1166"/>
      <c r="AM66" s="1166"/>
      <c r="AN66" s="1166"/>
      <c r="AO66" s="1166"/>
      <c r="AP66" s="1166"/>
      <c r="AQ66" s="1166"/>
      <c r="AR66" s="1166"/>
      <c r="AS66" s="1166"/>
      <c r="AT66" s="1166"/>
      <c r="AU66" s="1166"/>
      <c r="AV66" s="1166"/>
      <c r="AW66" s="1166"/>
      <c r="AX66" s="1166"/>
      <c r="AY66" s="1166"/>
      <c r="AZ66" s="1166"/>
      <c r="BA66" s="1166"/>
      <c r="BB66" s="1166"/>
      <c r="BC66" s="1166"/>
      <c r="BD66" s="1166"/>
      <c r="BE66" s="1166"/>
      <c r="BF66" s="1166"/>
      <c r="BG66" s="1166"/>
      <c r="BH66" s="1166"/>
      <c r="BI66" s="1166"/>
      <c r="BJ66" s="1166"/>
      <c r="BK66" s="1166"/>
      <c r="BL66" s="1166"/>
      <c r="BM66" s="1166"/>
      <c r="BN66" s="1166"/>
      <c r="BO66" s="1166"/>
      <c r="BP66" s="1166"/>
      <c r="BQ66" s="1166"/>
      <c r="BR66" s="1166"/>
      <c r="BS66" s="1166"/>
      <c r="BT66" s="1166"/>
      <c r="BU66" s="1166"/>
      <c r="BV66" s="1166"/>
      <c r="BW66" s="1166"/>
      <c r="BX66" s="1166"/>
      <c r="BY66" s="1166"/>
      <c r="BZ66" s="1166"/>
      <c r="CA66" s="1166"/>
      <c r="CB66" s="1166"/>
      <c r="CC66" s="1166"/>
      <c r="CD66" s="1166"/>
      <c r="CE66" s="1166"/>
      <c r="CF66" s="1166"/>
      <c r="CG66" s="1166"/>
      <c r="CH66" s="1166"/>
      <c r="CI66" s="1166"/>
      <c r="CJ66" s="1166"/>
      <c r="CK66" s="1166"/>
      <c r="CL66" s="1166"/>
      <c r="CM66" s="1166"/>
      <c r="CN66" s="1166"/>
      <c r="CO66" s="1166"/>
    </row>
    <row r="67" spans="1:93" s="1106" customFormat="1" ht="18.7" customHeight="1" x14ac:dyDescent="0.3">
      <c r="A67" s="1154"/>
      <c r="B67" s="1154" t="s">
        <v>303</v>
      </c>
      <c r="C67" s="1166"/>
      <c r="D67" s="1166"/>
      <c r="E67" s="1166"/>
      <c r="F67" s="1166"/>
      <c r="G67" s="1166"/>
      <c r="H67" s="1166"/>
      <c r="I67" s="1166"/>
      <c r="J67" s="1166"/>
      <c r="K67" s="1166"/>
      <c r="L67" s="1166"/>
      <c r="M67" s="1166"/>
      <c r="N67" s="1166"/>
      <c r="O67" s="1166"/>
      <c r="P67" s="1166"/>
      <c r="Q67" s="1166"/>
      <c r="R67" s="1166"/>
      <c r="S67" s="1166"/>
      <c r="T67" s="1166"/>
      <c r="U67" s="1166"/>
      <c r="V67" s="1166"/>
      <c r="W67" s="1166"/>
      <c r="X67" s="1166"/>
      <c r="Y67" s="1166"/>
      <c r="Z67" s="1166"/>
      <c r="AA67" s="1166"/>
      <c r="AB67" s="1166"/>
      <c r="AC67" s="1166"/>
      <c r="AD67" s="1166"/>
      <c r="AE67" s="1166"/>
      <c r="AF67" s="1166"/>
      <c r="AG67" s="1166"/>
      <c r="AH67" s="1166"/>
      <c r="AI67" s="1166"/>
      <c r="AJ67" s="1166"/>
      <c r="AK67" s="1166"/>
      <c r="AL67" s="1166"/>
      <c r="AM67" s="1166"/>
      <c r="AN67" s="1166"/>
      <c r="AO67" s="1166"/>
      <c r="AP67" s="1166"/>
      <c r="AQ67" s="1166"/>
      <c r="AR67" s="1166"/>
      <c r="AS67" s="1166"/>
      <c r="AT67" s="1166"/>
      <c r="AU67" s="1166"/>
      <c r="AV67" s="1166"/>
      <c r="AW67" s="1166"/>
      <c r="AX67" s="1166"/>
      <c r="AY67" s="1166"/>
      <c r="AZ67" s="1166"/>
      <c r="BA67" s="1166"/>
      <c r="BB67" s="1166"/>
      <c r="BC67" s="1166"/>
      <c r="BD67" s="1166"/>
      <c r="BE67" s="1166"/>
      <c r="BF67" s="1166"/>
      <c r="BG67" s="1166"/>
      <c r="BH67" s="1166"/>
      <c r="BI67" s="1166"/>
      <c r="BJ67" s="1166"/>
      <c r="BK67" s="1166"/>
      <c r="BL67" s="1166"/>
      <c r="BM67" s="1166"/>
      <c r="BN67" s="1166"/>
      <c r="BO67" s="1166"/>
      <c r="BP67" s="1166"/>
      <c r="BQ67" s="1166"/>
      <c r="BR67" s="1166"/>
      <c r="BS67" s="1166"/>
      <c r="BT67" s="1166"/>
      <c r="BU67" s="1166"/>
      <c r="BV67" s="1166"/>
      <c r="BW67" s="1166"/>
      <c r="BX67" s="1166"/>
      <c r="BY67" s="1166"/>
      <c r="BZ67" s="1166"/>
      <c r="CA67" s="1166"/>
      <c r="CB67" s="1166"/>
      <c r="CC67" s="1166"/>
      <c r="CD67" s="1166"/>
      <c r="CE67" s="1166"/>
      <c r="CF67" s="1166"/>
      <c r="CG67" s="1166"/>
      <c r="CH67" s="1166"/>
      <c r="CI67" s="1166"/>
      <c r="CJ67" s="1166"/>
      <c r="CK67" s="1166"/>
      <c r="CL67" s="1166"/>
      <c r="CM67" s="1166"/>
      <c r="CN67" s="1166"/>
      <c r="CO67" s="1166"/>
    </row>
    <row r="68" spans="1:93" s="1106" customFormat="1" ht="18.7" customHeight="1" x14ac:dyDescent="0.3">
      <c r="A68" s="1154"/>
      <c r="B68" s="1154" t="s">
        <v>304</v>
      </c>
      <c r="C68" s="1166"/>
      <c r="D68" s="1166"/>
      <c r="E68" s="1166"/>
      <c r="F68" s="1166"/>
      <c r="G68" s="1166"/>
      <c r="H68" s="1166"/>
      <c r="I68" s="1166"/>
      <c r="J68" s="1166"/>
      <c r="K68" s="1166"/>
      <c r="L68" s="1166"/>
      <c r="M68" s="1166"/>
      <c r="N68" s="1166"/>
      <c r="O68" s="1166"/>
      <c r="P68" s="1166"/>
      <c r="Q68" s="1166"/>
      <c r="R68" s="1166"/>
      <c r="S68" s="1166"/>
      <c r="T68" s="1166"/>
      <c r="U68" s="1166"/>
      <c r="V68" s="1166"/>
      <c r="W68" s="1166"/>
      <c r="X68" s="1166"/>
      <c r="Y68" s="1166"/>
      <c r="Z68" s="1166"/>
      <c r="AA68" s="1166"/>
      <c r="AB68" s="1166"/>
      <c r="AC68" s="1166"/>
      <c r="AD68" s="1166"/>
      <c r="AE68" s="1166"/>
      <c r="AF68" s="1166"/>
      <c r="AG68" s="1166"/>
      <c r="AH68" s="1166"/>
      <c r="AI68" s="1166"/>
      <c r="AJ68" s="1166"/>
      <c r="AK68" s="1166"/>
      <c r="AL68" s="1166"/>
      <c r="AM68" s="1166"/>
      <c r="AN68" s="1166"/>
      <c r="AO68" s="1166"/>
      <c r="AP68" s="1166"/>
      <c r="AQ68" s="1166"/>
      <c r="AR68" s="1166"/>
      <c r="AS68" s="1166"/>
      <c r="AT68" s="1166"/>
      <c r="AU68" s="1166"/>
      <c r="AV68" s="1166"/>
      <c r="AW68" s="1166"/>
      <c r="AX68" s="1166"/>
      <c r="AY68" s="1166"/>
      <c r="AZ68" s="1166"/>
      <c r="BA68" s="1166"/>
      <c r="BB68" s="1166"/>
      <c r="BC68" s="1166"/>
      <c r="BD68" s="1166"/>
      <c r="BE68" s="1166"/>
      <c r="BF68" s="1166"/>
      <c r="BG68" s="1166"/>
      <c r="BH68" s="1166"/>
      <c r="BI68" s="1166"/>
      <c r="BJ68" s="1166"/>
      <c r="BK68" s="1166"/>
      <c r="BL68" s="1166"/>
      <c r="BM68" s="1166"/>
      <c r="BN68" s="1166"/>
      <c r="BO68" s="1166"/>
      <c r="BP68" s="1166"/>
      <c r="BQ68" s="1166"/>
      <c r="BR68" s="1166"/>
      <c r="BS68" s="1166"/>
      <c r="BT68" s="1166"/>
      <c r="BU68" s="1166"/>
      <c r="BV68" s="1166"/>
      <c r="BW68" s="1166"/>
      <c r="BX68" s="1166"/>
      <c r="BY68" s="1166"/>
      <c r="BZ68" s="1166"/>
      <c r="CA68" s="1166"/>
      <c r="CB68" s="1166"/>
      <c r="CC68" s="1166"/>
      <c r="CD68" s="1166"/>
      <c r="CE68" s="1166"/>
      <c r="CF68" s="1166"/>
      <c r="CG68" s="1166"/>
      <c r="CH68" s="1166"/>
      <c r="CI68" s="1166"/>
      <c r="CJ68" s="1166"/>
      <c r="CK68" s="1166"/>
      <c r="CL68" s="1166"/>
      <c r="CM68" s="1166"/>
      <c r="CN68" s="1166"/>
      <c r="CO68" s="1166"/>
    </row>
    <row r="69" spans="1:93" s="1106" customFormat="1" ht="18.7" customHeight="1" x14ac:dyDescent="0.3">
      <c r="A69" s="1154"/>
      <c r="B69" s="1154" t="s">
        <v>305</v>
      </c>
      <c r="C69" s="1166"/>
      <c r="D69" s="1166"/>
      <c r="E69" s="1166"/>
      <c r="F69" s="1166"/>
      <c r="G69" s="1166"/>
      <c r="H69" s="1166"/>
      <c r="I69" s="1166"/>
      <c r="J69" s="1166"/>
      <c r="K69" s="1166"/>
      <c r="L69" s="1166"/>
      <c r="M69" s="1166"/>
      <c r="N69" s="1166"/>
      <c r="O69" s="1166"/>
      <c r="P69" s="1166"/>
      <c r="Q69" s="1166"/>
      <c r="R69" s="1166"/>
      <c r="S69" s="1166"/>
      <c r="T69" s="1166"/>
      <c r="U69" s="1166"/>
      <c r="V69" s="1166"/>
      <c r="W69" s="1166"/>
      <c r="X69" s="1166"/>
      <c r="Y69" s="1166"/>
      <c r="Z69" s="1166"/>
      <c r="AA69" s="1166"/>
      <c r="AB69" s="1166"/>
      <c r="AC69" s="1166"/>
      <c r="AD69" s="1166"/>
      <c r="AE69" s="1166"/>
      <c r="AF69" s="1166"/>
      <c r="AG69" s="1166"/>
      <c r="AH69" s="1166"/>
      <c r="AI69" s="1166"/>
      <c r="AJ69" s="1166"/>
      <c r="AK69" s="1166"/>
      <c r="AL69" s="1166"/>
      <c r="AM69" s="1166"/>
      <c r="AN69" s="1166"/>
      <c r="AO69" s="1166"/>
      <c r="AP69" s="1166"/>
      <c r="AQ69" s="1166"/>
      <c r="AR69" s="1166"/>
      <c r="AS69" s="1166"/>
      <c r="AT69" s="1166"/>
      <c r="AU69" s="1166"/>
      <c r="AV69" s="1166"/>
      <c r="AW69" s="1166"/>
      <c r="AX69" s="1166"/>
      <c r="AY69" s="1166"/>
      <c r="AZ69" s="1166"/>
      <c r="BA69" s="1166"/>
      <c r="BB69" s="1166"/>
      <c r="BC69" s="1166"/>
      <c r="BD69" s="1166"/>
      <c r="BE69" s="1166"/>
      <c r="BF69" s="1166"/>
      <c r="BG69" s="1166"/>
      <c r="BH69" s="1166"/>
      <c r="BI69" s="1166"/>
      <c r="BJ69" s="1166"/>
      <c r="BK69" s="1166"/>
      <c r="BL69" s="1166"/>
      <c r="BM69" s="1166"/>
      <c r="BN69" s="1166"/>
      <c r="BO69" s="1166"/>
      <c r="BP69" s="1166"/>
      <c r="BQ69" s="1166"/>
      <c r="BR69" s="1166"/>
      <c r="BS69" s="1166"/>
      <c r="BT69" s="1166"/>
      <c r="BU69" s="1166"/>
      <c r="BV69" s="1166"/>
      <c r="BW69" s="1166"/>
      <c r="BX69" s="1166"/>
      <c r="BY69" s="1166"/>
      <c r="BZ69" s="1166"/>
      <c r="CA69" s="1166"/>
      <c r="CB69" s="1166"/>
      <c r="CC69" s="1166"/>
      <c r="CD69" s="1166"/>
      <c r="CE69" s="1166"/>
      <c r="CF69" s="1166"/>
      <c r="CG69" s="1166"/>
      <c r="CH69" s="1166"/>
      <c r="CI69" s="1166"/>
      <c r="CJ69" s="1166"/>
      <c r="CK69" s="1166"/>
      <c r="CL69" s="1166"/>
      <c r="CM69" s="1166"/>
      <c r="CN69" s="1166"/>
      <c r="CO69" s="1166"/>
    </row>
    <row r="70" spans="1:93" s="1106" customFormat="1" ht="18.7" customHeight="1" x14ac:dyDescent="0.3">
      <c r="A70" s="1154"/>
      <c r="B70" s="1166"/>
      <c r="C70" s="1166"/>
      <c r="D70" s="1166"/>
      <c r="E70" s="1166"/>
      <c r="F70" s="1166"/>
      <c r="G70" s="1166"/>
      <c r="H70" s="1166"/>
      <c r="I70" s="1166"/>
      <c r="J70" s="1166"/>
      <c r="K70" s="1166"/>
      <c r="L70" s="1166"/>
      <c r="M70" s="1166"/>
      <c r="N70" s="1166"/>
      <c r="O70" s="1166"/>
      <c r="P70" s="1166"/>
      <c r="Q70" s="1166"/>
      <c r="R70" s="1166"/>
      <c r="S70" s="1166"/>
      <c r="T70" s="1166"/>
      <c r="U70" s="1166"/>
      <c r="V70" s="1166"/>
      <c r="W70" s="1166"/>
      <c r="X70" s="1166"/>
      <c r="Y70" s="1166"/>
      <c r="Z70" s="1166"/>
      <c r="AA70" s="1166"/>
      <c r="AB70" s="1166"/>
      <c r="AC70" s="1166"/>
      <c r="AD70" s="1166"/>
      <c r="AE70" s="1166"/>
      <c r="AF70" s="1166"/>
      <c r="AG70" s="1166"/>
      <c r="AH70" s="1166"/>
      <c r="AI70" s="1166"/>
      <c r="AJ70" s="1166"/>
      <c r="AK70" s="1166"/>
      <c r="AL70" s="1166"/>
      <c r="AM70" s="1166"/>
      <c r="AN70" s="1166"/>
      <c r="AO70" s="1166"/>
      <c r="AP70" s="1166"/>
      <c r="AQ70" s="1166"/>
      <c r="AR70" s="1166"/>
      <c r="AS70" s="1166"/>
      <c r="AT70" s="1166"/>
      <c r="AU70" s="1166"/>
      <c r="AV70" s="1166"/>
      <c r="AW70" s="1166"/>
      <c r="AX70" s="1166"/>
      <c r="AY70" s="1166"/>
      <c r="AZ70" s="1166"/>
      <c r="BA70" s="1166"/>
      <c r="BB70" s="1166"/>
      <c r="BC70" s="1166"/>
      <c r="BD70" s="1166"/>
      <c r="BE70" s="1166"/>
      <c r="BF70" s="1166"/>
      <c r="BG70" s="1166"/>
      <c r="BH70" s="1166"/>
      <c r="BI70" s="1166"/>
      <c r="BJ70" s="1166"/>
      <c r="BK70" s="1166"/>
      <c r="BL70" s="1166"/>
      <c r="BM70" s="1166"/>
      <c r="BN70" s="1166"/>
      <c r="BO70" s="1166"/>
      <c r="BP70" s="1166"/>
      <c r="BQ70" s="1166"/>
      <c r="BR70" s="1166"/>
      <c r="BS70" s="1166"/>
      <c r="BT70" s="1166"/>
      <c r="BU70" s="1166"/>
      <c r="BV70" s="1166"/>
      <c r="BW70" s="1166"/>
      <c r="BX70" s="1166"/>
      <c r="BY70" s="1166"/>
      <c r="BZ70" s="1166"/>
      <c r="CA70" s="1166"/>
      <c r="CB70" s="1166"/>
      <c r="CC70" s="1166"/>
      <c r="CD70" s="1166"/>
      <c r="CE70" s="1166"/>
      <c r="CF70" s="1166"/>
      <c r="CG70" s="1166"/>
      <c r="CH70" s="1166"/>
      <c r="CI70" s="1166"/>
      <c r="CJ70" s="1166"/>
      <c r="CK70" s="1166"/>
      <c r="CL70" s="1166"/>
      <c r="CM70" s="1166"/>
      <c r="CN70" s="1166"/>
      <c r="CO70" s="1166"/>
    </row>
    <row r="71" spans="1:93" s="1106" customFormat="1" ht="18.7" customHeight="1" x14ac:dyDescent="0.3">
      <c r="A71" s="1154"/>
      <c r="B71" s="1166"/>
      <c r="C71" s="1166"/>
      <c r="D71" s="1166"/>
      <c r="E71" s="1166"/>
      <c r="F71" s="1166"/>
      <c r="G71" s="1166"/>
      <c r="H71" s="1166"/>
      <c r="I71" s="1166"/>
      <c r="J71" s="1166"/>
      <c r="K71" s="1166"/>
      <c r="L71" s="1166"/>
      <c r="M71" s="1166"/>
      <c r="N71" s="1166"/>
      <c r="O71" s="1166"/>
      <c r="P71" s="1166"/>
      <c r="Q71" s="1166"/>
      <c r="R71" s="1166"/>
      <c r="S71" s="1166"/>
      <c r="T71" s="1166"/>
      <c r="U71" s="1166"/>
      <c r="V71" s="1166"/>
      <c r="W71" s="1166"/>
      <c r="X71" s="1166"/>
      <c r="Y71" s="1166"/>
      <c r="Z71" s="1166"/>
      <c r="AA71" s="1166"/>
      <c r="AB71" s="1166"/>
      <c r="AC71" s="1166"/>
      <c r="AD71" s="1166"/>
      <c r="AE71" s="1166"/>
      <c r="AF71" s="1166"/>
      <c r="AG71" s="1166"/>
      <c r="AH71" s="1166"/>
      <c r="AI71" s="1166"/>
      <c r="AJ71" s="1166"/>
      <c r="AK71" s="1166"/>
      <c r="AL71" s="1166"/>
      <c r="AM71" s="1166"/>
      <c r="AN71" s="1166"/>
      <c r="AO71" s="1166"/>
      <c r="AP71" s="1166"/>
      <c r="AQ71" s="1166"/>
      <c r="AR71" s="1166"/>
      <c r="AS71" s="1166"/>
      <c r="AT71" s="1166"/>
      <c r="AU71" s="1166"/>
      <c r="AV71" s="1166"/>
      <c r="AW71" s="1166"/>
      <c r="AX71" s="1166"/>
      <c r="AY71" s="1166"/>
      <c r="AZ71" s="1166"/>
      <c r="BA71" s="1166"/>
      <c r="BB71" s="1166"/>
      <c r="BC71" s="1166"/>
      <c r="BD71" s="1166"/>
      <c r="BE71" s="1166"/>
      <c r="BF71" s="1166"/>
      <c r="BG71" s="1166"/>
      <c r="BH71" s="1166"/>
      <c r="BI71" s="1166"/>
      <c r="BJ71" s="1166"/>
      <c r="BK71" s="1166"/>
      <c r="BL71" s="1166"/>
      <c r="BM71" s="1166"/>
      <c r="BN71" s="1166"/>
      <c r="BO71" s="1166"/>
      <c r="BP71" s="1166"/>
      <c r="BQ71" s="1166"/>
      <c r="BR71" s="1166"/>
      <c r="BS71" s="1166"/>
      <c r="BT71" s="1166"/>
      <c r="BU71" s="1166"/>
      <c r="BV71" s="1166"/>
      <c r="BW71" s="1166"/>
      <c r="BX71" s="1166"/>
      <c r="BY71" s="1166"/>
      <c r="BZ71" s="1166"/>
      <c r="CA71" s="1166"/>
      <c r="CB71" s="1166"/>
      <c r="CC71" s="1166"/>
      <c r="CD71" s="1166"/>
      <c r="CE71" s="1166"/>
      <c r="CF71" s="1166"/>
      <c r="CG71" s="1166"/>
      <c r="CH71" s="1166"/>
      <c r="CI71" s="1166"/>
      <c r="CJ71" s="1166"/>
      <c r="CK71" s="1166"/>
      <c r="CL71" s="1166"/>
      <c r="CM71" s="1166"/>
      <c r="CN71" s="1166"/>
      <c r="CO71" s="1166"/>
    </row>
    <row r="72" spans="1:93" s="1106" customFormat="1" ht="18.7" customHeight="1" x14ac:dyDescent="0.3">
      <c r="A72" s="1154"/>
      <c r="B72" s="1166"/>
      <c r="C72" s="1166"/>
      <c r="D72" s="1166"/>
      <c r="E72" s="1166"/>
      <c r="F72" s="1166"/>
      <c r="G72" s="1166"/>
      <c r="H72" s="1166"/>
      <c r="I72" s="1166"/>
      <c r="J72" s="1166"/>
      <c r="K72" s="1166"/>
      <c r="L72" s="1166"/>
      <c r="M72" s="1166"/>
      <c r="N72" s="1166"/>
      <c r="O72" s="1166"/>
      <c r="P72" s="1166"/>
      <c r="Q72" s="1166"/>
      <c r="R72" s="1166"/>
      <c r="S72" s="1166"/>
      <c r="T72" s="1166"/>
      <c r="U72" s="1166"/>
      <c r="V72" s="1166"/>
      <c r="W72" s="1166"/>
      <c r="X72" s="1166"/>
      <c r="Y72" s="1166"/>
      <c r="Z72" s="1166"/>
      <c r="AA72" s="1166"/>
      <c r="AB72" s="1166"/>
      <c r="AC72" s="1166"/>
      <c r="AD72" s="1166"/>
      <c r="AE72" s="1166"/>
      <c r="AF72" s="1166"/>
      <c r="AG72" s="1166"/>
      <c r="AH72" s="1166"/>
      <c r="AI72" s="1166"/>
      <c r="AJ72" s="1166"/>
      <c r="AK72" s="1166"/>
      <c r="AL72" s="1166"/>
      <c r="AM72" s="1166"/>
      <c r="AN72" s="1166"/>
      <c r="AO72" s="1166"/>
      <c r="AP72" s="1166"/>
      <c r="AQ72" s="1166"/>
      <c r="AR72" s="1166"/>
      <c r="AS72" s="1166"/>
      <c r="AT72" s="1166"/>
      <c r="AU72" s="1166"/>
      <c r="AV72" s="1166"/>
      <c r="AW72" s="1166"/>
      <c r="AX72" s="1166"/>
      <c r="AY72" s="1166"/>
      <c r="AZ72" s="1166"/>
      <c r="BA72" s="1166"/>
      <c r="BB72" s="1166"/>
      <c r="BC72" s="1166"/>
      <c r="BD72" s="1166"/>
      <c r="BE72" s="1166"/>
      <c r="BF72" s="1166"/>
      <c r="BG72" s="1166"/>
      <c r="BH72" s="1166"/>
      <c r="BI72" s="1166"/>
      <c r="BJ72" s="1166"/>
      <c r="BK72" s="1166"/>
      <c r="BL72" s="1166"/>
      <c r="BM72" s="1166"/>
      <c r="BN72" s="1166"/>
      <c r="BO72" s="1166"/>
      <c r="BP72" s="1166"/>
      <c r="BQ72" s="1166"/>
      <c r="BR72" s="1166"/>
      <c r="BS72" s="1166"/>
      <c r="BT72" s="1166"/>
      <c r="BU72" s="1166"/>
      <c r="BV72" s="1166"/>
      <c r="BW72" s="1166"/>
      <c r="BX72" s="1166"/>
      <c r="BY72" s="1166"/>
      <c r="BZ72" s="1166"/>
      <c r="CA72" s="1166"/>
      <c r="CB72" s="1166"/>
      <c r="CC72" s="1166"/>
      <c r="CD72" s="1166"/>
      <c r="CE72" s="1166"/>
      <c r="CF72" s="1166"/>
      <c r="CG72" s="1166"/>
      <c r="CH72" s="1166"/>
      <c r="CI72" s="1166"/>
      <c r="CJ72" s="1166"/>
      <c r="CK72" s="1166"/>
      <c r="CL72" s="1166"/>
      <c r="CM72" s="1166"/>
      <c r="CN72" s="1166"/>
      <c r="CO72" s="1166"/>
    </row>
  </sheetData>
  <phoneticPr fontId="25" type="noConversion"/>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CA40-2ED4-41DE-92B9-37D6A03373D8}">
  <sheetPr codeName="Sheet141"/>
  <dimension ref="A1:U50"/>
  <sheetViews>
    <sheetView showGridLines="0" tabSelected="1" zoomScaleNormal="100" workbookViewId="0">
      <selection activeCell="F9" sqref="F9"/>
    </sheetView>
  </sheetViews>
  <sheetFormatPr defaultColWidth="9" defaultRowHeight="17.2" customHeight="1" x14ac:dyDescent="0.45"/>
  <cols>
    <col min="1" max="1" width="9" style="1238"/>
    <col min="2" max="2" width="30.19921875" style="1238" bestFit="1" customWidth="1"/>
    <col min="3" max="3" width="5.796875" style="1239" bestFit="1" customWidth="1"/>
    <col min="4" max="7" width="6.19921875" style="1239" customWidth="1"/>
    <col min="8" max="8" width="5.796875" style="1239" bestFit="1" customWidth="1"/>
    <col min="9" max="14" width="6.19921875" style="1239" customWidth="1"/>
    <col min="15" max="15" width="5" style="1239" customWidth="1"/>
    <col min="16" max="17" width="10.796875" style="1238" customWidth="1"/>
    <col min="18" max="18" width="4.19921875" style="1247" customWidth="1"/>
    <col min="19" max="21" width="6.796875" style="1247" customWidth="1"/>
    <col min="22" max="16384" width="9" style="1112"/>
  </cols>
  <sheetData>
    <row r="1" spans="1:21" s="1234" customFormat="1" ht="17.2" customHeight="1" x14ac:dyDescent="0.45">
      <c r="A1" s="1238"/>
      <c r="B1" s="1207" t="s">
        <v>288</v>
      </c>
      <c r="C1" s="1155"/>
      <c r="D1" s="1155"/>
      <c r="E1" s="1155"/>
      <c r="F1" s="1155"/>
      <c r="G1" s="1155"/>
      <c r="H1" s="1155"/>
      <c r="I1" s="1155"/>
      <c r="J1" s="1155"/>
      <c r="K1" s="1155"/>
      <c r="L1" s="1155"/>
      <c r="M1" s="1155"/>
      <c r="N1" s="1155"/>
      <c r="O1" s="1187"/>
      <c r="P1" s="1187"/>
      <c r="Q1" s="1187"/>
      <c r="R1" s="1244"/>
      <c r="S1" s="1244"/>
      <c r="T1" s="1244"/>
      <c r="U1" s="1244"/>
    </row>
    <row r="2" spans="1:21" ht="17.2" customHeight="1" x14ac:dyDescent="0.45">
      <c r="B2" s="1187"/>
      <c r="C2" s="1155"/>
      <c r="D2" s="1155"/>
      <c r="E2" s="1155"/>
      <c r="F2" s="1155"/>
      <c r="G2" s="1155"/>
      <c r="H2" s="1155"/>
      <c r="I2" s="1155"/>
      <c r="J2" s="1155"/>
      <c r="K2" s="1155"/>
      <c r="L2" s="1155"/>
      <c r="M2" s="1155"/>
      <c r="N2" s="1155"/>
      <c r="O2" s="1187"/>
      <c r="P2" s="1187"/>
      <c r="Q2" s="1187"/>
      <c r="R2" s="1244"/>
      <c r="S2" s="1244"/>
      <c r="T2" s="1244"/>
      <c r="U2" s="1244"/>
    </row>
    <row r="3" spans="1:21" ht="17.2" customHeight="1" x14ac:dyDescent="0.45">
      <c r="B3" s="1187"/>
      <c r="C3" s="1155"/>
      <c r="D3" s="1155"/>
      <c r="E3" s="1155"/>
      <c r="F3" s="1155"/>
      <c r="G3" s="1155"/>
      <c r="H3" s="1155"/>
      <c r="I3" s="1155"/>
      <c r="J3" s="1155"/>
      <c r="K3" s="1155"/>
      <c r="L3" s="1155"/>
      <c r="M3" s="1155"/>
      <c r="N3" s="1155"/>
      <c r="O3" s="1187"/>
      <c r="P3" s="1187"/>
      <c r="Q3" s="1187"/>
      <c r="R3" s="1244"/>
      <c r="S3" s="1244"/>
      <c r="T3" s="1244"/>
      <c r="U3" s="1244"/>
    </row>
    <row r="4" spans="1:21" ht="25.5" customHeight="1" x14ac:dyDescent="0.45">
      <c r="A4" s="1168"/>
      <c r="B4" s="1194" t="s">
        <v>121</v>
      </c>
      <c r="C4" s="1113">
        <v>2015</v>
      </c>
      <c r="D4" s="1113">
        <v>2016</v>
      </c>
      <c r="E4" s="1113">
        <v>2017</v>
      </c>
      <c r="F4" s="1113">
        <v>2018</v>
      </c>
      <c r="G4" s="1113">
        <v>2019</v>
      </c>
      <c r="H4" s="1113">
        <v>2020</v>
      </c>
      <c r="I4" s="1113">
        <v>2021</v>
      </c>
      <c r="J4" s="1113">
        <v>2022</v>
      </c>
      <c r="K4" s="1113">
        <v>2023</v>
      </c>
      <c r="L4" s="1113">
        <v>2024</v>
      </c>
      <c r="M4" s="1113">
        <v>2025</v>
      </c>
      <c r="N4" s="1113" t="s">
        <v>278</v>
      </c>
      <c r="O4" s="1113"/>
      <c r="P4" s="1241" t="s">
        <v>282</v>
      </c>
      <c r="Q4" s="1241" t="s">
        <v>281</v>
      </c>
      <c r="R4" s="1113"/>
      <c r="S4" s="1245" t="s">
        <v>272</v>
      </c>
      <c r="T4" s="1245" t="s">
        <v>283</v>
      </c>
      <c r="U4" s="1245" t="s">
        <v>286</v>
      </c>
    </row>
    <row r="5" spans="1:21" ht="17.2" customHeight="1" x14ac:dyDescent="0.45">
      <c r="B5" s="1235"/>
      <c r="C5" s="1108"/>
      <c r="D5" s="1108"/>
      <c r="E5" s="1108"/>
      <c r="F5" s="1108"/>
      <c r="G5" s="1108"/>
      <c r="H5" s="1108"/>
      <c r="I5" s="1108"/>
      <c r="J5" s="1108"/>
      <c r="K5" s="1108"/>
      <c r="L5" s="1108"/>
      <c r="M5" s="1108"/>
      <c r="N5" s="1108"/>
      <c r="O5" s="1108"/>
      <c r="P5" s="1195"/>
      <c r="Q5" s="1195"/>
      <c r="R5" s="1244"/>
      <c r="S5" s="1244"/>
      <c r="T5" s="1244"/>
      <c r="U5" s="1244"/>
    </row>
    <row r="6" spans="1:21" ht="17.2" customHeight="1" x14ac:dyDescent="0.45">
      <c r="B6" s="1216" t="s">
        <v>27</v>
      </c>
      <c r="C6" s="1210">
        <v>1185</v>
      </c>
      <c r="D6" s="1210">
        <v>1210</v>
      </c>
      <c r="E6" s="1210">
        <v>1325</v>
      </c>
      <c r="F6" s="1210">
        <v>1430</v>
      </c>
      <c r="G6" s="1210">
        <v>1612.0742534380734</v>
      </c>
      <c r="H6" s="1210">
        <v>1553.2832709086374</v>
      </c>
      <c r="I6" s="1210">
        <v>1618.7749100025771</v>
      </c>
      <c r="J6" s="1210">
        <v>1370.1796226551724</v>
      </c>
      <c r="K6" s="1210">
        <v>1113.7999689451419</v>
      </c>
      <c r="L6" s="1210">
        <v>1162.5740845521038</v>
      </c>
      <c r="M6" s="1210">
        <v>1231.8908990188379</v>
      </c>
      <c r="N6" s="1210">
        <v>1422.0928289185563</v>
      </c>
      <c r="O6" s="1210"/>
      <c r="P6" s="1220">
        <v>5.9623567553924284E-2</v>
      </c>
      <c r="Q6" s="1220">
        <v>0.1543983562596396</v>
      </c>
      <c r="R6" s="1108"/>
      <c r="S6" s="1116">
        <v>318.87953064704942</v>
      </c>
      <c r="T6" s="1116">
        <v>354.42974784057816</v>
      </c>
      <c r="U6" s="1116">
        <v>374.45980231662787</v>
      </c>
    </row>
    <row r="7" spans="1:21" ht="17.2" customHeight="1" x14ac:dyDescent="0.45">
      <c r="B7" s="1105" t="s">
        <v>15</v>
      </c>
      <c r="C7" s="1105"/>
      <c r="D7" s="1105"/>
      <c r="E7" s="1105"/>
      <c r="F7" s="1108"/>
      <c r="G7" s="1108">
        <v>521.96443133044988</v>
      </c>
      <c r="H7" s="1108">
        <v>486.46234341116582</v>
      </c>
      <c r="I7" s="1108">
        <v>490.32325304068854</v>
      </c>
      <c r="J7" s="1108">
        <v>457.83461666284836</v>
      </c>
      <c r="K7" s="1108">
        <v>310.98629176542988</v>
      </c>
      <c r="L7" s="1108">
        <v>326.55334937478602</v>
      </c>
      <c r="M7" s="1108">
        <v>349.38492821928253</v>
      </c>
      <c r="N7" s="1108"/>
      <c r="O7" s="1108"/>
      <c r="P7" s="1242"/>
      <c r="Q7" s="1242"/>
      <c r="R7" s="1108"/>
      <c r="S7" s="1109"/>
      <c r="T7" s="1109"/>
      <c r="U7" s="1109"/>
    </row>
    <row r="8" spans="1:21" ht="17.2" customHeight="1" x14ac:dyDescent="0.45">
      <c r="B8" s="1105" t="s">
        <v>16</v>
      </c>
      <c r="C8" s="1105"/>
      <c r="D8" s="1105"/>
      <c r="E8" s="1105"/>
      <c r="F8" s="1108"/>
      <c r="G8" s="1108">
        <v>791.91191077399935</v>
      </c>
      <c r="H8" s="1108">
        <v>822.90904790335776</v>
      </c>
      <c r="I8" s="1108">
        <v>842.28333154689142</v>
      </c>
      <c r="J8" s="1108">
        <v>686.57433546710149</v>
      </c>
      <c r="K8" s="1108">
        <v>580.46438143422347</v>
      </c>
      <c r="L8" s="1108">
        <v>585.0975899347369</v>
      </c>
      <c r="M8" s="1108">
        <v>615</v>
      </c>
      <c r="N8" s="1108"/>
      <c r="O8" s="1108"/>
      <c r="P8" s="1242"/>
      <c r="Q8" s="1242"/>
      <c r="R8" s="1108"/>
      <c r="S8" s="1109"/>
      <c r="T8" s="1109"/>
      <c r="U8" s="1109"/>
    </row>
    <row r="9" spans="1:21" ht="17.2" customHeight="1" x14ac:dyDescent="0.45">
      <c r="B9" s="1105" t="s">
        <v>17</v>
      </c>
      <c r="C9" s="1105"/>
      <c r="D9" s="1105"/>
      <c r="E9" s="1105"/>
      <c r="F9" s="1108"/>
      <c r="G9" s="1108">
        <v>137.17877933747812</v>
      </c>
      <c r="H9" s="1108">
        <v>92.456249211961563</v>
      </c>
      <c r="I9" s="1108">
        <v>114.33340319358065</v>
      </c>
      <c r="J9" s="1108">
        <v>81.064644230088874</v>
      </c>
      <c r="K9" s="1108">
        <v>73.400124027532755</v>
      </c>
      <c r="L9" s="1108">
        <v>83.621452927293532</v>
      </c>
      <c r="M9" s="1108">
        <v>77.018670511581661</v>
      </c>
      <c r="N9" s="1108"/>
      <c r="O9" s="1108"/>
      <c r="P9" s="1242"/>
      <c r="Q9" s="1242"/>
      <c r="R9" s="1108"/>
      <c r="S9" s="1109"/>
      <c r="T9" s="1109"/>
      <c r="U9" s="1109"/>
    </row>
    <row r="10" spans="1:21" ht="17.2" customHeight="1" x14ac:dyDescent="0.45">
      <c r="B10" s="1105" t="s">
        <v>18</v>
      </c>
      <c r="C10" s="1105"/>
      <c r="D10" s="1105"/>
      <c r="E10" s="1105"/>
      <c r="F10" s="1108"/>
      <c r="G10" s="1108">
        <v>34.828350514057959</v>
      </c>
      <c r="H10" s="1108">
        <v>68.220894549786465</v>
      </c>
      <c r="I10" s="1108">
        <v>77.103363145820268</v>
      </c>
      <c r="J10" s="1108">
        <v>59.126478257613975</v>
      </c>
      <c r="K10" s="1108">
        <v>52.808381312470466</v>
      </c>
      <c r="L10" s="1108">
        <v>71.819398584959842</v>
      </c>
      <c r="M10" s="1108">
        <v>82.592308372703812</v>
      </c>
      <c r="N10" s="1108"/>
      <c r="O10" s="1108"/>
      <c r="P10" s="1242"/>
      <c r="Q10" s="1242"/>
      <c r="R10" s="1108"/>
      <c r="S10" s="1109"/>
      <c r="T10" s="1109"/>
      <c r="U10" s="1109"/>
    </row>
    <row r="11" spans="1:21" ht="17.2" customHeight="1" x14ac:dyDescent="0.45">
      <c r="B11" s="1197" t="s">
        <v>19</v>
      </c>
      <c r="C11" s="1197"/>
      <c r="D11" s="1197"/>
      <c r="E11" s="1197"/>
      <c r="F11" s="1126"/>
      <c r="G11" s="1126">
        <v>126.19078148208806</v>
      </c>
      <c r="H11" s="1126">
        <v>83.234735832366013</v>
      </c>
      <c r="I11" s="1126">
        <v>94.731559075596124</v>
      </c>
      <c r="J11" s="1126">
        <v>85.5795480375198</v>
      </c>
      <c r="K11" s="1126">
        <v>96.140790405485191</v>
      </c>
      <c r="L11" s="1126">
        <v>95.482293730327356</v>
      </c>
      <c r="M11" s="1126">
        <v>107.8949919152699</v>
      </c>
      <c r="N11" s="1126"/>
      <c r="O11" s="1126"/>
      <c r="P11" s="1243"/>
      <c r="Q11" s="1243"/>
      <c r="R11" s="1108"/>
      <c r="S11" s="1236"/>
      <c r="T11" s="1236"/>
      <c r="U11" s="1236"/>
    </row>
    <row r="12" spans="1:21" ht="17.2" customHeight="1" x14ac:dyDescent="0.45">
      <c r="B12" s="1216" t="s">
        <v>5</v>
      </c>
      <c r="C12" s="1210">
        <v>515</v>
      </c>
      <c r="D12" s="1210">
        <v>625</v>
      </c>
      <c r="E12" s="1210">
        <v>560</v>
      </c>
      <c r="F12" s="1210">
        <v>505</v>
      </c>
      <c r="G12" s="1210">
        <v>476.430635159931</v>
      </c>
      <c r="H12" s="1210">
        <v>421.8531526017257</v>
      </c>
      <c r="I12" s="1210">
        <v>421.87004602078503</v>
      </c>
      <c r="J12" s="1210">
        <v>372.24436178064707</v>
      </c>
      <c r="K12" s="1210">
        <v>330.71592481129443</v>
      </c>
      <c r="L12" s="1210">
        <v>297.63964449530215</v>
      </c>
      <c r="M12" s="1210">
        <v>356.13803003888017</v>
      </c>
      <c r="N12" s="1210">
        <v>292.56211389450874</v>
      </c>
      <c r="O12" s="1210"/>
      <c r="P12" s="1220">
        <v>0.19654097370923762</v>
      </c>
      <c r="Q12" s="1220">
        <v>-0.17851481948566617</v>
      </c>
      <c r="R12" s="1108"/>
      <c r="S12" s="1116">
        <v>89.876591219102878</v>
      </c>
      <c r="T12" s="1116">
        <v>83.946867405951025</v>
      </c>
      <c r="U12" s="1116">
        <v>68.111697914685919</v>
      </c>
    </row>
    <row r="13" spans="1:21" ht="17.2" customHeight="1" x14ac:dyDescent="0.45">
      <c r="B13" s="1105" t="s">
        <v>15</v>
      </c>
      <c r="C13" s="1108"/>
      <c r="D13" s="1108"/>
      <c r="E13" s="1108"/>
      <c r="F13" s="1108"/>
      <c r="G13" s="1108">
        <v>3.15</v>
      </c>
      <c r="H13" s="1108">
        <v>2.85</v>
      </c>
      <c r="I13" s="1108">
        <v>2.95</v>
      </c>
      <c r="J13" s="1108">
        <v>2.87</v>
      </c>
      <c r="K13" s="1108">
        <v>2.92</v>
      </c>
      <c r="L13" s="1108">
        <v>3</v>
      </c>
      <c r="M13" s="1108">
        <v>3.0518999999999998</v>
      </c>
      <c r="N13" s="1108"/>
      <c r="O13" s="1108"/>
      <c r="P13" s="1242"/>
      <c r="Q13" s="1242"/>
      <c r="R13" s="1109"/>
      <c r="S13" s="1109"/>
      <c r="T13" s="1109"/>
      <c r="U13" s="1109"/>
    </row>
    <row r="14" spans="1:21" ht="17.2" customHeight="1" x14ac:dyDescent="0.45">
      <c r="B14" s="1105" t="s">
        <v>16</v>
      </c>
      <c r="C14" s="1108"/>
      <c r="D14" s="1108"/>
      <c r="E14" s="1108"/>
      <c r="F14" s="1108"/>
      <c r="G14" s="1108">
        <v>4.0467857340539544</v>
      </c>
      <c r="H14" s="1108">
        <v>3.6073606963774925</v>
      </c>
      <c r="I14" s="1108">
        <v>3.3141277157711224</v>
      </c>
      <c r="J14" s="1108">
        <v>3.7637455027361488</v>
      </c>
      <c r="K14" s="1108">
        <v>3.6226739321328578</v>
      </c>
      <c r="L14" s="1108">
        <v>3.6941434424688473</v>
      </c>
      <c r="M14" s="1108">
        <v>3.9021799842560916</v>
      </c>
      <c r="N14" s="1108"/>
      <c r="O14" s="1237"/>
      <c r="P14" s="1242"/>
      <c r="Q14" s="1242"/>
      <c r="R14" s="1109"/>
      <c r="S14" s="1109"/>
      <c r="T14" s="1109"/>
      <c r="U14" s="1109"/>
    </row>
    <row r="15" spans="1:21" ht="17.2" customHeight="1" x14ac:dyDescent="0.45">
      <c r="B15" s="1105" t="s">
        <v>17</v>
      </c>
      <c r="C15" s="1108"/>
      <c r="D15" s="1108"/>
      <c r="E15" s="1108"/>
      <c r="F15" s="1108"/>
      <c r="G15" s="1108">
        <v>187.4376351734617</v>
      </c>
      <c r="H15" s="1108">
        <v>162.41693582805777</v>
      </c>
      <c r="I15" s="1108">
        <v>160</v>
      </c>
      <c r="J15" s="1108">
        <v>164.8</v>
      </c>
      <c r="K15" s="1108">
        <v>136</v>
      </c>
      <c r="L15" s="1108">
        <v>107</v>
      </c>
      <c r="M15" s="1108">
        <v>111</v>
      </c>
      <c r="N15" s="1108"/>
      <c r="O15" s="1108"/>
      <c r="P15" s="1242"/>
      <c r="Q15" s="1242"/>
      <c r="R15" s="1108"/>
      <c r="S15" s="1109"/>
      <c r="T15" s="1109"/>
      <c r="U15" s="1109"/>
    </row>
    <row r="16" spans="1:21" ht="17.2" customHeight="1" x14ac:dyDescent="0.45">
      <c r="B16" s="1105" t="s">
        <v>18</v>
      </c>
      <c r="C16" s="1108"/>
      <c r="D16" s="1108"/>
      <c r="E16" s="1108"/>
      <c r="F16" s="1108"/>
      <c r="G16" s="1108">
        <v>276.49621425241537</v>
      </c>
      <c r="H16" s="1108">
        <v>247.87885607729038</v>
      </c>
      <c r="I16" s="1108">
        <v>250.20591830501394</v>
      </c>
      <c r="J16" s="1108">
        <v>195.16061627791089</v>
      </c>
      <c r="K16" s="1108">
        <v>183.17325087916157</v>
      </c>
      <c r="L16" s="1108">
        <v>179.04550105283332</v>
      </c>
      <c r="M16" s="1108">
        <v>233.2339500546241</v>
      </c>
      <c r="N16" s="1108"/>
      <c r="O16" s="1108"/>
      <c r="P16" s="1242"/>
      <c r="Q16" s="1242"/>
      <c r="R16" s="1108"/>
      <c r="S16" s="1109"/>
      <c r="T16" s="1109"/>
      <c r="U16" s="1109"/>
    </row>
    <row r="17" spans="1:21" ht="17.2" customHeight="1" x14ac:dyDescent="0.45">
      <c r="B17" s="1197" t="s">
        <v>19</v>
      </c>
      <c r="C17" s="1126"/>
      <c r="D17" s="1126"/>
      <c r="E17" s="1126"/>
      <c r="F17" s="1126"/>
      <c r="G17" s="1126">
        <v>5.3</v>
      </c>
      <c r="H17" s="1126">
        <v>5.0999999999999996</v>
      </c>
      <c r="I17" s="1126">
        <v>5.4</v>
      </c>
      <c r="J17" s="1126">
        <v>5.65</v>
      </c>
      <c r="K17" s="1126">
        <v>5</v>
      </c>
      <c r="L17" s="1126">
        <v>4.9000000000000004</v>
      </c>
      <c r="M17" s="1126">
        <v>4.95</v>
      </c>
      <c r="N17" s="1126"/>
      <c r="O17" s="1126"/>
      <c r="P17" s="1243"/>
      <c r="Q17" s="1243"/>
      <c r="R17" s="1108"/>
      <c r="S17" s="1236"/>
      <c r="T17" s="1236"/>
      <c r="U17" s="1236"/>
    </row>
    <row r="18" spans="1:21" ht="17.2" customHeight="1" x14ac:dyDescent="0.45">
      <c r="B18" s="1216" t="s">
        <v>6</v>
      </c>
      <c r="C18" s="1210">
        <v>20</v>
      </c>
      <c r="D18" s="1210">
        <v>25</v>
      </c>
      <c r="E18" s="1210">
        <v>30</v>
      </c>
      <c r="F18" s="1210">
        <v>30</v>
      </c>
      <c r="G18" s="1210">
        <v>68.990803623210965</v>
      </c>
      <c r="H18" s="1210">
        <v>66.060853747795164</v>
      </c>
      <c r="I18" s="1210">
        <v>66.666325475857519</v>
      </c>
      <c r="J18" s="1210">
        <v>68.558333028147302</v>
      </c>
      <c r="K18" s="1210">
        <v>70.555073397726474</v>
      </c>
      <c r="L18" s="1210">
        <v>75.630359382413076</v>
      </c>
      <c r="M18" s="1210">
        <v>81.179823463055925</v>
      </c>
      <c r="N18" s="1210">
        <v>87.68454556355934</v>
      </c>
      <c r="O18" s="1210"/>
      <c r="P18" s="1220">
        <v>7.337614320438246E-2</v>
      </c>
      <c r="Q18" s="1220">
        <v>8.012732503001363E-2</v>
      </c>
      <c r="R18" s="1108"/>
      <c r="S18" s="1116">
        <v>19.889056748448702</v>
      </c>
      <c r="T18" s="1116">
        <v>20.825079571345341</v>
      </c>
      <c r="U18" s="1116">
        <v>23.017193210434328</v>
      </c>
    </row>
    <row r="19" spans="1:21" ht="17.2" customHeight="1" x14ac:dyDescent="0.35">
      <c r="A19" s="1187"/>
      <c r="B19" s="1105" t="s">
        <v>15</v>
      </c>
      <c r="C19" s="1108"/>
      <c r="D19" s="1108"/>
      <c r="E19" s="1108"/>
      <c r="F19" s="1108"/>
      <c r="G19" s="1108">
        <v>14.904</v>
      </c>
      <c r="H19" s="1108">
        <v>12.419999999999998</v>
      </c>
      <c r="I19" s="1108">
        <v>12</v>
      </c>
      <c r="J19" s="1108">
        <v>12.84</v>
      </c>
      <c r="K19" s="1108">
        <v>12.364560620577478</v>
      </c>
      <c r="L19" s="1108">
        <v>14.5</v>
      </c>
      <c r="M19" s="1108">
        <v>17.79</v>
      </c>
      <c r="N19" s="1108"/>
      <c r="O19" s="1108"/>
      <c r="P19" s="1242"/>
      <c r="Q19" s="1242"/>
      <c r="R19" s="1109"/>
      <c r="S19" s="1109"/>
      <c r="T19" s="1109"/>
      <c r="U19" s="1109"/>
    </row>
    <row r="20" spans="1:21" ht="17.2" customHeight="1" x14ac:dyDescent="0.35">
      <c r="A20" s="1187"/>
      <c r="B20" s="1105" t="s">
        <v>16</v>
      </c>
      <c r="C20" s="1108"/>
      <c r="D20" s="1108"/>
      <c r="E20" s="1108"/>
      <c r="F20" s="1108"/>
      <c r="G20" s="1108">
        <v>10.857925070120961</v>
      </c>
      <c r="H20" s="1108">
        <v>10.315028816614914</v>
      </c>
      <c r="I20" s="1108">
        <v>10.857925070120961</v>
      </c>
      <c r="J20" s="1108">
        <v>11.075083571523381</v>
      </c>
      <c r="K20" s="1108">
        <v>12.914487857581435</v>
      </c>
      <c r="L20" s="1108">
        <v>15.11106656332128</v>
      </c>
      <c r="M20" s="1108">
        <v>17.341819164421246</v>
      </c>
      <c r="N20" s="1108"/>
      <c r="O20" s="1108"/>
      <c r="P20" s="1242"/>
      <c r="Q20" s="1242"/>
      <c r="R20" s="1246"/>
      <c r="S20" s="1109"/>
      <c r="T20" s="1109"/>
      <c r="U20" s="1109"/>
    </row>
    <row r="21" spans="1:21" ht="17.2" customHeight="1" x14ac:dyDescent="0.35">
      <c r="A21" s="1187"/>
      <c r="B21" s="1105" t="s">
        <v>17</v>
      </c>
      <c r="C21" s="1108"/>
      <c r="D21" s="1108"/>
      <c r="E21" s="1108"/>
      <c r="F21" s="1108"/>
      <c r="G21" s="1108">
        <v>34</v>
      </c>
      <c r="H21" s="1108">
        <v>34</v>
      </c>
      <c r="I21" s="1108">
        <v>34</v>
      </c>
      <c r="J21" s="1108">
        <v>34</v>
      </c>
      <c r="K21" s="1108">
        <v>34</v>
      </c>
      <c r="L21" s="1108">
        <v>34</v>
      </c>
      <c r="M21" s="1108">
        <v>33.32</v>
      </c>
      <c r="N21" s="1108"/>
      <c r="O21" s="1108"/>
      <c r="P21" s="1242"/>
      <c r="Q21" s="1242"/>
      <c r="R21" s="1246"/>
      <c r="S21" s="1109"/>
      <c r="T21" s="1109"/>
      <c r="U21" s="1109"/>
    </row>
    <row r="22" spans="1:21" ht="17.2" customHeight="1" x14ac:dyDescent="0.45">
      <c r="B22" s="1105" t="s">
        <v>18</v>
      </c>
      <c r="C22" s="1108"/>
      <c r="D22" s="1108"/>
      <c r="E22" s="1108"/>
      <c r="F22" s="1108"/>
      <c r="G22" s="1108">
        <v>7.2</v>
      </c>
      <c r="H22" s="1108">
        <v>7.4</v>
      </c>
      <c r="I22" s="1108">
        <v>7.9</v>
      </c>
      <c r="J22" s="1108">
        <v>8.6999999999999993</v>
      </c>
      <c r="K22" s="1108">
        <v>9.3524999999999991</v>
      </c>
      <c r="L22" s="1108">
        <v>10.007175</v>
      </c>
      <c r="M22" s="1108">
        <v>10.6076055</v>
      </c>
      <c r="N22" s="1108"/>
      <c r="O22" s="1108"/>
      <c r="P22" s="1242"/>
      <c r="Q22" s="1242"/>
      <c r="R22" s="1108"/>
      <c r="S22" s="1109"/>
      <c r="T22" s="1109"/>
      <c r="U22" s="1109"/>
    </row>
    <row r="23" spans="1:21" ht="17.2" customHeight="1" x14ac:dyDescent="0.45">
      <c r="B23" s="1197" t="s">
        <v>19</v>
      </c>
      <c r="C23" s="1126"/>
      <c r="D23" s="1126"/>
      <c r="E23" s="1126"/>
      <c r="F23" s="1126"/>
      <c r="G23" s="1126">
        <v>2.0288785530900113</v>
      </c>
      <c r="H23" s="1126">
        <v>1.9258249311802376</v>
      </c>
      <c r="I23" s="1126">
        <v>1.908400405736556</v>
      </c>
      <c r="J23" s="1126">
        <v>1.9432494566239196</v>
      </c>
      <c r="K23" s="1126">
        <v>1.9235249195675481</v>
      </c>
      <c r="L23" s="1126">
        <v>2.0121178190918036</v>
      </c>
      <c r="M23" s="1126">
        <v>2.1203987986346822</v>
      </c>
      <c r="N23" s="1126"/>
      <c r="O23" s="1126"/>
      <c r="P23" s="1243"/>
      <c r="Q23" s="1243"/>
      <c r="R23" s="1108"/>
      <c r="S23" s="1236"/>
      <c r="T23" s="1236"/>
      <c r="U23" s="1236"/>
    </row>
    <row r="25" spans="1:21" ht="17.2" customHeight="1" x14ac:dyDescent="0.45">
      <c r="B25" s="1249" t="s">
        <v>307</v>
      </c>
      <c r="C25" s="1240"/>
      <c r="D25" s="1240"/>
      <c r="E25" s="1240"/>
      <c r="F25" s="1240"/>
      <c r="G25" s="1240"/>
      <c r="H25" s="1240"/>
      <c r="I25" s="1240"/>
      <c r="J25" s="1240"/>
      <c r="K25" s="1240"/>
      <c r="L25" s="1240"/>
      <c r="M25" s="1240"/>
      <c r="N25" s="1240"/>
    </row>
    <row r="26" spans="1:21" ht="17.2" customHeight="1" x14ac:dyDescent="0.45">
      <c r="B26" s="1154" t="s">
        <v>295</v>
      </c>
    </row>
    <row r="27" spans="1:21" ht="17.2" customHeight="1" x14ac:dyDescent="0.45">
      <c r="B27" s="1154" t="s">
        <v>306</v>
      </c>
    </row>
    <row r="28" spans="1:21" ht="17.2" customHeight="1" x14ac:dyDescent="0.45">
      <c r="R28" s="1248"/>
      <c r="S28" s="1248"/>
      <c r="T28" s="1248"/>
      <c r="U28" s="1248"/>
    </row>
    <row r="29" spans="1:21" ht="17.2" customHeight="1" x14ac:dyDescent="0.45">
      <c r="R29" s="1248"/>
      <c r="S29" s="1248"/>
      <c r="T29" s="1248"/>
      <c r="U29" s="1248"/>
    </row>
    <row r="30" spans="1:21" ht="17.2" customHeight="1" x14ac:dyDescent="0.45">
      <c r="R30" s="1248"/>
      <c r="S30" s="1248"/>
      <c r="T30" s="1248"/>
      <c r="U30" s="1248"/>
    </row>
    <row r="31" spans="1:21" ht="17.2" customHeight="1" x14ac:dyDescent="0.45">
      <c r="R31" s="1248"/>
      <c r="S31" s="1248"/>
      <c r="T31" s="1248"/>
      <c r="U31" s="1248"/>
    </row>
    <row r="32" spans="1:21" ht="17.2" customHeight="1" x14ac:dyDescent="0.45">
      <c r="R32" s="1248"/>
      <c r="S32" s="1248"/>
      <c r="T32" s="1248"/>
      <c r="U32" s="1248"/>
    </row>
    <row r="33" spans="18:21" ht="17.2" customHeight="1" x14ac:dyDescent="0.45">
      <c r="R33" s="1248"/>
      <c r="S33" s="1248"/>
      <c r="T33" s="1248"/>
      <c r="U33" s="1248"/>
    </row>
    <row r="34" spans="18:21" ht="17.2" customHeight="1" x14ac:dyDescent="0.45">
      <c r="R34" s="1248"/>
      <c r="S34" s="1248"/>
      <c r="T34" s="1248"/>
      <c r="U34" s="1248"/>
    </row>
    <row r="35" spans="18:21" ht="17.2" customHeight="1" x14ac:dyDescent="0.45">
      <c r="R35" s="1248"/>
      <c r="S35" s="1248"/>
      <c r="T35" s="1248"/>
      <c r="U35" s="1248"/>
    </row>
    <row r="36" spans="18:21" ht="17.2" customHeight="1" x14ac:dyDescent="0.45">
      <c r="R36" s="1248"/>
      <c r="S36" s="1248"/>
      <c r="T36" s="1248"/>
      <c r="U36" s="1248"/>
    </row>
    <row r="37" spans="18:21" ht="17.2" customHeight="1" x14ac:dyDescent="0.45">
      <c r="R37" s="1248"/>
      <c r="S37" s="1248"/>
      <c r="T37" s="1248"/>
      <c r="U37" s="1248"/>
    </row>
    <row r="38" spans="18:21" ht="17.2" customHeight="1" x14ac:dyDescent="0.45">
      <c r="R38" s="1248"/>
      <c r="S38" s="1248"/>
      <c r="T38" s="1248"/>
      <c r="U38" s="1248"/>
    </row>
    <row r="39" spans="18:21" ht="17.2" customHeight="1" x14ac:dyDescent="0.45">
      <c r="R39" s="1248"/>
      <c r="S39" s="1248"/>
      <c r="T39" s="1248"/>
      <c r="U39" s="1248"/>
    </row>
    <row r="40" spans="18:21" ht="17.2" customHeight="1" x14ac:dyDescent="0.45">
      <c r="R40" s="1248"/>
      <c r="S40" s="1248"/>
      <c r="T40" s="1248"/>
      <c r="U40" s="1248"/>
    </row>
    <row r="41" spans="18:21" ht="17.2" customHeight="1" x14ac:dyDescent="0.45">
      <c r="R41" s="1248"/>
      <c r="S41" s="1248"/>
      <c r="T41" s="1248"/>
      <c r="U41" s="1248"/>
    </row>
    <row r="42" spans="18:21" ht="17.2" customHeight="1" x14ac:dyDescent="0.45">
      <c r="R42" s="1248"/>
      <c r="S42" s="1248"/>
      <c r="T42" s="1248"/>
      <c r="U42" s="1248"/>
    </row>
    <row r="43" spans="18:21" ht="17.2" customHeight="1" x14ac:dyDescent="0.45">
      <c r="R43" s="1248"/>
      <c r="S43" s="1248"/>
      <c r="T43" s="1248"/>
      <c r="U43" s="1248"/>
    </row>
    <row r="44" spans="18:21" ht="17.2" customHeight="1" x14ac:dyDescent="0.45">
      <c r="R44" s="1248"/>
      <c r="S44" s="1248"/>
      <c r="T44" s="1248"/>
      <c r="U44" s="1248"/>
    </row>
    <row r="45" spans="18:21" ht="17.2" customHeight="1" x14ac:dyDescent="0.45">
      <c r="R45" s="1248"/>
      <c r="S45" s="1248"/>
      <c r="T45" s="1248"/>
      <c r="U45" s="1248"/>
    </row>
    <row r="46" spans="18:21" ht="17.2" customHeight="1" x14ac:dyDescent="0.45">
      <c r="R46" s="1248"/>
      <c r="S46" s="1248"/>
      <c r="T46" s="1248"/>
      <c r="U46" s="1248"/>
    </row>
    <row r="47" spans="18:21" ht="17.2" customHeight="1" x14ac:dyDescent="0.45">
      <c r="R47" s="1248"/>
      <c r="S47" s="1248"/>
      <c r="T47" s="1248"/>
      <c r="U47" s="1248"/>
    </row>
    <row r="48" spans="18:21" ht="17.2" customHeight="1" x14ac:dyDescent="0.45">
      <c r="R48" s="1248"/>
      <c r="S48" s="1248"/>
      <c r="T48" s="1248"/>
      <c r="U48" s="1248"/>
    </row>
    <row r="49" spans="18:21" ht="17.2" customHeight="1" x14ac:dyDescent="0.45">
      <c r="R49" s="1248"/>
      <c r="S49" s="1248"/>
      <c r="T49" s="1248"/>
      <c r="U49" s="1248"/>
    </row>
    <row r="50" spans="18:21" ht="17.2" customHeight="1" x14ac:dyDescent="0.45">
      <c r="R50" s="1248"/>
      <c r="S50" s="1248"/>
      <c r="T50" s="1248"/>
      <c r="U50" s="1248"/>
    </row>
  </sheetData>
  <phoneticPr fontId="25" type="noConversion"/>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A01B-7246-40C0-8002-99014CC91564}">
  <dimension ref="A1"/>
  <sheetViews>
    <sheetView zoomScale="85" zoomScaleNormal="85" workbookViewId="0">
      <selection activeCell="Q12" sqref="Q12"/>
    </sheetView>
  </sheetViews>
  <sheetFormatPr defaultColWidth="9.19921875" defaultRowHeight="14.25" x14ac:dyDescent="0.45"/>
  <cols>
    <col min="1" max="16384" width="9.19921875" style="519"/>
  </cols>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FB5D-412F-48BA-ACB8-6F7F0FFB0218}">
  <sheetPr codeName="Sheet12"/>
  <dimension ref="A1:AQ23"/>
  <sheetViews>
    <sheetView showGridLines="0" workbookViewId="0">
      <selection activeCell="E11" sqref="E11"/>
    </sheetView>
  </sheetViews>
  <sheetFormatPr defaultColWidth="9" defaultRowHeight="14.25" x14ac:dyDescent="0.45"/>
  <cols>
    <col min="2" max="2" width="29.53125" bestFit="1" customWidth="1"/>
    <col min="3" max="8" width="4.53125" bestFit="1" customWidth="1"/>
    <col min="9" max="9" width="5" bestFit="1" customWidth="1"/>
    <col min="10" max="10" width="5.53125" bestFit="1" customWidth="1"/>
    <col min="11" max="12" width="8.53125" bestFit="1" customWidth="1"/>
    <col min="13" max="13" width="1.46484375" customWidth="1"/>
    <col min="14" max="18" width="7.53125" bestFit="1" customWidth="1"/>
    <col min="19" max="19" width="2.46484375" customWidth="1"/>
    <col min="20" max="21" width="6.53125" bestFit="1" customWidth="1"/>
    <col min="22" max="22" width="6.53125" customWidth="1"/>
    <col min="23" max="23" width="7.46484375" customWidth="1"/>
    <col min="24" max="24" width="29.53125" bestFit="1" customWidth="1"/>
    <col min="25" max="31" width="4.53125" bestFit="1" customWidth="1"/>
    <col min="32" max="32" width="5" bestFit="1" customWidth="1"/>
    <col min="33" max="34" width="8.53125" bestFit="1" customWidth="1"/>
    <col min="36" max="40" width="6.53125" bestFit="1" customWidth="1"/>
    <col min="42" max="43" width="6.53125" bestFit="1" customWidth="1"/>
  </cols>
  <sheetData>
    <row r="1" spans="1:43" x14ac:dyDescent="0.45">
      <c r="A1" s="15"/>
      <c r="B1" s="39" t="s">
        <v>51</v>
      </c>
      <c r="C1" s="15"/>
      <c r="D1" s="15"/>
      <c r="E1" s="15"/>
      <c r="F1" s="15"/>
      <c r="G1" s="15"/>
      <c r="H1" s="15"/>
      <c r="I1" s="15"/>
      <c r="J1" s="15"/>
      <c r="K1" s="15"/>
      <c r="L1" s="15"/>
      <c r="M1" s="15"/>
      <c r="N1" s="104"/>
      <c r="O1" s="104"/>
      <c r="P1" s="104"/>
      <c r="Q1" s="104"/>
      <c r="R1" s="104"/>
      <c r="S1" s="104"/>
      <c r="T1" s="15"/>
      <c r="U1" s="15"/>
      <c r="V1" s="15"/>
      <c r="X1" s="91" t="s">
        <v>52</v>
      </c>
      <c r="Y1" s="64"/>
      <c r="Z1" s="64"/>
      <c r="AA1" s="64"/>
      <c r="AB1" s="64"/>
      <c r="AC1" s="64"/>
      <c r="AD1" s="64"/>
      <c r="AE1" s="64"/>
      <c r="AF1" s="64"/>
      <c r="AG1" s="64"/>
      <c r="AH1" s="64"/>
      <c r="AI1" s="64"/>
      <c r="AJ1" s="64"/>
      <c r="AK1" s="64"/>
      <c r="AL1" s="64"/>
      <c r="AM1" s="64"/>
      <c r="AN1" s="64"/>
      <c r="AO1" s="64"/>
      <c r="AP1" s="64"/>
      <c r="AQ1" s="64"/>
    </row>
    <row r="2" spans="1:43" x14ac:dyDescent="0.45">
      <c r="A2" s="15"/>
      <c r="B2" s="1"/>
      <c r="C2" s="2"/>
      <c r="D2" s="2"/>
      <c r="E2" s="2"/>
      <c r="F2" s="2"/>
      <c r="G2" s="2"/>
      <c r="H2" s="2"/>
      <c r="I2" s="2"/>
      <c r="J2" s="2"/>
      <c r="K2" s="2"/>
      <c r="L2" s="2"/>
      <c r="M2" s="2"/>
      <c r="N2" s="104"/>
      <c r="O2" s="104"/>
      <c r="P2" s="104"/>
      <c r="Q2" s="104"/>
      <c r="R2" s="104"/>
      <c r="S2" s="104"/>
      <c r="T2" s="15"/>
      <c r="U2" s="15"/>
      <c r="V2" s="15"/>
      <c r="X2" s="64"/>
      <c r="Y2" s="64"/>
      <c r="Z2" s="64"/>
      <c r="AA2" s="64"/>
      <c r="AB2" s="64"/>
      <c r="AC2" s="64"/>
      <c r="AD2" s="64"/>
      <c r="AE2" s="64"/>
      <c r="AF2" s="64"/>
      <c r="AG2" s="64"/>
      <c r="AH2" s="64"/>
      <c r="AI2" s="64"/>
      <c r="AJ2" s="64"/>
      <c r="AK2" s="64"/>
      <c r="AL2" s="64"/>
      <c r="AM2" s="64"/>
      <c r="AN2" s="64"/>
      <c r="AO2" s="64"/>
      <c r="AP2" s="64"/>
      <c r="AQ2" s="64"/>
    </row>
    <row r="3" spans="1:43" x14ac:dyDescent="0.45">
      <c r="A3" s="15"/>
      <c r="B3" s="16" t="s">
        <v>97</v>
      </c>
      <c r="C3" s="15"/>
      <c r="D3" s="15"/>
      <c r="E3" s="15"/>
      <c r="F3" s="15"/>
      <c r="G3" s="15"/>
      <c r="H3" s="15"/>
      <c r="I3" s="15"/>
      <c r="J3" s="15"/>
      <c r="K3" s="15"/>
      <c r="L3" s="15"/>
      <c r="M3" s="15"/>
      <c r="N3" s="102"/>
      <c r="O3" s="102"/>
      <c r="P3" s="102"/>
      <c r="Q3" s="102"/>
      <c r="R3" s="102"/>
      <c r="S3" s="102"/>
      <c r="T3" s="21"/>
      <c r="U3" s="21"/>
      <c r="V3" s="21"/>
      <c r="X3" s="64"/>
      <c r="Y3" s="64"/>
      <c r="Z3" s="64"/>
      <c r="AA3" s="64"/>
      <c r="AB3" s="64"/>
      <c r="AC3" s="64"/>
      <c r="AD3" s="64"/>
      <c r="AE3" s="64"/>
      <c r="AF3" s="64"/>
      <c r="AG3" s="64"/>
      <c r="AH3" s="64"/>
      <c r="AI3" s="64"/>
      <c r="AJ3" s="64"/>
      <c r="AK3" s="64"/>
      <c r="AL3" s="64"/>
      <c r="AM3" s="64"/>
      <c r="AN3" s="64"/>
      <c r="AO3" s="64"/>
      <c r="AP3" s="64"/>
      <c r="AQ3" s="64"/>
    </row>
    <row r="4" spans="1:43" ht="20.25" x14ac:dyDescent="0.45">
      <c r="A4" s="200"/>
      <c r="B4" s="200" t="s">
        <v>118</v>
      </c>
      <c r="C4" s="200">
        <v>2013</v>
      </c>
      <c r="D4" s="200">
        <v>2014</v>
      </c>
      <c r="E4" s="200">
        <v>2015</v>
      </c>
      <c r="F4" s="200">
        <v>2016</v>
      </c>
      <c r="G4" s="200">
        <v>2017</v>
      </c>
      <c r="H4" s="200">
        <v>2018</v>
      </c>
      <c r="I4" s="201">
        <v>2019</v>
      </c>
      <c r="J4" s="201" t="s">
        <v>84</v>
      </c>
      <c r="K4" s="202" t="s">
        <v>85</v>
      </c>
      <c r="L4" s="202" t="s">
        <v>86</v>
      </c>
      <c r="M4" s="200"/>
      <c r="N4" s="201" t="s">
        <v>82</v>
      </c>
      <c r="O4" s="201" t="s">
        <v>88</v>
      </c>
      <c r="P4" s="201" t="s">
        <v>89</v>
      </c>
      <c r="Q4" s="201" t="s">
        <v>87</v>
      </c>
      <c r="R4" s="201" t="s">
        <v>90</v>
      </c>
      <c r="S4" s="201"/>
      <c r="T4" s="200" t="s">
        <v>93</v>
      </c>
      <c r="U4" s="200" t="s">
        <v>94</v>
      </c>
      <c r="V4" s="200"/>
      <c r="W4" s="203"/>
      <c r="X4" s="200" t="s">
        <v>118</v>
      </c>
      <c r="Y4" s="205">
        <v>2013</v>
      </c>
      <c r="Z4" s="205">
        <v>2014</v>
      </c>
      <c r="AA4" s="205">
        <v>2015</v>
      </c>
      <c r="AB4" s="205">
        <v>2016</v>
      </c>
      <c r="AC4" s="205">
        <v>2017</v>
      </c>
      <c r="AD4" s="205">
        <v>2018</v>
      </c>
      <c r="AE4" s="205">
        <v>2019</v>
      </c>
      <c r="AF4" s="206" t="s">
        <v>84</v>
      </c>
      <c r="AG4" s="159" t="s">
        <v>85</v>
      </c>
      <c r="AH4" s="159" t="s">
        <v>86</v>
      </c>
      <c r="AI4" s="205"/>
      <c r="AJ4" s="207" t="s">
        <v>82</v>
      </c>
      <c r="AK4" s="207" t="s">
        <v>88</v>
      </c>
      <c r="AL4" s="207" t="s">
        <v>89</v>
      </c>
      <c r="AM4" s="207" t="s">
        <v>87</v>
      </c>
      <c r="AN4" s="207" t="s">
        <v>90</v>
      </c>
      <c r="AO4" s="205"/>
      <c r="AP4" s="205" t="s">
        <v>93</v>
      </c>
      <c r="AQ4" s="205" t="s">
        <v>94</v>
      </c>
    </row>
    <row r="5" spans="1:43" x14ac:dyDescent="0.45">
      <c r="A5" s="15"/>
      <c r="B5" s="49"/>
      <c r="C5" s="13"/>
      <c r="D5" s="13"/>
      <c r="E5" s="13"/>
      <c r="F5" s="13"/>
      <c r="G5" s="13"/>
      <c r="H5" s="13"/>
      <c r="I5" s="13"/>
      <c r="J5" s="13"/>
      <c r="K5" s="208"/>
      <c r="L5" s="208"/>
      <c r="M5" s="15"/>
      <c r="N5" s="106"/>
      <c r="O5" s="106"/>
      <c r="P5" s="106"/>
      <c r="Q5" s="106"/>
      <c r="R5" s="15"/>
      <c r="S5" s="15"/>
      <c r="T5" s="36"/>
      <c r="U5" s="36"/>
      <c r="V5" s="36"/>
      <c r="X5" s="49"/>
      <c r="Y5" s="13"/>
      <c r="Z5" s="13"/>
      <c r="AA5" s="13"/>
      <c r="AB5" s="13"/>
      <c r="AC5" s="13"/>
      <c r="AD5" s="13"/>
      <c r="AE5" s="13"/>
      <c r="AF5" s="13"/>
      <c r="AG5" s="208"/>
      <c r="AH5" s="208"/>
      <c r="AI5" s="15"/>
      <c r="AJ5" s="36"/>
      <c r="AK5" s="36"/>
      <c r="AL5" s="36"/>
      <c r="AM5" s="36"/>
      <c r="AN5" s="15"/>
      <c r="AO5" s="15"/>
      <c r="AP5" s="64"/>
      <c r="AQ5" s="64"/>
    </row>
    <row r="6" spans="1:43" x14ac:dyDescent="0.45">
      <c r="A6" s="15"/>
      <c r="B6" s="20" t="s">
        <v>104</v>
      </c>
      <c r="C6" s="80">
        <f>'Table 1(Q1''20)'!D14</f>
        <v>1120</v>
      </c>
      <c r="D6" s="80">
        <f>'Table 1(Q1''20)'!E14</f>
        <v>1255</v>
      </c>
      <c r="E6" s="80">
        <f>'Table 1(Q1''20)'!F14</f>
        <v>1185</v>
      </c>
      <c r="F6" s="80">
        <f>'Table 1(Q1''20)'!G14</f>
        <v>1210</v>
      </c>
      <c r="G6" s="80">
        <f>'Table 1(Q1''20)'!H14</f>
        <v>1325</v>
      </c>
      <c r="H6" s="80">
        <f>'Table 1(Q1''20)'!I14</f>
        <v>1420</v>
      </c>
      <c r="I6" s="80">
        <f>SUM(I7:I11)</f>
        <v>1630.0045421244777</v>
      </c>
      <c r="J6" s="80">
        <f>SUM(J7:J11)</f>
        <v>1486.3646441630697</v>
      </c>
      <c r="K6" s="166">
        <f>IF(ISERROR(I6/H6),"N/A",IF(H6&lt;0,"N/A",IF(I6&lt;0,"N/A",IF(I6/H6-1&gt;300%,"&gt;±300%",IF(I6/H6-1&lt;-300%,"&gt;±300%",I6/H6-1)))))</f>
        <v>0.1478905226228715</v>
      </c>
      <c r="L6" s="66">
        <f>IF(ISERROR(J6/I6),"N/A",IF(I6&lt;0,"N/A",IF(J6&lt;0,"N/A",IF(J6/I6-1&gt;300%,"&gt;±300%",IF(J6/I6-1&lt;-300%,"&gt;±300%",J6/I6-1)))))</f>
        <v>-8.8122391226096775E-2</v>
      </c>
      <c r="M6" s="88"/>
      <c r="N6" s="80">
        <f>SUM(N7:N11)</f>
        <v>413.37200113460244</v>
      </c>
      <c r="O6" s="80">
        <f>SUM(O7:O11)</f>
        <v>386.63254098987511</v>
      </c>
      <c r="P6" s="80">
        <f>SUM(P7:P11)</f>
        <v>410</v>
      </c>
      <c r="Q6" s="80">
        <f>SUM(Q7:Q11)</f>
        <v>420</v>
      </c>
      <c r="R6" s="80">
        <f>SUM(R7:R11)</f>
        <v>406.03589407272102</v>
      </c>
      <c r="S6" s="236"/>
      <c r="T6" s="80">
        <f>N6+O6</f>
        <v>800.00454212447755</v>
      </c>
      <c r="U6" s="80">
        <f>P6+Q6</f>
        <v>830</v>
      </c>
      <c r="V6" s="80"/>
      <c r="W6" s="80"/>
      <c r="X6" s="20" t="s">
        <v>27</v>
      </c>
      <c r="Y6" s="50">
        <f t="shared" ref="Y6:AH6" si="0">C6</f>
        <v>1120</v>
      </c>
      <c r="Z6" s="50">
        <f t="shared" si="0"/>
        <v>1255</v>
      </c>
      <c r="AA6" s="50">
        <f t="shared" si="0"/>
        <v>1185</v>
      </c>
      <c r="AB6" s="50">
        <f t="shared" si="0"/>
        <v>1210</v>
      </c>
      <c r="AC6" s="50">
        <f t="shared" si="0"/>
        <v>1325</v>
      </c>
      <c r="AD6" s="50">
        <f t="shared" si="0"/>
        <v>1420</v>
      </c>
      <c r="AE6" s="50">
        <f t="shared" si="0"/>
        <v>1630.0045421244777</v>
      </c>
      <c r="AF6" s="50">
        <f t="shared" si="0"/>
        <v>1486.3646441630697</v>
      </c>
      <c r="AG6" s="210">
        <f t="shared" si="0"/>
        <v>0.1478905226228715</v>
      </c>
      <c r="AH6" s="210">
        <f t="shared" si="0"/>
        <v>-8.8122391226096775E-2</v>
      </c>
      <c r="AI6" s="59"/>
      <c r="AJ6" s="50">
        <f>N6</f>
        <v>413.37200113460244</v>
      </c>
      <c r="AK6" s="50">
        <f>O6</f>
        <v>386.63254098987511</v>
      </c>
      <c r="AL6" s="50">
        <f>P6</f>
        <v>410</v>
      </c>
      <c r="AM6" s="50">
        <f>Q6</f>
        <v>420</v>
      </c>
      <c r="AN6" s="50">
        <f>R6</f>
        <v>406.03589407272102</v>
      </c>
      <c r="AO6" s="8"/>
      <c r="AP6" s="50">
        <f t="shared" ref="AP6:AQ6" si="1">T6</f>
        <v>800.00454212447755</v>
      </c>
      <c r="AQ6" s="50">
        <f t="shared" si="1"/>
        <v>830</v>
      </c>
    </row>
    <row r="7" spans="1:43" x14ac:dyDescent="0.45">
      <c r="A7" s="15"/>
      <c r="B7" s="10" t="s">
        <v>15</v>
      </c>
      <c r="C7" s="69"/>
      <c r="D7" s="69"/>
      <c r="E7" s="69"/>
      <c r="F7" s="69"/>
      <c r="G7" s="69"/>
      <c r="H7" s="69"/>
      <c r="I7" s="69">
        <v>520.02377405934487</v>
      </c>
      <c r="J7" s="69">
        <v>488.7440442060896</v>
      </c>
      <c r="K7" s="211"/>
      <c r="L7" s="211">
        <f t="shared" ref="L7:L23" si="2">IF(ISERROR(J7/I7),"N/A",IF(I7&lt;0,"N/A",IF(J7&lt;0,"N/A",IF(J7/I7-1&gt;300%,"&gt;±300%",IF(J7/I7-1&lt;-300%,"&gt;±300%",J7/I7-1)))))</f>
        <v>-6.0150576595918603E-2</v>
      </c>
      <c r="M7" s="88"/>
      <c r="N7" s="69">
        <v>131.87893810424964</v>
      </c>
      <c r="O7" s="69">
        <v>123.34819194899833</v>
      </c>
      <c r="P7" s="69">
        <v>130.8031614969876</v>
      </c>
      <c r="Q7" s="69">
        <v>133.99348250910927</v>
      </c>
      <c r="R7" s="69">
        <v>133.19772748529215</v>
      </c>
      <c r="S7" s="236"/>
      <c r="T7" s="82">
        <f>N7+O7</f>
        <v>255.22713005324798</v>
      </c>
      <c r="U7" s="82">
        <f>P7+Q7</f>
        <v>264.79664400609687</v>
      </c>
      <c r="V7" s="80"/>
      <c r="W7" s="80"/>
      <c r="X7" s="10" t="s">
        <v>15</v>
      </c>
      <c r="Y7" s="13"/>
      <c r="Z7" s="13"/>
      <c r="AA7" s="13"/>
      <c r="AB7" s="13"/>
      <c r="AC7" s="13"/>
      <c r="AD7" s="13"/>
      <c r="AE7" s="13">
        <f t="shared" ref="AE7:AE19" si="3">I7</f>
        <v>520.02377405934487</v>
      </c>
      <c r="AF7" s="13"/>
      <c r="AG7" s="212"/>
      <c r="AH7" s="208"/>
      <c r="AI7" s="13"/>
      <c r="AJ7" s="51"/>
      <c r="AK7" s="51"/>
      <c r="AL7" s="51"/>
      <c r="AM7" s="51"/>
      <c r="AN7" s="51"/>
      <c r="AO7" s="193"/>
      <c r="AP7" s="64"/>
      <c r="AQ7" s="64"/>
    </row>
    <row r="8" spans="1:43" x14ac:dyDescent="0.45">
      <c r="A8" s="15"/>
      <c r="B8" s="10" t="s">
        <v>16</v>
      </c>
      <c r="C8" s="69"/>
      <c r="D8" s="69"/>
      <c r="E8" s="69"/>
      <c r="F8" s="69"/>
      <c r="G8" s="69"/>
      <c r="H8" s="69"/>
      <c r="I8" s="69">
        <v>848.43731684298552</v>
      </c>
      <c r="J8" s="69">
        <v>754.36500984221334</v>
      </c>
      <c r="K8" s="211"/>
      <c r="L8" s="211">
        <f t="shared" si="2"/>
        <v>-0.11087714452590669</v>
      </c>
      <c r="M8" s="88"/>
      <c r="N8" s="69">
        <v>215.16518662183856</v>
      </c>
      <c r="O8" s="69">
        <v>201.24697030235913</v>
      </c>
      <c r="P8" s="69">
        <v>213.41001875506387</v>
      </c>
      <c r="Q8" s="69">
        <v>218.61514116372396</v>
      </c>
      <c r="R8" s="69">
        <v>217.31683848805696</v>
      </c>
      <c r="S8" s="236"/>
      <c r="T8" s="82">
        <f>N8+O8</f>
        <v>416.41215692419769</v>
      </c>
      <c r="U8" s="82">
        <f>P8+Q8</f>
        <v>432.02515991878784</v>
      </c>
      <c r="V8" s="80"/>
      <c r="W8" s="80"/>
      <c r="X8" s="10" t="s">
        <v>16</v>
      </c>
      <c r="Y8" s="13"/>
      <c r="Z8" s="13"/>
      <c r="AA8" s="13"/>
      <c r="AB8" s="13"/>
      <c r="AC8" s="13"/>
      <c r="AD8" s="13"/>
      <c r="AE8" s="13">
        <f t="shared" si="3"/>
        <v>848.43731684298552</v>
      </c>
      <c r="AF8" s="13"/>
      <c r="AG8" s="212"/>
      <c r="AH8" s="208"/>
      <c r="AI8" s="13"/>
      <c r="AJ8" s="51"/>
      <c r="AK8" s="51"/>
      <c r="AL8" s="51"/>
      <c r="AM8" s="51"/>
      <c r="AN8" s="51"/>
      <c r="AO8" s="193"/>
      <c r="AP8" s="64"/>
      <c r="AQ8" s="64"/>
    </row>
    <row r="9" spans="1:43" x14ac:dyDescent="0.45">
      <c r="A9" s="15"/>
      <c r="B9" s="10" t="s">
        <v>17</v>
      </c>
      <c r="C9" s="69"/>
      <c r="D9" s="69"/>
      <c r="E9" s="69"/>
      <c r="F9" s="69"/>
      <c r="G9" s="69"/>
      <c r="H9" s="69"/>
      <c r="I9" s="69">
        <v>115.64760285696485</v>
      </c>
      <c r="J9" s="69">
        <v>116.50302154505309</v>
      </c>
      <c r="K9" s="211"/>
      <c r="L9" s="211">
        <f t="shared" si="2"/>
        <v>7.3967697293841894E-3</v>
      </c>
      <c r="M9" s="88"/>
      <c r="N9" s="69">
        <v>29.328434236812456</v>
      </c>
      <c r="O9" s="69">
        <v>27.431289543340231</v>
      </c>
      <c r="P9" s="69">
        <v>29.089193278907221</v>
      </c>
      <c r="Q9" s="69">
        <v>29.798685797904955</v>
      </c>
      <c r="R9" s="69">
        <v>29.62171857918058</v>
      </c>
      <c r="S9" s="236"/>
      <c r="T9" s="82">
        <f>N9+O9</f>
        <v>56.759723780152683</v>
      </c>
      <c r="U9" s="82">
        <f>P9+Q9</f>
        <v>58.887879076812176</v>
      </c>
      <c r="V9" s="80"/>
      <c r="W9" s="80"/>
      <c r="X9" s="10" t="s">
        <v>17</v>
      </c>
      <c r="Y9" s="13"/>
      <c r="Z9" s="13"/>
      <c r="AA9" s="13"/>
      <c r="AB9" s="13"/>
      <c r="AC9" s="13"/>
      <c r="AD9" s="13"/>
      <c r="AE9" s="13">
        <f t="shared" si="3"/>
        <v>115.64760285696485</v>
      </c>
      <c r="AF9" s="13"/>
      <c r="AG9" s="212"/>
      <c r="AH9" s="208"/>
      <c r="AI9" s="13"/>
      <c r="AJ9" s="51"/>
      <c r="AK9" s="51"/>
      <c r="AL9" s="51"/>
      <c r="AM9" s="51"/>
      <c r="AN9" s="51"/>
      <c r="AO9" s="194"/>
      <c r="AP9" s="64"/>
      <c r="AQ9" s="64"/>
    </row>
    <row r="10" spans="1:43" x14ac:dyDescent="0.45">
      <c r="A10" s="15"/>
      <c r="B10" s="10" t="s">
        <v>18</v>
      </c>
      <c r="C10" s="69"/>
      <c r="D10" s="69"/>
      <c r="E10" s="69"/>
      <c r="F10" s="69"/>
      <c r="G10" s="69"/>
      <c r="H10" s="69"/>
      <c r="I10" s="69">
        <v>35.627628806528236</v>
      </c>
      <c r="J10" s="69">
        <v>30.758763245189542</v>
      </c>
      <c r="K10" s="211"/>
      <c r="L10" s="211">
        <f t="shared" si="2"/>
        <v>-0.13665982622022121</v>
      </c>
      <c r="M10" s="88"/>
      <c r="N10" s="69">
        <v>9.0352289425158574</v>
      </c>
      <c r="O10" s="69">
        <v>8.4507743990446826</v>
      </c>
      <c r="P10" s="69">
        <v>8.9615258320924784</v>
      </c>
      <c r="Q10" s="69">
        <v>9.1800996328752209</v>
      </c>
      <c r="R10" s="69">
        <v>6.3246602597610995</v>
      </c>
      <c r="S10" s="236"/>
      <c r="T10" s="82">
        <f>N10+O10</f>
        <v>17.48600334156054</v>
      </c>
      <c r="U10" s="82">
        <f>P10+Q10</f>
        <v>18.141625464967699</v>
      </c>
      <c r="V10" s="80"/>
      <c r="W10" s="80"/>
      <c r="X10" s="10" t="s">
        <v>18</v>
      </c>
      <c r="Y10" s="13"/>
      <c r="Z10" s="13"/>
      <c r="AA10" s="13"/>
      <c r="AB10" s="13"/>
      <c r="AC10" s="13"/>
      <c r="AD10" s="13"/>
      <c r="AE10" s="13">
        <f t="shared" si="3"/>
        <v>35.627628806528236</v>
      </c>
      <c r="AF10" s="13"/>
      <c r="AG10" s="212"/>
      <c r="AH10" s="208"/>
      <c r="AI10" s="13"/>
      <c r="AJ10" s="51"/>
      <c r="AK10" s="51"/>
      <c r="AL10" s="51"/>
      <c r="AM10" s="51"/>
      <c r="AN10" s="51"/>
      <c r="AO10" s="193"/>
      <c r="AP10" s="64"/>
      <c r="AQ10" s="64"/>
    </row>
    <row r="11" spans="1:43" x14ac:dyDescent="0.45">
      <c r="A11" s="15"/>
      <c r="B11" s="52" t="s">
        <v>19</v>
      </c>
      <c r="C11" s="83"/>
      <c r="D11" s="83"/>
      <c r="E11" s="83"/>
      <c r="F11" s="83"/>
      <c r="G11" s="83"/>
      <c r="H11" s="83"/>
      <c r="I11" s="83">
        <v>110.26821955865411</v>
      </c>
      <c r="J11" s="83">
        <v>95.99380532452416</v>
      </c>
      <c r="K11" s="214"/>
      <c r="L11" s="214">
        <f t="shared" si="2"/>
        <v>-0.12945175220261063</v>
      </c>
      <c r="M11" s="88"/>
      <c r="N11" s="83">
        <v>27.964213229185987</v>
      </c>
      <c r="O11" s="83">
        <v>26.155314796132718</v>
      </c>
      <c r="P11" s="83">
        <v>27.736100636948816</v>
      </c>
      <c r="Q11" s="83">
        <v>28.412590896386593</v>
      </c>
      <c r="R11" s="83">
        <v>19.574949260430188</v>
      </c>
      <c r="S11" s="236"/>
      <c r="T11" s="84">
        <f>N12+O12</f>
        <v>239.55053879111429</v>
      </c>
      <c r="U11" s="84">
        <f>P12+Q11</f>
        <v>144.81152470564689</v>
      </c>
      <c r="V11" s="80"/>
      <c r="W11" s="80"/>
      <c r="X11" s="52" t="s">
        <v>19</v>
      </c>
      <c r="Y11" s="54"/>
      <c r="Z11" s="54"/>
      <c r="AA11" s="54"/>
      <c r="AB11" s="54"/>
      <c r="AC11" s="54"/>
      <c r="AD11" s="54"/>
      <c r="AE11" s="54">
        <f t="shared" si="3"/>
        <v>110.26821955865411</v>
      </c>
      <c r="AF11" s="54"/>
      <c r="AG11" s="216"/>
      <c r="AH11" s="217"/>
      <c r="AI11" s="13"/>
      <c r="AJ11" s="53"/>
      <c r="AK11" s="53"/>
      <c r="AL11" s="53"/>
      <c r="AM11" s="53"/>
      <c r="AN11" s="53"/>
      <c r="AO11" s="195"/>
      <c r="AP11" s="53"/>
      <c r="AQ11" s="53"/>
    </row>
    <row r="12" spans="1:43" x14ac:dyDescent="0.45">
      <c r="A12" s="15"/>
      <c r="B12" s="20" t="s">
        <v>105</v>
      </c>
      <c r="C12" s="80">
        <f>'Table 1(Q1''20)'!D15</f>
        <v>855</v>
      </c>
      <c r="D12" s="80">
        <f>'Table 1(Q1''20)'!E15</f>
        <v>775</v>
      </c>
      <c r="E12" s="80">
        <f>'Table 1(Q1''20)'!F15</f>
        <v>515</v>
      </c>
      <c r="F12" s="80">
        <f>'Table 1(Q1''20)'!G15</f>
        <v>625</v>
      </c>
      <c r="G12" s="80">
        <f>'Table 1(Q1''20)'!H15</f>
        <v>560</v>
      </c>
      <c r="H12" s="80">
        <f>'Table 1(Q1''20)'!I15</f>
        <v>505</v>
      </c>
      <c r="I12" s="80">
        <f>SUM(I13:I17)</f>
        <v>476.57182430946597</v>
      </c>
      <c r="J12" s="80">
        <f>SUM(J13:J17)</f>
        <v>97.124691506110551</v>
      </c>
      <c r="K12" s="209">
        <f>IF(ISERROR(I12/H12),"N/A",IF(H12&lt;0,"N/A",IF(I12&lt;0,"N/A",IF(I12/H12-1&gt;300%,"&gt;±300%",IF(I12/H12-1&lt;-300%,"&gt;±300%",I12/H12-1)))))</f>
        <v>-5.6293417208978291E-2</v>
      </c>
      <c r="L12" s="209">
        <f t="shared" si="2"/>
        <v>-0.7962013561191108</v>
      </c>
      <c r="M12" s="88"/>
      <c r="N12" s="80">
        <f>SUM(N13:N17)</f>
        <v>120.45474252537473</v>
      </c>
      <c r="O12" s="80">
        <f>SUM(O13:O17)</f>
        <v>119.09579626573957</v>
      </c>
      <c r="P12" s="80">
        <f>SUM(P13:P17)</f>
        <v>116.39893380926028</v>
      </c>
      <c r="Q12" s="80">
        <f>SUM(Q13:Q17)</f>
        <v>120.62235170909138</v>
      </c>
      <c r="R12" s="80">
        <f>SUM(R13:R17)</f>
        <v>69.869511383192133</v>
      </c>
      <c r="S12" s="236"/>
      <c r="T12" s="80">
        <f t="shared" ref="T12:T23" si="4">N12+O12</f>
        <v>239.55053879111429</v>
      </c>
      <c r="U12" s="80">
        <f t="shared" ref="U12:U23" si="5">P12+Q12</f>
        <v>237.02128551835165</v>
      </c>
      <c r="V12" s="80"/>
      <c r="W12" s="80"/>
      <c r="X12" s="20" t="s">
        <v>5</v>
      </c>
      <c r="Y12" s="50">
        <f t="shared" ref="Y12:AD12" si="6">C12</f>
        <v>855</v>
      </c>
      <c r="Z12" s="50">
        <f t="shared" si="6"/>
        <v>775</v>
      </c>
      <c r="AA12" s="50">
        <f t="shared" si="6"/>
        <v>515</v>
      </c>
      <c r="AB12" s="50">
        <f t="shared" si="6"/>
        <v>625</v>
      </c>
      <c r="AC12" s="50">
        <f t="shared" si="6"/>
        <v>560</v>
      </c>
      <c r="AD12" s="50">
        <f t="shared" si="6"/>
        <v>505</v>
      </c>
      <c r="AE12" s="50">
        <f t="shared" si="3"/>
        <v>476.57182430946597</v>
      </c>
      <c r="AF12" s="50">
        <f>J12</f>
        <v>97.124691506110551</v>
      </c>
      <c r="AG12" s="210">
        <f>K12</f>
        <v>-5.6293417208978291E-2</v>
      </c>
      <c r="AH12" s="210">
        <f>L12</f>
        <v>-0.7962013561191108</v>
      </c>
      <c r="AI12" s="59"/>
      <c r="AJ12" s="50">
        <f>N12</f>
        <v>120.45474252537473</v>
      </c>
      <c r="AK12" s="50">
        <f>O12</f>
        <v>119.09579626573957</v>
      </c>
      <c r="AL12" s="50">
        <f>P12</f>
        <v>116.39893380926028</v>
      </c>
      <c r="AM12" s="50">
        <f>Q12</f>
        <v>120.62235170909138</v>
      </c>
      <c r="AN12" s="50">
        <f>R12</f>
        <v>69.869511383192133</v>
      </c>
      <c r="AO12" s="218"/>
      <c r="AP12" s="50">
        <f t="shared" ref="AP12:AQ12" si="7">T12</f>
        <v>239.55053879111429</v>
      </c>
      <c r="AQ12" s="50">
        <f t="shared" si="7"/>
        <v>237.02128551835165</v>
      </c>
    </row>
    <row r="13" spans="1:43" x14ac:dyDescent="0.45">
      <c r="A13" s="15"/>
      <c r="B13" s="10" t="s">
        <v>15</v>
      </c>
      <c r="C13" s="69"/>
      <c r="D13" s="69"/>
      <c r="E13" s="69"/>
      <c r="F13" s="69"/>
      <c r="G13" s="69"/>
      <c r="H13" s="69"/>
      <c r="I13" s="69">
        <v>3.15</v>
      </c>
      <c r="J13" s="69">
        <v>0.55000000000000004</v>
      </c>
      <c r="K13" s="211"/>
      <c r="L13" s="211">
        <f t="shared" si="2"/>
        <v>-0.82539682539682535</v>
      </c>
      <c r="M13" s="88"/>
      <c r="N13" s="69">
        <v>0.77962500000000001</v>
      </c>
      <c r="O13" s="69">
        <v>0.77174999999999994</v>
      </c>
      <c r="P13" s="69">
        <v>0.78749999999999998</v>
      </c>
      <c r="Q13" s="69">
        <v>0.8111250000000001</v>
      </c>
      <c r="R13" s="69">
        <v>0.75</v>
      </c>
      <c r="S13" s="236"/>
      <c r="T13" s="185">
        <f t="shared" si="4"/>
        <v>1.5513749999999999</v>
      </c>
      <c r="U13" s="185">
        <f t="shared" si="5"/>
        <v>1.5986250000000002</v>
      </c>
      <c r="V13" s="80"/>
      <c r="W13" s="80"/>
      <c r="X13" s="10" t="s">
        <v>15</v>
      </c>
      <c r="Y13" s="13"/>
      <c r="Z13" s="13"/>
      <c r="AA13" s="13"/>
      <c r="AB13" s="13"/>
      <c r="AC13" s="13"/>
      <c r="AD13" s="13"/>
      <c r="AE13" s="13">
        <f t="shared" si="3"/>
        <v>3.15</v>
      </c>
      <c r="AF13" s="13"/>
      <c r="AG13" s="212"/>
      <c r="AH13" s="208"/>
      <c r="AI13" s="196"/>
      <c r="AJ13" s="51"/>
      <c r="AK13" s="51"/>
      <c r="AL13" s="51"/>
      <c r="AM13" s="51"/>
      <c r="AN13" s="51"/>
      <c r="AO13" s="197"/>
      <c r="AP13" s="64"/>
      <c r="AQ13" s="64"/>
    </row>
    <row r="14" spans="1:43" x14ac:dyDescent="0.45">
      <c r="A14" s="15"/>
      <c r="B14" s="10" t="s">
        <v>16</v>
      </c>
      <c r="C14" s="69"/>
      <c r="D14" s="69"/>
      <c r="E14" s="69"/>
      <c r="F14" s="69"/>
      <c r="G14" s="69"/>
      <c r="H14" s="69"/>
      <c r="I14" s="69">
        <v>4.187974883588887</v>
      </c>
      <c r="J14" s="69">
        <v>0.92924597747227911</v>
      </c>
      <c r="K14" s="211"/>
      <c r="L14" s="211">
        <f t="shared" si="2"/>
        <v>-0.77811567564226625</v>
      </c>
      <c r="M14" s="88"/>
      <c r="N14" s="69">
        <v>0.98417409764338837</v>
      </c>
      <c r="O14" s="69">
        <v>1.0155839092703052</v>
      </c>
      <c r="P14" s="69">
        <v>1.0679335953151661</v>
      </c>
      <c r="Q14" s="69">
        <v>1.1202832813600274</v>
      </c>
      <c r="R14" s="69">
        <v>0.96722426116406346</v>
      </c>
      <c r="S14" s="236"/>
      <c r="T14" s="185">
        <f t="shared" si="4"/>
        <v>1.9997580069136935</v>
      </c>
      <c r="U14" s="185">
        <f t="shared" si="5"/>
        <v>2.1882168766751935</v>
      </c>
      <c r="V14" s="80"/>
      <c r="W14" s="80"/>
      <c r="X14" s="10" t="s">
        <v>16</v>
      </c>
      <c r="Y14" s="13"/>
      <c r="Z14" s="13"/>
      <c r="AA14" s="13"/>
      <c r="AB14" s="13"/>
      <c r="AC14" s="13"/>
      <c r="AD14" s="13"/>
      <c r="AE14" s="13">
        <f t="shared" si="3"/>
        <v>4.187974883588887</v>
      </c>
      <c r="AF14" s="219"/>
      <c r="AG14" s="212"/>
      <c r="AH14" s="208"/>
      <c r="AI14" s="196"/>
      <c r="AJ14" s="51"/>
      <c r="AK14" s="51"/>
      <c r="AL14" s="51"/>
      <c r="AM14" s="51"/>
      <c r="AN14" s="51"/>
      <c r="AO14" s="197"/>
      <c r="AP14" s="64"/>
      <c r="AQ14" s="64"/>
    </row>
    <row r="15" spans="1:43" x14ac:dyDescent="0.45">
      <c r="A15" s="15"/>
      <c r="B15" s="10" t="s">
        <v>17</v>
      </c>
      <c r="C15" s="69"/>
      <c r="D15" s="69"/>
      <c r="E15" s="69"/>
      <c r="F15" s="69"/>
      <c r="G15" s="69"/>
      <c r="H15" s="69"/>
      <c r="I15" s="69">
        <v>187.4376351734617</v>
      </c>
      <c r="J15" s="69">
        <v>35.870000000000005</v>
      </c>
      <c r="K15" s="211"/>
      <c r="L15" s="211">
        <f t="shared" si="2"/>
        <v>-0.80862968119073531</v>
      </c>
      <c r="M15" s="88"/>
      <c r="N15" s="69">
        <v>46.859408793365425</v>
      </c>
      <c r="O15" s="69">
        <v>46.859408793365425</v>
      </c>
      <c r="P15" s="69">
        <v>46.859408793365425</v>
      </c>
      <c r="Q15" s="69">
        <v>46.859408793365425</v>
      </c>
      <c r="R15" s="69">
        <v>42.2</v>
      </c>
      <c r="S15" s="236"/>
      <c r="T15" s="185">
        <f t="shared" si="4"/>
        <v>93.71881758673085</v>
      </c>
      <c r="U15" s="185">
        <f t="shared" si="5"/>
        <v>93.71881758673085</v>
      </c>
      <c r="V15" s="80"/>
      <c r="W15" s="80"/>
      <c r="X15" s="10" t="s">
        <v>17</v>
      </c>
      <c r="Y15" s="13"/>
      <c r="Z15" s="13"/>
      <c r="AA15" s="13"/>
      <c r="AB15" s="13"/>
      <c r="AC15" s="13"/>
      <c r="AD15" s="13"/>
      <c r="AE15" s="13">
        <f t="shared" si="3"/>
        <v>187.4376351734617</v>
      </c>
      <c r="AF15" s="13"/>
      <c r="AG15" s="212"/>
      <c r="AH15" s="208"/>
      <c r="AI15" s="27"/>
      <c r="AJ15" s="51"/>
      <c r="AK15" s="51"/>
      <c r="AL15" s="51"/>
      <c r="AM15" s="51"/>
      <c r="AN15" s="51"/>
      <c r="AO15" s="196"/>
      <c r="AP15" s="64"/>
      <c r="AQ15" s="64"/>
    </row>
    <row r="16" spans="1:43" x14ac:dyDescent="0.45">
      <c r="A16" s="15"/>
      <c r="B16" s="10" t="s">
        <v>18</v>
      </c>
      <c r="C16" s="69"/>
      <c r="D16" s="69"/>
      <c r="E16" s="69"/>
      <c r="F16" s="69"/>
      <c r="G16" s="69"/>
      <c r="H16" s="69"/>
      <c r="I16" s="69">
        <v>276.49621425241537</v>
      </c>
      <c r="J16" s="69">
        <v>58.755445528638262</v>
      </c>
      <c r="K16" s="211"/>
      <c r="L16" s="211">
        <f t="shared" si="2"/>
        <v>-0.78749999999999998</v>
      </c>
      <c r="M16" s="88"/>
      <c r="N16" s="69">
        <v>70.50653463436592</v>
      </c>
      <c r="O16" s="69">
        <v>69.124053563103843</v>
      </c>
      <c r="P16" s="69">
        <v>66.359091420579688</v>
      </c>
      <c r="Q16" s="69">
        <v>70.50653463436592</v>
      </c>
      <c r="R16" s="69">
        <v>24.677287122028069</v>
      </c>
      <c r="S16" s="236"/>
      <c r="T16" s="185">
        <f t="shared" si="4"/>
        <v>139.63058819746976</v>
      </c>
      <c r="U16" s="185">
        <f t="shared" si="5"/>
        <v>136.86562605494561</v>
      </c>
      <c r="V16" s="80"/>
      <c r="W16" s="80"/>
      <c r="X16" s="10" t="s">
        <v>18</v>
      </c>
      <c r="Y16" s="13"/>
      <c r="Z16" s="13"/>
      <c r="AA16" s="13"/>
      <c r="AB16" s="13"/>
      <c r="AC16" s="13"/>
      <c r="AD16" s="13"/>
      <c r="AE16" s="13">
        <f t="shared" si="3"/>
        <v>276.49621425241537</v>
      </c>
      <c r="AF16" s="13"/>
      <c r="AG16" s="212"/>
      <c r="AH16" s="208"/>
      <c r="AI16" s="27"/>
      <c r="AJ16" s="51"/>
      <c r="AK16" s="51"/>
      <c r="AL16" s="51"/>
      <c r="AM16" s="51"/>
      <c r="AN16" s="51"/>
      <c r="AO16" s="193"/>
      <c r="AP16" s="64"/>
      <c r="AQ16" s="64"/>
    </row>
    <row r="17" spans="1:43" x14ac:dyDescent="0.45">
      <c r="A17" s="15"/>
      <c r="B17" s="52" t="s">
        <v>19</v>
      </c>
      <c r="C17" s="83"/>
      <c r="D17" s="83"/>
      <c r="E17" s="83"/>
      <c r="F17" s="83"/>
      <c r="G17" s="83"/>
      <c r="H17" s="83"/>
      <c r="I17" s="83">
        <v>5.3</v>
      </c>
      <c r="J17" s="83">
        <v>1.02</v>
      </c>
      <c r="K17" s="214"/>
      <c r="L17" s="214">
        <f t="shared" si="2"/>
        <v>-0.8075471698113208</v>
      </c>
      <c r="M17" s="88"/>
      <c r="N17" s="83">
        <v>1.325</v>
      </c>
      <c r="O17" s="83">
        <v>1.325</v>
      </c>
      <c r="P17" s="83">
        <v>1.325</v>
      </c>
      <c r="Q17" s="83">
        <v>1.325</v>
      </c>
      <c r="R17" s="83">
        <v>1.2749999999999999</v>
      </c>
      <c r="S17" s="236"/>
      <c r="T17" s="84">
        <f t="shared" si="4"/>
        <v>2.65</v>
      </c>
      <c r="U17" s="84">
        <f t="shared" si="5"/>
        <v>2.65</v>
      </c>
      <c r="V17" s="80"/>
      <c r="W17" s="80"/>
      <c r="X17" s="52" t="s">
        <v>19</v>
      </c>
      <c r="Y17" s="54"/>
      <c r="Z17" s="54"/>
      <c r="AA17" s="54"/>
      <c r="AB17" s="54"/>
      <c r="AC17" s="54"/>
      <c r="AD17" s="54"/>
      <c r="AE17" s="54">
        <f t="shared" si="3"/>
        <v>5.3</v>
      </c>
      <c r="AF17" s="54"/>
      <c r="AG17" s="216"/>
      <c r="AH17" s="217"/>
      <c r="AI17" s="27"/>
      <c r="AJ17" s="53"/>
      <c r="AK17" s="53"/>
      <c r="AL17" s="53"/>
      <c r="AM17" s="53"/>
      <c r="AN17" s="53"/>
      <c r="AO17" s="195"/>
      <c r="AP17" s="53"/>
      <c r="AQ17" s="53"/>
    </row>
    <row r="18" spans="1:43" x14ac:dyDescent="0.45">
      <c r="A18" s="15"/>
      <c r="B18" s="20" t="s">
        <v>106</v>
      </c>
      <c r="C18" s="80">
        <f>'Table 1(Q1''20)'!D16</f>
        <v>5</v>
      </c>
      <c r="D18" s="80">
        <f>'Table 1(Q1''20)'!E16</f>
        <v>5</v>
      </c>
      <c r="E18" s="80">
        <f>'Table 1(Q1''20)'!F16</f>
        <v>5</v>
      </c>
      <c r="F18" s="80">
        <f>'Table 1(Q1''20)'!G16</f>
        <v>5</v>
      </c>
      <c r="G18" s="80">
        <f>'Table 1(Q1''20)'!H16</f>
        <v>5</v>
      </c>
      <c r="H18" s="80">
        <f>'Table 1(Q1''20)'!I16</f>
        <v>5</v>
      </c>
      <c r="I18" s="80">
        <f>'Table 1(Q1''20)'!J16</f>
        <v>58</v>
      </c>
      <c r="J18" s="80">
        <f>'Table 1(Q1''20)'!K16</f>
        <v>57</v>
      </c>
      <c r="K18" s="209" t="str">
        <f>IF(ISERROR(I18/H18),"N/A",IF(H18&lt;0,"N/A",IF(I18&lt;0,"N/A",IF(I18/H18-1&gt;300%,"&gt;±300%",IF(I18/H18-1&lt;-300%,"&gt;±300%",I18/H18-1)))))</f>
        <v>&gt;±300%</v>
      </c>
      <c r="L18" s="209">
        <f t="shared" si="2"/>
        <v>-1.7241379310344862E-2</v>
      </c>
      <c r="M18" s="88"/>
      <c r="N18" s="80">
        <f>SUM(N19:N23)</f>
        <v>15.118760414224907</v>
      </c>
      <c r="O18" s="80">
        <f t="shared" ref="O18:R18" si="8">SUM(O19:O23)</f>
        <v>13.955778843899912</v>
      </c>
      <c r="P18" s="80">
        <f t="shared" si="8"/>
        <v>13.810406147609289</v>
      </c>
      <c r="Q18" s="80">
        <f t="shared" si="8"/>
        <v>15.26413311051553</v>
      </c>
      <c r="R18" s="80">
        <f t="shared" si="8"/>
        <v>13.554584102798852</v>
      </c>
      <c r="S18" s="236"/>
      <c r="T18" s="80">
        <f t="shared" si="4"/>
        <v>29.074539258124819</v>
      </c>
      <c r="U18" s="80">
        <f t="shared" si="5"/>
        <v>29.074539258124819</v>
      </c>
      <c r="V18" s="80"/>
      <c r="W18" s="80"/>
      <c r="X18" s="20" t="s">
        <v>12</v>
      </c>
      <c r="Y18" s="50">
        <f t="shared" ref="Y18:AD18" si="9">C18</f>
        <v>5</v>
      </c>
      <c r="Z18" s="50">
        <f t="shared" si="9"/>
        <v>5</v>
      </c>
      <c r="AA18" s="50">
        <f t="shared" si="9"/>
        <v>5</v>
      </c>
      <c r="AB18" s="50">
        <f t="shared" si="9"/>
        <v>5</v>
      </c>
      <c r="AC18" s="50">
        <f t="shared" si="9"/>
        <v>5</v>
      </c>
      <c r="AD18" s="50">
        <f t="shared" si="9"/>
        <v>5</v>
      </c>
      <c r="AE18" s="50">
        <f t="shared" si="3"/>
        <v>58</v>
      </c>
      <c r="AF18" s="50">
        <f>J18</f>
        <v>57</v>
      </c>
      <c r="AG18" s="210" t="str">
        <f>K18</f>
        <v>&gt;±300%</v>
      </c>
      <c r="AH18" s="210">
        <f>L18</f>
        <v>-1.7241379310344862E-2</v>
      </c>
      <c r="AI18" s="198"/>
      <c r="AJ18" s="50">
        <f>N18</f>
        <v>15.118760414224907</v>
      </c>
      <c r="AK18" s="50">
        <f>O18</f>
        <v>13.955778843899912</v>
      </c>
      <c r="AL18" s="50">
        <f>P18</f>
        <v>13.810406147609289</v>
      </c>
      <c r="AM18" s="50">
        <f>Q18</f>
        <v>15.26413311051553</v>
      </c>
      <c r="AN18" s="50">
        <f>R18</f>
        <v>13.554584102798852</v>
      </c>
      <c r="AO18" s="8"/>
      <c r="AP18" s="50">
        <f t="shared" ref="AP18:AQ18" si="10">T18</f>
        <v>29.074539258124819</v>
      </c>
      <c r="AQ18" s="50">
        <f t="shared" si="10"/>
        <v>29.074539258124819</v>
      </c>
    </row>
    <row r="19" spans="1:43" x14ac:dyDescent="0.45">
      <c r="A19" s="15"/>
      <c r="B19" s="10" t="s">
        <v>15</v>
      </c>
      <c r="C19" s="69"/>
      <c r="D19" s="69"/>
      <c r="E19" s="69"/>
      <c r="F19" s="69"/>
      <c r="G19" s="69"/>
      <c r="H19" s="69"/>
      <c r="I19" s="69">
        <v>3.2734426972831843</v>
      </c>
      <c r="J19" s="69">
        <v>0.64786886717063019</v>
      </c>
      <c r="K19" s="211"/>
      <c r="L19" s="211">
        <f t="shared" si="2"/>
        <v>-0.80208333333333337</v>
      </c>
      <c r="M19" s="88"/>
      <c r="N19" s="69">
        <v>0.85109510129362798</v>
      </c>
      <c r="O19" s="69">
        <v>0.78562624734796416</v>
      </c>
      <c r="P19" s="69">
        <v>0.77744264060475621</v>
      </c>
      <c r="Q19" s="69">
        <v>0.85927870803683604</v>
      </c>
      <c r="R19" s="69">
        <v>0.72561313123110571</v>
      </c>
      <c r="S19" s="236"/>
      <c r="T19" s="82">
        <f t="shared" si="4"/>
        <v>1.6367213486415921</v>
      </c>
      <c r="U19" s="82">
        <f t="shared" si="5"/>
        <v>1.6367213486415921</v>
      </c>
      <c r="V19" s="80"/>
      <c r="W19" s="80"/>
      <c r="X19" s="10" t="s">
        <v>15</v>
      </c>
      <c r="Y19" s="13"/>
      <c r="Z19" s="13"/>
      <c r="AA19" s="13"/>
      <c r="AB19" s="13"/>
      <c r="AC19" s="13"/>
      <c r="AD19" s="13"/>
      <c r="AE19" s="13">
        <f t="shared" si="3"/>
        <v>3.2734426972831843</v>
      </c>
      <c r="AF19" s="13"/>
      <c r="AG19" s="212"/>
      <c r="AH19" s="208"/>
      <c r="AI19" s="196"/>
      <c r="AJ19" s="51"/>
      <c r="AK19" s="51"/>
      <c r="AL19" s="51"/>
      <c r="AM19" s="51"/>
      <c r="AN19" s="51"/>
      <c r="AO19" s="197"/>
      <c r="AP19" s="15"/>
      <c r="AQ19" s="15"/>
    </row>
    <row r="20" spans="1:43" x14ac:dyDescent="0.45">
      <c r="A20" s="15"/>
      <c r="B20" s="10" t="s">
        <v>16</v>
      </c>
      <c r="C20" s="69"/>
      <c r="D20" s="69"/>
      <c r="E20" s="69"/>
      <c r="F20" s="69"/>
      <c r="G20" s="69"/>
      <c r="H20" s="69"/>
      <c r="I20" s="69">
        <v>11.256803446024072</v>
      </c>
      <c r="J20" s="69">
        <v>2.2007050736977063</v>
      </c>
      <c r="K20" s="211"/>
      <c r="L20" s="211">
        <f t="shared" si="2"/>
        <v>-0.80449999999999999</v>
      </c>
      <c r="M20" s="88"/>
      <c r="N20" s="69">
        <v>2.926768895966259</v>
      </c>
      <c r="O20" s="69">
        <v>2.7016328270457772</v>
      </c>
      <c r="P20" s="69">
        <v>2.6734908184307171</v>
      </c>
      <c r="Q20" s="69">
        <v>2.9549109045813182</v>
      </c>
      <c r="R20" s="69">
        <v>2.4164604730798342</v>
      </c>
      <c r="S20" s="236"/>
      <c r="T20" s="82">
        <f t="shared" si="4"/>
        <v>5.6284017230120362</v>
      </c>
      <c r="U20" s="82">
        <f t="shared" si="5"/>
        <v>5.6284017230120353</v>
      </c>
      <c r="V20" s="80"/>
      <c r="W20" s="80"/>
      <c r="X20" s="10" t="s">
        <v>16</v>
      </c>
      <c r="Y20" s="13"/>
      <c r="Z20" s="13"/>
      <c r="AA20" s="13"/>
      <c r="AB20" s="13"/>
      <c r="AC20" s="13"/>
      <c r="AD20" s="13"/>
      <c r="AE20" s="13">
        <f t="shared" ref="AE20:AE23" si="11">I20</f>
        <v>11.256803446024072</v>
      </c>
      <c r="AF20" s="13"/>
      <c r="AG20" s="212"/>
      <c r="AH20" s="208"/>
      <c r="AI20" s="220"/>
      <c r="AJ20" s="51"/>
      <c r="AK20" s="51"/>
      <c r="AL20" s="51"/>
      <c r="AM20" s="51"/>
      <c r="AN20" s="51"/>
      <c r="AO20" s="197"/>
      <c r="AP20" s="15"/>
      <c r="AQ20" s="15"/>
    </row>
    <row r="21" spans="1:43" x14ac:dyDescent="0.45">
      <c r="A21" s="15"/>
      <c r="B21" s="10" t="s">
        <v>17</v>
      </c>
      <c r="C21" s="69"/>
      <c r="D21" s="69"/>
      <c r="E21" s="69"/>
      <c r="F21" s="69"/>
      <c r="G21" s="69"/>
      <c r="H21" s="69"/>
      <c r="I21" s="69">
        <v>34</v>
      </c>
      <c r="J21" s="69">
        <v>8.5</v>
      </c>
      <c r="K21" s="211"/>
      <c r="L21" s="211">
        <f t="shared" si="2"/>
        <v>-0.75</v>
      </c>
      <c r="M21" s="88"/>
      <c r="N21" s="69">
        <v>8.84</v>
      </c>
      <c r="O21" s="69">
        <v>8.16</v>
      </c>
      <c r="P21" s="69">
        <v>8.0749999999999993</v>
      </c>
      <c r="Q21" s="69">
        <v>8.9250000000000007</v>
      </c>
      <c r="R21" s="69">
        <v>8.5</v>
      </c>
      <c r="S21" s="236"/>
      <c r="T21" s="82">
        <f t="shared" si="4"/>
        <v>17</v>
      </c>
      <c r="U21" s="82">
        <f t="shared" si="5"/>
        <v>17</v>
      </c>
      <c r="V21" s="80"/>
      <c r="W21" s="80"/>
      <c r="X21" s="10" t="s">
        <v>17</v>
      </c>
      <c r="Y21" s="13"/>
      <c r="Z21" s="13"/>
      <c r="AA21" s="13"/>
      <c r="AB21" s="13"/>
      <c r="AC21" s="13"/>
      <c r="AD21" s="13"/>
      <c r="AE21" s="13">
        <f t="shared" si="11"/>
        <v>34</v>
      </c>
      <c r="AF21" s="13"/>
      <c r="AG21" s="212"/>
      <c r="AH21" s="208"/>
      <c r="AI21" s="220"/>
      <c r="AJ21" s="51"/>
      <c r="AK21" s="51"/>
      <c r="AL21" s="51"/>
      <c r="AM21" s="51"/>
      <c r="AN21" s="51"/>
      <c r="AO21" s="197"/>
      <c r="AP21" s="15"/>
      <c r="AQ21" s="15"/>
    </row>
    <row r="22" spans="1:43" x14ac:dyDescent="0.45">
      <c r="A22" s="15"/>
      <c r="B22" s="10" t="s">
        <v>18</v>
      </c>
      <c r="C22" s="69"/>
      <c r="D22" s="69"/>
      <c r="E22" s="69"/>
      <c r="F22" s="69"/>
      <c r="G22" s="69"/>
      <c r="H22" s="69"/>
      <c r="I22" s="69">
        <v>7.2</v>
      </c>
      <c r="J22" s="69">
        <v>1.6538312499999999</v>
      </c>
      <c r="K22" s="211"/>
      <c r="L22" s="211">
        <f t="shared" si="2"/>
        <v>-0.77030121527777784</v>
      </c>
      <c r="M22" s="88"/>
      <c r="N22" s="69">
        <v>1.8720000000000001</v>
      </c>
      <c r="O22" s="69">
        <v>1.728</v>
      </c>
      <c r="P22" s="69">
        <v>1.71</v>
      </c>
      <c r="Q22" s="69">
        <v>1.8899999999999997</v>
      </c>
      <c r="R22" s="69">
        <v>1.3839956250000001</v>
      </c>
      <c r="S22" s="236"/>
      <c r="T22" s="82">
        <f t="shared" si="4"/>
        <v>3.6</v>
      </c>
      <c r="U22" s="82">
        <f t="shared" si="5"/>
        <v>3.5999999999999996</v>
      </c>
      <c r="V22" s="80"/>
      <c r="W22" s="80"/>
      <c r="X22" s="10" t="s">
        <v>18</v>
      </c>
      <c r="Y22" s="13"/>
      <c r="Z22" s="13"/>
      <c r="AA22" s="13"/>
      <c r="AB22" s="13"/>
      <c r="AC22" s="13"/>
      <c r="AD22" s="13"/>
      <c r="AE22" s="13">
        <f t="shared" si="11"/>
        <v>7.2</v>
      </c>
      <c r="AF22" s="13"/>
      <c r="AG22" s="212"/>
      <c r="AH22" s="208"/>
      <c r="AI22" s="27"/>
      <c r="AJ22" s="51"/>
      <c r="AK22" s="51"/>
      <c r="AL22" s="51"/>
      <c r="AM22" s="51"/>
      <c r="AN22" s="51"/>
      <c r="AO22" s="193"/>
      <c r="AP22" s="64"/>
      <c r="AQ22" s="64"/>
    </row>
    <row r="23" spans="1:43" x14ac:dyDescent="0.45">
      <c r="A23" s="15"/>
      <c r="B23" s="52" t="s">
        <v>19</v>
      </c>
      <c r="C23" s="83"/>
      <c r="D23" s="83"/>
      <c r="E23" s="83"/>
      <c r="F23" s="83"/>
      <c r="G23" s="83"/>
      <c r="H23" s="83"/>
      <c r="I23" s="83">
        <v>2.4188323729423824</v>
      </c>
      <c r="J23" s="83">
        <v>0.38943201204372357</v>
      </c>
      <c r="K23" s="214"/>
      <c r="L23" s="214">
        <f t="shared" si="2"/>
        <v>-0.83899999999999997</v>
      </c>
      <c r="M23" s="88"/>
      <c r="N23" s="83">
        <v>0.62889641696501941</v>
      </c>
      <c r="O23" s="83">
        <v>0.58051976950617179</v>
      </c>
      <c r="P23" s="83">
        <v>0.57447268857381584</v>
      </c>
      <c r="Q23" s="83">
        <v>0.63494349789737536</v>
      </c>
      <c r="R23" s="83">
        <v>0.5285148734879106</v>
      </c>
      <c r="S23" s="236"/>
      <c r="T23" s="84">
        <f t="shared" si="4"/>
        <v>1.2094161864711912</v>
      </c>
      <c r="U23" s="84">
        <f t="shared" si="5"/>
        <v>1.2094161864711912</v>
      </c>
      <c r="V23" s="80"/>
      <c r="W23" s="80"/>
      <c r="X23" s="52" t="s">
        <v>19</v>
      </c>
      <c r="Y23" s="54"/>
      <c r="Z23" s="54"/>
      <c r="AA23" s="54"/>
      <c r="AB23" s="54"/>
      <c r="AC23" s="54"/>
      <c r="AD23" s="54"/>
      <c r="AE23" s="54">
        <f t="shared" si="11"/>
        <v>2.4188323729423824</v>
      </c>
      <c r="AF23" s="54"/>
      <c r="AG23" s="216"/>
      <c r="AH23" s="217"/>
      <c r="AI23" s="27"/>
      <c r="AJ23" s="53"/>
      <c r="AK23" s="53"/>
      <c r="AL23" s="53"/>
      <c r="AM23" s="53"/>
      <c r="AN23" s="53"/>
      <c r="AO23" s="195"/>
      <c r="AP23" s="53"/>
      <c r="AQ23" s="53"/>
    </row>
  </sheetData>
  <phoneticPr fontId="2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B1220-D859-4FE7-9157-30652BA816FB}">
  <sheetPr codeName="Sheet13">
    <tabColor theme="6"/>
  </sheetPr>
  <dimension ref="A1"/>
  <sheetViews>
    <sheetView showGridLines="0" workbookViewId="0">
      <selection activeCell="E36" sqref="E36"/>
    </sheetView>
  </sheetViews>
  <sheetFormatPr defaultRowHeight="14.25" x14ac:dyDescent="0.4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87EFD-C658-474E-9559-EE79C5EE3664}">
  <sheetPr codeName="Sheet14"/>
  <dimension ref="A1:CE66"/>
  <sheetViews>
    <sheetView showGridLines="0" topLeftCell="AY1" zoomScaleNormal="100" workbookViewId="0">
      <selection activeCell="BB4" sqref="BB4"/>
    </sheetView>
  </sheetViews>
  <sheetFormatPr defaultColWidth="9.46484375" defaultRowHeight="13.9" x14ac:dyDescent="0.4"/>
  <cols>
    <col min="1" max="1" width="9.46484375" style="15"/>
    <col min="2" max="2" width="38.53125" style="64" bestFit="1" customWidth="1"/>
    <col min="3" max="3" width="27.46484375" style="64" bestFit="1" customWidth="1"/>
    <col min="4" max="9" width="4.53125" style="64" customWidth="1"/>
    <col min="10" max="10" width="5.46484375" style="370" customWidth="1"/>
    <col min="11" max="11" width="5.46484375" style="64" customWidth="1"/>
    <col min="12" max="13" width="8.53125" style="64" customWidth="1"/>
    <col min="14" max="14" width="6.46484375" style="64" customWidth="1"/>
    <col min="15" max="15" width="6.53125" style="64" customWidth="1"/>
    <col min="16" max="19" width="6.53125" style="15" customWidth="1"/>
    <col min="20" max="23" width="6.53125" style="15" hidden="1" customWidth="1"/>
    <col min="24" max="27" width="6.53125" style="104" hidden="1" customWidth="1"/>
    <col min="28" max="31" width="6.53125" style="104" customWidth="1"/>
    <col min="32" max="32" width="6.53125" style="105" customWidth="1"/>
    <col min="33" max="36" width="8.46484375" style="101" customWidth="1"/>
    <col min="37" max="37" width="9.46484375" style="386" customWidth="1"/>
    <col min="38" max="38" width="6.53125" style="104" customWidth="1"/>
    <col min="39" max="40" width="9.53125" style="225" customWidth="1"/>
    <col min="41" max="41" width="7.53125" style="15" customWidth="1"/>
    <col min="42" max="42" width="6.53125" style="15" customWidth="1"/>
    <col min="43" max="50" width="6.53125" style="40" customWidth="1"/>
    <col min="51" max="51" width="6.53125" style="77" customWidth="1"/>
    <col min="52" max="54" width="6.53125" style="40" customWidth="1"/>
    <col min="55" max="56" width="9.46484375" style="15" customWidth="1"/>
    <col min="57" max="57" width="9.46484375" style="64" customWidth="1"/>
    <col min="58" max="58" width="10" style="40" customWidth="1"/>
    <col min="59" max="16384" width="9.46484375" style="64"/>
  </cols>
  <sheetData>
    <row r="1" spans="1:60" x14ac:dyDescent="0.4">
      <c r="B1" s="16" t="s">
        <v>111</v>
      </c>
      <c r="C1" s="15"/>
      <c r="D1" s="15"/>
      <c r="E1" s="17"/>
      <c r="F1" s="15"/>
      <c r="G1" s="15"/>
      <c r="H1" s="15"/>
      <c r="I1" s="15"/>
      <c r="J1" s="351"/>
      <c r="K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K1" s="371"/>
      <c r="AL1" s="64"/>
      <c r="AM1" s="226"/>
      <c r="AN1" s="17"/>
      <c r="AQ1" s="63"/>
      <c r="AR1" s="63"/>
      <c r="AS1" s="63"/>
      <c r="AT1" s="63"/>
      <c r="AU1" s="63"/>
      <c r="AV1" s="63"/>
      <c r="AW1" s="63"/>
      <c r="AX1" s="63"/>
      <c r="AY1" s="182"/>
      <c r="AZ1" s="182"/>
      <c r="BA1" s="182"/>
      <c r="BB1" s="182"/>
      <c r="BC1" s="178"/>
      <c r="BD1" s="178"/>
      <c r="BF1" s="63"/>
    </row>
    <row r="2" spans="1:60" ht="20.25" x14ac:dyDescent="0.35">
      <c r="B2" s="122" t="s">
        <v>35</v>
      </c>
      <c r="C2" s="117"/>
      <c r="D2" s="170">
        <v>2013</v>
      </c>
      <c r="E2" s="170">
        <v>2014</v>
      </c>
      <c r="F2" s="170">
        <v>2015</v>
      </c>
      <c r="G2" s="170">
        <v>2016</v>
      </c>
      <c r="H2" s="170">
        <v>2017</v>
      </c>
      <c r="I2" s="170">
        <v>2018</v>
      </c>
      <c r="J2" s="170">
        <v>2019</v>
      </c>
      <c r="K2" s="170" t="s">
        <v>84</v>
      </c>
      <c r="L2" s="159" t="s">
        <v>85</v>
      </c>
      <c r="M2" s="159" t="s">
        <v>86</v>
      </c>
      <c r="N2" s="162"/>
      <c r="O2" s="414" t="s">
        <v>20</v>
      </c>
      <c r="P2" s="414" t="s">
        <v>34</v>
      </c>
      <c r="Q2" s="414" t="s">
        <v>45</v>
      </c>
      <c r="R2" s="414" t="s">
        <v>46</v>
      </c>
      <c r="S2" s="414" t="s">
        <v>48</v>
      </c>
      <c r="T2" s="414" t="s">
        <v>49</v>
      </c>
      <c r="U2" s="414" t="s">
        <v>53</v>
      </c>
      <c r="V2" s="414" t="s">
        <v>54</v>
      </c>
      <c r="W2" s="414" t="s">
        <v>55</v>
      </c>
      <c r="X2" s="414" t="s">
        <v>56</v>
      </c>
      <c r="Y2" s="414" t="s">
        <v>60</v>
      </c>
      <c r="Z2" s="414" t="s">
        <v>61</v>
      </c>
      <c r="AA2" s="414" t="s">
        <v>62</v>
      </c>
      <c r="AB2" s="414" t="s">
        <v>63</v>
      </c>
      <c r="AC2" s="414" t="s">
        <v>67</v>
      </c>
      <c r="AD2" s="414" t="s">
        <v>70</v>
      </c>
      <c r="AE2" s="414" t="s">
        <v>74</v>
      </c>
      <c r="AF2" s="414" t="s">
        <v>80</v>
      </c>
      <c r="AG2" s="415" t="s">
        <v>82</v>
      </c>
      <c r="AH2" s="415" t="s">
        <v>88</v>
      </c>
      <c r="AI2" s="415" t="s">
        <v>89</v>
      </c>
      <c r="AJ2" s="415" t="s">
        <v>87</v>
      </c>
      <c r="AK2" s="416" t="s">
        <v>90</v>
      </c>
      <c r="AL2" s="414" t="s">
        <v>107</v>
      </c>
      <c r="AM2" s="227" t="s">
        <v>108</v>
      </c>
      <c r="AN2" s="228" t="s">
        <v>110</v>
      </c>
      <c r="AO2" s="162"/>
      <c r="AP2" s="170" t="s">
        <v>39</v>
      </c>
      <c r="AQ2" s="170" t="s">
        <v>40</v>
      </c>
      <c r="AR2" s="170" t="s">
        <v>47</v>
      </c>
      <c r="AS2" s="170" t="s">
        <v>50</v>
      </c>
      <c r="AT2" s="170" t="s">
        <v>57</v>
      </c>
      <c r="AU2" s="170" t="s">
        <v>59</v>
      </c>
      <c r="AV2" s="170" t="s">
        <v>64</v>
      </c>
      <c r="AW2" s="170" t="s">
        <v>66</v>
      </c>
      <c r="AX2" s="170" t="s">
        <v>71</v>
      </c>
      <c r="AY2" s="170" t="s">
        <v>81</v>
      </c>
      <c r="AZ2" s="183" t="s">
        <v>93</v>
      </c>
      <c r="BA2" s="183" t="s">
        <v>94</v>
      </c>
      <c r="BB2" s="183" t="s">
        <v>109</v>
      </c>
      <c r="BC2" s="173" t="s">
        <v>113</v>
      </c>
      <c r="BD2" s="173" t="s">
        <v>114</v>
      </c>
      <c r="BE2" s="175"/>
      <c r="BF2" s="176" t="s">
        <v>69</v>
      </c>
      <c r="BG2" s="267"/>
      <c r="BH2" s="21"/>
    </row>
    <row r="3" spans="1:60" ht="13.5" x14ac:dyDescent="0.35">
      <c r="B3" s="118" t="s">
        <v>33</v>
      </c>
      <c r="C3" s="119"/>
      <c r="D3" s="119"/>
      <c r="E3" s="119"/>
      <c r="F3" s="119"/>
      <c r="G3" s="119"/>
      <c r="H3" s="119"/>
      <c r="I3" s="119"/>
      <c r="J3" s="352"/>
      <c r="K3" s="165"/>
      <c r="N3" s="160"/>
      <c r="P3" s="120"/>
      <c r="Q3" s="120"/>
      <c r="R3" s="120"/>
      <c r="S3" s="120"/>
      <c r="T3" s="120"/>
      <c r="U3" s="120"/>
      <c r="V3" s="120"/>
      <c r="W3" s="120"/>
      <c r="X3" s="121"/>
      <c r="Y3" s="121"/>
      <c r="Z3" s="121"/>
      <c r="AA3" s="121"/>
      <c r="AB3" s="121"/>
      <c r="AC3" s="121"/>
      <c r="AD3" s="121"/>
      <c r="AE3" s="121"/>
      <c r="AF3" s="121"/>
      <c r="AG3" s="372"/>
      <c r="AH3" s="372"/>
      <c r="AI3" s="372"/>
      <c r="AJ3" s="372"/>
      <c r="AK3" s="373"/>
      <c r="AL3" s="64"/>
      <c r="AM3" s="229"/>
      <c r="AO3" s="161"/>
      <c r="AP3" s="120"/>
      <c r="AQ3" s="117"/>
      <c r="AR3" s="117"/>
      <c r="AS3" s="117"/>
      <c r="AT3" s="117"/>
      <c r="AU3" s="117"/>
      <c r="AV3" s="117"/>
      <c r="AW3" s="117"/>
      <c r="AX3" s="117"/>
      <c r="AY3" s="117"/>
      <c r="AZ3" s="117"/>
      <c r="BA3" s="117"/>
      <c r="BB3" s="117"/>
      <c r="BC3" s="179"/>
      <c r="BD3" s="179"/>
      <c r="BF3" s="12"/>
    </row>
    <row r="4" spans="1:60" ht="13.5" x14ac:dyDescent="0.35">
      <c r="A4" s="23"/>
      <c r="B4" s="122" t="s">
        <v>24</v>
      </c>
      <c r="C4" s="65"/>
      <c r="D4" s="65">
        <v>6060</v>
      </c>
      <c r="E4" s="65">
        <v>4865</v>
      </c>
      <c r="F4" s="65">
        <v>6155</v>
      </c>
      <c r="G4" s="65">
        <v>6030</v>
      </c>
      <c r="H4" s="65">
        <v>6125</v>
      </c>
      <c r="I4" s="65">
        <v>6125</v>
      </c>
      <c r="J4" s="353">
        <v>6094.3589204313412</v>
      </c>
      <c r="K4" s="65">
        <v>5167.003433158623</v>
      </c>
      <c r="L4" s="66">
        <f t="shared" ref="L4:M11" si="0">IF(ISERROR(J4/I4),"N/A",IF(I4&lt;0,"N/A",IF(J4&lt;0,"N/A",IF(J4/I4-1&gt;300%,"&gt;±300%",IF(J4/I4-1&lt;-300%,"&gt;±300%",J4/I4-1)))))</f>
        <v>-5.0026252356993872E-3</v>
      </c>
      <c r="M4" s="66">
        <f t="shared" si="0"/>
        <v>-0.15216620802620573</v>
      </c>
      <c r="N4" s="76"/>
      <c r="O4" s="65">
        <v>1315</v>
      </c>
      <c r="P4" s="65">
        <v>1415</v>
      </c>
      <c r="Q4" s="65">
        <v>1360</v>
      </c>
      <c r="R4" s="65">
        <v>1545</v>
      </c>
      <c r="S4" s="65">
        <v>1655</v>
      </c>
      <c r="T4" s="65">
        <v>1615</v>
      </c>
      <c r="U4" s="65">
        <v>1270</v>
      </c>
      <c r="V4" s="65">
        <v>1650</v>
      </c>
      <c r="W4" s="65">
        <v>1620</v>
      </c>
      <c r="X4" s="65">
        <v>1490</v>
      </c>
      <c r="Y4" s="65">
        <v>1425</v>
      </c>
      <c r="Z4" s="65">
        <v>1555</v>
      </c>
      <c r="AA4" s="65">
        <v>1565</v>
      </c>
      <c r="AB4" s="65">
        <v>1580</v>
      </c>
      <c r="AC4" s="65">
        <v>1300</v>
      </c>
      <c r="AD4" s="65">
        <v>1605</v>
      </c>
      <c r="AE4" s="65">
        <v>1665</v>
      </c>
      <c r="AF4" s="65">
        <v>1565</v>
      </c>
      <c r="AG4" s="359">
        <v>1319.6205365156379</v>
      </c>
      <c r="AH4" s="359">
        <v>1665.028070181314</v>
      </c>
      <c r="AI4" s="359">
        <v>1530.3862140539775</v>
      </c>
      <c r="AJ4" s="359">
        <v>1579.3240996804104</v>
      </c>
      <c r="AK4" s="359">
        <v>1242.500624152083</v>
      </c>
      <c r="AL4" s="359">
        <v>953.51511857443586</v>
      </c>
      <c r="AM4" s="66">
        <f t="shared" ref="AM4:AM11" si="1">IF(ISERROR(AL4/AH4),"N/A",IF(AH4&lt;0,"N/A",IF(AL4&lt;0,"N/A",IF(AL4/AH4-1&gt;300%,"&gt;±300%",IF(AL4/AH4-1&lt;-300%,"&gt;±300%",AL4/AH4-1)))))</f>
        <v>-0.42732790176287994</v>
      </c>
      <c r="AN4" s="66">
        <f t="shared" ref="AN4:AN11" si="2">IF(ISERROR(AL4/AK4),"N/A",IF(AK4&lt;0,"N/A",IF(AL4&lt;0,"N/A",IF(AL4/AK4-1&gt;300%,"&gt;±300%",IF(AL4/AK4-1&lt;-300%,"&gt;±300%",AL4/AK4-1)))))</f>
        <v>-0.23258379107443816</v>
      </c>
      <c r="AO4" s="92"/>
      <c r="AP4" s="65">
        <v>2135</v>
      </c>
      <c r="AQ4" s="65">
        <v>2730</v>
      </c>
      <c r="AR4" s="65">
        <v>2905</v>
      </c>
      <c r="AS4" s="65">
        <v>3270</v>
      </c>
      <c r="AT4" s="65">
        <v>2920</v>
      </c>
      <c r="AU4" s="65">
        <v>3110</v>
      </c>
      <c r="AV4" s="65">
        <v>2980</v>
      </c>
      <c r="AW4" s="65">
        <v>3145</v>
      </c>
      <c r="AX4" s="65">
        <v>2905</v>
      </c>
      <c r="AY4" s="65">
        <v>3230</v>
      </c>
      <c r="AZ4" s="65">
        <v>2984.6486066969519</v>
      </c>
      <c r="BA4" s="65">
        <v>3109.7103137343879</v>
      </c>
      <c r="BB4" s="65">
        <v>2196.015742726519</v>
      </c>
      <c r="BC4" s="66">
        <f t="shared" ref="BC4:BC11" si="3">IF(ISERROR(BB4/AZ4),"N/A",IF(AZ4&lt;0,"N/A",IF(BB4&lt;0,"N/A",IF(BB4/AZ4-1&gt;300%,"&gt;±300%",IF(BB4/AZ4-1&lt;-300%,"&gt;±300%",BB4/AZ4-1)))))</f>
        <v>-0.26422971943862983</v>
      </c>
      <c r="BD4" s="66">
        <f t="shared" ref="BD4:BD11" si="4">IF(ISERROR(BB4/BA4),"N/A",IF(BA4&lt;0,"N/A",IF(BB4&lt;0,"N/A",IF(BB4/BA4-1&gt;300%,"&gt;±300%",IF(BB4/BA4-1&lt;-300%,"&gt;±300%",BB4/BA4-1)))))</f>
        <v>-0.29381983491273556</v>
      </c>
      <c r="BE4" s="78"/>
      <c r="BF4" s="9">
        <f>SUM(AI4:AL4)</f>
        <v>5305.7260564609069</v>
      </c>
      <c r="BG4" s="78"/>
    </row>
    <row r="5" spans="1:60" ht="13.5" x14ac:dyDescent="0.35">
      <c r="B5" s="108"/>
      <c r="C5" s="108" t="s">
        <v>0</v>
      </c>
      <c r="D5" s="67">
        <v>4345</v>
      </c>
      <c r="E5" s="67">
        <v>3125</v>
      </c>
      <c r="F5" s="67">
        <v>4475</v>
      </c>
      <c r="G5" s="67">
        <v>4250</v>
      </c>
      <c r="H5" s="67">
        <v>4380</v>
      </c>
      <c r="I5" s="67">
        <v>4470</v>
      </c>
      <c r="J5" s="354">
        <v>4402.1100105325604</v>
      </c>
      <c r="K5" s="67">
        <v>3516.562286076286</v>
      </c>
      <c r="L5" s="68">
        <f t="shared" si="0"/>
        <v>-1.5187917106809778E-2</v>
      </c>
      <c r="M5" s="68">
        <f t="shared" si="0"/>
        <v>-0.20116437852245816</v>
      </c>
      <c r="N5" s="76"/>
      <c r="O5" s="69">
        <v>870</v>
      </c>
      <c r="P5" s="69">
        <v>980</v>
      </c>
      <c r="Q5" s="69">
        <v>940</v>
      </c>
      <c r="R5" s="69">
        <v>1130</v>
      </c>
      <c r="S5" s="69">
        <v>1215</v>
      </c>
      <c r="T5" s="69">
        <v>1195</v>
      </c>
      <c r="U5" s="69">
        <v>810</v>
      </c>
      <c r="V5" s="69">
        <v>1200</v>
      </c>
      <c r="W5" s="69">
        <v>1180</v>
      </c>
      <c r="X5" s="69">
        <v>1065</v>
      </c>
      <c r="Y5" s="69">
        <v>1030</v>
      </c>
      <c r="Z5" s="69">
        <v>1095</v>
      </c>
      <c r="AA5" s="69">
        <v>1140</v>
      </c>
      <c r="AB5" s="69">
        <v>1110</v>
      </c>
      <c r="AC5" s="69">
        <v>915</v>
      </c>
      <c r="AD5" s="69">
        <v>1160</v>
      </c>
      <c r="AE5" s="69">
        <v>1230</v>
      </c>
      <c r="AF5" s="69">
        <v>1170</v>
      </c>
      <c r="AG5" s="374">
        <v>873.58090000000004</v>
      </c>
      <c r="AH5" s="374">
        <v>1217.8928925173229</v>
      </c>
      <c r="AI5" s="374">
        <v>1121.5681650346457</v>
      </c>
      <c r="AJ5" s="374">
        <v>1189.0680529805909</v>
      </c>
      <c r="AK5" s="374">
        <v>831.92821893552002</v>
      </c>
      <c r="AL5" s="374">
        <v>532.4336777519801</v>
      </c>
      <c r="AM5" s="68">
        <f t="shared" si="1"/>
        <v>-0.56282388950356166</v>
      </c>
      <c r="AN5" s="68">
        <f t="shared" si="2"/>
        <v>-0.36000045961507743</v>
      </c>
      <c r="AO5" s="92"/>
      <c r="AP5" s="69">
        <v>1275</v>
      </c>
      <c r="AQ5" s="69">
        <v>1850</v>
      </c>
      <c r="AR5" s="69">
        <v>2070</v>
      </c>
      <c r="AS5" s="69">
        <v>2410</v>
      </c>
      <c r="AT5" s="69">
        <v>2010</v>
      </c>
      <c r="AU5" s="69">
        <v>2245</v>
      </c>
      <c r="AV5" s="69">
        <v>2125</v>
      </c>
      <c r="AW5" s="69">
        <v>2250</v>
      </c>
      <c r="AX5" s="69">
        <v>2075</v>
      </c>
      <c r="AY5" s="69">
        <v>2400</v>
      </c>
      <c r="AZ5" s="69">
        <v>2091.4737925173231</v>
      </c>
      <c r="BA5" s="69">
        <v>2310.6362180152364</v>
      </c>
      <c r="BB5" s="69">
        <v>1364.3618966875001</v>
      </c>
      <c r="BC5" s="68">
        <f t="shared" si="3"/>
        <v>-0.34765527468296042</v>
      </c>
      <c r="BD5" s="68">
        <f t="shared" si="4"/>
        <v>-0.40952977104312682</v>
      </c>
      <c r="BE5" s="78"/>
      <c r="BF5" s="13">
        <f t="shared" ref="BF5:BF10" si="5">SUM(AI5:AL5)</f>
        <v>3674.9981147027365</v>
      </c>
      <c r="BG5" s="78"/>
    </row>
    <row r="6" spans="1:60" ht="13.5" x14ac:dyDescent="0.35">
      <c r="B6" s="108"/>
      <c r="C6" s="108" t="s">
        <v>8</v>
      </c>
      <c r="D6" s="67">
        <v>405</v>
      </c>
      <c r="E6" s="67">
        <v>405</v>
      </c>
      <c r="F6" s="67">
        <v>405</v>
      </c>
      <c r="G6" s="67">
        <v>490</v>
      </c>
      <c r="H6" s="67">
        <v>480</v>
      </c>
      <c r="I6" s="67">
        <v>465</v>
      </c>
      <c r="J6" s="354">
        <v>455.12139999999999</v>
      </c>
      <c r="K6" s="67">
        <v>452.70715116516794</v>
      </c>
      <c r="L6" s="68">
        <f t="shared" si="0"/>
        <v>-2.1244301075268868E-2</v>
      </c>
      <c r="M6" s="68">
        <f t="shared" si="0"/>
        <v>-5.3046260510537513E-3</v>
      </c>
      <c r="N6" s="76"/>
      <c r="O6" s="69">
        <v>95</v>
      </c>
      <c r="P6" s="69">
        <v>95</v>
      </c>
      <c r="Q6" s="69">
        <v>95</v>
      </c>
      <c r="R6" s="69">
        <v>80</v>
      </c>
      <c r="S6" s="69">
        <v>115</v>
      </c>
      <c r="T6" s="69">
        <v>110</v>
      </c>
      <c r="U6" s="69">
        <v>130</v>
      </c>
      <c r="V6" s="69">
        <v>120</v>
      </c>
      <c r="W6" s="69">
        <v>120</v>
      </c>
      <c r="X6" s="69">
        <v>120</v>
      </c>
      <c r="Y6" s="69">
        <v>115</v>
      </c>
      <c r="Z6" s="69">
        <v>125</v>
      </c>
      <c r="AA6" s="69">
        <v>100</v>
      </c>
      <c r="AB6" s="69">
        <v>140</v>
      </c>
      <c r="AC6" s="69">
        <v>115</v>
      </c>
      <c r="AD6" s="69">
        <v>115</v>
      </c>
      <c r="AE6" s="69">
        <v>120</v>
      </c>
      <c r="AF6" s="69">
        <v>120</v>
      </c>
      <c r="AG6" s="374">
        <v>112.5951</v>
      </c>
      <c r="AH6" s="374">
        <v>120.17643999999999</v>
      </c>
      <c r="AI6" s="374">
        <v>116.44999999999999</v>
      </c>
      <c r="AJ6" s="374">
        <v>105.89986</v>
      </c>
      <c r="AK6" s="374">
        <v>118.19716</v>
      </c>
      <c r="AL6" s="374">
        <v>113.6215</v>
      </c>
      <c r="AM6" s="68">
        <f t="shared" si="1"/>
        <v>-5.4544301695074293E-2</v>
      </c>
      <c r="AN6" s="68">
        <f t="shared" si="2"/>
        <v>-3.8712097651077193E-2</v>
      </c>
      <c r="AO6" s="92"/>
      <c r="AP6" s="69">
        <v>215</v>
      </c>
      <c r="AQ6" s="69">
        <v>190</v>
      </c>
      <c r="AR6" s="69">
        <v>175</v>
      </c>
      <c r="AS6" s="69">
        <v>225</v>
      </c>
      <c r="AT6" s="69">
        <v>250</v>
      </c>
      <c r="AU6" s="69">
        <v>240</v>
      </c>
      <c r="AV6" s="69">
        <v>240</v>
      </c>
      <c r="AW6" s="69">
        <v>240</v>
      </c>
      <c r="AX6" s="69">
        <v>230</v>
      </c>
      <c r="AY6" s="69">
        <v>240</v>
      </c>
      <c r="AZ6" s="69">
        <v>232.77153999999999</v>
      </c>
      <c r="BA6" s="69">
        <v>222.34985999999998</v>
      </c>
      <c r="BB6" s="69">
        <v>231.81865999999999</v>
      </c>
      <c r="BC6" s="68">
        <f t="shared" si="3"/>
        <v>-4.0936275972569547E-3</v>
      </c>
      <c r="BD6" s="68">
        <f t="shared" si="4"/>
        <v>4.2585140372924046E-2</v>
      </c>
      <c r="BE6" s="78"/>
      <c r="BF6" s="13">
        <f t="shared" si="5"/>
        <v>454.16851999999994</v>
      </c>
      <c r="BG6" s="78"/>
    </row>
    <row r="7" spans="1:60" ht="13.5" x14ac:dyDescent="0.35">
      <c r="B7" s="108"/>
      <c r="C7" s="108" t="s">
        <v>15</v>
      </c>
      <c r="D7" s="67">
        <v>355</v>
      </c>
      <c r="E7" s="67">
        <v>395</v>
      </c>
      <c r="F7" s="67">
        <v>365</v>
      </c>
      <c r="G7" s="67">
        <v>390</v>
      </c>
      <c r="H7" s="67">
        <v>360</v>
      </c>
      <c r="I7" s="67">
        <v>345</v>
      </c>
      <c r="J7" s="354">
        <v>356.3391414125814</v>
      </c>
      <c r="K7" s="67">
        <v>371.98078918384931</v>
      </c>
      <c r="L7" s="68">
        <f t="shared" si="0"/>
        <v>3.2867076558206865E-2</v>
      </c>
      <c r="M7" s="68">
        <f t="shared" si="0"/>
        <v>4.3895396136562681E-2</v>
      </c>
      <c r="N7" s="76"/>
      <c r="O7" s="69">
        <v>105</v>
      </c>
      <c r="P7" s="69">
        <v>115</v>
      </c>
      <c r="Q7" s="69">
        <v>100</v>
      </c>
      <c r="R7" s="69">
        <v>100</v>
      </c>
      <c r="S7" s="69">
        <v>90</v>
      </c>
      <c r="T7" s="69">
        <v>100</v>
      </c>
      <c r="U7" s="69">
        <v>100</v>
      </c>
      <c r="V7" s="69">
        <v>105</v>
      </c>
      <c r="W7" s="69">
        <v>100</v>
      </c>
      <c r="X7" s="69">
        <v>85</v>
      </c>
      <c r="Y7" s="69">
        <v>95</v>
      </c>
      <c r="Z7" s="69">
        <v>85</v>
      </c>
      <c r="AA7" s="69">
        <v>95</v>
      </c>
      <c r="AB7" s="69">
        <v>95</v>
      </c>
      <c r="AC7" s="69">
        <v>90</v>
      </c>
      <c r="AD7" s="69">
        <v>85</v>
      </c>
      <c r="AE7" s="69">
        <v>90</v>
      </c>
      <c r="AF7" s="69">
        <v>90</v>
      </c>
      <c r="AG7" s="374">
        <v>85.149501412581387</v>
      </c>
      <c r="AH7" s="374">
        <v>98.594069999999988</v>
      </c>
      <c r="AI7" s="374">
        <v>78.519019999999998</v>
      </c>
      <c r="AJ7" s="374">
        <v>94.076549999999997</v>
      </c>
      <c r="AK7" s="374">
        <v>97.680180000000007</v>
      </c>
      <c r="AL7" s="374">
        <v>86.880025025758243</v>
      </c>
      <c r="AM7" s="68">
        <f t="shared" si="1"/>
        <v>-0.11881084708483736</v>
      </c>
      <c r="AN7" s="68">
        <f t="shared" si="2"/>
        <v>-0.1105664933688878</v>
      </c>
      <c r="AO7" s="92"/>
      <c r="AP7" s="69">
        <v>175</v>
      </c>
      <c r="AQ7" s="69">
        <v>220</v>
      </c>
      <c r="AR7" s="69">
        <v>200</v>
      </c>
      <c r="AS7" s="69">
        <v>190</v>
      </c>
      <c r="AT7" s="69">
        <v>205</v>
      </c>
      <c r="AU7" s="69">
        <v>185</v>
      </c>
      <c r="AV7" s="69">
        <v>180</v>
      </c>
      <c r="AW7" s="69">
        <v>190</v>
      </c>
      <c r="AX7" s="69">
        <v>175</v>
      </c>
      <c r="AY7" s="69">
        <v>180</v>
      </c>
      <c r="AZ7" s="69">
        <v>183.74357141258139</v>
      </c>
      <c r="BA7" s="69">
        <v>172.59557000000001</v>
      </c>
      <c r="BB7" s="69">
        <v>184.56020502575825</v>
      </c>
      <c r="BC7" s="68">
        <f t="shared" si="3"/>
        <v>4.4444200518078958E-3</v>
      </c>
      <c r="BD7" s="68">
        <f t="shared" si="4"/>
        <v>6.9321796763139654E-2</v>
      </c>
      <c r="BE7" s="78"/>
      <c r="BF7" s="13">
        <f t="shared" si="5"/>
        <v>357.15577502575826</v>
      </c>
      <c r="BG7" s="78"/>
    </row>
    <row r="8" spans="1:60" ht="13.5" x14ac:dyDescent="0.35">
      <c r="B8" s="108"/>
      <c r="C8" s="108" t="s">
        <v>1</v>
      </c>
      <c r="D8" s="67">
        <v>740</v>
      </c>
      <c r="E8" s="67">
        <v>740</v>
      </c>
      <c r="F8" s="67">
        <v>710</v>
      </c>
      <c r="G8" s="67">
        <v>715</v>
      </c>
      <c r="H8" s="67">
        <v>720</v>
      </c>
      <c r="I8" s="67">
        <v>665</v>
      </c>
      <c r="J8" s="354">
        <v>716.37891437287317</v>
      </c>
      <c r="K8" s="67">
        <v>654.41694974324423</v>
      </c>
      <c r="L8" s="68">
        <f t="shared" si="0"/>
        <v>7.7261525372741557E-2</v>
      </c>
      <c r="M8" s="68">
        <f t="shared" si="0"/>
        <v>-8.6493283633105267E-2</v>
      </c>
      <c r="N8" s="76"/>
      <c r="O8" s="69">
        <v>200</v>
      </c>
      <c r="P8" s="69">
        <v>175</v>
      </c>
      <c r="Q8" s="69">
        <v>180</v>
      </c>
      <c r="R8" s="69">
        <v>190</v>
      </c>
      <c r="S8" s="69">
        <v>190</v>
      </c>
      <c r="T8" s="69">
        <v>160</v>
      </c>
      <c r="U8" s="69">
        <v>190</v>
      </c>
      <c r="V8" s="69">
        <v>180</v>
      </c>
      <c r="W8" s="69">
        <v>175</v>
      </c>
      <c r="X8" s="69">
        <v>170</v>
      </c>
      <c r="Y8" s="69">
        <v>140</v>
      </c>
      <c r="Z8" s="69">
        <v>205</v>
      </c>
      <c r="AA8" s="69">
        <v>185</v>
      </c>
      <c r="AB8" s="69">
        <v>190</v>
      </c>
      <c r="AC8" s="69">
        <v>140</v>
      </c>
      <c r="AD8" s="69">
        <v>200</v>
      </c>
      <c r="AE8" s="69">
        <v>180</v>
      </c>
      <c r="AF8" s="69">
        <v>145</v>
      </c>
      <c r="AG8" s="374">
        <v>204</v>
      </c>
      <c r="AH8" s="374">
        <v>188.79226177563464</v>
      </c>
      <c r="AI8" s="374">
        <v>174.19652661717544</v>
      </c>
      <c r="AJ8" s="374">
        <v>149.39012598006315</v>
      </c>
      <c r="AK8" s="374">
        <v>150</v>
      </c>
      <c r="AL8" s="374">
        <v>176.79226177563464</v>
      </c>
      <c r="AM8" s="68">
        <f t="shared" si="1"/>
        <v>-6.3561927205793456E-2</v>
      </c>
      <c r="AN8" s="68">
        <f t="shared" si="2"/>
        <v>0.17861507850423086</v>
      </c>
      <c r="AO8" s="92"/>
      <c r="AP8" s="69">
        <v>365</v>
      </c>
      <c r="AQ8" s="69">
        <v>375</v>
      </c>
      <c r="AR8" s="69">
        <v>370</v>
      </c>
      <c r="AS8" s="69">
        <v>350</v>
      </c>
      <c r="AT8" s="69">
        <v>370</v>
      </c>
      <c r="AU8" s="69">
        <v>345</v>
      </c>
      <c r="AV8" s="69">
        <v>345</v>
      </c>
      <c r="AW8" s="69">
        <v>375</v>
      </c>
      <c r="AX8" s="69">
        <v>340</v>
      </c>
      <c r="AY8" s="69">
        <v>325</v>
      </c>
      <c r="AZ8" s="69">
        <v>392.79226177563464</v>
      </c>
      <c r="BA8" s="69">
        <v>323.58665259723858</v>
      </c>
      <c r="BB8" s="69">
        <v>326.79226177563464</v>
      </c>
      <c r="BC8" s="68">
        <f t="shared" si="3"/>
        <v>-0.16802775009274395</v>
      </c>
      <c r="BD8" s="68">
        <f t="shared" si="4"/>
        <v>9.9064938330013508E-3</v>
      </c>
      <c r="BE8" s="78"/>
      <c r="BF8" s="13">
        <f t="shared" si="5"/>
        <v>650.37891437287317</v>
      </c>
      <c r="BG8" s="78"/>
    </row>
    <row r="9" spans="1:60" ht="13.5" x14ac:dyDescent="0.35">
      <c r="B9" s="73"/>
      <c r="C9" s="70" t="s">
        <v>2</v>
      </c>
      <c r="D9" s="70">
        <v>215</v>
      </c>
      <c r="E9" s="70">
        <v>200</v>
      </c>
      <c r="F9" s="70">
        <v>200</v>
      </c>
      <c r="G9" s="70">
        <v>185</v>
      </c>
      <c r="H9" s="70">
        <v>185</v>
      </c>
      <c r="I9" s="70">
        <v>180</v>
      </c>
      <c r="J9" s="355">
        <v>164.40945411332569</v>
      </c>
      <c r="K9" s="70">
        <v>171.33625699007553</v>
      </c>
      <c r="L9" s="71">
        <f t="shared" si="0"/>
        <v>-8.6614143814857214E-2</v>
      </c>
      <c r="M9" s="71">
        <f t="shared" si="0"/>
        <v>4.2131414608160389E-2</v>
      </c>
      <c r="N9" s="76"/>
      <c r="O9" s="70">
        <v>45</v>
      </c>
      <c r="P9" s="70">
        <v>50</v>
      </c>
      <c r="Q9" s="70">
        <v>45</v>
      </c>
      <c r="R9" s="70">
        <v>45</v>
      </c>
      <c r="S9" s="70">
        <v>45</v>
      </c>
      <c r="T9" s="70">
        <v>50</v>
      </c>
      <c r="U9" s="70">
        <v>40</v>
      </c>
      <c r="V9" s="70">
        <v>45</v>
      </c>
      <c r="W9" s="70">
        <v>45</v>
      </c>
      <c r="X9" s="70">
        <v>50</v>
      </c>
      <c r="Y9" s="70">
        <v>45</v>
      </c>
      <c r="Z9" s="70">
        <v>45</v>
      </c>
      <c r="AA9" s="70">
        <v>45</v>
      </c>
      <c r="AB9" s="70">
        <v>45</v>
      </c>
      <c r="AC9" s="70">
        <v>40</v>
      </c>
      <c r="AD9" s="70">
        <v>45</v>
      </c>
      <c r="AE9" s="70">
        <v>45</v>
      </c>
      <c r="AF9" s="70">
        <v>40</v>
      </c>
      <c r="AG9" s="355">
        <v>44.295035103056421</v>
      </c>
      <c r="AH9" s="355">
        <v>39.572405888356421</v>
      </c>
      <c r="AI9" s="355">
        <v>39.652502402156415</v>
      </c>
      <c r="AJ9" s="355">
        <v>40.889510719756416</v>
      </c>
      <c r="AK9" s="355">
        <v>44.695065216562881</v>
      </c>
      <c r="AL9" s="355">
        <v>43.787654021062878</v>
      </c>
      <c r="AM9" s="71">
        <f t="shared" si="1"/>
        <v>0.10651988520987876</v>
      </c>
      <c r="AN9" s="71">
        <f t="shared" si="2"/>
        <v>-2.0302268071503815E-2</v>
      </c>
      <c r="AO9" s="92"/>
      <c r="AP9" s="70">
        <v>105</v>
      </c>
      <c r="AQ9" s="70">
        <v>95</v>
      </c>
      <c r="AR9" s="70">
        <v>90</v>
      </c>
      <c r="AS9" s="70">
        <v>95</v>
      </c>
      <c r="AT9" s="70">
        <v>85</v>
      </c>
      <c r="AU9" s="70">
        <v>95</v>
      </c>
      <c r="AV9" s="70">
        <v>90</v>
      </c>
      <c r="AW9" s="70">
        <v>90</v>
      </c>
      <c r="AX9" s="70">
        <v>85</v>
      </c>
      <c r="AY9" s="70">
        <v>85</v>
      </c>
      <c r="AZ9" s="70">
        <v>83.867440991412849</v>
      </c>
      <c r="BA9" s="70">
        <v>80.542013121912831</v>
      </c>
      <c r="BB9" s="70">
        <v>88.482719237625759</v>
      </c>
      <c r="BC9" s="71">
        <f t="shared" si="3"/>
        <v>5.5030631573526501E-2</v>
      </c>
      <c r="BD9" s="71">
        <f t="shared" si="4"/>
        <v>9.8590857217505157E-2</v>
      </c>
      <c r="BE9" s="78"/>
      <c r="BF9" s="13">
        <f t="shared" si="5"/>
        <v>169.02473235953858</v>
      </c>
      <c r="BG9" s="78"/>
    </row>
    <row r="10" spans="1:60" ht="13.5" x14ac:dyDescent="0.35">
      <c r="B10" s="125" t="s">
        <v>36</v>
      </c>
      <c r="D10" s="93">
        <v>-215</v>
      </c>
      <c r="E10" s="93">
        <v>350</v>
      </c>
      <c r="F10" s="93">
        <v>30</v>
      </c>
      <c r="G10" s="93">
        <v>30</v>
      </c>
      <c r="H10" s="93">
        <v>30</v>
      </c>
      <c r="I10" s="93">
        <v>10</v>
      </c>
      <c r="J10" s="356">
        <v>2.3549791485297149</v>
      </c>
      <c r="K10" s="420">
        <v>20</v>
      </c>
      <c r="L10" s="126">
        <f t="shared" si="0"/>
        <v>-0.76450208514702855</v>
      </c>
      <c r="M10" s="230" t="str">
        <f t="shared" si="0"/>
        <v>&gt;±300%</v>
      </c>
      <c r="N10" s="76"/>
      <c r="O10" s="93">
        <v>65</v>
      </c>
      <c r="P10" s="93">
        <v>-40</v>
      </c>
      <c r="Q10" s="93">
        <v>60</v>
      </c>
      <c r="R10" s="93">
        <v>-5</v>
      </c>
      <c r="S10" s="93">
        <v>25</v>
      </c>
      <c r="T10" s="93">
        <v>-45</v>
      </c>
      <c r="U10" s="93">
        <v>150</v>
      </c>
      <c r="V10" s="93">
        <v>60</v>
      </c>
      <c r="W10" s="93">
        <v>-105</v>
      </c>
      <c r="X10" s="93">
        <v>-75</v>
      </c>
      <c r="Y10" s="93">
        <v>-60</v>
      </c>
      <c r="Z10" s="93">
        <v>75</v>
      </c>
      <c r="AA10" s="93">
        <v>-10</v>
      </c>
      <c r="AB10" s="93">
        <v>25</v>
      </c>
      <c r="AC10" s="93">
        <v>-5</v>
      </c>
      <c r="AD10" s="93">
        <v>55</v>
      </c>
      <c r="AE10" s="93">
        <v>-20</v>
      </c>
      <c r="AF10" s="93">
        <v>-20</v>
      </c>
      <c r="AG10" s="375">
        <v>12.297170420544143</v>
      </c>
      <c r="AH10" s="375">
        <v>-27.714881004337556</v>
      </c>
      <c r="AI10" s="375">
        <v>-29.755726724069664</v>
      </c>
      <c r="AJ10" s="375">
        <v>47.52841645639279</v>
      </c>
      <c r="AK10" s="375">
        <v>41.116271670305863</v>
      </c>
      <c r="AL10" s="375">
        <v>35.72</v>
      </c>
      <c r="AM10" s="230" t="str">
        <f t="shared" si="1"/>
        <v>N/A</v>
      </c>
      <c r="AN10" s="71">
        <f t="shared" si="2"/>
        <v>-0.131244187546388</v>
      </c>
      <c r="AO10" s="92"/>
      <c r="AP10" s="93">
        <v>325</v>
      </c>
      <c r="AQ10" s="93">
        <v>25</v>
      </c>
      <c r="AR10" s="93">
        <v>55</v>
      </c>
      <c r="AS10" s="93">
        <v>-20</v>
      </c>
      <c r="AT10" s="93">
        <v>210</v>
      </c>
      <c r="AU10" s="93">
        <v>-180</v>
      </c>
      <c r="AV10" s="93">
        <v>15</v>
      </c>
      <c r="AW10" s="93">
        <v>15</v>
      </c>
      <c r="AX10" s="93">
        <v>50</v>
      </c>
      <c r="AY10" s="93">
        <v>-40</v>
      </c>
      <c r="AZ10" s="93">
        <v>-15.417710583793413</v>
      </c>
      <c r="BA10" s="93">
        <v>17.772689732323126</v>
      </c>
      <c r="BB10" s="93">
        <v>76.836271670305862</v>
      </c>
      <c r="BC10" s="126" t="str">
        <f t="shared" si="3"/>
        <v>N/A</v>
      </c>
      <c r="BD10" s="126" t="str">
        <f t="shared" si="4"/>
        <v>&gt;±300%</v>
      </c>
      <c r="BE10" s="78"/>
      <c r="BF10" s="32">
        <f t="shared" si="5"/>
        <v>94.608961402628992</v>
      </c>
      <c r="BG10" s="78"/>
    </row>
    <row r="11" spans="1:60" ht="13.5" x14ac:dyDescent="0.35">
      <c r="B11" s="128" t="s">
        <v>14</v>
      </c>
      <c r="C11" s="94"/>
      <c r="D11" s="94">
        <v>5845</v>
      </c>
      <c r="E11" s="94">
        <v>5215</v>
      </c>
      <c r="F11" s="94">
        <v>6185</v>
      </c>
      <c r="G11" s="94">
        <v>6060</v>
      </c>
      <c r="H11" s="94">
        <v>6155</v>
      </c>
      <c r="I11" s="94">
        <v>6135</v>
      </c>
      <c r="J11" s="357">
        <v>6096.7138995798705</v>
      </c>
      <c r="K11" s="94">
        <v>5187.003433158623</v>
      </c>
      <c r="L11" s="107">
        <f t="shared" si="0"/>
        <v>-6.2406031654652638E-3</v>
      </c>
      <c r="M11" s="107">
        <f t="shared" si="0"/>
        <v>-0.14921324526708335</v>
      </c>
      <c r="N11" s="76"/>
      <c r="O11" s="94">
        <v>1380</v>
      </c>
      <c r="P11" s="94">
        <v>1375</v>
      </c>
      <c r="Q11" s="94">
        <v>1420</v>
      </c>
      <c r="R11" s="94">
        <v>1540</v>
      </c>
      <c r="S11" s="94">
        <v>1680</v>
      </c>
      <c r="T11" s="94">
        <v>1570</v>
      </c>
      <c r="U11" s="94">
        <v>1420</v>
      </c>
      <c r="V11" s="94">
        <v>1710</v>
      </c>
      <c r="W11" s="94">
        <v>1515</v>
      </c>
      <c r="X11" s="94">
        <v>1415</v>
      </c>
      <c r="Y11" s="94">
        <v>1365</v>
      </c>
      <c r="Z11" s="94">
        <v>1630</v>
      </c>
      <c r="AA11" s="94">
        <v>1555</v>
      </c>
      <c r="AB11" s="94">
        <v>1605</v>
      </c>
      <c r="AC11" s="94">
        <v>1295</v>
      </c>
      <c r="AD11" s="94">
        <v>1660</v>
      </c>
      <c r="AE11" s="94">
        <v>1645</v>
      </c>
      <c r="AF11" s="94">
        <v>1545</v>
      </c>
      <c r="AG11" s="357">
        <v>1331.917706936182</v>
      </c>
      <c r="AH11" s="357">
        <v>1637.3131891769765</v>
      </c>
      <c r="AI11" s="357">
        <v>1500.6304873299077</v>
      </c>
      <c r="AJ11" s="357">
        <v>1626.8525161368032</v>
      </c>
      <c r="AK11" s="357">
        <v>1283.6168958223889</v>
      </c>
      <c r="AL11" s="357">
        <v>989.23511857443589</v>
      </c>
      <c r="AM11" s="107">
        <f t="shared" si="1"/>
        <v>-0.39581802362949758</v>
      </c>
      <c r="AN11" s="107">
        <f t="shared" si="2"/>
        <v>-0.22933772390036067</v>
      </c>
      <c r="AO11" s="92"/>
      <c r="AP11" s="94">
        <v>2460</v>
      </c>
      <c r="AQ11" s="94">
        <v>2755</v>
      </c>
      <c r="AR11" s="94">
        <v>2960</v>
      </c>
      <c r="AS11" s="94">
        <v>3250</v>
      </c>
      <c r="AT11" s="94">
        <v>3130</v>
      </c>
      <c r="AU11" s="94">
        <v>2930</v>
      </c>
      <c r="AV11" s="94">
        <v>2995</v>
      </c>
      <c r="AW11" s="94">
        <v>3160</v>
      </c>
      <c r="AX11" s="94">
        <v>2955</v>
      </c>
      <c r="AY11" s="94">
        <v>3190</v>
      </c>
      <c r="AZ11" s="94">
        <v>2969.2308961131585</v>
      </c>
      <c r="BA11" s="94">
        <v>3127.4830034667111</v>
      </c>
      <c r="BB11" s="94">
        <v>2272.8520143968249</v>
      </c>
      <c r="BC11" s="107">
        <f t="shared" si="3"/>
        <v>-0.23453173770619229</v>
      </c>
      <c r="BD11" s="107">
        <f t="shared" si="4"/>
        <v>-0.27326479092693912</v>
      </c>
      <c r="BE11" s="78"/>
      <c r="BF11" s="34">
        <f>SUM(AH11:AK11)</f>
        <v>6048.4130884660763</v>
      </c>
      <c r="BG11" s="78"/>
    </row>
    <row r="12" spans="1:60" ht="13.5" x14ac:dyDescent="0.35">
      <c r="B12" s="122"/>
      <c r="C12" s="92"/>
      <c r="D12" s="92"/>
      <c r="E12" s="92"/>
      <c r="F12" s="92"/>
      <c r="G12" s="92"/>
      <c r="H12" s="65"/>
      <c r="I12" s="65"/>
      <c r="J12" s="353"/>
      <c r="K12" s="65"/>
      <c r="L12" s="129"/>
      <c r="M12" s="231"/>
      <c r="N12" s="76"/>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376"/>
      <c r="AL12" s="129"/>
      <c r="AM12" s="231"/>
      <c r="AN12" s="231"/>
      <c r="AO12" s="92"/>
      <c r="AP12" s="67"/>
      <c r="AQ12" s="67"/>
      <c r="AR12" s="67"/>
      <c r="AS12" s="67"/>
      <c r="AT12" s="67"/>
      <c r="AU12" s="67"/>
      <c r="AV12" s="67"/>
      <c r="AW12" s="67"/>
      <c r="AX12" s="67"/>
      <c r="AY12" s="67"/>
      <c r="AZ12" s="67"/>
      <c r="BA12" s="67"/>
      <c r="BB12" s="67"/>
      <c r="BC12" s="129"/>
      <c r="BD12" s="129"/>
      <c r="BE12" s="78"/>
      <c r="BF12" s="7"/>
      <c r="BG12" s="78"/>
    </row>
    <row r="13" spans="1:60" ht="13.5" x14ac:dyDescent="0.35">
      <c r="A13" s="23"/>
      <c r="B13" s="122" t="s">
        <v>22</v>
      </c>
      <c r="C13" s="65"/>
      <c r="D13" s="65">
        <v>1980</v>
      </c>
      <c r="E13" s="65">
        <v>2035</v>
      </c>
      <c r="F13" s="65">
        <v>1705</v>
      </c>
      <c r="G13" s="65">
        <v>1840</v>
      </c>
      <c r="H13" s="65">
        <v>1895</v>
      </c>
      <c r="I13" s="65">
        <v>1935</v>
      </c>
      <c r="J13" s="353">
        <v>2164.6718383710959</v>
      </c>
      <c r="K13" s="65">
        <v>1915.1014436874248</v>
      </c>
      <c r="L13" s="66">
        <f t="shared" ref="L13:M16" si="6">IF(ISERROR(J13/I13),"N/A",IF(I13&lt;0,"N/A",IF(J13&lt;0,"N/A",IF(J13/I13-1&gt;300%,"&gt;±300%",IF(J13/I13-1&lt;-300%,"&gt;±300%",J13/I13-1)))))</f>
        <v>0.11869345652253016</v>
      </c>
      <c r="M13" s="66">
        <f t="shared" si="6"/>
        <v>-0.11529248464352526</v>
      </c>
      <c r="N13" s="76"/>
      <c r="O13" s="65">
        <v>565</v>
      </c>
      <c r="P13" s="65">
        <v>475</v>
      </c>
      <c r="Q13" s="65">
        <v>435</v>
      </c>
      <c r="R13" s="65">
        <v>475</v>
      </c>
      <c r="S13" s="65">
        <v>415</v>
      </c>
      <c r="T13" s="65">
        <v>370</v>
      </c>
      <c r="U13" s="65">
        <v>395</v>
      </c>
      <c r="V13" s="65">
        <v>480</v>
      </c>
      <c r="W13" s="65">
        <v>510</v>
      </c>
      <c r="X13" s="65">
        <v>460</v>
      </c>
      <c r="Y13" s="65">
        <v>420</v>
      </c>
      <c r="Z13" s="65">
        <v>480</v>
      </c>
      <c r="AA13" s="65">
        <v>480</v>
      </c>
      <c r="AB13" s="65">
        <v>505</v>
      </c>
      <c r="AC13" s="65">
        <v>460</v>
      </c>
      <c r="AD13" s="65">
        <v>480</v>
      </c>
      <c r="AE13" s="65">
        <v>490</v>
      </c>
      <c r="AF13" s="65">
        <v>495</v>
      </c>
      <c r="AG13" s="350">
        <v>548.91780490787414</v>
      </c>
      <c r="AH13" s="359">
        <v>519.6582086867453</v>
      </c>
      <c r="AI13" s="359">
        <v>540.2093399568696</v>
      </c>
      <c r="AJ13" s="359">
        <v>555.88648481960684</v>
      </c>
      <c r="AK13" s="359">
        <v>489.30568181958779</v>
      </c>
      <c r="AL13" s="359">
        <v>419.24823988534132</v>
      </c>
      <c r="AM13" s="66">
        <f>IF(ISERROR(AL13/AH13),"N/A",IF(AH13&lt;0,"N/A",IF(AL13&lt;0,"N/A",IF(AL13/AH13-1&gt;300%,"&gt;±300%",IF(AL13/AH13-1&lt;-300%,"&gt;±300%",AL13/AH13-1)))))</f>
        <v>-0.19322309764942447</v>
      </c>
      <c r="AN13" s="66">
        <f>IF(ISERROR(AL13/AK13),"N/A",IF(AK13&lt;0,"N/A",IF(AL13&lt;0,"N/A",IF(AL13/AK13-1&gt;300%,"&gt;±300%",IF(AL13/AK13-1&lt;-300%,"&gt;±300%",AL13/AK13-1)))))</f>
        <v>-0.14317725000397075</v>
      </c>
      <c r="AO13" s="92"/>
      <c r="AP13" s="65">
        <v>995</v>
      </c>
      <c r="AQ13" s="65">
        <v>1040</v>
      </c>
      <c r="AR13" s="65">
        <v>910</v>
      </c>
      <c r="AS13" s="65">
        <v>785</v>
      </c>
      <c r="AT13" s="65">
        <v>875</v>
      </c>
      <c r="AU13" s="65">
        <v>970</v>
      </c>
      <c r="AV13" s="65">
        <v>900</v>
      </c>
      <c r="AW13" s="65">
        <v>985</v>
      </c>
      <c r="AX13" s="65">
        <v>940</v>
      </c>
      <c r="AY13" s="65">
        <v>985</v>
      </c>
      <c r="AZ13" s="65">
        <v>1068.5760135946193</v>
      </c>
      <c r="BA13" s="65">
        <v>1096.0958247764765</v>
      </c>
      <c r="BB13" s="65">
        <v>908.55392170492905</v>
      </c>
      <c r="BC13" s="66">
        <f>IF(ISERROR(BB13/AZ13),"N/A",IF(AZ13&lt;0,"N/A",IF(BB13&lt;0,"N/A",IF(BB13/AZ13-1&gt;300%,"&gt;±300%",IF(BB13/AZ13-1&lt;-300%,"&gt;±300%",BB13/AZ13-1)))))</f>
        <v>-0.14975265199092991</v>
      </c>
      <c r="BD13" s="66">
        <f>IF(ISERROR(BB13/BA13),"N/A",IF(BA13&lt;0,"N/A",IF(BB13&lt;0,"N/A",IF(BB13/BA13-1&gt;300%,"&gt;±300%",IF(BB13/BA13-1&lt;-300%,"&gt;±300%",BB13/BA13-1)))))</f>
        <v>-0.17109991556604309</v>
      </c>
      <c r="BE13" s="78"/>
      <c r="BF13" s="65">
        <f t="shared" ref="BF13:BF16" si="7">SUM(AI13:AL13)</f>
        <v>2004.6497464814056</v>
      </c>
      <c r="BG13" s="78"/>
    </row>
    <row r="14" spans="1:60" ht="13.5" x14ac:dyDescent="0.35">
      <c r="B14" s="67"/>
      <c r="C14" s="67" t="s">
        <v>4</v>
      </c>
      <c r="D14" s="67">
        <v>1120</v>
      </c>
      <c r="E14" s="67">
        <v>1255</v>
      </c>
      <c r="F14" s="67">
        <v>1185</v>
      </c>
      <c r="G14" s="67">
        <v>1210</v>
      </c>
      <c r="H14" s="67">
        <v>1325</v>
      </c>
      <c r="I14" s="67">
        <v>1420</v>
      </c>
      <c r="J14" s="358">
        <v>1629.9509355453802</v>
      </c>
      <c r="K14" s="67">
        <v>1470.5924012762443</v>
      </c>
      <c r="L14" s="68">
        <f t="shared" si="6"/>
        <v>0.14785277151083109</v>
      </c>
      <c r="M14" s="68">
        <f t="shared" si="6"/>
        <v>-9.7768914875842272E-2</v>
      </c>
      <c r="N14" s="76"/>
      <c r="O14" s="67">
        <v>365</v>
      </c>
      <c r="P14" s="67">
        <v>305</v>
      </c>
      <c r="Q14" s="67">
        <v>315</v>
      </c>
      <c r="R14" s="67">
        <v>310</v>
      </c>
      <c r="S14" s="67">
        <v>295</v>
      </c>
      <c r="T14" s="67">
        <v>265</v>
      </c>
      <c r="U14" s="67">
        <v>280</v>
      </c>
      <c r="V14" s="67">
        <v>340</v>
      </c>
      <c r="W14" s="67">
        <v>315</v>
      </c>
      <c r="X14" s="67">
        <v>280</v>
      </c>
      <c r="Y14" s="67">
        <v>300</v>
      </c>
      <c r="Z14" s="67">
        <v>330</v>
      </c>
      <c r="AA14" s="67">
        <v>330</v>
      </c>
      <c r="AB14" s="67">
        <v>365</v>
      </c>
      <c r="AC14" s="67">
        <v>330</v>
      </c>
      <c r="AD14" s="67">
        <v>345</v>
      </c>
      <c r="AE14" s="67">
        <v>365</v>
      </c>
      <c r="AF14" s="67">
        <v>380</v>
      </c>
      <c r="AG14" s="358">
        <v>413.34430196827452</v>
      </c>
      <c r="AH14" s="358">
        <v>386.60663357710575</v>
      </c>
      <c r="AI14" s="358">
        <v>410</v>
      </c>
      <c r="AJ14" s="358">
        <v>419.99999999999994</v>
      </c>
      <c r="AK14" s="358">
        <v>405.92497865746458</v>
      </c>
      <c r="AL14" s="67">
        <v>308.71281667591069</v>
      </c>
      <c r="AM14" s="68">
        <f>IF(ISERROR(AL14/AH14),"N/A",IF(AH14&lt;0,"N/A",IF(AL14&lt;0,"N/A",IF(AL14/AH14-1&gt;300%,"&gt;±300%",IF(AL14/AH14-1&lt;-300%,"&gt;±300%",AL14/AH14-1)))))</f>
        <v>-0.20148080797392665</v>
      </c>
      <c r="AN14" s="68">
        <f>IF(ISERROR(AL14/AK14),"N/A",IF(AK14&lt;0,"N/A",IF(AL14&lt;0,"N/A",IF(AL14/AK14-1&gt;300%,"&gt;±300%",IF(AL14/AK14-1&lt;-300%,"&gt;±300%",AL14/AK14-1)))))</f>
        <v>-0.23948307468800856</v>
      </c>
      <c r="AO14" s="92"/>
      <c r="AP14" s="69">
        <v>585</v>
      </c>
      <c r="AQ14" s="69">
        <v>670</v>
      </c>
      <c r="AR14" s="69">
        <v>625</v>
      </c>
      <c r="AS14" s="69">
        <v>560</v>
      </c>
      <c r="AT14" s="69">
        <v>620</v>
      </c>
      <c r="AU14" s="69">
        <v>595</v>
      </c>
      <c r="AV14" s="69">
        <v>630</v>
      </c>
      <c r="AW14" s="69">
        <v>695</v>
      </c>
      <c r="AX14" s="69">
        <v>675</v>
      </c>
      <c r="AY14" s="69">
        <v>745</v>
      </c>
      <c r="AZ14" s="69">
        <v>799.95093554538028</v>
      </c>
      <c r="BA14" s="69">
        <v>830</v>
      </c>
      <c r="BB14" s="69">
        <v>714.63779533337527</v>
      </c>
      <c r="BC14" s="68">
        <f>IF(ISERROR(BB14/AZ14),"N/A",IF(AZ14&lt;0,"N/A",IF(BB14&lt;0,"N/A",IF(BB14/AZ14-1&gt;300%,"&gt;±300%",IF(BB14/AZ14-1&lt;-300%,"&gt;±300%",BB14/AZ14-1)))))</f>
        <v>-0.10664796604536919</v>
      </c>
      <c r="BD14" s="68">
        <f>IF(ISERROR(BB14/BA14),"N/A",IF(BA14&lt;0,"N/A",IF(BB14&lt;0,"N/A",IF(BB14/BA14-1&gt;300%,"&gt;±300%",IF(BB14/BA14-1&lt;-300%,"&gt;±300%",BB14/BA14-1)))))</f>
        <v>-0.13899060803207797</v>
      </c>
      <c r="BE14" s="78"/>
      <c r="BF14" s="69">
        <f t="shared" si="7"/>
        <v>1544.6377953333754</v>
      </c>
      <c r="BG14" s="78"/>
    </row>
    <row r="15" spans="1:60" ht="13.5" x14ac:dyDescent="0.35">
      <c r="B15" s="67"/>
      <c r="C15" s="67" t="s">
        <v>5</v>
      </c>
      <c r="D15" s="67">
        <v>855</v>
      </c>
      <c r="E15" s="67">
        <v>775</v>
      </c>
      <c r="F15" s="67">
        <v>515</v>
      </c>
      <c r="G15" s="67">
        <v>625</v>
      </c>
      <c r="H15" s="67">
        <v>560</v>
      </c>
      <c r="I15" s="67">
        <v>505</v>
      </c>
      <c r="J15" s="358">
        <v>476.57182430946597</v>
      </c>
      <c r="K15" s="67">
        <v>387.85418689531235</v>
      </c>
      <c r="L15" s="68">
        <f t="shared" si="6"/>
        <v>-5.6293417208978291E-2</v>
      </c>
      <c r="M15" s="68">
        <f t="shared" si="6"/>
        <v>-0.1861579574971769</v>
      </c>
      <c r="N15" s="76"/>
      <c r="O15" s="69">
        <v>200</v>
      </c>
      <c r="P15" s="69">
        <v>170</v>
      </c>
      <c r="Q15" s="69">
        <v>120</v>
      </c>
      <c r="R15" s="69">
        <v>165</v>
      </c>
      <c r="S15" s="69">
        <v>120</v>
      </c>
      <c r="T15" s="69">
        <v>105</v>
      </c>
      <c r="U15" s="69">
        <v>115</v>
      </c>
      <c r="V15" s="69">
        <v>140</v>
      </c>
      <c r="W15" s="69">
        <v>195</v>
      </c>
      <c r="X15" s="69">
        <v>180</v>
      </c>
      <c r="Y15" s="69">
        <v>120</v>
      </c>
      <c r="Z15" s="69">
        <v>150</v>
      </c>
      <c r="AA15" s="69">
        <v>150</v>
      </c>
      <c r="AB15" s="69">
        <v>140</v>
      </c>
      <c r="AC15" s="69">
        <v>130</v>
      </c>
      <c r="AD15" s="69">
        <v>135</v>
      </c>
      <c r="AE15" s="69">
        <v>125</v>
      </c>
      <c r="AF15" s="69">
        <v>115</v>
      </c>
      <c r="AG15" s="358">
        <v>120.45474252537473</v>
      </c>
      <c r="AH15" s="358">
        <v>119.09579626573957</v>
      </c>
      <c r="AI15" s="358">
        <v>116.39893380926028</v>
      </c>
      <c r="AJ15" s="358">
        <v>120.62235170909138</v>
      </c>
      <c r="AK15" s="358">
        <v>69.826119059324355</v>
      </c>
      <c r="AL15" s="67">
        <v>97.143586006518575</v>
      </c>
      <c r="AM15" s="68">
        <f>IF(ISERROR(AL15/AH15),"N/A",IF(AH15&lt;0,"N/A",IF(AL15&lt;0,"N/A",IF(AL15/AH15-1&gt;300%,"&gt;±300%",IF(AL15/AH15-1&lt;-300%,"&gt;±300%",AL15/AH15-1)))))</f>
        <v>-0.18432397236119757</v>
      </c>
      <c r="AN15" s="68">
        <f>IF(ISERROR(AL15/AK15),"N/A",IF(AK15&lt;0,"N/A",IF(AL15&lt;0,"N/A",IF(AL15/AK15-1&gt;300%,"&gt;±300%",IF(AL15/AK15-1&lt;-300%,"&gt;±300%",AL15/AK15-1)))))</f>
        <v>0.391221326850276</v>
      </c>
      <c r="AO15" s="92"/>
      <c r="AP15" s="69">
        <v>405</v>
      </c>
      <c r="AQ15" s="69">
        <v>370</v>
      </c>
      <c r="AR15" s="69">
        <v>285</v>
      </c>
      <c r="AS15" s="69">
        <v>225</v>
      </c>
      <c r="AT15" s="69">
        <v>255</v>
      </c>
      <c r="AU15" s="69">
        <v>375</v>
      </c>
      <c r="AV15" s="69">
        <v>270</v>
      </c>
      <c r="AW15" s="69">
        <v>290</v>
      </c>
      <c r="AX15" s="69">
        <v>265</v>
      </c>
      <c r="AY15" s="69">
        <v>240</v>
      </c>
      <c r="AZ15" s="69">
        <v>239.55053879111429</v>
      </c>
      <c r="BA15" s="69">
        <v>237.02128551835165</v>
      </c>
      <c r="BB15" s="69">
        <v>166.96970506584293</v>
      </c>
      <c r="BC15" s="68">
        <f>IF(ISERROR(BB15/AZ15),"N/A",IF(AZ15&lt;0,"N/A",IF(BB15&lt;0,"N/A",IF(BB15/AZ15-1&gt;300%,"&gt;±300%",IF(BB15/AZ15-1&lt;-300%,"&gt;±300%",BB15/AZ15-1)))))</f>
        <v>-0.30298756200486421</v>
      </c>
      <c r="BD15" s="68">
        <f>IF(ISERROR(BB15/BA15),"N/A",IF(BA15&lt;0,"N/A",IF(BB15&lt;0,"N/A",IF(BB15/BA15-1&gt;300%,"&gt;±300%",IF(BB15/BA15-1&lt;-300%,"&gt;±300%",BB15/BA15-1)))))</f>
        <v>-0.29554974482274876</v>
      </c>
      <c r="BE15" s="78"/>
      <c r="BF15" s="13">
        <f t="shared" si="7"/>
        <v>403.99099058419461</v>
      </c>
      <c r="BG15" s="78"/>
    </row>
    <row r="16" spans="1:60" ht="13.5" x14ac:dyDescent="0.35">
      <c r="B16" s="67"/>
      <c r="C16" s="67" t="s">
        <v>6</v>
      </c>
      <c r="D16" s="67">
        <v>5</v>
      </c>
      <c r="E16" s="67">
        <v>5</v>
      </c>
      <c r="F16" s="67">
        <v>5</v>
      </c>
      <c r="G16" s="67">
        <v>5</v>
      </c>
      <c r="H16" s="67">
        <v>10</v>
      </c>
      <c r="I16" s="67">
        <v>10</v>
      </c>
      <c r="J16" s="358">
        <v>58.149078516249638</v>
      </c>
      <c r="K16" s="67">
        <v>56.654855515868157</v>
      </c>
      <c r="L16" s="68" t="str">
        <f t="shared" si="6"/>
        <v>&gt;±300%</v>
      </c>
      <c r="M16" s="68">
        <f t="shared" si="6"/>
        <v>-2.5696417527303117E-2</v>
      </c>
      <c r="N16" s="76"/>
      <c r="O16" s="69">
        <v>0</v>
      </c>
      <c r="P16" s="69">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358">
        <v>15.118760414224907</v>
      </c>
      <c r="AH16" s="358">
        <v>13.955778843899912</v>
      </c>
      <c r="AI16" s="358">
        <v>13.810406147609289</v>
      </c>
      <c r="AJ16" s="358">
        <v>15.26413311051553</v>
      </c>
      <c r="AK16" s="358">
        <v>13.554584102798852</v>
      </c>
      <c r="AL16" s="67">
        <v>13.391837202912059</v>
      </c>
      <c r="AM16" s="68">
        <f>IF(ISERROR(AL16/AH16),"N/A",IF(AH16&lt;0,"N/A",IF(AL16&lt;0,"N/A",IF(AL16/AH16-1&gt;300%,"&gt;±300%",IF(AL16/AH16-1&lt;-300%,"&gt;±300%",AL16/AH16-1)))))</f>
        <v>-4.0409184417131483E-2</v>
      </c>
      <c r="AN16" s="68">
        <f>IF(ISERROR(AL16/AK16),"N/A",IF(AK16&lt;0,"N/A",IF(AL16&lt;0,"N/A",IF(AL16/AK16-1&gt;300%,"&gt;±300%",IF(AL16/AK16-1&lt;-300%,"&gt;±300%",AL16/AK16-1)))))</f>
        <v>-1.2006779304514992E-2</v>
      </c>
      <c r="AO16" s="92"/>
      <c r="AP16" s="69">
        <v>5</v>
      </c>
      <c r="AQ16" s="69">
        <v>0</v>
      </c>
      <c r="AR16" s="69">
        <v>0</v>
      </c>
      <c r="AS16" s="69">
        <v>0</v>
      </c>
      <c r="AT16" s="69">
        <v>0</v>
      </c>
      <c r="AU16" s="69">
        <v>0</v>
      </c>
      <c r="AV16" s="69">
        <v>0</v>
      </c>
      <c r="AW16" s="69">
        <v>0</v>
      </c>
      <c r="AX16" s="69">
        <v>0</v>
      </c>
      <c r="AY16" s="69">
        <v>0</v>
      </c>
      <c r="AZ16" s="69">
        <v>29.074539258124819</v>
      </c>
      <c r="BA16" s="69">
        <v>29.074539258124819</v>
      </c>
      <c r="BB16" s="69">
        <v>26.946421305710913</v>
      </c>
      <c r="BC16" s="68">
        <f>IF(ISERROR(BB16/AZ16),"N/A",IF(AZ16&lt;0,"N/A",IF(BB16&lt;0,"N/A",IF(BB16/AZ16-1&gt;300%,"&gt;±300%",IF(BB16/AZ16-1&lt;-300%,"&gt;±300%",BB16/AZ16-1)))))</f>
        <v>-7.3195242528880544E-2</v>
      </c>
      <c r="BD16" s="68">
        <f>IF(ISERROR(BB16/BA16),"N/A",IF(BA16&lt;0,"N/A",IF(BB16&lt;0,"N/A",IF(BB16/BA16-1&gt;300%,"&gt;±300%",IF(BB16/BA16-1&lt;-300%,"&gt;±300%",BB16/BA16-1)))))</f>
        <v>-7.3195242528880544E-2</v>
      </c>
      <c r="BE16" s="78"/>
      <c r="BF16" s="13">
        <f t="shared" si="7"/>
        <v>56.020960563835729</v>
      </c>
      <c r="BG16" s="78"/>
    </row>
    <row r="17" spans="1:59" ht="13.5" x14ac:dyDescent="0.35">
      <c r="B17" s="122"/>
      <c r="C17" s="92"/>
      <c r="D17" s="65"/>
      <c r="E17" s="65"/>
      <c r="F17" s="65"/>
      <c r="G17" s="65"/>
      <c r="H17" s="65"/>
      <c r="I17" s="65"/>
      <c r="J17" s="359"/>
      <c r="K17" s="65"/>
      <c r="L17" s="76"/>
      <c r="M17" s="232"/>
      <c r="N17" s="76"/>
      <c r="O17" s="76"/>
      <c r="P17" s="76"/>
      <c r="Q17" s="76"/>
      <c r="R17" s="76"/>
      <c r="S17" s="76"/>
      <c r="T17" s="76"/>
      <c r="U17" s="76"/>
      <c r="V17" s="76"/>
      <c r="W17" s="76"/>
      <c r="X17" s="76"/>
      <c r="Y17" s="76"/>
      <c r="Z17" s="76"/>
      <c r="AA17" s="76"/>
      <c r="AB17" s="76"/>
      <c r="AC17" s="76"/>
      <c r="AD17" s="76"/>
      <c r="AE17" s="76"/>
      <c r="AF17" s="76"/>
      <c r="AG17" s="76"/>
      <c r="AH17" s="76"/>
      <c r="AI17" s="76"/>
      <c r="AJ17" s="76"/>
      <c r="AK17" s="377"/>
      <c r="AL17" s="76"/>
      <c r="AM17" s="232"/>
      <c r="AN17" s="232"/>
      <c r="AO17" s="92"/>
      <c r="AP17" s="124"/>
      <c r="AQ17" s="67"/>
      <c r="AR17" s="67"/>
      <c r="AS17" s="67"/>
      <c r="AT17" s="67"/>
      <c r="AU17" s="67"/>
      <c r="AV17" s="67"/>
      <c r="AW17" s="67"/>
      <c r="AX17" s="67"/>
      <c r="AY17" s="67"/>
      <c r="AZ17" s="67"/>
      <c r="BA17" s="67"/>
      <c r="BB17" s="67"/>
      <c r="BC17" s="76"/>
      <c r="BD17" s="76"/>
      <c r="BE17" s="78"/>
      <c r="BF17" s="7"/>
      <c r="BG17" s="78"/>
    </row>
    <row r="18" spans="1:59" ht="13.5" x14ac:dyDescent="0.35">
      <c r="B18" s="128" t="s">
        <v>25</v>
      </c>
      <c r="C18" s="94"/>
      <c r="D18" s="94">
        <v>7825</v>
      </c>
      <c r="E18" s="94">
        <v>7250</v>
      </c>
      <c r="F18" s="94">
        <v>7890</v>
      </c>
      <c r="G18" s="94">
        <v>7900</v>
      </c>
      <c r="H18" s="94">
        <v>8050</v>
      </c>
      <c r="I18" s="94">
        <v>8070</v>
      </c>
      <c r="J18" s="357">
        <v>8261.3857379509664</v>
      </c>
      <c r="K18" s="94">
        <v>7102.1048768460478</v>
      </c>
      <c r="L18" s="107">
        <f>IF(ISERROR(J18/I18),"N/A",IF(I18&lt;0,"N/A",IF(J18&lt;0,"N/A",IF(J18/I18-1&gt;300%,"&gt;±300%",IF(J18/I18-1&lt;-300%,"&gt;±300%",J18/I18-1)))))</f>
        <v>2.3715704826637651E-2</v>
      </c>
      <c r="M18" s="107">
        <f>IF(ISERROR(K18/J18),"N/A",IF(J18&lt;0,"N/A",IF(K18&lt;0,"N/A",IF(K18/J18-1&gt;300%,"&gt;±300%",IF(K18/J18-1&lt;-300%,"&gt;±300%",K18/J18-1)))))</f>
        <v>-0.14032523088462512</v>
      </c>
      <c r="N18" s="76"/>
      <c r="O18" s="94">
        <v>1945</v>
      </c>
      <c r="P18" s="94">
        <v>1850</v>
      </c>
      <c r="Q18" s="94">
        <v>1855</v>
      </c>
      <c r="R18" s="94">
        <v>2015</v>
      </c>
      <c r="S18" s="94">
        <v>2095</v>
      </c>
      <c r="T18" s="94">
        <v>1940</v>
      </c>
      <c r="U18" s="94">
        <v>1815</v>
      </c>
      <c r="V18" s="94">
        <v>2190</v>
      </c>
      <c r="W18" s="94">
        <v>2025</v>
      </c>
      <c r="X18" s="94">
        <v>1875</v>
      </c>
      <c r="Y18" s="94">
        <v>1785</v>
      </c>
      <c r="Z18" s="94">
        <v>2110</v>
      </c>
      <c r="AA18" s="94">
        <v>2035</v>
      </c>
      <c r="AB18" s="94">
        <v>2110</v>
      </c>
      <c r="AC18" s="94">
        <v>1755</v>
      </c>
      <c r="AD18" s="94">
        <v>2140</v>
      </c>
      <c r="AE18" s="94">
        <v>2135</v>
      </c>
      <c r="AF18" s="94">
        <v>2040</v>
      </c>
      <c r="AG18" s="94">
        <v>1880.8355118440561</v>
      </c>
      <c r="AH18" s="94">
        <v>2156.9713978637219</v>
      </c>
      <c r="AI18" s="94">
        <v>2040.8398272867773</v>
      </c>
      <c r="AJ18" s="94">
        <v>2182.7390009564101</v>
      </c>
      <c r="AK18" s="357">
        <v>1772.9225776419767</v>
      </c>
      <c r="AL18" s="94">
        <v>1408.4833584597773</v>
      </c>
      <c r="AM18" s="107">
        <f>IF(ISERROR(AL18/AH18),"N/A",IF(AH18&lt;0,"N/A",IF(AL18&lt;0,"N/A",IF(AL18/AH18-1&gt;300%,"&gt;±300%",IF(AL18/AH18-1&lt;-300%,"&gt;±300%",AL18/AH18-1)))))</f>
        <v>-0.34700879211715641</v>
      </c>
      <c r="AN18" s="107">
        <f>IF(ISERROR(AL18/AK18),"N/A",IF(AK18&lt;0,"N/A",IF(AL18&lt;0,"N/A",IF(AL18/AK18-1&gt;300%,"&gt;±300%",IF(AL18/AK18-1&lt;-300%,"&gt;±300%",AL18/AK18-1)))))</f>
        <v>-0.20555845121387706</v>
      </c>
      <c r="AO18" s="92"/>
      <c r="AP18" s="94">
        <v>3455</v>
      </c>
      <c r="AQ18" s="94">
        <v>3795</v>
      </c>
      <c r="AR18" s="94">
        <v>3870</v>
      </c>
      <c r="AS18" s="94">
        <v>4035</v>
      </c>
      <c r="AT18" s="94">
        <v>4005</v>
      </c>
      <c r="AU18" s="94">
        <v>3900</v>
      </c>
      <c r="AV18" s="94">
        <v>3895</v>
      </c>
      <c r="AW18" s="94">
        <v>4145</v>
      </c>
      <c r="AX18" s="94">
        <v>3895</v>
      </c>
      <c r="AY18" s="94">
        <v>4175</v>
      </c>
      <c r="AZ18" s="94">
        <v>4037.8069097077778</v>
      </c>
      <c r="BA18" s="94">
        <v>4223.5788282431877</v>
      </c>
      <c r="BB18" s="94">
        <v>3181.4059361017539</v>
      </c>
      <c r="BC18" s="107">
        <f>IF(ISERROR(BB18/AZ18),"N/A",IF(AZ18&lt;0,"N/A",IF(BB18&lt;0,"N/A",IF(BB18/AZ18-1&gt;300%,"&gt;±300%",IF(BB18/AZ18-1&lt;-300%,"&gt;±300%",BB18/AZ18-1)))))</f>
        <v>-0.21209557384902367</v>
      </c>
      <c r="BD18" s="107">
        <f>IF(ISERROR(BB18/BA18),"N/A",IF(BA18&lt;0,"N/A",IF(BB18&lt;0,"N/A",IF(BB18/BA18-1&gt;300%,"&gt;±300%",IF(BB18/BA18-1&lt;-300%,"&gt;±300%",BB18/BA18-1)))))</f>
        <v>-0.24675114032971157</v>
      </c>
      <c r="BE18" s="78"/>
      <c r="BF18" s="94">
        <f>SUM(AI18:AL18)</f>
        <v>7404.9847643449421</v>
      </c>
      <c r="BG18" s="78"/>
    </row>
    <row r="19" spans="1:59" ht="13.5" x14ac:dyDescent="0.35">
      <c r="B19" s="130"/>
      <c r="C19" s="92"/>
      <c r="D19" s="65"/>
      <c r="E19" s="65"/>
      <c r="F19" s="65"/>
      <c r="G19" s="65"/>
      <c r="H19" s="65"/>
      <c r="I19" s="65"/>
      <c r="J19" s="353"/>
      <c r="K19" s="65"/>
      <c r="L19" s="65"/>
      <c r="M19" s="66"/>
      <c r="N19" s="76"/>
      <c r="O19" s="92"/>
      <c r="P19" s="92"/>
      <c r="Q19" s="92"/>
      <c r="R19" s="92"/>
      <c r="S19" s="92"/>
      <c r="T19" s="92"/>
      <c r="U19" s="92"/>
      <c r="V19" s="92"/>
      <c r="W19" s="92"/>
      <c r="X19" s="92"/>
      <c r="Y19" s="92"/>
      <c r="Z19" s="92"/>
      <c r="AA19" s="92"/>
      <c r="AB19" s="92"/>
      <c r="AC19" s="92"/>
      <c r="AD19" s="92"/>
      <c r="AE19" s="92"/>
      <c r="AF19" s="92"/>
      <c r="AG19" s="92"/>
      <c r="AH19" s="92"/>
      <c r="AI19" s="92"/>
      <c r="AJ19" s="92"/>
      <c r="AK19" s="378"/>
      <c r="AL19" s="92"/>
      <c r="AM19" s="66"/>
      <c r="AN19" s="66"/>
      <c r="AO19" s="92"/>
      <c r="AP19" s="114"/>
      <c r="AQ19" s="69"/>
      <c r="AR19" s="69"/>
      <c r="AS19" s="69"/>
      <c r="AT19" s="69"/>
      <c r="AU19" s="69"/>
      <c r="AV19" s="69"/>
      <c r="AW19" s="69"/>
      <c r="AX19" s="69"/>
      <c r="AY19" s="69"/>
      <c r="AZ19" s="69"/>
      <c r="BA19" s="69"/>
      <c r="BB19" s="69"/>
      <c r="BC19" s="65"/>
      <c r="BD19" s="65"/>
      <c r="BE19" s="78"/>
      <c r="BF19" s="13"/>
      <c r="BG19" s="78"/>
    </row>
    <row r="20" spans="1:59" ht="13.5" x14ac:dyDescent="0.35">
      <c r="A20" s="23"/>
      <c r="B20" s="118" t="s">
        <v>32</v>
      </c>
      <c r="C20" s="131"/>
      <c r="D20" s="108"/>
      <c r="E20" s="108"/>
      <c r="F20" s="108"/>
      <c r="G20" s="108"/>
      <c r="H20" s="108"/>
      <c r="I20" s="108"/>
      <c r="J20" s="354"/>
      <c r="K20" s="108"/>
      <c r="L20" s="109"/>
      <c r="M20" s="233"/>
      <c r="N20" s="76"/>
      <c r="O20" s="114"/>
      <c r="P20" s="114"/>
      <c r="Q20" s="114"/>
      <c r="R20" s="114"/>
      <c r="S20" s="114"/>
      <c r="T20" s="114"/>
      <c r="U20" s="114"/>
      <c r="V20" s="114"/>
      <c r="W20" s="114"/>
      <c r="X20" s="114"/>
      <c r="Y20" s="114"/>
      <c r="Z20" s="114"/>
      <c r="AA20" s="114"/>
      <c r="AB20" s="114"/>
      <c r="AC20" s="114"/>
      <c r="AD20" s="114"/>
      <c r="AE20" s="114"/>
      <c r="AF20" s="114"/>
      <c r="AG20" s="79"/>
      <c r="AH20" s="79"/>
      <c r="AI20" s="79"/>
      <c r="AJ20" s="79"/>
      <c r="AK20" s="379"/>
      <c r="AL20" s="114"/>
      <c r="AM20" s="233"/>
      <c r="AN20" s="233"/>
      <c r="AO20" s="92"/>
      <c r="AP20" s="124"/>
      <c r="AQ20" s="67"/>
      <c r="AR20" s="67"/>
      <c r="AS20" s="67"/>
      <c r="AT20" s="67"/>
      <c r="AU20" s="67"/>
      <c r="AV20" s="67"/>
      <c r="AW20" s="67"/>
      <c r="AX20" s="67"/>
      <c r="AY20" s="67"/>
      <c r="AZ20" s="67"/>
      <c r="BA20" s="67"/>
      <c r="BB20" s="67"/>
      <c r="BC20" s="109"/>
      <c r="BD20" s="109"/>
      <c r="BE20" s="78"/>
      <c r="BF20" s="7"/>
      <c r="BG20" s="78"/>
    </row>
    <row r="21" spans="1:59" ht="13.5" x14ac:dyDescent="0.35">
      <c r="A21" s="23"/>
      <c r="B21" s="122" t="s">
        <v>27</v>
      </c>
      <c r="C21" s="65"/>
      <c r="D21" s="65">
        <v>3125</v>
      </c>
      <c r="E21" s="65">
        <v>3245</v>
      </c>
      <c r="F21" s="65">
        <v>3370</v>
      </c>
      <c r="G21" s="65">
        <v>3445</v>
      </c>
      <c r="H21" s="65">
        <v>3320</v>
      </c>
      <c r="I21" s="65">
        <v>3090</v>
      </c>
      <c r="J21" s="387">
        <v>2893.842939375882</v>
      </c>
      <c r="K21" s="388">
        <v>2429.3660449894783</v>
      </c>
      <c r="L21" s="66">
        <f>IF(ISERROR(J21/I21),"N/A",IF(I21&lt;0,"N/A",IF(J21&lt;0,"N/A",IF(J21/I21-1&gt;300%,"&gt;±300%",IF(J21/I21-1&lt;-300%,"&gt;±300%",J21/I21-1)))))</f>
        <v>-6.3481249392918437E-2</v>
      </c>
      <c r="M21" s="66">
        <f>IF(ISERROR(K21/J21),"N/A",IF(J21&lt;0,"N/A",IF(K21&lt;0,"N/A",IF(K21/J21-1&gt;300%,"&gt;±300%",IF(K21/J21-1&lt;-300%,"&gt;±300%",K21/J21-1)))))</f>
        <v>-0.16050521887914826</v>
      </c>
      <c r="N21" s="76"/>
      <c r="O21" s="65">
        <v>760</v>
      </c>
      <c r="P21" s="65">
        <v>810</v>
      </c>
      <c r="Q21" s="65">
        <v>865</v>
      </c>
      <c r="R21" s="65">
        <v>860</v>
      </c>
      <c r="S21" s="65">
        <v>800</v>
      </c>
      <c r="T21" s="65">
        <v>845</v>
      </c>
      <c r="U21" s="65">
        <v>880</v>
      </c>
      <c r="V21" s="65">
        <v>900</v>
      </c>
      <c r="W21" s="65">
        <v>800</v>
      </c>
      <c r="X21" s="65">
        <v>865</v>
      </c>
      <c r="Y21" s="65">
        <v>855</v>
      </c>
      <c r="Z21" s="65">
        <v>840</v>
      </c>
      <c r="AA21" s="65">
        <v>785</v>
      </c>
      <c r="AB21" s="65">
        <v>845</v>
      </c>
      <c r="AC21" s="65">
        <v>800</v>
      </c>
      <c r="AD21" s="65">
        <v>815</v>
      </c>
      <c r="AE21" s="65">
        <v>715</v>
      </c>
      <c r="AF21" s="65">
        <v>765</v>
      </c>
      <c r="AG21" s="335">
        <v>765.97651156044174</v>
      </c>
      <c r="AH21" s="335">
        <v>746.54145115029542</v>
      </c>
      <c r="AI21" s="335">
        <v>677.96051859466104</v>
      </c>
      <c r="AJ21" s="335">
        <v>703.36445807048369</v>
      </c>
      <c r="AK21" s="335">
        <v>662.83942950127584</v>
      </c>
      <c r="AL21" s="335">
        <v>386.43450289511219</v>
      </c>
      <c r="AM21" s="66">
        <f>IF(ISERROR(AL21/AH21),"N/A",IF(AH21&lt;0,"N/A",IF(AL21&lt;0,"N/A",IF(AL21/AH21-1&gt;300%,"&gt;±300%",IF(AL21/AH21-1&lt;-300%,"&gt;±300%",AL21/AH21-1)))))</f>
        <v>-0.48236698404397871</v>
      </c>
      <c r="AN21" s="66">
        <f>IF(ISERROR(AL21/AK21),"N/A",IF(AK21&lt;0,"N/A",IF(AL21&lt;0,"N/A",IF(AL21/AK21-1&gt;300%,"&gt;±300%",IF(AL21/AK21-1&lt;-300%,"&gt;±300%",AL21/AK21-1)))))</f>
        <v>-0.41700133441689236</v>
      </c>
      <c r="AO21" s="92"/>
      <c r="AP21" s="65">
        <v>1665</v>
      </c>
      <c r="AQ21" s="65">
        <v>1580</v>
      </c>
      <c r="AR21" s="65">
        <v>1725</v>
      </c>
      <c r="AS21" s="65">
        <v>1645</v>
      </c>
      <c r="AT21" s="65">
        <v>1780</v>
      </c>
      <c r="AU21" s="65">
        <v>1665</v>
      </c>
      <c r="AV21" s="65">
        <v>1695</v>
      </c>
      <c r="AW21" s="65">
        <v>1630</v>
      </c>
      <c r="AX21" s="65">
        <v>1615</v>
      </c>
      <c r="AY21" s="65">
        <v>1480</v>
      </c>
      <c r="AZ21" s="65">
        <v>1512.5179627107373</v>
      </c>
      <c r="BA21" s="65">
        <v>1381.3249766651447</v>
      </c>
      <c r="BB21" s="65">
        <v>1049.2739323963881</v>
      </c>
      <c r="BC21" s="66">
        <f>IF(ISERROR(BB21/AZ21),"N/A",IF(AZ21&lt;0,"N/A",IF(BB21&lt;0,"N/A",IF(BB21/AZ21-1&gt;300%,"&gt;±300%",IF(BB21/AZ21-1&lt;-300%,"&gt;±300%",BB21/AZ21-1)))))</f>
        <v>-0.3062734074801482</v>
      </c>
      <c r="BD21" s="66">
        <f>IF(ISERROR(BB21/BA21),"N/A",IF(BA21&lt;0,"N/A",IF(BB21&lt;0,"N/A",IF(BB21/BA21-1&gt;300%,"&gt;±300%",IF(BB21/BA21-1&lt;-300%,"&gt;±300%",BB21/BA21-1)))))</f>
        <v>-0.24038589751009121</v>
      </c>
      <c r="BE21" s="78"/>
      <c r="BF21" s="9">
        <f t="shared" ref="BF21:BF22" si="8">SUM(AI21:AL21)</f>
        <v>2430.5989090615326</v>
      </c>
      <c r="BG21" s="78"/>
    </row>
    <row r="22" spans="1:59" ht="13.5" x14ac:dyDescent="0.35">
      <c r="B22" s="108"/>
      <c r="C22" s="108" t="s">
        <v>4</v>
      </c>
      <c r="D22" s="67">
        <v>2985</v>
      </c>
      <c r="E22" s="67">
        <v>3095</v>
      </c>
      <c r="F22" s="67">
        <v>3230</v>
      </c>
      <c r="G22" s="67">
        <v>3310</v>
      </c>
      <c r="H22" s="67">
        <v>3180</v>
      </c>
      <c r="I22" s="67">
        <v>2945</v>
      </c>
      <c r="J22" s="389">
        <v>2893.842939375882</v>
      </c>
      <c r="K22" s="389">
        <v>2429.3660449894783</v>
      </c>
      <c r="L22" s="68">
        <f>IF(ISERROR(J22/I22),"N/A",IF(I22&lt;0,"N/A",IF(J22&lt;0,"N/A",IF(J22/I22-1&gt;300%,"&gt;±300%",IF(J22/I22-1&lt;-300%,"&gt;±300%",J22/I22-1)))))</f>
        <v>-1.7370818548087641E-2</v>
      </c>
      <c r="M22" s="68">
        <f>IF(ISERROR(K22/J22),"N/A",IF(J22&lt;0,"N/A",IF(K22&lt;0,"N/A",IF(K22/J22-1&gt;300%,"&gt;±300%",IF(K22/J22-1&lt;-300%,"&gt;±300%",K22/J22-1)))))</f>
        <v>-0.16050521887914826</v>
      </c>
      <c r="N22" s="76"/>
      <c r="O22" s="69">
        <v>730</v>
      </c>
      <c r="P22" s="69">
        <v>775</v>
      </c>
      <c r="Q22" s="69">
        <v>825</v>
      </c>
      <c r="R22" s="69">
        <v>825</v>
      </c>
      <c r="S22" s="69">
        <v>775</v>
      </c>
      <c r="T22" s="69">
        <v>810</v>
      </c>
      <c r="U22" s="69">
        <v>845</v>
      </c>
      <c r="V22" s="69">
        <v>870</v>
      </c>
      <c r="W22" s="69">
        <v>760</v>
      </c>
      <c r="X22" s="69">
        <v>835</v>
      </c>
      <c r="Y22" s="69">
        <v>820</v>
      </c>
      <c r="Z22" s="69">
        <v>805</v>
      </c>
      <c r="AA22" s="69">
        <v>750</v>
      </c>
      <c r="AB22" s="69">
        <v>805</v>
      </c>
      <c r="AC22" s="69">
        <v>765</v>
      </c>
      <c r="AD22" s="69">
        <v>770</v>
      </c>
      <c r="AE22" s="69">
        <v>680</v>
      </c>
      <c r="AF22" s="69">
        <v>730</v>
      </c>
      <c r="AG22" s="336">
        <v>765.97651156044174</v>
      </c>
      <c r="AH22" s="336">
        <v>746.54145115029542</v>
      </c>
      <c r="AI22" s="336">
        <v>677.96051859466104</v>
      </c>
      <c r="AJ22" s="336">
        <v>703.36445807048369</v>
      </c>
      <c r="AK22" s="336">
        <v>662.83942950127584</v>
      </c>
      <c r="AL22" s="336">
        <v>386.43450289511219</v>
      </c>
      <c r="AM22" s="68">
        <f>IF(ISERROR(AL22/AH22),"N/A",IF(AH22&lt;0,"N/A",IF(AL22&lt;0,"N/A",IF(AL22/AH22-1&gt;300%,"&gt;±300%",IF(AL22/AH22-1&lt;-300%,"&gt;±300%",AL22/AH22-1)))))</f>
        <v>-0.48236698404397871</v>
      </c>
      <c r="AN22" s="68">
        <f>IF(ISERROR(AL22/AK22),"N/A",IF(AK22&lt;0,"N/A",IF(AL22&lt;0,"N/A",IF(AL22/AK22-1&gt;300%,"&gt;±300%",IF(AL22/AK22-1&lt;-300%,"&gt;±300%",AL22/AK22-1)))))</f>
        <v>-0.41700133441689236</v>
      </c>
      <c r="AO22" s="92"/>
      <c r="AP22" s="69">
        <v>1590</v>
      </c>
      <c r="AQ22" s="69">
        <v>1505</v>
      </c>
      <c r="AR22" s="69">
        <v>1650</v>
      </c>
      <c r="AS22" s="69">
        <v>1585</v>
      </c>
      <c r="AT22" s="69">
        <v>1715</v>
      </c>
      <c r="AU22" s="69">
        <v>1595</v>
      </c>
      <c r="AV22" s="69">
        <v>1625</v>
      </c>
      <c r="AW22" s="69">
        <v>1555</v>
      </c>
      <c r="AX22" s="69">
        <v>1535</v>
      </c>
      <c r="AY22" s="69">
        <v>1410</v>
      </c>
      <c r="AZ22" s="69">
        <v>1512.5179627107373</v>
      </c>
      <c r="BA22" s="69">
        <v>1381.3249766651447</v>
      </c>
      <c r="BB22" s="69">
        <v>1049.2739323963881</v>
      </c>
      <c r="BC22" s="68">
        <f>IF(ISERROR(BB22/AZ22),"N/A",IF(AZ22&lt;0,"N/A",IF(BB22&lt;0,"N/A",IF(BB22/AZ22-1&gt;300%,"&gt;±300%",IF(BB22/AZ22-1&lt;-300%,"&gt;±300%",BB22/AZ22-1)))))</f>
        <v>-0.3062734074801482</v>
      </c>
      <c r="BD22" s="68">
        <f>IF(ISERROR(BB22/BA22),"N/A",IF(BA22&lt;0,"N/A",IF(BB22&lt;0,"N/A",IF(BB22/BA22-1&gt;300%,"&gt;±300%",IF(BB22/BA22-1&lt;-300%,"&gt;±300%",BB22/BA22-1)))))</f>
        <v>-0.24038589751009121</v>
      </c>
      <c r="BE22" s="78"/>
      <c r="BF22" s="13">
        <f t="shared" si="8"/>
        <v>2430.5989090615326</v>
      </c>
      <c r="BG22" s="78"/>
    </row>
    <row r="23" spans="1:59" ht="13.5" x14ac:dyDescent="0.35">
      <c r="B23" s="70"/>
      <c r="C23" s="70" t="s">
        <v>9</v>
      </c>
      <c r="D23" s="70">
        <v>140</v>
      </c>
      <c r="E23" s="70">
        <v>150</v>
      </c>
      <c r="F23" s="70">
        <v>140</v>
      </c>
      <c r="G23" s="70">
        <v>135</v>
      </c>
      <c r="H23" s="70">
        <v>140</v>
      </c>
      <c r="I23" s="70">
        <v>145</v>
      </c>
      <c r="J23" s="360" t="s">
        <v>101</v>
      </c>
      <c r="K23" s="237" t="s">
        <v>101</v>
      </c>
      <c r="L23" s="237" t="s">
        <v>101</v>
      </c>
      <c r="M23" s="237" t="s">
        <v>101</v>
      </c>
      <c r="N23" s="76"/>
      <c r="O23" s="70">
        <v>35</v>
      </c>
      <c r="P23" s="70">
        <v>40</v>
      </c>
      <c r="Q23" s="70">
        <v>35</v>
      </c>
      <c r="R23" s="70">
        <v>35</v>
      </c>
      <c r="S23" s="70">
        <v>35</v>
      </c>
      <c r="T23" s="70">
        <v>35</v>
      </c>
      <c r="U23" s="70">
        <v>35</v>
      </c>
      <c r="V23" s="70">
        <v>35</v>
      </c>
      <c r="W23" s="70">
        <v>30</v>
      </c>
      <c r="X23" s="70">
        <v>35</v>
      </c>
      <c r="Y23" s="70">
        <v>35</v>
      </c>
      <c r="Z23" s="70">
        <v>35</v>
      </c>
      <c r="AA23" s="70">
        <v>35</v>
      </c>
      <c r="AB23" s="70">
        <v>35</v>
      </c>
      <c r="AC23" s="70">
        <v>35</v>
      </c>
      <c r="AD23" s="70">
        <v>40</v>
      </c>
      <c r="AE23" s="70">
        <v>35</v>
      </c>
      <c r="AF23" s="70">
        <v>40</v>
      </c>
      <c r="AG23" s="341" t="s">
        <v>101</v>
      </c>
      <c r="AH23" s="341" t="s">
        <v>101</v>
      </c>
      <c r="AI23" s="341" t="s">
        <v>101</v>
      </c>
      <c r="AJ23" s="341" t="s">
        <v>101</v>
      </c>
      <c r="AK23" s="341" t="s">
        <v>101</v>
      </c>
      <c r="AL23" s="341" t="s">
        <v>101</v>
      </c>
      <c r="AM23" s="341" t="s">
        <v>101</v>
      </c>
      <c r="AN23" s="341" t="s">
        <v>101</v>
      </c>
      <c r="AO23" s="92"/>
      <c r="AP23" s="70">
        <v>75</v>
      </c>
      <c r="AQ23" s="70">
        <v>75</v>
      </c>
      <c r="AR23" s="70">
        <v>70</v>
      </c>
      <c r="AS23" s="70">
        <v>70</v>
      </c>
      <c r="AT23" s="70">
        <v>70</v>
      </c>
      <c r="AU23" s="70">
        <v>65</v>
      </c>
      <c r="AV23" s="70">
        <v>70</v>
      </c>
      <c r="AW23" s="70">
        <v>70</v>
      </c>
      <c r="AX23" s="70">
        <v>75</v>
      </c>
      <c r="AY23" s="70">
        <v>75</v>
      </c>
      <c r="AZ23" s="237" t="s">
        <v>101</v>
      </c>
      <c r="BA23" s="237" t="s">
        <v>101</v>
      </c>
      <c r="BB23" s="237" t="s">
        <v>101</v>
      </c>
      <c r="BC23" s="237" t="s">
        <v>101</v>
      </c>
      <c r="BD23" s="237" t="s">
        <v>101</v>
      </c>
      <c r="BE23" s="78"/>
      <c r="BF23" s="237" t="s">
        <v>101</v>
      </c>
      <c r="BG23" s="78"/>
    </row>
    <row r="24" spans="1:59" ht="13.5" x14ac:dyDescent="0.35">
      <c r="B24" s="72"/>
      <c r="C24" s="72"/>
      <c r="D24" s="72"/>
      <c r="E24" s="72"/>
      <c r="F24" s="72"/>
      <c r="G24" s="72"/>
      <c r="H24" s="72"/>
      <c r="I24" s="72"/>
      <c r="J24" s="361"/>
      <c r="K24" s="72"/>
      <c r="L24" s="72"/>
      <c r="M24" s="230"/>
      <c r="N24" s="76"/>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380"/>
      <c r="AL24" s="115"/>
      <c r="AM24" s="230"/>
      <c r="AN24" s="230"/>
      <c r="AO24" s="92"/>
      <c r="AP24" s="72"/>
      <c r="AQ24" s="72"/>
      <c r="AR24" s="72"/>
      <c r="AS24" s="72"/>
      <c r="AT24" s="72"/>
      <c r="AU24" s="72"/>
      <c r="AV24" s="72"/>
      <c r="AW24" s="72"/>
      <c r="AX24" s="72"/>
      <c r="AY24" s="72"/>
      <c r="AZ24" s="72"/>
      <c r="BA24" s="72"/>
      <c r="BB24" s="72"/>
      <c r="BC24" s="72"/>
      <c r="BD24" s="72"/>
      <c r="BE24" s="78"/>
      <c r="BF24" s="37"/>
      <c r="BG24" s="78"/>
    </row>
    <row r="25" spans="1:59" s="75" customFormat="1" ht="13.5" x14ac:dyDescent="0.35">
      <c r="A25" s="23"/>
      <c r="B25" s="132" t="s">
        <v>5</v>
      </c>
      <c r="C25" s="73"/>
      <c r="D25" s="73">
        <v>2945</v>
      </c>
      <c r="E25" s="73">
        <v>3000</v>
      </c>
      <c r="F25" s="73">
        <v>2840</v>
      </c>
      <c r="G25" s="73">
        <v>2505</v>
      </c>
      <c r="H25" s="73">
        <v>2460</v>
      </c>
      <c r="I25" s="73">
        <v>2245</v>
      </c>
      <c r="J25" s="362">
        <v>2099.8255684395326</v>
      </c>
      <c r="K25" s="73">
        <v>1813.1274449852378</v>
      </c>
      <c r="L25" s="74">
        <f>IF(ISERROR(J25/I25),"N/A",IF(I25&lt;0,"N/A",IF(J25&lt;0,"N/A",IF(J25/I25-1&gt;300%,"&gt;±300%",IF(J25/I25-1&lt;-300%,"&gt;±300%",J25/I25-1)))))</f>
        <v>-6.46656710737048E-2</v>
      </c>
      <c r="M25" s="71">
        <f>IF(ISERROR(K25/J25),"N/A",IF(J25&lt;0,"N/A",IF(K25&lt;0,"N/A",IF(K25/J25-1&gt;300%,"&gt;±300%",IF(K25/J25-1&lt;-300%,"&gt;±300%",K25/J25-1)))))</f>
        <v>-0.13653425682750975</v>
      </c>
      <c r="N25" s="76"/>
      <c r="O25" s="73">
        <v>740</v>
      </c>
      <c r="P25" s="73">
        <v>695</v>
      </c>
      <c r="Q25" s="73">
        <v>720</v>
      </c>
      <c r="R25" s="73">
        <v>660</v>
      </c>
      <c r="S25" s="73">
        <v>785</v>
      </c>
      <c r="T25" s="73">
        <v>675</v>
      </c>
      <c r="U25" s="73">
        <v>580</v>
      </c>
      <c r="V25" s="73">
        <v>600</v>
      </c>
      <c r="W25" s="73">
        <v>630</v>
      </c>
      <c r="X25" s="73">
        <v>700</v>
      </c>
      <c r="Y25" s="73">
        <v>610</v>
      </c>
      <c r="Z25" s="73">
        <v>590</v>
      </c>
      <c r="AA25" s="73">
        <v>580</v>
      </c>
      <c r="AB25" s="73">
        <v>680</v>
      </c>
      <c r="AC25" s="73">
        <v>580</v>
      </c>
      <c r="AD25" s="73">
        <v>570</v>
      </c>
      <c r="AE25" s="73">
        <v>550</v>
      </c>
      <c r="AF25" s="73">
        <v>560</v>
      </c>
      <c r="AG25" s="343">
        <v>538.97943979876004</v>
      </c>
      <c r="AH25" s="343">
        <v>540.30974535509506</v>
      </c>
      <c r="AI25" s="343">
        <v>510.04901204273665</v>
      </c>
      <c r="AJ25" s="343">
        <v>510.48737124294075</v>
      </c>
      <c r="AK25" s="343">
        <v>394.45638480984741</v>
      </c>
      <c r="AL25" s="343">
        <v>391.80893244467023</v>
      </c>
      <c r="AM25" s="74">
        <f>IF(ISERROR(AL25/AH25),"N/A",IF(AH25&lt;0,"N/A",IF(AL25&lt;0,"N/A",IF(AL25/AH25-1&gt;300%,"&gt;±300%",IF(AL25/AH25-1&lt;-300%,"&gt;±300%",AL25/AH25-1)))))</f>
        <v>-0.27484385426516622</v>
      </c>
      <c r="AN25" s="74">
        <f>IF(ISERROR(AL25/AK25),"N/A",IF(AK25&lt;0,"N/A",IF(AL25&lt;0,"N/A",IF(AL25/AK25-1&gt;300%,"&gt;±300%",IF(AL25/AK25-1&lt;-300%,"&gt;±300%",AL25/AK25-1)))))</f>
        <v>-6.7116478960110859E-3</v>
      </c>
      <c r="AO25" s="92"/>
      <c r="AP25" s="73">
        <v>1565</v>
      </c>
      <c r="AQ25" s="73">
        <v>1435</v>
      </c>
      <c r="AR25" s="73">
        <v>1380</v>
      </c>
      <c r="AS25" s="73">
        <v>1460</v>
      </c>
      <c r="AT25" s="73">
        <v>1180</v>
      </c>
      <c r="AU25" s="73">
        <v>1330</v>
      </c>
      <c r="AV25" s="73">
        <v>1200</v>
      </c>
      <c r="AW25" s="73">
        <v>1260</v>
      </c>
      <c r="AX25" s="73">
        <v>1150</v>
      </c>
      <c r="AY25" s="73">
        <v>1110</v>
      </c>
      <c r="AZ25" s="73">
        <v>1079.2891851538552</v>
      </c>
      <c r="BA25" s="73">
        <v>1020.5363832856774</v>
      </c>
      <c r="BB25" s="73">
        <v>786.26531725451764</v>
      </c>
      <c r="BC25" s="74">
        <f>IF(ISERROR(BB25/AZ25),"N/A",IF(AZ25&lt;0,"N/A",IF(BB25&lt;0,"N/A",IF(BB25/AZ25-1&gt;300%,"&gt;±300%",IF(BB25/AZ25-1&lt;-300%,"&gt;±300%",BB25/AZ25-1)))))</f>
        <v>-0.27149708523908389</v>
      </c>
      <c r="BD25" s="74">
        <f>IF(ISERROR(BB25/BA25),"N/A",IF(BA25&lt;0,"N/A",IF(BB25&lt;0,"N/A",IF(BB25/BA25-1&gt;300%,"&gt;±300%",IF(BB25/BA25-1&lt;-300%,"&gt;±300%",BB25/BA25-1)))))</f>
        <v>-0.22955679960856479</v>
      </c>
      <c r="BE25" s="78"/>
      <c r="BF25" s="28">
        <f>SUM(AI25:AL25)</f>
        <v>1806.801700540195</v>
      </c>
      <c r="BG25" s="78"/>
    </row>
    <row r="26" spans="1:59" ht="13.5" x14ac:dyDescent="0.35">
      <c r="B26" s="122"/>
      <c r="C26" s="92"/>
      <c r="D26" s="65"/>
      <c r="E26" s="65"/>
      <c r="F26" s="65"/>
      <c r="G26" s="65"/>
      <c r="H26" s="65"/>
      <c r="I26" s="65"/>
      <c r="J26" s="353"/>
      <c r="K26" s="65"/>
      <c r="L26" s="66"/>
      <c r="M26" s="66"/>
      <c r="N26" s="76"/>
      <c r="O26" s="76"/>
      <c r="P26" s="76"/>
      <c r="Q26" s="76"/>
      <c r="R26" s="76"/>
      <c r="S26" s="76"/>
      <c r="T26" s="76"/>
      <c r="U26" s="76"/>
      <c r="V26" s="76"/>
      <c r="W26" s="76"/>
      <c r="X26" s="76"/>
      <c r="Y26" s="76"/>
      <c r="Z26" s="76"/>
      <c r="AA26" s="76"/>
      <c r="AB26" s="76"/>
      <c r="AC26" s="76"/>
      <c r="AD26" s="76"/>
      <c r="AE26" s="76"/>
      <c r="AF26" s="76"/>
      <c r="AG26" s="76"/>
      <c r="AH26" s="76"/>
      <c r="AI26" s="76"/>
      <c r="AJ26" s="76"/>
      <c r="AK26" s="377"/>
      <c r="AL26" s="76"/>
      <c r="AM26" s="66"/>
      <c r="AN26" s="66"/>
      <c r="AO26" s="92"/>
      <c r="AP26" s="67"/>
      <c r="AQ26" s="67"/>
      <c r="AR26" s="67"/>
      <c r="AS26" s="67"/>
      <c r="AT26" s="67"/>
      <c r="AU26" s="67"/>
      <c r="AV26" s="67"/>
      <c r="AW26" s="67"/>
      <c r="AX26" s="67"/>
      <c r="AY26" s="67"/>
      <c r="AZ26" s="67"/>
      <c r="BA26" s="67"/>
      <c r="BB26" s="67"/>
      <c r="BC26" s="76"/>
      <c r="BD26" s="76"/>
      <c r="BE26" s="78"/>
      <c r="BF26" s="7"/>
      <c r="BG26" s="78"/>
    </row>
    <row r="27" spans="1:59" s="75" customFormat="1" ht="13.5" x14ac:dyDescent="0.35">
      <c r="A27" s="23"/>
      <c r="B27" s="122" t="s">
        <v>6</v>
      </c>
      <c r="C27" s="65"/>
      <c r="D27" s="65">
        <v>1485</v>
      </c>
      <c r="E27" s="65">
        <v>1575</v>
      </c>
      <c r="F27" s="65">
        <v>1685</v>
      </c>
      <c r="G27" s="65">
        <v>1790</v>
      </c>
      <c r="H27" s="65">
        <v>1685</v>
      </c>
      <c r="I27" s="65">
        <v>1920</v>
      </c>
      <c r="J27" s="353">
        <v>2140.4017601161113</v>
      </c>
      <c r="K27" s="65">
        <v>2135.5142577444899</v>
      </c>
      <c r="L27" s="66">
        <f t="shared" ref="L27:M33" si="9">IF(ISERROR(J27/I27),"N/A",IF(I27&lt;0,"N/A",IF(J27&lt;0,"N/A",IF(J27/I27-1&gt;300%,"&gt;±300%",IF(J27/I27-1&lt;-300%,"&gt;±300%",J27/I27-1)))))</f>
        <v>0.11479258339380793</v>
      </c>
      <c r="M27" s="66">
        <f t="shared" si="9"/>
        <v>-2.2834509215485799E-3</v>
      </c>
      <c r="N27" s="76"/>
      <c r="O27" s="65">
        <v>385</v>
      </c>
      <c r="P27" s="65">
        <v>410</v>
      </c>
      <c r="Q27" s="65">
        <v>415</v>
      </c>
      <c r="R27" s="65">
        <v>425</v>
      </c>
      <c r="S27" s="65">
        <v>420</v>
      </c>
      <c r="T27" s="65">
        <v>445</v>
      </c>
      <c r="U27" s="65">
        <v>445</v>
      </c>
      <c r="V27" s="65">
        <v>485</v>
      </c>
      <c r="W27" s="65">
        <v>470</v>
      </c>
      <c r="X27" s="65">
        <v>425</v>
      </c>
      <c r="Y27" s="65">
        <v>435</v>
      </c>
      <c r="Z27" s="65">
        <v>415</v>
      </c>
      <c r="AA27" s="65">
        <v>420</v>
      </c>
      <c r="AB27" s="65">
        <v>435</v>
      </c>
      <c r="AC27" s="65">
        <v>475</v>
      </c>
      <c r="AD27" s="65">
        <v>475</v>
      </c>
      <c r="AE27" s="65">
        <v>470</v>
      </c>
      <c r="AF27" s="65">
        <v>495</v>
      </c>
      <c r="AG27" s="335">
        <v>505.89242784171063</v>
      </c>
      <c r="AH27" s="335">
        <v>573.50041064570325</v>
      </c>
      <c r="AI27" s="335">
        <v>614.07781086524278</v>
      </c>
      <c r="AJ27" s="335">
        <v>446.93111076345457</v>
      </c>
      <c r="AK27" s="335">
        <v>498.83835057126521</v>
      </c>
      <c r="AL27" s="335">
        <v>428.00239317990872</v>
      </c>
      <c r="AM27" s="66">
        <f t="shared" ref="AM27:AM33" si="10">IF(ISERROR(AL27/AH27),"N/A",IF(AH27&lt;0,"N/A",IF(AL27&lt;0,"N/A",IF(AL27/AH27-1&gt;300%,"&gt;±300%",IF(AL27/AH27-1&lt;-300%,"&gt;±300%",AL27/AH27-1)))))</f>
        <v>-0.25370167965874435</v>
      </c>
      <c r="AN27" s="66">
        <f t="shared" ref="AN27:AN33" si="11">IF(ISERROR(AL27/AK27),"N/A",IF(AK27&lt;0,"N/A",IF(AL27&lt;0,"N/A",IF(AL27/AK27-1&gt;300%,"&gt;±300%",IF(AL27/AK27-1&lt;-300%,"&gt;±300%",AL27/AK27-1)))))</f>
        <v>-0.14200182746622381</v>
      </c>
      <c r="AO27" s="92"/>
      <c r="AP27" s="65">
        <v>780</v>
      </c>
      <c r="AQ27" s="65">
        <v>795</v>
      </c>
      <c r="AR27" s="65">
        <v>840</v>
      </c>
      <c r="AS27" s="65">
        <v>865</v>
      </c>
      <c r="AT27" s="65">
        <v>930</v>
      </c>
      <c r="AU27" s="65">
        <v>895</v>
      </c>
      <c r="AV27" s="65">
        <v>850</v>
      </c>
      <c r="AW27" s="65">
        <v>855</v>
      </c>
      <c r="AX27" s="65">
        <v>950</v>
      </c>
      <c r="AY27" s="65">
        <v>965</v>
      </c>
      <c r="AZ27" s="65">
        <v>1079.3928384874139</v>
      </c>
      <c r="BA27" s="65">
        <v>1061.0089216286974</v>
      </c>
      <c r="BB27" s="65">
        <v>926.84074375117393</v>
      </c>
      <c r="BC27" s="66">
        <f t="shared" ref="BC27:BC33" si="12">IF(ISERROR(BB27/AZ27),"N/A",IF(AZ27&lt;0,"N/A",IF(BB27&lt;0,"N/A",IF(BB27/AZ27-1&gt;300%,"&gt;±300%",IF(BB27/AZ27-1&lt;-300%,"&gt;±300%",BB27/AZ27-1)))))</f>
        <v>-0.14133139418454532</v>
      </c>
      <c r="BD27" s="66">
        <f t="shared" ref="BD27:BD33" si="13">IF(ISERROR(BB27/BA27),"N/A",IF(BA27&lt;0,"N/A",IF(BB27&lt;0,"N/A",IF(BB27/BA27-1&gt;300%,"&gt;±300%",IF(BB27/BA27-1&lt;-300%,"&gt;±300%",BB27/BA27-1)))))</f>
        <v>-0.12645339274958134</v>
      </c>
      <c r="BE27" s="78"/>
      <c r="BF27" s="65">
        <f t="shared" ref="BF27:BF33" si="14">SUM(AI27:AL27)</f>
        <v>1987.8496653798713</v>
      </c>
      <c r="BG27" s="78"/>
    </row>
    <row r="28" spans="1:59" ht="13.5" x14ac:dyDescent="0.35">
      <c r="B28" s="108"/>
      <c r="C28" s="108" t="s">
        <v>12</v>
      </c>
      <c r="D28" s="67">
        <v>535</v>
      </c>
      <c r="E28" s="67">
        <v>540</v>
      </c>
      <c r="F28" s="67">
        <v>505</v>
      </c>
      <c r="G28" s="67">
        <v>560</v>
      </c>
      <c r="H28" s="67">
        <v>565</v>
      </c>
      <c r="I28" s="67">
        <v>570</v>
      </c>
      <c r="J28" s="358">
        <v>691.79854635855929</v>
      </c>
      <c r="K28" s="67">
        <v>592.95142636904961</v>
      </c>
      <c r="L28" s="68">
        <f t="shared" si="9"/>
        <v>0.21368166027817415</v>
      </c>
      <c r="M28" s="68">
        <f t="shared" si="9"/>
        <v>-0.14288425511995395</v>
      </c>
      <c r="N28" s="76"/>
      <c r="O28" s="67">
        <v>145</v>
      </c>
      <c r="P28" s="67">
        <v>125</v>
      </c>
      <c r="Q28" s="67">
        <v>135</v>
      </c>
      <c r="R28" s="67">
        <v>130</v>
      </c>
      <c r="S28" s="67">
        <v>125</v>
      </c>
      <c r="T28" s="67">
        <v>115</v>
      </c>
      <c r="U28" s="67">
        <v>140</v>
      </c>
      <c r="V28" s="67">
        <v>135</v>
      </c>
      <c r="W28" s="67">
        <v>165</v>
      </c>
      <c r="X28" s="67">
        <v>130</v>
      </c>
      <c r="Y28" s="67">
        <v>150</v>
      </c>
      <c r="Z28" s="67">
        <v>135</v>
      </c>
      <c r="AA28" s="67">
        <v>160</v>
      </c>
      <c r="AB28" s="67">
        <v>135</v>
      </c>
      <c r="AC28" s="67">
        <v>145</v>
      </c>
      <c r="AD28" s="67">
        <v>135</v>
      </c>
      <c r="AE28" s="67">
        <v>155</v>
      </c>
      <c r="AF28" s="67">
        <v>135</v>
      </c>
      <c r="AG28" s="339">
        <v>138.48432989853859</v>
      </c>
      <c r="AH28" s="339">
        <v>200.47649583913477</v>
      </c>
      <c r="AI28" s="339">
        <v>161.88067864814343</v>
      </c>
      <c r="AJ28" s="339">
        <v>190.95704197274253</v>
      </c>
      <c r="AK28" s="339">
        <v>157.14114831106403</v>
      </c>
      <c r="AL28" s="339">
        <v>118.59350413096873</v>
      </c>
      <c r="AM28" s="68">
        <f t="shared" si="10"/>
        <v>-0.40844185432026969</v>
      </c>
      <c r="AN28" s="68">
        <f t="shared" si="11"/>
        <v>-0.24530585778709901</v>
      </c>
      <c r="AO28" s="92"/>
      <c r="AP28" s="69">
        <v>270</v>
      </c>
      <c r="AQ28" s="69">
        <v>270</v>
      </c>
      <c r="AR28" s="69">
        <v>265</v>
      </c>
      <c r="AS28" s="69">
        <v>240</v>
      </c>
      <c r="AT28" s="69">
        <v>275</v>
      </c>
      <c r="AU28" s="69">
        <v>295</v>
      </c>
      <c r="AV28" s="69">
        <v>285</v>
      </c>
      <c r="AW28" s="69">
        <v>295</v>
      </c>
      <c r="AX28" s="69">
        <v>280</v>
      </c>
      <c r="AY28" s="69">
        <v>290</v>
      </c>
      <c r="AZ28" s="69">
        <v>338.96082573767336</v>
      </c>
      <c r="BA28" s="69">
        <v>352.83772062088599</v>
      </c>
      <c r="BB28" s="69">
        <v>275.73465244203277</v>
      </c>
      <c r="BC28" s="68">
        <f t="shared" si="12"/>
        <v>-0.18652944085217749</v>
      </c>
      <c r="BD28" s="68">
        <f t="shared" si="13"/>
        <v>-0.21852274763360191</v>
      </c>
      <c r="BE28" s="78"/>
      <c r="BF28" s="13">
        <f t="shared" si="14"/>
        <v>628.57237306291881</v>
      </c>
      <c r="BG28" s="78"/>
    </row>
    <row r="29" spans="1:59" ht="13.5" x14ac:dyDescent="0.35">
      <c r="B29" s="108"/>
      <c r="C29" s="108" t="s">
        <v>13</v>
      </c>
      <c r="D29" s="67">
        <v>50</v>
      </c>
      <c r="E29" s="67">
        <v>65</v>
      </c>
      <c r="F29" s="67">
        <v>205</v>
      </c>
      <c r="G29" s="67">
        <v>215</v>
      </c>
      <c r="H29" s="67">
        <v>100</v>
      </c>
      <c r="I29" s="67">
        <v>235</v>
      </c>
      <c r="J29" s="358">
        <v>218.82799632930983</v>
      </c>
      <c r="K29" s="67">
        <v>122.35911869885157</v>
      </c>
      <c r="L29" s="68">
        <f t="shared" si="9"/>
        <v>-6.881703689655394E-2</v>
      </c>
      <c r="M29" s="68">
        <f t="shared" si="9"/>
        <v>-0.44084339869055966</v>
      </c>
      <c r="N29" s="76"/>
      <c r="O29" s="69">
        <v>15</v>
      </c>
      <c r="P29" s="69">
        <v>15</v>
      </c>
      <c r="Q29" s="69">
        <v>55</v>
      </c>
      <c r="R29" s="69">
        <v>50</v>
      </c>
      <c r="S29" s="69">
        <v>50</v>
      </c>
      <c r="T29" s="69">
        <v>50</v>
      </c>
      <c r="U29" s="69">
        <v>55</v>
      </c>
      <c r="V29" s="69">
        <v>60</v>
      </c>
      <c r="W29" s="69">
        <v>55</v>
      </c>
      <c r="X29" s="69">
        <v>55</v>
      </c>
      <c r="Y29" s="69">
        <v>35</v>
      </c>
      <c r="Z29" s="69">
        <v>15</v>
      </c>
      <c r="AA29" s="69">
        <v>25</v>
      </c>
      <c r="AB29" s="69">
        <v>25</v>
      </c>
      <c r="AC29" s="69">
        <v>55</v>
      </c>
      <c r="AD29" s="69">
        <v>55</v>
      </c>
      <c r="AE29" s="69">
        <v>55</v>
      </c>
      <c r="AF29" s="69">
        <v>55</v>
      </c>
      <c r="AG29" s="339">
        <v>54.706999082327457</v>
      </c>
      <c r="AH29" s="339">
        <v>54.706999082327457</v>
      </c>
      <c r="AI29" s="339">
        <v>54.706999082327457</v>
      </c>
      <c r="AJ29" s="339">
        <v>54.706999082327457</v>
      </c>
      <c r="AK29" s="339">
        <v>37.645845300589883</v>
      </c>
      <c r="AL29" s="339">
        <v>28.781868640043726</v>
      </c>
      <c r="AM29" s="68">
        <f t="shared" si="10"/>
        <v>-0.47389056020545972</v>
      </c>
      <c r="AN29" s="68">
        <f t="shared" si="11"/>
        <v>-0.23545696981353914</v>
      </c>
      <c r="AO29" s="92"/>
      <c r="AP29" s="69">
        <v>35</v>
      </c>
      <c r="AQ29" s="69">
        <v>30</v>
      </c>
      <c r="AR29" s="69">
        <v>105</v>
      </c>
      <c r="AS29" s="69">
        <v>100</v>
      </c>
      <c r="AT29" s="69">
        <v>115</v>
      </c>
      <c r="AU29" s="69">
        <v>110</v>
      </c>
      <c r="AV29" s="69">
        <v>50</v>
      </c>
      <c r="AW29" s="69">
        <v>50</v>
      </c>
      <c r="AX29" s="69">
        <v>110</v>
      </c>
      <c r="AY29" s="69">
        <v>110</v>
      </c>
      <c r="AZ29" s="69">
        <v>109.41399816465491</v>
      </c>
      <c r="BA29" s="69">
        <v>109.41399816465491</v>
      </c>
      <c r="BB29" s="69">
        <v>66.427713940633609</v>
      </c>
      <c r="BC29" s="68">
        <f t="shared" si="12"/>
        <v>-0.39287737350875451</v>
      </c>
      <c r="BD29" s="68">
        <f t="shared" si="13"/>
        <v>-0.39287737350875451</v>
      </c>
      <c r="BE29" s="78"/>
      <c r="BF29" s="13">
        <f t="shared" si="14"/>
        <v>175.84171210528854</v>
      </c>
      <c r="BG29" s="78"/>
    </row>
    <row r="30" spans="1:59" ht="13.5" x14ac:dyDescent="0.35">
      <c r="B30" s="108"/>
      <c r="C30" s="108" t="s">
        <v>10</v>
      </c>
      <c r="D30" s="69">
        <v>195</v>
      </c>
      <c r="E30" s="69">
        <v>215</v>
      </c>
      <c r="F30" s="69">
        <v>205</v>
      </c>
      <c r="G30" s="69">
        <v>195</v>
      </c>
      <c r="H30" s="69">
        <v>210</v>
      </c>
      <c r="I30" s="69">
        <v>205</v>
      </c>
      <c r="J30" s="358">
        <v>144.52491967999998</v>
      </c>
      <c r="K30" s="67">
        <v>136.41859848114711</v>
      </c>
      <c r="L30" s="68">
        <f t="shared" si="9"/>
        <v>-0.29500039180487814</v>
      </c>
      <c r="M30" s="68">
        <f t="shared" si="9"/>
        <v>-5.6089435765136475E-2</v>
      </c>
      <c r="N30" s="76"/>
      <c r="O30" s="69">
        <v>55</v>
      </c>
      <c r="P30" s="69">
        <v>60</v>
      </c>
      <c r="Q30" s="69">
        <v>60</v>
      </c>
      <c r="R30" s="69">
        <v>50</v>
      </c>
      <c r="S30" s="69">
        <v>50</v>
      </c>
      <c r="T30" s="69">
        <v>50</v>
      </c>
      <c r="U30" s="69">
        <v>50</v>
      </c>
      <c r="V30" s="69">
        <v>50</v>
      </c>
      <c r="W30" s="69">
        <v>50</v>
      </c>
      <c r="X30" s="69">
        <v>50</v>
      </c>
      <c r="Y30" s="69">
        <v>55</v>
      </c>
      <c r="Z30" s="69">
        <v>50</v>
      </c>
      <c r="AA30" s="69">
        <v>50</v>
      </c>
      <c r="AB30" s="69">
        <v>65</v>
      </c>
      <c r="AC30" s="69">
        <v>55</v>
      </c>
      <c r="AD30" s="69">
        <v>50</v>
      </c>
      <c r="AE30" s="69">
        <v>50</v>
      </c>
      <c r="AF30" s="69">
        <v>55</v>
      </c>
      <c r="AG30" s="339">
        <v>35.089784719999997</v>
      </c>
      <c r="AH30" s="339">
        <v>35.739224099999994</v>
      </c>
      <c r="AI30" s="339">
        <v>37.529548059999996</v>
      </c>
      <c r="AJ30" s="339">
        <v>36.166362800000002</v>
      </c>
      <c r="AK30" s="339">
        <v>31.907778800000003</v>
      </c>
      <c r="AL30" s="339">
        <v>33.870432000000001</v>
      </c>
      <c r="AM30" s="68">
        <f t="shared" si="10"/>
        <v>-5.2289666243761412E-2</v>
      </c>
      <c r="AN30" s="68">
        <f t="shared" si="11"/>
        <v>6.1510179455048775E-2</v>
      </c>
      <c r="AO30" s="92"/>
      <c r="AP30" s="69">
        <v>100</v>
      </c>
      <c r="AQ30" s="69">
        <v>115</v>
      </c>
      <c r="AR30" s="69">
        <v>110</v>
      </c>
      <c r="AS30" s="69">
        <v>100</v>
      </c>
      <c r="AT30" s="69">
        <v>100</v>
      </c>
      <c r="AU30" s="69">
        <v>100</v>
      </c>
      <c r="AV30" s="69">
        <v>105</v>
      </c>
      <c r="AW30" s="69">
        <v>115</v>
      </c>
      <c r="AX30" s="69">
        <v>105</v>
      </c>
      <c r="AY30" s="69">
        <v>105</v>
      </c>
      <c r="AZ30" s="69">
        <v>70.829008819999984</v>
      </c>
      <c r="BA30" s="69">
        <v>73.695910859999998</v>
      </c>
      <c r="BB30" s="69">
        <v>65.778210800000011</v>
      </c>
      <c r="BC30" s="68">
        <f t="shared" si="12"/>
        <v>-7.1309737410496954E-2</v>
      </c>
      <c r="BD30" s="68">
        <f t="shared" si="13"/>
        <v>-0.10743744079696949</v>
      </c>
      <c r="BE30" s="78"/>
      <c r="BF30" s="13">
        <f t="shared" si="14"/>
        <v>139.47412166000001</v>
      </c>
      <c r="BG30" s="78"/>
    </row>
    <row r="31" spans="1:59" ht="13.5" x14ac:dyDescent="0.35">
      <c r="B31" s="108"/>
      <c r="C31" s="108" t="s">
        <v>11</v>
      </c>
      <c r="D31" s="67">
        <v>145</v>
      </c>
      <c r="E31" s="67">
        <v>175</v>
      </c>
      <c r="F31" s="67">
        <v>200</v>
      </c>
      <c r="G31" s="67">
        <v>205</v>
      </c>
      <c r="H31" s="67">
        <v>180</v>
      </c>
      <c r="I31" s="67">
        <v>245</v>
      </c>
      <c r="J31" s="358">
        <v>259.39346174867865</v>
      </c>
      <c r="K31" s="67">
        <v>539.76962711591887</v>
      </c>
      <c r="L31" s="68">
        <f t="shared" si="9"/>
        <v>5.8748823463994571E-2</v>
      </c>
      <c r="M31" s="68">
        <f t="shared" si="9"/>
        <v>1.0808914129026554</v>
      </c>
      <c r="N31" s="76"/>
      <c r="O31" s="69">
        <v>40</v>
      </c>
      <c r="P31" s="69">
        <v>50</v>
      </c>
      <c r="Q31" s="69">
        <v>30</v>
      </c>
      <c r="R31" s="69">
        <v>45</v>
      </c>
      <c r="S31" s="69">
        <v>70</v>
      </c>
      <c r="T31" s="69">
        <v>70</v>
      </c>
      <c r="U31" s="69">
        <v>60</v>
      </c>
      <c r="V31" s="69">
        <v>80</v>
      </c>
      <c r="W31" s="69">
        <v>60</v>
      </c>
      <c r="X31" s="69">
        <v>5</v>
      </c>
      <c r="Y31" s="69">
        <v>40</v>
      </c>
      <c r="Z31" s="69">
        <v>50</v>
      </c>
      <c r="AA31" s="69">
        <v>45</v>
      </c>
      <c r="AB31" s="69">
        <v>35</v>
      </c>
      <c r="AC31" s="69">
        <v>60</v>
      </c>
      <c r="AD31" s="69">
        <v>60</v>
      </c>
      <c r="AE31" s="69">
        <v>65</v>
      </c>
      <c r="AF31" s="69">
        <v>65</v>
      </c>
      <c r="AG31" s="339">
        <v>70.846454478595817</v>
      </c>
      <c r="AH31" s="339">
        <v>70.846454478595817</v>
      </c>
      <c r="AI31" s="339">
        <v>144.19832806195481</v>
      </c>
      <c r="AJ31" s="69">
        <v>-26.497775270467777</v>
      </c>
      <c r="AK31" s="69">
        <v>97.895083591878461</v>
      </c>
      <c r="AL31" s="69">
        <v>81.560136218592902</v>
      </c>
      <c r="AM31" s="68">
        <f t="shared" si="10"/>
        <v>0.15122396482429346</v>
      </c>
      <c r="AN31" s="68">
        <f t="shared" si="11"/>
        <v>-0.16686177460540763</v>
      </c>
      <c r="AO31" s="92"/>
      <c r="AP31" s="69">
        <v>85</v>
      </c>
      <c r="AQ31" s="69">
        <v>90</v>
      </c>
      <c r="AR31" s="69">
        <v>75</v>
      </c>
      <c r="AS31" s="69">
        <v>140</v>
      </c>
      <c r="AT31" s="69">
        <v>140</v>
      </c>
      <c r="AU31" s="69">
        <v>65</v>
      </c>
      <c r="AV31" s="69">
        <v>90</v>
      </c>
      <c r="AW31" s="69">
        <v>80</v>
      </c>
      <c r="AX31" s="69">
        <v>120</v>
      </c>
      <c r="AY31" s="69">
        <v>130</v>
      </c>
      <c r="AZ31" s="69">
        <v>141.69290895719163</v>
      </c>
      <c r="BA31" s="69">
        <v>117.70055279148704</v>
      </c>
      <c r="BB31" s="69">
        <v>179.45521981047136</v>
      </c>
      <c r="BC31" s="68">
        <f t="shared" si="12"/>
        <v>0.2665081204923847</v>
      </c>
      <c r="BD31" s="68">
        <f t="shared" si="13"/>
        <v>0.52467610010622545</v>
      </c>
      <c r="BE31" s="78"/>
      <c r="BF31" s="13">
        <f t="shared" si="14"/>
        <v>297.1557726019584</v>
      </c>
      <c r="BG31" s="78"/>
    </row>
    <row r="32" spans="1:59" ht="13.5" x14ac:dyDescent="0.35">
      <c r="B32" s="108"/>
      <c r="C32" s="108" t="s">
        <v>58</v>
      </c>
      <c r="D32" s="67">
        <v>220</v>
      </c>
      <c r="E32" s="67">
        <v>220</v>
      </c>
      <c r="F32" s="67">
        <v>225</v>
      </c>
      <c r="G32" s="67">
        <v>230</v>
      </c>
      <c r="H32" s="67">
        <v>235</v>
      </c>
      <c r="I32" s="67">
        <v>240</v>
      </c>
      <c r="J32" s="358">
        <v>248.88000000000005</v>
      </c>
      <c r="K32" s="67">
        <v>248.88000000000005</v>
      </c>
      <c r="L32" s="68">
        <f>IF(ISERROR(J32/I32),"N/A",IF(I32&lt;0,"N/A",IF(J32&lt;0,"N/A",IF(J32/I32-1&gt;300%,"&gt;±300%",IF(J32/I32-1&lt;-300%,"&gt;±300%",J32/I32-1)))))</f>
        <v>3.7000000000000144E-2</v>
      </c>
      <c r="M32" s="68">
        <f t="shared" si="9"/>
        <v>0</v>
      </c>
      <c r="N32" s="76"/>
      <c r="O32" s="69">
        <v>45</v>
      </c>
      <c r="P32" s="69">
        <v>65</v>
      </c>
      <c r="Q32" s="69">
        <v>50</v>
      </c>
      <c r="R32" s="69">
        <v>65</v>
      </c>
      <c r="S32" s="69">
        <v>45</v>
      </c>
      <c r="T32" s="69">
        <v>65</v>
      </c>
      <c r="U32" s="69">
        <v>50</v>
      </c>
      <c r="V32" s="69">
        <v>70</v>
      </c>
      <c r="W32" s="69">
        <v>45</v>
      </c>
      <c r="X32" s="69">
        <v>75</v>
      </c>
      <c r="Y32" s="69">
        <v>55</v>
      </c>
      <c r="Z32" s="69">
        <v>70</v>
      </c>
      <c r="AA32" s="69">
        <v>45</v>
      </c>
      <c r="AB32" s="69">
        <v>70</v>
      </c>
      <c r="AC32" s="69">
        <v>55</v>
      </c>
      <c r="AD32" s="69">
        <v>70</v>
      </c>
      <c r="AE32" s="69">
        <v>45</v>
      </c>
      <c r="AF32" s="69">
        <v>70</v>
      </c>
      <c r="AG32" s="339">
        <v>62.22</v>
      </c>
      <c r="AH32" s="339">
        <v>67.320000000000007</v>
      </c>
      <c r="AI32" s="339">
        <v>72.42</v>
      </c>
      <c r="AJ32" s="339">
        <v>46.92</v>
      </c>
      <c r="AK32" s="339">
        <v>59.108999999999995</v>
      </c>
      <c r="AL32" s="339">
        <v>63.954000000000001</v>
      </c>
      <c r="AM32" s="68">
        <f t="shared" si="10"/>
        <v>-5.0000000000000044E-2</v>
      </c>
      <c r="AN32" s="68">
        <f t="shared" si="11"/>
        <v>8.1967213114754189E-2</v>
      </c>
      <c r="AO32" s="92"/>
      <c r="AP32" s="69">
        <v>110</v>
      </c>
      <c r="AQ32" s="69">
        <v>110</v>
      </c>
      <c r="AR32" s="69">
        <v>115</v>
      </c>
      <c r="AS32" s="69">
        <v>110</v>
      </c>
      <c r="AT32" s="69">
        <v>120</v>
      </c>
      <c r="AU32" s="69">
        <v>120</v>
      </c>
      <c r="AV32" s="69">
        <v>125</v>
      </c>
      <c r="AW32" s="69">
        <v>115</v>
      </c>
      <c r="AX32" s="69">
        <v>125</v>
      </c>
      <c r="AY32" s="69">
        <v>115</v>
      </c>
      <c r="AZ32" s="69">
        <v>129.54000000000002</v>
      </c>
      <c r="BA32" s="69">
        <v>119.34</v>
      </c>
      <c r="BB32" s="69">
        <v>123.06299999999999</v>
      </c>
      <c r="BC32" s="68">
        <f t="shared" si="12"/>
        <v>-5.0000000000000266E-2</v>
      </c>
      <c r="BD32" s="68">
        <f t="shared" si="13"/>
        <v>3.1196581196581086E-2</v>
      </c>
      <c r="BE32" s="78"/>
      <c r="BF32" s="13">
        <f t="shared" si="14"/>
        <v>242.40300000000002</v>
      </c>
      <c r="BG32" s="78"/>
    </row>
    <row r="33" spans="1:83" ht="13.5" x14ac:dyDescent="0.35">
      <c r="B33" s="70"/>
      <c r="C33" s="70" t="s">
        <v>2</v>
      </c>
      <c r="D33" s="70">
        <v>340</v>
      </c>
      <c r="E33" s="70">
        <v>360</v>
      </c>
      <c r="F33" s="70">
        <v>345</v>
      </c>
      <c r="G33" s="70">
        <v>385</v>
      </c>
      <c r="H33" s="70">
        <v>395</v>
      </c>
      <c r="I33" s="70">
        <v>425</v>
      </c>
      <c r="J33" s="355">
        <v>576.97683599956326</v>
      </c>
      <c r="K33" s="70">
        <v>495.1354870795227</v>
      </c>
      <c r="L33" s="71">
        <f t="shared" si="9"/>
        <v>0.35759255529309009</v>
      </c>
      <c r="M33" s="71">
        <f t="shared" si="9"/>
        <v>-0.14184512065940635</v>
      </c>
      <c r="N33" s="76"/>
      <c r="O33" s="70">
        <v>85</v>
      </c>
      <c r="P33" s="70">
        <v>95</v>
      </c>
      <c r="Q33" s="70">
        <v>85</v>
      </c>
      <c r="R33" s="70">
        <v>85</v>
      </c>
      <c r="S33" s="70">
        <v>80</v>
      </c>
      <c r="T33" s="70">
        <v>95</v>
      </c>
      <c r="U33" s="70">
        <v>90</v>
      </c>
      <c r="V33" s="70">
        <v>90</v>
      </c>
      <c r="W33" s="70">
        <v>95</v>
      </c>
      <c r="X33" s="70">
        <v>110</v>
      </c>
      <c r="Y33" s="70">
        <v>100</v>
      </c>
      <c r="Z33" s="70">
        <v>95</v>
      </c>
      <c r="AA33" s="70">
        <v>95</v>
      </c>
      <c r="AB33" s="70">
        <v>105</v>
      </c>
      <c r="AC33" s="70">
        <v>105</v>
      </c>
      <c r="AD33" s="70">
        <v>105</v>
      </c>
      <c r="AE33" s="70">
        <v>100</v>
      </c>
      <c r="AF33" s="70">
        <v>115</v>
      </c>
      <c r="AG33" s="337">
        <v>144.5448596622488</v>
      </c>
      <c r="AH33" s="337">
        <v>144.41123714564523</v>
      </c>
      <c r="AI33" s="337">
        <v>143.34225701281702</v>
      </c>
      <c r="AJ33" s="337">
        <v>144.67848217885233</v>
      </c>
      <c r="AK33" s="337">
        <v>115.13949456773284</v>
      </c>
      <c r="AL33" s="337">
        <v>101.2424521903034</v>
      </c>
      <c r="AM33" s="71">
        <f t="shared" si="10"/>
        <v>-0.29892954183201248</v>
      </c>
      <c r="AN33" s="71">
        <f t="shared" si="11"/>
        <v>-0.12069744121774184</v>
      </c>
      <c r="AO33" s="92"/>
      <c r="AP33" s="70">
        <v>180</v>
      </c>
      <c r="AQ33" s="70">
        <v>180</v>
      </c>
      <c r="AR33" s="70">
        <v>170</v>
      </c>
      <c r="AS33" s="70">
        <v>175</v>
      </c>
      <c r="AT33" s="70">
        <v>180</v>
      </c>
      <c r="AU33" s="70">
        <v>205</v>
      </c>
      <c r="AV33" s="70">
        <v>195</v>
      </c>
      <c r="AW33" s="70">
        <v>200</v>
      </c>
      <c r="AX33" s="70">
        <v>210</v>
      </c>
      <c r="AY33" s="70">
        <v>215</v>
      </c>
      <c r="AZ33" s="70">
        <v>288.95609680789403</v>
      </c>
      <c r="BA33" s="70">
        <v>288.02073919166935</v>
      </c>
      <c r="BB33" s="70">
        <v>216.38194675803624</v>
      </c>
      <c r="BC33" s="71">
        <f t="shared" si="12"/>
        <v>-0.25115978119716609</v>
      </c>
      <c r="BD33" s="71">
        <f t="shared" si="13"/>
        <v>-0.24872789589627298</v>
      </c>
      <c r="BE33" s="78"/>
      <c r="BF33" s="29">
        <f t="shared" si="14"/>
        <v>504.40268594970564</v>
      </c>
      <c r="BG33" s="78"/>
    </row>
    <row r="34" spans="1:83" ht="13.5" x14ac:dyDescent="0.35">
      <c r="B34" s="72"/>
      <c r="C34" s="72"/>
      <c r="D34" s="72"/>
      <c r="E34" s="72"/>
      <c r="F34" s="72"/>
      <c r="G34" s="72"/>
      <c r="H34" s="72"/>
      <c r="I34" s="72"/>
      <c r="J34" s="361"/>
      <c r="K34" s="72"/>
      <c r="L34" s="72"/>
      <c r="M34" s="230"/>
      <c r="N34" s="76"/>
      <c r="O34" s="115"/>
      <c r="P34" s="115"/>
      <c r="Q34" s="115"/>
      <c r="R34" s="115"/>
      <c r="S34" s="115"/>
      <c r="T34" s="115"/>
      <c r="U34" s="115"/>
      <c r="V34" s="115"/>
      <c r="W34" s="115"/>
      <c r="X34" s="115"/>
      <c r="Y34" s="115"/>
      <c r="Z34" s="115"/>
      <c r="AA34" s="115"/>
      <c r="AB34" s="115"/>
      <c r="AC34" s="115"/>
      <c r="AD34" s="115"/>
      <c r="AE34" s="115"/>
      <c r="AF34" s="115"/>
      <c r="AG34" s="342"/>
      <c r="AH34" s="342"/>
      <c r="AI34" s="342"/>
      <c r="AJ34" s="342"/>
      <c r="AK34" s="342"/>
      <c r="AL34" s="342"/>
      <c r="AM34" s="230"/>
      <c r="AN34" s="230"/>
      <c r="AO34" s="92"/>
      <c r="AP34" s="72"/>
      <c r="AQ34" s="72"/>
      <c r="AR34" s="72"/>
      <c r="AS34" s="72"/>
      <c r="AT34" s="72"/>
      <c r="AU34" s="72"/>
      <c r="AV34" s="72"/>
      <c r="AW34" s="72"/>
      <c r="AX34" s="72"/>
      <c r="AY34" s="72"/>
      <c r="AZ34" s="72"/>
      <c r="BA34" s="72"/>
      <c r="BB34" s="72"/>
      <c r="BC34" s="72"/>
      <c r="BD34" s="72"/>
      <c r="BE34" s="78"/>
      <c r="BF34" s="37"/>
      <c r="BG34" s="78"/>
    </row>
    <row r="35" spans="1:83" s="75" customFormat="1" ht="13.5" x14ac:dyDescent="0.35">
      <c r="A35" s="23"/>
      <c r="B35" s="122" t="s">
        <v>3</v>
      </c>
      <c r="C35" s="65"/>
      <c r="D35" s="65">
        <v>935</v>
      </c>
      <c r="E35" s="65">
        <v>150</v>
      </c>
      <c r="F35" s="65">
        <v>305</v>
      </c>
      <c r="G35" s="65">
        <v>535</v>
      </c>
      <c r="H35" s="65">
        <v>275</v>
      </c>
      <c r="I35" s="65">
        <v>15</v>
      </c>
      <c r="J35" s="363">
        <v>1252.0906144197429</v>
      </c>
      <c r="K35" s="65">
        <v>1059.9193733003781</v>
      </c>
      <c r="L35" s="66" t="str">
        <f t="shared" ref="L35:M38" si="15">IF(ISERROR(J35/I35),"N/A",IF(I35&lt;0,"N/A",IF(J35&lt;0,"N/A",IF(J35/I35-1&gt;300%,"&gt;±300%",IF(J35/I35-1&lt;-300%,"&gt;±300%",J35/I35-1)))))</f>
        <v>&gt;±300%</v>
      </c>
      <c r="M35" s="66">
        <f t="shared" si="15"/>
        <v>-0.15348029839551414</v>
      </c>
      <c r="N35" s="76"/>
      <c r="O35" s="65">
        <v>-175</v>
      </c>
      <c r="P35" s="65">
        <v>0</v>
      </c>
      <c r="Q35" s="65">
        <v>-10</v>
      </c>
      <c r="R35" s="65">
        <v>115</v>
      </c>
      <c r="S35" s="65">
        <v>285</v>
      </c>
      <c r="T35" s="65">
        <v>-95</v>
      </c>
      <c r="U35" s="65">
        <v>165</v>
      </c>
      <c r="V35" s="65">
        <v>95</v>
      </c>
      <c r="W35" s="65">
        <v>50</v>
      </c>
      <c r="X35" s="65">
        <v>225</v>
      </c>
      <c r="Y35" s="65">
        <v>80</v>
      </c>
      <c r="Z35" s="65">
        <v>105</v>
      </c>
      <c r="AA35" s="65">
        <v>-10</v>
      </c>
      <c r="AB35" s="65">
        <v>100</v>
      </c>
      <c r="AC35" s="65">
        <v>60</v>
      </c>
      <c r="AD35" s="65">
        <v>-55</v>
      </c>
      <c r="AE35" s="65">
        <v>65</v>
      </c>
      <c r="AF35" s="65">
        <v>-65</v>
      </c>
      <c r="AG35" s="335">
        <v>793.88759599322509</v>
      </c>
      <c r="AH35" s="335">
        <v>125.96520600405151</v>
      </c>
      <c r="AI35" s="335">
        <v>250.54044314974095</v>
      </c>
      <c r="AJ35" s="335">
        <v>81.504818220724701</v>
      </c>
      <c r="AK35" s="344">
        <v>78.878057577637918</v>
      </c>
      <c r="AL35" s="335">
        <v>393.13706429434149</v>
      </c>
      <c r="AM35" s="66">
        <f>IF(ISERROR(AL35/AH35),"N/A",IF(AH35&lt;0,"N/A",IF(AL35&lt;0,"N/A",IF(AL35/AH35-1&gt;300%,"&gt;±300%",IF(AL35/AH35-1&lt;-300%,"&gt;±300%",AL35/AH35-1)))))</f>
        <v>2.1209972719109174</v>
      </c>
      <c r="AN35" s="66" t="str">
        <f>IF(ISERROR(AL35/AK35),"N/A",IF(AK35&lt;0,"N/A",IF(AL35&lt;0,"N/A",IF(AL35/AK35-1&gt;300%,"&gt;±300%",IF(AL35/AK35-1&lt;-300%,"&gt;±300%",AL35/AK35-1)))))</f>
        <v>&gt;±300%</v>
      </c>
      <c r="AO35" s="92"/>
      <c r="AP35" s="65">
        <v>325</v>
      </c>
      <c r="AQ35" s="65">
        <v>-175</v>
      </c>
      <c r="AR35" s="65">
        <v>105</v>
      </c>
      <c r="AS35" s="65">
        <v>190</v>
      </c>
      <c r="AT35" s="65">
        <v>260</v>
      </c>
      <c r="AU35" s="65">
        <v>275</v>
      </c>
      <c r="AV35" s="65">
        <v>185</v>
      </c>
      <c r="AW35" s="65">
        <v>90</v>
      </c>
      <c r="AX35" s="65">
        <v>5</v>
      </c>
      <c r="AY35" s="65">
        <v>0</v>
      </c>
      <c r="AZ35" s="65">
        <v>919.85280199727663</v>
      </c>
      <c r="BA35" s="65">
        <v>332.04526137046565</v>
      </c>
      <c r="BB35" s="65">
        <v>472.01512187197943</v>
      </c>
      <c r="BC35" s="66">
        <f>IF(ISERROR(BB35/AZ35),"N/A",IF(AZ35&lt;0,"N/A",IF(BB35&lt;0,"N/A",IF(BB35/AZ35-1&gt;300%,"&gt;±300%",IF(BB35/AZ35-1&lt;-300%,"&gt;±300%",BB35/AZ35-1)))))</f>
        <v>-0.48685798331309871</v>
      </c>
      <c r="BD35" s="66">
        <f>IF(ISERROR(BB35/BA35),"N/A",IF(BA35&lt;0,"N/A",IF(BB35&lt;0,"N/A",IF(BB35/BA35-1&gt;300%,"&gt;±300%",IF(BB35/BA35-1&lt;-300%,"&gt;±300%",BB35/BA35-1)))))</f>
        <v>0.42153849726332404</v>
      </c>
      <c r="BE35" s="78"/>
      <c r="BF35" s="9">
        <f t="shared" ref="BF35:BF38" si="16">SUM(AI35:AL35)</f>
        <v>804.06038324244503</v>
      </c>
      <c r="BG35" s="78"/>
    </row>
    <row r="36" spans="1:83" ht="13.5" x14ac:dyDescent="0.35">
      <c r="B36" s="108"/>
      <c r="C36" s="108" t="s">
        <v>42</v>
      </c>
      <c r="D36" s="67">
        <v>-5</v>
      </c>
      <c r="E36" s="67">
        <v>50</v>
      </c>
      <c r="F36" s="67">
        <v>525</v>
      </c>
      <c r="G36" s="67">
        <v>460</v>
      </c>
      <c r="H36" s="67">
        <v>215</v>
      </c>
      <c r="I36" s="67">
        <v>280</v>
      </c>
      <c r="J36" s="358">
        <v>281.13411522139484</v>
      </c>
      <c r="K36" s="67">
        <v>600.18635010008802</v>
      </c>
      <c r="L36" s="276">
        <f t="shared" si="15"/>
        <v>4.0504115049815326E-3</v>
      </c>
      <c r="M36" s="68">
        <f t="shared" si="15"/>
        <v>1.1348755544215527</v>
      </c>
      <c r="N36" s="76"/>
      <c r="O36" s="69">
        <v>15</v>
      </c>
      <c r="P36" s="69">
        <v>40</v>
      </c>
      <c r="Q36" s="69">
        <v>45</v>
      </c>
      <c r="R36" s="69">
        <v>75</v>
      </c>
      <c r="S36" s="69">
        <v>180</v>
      </c>
      <c r="T36" s="69">
        <v>220</v>
      </c>
      <c r="U36" s="69">
        <v>150</v>
      </c>
      <c r="V36" s="69">
        <v>115</v>
      </c>
      <c r="W36" s="69">
        <v>80</v>
      </c>
      <c r="X36" s="69">
        <v>115</v>
      </c>
      <c r="Y36" s="69">
        <v>30</v>
      </c>
      <c r="Z36" s="69">
        <v>75</v>
      </c>
      <c r="AA36" s="69">
        <v>45</v>
      </c>
      <c r="AB36" s="69">
        <v>65</v>
      </c>
      <c r="AC36" s="69">
        <v>85</v>
      </c>
      <c r="AD36" s="69">
        <v>70</v>
      </c>
      <c r="AE36" s="69">
        <v>70</v>
      </c>
      <c r="AF36" s="69">
        <v>50</v>
      </c>
      <c r="AG36" s="336">
        <v>110.62812409498582</v>
      </c>
      <c r="AH36" s="336">
        <v>88.922774273872548</v>
      </c>
      <c r="AI36" s="336">
        <v>53.390988350310202</v>
      </c>
      <c r="AJ36" s="336">
        <v>28.192228502226257</v>
      </c>
      <c r="AK36" s="345">
        <v>312.47541981441475</v>
      </c>
      <c r="AL36" s="336">
        <v>132.64072493118914</v>
      </c>
      <c r="AM36" s="68">
        <f>IF(ISERROR(AL36/AH36),"N/A",IF(AH36&lt;0,"N/A",IF(AL36&lt;0,"N/A",IF(AL36/AH36-1&gt;300%,"&gt;±300%",IF(AL36/AH36-1&lt;-300%,"&gt;±300%",AL36/AH36-1)))))</f>
        <v>0.4916395267051612</v>
      </c>
      <c r="AN36" s="68">
        <f>IF(ISERROR(AL36/AK36),"N/A",IF(AK36&lt;0,"N/A",IF(AL36&lt;0,"N/A",IF(AL36/AK36-1&gt;300%,"&gt;±300%",IF(AL36/AK36-1&lt;-300%,"&gt;±300%",AL36/AK36-1)))))</f>
        <v>-0.57551629177755148</v>
      </c>
      <c r="AO36" s="92"/>
      <c r="AP36" s="69">
        <v>-5</v>
      </c>
      <c r="AQ36" s="69">
        <v>55</v>
      </c>
      <c r="AR36" s="69">
        <v>120</v>
      </c>
      <c r="AS36" s="69">
        <v>400</v>
      </c>
      <c r="AT36" s="69">
        <v>265</v>
      </c>
      <c r="AU36" s="69">
        <v>195</v>
      </c>
      <c r="AV36" s="69">
        <v>105</v>
      </c>
      <c r="AW36" s="69">
        <v>110</v>
      </c>
      <c r="AX36" s="69">
        <v>155</v>
      </c>
      <c r="AY36" s="69">
        <v>120</v>
      </c>
      <c r="AZ36" s="69">
        <v>199.55089836885838</v>
      </c>
      <c r="BA36" s="69">
        <v>81.583216852536452</v>
      </c>
      <c r="BB36" s="69">
        <v>445.11614474560389</v>
      </c>
      <c r="BC36" s="68">
        <f>IF(ISERROR(BB36/AZ36),"N/A",IF(AZ36&lt;0,"N/A",IF(BB36&lt;0,"N/A",IF(BB36/AZ36-1&gt;300%,"&gt;±300%",IF(BB36/AZ36-1&lt;-300%,"&gt;±300%",BB36/AZ36-1)))))</f>
        <v>1.2305895307112689</v>
      </c>
      <c r="BD36" s="68" t="str">
        <f>IF(ISERROR(BB36/BA36),"N/A",IF(BA36&lt;0,"N/A",IF(BB36&lt;0,"N/A",IF(BB36/BA36-1&gt;300%,"&gt;±300%",IF(BB36/BA36-1&lt;-300%,"&gt;±300%",BB36/BA36-1)))))</f>
        <v>&gt;±300%</v>
      </c>
      <c r="BE36" s="78"/>
      <c r="BF36" s="13">
        <f t="shared" si="16"/>
        <v>526.69936159814029</v>
      </c>
      <c r="BG36" s="78"/>
    </row>
    <row r="37" spans="1:83" ht="13.5" x14ac:dyDescent="0.35">
      <c r="B37" s="108"/>
      <c r="C37" s="108" t="s">
        <v>43</v>
      </c>
      <c r="D37" s="67">
        <v>905</v>
      </c>
      <c r="E37" s="67">
        <v>215</v>
      </c>
      <c r="F37" s="67">
        <v>-240</v>
      </c>
      <c r="G37" s="67">
        <v>-10</v>
      </c>
      <c r="H37" s="67">
        <v>105</v>
      </c>
      <c r="I37" s="67">
        <v>-245</v>
      </c>
      <c r="J37" s="358">
        <v>991.17096546420237</v>
      </c>
      <c r="K37" s="67">
        <v>159.73302320029006</v>
      </c>
      <c r="L37" s="167" t="str">
        <f t="shared" si="15"/>
        <v>N/A</v>
      </c>
      <c r="M37" s="68">
        <f t="shared" si="15"/>
        <v>-0.83884412602271785</v>
      </c>
      <c r="N37" s="76"/>
      <c r="O37" s="69">
        <v>-95</v>
      </c>
      <c r="P37" s="69">
        <v>-30</v>
      </c>
      <c r="Q37" s="69">
        <v>-50</v>
      </c>
      <c r="R37" s="69">
        <v>45</v>
      </c>
      <c r="S37" s="69">
        <v>110</v>
      </c>
      <c r="T37" s="69">
        <v>-345</v>
      </c>
      <c r="U37" s="69">
        <v>-25</v>
      </c>
      <c r="V37" s="69">
        <v>-15</v>
      </c>
      <c r="W37" s="69">
        <v>-85</v>
      </c>
      <c r="X37" s="69">
        <v>115</v>
      </c>
      <c r="Y37" s="69">
        <v>60</v>
      </c>
      <c r="Z37" s="69">
        <v>30</v>
      </c>
      <c r="AA37" s="69">
        <v>-40</v>
      </c>
      <c r="AB37" s="69">
        <v>55</v>
      </c>
      <c r="AC37" s="69">
        <v>-15</v>
      </c>
      <c r="AD37" s="69">
        <v>-125</v>
      </c>
      <c r="AE37" s="69">
        <v>5</v>
      </c>
      <c r="AF37" s="69">
        <v>-115</v>
      </c>
      <c r="AG37" s="336">
        <v>686.97303968000006</v>
      </c>
      <c r="AH37" s="336">
        <v>49.912419320000048</v>
      </c>
      <c r="AI37" s="336">
        <v>206.80744894799926</v>
      </c>
      <c r="AJ37" s="336">
        <v>47.285506464202307</v>
      </c>
      <c r="AK37" s="69">
        <v>-213.15535744631916</v>
      </c>
      <c r="AL37" s="336">
        <v>122.35122064660919</v>
      </c>
      <c r="AM37" s="68">
        <f>IF(ISERROR(AL37/AH37),"N/A",IF(AH37&lt;0,"N/A",IF(AL37&lt;0,"N/A",IF(AL37/AH37-1&gt;300%,"&gt;±300%",IF(AL37/AH37-1&lt;-300%,"&gt;±300%",AL37/AH37-1)))))</f>
        <v>1.4513181751857642</v>
      </c>
      <c r="AN37" s="68" t="str">
        <f>IF(ISERROR(AL37/AK37),"N/A",IF(AK37&lt;0,"N/A",IF(AL37&lt;0,"N/A",IF(AL37/AK37-1&gt;300%,"&gt;±300%",IF(AL37/AK37-1&lt;-300%,"&gt;±300%",AL37/AK37-1)))))</f>
        <v>N/A</v>
      </c>
      <c r="AO37" s="92"/>
      <c r="AP37" s="69">
        <v>340</v>
      </c>
      <c r="AQ37" s="69">
        <v>-125</v>
      </c>
      <c r="AR37" s="69">
        <v>-5</v>
      </c>
      <c r="AS37" s="69">
        <v>-235</v>
      </c>
      <c r="AT37" s="69">
        <v>-40</v>
      </c>
      <c r="AU37" s="69">
        <v>30</v>
      </c>
      <c r="AV37" s="69">
        <v>90</v>
      </c>
      <c r="AW37" s="69">
        <v>15</v>
      </c>
      <c r="AX37" s="69">
        <v>-140</v>
      </c>
      <c r="AY37" s="69">
        <v>-110</v>
      </c>
      <c r="AZ37" s="69">
        <v>736.88545900000008</v>
      </c>
      <c r="BA37" s="69">
        <v>254.09295541220158</v>
      </c>
      <c r="BB37" s="69">
        <v>-90.804136799709966</v>
      </c>
      <c r="BC37" s="68" t="str">
        <f>IF(ISERROR(BB37/AZ37),"N/A",IF(AZ37&lt;0,"N/A",IF(BB37&lt;0,"N/A",IF(BB37/AZ37-1&gt;300%,"&gt;±300%",IF(BB37/AZ37-1&lt;-300%,"&gt;±300%",BB37/AZ37-1)))))</f>
        <v>N/A</v>
      </c>
      <c r="BD37" s="68" t="str">
        <f>IF(ISERROR(BB37/BA37),"N/A",IF(BA37&lt;0,"N/A",IF(BB37&lt;0,"N/A",IF(BB37/BA37-1&gt;300%,"&gt;±300%",IF(BB37/BA37-1&lt;-300%,"&gt;±300%",BB37/BA37-1)))))</f>
        <v>N/A</v>
      </c>
      <c r="BE37" s="78"/>
      <c r="BF37" s="13">
        <f t="shared" si="16"/>
        <v>163.28881861249161</v>
      </c>
      <c r="BG37" s="78"/>
    </row>
    <row r="38" spans="1:83" ht="13.5" x14ac:dyDescent="0.35">
      <c r="B38" s="108"/>
      <c r="C38" s="108" t="s">
        <v>37</v>
      </c>
      <c r="D38" s="67">
        <v>35</v>
      </c>
      <c r="E38" s="67">
        <v>-115</v>
      </c>
      <c r="F38" s="67">
        <v>20</v>
      </c>
      <c r="G38" s="67">
        <v>85</v>
      </c>
      <c r="H38" s="67">
        <v>-45</v>
      </c>
      <c r="I38" s="67">
        <v>-20</v>
      </c>
      <c r="J38" s="358">
        <v>-20.21446626585432</v>
      </c>
      <c r="K38" s="67">
        <v>300</v>
      </c>
      <c r="L38" s="68" t="str">
        <f t="shared" si="15"/>
        <v>N/A</v>
      </c>
      <c r="M38" s="68" t="str">
        <f t="shared" si="15"/>
        <v>N/A</v>
      </c>
      <c r="N38" s="76"/>
      <c r="O38" s="69">
        <v>-95</v>
      </c>
      <c r="P38" s="69">
        <v>-10</v>
      </c>
      <c r="Q38" s="69">
        <v>-5</v>
      </c>
      <c r="R38" s="69">
        <v>-5</v>
      </c>
      <c r="S38" s="69">
        <v>-5</v>
      </c>
      <c r="T38" s="69">
        <v>30</v>
      </c>
      <c r="U38" s="69">
        <v>40</v>
      </c>
      <c r="V38" s="69">
        <v>-5</v>
      </c>
      <c r="W38" s="69">
        <v>55</v>
      </c>
      <c r="X38" s="69">
        <v>-5</v>
      </c>
      <c r="Y38" s="69">
        <v>-10</v>
      </c>
      <c r="Z38" s="69">
        <v>0</v>
      </c>
      <c r="AA38" s="69">
        <v>-15</v>
      </c>
      <c r="AB38" s="69">
        <v>-20</v>
      </c>
      <c r="AC38" s="69">
        <v>-10</v>
      </c>
      <c r="AD38" s="69">
        <v>0</v>
      </c>
      <c r="AE38" s="69">
        <v>-10</v>
      </c>
      <c r="AF38" s="69">
        <v>0</v>
      </c>
      <c r="AG38" s="69">
        <v>-3.7135677817608959</v>
      </c>
      <c r="AH38" s="69">
        <v>-12.869987589821081</v>
      </c>
      <c r="AI38" s="69">
        <v>-9.6579941485684895</v>
      </c>
      <c r="AJ38" s="336">
        <v>6.0270832542961434</v>
      </c>
      <c r="AK38" s="69">
        <v>-20.442004790457666</v>
      </c>
      <c r="AL38" s="336">
        <v>138.14511871654315</v>
      </c>
      <c r="AM38" s="68" t="str">
        <f>IF(ISERROR(AL38/AH38),"N/A",IF(AH38&lt;0,"N/A",IF(AL38&lt;0,"N/A",IF(AL38/AH38-1&gt;300%,"&gt;±300%",IF(AL38/AH38-1&lt;-300%,"&gt;±300%",AL38/AH38-1)))))</f>
        <v>N/A</v>
      </c>
      <c r="AN38" s="68" t="str">
        <f>IF(ISERROR(AL38/AK38),"N/A",IF(AK38&lt;0,"N/A",IF(AL38&lt;0,"N/A",IF(AL38/AK38-1&gt;300%,"&gt;±300%",IF(AL38/AK38-1&lt;-300%,"&gt;±300%",AL38/AK38-1)))))</f>
        <v>N/A</v>
      </c>
      <c r="AO38" s="92"/>
      <c r="AP38" s="69">
        <v>-10</v>
      </c>
      <c r="AQ38" s="69">
        <v>-105</v>
      </c>
      <c r="AR38" s="69">
        <v>-10</v>
      </c>
      <c r="AS38" s="69">
        <v>25</v>
      </c>
      <c r="AT38" s="69">
        <v>35</v>
      </c>
      <c r="AU38" s="69">
        <v>50</v>
      </c>
      <c r="AV38" s="69">
        <v>-10</v>
      </c>
      <c r="AW38" s="69">
        <v>-35</v>
      </c>
      <c r="AX38" s="69">
        <v>-10</v>
      </c>
      <c r="AY38" s="69">
        <v>-10</v>
      </c>
      <c r="AZ38" s="69">
        <v>-16.583555371581976</v>
      </c>
      <c r="BA38" s="69">
        <v>-3.630910894272346</v>
      </c>
      <c r="BB38" s="69">
        <v>117.70311392608548</v>
      </c>
      <c r="BC38" s="68" t="str">
        <f>IF(ISERROR(BB38/AZ38),"N/A",IF(AZ38&lt;0,"N/A",IF(BB38&lt;0,"N/A",IF(BB38/AZ38-1&gt;300%,"&gt;±300%",IF(BB38/AZ38-1&lt;-300%,"&gt;±300%",BB38/AZ38-1)))))</f>
        <v>N/A</v>
      </c>
      <c r="BD38" s="68" t="str">
        <f>IF(ISERROR(BB38/BA38),"N/A",IF(BA38&lt;0,"N/A",IF(BB38&lt;0,"N/A",IF(BB38/BA38-1&gt;300%,"&gt;±300%",IF(BB38/BA38-1&lt;-300%,"&gt;±300%",BB38/BA38-1)))))</f>
        <v>N/A</v>
      </c>
      <c r="BE38" s="78"/>
      <c r="BF38" s="13">
        <f t="shared" si="16"/>
        <v>114.07220303181313</v>
      </c>
      <c r="BG38" s="78"/>
    </row>
    <row r="39" spans="1:83" ht="13.5" x14ac:dyDescent="0.35">
      <c r="B39" s="122"/>
      <c r="C39" s="92"/>
      <c r="D39" s="65"/>
      <c r="E39" s="65"/>
      <c r="F39" s="65"/>
      <c r="G39" s="65"/>
      <c r="H39" s="65"/>
      <c r="I39" s="65"/>
      <c r="J39" s="353"/>
      <c r="K39" s="65"/>
      <c r="L39" s="76"/>
      <c r="M39" s="232"/>
      <c r="N39" s="76"/>
      <c r="O39" s="76"/>
      <c r="P39" s="76"/>
      <c r="Q39" s="76"/>
      <c r="R39" s="76"/>
      <c r="S39" s="76"/>
      <c r="T39" s="76"/>
      <c r="U39" s="76"/>
      <c r="V39" s="76"/>
      <c r="W39" s="76"/>
      <c r="X39" s="76"/>
      <c r="Y39" s="76"/>
      <c r="Z39" s="76"/>
      <c r="AA39" s="76"/>
      <c r="AB39" s="76"/>
      <c r="AC39" s="76"/>
      <c r="AD39" s="76"/>
      <c r="AE39" s="76"/>
      <c r="AF39" s="76"/>
      <c r="AG39" s="340"/>
      <c r="AH39" s="340"/>
      <c r="AI39" s="340"/>
      <c r="AJ39" s="340"/>
      <c r="AK39" s="340"/>
      <c r="AL39" s="340"/>
      <c r="AM39" s="232"/>
      <c r="AN39" s="232"/>
      <c r="AO39" s="92"/>
      <c r="AP39" s="92"/>
      <c r="AQ39" s="69"/>
      <c r="AR39" s="69"/>
      <c r="AS39" s="69"/>
      <c r="AT39" s="69"/>
      <c r="AU39" s="69"/>
      <c r="AV39" s="69"/>
      <c r="AW39" s="69"/>
      <c r="AX39" s="69"/>
      <c r="AY39" s="69"/>
      <c r="AZ39" s="69"/>
      <c r="BA39" s="69"/>
      <c r="BB39" s="69"/>
      <c r="BC39" s="68"/>
      <c r="BD39" s="68"/>
      <c r="BE39" s="78"/>
      <c r="BF39" s="13"/>
      <c r="BG39" s="78"/>
    </row>
    <row r="40" spans="1:83" ht="13.5" x14ac:dyDescent="0.35">
      <c r="B40" s="128" t="s">
        <v>26</v>
      </c>
      <c r="C40" s="94"/>
      <c r="D40" s="94">
        <v>8490</v>
      </c>
      <c r="E40" s="94">
        <v>7970</v>
      </c>
      <c r="F40" s="94">
        <v>8200</v>
      </c>
      <c r="G40" s="94">
        <v>8275</v>
      </c>
      <c r="H40" s="94">
        <v>7740</v>
      </c>
      <c r="I40" s="94">
        <v>7270</v>
      </c>
      <c r="J40" s="364">
        <v>8386.1608823512688</v>
      </c>
      <c r="K40" s="94">
        <v>7437.9271210195839</v>
      </c>
      <c r="L40" s="107">
        <f>IF(ISERROR(J40/I40),"N/A",IF(I40&lt;0,"N/A",IF(J40&lt;0,"N/A",IF(J40/I40-1&gt;300%,"&gt;±300%",IF(J40/I40-1&lt;-300%,"&gt;±300%",J40/I40-1)))))</f>
        <v>0.15352969495890911</v>
      </c>
      <c r="M40" s="107">
        <f>IF(ISERROR(K40/J40),"N/A",IF(J40&lt;0,"N/A",IF(K40&lt;0,"N/A",IF(K40/J40-1&gt;300%,"&gt;±300%",IF(K40/J40-1&lt;-300%,"&gt;±300%",K40/J40-1)))))</f>
        <v>-0.11307125806842666</v>
      </c>
      <c r="N40" s="76"/>
      <c r="O40" s="94">
        <v>1710</v>
      </c>
      <c r="P40" s="94">
        <v>1915</v>
      </c>
      <c r="Q40" s="94">
        <v>1990</v>
      </c>
      <c r="R40" s="94">
        <v>2060</v>
      </c>
      <c r="S40" s="94">
        <v>2290</v>
      </c>
      <c r="T40" s="94">
        <v>1870</v>
      </c>
      <c r="U40" s="94">
        <v>2070</v>
      </c>
      <c r="V40" s="94">
        <v>2080</v>
      </c>
      <c r="W40" s="94">
        <v>1950</v>
      </c>
      <c r="X40" s="94">
        <v>2215</v>
      </c>
      <c r="Y40" s="94">
        <v>1980</v>
      </c>
      <c r="Z40" s="94">
        <v>1950</v>
      </c>
      <c r="AA40" s="94">
        <v>1775</v>
      </c>
      <c r="AB40" s="94">
        <v>2060</v>
      </c>
      <c r="AC40" s="94">
        <v>1915</v>
      </c>
      <c r="AD40" s="94">
        <v>1805</v>
      </c>
      <c r="AE40" s="94">
        <v>1800</v>
      </c>
      <c r="AF40" s="94">
        <v>1755</v>
      </c>
      <c r="AG40" s="338">
        <v>2604.7359751941376</v>
      </c>
      <c r="AH40" s="338">
        <v>1986.3168131551449</v>
      </c>
      <c r="AI40" s="338">
        <v>2052.6277846523817</v>
      </c>
      <c r="AJ40" s="338">
        <v>1742.2877582976037</v>
      </c>
      <c r="AK40" s="338">
        <v>1635.0122224600264</v>
      </c>
      <c r="AL40" s="338">
        <v>1599.3828928140329</v>
      </c>
      <c r="AM40" s="107">
        <f>IF(ISERROR(AL40/AH40),"N/A",IF(AH40&lt;0,"N/A",IF(AL40&lt;0,"N/A",IF(AL40/AH40-1&gt;300%,"&gt;±300%",IF(AL40/AH40-1&lt;-300%,"&gt;±300%",AL40/AH40-1)))))</f>
        <v>-0.1947997005203268</v>
      </c>
      <c r="AN40" s="107">
        <f>IF(ISERROR(AL40/AK40),"N/A",IF(AK40&lt;0,"N/A",IF(AL40&lt;0,"N/A",IF(AL40/AK40-1&gt;300%,"&gt;±300%",IF(AL40/AK40-1&lt;-300%,"&gt;±300%",AL40/AK40-1)))))</f>
        <v>-2.1791476024800582E-2</v>
      </c>
      <c r="AO40" s="92"/>
      <c r="AP40" s="94">
        <v>4335</v>
      </c>
      <c r="AQ40" s="94">
        <v>3635</v>
      </c>
      <c r="AR40" s="94">
        <v>4050</v>
      </c>
      <c r="AS40" s="94">
        <v>4160</v>
      </c>
      <c r="AT40" s="94">
        <v>4150</v>
      </c>
      <c r="AU40" s="94">
        <v>4165</v>
      </c>
      <c r="AV40" s="94">
        <v>3930</v>
      </c>
      <c r="AW40" s="94">
        <v>3835</v>
      </c>
      <c r="AX40" s="94">
        <v>3720</v>
      </c>
      <c r="AY40" s="94">
        <v>3555</v>
      </c>
      <c r="AZ40" s="94">
        <v>4591.0527883492823</v>
      </c>
      <c r="BA40" s="94">
        <v>3794.9155429499851</v>
      </c>
      <c r="BB40" s="94">
        <v>3234.3951152740592</v>
      </c>
      <c r="BC40" s="107">
        <f>IF(ISERROR(BB40/AZ40),"N/A",IF(AZ40&lt;0,"N/A",IF(BB40&lt;0,"N/A",IF(BB40/AZ40-1&gt;300%,"&gt;±300%",IF(BB40/AZ40-1&lt;-300%,"&gt;±300%",BB40/AZ40-1)))))</f>
        <v>-0.29550034286645843</v>
      </c>
      <c r="BD40" s="107">
        <f>IF(ISERROR(BB40/BA40),"N/A",IF(BA40&lt;0,"N/A",IF(BB40&lt;0,"N/A",IF(BB40/BA40-1&gt;300%,"&gt;±300%",IF(BB40/BA40-1&lt;-300%,"&gt;±300%",BB40/BA40-1)))))</f>
        <v>-0.147703004541757</v>
      </c>
      <c r="BE40" s="78"/>
      <c r="BF40" s="34">
        <f>SUM(AI40:AL40)</f>
        <v>7029.3106582240443</v>
      </c>
      <c r="BG40" s="78"/>
    </row>
    <row r="41" spans="1:83" ht="13.5" x14ac:dyDescent="0.35">
      <c r="B41" s="130"/>
      <c r="C41" s="133"/>
      <c r="D41" s="134"/>
      <c r="E41" s="134"/>
      <c r="F41" s="134"/>
      <c r="G41" s="134"/>
      <c r="H41" s="133"/>
      <c r="I41" s="133"/>
      <c r="J41" s="365"/>
      <c r="K41" s="133"/>
      <c r="L41" s="134"/>
      <c r="M41" s="66"/>
      <c r="N41" s="76"/>
      <c r="O41" s="134"/>
      <c r="P41" s="134"/>
      <c r="Q41" s="134"/>
      <c r="R41" s="134"/>
      <c r="S41" s="134"/>
      <c r="T41" s="134"/>
      <c r="U41" s="134"/>
      <c r="V41" s="134"/>
      <c r="W41" s="134"/>
      <c r="X41" s="134"/>
      <c r="Y41" s="134"/>
      <c r="Z41" s="134"/>
      <c r="AA41" s="134"/>
      <c r="AB41" s="134"/>
      <c r="AC41" s="134"/>
      <c r="AD41" s="134"/>
      <c r="AE41" s="134"/>
      <c r="AF41" s="134"/>
      <c r="AG41" s="335"/>
      <c r="AH41" s="335"/>
      <c r="AI41" s="335"/>
      <c r="AJ41" s="335"/>
      <c r="AK41" s="335"/>
      <c r="AL41" s="335"/>
      <c r="AM41" s="66"/>
      <c r="AN41" s="66"/>
      <c r="AO41" s="92"/>
      <c r="AP41" s="91"/>
      <c r="AQ41" s="77"/>
      <c r="AR41" s="77"/>
      <c r="AS41" s="77"/>
      <c r="AT41" s="77"/>
      <c r="AU41" s="77"/>
      <c r="AV41" s="77"/>
      <c r="AW41" s="77"/>
      <c r="AX41" s="77"/>
      <c r="AZ41" s="77"/>
      <c r="BA41" s="77"/>
      <c r="BB41" s="77"/>
      <c r="BC41" s="134"/>
      <c r="BD41" s="134"/>
      <c r="BE41" s="78"/>
      <c r="BG41" s="78"/>
    </row>
    <row r="42" spans="1:83" ht="13.5" x14ac:dyDescent="0.35">
      <c r="B42" s="135" t="s">
        <v>7</v>
      </c>
      <c r="C42" s="136"/>
      <c r="D42" s="137">
        <v>-665</v>
      </c>
      <c r="E42" s="137">
        <v>-720</v>
      </c>
      <c r="F42" s="137">
        <v>-310</v>
      </c>
      <c r="G42" s="137">
        <v>-375</v>
      </c>
      <c r="H42" s="137">
        <v>310</v>
      </c>
      <c r="I42" s="137">
        <v>800</v>
      </c>
      <c r="J42" s="366">
        <v>-124.77514440030245</v>
      </c>
      <c r="K42" s="137">
        <v>-335.82224417353609</v>
      </c>
      <c r="L42" s="138" t="str">
        <f>IF(ISERROR(J42/I42),"N/A",IF(I42&lt;0,"N/A",IF(J42&lt;0,"N/A",IF(J42/I42-1&gt;300%,"&gt;±300%",IF(J42/I42-1&lt;-300%,"&gt;±300%",J42/I42-1)))))</f>
        <v>N/A</v>
      </c>
      <c r="M42" s="138" t="str">
        <f>IF(ISERROR(K42/J42),"N/A",IF(J42&lt;0,"N/A",IF(K42&lt;0,"N/A",IF(K42/J42-1&gt;300%,"&gt;±300%",IF(K42/J42-1&lt;-300%,"&gt;±300%",K42/J42-1)))))</f>
        <v>N/A</v>
      </c>
      <c r="N42" s="76"/>
      <c r="O42" s="137">
        <v>235</v>
      </c>
      <c r="P42" s="137">
        <v>-65</v>
      </c>
      <c r="Q42" s="137">
        <v>-135</v>
      </c>
      <c r="R42" s="137">
        <v>-45</v>
      </c>
      <c r="S42" s="137">
        <v>-195</v>
      </c>
      <c r="T42" s="137">
        <v>70</v>
      </c>
      <c r="U42" s="137">
        <v>-255</v>
      </c>
      <c r="V42" s="137">
        <v>110</v>
      </c>
      <c r="W42" s="137">
        <v>75</v>
      </c>
      <c r="X42" s="137">
        <v>-340</v>
      </c>
      <c r="Y42" s="137">
        <v>-195</v>
      </c>
      <c r="Z42" s="137">
        <v>160</v>
      </c>
      <c r="AA42" s="137">
        <v>260</v>
      </c>
      <c r="AB42" s="137">
        <v>50</v>
      </c>
      <c r="AC42" s="137">
        <v>-160</v>
      </c>
      <c r="AD42" s="137">
        <v>335</v>
      </c>
      <c r="AE42" s="137">
        <v>335</v>
      </c>
      <c r="AF42" s="137">
        <v>285</v>
      </c>
      <c r="AG42" s="137">
        <v>-723.90046335008151</v>
      </c>
      <c r="AH42" s="137">
        <v>170.65458470857698</v>
      </c>
      <c r="AI42" s="137">
        <v>-11.78795736560437</v>
      </c>
      <c r="AJ42" s="137">
        <v>440.45124265880645</v>
      </c>
      <c r="AK42" s="137">
        <v>137.91035518195031</v>
      </c>
      <c r="AL42" s="137">
        <v>-190.89953435425559</v>
      </c>
      <c r="AM42" s="138" t="str">
        <f>IF(ISERROR(AL42/AH42),"N/A",IF(AH42&lt;0,"N/A",IF(AL42&lt;0,"N/A",IF(AL42/AH42-1&gt;300%,"&gt;±300%",IF(AL42/AH42-1&lt;-300%,"&gt;±300%",AL42/AH42-1)))))</f>
        <v>N/A</v>
      </c>
      <c r="AN42" s="138" t="str">
        <f>IF(ISERROR(AL42/AK42),"N/A",IF(AK42&lt;0,"N/A",IF(AL42&lt;0,"N/A",IF(AL42/AK42-1&gt;300%,"&gt;±300%",IF(AL42/AK42-1&lt;-300%,"&gt;±300%",AL42/AK42-1)))))</f>
        <v>N/A</v>
      </c>
      <c r="AO42" s="92"/>
      <c r="AP42" s="137">
        <v>-880</v>
      </c>
      <c r="AQ42" s="137">
        <v>160</v>
      </c>
      <c r="AR42" s="137">
        <v>-180</v>
      </c>
      <c r="AS42" s="137">
        <v>-125</v>
      </c>
      <c r="AT42" s="137">
        <v>-145</v>
      </c>
      <c r="AU42" s="137">
        <v>-265</v>
      </c>
      <c r="AV42" s="137">
        <v>-35</v>
      </c>
      <c r="AW42" s="137">
        <v>310</v>
      </c>
      <c r="AX42" s="137">
        <v>175</v>
      </c>
      <c r="AY42" s="137">
        <v>620</v>
      </c>
      <c r="AZ42" s="137">
        <v>-553.24587864150453</v>
      </c>
      <c r="BA42" s="137">
        <v>428.66328529320253</v>
      </c>
      <c r="BB42" s="137">
        <v>-52.989179172305285</v>
      </c>
      <c r="BC42" s="139" t="str">
        <f>IF(ISERROR(BB42/AZ42),"N/A",IF(AZ42&lt;0,"N/A",IF(BB42&lt;0,"N/A",IF(BB42/AZ42-1&gt;300%,"&gt;±300%",IF(BB42/AZ42-1&lt;-300%,"&gt;±300%",BB42/AZ42-1)))))</f>
        <v>N/A</v>
      </c>
      <c r="BD42" s="139" t="str">
        <f>IF(ISERROR(BB42/BA42),"N/A",IF(BA42&lt;0,"N/A",IF(BB42&lt;0,"N/A",IF(BB42/BA42-1&gt;300%,"&gt;±300%",IF(BB42/BA42-1&lt;-300%,"&gt;±300%",BB42/BA42-1)))))</f>
        <v>N/A</v>
      </c>
      <c r="BE42" s="78"/>
      <c r="BF42" s="43">
        <f>BF18-BF40</f>
        <v>375.6741061208977</v>
      </c>
      <c r="BG42" s="78"/>
    </row>
    <row r="43" spans="1:83" s="100" customFormat="1" ht="10.15" x14ac:dyDescent="0.3">
      <c r="A43" s="48"/>
      <c r="B43" s="89"/>
      <c r="C43" s="140"/>
      <c r="D43" s="141"/>
      <c r="E43" s="141"/>
      <c r="F43" s="141"/>
      <c r="G43" s="141"/>
      <c r="H43" s="141"/>
      <c r="I43" s="141"/>
      <c r="J43" s="361"/>
      <c r="K43" s="141"/>
      <c r="L43" s="142"/>
      <c r="M43" s="234"/>
      <c r="N43" s="76"/>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381"/>
      <c r="AL43" s="143"/>
      <c r="AM43" s="234"/>
      <c r="AN43" s="234"/>
      <c r="AO43" s="124"/>
      <c r="AP43" s="124"/>
      <c r="AQ43" s="67"/>
      <c r="AR43" s="67"/>
      <c r="AS43" s="67"/>
      <c r="AT43" s="67"/>
      <c r="AU43" s="67"/>
      <c r="AV43" s="67"/>
      <c r="AW43" s="67"/>
      <c r="AX43" s="67"/>
      <c r="AY43" s="67"/>
      <c r="AZ43" s="67"/>
      <c r="BA43" s="67"/>
      <c r="BB43" s="67"/>
      <c r="BC43" s="142"/>
      <c r="BD43" s="142"/>
      <c r="BE43" s="99"/>
      <c r="BF43" s="7"/>
      <c r="BG43" s="9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row>
    <row r="44" spans="1:83" ht="13.5" x14ac:dyDescent="0.35">
      <c r="B44" s="135" t="s">
        <v>38</v>
      </c>
      <c r="C44" s="137">
        <v>4140</v>
      </c>
      <c r="D44" s="137">
        <v>3475</v>
      </c>
      <c r="E44" s="137">
        <v>2755</v>
      </c>
      <c r="F44" s="137">
        <v>2445</v>
      </c>
      <c r="G44" s="137">
        <v>2070</v>
      </c>
      <c r="H44" s="137">
        <v>2380</v>
      </c>
      <c r="I44" s="137">
        <v>3180</v>
      </c>
      <c r="J44" s="367">
        <v>3524.8608522189734</v>
      </c>
      <c r="K44" s="137">
        <v>3189.0386080454373</v>
      </c>
      <c r="L44" s="138">
        <f>IF(ISERROR(J44/I44),"N/A",IF(I44&lt;0,"N/A",IF(J44&lt;0,"N/A",IF(J44/I44-1&gt;300%,"&gt;±300%",IF(J44/I44-1&lt;-300%,"&gt;±300%",J44/I44-1)))))</f>
        <v>0.10844680887389102</v>
      </c>
      <c r="M44" s="138">
        <f>IF(ISERROR(K44/J44),"N/A",IF(J44&lt;0,"N/A",IF(K44&lt;0,"N/A",IF(K44/J44-1&gt;300%,"&gt;±300%",IF(K44/J44-1&lt;-300%,"&gt;±300%",K44/J44-1)))))</f>
        <v>-9.5272482589526586E-2</v>
      </c>
      <c r="N44" s="76"/>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382"/>
      <c r="AL44" s="146"/>
      <c r="AM44" s="144"/>
      <c r="AN44" s="144"/>
      <c r="AO44" s="124"/>
      <c r="AP44" s="145"/>
      <c r="AQ44" s="145"/>
      <c r="AR44" s="145"/>
      <c r="AS44" s="145"/>
      <c r="AT44" s="145"/>
      <c r="AU44" s="145"/>
      <c r="AV44" s="145"/>
      <c r="AW44" s="145"/>
      <c r="AX44" s="145"/>
      <c r="AY44" s="145"/>
      <c r="AZ44" s="145"/>
      <c r="BA44" s="145"/>
      <c r="BB44" s="145"/>
      <c r="BC44" s="139"/>
      <c r="BD44" s="139"/>
      <c r="BE44" s="78"/>
      <c r="BF44" s="46"/>
      <c r="BG44" s="78"/>
    </row>
    <row r="45" spans="1:83" s="48" customFormat="1" ht="10.15" x14ac:dyDescent="0.3">
      <c r="B45" s="48" t="s">
        <v>117</v>
      </c>
      <c r="C45" s="36"/>
      <c r="D45" s="36"/>
      <c r="E45" s="36"/>
      <c r="F45" s="36"/>
      <c r="G45" s="36"/>
      <c r="H45" s="36"/>
      <c r="I45" s="48">
        <v>3650</v>
      </c>
      <c r="J45" s="368"/>
      <c r="K45" s="36"/>
      <c r="L45" s="235"/>
      <c r="M45" s="36"/>
      <c r="N45" s="76"/>
      <c r="O45" s="36"/>
      <c r="X45" s="348"/>
      <c r="Y45" s="348"/>
      <c r="Z45" s="348"/>
      <c r="AA45" s="348"/>
      <c r="AB45" s="348"/>
      <c r="AC45" s="348"/>
      <c r="AD45" s="348"/>
      <c r="AE45" s="348"/>
      <c r="AF45" s="349"/>
      <c r="AG45" s="383"/>
      <c r="AH45" s="383"/>
      <c r="AI45" s="383"/>
      <c r="AJ45" s="383"/>
      <c r="AK45" s="384"/>
      <c r="AL45" s="348"/>
      <c r="AM45" s="235"/>
      <c r="AN45" s="235"/>
      <c r="AQ45" s="288"/>
      <c r="AR45" s="288"/>
      <c r="AS45" s="288"/>
      <c r="AT45" s="288"/>
      <c r="AU45" s="288"/>
      <c r="AV45" s="288"/>
      <c r="AW45" s="288"/>
      <c r="AX45" s="288"/>
      <c r="AY45" s="142"/>
      <c r="AZ45" s="288"/>
      <c r="BA45" s="288"/>
      <c r="BB45" s="288"/>
      <c r="BE45" s="89"/>
      <c r="BF45" s="288"/>
      <c r="BG45" s="89"/>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row>
    <row r="46" spans="1:83" s="15" customFormat="1" x14ac:dyDescent="0.4">
      <c r="A46" s="64"/>
      <c r="B46" s="64"/>
      <c r="C46" s="64"/>
      <c r="D46" s="64"/>
      <c r="E46" s="64"/>
      <c r="F46" s="64"/>
      <c r="G46" s="77"/>
      <c r="H46" s="77"/>
      <c r="I46" s="77"/>
      <c r="J46" s="369"/>
      <c r="K46" s="77"/>
      <c r="L46" s="78"/>
      <c r="M46" s="225"/>
      <c r="N46" s="64"/>
      <c r="O46" s="64"/>
      <c r="P46" s="64"/>
      <c r="Q46" s="64"/>
      <c r="R46" s="64"/>
      <c r="S46" s="64"/>
      <c r="T46" s="64"/>
      <c r="U46" s="64"/>
      <c r="V46" s="64"/>
      <c r="W46" s="64"/>
      <c r="X46" s="105"/>
      <c r="Y46" s="105"/>
      <c r="Z46" s="105"/>
      <c r="AA46" s="105"/>
      <c r="AB46" s="105"/>
      <c r="AC46" s="105"/>
      <c r="AD46" s="105"/>
      <c r="AE46" s="105"/>
      <c r="AF46" s="105"/>
      <c r="AG46" s="180"/>
      <c r="AH46" s="180"/>
      <c r="AI46" s="180"/>
      <c r="AJ46" s="180"/>
      <c r="AK46" s="385"/>
      <c r="AL46" s="105"/>
      <c r="AM46" s="225"/>
      <c r="AN46" s="225"/>
      <c r="AO46" s="64"/>
      <c r="AP46" s="64"/>
      <c r="AQ46" s="77"/>
      <c r="AR46" s="77"/>
      <c r="AS46" s="77"/>
      <c r="AT46" s="77"/>
      <c r="AU46" s="77"/>
      <c r="AV46" s="77"/>
      <c r="AW46" s="77"/>
      <c r="AX46" s="77"/>
      <c r="AY46" s="77"/>
      <c r="AZ46" s="77"/>
      <c r="BA46" s="77"/>
      <c r="BB46" s="77"/>
      <c r="BC46" s="64"/>
      <c r="BD46" s="64"/>
      <c r="BF46" s="77"/>
    </row>
    <row r="47" spans="1:83" s="15" customFormat="1" x14ac:dyDescent="0.4">
      <c r="A47" s="64"/>
      <c r="B47" s="64"/>
      <c r="C47" s="64"/>
      <c r="D47" s="64"/>
      <c r="E47" s="78"/>
      <c r="F47" s="64"/>
      <c r="G47" s="64"/>
      <c r="H47" s="64"/>
      <c r="I47" s="64"/>
      <c r="J47" s="370"/>
      <c r="K47" s="64"/>
      <c r="L47" s="225"/>
      <c r="M47" s="64"/>
      <c r="N47" s="64"/>
      <c r="O47" s="64"/>
      <c r="P47" s="78"/>
      <c r="Q47" s="78"/>
      <c r="R47" s="78"/>
      <c r="S47" s="78"/>
      <c r="T47" s="78"/>
      <c r="U47" s="78"/>
      <c r="V47" s="78"/>
      <c r="W47" s="78"/>
      <c r="X47" s="105"/>
      <c r="Y47" s="105"/>
      <c r="Z47" s="105"/>
      <c r="AA47" s="105"/>
      <c r="AB47" s="105"/>
      <c r="AC47" s="105"/>
      <c r="AD47" s="105"/>
      <c r="AE47" s="105"/>
      <c r="AF47" s="105"/>
      <c r="AG47" s="180"/>
      <c r="AH47" s="180"/>
      <c r="AI47" s="180"/>
      <c r="AJ47" s="180"/>
      <c r="AK47" s="385"/>
      <c r="AL47" s="105"/>
      <c r="AM47" s="225"/>
      <c r="AN47" s="225"/>
      <c r="AO47" s="64"/>
      <c r="AP47" s="78"/>
      <c r="AQ47" s="77"/>
      <c r="AR47" s="77"/>
      <c r="AS47" s="77"/>
      <c r="AT47" s="77"/>
      <c r="AU47" s="77"/>
      <c r="AV47" s="77"/>
      <c r="AW47" s="77"/>
      <c r="AX47" s="77"/>
      <c r="AY47" s="77"/>
      <c r="AZ47" s="77"/>
      <c r="BA47" s="77"/>
      <c r="BB47" s="77"/>
      <c r="BC47" s="78"/>
      <c r="BD47" s="78"/>
      <c r="BF47" s="77"/>
    </row>
    <row r="48" spans="1:83" s="15" customFormat="1" x14ac:dyDescent="0.4">
      <c r="A48" s="64"/>
      <c r="B48" s="64"/>
      <c r="C48" s="64"/>
      <c r="D48" s="64"/>
      <c r="E48" s="78"/>
      <c r="F48" s="64"/>
      <c r="G48" s="64"/>
      <c r="H48" s="64"/>
      <c r="I48" s="64"/>
      <c r="J48" s="370"/>
      <c r="K48" s="64"/>
      <c r="L48" s="225"/>
      <c r="M48" s="64"/>
      <c r="N48" s="78"/>
      <c r="O48" s="64"/>
      <c r="P48" s="64"/>
      <c r="Q48" s="64"/>
      <c r="R48" s="64"/>
      <c r="S48" s="64"/>
      <c r="T48" s="64"/>
      <c r="U48" s="64"/>
      <c r="V48" s="64"/>
      <c r="W48" s="64"/>
      <c r="X48" s="105"/>
      <c r="Y48" s="105"/>
      <c r="Z48" s="105"/>
      <c r="AA48" s="105"/>
      <c r="AB48" s="105"/>
      <c r="AC48" s="105"/>
      <c r="AD48" s="105"/>
      <c r="AE48" s="105"/>
      <c r="AF48" s="105"/>
      <c r="AG48" s="180"/>
      <c r="AH48" s="180"/>
      <c r="AI48" s="180"/>
      <c r="AJ48" s="180"/>
      <c r="AK48" s="385"/>
      <c r="AL48" s="105"/>
      <c r="AM48" s="225"/>
      <c r="AN48" s="225"/>
      <c r="AO48" s="64"/>
      <c r="AP48" s="64"/>
      <c r="AQ48" s="77"/>
      <c r="AR48" s="77"/>
      <c r="AS48" s="77"/>
      <c r="AT48" s="77"/>
      <c r="AU48" s="77"/>
      <c r="AV48" s="77"/>
      <c r="AW48" s="77"/>
      <c r="AX48" s="77"/>
      <c r="AY48" s="77"/>
      <c r="AZ48" s="77"/>
      <c r="BA48" s="77"/>
      <c r="BB48" s="77"/>
      <c r="BC48" s="64"/>
      <c r="BD48" s="64"/>
      <c r="BF48" s="77"/>
    </row>
    <row r="49" spans="1:58" s="15" customFormat="1" x14ac:dyDescent="0.4">
      <c r="A49" s="64"/>
      <c r="B49" s="64"/>
      <c r="C49" s="64"/>
      <c r="D49" s="78"/>
      <c r="E49" s="78"/>
      <c r="F49" s="78"/>
      <c r="G49" s="78"/>
      <c r="H49" s="78"/>
      <c r="I49" s="78"/>
      <c r="J49" s="370"/>
      <c r="K49" s="64"/>
      <c r="L49" s="64"/>
      <c r="M49" s="64"/>
      <c r="N49" s="64"/>
      <c r="O49" s="78"/>
      <c r="P49" s="78"/>
      <c r="Q49" s="78"/>
      <c r="R49" s="78"/>
      <c r="S49" s="78"/>
      <c r="T49" s="78"/>
      <c r="U49" s="78"/>
      <c r="V49" s="78"/>
      <c r="W49" s="78"/>
      <c r="X49" s="78"/>
      <c r="Y49" s="78"/>
      <c r="Z49" s="78"/>
      <c r="AA49" s="78"/>
      <c r="AB49" s="78"/>
      <c r="AC49" s="78"/>
      <c r="AD49" s="78"/>
      <c r="AE49" s="78"/>
      <c r="AF49" s="78"/>
      <c r="AG49" s="180"/>
      <c r="AH49" s="180"/>
      <c r="AI49" s="180"/>
      <c r="AJ49" s="180"/>
      <c r="AK49" s="385"/>
      <c r="AL49" s="105"/>
      <c r="AM49" s="225"/>
      <c r="AN49" s="225"/>
      <c r="AO49" s="64"/>
      <c r="AP49" s="64"/>
      <c r="AQ49" s="77"/>
      <c r="AR49" s="77"/>
      <c r="AS49" s="77"/>
      <c r="AT49" s="77"/>
      <c r="AU49" s="77"/>
      <c r="AV49" s="77"/>
      <c r="AW49" s="77"/>
      <c r="AX49" s="77"/>
      <c r="AY49" s="77"/>
      <c r="AZ49" s="77"/>
      <c r="BA49" s="77"/>
      <c r="BB49" s="77"/>
      <c r="BC49" s="64"/>
      <c r="BD49" s="64"/>
      <c r="BF49" s="77"/>
    </row>
    <row r="50" spans="1:58" s="15" customFormat="1" x14ac:dyDescent="0.4">
      <c r="A50" s="64"/>
      <c r="B50" s="64"/>
      <c r="C50" s="64"/>
      <c r="D50" s="64"/>
      <c r="E50" s="64"/>
      <c r="F50" s="64"/>
      <c r="G50" s="64"/>
      <c r="H50" s="64"/>
      <c r="I50" s="64"/>
      <c r="J50" s="370"/>
      <c r="K50" s="64"/>
      <c r="L50" s="64"/>
      <c r="M50" s="64"/>
      <c r="N50" s="64"/>
      <c r="O50" s="64"/>
      <c r="P50" s="64"/>
      <c r="Q50" s="64"/>
      <c r="R50" s="64"/>
      <c r="S50" s="64"/>
      <c r="T50" s="64"/>
      <c r="U50" s="64"/>
      <c r="V50" s="64"/>
      <c r="W50" s="64"/>
      <c r="X50" s="105"/>
      <c r="Y50" s="105"/>
      <c r="Z50" s="105"/>
      <c r="AA50" s="105"/>
      <c r="AB50" s="105"/>
      <c r="AC50" s="105"/>
      <c r="AD50" s="105"/>
      <c r="AE50" s="105"/>
      <c r="AF50" s="105"/>
      <c r="AG50" s="180"/>
      <c r="AH50" s="180"/>
      <c r="AI50" s="180"/>
      <c r="AJ50" s="180"/>
      <c r="AK50" s="385"/>
      <c r="AL50" s="105"/>
      <c r="AM50" s="225"/>
      <c r="AN50" s="225"/>
      <c r="AO50" s="64"/>
      <c r="AP50" s="64"/>
      <c r="AQ50" s="77"/>
      <c r="AR50" s="77"/>
      <c r="AS50" s="77"/>
      <c r="AT50" s="77"/>
      <c r="AU50" s="77"/>
      <c r="AV50" s="77"/>
      <c r="AW50" s="77"/>
      <c r="AX50" s="77"/>
      <c r="AY50" s="77"/>
      <c r="AZ50" s="77"/>
      <c r="BA50" s="77"/>
      <c r="BB50" s="77"/>
      <c r="BC50" s="64"/>
      <c r="BD50" s="64"/>
      <c r="BF50" s="77"/>
    </row>
    <row r="51" spans="1:58" s="15" customFormat="1" x14ac:dyDescent="0.4">
      <c r="A51" s="64"/>
      <c r="B51" s="64"/>
      <c r="C51" s="64"/>
      <c r="D51" s="78"/>
      <c r="E51" s="78"/>
      <c r="F51" s="78"/>
      <c r="G51" s="78"/>
      <c r="H51" s="78"/>
      <c r="I51" s="78"/>
      <c r="J51" s="370"/>
      <c r="K51" s="64"/>
      <c r="L51" s="64"/>
      <c r="M51" s="64"/>
      <c r="N51" s="64"/>
      <c r="O51" s="78"/>
      <c r="P51" s="78"/>
      <c r="Q51" s="78"/>
      <c r="R51" s="78"/>
      <c r="S51" s="78"/>
      <c r="T51" s="78"/>
      <c r="U51" s="78"/>
      <c r="V51" s="78"/>
      <c r="W51" s="78"/>
      <c r="X51" s="78"/>
      <c r="Y51" s="78"/>
      <c r="Z51" s="78"/>
      <c r="AA51" s="78"/>
      <c r="AB51" s="78"/>
      <c r="AC51" s="78"/>
      <c r="AD51" s="78"/>
      <c r="AE51" s="78"/>
      <c r="AF51" s="78"/>
      <c r="AG51" s="180"/>
      <c r="AH51" s="180"/>
      <c r="AI51" s="180"/>
      <c r="AJ51" s="180"/>
      <c r="AK51" s="385"/>
      <c r="AL51" s="105"/>
      <c r="AM51" s="225"/>
      <c r="AN51" s="225"/>
      <c r="AO51" s="64"/>
      <c r="AP51" s="64"/>
      <c r="AQ51" s="77"/>
      <c r="AR51" s="77"/>
      <c r="AS51" s="77"/>
      <c r="AT51" s="77"/>
      <c r="AU51" s="77"/>
      <c r="AV51" s="77"/>
      <c r="AW51" s="77"/>
      <c r="AX51" s="77"/>
      <c r="AY51" s="77"/>
      <c r="AZ51" s="77"/>
      <c r="BA51" s="77"/>
      <c r="BB51" s="77"/>
      <c r="BC51" s="64"/>
      <c r="BD51" s="64"/>
      <c r="BF51" s="77"/>
    </row>
    <row r="52" spans="1:58" s="15" customFormat="1" x14ac:dyDescent="0.4">
      <c r="A52" s="64"/>
      <c r="B52" s="64"/>
      <c r="C52" s="64"/>
      <c r="D52" s="64"/>
      <c r="E52" s="64"/>
      <c r="F52" s="64"/>
      <c r="G52" s="64"/>
      <c r="H52" s="64"/>
      <c r="I52" s="64"/>
      <c r="J52" s="370"/>
      <c r="K52" s="64"/>
      <c r="L52" s="64"/>
      <c r="M52" s="64"/>
      <c r="N52" s="64"/>
      <c r="O52" s="64"/>
      <c r="P52" s="64"/>
      <c r="Q52" s="64"/>
      <c r="R52" s="64"/>
      <c r="S52" s="64"/>
      <c r="T52" s="64"/>
      <c r="U52" s="64"/>
      <c r="V52" s="64"/>
      <c r="W52" s="64"/>
      <c r="X52" s="105"/>
      <c r="Y52" s="105"/>
      <c r="Z52" s="105"/>
      <c r="AA52" s="105"/>
      <c r="AB52" s="105"/>
      <c r="AC52" s="105"/>
      <c r="AD52" s="105"/>
      <c r="AE52" s="105"/>
      <c r="AF52" s="105"/>
      <c r="AG52" s="180"/>
      <c r="AH52" s="180"/>
      <c r="AI52" s="180"/>
      <c r="AJ52" s="180"/>
      <c r="AK52" s="385"/>
      <c r="AL52" s="105"/>
      <c r="AM52" s="225"/>
      <c r="AN52" s="225"/>
      <c r="AO52" s="64"/>
      <c r="AP52" s="64"/>
      <c r="AQ52" s="77"/>
      <c r="AR52" s="77"/>
      <c r="AS52" s="77"/>
      <c r="AT52" s="77"/>
      <c r="AU52" s="77"/>
      <c r="AV52" s="77"/>
      <c r="AW52" s="77"/>
      <c r="AX52" s="77"/>
      <c r="AY52" s="77"/>
      <c r="AZ52" s="77"/>
      <c r="BA52" s="77"/>
      <c r="BB52" s="77"/>
      <c r="BC52" s="64"/>
      <c r="BD52" s="64"/>
      <c r="BF52" s="77"/>
    </row>
    <row r="53" spans="1:58" s="15" customFormat="1" x14ac:dyDescent="0.4">
      <c r="A53" s="64"/>
      <c r="B53" s="64"/>
      <c r="C53" s="64"/>
      <c r="D53" s="64"/>
      <c r="E53" s="64"/>
      <c r="F53" s="64"/>
      <c r="G53" s="64"/>
      <c r="H53" s="64"/>
      <c r="I53" s="64"/>
      <c r="J53" s="370"/>
      <c r="K53" s="64"/>
      <c r="L53" s="64"/>
      <c r="M53" s="64"/>
      <c r="N53" s="64"/>
      <c r="O53" s="64"/>
      <c r="P53" s="64"/>
      <c r="Q53" s="64"/>
      <c r="R53" s="64"/>
      <c r="S53" s="64"/>
      <c r="T53" s="64"/>
      <c r="U53" s="64"/>
      <c r="V53" s="64"/>
      <c r="W53" s="64"/>
      <c r="X53" s="105"/>
      <c r="Y53" s="105"/>
      <c r="Z53" s="105"/>
      <c r="AA53" s="105"/>
      <c r="AB53" s="105"/>
      <c r="AC53" s="105"/>
      <c r="AD53" s="105"/>
      <c r="AE53" s="105"/>
      <c r="AF53" s="105"/>
      <c r="AG53" s="180"/>
      <c r="AH53" s="180"/>
      <c r="AI53" s="180"/>
      <c r="AJ53" s="180"/>
      <c r="AK53" s="385"/>
      <c r="AL53" s="105"/>
      <c r="AM53" s="225"/>
      <c r="AN53" s="225"/>
      <c r="AO53" s="64"/>
      <c r="AP53" s="64"/>
      <c r="AQ53" s="77"/>
      <c r="AR53" s="77"/>
      <c r="AS53" s="77"/>
      <c r="AT53" s="77"/>
      <c r="AU53" s="77"/>
      <c r="AV53" s="77"/>
      <c r="AW53" s="77"/>
      <c r="AX53" s="77"/>
      <c r="AY53" s="77"/>
      <c r="AZ53" s="77"/>
      <c r="BA53" s="77"/>
      <c r="BB53" s="77"/>
      <c r="BC53" s="64"/>
      <c r="BD53" s="64"/>
      <c r="BF53" s="77"/>
    </row>
    <row r="54" spans="1:58" s="15" customFormat="1" x14ac:dyDescent="0.4">
      <c r="A54" s="64"/>
      <c r="B54" s="64"/>
      <c r="C54" s="64"/>
      <c r="D54" s="64"/>
      <c r="E54" s="64"/>
      <c r="F54" s="64"/>
      <c r="G54" s="64"/>
      <c r="H54" s="64"/>
      <c r="I54" s="64"/>
      <c r="J54" s="370"/>
      <c r="K54" s="64"/>
      <c r="L54" s="64"/>
      <c r="M54" s="64"/>
      <c r="N54" s="64"/>
      <c r="O54" s="64"/>
      <c r="P54" s="64"/>
      <c r="Q54" s="64"/>
      <c r="R54" s="64"/>
      <c r="S54" s="64"/>
      <c r="T54" s="64"/>
      <c r="U54" s="64"/>
      <c r="V54" s="64"/>
      <c r="W54" s="64"/>
      <c r="X54" s="105"/>
      <c r="Y54" s="105"/>
      <c r="Z54" s="105"/>
      <c r="AA54" s="105"/>
      <c r="AB54" s="105"/>
      <c r="AC54" s="105"/>
      <c r="AD54" s="105"/>
      <c r="AE54" s="105"/>
      <c r="AF54" s="105"/>
      <c r="AG54" s="180"/>
      <c r="AH54" s="180"/>
      <c r="AI54" s="180"/>
      <c r="AJ54" s="180"/>
      <c r="AK54" s="385"/>
      <c r="AL54" s="105"/>
      <c r="AM54" s="225"/>
      <c r="AN54" s="225"/>
      <c r="AO54" s="64"/>
      <c r="AP54" s="64"/>
      <c r="AQ54" s="77"/>
      <c r="AR54" s="77"/>
      <c r="AS54" s="77"/>
      <c r="AT54" s="77"/>
      <c r="AU54" s="77"/>
      <c r="AV54" s="77"/>
      <c r="AW54" s="77"/>
      <c r="AX54" s="77"/>
      <c r="AY54" s="77"/>
      <c r="AZ54" s="77"/>
      <c r="BA54" s="77"/>
      <c r="BB54" s="77"/>
      <c r="BC54" s="64"/>
      <c r="BD54" s="64"/>
      <c r="BF54" s="77"/>
    </row>
    <row r="55" spans="1:58" s="15" customFormat="1" x14ac:dyDescent="0.4">
      <c r="A55" s="64"/>
      <c r="B55" s="64"/>
      <c r="C55" s="64"/>
      <c r="D55" s="64"/>
      <c r="E55" s="64"/>
      <c r="F55" s="64"/>
      <c r="G55" s="64"/>
      <c r="H55" s="64"/>
      <c r="I55" s="64"/>
      <c r="J55" s="370"/>
      <c r="K55" s="64"/>
      <c r="L55" s="64"/>
      <c r="M55" s="64"/>
      <c r="N55" s="64"/>
      <c r="O55" s="64"/>
      <c r="P55" s="64"/>
      <c r="Q55" s="64"/>
      <c r="R55" s="64"/>
      <c r="S55" s="64"/>
      <c r="T55" s="64"/>
      <c r="U55" s="64"/>
      <c r="V55" s="64"/>
      <c r="W55" s="64"/>
      <c r="X55" s="105"/>
      <c r="Y55" s="105"/>
      <c r="Z55" s="105"/>
      <c r="AA55" s="105"/>
      <c r="AB55" s="105"/>
      <c r="AC55" s="105"/>
      <c r="AD55" s="105"/>
      <c r="AE55" s="105"/>
      <c r="AF55" s="105"/>
      <c r="AG55" s="180"/>
      <c r="AH55" s="180"/>
      <c r="AI55" s="180"/>
      <c r="AJ55" s="180"/>
      <c r="AK55" s="385"/>
      <c r="AL55" s="105"/>
      <c r="AM55" s="225"/>
      <c r="AN55" s="225"/>
      <c r="AO55" s="64"/>
      <c r="AP55" s="64"/>
      <c r="AQ55" s="77"/>
      <c r="AR55" s="77"/>
      <c r="AS55" s="77"/>
      <c r="AT55" s="77"/>
      <c r="AU55" s="77"/>
      <c r="AV55" s="77"/>
      <c r="AW55" s="77"/>
      <c r="AX55" s="77"/>
      <c r="AY55" s="77"/>
      <c r="AZ55" s="77"/>
      <c r="BA55" s="77"/>
      <c r="BB55" s="77"/>
      <c r="BC55" s="64"/>
      <c r="BD55" s="64"/>
      <c r="BF55" s="77"/>
    </row>
    <row r="56" spans="1:58" x14ac:dyDescent="0.4">
      <c r="A56" s="64"/>
      <c r="P56" s="64"/>
      <c r="Q56" s="64"/>
      <c r="R56" s="64"/>
      <c r="S56" s="64"/>
      <c r="T56" s="64"/>
      <c r="U56" s="64"/>
      <c r="V56" s="64"/>
      <c r="W56" s="64"/>
      <c r="X56" s="105"/>
      <c r="Y56" s="105"/>
      <c r="Z56" s="105"/>
      <c r="AA56" s="105"/>
      <c r="AB56" s="105"/>
      <c r="AC56" s="105"/>
      <c r="AD56" s="105"/>
      <c r="AE56" s="105"/>
      <c r="AG56" s="180"/>
      <c r="AH56" s="180"/>
      <c r="AI56" s="180"/>
      <c r="AJ56" s="180"/>
      <c r="AK56" s="385"/>
      <c r="AL56" s="105"/>
      <c r="AO56" s="64"/>
      <c r="AP56" s="64"/>
      <c r="AQ56" s="77"/>
      <c r="AR56" s="77"/>
      <c r="AS56" s="77"/>
      <c r="AT56" s="77"/>
      <c r="AU56" s="77"/>
      <c r="AV56" s="77"/>
      <c r="AW56" s="77"/>
      <c r="AX56" s="77"/>
      <c r="AZ56" s="77"/>
      <c r="BA56" s="77"/>
      <c r="BB56" s="77"/>
      <c r="BC56" s="64"/>
      <c r="BD56" s="64"/>
      <c r="BF56" s="77"/>
    </row>
    <row r="57" spans="1:58" x14ac:dyDescent="0.4">
      <c r="A57" s="64"/>
      <c r="P57" s="64"/>
      <c r="Q57" s="64"/>
      <c r="R57" s="64"/>
      <c r="S57" s="64"/>
      <c r="T57" s="64"/>
      <c r="U57" s="64"/>
      <c r="V57" s="64"/>
      <c r="W57" s="64"/>
      <c r="X57" s="105"/>
      <c r="Y57" s="105"/>
      <c r="Z57" s="105"/>
      <c r="AA57" s="105"/>
      <c r="AB57" s="105"/>
      <c r="AC57" s="105"/>
      <c r="AD57" s="105"/>
      <c r="AE57" s="105"/>
      <c r="AG57" s="180"/>
      <c r="AH57" s="180"/>
      <c r="AI57" s="180"/>
      <c r="AJ57" s="180"/>
      <c r="AK57" s="385"/>
      <c r="AL57" s="105"/>
      <c r="AO57" s="64"/>
      <c r="AP57" s="64"/>
      <c r="AQ57" s="77"/>
      <c r="AR57" s="77"/>
      <c r="AS57" s="77"/>
      <c r="AT57" s="77"/>
      <c r="AU57" s="77"/>
      <c r="AV57" s="77"/>
      <c r="AW57" s="77"/>
      <c r="AX57" s="77"/>
      <c r="AZ57" s="77"/>
      <c r="BA57" s="77"/>
      <c r="BB57" s="77"/>
      <c r="BC57" s="64"/>
      <c r="BD57" s="64"/>
      <c r="BF57" s="77"/>
    </row>
    <row r="58" spans="1:58" x14ac:dyDescent="0.4">
      <c r="A58" s="64"/>
      <c r="P58" s="64"/>
      <c r="Q58" s="64"/>
      <c r="R58" s="64"/>
      <c r="S58" s="64"/>
      <c r="T58" s="64"/>
      <c r="U58" s="64"/>
      <c r="V58" s="64"/>
      <c r="W58" s="64"/>
      <c r="X58" s="105"/>
      <c r="Y58" s="105"/>
      <c r="Z58" s="105"/>
      <c r="AA58" s="105"/>
      <c r="AB58" s="105"/>
      <c r="AC58" s="105"/>
      <c r="AD58" s="105"/>
      <c r="AE58" s="105"/>
      <c r="AG58" s="180"/>
      <c r="AH58" s="180"/>
      <c r="AI58" s="180"/>
      <c r="AJ58" s="180"/>
      <c r="AK58" s="385"/>
      <c r="AL58" s="105"/>
      <c r="AO58" s="64"/>
      <c r="AP58" s="64"/>
      <c r="AQ58" s="77"/>
      <c r="AR58" s="77"/>
      <c r="AS58" s="77"/>
      <c r="AT58" s="77"/>
      <c r="AU58" s="77"/>
      <c r="AV58" s="77"/>
      <c r="AW58" s="77"/>
      <c r="AX58" s="77"/>
      <c r="AZ58" s="77"/>
      <c r="BA58" s="77"/>
      <c r="BB58" s="77"/>
      <c r="BC58" s="64"/>
      <c r="BD58" s="64"/>
      <c r="BF58" s="77"/>
    </row>
    <row r="59" spans="1:58" x14ac:dyDescent="0.4">
      <c r="A59" s="64"/>
      <c r="P59" s="64"/>
      <c r="Q59" s="64"/>
      <c r="R59" s="64"/>
      <c r="S59" s="64"/>
      <c r="T59" s="64"/>
      <c r="U59" s="64"/>
      <c r="V59" s="64"/>
      <c r="W59" s="64"/>
      <c r="X59" s="105"/>
      <c r="Y59" s="105"/>
      <c r="Z59" s="105"/>
      <c r="AA59" s="105"/>
      <c r="AB59" s="105"/>
      <c r="AC59" s="105"/>
      <c r="AD59" s="105"/>
      <c r="AE59" s="105"/>
      <c r="AG59" s="180"/>
      <c r="AH59" s="180"/>
      <c r="AI59" s="180"/>
      <c r="AJ59" s="180"/>
      <c r="AK59" s="385"/>
      <c r="AL59" s="105"/>
      <c r="AO59" s="64"/>
      <c r="AP59" s="64"/>
      <c r="AQ59" s="77"/>
      <c r="AR59" s="77"/>
      <c r="AS59" s="77"/>
      <c r="AT59" s="77"/>
      <c r="AU59" s="77"/>
      <c r="AV59" s="77"/>
      <c r="AW59" s="77"/>
      <c r="AX59" s="77"/>
      <c r="AZ59" s="77"/>
      <c r="BA59" s="77"/>
      <c r="BB59" s="77"/>
      <c r="BC59" s="64"/>
      <c r="BD59" s="64"/>
      <c r="BF59" s="77"/>
    </row>
    <row r="60" spans="1:58" x14ac:dyDescent="0.4">
      <c r="A60" s="64"/>
      <c r="P60" s="64"/>
      <c r="Q60" s="64"/>
      <c r="R60" s="64"/>
      <c r="S60" s="64"/>
      <c r="T60" s="64"/>
      <c r="U60" s="64"/>
      <c r="V60" s="64"/>
      <c r="W60" s="64"/>
      <c r="X60" s="105"/>
      <c r="Y60" s="105"/>
      <c r="Z60" s="105"/>
      <c r="AA60" s="105"/>
      <c r="AB60" s="105"/>
      <c r="AC60" s="105"/>
      <c r="AD60" s="105"/>
      <c r="AE60" s="105"/>
      <c r="AG60" s="180"/>
      <c r="AH60" s="180"/>
      <c r="AI60" s="180"/>
      <c r="AJ60" s="180"/>
      <c r="AK60" s="385"/>
      <c r="AL60" s="105"/>
      <c r="AO60" s="64"/>
      <c r="AP60" s="64"/>
      <c r="AQ60" s="77"/>
      <c r="AR60" s="77"/>
      <c r="AS60" s="77"/>
      <c r="AT60" s="77"/>
      <c r="AU60" s="77"/>
      <c r="AV60" s="77"/>
      <c r="AW60" s="77"/>
      <c r="AX60" s="77"/>
      <c r="AZ60" s="77"/>
      <c r="BA60" s="77"/>
      <c r="BB60" s="77"/>
      <c r="BC60" s="64"/>
      <c r="BD60" s="64"/>
      <c r="BF60" s="77"/>
    </row>
    <row r="61" spans="1:58" x14ac:dyDescent="0.4">
      <c r="A61" s="64"/>
      <c r="P61" s="64"/>
      <c r="Q61" s="64"/>
      <c r="R61" s="64"/>
      <c r="S61" s="64"/>
      <c r="T61" s="64"/>
      <c r="U61" s="64"/>
      <c r="V61" s="64"/>
      <c r="W61" s="64"/>
      <c r="X61" s="105"/>
      <c r="Y61" s="105"/>
      <c r="Z61" s="105"/>
      <c r="AA61" s="105"/>
      <c r="AB61" s="105"/>
      <c r="AC61" s="105"/>
      <c r="AD61" s="105"/>
      <c r="AE61" s="105"/>
      <c r="AG61" s="180"/>
      <c r="AH61" s="180"/>
      <c r="AI61" s="180"/>
      <c r="AJ61" s="180"/>
      <c r="AK61" s="385"/>
      <c r="AL61" s="105"/>
      <c r="AO61" s="64"/>
      <c r="AP61" s="64"/>
      <c r="AQ61" s="77"/>
      <c r="AR61" s="77"/>
      <c r="AS61" s="77"/>
      <c r="AT61" s="77"/>
      <c r="AU61" s="77"/>
      <c r="AV61" s="77"/>
      <c r="AW61" s="77"/>
      <c r="AX61" s="77"/>
      <c r="AZ61" s="77"/>
      <c r="BA61" s="77"/>
      <c r="BB61" s="77"/>
      <c r="BC61" s="64"/>
      <c r="BD61" s="64"/>
      <c r="BF61" s="77"/>
    </row>
    <row r="62" spans="1:58" x14ac:dyDescent="0.4">
      <c r="A62" s="64"/>
      <c r="P62" s="64"/>
      <c r="Q62" s="64"/>
      <c r="R62" s="64"/>
      <c r="S62" s="64"/>
      <c r="T62" s="64"/>
      <c r="U62" s="64"/>
      <c r="V62" s="64"/>
      <c r="W62" s="64"/>
      <c r="X62" s="105"/>
      <c r="Y62" s="105"/>
      <c r="Z62" s="105"/>
      <c r="AA62" s="105"/>
      <c r="AB62" s="105"/>
      <c r="AC62" s="105"/>
      <c r="AD62" s="105"/>
      <c r="AE62" s="105"/>
      <c r="AG62" s="180"/>
      <c r="AH62" s="180"/>
      <c r="AI62" s="180"/>
      <c r="AJ62" s="180"/>
      <c r="AK62" s="385"/>
      <c r="AL62" s="105"/>
      <c r="AO62" s="64"/>
      <c r="AP62" s="64"/>
      <c r="AQ62" s="77"/>
      <c r="AR62" s="77"/>
      <c r="AS62" s="77"/>
      <c r="AT62" s="77"/>
      <c r="AU62" s="77"/>
      <c r="AV62" s="77"/>
      <c r="AW62" s="77"/>
      <c r="AX62" s="77"/>
      <c r="AZ62" s="77"/>
      <c r="BA62" s="77"/>
      <c r="BB62" s="77"/>
      <c r="BC62" s="64"/>
      <c r="BD62" s="64"/>
      <c r="BF62" s="77"/>
    </row>
    <row r="63" spans="1:58" x14ac:dyDescent="0.4">
      <c r="A63" s="64"/>
      <c r="P63" s="64"/>
      <c r="Q63" s="64"/>
      <c r="R63" s="64"/>
      <c r="S63" s="64"/>
      <c r="T63" s="64"/>
      <c r="U63" s="64"/>
      <c r="V63" s="64"/>
      <c r="W63" s="64"/>
      <c r="X63" s="105"/>
      <c r="Y63" s="105"/>
      <c r="Z63" s="105"/>
      <c r="AA63" s="105"/>
      <c r="AB63" s="105"/>
      <c r="AC63" s="105"/>
      <c r="AD63" s="105"/>
      <c r="AE63" s="105"/>
      <c r="AG63" s="180"/>
      <c r="AH63" s="180"/>
      <c r="AI63" s="180"/>
      <c r="AJ63" s="180"/>
      <c r="AK63" s="385"/>
      <c r="AL63" s="105"/>
      <c r="AO63" s="64"/>
      <c r="AP63" s="64"/>
      <c r="AQ63" s="77"/>
      <c r="AR63" s="77"/>
      <c r="AS63" s="77"/>
      <c r="AT63" s="77"/>
      <c r="AU63" s="77"/>
      <c r="AV63" s="77"/>
      <c r="AW63" s="77"/>
      <c r="AX63" s="77"/>
      <c r="AZ63" s="77"/>
      <c r="BA63" s="77"/>
      <c r="BB63" s="77"/>
      <c r="BC63" s="64"/>
      <c r="BD63" s="64"/>
      <c r="BF63" s="77"/>
    </row>
    <row r="64" spans="1:58" x14ac:dyDescent="0.4">
      <c r="A64" s="64"/>
      <c r="P64" s="64"/>
      <c r="Q64" s="64"/>
      <c r="R64" s="64"/>
      <c r="S64" s="64"/>
      <c r="T64" s="64"/>
      <c r="U64" s="64"/>
      <c r="V64" s="64"/>
      <c r="W64" s="64"/>
      <c r="X64" s="105"/>
      <c r="Y64" s="105"/>
      <c r="Z64" s="105"/>
      <c r="AA64" s="105"/>
      <c r="AB64" s="105"/>
      <c r="AC64" s="105"/>
      <c r="AD64" s="105"/>
      <c r="AE64" s="105"/>
      <c r="AG64" s="180"/>
      <c r="AH64" s="180"/>
      <c r="AI64" s="180"/>
      <c r="AJ64" s="180"/>
      <c r="AK64" s="385"/>
      <c r="AL64" s="105"/>
      <c r="AO64" s="64"/>
      <c r="AP64" s="64"/>
      <c r="AQ64" s="77"/>
      <c r="AR64" s="77"/>
      <c r="AS64" s="77"/>
      <c r="AT64" s="77"/>
      <c r="AU64" s="77"/>
      <c r="AV64" s="77"/>
      <c r="AW64" s="77"/>
      <c r="AX64" s="77"/>
      <c r="AZ64" s="77"/>
      <c r="BA64" s="77"/>
      <c r="BB64" s="77"/>
      <c r="BC64" s="64"/>
      <c r="BD64" s="64"/>
      <c r="BF64" s="77"/>
    </row>
    <row r="65" spans="1:58" x14ac:dyDescent="0.4">
      <c r="A65" s="64"/>
      <c r="P65" s="64"/>
      <c r="Q65" s="64"/>
      <c r="R65" s="64"/>
      <c r="S65" s="64"/>
      <c r="T65" s="64"/>
      <c r="U65" s="64"/>
      <c r="V65" s="64"/>
      <c r="W65" s="64"/>
      <c r="X65" s="105"/>
      <c r="Y65" s="105"/>
      <c r="Z65" s="105"/>
      <c r="AA65" s="105"/>
      <c r="AB65" s="105"/>
      <c r="AC65" s="105"/>
      <c r="AD65" s="105"/>
      <c r="AE65" s="105"/>
      <c r="AG65" s="180"/>
      <c r="AH65" s="180"/>
      <c r="AI65" s="180"/>
      <c r="AJ65" s="180"/>
      <c r="AK65" s="385"/>
      <c r="AL65" s="105"/>
      <c r="AO65" s="64"/>
      <c r="AP65" s="64"/>
      <c r="AQ65" s="77"/>
      <c r="AR65" s="77"/>
      <c r="AS65" s="77"/>
      <c r="AT65" s="77"/>
      <c r="AU65" s="77"/>
      <c r="AV65" s="77"/>
      <c r="AW65" s="77"/>
      <c r="AX65" s="77"/>
      <c r="AZ65" s="77"/>
      <c r="BA65" s="77"/>
      <c r="BB65" s="77"/>
      <c r="BC65" s="64"/>
      <c r="BD65" s="64"/>
      <c r="BF65" s="77"/>
    </row>
    <row r="66" spans="1:58" x14ac:dyDescent="0.4">
      <c r="A66" s="64"/>
      <c r="P66" s="64"/>
      <c r="Q66" s="64"/>
      <c r="R66" s="64"/>
      <c r="S66" s="64"/>
      <c r="T66" s="64"/>
      <c r="U66" s="64"/>
      <c r="V66" s="64"/>
      <c r="W66" s="64"/>
      <c r="X66" s="105"/>
      <c r="Y66" s="105"/>
      <c r="Z66" s="105"/>
      <c r="AA66" s="105"/>
      <c r="AB66" s="105"/>
      <c r="AC66" s="105"/>
      <c r="AD66" s="105"/>
      <c r="AE66" s="105"/>
      <c r="AG66" s="180"/>
      <c r="AH66" s="180"/>
      <c r="AI66" s="180"/>
      <c r="AJ66" s="180"/>
      <c r="AK66" s="385"/>
      <c r="AL66" s="105"/>
      <c r="AO66" s="64"/>
      <c r="AP66" s="64"/>
      <c r="AQ66" s="77"/>
      <c r="AR66" s="77"/>
      <c r="AS66" s="77"/>
      <c r="AT66" s="77"/>
      <c r="AU66" s="77"/>
      <c r="AV66" s="77"/>
      <c r="AW66" s="77"/>
      <c r="AX66" s="77"/>
      <c r="AZ66" s="77"/>
      <c r="BA66" s="77"/>
      <c r="BB66" s="77"/>
      <c r="BC66" s="64"/>
      <c r="BD66" s="64"/>
      <c r="BF66" s="77"/>
    </row>
  </sheetData>
  <phoneticPr fontId="25"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9AB2-F6C3-4E11-B4B5-4A530619F0A2}">
  <sheetPr codeName="Sheet15"/>
  <dimension ref="A1:CE66"/>
  <sheetViews>
    <sheetView showGridLines="0" topLeftCell="N1" workbookViewId="0">
      <selection activeCell="AI9" sqref="AI9"/>
    </sheetView>
  </sheetViews>
  <sheetFormatPr defaultColWidth="9.46484375" defaultRowHeight="13.9" x14ac:dyDescent="0.4"/>
  <cols>
    <col min="1" max="1" width="9.46484375" style="15"/>
    <col min="2" max="2" width="38.53125" style="64" bestFit="1" customWidth="1"/>
    <col min="3" max="3" width="27.46484375" style="64" bestFit="1" customWidth="1"/>
    <col min="4" max="9" width="4.46484375" style="64" customWidth="1"/>
    <col min="10" max="10" width="4.46484375" style="64" bestFit="1" customWidth="1"/>
    <col min="11" max="11" width="5" style="64" bestFit="1" customWidth="1"/>
    <col min="12" max="13" width="8.53125" style="64" bestFit="1" customWidth="1"/>
    <col min="14" max="14" width="6.46484375" style="64" customWidth="1"/>
    <col min="15" max="15" width="6.53125" style="64" customWidth="1"/>
    <col min="16" max="23" width="6.53125" style="15" customWidth="1"/>
    <col min="24" max="31" width="6.53125" style="104" customWidth="1"/>
    <col min="32" max="32" width="6.53125" style="105" customWidth="1"/>
    <col min="33" max="38" width="6.53125" style="104" bestFit="1" customWidth="1"/>
    <col min="39" max="40" width="9.53125" style="225" bestFit="1" customWidth="1"/>
    <col min="41" max="42" width="6.53125" style="15" customWidth="1"/>
    <col min="43" max="50" width="6.53125" style="40" customWidth="1"/>
    <col min="51" max="51" width="6.53125" style="77" customWidth="1"/>
    <col min="52" max="54" width="6.53125" style="40" bestFit="1" customWidth="1"/>
    <col min="55" max="56" width="9.46484375" style="15" bestFit="1" customWidth="1"/>
    <col min="57" max="57" width="9.46484375" style="64"/>
    <col min="58" max="58" width="10" style="40" customWidth="1"/>
    <col min="59" max="16384" width="9.46484375" style="64"/>
  </cols>
  <sheetData>
    <row r="1" spans="1:60" x14ac:dyDescent="0.4">
      <c r="B1" s="16" t="s">
        <v>111</v>
      </c>
      <c r="C1" s="15"/>
      <c r="D1" s="15"/>
      <c r="E1" s="17"/>
      <c r="F1" s="15"/>
      <c r="G1" s="15"/>
      <c r="H1" s="15"/>
      <c r="I1" s="15"/>
      <c r="J1" s="15"/>
      <c r="K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K1" s="64"/>
      <c r="AL1" s="64"/>
      <c r="AM1" s="226"/>
      <c r="AN1" s="17"/>
      <c r="AQ1" s="63"/>
      <c r="AR1" s="63"/>
      <c r="AS1" s="63"/>
      <c r="AT1" s="63"/>
      <c r="AU1" s="63"/>
      <c r="AV1" s="63"/>
      <c r="AW1" s="63"/>
      <c r="AX1" s="63"/>
      <c r="AY1" s="182"/>
      <c r="AZ1" s="182"/>
      <c r="BA1" s="182"/>
      <c r="BB1" s="182"/>
      <c r="BC1" s="178"/>
      <c r="BD1" s="178"/>
      <c r="BF1" s="63"/>
    </row>
    <row r="2" spans="1:60" ht="20.25" x14ac:dyDescent="0.35">
      <c r="B2" s="122" t="s">
        <v>119</v>
      </c>
      <c r="C2" s="117"/>
      <c r="D2" s="171">
        <v>2013</v>
      </c>
      <c r="E2" s="171">
        <v>2014</v>
      </c>
      <c r="F2" s="171">
        <v>2015</v>
      </c>
      <c r="G2" s="171">
        <v>2016</v>
      </c>
      <c r="H2" s="171">
        <v>2017</v>
      </c>
      <c r="I2" s="171">
        <v>2018</v>
      </c>
      <c r="J2" s="171">
        <v>2019</v>
      </c>
      <c r="K2" s="171" t="s">
        <v>84</v>
      </c>
      <c r="L2" s="159" t="s">
        <v>85</v>
      </c>
      <c r="M2" s="159" t="s">
        <v>86</v>
      </c>
      <c r="N2" s="15"/>
      <c r="O2" s="169" t="s">
        <v>20</v>
      </c>
      <c r="P2" s="169" t="s">
        <v>34</v>
      </c>
      <c r="Q2" s="169" t="s">
        <v>45</v>
      </c>
      <c r="R2" s="169" t="s">
        <v>46</v>
      </c>
      <c r="S2" s="169" t="s">
        <v>48</v>
      </c>
      <c r="T2" s="169" t="s">
        <v>49</v>
      </c>
      <c r="U2" s="169" t="s">
        <v>53</v>
      </c>
      <c r="V2" s="169" t="s">
        <v>54</v>
      </c>
      <c r="W2" s="169" t="s">
        <v>55</v>
      </c>
      <c r="X2" s="169" t="s">
        <v>56</v>
      </c>
      <c r="Y2" s="169" t="s">
        <v>60</v>
      </c>
      <c r="Z2" s="169" t="s">
        <v>61</v>
      </c>
      <c r="AA2" s="169" t="s">
        <v>62</v>
      </c>
      <c r="AB2" s="169" t="s">
        <v>63</v>
      </c>
      <c r="AC2" s="169" t="s">
        <v>67</v>
      </c>
      <c r="AD2" s="169" t="s">
        <v>70</v>
      </c>
      <c r="AE2" s="169" t="s">
        <v>74</v>
      </c>
      <c r="AF2" s="169" t="s">
        <v>80</v>
      </c>
      <c r="AG2" s="169" t="s">
        <v>82</v>
      </c>
      <c r="AH2" s="169" t="s">
        <v>88</v>
      </c>
      <c r="AI2" s="169" t="s">
        <v>89</v>
      </c>
      <c r="AJ2" s="169" t="s">
        <v>87</v>
      </c>
      <c r="AK2" s="169" t="s">
        <v>90</v>
      </c>
      <c r="AL2" s="169" t="s">
        <v>107</v>
      </c>
      <c r="AM2" s="227" t="s">
        <v>108</v>
      </c>
      <c r="AN2" s="228" t="s">
        <v>110</v>
      </c>
      <c r="AP2" s="170" t="s">
        <v>39</v>
      </c>
      <c r="AQ2" s="170" t="s">
        <v>40</v>
      </c>
      <c r="AR2" s="170" t="s">
        <v>47</v>
      </c>
      <c r="AS2" s="170" t="s">
        <v>50</v>
      </c>
      <c r="AT2" s="170" t="s">
        <v>57</v>
      </c>
      <c r="AU2" s="170" t="s">
        <v>59</v>
      </c>
      <c r="AV2" s="170" t="s">
        <v>64</v>
      </c>
      <c r="AW2" s="170" t="s">
        <v>66</v>
      </c>
      <c r="AX2" s="170" t="s">
        <v>71</v>
      </c>
      <c r="AY2" s="170" t="s">
        <v>81</v>
      </c>
      <c r="AZ2" s="183" t="s">
        <v>93</v>
      </c>
      <c r="BA2" s="183" t="s">
        <v>94</v>
      </c>
      <c r="BB2" s="183" t="s">
        <v>109</v>
      </c>
      <c r="BC2" s="173" t="s">
        <v>113</v>
      </c>
      <c r="BD2" s="173" t="s">
        <v>114</v>
      </c>
      <c r="BE2" s="175"/>
      <c r="BF2" s="176" t="s">
        <v>69</v>
      </c>
      <c r="BG2" s="267"/>
      <c r="BH2" s="21"/>
    </row>
    <row r="3" spans="1:60" ht="13.5" x14ac:dyDescent="0.35">
      <c r="B3" s="118" t="s">
        <v>33</v>
      </c>
      <c r="C3" s="119"/>
      <c r="D3" s="119"/>
      <c r="E3" s="119"/>
      <c r="F3" s="119"/>
      <c r="G3" s="119"/>
      <c r="H3" s="119"/>
      <c r="I3" s="119"/>
      <c r="J3" s="119"/>
      <c r="K3" s="165"/>
      <c r="N3" s="160"/>
      <c r="P3" s="120"/>
      <c r="Q3" s="120"/>
      <c r="R3" s="120"/>
      <c r="S3" s="120"/>
      <c r="T3" s="120"/>
      <c r="U3" s="120"/>
      <c r="V3" s="120"/>
      <c r="W3" s="120"/>
      <c r="X3" s="121"/>
      <c r="Y3" s="121"/>
      <c r="Z3" s="121"/>
      <c r="AA3" s="121"/>
      <c r="AB3" s="121"/>
      <c r="AC3" s="121"/>
      <c r="AD3" s="121"/>
      <c r="AE3" s="121"/>
      <c r="AF3" s="121"/>
      <c r="AG3" s="121"/>
      <c r="AH3" s="121"/>
      <c r="AI3" s="121"/>
      <c r="AJ3" s="121"/>
      <c r="AK3" s="64"/>
      <c r="AL3" s="64"/>
      <c r="AM3" s="229"/>
      <c r="AO3" s="161"/>
      <c r="AP3" s="120"/>
      <c r="AQ3" s="117"/>
      <c r="AR3" s="117"/>
      <c r="AS3" s="117"/>
      <c r="AT3" s="117"/>
      <c r="AU3" s="117"/>
      <c r="AV3" s="117"/>
      <c r="AW3" s="117"/>
      <c r="AX3" s="117"/>
      <c r="AY3" s="117"/>
      <c r="AZ3" s="117"/>
      <c r="BA3" s="117"/>
      <c r="BB3" s="117"/>
      <c r="BC3" s="179"/>
      <c r="BD3" s="179"/>
      <c r="BF3" s="12"/>
    </row>
    <row r="4" spans="1:60" ht="13.5" x14ac:dyDescent="0.35">
      <c r="A4" s="23"/>
      <c r="B4" s="122" t="s">
        <v>24</v>
      </c>
      <c r="C4" s="65"/>
      <c r="D4" s="65">
        <f>SUM(D5:D9)</f>
        <v>188.48710791726725</v>
      </c>
      <c r="E4" s="65">
        <f t="shared" ref="E4:K4" si="0">SUM(E5:E9)</f>
        <v>151.31844554744308</v>
      </c>
      <c r="F4" s="65">
        <f t="shared" si="0"/>
        <v>191.44193881696035</v>
      </c>
      <c r="G4" s="65">
        <f t="shared" si="0"/>
        <v>187.55400342262732</v>
      </c>
      <c r="H4" s="65">
        <f t="shared" si="0"/>
        <v>190.50883432232044</v>
      </c>
      <c r="I4" s="65">
        <f t="shared" si="0"/>
        <v>190.50883432232041</v>
      </c>
      <c r="J4" s="65">
        <f t="shared" si="0"/>
        <v>189.55579002011586</v>
      </c>
      <c r="K4" s="65">
        <f t="shared" si="0"/>
        <v>160.71180424334318</v>
      </c>
      <c r="L4" s="66">
        <f t="shared" ref="L4:M11" si="1">IF(ISERROR(J4/I4),"N/A",IF(I4&lt;0,"N/A",IF(J4&lt;0,"N/A",IF(J4/I4-1&gt;300%,"&gt;±300%",IF(J4/I4-1&lt;-300%,"&gt;±300%",J4/I4-1)))))</f>
        <v>-5.0026252356996093E-3</v>
      </c>
      <c r="M4" s="66">
        <f t="shared" si="1"/>
        <v>-0.15216620802620551</v>
      </c>
      <c r="N4" s="76"/>
      <c r="O4" s="65">
        <f t="shared" ref="O4" si="2">SUM(O5:O9)</f>
        <v>40.901080348383893</v>
      </c>
      <c r="P4" s="65">
        <f t="shared" ref="P4:W4" si="3">SUM(P5:P9)</f>
        <v>44.011428663850353</v>
      </c>
      <c r="Q4" s="65">
        <f t="shared" si="3"/>
        <v>42.300737090343794</v>
      </c>
      <c r="R4" s="65">
        <f t="shared" si="3"/>
        <v>48.054881473956733</v>
      </c>
      <c r="S4" s="65">
        <f t="shared" si="3"/>
        <v>51.476264620969843</v>
      </c>
      <c r="T4" s="65">
        <f t="shared" si="3"/>
        <v>50.232125294783259</v>
      </c>
      <c r="U4" s="65">
        <f t="shared" si="3"/>
        <v>39.501423606423984</v>
      </c>
      <c r="V4" s="65">
        <f t="shared" si="3"/>
        <v>51.320747205196518</v>
      </c>
      <c r="W4" s="65">
        <f t="shared" si="3"/>
        <v>50.387642710556577</v>
      </c>
      <c r="X4" s="65">
        <f>SUM(X5:X9)</f>
        <v>46.344189900450182</v>
      </c>
      <c r="Y4" s="65">
        <f t="shared" ref="Y4:AE4" si="4">SUM(Y5:Y9)</f>
        <v>44.322463495396995</v>
      </c>
      <c r="Z4" s="65">
        <f t="shared" si="4"/>
        <v>48.36591630550339</v>
      </c>
      <c r="AA4" s="65">
        <f t="shared" si="4"/>
        <v>48.676951137050033</v>
      </c>
      <c r="AB4" s="65">
        <f t="shared" si="4"/>
        <v>49.14350338437</v>
      </c>
      <c r="AC4" s="65">
        <f t="shared" si="4"/>
        <v>40.434528101063933</v>
      </c>
      <c r="AD4" s="65">
        <f t="shared" si="4"/>
        <v>49.921090463236617</v>
      </c>
      <c r="AE4" s="65">
        <f t="shared" si="4"/>
        <v>51.787299452516486</v>
      </c>
      <c r="AF4" s="65">
        <f>SUM(AF5:AF9)</f>
        <v>48.676951137050033</v>
      </c>
      <c r="AG4" s="65">
        <f t="shared" ref="AG4:AL4" si="5">SUM(AG5:AG9)</f>
        <v>41.044795128063555</v>
      </c>
      <c r="AH4" s="65">
        <f t="shared" si="5"/>
        <v>51.788172532928137</v>
      </c>
      <c r="AI4" s="65">
        <f t="shared" si="5"/>
        <v>47.600341828958761</v>
      </c>
      <c r="AJ4" s="65">
        <f t="shared" si="5"/>
        <v>49.122480530165419</v>
      </c>
      <c r="AK4" s="65">
        <f t="shared" si="5"/>
        <v>38.646097232974512</v>
      </c>
      <c r="AL4" s="65">
        <f t="shared" si="5"/>
        <v>29.657641428297943</v>
      </c>
      <c r="AM4" s="66">
        <f t="shared" ref="AM4:AM11" si="6">IF(ISERROR(AL4/AH4),"N/A",IF(AH4&lt;0,"N/A",IF(AL4&lt;0,"N/A",IF(AL4/AH4-1&gt;300%,"&gt;±300%",IF(AL4/AH4-1&lt;-300%,"&gt;±300%",AL4/AH4-1)))))</f>
        <v>-0.42732790176287994</v>
      </c>
      <c r="AN4" s="66">
        <f t="shared" ref="AN4:AN11" si="7">IF(ISERROR(AL4/AK4),"N/A",IF(AK4&lt;0,"N/A",IF(AL4&lt;0,"N/A",IF(AL4/AK4-1&gt;300%,"&gt;±300%",IF(AL4/AK4-1&lt;-300%,"&gt;±300%",AL4/AK4-1)))))</f>
        <v>-0.23258379107443827</v>
      </c>
      <c r="AO4" s="92"/>
      <c r="AP4" s="65">
        <f t="shared" ref="AP4:AQ4" si="8">SUM(AP5:AP9)</f>
        <v>66.405936535208838</v>
      </c>
      <c r="AQ4" s="65">
        <f t="shared" si="8"/>
        <v>84.912509012234239</v>
      </c>
      <c r="AR4" s="65">
        <f t="shared" ref="AR4:AR10" si="9">SUM(Q4:R4)</f>
        <v>90.355618564300528</v>
      </c>
      <c r="AS4" s="65">
        <f t="shared" ref="AS4:AS10" si="10">SUM(S4:T4)</f>
        <v>101.7083899157531</v>
      </c>
      <c r="AT4" s="65">
        <f t="shared" ref="AT4:AT10" si="11">SUM(U4:V4)</f>
        <v>90.822170811620509</v>
      </c>
      <c r="AU4" s="65">
        <f t="shared" ref="AU4:AU10" si="12">SUM(W4:X4)</f>
        <v>96.731832611006752</v>
      </c>
      <c r="AV4" s="65">
        <f t="shared" ref="AV4:AV10" si="13">SUM(Y4:Z4)</f>
        <v>92.688379800900378</v>
      </c>
      <c r="AW4" s="65">
        <f t="shared" ref="AW4:AW11" si="14">SUM(AA4:AB4)</f>
        <v>97.820454521420032</v>
      </c>
      <c r="AX4" s="65">
        <f t="shared" ref="AX4:AX11" si="15">SUM(AC4:AD4)</f>
        <v>90.355618564300556</v>
      </c>
      <c r="AY4" s="65">
        <f t="shared" ref="AY4:AY11" si="16">SUM(AE4:AF4)</f>
        <v>100.46425058956652</v>
      </c>
      <c r="AZ4" s="65">
        <f t="shared" ref="AZ4:AZ11" si="17">SUM(AG4:AH4)</f>
        <v>92.832967660991699</v>
      </c>
      <c r="BA4" s="65">
        <f t="shared" ref="BA4:BA11" si="18">SUM(AI4:AJ4)</f>
        <v>96.72282235912418</v>
      </c>
      <c r="BB4" s="65">
        <f>SUM(AK4:AL4)</f>
        <v>68.303738661272462</v>
      </c>
      <c r="BC4" s="66">
        <f t="shared" ref="BC4:BC11" si="19">IF(ISERROR(BB4/AZ4),"N/A",IF(AZ4&lt;0,"N/A",IF(BB4&lt;0,"N/A",IF(BB4/AZ4-1&gt;300%,"&gt;±300%",IF(BB4/AZ4-1&lt;-300%,"&gt;±300%",BB4/AZ4-1)))))</f>
        <v>-0.26422971943862983</v>
      </c>
      <c r="BD4" s="66">
        <f t="shared" ref="BD4:BD11" si="20">IF(ISERROR(BB4/BA4),"N/A",IF(BA4&lt;0,"N/A",IF(BB4&lt;0,"N/A",IF(BB4/BA4-1&gt;300%,"&gt;±300%",IF(BB4/BA4-1&lt;-300%,"&gt;±300%",BB4/BA4-1)))))</f>
        <v>-0.29381983491273556</v>
      </c>
      <c r="BE4" s="78"/>
      <c r="BF4" s="9">
        <f>SUM(AI4:AL4)</f>
        <v>165.02656102039663</v>
      </c>
      <c r="BG4" s="78"/>
    </row>
    <row r="5" spans="1:60" ht="13.5" x14ac:dyDescent="0.35">
      <c r="B5" s="108"/>
      <c r="C5" s="108" t="s">
        <v>0</v>
      </c>
      <c r="D5" s="67">
        <f>'Table 1(Q2''20)'!D5/32.15074</f>
        <v>135.1446343070175</v>
      </c>
      <c r="E5" s="67">
        <f>'Table 1(Q2''20)'!E5/32.15074</f>
        <v>97.198384858326747</v>
      </c>
      <c r="F5" s="67">
        <f>'Table 1(Q2''20)'!F5/32.15074</f>
        <v>139.1880871171239</v>
      </c>
      <c r="G5" s="67">
        <f>'Table 1(Q2''20)'!G5/32.15074</f>
        <v>132.18980340732438</v>
      </c>
      <c r="H5" s="67">
        <f>'Table 1(Q2''20)'!H5/32.15074</f>
        <v>136.23325621743078</v>
      </c>
      <c r="I5" s="67">
        <f>'Table 1(Q2''20)'!I5/32.15074</f>
        <v>139.03256970135058</v>
      </c>
      <c r="J5" s="67">
        <f>'Table 1(Q2''20)'!J5/32.15074</f>
        <v>136.92095455757971</v>
      </c>
      <c r="K5" s="67">
        <f>'Table 1(Q2''20)'!K5/32.15074</f>
        <v>109.37733582730246</v>
      </c>
      <c r="L5" s="68">
        <f t="shared" si="1"/>
        <v>-1.5187917106809889E-2</v>
      </c>
      <c r="M5" s="68">
        <f t="shared" si="1"/>
        <v>-0.20116437852245805</v>
      </c>
      <c r="N5" s="76"/>
      <c r="O5" s="69">
        <f>'Table 1(Q2''20)'!O5/32.15074</f>
        <v>27.060030344558168</v>
      </c>
      <c r="P5" s="69">
        <f>'Table 1(Q2''20)'!P5/32.15074</f>
        <v>30.481413491571267</v>
      </c>
      <c r="Q5" s="69">
        <f>'Table 1(Q2''20)'!Q5/32.15074</f>
        <v>29.237274165384687</v>
      </c>
      <c r="R5" s="69">
        <f>'Table 1(Q2''20)'!R5/32.15074</f>
        <v>35.146935964770954</v>
      </c>
      <c r="S5" s="69">
        <f>'Table 1(Q2''20)'!S5/32.15074</f>
        <v>37.79073203291744</v>
      </c>
      <c r="T5" s="69">
        <f>'Table 1(Q2''20)'!T5/32.15074</f>
        <v>37.168662369824148</v>
      </c>
      <c r="U5" s="69">
        <f>'Table 1(Q2''20)'!U5/32.15074</f>
        <v>25.193821355278292</v>
      </c>
      <c r="V5" s="69">
        <f>'Table 1(Q2''20)'!V5/32.15074</f>
        <v>37.324179785597472</v>
      </c>
      <c r="W5" s="69">
        <f>'Table 1(Q2''20)'!W5/32.15074</f>
        <v>36.70211012250418</v>
      </c>
      <c r="X5" s="69">
        <f>'Table 1(Q2''20)'!X5/32.15074</f>
        <v>33.125209559717753</v>
      </c>
      <c r="Y5" s="69">
        <f>'Table 1(Q2''20)'!Y5/32.15074</f>
        <v>32.036587649304494</v>
      </c>
      <c r="Z5" s="69">
        <f>'Table 1(Q2''20)'!Z5/32.15074</f>
        <v>34.058314054357695</v>
      </c>
      <c r="AA5" s="69">
        <f>'Table 1(Q2''20)'!AA5/32.15074</f>
        <v>35.457970796317596</v>
      </c>
      <c r="AB5" s="69">
        <f>'Table 1(Q2''20)'!AB5/32.15074</f>
        <v>34.524866301677662</v>
      </c>
      <c r="AC5" s="69">
        <f>'Table 1(Q2''20)'!AC5/32.15074</f>
        <v>28.459687086518073</v>
      </c>
      <c r="AD5" s="69">
        <f>'Table 1(Q2''20)'!AD5/32.15074</f>
        <v>36.080040459410888</v>
      </c>
      <c r="AE5" s="69">
        <f>'Table 1(Q2''20)'!AE5/32.15074</f>
        <v>38.257284280237407</v>
      </c>
      <c r="AF5" s="69">
        <f>'Table 1(Q2''20)'!AF5/32.15074</f>
        <v>36.391075290957531</v>
      </c>
      <c r="AG5" s="69">
        <f>'Table 1(Q2''20)'!AG5/32.15074</f>
        <v>27.171408807386705</v>
      </c>
      <c r="AH5" s="69">
        <f>'Table 1(Q2''20)'!AH5/32.15074</f>
        <v>37.880711066598252</v>
      </c>
      <c r="AI5" s="69">
        <f>'Table 1(Q2''20)'!AI5/32.15074</f>
        <v>34.884676527963144</v>
      </c>
      <c r="AJ5" s="69">
        <f>'Table 1(Q2''20)'!AJ5/32.15074</f>
        <v>36.984158155631597</v>
      </c>
      <c r="AK5" s="69">
        <f>'Table 1(Q2''20)'!AK5/32.15074</f>
        <v>25.875865343551038</v>
      </c>
      <c r="AL5" s="69">
        <f>'Table 1(Q2''20)'!AL5/32.15074</f>
        <v>16.56054192693481</v>
      </c>
      <c r="AM5" s="68">
        <f t="shared" si="6"/>
        <v>-0.56282388950356177</v>
      </c>
      <c r="AN5" s="68">
        <f t="shared" si="7"/>
        <v>-0.36000045961507743</v>
      </c>
      <c r="AO5" s="92"/>
      <c r="AP5" s="69">
        <f t="shared" ref="AP5:AP10" si="21">E5-AQ5</f>
        <v>39.656941022197316</v>
      </c>
      <c r="AQ5" s="69">
        <f t="shared" ref="AQ5:AQ10" si="22">SUM(O5:P5)</f>
        <v>57.541443836129432</v>
      </c>
      <c r="AR5" s="69">
        <f t="shared" si="9"/>
        <v>64.384210130155637</v>
      </c>
      <c r="AS5" s="69">
        <f t="shared" si="10"/>
        <v>74.959394402741594</v>
      </c>
      <c r="AT5" s="69">
        <f t="shared" si="11"/>
        <v>62.518001140875768</v>
      </c>
      <c r="AU5" s="69">
        <f t="shared" si="12"/>
        <v>69.82731968222194</v>
      </c>
      <c r="AV5" s="69">
        <f t="shared" si="13"/>
        <v>66.094901703662188</v>
      </c>
      <c r="AW5" s="69">
        <f t="shared" si="14"/>
        <v>69.982837097995258</v>
      </c>
      <c r="AX5" s="69">
        <f t="shared" si="15"/>
        <v>64.539727545928969</v>
      </c>
      <c r="AY5" s="69">
        <f t="shared" si="16"/>
        <v>74.648359571194931</v>
      </c>
      <c r="AZ5" s="69">
        <f t="shared" si="17"/>
        <v>65.052119873984964</v>
      </c>
      <c r="BA5" s="69">
        <f t="shared" si="18"/>
        <v>71.868834683594741</v>
      </c>
      <c r="BB5" s="69">
        <f t="shared" ref="BB5:BB11" si="23">SUM(AK5:AL5)</f>
        <v>42.436407270485844</v>
      </c>
      <c r="BC5" s="68">
        <f t="shared" si="19"/>
        <v>-0.34765527468296054</v>
      </c>
      <c r="BD5" s="68">
        <f t="shared" si="20"/>
        <v>-0.40952977104312693</v>
      </c>
      <c r="BE5" s="78"/>
      <c r="BF5" s="13">
        <f t="shared" ref="BF5:BF10" si="24">SUM(AI5:AL5)</f>
        <v>114.3052419540806</v>
      </c>
      <c r="BG5" s="78"/>
    </row>
    <row r="6" spans="1:60" ht="13.5" x14ac:dyDescent="0.35">
      <c r="B6" s="108"/>
      <c r="C6" s="108" t="s">
        <v>8</v>
      </c>
      <c r="D6" s="67">
        <f>'Table 1(Q2''20)'!D6/32.15074</f>
        <v>12.596910677639146</v>
      </c>
      <c r="E6" s="67">
        <f>'Table 1(Q2''20)'!E6/32.15074</f>
        <v>12.596910677639146</v>
      </c>
      <c r="F6" s="67">
        <f>'Table 1(Q2''20)'!F6/32.15074</f>
        <v>12.596910677639146</v>
      </c>
      <c r="G6" s="67">
        <f>'Table 1(Q2''20)'!G6/32.15074</f>
        <v>15.240706745785634</v>
      </c>
      <c r="H6" s="67">
        <f>'Table 1(Q2''20)'!H6/32.15074</f>
        <v>14.929671914238989</v>
      </c>
      <c r="I6" s="67">
        <f>'Table 1(Q2''20)'!I6/32.15074</f>
        <v>14.46311966691902</v>
      </c>
      <c r="J6" s="67">
        <f>'Table 1(Q2''20)'!J6/32.15074</f>
        <v>14.155860798227351</v>
      </c>
      <c r="K6" s="67">
        <f>'Table 1(Q2''20)'!K6/32.15074</f>
        <v>14.080769250261984</v>
      </c>
      <c r="L6" s="68">
        <f t="shared" si="1"/>
        <v>-2.1244301075268757E-2</v>
      </c>
      <c r="M6" s="68">
        <f t="shared" si="1"/>
        <v>-5.3046260510537513E-3</v>
      </c>
      <c r="N6" s="76"/>
      <c r="O6" s="69">
        <f>'Table 1(Q2''20)'!O6/32.15074</f>
        <v>2.9548308996931332</v>
      </c>
      <c r="P6" s="69">
        <f>'Table 1(Q2''20)'!P6/32.15074</f>
        <v>2.9548308996931332</v>
      </c>
      <c r="Q6" s="69">
        <f>'Table 1(Q2''20)'!Q6/32.15074</f>
        <v>2.9548308996931332</v>
      </c>
      <c r="R6" s="69">
        <f>'Table 1(Q2''20)'!R6/32.15074</f>
        <v>2.4882786523731646</v>
      </c>
      <c r="S6" s="69">
        <f>'Table 1(Q2''20)'!S6/32.15074</f>
        <v>3.5769005627864243</v>
      </c>
      <c r="T6" s="69">
        <f>'Table 1(Q2''20)'!T6/32.15074</f>
        <v>3.4213831470131013</v>
      </c>
      <c r="U6" s="69">
        <f>'Table 1(Q2''20)'!U6/32.15074</f>
        <v>4.0434528101063929</v>
      </c>
      <c r="V6" s="69">
        <f>'Table 1(Q2''20)'!V6/32.15074</f>
        <v>3.7324179785597473</v>
      </c>
      <c r="W6" s="69">
        <f>'Table 1(Q2''20)'!W6/32.15074</f>
        <v>3.7324179785597473</v>
      </c>
      <c r="X6" s="69">
        <f>'Table 1(Q2''20)'!X6/32.15074</f>
        <v>3.7324179785597473</v>
      </c>
      <c r="Y6" s="69">
        <f>'Table 1(Q2''20)'!Y6/32.15074</f>
        <v>3.5769005627864243</v>
      </c>
      <c r="Z6" s="69">
        <f>'Table 1(Q2''20)'!Z6/32.15074</f>
        <v>3.8879353943330699</v>
      </c>
      <c r="AA6" s="69">
        <f>'Table 1(Q2''20)'!AA6/32.15074</f>
        <v>3.1103483154664557</v>
      </c>
      <c r="AB6" s="69">
        <f>'Table 1(Q2''20)'!AB6/32.15074</f>
        <v>4.354487641653038</v>
      </c>
      <c r="AC6" s="69">
        <f>'Table 1(Q2''20)'!AC6/32.15074</f>
        <v>3.5769005627864243</v>
      </c>
      <c r="AD6" s="69">
        <f>'Table 1(Q2''20)'!AD6/32.15074</f>
        <v>3.5769005627864243</v>
      </c>
      <c r="AE6" s="69">
        <f>'Table 1(Q2''20)'!AE6/32.15074</f>
        <v>3.7324179785597473</v>
      </c>
      <c r="AF6" s="69">
        <f>'Table 1(Q2''20)'!AF6/32.15074</f>
        <v>3.7324179785597473</v>
      </c>
      <c r="AG6" s="69">
        <f>'Table 1(Q2''20)'!AG6/32.15074</f>
        <v>3.5020997961477716</v>
      </c>
      <c r="AH6" s="69">
        <f>'Table 1(Q2''20)'!AH6/32.15074</f>
        <v>3.7379058771275555</v>
      </c>
      <c r="AI6" s="69">
        <f>'Table 1(Q2''20)'!AI6/32.15074</f>
        <v>3.6220006133606875</v>
      </c>
      <c r="AJ6" s="69">
        <f>'Table 1(Q2''20)'!AJ6/32.15074</f>
        <v>3.2938545115913351</v>
      </c>
      <c r="AK6" s="69">
        <f>'Table 1(Q2''20)'!AK6/32.15074</f>
        <v>3.6763433749891914</v>
      </c>
      <c r="AL6" s="69">
        <f>'Table 1(Q2''20)'!AL6/32.15074</f>
        <v>3.534024411257719</v>
      </c>
      <c r="AM6" s="68">
        <f t="shared" si="6"/>
        <v>-5.4544301695074182E-2</v>
      </c>
      <c r="AN6" s="68">
        <f t="shared" si="7"/>
        <v>-3.8712097651077193E-2</v>
      </c>
      <c r="AO6" s="92"/>
      <c r="AP6" s="69">
        <f t="shared" si="21"/>
        <v>6.6872488782528796</v>
      </c>
      <c r="AQ6" s="69">
        <f t="shared" si="22"/>
        <v>5.9096617993862663</v>
      </c>
      <c r="AR6" s="69">
        <f t="shared" si="9"/>
        <v>5.4431095520662982</v>
      </c>
      <c r="AS6" s="69">
        <f t="shared" si="10"/>
        <v>6.9982837097995256</v>
      </c>
      <c r="AT6" s="69">
        <f t="shared" si="11"/>
        <v>7.7758707886661398</v>
      </c>
      <c r="AU6" s="69">
        <f t="shared" si="12"/>
        <v>7.4648359571194947</v>
      </c>
      <c r="AV6" s="69">
        <f t="shared" si="13"/>
        <v>7.4648359571194938</v>
      </c>
      <c r="AW6" s="69">
        <f t="shared" si="14"/>
        <v>7.4648359571194938</v>
      </c>
      <c r="AX6" s="69">
        <f t="shared" si="15"/>
        <v>7.1538011255728486</v>
      </c>
      <c r="AY6" s="69">
        <f t="shared" si="16"/>
        <v>7.4648359571194947</v>
      </c>
      <c r="AZ6" s="69">
        <f t="shared" si="17"/>
        <v>7.2400056732753271</v>
      </c>
      <c r="BA6" s="69">
        <f t="shared" si="18"/>
        <v>6.9158551249520226</v>
      </c>
      <c r="BB6" s="69">
        <f t="shared" si="23"/>
        <v>7.2103677862469109</v>
      </c>
      <c r="BC6" s="68">
        <f t="shared" si="19"/>
        <v>-4.0936275972568437E-3</v>
      </c>
      <c r="BD6" s="68">
        <f t="shared" si="20"/>
        <v>4.2585140372924046E-2</v>
      </c>
      <c r="BE6" s="78"/>
      <c r="BF6" s="13">
        <f t="shared" si="24"/>
        <v>14.126222911198933</v>
      </c>
      <c r="BG6" s="78"/>
    </row>
    <row r="7" spans="1:60" ht="13.5" x14ac:dyDescent="0.35">
      <c r="B7" s="108"/>
      <c r="C7" s="108" t="s">
        <v>15</v>
      </c>
      <c r="D7" s="67">
        <f>'Table 1(Q2''20)'!D7/32.15074</f>
        <v>11.041736519905918</v>
      </c>
      <c r="E7" s="67">
        <f>'Table 1(Q2''20)'!E7/32.15074</f>
        <v>12.285875846092502</v>
      </c>
      <c r="F7" s="67">
        <f>'Table 1(Q2''20)'!F7/32.15074</f>
        <v>11.352771351452564</v>
      </c>
      <c r="G7" s="67">
        <f>'Table 1(Q2''20)'!G7/32.15074</f>
        <v>12.130358430319179</v>
      </c>
      <c r="H7" s="67">
        <f>'Table 1(Q2''20)'!H7/32.15074</f>
        <v>11.197253935679241</v>
      </c>
      <c r="I7" s="67">
        <f>'Table 1(Q2''20)'!I7/32.15074</f>
        <v>10.730701688359273</v>
      </c>
      <c r="J7" s="67">
        <f>'Table 1(Q2''20)'!J7/32.15074</f>
        <v>11.083388482273858</v>
      </c>
      <c r="K7" s="67">
        <f>'Table 1(Q2''20)'!K7/32.15074</f>
        <v>11.569898210238685</v>
      </c>
      <c r="L7" s="68">
        <f t="shared" si="1"/>
        <v>3.2867076558206865E-2</v>
      </c>
      <c r="M7" s="68">
        <f t="shared" si="1"/>
        <v>4.3895396136562681E-2</v>
      </c>
      <c r="N7" s="76"/>
      <c r="O7" s="69">
        <f>'Table 1(Q2''20)'!O7/32.15074</f>
        <v>3.2658657312397787</v>
      </c>
      <c r="P7" s="69">
        <f>'Table 1(Q2''20)'!P7/32.15074</f>
        <v>3.5769005627864243</v>
      </c>
      <c r="Q7" s="69">
        <f>'Table 1(Q2''20)'!Q7/32.15074</f>
        <v>3.1103483154664557</v>
      </c>
      <c r="R7" s="69">
        <f>'Table 1(Q2''20)'!R7/32.15074</f>
        <v>3.1103483154664557</v>
      </c>
      <c r="S7" s="69">
        <f>'Table 1(Q2''20)'!S7/32.15074</f>
        <v>2.7993134839198102</v>
      </c>
      <c r="T7" s="69">
        <f>'Table 1(Q2''20)'!T7/32.15074</f>
        <v>3.1103483154664557</v>
      </c>
      <c r="U7" s="69">
        <f>'Table 1(Q2''20)'!U7/32.15074</f>
        <v>3.1103483154664557</v>
      </c>
      <c r="V7" s="69">
        <f>'Table 1(Q2''20)'!V7/32.15074</f>
        <v>3.2658657312397787</v>
      </c>
      <c r="W7" s="69">
        <f>'Table 1(Q2''20)'!W7/32.15074</f>
        <v>3.1103483154664557</v>
      </c>
      <c r="X7" s="69">
        <f>'Table 1(Q2''20)'!X7/32.15074</f>
        <v>2.6437960681464876</v>
      </c>
      <c r="Y7" s="69">
        <f>'Table 1(Q2''20)'!Y7/32.15074</f>
        <v>2.9548308996931332</v>
      </c>
      <c r="Z7" s="69">
        <f>'Table 1(Q2''20)'!Z7/32.15074</f>
        <v>2.6437960681464876</v>
      </c>
      <c r="AA7" s="69">
        <f>'Table 1(Q2''20)'!AA7/32.15074</f>
        <v>2.9548308996931332</v>
      </c>
      <c r="AB7" s="69">
        <f>'Table 1(Q2''20)'!AB7/32.15074</f>
        <v>2.9548308996931332</v>
      </c>
      <c r="AC7" s="69">
        <f>'Table 1(Q2''20)'!AC7/32.15074</f>
        <v>2.7993134839198102</v>
      </c>
      <c r="AD7" s="69">
        <f>'Table 1(Q2''20)'!AD7/32.15074</f>
        <v>2.6437960681464876</v>
      </c>
      <c r="AE7" s="69">
        <f>'Table 1(Q2''20)'!AE7/32.15074</f>
        <v>2.7993134839198102</v>
      </c>
      <c r="AF7" s="69">
        <f>'Table 1(Q2''20)'!AF7/32.15074</f>
        <v>2.7993134839198102</v>
      </c>
      <c r="AG7" s="69">
        <f>'Table 1(Q2''20)'!AG7/32.15074</f>
        <v>2.6484460828143113</v>
      </c>
      <c r="AH7" s="69">
        <f>'Table 1(Q2''20)'!AH7/32.15074</f>
        <v>3.0666189953948182</v>
      </c>
      <c r="AI7" s="69">
        <f>'Table 1(Q2''20)'!AI7/32.15074</f>
        <v>2.4422150158907696</v>
      </c>
      <c r="AJ7" s="69">
        <f>'Table 1(Q2''20)'!AJ7/32.15074</f>
        <v>2.926108388173958</v>
      </c>
      <c r="AK7" s="69">
        <f>'Table 1(Q2''20)'!AK7/32.15074</f>
        <v>3.0381938331746023</v>
      </c>
      <c r="AL7" s="69">
        <f>'Table 1(Q2''20)'!AL7/32.15074</f>
        <v>2.702271394865507</v>
      </c>
      <c r="AM7" s="68">
        <f t="shared" si="6"/>
        <v>-0.11881084708483736</v>
      </c>
      <c r="AN7" s="68">
        <f t="shared" si="7"/>
        <v>-0.11056649336888769</v>
      </c>
      <c r="AO7" s="92"/>
      <c r="AP7" s="69">
        <f t="shared" si="21"/>
        <v>5.4431095520662982</v>
      </c>
      <c r="AQ7" s="69">
        <f t="shared" si="22"/>
        <v>6.8427662940262035</v>
      </c>
      <c r="AR7" s="69">
        <f t="shared" si="9"/>
        <v>6.2206966309329115</v>
      </c>
      <c r="AS7" s="69">
        <f t="shared" si="10"/>
        <v>5.9096617993862655</v>
      </c>
      <c r="AT7" s="69">
        <f t="shared" si="11"/>
        <v>6.3762140467062345</v>
      </c>
      <c r="AU7" s="69">
        <f t="shared" si="12"/>
        <v>5.7541443836129433</v>
      </c>
      <c r="AV7" s="69">
        <f t="shared" si="13"/>
        <v>5.5986269678396212</v>
      </c>
      <c r="AW7" s="69">
        <f t="shared" si="14"/>
        <v>5.9096617993862663</v>
      </c>
      <c r="AX7" s="69">
        <f t="shared" si="15"/>
        <v>5.4431095520662982</v>
      </c>
      <c r="AY7" s="69">
        <f t="shared" si="16"/>
        <v>5.5986269678396203</v>
      </c>
      <c r="AZ7" s="69">
        <f t="shared" si="17"/>
        <v>5.715065078209129</v>
      </c>
      <c r="BA7" s="69">
        <f t="shared" si="18"/>
        <v>5.3683234040647276</v>
      </c>
      <c r="BB7" s="69">
        <f t="shared" si="23"/>
        <v>5.7404652280401098</v>
      </c>
      <c r="BC7" s="68">
        <f t="shared" si="19"/>
        <v>4.4444200518081178E-3</v>
      </c>
      <c r="BD7" s="68">
        <f t="shared" si="20"/>
        <v>6.9321796763139876E-2</v>
      </c>
      <c r="BE7" s="78"/>
      <c r="BF7" s="13">
        <f t="shared" si="24"/>
        <v>11.108788632104837</v>
      </c>
      <c r="BG7" s="78"/>
    </row>
    <row r="8" spans="1:60" ht="13.5" x14ac:dyDescent="0.35">
      <c r="B8" s="108"/>
      <c r="C8" s="108" t="s">
        <v>1</v>
      </c>
      <c r="D8" s="67">
        <f>'Table 1(Q2''20)'!D8/32.15074</f>
        <v>23.016577534451773</v>
      </c>
      <c r="E8" s="67">
        <f>'Table 1(Q2''20)'!E8/32.15074</f>
        <v>23.016577534451773</v>
      </c>
      <c r="F8" s="67">
        <f>'Table 1(Q2''20)'!F8/32.15074</f>
        <v>22.083473039811835</v>
      </c>
      <c r="G8" s="67">
        <f>'Table 1(Q2''20)'!G8/32.15074</f>
        <v>22.23899045558516</v>
      </c>
      <c r="H8" s="67">
        <f>'Table 1(Q2''20)'!H8/32.15074</f>
        <v>22.394507871358481</v>
      </c>
      <c r="I8" s="67">
        <f>'Table 1(Q2''20)'!I8/32.15074</f>
        <v>20.683816297851934</v>
      </c>
      <c r="J8" s="67">
        <f>'Table 1(Q2''20)'!J8/32.15074</f>
        <v>22.281879495553547</v>
      </c>
      <c r="K8" s="67">
        <f>'Table 1(Q2''20)'!K8/32.15074</f>
        <v>20.35464657246596</v>
      </c>
      <c r="L8" s="68">
        <f t="shared" si="1"/>
        <v>7.7261525372741557E-2</v>
      </c>
      <c r="M8" s="68">
        <f t="shared" si="1"/>
        <v>-8.6493283633105378E-2</v>
      </c>
      <c r="N8" s="76"/>
      <c r="O8" s="69">
        <f>'Table 1(Q2''20)'!O8/32.15074</f>
        <v>6.2206966309329115</v>
      </c>
      <c r="P8" s="69">
        <f>'Table 1(Q2''20)'!P8/32.15074</f>
        <v>5.4431095520662982</v>
      </c>
      <c r="Q8" s="69">
        <f>'Table 1(Q2''20)'!Q8/32.15074</f>
        <v>5.5986269678396203</v>
      </c>
      <c r="R8" s="69">
        <f>'Table 1(Q2''20)'!R8/32.15074</f>
        <v>5.9096617993862663</v>
      </c>
      <c r="S8" s="69">
        <f>'Table 1(Q2''20)'!S8/32.15074</f>
        <v>5.9096617993862663</v>
      </c>
      <c r="T8" s="69">
        <f>'Table 1(Q2''20)'!T8/32.15074</f>
        <v>4.9765573047463292</v>
      </c>
      <c r="U8" s="69">
        <f>'Table 1(Q2''20)'!U8/32.15074</f>
        <v>5.9096617993862663</v>
      </c>
      <c r="V8" s="69">
        <f>'Table 1(Q2''20)'!V8/32.15074</f>
        <v>5.5986269678396203</v>
      </c>
      <c r="W8" s="69">
        <f>'Table 1(Q2''20)'!W8/32.15074</f>
        <v>5.4431095520662982</v>
      </c>
      <c r="X8" s="69">
        <f>'Table 1(Q2''20)'!X8/32.15074</f>
        <v>5.2875921362929752</v>
      </c>
      <c r="Y8" s="69">
        <f>'Table 1(Q2''20)'!Y8/32.15074</f>
        <v>4.354487641653038</v>
      </c>
      <c r="Z8" s="69">
        <f>'Table 1(Q2''20)'!Z8/32.15074</f>
        <v>6.3762140467062345</v>
      </c>
      <c r="AA8" s="69">
        <f>'Table 1(Q2''20)'!AA8/32.15074</f>
        <v>5.7541443836129433</v>
      </c>
      <c r="AB8" s="69">
        <f>'Table 1(Q2''20)'!AB8/32.15074</f>
        <v>5.9096617993862663</v>
      </c>
      <c r="AC8" s="69">
        <f>'Table 1(Q2''20)'!AC8/32.15074</f>
        <v>4.354487641653038</v>
      </c>
      <c r="AD8" s="69">
        <f>'Table 1(Q2''20)'!AD8/32.15074</f>
        <v>6.2206966309329115</v>
      </c>
      <c r="AE8" s="69">
        <f>'Table 1(Q2''20)'!AE8/32.15074</f>
        <v>5.5986269678396203</v>
      </c>
      <c r="AF8" s="69">
        <f>'Table 1(Q2''20)'!AF8/32.15074</f>
        <v>4.510005057426361</v>
      </c>
      <c r="AG8" s="69">
        <f>'Table 1(Q2''20)'!AG8/32.15074</f>
        <v>6.3451105635515699</v>
      </c>
      <c r="AH8" s="69">
        <f>'Table 1(Q2''20)'!AH8/32.15074</f>
        <v>5.8720969338694742</v>
      </c>
      <c r="AI8" s="69">
        <f>'Table 1(Q2''20)'!AI8/32.15074</f>
        <v>5.4181187312383923</v>
      </c>
      <c r="AJ8" s="69">
        <f>'Table 1(Q2''20)'!AJ8/32.15074</f>
        <v>4.6465532668941103</v>
      </c>
      <c r="AK8" s="69">
        <f>'Table 1(Q2''20)'!AK8/32.15074</f>
        <v>4.6655224731996841</v>
      </c>
      <c r="AL8" s="69">
        <f>'Table 1(Q2''20)'!AL8/32.15074</f>
        <v>5.498855136013499</v>
      </c>
      <c r="AM8" s="68">
        <f t="shared" si="6"/>
        <v>-6.3561927205793567E-2</v>
      </c>
      <c r="AN8" s="68">
        <f t="shared" si="7"/>
        <v>0.17861507850423086</v>
      </c>
      <c r="AO8" s="92"/>
      <c r="AP8" s="69">
        <f t="shared" si="21"/>
        <v>11.352771351452564</v>
      </c>
      <c r="AQ8" s="69">
        <f t="shared" si="22"/>
        <v>11.66380618299921</v>
      </c>
      <c r="AR8" s="69">
        <f t="shared" si="9"/>
        <v>11.508288767225887</v>
      </c>
      <c r="AS8" s="69">
        <f t="shared" si="10"/>
        <v>10.886219104132596</v>
      </c>
      <c r="AT8" s="69">
        <f t="shared" si="11"/>
        <v>11.508288767225887</v>
      </c>
      <c r="AU8" s="69">
        <f t="shared" si="12"/>
        <v>10.730701688359273</v>
      </c>
      <c r="AV8" s="69">
        <f t="shared" si="13"/>
        <v>10.730701688359272</v>
      </c>
      <c r="AW8" s="69">
        <f t="shared" si="14"/>
        <v>11.66380618299921</v>
      </c>
      <c r="AX8" s="69">
        <f t="shared" si="15"/>
        <v>10.57518427258595</v>
      </c>
      <c r="AY8" s="69">
        <f t="shared" si="16"/>
        <v>10.108632025265981</v>
      </c>
      <c r="AZ8" s="69">
        <f t="shared" si="17"/>
        <v>12.217207497421043</v>
      </c>
      <c r="BA8" s="69">
        <f t="shared" si="18"/>
        <v>10.064671998132503</v>
      </c>
      <c r="BB8" s="69">
        <f t="shared" si="23"/>
        <v>10.164377609213183</v>
      </c>
      <c r="BC8" s="68">
        <f t="shared" si="19"/>
        <v>-0.16802775009274395</v>
      </c>
      <c r="BD8" s="68">
        <f t="shared" si="20"/>
        <v>9.9064938330011287E-3</v>
      </c>
      <c r="BE8" s="78"/>
      <c r="BF8" s="13">
        <f t="shared" si="24"/>
        <v>20.229049607345686</v>
      </c>
      <c r="BG8" s="78"/>
    </row>
    <row r="9" spans="1:60" ht="13.5" x14ac:dyDescent="0.35">
      <c r="B9" s="73"/>
      <c r="C9" s="70" t="s">
        <v>2</v>
      </c>
      <c r="D9" s="70">
        <f>'Table 1(Q2''20)'!D9/32.15074</f>
        <v>6.6872488782528805</v>
      </c>
      <c r="E9" s="70">
        <f>'Table 1(Q2''20)'!E9/32.15074</f>
        <v>6.2206966309329115</v>
      </c>
      <c r="F9" s="70">
        <f>'Table 1(Q2''20)'!F9/32.15074</f>
        <v>6.2206966309329115</v>
      </c>
      <c r="G9" s="70">
        <f>'Table 1(Q2''20)'!G9/32.15074</f>
        <v>5.7541443836129433</v>
      </c>
      <c r="H9" s="70">
        <f>'Table 1(Q2''20)'!H9/32.15074</f>
        <v>5.7541443836129433</v>
      </c>
      <c r="I9" s="70">
        <f>'Table 1(Q2''20)'!I9/32.15074</f>
        <v>5.5986269678396203</v>
      </c>
      <c r="J9" s="70">
        <f>'Table 1(Q2''20)'!J9/32.15074</f>
        <v>5.1137066864814216</v>
      </c>
      <c r="K9" s="70">
        <f>'Table 1(Q2''20)'!K9/32.15074</f>
        <v>5.3291543830740924</v>
      </c>
      <c r="L9" s="71">
        <f t="shared" si="1"/>
        <v>-8.6614143814857214E-2</v>
      </c>
      <c r="M9" s="71">
        <f t="shared" si="1"/>
        <v>4.2131414608160389E-2</v>
      </c>
      <c r="N9" s="76"/>
      <c r="O9" s="70">
        <f>'Table 1(Q2''20)'!O9/32.15074</f>
        <v>1.3996567419599051</v>
      </c>
      <c r="P9" s="70">
        <f>'Table 1(Q2''20)'!P9/32.15074</f>
        <v>1.5551741577332279</v>
      </c>
      <c r="Q9" s="70">
        <f>'Table 1(Q2''20)'!Q9/32.15074</f>
        <v>1.3996567419599051</v>
      </c>
      <c r="R9" s="70">
        <f>'Table 1(Q2''20)'!R9/32.15074</f>
        <v>1.3996567419599051</v>
      </c>
      <c r="S9" s="70">
        <f>'Table 1(Q2''20)'!S9/32.15074</f>
        <v>1.3996567419599051</v>
      </c>
      <c r="T9" s="70">
        <f>'Table 1(Q2''20)'!T9/32.15074</f>
        <v>1.5551741577332279</v>
      </c>
      <c r="U9" s="70">
        <f>'Table 1(Q2''20)'!U9/32.15074</f>
        <v>1.2441393261865823</v>
      </c>
      <c r="V9" s="70">
        <f>'Table 1(Q2''20)'!V9/32.15074</f>
        <v>1.3996567419599051</v>
      </c>
      <c r="W9" s="70">
        <f>'Table 1(Q2''20)'!W9/32.15074</f>
        <v>1.3996567419599051</v>
      </c>
      <c r="X9" s="70">
        <f>'Table 1(Q2''20)'!X9/32.15074</f>
        <v>1.5551741577332279</v>
      </c>
      <c r="Y9" s="70">
        <f>'Table 1(Q2''20)'!Y9/32.15074</f>
        <v>1.3996567419599051</v>
      </c>
      <c r="Z9" s="70">
        <f>'Table 1(Q2''20)'!Z9/32.15074</f>
        <v>1.3996567419599051</v>
      </c>
      <c r="AA9" s="70">
        <f>'Table 1(Q2''20)'!AA9/32.15074</f>
        <v>1.3996567419599051</v>
      </c>
      <c r="AB9" s="70">
        <f>'Table 1(Q2''20)'!AB9/32.15074</f>
        <v>1.3996567419599051</v>
      </c>
      <c r="AC9" s="70">
        <f>'Table 1(Q2''20)'!AC9/32.15074</f>
        <v>1.2441393261865823</v>
      </c>
      <c r="AD9" s="70">
        <f>'Table 1(Q2''20)'!AD9/32.15074</f>
        <v>1.3996567419599051</v>
      </c>
      <c r="AE9" s="70">
        <f>'Table 1(Q2''20)'!AE9/32.15074</f>
        <v>1.3996567419599051</v>
      </c>
      <c r="AF9" s="70">
        <f>'Table 1(Q2''20)'!AF9/32.15074</f>
        <v>1.2441393261865823</v>
      </c>
      <c r="AG9" s="70">
        <f>'Table 1(Q2''20)'!AG9/32.15074</f>
        <v>1.3777298781631908</v>
      </c>
      <c r="AH9" s="70">
        <f>'Table 1(Q2''20)'!AH9/32.15074</f>
        <v>1.2308396599380425</v>
      </c>
      <c r="AI9" s="70">
        <f>'Table 1(Q2''20)'!AI9/32.15074</f>
        <v>1.233330940505768</v>
      </c>
      <c r="AJ9" s="70">
        <f>'Table 1(Q2''20)'!AJ9/32.15074</f>
        <v>1.2718062078744197</v>
      </c>
      <c r="AK9" s="70">
        <f>'Table 1(Q2''20)'!AK9/32.15074</f>
        <v>1.3901722080599974</v>
      </c>
      <c r="AL9" s="70">
        <f>'Table 1(Q2''20)'!AL9/32.15074</f>
        <v>1.3619485592264091</v>
      </c>
      <c r="AM9" s="71">
        <f t="shared" si="6"/>
        <v>0.10651988520987898</v>
      </c>
      <c r="AN9" s="71">
        <f t="shared" si="7"/>
        <v>-2.0302268071503704E-2</v>
      </c>
      <c r="AO9" s="92"/>
      <c r="AP9" s="70">
        <f t="shared" si="21"/>
        <v>3.2658657312397787</v>
      </c>
      <c r="AQ9" s="70">
        <f t="shared" si="22"/>
        <v>2.9548308996931327</v>
      </c>
      <c r="AR9" s="70">
        <f t="shared" si="9"/>
        <v>2.7993134839198102</v>
      </c>
      <c r="AS9" s="70">
        <f t="shared" si="10"/>
        <v>2.9548308996931327</v>
      </c>
      <c r="AT9" s="70">
        <f t="shared" si="11"/>
        <v>2.6437960681464876</v>
      </c>
      <c r="AU9" s="70">
        <f t="shared" si="12"/>
        <v>2.9548308996931327</v>
      </c>
      <c r="AV9" s="70">
        <f t="shared" si="13"/>
        <v>2.7993134839198102</v>
      </c>
      <c r="AW9" s="70">
        <f t="shared" si="14"/>
        <v>2.7993134839198102</v>
      </c>
      <c r="AX9" s="70">
        <f t="shared" si="15"/>
        <v>2.6437960681464876</v>
      </c>
      <c r="AY9" s="70">
        <f t="shared" si="16"/>
        <v>2.6437960681464876</v>
      </c>
      <c r="AZ9" s="70">
        <f t="shared" si="17"/>
        <v>2.608569538101233</v>
      </c>
      <c r="BA9" s="70">
        <f t="shared" si="18"/>
        <v>2.5051371483801876</v>
      </c>
      <c r="BB9" s="70">
        <f t="shared" si="23"/>
        <v>2.7521207672864065</v>
      </c>
      <c r="BC9" s="71">
        <f t="shared" si="19"/>
        <v>5.5030631573526723E-2</v>
      </c>
      <c r="BD9" s="71">
        <f t="shared" si="20"/>
        <v>9.8590857217505157E-2</v>
      </c>
      <c r="BE9" s="78"/>
      <c r="BF9" s="13">
        <f t="shared" si="24"/>
        <v>5.2572579156665942</v>
      </c>
      <c r="BG9" s="78"/>
    </row>
    <row r="10" spans="1:60" ht="13.5" x14ac:dyDescent="0.35">
      <c r="B10" s="125" t="s">
        <v>36</v>
      </c>
      <c r="D10" s="93">
        <f>'Table 1(Q2''20)'!D10/32.15074</f>
        <v>-6.6872488782528805</v>
      </c>
      <c r="E10" s="93">
        <f>'Table 1(Q2''20)'!E10/32.15074</f>
        <v>10.886219104132596</v>
      </c>
      <c r="F10" s="93">
        <f>'Table 1(Q2''20)'!F10/32.15074</f>
        <v>0.93310449463993683</v>
      </c>
      <c r="G10" s="93">
        <f>'Table 1(Q2''20)'!G10/32.15074</f>
        <v>0.93310449463993683</v>
      </c>
      <c r="H10" s="93">
        <f>'Table 1(Q2''20)'!H10/32.15074</f>
        <v>0.93310449463993683</v>
      </c>
      <c r="I10" s="93">
        <f>'Table 1(Q2''20)'!I10/32.15074</f>
        <v>0.31103483154664557</v>
      </c>
      <c r="J10" s="93">
        <f>'Table 1(Q2''20)'!J10/32.15074</f>
        <v>7.324805427588027E-2</v>
      </c>
      <c r="K10" s="93">
        <f>'Table 1(Q2''20)'!K10/32.15074</f>
        <v>0.62206966309329115</v>
      </c>
      <c r="L10" s="126">
        <f t="shared" si="1"/>
        <v>-0.76450208514702855</v>
      </c>
      <c r="M10" s="230" t="str">
        <f t="shared" si="1"/>
        <v>&gt;±300%</v>
      </c>
      <c r="N10" s="76"/>
      <c r="O10" s="93">
        <f>'Table 1(Q2''20)'!O10/32.15074</f>
        <v>2.0217264050531965</v>
      </c>
      <c r="P10" s="93">
        <f>'Table 1(Q2''20)'!P10/32.15074</f>
        <v>-1.2441393261865823</v>
      </c>
      <c r="Q10" s="93">
        <f>'Table 1(Q2''20)'!Q10/32.15074</f>
        <v>1.8662089892798737</v>
      </c>
      <c r="R10" s="93">
        <f>'Table 1(Q2''20)'!R10/32.15074</f>
        <v>-0.15551741577332279</v>
      </c>
      <c r="S10" s="93">
        <f>'Table 1(Q2''20)'!S10/32.15074</f>
        <v>0.77758707886661393</v>
      </c>
      <c r="T10" s="93">
        <f>'Table 1(Q2''20)'!T10/32.15074</f>
        <v>-1.3996567419599051</v>
      </c>
      <c r="U10" s="93">
        <f>'Table 1(Q2''20)'!U10/32.15074</f>
        <v>4.6655224731996841</v>
      </c>
      <c r="V10" s="93">
        <f>'Table 1(Q2''20)'!V10/32.15074</f>
        <v>1.8662089892798737</v>
      </c>
      <c r="W10" s="93">
        <f>'Table 1(Q2''20)'!W10/32.15074</f>
        <v>-3.2658657312397787</v>
      </c>
      <c r="X10" s="93">
        <f>'Table 1(Q2''20)'!X10/32.15074</f>
        <v>-2.332761236599842</v>
      </c>
      <c r="Y10" s="93">
        <f>'Table 1(Q2''20)'!Y10/32.15074</f>
        <v>-1.8662089892798737</v>
      </c>
      <c r="Z10" s="93">
        <f>'Table 1(Q2''20)'!Z10/32.15074</f>
        <v>2.332761236599842</v>
      </c>
      <c r="AA10" s="93">
        <f>'Table 1(Q2''20)'!AA10/32.15074</f>
        <v>-0.31103483154664557</v>
      </c>
      <c r="AB10" s="93">
        <f>'Table 1(Q2''20)'!AB10/32.15074</f>
        <v>0.77758707886661393</v>
      </c>
      <c r="AC10" s="93">
        <f>'Table 1(Q2''20)'!AC10/32.15074</f>
        <v>-0.15551741577332279</v>
      </c>
      <c r="AD10" s="93">
        <f>'Table 1(Q2''20)'!AD10/32.15074</f>
        <v>1.7106915735065507</v>
      </c>
      <c r="AE10" s="93">
        <f>'Table 1(Q2''20)'!AE10/32.15074</f>
        <v>-0.62206966309329115</v>
      </c>
      <c r="AF10" s="93">
        <f>'Table 1(Q2''20)'!AF10/32.15074</f>
        <v>-0.62206966309329115</v>
      </c>
      <c r="AG10" s="93">
        <f>'Table 1(Q2''20)'!AG10/32.15074</f>
        <v>0.38248483302543407</v>
      </c>
      <c r="AH10" s="93">
        <f>'Table 1(Q2''20)'!AH10/32.15074</f>
        <v>-0.86202933445194596</v>
      </c>
      <c r="AI10" s="93">
        <f>'Table 1(Q2''20)'!AI10/32.15074</f>
        <v>-0.92550674491690288</v>
      </c>
      <c r="AJ10" s="93">
        <f>'Table 1(Q2''20)'!AJ10/32.15074</f>
        <v>1.478299300619295</v>
      </c>
      <c r="AK10" s="93">
        <f>'Table 1(Q2''20)'!AK10/32.15074</f>
        <v>1.27885926327997</v>
      </c>
      <c r="AL10" s="93">
        <f>'Table 1(Q2''20)'!AL10/32.15074</f>
        <v>1.1110164182846181</v>
      </c>
      <c r="AM10" s="230" t="str">
        <f t="shared" si="6"/>
        <v>N/A</v>
      </c>
      <c r="AN10" s="71">
        <f t="shared" si="7"/>
        <v>-0.131244187546388</v>
      </c>
      <c r="AO10" s="92"/>
      <c r="AP10" s="93">
        <f t="shared" si="21"/>
        <v>10.108632025265983</v>
      </c>
      <c r="AQ10" s="93">
        <f t="shared" si="22"/>
        <v>0.77758707886661416</v>
      </c>
      <c r="AR10" s="93">
        <f t="shared" si="9"/>
        <v>1.7106915735065509</v>
      </c>
      <c r="AS10" s="93">
        <f t="shared" si="10"/>
        <v>-0.62206966309329115</v>
      </c>
      <c r="AT10" s="93">
        <f t="shared" si="11"/>
        <v>6.5317314624795575</v>
      </c>
      <c r="AU10" s="93">
        <f t="shared" si="12"/>
        <v>-5.5986269678396212</v>
      </c>
      <c r="AV10" s="93">
        <f t="shared" si="13"/>
        <v>0.46655224731996836</v>
      </c>
      <c r="AW10" s="93">
        <f t="shared" si="14"/>
        <v>0.46655224731996836</v>
      </c>
      <c r="AX10" s="93">
        <f t="shared" si="15"/>
        <v>1.5551741577332279</v>
      </c>
      <c r="AY10" s="93">
        <f t="shared" si="16"/>
        <v>-1.2441393261865823</v>
      </c>
      <c r="AZ10" s="93">
        <f t="shared" si="17"/>
        <v>-0.47954450142651189</v>
      </c>
      <c r="BA10" s="93">
        <f t="shared" si="18"/>
        <v>0.55279255570239216</v>
      </c>
      <c r="BB10" s="93">
        <f t="shared" si="23"/>
        <v>2.3898756815645879</v>
      </c>
      <c r="BC10" s="126" t="str">
        <f t="shared" si="19"/>
        <v>N/A</v>
      </c>
      <c r="BD10" s="126" t="str">
        <f t="shared" si="20"/>
        <v>&gt;±300%</v>
      </c>
      <c r="BE10" s="78"/>
      <c r="BF10" s="32">
        <f t="shared" si="24"/>
        <v>2.9426682372669806</v>
      </c>
      <c r="BG10" s="78"/>
    </row>
    <row r="11" spans="1:60" ht="13.5" x14ac:dyDescent="0.35">
      <c r="B11" s="128" t="s">
        <v>14</v>
      </c>
      <c r="C11" s="94"/>
      <c r="D11" s="94">
        <f t="shared" ref="D11:I11" si="25">D4+D10</f>
        <v>181.79985903901436</v>
      </c>
      <c r="E11" s="94">
        <f t="shared" si="25"/>
        <v>162.20466465157568</v>
      </c>
      <c r="F11" s="94">
        <f t="shared" si="25"/>
        <v>192.37504331160028</v>
      </c>
      <c r="G11" s="94">
        <f t="shared" si="25"/>
        <v>188.48710791726725</v>
      </c>
      <c r="H11" s="94">
        <f t="shared" si="25"/>
        <v>191.44193881696037</v>
      </c>
      <c r="I11" s="94">
        <f t="shared" si="25"/>
        <v>190.81986915386705</v>
      </c>
      <c r="J11" s="94">
        <f>J4+J10</f>
        <v>189.62903807439176</v>
      </c>
      <c r="K11" s="94">
        <f t="shared" ref="K11" si="26">K4+K10</f>
        <v>161.33387390643648</v>
      </c>
      <c r="L11" s="107">
        <f t="shared" si="1"/>
        <v>-6.2406031654652638E-3</v>
      </c>
      <c r="M11" s="107">
        <f t="shared" si="1"/>
        <v>-0.14921324526708324</v>
      </c>
      <c r="N11" s="76"/>
      <c r="O11" s="94">
        <f t="shared" ref="O11:AE11" si="27">O4+O10</f>
        <v>42.922806753437087</v>
      </c>
      <c r="P11" s="94">
        <f t="shared" si="27"/>
        <v>42.767289337663769</v>
      </c>
      <c r="Q11" s="94">
        <f t="shared" si="27"/>
        <v>44.166946079623671</v>
      </c>
      <c r="R11" s="94">
        <f t="shared" si="27"/>
        <v>47.899364058183409</v>
      </c>
      <c r="S11" s="94">
        <f t="shared" si="27"/>
        <v>52.25385169983646</v>
      </c>
      <c r="T11" s="94">
        <f t="shared" si="27"/>
        <v>48.832468552823357</v>
      </c>
      <c r="U11" s="94">
        <f t="shared" si="27"/>
        <v>44.166946079623671</v>
      </c>
      <c r="V11" s="94">
        <f t="shared" si="27"/>
        <v>53.186956194476394</v>
      </c>
      <c r="W11" s="94">
        <f t="shared" si="27"/>
        <v>47.121776979316799</v>
      </c>
      <c r="X11" s="94">
        <f t="shared" si="27"/>
        <v>44.011428663850339</v>
      </c>
      <c r="Y11" s="94">
        <f t="shared" si="27"/>
        <v>42.456254506117119</v>
      </c>
      <c r="Z11" s="94">
        <f t="shared" si="27"/>
        <v>50.698677542103233</v>
      </c>
      <c r="AA11" s="94">
        <f t="shared" si="27"/>
        <v>48.36591630550339</v>
      </c>
      <c r="AB11" s="94">
        <f>AB4+AB10</f>
        <v>49.921090463236617</v>
      </c>
      <c r="AC11" s="94">
        <f t="shared" si="27"/>
        <v>40.279010685290608</v>
      </c>
      <c r="AD11" s="94">
        <f t="shared" si="27"/>
        <v>51.631782036743168</v>
      </c>
      <c r="AE11" s="94">
        <f t="shared" si="27"/>
        <v>51.165229789423194</v>
      </c>
      <c r="AF11" s="94">
        <f>AF4+AF10</f>
        <v>48.05488147395674</v>
      </c>
      <c r="AG11" s="94">
        <f>AG4+AG10</f>
        <v>41.427279961088992</v>
      </c>
      <c r="AH11" s="94">
        <f t="shared" ref="AH11:AL11" si="28">AH4+AH10</f>
        <v>50.92614319847619</v>
      </c>
      <c r="AI11" s="94">
        <f t="shared" si="28"/>
        <v>46.67483508404186</v>
      </c>
      <c r="AJ11" s="94">
        <f t="shared" si="28"/>
        <v>50.600779830784717</v>
      </c>
      <c r="AK11" s="94">
        <f t="shared" si="28"/>
        <v>39.924956496254481</v>
      </c>
      <c r="AL11" s="94">
        <f t="shared" si="28"/>
        <v>30.76865784658256</v>
      </c>
      <c r="AM11" s="107">
        <f t="shared" si="6"/>
        <v>-0.3958180236294977</v>
      </c>
      <c r="AN11" s="107">
        <f t="shared" si="7"/>
        <v>-0.22933772390036067</v>
      </c>
      <c r="AO11" s="92"/>
      <c r="AP11" s="94">
        <f t="shared" ref="AP11:AT11" si="29">AP4+AP10</f>
        <v>76.514568560474828</v>
      </c>
      <c r="AQ11" s="94">
        <f t="shared" si="29"/>
        <v>85.690096091100855</v>
      </c>
      <c r="AR11" s="94">
        <f t="shared" si="29"/>
        <v>92.066310137807079</v>
      </c>
      <c r="AS11" s="94">
        <f t="shared" si="29"/>
        <v>101.08632025265982</v>
      </c>
      <c r="AT11" s="94">
        <f t="shared" si="29"/>
        <v>97.353902274100065</v>
      </c>
      <c r="AU11" s="94">
        <f>AU4+AU10</f>
        <v>91.13320564316713</v>
      </c>
      <c r="AV11" s="94">
        <f>AV4+AV10</f>
        <v>93.154932048220346</v>
      </c>
      <c r="AW11" s="94">
        <f t="shared" si="14"/>
        <v>98.287006768740014</v>
      </c>
      <c r="AX11" s="94">
        <f t="shared" si="15"/>
        <v>91.910792722033776</v>
      </c>
      <c r="AY11" s="94">
        <f t="shared" si="16"/>
        <v>99.220111263379934</v>
      </c>
      <c r="AZ11" s="94">
        <f t="shared" si="17"/>
        <v>92.353423159565182</v>
      </c>
      <c r="BA11" s="94">
        <f t="shared" si="18"/>
        <v>97.275614914826576</v>
      </c>
      <c r="BB11" s="94">
        <f t="shared" si="23"/>
        <v>70.693614342837037</v>
      </c>
      <c r="BC11" s="107">
        <f t="shared" si="19"/>
        <v>-0.23453173770619251</v>
      </c>
      <c r="BD11" s="107">
        <f t="shared" si="20"/>
        <v>-0.27326479092693923</v>
      </c>
      <c r="BE11" s="78"/>
      <c r="BF11" s="34">
        <f>SUM(AH11:AK11)</f>
        <v>188.12671460955724</v>
      </c>
      <c r="BG11" s="78"/>
    </row>
    <row r="12" spans="1:60" ht="13.5" x14ac:dyDescent="0.35">
      <c r="B12" s="122"/>
      <c r="C12" s="92"/>
      <c r="D12" s="92"/>
      <c r="E12" s="92"/>
      <c r="F12" s="92"/>
      <c r="G12" s="92"/>
      <c r="H12" s="65"/>
      <c r="I12" s="65"/>
      <c r="J12" s="65"/>
      <c r="K12" s="65"/>
      <c r="L12" s="129"/>
      <c r="M12" s="231"/>
      <c r="N12" s="76"/>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231"/>
      <c r="AN12" s="231"/>
      <c r="AO12" s="92"/>
      <c r="AP12" s="67"/>
      <c r="AQ12" s="67"/>
      <c r="AR12" s="67"/>
      <c r="AS12" s="67"/>
      <c r="AT12" s="67"/>
      <c r="AU12" s="67"/>
      <c r="AV12" s="67"/>
      <c r="AW12" s="67"/>
      <c r="AX12" s="67"/>
      <c r="AY12" s="67"/>
      <c r="AZ12" s="67"/>
      <c r="BA12" s="67"/>
      <c r="BB12" s="67"/>
      <c r="BC12" s="129"/>
      <c r="BD12" s="129"/>
      <c r="BE12" s="78"/>
      <c r="BF12" s="7"/>
      <c r="BG12" s="78"/>
    </row>
    <row r="13" spans="1:60" ht="13.5" x14ac:dyDescent="0.35">
      <c r="A13" s="23"/>
      <c r="B13" s="122" t="s">
        <v>22</v>
      </c>
      <c r="C13" s="65"/>
      <c r="D13" s="65">
        <f t="shared" ref="D13:I13" si="30">SUM(D14:D16)</f>
        <v>61.584896646235826</v>
      </c>
      <c r="E13" s="65">
        <f t="shared" si="30"/>
        <v>63.295588219742378</v>
      </c>
      <c r="F13" s="65">
        <f t="shared" si="30"/>
        <v>53.031438778703077</v>
      </c>
      <c r="G13" s="65">
        <f t="shared" si="30"/>
        <v>57.230409004582789</v>
      </c>
      <c r="H13" s="65">
        <f t="shared" si="30"/>
        <v>58.94110057808934</v>
      </c>
      <c r="I13" s="65">
        <f t="shared" si="30"/>
        <v>60.185239904275917</v>
      </c>
      <c r="J13" s="65">
        <f>SUM(J14:J16)</f>
        <v>67.328834060152147</v>
      </c>
      <c r="K13" s="65">
        <f t="shared" ref="K13" si="31">SUM(K14:K16)</f>
        <v>59.566325493205596</v>
      </c>
      <c r="L13" s="66">
        <f t="shared" ref="L13:M16" si="32">IF(ISERROR(J13/I13),"N/A",IF(I13&lt;0,"N/A",IF(J13&lt;0,"N/A",IF(J13/I13-1&gt;300%,"&gt;±300%",IF(J13/I13-1&lt;-300%,"&gt;±300%",J13/I13-1)))))</f>
        <v>0.11869345652253038</v>
      </c>
      <c r="M13" s="66">
        <f t="shared" si="32"/>
        <v>-0.11529248464352526</v>
      </c>
      <c r="N13" s="76"/>
      <c r="O13" s="65">
        <f>'Table 1(Q2''20)'!O13/32.15074</f>
        <v>17.573467982385477</v>
      </c>
      <c r="P13" s="65">
        <f>'Table 1(Q2''20)'!P13/32.15074</f>
        <v>14.774154498465666</v>
      </c>
      <c r="Q13" s="65">
        <f>'Table 1(Q2''20)'!Q13/32.15074</f>
        <v>13.530015172279084</v>
      </c>
      <c r="R13" s="65">
        <f>'Table 1(Q2''20)'!R13/32.15074</f>
        <v>14.774154498465666</v>
      </c>
      <c r="S13" s="65">
        <f>'Table 1(Q2''20)'!S13/32.15074</f>
        <v>12.907945509185792</v>
      </c>
      <c r="T13" s="65">
        <f>'Table 1(Q2''20)'!T13/32.15074</f>
        <v>11.508288767225887</v>
      </c>
      <c r="U13" s="65">
        <f>'Table 1(Q2''20)'!U13/32.15074</f>
        <v>12.285875846092502</v>
      </c>
      <c r="V13" s="65">
        <f>'Table 1(Q2''20)'!V13/32.15074</f>
        <v>14.929671914238989</v>
      </c>
      <c r="W13" s="65">
        <f>'Table 1(Q2''20)'!W13/32.15074</f>
        <v>15.862776408878926</v>
      </c>
      <c r="X13" s="65">
        <f>'Table 1(Q2''20)'!X13/32.15074</f>
        <v>14.307602251145697</v>
      </c>
      <c r="Y13" s="65">
        <f>'Table 1(Q2''20)'!Y13/32.15074</f>
        <v>13.063462924959115</v>
      </c>
      <c r="Z13" s="65">
        <f>'Table 1(Q2''20)'!Z13/32.15074</f>
        <v>14.929671914238989</v>
      </c>
      <c r="AA13" s="65">
        <f>'Table 1(Q2''20)'!AA13/32.15074</f>
        <v>14.929671914238989</v>
      </c>
      <c r="AB13" s="65">
        <f>'Table 1(Q2''20)'!AB13/32.15074</f>
        <v>15.707258993105603</v>
      </c>
      <c r="AC13" s="65">
        <f>'Table 1(Q2''20)'!AC13/32.15074</f>
        <v>14.307602251145697</v>
      </c>
      <c r="AD13" s="65">
        <f>'Table 1(Q2''20)'!AD13/32.15074</f>
        <v>14.929671914238989</v>
      </c>
      <c r="AE13" s="65">
        <f>'Table 1(Q2''20)'!AE13/32.15074</f>
        <v>15.240706745785634</v>
      </c>
      <c r="AF13" s="65">
        <f>'Table 1(Q2''20)'!AF13/32.15074</f>
        <v>15.396224161558957</v>
      </c>
      <c r="AG13" s="65">
        <f>'Table 1(Q2''20)'!AG13/32.15074</f>
        <v>17.073255698247511</v>
      </c>
      <c r="AH13" s="65">
        <f>'Table 1(Q2''20)'!AH13/32.15074</f>
        <v>16.163180340071342</v>
      </c>
      <c r="AI13" s="65">
        <f>'Table 1(Q2''20)'!AI13/32.15074</f>
        <v>16.802392105340953</v>
      </c>
      <c r="AJ13" s="65">
        <f>'Table 1(Q2''20)'!AJ13/32.15074</f>
        <v>17.290005916492337</v>
      </c>
      <c r="AK13" s="65">
        <f>'Table 1(Q2''20)'!AK13/32.15074</f>
        <v>15.219111031957205</v>
      </c>
      <c r="AL13" s="65">
        <f>'Table 1(Q2''20)'!AL13/32.15074</f>
        <v>13.04008056689648</v>
      </c>
      <c r="AM13" s="66">
        <f>IF(ISERROR(AL13/AH13),"N/A",IF(AH13&lt;0,"N/A",IF(AL13&lt;0,"N/A",IF(AL13/AH13-1&gt;300%,"&gt;±300%",IF(AL13/AH13-1&lt;-300%,"&gt;±300%",AL13/AH13-1)))))</f>
        <v>-0.19322309764942447</v>
      </c>
      <c r="AN13" s="66">
        <f>IF(ISERROR(AL13/AK13),"N/A",IF(AK13&lt;0,"N/A",IF(AL13&lt;0,"N/A",IF(AL13/AK13-1&gt;300%,"&gt;±300%",IF(AL13/AK13-1&lt;-300%,"&gt;±300%",AL13/AK13-1)))))</f>
        <v>-0.14317725000397064</v>
      </c>
      <c r="AO13" s="92"/>
      <c r="AP13" s="65">
        <f>SUM(AP14:AP16)</f>
        <v>30.947965738891238</v>
      </c>
      <c r="AQ13" s="65">
        <f>SUM(AQ14:AQ16)</f>
        <v>32.347622480851143</v>
      </c>
      <c r="AR13" s="65">
        <f>SUM(Q13:R13)</f>
        <v>28.304169670744749</v>
      </c>
      <c r="AS13" s="65">
        <f>SUM(S13:T13)</f>
        <v>24.416234276411679</v>
      </c>
      <c r="AT13" s="65">
        <f>SUM(U13:V13)</f>
        <v>27.215547760331489</v>
      </c>
      <c r="AU13" s="65">
        <f>SUM(W13:X13)</f>
        <v>30.170378660024625</v>
      </c>
      <c r="AV13" s="65">
        <f>SUM(Y13:Z13)</f>
        <v>27.993134839198106</v>
      </c>
      <c r="AW13" s="65">
        <f>SUM(AA13:AB13)</f>
        <v>30.636930907344592</v>
      </c>
      <c r="AX13" s="65">
        <f>SUM(AC13:AD13)</f>
        <v>29.237274165384687</v>
      </c>
      <c r="AY13" s="65">
        <f>SUM(AE13:AF13)</f>
        <v>30.636930907344592</v>
      </c>
      <c r="AZ13" s="65">
        <f>SUM(AG13:AH13)</f>
        <v>33.236436038318857</v>
      </c>
      <c r="BA13" s="65">
        <f>SUM(AI13:AJ13)</f>
        <v>34.09239802183329</v>
      </c>
      <c r="BB13" s="65">
        <f t="shared" ref="BB13:BB16" si="33">SUM(AK13:AL13)</f>
        <v>28.259191598853683</v>
      </c>
      <c r="BC13" s="66">
        <f>IF(ISERROR(BB13/AZ13),"N/A",IF(AZ13&lt;0,"N/A",IF(BB13&lt;0,"N/A",IF(BB13/AZ13-1&gt;300%,"&gt;±300%",IF(BB13/AZ13-1&lt;-300%,"&gt;±300%",BB13/AZ13-1)))))</f>
        <v>-0.14975265199093024</v>
      </c>
      <c r="BD13" s="66">
        <f>IF(ISERROR(BB13/BA13),"N/A",IF(BA13&lt;0,"N/A",IF(BB13&lt;0,"N/A",IF(BB13/BA13-1&gt;300%,"&gt;±300%",IF(BB13/BA13-1&lt;-300%,"&gt;±300%",BB13/BA13-1)))))</f>
        <v>-0.17109991556604298</v>
      </c>
      <c r="BE13" s="78"/>
      <c r="BF13" s="65">
        <f t="shared" ref="BF13:BF16" si="34">SUM(AI13:AL13)</f>
        <v>62.351589620686973</v>
      </c>
      <c r="BG13" s="78"/>
    </row>
    <row r="14" spans="1:60" ht="13.5" x14ac:dyDescent="0.35">
      <c r="B14" s="67"/>
      <c r="C14" s="67" t="s">
        <v>4</v>
      </c>
      <c r="D14" s="67">
        <f>'Table 1(Q2''20)'!D14/32.15074</f>
        <v>34.835901133224304</v>
      </c>
      <c r="E14" s="67">
        <f>'Table 1(Q2''20)'!E14/32.15074</f>
        <v>39.034871359104024</v>
      </c>
      <c r="F14" s="67">
        <f>'Table 1(Q2''20)'!F14/32.15074</f>
        <v>36.857627538277505</v>
      </c>
      <c r="G14" s="67">
        <f>'Table 1(Q2''20)'!G14/32.15074</f>
        <v>37.635214617144115</v>
      </c>
      <c r="H14" s="67">
        <f>'Table 1(Q2''20)'!H14/32.15074</f>
        <v>41.212115179930542</v>
      </c>
      <c r="I14" s="67">
        <f>'Table 1(Q2''20)'!I14/32.15074</f>
        <v>44.166946079623671</v>
      </c>
      <c r="J14" s="67">
        <f>'Table 1(Q2''20)'!J14/32.15074</f>
        <v>50.697151466665474</v>
      </c>
      <c r="K14" s="67">
        <f>'Table 1(Q2''20)'!K14/32.15074</f>
        <v>45.740545980473371</v>
      </c>
      <c r="L14" s="68">
        <f t="shared" si="32"/>
        <v>0.14785277151083132</v>
      </c>
      <c r="M14" s="68">
        <f t="shared" si="32"/>
        <v>-9.7768914875842383E-2</v>
      </c>
      <c r="N14" s="76"/>
      <c r="O14" s="67">
        <f>'Table 1(Q2''20)'!O14/32.15074</f>
        <v>11.352771351452564</v>
      </c>
      <c r="P14" s="67">
        <f>'Table 1(Q2''20)'!P14/32.15074</f>
        <v>9.4865623621726911</v>
      </c>
      <c r="Q14" s="67">
        <f>'Table 1(Q2''20)'!Q14/32.15074</f>
        <v>9.7975971937193354</v>
      </c>
      <c r="R14" s="67">
        <f>'Table 1(Q2''20)'!R14/32.15074</f>
        <v>9.6420797779460141</v>
      </c>
      <c r="S14" s="67">
        <f>'Table 1(Q2''20)'!S14/32.15074</f>
        <v>9.1755275306260451</v>
      </c>
      <c r="T14" s="67">
        <f>'Table 1(Q2''20)'!T14/32.15074</f>
        <v>8.2424230359861088</v>
      </c>
      <c r="U14" s="67">
        <f>'Table 1(Q2''20)'!U14/32.15074</f>
        <v>8.7089752833060761</v>
      </c>
      <c r="V14" s="67">
        <f>'Table 1(Q2''20)'!V14/32.15074</f>
        <v>10.57518427258595</v>
      </c>
      <c r="W14" s="67">
        <f>'Table 1(Q2''20)'!W14/32.15074</f>
        <v>9.7975971937193354</v>
      </c>
      <c r="X14" s="67">
        <f>'Table 1(Q2''20)'!X14/32.15074</f>
        <v>8.7089752833060761</v>
      </c>
      <c r="Y14" s="67">
        <f>'Table 1(Q2''20)'!Y14/32.15074</f>
        <v>9.3310449463993681</v>
      </c>
      <c r="Z14" s="67">
        <f>'Table 1(Q2''20)'!Z14/32.15074</f>
        <v>10.264149441039304</v>
      </c>
      <c r="AA14" s="67">
        <f>'Table 1(Q2''20)'!AA14/32.15074</f>
        <v>10.264149441039304</v>
      </c>
      <c r="AB14" s="67">
        <f>'Table 1(Q2''20)'!AB14/32.15074</f>
        <v>11.352771351452564</v>
      </c>
      <c r="AC14" s="67">
        <f>'Table 1(Q2''20)'!AC14/32.15074</f>
        <v>10.264149441039304</v>
      </c>
      <c r="AD14" s="67">
        <f>'Table 1(Q2''20)'!AD14/32.15074</f>
        <v>10.730701688359273</v>
      </c>
      <c r="AE14" s="67">
        <f>'Table 1(Q2''20)'!AE14/32.15074</f>
        <v>11.352771351452564</v>
      </c>
      <c r="AF14" s="67">
        <f>'Table 1(Q2''20)'!AF14/32.15074</f>
        <v>11.819323598772533</v>
      </c>
      <c r="AG14" s="67">
        <f>'Table 1(Q2''20)'!AG14/32.15074</f>
        <v>12.856447533346808</v>
      </c>
      <c r="AH14" s="67">
        <f>'Table 1(Q2''20)'!AH14/32.15074</f>
        <v>12.024812914947082</v>
      </c>
      <c r="AI14" s="67">
        <f>'Table 1(Q2''20)'!AI14/32.15074</f>
        <v>12.752428093412469</v>
      </c>
      <c r="AJ14" s="67">
        <f>'Table 1(Q2''20)'!AJ14/32.15074</f>
        <v>13.063462924959113</v>
      </c>
      <c r="AK14" s="67">
        <f>'Table 1(Q2''20)'!AK14/32.15074</f>
        <v>12.62568073573002</v>
      </c>
      <c r="AL14" s="67">
        <f>'Table 1(Q2''20)'!AL14/32.15074</f>
        <v>9.6020438931082364</v>
      </c>
      <c r="AM14" s="68">
        <f>IF(ISERROR(AL14/AH14),"N/A",IF(AH14&lt;0,"N/A",IF(AL14&lt;0,"N/A",IF(AL14/AH14-1&gt;300%,"&gt;±300%",IF(AL14/AH14-1&lt;-300%,"&gt;±300%",AL14/AH14-1)))))</f>
        <v>-0.20148080797392665</v>
      </c>
      <c r="AN14" s="68">
        <f>IF(ISERROR(AL14/AK14),"N/A",IF(AK14&lt;0,"N/A",IF(AL14&lt;0,"N/A",IF(AL14/AK14-1&gt;300%,"&gt;±300%",IF(AL14/AK14-1&lt;-300%,"&gt;±300%",AL14/AK14-1)))))</f>
        <v>-0.23948307468800856</v>
      </c>
      <c r="AO14" s="92"/>
      <c r="AP14" s="69">
        <f>E14-AQ14</f>
        <v>18.195537645478769</v>
      </c>
      <c r="AQ14" s="69">
        <f>SUM(O14:P14)</f>
        <v>20.839333713625255</v>
      </c>
      <c r="AR14" s="69">
        <f>SUM(Q14:R14)</f>
        <v>19.439676971665349</v>
      </c>
      <c r="AS14" s="69">
        <f>SUM(S14:T14)</f>
        <v>17.417950566612156</v>
      </c>
      <c r="AT14" s="69">
        <f>SUM(U14:V14)</f>
        <v>19.284159555892025</v>
      </c>
      <c r="AU14" s="69">
        <f>SUM(W14:X14)</f>
        <v>18.506572477025411</v>
      </c>
      <c r="AV14" s="69">
        <f>SUM(Y14:Z14)</f>
        <v>19.595194387438674</v>
      </c>
      <c r="AW14" s="69">
        <f>SUM(AA14:AB14)</f>
        <v>21.616920792491868</v>
      </c>
      <c r="AX14" s="69">
        <f>SUM(AC14:AD14)</f>
        <v>20.994851129398576</v>
      </c>
      <c r="AY14" s="69">
        <f>SUM(AE14:AF14)</f>
        <v>23.172094950225095</v>
      </c>
      <c r="AZ14" s="69">
        <f>SUM(AG14:AH14)</f>
        <v>24.88126044829389</v>
      </c>
      <c r="BA14" s="69">
        <f>SUM(AI14:AJ14)</f>
        <v>25.81589101837158</v>
      </c>
      <c r="BB14" s="69">
        <f t="shared" si="33"/>
        <v>22.227724628838256</v>
      </c>
      <c r="BC14" s="68">
        <f>IF(ISERROR(BB14/AZ14),"N/A",IF(AZ14&lt;0,"N/A",IF(BB14&lt;0,"N/A",IF(BB14/AZ14-1&gt;300%,"&gt;±300%",IF(BB14/AZ14-1&lt;-300%,"&gt;±300%",BB14/AZ14-1)))))</f>
        <v>-0.10664796604536919</v>
      </c>
      <c r="BD14" s="68">
        <f>IF(ISERROR(BB14/BA14),"N/A",IF(BA14&lt;0,"N/A",IF(BB14&lt;0,"N/A",IF(BB14/BA14-1&gt;300%,"&gt;±300%",IF(BB14/BA14-1&lt;-300%,"&gt;±300%",BB14/BA14-1)))))</f>
        <v>-0.13899060803207786</v>
      </c>
      <c r="BE14" s="78"/>
      <c r="BF14" s="69">
        <f t="shared" si="34"/>
        <v>48.04361564720984</v>
      </c>
      <c r="BG14" s="78"/>
    </row>
    <row r="15" spans="1:60" ht="13.5" x14ac:dyDescent="0.35">
      <c r="B15" s="67"/>
      <c r="C15" s="67" t="s">
        <v>5</v>
      </c>
      <c r="D15" s="67">
        <f>'Table 1(Q2''20)'!D15/32.15074</f>
        <v>26.593478097238197</v>
      </c>
      <c r="E15" s="67">
        <f>'Table 1(Q2''20)'!E15/32.15074</f>
        <v>24.105199444865033</v>
      </c>
      <c r="F15" s="67">
        <f>'Table 1(Q2''20)'!F15/32.15074</f>
        <v>16.018293824652247</v>
      </c>
      <c r="G15" s="67">
        <f>'Table 1(Q2''20)'!G15/32.15074</f>
        <v>19.439676971665349</v>
      </c>
      <c r="H15" s="67">
        <f>'Table 1(Q2''20)'!H15/32.15074</f>
        <v>17.417950566612152</v>
      </c>
      <c r="I15" s="67">
        <f>'Table 1(Q2''20)'!I15/32.15074</f>
        <v>15.707258993105603</v>
      </c>
      <c r="J15" s="67">
        <f>'Table 1(Q2''20)'!J15/32.15074</f>
        <v>14.823043709397233</v>
      </c>
      <c r="K15" s="67">
        <f>'Table 1(Q2''20)'!K15/32.15074</f>
        <v>12.063616168564467</v>
      </c>
      <c r="L15" s="68">
        <f t="shared" si="32"/>
        <v>-5.6293417208978291E-2</v>
      </c>
      <c r="M15" s="68">
        <f t="shared" si="32"/>
        <v>-0.1861579574971769</v>
      </c>
      <c r="N15" s="76"/>
      <c r="O15" s="69">
        <f>'Table 1(Q2''20)'!O15/32.15074</f>
        <v>6.2206966309329115</v>
      </c>
      <c r="P15" s="69">
        <f>'Table 1(Q2''20)'!P15/32.15074</f>
        <v>5.2875921362929752</v>
      </c>
      <c r="Q15" s="69">
        <f>'Table 1(Q2''20)'!Q15/32.15074</f>
        <v>3.7324179785597473</v>
      </c>
      <c r="R15" s="69">
        <f>'Table 1(Q2''20)'!R15/32.15074</f>
        <v>5.1320747205196522</v>
      </c>
      <c r="S15" s="69">
        <f>'Table 1(Q2''20)'!S15/32.15074</f>
        <v>3.7324179785597473</v>
      </c>
      <c r="T15" s="69">
        <f>'Table 1(Q2''20)'!T15/32.15074</f>
        <v>3.2658657312397787</v>
      </c>
      <c r="U15" s="69">
        <f>'Table 1(Q2''20)'!U15/32.15074</f>
        <v>3.5769005627864243</v>
      </c>
      <c r="V15" s="69">
        <f>'Table 1(Q2''20)'!V15/32.15074</f>
        <v>4.354487641653038</v>
      </c>
      <c r="W15" s="69">
        <f>'Table 1(Q2''20)'!W15/32.15074</f>
        <v>6.0651792151595894</v>
      </c>
      <c r="X15" s="69">
        <f>'Table 1(Q2''20)'!X15/32.15074</f>
        <v>5.5986269678396203</v>
      </c>
      <c r="Y15" s="69">
        <f>'Table 1(Q2''20)'!Y15/32.15074</f>
        <v>3.7324179785597473</v>
      </c>
      <c r="Z15" s="69">
        <f>'Table 1(Q2''20)'!Z15/32.15074</f>
        <v>4.6655224731996841</v>
      </c>
      <c r="AA15" s="69">
        <f>'Table 1(Q2''20)'!AA15/32.15074</f>
        <v>4.6655224731996841</v>
      </c>
      <c r="AB15" s="69">
        <f>'Table 1(Q2''20)'!AB15/32.15074</f>
        <v>4.354487641653038</v>
      </c>
      <c r="AC15" s="69">
        <f>'Table 1(Q2''20)'!AC15/32.15074</f>
        <v>4.0434528101063929</v>
      </c>
      <c r="AD15" s="69">
        <f>'Table 1(Q2''20)'!AD15/32.15074</f>
        <v>4.1989702258797159</v>
      </c>
      <c r="AE15" s="69">
        <f>'Table 1(Q2''20)'!AE15/32.15074</f>
        <v>3.8879353943330699</v>
      </c>
      <c r="AF15" s="69">
        <f>'Table 1(Q2''20)'!AF15/32.15074</f>
        <v>3.5769005627864243</v>
      </c>
      <c r="AG15" s="67">
        <f>'Table 1(Q2''20)'!AG15/32.15074</f>
        <v>3.7465620550374497</v>
      </c>
      <c r="AH15" s="67">
        <f>'Table 1(Q2''20)'!AH15/32.15074</f>
        <v>3.704294092942793</v>
      </c>
      <c r="AI15" s="67">
        <f>'Table 1(Q2''20)'!AI15/32.15074</f>
        <v>3.6204122769572424</v>
      </c>
      <c r="AJ15" s="67">
        <f>'Table 1(Q2''20)'!AJ15/32.15074</f>
        <v>3.7517752844597476</v>
      </c>
      <c r="AK15" s="67">
        <f>'Table 1(Q2''20)'!AK15/32.15074</f>
        <v>2.1718355179172972</v>
      </c>
      <c r="AL15" s="67">
        <f>'Table 1(Q2''20)'!AL15/32.15074</f>
        <v>3.0215038909374581</v>
      </c>
      <c r="AM15" s="68">
        <f>IF(ISERROR(AL15/AH15),"N/A",IF(AH15&lt;0,"N/A",IF(AL15&lt;0,"N/A",IF(AL15/AH15-1&gt;300%,"&gt;±300%",IF(AL15/AH15-1&lt;-300%,"&gt;±300%",AL15/AH15-1)))))</f>
        <v>-0.18432397236119757</v>
      </c>
      <c r="AN15" s="68">
        <f>IF(ISERROR(AL15/AK15),"N/A",IF(AK15&lt;0,"N/A",IF(AL15&lt;0,"N/A",IF(AL15/AK15-1&gt;300%,"&gt;±300%",IF(AL15/AK15-1&lt;-300%,"&gt;±300%",AL15/AK15-1)))))</f>
        <v>0.39122132685027577</v>
      </c>
      <c r="AO15" s="92"/>
      <c r="AP15" s="69">
        <f>E15-AQ15</f>
        <v>12.596910677639146</v>
      </c>
      <c r="AQ15" s="69">
        <f>SUM(O15:P15)</f>
        <v>11.508288767225887</v>
      </c>
      <c r="AR15" s="69">
        <f>SUM(Q15:R15)</f>
        <v>8.8644926990793991</v>
      </c>
      <c r="AS15" s="69">
        <f>SUM(S15:T15)</f>
        <v>6.9982837097995265</v>
      </c>
      <c r="AT15" s="69">
        <f>SUM(U15:V15)</f>
        <v>7.9313882044394628</v>
      </c>
      <c r="AU15" s="69">
        <f>SUM(W15:X15)</f>
        <v>11.66380618299921</v>
      </c>
      <c r="AV15" s="69">
        <f>SUM(Y15:Z15)</f>
        <v>8.3979404517594318</v>
      </c>
      <c r="AW15" s="69">
        <f>SUM(AA15:AB15)</f>
        <v>9.0200101148527221</v>
      </c>
      <c r="AX15" s="69">
        <f>SUM(AC15:AD15)</f>
        <v>8.2424230359861088</v>
      </c>
      <c r="AY15" s="69">
        <f>SUM(AE15:AF15)</f>
        <v>7.4648359571194938</v>
      </c>
      <c r="AZ15" s="69">
        <f>SUM(AG15:AH15)</f>
        <v>7.4508561479802431</v>
      </c>
      <c r="BA15" s="69">
        <f>SUM(AI15:AJ15)</f>
        <v>7.3721875614169896</v>
      </c>
      <c r="BB15" s="69">
        <f t="shared" si="33"/>
        <v>5.1933394088547553</v>
      </c>
      <c r="BC15" s="68">
        <f>IF(ISERROR(BB15/AZ15),"N/A",IF(AZ15&lt;0,"N/A",IF(BB15&lt;0,"N/A",IF(BB15/AZ15-1&gt;300%,"&gt;±300%",IF(BB15/AZ15-1&lt;-300%,"&gt;±300%",BB15/AZ15-1)))))</f>
        <v>-0.30298756200486421</v>
      </c>
      <c r="BD15" s="68">
        <f>IF(ISERROR(BB15/BA15),"N/A",IF(BA15&lt;0,"N/A",IF(BB15&lt;0,"N/A",IF(BB15/BA15-1&gt;300%,"&gt;±300%",IF(BB15/BA15-1&lt;-300%,"&gt;±300%",BB15/BA15-1)))))</f>
        <v>-0.29554974482274887</v>
      </c>
      <c r="BE15" s="78"/>
      <c r="BF15" s="13">
        <f t="shared" si="34"/>
        <v>12.565526970271746</v>
      </c>
      <c r="BG15" s="78"/>
    </row>
    <row r="16" spans="1:60" ht="13.5" x14ac:dyDescent="0.35">
      <c r="B16" s="67"/>
      <c r="C16" s="67" t="s">
        <v>6</v>
      </c>
      <c r="D16" s="67">
        <f>'Table 1(Q2''20)'!D16/32.15074</f>
        <v>0.15551741577332279</v>
      </c>
      <c r="E16" s="67">
        <f>'Table 1(Q2''20)'!E16/32.15074</f>
        <v>0.15551741577332279</v>
      </c>
      <c r="F16" s="67">
        <f>'Table 1(Q2''20)'!F16/32.15074</f>
        <v>0.15551741577332279</v>
      </c>
      <c r="G16" s="67">
        <f>'Table 1(Q2''20)'!G16/32.15074</f>
        <v>0.15551741577332279</v>
      </c>
      <c r="H16" s="67">
        <f>'Table 1(Q2''20)'!H16/32.15074</f>
        <v>0.31103483154664557</v>
      </c>
      <c r="I16" s="67">
        <f>'Table 1(Q2''20)'!I16/32.15074</f>
        <v>0.31103483154664557</v>
      </c>
      <c r="J16" s="67">
        <f>'Table 1(Q2''20)'!J16/32.15074</f>
        <v>1.8086388840894374</v>
      </c>
      <c r="K16" s="67">
        <f>'Table 1(Q2''20)'!K16/32.15074</f>
        <v>1.7621633441677598</v>
      </c>
      <c r="L16" s="68" t="str">
        <f t="shared" si="32"/>
        <v>&gt;±300%</v>
      </c>
      <c r="M16" s="68">
        <f t="shared" si="32"/>
        <v>-2.5696417527303006E-2</v>
      </c>
      <c r="N16" s="76"/>
      <c r="O16" s="69">
        <f>'Table 1(Q2''20)'!O16/32.15074</f>
        <v>0</v>
      </c>
      <c r="P16" s="69">
        <f>'Table 1(Q2''20)'!P16/32.15074</f>
        <v>0</v>
      </c>
      <c r="Q16" s="67">
        <f>'Table 1(Q2''20)'!Q16/32.15074</f>
        <v>0</v>
      </c>
      <c r="R16" s="67">
        <f>'Table 1(Q2''20)'!R16/32.15074</f>
        <v>0</v>
      </c>
      <c r="S16" s="67">
        <f>'Table 1(Q2''20)'!S16/32.15074</f>
        <v>0</v>
      </c>
      <c r="T16" s="67">
        <f>'Table 1(Q2''20)'!T16/32.15074</f>
        <v>0</v>
      </c>
      <c r="U16" s="67">
        <f>'Table 1(Q2''20)'!U16/32.15074</f>
        <v>0</v>
      </c>
      <c r="V16" s="67">
        <f>'Table 1(Q2''20)'!V16/32.15074</f>
        <v>0</v>
      </c>
      <c r="W16" s="67">
        <f>'Table 1(Q2''20)'!W16/32.15074</f>
        <v>0</v>
      </c>
      <c r="X16" s="67">
        <f>'Table 1(Q2''20)'!X16/32.15074</f>
        <v>0</v>
      </c>
      <c r="Y16" s="67">
        <f>'Table 1(Q2''20)'!Y16/32.15074</f>
        <v>0</v>
      </c>
      <c r="Z16" s="67">
        <f>'Table 1(Q2''20)'!Z16/32.15074</f>
        <v>0</v>
      </c>
      <c r="AA16" s="67">
        <f>'Table 1(Q2''20)'!AA16/32.15074</f>
        <v>0</v>
      </c>
      <c r="AB16" s="67">
        <f>'Table 1(Q2''20)'!AB16/32.15074</f>
        <v>0</v>
      </c>
      <c r="AC16" s="67">
        <f>'Table 1(Q2''20)'!AC16/32.15074</f>
        <v>0</v>
      </c>
      <c r="AD16" s="67">
        <f>'Table 1(Q2''20)'!AD16/32.15074</f>
        <v>0</v>
      </c>
      <c r="AE16" s="67">
        <f>'Table 1(Q2''20)'!AE16/32.15074</f>
        <v>0</v>
      </c>
      <c r="AF16" s="67">
        <f>'Table 1(Q2''20)'!AF16/32.15074</f>
        <v>0</v>
      </c>
      <c r="AG16" s="67">
        <f>'Table 1(Q2''20)'!AG16/32.15074</f>
        <v>0.47024610986325377</v>
      </c>
      <c r="AH16" s="67">
        <f>'Table 1(Q2''20)'!AH16/32.15074</f>
        <v>0.43407333218146493</v>
      </c>
      <c r="AI16" s="67">
        <f>'Table 1(Q2''20)'!AI16/32.15074</f>
        <v>0.42955173497124138</v>
      </c>
      <c r="AJ16" s="67">
        <f>'Table 1(Q2''20)'!AJ16/32.15074</f>
        <v>0.47476770707347732</v>
      </c>
      <c r="AK16" s="67">
        <f>'Table 1(Q2''20)'!AK16/32.15074</f>
        <v>0.42159477830988812</v>
      </c>
      <c r="AL16" s="67">
        <f>'Table 1(Q2''20)'!AL16/32.15074</f>
        <v>0.41653278285078538</v>
      </c>
      <c r="AM16" s="68">
        <f>IF(ISERROR(AL16/AH16),"N/A",IF(AH16&lt;0,"N/A",IF(AL16&lt;0,"N/A",IF(AL16/AH16-1&gt;300%,"&gt;±300%",IF(AL16/AH16-1&lt;-300%,"&gt;±300%",AL16/AH16-1)))))</f>
        <v>-4.0409184417131372E-2</v>
      </c>
      <c r="AN16" s="68">
        <f>IF(ISERROR(AL16/AK16),"N/A",IF(AK16&lt;0,"N/A",IF(AL16&lt;0,"N/A",IF(AL16/AK16-1&gt;300%,"&gt;±300%",IF(AL16/AK16-1&lt;-300%,"&gt;±300%",AL16/AK16-1)))))</f>
        <v>-1.2006779304514992E-2</v>
      </c>
      <c r="AO16" s="92"/>
      <c r="AP16" s="69">
        <f>E16-AQ16</f>
        <v>0.15551741577332279</v>
      </c>
      <c r="AQ16" s="69">
        <f>SUM(O16:P16)</f>
        <v>0</v>
      </c>
      <c r="AR16" s="69">
        <f>SUM(Q16:R16)</f>
        <v>0</v>
      </c>
      <c r="AS16" s="69">
        <f>SUM(S16:T16)</f>
        <v>0</v>
      </c>
      <c r="AT16" s="69">
        <f>SUM(U16:V16)</f>
        <v>0</v>
      </c>
      <c r="AU16" s="69">
        <f>SUM(W16:X16)</f>
        <v>0</v>
      </c>
      <c r="AV16" s="69">
        <f>SUM(Y16:Z16)</f>
        <v>0</v>
      </c>
      <c r="AW16" s="69">
        <f>SUM(AA16:AB16)</f>
        <v>0</v>
      </c>
      <c r="AX16" s="69">
        <f>SUM(AC16:AD16)</f>
        <v>0</v>
      </c>
      <c r="AY16" s="69">
        <f>SUM(AE16:AF16)</f>
        <v>0</v>
      </c>
      <c r="AZ16" s="69">
        <f>SUM(AG16:AH16)</f>
        <v>0.9043194420447187</v>
      </c>
      <c r="BA16" s="69">
        <f>SUM(AI16:AJ16)</f>
        <v>0.9043194420447187</v>
      </c>
      <c r="BB16" s="69">
        <f t="shared" si="33"/>
        <v>0.83812756116067355</v>
      </c>
      <c r="BC16" s="68">
        <f>IF(ISERROR(BB16/AZ16),"N/A",IF(AZ16&lt;0,"N/A",IF(BB16&lt;0,"N/A",IF(BB16/AZ16-1&gt;300%,"&gt;±300%",IF(BB16/AZ16-1&lt;-300%,"&gt;±300%",BB16/AZ16-1)))))</f>
        <v>-7.3195242528880544E-2</v>
      </c>
      <c r="BD16" s="68">
        <f>IF(ISERROR(BB16/BA16),"N/A",IF(BA16&lt;0,"N/A",IF(BB16&lt;0,"N/A",IF(BB16/BA16-1&gt;300%,"&gt;±300%",IF(BB16/BA16-1&lt;-300%,"&gt;±300%",BB16/BA16-1)))))</f>
        <v>-7.3195242528880544E-2</v>
      </c>
      <c r="BE16" s="78"/>
      <c r="BF16" s="13">
        <f t="shared" si="34"/>
        <v>1.7424470032053923</v>
      </c>
      <c r="BG16" s="78"/>
    </row>
    <row r="17" spans="1:59" ht="13.5" x14ac:dyDescent="0.35">
      <c r="B17" s="122"/>
      <c r="C17" s="92"/>
      <c r="D17" s="65"/>
      <c r="E17" s="65"/>
      <c r="F17" s="65"/>
      <c r="G17" s="65"/>
      <c r="H17" s="65"/>
      <c r="I17" s="65"/>
      <c r="J17" s="65"/>
      <c r="K17" s="65"/>
      <c r="L17" s="76"/>
      <c r="M17" s="232"/>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232"/>
      <c r="AN17" s="232"/>
      <c r="AO17" s="92"/>
      <c r="AP17" s="124"/>
      <c r="AQ17" s="67"/>
      <c r="AR17" s="67"/>
      <c r="AS17" s="67"/>
      <c r="AT17" s="67"/>
      <c r="AU17" s="67"/>
      <c r="AV17" s="67"/>
      <c r="AW17" s="67"/>
      <c r="AX17" s="67"/>
      <c r="AY17" s="67"/>
      <c r="AZ17" s="67"/>
      <c r="BA17" s="67"/>
      <c r="BB17" s="67"/>
      <c r="BC17" s="76"/>
      <c r="BD17" s="76"/>
      <c r="BE17" s="78"/>
      <c r="BF17" s="7"/>
      <c r="BG17" s="78"/>
    </row>
    <row r="18" spans="1:59" ht="13.5" x14ac:dyDescent="0.35">
      <c r="B18" s="128" t="s">
        <v>25</v>
      </c>
      <c r="C18" s="94"/>
      <c r="D18" s="94">
        <f t="shared" ref="D18:I18" si="35">D11+D13</f>
        <v>243.38475568525018</v>
      </c>
      <c r="E18" s="94">
        <f t="shared" si="35"/>
        <v>225.50025287131805</v>
      </c>
      <c r="F18" s="94">
        <f t="shared" si="35"/>
        <v>245.40648209030337</v>
      </c>
      <c r="G18" s="94">
        <f t="shared" si="35"/>
        <v>245.71751692185003</v>
      </c>
      <c r="H18" s="94">
        <f t="shared" si="35"/>
        <v>250.38303939504971</v>
      </c>
      <c r="I18" s="94">
        <f t="shared" si="35"/>
        <v>251.00510905814298</v>
      </c>
      <c r="J18" s="94">
        <f>J11+J13</f>
        <v>256.95787213454389</v>
      </c>
      <c r="K18" s="94">
        <f>K11+K13</f>
        <v>220.90019939964208</v>
      </c>
      <c r="L18" s="107">
        <f>IF(ISERROR(J18/I18),"N/A",IF(I18&lt;0,"N/A",IF(J18&lt;0,"N/A",IF(J18/I18-1&gt;300%,"&gt;±300%",IF(J18/I18-1&lt;-300%,"&gt;±300%",J18/I18-1)))))</f>
        <v>2.3715704826637651E-2</v>
      </c>
      <c r="M18" s="107">
        <f>IF(ISERROR(K18/J18),"N/A",IF(J18&lt;0,"N/A",IF(K18&lt;0,"N/A",IF(K18/J18-1&gt;300%,"&gt;±300%",IF(K18/J18-1&lt;-300%,"&gt;±300%",K18/J18-1)))))</f>
        <v>-0.14032523088462501</v>
      </c>
      <c r="N18" s="76"/>
      <c r="O18" s="94">
        <f t="shared" ref="O18:X18" si="36">O11+O13</f>
        <v>60.496274735822567</v>
      </c>
      <c r="P18" s="94">
        <f t="shared" si="36"/>
        <v>57.541443836129432</v>
      </c>
      <c r="Q18" s="94">
        <f t="shared" si="36"/>
        <v>57.696961251902756</v>
      </c>
      <c r="R18" s="94">
        <f t="shared" si="36"/>
        <v>62.673518556649071</v>
      </c>
      <c r="S18" s="94">
        <f t="shared" si="36"/>
        <v>65.161797209022254</v>
      </c>
      <c r="T18" s="94">
        <f t="shared" si="36"/>
        <v>60.340757320049242</v>
      </c>
      <c r="U18" s="94">
        <f t="shared" si="36"/>
        <v>56.452821925716172</v>
      </c>
      <c r="V18" s="94">
        <f t="shared" si="36"/>
        <v>68.116628108715389</v>
      </c>
      <c r="W18" s="94">
        <f t="shared" si="36"/>
        <v>62.984553388195721</v>
      </c>
      <c r="X18" s="94">
        <f t="shared" si="36"/>
        <v>58.319030914996034</v>
      </c>
      <c r="Y18" s="94">
        <f>Y11+Y13</f>
        <v>55.519717431076231</v>
      </c>
      <c r="Z18" s="94">
        <f>Z11+Z13</f>
        <v>65.628349456342221</v>
      </c>
      <c r="AA18" s="94">
        <f t="shared" ref="AA18:AF18" si="37">AA11+AA13</f>
        <v>63.295588219742378</v>
      </c>
      <c r="AB18" s="94">
        <f t="shared" si="37"/>
        <v>65.628349456342221</v>
      </c>
      <c r="AC18" s="94">
        <f t="shared" si="37"/>
        <v>54.586612936436303</v>
      </c>
      <c r="AD18" s="94">
        <f t="shared" si="37"/>
        <v>66.561453950982155</v>
      </c>
      <c r="AE18" s="94">
        <f t="shared" si="37"/>
        <v>66.405936535208824</v>
      </c>
      <c r="AF18" s="94">
        <f t="shared" si="37"/>
        <v>63.451105635515695</v>
      </c>
      <c r="AG18" s="94">
        <f>AG11+AG13</f>
        <v>58.500535659336506</v>
      </c>
      <c r="AH18" s="94">
        <f t="shared" ref="AH18:AL18" si="38">AH11+AH13</f>
        <v>67.089323538547532</v>
      </c>
      <c r="AI18" s="94">
        <f t="shared" si="38"/>
        <v>63.477227189382816</v>
      </c>
      <c r="AJ18" s="94">
        <f t="shared" si="38"/>
        <v>67.89078574727705</v>
      </c>
      <c r="AK18" s="94">
        <f t="shared" si="38"/>
        <v>55.144067528211686</v>
      </c>
      <c r="AL18" s="94">
        <f t="shared" si="38"/>
        <v>43.808738413479041</v>
      </c>
      <c r="AM18" s="107">
        <f>IF(ISERROR(AL18/AH18),"N/A",IF(AH18&lt;0,"N/A",IF(AL18&lt;0,"N/A",IF(AL18/AH18-1&gt;300%,"&gt;±300%",IF(AL18/AH18-1&lt;-300%,"&gt;±300%",AL18/AH18-1)))))</f>
        <v>-0.34700879211715641</v>
      </c>
      <c r="AN18" s="107">
        <f>IF(ISERROR(AL18/AK18),"N/A",IF(AK18&lt;0,"N/A",IF(AL18&lt;0,"N/A",IF(AL18/AK18-1&gt;300%,"&gt;±300%",IF(AL18/AK18-1&lt;-300%,"&gt;±300%",AL18/AK18-1)))))</f>
        <v>-0.20555845121387706</v>
      </c>
      <c r="AO18" s="92"/>
      <c r="AP18" s="94">
        <f t="shared" ref="AP18:AV18" si="39">AP11+AP13</f>
        <v>107.46253429936607</v>
      </c>
      <c r="AQ18" s="94">
        <f t="shared" si="39"/>
        <v>118.037718571952</v>
      </c>
      <c r="AR18" s="94">
        <f t="shared" si="39"/>
        <v>120.37047980855183</v>
      </c>
      <c r="AS18" s="94">
        <f t="shared" si="39"/>
        <v>125.50255452907149</v>
      </c>
      <c r="AT18" s="94">
        <f t="shared" si="39"/>
        <v>124.56945003443155</v>
      </c>
      <c r="AU18" s="94">
        <f t="shared" si="39"/>
        <v>121.30358430319176</v>
      </c>
      <c r="AV18" s="94">
        <f t="shared" si="39"/>
        <v>121.14806688741845</v>
      </c>
      <c r="AW18" s="94">
        <f>SUM(AA18:AB18)</f>
        <v>128.92393767608459</v>
      </c>
      <c r="AX18" s="94">
        <f>SUM(AC18:AD18)</f>
        <v>121.14806688741845</v>
      </c>
      <c r="AY18" s="94">
        <f>SUM(AE18:AF18)</f>
        <v>129.85704217072453</v>
      </c>
      <c r="AZ18" s="94">
        <f>SUM(AG18:AH18)</f>
        <v>125.58985919788404</v>
      </c>
      <c r="BA18" s="94">
        <f>SUM(AI18:AJ18)</f>
        <v>131.36801293665985</v>
      </c>
      <c r="BB18" s="94">
        <f>SUM(AK18:AL18)</f>
        <v>98.952805941690727</v>
      </c>
      <c r="BC18" s="107">
        <f>IF(ISERROR(BB18/AZ18),"N/A",IF(AZ18&lt;0,"N/A",IF(BB18&lt;0,"N/A",IF(BB18/AZ18-1&gt;300%,"&gt;±300%",IF(BB18/AZ18-1&lt;-300%,"&gt;±300%",BB18/AZ18-1)))))</f>
        <v>-0.21209557384902378</v>
      </c>
      <c r="BD18" s="107">
        <f>IF(ISERROR(BB18/BA18),"N/A",IF(BA18&lt;0,"N/A",IF(BB18&lt;0,"N/A",IF(BB18/BA18-1&gt;300%,"&gt;±300%",IF(BB18/BA18-1&lt;-300%,"&gt;±300%",BB18/BA18-1)))))</f>
        <v>-0.24675114032971157</v>
      </c>
      <c r="BE18" s="78"/>
      <c r="BF18" s="94">
        <f>SUM(AI18:AL18)</f>
        <v>230.32081887835056</v>
      </c>
      <c r="BG18" s="78"/>
    </row>
    <row r="19" spans="1:59" ht="13.5" x14ac:dyDescent="0.35">
      <c r="B19" s="130"/>
      <c r="C19" s="92"/>
      <c r="D19" s="65"/>
      <c r="E19" s="65"/>
      <c r="F19" s="65"/>
      <c r="G19" s="65"/>
      <c r="H19" s="65"/>
      <c r="I19" s="65"/>
      <c r="J19" s="65"/>
      <c r="K19" s="65"/>
      <c r="L19" s="65"/>
      <c r="M19" s="66"/>
      <c r="N19" s="76"/>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66"/>
      <c r="AN19" s="66"/>
      <c r="AO19" s="92"/>
      <c r="AP19" s="114"/>
      <c r="AQ19" s="69"/>
      <c r="AR19" s="69"/>
      <c r="AS19" s="69"/>
      <c r="AT19" s="69"/>
      <c r="AU19" s="69"/>
      <c r="AV19" s="69"/>
      <c r="AW19" s="69"/>
      <c r="AX19" s="69"/>
      <c r="AY19" s="69"/>
      <c r="AZ19" s="69"/>
      <c r="BA19" s="69"/>
      <c r="BB19" s="69"/>
      <c r="BC19" s="65"/>
      <c r="BD19" s="65"/>
      <c r="BE19" s="78"/>
      <c r="BF19" s="13"/>
      <c r="BG19" s="78"/>
    </row>
    <row r="20" spans="1:59" ht="13.5" x14ac:dyDescent="0.35">
      <c r="A20" s="23"/>
      <c r="B20" s="118" t="s">
        <v>32</v>
      </c>
      <c r="C20" s="131"/>
      <c r="D20" s="108"/>
      <c r="E20" s="108"/>
      <c r="F20" s="108"/>
      <c r="G20" s="108"/>
      <c r="H20" s="108"/>
      <c r="I20" s="108"/>
      <c r="J20" s="108"/>
      <c r="K20" s="108"/>
      <c r="L20" s="109"/>
      <c r="M20" s="233"/>
      <c r="N20" s="76"/>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233"/>
      <c r="AN20" s="233"/>
      <c r="AO20" s="92"/>
      <c r="AP20" s="124"/>
      <c r="AQ20" s="67"/>
      <c r="AR20" s="67"/>
      <c r="AS20" s="67"/>
      <c r="AT20" s="67"/>
      <c r="AU20" s="67"/>
      <c r="AV20" s="67"/>
      <c r="AW20" s="67"/>
      <c r="AX20" s="67"/>
      <c r="AY20" s="67"/>
      <c r="AZ20" s="67"/>
      <c r="BA20" s="67"/>
      <c r="BB20" s="67"/>
      <c r="BC20" s="109"/>
      <c r="BD20" s="109"/>
      <c r="BE20" s="78"/>
      <c r="BF20" s="7"/>
      <c r="BG20" s="78"/>
    </row>
    <row r="21" spans="1:59" ht="13.5" x14ac:dyDescent="0.35">
      <c r="A21" s="23"/>
      <c r="B21" s="122" t="s">
        <v>27</v>
      </c>
      <c r="C21" s="65"/>
      <c r="D21" s="65">
        <f t="shared" ref="D21:K21" si="40">SUM(D22:D23)</f>
        <v>97.198384858326747</v>
      </c>
      <c r="E21" s="65">
        <f t="shared" si="40"/>
        <v>100.9308028368865</v>
      </c>
      <c r="F21" s="65">
        <f t="shared" si="40"/>
        <v>104.81873823121957</v>
      </c>
      <c r="G21" s="65">
        <f t="shared" si="40"/>
        <v>107.15149946781941</v>
      </c>
      <c r="H21" s="65">
        <f t="shared" si="40"/>
        <v>103.26356407348634</v>
      </c>
      <c r="I21" s="65">
        <f t="shared" si="40"/>
        <v>96.109762947913481</v>
      </c>
      <c r="J21" s="65">
        <f t="shared" si="40"/>
        <v>90.008595117122724</v>
      </c>
      <c r="K21" s="65">
        <f t="shared" si="40"/>
        <v>75.561745856844297</v>
      </c>
      <c r="L21" s="66">
        <f>IF(ISERROR(J21/I21),"N/A",IF(I21&lt;0,"N/A",IF(J21&lt;0,"N/A",IF(J21/I21-1&gt;300%,"&gt;±300%",IF(J21/I21-1&lt;-300%,"&gt;±300%",J21/I21-1)))))</f>
        <v>-6.3481249392918326E-2</v>
      </c>
      <c r="M21" s="66">
        <f>IF(ISERROR(K21/J21),"N/A",IF(J21&lt;0,"N/A",IF(K21&lt;0,"N/A",IF(K21/J21-1&gt;300%,"&gt;±300%",IF(K21/J21-1&lt;-300%,"&gt;±300%",K21/J21-1)))))</f>
        <v>-0.16050521887914837</v>
      </c>
      <c r="N21" s="76"/>
      <c r="O21" s="65">
        <f>SUM(O22:O23)</f>
        <v>23.794164613318387</v>
      </c>
      <c r="P21" s="65">
        <f t="shared" ref="P21:AL21" si="41">SUM(P22:P23)</f>
        <v>25.349338771051613</v>
      </c>
      <c r="Q21" s="65">
        <f t="shared" si="41"/>
        <v>26.748995513011522</v>
      </c>
      <c r="R21" s="65">
        <f t="shared" si="41"/>
        <v>26.748995513011522</v>
      </c>
      <c r="S21" s="65">
        <f t="shared" si="41"/>
        <v>25.193821355278292</v>
      </c>
      <c r="T21" s="65">
        <f t="shared" si="41"/>
        <v>26.282443265691551</v>
      </c>
      <c r="U21" s="65">
        <f t="shared" si="41"/>
        <v>27.37106517610481</v>
      </c>
      <c r="V21" s="65">
        <f t="shared" si="41"/>
        <v>28.148652254971427</v>
      </c>
      <c r="W21" s="65">
        <f t="shared" si="41"/>
        <v>24.571751692185003</v>
      </c>
      <c r="X21" s="65">
        <f t="shared" si="41"/>
        <v>27.060030344558168</v>
      </c>
      <c r="Y21" s="65">
        <f t="shared" si="41"/>
        <v>26.593478097238197</v>
      </c>
      <c r="Z21" s="65">
        <f t="shared" si="41"/>
        <v>26.12692584991823</v>
      </c>
      <c r="AA21" s="65">
        <f t="shared" si="41"/>
        <v>24.416234276411679</v>
      </c>
      <c r="AB21" s="65">
        <f t="shared" si="41"/>
        <v>26.12692584991823</v>
      </c>
      <c r="AC21" s="65">
        <f t="shared" si="41"/>
        <v>24.882786523731646</v>
      </c>
      <c r="AD21" s="65">
        <f t="shared" si="41"/>
        <v>25.193821355278295</v>
      </c>
      <c r="AE21" s="65">
        <f t="shared" si="41"/>
        <v>22.23899045558516</v>
      </c>
      <c r="AF21" s="65">
        <f t="shared" si="41"/>
        <v>23.949682029091711</v>
      </c>
      <c r="AG21" s="65">
        <f t="shared" si="41"/>
        <v>23.824537524188923</v>
      </c>
      <c r="AH21" s="65">
        <f t="shared" si="41"/>
        <v>23.220039450112047</v>
      </c>
      <c r="AI21" s="65">
        <f t="shared" si="41"/>
        <v>21.086933569636688</v>
      </c>
      <c r="AJ21" s="65">
        <f t="shared" si="41"/>
        <v>21.877084573185055</v>
      </c>
      <c r="AK21" s="65">
        <f t="shared" si="41"/>
        <v>20.616615029740402</v>
      </c>
      <c r="AL21" s="65">
        <f t="shared" si="41"/>
        <v>12.019459051179295</v>
      </c>
      <c r="AM21" s="66">
        <f>IF(ISERROR(AL21/AH21),"N/A",IF(AH21&lt;0,"N/A",IF(AL21&lt;0,"N/A",IF(AL21/AH21-1&gt;300%,"&gt;±300%",IF(AL21/AH21-1&lt;-300%,"&gt;±300%",AL21/AH21-1)))))</f>
        <v>-0.4823669840439786</v>
      </c>
      <c r="AN21" s="66">
        <f>IF(ISERROR(AL21/AK21),"N/A",IF(AK21&lt;0,"N/A",IF(AL21&lt;0,"N/A",IF(AL21/AK21-1&gt;300%,"&gt;±300%",IF(AL21/AK21-1&lt;-300%,"&gt;±300%",AL21/AK21-1)))))</f>
        <v>-0.41700133441689236</v>
      </c>
      <c r="AO21" s="92"/>
      <c r="AP21" s="65">
        <f t="shared" ref="AP21:AQ21" si="42">SUM(AP22:AP23)</f>
        <v>51.7872994525165</v>
      </c>
      <c r="AQ21" s="65">
        <f t="shared" si="42"/>
        <v>49.14350338437</v>
      </c>
      <c r="AR21" s="65">
        <f>SUM(Q21:R21)</f>
        <v>53.497991026023044</v>
      </c>
      <c r="AS21" s="65">
        <f>SUM(S21:T21)</f>
        <v>51.476264620969843</v>
      </c>
      <c r="AT21" s="65">
        <f>SUM(U21:V21)</f>
        <v>55.519717431076238</v>
      </c>
      <c r="AU21" s="65">
        <f>SUM(W21:X21)</f>
        <v>51.631782036743175</v>
      </c>
      <c r="AV21" s="65">
        <f>SUM(Y21:Z21)</f>
        <v>52.720403947156427</v>
      </c>
      <c r="AW21" s="65">
        <f>SUM(AA21:AB21)</f>
        <v>50.543160126329909</v>
      </c>
      <c r="AX21" s="65">
        <f>SUM(AC21:AD21)</f>
        <v>50.076607879009941</v>
      </c>
      <c r="AY21" s="65">
        <f>SUM(AE21:AF21)</f>
        <v>46.188672484676871</v>
      </c>
      <c r="AZ21" s="65">
        <f>SUM(AG21:AH21)</f>
        <v>47.044576974300966</v>
      </c>
      <c r="BA21" s="65">
        <f>SUM(AI21:AJ21)</f>
        <v>42.964018142821743</v>
      </c>
      <c r="BB21" s="65">
        <f t="shared" ref="BB21:BB22" si="43">SUM(AK21:AL21)</f>
        <v>32.636074080919698</v>
      </c>
      <c r="BC21" s="66">
        <f>IF(ISERROR(BB21/AZ21),"N/A",IF(AZ21&lt;0,"N/A",IF(BB21&lt;0,"N/A",IF(BB21/AZ21-1&gt;300%,"&gt;±300%",IF(BB21/AZ21-1&lt;-300%,"&gt;±300%",BB21/AZ21-1)))))</f>
        <v>-0.30627340748014797</v>
      </c>
      <c r="BD21" s="66">
        <f>IF(ISERROR(BB21/BA21),"N/A",IF(BA21&lt;0,"N/A",IF(BB21&lt;0,"N/A",IF(BB21/BA21-1&gt;300%,"&gt;±300%",IF(BB21/BA21-1&lt;-300%,"&gt;±300%",BB21/BA21-1)))))</f>
        <v>-0.24038589751009121</v>
      </c>
      <c r="BE21" s="78"/>
      <c r="BF21" s="9">
        <f t="shared" ref="BF21:BF22" si="44">SUM(AI21:AL21)</f>
        <v>75.600092223741441</v>
      </c>
      <c r="BG21" s="78"/>
    </row>
    <row r="22" spans="1:59" ht="13.5" x14ac:dyDescent="0.35">
      <c r="B22" s="108"/>
      <c r="C22" s="108" t="s">
        <v>4</v>
      </c>
      <c r="D22" s="67">
        <f>'Table 1(Q2''20)'!D22/32.15074</f>
        <v>92.84389721667371</v>
      </c>
      <c r="E22" s="67">
        <f>'Table 1(Q2''20)'!E22/32.15074</f>
        <v>96.265280363686813</v>
      </c>
      <c r="F22" s="67">
        <f>'Table 1(Q2''20)'!F22/32.15074</f>
        <v>100.46425058956653</v>
      </c>
      <c r="G22" s="67">
        <f>'Table 1(Q2''20)'!G22/32.15074</f>
        <v>102.95252924193969</v>
      </c>
      <c r="H22" s="67">
        <f>'Table 1(Q2''20)'!H22/32.15074</f>
        <v>98.909076431833299</v>
      </c>
      <c r="I22" s="67">
        <f>'Table 1(Q2''20)'!I22/32.15074</f>
        <v>91.599757890487126</v>
      </c>
      <c r="J22" s="67">
        <f>'Table 1(Q2''20)'!J22/32.15074</f>
        <v>90.008595117122724</v>
      </c>
      <c r="K22" s="67">
        <f>'Table 1(Q2''20)'!K22/32.15074</f>
        <v>75.561745856844297</v>
      </c>
      <c r="L22" s="68">
        <f>IF(ISERROR(J22/I22),"N/A",IF(I22&lt;0,"N/A",IF(J22&lt;0,"N/A",IF(J22/I22-1&gt;300%,"&gt;±300%",IF(J22/I22-1&lt;-300%,"&gt;±300%",J22/I22-1)))))</f>
        <v>-1.737081854808753E-2</v>
      </c>
      <c r="M22" s="68">
        <f>IF(ISERROR(K22/J22),"N/A",IF(J22&lt;0,"N/A",IF(K22&lt;0,"N/A",IF(K22/J22-1&gt;300%,"&gt;±300%",IF(K22/J22-1&lt;-300%,"&gt;±300%",K22/J22-1)))))</f>
        <v>-0.16050521887914837</v>
      </c>
      <c r="N22" s="76"/>
      <c r="O22" s="69">
        <f>'Table 1(Q2''20)'!O22/32.15074</f>
        <v>22.705542702905127</v>
      </c>
      <c r="P22" s="69">
        <f>'Table 1(Q2''20)'!P22/32.15074</f>
        <v>24.105199444865033</v>
      </c>
      <c r="Q22" s="69">
        <f>'Table 1(Q2''20)'!Q22/32.15074</f>
        <v>25.660373602598263</v>
      </c>
      <c r="R22" s="69">
        <f>'Table 1(Q2''20)'!R22/32.15074</f>
        <v>25.660373602598263</v>
      </c>
      <c r="S22" s="69">
        <f>'Table 1(Q2''20)'!S22/32.15074</f>
        <v>24.105199444865033</v>
      </c>
      <c r="T22" s="69">
        <f>'Table 1(Q2''20)'!T22/32.15074</f>
        <v>25.193821355278292</v>
      </c>
      <c r="U22" s="69">
        <f>'Table 1(Q2''20)'!U22/32.15074</f>
        <v>26.282443265691551</v>
      </c>
      <c r="V22" s="69">
        <f>'Table 1(Q2''20)'!V22/32.15074</f>
        <v>27.060030344558168</v>
      </c>
      <c r="W22" s="69">
        <f>'Table 1(Q2''20)'!W22/32.15074</f>
        <v>23.638647197545065</v>
      </c>
      <c r="X22" s="69">
        <f>'Table 1(Q2''20)'!X22/32.15074</f>
        <v>25.971408434144909</v>
      </c>
      <c r="Y22" s="69">
        <f>'Table 1(Q2''20)'!Y22/32.15074</f>
        <v>25.504856186824938</v>
      </c>
      <c r="Z22" s="69">
        <f>'Table 1(Q2''20)'!Z22/32.15074</f>
        <v>25.038303939504971</v>
      </c>
      <c r="AA22" s="69">
        <f>'Table 1(Q2''20)'!AA22/32.15074</f>
        <v>23.327612365998419</v>
      </c>
      <c r="AB22" s="69">
        <f>'Table 1(Q2''20)'!AB22/32.15074</f>
        <v>25.038303939504971</v>
      </c>
      <c r="AC22" s="69">
        <f>'Table 1(Q2''20)'!AC22/32.15074</f>
        <v>23.794164613318387</v>
      </c>
      <c r="AD22" s="69">
        <f>'Table 1(Q2''20)'!AD22/32.15074</f>
        <v>23.949682029091711</v>
      </c>
      <c r="AE22" s="69">
        <f>'Table 1(Q2''20)'!AE22/32.15074</f>
        <v>21.150368545171901</v>
      </c>
      <c r="AF22" s="69">
        <f>'Table 1(Q2''20)'!AF22/32.15074</f>
        <v>22.705542702905127</v>
      </c>
      <c r="AG22" s="69">
        <f>'Table 1(Q2''20)'!AG22/32.15074</f>
        <v>23.824537524188923</v>
      </c>
      <c r="AH22" s="69">
        <f>'Table 1(Q2''20)'!AH22/32.15074</f>
        <v>23.220039450112047</v>
      </c>
      <c r="AI22" s="69">
        <f>'Table 1(Q2''20)'!AI22/32.15074</f>
        <v>21.086933569636688</v>
      </c>
      <c r="AJ22" s="69">
        <f>'Table 1(Q2''20)'!AJ22/32.15074</f>
        <v>21.877084573185055</v>
      </c>
      <c r="AK22" s="69">
        <f>'Table 1(Q2''20)'!AK22/32.15074</f>
        <v>20.616615029740402</v>
      </c>
      <c r="AL22" s="69">
        <f>'Table 1(Q2''20)'!AL22/32.15074</f>
        <v>12.019459051179295</v>
      </c>
      <c r="AM22" s="68">
        <f>IF(ISERROR(AL22/AH22),"N/A",IF(AH22&lt;0,"N/A",IF(AL22&lt;0,"N/A",IF(AL22/AH22-1&gt;300%,"&gt;±300%",IF(AL22/AH22-1&lt;-300%,"&gt;±300%",AL22/AH22-1)))))</f>
        <v>-0.4823669840439786</v>
      </c>
      <c r="AN22" s="68">
        <f>IF(ISERROR(AL22/AK22),"N/A",IF(AK22&lt;0,"N/A",IF(AL22&lt;0,"N/A",IF(AL22/AK22-1&gt;300%,"&gt;±300%",IF(AL22/AK22-1&lt;-300%,"&gt;±300%",AL22/AK22-1)))))</f>
        <v>-0.41700133441689236</v>
      </c>
      <c r="AO22" s="92"/>
      <c r="AP22" s="69">
        <f>E22-AQ22</f>
        <v>49.454538215916656</v>
      </c>
      <c r="AQ22" s="69">
        <f>SUM(O22:P22)</f>
        <v>46.810742147770156</v>
      </c>
      <c r="AR22" s="69">
        <f>SUM(Q22:R22)</f>
        <v>51.320747205196525</v>
      </c>
      <c r="AS22" s="69">
        <f>SUM(S22:T22)</f>
        <v>49.299020800143325</v>
      </c>
      <c r="AT22" s="69">
        <f>SUM(U22:V22)</f>
        <v>53.342473610249719</v>
      </c>
      <c r="AU22" s="69">
        <f>SUM(W22:X22)</f>
        <v>49.610055631689974</v>
      </c>
      <c r="AV22" s="69">
        <f>SUM(Y22:Z22)</f>
        <v>50.543160126329909</v>
      </c>
      <c r="AW22" s="69">
        <f>SUM(AA22:AB22)</f>
        <v>48.36591630550339</v>
      </c>
      <c r="AX22" s="69">
        <f>SUM(AC22:AD22)</f>
        <v>47.743846642410098</v>
      </c>
      <c r="AY22" s="69">
        <f>SUM(AE22:AF22)</f>
        <v>43.855911248077028</v>
      </c>
      <c r="AZ22" s="69">
        <f>SUM(AG22:AH22)</f>
        <v>47.044576974300966</v>
      </c>
      <c r="BA22" s="69">
        <f>SUM(AI22:AJ22)</f>
        <v>42.964018142821743</v>
      </c>
      <c r="BB22" s="69">
        <f t="shared" si="43"/>
        <v>32.636074080919698</v>
      </c>
      <c r="BC22" s="68">
        <f>IF(ISERROR(BB22/AZ22),"N/A",IF(AZ22&lt;0,"N/A",IF(BB22&lt;0,"N/A",IF(BB22/AZ22-1&gt;300%,"&gt;±300%",IF(BB22/AZ22-1&lt;-300%,"&gt;±300%",BB22/AZ22-1)))))</f>
        <v>-0.30627340748014797</v>
      </c>
      <c r="BD22" s="68">
        <f>IF(ISERROR(BB22/BA22),"N/A",IF(BA22&lt;0,"N/A",IF(BB22&lt;0,"N/A",IF(BB22/BA22-1&gt;300%,"&gt;±300%",IF(BB22/BA22-1&lt;-300%,"&gt;±300%",BB22/BA22-1)))))</f>
        <v>-0.24038589751009121</v>
      </c>
      <c r="BE22" s="78"/>
      <c r="BF22" s="13">
        <f t="shared" si="44"/>
        <v>75.600092223741441</v>
      </c>
      <c r="BG22" s="78"/>
    </row>
    <row r="23" spans="1:59" ht="13.5" x14ac:dyDescent="0.35">
      <c r="B23" s="70"/>
      <c r="C23" s="70" t="s">
        <v>9</v>
      </c>
      <c r="D23" s="70">
        <f>'Table 1(Q2''20)'!D23/32.15074</f>
        <v>4.354487641653038</v>
      </c>
      <c r="E23" s="70">
        <f>'Table 1(Q2''20)'!E23/32.15074</f>
        <v>4.6655224731996841</v>
      </c>
      <c r="F23" s="70">
        <f>'Table 1(Q2''20)'!F23/32.15074</f>
        <v>4.354487641653038</v>
      </c>
      <c r="G23" s="70">
        <f>'Table 1(Q2''20)'!G23/32.15074</f>
        <v>4.1989702258797159</v>
      </c>
      <c r="H23" s="70">
        <f>'Table 1(Q2''20)'!H23/32.15074</f>
        <v>4.354487641653038</v>
      </c>
      <c r="I23" s="70">
        <f>'Table 1(Q2''20)'!I23/32.15074</f>
        <v>4.510005057426361</v>
      </c>
      <c r="J23" s="237" t="s">
        <v>101</v>
      </c>
      <c r="K23" s="237" t="s">
        <v>101</v>
      </c>
      <c r="L23" s="237" t="s">
        <v>101</v>
      </c>
      <c r="M23" s="237" t="s">
        <v>101</v>
      </c>
      <c r="N23" s="76"/>
      <c r="O23" s="70">
        <f>'Table 1(Q2''20)'!O23/32.15074</f>
        <v>1.0886219104132595</v>
      </c>
      <c r="P23" s="70">
        <f>'Table 1(Q2''20)'!P23/32.15074</f>
        <v>1.2441393261865823</v>
      </c>
      <c r="Q23" s="70">
        <f>'Table 1(Q2''20)'!Q23/32.15074</f>
        <v>1.0886219104132595</v>
      </c>
      <c r="R23" s="70">
        <f>'Table 1(Q2''20)'!R23/32.15074</f>
        <v>1.0886219104132595</v>
      </c>
      <c r="S23" s="70">
        <f>'Table 1(Q2''20)'!S23/32.15074</f>
        <v>1.0886219104132595</v>
      </c>
      <c r="T23" s="70">
        <f>'Table 1(Q2''20)'!T23/32.15074</f>
        <v>1.0886219104132595</v>
      </c>
      <c r="U23" s="70">
        <f>'Table 1(Q2''20)'!U23/32.15074</f>
        <v>1.0886219104132595</v>
      </c>
      <c r="V23" s="70">
        <f>'Table 1(Q2''20)'!V23/32.15074</f>
        <v>1.0886219104132595</v>
      </c>
      <c r="W23" s="70">
        <f>'Table 1(Q2''20)'!W23/32.15074</f>
        <v>0.93310449463993683</v>
      </c>
      <c r="X23" s="70">
        <f>'Table 1(Q2''20)'!X23/32.15074</f>
        <v>1.0886219104132595</v>
      </c>
      <c r="Y23" s="70">
        <f>'Table 1(Q2''20)'!Y23/32.15074</f>
        <v>1.0886219104132595</v>
      </c>
      <c r="Z23" s="70">
        <f>'Table 1(Q2''20)'!Z23/32.15074</f>
        <v>1.0886219104132595</v>
      </c>
      <c r="AA23" s="70">
        <f>'Table 1(Q2''20)'!AA23/32.15074</f>
        <v>1.0886219104132595</v>
      </c>
      <c r="AB23" s="70">
        <f>'Table 1(Q2''20)'!AB23/32.15074</f>
        <v>1.0886219104132595</v>
      </c>
      <c r="AC23" s="70">
        <f>'Table 1(Q2''20)'!AC23/32.15074</f>
        <v>1.0886219104132595</v>
      </c>
      <c r="AD23" s="70">
        <f>'Table 1(Q2''20)'!AD23/32.15074</f>
        <v>1.2441393261865823</v>
      </c>
      <c r="AE23" s="70">
        <f>'Table 1(Q2''20)'!AE23/32.15074</f>
        <v>1.0886219104132595</v>
      </c>
      <c r="AF23" s="70">
        <f>'Table 1(Q2''20)'!AF23/32.15074</f>
        <v>1.2441393261865823</v>
      </c>
      <c r="AG23" s="237" t="s">
        <v>101</v>
      </c>
      <c r="AH23" s="237" t="s">
        <v>101</v>
      </c>
      <c r="AI23" s="237" t="s">
        <v>101</v>
      </c>
      <c r="AJ23" s="237" t="s">
        <v>101</v>
      </c>
      <c r="AK23" s="237" t="s">
        <v>101</v>
      </c>
      <c r="AL23" s="237" t="s">
        <v>101</v>
      </c>
      <c r="AM23" s="237" t="s">
        <v>101</v>
      </c>
      <c r="AN23" s="237" t="s">
        <v>101</v>
      </c>
      <c r="AO23" s="92"/>
      <c r="AP23" s="70">
        <f>E23-AQ23</f>
        <v>2.3327612365998425</v>
      </c>
      <c r="AQ23" s="70">
        <f>SUM(O23:P23)</f>
        <v>2.3327612365998416</v>
      </c>
      <c r="AR23" s="70">
        <f>SUM(Q23:R23)</f>
        <v>2.177243820826519</v>
      </c>
      <c r="AS23" s="70">
        <f>SUM(S23:T23)</f>
        <v>2.177243820826519</v>
      </c>
      <c r="AT23" s="70">
        <f>SUM(U23:V23)</f>
        <v>2.177243820826519</v>
      </c>
      <c r="AU23" s="70">
        <f>SUM(W23:X23)</f>
        <v>2.0217264050531965</v>
      </c>
      <c r="AV23" s="70">
        <f>SUM(Y23:Z23)</f>
        <v>2.177243820826519</v>
      </c>
      <c r="AW23" s="70">
        <f>SUM(AA23:AB23)</f>
        <v>2.177243820826519</v>
      </c>
      <c r="AX23" s="70">
        <f>SUM(AC23:AD23)</f>
        <v>2.3327612365998416</v>
      </c>
      <c r="AY23" s="70">
        <f>SUM(AE23:AF23)</f>
        <v>2.3327612365998416</v>
      </c>
      <c r="AZ23" s="237" t="s">
        <v>101</v>
      </c>
      <c r="BA23" s="237" t="s">
        <v>101</v>
      </c>
      <c r="BB23" s="237" t="s">
        <v>101</v>
      </c>
      <c r="BC23" s="237" t="s">
        <v>101</v>
      </c>
      <c r="BD23" s="237" t="s">
        <v>101</v>
      </c>
      <c r="BE23" s="78"/>
      <c r="BF23" s="237" t="s">
        <v>101</v>
      </c>
      <c r="BG23" s="78"/>
    </row>
    <row r="24" spans="1:59" ht="13.5" x14ac:dyDescent="0.35">
      <c r="B24" s="72"/>
      <c r="C24" s="72"/>
      <c r="D24" s="72"/>
      <c r="E24" s="72"/>
      <c r="F24" s="72"/>
      <c r="G24" s="72"/>
      <c r="H24" s="72"/>
      <c r="I24" s="72"/>
      <c r="J24" s="72"/>
      <c r="K24" s="72"/>
      <c r="L24" s="72"/>
      <c r="M24" s="230"/>
      <c r="N24" s="76"/>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230"/>
      <c r="AN24" s="230"/>
      <c r="AO24" s="92"/>
      <c r="AP24" s="72"/>
      <c r="AQ24" s="72"/>
      <c r="AR24" s="72"/>
      <c r="AS24" s="72"/>
      <c r="AT24" s="72"/>
      <c r="AU24" s="72"/>
      <c r="AV24" s="72"/>
      <c r="AW24" s="72"/>
      <c r="AX24" s="72"/>
      <c r="AY24" s="72"/>
      <c r="AZ24" s="72"/>
      <c r="BA24" s="72"/>
      <c r="BB24" s="72"/>
      <c r="BC24" s="72"/>
      <c r="BD24" s="72"/>
      <c r="BE24" s="78"/>
      <c r="BF24" s="37"/>
      <c r="BG24" s="78"/>
    </row>
    <row r="25" spans="1:59" s="75" customFormat="1" ht="13.5" x14ac:dyDescent="0.35">
      <c r="A25" s="23"/>
      <c r="B25" s="132" t="s">
        <v>5</v>
      </c>
      <c r="C25" s="73"/>
      <c r="D25" s="73">
        <f>'Table 1(Q2''20)'!D25/32.15074</f>
        <v>91.599757890487126</v>
      </c>
      <c r="E25" s="73">
        <f>'Table 1(Q2''20)'!E25/32.15074</f>
        <v>93.310449463993677</v>
      </c>
      <c r="F25" s="73">
        <f>'Table 1(Q2''20)'!F25/32.15074</f>
        <v>88.333892159247341</v>
      </c>
      <c r="G25" s="73">
        <f>'Table 1(Q2''20)'!G25/32.15074</f>
        <v>77.914225302434716</v>
      </c>
      <c r="H25" s="73">
        <f>'Table 1(Q2''20)'!H25/32.15074</f>
        <v>76.514568560474814</v>
      </c>
      <c r="I25" s="73">
        <f>'Table 1(Q2''20)'!I25/32.15074</f>
        <v>69.82731968222194</v>
      </c>
      <c r="J25" s="73">
        <f>'Table 1(Q2''20)'!J25/32.15074</f>
        <v>65.311889195692942</v>
      </c>
      <c r="K25" s="73">
        <f>'Table 1(Q2''20)'!K25/32.15074</f>
        <v>56.394578942358336</v>
      </c>
      <c r="L25" s="74">
        <f>IF(ISERROR(J25/I25),"N/A",IF(I25&lt;0,"N/A",IF(J25&lt;0,"N/A",IF(J25/I25-1&gt;300%,"&gt;±300%",IF(J25/I25-1&lt;-300%,"&gt;±300%",J25/I25-1)))))</f>
        <v>-6.46656710737048E-2</v>
      </c>
      <c r="M25" s="71">
        <f>IF(ISERROR(K25/J25),"N/A",IF(J25&lt;0,"N/A",IF(K25&lt;0,"N/A",IF(K25/J25-1&gt;300%,"&gt;±300%",IF(K25/J25-1&lt;-300%,"&gt;±300%",K25/J25-1)))))</f>
        <v>-0.13653425682750986</v>
      </c>
      <c r="N25" s="76"/>
      <c r="O25" s="73">
        <f>'Table 1(Q2''20)'!O25/32.15074</f>
        <v>23.016577534451773</v>
      </c>
      <c r="P25" s="73">
        <f>'Table 1(Q2''20)'!P25/32.15074</f>
        <v>21.616920792491868</v>
      </c>
      <c r="Q25" s="73">
        <f>'Table 1(Q2''20)'!Q25/32.15074</f>
        <v>22.394507871358481</v>
      </c>
      <c r="R25" s="73">
        <f>'Table 1(Q2''20)'!R25/32.15074</f>
        <v>20.528298882078609</v>
      </c>
      <c r="S25" s="73">
        <f>'Table 1(Q2''20)'!S25/32.15074</f>
        <v>24.416234276411679</v>
      </c>
      <c r="T25" s="73">
        <f>'Table 1(Q2''20)'!T25/32.15074</f>
        <v>20.994851129398576</v>
      </c>
      <c r="U25" s="73">
        <f>'Table 1(Q2''20)'!U25/32.15074</f>
        <v>18.040020229705444</v>
      </c>
      <c r="V25" s="73">
        <f>'Table 1(Q2''20)'!V25/32.15074</f>
        <v>18.662089892798736</v>
      </c>
      <c r="W25" s="73">
        <f>'Table 1(Q2''20)'!W25/32.15074</f>
        <v>19.595194387438671</v>
      </c>
      <c r="X25" s="73">
        <f>'Table 1(Q2''20)'!X25/32.15074</f>
        <v>21.772438208265193</v>
      </c>
      <c r="Y25" s="73">
        <f>'Table 1(Q2''20)'!Y25/32.15074</f>
        <v>18.973124724345382</v>
      </c>
      <c r="Z25" s="73">
        <f>'Table 1(Q2''20)'!Z25/32.15074</f>
        <v>18.35105506125209</v>
      </c>
      <c r="AA25" s="73">
        <f>'Table 1(Q2''20)'!AA25/32.15074</f>
        <v>18.040020229705444</v>
      </c>
      <c r="AB25" s="73">
        <f>'Table 1(Q2''20)'!AB25/32.15074</f>
        <v>21.150368545171901</v>
      </c>
      <c r="AC25" s="73">
        <f>'Table 1(Q2''20)'!AC25/32.15074</f>
        <v>18.040020229705444</v>
      </c>
      <c r="AD25" s="73">
        <f>'Table 1(Q2''20)'!AD25/32.15074</f>
        <v>17.728985398158798</v>
      </c>
      <c r="AE25" s="73">
        <f>'Table 1(Q2''20)'!AE25/32.15074</f>
        <v>17.106915735065506</v>
      </c>
      <c r="AF25" s="73">
        <f>'Table 1(Q2''20)'!AF25/32.15074</f>
        <v>17.417950566612152</v>
      </c>
      <c r="AG25" s="73">
        <f>'Table 1(Q2''20)'!AG25/32.15074</f>
        <v>16.764137926491273</v>
      </c>
      <c r="AH25" s="73">
        <f>'Table 1(Q2''20)'!AH25/32.15074</f>
        <v>16.805515062953297</v>
      </c>
      <c r="AI25" s="73">
        <f>'Table 1(Q2''20)'!AI25/32.15074</f>
        <v>15.86430085412456</v>
      </c>
      <c r="AJ25" s="73">
        <f>'Table 1(Q2''20)'!AJ25/32.15074</f>
        <v>15.877935352123801</v>
      </c>
      <c r="AK25" s="73">
        <f>'Table 1(Q2''20)'!AK25/32.15074</f>
        <v>12.26896752018297</v>
      </c>
      <c r="AL25" s="73">
        <f>'Table 1(Q2''20)'!AL25/32.15074</f>
        <v>12.186622530139905</v>
      </c>
      <c r="AM25" s="74">
        <f>IF(ISERROR(AL25/AH25),"N/A",IF(AH25&lt;0,"N/A",IF(AL25&lt;0,"N/A",IF(AL25/AH25-1&gt;300%,"&gt;±300%",IF(AL25/AH25-1&lt;-300%,"&gt;±300%",AL25/AH25-1)))))</f>
        <v>-0.27484385426516622</v>
      </c>
      <c r="AN25" s="74">
        <f>IF(ISERROR(AL25/AK25),"N/A",IF(AK25&lt;0,"N/A",IF(AL25&lt;0,"N/A",IF(AL25/AK25-1&gt;300%,"&gt;±300%",IF(AL25/AK25-1&lt;-300%,"&gt;±300%",AL25/AK25-1)))))</f>
        <v>-6.7116478960111969E-3</v>
      </c>
      <c r="AO25" s="92"/>
      <c r="AP25" s="73">
        <f>E25-AQ25</f>
        <v>48.67695113705004</v>
      </c>
      <c r="AQ25" s="73">
        <f>SUM(O25:P25)</f>
        <v>44.633498326943638</v>
      </c>
      <c r="AR25" s="73">
        <f>SUM(Q25:R25)</f>
        <v>42.922806753437087</v>
      </c>
      <c r="AS25" s="73">
        <f>SUM(S25:T25)</f>
        <v>45.411085405810255</v>
      </c>
      <c r="AT25" s="73">
        <f>SUM(U25:V25)</f>
        <v>36.70211012250418</v>
      </c>
      <c r="AU25" s="73">
        <f>SUM(W25:X25)</f>
        <v>41.367632595703867</v>
      </c>
      <c r="AV25" s="73">
        <f>SUM(Y25:Z25)</f>
        <v>37.324179785597472</v>
      </c>
      <c r="AW25" s="73">
        <f>SUM(AA25:AB25)</f>
        <v>39.190388774877349</v>
      </c>
      <c r="AX25" s="73">
        <f>SUM(AC25:AD25)</f>
        <v>35.769005627864246</v>
      </c>
      <c r="AY25" s="73">
        <f>SUM(AE25:AF25)</f>
        <v>34.524866301677662</v>
      </c>
      <c r="AZ25" s="73">
        <f>SUM(AG25:AH25)</f>
        <v>33.56965298944457</v>
      </c>
      <c r="BA25" s="73">
        <f>SUM(AI25:AJ25)</f>
        <v>31.742236206248361</v>
      </c>
      <c r="BB25" s="73">
        <f>SUM(AK25:AL25)</f>
        <v>24.455590050322876</v>
      </c>
      <c r="BC25" s="74">
        <f>IF(ISERROR(BB25/AZ25),"N/A",IF(AZ25&lt;0,"N/A",IF(BB25&lt;0,"N/A",IF(BB25/AZ25-1&gt;300%,"&gt;±300%",IF(BB25/AZ25-1&lt;-300%,"&gt;±300%",BB25/AZ25-1)))))</f>
        <v>-0.27149708523908378</v>
      </c>
      <c r="BD25" s="74">
        <f>IF(ISERROR(BB25/BA25),"N/A",IF(BA25&lt;0,"N/A",IF(BB25&lt;0,"N/A",IF(BB25/BA25-1&gt;300%,"&gt;±300%",IF(BB25/BA25-1&lt;-300%,"&gt;±300%",BB25/BA25-1)))))</f>
        <v>-0.22955679960856479</v>
      </c>
      <c r="BE25" s="78"/>
      <c r="BF25" s="28">
        <f>SUM(AI25:AL25)</f>
        <v>56.19782625657124</v>
      </c>
      <c r="BG25" s="78"/>
    </row>
    <row r="26" spans="1:59" ht="13.5" x14ac:dyDescent="0.35">
      <c r="B26" s="122"/>
      <c r="C26" s="92"/>
      <c r="D26" s="65"/>
      <c r="E26" s="65"/>
      <c r="F26" s="65"/>
      <c r="G26" s="65"/>
      <c r="H26" s="65"/>
      <c r="I26" s="65"/>
      <c r="J26" s="65"/>
      <c r="K26" s="65"/>
      <c r="L26" s="66"/>
      <c r="M26" s="6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66"/>
      <c r="AN26" s="66"/>
      <c r="AO26" s="92"/>
      <c r="AP26" s="67"/>
      <c r="AQ26" s="67"/>
      <c r="AR26" s="67"/>
      <c r="AS26" s="67"/>
      <c r="AT26" s="67"/>
      <c r="AU26" s="67"/>
      <c r="AV26" s="67"/>
      <c r="AW26" s="67"/>
      <c r="AX26" s="67"/>
      <c r="AY26" s="67"/>
      <c r="AZ26" s="67"/>
      <c r="BA26" s="67"/>
      <c r="BB26" s="67"/>
      <c r="BC26" s="76"/>
      <c r="BD26" s="76"/>
      <c r="BE26" s="78"/>
      <c r="BF26" s="7"/>
      <c r="BG26" s="78"/>
    </row>
    <row r="27" spans="1:59" s="75" customFormat="1" ht="13.5" x14ac:dyDescent="0.35">
      <c r="A27" s="23"/>
      <c r="B27" s="122" t="s">
        <v>6</v>
      </c>
      <c r="C27" s="65"/>
      <c r="D27" s="65">
        <f t="shared" ref="D27:I27" si="45">SUM(D28:D33)</f>
        <v>46.188672484676871</v>
      </c>
      <c r="E27" s="65">
        <f t="shared" si="45"/>
        <v>48.987985968596689</v>
      </c>
      <c r="F27" s="65">
        <f t="shared" si="45"/>
        <v>52.409369115609778</v>
      </c>
      <c r="G27" s="65">
        <f t="shared" si="45"/>
        <v>55.675234846849563</v>
      </c>
      <c r="H27" s="65">
        <f t="shared" si="45"/>
        <v>52.409369115609785</v>
      </c>
      <c r="I27" s="65">
        <f t="shared" si="45"/>
        <v>59.718687656955957</v>
      </c>
      <c r="J27" s="65">
        <f>SUM(J28:J33)</f>
        <v>66.573950089985829</v>
      </c>
      <c r="K27" s="65">
        <f t="shared" ref="K27" si="46">SUM(K28:K33)</f>
        <v>66.421931742301723</v>
      </c>
      <c r="L27" s="66">
        <f t="shared" ref="L27:M33" si="47">IF(ISERROR(J27/I27),"N/A",IF(I27&lt;0,"N/A",IF(J27&lt;0,"N/A",IF(J27/I27-1&gt;300%,"&gt;±300%",IF(J27/I27-1&lt;-300%,"&gt;±300%",J27/I27-1)))))</f>
        <v>0.11479258339380771</v>
      </c>
      <c r="M27" s="66">
        <f t="shared" si="47"/>
        <v>-2.2834509215485799E-3</v>
      </c>
      <c r="N27" s="76"/>
      <c r="O27" s="65">
        <f>SUM(O28:O33)</f>
        <v>11.974841014545854</v>
      </c>
      <c r="P27" s="65">
        <f t="shared" ref="P27:AF27" si="48">SUM(P28:P33)</f>
        <v>12.752428093412471</v>
      </c>
      <c r="Q27" s="65">
        <f>SUM(Q28:Q33)</f>
        <v>12.907945509185792</v>
      </c>
      <c r="R27" s="65">
        <f t="shared" si="48"/>
        <v>13.218980340732438</v>
      </c>
      <c r="S27" s="65">
        <f t="shared" si="48"/>
        <v>13.063462924959115</v>
      </c>
      <c r="T27" s="65">
        <f t="shared" si="48"/>
        <v>13.84105000382573</v>
      </c>
      <c r="U27" s="65">
        <f t="shared" si="48"/>
        <v>13.84105000382573</v>
      </c>
      <c r="V27" s="65">
        <f t="shared" si="48"/>
        <v>15.085189330012311</v>
      </c>
      <c r="W27" s="65">
        <f t="shared" si="48"/>
        <v>14.618637082692343</v>
      </c>
      <c r="X27" s="65">
        <f t="shared" si="48"/>
        <v>13.218980340732436</v>
      </c>
      <c r="Y27" s="65">
        <f t="shared" si="48"/>
        <v>13.530015172279082</v>
      </c>
      <c r="Z27" s="65">
        <f t="shared" si="48"/>
        <v>12.907945509185792</v>
      </c>
      <c r="AA27" s="65">
        <f t="shared" si="48"/>
        <v>13.063462924959115</v>
      </c>
      <c r="AB27" s="65">
        <f t="shared" si="48"/>
        <v>13.530015172279082</v>
      </c>
      <c r="AC27" s="65">
        <f t="shared" si="48"/>
        <v>14.774154498465666</v>
      </c>
      <c r="AD27" s="65">
        <f t="shared" si="48"/>
        <v>14.774154498465666</v>
      </c>
      <c r="AE27" s="65">
        <f t="shared" si="48"/>
        <v>14.618637082692345</v>
      </c>
      <c r="AF27" s="65">
        <f t="shared" si="48"/>
        <v>15.396224161558955</v>
      </c>
      <c r="AG27" s="65">
        <f>SUM(AG28:AG33)</f>
        <v>15.735016607447005</v>
      </c>
      <c r="AH27" s="65">
        <f t="shared" ref="AH27:AL27" si="49">SUM(AH28:AH33)</f>
        <v>17.83786036171184</v>
      </c>
      <c r="AI27" s="65">
        <f t="shared" si="49"/>
        <v>19.099958845900368</v>
      </c>
      <c r="AJ27" s="65">
        <f t="shared" si="49"/>
        <v>13.901114274926627</v>
      </c>
      <c r="AK27" s="65">
        <f t="shared" si="49"/>
        <v>15.515610233894002</v>
      </c>
      <c r="AL27" s="65">
        <f t="shared" si="49"/>
        <v>13.31236522642741</v>
      </c>
      <c r="AM27" s="66">
        <f t="shared" ref="AM27:AM33" si="50">IF(ISERROR(AL27/AH27),"N/A",IF(AH27&lt;0,"N/A",IF(AL27&lt;0,"N/A",IF(AL27/AH27-1&gt;300%,"&gt;±300%",IF(AL27/AH27-1&lt;-300%,"&gt;±300%",AL27/AH27-1)))))</f>
        <v>-0.25370167965874435</v>
      </c>
      <c r="AN27" s="66">
        <f t="shared" ref="AN27:AN33" si="51">IF(ISERROR(AL27/AK27),"N/A",IF(AK27&lt;0,"N/A",IF(AL27&lt;0,"N/A",IF(AL27/AK27-1&gt;300%,"&gt;±300%",IF(AL27/AK27-1&lt;-300%,"&gt;±300%",AL27/AK27-1)))))</f>
        <v>-0.14200182746622381</v>
      </c>
      <c r="AO27" s="92"/>
      <c r="AP27" s="65">
        <f>SUM(AP28:AP33)</f>
        <v>24.260716860638354</v>
      </c>
      <c r="AQ27" s="65">
        <f t="shared" ref="AQ27" si="52">SUM(AQ28:AQ33)</f>
        <v>24.727269107958325</v>
      </c>
      <c r="AR27" s="65">
        <f t="shared" ref="AR27:AR33" si="53">SUM(Q27:R27)</f>
        <v>26.12692584991823</v>
      </c>
      <c r="AS27" s="65">
        <f t="shared" ref="AS27:AS33" si="54">SUM(S27:T27)</f>
        <v>26.904512928784847</v>
      </c>
      <c r="AT27" s="65">
        <f t="shared" ref="AT27:AT33" si="55">SUM(U27:V27)</f>
        <v>28.926239333838041</v>
      </c>
      <c r="AU27" s="65">
        <f t="shared" ref="AU27:AU33" si="56">SUM(W27:X27)</f>
        <v>27.837617423424781</v>
      </c>
      <c r="AV27" s="65">
        <f t="shared" ref="AV27:AV33" si="57">SUM(Y27:Z27)</f>
        <v>26.437960681464872</v>
      </c>
      <c r="AW27" s="65">
        <f t="shared" ref="AW27:AW33" si="58">SUM(AA27:AB27)</f>
        <v>26.593478097238197</v>
      </c>
      <c r="AX27" s="65">
        <f t="shared" ref="AX27:AX33" si="59">SUM(AC27:AD27)</f>
        <v>29.548308996931333</v>
      </c>
      <c r="AY27" s="65">
        <f t="shared" ref="AY27:AY33" si="60">SUM(AE27:AF27)</f>
        <v>30.0148612442513</v>
      </c>
      <c r="AZ27" s="65">
        <f t="shared" ref="AZ27:AZ33" si="61">SUM(AG27:AH27)</f>
        <v>33.572876969158841</v>
      </c>
      <c r="BA27" s="65">
        <f t="shared" ref="BA27:BA33" si="62">SUM(AI27:AJ27)</f>
        <v>33.001073120826995</v>
      </c>
      <c r="BB27" s="65">
        <f t="shared" ref="BB27:BB33" si="63">SUM(AK27:AL27)</f>
        <v>28.827975460321412</v>
      </c>
      <c r="BC27" s="66">
        <f t="shared" ref="BC27:BC33" si="64">IF(ISERROR(BB27/AZ27),"N/A",IF(AZ27&lt;0,"N/A",IF(BB27&lt;0,"N/A",IF(BB27/AZ27-1&gt;300%,"&gt;±300%",IF(BB27/AZ27-1&lt;-300%,"&gt;±300%",BB27/AZ27-1)))))</f>
        <v>-0.14133139418454521</v>
      </c>
      <c r="BD27" s="66">
        <f t="shared" ref="BD27:BD33" si="65">IF(ISERROR(BB27/BA27),"N/A",IF(BA27&lt;0,"N/A",IF(BB27&lt;0,"N/A",IF(BB27/BA27-1&gt;300%,"&gt;±300%",IF(BB27/BA27-1&lt;-300%,"&gt;±300%",BB27/BA27-1)))))</f>
        <v>-0.12645339274958123</v>
      </c>
      <c r="BE27" s="78"/>
      <c r="BF27" s="65">
        <f t="shared" ref="BF27:BF33" si="66">SUM(AI27:AL27)</f>
        <v>61.829048581148406</v>
      </c>
      <c r="BG27" s="78"/>
    </row>
    <row r="28" spans="1:59" ht="13.5" x14ac:dyDescent="0.35">
      <c r="B28" s="108"/>
      <c r="C28" s="108" t="s">
        <v>12</v>
      </c>
      <c r="D28" s="67">
        <f>'Table 1(Q2''20)'!D28/32.15074</f>
        <v>16.640363487745539</v>
      </c>
      <c r="E28" s="67">
        <f>'Table 1(Q2''20)'!E28/32.15074</f>
        <v>16.795880903518864</v>
      </c>
      <c r="F28" s="67">
        <f>'Table 1(Q2''20)'!F28/32.15074</f>
        <v>15.707258993105603</v>
      </c>
      <c r="G28" s="67">
        <f>'Table 1(Q2''20)'!G28/32.15074</f>
        <v>17.417950566612152</v>
      </c>
      <c r="H28" s="67">
        <f>'Table 1(Q2''20)'!H28/32.15074</f>
        <v>17.573467982385477</v>
      </c>
      <c r="I28" s="67">
        <f>'Table 1(Q2''20)'!I28/32.15074</f>
        <v>17.728985398158798</v>
      </c>
      <c r="J28" s="67">
        <f>'Table 1(Q2''20)'!J28/32.15074</f>
        <v>21.51734443308488</v>
      </c>
      <c r="K28" s="67">
        <f>'Table 1(Q2''20)'!K28/32.15074</f>
        <v>18.442854701604059</v>
      </c>
      <c r="L28" s="68">
        <f t="shared" si="47"/>
        <v>0.21368166027817437</v>
      </c>
      <c r="M28" s="68">
        <f t="shared" si="47"/>
        <v>-0.14288425511995395</v>
      </c>
      <c r="N28" s="76"/>
      <c r="O28" s="67">
        <f>'Table 1(Q2''20)'!O28/32.15074</f>
        <v>4.510005057426361</v>
      </c>
      <c r="P28" s="67">
        <f>'Table 1(Q2''20)'!P28/32.15074</f>
        <v>3.8879353943330699</v>
      </c>
      <c r="Q28" s="67">
        <f>'Table 1(Q2''20)'!Q28/32.15074</f>
        <v>4.1989702258797159</v>
      </c>
      <c r="R28" s="67">
        <f>'Table 1(Q2''20)'!R28/32.15074</f>
        <v>4.0434528101063929</v>
      </c>
      <c r="S28" s="67">
        <f>'Table 1(Q2''20)'!S28/32.15074</f>
        <v>3.8879353943330699</v>
      </c>
      <c r="T28" s="67">
        <f>'Table 1(Q2''20)'!T28/32.15074</f>
        <v>3.5769005627864243</v>
      </c>
      <c r="U28" s="67">
        <f>'Table 1(Q2''20)'!U28/32.15074</f>
        <v>4.354487641653038</v>
      </c>
      <c r="V28" s="67">
        <f>'Table 1(Q2''20)'!V28/32.15074</f>
        <v>4.1989702258797159</v>
      </c>
      <c r="W28" s="67">
        <f>'Table 1(Q2''20)'!W28/32.15074</f>
        <v>5.1320747205196522</v>
      </c>
      <c r="X28" s="67">
        <f>'Table 1(Q2''20)'!X28/32.15074</f>
        <v>4.0434528101063929</v>
      </c>
      <c r="Y28" s="67">
        <f>'Table 1(Q2''20)'!Y28/32.15074</f>
        <v>4.6655224731996841</v>
      </c>
      <c r="Z28" s="67">
        <f>'Table 1(Q2''20)'!Z28/32.15074</f>
        <v>4.1989702258797159</v>
      </c>
      <c r="AA28" s="67">
        <f>'Table 1(Q2''20)'!AA28/32.15074</f>
        <v>4.9765573047463292</v>
      </c>
      <c r="AB28" s="67">
        <f>'Table 1(Q2''20)'!AB28/32.15074</f>
        <v>4.1989702258797159</v>
      </c>
      <c r="AC28" s="67">
        <f>'Table 1(Q2''20)'!AC28/32.15074</f>
        <v>4.510005057426361</v>
      </c>
      <c r="AD28" s="67">
        <f>'Table 1(Q2''20)'!AD28/32.15074</f>
        <v>4.1989702258797159</v>
      </c>
      <c r="AE28" s="67">
        <f>'Table 1(Q2''20)'!AE28/32.15074</f>
        <v>4.8210398889730071</v>
      </c>
      <c r="AF28" s="67">
        <f>'Table 1(Q2''20)'!AF28/32.15074</f>
        <v>4.1989702258797159</v>
      </c>
      <c r="AG28" s="67">
        <f>'Table 1(Q2''20)'!AG28/32.15074</f>
        <v>4.3073450221842045</v>
      </c>
      <c r="AH28" s="67">
        <f>'Table 1(Q2''20)'!AH28/32.15074</f>
        <v>6.2355173112387083</v>
      </c>
      <c r="AI28" s="67">
        <f>'Table 1(Q2''20)'!AI28/32.15074</f>
        <v>5.035052961398196</v>
      </c>
      <c r="AJ28" s="67">
        <f>'Table 1(Q2''20)'!AJ28/32.15074</f>
        <v>5.9394291382637707</v>
      </c>
      <c r="AK28" s="67">
        <f>'Table 1(Q2''20)'!AK28/32.15074</f>
        <v>4.8876370593978251</v>
      </c>
      <c r="AL28" s="67">
        <f>'Table 1(Q2''20)'!AL28/32.15074</f>
        <v>3.6886710579902275</v>
      </c>
      <c r="AM28" s="68">
        <f t="shared" si="50"/>
        <v>-0.4084418543202698</v>
      </c>
      <c r="AN28" s="68">
        <f t="shared" si="51"/>
        <v>-0.24530585778709901</v>
      </c>
      <c r="AO28" s="92"/>
      <c r="AP28" s="69">
        <f t="shared" ref="AP28:AP33" si="67">E28-AQ28</f>
        <v>8.3979404517594318</v>
      </c>
      <c r="AQ28" s="69">
        <f t="shared" ref="AQ28:AQ33" si="68">SUM(O28:P28)</f>
        <v>8.3979404517594318</v>
      </c>
      <c r="AR28" s="69">
        <f t="shared" si="53"/>
        <v>8.2424230359861088</v>
      </c>
      <c r="AS28" s="69">
        <f t="shared" si="54"/>
        <v>7.4648359571194938</v>
      </c>
      <c r="AT28" s="69">
        <f t="shared" si="55"/>
        <v>8.5534578675327531</v>
      </c>
      <c r="AU28" s="69">
        <f t="shared" si="56"/>
        <v>9.1755275306260451</v>
      </c>
      <c r="AV28" s="69">
        <f t="shared" si="57"/>
        <v>8.8644926990793991</v>
      </c>
      <c r="AW28" s="69">
        <f t="shared" si="58"/>
        <v>9.1755275306260451</v>
      </c>
      <c r="AX28" s="69">
        <f t="shared" si="59"/>
        <v>8.7089752833060778</v>
      </c>
      <c r="AY28" s="69">
        <f t="shared" si="60"/>
        <v>9.0200101148527239</v>
      </c>
      <c r="AZ28" s="69">
        <f t="shared" si="61"/>
        <v>10.542862333422914</v>
      </c>
      <c r="BA28" s="69">
        <f t="shared" si="62"/>
        <v>10.974482099661966</v>
      </c>
      <c r="BB28" s="69">
        <f t="shared" si="63"/>
        <v>8.5763081173880522</v>
      </c>
      <c r="BC28" s="68">
        <f t="shared" si="64"/>
        <v>-0.18652944085217771</v>
      </c>
      <c r="BD28" s="68">
        <f t="shared" si="65"/>
        <v>-0.21852274763360191</v>
      </c>
      <c r="BE28" s="78"/>
      <c r="BF28" s="13">
        <f t="shared" si="66"/>
        <v>19.550790217050018</v>
      </c>
      <c r="BG28" s="78"/>
    </row>
    <row r="29" spans="1:59" ht="13.5" x14ac:dyDescent="0.35">
      <c r="B29" s="108"/>
      <c r="C29" s="108" t="s">
        <v>13</v>
      </c>
      <c r="D29" s="67">
        <f>'Table 1(Q2''20)'!D29/32.15074</f>
        <v>1.5551741577332279</v>
      </c>
      <c r="E29" s="67">
        <f>'Table 1(Q2''20)'!E29/32.15074</f>
        <v>2.0217264050531965</v>
      </c>
      <c r="F29" s="67">
        <f>'Table 1(Q2''20)'!F29/32.15074</f>
        <v>6.3762140467062345</v>
      </c>
      <c r="G29" s="67">
        <f>'Table 1(Q2''20)'!G29/32.15074</f>
        <v>6.6872488782528805</v>
      </c>
      <c r="H29" s="67">
        <f>'Table 1(Q2''20)'!H29/32.15074</f>
        <v>3.1103483154664557</v>
      </c>
      <c r="I29" s="67">
        <f>'Table 1(Q2''20)'!I29/32.15074</f>
        <v>7.3093185413461716</v>
      </c>
      <c r="J29" s="67">
        <f>'Table 1(Q2''20)'!J29/32.15074</f>
        <v>6.8063128975976861</v>
      </c>
      <c r="K29" s="67">
        <f>'Table 1(Q2''20)'!K29/32.15074</f>
        <v>3.8057947872693312</v>
      </c>
      <c r="L29" s="68">
        <f t="shared" si="47"/>
        <v>-6.881703689655394E-2</v>
      </c>
      <c r="M29" s="68">
        <f t="shared" si="47"/>
        <v>-0.44084339869055966</v>
      </c>
      <c r="N29" s="76"/>
      <c r="O29" s="69">
        <f>'Table 1(Q2''20)'!O29/32.15074</f>
        <v>0.46655224731996842</v>
      </c>
      <c r="P29" s="69">
        <f>'Table 1(Q2''20)'!P29/32.15074</f>
        <v>0.46655224731996842</v>
      </c>
      <c r="Q29" s="69">
        <f>'Table 1(Q2''20)'!Q29/32.15074</f>
        <v>1.7106915735065507</v>
      </c>
      <c r="R29" s="69">
        <f>'Table 1(Q2''20)'!R29/32.15074</f>
        <v>1.5551741577332279</v>
      </c>
      <c r="S29" s="69">
        <f>'Table 1(Q2''20)'!S29/32.15074</f>
        <v>1.5551741577332279</v>
      </c>
      <c r="T29" s="69">
        <f>'Table 1(Q2''20)'!T29/32.15074</f>
        <v>1.5551741577332279</v>
      </c>
      <c r="U29" s="69">
        <f>'Table 1(Q2''20)'!U29/32.15074</f>
        <v>1.7106915735065507</v>
      </c>
      <c r="V29" s="69">
        <f>'Table 1(Q2''20)'!V29/32.15074</f>
        <v>1.8662089892798737</v>
      </c>
      <c r="W29" s="69">
        <f>'Table 1(Q2''20)'!W29/32.15074</f>
        <v>1.7106915735065507</v>
      </c>
      <c r="X29" s="69">
        <f>'Table 1(Q2''20)'!X29/32.15074</f>
        <v>1.7106915735065507</v>
      </c>
      <c r="Y29" s="69">
        <f>'Table 1(Q2''20)'!Y29/32.15074</f>
        <v>1.0886219104132595</v>
      </c>
      <c r="Z29" s="69">
        <f>'Table 1(Q2''20)'!Z29/32.15074</f>
        <v>0.46655224731996842</v>
      </c>
      <c r="AA29" s="69">
        <f>'Table 1(Q2''20)'!AA29/32.15074</f>
        <v>0.77758707886661393</v>
      </c>
      <c r="AB29" s="69">
        <f>'Table 1(Q2''20)'!AB29/32.15074</f>
        <v>0.77758707886661393</v>
      </c>
      <c r="AC29" s="69">
        <f>'Table 1(Q2''20)'!AC29/32.15074</f>
        <v>1.7106915735065507</v>
      </c>
      <c r="AD29" s="69">
        <f>'Table 1(Q2''20)'!AD29/32.15074</f>
        <v>1.7106915735065507</v>
      </c>
      <c r="AE29" s="69">
        <f>'Table 1(Q2''20)'!AE29/32.15074</f>
        <v>1.7106915735065507</v>
      </c>
      <c r="AF29" s="69">
        <f>'Table 1(Q2''20)'!AF29/32.15074</f>
        <v>1.7106915735065507</v>
      </c>
      <c r="AG29" s="67">
        <f>'Table 1(Q2''20)'!AG29/32.15074</f>
        <v>1.7015782243994215</v>
      </c>
      <c r="AH29" s="67">
        <f>'Table 1(Q2''20)'!AH29/32.15074</f>
        <v>1.7015782243994215</v>
      </c>
      <c r="AI29" s="67">
        <f>'Table 1(Q2''20)'!AI29/32.15074</f>
        <v>1.7015782243994215</v>
      </c>
      <c r="AJ29" s="67">
        <f>'Table 1(Q2''20)'!AJ29/32.15074</f>
        <v>1.7015782243994215</v>
      </c>
      <c r="AK29" s="67">
        <f>'Table 1(Q2''20)'!AK29/32.15074</f>
        <v>1.1709169151500054</v>
      </c>
      <c r="AL29" s="67">
        <f>'Table 1(Q2''20)'!AL29/32.15074</f>
        <v>0.89521636640536817</v>
      </c>
      <c r="AM29" s="68">
        <f t="shared" si="50"/>
        <v>-0.47389056020545972</v>
      </c>
      <c r="AN29" s="68">
        <f t="shared" si="51"/>
        <v>-0.23545696981353914</v>
      </c>
      <c r="AO29" s="92"/>
      <c r="AP29" s="69">
        <f t="shared" si="67"/>
        <v>1.0886219104132597</v>
      </c>
      <c r="AQ29" s="69">
        <f t="shared" si="68"/>
        <v>0.93310449463993683</v>
      </c>
      <c r="AR29" s="69">
        <f t="shared" si="53"/>
        <v>3.2658657312397787</v>
      </c>
      <c r="AS29" s="69">
        <f t="shared" si="54"/>
        <v>3.1103483154664557</v>
      </c>
      <c r="AT29" s="69">
        <f t="shared" si="55"/>
        <v>3.5769005627864243</v>
      </c>
      <c r="AU29" s="69">
        <f t="shared" si="56"/>
        <v>3.4213831470131013</v>
      </c>
      <c r="AV29" s="69">
        <f t="shared" si="57"/>
        <v>1.5551741577332279</v>
      </c>
      <c r="AW29" s="69">
        <f t="shared" si="58"/>
        <v>1.5551741577332279</v>
      </c>
      <c r="AX29" s="69">
        <f t="shared" si="59"/>
        <v>3.4213831470131013</v>
      </c>
      <c r="AY29" s="69">
        <f t="shared" si="60"/>
        <v>3.4213831470131013</v>
      </c>
      <c r="AZ29" s="69">
        <f t="shared" si="61"/>
        <v>3.403156448798843</v>
      </c>
      <c r="BA29" s="69">
        <f t="shared" si="62"/>
        <v>3.403156448798843</v>
      </c>
      <c r="BB29" s="69">
        <f t="shared" si="63"/>
        <v>2.0661332815553735</v>
      </c>
      <c r="BC29" s="68">
        <f t="shared" si="64"/>
        <v>-0.39287737350875451</v>
      </c>
      <c r="BD29" s="68">
        <f t="shared" si="65"/>
        <v>-0.39287737350875451</v>
      </c>
      <c r="BE29" s="78"/>
      <c r="BF29" s="13">
        <f t="shared" si="66"/>
        <v>5.4692897303542161</v>
      </c>
      <c r="BG29" s="78"/>
    </row>
    <row r="30" spans="1:59" ht="13.5" x14ac:dyDescent="0.35">
      <c r="B30" s="108"/>
      <c r="C30" s="108" t="s">
        <v>10</v>
      </c>
      <c r="D30" s="69">
        <f>'Table 1(Q2''20)'!D30/32.15074</f>
        <v>6.0651792151595894</v>
      </c>
      <c r="E30" s="69">
        <f>'Table 1(Q2''20)'!E30/32.15074</f>
        <v>6.6872488782528805</v>
      </c>
      <c r="F30" s="69">
        <f>'Table 1(Q2''20)'!F30/32.15074</f>
        <v>6.3762140467062345</v>
      </c>
      <c r="G30" s="69">
        <f>'Table 1(Q2''20)'!G30/32.15074</f>
        <v>6.0651792151595894</v>
      </c>
      <c r="H30" s="69">
        <f>'Table 1(Q2''20)'!H30/32.15074</f>
        <v>6.5317314624795575</v>
      </c>
      <c r="I30" s="69">
        <f>'Table 1(Q2''20)'!I30/32.15074</f>
        <v>6.3762140467062345</v>
      </c>
      <c r="J30" s="69">
        <f>'Table 1(Q2''20)'!J30/32.15074</f>
        <v>4.4952284046961282</v>
      </c>
      <c r="K30" s="67">
        <f>'Table 1(Q2''20)'!K30/32.15074</f>
        <v>4.2430935798413074</v>
      </c>
      <c r="L30" s="68">
        <f t="shared" si="47"/>
        <v>-0.29500039180487803</v>
      </c>
      <c r="M30" s="68">
        <f t="shared" si="47"/>
        <v>-5.6089435765136586E-2</v>
      </c>
      <c r="N30" s="76"/>
      <c r="O30" s="69">
        <f>'Table 1(Q2''20)'!O30/32.15074</f>
        <v>1.7106915735065507</v>
      </c>
      <c r="P30" s="69">
        <f>'Table 1(Q2''20)'!P30/32.15074</f>
        <v>1.8662089892798737</v>
      </c>
      <c r="Q30" s="69">
        <f>'Table 1(Q2''20)'!Q30/32.15074</f>
        <v>1.8662089892798737</v>
      </c>
      <c r="R30" s="69">
        <f>'Table 1(Q2''20)'!R30/32.15074</f>
        <v>1.5551741577332279</v>
      </c>
      <c r="S30" s="69">
        <f>'Table 1(Q2''20)'!S30/32.15074</f>
        <v>1.5551741577332279</v>
      </c>
      <c r="T30" s="69">
        <f>'Table 1(Q2''20)'!T30/32.15074</f>
        <v>1.5551741577332279</v>
      </c>
      <c r="U30" s="69">
        <f>'Table 1(Q2''20)'!U30/32.15074</f>
        <v>1.5551741577332279</v>
      </c>
      <c r="V30" s="69">
        <f>'Table 1(Q2''20)'!V30/32.15074</f>
        <v>1.5551741577332279</v>
      </c>
      <c r="W30" s="69">
        <f>'Table 1(Q2''20)'!W30/32.15074</f>
        <v>1.5551741577332279</v>
      </c>
      <c r="X30" s="69">
        <f>'Table 1(Q2''20)'!X30/32.15074</f>
        <v>1.5551741577332279</v>
      </c>
      <c r="Y30" s="69">
        <f>'Table 1(Q2''20)'!Y30/32.15074</f>
        <v>1.7106915735065507</v>
      </c>
      <c r="Z30" s="69">
        <f>'Table 1(Q2''20)'!Z30/32.15074</f>
        <v>1.5551741577332279</v>
      </c>
      <c r="AA30" s="69">
        <f>'Table 1(Q2''20)'!AA30/32.15074</f>
        <v>1.5551741577332279</v>
      </c>
      <c r="AB30" s="69">
        <f>'Table 1(Q2''20)'!AB30/32.15074</f>
        <v>2.0217264050531965</v>
      </c>
      <c r="AC30" s="69">
        <f>'Table 1(Q2''20)'!AC30/32.15074</f>
        <v>1.7106915735065507</v>
      </c>
      <c r="AD30" s="69">
        <f>'Table 1(Q2''20)'!AD30/32.15074</f>
        <v>1.5551741577332279</v>
      </c>
      <c r="AE30" s="69">
        <f>'Table 1(Q2''20)'!AE30/32.15074</f>
        <v>1.5551741577332279</v>
      </c>
      <c r="AF30" s="69">
        <f>'Table 1(Q2''20)'!AF30/32.15074</f>
        <v>1.7106915735065507</v>
      </c>
      <c r="AG30" s="67">
        <f>'Table 1(Q2''20)'!AG30/32.15074</f>
        <v>1.0914145279393257</v>
      </c>
      <c r="AH30" s="67">
        <f>'Table 1(Q2''20)'!AH30/32.15074</f>
        <v>1.1116143547551314</v>
      </c>
      <c r="AI30" s="67">
        <f>'Table 1(Q2''20)'!AI30/32.15074</f>
        <v>1.1672996658863839</v>
      </c>
      <c r="AJ30" s="67">
        <f>'Table 1(Q2''20)'!AJ30/32.15074</f>
        <v>1.124899856115287</v>
      </c>
      <c r="AK30" s="67">
        <f>'Table 1(Q2''20)'!AK30/32.15074</f>
        <v>0.992443060408563</v>
      </c>
      <c r="AL30" s="67">
        <f>'Table 1(Q2''20)'!AL30/32.15074</f>
        <v>1.0534884111532115</v>
      </c>
      <c r="AM30" s="68">
        <f t="shared" si="50"/>
        <v>-5.2289666243761301E-2</v>
      </c>
      <c r="AN30" s="68">
        <f t="shared" si="51"/>
        <v>6.1510179455048775E-2</v>
      </c>
      <c r="AO30" s="92"/>
      <c r="AP30" s="69">
        <f t="shared" si="67"/>
        <v>3.1103483154664562</v>
      </c>
      <c r="AQ30" s="69">
        <f t="shared" si="68"/>
        <v>3.5769005627864243</v>
      </c>
      <c r="AR30" s="69">
        <f t="shared" si="53"/>
        <v>3.4213831470131018</v>
      </c>
      <c r="AS30" s="69">
        <f t="shared" si="54"/>
        <v>3.1103483154664557</v>
      </c>
      <c r="AT30" s="69">
        <f t="shared" si="55"/>
        <v>3.1103483154664557</v>
      </c>
      <c r="AU30" s="69">
        <f t="shared" si="56"/>
        <v>3.1103483154664557</v>
      </c>
      <c r="AV30" s="69">
        <f t="shared" si="57"/>
        <v>3.2658657312397787</v>
      </c>
      <c r="AW30" s="69">
        <f t="shared" si="58"/>
        <v>3.5769005627864243</v>
      </c>
      <c r="AX30" s="69">
        <f t="shared" si="59"/>
        <v>3.2658657312397787</v>
      </c>
      <c r="AY30" s="69">
        <f t="shared" si="60"/>
        <v>3.2658657312397787</v>
      </c>
      <c r="AZ30" s="69">
        <f t="shared" si="61"/>
        <v>2.2030288826944568</v>
      </c>
      <c r="BA30" s="69">
        <f t="shared" si="62"/>
        <v>2.2921995220016709</v>
      </c>
      <c r="BB30" s="69">
        <f t="shared" si="63"/>
        <v>2.0459314715617745</v>
      </c>
      <c r="BC30" s="68">
        <f t="shared" si="64"/>
        <v>-7.1309737410497065E-2</v>
      </c>
      <c r="BD30" s="68">
        <f t="shared" si="65"/>
        <v>-0.1074374407969696</v>
      </c>
      <c r="BE30" s="78"/>
      <c r="BF30" s="13">
        <f t="shared" si="66"/>
        <v>4.3381309935634453</v>
      </c>
      <c r="BG30" s="78"/>
    </row>
    <row r="31" spans="1:59" ht="13.5" x14ac:dyDescent="0.35">
      <c r="B31" s="108"/>
      <c r="C31" s="108" t="s">
        <v>11</v>
      </c>
      <c r="D31" s="67">
        <f>'Table 1(Q2''20)'!D31/32.15074</f>
        <v>4.510005057426361</v>
      </c>
      <c r="E31" s="67">
        <f>'Table 1(Q2''20)'!E31/32.15074</f>
        <v>5.4431095520662982</v>
      </c>
      <c r="F31" s="67">
        <f>'Table 1(Q2''20)'!F31/32.15074</f>
        <v>6.2206966309329115</v>
      </c>
      <c r="G31" s="67">
        <f>'Table 1(Q2''20)'!G31/32.15074</f>
        <v>6.3762140467062345</v>
      </c>
      <c r="H31" s="67">
        <f>'Table 1(Q2''20)'!H31/32.15074</f>
        <v>5.5986269678396203</v>
      </c>
      <c r="I31" s="67">
        <f>'Table 1(Q2''20)'!I31/32.15074</f>
        <v>7.6203533728928168</v>
      </c>
      <c r="J31" s="67">
        <f>'Table 1(Q2''20)'!J31/32.15074</f>
        <v>8.0680401679301514</v>
      </c>
      <c r="K31" s="67">
        <f>'Table 1(Q2''20)'!K31/32.15074</f>
        <v>16.788715504399551</v>
      </c>
      <c r="L31" s="68">
        <f t="shared" si="47"/>
        <v>5.8748823463994349E-2</v>
      </c>
      <c r="M31" s="68">
        <f t="shared" si="47"/>
        <v>1.0808914129026554</v>
      </c>
      <c r="N31" s="76"/>
      <c r="O31" s="69">
        <f>'Table 1(Q2''20)'!O31/32.15074</f>
        <v>1.2441393261865823</v>
      </c>
      <c r="P31" s="69">
        <f>'Table 1(Q2''20)'!P31/32.15074</f>
        <v>1.5551741577332279</v>
      </c>
      <c r="Q31" s="69">
        <f>'Table 1(Q2''20)'!Q31/32.15074</f>
        <v>0.93310449463993683</v>
      </c>
      <c r="R31" s="69">
        <f>'Table 1(Q2''20)'!R31/32.15074</f>
        <v>1.3996567419599051</v>
      </c>
      <c r="S31" s="69">
        <f>'Table 1(Q2''20)'!S31/32.15074</f>
        <v>2.177243820826519</v>
      </c>
      <c r="T31" s="69">
        <f>'Table 1(Q2''20)'!T31/32.15074</f>
        <v>2.177243820826519</v>
      </c>
      <c r="U31" s="69">
        <f>'Table 1(Q2''20)'!U31/32.15074</f>
        <v>1.8662089892798737</v>
      </c>
      <c r="V31" s="69">
        <f>'Table 1(Q2''20)'!V31/32.15074</f>
        <v>2.4882786523731646</v>
      </c>
      <c r="W31" s="69">
        <f>'Table 1(Q2''20)'!W31/32.15074</f>
        <v>1.8662089892798737</v>
      </c>
      <c r="X31" s="69">
        <f>'Table 1(Q2''20)'!X31/32.15074</f>
        <v>0.15551741577332279</v>
      </c>
      <c r="Y31" s="69">
        <f>'Table 1(Q2''20)'!Y31/32.15074</f>
        <v>1.2441393261865823</v>
      </c>
      <c r="Z31" s="69">
        <f>'Table 1(Q2''20)'!Z31/32.15074</f>
        <v>1.5551741577332279</v>
      </c>
      <c r="AA31" s="69">
        <f>'Table 1(Q2''20)'!AA31/32.15074</f>
        <v>1.3996567419599051</v>
      </c>
      <c r="AB31" s="69">
        <f>'Table 1(Q2''20)'!AB31/32.15074</f>
        <v>1.0886219104132595</v>
      </c>
      <c r="AC31" s="69">
        <f>'Table 1(Q2''20)'!AC31/32.15074</f>
        <v>1.8662089892798737</v>
      </c>
      <c r="AD31" s="69">
        <f>'Table 1(Q2''20)'!AD31/32.15074</f>
        <v>1.8662089892798737</v>
      </c>
      <c r="AE31" s="69">
        <f>'Table 1(Q2''20)'!AE31/32.15074</f>
        <v>2.0217264050531965</v>
      </c>
      <c r="AF31" s="69">
        <f>'Table 1(Q2''20)'!AF31/32.15074</f>
        <v>2.0217264050531965</v>
      </c>
      <c r="AG31" s="67">
        <f>'Table 1(Q2''20)'!AG31/32.15074</f>
        <v>2.2035715034427144</v>
      </c>
      <c r="AH31" s="67">
        <f>'Table 1(Q2''20)'!AH31/32.15074</f>
        <v>2.2035715034427144</v>
      </c>
      <c r="AI31" s="67">
        <f>'Table 1(Q2''20)'!AI31/32.15074</f>
        <v>4.4850702678058054</v>
      </c>
      <c r="AJ31" s="67">
        <f>'Table 1(Q2''20)'!AJ31/32.15074</f>
        <v>-0.82417310676108169</v>
      </c>
      <c r="AK31" s="67">
        <f>'Table 1(Q2''20)'!AK31/32.15074</f>
        <v>3.0448780834244706</v>
      </c>
      <c r="AL31" s="67">
        <f>'Table 1(Q2''20)'!AL31/32.15074</f>
        <v>2.5368043229671513</v>
      </c>
      <c r="AM31" s="68">
        <f t="shared" si="50"/>
        <v>0.15122396482429368</v>
      </c>
      <c r="AN31" s="68">
        <f t="shared" si="51"/>
        <v>-0.16686177460540752</v>
      </c>
      <c r="AO31" s="92"/>
      <c r="AP31" s="69">
        <f t="shared" si="67"/>
        <v>2.643796068146488</v>
      </c>
      <c r="AQ31" s="69">
        <f t="shared" si="68"/>
        <v>2.7993134839198102</v>
      </c>
      <c r="AR31" s="69">
        <f t="shared" si="53"/>
        <v>2.332761236599842</v>
      </c>
      <c r="AS31" s="69">
        <f t="shared" si="54"/>
        <v>4.354487641653038</v>
      </c>
      <c r="AT31" s="69">
        <f t="shared" si="55"/>
        <v>4.354487641653038</v>
      </c>
      <c r="AU31" s="69">
        <f t="shared" si="56"/>
        <v>2.0217264050531965</v>
      </c>
      <c r="AV31" s="69">
        <f t="shared" si="57"/>
        <v>2.7993134839198102</v>
      </c>
      <c r="AW31" s="69">
        <f t="shared" si="58"/>
        <v>2.4882786523731646</v>
      </c>
      <c r="AX31" s="69">
        <f t="shared" si="59"/>
        <v>3.7324179785597473</v>
      </c>
      <c r="AY31" s="69">
        <f t="shared" si="60"/>
        <v>4.0434528101063929</v>
      </c>
      <c r="AZ31" s="69">
        <f t="shared" si="61"/>
        <v>4.4071430068854287</v>
      </c>
      <c r="BA31" s="69">
        <f t="shared" si="62"/>
        <v>3.6608971610447236</v>
      </c>
      <c r="BB31" s="69">
        <f t="shared" si="63"/>
        <v>5.5816824063916215</v>
      </c>
      <c r="BC31" s="68">
        <f t="shared" si="64"/>
        <v>0.2665081204923847</v>
      </c>
      <c r="BD31" s="68">
        <f t="shared" si="65"/>
        <v>0.52467610010622545</v>
      </c>
      <c r="BE31" s="78"/>
      <c r="BF31" s="13">
        <f t="shared" si="66"/>
        <v>9.242579567436346</v>
      </c>
      <c r="BG31" s="78"/>
    </row>
    <row r="32" spans="1:59" ht="13.5" x14ac:dyDescent="0.35">
      <c r="B32" s="108"/>
      <c r="C32" s="108" t="s">
        <v>58</v>
      </c>
      <c r="D32" s="67">
        <f>'Table 1(Q2''20)'!D32/32.15074</f>
        <v>6.8427662940262026</v>
      </c>
      <c r="E32" s="67">
        <f>'Table 1(Q2''20)'!E32/32.15074</f>
        <v>6.8427662940262026</v>
      </c>
      <c r="F32" s="67">
        <f>'Table 1(Q2''20)'!F32/32.15074</f>
        <v>6.9982837097995256</v>
      </c>
      <c r="G32" s="67">
        <f>'Table 1(Q2''20)'!G32/32.15074</f>
        <v>7.1538011255728486</v>
      </c>
      <c r="H32" s="67">
        <f>'Table 1(Q2''20)'!H32/32.15074</f>
        <v>7.3093185413461716</v>
      </c>
      <c r="I32" s="67">
        <f>'Table 1(Q2''20)'!I32/32.15074</f>
        <v>7.4648359571194947</v>
      </c>
      <c r="J32" s="67">
        <f>'Table 1(Q2''20)'!J32/32.15074</f>
        <v>7.7410348875329174</v>
      </c>
      <c r="K32" s="67">
        <f>'Table 1(Q2''20)'!K32/32.15074</f>
        <v>7.7410348875329174</v>
      </c>
      <c r="L32" s="68">
        <f t="shared" si="47"/>
        <v>3.7000000000000144E-2</v>
      </c>
      <c r="M32" s="68">
        <f t="shared" si="47"/>
        <v>0</v>
      </c>
      <c r="N32" s="76"/>
      <c r="O32" s="69">
        <f>'Table 1(Q2''20)'!O32/32.15074</f>
        <v>1.3996567419599051</v>
      </c>
      <c r="P32" s="69">
        <f>'Table 1(Q2''20)'!P32/32.15074</f>
        <v>2.0217264050531965</v>
      </c>
      <c r="Q32" s="69">
        <f>'Table 1(Q2''20)'!Q32/32.15074</f>
        <v>1.5551741577332279</v>
      </c>
      <c r="R32" s="69">
        <f>'Table 1(Q2''20)'!R32/32.15074</f>
        <v>2.0217264050531965</v>
      </c>
      <c r="S32" s="69">
        <f>'Table 1(Q2''20)'!S32/32.15074</f>
        <v>1.3996567419599051</v>
      </c>
      <c r="T32" s="69">
        <f>'Table 1(Q2''20)'!T32/32.15074</f>
        <v>2.0217264050531965</v>
      </c>
      <c r="U32" s="69">
        <f>'Table 1(Q2''20)'!U32/32.15074</f>
        <v>1.5551741577332279</v>
      </c>
      <c r="V32" s="69">
        <f>'Table 1(Q2''20)'!V32/32.15074</f>
        <v>2.177243820826519</v>
      </c>
      <c r="W32" s="69">
        <f>'Table 1(Q2''20)'!W32/32.15074</f>
        <v>1.3996567419599051</v>
      </c>
      <c r="X32" s="69">
        <f>'Table 1(Q2''20)'!X32/32.15074</f>
        <v>2.332761236599842</v>
      </c>
      <c r="Y32" s="69">
        <f>'Table 1(Q2''20)'!Y32/32.15074</f>
        <v>1.7106915735065507</v>
      </c>
      <c r="Z32" s="69">
        <f>'Table 1(Q2''20)'!Z32/32.15074</f>
        <v>2.177243820826519</v>
      </c>
      <c r="AA32" s="69">
        <f>'Table 1(Q2''20)'!AA32/32.15074</f>
        <v>1.3996567419599051</v>
      </c>
      <c r="AB32" s="69">
        <f>'Table 1(Q2''20)'!AB32/32.15074</f>
        <v>2.177243820826519</v>
      </c>
      <c r="AC32" s="69">
        <f>'Table 1(Q2''20)'!AC32/32.15074</f>
        <v>1.7106915735065507</v>
      </c>
      <c r="AD32" s="69">
        <f>'Table 1(Q2''20)'!AD32/32.15074</f>
        <v>2.177243820826519</v>
      </c>
      <c r="AE32" s="69">
        <f>'Table 1(Q2''20)'!AE32/32.15074</f>
        <v>1.3996567419599051</v>
      </c>
      <c r="AF32" s="69">
        <f>'Table 1(Q2''20)'!AF32/32.15074</f>
        <v>2.177243820826519</v>
      </c>
      <c r="AG32" s="67">
        <f>'Table 1(Q2''20)'!AG32/32.15074</f>
        <v>1.9352587218832289</v>
      </c>
      <c r="AH32" s="67">
        <f>'Table 1(Q2''20)'!AH32/32.15074</f>
        <v>2.0938864859720185</v>
      </c>
      <c r="AI32" s="67">
        <f>'Table 1(Q2''20)'!AI32/32.15074</f>
        <v>2.2525142500608073</v>
      </c>
      <c r="AJ32" s="67">
        <f>'Table 1(Q2''20)'!AJ32/32.15074</f>
        <v>1.4593754296168611</v>
      </c>
      <c r="AK32" s="67">
        <f>'Table 1(Q2''20)'!AK32/32.15074</f>
        <v>1.8384957857890674</v>
      </c>
      <c r="AL32" s="67">
        <f>'Table 1(Q2''20)'!AL32/32.15074</f>
        <v>1.9891921616734172</v>
      </c>
      <c r="AM32" s="68">
        <f t="shared" si="50"/>
        <v>-5.0000000000000266E-2</v>
      </c>
      <c r="AN32" s="68">
        <f t="shared" si="51"/>
        <v>8.1967213114754189E-2</v>
      </c>
      <c r="AO32" s="92"/>
      <c r="AP32" s="69">
        <f t="shared" si="67"/>
        <v>3.4213831470131009</v>
      </c>
      <c r="AQ32" s="69">
        <f t="shared" si="68"/>
        <v>3.4213831470131018</v>
      </c>
      <c r="AR32" s="69">
        <f t="shared" si="53"/>
        <v>3.5769005627864243</v>
      </c>
      <c r="AS32" s="69">
        <f t="shared" si="54"/>
        <v>3.4213831470131018</v>
      </c>
      <c r="AT32" s="69">
        <f t="shared" si="55"/>
        <v>3.7324179785597469</v>
      </c>
      <c r="AU32" s="69">
        <f t="shared" si="56"/>
        <v>3.7324179785597469</v>
      </c>
      <c r="AV32" s="69">
        <f t="shared" si="57"/>
        <v>3.8879353943330699</v>
      </c>
      <c r="AW32" s="69">
        <f t="shared" si="58"/>
        <v>3.5769005627864239</v>
      </c>
      <c r="AX32" s="69">
        <f t="shared" si="59"/>
        <v>3.8879353943330699</v>
      </c>
      <c r="AY32" s="69">
        <f t="shared" si="60"/>
        <v>3.5769005627864239</v>
      </c>
      <c r="AZ32" s="69">
        <f t="shared" si="61"/>
        <v>4.0291452078552474</v>
      </c>
      <c r="BA32" s="69">
        <f t="shared" si="62"/>
        <v>3.7118896796776681</v>
      </c>
      <c r="BB32" s="69">
        <f t="shared" si="63"/>
        <v>3.8276879474624845</v>
      </c>
      <c r="BC32" s="68">
        <f t="shared" si="64"/>
        <v>-5.0000000000000155E-2</v>
      </c>
      <c r="BD32" s="68">
        <f t="shared" si="65"/>
        <v>3.1196581196581308E-2</v>
      </c>
      <c r="BE32" s="78"/>
      <c r="BF32" s="13">
        <f t="shared" si="66"/>
        <v>7.5395776271401527</v>
      </c>
      <c r="BG32" s="78"/>
    </row>
    <row r="33" spans="1:83" ht="13.5" x14ac:dyDescent="0.35">
      <c r="B33" s="70"/>
      <c r="C33" s="70" t="s">
        <v>2</v>
      </c>
      <c r="D33" s="70">
        <f>'Table 1(Q2''20)'!D33/32.15074</f>
        <v>10.57518427258595</v>
      </c>
      <c r="E33" s="70">
        <f>'Table 1(Q2''20)'!E33/32.15074</f>
        <v>11.197253935679241</v>
      </c>
      <c r="F33" s="70">
        <f>'Table 1(Q2''20)'!F33/32.15074</f>
        <v>10.730701688359273</v>
      </c>
      <c r="G33" s="70">
        <f>'Table 1(Q2''20)'!G33/32.15074</f>
        <v>11.974841014545856</v>
      </c>
      <c r="H33" s="70">
        <f>'Table 1(Q2''20)'!H33/32.15074</f>
        <v>12.285875846092502</v>
      </c>
      <c r="I33" s="70">
        <f>'Table 1(Q2''20)'!I33/32.15074</f>
        <v>13.218980340732438</v>
      </c>
      <c r="J33" s="70">
        <f>'Table 1(Q2''20)'!J33/32.15074</f>
        <v>17.94598929914407</v>
      </c>
      <c r="K33" s="70">
        <f>'Table 1(Q2''20)'!K33/32.15074</f>
        <v>15.400438281654566</v>
      </c>
      <c r="L33" s="71">
        <f t="shared" si="47"/>
        <v>0.35759255529308986</v>
      </c>
      <c r="M33" s="71">
        <f t="shared" si="47"/>
        <v>-0.14184512065940624</v>
      </c>
      <c r="N33" s="76"/>
      <c r="O33" s="70">
        <f>'Table 1(Q2''20)'!O33/32.15074</f>
        <v>2.6437960681464876</v>
      </c>
      <c r="P33" s="70">
        <f>'Table 1(Q2''20)'!P33/32.15074</f>
        <v>2.9548308996931332</v>
      </c>
      <c r="Q33" s="70">
        <f>'Table 1(Q2''20)'!Q33/32.15074</f>
        <v>2.6437960681464876</v>
      </c>
      <c r="R33" s="70">
        <f>'Table 1(Q2''20)'!R33/32.15074</f>
        <v>2.6437960681464876</v>
      </c>
      <c r="S33" s="70">
        <f>'Table 1(Q2''20)'!S33/32.15074</f>
        <v>2.4882786523731646</v>
      </c>
      <c r="T33" s="70">
        <f>'Table 1(Q2''20)'!T33/32.15074</f>
        <v>2.9548308996931332</v>
      </c>
      <c r="U33" s="70">
        <f>'Table 1(Q2''20)'!U33/32.15074</f>
        <v>2.7993134839198102</v>
      </c>
      <c r="V33" s="70">
        <f>'Table 1(Q2''20)'!V33/32.15074</f>
        <v>2.7993134839198102</v>
      </c>
      <c r="W33" s="70">
        <f>'Table 1(Q2''20)'!W33/32.15074</f>
        <v>2.9548308996931332</v>
      </c>
      <c r="X33" s="70">
        <f>'Table 1(Q2''20)'!X33/32.15074</f>
        <v>3.4213831470131013</v>
      </c>
      <c r="Y33" s="70">
        <f>'Table 1(Q2''20)'!Y33/32.15074</f>
        <v>3.1103483154664557</v>
      </c>
      <c r="Z33" s="70">
        <f>'Table 1(Q2''20)'!Z33/32.15074</f>
        <v>2.9548308996931332</v>
      </c>
      <c r="AA33" s="70">
        <f>'Table 1(Q2''20)'!AA33/32.15074</f>
        <v>2.9548308996931332</v>
      </c>
      <c r="AB33" s="70">
        <f>'Table 1(Q2''20)'!AB33/32.15074</f>
        <v>3.2658657312397787</v>
      </c>
      <c r="AC33" s="70">
        <f>'Table 1(Q2''20)'!AC33/32.15074</f>
        <v>3.2658657312397787</v>
      </c>
      <c r="AD33" s="70">
        <f>'Table 1(Q2''20)'!AD33/32.15074</f>
        <v>3.2658657312397787</v>
      </c>
      <c r="AE33" s="70">
        <f>'Table 1(Q2''20)'!AE33/32.15074</f>
        <v>3.1103483154664557</v>
      </c>
      <c r="AF33" s="70">
        <f>'Table 1(Q2''20)'!AF33/32.15074</f>
        <v>3.5769005627864243</v>
      </c>
      <c r="AG33" s="70">
        <f>'Table 1(Q2''20)'!AG33/32.15074</f>
        <v>4.4958486075981083</v>
      </c>
      <c r="AH33" s="70">
        <f>'Table 1(Q2''20)'!AH33/32.15074</f>
        <v>4.4916924819038453</v>
      </c>
      <c r="AI33" s="70">
        <f>'Table 1(Q2''20)'!AI33/32.15074</f>
        <v>4.4584434763497516</v>
      </c>
      <c r="AJ33" s="70">
        <f>'Table 1(Q2''20)'!AJ33/32.15074</f>
        <v>4.5000047332923705</v>
      </c>
      <c r="AK33" s="70">
        <f>'Table 1(Q2''20)'!AK33/32.15074</f>
        <v>3.5812393297240699</v>
      </c>
      <c r="AL33" s="70">
        <f>'Table 1(Q2''20)'!AL33/32.15074</f>
        <v>3.1489929062380337</v>
      </c>
      <c r="AM33" s="71">
        <f t="shared" si="50"/>
        <v>-0.29892954183201248</v>
      </c>
      <c r="AN33" s="71">
        <f t="shared" si="51"/>
        <v>-0.12069744121774184</v>
      </c>
      <c r="AO33" s="92"/>
      <c r="AP33" s="70">
        <f t="shared" si="67"/>
        <v>5.5986269678396194</v>
      </c>
      <c r="AQ33" s="70">
        <f t="shared" si="68"/>
        <v>5.5986269678396212</v>
      </c>
      <c r="AR33" s="70">
        <f t="shared" si="53"/>
        <v>5.2875921362929752</v>
      </c>
      <c r="AS33" s="70">
        <f t="shared" si="54"/>
        <v>5.4431095520662982</v>
      </c>
      <c r="AT33" s="70">
        <f t="shared" si="55"/>
        <v>5.5986269678396203</v>
      </c>
      <c r="AU33" s="70">
        <f t="shared" si="56"/>
        <v>6.3762140467062345</v>
      </c>
      <c r="AV33" s="70">
        <f t="shared" si="57"/>
        <v>6.0651792151595885</v>
      </c>
      <c r="AW33" s="70">
        <f t="shared" si="58"/>
        <v>6.2206966309329115</v>
      </c>
      <c r="AX33" s="70">
        <f t="shared" si="59"/>
        <v>6.5317314624795575</v>
      </c>
      <c r="AY33" s="70">
        <f t="shared" si="60"/>
        <v>6.6872488782528805</v>
      </c>
      <c r="AZ33" s="70">
        <f t="shared" si="61"/>
        <v>8.9875410895019527</v>
      </c>
      <c r="BA33" s="70">
        <f t="shared" si="62"/>
        <v>8.9584482096421212</v>
      </c>
      <c r="BB33" s="70">
        <f t="shared" si="63"/>
        <v>6.7302322359621041</v>
      </c>
      <c r="BC33" s="71">
        <f t="shared" si="64"/>
        <v>-0.25115978119716598</v>
      </c>
      <c r="BD33" s="71">
        <f t="shared" si="65"/>
        <v>-0.24872789589627287</v>
      </c>
      <c r="BE33" s="78"/>
      <c r="BF33" s="29">
        <f t="shared" si="66"/>
        <v>15.688680445604225</v>
      </c>
      <c r="BG33" s="78"/>
    </row>
    <row r="34" spans="1:83" ht="13.5" x14ac:dyDescent="0.35">
      <c r="B34" s="72"/>
      <c r="C34" s="72"/>
      <c r="D34" s="72"/>
      <c r="E34" s="72"/>
      <c r="F34" s="72"/>
      <c r="G34" s="72"/>
      <c r="H34" s="72"/>
      <c r="I34" s="72"/>
      <c r="J34" s="72"/>
      <c r="K34" s="72"/>
      <c r="L34" s="72"/>
      <c r="M34" s="230"/>
      <c r="N34" s="76"/>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230"/>
      <c r="AN34" s="230"/>
      <c r="AO34" s="92"/>
      <c r="AP34" s="72"/>
      <c r="AQ34" s="72"/>
      <c r="AR34" s="72"/>
      <c r="AS34" s="72"/>
      <c r="AT34" s="72"/>
      <c r="AU34" s="72"/>
      <c r="AV34" s="72"/>
      <c r="AW34" s="72"/>
      <c r="AX34" s="72"/>
      <c r="AY34" s="72"/>
      <c r="AZ34" s="72"/>
      <c r="BA34" s="72"/>
      <c r="BB34" s="72"/>
      <c r="BC34" s="72"/>
      <c r="BD34" s="72"/>
      <c r="BE34" s="78"/>
      <c r="BF34" s="37"/>
      <c r="BG34" s="78"/>
    </row>
    <row r="35" spans="1:83" s="75" customFormat="1" ht="13.5" x14ac:dyDescent="0.35">
      <c r="A35" s="23"/>
      <c r="B35" s="122" t="s">
        <v>3</v>
      </c>
      <c r="C35" s="65"/>
      <c r="D35" s="65">
        <f>SUM(D36:D38)</f>
        <v>29.081756749611365</v>
      </c>
      <c r="E35" s="65">
        <f t="shared" ref="E35:J35" si="69">SUM(E36:E38)</f>
        <v>4.6655224731996849</v>
      </c>
      <c r="F35" s="65">
        <f t="shared" si="69"/>
        <v>9.4865623621726911</v>
      </c>
      <c r="G35" s="65">
        <f t="shared" si="69"/>
        <v>16.640363487745539</v>
      </c>
      <c r="H35" s="65">
        <f t="shared" si="69"/>
        <v>8.5534578675327531</v>
      </c>
      <c r="I35" s="65">
        <f t="shared" si="69"/>
        <v>0.46655224731996814</v>
      </c>
      <c r="J35" s="65">
        <f t="shared" si="69"/>
        <v>38.944379333718075</v>
      </c>
      <c r="K35" s="65">
        <f>SUM(K36:K38)</f>
        <v>32.967184372750928</v>
      </c>
      <c r="L35" s="66" t="str">
        <f t="shared" ref="L35:M38" si="70">IF(ISERROR(J35/I35),"N/A",IF(I35&lt;0,"N/A",IF(J35&lt;0,"N/A",IF(J35/I35-1&gt;300%,"&gt;±300%",IF(J35/I35-1&lt;-300%,"&gt;±300%",J35/I35-1)))))</f>
        <v>&gt;±300%</v>
      </c>
      <c r="M35" s="66">
        <f t="shared" si="70"/>
        <v>-0.15348029839551425</v>
      </c>
      <c r="N35" s="76"/>
      <c r="O35" s="65">
        <f t="shared" ref="O35" si="71">SUM(O36:O38)</f>
        <v>-5.4431095520662982</v>
      </c>
      <c r="P35" s="65">
        <f t="shared" ref="P35:AF35" si="72">SUM(P36:P38)</f>
        <v>0</v>
      </c>
      <c r="Q35" s="65">
        <f t="shared" si="72"/>
        <v>-0.31103483154664557</v>
      </c>
      <c r="R35" s="65">
        <f t="shared" si="72"/>
        <v>3.5769005627864239</v>
      </c>
      <c r="S35" s="65">
        <f t="shared" si="72"/>
        <v>8.8644926990793991</v>
      </c>
      <c r="T35" s="65">
        <f t="shared" si="72"/>
        <v>-2.9548308996931341</v>
      </c>
      <c r="U35" s="65">
        <f t="shared" si="72"/>
        <v>5.1320747205196522</v>
      </c>
      <c r="V35" s="65">
        <f t="shared" si="72"/>
        <v>2.9548308996931327</v>
      </c>
      <c r="W35" s="65">
        <f t="shared" si="72"/>
        <v>1.5551741577332276</v>
      </c>
      <c r="X35" s="65">
        <f t="shared" si="72"/>
        <v>6.9982837097995256</v>
      </c>
      <c r="Y35" s="65">
        <f>SUM(Y36:Y38)</f>
        <v>2.488278652373165</v>
      </c>
      <c r="Z35" s="65">
        <f t="shared" si="72"/>
        <v>3.2658657312397787</v>
      </c>
      <c r="AA35" s="65">
        <f t="shared" si="72"/>
        <v>-0.31103483154664563</v>
      </c>
      <c r="AB35" s="65">
        <f t="shared" si="72"/>
        <v>3.1103483154664557</v>
      </c>
      <c r="AC35" s="65">
        <f t="shared" si="72"/>
        <v>1.8662089892798734</v>
      </c>
      <c r="AD35" s="65">
        <f t="shared" si="72"/>
        <v>-1.7106915735065509</v>
      </c>
      <c r="AE35" s="65">
        <f t="shared" si="72"/>
        <v>2.021726405053196</v>
      </c>
      <c r="AF35" s="65">
        <f t="shared" si="72"/>
        <v>-2.0217264050531965</v>
      </c>
      <c r="AG35" s="65">
        <f>SUM(AG36:AG38)</f>
        <v>24.692669468672417</v>
      </c>
      <c r="AH35" s="65">
        <f t="shared" ref="AH35:AL35" si="73">SUM(AH36:AH38)</f>
        <v>3.9179566630208673</v>
      </c>
      <c r="AI35" s="65">
        <f t="shared" si="73"/>
        <v>7.7926804530701625</v>
      </c>
      <c r="AJ35" s="65">
        <f t="shared" si="73"/>
        <v>2.5350837405523077</v>
      </c>
      <c r="AK35" s="65">
        <f t="shared" si="73"/>
        <v>2.4533823351387216</v>
      </c>
      <c r="AL35" s="65">
        <f t="shared" si="73"/>
        <v>12.227932056753328</v>
      </c>
      <c r="AM35" s="66">
        <f>IF(ISERROR(AL35/AH35),"N/A",IF(AH35&lt;0,"N/A",IF(AL35&lt;0,"N/A",IF(AL35/AH35-1&gt;300%,"&gt;±300%",IF(AL35/AH35-1&lt;-300%,"&gt;±300%",AL35/AH35-1)))))</f>
        <v>2.1209972719109174</v>
      </c>
      <c r="AN35" s="66" t="str">
        <f>IF(ISERROR(AL35/AK35),"N/A",IF(AK35&lt;0,"N/A",IF(AL35&lt;0,"N/A",IF(AL35/AK35-1&gt;300%,"&gt;±300%",IF(AL35/AK35-1&lt;-300%,"&gt;±300%",AL35/AK35-1)))))</f>
        <v>&gt;±300%</v>
      </c>
      <c r="AO35" s="92"/>
      <c r="AP35" s="65">
        <f t="shared" ref="AP35:AQ35" si="74">SUM(AP36:AP38)</f>
        <v>10.108632025265981</v>
      </c>
      <c r="AQ35" s="65">
        <f t="shared" si="74"/>
        <v>-5.4431095520662982</v>
      </c>
      <c r="AR35" s="65">
        <f>SUM(Q35:R35)</f>
        <v>3.2658657312397783</v>
      </c>
      <c r="AS35" s="65">
        <f>SUM(S35:T35)</f>
        <v>5.9096617993862655</v>
      </c>
      <c r="AT35" s="65">
        <f>SUM(U35:V35)</f>
        <v>8.0869056202127858</v>
      </c>
      <c r="AU35" s="65">
        <f>SUM(W35:X35)</f>
        <v>8.5534578675327531</v>
      </c>
      <c r="AV35" s="65">
        <f>SUM(Y35:Z35)</f>
        <v>5.7541443836129442</v>
      </c>
      <c r="AW35" s="65">
        <f>SUM(AA35:AB35)</f>
        <v>2.7993134839198102</v>
      </c>
      <c r="AX35" s="65">
        <f>SUM(AC35:AD35)</f>
        <v>0.15551741577332256</v>
      </c>
      <c r="AY35" s="65">
        <f>SUM(AE35:AF35)</f>
        <v>0</v>
      </c>
      <c r="AZ35" s="65">
        <f>SUM(AG35:AH35)</f>
        <v>28.610626131693284</v>
      </c>
      <c r="BA35" s="65">
        <f>SUM(AI35:AJ35)</f>
        <v>10.327764193622471</v>
      </c>
      <c r="BB35" s="65">
        <f t="shared" ref="BB35:BB38" si="75">SUM(AK35:AL35)</f>
        <v>14.68131439189205</v>
      </c>
      <c r="BC35" s="66">
        <f>IF(ISERROR(BB35/AZ35),"N/A",IF(AZ35&lt;0,"N/A",IF(BB35&lt;0,"N/A",IF(BB35/AZ35-1&gt;300%,"&gt;±300%",IF(BB35/AZ35-1&lt;-300%,"&gt;±300%",BB35/AZ35-1)))))</f>
        <v>-0.48685798331309871</v>
      </c>
      <c r="BD35" s="66">
        <f>IF(ISERROR(BB35/BA35),"N/A",IF(BA35&lt;0,"N/A",IF(BB35&lt;0,"N/A",IF(BB35/BA35-1&gt;300%,"&gt;±300%",IF(BB35/BA35-1&lt;-300%,"&gt;±300%",BB35/BA35-1)))))</f>
        <v>0.42153849726332382</v>
      </c>
      <c r="BE35" s="78"/>
      <c r="BF35" s="9">
        <f t="shared" ref="BF35:BF38" si="76">SUM(AI35:AL35)</f>
        <v>25.009078585514523</v>
      </c>
      <c r="BG35" s="78"/>
    </row>
    <row r="36" spans="1:83" ht="13.5" x14ac:dyDescent="0.35">
      <c r="B36" s="108"/>
      <c r="C36" s="108" t="s">
        <v>42</v>
      </c>
      <c r="D36" s="67">
        <f>'Table 1(Q2''20)'!D36/32.15074</f>
        <v>-0.15551741577332279</v>
      </c>
      <c r="E36" s="67">
        <f>'Table 1(Q2''20)'!E36/32.15074</f>
        <v>1.5551741577332279</v>
      </c>
      <c r="F36" s="67">
        <f>'Table 1(Q2''20)'!F36/32.15074</f>
        <v>16.329328656198893</v>
      </c>
      <c r="G36" s="67">
        <f>'Table 1(Q2''20)'!G36/32.15074</f>
        <v>14.307602251145697</v>
      </c>
      <c r="H36" s="67">
        <f>'Table 1(Q2''20)'!H36/32.15074</f>
        <v>6.6872488782528805</v>
      </c>
      <c r="I36" s="67">
        <f>'Table 1(Q2''20)'!I36/32.15074</f>
        <v>8.7089752833060761</v>
      </c>
      <c r="J36" s="67">
        <f>'Table 1(Q2''20)'!J36/32.15074</f>
        <v>8.7442502169901797</v>
      </c>
      <c r="K36" s="67">
        <f>'Table 1(Q2''20)'!K36/32.15074</f>
        <v>18.667886029997693</v>
      </c>
      <c r="L36" s="276">
        <f t="shared" si="70"/>
        <v>4.0504115049815326E-3</v>
      </c>
      <c r="M36" s="68">
        <f t="shared" si="70"/>
        <v>1.1348755544215527</v>
      </c>
      <c r="N36" s="76"/>
      <c r="O36" s="69">
        <f>'Table 1(Q2''20)'!O36/32.15074</f>
        <v>0.46655224731996842</v>
      </c>
      <c r="P36" s="69">
        <f>'Table 1(Q2''20)'!P36/32.15074</f>
        <v>1.2441393261865823</v>
      </c>
      <c r="Q36" s="69">
        <f>'Table 1(Q2''20)'!Q36/32.15074</f>
        <v>1.3996567419599051</v>
      </c>
      <c r="R36" s="69">
        <f>'Table 1(Q2''20)'!R36/32.15074</f>
        <v>2.332761236599842</v>
      </c>
      <c r="S36" s="69">
        <f>'Table 1(Q2''20)'!S36/32.15074</f>
        <v>5.5986269678396203</v>
      </c>
      <c r="T36" s="69">
        <f>'Table 1(Q2''20)'!T36/32.15074</f>
        <v>6.8427662940262026</v>
      </c>
      <c r="U36" s="69">
        <f>'Table 1(Q2''20)'!U36/32.15074</f>
        <v>4.6655224731996841</v>
      </c>
      <c r="V36" s="69">
        <f>'Table 1(Q2''20)'!V36/32.15074</f>
        <v>3.5769005627864243</v>
      </c>
      <c r="W36" s="69">
        <f>'Table 1(Q2''20)'!W36/32.15074</f>
        <v>2.4882786523731646</v>
      </c>
      <c r="X36" s="69">
        <f>'Table 1(Q2''20)'!X36/32.15074</f>
        <v>3.5769005627864243</v>
      </c>
      <c r="Y36" s="69">
        <f>'Table 1(Q2''20)'!Y36/32.15074</f>
        <v>0.93310449463993683</v>
      </c>
      <c r="Z36" s="69">
        <f>'Table 1(Q2''20)'!Z36/32.15074</f>
        <v>2.332761236599842</v>
      </c>
      <c r="AA36" s="69">
        <f>'Table 1(Q2''20)'!AA36/32.15074</f>
        <v>1.3996567419599051</v>
      </c>
      <c r="AB36" s="69">
        <f>'Table 1(Q2''20)'!AB36/32.15074</f>
        <v>2.0217264050531965</v>
      </c>
      <c r="AC36" s="69">
        <f>'Table 1(Q2''20)'!AC36/32.15074</f>
        <v>2.6437960681464876</v>
      </c>
      <c r="AD36" s="69">
        <f>'Table 1(Q2''20)'!AD36/32.15074</f>
        <v>2.177243820826519</v>
      </c>
      <c r="AE36" s="69">
        <f>'Table 1(Q2''20)'!AE36/32.15074</f>
        <v>2.177243820826519</v>
      </c>
      <c r="AF36" s="69">
        <f>'Table 1(Q2''20)'!AF36/32.15074</f>
        <v>1.5551741577332279</v>
      </c>
      <c r="AG36" s="69">
        <f>'Table 1(Q2''20)'!AG36/32.15074</f>
        <v>3.4409199942205317</v>
      </c>
      <c r="AH36" s="69">
        <f>'Table 1(Q2''20)'!AH36/32.15074</f>
        <v>2.765808011693434</v>
      </c>
      <c r="AI36" s="69">
        <f>'Table 1(Q2''20)'!AI36/32.15074</f>
        <v>1.6606457067647651</v>
      </c>
      <c r="AJ36" s="69">
        <f>'Table 1(Q2''20)'!AJ36/32.15074</f>
        <v>0.87687650431144848</v>
      </c>
      <c r="AK36" s="69">
        <f>'Table 1(Q2''20)'!AK36/32.15074</f>
        <v>9.7190739564443849</v>
      </c>
      <c r="AL36" s="69">
        <f>'Table 1(Q2''20)'!AL36/32.15074</f>
        <v>4.1255885535197372</v>
      </c>
      <c r="AM36" s="68">
        <f>IF(ISERROR(AL36/AH36),"N/A",IF(AH36&lt;0,"N/A",IF(AL36&lt;0,"N/A",IF(AL36/AH36-1&gt;300%,"&gt;±300%",IF(AL36/AH36-1&lt;-300%,"&gt;±300%",AL36/AH36-1)))))</f>
        <v>0.4916395267051612</v>
      </c>
      <c r="AN36" s="68">
        <f>IF(ISERROR(AL36/AK36),"N/A",IF(AK36&lt;0,"N/A",IF(AL36&lt;0,"N/A",IF(AL36/AK36-1&gt;300%,"&gt;±300%",IF(AL36/AK36-1&lt;-300%,"&gt;±300%",AL36/AK36-1)))))</f>
        <v>-0.57551629177755137</v>
      </c>
      <c r="AO36" s="92"/>
      <c r="AP36" s="69">
        <f>E36-AQ36</f>
        <v>-0.15551741577332279</v>
      </c>
      <c r="AQ36" s="69">
        <f>SUM(O36:P36)</f>
        <v>1.7106915735065507</v>
      </c>
      <c r="AR36" s="69">
        <f>SUM(Q36:R36)</f>
        <v>3.7324179785597469</v>
      </c>
      <c r="AS36" s="69">
        <f>SUM(S36:T36)</f>
        <v>12.441393261865823</v>
      </c>
      <c r="AT36" s="69">
        <f>SUM(U36:V36)</f>
        <v>8.2424230359861088</v>
      </c>
      <c r="AU36" s="69">
        <f>SUM(W36:X36)</f>
        <v>6.0651792151595885</v>
      </c>
      <c r="AV36" s="69">
        <f>SUM(Y36:Z36)</f>
        <v>3.2658657312397787</v>
      </c>
      <c r="AW36" s="69">
        <f>SUM(AA36:AB36)</f>
        <v>3.4213831470131018</v>
      </c>
      <c r="AX36" s="69">
        <f>SUM(AC36:AD36)</f>
        <v>4.8210398889730062</v>
      </c>
      <c r="AY36" s="69">
        <f>SUM(AE36:AF36)</f>
        <v>3.7324179785597469</v>
      </c>
      <c r="AZ36" s="69">
        <f>SUM(AG36:AH36)</f>
        <v>6.2067280059139662</v>
      </c>
      <c r="BA36" s="69">
        <f>SUM(AI36:AJ36)</f>
        <v>2.5375222110762135</v>
      </c>
      <c r="BB36" s="69">
        <f t="shared" si="75"/>
        <v>13.844662509964122</v>
      </c>
      <c r="BC36" s="68">
        <f>IF(ISERROR(BB36/AZ36),"N/A",IF(AZ36&lt;0,"N/A",IF(BB36&lt;0,"N/A",IF(BB36/AZ36-1&gt;300%,"&gt;±300%",IF(BB36/AZ36-1&lt;-300%,"&gt;±300%",BB36/AZ36-1)))))</f>
        <v>1.2305895307112684</v>
      </c>
      <c r="BD36" s="68" t="str">
        <f>IF(ISERROR(BB36/BA36),"N/A",IF(BA36&lt;0,"N/A",IF(BB36&lt;0,"N/A",IF(BB36/BA36-1&gt;300%,"&gt;±300%",IF(BB36/BA36-1&lt;-300%,"&gt;±300%",BB36/BA36-1)))))</f>
        <v>&gt;±300%</v>
      </c>
      <c r="BE36" s="78"/>
      <c r="BF36" s="13">
        <f t="shared" si="76"/>
        <v>16.382184721040336</v>
      </c>
      <c r="BG36" s="78"/>
    </row>
    <row r="37" spans="1:83" ht="13.5" x14ac:dyDescent="0.35">
      <c r="B37" s="108"/>
      <c r="C37" s="108" t="s">
        <v>43</v>
      </c>
      <c r="D37" s="67">
        <f>'Table 1(Q2''20)'!D37/32.15074</f>
        <v>28.148652254971427</v>
      </c>
      <c r="E37" s="67">
        <f>'Table 1(Q2''20)'!E37/32.15074</f>
        <v>6.6872488782528805</v>
      </c>
      <c r="F37" s="67">
        <f>'Table 1(Q2''20)'!F37/32.15074</f>
        <v>-7.4648359571194947</v>
      </c>
      <c r="G37" s="67">
        <f>'Table 1(Q2''20)'!G37/32.15074</f>
        <v>-0.31103483154664557</v>
      </c>
      <c r="H37" s="67">
        <f>'Table 1(Q2''20)'!H37/32.15074</f>
        <v>3.2658657312397787</v>
      </c>
      <c r="I37" s="67">
        <f>'Table 1(Q2''20)'!I37/32.15074</f>
        <v>-7.6203533728928168</v>
      </c>
      <c r="J37" s="67">
        <f>'Table 1(Q2''20)'!J37/32.15074</f>
        <v>30.828869427708426</v>
      </c>
      <c r="K37" s="67">
        <f>'Table 1(Q2''20)'!K37/32.15074</f>
        <v>4.9682533963538651</v>
      </c>
      <c r="L37" s="167" t="str">
        <f t="shared" si="70"/>
        <v>N/A</v>
      </c>
      <c r="M37" s="68">
        <f t="shared" si="70"/>
        <v>-0.83884412602271785</v>
      </c>
      <c r="N37" s="76"/>
      <c r="O37" s="69">
        <f>'Table 1(Q2''20)'!O37/32.15074</f>
        <v>-2.9548308996931332</v>
      </c>
      <c r="P37" s="69">
        <f>'Table 1(Q2''20)'!P37/32.15074</f>
        <v>-0.93310449463993683</v>
      </c>
      <c r="Q37" s="69">
        <f>'Table 1(Q2''20)'!Q37/32.15074</f>
        <v>-1.5551741577332279</v>
      </c>
      <c r="R37" s="69">
        <f>'Table 1(Q2''20)'!R37/32.15074</f>
        <v>1.3996567419599051</v>
      </c>
      <c r="S37" s="69">
        <f>'Table 1(Q2''20)'!S37/32.15074</f>
        <v>3.4213831470131013</v>
      </c>
      <c r="T37" s="69">
        <f>'Table 1(Q2''20)'!T37/32.15074</f>
        <v>-10.730701688359273</v>
      </c>
      <c r="U37" s="69">
        <f>'Table 1(Q2''20)'!U37/32.15074</f>
        <v>-0.77758707886661393</v>
      </c>
      <c r="V37" s="69">
        <f>'Table 1(Q2''20)'!V37/32.15074</f>
        <v>-0.46655224731996842</v>
      </c>
      <c r="W37" s="69">
        <f>'Table 1(Q2''20)'!W37/32.15074</f>
        <v>-2.6437960681464876</v>
      </c>
      <c r="X37" s="69">
        <f>'Table 1(Q2''20)'!X37/32.15074</f>
        <v>3.5769005627864243</v>
      </c>
      <c r="Y37" s="69">
        <f>'Table 1(Q2''20)'!Y37/32.15074</f>
        <v>1.8662089892798737</v>
      </c>
      <c r="Z37" s="69">
        <f>'Table 1(Q2''20)'!Z37/32.15074</f>
        <v>0.93310449463993683</v>
      </c>
      <c r="AA37" s="69">
        <f>'Table 1(Q2''20)'!AA37/32.15074</f>
        <v>-1.2441393261865823</v>
      </c>
      <c r="AB37" s="69">
        <f>'Table 1(Q2''20)'!AB37/32.15074</f>
        <v>1.7106915735065507</v>
      </c>
      <c r="AC37" s="69">
        <f>'Table 1(Q2''20)'!AC37/32.15074</f>
        <v>-0.46655224731996842</v>
      </c>
      <c r="AD37" s="69">
        <f>'Table 1(Q2''20)'!AD37/32.15074</f>
        <v>-3.8879353943330699</v>
      </c>
      <c r="AE37" s="69">
        <f>'Table 1(Q2''20)'!AE37/32.15074</f>
        <v>0.15551741577332279</v>
      </c>
      <c r="AF37" s="69">
        <f>'Table 1(Q2''20)'!AF37/32.15074</f>
        <v>-3.5769005627864243</v>
      </c>
      <c r="AG37" s="69">
        <f>'Table 1(Q2''20)'!AG37/32.15074</f>
        <v>21.367254367395589</v>
      </c>
      <c r="AH37" s="69">
        <f>'Table 1(Q2''20)'!AH37/32.15074</f>
        <v>1.5524500935281753</v>
      </c>
      <c r="AI37" s="69">
        <f>'Table 1(Q2''20)'!AI37/32.15074</f>
        <v>6.4324320046132462</v>
      </c>
      <c r="AJ37" s="69">
        <f>'Table 1(Q2''20)'!AJ37/32.15074</f>
        <v>1.4707439537690985</v>
      </c>
      <c r="AK37" s="69">
        <f>'Table 1(Q2''20)'!AK37/32.15074</f>
        <v>-6.6298740696580909</v>
      </c>
      <c r="AL37" s="69">
        <f>'Table 1(Q2''20)'!AL37/32.15074</f>
        <v>3.8055491303344557</v>
      </c>
      <c r="AM37" s="68">
        <f>IF(ISERROR(AL37/AH37),"N/A",IF(AH37&lt;0,"N/A",IF(AL37&lt;0,"N/A",IF(AL37/AH37-1&gt;300%,"&gt;±300%",IF(AL37/AH37-1&lt;-300%,"&gt;±300%",AL37/AH37-1)))))</f>
        <v>1.4513181751857642</v>
      </c>
      <c r="AN37" s="68" t="str">
        <f>IF(ISERROR(AL37/AK37),"N/A",IF(AK37&lt;0,"N/A",IF(AL37&lt;0,"N/A",IF(AL37/AK37-1&gt;300%,"&gt;±300%",IF(AL37/AK37-1&lt;-300%,"&gt;±300%",AL37/AK37-1)))))</f>
        <v>N/A</v>
      </c>
      <c r="AO37" s="92"/>
      <c r="AP37" s="69">
        <f>E37-AQ37</f>
        <v>10.57518427258595</v>
      </c>
      <c r="AQ37" s="69">
        <f>SUM(O37:P37)</f>
        <v>-3.8879353943330699</v>
      </c>
      <c r="AR37" s="69">
        <f>SUM(Q37:R37)</f>
        <v>-0.15551741577332279</v>
      </c>
      <c r="AS37" s="69">
        <f>SUM(S37:T37)</f>
        <v>-7.3093185413461725</v>
      </c>
      <c r="AT37" s="69">
        <f>SUM(U37:V37)</f>
        <v>-1.2441393261865823</v>
      </c>
      <c r="AU37" s="69">
        <f>SUM(W37:X37)</f>
        <v>0.93310449463993672</v>
      </c>
      <c r="AV37" s="69">
        <f>SUM(Y37:Z37)</f>
        <v>2.7993134839198106</v>
      </c>
      <c r="AW37" s="69">
        <f>SUM(AA37:AB37)</f>
        <v>0.46655224731996836</v>
      </c>
      <c r="AX37" s="69">
        <f>SUM(AC37:AD37)</f>
        <v>-4.354487641653038</v>
      </c>
      <c r="AY37" s="69">
        <f>SUM(AE37:AF37)</f>
        <v>-3.4213831470131018</v>
      </c>
      <c r="AZ37" s="69">
        <f>SUM(AG37:AH37)</f>
        <v>22.919704460923764</v>
      </c>
      <c r="BA37" s="69">
        <f>SUM(AI37:AJ37)</f>
        <v>7.9031759583823451</v>
      </c>
      <c r="BB37" s="69">
        <f t="shared" si="75"/>
        <v>-2.8243249393236352</v>
      </c>
      <c r="BC37" s="68" t="str">
        <f>IF(ISERROR(BB37/AZ37),"N/A",IF(AZ37&lt;0,"N/A",IF(BB37&lt;0,"N/A",IF(BB37/AZ37-1&gt;300%,"&gt;±300%",IF(BB37/AZ37-1&lt;-300%,"&gt;±300%",BB37/AZ37-1)))))</f>
        <v>N/A</v>
      </c>
      <c r="BD37" s="68" t="str">
        <f>IF(ISERROR(BB37/BA37),"N/A",IF(BA37&lt;0,"N/A",IF(BB37&lt;0,"N/A",IF(BB37/BA37-1&gt;300%,"&gt;±300%",IF(BB37/BA37-1&lt;-300%,"&gt;±300%",BB37/BA37-1)))))</f>
        <v>N/A</v>
      </c>
      <c r="BE37" s="78"/>
      <c r="BF37" s="13">
        <f t="shared" si="76"/>
        <v>5.0788510190587104</v>
      </c>
      <c r="BG37" s="78"/>
    </row>
    <row r="38" spans="1:83" ht="13.5" x14ac:dyDescent="0.35">
      <c r="B38" s="108"/>
      <c r="C38" s="108" t="s">
        <v>37</v>
      </c>
      <c r="D38" s="67">
        <f>'Table 1(Q2''20)'!D38/32.15074</f>
        <v>1.0886219104132595</v>
      </c>
      <c r="E38" s="67">
        <f>'Table 1(Q2''20)'!E38/32.15074</f>
        <v>-3.5769005627864243</v>
      </c>
      <c r="F38" s="67">
        <f>'Table 1(Q2''20)'!F38/32.15074</f>
        <v>0.62206966309329115</v>
      </c>
      <c r="G38" s="67">
        <f>'Table 1(Q2''20)'!G38/32.15074</f>
        <v>2.6437960681464876</v>
      </c>
      <c r="H38" s="67">
        <f>'Table 1(Q2''20)'!H38/32.15074</f>
        <v>-1.3996567419599051</v>
      </c>
      <c r="I38" s="67">
        <f>'Table 1(Q2''20)'!I38/32.15074</f>
        <v>-0.62206966309329115</v>
      </c>
      <c r="J38" s="67">
        <f>'Table 1(Q2''20)'!J38/32.15074</f>
        <v>-0.62874031098053484</v>
      </c>
      <c r="K38" s="67">
        <f>'Table 1(Q2''20)'!K38/32.15074</f>
        <v>9.3310449463993681</v>
      </c>
      <c r="L38" s="68" t="str">
        <f t="shared" si="70"/>
        <v>N/A</v>
      </c>
      <c r="M38" s="68" t="str">
        <f t="shared" si="70"/>
        <v>N/A</v>
      </c>
      <c r="N38" s="76"/>
      <c r="O38" s="69">
        <f>'Table 1(Q2''20)'!O38/32.15074</f>
        <v>-2.9548308996931332</v>
      </c>
      <c r="P38" s="69">
        <f>'Table 1(Q2''20)'!P38/32.15074</f>
        <v>-0.31103483154664557</v>
      </c>
      <c r="Q38" s="69">
        <f>'Table 1(Q2''20)'!Q38/32.15074</f>
        <v>-0.15551741577332279</v>
      </c>
      <c r="R38" s="69">
        <f>'Table 1(Q2''20)'!R38/32.15074</f>
        <v>-0.15551741577332279</v>
      </c>
      <c r="S38" s="69">
        <f>'Table 1(Q2''20)'!S38/32.15074</f>
        <v>-0.15551741577332279</v>
      </c>
      <c r="T38" s="69">
        <f>'Table 1(Q2''20)'!T38/32.15074</f>
        <v>0.93310449463993683</v>
      </c>
      <c r="U38" s="69">
        <f>'Table 1(Q2''20)'!U38/32.15074</f>
        <v>1.2441393261865823</v>
      </c>
      <c r="V38" s="69">
        <f>'Table 1(Q2''20)'!V38/32.15074</f>
        <v>-0.15551741577332279</v>
      </c>
      <c r="W38" s="69">
        <f>'Table 1(Q2''20)'!W38/32.15074</f>
        <v>1.7106915735065507</v>
      </c>
      <c r="X38" s="69">
        <f>'Table 1(Q2''20)'!X38/32.15074</f>
        <v>-0.15551741577332279</v>
      </c>
      <c r="Y38" s="69">
        <f>'Table 1(Q2''20)'!Y38/32.15074</f>
        <v>-0.31103483154664557</v>
      </c>
      <c r="Z38" s="69">
        <f>'Table 1(Q2''20)'!Z38/32.15074</f>
        <v>0</v>
      </c>
      <c r="AA38" s="69">
        <f>'Table 1(Q2''20)'!AA38/32.15074</f>
        <v>-0.46655224731996842</v>
      </c>
      <c r="AB38" s="69">
        <f>'Table 1(Q2''20)'!AB38/32.15074</f>
        <v>-0.62206966309329115</v>
      </c>
      <c r="AC38" s="69">
        <f>'Table 1(Q2''20)'!AC38/32.15074</f>
        <v>-0.31103483154664557</v>
      </c>
      <c r="AD38" s="69">
        <f>'Table 1(Q2''20)'!AD38/32.15074</f>
        <v>0</v>
      </c>
      <c r="AE38" s="69">
        <f>'Table 1(Q2''20)'!AE38/32.15074</f>
        <v>-0.31103483154664557</v>
      </c>
      <c r="AF38" s="69">
        <f>'Table 1(Q2''20)'!AF38/32.15074</f>
        <v>0</v>
      </c>
      <c r="AG38" s="69">
        <f>'Table 1(Q2''20)'!AG38/32.15074</f>
        <v>-0.11550489294370506</v>
      </c>
      <c r="AH38" s="69">
        <f>'Table 1(Q2''20)'!AH38/32.15074</f>
        <v>-0.40030144220074193</v>
      </c>
      <c r="AI38" s="69">
        <f>'Table 1(Q2''20)'!AI38/32.15074</f>
        <v>-0.30039725830784891</v>
      </c>
      <c r="AJ38" s="69">
        <f>'Table 1(Q2''20)'!AJ38/32.15074</f>
        <v>0.18746328247176094</v>
      </c>
      <c r="AK38" s="69">
        <f>'Table 1(Q2''20)'!AK38/32.15074</f>
        <v>-0.63581755164757225</v>
      </c>
      <c r="AL38" s="69">
        <f>'Table 1(Q2''20)'!AL38/32.15074</f>
        <v>4.2967943728991358</v>
      </c>
      <c r="AM38" s="68" t="str">
        <f>IF(ISERROR(AL38/AH38),"N/A",IF(AH38&lt;0,"N/A",IF(AL38&lt;0,"N/A",IF(AL38/AH38-1&gt;300%,"&gt;±300%",IF(AL38/AH38-1&lt;-300%,"&gt;±300%",AL38/AH38-1)))))</f>
        <v>N/A</v>
      </c>
      <c r="AN38" s="68" t="str">
        <f>IF(ISERROR(AL38/AK38),"N/A",IF(AK38&lt;0,"N/A",IF(AL38&lt;0,"N/A",IF(AL38/AK38-1&gt;300%,"&gt;±300%",IF(AL38/AK38-1&lt;-300%,"&gt;±300%",AL38/AK38-1)))))</f>
        <v>N/A</v>
      </c>
      <c r="AO38" s="92"/>
      <c r="AP38" s="69">
        <f>E38-AQ38</f>
        <v>-0.31103483154664557</v>
      </c>
      <c r="AQ38" s="69">
        <f>SUM(O38:P38)</f>
        <v>-3.2658657312397787</v>
      </c>
      <c r="AR38" s="69">
        <f>SUM(Q38:R38)</f>
        <v>-0.31103483154664557</v>
      </c>
      <c r="AS38" s="69">
        <f>SUM(S38:T38)</f>
        <v>0.77758707886661405</v>
      </c>
      <c r="AT38" s="69">
        <f>SUM(U38:V38)</f>
        <v>1.0886219104132595</v>
      </c>
      <c r="AU38" s="69">
        <f>SUM(W38:X38)</f>
        <v>1.5551741577332279</v>
      </c>
      <c r="AV38" s="69">
        <f>SUM(Y38:Z38)</f>
        <v>-0.31103483154664557</v>
      </c>
      <c r="AW38" s="69">
        <f>SUM(AA38:AB38)</f>
        <v>-1.0886219104132595</v>
      </c>
      <c r="AX38" s="69">
        <f>SUM(AC38:AD38)</f>
        <v>-0.31103483154664557</v>
      </c>
      <c r="AY38" s="69">
        <f>SUM(AE38:AF38)</f>
        <v>-0.31103483154664557</v>
      </c>
      <c r="AZ38" s="69">
        <f>SUM(AG38:AH38)</f>
        <v>-0.51580633514444696</v>
      </c>
      <c r="BA38" s="69">
        <f>SUM(AI38:AJ38)</f>
        <v>-0.11293397583608797</v>
      </c>
      <c r="BB38" s="69">
        <f t="shared" si="75"/>
        <v>3.6609768212515634</v>
      </c>
      <c r="BC38" s="68" t="str">
        <f>IF(ISERROR(BB38/AZ38),"N/A",IF(AZ38&lt;0,"N/A",IF(BB38&lt;0,"N/A",IF(BB38/AZ38-1&gt;300%,"&gt;±300%",IF(BB38/AZ38-1&lt;-300%,"&gt;±300%",BB38/AZ38-1)))))</f>
        <v>N/A</v>
      </c>
      <c r="BD38" s="68" t="str">
        <f>IF(ISERROR(BB38/BA38),"N/A",IF(BA38&lt;0,"N/A",IF(BB38&lt;0,"N/A",IF(BB38/BA38-1&gt;300%,"&gt;±300%",IF(BB38/BA38-1&lt;-300%,"&gt;±300%",BB38/BA38-1)))))</f>
        <v>N/A</v>
      </c>
      <c r="BE38" s="78"/>
      <c r="BF38" s="13">
        <f t="shared" si="76"/>
        <v>3.5480428454154755</v>
      </c>
      <c r="BG38" s="78"/>
    </row>
    <row r="39" spans="1:83" ht="13.5" x14ac:dyDescent="0.35">
      <c r="B39" s="122"/>
      <c r="C39" s="92"/>
      <c r="D39" s="65"/>
      <c r="E39" s="65"/>
      <c r="F39" s="65"/>
      <c r="G39" s="65"/>
      <c r="H39" s="65"/>
      <c r="I39" s="65"/>
      <c r="J39" s="65"/>
      <c r="K39" s="65"/>
      <c r="L39" s="76"/>
      <c r="M39" s="232"/>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232"/>
      <c r="AN39" s="232"/>
      <c r="AO39" s="92"/>
      <c r="AP39" s="92"/>
      <c r="AQ39" s="69"/>
      <c r="AR39" s="69"/>
      <c r="AS39" s="69"/>
      <c r="AT39" s="69"/>
      <c r="AU39" s="69"/>
      <c r="AV39" s="69"/>
      <c r="AW39" s="69"/>
      <c r="AX39" s="69"/>
      <c r="AY39" s="69"/>
      <c r="AZ39" s="69"/>
      <c r="BA39" s="69"/>
      <c r="BB39" s="69"/>
      <c r="BC39" s="68"/>
      <c r="BD39" s="68"/>
      <c r="BE39" s="78"/>
      <c r="BF39" s="13"/>
      <c r="BG39" s="78"/>
    </row>
    <row r="40" spans="1:83" ht="13.5" x14ac:dyDescent="0.35">
      <c r="B40" s="128" t="s">
        <v>26</v>
      </c>
      <c r="C40" s="94"/>
      <c r="D40" s="94">
        <f>SUM(D21,D25,D27,D35)</f>
        <v>264.06857198310212</v>
      </c>
      <c r="E40" s="94">
        <f t="shared" ref="E40:K40" si="77">SUM(E21,E25,E27,E35)</f>
        <v>247.89476074267654</v>
      </c>
      <c r="F40" s="94">
        <f t="shared" si="77"/>
        <v>255.04856186824938</v>
      </c>
      <c r="G40" s="94">
        <f t="shared" si="77"/>
        <v>257.38132310484923</v>
      </c>
      <c r="H40" s="94">
        <f t="shared" si="77"/>
        <v>240.7409596171037</v>
      </c>
      <c r="I40" s="94">
        <f t="shared" si="77"/>
        <v>226.12232253441135</v>
      </c>
      <c r="J40" s="94">
        <f t="shared" si="77"/>
        <v>260.83881373651957</v>
      </c>
      <c r="K40" s="94">
        <f t="shared" si="77"/>
        <v>231.34544091425528</v>
      </c>
      <c r="L40" s="107">
        <f>IF(ISERROR(J40/I40),"N/A",IF(I40&lt;0,"N/A",IF(J40&lt;0,"N/A",IF(J40/I40-1&gt;300%,"&gt;±300%",IF(J40/I40-1&lt;-300%,"&gt;±300%",J40/I40-1)))))</f>
        <v>0.15352969495890911</v>
      </c>
      <c r="M40" s="107">
        <f>IF(ISERROR(K40/J40),"N/A",IF(J40&lt;0,"N/A",IF(K40&lt;0,"N/A",IF(K40/J40-1&gt;300%,"&gt;±300%",IF(K40/J40-1&lt;-300%,"&gt;±300%",K40/J40-1)))))</f>
        <v>-0.11307125806842666</v>
      </c>
      <c r="N40" s="76"/>
      <c r="O40" s="94">
        <f t="shared" ref="O40:AF40" si="78">SUM(O21,O25,O27,O35)</f>
        <v>53.342473610249712</v>
      </c>
      <c r="P40" s="94">
        <f t="shared" si="78"/>
        <v>59.71868765695595</v>
      </c>
      <c r="Q40" s="94">
        <f>SUM(Q21,Q25,Q27,Q35)</f>
        <v>61.740414062009158</v>
      </c>
      <c r="R40" s="94">
        <f t="shared" si="78"/>
        <v>64.073175298608987</v>
      </c>
      <c r="S40" s="94">
        <f t="shared" si="78"/>
        <v>71.538011255728492</v>
      </c>
      <c r="T40" s="94">
        <f t="shared" si="78"/>
        <v>58.163513499222717</v>
      </c>
      <c r="U40" s="94">
        <f t="shared" si="78"/>
        <v>64.384210130155637</v>
      </c>
      <c r="V40" s="94">
        <f t="shared" si="78"/>
        <v>64.850762377475604</v>
      </c>
      <c r="W40" s="94">
        <f t="shared" si="78"/>
        <v>60.340757320049242</v>
      </c>
      <c r="X40" s="94">
        <f t="shared" si="78"/>
        <v>69.049732603355324</v>
      </c>
      <c r="Y40" s="94">
        <f t="shared" si="78"/>
        <v>61.584896646235833</v>
      </c>
      <c r="Z40" s="94">
        <f t="shared" si="78"/>
        <v>60.651792151595892</v>
      </c>
      <c r="AA40" s="94">
        <f t="shared" si="78"/>
        <v>55.208682599529588</v>
      </c>
      <c r="AB40" s="94">
        <f t="shared" si="78"/>
        <v>63.91765788283567</v>
      </c>
      <c r="AC40" s="94">
        <f t="shared" si="78"/>
        <v>59.563170241182625</v>
      </c>
      <c r="AD40" s="94">
        <f t="shared" si="78"/>
        <v>55.986269678396212</v>
      </c>
      <c r="AE40" s="94">
        <f t="shared" si="78"/>
        <v>55.986269678396205</v>
      </c>
      <c r="AF40" s="94">
        <f t="shared" si="78"/>
        <v>54.742130352209628</v>
      </c>
      <c r="AG40" s="94">
        <f>SUM(AG21,AG25,AG27,AG35)</f>
        <v>81.016361526799628</v>
      </c>
      <c r="AH40" s="94">
        <f t="shared" ref="AH40:AL40" si="79">SUM(AH21,AH25,AH27,AH35)</f>
        <v>61.781371537798051</v>
      </c>
      <c r="AI40" s="94">
        <f t="shared" si="79"/>
        <v>63.843873722731779</v>
      </c>
      <c r="AJ40" s="94">
        <f t="shared" si="79"/>
        <v>54.191217940787794</v>
      </c>
      <c r="AK40" s="94">
        <f t="shared" si="79"/>
        <v>50.854575118956092</v>
      </c>
      <c r="AL40" s="94">
        <f t="shared" si="79"/>
        <v>49.746378864499945</v>
      </c>
      <c r="AM40" s="107">
        <f>IF(ISERROR(AL40/AH40),"N/A",IF(AH40&lt;0,"N/A",IF(AL40&lt;0,"N/A",IF(AL40/AH40-1&gt;300%,"&gt;±300%",IF(AL40/AH40-1&lt;-300%,"&gt;±300%",AL40/AH40-1)))))</f>
        <v>-0.19479970052032691</v>
      </c>
      <c r="AN40" s="107">
        <f>IF(ISERROR(AL40/AK40),"N/A",IF(AK40&lt;0,"N/A",IF(AL40&lt;0,"N/A",IF(AL40/AK40-1&gt;300%,"&gt;±300%",IF(AL40/AK40-1&lt;-300%,"&gt;±300%",AL40/AK40-1)))))</f>
        <v>-2.1791476024800471E-2</v>
      </c>
      <c r="AO40" s="92"/>
      <c r="AP40" s="94">
        <f t="shared" ref="AP40:AQ40" si="80">SUM(AP21,AP25,AP27,AP35)</f>
        <v>134.83359947547089</v>
      </c>
      <c r="AQ40" s="94">
        <f t="shared" si="80"/>
        <v>113.06116126720565</v>
      </c>
      <c r="AR40" s="94">
        <f>SUM(Q40:R40)</f>
        <v>125.81358936061815</v>
      </c>
      <c r="AS40" s="94">
        <f>SUM(S40:T40)</f>
        <v>129.70152475495121</v>
      </c>
      <c r="AT40" s="94">
        <f>SUM(U40:V40)</f>
        <v>129.23497250763126</v>
      </c>
      <c r="AU40" s="94">
        <f>SUM(W40:X40)</f>
        <v>129.39048992340457</v>
      </c>
      <c r="AV40" s="94">
        <f>SUM(Y40:Z40)</f>
        <v>122.23668879783173</v>
      </c>
      <c r="AW40" s="94">
        <f>SUM(AA40:AB40)</f>
        <v>119.12634048236526</v>
      </c>
      <c r="AX40" s="94">
        <f>SUM(AC40:AD40)</f>
        <v>115.54943991957884</v>
      </c>
      <c r="AY40" s="94">
        <f>SUM(AE40:AF40)</f>
        <v>110.72840003060583</v>
      </c>
      <c r="AZ40" s="94">
        <f>SUM(AG40:AH40)</f>
        <v>142.79773306459768</v>
      </c>
      <c r="BA40" s="94">
        <f>SUM(AI40:AJ40)</f>
        <v>118.03509166351958</v>
      </c>
      <c r="BB40" s="94">
        <f>SUM(AK40:AL40)</f>
        <v>100.60095398345604</v>
      </c>
      <c r="BC40" s="107">
        <f>IF(ISERROR(BB40/AZ40),"N/A",IF(AZ40&lt;0,"N/A",IF(BB40&lt;0,"N/A",IF(BB40/AZ40-1&gt;300%,"&gt;±300%",IF(BB40/AZ40-1&lt;-300%,"&gt;±300%",BB40/AZ40-1)))))</f>
        <v>-0.29550034286645854</v>
      </c>
      <c r="BD40" s="107">
        <f>IF(ISERROR(BB40/BA40),"N/A",IF(BA40&lt;0,"N/A",IF(BB40&lt;0,"N/A",IF(BB40/BA40-1&gt;300%,"&gt;±300%",IF(BB40/BA40-1&lt;-300%,"&gt;±300%",BB40/BA40-1)))))</f>
        <v>-0.14770300454175711</v>
      </c>
      <c r="BE40" s="78"/>
      <c r="BF40" s="34">
        <f>SUM(AI40:AL40)</f>
        <v>218.63604564697562</v>
      </c>
      <c r="BG40" s="78"/>
    </row>
    <row r="41" spans="1:83" ht="13.5" x14ac:dyDescent="0.35">
      <c r="B41" s="130"/>
      <c r="C41" s="133"/>
      <c r="D41" s="134"/>
      <c r="E41" s="134"/>
      <c r="F41" s="134"/>
      <c r="G41" s="134"/>
      <c r="H41" s="133"/>
      <c r="I41" s="133"/>
      <c r="J41" s="133"/>
      <c r="K41" s="133"/>
      <c r="L41" s="134"/>
      <c r="M41" s="66"/>
      <c r="N41" s="76"/>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66"/>
      <c r="AN41" s="66"/>
      <c r="AO41" s="92"/>
      <c r="AP41" s="91"/>
      <c r="AQ41" s="77"/>
      <c r="AR41" s="77"/>
      <c r="AS41" s="77"/>
      <c r="AT41" s="77"/>
      <c r="AU41" s="77"/>
      <c r="AV41" s="77"/>
      <c r="AW41" s="77"/>
      <c r="AX41" s="77"/>
      <c r="AZ41" s="77"/>
      <c r="BA41" s="77"/>
      <c r="BB41" s="77"/>
      <c r="BC41" s="134"/>
      <c r="BD41" s="134"/>
      <c r="BE41" s="78"/>
      <c r="BG41" s="78"/>
    </row>
    <row r="42" spans="1:83" ht="13.5" x14ac:dyDescent="0.35">
      <c r="B42" s="135" t="s">
        <v>7</v>
      </c>
      <c r="C42" s="136"/>
      <c r="D42" s="137">
        <f>D18-D40</f>
        <v>-20.683816297851934</v>
      </c>
      <c r="E42" s="137">
        <f t="shared" ref="E42:K42" si="81">E18-E40</f>
        <v>-22.394507871358485</v>
      </c>
      <c r="F42" s="137">
        <f t="shared" si="81"/>
        <v>-9.6420797779460088</v>
      </c>
      <c r="G42" s="137">
        <f t="shared" si="81"/>
        <v>-11.663806182999195</v>
      </c>
      <c r="H42" s="137">
        <f t="shared" si="81"/>
        <v>9.6420797779460088</v>
      </c>
      <c r="I42" s="137">
        <f t="shared" si="81"/>
        <v>24.882786523731625</v>
      </c>
      <c r="J42" s="137">
        <f t="shared" si="81"/>
        <v>-3.8809416019756782</v>
      </c>
      <c r="K42" s="137">
        <f t="shared" si="81"/>
        <v>-10.445241514613201</v>
      </c>
      <c r="L42" s="138" t="str">
        <f>IF(ISERROR(J42/I42),"N/A",IF(I42&lt;0,"N/A",IF(J42&lt;0,"N/A",IF(J42/I42-1&gt;300%,"&gt;±300%",IF(J42/I42-1&lt;-300%,"&gt;±300%",J42/I42-1)))))</f>
        <v>N/A</v>
      </c>
      <c r="M42" s="138" t="str">
        <f>IF(ISERROR(K42/J42),"N/A",IF(J42&lt;0,"N/A",IF(K42&lt;0,"N/A",IF(K42/J42-1&gt;300%,"&gt;±300%",IF(K42/J42-1&lt;-300%,"&gt;±300%",K42/J42-1)))))</f>
        <v>N/A</v>
      </c>
      <c r="N42" s="76"/>
      <c r="O42" s="137">
        <f t="shared" ref="O42:P42" si="82">O18-O40</f>
        <v>7.1538011255728549</v>
      </c>
      <c r="P42" s="137">
        <f t="shared" si="82"/>
        <v>-2.1772438208265186</v>
      </c>
      <c r="Q42" s="137">
        <f>Q18-Q40</f>
        <v>-4.0434528101064018</v>
      </c>
      <c r="R42" s="137">
        <f t="shared" ref="R42:AL42" si="83">R18-R40</f>
        <v>-1.399656741959916</v>
      </c>
      <c r="S42" s="137">
        <f t="shared" si="83"/>
        <v>-6.376214046706238</v>
      </c>
      <c r="T42" s="137">
        <f t="shared" si="83"/>
        <v>2.1772438208265257</v>
      </c>
      <c r="U42" s="137">
        <f t="shared" si="83"/>
        <v>-7.9313882044394646</v>
      </c>
      <c r="V42" s="137">
        <f t="shared" si="83"/>
        <v>3.265865731239785</v>
      </c>
      <c r="W42" s="137">
        <f t="shared" si="83"/>
        <v>2.6437960681464787</v>
      </c>
      <c r="X42" s="137">
        <f t="shared" si="83"/>
        <v>-10.730701688359289</v>
      </c>
      <c r="Y42" s="137">
        <f t="shared" si="83"/>
        <v>-6.0651792151596027</v>
      </c>
      <c r="Z42" s="137">
        <f t="shared" si="83"/>
        <v>4.9765573047463292</v>
      </c>
      <c r="AA42" s="137">
        <f t="shared" si="83"/>
        <v>8.0869056202127894</v>
      </c>
      <c r="AB42" s="137">
        <f t="shared" si="83"/>
        <v>1.7106915735065513</v>
      </c>
      <c r="AC42" s="137">
        <f t="shared" si="83"/>
        <v>-4.9765573047463221</v>
      </c>
      <c r="AD42" s="137">
        <f t="shared" si="83"/>
        <v>10.575184272585943</v>
      </c>
      <c r="AE42" s="137">
        <f t="shared" si="83"/>
        <v>10.419666856812619</v>
      </c>
      <c r="AF42" s="137">
        <f t="shared" si="83"/>
        <v>8.7089752833060672</v>
      </c>
      <c r="AG42" s="137">
        <f t="shared" si="83"/>
        <v>-22.515825867463121</v>
      </c>
      <c r="AH42" s="137">
        <f t="shared" si="83"/>
        <v>5.3079520007494807</v>
      </c>
      <c r="AI42" s="137">
        <f t="shared" si="83"/>
        <v>-0.36664653334896258</v>
      </c>
      <c r="AJ42" s="137">
        <f t="shared" si="83"/>
        <v>13.699567806489256</v>
      </c>
      <c r="AK42" s="137">
        <f t="shared" si="83"/>
        <v>4.2894924092555939</v>
      </c>
      <c r="AL42" s="137">
        <f t="shared" si="83"/>
        <v>-5.9376404510209042</v>
      </c>
      <c r="AM42" s="138" t="str">
        <f>IF(ISERROR(AL42/AH42),"N/A",IF(AH42&lt;0,"N/A",IF(AL42&lt;0,"N/A",IF(AL42/AH42-1&gt;300%,"&gt;±300%",IF(AL42/AH42-1&lt;-300%,"&gt;±300%",AL42/AH42-1)))))</f>
        <v>N/A</v>
      </c>
      <c r="AN42" s="138" t="str">
        <f>IF(ISERROR(AL42/AK42),"N/A",IF(AK42&lt;0,"N/A",IF(AL42&lt;0,"N/A",IF(AL42/AK42-1&gt;300%,"&gt;±300%",IF(AL42/AK42-1&lt;-300%,"&gt;±300%",AL42/AK42-1)))))</f>
        <v>N/A</v>
      </c>
      <c r="AO42" s="92"/>
      <c r="AP42" s="137">
        <f t="shared" ref="AP42" si="84">AP18-AP40</f>
        <v>-27.371065176104821</v>
      </c>
      <c r="AQ42" s="137">
        <f>AQ18-AQ40</f>
        <v>4.9765573047463505</v>
      </c>
      <c r="AR42" s="137">
        <f>SUM(Q42:R42)</f>
        <v>-5.4431095520663177</v>
      </c>
      <c r="AS42" s="137">
        <f>SUM(S42:T42)</f>
        <v>-4.1989702258797124</v>
      </c>
      <c r="AT42" s="137">
        <f>SUM(U42:V42)</f>
        <v>-4.6655224731996796</v>
      </c>
      <c r="AU42" s="137">
        <f>SUM(W42:X42)</f>
        <v>-8.0869056202128107</v>
      </c>
      <c r="AV42" s="137">
        <f>SUM(Y42:Z42)</f>
        <v>-1.0886219104132735</v>
      </c>
      <c r="AW42" s="137">
        <f>SUM(AA42:AB42)</f>
        <v>9.7975971937193407</v>
      </c>
      <c r="AX42" s="137">
        <f>SUM(AC42:AD42)</f>
        <v>5.5986269678396212</v>
      </c>
      <c r="AY42" s="137">
        <f>SUM(AE42:AF42)</f>
        <v>19.128642140118686</v>
      </c>
      <c r="AZ42" s="137">
        <f t="shared" ref="AZ42:BA42" si="85">AZ18-AZ40</f>
        <v>-17.207873866713641</v>
      </c>
      <c r="BA42" s="137">
        <f t="shared" si="85"/>
        <v>13.332921273140272</v>
      </c>
      <c r="BB42" s="137">
        <f>SUM(AK42:AL42)</f>
        <v>-1.6481480417653103</v>
      </c>
      <c r="BC42" s="139" t="str">
        <f>IF(ISERROR(BB42/AZ42),"N/A",IF(AZ42&lt;0,"N/A",IF(BB42&lt;0,"N/A",IF(BB42/AZ42-1&gt;300%,"&gt;±300%",IF(BB42/AZ42-1&lt;-300%,"&gt;±300%",BB42/AZ42-1)))))</f>
        <v>N/A</v>
      </c>
      <c r="BD42" s="139" t="str">
        <f>IF(ISERROR(BB42/BA42),"N/A",IF(BA42&lt;0,"N/A",IF(BB42&lt;0,"N/A",IF(BB42/BA42-1&gt;300%,"&gt;±300%",IF(BB42/BA42-1&lt;-300%,"&gt;±300%",BB42/BA42-1)))))</f>
        <v>N/A</v>
      </c>
      <c r="BE42" s="78"/>
      <c r="BF42" s="43">
        <f>BF18-BF40</f>
        <v>11.684773231374947</v>
      </c>
      <c r="BG42" s="78"/>
    </row>
    <row r="43" spans="1:83" s="100" customFormat="1" ht="10.15" x14ac:dyDescent="0.3">
      <c r="A43" s="48"/>
      <c r="B43" s="89"/>
      <c r="C43" s="140"/>
      <c r="D43" s="141"/>
      <c r="E43" s="141"/>
      <c r="F43" s="141"/>
      <c r="G43" s="141"/>
      <c r="H43" s="141"/>
      <c r="I43" s="141"/>
      <c r="J43" s="141"/>
      <c r="K43" s="141"/>
      <c r="L43" s="142"/>
      <c r="M43" s="234"/>
      <c r="N43" s="76"/>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143"/>
      <c r="AL43" s="143"/>
      <c r="AM43" s="234"/>
      <c r="AN43" s="234"/>
      <c r="AO43" s="124"/>
      <c r="AP43" s="124"/>
      <c r="AQ43" s="67"/>
      <c r="AR43" s="67"/>
      <c r="AS43" s="67"/>
      <c r="AT43" s="67"/>
      <c r="AU43" s="67"/>
      <c r="AV43" s="67"/>
      <c r="AW43" s="67"/>
      <c r="AX43" s="67"/>
      <c r="AY43" s="67"/>
      <c r="AZ43" s="67"/>
      <c r="BA43" s="67"/>
      <c r="BB43" s="67"/>
      <c r="BC43" s="142"/>
      <c r="BD43" s="142"/>
      <c r="BE43" s="99"/>
      <c r="BF43" s="7"/>
      <c r="BG43" s="9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row>
    <row r="44" spans="1:83" ht="13.5" x14ac:dyDescent="0.35">
      <c r="B44" s="135" t="s">
        <v>38</v>
      </c>
      <c r="C44" s="137">
        <f>'Table 1(Q2''20)'!C44/32.15074</f>
        <v>128.76842026031127</v>
      </c>
      <c r="D44" s="137">
        <f>'Table 1(Q2''20)'!D44/32.15074</f>
        <v>108.08460396245934</v>
      </c>
      <c r="E44" s="137">
        <f>'Table 1(Q2''20)'!E44/32.15074</f>
        <v>85.690096091100855</v>
      </c>
      <c r="F44" s="137">
        <f>'Table 1(Q2''20)'!F44/32.15074</f>
        <v>76.048016313154847</v>
      </c>
      <c r="G44" s="137">
        <f>'Table 1(Q2''20)'!G44/32.15074</f>
        <v>64.384210130155637</v>
      </c>
      <c r="H44" s="137">
        <f>'Table 1(Q2''20)'!H44/32.15074</f>
        <v>74.026289908101646</v>
      </c>
      <c r="I44" s="137">
        <f>'Table 1(Q2''20)'!I44/32.15074</f>
        <v>98.909076431833299</v>
      </c>
      <c r="J44" s="137">
        <f>'Table 1(Q2''20)'!J44/32.15074</f>
        <v>109.6354501395294</v>
      </c>
      <c r="K44" s="137">
        <f>'Table 1(Q2''20)'!K44/32.15074</f>
        <v>99.190208624916167</v>
      </c>
      <c r="L44" s="138">
        <f>IF(ISERROR(J44/I44),"N/A",IF(I44&lt;0,"N/A",IF(J44&lt;0,"N/A",IF(J44/I44-1&gt;300%,"&gt;±300%",IF(J44/I44-1&lt;-300%,"&gt;±300%",J44/I44-1)))))</f>
        <v>0.10844680887389102</v>
      </c>
      <c r="M44" s="138">
        <f>IF(ISERROR(K44/J44),"N/A",IF(J44&lt;0,"N/A",IF(K44&lt;0,"N/A",IF(K44/J44-1&gt;300%,"&gt;±300%",IF(K44/J44-1&lt;-300%,"&gt;±300%",K44/J44-1)))))</f>
        <v>-9.5272482589526586E-2</v>
      </c>
      <c r="N44" s="76"/>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146"/>
      <c r="AL44" s="146"/>
      <c r="AM44" s="144"/>
      <c r="AN44" s="144"/>
      <c r="AO44" s="124"/>
      <c r="AP44" s="145"/>
      <c r="AQ44" s="145"/>
      <c r="AR44" s="145"/>
      <c r="AS44" s="145"/>
      <c r="AT44" s="145"/>
      <c r="AU44" s="145"/>
      <c r="AV44" s="145"/>
      <c r="AW44" s="145"/>
      <c r="AX44" s="145"/>
      <c r="AY44" s="145"/>
      <c r="AZ44" s="145"/>
      <c r="BA44" s="145"/>
      <c r="BB44" s="145"/>
      <c r="BC44" s="139"/>
      <c r="BD44" s="139"/>
      <c r="BE44" s="78"/>
      <c r="BF44" s="46"/>
      <c r="BG44" s="78"/>
    </row>
    <row r="45" spans="1:83" s="15" customFormat="1" x14ac:dyDescent="0.4">
      <c r="C45" s="36"/>
      <c r="D45" s="36"/>
      <c r="E45" s="36"/>
      <c r="F45" s="36"/>
      <c r="G45" s="36"/>
      <c r="H45" s="36"/>
      <c r="I45" s="36"/>
      <c r="J45" s="36"/>
      <c r="K45" s="36"/>
      <c r="L45" s="36"/>
      <c r="M45" s="36"/>
      <c r="N45" s="76"/>
      <c r="O45" s="36"/>
      <c r="X45" s="104"/>
      <c r="Y45" s="104"/>
      <c r="Z45" s="104"/>
      <c r="AA45" s="104"/>
      <c r="AB45" s="104"/>
      <c r="AC45" s="104"/>
      <c r="AD45" s="104"/>
      <c r="AE45" s="104"/>
      <c r="AF45" s="105"/>
      <c r="AG45" s="104"/>
      <c r="AH45" s="104"/>
      <c r="AI45" s="104"/>
      <c r="AJ45" s="104"/>
      <c r="AK45" s="104"/>
      <c r="AL45" s="104"/>
      <c r="AM45" s="235"/>
      <c r="AN45" s="235"/>
      <c r="AQ45" s="40"/>
      <c r="AR45" s="40"/>
      <c r="AS45" s="40"/>
      <c r="AT45" s="40"/>
      <c r="AU45" s="40"/>
      <c r="AV45" s="40"/>
      <c r="AW45" s="40"/>
      <c r="AX45" s="40"/>
      <c r="AY45" s="77"/>
      <c r="AZ45" s="40"/>
      <c r="BA45" s="40"/>
      <c r="BB45" s="40"/>
      <c r="BE45" s="64"/>
      <c r="BF45" s="40"/>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row>
    <row r="46" spans="1:83" s="15" customFormat="1" x14ac:dyDescent="0.4">
      <c r="A46" s="64"/>
      <c r="B46" s="64"/>
      <c r="C46" s="64"/>
      <c r="D46" s="64"/>
      <c r="E46" s="64"/>
      <c r="F46" s="64"/>
      <c r="G46" s="77"/>
      <c r="H46" s="77"/>
      <c r="I46" s="77"/>
      <c r="J46" s="77"/>
      <c r="K46" s="77"/>
      <c r="L46" s="64"/>
      <c r="M46" s="225"/>
      <c r="N46" s="64"/>
      <c r="O46" s="64"/>
      <c r="P46" s="64"/>
      <c r="Q46" s="64"/>
      <c r="R46" s="64"/>
      <c r="S46" s="64"/>
      <c r="T46" s="64"/>
      <c r="U46" s="64"/>
      <c r="V46" s="64"/>
      <c r="W46" s="64"/>
      <c r="X46" s="105"/>
      <c r="Y46" s="105"/>
      <c r="Z46" s="105"/>
      <c r="AA46" s="105"/>
      <c r="AB46" s="105"/>
      <c r="AC46" s="105"/>
      <c r="AD46" s="105"/>
      <c r="AE46" s="105"/>
      <c r="AF46" s="105"/>
      <c r="AG46" s="105"/>
      <c r="AH46" s="105"/>
      <c r="AI46" s="105"/>
      <c r="AJ46" s="105"/>
      <c r="AK46" s="105"/>
      <c r="AL46" s="105"/>
      <c r="AM46" s="225"/>
      <c r="AN46" s="225"/>
      <c r="AO46" s="64"/>
      <c r="AP46" s="64"/>
      <c r="AQ46" s="77"/>
      <c r="AR46" s="77"/>
      <c r="AS46" s="77"/>
      <c r="AT46" s="77"/>
      <c r="AU46" s="77"/>
      <c r="AV46" s="77"/>
      <c r="AW46" s="77"/>
      <c r="AX46" s="77"/>
      <c r="AY46" s="77"/>
      <c r="AZ46" s="77"/>
      <c r="BA46" s="77"/>
      <c r="BB46" s="77"/>
      <c r="BC46" s="64"/>
      <c r="BD46" s="64"/>
      <c r="BF46" s="77"/>
    </row>
    <row r="47" spans="1:83" s="15" customFormat="1" x14ac:dyDescent="0.4">
      <c r="A47" s="64"/>
      <c r="B47" s="64"/>
      <c r="C47" s="64"/>
      <c r="D47" s="64"/>
      <c r="E47" s="78"/>
      <c r="F47" s="64"/>
      <c r="G47" s="64"/>
      <c r="H47" s="64"/>
      <c r="I47" s="64"/>
      <c r="J47" s="78"/>
      <c r="K47" s="64"/>
      <c r="L47" s="64"/>
      <c r="M47" s="64"/>
      <c r="N47" s="64"/>
      <c r="O47" s="64"/>
      <c r="P47" s="78"/>
      <c r="Q47" s="78"/>
      <c r="R47" s="78"/>
      <c r="S47" s="78"/>
      <c r="T47" s="78"/>
      <c r="U47" s="78"/>
      <c r="V47" s="78"/>
      <c r="W47" s="78"/>
      <c r="X47" s="105"/>
      <c r="Y47" s="105"/>
      <c r="Z47" s="105"/>
      <c r="AA47" s="105"/>
      <c r="AB47" s="105"/>
      <c r="AC47" s="105"/>
      <c r="AD47" s="105"/>
      <c r="AE47" s="105"/>
      <c r="AF47" s="105"/>
      <c r="AG47" s="105"/>
      <c r="AH47" s="105"/>
      <c r="AI47" s="105"/>
      <c r="AJ47" s="105"/>
      <c r="AK47" s="105"/>
      <c r="AL47" s="105"/>
      <c r="AM47" s="225"/>
      <c r="AN47" s="225"/>
      <c r="AO47" s="64"/>
      <c r="AP47" s="78"/>
      <c r="AQ47" s="77"/>
      <c r="AR47" s="77"/>
      <c r="AS47" s="77"/>
      <c r="AT47" s="77"/>
      <c r="AU47" s="77"/>
      <c r="AV47" s="77"/>
      <c r="AW47" s="77"/>
      <c r="AX47" s="77"/>
      <c r="AY47" s="77"/>
      <c r="AZ47" s="77"/>
      <c r="BA47" s="77"/>
      <c r="BB47" s="77"/>
      <c r="BC47" s="78"/>
      <c r="BD47" s="78"/>
      <c r="BF47" s="77"/>
    </row>
    <row r="48" spans="1:83" s="15" customFormat="1" x14ac:dyDescent="0.4">
      <c r="A48" s="64"/>
      <c r="B48" s="64"/>
      <c r="C48" s="64"/>
      <c r="D48" s="64"/>
      <c r="E48" s="78"/>
      <c r="F48" s="64"/>
      <c r="G48" s="64"/>
      <c r="H48" s="64"/>
      <c r="I48" s="64"/>
      <c r="J48" s="64"/>
      <c r="K48" s="64"/>
      <c r="L48" s="64"/>
      <c r="M48" s="64"/>
      <c r="N48" s="78"/>
      <c r="O48" s="64"/>
      <c r="P48" s="64"/>
      <c r="Q48" s="64"/>
      <c r="R48" s="64"/>
      <c r="S48" s="64"/>
      <c r="T48" s="64"/>
      <c r="U48" s="64"/>
      <c r="V48" s="64"/>
      <c r="W48" s="64"/>
      <c r="X48" s="105"/>
      <c r="Y48" s="105"/>
      <c r="Z48" s="105"/>
      <c r="AA48" s="105"/>
      <c r="AB48" s="105"/>
      <c r="AC48" s="105"/>
      <c r="AD48" s="105"/>
      <c r="AE48" s="105"/>
      <c r="AF48" s="105"/>
      <c r="AG48" s="105"/>
      <c r="AH48" s="105"/>
      <c r="AI48" s="105"/>
      <c r="AJ48" s="105"/>
      <c r="AK48" s="105"/>
      <c r="AL48" s="105"/>
      <c r="AM48" s="225"/>
      <c r="AN48" s="225"/>
      <c r="AO48" s="64"/>
      <c r="AP48" s="64"/>
      <c r="AQ48" s="77"/>
      <c r="AR48" s="77"/>
      <c r="AS48" s="77"/>
      <c r="AT48" s="77"/>
      <c r="AU48" s="77"/>
      <c r="AV48" s="77"/>
      <c r="AW48" s="77"/>
      <c r="AX48" s="77"/>
      <c r="AY48" s="77"/>
      <c r="AZ48" s="77"/>
      <c r="BA48" s="77"/>
      <c r="BB48" s="77"/>
      <c r="BC48" s="64"/>
      <c r="BD48" s="64"/>
      <c r="BF48" s="77"/>
    </row>
    <row r="49" spans="1:58" s="15" customFormat="1" x14ac:dyDescent="0.4">
      <c r="A49" s="64"/>
      <c r="B49" s="64"/>
      <c r="C49" s="64"/>
      <c r="D49" s="64"/>
      <c r="E49" s="64"/>
      <c r="F49" s="64"/>
      <c r="G49" s="64"/>
      <c r="H49" s="64"/>
      <c r="I49" s="64"/>
      <c r="J49" s="64"/>
      <c r="K49" s="64"/>
      <c r="L49" s="64"/>
      <c r="M49" s="64"/>
      <c r="N49" s="64"/>
      <c r="O49" s="64"/>
      <c r="P49" s="64"/>
      <c r="Q49" s="64"/>
      <c r="R49" s="64"/>
      <c r="S49" s="64"/>
      <c r="T49" s="64"/>
      <c r="U49" s="64"/>
      <c r="V49" s="64"/>
      <c r="W49" s="64"/>
      <c r="X49" s="105"/>
      <c r="Y49" s="105"/>
      <c r="Z49" s="105"/>
      <c r="AA49" s="105"/>
      <c r="AB49" s="105"/>
      <c r="AC49" s="105"/>
      <c r="AD49" s="105"/>
      <c r="AE49" s="105"/>
      <c r="AF49" s="105"/>
      <c r="AG49" s="105"/>
      <c r="AH49" s="105"/>
      <c r="AI49" s="105"/>
      <c r="AJ49" s="105"/>
      <c r="AK49" s="105"/>
      <c r="AL49" s="105"/>
      <c r="AM49" s="225"/>
      <c r="AN49" s="225"/>
      <c r="AO49" s="64"/>
      <c r="AP49" s="64"/>
      <c r="AQ49" s="77"/>
      <c r="AR49" s="77"/>
      <c r="AS49" s="77"/>
      <c r="AT49" s="77"/>
      <c r="AU49" s="77"/>
      <c r="AV49" s="77"/>
      <c r="AW49" s="77"/>
      <c r="AX49" s="77"/>
      <c r="AY49" s="77"/>
      <c r="AZ49" s="77"/>
      <c r="BA49" s="77"/>
      <c r="BB49" s="77"/>
      <c r="BC49" s="64"/>
      <c r="BD49" s="64"/>
      <c r="BF49" s="77"/>
    </row>
    <row r="50" spans="1:58" s="15" customFormat="1" x14ac:dyDescent="0.4">
      <c r="A50" s="64"/>
      <c r="B50" s="64"/>
      <c r="C50" s="64"/>
      <c r="D50" s="64"/>
      <c r="E50" s="64"/>
      <c r="F50" s="64"/>
      <c r="G50" s="64"/>
      <c r="H50" s="64"/>
      <c r="I50" s="64"/>
      <c r="J50" s="64"/>
      <c r="K50" s="64"/>
      <c r="L50" s="64"/>
      <c r="M50" s="64"/>
      <c r="N50" s="64"/>
      <c r="O50" s="64"/>
      <c r="P50" s="64"/>
      <c r="Q50" s="64"/>
      <c r="R50" s="64"/>
      <c r="S50" s="64"/>
      <c r="T50" s="64"/>
      <c r="U50" s="64"/>
      <c r="V50" s="64"/>
      <c r="W50" s="64"/>
      <c r="X50" s="105"/>
      <c r="Y50" s="105"/>
      <c r="Z50" s="105"/>
      <c r="AA50" s="105"/>
      <c r="AB50" s="105"/>
      <c r="AC50" s="105"/>
      <c r="AD50" s="105"/>
      <c r="AE50" s="105"/>
      <c r="AF50" s="105"/>
      <c r="AG50" s="105"/>
      <c r="AH50" s="105"/>
      <c r="AI50" s="105"/>
      <c r="AJ50" s="105"/>
      <c r="AK50" s="105"/>
      <c r="AL50" s="105"/>
      <c r="AM50" s="225"/>
      <c r="AN50" s="225"/>
      <c r="AO50" s="64"/>
      <c r="AP50" s="64"/>
      <c r="AQ50" s="77"/>
      <c r="AR50" s="77"/>
      <c r="AS50" s="77"/>
      <c r="AT50" s="77"/>
      <c r="AU50" s="77"/>
      <c r="AV50" s="77"/>
      <c r="AW50" s="77"/>
      <c r="AX50" s="77"/>
      <c r="AY50" s="77"/>
      <c r="AZ50" s="77"/>
      <c r="BA50" s="77"/>
      <c r="BB50" s="77"/>
      <c r="BC50" s="64"/>
      <c r="BD50" s="64"/>
      <c r="BF50" s="77"/>
    </row>
    <row r="51" spans="1:58" s="15" customFormat="1" x14ac:dyDescent="0.4">
      <c r="A51" s="64"/>
      <c r="B51" s="64"/>
      <c r="C51" s="64"/>
      <c r="D51" s="64"/>
      <c r="E51" s="64"/>
      <c r="F51" s="64"/>
      <c r="G51" s="64"/>
      <c r="H51" s="64"/>
      <c r="I51" s="64"/>
      <c r="J51" s="64"/>
      <c r="K51" s="64"/>
      <c r="L51" s="64"/>
      <c r="M51" s="64"/>
      <c r="N51" s="64"/>
      <c r="O51" s="64"/>
      <c r="P51" s="64"/>
      <c r="Q51" s="64"/>
      <c r="R51" s="64"/>
      <c r="S51" s="64"/>
      <c r="T51" s="64"/>
      <c r="U51" s="64"/>
      <c r="V51" s="64"/>
      <c r="W51" s="64"/>
      <c r="X51" s="105"/>
      <c r="Y51" s="105"/>
      <c r="Z51" s="105"/>
      <c r="AA51" s="105"/>
      <c r="AB51" s="105"/>
      <c r="AC51" s="105"/>
      <c r="AD51" s="105"/>
      <c r="AE51" s="105"/>
      <c r="AF51" s="105"/>
      <c r="AG51" s="105"/>
      <c r="AH51" s="105"/>
      <c r="AI51" s="105"/>
      <c r="AJ51" s="105"/>
      <c r="AK51" s="105"/>
      <c r="AL51" s="105"/>
      <c r="AM51" s="225"/>
      <c r="AN51" s="225"/>
      <c r="AO51" s="64"/>
      <c r="AP51" s="64"/>
      <c r="AQ51" s="77"/>
      <c r="AR51" s="77"/>
      <c r="AS51" s="77"/>
      <c r="AT51" s="77"/>
      <c r="AU51" s="77"/>
      <c r="AV51" s="77"/>
      <c r="AW51" s="77"/>
      <c r="AX51" s="77"/>
      <c r="AY51" s="77"/>
      <c r="AZ51" s="77"/>
      <c r="BA51" s="77"/>
      <c r="BB51" s="77"/>
      <c r="BC51" s="64"/>
      <c r="BD51" s="64"/>
      <c r="BF51" s="77"/>
    </row>
    <row r="52" spans="1:58" s="15" customFormat="1" x14ac:dyDescent="0.4">
      <c r="A52" s="64"/>
      <c r="B52" s="64"/>
      <c r="C52" s="64"/>
      <c r="D52" s="64"/>
      <c r="E52" s="64"/>
      <c r="F52" s="64"/>
      <c r="G52" s="64"/>
      <c r="H52" s="64"/>
      <c r="I52" s="64"/>
      <c r="J52" s="64"/>
      <c r="K52" s="64"/>
      <c r="L52" s="64"/>
      <c r="M52" s="64"/>
      <c r="N52" s="64"/>
      <c r="O52" s="64"/>
      <c r="P52" s="64"/>
      <c r="Q52" s="64"/>
      <c r="R52" s="64"/>
      <c r="S52" s="64"/>
      <c r="T52" s="64"/>
      <c r="U52" s="64"/>
      <c r="V52" s="64"/>
      <c r="W52" s="64"/>
      <c r="X52" s="105"/>
      <c r="Y52" s="105"/>
      <c r="Z52" s="105"/>
      <c r="AA52" s="105"/>
      <c r="AB52" s="105"/>
      <c r="AC52" s="105"/>
      <c r="AD52" s="105"/>
      <c r="AE52" s="105"/>
      <c r="AF52" s="105"/>
      <c r="AG52" s="105"/>
      <c r="AH52" s="105"/>
      <c r="AI52" s="105"/>
      <c r="AJ52" s="105"/>
      <c r="AK52" s="105"/>
      <c r="AL52" s="105"/>
      <c r="AM52" s="225"/>
      <c r="AN52" s="225"/>
      <c r="AO52" s="64"/>
      <c r="AP52" s="64"/>
      <c r="AQ52" s="77"/>
      <c r="AR52" s="77"/>
      <c r="AS52" s="77"/>
      <c r="AT52" s="77"/>
      <c r="AU52" s="77"/>
      <c r="AV52" s="77"/>
      <c r="AW52" s="77"/>
      <c r="AX52" s="77"/>
      <c r="AY52" s="77"/>
      <c r="AZ52" s="77"/>
      <c r="BA52" s="77"/>
      <c r="BB52" s="77"/>
      <c r="BC52" s="64"/>
      <c r="BD52" s="64"/>
      <c r="BF52" s="77"/>
    </row>
    <row r="53" spans="1:58" s="15" customFormat="1" x14ac:dyDescent="0.4">
      <c r="A53" s="64"/>
      <c r="B53" s="64"/>
      <c r="C53" s="64"/>
      <c r="D53" s="64"/>
      <c r="E53" s="64"/>
      <c r="F53" s="64"/>
      <c r="G53" s="64"/>
      <c r="H53" s="64"/>
      <c r="I53" s="64"/>
      <c r="J53" s="64"/>
      <c r="K53" s="64"/>
      <c r="L53" s="64"/>
      <c r="M53" s="64"/>
      <c r="N53" s="64"/>
      <c r="O53" s="64"/>
      <c r="P53" s="64"/>
      <c r="Q53" s="64"/>
      <c r="R53" s="64"/>
      <c r="S53" s="64"/>
      <c r="T53" s="64"/>
      <c r="U53" s="64"/>
      <c r="V53" s="64"/>
      <c r="W53" s="64"/>
      <c r="X53" s="105"/>
      <c r="Y53" s="105"/>
      <c r="Z53" s="105"/>
      <c r="AA53" s="105"/>
      <c r="AB53" s="105"/>
      <c r="AC53" s="105"/>
      <c r="AD53" s="105"/>
      <c r="AE53" s="105"/>
      <c r="AF53" s="105"/>
      <c r="AG53" s="105"/>
      <c r="AH53" s="105"/>
      <c r="AI53" s="105"/>
      <c r="AJ53" s="105"/>
      <c r="AK53" s="105"/>
      <c r="AL53" s="105"/>
      <c r="AM53" s="225"/>
      <c r="AN53" s="225"/>
      <c r="AO53" s="64"/>
      <c r="AP53" s="64"/>
      <c r="AQ53" s="77"/>
      <c r="AR53" s="77"/>
      <c r="AS53" s="77"/>
      <c r="AT53" s="77"/>
      <c r="AU53" s="77"/>
      <c r="AV53" s="77"/>
      <c r="AW53" s="77"/>
      <c r="AX53" s="77"/>
      <c r="AY53" s="77"/>
      <c r="AZ53" s="77"/>
      <c r="BA53" s="77"/>
      <c r="BB53" s="77"/>
      <c r="BC53" s="64"/>
      <c r="BD53" s="64"/>
      <c r="BF53" s="77"/>
    </row>
    <row r="54" spans="1:58" s="15" customFormat="1" x14ac:dyDescent="0.4">
      <c r="A54" s="64"/>
      <c r="B54" s="64"/>
      <c r="C54" s="64"/>
      <c r="D54" s="64"/>
      <c r="E54" s="64"/>
      <c r="F54" s="64"/>
      <c r="G54" s="64"/>
      <c r="H54" s="64"/>
      <c r="I54" s="64"/>
      <c r="J54" s="64"/>
      <c r="K54" s="64"/>
      <c r="L54" s="64"/>
      <c r="M54" s="64"/>
      <c r="N54" s="64"/>
      <c r="O54" s="64"/>
      <c r="P54" s="64"/>
      <c r="Q54" s="64"/>
      <c r="R54" s="64"/>
      <c r="S54" s="64"/>
      <c r="T54" s="64"/>
      <c r="U54" s="64"/>
      <c r="V54" s="64"/>
      <c r="W54" s="64"/>
      <c r="X54" s="105"/>
      <c r="Y54" s="105"/>
      <c r="Z54" s="105"/>
      <c r="AA54" s="105"/>
      <c r="AB54" s="105"/>
      <c r="AC54" s="105"/>
      <c r="AD54" s="105"/>
      <c r="AE54" s="105"/>
      <c r="AF54" s="105"/>
      <c r="AG54" s="105"/>
      <c r="AH54" s="105"/>
      <c r="AI54" s="105"/>
      <c r="AJ54" s="105"/>
      <c r="AK54" s="105"/>
      <c r="AL54" s="105"/>
      <c r="AM54" s="225"/>
      <c r="AN54" s="225"/>
      <c r="AO54" s="64"/>
      <c r="AP54" s="64"/>
      <c r="AQ54" s="77"/>
      <c r="AR54" s="77"/>
      <c r="AS54" s="77"/>
      <c r="AT54" s="77"/>
      <c r="AU54" s="77"/>
      <c r="AV54" s="77"/>
      <c r="AW54" s="77"/>
      <c r="AX54" s="77"/>
      <c r="AY54" s="77"/>
      <c r="AZ54" s="77"/>
      <c r="BA54" s="77"/>
      <c r="BB54" s="77"/>
      <c r="BC54" s="64"/>
      <c r="BD54" s="64"/>
      <c r="BF54" s="77"/>
    </row>
    <row r="55" spans="1:58" s="15" customFormat="1" x14ac:dyDescent="0.4">
      <c r="A55" s="64"/>
      <c r="B55" s="64"/>
      <c r="C55" s="64"/>
      <c r="D55" s="64"/>
      <c r="E55" s="64"/>
      <c r="F55" s="64"/>
      <c r="G55" s="64"/>
      <c r="H55" s="64"/>
      <c r="I55" s="64"/>
      <c r="J55" s="64"/>
      <c r="K55" s="64"/>
      <c r="L55" s="64"/>
      <c r="M55" s="64"/>
      <c r="N55" s="64"/>
      <c r="O55" s="64"/>
      <c r="P55" s="64"/>
      <c r="Q55" s="64"/>
      <c r="R55" s="64"/>
      <c r="S55" s="64"/>
      <c r="T55" s="64"/>
      <c r="U55" s="64"/>
      <c r="V55" s="64"/>
      <c r="W55" s="64"/>
      <c r="X55" s="105"/>
      <c r="Y55" s="105"/>
      <c r="Z55" s="105"/>
      <c r="AA55" s="105"/>
      <c r="AB55" s="105"/>
      <c r="AC55" s="105"/>
      <c r="AD55" s="105"/>
      <c r="AE55" s="105"/>
      <c r="AF55" s="105"/>
      <c r="AG55" s="105"/>
      <c r="AH55" s="105"/>
      <c r="AI55" s="105"/>
      <c r="AJ55" s="105"/>
      <c r="AK55" s="105"/>
      <c r="AL55" s="105"/>
      <c r="AM55" s="225"/>
      <c r="AN55" s="225"/>
      <c r="AO55" s="64"/>
      <c r="AP55" s="64"/>
      <c r="AQ55" s="77"/>
      <c r="AR55" s="77"/>
      <c r="AS55" s="77"/>
      <c r="AT55" s="77"/>
      <c r="AU55" s="77"/>
      <c r="AV55" s="77"/>
      <c r="AW55" s="77"/>
      <c r="AX55" s="77"/>
      <c r="AY55" s="77"/>
      <c r="AZ55" s="77"/>
      <c r="BA55" s="77"/>
      <c r="BB55" s="77"/>
      <c r="BC55" s="64"/>
      <c r="BD55" s="64"/>
      <c r="BF55" s="77"/>
    </row>
    <row r="56" spans="1:58" x14ac:dyDescent="0.4">
      <c r="A56" s="64"/>
      <c r="P56" s="64"/>
      <c r="Q56" s="64"/>
      <c r="R56" s="64"/>
      <c r="S56" s="64"/>
      <c r="T56" s="64"/>
      <c r="U56" s="64"/>
      <c r="V56" s="64"/>
      <c r="W56" s="64"/>
      <c r="X56" s="105"/>
      <c r="Y56" s="105"/>
      <c r="Z56" s="105"/>
      <c r="AA56" s="105"/>
      <c r="AB56" s="105"/>
      <c r="AC56" s="105"/>
      <c r="AD56" s="105"/>
      <c r="AE56" s="105"/>
      <c r="AG56" s="105"/>
      <c r="AH56" s="105"/>
      <c r="AI56" s="105"/>
      <c r="AJ56" s="105"/>
      <c r="AK56" s="105"/>
      <c r="AL56" s="105"/>
      <c r="AO56" s="64"/>
      <c r="AP56" s="64"/>
      <c r="AQ56" s="77"/>
      <c r="AR56" s="77"/>
      <c r="AS56" s="77"/>
      <c r="AT56" s="77"/>
      <c r="AU56" s="77"/>
      <c r="AV56" s="77"/>
      <c r="AW56" s="77"/>
      <c r="AX56" s="77"/>
      <c r="AZ56" s="77"/>
      <c r="BA56" s="77"/>
      <c r="BB56" s="77"/>
      <c r="BC56" s="64"/>
      <c r="BD56" s="64"/>
      <c r="BF56" s="77"/>
    </row>
    <row r="57" spans="1:58" x14ac:dyDescent="0.4">
      <c r="A57" s="64"/>
      <c r="P57" s="64"/>
      <c r="Q57" s="64"/>
      <c r="R57" s="64"/>
      <c r="S57" s="64"/>
      <c r="T57" s="64"/>
      <c r="U57" s="64"/>
      <c r="V57" s="64"/>
      <c r="W57" s="64"/>
      <c r="X57" s="105"/>
      <c r="Y57" s="105"/>
      <c r="Z57" s="105"/>
      <c r="AA57" s="105"/>
      <c r="AB57" s="105"/>
      <c r="AC57" s="105"/>
      <c r="AD57" s="105"/>
      <c r="AE57" s="105"/>
      <c r="AG57" s="105"/>
      <c r="AH57" s="105"/>
      <c r="AI57" s="105"/>
      <c r="AJ57" s="105"/>
      <c r="AK57" s="105"/>
      <c r="AL57" s="105"/>
      <c r="AO57" s="64"/>
      <c r="AP57" s="64"/>
      <c r="AQ57" s="77"/>
      <c r="AR57" s="77"/>
      <c r="AS57" s="77"/>
      <c r="AT57" s="77"/>
      <c r="AU57" s="77"/>
      <c r="AV57" s="77"/>
      <c r="AW57" s="77"/>
      <c r="AX57" s="77"/>
      <c r="AZ57" s="77"/>
      <c r="BA57" s="77"/>
      <c r="BB57" s="77"/>
      <c r="BC57" s="64"/>
      <c r="BD57" s="64"/>
      <c r="BF57" s="77"/>
    </row>
    <row r="58" spans="1:58" x14ac:dyDescent="0.4">
      <c r="A58" s="64"/>
      <c r="P58" s="64"/>
      <c r="Q58" s="64"/>
      <c r="R58" s="64"/>
      <c r="S58" s="64"/>
      <c r="T58" s="64"/>
      <c r="U58" s="64"/>
      <c r="V58" s="64"/>
      <c r="W58" s="64"/>
      <c r="X58" s="105"/>
      <c r="Y58" s="105"/>
      <c r="Z58" s="105"/>
      <c r="AA58" s="105"/>
      <c r="AB58" s="105"/>
      <c r="AC58" s="105"/>
      <c r="AD58" s="105"/>
      <c r="AE58" s="105"/>
      <c r="AG58" s="105"/>
      <c r="AH58" s="105"/>
      <c r="AI58" s="105"/>
      <c r="AJ58" s="105"/>
      <c r="AK58" s="105"/>
      <c r="AL58" s="105"/>
      <c r="AO58" s="64"/>
      <c r="AP58" s="64"/>
      <c r="AQ58" s="77"/>
      <c r="AR58" s="77"/>
      <c r="AS58" s="77"/>
      <c r="AT58" s="77"/>
      <c r="AU58" s="77"/>
      <c r="AV58" s="77"/>
      <c r="AW58" s="77"/>
      <c r="AX58" s="77"/>
      <c r="AZ58" s="77"/>
      <c r="BA58" s="77"/>
      <c r="BB58" s="77"/>
      <c r="BC58" s="64"/>
      <c r="BD58" s="64"/>
      <c r="BF58" s="77"/>
    </row>
    <row r="59" spans="1:58" x14ac:dyDescent="0.4">
      <c r="A59" s="64"/>
      <c r="P59" s="64"/>
      <c r="Q59" s="64"/>
      <c r="R59" s="64"/>
      <c r="S59" s="64"/>
      <c r="T59" s="64"/>
      <c r="U59" s="64"/>
      <c r="V59" s="64"/>
      <c r="W59" s="64"/>
      <c r="X59" s="105"/>
      <c r="Y59" s="105"/>
      <c r="Z59" s="105"/>
      <c r="AA59" s="105"/>
      <c r="AB59" s="105"/>
      <c r="AC59" s="105"/>
      <c r="AD59" s="105"/>
      <c r="AE59" s="105"/>
      <c r="AG59" s="105"/>
      <c r="AH59" s="105"/>
      <c r="AI59" s="105"/>
      <c r="AJ59" s="105"/>
      <c r="AK59" s="105"/>
      <c r="AL59" s="105"/>
      <c r="AO59" s="64"/>
      <c r="AP59" s="64"/>
      <c r="AQ59" s="77"/>
      <c r="AR59" s="77"/>
      <c r="AS59" s="77"/>
      <c r="AT59" s="77"/>
      <c r="AU59" s="77"/>
      <c r="AV59" s="77"/>
      <c r="AW59" s="77"/>
      <c r="AX59" s="77"/>
      <c r="AZ59" s="77"/>
      <c r="BA59" s="77"/>
      <c r="BB59" s="77"/>
      <c r="BC59" s="64"/>
      <c r="BD59" s="64"/>
      <c r="BF59" s="77"/>
    </row>
    <row r="60" spans="1:58" x14ac:dyDescent="0.4">
      <c r="A60" s="64"/>
      <c r="P60" s="64"/>
      <c r="Q60" s="64"/>
      <c r="R60" s="64"/>
      <c r="S60" s="64"/>
      <c r="T60" s="64"/>
      <c r="U60" s="64"/>
      <c r="V60" s="64"/>
      <c r="W60" s="64"/>
      <c r="X60" s="105"/>
      <c r="Y60" s="105"/>
      <c r="Z60" s="105"/>
      <c r="AA60" s="105"/>
      <c r="AB60" s="105"/>
      <c r="AC60" s="105"/>
      <c r="AD60" s="105"/>
      <c r="AE60" s="105"/>
      <c r="AG60" s="105"/>
      <c r="AH60" s="105"/>
      <c r="AI60" s="105"/>
      <c r="AJ60" s="105"/>
      <c r="AK60" s="105"/>
      <c r="AL60" s="105"/>
      <c r="AO60" s="64"/>
      <c r="AP60" s="64"/>
      <c r="AQ60" s="77"/>
      <c r="AR60" s="77"/>
      <c r="AS60" s="77"/>
      <c r="AT60" s="77"/>
      <c r="AU60" s="77"/>
      <c r="AV60" s="77"/>
      <c r="AW60" s="77"/>
      <c r="AX60" s="77"/>
      <c r="AZ60" s="77"/>
      <c r="BA60" s="77"/>
      <c r="BB60" s="77"/>
      <c r="BC60" s="64"/>
      <c r="BD60" s="64"/>
      <c r="BF60" s="77"/>
    </row>
    <row r="61" spans="1:58" x14ac:dyDescent="0.4">
      <c r="A61" s="64"/>
      <c r="P61" s="64"/>
      <c r="Q61" s="64"/>
      <c r="R61" s="64"/>
      <c r="S61" s="64"/>
      <c r="T61" s="64"/>
      <c r="U61" s="64"/>
      <c r="V61" s="64"/>
      <c r="W61" s="64"/>
      <c r="X61" s="105"/>
      <c r="Y61" s="105"/>
      <c r="Z61" s="105"/>
      <c r="AA61" s="105"/>
      <c r="AB61" s="105"/>
      <c r="AC61" s="105"/>
      <c r="AD61" s="105"/>
      <c r="AE61" s="105"/>
      <c r="AG61" s="105"/>
      <c r="AH61" s="105"/>
      <c r="AI61" s="105"/>
      <c r="AJ61" s="105"/>
      <c r="AK61" s="105"/>
      <c r="AL61" s="105"/>
      <c r="AO61" s="64"/>
      <c r="AP61" s="64"/>
      <c r="AQ61" s="77"/>
      <c r="AR61" s="77"/>
      <c r="AS61" s="77"/>
      <c r="AT61" s="77"/>
      <c r="AU61" s="77"/>
      <c r="AV61" s="77"/>
      <c r="AW61" s="77"/>
      <c r="AX61" s="77"/>
      <c r="AZ61" s="77"/>
      <c r="BA61" s="77"/>
      <c r="BB61" s="77"/>
      <c r="BC61" s="64"/>
      <c r="BD61" s="64"/>
      <c r="BF61" s="77"/>
    </row>
    <row r="62" spans="1:58" x14ac:dyDescent="0.4">
      <c r="A62" s="64"/>
      <c r="P62" s="64"/>
      <c r="Q62" s="64"/>
      <c r="R62" s="64"/>
      <c r="S62" s="64"/>
      <c r="T62" s="64"/>
      <c r="U62" s="64"/>
      <c r="V62" s="64"/>
      <c r="W62" s="64"/>
      <c r="X62" s="105"/>
      <c r="Y62" s="105"/>
      <c r="Z62" s="105"/>
      <c r="AA62" s="105"/>
      <c r="AB62" s="105"/>
      <c r="AC62" s="105"/>
      <c r="AD62" s="105"/>
      <c r="AE62" s="105"/>
      <c r="AG62" s="105"/>
      <c r="AH62" s="105"/>
      <c r="AI62" s="105"/>
      <c r="AJ62" s="105"/>
      <c r="AK62" s="105"/>
      <c r="AL62" s="105"/>
      <c r="AO62" s="64"/>
      <c r="AP62" s="64"/>
      <c r="AQ62" s="77"/>
      <c r="AR62" s="77"/>
      <c r="AS62" s="77"/>
      <c r="AT62" s="77"/>
      <c r="AU62" s="77"/>
      <c r="AV62" s="77"/>
      <c r="AW62" s="77"/>
      <c r="AX62" s="77"/>
      <c r="AZ62" s="77"/>
      <c r="BA62" s="77"/>
      <c r="BB62" s="77"/>
      <c r="BC62" s="64"/>
      <c r="BD62" s="64"/>
      <c r="BF62" s="77"/>
    </row>
    <row r="63" spans="1:58" x14ac:dyDescent="0.4">
      <c r="A63" s="64"/>
      <c r="P63" s="64"/>
      <c r="Q63" s="64"/>
      <c r="R63" s="64"/>
      <c r="S63" s="64"/>
      <c r="T63" s="64"/>
      <c r="U63" s="64"/>
      <c r="V63" s="64"/>
      <c r="W63" s="64"/>
      <c r="X63" s="105"/>
      <c r="Y63" s="105"/>
      <c r="Z63" s="105"/>
      <c r="AA63" s="105"/>
      <c r="AB63" s="105"/>
      <c r="AC63" s="105"/>
      <c r="AD63" s="105"/>
      <c r="AE63" s="105"/>
      <c r="AG63" s="105"/>
      <c r="AH63" s="105"/>
      <c r="AI63" s="105"/>
      <c r="AJ63" s="105"/>
      <c r="AK63" s="105"/>
      <c r="AL63" s="105"/>
      <c r="AO63" s="64"/>
      <c r="AP63" s="64"/>
      <c r="AQ63" s="77"/>
      <c r="AR63" s="77"/>
      <c r="AS63" s="77"/>
      <c r="AT63" s="77"/>
      <c r="AU63" s="77"/>
      <c r="AV63" s="77"/>
      <c r="AW63" s="77"/>
      <c r="AX63" s="77"/>
      <c r="AZ63" s="77"/>
      <c r="BA63" s="77"/>
      <c r="BB63" s="77"/>
      <c r="BC63" s="64"/>
      <c r="BD63" s="64"/>
      <c r="BF63" s="77"/>
    </row>
    <row r="64" spans="1:58" x14ac:dyDescent="0.4">
      <c r="A64" s="64"/>
      <c r="P64" s="64"/>
      <c r="Q64" s="64"/>
      <c r="R64" s="64"/>
      <c r="S64" s="64"/>
      <c r="T64" s="64"/>
      <c r="U64" s="64"/>
      <c r="V64" s="64"/>
      <c r="W64" s="64"/>
      <c r="X64" s="105"/>
      <c r="Y64" s="105"/>
      <c r="Z64" s="105"/>
      <c r="AA64" s="105"/>
      <c r="AB64" s="105"/>
      <c r="AC64" s="105"/>
      <c r="AD64" s="105"/>
      <c r="AE64" s="105"/>
      <c r="AG64" s="105"/>
      <c r="AH64" s="105"/>
      <c r="AI64" s="105"/>
      <c r="AJ64" s="105"/>
      <c r="AK64" s="105"/>
      <c r="AL64" s="105"/>
      <c r="AO64" s="64"/>
      <c r="AP64" s="64"/>
      <c r="AQ64" s="77"/>
      <c r="AR64" s="77"/>
      <c r="AS64" s="77"/>
      <c r="AT64" s="77"/>
      <c r="AU64" s="77"/>
      <c r="AV64" s="77"/>
      <c r="AW64" s="77"/>
      <c r="AX64" s="77"/>
      <c r="AZ64" s="77"/>
      <c r="BA64" s="77"/>
      <c r="BB64" s="77"/>
      <c r="BC64" s="64"/>
      <c r="BD64" s="64"/>
      <c r="BF64" s="77"/>
    </row>
    <row r="65" spans="1:58" x14ac:dyDescent="0.4">
      <c r="A65" s="64"/>
      <c r="P65" s="64"/>
      <c r="Q65" s="64"/>
      <c r="R65" s="64"/>
      <c r="S65" s="64"/>
      <c r="T65" s="64"/>
      <c r="U65" s="64"/>
      <c r="V65" s="64"/>
      <c r="W65" s="64"/>
      <c r="X65" s="105"/>
      <c r="Y65" s="105"/>
      <c r="Z65" s="105"/>
      <c r="AA65" s="105"/>
      <c r="AB65" s="105"/>
      <c r="AC65" s="105"/>
      <c r="AD65" s="105"/>
      <c r="AE65" s="105"/>
      <c r="AG65" s="105"/>
      <c r="AH65" s="105"/>
      <c r="AI65" s="105"/>
      <c r="AJ65" s="105"/>
      <c r="AK65" s="105"/>
      <c r="AL65" s="105"/>
      <c r="AO65" s="64"/>
      <c r="AP65" s="64"/>
      <c r="AQ65" s="77"/>
      <c r="AR65" s="77"/>
      <c r="AS65" s="77"/>
      <c r="AT65" s="77"/>
      <c r="AU65" s="77"/>
      <c r="AV65" s="77"/>
      <c r="AW65" s="77"/>
      <c r="AX65" s="77"/>
      <c r="AZ65" s="77"/>
      <c r="BA65" s="77"/>
      <c r="BB65" s="77"/>
      <c r="BC65" s="64"/>
      <c r="BD65" s="64"/>
      <c r="BF65" s="77"/>
    </row>
    <row r="66" spans="1:58" x14ac:dyDescent="0.4">
      <c r="A66" s="64"/>
      <c r="P66" s="64"/>
      <c r="Q66" s="64"/>
      <c r="R66" s="64"/>
      <c r="S66" s="64"/>
      <c r="T66" s="64"/>
      <c r="U66" s="64"/>
      <c r="V66" s="64"/>
      <c r="W66" s="64"/>
      <c r="X66" s="105"/>
      <c r="Y66" s="105"/>
      <c r="Z66" s="105"/>
      <c r="AA66" s="105"/>
      <c r="AB66" s="105"/>
      <c r="AC66" s="105"/>
      <c r="AD66" s="105"/>
      <c r="AE66" s="105"/>
      <c r="AG66" s="105"/>
      <c r="AH66" s="105"/>
      <c r="AI66" s="105"/>
      <c r="AJ66" s="105"/>
      <c r="AK66" s="105"/>
      <c r="AL66" s="105"/>
      <c r="AO66" s="64"/>
      <c r="AP66" s="64"/>
      <c r="AQ66" s="77"/>
      <c r="AR66" s="77"/>
      <c r="AS66" s="77"/>
      <c r="AT66" s="77"/>
      <c r="AU66" s="77"/>
      <c r="AV66" s="77"/>
      <c r="AW66" s="77"/>
      <c r="AX66" s="77"/>
      <c r="AZ66" s="77"/>
      <c r="BA66" s="77"/>
      <c r="BB66" s="77"/>
      <c r="BC66" s="64"/>
      <c r="BD66" s="64"/>
      <c r="BF66" s="7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D75BC-37D0-469B-9727-B56DCC9646A2}">
  <sheetPr codeName="Sheet16"/>
  <dimension ref="A1"/>
  <sheetViews>
    <sheetView workbookViewId="0"/>
  </sheetViews>
  <sheetFormatPr defaultRowHeight="14.25" x14ac:dyDescent="0.4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4BDB-60AB-4F7E-9C85-ACFD294D3372}">
  <sheetPr codeName="Sheet17"/>
  <dimension ref="A1:CX76"/>
  <sheetViews>
    <sheetView showGridLines="0" topLeftCell="A25" zoomScale="106" zoomScaleNormal="106" workbookViewId="0">
      <selection activeCell="AK60" sqref="AK60"/>
    </sheetView>
  </sheetViews>
  <sheetFormatPr defaultColWidth="9.46484375" defaultRowHeight="12" customHeight="1" x14ac:dyDescent="0.3"/>
  <cols>
    <col min="1" max="1" width="9.46484375" style="48"/>
    <col min="2" max="2" width="30.46484375" style="89" bestFit="1" customWidth="1"/>
    <col min="3" max="8" width="4.53125" style="89" customWidth="1"/>
    <col min="9" max="10" width="5.46484375" style="411" bestFit="1" customWidth="1"/>
    <col min="11" max="12" width="8.53125" style="89" customWidth="1"/>
    <col min="13" max="13" width="4.53125" style="48" customWidth="1"/>
    <col min="14" max="14" width="6.53125" style="89" customWidth="1"/>
    <col min="15" max="22" width="6.53125" style="48" customWidth="1"/>
    <col min="23" max="31" width="6.53125" style="298" customWidth="1"/>
    <col min="32" max="37" width="6.53125" style="298" bestFit="1" customWidth="1"/>
    <col min="38" max="38" width="5.53125" style="298" bestFit="1" customWidth="1"/>
    <col min="39" max="39" width="6.53125" style="48" customWidth="1"/>
    <col min="40" max="42" width="6.53125" style="142" customWidth="1"/>
    <col min="43" max="48" width="6.53125" style="48" customWidth="1"/>
    <col min="49" max="51" width="6.53125" style="48" bestFit="1" customWidth="1"/>
    <col min="52" max="52" width="9.46484375" style="48"/>
    <col min="53" max="53" width="30.46484375" style="89" bestFit="1" customWidth="1"/>
    <col min="54" max="59" width="4.53125" style="89" customWidth="1"/>
    <col min="60" max="60" width="4.53125" style="89" bestFit="1" customWidth="1"/>
    <col min="61" max="61" width="5" style="89" bestFit="1" customWidth="1"/>
    <col min="62" max="62" width="8.53125" style="89" customWidth="1"/>
    <col min="63" max="63" width="8.53125" style="89" bestFit="1" customWidth="1"/>
    <col min="64" max="64" width="10.53125" style="89" customWidth="1"/>
    <col min="65" max="83" width="6.53125" style="89" hidden="1" customWidth="1"/>
    <col min="84" max="86" width="6.53125" style="89" customWidth="1"/>
    <col min="87" max="88" width="6.53125" style="89" bestFit="1" customWidth="1"/>
    <col min="89" max="89" width="8.53125" style="89" hidden="1" customWidth="1"/>
    <col min="90" max="102" width="6.53125" style="89" hidden="1" customWidth="1"/>
    <col min="103" max="103" width="0" style="89" hidden="1" customWidth="1"/>
    <col min="104" max="16384" width="9.46484375" style="89"/>
  </cols>
  <sheetData>
    <row r="1" spans="1:102" ht="12" customHeight="1" x14ac:dyDescent="0.3">
      <c r="B1" s="295" t="s">
        <v>51</v>
      </c>
      <c r="C1" s="48"/>
      <c r="D1" s="48"/>
      <c r="E1" s="48"/>
      <c r="F1" s="48"/>
      <c r="G1" s="48"/>
      <c r="H1" s="48"/>
      <c r="I1" s="394"/>
      <c r="J1" s="394"/>
      <c r="K1" s="48"/>
      <c r="L1" s="48"/>
      <c r="N1" s="47"/>
      <c r="AM1" s="142"/>
      <c r="AP1" s="48"/>
      <c r="AZ1" s="89"/>
      <c r="BA1" s="296" t="s">
        <v>52</v>
      </c>
    </row>
    <row r="2" spans="1:102" ht="12" customHeight="1" x14ac:dyDescent="0.3">
      <c r="B2" s="1"/>
      <c r="C2" s="2"/>
      <c r="D2" s="2"/>
      <c r="E2" s="2"/>
      <c r="F2" s="2"/>
      <c r="G2" s="2"/>
      <c r="H2" s="2"/>
      <c r="I2" s="395"/>
      <c r="J2" s="395"/>
      <c r="K2" s="2"/>
      <c r="L2" s="2"/>
      <c r="M2" s="2"/>
      <c r="N2" s="48"/>
      <c r="AM2" s="142"/>
      <c r="AP2" s="48"/>
      <c r="AZ2" s="89"/>
    </row>
    <row r="3" spans="1:102" ht="12" customHeight="1" x14ac:dyDescent="0.3">
      <c r="B3" s="16" t="s">
        <v>111</v>
      </c>
      <c r="C3" s="48"/>
      <c r="D3" s="48"/>
      <c r="E3" s="48"/>
      <c r="F3" s="48"/>
      <c r="G3" s="48"/>
      <c r="H3" s="48"/>
      <c r="I3" s="394"/>
      <c r="J3" s="394"/>
      <c r="K3" s="48"/>
      <c r="L3" s="48"/>
      <c r="N3" s="48"/>
      <c r="O3" s="2"/>
      <c r="P3" s="2"/>
      <c r="Q3" s="2"/>
      <c r="R3" s="2"/>
      <c r="S3" s="21"/>
      <c r="T3" s="21"/>
      <c r="U3" s="21"/>
      <c r="V3" s="21"/>
      <c r="W3" s="299"/>
      <c r="X3" s="299"/>
      <c r="Y3" s="299"/>
      <c r="Z3" s="299"/>
      <c r="AA3" s="299"/>
      <c r="AB3" s="299"/>
      <c r="AC3" s="299"/>
      <c r="AD3" s="299"/>
      <c r="AE3" s="299"/>
      <c r="AF3" s="299"/>
      <c r="AG3" s="299"/>
      <c r="AH3" s="299"/>
      <c r="AI3" s="299"/>
      <c r="AJ3" s="299"/>
      <c r="AK3" s="299"/>
      <c r="AL3" s="299"/>
      <c r="AM3" s="288"/>
      <c r="AN3" s="288"/>
      <c r="AO3" s="288"/>
      <c r="AP3" s="21"/>
      <c r="AQ3" s="21"/>
      <c r="AR3" s="21"/>
      <c r="AS3" s="21"/>
      <c r="AT3" s="21"/>
      <c r="AU3" s="21"/>
      <c r="AV3" s="21"/>
      <c r="AW3" s="21"/>
      <c r="AX3" s="21"/>
      <c r="AY3" s="21"/>
      <c r="AZ3" s="89"/>
    </row>
    <row r="4" spans="1:102" s="297" customFormat="1" ht="18.75" customHeight="1" x14ac:dyDescent="0.45">
      <c r="A4" s="200"/>
      <c r="B4" s="23" t="s">
        <v>120</v>
      </c>
      <c r="C4" s="200">
        <v>2013</v>
      </c>
      <c r="D4" s="200">
        <v>2014</v>
      </c>
      <c r="E4" s="200">
        <v>2015</v>
      </c>
      <c r="F4" s="200">
        <v>2016</v>
      </c>
      <c r="G4" s="200">
        <v>2017</v>
      </c>
      <c r="H4" s="200">
        <v>2018</v>
      </c>
      <c r="I4" s="200">
        <v>2019</v>
      </c>
      <c r="J4" s="396" t="s">
        <v>84</v>
      </c>
      <c r="K4" s="202" t="s">
        <v>85</v>
      </c>
      <c r="L4" s="202" t="s">
        <v>86</v>
      </c>
      <c r="M4" s="200"/>
      <c r="N4" s="200" t="s">
        <v>20</v>
      </c>
      <c r="O4" s="200" t="s">
        <v>34</v>
      </c>
      <c r="P4" s="200" t="s">
        <v>45</v>
      </c>
      <c r="Q4" s="200" t="s">
        <v>46</v>
      </c>
      <c r="R4" s="200" t="s">
        <v>48</v>
      </c>
      <c r="S4" s="200" t="s">
        <v>49</v>
      </c>
      <c r="T4" s="200" t="s">
        <v>53</v>
      </c>
      <c r="U4" s="200" t="s">
        <v>54</v>
      </c>
      <c r="V4" s="200" t="s">
        <v>55</v>
      </c>
      <c r="W4" s="200" t="s">
        <v>56</v>
      </c>
      <c r="X4" s="200" t="s">
        <v>60</v>
      </c>
      <c r="Y4" s="200" t="s">
        <v>61</v>
      </c>
      <c r="Z4" s="200" t="s">
        <v>62</v>
      </c>
      <c r="AA4" s="200" t="s">
        <v>63</v>
      </c>
      <c r="AB4" s="200" t="s">
        <v>67</v>
      </c>
      <c r="AC4" s="200" t="s">
        <v>70</v>
      </c>
      <c r="AD4" s="200" t="s">
        <v>74</v>
      </c>
      <c r="AE4" s="200" t="s">
        <v>80</v>
      </c>
      <c r="AF4" s="200" t="s">
        <v>82</v>
      </c>
      <c r="AG4" s="200" t="s">
        <v>88</v>
      </c>
      <c r="AH4" s="200" t="s">
        <v>89</v>
      </c>
      <c r="AI4" s="200" t="s">
        <v>87</v>
      </c>
      <c r="AJ4" s="200" t="s">
        <v>90</v>
      </c>
      <c r="AK4" s="200" t="s">
        <v>107</v>
      </c>
      <c r="AL4" s="200"/>
      <c r="AM4" s="200" t="s">
        <v>39</v>
      </c>
      <c r="AN4" s="200" t="s">
        <v>40</v>
      </c>
      <c r="AO4" s="200" t="s">
        <v>47</v>
      </c>
      <c r="AP4" s="200" t="s">
        <v>50</v>
      </c>
      <c r="AQ4" s="200" t="s">
        <v>57</v>
      </c>
      <c r="AR4" s="200" t="s">
        <v>59</v>
      </c>
      <c r="AS4" s="200" t="s">
        <v>64</v>
      </c>
      <c r="AT4" s="200" t="s">
        <v>66</v>
      </c>
      <c r="AU4" s="200" t="s">
        <v>71</v>
      </c>
      <c r="AV4" s="200" t="s">
        <v>81</v>
      </c>
      <c r="AW4" s="200" t="s">
        <v>93</v>
      </c>
      <c r="AX4" s="200" t="s">
        <v>94</v>
      </c>
      <c r="AY4" s="200" t="s">
        <v>109</v>
      </c>
      <c r="BA4" s="23" t="s">
        <v>120</v>
      </c>
      <c r="BB4" s="200">
        <v>2013</v>
      </c>
      <c r="BC4" s="200">
        <v>2014</v>
      </c>
      <c r="BD4" s="200">
        <v>2015</v>
      </c>
      <c r="BE4" s="200">
        <v>2016</v>
      </c>
      <c r="BF4" s="200">
        <v>2017</v>
      </c>
      <c r="BG4" s="200">
        <v>2018</v>
      </c>
      <c r="BH4" s="200">
        <v>2019</v>
      </c>
      <c r="BI4" s="160" t="s">
        <v>84</v>
      </c>
      <c r="BJ4" s="159" t="s">
        <v>85</v>
      </c>
      <c r="BK4" s="159" t="s">
        <v>86</v>
      </c>
      <c r="BL4" s="200"/>
      <c r="BM4" s="200" t="s">
        <v>20</v>
      </c>
      <c r="BN4" s="200" t="s">
        <v>34</v>
      </c>
      <c r="BO4" s="202" t="s">
        <v>45</v>
      </c>
      <c r="BP4" s="202" t="s">
        <v>46</v>
      </c>
      <c r="BQ4" s="202" t="s">
        <v>48</v>
      </c>
      <c r="BR4" s="202" t="s">
        <v>49</v>
      </c>
      <c r="BS4" s="202" t="s">
        <v>53</v>
      </c>
      <c r="BT4" s="202" t="s">
        <v>54</v>
      </c>
      <c r="BU4" s="202" t="s">
        <v>55</v>
      </c>
      <c r="BV4" s="202" t="s">
        <v>56</v>
      </c>
      <c r="BW4" s="202" t="s">
        <v>60</v>
      </c>
      <c r="BX4" s="202" t="s">
        <v>61</v>
      </c>
      <c r="BY4" s="202" t="s">
        <v>62</v>
      </c>
      <c r="BZ4" s="202" t="s">
        <v>63</v>
      </c>
      <c r="CA4" s="202" t="s">
        <v>67</v>
      </c>
      <c r="CB4" s="202" t="s">
        <v>70</v>
      </c>
      <c r="CC4" s="202" t="s">
        <v>74</v>
      </c>
      <c r="CD4" s="202" t="s">
        <v>80</v>
      </c>
      <c r="CE4" s="202" t="s">
        <v>82</v>
      </c>
      <c r="CF4" s="202" t="s">
        <v>88</v>
      </c>
      <c r="CG4" s="202" t="s">
        <v>89</v>
      </c>
      <c r="CH4" s="202" t="s">
        <v>87</v>
      </c>
      <c r="CI4" s="202" t="s">
        <v>90</v>
      </c>
      <c r="CJ4" s="202" t="s">
        <v>107</v>
      </c>
      <c r="CK4" s="200"/>
      <c r="CL4" s="200" t="s">
        <v>39</v>
      </c>
      <c r="CM4" s="200" t="s">
        <v>40</v>
      </c>
      <c r="CN4" s="200" t="s">
        <v>47</v>
      </c>
      <c r="CO4" s="200" t="s">
        <v>50</v>
      </c>
      <c r="CP4" s="200" t="s">
        <v>57</v>
      </c>
      <c r="CQ4" s="200" t="s">
        <v>59</v>
      </c>
      <c r="CR4" s="200" t="s">
        <v>64</v>
      </c>
      <c r="CS4" s="200" t="s">
        <v>66</v>
      </c>
      <c r="CT4" s="200" t="s">
        <v>71</v>
      </c>
      <c r="CU4" s="200" t="s">
        <v>81</v>
      </c>
      <c r="CV4" s="200" t="s">
        <v>93</v>
      </c>
      <c r="CW4" s="200" t="s">
        <v>94</v>
      </c>
      <c r="CX4" s="200" t="s">
        <v>109</v>
      </c>
    </row>
    <row r="5" spans="1:102" ht="12" customHeight="1" x14ac:dyDescent="0.3">
      <c r="B5" s="10"/>
      <c r="C5" s="13"/>
      <c r="D5" s="13"/>
      <c r="E5" s="13"/>
      <c r="F5" s="13"/>
      <c r="G5" s="13"/>
      <c r="H5" s="13"/>
      <c r="I5" s="397"/>
      <c r="J5" s="397"/>
      <c r="K5" s="208"/>
      <c r="L5" s="208"/>
      <c r="N5" s="13"/>
      <c r="O5" s="36"/>
      <c r="P5" s="36"/>
      <c r="Q5" s="36"/>
      <c r="R5" s="36"/>
      <c r="S5" s="36"/>
      <c r="T5" s="36"/>
      <c r="U5" s="36"/>
      <c r="V5" s="36"/>
      <c r="W5" s="300"/>
      <c r="X5" s="300"/>
      <c r="Y5" s="300"/>
      <c r="Z5" s="300"/>
      <c r="AA5" s="300"/>
      <c r="AB5" s="300"/>
      <c r="AC5" s="300"/>
      <c r="AD5" s="300"/>
      <c r="AE5" s="300"/>
      <c r="AF5" s="300"/>
      <c r="AG5" s="300"/>
      <c r="AH5" s="300"/>
      <c r="AI5" s="300"/>
      <c r="AJ5" s="48"/>
      <c r="AK5" s="48"/>
      <c r="AL5" s="48"/>
      <c r="AM5" s="288"/>
      <c r="AN5" s="288"/>
      <c r="AO5" s="288"/>
      <c r="AP5" s="36"/>
      <c r="AQ5" s="36"/>
      <c r="AR5" s="36"/>
      <c r="AS5" s="36"/>
      <c r="AT5" s="36"/>
      <c r="AU5" s="36"/>
      <c r="AV5" s="36"/>
      <c r="AW5" s="36"/>
      <c r="AX5" s="36"/>
      <c r="AY5" s="36"/>
      <c r="AZ5" s="89"/>
      <c r="BA5" s="10"/>
      <c r="BB5" s="13"/>
      <c r="BC5" s="13"/>
      <c r="BD5" s="13"/>
      <c r="BE5" s="13"/>
      <c r="BF5" s="13"/>
      <c r="BG5" s="13"/>
      <c r="BH5" s="13"/>
      <c r="BI5" s="13"/>
      <c r="BJ5" s="208"/>
      <c r="BK5" s="208"/>
      <c r="BL5" s="48"/>
      <c r="BM5" s="13"/>
      <c r="BN5" s="36"/>
      <c r="BO5" s="36"/>
      <c r="BP5" s="36"/>
      <c r="BQ5" s="36"/>
      <c r="BR5" s="36"/>
      <c r="BS5" s="36"/>
      <c r="BT5" s="36"/>
      <c r="BU5" s="36"/>
      <c r="BV5" s="36"/>
      <c r="BW5" s="36"/>
      <c r="BX5" s="36"/>
      <c r="BY5" s="36"/>
      <c r="BZ5" s="36"/>
      <c r="CA5" s="36"/>
      <c r="CB5" s="36"/>
      <c r="CC5" s="36"/>
      <c r="CD5" s="36"/>
      <c r="CE5" s="36"/>
      <c r="CF5" s="36"/>
      <c r="CG5" s="36"/>
      <c r="CH5" s="36"/>
      <c r="CI5" s="48"/>
      <c r="CJ5" s="48"/>
      <c r="CK5" s="48"/>
      <c r="CL5" s="288"/>
      <c r="CM5" s="288"/>
    </row>
    <row r="6" spans="1:102" ht="12" customHeight="1" x14ac:dyDescent="0.3">
      <c r="B6" s="20" t="s">
        <v>27</v>
      </c>
      <c r="C6" s="80">
        <v>3120</v>
      </c>
      <c r="D6" s="80">
        <v>3250</v>
      </c>
      <c r="E6" s="80">
        <v>3370</v>
      </c>
      <c r="F6" s="80">
        <v>3445</v>
      </c>
      <c r="G6" s="80">
        <v>3320</v>
      </c>
      <c r="H6" s="80">
        <v>3095</v>
      </c>
      <c r="I6" s="390">
        <v>2894.3684234227781</v>
      </c>
      <c r="J6" s="390">
        <v>2429.3660449894783</v>
      </c>
      <c r="K6" s="66">
        <f t="shared" ref="K6:L45" si="0">IF(ISERROR(I6/H6),"N/A",IF(H6&lt;0,"N/A",IF(I6&lt;0,"N/A",IF(I6/H6-1&gt;300%,"&gt;±300%",IF(I6/H6-1&lt;-300%,"&gt;±300%",I6/H6-1)))))</f>
        <v>-6.4824418926404559E-2</v>
      </c>
      <c r="L6" s="66">
        <f t="shared" si="0"/>
        <v>-0.16065763248045817</v>
      </c>
      <c r="M6" s="88"/>
      <c r="N6" s="80">
        <v>760</v>
      </c>
      <c r="O6" s="80">
        <v>810</v>
      </c>
      <c r="P6" s="80">
        <v>865</v>
      </c>
      <c r="Q6" s="80">
        <v>860</v>
      </c>
      <c r="R6" s="80">
        <v>800</v>
      </c>
      <c r="S6" s="50">
        <v>845</v>
      </c>
      <c r="T6" s="50">
        <v>880</v>
      </c>
      <c r="U6" s="50">
        <v>900</v>
      </c>
      <c r="V6" s="50">
        <v>800</v>
      </c>
      <c r="W6" s="50">
        <v>865</v>
      </c>
      <c r="X6" s="50">
        <v>855</v>
      </c>
      <c r="Y6" s="50">
        <v>840</v>
      </c>
      <c r="Z6" s="50">
        <v>785</v>
      </c>
      <c r="AA6" s="50">
        <v>845</v>
      </c>
      <c r="AB6" s="50">
        <v>800</v>
      </c>
      <c r="AC6" s="50">
        <v>815</v>
      </c>
      <c r="AD6" s="50">
        <v>715</v>
      </c>
      <c r="AE6" s="50">
        <v>765</v>
      </c>
      <c r="AF6" s="80">
        <v>765.97651156044174</v>
      </c>
      <c r="AG6" s="80">
        <v>746.54145115029542</v>
      </c>
      <c r="AH6" s="80">
        <v>677.96051859466104</v>
      </c>
      <c r="AI6" s="80">
        <v>703.36445807048369</v>
      </c>
      <c r="AJ6" s="50">
        <v>662.83942950127584</v>
      </c>
      <c r="AK6" s="50">
        <v>386.43450289511219</v>
      </c>
      <c r="AL6" s="236"/>
      <c r="AM6" s="80">
        <v>1680</v>
      </c>
      <c r="AN6" s="80">
        <v>1570</v>
      </c>
      <c r="AO6" s="80">
        <v>1725</v>
      </c>
      <c r="AP6" s="80">
        <v>1645</v>
      </c>
      <c r="AQ6" s="80">
        <v>1780</v>
      </c>
      <c r="AR6" s="80">
        <v>1665</v>
      </c>
      <c r="AS6" s="80">
        <v>1695</v>
      </c>
      <c r="AT6" s="80">
        <v>1630</v>
      </c>
      <c r="AU6" s="80">
        <v>1615</v>
      </c>
      <c r="AV6" s="80">
        <v>1480</v>
      </c>
      <c r="AW6" s="80">
        <v>1512.5179627107373</v>
      </c>
      <c r="AX6" s="80">
        <v>1381.3249766651447</v>
      </c>
      <c r="AY6" s="80">
        <v>1049.2739323963881</v>
      </c>
      <c r="AZ6" s="89"/>
      <c r="BA6" s="20" t="s">
        <v>27</v>
      </c>
      <c r="BB6" s="50">
        <f t="shared" ref="BB6:BK21" si="1">C6</f>
        <v>3120</v>
      </c>
      <c r="BC6" s="50">
        <f t="shared" si="1"/>
        <v>3250</v>
      </c>
      <c r="BD6" s="50">
        <f t="shared" si="1"/>
        <v>3370</v>
      </c>
      <c r="BE6" s="50">
        <f t="shared" si="1"/>
        <v>3445</v>
      </c>
      <c r="BF6" s="50">
        <f t="shared" si="1"/>
        <v>3320</v>
      </c>
      <c r="BG6" s="50">
        <f t="shared" si="1"/>
        <v>3095</v>
      </c>
      <c r="BH6" s="50">
        <f t="shared" si="1"/>
        <v>2894.3684234227781</v>
      </c>
      <c r="BI6" s="50">
        <f t="shared" si="1"/>
        <v>2429.3660449894783</v>
      </c>
      <c r="BJ6" s="210">
        <f t="shared" si="1"/>
        <v>-6.4824418926404559E-2</v>
      </c>
      <c r="BK6" s="210">
        <f t="shared" si="1"/>
        <v>-0.16065763248045817</v>
      </c>
      <c r="BL6" s="59"/>
      <c r="BM6" s="50">
        <f t="shared" ref="BM6:CJ6" si="2">N6</f>
        <v>760</v>
      </c>
      <c r="BN6" s="50">
        <f t="shared" si="2"/>
        <v>810</v>
      </c>
      <c r="BO6" s="50">
        <f t="shared" si="2"/>
        <v>865</v>
      </c>
      <c r="BP6" s="50">
        <f t="shared" si="2"/>
        <v>860</v>
      </c>
      <c r="BQ6" s="50">
        <f t="shared" si="2"/>
        <v>800</v>
      </c>
      <c r="BR6" s="50">
        <f t="shared" si="2"/>
        <v>845</v>
      </c>
      <c r="BS6" s="50">
        <f t="shared" si="2"/>
        <v>880</v>
      </c>
      <c r="BT6" s="50">
        <f t="shared" si="2"/>
        <v>900</v>
      </c>
      <c r="BU6" s="50">
        <f t="shared" si="2"/>
        <v>800</v>
      </c>
      <c r="BV6" s="50">
        <f t="shared" si="2"/>
        <v>865</v>
      </c>
      <c r="BW6" s="50">
        <f t="shared" si="2"/>
        <v>855</v>
      </c>
      <c r="BX6" s="50">
        <f t="shared" si="2"/>
        <v>840</v>
      </c>
      <c r="BY6" s="50">
        <f t="shared" si="2"/>
        <v>785</v>
      </c>
      <c r="BZ6" s="50">
        <f t="shared" si="2"/>
        <v>845</v>
      </c>
      <c r="CA6" s="50">
        <f t="shared" si="2"/>
        <v>800</v>
      </c>
      <c r="CB6" s="50">
        <f t="shared" si="2"/>
        <v>815</v>
      </c>
      <c r="CC6" s="50">
        <f t="shared" si="2"/>
        <v>715</v>
      </c>
      <c r="CD6" s="50">
        <f t="shared" si="2"/>
        <v>765</v>
      </c>
      <c r="CE6" s="50">
        <f t="shared" si="2"/>
        <v>765.97651156044174</v>
      </c>
      <c r="CF6" s="50">
        <f t="shared" si="2"/>
        <v>746.54145115029542</v>
      </c>
      <c r="CG6" s="50">
        <f t="shared" si="2"/>
        <v>677.96051859466104</v>
      </c>
      <c r="CH6" s="50">
        <f t="shared" si="2"/>
        <v>703.36445807048369</v>
      </c>
      <c r="CI6" s="50">
        <f t="shared" si="2"/>
        <v>662.83942950127584</v>
      </c>
      <c r="CJ6" s="50">
        <f t="shared" si="2"/>
        <v>386.43450289511219</v>
      </c>
      <c r="CK6" s="8"/>
      <c r="CL6" s="50">
        <f t="shared" ref="CL6:CX6" si="3">AM6</f>
        <v>1680</v>
      </c>
      <c r="CM6" s="50">
        <f t="shared" si="3"/>
        <v>1570</v>
      </c>
      <c r="CN6" s="50">
        <f t="shared" si="3"/>
        <v>1725</v>
      </c>
      <c r="CO6" s="50">
        <f t="shared" si="3"/>
        <v>1645</v>
      </c>
      <c r="CP6" s="50">
        <f t="shared" si="3"/>
        <v>1780</v>
      </c>
      <c r="CQ6" s="50">
        <f t="shared" si="3"/>
        <v>1665</v>
      </c>
      <c r="CR6" s="50">
        <f t="shared" si="3"/>
        <v>1695</v>
      </c>
      <c r="CS6" s="50">
        <f t="shared" si="3"/>
        <v>1630</v>
      </c>
      <c r="CT6" s="50">
        <f t="shared" si="3"/>
        <v>1615</v>
      </c>
      <c r="CU6" s="50">
        <f t="shared" si="3"/>
        <v>1480</v>
      </c>
      <c r="CV6" s="50">
        <f t="shared" si="3"/>
        <v>1512.5179627107373</v>
      </c>
      <c r="CW6" s="50">
        <f t="shared" si="3"/>
        <v>1381.3249766651447</v>
      </c>
      <c r="CX6" s="50">
        <f t="shared" si="3"/>
        <v>1049.2739323963881</v>
      </c>
    </row>
    <row r="7" spans="1:102" ht="12" customHeight="1" x14ac:dyDescent="0.3">
      <c r="B7" s="10" t="s">
        <v>15</v>
      </c>
      <c r="C7" s="69">
        <v>420</v>
      </c>
      <c r="D7" s="69">
        <v>465</v>
      </c>
      <c r="E7" s="69">
        <v>505</v>
      </c>
      <c r="F7" s="69">
        <v>460</v>
      </c>
      <c r="G7" s="69">
        <v>425</v>
      </c>
      <c r="H7" s="69">
        <v>430</v>
      </c>
      <c r="I7" s="391">
        <v>341.9238115765985</v>
      </c>
      <c r="J7" s="391">
        <v>264.60370315072242</v>
      </c>
      <c r="K7" s="211">
        <f t="shared" si="0"/>
        <v>-0.20482834517070114</v>
      </c>
      <c r="L7" s="211">
        <f t="shared" si="0"/>
        <v>-0.22613256464753306</v>
      </c>
      <c r="M7" s="88"/>
      <c r="N7" s="69">
        <v>115</v>
      </c>
      <c r="O7" s="69">
        <v>115</v>
      </c>
      <c r="P7" s="69">
        <v>125</v>
      </c>
      <c r="Q7" s="69">
        <v>130</v>
      </c>
      <c r="R7" s="69">
        <v>125</v>
      </c>
      <c r="S7" s="69">
        <v>125</v>
      </c>
      <c r="T7" s="69">
        <v>120</v>
      </c>
      <c r="U7" s="69">
        <v>120</v>
      </c>
      <c r="V7" s="69">
        <v>110</v>
      </c>
      <c r="W7" s="69">
        <v>110</v>
      </c>
      <c r="X7" s="69">
        <v>110</v>
      </c>
      <c r="Y7" s="69">
        <v>115</v>
      </c>
      <c r="Z7" s="69">
        <v>100</v>
      </c>
      <c r="AA7" s="69">
        <v>100</v>
      </c>
      <c r="AB7" s="69">
        <v>110</v>
      </c>
      <c r="AC7" s="69">
        <v>110</v>
      </c>
      <c r="AD7" s="69">
        <v>105</v>
      </c>
      <c r="AE7" s="69">
        <v>105</v>
      </c>
      <c r="AF7" s="69">
        <v>89.140232686620067</v>
      </c>
      <c r="AG7" s="69">
        <v>90.816015842303585</v>
      </c>
      <c r="AH7" s="69">
        <v>85.405062459592088</v>
      </c>
      <c r="AI7" s="69">
        <v>76.964624910045472</v>
      </c>
      <c r="AJ7" s="69">
        <v>82.586662900007653</v>
      </c>
      <c r="AK7" s="69">
        <v>35.924310765651668</v>
      </c>
      <c r="AL7" s="236"/>
      <c r="AM7" s="69">
        <v>235</v>
      </c>
      <c r="AN7" s="69">
        <v>230</v>
      </c>
      <c r="AO7" s="69">
        <v>255</v>
      </c>
      <c r="AP7" s="67">
        <v>250</v>
      </c>
      <c r="AQ7" s="69">
        <v>240</v>
      </c>
      <c r="AR7" s="69">
        <v>220</v>
      </c>
      <c r="AS7" s="69">
        <v>225</v>
      </c>
      <c r="AT7" s="69">
        <v>200</v>
      </c>
      <c r="AU7" s="69">
        <v>220</v>
      </c>
      <c r="AV7" s="69">
        <v>210</v>
      </c>
      <c r="AW7" s="69">
        <v>179.95624852892365</v>
      </c>
      <c r="AX7" s="69">
        <v>162.36968736963757</v>
      </c>
      <c r="AY7" s="69">
        <v>118.51097366565932</v>
      </c>
      <c r="AZ7" s="89"/>
      <c r="BA7" s="10" t="s">
        <v>15</v>
      </c>
      <c r="BB7" s="13">
        <f t="shared" si="1"/>
        <v>420</v>
      </c>
      <c r="BC7" s="13">
        <f t="shared" si="1"/>
        <v>465</v>
      </c>
      <c r="BD7" s="13">
        <f t="shared" si="1"/>
        <v>505</v>
      </c>
      <c r="BE7" s="13">
        <f t="shared" si="1"/>
        <v>460</v>
      </c>
      <c r="BF7" s="13">
        <f t="shared" si="1"/>
        <v>425</v>
      </c>
      <c r="BG7" s="13">
        <f t="shared" si="1"/>
        <v>430</v>
      </c>
      <c r="BH7" s="13">
        <f t="shared" si="1"/>
        <v>341.9238115765985</v>
      </c>
      <c r="BI7" s="13">
        <f t="shared" si="1"/>
        <v>264.60370315072242</v>
      </c>
      <c r="BJ7" s="212"/>
      <c r="BK7" s="208"/>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4"/>
      <c r="CL7" s="13"/>
      <c r="CM7" s="13"/>
      <c r="CN7" s="13"/>
    </row>
    <row r="8" spans="1:102" ht="12" customHeight="1" x14ac:dyDescent="0.3">
      <c r="B8" s="10" t="s">
        <v>16</v>
      </c>
      <c r="C8" s="69">
        <v>1350</v>
      </c>
      <c r="D8" s="69">
        <v>1400</v>
      </c>
      <c r="E8" s="69">
        <v>1550</v>
      </c>
      <c r="F8" s="69">
        <v>1705</v>
      </c>
      <c r="G8" s="69">
        <v>1555</v>
      </c>
      <c r="H8" s="69">
        <v>1295</v>
      </c>
      <c r="I8" s="391">
        <v>1443.1282737082363</v>
      </c>
      <c r="J8" s="391">
        <v>1137.4759471683965</v>
      </c>
      <c r="K8" s="211">
        <f t="shared" si="0"/>
        <v>0.11438476734226732</v>
      </c>
      <c r="L8" s="211">
        <f t="shared" si="0"/>
        <v>-0.21179844654726443</v>
      </c>
      <c r="M8" s="88"/>
      <c r="N8" s="69">
        <v>320</v>
      </c>
      <c r="O8" s="69">
        <v>355</v>
      </c>
      <c r="P8" s="69">
        <v>395</v>
      </c>
      <c r="Q8" s="69">
        <v>405</v>
      </c>
      <c r="R8" s="69">
        <v>360</v>
      </c>
      <c r="S8" s="69">
        <v>390</v>
      </c>
      <c r="T8" s="69">
        <v>440</v>
      </c>
      <c r="U8" s="69">
        <v>465</v>
      </c>
      <c r="V8" s="69">
        <v>380</v>
      </c>
      <c r="W8" s="69">
        <v>420</v>
      </c>
      <c r="X8" s="69">
        <v>410</v>
      </c>
      <c r="Y8" s="69">
        <v>400</v>
      </c>
      <c r="Z8" s="69">
        <v>350</v>
      </c>
      <c r="AA8" s="69">
        <v>400</v>
      </c>
      <c r="AB8" s="69">
        <v>345</v>
      </c>
      <c r="AC8" s="69">
        <v>355</v>
      </c>
      <c r="AD8" s="69">
        <v>280</v>
      </c>
      <c r="AE8" s="69">
        <v>315</v>
      </c>
      <c r="AF8" s="69">
        <v>390.68572144834144</v>
      </c>
      <c r="AG8" s="69">
        <v>379.61239710122123</v>
      </c>
      <c r="AH8" s="69">
        <v>321.16478212296346</v>
      </c>
      <c r="AI8" s="69">
        <v>351.33948859526339</v>
      </c>
      <c r="AJ8" s="69">
        <v>317.93497069718586</v>
      </c>
      <c r="AK8" s="69">
        <v>152.22327923886019</v>
      </c>
      <c r="AL8" s="236"/>
      <c r="AM8" s="69">
        <v>725</v>
      </c>
      <c r="AN8" s="69">
        <v>675</v>
      </c>
      <c r="AO8" s="69">
        <v>800</v>
      </c>
      <c r="AP8" s="67">
        <v>750</v>
      </c>
      <c r="AQ8" s="69">
        <v>905</v>
      </c>
      <c r="AR8" s="69">
        <v>800</v>
      </c>
      <c r="AS8" s="69">
        <v>810</v>
      </c>
      <c r="AT8" s="69">
        <v>750</v>
      </c>
      <c r="AU8" s="69">
        <v>700</v>
      </c>
      <c r="AV8" s="69">
        <v>595</v>
      </c>
      <c r="AW8" s="69">
        <v>770.29811854956267</v>
      </c>
      <c r="AX8" s="69">
        <v>672.50427071822685</v>
      </c>
      <c r="AY8" s="69">
        <v>470.15824993604605</v>
      </c>
      <c r="AZ8" s="89"/>
      <c r="BA8" s="10" t="s">
        <v>16</v>
      </c>
      <c r="BB8" s="13">
        <f t="shared" si="1"/>
        <v>1350</v>
      </c>
      <c r="BC8" s="13">
        <f t="shared" si="1"/>
        <v>1400</v>
      </c>
      <c r="BD8" s="13">
        <f t="shared" si="1"/>
        <v>1550</v>
      </c>
      <c r="BE8" s="13">
        <f t="shared" si="1"/>
        <v>1705</v>
      </c>
      <c r="BF8" s="13">
        <f t="shared" si="1"/>
        <v>1555</v>
      </c>
      <c r="BG8" s="13">
        <f t="shared" si="1"/>
        <v>1295</v>
      </c>
      <c r="BH8" s="13">
        <f t="shared" si="1"/>
        <v>1443.1282737082363</v>
      </c>
      <c r="BI8" s="13">
        <f t="shared" si="1"/>
        <v>1137.4759471683965</v>
      </c>
      <c r="BJ8" s="212"/>
      <c r="BK8" s="208"/>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4"/>
      <c r="CL8" s="13"/>
      <c r="CM8" s="13"/>
      <c r="CN8" s="13"/>
    </row>
    <row r="9" spans="1:102" ht="12" customHeight="1" x14ac:dyDescent="0.3">
      <c r="B9" s="10" t="s">
        <v>17</v>
      </c>
      <c r="C9" s="69">
        <v>580</v>
      </c>
      <c r="D9" s="69">
        <v>590</v>
      </c>
      <c r="E9" s="69">
        <v>510</v>
      </c>
      <c r="F9" s="69">
        <v>450</v>
      </c>
      <c r="G9" s="69">
        <v>440</v>
      </c>
      <c r="H9" s="69">
        <v>430</v>
      </c>
      <c r="I9" s="391">
        <v>326.72740728126234</v>
      </c>
      <c r="J9" s="391">
        <v>293.06011960977378</v>
      </c>
      <c r="K9" s="211">
        <f t="shared" si="0"/>
        <v>-0.24016882027613407</v>
      </c>
      <c r="L9" s="211">
        <f t="shared" si="0"/>
        <v>-0.10304396546233474</v>
      </c>
      <c r="M9" s="88"/>
      <c r="N9" s="69">
        <v>145</v>
      </c>
      <c r="O9" s="69">
        <v>140</v>
      </c>
      <c r="P9" s="69">
        <v>135</v>
      </c>
      <c r="Q9" s="69">
        <v>120</v>
      </c>
      <c r="R9" s="69">
        <v>125</v>
      </c>
      <c r="S9" s="69">
        <v>125</v>
      </c>
      <c r="T9" s="69">
        <v>115</v>
      </c>
      <c r="U9" s="69">
        <v>105</v>
      </c>
      <c r="V9" s="69">
        <v>115</v>
      </c>
      <c r="W9" s="69">
        <v>115</v>
      </c>
      <c r="X9" s="69">
        <v>115</v>
      </c>
      <c r="Y9" s="69">
        <v>105</v>
      </c>
      <c r="Z9" s="69">
        <v>110</v>
      </c>
      <c r="AA9" s="69">
        <v>110</v>
      </c>
      <c r="AB9" s="69">
        <v>110</v>
      </c>
      <c r="AC9" s="69">
        <v>105</v>
      </c>
      <c r="AD9" s="69">
        <v>105</v>
      </c>
      <c r="AE9" s="69">
        <v>110</v>
      </c>
      <c r="AF9" s="69">
        <v>85.42326683332351</v>
      </c>
      <c r="AG9" s="69">
        <v>79.891534157929016</v>
      </c>
      <c r="AH9" s="69">
        <v>82.829599257814067</v>
      </c>
      <c r="AI9" s="69">
        <v>78.30583851034379</v>
      </c>
      <c r="AJ9" s="69">
        <v>76.864020557675047</v>
      </c>
      <c r="AK9" s="69">
        <v>46.595499953426049</v>
      </c>
      <c r="AL9" s="236"/>
      <c r="AM9" s="69">
        <v>305</v>
      </c>
      <c r="AN9" s="69">
        <v>285</v>
      </c>
      <c r="AO9" s="69">
        <v>255</v>
      </c>
      <c r="AP9" s="69">
        <v>250</v>
      </c>
      <c r="AQ9" s="69">
        <v>220</v>
      </c>
      <c r="AR9" s="69">
        <v>230</v>
      </c>
      <c r="AS9" s="69">
        <v>220</v>
      </c>
      <c r="AT9" s="69">
        <v>220</v>
      </c>
      <c r="AU9" s="69">
        <v>215</v>
      </c>
      <c r="AV9" s="69">
        <v>215</v>
      </c>
      <c r="AW9" s="69">
        <v>165.31480099125253</v>
      </c>
      <c r="AX9" s="69">
        <v>161.13543776815786</v>
      </c>
      <c r="AY9" s="69">
        <v>123.45952051110109</v>
      </c>
      <c r="AZ9" s="89"/>
      <c r="BA9" s="10" t="s">
        <v>17</v>
      </c>
      <c r="BB9" s="13">
        <f t="shared" si="1"/>
        <v>580</v>
      </c>
      <c r="BC9" s="13">
        <f t="shared" si="1"/>
        <v>590</v>
      </c>
      <c r="BD9" s="13">
        <f t="shared" si="1"/>
        <v>510</v>
      </c>
      <c r="BE9" s="13">
        <f t="shared" si="1"/>
        <v>450</v>
      </c>
      <c r="BF9" s="13">
        <f t="shared" si="1"/>
        <v>440</v>
      </c>
      <c r="BG9" s="13">
        <f t="shared" si="1"/>
        <v>430</v>
      </c>
      <c r="BH9" s="13">
        <f t="shared" si="1"/>
        <v>326.72740728126234</v>
      </c>
      <c r="BI9" s="13">
        <f t="shared" si="1"/>
        <v>293.06011960977378</v>
      </c>
      <c r="BJ9" s="212"/>
      <c r="BK9" s="208"/>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6"/>
      <c r="CL9" s="13"/>
      <c r="CM9" s="13"/>
      <c r="CN9" s="13"/>
    </row>
    <row r="10" spans="1:102" ht="12" customHeight="1" x14ac:dyDescent="0.3">
      <c r="B10" s="10" t="s">
        <v>18</v>
      </c>
      <c r="C10" s="69">
        <v>130</v>
      </c>
      <c r="D10" s="69">
        <v>125</v>
      </c>
      <c r="E10" s="69">
        <v>125</v>
      </c>
      <c r="F10" s="69">
        <v>160</v>
      </c>
      <c r="G10" s="69">
        <v>190</v>
      </c>
      <c r="H10" s="69">
        <v>180</v>
      </c>
      <c r="I10" s="391">
        <v>217.2437372255163</v>
      </c>
      <c r="J10" s="391">
        <v>276.7356542709382</v>
      </c>
      <c r="K10" s="211">
        <f t="shared" si="0"/>
        <v>0.20690965125286831</v>
      </c>
      <c r="L10" s="211">
        <f t="shared" si="0"/>
        <v>0.27384870931245553</v>
      </c>
      <c r="M10" s="88"/>
      <c r="N10" s="69">
        <v>25</v>
      </c>
      <c r="O10" s="69">
        <v>30</v>
      </c>
      <c r="P10" s="69">
        <v>35</v>
      </c>
      <c r="Q10" s="69">
        <v>30</v>
      </c>
      <c r="R10" s="69">
        <v>25</v>
      </c>
      <c r="S10" s="69">
        <v>35</v>
      </c>
      <c r="T10" s="69">
        <v>35</v>
      </c>
      <c r="U10" s="69">
        <v>40</v>
      </c>
      <c r="V10" s="69">
        <v>35</v>
      </c>
      <c r="W10" s="69">
        <v>50</v>
      </c>
      <c r="X10" s="69">
        <v>45</v>
      </c>
      <c r="Y10" s="69">
        <v>45</v>
      </c>
      <c r="Z10" s="69">
        <v>45</v>
      </c>
      <c r="AA10" s="69">
        <v>55</v>
      </c>
      <c r="AB10" s="69">
        <v>45</v>
      </c>
      <c r="AC10" s="69">
        <v>50</v>
      </c>
      <c r="AD10" s="69">
        <v>40</v>
      </c>
      <c r="AE10" s="69">
        <v>45</v>
      </c>
      <c r="AF10" s="69">
        <v>56.119501548725403</v>
      </c>
      <c r="AG10" s="69">
        <v>49.21040989940218</v>
      </c>
      <c r="AH10" s="69">
        <v>48.322337543449464</v>
      </c>
      <c r="AI10" s="69">
        <v>62.972801618687001</v>
      </c>
      <c r="AJ10" s="69">
        <v>53.267851943592476</v>
      </c>
      <c r="AK10" s="69">
        <v>79.948358534678604</v>
      </c>
      <c r="AL10" s="236"/>
      <c r="AM10" s="69">
        <v>70</v>
      </c>
      <c r="AN10" s="69">
        <v>55</v>
      </c>
      <c r="AO10" s="69">
        <v>65</v>
      </c>
      <c r="AP10" s="69">
        <v>60</v>
      </c>
      <c r="AQ10" s="69">
        <v>75</v>
      </c>
      <c r="AR10" s="69">
        <v>85</v>
      </c>
      <c r="AS10" s="69">
        <v>90</v>
      </c>
      <c r="AT10" s="69">
        <v>100</v>
      </c>
      <c r="AU10" s="69">
        <v>95</v>
      </c>
      <c r="AV10" s="69">
        <v>85</v>
      </c>
      <c r="AW10" s="69">
        <v>105.32991144812758</v>
      </c>
      <c r="AX10" s="69">
        <v>111.29513916213646</v>
      </c>
      <c r="AY10" s="69">
        <v>133.21621047827108</v>
      </c>
      <c r="AZ10" s="89"/>
      <c r="BA10" s="10" t="s">
        <v>18</v>
      </c>
      <c r="BB10" s="13">
        <f t="shared" si="1"/>
        <v>130</v>
      </c>
      <c r="BC10" s="13">
        <f t="shared" si="1"/>
        <v>125</v>
      </c>
      <c r="BD10" s="13">
        <f t="shared" si="1"/>
        <v>125</v>
      </c>
      <c r="BE10" s="13">
        <f t="shared" si="1"/>
        <v>160</v>
      </c>
      <c r="BF10" s="13">
        <f t="shared" si="1"/>
        <v>190</v>
      </c>
      <c r="BG10" s="13">
        <f t="shared" si="1"/>
        <v>180</v>
      </c>
      <c r="BH10" s="13">
        <f t="shared" si="1"/>
        <v>217.2437372255163</v>
      </c>
      <c r="BI10" s="13">
        <f t="shared" si="1"/>
        <v>276.7356542709382</v>
      </c>
      <c r="BJ10" s="212"/>
      <c r="BK10" s="208"/>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4"/>
      <c r="CL10" s="13"/>
      <c r="CM10" s="13"/>
      <c r="CN10" s="13"/>
    </row>
    <row r="11" spans="1:102" ht="12" customHeight="1" x14ac:dyDescent="0.3">
      <c r="B11" s="10" t="s">
        <v>21</v>
      </c>
      <c r="C11" s="69">
        <v>165</v>
      </c>
      <c r="D11" s="69">
        <v>170</v>
      </c>
      <c r="E11" s="69">
        <v>175</v>
      </c>
      <c r="F11" s="69">
        <v>170</v>
      </c>
      <c r="G11" s="69">
        <v>175</v>
      </c>
      <c r="H11" s="69">
        <v>195</v>
      </c>
      <c r="I11" s="417" t="s">
        <v>116</v>
      </c>
      <c r="J11" s="417" t="s">
        <v>116</v>
      </c>
      <c r="K11" s="211" t="str">
        <f t="shared" si="0"/>
        <v>N/A</v>
      </c>
      <c r="L11" s="211" t="str">
        <f t="shared" si="0"/>
        <v>N/A</v>
      </c>
      <c r="M11" s="88"/>
      <c r="N11" s="69">
        <v>40</v>
      </c>
      <c r="O11" s="69">
        <v>40</v>
      </c>
      <c r="P11" s="69">
        <v>45</v>
      </c>
      <c r="Q11" s="69">
        <v>45</v>
      </c>
      <c r="R11" s="69">
        <v>45</v>
      </c>
      <c r="S11" s="69">
        <v>45</v>
      </c>
      <c r="T11" s="69">
        <v>45</v>
      </c>
      <c r="U11" s="69">
        <v>40</v>
      </c>
      <c r="V11" s="69">
        <v>45</v>
      </c>
      <c r="W11" s="69">
        <v>40</v>
      </c>
      <c r="X11" s="69">
        <v>45</v>
      </c>
      <c r="Y11" s="69">
        <v>40</v>
      </c>
      <c r="Z11" s="69">
        <v>45</v>
      </c>
      <c r="AA11" s="69">
        <v>45</v>
      </c>
      <c r="AB11" s="69">
        <v>50</v>
      </c>
      <c r="AC11" s="69">
        <v>50</v>
      </c>
      <c r="AD11" s="69">
        <v>50</v>
      </c>
      <c r="AE11" s="69">
        <v>45</v>
      </c>
      <c r="AF11" s="109" t="s">
        <v>116</v>
      </c>
      <c r="AG11" s="109" t="s">
        <v>116</v>
      </c>
      <c r="AH11" s="109" t="s">
        <v>116</v>
      </c>
      <c r="AI11" s="109" t="s">
        <v>116</v>
      </c>
      <c r="AJ11" s="109" t="s">
        <v>116</v>
      </c>
      <c r="AK11" s="109" t="s">
        <v>116</v>
      </c>
      <c r="AL11" s="236"/>
      <c r="AM11" s="69">
        <v>90</v>
      </c>
      <c r="AN11" s="69">
        <v>80</v>
      </c>
      <c r="AO11" s="69">
        <v>90</v>
      </c>
      <c r="AP11" s="69">
        <v>90</v>
      </c>
      <c r="AQ11" s="69">
        <v>85</v>
      </c>
      <c r="AR11" s="69">
        <v>85</v>
      </c>
      <c r="AS11" s="69">
        <v>85</v>
      </c>
      <c r="AT11" s="69">
        <v>90</v>
      </c>
      <c r="AU11" s="69">
        <v>100</v>
      </c>
      <c r="AV11" s="69">
        <v>95</v>
      </c>
      <c r="AW11" s="418" t="s">
        <v>116</v>
      </c>
      <c r="AX11" s="418" t="s">
        <v>116</v>
      </c>
      <c r="AY11" s="418" t="s">
        <v>116</v>
      </c>
      <c r="AZ11" s="89"/>
      <c r="BA11" s="10" t="s">
        <v>21</v>
      </c>
      <c r="BB11" s="13">
        <f t="shared" si="1"/>
        <v>165</v>
      </c>
      <c r="BC11" s="13">
        <f t="shared" si="1"/>
        <v>170</v>
      </c>
      <c r="BD11" s="13">
        <f t="shared" si="1"/>
        <v>175</v>
      </c>
      <c r="BE11" s="13">
        <f t="shared" si="1"/>
        <v>170</v>
      </c>
      <c r="BF11" s="13">
        <f t="shared" si="1"/>
        <v>175</v>
      </c>
      <c r="BG11" s="13">
        <f t="shared" si="1"/>
        <v>195</v>
      </c>
      <c r="BH11" s="419" t="str">
        <f t="shared" si="1"/>
        <v>††</v>
      </c>
      <c r="BI11" s="419" t="str">
        <f t="shared" si="1"/>
        <v>††</v>
      </c>
      <c r="BJ11" s="212"/>
      <c r="BK11" s="208"/>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4"/>
      <c r="CL11" s="13"/>
      <c r="CM11" s="13"/>
      <c r="CN11" s="13"/>
    </row>
    <row r="12" spans="1:102" ht="12" customHeight="1" x14ac:dyDescent="0.3">
      <c r="B12" s="52" t="s">
        <v>19</v>
      </c>
      <c r="C12" s="83">
        <v>475</v>
      </c>
      <c r="D12" s="83">
        <v>500</v>
      </c>
      <c r="E12" s="83">
        <v>505</v>
      </c>
      <c r="F12" s="83">
        <v>500</v>
      </c>
      <c r="G12" s="83">
        <v>535</v>
      </c>
      <c r="H12" s="83">
        <v>565</v>
      </c>
      <c r="I12" s="392">
        <v>565.34519363116431</v>
      </c>
      <c r="J12" s="392">
        <v>457.49062078964727</v>
      </c>
      <c r="K12" s="214">
        <f t="shared" si="0"/>
        <v>6.1096217905176609E-4</v>
      </c>
      <c r="L12" s="214">
        <f t="shared" si="0"/>
        <v>-0.19077649205572311</v>
      </c>
      <c r="M12" s="88"/>
      <c r="N12" s="83">
        <v>115</v>
      </c>
      <c r="O12" s="83">
        <v>130</v>
      </c>
      <c r="P12" s="83">
        <v>130</v>
      </c>
      <c r="Q12" s="83">
        <v>130</v>
      </c>
      <c r="R12" s="83">
        <v>120</v>
      </c>
      <c r="S12" s="83">
        <v>125</v>
      </c>
      <c r="T12" s="83">
        <v>125</v>
      </c>
      <c r="U12" s="83">
        <v>130</v>
      </c>
      <c r="V12" s="83">
        <v>115</v>
      </c>
      <c r="W12" s="83">
        <v>130</v>
      </c>
      <c r="X12" s="83">
        <v>130</v>
      </c>
      <c r="Y12" s="83">
        <v>135</v>
      </c>
      <c r="Z12" s="83">
        <v>135</v>
      </c>
      <c r="AA12" s="83">
        <v>135</v>
      </c>
      <c r="AB12" s="83">
        <v>140</v>
      </c>
      <c r="AC12" s="83">
        <v>145</v>
      </c>
      <c r="AD12" s="83">
        <v>135</v>
      </c>
      <c r="AE12" s="83">
        <v>145</v>
      </c>
      <c r="AF12" s="215">
        <v>144.60778904343121</v>
      </c>
      <c r="AG12" s="215">
        <v>147.01109414943934</v>
      </c>
      <c r="AH12" s="215">
        <v>140.23873721084206</v>
      </c>
      <c r="AI12" s="215">
        <v>133.78170443614411</v>
      </c>
      <c r="AJ12" s="215">
        <v>132.18592340281481</v>
      </c>
      <c r="AK12" s="215">
        <v>71.743054402495673</v>
      </c>
      <c r="AL12" s="236"/>
      <c r="AM12" s="83">
        <v>255</v>
      </c>
      <c r="AN12" s="83">
        <v>245</v>
      </c>
      <c r="AO12" s="83">
        <v>260</v>
      </c>
      <c r="AP12" s="83">
        <v>245</v>
      </c>
      <c r="AQ12" s="83">
        <v>255</v>
      </c>
      <c r="AR12" s="83">
        <v>245</v>
      </c>
      <c r="AS12" s="83">
        <v>265</v>
      </c>
      <c r="AT12" s="83">
        <v>270</v>
      </c>
      <c r="AU12" s="83">
        <v>285</v>
      </c>
      <c r="AV12" s="83">
        <v>280</v>
      </c>
      <c r="AW12" s="83">
        <v>1079.2891851538552</v>
      </c>
      <c r="AX12" s="83">
        <v>643.83071647888073</v>
      </c>
      <c r="AY12" s="83">
        <v>203.92897780531047</v>
      </c>
      <c r="AZ12" s="89"/>
      <c r="BA12" s="52" t="s">
        <v>19</v>
      </c>
      <c r="BB12" s="54">
        <f t="shared" si="1"/>
        <v>475</v>
      </c>
      <c r="BC12" s="54">
        <f t="shared" si="1"/>
        <v>500</v>
      </c>
      <c r="BD12" s="54">
        <f t="shared" si="1"/>
        <v>505</v>
      </c>
      <c r="BE12" s="54">
        <f t="shared" si="1"/>
        <v>500</v>
      </c>
      <c r="BF12" s="54">
        <f t="shared" si="1"/>
        <v>535</v>
      </c>
      <c r="BG12" s="54">
        <f t="shared" si="1"/>
        <v>565</v>
      </c>
      <c r="BH12" s="54">
        <f t="shared" si="1"/>
        <v>565.34519363116431</v>
      </c>
      <c r="BI12" s="54">
        <f t="shared" si="1"/>
        <v>457.49062078964727</v>
      </c>
      <c r="BJ12" s="216"/>
      <c r="BK12" s="217"/>
      <c r="BL12" s="13"/>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199"/>
      <c r="CL12" s="54"/>
      <c r="CM12" s="54"/>
      <c r="CN12" s="54"/>
      <c r="CO12" s="54"/>
      <c r="CP12" s="54"/>
      <c r="CQ12" s="54"/>
      <c r="CR12" s="54"/>
      <c r="CS12" s="54"/>
      <c r="CT12" s="54"/>
      <c r="CU12" s="54"/>
      <c r="CV12" s="54"/>
      <c r="CW12" s="54"/>
      <c r="CX12" s="54"/>
    </row>
    <row r="13" spans="1:102" ht="12" customHeight="1" x14ac:dyDescent="0.3">
      <c r="B13" s="20" t="s">
        <v>5</v>
      </c>
      <c r="C13" s="80">
        <v>2945</v>
      </c>
      <c r="D13" s="80">
        <v>3000</v>
      </c>
      <c r="E13" s="80">
        <v>2840</v>
      </c>
      <c r="F13" s="80">
        <v>2505</v>
      </c>
      <c r="G13" s="80">
        <v>2460</v>
      </c>
      <c r="H13" s="80">
        <v>2245</v>
      </c>
      <c r="I13" s="390">
        <v>2099.5140975954509</v>
      </c>
      <c r="J13" s="390">
        <v>1813.1274449852378</v>
      </c>
      <c r="K13" s="209">
        <f t="shared" si="0"/>
        <v>-6.4804410870623164E-2</v>
      </c>
      <c r="L13" s="209">
        <f t="shared" si="0"/>
        <v>-0.13640615842408887</v>
      </c>
      <c r="M13" s="88"/>
      <c r="N13" s="80">
        <v>740</v>
      </c>
      <c r="O13" s="80">
        <v>695</v>
      </c>
      <c r="P13" s="80">
        <v>720</v>
      </c>
      <c r="Q13" s="80">
        <v>660</v>
      </c>
      <c r="R13" s="80">
        <v>785</v>
      </c>
      <c r="S13" s="50">
        <v>675</v>
      </c>
      <c r="T13" s="50">
        <v>580</v>
      </c>
      <c r="U13" s="50">
        <v>600</v>
      </c>
      <c r="V13" s="50">
        <v>630</v>
      </c>
      <c r="W13" s="50">
        <v>700</v>
      </c>
      <c r="X13" s="50">
        <v>610</v>
      </c>
      <c r="Y13" s="50">
        <v>590</v>
      </c>
      <c r="Z13" s="50">
        <v>580</v>
      </c>
      <c r="AA13" s="50">
        <v>680</v>
      </c>
      <c r="AB13" s="50">
        <v>580</v>
      </c>
      <c r="AC13" s="50">
        <v>570</v>
      </c>
      <c r="AD13" s="50">
        <v>550</v>
      </c>
      <c r="AE13" s="50">
        <v>560</v>
      </c>
      <c r="AF13" s="50">
        <v>538.97943979876004</v>
      </c>
      <c r="AG13" s="50">
        <v>540.30974535509506</v>
      </c>
      <c r="AH13" s="50">
        <v>510.04901204273665</v>
      </c>
      <c r="AI13" s="50">
        <v>510.48737124294075</v>
      </c>
      <c r="AJ13" s="50">
        <v>394.45638480984741</v>
      </c>
      <c r="AK13" s="50">
        <v>391.80893244467023</v>
      </c>
      <c r="AL13" s="236"/>
      <c r="AM13" s="80">
        <v>1565</v>
      </c>
      <c r="AN13" s="80">
        <v>1435</v>
      </c>
      <c r="AO13" s="80">
        <v>1380</v>
      </c>
      <c r="AP13" s="80">
        <v>1420</v>
      </c>
      <c r="AQ13" s="80">
        <v>1180</v>
      </c>
      <c r="AR13" s="80">
        <v>1330</v>
      </c>
      <c r="AS13" s="80">
        <v>1200</v>
      </c>
      <c r="AT13" s="80">
        <v>1260</v>
      </c>
      <c r="AU13" s="80">
        <v>1150</v>
      </c>
      <c r="AV13" s="80">
        <v>1110</v>
      </c>
      <c r="AW13" s="80">
        <v>1079.2891851538552</v>
      </c>
      <c r="AX13" s="80">
        <v>1020.5363832856774</v>
      </c>
      <c r="AY13" s="80">
        <v>786.26531725451764</v>
      </c>
      <c r="AZ13" s="89"/>
      <c r="BA13" s="20" t="s">
        <v>5</v>
      </c>
      <c r="BB13" s="50">
        <f t="shared" si="1"/>
        <v>2945</v>
      </c>
      <c r="BC13" s="50">
        <f t="shared" si="1"/>
        <v>3000</v>
      </c>
      <c r="BD13" s="50">
        <f t="shared" si="1"/>
        <v>2840</v>
      </c>
      <c r="BE13" s="50">
        <f t="shared" si="1"/>
        <v>2505</v>
      </c>
      <c r="BF13" s="50">
        <f t="shared" si="1"/>
        <v>2460</v>
      </c>
      <c r="BG13" s="50">
        <f t="shared" si="1"/>
        <v>2245</v>
      </c>
      <c r="BH13" s="50">
        <f t="shared" si="1"/>
        <v>2099.5140975954509</v>
      </c>
      <c r="BI13" s="50">
        <f>J13</f>
        <v>1813.1274449852378</v>
      </c>
      <c r="BJ13" s="210">
        <f t="shared" ref="BJ13:BJ46" si="4">K13</f>
        <v>-6.4804410870623164E-2</v>
      </c>
      <c r="BK13" s="210">
        <f>L13</f>
        <v>-0.13640615842408887</v>
      </c>
      <c r="BL13" s="59"/>
      <c r="BM13" s="50">
        <f t="shared" ref="BM13:CJ13" si="5">N13</f>
        <v>740</v>
      </c>
      <c r="BN13" s="50">
        <f t="shared" si="5"/>
        <v>695</v>
      </c>
      <c r="BO13" s="50">
        <f t="shared" si="5"/>
        <v>720</v>
      </c>
      <c r="BP13" s="50">
        <f t="shared" si="5"/>
        <v>660</v>
      </c>
      <c r="BQ13" s="50">
        <f t="shared" si="5"/>
        <v>785</v>
      </c>
      <c r="BR13" s="50">
        <f t="shared" si="5"/>
        <v>675</v>
      </c>
      <c r="BS13" s="50">
        <f t="shared" si="5"/>
        <v>580</v>
      </c>
      <c r="BT13" s="50">
        <f t="shared" si="5"/>
        <v>600</v>
      </c>
      <c r="BU13" s="50">
        <f t="shared" si="5"/>
        <v>630</v>
      </c>
      <c r="BV13" s="50">
        <f t="shared" si="5"/>
        <v>700</v>
      </c>
      <c r="BW13" s="50">
        <f t="shared" si="5"/>
        <v>610</v>
      </c>
      <c r="BX13" s="50">
        <f t="shared" si="5"/>
        <v>590</v>
      </c>
      <c r="BY13" s="50">
        <f t="shared" si="5"/>
        <v>580</v>
      </c>
      <c r="BZ13" s="50">
        <f t="shared" si="5"/>
        <v>680</v>
      </c>
      <c r="CA13" s="50">
        <f t="shared" si="5"/>
        <v>580</v>
      </c>
      <c r="CB13" s="50">
        <f t="shared" si="5"/>
        <v>570</v>
      </c>
      <c r="CC13" s="50">
        <f t="shared" si="5"/>
        <v>550</v>
      </c>
      <c r="CD13" s="50">
        <f t="shared" si="5"/>
        <v>560</v>
      </c>
      <c r="CE13" s="50">
        <f t="shared" si="5"/>
        <v>538.97943979876004</v>
      </c>
      <c r="CF13" s="50">
        <f t="shared" si="5"/>
        <v>540.30974535509506</v>
      </c>
      <c r="CG13" s="50">
        <f t="shared" si="5"/>
        <v>510.04901204273665</v>
      </c>
      <c r="CH13" s="50">
        <f t="shared" si="5"/>
        <v>510.48737124294075</v>
      </c>
      <c r="CI13" s="50">
        <f t="shared" si="5"/>
        <v>394.45638480984741</v>
      </c>
      <c r="CJ13" s="50">
        <f t="shared" si="5"/>
        <v>391.80893244467023</v>
      </c>
      <c r="CK13" s="218"/>
      <c r="CL13" s="50">
        <f t="shared" ref="CL13:CX13" si="6">AM13</f>
        <v>1565</v>
      </c>
      <c r="CM13" s="50">
        <f t="shared" si="6"/>
        <v>1435</v>
      </c>
      <c r="CN13" s="50">
        <f t="shared" si="6"/>
        <v>1380</v>
      </c>
      <c r="CO13" s="50">
        <f t="shared" si="6"/>
        <v>1420</v>
      </c>
      <c r="CP13" s="50">
        <f t="shared" si="6"/>
        <v>1180</v>
      </c>
      <c r="CQ13" s="50">
        <f t="shared" si="6"/>
        <v>1330</v>
      </c>
      <c r="CR13" s="50">
        <f t="shared" si="6"/>
        <v>1200</v>
      </c>
      <c r="CS13" s="50">
        <f t="shared" si="6"/>
        <v>1260</v>
      </c>
      <c r="CT13" s="50">
        <f t="shared" si="6"/>
        <v>1150</v>
      </c>
      <c r="CU13" s="50">
        <f t="shared" si="6"/>
        <v>1110</v>
      </c>
      <c r="CV13" s="50">
        <f t="shared" si="6"/>
        <v>1079.2891851538552</v>
      </c>
      <c r="CW13" s="50">
        <f t="shared" si="6"/>
        <v>1020.5363832856774</v>
      </c>
      <c r="CX13" s="50">
        <f t="shared" si="6"/>
        <v>786.26531725451764</v>
      </c>
    </row>
    <row r="14" spans="1:102" ht="12" customHeight="1" x14ac:dyDescent="0.3">
      <c r="B14" s="10" t="s">
        <v>15</v>
      </c>
      <c r="C14" s="69">
        <v>200</v>
      </c>
      <c r="D14" s="69">
        <v>230</v>
      </c>
      <c r="E14" s="69">
        <v>250</v>
      </c>
      <c r="F14" s="69">
        <v>265</v>
      </c>
      <c r="G14" s="69">
        <v>280</v>
      </c>
      <c r="H14" s="69">
        <v>280</v>
      </c>
      <c r="I14" s="391">
        <v>340.5</v>
      </c>
      <c r="J14" s="391">
        <v>286</v>
      </c>
      <c r="K14" s="211">
        <f t="shared" si="0"/>
        <v>0.21607142857142847</v>
      </c>
      <c r="L14" s="211">
        <f t="shared" si="0"/>
        <v>-0.16005873715124819</v>
      </c>
      <c r="M14" s="88"/>
      <c r="N14" s="69">
        <v>55</v>
      </c>
      <c r="O14" s="69">
        <v>55</v>
      </c>
      <c r="P14" s="69">
        <v>60</v>
      </c>
      <c r="Q14" s="69">
        <v>60</v>
      </c>
      <c r="R14" s="69">
        <v>60</v>
      </c>
      <c r="S14" s="69">
        <v>65</v>
      </c>
      <c r="T14" s="69">
        <v>65</v>
      </c>
      <c r="U14" s="69">
        <v>65</v>
      </c>
      <c r="V14" s="69">
        <v>65</v>
      </c>
      <c r="W14" s="69">
        <v>65</v>
      </c>
      <c r="X14" s="69">
        <v>70</v>
      </c>
      <c r="Y14" s="69">
        <v>70</v>
      </c>
      <c r="Z14" s="69">
        <v>70</v>
      </c>
      <c r="AA14" s="69">
        <v>70</v>
      </c>
      <c r="AB14" s="69">
        <v>75</v>
      </c>
      <c r="AC14" s="69">
        <v>75</v>
      </c>
      <c r="AD14" s="69">
        <v>80</v>
      </c>
      <c r="AE14" s="69">
        <v>55</v>
      </c>
      <c r="AF14" s="69">
        <v>86.5</v>
      </c>
      <c r="AG14" s="69">
        <v>91</v>
      </c>
      <c r="AH14" s="69">
        <v>77</v>
      </c>
      <c r="AI14" s="69">
        <v>86</v>
      </c>
      <c r="AJ14" s="69">
        <v>77</v>
      </c>
      <c r="AK14" s="69">
        <v>47</v>
      </c>
      <c r="AL14" s="236"/>
      <c r="AM14" s="69">
        <v>120</v>
      </c>
      <c r="AN14" s="69">
        <v>110</v>
      </c>
      <c r="AO14" s="69">
        <v>120</v>
      </c>
      <c r="AP14" s="67">
        <v>125</v>
      </c>
      <c r="AQ14" s="67">
        <v>130</v>
      </c>
      <c r="AR14" s="67">
        <v>130</v>
      </c>
      <c r="AS14" s="67">
        <v>140</v>
      </c>
      <c r="AT14" s="67">
        <v>140</v>
      </c>
      <c r="AU14" s="67">
        <v>150</v>
      </c>
      <c r="AV14" s="67">
        <v>135</v>
      </c>
      <c r="AW14" s="67">
        <v>177.5</v>
      </c>
      <c r="AX14" s="67">
        <v>163</v>
      </c>
      <c r="AY14" s="67">
        <v>124</v>
      </c>
      <c r="AZ14" s="89"/>
      <c r="BA14" s="10" t="s">
        <v>15</v>
      </c>
      <c r="BB14" s="13">
        <f t="shared" si="1"/>
        <v>200</v>
      </c>
      <c r="BC14" s="13">
        <f t="shared" si="1"/>
        <v>230</v>
      </c>
      <c r="BD14" s="13">
        <f t="shared" si="1"/>
        <v>250</v>
      </c>
      <c r="BE14" s="13">
        <f t="shared" si="1"/>
        <v>265</v>
      </c>
      <c r="BF14" s="13">
        <f t="shared" si="1"/>
        <v>280</v>
      </c>
      <c r="BG14" s="13">
        <f t="shared" si="1"/>
        <v>280</v>
      </c>
      <c r="BH14" s="13">
        <f t="shared" si="1"/>
        <v>340.5</v>
      </c>
      <c r="BI14" s="13">
        <f t="shared" si="1"/>
        <v>286</v>
      </c>
      <c r="BJ14" s="212"/>
      <c r="BK14" s="208"/>
      <c r="BL14" s="27"/>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295"/>
      <c r="CL14" s="13"/>
      <c r="CM14" s="13"/>
      <c r="CN14" s="13"/>
    </row>
    <row r="15" spans="1:102" ht="12" customHeight="1" x14ac:dyDescent="0.3">
      <c r="B15" s="10" t="s">
        <v>16</v>
      </c>
      <c r="C15" s="69">
        <v>220</v>
      </c>
      <c r="D15" s="69">
        <v>220</v>
      </c>
      <c r="E15" s="69">
        <v>235</v>
      </c>
      <c r="F15" s="69">
        <v>240</v>
      </c>
      <c r="G15" s="69">
        <v>250</v>
      </c>
      <c r="H15" s="69">
        <v>255</v>
      </c>
      <c r="I15" s="391">
        <v>236.75581477493773</v>
      </c>
      <c r="J15" s="391">
        <v>211.41724598599279</v>
      </c>
      <c r="K15" s="211">
        <f t="shared" si="0"/>
        <v>-7.1545824412008852E-2</v>
      </c>
      <c r="L15" s="211">
        <f t="shared" si="0"/>
        <v>-0.1070240611113692</v>
      </c>
      <c r="M15" s="88"/>
      <c r="N15" s="69">
        <v>60</v>
      </c>
      <c r="O15" s="69">
        <v>40</v>
      </c>
      <c r="P15" s="69">
        <v>60</v>
      </c>
      <c r="Q15" s="69">
        <v>65</v>
      </c>
      <c r="R15" s="69">
        <v>65</v>
      </c>
      <c r="S15" s="69">
        <v>45</v>
      </c>
      <c r="T15" s="69">
        <v>65</v>
      </c>
      <c r="U15" s="69">
        <v>70</v>
      </c>
      <c r="V15" s="69">
        <v>60</v>
      </c>
      <c r="W15" s="69">
        <v>45</v>
      </c>
      <c r="X15" s="69">
        <v>65</v>
      </c>
      <c r="Y15" s="69">
        <v>65</v>
      </c>
      <c r="Z15" s="69">
        <v>60</v>
      </c>
      <c r="AA15" s="69">
        <v>60</v>
      </c>
      <c r="AB15" s="69">
        <v>65</v>
      </c>
      <c r="AC15" s="69">
        <v>70</v>
      </c>
      <c r="AD15" s="69">
        <v>60</v>
      </c>
      <c r="AE15" s="69">
        <v>65</v>
      </c>
      <c r="AF15" s="69">
        <v>59.578918260056682</v>
      </c>
      <c r="AG15" s="69">
        <v>63.039452106299215</v>
      </c>
      <c r="AH15" s="69">
        <v>56.292711063163225</v>
      </c>
      <c r="AI15" s="69">
        <v>57.844733345418632</v>
      </c>
      <c r="AJ15" s="69">
        <v>55.261999607689873</v>
      </c>
      <c r="AK15" s="69">
        <v>29.323127051668425</v>
      </c>
      <c r="AL15" s="236"/>
      <c r="AM15" s="69">
        <v>120</v>
      </c>
      <c r="AN15" s="69">
        <v>100</v>
      </c>
      <c r="AO15" s="69">
        <v>125</v>
      </c>
      <c r="AP15" s="67">
        <v>110</v>
      </c>
      <c r="AQ15" s="67">
        <v>135</v>
      </c>
      <c r="AR15" s="67">
        <v>105</v>
      </c>
      <c r="AS15" s="67">
        <v>130</v>
      </c>
      <c r="AT15" s="67">
        <v>120</v>
      </c>
      <c r="AU15" s="67">
        <v>135</v>
      </c>
      <c r="AV15" s="67">
        <v>125</v>
      </c>
      <c r="AW15" s="67">
        <v>122.61837036635589</v>
      </c>
      <c r="AX15" s="67">
        <v>114.13744440858186</v>
      </c>
      <c r="AY15" s="67">
        <v>84.585126659358295</v>
      </c>
      <c r="AZ15" s="89"/>
      <c r="BA15" s="10" t="s">
        <v>16</v>
      </c>
      <c r="BB15" s="13">
        <f t="shared" si="1"/>
        <v>220</v>
      </c>
      <c r="BC15" s="13">
        <f t="shared" si="1"/>
        <v>220</v>
      </c>
      <c r="BD15" s="13">
        <f t="shared" si="1"/>
        <v>235</v>
      </c>
      <c r="BE15" s="13">
        <f t="shared" si="1"/>
        <v>240</v>
      </c>
      <c r="BF15" s="13">
        <f t="shared" si="1"/>
        <v>250</v>
      </c>
      <c r="BG15" s="13">
        <f t="shared" si="1"/>
        <v>255</v>
      </c>
      <c r="BH15" s="13">
        <f t="shared" si="1"/>
        <v>236.75581477493773</v>
      </c>
      <c r="BI15" s="13">
        <f t="shared" si="1"/>
        <v>211.41724598599279</v>
      </c>
      <c r="BJ15" s="212"/>
      <c r="BK15" s="208"/>
      <c r="BL15" s="27"/>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295"/>
      <c r="CL15" s="13"/>
      <c r="CM15" s="13"/>
      <c r="CN15" s="13"/>
    </row>
    <row r="16" spans="1:102" ht="12" customHeight="1" x14ac:dyDescent="0.3">
      <c r="B16" s="10" t="s">
        <v>17</v>
      </c>
      <c r="C16" s="69">
        <v>335</v>
      </c>
      <c r="D16" s="69">
        <v>335</v>
      </c>
      <c r="E16" s="69">
        <v>340</v>
      </c>
      <c r="F16" s="69">
        <v>335</v>
      </c>
      <c r="G16" s="69">
        <v>340</v>
      </c>
      <c r="H16" s="69">
        <v>345</v>
      </c>
      <c r="I16" s="391">
        <v>372.26277000000005</v>
      </c>
      <c r="J16" s="391">
        <v>335.03649300000006</v>
      </c>
      <c r="K16" s="211">
        <f t="shared" si="0"/>
        <v>7.9022521739130491E-2</v>
      </c>
      <c r="L16" s="211">
        <f t="shared" si="0"/>
        <v>-9.9999999999999978E-2</v>
      </c>
      <c r="M16" s="88"/>
      <c r="N16" s="69">
        <v>70</v>
      </c>
      <c r="O16" s="69">
        <v>100</v>
      </c>
      <c r="P16" s="69">
        <v>85</v>
      </c>
      <c r="Q16" s="69">
        <v>80</v>
      </c>
      <c r="R16" s="69">
        <v>70</v>
      </c>
      <c r="S16" s="69">
        <v>100</v>
      </c>
      <c r="T16" s="69">
        <v>85</v>
      </c>
      <c r="U16" s="69">
        <v>75</v>
      </c>
      <c r="V16" s="69">
        <v>70</v>
      </c>
      <c r="W16" s="69">
        <v>105</v>
      </c>
      <c r="X16" s="69">
        <v>85</v>
      </c>
      <c r="Y16" s="69">
        <v>80</v>
      </c>
      <c r="Z16" s="69">
        <v>85</v>
      </c>
      <c r="AA16" s="69">
        <v>85</v>
      </c>
      <c r="AB16" s="69">
        <v>85</v>
      </c>
      <c r="AC16" s="69">
        <v>85</v>
      </c>
      <c r="AD16" s="69">
        <v>90</v>
      </c>
      <c r="AE16" s="69">
        <v>85</v>
      </c>
      <c r="AF16" s="69">
        <v>93.953139452957743</v>
      </c>
      <c r="AG16" s="69">
        <v>96.114760528164354</v>
      </c>
      <c r="AH16" s="69">
        <v>106.70696835593304</v>
      </c>
      <c r="AI16" s="69">
        <v>75.487901662944893</v>
      </c>
      <c r="AJ16" s="69">
        <v>78.920637140484502</v>
      </c>
      <c r="AK16" s="69">
        <v>57.668856316898612</v>
      </c>
      <c r="AL16" s="236"/>
      <c r="AM16" s="69">
        <v>165</v>
      </c>
      <c r="AN16" s="69">
        <v>170</v>
      </c>
      <c r="AO16" s="69">
        <v>165</v>
      </c>
      <c r="AP16" s="69">
        <v>170</v>
      </c>
      <c r="AQ16" s="67">
        <v>160</v>
      </c>
      <c r="AR16" s="67">
        <v>175</v>
      </c>
      <c r="AS16" s="67">
        <v>165</v>
      </c>
      <c r="AT16" s="67">
        <v>170</v>
      </c>
      <c r="AU16" s="67">
        <v>170</v>
      </c>
      <c r="AV16" s="67">
        <v>175</v>
      </c>
      <c r="AW16" s="67">
        <v>190.06789998112208</v>
      </c>
      <c r="AX16" s="67">
        <v>182.19487001887794</v>
      </c>
      <c r="AY16" s="67">
        <v>136.58949345738313</v>
      </c>
      <c r="AZ16" s="89"/>
      <c r="BA16" s="10" t="s">
        <v>17</v>
      </c>
      <c r="BB16" s="13">
        <f t="shared" si="1"/>
        <v>335</v>
      </c>
      <c r="BC16" s="13">
        <f t="shared" si="1"/>
        <v>335</v>
      </c>
      <c r="BD16" s="13">
        <f t="shared" si="1"/>
        <v>340</v>
      </c>
      <c r="BE16" s="13">
        <f t="shared" si="1"/>
        <v>335</v>
      </c>
      <c r="BF16" s="13">
        <f t="shared" si="1"/>
        <v>340</v>
      </c>
      <c r="BG16" s="13">
        <f t="shared" si="1"/>
        <v>345</v>
      </c>
      <c r="BH16" s="13">
        <f t="shared" si="1"/>
        <v>372.26277000000005</v>
      </c>
      <c r="BI16" s="13">
        <f t="shared" si="1"/>
        <v>335.03649300000006</v>
      </c>
      <c r="BJ16" s="212"/>
      <c r="BK16" s="208"/>
      <c r="BL16" s="27"/>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27"/>
      <c r="CL16" s="13"/>
      <c r="CM16" s="13"/>
      <c r="CN16" s="13"/>
    </row>
    <row r="17" spans="2:102" ht="12" customHeight="1" x14ac:dyDescent="0.3">
      <c r="B17" s="10" t="s">
        <v>18</v>
      </c>
      <c r="C17" s="69">
        <v>1990</v>
      </c>
      <c r="D17" s="69">
        <v>1975</v>
      </c>
      <c r="E17" s="69">
        <v>1765</v>
      </c>
      <c r="F17" s="69">
        <v>1450</v>
      </c>
      <c r="G17" s="69">
        <v>1340</v>
      </c>
      <c r="H17" s="69">
        <v>1095</v>
      </c>
      <c r="I17" s="391">
        <v>871.19551282051282</v>
      </c>
      <c r="J17" s="391">
        <v>768.84547083333325</v>
      </c>
      <c r="K17" s="211">
        <f t="shared" si="0"/>
        <v>-0.20438765952464588</v>
      </c>
      <c r="L17" s="211">
        <f t="shared" si="0"/>
        <v>-0.11748228782287828</v>
      </c>
      <c r="M17" s="88"/>
      <c r="N17" s="69">
        <v>500</v>
      </c>
      <c r="O17" s="69">
        <v>440</v>
      </c>
      <c r="P17" s="69">
        <v>440</v>
      </c>
      <c r="Q17" s="69">
        <v>405</v>
      </c>
      <c r="R17" s="69">
        <v>530</v>
      </c>
      <c r="S17" s="69">
        <v>390</v>
      </c>
      <c r="T17" s="69">
        <v>310</v>
      </c>
      <c r="U17" s="69">
        <v>340</v>
      </c>
      <c r="V17" s="69">
        <v>375</v>
      </c>
      <c r="W17" s="69">
        <v>425</v>
      </c>
      <c r="X17" s="69">
        <v>325</v>
      </c>
      <c r="Y17" s="69">
        <v>315</v>
      </c>
      <c r="Z17" s="69">
        <v>305</v>
      </c>
      <c r="AA17" s="69">
        <v>395</v>
      </c>
      <c r="AB17" s="69">
        <v>285</v>
      </c>
      <c r="AC17" s="69">
        <v>275</v>
      </c>
      <c r="AD17" s="69">
        <v>250</v>
      </c>
      <c r="AE17" s="69">
        <v>285</v>
      </c>
      <c r="AF17" s="69">
        <v>232.16878205128197</v>
      </c>
      <c r="AG17" s="69">
        <v>212.59099358974328</v>
      </c>
      <c r="AH17" s="69">
        <v>206.57942307692332</v>
      </c>
      <c r="AI17" s="69">
        <v>219.8563141025642</v>
      </c>
      <c r="AJ17" s="69">
        <v>127.69283012820509</v>
      </c>
      <c r="AK17" s="69">
        <v>214.7169035256407</v>
      </c>
      <c r="AL17" s="236"/>
      <c r="AM17" s="69">
        <v>1035</v>
      </c>
      <c r="AN17" s="69">
        <v>940</v>
      </c>
      <c r="AO17" s="69">
        <v>845</v>
      </c>
      <c r="AP17" s="69">
        <v>920</v>
      </c>
      <c r="AQ17" s="67">
        <v>650</v>
      </c>
      <c r="AR17" s="67">
        <v>800</v>
      </c>
      <c r="AS17" s="67">
        <v>640</v>
      </c>
      <c r="AT17" s="67">
        <v>700</v>
      </c>
      <c r="AU17" s="67">
        <v>560</v>
      </c>
      <c r="AV17" s="67">
        <v>535</v>
      </c>
      <c r="AW17" s="67">
        <v>444.75977564102527</v>
      </c>
      <c r="AX17" s="67">
        <v>426.43573717948755</v>
      </c>
      <c r="AY17" s="67">
        <v>342.40973365384582</v>
      </c>
      <c r="AZ17" s="89"/>
      <c r="BA17" s="10" t="s">
        <v>18</v>
      </c>
      <c r="BB17" s="13">
        <f t="shared" si="1"/>
        <v>1990</v>
      </c>
      <c r="BC17" s="13">
        <f t="shared" si="1"/>
        <v>1975</v>
      </c>
      <c r="BD17" s="13">
        <f t="shared" si="1"/>
        <v>1765</v>
      </c>
      <c r="BE17" s="13">
        <f t="shared" si="1"/>
        <v>1450</v>
      </c>
      <c r="BF17" s="13">
        <f t="shared" si="1"/>
        <v>1340</v>
      </c>
      <c r="BG17" s="13">
        <f t="shared" si="1"/>
        <v>1095</v>
      </c>
      <c r="BH17" s="13">
        <f t="shared" si="1"/>
        <v>871.19551282051282</v>
      </c>
      <c r="BI17" s="13">
        <f t="shared" si="1"/>
        <v>768.84547083333325</v>
      </c>
      <c r="BJ17" s="212"/>
      <c r="BK17" s="208"/>
      <c r="BL17" s="27"/>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4"/>
      <c r="CL17" s="13"/>
      <c r="CM17" s="13"/>
      <c r="CN17" s="13"/>
    </row>
    <row r="18" spans="2:102" ht="12" customHeight="1" x14ac:dyDescent="0.3">
      <c r="B18" s="10" t="s">
        <v>21</v>
      </c>
      <c r="C18" s="69">
        <v>140</v>
      </c>
      <c r="D18" s="69">
        <v>175</v>
      </c>
      <c r="E18" s="69">
        <v>180</v>
      </c>
      <c r="F18" s="69">
        <v>145</v>
      </c>
      <c r="G18" s="69">
        <v>175</v>
      </c>
      <c r="H18" s="69">
        <v>195</v>
      </c>
      <c r="I18" s="391">
        <v>102.3</v>
      </c>
      <c r="J18" s="391">
        <v>56.316431961467465</v>
      </c>
      <c r="K18" s="211">
        <f t="shared" si="0"/>
        <v>-0.47538461538461541</v>
      </c>
      <c r="L18" s="211">
        <f t="shared" si="0"/>
        <v>-0.4494972437784216</v>
      </c>
      <c r="M18" s="88"/>
      <c r="N18" s="69">
        <v>40</v>
      </c>
      <c r="O18" s="69">
        <v>45</v>
      </c>
      <c r="P18" s="69">
        <v>55</v>
      </c>
      <c r="Q18" s="69">
        <v>30</v>
      </c>
      <c r="R18" s="69">
        <v>40</v>
      </c>
      <c r="S18" s="69">
        <v>55</v>
      </c>
      <c r="T18" s="69">
        <v>35</v>
      </c>
      <c r="U18" s="69">
        <v>30</v>
      </c>
      <c r="V18" s="69">
        <v>40</v>
      </c>
      <c r="W18" s="69">
        <v>40</v>
      </c>
      <c r="X18" s="69">
        <v>45</v>
      </c>
      <c r="Y18" s="69">
        <v>40</v>
      </c>
      <c r="Z18" s="69">
        <v>40</v>
      </c>
      <c r="AA18" s="69">
        <v>50</v>
      </c>
      <c r="AB18" s="69">
        <v>50</v>
      </c>
      <c r="AC18" s="69">
        <v>45</v>
      </c>
      <c r="AD18" s="69">
        <v>50</v>
      </c>
      <c r="AE18" s="69">
        <v>50</v>
      </c>
      <c r="AF18" s="69">
        <v>22.599110487746586</v>
      </c>
      <c r="AG18" s="69">
        <v>33.385049584171085</v>
      </c>
      <c r="AH18" s="69">
        <v>19.290420000000001</v>
      </c>
      <c r="AI18" s="69">
        <v>27.118932585295898</v>
      </c>
      <c r="AJ18" s="69">
        <v>15.819377341422609</v>
      </c>
      <c r="AK18" s="69">
        <v>3.3385049584171091</v>
      </c>
      <c r="AL18" s="236"/>
      <c r="AM18" s="69">
        <v>90</v>
      </c>
      <c r="AN18" s="69">
        <v>85</v>
      </c>
      <c r="AO18" s="69">
        <v>85</v>
      </c>
      <c r="AP18" s="69">
        <v>95</v>
      </c>
      <c r="AQ18" s="67">
        <v>65</v>
      </c>
      <c r="AR18" s="67">
        <v>80</v>
      </c>
      <c r="AS18" s="67">
        <v>85</v>
      </c>
      <c r="AT18" s="67">
        <v>90</v>
      </c>
      <c r="AU18" s="67">
        <v>95</v>
      </c>
      <c r="AV18" s="67">
        <v>100</v>
      </c>
      <c r="AW18" s="67">
        <v>55.984160071917671</v>
      </c>
      <c r="AX18" s="67">
        <v>46.409352585295899</v>
      </c>
      <c r="AY18" s="67">
        <v>19.157882299839716</v>
      </c>
      <c r="AZ18" s="89"/>
      <c r="BA18" s="10" t="s">
        <v>21</v>
      </c>
      <c r="BB18" s="13">
        <f t="shared" si="1"/>
        <v>140</v>
      </c>
      <c r="BC18" s="13">
        <f t="shared" si="1"/>
        <v>175</v>
      </c>
      <c r="BD18" s="13">
        <f t="shared" si="1"/>
        <v>180</v>
      </c>
      <c r="BE18" s="13">
        <f t="shared" si="1"/>
        <v>145</v>
      </c>
      <c r="BF18" s="13">
        <f t="shared" si="1"/>
        <v>175</v>
      </c>
      <c r="BG18" s="13">
        <f t="shared" si="1"/>
        <v>195</v>
      </c>
      <c r="BH18" s="13">
        <f t="shared" si="1"/>
        <v>102.3</v>
      </c>
      <c r="BI18" s="13">
        <f t="shared" si="1"/>
        <v>56.316431961467465</v>
      </c>
      <c r="BJ18" s="212"/>
      <c r="BK18" s="208"/>
      <c r="BL18" s="27"/>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4"/>
      <c r="CL18" s="13"/>
      <c r="CM18" s="13"/>
      <c r="CN18" s="13"/>
    </row>
    <row r="19" spans="2:102" ht="12" customHeight="1" x14ac:dyDescent="0.3">
      <c r="B19" s="52" t="s">
        <v>19</v>
      </c>
      <c r="C19" s="83">
        <v>60</v>
      </c>
      <c r="D19" s="83">
        <v>65</v>
      </c>
      <c r="E19" s="83">
        <v>70</v>
      </c>
      <c r="F19" s="83">
        <v>70</v>
      </c>
      <c r="G19" s="83">
        <v>75</v>
      </c>
      <c r="H19" s="83">
        <v>75</v>
      </c>
      <c r="I19" s="393">
        <v>176.5</v>
      </c>
      <c r="J19" s="393">
        <v>155.51180320444408</v>
      </c>
      <c r="K19" s="214">
        <f t="shared" si="0"/>
        <v>1.3533333333333335</v>
      </c>
      <c r="L19" s="214">
        <f t="shared" si="0"/>
        <v>-0.11891329629210157</v>
      </c>
      <c r="M19" s="88"/>
      <c r="N19" s="83">
        <v>15</v>
      </c>
      <c r="O19" s="83">
        <v>15</v>
      </c>
      <c r="P19" s="83">
        <v>20</v>
      </c>
      <c r="Q19" s="83">
        <v>20</v>
      </c>
      <c r="R19" s="83">
        <v>20</v>
      </c>
      <c r="S19" s="83">
        <v>20</v>
      </c>
      <c r="T19" s="83">
        <v>20</v>
      </c>
      <c r="U19" s="83">
        <v>20</v>
      </c>
      <c r="V19" s="83">
        <v>20</v>
      </c>
      <c r="W19" s="83">
        <v>20</v>
      </c>
      <c r="X19" s="83">
        <v>20</v>
      </c>
      <c r="Y19" s="83">
        <v>20</v>
      </c>
      <c r="Z19" s="83">
        <v>20</v>
      </c>
      <c r="AA19" s="83">
        <v>20</v>
      </c>
      <c r="AB19" s="83">
        <v>20</v>
      </c>
      <c r="AC19" s="83">
        <v>20</v>
      </c>
      <c r="AD19" s="83">
        <v>20</v>
      </c>
      <c r="AE19" s="83">
        <v>20</v>
      </c>
      <c r="AF19" s="83">
        <v>44.179489546717065</v>
      </c>
      <c r="AG19" s="83">
        <v>44.179489546717065</v>
      </c>
      <c r="AH19" s="83">
        <v>44.179489546717065</v>
      </c>
      <c r="AI19" s="83">
        <v>44.179489546717065</v>
      </c>
      <c r="AJ19" s="83">
        <v>39.761540592045357</v>
      </c>
      <c r="AK19" s="83">
        <v>39.761540592045357</v>
      </c>
      <c r="AL19" s="236"/>
      <c r="AM19" s="83">
        <v>35</v>
      </c>
      <c r="AN19" s="83">
        <v>30</v>
      </c>
      <c r="AO19" s="83">
        <v>40</v>
      </c>
      <c r="AP19" s="83">
        <v>40</v>
      </c>
      <c r="AQ19" s="83">
        <v>40</v>
      </c>
      <c r="AR19" s="83">
        <v>40</v>
      </c>
      <c r="AS19" s="83">
        <v>40</v>
      </c>
      <c r="AT19" s="83">
        <v>40</v>
      </c>
      <c r="AU19" s="83">
        <v>40</v>
      </c>
      <c r="AV19" s="83">
        <v>40</v>
      </c>
      <c r="AW19" s="83">
        <v>88.358979093434129</v>
      </c>
      <c r="AX19" s="83">
        <v>88.358979093434129</v>
      </c>
      <c r="AY19" s="83">
        <v>79.523081184090714</v>
      </c>
      <c r="AZ19" s="89"/>
      <c r="BA19" s="52" t="s">
        <v>19</v>
      </c>
      <c r="BB19" s="54">
        <f t="shared" si="1"/>
        <v>60</v>
      </c>
      <c r="BC19" s="54">
        <f t="shared" si="1"/>
        <v>65</v>
      </c>
      <c r="BD19" s="54">
        <f t="shared" si="1"/>
        <v>70</v>
      </c>
      <c r="BE19" s="54">
        <f t="shared" si="1"/>
        <v>70</v>
      </c>
      <c r="BF19" s="54">
        <f t="shared" si="1"/>
        <v>75</v>
      </c>
      <c r="BG19" s="54">
        <f t="shared" si="1"/>
        <v>75</v>
      </c>
      <c r="BH19" s="54">
        <f t="shared" si="1"/>
        <v>176.5</v>
      </c>
      <c r="BI19" s="54">
        <f t="shared" si="1"/>
        <v>155.51180320444408</v>
      </c>
      <c r="BJ19" s="216"/>
      <c r="BK19" s="217"/>
      <c r="BL19" s="27"/>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199"/>
      <c r="CL19" s="54"/>
      <c r="CM19" s="54"/>
      <c r="CN19" s="54"/>
      <c r="CO19" s="54"/>
      <c r="CP19" s="54"/>
      <c r="CQ19" s="54"/>
      <c r="CR19" s="54"/>
      <c r="CS19" s="54"/>
      <c r="CT19" s="54"/>
      <c r="CU19" s="54"/>
      <c r="CV19" s="54"/>
      <c r="CW19" s="54"/>
      <c r="CX19" s="54"/>
    </row>
    <row r="20" spans="2:102" ht="12" customHeight="1" x14ac:dyDescent="0.3">
      <c r="B20" s="20" t="s">
        <v>12</v>
      </c>
      <c r="C20" s="80">
        <v>535</v>
      </c>
      <c r="D20" s="80">
        <v>540</v>
      </c>
      <c r="E20" s="80">
        <v>505</v>
      </c>
      <c r="F20" s="80">
        <v>560</v>
      </c>
      <c r="G20" s="80">
        <v>565</v>
      </c>
      <c r="H20" s="80">
        <v>570</v>
      </c>
      <c r="I20" s="390">
        <v>691.79854635855941</v>
      </c>
      <c r="J20" s="390">
        <v>592.95142636904961</v>
      </c>
      <c r="K20" s="209">
        <f t="shared" si="0"/>
        <v>0.21368166027817437</v>
      </c>
      <c r="L20" s="209">
        <f t="shared" si="0"/>
        <v>-0.14288425511995406</v>
      </c>
      <c r="M20" s="88"/>
      <c r="N20" s="80">
        <v>145</v>
      </c>
      <c r="O20" s="80">
        <v>125</v>
      </c>
      <c r="P20" s="80">
        <v>135</v>
      </c>
      <c r="Q20" s="80">
        <v>130</v>
      </c>
      <c r="R20" s="80">
        <v>125</v>
      </c>
      <c r="S20" s="50">
        <v>115</v>
      </c>
      <c r="T20" s="50">
        <v>140</v>
      </c>
      <c r="U20" s="50">
        <v>135</v>
      </c>
      <c r="V20" s="50">
        <v>165</v>
      </c>
      <c r="W20" s="50">
        <v>130</v>
      </c>
      <c r="X20" s="50">
        <v>150</v>
      </c>
      <c r="Y20" s="50">
        <v>135</v>
      </c>
      <c r="Z20" s="50">
        <v>160</v>
      </c>
      <c r="AA20" s="50">
        <v>135</v>
      </c>
      <c r="AB20" s="50">
        <v>145</v>
      </c>
      <c r="AC20" s="50">
        <v>135</v>
      </c>
      <c r="AD20" s="50">
        <v>155</v>
      </c>
      <c r="AE20" s="50">
        <v>135</v>
      </c>
      <c r="AF20" s="50">
        <v>138.48432989853859</v>
      </c>
      <c r="AG20" s="50">
        <v>200.47649583913477</v>
      </c>
      <c r="AH20" s="50">
        <v>161.88067864814343</v>
      </c>
      <c r="AI20" s="50">
        <v>190.95704197274253</v>
      </c>
      <c r="AJ20" s="80">
        <v>157.14114831106403</v>
      </c>
      <c r="AK20" s="80">
        <v>118.59350413096873</v>
      </c>
      <c r="AL20" s="236"/>
      <c r="AM20" s="80">
        <v>270</v>
      </c>
      <c r="AN20" s="80">
        <v>270</v>
      </c>
      <c r="AO20" s="80">
        <v>265</v>
      </c>
      <c r="AP20" s="80">
        <v>240</v>
      </c>
      <c r="AQ20" s="80">
        <v>275</v>
      </c>
      <c r="AR20" s="80">
        <v>295</v>
      </c>
      <c r="AS20" s="80">
        <v>285</v>
      </c>
      <c r="AT20" s="80">
        <v>295</v>
      </c>
      <c r="AU20" s="80">
        <v>280</v>
      </c>
      <c r="AV20" s="80">
        <v>290</v>
      </c>
      <c r="AW20" s="80">
        <v>338.96082573767336</v>
      </c>
      <c r="AX20" s="80">
        <v>352.83772062088599</v>
      </c>
      <c r="AY20" s="80">
        <v>275.73465244203277</v>
      </c>
      <c r="AZ20" s="89"/>
      <c r="BA20" s="20" t="s">
        <v>12</v>
      </c>
      <c r="BB20" s="50">
        <f t="shared" si="1"/>
        <v>535</v>
      </c>
      <c r="BC20" s="50">
        <f t="shared" si="1"/>
        <v>540</v>
      </c>
      <c r="BD20" s="50">
        <f t="shared" si="1"/>
        <v>505</v>
      </c>
      <c r="BE20" s="50">
        <f t="shared" si="1"/>
        <v>560</v>
      </c>
      <c r="BF20" s="50">
        <f t="shared" si="1"/>
        <v>565</v>
      </c>
      <c r="BG20" s="50">
        <f t="shared" si="1"/>
        <v>570</v>
      </c>
      <c r="BH20" s="50">
        <f t="shared" si="1"/>
        <v>691.79854635855941</v>
      </c>
      <c r="BI20" s="50">
        <f>J20</f>
        <v>592.95142636904961</v>
      </c>
      <c r="BJ20" s="210">
        <f t="shared" si="4"/>
        <v>0.21368166027817437</v>
      </c>
      <c r="BK20" s="210">
        <f>L20</f>
        <v>-0.14288425511995406</v>
      </c>
      <c r="BL20" s="198"/>
      <c r="BM20" s="50">
        <f t="shared" ref="BM20:CJ20" si="7">N20</f>
        <v>145</v>
      </c>
      <c r="BN20" s="50">
        <f t="shared" si="7"/>
        <v>125</v>
      </c>
      <c r="BO20" s="50">
        <f t="shared" si="7"/>
        <v>135</v>
      </c>
      <c r="BP20" s="50">
        <f t="shared" si="7"/>
        <v>130</v>
      </c>
      <c r="BQ20" s="50">
        <f t="shared" si="7"/>
        <v>125</v>
      </c>
      <c r="BR20" s="50">
        <f t="shared" si="7"/>
        <v>115</v>
      </c>
      <c r="BS20" s="50">
        <f t="shared" si="7"/>
        <v>140</v>
      </c>
      <c r="BT20" s="50">
        <f t="shared" si="7"/>
        <v>135</v>
      </c>
      <c r="BU20" s="50">
        <f t="shared" si="7"/>
        <v>165</v>
      </c>
      <c r="BV20" s="50">
        <f t="shared" si="7"/>
        <v>130</v>
      </c>
      <c r="BW20" s="50">
        <f t="shared" si="7"/>
        <v>150</v>
      </c>
      <c r="BX20" s="50">
        <f t="shared" si="7"/>
        <v>135</v>
      </c>
      <c r="BY20" s="50">
        <f t="shared" si="7"/>
        <v>160</v>
      </c>
      <c r="BZ20" s="50">
        <f t="shared" si="7"/>
        <v>135</v>
      </c>
      <c r="CA20" s="50">
        <f t="shared" si="7"/>
        <v>145</v>
      </c>
      <c r="CB20" s="50">
        <f t="shared" si="7"/>
        <v>135</v>
      </c>
      <c r="CC20" s="50">
        <f t="shared" si="7"/>
        <v>155</v>
      </c>
      <c r="CD20" s="50">
        <f t="shared" si="7"/>
        <v>135</v>
      </c>
      <c r="CE20" s="50">
        <f t="shared" si="7"/>
        <v>138.48432989853859</v>
      </c>
      <c r="CF20" s="50">
        <f t="shared" si="7"/>
        <v>200.47649583913477</v>
      </c>
      <c r="CG20" s="50">
        <f t="shared" si="7"/>
        <v>161.88067864814343</v>
      </c>
      <c r="CH20" s="50">
        <f t="shared" si="7"/>
        <v>190.95704197274253</v>
      </c>
      <c r="CI20" s="50">
        <f t="shared" si="7"/>
        <v>157.14114831106403</v>
      </c>
      <c r="CJ20" s="50">
        <f t="shared" si="7"/>
        <v>118.59350413096873</v>
      </c>
      <c r="CK20" s="8"/>
      <c r="CL20" s="50">
        <f t="shared" ref="CL20:CX20" si="8">AM20</f>
        <v>270</v>
      </c>
      <c r="CM20" s="50">
        <f t="shared" si="8"/>
        <v>270</v>
      </c>
      <c r="CN20" s="50">
        <f t="shared" si="8"/>
        <v>265</v>
      </c>
      <c r="CO20" s="50">
        <f t="shared" si="8"/>
        <v>240</v>
      </c>
      <c r="CP20" s="50">
        <f t="shared" si="8"/>
        <v>275</v>
      </c>
      <c r="CQ20" s="50">
        <f t="shared" si="8"/>
        <v>295</v>
      </c>
      <c r="CR20" s="50">
        <f t="shared" si="8"/>
        <v>285</v>
      </c>
      <c r="CS20" s="50">
        <f t="shared" si="8"/>
        <v>295</v>
      </c>
      <c r="CT20" s="50">
        <f t="shared" si="8"/>
        <v>280</v>
      </c>
      <c r="CU20" s="50">
        <f t="shared" si="8"/>
        <v>290</v>
      </c>
      <c r="CV20" s="50">
        <f t="shared" si="8"/>
        <v>338.96082573767336</v>
      </c>
      <c r="CW20" s="50">
        <f t="shared" si="8"/>
        <v>352.83772062088599</v>
      </c>
      <c r="CX20" s="50">
        <f t="shared" si="8"/>
        <v>275.73465244203277</v>
      </c>
    </row>
    <row r="21" spans="2:102" s="48" customFormat="1" ht="12" customHeight="1" x14ac:dyDescent="0.3">
      <c r="B21" s="10" t="s">
        <v>15</v>
      </c>
      <c r="C21" s="69">
        <v>55</v>
      </c>
      <c r="D21" s="69">
        <v>55</v>
      </c>
      <c r="E21" s="69">
        <v>50</v>
      </c>
      <c r="F21" s="69">
        <v>50</v>
      </c>
      <c r="G21" s="69">
        <v>50</v>
      </c>
      <c r="H21" s="69">
        <v>50</v>
      </c>
      <c r="I21" s="391">
        <v>77.014946329978727</v>
      </c>
      <c r="J21" s="391">
        <v>90.567757323694138</v>
      </c>
      <c r="K21" s="211">
        <f t="shared" si="0"/>
        <v>0.54029892659957457</v>
      </c>
      <c r="L21" s="211">
        <f t="shared" si="0"/>
        <v>0.17597637393197618</v>
      </c>
      <c r="M21" s="88"/>
      <c r="N21" s="69">
        <v>15</v>
      </c>
      <c r="O21" s="69">
        <v>10</v>
      </c>
      <c r="P21" s="69">
        <v>15</v>
      </c>
      <c r="Q21" s="69">
        <v>15</v>
      </c>
      <c r="R21" s="69">
        <v>10</v>
      </c>
      <c r="S21" s="69">
        <v>10</v>
      </c>
      <c r="T21" s="69">
        <v>15</v>
      </c>
      <c r="U21" s="69">
        <v>10</v>
      </c>
      <c r="V21" s="69">
        <v>15</v>
      </c>
      <c r="W21" s="69">
        <v>10</v>
      </c>
      <c r="X21" s="69">
        <v>15</v>
      </c>
      <c r="Y21" s="69">
        <v>10</v>
      </c>
      <c r="Z21" s="69">
        <v>15</v>
      </c>
      <c r="AA21" s="69">
        <v>10</v>
      </c>
      <c r="AB21" s="69">
        <v>15</v>
      </c>
      <c r="AC21" s="69">
        <v>10</v>
      </c>
      <c r="AD21" s="69">
        <v>15</v>
      </c>
      <c r="AE21" s="69">
        <v>10</v>
      </c>
      <c r="AF21" s="69">
        <v>9.0362369441903034</v>
      </c>
      <c r="AG21" s="69">
        <v>22.659569795262811</v>
      </c>
      <c r="AH21" s="69">
        <v>22.659569795262811</v>
      </c>
      <c r="AI21" s="69">
        <v>22.659569795262811</v>
      </c>
      <c r="AJ21" s="69">
        <v>23.306377051666971</v>
      </c>
      <c r="AK21" s="69">
        <v>22.243238714225953</v>
      </c>
      <c r="AL21" s="236"/>
      <c r="AM21" s="69">
        <v>30</v>
      </c>
      <c r="AN21" s="69">
        <v>25</v>
      </c>
      <c r="AO21" s="69">
        <v>30</v>
      </c>
      <c r="AP21" s="67">
        <v>20</v>
      </c>
      <c r="AQ21" s="69">
        <v>25</v>
      </c>
      <c r="AR21" s="69">
        <v>25</v>
      </c>
      <c r="AS21" s="69">
        <v>25</v>
      </c>
      <c r="AT21" s="69">
        <v>25</v>
      </c>
      <c r="AU21" s="69">
        <v>25</v>
      </c>
      <c r="AV21" s="69">
        <v>25</v>
      </c>
      <c r="AW21" s="69">
        <v>31.695806739453115</v>
      </c>
      <c r="AX21" s="69">
        <v>45.319139590525623</v>
      </c>
      <c r="AY21" s="69">
        <v>45.549615765892923</v>
      </c>
      <c r="AZ21" s="89"/>
      <c r="BA21" s="10" t="s">
        <v>15</v>
      </c>
      <c r="BB21" s="13">
        <f t="shared" si="1"/>
        <v>55</v>
      </c>
      <c r="BC21" s="13">
        <f t="shared" si="1"/>
        <v>55</v>
      </c>
      <c r="BD21" s="13">
        <f t="shared" si="1"/>
        <v>50</v>
      </c>
      <c r="BE21" s="13">
        <f t="shared" si="1"/>
        <v>50</v>
      </c>
      <c r="BF21" s="13">
        <f t="shared" si="1"/>
        <v>50</v>
      </c>
      <c r="BG21" s="13">
        <f t="shared" si="1"/>
        <v>50</v>
      </c>
      <c r="BH21" s="13">
        <f t="shared" si="1"/>
        <v>77.014946329978727</v>
      </c>
      <c r="BI21" s="13">
        <f t="shared" si="1"/>
        <v>90.567757323694138</v>
      </c>
      <c r="BJ21" s="212"/>
      <c r="BK21" s="208"/>
      <c r="BL21" s="27"/>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295"/>
      <c r="CL21" s="13"/>
      <c r="CM21" s="13"/>
      <c r="CN21" s="13"/>
    </row>
    <row r="22" spans="2:102" s="48" customFormat="1" ht="12" customHeight="1" x14ac:dyDescent="0.3">
      <c r="B22" s="10" t="s">
        <v>16</v>
      </c>
      <c r="C22" s="69">
        <v>110</v>
      </c>
      <c r="D22" s="69">
        <v>105</v>
      </c>
      <c r="E22" s="69">
        <v>75</v>
      </c>
      <c r="F22" s="69">
        <v>110</v>
      </c>
      <c r="G22" s="69">
        <v>115</v>
      </c>
      <c r="H22" s="69">
        <v>110</v>
      </c>
      <c r="I22" s="391">
        <v>125.07036318706687</v>
      </c>
      <c r="J22" s="391">
        <v>113.31672985150311</v>
      </c>
      <c r="K22" s="211">
        <f t="shared" si="0"/>
        <v>0.13700330170060804</v>
      </c>
      <c r="L22" s="211">
        <f t="shared" si="0"/>
        <v>-9.3976166983571807E-2</v>
      </c>
      <c r="M22" s="88"/>
      <c r="N22" s="69">
        <v>30</v>
      </c>
      <c r="O22" s="69">
        <v>20</v>
      </c>
      <c r="P22" s="69">
        <v>20</v>
      </c>
      <c r="Q22" s="69">
        <v>20</v>
      </c>
      <c r="R22" s="69">
        <v>20</v>
      </c>
      <c r="S22" s="69">
        <v>15</v>
      </c>
      <c r="T22" s="69">
        <v>30</v>
      </c>
      <c r="U22" s="69">
        <v>25</v>
      </c>
      <c r="V22" s="69">
        <v>35</v>
      </c>
      <c r="W22" s="69">
        <v>25</v>
      </c>
      <c r="X22" s="69">
        <v>35</v>
      </c>
      <c r="Y22" s="69">
        <v>25</v>
      </c>
      <c r="Z22" s="69">
        <v>35</v>
      </c>
      <c r="AA22" s="69">
        <v>25</v>
      </c>
      <c r="AB22" s="69">
        <v>30</v>
      </c>
      <c r="AC22" s="69">
        <v>25</v>
      </c>
      <c r="AD22" s="69">
        <v>30</v>
      </c>
      <c r="AE22" s="69">
        <v>25</v>
      </c>
      <c r="AF22" s="69">
        <v>31.267590796766719</v>
      </c>
      <c r="AG22" s="69">
        <v>31.267590796766719</v>
      </c>
      <c r="AH22" s="69">
        <v>31.267590796766719</v>
      </c>
      <c r="AI22" s="69">
        <v>31.267590796766719</v>
      </c>
      <c r="AJ22" s="69">
        <v>27.575544874466861</v>
      </c>
      <c r="AK22" s="69">
        <v>26.227658211991923</v>
      </c>
      <c r="AL22" s="236"/>
      <c r="AM22" s="69">
        <v>55</v>
      </c>
      <c r="AN22" s="69">
        <v>50</v>
      </c>
      <c r="AO22" s="69">
        <v>40</v>
      </c>
      <c r="AP22" s="69">
        <v>35</v>
      </c>
      <c r="AQ22" s="69">
        <v>55</v>
      </c>
      <c r="AR22" s="69">
        <v>60</v>
      </c>
      <c r="AS22" s="69">
        <v>60</v>
      </c>
      <c r="AT22" s="69">
        <v>60</v>
      </c>
      <c r="AU22" s="69">
        <v>55</v>
      </c>
      <c r="AV22" s="69">
        <v>55</v>
      </c>
      <c r="AW22" s="69">
        <v>62.535181593533437</v>
      </c>
      <c r="AX22" s="69">
        <v>62.535181593533437</v>
      </c>
      <c r="AY22" s="69">
        <v>53.80320308645878</v>
      </c>
      <c r="AZ22" s="89"/>
      <c r="BA22" s="10" t="s">
        <v>16</v>
      </c>
      <c r="BB22" s="13">
        <f t="shared" ref="BB22:BI46" si="9">C22</f>
        <v>110</v>
      </c>
      <c r="BC22" s="13">
        <f t="shared" si="9"/>
        <v>105</v>
      </c>
      <c r="BD22" s="13">
        <f t="shared" si="9"/>
        <v>75</v>
      </c>
      <c r="BE22" s="13">
        <f t="shared" si="9"/>
        <v>110</v>
      </c>
      <c r="BF22" s="13">
        <f t="shared" si="9"/>
        <v>115</v>
      </c>
      <c r="BG22" s="13">
        <f t="shared" si="9"/>
        <v>110</v>
      </c>
      <c r="BH22" s="13">
        <f t="shared" si="9"/>
        <v>125.07036318706687</v>
      </c>
      <c r="BI22" s="13">
        <f t="shared" si="9"/>
        <v>113.31672985150311</v>
      </c>
      <c r="BJ22" s="212"/>
      <c r="BK22" s="208"/>
      <c r="BL22" s="301"/>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295"/>
      <c r="CL22" s="13"/>
      <c r="CM22" s="13"/>
      <c r="CN22" s="13"/>
    </row>
    <row r="23" spans="2:102" s="48" customFormat="1" ht="12" customHeight="1" x14ac:dyDescent="0.3">
      <c r="B23" s="10" t="s">
        <v>17</v>
      </c>
      <c r="C23" s="69">
        <v>10</v>
      </c>
      <c r="D23" s="69">
        <v>10</v>
      </c>
      <c r="E23" s="69">
        <v>10</v>
      </c>
      <c r="F23" s="69">
        <v>15</v>
      </c>
      <c r="G23" s="69">
        <v>15</v>
      </c>
      <c r="H23" s="69">
        <v>15</v>
      </c>
      <c r="I23" s="391">
        <v>66.067551452618346</v>
      </c>
      <c r="J23" s="391">
        <v>62.103225192875477</v>
      </c>
      <c r="K23" s="211" t="str">
        <f t="shared" si="0"/>
        <v>&gt;±300%</v>
      </c>
      <c r="L23" s="211">
        <f t="shared" si="0"/>
        <v>-6.0004134746630688E-2</v>
      </c>
      <c r="M23" s="88"/>
      <c r="N23" s="69">
        <v>0</v>
      </c>
      <c r="O23" s="69">
        <v>5</v>
      </c>
      <c r="P23" s="69">
        <v>0</v>
      </c>
      <c r="Q23" s="69">
        <v>5</v>
      </c>
      <c r="R23" s="69">
        <v>0</v>
      </c>
      <c r="S23" s="69">
        <v>5</v>
      </c>
      <c r="T23" s="69">
        <v>5</v>
      </c>
      <c r="U23" s="69">
        <v>5</v>
      </c>
      <c r="V23" s="69">
        <v>5</v>
      </c>
      <c r="W23" s="69">
        <v>5</v>
      </c>
      <c r="X23" s="69">
        <v>5</v>
      </c>
      <c r="Y23" s="69">
        <v>5</v>
      </c>
      <c r="Z23" s="69">
        <v>5</v>
      </c>
      <c r="AA23" s="69">
        <v>5</v>
      </c>
      <c r="AB23" s="69">
        <v>5</v>
      </c>
      <c r="AC23" s="69">
        <v>5</v>
      </c>
      <c r="AD23" s="69">
        <v>5</v>
      </c>
      <c r="AE23" s="69">
        <v>5</v>
      </c>
      <c r="AF23" s="69">
        <v>16.516887863154587</v>
      </c>
      <c r="AG23" s="69">
        <v>16.516887863154587</v>
      </c>
      <c r="AH23" s="69">
        <v>16.516887863154587</v>
      </c>
      <c r="AI23" s="69">
        <v>16.516887863154587</v>
      </c>
      <c r="AJ23" s="69">
        <v>16.389426801204877</v>
      </c>
      <c r="AK23" s="69">
        <v>16.001056789255525</v>
      </c>
      <c r="AL23" s="236"/>
      <c r="AM23" s="69">
        <v>5</v>
      </c>
      <c r="AN23" s="69">
        <v>5</v>
      </c>
      <c r="AO23" s="69">
        <v>5</v>
      </c>
      <c r="AP23" s="69">
        <v>5</v>
      </c>
      <c r="AQ23" s="69">
        <v>10</v>
      </c>
      <c r="AR23" s="69">
        <v>10</v>
      </c>
      <c r="AS23" s="69">
        <v>10</v>
      </c>
      <c r="AT23" s="69">
        <v>10</v>
      </c>
      <c r="AU23" s="69">
        <v>10</v>
      </c>
      <c r="AV23" s="69">
        <v>10</v>
      </c>
      <c r="AW23" s="69">
        <v>33.033775726309173</v>
      </c>
      <c r="AX23" s="69">
        <v>33.033775726309173</v>
      </c>
      <c r="AY23" s="69">
        <v>32.390483590460406</v>
      </c>
      <c r="AZ23" s="89"/>
      <c r="BA23" s="10" t="s">
        <v>17</v>
      </c>
      <c r="BB23" s="13">
        <f t="shared" si="9"/>
        <v>10</v>
      </c>
      <c r="BC23" s="13">
        <f t="shared" si="9"/>
        <v>10</v>
      </c>
      <c r="BD23" s="13">
        <f t="shared" si="9"/>
        <v>10</v>
      </c>
      <c r="BE23" s="13">
        <f t="shared" si="9"/>
        <v>15</v>
      </c>
      <c r="BF23" s="13">
        <f t="shared" si="9"/>
        <v>15</v>
      </c>
      <c r="BG23" s="13">
        <f t="shared" si="9"/>
        <v>15</v>
      </c>
      <c r="BH23" s="13">
        <f t="shared" si="9"/>
        <v>66.067551452618346</v>
      </c>
      <c r="BI23" s="13">
        <f t="shared" si="9"/>
        <v>62.103225192875477</v>
      </c>
      <c r="BJ23" s="212"/>
      <c r="BK23" s="208"/>
      <c r="BL23" s="301"/>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295"/>
      <c r="CL23" s="13"/>
      <c r="CM23" s="13"/>
      <c r="CN23" s="13"/>
    </row>
    <row r="24" spans="2:102" ht="12" customHeight="1" x14ac:dyDescent="0.3">
      <c r="B24" s="10" t="s">
        <v>18</v>
      </c>
      <c r="C24" s="69">
        <v>195</v>
      </c>
      <c r="D24" s="69">
        <v>215</v>
      </c>
      <c r="E24" s="69">
        <v>230</v>
      </c>
      <c r="F24" s="69">
        <v>225</v>
      </c>
      <c r="G24" s="69">
        <v>215</v>
      </c>
      <c r="H24" s="69">
        <v>215</v>
      </c>
      <c r="I24" s="391">
        <v>219.86631505225523</v>
      </c>
      <c r="J24" s="391">
        <v>178.6467024143131</v>
      </c>
      <c r="K24" s="211">
        <f t="shared" si="0"/>
        <v>2.2634023498861566E-2</v>
      </c>
      <c r="L24" s="211">
        <f t="shared" si="0"/>
        <v>-0.18747579695482475</v>
      </c>
      <c r="M24" s="88"/>
      <c r="N24" s="69">
        <v>60</v>
      </c>
      <c r="O24" s="69">
        <v>50</v>
      </c>
      <c r="P24" s="69">
        <v>65</v>
      </c>
      <c r="Q24" s="69">
        <v>55</v>
      </c>
      <c r="R24" s="69">
        <v>60</v>
      </c>
      <c r="S24" s="69">
        <v>50</v>
      </c>
      <c r="T24" s="69">
        <v>50</v>
      </c>
      <c r="U24" s="69">
        <v>55</v>
      </c>
      <c r="V24" s="69">
        <v>70</v>
      </c>
      <c r="W24" s="69">
        <v>50</v>
      </c>
      <c r="X24" s="69">
        <v>55</v>
      </c>
      <c r="Y24" s="69">
        <v>50</v>
      </c>
      <c r="Z24" s="69">
        <v>60</v>
      </c>
      <c r="AA24" s="69">
        <v>50</v>
      </c>
      <c r="AB24" s="69">
        <v>50</v>
      </c>
      <c r="AC24" s="69">
        <v>50</v>
      </c>
      <c r="AD24" s="69">
        <v>60</v>
      </c>
      <c r="AE24" s="69">
        <v>50</v>
      </c>
      <c r="AF24" s="69">
        <v>32.97982486076986</v>
      </c>
      <c r="AG24" s="69">
        <v>81.348657950293543</v>
      </c>
      <c r="AH24" s="69">
        <v>42.752840759302174</v>
      </c>
      <c r="AI24" s="69">
        <v>62.784991481889669</v>
      </c>
      <c r="AJ24" s="69">
        <v>55.972137849916294</v>
      </c>
      <c r="AK24" s="69">
        <v>19.508397033642414</v>
      </c>
      <c r="AL24" s="236"/>
      <c r="AM24" s="69">
        <v>105</v>
      </c>
      <c r="AN24" s="69">
        <v>110</v>
      </c>
      <c r="AO24" s="69">
        <v>120</v>
      </c>
      <c r="AP24" s="69">
        <v>110</v>
      </c>
      <c r="AQ24" s="69">
        <v>105</v>
      </c>
      <c r="AR24" s="69">
        <v>120</v>
      </c>
      <c r="AS24" s="69">
        <v>105</v>
      </c>
      <c r="AT24" s="69">
        <v>110</v>
      </c>
      <c r="AU24" s="69">
        <v>100</v>
      </c>
      <c r="AV24" s="69">
        <v>110</v>
      </c>
      <c r="AW24" s="69">
        <v>114.3284828110634</v>
      </c>
      <c r="AX24" s="69">
        <v>105.53783224119184</v>
      </c>
      <c r="AY24" s="69">
        <v>75.480534883558704</v>
      </c>
      <c r="AZ24" s="89"/>
      <c r="BA24" s="10" t="s">
        <v>18</v>
      </c>
      <c r="BB24" s="13">
        <f t="shared" si="9"/>
        <v>195</v>
      </c>
      <c r="BC24" s="13">
        <f t="shared" si="9"/>
        <v>215</v>
      </c>
      <c r="BD24" s="13">
        <f t="shared" si="9"/>
        <v>230</v>
      </c>
      <c r="BE24" s="13">
        <f t="shared" si="9"/>
        <v>225</v>
      </c>
      <c r="BF24" s="13">
        <f t="shared" si="9"/>
        <v>215</v>
      </c>
      <c r="BG24" s="13">
        <f t="shared" si="9"/>
        <v>215</v>
      </c>
      <c r="BH24" s="13">
        <f t="shared" si="9"/>
        <v>219.86631505225523</v>
      </c>
      <c r="BI24" s="13">
        <f t="shared" si="9"/>
        <v>178.6467024143131</v>
      </c>
      <c r="BJ24" s="212"/>
      <c r="BK24" s="208"/>
      <c r="BL24" s="27"/>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4"/>
      <c r="CL24" s="13"/>
      <c r="CM24" s="13"/>
      <c r="CN24" s="13"/>
    </row>
    <row r="25" spans="2:102" ht="12" customHeight="1" x14ac:dyDescent="0.3">
      <c r="B25" s="52" t="s">
        <v>19</v>
      </c>
      <c r="C25" s="83">
        <v>165</v>
      </c>
      <c r="D25" s="83">
        <v>155</v>
      </c>
      <c r="E25" s="83">
        <v>140</v>
      </c>
      <c r="F25" s="83">
        <v>160</v>
      </c>
      <c r="G25" s="83">
        <v>170</v>
      </c>
      <c r="H25" s="83">
        <v>180</v>
      </c>
      <c r="I25" s="393">
        <v>203.77937033664017</v>
      </c>
      <c r="J25" s="393">
        <v>148.31701158666385</v>
      </c>
      <c r="K25" s="214">
        <f t="shared" si="0"/>
        <v>0.13210761298133433</v>
      </c>
      <c r="L25" s="214">
        <f t="shared" si="0"/>
        <v>-0.27216866289435193</v>
      </c>
      <c r="M25" s="88"/>
      <c r="N25" s="83">
        <v>40</v>
      </c>
      <c r="O25" s="83">
        <v>40</v>
      </c>
      <c r="P25" s="83">
        <v>35</v>
      </c>
      <c r="Q25" s="83">
        <v>35</v>
      </c>
      <c r="R25" s="83">
        <v>35</v>
      </c>
      <c r="S25" s="83">
        <v>35</v>
      </c>
      <c r="T25" s="83">
        <v>40</v>
      </c>
      <c r="U25" s="83">
        <v>40</v>
      </c>
      <c r="V25" s="83">
        <v>40</v>
      </c>
      <c r="W25" s="83">
        <v>40</v>
      </c>
      <c r="X25" s="83">
        <v>40</v>
      </c>
      <c r="Y25" s="83">
        <v>45</v>
      </c>
      <c r="Z25" s="83">
        <v>45</v>
      </c>
      <c r="AA25" s="83">
        <v>45</v>
      </c>
      <c r="AB25" s="83">
        <v>45</v>
      </c>
      <c r="AC25" s="83">
        <v>45</v>
      </c>
      <c r="AD25" s="83">
        <v>45</v>
      </c>
      <c r="AE25" s="83">
        <v>45</v>
      </c>
      <c r="AF25" s="83">
        <v>48.68378943365714</v>
      </c>
      <c r="AG25" s="83">
        <v>48.68378943365714</v>
      </c>
      <c r="AH25" s="83">
        <v>48.68378943365714</v>
      </c>
      <c r="AI25" s="83">
        <v>57.728002035668737</v>
      </c>
      <c r="AJ25" s="83">
        <v>33.897661733809031</v>
      </c>
      <c r="AK25" s="83">
        <v>34.613153381852911</v>
      </c>
      <c r="AL25" s="236"/>
      <c r="AM25" s="83">
        <v>75</v>
      </c>
      <c r="AN25" s="83">
        <v>80</v>
      </c>
      <c r="AO25" s="83">
        <v>70</v>
      </c>
      <c r="AP25" s="83">
        <v>70</v>
      </c>
      <c r="AQ25" s="83">
        <v>80</v>
      </c>
      <c r="AR25" s="83">
        <v>80</v>
      </c>
      <c r="AS25" s="83">
        <v>85</v>
      </c>
      <c r="AT25" s="83">
        <v>90</v>
      </c>
      <c r="AU25" s="83">
        <v>90</v>
      </c>
      <c r="AV25" s="83">
        <v>90</v>
      </c>
      <c r="AW25" s="83">
        <v>97.367578867314279</v>
      </c>
      <c r="AX25" s="83">
        <v>106.41179146932588</v>
      </c>
      <c r="AY25" s="83">
        <v>68.510815115661941</v>
      </c>
      <c r="AZ25" s="89"/>
      <c r="BA25" s="52" t="s">
        <v>19</v>
      </c>
      <c r="BB25" s="54">
        <f t="shared" si="9"/>
        <v>165</v>
      </c>
      <c r="BC25" s="54">
        <f t="shared" si="9"/>
        <v>155</v>
      </c>
      <c r="BD25" s="54">
        <f t="shared" si="9"/>
        <v>140</v>
      </c>
      <c r="BE25" s="54">
        <f t="shared" si="9"/>
        <v>160</v>
      </c>
      <c r="BF25" s="54">
        <f t="shared" si="9"/>
        <v>170</v>
      </c>
      <c r="BG25" s="54">
        <f t="shared" si="9"/>
        <v>180</v>
      </c>
      <c r="BH25" s="54">
        <f t="shared" si="9"/>
        <v>203.77937033664017</v>
      </c>
      <c r="BI25" s="54">
        <f t="shared" si="9"/>
        <v>148.31701158666385</v>
      </c>
      <c r="BJ25" s="216"/>
      <c r="BK25" s="217"/>
      <c r="BL25" s="27"/>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199"/>
      <c r="CL25" s="54"/>
      <c r="CM25" s="54"/>
      <c r="CN25" s="54"/>
      <c r="CO25" s="54"/>
      <c r="CP25" s="54"/>
      <c r="CQ25" s="54"/>
      <c r="CR25" s="54"/>
      <c r="CS25" s="54"/>
      <c r="CT25" s="54"/>
      <c r="CU25" s="54"/>
      <c r="CV25" s="54"/>
      <c r="CW25" s="54"/>
      <c r="CX25" s="54"/>
    </row>
    <row r="26" spans="2:102" ht="12" customHeight="1" x14ac:dyDescent="0.3">
      <c r="B26" s="20" t="s">
        <v>13</v>
      </c>
      <c r="C26" s="80">
        <v>50</v>
      </c>
      <c r="D26" s="80">
        <v>65</v>
      </c>
      <c r="E26" s="80">
        <v>205</v>
      </c>
      <c r="F26" s="80">
        <v>215</v>
      </c>
      <c r="G26" s="80">
        <v>100</v>
      </c>
      <c r="H26" s="80">
        <v>235</v>
      </c>
      <c r="I26" s="390">
        <v>218.82799632930983</v>
      </c>
      <c r="J26" s="390">
        <v>122.35911869885157</v>
      </c>
      <c r="K26" s="209">
        <f t="shared" si="0"/>
        <v>-6.881703689655394E-2</v>
      </c>
      <c r="L26" s="209">
        <f t="shared" si="0"/>
        <v>-0.44084339869055966</v>
      </c>
      <c r="M26" s="88"/>
      <c r="N26" s="80">
        <v>15</v>
      </c>
      <c r="O26" s="80">
        <v>15</v>
      </c>
      <c r="P26" s="80">
        <v>55</v>
      </c>
      <c r="Q26" s="80">
        <v>50</v>
      </c>
      <c r="R26" s="80">
        <v>50</v>
      </c>
      <c r="S26" s="50">
        <v>50</v>
      </c>
      <c r="T26" s="50">
        <v>55</v>
      </c>
      <c r="U26" s="50">
        <v>60</v>
      </c>
      <c r="V26" s="50">
        <v>55</v>
      </c>
      <c r="W26" s="50">
        <v>55</v>
      </c>
      <c r="X26" s="50">
        <v>35</v>
      </c>
      <c r="Y26" s="50">
        <v>15</v>
      </c>
      <c r="Z26" s="50">
        <v>25</v>
      </c>
      <c r="AA26" s="50">
        <v>25</v>
      </c>
      <c r="AB26" s="50">
        <v>55</v>
      </c>
      <c r="AC26" s="50">
        <v>55</v>
      </c>
      <c r="AD26" s="50">
        <v>55</v>
      </c>
      <c r="AE26" s="50">
        <v>55</v>
      </c>
      <c r="AF26" s="50">
        <v>54.706999082327457</v>
      </c>
      <c r="AG26" s="50">
        <v>54.706999082327457</v>
      </c>
      <c r="AH26" s="50">
        <v>54.706999082327457</v>
      </c>
      <c r="AI26" s="50">
        <v>54.706999082327457</v>
      </c>
      <c r="AJ26" s="80">
        <v>37.645845300589883</v>
      </c>
      <c r="AK26" s="80">
        <v>28.781868640043726</v>
      </c>
      <c r="AL26" s="236"/>
      <c r="AM26" s="80">
        <v>35</v>
      </c>
      <c r="AN26" s="80">
        <v>30</v>
      </c>
      <c r="AO26" s="80">
        <v>105</v>
      </c>
      <c r="AP26" s="80">
        <v>100</v>
      </c>
      <c r="AQ26" s="80">
        <v>115</v>
      </c>
      <c r="AR26" s="80">
        <v>110</v>
      </c>
      <c r="AS26" s="80">
        <v>50</v>
      </c>
      <c r="AT26" s="80">
        <v>50</v>
      </c>
      <c r="AU26" s="80">
        <v>110</v>
      </c>
      <c r="AV26" s="80">
        <v>110</v>
      </c>
      <c r="AW26" s="80">
        <v>109.41399816465491</v>
      </c>
      <c r="AX26" s="80">
        <v>109.41399816465491</v>
      </c>
      <c r="AY26" s="80">
        <v>66.427713940633609</v>
      </c>
      <c r="AZ26" s="89"/>
      <c r="BA26" s="20" t="s">
        <v>13</v>
      </c>
      <c r="BB26" s="50">
        <f t="shared" si="9"/>
        <v>50</v>
      </c>
      <c r="BC26" s="50">
        <f t="shared" si="9"/>
        <v>65</v>
      </c>
      <c r="BD26" s="50">
        <f t="shared" si="9"/>
        <v>205</v>
      </c>
      <c r="BE26" s="50">
        <f t="shared" si="9"/>
        <v>215</v>
      </c>
      <c r="BF26" s="50">
        <f t="shared" si="9"/>
        <v>100</v>
      </c>
      <c r="BG26" s="50">
        <f t="shared" si="9"/>
        <v>235</v>
      </c>
      <c r="BH26" s="50">
        <f t="shared" si="9"/>
        <v>218.82799632930983</v>
      </c>
      <c r="BI26" s="50">
        <f>J26</f>
        <v>122.35911869885157</v>
      </c>
      <c r="BJ26" s="210">
        <f t="shared" si="4"/>
        <v>-6.881703689655394E-2</v>
      </c>
      <c r="BK26" s="210">
        <f>L26</f>
        <v>-0.44084339869055966</v>
      </c>
      <c r="BL26" s="198"/>
      <c r="BM26" s="50">
        <f t="shared" ref="BM26:CJ26" si="10">N26</f>
        <v>15</v>
      </c>
      <c r="BN26" s="50">
        <f t="shared" si="10"/>
        <v>15</v>
      </c>
      <c r="BO26" s="50">
        <f t="shared" si="10"/>
        <v>55</v>
      </c>
      <c r="BP26" s="50">
        <f t="shared" si="10"/>
        <v>50</v>
      </c>
      <c r="BQ26" s="50">
        <f t="shared" si="10"/>
        <v>50</v>
      </c>
      <c r="BR26" s="50">
        <f t="shared" si="10"/>
        <v>50</v>
      </c>
      <c r="BS26" s="50">
        <f t="shared" si="10"/>
        <v>55</v>
      </c>
      <c r="BT26" s="50">
        <f t="shared" si="10"/>
        <v>60</v>
      </c>
      <c r="BU26" s="50">
        <f t="shared" si="10"/>
        <v>55</v>
      </c>
      <c r="BV26" s="50">
        <f t="shared" si="10"/>
        <v>55</v>
      </c>
      <c r="BW26" s="50">
        <f t="shared" si="10"/>
        <v>35</v>
      </c>
      <c r="BX26" s="50">
        <f t="shared" si="10"/>
        <v>15</v>
      </c>
      <c r="BY26" s="50">
        <f t="shared" si="10"/>
        <v>25</v>
      </c>
      <c r="BZ26" s="50">
        <f t="shared" si="10"/>
        <v>25</v>
      </c>
      <c r="CA26" s="50">
        <f t="shared" si="10"/>
        <v>55</v>
      </c>
      <c r="CB26" s="50">
        <f t="shared" si="10"/>
        <v>55</v>
      </c>
      <c r="CC26" s="50">
        <f t="shared" si="10"/>
        <v>55</v>
      </c>
      <c r="CD26" s="50">
        <f t="shared" si="10"/>
        <v>55</v>
      </c>
      <c r="CE26" s="50">
        <f t="shared" si="10"/>
        <v>54.706999082327457</v>
      </c>
      <c r="CF26" s="50">
        <f t="shared" si="10"/>
        <v>54.706999082327457</v>
      </c>
      <c r="CG26" s="50">
        <f t="shared" si="10"/>
        <v>54.706999082327457</v>
      </c>
      <c r="CH26" s="50">
        <f t="shared" si="10"/>
        <v>54.706999082327457</v>
      </c>
      <c r="CI26" s="50">
        <f t="shared" si="10"/>
        <v>37.645845300589883</v>
      </c>
      <c r="CJ26" s="50">
        <f t="shared" si="10"/>
        <v>28.781868640043726</v>
      </c>
      <c r="CK26" s="8"/>
      <c r="CL26" s="50">
        <f t="shared" ref="CL26:CX26" si="11">AM26</f>
        <v>35</v>
      </c>
      <c r="CM26" s="50">
        <f t="shared" si="11"/>
        <v>30</v>
      </c>
      <c r="CN26" s="50">
        <f t="shared" si="11"/>
        <v>105</v>
      </c>
      <c r="CO26" s="50">
        <f t="shared" si="11"/>
        <v>100</v>
      </c>
      <c r="CP26" s="50">
        <f t="shared" si="11"/>
        <v>115</v>
      </c>
      <c r="CQ26" s="50">
        <f t="shared" si="11"/>
        <v>110</v>
      </c>
      <c r="CR26" s="50">
        <f t="shared" si="11"/>
        <v>50</v>
      </c>
      <c r="CS26" s="50">
        <f t="shared" si="11"/>
        <v>50</v>
      </c>
      <c r="CT26" s="50">
        <f t="shared" si="11"/>
        <v>110</v>
      </c>
      <c r="CU26" s="50">
        <f t="shared" si="11"/>
        <v>110</v>
      </c>
      <c r="CV26" s="50">
        <f t="shared" si="11"/>
        <v>109.41399816465491</v>
      </c>
      <c r="CW26" s="50">
        <f t="shared" si="11"/>
        <v>109.41399816465491</v>
      </c>
      <c r="CX26" s="50">
        <f t="shared" si="11"/>
        <v>66.427713940633609</v>
      </c>
    </row>
    <row r="27" spans="2:102" s="48" customFormat="1" ht="12" customHeight="1" x14ac:dyDescent="0.3">
      <c r="B27" s="10" t="s">
        <v>15</v>
      </c>
      <c r="C27" s="69">
        <v>40</v>
      </c>
      <c r="D27" s="69">
        <v>25</v>
      </c>
      <c r="E27" s="69">
        <v>-25</v>
      </c>
      <c r="F27" s="69">
        <v>90</v>
      </c>
      <c r="G27" s="69">
        <v>55</v>
      </c>
      <c r="H27" s="69">
        <v>55</v>
      </c>
      <c r="I27" s="391">
        <v>29.756842744181988</v>
      </c>
      <c r="J27" s="391">
        <v>8.2826806671670425</v>
      </c>
      <c r="K27" s="211">
        <f t="shared" si="0"/>
        <v>-0.45896649556032754</v>
      </c>
      <c r="L27" s="211">
        <f t="shared" si="0"/>
        <v>-0.72165458753898015</v>
      </c>
      <c r="M27" s="88"/>
      <c r="N27" s="69">
        <v>5</v>
      </c>
      <c r="O27" s="69">
        <v>5</v>
      </c>
      <c r="P27" s="69">
        <v>-5</v>
      </c>
      <c r="Q27" s="69">
        <v>-5</v>
      </c>
      <c r="R27" s="69">
        <v>-5</v>
      </c>
      <c r="S27" s="69">
        <v>-5</v>
      </c>
      <c r="T27" s="69">
        <v>20</v>
      </c>
      <c r="U27" s="69">
        <v>25</v>
      </c>
      <c r="V27" s="69">
        <v>20</v>
      </c>
      <c r="W27" s="69">
        <v>20</v>
      </c>
      <c r="X27" s="69">
        <v>15</v>
      </c>
      <c r="Y27" s="69">
        <v>15</v>
      </c>
      <c r="Z27" s="69">
        <v>15</v>
      </c>
      <c r="AA27" s="69">
        <v>15</v>
      </c>
      <c r="AB27" s="69">
        <v>15</v>
      </c>
      <c r="AC27" s="69">
        <v>15</v>
      </c>
      <c r="AD27" s="69">
        <v>15</v>
      </c>
      <c r="AE27" s="69">
        <v>15</v>
      </c>
      <c r="AF27" s="69">
        <v>7.439210686045497</v>
      </c>
      <c r="AG27" s="69">
        <v>7.439210686045497</v>
      </c>
      <c r="AH27" s="69">
        <v>7.439210686045497</v>
      </c>
      <c r="AI27" s="69">
        <v>7.439210686045497</v>
      </c>
      <c r="AJ27" s="69">
        <v>5.6645004051013252</v>
      </c>
      <c r="AK27" s="69">
        <v>5.250366371742972</v>
      </c>
      <c r="AL27" s="236"/>
      <c r="AM27" s="69">
        <v>15</v>
      </c>
      <c r="AN27" s="69">
        <v>10</v>
      </c>
      <c r="AO27" s="69">
        <v>-10</v>
      </c>
      <c r="AP27" s="67">
        <v>-10</v>
      </c>
      <c r="AQ27" s="69">
        <v>45</v>
      </c>
      <c r="AR27" s="69">
        <v>40</v>
      </c>
      <c r="AS27" s="69">
        <v>30</v>
      </c>
      <c r="AT27" s="69">
        <v>30</v>
      </c>
      <c r="AU27" s="69">
        <v>30</v>
      </c>
      <c r="AV27" s="69">
        <v>30</v>
      </c>
      <c r="AW27" s="69">
        <v>14.878421372090994</v>
      </c>
      <c r="AX27" s="69">
        <v>14.878421372090994</v>
      </c>
      <c r="AY27" s="69">
        <v>10.914866776844297</v>
      </c>
      <c r="AZ27" s="89"/>
      <c r="BA27" s="10" t="s">
        <v>15</v>
      </c>
      <c r="BB27" s="13">
        <f t="shared" si="9"/>
        <v>40</v>
      </c>
      <c r="BC27" s="13">
        <f t="shared" si="9"/>
        <v>25</v>
      </c>
      <c r="BD27" s="13">
        <f t="shared" si="9"/>
        <v>-25</v>
      </c>
      <c r="BE27" s="13">
        <f t="shared" si="9"/>
        <v>90</v>
      </c>
      <c r="BF27" s="13">
        <f t="shared" si="9"/>
        <v>55</v>
      </c>
      <c r="BG27" s="13">
        <f t="shared" si="9"/>
        <v>55</v>
      </c>
      <c r="BH27" s="13">
        <f t="shared" si="9"/>
        <v>29.756842744181988</v>
      </c>
      <c r="BI27" s="13">
        <f t="shared" si="9"/>
        <v>8.2826806671670425</v>
      </c>
      <c r="BJ27" s="212"/>
      <c r="BK27" s="208"/>
      <c r="BL27" s="27"/>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295"/>
      <c r="CL27" s="13"/>
      <c r="CM27" s="13"/>
      <c r="CN27" s="13"/>
    </row>
    <row r="28" spans="2:102" s="48" customFormat="1" ht="12" customHeight="1" x14ac:dyDescent="0.3">
      <c r="B28" s="10" t="s">
        <v>16</v>
      </c>
      <c r="C28" s="69">
        <v>-45</v>
      </c>
      <c r="D28" s="69">
        <v>-15</v>
      </c>
      <c r="E28" s="69">
        <v>70</v>
      </c>
      <c r="F28" s="69">
        <v>10</v>
      </c>
      <c r="G28" s="69">
        <v>5</v>
      </c>
      <c r="H28" s="69">
        <v>20</v>
      </c>
      <c r="I28" s="391">
        <v>13.816563051472052</v>
      </c>
      <c r="J28" s="391">
        <v>13.151794142087901</v>
      </c>
      <c r="K28" s="211">
        <f t="shared" si="0"/>
        <v>-0.30917184742639736</v>
      </c>
      <c r="L28" s="211">
        <f t="shared" si="0"/>
        <v>-4.8113912765977207E-2</v>
      </c>
      <c r="M28" s="88"/>
      <c r="N28" s="69">
        <v>-5</v>
      </c>
      <c r="O28" s="69">
        <v>-5</v>
      </c>
      <c r="P28" s="69">
        <v>20</v>
      </c>
      <c r="Q28" s="69">
        <v>20</v>
      </c>
      <c r="R28" s="69">
        <v>20</v>
      </c>
      <c r="S28" s="69">
        <v>20</v>
      </c>
      <c r="T28" s="69">
        <v>5</v>
      </c>
      <c r="U28" s="69">
        <v>5</v>
      </c>
      <c r="V28" s="69">
        <v>5</v>
      </c>
      <c r="W28" s="69">
        <v>5</v>
      </c>
      <c r="X28" s="69">
        <v>0</v>
      </c>
      <c r="Y28" s="69">
        <v>0</v>
      </c>
      <c r="Z28" s="69">
        <v>0</v>
      </c>
      <c r="AA28" s="69">
        <v>0</v>
      </c>
      <c r="AB28" s="69">
        <v>5</v>
      </c>
      <c r="AC28" s="69">
        <v>5</v>
      </c>
      <c r="AD28" s="69">
        <v>5</v>
      </c>
      <c r="AE28" s="69">
        <v>5</v>
      </c>
      <c r="AF28" s="69">
        <v>3.454140762868013</v>
      </c>
      <c r="AG28" s="69">
        <v>3.454140762868013</v>
      </c>
      <c r="AH28" s="69">
        <v>3.454140762868013</v>
      </c>
      <c r="AI28" s="69">
        <v>3.454140762868013</v>
      </c>
      <c r="AJ28" s="69">
        <v>5.0154670790569646</v>
      </c>
      <c r="AK28" s="69">
        <v>4.3578773719525694</v>
      </c>
      <c r="AL28" s="236"/>
      <c r="AM28" s="69">
        <v>-5</v>
      </c>
      <c r="AN28" s="69">
        <v>-10</v>
      </c>
      <c r="AO28" s="69">
        <v>40</v>
      </c>
      <c r="AP28" s="69">
        <v>40</v>
      </c>
      <c r="AQ28" s="69">
        <v>10</v>
      </c>
      <c r="AR28" s="69">
        <v>10</v>
      </c>
      <c r="AS28" s="69">
        <v>0</v>
      </c>
      <c r="AT28" s="69">
        <v>0</v>
      </c>
      <c r="AU28" s="69">
        <v>10</v>
      </c>
      <c r="AV28" s="69">
        <v>10</v>
      </c>
      <c r="AW28" s="69">
        <v>6.9082815257360259</v>
      </c>
      <c r="AX28" s="69">
        <v>6.9082815257360259</v>
      </c>
      <c r="AY28" s="69">
        <v>9.3733444510095332</v>
      </c>
      <c r="AZ28" s="89"/>
      <c r="BA28" s="10" t="s">
        <v>16</v>
      </c>
      <c r="BB28" s="13">
        <f t="shared" si="9"/>
        <v>-45</v>
      </c>
      <c r="BC28" s="13">
        <f t="shared" si="9"/>
        <v>-15</v>
      </c>
      <c r="BD28" s="13">
        <f t="shared" si="9"/>
        <v>70</v>
      </c>
      <c r="BE28" s="13">
        <f t="shared" si="9"/>
        <v>10</v>
      </c>
      <c r="BF28" s="13">
        <f t="shared" si="9"/>
        <v>5</v>
      </c>
      <c r="BG28" s="13">
        <f t="shared" si="9"/>
        <v>20</v>
      </c>
      <c r="BH28" s="13">
        <f t="shared" si="9"/>
        <v>13.816563051472052</v>
      </c>
      <c r="BI28" s="13">
        <f t="shared" si="9"/>
        <v>13.151794142087901</v>
      </c>
      <c r="BJ28" s="212"/>
      <c r="BK28" s="208"/>
      <c r="BL28" s="27"/>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295"/>
      <c r="CL28" s="13"/>
      <c r="CM28" s="13"/>
      <c r="CN28" s="13"/>
    </row>
    <row r="29" spans="2:102" s="48" customFormat="1" ht="12" customHeight="1" x14ac:dyDescent="0.3">
      <c r="B29" s="10" t="s">
        <v>17</v>
      </c>
      <c r="C29" s="69">
        <v>10</v>
      </c>
      <c r="D29" s="69">
        <v>-35</v>
      </c>
      <c r="E29" s="69">
        <v>5</v>
      </c>
      <c r="F29" s="69">
        <v>0</v>
      </c>
      <c r="G29" s="69">
        <v>-40</v>
      </c>
      <c r="H29" s="69">
        <v>5</v>
      </c>
      <c r="I29" s="391">
        <v>6.5179416857432164</v>
      </c>
      <c r="J29" s="391">
        <v>6.1920446014560557</v>
      </c>
      <c r="K29" s="211">
        <f t="shared" si="0"/>
        <v>0.30358833714864319</v>
      </c>
      <c r="L29" s="211">
        <f t="shared" si="0"/>
        <v>-4.9999999999999933E-2</v>
      </c>
      <c r="M29" s="88"/>
      <c r="N29" s="69">
        <v>-10</v>
      </c>
      <c r="O29" s="69">
        <v>-10</v>
      </c>
      <c r="P29" s="69">
        <v>0</v>
      </c>
      <c r="Q29" s="69">
        <v>0</v>
      </c>
      <c r="R29" s="69">
        <v>0</v>
      </c>
      <c r="S29" s="69">
        <v>0</v>
      </c>
      <c r="T29" s="69">
        <v>0</v>
      </c>
      <c r="U29" s="69">
        <v>0</v>
      </c>
      <c r="V29" s="69">
        <v>0</v>
      </c>
      <c r="W29" s="69">
        <v>0</v>
      </c>
      <c r="X29" s="69">
        <v>0</v>
      </c>
      <c r="Y29" s="69">
        <v>-20</v>
      </c>
      <c r="Z29" s="69">
        <v>-10</v>
      </c>
      <c r="AA29" s="69">
        <v>-10</v>
      </c>
      <c r="AB29" s="69">
        <v>0</v>
      </c>
      <c r="AC29" s="69">
        <v>0</v>
      </c>
      <c r="AD29" s="69">
        <v>0</v>
      </c>
      <c r="AE29" s="69">
        <v>0</v>
      </c>
      <c r="AF29" s="69">
        <v>1.6294854214358041</v>
      </c>
      <c r="AG29" s="69">
        <v>1.6294854214358041</v>
      </c>
      <c r="AH29" s="69">
        <v>1.6294854214358041</v>
      </c>
      <c r="AI29" s="69">
        <v>1.6294854214358041</v>
      </c>
      <c r="AJ29" s="69">
        <v>1.6099315963785745</v>
      </c>
      <c r="AK29" s="69">
        <v>1.3003293663057716</v>
      </c>
      <c r="AL29" s="236"/>
      <c r="AM29" s="69">
        <v>-15</v>
      </c>
      <c r="AN29" s="69">
        <v>-20</v>
      </c>
      <c r="AO29" s="69">
        <v>0</v>
      </c>
      <c r="AP29" s="69">
        <v>0</v>
      </c>
      <c r="AQ29" s="69">
        <v>0</v>
      </c>
      <c r="AR29" s="69">
        <v>0</v>
      </c>
      <c r="AS29" s="69">
        <v>-20</v>
      </c>
      <c r="AT29" s="69">
        <v>-20</v>
      </c>
      <c r="AU29" s="69">
        <v>0</v>
      </c>
      <c r="AV29" s="69">
        <v>0</v>
      </c>
      <c r="AW29" s="69">
        <v>3.2589708428716082</v>
      </c>
      <c r="AX29" s="69">
        <v>3.2589708428716082</v>
      </c>
      <c r="AY29" s="69">
        <v>2.9102609626843461</v>
      </c>
      <c r="AZ29" s="89"/>
      <c r="BA29" s="10" t="s">
        <v>17</v>
      </c>
      <c r="BB29" s="13">
        <f t="shared" si="9"/>
        <v>10</v>
      </c>
      <c r="BC29" s="13">
        <f t="shared" si="9"/>
        <v>-35</v>
      </c>
      <c r="BD29" s="13">
        <f t="shared" si="9"/>
        <v>5</v>
      </c>
      <c r="BE29" s="13">
        <f t="shared" si="9"/>
        <v>0</v>
      </c>
      <c r="BF29" s="13">
        <f t="shared" si="9"/>
        <v>-40</v>
      </c>
      <c r="BG29" s="13">
        <f t="shared" si="9"/>
        <v>5</v>
      </c>
      <c r="BH29" s="13">
        <f t="shared" si="9"/>
        <v>6.5179416857432164</v>
      </c>
      <c r="BI29" s="13">
        <f t="shared" si="9"/>
        <v>6.1920446014560557</v>
      </c>
      <c r="BJ29" s="212"/>
      <c r="BK29" s="208"/>
      <c r="BL29" s="27"/>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295"/>
      <c r="CL29" s="13"/>
      <c r="CM29" s="13"/>
      <c r="CN29" s="13"/>
    </row>
    <row r="30" spans="2:102" ht="12" customHeight="1" x14ac:dyDescent="0.3">
      <c r="B30" s="10" t="s">
        <v>18</v>
      </c>
      <c r="C30" s="69">
        <v>80</v>
      </c>
      <c r="D30" s="69">
        <v>-5</v>
      </c>
      <c r="E30" s="69">
        <v>45</v>
      </c>
      <c r="F30" s="69">
        <v>80</v>
      </c>
      <c r="G30" s="69">
        <v>45</v>
      </c>
      <c r="H30" s="69">
        <v>10</v>
      </c>
      <c r="I30" s="391">
        <v>66.120736878098015</v>
      </c>
      <c r="J30" s="391">
        <v>38.670773278632026</v>
      </c>
      <c r="K30" s="211" t="str">
        <f t="shared" si="0"/>
        <v>&gt;±300%</v>
      </c>
      <c r="L30" s="211">
        <f t="shared" si="0"/>
        <v>-0.41514908779787929</v>
      </c>
      <c r="M30" s="88"/>
      <c r="N30" s="69">
        <v>0</v>
      </c>
      <c r="O30" s="69">
        <v>0</v>
      </c>
      <c r="P30" s="69">
        <v>10</v>
      </c>
      <c r="Q30" s="69">
        <v>10</v>
      </c>
      <c r="R30" s="69">
        <v>10</v>
      </c>
      <c r="S30" s="69">
        <v>10</v>
      </c>
      <c r="T30" s="13">
        <v>20</v>
      </c>
      <c r="U30" s="13">
        <v>20</v>
      </c>
      <c r="V30" s="13">
        <v>20</v>
      </c>
      <c r="W30" s="13">
        <v>20</v>
      </c>
      <c r="X30" s="13">
        <v>10</v>
      </c>
      <c r="Y30" s="13">
        <v>10</v>
      </c>
      <c r="Z30" s="13">
        <v>10</v>
      </c>
      <c r="AA30" s="13">
        <v>10</v>
      </c>
      <c r="AB30" s="13">
        <v>0</v>
      </c>
      <c r="AC30" s="13">
        <v>0</v>
      </c>
      <c r="AD30" s="13">
        <v>0</v>
      </c>
      <c r="AE30" s="13">
        <v>0</v>
      </c>
      <c r="AF30" s="69">
        <v>16.530184219524504</v>
      </c>
      <c r="AG30" s="69">
        <v>16.530184219524504</v>
      </c>
      <c r="AH30" s="69">
        <v>16.530184219524504</v>
      </c>
      <c r="AI30" s="69">
        <v>16.530184219524504</v>
      </c>
      <c r="AJ30" s="69">
        <v>11.203217199979182</v>
      </c>
      <c r="AK30" s="69">
        <v>6.397638167210439</v>
      </c>
      <c r="AL30" s="236"/>
      <c r="AM30" s="69">
        <v>-5</v>
      </c>
      <c r="AN30" s="69">
        <v>0</v>
      </c>
      <c r="AO30" s="69">
        <v>20</v>
      </c>
      <c r="AP30" s="69">
        <v>20</v>
      </c>
      <c r="AQ30" s="69">
        <v>40</v>
      </c>
      <c r="AR30" s="69">
        <v>40</v>
      </c>
      <c r="AS30" s="69">
        <v>20</v>
      </c>
      <c r="AT30" s="69">
        <v>20</v>
      </c>
      <c r="AU30" s="69">
        <v>0</v>
      </c>
      <c r="AV30" s="69">
        <v>0</v>
      </c>
      <c r="AW30" s="69">
        <v>33.060368439049007</v>
      </c>
      <c r="AX30" s="69">
        <v>33.060368439049007</v>
      </c>
      <c r="AY30" s="69">
        <v>17.60085536718962</v>
      </c>
      <c r="AZ30" s="89"/>
      <c r="BA30" s="10" t="s">
        <v>18</v>
      </c>
      <c r="BB30" s="13">
        <f t="shared" si="9"/>
        <v>80</v>
      </c>
      <c r="BC30" s="13">
        <f t="shared" si="9"/>
        <v>-5</v>
      </c>
      <c r="BD30" s="13">
        <f t="shared" si="9"/>
        <v>45</v>
      </c>
      <c r="BE30" s="13">
        <f t="shared" si="9"/>
        <v>80</v>
      </c>
      <c r="BF30" s="13">
        <f t="shared" si="9"/>
        <v>45</v>
      </c>
      <c r="BG30" s="13">
        <f t="shared" si="9"/>
        <v>10</v>
      </c>
      <c r="BH30" s="13">
        <f t="shared" si="9"/>
        <v>66.120736878098015</v>
      </c>
      <c r="BI30" s="13">
        <f t="shared" si="9"/>
        <v>38.670773278632026</v>
      </c>
      <c r="BJ30" s="212"/>
      <c r="BK30" s="208"/>
      <c r="BL30" s="27"/>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4"/>
      <c r="CL30" s="13"/>
      <c r="CM30" s="13"/>
      <c r="CN30" s="13"/>
    </row>
    <row r="31" spans="2:102" s="48" customFormat="1" ht="12" customHeight="1" x14ac:dyDescent="0.3">
      <c r="B31" s="52" t="s">
        <v>19</v>
      </c>
      <c r="C31" s="83">
        <v>-35</v>
      </c>
      <c r="D31" s="83">
        <v>95</v>
      </c>
      <c r="E31" s="83">
        <v>110</v>
      </c>
      <c r="F31" s="83">
        <v>35</v>
      </c>
      <c r="G31" s="83">
        <v>35</v>
      </c>
      <c r="H31" s="83">
        <v>145</v>
      </c>
      <c r="I31" s="393">
        <v>102.61591196981455</v>
      </c>
      <c r="J31" s="393">
        <v>56.061826009508557</v>
      </c>
      <c r="K31" s="214">
        <f t="shared" si="0"/>
        <v>-0.29230405538058934</v>
      </c>
      <c r="L31" s="214">
        <f t="shared" si="0"/>
        <v>-0.45367316887463149</v>
      </c>
      <c r="M31" s="88"/>
      <c r="N31" s="83">
        <v>25</v>
      </c>
      <c r="O31" s="83">
        <v>25</v>
      </c>
      <c r="P31" s="83">
        <v>30</v>
      </c>
      <c r="Q31" s="83">
        <v>25</v>
      </c>
      <c r="R31" s="83">
        <v>25</v>
      </c>
      <c r="S31" s="83">
        <v>25</v>
      </c>
      <c r="T31" s="54">
        <v>10</v>
      </c>
      <c r="U31" s="54">
        <v>10</v>
      </c>
      <c r="V31" s="54">
        <v>10</v>
      </c>
      <c r="W31" s="54">
        <v>10</v>
      </c>
      <c r="X31" s="54">
        <v>10</v>
      </c>
      <c r="Y31" s="54">
        <v>10</v>
      </c>
      <c r="Z31" s="54">
        <v>10</v>
      </c>
      <c r="AA31" s="54">
        <v>10</v>
      </c>
      <c r="AB31" s="54">
        <v>35</v>
      </c>
      <c r="AC31" s="54">
        <v>35</v>
      </c>
      <c r="AD31" s="54">
        <v>35</v>
      </c>
      <c r="AE31" s="54">
        <v>35</v>
      </c>
      <c r="AF31" s="83">
        <v>25.653977992453637</v>
      </c>
      <c r="AG31" s="83">
        <v>25.653977992453637</v>
      </c>
      <c r="AH31" s="83">
        <v>25.653977992453637</v>
      </c>
      <c r="AI31" s="83">
        <v>25.653977992453637</v>
      </c>
      <c r="AJ31" s="83">
        <v>14.152729020073835</v>
      </c>
      <c r="AK31" s="83">
        <v>11.475657362831974</v>
      </c>
      <c r="AL31" s="236"/>
      <c r="AM31" s="83">
        <v>45</v>
      </c>
      <c r="AN31" s="83">
        <v>50</v>
      </c>
      <c r="AO31" s="83">
        <v>55</v>
      </c>
      <c r="AP31" s="83">
        <v>50</v>
      </c>
      <c r="AQ31" s="83">
        <v>20</v>
      </c>
      <c r="AR31" s="83">
        <v>20</v>
      </c>
      <c r="AS31" s="83">
        <v>20</v>
      </c>
      <c r="AT31" s="83">
        <v>20</v>
      </c>
      <c r="AU31" s="83">
        <v>70</v>
      </c>
      <c r="AV31" s="83">
        <v>70</v>
      </c>
      <c r="AW31" s="83">
        <v>51.307955984907274</v>
      </c>
      <c r="AX31" s="83">
        <v>51.307955984907274</v>
      </c>
      <c r="AY31" s="83">
        <v>25.628386382905809</v>
      </c>
      <c r="AZ31" s="89"/>
      <c r="BA31" s="52" t="s">
        <v>19</v>
      </c>
      <c r="BB31" s="54">
        <f t="shared" si="9"/>
        <v>-35</v>
      </c>
      <c r="BC31" s="54">
        <f t="shared" si="9"/>
        <v>95</v>
      </c>
      <c r="BD31" s="54">
        <f t="shared" si="9"/>
        <v>110</v>
      </c>
      <c r="BE31" s="54">
        <f t="shared" si="9"/>
        <v>35</v>
      </c>
      <c r="BF31" s="54">
        <f t="shared" si="9"/>
        <v>35</v>
      </c>
      <c r="BG31" s="54">
        <f t="shared" si="9"/>
        <v>145</v>
      </c>
      <c r="BH31" s="54">
        <f t="shared" si="9"/>
        <v>102.61591196981455</v>
      </c>
      <c r="BI31" s="54">
        <f t="shared" si="9"/>
        <v>56.061826009508557</v>
      </c>
      <c r="BJ31" s="216"/>
      <c r="BK31" s="217"/>
      <c r="BL31" s="27"/>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199"/>
      <c r="CL31" s="54"/>
      <c r="CM31" s="54"/>
      <c r="CN31" s="54"/>
      <c r="CO31" s="54"/>
      <c r="CP31" s="54"/>
      <c r="CQ31" s="54"/>
      <c r="CR31" s="54"/>
      <c r="CS31" s="54"/>
      <c r="CT31" s="54"/>
      <c r="CU31" s="54"/>
      <c r="CV31" s="54"/>
      <c r="CW31" s="54"/>
      <c r="CX31" s="54"/>
    </row>
    <row r="32" spans="2:102" ht="12" customHeight="1" x14ac:dyDescent="0.3">
      <c r="B32" s="20" t="s">
        <v>10</v>
      </c>
      <c r="C32" s="80">
        <v>195</v>
      </c>
      <c r="D32" s="80">
        <v>215</v>
      </c>
      <c r="E32" s="80">
        <v>205</v>
      </c>
      <c r="F32" s="80">
        <v>195</v>
      </c>
      <c r="G32" s="80">
        <v>210</v>
      </c>
      <c r="H32" s="80">
        <v>205</v>
      </c>
      <c r="I32" s="390">
        <v>145.15191837168103</v>
      </c>
      <c r="J32" s="390">
        <v>136.41859848114711</v>
      </c>
      <c r="K32" s="209">
        <f t="shared" si="0"/>
        <v>-0.29194186160155589</v>
      </c>
      <c r="L32" s="209">
        <f t="shared" si="0"/>
        <v>-6.0166754862798877E-2</v>
      </c>
      <c r="M32" s="88"/>
      <c r="N32" s="80">
        <v>55</v>
      </c>
      <c r="O32" s="80">
        <v>60</v>
      </c>
      <c r="P32" s="80">
        <v>60</v>
      </c>
      <c r="Q32" s="80">
        <v>50</v>
      </c>
      <c r="R32" s="80">
        <v>50</v>
      </c>
      <c r="S32" s="80">
        <v>50</v>
      </c>
      <c r="T32" s="80">
        <v>50</v>
      </c>
      <c r="U32" s="80">
        <v>50</v>
      </c>
      <c r="V32" s="80">
        <v>50</v>
      </c>
      <c r="W32" s="80">
        <v>50</v>
      </c>
      <c r="X32" s="80">
        <v>55</v>
      </c>
      <c r="Y32" s="80">
        <v>50</v>
      </c>
      <c r="Z32" s="80">
        <v>50</v>
      </c>
      <c r="AA32" s="80">
        <v>65</v>
      </c>
      <c r="AB32" s="80">
        <v>55</v>
      </c>
      <c r="AC32" s="80">
        <v>50</v>
      </c>
      <c r="AD32" s="80">
        <v>50</v>
      </c>
      <c r="AE32" s="80">
        <v>55</v>
      </c>
      <c r="AF32" s="80">
        <v>35.089784719999997</v>
      </c>
      <c r="AG32" s="80">
        <v>35.739224099999994</v>
      </c>
      <c r="AH32" s="80">
        <v>37.529548059999996</v>
      </c>
      <c r="AI32" s="80">
        <v>36.166362800000002</v>
      </c>
      <c r="AJ32" s="80">
        <v>31.907778800000003</v>
      </c>
      <c r="AK32" s="80">
        <v>33.870432000000001</v>
      </c>
      <c r="AL32" s="236"/>
      <c r="AM32" s="80">
        <v>100</v>
      </c>
      <c r="AN32" s="80">
        <v>115</v>
      </c>
      <c r="AO32" s="80">
        <v>110</v>
      </c>
      <c r="AP32" s="80">
        <v>100</v>
      </c>
      <c r="AQ32" s="80">
        <v>100</v>
      </c>
      <c r="AR32" s="80">
        <v>100</v>
      </c>
      <c r="AS32" s="80">
        <v>105</v>
      </c>
      <c r="AT32" s="80">
        <v>115</v>
      </c>
      <c r="AU32" s="80">
        <v>105</v>
      </c>
      <c r="AV32" s="80">
        <v>105</v>
      </c>
      <c r="AW32" s="80">
        <v>70.829008819999984</v>
      </c>
      <c r="AX32" s="80">
        <v>73.695910859999998</v>
      </c>
      <c r="AY32" s="80">
        <v>65.778210800000011</v>
      </c>
      <c r="AZ32" s="89"/>
      <c r="BA32" s="20" t="s">
        <v>10</v>
      </c>
      <c r="BB32" s="50">
        <f t="shared" si="9"/>
        <v>195</v>
      </c>
      <c r="BC32" s="50">
        <f t="shared" si="9"/>
        <v>215</v>
      </c>
      <c r="BD32" s="50">
        <f t="shared" si="9"/>
        <v>205</v>
      </c>
      <c r="BE32" s="50">
        <f t="shared" si="9"/>
        <v>195</v>
      </c>
      <c r="BF32" s="50">
        <f t="shared" si="9"/>
        <v>210</v>
      </c>
      <c r="BG32" s="50">
        <f t="shared" si="9"/>
        <v>205</v>
      </c>
      <c r="BH32" s="50">
        <f t="shared" si="9"/>
        <v>145.15191837168103</v>
      </c>
      <c r="BI32" s="50">
        <f>J32</f>
        <v>136.41859848114711</v>
      </c>
      <c r="BJ32" s="210">
        <f t="shared" si="4"/>
        <v>-0.29194186160155589</v>
      </c>
      <c r="BK32" s="210">
        <f>L32</f>
        <v>-6.0166754862798877E-2</v>
      </c>
      <c r="BL32" s="198"/>
      <c r="BM32" s="50">
        <f t="shared" ref="BM32:CJ32" si="12">N32</f>
        <v>55</v>
      </c>
      <c r="BN32" s="50">
        <f t="shared" si="12"/>
        <v>60</v>
      </c>
      <c r="BO32" s="50">
        <f t="shared" si="12"/>
        <v>60</v>
      </c>
      <c r="BP32" s="50">
        <f t="shared" si="12"/>
        <v>50</v>
      </c>
      <c r="BQ32" s="50">
        <f t="shared" si="12"/>
        <v>50</v>
      </c>
      <c r="BR32" s="50">
        <f t="shared" si="12"/>
        <v>50</v>
      </c>
      <c r="BS32" s="50">
        <f t="shared" si="12"/>
        <v>50</v>
      </c>
      <c r="BT32" s="50">
        <f t="shared" si="12"/>
        <v>50</v>
      </c>
      <c r="BU32" s="50">
        <f t="shared" si="12"/>
        <v>50</v>
      </c>
      <c r="BV32" s="50">
        <f t="shared" si="12"/>
        <v>50</v>
      </c>
      <c r="BW32" s="50">
        <f t="shared" si="12"/>
        <v>55</v>
      </c>
      <c r="BX32" s="50">
        <f t="shared" si="12"/>
        <v>50</v>
      </c>
      <c r="BY32" s="50">
        <f t="shared" si="12"/>
        <v>50</v>
      </c>
      <c r="BZ32" s="50">
        <f t="shared" si="12"/>
        <v>65</v>
      </c>
      <c r="CA32" s="50">
        <f t="shared" si="12"/>
        <v>55</v>
      </c>
      <c r="CB32" s="50">
        <f t="shared" si="12"/>
        <v>50</v>
      </c>
      <c r="CC32" s="50">
        <f t="shared" si="12"/>
        <v>50</v>
      </c>
      <c r="CD32" s="50">
        <f t="shared" si="12"/>
        <v>55</v>
      </c>
      <c r="CE32" s="50">
        <f t="shared" si="12"/>
        <v>35.089784719999997</v>
      </c>
      <c r="CF32" s="50">
        <f t="shared" si="12"/>
        <v>35.739224099999994</v>
      </c>
      <c r="CG32" s="50">
        <f t="shared" si="12"/>
        <v>37.529548059999996</v>
      </c>
      <c r="CH32" s="50">
        <f t="shared" si="12"/>
        <v>36.166362800000002</v>
      </c>
      <c r="CI32" s="50">
        <f t="shared" si="12"/>
        <v>31.907778800000003</v>
      </c>
      <c r="CJ32" s="50">
        <f t="shared" si="12"/>
        <v>33.870432000000001</v>
      </c>
      <c r="CK32" s="8"/>
      <c r="CL32" s="50">
        <f t="shared" ref="CL32:CX32" si="13">AM32</f>
        <v>100</v>
      </c>
      <c r="CM32" s="50">
        <f t="shared" si="13"/>
        <v>115</v>
      </c>
      <c r="CN32" s="50">
        <f t="shared" si="13"/>
        <v>110</v>
      </c>
      <c r="CO32" s="50">
        <f t="shared" si="13"/>
        <v>100</v>
      </c>
      <c r="CP32" s="50">
        <f t="shared" si="13"/>
        <v>100</v>
      </c>
      <c r="CQ32" s="50">
        <f t="shared" si="13"/>
        <v>100</v>
      </c>
      <c r="CR32" s="50">
        <f t="shared" si="13"/>
        <v>105</v>
      </c>
      <c r="CS32" s="50">
        <f t="shared" si="13"/>
        <v>115</v>
      </c>
      <c r="CT32" s="50">
        <f t="shared" si="13"/>
        <v>105</v>
      </c>
      <c r="CU32" s="50">
        <f t="shared" si="13"/>
        <v>105</v>
      </c>
      <c r="CV32" s="50">
        <f t="shared" si="13"/>
        <v>70.829008819999984</v>
      </c>
      <c r="CW32" s="50">
        <f t="shared" si="13"/>
        <v>73.695910859999998</v>
      </c>
      <c r="CX32" s="50">
        <f t="shared" si="13"/>
        <v>65.778210800000011</v>
      </c>
    </row>
    <row r="33" spans="2:102" s="48" customFormat="1" ht="12" customHeight="1" x14ac:dyDescent="0.3">
      <c r="B33" s="10" t="s">
        <v>15</v>
      </c>
      <c r="C33" s="69">
        <v>10</v>
      </c>
      <c r="D33" s="69">
        <v>15</v>
      </c>
      <c r="E33" s="69">
        <v>15</v>
      </c>
      <c r="F33" s="69">
        <v>10</v>
      </c>
      <c r="G33" s="69">
        <v>15</v>
      </c>
      <c r="H33" s="69">
        <v>15</v>
      </c>
      <c r="I33" s="391">
        <v>38.320106450123788</v>
      </c>
      <c r="J33" s="391">
        <v>35.878091400541692</v>
      </c>
      <c r="K33" s="211">
        <f t="shared" si="0"/>
        <v>1.5546737633415857</v>
      </c>
      <c r="L33" s="211">
        <f t="shared" si="0"/>
        <v>-6.3726729276197158E-2</v>
      </c>
      <c r="M33" s="88"/>
      <c r="N33" s="69">
        <v>5</v>
      </c>
      <c r="O33" s="69">
        <v>5</v>
      </c>
      <c r="P33" s="69">
        <v>5</v>
      </c>
      <c r="Q33" s="69">
        <v>5</v>
      </c>
      <c r="R33" s="69">
        <v>5</v>
      </c>
      <c r="S33" s="69">
        <v>5</v>
      </c>
      <c r="T33" s="69">
        <v>5</v>
      </c>
      <c r="U33" s="69">
        <v>5</v>
      </c>
      <c r="V33" s="69">
        <v>5</v>
      </c>
      <c r="W33" s="69">
        <v>5</v>
      </c>
      <c r="X33" s="69">
        <v>5</v>
      </c>
      <c r="Y33" s="69">
        <v>5</v>
      </c>
      <c r="Z33" s="69">
        <v>5</v>
      </c>
      <c r="AA33" s="69">
        <v>5</v>
      </c>
      <c r="AB33" s="69">
        <v>5</v>
      </c>
      <c r="AC33" s="69">
        <v>5</v>
      </c>
      <c r="AD33" s="69">
        <v>5</v>
      </c>
      <c r="AE33" s="69">
        <v>5</v>
      </c>
      <c r="AF33" s="69"/>
      <c r="AG33" s="69"/>
      <c r="AH33" s="69"/>
      <c r="AI33" s="69"/>
      <c r="AJ33" s="69"/>
      <c r="AK33" s="69"/>
      <c r="AL33" s="236"/>
      <c r="AM33" s="69">
        <v>5</v>
      </c>
      <c r="AN33" s="69">
        <v>10</v>
      </c>
      <c r="AO33" s="69">
        <v>10</v>
      </c>
      <c r="AP33" s="67">
        <v>10</v>
      </c>
      <c r="AQ33" s="69">
        <v>10</v>
      </c>
      <c r="AR33" s="69">
        <v>10</v>
      </c>
      <c r="AS33" s="69">
        <v>10</v>
      </c>
      <c r="AT33" s="69">
        <v>10</v>
      </c>
      <c r="AU33" s="69">
        <v>10</v>
      </c>
      <c r="AV33" s="69">
        <v>10</v>
      </c>
      <c r="AW33" s="69"/>
      <c r="AX33" s="69"/>
      <c r="AY33" s="69"/>
      <c r="AZ33" s="89"/>
      <c r="BA33" s="10" t="s">
        <v>15</v>
      </c>
      <c r="BB33" s="13">
        <f t="shared" si="9"/>
        <v>10</v>
      </c>
      <c r="BC33" s="13">
        <f t="shared" si="9"/>
        <v>15</v>
      </c>
      <c r="BD33" s="13">
        <f t="shared" si="9"/>
        <v>15</v>
      </c>
      <c r="BE33" s="13">
        <f t="shared" si="9"/>
        <v>10</v>
      </c>
      <c r="BF33" s="13">
        <f t="shared" si="9"/>
        <v>15</v>
      </c>
      <c r="BG33" s="13">
        <f t="shared" si="9"/>
        <v>15</v>
      </c>
      <c r="BH33" s="13">
        <f t="shared" si="9"/>
        <v>38.320106450123788</v>
      </c>
      <c r="BI33" s="13">
        <f t="shared" si="9"/>
        <v>35.878091400541692</v>
      </c>
      <c r="BJ33" s="212"/>
      <c r="BK33" s="208"/>
      <c r="BL33" s="27"/>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295"/>
      <c r="CL33" s="13"/>
      <c r="CM33" s="13"/>
      <c r="CN33" s="13"/>
    </row>
    <row r="34" spans="2:102" s="48" customFormat="1" ht="12" customHeight="1" x14ac:dyDescent="0.3">
      <c r="B34" s="10" t="s">
        <v>16</v>
      </c>
      <c r="C34" s="69">
        <v>5</v>
      </c>
      <c r="D34" s="69">
        <v>10</v>
      </c>
      <c r="E34" s="69">
        <v>10</v>
      </c>
      <c r="F34" s="69">
        <v>10</v>
      </c>
      <c r="G34" s="69">
        <v>10</v>
      </c>
      <c r="H34" s="69">
        <v>10</v>
      </c>
      <c r="I34" s="391">
        <v>27.43371257224771</v>
      </c>
      <c r="J34" s="391">
        <v>25.510277915974509</v>
      </c>
      <c r="K34" s="211">
        <f t="shared" si="0"/>
        <v>1.743371257224771</v>
      </c>
      <c r="L34" s="211">
        <f t="shared" si="0"/>
        <v>-7.011208020816595E-2</v>
      </c>
      <c r="M34" s="88"/>
      <c r="N34" s="69">
        <v>0</v>
      </c>
      <c r="O34" s="69">
        <v>5</v>
      </c>
      <c r="P34" s="69">
        <v>5</v>
      </c>
      <c r="Q34" s="69">
        <v>0</v>
      </c>
      <c r="R34" s="69">
        <v>0</v>
      </c>
      <c r="S34" s="69">
        <v>0</v>
      </c>
      <c r="T34" s="69">
        <v>0</v>
      </c>
      <c r="U34" s="69">
        <v>0</v>
      </c>
      <c r="V34" s="69">
        <v>0</v>
      </c>
      <c r="W34" s="69">
        <v>0</v>
      </c>
      <c r="X34" s="69">
        <v>5</v>
      </c>
      <c r="Y34" s="69">
        <v>0</v>
      </c>
      <c r="Z34" s="69">
        <v>0</v>
      </c>
      <c r="AA34" s="69">
        <v>5</v>
      </c>
      <c r="AB34" s="69">
        <v>5</v>
      </c>
      <c r="AC34" s="69">
        <v>0</v>
      </c>
      <c r="AD34" s="69">
        <v>0</v>
      </c>
      <c r="AE34" s="69">
        <v>5</v>
      </c>
      <c r="AF34" s="69"/>
      <c r="AG34" s="69"/>
      <c r="AH34" s="69"/>
      <c r="AI34" s="69"/>
      <c r="AJ34" s="69"/>
      <c r="AK34" s="69"/>
      <c r="AL34" s="236"/>
      <c r="AM34" s="69">
        <v>5</v>
      </c>
      <c r="AN34" s="69">
        <v>5</v>
      </c>
      <c r="AO34" s="69">
        <v>5</v>
      </c>
      <c r="AP34" s="69">
        <v>0</v>
      </c>
      <c r="AQ34" s="69">
        <v>0</v>
      </c>
      <c r="AR34" s="69">
        <v>0</v>
      </c>
      <c r="AS34" s="69">
        <v>5</v>
      </c>
      <c r="AT34" s="69">
        <v>5</v>
      </c>
      <c r="AU34" s="69">
        <v>5</v>
      </c>
      <c r="AV34" s="69">
        <v>5</v>
      </c>
      <c r="AW34" s="69"/>
      <c r="AX34" s="69"/>
      <c r="AY34" s="69"/>
      <c r="AZ34" s="89"/>
      <c r="BA34" s="10" t="s">
        <v>16</v>
      </c>
      <c r="BB34" s="13">
        <f t="shared" si="9"/>
        <v>5</v>
      </c>
      <c r="BC34" s="13">
        <f t="shared" si="9"/>
        <v>10</v>
      </c>
      <c r="BD34" s="13">
        <f t="shared" si="9"/>
        <v>10</v>
      </c>
      <c r="BE34" s="13">
        <f t="shared" si="9"/>
        <v>10</v>
      </c>
      <c r="BF34" s="13">
        <f t="shared" si="9"/>
        <v>10</v>
      </c>
      <c r="BG34" s="13">
        <f t="shared" si="9"/>
        <v>10</v>
      </c>
      <c r="BH34" s="13">
        <f t="shared" si="9"/>
        <v>27.43371257224771</v>
      </c>
      <c r="BI34" s="13">
        <f t="shared" si="9"/>
        <v>25.510277915974509</v>
      </c>
      <c r="BJ34" s="212"/>
      <c r="BK34" s="208"/>
      <c r="BL34" s="301"/>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295"/>
      <c r="CL34" s="13"/>
      <c r="CM34" s="13"/>
      <c r="CN34" s="13"/>
    </row>
    <row r="35" spans="2:102" s="48" customFormat="1" ht="12" customHeight="1" x14ac:dyDescent="0.3">
      <c r="B35" s="10" t="s">
        <v>17</v>
      </c>
      <c r="C35" s="69">
        <v>15</v>
      </c>
      <c r="D35" s="69">
        <v>15</v>
      </c>
      <c r="E35" s="69">
        <v>15</v>
      </c>
      <c r="F35" s="69">
        <v>15</v>
      </c>
      <c r="G35" s="69">
        <v>15</v>
      </c>
      <c r="H35" s="69">
        <v>15</v>
      </c>
      <c r="I35" s="391">
        <v>19.740660898548619</v>
      </c>
      <c r="J35" s="391">
        <v>18.416510794954863</v>
      </c>
      <c r="K35" s="211">
        <f t="shared" si="0"/>
        <v>0.31604405990324125</v>
      </c>
      <c r="L35" s="211">
        <f t="shared" si="0"/>
        <v>-6.707729342998392E-2</v>
      </c>
      <c r="M35" s="88"/>
      <c r="N35" s="69">
        <v>5</v>
      </c>
      <c r="O35" s="69">
        <v>5</v>
      </c>
      <c r="P35" s="69">
        <v>5</v>
      </c>
      <c r="Q35" s="69">
        <v>5</v>
      </c>
      <c r="R35" s="69">
        <v>5</v>
      </c>
      <c r="S35" s="69">
        <v>5</v>
      </c>
      <c r="T35" s="69">
        <v>5</v>
      </c>
      <c r="U35" s="69">
        <v>5</v>
      </c>
      <c r="V35" s="69">
        <v>5</v>
      </c>
      <c r="W35" s="69">
        <v>5</v>
      </c>
      <c r="X35" s="69">
        <v>5</v>
      </c>
      <c r="Y35" s="69">
        <v>5</v>
      </c>
      <c r="Z35" s="69">
        <v>5</v>
      </c>
      <c r="AA35" s="69">
        <v>5</v>
      </c>
      <c r="AB35" s="69">
        <v>5</v>
      </c>
      <c r="AC35" s="69">
        <v>5</v>
      </c>
      <c r="AD35" s="69">
        <v>5</v>
      </c>
      <c r="AE35" s="69">
        <v>5</v>
      </c>
      <c r="AF35" s="69"/>
      <c r="AG35" s="69"/>
      <c r="AH35" s="69"/>
      <c r="AI35" s="69"/>
      <c r="AJ35" s="69"/>
      <c r="AK35" s="69"/>
      <c r="AL35" s="236"/>
      <c r="AM35" s="69">
        <v>5</v>
      </c>
      <c r="AN35" s="69">
        <v>10</v>
      </c>
      <c r="AO35" s="69">
        <v>10</v>
      </c>
      <c r="AP35" s="69">
        <v>10</v>
      </c>
      <c r="AQ35" s="69">
        <v>10</v>
      </c>
      <c r="AR35" s="69">
        <v>10</v>
      </c>
      <c r="AS35" s="69">
        <v>10</v>
      </c>
      <c r="AT35" s="69">
        <v>10</v>
      </c>
      <c r="AU35" s="69">
        <v>10</v>
      </c>
      <c r="AV35" s="69">
        <v>10</v>
      </c>
      <c r="AW35" s="69"/>
      <c r="AX35" s="69"/>
      <c r="AY35" s="69"/>
      <c r="AZ35" s="89"/>
      <c r="BA35" s="10" t="s">
        <v>17</v>
      </c>
      <c r="BB35" s="13">
        <f t="shared" si="9"/>
        <v>15</v>
      </c>
      <c r="BC35" s="13">
        <f t="shared" si="9"/>
        <v>15</v>
      </c>
      <c r="BD35" s="13">
        <f t="shared" si="9"/>
        <v>15</v>
      </c>
      <c r="BE35" s="13">
        <f t="shared" si="9"/>
        <v>15</v>
      </c>
      <c r="BF35" s="13">
        <f t="shared" si="9"/>
        <v>15</v>
      </c>
      <c r="BG35" s="13">
        <f t="shared" si="9"/>
        <v>15</v>
      </c>
      <c r="BH35" s="13">
        <f t="shared" si="9"/>
        <v>19.740660898548619</v>
      </c>
      <c r="BI35" s="13">
        <f t="shared" si="9"/>
        <v>18.416510794954863</v>
      </c>
      <c r="BJ35" s="212"/>
      <c r="BK35" s="208"/>
      <c r="BL35" s="301"/>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295"/>
      <c r="CL35" s="13"/>
      <c r="CM35" s="13"/>
      <c r="CN35" s="13"/>
    </row>
    <row r="36" spans="2:102" ht="12" customHeight="1" x14ac:dyDescent="0.3">
      <c r="B36" s="10" t="s">
        <v>18</v>
      </c>
      <c r="C36" s="69">
        <v>75</v>
      </c>
      <c r="D36" s="69">
        <v>70</v>
      </c>
      <c r="E36" s="69">
        <v>70</v>
      </c>
      <c r="F36" s="69">
        <v>80</v>
      </c>
      <c r="G36" s="69">
        <v>90</v>
      </c>
      <c r="H36" s="69">
        <v>85</v>
      </c>
      <c r="I36" s="391">
        <v>28.159472164106116</v>
      </c>
      <c r="J36" s="391">
        <v>26.601626703823687</v>
      </c>
      <c r="K36" s="211">
        <f t="shared" si="0"/>
        <v>-0.66871209218698691</v>
      </c>
      <c r="L36" s="211">
        <f t="shared" si="0"/>
        <v>-5.532225359920484E-2</v>
      </c>
      <c r="M36" s="88"/>
      <c r="N36" s="69">
        <v>20</v>
      </c>
      <c r="O36" s="69">
        <v>15</v>
      </c>
      <c r="P36" s="69">
        <v>15</v>
      </c>
      <c r="Q36" s="69">
        <v>15</v>
      </c>
      <c r="R36" s="69">
        <v>20</v>
      </c>
      <c r="S36" s="69">
        <v>20</v>
      </c>
      <c r="T36" s="69">
        <v>20</v>
      </c>
      <c r="U36" s="69">
        <v>20</v>
      </c>
      <c r="V36" s="69">
        <v>20</v>
      </c>
      <c r="W36" s="69">
        <v>20</v>
      </c>
      <c r="X36" s="69">
        <v>20</v>
      </c>
      <c r="Y36" s="69">
        <v>20</v>
      </c>
      <c r="Z36" s="69">
        <v>20</v>
      </c>
      <c r="AA36" s="69">
        <v>30</v>
      </c>
      <c r="AB36" s="69">
        <v>20</v>
      </c>
      <c r="AC36" s="69">
        <v>20</v>
      </c>
      <c r="AD36" s="69">
        <v>20</v>
      </c>
      <c r="AE36" s="69">
        <v>20</v>
      </c>
      <c r="AF36" s="69"/>
      <c r="AG36" s="69"/>
      <c r="AH36" s="69"/>
      <c r="AI36" s="69"/>
      <c r="AJ36" s="69"/>
      <c r="AK36" s="69"/>
      <c r="AL36" s="236"/>
      <c r="AM36" s="69">
        <v>35</v>
      </c>
      <c r="AN36" s="69">
        <v>35</v>
      </c>
      <c r="AO36" s="69">
        <v>30</v>
      </c>
      <c r="AP36" s="69">
        <v>40</v>
      </c>
      <c r="AQ36" s="69">
        <v>40</v>
      </c>
      <c r="AR36" s="69">
        <v>40</v>
      </c>
      <c r="AS36" s="69">
        <v>40</v>
      </c>
      <c r="AT36" s="69">
        <v>50</v>
      </c>
      <c r="AU36" s="69">
        <v>40</v>
      </c>
      <c r="AV36" s="69">
        <v>40</v>
      </c>
      <c r="AW36" s="69"/>
      <c r="AX36" s="69"/>
      <c r="AY36" s="69"/>
      <c r="AZ36" s="89"/>
      <c r="BA36" s="10" t="s">
        <v>18</v>
      </c>
      <c r="BB36" s="13">
        <f t="shared" si="9"/>
        <v>75</v>
      </c>
      <c r="BC36" s="13">
        <f t="shared" si="9"/>
        <v>70</v>
      </c>
      <c r="BD36" s="13">
        <f t="shared" si="9"/>
        <v>70</v>
      </c>
      <c r="BE36" s="13">
        <f t="shared" si="9"/>
        <v>80</v>
      </c>
      <c r="BF36" s="13">
        <f t="shared" si="9"/>
        <v>90</v>
      </c>
      <c r="BG36" s="13">
        <f t="shared" si="9"/>
        <v>85</v>
      </c>
      <c r="BH36" s="13">
        <f t="shared" si="9"/>
        <v>28.159472164106116</v>
      </c>
      <c r="BI36" s="13">
        <f t="shared" si="9"/>
        <v>26.601626703823687</v>
      </c>
      <c r="BJ36" s="212"/>
      <c r="BK36" s="208"/>
      <c r="BL36" s="27"/>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4"/>
      <c r="CL36" s="13"/>
      <c r="CM36" s="13"/>
      <c r="CN36" s="13"/>
    </row>
    <row r="37" spans="2:102" s="48" customFormat="1" ht="12" customHeight="1" x14ac:dyDescent="0.3">
      <c r="B37" s="52" t="s">
        <v>19</v>
      </c>
      <c r="C37" s="83">
        <v>90</v>
      </c>
      <c r="D37" s="83">
        <v>105</v>
      </c>
      <c r="E37" s="83">
        <v>95</v>
      </c>
      <c r="F37" s="83">
        <v>80</v>
      </c>
      <c r="G37" s="83">
        <v>80</v>
      </c>
      <c r="H37" s="83">
        <v>80</v>
      </c>
      <c r="I37" s="393">
        <v>31.49796628665478</v>
      </c>
      <c r="J37" s="393">
        <v>30.012091665852367</v>
      </c>
      <c r="K37" s="214">
        <f t="shared" si="0"/>
        <v>-0.60627542141681523</v>
      </c>
      <c r="L37" s="214">
        <f t="shared" si="0"/>
        <v>-4.7173668524496337E-2</v>
      </c>
      <c r="M37" s="88"/>
      <c r="N37" s="83">
        <v>25</v>
      </c>
      <c r="O37" s="83">
        <v>30</v>
      </c>
      <c r="P37" s="83">
        <v>30</v>
      </c>
      <c r="Q37" s="83">
        <v>25</v>
      </c>
      <c r="R37" s="83">
        <v>20</v>
      </c>
      <c r="S37" s="83">
        <v>20</v>
      </c>
      <c r="T37" s="83">
        <v>20</v>
      </c>
      <c r="U37" s="83">
        <v>20</v>
      </c>
      <c r="V37" s="83">
        <v>20</v>
      </c>
      <c r="W37" s="83">
        <v>20</v>
      </c>
      <c r="X37" s="83">
        <v>20</v>
      </c>
      <c r="Y37" s="83">
        <v>20</v>
      </c>
      <c r="Z37" s="83">
        <v>20</v>
      </c>
      <c r="AA37" s="83">
        <v>20</v>
      </c>
      <c r="AB37" s="83">
        <v>20</v>
      </c>
      <c r="AC37" s="83">
        <v>20</v>
      </c>
      <c r="AD37" s="83">
        <v>20</v>
      </c>
      <c r="AE37" s="83">
        <v>20</v>
      </c>
      <c r="AF37" s="83"/>
      <c r="AG37" s="83"/>
      <c r="AH37" s="83"/>
      <c r="AI37" s="83"/>
      <c r="AJ37" s="83"/>
      <c r="AK37" s="83"/>
      <c r="AL37" s="236"/>
      <c r="AM37" s="83">
        <v>50</v>
      </c>
      <c r="AN37" s="83">
        <v>55</v>
      </c>
      <c r="AO37" s="83">
        <v>55</v>
      </c>
      <c r="AP37" s="83">
        <v>40</v>
      </c>
      <c r="AQ37" s="83">
        <v>40</v>
      </c>
      <c r="AR37" s="83">
        <v>40</v>
      </c>
      <c r="AS37" s="83">
        <v>40</v>
      </c>
      <c r="AT37" s="83">
        <v>40</v>
      </c>
      <c r="AU37" s="83">
        <v>40</v>
      </c>
      <c r="AV37" s="83">
        <v>40</v>
      </c>
      <c r="AW37" s="83"/>
      <c r="AX37" s="83"/>
      <c r="AY37" s="83"/>
      <c r="AZ37" s="89"/>
      <c r="BA37" s="52" t="s">
        <v>19</v>
      </c>
      <c r="BB37" s="54">
        <f t="shared" si="9"/>
        <v>90</v>
      </c>
      <c r="BC37" s="54">
        <f t="shared" si="9"/>
        <v>105</v>
      </c>
      <c r="BD37" s="54">
        <f t="shared" si="9"/>
        <v>95</v>
      </c>
      <c r="BE37" s="54">
        <f t="shared" si="9"/>
        <v>80</v>
      </c>
      <c r="BF37" s="54">
        <f t="shared" si="9"/>
        <v>80</v>
      </c>
      <c r="BG37" s="54">
        <f t="shared" si="9"/>
        <v>80</v>
      </c>
      <c r="BH37" s="54">
        <f t="shared" si="9"/>
        <v>31.49796628665478</v>
      </c>
      <c r="BI37" s="54">
        <f t="shared" si="9"/>
        <v>30.012091665852367</v>
      </c>
      <c r="BJ37" s="216"/>
      <c r="BK37" s="217"/>
      <c r="BL37" s="27"/>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199"/>
      <c r="CL37" s="54"/>
      <c r="CM37" s="54"/>
      <c r="CN37" s="54"/>
      <c r="CO37" s="54"/>
      <c r="CP37" s="54"/>
      <c r="CQ37" s="54"/>
      <c r="CR37" s="54"/>
      <c r="CS37" s="54"/>
      <c r="CT37" s="54"/>
      <c r="CU37" s="54"/>
      <c r="CV37" s="54"/>
      <c r="CW37" s="54"/>
      <c r="CX37" s="54"/>
    </row>
    <row r="38" spans="2:102" ht="12" customHeight="1" x14ac:dyDescent="0.3">
      <c r="B38" s="20" t="s">
        <v>11</v>
      </c>
      <c r="C38" s="80">
        <v>145</v>
      </c>
      <c r="D38" s="80">
        <v>175</v>
      </c>
      <c r="E38" s="80">
        <v>200</v>
      </c>
      <c r="F38" s="80">
        <v>205</v>
      </c>
      <c r="G38" s="80">
        <v>180</v>
      </c>
      <c r="H38" s="80">
        <v>245</v>
      </c>
      <c r="I38" s="390">
        <v>259.39346174867865</v>
      </c>
      <c r="J38" s="390">
        <v>539.76962711591887</v>
      </c>
      <c r="K38" s="209">
        <f t="shared" si="0"/>
        <v>5.8748823463994571E-2</v>
      </c>
      <c r="L38" s="209">
        <f t="shared" si="0"/>
        <v>1.0808914129026554</v>
      </c>
      <c r="M38" s="88"/>
      <c r="N38" s="80">
        <v>40</v>
      </c>
      <c r="O38" s="80">
        <v>50</v>
      </c>
      <c r="P38" s="80">
        <v>30</v>
      </c>
      <c r="Q38" s="80">
        <v>45</v>
      </c>
      <c r="R38" s="80">
        <v>70</v>
      </c>
      <c r="S38" s="50">
        <v>70</v>
      </c>
      <c r="T38" s="50">
        <v>60</v>
      </c>
      <c r="U38" s="50">
        <v>80</v>
      </c>
      <c r="V38" s="50">
        <v>60</v>
      </c>
      <c r="W38" s="50">
        <v>5</v>
      </c>
      <c r="X38" s="50">
        <v>40</v>
      </c>
      <c r="Y38" s="50">
        <v>50</v>
      </c>
      <c r="Z38" s="50">
        <v>45</v>
      </c>
      <c r="AA38" s="50">
        <v>35</v>
      </c>
      <c r="AB38" s="50">
        <v>60</v>
      </c>
      <c r="AC38" s="50">
        <v>60</v>
      </c>
      <c r="AD38" s="50">
        <v>65</v>
      </c>
      <c r="AE38" s="50">
        <v>65</v>
      </c>
      <c r="AF38" s="80">
        <v>70.846454478595817</v>
      </c>
      <c r="AG38" s="80">
        <v>70.846454478595817</v>
      </c>
      <c r="AH38" s="80">
        <v>144.19832806195481</v>
      </c>
      <c r="AI38" s="80">
        <v>-26.497775270467777</v>
      </c>
      <c r="AJ38" s="80">
        <v>97.895083591878461</v>
      </c>
      <c r="AK38" s="80">
        <v>81.560136218592902</v>
      </c>
      <c r="AL38" s="236"/>
      <c r="AM38" s="80">
        <v>85</v>
      </c>
      <c r="AN38" s="80">
        <v>90</v>
      </c>
      <c r="AO38" s="80">
        <v>75</v>
      </c>
      <c r="AP38" s="80">
        <v>140</v>
      </c>
      <c r="AQ38" s="80">
        <v>140</v>
      </c>
      <c r="AR38" s="80">
        <v>65</v>
      </c>
      <c r="AS38" s="80">
        <v>90</v>
      </c>
      <c r="AT38" s="80">
        <v>80</v>
      </c>
      <c r="AU38" s="80">
        <v>120</v>
      </c>
      <c r="AV38" s="80">
        <v>130</v>
      </c>
      <c r="AW38" s="80">
        <v>141.69290895719163</v>
      </c>
      <c r="AX38" s="80">
        <v>117.70055279148704</v>
      </c>
      <c r="AY38" s="80">
        <v>179.45521981047136</v>
      </c>
      <c r="AZ38" s="89"/>
      <c r="BA38" s="20" t="s">
        <v>11</v>
      </c>
      <c r="BB38" s="50">
        <f t="shared" si="9"/>
        <v>145</v>
      </c>
      <c r="BC38" s="50">
        <f t="shared" si="9"/>
        <v>175</v>
      </c>
      <c r="BD38" s="50">
        <f t="shared" si="9"/>
        <v>200</v>
      </c>
      <c r="BE38" s="50">
        <f t="shared" si="9"/>
        <v>205</v>
      </c>
      <c r="BF38" s="50">
        <f t="shared" si="9"/>
        <v>180</v>
      </c>
      <c r="BG38" s="50">
        <f t="shared" si="9"/>
        <v>245</v>
      </c>
      <c r="BH38" s="50">
        <f t="shared" si="9"/>
        <v>259.39346174867865</v>
      </c>
      <c r="BI38" s="50">
        <f>J38</f>
        <v>539.76962711591887</v>
      </c>
      <c r="BJ38" s="210">
        <f t="shared" si="4"/>
        <v>5.8748823463994571E-2</v>
      </c>
      <c r="BK38" s="210">
        <f>L38</f>
        <v>1.0808914129026554</v>
      </c>
      <c r="BL38" s="198"/>
      <c r="BM38" s="50">
        <f t="shared" ref="BM38:CJ38" si="14">N38</f>
        <v>40</v>
      </c>
      <c r="BN38" s="50">
        <f t="shared" si="14"/>
        <v>50</v>
      </c>
      <c r="BO38" s="50">
        <f t="shared" si="14"/>
        <v>30</v>
      </c>
      <c r="BP38" s="50">
        <f t="shared" si="14"/>
        <v>45</v>
      </c>
      <c r="BQ38" s="50">
        <f t="shared" si="14"/>
        <v>70</v>
      </c>
      <c r="BR38" s="50">
        <f t="shared" si="14"/>
        <v>70</v>
      </c>
      <c r="BS38" s="50">
        <f t="shared" si="14"/>
        <v>60</v>
      </c>
      <c r="BT38" s="50">
        <f t="shared" si="14"/>
        <v>80</v>
      </c>
      <c r="BU38" s="50">
        <f t="shared" si="14"/>
        <v>60</v>
      </c>
      <c r="BV38" s="50">
        <f t="shared" si="14"/>
        <v>5</v>
      </c>
      <c r="BW38" s="50">
        <f t="shared" si="14"/>
        <v>40</v>
      </c>
      <c r="BX38" s="50">
        <f t="shared" si="14"/>
        <v>50</v>
      </c>
      <c r="BY38" s="50">
        <f t="shared" si="14"/>
        <v>45</v>
      </c>
      <c r="BZ38" s="50">
        <f t="shared" si="14"/>
        <v>35</v>
      </c>
      <c r="CA38" s="50">
        <f t="shared" si="14"/>
        <v>60</v>
      </c>
      <c r="CB38" s="50">
        <f t="shared" si="14"/>
        <v>60</v>
      </c>
      <c r="CC38" s="50">
        <f t="shared" si="14"/>
        <v>65</v>
      </c>
      <c r="CD38" s="50">
        <f t="shared" si="14"/>
        <v>65</v>
      </c>
      <c r="CE38" s="50">
        <f t="shared" si="14"/>
        <v>70.846454478595817</v>
      </c>
      <c r="CF38" s="50">
        <f t="shared" si="14"/>
        <v>70.846454478595817</v>
      </c>
      <c r="CG38" s="50">
        <f t="shared" si="14"/>
        <v>144.19832806195481</v>
      </c>
      <c r="CH38" s="50">
        <f t="shared" si="14"/>
        <v>-26.497775270467777</v>
      </c>
      <c r="CI38" s="50">
        <f t="shared" si="14"/>
        <v>97.895083591878461</v>
      </c>
      <c r="CJ38" s="50">
        <f t="shared" si="14"/>
        <v>81.560136218592902</v>
      </c>
      <c r="CK38" s="8"/>
      <c r="CL38" s="50">
        <f t="shared" ref="CL38:CX38" si="15">AM38</f>
        <v>85</v>
      </c>
      <c r="CM38" s="50">
        <f t="shared" si="15"/>
        <v>90</v>
      </c>
      <c r="CN38" s="50">
        <f t="shared" si="15"/>
        <v>75</v>
      </c>
      <c r="CO38" s="50">
        <f t="shared" si="15"/>
        <v>140</v>
      </c>
      <c r="CP38" s="50">
        <f t="shared" si="15"/>
        <v>140</v>
      </c>
      <c r="CQ38" s="50">
        <f t="shared" si="15"/>
        <v>65</v>
      </c>
      <c r="CR38" s="50">
        <f t="shared" si="15"/>
        <v>90</v>
      </c>
      <c r="CS38" s="50">
        <f t="shared" si="15"/>
        <v>80</v>
      </c>
      <c r="CT38" s="50">
        <f t="shared" si="15"/>
        <v>120</v>
      </c>
      <c r="CU38" s="50">
        <f t="shared" si="15"/>
        <v>130</v>
      </c>
      <c r="CV38" s="50">
        <f t="shared" si="15"/>
        <v>141.69290895719163</v>
      </c>
      <c r="CW38" s="50">
        <f t="shared" si="15"/>
        <v>117.70055279148704</v>
      </c>
      <c r="CX38" s="50">
        <f t="shared" si="15"/>
        <v>179.45521981047136</v>
      </c>
    </row>
    <row r="39" spans="2:102" s="48" customFormat="1" ht="12" customHeight="1" x14ac:dyDescent="0.3">
      <c r="B39" s="10" t="s">
        <v>15</v>
      </c>
      <c r="C39" s="69">
        <v>5</v>
      </c>
      <c r="D39" s="69">
        <v>10</v>
      </c>
      <c r="E39" s="69">
        <v>0</v>
      </c>
      <c r="F39" s="69">
        <v>20</v>
      </c>
      <c r="G39" s="69">
        <v>5</v>
      </c>
      <c r="H39" s="69">
        <v>5</v>
      </c>
      <c r="I39" s="391">
        <v>6.8553211921250128</v>
      </c>
      <c r="J39" s="391">
        <v>-20.198130548082819</v>
      </c>
      <c r="K39" s="211">
        <f t="shared" si="0"/>
        <v>0.37106423842500247</v>
      </c>
      <c r="L39" s="211" t="str">
        <f t="shared" si="0"/>
        <v>N/A</v>
      </c>
      <c r="M39" s="88"/>
      <c r="N39" s="69">
        <v>0</v>
      </c>
      <c r="O39" s="69">
        <v>0</v>
      </c>
      <c r="P39" s="69">
        <v>0</v>
      </c>
      <c r="Q39" s="69">
        <v>0</v>
      </c>
      <c r="R39" s="69">
        <v>0</v>
      </c>
      <c r="S39" s="69">
        <v>0</v>
      </c>
      <c r="T39" s="69">
        <v>5</v>
      </c>
      <c r="U39" s="69">
        <v>5</v>
      </c>
      <c r="V39" s="69">
        <v>10</v>
      </c>
      <c r="W39" s="69">
        <v>0</v>
      </c>
      <c r="X39" s="69">
        <v>0</v>
      </c>
      <c r="Y39" s="69">
        <v>0</v>
      </c>
      <c r="Z39" s="69">
        <v>0</v>
      </c>
      <c r="AA39" s="69">
        <v>0</v>
      </c>
      <c r="AB39" s="69">
        <v>0</v>
      </c>
      <c r="AC39" s="69">
        <v>0</v>
      </c>
      <c r="AD39" s="69">
        <v>0</v>
      </c>
      <c r="AE39" s="69">
        <v>5</v>
      </c>
      <c r="AF39" s="69"/>
      <c r="AG39" s="69"/>
      <c r="AH39" s="69"/>
      <c r="AI39" s="69"/>
      <c r="AJ39" s="69"/>
      <c r="AK39" s="69"/>
      <c r="AL39" s="236"/>
      <c r="AM39" s="69">
        <v>10</v>
      </c>
      <c r="AN39" s="69">
        <v>0</v>
      </c>
      <c r="AO39" s="69">
        <v>0</v>
      </c>
      <c r="AP39" s="67">
        <v>0</v>
      </c>
      <c r="AQ39" s="69">
        <v>10</v>
      </c>
      <c r="AR39" s="69">
        <v>10</v>
      </c>
      <c r="AS39" s="69">
        <v>0</v>
      </c>
      <c r="AT39" s="69">
        <v>0</v>
      </c>
      <c r="AU39" s="69">
        <v>0</v>
      </c>
      <c r="AV39" s="69">
        <v>5</v>
      </c>
      <c r="AW39" s="69"/>
      <c r="AX39" s="69"/>
      <c r="AY39" s="69"/>
      <c r="AZ39" s="89"/>
      <c r="BA39" s="10" t="s">
        <v>15</v>
      </c>
      <c r="BB39" s="13">
        <f t="shared" si="9"/>
        <v>5</v>
      </c>
      <c r="BC39" s="13">
        <f t="shared" si="9"/>
        <v>10</v>
      </c>
      <c r="BD39" s="13">
        <f t="shared" si="9"/>
        <v>0</v>
      </c>
      <c r="BE39" s="13">
        <f t="shared" si="9"/>
        <v>20</v>
      </c>
      <c r="BF39" s="13">
        <f t="shared" si="9"/>
        <v>5</v>
      </c>
      <c r="BG39" s="13">
        <f t="shared" si="9"/>
        <v>5</v>
      </c>
      <c r="BH39" s="13">
        <f t="shared" si="9"/>
        <v>6.8553211921250128</v>
      </c>
      <c r="BI39" s="13">
        <f t="shared" si="9"/>
        <v>-20.198130548082819</v>
      </c>
      <c r="BJ39" s="212"/>
      <c r="BK39" s="208"/>
      <c r="BL39" s="27"/>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295"/>
      <c r="CL39" s="13"/>
      <c r="CM39" s="13"/>
      <c r="CN39" s="13"/>
    </row>
    <row r="40" spans="2:102" s="48" customFormat="1" ht="12" customHeight="1" x14ac:dyDescent="0.3">
      <c r="B40" s="10" t="s">
        <v>16</v>
      </c>
      <c r="C40" s="69">
        <v>-10</v>
      </c>
      <c r="D40" s="69">
        <v>15</v>
      </c>
      <c r="E40" s="69">
        <v>10</v>
      </c>
      <c r="F40" s="69">
        <v>5</v>
      </c>
      <c r="G40" s="69">
        <v>5</v>
      </c>
      <c r="H40" s="69">
        <v>35</v>
      </c>
      <c r="I40" s="391">
        <v>58.979256621109812</v>
      </c>
      <c r="J40" s="391">
        <v>24.880154078580766</v>
      </c>
      <c r="K40" s="211">
        <f t="shared" si="0"/>
        <v>0.68512161774599467</v>
      </c>
      <c r="L40" s="211">
        <f t="shared" si="0"/>
        <v>-0.57815415954775395</v>
      </c>
      <c r="M40" s="88"/>
      <c r="N40" s="69">
        <v>10</v>
      </c>
      <c r="O40" s="69">
        <v>0</v>
      </c>
      <c r="P40" s="69">
        <v>0</v>
      </c>
      <c r="Q40" s="69">
        <v>5</v>
      </c>
      <c r="R40" s="69">
        <v>5</v>
      </c>
      <c r="S40" s="69">
        <v>0</v>
      </c>
      <c r="T40" s="69">
        <v>0</v>
      </c>
      <c r="U40" s="69">
        <v>5</v>
      </c>
      <c r="V40" s="69">
        <v>0</v>
      </c>
      <c r="W40" s="69">
        <v>0</v>
      </c>
      <c r="X40" s="69">
        <v>5</v>
      </c>
      <c r="Y40" s="69">
        <v>0</v>
      </c>
      <c r="Z40" s="69">
        <v>0</v>
      </c>
      <c r="AA40" s="69">
        <v>0</v>
      </c>
      <c r="AB40" s="69">
        <v>5</v>
      </c>
      <c r="AC40" s="69">
        <v>10</v>
      </c>
      <c r="AD40" s="69">
        <v>10</v>
      </c>
      <c r="AE40" s="69">
        <v>10</v>
      </c>
      <c r="AF40" s="69"/>
      <c r="AG40" s="69"/>
      <c r="AH40" s="69"/>
      <c r="AI40" s="69"/>
      <c r="AJ40" s="69"/>
      <c r="AK40" s="69"/>
      <c r="AL40" s="236"/>
      <c r="AM40" s="69">
        <v>5</v>
      </c>
      <c r="AN40" s="69">
        <v>10</v>
      </c>
      <c r="AO40" s="69">
        <v>5</v>
      </c>
      <c r="AP40" s="69">
        <v>5</v>
      </c>
      <c r="AQ40" s="69">
        <v>5</v>
      </c>
      <c r="AR40" s="69">
        <v>0</v>
      </c>
      <c r="AS40" s="69">
        <v>5</v>
      </c>
      <c r="AT40" s="69">
        <v>0</v>
      </c>
      <c r="AU40" s="69">
        <v>15</v>
      </c>
      <c r="AV40" s="69">
        <v>20</v>
      </c>
      <c r="AW40" s="69"/>
      <c r="AX40" s="69"/>
      <c r="AY40" s="69"/>
      <c r="AZ40" s="89"/>
      <c r="BA40" s="10" t="s">
        <v>16</v>
      </c>
      <c r="BB40" s="13">
        <f t="shared" si="9"/>
        <v>-10</v>
      </c>
      <c r="BC40" s="13">
        <f t="shared" si="9"/>
        <v>15</v>
      </c>
      <c r="BD40" s="13">
        <f t="shared" si="9"/>
        <v>10</v>
      </c>
      <c r="BE40" s="13">
        <f t="shared" si="9"/>
        <v>5</v>
      </c>
      <c r="BF40" s="13">
        <f t="shared" si="9"/>
        <v>5</v>
      </c>
      <c r="BG40" s="13">
        <f t="shared" si="9"/>
        <v>35</v>
      </c>
      <c r="BH40" s="13">
        <f t="shared" si="9"/>
        <v>58.979256621109812</v>
      </c>
      <c r="BI40" s="13">
        <f t="shared" si="9"/>
        <v>24.880154078580766</v>
      </c>
      <c r="BJ40" s="212"/>
      <c r="BK40" s="208"/>
      <c r="BL40" s="301"/>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295"/>
      <c r="CL40" s="13"/>
      <c r="CM40" s="13"/>
      <c r="CN40" s="13"/>
    </row>
    <row r="41" spans="2:102" s="48" customFormat="1" ht="12" customHeight="1" x14ac:dyDescent="0.3">
      <c r="B41" s="10" t="s">
        <v>17</v>
      </c>
      <c r="C41" s="69">
        <v>0</v>
      </c>
      <c r="D41" s="69">
        <v>-25</v>
      </c>
      <c r="E41" s="69">
        <v>-5</v>
      </c>
      <c r="F41" s="69">
        <v>-10</v>
      </c>
      <c r="G41" s="69">
        <v>-10</v>
      </c>
      <c r="H41" s="69">
        <v>0</v>
      </c>
      <c r="I41" s="391">
        <v>-132.00762576601389</v>
      </c>
      <c r="J41" s="391">
        <v>35.987365660849981</v>
      </c>
      <c r="K41" s="211" t="str">
        <f t="shared" si="0"/>
        <v>N/A</v>
      </c>
      <c r="L41" s="211" t="str">
        <f t="shared" si="0"/>
        <v>N/A</v>
      </c>
      <c r="M41" s="88"/>
      <c r="N41" s="69">
        <v>-10</v>
      </c>
      <c r="O41" s="69">
        <v>0</v>
      </c>
      <c r="P41" s="69">
        <v>0</v>
      </c>
      <c r="Q41" s="69">
        <v>0</v>
      </c>
      <c r="R41" s="69">
        <v>0</v>
      </c>
      <c r="S41" s="69">
        <v>0</v>
      </c>
      <c r="T41" s="69">
        <v>0</v>
      </c>
      <c r="U41" s="69">
        <v>0</v>
      </c>
      <c r="V41" s="69">
        <v>-5</v>
      </c>
      <c r="W41" s="69">
        <v>-5</v>
      </c>
      <c r="X41" s="69">
        <v>-5</v>
      </c>
      <c r="Y41" s="69">
        <v>-5</v>
      </c>
      <c r="Z41" s="69">
        <v>0</v>
      </c>
      <c r="AA41" s="69">
        <v>0</v>
      </c>
      <c r="AB41" s="69">
        <v>0</v>
      </c>
      <c r="AC41" s="69">
        <v>0</v>
      </c>
      <c r="AD41" s="69">
        <v>0</v>
      </c>
      <c r="AE41" s="69">
        <v>0</v>
      </c>
      <c r="AF41" s="69"/>
      <c r="AG41" s="69"/>
      <c r="AH41" s="69"/>
      <c r="AI41" s="69"/>
      <c r="AJ41" s="69"/>
      <c r="AK41" s="69"/>
      <c r="AL41" s="236"/>
      <c r="AM41" s="69">
        <v>-15</v>
      </c>
      <c r="AN41" s="69">
        <v>-10</v>
      </c>
      <c r="AO41" s="69">
        <v>0</v>
      </c>
      <c r="AP41" s="69">
        <v>0</v>
      </c>
      <c r="AQ41" s="69">
        <v>0</v>
      </c>
      <c r="AR41" s="69">
        <v>-10</v>
      </c>
      <c r="AS41" s="69">
        <v>-10</v>
      </c>
      <c r="AT41" s="69">
        <v>0</v>
      </c>
      <c r="AU41" s="69">
        <v>0</v>
      </c>
      <c r="AV41" s="69">
        <v>0</v>
      </c>
      <c r="AW41" s="69"/>
      <c r="AX41" s="69"/>
      <c r="AY41" s="69"/>
      <c r="AZ41" s="89"/>
      <c r="BA41" s="10" t="s">
        <v>17</v>
      </c>
      <c r="BB41" s="13">
        <f t="shared" si="9"/>
        <v>0</v>
      </c>
      <c r="BC41" s="13">
        <f t="shared" si="9"/>
        <v>-25</v>
      </c>
      <c r="BD41" s="13">
        <f t="shared" si="9"/>
        <v>-5</v>
      </c>
      <c r="BE41" s="13">
        <f t="shared" si="9"/>
        <v>-10</v>
      </c>
      <c r="BF41" s="13">
        <f t="shared" si="9"/>
        <v>-10</v>
      </c>
      <c r="BG41" s="13">
        <f t="shared" si="9"/>
        <v>0</v>
      </c>
      <c r="BH41" s="13">
        <f t="shared" si="9"/>
        <v>-132.00762576601389</v>
      </c>
      <c r="BI41" s="13">
        <f t="shared" si="9"/>
        <v>35.987365660849981</v>
      </c>
      <c r="BJ41" s="212"/>
      <c r="BK41" s="208"/>
      <c r="BL41" s="301"/>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295"/>
      <c r="CL41" s="13"/>
      <c r="CM41" s="13"/>
      <c r="CN41" s="13"/>
    </row>
    <row r="42" spans="2:102" ht="12" customHeight="1" x14ac:dyDescent="0.3">
      <c r="B42" s="10" t="s">
        <v>18</v>
      </c>
      <c r="C42" s="69">
        <v>90</v>
      </c>
      <c r="D42" s="69">
        <v>85</v>
      </c>
      <c r="E42" s="69">
        <v>95</v>
      </c>
      <c r="F42" s="69">
        <v>100</v>
      </c>
      <c r="G42" s="69">
        <v>85</v>
      </c>
      <c r="H42" s="69">
        <v>75</v>
      </c>
      <c r="I42" s="391">
        <v>216.73803960216344</v>
      </c>
      <c r="J42" s="391">
        <v>388.39645887817403</v>
      </c>
      <c r="K42" s="211">
        <f t="shared" si="0"/>
        <v>1.8898405280288459</v>
      </c>
      <c r="L42" s="211">
        <f t="shared" si="0"/>
        <v>0.79200872902191333</v>
      </c>
      <c r="M42" s="88"/>
      <c r="N42" s="69">
        <v>20</v>
      </c>
      <c r="O42" s="69">
        <v>25</v>
      </c>
      <c r="P42" s="69">
        <v>20</v>
      </c>
      <c r="Q42" s="69">
        <v>35</v>
      </c>
      <c r="R42" s="69">
        <v>25</v>
      </c>
      <c r="S42" s="69">
        <v>20</v>
      </c>
      <c r="T42" s="69">
        <v>20</v>
      </c>
      <c r="U42" s="69">
        <v>40</v>
      </c>
      <c r="V42" s="69">
        <v>35</v>
      </c>
      <c r="W42" s="69">
        <v>5</v>
      </c>
      <c r="X42" s="69">
        <v>30</v>
      </c>
      <c r="Y42" s="69">
        <v>15</v>
      </c>
      <c r="Z42" s="69">
        <v>15</v>
      </c>
      <c r="AA42" s="69">
        <v>25</v>
      </c>
      <c r="AB42" s="69">
        <v>45</v>
      </c>
      <c r="AC42" s="69">
        <v>15</v>
      </c>
      <c r="AD42" s="69">
        <v>10</v>
      </c>
      <c r="AE42" s="69">
        <v>10</v>
      </c>
      <c r="AF42" s="69"/>
      <c r="AG42" s="69"/>
      <c r="AH42" s="69"/>
      <c r="AI42" s="69"/>
      <c r="AJ42" s="69"/>
      <c r="AK42" s="69"/>
      <c r="AL42" s="236"/>
      <c r="AM42" s="69">
        <v>40</v>
      </c>
      <c r="AN42" s="69">
        <v>45</v>
      </c>
      <c r="AO42" s="69">
        <v>55</v>
      </c>
      <c r="AP42" s="69">
        <v>45</v>
      </c>
      <c r="AQ42" s="69">
        <v>60</v>
      </c>
      <c r="AR42" s="69">
        <v>40</v>
      </c>
      <c r="AS42" s="69">
        <v>45</v>
      </c>
      <c r="AT42" s="69">
        <v>40</v>
      </c>
      <c r="AU42" s="69">
        <v>60</v>
      </c>
      <c r="AV42" s="69">
        <v>20</v>
      </c>
      <c r="AW42" s="69"/>
      <c r="AX42" s="69"/>
      <c r="AY42" s="69"/>
      <c r="AZ42" s="89"/>
      <c r="BA42" s="10" t="s">
        <v>18</v>
      </c>
      <c r="BB42" s="13">
        <f t="shared" si="9"/>
        <v>90</v>
      </c>
      <c r="BC42" s="13">
        <f t="shared" si="9"/>
        <v>85</v>
      </c>
      <c r="BD42" s="13">
        <f t="shared" si="9"/>
        <v>95</v>
      </c>
      <c r="BE42" s="13">
        <f t="shared" si="9"/>
        <v>100</v>
      </c>
      <c r="BF42" s="13">
        <f t="shared" si="9"/>
        <v>85</v>
      </c>
      <c r="BG42" s="13">
        <f t="shared" si="9"/>
        <v>75</v>
      </c>
      <c r="BH42" s="13">
        <f t="shared" si="9"/>
        <v>216.73803960216344</v>
      </c>
      <c r="BI42" s="13">
        <f t="shared" si="9"/>
        <v>388.39645887817403</v>
      </c>
      <c r="BJ42" s="212"/>
      <c r="BK42" s="208"/>
      <c r="BL42" s="27"/>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4"/>
      <c r="CL42" s="13"/>
      <c r="CM42" s="13"/>
      <c r="CN42" s="13"/>
    </row>
    <row r="43" spans="2:102" s="48" customFormat="1" ht="12" customHeight="1" x14ac:dyDescent="0.3">
      <c r="B43" s="52" t="s">
        <v>19</v>
      </c>
      <c r="C43" s="83">
        <v>60</v>
      </c>
      <c r="D43" s="83">
        <v>90</v>
      </c>
      <c r="E43" s="83">
        <v>100</v>
      </c>
      <c r="F43" s="83">
        <v>90</v>
      </c>
      <c r="G43" s="83">
        <v>95</v>
      </c>
      <c r="H43" s="83">
        <v>130</v>
      </c>
      <c r="I43" s="393">
        <v>108.82847009929426</v>
      </c>
      <c r="J43" s="393">
        <v>110.7037790463969</v>
      </c>
      <c r="K43" s="214">
        <f t="shared" si="0"/>
        <v>-0.16285792231312102</v>
      </c>
      <c r="L43" s="214">
        <f t="shared" si="0"/>
        <v>1.7231786364281465E-2</v>
      </c>
      <c r="M43" s="88"/>
      <c r="N43" s="83">
        <v>20</v>
      </c>
      <c r="O43" s="83">
        <v>25</v>
      </c>
      <c r="P43" s="83">
        <v>10</v>
      </c>
      <c r="Q43" s="83">
        <v>5</v>
      </c>
      <c r="R43" s="83">
        <v>40</v>
      </c>
      <c r="S43" s="83">
        <v>50</v>
      </c>
      <c r="T43" s="83">
        <v>35</v>
      </c>
      <c r="U43" s="83">
        <v>30</v>
      </c>
      <c r="V43" s="83">
        <v>20</v>
      </c>
      <c r="W43" s="83">
        <v>5</v>
      </c>
      <c r="X43" s="83">
        <v>10</v>
      </c>
      <c r="Y43" s="83">
        <v>40</v>
      </c>
      <c r="Z43" s="83">
        <v>30</v>
      </c>
      <c r="AA43" s="83">
        <v>10</v>
      </c>
      <c r="AB43" s="83">
        <v>10</v>
      </c>
      <c r="AC43" s="83">
        <v>35</v>
      </c>
      <c r="AD43" s="83">
        <v>45</v>
      </c>
      <c r="AE43" s="83">
        <v>40</v>
      </c>
      <c r="AF43" s="83"/>
      <c r="AG43" s="83"/>
      <c r="AH43" s="83"/>
      <c r="AI43" s="83"/>
      <c r="AJ43" s="83"/>
      <c r="AK43" s="83"/>
      <c r="AL43" s="236"/>
      <c r="AM43" s="83">
        <v>45</v>
      </c>
      <c r="AN43" s="83">
        <v>45</v>
      </c>
      <c r="AO43" s="83">
        <v>15</v>
      </c>
      <c r="AP43" s="83">
        <v>90</v>
      </c>
      <c r="AQ43" s="83">
        <v>65</v>
      </c>
      <c r="AR43" s="83">
        <v>25</v>
      </c>
      <c r="AS43" s="83">
        <v>50</v>
      </c>
      <c r="AT43" s="83">
        <v>40</v>
      </c>
      <c r="AU43" s="83">
        <v>45</v>
      </c>
      <c r="AV43" s="83">
        <v>85</v>
      </c>
      <c r="AW43" s="83"/>
      <c r="AX43" s="83"/>
      <c r="AY43" s="83"/>
      <c r="AZ43" s="89"/>
      <c r="BA43" s="52" t="s">
        <v>19</v>
      </c>
      <c r="BB43" s="54">
        <f t="shared" si="9"/>
        <v>60</v>
      </c>
      <c r="BC43" s="54">
        <f t="shared" si="9"/>
        <v>90</v>
      </c>
      <c r="BD43" s="54">
        <f t="shared" si="9"/>
        <v>100</v>
      </c>
      <c r="BE43" s="54">
        <f t="shared" si="9"/>
        <v>90</v>
      </c>
      <c r="BF43" s="54">
        <f t="shared" si="9"/>
        <v>95</v>
      </c>
      <c r="BG43" s="54">
        <f t="shared" si="9"/>
        <v>130</v>
      </c>
      <c r="BH43" s="54">
        <f t="shared" si="9"/>
        <v>108.82847009929426</v>
      </c>
      <c r="BI43" s="54">
        <f t="shared" si="9"/>
        <v>110.7037790463969</v>
      </c>
      <c r="BJ43" s="216"/>
      <c r="BK43" s="217"/>
      <c r="BL43" s="27"/>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199"/>
      <c r="CL43" s="54"/>
      <c r="CM43" s="54"/>
      <c r="CN43" s="54"/>
      <c r="CO43" s="54"/>
      <c r="CP43" s="54"/>
      <c r="CQ43" s="54"/>
      <c r="CR43" s="54"/>
      <c r="CS43" s="54"/>
      <c r="CT43" s="54"/>
      <c r="CU43" s="54"/>
      <c r="CV43" s="54"/>
      <c r="CW43" s="54"/>
      <c r="CX43" s="54"/>
    </row>
    <row r="44" spans="2:102" ht="12" customHeight="1" x14ac:dyDescent="0.3">
      <c r="B44" s="239" t="s">
        <v>58</v>
      </c>
      <c r="C44" s="240">
        <v>220</v>
      </c>
      <c r="D44" s="240">
        <v>220</v>
      </c>
      <c r="E44" s="240">
        <v>225</v>
      </c>
      <c r="F44" s="240">
        <v>230</v>
      </c>
      <c r="G44" s="240">
        <v>235</v>
      </c>
      <c r="H44" s="240">
        <v>240</v>
      </c>
      <c r="I44" s="398">
        <v>248.88000000000005</v>
      </c>
      <c r="J44" s="398">
        <v>248.88000000000005</v>
      </c>
      <c r="K44" s="241">
        <f t="shared" si="0"/>
        <v>3.7000000000000144E-2</v>
      </c>
      <c r="L44" s="241">
        <f t="shared" si="0"/>
        <v>0</v>
      </c>
      <c r="M44" s="88"/>
      <c r="N44" s="240">
        <v>45</v>
      </c>
      <c r="O44" s="240">
        <v>65</v>
      </c>
      <c r="P44" s="240">
        <v>50</v>
      </c>
      <c r="Q44" s="240">
        <v>65</v>
      </c>
      <c r="R44" s="240">
        <v>45</v>
      </c>
      <c r="S44" s="242">
        <v>65</v>
      </c>
      <c r="T44" s="242">
        <v>50</v>
      </c>
      <c r="U44" s="242">
        <v>70</v>
      </c>
      <c r="V44" s="242">
        <v>45</v>
      </c>
      <c r="W44" s="242">
        <v>75</v>
      </c>
      <c r="X44" s="242">
        <v>55</v>
      </c>
      <c r="Y44" s="242">
        <v>70</v>
      </c>
      <c r="Z44" s="242">
        <v>45</v>
      </c>
      <c r="AA44" s="242">
        <v>70</v>
      </c>
      <c r="AB44" s="242">
        <v>55</v>
      </c>
      <c r="AC44" s="242">
        <v>70</v>
      </c>
      <c r="AD44" s="242">
        <v>45</v>
      </c>
      <c r="AE44" s="242">
        <v>70</v>
      </c>
      <c r="AF44" s="240">
        <v>62.22</v>
      </c>
      <c r="AG44" s="240">
        <v>67.320000000000007</v>
      </c>
      <c r="AH44" s="240">
        <v>72.42</v>
      </c>
      <c r="AI44" s="240">
        <v>46.92</v>
      </c>
      <c r="AJ44" s="240">
        <v>59.108999999999995</v>
      </c>
      <c r="AK44" s="240">
        <v>63.954000000000001</v>
      </c>
      <c r="AL44" s="236"/>
      <c r="AM44" s="240">
        <v>110</v>
      </c>
      <c r="AN44" s="240">
        <v>110</v>
      </c>
      <c r="AO44" s="240">
        <v>115</v>
      </c>
      <c r="AP44" s="240">
        <v>110</v>
      </c>
      <c r="AQ44" s="240">
        <v>120</v>
      </c>
      <c r="AR44" s="240">
        <v>120</v>
      </c>
      <c r="AS44" s="240">
        <v>125</v>
      </c>
      <c r="AT44" s="240">
        <v>115</v>
      </c>
      <c r="AU44" s="240">
        <v>125</v>
      </c>
      <c r="AV44" s="240">
        <v>115</v>
      </c>
      <c r="AW44" s="240">
        <v>129.54000000000002</v>
      </c>
      <c r="AX44" s="240">
        <v>119.34</v>
      </c>
      <c r="AY44" s="240">
        <v>123.06299999999999</v>
      </c>
      <c r="AZ44" s="89"/>
      <c r="BA44" s="239" t="s">
        <v>58</v>
      </c>
      <c r="BB44" s="242">
        <f t="shared" si="9"/>
        <v>220</v>
      </c>
      <c r="BC44" s="242">
        <f t="shared" si="9"/>
        <v>220</v>
      </c>
      <c r="BD44" s="242">
        <f t="shared" si="9"/>
        <v>225</v>
      </c>
      <c r="BE44" s="242">
        <f t="shared" si="9"/>
        <v>230</v>
      </c>
      <c r="BF44" s="242">
        <f t="shared" si="9"/>
        <v>235</v>
      </c>
      <c r="BG44" s="242">
        <f t="shared" si="9"/>
        <v>240</v>
      </c>
      <c r="BH44" s="242">
        <f>I44</f>
        <v>248.88000000000005</v>
      </c>
      <c r="BI44" s="242">
        <f>J44</f>
        <v>248.88000000000005</v>
      </c>
      <c r="BJ44" s="243">
        <f t="shared" si="4"/>
        <v>3.7000000000000144E-2</v>
      </c>
      <c r="BK44" s="243">
        <f>L44</f>
        <v>0</v>
      </c>
      <c r="BL44" s="198"/>
      <c r="BM44" s="242">
        <f t="shared" ref="BM44:CB46" si="16">N44</f>
        <v>45</v>
      </c>
      <c r="BN44" s="242">
        <f t="shared" si="16"/>
        <v>65</v>
      </c>
      <c r="BO44" s="242">
        <f t="shared" si="16"/>
        <v>50</v>
      </c>
      <c r="BP44" s="242">
        <f t="shared" si="16"/>
        <v>65</v>
      </c>
      <c r="BQ44" s="242">
        <f t="shared" si="16"/>
        <v>45</v>
      </c>
      <c r="BR44" s="242">
        <f t="shared" si="16"/>
        <v>65</v>
      </c>
      <c r="BS44" s="242">
        <f t="shared" si="16"/>
        <v>50</v>
      </c>
      <c r="BT44" s="242">
        <f t="shared" si="16"/>
        <v>70</v>
      </c>
      <c r="BU44" s="242">
        <f t="shared" si="16"/>
        <v>45</v>
      </c>
      <c r="BV44" s="242">
        <f t="shared" si="16"/>
        <v>75</v>
      </c>
      <c r="BW44" s="242">
        <f t="shared" si="16"/>
        <v>55</v>
      </c>
      <c r="BX44" s="242">
        <f t="shared" si="16"/>
        <v>70</v>
      </c>
      <c r="BY44" s="242">
        <f t="shared" si="16"/>
        <v>45</v>
      </c>
      <c r="BZ44" s="242">
        <f t="shared" si="16"/>
        <v>70</v>
      </c>
      <c r="CA44" s="242">
        <f t="shared" si="16"/>
        <v>55</v>
      </c>
      <c r="CB44" s="242">
        <f t="shared" si="16"/>
        <v>70</v>
      </c>
      <c r="CC44" s="242">
        <f t="shared" ref="BW44:CJ46" si="17">AD44</f>
        <v>45</v>
      </c>
      <c r="CD44" s="242">
        <f t="shared" si="17"/>
        <v>70</v>
      </c>
      <c r="CE44" s="242">
        <f t="shared" si="17"/>
        <v>62.22</v>
      </c>
      <c r="CF44" s="242">
        <f t="shared" si="17"/>
        <v>67.320000000000007</v>
      </c>
      <c r="CG44" s="242">
        <f t="shared" si="17"/>
        <v>72.42</v>
      </c>
      <c r="CH44" s="242">
        <f t="shared" si="17"/>
        <v>46.92</v>
      </c>
      <c r="CI44" s="242">
        <f t="shared" si="17"/>
        <v>59.108999999999995</v>
      </c>
      <c r="CJ44" s="242">
        <f t="shared" si="17"/>
        <v>63.954000000000001</v>
      </c>
      <c r="CK44" s="8"/>
      <c r="CL44" s="242">
        <f t="shared" ref="CL44:CX46" si="18">AM44</f>
        <v>110</v>
      </c>
      <c r="CM44" s="242">
        <f t="shared" si="18"/>
        <v>110</v>
      </c>
      <c r="CN44" s="242">
        <f t="shared" si="18"/>
        <v>115</v>
      </c>
      <c r="CO44" s="242">
        <f t="shared" si="18"/>
        <v>110</v>
      </c>
      <c r="CP44" s="242">
        <f t="shared" si="18"/>
        <v>120</v>
      </c>
      <c r="CQ44" s="242">
        <f t="shared" si="18"/>
        <v>120</v>
      </c>
      <c r="CR44" s="242">
        <f t="shared" si="18"/>
        <v>125</v>
      </c>
      <c r="CS44" s="242">
        <f t="shared" si="18"/>
        <v>115</v>
      </c>
      <c r="CT44" s="242">
        <f t="shared" si="18"/>
        <v>125</v>
      </c>
      <c r="CU44" s="242">
        <f t="shared" si="18"/>
        <v>115</v>
      </c>
      <c r="CV44" s="242">
        <f t="shared" si="18"/>
        <v>129.54000000000002</v>
      </c>
      <c r="CW44" s="242">
        <f t="shared" si="18"/>
        <v>119.34</v>
      </c>
      <c r="CX44" s="242">
        <f t="shared" si="18"/>
        <v>123.06299999999999</v>
      </c>
    </row>
    <row r="45" spans="2:102" ht="12" customHeight="1" x14ac:dyDescent="0.3">
      <c r="B45" s="244" t="s">
        <v>31</v>
      </c>
      <c r="C45" s="245">
        <v>340</v>
      </c>
      <c r="D45" s="245">
        <v>360</v>
      </c>
      <c r="E45" s="245">
        <v>345</v>
      </c>
      <c r="F45" s="245">
        <v>385</v>
      </c>
      <c r="G45" s="245">
        <v>395</v>
      </c>
      <c r="H45" s="245">
        <v>425</v>
      </c>
      <c r="I45" s="399">
        <v>576.97683599956326</v>
      </c>
      <c r="J45" s="399">
        <v>495.1354870795227</v>
      </c>
      <c r="K45" s="246">
        <f t="shared" si="0"/>
        <v>0.35759255529309009</v>
      </c>
      <c r="L45" s="246">
        <f t="shared" si="0"/>
        <v>-0.14184512065940635</v>
      </c>
      <c r="M45" s="88"/>
      <c r="N45" s="245">
        <v>85</v>
      </c>
      <c r="O45" s="245">
        <v>95</v>
      </c>
      <c r="P45" s="245">
        <v>85</v>
      </c>
      <c r="Q45" s="245">
        <v>85</v>
      </c>
      <c r="R45" s="245">
        <v>80</v>
      </c>
      <c r="S45" s="245">
        <v>95</v>
      </c>
      <c r="T45" s="245">
        <v>90</v>
      </c>
      <c r="U45" s="245">
        <v>90</v>
      </c>
      <c r="V45" s="245">
        <v>95</v>
      </c>
      <c r="W45" s="245">
        <v>110</v>
      </c>
      <c r="X45" s="245">
        <v>100</v>
      </c>
      <c r="Y45" s="245">
        <v>95</v>
      </c>
      <c r="Z45" s="245">
        <v>95</v>
      </c>
      <c r="AA45" s="245">
        <v>105</v>
      </c>
      <c r="AB45" s="245">
        <v>105</v>
      </c>
      <c r="AC45" s="245">
        <v>105</v>
      </c>
      <c r="AD45" s="245">
        <v>100</v>
      </c>
      <c r="AE45" s="245">
        <v>115</v>
      </c>
      <c r="AF45" s="245">
        <v>144.5448596622488</v>
      </c>
      <c r="AG45" s="245">
        <v>144.41123714564523</v>
      </c>
      <c r="AH45" s="245">
        <v>143.34225701281702</v>
      </c>
      <c r="AI45" s="245">
        <v>144.67848217885233</v>
      </c>
      <c r="AJ45" s="245">
        <v>115.13949456773284</v>
      </c>
      <c r="AK45" s="245">
        <v>101.2424521903034</v>
      </c>
      <c r="AL45" s="236"/>
      <c r="AM45" s="245">
        <v>180</v>
      </c>
      <c r="AN45" s="245">
        <v>180</v>
      </c>
      <c r="AO45" s="245">
        <v>170</v>
      </c>
      <c r="AP45" s="245">
        <v>175</v>
      </c>
      <c r="AQ45" s="245">
        <v>180</v>
      </c>
      <c r="AR45" s="245">
        <v>205</v>
      </c>
      <c r="AS45" s="245">
        <v>195</v>
      </c>
      <c r="AT45" s="245">
        <v>200</v>
      </c>
      <c r="AU45" s="245">
        <v>210</v>
      </c>
      <c r="AV45" s="245">
        <v>215</v>
      </c>
      <c r="AW45" s="245">
        <v>288.95609680789403</v>
      </c>
      <c r="AX45" s="245">
        <v>288.02073919166935</v>
      </c>
      <c r="AY45" s="245">
        <v>216.38194675803624</v>
      </c>
      <c r="AZ45" s="89"/>
      <c r="BA45" s="244" t="s">
        <v>31</v>
      </c>
      <c r="BB45" s="247">
        <f t="shared" si="9"/>
        <v>340</v>
      </c>
      <c r="BC45" s="247">
        <f t="shared" si="9"/>
        <v>360</v>
      </c>
      <c r="BD45" s="247">
        <f t="shared" si="9"/>
        <v>345</v>
      </c>
      <c r="BE45" s="247">
        <f t="shared" si="9"/>
        <v>385</v>
      </c>
      <c r="BF45" s="247">
        <f t="shared" si="9"/>
        <v>395</v>
      </c>
      <c r="BG45" s="247">
        <f t="shared" si="9"/>
        <v>425</v>
      </c>
      <c r="BH45" s="247">
        <f t="shared" si="9"/>
        <v>576.97683599956326</v>
      </c>
      <c r="BI45" s="247">
        <f>J45</f>
        <v>495.1354870795227</v>
      </c>
      <c r="BJ45" s="248">
        <f t="shared" si="4"/>
        <v>0.35759255529309009</v>
      </c>
      <c r="BK45" s="248">
        <f>L45</f>
        <v>-0.14184512065940635</v>
      </c>
      <c r="BL45" s="59"/>
      <c r="BM45" s="247">
        <f t="shared" si="16"/>
        <v>85</v>
      </c>
      <c r="BN45" s="247">
        <f t="shared" si="16"/>
        <v>95</v>
      </c>
      <c r="BO45" s="247">
        <f t="shared" si="16"/>
        <v>85</v>
      </c>
      <c r="BP45" s="247">
        <f t="shared" si="16"/>
        <v>85</v>
      </c>
      <c r="BQ45" s="247">
        <f t="shared" si="16"/>
        <v>80</v>
      </c>
      <c r="BR45" s="247">
        <f t="shared" si="16"/>
        <v>95</v>
      </c>
      <c r="BS45" s="247">
        <f t="shared" si="16"/>
        <v>90</v>
      </c>
      <c r="BT45" s="247">
        <f t="shared" si="16"/>
        <v>90</v>
      </c>
      <c r="BU45" s="247">
        <f t="shared" si="16"/>
        <v>95</v>
      </c>
      <c r="BV45" s="247">
        <f t="shared" si="16"/>
        <v>110</v>
      </c>
      <c r="BW45" s="247">
        <f t="shared" si="17"/>
        <v>100</v>
      </c>
      <c r="BX45" s="247">
        <f t="shared" si="17"/>
        <v>95</v>
      </c>
      <c r="BY45" s="247">
        <f t="shared" si="17"/>
        <v>95</v>
      </c>
      <c r="BZ45" s="247">
        <f t="shared" si="17"/>
        <v>105</v>
      </c>
      <c r="CA45" s="247">
        <f t="shared" si="17"/>
        <v>105</v>
      </c>
      <c r="CB45" s="247">
        <f t="shared" si="17"/>
        <v>105</v>
      </c>
      <c r="CC45" s="247">
        <f t="shared" si="17"/>
        <v>100</v>
      </c>
      <c r="CD45" s="247">
        <f t="shared" si="17"/>
        <v>115</v>
      </c>
      <c r="CE45" s="247">
        <f t="shared" si="17"/>
        <v>144.5448596622488</v>
      </c>
      <c r="CF45" s="247">
        <f t="shared" si="17"/>
        <v>144.41123714564523</v>
      </c>
      <c r="CG45" s="247">
        <f t="shared" si="17"/>
        <v>143.34225701281702</v>
      </c>
      <c r="CH45" s="247">
        <f t="shared" si="17"/>
        <v>144.67848217885233</v>
      </c>
      <c r="CI45" s="247">
        <f t="shared" si="17"/>
        <v>115.13949456773284</v>
      </c>
      <c r="CJ45" s="247">
        <f t="shared" si="17"/>
        <v>101.2424521903034</v>
      </c>
      <c r="CK45" s="8"/>
      <c r="CL45" s="247">
        <f t="shared" si="18"/>
        <v>180</v>
      </c>
      <c r="CM45" s="247">
        <f t="shared" si="18"/>
        <v>180</v>
      </c>
      <c r="CN45" s="247">
        <f t="shared" si="18"/>
        <v>170</v>
      </c>
      <c r="CO45" s="247">
        <f t="shared" si="18"/>
        <v>175</v>
      </c>
      <c r="CP45" s="247">
        <f t="shared" si="18"/>
        <v>180</v>
      </c>
      <c r="CQ45" s="247">
        <f t="shared" si="18"/>
        <v>205</v>
      </c>
      <c r="CR45" s="247">
        <f t="shared" si="18"/>
        <v>195</v>
      </c>
      <c r="CS45" s="247">
        <f t="shared" si="18"/>
        <v>200</v>
      </c>
      <c r="CT45" s="247">
        <f t="shared" si="18"/>
        <v>210</v>
      </c>
      <c r="CU45" s="247">
        <f t="shared" si="18"/>
        <v>215</v>
      </c>
      <c r="CV45" s="247">
        <f t="shared" si="18"/>
        <v>288.95609680789403</v>
      </c>
      <c r="CW45" s="247">
        <f t="shared" si="18"/>
        <v>288.02073919166935</v>
      </c>
      <c r="CX45" s="247">
        <f t="shared" si="18"/>
        <v>216.38194675803624</v>
      </c>
    </row>
    <row r="46" spans="2:102" ht="12" customHeight="1" x14ac:dyDescent="0.3">
      <c r="B46" s="250" t="s">
        <v>112</v>
      </c>
      <c r="C46" s="251">
        <v>-5</v>
      </c>
      <c r="D46" s="251">
        <v>50</v>
      </c>
      <c r="E46" s="251">
        <v>525</v>
      </c>
      <c r="F46" s="251">
        <v>460</v>
      </c>
      <c r="G46" s="251">
        <v>215</v>
      </c>
      <c r="H46" s="251">
        <v>280</v>
      </c>
      <c r="I46" s="400">
        <v>281.13411522139484</v>
      </c>
      <c r="J46" s="400">
        <v>600.18635010008802</v>
      </c>
      <c r="K46" s="209">
        <f>IF(ISERROR(I46/H46),"N/A",IF(H46&lt;0,"N/A",IF(I46&lt;0,"N/A",IF(I46/H46-1&gt;300%,"&gt;±300%",IF(I46/H46-1&lt;-300%,"&gt;±300%",I46/H46-1)))))</f>
        <v>4.0504115049815326E-3</v>
      </c>
      <c r="L46" s="413">
        <f t="shared" ref="L46:L56" si="19">IF(ISERROR(J46/I46),"N/A",IF(I46&lt;0,"N/A",IF(J46&lt;0,"N/A",IF(J46/I46-1&gt;300%,"&gt;±300%",IF(J46/I46-1&lt;-300%,"&gt;±300%",J46/I46-1)))))</f>
        <v>1.1348755544215527</v>
      </c>
      <c r="M46" s="88"/>
      <c r="N46" s="251">
        <v>15</v>
      </c>
      <c r="O46" s="251">
        <v>40</v>
      </c>
      <c r="P46" s="251">
        <v>45</v>
      </c>
      <c r="Q46" s="251">
        <v>75</v>
      </c>
      <c r="R46" s="251">
        <v>180</v>
      </c>
      <c r="S46" s="251">
        <v>220</v>
      </c>
      <c r="T46" s="251">
        <v>150</v>
      </c>
      <c r="U46" s="251">
        <v>115</v>
      </c>
      <c r="V46" s="251">
        <v>80</v>
      </c>
      <c r="W46" s="251">
        <v>115</v>
      </c>
      <c r="X46" s="251">
        <v>30</v>
      </c>
      <c r="Y46" s="251">
        <v>75</v>
      </c>
      <c r="Z46" s="251">
        <v>45</v>
      </c>
      <c r="AA46" s="251">
        <v>65</v>
      </c>
      <c r="AB46" s="251">
        <v>85</v>
      </c>
      <c r="AC46" s="251">
        <v>70</v>
      </c>
      <c r="AD46" s="251">
        <v>70</v>
      </c>
      <c r="AE46" s="251">
        <v>50</v>
      </c>
      <c r="AF46" s="251">
        <v>110.62812409498584</v>
      </c>
      <c r="AG46" s="251">
        <v>88.922774273872562</v>
      </c>
      <c r="AH46" s="251">
        <v>53.390988350310202</v>
      </c>
      <c r="AI46" s="251">
        <v>28.192228502226257</v>
      </c>
      <c r="AJ46" s="251">
        <v>312.47541981441475</v>
      </c>
      <c r="AK46" s="251">
        <v>132.64072493118914</v>
      </c>
      <c r="AL46" s="238"/>
      <c r="AM46" s="251">
        <v>-5</v>
      </c>
      <c r="AN46" s="76">
        <v>55</v>
      </c>
      <c r="AO46" s="65">
        <v>120</v>
      </c>
      <c r="AP46" s="76">
        <v>400</v>
      </c>
      <c r="AQ46" s="76">
        <v>265</v>
      </c>
      <c r="AR46" s="76">
        <v>195</v>
      </c>
      <c r="AS46" s="76">
        <v>105</v>
      </c>
      <c r="AT46" s="76">
        <v>110</v>
      </c>
      <c r="AU46" s="76">
        <v>155</v>
      </c>
      <c r="AV46" s="76">
        <v>120</v>
      </c>
      <c r="AW46" s="69">
        <v>199.55089836885838</v>
      </c>
      <c r="AX46" s="69">
        <v>142.31376262418277</v>
      </c>
      <c r="AY46" s="69">
        <v>81.583216852536452</v>
      </c>
      <c r="AZ46" s="89"/>
      <c r="BA46" s="265" t="s">
        <v>112</v>
      </c>
      <c r="BB46" s="50">
        <f t="shared" si="9"/>
        <v>-5</v>
      </c>
      <c r="BC46" s="50">
        <f t="shared" si="9"/>
        <v>50</v>
      </c>
      <c r="BD46" s="50">
        <f t="shared" si="9"/>
        <v>525</v>
      </c>
      <c r="BE46" s="50">
        <f t="shared" si="9"/>
        <v>460</v>
      </c>
      <c r="BF46" s="50">
        <f t="shared" si="9"/>
        <v>215</v>
      </c>
      <c r="BG46" s="50">
        <f t="shared" si="9"/>
        <v>280</v>
      </c>
      <c r="BH46" s="50">
        <f>I46</f>
        <v>281.13411522139484</v>
      </c>
      <c r="BI46" s="50">
        <f>J46</f>
        <v>600.18635010008802</v>
      </c>
      <c r="BJ46" s="210">
        <f t="shared" si="4"/>
        <v>4.0504115049815326E-3</v>
      </c>
      <c r="BK46" s="210">
        <f>L46</f>
        <v>1.1348755544215527</v>
      </c>
      <c r="BL46" s="59"/>
      <c r="BM46" s="50">
        <f t="shared" si="16"/>
        <v>15</v>
      </c>
      <c r="BN46" s="50">
        <f t="shared" si="16"/>
        <v>40</v>
      </c>
      <c r="BO46" s="50">
        <f t="shared" si="16"/>
        <v>45</v>
      </c>
      <c r="BP46" s="50">
        <f t="shared" si="16"/>
        <v>75</v>
      </c>
      <c r="BQ46" s="50">
        <f t="shared" si="16"/>
        <v>180</v>
      </c>
      <c r="BR46" s="50">
        <f t="shared" si="16"/>
        <v>220</v>
      </c>
      <c r="BS46" s="50">
        <f t="shared" si="16"/>
        <v>150</v>
      </c>
      <c r="BT46" s="50">
        <f t="shared" si="16"/>
        <v>115</v>
      </c>
      <c r="BU46" s="50">
        <f t="shared" si="16"/>
        <v>80</v>
      </c>
      <c r="BV46" s="50">
        <f t="shared" si="16"/>
        <v>115</v>
      </c>
      <c r="BW46" s="50">
        <f t="shared" si="16"/>
        <v>30</v>
      </c>
      <c r="BX46" s="50">
        <f t="shared" si="16"/>
        <v>75</v>
      </c>
      <c r="BY46" s="50">
        <f t="shared" si="16"/>
        <v>45</v>
      </c>
      <c r="BZ46" s="50">
        <f t="shared" si="16"/>
        <v>65</v>
      </c>
      <c r="CA46" s="50">
        <f t="shared" si="16"/>
        <v>85</v>
      </c>
      <c r="CB46" s="50">
        <f t="shared" si="16"/>
        <v>70</v>
      </c>
      <c r="CC46" s="50">
        <f t="shared" si="17"/>
        <v>70</v>
      </c>
      <c r="CD46" s="50">
        <f t="shared" si="17"/>
        <v>50</v>
      </c>
      <c r="CE46" s="50">
        <f t="shared" si="17"/>
        <v>110.62812409498584</v>
      </c>
      <c r="CF46" s="50">
        <f t="shared" si="17"/>
        <v>88.922774273872562</v>
      </c>
      <c r="CG46" s="50">
        <f t="shared" si="17"/>
        <v>53.390988350310202</v>
      </c>
      <c r="CH46" s="50">
        <f t="shared" si="17"/>
        <v>28.192228502226257</v>
      </c>
      <c r="CI46" s="50">
        <f t="shared" si="17"/>
        <v>312.47541981441475</v>
      </c>
      <c r="CJ46" s="50">
        <f t="shared" si="17"/>
        <v>132.64072493118914</v>
      </c>
      <c r="CK46" s="8"/>
      <c r="CL46" s="50">
        <f t="shared" si="18"/>
        <v>-5</v>
      </c>
      <c r="CM46" s="50">
        <f t="shared" si="18"/>
        <v>55</v>
      </c>
      <c r="CN46" s="50">
        <f t="shared" si="18"/>
        <v>120</v>
      </c>
      <c r="CO46" s="50">
        <f t="shared" si="18"/>
        <v>400</v>
      </c>
      <c r="CP46" s="50">
        <f t="shared" si="18"/>
        <v>265</v>
      </c>
      <c r="CQ46" s="50">
        <f t="shared" si="18"/>
        <v>195</v>
      </c>
      <c r="CR46" s="50">
        <f t="shared" si="18"/>
        <v>105</v>
      </c>
      <c r="CS46" s="50">
        <f t="shared" si="18"/>
        <v>110</v>
      </c>
      <c r="CT46" s="50">
        <f t="shared" si="18"/>
        <v>155</v>
      </c>
      <c r="CU46" s="50">
        <f>AV46</f>
        <v>120</v>
      </c>
      <c r="CV46" s="50">
        <f t="shared" si="18"/>
        <v>199.55089836885838</v>
      </c>
      <c r="CW46" s="50">
        <f t="shared" si="18"/>
        <v>142.31376262418277</v>
      </c>
      <c r="CX46" s="50">
        <f t="shared" si="18"/>
        <v>81.583216852536452</v>
      </c>
    </row>
    <row r="47" spans="2:102" ht="12" customHeight="1" x14ac:dyDescent="0.3">
      <c r="B47" s="10" t="s">
        <v>15</v>
      </c>
      <c r="C47" s="80"/>
      <c r="D47" s="80"/>
      <c r="E47" s="80"/>
      <c r="F47" s="80"/>
      <c r="G47" s="80"/>
      <c r="H47" s="88"/>
      <c r="I47" s="401">
        <v>158.83133333333333</v>
      </c>
      <c r="J47" s="401">
        <v>219.6669333333333</v>
      </c>
      <c r="K47" s="249"/>
      <c r="L47" s="249">
        <f t="shared" si="19"/>
        <v>0.38302014296087661</v>
      </c>
      <c r="M47" s="88"/>
      <c r="N47" s="88"/>
      <c r="O47" s="88"/>
      <c r="P47" s="88"/>
      <c r="Q47" s="88"/>
      <c r="R47" s="88"/>
      <c r="S47" s="88"/>
      <c r="T47" s="88"/>
      <c r="U47" s="88"/>
      <c r="V47" s="88"/>
      <c r="W47" s="88"/>
      <c r="X47" s="88"/>
      <c r="Y47" s="88"/>
      <c r="Z47" s="88"/>
      <c r="AA47" s="88"/>
      <c r="AB47" s="88"/>
      <c r="AC47" s="88"/>
      <c r="AD47" s="88"/>
      <c r="AE47" s="88"/>
      <c r="AF47" s="88">
        <v>79.71667463825608</v>
      </c>
      <c r="AG47" s="88">
        <v>27.433197306282825</v>
      </c>
      <c r="AH47" s="88">
        <v>25.977097831425443</v>
      </c>
      <c r="AI47" s="88">
        <v>25.704363557369</v>
      </c>
      <c r="AJ47" s="88">
        <v>120.04089520390423</v>
      </c>
      <c r="AK47" s="88">
        <v>23.238488047446499</v>
      </c>
      <c r="AL47" s="238"/>
      <c r="AM47" s="88"/>
      <c r="AN47" s="69"/>
      <c r="AO47" s="69"/>
      <c r="AP47" s="69"/>
      <c r="AQ47" s="69"/>
      <c r="AR47" s="69"/>
      <c r="AS47" s="69"/>
      <c r="AT47" s="69"/>
      <c r="AU47" s="69"/>
      <c r="AV47" s="69"/>
      <c r="AW47" s="69">
        <v>107.1498719445389</v>
      </c>
      <c r="AX47" s="69">
        <v>53.410295137708268</v>
      </c>
      <c r="AY47" s="69">
        <v>51.681461388794446</v>
      </c>
      <c r="AZ47" s="89"/>
      <c r="BA47" s="10" t="s">
        <v>15</v>
      </c>
      <c r="BB47" s="13"/>
      <c r="BC47" s="13"/>
      <c r="BD47" s="13"/>
      <c r="BE47" s="13"/>
      <c r="BF47" s="13"/>
      <c r="BG47" s="13"/>
      <c r="BH47" s="13">
        <f t="shared" ref="BH47:BI49" si="20">I47</f>
        <v>158.83133333333333</v>
      </c>
      <c r="BI47" s="13">
        <f t="shared" si="20"/>
        <v>219.6669333333333</v>
      </c>
      <c r="BJ47" s="212"/>
      <c r="BK47" s="208"/>
      <c r="BL47" s="59"/>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8"/>
      <c r="CL47" s="50"/>
      <c r="CM47" s="50"/>
      <c r="CN47" s="50"/>
      <c r="CO47" s="50"/>
      <c r="CP47" s="50"/>
      <c r="CQ47" s="50"/>
      <c r="CR47" s="50"/>
      <c r="CS47" s="50"/>
      <c r="CT47" s="50"/>
      <c r="CU47" s="50"/>
      <c r="CV47" s="50"/>
      <c r="CW47" s="50"/>
      <c r="CX47" s="50"/>
    </row>
    <row r="48" spans="2:102" ht="12" customHeight="1" x14ac:dyDescent="0.3">
      <c r="B48" s="10" t="s">
        <v>16</v>
      </c>
      <c r="C48" s="80"/>
      <c r="D48" s="80"/>
      <c r="E48" s="80"/>
      <c r="F48" s="80"/>
      <c r="G48" s="80"/>
      <c r="H48" s="88"/>
      <c r="I48" s="401">
        <v>52.417000000000002</v>
      </c>
      <c r="J48" s="401">
        <v>70.400000000000006</v>
      </c>
      <c r="K48" s="249"/>
      <c r="L48" s="249">
        <f t="shared" si="19"/>
        <v>0.34307571970925466</v>
      </c>
      <c r="M48" s="88"/>
      <c r="N48" s="88"/>
      <c r="O48" s="88"/>
      <c r="P48" s="88"/>
      <c r="Q48" s="88"/>
      <c r="R48" s="88"/>
      <c r="S48" s="88"/>
      <c r="T48" s="88"/>
      <c r="U48" s="88"/>
      <c r="V48" s="88"/>
      <c r="W48" s="88"/>
      <c r="X48" s="88"/>
      <c r="Y48" s="88"/>
      <c r="Z48" s="88"/>
      <c r="AA48" s="88"/>
      <c r="AB48" s="88"/>
      <c r="AC48" s="88"/>
      <c r="AD48" s="88"/>
      <c r="AE48" s="88"/>
      <c r="AF48" s="88">
        <v>9.9400039847143749</v>
      </c>
      <c r="AG48" s="88">
        <v>13.518131495574355</v>
      </c>
      <c r="AH48" s="88">
        <v>15.442445046869386</v>
      </c>
      <c r="AI48" s="88">
        <v>13.516419472841884</v>
      </c>
      <c r="AJ48" s="88">
        <v>29.434524610510504</v>
      </c>
      <c r="AK48" s="88">
        <v>26.902236883742642</v>
      </c>
      <c r="AL48" s="238"/>
      <c r="AM48" s="88"/>
      <c r="AN48" s="69"/>
      <c r="AO48" s="69"/>
      <c r="AP48" s="69"/>
      <c r="AQ48" s="69"/>
      <c r="AR48" s="69"/>
      <c r="AS48" s="69"/>
      <c r="AT48" s="69"/>
      <c r="AU48" s="69"/>
      <c r="AV48" s="69"/>
      <c r="AW48" s="69">
        <v>23.458135480288732</v>
      </c>
      <c r="AX48" s="69">
        <v>28.960576542443739</v>
      </c>
      <c r="AY48" s="69">
        <v>28.95886451971127</v>
      </c>
      <c r="AZ48" s="89"/>
      <c r="BA48" s="10" t="s">
        <v>16</v>
      </c>
      <c r="BB48" s="13"/>
      <c r="BC48" s="13"/>
      <c r="BD48" s="13"/>
      <c r="BE48" s="13"/>
      <c r="BF48" s="13"/>
      <c r="BG48" s="13"/>
      <c r="BH48" s="13">
        <f t="shared" si="20"/>
        <v>52.417000000000002</v>
      </c>
      <c r="BI48" s="13">
        <f t="shared" si="20"/>
        <v>70.400000000000006</v>
      </c>
      <c r="BJ48" s="212"/>
      <c r="BK48" s="208"/>
      <c r="BL48" s="59"/>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8"/>
      <c r="CL48" s="50"/>
      <c r="CM48" s="50"/>
      <c r="CN48" s="50"/>
      <c r="CO48" s="50"/>
      <c r="CP48" s="50"/>
      <c r="CQ48" s="50"/>
      <c r="CR48" s="50"/>
      <c r="CS48" s="50"/>
      <c r="CT48" s="50"/>
      <c r="CU48" s="50"/>
      <c r="CV48" s="50"/>
      <c r="CW48" s="50"/>
      <c r="CX48" s="50"/>
    </row>
    <row r="49" spans="2:102" ht="12" customHeight="1" x14ac:dyDescent="0.3">
      <c r="B49" s="10" t="s">
        <v>17</v>
      </c>
      <c r="C49" s="80"/>
      <c r="D49" s="80"/>
      <c r="E49" s="80"/>
      <c r="F49" s="80"/>
      <c r="G49" s="80"/>
      <c r="H49" s="88"/>
      <c r="I49" s="401">
        <v>46</v>
      </c>
      <c r="J49" s="401">
        <v>280</v>
      </c>
      <c r="K49" s="249"/>
      <c r="L49" s="249" t="str">
        <f t="shared" si="19"/>
        <v>&gt;±300%</v>
      </c>
      <c r="M49" s="88"/>
      <c r="N49" s="88"/>
      <c r="O49" s="88"/>
      <c r="P49" s="88"/>
      <c r="Q49" s="88"/>
      <c r="R49" s="88"/>
      <c r="S49" s="88"/>
      <c r="T49" s="88"/>
      <c r="U49" s="88"/>
      <c r="V49" s="88"/>
      <c r="W49" s="88"/>
      <c r="X49" s="88"/>
      <c r="Y49" s="88"/>
      <c r="Z49" s="88"/>
      <c r="AA49" s="88"/>
      <c r="AB49" s="88"/>
      <c r="AC49" s="88"/>
      <c r="AD49" s="88"/>
      <c r="AE49" s="88"/>
      <c r="AF49" s="88">
        <v>15</v>
      </c>
      <c r="AG49" s="88">
        <v>42</v>
      </c>
      <c r="AH49" s="88">
        <v>6</v>
      </c>
      <c r="AI49" s="88">
        <v>-17</v>
      </c>
      <c r="AJ49" s="88">
        <v>155</v>
      </c>
      <c r="AK49" s="88">
        <v>77.5</v>
      </c>
      <c r="AL49" s="238"/>
      <c r="AM49" s="88"/>
      <c r="AN49" s="69"/>
      <c r="AO49" s="69"/>
      <c r="AP49" s="69"/>
      <c r="AQ49" s="69"/>
      <c r="AR49" s="69"/>
      <c r="AS49" s="69"/>
      <c r="AT49" s="69"/>
      <c r="AU49" s="69"/>
      <c r="AV49" s="69"/>
      <c r="AW49" s="69">
        <v>57</v>
      </c>
      <c r="AX49" s="69">
        <v>48</v>
      </c>
      <c r="AY49" s="69">
        <v>-11</v>
      </c>
      <c r="AZ49" s="89"/>
      <c r="BA49" s="10" t="s">
        <v>17</v>
      </c>
      <c r="BB49" s="13"/>
      <c r="BC49" s="13"/>
      <c r="BD49" s="13"/>
      <c r="BE49" s="13"/>
      <c r="BF49" s="13"/>
      <c r="BG49" s="13"/>
      <c r="BH49" s="13">
        <f t="shared" si="20"/>
        <v>46</v>
      </c>
      <c r="BI49" s="13">
        <f t="shared" si="20"/>
        <v>280</v>
      </c>
      <c r="BJ49" s="212"/>
      <c r="BK49" s="208"/>
      <c r="BL49" s="59"/>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8"/>
      <c r="CL49" s="50"/>
      <c r="CM49" s="50"/>
      <c r="CN49" s="50"/>
      <c r="CO49" s="50"/>
      <c r="CP49" s="50"/>
      <c r="CQ49" s="50"/>
      <c r="CR49" s="50"/>
      <c r="CS49" s="50"/>
      <c r="CT49" s="50"/>
      <c r="CU49" s="50"/>
      <c r="CV49" s="50"/>
      <c r="CW49" s="50"/>
      <c r="CX49" s="50"/>
    </row>
    <row r="50" spans="2:102" ht="12" customHeight="1" x14ac:dyDescent="0.3">
      <c r="B50" s="253" t="s">
        <v>19</v>
      </c>
      <c r="C50" s="254"/>
      <c r="D50" s="254"/>
      <c r="E50" s="254"/>
      <c r="F50" s="254"/>
      <c r="G50" s="254"/>
      <c r="H50" s="262"/>
      <c r="I50" s="402">
        <v>23.885781888061501</v>
      </c>
      <c r="J50" s="402">
        <v>30.119416766754739</v>
      </c>
      <c r="K50" s="255"/>
      <c r="L50" s="255">
        <f t="shared" si="19"/>
        <v>0.2609767981599509</v>
      </c>
      <c r="M50" s="88"/>
      <c r="N50" s="262"/>
      <c r="O50" s="262"/>
      <c r="P50" s="262"/>
      <c r="Q50" s="262"/>
      <c r="R50" s="262"/>
      <c r="S50" s="262"/>
      <c r="T50" s="262"/>
      <c r="U50" s="262"/>
      <c r="V50" s="262"/>
      <c r="W50" s="262"/>
      <c r="X50" s="262"/>
      <c r="Y50" s="262"/>
      <c r="Z50" s="262"/>
      <c r="AA50" s="262"/>
      <c r="AB50" s="262"/>
      <c r="AC50" s="262"/>
      <c r="AD50" s="262"/>
      <c r="AE50" s="262"/>
      <c r="AF50" s="88">
        <v>5.9714454720153736</v>
      </c>
      <c r="AG50" s="88">
        <v>5.9714454720153736</v>
      </c>
      <c r="AH50" s="88">
        <v>5.9714454720153736</v>
      </c>
      <c r="AI50" s="88">
        <v>5.9714454720153736</v>
      </c>
      <c r="AJ50" s="88">
        <v>8</v>
      </c>
      <c r="AK50" s="88">
        <v>5</v>
      </c>
      <c r="AL50" s="238"/>
      <c r="AM50" s="262"/>
      <c r="AN50" s="83"/>
      <c r="AO50" s="83"/>
      <c r="AP50" s="83"/>
      <c r="AQ50" s="83"/>
      <c r="AR50" s="83"/>
      <c r="AS50" s="83"/>
      <c r="AT50" s="83"/>
      <c r="AU50" s="83"/>
      <c r="AV50" s="83"/>
      <c r="AW50" s="83">
        <v>11.942890944030747</v>
      </c>
      <c r="AX50" s="83">
        <v>11.942890944030747</v>
      </c>
      <c r="AY50" s="83">
        <v>11.942890944030747</v>
      </c>
      <c r="AZ50" s="89"/>
      <c r="BA50" s="268" t="s">
        <v>19</v>
      </c>
      <c r="BB50" s="54"/>
      <c r="BC50" s="54"/>
      <c r="BD50" s="54"/>
      <c r="BE50" s="54"/>
      <c r="BF50" s="54"/>
      <c r="BG50" s="54"/>
      <c r="BH50" s="54">
        <f>I50</f>
        <v>23.885781888061501</v>
      </c>
      <c r="BI50" s="54">
        <f>J50</f>
        <v>30.119416766754739</v>
      </c>
      <c r="BJ50" s="216"/>
      <c r="BK50" s="217"/>
      <c r="BL50" s="59"/>
      <c r="BM50" s="269"/>
      <c r="BN50" s="269"/>
      <c r="BO50" s="269"/>
      <c r="BP50" s="269"/>
      <c r="BQ50" s="269"/>
      <c r="BR50" s="269"/>
      <c r="BS50" s="269"/>
      <c r="BT50" s="269"/>
      <c r="BU50" s="269"/>
      <c r="BV50" s="269"/>
      <c r="BW50" s="269"/>
      <c r="BX50" s="269"/>
      <c r="BY50" s="269"/>
      <c r="BZ50" s="269"/>
      <c r="CA50" s="269"/>
      <c r="CB50" s="269"/>
      <c r="CC50" s="269"/>
      <c r="CD50" s="269"/>
      <c r="CE50" s="269"/>
      <c r="CF50" s="269"/>
      <c r="CG50" s="269"/>
      <c r="CH50" s="269"/>
      <c r="CI50" s="269"/>
      <c r="CJ50" s="269"/>
      <c r="CK50" s="8"/>
      <c r="CL50" s="269"/>
      <c r="CM50" s="269"/>
      <c r="CN50" s="269"/>
      <c r="CO50" s="269"/>
      <c r="CP50" s="269"/>
      <c r="CQ50" s="269"/>
      <c r="CR50" s="269"/>
      <c r="CS50" s="269"/>
      <c r="CT50" s="269"/>
      <c r="CU50" s="269"/>
      <c r="CV50" s="269"/>
      <c r="CW50" s="269"/>
      <c r="CX50" s="269"/>
    </row>
    <row r="51" spans="2:102" ht="12" customHeight="1" x14ac:dyDescent="0.3">
      <c r="B51" s="256" t="s">
        <v>103</v>
      </c>
      <c r="C51" s="257">
        <v>905</v>
      </c>
      <c r="D51" s="257">
        <v>215</v>
      </c>
      <c r="E51" s="257">
        <v>-240</v>
      </c>
      <c r="F51" s="257">
        <v>-10</v>
      </c>
      <c r="G51" s="257">
        <v>105</v>
      </c>
      <c r="H51" s="257">
        <v>-245</v>
      </c>
      <c r="I51" s="403">
        <v>990.9784144122018</v>
      </c>
      <c r="J51" s="403">
        <v>159.73302320029006</v>
      </c>
      <c r="K51" s="209" t="str">
        <f>IF(ISERROR(I51/H51),"N/A",IF(H51&lt;0,"N/A",IF(I51&lt;0,"N/A",IF(I51/H51-1&gt;300%,"&gt;±300%",IF(I51/H51-1&lt;-300%,"&gt;±300%",I51/H51-1)))))</f>
        <v>N/A</v>
      </c>
      <c r="L51" s="412">
        <f t="shared" si="19"/>
        <v>-0.83881281279468067</v>
      </c>
      <c r="M51" s="88"/>
      <c r="N51" s="257">
        <v>-95</v>
      </c>
      <c r="O51" s="257">
        <v>-30</v>
      </c>
      <c r="P51" s="257">
        <v>-50</v>
      </c>
      <c r="Q51" s="257">
        <v>45</v>
      </c>
      <c r="R51" s="257">
        <v>110</v>
      </c>
      <c r="S51" s="257">
        <v>-345</v>
      </c>
      <c r="T51" s="257">
        <v>-25</v>
      </c>
      <c r="U51" s="257">
        <v>-15</v>
      </c>
      <c r="V51" s="257">
        <v>-85</v>
      </c>
      <c r="W51" s="257">
        <v>115</v>
      </c>
      <c r="X51" s="257">
        <v>60</v>
      </c>
      <c r="Y51" s="257">
        <v>30</v>
      </c>
      <c r="Z51" s="257">
        <v>-40</v>
      </c>
      <c r="AA51" s="257">
        <v>55</v>
      </c>
      <c r="AB51" s="257">
        <v>-15</v>
      </c>
      <c r="AC51" s="257">
        <v>-125</v>
      </c>
      <c r="AD51" s="257">
        <v>5</v>
      </c>
      <c r="AE51" s="257">
        <v>-115</v>
      </c>
      <c r="AF51" s="257">
        <v>686.97303968000006</v>
      </c>
      <c r="AG51" s="257">
        <v>49.912419320000048</v>
      </c>
      <c r="AH51" s="257">
        <v>206.80744894799926</v>
      </c>
      <c r="AI51" s="257">
        <v>47.285506464202307</v>
      </c>
      <c r="AJ51" s="257">
        <v>-213.15535744631916</v>
      </c>
      <c r="AK51" s="257">
        <v>122.35122064660919</v>
      </c>
      <c r="AL51" s="238"/>
      <c r="AM51" s="257">
        <v>340</v>
      </c>
      <c r="AN51" s="257">
        <v>-125</v>
      </c>
      <c r="AO51" s="257">
        <v>-5</v>
      </c>
      <c r="AP51" s="257">
        <v>-235</v>
      </c>
      <c r="AQ51" s="257">
        <v>-40</v>
      </c>
      <c r="AR51" s="257">
        <v>30</v>
      </c>
      <c r="AS51" s="257">
        <v>90</v>
      </c>
      <c r="AT51" s="257">
        <v>15</v>
      </c>
      <c r="AU51" s="257">
        <v>-140</v>
      </c>
      <c r="AV51" s="257">
        <v>-110</v>
      </c>
      <c r="AW51" s="257">
        <v>736.8854590000002</v>
      </c>
      <c r="AX51" s="257">
        <v>254.09295541220166</v>
      </c>
      <c r="AY51" s="257">
        <v>-90.804136799709909</v>
      </c>
      <c r="AZ51" s="89"/>
      <c r="BA51" s="270" t="s">
        <v>103</v>
      </c>
      <c r="BB51" s="50">
        <f t="shared" ref="BB51:BI51" si="21">C51</f>
        <v>905</v>
      </c>
      <c r="BC51" s="50">
        <f t="shared" si="21"/>
        <v>215</v>
      </c>
      <c r="BD51" s="50">
        <f t="shared" si="21"/>
        <v>-240</v>
      </c>
      <c r="BE51" s="50">
        <f t="shared" si="21"/>
        <v>-10</v>
      </c>
      <c r="BF51" s="50">
        <f t="shared" si="21"/>
        <v>105</v>
      </c>
      <c r="BG51" s="50">
        <f t="shared" si="21"/>
        <v>-245</v>
      </c>
      <c r="BH51" s="50">
        <f t="shared" si="21"/>
        <v>990.9784144122018</v>
      </c>
      <c r="BI51" s="50">
        <f t="shared" si="21"/>
        <v>159.73302320029006</v>
      </c>
      <c r="BJ51" s="210" t="str">
        <f>K51</f>
        <v>N/A</v>
      </c>
      <c r="BK51" s="210">
        <f>L52</f>
        <v>0.99448777899627694</v>
      </c>
      <c r="BL51" s="59"/>
      <c r="BM51" s="50">
        <f t="shared" ref="BM51:CI51" si="22">N51</f>
        <v>-95</v>
      </c>
      <c r="BN51" s="50">
        <f t="shared" si="22"/>
        <v>-30</v>
      </c>
      <c r="BO51" s="50">
        <f t="shared" si="22"/>
        <v>-50</v>
      </c>
      <c r="BP51" s="50">
        <f t="shared" si="22"/>
        <v>45</v>
      </c>
      <c r="BQ51" s="50">
        <f t="shared" si="22"/>
        <v>110</v>
      </c>
      <c r="BR51" s="50">
        <f t="shared" si="22"/>
        <v>-345</v>
      </c>
      <c r="BS51" s="50">
        <f t="shared" si="22"/>
        <v>-25</v>
      </c>
      <c r="BT51" s="50">
        <f t="shared" si="22"/>
        <v>-15</v>
      </c>
      <c r="BU51" s="50">
        <f t="shared" si="22"/>
        <v>-85</v>
      </c>
      <c r="BV51" s="50">
        <f t="shared" si="22"/>
        <v>115</v>
      </c>
      <c r="BW51" s="50">
        <f t="shared" si="22"/>
        <v>60</v>
      </c>
      <c r="BX51" s="50">
        <f t="shared" si="22"/>
        <v>30</v>
      </c>
      <c r="BY51" s="50">
        <f t="shared" si="22"/>
        <v>-40</v>
      </c>
      <c r="BZ51" s="50">
        <f t="shared" si="22"/>
        <v>55</v>
      </c>
      <c r="CA51" s="50">
        <f t="shared" si="22"/>
        <v>-15</v>
      </c>
      <c r="CB51" s="50">
        <f t="shared" si="22"/>
        <v>-125</v>
      </c>
      <c r="CC51" s="50">
        <f t="shared" si="22"/>
        <v>5</v>
      </c>
      <c r="CD51" s="50">
        <f t="shared" si="22"/>
        <v>-115</v>
      </c>
      <c r="CE51" s="50">
        <f t="shared" si="22"/>
        <v>686.97303968000006</v>
      </c>
      <c r="CF51" s="50">
        <f t="shared" si="22"/>
        <v>49.912419320000048</v>
      </c>
      <c r="CG51" s="50">
        <f t="shared" si="22"/>
        <v>206.80744894799926</v>
      </c>
      <c r="CH51" s="50">
        <f t="shared" si="22"/>
        <v>47.285506464202307</v>
      </c>
      <c r="CI51" s="50">
        <f t="shared" si="22"/>
        <v>-213.15535744631916</v>
      </c>
      <c r="CJ51" s="50">
        <f>AK51</f>
        <v>122.35122064660919</v>
      </c>
      <c r="CK51" s="8"/>
      <c r="CL51" s="50">
        <f t="shared" ref="CL51:CW51" si="23">AM51</f>
        <v>340</v>
      </c>
      <c r="CM51" s="50">
        <f t="shared" si="23"/>
        <v>-125</v>
      </c>
      <c r="CN51" s="50">
        <f t="shared" si="23"/>
        <v>-5</v>
      </c>
      <c r="CO51" s="50">
        <f t="shared" si="23"/>
        <v>-235</v>
      </c>
      <c r="CP51" s="50">
        <f t="shared" si="23"/>
        <v>-40</v>
      </c>
      <c r="CQ51" s="50">
        <f t="shared" si="23"/>
        <v>30</v>
      </c>
      <c r="CR51" s="50">
        <f t="shared" si="23"/>
        <v>90</v>
      </c>
      <c r="CS51" s="50">
        <f t="shared" si="23"/>
        <v>15</v>
      </c>
      <c r="CT51" s="50">
        <f t="shared" si="23"/>
        <v>-140</v>
      </c>
      <c r="CU51" s="50">
        <f t="shared" si="23"/>
        <v>-110</v>
      </c>
      <c r="CV51" s="50">
        <f t="shared" si="23"/>
        <v>736.8854590000002</v>
      </c>
      <c r="CW51" s="50">
        <f t="shared" si="23"/>
        <v>254.09295541220166</v>
      </c>
      <c r="CX51" s="50">
        <f>AY51</f>
        <v>-90.804136799709909</v>
      </c>
    </row>
    <row r="52" spans="2:102" ht="12" customHeight="1" x14ac:dyDescent="0.3">
      <c r="B52" s="10" t="s">
        <v>15</v>
      </c>
      <c r="C52" s="80"/>
      <c r="D52" s="80"/>
      <c r="E52" s="80"/>
      <c r="F52" s="80"/>
      <c r="G52" s="80"/>
      <c r="H52" s="88"/>
      <c r="I52" s="401">
        <v>125.23173499999987</v>
      </c>
      <c r="J52" s="401">
        <v>249.77316500000006</v>
      </c>
      <c r="K52" s="249"/>
      <c r="L52" s="249">
        <f t="shared" si="19"/>
        <v>0.99448777899627694</v>
      </c>
      <c r="M52" s="88"/>
      <c r="N52" s="88"/>
      <c r="O52" s="88"/>
      <c r="P52" s="88"/>
      <c r="Q52" s="88"/>
      <c r="R52" s="88"/>
      <c r="S52" s="88"/>
      <c r="T52" s="88"/>
      <c r="U52" s="88"/>
      <c r="V52" s="88"/>
      <c r="W52" s="88"/>
      <c r="X52" s="88"/>
      <c r="Y52" s="88"/>
      <c r="Z52" s="88"/>
      <c r="AA52" s="88"/>
      <c r="AB52" s="88"/>
      <c r="AC52" s="88"/>
      <c r="AD52" s="88"/>
      <c r="AE52" s="88"/>
      <c r="AF52" s="88">
        <v>77.093735999999922</v>
      </c>
      <c r="AG52" s="88">
        <v>-12.929118000000017</v>
      </c>
      <c r="AH52" s="88">
        <v>81.839284000000106</v>
      </c>
      <c r="AI52" s="88">
        <v>-20.772167000000131</v>
      </c>
      <c r="AJ52" s="88">
        <v>-6.7504139999999895</v>
      </c>
      <c r="AK52" s="88">
        <v>171.52357900000004</v>
      </c>
      <c r="AL52" s="238"/>
      <c r="AM52" s="88"/>
      <c r="AN52" s="88"/>
      <c r="AO52" s="88"/>
      <c r="AP52" s="88"/>
      <c r="AQ52" s="88"/>
      <c r="AR52" s="88"/>
      <c r="AS52" s="88"/>
      <c r="AT52" s="88"/>
      <c r="AU52" s="88"/>
      <c r="AV52" s="88"/>
      <c r="AW52" s="88">
        <v>64.164617999999905</v>
      </c>
      <c r="AX52" s="88">
        <v>61.067116999999975</v>
      </c>
      <c r="AY52" s="88">
        <v>164.77316500000006</v>
      </c>
      <c r="AZ52" s="89"/>
      <c r="BA52" s="10" t="s">
        <v>15</v>
      </c>
      <c r="BB52" s="13"/>
      <c r="BC52" s="13"/>
      <c r="BD52" s="13"/>
      <c r="BE52" s="13"/>
      <c r="BF52" s="13"/>
      <c r="BG52" s="13"/>
      <c r="BH52" s="13">
        <f t="shared" ref="BH52:BI55" si="24">I52</f>
        <v>125.23173499999987</v>
      </c>
      <c r="BI52" s="13">
        <f t="shared" si="24"/>
        <v>249.77316500000006</v>
      </c>
      <c r="BJ52" s="212"/>
      <c r="BK52" s="208"/>
      <c r="BL52" s="59"/>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8"/>
      <c r="CL52" s="50"/>
      <c r="CM52" s="50"/>
      <c r="CN52" s="50"/>
      <c r="CO52" s="50"/>
      <c r="CP52" s="50"/>
      <c r="CQ52" s="50"/>
      <c r="CR52" s="50"/>
      <c r="CS52" s="50"/>
      <c r="CT52" s="50"/>
      <c r="CU52" s="50"/>
      <c r="CV52" s="50"/>
      <c r="CW52" s="50"/>
      <c r="CX52" s="50"/>
    </row>
    <row r="53" spans="2:102" ht="12" customHeight="1" x14ac:dyDescent="0.3">
      <c r="B53" s="10" t="s">
        <v>16</v>
      </c>
      <c r="C53" s="80"/>
      <c r="D53" s="80"/>
      <c r="E53" s="80"/>
      <c r="F53" s="80"/>
      <c r="G53" s="80"/>
      <c r="H53" s="88"/>
      <c r="I53" s="401">
        <v>508.6892391122019</v>
      </c>
      <c r="J53" s="401">
        <v>50.474098200289994</v>
      </c>
      <c r="K53" s="249"/>
      <c r="L53" s="249">
        <f t="shared" si="19"/>
        <v>-0.90077616289194418</v>
      </c>
      <c r="M53" s="88"/>
      <c r="N53" s="88"/>
      <c r="O53" s="88"/>
      <c r="P53" s="88"/>
      <c r="Q53" s="88"/>
      <c r="R53" s="88"/>
      <c r="S53" s="88"/>
      <c r="T53" s="88"/>
      <c r="U53" s="88"/>
      <c r="V53" s="88"/>
      <c r="W53" s="88"/>
      <c r="X53" s="88"/>
      <c r="Y53" s="88"/>
      <c r="Z53" s="88"/>
      <c r="AA53" s="88"/>
      <c r="AB53" s="88"/>
      <c r="AC53" s="88"/>
      <c r="AD53" s="88"/>
      <c r="AE53" s="88"/>
      <c r="AF53" s="88">
        <v>192.42198608000018</v>
      </c>
      <c r="AG53" s="88">
        <v>56.968007119999967</v>
      </c>
      <c r="AH53" s="88">
        <v>205.73655244799937</v>
      </c>
      <c r="AI53" s="88">
        <v>53.56269346420234</v>
      </c>
      <c r="AJ53" s="88">
        <v>-43.583353446319236</v>
      </c>
      <c r="AK53" s="88">
        <v>61.057451646609231</v>
      </c>
      <c r="AL53" s="238"/>
      <c r="AM53" s="88"/>
      <c r="AN53" s="88"/>
      <c r="AO53" s="88"/>
      <c r="AP53" s="88"/>
      <c r="AQ53" s="88"/>
      <c r="AR53" s="88"/>
      <c r="AS53" s="88"/>
      <c r="AT53" s="88"/>
      <c r="AU53" s="88"/>
      <c r="AV53" s="88"/>
      <c r="AW53" s="88">
        <v>249.38999320000016</v>
      </c>
      <c r="AX53" s="88">
        <v>259.29924591220174</v>
      </c>
      <c r="AY53" s="88">
        <v>17.474098200289994</v>
      </c>
      <c r="AZ53" s="89"/>
      <c r="BA53" s="10" t="s">
        <v>16</v>
      </c>
      <c r="BB53" s="13"/>
      <c r="BC53" s="13"/>
      <c r="BD53" s="13"/>
      <c r="BE53" s="13"/>
      <c r="BF53" s="13"/>
      <c r="BG53" s="13"/>
      <c r="BH53" s="13">
        <f t="shared" si="24"/>
        <v>508.6892391122019</v>
      </c>
      <c r="BI53" s="13">
        <f t="shared" si="24"/>
        <v>50.474098200289994</v>
      </c>
      <c r="BJ53" s="212"/>
      <c r="BK53" s="208"/>
      <c r="BL53" s="59"/>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8"/>
      <c r="CL53" s="50"/>
      <c r="CM53" s="50"/>
      <c r="CN53" s="50"/>
      <c r="CO53" s="50"/>
      <c r="CP53" s="50"/>
      <c r="CQ53" s="50"/>
      <c r="CR53" s="50"/>
      <c r="CS53" s="50"/>
      <c r="CT53" s="50"/>
      <c r="CU53" s="50"/>
      <c r="CV53" s="50"/>
      <c r="CW53" s="50"/>
      <c r="CX53" s="50"/>
    </row>
    <row r="54" spans="2:102" ht="12" customHeight="1" x14ac:dyDescent="0.3">
      <c r="B54" s="10" t="s">
        <v>17</v>
      </c>
      <c r="C54" s="80"/>
      <c r="D54" s="80"/>
      <c r="E54" s="80"/>
      <c r="F54" s="80"/>
      <c r="G54" s="80"/>
      <c r="H54" s="88"/>
      <c r="I54" s="401">
        <v>-12.70334969999999</v>
      </c>
      <c r="J54" s="401">
        <v>0</v>
      </c>
      <c r="K54" s="249"/>
      <c r="L54" s="249" t="str">
        <f t="shared" si="19"/>
        <v>N/A</v>
      </c>
      <c r="M54" s="88"/>
      <c r="N54" s="88"/>
      <c r="O54" s="88"/>
      <c r="P54" s="88"/>
      <c r="Q54" s="88"/>
      <c r="R54" s="88"/>
      <c r="S54" s="88"/>
      <c r="T54" s="88"/>
      <c r="U54" s="88"/>
      <c r="V54" s="88"/>
      <c r="W54" s="88"/>
      <c r="X54" s="88"/>
      <c r="Y54" s="88"/>
      <c r="Z54" s="88"/>
      <c r="AA54" s="88"/>
      <c r="AB54" s="88"/>
      <c r="AC54" s="88"/>
      <c r="AD54" s="88"/>
      <c r="AE54" s="88"/>
      <c r="AF54" s="88">
        <v>-0.13331239999999525</v>
      </c>
      <c r="AG54" s="88">
        <v>14.025930200000003</v>
      </c>
      <c r="AH54" s="88">
        <v>-21.308847500000002</v>
      </c>
      <c r="AI54" s="88">
        <v>-5.2871199999999954</v>
      </c>
      <c r="AJ54" s="88">
        <v>-0.13079000000000815</v>
      </c>
      <c r="AK54" s="88">
        <v>17.593630000000005</v>
      </c>
      <c r="AL54" s="238"/>
      <c r="AM54" s="88"/>
      <c r="AN54" s="88"/>
      <c r="AO54" s="88"/>
      <c r="AP54" s="88"/>
      <c r="AQ54" s="88"/>
      <c r="AR54" s="88"/>
      <c r="AS54" s="88"/>
      <c r="AT54" s="88"/>
      <c r="AU54" s="88"/>
      <c r="AV54" s="88"/>
      <c r="AW54" s="88">
        <v>13.892617800000007</v>
      </c>
      <c r="AX54" s="88">
        <v>-26.595967499999997</v>
      </c>
      <c r="AY54" s="88">
        <v>17.462839999999996</v>
      </c>
      <c r="AZ54" s="89"/>
      <c r="BA54" s="10" t="s">
        <v>17</v>
      </c>
      <c r="BB54" s="13"/>
      <c r="BC54" s="13"/>
      <c r="BD54" s="13"/>
      <c r="BE54" s="13"/>
      <c r="BF54" s="13"/>
      <c r="BG54" s="13"/>
      <c r="BH54" s="13">
        <f t="shared" si="24"/>
        <v>-12.70334969999999</v>
      </c>
      <c r="BI54" s="13">
        <f t="shared" si="24"/>
        <v>0</v>
      </c>
      <c r="BJ54" s="212"/>
      <c r="BK54" s="208"/>
      <c r="BL54" s="59"/>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8"/>
      <c r="CL54" s="50"/>
      <c r="CM54" s="50"/>
      <c r="CN54" s="50"/>
      <c r="CO54" s="50"/>
      <c r="CP54" s="50"/>
      <c r="CQ54" s="50"/>
      <c r="CR54" s="50"/>
      <c r="CS54" s="50"/>
      <c r="CT54" s="50"/>
      <c r="CU54" s="50"/>
      <c r="CV54" s="50"/>
      <c r="CW54" s="50"/>
      <c r="CX54" s="50"/>
    </row>
    <row r="55" spans="2:102" ht="12" customHeight="1" x14ac:dyDescent="0.3">
      <c r="B55" s="259" t="s">
        <v>19</v>
      </c>
      <c r="C55" s="260"/>
      <c r="D55" s="260"/>
      <c r="E55" s="260"/>
      <c r="F55" s="260"/>
      <c r="G55" s="260"/>
      <c r="H55" s="263"/>
      <c r="I55" s="404">
        <v>369.76079000000004</v>
      </c>
      <c r="J55" s="404">
        <v>-140.51423999999997</v>
      </c>
      <c r="K55" s="261"/>
      <c r="L55" s="261" t="str">
        <f t="shared" si="19"/>
        <v>N/A</v>
      </c>
      <c r="M55" s="88"/>
      <c r="N55" s="263"/>
      <c r="O55" s="263"/>
      <c r="P55" s="263"/>
      <c r="Q55" s="263"/>
      <c r="R55" s="263"/>
      <c r="S55" s="263"/>
      <c r="T55" s="263"/>
      <c r="U55" s="263"/>
      <c r="V55" s="263"/>
      <c r="W55" s="263"/>
      <c r="X55" s="263"/>
      <c r="Y55" s="263"/>
      <c r="Z55" s="263"/>
      <c r="AA55" s="263"/>
      <c r="AB55" s="263"/>
      <c r="AC55" s="263"/>
      <c r="AD55" s="263"/>
      <c r="AE55" s="263"/>
      <c r="AF55" s="263">
        <v>417.59063000000003</v>
      </c>
      <c r="AG55" s="263">
        <v>-8.1523999999999077</v>
      </c>
      <c r="AH55" s="263">
        <v>-59.459540000000189</v>
      </c>
      <c r="AI55" s="263">
        <v>19.782100000000092</v>
      </c>
      <c r="AJ55" s="263">
        <v>-162.69079999999991</v>
      </c>
      <c r="AK55" s="263">
        <v>-127.82344000000006</v>
      </c>
      <c r="AL55" s="238"/>
      <c r="AM55" s="263"/>
      <c r="AN55" s="263"/>
      <c r="AO55" s="263"/>
      <c r="AP55" s="263"/>
      <c r="AQ55" s="263"/>
      <c r="AR55" s="263"/>
      <c r="AS55" s="263"/>
      <c r="AT55" s="263"/>
      <c r="AU55" s="263"/>
      <c r="AV55" s="263"/>
      <c r="AW55" s="303">
        <v>409.43823000000015</v>
      </c>
      <c r="AX55" s="303">
        <v>-39.677440000000097</v>
      </c>
      <c r="AY55" s="303">
        <v>-290.51423999999997</v>
      </c>
      <c r="AZ55" s="89"/>
      <c r="BA55" s="271" t="s">
        <v>19</v>
      </c>
      <c r="BB55" s="54"/>
      <c r="BC55" s="54"/>
      <c r="BD55" s="54"/>
      <c r="BE55" s="54"/>
      <c r="BF55" s="54"/>
      <c r="BG55" s="54"/>
      <c r="BH55" s="54">
        <f t="shared" si="24"/>
        <v>369.76079000000004</v>
      </c>
      <c r="BI55" s="54">
        <f t="shared" si="24"/>
        <v>-140.51423999999997</v>
      </c>
      <c r="BJ55" s="216"/>
      <c r="BK55" s="217"/>
      <c r="BL55" s="59"/>
      <c r="BM55" s="272"/>
      <c r="BN55" s="272"/>
      <c r="BO55" s="272"/>
      <c r="BP55" s="272"/>
      <c r="BQ55" s="272"/>
      <c r="BR55" s="272"/>
      <c r="BS55" s="272"/>
      <c r="BT55" s="272"/>
      <c r="BU55" s="272"/>
      <c r="BV55" s="272"/>
      <c r="BW55" s="272"/>
      <c r="BX55" s="272"/>
      <c r="BY55" s="272"/>
      <c r="BZ55" s="272"/>
      <c r="CA55" s="272"/>
      <c r="CB55" s="272"/>
      <c r="CC55" s="272"/>
      <c r="CD55" s="272"/>
      <c r="CE55" s="272"/>
      <c r="CF55" s="272"/>
      <c r="CG55" s="272"/>
      <c r="CH55" s="272"/>
      <c r="CI55" s="272"/>
      <c r="CJ55" s="272"/>
      <c r="CK55" s="8"/>
      <c r="CL55" s="272"/>
      <c r="CM55" s="272"/>
      <c r="CN55" s="272"/>
      <c r="CO55" s="272"/>
      <c r="CP55" s="272"/>
      <c r="CQ55" s="272"/>
      <c r="CR55" s="272"/>
      <c r="CS55" s="272"/>
      <c r="CT55" s="272"/>
      <c r="CU55" s="272"/>
      <c r="CV55" s="272"/>
      <c r="CW55" s="272"/>
      <c r="CX55" s="272"/>
    </row>
    <row r="56" spans="2:102" ht="12" customHeight="1" x14ac:dyDescent="0.3">
      <c r="B56" s="275" t="s">
        <v>37</v>
      </c>
      <c r="C56" s="80">
        <v>35</v>
      </c>
      <c r="D56" s="80">
        <v>-115</v>
      </c>
      <c r="E56" s="80">
        <v>20</v>
      </c>
      <c r="F56" s="80">
        <v>85</v>
      </c>
      <c r="G56" s="80">
        <v>-45</v>
      </c>
      <c r="H56" s="80">
        <v>-20</v>
      </c>
      <c r="I56" s="405">
        <v>-20.21446626585432</v>
      </c>
      <c r="J56" s="405">
        <v>300</v>
      </c>
      <c r="K56" s="209" t="str">
        <f>IF(ISERROR(I56/H56),"N/A",IF(H56&lt;0,"N/A",IF(I56&lt;0,"N/A",IF(I56/H56-1&gt;300%,"&gt;±300%",IF(I56/H56-1&lt;-300%,"&gt;±300%",I56/H56-1)))))</f>
        <v>N/A</v>
      </c>
      <c r="L56" s="209" t="str">
        <f t="shared" si="19"/>
        <v>N/A</v>
      </c>
      <c r="M56" s="88"/>
      <c r="N56" s="80">
        <v>-95</v>
      </c>
      <c r="O56" s="80">
        <v>-10</v>
      </c>
      <c r="P56" s="80">
        <v>-5</v>
      </c>
      <c r="Q56" s="80">
        <v>-5</v>
      </c>
      <c r="R56" s="80">
        <v>-5</v>
      </c>
      <c r="S56" s="80">
        <v>30</v>
      </c>
      <c r="T56" s="80">
        <v>40</v>
      </c>
      <c r="U56" s="80">
        <v>-5</v>
      </c>
      <c r="V56" s="80">
        <v>55</v>
      </c>
      <c r="W56" s="80">
        <v>-5</v>
      </c>
      <c r="X56" s="80">
        <v>-10</v>
      </c>
      <c r="Y56" s="80">
        <v>0</v>
      </c>
      <c r="Z56" s="80">
        <v>-15</v>
      </c>
      <c r="AA56" s="80">
        <v>-20</v>
      </c>
      <c r="AB56" s="80">
        <v>-10</v>
      </c>
      <c r="AC56" s="80">
        <v>0</v>
      </c>
      <c r="AD56" s="80">
        <v>-10</v>
      </c>
      <c r="AE56" s="80">
        <v>0</v>
      </c>
      <c r="AF56" s="80">
        <v>-3.7135677817608959</v>
      </c>
      <c r="AG56" s="80">
        <v>-12.869987589821081</v>
      </c>
      <c r="AH56" s="80">
        <v>-9.6579941485684895</v>
      </c>
      <c r="AI56" s="80">
        <v>6.0270832542961434</v>
      </c>
      <c r="AJ56" s="80">
        <v>-20.442004790457666</v>
      </c>
      <c r="AK56" s="80">
        <v>138.14511871654315</v>
      </c>
      <c r="AL56" s="238"/>
      <c r="AM56" s="80">
        <v>-10</v>
      </c>
      <c r="AN56" s="80">
        <v>-105</v>
      </c>
      <c r="AO56" s="80">
        <v>-10</v>
      </c>
      <c r="AP56" s="80">
        <v>25</v>
      </c>
      <c r="AQ56" s="80">
        <v>35</v>
      </c>
      <c r="AR56" s="80">
        <v>50</v>
      </c>
      <c r="AS56" s="80">
        <v>-10</v>
      </c>
      <c r="AT56" s="80">
        <v>-35</v>
      </c>
      <c r="AU56" s="80">
        <v>-10</v>
      </c>
      <c r="AV56" s="80">
        <v>-10</v>
      </c>
      <c r="AW56" s="80">
        <v>-16.583555371581976</v>
      </c>
      <c r="AX56" s="80">
        <v>-3.630910894272346</v>
      </c>
      <c r="AY56" s="80">
        <v>117.70311392608548</v>
      </c>
      <c r="AZ56" s="89"/>
      <c r="BA56" s="275" t="s">
        <v>37</v>
      </c>
      <c r="BB56" s="36">
        <f>C56</f>
        <v>35</v>
      </c>
      <c r="BC56" s="36">
        <f t="shared" ref="BC56:BJ56" si="25">D56</f>
        <v>-115</v>
      </c>
      <c r="BD56" s="36">
        <f t="shared" si="25"/>
        <v>20</v>
      </c>
      <c r="BE56" s="36">
        <f t="shared" si="25"/>
        <v>85</v>
      </c>
      <c r="BF56" s="36">
        <f t="shared" si="25"/>
        <v>-45</v>
      </c>
      <c r="BG56" s="36">
        <f t="shared" si="25"/>
        <v>-20</v>
      </c>
      <c r="BH56" s="36">
        <f t="shared" si="25"/>
        <v>-20.21446626585432</v>
      </c>
      <c r="BI56" s="36">
        <f t="shared" si="25"/>
        <v>300</v>
      </c>
      <c r="BJ56" s="210" t="str">
        <f t="shared" si="25"/>
        <v>N/A</v>
      </c>
      <c r="BK56" s="210">
        <f>L57</f>
        <v>0</v>
      </c>
      <c r="BL56" s="295"/>
      <c r="BM56" s="50">
        <f t="shared" ref="BM56:CE56" si="26">N56</f>
        <v>-95</v>
      </c>
      <c r="BN56" s="50">
        <f t="shared" si="26"/>
        <v>-10</v>
      </c>
      <c r="BO56" s="50">
        <f t="shared" si="26"/>
        <v>-5</v>
      </c>
      <c r="BP56" s="50">
        <f t="shared" si="26"/>
        <v>-5</v>
      </c>
      <c r="BQ56" s="50">
        <f t="shared" si="26"/>
        <v>-5</v>
      </c>
      <c r="BR56" s="50">
        <f t="shared" si="26"/>
        <v>30</v>
      </c>
      <c r="BS56" s="50">
        <f t="shared" si="26"/>
        <v>40</v>
      </c>
      <c r="BT56" s="50">
        <f t="shared" si="26"/>
        <v>-5</v>
      </c>
      <c r="BU56" s="50">
        <f t="shared" si="26"/>
        <v>55</v>
      </c>
      <c r="BV56" s="50">
        <f t="shared" si="26"/>
        <v>-5</v>
      </c>
      <c r="BW56" s="50">
        <f t="shared" si="26"/>
        <v>-10</v>
      </c>
      <c r="BX56" s="50">
        <f t="shared" si="26"/>
        <v>0</v>
      </c>
      <c r="BY56" s="50">
        <f t="shared" si="26"/>
        <v>-15</v>
      </c>
      <c r="BZ56" s="50">
        <f t="shared" si="26"/>
        <v>-20</v>
      </c>
      <c r="CA56" s="50">
        <f t="shared" si="26"/>
        <v>-10</v>
      </c>
      <c r="CB56" s="50">
        <f t="shared" si="26"/>
        <v>0</v>
      </c>
      <c r="CC56" s="50">
        <f t="shared" si="26"/>
        <v>-10</v>
      </c>
      <c r="CD56" s="50">
        <f t="shared" si="26"/>
        <v>0</v>
      </c>
      <c r="CE56" s="50">
        <f t="shared" si="26"/>
        <v>-3.7135677817608959</v>
      </c>
      <c r="CF56" s="50">
        <f>AG56</f>
        <v>-12.869987589821081</v>
      </c>
      <c r="CG56" s="50">
        <f t="shared" ref="CG56:CJ56" si="27">AH56</f>
        <v>-9.6579941485684895</v>
      </c>
      <c r="CH56" s="50">
        <f t="shared" si="27"/>
        <v>6.0270832542961434</v>
      </c>
      <c r="CI56" s="50">
        <f t="shared" si="27"/>
        <v>-20.442004790457666</v>
      </c>
      <c r="CJ56" s="50">
        <f t="shared" si="27"/>
        <v>138.14511871654315</v>
      </c>
      <c r="CK56" s="295"/>
      <c r="CL56" s="50">
        <f>AM56</f>
        <v>-10</v>
      </c>
      <c r="CM56" s="50">
        <f t="shared" ref="CM56:CX56" si="28">AN56</f>
        <v>-105</v>
      </c>
      <c r="CN56" s="50">
        <f t="shared" si="28"/>
        <v>-10</v>
      </c>
      <c r="CO56" s="50">
        <f t="shared" si="28"/>
        <v>25</v>
      </c>
      <c r="CP56" s="50">
        <f t="shared" si="28"/>
        <v>35</v>
      </c>
      <c r="CQ56" s="50">
        <f t="shared" si="28"/>
        <v>50</v>
      </c>
      <c r="CR56" s="50">
        <f t="shared" si="28"/>
        <v>-10</v>
      </c>
      <c r="CS56" s="50">
        <f t="shared" si="28"/>
        <v>-35</v>
      </c>
      <c r="CT56" s="50">
        <f t="shared" si="28"/>
        <v>-10</v>
      </c>
      <c r="CU56" s="50">
        <f t="shared" si="28"/>
        <v>-10</v>
      </c>
      <c r="CV56" s="50">
        <f t="shared" si="28"/>
        <v>-16.583555371581976</v>
      </c>
      <c r="CW56" s="50">
        <f t="shared" si="28"/>
        <v>-3.630910894272346</v>
      </c>
      <c r="CX56" s="50">
        <f t="shared" si="28"/>
        <v>117.70311392608548</v>
      </c>
    </row>
    <row r="57" spans="2:102" ht="12" customHeight="1" x14ac:dyDescent="0.3">
      <c r="B57" s="10"/>
      <c r="C57" s="27"/>
      <c r="D57" s="27"/>
      <c r="E57" s="27"/>
      <c r="F57" s="27"/>
      <c r="G57" s="27"/>
      <c r="H57" s="27"/>
      <c r="I57" s="406"/>
      <c r="J57" s="406"/>
      <c r="K57" s="221"/>
      <c r="L57" s="221"/>
      <c r="M57" s="88"/>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38"/>
      <c r="AM57" s="27"/>
      <c r="AN57" s="27"/>
      <c r="AO57" s="27"/>
      <c r="AP57" s="27"/>
      <c r="AQ57" s="27"/>
      <c r="AR57" s="27"/>
      <c r="AS57" s="27"/>
      <c r="AT57" s="27"/>
      <c r="AU57" s="27"/>
      <c r="AV57" s="27"/>
      <c r="AW57" s="27"/>
      <c r="AX57" s="27"/>
      <c r="AY57" s="27"/>
      <c r="AZ57" s="89"/>
      <c r="CF57" s="50"/>
      <c r="CG57" s="50"/>
      <c r="CH57" s="50"/>
      <c r="CI57" s="50"/>
      <c r="CJ57" s="50"/>
    </row>
    <row r="58" spans="2:102" ht="12" customHeight="1" x14ac:dyDescent="0.3">
      <c r="B58" s="56" t="s">
        <v>3</v>
      </c>
      <c r="C58" s="57">
        <v>935</v>
      </c>
      <c r="D58" s="57">
        <v>150</v>
      </c>
      <c r="E58" s="57">
        <v>305</v>
      </c>
      <c r="F58" s="57">
        <v>535</v>
      </c>
      <c r="G58" s="57">
        <v>275</v>
      </c>
      <c r="H58" s="57">
        <v>15</v>
      </c>
      <c r="I58" s="407">
        <v>1251.8980633677425</v>
      </c>
      <c r="J58" s="407">
        <v>1059.9193733003781</v>
      </c>
      <c r="K58" s="277" t="str">
        <f>IF(ISERROR(I58/H58),"N/A",IF(H58&lt;0,"N/A",IF(I58&lt;0,"N/A",IF(I58/H58-1&gt;300%,"&gt;±300%",IF(I58/H58-1&lt;-300%,"&gt;±300%",I58/H58-1)))))</f>
        <v>&gt;±300%</v>
      </c>
      <c r="L58" s="279">
        <f>IF(ISERROR(J58/I58),"N/A",IF(I58&lt;0,"N/A",IF(J58&lt;0,"N/A",IF(J58/I58-1&gt;300%,"&gt;±300%",IF(J58/I58-1&lt;-300%,"&gt;±300%",J58/I58-1)))))</f>
        <v>-0.15335009749190021</v>
      </c>
      <c r="M58" s="88"/>
      <c r="N58" s="57">
        <v>-175</v>
      </c>
      <c r="O58" s="57">
        <v>0</v>
      </c>
      <c r="P58" s="57">
        <v>-10</v>
      </c>
      <c r="Q58" s="57">
        <v>115</v>
      </c>
      <c r="R58" s="57">
        <v>285</v>
      </c>
      <c r="S58" s="57">
        <v>-95</v>
      </c>
      <c r="T58" s="57">
        <v>165</v>
      </c>
      <c r="U58" s="57">
        <v>95</v>
      </c>
      <c r="V58" s="57">
        <v>50</v>
      </c>
      <c r="W58" s="57">
        <v>225</v>
      </c>
      <c r="X58" s="57">
        <v>80</v>
      </c>
      <c r="Y58" s="57">
        <v>105</v>
      </c>
      <c r="Z58" s="57">
        <v>-10</v>
      </c>
      <c r="AA58" s="57">
        <v>100</v>
      </c>
      <c r="AB58" s="57">
        <v>60</v>
      </c>
      <c r="AC58" s="57">
        <v>-55</v>
      </c>
      <c r="AD58" s="57">
        <v>65</v>
      </c>
      <c r="AE58" s="57">
        <v>-65</v>
      </c>
      <c r="AF58" s="57">
        <v>793.88759599322509</v>
      </c>
      <c r="AG58" s="57">
        <v>125.96520600405154</v>
      </c>
      <c r="AH58" s="57">
        <v>250.54044314974095</v>
      </c>
      <c r="AI58" s="57">
        <v>81.504818220724701</v>
      </c>
      <c r="AJ58" s="57">
        <v>78.878057577637918</v>
      </c>
      <c r="AK58" s="57">
        <v>393.13706429434149</v>
      </c>
      <c r="AL58" s="236"/>
      <c r="AM58" s="57">
        <v>325</v>
      </c>
      <c r="AN58" s="57">
        <v>-175</v>
      </c>
      <c r="AO58" s="57">
        <v>105</v>
      </c>
      <c r="AP58" s="57">
        <v>190</v>
      </c>
      <c r="AQ58" s="57">
        <v>260</v>
      </c>
      <c r="AR58" s="57">
        <v>275</v>
      </c>
      <c r="AS58" s="57">
        <v>185</v>
      </c>
      <c r="AT58" s="57">
        <v>90</v>
      </c>
      <c r="AU58" s="57">
        <v>5</v>
      </c>
      <c r="AV58" s="57">
        <v>0</v>
      </c>
      <c r="AW58" s="57">
        <v>919.85280199727663</v>
      </c>
      <c r="AX58" s="57">
        <v>332.04526137046565</v>
      </c>
      <c r="AY58" s="57">
        <v>472.01512187197943</v>
      </c>
      <c r="AZ58" s="89"/>
      <c r="BA58" s="56" t="s">
        <v>3</v>
      </c>
      <c r="BB58" s="57">
        <f>C58</f>
        <v>935</v>
      </c>
      <c r="BC58" s="57">
        <f t="shared" ref="BC58:BK59" si="29">D58</f>
        <v>150</v>
      </c>
      <c r="BD58" s="57">
        <f t="shared" si="29"/>
        <v>305</v>
      </c>
      <c r="BE58" s="57">
        <f t="shared" si="29"/>
        <v>535</v>
      </c>
      <c r="BF58" s="57">
        <f t="shared" si="29"/>
        <v>275</v>
      </c>
      <c r="BG58" s="57">
        <f t="shared" si="29"/>
        <v>15</v>
      </c>
      <c r="BH58" s="57">
        <f t="shared" si="29"/>
        <v>1251.8980633677425</v>
      </c>
      <c r="BI58" s="57">
        <f t="shared" si="29"/>
        <v>1059.9193733003781</v>
      </c>
      <c r="BJ58" s="283" t="str">
        <f t="shared" si="29"/>
        <v>&gt;±300%</v>
      </c>
      <c r="BK58" s="283">
        <f>L59</f>
        <v>-0.11313983463141852</v>
      </c>
      <c r="BM58" s="57">
        <f>N58</f>
        <v>-175</v>
      </c>
      <c r="BN58" s="57">
        <f t="shared" ref="BN58:CJ58" si="30">O58</f>
        <v>0</v>
      </c>
      <c r="BO58" s="57">
        <f t="shared" si="30"/>
        <v>-10</v>
      </c>
      <c r="BP58" s="57">
        <f t="shared" si="30"/>
        <v>115</v>
      </c>
      <c r="BQ58" s="57">
        <f t="shared" si="30"/>
        <v>285</v>
      </c>
      <c r="BR58" s="57">
        <f t="shared" si="30"/>
        <v>-95</v>
      </c>
      <c r="BS58" s="57">
        <f t="shared" si="30"/>
        <v>165</v>
      </c>
      <c r="BT58" s="57">
        <f t="shared" si="30"/>
        <v>95</v>
      </c>
      <c r="BU58" s="57">
        <f t="shared" si="30"/>
        <v>50</v>
      </c>
      <c r="BV58" s="57">
        <f t="shared" si="30"/>
        <v>225</v>
      </c>
      <c r="BW58" s="57">
        <f t="shared" si="30"/>
        <v>80</v>
      </c>
      <c r="BX58" s="57">
        <f t="shared" si="30"/>
        <v>105</v>
      </c>
      <c r="BY58" s="57">
        <f t="shared" si="30"/>
        <v>-10</v>
      </c>
      <c r="BZ58" s="57">
        <f t="shared" si="30"/>
        <v>100</v>
      </c>
      <c r="CA58" s="57">
        <f t="shared" si="30"/>
        <v>60</v>
      </c>
      <c r="CB58" s="57">
        <f t="shared" si="30"/>
        <v>-55</v>
      </c>
      <c r="CC58" s="57">
        <f t="shared" si="30"/>
        <v>65</v>
      </c>
      <c r="CD58" s="57">
        <f t="shared" si="30"/>
        <v>-65</v>
      </c>
      <c r="CE58" s="57">
        <f t="shared" si="30"/>
        <v>793.88759599322509</v>
      </c>
      <c r="CF58" s="57">
        <f t="shared" si="30"/>
        <v>125.96520600405154</v>
      </c>
      <c r="CG58" s="57">
        <f t="shared" si="30"/>
        <v>250.54044314974095</v>
      </c>
      <c r="CH58" s="57">
        <f t="shared" si="30"/>
        <v>81.504818220724701</v>
      </c>
      <c r="CI58" s="57">
        <f t="shared" si="30"/>
        <v>78.878057577637918</v>
      </c>
      <c r="CJ58" s="57">
        <f t="shared" si="30"/>
        <v>393.13706429434149</v>
      </c>
      <c r="CL58" s="57">
        <f>AM58</f>
        <v>325</v>
      </c>
      <c r="CM58" s="57">
        <f t="shared" ref="CM58:CX58" si="31">AN58</f>
        <v>-175</v>
      </c>
      <c r="CN58" s="57">
        <f t="shared" si="31"/>
        <v>105</v>
      </c>
      <c r="CO58" s="57">
        <f t="shared" si="31"/>
        <v>190</v>
      </c>
      <c r="CP58" s="57">
        <f t="shared" si="31"/>
        <v>260</v>
      </c>
      <c r="CQ58" s="57">
        <f t="shared" si="31"/>
        <v>275</v>
      </c>
      <c r="CR58" s="57">
        <f t="shared" si="31"/>
        <v>185</v>
      </c>
      <c r="CS58" s="57">
        <f t="shared" si="31"/>
        <v>90</v>
      </c>
      <c r="CT58" s="57">
        <f t="shared" si="31"/>
        <v>5</v>
      </c>
      <c r="CU58" s="57">
        <f t="shared" si="31"/>
        <v>0</v>
      </c>
      <c r="CV58" s="57">
        <f t="shared" si="31"/>
        <v>919.85280199727663</v>
      </c>
      <c r="CW58" s="57">
        <f t="shared" si="31"/>
        <v>332.04526137046565</v>
      </c>
      <c r="CX58" s="57">
        <f t="shared" si="31"/>
        <v>472.01512187197943</v>
      </c>
    </row>
    <row r="59" spans="2:102" s="48" customFormat="1" ht="12" customHeight="1" x14ac:dyDescent="0.3">
      <c r="B59" s="41" t="s">
        <v>26</v>
      </c>
      <c r="C59" s="46">
        <v>8485</v>
      </c>
      <c r="D59" s="46">
        <v>7975</v>
      </c>
      <c r="E59" s="46">
        <v>8200</v>
      </c>
      <c r="F59" s="46">
        <v>8275</v>
      </c>
      <c r="G59" s="46">
        <v>7740</v>
      </c>
      <c r="H59" s="46">
        <v>7275</v>
      </c>
      <c r="I59" s="408">
        <v>8386.8093431937632</v>
      </c>
      <c r="J59" s="408">
        <v>7437.9271210195848</v>
      </c>
      <c r="K59" s="278">
        <f>IF(ISERROR(I59/H59),"N/A",IF(H59&lt;0,"N/A",IF(I59&lt;0,"N/A",IF(I59/H59-1&gt;300%,"&gt;±300%",IF(I59/H59-1&lt;-300%,"&gt;±300%",I59/H59-1)))))</f>
        <v>0.15282602655584365</v>
      </c>
      <c r="L59" s="222">
        <f>IF(ISERROR(J59/I59),"N/A",IF(I59&lt;0,"N/A",IF(J59&lt;0,"N/A",IF(J59/I59-1&gt;300%,"&gt;±300%",IF(J59/I59-1&lt;-300%,"&gt;±300%",J59/I59-1)))))</f>
        <v>-0.11313983463141852</v>
      </c>
      <c r="M59" s="88"/>
      <c r="N59" s="46">
        <v>1710</v>
      </c>
      <c r="O59" s="46">
        <v>1915</v>
      </c>
      <c r="P59" s="46">
        <v>1990</v>
      </c>
      <c r="Q59" s="46">
        <v>2060</v>
      </c>
      <c r="R59" s="46">
        <v>2290</v>
      </c>
      <c r="S59" s="46">
        <v>1870</v>
      </c>
      <c r="T59" s="46">
        <v>2070</v>
      </c>
      <c r="U59" s="46">
        <v>2080</v>
      </c>
      <c r="V59" s="46">
        <v>1950</v>
      </c>
      <c r="W59" s="46">
        <v>2215</v>
      </c>
      <c r="X59" s="46">
        <v>1980</v>
      </c>
      <c r="Y59" s="46">
        <v>1950</v>
      </c>
      <c r="Z59" s="46">
        <v>1775</v>
      </c>
      <c r="AA59" s="46">
        <v>2060</v>
      </c>
      <c r="AB59" s="46">
        <v>1915</v>
      </c>
      <c r="AC59" s="46">
        <v>1805</v>
      </c>
      <c r="AD59" s="46">
        <v>1800</v>
      </c>
      <c r="AE59" s="46">
        <v>1755</v>
      </c>
      <c r="AF59" s="46">
        <v>2604.7359751941372</v>
      </c>
      <c r="AG59" s="46">
        <v>1986.3168131551449</v>
      </c>
      <c r="AH59" s="46">
        <v>2052.6277846523813</v>
      </c>
      <c r="AI59" s="46">
        <v>1742.2877582976037</v>
      </c>
      <c r="AJ59" s="46">
        <v>1635.0122224600259</v>
      </c>
      <c r="AK59" s="46">
        <v>1599.3828928140326</v>
      </c>
      <c r="AL59" s="236"/>
      <c r="AM59" s="46">
        <v>4350</v>
      </c>
      <c r="AN59" s="46">
        <v>3625</v>
      </c>
      <c r="AO59" s="46">
        <v>4050</v>
      </c>
      <c r="AP59" s="46">
        <v>4120</v>
      </c>
      <c r="AQ59" s="46">
        <v>4150</v>
      </c>
      <c r="AR59" s="46">
        <v>4165</v>
      </c>
      <c r="AS59" s="46">
        <v>3930</v>
      </c>
      <c r="AT59" s="46">
        <v>3835</v>
      </c>
      <c r="AU59" s="46">
        <v>3720</v>
      </c>
      <c r="AV59" s="46">
        <v>3555</v>
      </c>
      <c r="AW59" s="46">
        <v>4591.0527883492832</v>
      </c>
      <c r="AX59" s="46">
        <v>3794.9155429499851</v>
      </c>
      <c r="AY59" s="46">
        <v>3234.3951152740592</v>
      </c>
      <c r="AZ59" s="89"/>
      <c r="BA59" s="41" t="s">
        <v>26</v>
      </c>
      <c r="BB59" s="46">
        <f>C59</f>
        <v>8485</v>
      </c>
      <c r="BC59" s="46">
        <f t="shared" si="29"/>
        <v>7975</v>
      </c>
      <c r="BD59" s="46">
        <f t="shared" si="29"/>
        <v>8200</v>
      </c>
      <c r="BE59" s="46">
        <f t="shared" si="29"/>
        <v>8275</v>
      </c>
      <c r="BF59" s="46">
        <f t="shared" si="29"/>
        <v>7740</v>
      </c>
      <c r="BG59" s="46">
        <f t="shared" si="29"/>
        <v>7275</v>
      </c>
      <c r="BH59" s="46">
        <f t="shared" si="29"/>
        <v>8386.8093431937632</v>
      </c>
      <c r="BI59" s="46">
        <f t="shared" si="29"/>
        <v>7437.9271210195848</v>
      </c>
      <c r="BJ59" s="222">
        <f t="shared" si="29"/>
        <v>0.15282602655584365</v>
      </c>
      <c r="BK59" s="222">
        <f t="shared" si="29"/>
        <v>-0.11313983463141852</v>
      </c>
      <c r="BL59" s="36"/>
      <c r="BM59" s="46">
        <f t="shared" ref="BM59:CJ59" si="32">N59</f>
        <v>1710</v>
      </c>
      <c r="BN59" s="46">
        <f t="shared" si="32"/>
        <v>1915</v>
      </c>
      <c r="BO59" s="46">
        <f t="shared" si="32"/>
        <v>1990</v>
      </c>
      <c r="BP59" s="46">
        <f t="shared" si="32"/>
        <v>2060</v>
      </c>
      <c r="BQ59" s="46">
        <f t="shared" si="32"/>
        <v>2290</v>
      </c>
      <c r="BR59" s="46">
        <f t="shared" si="32"/>
        <v>1870</v>
      </c>
      <c r="BS59" s="46">
        <f t="shared" si="32"/>
        <v>2070</v>
      </c>
      <c r="BT59" s="46">
        <f t="shared" si="32"/>
        <v>2080</v>
      </c>
      <c r="BU59" s="46">
        <f t="shared" si="32"/>
        <v>1950</v>
      </c>
      <c r="BV59" s="46">
        <f t="shared" si="32"/>
        <v>2215</v>
      </c>
      <c r="BW59" s="46">
        <f t="shared" si="32"/>
        <v>1980</v>
      </c>
      <c r="BX59" s="46">
        <f t="shared" si="32"/>
        <v>1950</v>
      </c>
      <c r="BY59" s="46">
        <f t="shared" si="32"/>
        <v>1775</v>
      </c>
      <c r="BZ59" s="46">
        <f t="shared" si="32"/>
        <v>2060</v>
      </c>
      <c r="CA59" s="46">
        <f t="shared" si="32"/>
        <v>1915</v>
      </c>
      <c r="CB59" s="46">
        <f t="shared" si="32"/>
        <v>1805</v>
      </c>
      <c r="CC59" s="46">
        <f t="shared" si="32"/>
        <v>1800</v>
      </c>
      <c r="CD59" s="46">
        <f t="shared" si="32"/>
        <v>1755</v>
      </c>
      <c r="CE59" s="46">
        <f t="shared" si="32"/>
        <v>2604.7359751941372</v>
      </c>
      <c r="CF59" s="46">
        <f t="shared" si="32"/>
        <v>1986.3168131551449</v>
      </c>
      <c r="CG59" s="46">
        <f t="shared" si="32"/>
        <v>2052.6277846523813</v>
      </c>
      <c r="CH59" s="46">
        <f t="shared" si="32"/>
        <v>1742.2877582976037</v>
      </c>
      <c r="CI59" s="46">
        <f t="shared" si="32"/>
        <v>1635.0122224600259</v>
      </c>
      <c r="CJ59" s="46">
        <f t="shared" si="32"/>
        <v>1599.3828928140326</v>
      </c>
      <c r="CK59" s="295"/>
      <c r="CL59" s="46">
        <f t="shared" ref="CL59:CX59" si="33">AM59</f>
        <v>4350</v>
      </c>
      <c r="CM59" s="46">
        <f t="shared" si="33"/>
        <v>3625</v>
      </c>
      <c r="CN59" s="46">
        <f t="shared" si="33"/>
        <v>4050</v>
      </c>
      <c r="CO59" s="46">
        <f t="shared" si="33"/>
        <v>4120</v>
      </c>
      <c r="CP59" s="46">
        <f t="shared" si="33"/>
        <v>4150</v>
      </c>
      <c r="CQ59" s="46">
        <f t="shared" si="33"/>
        <v>4165</v>
      </c>
      <c r="CR59" s="46">
        <f t="shared" si="33"/>
        <v>3930</v>
      </c>
      <c r="CS59" s="46">
        <f t="shared" si="33"/>
        <v>3835</v>
      </c>
      <c r="CT59" s="46">
        <f t="shared" si="33"/>
        <v>3720</v>
      </c>
      <c r="CU59" s="46">
        <f t="shared" si="33"/>
        <v>3555</v>
      </c>
      <c r="CV59" s="46">
        <f t="shared" si="33"/>
        <v>4591.0527883492832</v>
      </c>
      <c r="CW59" s="46">
        <f t="shared" si="33"/>
        <v>3794.9155429499851</v>
      </c>
      <c r="CX59" s="46">
        <f t="shared" si="33"/>
        <v>3234.3951152740592</v>
      </c>
    </row>
    <row r="60" spans="2:102" s="48" customFormat="1" ht="12" customHeight="1" x14ac:dyDescent="0.3">
      <c r="B60" s="10"/>
      <c r="C60" s="302"/>
      <c r="D60" s="302"/>
      <c r="E60" s="302"/>
      <c r="F60" s="302"/>
      <c r="G60" s="302"/>
      <c r="H60" s="302"/>
      <c r="I60" s="409"/>
      <c r="J60" s="409"/>
      <c r="K60" s="208"/>
      <c r="L60" s="208"/>
      <c r="N60" s="302"/>
      <c r="W60" s="298"/>
      <c r="X60" s="298"/>
      <c r="Y60" s="298"/>
      <c r="Z60" s="298"/>
      <c r="AA60" s="298"/>
      <c r="AB60" s="298"/>
      <c r="AC60" s="298"/>
      <c r="AD60" s="298"/>
      <c r="AE60" s="298"/>
      <c r="AF60" s="298"/>
      <c r="AG60" s="298"/>
      <c r="AH60" s="298"/>
      <c r="AI60" s="298"/>
      <c r="AJ60" s="298"/>
      <c r="AK60" s="298"/>
      <c r="AL60" s="298"/>
      <c r="AN60" s="142"/>
      <c r="AO60" s="142"/>
      <c r="AP60" s="142"/>
      <c r="CM60" s="89"/>
    </row>
    <row r="61" spans="2:102" s="48" customFormat="1" ht="12" customHeight="1" x14ac:dyDescent="0.3">
      <c r="B61" s="11"/>
      <c r="C61" s="13"/>
      <c r="D61" s="13"/>
      <c r="E61" s="13"/>
      <c r="F61" s="13"/>
      <c r="G61" s="13"/>
      <c r="H61" s="13"/>
      <c r="I61" s="397"/>
      <c r="J61" s="397"/>
      <c r="K61" s="208"/>
      <c r="L61" s="208"/>
      <c r="N61" s="13"/>
      <c r="O61" s="36"/>
      <c r="P61" s="36"/>
      <c r="Q61" s="36"/>
      <c r="R61" s="36"/>
      <c r="S61" s="36"/>
      <c r="T61" s="36"/>
      <c r="U61" s="36"/>
      <c r="V61" s="36"/>
      <c r="W61" s="300"/>
      <c r="X61" s="300"/>
      <c r="Y61" s="300"/>
      <c r="Z61" s="300"/>
      <c r="AA61" s="300"/>
      <c r="AB61" s="300"/>
      <c r="AC61" s="300"/>
      <c r="AD61" s="300"/>
      <c r="AE61" s="300"/>
      <c r="AF61" s="300"/>
      <c r="AG61" s="300"/>
      <c r="AH61" s="300"/>
      <c r="AI61" s="300"/>
      <c r="AJ61" s="300"/>
      <c r="AK61" s="300"/>
      <c r="AL61" s="300"/>
      <c r="AN61" s="142"/>
      <c r="AO61" s="142"/>
      <c r="AP61" s="142"/>
      <c r="AQ61" s="36"/>
      <c r="AR61" s="36"/>
      <c r="AS61" s="36"/>
      <c r="AT61" s="36"/>
      <c r="AU61" s="36"/>
      <c r="AV61" s="36"/>
      <c r="AW61" s="36"/>
      <c r="AX61" s="36"/>
      <c r="AY61" s="36"/>
      <c r="AZ61" s="36"/>
      <c r="CM61" s="89"/>
    </row>
    <row r="62" spans="2:102" s="48" customFormat="1" ht="12" customHeight="1" x14ac:dyDescent="0.35">
      <c r="B62" s="23"/>
      <c r="C62" s="78"/>
      <c r="D62" s="78"/>
      <c r="E62" s="78"/>
      <c r="F62" s="78"/>
      <c r="G62" s="78"/>
      <c r="H62" s="62"/>
      <c r="I62" s="410"/>
      <c r="J62" s="410"/>
      <c r="K62" s="208"/>
      <c r="L62" s="208"/>
      <c r="N62" s="78"/>
      <c r="O62" s="78"/>
      <c r="P62" s="78"/>
      <c r="Q62" s="78"/>
      <c r="R62" s="78"/>
      <c r="S62" s="78"/>
      <c r="T62" s="78"/>
      <c r="U62" s="78"/>
      <c r="V62" s="78"/>
      <c r="W62" s="78"/>
      <c r="X62" s="78"/>
      <c r="Y62" s="78"/>
      <c r="Z62" s="78"/>
      <c r="AA62" s="78"/>
      <c r="AB62" s="78"/>
      <c r="AC62" s="78"/>
      <c r="AD62" s="78"/>
      <c r="AE62" s="78"/>
      <c r="AF62" s="298"/>
      <c r="AG62" s="298"/>
      <c r="AH62" s="298"/>
      <c r="AI62" s="298"/>
      <c r="AJ62" s="298"/>
      <c r="AK62" s="298"/>
      <c r="AL62" s="298"/>
      <c r="AN62" s="142"/>
      <c r="AO62" s="142"/>
      <c r="AP62" s="142"/>
      <c r="CM62" s="89"/>
    </row>
    <row r="63" spans="2:102" s="48" customFormat="1" ht="12" customHeight="1" x14ac:dyDescent="0.3">
      <c r="B63" s="23"/>
      <c r="C63" s="62"/>
      <c r="D63" s="62"/>
      <c r="E63" s="62"/>
      <c r="F63" s="62"/>
      <c r="G63" s="62"/>
      <c r="H63" s="62"/>
      <c r="I63" s="410"/>
      <c r="J63" s="410"/>
      <c r="K63" s="208"/>
      <c r="L63" s="208"/>
      <c r="N63" s="62"/>
      <c r="W63" s="298"/>
      <c r="X63" s="298"/>
      <c r="Y63" s="298"/>
      <c r="Z63" s="298"/>
      <c r="AA63" s="298"/>
      <c r="AB63" s="298"/>
      <c r="AC63" s="298"/>
      <c r="AD63" s="298"/>
      <c r="AE63" s="298"/>
      <c r="AF63" s="298"/>
      <c r="AG63" s="298"/>
      <c r="AH63" s="298"/>
      <c r="AI63" s="298"/>
      <c r="AJ63" s="298"/>
      <c r="AK63" s="298"/>
      <c r="AL63" s="298"/>
      <c r="AN63" s="142"/>
      <c r="AO63" s="142"/>
      <c r="AP63" s="142"/>
      <c r="CM63" s="89"/>
    </row>
    <row r="64" spans="2:102" s="48" customFormat="1" ht="12" customHeight="1" x14ac:dyDescent="0.3">
      <c r="B64" s="23"/>
      <c r="C64" s="62"/>
      <c r="D64" s="62"/>
      <c r="E64" s="62"/>
      <c r="F64" s="62"/>
      <c r="G64" s="62"/>
      <c r="H64" s="62"/>
      <c r="I64" s="410"/>
      <c r="J64" s="410"/>
      <c r="K64" s="208"/>
      <c r="L64" s="208"/>
      <c r="N64" s="62"/>
      <c r="W64" s="298"/>
      <c r="X64" s="298"/>
      <c r="Y64" s="298"/>
      <c r="Z64" s="298"/>
      <c r="AA64" s="298"/>
      <c r="AB64" s="298"/>
      <c r="AC64" s="298"/>
      <c r="AD64" s="298"/>
      <c r="AE64" s="298"/>
      <c r="AF64" s="298"/>
      <c r="AG64" s="298"/>
      <c r="AH64" s="298"/>
      <c r="AI64" s="298"/>
      <c r="AJ64" s="298"/>
      <c r="AK64" s="298"/>
      <c r="AL64" s="298"/>
      <c r="AN64" s="142"/>
      <c r="AO64" s="142"/>
      <c r="AP64" s="142"/>
      <c r="CM64" s="89"/>
    </row>
    <row r="65" spans="2:91" s="48" customFormat="1" ht="12" customHeight="1" x14ac:dyDescent="0.3">
      <c r="B65" s="23"/>
      <c r="C65" s="62"/>
      <c r="D65" s="62"/>
      <c r="E65" s="62"/>
      <c r="F65" s="62"/>
      <c r="G65" s="62"/>
      <c r="H65" s="62"/>
      <c r="I65" s="410"/>
      <c r="J65" s="410"/>
      <c r="K65" s="208"/>
      <c r="L65" s="208"/>
      <c r="N65" s="62"/>
      <c r="W65" s="298"/>
      <c r="X65" s="298"/>
      <c r="Y65" s="298"/>
      <c r="Z65" s="298"/>
      <c r="AA65" s="298"/>
      <c r="AB65" s="298"/>
      <c r="AC65" s="298"/>
      <c r="AD65" s="298"/>
      <c r="AE65" s="298"/>
      <c r="AF65" s="298"/>
      <c r="AG65" s="298"/>
      <c r="AH65" s="298"/>
      <c r="AI65" s="298"/>
      <c r="AJ65" s="298"/>
      <c r="AK65" s="298"/>
      <c r="AL65" s="298"/>
      <c r="AN65" s="142"/>
      <c r="AO65" s="142"/>
      <c r="AP65" s="142"/>
      <c r="CM65" s="89"/>
    </row>
    <row r="66" spans="2:91" s="48" customFormat="1" ht="12" customHeight="1" x14ac:dyDescent="0.3">
      <c r="B66" s="89"/>
      <c r="C66" s="89"/>
      <c r="D66" s="89"/>
      <c r="E66" s="89"/>
      <c r="F66" s="89"/>
      <c r="G66" s="89"/>
      <c r="H66" s="89"/>
      <c r="I66" s="411"/>
      <c r="J66" s="411"/>
      <c r="K66" s="89"/>
      <c r="L66" s="89"/>
      <c r="N66" s="89"/>
      <c r="W66" s="298"/>
      <c r="X66" s="298"/>
      <c r="Y66" s="298"/>
      <c r="Z66" s="298"/>
      <c r="AA66" s="298"/>
      <c r="AB66" s="298"/>
      <c r="AC66" s="298"/>
      <c r="AD66" s="298"/>
      <c r="AE66" s="298"/>
      <c r="AF66" s="298"/>
      <c r="AG66" s="298"/>
      <c r="AH66" s="298"/>
      <c r="AI66" s="298"/>
      <c r="AJ66" s="298"/>
      <c r="AK66" s="298"/>
      <c r="AL66" s="298"/>
      <c r="AN66" s="142"/>
      <c r="AO66" s="142"/>
      <c r="AP66" s="142"/>
      <c r="CM66" s="89"/>
    </row>
    <row r="67" spans="2:91" s="48" customFormat="1" ht="12" customHeight="1" x14ac:dyDescent="0.3">
      <c r="B67" s="89"/>
      <c r="C67" s="89"/>
      <c r="D67" s="89"/>
      <c r="E67" s="89"/>
      <c r="F67" s="89"/>
      <c r="G67" s="89"/>
      <c r="H67" s="89"/>
      <c r="I67" s="411"/>
      <c r="J67" s="411"/>
      <c r="K67" s="89"/>
      <c r="L67" s="89"/>
      <c r="N67" s="89"/>
      <c r="W67" s="298"/>
      <c r="X67" s="298"/>
      <c r="Y67" s="298"/>
      <c r="Z67" s="298"/>
      <c r="AA67" s="298"/>
      <c r="AB67" s="298"/>
      <c r="AC67" s="298"/>
      <c r="AD67" s="298"/>
      <c r="AE67" s="298"/>
      <c r="AF67" s="298"/>
      <c r="AG67" s="298"/>
      <c r="AH67" s="298"/>
      <c r="AI67" s="298"/>
      <c r="AJ67" s="298"/>
      <c r="AK67" s="298"/>
      <c r="AL67" s="298"/>
      <c r="AN67" s="142"/>
      <c r="AO67" s="142"/>
      <c r="AP67" s="142"/>
      <c r="CM67" s="89"/>
    </row>
    <row r="68" spans="2:91" s="48" customFormat="1" ht="12" customHeight="1" x14ac:dyDescent="0.3">
      <c r="B68" s="89"/>
      <c r="C68" s="89"/>
      <c r="D68" s="89"/>
      <c r="E68" s="89"/>
      <c r="F68" s="89"/>
      <c r="G68" s="89"/>
      <c r="H68" s="89"/>
      <c r="I68" s="411"/>
      <c r="J68" s="411"/>
      <c r="K68" s="89"/>
      <c r="L68" s="89"/>
      <c r="N68" s="89"/>
      <c r="W68" s="298"/>
      <c r="X68" s="298"/>
      <c r="Y68" s="298"/>
      <c r="Z68" s="298"/>
      <c r="AA68" s="298"/>
      <c r="AB68" s="298"/>
      <c r="AC68" s="298"/>
      <c r="AD68" s="298"/>
      <c r="AE68" s="298"/>
      <c r="AF68" s="298"/>
      <c r="AG68" s="298"/>
      <c r="AH68" s="298"/>
      <c r="AI68" s="298"/>
      <c r="AJ68" s="298"/>
      <c r="AK68" s="298"/>
      <c r="AL68" s="298"/>
      <c r="AN68" s="142"/>
      <c r="AO68" s="142"/>
      <c r="AP68" s="142"/>
      <c r="CM68" s="89"/>
    </row>
    <row r="69" spans="2:91" s="48" customFormat="1" ht="12" customHeight="1" x14ac:dyDescent="0.3">
      <c r="B69" s="89"/>
      <c r="C69" s="89"/>
      <c r="D69" s="89"/>
      <c r="E69" s="89"/>
      <c r="F69" s="89"/>
      <c r="G69" s="89"/>
      <c r="H69" s="89"/>
      <c r="I69" s="411"/>
      <c r="J69" s="411"/>
      <c r="K69" s="89"/>
      <c r="L69" s="89"/>
      <c r="N69" s="89"/>
      <c r="O69" s="36"/>
      <c r="P69" s="36"/>
      <c r="Q69" s="36"/>
      <c r="R69" s="36"/>
      <c r="S69" s="36"/>
      <c r="T69" s="36"/>
      <c r="U69" s="36"/>
      <c r="V69" s="36"/>
      <c r="W69" s="300"/>
      <c r="X69" s="300"/>
      <c r="Y69" s="300"/>
      <c r="Z69" s="300"/>
      <c r="AA69" s="300"/>
      <c r="AB69" s="300"/>
      <c r="AC69" s="300"/>
      <c r="AD69" s="300"/>
      <c r="AE69" s="300"/>
      <c r="AF69" s="300"/>
      <c r="AG69" s="300"/>
      <c r="AH69" s="300"/>
      <c r="AI69" s="300"/>
      <c r="AJ69" s="300"/>
      <c r="AK69" s="300"/>
      <c r="AL69" s="300"/>
      <c r="AN69" s="142"/>
      <c r="AO69" s="142"/>
      <c r="AP69" s="142"/>
      <c r="AQ69" s="36"/>
      <c r="AR69" s="36"/>
      <c r="AS69" s="36"/>
      <c r="AT69" s="36"/>
      <c r="AU69" s="36"/>
      <c r="AV69" s="36"/>
      <c r="AW69" s="36"/>
      <c r="AX69" s="36"/>
      <c r="AY69" s="36"/>
      <c r="AZ69" s="36"/>
      <c r="CM69" s="89"/>
    </row>
    <row r="70" spans="2:91" s="48" customFormat="1" ht="12" customHeight="1" x14ac:dyDescent="0.3">
      <c r="B70" s="89"/>
      <c r="C70" s="89"/>
      <c r="D70" s="89"/>
      <c r="E70" s="89"/>
      <c r="F70" s="89"/>
      <c r="G70" s="89"/>
      <c r="H70" s="89"/>
      <c r="I70" s="411"/>
      <c r="J70" s="411"/>
      <c r="K70" s="89"/>
      <c r="L70" s="89"/>
      <c r="N70" s="89"/>
      <c r="W70" s="298"/>
      <c r="X70" s="298"/>
      <c r="Y70" s="298"/>
      <c r="Z70" s="298"/>
      <c r="AA70" s="298"/>
      <c r="AB70" s="298"/>
      <c r="AC70" s="298"/>
      <c r="AD70" s="298"/>
      <c r="AE70" s="298"/>
      <c r="AF70" s="298"/>
      <c r="AG70" s="298"/>
      <c r="AH70" s="298"/>
      <c r="AI70" s="298"/>
      <c r="AJ70" s="298"/>
      <c r="AK70" s="298"/>
      <c r="AL70" s="298"/>
      <c r="AN70" s="142"/>
      <c r="AO70" s="142"/>
      <c r="AP70" s="142"/>
      <c r="CM70" s="89"/>
    </row>
    <row r="71" spans="2:91" s="48" customFormat="1" ht="12" customHeight="1" x14ac:dyDescent="0.3">
      <c r="B71" s="89"/>
      <c r="C71" s="89"/>
      <c r="D71" s="89"/>
      <c r="E71" s="89"/>
      <c r="F71" s="89"/>
      <c r="G71" s="89"/>
      <c r="H71" s="89"/>
      <c r="I71" s="411"/>
      <c r="J71" s="411"/>
      <c r="K71" s="89"/>
      <c r="L71" s="89"/>
      <c r="N71" s="89"/>
      <c r="W71" s="298"/>
      <c r="X71" s="298"/>
      <c r="Y71" s="298"/>
      <c r="Z71" s="298"/>
      <c r="AA71" s="298"/>
      <c r="AB71" s="298"/>
      <c r="AC71" s="298"/>
      <c r="AD71" s="298"/>
      <c r="AE71" s="298"/>
      <c r="AF71" s="298"/>
      <c r="AG71" s="298"/>
      <c r="AH71" s="298"/>
      <c r="AI71" s="298"/>
      <c r="AJ71" s="298"/>
      <c r="AK71" s="298"/>
      <c r="AL71" s="298"/>
      <c r="AN71" s="142"/>
      <c r="AO71" s="142"/>
      <c r="AP71" s="142"/>
      <c r="CM71" s="89"/>
    </row>
    <row r="72" spans="2:91" s="48" customFormat="1" ht="12" customHeight="1" x14ac:dyDescent="0.3">
      <c r="B72" s="89"/>
      <c r="C72" s="89"/>
      <c r="D72" s="89"/>
      <c r="E72" s="89"/>
      <c r="F72" s="89"/>
      <c r="G72" s="89"/>
      <c r="H72" s="89"/>
      <c r="I72" s="411"/>
      <c r="J72" s="411"/>
      <c r="K72" s="89"/>
      <c r="L72" s="89"/>
      <c r="N72" s="89"/>
      <c r="W72" s="298"/>
      <c r="X72" s="298"/>
      <c r="Y72" s="298"/>
      <c r="Z72" s="298"/>
      <c r="AA72" s="298"/>
      <c r="AB72" s="298"/>
      <c r="AC72" s="298"/>
      <c r="AD72" s="298"/>
      <c r="AE72" s="298"/>
      <c r="AF72" s="298"/>
      <c r="AG72" s="298"/>
      <c r="AH72" s="298"/>
      <c r="AI72" s="298"/>
      <c r="AJ72" s="298"/>
      <c r="AK72" s="298"/>
      <c r="AL72" s="298"/>
      <c r="AN72" s="142"/>
      <c r="AO72" s="142"/>
      <c r="AP72" s="142"/>
      <c r="CM72" s="89"/>
    </row>
    <row r="73" spans="2:91" s="48" customFormat="1" ht="12" customHeight="1" x14ac:dyDescent="0.3">
      <c r="B73" s="89"/>
      <c r="C73" s="89"/>
      <c r="D73" s="89"/>
      <c r="E73" s="89"/>
      <c r="F73" s="89"/>
      <c r="G73" s="89"/>
      <c r="H73" s="89"/>
      <c r="I73" s="411"/>
      <c r="J73" s="411"/>
      <c r="K73" s="89"/>
      <c r="L73" s="89"/>
      <c r="N73" s="89"/>
      <c r="W73" s="298"/>
      <c r="X73" s="298"/>
      <c r="Y73" s="298"/>
      <c r="Z73" s="298"/>
      <c r="AA73" s="298"/>
      <c r="AB73" s="298"/>
      <c r="AC73" s="298"/>
      <c r="AD73" s="298"/>
      <c r="AE73" s="298"/>
      <c r="AF73" s="298"/>
      <c r="AG73" s="298"/>
      <c r="AH73" s="298"/>
      <c r="AI73" s="298"/>
      <c r="AJ73" s="298"/>
      <c r="AK73" s="298"/>
      <c r="AL73" s="298"/>
      <c r="AN73" s="142"/>
      <c r="AO73" s="142"/>
      <c r="AP73" s="142"/>
      <c r="CM73" s="89"/>
    </row>
    <row r="74" spans="2:91" s="48" customFormat="1" ht="12" customHeight="1" x14ac:dyDescent="0.3">
      <c r="B74" s="89"/>
      <c r="C74" s="89"/>
      <c r="D74" s="89"/>
      <c r="E74" s="89"/>
      <c r="F74" s="89"/>
      <c r="G74" s="89"/>
      <c r="H74" s="89"/>
      <c r="I74" s="411"/>
      <c r="J74" s="411"/>
      <c r="K74" s="89"/>
      <c r="L74" s="89"/>
      <c r="N74" s="89"/>
      <c r="W74" s="298"/>
      <c r="X74" s="298"/>
      <c r="Y74" s="298"/>
      <c r="Z74" s="298"/>
      <c r="AA74" s="298"/>
      <c r="AB74" s="298"/>
      <c r="AC74" s="298"/>
      <c r="AD74" s="298"/>
      <c r="AE74" s="298"/>
      <c r="AF74" s="298"/>
      <c r="AG74" s="298"/>
      <c r="AH74" s="298"/>
      <c r="AI74" s="298"/>
      <c r="AJ74" s="298"/>
      <c r="AK74" s="298"/>
      <c r="AL74" s="298"/>
      <c r="AN74" s="142"/>
      <c r="AO74" s="142"/>
      <c r="AP74" s="142"/>
      <c r="CM74" s="89"/>
    </row>
    <row r="75" spans="2:91" s="48" customFormat="1" ht="12" customHeight="1" x14ac:dyDescent="0.3">
      <c r="B75" s="89"/>
      <c r="C75" s="89"/>
      <c r="D75" s="89"/>
      <c r="E75" s="89"/>
      <c r="F75" s="89"/>
      <c r="G75" s="89"/>
      <c r="H75" s="89"/>
      <c r="I75" s="411"/>
      <c r="J75" s="411"/>
      <c r="K75" s="89"/>
      <c r="L75" s="89"/>
      <c r="N75" s="89"/>
      <c r="W75" s="298"/>
      <c r="X75" s="298"/>
      <c r="Y75" s="298"/>
      <c r="Z75" s="298"/>
      <c r="AA75" s="298"/>
      <c r="AB75" s="298"/>
      <c r="AC75" s="298"/>
      <c r="AD75" s="298"/>
      <c r="AE75" s="298"/>
      <c r="AF75" s="298"/>
      <c r="AG75" s="298"/>
      <c r="AH75" s="298"/>
      <c r="AI75" s="298"/>
      <c r="AJ75" s="298"/>
      <c r="AK75" s="298"/>
      <c r="AL75" s="298"/>
      <c r="AN75" s="142"/>
      <c r="AO75" s="142"/>
      <c r="AP75" s="142"/>
      <c r="CM75" s="89"/>
    </row>
    <row r="76" spans="2:91" s="48" customFormat="1" ht="12" customHeight="1" x14ac:dyDescent="0.3">
      <c r="B76" s="89"/>
      <c r="C76" s="89"/>
      <c r="D76" s="89"/>
      <c r="E76" s="89"/>
      <c r="F76" s="89"/>
      <c r="G76" s="89"/>
      <c r="H76" s="89"/>
      <c r="I76" s="411"/>
      <c r="J76" s="411"/>
      <c r="K76" s="89"/>
      <c r="L76" s="89"/>
      <c r="N76" s="89"/>
      <c r="W76" s="298"/>
      <c r="X76" s="298"/>
      <c r="Y76" s="298"/>
      <c r="Z76" s="298"/>
      <c r="AA76" s="298"/>
      <c r="AB76" s="298"/>
      <c r="AC76" s="298"/>
      <c r="AD76" s="298"/>
      <c r="AE76" s="298"/>
      <c r="AF76" s="298"/>
      <c r="AG76" s="298"/>
      <c r="AH76" s="298"/>
      <c r="AI76" s="298"/>
      <c r="AJ76" s="298"/>
      <c r="AK76" s="298"/>
      <c r="AL76" s="298"/>
      <c r="AN76" s="142"/>
      <c r="AO76" s="142"/>
      <c r="AP76" s="142"/>
      <c r="CM76" s="89"/>
    </row>
  </sheetData>
  <phoneticPr fontId="25"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23EF-1534-40C3-BA77-5D9BDA55E0EA}">
  <sheetPr codeName="Sheet18"/>
  <dimension ref="A1:AV23"/>
  <sheetViews>
    <sheetView showGridLines="0" workbookViewId="0">
      <selection activeCell="P29" sqref="P29"/>
    </sheetView>
  </sheetViews>
  <sheetFormatPr defaultColWidth="9" defaultRowHeight="14.25" x14ac:dyDescent="0.45"/>
  <cols>
    <col min="2" max="2" width="29.53125" bestFit="1" customWidth="1"/>
    <col min="3" max="8" width="4.53125" customWidth="1"/>
    <col min="9" max="9" width="5" bestFit="1" customWidth="1"/>
    <col min="10" max="10" width="5.53125" bestFit="1" customWidth="1"/>
    <col min="11" max="12" width="8.53125" bestFit="1" customWidth="1"/>
    <col min="13" max="13" width="1.46484375" customWidth="1"/>
    <col min="14" max="18" width="7.53125" bestFit="1" customWidth="1"/>
    <col min="19" max="19" width="7.53125" customWidth="1"/>
    <col min="20" max="20" width="9.53125" customWidth="1"/>
    <col min="21" max="21" width="9.53125" bestFit="1" customWidth="1"/>
    <col min="22" max="22" width="2.46484375" customWidth="1"/>
    <col min="23" max="24" width="6.53125" bestFit="1" customWidth="1"/>
    <col min="25" max="25" width="6.53125" customWidth="1"/>
    <col min="26" max="26" width="7.46484375" customWidth="1"/>
    <col min="27" max="27" width="29.53125" bestFit="1" customWidth="1"/>
    <col min="28" max="33" width="4.53125" customWidth="1"/>
    <col min="34" max="34" width="4.53125" bestFit="1" customWidth="1"/>
    <col min="35" max="35" width="5" bestFit="1" customWidth="1"/>
    <col min="36" max="37" width="8.53125" customWidth="1"/>
    <col min="38" max="38" width="1" customWidth="1"/>
    <col min="39" max="39" width="6.53125" customWidth="1"/>
    <col min="40" max="44" width="6.53125" bestFit="1" customWidth="1"/>
    <col min="46" max="48" width="6.53125" bestFit="1" customWidth="1"/>
  </cols>
  <sheetData>
    <row r="1" spans="1:48" x14ac:dyDescent="0.45">
      <c r="A1" s="15"/>
      <c r="B1" s="39" t="s">
        <v>51</v>
      </c>
      <c r="C1" s="15"/>
      <c r="D1" s="15"/>
      <c r="E1" s="15"/>
      <c r="F1" s="15"/>
      <c r="G1" s="15"/>
      <c r="H1" s="15"/>
      <c r="I1" s="15"/>
      <c r="J1" s="15"/>
      <c r="K1" s="15"/>
      <c r="L1" s="15"/>
      <c r="M1" s="15"/>
      <c r="N1" s="104"/>
      <c r="O1" s="104"/>
      <c r="P1" s="104"/>
      <c r="Q1" s="104"/>
      <c r="R1" s="104"/>
      <c r="S1" s="104"/>
      <c r="T1" s="104"/>
      <c r="U1" s="104"/>
      <c r="V1" s="104"/>
      <c r="W1" s="15"/>
      <c r="X1" s="15"/>
      <c r="Y1" s="15"/>
      <c r="AA1" s="91" t="s">
        <v>52</v>
      </c>
      <c r="AB1" s="64"/>
      <c r="AC1" s="64"/>
      <c r="AD1" s="64"/>
      <c r="AE1" s="64"/>
      <c r="AF1" s="64"/>
      <c r="AG1" s="64"/>
      <c r="AH1" s="64"/>
      <c r="AI1" s="64"/>
      <c r="AJ1" s="64"/>
      <c r="AK1" s="64"/>
      <c r="AL1" s="64"/>
      <c r="AM1" s="64"/>
      <c r="AN1" s="64"/>
      <c r="AO1" s="64"/>
      <c r="AP1" s="64"/>
      <c r="AQ1" s="64"/>
      <c r="AR1" s="64"/>
      <c r="AS1" s="64"/>
      <c r="AT1" s="64"/>
      <c r="AU1" s="64"/>
    </row>
    <row r="2" spans="1:48" x14ac:dyDescent="0.45">
      <c r="A2" s="15"/>
      <c r="B2" s="1"/>
      <c r="C2" s="2"/>
      <c r="D2" s="2"/>
      <c r="E2" s="2"/>
      <c r="F2" s="2"/>
      <c r="G2" s="2"/>
      <c r="H2" s="2"/>
      <c r="I2" s="2"/>
      <c r="J2" s="2"/>
      <c r="K2" s="2"/>
      <c r="L2" s="2"/>
      <c r="M2" s="2"/>
      <c r="N2" s="104"/>
      <c r="O2" s="104"/>
      <c r="P2" s="104"/>
      <c r="Q2" s="104"/>
      <c r="R2" s="104"/>
      <c r="S2" s="104"/>
      <c r="T2" s="104"/>
      <c r="U2" s="104"/>
      <c r="V2" s="104"/>
      <c r="W2" s="15"/>
      <c r="X2" s="15"/>
      <c r="Y2" s="15"/>
      <c r="AA2" s="64"/>
      <c r="AB2" s="64"/>
      <c r="AC2" s="64"/>
      <c r="AD2" s="64"/>
      <c r="AE2" s="64"/>
      <c r="AF2" s="64"/>
      <c r="AG2" s="64"/>
      <c r="AH2" s="64"/>
      <c r="AI2" s="64"/>
      <c r="AJ2" s="64"/>
      <c r="AK2" s="64"/>
      <c r="AL2" s="64"/>
      <c r="AM2" s="64"/>
      <c r="AN2" s="64"/>
      <c r="AO2" s="64"/>
      <c r="AP2" s="64"/>
      <c r="AQ2" s="64"/>
      <c r="AR2" s="64"/>
      <c r="AS2" s="64"/>
      <c r="AT2" s="64"/>
      <c r="AU2" s="64"/>
    </row>
    <row r="3" spans="1:48" x14ac:dyDescent="0.45">
      <c r="A3" s="15"/>
      <c r="B3" s="16" t="s">
        <v>97</v>
      </c>
      <c r="C3" s="15"/>
      <c r="D3" s="15"/>
      <c r="E3" s="15"/>
      <c r="F3" s="15"/>
      <c r="G3" s="15"/>
      <c r="H3" s="15"/>
      <c r="I3" s="15"/>
      <c r="J3" s="15"/>
      <c r="K3" s="15"/>
      <c r="L3" s="15"/>
      <c r="M3" s="15"/>
      <c r="N3" s="102"/>
      <c r="O3" s="102"/>
      <c r="P3" s="102"/>
      <c r="Q3" s="102"/>
      <c r="R3" s="102"/>
      <c r="S3" s="102"/>
      <c r="T3" s="102"/>
      <c r="U3" s="102"/>
      <c r="V3" s="102"/>
      <c r="W3" s="21"/>
      <c r="X3" s="21"/>
      <c r="Y3" s="21"/>
      <c r="AA3" s="64"/>
      <c r="AB3" s="64"/>
      <c r="AC3" s="64"/>
      <c r="AD3" s="64"/>
      <c r="AE3" s="64"/>
      <c r="AF3" s="64"/>
      <c r="AG3" s="64"/>
      <c r="AH3" s="64"/>
      <c r="AI3" s="64"/>
      <c r="AJ3" s="64"/>
      <c r="AK3" s="64"/>
      <c r="AL3" s="64"/>
      <c r="AM3" s="64"/>
      <c r="AN3" s="64"/>
      <c r="AO3" s="64"/>
      <c r="AP3" s="64"/>
      <c r="AQ3" s="64"/>
      <c r="AR3" s="64"/>
      <c r="AS3" s="64"/>
      <c r="AT3" s="64"/>
      <c r="AU3" s="64"/>
    </row>
    <row r="4" spans="1:48" ht="20.25" x14ac:dyDescent="0.45">
      <c r="A4" s="200"/>
      <c r="B4" s="275" t="s">
        <v>121</v>
      </c>
      <c r="C4" s="200">
        <v>2013</v>
      </c>
      <c r="D4" s="200">
        <v>2014</v>
      </c>
      <c r="E4" s="200">
        <v>2015</v>
      </c>
      <c r="F4" s="200">
        <v>2016</v>
      </c>
      <c r="G4" s="200">
        <v>2017</v>
      </c>
      <c r="H4" s="200">
        <v>2018</v>
      </c>
      <c r="I4" s="200">
        <v>2019</v>
      </c>
      <c r="J4" s="200" t="s">
        <v>84</v>
      </c>
      <c r="K4" s="202" t="s">
        <v>85</v>
      </c>
      <c r="L4" s="202" t="s">
        <v>86</v>
      </c>
      <c r="M4" s="200"/>
      <c r="N4" s="200" t="s">
        <v>82</v>
      </c>
      <c r="O4" s="200" t="s">
        <v>88</v>
      </c>
      <c r="P4" s="200" t="s">
        <v>89</v>
      </c>
      <c r="Q4" s="200" t="s">
        <v>87</v>
      </c>
      <c r="R4" s="200" t="s">
        <v>90</v>
      </c>
      <c r="S4" s="200" t="s">
        <v>107</v>
      </c>
      <c r="T4" s="202" t="s">
        <v>115</v>
      </c>
      <c r="U4" s="202" t="s">
        <v>110</v>
      </c>
      <c r="V4" s="200"/>
      <c r="W4" s="200" t="s">
        <v>93</v>
      </c>
      <c r="X4" s="200" t="s">
        <v>94</v>
      </c>
      <c r="Y4" s="200" t="s">
        <v>109</v>
      </c>
      <c r="Z4" s="200"/>
      <c r="AA4" s="275" t="s">
        <v>121</v>
      </c>
      <c r="AB4" s="200">
        <v>2013</v>
      </c>
      <c r="AC4" s="200">
        <v>2014</v>
      </c>
      <c r="AD4" s="200">
        <v>2015</v>
      </c>
      <c r="AE4" s="200">
        <v>2016</v>
      </c>
      <c r="AF4" s="200">
        <v>2017</v>
      </c>
      <c r="AG4" s="200">
        <v>2018</v>
      </c>
      <c r="AH4" s="200">
        <v>2019</v>
      </c>
      <c r="AI4" s="160" t="s">
        <v>84</v>
      </c>
      <c r="AJ4" s="159" t="s">
        <v>85</v>
      </c>
      <c r="AK4" s="159" t="s">
        <v>86</v>
      </c>
      <c r="AL4" s="200"/>
      <c r="AM4" s="202" t="s">
        <v>82</v>
      </c>
      <c r="AN4" s="202" t="s">
        <v>88</v>
      </c>
      <c r="AO4" s="202" t="s">
        <v>89</v>
      </c>
      <c r="AP4" s="202" t="s">
        <v>87</v>
      </c>
      <c r="AQ4" s="202" t="s">
        <v>90</v>
      </c>
      <c r="AR4" s="202" t="str">
        <f>S4</f>
        <v>Q2 2020</v>
      </c>
      <c r="AS4" s="200"/>
      <c r="AT4" s="200" t="s">
        <v>93</v>
      </c>
      <c r="AU4" s="200" t="s">
        <v>94</v>
      </c>
      <c r="AV4" s="200" t="str">
        <f>Y4</f>
        <v>H1 2020</v>
      </c>
    </row>
    <row r="5" spans="1:48" x14ac:dyDescent="0.45">
      <c r="A5" s="15"/>
      <c r="B5" s="49"/>
      <c r="C5" s="13"/>
      <c r="D5" s="13"/>
      <c r="E5" s="13"/>
      <c r="F5" s="13"/>
      <c r="G5" s="13"/>
      <c r="H5" s="13"/>
      <c r="I5" s="13"/>
      <c r="J5" s="13"/>
      <c r="K5" s="208"/>
      <c r="L5" s="208"/>
      <c r="M5" s="15"/>
      <c r="N5" s="106"/>
      <c r="O5" s="106"/>
      <c r="P5" s="106"/>
      <c r="Q5" s="106"/>
      <c r="R5" s="15"/>
      <c r="S5" s="15"/>
      <c r="T5" s="15"/>
      <c r="U5" s="15"/>
      <c r="V5" s="15"/>
      <c r="W5" s="36"/>
      <c r="X5" s="36"/>
      <c r="Y5" s="36"/>
      <c r="AA5" s="49"/>
      <c r="AB5" s="13"/>
      <c r="AC5" s="13"/>
      <c r="AD5" s="13"/>
      <c r="AE5" s="13"/>
      <c r="AF5" s="13"/>
      <c r="AG5" s="13"/>
      <c r="AH5" s="13"/>
      <c r="AI5" s="13"/>
      <c r="AJ5" s="208"/>
      <c r="AK5" s="208"/>
      <c r="AL5" s="15"/>
      <c r="AM5" s="36"/>
      <c r="AN5" s="36"/>
      <c r="AO5" s="36"/>
      <c r="AP5" s="36"/>
      <c r="AQ5" s="15"/>
      <c r="AR5" s="15"/>
      <c r="AS5" s="15"/>
      <c r="AT5" s="64"/>
      <c r="AU5" s="64"/>
      <c r="AV5" s="64"/>
    </row>
    <row r="6" spans="1:48" x14ac:dyDescent="0.45">
      <c r="A6" s="15"/>
      <c r="B6" s="20" t="s">
        <v>104</v>
      </c>
      <c r="C6" s="346">
        <v>1120</v>
      </c>
      <c r="D6" s="346">
        <v>1255</v>
      </c>
      <c r="E6" s="346">
        <v>1185</v>
      </c>
      <c r="F6" s="346">
        <v>1210</v>
      </c>
      <c r="G6" s="346">
        <v>1325</v>
      </c>
      <c r="H6" s="346">
        <v>1420</v>
      </c>
      <c r="I6" s="80">
        <v>1629.9509355453802</v>
      </c>
      <c r="J6" s="80">
        <v>1470.5924012762443</v>
      </c>
      <c r="K6" s="166">
        <f>IF(ISERROR(I6/H6),"N/A",IF(H6&lt;0,"N/A",IF(I6&lt;0,"N/A",IF(I6/H6-1&gt;300%,"&gt;±300%",IF(I6/H6-1&lt;-300%,"&gt;±300%",I6/H6-1)))))</f>
        <v>0.14785277151083109</v>
      </c>
      <c r="L6" s="66">
        <f>IF(ISERROR(J6/I6),"N/A",IF(I6&lt;0,"N/A",IF(J6&lt;0,"N/A",IF(J6/I6-1&gt;300%,"&gt;±300%",IF(J6/I6-1&lt;-300%,"&gt;±300%",J6/I6-1)))))</f>
        <v>-9.7768914875842272E-2</v>
      </c>
      <c r="M6" s="88"/>
      <c r="N6" s="80">
        <v>413.34430196827452</v>
      </c>
      <c r="O6" s="80">
        <v>386.60663357710575</v>
      </c>
      <c r="P6" s="80">
        <v>410</v>
      </c>
      <c r="Q6" s="80">
        <v>419.99999999999994</v>
      </c>
      <c r="R6" s="80">
        <v>405.92497865746458</v>
      </c>
      <c r="S6" s="80">
        <v>308.71281667591069</v>
      </c>
      <c r="T6" s="284">
        <f>IF(ISERROR(S6/O6),"N/A",IF(O6&lt;0,"N/A",IF(S6&lt;0,"N/A",IF(S6/O6-1&gt;300%,"&gt;±300%",IF(S6/O6-1&lt;-300%,"&gt;±300%",S6/O6-1)))))</f>
        <v>-0.20148080797392665</v>
      </c>
      <c r="U6" s="284">
        <f t="shared" ref="U6:U23" si="0">IF(ISERROR(S6/R6),"N/A",IF(R6&lt;0,"N/A",IF(S6&lt;0,"N/A",IF(S6/R6-1&gt;300%,"&gt;±300%",IF(S6/R6-1&lt;-300%,"&gt;±300%",S6/R6-1)))))</f>
        <v>-0.23948307468800856</v>
      </c>
      <c r="V6" s="236"/>
      <c r="W6" s="80">
        <v>799.95093554538028</v>
      </c>
      <c r="X6" s="80">
        <v>830</v>
      </c>
      <c r="Y6" s="80">
        <v>714.63779533337527</v>
      </c>
      <c r="AA6" s="20" t="s">
        <v>27</v>
      </c>
      <c r="AB6" s="50">
        <f t="shared" ref="AB6:AK21" si="1">C6</f>
        <v>1120</v>
      </c>
      <c r="AC6" s="50">
        <f t="shared" si="1"/>
        <v>1255</v>
      </c>
      <c r="AD6" s="50">
        <f t="shared" si="1"/>
        <v>1185</v>
      </c>
      <c r="AE6" s="50">
        <f t="shared" si="1"/>
        <v>1210</v>
      </c>
      <c r="AF6" s="50">
        <f t="shared" si="1"/>
        <v>1325</v>
      </c>
      <c r="AG6" s="50">
        <f t="shared" si="1"/>
        <v>1420</v>
      </c>
      <c r="AH6" s="50">
        <f t="shared" si="1"/>
        <v>1629.9509355453802</v>
      </c>
      <c r="AI6" s="50">
        <f t="shared" si="1"/>
        <v>1470.5924012762443</v>
      </c>
      <c r="AJ6" s="210">
        <f t="shared" si="1"/>
        <v>0.14785277151083109</v>
      </c>
      <c r="AK6" s="210">
        <f t="shared" si="1"/>
        <v>-9.7768914875842272E-2</v>
      </c>
      <c r="AL6" s="59"/>
      <c r="AM6" s="50">
        <f t="shared" ref="AM6:AR6" si="2">N6</f>
        <v>413.34430196827452</v>
      </c>
      <c r="AN6" s="50">
        <f t="shared" si="2"/>
        <v>386.60663357710575</v>
      </c>
      <c r="AO6" s="50">
        <f t="shared" si="2"/>
        <v>410</v>
      </c>
      <c r="AP6" s="50">
        <f t="shared" si="2"/>
        <v>419.99999999999994</v>
      </c>
      <c r="AQ6" s="50">
        <f t="shared" si="2"/>
        <v>405.92497865746458</v>
      </c>
      <c r="AR6" s="50">
        <f t="shared" si="2"/>
        <v>308.71281667591069</v>
      </c>
      <c r="AS6" s="8"/>
      <c r="AT6" s="50">
        <f t="shared" ref="AT6:AV6" si="3">W6</f>
        <v>799.95093554538028</v>
      </c>
      <c r="AU6" s="50">
        <f t="shared" si="3"/>
        <v>830</v>
      </c>
      <c r="AV6" s="50">
        <f t="shared" si="3"/>
        <v>714.63779533337527</v>
      </c>
    </row>
    <row r="7" spans="1:48" x14ac:dyDescent="0.45">
      <c r="A7" s="15"/>
      <c r="B7" s="10" t="s">
        <v>15</v>
      </c>
      <c r="C7" s="69"/>
      <c r="D7" s="69"/>
      <c r="E7" s="69"/>
      <c r="F7" s="69"/>
      <c r="G7" s="69"/>
      <c r="H7" s="69"/>
      <c r="I7" s="69">
        <v>520.27945832390992</v>
      </c>
      <c r="J7" s="69">
        <v>473.80147766066227</v>
      </c>
      <c r="K7" s="211"/>
      <c r="L7" s="211">
        <f t="shared" ref="L7:L23" si="4">IF(ISERROR(J7/I7),"N/A",IF(I7&lt;0,"N/A",IF(J7&lt;0,"N/A",IF(J7/I7-1&gt;300%,"&gt;±300%",IF(J7/I7-1&lt;-300%,"&gt;±300%",J7/I7-1)))))</f>
        <v>-8.9332722865856251E-2</v>
      </c>
      <c r="M7" s="88"/>
      <c r="N7" s="69">
        <v>131.93927794972029</v>
      </c>
      <c r="O7" s="69">
        <v>123.40462863971085</v>
      </c>
      <c r="P7" s="69">
        <v>130.87177856763412</v>
      </c>
      <c r="Q7" s="69">
        <v>134.06377316684473</v>
      </c>
      <c r="R7" s="69">
        <v>133.2586707292175</v>
      </c>
      <c r="S7" s="69">
        <v>104.89393434375422</v>
      </c>
      <c r="T7" s="285"/>
      <c r="U7" s="285">
        <f t="shared" si="0"/>
        <v>-0.21285471504590203</v>
      </c>
      <c r="V7" s="236"/>
      <c r="W7" s="69">
        <v>255.34390658943113</v>
      </c>
      <c r="X7" s="69">
        <v>264.93555173447885</v>
      </c>
      <c r="Y7" s="69">
        <v>238.15260507297171</v>
      </c>
      <c r="AA7" s="10" t="s">
        <v>15</v>
      </c>
      <c r="AB7" s="11"/>
      <c r="AC7" s="11"/>
      <c r="AD7" s="11"/>
      <c r="AE7" s="11"/>
      <c r="AF7" s="11"/>
      <c r="AG7" s="11"/>
      <c r="AH7" s="13">
        <f t="shared" si="1"/>
        <v>520.27945832390992</v>
      </c>
      <c r="AI7" s="13"/>
      <c r="AJ7" s="212"/>
      <c r="AK7" s="208"/>
      <c r="AL7" s="13"/>
      <c r="AM7" s="51"/>
      <c r="AN7" s="51"/>
      <c r="AO7" s="51"/>
      <c r="AP7" s="51"/>
      <c r="AQ7" s="51"/>
      <c r="AR7" s="51"/>
      <c r="AS7" s="193"/>
      <c r="AT7" s="64"/>
      <c r="AU7" s="64"/>
      <c r="AV7" s="64"/>
    </row>
    <row r="8" spans="1:48" x14ac:dyDescent="0.45">
      <c r="A8" s="15"/>
      <c r="B8" s="10" t="s">
        <v>16</v>
      </c>
      <c r="C8" s="69"/>
      <c r="D8" s="69"/>
      <c r="E8" s="69"/>
      <c r="F8" s="69"/>
      <c r="G8" s="69"/>
      <c r="H8" s="69"/>
      <c r="I8" s="69">
        <v>847.05574026015609</v>
      </c>
      <c r="J8" s="69">
        <v>752.42800610411541</v>
      </c>
      <c r="K8" s="211"/>
      <c r="L8" s="211">
        <f t="shared" si="4"/>
        <v>-0.1117137039021513</v>
      </c>
      <c r="M8" s="88"/>
      <c r="N8" s="69">
        <v>214.80748656333174</v>
      </c>
      <c r="O8" s="69">
        <v>200.91240849809296</v>
      </c>
      <c r="P8" s="69">
        <v>213.06951389334924</v>
      </c>
      <c r="Q8" s="69">
        <v>218.26633130538212</v>
      </c>
      <c r="R8" s="69">
        <v>216.95556142896507</v>
      </c>
      <c r="S8" s="69">
        <v>150.68430637356971</v>
      </c>
      <c r="T8" s="285"/>
      <c r="U8" s="285">
        <f t="shared" si="0"/>
        <v>-0.30546004268756066</v>
      </c>
      <c r="V8" s="236"/>
      <c r="W8" s="69">
        <v>415.71989506142472</v>
      </c>
      <c r="X8" s="69">
        <v>431.33584519873136</v>
      </c>
      <c r="Y8" s="69">
        <v>367.63986780253481</v>
      </c>
      <c r="AA8" s="10" t="s">
        <v>16</v>
      </c>
      <c r="AB8" s="11"/>
      <c r="AC8" s="11"/>
      <c r="AD8" s="11"/>
      <c r="AE8" s="11"/>
      <c r="AF8" s="11"/>
      <c r="AG8" s="11"/>
      <c r="AH8" s="13">
        <f t="shared" si="1"/>
        <v>847.05574026015609</v>
      </c>
      <c r="AI8" s="13"/>
      <c r="AJ8" s="212"/>
      <c r="AK8" s="208"/>
      <c r="AL8" s="13"/>
      <c r="AM8" s="51"/>
      <c r="AN8" s="51"/>
      <c r="AO8" s="51"/>
      <c r="AP8" s="51"/>
      <c r="AQ8" s="51"/>
      <c r="AR8" s="51"/>
      <c r="AS8" s="193"/>
      <c r="AT8" s="64"/>
      <c r="AU8" s="64"/>
      <c r="AV8" s="64"/>
    </row>
    <row r="9" spans="1:48" x14ac:dyDescent="0.45">
      <c r="A9" s="15"/>
      <c r="B9" s="10" t="s">
        <v>17</v>
      </c>
      <c r="C9" s="69"/>
      <c r="D9" s="69"/>
      <c r="E9" s="69"/>
      <c r="F9" s="69"/>
      <c r="G9" s="69"/>
      <c r="H9" s="69"/>
      <c r="I9" s="69">
        <v>115.65988942260419</v>
      </c>
      <c r="J9" s="69">
        <v>116.47209919309223</v>
      </c>
      <c r="K9" s="211"/>
      <c r="L9" s="211">
        <f t="shared" si="4"/>
        <v>7.0223979509469459E-3</v>
      </c>
      <c r="M9" s="88"/>
      <c r="N9" s="69">
        <v>29.330549292342869</v>
      </c>
      <c r="O9" s="69">
        <v>27.433267783985013</v>
      </c>
      <c r="P9" s="69">
        <v>29.093240556594328</v>
      </c>
      <c r="Q9" s="69">
        <v>29.802831789681992</v>
      </c>
      <c r="R9" s="69">
        <v>29.6238547852663</v>
      </c>
      <c r="S9" s="69">
        <v>27.433267783985013</v>
      </c>
      <c r="T9" s="285"/>
      <c r="U9" s="285">
        <f t="shared" si="0"/>
        <v>-7.3946723583414142E-2</v>
      </c>
      <c r="V9" s="236"/>
      <c r="W9" s="69">
        <v>56.763817076327882</v>
      </c>
      <c r="X9" s="69">
        <v>58.89607234627632</v>
      </c>
      <c r="Y9" s="69">
        <v>57.057122569251312</v>
      </c>
      <c r="AA9" s="10" t="s">
        <v>17</v>
      </c>
      <c r="AB9" s="11"/>
      <c r="AC9" s="11"/>
      <c r="AD9" s="11"/>
      <c r="AE9" s="11"/>
      <c r="AF9" s="11"/>
      <c r="AG9" s="11"/>
      <c r="AH9" s="13">
        <f t="shared" si="1"/>
        <v>115.65988942260419</v>
      </c>
      <c r="AI9" s="13"/>
      <c r="AJ9" s="212"/>
      <c r="AK9" s="208"/>
      <c r="AL9" s="13"/>
      <c r="AM9" s="51"/>
      <c r="AN9" s="51"/>
      <c r="AO9" s="51"/>
      <c r="AP9" s="51"/>
      <c r="AQ9" s="51"/>
      <c r="AR9" s="51"/>
      <c r="AS9" s="194"/>
      <c r="AT9" s="64"/>
      <c r="AU9" s="64"/>
      <c r="AV9" s="64"/>
    </row>
    <row r="10" spans="1:48" x14ac:dyDescent="0.45">
      <c r="A10" s="15"/>
      <c r="B10" s="10" t="s">
        <v>18</v>
      </c>
      <c r="C10" s="69"/>
      <c r="D10" s="69"/>
      <c r="E10" s="69"/>
      <c r="F10" s="69"/>
      <c r="G10" s="69"/>
      <c r="H10" s="69"/>
      <c r="I10" s="69">
        <v>36.591844157985932</v>
      </c>
      <c r="J10" s="69">
        <v>31.820912026431706</v>
      </c>
      <c r="K10" s="211"/>
      <c r="L10" s="211">
        <f t="shared" si="4"/>
        <v>-0.13038239097640558</v>
      </c>
      <c r="M10" s="88"/>
      <c r="N10" s="69">
        <v>9.2794390011216858</v>
      </c>
      <c r="O10" s="69">
        <v>8.6791874391995556</v>
      </c>
      <c r="P10" s="69">
        <v>9.2043605593283448</v>
      </c>
      <c r="Q10" s="69">
        <v>9.4288571583363527</v>
      </c>
      <c r="R10" s="69">
        <v>6.4956073007851796</v>
      </c>
      <c r="S10" s="69">
        <v>7.3773093233196221</v>
      </c>
      <c r="T10" s="285"/>
      <c r="U10" s="285">
        <f t="shared" si="0"/>
        <v>0.13573819686234168</v>
      </c>
      <c r="V10" s="236"/>
      <c r="W10" s="69">
        <v>17.95862644032124</v>
      </c>
      <c r="X10" s="69">
        <v>18.633217717664699</v>
      </c>
      <c r="Y10" s="69">
        <v>13.872916624104802</v>
      </c>
      <c r="AA10" s="10" t="s">
        <v>18</v>
      </c>
      <c r="AB10" s="11"/>
      <c r="AC10" s="11"/>
      <c r="AD10" s="11"/>
      <c r="AE10" s="11"/>
      <c r="AF10" s="11"/>
      <c r="AG10" s="11"/>
      <c r="AH10" s="13">
        <f t="shared" si="1"/>
        <v>36.591844157985932</v>
      </c>
      <c r="AI10" s="13"/>
      <c r="AJ10" s="212"/>
      <c r="AK10" s="208"/>
      <c r="AL10" s="13"/>
      <c r="AM10" s="51"/>
      <c r="AN10" s="51"/>
      <c r="AO10" s="51"/>
      <c r="AP10" s="51"/>
      <c r="AQ10" s="51"/>
      <c r="AR10" s="51"/>
      <c r="AS10" s="193"/>
      <c r="AT10" s="64"/>
      <c r="AU10" s="64"/>
      <c r="AV10" s="64"/>
    </row>
    <row r="11" spans="1:48" x14ac:dyDescent="0.45">
      <c r="A11" s="15"/>
      <c r="B11" s="52" t="s">
        <v>19</v>
      </c>
      <c r="C11" s="83"/>
      <c r="D11" s="83"/>
      <c r="E11" s="83"/>
      <c r="F11" s="83"/>
      <c r="G11" s="83"/>
      <c r="H11" s="83"/>
      <c r="I11" s="83">
        <v>110.36400338072407</v>
      </c>
      <c r="J11" s="83">
        <v>96.0699062919428</v>
      </c>
      <c r="K11" s="214"/>
      <c r="L11" s="214">
        <f t="shared" si="4"/>
        <v>-0.12951774719036557</v>
      </c>
      <c r="M11" s="88"/>
      <c r="N11" s="83">
        <v>27.98754916175794</v>
      </c>
      <c r="O11" s="83">
        <v>26.177141216117374</v>
      </c>
      <c r="P11" s="83">
        <v>27.76110642309396</v>
      </c>
      <c r="Q11" s="83">
        <v>28.438206579754787</v>
      </c>
      <c r="R11" s="83">
        <v>19.591284413230557</v>
      </c>
      <c r="S11" s="83">
        <v>18.323998851282159</v>
      </c>
      <c r="T11" s="286"/>
      <c r="U11" s="286">
        <f t="shared" si="0"/>
        <v>-6.4686190819248424E-2</v>
      </c>
      <c r="V11" s="280"/>
      <c r="W11" s="83">
        <v>239.55053879111429</v>
      </c>
      <c r="X11" s="83">
        <v>144.83714038901508</v>
      </c>
      <c r="Y11" s="83">
        <v>37.915283264512716</v>
      </c>
      <c r="AA11" s="52" t="s">
        <v>19</v>
      </c>
      <c r="AB11" s="281"/>
      <c r="AC11" s="281"/>
      <c r="AD11" s="281"/>
      <c r="AE11" s="281"/>
      <c r="AF11" s="281"/>
      <c r="AG11" s="281"/>
      <c r="AH11" s="54">
        <f t="shared" si="1"/>
        <v>110.36400338072407</v>
      </c>
      <c r="AI11" s="54"/>
      <c r="AJ11" s="216"/>
      <c r="AK11" s="217"/>
      <c r="AL11" s="13"/>
      <c r="AM11" s="53"/>
      <c r="AN11" s="53"/>
      <c r="AO11" s="53"/>
      <c r="AP11" s="53"/>
      <c r="AQ11" s="53"/>
      <c r="AR11" s="53"/>
      <c r="AS11" s="195"/>
      <c r="AT11" s="53"/>
      <c r="AU11" s="53"/>
      <c r="AV11" s="53"/>
    </row>
    <row r="12" spans="1:48" x14ac:dyDescent="0.45">
      <c r="A12" s="15"/>
      <c r="B12" s="20" t="s">
        <v>105</v>
      </c>
      <c r="C12" s="346">
        <v>855</v>
      </c>
      <c r="D12" s="346">
        <v>775</v>
      </c>
      <c r="E12" s="346">
        <v>515</v>
      </c>
      <c r="F12" s="346">
        <v>625</v>
      </c>
      <c r="G12" s="346">
        <v>560</v>
      </c>
      <c r="H12" s="346">
        <v>505</v>
      </c>
      <c r="I12" s="80">
        <v>476.57182430946597</v>
      </c>
      <c r="J12" s="80">
        <v>97.143586006518575</v>
      </c>
      <c r="K12" s="209">
        <f>IF(ISERROR(I12/H12),"N/A",IF(H12&lt;0,"N/A",IF(I12&lt;0,"N/A",IF(I12/H12-1&gt;300%,"&gt;±300%",IF(I12/H12-1&lt;-300%,"&gt;±300%",I12/H12-1)))))</f>
        <v>-5.6293417208978291E-2</v>
      </c>
      <c r="L12" s="209">
        <f t="shared" si="4"/>
        <v>-0.79616170941856279</v>
      </c>
      <c r="M12" s="88"/>
      <c r="N12" s="80">
        <v>120.45474252537473</v>
      </c>
      <c r="O12" s="80">
        <v>119.09579626573957</v>
      </c>
      <c r="P12" s="80">
        <v>116.39893380926028</v>
      </c>
      <c r="Q12" s="80">
        <v>120.62235170909138</v>
      </c>
      <c r="R12" s="80">
        <v>69.826119059324355</v>
      </c>
      <c r="S12" s="80">
        <v>97.143586006518575</v>
      </c>
      <c r="T12" s="284">
        <f>IF(ISERROR(S12/O12),"N/A",IF(O12&lt;0,"N/A",IF(S12&lt;0,"N/A",IF(S12/O12-1&gt;300%,"&gt;±300%",IF(S12/O12-1&lt;-300%,"&gt;±300%",S12/O12-1)))))</f>
        <v>-0.18432397236119757</v>
      </c>
      <c r="U12" s="284">
        <f t="shared" si="0"/>
        <v>0.391221326850276</v>
      </c>
      <c r="V12" s="236"/>
      <c r="W12" s="80">
        <v>239.55053879111429</v>
      </c>
      <c r="X12" s="80">
        <v>237.02128551835165</v>
      </c>
      <c r="Y12" s="80">
        <v>166.96970506584293</v>
      </c>
      <c r="AA12" s="20" t="s">
        <v>5</v>
      </c>
      <c r="AB12" s="50">
        <f t="shared" ref="AB12:AG18" si="5">C12</f>
        <v>855</v>
      </c>
      <c r="AC12" s="50">
        <f t="shared" si="5"/>
        <v>775</v>
      </c>
      <c r="AD12" s="50">
        <f t="shared" si="5"/>
        <v>515</v>
      </c>
      <c r="AE12" s="50">
        <f t="shared" si="5"/>
        <v>625</v>
      </c>
      <c r="AF12" s="50">
        <f t="shared" si="5"/>
        <v>560</v>
      </c>
      <c r="AG12" s="50">
        <f t="shared" si="5"/>
        <v>505</v>
      </c>
      <c r="AH12" s="50">
        <f t="shared" si="1"/>
        <v>476.57182430946597</v>
      </c>
      <c r="AI12" s="50">
        <f>J12</f>
        <v>97.143586006518575</v>
      </c>
      <c r="AJ12" s="210">
        <f>K12</f>
        <v>-5.6293417208978291E-2</v>
      </c>
      <c r="AK12" s="210">
        <f>L12</f>
        <v>-0.79616170941856279</v>
      </c>
      <c r="AL12" s="59"/>
      <c r="AM12" s="50">
        <f t="shared" ref="AM12:AR12" si="6">N12</f>
        <v>120.45474252537473</v>
      </c>
      <c r="AN12" s="50">
        <f t="shared" si="6"/>
        <v>119.09579626573957</v>
      </c>
      <c r="AO12" s="50">
        <f t="shared" si="6"/>
        <v>116.39893380926028</v>
      </c>
      <c r="AP12" s="50">
        <f t="shared" si="6"/>
        <v>120.62235170909138</v>
      </c>
      <c r="AQ12" s="50">
        <f t="shared" si="6"/>
        <v>69.826119059324355</v>
      </c>
      <c r="AR12" s="50">
        <f t="shared" si="6"/>
        <v>97.143586006518575</v>
      </c>
      <c r="AS12" s="218"/>
      <c r="AT12" s="50">
        <f t="shared" ref="AT12:AV12" si="7">W12</f>
        <v>239.55053879111429</v>
      </c>
      <c r="AU12" s="50">
        <f t="shared" si="7"/>
        <v>237.02128551835165</v>
      </c>
      <c r="AV12" s="50">
        <f t="shared" si="7"/>
        <v>166.96970506584293</v>
      </c>
    </row>
    <row r="13" spans="1:48" x14ac:dyDescent="0.45">
      <c r="A13" s="15"/>
      <c r="B13" s="10" t="s">
        <v>15</v>
      </c>
      <c r="C13" s="347"/>
      <c r="D13" s="347"/>
      <c r="E13" s="347"/>
      <c r="F13" s="347"/>
      <c r="G13" s="347"/>
      <c r="H13" s="347"/>
      <c r="I13" s="69">
        <v>3.15</v>
      </c>
      <c r="J13" s="69">
        <v>0.57999999999999996</v>
      </c>
      <c r="K13" s="211"/>
      <c r="L13" s="211">
        <f t="shared" si="4"/>
        <v>-0.81587301587301586</v>
      </c>
      <c r="M13" s="88"/>
      <c r="N13" s="69">
        <v>0.77962500000000001</v>
      </c>
      <c r="O13" s="69">
        <v>0.77174999999999994</v>
      </c>
      <c r="P13" s="69">
        <v>0.78749999999999998</v>
      </c>
      <c r="Q13" s="69">
        <v>0.8111250000000001</v>
      </c>
      <c r="R13" s="69">
        <v>0.75</v>
      </c>
      <c r="S13" s="69">
        <v>0.57999999999999996</v>
      </c>
      <c r="T13" s="285"/>
      <c r="U13" s="285">
        <f t="shared" si="0"/>
        <v>-0.22666666666666668</v>
      </c>
      <c r="V13" s="236"/>
      <c r="W13" s="67">
        <v>1.5513749999999999</v>
      </c>
      <c r="X13" s="67">
        <v>1.5986250000000002</v>
      </c>
      <c r="Y13" s="67">
        <v>1.33</v>
      </c>
      <c r="AA13" s="10" t="s">
        <v>15</v>
      </c>
      <c r="AB13" s="13"/>
      <c r="AC13" s="13"/>
      <c r="AD13" s="13"/>
      <c r="AE13" s="13"/>
      <c r="AF13" s="13"/>
      <c r="AG13" s="13"/>
      <c r="AH13" s="13">
        <f t="shared" si="1"/>
        <v>3.15</v>
      </c>
      <c r="AI13" s="13"/>
      <c r="AJ13" s="212"/>
      <c r="AK13" s="208"/>
      <c r="AL13" s="196"/>
      <c r="AM13" s="51"/>
      <c r="AN13" s="51"/>
      <c r="AO13" s="51"/>
      <c r="AP13" s="51"/>
      <c r="AQ13" s="51"/>
      <c r="AR13" s="51"/>
      <c r="AS13" s="197"/>
      <c r="AT13" s="64"/>
      <c r="AU13" s="64"/>
      <c r="AV13" s="64"/>
    </row>
    <row r="14" spans="1:48" x14ac:dyDescent="0.45">
      <c r="A14" s="15"/>
      <c r="B14" s="10" t="s">
        <v>16</v>
      </c>
      <c r="C14" s="69"/>
      <c r="D14" s="69"/>
      <c r="E14" s="69"/>
      <c r="F14" s="69"/>
      <c r="G14" s="69"/>
      <c r="H14" s="69"/>
      <c r="I14" s="69">
        <v>4.187974883588887</v>
      </c>
      <c r="J14" s="69">
        <v>0.94069275095576921</v>
      </c>
      <c r="K14" s="211"/>
      <c r="L14" s="211">
        <f t="shared" si="4"/>
        <v>-0.77538242775953758</v>
      </c>
      <c r="M14" s="88"/>
      <c r="N14" s="69">
        <v>0.98417409764338837</v>
      </c>
      <c r="O14" s="69">
        <v>1.0155839092703052</v>
      </c>
      <c r="P14" s="69">
        <v>1.0679335953151661</v>
      </c>
      <c r="Q14" s="69">
        <v>1.1202832813600274</v>
      </c>
      <c r="R14" s="69">
        <v>0.95036402326740599</v>
      </c>
      <c r="S14" s="69">
        <v>0.94069275095576921</v>
      </c>
      <c r="T14" s="285"/>
      <c r="U14" s="285">
        <f t="shared" si="0"/>
        <v>-1.0176387231480399E-2</v>
      </c>
      <c r="V14" s="236"/>
      <c r="W14" s="67">
        <v>1.9997580069136935</v>
      </c>
      <c r="X14" s="67">
        <v>2.1882168766751935</v>
      </c>
      <c r="Y14" s="67">
        <v>1.8910567742231752</v>
      </c>
      <c r="AA14" s="10" t="s">
        <v>16</v>
      </c>
      <c r="AB14" s="13"/>
      <c r="AC14" s="13"/>
      <c r="AD14" s="13"/>
      <c r="AE14" s="13"/>
      <c r="AF14" s="13"/>
      <c r="AG14" s="13"/>
      <c r="AH14" s="13">
        <f t="shared" si="1"/>
        <v>4.187974883588887</v>
      </c>
      <c r="AI14" s="219"/>
      <c r="AJ14" s="212"/>
      <c r="AK14" s="208"/>
      <c r="AL14" s="196"/>
      <c r="AM14" s="51"/>
      <c r="AN14" s="51"/>
      <c r="AO14" s="51"/>
      <c r="AP14" s="51"/>
      <c r="AQ14" s="51"/>
      <c r="AR14" s="51"/>
      <c r="AS14" s="197"/>
      <c r="AT14" s="64"/>
      <c r="AU14" s="64"/>
      <c r="AV14" s="64"/>
    </row>
    <row r="15" spans="1:48" x14ac:dyDescent="0.45">
      <c r="A15" s="15"/>
      <c r="B15" s="10" t="s">
        <v>17</v>
      </c>
      <c r="C15" s="69"/>
      <c r="D15" s="69"/>
      <c r="E15" s="69"/>
      <c r="F15" s="69"/>
      <c r="G15" s="69"/>
      <c r="H15" s="69"/>
      <c r="I15" s="69">
        <v>187.4376351734617</v>
      </c>
      <c r="J15" s="69">
        <v>35.84744772692455</v>
      </c>
      <c r="K15" s="211"/>
      <c r="L15" s="211">
        <f t="shared" si="4"/>
        <v>-0.80874999999999997</v>
      </c>
      <c r="M15" s="88"/>
      <c r="N15" s="69">
        <v>46.859408793365425</v>
      </c>
      <c r="O15" s="69">
        <v>46.859408793365425</v>
      </c>
      <c r="P15" s="69">
        <v>46.859408793365425</v>
      </c>
      <c r="Q15" s="69">
        <v>46.859408793365425</v>
      </c>
      <c r="R15" s="69">
        <v>42.173467914028883</v>
      </c>
      <c r="S15" s="69">
        <v>35.84744772692455</v>
      </c>
      <c r="T15" s="285"/>
      <c r="U15" s="285">
        <f t="shared" si="0"/>
        <v>-0.15000000000000002</v>
      </c>
      <c r="V15" s="236"/>
      <c r="W15" s="67">
        <v>93.71881758673085</v>
      </c>
      <c r="X15" s="67">
        <v>93.71881758673085</v>
      </c>
      <c r="Y15" s="67">
        <v>78.020915640953433</v>
      </c>
      <c r="AA15" s="10" t="s">
        <v>17</v>
      </c>
      <c r="AB15" s="13"/>
      <c r="AC15" s="13"/>
      <c r="AD15" s="13"/>
      <c r="AE15" s="13"/>
      <c r="AF15" s="13"/>
      <c r="AG15" s="13"/>
      <c r="AH15" s="13">
        <f t="shared" si="1"/>
        <v>187.4376351734617</v>
      </c>
      <c r="AI15" s="13"/>
      <c r="AJ15" s="212"/>
      <c r="AK15" s="208"/>
      <c r="AL15" s="27"/>
      <c r="AM15" s="51"/>
      <c r="AN15" s="51"/>
      <c r="AO15" s="51"/>
      <c r="AP15" s="51"/>
      <c r="AQ15" s="51"/>
      <c r="AR15" s="51"/>
      <c r="AS15" s="196"/>
      <c r="AT15" s="64"/>
      <c r="AU15" s="64"/>
      <c r="AV15" s="64"/>
    </row>
    <row r="16" spans="1:48" x14ac:dyDescent="0.45">
      <c r="A16" s="15"/>
      <c r="B16" s="10" t="s">
        <v>18</v>
      </c>
      <c r="C16" s="69"/>
      <c r="D16" s="69"/>
      <c r="E16" s="69"/>
      <c r="F16" s="69"/>
      <c r="G16" s="69"/>
      <c r="H16" s="69"/>
      <c r="I16" s="69">
        <v>276.49621425241537</v>
      </c>
      <c r="J16" s="69">
        <v>58.755445528638262</v>
      </c>
      <c r="K16" s="211"/>
      <c r="L16" s="211">
        <f t="shared" si="4"/>
        <v>-0.78749999999999998</v>
      </c>
      <c r="M16" s="88"/>
      <c r="N16" s="69">
        <v>70.50653463436592</v>
      </c>
      <c r="O16" s="69">
        <v>69.124053563103843</v>
      </c>
      <c r="P16" s="69">
        <v>66.359091420579688</v>
      </c>
      <c r="Q16" s="69">
        <v>70.50653463436592</v>
      </c>
      <c r="R16" s="69">
        <v>24.677287122028069</v>
      </c>
      <c r="S16" s="69">
        <v>58.755445528638262</v>
      </c>
      <c r="T16" s="285"/>
      <c r="U16" s="285">
        <f t="shared" si="0"/>
        <v>1.3809523809523809</v>
      </c>
      <c r="V16" s="236"/>
      <c r="W16" s="67">
        <v>139.63058819746976</v>
      </c>
      <c r="X16" s="67">
        <v>136.86562605494561</v>
      </c>
      <c r="Y16" s="67">
        <v>83.432732650666338</v>
      </c>
      <c r="AA16" s="10" t="s">
        <v>18</v>
      </c>
      <c r="AB16" s="13"/>
      <c r="AC16" s="13"/>
      <c r="AD16" s="13"/>
      <c r="AE16" s="13"/>
      <c r="AF16" s="13"/>
      <c r="AG16" s="13"/>
      <c r="AH16" s="13">
        <f t="shared" si="1"/>
        <v>276.49621425241537</v>
      </c>
      <c r="AI16" s="13"/>
      <c r="AJ16" s="212"/>
      <c r="AK16" s="208"/>
      <c r="AL16" s="27"/>
      <c r="AM16" s="51"/>
      <c r="AN16" s="51"/>
      <c r="AO16" s="51"/>
      <c r="AP16" s="51"/>
      <c r="AQ16" s="51"/>
      <c r="AR16" s="51"/>
      <c r="AS16" s="193"/>
      <c r="AT16" s="64"/>
      <c r="AU16" s="64"/>
      <c r="AV16" s="64"/>
    </row>
    <row r="17" spans="1:48" x14ac:dyDescent="0.45">
      <c r="A17" s="15"/>
      <c r="B17" s="52" t="s">
        <v>19</v>
      </c>
      <c r="C17" s="83"/>
      <c r="D17" s="83"/>
      <c r="E17" s="83"/>
      <c r="F17" s="83"/>
      <c r="G17" s="83"/>
      <c r="H17" s="83"/>
      <c r="I17" s="83">
        <v>5.3</v>
      </c>
      <c r="J17" s="83">
        <v>1.02</v>
      </c>
      <c r="K17" s="214"/>
      <c r="L17" s="214">
        <f t="shared" si="4"/>
        <v>-0.8075471698113208</v>
      </c>
      <c r="M17" s="88"/>
      <c r="N17" s="83">
        <v>1.325</v>
      </c>
      <c r="O17" s="83">
        <v>1.325</v>
      </c>
      <c r="P17" s="83">
        <v>1.325</v>
      </c>
      <c r="Q17" s="83">
        <v>1.325</v>
      </c>
      <c r="R17" s="83">
        <v>1.2749999999999999</v>
      </c>
      <c r="S17" s="83">
        <v>1.02</v>
      </c>
      <c r="T17" s="286"/>
      <c r="U17" s="286">
        <f t="shared" si="0"/>
        <v>-0.19999999999999996</v>
      </c>
      <c r="V17" s="280"/>
      <c r="W17" s="83">
        <v>2.65</v>
      </c>
      <c r="X17" s="83">
        <v>2.65</v>
      </c>
      <c r="Y17" s="83">
        <v>2.2949999999999999</v>
      </c>
      <c r="AA17" s="52" t="s">
        <v>19</v>
      </c>
      <c r="AB17" s="54"/>
      <c r="AC17" s="54"/>
      <c r="AD17" s="54"/>
      <c r="AE17" s="54"/>
      <c r="AF17" s="54"/>
      <c r="AG17" s="54"/>
      <c r="AH17" s="54">
        <f t="shared" si="1"/>
        <v>5.3</v>
      </c>
      <c r="AI17" s="54"/>
      <c r="AJ17" s="216"/>
      <c r="AK17" s="217"/>
      <c r="AL17" s="27"/>
      <c r="AM17" s="53"/>
      <c r="AN17" s="53"/>
      <c r="AO17" s="53"/>
      <c r="AP17" s="53"/>
      <c r="AQ17" s="53"/>
      <c r="AR17" s="53"/>
      <c r="AS17" s="195"/>
      <c r="AT17" s="53"/>
      <c r="AU17" s="53"/>
      <c r="AV17" s="53"/>
    </row>
    <row r="18" spans="1:48" x14ac:dyDescent="0.45">
      <c r="A18" s="15"/>
      <c r="B18" s="20" t="s">
        <v>106</v>
      </c>
      <c r="C18" s="346">
        <v>5</v>
      </c>
      <c r="D18" s="346">
        <v>5</v>
      </c>
      <c r="E18" s="346">
        <v>5</v>
      </c>
      <c r="F18" s="346">
        <v>5</v>
      </c>
      <c r="G18" s="346">
        <v>10</v>
      </c>
      <c r="H18" s="346">
        <v>10</v>
      </c>
      <c r="I18" s="80">
        <v>58</v>
      </c>
      <c r="J18" s="80">
        <v>57</v>
      </c>
      <c r="K18" s="209" t="str">
        <f>IF(ISERROR(I18/H18),"N/A",IF(H18&lt;0,"N/A",IF(I18&lt;0,"N/A",IF(I18/H18-1&gt;300%,"&gt;±300%",IF(I18/H18-1&lt;-300%,"&gt;±300%",I18/H18-1)))))</f>
        <v>&gt;±300%</v>
      </c>
      <c r="L18" s="209">
        <f t="shared" si="4"/>
        <v>-1.7241379310344862E-2</v>
      </c>
      <c r="M18" s="88"/>
      <c r="N18" s="80">
        <v>15.118760414224907</v>
      </c>
      <c r="O18" s="80">
        <v>13.955778843899912</v>
      </c>
      <c r="P18" s="80">
        <v>13.810406147609289</v>
      </c>
      <c r="Q18" s="80">
        <v>15.26413311051553</v>
      </c>
      <c r="R18" s="80">
        <v>13.554584102798852</v>
      </c>
      <c r="S18" s="80">
        <v>13.391837202912059</v>
      </c>
      <c r="T18" s="284">
        <f>IF(ISERROR(S18/O18),"N/A",IF(O18&lt;0,"N/A",IF(S18&lt;0,"N/A",IF(S18/O18-1&gt;300%,"&gt;±300%",IF(S18/O18-1&lt;-300%,"&gt;±300%",S18/O18-1)))))</f>
        <v>-4.0409184417131483E-2</v>
      </c>
      <c r="U18" s="284">
        <f t="shared" si="0"/>
        <v>-1.2006779304514992E-2</v>
      </c>
      <c r="V18" s="236"/>
      <c r="W18" s="80">
        <v>29.074539258124819</v>
      </c>
      <c r="X18" s="80">
        <v>29.074539258124819</v>
      </c>
      <c r="Y18" s="80">
        <v>26.946421305710913</v>
      </c>
      <c r="AA18" s="20" t="s">
        <v>6</v>
      </c>
      <c r="AB18" s="50">
        <f t="shared" si="5"/>
        <v>5</v>
      </c>
      <c r="AC18" s="50">
        <f t="shared" si="5"/>
        <v>5</v>
      </c>
      <c r="AD18" s="50">
        <f t="shared" si="5"/>
        <v>5</v>
      </c>
      <c r="AE18" s="50">
        <f t="shared" si="5"/>
        <v>5</v>
      </c>
      <c r="AF18" s="50">
        <f t="shared" si="5"/>
        <v>10</v>
      </c>
      <c r="AG18" s="50">
        <f t="shared" si="5"/>
        <v>10</v>
      </c>
      <c r="AH18" s="50">
        <f t="shared" si="1"/>
        <v>58</v>
      </c>
      <c r="AI18" s="50">
        <f>J18</f>
        <v>57</v>
      </c>
      <c r="AJ18" s="210" t="str">
        <f>K18</f>
        <v>&gt;±300%</v>
      </c>
      <c r="AK18" s="210">
        <f>L18</f>
        <v>-1.7241379310344862E-2</v>
      </c>
      <c r="AL18" s="198"/>
      <c r="AM18" s="50">
        <f t="shared" ref="AM18:AR18" si="8">N18</f>
        <v>15.118760414224907</v>
      </c>
      <c r="AN18" s="50">
        <f t="shared" si="8"/>
        <v>13.955778843899912</v>
      </c>
      <c r="AO18" s="50">
        <f t="shared" si="8"/>
        <v>13.810406147609289</v>
      </c>
      <c r="AP18" s="50">
        <f t="shared" si="8"/>
        <v>15.26413311051553</v>
      </c>
      <c r="AQ18" s="50">
        <f t="shared" si="8"/>
        <v>13.554584102798852</v>
      </c>
      <c r="AR18" s="50">
        <f t="shared" si="8"/>
        <v>13.391837202912059</v>
      </c>
      <c r="AS18" s="8"/>
      <c r="AT18" s="50">
        <f t="shared" ref="AT18:AV18" si="9">W18</f>
        <v>29.074539258124819</v>
      </c>
      <c r="AU18" s="50">
        <f t="shared" si="9"/>
        <v>29.074539258124819</v>
      </c>
      <c r="AV18" s="50">
        <f t="shared" si="9"/>
        <v>26.946421305710913</v>
      </c>
    </row>
    <row r="19" spans="1:48" x14ac:dyDescent="0.45">
      <c r="A19" s="15"/>
      <c r="B19" s="10" t="s">
        <v>15</v>
      </c>
      <c r="C19" s="69"/>
      <c r="D19" s="69"/>
      <c r="E19" s="69"/>
      <c r="F19" s="69"/>
      <c r="G19" s="69"/>
      <c r="H19" s="69"/>
      <c r="I19" s="69">
        <v>3.2734426972831843</v>
      </c>
      <c r="J19" s="69">
        <v>0.64786886717063019</v>
      </c>
      <c r="K19" s="211"/>
      <c r="L19" s="211">
        <f t="shared" si="4"/>
        <v>-0.80208333333333337</v>
      </c>
      <c r="M19" s="88"/>
      <c r="N19" s="69">
        <v>0.85109510129362798</v>
      </c>
      <c r="O19" s="69">
        <v>0.78562624734796416</v>
      </c>
      <c r="P19" s="69">
        <v>0.77744264060475621</v>
      </c>
      <c r="Q19" s="69">
        <v>0.85927870803683604</v>
      </c>
      <c r="R19" s="69">
        <v>0.72561313123110571</v>
      </c>
      <c r="S19" s="69">
        <v>0.64786886717063019</v>
      </c>
      <c r="T19" s="285"/>
      <c r="U19" s="285">
        <f t="shared" si="0"/>
        <v>-0.10714285714285698</v>
      </c>
      <c r="V19" s="236"/>
      <c r="W19" s="69">
        <v>1.6367213486415921</v>
      </c>
      <c r="X19" s="69">
        <v>1.6367213486415921</v>
      </c>
      <c r="Y19" s="69">
        <v>1.3734819984017359</v>
      </c>
      <c r="Z19" s="64"/>
      <c r="AA19" s="10" t="s">
        <v>15</v>
      </c>
      <c r="AB19" s="13"/>
      <c r="AC19" s="13"/>
      <c r="AD19" s="13"/>
      <c r="AE19" s="13"/>
      <c r="AF19" s="13"/>
      <c r="AG19" s="13"/>
      <c r="AH19" s="13">
        <f t="shared" si="1"/>
        <v>3.2734426972831843</v>
      </c>
      <c r="AI19" s="13"/>
      <c r="AJ19" s="212"/>
      <c r="AK19" s="208"/>
      <c r="AL19" s="196"/>
      <c r="AM19" s="51"/>
      <c r="AN19" s="51"/>
      <c r="AO19" s="51"/>
      <c r="AP19" s="51"/>
      <c r="AQ19" s="51"/>
      <c r="AR19" s="51"/>
      <c r="AS19" s="197"/>
      <c r="AT19" s="15"/>
      <c r="AU19" s="15"/>
      <c r="AV19" s="15"/>
    </row>
    <row r="20" spans="1:48" x14ac:dyDescent="0.45">
      <c r="A20" s="15"/>
      <c r="B20" s="10" t="s">
        <v>16</v>
      </c>
      <c r="C20" s="69"/>
      <c r="D20" s="69"/>
      <c r="E20" s="69"/>
      <c r="F20" s="69"/>
      <c r="G20" s="69"/>
      <c r="H20" s="69"/>
      <c r="I20" s="69">
        <v>11.256803446024072</v>
      </c>
      <c r="J20" s="69">
        <v>2.2007050736977063</v>
      </c>
      <c r="K20" s="211"/>
      <c r="L20" s="211">
        <f t="shared" si="4"/>
        <v>-0.80449999999999999</v>
      </c>
      <c r="M20" s="88"/>
      <c r="N20" s="69">
        <v>2.926768895966259</v>
      </c>
      <c r="O20" s="69">
        <v>2.7016328270457772</v>
      </c>
      <c r="P20" s="69">
        <v>2.6734908184307171</v>
      </c>
      <c r="Q20" s="69">
        <v>2.9549109045813182</v>
      </c>
      <c r="R20" s="69">
        <v>2.4164604730798342</v>
      </c>
      <c r="S20" s="69">
        <v>2.2007050736977063</v>
      </c>
      <c r="T20" s="285"/>
      <c r="U20" s="285">
        <f t="shared" si="0"/>
        <v>-8.9285714285714191E-2</v>
      </c>
      <c r="V20" s="236"/>
      <c r="W20" s="69">
        <v>5.6284017230120362</v>
      </c>
      <c r="X20" s="69">
        <v>5.6284017230120353</v>
      </c>
      <c r="Y20" s="69">
        <v>4.6171655467775405</v>
      </c>
      <c r="Z20" s="64"/>
      <c r="AA20" s="10" t="s">
        <v>16</v>
      </c>
      <c r="AB20" s="13"/>
      <c r="AC20" s="13"/>
      <c r="AD20" s="13"/>
      <c r="AE20" s="13"/>
      <c r="AF20" s="13"/>
      <c r="AG20" s="13"/>
      <c r="AH20" s="13">
        <f t="shared" si="1"/>
        <v>11.256803446024072</v>
      </c>
      <c r="AI20" s="13"/>
      <c r="AJ20" s="212"/>
      <c r="AK20" s="208"/>
      <c r="AL20" s="220"/>
      <c r="AM20" s="51"/>
      <c r="AN20" s="51"/>
      <c r="AO20" s="51"/>
      <c r="AP20" s="51"/>
      <c r="AQ20" s="51"/>
      <c r="AR20" s="51"/>
      <c r="AS20" s="197"/>
      <c r="AT20" s="15"/>
      <c r="AU20" s="15"/>
      <c r="AV20" s="15"/>
    </row>
    <row r="21" spans="1:48" x14ac:dyDescent="0.45">
      <c r="A21" s="15"/>
      <c r="B21" s="10" t="s">
        <v>17</v>
      </c>
      <c r="C21" s="69"/>
      <c r="D21" s="69"/>
      <c r="E21" s="69"/>
      <c r="F21" s="69"/>
      <c r="G21" s="69"/>
      <c r="H21" s="69"/>
      <c r="I21" s="69">
        <v>34</v>
      </c>
      <c r="J21" s="69">
        <v>8.5</v>
      </c>
      <c r="K21" s="211"/>
      <c r="L21" s="211">
        <f t="shared" si="4"/>
        <v>-0.75</v>
      </c>
      <c r="M21" s="88"/>
      <c r="N21" s="69">
        <v>8.84</v>
      </c>
      <c r="O21" s="69">
        <v>8.16</v>
      </c>
      <c r="P21" s="69">
        <v>8.0749999999999993</v>
      </c>
      <c r="Q21" s="69">
        <v>8.9250000000000007</v>
      </c>
      <c r="R21" s="69">
        <v>8.5</v>
      </c>
      <c r="S21" s="69">
        <v>8.5</v>
      </c>
      <c r="T21" s="285"/>
      <c r="U21" s="285">
        <f t="shared" si="0"/>
        <v>0</v>
      </c>
      <c r="V21" s="236"/>
      <c r="W21" s="69">
        <v>17</v>
      </c>
      <c r="X21" s="69">
        <v>17</v>
      </c>
      <c r="Y21" s="69">
        <v>17</v>
      </c>
      <c r="Z21" s="64"/>
      <c r="AA21" s="10" t="s">
        <v>17</v>
      </c>
      <c r="AB21" s="13"/>
      <c r="AC21" s="13"/>
      <c r="AD21" s="13"/>
      <c r="AE21" s="13"/>
      <c r="AF21" s="13"/>
      <c r="AG21" s="13"/>
      <c r="AH21" s="13">
        <f t="shared" si="1"/>
        <v>34</v>
      </c>
      <c r="AI21" s="13"/>
      <c r="AJ21" s="212"/>
      <c r="AK21" s="208"/>
      <c r="AL21" s="220"/>
      <c r="AM21" s="51"/>
      <c r="AN21" s="51"/>
      <c r="AO21" s="51"/>
      <c r="AP21" s="51"/>
      <c r="AQ21" s="51"/>
      <c r="AR21" s="51"/>
      <c r="AS21" s="197"/>
      <c r="AT21" s="15"/>
      <c r="AU21" s="15"/>
      <c r="AV21" s="15"/>
    </row>
    <row r="22" spans="1:48" x14ac:dyDescent="0.45">
      <c r="A22" s="15"/>
      <c r="B22" s="10" t="s">
        <v>18</v>
      </c>
      <c r="C22" s="69"/>
      <c r="D22" s="69"/>
      <c r="E22" s="69"/>
      <c r="F22" s="69"/>
      <c r="G22" s="69"/>
      <c r="H22" s="69"/>
      <c r="I22" s="69">
        <v>7.2</v>
      </c>
      <c r="J22" s="69">
        <v>1.6538312499999999</v>
      </c>
      <c r="K22" s="211"/>
      <c r="L22" s="211">
        <f t="shared" si="4"/>
        <v>-0.77030121527777784</v>
      </c>
      <c r="M22" s="88"/>
      <c r="N22" s="69">
        <v>1.8720000000000001</v>
      </c>
      <c r="O22" s="69">
        <v>1.728</v>
      </c>
      <c r="P22" s="69">
        <v>1.71</v>
      </c>
      <c r="Q22" s="69">
        <v>1.8899999999999997</v>
      </c>
      <c r="R22" s="69">
        <v>1.3839956250000001</v>
      </c>
      <c r="S22" s="69">
        <v>1.6538312499999999</v>
      </c>
      <c r="T22" s="285"/>
      <c r="U22" s="285">
        <f t="shared" si="0"/>
        <v>0.19496855345911945</v>
      </c>
      <c r="V22" s="236"/>
      <c r="W22" s="69">
        <v>3.6</v>
      </c>
      <c r="X22" s="69">
        <v>3.5999999999999996</v>
      </c>
      <c r="Y22" s="69">
        <v>3.0378268749999999</v>
      </c>
      <c r="AA22" s="10" t="s">
        <v>18</v>
      </c>
      <c r="AB22" s="13"/>
      <c r="AC22" s="13"/>
      <c r="AD22" s="13"/>
      <c r="AE22" s="13"/>
      <c r="AF22" s="13"/>
      <c r="AG22" s="13"/>
      <c r="AH22" s="13">
        <f t="shared" ref="AH22:AH23" si="10">I22</f>
        <v>7.2</v>
      </c>
      <c r="AI22" s="13"/>
      <c r="AJ22" s="212"/>
      <c r="AK22" s="208"/>
      <c r="AL22" s="27"/>
      <c r="AM22" s="51"/>
      <c r="AN22" s="51"/>
      <c r="AO22" s="51"/>
      <c r="AP22" s="51"/>
      <c r="AQ22" s="51"/>
      <c r="AR22" s="51"/>
      <c r="AS22" s="193"/>
      <c r="AT22" s="64"/>
      <c r="AU22" s="64"/>
      <c r="AV22" s="64"/>
    </row>
    <row r="23" spans="1:48" x14ac:dyDescent="0.45">
      <c r="A23" s="15"/>
      <c r="B23" s="52" t="s">
        <v>19</v>
      </c>
      <c r="C23" s="83"/>
      <c r="D23" s="83"/>
      <c r="E23" s="83"/>
      <c r="F23" s="83"/>
      <c r="G23" s="83"/>
      <c r="H23" s="83"/>
      <c r="I23" s="83">
        <v>2.4188323729423824</v>
      </c>
      <c r="J23" s="83">
        <v>0.38943201204372357</v>
      </c>
      <c r="K23" s="214"/>
      <c r="L23" s="214">
        <f t="shared" si="4"/>
        <v>-0.83899999999999997</v>
      </c>
      <c r="M23" s="88"/>
      <c r="N23" s="83">
        <v>0.62889641696501941</v>
      </c>
      <c r="O23" s="83">
        <v>0.58051976950617179</v>
      </c>
      <c r="P23" s="83">
        <v>0.57447268857381584</v>
      </c>
      <c r="Q23" s="83">
        <v>0.63494349789737536</v>
      </c>
      <c r="R23" s="83">
        <v>0.5285148734879106</v>
      </c>
      <c r="S23" s="83">
        <v>0.38943201204372357</v>
      </c>
      <c r="T23" s="286"/>
      <c r="U23" s="286">
        <f t="shared" si="0"/>
        <v>-0.26315789473684215</v>
      </c>
      <c r="V23" s="280"/>
      <c r="W23" s="83">
        <v>1.2094161864711912</v>
      </c>
      <c r="X23" s="83">
        <v>1.2094161864711912</v>
      </c>
      <c r="Y23" s="83">
        <v>0.91794688553163417</v>
      </c>
      <c r="AA23" s="52" t="s">
        <v>19</v>
      </c>
      <c r="AB23" s="54"/>
      <c r="AC23" s="54"/>
      <c r="AD23" s="54"/>
      <c r="AE23" s="54"/>
      <c r="AF23" s="54"/>
      <c r="AG23" s="54"/>
      <c r="AH23" s="54">
        <f t="shared" si="10"/>
        <v>2.4188323729423824</v>
      </c>
      <c r="AI23" s="54"/>
      <c r="AJ23" s="216"/>
      <c r="AK23" s="217"/>
      <c r="AL23" s="27"/>
      <c r="AM23" s="53"/>
      <c r="AN23" s="53"/>
      <c r="AO23" s="53"/>
      <c r="AP23" s="53"/>
      <c r="AQ23" s="53"/>
      <c r="AR23" s="53"/>
      <c r="AS23" s="195"/>
      <c r="AT23" s="53"/>
      <c r="AU23" s="53"/>
      <c r="AV23" s="53"/>
    </row>
  </sheetData>
  <phoneticPr fontId="25"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E4A7-C5F2-48A4-B406-A8060B060BBA}">
  <sheetPr codeName="Sheet19">
    <tabColor rgb="FF00B050"/>
  </sheetPr>
  <dimension ref="A1"/>
  <sheetViews>
    <sheetView workbookViewId="0">
      <selection activeCell="P33" sqref="P33"/>
    </sheetView>
  </sheetViews>
  <sheetFormatPr defaultRowHeight="14.25" x14ac:dyDescent="0.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O63"/>
  <sheetViews>
    <sheetView showGridLines="0" topLeftCell="M1" workbookViewId="0">
      <selection activeCell="I4" sqref="I4"/>
    </sheetView>
  </sheetViews>
  <sheetFormatPr defaultColWidth="9.46484375" defaultRowHeight="13.5" x14ac:dyDescent="0.35"/>
  <cols>
    <col min="1" max="1" width="9.46484375" style="15"/>
    <col min="2" max="2" width="31.46484375" style="15" customWidth="1"/>
    <col min="3" max="9" width="10" style="15" customWidth="1"/>
    <col min="10" max="11" width="11.46484375" style="15" customWidth="1"/>
    <col min="12" max="12" width="4.53125" style="15" customWidth="1"/>
    <col min="13" max="13" width="10" style="48" customWidth="1"/>
    <col min="14" max="31" width="9.46484375" style="15"/>
    <col min="32" max="34" width="9.46484375" style="77"/>
    <col min="35" max="16384" width="9.46484375" style="15"/>
  </cols>
  <sheetData>
    <row r="1" spans="1:41" x14ac:dyDescent="0.35">
      <c r="B1" s="16" t="s">
        <v>79</v>
      </c>
      <c r="M1" s="47"/>
    </row>
    <row r="2" spans="1:41" x14ac:dyDescent="0.35">
      <c r="B2" s="1"/>
      <c r="C2" s="2"/>
      <c r="D2" s="2"/>
      <c r="E2" s="2"/>
      <c r="F2" s="2"/>
      <c r="G2" s="2"/>
      <c r="H2" s="2"/>
      <c r="I2" s="2"/>
      <c r="J2" s="2"/>
      <c r="K2" s="2"/>
      <c r="L2" s="2"/>
    </row>
    <row r="3" spans="1:41" x14ac:dyDescent="0.35">
      <c r="B3" s="16"/>
      <c r="N3" s="2"/>
      <c r="O3" s="2"/>
      <c r="P3" s="2"/>
      <c r="Q3" s="2"/>
      <c r="R3" s="21"/>
      <c r="S3" s="21"/>
      <c r="T3" s="21"/>
      <c r="U3" s="21"/>
      <c r="V3" s="21"/>
      <c r="W3" s="21"/>
      <c r="X3" s="21"/>
      <c r="Y3" s="21"/>
      <c r="Z3" s="21"/>
      <c r="AA3" s="21"/>
      <c r="AB3" s="21"/>
      <c r="AC3" s="21"/>
      <c r="AD3" s="21"/>
      <c r="AE3" s="21"/>
      <c r="AF3" s="40"/>
      <c r="AG3" s="40"/>
      <c r="AH3" s="40"/>
      <c r="AI3" s="21"/>
      <c r="AJ3" s="21"/>
      <c r="AK3" s="21"/>
      <c r="AL3" s="21"/>
      <c r="AM3" s="21"/>
      <c r="AN3" s="21"/>
      <c r="AO3" s="21"/>
    </row>
    <row r="4" spans="1:41" ht="20.25" x14ac:dyDescent="0.35">
      <c r="A4" s="23"/>
      <c r="B4" s="116" t="s">
        <v>44</v>
      </c>
      <c r="C4" s="147">
        <v>2013</v>
      </c>
      <c r="D4" s="147">
        <v>2014</v>
      </c>
      <c r="E4" s="148">
        <v>2015</v>
      </c>
      <c r="F4" s="148">
        <v>2016</v>
      </c>
      <c r="G4" s="148">
        <v>2017</v>
      </c>
      <c r="H4" s="148" t="s">
        <v>65</v>
      </c>
      <c r="I4" s="148" t="s">
        <v>75</v>
      </c>
      <c r="J4" s="149" t="s">
        <v>68</v>
      </c>
      <c r="K4" s="149" t="s">
        <v>76</v>
      </c>
      <c r="L4" s="147"/>
      <c r="M4" s="148" t="s">
        <v>20</v>
      </c>
      <c r="N4" s="148" t="s">
        <v>34</v>
      </c>
      <c r="O4" s="148" t="s">
        <v>45</v>
      </c>
      <c r="P4" s="148" t="s">
        <v>46</v>
      </c>
      <c r="Q4" s="148" t="s">
        <v>48</v>
      </c>
      <c r="R4" s="148" t="s">
        <v>49</v>
      </c>
      <c r="S4" s="148" t="s">
        <v>53</v>
      </c>
      <c r="T4" s="148" t="s">
        <v>54</v>
      </c>
      <c r="U4" s="148" t="s">
        <v>55</v>
      </c>
      <c r="V4" s="148" t="s">
        <v>56</v>
      </c>
      <c r="W4" s="148" t="s">
        <v>60</v>
      </c>
      <c r="X4" s="148" t="s">
        <v>61</v>
      </c>
      <c r="Y4" s="148" t="s">
        <v>62</v>
      </c>
      <c r="Z4" s="148" t="s">
        <v>63</v>
      </c>
      <c r="AA4" s="148" t="s">
        <v>67</v>
      </c>
      <c r="AB4" s="148" t="s">
        <v>70</v>
      </c>
      <c r="AC4" s="148" t="s">
        <v>74</v>
      </c>
      <c r="AD4" s="148"/>
      <c r="AE4" s="150"/>
      <c r="AF4" s="148" t="s">
        <v>39</v>
      </c>
      <c r="AG4" s="148" t="s">
        <v>40</v>
      </c>
      <c r="AH4" s="148" t="s">
        <v>47</v>
      </c>
      <c r="AI4" s="148" t="s">
        <v>50</v>
      </c>
      <c r="AJ4" s="148" t="s">
        <v>57</v>
      </c>
      <c r="AK4" s="148" t="s">
        <v>59</v>
      </c>
      <c r="AL4" s="148" t="s">
        <v>64</v>
      </c>
      <c r="AM4" s="148" t="s">
        <v>66</v>
      </c>
      <c r="AN4" s="148" t="s">
        <v>71</v>
      </c>
      <c r="AO4" s="148" t="s">
        <v>81</v>
      </c>
    </row>
    <row r="5" spans="1:41" ht="9" customHeight="1" x14ac:dyDescent="0.35">
      <c r="B5" s="151"/>
      <c r="C5" s="69"/>
      <c r="D5" s="69"/>
      <c r="E5" s="69"/>
      <c r="F5" s="69"/>
      <c r="G5" s="69"/>
      <c r="H5" s="69"/>
      <c r="I5" s="69"/>
      <c r="J5" s="68"/>
      <c r="K5" s="68"/>
      <c r="L5" s="64"/>
      <c r="M5" s="69"/>
      <c r="N5" s="76"/>
      <c r="O5" s="76"/>
      <c r="P5" s="76"/>
      <c r="Q5" s="76"/>
      <c r="R5" s="76"/>
      <c r="S5" s="76"/>
      <c r="T5" s="76"/>
      <c r="U5" s="76"/>
      <c r="V5" s="152"/>
      <c r="W5" s="152"/>
      <c r="X5" s="152"/>
      <c r="Y5" s="152"/>
      <c r="Z5" s="152"/>
      <c r="AA5" s="152"/>
      <c r="AB5" s="152"/>
      <c r="AC5" s="152"/>
      <c r="AD5" s="152"/>
      <c r="AE5" s="64"/>
      <c r="AI5" s="76"/>
      <c r="AJ5" s="76"/>
      <c r="AK5" s="76"/>
      <c r="AL5" s="76"/>
      <c r="AM5" s="76"/>
      <c r="AN5" s="76"/>
      <c r="AO5" s="76"/>
    </row>
    <row r="6" spans="1:41" x14ac:dyDescent="0.35">
      <c r="B6" s="116" t="s">
        <v>27</v>
      </c>
      <c r="C6" s="80">
        <f t="shared" ref="C6:I6" si="0">SUM(C7:C12)</f>
        <v>3170</v>
      </c>
      <c r="D6" s="80">
        <f t="shared" si="0"/>
        <v>3310</v>
      </c>
      <c r="E6" s="80">
        <f t="shared" si="0"/>
        <v>3380</v>
      </c>
      <c r="F6" s="80">
        <f t="shared" si="0"/>
        <v>3465</v>
      </c>
      <c r="G6" s="80">
        <f t="shared" si="0"/>
        <v>3325</v>
      </c>
      <c r="H6" s="80">
        <f t="shared" si="0"/>
        <v>3100</v>
      </c>
      <c r="I6" s="80">
        <f t="shared" si="0"/>
        <v>3000</v>
      </c>
      <c r="J6" s="85">
        <f>(H6-G6)/G6</f>
        <v>-6.7669172932330823E-2</v>
      </c>
      <c r="K6" s="85">
        <f>(I6-H6)/H6</f>
        <v>-3.2258064516129031E-2</v>
      </c>
      <c r="L6" s="88"/>
      <c r="M6" s="80">
        <f t="shared" ref="M6" si="1">SUM(M7:M12)</f>
        <v>780</v>
      </c>
      <c r="N6" s="80">
        <f>SUM(N7:N12)</f>
        <v>840</v>
      </c>
      <c r="O6" s="80">
        <f>SUM(O7:O12)</f>
        <v>860</v>
      </c>
      <c r="P6" s="80">
        <f>SUM(P7:P12)</f>
        <v>855</v>
      </c>
      <c r="Q6" s="80">
        <v>810</v>
      </c>
      <c r="R6" s="50">
        <f>SUM(R7:R12)</f>
        <v>845</v>
      </c>
      <c r="S6" s="50">
        <f>SUM(S7:S12)</f>
        <v>880</v>
      </c>
      <c r="T6" s="50">
        <f t="shared" ref="T6" si="2">SUM(T7:T12)</f>
        <v>900</v>
      </c>
      <c r="U6" s="50">
        <f>SUM(U7:U12)</f>
        <v>795</v>
      </c>
      <c r="V6" s="50">
        <f>SUM(V7:V12)</f>
        <v>880</v>
      </c>
      <c r="W6" s="50">
        <f>SUM(W7:W12)</f>
        <v>860</v>
      </c>
      <c r="X6" s="50">
        <f>SUM(X7:X12)</f>
        <v>835</v>
      </c>
      <c r="Y6" s="50">
        <f t="shared" ref="Y6:AA6" si="3">SUM(Y7:Y12)</f>
        <v>785</v>
      </c>
      <c r="Z6" s="50">
        <f t="shared" si="3"/>
        <v>845</v>
      </c>
      <c r="AA6" s="50">
        <f t="shared" si="3"/>
        <v>805</v>
      </c>
      <c r="AB6" s="50">
        <f>SUM(AB7:AB12)</f>
        <v>810</v>
      </c>
      <c r="AC6" s="50">
        <f>SUM(AC7:AC12)</f>
        <v>710</v>
      </c>
      <c r="AD6" s="50">
        <f>SUM(AD7:AD12)</f>
        <v>780</v>
      </c>
      <c r="AE6" s="50"/>
      <c r="AF6" s="50">
        <f t="shared" ref="AF6:AM6" si="4">SUM(AF7:AF12)</f>
        <v>1690</v>
      </c>
      <c r="AG6" s="50">
        <f t="shared" si="4"/>
        <v>1620</v>
      </c>
      <c r="AH6" s="50">
        <f t="shared" si="4"/>
        <v>1715</v>
      </c>
      <c r="AI6" s="50">
        <f t="shared" si="4"/>
        <v>1655</v>
      </c>
      <c r="AJ6" s="50">
        <f t="shared" si="4"/>
        <v>1780</v>
      </c>
      <c r="AK6" s="50">
        <f t="shared" si="4"/>
        <v>1675</v>
      </c>
      <c r="AL6" s="50">
        <f t="shared" si="4"/>
        <v>1695</v>
      </c>
      <c r="AM6" s="50">
        <f t="shared" si="4"/>
        <v>1630</v>
      </c>
      <c r="AN6" s="50">
        <f>SUM(AN7:AN12)</f>
        <v>1615</v>
      </c>
      <c r="AO6" s="50">
        <f>SUM(AO7:AO12)</f>
        <v>1490</v>
      </c>
    </row>
    <row r="7" spans="1:41" x14ac:dyDescent="0.35">
      <c r="B7" s="108" t="s">
        <v>15</v>
      </c>
      <c r="C7" s="69">
        <v>425</v>
      </c>
      <c r="D7" s="69">
        <v>465</v>
      </c>
      <c r="E7" s="69">
        <v>485</v>
      </c>
      <c r="F7" s="69">
        <v>445</v>
      </c>
      <c r="G7" s="69">
        <v>415</v>
      </c>
      <c r="H7" s="69">
        <v>430</v>
      </c>
      <c r="I7" s="69">
        <v>450</v>
      </c>
      <c r="J7" s="68">
        <f t="shared" ref="J7:K53" si="5">(H7-G7)/G7</f>
        <v>3.614457831325301E-2</v>
      </c>
      <c r="K7" s="68">
        <f t="shared" si="5"/>
        <v>4.6511627906976744E-2</v>
      </c>
      <c r="L7" s="69"/>
      <c r="M7" s="82">
        <v>115</v>
      </c>
      <c r="N7" s="82">
        <v>115</v>
      </c>
      <c r="O7" s="82">
        <v>120</v>
      </c>
      <c r="P7" s="82">
        <v>125</v>
      </c>
      <c r="Q7" s="82">
        <v>125</v>
      </c>
      <c r="R7" s="82">
        <v>120</v>
      </c>
      <c r="S7" s="82">
        <v>115</v>
      </c>
      <c r="T7" s="82">
        <v>115</v>
      </c>
      <c r="U7" s="82">
        <v>105</v>
      </c>
      <c r="V7" s="82">
        <v>105</v>
      </c>
      <c r="W7" s="82">
        <v>105</v>
      </c>
      <c r="X7" s="82">
        <v>110</v>
      </c>
      <c r="Y7" s="82">
        <v>100</v>
      </c>
      <c r="Z7" s="82">
        <v>100</v>
      </c>
      <c r="AA7" s="82">
        <v>110</v>
      </c>
      <c r="AB7" s="82">
        <v>110</v>
      </c>
      <c r="AC7" s="82">
        <v>105</v>
      </c>
      <c r="AD7" s="82">
        <v>105</v>
      </c>
      <c r="AE7" s="82"/>
      <c r="AF7" s="51">
        <f t="shared" ref="AF7:AF12" si="6">D7-AG7</f>
        <v>235</v>
      </c>
      <c r="AG7" s="51">
        <f t="shared" ref="AG7:AG12" si="7">SUM(M7:N7)</f>
        <v>230</v>
      </c>
      <c r="AH7" s="51">
        <f t="shared" ref="AH7:AH12" si="8">SUM(O7:P7)</f>
        <v>245</v>
      </c>
      <c r="AI7" s="14">
        <f t="shared" ref="AI7:AI12" si="9">SUM(Q7:R7)</f>
        <v>245</v>
      </c>
      <c r="AJ7" s="51">
        <f t="shared" ref="AJ7:AJ12" si="10">SUM(S7:T7)</f>
        <v>230</v>
      </c>
      <c r="AK7" s="51">
        <f t="shared" ref="AK7:AK12" si="11">SUM(U7:V7)</f>
        <v>210</v>
      </c>
      <c r="AL7" s="51">
        <f t="shared" ref="AL7:AL12" si="12">SUM(W7:X7)</f>
        <v>215</v>
      </c>
      <c r="AM7" s="51">
        <f>SUM(Y7:Z7)</f>
        <v>200</v>
      </c>
      <c r="AN7" s="51">
        <f>SUM(AA7:AB7)</f>
        <v>220</v>
      </c>
      <c r="AO7" s="51">
        <f>SUM(AC7:AD7)</f>
        <v>210</v>
      </c>
    </row>
    <row r="8" spans="1:41" x14ac:dyDescent="0.35">
      <c r="B8" s="108" t="s">
        <v>16</v>
      </c>
      <c r="C8" s="69">
        <v>1350</v>
      </c>
      <c r="D8" s="69">
        <v>1440</v>
      </c>
      <c r="E8" s="69">
        <v>1550</v>
      </c>
      <c r="F8" s="69">
        <v>1705</v>
      </c>
      <c r="G8" s="69">
        <v>1560</v>
      </c>
      <c r="H8" s="69">
        <v>1305</v>
      </c>
      <c r="I8" s="69">
        <v>1200</v>
      </c>
      <c r="J8" s="68">
        <f t="shared" si="5"/>
        <v>-0.16346153846153846</v>
      </c>
      <c r="K8" s="68">
        <f t="shared" si="5"/>
        <v>-8.0459770114942528E-2</v>
      </c>
      <c r="L8" s="69"/>
      <c r="M8" s="82">
        <v>330</v>
      </c>
      <c r="N8" s="82">
        <v>370</v>
      </c>
      <c r="O8" s="82">
        <v>395</v>
      </c>
      <c r="P8" s="82">
        <v>405</v>
      </c>
      <c r="Q8" s="82">
        <v>360</v>
      </c>
      <c r="R8" s="82">
        <v>390</v>
      </c>
      <c r="S8" s="82">
        <v>440</v>
      </c>
      <c r="T8" s="82">
        <v>465</v>
      </c>
      <c r="U8" s="82">
        <v>380</v>
      </c>
      <c r="V8" s="82">
        <v>420</v>
      </c>
      <c r="W8" s="82">
        <v>415</v>
      </c>
      <c r="X8" s="82">
        <v>400</v>
      </c>
      <c r="Y8" s="82">
        <v>350</v>
      </c>
      <c r="Z8" s="82">
        <v>395</v>
      </c>
      <c r="AA8" s="82">
        <v>345</v>
      </c>
      <c r="AB8" s="82">
        <v>355</v>
      </c>
      <c r="AC8" s="82">
        <v>280</v>
      </c>
      <c r="AD8" s="82">
        <v>330</v>
      </c>
      <c r="AE8" s="82"/>
      <c r="AF8" s="51">
        <f t="shared" si="6"/>
        <v>740</v>
      </c>
      <c r="AG8" s="51">
        <f t="shared" si="7"/>
        <v>700</v>
      </c>
      <c r="AH8" s="51">
        <f t="shared" si="8"/>
        <v>800</v>
      </c>
      <c r="AI8" s="14">
        <f t="shared" si="9"/>
        <v>750</v>
      </c>
      <c r="AJ8" s="51">
        <f t="shared" si="10"/>
        <v>905</v>
      </c>
      <c r="AK8" s="51">
        <f t="shared" si="11"/>
        <v>800</v>
      </c>
      <c r="AL8" s="51">
        <f t="shared" si="12"/>
        <v>815</v>
      </c>
      <c r="AM8" s="51">
        <f t="shared" ref="AM8:AM53" si="13">SUM(Y8:Z8)</f>
        <v>745</v>
      </c>
      <c r="AN8" s="51">
        <f>SUM(AA8:AB8)</f>
        <v>700</v>
      </c>
      <c r="AO8" s="51">
        <f>SUM(AC8:AD8)</f>
        <v>610</v>
      </c>
    </row>
    <row r="9" spans="1:41" x14ac:dyDescent="0.35">
      <c r="B9" s="108" t="s">
        <v>17</v>
      </c>
      <c r="C9" s="69">
        <v>580</v>
      </c>
      <c r="D9" s="69">
        <v>590</v>
      </c>
      <c r="E9" s="69">
        <v>510</v>
      </c>
      <c r="F9" s="69">
        <v>455</v>
      </c>
      <c r="G9" s="69">
        <v>440</v>
      </c>
      <c r="H9" s="69">
        <v>420</v>
      </c>
      <c r="I9" s="69">
        <v>395</v>
      </c>
      <c r="J9" s="68">
        <f t="shared" si="5"/>
        <v>-4.5454545454545456E-2</v>
      </c>
      <c r="K9" s="68">
        <f t="shared" si="5"/>
        <v>-5.9523809523809521E-2</v>
      </c>
      <c r="L9" s="69"/>
      <c r="M9" s="82">
        <v>145</v>
      </c>
      <c r="N9" s="82">
        <v>145</v>
      </c>
      <c r="O9" s="82">
        <v>135</v>
      </c>
      <c r="P9" s="82">
        <v>120</v>
      </c>
      <c r="Q9" s="82">
        <v>125</v>
      </c>
      <c r="R9" s="82">
        <v>125</v>
      </c>
      <c r="S9" s="82">
        <v>115</v>
      </c>
      <c r="T9" s="82">
        <v>105</v>
      </c>
      <c r="U9" s="82">
        <v>115</v>
      </c>
      <c r="V9" s="82">
        <v>120</v>
      </c>
      <c r="W9" s="82">
        <v>115</v>
      </c>
      <c r="X9" s="82">
        <v>105</v>
      </c>
      <c r="Y9" s="82">
        <v>110</v>
      </c>
      <c r="Z9" s="82">
        <v>110</v>
      </c>
      <c r="AA9" s="82">
        <v>110</v>
      </c>
      <c r="AB9" s="82">
        <v>100</v>
      </c>
      <c r="AC9" s="82">
        <v>100</v>
      </c>
      <c r="AD9" s="82">
        <v>110</v>
      </c>
      <c r="AE9" s="82"/>
      <c r="AF9" s="51">
        <f t="shared" si="6"/>
        <v>300</v>
      </c>
      <c r="AG9" s="51">
        <f t="shared" si="7"/>
        <v>290</v>
      </c>
      <c r="AH9" s="51">
        <f t="shared" si="8"/>
        <v>255</v>
      </c>
      <c r="AI9" s="51">
        <f t="shared" si="9"/>
        <v>250</v>
      </c>
      <c r="AJ9" s="51">
        <f t="shared" si="10"/>
        <v>220</v>
      </c>
      <c r="AK9" s="51">
        <f t="shared" si="11"/>
        <v>235</v>
      </c>
      <c r="AL9" s="51">
        <f t="shared" si="12"/>
        <v>220</v>
      </c>
      <c r="AM9" s="51">
        <f t="shared" si="13"/>
        <v>220</v>
      </c>
      <c r="AN9" s="51">
        <f t="shared" ref="AN9:AN11" si="14">SUM(AA9:AB9)</f>
        <v>210</v>
      </c>
      <c r="AO9" s="51">
        <f t="shared" ref="AO9:AO12" si="15">SUM(AC9:AD9)</f>
        <v>210</v>
      </c>
    </row>
    <row r="10" spans="1:41" x14ac:dyDescent="0.35">
      <c r="B10" s="108" t="s">
        <v>18</v>
      </c>
      <c r="C10" s="69">
        <v>130</v>
      </c>
      <c r="D10" s="69">
        <v>120</v>
      </c>
      <c r="E10" s="69">
        <v>125</v>
      </c>
      <c r="F10" s="69">
        <v>165</v>
      </c>
      <c r="G10" s="69">
        <v>195</v>
      </c>
      <c r="H10" s="69">
        <v>190</v>
      </c>
      <c r="I10" s="69">
        <v>180</v>
      </c>
      <c r="J10" s="68">
        <f t="shared" si="5"/>
        <v>-2.564102564102564E-2</v>
      </c>
      <c r="K10" s="68">
        <f t="shared" si="5"/>
        <v>-5.2631578947368418E-2</v>
      </c>
      <c r="L10" s="69"/>
      <c r="M10" s="82">
        <v>25</v>
      </c>
      <c r="N10" s="82">
        <v>30</v>
      </c>
      <c r="O10" s="82">
        <v>35</v>
      </c>
      <c r="P10" s="82">
        <v>30</v>
      </c>
      <c r="Q10" s="82">
        <v>25</v>
      </c>
      <c r="R10" s="82">
        <v>35</v>
      </c>
      <c r="S10" s="82">
        <v>35</v>
      </c>
      <c r="T10" s="82">
        <v>40</v>
      </c>
      <c r="U10" s="82">
        <v>35</v>
      </c>
      <c r="V10" s="82">
        <v>55</v>
      </c>
      <c r="W10" s="82">
        <v>45</v>
      </c>
      <c r="X10" s="82">
        <v>45</v>
      </c>
      <c r="Y10" s="82">
        <v>45</v>
      </c>
      <c r="Z10" s="82">
        <v>55</v>
      </c>
      <c r="AA10" s="82">
        <v>50</v>
      </c>
      <c r="AB10" s="82">
        <v>50</v>
      </c>
      <c r="AC10" s="82">
        <v>40</v>
      </c>
      <c r="AD10" s="82">
        <v>45</v>
      </c>
      <c r="AE10" s="82"/>
      <c r="AF10" s="51">
        <f t="shared" si="6"/>
        <v>65</v>
      </c>
      <c r="AG10" s="51">
        <f t="shared" si="7"/>
        <v>55</v>
      </c>
      <c r="AH10" s="51">
        <f t="shared" si="8"/>
        <v>65</v>
      </c>
      <c r="AI10" s="51">
        <f t="shared" si="9"/>
        <v>60</v>
      </c>
      <c r="AJ10" s="51">
        <f t="shared" si="10"/>
        <v>75</v>
      </c>
      <c r="AK10" s="51">
        <f t="shared" si="11"/>
        <v>90</v>
      </c>
      <c r="AL10" s="51">
        <f t="shared" si="12"/>
        <v>90</v>
      </c>
      <c r="AM10" s="51">
        <f t="shared" si="13"/>
        <v>100</v>
      </c>
      <c r="AN10" s="51">
        <f t="shared" si="14"/>
        <v>100</v>
      </c>
      <c r="AO10" s="51">
        <f t="shared" si="15"/>
        <v>85</v>
      </c>
    </row>
    <row r="11" spans="1:41" x14ac:dyDescent="0.35">
      <c r="B11" s="108" t="s">
        <v>21</v>
      </c>
      <c r="C11" s="69">
        <v>160</v>
      </c>
      <c r="D11" s="69">
        <v>160</v>
      </c>
      <c r="E11" s="69">
        <v>175</v>
      </c>
      <c r="F11" s="69">
        <v>165</v>
      </c>
      <c r="G11" s="69">
        <v>165</v>
      </c>
      <c r="H11" s="69">
        <v>190</v>
      </c>
      <c r="I11" s="69">
        <v>190</v>
      </c>
      <c r="J11" s="68">
        <f t="shared" si="5"/>
        <v>0.15151515151515152</v>
      </c>
      <c r="K11" s="68">
        <f t="shared" si="5"/>
        <v>0</v>
      </c>
      <c r="L11" s="69"/>
      <c r="M11" s="82">
        <v>40</v>
      </c>
      <c r="N11" s="82">
        <v>40</v>
      </c>
      <c r="O11" s="82">
        <v>45</v>
      </c>
      <c r="P11" s="82">
        <v>40</v>
      </c>
      <c r="Q11" s="82">
        <v>45</v>
      </c>
      <c r="R11" s="82">
        <v>40</v>
      </c>
      <c r="S11" s="82">
        <v>45</v>
      </c>
      <c r="T11" s="82">
        <v>40</v>
      </c>
      <c r="U11" s="82">
        <v>40</v>
      </c>
      <c r="V11" s="82">
        <v>40</v>
      </c>
      <c r="W11" s="82">
        <v>45</v>
      </c>
      <c r="X11" s="82">
        <v>35</v>
      </c>
      <c r="Y11" s="82">
        <v>45</v>
      </c>
      <c r="Z11" s="82">
        <v>45</v>
      </c>
      <c r="AA11" s="82">
        <v>50</v>
      </c>
      <c r="AB11" s="82">
        <v>50</v>
      </c>
      <c r="AC11" s="82">
        <v>50</v>
      </c>
      <c r="AD11" s="82">
        <v>40</v>
      </c>
      <c r="AE11" s="82"/>
      <c r="AF11" s="51">
        <f t="shared" si="6"/>
        <v>80</v>
      </c>
      <c r="AG11" s="51">
        <f t="shared" si="7"/>
        <v>80</v>
      </c>
      <c r="AH11" s="51">
        <f t="shared" si="8"/>
        <v>85</v>
      </c>
      <c r="AI11" s="51">
        <f t="shared" si="9"/>
        <v>85</v>
      </c>
      <c r="AJ11" s="51">
        <f t="shared" si="10"/>
        <v>85</v>
      </c>
      <c r="AK11" s="51">
        <f t="shared" si="11"/>
        <v>80</v>
      </c>
      <c r="AL11" s="51">
        <f t="shared" si="12"/>
        <v>80</v>
      </c>
      <c r="AM11" s="51">
        <f t="shared" si="13"/>
        <v>90</v>
      </c>
      <c r="AN11" s="51">
        <f t="shared" si="14"/>
        <v>100</v>
      </c>
      <c r="AO11" s="51">
        <f t="shared" si="15"/>
        <v>90</v>
      </c>
    </row>
    <row r="12" spans="1:41" x14ac:dyDescent="0.35">
      <c r="B12" s="153" t="s">
        <v>19</v>
      </c>
      <c r="C12" s="83">
        <v>525</v>
      </c>
      <c r="D12" s="83">
        <v>535</v>
      </c>
      <c r="E12" s="83">
        <v>535</v>
      </c>
      <c r="F12" s="83">
        <v>530</v>
      </c>
      <c r="G12" s="83">
        <v>550</v>
      </c>
      <c r="H12" s="83">
        <v>565</v>
      </c>
      <c r="I12" s="83">
        <v>585</v>
      </c>
      <c r="J12" s="71">
        <f t="shared" si="5"/>
        <v>2.7272727272727271E-2</v>
      </c>
      <c r="K12" s="71">
        <f t="shared" si="5"/>
        <v>3.5398230088495575E-2</v>
      </c>
      <c r="L12" s="69"/>
      <c r="M12" s="84">
        <v>125</v>
      </c>
      <c r="N12" s="84">
        <v>140</v>
      </c>
      <c r="O12" s="84">
        <v>130</v>
      </c>
      <c r="P12" s="84">
        <v>135</v>
      </c>
      <c r="Q12" s="84">
        <v>130</v>
      </c>
      <c r="R12" s="84">
        <v>135</v>
      </c>
      <c r="S12" s="84">
        <v>130</v>
      </c>
      <c r="T12" s="84">
        <v>135</v>
      </c>
      <c r="U12" s="84">
        <v>120</v>
      </c>
      <c r="V12" s="84">
        <v>140</v>
      </c>
      <c r="W12" s="84">
        <v>135</v>
      </c>
      <c r="X12" s="84">
        <v>140</v>
      </c>
      <c r="Y12" s="84">
        <v>135</v>
      </c>
      <c r="Z12" s="84">
        <v>140</v>
      </c>
      <c r="AA12" s="84">
        <v>140</v>
      </c>
      <c r="AB12" s="84">
        <v>145</v>
      </c>
      <c r="AC12" s="84">
        <v>135</v>
      </c>
      <c r="AD12" s="84">
        <v>150</v>
      </c>
      <c r="AE12" s="84"/>
      <c r="AF12" s="53">
        <f t="shared" si="6"/>
        <v>270</v>
      </c>
      <c r="AG12" s="53">
        <f t="shared" si="7"/>
        <v>265</v>
      </c>
      <c r="AH12" s="53">
        <f t="shared" si="8"/>
        <v>265</v>
      </c>
      <c r="AI12" s="53">
        <f t="shared" si="9"/>
        <v>265</v>
      </c>
      <c r="AJ12" s="53">
        <f t="shared" si="10"/>
        <v>265</v>
      </c>
      <c r="AK12" s="53">
        <f t="shared" si="11"/>
        <v>260</v>
      </c>
      <c r="AL12" s="53">
        <f t="shared" si="12"/>
        <v>275</v>
      </c>
      <c r="AM12" s="53">
        <f t="shared" si="13"/>
        <v>275</v>
      </c>
      <c r="AN12" s="53">
        <f>SUM(AA12:AB12)</f>
        <v>285</v>
      </c>
      <c r="AO12" s="53">
        <f t="shared" si="15"/>
        <v>285</v>
      </c>
    </row>
    <row r="13" spans="1:41" x14ac:dyDescent="0.35">
      <c r="B13" s="116" t="s">
        <v>5</v>
      </c>
      <c r="C13" s="80">
        <f>SUM(C14:C19)</f>
        <v>2945</v>
      </c>
      <c r="D13" s="80">
        <f t="shared" ref="D13" si="16">SUM(D14:D19)</f>
        <v>3000</v>
      </c>
      <c r="E13" s="80">
        <f>SUM(E14:E19)</f>
        <v>2840</v>
      </c>
      <c r="F13" s="80">
        <f t="shared" ref="F13:I13" si="17">SUM(F14:F19)</f>
        <v>2505</v>
      </c>
      <c r="G13" s="80">
        <f t="shared" si="17"/>
        <v>2460</v>
      </c>
      <c r="H13" s="80">
        <f t="shared" si="17"/>
        <v>2355</v>
      </c>
      <c r="I13" s="80">
        <f t="shared" si="17"/>
        <v>2325</v>
      </c>
      <c r="J13" s="85">
        <f t="shared" si="5"/>
        <v>-4.2682926829268296E-2</v>
      </c>
      <c r="K13" s="85">
        <f t="shared" si="5"/>
        <v>-1.2738853503184714E-2</v>
      </c>
      <c r="L13" s="88"/>
      <c r="M13" s="80">
        <f t="shared" ref="M13:Q13" si="18">SUM(M14:M19)</f>
        <v>740</v>
      </c>
      <c r="N13" s="80">
        <f t="shared" si="18"/>
        <v>695</v>
      </c>
      <c r="O13" s="80">
        <f>SUM(O14:O19)</f>
        <v>720</v>
      </c>
      <c r="P13" s="80">
        <f t="shared" si="18"/>
        <v>660</v>
      </c>
      <c r="Q13" s="80">
        <f t="shared" si="18"/>
        <v>785</v>
      </c>
      <c r="R13" s="50">
        <f>SUM(R14:R19)</f>
        <v>675</v>
      </c>
      <c r="S13" s="50">
        <f t="shared" ref="S13:AA13" si="19">SUM(S14:S19)</f>
        <v>580</v>
      </c>
      <c r="T13" s="50">
        <f t="shared" si="19"/>
        <v>600</v>
      </c>
      <c r="U13" s="50">
        <f t="shared" si="19"/>
        <v>630</v>
      </c>
      <c r="V13" s="50">
        <f t="shared" si="19"/>
        <v>700</v>
      </c>
      <c r="W13" s="50">
        <f t="shared" si="19"/>
        <v>610</v>
      </c>
      <c r="X13" s="50">
        <f t="shared" si="19"/>
        <v>590</v>
      </c>
      <c r="Y13" s="50">
        <f t="shared" si="19"/>
        <v>580</v>
      </c>
      <c r="Z13" s="50">
        <f t="shared" si="19"/>
        <v>680</v>
      </c>
      <c r="AA13" s="50">
        <f t="shared" si="19"/>
        <v>605</v>
      </c>
      <c r="AB13" s="50">
        <f>SUM(AB14:AB19)</f>
        <v>590</v>
      </c>
      <c r="AC13" s="50">
        <f>SUM(AC14:AC19)</f>
        <v>575</v>
      </c>
      <c r="AD13" s="50">
        <f>SUM(AD14:AD19)</f>
        <v>600</v>
      </c>
      <c r="AE13" s="31"/>
      <c r="AF13" s="50">
        <f t="shared" ref="AF13:AG13" si="20">SUM(AF14:AF19)</f>
        <v>1565</v>
      </c>
      <c r="AG13" s="50">
        <f t="shared" si="20"/>
        <v>1435</v>
      </c>
      <c r="AH13" s="50">
        <f>P13+O13</f>
        <v>1380</v>
      </c>
      <c r="AI13" s="50">
        <f>SUM(AI14:AI18)</f>
        <v>1420</v>
      </c>
      <c r="AJ13" s="50">
        <f>SUM(AJ14:AJ19)</f>
        <v>1180</v>
      </c>
      <c r="AK13" s="50">
        <f t="shared" ref="AK13" si="21">SUM(AK14:AK19)</f>
        <v>1330</v>
      </c>
      <c r="AL13" s="50">
        <f>SUM(AL14:AL19)</f>
        <v>1200</v>
      </c>
      <c r="AM13" s="50">
        <f>SUM(AM14:AM19)</f>
        <v>1260</v>
      </c>
      <c r="AN13" s="50">
        <f>SUM(AN14:AN19)</f>
        <v>1195</v>
      </c>
      <c r="AO13" s="50">
        <f>SUM(AO14:AO19)</f>
        <v>1175</v>
      </c>
    </row>
    <row r="14" spans="1:41" ht="13.9" x14ac:dyDescent="0.4">
      <c r="B14" s="108" t="s">
        <v>15</v>
      </c>
      <c r="C14" s="69">
        <v>200</v>
      </c>
      <c r="D14" s="69">
        <v>230</v>
      </c>
      <c r="E14" s="69">
        <v>250</v>
      </c>
      <c r="F14" s="69">
        <v>265</v>
      </c>
      <c r="G14" s="69">
        <v>280</v>
      </c>
      <c r="H14" s="69">
        <v>305</v>
      </c>
      <c r="I14" s="69">
        <v>320</v>
      </c>
      <c r="J14" s="68">
        <f t="shared" si="5"/>
        <v>8.9285714285714288E-2</v>
      </c>
      <c r="K14" s="68">
        <f t="shared" si="5"/>
        <v>4.9180327868852458E-2</v>
      </c>
      <c r="L14" s="82"/>
      <c r="M14" s="82">
        <v>55</v>
      </c>
      <c r="N14" s="82">
        <v>55</v>
      </c>
      <c r="O14" s="82">
        <v>60</v>
      </c>
      <c r="P14" s="82">
        <v>60</v>
      </c>
      <c r="Q14" s="82">
        <v>60</v>
      </c>
      <c r="R14" s="82">
        <v>65</v>
      </c>
      <c r="S14" s="82">
        <v>65</v>
      </c>
      <c r="T14" s="82">
        <v>65</v>
      </c>
      <c r="U14" s="82">
        <v>65</v>
      </c>
      <c r="V14" s="82">
        <v>65</v>
      </c>
      <c r="W14" s="82">
        <v>70</v>
      </c>
      <c r="X14" s="82">
        <v>70</v>
      </c>
      <c r="Y14" s="82">
        <v>70</v>
      </c>
      <c r="Z14" s="82">
        <v>70</v>
      </c>
      <c r="AA14" s="82">
        <v>75</v>
      </c>
      <c r="AB14" s="82">
        <v>75</v>
      </c>
      <c r="AC14" s="82">
        <v>80</v>
      </c>
      <c r="AD14" s="82">
        <v>80</v>
      </c>
      <c r="AE14" s="95"/>
      <c r="AF14" s="51">
        <f t="shared" ref="AF14:AF19" si="22">D14-AG14</f>
        <v>120</v>
      </c>
      <c r="AG14" s="51">
        <f t="shared" ref="AG14:AG19" si="23">SUM(M14:N14)</f>
        <v>110</v>
      </c>
      <c r="AH14" s="51">
        <f t="shared" ref="AH14:AH19" si="24">SUM(O14:P14)</f>
        <v>120</v>
      </c>
      <c r="AI14" s="14">
        <f t="shared" ref="AI14:AI19" si="25">SUM(Q14:R14)</f>
        <v>125</v>
      </c>
      <c r="AJ14" s="14">
        <f t="shared" ref="AJ14:AJ19" si="26">SUM(S14:T14)</f>
        <v>130</v>
      </c>
      <c r="AK14" s="14">
        <f t="shared" ref="AK14:AK19" si="27">SUM(U14:V14)</f>
        <v>130</v>
      </c>
      <c r="AL14" s="14">
        <f t="shared" ref="AL14:AL19" si="28">SUM(W14:X14)</f>
        <v>140</v>
      </c>
      <c r="AM14" s="14">
        <f t="shared" si="13"/>
        <v>140</v>
      </c>
      <c r="AN14" s="14">
        <f>SUM(AA14:AB14)</f>
        <v>150</v>
      </c>
      <c r="AO14" s="14">
        <f>SUM(AC14:AD14)</f>
        <v>160</v>
      </c>
    </row>
    <row r="15" spans="1:41" ht="13.9" x14ac:dyDescent="0.4">
      <c r="B15" s="108" t="s">
        <v>16</v>
      </c>
      <c r="C15" s="69">
        <v>220</v>
      </c>
      <c r="D15" s="69">
        <v>220</v>
      </c>
      <c r="E15" s="69">
        <v>235</v>
      </c>
      <c r="F15" s="69">
        <v>240</v>
      </c>
      <c r="G15" s="69">
        <v>250</v>
      </c>
      <c r="H15" s="69">
        <v>255</v>
      </c>
      <c r="I15" s="69">
        <v>260</v>
      </c>
      <c r="J15" s="68">
        <f t="shared" si="5"/>
        <v>0.02</v>
      </c>
      <c r="K15" s="68">
        <f t="shared" si="5"/>
        <v>1.9607843137254902E-2</v>
      </c>
      <c r="L15" s="82"/>
      <c r="M15" s="82">
        <v>60</v>
      </c>
      <c r="N15" s="82">
        <v>40</v>
      </c>
      <c r="O15" s="82">
        <v>60</v>
      </c>
      <c r="P15" s="82">
        <v>65</v>
      </c>
      <c r="Q15" s="82">
        <v>65</v>
      </c>
      <c r="R15" s="82">
        <v>45</v>
      </c>
      <c r="S15" s="82">
        <v>65</v>
      </c>
      <c r="T15" s="82">
        <v>70</v>
      </c>
      <c r="U15" s="82">
        <v>60</v>
      </c>
      <c r="V15" s="82">
        <v>45</v>
      </c>
      <c r="W15" s="82">
        <v>65</v>
      </c>
      <c r="X15" s="82">
        <v>65</v>
      </c>
      <c r="Y15" s="82">
        <v>60</v>
      </c>
      <c r="Z15" s="82">
        <v>60</v>
      </c>
      <c r="AA15" s="82">
        <v>65</v>
      </c>
      <c r="AB15" s="82">
        <v>70</v>
      </c>
      <c r="AC15" s="82">
        <v>60</v>
      </c>
      <c r="AD15" s="82">
        <v>65</v>
      </c>
      <c r="AE15" s="95"/>
      <c r="AF15" s="51">
        <f t="shared" si="22"/>
        <v>120</v>
      </c>
      <c r="AG15" s="51">
        <f t="shared" si="23"/>
        <v>100</v>
      </c>
      <c r="AH15" s="51">
        <f t="shared" si="24"/>
        <v>125</v>
      </c>
      <c r="AI15" s="14">
        <f t="shared" si="25"/>
        <v>110</v>
      </c>
      <c r="AJ15" s="14">
        <f t="shared" si="26"/>
        <v>135</v>
      </c>
      <c r="AK15" s="14">
        <f t="shared" si="27"/>
        <v>105</v>
      </c>
      <c r="AL15" s="14">
        <f t="shared" si="28"/>
        <v>130</v>
      </c>
      <c r="AM15" s="14">
        <f t="shared" si="13"/>
        <v>120</v>
      </c>
      <c r="AN15" s="14">
        <f t="shared" ref="AN15:AN19" si="29">SUM(AA15:AB15)</f>
        <v>135</v>
      </c>
      <c r="AO15" s="14">
        <f t="shared" ref="AO15:AO19" si="30">SUM(AC15:AD15)</f>
        <v>125</v>
      </c>
    </row>
    <row r="16" spans="1:41" x14ac:dyDescent="0.35">
      <c r="B16" s="108" t="s">
        <v>17</v>
      </c>
      <c r="C16" s="69">
        <v>335</v>
      </c>
      <c r="D16" s="69">
        <v>335</v>
      </c>
      <c r="E16" s="69">
        <v>340</v>
      </c>
      <c r="F16" s="69">
        <v>335</v>
      </c>
      <c r="G16" s="69">
        <v>340</v>
      </c>
      <c r="H16" s="69">
        <v>345</v>
      </c>
      <c r="I16" s="69">
        <v>355</v>
      </c>
      <c r="J16" s="68">
        <f t="shared" si="5"/>
        <v>1.4705882352941176E-2</v>
      </c>
      <c r="K16" s="68">
        <f t="shared" si="5"/>
        <v>2.8985507246376812E-2</v>
      </c>
      <c r="L16" s="69"/>
      <c r="M16" s="82">
        <v>70</v>
      </c>
      <c r="N16" s="82">
        <v>100</v>
      </c>
      <c r="O16" s="82">
        <v>85</v>
      </c>
      <c r="P16" s="82">
        <v>80</v>
      </c>
      <c r="Q16" s="82">
        <v>70</v>
      </c>
      <c r="R16" s="82">
        <v>100</v>
      </c>
      <c r="S16" s="82">
        <v>85</v>
      </c>
      <c r="T16" s="82">
        <v>75</v>
      </c>
      <c r="U16" s="82">
        <v>70</v>
      </c>
      <c r="V16" s="82">
        <v>105</v>
      </c>
      <c r="W16" s="82">
        <v>85</v>
      </c>
      <c r="X16" s="82">
        <v>80</v>
      </c>
      <c r="Y16" s="82">
        <v>85</v>
      </c>
      <c r="Z16" s="82">
        <v>85</v>
      </c>
      <c r="AA16" s="82">
        <v>85</v>
      </c>
      <c r="AB16" s="82">
        <v>85</v>
      </c>
      <c r="AC16" s="82">
        <v>90</v>
      </c>
      <c r="AD16" s="82">
        <v>85</v>
      </c>
      <c r="AE16" s="51"/>
      <c r="AF16" s="51">
        <f t="shared" si="22"/>
        <v>165</v>
      </c>
      <c r="AG16" s="51">
        <f t="shared" si="23"/>
        <v>170</v>
      </c>
      <c r="AH16" s="51">
        <f t="shared" si="24"/>
        <v>165</v>
      </c>
      <c r="AI16" s="51">
        <f t="shared" si="25"/>
        <v>170</v>
      </c>
      <c r="AJ16" s="14">
        <f t="shared" si="26"/>
        <v>160</v>
      </c>
      <c r="AK16" s="14">
        <f t="shared" si="27"/>
        <v>175</v>
      </c>
      <c r="AL16" s="14">
        <f t="shared" si="28"/>
        <v>165</v>
      </c>
      <c r="AM16" s="14">
        <f t="shared" si="13"/>
        <v>170</v>
      </c>
      <c r="AN16" s="14">
        <f t="shared" si="29"/>
        <v>170</v>
      </c>
      <c r="AO16" s="14">
        <f t="shared" si="30"/>
        <v>175</v>
      </c>
    </row>
    <row r="17" spans="2:41" x14ac:dyDescent="0.35">
      <c r="B17" s="108" t="s">
        <v>18</v>
      </c>
      <c r="C17" s="69">
        <v>1990</v>
      </c>
      <c r="D17" s="69">
        <v>1975</v>
      </c>
      <c r="E17" s="69">
        <v>1765</v>
      </c>
      <c r="F17" s="69">
        <v>1450</v>
      </c>
      <c r="G17" s="69">
        <v>1340</v>
      </c>
      <c r="H17" s="69">
        <v>1175</v>
      </c>
      <c r="I17" s="69">
        <v>1085</v>
      </c>
      <c r="J17" s="68">
        <f t="shared" si="5"/>
        <v>-0.12313432835820895</v>
      </c>
      <c r="K17" s="68">
        <f t="shared" si="5"/>
        <v>-7.6595744680851063E-2</v>
      </c>
      <c r="L17" s="69"/>
      <c r="M17" s="82">
        <v>500</v>
      </c>
      <c r="N17" s="82">
        <v>440</v>
      </c>
      <c r="O17" s="82">
        <v>440</v>
      </c>
      <c r="P17" s="82">
        <v>405</v>
      </c>
      <c r="Q17" s="82">
        <v>530</v>
      </c>
      <c r="R17" s="82">
        <v>390</v>
      </c>
      <c r="S17" s="82">
        <v>310</v>
      </c>
      <c r="T17" s="82">
        <v>340</v>
      </c>
      <c r="U17" s="82">
        <v>375</v>
      </c>
      <c r="V17" s="82">
        <v>425</v>
      </c>
      <c r="W17" s="82">
        <v>325</v>
      </c>
      <c r="X17" s="82">
        <v>315</v>
      </c>
      <c r="Y17" s="82">
        <v>305</v>
      </c>
      <c r="Z17" s="82">
        <v>395</v>
      </c>
      <c r="AA17" s="82">
        <v>310</v>
      </c>
      <c r="AB17" s="82">
        <v>295</v>
      </c>
      <c r="AC17" s="82">
        <v>275</v>
      </c>
      <c r="AD17" s="82">
        <v>295</v>
      </c>
      <c r="AE17" s="96"/>
      <c r="AF17" s="51">
        <f t="shared" si="22"/>
        <v>1035</v>
      </c>
      <c r="AG17" s="51">
        <f t="shared" si="23"/>
        <v>940</v>
      </c>
      <c r="AH17" s="51">
        <f t="shared" si="24"/>
        <v>845</v>
      </c>
      <c r="AI17" s="51">
        <f t="shared" si="25"/>
        <v>920</v>
      </c>
      <c r="AJ17" s="14">
        <f t="shared" si="26"/>
        <v>650</v>
      </c>
      <c r="AK17" s="14">
        <f t="shared" si="27"/>
        <v>800</v>
      </c>
      <c r="AL17" s="14">
        <f t="shared" si="28"/>
        <v>640</v>
      </c>
      <c r="AM17" s="14">
        <f t="shared" si="13"/>
        <v>700</v>
      </c>
      <c r="AN17" s="14">
        <f t="shared" si="29"/>
        <v>605</v>
      </c>
      <c r="AO17" s="14">
        <f t="shared" si="30"/>
        <v>570</v>
      </c>
    </row>
    <row r="18" spans="2:41" x14ac:dyDescent="0.35">
      <c r="B18" s="108" t="s">
        <v>21</v>
      </c>
      <c r="C18" s="69">
        <v>140</v>
      </c>
      <c r="D18" s="69">
        <v>175</v>
      </c>
      <c r="E18" s="69">
        <v>180</v>
      </c>
      <c r="F18" s="69">
        <v>145</v>
      </c>
      <c r="G18" s="69">
        <v>175</v>
      </c>
      <c r="H18" s="69">
        <v>200</v>
      </c>
      <c r="I18" s="69">
        <v>225</v>
      </c>
      <c r="J18" s="68">
        <f t="shared" si="5"/>
        <v>0.14285714285714285</v>
      </c>
      <c r="K18" s="68">
        <f t="shared" si="5"/>
        <v>0.125</v>
      </c>
      <c r="L18" s="69"/>
      <c r="M18" s="82">
        <v>40</v>
      </c>
      <c r="N18" s="82">
        <v>45</v>
      </c>
      <c r="O18" s="82">
        <v>55</v>
      </c>
      <c r="P18" s="82">
        <v>30</v>
      </c>
      <c r="Q18" s="82">
        <v>40</v>
      </c>
      <c r="R18" s="82">
        <v>55</v>
      </c>
      <c r="S18" s="82">
        <v>35</v>
      </c>
      <c r="T18" s="82">
        <v>30</v>
      </c>
      <c r="U18" s="82">
        <v>40</v>
      </c>
      <c r="V18" s="82">
        <v>40</v>
      </c>
      <c r="W18" s="82">
        <v>45</v>
      </c>
      <c r="X18" s="82">
        <v>40</v>
      </c>
      <c r="Y18" s="82">
        <v>40</v>
      </c>
      <c r="Z18" s="82">
        <v>50</v>
      </c>
      <c r="AA18" s="82">
        <v>50</v>
      </c>
      <c r="AB18" s="82">
        <v>45</v>
      </c>
      <c r="AC18" s="82">
        <v>50</v>
      </c>
      <c r="AD18" s="82">
        <v>55</v>
      </c>
      <c r="AE18" s="96"/>
      <c r="AF18" s="51">
        <f t="shared" si="22"/>
        <v>90</v>
      </c>
      <c r="AG18" s="51">
        <f t="shared" si="23"/>
        <v>85</v>
      </c>
      <c r="AH18" s="51">
        <f t="shared" si="24"/>
        <v>85</v>
      </c>
      <c r="AI18" s="51">
        <f t="shared" si="25"/>
        <v>95</v>
      </c>
      <c r="AJ18" s="14">
        <f t="shared" si="26"/>
        <v>65</v>
      </c>
      <c r="AK18" s="14">
        <f t="shared" si="27"/>
        <v>80</v>
      </c>
      <c r="AL18" s="14">
        <f t="shared" si="28"/>
        <v>85</v>
      </c>
      <c r="AM18" s="14">
        <f t="shared" si="13"/>
        <v>90</v>
      </c>
      <c r="AN18" s="14">
        <f t="shared" si="29"/>
        <v>95</v>
      </c>
      <c r="AO18" s="14">
        <f t="shared" si="30"/>
        <v>105</v>
      </c>
    </row>
    <row r="19" spans="2:41" x14ac:dyDescent="0.35">
      <c r="B19" s="153" t="s">
        <v>19</v>
      </c>
      <c r="C19" s="83">
        <v>60</v>
      </c>
      <c r="D19" s="83">
        <v>65</v>
      </c>
      <c r="E19" s="83">
        <v>70</v>
      </c>
      <c r="F19" s="83">
        <v>70</v>
      </c>
      <c r="G19" s="83">
        <v>75</v>
      </c>
      <c r="H19" s="83">
        <v>75</v>
      </c>
      <c r="I19" s="83">
        <v>80</v>
      </c>
      <c r="J19" s="71">
        <f t="shared" si="5"/>
        <v>0</v>
      </c>
      <c r="K19" s="71">
        <f t="shared" si="5"/>
        <v>6.6666666666666666E-2</v>
      </c>
      <c r="L19" s="69"/>
      <c r="M19" s="84">
        <v>15</v>
      </c>
      <c r="N19" s="84">
        <v>15</v>
      </c>
      <c r="O19" s="84">
        <v>20</v>
      </c>
      <c r="P19" s="84">
        <v>20</v>
      </c>
      <c r="Q19" s="84">
        <v>20</v>
      </c>
      <c r="R19" s="84">
        <v>20</v>
      </c>
      <c r="S19" s="84">
        <v>20</v>
      </c>
      <c r="T19" s="84">
        <v>20</v>
      </c>
      <c r="U19" s="84">
        <v>20</v>
      </c>
      <c r="V19" s="84">
        <v>20</v>
      </c>
      <c r="W19" s="84">
        <v>20</v>
      </c>
      <c r="X19" s="84">
        <v>20</v>
      </c>
      <c r="Y19" s="84">
        <v>20</v>
      </c>
      <c r="Z19" s="84">
        <v>20</v>
      </c>
      <c r="AA19" s="84">
        <v>20</v>
      </c>
      <c r="AB19" s="84">
        <v>20</v>
      </c>
      <c r="AC19" s="84">
        <v>20</v>
      </c>
      <c r="AD19" s="84">
        <v>20</v>
      </c>
      <c r="AE19" s="14"/>
      <c r="AF19" s="53">
        <f t="shared" si="22"/>
        <v>35</v>
      </c>
      <c r="AG19" s="53">
        <f t="shared" si="23"/>
        <v>30</v>
      </c>
      <c r="AH19" s="53">
        <f t="shared" si="24"/>
        <v>40</v>
      </c>
      <c r="AI19" s="53">
        <f t="shared" si="25"/>
        <v>40</v>
      </c>
      <c r="AJ19" s="53">
        <f t="shared" si="26"/>
        <v>40</v>
      </c>
      <c r="AK19" s="53">
        <f t="shared" si="27"/>
        <v>40</v>
      </c>
      <c r="AL19" s="53">
        <f t="shared" si="28"/>
        <v>40</v>
      </c>
      <c r="AM19" s="53">
        <f t="shared" si="13"/>
        <v>40</v>
      </c>
      <c r="AN19" s="53">
        <f t="shared" si="29"/>
        <v>40</v>
      </c>
      <c r="AO19" s="53">
        <f t="shared" si="30"/>
        <v>40</v>
      </c>
    </row>
    <row r="20" spans="2:41" x14ac:dyDescent="0.35">
      <c r="B20" s="116" t="s">
        <v>12</v>
      </c>
      <c r="C20" s="80">
        <f t="shared" ref="C20:I20" si="31">SUM(C21:C25)</f>
        <v>535</v>
      </c>
      <c r="D20" s="80">
        <f t="shared" si="31"/>
        <v>540</v>
      </c>
      <c r="E20" s="80">
        <f t="shared" si="31"/>
        <v>595</v>
      </c>
      <c r="F20" s="80">
        <f t="shared" si="31"/>
        <v>560</v>
      </c>
      <c r="G20" s="80">
        <f t="shared" si="31"/>
        <v>590</v>
      </c>
      <c r="H20" s="80">
        <f t="shared" si="31"/>
        <v>575</v>
      </c>
      <c r="I20" s="80">
        <f t="shared" si="31"/>
        <v>610</v>
      </c>
      <c r="J20" s="85">
        <f t="shared" si="5"/>
        <v>-2.5423728813559324E-2</v>
      </c>
      <c r="K20" s="85">
        <f t="shared" si="5"/>
        <v>6.0869565217391307E-2</v>
      </c>
      <c r="L20" s="88"/>
      <c r="M20" s="80">
        <f t="shared" ref="M20:AD20" si="32">SUM(M21:M25)</f>
        <v>145</v>
      </c>
      <c r="N20" s="80">
        <f t="shared" si="32"/>
        <v>125</v>
      </c>
      <c r="O20" s="80">
        <f t="shared" si="32"/>
        <v>160</v>
      </c>
      <c r="P20" s="80">
        <f t="shared" si="32"/>
        <v>145</v>
      </c>
      <c r="Q20" s="80">
        <f t="shared" si="32"/>
        <v>155</v>
      </c>
      <c r="R20" s="50">
        <f t="shared" si="32"/>
        <v>130</v>
      </c>
      <c r="S20" s="50">
        <f t="shared" si="32"/>
        <v>140</v>
      </c>
      <c r="T20" s="50">
        <f t="shared" si="32"/>
        <v>135</v>
      </c>
      <c r="U20" s="50">
        <f t="shared" si="32"/>
        <v>165</v>
      </c>
      <c r="V20" s="50">
        <f t="shared" si="32"/>
        <v>130</v>
      </c>
      <c r="W20" s="50">
        <f t="shared" si="32"/>
        <v>150</v>
      </c>
      <c r="X20" s="50">
        <f t="shared" si="32"/>
        <v>140</v>
      </c>
      <c r="Y20" s="50">
        <f t="shared" si="32"/>
        <v>165</v>
      </c>
      <c r="Z20" s="50">
        <f t="shared" si="32"/>
        <v>135</v>
      </c>
      <c r="AA20" s="50">
        <f t="shared" si="32"/>
        <v>145</v>
      </c>
      <c r="AB20" s="50">
        <f t="shared" si="32"/>
        <v>140</v>
      </c>
      <c r="AC20" s="50">
        <f t="shared" si="32"/>
        <v>160</v>
      </c>
      <c r="AD20" s="50">
        <f t="shared" si="32"/>
        <v>135</v>
      </c>
      <c r="AE20" s="31"/>
      <c r="AF20" s="50">
        <f t="shared" ref="AF20:AH20" si="33">SUM(AF21:AF25)</f>
        <v>270</v>
      </c>
      <c r="AG20" s="50">
        <f t="shared" si="33"/>
        <v>270</v>
      </c>
      <c r="AH20" s="50">
        <f t="shared" si="33"/>
        <v>305</v>
      </c>
      <c r="AI20" s="50">
        <f>SUM(AI21:AI25)</f>
        <v>285</v>
      </c>
      <c r="AJ20" s="50">
        <f>SUM(AJ21:AJ25)</f>
        <v>275</v>
      </c>
      <c r="AK20" s="50">
        <f t="shared" ref="AK20:AO20" si="34">SUM(AK21:AK25)</f>
        <v>295</v>
      </c>
      <c r="AL20" s="50">
        <f t="shared" si="34"/>
        <v>290</v>
      </c>
      <c r="AM20" s="50">
        <f t="shared" si="34"/>
        <v>300</v>
      </c>
      <c r="AN20" s="50">
        <f t="shared" si="34"/>
        <v>285</v>
      </c>
      <c r="AO20" s="50">
        <f t="shared" si="34"/>
        <v>295</v>
      </c>
    </row>
    <row r="21" spans="2:41" ht="13.9" x14ac:dyDescent="0.4">
      <c r="B21" s="108" t="s">
        <v>15</v>
      </c>
      <c r="C21" s="69">
        <v>55</v>
      </c>
      <c r="D21" s="69">
        <v>55</v>
      </c>
      <c r="E21" s="69">
        <v>65</v>
      </c>
      <c r="F21" s="69">
        <v>50</v>
      </c>
      <c r="G21" s="69">
        <v>55</v>
      </c>
      <c r="H21" s="69">
        <v>50</v>
      </c>
      <c r="I21" s="69">
        <v>55</v>
      </c>
      <c r="J21" s="68">
        <f t="shared" si="5"/>
        <v>-9.0909090909090912E-2</v>
      </c>
      <c r="K21" s="68">
        <f t="shared" si="5"/>
        <v>0.1</v>
      </c>
      <c r="L21" s="82"/>
      <c r="M21" s="82">
        <v>15</v>
      </c>
      <c r="N21" s="82">
        <v>10</v>
      </c>
      <c r="O21" s="82">
        <v>20</v>
      </c>
      <c r="P21" s="82">
        <v>15</v>
      </c>
      <c r="Q21" s="82">
        <v>15</v>
      </c>
      <c r="R21" s="82">
        <v>10</v>
      </c>
      <c r="S21" s="82">
        <v>15</v>
      </c>
      <c r="T21" s="82">
        <v>10</v>
      </c>
      <c r="U21" s="82">
        <v>15</v>
      </c>
      <c r="V21" s="82">
        <v>10</v>
      </c>
      <c r="W21" s="82">
        <v>15</v>
      </c>
      <c r="X21" s="82">
        <v>10</v>
      </c>
      <c r="Y21" s="82">
        <v>15</v>
      </c>
      <c r="Z21" s="82">
        <v>10</v>
      </c>
      <c r="AA21" s="82">
        <v>15</v>
      </c>
      <c r="AB21" s="82">
        <v>10</v>
      </c>
      <c r="AC21" s="82">
        <v>15</v>
      </c>
      <c r="AD21" s="82">
        <v>10</v>
      </c>
      <c r="AE21" s="95"/>
      <c r="AF21" s="51">
        <f>D21-AG21</f>
        <v>30</v>
      </c>
      <c r="AG21" s="51">
        <f>SUM(M21:N21)</f>
        <v>25</v>
      </c>
      <c r="AH21" s="51">
        <f>SUM(O21:P21)</f>
        <v>35</v>
      </c>
      <c r="AI21" s="14">
        <f>SUM(Q21:R21)</f>
        <v>25</v>
      </c>
      <c r="AJ21" s="51">
        <f>SUM(S21:T21)</f>
        <v>25</v>
      </c>
      <c r="AK21" s="51">
        <f>SUM(U21:V21)</f>
        <v>25</v>
      </c>
      <c r="AL21" s="51">
        <f>SUM(W21:X21)</f>
        <v>25</v>
      </c>
      <c r="AM21" s="51">
        <f t="shared" si="13"/>
        <v>25</v>
      </c>
      <c r="AN21" s="51">
        <f>SUM(AA21:AB21)</f>
        <v>25</v>
      </c>
      <c r="AO21" s="51">
        <f>SUM(AC21:AD21)</f>
        <v>25</v>
      </c>
    </row>
    <row r="22" spans="2:41" ht="13.9" x14ac:dyDescent="0.4">
      <c r="B22" s="108" t="s">
        <v>16</v>
      </c>
      <c r="C22" s="69">
        <v>110</v>
      </c>
      <c r="D22" s="69">
        <v>105</v>
      </c>
      <c r="E22" s="69">
        <v>100</v>
      </c>
      <c r="F22" s="69">
        <v>110</v>
      </c>
      <c r="G22" s="69">
        <v>120</v>
      </c>
      <c r="H22" s="69">
        <v>110</v>
      </c>
      <c r="I22" s="69">
        <v>115</v>
      </c>
      <c r="J22" s="68">
        <f t="shared" si="5"/>
        <v>-8.3333333333333329E-2</v>
      </c>
      <c r="K22" s="68">
        <f t="shared" si="5"/>
        <v>4.5454545454545456E-2</v>
      </c>
      <c r="L22" s="97"/>
      <c r="M22" s="82">
        <v>30</v>
      </c>
      <c r="N22" s="82">
        <v>20</v>
      </c>
      <c r="O22" s="82">
        <v>30</v>
      </c>
      <c r="P22" s="82">
        <v>20</v>
      </c>
      <c r="Q22" s="82">
        <v>30</v>
      </c>
      <c r="R22" s="82">
        <v>20</v>
      </c>
      <c r="S22" s="82">
        <v>30</v>
      </c>
      <c r="T22" s="82">
        <v>25</v>
      </c>
      <c r="U22" s="82">
        <v>35</v>
      </c>
      <c r="V22" s="82">
        <v>25</v>
      </c>
      <c r="W22" s="82">
        <v>35</v>
      </c>
      <c r="X22" s="82">
        <v>25</v>
      </c>
      <c r="Y22" s="82">
        <v>35</v>
      </c>
      <c r="Z22" s="82">
        <v>25</v>
      </c>
      <c r="AA22" s="82">
        <v>30</v>
      </c>
      <c r="AB22" s="82">
        <v>25</v>
      </c>
      <c r="AC22" s="82">
        <v>35</v>
      </c>
      <c r="AD22" s="82">
        <v>25</v>
      </c>
      <c r="AE22" s="95"/>
      <c r="AF22" s="51">
        <f>D22-AG22</f>
        <v>55</v>
      </c>
      <c r="AG22" s="51">
        <f>SUM(M22:N22)</f>
        <v>50</v>
      </c>
      <c r="AH22" s="51">
        <f>SUM(O22:P22)</f>
        <v>50</v>
      </c>
      <c r="AI22" s="51">
        <f>SUM(Q22:R22)</f>
        <v>50</v>
      </c>
      <c r="AJ22" s="51">
        <f>SUM(S22:T22)</f>
        <v>55</v>
      </c>
      <c r="AK22" s="51">
        <f>SUM(U22:V22)</f>
        <v>60</v>
      </c>
      <c r="AL22" s="51">
        <f t="shared" ref="AL22:AL31" si="35">SUM(W22:X22)</f>
        <v>60</v>
      </c>
      <c r="AM22" s="51">
        <f t="shared" si="13"/>
        <v>60</v>
      </c>
      <c r="AN22" s="51">
        <f t="shared" ref="AN22:AN25" si="36">SUM(AA22:AB22)</f>
        <v>55</v>
      </c>
      <c r="AO22" s="51">
        <f t="shared" ref="AO22:AO25" si="37">SUM(AC22:AD22)</f>
        <v>60</v>
      </c>
    </row>
    <row r="23" spans="2:41" ht="13.9" x14ac:dyDescent="0.4">
      <c r="B23" s="108" t="s">
        <v>17</v>
      </c>
      <c r="C23" s="69">
        <v>10</v>
      </c>
      <c r="D23" s="69">
        <v>10</v>
      </c>
      <c r="E23" s="69">
        <v>10</v>
      </c>
      <c r="F23" s="69">
        <v>15</v>
      </c>
      <c r="G23" s="69">
        <v>15</v>
      </c>
      <c r="H23" s="69">
        <v>15</v>
      </c>
      <c r="I23" s="69">
        <v>15</v>
      </c>
      <c r="J23" s="68">
        <f t="shared" si="5"/>
        <v>0</v>
      </c>
      <c r="K23" s="68">
        <f t="shared" si="5"/>
        <v>0</v>
      </c>
      <c r="L23" s="97"/>
      <c r="M23" s="82">
        <v>0</v>
      </c>
      <c r="N23" s="82">
        <v>5</v>
      </c>
      <c r="O23" s="82">
        <v>0</v>
      </c>
      <c r="P23" s="82">
        <v>5</v>
      </c>
      <c r="Q23" s="82">
        <v>0</v>
      </c>
      <c r="R23" s="82">
        <v>5</v>
      </c>
      <c r="S23" s="82">
        <v>5</v>
      </c>
      <c r="T23" s="82">
        <v>5</v>
      </c>
      <c r="U23" s="82">
        <v>5</v>
      </c>
      <c r="V23" s="82">
        <v>5</v>
      </c>
      <c r="W23" s="82">
        <v>5</v>
      </c>
      <c r="X23" s="82">
        <v>5</v>
      </c>
      <c r="Y23" s="82">
        <v>5</v>
      </c>
      <c r="Z23" s="82">
        <v>5</v>
      </c>
      <c r="AA23" s="82">
        <v>5</v>
      </c>
      <c r="AB23" s="82">
        <v>5</v>
      </c>
      <c r="AC23" s="82">
        <v>5</v>
      </c>
      <c r="AD23" s="82">
        <v>5</v>
      </c>
      <c r="AE23" s="95"/>
      <c r="AF23" s="51">
        <f>D23-AG23</f>
        <v>5</v>
      </c>
      <c r="AG23" s="51">
        <f>SUM(M23:N23)</f>
        <v>5</v>
      </c>
      <c r="AH23" s="51">
        <f>SUM(O23:P23)</f>
        <v>5</v>
      </c>
      <c r="AI23" s="51">
        <f>SUM(Q23:R23)</f>
        <v>5</v>
      </c>
      <c r="AJ23" s="51">
        <f>SUM(S23:T23)</f>
        <v>10</v>
      </c>
      <c r="AK23" s="51">
        <f>SUM(U23:V23)</f>
        <v>10</v>
      </c>
      <c r="AL23" s="51">
        <f t="shared" si="35"/>
        <v>10</v>
      </c>
      <c r="AM23" s="51">
        <f t="shared" si="13"/>
        <v>10</v>
      </c>
      <c r="AN23" s="51">
        <f>SUM(AA23:AB23)</f>
        <v>10</v>
      </c>
      <c r="AO23" s="51">
        <f t="shared" si="37"/>
        <v>10</v>
      </c>
    </row>
    <row r="24" spans="2:41" x14ac:dyDescent="0.35">
      <c r="B24" s="108" t="s">
        <v>18</v>
      </c>
      <c r="C24" s="69">
        <v>195</v>
      </c>
      <c r="D24" s="69">
        <v>215</v>
      </c>
      <c r="E24" s="69">
        <v>255</v>
      </c>
      <c r="F24" s="69">
        <v>225</v>
      </c>
      <c r="G24" s="69">
        <v>225</v>
      </c>
      <c r="H24" s="69">
        <v>215</v>
      </c>
      <c r="I24" s="69">
        <v>245</v>
      </c>
      <c r="J24" s="68">
        <f t="shared" si="5"/>
        <v>-4.4444444444444446E-2</v>
      </c>
      <c r="K24" s="68">
        <f t="shared" si="5"/>
        <v>0.13953488372093023</v>
      </c>
      <c r="L24" s="69"/>
      <c r="M24" s="82">
        <v>60</v>
      </c>
      <c r="N24" s="82">
        <v>50</v>
      </c>
      <c r="O24" s="82">
        <v>70</v>
      </c>
      <c r="P24" s="82">
        <v>60</v>
      </c>
      <c r="Q24" s="82">
        <v>70</v>
      </c>
      <c r="R24" s="82">
        <v>55</v>
      </c>
      <c r="S24" s="82">
        <v>50</v>
      </c>
      <c r="T24" s="82">
        <v>55</v>
      </c>
      <c r="U24" s="82">
        <v>70</v>
      </c>
      <c r="V24" s="82">
        <v>50</v>
      </c>
      <c r="W24" s="82">
        <v>55</v>
      </c>
      <c r="X24" s="82">
        <v>55</v>
      </c>
      <c r="Y24" s="82">
        <v>65</v>
      </c>
      <c r="Z24" s="82">
        <v>50</v>
      </c>
      <c r="AA24" s="82">
        <v>50</v>
      </c>
      <c r="AB24" s="82">
        <v>50</v>
      </c>
      <c r="AC24" s="82">
        <v>60</v>
      </c>
      <c r="AD24" s="82">
        <v>50</v>
      </c>
      <c r="AE24" s="96"/>
      <c r="AF24" s="51">
        <f>D24-AG24</f>
        <v>105</v>
      </c>
      <c r="AG24" s="51">
        <f>SUM(M24:N24)</f>
        <v>110</v>
      </c>
      <c r="AH24" s="51">
        <f>SUM(O24:P24)</f>
        <v>130</v>
      </c>
      <c r="AI24" s="51">
        <f>SUM(Q24:R24)</f>
        <v>125</v>
      </c>
      <c r="AJ24" s="51">
        <f>SUM(S24:T24)</f>
        <v>105</v>
      </c>
      <c r="AK24" s="51">
        <f>SUM(U24:V24)</f>
        <v>120</v>
      </c>
      <c r="AL24" s="51">
        <f t="shared" si="35"/>
        <v>110</v>
      </c>
      <c r="AM24" s="51">
        <f t="shared" si="13"/>
        <v>115</v>
      </c>
      <c r="AN24" s="51">
        <f t="shared" si="36"/>
        <v>100</v>
      </c>
      <c r="AO24" s="51">
        <f t="shared" si="37"/>
        <v>110</v>
      </c>
    </row>
    <row r="25" spans="2:41" x14ac:dyDescent="0.35">
      <c r="B25" s="153" t="s">
        <v>19</v>
      </c>
      <c r="C25" s="83">
        <v>165</v>
      </c>
      <c r="D25" s="83">
        <v>155</v>
      </c>
      <c r="E25" s="83">
        <v>165</v>
      </c>
      <c r="F25" s="83">
        <v>160</v>
      </c>
      <c r="G25" s="83">
        <v>175</v>
      </c>
      <c r="H25" s="83">
        <v>185</v>
      </c>
      <c r="I25" s="83">
        <v>180</v>
      </c>
      <c r="J25" s="71">
        <f t="shared" si="5"/>
        <v>5.7142857142857141E-2</v>
      </c>
      <c r="K25" s="71">
        <f t="shared" si="5"/>
        <v>-2.7027027027027029E-2</v>
      </c>
      <c r="L25" s="69"/>
      <c r="M25" s="84">
        <v>40</v>
      </c>
      <c r="N25" s="84">
        <v>40</v>
      </c>
      <c r="O25" s="84">
        <v>40</v>
      </c>
      <c r="P25" s="84">
        <v>45</v>
      </c>
      <c r="Q25" s="84">
        <v>40</v>
      </c>
      <c r="R25" s="84">
        <v>40</v>
      </c>
      <c r="S25" s="84">
        <v>40</v>
      </c>
      <c r="T25" s="84">
        <v>40</v>
      </c>
      <c r="U25" s="84">
        <v>40</v>
      </c>
      <c r="V25" s="84">
        <v>40</v>
      </c>
      <c r="W25" s="84">
        <v>40</v>
      </c>
      <c r="X25" s="84">
        <v>45</v>
      </c>
      <c r="Y25" s="84">
        <v>45</v>
      </c>
      <c r="Z25" s="84">
        <v>45</v>
      </c>
      <c r="AA25" s="84">
        <v>45</v>
      </c>
      <c r="AB25" s="84">
        <v>50</v>
      </c>
      <c r="AC25" s="84">
        <v>45</v>
      </c>
      <c r="AD25" s="84">
        <v>45</v>
      </c>
      <c r="AE25" s="14"/>
      <c r="AF25" s="53">
        <f>D25-AG25</f>
        <v>75</v>
      </c>
      <c r="AG25" s="53">
        <f>SUM(M25:N25)</f>
        <v>80</v>
      </c>
      <c r="AH25" s="53">
        <f>SUM(O25:P25)</f>
        <v>85</v>
      </c>
      <c r="AI25" s="53">
        <f>SUM(Q25:R25)</f>
        <v>80</v>
      </c>
      <c r="AJ25" s="53">
        <f>SUM(S25:T25)</f>
        <v>80</v>
      </c>
      <c r="AK25" s="53">
        <f>SUM(U25:V25)</f>
        <v>80</v>
      </c>
      <c r="AL25" s="53">
        <f t="shared" si="35"/>
        <v>85</v>
      </c>
      <c r="AM25" s="53">
        <f t="shared" si="13"/>
        <v>90</v>
      </c>
      <c r="AN25" s="53">
        <f t="shared" si="36"/>
        <v>95</v>
      </c>
      <c r="AO25" s="53">
        <f t="shared" si="37"/>
        <v>90</v>
      </c>
    </row>
    <row r="26" spans="2:41" x14ac:dyDescent="0.35">
      <c r="B26" s="116" t="s">
        <v>13</v>
      </c>
      <c r="C26" s="80">
        <f>SUM(C27:C31)</f>
        <v>50</v>
      </c>
      <c r="D26" s="80">
        <f t="shared" ref="D26:I26" si="38">SUM(D27:D31)</f>
        <v>65</v>
      </c>
      <c r="E26" s="80">
        <f t="shared" si="38"/>
        <v>205</v>
      </c>
      <c r="F26" s="80">
        <f t="shared" si="38"/>
        <v>215</v>
      </c>
      <c r="G26" s="80">
        <f t="shared" si="38"/>
        <v>100</v>
      </c>
      <c r="H26" s="80">
        <f t="shared" si="38"/>
        <v>240</v>
      </c>
      <c r="I26" s="80">
        <f t="shared" si="38"/>
        <v>240</v>
      </c>
      <c r="J26" s="85">
        <f t="shared" si="5"/>
        <v>1.4</v>
      </c>
      <c r="K26" s="85">
        <f t="shared" si="5"/>
        <v>0</v>
      </c>
      <c r="L26" s="88"/>
      <c r="M26" s="80">
        <f t="shared" ref="M26:Z26" si="39">SUM(M27:M31)</f>
        <v>15</v>
      </c>
      <c r="N26" s="80">
        <f t="shared" si="39"/>
        <v>15</v>
      </c>
      <c r="O26" s="80">
        <f t="shared" si="39"/>
        <v>55</v>
      </c>
      <c r="P26" s="80">
        <f t="shared" si="39"/>
        <v>50</v>
      </c>
      <c r="Q26" s="80">
        <f t="shared" si="39"/>
        <v>50</v>
      </c>
      <c r="R26" s="50">
        <f t="shared" si="39"/>
        <v>50</v>
      </c>
      <c r="S26" s="50">
        <f t="shared" si="39"/>
        <v>55</v>
      </c>
      <c r="T26" s="50">
        <f t="shared" si="39"/>
        <v>60</v>
      </c>
      <c r="U26" s="50">
        <f t="shared" si="39"/>
        <v>55</v>
      </c>
      <c r="V26" s="50">
        <f t="shared" si="39"/>
        <v>55</v>
      </c>
      <c r="W26" s="50">
        <f t="shared" si="39"/>
        <v>35</v>
      </c>
      <c r="X26" s="50">
        <f t="shared" si="39"/>
        <v>15</v>
      </c>
      <c r="Y26" s="50">
        <f t="shared" si="39"/>
        <v>25</v>
      </c>
      <c r="Z26" s="50">
        <f t="shared" si="39"/>
        <v>25</v>
      </c>
      <c r="AA26" s="50">
        <f>SUM(AA27:AA31)</f>
        <v>55</v>
      </c>
      <c r="AB26" s="50">
        <f>SUM(AB27:AB31)</f>
        <v>55</v>
      </c>
      <c r="AC26" s="50">
        <f>SUM(AC27:AC31)</f>
        <v>55</v>
      </c>
      <c r="AD26" s="50">
        <f>SUM(AD27:AD31)</f>
        <v>55</v>
      </c>
      <c r="AE26" s="31"/>
      <c r="AF26" s="50">
        <f t="shared" ref="AF26:AH26" si="40">SUM(AF27:AF31)</f>
        <v>35</v>
      </c>
      <c r="AG26" s="50">
        <f t="shared" si="40"/>
        <v>30</v>
      </c>
      <c r="AH26" s="50">
        <f t="shared" si="40"/>
        <v>105</v>
      </c>
      <c r="AI26" s="50">
        <f>SUM(AI27:AI31)</f>
        <v>100</v>
      </c>
      <c r="AJ26" s="50">
        <f>SUM(AJ27:AJ31)</f>
        <v>115</v>
      </c>
      <c r="AK26" s="50">
        <f t="shared" ref="AK26:AO26" si="41">SUM(AK27:AK31)</f>
        <v>110</v>
      </c>
      <c r="AL26" s="50">
        <f t="shared" si="41"/>
        <v>50</v>
      </c>
      <c r="AM26" s="50">
        <f t="shared" si="41"/>
        <v>50</v>
      </c>
      <c r="AN26" s="50">
        <f t="shared" si="41"/>
        <v>110</v>
      </c>
      <c r="AO26" s="50">
        <f t="shared" si="41"/>
        <v>110</v>
      </c>
    </row>
    <row r="27" spans="2:41" x14ac:dyDescent="0.35">
      <c r="B27" s="108" t="s">
        <v>15</v>
      </c>
      <c r="C27" s="69">
        <v>40</v>
      </c>
      <c r="D27" s="69">
        <v>25</v>
      </c>
      <c r="E27" s="69">
        <v>-25</v>
      </c>
      <c r="F27" s="69">
        <v>90</v>
      </c>
      <c r="G27" s="69">
        <v>55</v>
      </c>
      <c r="H27" s="69">
        <v>55</v>
      </c>
      <c r="I27" s="69">
        <v>60</v>
      </c>
      <c r="J27" s="68">
        <f t="shared" si="5"/>
        <v>0</v>
      </c>
      <c r="K27" s="68">
        <f t="shared" si="5"/>
        <v>9.0909090909090912E-2</v>
      </c>
      <c r="L27" s="82"/>
      <c r="M27" s="82">
        <v>5</v>
      </c>
      <c r="N27" s="82">
        <v>5</v>
      </c>
      <c r="O27" s="82">
        <v>-5</v>
      </c>
      <c r="P27" s="82">
        <v>-5</v>
      </c>
      <c r="Q27" s="82">
        <v>-5</v>
      </c>
      <c r="R27" s="82">
        <v>-5</v>
      </c>
      <c r="S27" s="82">
        <v>20</v>
      </c>
      <c r="T27" s="82">
        <v>25</v>
      </c>
      <c r="U27" s="82">
        <v>20</v>
      </c>
      <c r="V27" s="82">
        <v>20</v>
      </c>
      <c r="W27" s="82">
        <v>15</v>
      </c>
      <c r="X27" s="82">
        <v>15</v>
      </c>
      <c r="Y27" s="82">
        <v>15</v>
      </c>
      <c r="Z27" s="82">
        <v>15</v>
      </c>
      <c r="AA27" s="82">
        <v>15</v>
      </c>
      <c r="AB27" s="82">
        <v>15</v>
      </c>
      <c r="AC27" s="82">
        <v>15</v>
      </c>
      <c r="AD27" s="82">
        <v>15</v>
      </c>
      <c r="AE27" s="40"/>
      <c r="AF27" s="51">
        <f>D27-AG27</f>
        <v>15</v>
      </c>
      <c r="AG27" s="51">
        <f>SUM(M27:N27)</f>
        <v>10</v>
      </c>
      <c r="AH27" s="51">
        <f>SUM(O27:P27)</f>
        <v>-10</v>
      </c>
      <c r="AI27" s="14">
        <f>SUM(Q27:R27)</f>
        <v>-10</v>
      </c>
      <c r="AJ27" s="51">
        <f>SUM(S27:T27)</f>
        <v>45</v>
      </c>
      <c r="AK27" s="51">
        <f>SUM(U27:V27)</f>
        <v>40</v>
      </c>
      <c r="AL27" s="51">
        <f t="shared" si="35"/>
        <v>30</v>
      </c>
      <c r="AM27" s="51">
        <f t="shared" si="13"/>
        <v>30</v>
      </c>
      <c r="AN27" s="51">
        <f>SUM(AA27:AB27)</f>
        <v>30</v>
      </c>
      <c r="AO27" s="51">
        <f>SUM(AC27:AD27)</f>
        <v>30</v>
      </c>
    </row>
    <row r="28" spans="2:41" x14ac:dyDescent="0.35">
      <c r="B28" s="108" t="s">
        <v>16</v>
      </c>
      <c r="C28" s="69">
        <v>-45</v>
      </c>
      <c r="D28" s="69">
        <v>-15</v>
      </c>
      <c r="E28" s="69">
        <v>70</v>
      </c>
      <c r="F28" s="69">
        <v>10</v>
      </c>
      <c r="G28" s="69">
        <v>5</v>
      </c>
      <c r="H28" s="69">
        <v>25</v>
      </c>
      <c r="I28" s="69">
        <v>25</v>
      </c>
      <c r="J28" s="68">
        <f t="shared" si="5"/>
        <v>4</v>
      </c>
      <c r="K28" s="68">
        <f t="shared" si="5"/>
        <v>0</v>
      </c>
      <c r="L28" s="82"/>
      <c r="M28" s="82">
        <v>-5</v>
      </c>
      <c r="N28" s="82">
        <v>-5</v>
      </c>
      <c r="O28" s="82">
        <v>20</v>
      </c>
      <c r="P28" s="82">
        <v>20</v>
      </c>
      <c r="Q28" s="82">
        <v>20</v>
      </c>
      <c r="R28" s="82">
        <v>20</v>
      </c>
      <c r="S28" s="82">
        <v>5</v>
      </c>
      <c r="T28" s="82">
        <v>5</v>
      </c>
      <c r="U28" s="82">
        <v>5</v>
      </c>
      <c r="V28" s="82">
        <v>5</v>
      </c>
      <c r="W28" s="82">
        <v>0</v>
      </c>
      <c r="X28" s="82">
        <v>0</v>
      </c>
      <c r="Y28" s="82">
        <v>0</v>
      </c>
      <c r="Z28" s="82">
        <v>0</v>
      </c>
      <c r="AA28" s="82">
        <v>5</v>
      </c>
      <c r="AB28" s="82">
        <v>5</v>
      </c>
      <c r="AC28" s="82">
        <v>5</v>
      </c>
      <c r="AD28" s="82">
        <v>5</v>
      </c>
      <c r="AE28" s="40"/>
      <c r="AF28" s="51">
        <f>D28-AG28</f>
        <v>-5</v>
      </c>
      <c r="AG28" s="51">
        <f>SUM(M28:N28)</f>
        <v>-10</v>
      </c>
      <c r="AH28" s="51">
        <f>SUM(O28:P28)</f>
        <v>40</v>
      </c>
      <c r="AI28" s="51">
        <f>SUM(Q28:R28)</f>
        <v>40</v>
      </c>
      <c r="AJ28" s="51">
        <f>SUM(S28:T28)</f>
        <v>10</v>
      </c>
      <c r="AK28" s="51">
        <f>SUM(U28:V28)</f>
        <v>10</v>
      </c>
      <c r="AL28" s="51">
        <f t="shared" si="35"/>
        <v>0</v>
      </c>
      <c r="AM28" s="51">
        <f t="shared" si="13"/>
        <v>0</v>
      </c>
      <c r="AN28" s="51">
        <f t="shared" ref="AN28:AN31" si="42">SUM(AA28:AB28)</f>
        <v>10</v>
      </c>
      <c r="AO28" s="51">
        <f t="shared" ref="AO28:AO31" si="43">SUM(AC28:AD28)</f>
        <v>10</v>
      </c>
    </row>
    <row r="29" spans="2:41" x14ac:dyDescent="0.35">
      <c r="B29" s="108" t="s">
        <v>17</v>
      </c>
      <c r="C29" s="69">
        <v>10</v>
      </c>
      <c r="D29" s="69">
        <v>-35</v>
      </c>
      <c r="E29" s="69">
        <v>5</v>
      </c>
      <c r="F29" s="69">
        <v>0</v>
      </c>
      <c r="G29" s="69">
        <v>-40</v>
      </c>
      <c r="H29" s="69">
        <v>5</v>
      </c>
      <c r="I29" s="69">
        <v>5</v>
      </c>
      <c r="J29" s="68">
        <f>(H29-G29)/G29</f>
        <v>-1.125</v>
      </c>
      <c r="K29" s="68">
        <f t="shared" si="5"/>
        <v>0</v>
      </c>
      <c r="L29" s="82"/>
      <c r="M29" s="82">
        <v>-10</v>
      </c>
      <c r="N29" s="82">
        <v>-10</v>
      </c>
      <c r="O29" s="82">
        <v>0</v>
      </c>
      <c r="P29" s="82">
        <v>0</v>
      </c>
      <c r="Q29" s="82">
        <v>0</v>
      </c>
      <c r="R29" s="82">
        <v>0</v>
      </c>
      <c r="S29" s="82">
        <v>0</v>
      </c>
      <c r="T29" s="82">
        <v>0</v>
      </c>
      <c r="U29" s="82">
        <v>0</v>
      </c>
      <c r="V29" s="82">
        <v>0</v>
      </c>
      <c r="W29" s="82">
        <v>0</v>
      </c>
      <c r="X29" s="82">
        <v>-20</v>
      </c>
      <c r="Y29" s="82">
        <v>-10</v>
      </c>
      <c r="Z29" s="82">
        <v>-10</v>
      </c>
      <c r="AA29" s="82">
        <v>0</v>
      </c>
      <c r="AB29" s="82">
        <v>0</v>
      </c>
      <c r="AC29" s="82">
        <v>0</v>
      </c>
      <c r="AD29" s="82">
        <v>0</v>
      </c>
      <c r="AE29" s="40"/>
      <c r="AF29" s="51">
        <f>D29-AG29</f>
        <v>-15</v>
      </c>
      <c r="AG29" s="51">
        <f>SUM(M29:N29)</f>
        <v>-20</v>
      </c>
      <c r="AH29" s="51">
        <f>SUM(O29:P29)</f>
        <v>0</v>
      </c>
      <c r="AI29" s="51">
        <f>SUM(Q29:R29)</f>
        <v>0</v>
      </c>
      <c r="AJ29" s="51">
        <f>SUM(S29:T29)</f>
        <v>0</v>
      </c>
      <c r="AK29" s="51">
        <f>SUM(U29:V29)</f>
        <v>0</v>
      </c>
      <c r="AL29" s="51">
        <f t="shared" si="35"/>
        <v>-20</v>
      </c>
      <c r="AM29" s="51">
        <f t="shared" si="13"/>
        <v>-20</v>
      </c>
      <c r="AN29" s="51">
        <f>SUM(AA29:AB29)</f>
        <v>0</v>
      </c>
      <c r="AO29" s="51">
        <f t="shared" si="43"/>
        <v>0</v>
      </c>
    </row>
    <row r="30" spans="2:41" x14ac:dyDescent="0.35">
      <c r="B30" s="108" t="s">
        <v>18</v>
      </c>
      <c r="C30" s="69">
        <v>80</v>
      </c>
      <c r="D30" s="69">
        <v>-5</v>
      </c>
      <c r="E30" s="69">
        <v>45</v>
      </c>
      <c r="F30" s="69">
        <v>80</v>
      </c>
      <c r="G30" s="69">
        <v>45</v>
      </c>
      <c r="H30" s="69">
        <v>10</v>
      </c>
      <c r="I30" s="69">
        <v>30</v>
      </c>
      <c r="J30" s="68">
        <f t="shared" si="5"/>
        <v>-0.77777777777777779</v>
      </c>
      <c r="K30" s="68">
        <f t="shared" si="5"/>
        <v>2</v>
      </c>
      <c r="L30" s="69"/>
      <c r="M30" s="82">
        <v>0</v>
      </c>
      <c r="N30" s="82">
        <v>0</v>
      </c>
      <c r="O30" s="82">
        <v>10</v>
      </c>
      <c r="P30" s="82">
        <v>10</v>
      </c>
      <c r="Q30" s="82">
        <v>10</v>
      </c>
      <c r="R30" s="82">
        <v>10</v>
      </c>
      <c r="S30" s="51">
        <v>20</v>
      </c>
      <c r="T30" s="51">
        <v>20</v>
      </c>
      <c r="U30" s="51">
        <v>20</v>
      </c>
      <c r="V30" s="51">
        <v>20</v>
      </c>
      <c r="W30" s="51">
        <v>10</v>
      </c>
      <c r="X30" s="51">
        <v>10</v>
      </c>
      <c r="Y30" s="51">
        <v>10</v>
      </c>
      <c r="Z30" s="51">
        <v>10</v>
      </c>
      <c r="AA30" s="51">
        <v>0</v>
      </c>
      <c r="AB30" s="51">
        <v>0</v>
      </c>
      <c r="AC30" s="51">
        <v>0</v>
      </c>
      <c r="AD30" s="51">
        <v>0</v>
      </c>
      <c r="AE30" s="9"/>
      <c r="AF30" s="51">
        <f>D30-AG30</f>
        <v>-5</v>
      </c>
      <c r="AG30" s="51">
        <f>SUM(M30:N30)</f>
        <v>0</v>
      </c>
      <c r="AH30" s="51">
        <f>SUM(O30:P30)</f>
        <v>20</v>
      </c>
      <c r="AI30" s="51">
        <f>SUM(Q30:R30)</f>
        <v>20</v>
      </c>
      <c r="AJ30" s="51">
        <f>SUM(S30:T30)</f>
        <v>40</v>
      </c>
      <c r="AK30" s="51">
        <f>SUM(U30:V30)</f>
        <v>40</v>
      </c>
      <c r="AL30" s="51">
        <f t="shared" si="35"/>
        <v>20</v>
      </c>
      <c r="AM30" s="51">
        <f t="shared" si="13"/>
        <v>20</v>
      </c>
      <c r="AN30" s="51">
        <f t="shared" si="42"/>
        <v>0</v>
      </c>
      <c r="AO30" s="51">
        <f t="shared" si="43"/>
        <v>0</v>
      </c>
    </row>
    <row r="31" spans="2:41" x14ac:dyDescent="0.35">
      <c r="B31" s="153" t="s">
        <v>19</v>
      </c>
      <c r="C31" s="83">
        <v>-35</v>
      </c>
      <c r="D31" s="83">
        <v>95</v>
      </c>
      <c r="E31" s="83">
        <v>110</v>
      </c>
      <c r="F31" s="83">
        <v>35</v>
      </c>
      <c r="G31" s="83">
        <v>35</v>
      </c>
      <c r="H31" s="83">
        <v>145</v>
      </c>
      <c r="I31" s="83">
        <v>120</v>
      </c>
      <c r="J31" s="71">
        <f t="shared" si="5"/>
        <v>3.1428571428571428</v>
      </c>
      <c r="K31" s="71">
        <f t="shared" si="5"/>
        <v>-0.17241379310344829</v>
      </c>
      <c r="L31" s="69"/>
      <c r="M31" s="84">
        <v>25</v>
      </c>
      <c r="N31" s="84">
        <v>25</v>
      </c>
      <c r="O31" s="84">
        <v>30</v>
      </c>
      <c r="P31" s="84">
        <v>25</v>
      </c>
      <c r="Q31" s="84">
        <v>25</v>
      </c>
      <c r="R31" s="84">
        <v>25</v>
      </c>
      <c r="S31" s="53">
        <v>10</v>
      </c>
      <c r="T31" s="53">
        <v>10</v>
      </c>
      <c r="U31" s="53">
        <v>10</v>
      </c>
      <c r="V31" s="53">
        <v>10</v>
      </c>
      <c r="W31" s="53">
        <v>10</v>
      </c>
      <c r="X31" s="53">
        <v>10</v>
      </c>
      <c r="Y31" s="53">
        <v>10</v>
      </c>
      <c r="Z31" s="53">
        <v>10</v>
      </c>
      <c r="AA31" s="53">
        <v>35</v>
      </c>
      <c r="AB31" s="53">
        <v>35</v>
      </c>
      <c r="AC31" s="53">
        <v>35</v>
      </c>
      <c r="AD31" s="53">
        <v>35</v>
      </c>
      <c r="AE31" s="7"/>
      <c r="AF31" s="53">
        <f>D31-AG31</f>
        <v>45</v>
      </c>
      <c r="AG31" s="53">
        <f>SUM(M31:N31)</f>
        <v>50</v>
      </c>
      <c r="AH31" s="53">
        <f>SUM(O31:P31)</f>
        <v>55</v>
      </c>
      <c r="AI31" s="53">
        <f>SUM(Q31:R31)</f>
        <v>50</v>
      </c>
      <c r="AJ31" s="53">
        <f>SUM(S31:T31)</f>
        <v>20</v>
      </c>
      <c r="AK31" s="53">
        <f>SUM(U31:V31)</f>
        <v>20</v>
      </c>
      <c r="AL31" s="53">
        <f t="shared" si="35"/>
        <v>20</v>
      </c>
      <c r="AM31" s="53">
        <f t="shared" si="13"/>
        <v>20</v>
      </c>
      <c r="AN31" s="53">
        <f t="shared" si="42"/>
        <v>70</v>
      </c>
      <c r="AO31" s="53">
        <f t="shared" si="43"/>
        <v>70</v>
      </c>
    </row>
    <row r="32" spans="2:41" x14ac:dyDescent="0.35">
      <c r="B32" s="116" t="s">
        <v>10</v>
      </c>
      <c r="C32" s="80">
        <f t="shared" ref="C32:I32" si="44">SUM(C33:C37)</f>
        <v>195</v>
      </c>
      <c r="D32" s="80">
        <f t="shared" si="44"/>
        <v>205</v>
      </c>
      <c r="E32" s="80">
        <f t="shared" si="44"/>
        <v>190</v>
      </c>
      <c r="F32" s="80">
        <f t="shared" si="44"/>
        <v>185</v>
      </c>
      <c r="G32" s="80">
        <f t="shared" si="44"/>
        <v>195</v>
      </c>
      <c r="H32" s="80">
        <f t="shared" si="44"/>
        <v>190</v>
      </c>
      <c r="I32" s="80">
        <f t="shared" si="44"/>
        <v>190</v>
      </c>
      <c r="J32" s="85">
        <f t="shared" si="5"/>
        <v>-2.564102564102564E-2</v>
      </c>
      <c r="K32" s="85">
        <f t="shared" si="5"/>
        <v>0</v>
      </c>
      <c r="L32" s="88"/>
      <c r="M32" s="80">
        <f t="shared" ref="M32:AD32" si="45">SUM(M33:M37)</f>
        <v>60</v>
      </c>
      <c r="N32" s="80">
        <f t="shared" si="45"/>
        <v>55</v>
      </c>
      <c r="O32" s="80">
        <f t="shared" si="45"/>
        <v>55</v>
      </c>
      <c r="P32" s="80">
        <f t="shared" si="45"/>
        <v>45</v>
      </c>
      <c r="Q32" s="80">
        <f t="shared" si="45"/>
        <v>50</v>
      </c>
      <c r="R32" s="80">
        <f t="shared" si="45"/>
        <v>50</v>
      </c>
      <c r="S32" s="80">
        <f t="shared" si="45"/>
        <v>50</v>
      </c>
      <c r="T32" s="80">
        <f t="shared" si="45"/>
        <v>45</v>
      </c>
      <c r="U32" s="80">
        <f t="shared" si="45"/>
        <v>50</v>
      </c>
      <c r="V32" s="80">
        <f t="shared" si="45"/>
        <v>50</v>
      </c>
      <c r="W32" s="80">
        <f t="shared" si="45"/>
        <v>55</v>
      </c>
      <c r="X32" s="80">
        <f t="shared" si="45"/>
        <v>45</v>
      </c>
      <c r="Y32" s="80">
        <f t="shared" si="45"/>
        <v>50</v>
      </c>
      <c r="Z32" s="80">
        <f t="shared" si="45"/>
        <v>60</v>
      </c>
      <c r="AA32" s="80">
        <f t="shared" si="45"/>
        <v>55</v>
      </c>
      <c r="AB32" s="80">
        <f t="shared" si="45"/>
        <v>50</v>
      </c>
      <c r="AC32" s="80">
        <f t="shared" si="45"/>
        <v>50</v>
      </c>
      <c r="AD32" s="80">
        <f t="shared" si="45"/>
        <v>50</v>
      </c>
      <c r="AE32" s="31"/>
      <c r="AF32" s="50">
        <f t="shared" ref="AF32:AI32" si="46">SUM(AF33:AF37)</f>
        <v>90</v>
      </c>
      <c r="AG32" s="50">
        <f t="shared" si="46"/>
        <v>115</v>
      </c>
      <c r="AH32" s="50">
        <f t="shared" si="46"/>
        <v>100</v>
      </c>
      <c r="AI32" s="50">
        <f t="shared" si="46"/>
        <v>100</v>
      </c>
      <c r="AJ32" s="50">
        <f>SUM(AJ33:AJ37)</f>
        <v>95</v>
      </c>
      <c r="AK32" s="50">
        <f t="shared" ref="AK32:AO32" si="47">SUM(AK33:AK37)</f>
        <v>100</v>
      </c>
      <c r="AL32" s="50">
        <f t="shared" si="47"/>
        <v>100</v>
      </c>
      <c r="AM32" s="50">
        <f t="shared" si="47"/>
        <v>110</v>
      </c>
      <c r="AN32" s="50">
        <f t="shared" si="47"/>
        <v>105</v>
      </c>
      <c r="AO32" s="50">
        <f t="shared" si="47"/>
        <v>100</v>
      </c>
    </row>
    <row r="33" spans="2:41" x14ac:dyDescent="0.35">
      <c r="B33" s="108" t="s">
        <v>15</v>
      </c>
      <c r="C33" s="69">
        <v>10</v>
      </c>
      <c r="D33" s="69">
        <v>15</v>
      </c>
      <c r="E33" s="69">
        <v>15</v>
      </c>
      <c r="F33" s="69">
        <v>10</v>
      </c>
      <c r="G33" s="69">
        <v>15</v>
      </c>
      <c r="H33" s="69">
        <v>15</v>
      </c>
      <c r="I33" s="69">
        <v>15</v>
      </c>
      <c r="J33" s="68">
        <f t="shared" si="5"/>
        <v>0</v>
      </c>
      <c r="K33" s="68">
        <f t="shared" si="5"/>
        <v>0</v>
      </c>
      <c r="L33" s="82"/>
      <c r="M33" s="82">
        <v>5</v>
      </c>
      <c r="N33" s="82">
        <v>5</v>
      </c>
      <c r="O33" s="82">
        <v>5</v>
      </c>
      <c r="P33" s="82">
        <v>5</v>
      </c>
      <c r="Q33" s="82">
        <v>5</v>
      </c>
      <c r="R33" s="82">
        <v>5</v>
      </c>
      <c r="S33" s="82">
        <v>5</v>
      </c>
      <c r="T33" s="82">
        <v>5</v>
      </c>
      <c r="U33" s="82">
        <v>5</v>
      </c>
      <c r="V33" s="82">
        <v>5</v>
      </c>
      <c r="W33" s="82">
        <v>5</v>
      </c>
      <c r="X33" s="82">
        <v>5</v>
      </c>
      <c r="Y33" s="82">
        <v>5</v>
      </c>
      <c r="Z33" s="82">
        <v>5</v>
      </c>
      <c r="AA33" s="82">
        <v>5</v>
      </c>
      <c r="AB33" s="82">
        <v>5</v>
      </c>
      <c r="AC33" s="82">
        <v>5</v>
      </c>
      <c r="AD33" s="82">
        <v>5</v>
      </c>
      <c r="AE33" s="40"/>
      <c r="AF33" s="51">
        <f>D33-AG33</f>
        <v>5</v>
      </c>
      <c r="AG33" s="51">
        <f>SUM(M33:N33)</f>
        <v>10</v>
      </c>
      <c r="AH33" s="51">
        <f>SUM(O33:P33)</f>
        <v>10</v>
      </c>
      <c r="AI33" s="14">
        <f>SUM(Q33:R33)</f>
        <v>10</v>
      </c>
      <c r="AJ33" s="51">
        <f>SUM(S33:T33)</f>
        <v>10</v>
      </c>
      <c r="AK33" s="51">
        <f>SUM(U33:V33)</f>
        <v>10</v>
      </c>
      <c r="AL33" s="51">
        <f>SUM(W33:X33)</f>
        <v>10</v>
      </c>
      <c r="AM33" s="51">
        <f t="shared" si="13"/>
        <v>10</v>
      </c>
      <c r="AN33" s="51">
        <f>SUM(AA33:AB33)</f>
        <v>10</v>
      </c>
      <c r="AO33" s="51">
        <f>SUM(AC33:AD33)</f>
        <v>10</v>
      </c>
    </row>
    <row r="34" spans="2:41" x14ac:dyDescent="0.35">
      <c r="B34" s="108" t="s">
        <v>16</v>
      </c>
      <c r="C34" s="69">
        <v>5</v>
      </c>
      <c r="D34" s="69">
        <v>10</v>
      </c>
      <c r="E34" s="69">
        <v>10</v>
      </c>
      <c r="F34" s="69">
        <v>10</v>
      </c>
      <c r="G34" s="69">
        <v>10</v>
      </c>
      <c r="H34" s="69">
        <v>10</v>
      </c>
      <c r="I34" s="69">
        <v>10</v>
      </c>
      <c r="J34" s="68">
        <f t="shared" si="5"/>
        <v>0</v>
      </c>
      <c r="K34" s="68">
        <f t="shared" si="5"/>
        <v>0</v>
      </c>
      <c r="L34" s="97"/>
      <c r="M34" s="82">
        <v>5</v>
      </c>
      <c r="N34" s="82">
        <v>5</v>
      </c>
      <c r="O34" s="82">
        <v>5</v>
      </c>
      <c r="P34" s="82">
        <v>0</v>
      </c>
      <c r="Q34" s="82">
        <v>0</v>
      </c>
      <c r="R34" s="82">
        <v>0</v>
      </c>
      <c r="S34" s="82">
        <v>0</v>
      </c>
      <c r="T34" s="82">
        <v>0</v>
      </c>
      <c r="U34" s="82">
        <v>0</v>
      </c>
      <c r="V34" s="82">
        <v>0</v>
      </c>
      <c r="W34" s="82">
        <v>5</v>
      </c>
      <c r="X34" s="82">
        <v>0</v>
      </c>
      <c r="Y34" s="82">
        <v>0</v>
      </c>
      <c r="Z34" s="82">
        <v>5</v>
      </c>
      <c r="AA34" s="82">
        <v>5</v>
      </c>
      <c r="AB34" s="82">
        <v>0</v>
      </c>
      <c r="AC34" s="82">
        <v>0</v>
      </c>
      <c r="AD34" s="82">
        <v>0</v>
      </c>
      <c r="AE34" s="40"/>
      <c r="AF34" s="51">
        <f>D34-AG34</f>
        <v>0</v>
      </c>
      <c r="AG34" s="51">
        <f>SUM(M34:N34)</f>
        <v>10</v>
      </c>
      <c r="AH34" s="51">
        <f>SUM(O34:P34)</f>
        <v>5</v>
      </c>
      <c r="AI34" s="51">
        <f>SUM(Q34:R34)</f>
        <v>0</v>
      </c>
      <c r="AJ34" s="51">
        <f>SUM(S34:T34)</f>
        <v>0</v>
      </c>
      <c r="AK34" s="51">
        <f>SUM(U34:V34)</f>
        <v>0</v>
      </c>
      <c r="AL34" s="51">
        <f t="shared" ref="AL34:AL43" si="48">SUM(W34:X34)</f>
        <v>5</v>
      </c>
      <c r="AM34" s="51">
        <f t="shared" si="13"/>
        <v>5</v>
      </c>
      <c r="AN34" s="51">
        <f t="shared" ref="AN34:AN37" si="49">SUM(AA34:AB34)</f>
        <v>5</v>
      </c>
      <c r="AO34" s="51">
        <f t="shared" ref="AO34:AO37" si="50">SUM(AC34:AD34)</f>
        <v>0</v>
      </c>
    </row>
    <row r="35" spans="2:41" x14ac:dyDescent="0.35">
      <c r="B35" s="108" t="s">
        <v>17</v>
      </c>
      <c r="C35" s="69">
        <v>15</v>
      </c>
      <c r="D35" s="69">
        <v>15</v>
      </c>
      <c r="E35" s="69">
        <v>15</v>
      </c>
      <c r="F35" s="69">
        <v>15</v>
      </c>
      <c r="G35" s="69">
        <v>15</v>
      </c>
      <c r="H35" s="69">
        <v>15</v>
      </c>
      <c r="I35" s="69">
        <v>15</v>
      </c>
      <c r="J35" s="68">
        <f t="shared" si="5"/>
        <v>0</v>
      </c>
      <c r="K35" s="68">
        <f t="shared" si="5"/>
        <v>0</v>
      </c>
      <c r="L35" s="97"/>
      <c r="M35" s="82">
        <v>5</v>
      </c>
      <c r="N35" s="82">
        <v>5</v>
      </c>
      <c r="O35" s="82">
        <v>5</v>
      </c>
      <c r="P35" s="82">
        <v>5</v>
      </c>
      <c r="Q35" s="82">
        <v>5</v>
      </c>
      <c r="R35" s="82">
        <v>5</v>
      </c>
      <c r="S35" s="82">
        <v>5</v>
      </c>
      <c r="T35" s="82">
        <v>5</v>
      </c>
      <c r="U35" s="82">
        <v>5</v>
      </c>
      <c r="V35" s="82">
        <v>5</v>
      </c>
      <c r="W35" s="82">
        <v>5</v>
      </c>
      <c r="X35" s="82">
        <v>5</v>
      </c>
      <c r="Y35" s="82">
        <v>5</v>
      </c>
      <c r="Z35" s="82">
        <v>5</v>
      </c>
      <c r="AA35" s="82">
        <v>5</v>
      </c>
      <c r="AB35" s="82">
        <v>5</v>
      </c>
      <c r="AC35" s="82">
        <v>5</v>
      </c>
      <c r="AD35" s="82">
        <v>5</v>
      </c>
      <c r="AE35" s="40"/>
      <c r="AF35" s="51">
        <f>D35-AG35</f>
        <v>5</v>
      </c>
      <c r="AG35" s="51">
        <f>SUM(M35:N35)</f>
        <v>10</v>
      </c>
      <c r="AH35" s="51">
        <f>SUM(O35:P35)</f>
        <v>10</v>
      </c>
      <c r="AI35" s="51">
        <f>SUM(Q35:R35)</f>
        <v>10</v>
      </c>
      <c r="AJ35" s="51">
        <f>SUM(S35:T35)</f>
        <v>10</v>
      </c>
      <c r="AK35" s="51">
        <f>SUM(U35:V35)</f>
        <v>10</v>
      </c>
      <c r="AL35" s="51">
        <f t="shared" si="48"/>
        <v>10</v>
      </c>
      <c r="AM35" s="51">
        <f t="shared" si="13"/>
        <v>10</v>
      </c>
      <c r="AN35" s="51">
        <f>SUM(AA35:AB35)</f>
        <v>10</v>
      </c>
      <c r="AO35" s="51">
        <f t="shared" si="50"/>
        <v>10</v>
      </c>
    </row>
    <row r="36" spans="2:41" x14ac:dyDescent="0.35">
      <c r="B36" s="108" t="s">
        <v>18</v>
      </c>
      <c r="C36" s="69">
        <v>75</v>
      </c>
      <c r="D36" s="69">
        <v>70</v>
      </c>
      <c r="E36" s="69">
        <v>65</v>
      </c>
      <c r="F36" s="69">
        <v>75</v>
      </c>
      <c r="G36" s="69">
        <v>80</v>
      </c>
      <c r="H36" s="69">
        <v>75</v>
      </c>
      <c r="I36" s="69">
        <v>75</v>
      </c>
      <c r="J36" s="68">
        <f t="shared" si="5"/>
        <v>-6.25E-2</v>
      </c>
      <c r="K36" s="68">
        <f t="shared" si="5"/>
        <v>0</v>
      </c>
      <c r="L36" s="69"/>
      <c r="M36" s="82">
        <v>20</v>
      </c>
      <c r="N36" s="82">
        <v>15</v>
      </c>
      <c r="O36" s="82">
        <v>15</v>
      </c>
      <c r="P36" s="82">
        <v>15</v>
      </c>
      <c r="Q36" s="82">
        <v>20</v>
      </c>
      <c r="R36" s="82">
        <v>20</v>
      </c>
      <c r="S36" s="82">
        <v>20</v>
      </c>
      <c r="T36" s="82">
        <v>15</v>
      </c>
      <c r="U36" s="82">
        <v>20</v>
      </c>
      <c r="V36" s="82">
        <v>20</v>
      </c>
      <c r="W36" s="82">
        <v>20</v>
      </c>
      <c r="X36" s="82">
        <v>15</v>
      </c>
      <c r="Y36" s="82">
        <v>20</v>
      </c>
      <c r="Z36" s="82">
        <v>25</v>
      </c>
      <c r="AA36" s="82">
        <v>20</v>
      </c>
      <c r="AB36" s="82">
        <v>20</v>
      </c>
      <c r="AC36" s="82">
        <v>20</v>
      </c>
      <c r="AD36" s="82">
        <v>20</v>
      </c>
      <c r="AE36" s="9"/>
      <c r="AF36" s="51">
        <f>D36-AG36</f>
        <v>35</v>
      </c>
      <c r="AG36" s="51">
        <f>SUM(M36:N36)</f>
        <v>35</v>
      </c>
      <c r="AH36" s="51">
        <f>SUM(O36:P36)</f>
        <v>30</v>
      </c>
      <c r="AI36" s="51">
        <f>SUM(Q36:R36)</f>
        <v>40</v>
      </c>
      <c r="AJ36" s="51">
        <f>SUM(S36:T36)</f>
        <v>35</v>
      </c>
      <c r="AK36" s="51">
        <f>SUM(U36:V36)</f>
        <v>40</v>
      </c>
      <c r="AL36" s="51">
        <f t="shared" si="48"/>
        <v>35</v>
      </c>
      <c r="AM36" s="51">
        <f t="shared" si="13"/>
        <v>45</v>
      </c>
      <c r="AN36" s="51">
        <f t="shared" si="49"/>
        <v>40</v>
      </c>
      <c r="AO36" s="51">
        <f t="shared" si="50"/>
        <v>40</v>
      </c>
    </row>
    <row r="37" spans="2:41" x14ac:dyDescent="0.35">
      <c r="B37" s="153" t="s">
        <v>19</v>
      </c>
      <c r="C37" s="83">
        <v>90</v>
      </c>
      <c r="D37" s="83">
        <v>95</v>
      </c>
      <c r="E37" s="83">
        <v>85</v>
      </c>
      <c r="F37" s="83">
        <v>75</v>
      </c>
      <c r="G37" s="83">
        <v>75</v>
      </c>
      <c r="H37" s="83">
        <v>75</v>
      </c>
      <c r="I37" s="83">
        <v>75</v>
      </c>
      <c r="J37" s="71">
        <f t="shared" si="5"/>
        <v>0</v>
      </c>
      <c r="K37" s="71">
        <f t="shared" si="5"/>
        <v>0</v>
      </c>
      <c r="L37" s="69"/>
      <c r="M37" s="84">
        <v>25</v>
      </c>
      <c r="N37" s="84">
        <v>25</v>
      </c>
      <c r="O37" s="84">
        <v>25</v>
      </c>
      <c r="P37" s="84">
        <v>20</v>
      </c>
      <c r="Q37" s="84">
        <v>20</v>
      </c>
      <c r="R37" s="84">
        <v>20</v>
      </c>
      <c r="S37" s="84">
        <v>20</v>
      </c>
      <c r="T37" s="84">
        <v>20</v>
      </c>
      <c r="U37" s="84">
        <v>20</v>
      </c>
      <c r="V37" s="84">
        <v>20</v>
      </c>
      <c r="W37" s="84">
        <v>20</v>
      </c>
      <c r="X37" s="84">
        <v>20</v>
      </c>
      <c r="Y37" s="84">
        <v>20</v>
      </c>
      <c r="Z37" s="84">
        <v>20</v>
      </c>
      <c r="AA37" s="84">
        <v>20</v>
      </c>
      <c r="AB37" s="84">
        <v>20</v>
      </c>
      <c r="AC37" s="84">
        <v>20</v>
      </c>
      <c r="AD37" s="84">
        <v>20</v>
      </c>
      <c r="AE37" s="7"/>
      <c r="AF37" s="53">
        <f>D37-AG37</f>
        <v>45</v>
      </c>
      <c r="AG37" s="53">
        <f>SUM(M37:N37)</f>
        <v>50</v>
      </c>
      <c r="AH37" s="53">
        <f>SUM(O37:P37)</f>
        <v>45</v>
      </c>
      <c r="AI37" s="53">
        <f>SUM(Q37:R37)</f>
        <v>40</v>
      </c>
      <c r="AJ37" s="53">
        <f>SUM(S37:T37)</f>
        <v>40</v>
      </c>
      <c r="AK37" s="53">
        <f>SUM(U37:V37)</f>
        <v>40</v>
      </c>
      <c r="AL37" s="53">
        <f t="shared" si="48"/>
        <v>40</v>
      </c>
      <c r="AM37" s="53">
        <f t="shared" si="13"/>
        <v>40</v>
      </c>
      <c r="AN37" s="53">
        <f t="shared" si="49"/>
        <v>40</v>
      </c>
      <c r="AO37" s="53">
        <f t="shared" si="50"/>
        <v>40</v>
      </c>
    </row>
    <row r="38" spans="2:41" x14ac:dyDescent="0.35">
      <c r="B38" s="116" t="s">
        <v>11</v>
      </c>
      <c r="C38" s="80">
        <f>SUM(C39:C43)</f>
        <v>145</v>
      </c>
      <c r="D38" s="80">
        <f t="shared" ref="D38:I38" si="51">SUM(D39:D43)</f>
        <v>175</v>
      </c>
      <c r="E38" s="80">
        <f t="shared" si="51"/>
        <v>200</v>
      </c>
      <c r="F38" s="80">
        <f>SUM(F39:F43)</f>
        <v>205</v>
      </c>
      <c r="G38" s="80">
        <f t="shared" si="51"/>
        <v>185</v>
      </c>
      <c r="H38" s="80">
        <f t="shared" si="51"/>
        <v>235</v>
      </c>
      <c r="I38" s="80">
        <f t="shared" si="51"/>
        <v>210</v>
      </c>
      <c r="J38" s="85">
        <f t="shared" si="5"/>
        <v>0.27027027027027029</v>
      </c>
      <c r="K38" s="85">
        <f t="shared" si="5"/>
        <v>-0.10638297872340426</v>
      </c>
      <c r="L38" s="88"/>
      <c r="M38" s="80">
        <f t="shared" ref="M38:AD38" si="52">SUM(M39:M43)</f>
        <v>40</v>
      </c>
      <c r="N38" s="80">
        <f t="shared" si="52"/>
        <v>50</v>
      </c>
      <c r="O38" s="80">
        <f t="shared" si="52"/>
        <v>30</v>
      </c>
      <c r="P38" s="80">
        <f t="shared" si="52"/>
        <v>45</v>
      </c>
      <c r="Q38" s="80">
        <f t="shared" si="52"/>
        <v>70</v>
      </c>
      <c r="R38" s="50">
        <f t="shared" si="52"/>
        <v>70</v>
      </c>
      <c r="S38" s="50">
        <f t="shared" si="52"/>
        <v>60</v>
      </c>
      <c r="T38" s="50">
        <f t="shared" si="52"/>
        <v>80</v>
      </c>
      <c r="U38" s="50">
        <f t="shared" si="52"/>
        <v>60</v>
      </c>
      <c r="V38" s="50">
        <f t="shared" si="52"/>
        <v>5</v>
      </c>
      <c r="W38" s="50">
        <f t="shared" si="52"/>
        <v>40</v>
      </c>
      <c r="X38" s="50">
        <f t="shared" si="52"/>
        <v>50</v>
      </c>
      <c r="Y38" s="50">
        <f t="shared" si="52"/>
        <v>45</v>
      </c>
      <c r="Z38" s="50">
        <f t="shared" si="52"/>
        <v>35</v>
      </c>
      <c r="AA38" s="50">
        <f t="shared" si="52"/>
        <v>60</v>
      </c>
      <c r="AB38" s="50">
        <f t="shared" si="52"/>
        <v>65</v>
      </c>
      <c r="AC38" s="50">
        <f t="shared" si="52"/>
        <v>70</v>
      </c>
      <c r="AD38" s="50">
        <f t="shared" si="52"/>
        <v>40</v>
      </c>
      <c r="AE38" s="31"/>
      <c r="AF38" s="50">
        <f t="shared" ref="AF38:AI38" si="53">SUM(AF39:AF43)</f>
        <v>85</v>
      </c>
      <c r="AG38" s="50">
        <f t="shared" si="53"/>
        <v>90</v>
      </c>
      <c r="AH38" s="50">
        <f t="shared" si="53"/>
        <v>75</v>
      </c>
      <c r="AI38" s="50">
        <f t="shared" si="53"/>
        <v>140</v>
      </c>
      <c r="AJ38" s="50">
        <f>SUM(AJ39:AJ43)</f>
        <v>140</v>
      </c>
      <c r="AK38" s="50">
        <f t="shared" ref="AK38:AO38" si="54">SUM(AK39:AK43)</f>
        <v>65</v>
      </c>
      <c r="AL38" s="50">
        <f t="shared" si="54"/>
        <v>90</v>
      </c>
      <c r="AM38" s="50">
        <f t="shared" si="54"/>
        <v>80</v>
      </c>
      <c r="AN38" s="50">
        <f t="shared" si="54"/>
        <v>125</v>
      </c>
      <c r="AO38" s="50">
        <f t="shared" si="54"/>
        <v>110</v>
      </c>
    </row>
    <row r="39" spans="2:41" x14ac:dyDescent="0.35">
      <c r="B39" s="108" t="s">
        <v>15</v>
      </c>
      <c r="C39" s="69">
        <v>5</v>
      </c>
      <c r="D39" s="69">
        <v>10</v>
      </c>
      <c r="E39" s="69">
        <v>0</v>
      </c>
      <c r="F39" s="69">
        <v>20</v>
      </c>
      <c r="G39" s="69">
        <v>5</v>
      </c>
      <c r="H39" s="69">
        <v>5</v>
      </c>
      <c r="I39" s="69">
        <v>10</v>
      </c>
      <c r="J39" s="68">
        <f t="shared" si="5"/>
        <v>0</v>
      </c>
      <c r="K39" s="68">
        <f t="shared" si="5"/>
        <v>1</v>
      </c>
      <c r="L39" s="82"/>
      <c r="M39" s="82">
        <v>0</v>
      </c>
      <c r="N39" s="82">
        <v>0</v>
      </c>
      <c r="O39" s="82">
        <v>0</v>
      </c>
      <c r="P39" s="82">
        <v>0</v>
      </c>
      <c r="Q39" s="82">
        <v>0</v>
      </c>
      <c r="R39" s="82">
        <v>0</v>
      </c>
      <c r="S39" s="82">
        <v>5</v>
      </c>
      <c r="T39" s="82">
        <v>5</v>
      </c>
      <c r="U39" s="82">
        <v>10</v>
      </c>
      <c r="V39" s="82">
        <v>0</v>
      </c>
      <c r="W39" s="82">
        <v>0</v>
      </c>
      <c r="X39" s="82">
        <v>0</v>
      </c>
      <c r="Y39" s="82">
        <v>0</v>
      </c>
      <c r="Z39" s="82">
        <v>0</v>
      </c>
      <c r="AA39" s="82">
        <v>0</v>
      </c>
      <c r="AB39" s="82">
        <v>0</v>
      </c>
      <c r="AC39" s="82">
        <v>0</v>
      </c>
      <c r="AD39" s="82">
        <v>0</v>
      </c>
      <c r="AE39" s="40"/>
      <c r="AF39" s="51">
        <f>D39-AG39</f>
        <v>10</v>
      </c>
      <c r="AG39" s="51">
        <f>SUM(M39:N39)</f>
        <v>0</v>
      </c>
      <c r="AH39" s="51">
        <f>SUM(O39:P39)</f>
        <v>0</v>
      </c>
      <c r="AI39" s="14">
        <f>SUM(Q39:R39)</f>
        <v>0</v>
      </c>
      <c r="AJ39" s="51">
        <f>SUM(S39:T39)</f>
        <v>10</v>
      </c>
      <c r="AK39" s="51">
        <f>SUM(U39:V39)</f>
        <v>10</v>
      </c>
      <c r="AL39" s="51">
        <f t="shared" si="48"/>
        <v>0</v>
      </c>
      <c r="AM39" s="51">
        <f t="shared" si="13"/>
        <v>0</v>
      </c>
      <c r="AN39" s="51">
        <f>SUM(AA39:AB39)</f>
        <v>0</v>
      </c>
      <c r="AO39" s="51">
        <f>SUM(AC39:AD39)</f>
        <v>0</v>
      </c>
    </row>
    <row r="40" spans="2:41" x14ac:dyDescent="0.35">
      <c r="B40" s="108" t="s">
        <v>16</v>
      </c>
      <c r="C40" s="69">
        <v>-10</v>
      </c>
      <c r="D40" s="69">
        <v>15</v>
      </c>
      <c r="E40" s="69">
        <v>10</v>
      </c>
      <c r="F40" s="69">
        <v>5</v>
      </c>
      <c r="G40" s="69">
        <v>10</v>
      </c>
      <c r="H40" s="69">
        <v>30</v>
      </c>
      <c r="I40" s="69">
        <v>25</v>
      </c>
      <c r="J40" s="68">
        <f t="shared" si="5"/>
        <v>2</v>
      </c>
      <c r="K40" s="68">
        <f t="shared" si="5"/>
        <v>-0.16666666666666666</v>
      </c>
      <c r="L40" s="97"/>
      <c r="M40" s="82">
        <v>10</v>
      </c>
      <c r="N40" s="82">
        <v>0</v>
      </c>
      <c r="O40" s="82">
        <v>0</v>
      </c>
      <c r="P40" s="82">
        <v>5</v>
      </c>
      <c r="Q40" s="82">
        <v>5</v>
      </c>
      <c r="R40" s="82">
        <v>0</v>
      </c>
      <c r="S40" s="82">
        <v>0</v>
      </c>
      <c r="T40" s="82">
        <v>5</v>
      </c>
      <c r="U40" s="82">
        <v>0</v>
      </c>
      <c r="V40" s="82">
        <v>0</v>
      </c>
      <c r="W40" s="82">
        <v>5</v>
      </c>
      <c r="X40" s="82">
        <v>0</v>
      </c>
      <c r="Y40" s="82">
        <v>0</v>
      </c>
      <c r="Z40" s="82">
        <v>0</v>
      </c>
      <c r="AA40" s="82">
        <v>5</v>
      </c>
      <c r="AB40" s="82">
        <v>10</v>
      </c>
      <c r="AC40" s="82">
        <v>10</v>
      </c>
      <c r="AD40" s="82">
        <v>5</v>
      </c>
      <c r="AE40" s="40"/>
      <c r="AF40" s="51">
        <f>D40-AG40</f>
        <v>5</v>
      </c>
      <c r="AG40" s="51">
        <f>SUM(M40:N40)</f>
        <v>10</v>
      </c>
      <c r="AH40" s="51">
        <f>SUM(O40:P40)</f>
        <v>5</v>
      </c>
      <c r="AI40" s="51">
        <f>SUM(Q40:R40)</f>
        <v>5</v>
      </c>
      <c r="AJ40" s="51">
        <f>SUM(S40:T40)</f>
        <v>5</v>
      </c>
      <c r="AK40" s="51">
        <f>SUM(U40:V40)</f>
        <v>0</v>
      </c>
      <c r="AL40" s="51">
        <f t="shared" si="48"/>
        <v>5</v>
      </c>
      <c r="AM40" s="51">
        <f t="shared" si="13"/>
        <v>0</v>
      </c>
      <c r="AN40" s="51">
        <f>SUM(AA40:AB40)</f>
        <v>15</v>
      </c>
      <c r="AO40" s="51">
        <f>SUM(AC40:AD40)</f>
        <v>15</v>
      </c>
    </row>
    <row r="41" spans="2:41" x14ac:dyDescent="0.35">
      <c r="B41" s="108" t="s">
        <v>17</v>
      </c>
      <c r="C41" s="69">
        <v>0</v>
      </c>
      <c r="D41" s="69">
        <v>-25</v>
      </c>
      <c r="E41" s="69">
        <v>-5</v>
      </c>
      <c r="F41" s="69">
        <v>-10</v>
      </c>
      <c r="G41" s="69">
        <v>-10</v>
      </c>
      <c r="H41" s="69">
        <v>0</v>
      </c>
      <c r="I41" s="69">
        <v>5</v>
      </c>
      <c r="J41" s="68">
        <f t="shared" si="5"/>
        <v>-1</v>
      </c>
      <c r="K41" s="68" t="e">
        <f t="shared" si="5"/>
        <v>#DIV/0!</v>
      </c>
      <c r="L41" s="97"/>
      <c r="M41" s="82">
        <v>-10</v>
      </c>
      <c r="N41" s="82">
        <v>0</v>
      </c>
      <c r="O41" s="82">
        <v>0</v>
      </c>
      <c r="P41" s="82">
        <v>0</v>
      </c>
      <c r="Q41" s="82">
        <v>0</v>
      </c>
      <c r="R41" s="82">
        <v>0</v>
      </c>
      <c r="S41" s="82">
        <v>0</v>
      </c>
      <c r="T41" s="82">
        <v>0</v>
      </c>
      <c r="U41" s="82">
        <v>-5</v>
      </c>
      <c r="V41" s="82">
        <v>-5</v>
      </c>
      <c r="W41" s="82">
        <v>-5</v>
      </c>
      <c r="X41" s="82">
        <v>-5</v>
      </c>
      <c r="Y41" s="82">
        <v>0</v>
      </c>
      <c r="Z41" s="82">
        <v>0</v>
      </c>
      <c r="AA41" s="82">
        <v>0</v>
      </c>
      <c r="AB41" s="82">
        <v>0</v>
      </c>
      <c r="AC41" s="82">
        <v>0</v>
      </c>
      <c r="AD41" s="82">
        <v>0</v>
      </c>
      <c r="AE41" s="40"/>
      <c r="AF41" s="51">
        <f>D41-AG41</f>
        <v>-15</v>
      </c>
      <c r="AG41" s="51">
        <f>SUM(M41:N41)</f>
        <v>-10</v>
      </c>
      <c r="AH41" s="51">
        <f>SUM(O41:P41)</f>
        <v>0</v>
      </c>
      <c r="AI41" s="51">
        <f>SUM(Q41:R41)</f>
        <v>0</v>
      </c>
      <c r="AJ41" s="51">
        <f>SUM(S41:T41)</f>
        <v>0</v>
      </c>
      <c r="AK41" s="51">
        <f>SUM(U41:V41)</f>
        <v>-10</v>
      </c>
      <c r="AL41" s="51">
        <f t="shared" si="48"/>
        <v>-10</v>
      </c>
      <c r="AM41" s="51">
        <f t="shared" si="13"/>
        <v>0</v>
      </c>
      <c r="AN41" s="51">
        <f t="shared" ref="AN41:AN43" si="55">SUM(AA41:AB41)</f>
        <v>0</v>
      </c>
      <c r="AO41" s="51">
        <f t="shared" ref="AO41:AO43" si="56">SUM(AC41:AD41)</f>
        <v>0</v>
      </c>
    </row>
    <row r="42" spans="2:41" x14ac:dyDescent="0.35">
      <c r="B42" s="108" t="s">
        <v>18</v>
      </c>
      <c r="C42" s="69">
        <v>90</v>
      </c>
      <c r="D42" s="69">
        <v>85</v>
      </c>
      <c r="E42" s="69">
        <v>95</v>
      </c>
      <c r="F42" s="69">
        <v>100</v>
      </c>
      <c r="G42" s="69">
        <v>85</v>
      </c>
      <c r="H42" s="69">
        <v>75</v>
      </c>
      <c r="I42" s="69">
        <v>70</v>
      </c>
      <c r="J42" s="68">
        <f t="shared" si="5"/>
        <v>-0.11764705882352941</v>
      </c>
      <c r="K42" s="68">
        <f t="shared" si="5"/>
        <v>-6.6666666666666666E-2</v>
      </c>
      <c r="L42" s="69"/>
      <c r="M42" s="82">
        <v>20</v>
      </c>
      <c r="N42" s="82">
        <v>25</v>
      </c>
      <c r="O42" s="82">
        <v>20</v>
      </c>
      <c r="P42" s="82">
        <v>35</v>
      </c>
      <c r="Q42" s="82">
        <v>25</v>
      </c>
      <c r="R42" s="82">
        <v>20</v>
      </c>
      <c r="S42" s="82">
        <v>20</v>
      </c>
      <c r="T42" s="82">
        <v>40</v>
      </c>
      <c r="U42" s="82">
        <v>35</v>
      </c>
      <c r="V42" s="82">
        <v>5</v>
      </c>
      <c r="W42" s="82">
        <v>30</v>
      </c>
      <c r="X42" s="82">
        <v>15</v>
      </c>
      <c r="Y42" s="82">
        <v>15</v>
      </c>
      <c r="Z42" s="82">
        <v>25</v>
      </c>
      <c r="AA42" s="82">
        <v>45</v>
      </c>
      <c r="AB42" s="82">
        <v>15</v>
      </c>
      <c r="AC42" s="82">
        <v>10</v>
      </c>
      <c r="AD42" s="82">
        <v>10</v>
      </c>
      <c r="AE42" s="9"/>
      <c r="AF42" s="51">
        <f>D42-AG42</f>
        <v>40</v>
      </c>
      <c r="AG42" s="51">
        <f>SUM(M42:N42)</f>
        <v>45</v>
      </c>
      <c r="AH42" s="51">
        <f>SUM(O42:P42)</f>
        <v>55</v>
      </c>
      <c r="AI42" s="51">
        <f>SUM(Q42:R42)</f>
        <v>45</v>
      </c>
      <c r="AJ42" s="51">
        <f>SUM(S42:T42)</f>
        <v>60</v>
      </c>
      <c r="AK42" s="51">
        <f>SUM(U42:V42)</f>
        <v>40</v>
      </c>
      <c r="AL42" s="51">
        <f t="shared" si="48"/>
        <v>45</v>
      </c>
      <c r="AM42" s="51">
        <f t="shared" si="13"/>
        <v>40</v>
      </c>
      <c r="AN42" s="51">
        <f t="shared" si="55"/>
        <v>60</v>
      </c>
      <c r="AO42" s="51">
        <f t="shared" si="56"/>
        <v>20</v>
      </c>
    </row>
    <row r="43" spans="2:41" x14ac:dyDescent="0.35">
      <c r="B43" s="153" t="s">
        <v>19</v>
      </c>
      <c r="C43" s="83">
        <v>60</v>
      </c>
      <c r="D43" s="83">
        <v>90</v>
      </c>
      <c r="E43" s="83">
        <v>100</v>
      </c>
      <c r="F43" s="83">
        <v>90</v>
      </c>
      <c r="G43" s="83">
        <v>95</v>
      </c>
      <c r="H43" s="83">
        <v>125</v>
      </c>
      <c r="I43" s="83">
        <v>100</v>
      </c>
      <c r="J43" s="71">
        <f t="shared" si="5"/>
        <v>0.31578947368421051</v>
      </c>
      <c r="K43" s="71">
        <f t="shared" si="5"/>
        <v>-0.2</v>
      </c>
      <c r="L43" s="69"/>
      <c r="M43" s="84">
        <v>20</v>
      </c>
      <c r="N43" s="84">
        <v>25</v>
      </c>
      <c r="O43" s="84">
        <v>10</v>
      </c>
      <c r="P43" s="84">
        <v>5</v>
      </c>
      <c r="Q43" s="84">
        <v>40</v>
      </c>
      <c r="R43" s="84">
        <v>50</v>
      </c>
      <c r="S43" s="84">
        <v>35</v>
      </c>
      <c r="T43" s="84">
        <v>30</v>
      </c>
      <c r="U43" s="84">
        <v>20</v>
      </c>
      <c r="V43" s="84">
        <v>5</v>
      </c>
      <c r="W43" s="84">
        <v>10</v>
      </c>
      <c r="X43" s="84">
        <v>40</v>
      </c>
      <c r="Y43" s="84">
        <v>30</v>
      </c>
      <c r="Z43" s="84">
        <v>10</v>
      </c>
      <c r="AA43" s="84">
        <v>10</v>
      </c>
      <c r="AB43" s="84">
        <v>40</v>
      </c>
      <c r="AC43" s="84">
        <v>50</v>
      </c>
      <c r="AD43" s="84">
        <v>25</v>
      </c>
      <c r="AE43" s="7"/>
      <c r="AF43" s="53">
        <f>D43-AG43</f>
        <v>45</v>
      </c>
      <c r="AG43" s="53">
        <f>SUM(M43:N43)</f>
        <v>45</v>
      </c>
      <c r="AH43" s="53">
        <f>SUM(O43:P43)</f>
        <v>15</v>
      </c>
      <c r="AI43" s="53">
        <f>SUM(Q43:R43)</f>
        <v>90</v>
      </c>
      <c r="AJ43" s="53">
        <f>SUM(S43:T43)</f>
        <v>65</v>
      </c>
      <c r="AK43" s="53">
        <f>SUM(U43:V43)</f>
        <v>25</v>
      </c>
      <c r="AL43" s="53">
        <f t="shared" si="48"/>
        <v>50</v>
      </c>
      <c r="AM43" s="53">
        <f t="shared" si="13"/>
        <v>40</v>
      </c>
      <c r="AN43" s="53">
        <f t="shared" si="55"/>
        <v>50</v>
      </c>
      <c r="AO43" s="53">
        <f t="shared" si="56"/>
        <v>75</v>
      </c>
    </row>
    <row r="44" spans="2:41" x14ac:dyDescent="0.35">
      <c r="B44" s="116" t="s">
        <v>58</v>
      </c>
      <c r="C44" s="80">
        <f t="shared" ref="C44:I44" si="57">SUM(C45:C49)</f>
        <v>220</v>
      </c>
      <c r="D44" s="80">
        <f t="shared" si="57"/>
        <v>220</v>
      </c>
      <c r="E44" s="80">
        <f t="shared" si="57"/>
        <v>225</v>
      </c>
      <c r="F44" s="80">
        <f t="shared" si="57"/>
        <v>230</v>
      </c>
      <c r="G44" s="80">
        <f t="shared" si="57"/>
        <v>235</v>
      </c>
      <c r="H44" s="80">
        <f t="shared" si="57"/>
        <v>240</v>
      </c>
      <c r="I44" s="80">
        <f t="shared" si="57"/>
        <v>240</v>
      </c>
      <c r="J44" s="85">
        <f t="shared" si="5"/>
        <v>2.1276595744680851E-2</v>
      </c>
      <c r="K44" s="85">
        <f>(I44-H44)/H44</f>
        <v>0</v>
      </c>
      <c r="L44" s="88"/>
      <c r="M44" s="80">
        <f t="shared" ref="M44:N44" si="58">SUM(M45:M49)</f>
        <v>45</v>
      </c>
      <c r="N44" s="80">
        <f t="shared" si="58"/>
        <v>65</v>
      </c>
      <c r="O44" s="80">
        <f t="shared" ref="O44:AD44" si="59">SUM(O45:O49)</f>
        <v>50</v>
      </c>
      <c r="P44" s="80">
        <f t="shared" si="59"/>
        <v>65</v>
      </c>
      <c r="Q44" s="80">
        <f t="shared" si="59"/>
        <v>45</v>
      </c>
      <c r="R44" s="50">
        <f t="shared" si="59"/>
        <v>65</v>
      </c>
      <c r="S44" s="50">
        <f t="shared" si="59"/>
        <v>50</v>
      </c>
      <c r="T44" s="50">
        <f t="shared" si="59"/>
        <v>70</v>
      </c>
      <c r="U44" s="50">
        <f t="shared" si="59"/>
        <v>45</v>
      </c>
      <c r="V44" s="50">
        <f t="shared" si="59"/>
        <v>75</v>
      </c>
      <c r="W44" s="50">
        <f t="shared" si="59"/>
        <v>55</v>
      </c>
      <c r="X44" s="50">
        <f t="shared" si="59"/>
        <v>70</v>
      </c>
      <c r="Y44" s="50">
        <f t="shared" si="59"/>
        <v>45</v>
      </c>
      <c r="Z44" s="50">
        <f t="shared" si="59"/>
        <v>70</v>
      </c>
      <c r="AA44" s="50">
        <f t="shared" si="59"/>
        <v>55</v>
      </c>
      <c r="AB44" s="50">
        <f t="shared" si="59"/>
        <v>70</v>
      </c>
      <c r="AC44" s="50">
        <f t="shared" si="59"/>
        <v>45</v>
      </c>
      <c r="AD44" s="50">
        <f t="shared" si="59"/>
        <v>70</v>
      </c>
      <c r="AE44" s="31"/>
      <c r="AF44" s="50">
        <f t="shared" ref="AF44:AI44" si="60">SUM(AF45:AF49)</f>
        <v>110</v>
      </c>
      <c r="AG44" s="50">
        <f t="shared" si="60"/>
        <v>110</v>
      </c>
      <c r="AH44" s="50">
        <f t="shared" si="60"/>
        <v>115</v>
      </c>
      <c r="AI44" s="50">
        <f t="shared" si="60"/>
        <v>110</v>
      </c>
      <c r="AJ44" s="50">
        <f>SUM(AJ45:AJ49)</f>
        <v>120</v>
      </c>
      <c r="AK44" s="50">
        <f t="shared" ref="AK44:AN44" si="61">SUM(AK45:AK49)</f>
        <v>120</v>
      </c>
      <c r="AL44" s="50">
        <f t="shared" si="61"/>
        <v>125</v>
      </c>
      <c r="AM44" s="50">
        <f t="shared" si="61"/>
        <v>115</v>
      </c>
      <c r="AN44" s="50">
        <f t="shared" si="61"/>
        <v>125</v>
      </c>
      <c r="AO44" s="50">
        <f>SUM(AO45:AO49)</f>
        <v>115</v>
      </c>
    </row>
    <row r="45" spans="2:41" x14ac:dyDescent="0.35">
      <c r="B45" s="108" t="s">
        <v>15</v>
      </c>
      <c r="C45" s="69">
        <v>90</v>
      </c>
      <c r="D45" s="69">
        <v>90</v>
      </c>
      <c r="E45" s="69">
        <v>90</v>
      </c>
      <c r="F45" s="69">
        <v>90</v>
      </c>
      <c r="G45" s="69">
        <v>95</v>
      </c>
      <c r="H45" s="69">
        <v>95</v>
      </c>
      <c r="I45" s="69">
        <v>95</v>
      </c>
      <c r="J45" s="68">
        <f t="shared" si="5"/>
        <v>0</v>
      </c>
      <c r="K45" s="68">
        <f t="shared" si="5"/>
        <v>0</v>
      </c>
      <c r="L45" s="82"/>
      <c r="M45" s="82">
        <v>20</v>
      </c>
      <c r="N45" s="82">
        <v>25</v>
      </c>
      <c r="O45" s="82">
        <v>20</v>
      </c>
      <c r="P45" s="82">
        <v>25</v>
      </c>
      <c r="Q45" s="82">
        <v>20</v>
      </c>
      <c r="R45" s="82">
        <v>25</v>
      </c>
      <c r="S45" s="82">
        <v>20</v>
      </c>
      <c r="T45" s="82">
        <v>30</v>
      </c>
      <c r="U45" s="82">
        <v>20</v>
      </c>
      <c r="V45" s="82">
        <v>30</v>
      </c>
      <c r="W45" s="82">
        <v>20</v>
      </c>
      <c r="X45" s="82">
        <v>30</v>
      </c>
      <c r="Y45" s="82">
        <v>20</v>
      </c>
      <c r="Z45" s="82">
        <v>30</v>
      </c>
      <c r="AA45" s="82">
        <v>20</v>
      </c>
      <c r="AB45" s="82">
        <v>30</v>
      </c>
      <c r="AC45" s="82">
        <v>20</v>
      </c>
      <c r="AD45" s="82">
        <v>30</v>
      </c>
      <c r="AE45" s="40"/>
      <c r="AF45" s="51">
        <f t="shared" ref="AF45:AF51" si="62">D45-AG45</f>
        <v>45</v>
      </c>
      <c r="AG45" s="51">
        <f t="shared" ref="AG45:AG51" si="63">SUM(M45:N45)</f>
        <v>45</v>
      </c>
      <c r="AH45" s="51">
        <f t="shared" ref="AH45:AH51" si="64">SUM(O45:P45)</f>
        <v>45</v>
      </c>
      <c r="AI45" s="14">
        <f t="shared" ref="AI45:AI51" si="65">SUM(Q45:R45)</f>
        <v>45</v>
      </c>
      <c r="AJ45" s="51">
        <f t="shared" ref="AJ45:AJ49" si="66">SUM(S45:T45)</f>
        <v>50</v>
      </c>
      <c r="AK45" s="51">
        <f t="shared" ref="AK45:AK50" si="67">SUM(U45:V45)</f>
        <v>50</v>
      </c>
      <c r="AL45" s="51">
        <f>SUM(W45:X45)</f>
        <v>50</v>
      </c>
      <c r="AM45" s="51">
        <f t="shared" si="13"/>
        <v>50</v>
      </c>
      <c r="AN45" s="51">
        <f>SUM(AA45:AB45)</f>
        <v>50</v>
      </c>
      <c r="AO45" s="51">
        <f>SUM(AC45:AD45)</f>
        <v>50</v>
      </c>
    </row>
    <row r="46" spans="2:41" x14ac:dyDescent="0.35">
      <c r="B46" s="108" t="s">
        <v>16</v>
      </c>
      <c r="C46" s="69">
        <v>75</v>
      </c>
      <c r="D46" s="69">
        <v>75</v>
      </c>
      <c r="E46" s="69">
        <v>75</v>
      </c>
      <c r="F46" s="69">
        <v>80</v>
      </c>
      <c r="G46" s="69">
        <v>80</v>
      </c>
      <c r="H46" s="69">
        <v>80</v>
      </c>
      <c r="I46" s="69">
        <v>80</v>
      </c>
      <c r="J46" s="68">
        <f t="shared" si="5"/>
        <v>0</v>
      </c>
      <c r="K46" s="68">
        <f t="shared" si="5"/>
        <v>0</v>
      </c>
      <c r="L46" s="82"/>
      <c r="M46" s="82">
        <v>15</v>
      </c>
      <c r="N46" s="82">
        <v>25</v>
      </c>
      <c r="O46" s="82">
        <v>15</v>
      </c>
      <c r="P46" s="82">
        <v>25</v>
      </c>
      <c r="Q46" s="82">
        <v>15</v>
      </c>
      <c r="R46" s="82">
        <v>25</v>
      </c>
      <c r="S46" s="82">
        <v>15</v>
      </c>
      <c r="T46" s="82">
        <v>25</v>
      </c>
      <c r="U46" s="82">
        <v>15</v>
      </c>
      <c r="V46" s="82">
        <v>25</v>
      </c>
      <c r="W46" s="82">
        <v>15</v>
      </c>
      <c r="X46" s="82">
        <v>25</v>
      </c>
      <c r="Y46" s="82">
        <v>15</v>
      </c>
      <c r="Z46" s="82">
        <v>25</v>
      </c>
      <c r="AA46" s="82">
        <v>15</v>
      </c>
      <c r="AB46" s="82">
        <v>25</v>
      </c>
      <c r="AC46" s="82">
        <v>15</v>
      </c>
      <c r="AD46" s="82">
        <v>25</v>
      </c>
      <c r="AE46" s="40"/>
      <c r="AF46" s="51">
        <f t="shared" si="62"/>
        <v>35</v>
      </c>
      <c r="AG46" s="51">
        <f t="shared" si="63"/>
        <v>40</v>
      </c>
      <c r="AH46" s="51">
        <f t="shared" si="64"/>
        <v>40</v>
      </c>
      <c r="AI46" s="51">
        <f t="shared" si="65"/>
        <v>40</v>
      </c>
      <c r="AJ46" s="51">
        <f t="shared" si="66"/>
        <v>40</v>
      </c>
      <c r="AK46" s="51">
        <f t="shared" si="67"/>
        <v>40</v>
      </c>
      <c r="AL46" s="51">
        <f t="shared" ref="AL46:AL49" si="68">SUM(W46:X46)</f>
        <v>40</v>
      </c>
      <c r="AM46" s="51">
        <f t="shared" si="13"/>
        <v>40</v>
      </c>
      <c r="AN46" s="51">
        <f t="shared" ref="AN46:AN49" si="69">SUM(AA46:AB46)</f>
        <v>40</v>
      </c>
      <c r="AO46" s="51">
        <f t="shared" ref="AO46:AO49" si="70">SUM(AC46:AD46)</f>
        <v>40</v>
      </c>
    </row>
    <row r="47" spans="2:41" x14ac:dyDescent="0.35">
      <c r="B47" s="108" t="s">
        <v>17</v>
      </c>
      <c r="C47" s="69">
        <v>20</v>
      </c>
      <c r="D47" s="69">
        <v>20</v>
      </c>
      <c r="E47" s="69">
        <v>20</v>
      </c>
      <c r="F47" s="69">
        <v>20</v>
      </c>
      <c r="G47" s="69">
        <v>20</v>
      </c>
      <c r="H47" s="69">
        <v>20</v>
      </c>
      <c r="I47" s="69">
        <v>20</v>
      </c>
      <c r="J47" s="68">
        <f t="shared" si="5"/>
        <v>0</v>
      </c>
      <c r="K47" s="68">
        <f t="shared" si="5"/>
        <v>0</v>
      </c>
      <c r="L47" s="82"/>
      <c r="M47" s="82">
        <v>0</v>
      </c>
      <c r="N47" s="82">
        <v>5</v>
      </c>
      <c r="O47" s="82">
        <v>5</v>
      </c>
      <c r="P47" s="82">
        <v>5</v>
      </c>
      <c r="Q47" s="82">
        <v>0</v>
      </c>
      <c r="R47" s="82">
        <v>5</v>
      </c>
      <c r="S47" s="82">
        <v>5</v>
      </c>
      <c r="T47" s="82">
        <v>5</v>
      </c>
      <c r="U47" s="82">
        <v>0</v>
      </c>
      <c r="V47" s="82">
        <v>5</v>
      </c>
      <c r="W47" s="82">
        <v>5</v>
      </c>
      <c r="X47" s="82">
        <v>5</v>
      </c>
      <c r="Y47" s="82">
        <v>0</v>
      </c>
      <c r="Z47" s="82">
        <v>5</v>
      </c>
      <c r="AA47" s="82">
        <v>5</v>
      </c>
      <c r="AB47" s="82">
        <v>5</v>
      </c>
      <c r="AC47" s="82">
        <v>0</v>
      </c>
      <c r="AD47" s="82">
        <v>5</v>
      </c>
      <c r="AE47" s="40"/>
      <c r="AF47" s="51">
        <f t="shared" si="62"/>
        <v>15</v>
      </c>
      <c r="AG47" s="51">
        <f t="shared" si="63"/>
        <v>5</v>
      </c>
      <c r="AH47" s="51">
        <f t="shared" si="64"/>
        <v>10</v>
      </c>
      <c r="AI47" s="51">
        <f t="shared" si="65"/>
        <v>5</v>
      </c>
      <c r="AJ47" s="51">
        <f t="shared" si="66"/>
        <v>10</v>
      </c>
      <c r="AK47" s="51">
        <f t="shared" si="67"/>
        <v>5</v>
      </c>
      <c r="AL47" s="51">
        <f t="shared" si="68"/>
        <v>10</v>
      </c>
      <c r="AM47" s="51">
        <f t="shared" si="13"/>
        <v>5</v>
      </c>
      <c r="AN47" s="51">
        <f>SUM(AA47:AB47)</f>
        <v>10</v>
      </c>
      <c r="AO47" s="51">
        <f>SUM(AC47:AD47)</f>
        <v>5</v>
      </c>
    </row>
    <row r="48" spans="2:41" x14ac:dyDescent="0.35">
      <c r="B48" s="108" t="s">
        <v>18</v>
      </c>
      <c r="C48" s="69">
        <v>15</v>
      </c>
      <c r="D48" s="69">
        <v>15</v>
      </c>
      <c r="E48" s="69">
        <v>20</v>
      </c>
      <c r="F48" s="69">
        <v>20</v>
      </c>
      <c r="G48" s="69">
        <v>20</v>
      </c>
      <c r="H48" s="69">
        <v>20</v>
      </c>
      <c r="I48" s="69">
        <v>20</v>
      </c>
      <c r="J48" s="68">
        <f t="shared" si="5"/>
        <v>0</v>
      </c>
      <c r="K48" s="68">
        <f t="shared" si="5"/>
        <v>0</v>
      </c>
      <c r="L48" s="69"/>
      <c r="M48" s="82">
        <v>5</v>
      </c>
      <c r="N48" s="82">
        <v>5</v>
      </c>
      <c r="O48" s="82">
        <v>0</v>
      </c>
      <c r="P48" s="82">
        <v>5</v>
      </c>
      <c r="Q48" s="82">
        <v>5</v>
      </c>
      <c r="R48" s="82">
        <v>5</v>
      </c>
      <c r="S48" s="82">
        <v>0</v>
      </c>
      <c r="T48" s="82">
        <v>5</v>
      </c>
      <c r="U48" s="82">
        <v>5</v>
      </c>
      <c r="V48" s="82">
        <v>10</v>
      </c>
      <c r="W48" s="82">
        <v>5</v>
      </c>
      <c r="X48" s="82">
        <v>5</v>
      </c>
      <c r="Y48" s="82">
        <v>5</v>
      </c>
      <c r="Z48" s="82">
        <v>5</v>
      </c>
      <c r="AA48" s="82">
        <v>5</v>
      </c>
      <c r="AB48" s="82">
        <v>5</v>
      </c>
      <c r="AC48" s="82">
        <v>5</v>
      </c>
      <c r="AD48" s="82">
        <v>5</v>
      </c>
      <c r="AE48" s="9"/>
      <c r="AF48" s="51">
        <f t="shared" si="62"/>
        <v>5</v>
      </c>
      <c r="AG48" s="51">
        <f t="shared" si="63"/>
        <v>10</v>
      </c>
      <c r="AH48" s="51">
        <f t="shared" si="64"/>
        <v>5</v>
      </c>
      <c r="AI48" s="51">
        <f t="shared" si="65"/>
        <v>10</v>
      </c>
      <c r="AJ48" s="51">
        <f t="shared" si="66"/>
        <v>5</v>
      </c>
      <c r="AK48" s="51">
        <f t="shared" si="67"/>
        <v>15</v>
      </c>
      <c r="AL48" s="51">
        <f t="shared" si="68"/>
        <v>10</v>
      </c>
      <c r="AM48" s="51">
        <f t="shared" si="13"/>
        <v>10</v>
      </c>
      <c r="AN48" s="51">
        <f t="shared" si="69"/>
        <v>10</v>
      </c>
      <c r="AO48" s="51">
        <f t="shared" si="70"/>
        <v>10</v>
      </c>
    </row>
    <row r="49" spans="2:41" x14ac:dyDescent="0.35">
      <c r="B49" s="153" t="s">
        <v>19</v>
      </c>
      <c r="C49" s="83">
        <v>20</v>
      </c>
      <c r="D49" s="83">
        <v>20</v>
      </c>
      <c r="E49" s="83">
        <v>20</v>
      </c>
      <c r="F49" s="83">
        <v>20</v>
      </c>
      <c r="G49" s="83">
        <v>20</v>
      </c>
      <c r="H49" s="83">
        <v>25</v>
      </c>
      <c r="I49" s="83">
        <v>25</v>
      </c>
      <c r="J49" s="71">
        <f t="shared" si="5"/>
        <v>0.25</v>
      </c>
      <c r="K49" s="71">
        <f t="shared" si="5"/>
        <v>0</v>
      </c>
      <c r="L49" s="69"/>
      <c r="M49" s="84">
        <v>5</v>
      </c>
      <c r="N49" s="84">
        <v>5</v>
      </c>
      <c r="O49" s="84">
        <v>10</v>
      </c>
      <c r="P49" s="84">
        <v>5</v>
      </c>
      <c r="Q49" s="84">
        <v>5</v>
      </c>
      <c r="R49" s="84">
        <v>5</v>
      </c>
      <c r="S49" s="84">
        <v>10</v>
      </c>
      <c r="T49" s="84">
        <v>5</v>
      </c>
      <c r="U49" s="84">
        <v>5</v>
      </c>
      <c r="V49" s="84">
        <v>5</v>
      </c>
      <c r="W49" s="84">
        <v>10</v>
      </c>
      <c r="X49" s="84">
        <v>5</v>
      </c>
      <c r="Y49" s="84">
        <v>5</v>
      </c>
      <c r="Z49" s="84">
        <v>5</v>
      </c>
      <c r="AA49" s="84">
        <v>10</v>
      </c>
      <c r="AB49" s="84">
        <v>5</v>
      </c>
      <c r="AC49" s="84">
        <v>5</v>
      </c>
      <c r="AD49" s="84">
        <v>5</v>
      </c>
      <c r="AE49" s="7"/>
      <c r="AF49" s="53">
        <f t="shared" si="62"/>
        <v>10</v>
      </c>
      <c r="AG49" s="53">
        <f t="shared" si="63"/>
        <v>10</v>
      </c>
      <c r="AH49" s="53">
        <f t="shared" si="64"/>
        <v>15</v>
      </c>
      <c r="AI49" s="53">
        <f t="shared" si="65"/>
        <v>10</v>
      </c>
      <c r="AJ49" s="53">
        <f t="shared" si="66"/>
        <v>15</v>
      </c>
      <c r="AK49" s="53">
        <f t="shared" si="67"/>
        <v>10</v>
      </c>
      <c r="AL49" s="53">
        <f t="shared" si="68"/>
        <v>15</v>
      </c>
      <c r="AM49" s="53">
        <f t="shared" si="13"/>
        <v>10</v>
      </c>
      <c r="AN49" s="53">
        <f t="shared" si="69"/>
        <v>15</v>
      </c>
      <c r="AO49" s="53">
        <f t="shared" si="70"/>
        <v>10</v>
      </c>
    </row>
    <row r="50" spans="2:41" x14ac:dyDescent="0.35">
      <c r="B50" s="154" t="s">
        <v>31</v>
      </c>
      <c r="C50" s="86">
        <v>340</v>
      </c>
      <c r="D50" s="86">
        <v>360</v>
      </c>
      <c r="E50" s="86">
        <v>345</v>
      </c>
      <c r="F50" s="86">
        <v>385</v>
      </c>
      <c r="G50" s="86">
        <v>395</v>
      </c>
      <c r="H50" s="86">
        <v>415</v>
      </c>
      <c r="I50" s="86">
        <v>395</v>
      </c>
      <c r="J50" s="87">
        <f t="shared" si="5"/>
        <v>5.0632911392405063E-2</v>
      </c>
      <c r="K50" s="87">
        <f t="shared" si="5"/>
        <v>-4.8192771084337352E-2</v>
      </c>
      <c r="L50" s="88"/>
      <c r="M50" s="86">
        <v>85</v>
      </c>
      <c r="N50" s="86">
        <v>95</v>
      </c>
      <c r="O50" s="86">
        <v>85</v>
      </c>
      <c r="P50" s="86">
        <v>85</v>
      </c>
      <c r="Q50" s="86">
        <v>80</v>
      </c>
      <c r="R50" s="86">
        <v>95</v>
      </c>
      <c r="S50" s="86">
        <v>90</v>
      </c>
      <c r="T50" s="86">
        <v>90</v>
      </c>
      <c r="U50" s="86">
        <v>95</v>
      </c>
      <c r="V50" s="86">
        <v>110</v>
      </c>
      <c r="W50" s="86">
        <v>100</v>
      </c>
      <c r="X50" s="86">
        <v>95</v>
      </c>
      <c r="Y50" s="86">
        <v>95</v>
      </c>
      <c r="Z50" s="86">
        <v>105</v>
      </c>
      <c r="AA50" s="86">
        <v>105</v>
      </c>
      <c r="AB50" s="86">
        <v>105</v>
      </c>
      <c r="AC50" s="86">
        <v>95</v>
      </c>
      <c r="AD50" s="86">
        <v>110</v>
      </c>
      <c r="AE50" s="86"/>
      <c r="AF50" s="57">
        <f t="shared" si="62"/>
        <v>180</v>
      </c>
      <c r="AG50" s="57">
        <f t="shared" si="63"/>
        <v>180</v>
      </c>
      <c r="AH50" s="57">
        <f t="shared" si="64"/>
        <v>170</v>
      </c>
      <c r="AI50" s="57">
        <f t="shared" si="65"/>
        <v>175</v>
      </c>
      <c r="AJ50" s="57">
        <f>SUM(S50:T50)</f>
        <v>180</v>
      </c>
      <c r="AK50" s="57">
        <f t="shared" si="67"/>
        <v>205</v>
      </c>
      <c r="AL50" s="57">
        <f>SUM(W50:X50)</f>
        <v>195</v>
      </c>
      <c r="AM50" s="57">
        <f t="shared" si="13"/>
        <v>200</v>
      </c>
      <c r="AN50" s="57">
        <f>SUM(AA50:AB50)</f>
        <v>210</v>
      </c>
      <c r="AO50" s="57">
        <f>SUM(AC50:AD50)</f>
        <v>205</v>
      </c>
    </row>
    <row r="51" spans="2:41" x14ac:dyDescent="0.35">
      <c r="B51" s="154" t="s">
        <v>3</v>
      </c>
      <c r="C51" s="57">
        <v>935</v>
      </c>
      <c r="D51" s="57">
        <v>150</v>
      </c>
      <c r="E51" s="57">
        <v>305</v>
      </c>
      <c r="F51" s="57">
        <v>535</v>
      </c>
      <c r="G51" s="57">
        <v>275</v>
      </c>
      <c r="H51" s="57">
        <v>15</v>
      </c>
      <c r="I51" s="57">
        <v>530</v>
      </c>
      <c r="J51" s="58">
        <f t="shared" si="5"/>
        <v>-0.94545454545454544</v>
      </c>
      <c r="K51" s="58">
        <f>(I51-H51)/H51</f>
        <v>34.333333333333336</v>
      </c>
      <c r="L51" s="59"/>
      <c r="M51" s="57">
        <v>-175</v>
      </c>
      <c r="N51" s="57">
        <v>0</v>
      </c>
      <c r="O51" s="57">
        <v>-10</v>
      </c>
      <c r="P51" s="57">
        <v>115</v>
      </c>
      <c r="Q51" s="57">
        <v>285</v>
      </c>
      <c r="R51" s="57">
        <v>-95</v>
      </c>
      <c r="S51" s="57">
        <v>165</v>
      </c>
      <c r="T51" s="57">
        <v>95</v>
      </c>
      <c r="U51" s="57">
        <v>50</v>
      </c>
      <c r="V51" s="57">
        <v>225</v>
      </c>
      <c r="W51" s="57">
        <v>80</v>
      </c>
      <c r="X51" s="57">
        <v>105</v>
      </c>
      <c r="Y51" s="57">
        <v>-10</v>
      </c>
      <c r="Z51" s="57">
        <v>100</v>
      </c>
      <c r="AA51" s="57">
        <v>60</v>
      </c>
      <c r="AB51" s="57">
        <v>-55</v>
      </c>
      <c r="AC51" s="57">
        <v>65</v>
      </c>
      <c r="AD51" s="57">
        <v>-65</v>
      </c>
      <c r="AE51" s="8"/>
      <c r="AF51" s="57">
        <f t="shared" si="62"/>
        <v>325</v>
      </c>
      <c r="AG51" s="57">
        <f t="shared" si="63"/>
        <v>-175</v>
      </c>
      <c r="AH51" s="57">
        <f t="shared" si="64"/>
        <v>105</v>
      </c>
      <c r="AI51" s="57">
        <f t="shared" si="65"/>
        <v>190</v>
      </c>
      <c r="AJ51" s="57">
        <f>SUM(R51:S51)</f>
        <v>70</v>
      </c>
      <c r="AK51" s="57">
        <f>SUM(T51:U51)</f>
        <v>145</v>
      </c>
      <c r="AL51" s="57">
        <f t="shared" ref="AL51:AL53" si="71">SUM(W51:X51)</f>
        <v>185</v>
      </c>
      <c r="AM51" s="57">
        <f t="shared" si="13"/>
        <v>90</v>
      </c>
      <c r="AN51" s="57">
        <f>SUM(AA51:AB51)</f>
        <v>5</v>
      </c>
      <c r="AO51" s="57">
        <f>SUM(AC51:AD51)</f>
        <v>0</v>
      </c>
    </row>
    <row r="52" spans="2:41" ht="9" customHeight="1" x14ac:dyDescent="0.35">
      <c r="B52" s="151"/>
      <c r="C52" s="27"/>
      <c r="D52" s="27"/>
      <c r="E52" s="27"/>
      <c r="F52" s="27"/>
      <c r="G52" s="27"/>
      <c r="H52" s="27"/>
      <c r="I52" s="27"/>
      <c r="J52" s="60"/>
      <c r="K52" s="60"/>
      <c r="L52" s="39"/>
      <c r="M52" s="27"/>
      <c r="N52" s="35"/>
      <c r="O52" s="35"/>
      <c r="P52" s="35"/>
      <c r="Q52" s="35"/>
      <c r="R52" s="35"/>
      <c r="S52" s="36"/>
      <c r="T52" s="36"/>
      <c r="U52" s="36"/>
      <c r="V52" s="36"/>
      <c r="W52" s="36"/>
      <c r="X52" s="36"/>
      <c r="Y52" s="36"/>
      <c r="Z52" s="36"/>
      <c r="AA52" s="36"/>
      <c r="AB52" s="36"/>
      <c r="AC52" s="36"/>
      <c r="AD52" s="36"/>
      <c r="AE52" s="39"/>
      <c r="AF52" s="40"/>
      <c r="AG52" s="40"/>
      <c r="AH52" s="40"/>
      <c r="AI52" s="35"/>
      <c r="AJ52" s="35"/>
      <c r="AK52" s="35"/>
      <c r="AL52" s="35"/>
      <c r="AM52" s="35"/>
      <c r="AN52" s="35"/>
      <c r="AO52" s="35"/>
    </row>
    <row r="53" spans="2:41" ht="9" customHeight="1" x14ac:dyDescent="0.35">
      <c r="B53" s="135" t="s">
        <v>26</v>
      </c>
      <c r="C53" s="46">
        <f>SUM(C6,C13,C20,C26,C32,C38,C44,C50,C51)</f>
        <v>8535</v>
      </c>
      <c r="D53" s="46">
        <f t="shared" ref="D53:H53" si="72">SUM(D6,D13,D20,D26,D32,D38,D44,D50,D51)</f>
        <v>8025</v>
      </c>
      <c r="E53" s="46">
        <f t="shared" si="72"/>
        <v>8285</v>
      </c>
      <c r="F53" s="46">
        <f t="shared" si="72"/>
        <v>8285</v>
      </c>
      <c r="G53" s="46">
        <f t="shared" si="72"/>
        <v>7760</v>
      </c>
      <c r="H53" s="46">
        <f t="shared" si="72"/>
        <v>7365</v>
      </c>
      <c r="I53" s="46">
        <f>SUM(I6,I13,I20,I26,I32,I38,I44,I50,I51)</f>
        <v>7740</v>
      </c>
      <c r="J53" s="44">
        <f t="shared" si="5"/>
        <v>-5.0902061855670103E-2</v>
      </c>
      <c r="K53" s="44">
        <f t="shared" si="5"/>
        <v>5.0916496945010187E-2</v>
      </c>
      <c r="L53" s="36"/>
      <c r="M53" s="46">
        <f t="shared" ref="M53:AG53" si="73">SUM(M6,M13,M20,M26,M32,M38,M44,M50,M51)</f>
        <v>1735</v>
      </c>
      <c r="N53" s="46">
        <f t="shared" si="73"/>
        <v>1940</v>
      </c>
      <c r="O53" s="46">
        <f t="shared" si="73"/>
        <v>2005</v>
      </c>
      <c r="P53" s="46">
        <f t="shared" si="73"/>
        <v>2065</v>
      </c>
      <c r="Q53" s="46">
        <f t="shared" si="73"/>
        <v>2330</v>
      </c>
      <c r="R53" s="46">
        <f t="shared" si="73"/>
        <v>1885</v>
      </c>
      <c r="S53" s="46">
        <f t="shared" si="73"/>
        <v>2070</v>
      </c>
      <c r="T53" s="46">
        <f t="shared" si="73"/>
        <v>2075</v>
      </c>
      <c r="U53" s="46">
        <f t="shared" si="73"/>
        <v>1945</v>
      </c>
      <c r="V53" s="46">
        <f t="shared" si="73"/>
        <v>2230</v>
      </c>
      <c r="W53" s="46">
        <f t="shared" si="73"/>
        <v>1985</v>
      </c>
      <c r="X53" s="46">
        <f t="shared" si="73"/>
        <v>1945</v>
      </c>
      <c r="Y53" s="46">
        <f t="shared" si="73"/>
        <v>1780</v>
      </c>
      <c r="Z53" s="46">
        <f>SUM(Z6,Z13,Z20,Z26,Z32,Z38,Z44,Z50,Z51)</f>
        <v>2055</v>
      </c>
      <c r="AA53" s="46">
        <f>SUM(AA6,AA13,AA20,AA26,AA32,AA38,AA44,AA50,AA51)</f>
        <v>1945</v>
      </c>
      <c r="AB53" s="46">
        <f>SUM(AB6,AB13,AB20,AB26,AB32,AB38,AB44,AB50,AB51)</f>
        <v>1830</v>
      </c>
      <c r="AC53" s="46">
        <f>SUM(AC6,AC13,AC20,AC26,AC32,AC38,AC44,AC50,AC51)</f>
        <v>1825</v>
      </c>
      <c r="AD53" s="46">
        <f>SUM(AD6,AD13,AD20,AD26,AD32,AD38,AD44,AD50,AD51)</f>
        <v>1775</v>
      </c>
      <c r="AE53" s="39"/>
      <c r="AF53" s="46">
        <f t="shared" si="73"/>
        <v>4350</v>
      </c>
      <c r="AG53" s="46">
        <f t="shared" si="73"/>
        <v>3675</v>
      </c>
      <c r="AH53" s="46">
        <f>SUM(AH6,AH13,AH20,AH26,AH32,AH38,AH44,AH50,AH51)</f>
        <v>4070</v>
      </c>
      <c r="AI53" s="46">
        <f>SUM(AI6,AI13,AI20,AI26,AI32,AI38,AI44,AI50,AI51)</f>
        <v>4175</v>
      </c>
      <c r="AJ53" s="46">
        <f>SUM(AJ6,AJ13,AJ20,AJ26,AJ32,AJ38,AJ44,AJ50,AJ51)</f>
        <v>3955</v>
      </c>
      <c r="AK53" s="46">
        <f>SUM(AK6,AK13,AK20,AK26,AK32,AK38,AK44,AK50,AK51)</f>
        <v>4045</v>
      </c>
      <c r="AL53" s="46">
        <f t="shared" si="71"/>
        <v>3930</v>
      </c>
      <c r="AM53" s="46">
        <f t="shared" si="13"/>
        <v>3835</v>
      </c>
      <c r="AN53" s="46">
        <f>SUM(AA53:AB53)</f>
        <v>3775</v>
      </c>
      <c r="AO53" s="46">
        <f>SUM(AC53:AD53)</f>
        <v>3600</v>
      </c>
    </row>
    <row r="54" spans="2:41" x14ac:dyDescent="0.35">
      <c r="B54" s="49"/>
      <c r="C54" s="61"/>
      <c r="D54" s="61"/>
      <c r="E54" s="61"/>
      <c r="F54" s="61"/>
      <c r="G54" s="61"/>
      <c r="H54" s="61"/>
      <c r="I54" s="61"/>
      <c r="J54" s="26"/>
      <c r="K54" s="26"/>
      <c r="M54" s="61"/>
    </row>
    <row r="55" spans="2:41" ht="9" customHeight="1" x14ac:dyDescent="0.35">
      <c r="B55" s="11"/>
      <c r="C55" s="13"/>
      <c r="D55" s="13"/>
      <c r="E55" s="13"/>
      <c r="F55" s="13"/>
      <c r="G55" s="13"/>
      <c r="H55" s="13"/>
      <c r="I55" s="13"/>
      <c r="J55" s="26"/>
      <c r="K55" s="26"/>
      <c r="M55" s="13"/>
      <c r="N55" s="36"/>
      <c r="O55" s="36"/>
      <c r="P55" s="36"/>
      <c r="Q55" s="36"/>
      <c r="AI55" s="36"/>
      <c r="AJ55" s="36"/>
      <c r="AK55" s="36"/>
      <c r="AL55" s="36"/>
      <c r="AM55" s="36"/>
      <c r="AN55" s="36"/>
      <c r="AO55" s="36"/>
    </row>
    <row r="56" spans="2:41" x14ac:dyDescent="0.35">
      <c r="B56" s="23"/>
      <c r="C56" s="62"/>
      <c r="D56" s="62"/>
      <c r="E56" s="62"/>
      <c r="F56" s="62"/>
      <c r="G56" s="62"/>
      <c r="H56" s="62"/>
      <c r="I56" s="62"/>
      <c r="J56" s="26"/>
      <c r="K56" s="26"/>
      <c r="M56" s="62"/>
    </row>
    <row r="57" spans="2:41" x14ac:dyDescent="0.35">
      <c r="B57" s="23"/>
      <c r="C57" s="62"/>
      <c r="D57" s="62"/>
      <c r="E57" s="62"/>
      <c r="F57" s="62"/>
      <c r="G57" s="62"/>
      <c r="H57" s="62"/>
      <c r="I57" s="62"/>
      <c r="J57" s="26"/>
      <c r="K57" s="26"/>
      <c r="M57" s="62"/>
    </row>
    <row r="58" spans="2:41" x14ac:dyDescent="0.35">
      <c r="B58" s="23"/>
      <c r="C58" s="62"/>
      <c r="D58" s="62"/>
      <c r="E58" s="62"/>
      <c r="F58" s="62"/>
      <c r="G58" s="62"/>
      <c r="H58" s="62"/>
      <c r="I58" s="62"/>
      <c r="J58" s="26"/>
      <c r="K58" s="26"/>
      <c r="M58" s="62"/>
    </row>
    <row r="59" spans="2:41" x14ac:dyDescent="0.35">
      <c r="B59" s="23"/>
      <c r="C59" s="62"/>
      <c r="D59" s="62"/>
      <c r="E59" s="62"/>
      <c r="F59" s="62"/>
      <c r="G59" s="62"/>
      <c r="H59" s="62"/>
      <c r="I59" s="62"/>
      <c r="J59" s="26"/>
      <c r="K59" s="26"/>
      <c r="M59" s="62"/>
    </row>
    <row r="63" spans="2:41" ht="9" customHeight="1" x14ac:dyDescent="0.35">
      <c r="N63" s="36"/>
      <c r="O63" s="36"/>
      <c r="P63" s="36"/>
      <c r="Q63" s="36"/>
      <c r="AI63" s="36"/>
      <c r="AJ63" s="36"/>
      <c r="AK63" s="36"/>
      <c r="AL63" s="36"/>
      <c r="AM63" s="36"/>
      <c r="AN63" s="36"/>
      <c r="AO63" s="36"/>
    </row>
  </sheetData>
  <pageMargins left="0.7" right="0.7" top="0.75" bottom="0.75" header="0.3" footer="0.3"/>
  <pageSetup paperSize="9" scale="22" orientation="portrait" horizontalDpi="4294967293"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42EE3-21D2-40E5-BE39-56A77DE4E9A9}">
  <sheetPr codeName="Sheet20"/>
  <dimension ref="A1:CF66"/>
  <sheetViews>
    <sheetView showGridLines="0" zoomScale="115" workbookViewId="0">
      <pane xSplit="3" ySplit="2" topLeftCell="AI30" activePane="bottomRight" state="frozen"/>
      <selection pane="topRight" activeCell="D1" sqref="D1"/>
      <selection pane="bottomLeft" activeCell="A3" sqref="A3"/>
      <selection pane="bottomRight" activeCell="AK49" sqref="AK49"/>
    </sheetView>
  </sheetViews>
  <sheetFormatPr defaultColWidth="9.46484375" defaultRowHeight="13.9" x14ac:dyDescent="0.4"/>
  <cols>
    <col min="1" max="1" width="38.53125" style="64" bestFit="1" customWidth="1"/>
    <col min="2" max="2" width="27.46484375" style="64" bestFit="1" customWidth="1"/>
    <col min="3" max="8" width="4.53125" style="64" customWidth="1"/>
    <col min="9" max="9" width="5.46484375" style="370" customWidth="1"/>
    <col min="10" max="11" width="5.46484375" style="64" customWidth="1"/>
    <col min="12" max="12" width="9.53125" style="64" customWidth="1"/>
    <col min="13" max="13" width="9.46484375" style="64" customWidth="1"/>
    <col min="14" max="14" width="3" style="64" customWidth="1"/>
    <col min="15" max="15" width="6.53125" style="64" customWidth="1"/>
    <col min="16" max="23" width="6.53125" style="15" customWidth="1"/>
    <col min="24" max="31" width="6.53125" style="104" customWidth="1"/>
    <col min="32" max="32" width="6.53125" style="105" customWidth="1"/>
    <col min="33" max="36" width="6.53125" style="101" customWidth="1"/>
    <col min="37" max="37" width="7.46484375" style="386" customWidth="1"/>
    <col min="38" max="39" width="6.53125" style="104" customWidth="1"/>
    <col min="40" max="40" width="9.46484375" style="225" customWidth="1"/>
    <col min="41" max="41" width="10" style="225" customWidth="1"/>
    <col min="42" max="42" width="7.53125" style="15" customWidth="1"/>
    <col min="43" max="43" width="6.53125" style="15" customWidth="1"/>
    <col min="44" max="50" width="6.53125" style="40" customWidth="1"/>
    <col min="51" max="51" width="6.53125" style="40" bestFit="1" customWidth="1"/>
    <col min="52" max="52" width="6.53125" style="77" bestFit="1" customWidth="1"/>
    <col min="53" max="55" width="6.53125" style="40" bestFit="1" customWidth="1"/>
    <col min="56" max="56" width="9.46484375" style="15" customWidth="1"/>
    <col min="57" max="57" width="10.46484375" style="15" customWidth="1"/>
    <col min="58" max="58" width="9.46484375" style="64"/>
    <col min="59" max="59" width="10" style="40" bestFit="1" customWidth="1"/>
    <col min="60" max="16384" width="9.46484375" style="64"/>
  </cols>
  <sheetData>
    <row r="1" spans="1:61" x14ac:dyDescent="0.4">
      <c r="A1" s="16" t="s">
        <v>127</v>
      </c>
      <c r="B1" s="15"/>
      <c r="C1" s="15"/>
      <c r="D1" s="17"/>
      <c r="E1" s="15"/>
      <c r="F1" s="15"/>
      <c r="G1" s="15"/>
      <c r="H1" s="15"/>
      <c r="I1" s="351"/>
      <c r="J1" s="15"/>
      <c r="K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K1" s="371"/>
      <c r="AL1" s="64"/>
      <c r="AM1" s="64"/>
      <c r="AN1" s="226"/>
      <c r="AO1" s="17"/>
      <c r="AR1" s="63"/>
      <c r="AS1" s="63"/>
      <c r="AT1" s="63"/>
      <c r="AU1" s="63"/>
      <c r="AV1" s="63"/>
      <c r="AW1" s="63"/>
      <c r="AX1" s="63"/>
      <c r="AY1" s="63"/>
      <c r="AZ1" s="182"/>
      <c r="BA1" s="182"/>
      <c r="BB1" s="182"/>
      <c r="BC1" s="182"/>
      <c r="BD1" s="178"/>
      <c r="BE1" s="178"/>
      <c r="BG1" s="63"/>
    </row>
    <row r="2" spans="1:61" ht="20.25" x14ac:dyDescent="0.35">
      <c r="A2" s="122" t="s">
        <v>35</v>
      </c>
      <c r="B2" s="117"/>
      <c r="C2" s="170">
        <v>2013</v>
      </c>
      <c r="D2" s="170">
        <v>2014</v>
      </c>
      <c r="E2" s="170">
        <v>2015</v>
      </c>
      <c r="F2" s="170">
        <v>2016</v>
      </c>
      <c r="G2" s="170">
        <v>2017</v>
      </c>
      <c r="H2" s="170">
        <v>2018</v>
      </c>
      <c r="I2" s="170">
        <v>2019</v>
      </c>
      <c r="J2" s="170" t="s">
        <v>84</v>
      </c>
      <c r="K2" s="170" t="s">
        <v>122</v>
      </c>
      <c r="L2" s="159" t="s">
        <v>86</v>
      </c>
      <c r="M2" s="159" t="s">
        <v>123</v>
      </c>
      <c r="N2" s="162"/>
      <c r="O2" s="414" t="s">
        <v>20</v>
      </c>
      <c r="P2" s="414" t="s">
        <v>34</v>
      </c>
      <c r="Q2" s="414" t="s">
        <v>45</v>
      </c>
      <c r="R2" s="414" t="s">
        <v>46</v>
      </c>
      <c r="S2" s="414" t="s">
        <v>48</v>
      </c>
      <c r="T2" s="414" t="s">
        <v>49</v>
      </c>
      <c r="U2" s="414" t="s">
        <v>53</v>
      </c>
      <c r="V2" s="414" t="s">
        <v>54</v>
      </c>
      <c r="W2" s="414" t="s">
        <v>55</v>
      </c>
      <c r="X2" s="414" t="s">
        <v>56</v>
      </c>
      <c r="Y2" s="414" t="s">
        <v>60</v>
      </c>
      <c r="Z2" s="414" t="s">
        <v>61</v>
      </c>
      <c r="AA2" s="414" t="s">
        <v>62</v>
      </c>
      <c r="AB2" s="414" t="s">
        <v>63</v>
      </c>
      <c r="AC2" s="414" t="s">
        <v>67</v>
      </c>
      <c r="AD2" s="414" t="s">
        <v>70</v>
      </c>
      <c r="AE2" s="414" t="s">
        <v>74</v>
      </c>
      <c r="AF2" s="414" t="s">
        <v>80</v>
      </c>
      <c r="AG2" s="415" t="s">
        <v>82</v>
      </c>
      <c r="AH2" s="415" t="s">
        <v>88</v>
      </c>
      <c r="AI2" s="415" t="s">
        <v>89</v>
      </c>
      <c r="AJ2" s="415" t="s">
        <v>87</v>
      </c>
      <c r="AK2" s="416" t="s">
        <v>90</v>
      </c>
      <c r="AL2" s="414" t="s">
        <v>107</v>
      </c>
      <c r="AM2" s="414" t="s">
        <v>124</v>
      </c>
      <c r="AN2" s="227" t="s">
        <v>125</v>
      </c>
      <c r="AO2" s="228" t="s">
        <v>126</v>
      </c>
      <c r="AP2" s="162"/>
      <c r="AQ2" s="170" t="s">
        <v>39</v>
      </c>
      <c r="AR2" s="170" t="s">
        <v>40</v>
      </c>
      <c r="AS2" s="170" t="s">
        <v>47</v>
      </c>
      <c r="AT2" s="170" t="s">
        <v>50</v>
      </c>
      <c r="AU2" s="170" t="s">
        <v>57</v>
      </c>
      <c r="AV2" s="170" t="s">
        <v>59</v>
      </c>
      <c r="AW2" s="170" t="s">
        <v>64</v>
      </c>
      <c r="AX2" s="170" t="s">
        <v>66</v>
      </c>
      <c r="AY2" s="170" t="s">
        <v>71</v>
      </c>
      <c r="AZ2" s="170" t="s">
        <v>81</v>
      </c>
      <c r="BA2" s="183" t="s">
        <v>93</v>
      </c>
      <c r="BB2" s="183" t="s">
        <v>94</v>
      </c>
      <c r="BC2" s="183" t="s">
        <v>109</v>
      </c>
      <c r="BD2" s="173" t="s">
        <v>113</v>
      </c>
      <c r="BE2" s="173" t="s">
        <v>114</v>
      </c>
      <c r="BF2" s="175"/>
      <c r="BG2" s="176" t="s">
        <v>69</v>
      </c>
      <c r="BH2" s="267"/>
      <c r="BI2" s="21"/>
    </row>
    <row r="3" spans="1:61" ht="13.5" x14ac:dyDescent="0.35">
      <c r="A3" s="118" t="s">
        <v>33</v>
      </c>
      <c r="B3" s="119"/>
      <c r="C3" s="119"/>
      <c r="D3" s="119"/>
      <c r="E3" s="119"/>
      <c r="F3" s="119"/>
      <c r="G3" s="119"/>
      <c r="H3" s="119"/>
      <c r="I3" s="352"/>
      <c r="J3" s="165"/>
      <c r="K3" s="165"/>
      <c r="N3" s="160"/>
      <c r="P3" s="120"/>
      <c r="Q3" s="120"/>
      <c r="R3" s="120"/>
      <c r="S3" s="120"/>
      <c r="T3" s="120"/>
      <c r="U3" s="120"/>
      <c r="V3" s="120"/>
      <c r="W3" s="120"/>
      <c r="X3" s="121"/>
      <c r="Y3" s="121"/>
      <c r="Z3" s="121"/>
      <c r="AA3" s="121"/>
      <c r="AB3" s="121"/>
      <c r="AC3" s="121"/>
      <c r="AD3" s="121"/>
      <c r="AE3" s="121"/>
      <c r="AF3" s="121"/>
      <c r="AG3" s="372"/>
      <c r="AH3" s="372"/>
      <c r="AI3" s="372"/>
      <c r="AJ3" s="372"/>
      <c r="AK3" s="373"/>
      <c r="AL3" s="64"/>
      <c r="AM3" s="64"/>
      <c r="AN3" s="229"/>
      <c r="AP3" s="161"/>
      <c r="AQ3" s="120"/>
      <c r="AR3" s="117"/>
      <c r="AS3" s="117"/>
      <c r="AT3" s="117"/>
      <c r="AU3" s="117"/>
      <c r="AV3" s="117"/>
      <c r="AW3" s="117"/>
      <c r="AX3" s="117"/>
      <c r="AY3" s="117"/>
      <c r="AZ3" s="117"/>
      <c r="BA3" s="117"/>
      <c r="BB3" s="117"/>
      <c r="BC3" s="117"/>
      <c r="BD3" s="179"/>
      <c r="BE3" s="179"/>
      <c r="BG3" s="12"/>
    </row>
    <row r="4" spans="1:61" ht="13.5" x14ac:dyDescent="0.35">
      <c r="A4" s="122" t="s">
        <v>24</v>
      </c>
      <c r="B4" s="65"/>
      <c r="C4" s="65">
        <v>6060</v>
      </c>
      <c r="D4" s="65">
        <v>4865</v>
      </c>
      <c r="E4" s="65">
        <v>6155</v>
      </c>
      <c r="F4" s="65">
        <v>6030</v>
      </c>
      <c r="G4" s="65">
        <v>6125</v>
      </c>
      <c r="H4" s="65">
        <v>6125</v>
      </c>
      <c r="I4" s="353">
        <f t="shared" ref="I4:K4" si="0">SUM(I5:I9)</f>
        <v>6094.3589204313412</v>
      </c>
      <c r="J4" s="65">
        <f t="shared" si="0"/>
        <v>4776.6170669337807</v>
      </c>
      <c r="K4" s="65">
        <f t="shared" si="0"/>
        <v>5772.4805510682472</v>
      </c>
      <c r="L4" s="66">
        <f>IF(ISERROR(J4/I4),"N/A",IF(I4&lt;0,"N/A",IF(J4&lt;0,"N/A",IF(J4/I4-1&gt;300%,"&gt;±300%",IF(J4/I4-1&lt;-300%,"&gt;±300%",J4/I4-1)))))</f>
        <v>-0.21622321079249707</v>
      </c>
      <c r="M4" s="66">
        <f>IF(ISERROR(K4/J4),"N/A",IF(J4&lt;0,"N/A",IF(K4&lt;0,"N/A",IF(K4/J4-1&gt;300%,"&gt;±300%",IF(K4/J4-1&lt;-300%,"&gt;±300%",K4/J4-1)))))</f>
        <v>0.20848719296096596</v>
      </c>
      <c r="N4" s="76"/>
      <c r="O4" s="65">
        <v>1315</v>
      </c>
      <c r="P4" s="65">
        <v>1415</v>
      </c>
      <c r="Q4" s="65">
        <v>1360</v>
      </c>
      <c r="R4" s="65">
        <v>1545</v>
      </c>
      <c r="S4" s="65">
        <v>1655</v>
      </c>
      <c r="T4" s="65">
        <v>1615</v>
      </c>
      <c r="U4" s="65">
        <v>1270</v>
      </c>
      <c r="V4" s="65">
        <v>1650</v>
      </c>
      <c r="W4" s="65">
        <v>1620</v>
      </c>
      <c r="X4" s="65">
        <v>1490</v>
      </c>
      <c r="Y4" s="65">
        <v>1425</v>
      </c>
      <c r="Z4" s="65">
        <v>1555</v>
      </c>
      <c r="AA4" s="65">
        <v>1565</v>
      </c>
      <c r="AB4" s="65">
        <v>1580</v>
      </c>
      <c r="AC4" s="65">
        <v>1300</v>
      </c>
      <c r="AD4" s="65">
        <v>1605</v>
      </c>
      <c r="AE4" s="65">
        <v>1665</v>
      </c>
      <c r="AF4" s="65">
        <v>1565</v>
      </c>
      <c r="AG4" s="359">
        <f t="shared" ref="AG4:AL4" si="1">SUM(AG5:AG9)</f>
        <v>1319.6205365156379</v>
      </c>
      <c r="AH4" s="359">
        <f t="shared" si="1"/>
        <v>1665.028070181314</v>
      </c>
      <c r="AI4" s="359">
        <f t="shared" si="1"/>
        <v>1530.3862140539775</v>
      </c>
      <c r="AJ4" s="359">
        <f t="shared" si="1"/>
        <v>1579.3240996804104</v>
      </c>
      <c r="AK4" s="359">
        <f t="shared" si="1"/>
        <v>1242.500624152083</v>
      </c>
      <c r="AL4" s="359">
        <f t="shared" si="1"/>
        <v>937.87262721651837</v>
      </c>
      <c r="AM4" s="359">
        <f t="shared" ref="AM4" si="2">SUM(AM5:AM9)</f>
        <v>1492.9898067422994</v>
      </c>
      <c r="AN4" s="66">
        <f>IF(ISERROR(AM4/AI4),"N/A",IF(AI4&lt;0,"N/A",IF(AM4&lt;0,"N/A",IF(AM4/AI4-1&gt;300%,"&gt;±300%",IF(AM4/AI4-1&lt;-300%,"&gt;±300%",AM4/AI4-1)))))</f>
        <v>-2.4435927982267569E-2</v>
      </c>
      <c r="AO4" s="66">
        <f>IF(ISERROR(AM4/AL4),"N/A",IF(AL4&lt;0,"N/A",IF(AM4&lt;0,"N/A",IF(AM4/AL4-1&gt;300%,"&gt;±300%",IF(AM4/AL4-1&lt;-300%,"&gt;±300%",AM4/AL4-1)))))</f>
        <v>0.59188973365529951</v>
      </c>
      <c r="AP4" s="92"/>
      <c r="AQ4" s="65">
        <f t="shared" ref="AQ4:AR4" si="3">SUM(AQ5:AQ9)</f>
        <v>2135</v>
      </c>
      <c r="AR4" s="65">
        <f t="shared" si="3"/>
        <v>2730</v>
      </c>
      <c r="AS4" s="65">
        <f t="shared" ref="AS4:AS10" si="4">SUM(Q4:R4)</f>
        <v>2905</v>
      </c>
      <c r="AT4" s="65">
        <f t="shared" ref="AT4:AT10" si="5">SUM(S4:T4)</f>
        <v>3270</v>
      </c>
      <c r="AU4" s="65">
        <f t="shared" ref="AU4:AU10" si="6">SUM(U4:V4)</f>
        <v>2920</v>
      </c>
      <c r="AV4" s="65">
        <f t="shared" ref="AV4:AV10" si="7">SUM(W4:X4)</f>
        <v>3110</v>
      </c>
      <c r="AW4" s="65">
        <f t="shared" ref="AW4:AW10" si="8">SUM(Y4:Z4)</f>
        <v>2980</v>
      </c>
      <c r="AX4" s="65">
        <f t="shared" ref="AX4:AX11" si="9">SUM(AA4:AB4)</f>
        <v>3145</v>
      </c>
      <c r="AY4" s="65">
        <f t="shared" ref="AY4:AY11" si="10">SUM(AC4:AD4)</f>
        <v>2905</v>
      </c>
      <c r="AZ4" s="65">
        <f t="shared" ref="AZ4:AZ11" si="11">SUM(AE4:AF4)</f>
        <v>3230</v>
      </c>
      <c r="BA4" s="65">
        <f t="shared" ref="BA4:BA11" si="12">SUM(AG4:AH4)</f>
        <v>2984.6486066969519</v>
      </c>
      <c r="BB4" s="65">
        <f t="shared" ref="BB4:BB11" si="13">SUM(AI4:AJ4)</f>
        <v>3109.7103137343879</v>
      </c>
      <c r="BC4" s="65">
        <f t="shared" ref="BC4:BC11" si="14">SUM(AK4:AL4)</f>
        <v>2180.3732513686014</v>
      </c>
      <c r="BD4" s="66">
        <f>IF(ISERROR(BC4/BA4),"N/A",IF(BA4&lt;0,"N/A",IF(BC4&lt;0,"N/A",IF(BC4/BA4-1&gt;300%,"&gt;±300%",IF(BC4/BA4-1&lt;-300%,"&gt;±300%",BC4/BA4-1)))))</f>
        <v>-0.26947070201956713</v>
      </c>
      <c r="BE4" s="66">
        <f>IF(ISERROR(BC4/BB4),"N/A",IF(BB4&lt;0,"N/A",IF(BC4&lt;0,"N/A",IF(BC4/BB4-1&gt;300%,"&gt;±300%",IF(BC4/BB4-1&lt;-300%,"&gt;±300%",BC4/BB4-1)))))</f>
        <v>-0.29885004344657573</v>
      </c>
      <c r="BF4" s="78"/>
      <c r="BG4" s="9">
        <f>SUM(AJ4:AM4)</f>
        <v>5252.6871577913107</v>
      </c>
      <c r="BH4" s="78"/>
    </row>
    <row r="5" spans="1:61" ht="13.5" x14ac:dyDescent="0.35">
      <c r="A5" s="108"/>
      <c r="B5" s="108" t="s">
        <v>0</v>
      </c>
      <c r="C5" s="67">
        <v>4345</v>
      </c>
      <c r="D5" s="67">
        <v>3125</v>
      </c>
      <c r="E5" s="67">
        <v>4475</v>
      </c>
      <c r="F5" s="67">
        <v>4250</v>
      </c>
      <c r="G5" s="67">
        <v>4380</v>
      </c>
      <c r="H5" s="67">
        <v>4470</v>
      </c>
      <c r="I5" s="354">
        <v>4402.1100105325604</v>
      </c>
      <c r="J5" s="354">
        <v>3100.2531890637638</v>
      </c>
      <c r="K5" s="354">
        <v>4091.8468321845921</v>
      </c>
      <c r="L5" s="68">
        <f>IF(ISERROR(J5/I5),"N/A",IF(I5&lt;0,"N/A",IF(J5&lt;0,"N/A",IF(J5/I5-1&gt;300%,"&gt;±300%",IF(J5/I5-1&lt;-300%,"&gt;±300%",J5/I5-1)))))</f>
        <v>-0.29573473137971396</v>
      </c>
      <c r="M5" s="68">
        <f>IF(ISERROR(K5/J5),"N/A",IF(J5&lt;0,"N/A",IF(K5&lt;0,"N/A",IF(K5/J5-1&gt;300%,"&gt;±300%",IF(K5/J5-1&lt;-300%,"&gt;±300%",K5/J5-1)))))</f>
        <v>0.31984279433005813</v>
      </c>
      <c r="N5" s="76"/>
      <c r="O5" s="69">
        <v>870</v>
      </c>
      <c r="P5" s="69">
        <v>980</v>
      </c>
      <c r="Q5" s="69">
        <v>940</v>
      </c>
      <c r="R5" s="69">
        <v>1130</v>
      </c>
      <c r="S5" s="69">
        <v>1215</v>
      </c>
      <c r="T5" s="69">
        <v>1195</v>
      </c>
      <c r="U5" s="69">
        <v>810</v>
      </c>
      <c r="V5" s="69">
        <v>1200</v>
      </c>
      <c r="W5" s="69">
        <v>1180</v>
      </c>
      <c r="X5" s="69">
        <v>1065</v>
      </c>
      <c r="Y5" s="69">
        <v>1030</v>
      </c>
      <c r="Z5" s="69">
        <v>1095</v>
      </c>
      <c r="AA5" s="69">
        <v>1140</v>
      </c>
      <c r="AB5" s="69">
        <v>1110</v>
      </c>
      <c r="AC5" s="69">
        <v>915</v>
      </c>
      <c r="AD5" s="69">
        <v>1160</v>
      </c>
      <c r="AE5" s="69">
        <v>1230</v>
      </c>
      <c r="AF5" s="69">
        <v>1170</v>
      </c>
      <c r="AG5" s="374">
        <v>873.58090000000004</v>
      </c>
      <c r="AH5" s="374">
        <v>1217.8928925173229</v>
      </c>
      <c r="AI5" s="374">
        <v>1121.5681650346457</v>
      </c>
      <c r="AJ5" s="374">
        <v>1189.0680529805909</v>
      </c>
      <c r="AK5" s="374">
        <v>831.92821893552002</v>
      </c>
      <c r="AL5" s="374">
        <v>514.22572045175434</v>
      </c>
      <c r="AM5" s="374">
        <v>1055.5873744776522</v>
      </c>
      <c r="AN5" s="68">
        <f>IF(ISERROR(AM5/AI5),"N/A",IF(AI5&lt;0,"N/A",IF(AM5&lt;0,"N/A",IF(AM5/AI5-1&gt;300%,"&gt;±300%",IF(AM5/AI5-1&lt;-300%,"&gt;±300%",AM5/AI5-1)))))</f>
        <v>-5.8829050800452531E-2</v>
      </c>
      <c r="AO5" s="68">
        <f t="shared" ref="AO5:AO11" si="15">IF(ISERROR(AM5/AL5),"N/A",IF(AL5&lt;0,"N/A",IF(AM5&lt;0,"N/A",IF(AM5/AL5-1&gt;300%,"&gt;±300%",IF(AM5/AL5-1&lt;-300%,"&gt;±300%",AM5/AL5-1)))))</f>
        <v>1.0527704712053381</v>
      </c>
      <c r="AP5" s="92"/>
      <c r="AQ5" s="69">
        <f t="shared" ref="AQ5:AQ10" si="16">D5-AR5</f>
        <v>1275</v>
      </c>
      <c r="AR5" s="69">
        <f>SUM(O5:P5)</f>
        <v>1850</v>
      </c>
      <c r="AS5" s="69">
        <f t="shared" si="4"/>
        <v>2070</v>
      </c>
      <c r="AT5" s="69">
        <f t="shared" si="5"/>
        <v>2410</v>
      </c>
      <c r="AU5" s="69">
        <f t="shared" si="6"/>
        <v>2010</v>
      </c>
      <c r="AV5" s="69">
        <f t="shared" si="7"/>
        <v>2245</v>
      </c>
      <c r="AW5" s="69">
        <f t="shared" si="8"/>
        <v>2125</v>
      </c>
      <c r="AX5" s="69">
        <f t="shared" si="9"/>
        <v>2250</v>
      </c>
      <c r="AY5" s="69">
        <f t="shared" si="10"/>
        <v>2075</v>
      </c>
      <c r="AZ5" s="69">
        <f t="shared" si="11"/>
        <v>2400</v>
      </c>
      <c r="BA5" s="69">
        <f t="shared" si="12"/>
        <v>2091.4737925173231</v>
      </c>
      <c r="BB5" s="69">
        <f t="shared" si="13"/>
        <v>2310.6362180152364</v>
      </c>
      <c r="BC5" s="69">
        <f t="shared" si="14"/>
        <v>1346.1539393872745</v>
      </c>
      <c r="BD5" s="68">
        <f t="shared" ref="BD5:BD11" si="17">IF(ISERROR(BC5/BA5),"N/A",IF(BA5&lt;0,"N/A",IF(BC5&lt;0,"N/A",IF(BC5/BA5-1&gt;300%,"&gt;±300%",IF(BC5/BA5-1&lt;-300%,"&gt;±300%",BC5/BA5-1)))))</f>
        <v>-0.35636107695759012</v>
      </c>
      <c r="BE5" s="68">
        <f t="shared" ref="BE5:BE11" si="18">IF(ISERROR(BC5/BB5),"N/A",IF(BB5&lt;0,"N/A",IF(BC5&lt;0,"N/A",IF(BC5/BB5-1&gt;300%,"&gt;±300%",IF(BC5/BB5-1&lt;-300%,"&gt;±300%",BC5/BB5-1)))))</f>
        <v>-0.41740983332132731</v>
      </c>
      <c r="BF5" s="78"/>
      <c r="BG5" s="13">
        <f t="shared" ref="BG5:BG11" si="19">SUM(AJ5:AM5)</f>
        <v>3590.8093668455172</v>
      </c>
      <c r="BH5" s="78"/>
    </row>
    <row r="6" spans="1:61" ht="13.5" x14ac:dyDescent="0.35">
      <c r="A6" s="108"/>
      <c r="B6" s="108" t="s">
        <v>8</v>
      </c>
      <c r="C6" s="67">
        <v>405</v>
      </c>
      <c r="D6" s="67">
        <v>405</v>
      </c>
      <c r="E6" s="67">
        <v>405</v>
      </c>
      <c r="F6" s="67">
        <v>490</v>
      </c>
      <c r="G6" s="67">
        <v>480</v>
      </c>
      <c r="H6" s="67">
        <v>465</v>
      </c>
      <c r="I6" s="354">
        <v>455.12139999999999</v>
      </c>
      <c r="J6" s="354">
        <v>471.68130758843995</v>
      </c>
      <c r="K6" s="354">
        <v>462.99270233734575</v>
      </c>
      <c r="L6" s="68">
        <f t="shared" ref="L6:L9" si="20">IF(ISERROR(J6/I6),"N/A",IF(I6&lt;0,"N/A",IF(J6&lt;0,"N/A",IF(J6/I6-1&gt;300%,"&gt;±300%",IF(J6/I6-1&lt;-300%,"&gt;±300%",J6/I6-1)))))</f>
        <v>3.6385693110541295E-2</v>
      </c>
      <c r="M6" s="68">
        <f t="shared" ref="M6:M11" si="21">IF(ISERROR(K6/J6),"N/A",IF(J6&lt;0,"N/A",IF(K6&lt;0,"N/A",IF(K6/J6-1&gt;300%,"&gt;±300%",IF(K6/J6-1&lt;-300%,"&gt;±300%",K6/J6-1)))))</f>
        <v>-1.8420499416261227E-2</v>
      </c>
      <c r="N6" s="76"/>
      <c r="O6" s="69">
        <v>95</v>
      </c>
      <c r="P6" s="69">
        <v>95</v>
      </c>
      <c r="Q6" s="69">
        <v>95</v>
      </c>
      <c r="R6" s="69">
        <v>80</v>
      </c>
      <c r="S6" s="69">
        <v>115</v>
      </c>
      <c r="T6" s="69">
        <v>110</v>
      </c>
      <c r="U6" s="69">
        <v>130</v>
      </c>
      <c r="V6" s="69">
        <v>120</v>
      </c>
      <c r="W6" s="69">
        <v>120</v>
      </c>
      <c r="X6" s="69">
        <v>120</v>
      </c>
      <c r="Y6" s="69">
        <v>115</v>
      </c>
      <c r="Z6" s="69">
        <v>125</v>
      </c>
      <c r="AA6" s="69">
        <v>100</v>
      </c>
      <c r="AB6" s="69">
        <v>140</v>
      </c>
      <c r="AC6" s="69">
        <v>115</v>
      </c>
      <c r="AD6" s="69">
        <v>115</v>
      </c>
      <c r="AE6" s="69">
        <v>120</v>
      </c>
      <c r="AF6" s="69">
        <v>120</v>
      </c>
      <c r="AG6" s="374">
        <v>112.5951</v>
      </c>
      <c r="AH6" s="374">
        <v>120.17643999999999</v>
      </c>
      <c r="AI6" s="374">
        <v>116.44999999999999</v>
      </c>
      <c r="AJ6" s="374">
        <v>105.89986</v>
      </c>
      <c r="AK6" s="374">
        <v>118.19716</v>
      </c>
      <c r="AL6" s="374">
        <v>116.6964</v>
      </c>
      <c r="AM6" s="374">
        <v>121.34806390637611</v>
      </c>
      <c r="AN6" s="68">
        <f t="shared" ref="AN6:AN11" si="22">IF(ISERROR(AM6/AI6),"N/A",IF(AI6&lt;0,"N/A",IF(AM6&lt;0,"N/A",IF(AM6/AI6-1&gt;300%,"&gt;±300%",IF(AM6/AI6-1&lt;-300%,"&gt;±300%",AM6/AI6-1)))))</f>
        <v>4.2061519161667116E-2</v>
      </c>
      <c r="AO6" s="68">
        <f t="shared" si="15"/>
        <v>3.9861245988531913E-2</v>
      </c>
      <c r="AP6" s="92"/>
      <c r="AQ6" s="69">
        <f t="shared" si="16"/>
        <v>215</v>
      </c>
      <c r="AR6" s="69">
        <f t="shared" ref="AR6:AR10" si="23">SUM(O6:P6)</f>
        <v>190</v>
      </c>
      <c r="AS6" s="69">
        <f t="shared" si="4"/>
        <v>175</v>
      </c>
      <c r="AT6" s="69">
        <f t="shared" si="5"/>
        <v>225</v>
      </c>
      <c r="AU6" s="69">
        <f t="shared" si="6"/>
        <v>250</v>
      </c>
      <c r="AV6" s="69">
        <f t="shared" si="7"/>
        <v>240</v>
      </c>
      <c r="AW6" s="69">
        <f t="shared" si="8"/>
        <v>240</v>
      </c>
      <c r="AX6" s="69">
        <f t="shared" si="9"/>
        <v>240</v>
      </c>
      <c r="AY6" s="69">
        <f t="shared" si="10"/>
        <v>230</v>
      </c>
      <c r="AZ6" s="69">
        <f t="shared" si="11"/>
        <v>240</v>
      </c>
      <c r="BA6" s="69">
        <f t="shared" si="12"/>
        <v>232.77153999999999</v>
      </c>
      <c r="BB6" s="69">
        <f t="shared" si="13"/>
        <v>222.34985999999998</v>
      </c>
      <c r="BC6" s="69">
        <f t="shared" si="14"/>
        <v>234.89355999999998</v>
      </c>
      <c r="BD6" s="68">
        <f t="shared" si="17"/>
        <v>9.1163206636000194E-3</v>
      </c>
      <c r="BE6" s="68">
        <f t="shared" si="18"/>
        <v>5.6414247348750335E-2</v>
      </c>
      <c r="BF6" s="78"/>
      <c r="BG6" s="13">
        <f t="shared" si="19"/>
        <v>462.1414839063761</v>
      </c>
      <c r="BH6" s="78"/>
    </row>
    <row r="7" spans="1:61" ht="13.5" x14ac:dyDescent="0.35">
      <c r="A7" s="108"/>
      <c r="B7" s="108" t="s">
        <v>15</v>
      </c>
      <c r="C7" s="67">
        <v>355</v>
      </c>
      <c r="D7" s="67">
        <v>395</v>
      </c>
      <c r="E7" s="67">
        <v>365</v>
      </c>
      <c r="F7" s="67">
        <v>390</v>
      </c>
      <c r="G7" s="67">
        <v>360</v>
      </c>
      <c r="H7" s="67">
        <v>345</v>
      </c>
      <c r="I7" s="354">
        <v>356.3391414125814</v>
      </c>
      <c r="J7" s="354">
        <v>352.05639888368216</v>
      </c>
      <c r="K7" s="354">
        <v>368.53261630636723</v>
      </c>
      <c r="L7" s="68">
        <f t="shared" si="20"/>
        <v>-1.201872607068033E-2</v>
      </c>
      <c r="M7" s="68">
        <f t="shared" si="21"/>
        <v>4.679993738198962E-2</v>
      </c>
      <c r="N7" s="76"/>
      <c r="O7" s="69">
        <v>105</v>
      </c>
      <c r="P7" s="69">
        <v>115</v>
      </c>
      <c r="Q7" s="69">
        <v>100</v>
      </c>
      <c r="R7" s="69">
        <v>100</v>
      </c>
      <c r="S7" s="69">
        <v>90</v>
      </c>
      <c r="T7" s="69">
        <v>100</v>
      </c>
      <c r="U7" s="69">
        <v>100</v>
      </c>
      <c r="V7" s="69">
        <v>105</v>
      </c>
      <c r="W7" s="69">
        <v>100</v>
      </c>
      <c r="X7" s="69">
        <v>85</v>
      </c>
      <c r="Y7" s="69">
        <v>95</v>
      </c>
      <c r="Z7" s="69">
        <v>85</v>
      </c>
      <c r="AA7" s="69">
        <v>95</v>
      </c>
      <c r="AB7" s="69">
        <v>95</v>
      </c>
      <c r="AC7" s="69">
        <v>90</v>
      </c>
      <c r="AD7" s="69">
        <v>85</v>
      </c>
      <c r="AE7" s="69">
        <v>90</v>
      </c>
      <c r="AF7" s="69">
        <v>90</v>
      </c>
      <c r="AG7" s="374">
        <v>85.149501412581387</v>
      </c>
      <c r="AH7" s="374">
        <v>98.594069999999988</v>
      </c>
      <c r="AI7" s="374">
        <v>78.519019999999998</v>
      </c>
      <c r="AJ7" s="374">
        <v>94.076549999999997</v>
      </c>
      <c r="AK7" s="374">
        <v>97.680180000000007</v>
      </c>
      <c r="AL7" s="374">
        <v>86.719259999999991</v>
      </c>
      <c r="AM7" s="374">
        <v>70.483859999999993</v>
      </c>
      <c r="AN7" s="68">
        <f t="shared" si="22"/>
        <v>-0.10233393132008017</v>
      </c>
      <c r="AO7" s="68">
        <f t="shared" si="15"/>
        <v>-0.18721792598322451</v>
      </c>
      <c r="AP7" s="92"/>
      <c r="AQ7" s="69">
        <f t="shared" si="16"/>
        <v>175</v>
      </c>
      <c r="AR7" s="69">
        <f t="shared" si="23"/>
        <v>220</v>
      </c>
      <c r="AS7" s="69">
        <f t="shared" si="4"/>
        <v>200</v>
      </c>
      <c r="AT7" s="69">
        <f t="shared" si="5"/>
        <v>190</v>
      </c>
      <c r="AU7" s="69">
        <f t="shared" si="6"/>
        <v>205</v>
      </c>
      <c r="AV7" s="69">
        <f t="shared" si="7"/>
        <v>185</v>
      </c>
      <c r="AW7" s="69">
        <f t="shared" si="8"/>
        <v>180</v>
      </c>
      <c r="AX7" s="69">
        <f t="shared" si="9"/>
        <v>190</v>
      </c>
      <c r="AY7" s="69">
        <f t="shared" si="10"/>
        <v>175</v>
      </c>
      <c r="AZ7" s="69">
        <f t="shared" si="11"/>
        <v>180</v>
      </c>
      <c r="BA7" s="69">
        <f t="shared" si="12"/>
        <v>183.74357141258139</v>
      </c>
      <c r="BB7" s="69">
        <f t="shared" si="13"/>
        <v>172.59557000000001</v>
      </c>
      <c r="BC7" s="69">
        <f t="shared" si="14"/>
        <v>184.39944</v>
      </c>
      <c r="BD7" s="68">
        <f t="shared" si="17"/>
        <v>3.5694777366981345E-3</v>
      </c>
      <c r="BE7" s="68">
        <f t="shared" si="18"/>
        <v>6.8390341652453612E-2</v>
      </c>
      <c r="BF7" s="78"/>
      <c r="BG7" s="13">
        <f t="shared" si="19"/>
        <v>348.95985000000002</v>
      </c>
      <c r="BH7" s="78"/>
    </row>
    <row r="8" spans="1:61" ht="13.5" x14ac:dyDescent="0.35">
      <c r="A8" s="108"/>
      <c r="B8" s="108" t="s">
        <v>1</v>
      </c>
      <c r="C8" s="67">
        <v>740</v>
      </c>
      <c r="D8" s="67">
        <v>740</v>
      </c>
      <c r="E8" s="67">
        <v>710</v>
      </c>
      <c r="F8" s="67">
        <v>715</v>
      </c>
      <c r="G8" s="67">
        <v>720</v>
      </c>
      <c r="H8" s="67">
        <v>665</v>
      </c>
      <c r="I8" s="354">
        <v>716.37891437287317</v>
      </c>
      <c r="J8" s="354">
        <v>671.61694974324416</v>
      </c>
      <c r="K8" s="354">
        <v>681.86635595039081</v>
      </c>
      <c r="L8" s="68">
        <f t="shared" si="20"/>
        <v>-6.2483643406526235E-2</v>
      </c>
      <c r="M8" s="68">
        <f t="shared" si="21"/>
        <v>1.5260791454213551E-2</v>
      </c>
      <c r="N8" s="76"/>
      <c r="O8" s="69">
        <v>200</v>
      </c>
      <c r="P8" s="69">
        <v>175</v>
      </c>
      <c r="Q8" s="69">
        <v>180</v>
      </c>
      <c r="R8" s="69">
        <v>190</v>
      </c>
      <c r="S8" s="69">
        <v>190</v>
      </c>
      <c r="T8" s="69">
        <v>160</v>
      </c>
      <c r="U8" s="69">
        <v>190</v>
      </c>
      <c r="V8" s="69">
        <v>180</v>
      </c>
      <c r="W8" s="69">
        <v>175</v>
      </c>
      <c r="X8" s="69">
        <v>170</v>
      </c>
      <c r="Y8" s="69">
        <v>140</v>
      </c>
      <c r="Z8" s="69">
        <v>205</v>
      </c>
      <c r="AA8" s="69">
        <v>185</v>
      </c>
      <c r="AB8" s="69">
        <v>190</v>
      </c>
      <c r="AC8" s="69">
        <v>140</v>
      </c>
      <c r="AD8" s="69">
        <v>200</v>
      </c>
      <c r="AE8" s="69">
        <v>180</v>
      </c>
      <c r="AF8" s="69">
        <v>145</v>
      </c>
      <c r="AG8" s="374">
        <v>204</v>
      </c>
      <c r="AH8" s="374">
        <v>188.79226177563464</v>
      </c>
      <c r="AI8" s="374">
        <v>174.19652661717544</v>
      </c>
      <c r="AJ8" s="374">
        <v>149.39012598006315</v>
      </c>
      <c r="AK8" s="374">
        <v>150</v>
      </c>
      <c r="AL8" s="374">
        <v>176.26161978170109</v>
      </c>
      <c r="AM8" s="374">
        <v>199.98438149110794</v>
      </c>
      <c r="AN8" s="68">
        <f t="shared" si="22"/>
        <v>0.14803885803421002</v>
      </c>
      <c r="AO8" s="68">
        <f t="shared" si="15"/>
        <v>0.13458835643736489</v>
      </c>
      <c r="AP8" s="92"/>
      <c r="AQ8" s="69">
        <f t="shared" si="16"/>
        <v>365</v>
      </c>
      <c r="AR8" s="69">
        <f t="shared" si="23"/>
        <v>375</v>
      </c>
      <c r="AS8" s="69">
        <f t="shared" si="4"/>
        <v>370</v>
      </c>
      <c r="AT8" s="69">
        <f t="shared" si="5"/>
        <v>350</v>
      </c>
      <c r="AU8" s="69">
        <f t="shared" si="6"/>
        <v>370</v>
      </c>
      <c r="AV8" s="69">
        <f t="shared" si="7"/>
        <v>345</v>
      </c>
      <c r="AW8" s="69">
        <f t="shared" si="8"/>
        <v>345</v>
      </c>
      <c r="AX8" s="69">
        <f t="shared" si="9"/>
        <v>375</v>
      </c>
      <c r="AY8" s="69">
        <f t="shared" si="10"/>
        <v>340</v>
      </c>
      <c r="AZ8" s="69">
        <f t="shared" si="11"/>
        <v>325</v>
      </c>
      <c r="BA8" s="69">
        <f t="shared" si="12"/>
        <v>392.79226177563464</v>
      </c>
      <c r="BB8" s="69">
        <f t="shared" si="13"/>
        <v>323.58665259723858</v>
      </c>
      <c r="BC8" s="69">
        <f t="shared" si="14"/>
        <v>326.26161978170109</v>
      </c>
      <c r="BD8" s="68">
        <f t="shared" si="17"/>
        <v>-0.16937869827979524</v>
      </c>
      <c r="BE8" s="68">
        <f t="shared" si="18"/>
        <v>8.2666178069834562E-3</v>
      </c>
      <c r="BF8" s="78"/>
      <c r="BG8" s="13">
        <f t="shared" si="19"/>
        <v>675.63612725287214</v>
      </c>
      <c r="BH8" s="78"/>
    </row>
    <row r="9" spans="1:61" ht="13.5" x14ac:dyDescent="0.35">
      <c r="A9" s="73"/>
      <c r="B9" s="70" t="s">
        <v>2</v>
      </c>
      <c r="C9" s="70">
        <v>215</v>
      </c>
      <c r="D9" s="70">
        <v>200</v>
      </c>
      <c r="E9" s="70">
        <v>200</v>
      </c>
      <c r="F9" s="70">
        <v>185</v>
      </c>
      <c r="G9" s="70">
        <v>185</v>
      </c>
      <c r="H9" s="70">
        <v>180</v>
      </c>
      <c r="I9" s="355">
        <v>164.40945411332569</v>
      </c>
      <c r="J9" s="355">
        <v>181.0092216546509</v>
      </c>
      <c r="K9" s="355">
        <v>167.2420442895509</v>
      </c>
      <c r="L9" s="71">
        <f t="shared" si="20"/>
        <v>0.10096601579786979</v>
      </c>
      <c r="M9" s="71">
        <f t="shared" si="21"/>
        <v>-7.6057878373547827E-2</v>
      </c>
      <c r="N9" s="76"/>
      <c r="O9" s="70">
        <v>45</v>
      </c>
      <c r="P9" s="70">
        <v>50</v>
      </c>
      <c r="Q9" s="70">
        <v>45</v>
      </c>
      <c r="R9" s="70">
        <v>45</v>
      </c>
      <c r="S9" s="70">
        <v>45</v>
      </c>
      <c r="T9" s="70">
        <v>50</v>
      </c>
      <c r="U9" s="70">
        <v>40</v>
      </c>
      <c r="V9" s="70">
        <v>45</v>
      </c>
      <c r="W9" s="70">
        <v>45</v>
      </c>
      <c r="X9" s="70">
        <v>50</v>
      </c>
      <c r="Y9" s="70">
        <v>45</v>
      </c>
      <c r="Z9" s="70">
        <v>45</v>
      </c>
      <c r="AA9" s="70">
        <v>45</v>
      </c>
      <c r="AB9" s="70">
        <v>45</v>
      </c>
      <c r="AC9" s="70">
        <v>40</v>
      </c>
      <c r="AD9" s="70">
        <v>45</v>
      </c>
      <c r="AE9" s="70">
        <v>45</v>
      </c>
      <c r="AF9" s="70">
        <v>40</v>
      </c>
      <c r="AG9" s="355">
        <v>44.295035103056421</v>
      </c>
      <c r="AH9" s="355">
        <v>39.572405888356421</v>
      </c>
      <c r="AI9" s="355">
        <v>39.652502402156415</v>
      </c>
      <c r="AJ9" s="355">
        <v>40.889510719756416</v>
      </c>
      <c r="AK9" s="355">
        <v>44.695065216562881</v>
      </c>
      <c r="AL9" s="355">
        <v>43.969626983062881</v>
      </c>
      <c r="AM9" s="355">
        <v>45.586126867162875</v>
      </c>
      <c r="AN9" s="71">
        <f t="shared" si="22"/>
        <v>0.14964060539805368</v>
      </c>
      <c r="AO9" s="71">
        <f t="shared" si="15"/>
        <v>3.6764011773915417E-2</v>
      </c>
      <c r="AP9" s="92"/>
      <c r="AQ9" s="70">
        <f t="shared" si="16"/>
        <v>105</v>
      </c>
      <c r="AR9" s="70">
        <f t="shared" si="23"/>
        <v>95</v>
      </c>
      <c r="AS9" s="70">
        <f t="shared" si="4"/>
        <v>90</v>
      </c>
      <c r="AT9" s="70">
        <f t="shared" si="5"/>
        <v>95</v>
      </c>
      <c r="AU9" s="70">
        <f t="shared" si="6"/>
        <v>85</v>
      </c>
      <c r="AV9" s="70">
        <f t="shared" si="7"/>
        <v>95</v>
      </c>
      <c r="AW9" s="70">
        <f t="shared" si="8"/>
        <v>90</v>
      </c>
      <c r="AX9" s="70">
        <f t="shared" si="9"/>
        <v>90</v>
      </c>
      <c r="AY9" s="70">
        <f t="shared" si="10"/>
        <v>85</v>
      </c>
      <c r="AZ9" s="70">
        <f t="shared" si="11"/>
        <v>85</v>
      </c>
      <c r="BA9" s="70">
        <f t="shared" si="12"/>
        <v>83.867440991412849</v>
      </c>
      <c r="BB9" s="70">
        <f t="shared" si="13"/>
        <v>80.542013121912831</v>
      </c>
      <c r="BC9" s="70">
        <f t="shared" si="14"/>
        <v>88.664692199625762</v>
      </c>
      <c r="BD9" s="71">
        <f t="shared" si="17"/>
        <v>5.7200400435540866E-2</v>
      </c>
      <c r="BE9" s="71">
        <f t="shared" si="18"/>
        <v>0.1008502117449932</v>
      </c>
      <c r="BF9" s="78"/>
      <c r="BG9" s="13">
        <f t="shared" si="19"/>
        <v>175.14032978654507</v>
      </c>
      <c r="BH9" s="78"/>
    </row>
    <row r="10" spans="1:61" ht="13.5" x14ac:dyDescent="0.35">
      <c r="A10" s="125" t="s">
        <v>36</v>
      </c>
      <c r="C10" s="93">
        <v>-215</v>
      </c>
      <c r="D10" s="93">
        <v>350</v>
      </c>
      <c r="E10" s="93">
        <v>30</v>
      </c>
      <c r="F10" s="93">
        <v>30</v>
      </c>
      <c r="G10" s="93">
        <v>30</v>
      </c>
      <c r="H10" s="93">
        <v>10</v>
      </c>
      <c r="I10" s="356">
        <v>2.3549791485297149</v>
      </c>
      <c r="J10" s="356">
        <v>20</v>
      </c>
      <c r="K10" s="356">
        <v>0</v>
      </c>
      <c r="L10" s="126" t="str">
        <f>IF(ISERROR(J10/I10),"N/A",IF(I10&lt;0,"N/A",IF(J10&lt;0,"N/A",IF(J10/I10-1&gt;300%,"&gt;±300%",IF(J10/I10-1&lt;-300%,"&gt;±300%",J10/I10-1)))))</f>
        <v>&gt;±300%</v>
      </c>
      <c r="M10" s="230">
        <f t="shared" si="21"/>
        <v>-1</v>
      </c>
      <c r="N10" s="76"/>
      <c r="O10" s="93">
        <v>65</v>
      </c>
      <c r="P10" s="93">
        <v>-40</v>
      </c>
      <c r="Q10" s="93">
        <v>60</v>
      </c>
      <c r="R10" s="93">
        <v>-5</v>
      </c>
      <c r="S10" s="93">
        <v>25</v>
      </c>
      <c r="T10" s="93">
        <v>-45</v>
      </c>
      <c r="U10" s="93">
        <v>150</v>
      </c>
      <c r="V10" s="93">
        <v>60</v>
      </c>
      <c r="W10" s="93">
        <v>-105</v>
      </c>
      <c r="X10" s="93">
        <v>-75</v>
      </c>
      <c r="Y10" s="93">
        <v>-60</v>
      </c>
      <c r="Z10" s="93">
        <v>75</v>
      </c>
      <c r="AA10" s="93">
        <v>-10</v>
      </c>
      <c r="AB10" s="93">
        <v>25</v>
      </c>
      <c r="AC10" s="93">
        <v>-5</v>
      </c>
      <c r="AD10" s="93">
        <v>55</v>
      </c>
      <c r="AE10" s="93">
        <v>-20</v>
      </c>
      <c r="AF10" s="93">
        <v>-20</v>
      </c>
      <c r="AG10" s="375">
        <v>12.297170420544143</v>
      </c>
      <c r="AH10" s="375">
        <v>-27.714881004337556</v>
      </c>
      <c r="AI10" s="375">
        <v>-29.755726724069664</v>
      </c>
      <c r="AJ10" s="375">
        <v>47.52841645639279</v>
      </c>
      <c r="AK10" s="375">
        <v>43.561391685575401</v>
      </c>
      <c r="AL10" s="375">
        <v>33.803713631496159</v>
      </c>
      <c r="AM10" s="375">
        <v>-58.339545084249679</v>
      </c>
      <c r="AN10" s="230" t="str">
        <f t="shared" si="22"/>
        <v>N/A</v>
      </c>
      <c r="AO10" s="71" t="str">
        <f t="shared" si="15"/>
        <v>N/A</v>
      </c>
      <c r="AP10" s="92"/>
      <c r="AQ10" s="93">
        <f t="shared" si="16"/>
        <v>325</v>
      </c>
      <c r="AR10" s="93">
        <f t="shared" si="23"/>
        <v>25</v>
      </c>
      <c r="AS10" s="93">
        <f t="shared" si="4"/>
        <v>55</v>
      </c>
      <c r="AT10" s="93">
        <f t="shared" si="5"/>
        <v>-20</v>
      </c>
      <c r="AU10" s="93">
        <f t="shared" si="6"/>
        <v>210</v>
      </c>
      <c r="AV10" s="93">
        <f t="shared" si="7"/>
        <v>-180</v>
      </c>
      <c r="AW10" s="93">
        <f t="shared" si="8"/>
        <v>15</v>
      </c>
      <c r="AX10" s="93">
        <f t="shared" si="9"/>
        <v>15</v>
      </c>
      <c r="AY10" s="93">
        <f t="shared" si="10"/>
        <v>50</v>
      </c>
      <c r="AZ10" s="93">
        <f t="shared" si="11"/>
        <v>-40</v>
      </c>
      <c r="BA10" s="93">
        <f t="shared" si="12"/>
        <v>-15.417710583793413</v>
      </c>
      <c r="BB10" s="93">
        <f t="shared" si="13"/>
        <v>17.772689732323126</v>
      </c>
      <c r="BC10" s="93">
        <f t="shared" si="14"/>
        <v>77.365105317071567</v>
      </c>
      <c r="BD10" s="126" t="str">
        <f t="shared" si="17"/>
        <v>N/A</v>
      </c>
      <c r="BE10" s="126" t="str">
        <f t="shared" si="18"/>
        <v>&gt;±300%</v>
      </c>
      <c r="BF10" s="78"/>
      <c r="BG10" s="32">
        <f t="shared" si="19"/>
        <v>66.553976689214679</v>
      </c>
      <c r="BH10" s="78"/>
    </row>
    <row r="11" spans="1:61" ht="13.5" x14ac:dyDescent="0.35">
      <c r="A11" s="128" t="s">
        <v>14</v>
      </c>
      <c r="B11" s="94"/>
      <c r="C11" s="94">
        <v>5845</v>
      </c>
      <c r="D11" s="94">
        <v>5215</v>
      </c>
      <c r="E11" s="94">
        <v>6185</v>
      </c>
      <c r="F11" s="94">
        <v>6060</v>
      </c>
      <c r="G11" s="94">
        <v>6155</v>
      </c>
      <c r="H11" s="94">
        <v>6135</v>
      </c>
      <c r="I11" s="357">
        <f>I4+I10</f>
        <v>6096.7138995798705</v>
      </c>
      <c r="J11" s="94">
        <f t="shared" ref="J11:K11" si="24">J4+J10</f>
        <v>4796.6170669337807</v>
      </c>
      <c r="K11" s="94">
        <f t="shared" si="24"/>
        <v>5772.4805510682472</v>
      </c>
      <c r="L11" s="107">
        <f>IF(ISERROR(J11/I11),"N/A",IF(I11&lt;0,"N/A",IF(J11&lt;0,"N/A",IF(J11/I11-1&gt;300%,"&gt;±300%",IF(J11/I11-1&lt;-300%,"&gt;±300%",J11/I11-1)))))</f>
        <v>-0.21324550471946546</v>
      </c>
      <c r="M11" s="107">
        <f t="shared" si="21"/>
        <v>0.20344827834219492</v>
      </c>
      <c r="N11" s="76"/>
      <c r="O11" s="94">
        <v>1380</v>
      </c>
      <c r="P11" s="94">
        <v>1375</v>
      </c>
      <c r="Q11" s="94">
        <v>1420</v>
      </c>
      <c r="R11" s="94">
        <v>1540</v>
      </c>
      <c r="S11" s="94">
        <v>1680</v>
      </c>
      <c r="T11" s="94">
        <v>1570</v>
      </c>
      <c r="U11" s="94">
        <v>1420</v>
      </c>
      <c r="V11" s="94">
        <v>1710</v>
      </c>
      <c r="W11" s="94">
        <v>1515</v>
      </c>
      <c r="X11" s="94">
        <v>1415</v>
      </c>
      <c r="Y11" s="94">
        <v>1365</v>
      </c>
      <c r="Z11" s="94">
        <v>1630</v>
      </c>
      <c r="AA11" s="94">
        <v>1555</v>
      </c>
      <c r="AB11" s="94">
        <v>1605</v>
      </c>
      <c r="AC11" s="94">
        <v>1295</v>
      </c>
      <c r="AD11" s="94">
        <v>1660</v>
      </c>
      <c r="AE11" s="94">
        <v>1645</v>
      </c>
      <c r="AF11" s="94">
        <v>1545</v>
      </c>
      <c r="AG11" s="357">
        <f>AG4+AG10</f>
        <v>1331.917706936182</v>
      </c>
      <c r="AH11" s="357">
        <f t="shared" ref="AH11:AL11" si="25">AH4+AH10</f>
        <v>1637.3131891769765</v>
      </c>
      <c r="AI11" s="357">
        <f t="shared" si="25"/>
        <v>1500.6304873299077</v>
      </c>
      <c r="AJ11" s="357">
        <f t="shared" si="25"/>
        <v>1626.8525161368032</v>
      </c>
      <c r="AK11" s="357">
        <f t="shared" si="25"/>
        <v>1286.0620158376585</v>
      </c>
      <c r="AL11" s="357">
        <f t="shared" si="25"/>
        <v>971.67634084801455</v>
      </c>
      <c r="AM11" s="357">
        <f t="shared" ref="AM11" si="26">AM4+AM10</f>
        <v>1434.6502616580497</v>
      </c>
      <c r="AN11" s="107">
        <f t="shared" si="22"/>
        <v>-4.3968336128674568E-2</v>
      </c>
      <c r="AO11" s="107">
        <f t="shared" si="15"/>
        <v>0.4764692741267964</v>
      </c>
      <c r="AP11" s="92"/>
      <c r="AQ11" s="94">
        <f t="shared" ref="AQ11:AU11" si="27">AQ4+AQ10</f>
        <v>2460</v>
      </c>
      <c r="AR11" s="94">
        <f t="shared" si="27"/>
        <v>2755</v>
      </c>
      <c r="AS11" s="94">
        <f t="shared" si="27"/>
        <v>2960</v>
      </c>
      <c r="AT11" s="94">
        <f t="shared" si="27"/>
        <v>3250</v>
      </c>
      <c r="AU11" s="94">
        <f t="shared" si="27"/>
        <v>3130</v>
      </c>
      <c r="AV11" s="94">
        <f>AV4+AV10</f>
        <v>2930</v>
      </c>
      <c r="AW11" s="94">
        <f>AW4+AW10</f>
        <v>2995</v>
      </c>
      <c r="AX11" s="94">
        <f t="shared" si="9"/>
        <v>3160</v>
      </c>
      <c r="AY11" s="94">
        <f t="shared" si="10"/>
        <v>2955</v>
      </c>
      <c r="AZ11" s="94">
        <f t="shared" si="11"/>
        <v>3190</v>
      </c>
      <c r="BA11" s="94">
        <f t="shared" si="12"/>
        <v>2969.2308961131585</v>
      </c>
      <c r="BB11" s="94">
        <f t="shared" si="13"/>
        <v>3127.4830034667111</v>
      </c>
      <c r="BC11" s="94">
        <f t="shared" si="14"/>
        <v>2257.7383566856729</v>
      </c>
      <c r="BD11" s="107">
        <f t="shared" si="17"/>
        <v>-0.23962182946393884</v>
      </c>
      <c r="BE11" s="107">
        <f t="shared" si="18"/>
        <v>-0.27809732165353263</v>
      </c>
      <c r="BF11" s="78"/>
      <c r="BG11" s="34">
        <f t="shared" si="19"/>
        <v>5319.2411344805259</v>
      </c>
      <c r="BH11" s="78"/>
    </row>
    <row r="12" spans="1:61" ht="13.5" x14ac:dyDescent="0.35">
      <c r="A12" s="122"/>
      <c r="B12" s="92"/>
      <c r="C12" s="92"/>
      <c r="D12" s="92"/>
      <c r="E12" s="92"/>
      <c r="F12" s="92"/>
      <c r="G12" s="65"/>
      <c r="H12" s="65"/>
      <c r="I12" s="353"/>
      <c r="J12" s="65"/>
      <c r="K12" s="65"/>
      <c r="L12" s="129"/>
      <c r="M12" s="231"/>
      <c r="N12" s="76"/>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376"/>
      <c r="AL12" s="129"/>
      <c r="AM12" s="129"/>
      <c r="AN12" s="231"/>
      <c r="AO12" s="231"/>
      <c r="AP12" s="92"/>
      <c r="AQ12" s="67"/>
      <c r="AR12" s="67"/>
      <c r="AS12" s="67"/>
      <c r="AT12" s="67"/>
      <c r="AU12" s="67"/>
      <c r="AV12" s="67"/>
      <c r="AW12" s="67"/>
      <c r="AX12" s="67"/>
      <c r="AY12" s="67"/>
      <c r="AZ12" s="67"/>
      <c r="BA12" s="67"/>
      <c r="BB12" s="67"/>
      <c r="BC12" s="67"/>
      <c r="BD12" s="129"/>
      <c r="BE12" s="129"/>
      <c r="BF12" s="78"/>
      <c r="BG12" s="7"/>
      <c r="BH12" s="78"/>
    </row>
    <row r="13" spans="1:61" ht="13.5" x14ac:dyDescent="0.35">
      <c r="A13" s="122" t="s">
        <v>22</v>
      </c>
      <c r="B13" s="65"/>
      <c r="C13" s="65">
        <v>1980</v>
      </c>
      <c r="D13" s="65">
        <v>2035</v>
      </c>
      <c r="E13" s="65">
        <v>1705</v>
      </c>
      <c r="F13" s="65">
        <v>1840</v>
      </c>
      <c r="G13" s="65">
        <v>1895</v>
      </c>
      <c r="H13" s="65">
        <v>1935</v>
      </c>
      <c r="I13" s="353">
        <f>SUM(I14:I16)</f>
        <v>2164.7254449501934</v>
      </c>
      <c r="J13" s="65">
        <f>SUM(J14:J16)</f>
        <v>1941.1528160828</v>
      </c>
      <c r="K13" s="65">
        <f t="shared" ref="K13" si="28">SUM(K14:K16)</f>
        <v>2092.546953271627</v>
      </c>
      <c r="L13" s="66">
        <f t="shared" ref="L13:L16" si="29">IF(ISERROR(J13/I13),"N/A",IF(I13&lt;0,"N/A",IF(J13&lt;0,"N/A",IF(J13/I13-1&gt;300%,"&gt;±300%",IF(J13/I13-1&lt;-300%,"&gt;±300%",J13/I13-1)))))</f>
        <v>-0.10327990064002668</v>
      </c>
      <c r="M13" s="66">
        <f t="shared" ref="M13:M16" si="30">IF(ISERROR(K13/J13),"N/A",IF(J13&lt;0,"N/A",IF(K13&lt;0,"N/A",IF(K13/J13-1&gt;300%,"&gt;±300%",IF(K13/J13-1&lt;-300%,"&gt;±300%",K13/J13-1)))))</f>
        <v>7.7991869539842273E-2</v>
      </c>
      <c r="N13" s="76"/>
      <c r="O13" s="65">
        <v>565</v>
      </c>
      <c r="P13" s="65">
        <v>475</v>
      </c>
      <c r="Q13" s="65">
        <v>435</v>
      </c>
      <c r="R13" s="65">
        <v>475</v>
      </c>
      <c r="S13" s="65">
        <v>415</v>
      </c>
      <c r="T13" s="65">
        <v>370</v>
      </c>
      <c r="U13" s="65">
        <v>395</v>
      </c>
      <c r="V13" s="65">
        <v>480</v>
      </c>
      <c r="W13" s="65">
        <v>510</v>
      </c>
      <c r="X13" s="65">
        <v>460</v>
      </c>
      <c r="Y13" s="65">
        <v>420</v>
      </c>
      <c r="Z13" s="65">
        <v>480</v>
      </c>
      <c r="AA13" s="65">
        <v>480</v>
      </c>
      <c r="AB13" s="65">
        <v>505</v>
      </c>
      <c r="AC13" s="65">
        <v>460</v>
      </c>
      <c r="AD13" s="65">
        <v>480</v>
      </c>
      <c r="AE13" s="65">
        <v>490</v>
      </c>
      <c r="AF13" s="65">
        <v>495</v>
      </c>
      <c r="AG13" s="335">
        <f>SUM(AG14:AG16)</f>
        <v>548.94550407420206</v>
      </c>
      <c r="AH13" s="359">
        <f t="shared" ref="AH13:AL13" si="31">SUM(AH14:AH16)</f>
        <v>519.68411609951465</v>
      </c>
      <c r="AI13" s="359">
        <f t="shared" si="31"/>
        <v>540.2093399568696</v>
      </c>
      <c r="AJ13" s="359">
        <f t="shared" si="31"/>
        <v>555.88648481960695</v>
      </c>
      <c r="AK13" s="359">
        <f t="shared" si="31"/>
        <v>489.45998955871204</v>
      </c>
      <c r="AL13" s="359">
        <f t="shared" si="31"/>
        <v>419.2208877322617</v>
      </c>
      <c r="AM13" s="359">
        <f t="shared" ref="AM13" si="32">SUM(AM14:AM16)</f>
        <v>505.17196130717247</v>
      </c>
      <c r="AN13" s="66">
        <f t="shared" ref="AN13:AN18" si="33">IF(ISERROR(AM13/AI13),"N/A",IF(AI13&lt;0,"N/A",IF(AM13&lt;0,"N/A",IF(AM13/AI13-1&gt;300%,"&gt;±300%",IF(AM13/AI13-1&lt;-300%,"&gt;±300%",AM13/AI13-1)))))</f>
        <v>-6.4858890911613121E-2</v>
      </c>
      <c r="AO13" s="66">
        <f t="shared" ref="AO13:AO18" si="34">IF(ISERROR(AM13/AL13),"N/A",IF(AL13&lt;0,"N/A",IF(AM13&lt;0,"N/A",IF(AM13/AL13-1&gt;300%,"&gt;±300%",IF(AM13/AL13-1&lt;-300%,"&gt;±300%",AM13/AL13-1)))))</f>
        <v>0.20502574201360879</v>
      </c>
      <c r="AP13" s="92"/>
      <c r="AQ13" s="65">
        <f>SUM(AQ14:AQ16)</f>
        <v>995</v>
      </c>
      <c r="AR13" s="65">
        <f>SUM(AR14:AR16)</f>
        <v>1040</v>
      </c>
      <c r="AS13" s="65">
        <f>SUM(Q13:R13)</f>
        <v>910</v>
      </c>
      <c r="AT13" s="65">
        <f>SUM(S13:T13)</f>
        <v>785</v>
      </c>
      <c r="AU13" s="65">
        <f>SUM(U13:V13)</f>
        <v>875</v>
      </c>
      <c r="AV13" s="65">
        <f>SUM(W13:X13)</f>
        <v>970</v>
      </c>
      <c r="AW13" s="65">
        <f>SUM(Y13:Z13)</f>
        <v>900</v>
      </c>
      <c r="AX13" s="65">
        <f>SUM(AA13:AB13)</f>
        <v>985</v>
      </c>
      <c r="AY13" s="65">
        <f>SUM(AC13:AD13)</f>
        <v>940</v>
      </c>
      <c r="AZ13" s="65">
        <f>SUM(AE13:AF13)</f>
        <v>985</v>
      </c>
      <c r="BA13" s="65">
        <f>SUM(AG13:AH13)</f>
        <v>1068.6296201737168</v>
      </c>
      <c r="BB13" s="65">
        <f>SUM(AI13:AJ13)</f>
        <v>1096.0958247764765</v>
      </c>
      <c r="BC13" s="65">
        <f>SUM(AK13:AL13)</f>
        <v>908.68087729097374</v>
      </c>
      <c r="BD13" s="66">
        <f>IF(ISERROR(BC13/BA13),"N/A",IF(BA13&lt;0,"N/A",IF(BC13&lt;0,"N/A",IF(BC13/BA13-1&gt;300%,"&gt;±300%",IF(BC13/BA13-1&lt;-300%,"&gt;±300%",BC13/BA13-1)))))</f>
        <v>-0.14967650143998612</v>
      </c>
      <c r="BE13" s="66">
        <f>IF(ISERROR(BC13/BB13),"N/A",IF(BB13&lt;0,"N/A",IF(BC13&lt;0,"N/A",IF(BC13/BB13-1&gt;300%,"&gt;±300%",IF(BC13/BB13-1&lt;-300%,"&gt;±300%",BC13/BB13-1)))))</f>
        <v>-0.17098409030407702</v>
      </c>
      <c r="BF13" s="78"/>
      <c r="BG13" s="65">
        <f t="shared" ref="BG13:BG16" si="35">SUM(AJ13:AM13)</f>
        <v>1969.7393234177532</v>
      </c>
      <c r="BH13" s="78"/>
    </row>
    <row r="14" spans="1:61" ht="13.5" x14ac:dyDescent="0.35">
      <c r="A14" s="67"/>
      <c r="B14" s="67" t="s">
        <v>4</v>
      </c>
      <c r="C14" s="67">
        <v>1120</v>
      </c>
      <c r="D14" s="67">
        <v>1255</v>
      </c>
      <c r="E14" s="67">
        <v>1185</v>
      </c>
      <c r="F14" s="67">
        <v>1210</v>
      </c>
      <c r="G14" s="67">
        <v>1325</v>
      </c>
      <c r="H14" s="67">
        <v>1420</v>
      </c>
      <c r="I14" s="358">
        <v>1630.0045421244777</v>
      </c>
      <c r="J14" s="67">
        <v>1486.3646441630697</v>
      </c>
      <c r="K14" s="67">
        <v>1573.3128770359469</v>
      </c>
      <c r="L14" s="68">
        <f t="shared" si="29"/>
        <v>-8.8122391226096775E-2</v>
      </c>
      <c r="M14" s="68">
        <f t="shared" si="30"/>
        <v>5.8497242392249849E-2</v>
      </c>
      <c r="N14" s="76"/>
      <c r="O14" s="67">
        <v>365</v>
      </c>
      <c r="P14" s="67">
        <v>305</v>
      </c>
      <c r="Q14" s="67">
        <v>315</v>
      </c>
      <c r="R14" s="67">
        <v>310</v>
      </c>
      <c r="S14" s="67">
        <v>295</v>
      </c>
      <c r="T14" s="67">
        <v>265</v>
      </c>
      <c r="U14" s="67">
        <v>280</v>
      </c>
      <c r="V14" s="67">
        <v>340</v>
      </c>
      <c r="W14" s="67">
        <v>315</v>
      </c>
      <c r="X14" s="67">
        <v>280</v>
      </c>
      <c r="Y14" s="67">
        <v>300</v>
      </c>
      <c r="Z14" s="67">
        <v>330</v>
      </c>
      <c r="AA14" s="67">
        <v>330</v>
      </c>
      <c r="AB14" s="67">
        <v>365</v>
      </c>
      <c r="AC14" s="67">
        <v>330</v>
      </c>
      <c r="AD14" s="67">
        <v>345</v>
      </c>
      <c r="AE14" s="67">
        <v>365</v>
      </c>
      <c r="AF14" s="67">
        <v>380</v>
      </c>
      <c r="AG14" s="358">
        <v>413.37200113460244</v>
      </c>
      <c r="AH14" s="358">
        <v>386.63254098987511</v>
      </c>
      <c r="AI14" s="358">
        <v>410</v>
      </c>
      <c r="AJ14" s="358">
        <v>420</v>
      </c>
      <c r="AK14" s="358">
        <v>406.03589407272102</v>
      </c>
      <c r="AL14" s="67">
        <v>308.70435902323908</v>
      </c>
      <c r="AM14" s="67">
        <v>378.03719837097947</v>
      </c>
      <c r="AN14" s="68">
        <f t="shared" si="33"/>
        <v>-7.7958052753708595E-2</v>
      </c>
      <c r="AO14" s="68">
        <f t="shared" si="34"/>
        <v>0.22459300402208138</v>
      </c>
      <c r="AP14" s="92"/>
      <c r="AQ14" s="69">
        <f>D14-AR14</f>
        <v>585</v>
      </c>
      <c r="AR14" s="69">
        <f>SUM(O14:P14)</f>
        <v>670</v>
      </c>
      <c r="AS14" s="69">
        <f>SUM(Q14:R14)</f>
        <v>625</v>
      </c>
      <c r="AT14" s="69">
        <f>SUM(S14:T14)</f>
        <v>560</v>
      </c>
      <c r="AU14" s="69">
        <f>SUM(U14:V14)</f>
        <v>620</v>
      </c>
      <c r="AV14" s="69">
        <f>SUM(W14:X14)</f>
        <v>595</v>
      </c>
      <c r="AW14" s="69">
        <f>SUM(Y14:Z14)</f>
        <v>630</v>
      </c>
      <c r="AX14" s="69">
        <f>SUM(AA14:AB14)</f>
        <v>695</v>
      </c>
      <c r="AY14" s="69">
        <f>SUM(AC14:AD14)</f>
        <v>675</v>
      </c>
      <c r="AZ14" s="69">
        <f>SUM(AE14:AF14)</f>
        <v>745</v>
      </c>
      <c r="BA14" s="69">
        <f>SUM(AG14:AH14)</f>
        <v>800.00454212447755</v>
      </c>
      <c r="BB14" s="69">
        <f>SUM(AI14:AJ14)</f>
        <v>830</v>
      </c>
      <c r="BC14" s="69">
        <f>SUM(AK14:AL14)</f>
        <v>714.74025309596004</v>
      </c>
      <c r="BD14" s="68">
        <f>IF(ISERROR(BC14/BA14),"N/A",IF(BA14&lt;0,"N/A",IF(BC14&lt;0,"N/A",IF(BC14/BA14-1&gt;300%,"&gt;±300%",IF(BC14/BA14-1&lt;-300%,"&gt;±300%",BC14/BA14-1)))))</f>
        <v>-0.10657975616249782</v>
      </c>
      <c r="BE14" s="68">
        <f>IF(ISERROR(BC14/BB14),"N/A",IF(BB14&lt;0,"N/A",IF(BC14&lt;0,"N/A",IF(BC14/BB14-1&gt;300%,"&gt;±300%",IF(BC14/BB14-1&lt;-300%,"&gt;±300%",BC14/BB14-1)))))</f>
        <v>-0.13886716494462648</v>
      </c>
      <c r="BF14" s="78"/>
      <c r="BG14" s="69">
        <f t="shared" si="35"/>
        <v>1512.7774514669395</v>
      </c>
      <c r="BH14" s="78"/>
    </row>
    <row r="15" spans="1:61" ht="13.5" x14ac:dyDescent="0.35">
      <c r="A15" s="67"/>
      <c r="B15" s="67" t="s">
        <v>5</v>
      </c>
      <c r="C15" s="67">
        <v>855</v>
      </c>
      <c r="D15" s="67">
        <v>775</v>
      </c>
      <c r="E15" s="67">
        <v>515</v>
      </c>
      <c r="F15" s="67">
        <v>625</v>
      </c>
      <c r="G15" s="67">
        <v>560</v>
      </c>
      <c r="H15" s="67">
        <v>505</v>
      </c>
      <c r="I15" s="358">
        <v>476.57182430946597</v>
      </c>
      <c r="J15" s="67">
        <v>398.13331640386218</v>
      </c>
      <c r="K15" s="67">
        <v>462.0126721646534</v>
      </c>
      <c r="L15" s="68">
        <f t="shared" si="29"/>
        <v>-0.16458905857319228</v>
      </c>
      <c r="M15" s="68">
        <f t="shared" si="30"/>
        <v>0.16044714955729211</v>
      </c>
      <c r="N15" s="76"/>
      <c r="O15" s="69">
        <v>200</v>
      </c>
      <c r="P15" s="69">
        <v>170</v>
      </c>
      <c r="Q15" s="69">
        <v>120</v>
      </c>
      <c r="R15" s="69">
        <v>165</v>
      </c>
      <c r="S15" s="69">
        <v>120</v>
      </c>
      <c r="T15" s="69">
        <v>105</v>
      </c>
      <c r="U15" s="69">
        <v>115</v>
      </c>
      <c r="V15" s="69">
        <v>140</v>
      </c>
      <c r="W15" s="69">
        <v>195</v>
      </c>
      <c r="X15" s="69">
        <v>180</v>
      </c>
      <c r="Y15" s="69">
        <v>120</v>
      </c>
      <c r="Z15" s="69">
        <v>150</v>
      </c>
      <c r="AA15" s="69">
        <v>150</v>
      </c>
      <c r="AB15" s="69">
        <v>140</v>
      </c>
      <c r="AC15" s="69">
        <v>130</v>
      </c>
      <c r="AD15" s="69">
        <v>135</v>
      </c>
      <c r="AE15" s="69">
        <v>125</v>
      </c>
      <c r="AF15" s="69">
        <v>115</v>
      </c>
      <c r="AG15" s="358">
        <v>120.45474252537473</v>
      </c>
      <c r="AH15" s="358">
        <v>119.09579626573957</v>
      </c>
      <c r="AI15" s="358">
        <v>116.39893380926028</v>
      </c>
      <c r="AJ15" s="358">
        <v>120.62235170909138</v>
      </c>
      <c r="AK15" s="358">
        <v>69.869511383192133</v>
      </c>
      <c r="AL15" s="67">
        <v>97.124691506110551</v>
      </c>
      <c r="AM15" s="67">
        <v>112.66004679098877</v>
      </c>
      <c r="AN15" s="68">
        <f t="shared" si="33"/>
        <v>-3.21213167158243E-2</v>
      </c>
      <c r="AO15" s="68">
        <f t="shared" si="34"/>
        <v>0.15995268601600476</v>
      </c>
      <c r="AP15" s="92"/>
      <c r="AQ15" s="69">
        <f>D15-AR15</f>
        <v>405</v>
      </c>
      <c r="AR15" s="69">
        <f>SUM(O15:P15)</f>
        <v>370</v>
      </c>
      <c r="AS15" s="69">
        <f>SUM(Q15:R15)</f>
        <v>285</v>
      </c>
      <c r="AT15" s="69">
        <f>SUM(S15:T15)</f>
        <v>225</v>
      </c>
      <c r="AU15" s="69">
        <f>SUM(U15:V15)</f>
        <v>255</v>
      </c>
      <c r="AV15" s="69">
        <f>SUM(W15:X15)</f>
        <v>375</v>
      </c>
      <c r="AW15" s="69">
        <f>SUM(Y15:Z15)</f>
        <v>270</v>
      </c>
      <c r="AX15" s="69">
        <f>SUM(AA15:AB15)</f>
        <v>290</v>
      </c>
      <c r="AY15" s="69">
        <f>SUM(AC15:AD15)</f>
        <v>265</v>
      </c>
      <c r="AZ15" s="69">
        <f>SUM(AE15:AF15)</f>
        <v>240</v>
      </c>
      <c r="BA15" s="69">
        <f>SUM(AG15:AH15)</f>
        <v>239.55053879111429</v>
      </c>
      <c r="BB15" s="69">
        <f>SUM(AI15:AJ15)</f>
        <v>237.02128551835165</v>
      </c>
      <c r="BC15" s="69">
        <f>SUM(AK15:AL15)</f>
        <v>166.9942028893027</v>
      </c>
      <c r="BD15" s="68">
        <f>IF(ISERROR(BC15/BA15),"N/A",IF(BA15&lt;0,"N/A",IF(BC15&lt;0,"N/A",IF(BC15/BA15-1&gt;300%,"&gt;±300%",IF(BC15/BA15-1&lt;-300%,"&gt;±300%",BC15/BA15-1)))))</f>
        <v>-0.30288529622168792</v>
      </c>
      <c r="BE15" s="68">
        <f>IF(ISERROR(BC15/BB15),"N/A",IF(BB15&lt;0,"N/A",IF(BC15&lt;0,"N/A",IF(BC15/BB15-1&gt;300%,"&gt;±300%",IF(BC15/BB15-1&lt;-300%,"&gt;±300%",BC15/BB15-1)))))</f>
        <v>-0.29544638776177345</v>
      </c>
      <c r="BF15" s="78"/>
      <c r="BG15" s="13">
        <f t="shared" si="35"/>
        <v>400.27660138938279</v>
      </c>
      <c r="BH15" s="78"/>
    </row>
    <row r="16" spans="1:61" ht="13.5" x14ac:dyDescent="0.35">
      <c r="A16" s="67"/>
      <c r="B16" s="67" t="s">
        <v>6</v>
      </c>
      <c r="C16" s="67">
        <v>5</v>
      </c>
      <c r="D16" s="67">
        <v>5</v>
      </c>
      <c r="E16" s="67">
        <v>5</v>
      </c>
      <c r="F16" s="67">
        <v>5</v>
      </c>
      <c r="G16" s="67">
        <v>10</v>
      </c>
      <c r="H16" s="67">
        <v>10</v>
      </c>
      <c r="I16" s="358">
        <v>58.149078516249638</v>
      </c>
      <c r="J16" s="358">
        <v>56.654855515868157</v>
      </c>
      <c r="K16" s="358">
        <v>57.221404071026839</v>
      </c>
      <c r="L16" s="68">
        <f t="shared" si="29"/>
        <v>-2.5696417527303117E-2</v>
      </c>
      <c r="M16" s="68">
        <f t="shared" si="30"/>
        <v>1.0000000000000009E-2</v>
      </c>
      <c r="N16" s="76"/>
      <c r="O16" s="69">
        <v>0</v>
      </c>
      <c r="P16" s="69">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358">
        <v>15.118760414224907</v>
      </c>
      <c r="AH16" s="358">
        <v>13.955778843899912</v>
      </c>
      <c r="AI16" s="358">
        <v>13.810406147609289</v>
      </c>
      <c r="AJ16" s="358">
        <v>15.26413311051553</v>
      </c>
      <c r="AK16" s="358">
        <v>13.554584102798852</v>
      </c>
      <c r="AL16" s="67">
        <v>13.391837202912059</v>
      </c>
      <c r="AM16" s="67">
        <v>14.474716145204232</v>
      </c>
      <c r="AN16" s="68">
        <f t="shared" si="33"/>
        <v>4.8102133311259676E-2</v>
      </c>
      <c r="AO16" s="68">
        <f t="shared" si="34"/>
        <v>8.0861119044719265E-2</v>
      </c>
      <c r="AP16" s="92"/>
      <c r="AQ16" s="69">
        <f>D16-AR16</f>
        <v>5</v>
      </c>
      <c r="AR16" s="69">
        <f>SUM(O16:P16)</f>
        <v>0</v>
      </c>
      <c r="AS16" s="69">
        <f>SUM(Q16:R16)</f>
        <v>0</v>
      </c>
      <c r="AT16" s="69">
        <f>SUM(S16:T16)</f>
        <v>0</v>
      </c>
      <c r="AU16" s="69">
        <f>SUM(U16:V16)</f>
        <v>0</v>
      </c>
      <c r="AV16" s="69">
        <f>SUM(W16:X16)</f>
        <v>0</v>
      </c>
      <c r="AW16" s="69">
        <f>SUM(Y16:Z16)</f>
        <v>0</v>
      </c>
      <c r="AX16" s="69">
        <f>SUM(AA16:AB16)</f>
        <v>0</v>
      </c>
      <c r="AY16" s="69">
        <f>SUM(AC16:AD16)</f>
        <v>0</v>
      </c>
      <c r="AZ16" s="69">
        <f>SUM(AE16:AF16)</f>
        <v>0</v>
      </c>
      <c r="BA16" s="69">
        <f>SUM(AG16:AH16)</f>
        <v>29.074539258124819</v>
      </c>
      <c r="BB16" s="69">
        <f>SUM(AI16:AJ16)</f>
        <v>29.074539258124819</v>
      </c>
      <c r="BC16" s="69">
        <f>SUM(AK16:AL16)</f>
        <v>26.946421305710913</v>
      </c>
      <c r="BD16" s="68">
        <f>IF(ISERROR(BC16/BA16),"N/A",IF(BA16&lt;0,"N/A",IF(BC16&lt;0,"N/A",IF(BC16/BA16-1&gt;300%,"&gt;±300%",IF(BC16/BA16-1&lt;-300%,"&gt;±300%",BC16/BA16-1)))))</f>
        <v>-7.3195242528880544E-2</v>
      </c>
      <c r="BE16" s="68">
        <f>IF(ISERROR(BC16/BB16),"N/A",IF(BB16&lt;0,"N/A",IF(BC16&lt;0,"N/A",IF(BC16/BB16-1&gt;300%,"&gt;±300%",IF(BC16/BB16-1&lt;-300%,"&gt;±300%",BC16/BB16-1)))))</f>
        <v>-7.3195242528880544E-2</v>
      </c>
      <c r="BF16" s="78"/>
      <c r="BG16" s="13">
        <f t="shared" si="35"/>
        <v>56.685270561430677</v>
      </c>
      <c r="BH16" s="78"/>
    </row>
    <row r="17" spans="1:60" ht="13.5" x14ac:dyDescent="0.35">
      <c r="A17" s="122"/>
      <c r="B17" s="92"/>
      <c r="C17" s="65"/>
      <c r="D17" s="65"/>
      <c r="E17" s="65"/>
      <c r="F17" s="65"/>
      <c r="G17" s="65"/>
      <c r="H17" s="65"/>
      <c r="I17" s="359"/>
      <c r="J17" s="65"/>
      <c r="K17" s="65"/>
      <c r="L17" s="76"/>
      <c r="M17" s="232"/>
      <c r="N17" s="76"/>
      <c r="O17" s="76"/>
      <c r="P17" s="76"/>
      <c r="Q17" s="76"/>
      <c r="R17" s="76"/>
      <c r="S17" s="76"/>
      <c r="T17" s="76"/>
      <c r="U17" s="76"/>
      <c r="V17" s="76"/>
      <c r="W17" s="76"/>
      <c r="X17" s="76"/>
      <c r="Y17" s="76"/>
      <c r="Z17" s="76"/>
      <c r="AA17" s="76"/>
      <c r="AB17" s="76"/>
      <c r="AC17" s="76"/>
      <c r="AD17" s="76"/>
      <c r="AE17" s="76"/>
      <c r="AF17" s="76"/>
      <c r="AG17" s="76"/>
      <c r="AH17" s="76"/>
      <c r="AI17" s="76"/>
      <c r="AJ17" s="76"/>
      <c r="AK17" s="377"/>
      <c r="AL17" s="76"/>
      <c r="AM17" s="76"/>
      <c r="AN17" s="232"/>
      <c r="AO17" s="232"/>
      <c r="AP17" s="92"/>
      <c r="AQ17" s="124"/>
      <c r="AR17" s="67"/>
      <c r="AS17" s="67"/>
      <c r="AT17" s="67"/>
      <c r="AU17" s="67"/>
      <c r="AV17" s="67"/>
      <c r="AW17" s="67"/>
      <c r="AX17" s="67"/>
      <c r="AY17" s="67"/>
      <c r="AZ17" s="67"/>
      <c r="BA17" s="67"/>
      <c r="BB17" s="67"/>
      <c r="BC17" s="67"/>
      <c r="BD17" s="76"/>
      <c r="BE17" s="76"/>
      <c r="BF17" s="78"/>
      <c r="BG17" s="7"/>
      <c r="BH17" s="78"/>
    </row>
    <row r="18" spans="1:60" ht="13.5" x14ac:dyDescent="0.35">
      <c r="A18" s="128" t="s">
        <v>25</v>
      </c>
      <c r="B18" s="94"/>
      <c r="C18" s="94">
        <v>7825</v>
      </c>
      <c r="D18" s="94">
        <v>7250</v>
      </c>
      <c r="E18" s="94">
        <v>7890</v>
      </c>
      <c r="F18" s="94">
        <v>7900</v>
      </c>
      <c r="G18" s="94">
        <v>8050</v>
      </c>
      <c r="H18" s="94">
        <v>8070</v>
      </c>
      <c r="I18" s="357">
        <f>I11+I13</f>
        <v>8261.439344530063</v>
      </c>
      <c r="J18" s="94">
        <f>J11+J13</f>
        <v>6737.7698830165809</v>
      </c>
      <c r="K18" s="94">
        <f>K11+K13</f>
        <v>7865.0275043398742</v>
      </c>
      <c r="L18" s="107">
        <f>IF(ISERROR(J18/I18),"N/A",IF(I18&lt;0,"N/A",IF(J18&lt;0,"N/A",IF(J18/I18-1&gt;300%,"&gt;±300%",IF(J18/I18-1&lt;-300%,"&gt;±300%",J18/I18-1)))))</f>
        <v>-0.1844314771278095</v>
      </c>
      <c r="M18" s="107">
        <f>IF(ISERROR(K18/J18),"N/A",IF(J18&lt;0,"N/A",IF(K18&lt;0,"N/A",IF(K18/J18-1&gt;300%,"&gt;±300%",IF(K18/J18-1&lt;-300%,"&gt;±300%",K18/J18-1)))))</f>
        <v>0.16730426252233577</v>
      </c>
      <c r="N18" s="76"/>
      <c r="O18" s="94">
        <v>1945</v>
      </c>
      <c r="P18" s="94">
        <v>1850</v>
      </c>
      <c r="Q18" s="94">
        <v>1855</v>
      </c>
      <c r="R18" s="94">
        <v>2015</v>
      </c>
      <c r="S18" s="94">
        <v>2095</v>
      </c>
      <c r="T18" s="94">
        <v>1940</v>
      </c>
      <c r="U18" s="94">
        <v>1815</v>
      </c>
      <c r="V18" s="94">
        <v>2190</v>
      </c>
      <c r="W18" s="94">
        <v>2025</v>
      </c>
      <c r="X18" s="94">
        <v>1875</v>
      </c>
      <c r="Y18" s="94">
        <v>1785</v>
      </c>
      <c r="Z18" s="94">
        <v>2110</v>
      </c>
      <c r="AA18" s="94">
        <v>2035</v>
      </c>
      <c r="AB18" s="94">
        <v>2110</v>
      </c>
      <c r="AC18" s="94">
        <v>1755</v>
      </c>
      <c r="AD18" s="94">
        <v>2140</v>
      </c>
      <c r="AE18" s="94">
        <v>2135</v>
      </c>
      <c r="AF18" s="94">
        <v>2040</v>
      </c>
      <c r="AG18" s="94">
        <f>AG11+AG13</f>
        <v>1880.863211010384</v>
      </c>
      <c r="AH18" s="94">
        <f t="shared" ref="AH18:AL18" si="36">AH11+AH13</f>
        <v>2156.9973052764913</v>
      </c>
      <c r="AI18" s="94">
        <f t="shared" si="36"/>
        <v>2040.8398272867773</v>
      </c>
      <c r="AJ18" s="94">
        <f t="shared" si="36"/>
        <v>2182.7390009564101</v>
      </c>
      <c r="AK18" s="357">
        <f t="shared" si="36"/>
        <v>1775.5220053963706</v>
      </c>
      <c r="AL18" s="94">
        <f t="shared" si="36"/>
        <v>1390.8972285802763</v>
      </c>
      <c r="AM18" s="94">
        <f t="shared" ref="AM18" si="37">AM11+AM13</f>
        <v>1939.8222229652222</v>
      </c>
      <c r="AN18" s="107">
        <f t="shared" si="33"/>
        <v>-4.9498056129105628E-2</v>
      </c>
      <c r="AO18" s="107">
        <f t="shared" si="34"/>
        <v>0.39465532255409519</v>
      </c>
      <c r="AP18" s="92"/>
      <c r="AQ18" s="94">
        <f t="shared" ref="AQ18:AW18" si="38">AQ11+AQ13</f>
        <v>3455</v>
      </c>
      <c r="AR18" s="94">
        <f t="shared" si="38"/>
        <v>3795</v>
      </c>
      <c r="AS18" s="94">
        <f t="shared" si="38"/>
        <v>3870</v>
      </c>
      <c r="AT18" s="94">
        <f t="shared" si="38"/>
        <v>4035</v>
      </c>
      <c r="AU18" s="94">
        <f t="shared" si="38"/>
        <v>4005</v>
      </c>
      <c r="AV18" s="94">
        <f t="shared" si="38"/>
        <v>3900</v>
      </c>
      <c r="AW18" s="94">
        <f t="shared" si="38"/>
        <v>3895</v>
      </c>
      <c r="AX18" s="94">
        <f>SUM(AA18:AB18)</f>
        <v>4145</v>
      </c>
      <c r="AY18" s="94">
        <f>SUM(AC18:AD18)</f>
        <v>3895</v>
      </c>
      <c r="AZ18" s="94">
        <f>SUM(AE18:AF18)</f>
        <v>4175</v>
      </c>
      <c r="BA18" s="94">
        <f>SUM(AG18:AH18)</f>
        <v>4037.8605162868753</v>
      </c>
      <c r="BB18" s="94">
        <f>SUM(AI18:AJ18)</f>
        <v>4223.5788282431877</v>
      </c>
      <c r="BC18" s="94">
        <f>SUM(AK18:AL18)</f>
        <v>3166.4192339766469</v>
      </c>
      <c r="BD18" s="107">
        <f>IF(ISERROR(BC18/BA18),"N/A",IF(BA18&lt;0,"N/A",IF(BC18&lt;0,"N/A",IF(BC18/BA18-1&gt;300%,"&gt;±300%",IF(BC18/BA18-1&lt;-300%,"&gt;±300%",BC18/BA18-1)))))</f>
        <v>-0.21581757933322221</v>
      </c>
      <c r="BE18" s="107">
        <f>IF(ISERROR(BC18/BB18),"N/A",IF(BB18&lt;0,"N/A",IF(BC18&lt;0,"N/A",IF(BC18/BB18-1&gt;300%,"&gt;±300%",IF(BC18/BB18-1&lt;-300%,"&gt;±300%",BC18/BB18-1)))))</f>
        <v>-0.25029948232463084</v>
      </c>
      <c r="BF18" s="78"/>
      <c r="BG18" s="94">
        <f>SUM(AJ18:AM18)</f>
        <v>7288.9804578982794</v>
      </c>
      <c r="BH18" s="78"/>
    </row>
    <row r="19" spans="1:60" ht="13.5" x14ac:dyDescent="0.35">
      <c r="A19" s="130"/>
      <c r="B19" s="92"/>
      <c r="C19" s="65"/>
      <c r="D19" s="65"/>
      <c r="E19" s="65"/>
      <c r="F19" s="65"/>
      <c r="G19" s="65"/>
      <c r="H19" s="65"/>
      <c r="I19" s="353"/>
      <c r="J19" s="65"/>
      <c r="K19" s="65"/>
      <c r="L19" s="65"/>
      <c r="M19" s="66"/>
      <c r="N19" s="76"/>
      <c r="O19" s="92"/>
      <c r="P19" s="92"/>
      <c r="Q19" s="92"/>
      <c r="R19" s="92"/>
      <c r="S19" s="92"/>
      <c r="T19" s="92"/>
      <c r="U19" s="92"/>
      <c r="V19" s="92"/>
      <c r="W19" s="92"/>
      <c r="X19" s="92"/>
      <c r="Y19" s="92"/>
      <c r="Z19" s="92"/>
      <c r="AA19" s="92"/>
      <c r="AB19" s="92"/>
      <c r="AC19" s="92"/>
      <c r="AD19" s="92"/>
      <c r="AE19" s="92"/>
      <c r="AF19" s="92"/>
      <c r="AG19" s="92"/>
      <c r="AH19" s="92"/>
      <c r="AI19" s="92"/>
      <c r="AJ19" s="92"/>
      <c r="AK19" s="378"/>
      <c r="AL19" s="92"/>
      <c r="AM19" s="92"/>
      <c r="AN19" s="66"/>
      <c r="AO19" s="66"/>
      <c r="AP19" s="92"/>
      <c r="AQ19" s="114"/>
      <c r="AR19" s="69"/>
      <c r="AS19" s="69"/>
      <c r="AT19" s="69"/>
      <c r="AU19" s="69"/>
      <c r="AV19" s="69"/>
      <c r="AW19" s="69"/>
      <c r="AX19" s="69"/>
      <c r="AY19" s="69"/>
      <c r="AZ19" s="69"/>
      <c r="BA19" s="69"/>
      <c r="BB19" s="69"/>
      <c r="BC19" s="69"/>
      <c r="BD19" s="65"/>
      <c r="BE19" s="65"/>
      <c r="BF19" s="78"/>
      <c r="BG19" s="13"/>
      <c r="BH19" s="78"/>
    </row>
    <row r="20" spans="1:60" ht="13.5" x14ac:dyDescent="0.35">
      <c r="A20" s="118" t="s">
        <v>32</v>
      </c>
      <c r="B20" s="131"/>
      <c r="C20" s="108"/>
      <c r="D20" s="108"/>
      <c r="E20" s="108"/>
      <c r="F20" s="108"/>
      <c r="G20" s="108"/>
      <c r="H20" s="108"/>
      <c r="I20" s="354"/>
      <c r="J20" s="108"/>
      <c r="K20" s="108"/>
      <c r="L20" s="109"/>
      <c r="M20" s="233"/>
      <c r="N20" s="76"/>
      <c r="O20" s="114"/>
      <c r="P20" s="114"/>
      <c r="Q20" s="114"/>
      <c r="R20" s="114"/>
      <c r="S20" s="114"/>
      <c r="T20" s="114"/>
      <c r="U20" s="114"/>
      <c r="V20" s="114"/>
      <c r="W20" s="114"/>
      <c r="X20" s="114"/>
      <c r="Y20" s="114"/>
      <c r="Z20" s="114"/>
      <c r="AA20" s="114"/>
      <c r="AB20" s="114"/>
      <c r="AC20" s="114"/>
      <c r="AD20" s="114"/>
      <c r="AE20" s="114"/>
      <c r="AF20" s="114"/>
      <c r="AG20" s="79"/>
      <c r="AH20" s="79"/>
      <c r="AI20" s="79"/>
      <c r="AJ20" s="79"/>
      <c r="AK20" s="379"/>
      <c r="AL20" s="114"/>
      <c r="AM20" s="114"/>
      <c r="AN20" s="233"/>
      <c r="AO20" s="233"/>
      <c r="AP20" s="92"/>
      <c r="AQ20" s="124"/>
      <c r="AR20" s="67"/>
      <c r="AS20" s="67"/>
      <c r="AT20" s="67"/>
      <c r="AU20" s="67"/>
      <c r="AV20" s="67"/>
      <c r="AW20" s="67"/>
      <c r="AX20" s="67"/>
      <c r="AY20" s="67"/>
      <c r="AZ20" s="67"/>
      <c r="BA20" s="67"/>
      <c r="BB20" s="67"/>
      <c r="BC20" s="67"/>
      <c r="BD20" s="109"/>
      <c r="BE20" s="109"/>
      <c r="BF20" s="78"/>
      <c r="BG20" s="7"/>
      <c r="BH20" s="78"/>
    </row>
    <row r="21" spans="1:60" ht="13.5" x14ac:dyDescent="0.35">
      <c r="A21" s="122" t="s">
        <v>27</v>
      </c>
      <c r="B21" s="65"/>
      <c r="C21" s="65">
        <v>3130</v>
      </c>
      <c r="D21" s="65">
        <v>3245</v>
      </c>
      <c r="E21" s="65">
        <v>3350</v>
      </c>
      <c r="F21" s="65">
        <v>3430</v>
      </c>
      <c r="G21" s="65">
        <v>3305</v>
      </c>
      <c r="H21" s="65">
        <v>3075</v>
      </c>
      <c r="I21" s="387">
        <f>SUM(I22:I23)</f>
        <v>2884.5830679598944</v>
      </c>
      <c r="J21" s="388">
        <f>SUM(J22:J23)</f>
        <v>2420.8240861406657</v>
      </c>
      <c r="K21" s="388">
        <f>SUM(K22:K23)</f>
        <v>2996.0824315060418</v>
      </c>
      <c r="L21" s="66">
        <f t="shared" ref="L21:L22" si="39">IF(ISERROR(J21/I21),"N/A",IF(I21&lt;0,"N/A",IF(J21&lt;0,"N/A",IF(J21/I21-1&gt;300%,"&gt;±300%",IF(J21/I21-1&lt;-300%,"&gt;±300%",J21/I21-1)))))</f>
        <v>-0.16077158150526749</v>
      </c>
      <c r="M21" s="66">
        <f>IF(ISERROR(K21/J21),"N/A",IF(J21&lt;0,"N/A",IF(K21&lt;0,"N/A",IF(K21/J21-1&gt;300%,"&gt;±300%",IF(K21/J21-1&lt;-300%,"&gt;±300%",K21/J21-1)))))</f>
        <v>0.23762913986966572</v>
      </c>
      <c r="N21" s="76"/>
      <c r="O21" s="65">
        <v>760</v>
      </c>
      <c r="P21" s="65">
        <v>810</v>
      </c>
      <c r="Q21" s="65">
        <v>860</v>
      </c>
      <c r="R21" s="65">
        <v>855</v>
      </c>
      <c r="S21" s="65">
        <v>795</v>
      </c>
      <c r="T21" s="65">
        <v>840</v>
      </c>
      <c r="U21" s="65">
        <v>880</v>
      </c>
      <c r="V21" s="65">
        <v>895</v>
      </c>
      <c r="W21" s="65">
        <v>800</v>
      </c>
      <c r="X21" s="65">
        <v>860</v>
      </c>
      <c r="Y21" s="65">
        <v>855</v>
      </c>
      <c r="Z21" s="65">
        <v>835</v>
      </c>
      <c r="AA21" s="65">
        <v>785</v>
      </c>
      <c r="AB21" s="65">
        <v>845</v>
      </c>
      <c r="AC21" s="65">
        <v>795</v>
      </c>
      <c r="AD21" s="65">
        <v>810</v>
      </c>
      <c r="AE21" s="65">
        <v>715</v>
      </c>
      <c r="AF21" s="65">
        <v>765</v>
      </c>
      <c r="AG21" s="335">
        <f t="shared" ref="AG21:AL21" si="40">SUM(AG22:AG23)</f>
        <v>762.75571297896204</v>
      </c>
      <c r="AH21" s="335">
        <f t="shared" si="40"/>
        <v>743.25106714444166</v>
      </c>
      <c r="AI21" s="335">
        <f t="shared" si="40"/>
        <v>677.58894884509641</v>
      </c>
      <c r="AJ21" s="335">
        <f t="shared" si="40"/>
        <v>700.98733899139404</v>
      </c>
      <c r="AK21" s="335">
        <f t="shared" si="40"/>
        <v>649.21534300350686</v>
      </c>
      <c r="AL21" s="335">
        <f t="shared" si="40"/>
        <v>389.30461099066736</v>
      </c>
      <c r="AM21" s="335">
        <f t="shared" ref="AM21" si="41">SUM(AM22:AM23)</f>
        <v>660.15700498021272</v>
      </c>
      <c r="AN21" s="66">
        <f t="shared" ref="AN21:AN22" si="42">IF(ISERROR(AM21/AI21),"N/A",IF(AI21&lt;0,"N/A",IF(AM21&lt;0,"N/A",IF(AM21/AI21-1&gt;300%,"&gt;±300%",IF(AM21/AI21-1&lt;-300%,"&gt;±300%",AM21/AI21-1)))))</f>
        <v>-2.5726428824725089E-2</v>
      </c>
      <c r="AO21" s="66">
        <f t="shared" ref="AO21:AO22" si="43">IF(ISERROR(AM21/AL21),"N/A",IF(AL21&lt;0,"N/A",IF(AM21&lt;0,"N/A",IF(AM21/AL21-1&gt;300%,"&gt;±300%",IF(AM21/AL21-1&lt;-300%,"&gt;±300%",AM21/AL21-1)))))</f>
        <v>0.69573384527941906</v>
      </c>
      <c r="AP21" s="92"/>
      <c r="AQ21" s="65">
        <f t="shared" ref="AQ21:AR21" si="44">SUM(AQ22:AQ23)</f>
        <v>1665</v>
      </c>
      <c r="AR21" s="65">
        <f t="shared" si="44"/>
        <v>1580</v>
      </c>
      <c r="AS21" s="65">
        <f>SUM(Q21:R21)</f>
        <v>1715</v>
      </c>
      <c r="AT21" s="65">
        <f>SUM(S21:T21)</f>
        <v>1635</v>
      </c>
      <c r="AU21" s="65">
        <f>SUM(U21:V21)</f>
        <v>1775</v>
      </c>
      <c r="AV21" s="65">
        <f>SUM(W21:X21)</f>
        <v>1660</v>
      </c>
      <c r="AW21" s="65">
        <f>SUM(Y21:Z21)</f>
        <v>1690</v>
      </c>
      <c r="AX21" s="65">
        <f>SUM(AA21:AB21)</f>
        <v>1630</v>
      </c>
      <c r="AY21" s="65">
        <f>SUM(AC21:AD21)</f>
        <v>1605</v>
      </c>
      <c r="AZ21" s="65">
        <f>SUM(AE21:AF21)</f>
        <v>1480</v>
      </c>
      <c r="BA21" s="65">
        <f>SUM(AG21:AH21)</f>
        <v>1506.0067801234036</v>
      </c>
      <c r="BB21" s="65">
        <f>SUM(AI21:AJ21)</f>
        <v>1378.5762878364903</v>
      </c>
      <c r="BC21" s="65">
        <f>SUM(AK21:AL21)</f>
        <v>1038.5199539941741</v>
      </c>
      <c r="BD21" s="66">
        <f>IF(ISERROR(BC21/BA21),"N/A",IF(BA21&lt;0,"N/A",IF(BC21&lt;0,"N/A",IF(BC21/BA21-1&gt;300%,"&gt;±300%",IF(BC21/BA21-1&lt;-300%,"&gt;±300%",BC21/BA21-1)))))</f>
        <v>-0.31041482169882606</v>
      </c>
      <c r="BE21" s="66">
        <f>IF(ISERROR(BC21/BB21),"N/A",IF(BB21&lt;0,"N/A",IF(BC21&lt;0,"N/A",IF(BC21/BB21-1&gt;300%,"&gt;±300%",IF(BC21/BB21-1&lt;-300%,"&gt;±300%",BC21/BB21-1)))))</f>
        <v>-0.2466721187958294</v>
      </c>
      <c r="BF21" s="78"/>
      <c r="BG21" s="9">
        <f t="shared" ref="BG21:BG22" si="45">SUM(AJ21:AM21)</f>
        <v>2399.6642979657809</v>
      </c>
      <c r="BH21" s="78"/>
    </row>
    <row r="22" spans="1:60" ht="13.5" x14ac:dyDescent="0.35">
      <c r="A22" s="108"/>
      <c r="B22" s="108" t="s">
        <v>4</v>
      </c>
      <c r="C22" s="67">
        <v>2990</v>
      </c>
      <c r="D22" s="67">
        <v>3095</v>
      </c>
      <c r="E22" s="67">
        <v>3210</v>
      </c>
      <c r="F22" s="67">
        <v>3295</v>
      </c>
      <c r="G22" s="67">
        <v>3165</v>
      </c>
      <c r="H22" s="67">
        <v>2930</v>
      </c>
      <c r="I22" s="389">
        <v>2884.5830679598944</v>
      </c>
      <c r="J22" s="389">
        <v>2420.8240861406657</v>
      </c>
      <c r="K22" s="389">
        <v>2996.0824315060418</v>
      </c>
      <c r="L22" s="68">
        <f t="shared" si="39"/>
        <v>-0.16077158150526749</v>
      </c>
      <c r="M22" s="68">
        <f t="shared" ref="M22" si="46">IF(ISERROR(K22/J22),"N/A",IF(J22&lt;0,"N/A",IF(K22&lt;0,"N/A",IF(K22/J22-1&gt;300%,"&gt;±300%",IF(K22/J22-1&lt;-300%,"&gt;±300%",K22/J22-1)))))</f>
        <v>0.23762913986966572</v>
      </c>
      <c r="N22" s="76"/>
      <c r="O22" s="69">
        <v>730</v>
      </c>
      <c r="P22" s="69">
        <v>775</v>
      </c>
      <c r="Q22" s="69">
        <v>815</v>
      </c>
      <c r="R22" s="69">
        <v>820</v>
      </c>
      <c r="S22" s="69">
        <v>770</v>
      </c>
      <c r="T22" s="69">
        <v>805</v>
      </c>
      <c r="U22" s="69">
        <v>840</v>
      </c>
      <c r="V22" s="69">
        <v>865</v>
      </c>
      <c r="W22" s="69">
        <v>760</v>
      </c>
      <c r="X22" s="69">
        <v>830</v>
      </c>
      <c r="Y22" s="69">
        <v>815</v>
      </c>
      <c r="Z22" s="69">
        <v>800</v>
      </c>
      <c r="AA22" s="69">
        <v>750</v>
      </c>
      <c r="AB22" s="69">
        <v>800</v>
      </c>
      <c r="AC22" s="69">
        <v>760</v>
      </c>
      <c r="AD22" s="69">
        <v>765</v>
      </c>
      <c r="AE22" s="69">
        <v>675</v>
      </c>
      <c r="AF22" s="69">
        <v>730</v>
      </c>
      <c r="AG22" s="336">
        <v>762.75571297896204</v>
      </c>
      <c r="AH22" s="336">
        <v>743.25106714444166</v>
      </c>
      <c r="AI22" s="336">
        <v>677.58894884509641</v>
      </c>
      <c r="AJ22" s="336">
        <v>700.98733899139404</v>
      </c>
      <c r="AK22" s="336">
        <v>649.21534300350686</v>
      </c>
      <c r="AL22" s="336">
        <v>389.30461099066736</v>
      </c>
      <c r="AM22" s="336">
        <v>660.15700498021272</v>
      </c>
      <c r="AN22" s="68">
        <f t="shared" si="42"/>
        <v>-2.5726428824725089E-2</v>
      </c>
      <c r="AO22" s="68">
        <f t="shared" si="43"/>
        <v>0.69573384527941906</v>
      </c>
      <c r="AP22" s="92"/>
      <c r="AQ22" s="69">
        <f>D22-AR22</f>
        <v>1590</v>
      </c>
      <c r="AR22" s="69">
        <f>SUM(O22:P22)</f>
        <v>1505</v>
      </c>
      <c r="AS22" s="69">
        <f>SUM(Q22:R22)</f>
        <v>1635</v>
      </c>
      <c r="AT22" s="69">
        <f>SUM(S22:T22)</f>
        <v>1575</v>
      </c>
      <c r="AU22" s="69">
        <f>SUM(U22:V22)</f>
        <v>1705</v>
      </c>
      <c r="AV22" s="69">
        <f>SUM(W22:X22)</f>
        <v>1590</v>
      </c>
      <c r="AW22" s="69">
        <f>SUM(Y22:Z22)</f>
        <v>1615</v>
      </c>
      <c r="AX22" s="69">
        <f>SUM(AA22:AB22)</f>
        <v>1550</v>
      </c>
      <c r="AY22" s="69">
        <f>SUM(AC22:AD22)</f>
        <v>1525</v>
      </c>
      <c r="AZ22" s="69">
        <f>SUM(AE22:AF22)</f>
        <v>1405</v>
      </c>
      <c r="BA22" s="69">
        <f>SUM(AG22:AH22)</f>
        <v>1506.0067801234036</v>
      </c>
      <c r="BB22" s="69">
        <f>SUM(AI22:AJ22)</f>
        <v>1378.5762878364903</v>
      </c>
      <c r="BC22" s="69">
        <f>SUM(AK22:AL22)</f>
        <v>1038.5199539941741</v>
      </c>
      <c r="BD22" s="68">
        <f>IF(ISERROR(BC22/BA22),"N/A",IF(BA22&lt;0,"N/A",IF(BC22&lt;0,"N/A",IF(BC22/BA22-1&gt;300%,"&gt;±300%",IF(BC22/BA22-1&lt;-300%,"&gt;±300%",BC22/BA22-1)))))</f>
        <v>-0.31041482169882606</v>
      </c>
      <c r="BE22" s="68">
        <f>IF(ISERROR(BC22/BB22),"N/A",IF(BB22&lt;0,"N/A",IF(BC22&lt;0,"N/A",IF(BC22/BB22-1&gt;300%,"&gt;±300%",IF(BC22/BB22-1&lt;-300%,"&gt;±300%",BC22/BB22-1)))))</f>
        <v>-0.2466721187958294</v>
      </c>
      <c r="BF22" s="78"/>
      <c r="BG22" s="13">
        <f t="shared" si="45"/>
        <v>2399.6642979657809</v>
      </c>
      <c r="BH22" s="78"/>
    </row>
    <row r="23" spans="1:60" ht="13.5" x14ac:dyDescent="0.35">
      <c r="A23" s="70"/>
      <c r="B23" s="70" t="s">
        <v>9</v>
      </c>
      <c r="C23" s="70">
        <v>140</v>
      </c>
      <c r="D23" s="70">
        <v>150</v>
      </c>
      <c r="E23" s="70">
        <v>140</v>
      </c>
      <c r="F23" s="70">
        <v>135</v>
      </c>
      <c r="G23" s="70">
        <v>140</v>
      </c>
      <c r="H23" s="70">
        <v>145</v>
      </c>
      <c r="I23" s="360" t="s">
        <v>101</v>
      </c>
      <c r="J23" s="237" t="s">
        <v>101</v>
      </c>
      <c r="K23" s="237" t="s">
        <v>101</v>
      </c>
      <c r="L23" s="237" t="s">
        <v>101</v>
      </c>
      <c r="M23" s="237" t="s">
        <v>101</v>
      </c>
      <c r="N23" s="76"/>
      <c r="O23" s="70">
        <v>35</v>
      </c>
      <c r="P23" s="70">
        <v>40</v>
      </c>
      <c r="Q23" s="70">
        <v>35</v>
      </c>
      <c r="R23" s="70">
        <v>35</v>
      </c>
      <c r="S23" s="70">
        <v>35</v>
      </c>
      <c r="T23" s="70">
        <v>35</v>
      </c>
      <c r="U23" s="70">
        <v>35</v>
      </c>
      <c r="V23" s="70">
        <v>35</v>
      </c>
      <c r="W23" s="70">
        <v>30</v>
      </c>
      <c r="X23" s="70">
        <v>35</v>
      </c>
      <c r="Y23" s="70">
        <v>35</v>
      </c>
      <c r="Z23" s="70">
        <v>35</v>
      </c>
      <c r="AA23" s="70">
        <v>35</v>
      </c>
      <c r="AB23" s="70">
        <v>35</v>
      </c>
      <c r="AC23" s="70">
        <v>35</v>
      </c>
      <c r="AD23" s="70">
        <v>40</v>
      </c>
      <c r="AE23" s="70">
        <v>35</v>
      </c>
      <c r="AF23" s="70">
        <v>40</v>
      </c>
      <c r="AG23" s="341" t="s">
        <v>101</v>
      </c>
      <c r="AH23" s="341" t="s">
        <v>101</v>
      </c>
      <c r="AI23" s="341" t="s">
        <v>101</v>
      </c>
      <c r="AJ23" s="341" t="s">
        <v>101</v>
      </c>
      <c r="AK23" s="341" t="s">
        <v>101</v>
      </c>
      <c r="AL23" s="341" t="s">
        <v>101</v>
      </c>
      <c r="AM23" s="341" t="s">
        <v>101</v>
      </c>
      <c r="AN23" s="341" t="s">
        <v>101</v>
      </c>
      <c r="AO23" s="341" t="s">
        <v>101</v>
      </c>
      <c r="AP23" s="92"/>
      <c r="AQ23" s="70">
        <f>D23-AR23</f>
        <v>75</v>
      </c>
      <c r="AR23" s="70">
        <f>SUM(O23:P23)</f>
        <v>75</v>
      </c>
      <c r="AS23" s="70">
        <f>SUM(Q23:R23)</f>
        <v>70</v>
      </c>
      <c r="AT23" s="70">
        <f>SUM(S23:T23)</f>
        <v>70</v>
      </c>
      <c r="AU23" s="70">
        <f>SUM(U23:V23)</f>
        <v>70</v>
      </c>
      <c r="AV23" s="70">
        <f>SUM(W23:X23)</f>
        <v>65</v>
      </c>
      <c r="AW23" s="70">
        <f>SUM(Y23:Z23)</f>
        <v>70</v>
      </c>
      <c r="AX23" s="70">
        <f>SUM(AA23:AB23)</f>
        <v>70</v>
      </c>
      <c r="AY23" s="70">
        <f>SUM(AC23:AD23)</f>
        <v>75</v>
      </c>
      <c r="AZ23" s="70">
        <f>SUM(AE23:AF23)</f>
        <v>75</v>
      </c>
      <c r="BA23" s="237" t="s">
        <v>101</v>
      </c>
      <c r="BB23" s="237" t="s">
        <v>101</v>
      </c>
      <c r="BC23" s="237" t="s">
        <v>101</v>
      </c>
      <c r="BD23" s="237" t="s">
        <v>101</v>
      </c>
      <c r="BE23" s="237" t="s">
        <v>101</v>
      </c>
      <c r="BF23" s="78"/>
      <c r="BG23" s="237" t="s">
        <v>101</v>
      </c>
      <c r="BH23" s="78"/>
    </row>
    <row r="24" spans="1:60" ht="13.5" x14ac:dyDescent="0.35">
      <c r="A24" s="72"/>
      <c r="B24" s="72"/>
      <c r="C24" s="72"/>
      <c r="D24" s="72"/>
      <c r="E24" s="72"/>
      <c r="F24" s="72"/>
      <c r="G24" s="72"/>
      <c r="H24" s="72"/>
      <c r="I24" s="361"/>
      <c r="J24" s="72"/>
      <c r="K24" s="72"/>
      <c r="L24" s="72"/>
      <c r="M24" s="230"/>
      <c r="N24" s="76"/>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380"/>
      <c r="AL24" s="115"/>
      <c r="AM24" s="115"/>
      <c r="AN24" s="230"/>
      <c r="AO24" s="230"/>
      <c r="AP24" s="92"/>
      <c r="AQ24" s="72"/>
      <c r="AR24" s="72"/>
      <c r="AS24" s="72"/>
      <c r="AT24" s="72"/>
      <c r="AU24" s="72"/>
      <c r="AV24" s="72"/>
      <c r="AW24" s="72"/>
      <c r="AX24" s="72"/>
      <c r="AY24" s="72"/>
      <c r="AZ24" s="72"/>
      <c r="BA24" s="72"/>
      <c r="BB24" s="72"/>
      <c r="BC24" s="72"/>
      <c r="BD24" s="72"/>
      <c r="BE24" s="72"/>
      <c r="BF24" s="78"/>
      <c r="BG24" s="37"/>
      <c r="BH24" s="78"/>
    </row>
    <row r="25" spans="1:60" s="75" customFormat="1" ht="13.5" x14ac:dyDescent="0.35">
      <c r="A25" s="132" t="s">
        <v>5</v>
      </c>
      <c r="B25" s="73"/>
      <c r="C25" s="73">
        <v>2945</v>
      </c>
      <c r="D25" s="73">
        <v>3000</v>
      </c>
      <c r="E25" s="73">
        <v>2840</v>
      </c>
      <c r="F25" s="73">
        <v>2505</v>
      </c>
      <c r="G25" s="73">
        <v>2460</v>
      </c>
      <c r="H25" s="73">
        <v>2245</v>
      </c>
      <c r="I25" s="362">
        <v>2100.0036626900805</v>
      </c>
      <c r="J25" s="362">
        <v>1826.2052201383201</v>
      </c>
      <c r="K25" s="362">
        <v>2071.8912347467462</v>
      </c>
      <c r="L25" s="74">
        <f>IF(ISERROR(J25/I25),"N/A",IF(I25&lt;0,"N/A",IF(J25&lt;0,"N/A",IF(J25/I25-1&gt;300%,"&gt;±300%",IF(J25/I25-1&lt;-300%,"&gt;±300%",J25/I25-1)))))</f>
        <v>-0.13037998333823275</v>
      </c>
      <c r="M25" s="71">
        <f>IF(ISERROR(K25/J25),"N/A",IF(J25&lt;0,"N/A",IF(K25&lt;0,"N/A",IF(K25/J25-1&gt;300%,"&gt;±300%",IF(K25/J25-1&lt;-300%,"&gt;±300%",K25/J25-1)))))</f>
        <v>0.13453362847676975</v>
      </c>
      <c r="N25" s="76"/>
      <c r="O25" s="73">
        <v>740</v>
      </c>
      <c r="P25" s="73">
        <v>695</v>
      </c>
      <c r="Q25" s="73">
        <v>720</v>
      </c>
      <c r="R25" s="73">
        <v>660</v>
      </c>
      <c r="S25" s="73">
        <v>785</v>
      </c>
      <c r="T25" s="73">
        <v>675</v>
      </c>
      <c r="U25" s="73">
        <v>580</v>
      </c>
      <c r="V25" s="73">
        <v>600</v>
      </c>
      <c r="W25" s="73">
        <v>630</v>
      </c>
      <c r="X25" s="73">
        <v>700</v>
      </c>
      <c r="Y25" s="73">
        <v>610</v>
      </c>
      <c r="Z25" s="73">
        <v>590</v>
      </c>
      <c r="AA25" s="73">
        <v>580</v>
      </c>
      <c r="AB25" s="73">
        <v>680</v>
      </c>
      <c r="AC25" s="73">
        <v>580</v>
      </c>
      <c r="AD25" s="73">
        <v>570</v>
      </c>
      <c r="AE25" s="73">
        <v>550</v>
      </c>
      <c r="AF25" s="73">
        <v>560</v>
      </c>
      <c r="AG25" s="343">
        <v>538.799950252043</v>
      </c>
      <c r="AH25" s="343">
        <v>535.13025580837802</v>
      </c>
      <c r="AI25" s="343">
        <v>514.8695224960195</v>
      </c>
      <c r="AJ25" s="343">
        <v>511.30788169622366</v>
      </c>
      <c r="AK25" s="343">
        <v>395.13076241780209</v>
      </c>
      <c r="AL25" s="343">
        <v>393.15847355262491</v>
      </c>
      <c r="AM25" s="343">
        <v>498.44264624698388</v>
      </c>
      <c r="AN25" s="74">
        <f>IF(ISERROR(AM25/AI25),"N/A",IF(AI25&lt;0,"N/A",IF(AM25&lt;0,"N/A",IF(AM25/AI25-1&gt;300%,"&gt;±300%",IF(AM25/AI25-1&lt;-300%,"&gt;±300%",AM25/AI25-1)))))</f>
        <v>-3.1904930339244575E-2</v>
      </c>
      <c r="AO25" s="74">
        <f>IF(ISERROR(AM25/AL25),"N/A",IF(AL25&lt;0,"N/A",IF(AM25&lt;0,"N/A",IF(AM25/AL25-1&gt;300%,"&gt;±300%",IF(AM25/AL25-1&lt;-300%,"&gt;±300%",AM25/AL25-1)))))</f>
        <v>0.26779067418539682</v>
      </c>
      <c r="AP25" s="92"/>
      <c r="AQ25" s="73">
        <f>D25-AR25</f>
        <v>1565</v>
      </c>
      <c r="AR25" s="73">
        <f>SUM(O25:P25)</f>
        <v>1435</v>
      </c>
      <c r="AS25" s="73">
        <f>SUM(Q25:R25)</f>
        <v>1380</v>
      </c>
      <c r="AT25" s="73">
        <f>SUM(S25:T25)</f>
        <v>1460</v>
      </c>
      <c r="AU25" s="73">
        <f>SUM(U25:V25)</f>
        <v>1180</v>
      </c>
      <c r="AV25" s="73">
        <f>SUM(W25:X25)</f>
        <v>1330</v>
      </c>
      <c r="AW25" s="73">
        <f>SUM(Y25:Z25)</f>
        <v>1200</v>
      </c>
      <c r="AX25" s="73">
        <f>SUM(AA25:AB25)</f>
        <v>1260</v>
      </c>
      <c r="AY25" s="73">
        <f>SUM(AC25:AD25)</f>
        <v>1150</v>
      </c>
      <c r="AZ25" s="73">
        <f>SUM(AE25:AF25)</f>
        <v>1110</v>
      </c>
      <c r="BA25" s="73">
        <f>SUM(AG25:AH25)</f>
        <v>1073.9302060604209</v>
      </c>
      <c r="BB25" s="73">
        <f>SUM(AI25:AJ25)</f>
        <v>1026.1774041922431</v>
      </c>
      <c r="BC25" s="73">
        <f>SUM(AK25:AL25)</f>
        <v>788.28923597042694</v>
      </c>
      <c r="BD25" s="74">
        <f>IF(ISERROR(BC25/BA25),"N/A",IF(BA25&lt;0,"N/A",IF(BC25&lt;0,"N/A",IF(BC25/BA25-1&gt;300%,"&gt;±300%",IF(BC25/BA25-1&lt;-300%,"&gt;±300%",BC25/BA25-1)))))</f>
        <v>-0.26597721944876873</v>
      </c>
      <c r="BE25" s="74">
        <f>IF(ISERROR(BC25/BB25),"N/A",IF(BB25&lt;0,"N/A",IF(BC25&lt;0,"N/A",IF(BC25/BB25-1&gt;300%,"&gt;±300%",IF(BC25/BB25-1&lt;-300%,"&gt;±300%",BC25/BB25-1)))))</f>
        <v>-0.23181972946390317</v>
      </c>
      <c r="BF25" s="78"/>
      <c r="BG25" s="28">
        <f>SUM(AJ25:AM25)</f>
        <v>1798.0397639136345</v>
      </c>
      <c r="BH25" s="78"/>
    </row>
    <row r="26" spans="1:60" ht="13.5" x14ac:dyDescent="0.35">
      <c r="A26" s="122"/>
      <c r="B26" s="92"/>
      <c r="C26" s="65"/>
      <c r="D26" s="65"/>
      <c r="E26" s="65"/>
      <c r="F26" s="65"/>
      <c r="G26" s="65"/>
      <c r="H26" s="65"/>
      <c r="I26" s="353"/>
      <c r="J26" s="65"/>
      <c r="K26" s="65"/>
      <c r="L26" s="66"/>
      <c r="M26" s="66"/>
      <c r="N26" s="76"/>
      <c r="O26" s="76"/>
      <c r="P26" s="76"/>
      <c r="Q26" s="76"/>
      <c r="R26" s="76"/>
      <c r="S26" s="76"/>
      <c r="T26" s="76"/>
      <c r="U26" s="76"/>
      <c r="V26" s="76"/>
      <c r="W26" s="76"/>
      <c r="X26" s="76"/>
      <c r="Y26" s="76"/>
      <c r="Z26" s="76"/>
      <c r="AA26" s="76"/>
      <c r="AB26" s="76"/>
      <c r="AC26" s="76"/>
      <c r="AD26" s="76"/>
      <c r="AE26" s="76"/>
      <c r="AF26" s="76"/>
      <c r="AG26" s="76"/>
      <c r="AH26" s="76"/>
      <c r="AI26" s="76"/>
      <c r="AJ26" s="76"/>
      <c r="AK26" s="377"/>
      <c r="AL26" s="76"/>
      <c r="AM26" s="76"/>
      <c r="AN26" s="66"/>
      <c r="AO26" s="66"/>
      <c r="AP26" s="92"/>
      <c r="AQ26" s="67"/>
      <c r="AR26" s="67"/>
      <c r="AS26" s="67"/>
      <c r="AT26" s="67"/>
      <c r="AU26" s="67"/>
      <c r="AV26" s="67"/>
      <c r="AW26" s="67"/>
      <c r="AX26" s="67"/>
      <c r="AY26" s="67"/>
      <c r="AZ26" s="67"/>
      <c r="BA26" s="67"/>
      <c r="BB26" s="67"/>
      <c r="BC26" s="67"/>
      <c r="BD26" s="76"/>
      <c r="BE26" s="76"/>
      <c r="BF26" s="78"/>
      <c r="BG26" s="7"/>
      <c r="BH26" s="78"/>
    </row>
    <row r="27" spans="1:60" s="75" customFormat="1" ht="13.5" x14ac:dyDescent="0.35">
      <c r="A27" s="122" t="s">
        <v>6</v>
      </c>
      <c r="B27" s="65"/>
      <c r="C27" s="65">
        <v>1490</v>
      </c>
      <c r="D27" s="65">
        <v>1580</v>
      </c>
      <c r="E27" s="65">
        <v>1700</v>
      </c>
      <c r="F27" s="65">
        <v>1805</v>
      </c>
      <c r="G27" s="65">
        <v>1700</v>
      </c>
      <c r="H27" s="65">
        <v>1940</v>
      </c>
      <c r="I27" s="353">
        <f>SUM(I28:I33)</f>
        <v>2112.0736746175553</v>
      </c>
      <c r="J27" s="65">
        <f t="shared" ref="J27:K27" si="47">SUM(J28:J33)</f>
        <v>2033.3477540983349</v>
      </c>
      <c r="K27" s="65">
        <f t="shared" si="47"/>
        <v>2276.1485694111707</v>
      </c>
      <c r="L27" s="66">
        <f t="shared" ref="L27:L33" si="48">IF(ISERROR(J27/I27),"N/A",IF(I27&lt;0,"N/A",IF(J27&lt;0,"N/A",IF(J27/I27-1&gt;300%,"&gt;±300%",IF(J27/I27-1&lt;-300%,"&gt;±300%",J27/I27-1)))))</f>
        <v>-3.7274230281514997E-2</v>
      </c>
      <c r="M27" s="66">
        <f t="shared" ref="M27:M33" si="49">IF(ISERROR(K27/J27),"N/A",IF(J27&lt;0,"N/A",IF(K27&lt;0,"N/A",IF(K27/J27-1&gt;300%,"&gt;±300%",IF(K27/J27-1&lt;-300%,"&gt;±300%",K27/J27-1)))))</f>
        <v>0.11940939016626939</v>
      </c>
      <c r="N27" s="76"/>
      <c r="O27" s="65">
        <v>385</v>
      </c>
      <c r="P27" s="65">
        <v>410</v>
      </c>
      <c r="Q27" s="65">
        <v>420</v>
      </c>
      <c r="R27" s="65">
        <v>430</v>
      </c>
      <c r="S27" s="65">
        <v>425</v>
      </c>
      <c r="T27" s="65">
        <v>445</v>
      </c>
      <c r="U27" s="65">
        <v>450</v>
      </c>
      <c r="V27" s="65">
        <v>490</v>
      </c>
      <c r="W27" s="65">
        <v>475</v>
      </c>
      <c r="X27" s="65">
        <v>425</v>
      </c>
      <c r="Y27" s="65">
        <v>440</v>
      </c>
      <c r="Z27" s="65">
        <v>420</v>
      </c>
      <c r="AA27" s="65">
        <v>425</v>
      </c>
      <c r="AB27" s="65">
        <v>435</v>
      </c>
      <c r="AC27" s="65">
        <v>480</v>
      </c>
      <c r="AD27" s="65">
        <v>480</v>
      </c>
      <c r="AE27" s="76">
        <v>475</v>
      </c>
      <c r="AF27" s="76">
        <v>500</v>
      </c>
      <c r="AG27" s="340">
        <f>SUM(AG28:AG33)</f>
        <v>556.41559160933332</v>
      </c>
      <c r="AH27" s="340">
        <f t="shared" ref="AH27:AL27" si="50">SUM(AH28:AH33)</f>
        <v>570.28868803275122</v>
      </c>
      <c r="AI27" s="340">
        <f t="shared" si="50"/>
        <v>562.72409914155821</v>
      </c>
      <c r="AJ27" s="340">
        <f t="shared" si="50"/>
        <v>422.24295014223162</v>
      </c>
      <c r="AK27" s="340">
        <f t="shared" si="50"/>
        <v>529.76786964103735</v>
      </c>
      <c r="AL27" s="340">
        <f t="shared" si="50"/>
        <v>352.09409417470192</v>
      </c>
      <c r="AM27" s="340">
        <f t="shared" ref="AM27" si="51">SUM(AM28:AM33)</f>
        <v>509.18485576240937</v>
      </c>
      <c r="AN27" s="66">
        <f t="shared" ref="AN27:AN33" si="52">IF(ISERROR(AM27/AI27),"N/A",IF(AI27&lt;0,"N/A",IF(AM27&lt;0,"N/A",IF(AM27/AI27-1&gt;300%,"&gt;±300%",IF(AM27/AI27-1&lt;-300%,"&gt;±300%",AM27/AI27-1)))))</f>
        <v>-9.5142972303520534E-2</v>
      </c>
      <c r="AO27" s="66">
        <f t="shared" ref="AO27:AO33" si="53">IF(ISERROR(AM27/AL27),"N/A",IF(AL27&lt;0,"N/A",IF(AM27&lt;0,"N/A",IF(AM27/AL27-1&gt;300%,"&gt;±300%",IF(AM27/AL27-1&lt;-300%,"&gt;±300%",AM27/AL27-1)))))</f>
        <v>0.44616130797627696</v>
      </c>
      <c r="AP27" s="92"/>
      <c r="AQ27" s="65">
        <f>SUM(AQ28:AQ33)</f>
        <v>785</v>
      </c>
      <c r="AR27" s="65">
        <f t="shared" ref="AR27" si="54">SUM(AR28:AR33)</f>
        <v>795</v>
      </c>
      <c r="AS27" s="65">
        <f t="shared" ref="AS27:AS33" si="55">SUM(Q27:R27)</f>
        <v>850</v>
      </c>
      <c r="AT27" s="65">
        <f t="shared" ref="AT27:AT33" si="56">SUM(S27:T27)</f>
        <v>870</v>
      </c>
      <c r="AU27" s="65">
        <f t="shared" ref="AU27:AU33" si="57">SUM(U27:V27)</f>
        <v>940</v>
      </c>
      <c r="AV27" s="65">
        <f t="shared" ref="AV27:AV33" si="58">SUM(W27:X27)</f>
        <v>900</v>
      </c>
      <c r="AW27" s="65">
        <f t="shared" ref="AW27:AW33" si="59">SUM(Y27:Z27)</f>
        <v>860</v>
      </c>
      <c r="AX27" s="65">
        <f t="shared" ref="AX27:AX33" si="60">SUM(AA27:AB27)</f>
        <v>860</v>
      </c>
      <c r="AY27" s="65">
        <f t="shared" ref="AY27:AY33" si="61">SUM(AC27:AD27)</f>
        <v>960</v>
      </c>
      <c r="AZ27" s="65">
        <f t="shared" ref="AZ27:AZ33" si="62">SUM(AE27:AF27)</f>
        <v>975</v>
      </c>
      <c r="BA27" s="65">
        <f t="shared" ref="BA27:BA33" si="63">SUM(AG27:AH27)</f>
        <v>1126.7042796420847</v>
      </c>
      <c r="BB27" s="65">
        <f t="shared" ref="BB27:BB33" si="64">SUM(AI27:AJ27)</f>
        <v>984.96704928378983</v>
      </c>
      <c r="BC27" s="65">
        <f t="shared" ref="BC27:BC33" si="65">SUM(AK27:AL27)</f>
        <v>881.86196381573927</v>
      </c>
      <c r="BD27" s="66">
        <f t="shared" ref="BD27:BD33" si="66">IF(ISERROR(BC27/BA27),"N/A",IF(BA27&lt;0,"N/A",IF(BC27&lt;0,"N/A",IF(BC27/BA27-1&gt;300%,"&gt;±300%",IF(BC27/BA27-1&lt;-300%,"&gt;±300%",BC27/BA27-1)))))</f>
        <v>-0.21730841024596392</v>
      </c>
      <c r="BE27" s="66">
        <f t="shared" ref="BE27:BE33" si="67">IF(ISERROR(BC27/BB27),"N/A",IF(BB27&lt;0,"N/A",IF(BC27&lt;0,"N/A",IF(BC27/BB27-1&gt;300%,"&gt;±300%",IF(BC27/BB27-1&lt;-300%,"&gt;±300%",BC27/BB27-1)))))</f>
        <v>-0.10467871543827023</v>
      </c>
      <c r="BF27" s="78"/>
      <c r="BG27" s="65">
        <f t="shared" ref="BG27:BG33" si="68">SUM(AJ27:AM27)</f>
        <v>1813.2897697203803</v>
      </c>
      <c r="BH27" s="78"/>
    </row>
    <row r="28" spans="1:60" ht="13.5" x14ac:dyDescent="0.35">
      <c r="A28" s="108"/>
      <c r="B28" s="108" t="s">
        <v>12</v>
      </c>
      <c r="C28" s="67">
        <v>535</v>
      </c>
      <c r="D28" s="67">
        <v>540</v>
      </c>
      <c r="E28" s="67">
        <v>505</v>
      </c>
      <c r="F28" s="67">
        <v>560</v>
      </c>
      <c r="G28" s="67">
        <v>565</v>
      </c>
      <c r="H28" s="67">
        <v>575</v>
      </c>
      <c r="I28" s="358">
        <v>698.27497076953136</v>
      </c>
      <c r="J28" s="358">
        <v>587.16147775662125</v>
      </c>
      <c r="K28" s="358">
        <v>677.59370607824258</v>
      </c>
      <c r="L28" s="68">
        <f t="shared" si="48"/>
        <v>-0.15912569927926512</v>
      </c>
      <c r="M28" s="68">
        <f t="shared" si="49"/>
        <v>0.1540159423726799</v>
      </c>
      <c r="N28" s="463"/>
      <c r="O28" s="67">
        <v>145</v>
      </c>
      <c r="P28" s="67">
        <v>125</v>
      </c>
      <c r="Q28" s="67">
        <v>135</v>
      </c>
      <c r="R28" s="67">
        <v>130</v>
      </c>
      <c r="S28" s="67">
        <v>125</v>
      </c>
      <c r="T28" s="67">
        <v>115</v>
      </c>
      <c r="U28" s="67">
        <v>140</v>
      </c>
      <c r="V28" s="67">
        <v>135</v>
      </c>
      <c r="W28" s="67">
        <v>165</v>
      </c>
      <c r="X28" s="67">
        <v>130</v>
      </c>
      <c r="Y28" s="67">
        <v>150</v>
      </c>
      <c r="Z28" s="67">
        <v>135</v>
      </c>
      <c r="AA28" s="67">
        <v>160</v>
      </c>
      <c r="AB28" s="67">
        <v>135</v>
      </c>
      <c r="AC28" s="67">
        <v>145</v>
      </c>
      <c r="AD28" s="67">
        <v>135</v>
      </c>
      <c r="AE28" s="436">
        <v>155</v>
      </c>
      <c r="AF28" s="436">
        <v>140</v>
      </c>
      <c r="AG28" s="435">
        <v>139.76735378116703</v>
      </c>
      <c r="AH28" s="435">
        <v>201.8315373403592</v>
      </c>
      <c r="AI28" s="435">
        <v>163.16370253077184</v>
      </c>
      <c r="AJ28" s="435">
        <v>193.5123771172332</v>
      </c>
      <c r="AK28" s="435">
        <v>177.43216846071661</v>
      </c>
      <c r="AL28" s="435">
        <v>114.02770066104642</v>
      </c>
      <c r="AM28" s="435">
        <v>123.55847203506129</v>
      </c>
      <c r="AN28" s="68">
        <f t="shared" si="52"/>
        <v>-0.24273309493109363</v>
      </c>
      <c r="AO28" s="68">
        <f t="shared" si="53"/>
        <v>8.3582947992133949E-2</v>
      </c>
      <c r="AP28" s="92"/>
      <c r="AQ28" s="69">
        <f t="shared" ref="AQ28:AQ33" si="69">D28-AR28</f>
        <v>270</v>
      </c>
      <c r="AR28" s="69">
        <f t="shared" ref="AR28:AR33" si="70">SUM(O28:P28)</f>
        <v>270</v>
      </c>
      <c r="AS28" s="69">
        <f t="shared" si="55"/>
        <v>265</v>
      </c>
      <c r="AT28" s="69">
        <f t="shared" si="56"/>
        <v>240</v>
      </c>
      <c r="AU28" s="69">
        <f t="shared" si="57"/>
        <v>275</v>
      </c>
      <c r="AV28" s="69">
        <f t="shared" si="58"/>
        <v>295</v>
      </c>
      <c r="AW28" s="69">
        <f t="shared" si="59"/>
        <v>285</v>
      </c>
      <c r="AX28" s="69">
        <f t="shared" si="60"/>
        <v>295</v>
      </c>
      <c r="AY28" s="69">
        <f t="shared" si="61"/>
        <v>280</v>
      </c>
      <c r="AZ28" s="69">
        <f t="shared" si="62"/>
        <v>295</v>
      </c>
      <c r="BA28" s="69">
        <f t="shared" si="63"/>
        <v>341.59889112152621</v>
      </c>
      <c r="BB28" s="69">
        <f t="shared" si="64"/>
        <v>356.67607964800504</v>
      </c>
      <c r="BC28" s="69">
        <f t="shared" si="65"/>
        <v>291.45986912176306</v>
      </c>
      <c r="BD28" s="68">
        <f t="shared" si="66"/>
        <v>-0.14677747294538446</v>
      </c>
      <c r="BE28" s="68">
        <f t="shared" si="67"/>
        <v>-0.18284436284766359</v>
      </c>
      <c r="BF28" s="78"/>
      <c r="BG28" s="13">
        <f t="shared" si="68"/>
        <v>608.53071827405756</v>
      </c>
      <c r="BH28" s="78"/>
    </row>
    <row r="29" spans="1:60" ht="13.5" x14ac:dyDescent="0.35">
      <c r="A29" s="108"/>
      <c r="B29" s="108" t="s">
        <v>13</v>
      </c>
      <c r="C29" s="67">
        <v>50</v>
      </c>
      <c r="D29" s="67">
        <v>60</v>
      </c>
      <c r="E29" s="67">
        <v>205</v>
      </c>
      <c r="F29" s="67">
        <v>215</v>
      </c>
      <c r="G29" s="67">
        <v>100</v>
      </c>
      <c r="H29" s="67">
        <v>235</v>
      </c>
      <c r="I29" s="358">
        <v>218.82799632930983</v>
      </c>
      <c r="J29" s="358">
        <v>115.11345395377272</v>
      </c>
      <c r="K29" s="358">
        <v>157.59391011078134</v>
      </c>
      <c r="L29" s="68">
        <f t="shared" si="48"/>
        <v>-0.47395463156121576</v>
      </c>
      <c r="M29" s="68">
        <f t="shared" si="49"/>
        <v>0.36903120094083808</v>
      </c>
      <c r="N29" s="76"/>
      <c r="O29" s="69">
        <v>15</v>
      </c>
      <c r="P29" s="69">
        <v>15</v>
      </c>
      <c r="Q29" s="69">
        <v>55</v>
      </c>
      <c r="R29" s="69">
        <v>50</v>
      </c>
      <c r="S29" s="69">
        <v>50</v>
      </c>
      <c r="T29" s="69">
        <v>50</v>
      </c>
      <c r="U29" s="69">
        <v>55</v>
      </c>
      <c r="V29" s="69">
        <v>60</v>
      </c>
      <c r="W29" s="69">
        <v>55</v>
      </c>
      <c r="X29" s="69">
        <v>55</v>
      </c>
      <c r="Y29" s="69">
        <v>35</v>
      </c>
      <c r="Z29" s="69">
        <v>15</v>
      </c>
      <c r="AA29" s="69">
        <v>25</v>
      </c>
      <c r="AB29" s="69">
        <v>25</v>
      </c>
      <c r="AC29" s="69">
        <v>55</v>
      </c>
      <c r="AD29" s="69">
        <v>55</v>
      </c>
      <c r="AE29" s="436">
        <v>55</v>
      </c>
      <c r="AF29" s="436">
        <v>55</v>
      </c>
      <c r="AG29" s="435">
        <v>54.706999082327457</v>
      </c>
      <c r="AH29" s="435">
        <v>54.706999082327457</v>
      </c>
      <c r="AI29" s="435">
        <v>54.706999082327457</v>
      </c>
      <c r="AJ29" s="435">
        <v>54.706999082327457</v>
      </c>
      <c r="AK29" s="435">
        <v>33.979974932526247</v>
      </c>
      <c r="AL29" s="435">
        <v>20.44565225828168</v>
      </c>
      <c r="AM29" s="435">
        <v>22.987552744357604</v>
      </c>
      <c r="AN29" s="68">
        <f t="shared" si="52"/>
        <v>-0.57980600051258335</v>
      </c>
      <c r="AO29" s="68">
        <f t="shared" si="53"/>
        <v>0.12432474415416639</v>
      </c>
      <c r="AP29" s="92"/>
      <c r="AQ29" s="69">
        <f t="shared" si="69"/>
        <v>30</v>
      </c>
      <c r="AR29" s="69">
        <f t="shared" si="70"/>
        <v>30</v>
      </c>
      <c r="AS29" s="69">
        <f t="shared" si="55"/>
        <v>105</v>
      </c>
      <c r="AT29" s="69">
        <f t="shared" si="56"/>
        <v>100</v>
      </c>
      <c r="AU29" s="69">
        <f t="shared" si="57"/>
        <v>115</v>
      </c>
      <c r="AV29" s="69">
        <f t="shared" si="58"/>
        <v>110</v>
      </c>
      <c r="AW29" s="69">
        <f t="shared" si="59"/>
        <v>50</v>
      </c>
      <c r="AX29" s="69">
        <f t="shared" si="60"/>
        <v>50</v>
      </c>
      <c r="AY29" s="69">
        <f t="shared" si="61"/>
        <v>110</v>
      </c>
      <c r="AZ29" s="69">
        <f t="shared" si="62"/>
        <v>110</v>
      </c>
      <c r="BA29" s="69">
        <f t="shared" si="63"/>
        <v>109.41399816465491</v>
      </c>
      <c r="BB29" s="69">
        <f t="shared" si="64"/>
        <v>109.41399816465491</v>
      </c>
      <c r="BC29" s="69">
        <f t="shared" si="65"/>
        <v>54.42562719080793</v>
      </c>
      <c r="BD29" s="68">
        <f t="shared" si="66"/>
        <v>-0.50257162608294503</v>
      </c>
      <c r="BE29" s="68">
        <f t="shared" si="67"/>
        <v>-0.50257162608294503</v>
      </c>
      <c r="BF29" s="78"/>
      <c r="BG29" s="13">
        <f t="shared" si="68"/>
        <v>132.120179017493</v>
      </c>
      <c r="BH29" s="78"/>
    </row>
    <row r="30" spans="1:60" ht="13.5" x14ac:dyDescent="0.35">
      <c r="A30" s="108"/>
      <c r="B30" s="108" t="s">
        <v>10</v>
      </c>
      <c r="C30" s="69">
        <v>195</v>
      </c>
      <c r="D30" s="69">
        <v>215</v>
      </c>
      <c r="E30" s="69">
        <v>205</v>
      </c>
      <c r="F30" s="69">
        <v>195</v>
      </c>
      <c r="G30" s="69">
        <v>210</v>
      </c>
      <c r="H30" s="69">
        <v>205</v>
      </c>
      <c r="I30" s="358">
        <v>144.92726537168099</v>
      </c>
      <c r="J30" s="358">
        <v>135.74370712114711</v>
      </c>
      <c r="K30" s="358">
        <v>134.65512554839296</v>
      </c>
      <c r="L30" s="68">
        <f t="shared" si="48"/>
        <v>-6.3366670356897248E-2</v>
      </c>
      <c r="M30" s="68">
        <f t="shared" si="49"/>
        <v>-8.0193888603810048E-3</v>
      </c>
      <c r="N30" s="76"/>
      <c r="O30" s="69">
        <v>55</v>
      </c>
      <c r="P30" s="69">
        <v>60</v>
      </c>
      <c r="Q30" s="69">
        <v>60</v>
      </c>
      <c r="R30" s="69">
        <v>50</v>
      </c>
      <c r="S30" s="69">
        <v>50</v>
      </c>
      <c r="T30" s="69">
        <v>50</v>
      </c>
      <c r="U30" s="69">
        <v>50</v>
      </c>
      <c r="V30" s="69">
        <v>50</v>
      </c>
      <c r="W30" s="69">
        <v>50</v>
      </c>
      <c r="X30" s="69">
        <v>50</v>
      </c>
      <c r="Y30" s="69">
        <v>55</v>
      </c>
      <c r="Z30" s="69">
        <v>50</v>
      </c>
      <c r="AA30" s="69">
        <v>50</v>
      </c>
      <c r="AB30" s="69">
        <v>65</v>
      </c>
      <c r="AC30" s="69">
        <v>55</v>
      </c>
      <c r="AD30" s="69">
        <v>50</v>
      </c>
      <c r="AE30" s="436">
        <v>50</v>
      </c>
      <c r="AF30" s="436">
        <v>55</v>
      </c>
      <c r="AG30" s="435">
        <v>35.089784719999997</v>
      </c>
      <c r="AH30" s="435">
        <v>35.739224099999994</v>
      </c>
      <c r="AI30" s="435">
        <v>37.529548059999996</v>
      </c>
      <c r="AJ30" s="435">
        <v>36.166362800000002</v>
      </c>
      <c r="AK30" s="435">
        <v>31.910174679999997</v>
      </c>
      <c r="AL30" s="435">
        <v>29.487671120000002</v>
      </c>
      <c r="AM30" s="435">
        <v>37.198700639999998</v>
      </c>
      <c r="AN30" s="68">
        <f t="shared" si="52"/>
        <v>-8.8156515892773291E-3</v>
      </c>
      <c r="AO30" s="68">
        <f t="shared" si="53"/>
        <v>0.26150011944381713</v>
      </c>
      <c r="AP30" s="92"/>
      <c r="AQ30" s="69">
        <f t="shared" si="69"/>
        <v>100</v>
      </c>
      <c r="AR30" s="69">
        <f t="shared" si="70"/>
        <v>115</v>
      </c>
      <c r="AS30" s="69">
        <f t="shared" si="55"/>
        <v>110</v>
      </c>
      <c r="AT30" s="69">
        <f t="shared" si="56"/>
        <v>100</v>
      </c>
      <c r="AU30" s="69">
        <f t="shared" si="57"/>
        <v>100</v>
      </c>
      <c r="AV30" s="69">
        <f t="shared" si="58"/>
        <v>100</v>
      </c>
      <c r="AW30" s="69">
        <f t="shared" si="59"/>
        <v>105</v>
      </c>
      <c r="AX30" s="69">
        <f t="shared" si="60"/>
        <v>115</v>
      </c>
      <c r="AY30" s="69">
        <f t="shared" si="61"/>
        <v>105</v>
      </c>
      <c r="AZ30" s="69">
        <f t="shared" si="62"/>
        <v>105</v>
      </c>
      <c r="BA30" s="69">
        <f t="shared" si="63"/>
        <v>70.829008819999984</v>
      </c>
      <c r="BB30" s="69">
        <f t="shared" si="64"/>
        <v>73.695910859999998</v>
      </c>
      <c r="BC30" s="69">
        <f t="shared" si="65"/>
        <v>61.397845799999999</v>
      </c>
      <c r="BD30" s="68">
        <f t="shared" si="66"/>
        <v>-0.13315396017989889</v>
      </c>
      <c r="BE30" s="68">
        <f t="shared" si="67"/>
        <v>-0.16687581327765411</v>
      </c>
      <c r="BF30" s="78"/>
      <c r="BG30" s="13">
        <f t="shared" si="68"/>
        <v>134.76290924</v>
      </c>
      <c r="BH30" s="78"/>
    </row>
    <row r="31" spans="1:60" ht="13.5" x14ac:dyDescent="0.35">
      <c r="A31" s="108"/>
      <c r="B31" s="108" t="s">
        <v>11</v>
      </c>
      <c r="C31" s="67">
        <v>145</v>
      </c>
      <c r="D31" s="67">
        <v>175</v>
      </c>
      <c r="E31" s="67">
        <v>200</v>
      </c>
      <c r="F31" s="67">
        <v>205</v>
      </c>
      <c r="G31" s="67">
        <v>180</v>
      </c>
      <c r="H31" s="67">
        <v>245</v>
      </c>
      <c r="I31" s="358">
        <v>223.88605502596255</v>
      </c>
      <c r="J31" s="358">
        <v>477.72315141382722</v>
      </c>
      <c r="K31" s="358">
        <v>496.68645136399363</v>
      </c>
      <c r="L31" s="68">
        <f t="shared" si="48"/>
        <v>1.1337780566924049</v>
      </c>
      <c r="M31" s="68">
        <f t="shared" si="49"/>
        <v>3.9695166319748676E-2</v>
      </c>
      <c r="N31" s="76"/>
      <c r="O31" s="69">
        <v>40</v>
      </c>
      <c r="P31" s="69">
        <v>50</v>
      </c>
      <c r="Q31" s="69">
        <v>30</v>
      </c>
      <c r="R31" s="69">
        <v>45</v>
      </c>
      <c r="S31" s="69">
        <v>70</v>
      </c>
      <c r="T31" s="69">
        <v>70</v>
      </c>
      <c r="U31" s="69">
        <v>60</v>
      </c>
      <c r="V31" s="69">
        <v>80</v>
      </c>
      <c r="W31" s="69">
        <v>60</v>
      </c>
      <c r="X31" s="69">
        <v>5</v>
      </c>
      <c r="Y31" s="69">
        <v>40</v>
      </c>
      <c r="Z31" s="69">
        <v>50</v>
      </c>
      <c r="AA31" s="69">
        <v>45</v>
      </c>
      <c r="AB31" s="69">
        <v>35</v>
      </c>
      <c r="AC31" s="69">
        <v>60</v>
      </c>
      <c r="AD31" s="69">
        <v>60</v>
      </c>
      <c r="AE31" s="436">
        <v>65</v>
      </c>
      <c r="AF31" s="436">
        <v>65</v>
      </c>
      <c r="AG31" s="435">
        <v>120.01130730866316</v>
      </c>
      <c r="AH31" s="435">
        <v>71.304469653736874</v>
      </c>
      <c r="AI31" s="435">
        <v>101.68690249891529</v>
      </c>
      <c r="AJ31" s="435">
        <v>-69.116624435352776</v>
      </c>
      <c r="AK31" s="435">
        <v>109.91909903628176</v>
      </c>
      <c r="AL31" s="435">
        <v>25.507097573424343</v>
      </c>
      <c r="AM31" s="435">
        <v>137.91902396434429</v>
      </c>
      <c r="AN31" s="68">
        <f t="shared" si="52"/>
        <v>0.35631060220184696</v>
      </c>
      <c r="AO31" s="68" t="str">
        <f t="shared" si="53"/>
        <v>&gt;±300%</v>
      </c>
      <c r="AP31" s="92"/>
      <c r="AQ31" s="69">
        <f t="shared" si="69"/>
        <v>85</v>
      </c>
      <c r="AR31" s="69">
        <f t="shared" si="70"/>
        <v>90</v>
      </c>
      <c r="AS31" s="69">
        <f t="shared" si="55"/>
        <v>75</v>
      </c>
      <c r="AT31" s="69">
        <f t="shared" si="56"/>
        <v>140</v>
      </c>
      <c r="AU31" s="69">
        <f t="shared" si="57"/>
        <v>140</v>
      </c>
      <c r="AV31" s="69">
        <f t="shared" si="58"/>
        <v>65</v>
      </c>
      <c r="AW31" s="69">
        <f t="shared" si="59"/>
        <v>90</v>
      </c>
      <c r="AX31" s="69">
        <f t="shared" si="60"/>
        <v>80</v>
      </c>
      <c r="AY31" s="69">
        <f t="shared" si="61"/>
        <v>120</v>
      </c>
      <c r="AZ31" s="69">
        <f t="shared" si="62"/>
        <v>130</v>
      </c>
      <c r="BA31" s="69">
        <f t="shared" si="63"/>
        <v>191.31577696240004</v>
      </c>
      <c r="BB31" s="69">
        <f t="shared" si="64"/>
        <v>32.570278063562512</v>
      </c>
      <c r="BC31" s="69">
        <f t="shared" si="65"/>
        <v>135.4261966097061</v>
      </c>
      <c r="BD31" s="68">
        <f t="shared" si="66"/>
        <v>-0.29213262617477764</v>
      </c>
      <c r="BE31" s="68" t="str">
        <f t="shared" si="67"/>
        <v>&gt;±300%</v>
      </c>
      <c r="BF31" s="78"/>
      <c r="BG31" s="13">
        <f t="shared" si="68"/>
        <v>204.22859613869764</v>
      </c>
      <c r="BH31" s="78"/>
    </row>
    <row r="32" spans="1:60" ht="13.5" x14ac:dyDescent="0.35">
      <c r="A32" s="108"/>
      <c r="B32" s="108" t="s">
        <v>58</v>
      </c>
      <c r="C32" s="67">
        <v>220</v>
      </c>
      <c r="D32" s="67">
        <v>220</v>
      </c>
      <c r="E32" s="67">
        <v>225</v>
      </c>
      <c r="F32" s="67">
        <v>230</v>
      </c>
      <c r="G32" s="67">
        <v>235</v>
      </c>
      <c r="H32" s="67">
        <v>240</v>
      </c>
      <c r="I32" s="358">
        <v>248.88000000000008</v>
      </c>
      <c r="J32" s="358">
        <v>234.66932898240117</v>
      </c>
      <c r="K32" s="358">
        <v>253.89584683719215</v>
      </c>
      <c r="L32" s="68">
        <f t="shared" si="48"/>
        <v>-5.7098485284470035E-2</v>
      </c>
      <c r="M32" s="68">
        <f t="shared" si="49"/>
        <v>8.1930254533743696E-2</v>
      </c>
      <c r="N32" s="76"/>
      <c r="O32" s="69">
        <v>45</v>
      </c>
      <c r="P32" s="69">
        <v>65</v>
      </c>
      <c r="Q32" s="69">
        <v>50</v>
      </c>
      <c r="R32" s="69">
        <v>65</v>
      </c>
      <c r="S32" s="69">
        <v>45</v>
      </c>
      <c r="T32" s="69">
        <v>65</v>
      </c>
      <c r="U32" s="69">
        <v>50</v>
      </c>
      <c r="V32" s="69">
        <v>70</v>
      </c>
      <c r="W32" s="69">
        <v>45</v>
      </c>
      <c r="X32" s="69">
        <v>75</v>
      </c>
      <c r="Y32" s="69">
        <v>55</v>
      </c>
      <c r="Z32" s="69">
        <v>70</v>
      </c>
      <c r="AA32" s="69">
        <v>45</v>
      </c>
      <c r="AB32" s="69">
        <v>70</v>
      </c>
      <c r="AC32" s="69">
        <v>55</v>
      </c>
      <c r="AD32" s="69">
        <v>70</v>
      </c>
      <c r="AE32" s="436">
        <v>45</v>
      </c>
      <c r="AF32" s="436">
        <v>70</v>
      </c>
      <c r="AG32" s="435">
        <v>62.22000000000002</v>
      </c>
      <c r="AH32" s="435">
        <v>62.22000000000002</v>
      </c>
      <c r="AI32" s="435">
        <v>62.22000000000002</v>
      </c>
      <c r="AJ32" s="435">
        <v>62.22000000000002</v>
      </c>
      <c r="AK32" s="435">
        <v>58.667332245600292</v>
      </c>
      <c r="AL32" s="435">
        <v>58.667332245600292</v>
      </c>
      <c r="AM32" s="435">
        <v>58.667332245600292</v>
      </c>
      <c r="AN32" s="68">
        <f t="shared" si="52"/>
        <v>-5.7098485284470035E-2</v>
      </c>
      <c r="AO32" s="68">
        <f t="shared" si="53"/>
        <v>0</v>
      </c>
      <c r="AP32" s="92"/>
      <c r="AQ32" s="69">
        <f t="shared" si="69"/>
        <v>110</v>
      </c>
      <c r="AR32" s="69">
        <f t="shared" si="70"/>
        <v>110</v>
      </c>
      <c r="AS32" s="69">
        <f t="shared" si="55"/>
        <v>115</v>
      </c>
      <c r="AT32" s="69">
        <f t="shared" si="56"/>
        <v>110</v>
      </c>
      <c r="AU32" s="69">
        <f t="shared" si="57"/>
        <v>120</v>
      </c>
      <c r="AV32" s="69">
        <f t="shared" si="58"/>
        <v>120</v>
      </c>
      <c r="AW32" s="69">
        <f t="shared" si="59"/>
        <v>125</v>
      </c>
      <c r="AX32" s="69">
        <f t="shared" si="60"/>
        <v>115</v>
      </c>
      <c r="AY32" s="69">
        <f t="shared" si="61"/>
        <v>125</v>
      </c>
      <c r="AZ32" s="69">
        <f t="shared" si="62"/>
        <v>115</v>
      </c>
      <c r="BA32" s="69">
        <f t="shared" si="63"/>
        <v>124.44000000000004</v>
      </c>
      <c r="BB32" s="69">
        <f t="shared" si="64"/>
        <v>124.44000000000004</v>
      </c>
      <c r="BC32" s="69">
        <f t="shared" si="65"/>
        <v>117.33466449120058</v>
      </c>
      <c r="BD32" s="68">
        <f t="shared" si="66"/>
        <v>-5.7098485284470035E-2</v>
      </c>
      <c r="BE32" s="68">
        <f t="shared" si="67"/>
        <v>-5.7098485284470035E-2</v>
      </c>
      <c r="BF32" s="78"/>
      <c r="BG32" s="13">
        <f t="shared" si="68"/>
        <v>238.22199673680086</v>
      </c>
      <c r="BH32" s="78"/>
    </row>
    <row r="33" spans="1:84" ht="13.5" x14ac:dyDescent="0.35">
      <c r="A33" s="70"/>
      <c r="B33" s="70" t="s">
        <v>2</v>
      </c>
      <c r="C33" s="70">
        <v>345</v>
      </c>
      <c r="D33" s="70">
        <v>370</v>
      </c>
      <c r="E33" s="70">
        <v>360</v>
      </c>
      <c r="F33" s="70">
        <v>400</v>
      </c>
      <c r="G33" s="70">
        <v>410</v>
      </c>
      <c r="H33" s="70">
        <v>440</v>
      </c>
      <c r="I33" s="355">
        <v>577.27738712107055</v>
      </c>
      <c r="J33" s="355">
        <v>482.93663487056551</v>
      </c>
      <c r="K33" s="355">
        <v>555.72352947256786</v>
      </c>
      <c r="L33" s="71">
        <f t="shared" si="48"/>
        <v>-0.16342360597388039</v>
      </c>
      <c r="M33" s="71">
        <f t="shared" si="49"/>
        <v>0.15071727706370908</v>
      </c>
      <c r="N33" s="76"/>
      <c r="O33" s="70">
        <v>85</v>
      </c>
      <c r="P33" s="70">
        <v>95</v>
      </c>
      <c r="Q33" s="70">
        <v>90</v>
      </c>
      <c r="R33" s="70">
        <v>90</v>
      </c>
      <c r="S33" s="70">
        <v>85</v>
      </c>
      <c r="T33" s="70">
        <v>95</v>
      </c>
      <c r="U33" s="70">
        <v>95</v>
      </c>
      <c r="V33" s="70">
        <v>95</v>
      </c>
      <c r="W33" s="70">
        <v>100</v>
      </c>
      <c r="X33" s="70">
        <v>110</v>
      </c>
      <c r="Y33" s="70">
        <v>105</v>
      </c>
      <c r="Z33" s="70">
        <v>100</v>
      </c>
      <c r="AA33" s="70">
        <v>100</v>
      </c>
      <c r="AB33" s="70">
        <v>105</v>
      </c>
      <c r="AC33" s="70">
        <v>110</v>
      </c>
      <c r="AD33" s="70">
        <v>110</v>
      </c>
      <c r="AE33" s="437">
        <v>105</v>
      </c>
      <c r="AF33" s="437">
        <v>115</v>
      </c>
      <c r="AG33" s="438">
        <v>144.62014671717566</v>
      </c>
      <c r="AH33" s="438">
        <v>144.48645785632766</v>
      </c>
      <c r="AI33" s="438">
        <v>143.41694696954357</v>
      </c>
      <c r="AJ33" s="438">
        <v>144.75383557802368</v>
      </c>
      <c r="AK33" s="438">
        <v>117.85912028591247</v>
      </c>
      <c r="AL33" s="438">
        <v>103.95864031634922</v>
      </c>
      <c r="AM33" s="438">
        <v>128.85377413304593</v>
      </c>
      <c r="AN33" s="71">
        <f t="shared" si="52"/>
        <v>-0.10154429545617305</v>
      </c>
      <c r="AO33" s="71">
        <f t="shared" si="53"/>
        <v>0.23947152195276966</v>
      </c>
      <c r="AP33" s="92"/>
      <c r="AQ33" s="70">
        <f t="shared" si="69"/>
        <v>190</v>
      </c>
      <c r="AR33" s="70">
        <f t="shared" si="70"/>
        <v>180</v>
      </c>
      <c r="AS33" s="70">
        <f t="shared" si="55"/>
        <v>180</v>
      </c>
      <c r="AT33" s="70">
        <f t="shared" si="56"/>
        <v>180</v>
      </c>
      <c r="AU33" s="70">
        <f t="shared" si="57"/>
        <v>190</v>
      </c>
      <c r="AV33" s="70">
        <f t="shared" si="58"/>
        <v>210</v>
      </c>
      <c r="AW33" s="70">
        <f t="shared" si="59"/>
        <v>205</v>
      </c>
      <c r="AX33" s="70">
        <f t="shared" si="60"/>
        <v>205</v>
      </c>
      <c r="AY33" s="70">
        <f t="shared" si="61"/>
        <v>220</v>
      </c>
      <c r="AZ33" s="70">
        <f t="shared" si="62"/>
        <v>220</v>
      </c>
      <c r="BA33" s="70">
        <f t="shared" si="63"/>
        <v>289.10660457350332</v>
      </c>
      <c r="BB33" s="70">
        <f t="shared" si="64"/>
        <v>288.17078254756723</v>
      </c>
      <c r="BC33" s="70">
        <f t="shared" si="65"/>
        <v>221.81776060226167</v>
      </c>
      <c r="BD33" s="71">
        <f t="shared" si="66"/>
        <v>-0.23274751564568263</v>
      </c>
      <c r="BE33" s="71">
        <f t="shared" si="67"/>
        <v>-0.2302558967245506</v>
      </c>
      <c r="BF33" s="78"/>
      <c r="BG33" s="29">
        <f t="shared" si="68"/>
        <v>495.42537031333126</v>
      </c>
      <c r="BH33" s="78"/>
    </row>
    <row r="34" spans="1:84" ht="13.5" x14ac:dyDescent="0.35">
      <c r="A34" s="72"/>
      <c r="B34" s="72"/>
      <c r="C34" s="72"/>
      <c r="D34" s="72"/>
      <c r="E34" s="72"/>
      <c r="F34" s="72"/>
      <c r="G34" s="72"/>
      <c r="H34" s="72"/>
      <c r="I34" s="361"/>
      <c r="J34" s="72"/>
      <c r="K34" s="72"/>
      <c r="L34" s="72"/>
      <c r="M34" s="230"/>
      <c r="N34" s="76"/>
      <c r="O34" s="115"/>
      <c r="P34" s="115"/>
      <c r="Q34" s="115"/>
      <c r="R34" s="115"/>
      <c r="S34" s="115"/>
      <c r="T34" s="115"/>
      <c r="U34" s="115"/>
      <c r="V34" s="115"/>
      <c r="W34" s="115"/>
      <c r="X34" s="115"/>
      <c r="Y34" s="115"/>
      <c r="Z34" s="115"/>
      <c r="AA34" s="115"/>
      <c r="AB34" s="115"/>
      <c r="AC34" s="115"/>
      <c r="AD34" s="115"/>
      <c r="AE34" s="115"/>
      <c r="AF34" s="115"/>
      <c r="AG34" s="342"/>
      <c r="AH34" s="342"/>
      <c r="AI34" s="342"/>
      <c r="AJ34" s="342"/>
      <c r="AK34" s="342"/>
      <c r="AL34" s="342"/>
      <c r="AM34" s="342"/>
      <c r="AN34" s="230"/>
      <c r="AO34" s="230"/>
      <c r="AP34" s="92"/>
      <c r="AQ34" s="72"/>
      <c r="AR34" s="72"/>
      <c r="AS34" s="72"/>
      <c r="AT34" s="72"/>
      <c r="AU34" s="72"/>
      <c r="AV34" s="72"/>
      <c r="AW34" s="72"/>
      <c r="AX34" s="72"/>
      <c r="AY34" s="72"/>
      <c r="AZ34" s="72"/>
      <c r="BA34" s="72"/>
      <c r="BB34" s="72"/>
      <c r="BC34" s="72"/>
      <c r="BD34" s="72"/>
      <c r="BE34" s="72"/>
      <c r="BF34" s="78"/>
      <c r="BG34" s="37"/>
      <c r="BH34" s="78"/>
    </row>
    <row r="35" spans="1:84" s="75" customFormat="1" ht="13.5" x14ac:dyDescent="0.35">
      <c r="A35" s="122" t="s">
        <v>3</v>
      </c>
      <c r="B35" s="65"/>
      <c r="C35" s="65">
        <v>935</v>
      </c>
      <c r="D35" s="65">
        <v>150</v>
      </c>
      <c r="E35" s="65">
        <v>305</v>
      </c>
      <c r="F35" s="65">
        <v>535</v>
      </c>
      <c r="G35" s="65">
        <v>275</v>
      </c>
      <c r="H35" s="65">
        <v>15</v>
      </c>
      <c r="I35" s="353">
        <f t="shared" ref="I35" si="71">SUM(I36:I38)</f>
        <v>1253.3257669468919</v>
      </c>
      <c r="J35" s="65">
        <f>SUM(J36:J38)</f>
        <v>1659.2916406437666</v>
      </c>
      <c r="K35" s="65">
        <f>SUM(K36:K38)</f>
        <v>745.13788133557523</v>
      </c>
      <c r="L35" s="66">
        <f t="shared" ref="L35:L38" si="72">IF(ISERROR(J35/I35),"N/A",IF(I35&lt;0,"N/A",IF(J35&lt;0,"N/A",IF(J35/I35-1&gt;300%,"&gt;±300%",IF(J35/I35-1&lt;-300%,"&gt;±300%",J35/I35-1)))))</f>
        <v>0.32391089723289546</v>
      </c>
      <c r="M35" s="66">
        <f t="shared" ref="M35:M38" si="73">IF(ISERROR(K35/J35),"N/A",IF(J35&lt;0,"N/A",IF(K35&lt;0,"N/A",IF(K35/J35-1&gt;300%,"&gt;±300%",IF(K35/J35-1&lt;-300%,"&gt;±300%",K35/J35-1)))))</f>
        <v>-0.55093013001229907</v>
      </c>
      <c r="N35" s="76"/>
      <c r="O35" s="65">
        <v>-175</v>
      </c>
      <c r="P35" s="65">
        <v>0</v>
      </c>
      <c r="Q35" s="65">
        <v>-10</v>
      </c>
      <c r="R35" s="65">
        <v>115</v>
      </c>
      <c r="S35" s="65">
        <v>285</v>
      </c>
      <c r="T35" s="65">
        <v>-95</v>
      </c>
      <c r="U35" s="65">
        <v>165</v>
      </c>
      <c r="V35" s="65">
        <v>95</v>
      </c>
      <c r="W35" s="65">
        <v>50</v>
      </c>
      <c r="X35" s="65">
        <v>225</v>
      </c>
      <c r="Y35" s="65">
        <v>80</v>
      </c>
      <c r="Z35" s="65">
        <v>105</v>
      </c>
      <c r="AA35" s="65">
        <v>-10</v>
      </c>
      <c r="AB35" s="65">
        <v>100</v>
      </c>
      <c r="AC35" s="65">
        <v>60</v>
      </c>
      <c r="AD35" s="65">
        <v>-55</v>
      </c>
      <c r="AE35" s="65">
        <v>65</v>
      </c>
      <c r="AF35" s="65">
        <v>-65</v>
      </c>
      <c r="AG35" s="335">
        <f>SUM(AG36:AG38)</f>
        <v>794.2445218880124</v>
      </c>
      <c r="AH35" s="335">
        <f t="shared" ref="AH35:AL35" si="74">SUM(AH36:AH38)</f>
        <v>126.32213189883893</v>
      </c>
      <c r="AI35" s="335">
        <f t="shared" si="74"/>
        <v>250.89736904452838</v>
      </c>
      <c r="AJ35" s="335">
        <f t="shared" si="74"/>
        <v>81.861744115512124</v>
      </c>
      <c r="AK35" s="344">
        <f t="shared" si="74"/>
        <v>72.878057577637918</v>
      </c>
      <c r="AL35" s="335">
        <f t="shared" si="74"/>
        <v>380.64029416965764</v>
      </c>
      <c r="AM35" s="335">
        <f t="shared" ref="AM35" si="75">SUM(AM36:AM38)</f>
        <v>980.68535301962584</v>
      </c>
      <c r="AN35" s="66">
        <f t="shared" ref="AN35:AN38" si="76">IF(ISERROR(AM35/AI35),"N/A",IF(AI35&lt;0,"N/A",IF(AM35&lt;0,"N/A",IF(AM35/AI35-1&gt;300%,"&gt;±300%",IF(AM35/AI35-1&lt;-300%,"&gt;±300%",AM35/AI35-1)))))</f>
        <v>2.9087111863878383</v>
      </c>
      <c r="AO35" s="66">
        <f t="shared" ref="AO35:AO38" si="77">IF(ISERROR(AM35/AL35),"N/A",IF(AL35&lt;0,"N/A",IF(AM35&lt;0,"N/A",IF(AM35/AL35-1&gt;300%,"&gt;±300%",IF(AM35/AL35-1&lt;-300%,"&gt;±300%",AM35/AL35-1)))))</f>
        <v>1.5764097181537964</v>
      </c>
      <c r="AP35" s="92"/>
      <c r="AQ35" s="65">
        <f t="shared" ref="AQ35:AR35" si="78">SUM(AQ36:AQ38)</f>
        <v>325</v>
      </c>
      <c r="AR35" s="65">
        <f t="shared" si="78"/>
        <v>-175</v>
      </c>
      <c r="AS35" s="65">
        <f>SUM(Q35:R35)</f>
        <v>105</v>
      </c>
      <c r="AT35" s="65">
        <f>SUM(S35:T35)</f>
        <v>190</v>
      </c>
      <c r="AU35" s="65">
        <f>SUM(U35:V35)</f>
        <v>260</v>
      </c>
      <c r="AV35" s="65">
        <f>SUM(W35:X35)</f>
        <v>275</v>
      </c>
      <c r="AW35" s="65">
        <f>SUM(Y35:Z35)</f>
        <v>185</v>
      </c>
      <c r="AX35" s="65">
        <f>SUM(AA35:AB35)</f>
        <v>90</v>
      </c>
      <c r="AY35" s="65">
        <f>SUM(AC35:AD35)</f>
        <v>5</v>
      </c>
      <c r="AZ35" s="65">
        <f>SUM(AE35:AF35)</f>
        <v>0</v>
      </c>
      <c r="BA35" s="65">
        <f>SUM(AG35:AH35)</f>
        <v>920.56665378685136</v>
      </c>
      <c r="BB35" s="65">
        <f>SUM(AI35:AJ35)</f>
        <v>332.7591131600405</v>
      </c>
      <c r="BC35" s="65">
        <f>SUM(AK35:AL35)</f>
        <v>453.51835174729558</v>
      </c>
      <c r="BD35" s="66">
        <f>IF(ISERROR(BC35/BA35),"N/A",IF(BA35&lt;0,"N/A",IF(BC35&lt;0,"N/A",IF(BC35/BA35-1&gt;300%,"&gt;±300%",IF(BC35/BA35-1&lt;-300%,"&gt;±300%",BC35/BA35-1)))))</f>
        <v>-0.50734870757951267</v>
      </c>
      <c r="BE35" s="66">
        <f>IF(ISERROR(BC35/BB35),"N/A",IF(BB35&lt;0,"N/A",IF(BC35&lt;0,"N/A",IF(BC35/BB35-1&gt;300%,"&gt;±300%",IF(BC35/BB35-1&lt;-300%,"&gt;±300%",BC35/BB35-1)))))</f>
        <v>0.3629028742157272</v>
      </c>
      <c r="BF35" s="78"/>
      <c r="BG35" s="9">
        <f t="shared" ref="BG35:BG38" si="79">SUM(AJ35:AM35)</f>
        <v>1516.0654488824334</v>
      </c>
      <c r="BH35" s="78"/>
    </row>
    <row r="36" spans="1:84" ht="13.5" x14ac:dyDescent="0.35">
      <c r="A36" s="108"/>
      <c r="B36" s="108" t="s">
        <v>42</v>
      </c>
      <c r="C36" s="67">
        <v>-5</v>
      </c>
      <c r="D36" s="67">
        <v>50</v>
      </c>
      <c r="E36" s="67">
        <v>525</v>
      </c>
      <c r="F36" s="67">
        <v>460</v>
      </c>
      <c r="G36" s="67">
        <v>215</v>
      </c>
      <c r="H36" s="67">
        <v>280</v>
      </c>
      <c r="I36" s="358">
        <v>282.56181880054447</v>
      </c>
      <c r="J36" s="358">
        <v>629.29164064376653</v>
      </c>
      <c r="K36" s="358">
        <v>485.13788133557529</v>
      </c>
      <c r="L36" s="68">
        <f t="shared" si="72"/>
        <v>1.2270936792347471</v>
      </c>
      <c r="M36" s="68">
        <f t="shared" si="73"/>
        <v>-0.22907305611230055</v>
      </c>
      <c r="N36" s="76"/>
      <c r="O36" s="69">
        <v>15</v>
      </c>
      <c r="P36" s="69">
        <v>40</v>
      </c>
      <c r="Q36" s="69">
        <v>45</v>
      </c>
      <c r="R36" s="69">
        <v>75</v>
      </c>
      <c r="S36" s="69">
        <v>180</v>
      </c>
      <c r="T36" s="69">
        <v>220</v>
      </c>
      <c r="U36" s="69">
        <v>150</v>
      </c>
      <c r="V36" s="69">
        <v>115</v>
      </c>
      <c r="W36" s="69">
        <v>80</v>
      </c>
      <c r="X36" s="69">
        <v>115</v>
      </c>
      <c r="Y36" s="69">
        <v>30</v>
      </c>
      <c r="Z36" s="69">
        <v>75</v>
      </c>
      <c r="AA36" s="69">
        <v>45</v>
      </c>
      <c r="AB36" s="69">
        <v>65</v>
      </c>
      <c r="AC36" s="69">
        <v>85</v>
      </c>
      <c r="AD36" s="69">
        <v>70</v>
      </c>
      <c r="AE36" s="69">
        <v>70</v>
      </c>
      <c r="AF36" s="69">
        <v>50</v>
      </c>
      <c r="AG36" s="336">
        <v>110.98504998977324</v>
      </c>
      <c r="AH36" s="336">
        <v>89.279700168659957</v>
      </c>
      <c r="AI36" s="336">
        <v>53.747914245097618</v>
      </c>
      <c r="AJ36" s="336">
        <v>28.54915439701367</v>
      </c>
      <c r="AK36" s="345">
        <v>306.47541981441475</v>
      </c>
      <c r="AL36" s="336">
        <v>120.14395480650528</v>
      </c>
      <c r="AM36" s="336">
        <v>95.913814398901081</v>
      </c>
      <c r="AN36" s="68">
        <f t="shared" si="76"/>
        <v>0.78451230612450118</v>
      </c>
      <c r="AO36" s="68">
        <f t="shared" si="77"/>
        <v>-0.20167590160176951</v>
      </c>
      <c r="AP36" s="92"/>
      <c r="AQ36" s="69">
        <f>D36-AR36</f>
        <v>-5</v>
      </c>
      <c r="AR36" s="69">
        <f>SUM(O36:P36)</f>
        <v>55</v>
      </c>
      <c r="AS36" s="69">
        <f>SUM(Q36:R36)</f>
        <v>120</v>
      </c>
      <c r="AT36" s="69">
        <f>SUM(S36:T36)</f>
        <v>400</v>
      </c>
      <c r="AU36" s="69">
        <f>SUM(U36:V36)</f>
        <v>265</v>
      </c>
      <c r="AV36" s="69">
        <f>SUM(W36:X36)</f>
        <v>195</v>
      </c>
      <c r="AW36" s="69">
        <f>SUM(Y36:Z36)</f>
        <v>105</v>
      </c>
      <c r="AX36" s="69">
        <f>SUM(AA36:AB36)</f>
        <v>110</v>
      </c>
      <c r="AY36" s="69">
        <f>SUM(AC36:AD36)</f>
        <v>155</v>
      </c>
      <c r="AZ36" s="69">
        <f>SUM(AE36:AF36)</f>
        <v>120</v>
      </c>
      <c r="BA36" s="69">
        <f>SUM(AG36:AH36)</f>
        <v>200.2647501584332</v>
      </c>
      <c r="BB36" s="69">
        <f>SUM(AI36:AJ36)</f>
        <v>82.297068642111284</v>
      </c>
      <c r="BC36" s="69">
        <f>SUM(AK36:AL36)</f>
        <v>426.61937462092004</v>
      </c>
      <c r="BD36" s="68">
        <f>IF(ISERROR(BC36/BA36),"N/A",IF(BA36&lt;0,"N/A",IF(BC36&lt;0,"N/A",IF(BC36/BA36-1&gt;300%,"&gt;±300%",IF(BC36/BA36-1&lt;-300%,"&gt;±300%",BC36/BA36-1)))))</f>
        <v>1.1302769173477283</v>
      </c>
      <c r="BE36" s="68" t="str">
        <f>IF(ISERROR(BC36/BB36),"N/A",IF(BB36&lt;0,"N/A",IF(BC36&lt;0,"N/A",IF(BC36/BB36-1&gt;300%,"&gt;±300%",IF(BC36/BB36-1&lt;-300%,"&gt;±300%",BC36/BB36-1)))))</f>
        <v>&gt;±300%</v>
      </c>
      <c r="BF36" s="78"/>
      <c r="BG36" s="13">
        <f t="shared" si="79"/>
        <v>551.08234341683487</v>
      </c>
      <c r="BH36" s="78"/>
    </row>
    <row r="37" spans="1:84" ht="13.5" x14ac:dyDescent="0.35">
      <c r="A37" s="108"/>
      <c r="B37" s="108" t="s">
        <v>43</v>
      </c>
      <c r="C37" s="67">
        <v>905</v>
      </c>
      <c r="D37" s="67">
        <v>215</v>
      </c>
      <c r="E37" s="67">
        <v>-240</v>
      </c>
      <c r="F37" s="67">
        <v>-10</v>
      </c>
      <c r="G37" s="67">
        <v>105</v>
      </c>
      <c r="H37" s="67">
        <v>-245</v>
      </c>
      <c r="I37" s="358">
        <v>990.97841441220169</v>
      </c>
      <c r="J37" s="358">
        <v>530</v>
      </c>
      <c r="K37" s="358">
        <v>250</v>
      </c>
      <c r="L37" s="68">
        <f t="shared" si="72"/>
        <v>-0.46517503076555988</v>
      </c>
      <c r="M37" s="68">
        <f t="shared" si="73"/>
        <v>-0.52830188679245282</v>
      </c>
      <c r="N37" s="76"/>
      <c r="O37" s="69">
        <v>-95</v>
      </c>
      <c r="P37" s="69">
        <v>-30</v>
      </c>
      <c r="Q37" s="69">
        <v>-50</v>
      </c>
      <c r="R37" s="69">
        <v>45</v>
      </c>
      <c r="S37" s="69">
        <v>110</v>
      </c>
      <c r="T37" s="69">
        <v>-345</v>
      </c>
      <c r="U37" s="69">
        <v>-25</v>
      </c>
      <c r="V37" s="69">
        <v>-15</v>
      </c>
      <c r="W37" s="69">
        <v>-85</v>
      </c>
      <c r="X37" s="69">
        <v>115</v>
      </c>
      <c r="Y37" s="69">
        <v>60</v>
      </c>
      <c r="Z37" s="69">
        <v>30</v>
      </c>
      <c r="AA37" s="69">
        <v>-40</v>
      </c>
      <c r="AB37" s="69">
        <v>55</v>
      </c>
      <c r="AC37" s="69">
        <v>-15</v>
      </c>
      <c r="AD37" s="69">
        <v>-125</v>
      </c>
      <c r="AE37" s="69">
        <v>5</v>
      </c>
      <c r="AF37" s="69">
        <v>-115</v>
      </c>
      <c r="AG37" s="336">
        <v>686.97303968000006</v>
      </c>
      <c r="AH37" s="336">
        <v>49.912419320000048</v>
      </c>
      <c r="AI37" s="336">
        <v>206.80744894799926</v>
      </c>
      <c r="AJ37" s="336">
        <v>47.285506464202307</v>
      </c>
      <c r="AK37" s="69">
        <v>-213.15535744631916</v>
      </c>
      <c r="AL37" s="336">
        <v>122.35122064660918</v>
      </c>
      <c r="AM37" s="336">
        <v>543.21940820131852</v>
      </c>
      <c r="AN37" s="68">
        <f t="shared" si="76"/>
        <v>1.6266916929955864</v>
      </c>
      <c r="AO37" s="68" t="str">
        <f t="shared" si="77"/>
        <v>&gt;±300%</v>
      </c>
      <c r="AP37" s="92"/>
      <c r="AQ37" s="69">
        <f>D37-AR37</f>
        <v>340</v>
      </c>
      <c r="AR37" s="69">
        <f>SUM(O37:P37)</f>
        <v>-125</v>
      </c>
      <c r="AS37" s="69">
        <f>SUM(Q37:R37)</f>
        <v>-5</v>
      </c>
      <c r="AT37" s="69">
        <f>SUM(S37:T37)</f>
        <v>-235</v>
      </c>
      <c r="AU37" s="69">
        <f>SUM(U37:V37)</f>
        <v>-40</v>
      </c>
      <c r="AV37" s="69">
        <f>SUM(W37:X37)</f>
        <v>30</v>
      </c>
      <c r="AW37" s="69">
        <f>SUM(Y37:Z37)</f>
        <v>90</v>
      </c>
      <c r="AX37" s="69">
        <f>SUM(AA37:AB37)</f>
        <v>15</v>
      </c>
      <c r="AY37" s="69">
        <f>SUM(AC37:AD37)</f>
        <v>-140</v>
      </c>
      <c r="AZ37" s="69">
        <f>SUM(AE37:AF37)</f>
        <v>-110</v>
      </c>
      <c r="BA37" s="69">
        <f>SUM(AG37:AH37)</f>
        <v>736.88545900000008</v>
      </c>
      <c r="BB37" s="69">
        <f>SUM(AI37:AJ37)</f>
        <v>254.09295541220158</v>
      </c>
      <c r="BC37" s="69">
        <f>SUM(AK37:AL37)</f>
        <v>-90.80413679970998</v>
      </c>
      <c r="BD37" s="68" t="str">
        <f>IF(ISERROR(BC37/BA37),"N/A",IF(BA37&lt;0,"N/A",IF(BC37&lt;0,"N/A",IF(BC37/BA37-1&gt;300%,"&gt;±300%",IF(BC37/BA37-1&lt;-300%,"&gt;±300%",BC37/BA37-1)))))</f>
        <v>N/A</v>
      </c>
      <c r="BE37" s="68" t="str">
        <f>IF(ISERROR(BC37/BB37),"N/A",IF(BB37&lt;0,"N/A",IF(BC37&lt;0,"N/A",IF(BC37/BB37-1&gt;300%,"&gt;±300%",IF(BC37/BB37-1&lt;-300%,"&gt;±300%",BC37/BB37-1)))))</f>
        <v>N/A</v>
      </c>
      <c r="BF37" s="78"/>
      <c r="BG37" s="13">
        <f t="shared" si="79"/>
        <v>499.70077786581084</v>
      </c>
      <c r="BH37" s="78"/>
    </row>
    <row r="38" spans="1:84" ht="13.5" x14ac:dyDescent="0.35">
      <c r="A38" s="108"/>
      <c r="B38" s="108" t="s">
        <v>37</v>
      </c>
      <c r="C38" s="67">
        <v>35</v>
      </c>
      <c r="D38" s="67">
        <v>-115</v>
      </c>
      <c r="E38" s="67">
        <v>20</v>
      </c>
      <c r="F38" s="67">
        <v>85</v>
      </c>
      <c r="G38" s="67">
        <v>-45</v>
      </c>
      <c r="H38" s="67">
        <v>-20</v>
      </c>
      <c r="I38" s="358">
        <v>-20.21446626585432</v>
      </c>
      <c r="J38" s="358">
        <v>500</v>
      </c>
      <c r="K38" s="358">
        <v>10</v>
      </c>
      <c r="L38" s="68" t="str">
        <f t="shared" si="72"/>
        <v>N/A</v>
      </c>
      <c r="M38" s="68">
        <f t="shared" si="73"/>
        <v>-0.98</v>
      </c>
      <c r="N38" s="76"/>
      <c r="O38" s="69">
        <v>-95</v>
      </c>
      <c r="P38" s="69">
        <v>-10</v>
      </c>
      <c r="Q38" s="69">
        <v>-5</v>
      </c>
      <c r="R38" s="69">
        <v>-5</v>
      </c>
      <c r="S38" s="69">
        <v>-5</v>
      </c>
      <c r="T38" s="69">
        <v>30</v>
      </c>
      <c r="U38" s="69">
        <v>40</v>
      </c>
      <c r="V38" s="69">
        <v>-5</v>
      </c>
      <c r="W38" s="69">
        <v>55</v>
      </c>
      <c r="X38" s="69">
        <v>-5</v>
      </c>
      <c r="Y38" s="69">
        <v>-10</v>
      </c>
      <c r="Z38" s="69">
        <v>0</v>
      </c>
      <c r="AA38" s="69">
        <v>-15</v>
      </c>
      <c r="AB38" s="69">
        <v>-20</v>
      </c>
      <c r="AC38" s="69">
        <v>-10</v>
      </c>
      <c r="AD38" s="69">
        <v>0</v>
      </c>
      <c r="AE38" s="69">
        <v>-10</v>
      </c>
      <c r="AF38" s="69">
        <v>0</v>
      </c>
      <c r="AG38" s="69">
        <v>-3.7135677817608959</v>
      </c>
      <c r="AH38" s="69">
        <v>-12.869987589821081</v>
      </c>
      <c r="AI38" s="69">
        <v>-9.6579941485684895</v>
      </c>
      <c r="AJ38" s="336">
        <v>6.0270832542961434</v>
      </c>
      <c r="AK38" s="69">
        <v>-20.442004790457666</v>
      </c>
      <c r="AL38" s="336">
        <v>138.14511871654315</v>
      </c>
      <c r="AM38" s="336">
        <v>341.55213041940618</v>
      </c>
      <c r="AN38" s="68" t="str">
        <f t="shared" si="76"/>
        <v>N/A</v>
      </c>
      <c r="AO38" s="68">
        <f t="shared" si="77"/>
        <v>1.4724154830271585</v>
      </c>
      <c r="AP38" s="92"/>
      <c r="AQ38" s="69">
        <f>D38-AR38</f>
        <v>-10</v>
      </c>
      <c r="AR38" s="69">
        <f>SUM(O38:P38)</f>
        <v>-105</v>
      </c>
      <c r="AS38" s="69">
        <f>SUM(Q38:R38)</f>
        <v>-10</v>
      </c>
      <c r="AT38" s="69">
        <f>SUM(S38:T38)</f>
        <v>25</v>
      </c>
      <c r="AU38" s="69">
        <f>SUM(U38:V38)</f>
        <v>35</v>
      </c>
      <c r="AV38" s="69">
        <f>SUM(W38:X38)</f>
        <v>50</v>
      </c>
      <c r="AW38" s="69">
        <f>SUM(Y38:Z38)</f>
        <v>-10</v>
      </c>
      <c r="AX38" s="69">
        <f>SUM(AA38:AB38)</f>
        <v>-35</v>
      </c>
      <c r="AY38" s="69">
        <f>SUM(AC38:AD38)</f>
        <v>-10</v>
      </c>
      <c r="AZ38" s="69">
        <f>SUM(AE38:AF38)</f>
        <v>-10</v>
      </c>
      <c r="BA38" s="69">
        <f>SUM(AG38:AH38)</f>
        <v>-16.583555371581976</v>
      </c>
      <c r="BB38" s="69">
        <f>SUM(AI38:AJ38)</f>
        <v>-3.630910894272346</v>
      </c>
      <c r="BC38" s="69">
        <f>SUM(AK38:AL38)</f>
        <v>117.70311392608548</v>
      </c>
      <c r="BD38" s="68" t="str">
        <f>IF(ISERROR(BC38/BA38),"N/A",IF(BA38&lt;0,"N/A",IF(BC38&lt;0,"N/A",IF(BC38/BA38-1&gt;300%,"&gt;±300%",IF(BC38/BA38-1&lt;-300%,"&gt;±300%",BC38/BA38-1)))))</f>
        <v>N/A</v>
      </c>
      <c r="BE38" s="68" t="str">
        <f>IF(ISERROR(BC38/BB38),"N/A",IF(BB38&lt;0,"N/A",IF(BC38&lt;0,"N/A",IF(BC38/BB38-1&gt;300%,"&gt;±300%",IF(BC38/BB38-1&lt;-300%,"&gt;±300%",BC38/BB38-1)))))</f>
        <v>N/A</v>
      </c>
      <c r="BF38" s="78"/>
      <c r="BG38" s="13">
        <f t="shared" si="79"/>
        <v>465.28232759978778</v>
      </c>
      <c r="BH38" s="78"/>
    </row>
    <row r="39" spans="1:84" ht="13.5" x14ac:dyDescent="0.35">
      <c r="A39" s="122"/>
      <c r="B39" s="92"/>
      <c r="C39" s="65"/>
      <c r="D39" s="65"/>
      <c r="E39" s="65"/>
      <c r="F39" s="65"/>
      <c r="G39" s="65"/>
      <c r="H39" s="65"/>
      <c r="I39" s="353"/>
      <c r="J39" s="65"/>
      <c r="K39" s="65"/>
      <c r="L39" s="76"/>
      <c r="M39" s="232"/>
      <c r="N39" s="76"/>
      <c r="O39" s="76"/>
      <c r="P39" s="76"/>
      <c r="Q39" s="76"/>
      <c r="R39" s="76"/>
      <c r="S39" s="76"/>
      <c r="T39" s="76"/>
      <c r="U39" s="76"/>
      <c r="V39" s="76"/>
      <c r="W39" s="76"/>
      <c r="X39" s="76"/>
      <c r="Y39" s="76"/>
      <c r="Z39" s="76"/>
      <c r="AA39" s="76"/>
      <c r="AB39" s="76"/>
      <c r="AC39" s="76"/>
      <c r="AD39" s="76"/>
      <c r="AE39" s="76"/>
      <c r="AF39" s="76"/>
      <c r="AG39" s="340"/>
      <c r="AH39" s="340"/>
      <c r="AI39" s="340"/>
      <c r="AJ39" s="340"/>
      <c r="AK39" s="340"/>
      <c r="AL39" s="340"/>
      <c r="AM39" s="340"/>
      <c r="AN39" s="232"/>
      <c r="AO39" s="232"/>
      <c r="AP39" s="92"/>
      <c r="AQ39" s="92"/>
      <c r="AR39" s="69"/>
      <c r="AS39" s="69"/>
      <c r="AT39" s="69"/>
      <c r="AU39" s="69"/>
      <c r="AV39" s="69"/>
      <c r="AW39" s="69"/>
      <c r="AX39" s="69"/>
      <c r="AY39" s="69"/>
      <c r="AZ39" s="69"/>
      <c r="BA39" s="69"/>
      <c r="BB39" s="69"/>
      <c r="BC39" s="69"/>
      <c r="BD39" s="68"/>
      <c r="BE39" s="68"/>
      <c r="BF39" s="78"/>
      <c r="BG39" s="13"/>
      <c r="BH39" s="78"/>
    </row>
    <row r="40" spans="1:84" ht="13.5" x14ac:dyDescent="0.35">
      <c r="A40" s="128" t="s">
        <v>26</v>
      </c>
      <c r="B40" s="94"/>
      <c r="C40" s="94">
        <v>8500</v>
      </c>
      <c r="D40" s="94">
        <v>7975</v>
      </c>
      <c r="E40" s="94">
        <v>8195</v>
      </c>
      <c r="F40" s="94">
        <v>8275</v>
      </c>
      <c r="G40" s="94">
        <v>7740</v>
      </c>
      <c r="H40" s="94">
        <v>7275</v>
      </c>
      <c r="I40" s="357">
        <f t="shared" ref="I40" si="80">SUM(I21,I25,I27,I35)</f>
        <v>8349.9861722144215</v>
      </c>
      <c r="J40" s="94">
        <f>SUM(J21,J25,J27,J35)</f>
        <v>7939.6687010210881</v>
      </c>
      <c r="K40" s="94">
        <f>SUM(K21,K25,K27,K35)</f>
        <v>8089.2601169995341</v>
      </c>
      <c r="L40" s="107">
        <f>IF(ISERROR(J40/I40),"N/A",IF(I40&lt;0,"N/A",IF(J40&lt;0,"N/A",IF(J40/I40-1&gt;300%,"&gt;±300%",IF(J40/I40-1&lt;-300%,"&gt;±300%",J40/I40-1)))))</f>
        <v>-4.9139898286144956E-2</v>
      </c>
      <c r="M40" s="107">
        <f>IF(ISERROR(K40/J40),"N/A",IF(J40&lt;0,"N/A",IF(K40&lt;0,"N/A",IF(K40/J40-1&gt;300%,"&gt;±300%",IF(K40/J40-1&lt;-300%,"&gt;±300%",K40/J40-1)))))</f>
        <v>1.884101485987788E-2</v>
      </c>
      <c r="N40" s="76"/>
      <c r="O40" s="94">
        <v>1710</v>
      </c>
      <c r="P40" s="94">
        <v>1915</v>
      </c>
      <c r="Q40" s="94">
        <v>1990</v>
      </c>
      <c r="R40" s="94">
        <v>2060</v>
      </c>
      <c r="S40" s="94">
        <v>2290</v>
      </c>
      <c r="T40" s="94">
        <v>1865</v>
      </c>
      <c r="U40" s="94">
        <v>2075</v>
      </c>
      <c r="V40" s="94">
        <v>2080</v>
      </c>
      <c r="W40" s="94">
        <v>1955</v>
      </c>
      <c r="X40" s="94">
        <v>2210</v>
      </c>
      <c r="Y40" s="94">
        <v>1985</v>
      </c>
      <c r="Z40" s="94">
        <v>1950</v>
      </c>
      <c r="AA40" s="94">
        <v>1780</v>
      </c>
      <c r="AB40" s="94">
        <v>2060</v>
      </c>
      <c r="AC40" s="94">
        <v>1915</v>
      </c>
      <c r="AD40" s="94">
        <v>1805</v>
      </c>
      <c r="AE40" s="94">
        <v>1805</v>
      </c>
      <c r="AF40" s="94">
        <v>1760</v>
      </c>
      <c r="AG40" s="338">
        <f>SUM(AG21,AG25,AG27,AG35)</f>
        <v>2652.2157767283506</v>
      </c>
      <c r="AH40" s="338">
        <f t="shared" ref="AH40:AL40" si="81">SUM(AH21,AH25,AH27,AH35)</f>
        <v>1974.9921428844098</v>
      </c>
      <c r="AI40" s="338">
        <f t="shared" si="81"/>
        <v>2006.0799395272027</v>
      </c>
      <c r="AJ40" s="338">
        <f t="shared" si="81"/>
        <v>1716.3999149453616</v>
      </c>
      <c r="AK40" s="338">
        <f>SUM(AK21,AK25,AK27,AK35)</f>
        <v>1646.9920326399842</v>
      </c>
      <c r="AL40" s="338">
        <f t="shared" si="81"/>
        <v>1515.1974728876519</v>
      </c>
      <c r="AM40" s="338">
        <f t="shared" ref="AM40" si="82">SUM(AM21,AM25,AM27,AM35)</f>
        <v>2648.4698600092315</v>
      </c>
      <c r="AN40" s="107">
        <f t="shared" ref="AN40" si="83">IF(ISERROR(AM40/AI40),"N/A",IF(AI40&lt;0,"N/A",IF(AM40&lt;0,"N/A",IF(AM40/AI40-1&gt;300%,"&gt;±300%",IF(AM40/AI40-1&lt;-300%,"&gt;±300%",AM40/AI40-1)))))</f>
        <v>0.32022149657377508</v>
      </c>
      <c r="AO40" s="107">
        <f t="shared" ref="AO40" si="84">IF(ISERROR(AM40/AL40),"N/A",IF(AL40&lt;0,"N/A",IF(AM40&lt;0,"N/A",IF(AM40/AL40-1&gt;300%,"&gt;±300%",IF(AM40/AL40-1&lt;-300%,"&gt;±300%",AM40/AL40-1)))))</f>
        <v>0.74793708899328992</v>
      </c>
      <c r="AP40" s="92"/>
      <c r="AQ40" s="94">
        <f t="shared" ref="AQ40:AR40" si="85">SUM(AQ21,AQ25,AQ27,AQ35)</f>
        <v>4340</v>
      </c>
      <c r="AR40" s="94">
        <f t="shared" si="85"/>
        <v>3635</v>
      </c>
      <c r="AS40" s="94">
        <f>SUM(Q40:R40)</f>
        <v>4050</v>
      </c>
      <c r="AT40" s="94">
        <f>SUM(S40:T40)</f>
        <v>4155</v>
      </c>
      <c r="AU40" s="94">
        <f>SUM(U40:V40)</f>
        <v>4155</v>
      </c>
      <c r="AV40" s="94">
        <f>SUM(W40:X40)</f>
        <v>4165</v>
      </c>
      <c r="AW40" s="94">
        <f>SUM(Y40:Z40)</f>
        <v>3935</v>
      </c>
      <c r="AX40" s="94">
        <f>SUM(AA40:AB40)</f>
        <v>3840</v>
      </c>
      <c r="AY40" s="94">
        <f>SUM(AC40:AD40)</f>
        <v>3720</v>
      </c>
      <c r="AZ40" s="94">
        <f>SUM(AE40:AF40)</f>
        <v>3565</v>
      </c>
      <c r="BA40" s="94">
        <f>SUM(AG40:AH40)</f>
        <v>4627.2079196127606</v>
      </c>
      <c r="BB40" s="94">
        <f>SUM(AI40:AJ40)</f>
        <v>3722.4798544725645</v>
      </c>
      <c r="BC40" s="94">
        <f>SUM(AK40:AL40)</f>
        <v>3162.1895055276364</v>
      </c>
      <c r="BD40" s="107">
        <f>IF(ISERROR(BC40/BA40),"N/A",IF(BA40&lt;0,"N/A",IF(BC40&lt;0,"N/A",IF(BC40/BA40-1&gt;300%,"&gt;±300%",IF(BC40/BA40-1&lt;-300%,"&gt;±300%",BC40/BA40-1)))))</f>
        <v>-0.31660959255267873</v>
      </c>
      <c r="BE40" s="107">
        <f>IF(ISERROR(BC40/BB40),"N/A",IF(BB40&lt;0,"N/A",IF(BC40&lt;0,"N/A",IF(BC40/BB40-1&gt;300%,"&gt;±300%",IF(BC40/BB40-1&lt;-300%,"&gt;±300%",BC40/BB40-1)))))</f>
        <v>-0.1505153475234362</v>
      </c>
      <c r="BF40" s="78"/>
      <c r="BG40" s="34">
        <f>SUM(AJ40:AM40)</f>
        <v>7527.059280482229</v>
      </c>
      <c r="BH40" s="78"/>
    </row>
    <row r="41" spans="1:84" ht="13.5" x14ac:dyDescent="0.35">
      <c r="A41" s="130"/>
      <c r="B41" s="133"/>
      <c r="C41" s="134"/>
      <c r="D41" s="134"/>
      <c r="E41" s="134"/>
      <c r="F41" s="134"/>
      <c r="G41" s="133"/>
      <c r="H41" s="133"/>
      <c r="I41" s="365"/>
      <c r="J41" s="133"/>
      <c r="K41" s="133"/>
      <c r="L41" s="134"/>
      <c r="M41" s="66"/>
      <c r="N41" s="76"/>
      <c r="O41" s="134"/>
      <c r="P41" s="134"/>
      <c r="Q41" s="134"/>
      <c r="R41" s="134"/>
      <c r="S41" s="134"/>
      <c r="T41" s="134"/>
      <c r="U41" s="134"/>
      <c r="V41" s="134"/>
      <c r="W41" s="134"/>
      <c r="X41" s="134"/>
      <c r="Y41" s="134"/>
      <c r="Z41" s="134"/>
      <c r="AA41" s="134"/>
      <c r="AB41" s="134"/>
      <c r="AC41" s="134"/>
      <c r="AD41" s="134"/>
      <c r="AE41" s="134"/>
      <c r="AF41" s="134"/>
      <c r="AG41" s="335"/>
      <c r="AH41" s="335"/>
      <c r="AI41" s="335"/>
      <c r="AJ41" s="335"/>
      <c r="AK41" s="335"/>
      <c r="AL41" s="335"/>
      <c r="AM41" s="335"/>
      <c r="AN41" s="66"/>
      <c r="AO41" s="66"/>
      <c r="AP41" s="92"/>
      <c r="AQ41" s="91"/>
      <c r="AR41" s="77"/>
      <c r="AS41" s="77"/>
      <c r="AT41" s="77"/>
      <c r="AU41" s="77"/>
      <c r="AV41" s="77"/>
      <c r="AW41" s="77"/>
      <c r="AX41" s="77"/>
      <c r="AY41" s="77"/>
      <c r="BA41" s="77"/>
      <c r="BB41" s="77"/>
      <c r="BC41" s="77"/>
      <c r="BD41" s="134"/>
      <c r="BE41" s="134"/>
      <c r="BF41" s="78"/>
      <c r="BH41" s="78"/>
    </row>
    <row r="42" spans="1:84" ht="13.5" x14ac:dyDescent="0.35">
      <c r="A42" s="135" t="s">
        <v>7</v>
      </c>
      <c r="B42" s="136"/>
      <c r="C42" s="137">
        <v>-675</v>
      </c>
      <c r="D42" s="137">
        <v>-725</v>
      </c>
      <c r="E42" s="137">
        <v>-305</v>
      </c>
      <c r="F42" s="137">
        <v>-375</v>
      </c>
      <c r="G42" s="137">
        <v>310</v>
      </c>
      <c r="H42" s="137">
        <v>795</v>
      </c>
      <c r="I42" s="367">
        <f>I18-I40</f>
        <v>-88.546827684358504</v>
      </c>
      <c r="J42" s="137">
        <f>J18-J40</f>
        <v>-1201.8988180045071</v>
      </c>
      <c r="K42" s="137">
        <f>K18-K40</f>
        <v>-224.23261265965994</v>
      </c>
      <c r="L42" s="138" t="str">
        <f>IF(ISERROR(J42/I42),"N/A",IF(I42&lt;0,"N/A",IF(J42&lt;0,"N/A",IF(J42/I42-1&gt;300%,"&gt;±300%",IF(J42/I42-1&lt;-300%,"&gt;±300%",J42/I42-1)))))</f>
        <v>N/A</v>
      </c>
      <c r="M42" s="138" t="str">
        <f>IF(ISERROR(K42/J42),"N/A",IF(J42&lt;0,"N/A",IF(K42&lt;0,"N/A",IF(K42/J42-1&gt;300%,"&gt;±300%",IF(K42/J42-1&lt;-300%,"&gt;±300%",K42/J42-1)))))</f>
        <v>N/A</v>
      </c>
      <c r="N42" s="76"/>
      <c r="O42" s="137">
        <v>235</v>
      </c>
      <c r="P42" s="137">
        <v>-65</v>
      </c>
      <c r="Q42" s="137">
        <v>-135</v>
      </c>
      <c r="R42" s="137">
        <v>-45</v>
      </c>
      <c r="S42" s="137">
        <v>-195</v>
      </c>
      <c r="T42" s="137">
        <v>75</v>
      </c>
      <c r="U42" s="137">
        <v>-260</v>
      </c>
      <c r="V42" s="137">
        <v>110</v>
      </c>
      <c r="W42" s="137">
        <v>70</v>
      </c>
      <c r="X42" s="137">
        <v>-335</v>
      </c>
      <c r="Y42" s="137">
        <v>-200</v>
      </c>
      <c r="Z42" s="137">
        <v>160</v>
      </c>
      <c r="AA42" s="137">
        <v>255</v>
      </c>
      <c r="AB42" s="137">
        <v>50</v>
      </c>
      <c r="AC42" s="137">
        <v>-160</v>
      </c>
      <c r="AD42" s="137">
        <v>335</v>
      </c>
      <c r="AE42" s="137">
        <v>330</v>
      </c>
      <c r="AF42" s="137">
        <v>280</v>
      </c>
      <c r="AG42" s="137">
        <f t="shared" ref="AG42:AL42" si="86">AG18-AG40</f>
        <v>-771.35256571796663</v>
      </c>
      <c r="AH42" s="137">
        <f t="shared" si="86"/>
        <v>182.0051623920815</v>
      </c>
      <c r="AI42" s="137">
        <f t="shared" si="86"/>
        <v>34.759887759574667</v>
      </c>
      <c r="AJ42" s="137">
        <f t="shared" si="86"/>
        <v>466.33908601104849</v>
      </c>
      <c r="AK42" s="137">
        <f t="shared" si="86"/>
        <v>128.52997275638631</v>
      </c>
      <c r="AL42" s="137">
        <f t="shared" si="86"/>
        <v>-124.30024430737558</v>
      </c>
      <c r="AM42" s="137">
        <f t="shared" ref="AM42" si="87">AM18-AM40</f>
        <v>-708.64763704400934</v>
      </c>
      <c r="AN42" s="138" t="str">
        <f t="shared" ref="AN42" si="88">IF(ISERROR(AM42/AI42),"N/A",IF(AI42&lt;0,"N/A",IF(AM42&lt;0,"N/A",IF(AM42/AI42-1&gt;300%,"&gt;±300%",IF(AM42/AI42-1&lt;-300%,"&gt;±300%",AM42/AI42-1)))))</f>
        <v>N/A</v>
      </c>
      <c r="AO42" s="138" t="str">
        <f t="shared" ref="AO42" si="89">IF(ISERROR(AM42/AL42),"N/A",IF(AL42&lt;0,"N/A",IF(AM42&lt;0,"N/A",IF(AM42/AL42-1&gt;300%,"&gt;±300%",IF(AM42/AL42-1&lt;-300%,"&gt;±300%",AM42/AL42-1)))))</f>
        <v>N/A</v>
      </c>
      <c r="AP42" s="92"/>
      <c r="AQ42" s="137">
        <f t="shared" ref="AQ42" si="90">AQ18-AQ40</f>
        <v>-885</v>
      </c>
      <c r="AR42" s="137">
        <f>AR18-AR40</f>
        <v>160</v>
      </c>
      <c r="AS42" s="137">
        <f>SUM(Q42:R42)</f>
        <v>-180</v>
      </c>
      <c r="AT42" s="137">
        <f>SUM(S42:T42)</f>
        <v>-120</v>
      </c>
      <c r="AU42" s="137">
        <f>SUM(U42:V42)</f>
        <v>-150</v>
      </c>
      <c r="AV42" s="137">
        <f>SUM(W42:X42)</f>
        <v>-265</v>
      </c>
      <c r="AW42" s="137">
        <f>SUM(Y42:Z42)</f>
        <v>-40</v>
      </c>
      <c r="AX42" s="137">
        <f>SUM(AA42:AB42)</f>
        <v>305</v>
      </c>
      <c r="AY42" s="137">
        <f>SUM(AC42:AD42)</f>
        <v>175</v>
      </c>
      <c r="AZ42" s="137">
        <f>SUM(AE42:AF42)</f>
        <v>610</v>
      </c>
      <c r="BA42" s="137">
        <f t="shared" ref="BA42:BB42" si="91">BA18-BA40</f>
        <v>-589.34740332588535</v>
      </c>
      <c r="BB42" s="137">
        <f t="shared" si="91"/>
        <v>501.09897377062316</v>
      </c>
      <c r="BC42" s="137">
        <f>SUM(AK42:AL42)</f>
        <v>4.2297284490107359</v>
      </c>
      <c r="BD42" s="139" t="str">
        <f>IF(ISERROR(BC42/BA42),"N/A",IF(BA42&lt;0,"N/A",IF(BC42&lt;0,"N/A",IF(BC42/BA42-1&gt;300%,"&gt;±300%",IF(BC42/BA42-1&lt;-300%,"&gt;±300%",BC42/BA42-1)))))</f>
        <v>N/A</v>
      </c>
      <c r="BE42" s="139">
        <f>IF(ISERROR(BC42/BB42),"N/A",IF(BB42&lt;0,"N/A",IF(BC42&lt;0,"N/A",IF(BC42/BB42-1&gt;300%,"&gt;±300%",IF(BC42/BB42-1&lt;-300%,"&gt;±300%",BC42/BB42-1)))))</f>
        <v>-0.991559095766684</v>
      </c>
      <c r="BF42" s="78"/>
      <c r="BG42" s="43">
        <f>SUM(AJ42:AM42)</f>
        <v>-238.07882258395011</v>
      </c>
      <c r="BH42" s="78"/>
    </row>
    <row r="43" spans="1:84" s="100" customFormat="1" ht="10.15" x14ac:dyDescent="0.3">
      <c r="A43" s="89"/>
      <c r="B43" s="140"/>
      <c r="C43" s="141"/>
      <c r="D43" s="141"/>
      <c r="E43" s="141"/>
      <c r="F43" s="141"/>
      <c r="G43" s="141"/>
      <c r="H43" s="141"/>
      <c r="I43" s="361"/>
      <c r="J43" s="141"/>
      <c r="K43" s="141"/>
      <c r="L43" s="142"/>
      <c r="M43" s="234"/>
      <c r="N43" s="76"/>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381"/>
      <c r="AL43" s="143"/>
      <c r="AM43" s="143"/>
      <c r="AN43" s="234"/>
      <c r="AO43" s="234"/>
      <c r="AP43" s="124"/>
      <c r="AQ43" s="124"/>
      <c r="AR43" s="67"/>
      <c r="AS43" s="67"/>
      <c r="AT43" s="67"/>
      <c r="AU43" s="67"/>
      <c r="AV43" s="67"/>
      <c r="AW43" s="67"/>
      <c r="AX43" s="67"/>
      <c r="AY43" s="67"/>
      <c r="AZ43" s="67"/>
      <c r="BA43" s="67"/>
      <c r="BB43" s="67"/>
      <c r="BC43" s="67"/>
      <c r="BD43" s="142"/>
      <c r="BE43" s="142"/>
      <c r="BF43" s="99"/>
      <c r="BG43" s="7"/>
      <c r="BH43" s="9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row>
    <row r="44" spans="1:84" ht="13.5" x14ac:dyDescent="0.35">
      <c r="A44" s="135" t="s">
        <v>38</v>
      </c>
      <c r="B44" s="137">
        <v>4140</v>
      </c>
      <c r="C44" s="137">
        <v>3465</v>
      </c>
      <c r="D44" s="137">
        <v>2740</v>
      </c>
      <c r="E44" s="137">
        <v>2435</v>
      </c>
      <c r="F44" s="137">
        <v>2060</v>
      </c>
      <c r="G44" s="137">
        <v>2370</v>
      </c>
      <c r="H44" s="137">
        <v>3165</v>
      </c>
      <c r="I44" s="137">
        <f>H45+I42</f>
        <v>3561.4531723156415</v>
      </c>
      <c r="J44" s="137">
        <f>I44+J42</f>
        <v>2359.5543543111344</v>
      </c>
      <c r="K44" s="137">
        <f>J44+K42</f>
        <v>2135.3217416514744</v>
      </c>
      <c r="L44" s="138">
        <f>IF(ISERROR(J44/I44),"N/A",IF(I44&lt;0,"N/A",IF(J44&lt;0,"N/A",IF(J44/I44-1&gt;300%,"&gt;±300%",IF(J44/I44-1&lt;-300%,"&gt;±300%",J44/I44-1)))))</f>
        <v>-0.33747427239736461</v>
      </c>
      <c r="M44" s="138">
        <f>IF(ISERROR(K44/J44),"N/A",IF(J44&lt;0,"N/A",IF(K44&lt;0,"N/A",IF(K44/J44-1&gt;300%,"&gt;±300%",IF(K44/J44-1&lt;-300%,"&gt;±300%",K44/J44-1)))))</f>
        <v>-9.5031764048988832E-2</v>
      </c>
      <c r="N44" s="76"/>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382"/>
      <c r="AL44" s="146"/>
      <c r="AM44" s="146"/>
      <c r="AN44" s="144"/>
      <c r="AO44" s="144"/>
      <c r="AP44" s="124"/>
      <c r="AQ44" s="145"/>
      <c r="AR44" s="145"/>
      <c r="AS44" s="145"/>
      <c r="AT44" s="145"/>
      <c r="AU44" s="145"/>
      <c r="AV44" s="145"/>
      <c r="AW44" s="145"/>
      <c r="AX44" s="145"/>
      <c r="AY44" s="145"/>
      <c r="AZ44" s="145"/>
      <c r="BA44" s="145"/>
      <c r="BB44" s="145"/>
      <c r="BC44" s="145"/>
      <c r="BD44" s="139"/>
      <c r="BE44" s="139"/>
      <c r="BF44" s="78"/>
      <c r="BG44" s="46"/>
      <c r="BH44" s="78"/>
    </row>
    <row r="45" spans="1:84" s="48" customFormat="1" ht="10.15" x14ac:dyDescent="0.3">
      <c r="A45" s="48" t="s">
        <v>117</v>
      </c>
      <c r="B45" s="36"/>
      <c r="C45" s="36"/>
      <c r="D45" s="36"/>
      <c r="E45" s="36"/>
      <c r="F45" s="36"/>
      <c r="G45" s="36"/>
      <c r="H45" s="48">
        <v>3650</v>
      </c>
      <c r="I45" s="368"/>
      <c r="J45" s="36"/>
      <c r="K45" s="36"/>
      <c r="L45" s="235"/>
      <c r="M45" s="36"/>
      <c r="N45" s="76"/>
      <c r="O45" s="36"/>
      <c r="X45" s="348"/>
      <c r="Y45" s="348"/>
      <c r="Z45" s="348"/>
      <c r="AA45" s="348"/>
      <c r="AB45" s="348"/>
      <c r="AC45" s="348"/>
      <c r="AD45" s="348"/>
      <c r="AE45" s="348"/>
      <c r="AF45" s="349"/>
      <c r="AG45" s="383"/>
      <c r="AH45" s="383"/>
      <c r="AI45" s="383"/>
      <c r="AJ45" s="383"/>
      <c r="AK45" s="384"/>
      <c r="AL45" s="348"/>
      <c r="AM45" s="348"/>
      <c r="AN45" s="235"/>
      <c r="AO45" s="235"/>
      <c r="AR45" s="288"/>
      <c r="AS45" s="288"/>
      <c r="AT45" s="288"/>
      <c r="AU45" s="288"/>
      <c r="AV45" s="288"/>
      <c r="AW45" s="288"/>
      <c r="AX45" s="288"/>
      <c r="AY45" s="288"/>
      <c r="AZ45" s="142"/>
      <c r="BA45" s="288"/>
      <c r="BB45" s="288"/>
      <c r="BC45" s="288"/>
      <c r="BF45" s="89"/>
      <c r="BG45" s="288"/>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c r="CF45" s="89"/>
    </row>
    <row r="46" spans="1:84" s="15" customFormat="1" x14ac:dyDescent="0.4">
      <c r="A46" s="64"/>
      <c r="B46" s="64"/>
      <c r="C46" s="64"/>
      <c r="D46" s="64"/>
      <c r="E46" s="64"/>
      <c r="F46" s="77"/>
      <c r="G46" s="77"/>
      <c r="H46" s="77"/>
      <c r="I46" s="369"/>
      <c r="J46" s="77"/>
      <c r="K46" s="77"/>
      <c r="L46" s="78"/>
      <c r="M46" s="225"/>
      <c r="N46" s="64"/>
      <c r="O46" s="64"/>
      <c r="P46" s="64"/>
      <c r="Q46" s="64"/>
      <c r="R46" s="64"/>
      <c r="S46" s="64"/>
      <c r="T46" s="64"/>
      <c r="U46" s="64"/>
      <c r="V46" s="64"/>
      <c r="W46" s="64"/>
      <c r="X46" s="105"/>
      <c r="Y46" s="105"/>
      <c r="Z46" s="105"/>
      <c r="AA46" s="105"/>
      <c r="AB46" s="105"/>
      <c r="AC46" s="105"/>
      <c r="AD46" s="105"/>
      <c r="AE46" s="105"/>
      <c r="AF46" s="105"/>
      <c r="AG46" s="180"/>
      <c r="AH46" s="180"/>
      <c r="AI46" s="180"/>
      <c r="AJ46" s="180"/>
      <c r="AK46" s="385"/>
      <c r="AL46" s="105"/>
      <c r="AM46" s="105"/>
      <c r="AN46" s="225"/>
      <c r="AO46" s="225"/>
      <c r="AP46" s="64"/>
      <c r="AQ46" s="64"/>
      <c r="AR46" s="77"/>
      <c r="AS46" s="77"/>
      <c r="AT46" s="77"/>
      <c r="AU46" s="77"/>
      <c r="AV46" s="77"/>
      <c r="AW46" s="77"/>
      <c r="AX46" s="77"/>
      <c r="AY46" s="77"/>
      <c r="AZ46" s="77"/>
      <c r="BA46" s="77"/>
      <c r="BB46" s="77"/>
      <c r="BC46" s="77"/>
      <c r="BD46" s="64"/>
      <c r="BE46" s="64"/>
      <c r="BG46" s="77"/>
    </row>
    <row r="47" spans="1:84" s="15" customFormat="1" x14ac:dyDescent="0.4">
      <c r="A47" s="64"/>
      <c r="B47" s="64"/>
      <c r="C47" s="64"/>
      <c r="D47" s="78"/>
      <c r="E47" s="64"/>
      <c r="F47" s="64"/>
      <c r="G47" s="64"/>
      <c r="H47" s="64"/>
      <c r="I47" s="370"/>
      <c r="J47" s="64"/>
      <c r="K47" s="64"/>
      <c r="L47" s="225"/>
      <c r="M47" s="64"/>
      <c r="N47" s="64"/>
      <c r="O47" s="64"/>
      <c r="P47" s="78"/>
      <c r="Q47" s="78"/>
      <c r="R47" s="78"/>
      <c r="S47" s="78"/>
      <c r="T47" s="78"/>
      <c r="U47" s="78"/>
      <c r="V47" s="78"/>
      <c r="W47" s="78"/>
      <c r="X47" s="105"/>
      <c r="Y47" s="105"/>
      <c r="Z47" s="105"/>
      <c r="AA47" s="105"/>
      <c r="AB47" s="105"/>
      <c r="AC47" s="105"/>
      <c r="AD47" s="105"/>
      <c r="AE47" s="105"/>
      <c r="AF47" s="105"/>
      <c r="AG47" s="180"/>
      <c r="AH47" s="180"/>
      <c r="AI47" s="180"/>
      <c r="AJ47" s="180"/>
      <c r="AK47" s="385"/>
      <c r="AL47" s="105"/>
      <c r="AM47" s="105"/>
      <c r="AN47" s="225"/>
      <c r="AO47" s="225"/>
      <c r="AP47" s="64"/>
      <c r="AQ47" s="78"/>
      <c r="AR47" s="77"/>
      <c r="AS47" s="77"/>
      <c r="AT47" s="77"/>
      <c r="AU47" s="77"/>
      <c r="AV47" s="77"/>
      <c r="AW47" s="77"/>
      <c r="AX47" s="77"/>
      <c r="AY47" s="77"/>
      <c r="AZ47" s="77"/>
      <c r="BA47" s="77"/>
      <c r="BB47" s="77"/>
      <c r="BC47" s="77"/>
      <c r="BD47" s="78"/>
      <c r="BE47" s="78"/>
      <c r="BG47" s="77"/>
    </row>
    <row r="48" spans="1:84" s="15" customFormat="1" x14ac:dyDescent="0.4">
      <c r="A48" s="64"/>
      <c r="B48" s="64"/>
      <c r="C48" s="64"/>
      <c r="D48" s="78"/>
      <c r="E48" s="64"/>
      <c r="F48" s="64"/>
      <c r="G48" s="64"/>
      <c r="H48" s="64"/>
      <c r="I48" s="370"/>
      <c r="J48" s="64"/>
      <c r="K48" s="64"/>
      <c r="L48" s="225"/>
      <c r="M48" s="64"/>
      <c r="N48" s="78"/>
      <c r="O48" s="64"/>
      <c r="P48" s="64"/>
      <c r="Q48" s="64"/>
      <c r="R48" s="64"/>
      <c r="S48" s="64"/>
      <c r="T48" s="64"/>
      <c r="U48" s="64"/>
      <c r="V48" s="64"/>
      <c r="W48" s="64"/>
      <c r="X48" s="105"/>
      <c r="Y48" s="105"/>
      <c r="Z48" s="105"/>
      <c r="AA48" s="105"/>
      <c r="AB48" s="105"/>
      <c r="AC48" s="105"/>
      <c r="AD48" s="105"/>
      <c r="AE48" s="105"/>
      <c r="AF48" s="105"/>
      <c r="AG48" s="180"/>
      <c r="AH48" s="180"/>
      <c r="AI48" s="180"/>
      <c r="AJ48" s="180"/>
      <c r="AK48" s="385"/>
      <c r="AL48" s="105"/>
      <c r="AM48" s="105"/>
      <c r="AN48" s="225"/>
      <c r="AO48" s="225"/>
      <c r="AP48" s="64"/>
      <c r="AQ48" s="64"/>
      <c r="AR48" s="77"/>
      <c r="AS48" s="77"/>
      <c r="AT48" s="77"/>
      <c r="AU48" s="77"/>
      <c r="AV48" s="77"/>
      <c r="AW48" s="77"/>
      <c r="AX48" s="77"/>
      <c r="AY48" s="77"/>
      <c r="AZ48" s="77"/>
      <c r="BA48" s="77"/>
      <c r="BB48" s="77"/>
      <c r="BC48" s="77"/>
      <c r="BD48" s="64"/>
      <c r="BE48" s="64"/>
      <c r="BG48" s="77"/>
    </row>
    <row r="49" spans="1:59" s="15" customFormat="1" x14ac:dyDescent="0.4">
      <c r="A49" s="64"/>
      <c r="B49" s="64"/>
      <c r="C49" s="78"/>
      <c r="D49" s="78"/>
      <c r="E49" s="78"/>
      <c r="F49" s="78"/>
      <c r="G49" s="78"/>
      <c r="H49" s="78"/>
      <c r="I49" s="370"/>
      <c r="J49" s="64"/>
      <c r="K49" s="64"/>
      <c r="L49" s="64"/>
      <c r="M49" s="64"/>
      <c r="N49" s="64"/>
      <c r="O49" s="78"/>
      <c r="P49" s="78"/>
      <c r="Q49" s="78"/>
      <c r="R49" s="78"/>
      <c r="S49" s="78"/>
      <c r="T49" s="78"/>
      <c r="U49" s="78"/>
      <c r="V49" s="78"/>
      <c r="W49" s="78"/>
      <c r="X49" s="78"/>
      <c r="Y49" s="78"/>
      <c r="Z49" s="78"/>
      <c r="AA49" s="78"/>
      <c r="AB49" s="78"/>
      <c r="AC49" s="78"/>
      <c r="AD49" s="78"/>
      <c r="AE49" s="78"/>
      <c r="AF49" s="78"/>
      <c r="AG49" s="180"/>
      <c r="AH49" s="180"/>
      <c r="AI49" s="180"/>
      <c r="AJ49" s="180"/>
      <c r="AK49" s="385"/>
      <c r="AL49" s="105"/>
      <c r="AM49" s="105"/>
      <c r="AN49" s="225"/>
      <c r="AO49" s="225"/>
      <c r="AP49" s="64"/>
      <c r="AQ49" s="64"/>
      <c r="AR49" s="77"/>
      <c r="AS49" s="77"/>
      <c r="AT49" s="77"/>
      <c r="AU49" s="77"/>
      <c r="AV49" s="77"/>
      <c r="AW49" s="77"/>
      <c r="AX49" s="77"/>
      <c r="AY49" s="77"/>
      <c r="AZ49" s="77"/>
      <c r="BA49" s="77"/>
      <c r="BB49" s="77"/>
      <c r="BC49" s="77"/>
      <c r="BD49" s="64"/>
      <c r="BE49" s="64"/>
      <c r="BG49" s="77"/>
    </row>
    <row r="50" spans="1:59" s="15" customFormat="1" x14ac:dyDescent="0.4">
      <c r="A50" s="64"/>
      <c r="B50" s="64"/>
      <c r="C50" s="64"/>
      <c r="D50" s="64"/>
      <c r="E50" s="64"/>
      <c r="F50" s="64"/>
      <c r="G50" s="64"/>
      <c r="H50" s="64"/>
      <c r="I50" s="370"/>
      <c r="J50" s="64"/>
      <c r="K50" s="64"/>
      <c r="L50" s="64"/>
      <c r="M50" s="64"/>
      <c r="N50" s="64"/>
      <c r="O50" s="64"/>
      <c r="P50" s="64"/>
      <c r="Q50" s="64"/>
      <c r="R50" s="64"/>
      <c r="S50" s="64"/>
      <c r="T50" s="64"/>
      <c r="U50" s="64"/>
      <c r="V50" s="64"/>
      <c r="W50" s="64"/>
      <c r="X50" s="105"/>
      <c r="Y50" s="105"/>
      <c r="Z50" s="105"/>
      <c r="AA50" s="105"/>
      <c r="AB50" s="105"/>
      <c r="AC50" s="105"/>
      <c r="AD50" s="105"/>
      <c r="AE50" s="105"/>
      <c r="AF50" s="105"/>
      <c r="AG50" s="180"/>
      <c r="AH50" s="180"/>
      <c r="AI50" s="180"/>
      <c r="AJ50" s="180"/>
      <c r="AK50" s="385"/>
      <c r="AL50" s="105"/>
      <c r="AM50" s="105"/>
      <c r="AN50" s="225"/>
      <c r="AO50" s="225"/>
      <c r="AP50" s="64"/>
      <c r="AQ50" s="64"/>
      <c r="AR50" s="77"/>
      <c r="AS50" s="77"/>
      <c r="AT50" s="77"/>
      <c r="AU50" s="77"/>
      <c r="AV50" s="77"/>
      <c r="AW50" s="77"/>
      <c r="AX50" s="77"/>
      <c r="AY50" s="77"/>
      <c r="AZ50" s="77"/>
      <c r="BA50" s="77"/>
      <c r="BB50" s="77"/>
      <c r="BC50" s="77"/>
      <c r="BD50" s="64"/>
      <c r="BE50" s="64"/>
      <c r="BG50" s="77"/>
    </row>
    <row r="51" spans="1:59" s="15" customFormat="1" x14ac:dyDescent="0.4">
      <c r="A51" s="64"/>
      <c r="B51" s="64"/>
      <c r="C51" s="78"/>
      <c r="D51" s="78"/>
      <c r="E51" s="78"/>
      <c r="F51" s="78"/>
      <c r="G51" s="78"/>
      <c r="H51" s="78"/>
      <c r="I51" s="370"/>
      <c r="J51" s="64"/>
      <c r="K51" s="64"/>
      <c r="L51" s="64"/>
      <c r="M51" s="64"/>
      <c r="N51" s="64"/>
      <c r="O51" s="78"/>
      <c r="P51" s="78"/>
      <c r="Q51" s="78"/>
      <c r="R51" s="78"/>
      <c r="S51" s="78"/>
      <c r="T51" s="78"/>
      <c r="U51" s="78"/>
      <c r="V51" s="78"/>
      <c r="W51" s="78"/>
      <c r="X51" s="78"/>
      <c r="Y51" s="78"/>
      <c r="Z51" s="78"/>
      <c r="AA51" s="78"/>
      <c r="AB51" s="78"/>
      <c r="AC51" s="78"/>
      <c r="AD51" s="78"/>
      <c r="AE51" s="78"/>
      <c r="AF51" s="78"/>
      <c r="AG51" s="180"/>
      <c r="AH51" s="180"/>
      <c r="AI51" s="180"/>
      <c r="AJ51" s="180"/>
      <c r="AK51" s="385"/>
      <c r="AL51" s="105"/>
      <c r="AM51" s="105"/>
      <c r="AN51" s="225"/>
      <c r="AO51" s="225"/>
      <c r="AP51" s="64"/>
      <c r="AQ51" s="64"/>
      <c r="AR51" s="77"/>
      <c r="AS51" s="77"/>
      <c r="AT51" s="77"/>
      <c r="AU51" s="77"/>
      <c r="AV51" s="77"/>
      <c r="AW51" s="77"/>
      <c r="AX51" s="77"/>
      <c r="AY51" s="77"/>
      <c r="AZ51" s="77"/>
      <c r="BA51" s="77"/>
      <c r="BB51" s="77"/>
      <c r="BC51" s="77"/>
      <c r="BD51" s="64"/>
      <c r="BE51" s="64"/>
      <c r="BG51" s="77"/>
    </row>
    <row r="52" spans="1:59" s="15" customFormat="1" x14ac:dyDescent="0.4">
      <c r="A52" s="64"/>
      <c r="B52" s="64"/>
      <c r="C52" s="64"/>
      <c r="D52" s="64"/>
      <c r="E52" s="64"/>
      <c r="F52" s="64"/>
      <c r="G52" s="64"/>
      <c r="H52" s="64"/>
      <c r="I52" s="370"/>
      <c r="J52" s="64"/>
      <c r="K52" s="64"/>
      <c r="L52" s="64"/>
      <c r="M52" s="64"/>
      <c r="N52" s="64"/>
      <c r="O52" s="64"/>
      <c r="P52" s="64"/>
      <c r="Q52" s="64"/>
      <c r="R52" s="64"/>
      <c r="S52" s="64"/>
      <c r="T52" s="64"/>
      <c r="U52" s="64"/>
      <c r="V52" s="64"/>
      <c r="W52" s="64"/>
      <c r="X52" s="105"/>
      <c r="Y52" s="105"/>
      <c r="Z52" s="105"/>
      <c r="AA52" s="105"/>
      <c r="AB52" s="105"/>
      <c r="AC52" s="105"/>
      <c r="AD52" s="105"/>
      <c r="AE52" s="105"/>
      <c r="AF52" s="105"/>
      <c r="AG52" s="180"/>
      <c r="AH52" s="180"/>
      <c r="AI52" s="180"/>
      <c r="AJ52" s="180"/>
      <c r="AK52" s="385"/>
      <c r="AL52" s="105"/>
      <c r="AM52" s="105"/>
      <c r="AN52" s="225"/>
      <c r="AO52" s="225"/>
      <c r="AP52" s="64"/>
      <c r="AQ52" s="64"/>
      <c r="AR52" s="77"/>
      <c r="AS52" s="77"/>
      <c r="AT52" s="77"/>
      <c r="AU52" s="77"/>
      <c r="AV52" s="77"/>
      <c r="AW52" s="77"/>
      <c r="AX52" s="77"/>
      <c r="AY52" s="77"/>
      <c r="AZ52" s="77"/>
      <c r="BA52" s="77"/>
      <c r="BB52" s="77"/>
      <c r="BC52" s="77"/>
      <c r="BD52" s="64"/>
      <c r="BE52" s="64"/>
      <c r="BG52" s="77"/>
    </row>
    <row r="53" spans="1:59" s="15" customFormat="1" x14ac:dyDescent="0.4">
      <c r="A53" s="64"/>
      <c r="B53" s="64"/>
      <c r="C53" s="64"/>
      <c r="D53" s="64"/>
      <c r="E53" s="64"/>
      <c r="F53" s="64"/>
      <c r="G53" s="64"/>
      <c r="H53" s="64"/>
      <c r="I53" s="370"/>
      <c r="J53" s="64"/>
      <c r="K53" s="64"/>
      <c r="L53" s="64"/>
      <c r="M53" s="64"/>
      <c r="N53" s="64"/>
      <c r="O53" s="64"/>
      <c r="P53" s="64"/>
      <c r="Q53" s="64"/>
      <c r="R53" s="64"/>
      <c r="S53" s="64"/>
      <c r="T53" s="64"/>
      <c r="U53" s="64"/>
      <c r="V53" s="64"/>
      <c r="W53" s="64"/>
      <c r="X53" s="105"/>
      <c r="Y53" s="105"/>
      <c r="Z53" s="105"/>
      <c r="AA53" s="105"/>
      <c r="AB53" s="105"/>
      <c r="AC53" s="105"/>
      <c r="AD53" s="105"/>
      <c r="AE53" s="105"/>
      <c r="AF53" s="105"/>
      <c r="AG53" s="180"/>
      <c r="AH53" s="180"/>
      <c r="AI53" s="180"/>
      <c r="AJ53" s="180"/>
      <c r="AK53" s="385"/>
      <c r="AL53" s="105"/>
      <c r="AM53" s="105"/>
      <c r="AN53" s="225"/>
      <c r="AO53" s="225"/>
      <c r="AP53" s="64"/>
      <c r="AQ53" s="64"/>
      <c r="AR53" s="77"/>
      <c r="AS53" s="77"/>
      <c r="AT53" s="77"/>
      <c r="AU53" s="77"/>
      <c r="AV53" s="77"/>
      <c r="AW53" s="77"/>
      <c r="AX53" s="77"/>
      <c r="AY53" s="77"/>
      <c r="AZ53" s="77"/>
      <c r="BA53" s="77"/>
      <c r="BB53" s="77"/>
      <c r="BC53" s="77"/>
      <c r="BD53" s="64"/>
      <c r="BE53" s="64"/>
      <c r="BG53" s="77"/>
    </row>
    <row r="54" spans="1:59" s="15" customFormat="1" x14ac:dyDescent="0.4">
      <c r="A54" s="64"/>
      <c r="B54" s="64"/>
      <c r="C54" s="64"/>
      <c r="D54" s="64"/>
      <c r="E54" s="64"/>
      <c r="F54" s="64"/>
      <c r="G54" s="64"/>
      <c r="H54" s="64"/>
      <c r="I54" s="370"/>
      <c r="J54" s="64"/>
      <c r="K54" s="64"/>
      <c r="L54" s="64"/>
      <c r="M54" s="64"/>
      <c r="N54" s="64"/>
      <c r="O54" s="64"/>
      <c r="P54" s="64"/>
      <c r="Q54" s="64"/>
      <c r="R54" s="64"/>
      <c r="S54" s="64"/>
      <c r="T54" s="64"/>
      <c r="U54" s="64"/>
      <c r="V54" s="64"/>
      <c r="W54" s="64"/>
      <c r="X54" s="105"/>
      <c r="Y54" s="105"/>
      <c r="Z54" s="105"/>
      <c r="AA54" s="105"/>
      <c r="AB54" s="105"/>
      <c r="AC54" s="105"/>
      <c r="AD54" s="105"/>
      <c r="AE54" s="105"/>
      <c r="AF54" s="105"/>
      <c r="AG54" s="180"/>
      <c r="AH54" s="180"/>
      <c r="AI54" s="180"/>
      <c r="AJ54" s="180"/>
      <c r="AK54" s="385"/>
      <c r="AL54" s="105"/>
      <c r="AM54" s="105"/>
      <c r="AN54" s="225"/>
      <c r="AO54" s="225"/>
      <c r="AP54" s="64"/>
      <c r="AQ54" s="64"/>
      <c r="AR54" s="77"/>
      <c r="AS54" s="77"/>
      <c r="AT54" s="77"/>
      <c r="AU54" s="77"/>
      <c r="AV54" s="77"/>
      <c r="AW54" s="77"/>
      <c r="AX54" s="77"/>
      <c r="AY54" s="77"/>
      <c r="AZ54" s="77"/>
      <c r="BA54" s="77"/>
      <c r="BB54" s="77"/>
      <c r="BC54" s="77"/>
      <c r="BD54" s="64"/>
      <c r="BE54" s="64"/>
      <c r="BG54" s="77"/>
    </row>
    <row r="55" spans="1:59" s="15" customFormat="1" x14ac:dyDescent="0.4">
      <c r="A55" s="64"/>
      <c r="B55" s="64"/>
      <c r="C55" s="64"/>
      <c r="D55" s="64"/>
      <c r="E55" s="64"/>
      <c r="F55" s="64"/>
      <c r="G55" s="64"/>
      <c r="H55" s="64"/>
      <c r="I55" s="370"/>
      <c r="J55" s="64"/>
      <c r="K55" s="64"/>
      <c r="L55" s="64"/>
      <c r="M55" s="64"/>
      <c r="N55" s="64"/>
      <c r="O55" s="64"/>
      <c r="P55" s="64"/>
      <c r="Q55" s="64"/>
      <c r="R55" s="64"/>
      <c r="S55" s="64"/>
      <c r="T55" s="64"/>
      <c r="U55" s="64"/>
      <c r="V55" s="64"/>
      <c r="W55" s="64"/>
      <c r="X55" s="105"/>
      <c r="Y55" s="105"/>
      <c r="Z55" s="105"/>
      <c r="AA55" s="105"/>
      <c r="AB55" s="105"/>
      <c r="AC55" s="105"/>
      <c r="AD55" s="105"/>
      <c r="AE55" s="105"/>
      <c r="AF55" s="105"/>
      <c r="AG55" s="180"/>
      <c r="AH55" s="180"/>
      <c r="AI55" s="180"/>
      <c r="AJ55" s="180"/>
      <c r="AK55" s="385"/>
      <c r="AL55" s="105"/>
      <c r="AM55" s="105"/>
      <c r="AN55" s="225"/>
      <c r="AO55" s="225"/>
      <c r="AP55" s="64"/>
      <c r="AQ55" s="64"/>
      <c r="AR55" s="77"/>
      <c r="AS55" s="77"/>
      <c r="AT55" s="77"/>
      <c r="AU55" s="77"/>
      <c r="AV55" s="77"/>
      <c r="AW55" s="77"/>
      <c r="AX55" s="77"/>
      <c r="AY55" s="77"/>
      <c r="AZ55" s="77"/>
      <c r="BA55" s="77"/>
      <c r="BB55" s="77"/>
      <c r="BC55" s="77"/>
      <c r="BD55" s="64"/>
      <c r="BE55" s="64"/>
      <c r="BG55" s="77"/>
    </row>
    <row r="56" spans="1:59" x14ac:dyDescent="0.4">
      <c r="P56" s="64"/>
      <c r="Q56" s="64"/>
      <c r="R56" s="64"/>
      <c r="S56" s="64"/>
      <c r="T56" s="64"/>
      <c r="U56" s="64"/>
      <c r="V56" s="64"/>
      <c r="W56" s="64"/>
      <c r="X56" s="105"/>
      <c r="Y56" s="105"/>
      <c r="Z56" s="105"/>
      <c r="AA56" s="105"/>
      <c r="AB56" s="105"/>
      <c r="AC56" s="105"/>
      <c r="AD56" s="105"/>
      <c r="AE56" s="105"/>
      <c r="AG56" s="180"/>
      <c r="AH56" s="180"/>
      <c r="AI56" s="180"/>
      <c r="AJ56" s="180"/>
      <c r="AK56" s="385"/>
      <c r="AL56" s="105"/>
      <c r="AM56" s="105"/>
      <c r="AP56" s="64"/>
      <c r="AQ56" s="64"/>
      <c r="AR56" s="77"/>
      <c r="AS56" s="77"/>
      <c r="AT56" s="77"/>
      <c r="AU56" s="77"/>
      <c r="AV56" s="77"/>
      <c r="AW56" s="77"/>
      <c r="AX56" s="77"/>
      <c r="AY56" s="77"/>
      <c r="BA56" s="77"/>
      <c r="BB56" s="77"/>
      <c r="BC56" s="77"/>
      <c r="BD56" s="64"/>
      <c r="BE56" s="64"/>
      <c r="BG56" s="77"/>
    </row>
    <row r="57" spans="1:59" x14ac:dyDescent="0.4">
      <c r="P57" s="64"/>
      <c r="Q57" s="64"/>
      <c r="R57" s="64"/>
      <c r="S57" s="64"/>
      <c r="T57" s="64"/>
      <c r="U57" s="64"/>
      <c r="V57" s="64"/>
      <c r="W57" s="64"/>
      <c r="X57" s="105"/>
      <c r="Y57" s="105"/>
      <c r="Z57" s="105"/>
      <c r="AA57" s="105"/>
      <c r="AB57" s="105"/>
      <c r="AC57" s="105"/>
      <c r="AD57" s="105"/>
      <c r="AE57" s="105"/>
      <c r="AG57" s="180"/>
      <c r="AH57" s="180"/>
      <c r="AI57" s="180"/>
      <c r="AJ57" s="180"/>
      <c r="AK57" s="385"/>
      <c r="AL57" s="105"/>
      <c r="AM57" s="105"/>
      <c r="AP57" s="64"/>
      <c r="AQ57" s="64"/>
      <c r="AR57" s="77"/>
      <c r="AS57" s="77"/>
      <c r="AT57" s="77"/>
      <c r="AU57" s="77"/>
      <c r="AV57" s="77"/>
      <c r="AW57" s="77"/>
      <c r="AX57" s="77"/>
      <c r="AY57" s="77"/>
      <c r="BA57" s="77"/>
      <c r="BB57" s="77"/>
      <c r="BC57" s="77"/>
      <c r="BD57" s="64"/>
      <c r="BE57" s="64"/>
      <c r="BG57" s="77"/>
    </row>
    <row r="58" spans="1:59" x14ac:dyDescent="0.4">
      <c r="P58" s="64"/>
      <c r="Q58" s="64"/>
      <c r="R58" s="64"/>
      <c r="S58" s="64"/>
      <c r="T58" s="64"/>
      <c r="U58" s="64"/>
      <c r="V58" s="64"/>
      <c r="W58" s="64"/>
      <c r="X58" s="105"/>
      <c r="Y58" s="105"/>
      <c r="Z58" s="105"/>
      <c r="AA58" s="105"/>
      <c r="AB58" s="105"/>
      <c r="AC58" s="105"/>
      <c r="AD58" s="105"/>
      <c r="AE58" s="105"/>
      <c r="AG58" s="180"/>
      <c r="AH58" s="180"/>
      <c r="AI58" s="180"/>
      <c r="AJ58" s="180"/>
      <c r="AK58" s="385"/>
      <c r="AL58" s="105"/>
      <c r="AM58" s="105"/>
      <c r="AP58" s="64"/>
      <c r="AQ58" s="64"/>
      <c r="AR58" s="77"/>
      <c r="AS58" s="77"/>
      <c r="AT58" s="77"/>
      <c r="AU58" s="77"/>
      <c r="AV58" s="77"/>
      <c r="AW58" s="77"/>
      <c r="AX58" s="77"/>
      <c r="AY58" s="77"/>
      <c r="BA58" s="77"/>
      <c r="BB58" s="77"/>
      <c r="BC58" s="77"/>
      <c r="BD58" s="64"/>
      <c r="BE58" s="64"/>
      <c r="BG58" s="77"/>
    </row>
    <row r="59" spans="1:59" x14ac:dyDescent="0.4">
      <c r="P59" s="64"/>
      <c r="Q59" s="64"/>
      <c r="R59" s="64"/>
      <c r="S59" s="64"/>
      <c r="T59" s="64"/>
      <c r="U59" s="64"/>
      <c r="V59" s="64"/>
      <c r="W59" s="64"/>
      <c r="X59" s="105"/>
      <c r="Y59" s="105"/>
      <c r="Z59" s="105"/>
      <c r="AA59" s="105"/>
      <c r="AB59" s="105"/>
      <c r="AC59" s="105"/>
      <c r="AD59" s="105"/>
      <c r="AE59" s="105"/>
      <c r="AG59" s="180"/>
      <c r="AH59" s="180"/>
      <c r="AI59" s="180"/>
      <c r="AJ59" s="180"/>
      <c r="AK59" s="385"/>
      <c r="AL59" s="105"/>
      <c r="AM59" s="105"/>
      <c r="AP59" s="64"/>
      <c r="AQ59" s="64"/>
      <c r="AR59" s="77"/>
      <c r="AS59" s="77"/>
      <c r="AT59" s="77"/>
      <c r="AU59" s="77"/>
      <c r="AV59" s="77"/>
      <c r="AW59" s="77"/>
      <c r="AX59" s="77"/>
      <c r="AY59" s="77"/>
      <c r="BA59" s="77"/>
      <c r="BB59" s="77"/>
      <c r="BC59" s="77"/>
      <c r="BD59" s="64"/>
      <c r="BE59" s="64"/>
      <c r="BG59" s="77"/>
    </row>
    <row r="60" spans="1:59" x14ac:dyDescent="0.4">
      <c r="P60" s="64"/>
      <c r="Q60" s="64"/>
      <c r="R60" s="64"/>
      <c r="S60" s="64"/>
      <c r="T60" s="64"/>
      <c r="U60" s="64"/>
      <c r="V60" s="64"/>
      <c r="W60" s="64"/>
      <c r="X60" s="105"/>
      <c r="Y60" s="105"/>
      <c r="Z60" s="105"/>
      <c r="AA60" s="105"/>
      <c r="AB60" s="105"/>
      <c r="AC60" s="105"/>
      <c r="AD60" s="105"/>
      <c r="AE60" s="105"/>
      <c r="AG60" s="180"/>
      <c r="AH60" s="180"/>
      <c r="AI60" s="180"/>
      <c r="AJ60" s="180"/>
      <c r="AK60" s="385"/>
      <c r="AL60" s="105"/>
      <c r="AM60" s="105"/>
      <c r="AP60" s="64"/>
      <c r="AQ60" s="64"/>
      <c r="AR60" s="77"/>
      <c r="AS60" s="77"/>
      <c r="AT60" s="77"/>
      <c r="AU60" s="77"/>
      <c r="AV60" s="77"/>
      <c r="AW60" s="77"/>
      <c r="AX60" s="77"/>
      <c r="AY60" s="77"/>
      <c r="BA60" s="77"/>
      <c r="BB60" s="77"/>
      <c r="BC60" s="77"/>
      <c r="BD60" s="64"/>
      <c r="BE60" s="64"/>
      <c r="BG60" s="77"/>
    </row>
    <row r="61" spans="1:59" x14ac:dyDescent="0.4">
      <c r="P61" s="64"/>
      <c r="Q61" s="64"/>
      <c r="R61" s="64"/>
      <c r="S61" s="64"/>
      <c r="T61" s="64"/>
      <c r="U61" s="64"/>
      <c r="V61" s="64"/>
      <c r="W61" s="64"/>
      <c r="X61" s="105"/>
      <c r="Y61" s="105"/>
      <c r="Z61" s="105"/>
      <c r="AA61" s="105"/>
      <c r="AB61" s="105"/>
      <c r="AC61" s="105"/>
      <c r="AD61" s="105"/>
      <c r="AE61" s="105"/>
      <c r="AG61" s="180"/>
      <c r="AH61" s="180"/>
      <c r="AI61" s="180"/>
      <c r="AJ61" s="180"/>
      <c r="AK61" s="385"/>
      <c r="AL61" s="105"/>
      <c r="AM61" s="105"/>
      <c r="AP61" s="64"/>
      <c r="AQ61" s="64"/>
      <c r="AR61" s="77"/>
      <c r="AS61" s="77"/>
      <c r="AT61" s="77"/>
      <c r="AU61" s="77"/>
      <c r="AV61" s="77"/>
      <c r="AW61" s="77"/>
      <c r="AX61" s="77"/>
      <c r="AY61" s="77"/>
      <c r="BA61" s="77"/>
      <c r="BB61" s="77"/>
      <c r="BC61" s="77"/>
      <c r="BD61" s="64"/>
      <c r="BE61" s="64"/>
      <c r="BG61" s="77"/>
    </row>
    <row r="62" spans="1:59" x14ac:dyDescent="0.4">
      <c r="P62" s="64"/>
      <c r="Q62" s="64"/>
      <c r="R62" s="64"/>
      <c r="S62" s="64"/>
      <c r="T62" s="64"/>
      <c r="U62" s="64"/>
      <c r="V62" s="64"/>
      <c r="W62" s="64"/>
      <c r="X62" s="105"/>
      <c r="Y62" s="105"/>
      <c r="Z62" s="105"/>
      <c r="AA62" s="105"/>
      <c r="AB62" s="105"/>
      <c r="AC62" s="105"/>
      <c r="AD62" s="105"/>
      <c r="AE62" s="105"/>
      <c r="AG62" s="180"/>
      <c r="AH62" s="180"/>
      <c r="AI62" s="180"/>
      <c r="AJ62" s="180"/>
      <c r="AK62" s="385"/>
      <c r="AL62" s="105"/>
      <c r="AM62" s="105"/>
      <c r="AP62" s="64"/>
      <c r="AQ62" s="64"/>
      <c r="AR62" s="77"/>
      <c r="AS62" s="77"/>
      <c r="AT62" s="77"/>
      <c r="AU62" s="77"/>
      <c r="AV62" s="77"/>
      <c r="AW62" s="77"/>
      <c r="AX62" s="77"/>
      <c r="AY62" s="77"/>
      <c r="BA62" s="77"/>
      <c r="BB62" s="77"/>
      <c r="BC62" s="77"/>
      <c r="BD62" s="64"/>
      <c r="BE62" s="64"/>
      <c r="BG62" s="77"/>
    </row>
    <row r="63" spans="1:59" x14ac:dyDescent="0.4">
      <c r="P63" s="64"/>
      <c r="Q63" s="64"/>
      <c r="R63" s="64"/>
      <c r="S63" s="64"/>
      <c r="T63" s="64"/>
      <c r="U63" s="64"/>
      <c r="V63" s="64"/>
      <c r="W63" s="64"/>
      <c r="X63" s="105"/>
      <c r="Y63" s="105"/>
      <c r="Z63" s="105"/>
      <c r="AA63" s="105"/>
      <c r="AB63" s="105"/>
      <c r="AC63" s="105"/>
      <c r="AD63" s="105"/>
      <c r="AE63" s="105"/>
      <c r="AG63" s="180"/>
      <c r="AH63" s="180"/>
      <c r="AI63" s="180"/>
      <c r="AJ63" s="180"/>
      <c r="AK63" s="385"/>
      <c r="AL63" s="105"/>
      <c r="AM63" s="105"/>
      <c r="AP63" s="64"/>
      <c r="AQ63" s="64"/>
      <c r="AR63" s="77"/>
      <c r="AS63" s="77"/>
      <c r="AT63" s="77"/>
      <c r="AU63" s="77"/>
      <c r="AV63" s="77"/>
      <c r="AW63" s="77"/>
      <c r="AX63" s="77"/>
      <c r="AY63" s="77"/>
      <c r="BA63" s="77"/>
      <c r="BB63" s="77"/>
      <c r="BC63" s="77"/>
      <c r="BD63" s="64"/>
      <c r="BE63" s="64"/>
      <c r="BG63" s="77"/>
    </row>
    <row r="64" spans="1:59" x14ac:dyDescent="0.4">
      <c r="P64" s="64"/>
      <c r="Q64" s="64"/>
      <c r="R64" s="64"/>
      <c r="S64" s="64"/>
      <c r="T64" s="64"/>
      <c r="U64" s="64"/>
      <c r="V64" s="64"/>
      <c r="W64" s="64"/>
      <c r="X64" s="105"/>
      <c r="Y64" s="105"/>
      <c r="Z64" s="105"/>
      <c r="AA64" s="105"/>
      <c r="AB64" s="105"/>
      <c r="AC64" s="105"/>
      <c r="AD64" s="105"/>
      <c r="AE64" s="105"/>
      <c r="AG64" s="180"/>
      <c r="AH64" s="180"/>
      <c r="AI64" s="180"/>
      <c r="AJ64" s="180"/>
      <c r="AK64" s="385"/>
      <c r="AL64" s="105"/>
      <c r="AM64" s="105"/>
      <c r="AP64" s="64"/>
      <c r="AQ64" s="64"/>
      <c r="AR64" s="77"/>
      <c r="AS64" s="77"/>
      <c r="AT64" s="77"/>
      <c r="AU64" s="77"/>
      <c r="AV64" s="77"/>
      <c r="AW64" s="77"/>
      <c r="AX64" s="77"/>
      <c r="AY64" s="77"/>
      <c r="BA64" s="77"/>
      <c r="BB64" s="77"/>
      <c r="BC64" s="77"/>
      <c r="BD64" s="64"/>
      <c r="BE64" s="64"/>
      <c r="BG64" s="77"/>
    </row>
    <row r="65" spans="16:59" x14ac:dyDescent="0.4">
      <c r="P65" s="64"/>
      <c r="Q65" s="64"/>
      <c r="R65" s="64"/>
      <c r="S65" s="64"/>
      <c r="T65" s="64"/>
      <c r="U65" s="64"/>
      <c r="V65" s="64"/>
      <c r="W65" s="64"/>
      <c r="X65" s="105"/>
      <c r="Y65" s="105"/>
      <c r="Z65" s="105"/>
      <c r="AA65" s="105"/>
      <c r="AB65" s="105"/>
      <c r="AC65" s="105"/>
      <c r="AD65" s="105"/>
      <c r="AE65" s="105"/>
      <c r="AG65" s="180"/>
      <c r="AH65" s="180"/>
      <c r="AI65" s="180"/>
      <c r="AJ65" s="180"/>
      <c r="AK65" s="385"/>
      <c r="AL65" s="105"/>
      <c r="AM65" s="105"/>
      <c r="AP65" s="64"/>
      <c r="AQ65" s="64"/>
      <c r="AR65" s="77"/>
      <c r="AS65" s="77"/>
      <c r="AT65" s="77"/>
      <c r="AU65" s="77"/>
      <c r="AV65" s="77"/>
      <c r="AW65" s="77"/>
      <c r="AX65" s="77"/>
      <c r="AY65" s="77"/>
      <c r="BA65" s="77"/>
      <c r="BB65" s="77"/>
      <c r="BC65" s="77"/>
      <c r="BD65" s="64"/>
      <c r="BE65" s="64"/>
      <c r="BG65" s="77"/>
    </row>
    <row r="66" spans="16:59" x14ac:dyDescent="0.4">
      <c r="P66" s="64"/>
      <c r="Q66" s="64"/>
      <c r="R66" s="64"/>
      <c r="S66" s="64"/>
      <c r="T66" s="64"/>
      <c r="U66" s="64"/>
      <c r="V66" s="64"/>
      <c r="W66" s="64"/>
      <c r="X66" s="105"/>
      <c r="Y66" s="105"/>
      <c r="Z66" s="105"/>
      <c r="AA66" s="105"/>
      <c r="AB66" s="105"/>
      <c r="AC66" s="105"/>
      <c r="AD66" s="105"/>
      <c r="AE66" s="105"/>
      <c r="AG66" s="180"/>
      <c r="AH66" s="180"/>
      <c r="AI66" s="180"/>
      <c r="AJ66" s="180"/>
      <c r="AK66" s="385"/>
      <c r="AL66" s="105"/>
      <c r="AM66" s="105"/>
      <c r="AP66" s="64"/>
      <c r="AQ66" s="64"/>
      <c r="AR66" s="77"/>
      <c r="AS66" s="77"/>
      <c r="AT66" s="77"/>
      <c r="AU66" s="77"/>
      <c r="AV66" s="77"/>
      <c r="AW66" s="77"/>
      <c r="AX66" s="77"/>
      <c r="AY66" s="77"/>
      <c r="BA66" s="77"/>
      <c r="BB66" s="77"/>
      <c r="BC66" s="77"/>
      <c r="BD66" s="64"/>
      <c r="BE66" s="64"/>
      <c r="BG66" s="77"/>
    </row>
  </sheetData>
  <phoneticPr fontId="25" type="noConversion"/>
  <pageMargins left="0.7" right="0.7" top="0.75" bottom="0.75" header="0.3" footer="0.3"/>
  <pageSetup paperSize="9" orientation="portrait" r:id="rId1"/>
  <ignoredErrors>
    <ignoredError sqref="AS4:AZ4 AR5:AZ10 AX11:AZ11 AS13:AZ13 AR14:AZ16 AX18:AZ18 AS21:AZ21 AR22:AZ23 AR25:AZ25 AS27:AZ27 AR28:AZ33 AS35:AZ35 AR36:AZ38 AS40:AZ40 AS42:AZ42"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5698-3636-4048-9BCD-241B3F01A34B}">
  <sheetPr codeName="Sheet21"/>
  <dimension ref="A1:CG66"/>
  <sheetViews>
    <sheetView showGridLines="0" workbookViewId="0">
      <selection activeCell="V10" sqref="V10"/>
    </sheetView>
  </sheetViews>
  <sheetFormatPr defaultColWidth="9.46484375" defaultRowHeight="13.9" x14ac:dyDescent="0.4"/>
  <cols>
    <col min="1" max="1" width="9.46484375" style="15"/>
    <col min="2" max="2" width="38.53125" style="64" bestFit="1" customWidth="1"/>
    <col min="3" max="3" width="27.46484375" style="64" bestFit="1" customWidth="1"/>
    <col min="4" max="9" width="4.46484375" style="64" customWidth="1"/>
    <col min="10" max="10" width="4.46484375" style="64" bestFit="1" customWidth="1"/>
    <col min="11" max="11" width="5" style="64" bestFit="1" customWidth="1"/>
    <col min="12" max="12" width="5" style="64" customWidth="1"/>
    <col min="13" max="13" width="9.46484375" style="64" customWidth="1"/>
    <col min="14" max="14" width="9.46484375" style="64" bestFit="1" customWidth="1"/>
    <col min="15" max="15" width="6.46484375" style="64" customWidth="1"/>
    <col min="16" max="16" width="6.53125" style="64" customWidth="1"/>
    <col min="17" max="24" width="6.53125" style="15" customWidth="1"/>
    <col min="25" max="32" width="6.53125" style="104" customWidth="1"/>
    <col min="33" max="33" width="6.53125" style="105" customWidth="1"/>
    <col min="34" max="39" width="6.53125" style="104" bestFit="1" customWidth="1"/>
    <col min="40" max="40" width="6.53125" style="104" customWidth="1"/>
    <col min="41" max="42" width="9.53125" style="225" customWidth="1"/>
    <col min="43" max="44" width="6.53125" style="15" customWidth="1"/>
    <col min="45" max="52" width="6.53125" style="40" customWidth="1"/>
    <col min="53" max="53" width="6.53125" style="77" customWidth="1"/>
    <col min="54" max="56" width="6.53125" style="40" bestFit="1" customWidth="1"/>
    <col min="57" max="58" width="9.46484375" style="15" bestFit="1" customWidth="1"/>
    <col min="59" max="59" width="9.46484375" style="64"/>
    <col min="60" max="60" width="10" style="40" customWidth="1"/>
    <col min="61" max="16384" width="9.46484375" style="64"/>
  </cols>
  <sheetData>
    <row r="1" spans="1:62" x14ac:dyDescent="0.4">
      <c r="B1" s="16" t="s">
        <v>127</v>
      </c>
      <c r="C1" s="15"/>
      <c r="D1" s="15"/>
      <c r="E1" s="17"/>
      <c r="F1" s="15"/>
      <c r="G1" s="15"/>
      <c r="H1" s="15"/>
      <c r="I1" s="15"/>
      <c r="J1" s="15"/>
      <c r="K1" s="15"/>
      <c r="L1" s="15"/>
      <c r="M1" s="15"/>
      <c r="N1" s="15"/>
      <c r="O1" s="15"/>
      <c r="P1" s="15"/>
      <c r="Q1" s="18"/>
      <c r="R1" s="18"/>
      <c r="S1" s="18"/>
      <c r="T1" s="18"/>
      <c r="U1" s="18"/>
      <c r="V1" s="18"/>
      <c r="W1" s="18"/>
      <c r="X1" s="18"/>
      <c r="Y1" s="101"/>
      <c r="Z1" s="101"/>
      <c r="AA1" s="101"/>
      <c r="AB1" s="101"/>
      <c r="AC1" s="101"/>
      <c r="AD1" s="101"/>
      <c r="AE1" s="101"/>
      <c r="AF1" s="101"/>
      <c r="AG1" s="180"/>
      <c r="AH1" s="180"/>
      <c r="AI1" s="180"/>
      <c r="AJ1" s="180"/>
      <c r="AK1" s="180"/>
      <c r="AL1" s="64"/>
      <c r="AM1" s="64"/>
      <c r="AN1" s="64"/>
      <c r="AO1" s="226"/>
      <c r="AP1" s="17"/>
      <c r="AS1" s="63"/>
      <c r="AT1" s="63"/>
      <c r="AU1" s="63"/>
      <c r="AV1" s="63"/>
      <c r="AW1" s="63"/>
      <c r="AX1" s="63"/>
      <c r="AY1" s="63"/>
      <c r="AZ1" s="63"/>
      <c r="BA1" s="182"/>
      <c r="BB1" s="182"/>
      <c r="BC1" s="182"/>
      <c r="BD1" s="182"/>
      <c r="BE1" s="178"/>
      <c r="BF1" s="178"/>
      <c r="BH1" s="63"/>
    </row>
    <row r="2" spans="1:62" ht="20.25" x14ac:dyDescent="0.35">
      <c r="B2" s="122" t="s">
        <v>119</v>
      </c>
      <c r="C2" s="117"/>
      <c r="D2" s="170">
        <v>2013</v>
      </c>
      <c r="E2" s="170">
        <v>2014</v>
      </c>
      <c r="F2" s="170">
        <v>2015</v>
      </c>
      <c r="G2" s="170">
        <v>2016</v>
      </c>
      <c r="H2" s="170">
        <v>2017</v>
      </c>
      <c r="I2" s="170">
        <v>2018</v>
      </c>
      <c r="J2" s="170">
        <v>2019</v>
      </c>
      <c r="K2" s="170" t="s">
        <v>84</v>
      </c>
      <c r="L2" s="170" t="s">
        <v>122</v>
      </c>
      <c r="M2" s="159" t="s">
        <v>86</v>
      </c>
      <c r="N2" s="159" t="s">
        <v>123</v>
      </c>
      <c r="O2" s="162"/>
      <c r="P2" s="414" t="s">
        <v>20</v>
      </c>
      <c r="Q2" s="414" t="s">
        <v>34</v>
      </c>
      <c r="R2" s="414" t="s">
        <v>45</v>
      </c>
      <c r="S2" s="414" t="s">
        <v>46</v>
      </c>
      <c r="T2" s="414" t="s">
        <v>48</v>
      </c>
      <c r="U2" s="414" t="s">
        <v>49</v>
      </c>
      <c r="V2" s="414" t="s">
        <v>53</v>
      </c>
      <c r="W2" s="414" t="s">
        <v>54</v>
      </c>
      <c r="X2" s="414" t="s">
        <v>55</v>
      </c>
      <c r="Y2" s="414" t="s">
        <v>56</v>
      </c>
      <c r="Z2" s="414" t="s">
        <v>60</v>
      </c>
      <c r="AA2" s="414" t="s">
        <v>61</v>
      </c>
      <c r="AB2" s="414" t="s">
        <v>62</v>
      </c>
      <c r="AC2" s="414" t="s">
        <v>63</v>
      </c>
      <c r="AD2" s="414" t="s">
        <v>67</v>
      </c>
      <c r="AE2" s="414" t="s">
        <v>70</v>
      </c>
      <c r="AF2" s="414" t="s">
        <v>74</v>
      </c>
      <c r="AG2" s="414" t="s">
        <v>80</v>
      </c>
      <c r="AH2" s="415" t="s">
        <v>82</v>
      </c>
      <c r="AI2" s="415" t="s">
        <v>88</v>
      </c>
      <c r="AJ2" s="415" t="s">
        <v>89</v>
      </c>
      <c r="AK2" s="415" t="s">
        <v>87</v>
      </c>
      <c r="AL2" s="416" t="s">
        <v>90</v>
      </c>
      <c r="AM2" s="414" t="s">
        <v>107</v>
      </c>
      <c r="AN2" s="414" t="s">
        <v>124</v>
      </c>
      <c r="AO2" s="227" t="s">
        <v>125</v>
      </c>
      <c r="AP2" s="228" t="s">
        <v>126</v>
      </c>
      <c r="AQ2" s="162"/>
      <c r="AR2" s="170" t="s">
        <v>39</v>
      </c>
      <c r="AS2" s="170" t="s">
        <v>40</v>
      </c>
      <c r="AT2" s="170" t="s">
        <v>47</v>
      </c>
      <c r="AU2" s="170" t="s">
        <v>50</v>
      </c>
      <c r="AV2" s="170" t="s">
        <v>57</v>
      </c>
      <c r="AW2" s="170" t="s">
        <v>59</v>
      </c>
      <c r="AX2" s="170" t="s">
        <v>64</v>
      </c>
      <c r="AY2" s="170" t="s">
        <v>66</v>
      </c>
      <c r="AZ2" s="170" t="s">
        <v>71</v>
      </c>
      <c r="BA2" s="170" t="s">
        <v>81</v>
      </c>
      <c r="BB2" s="183" t="s">
        <v>93</v>
      </c>
      <c r="BC2" s="183" t="s">
        <v>94</v>
      </c>
      <c r="BD2" s="183" t="s">
        <v>109</v>
      </c>
      <c r="BE2" s="173" t="s">
        <v>113</v>
      </c>
      <c r="BF2" s="173" t="s">
        <v>114</v>
      </c>
      <c r="BG2" s="175"/>
      <c r="BH2" s="176" t="s">
        <v>69</v>
      </c>
      <c r="BI2" s="267"/>
      <c r="BJ2" s="21"/>
    </row>
    <row r="3" spans="1:62" ht="13.5" x14ac:dyDescent="0.35">
      <c r="B3" s="118" t="s">
        <v>33</v>
      </c>
      <c r="C3" s="119"/>
      <c r="D3" s="119"/>
      <c r="E3" s="119"/>
      <c r="F3" s="119"/>
      <c r="G3" s="119"/>
      <c r="H3" s="119"/>
      <c r="I3" s="119"/>
      <c r="J3" s="119"/>
      <c r="K3" s="165"/>
      <c r="L3" s="165"/>
      <c r="O3" s="160"/>
      <c r="Q3" s="120"/>
      <c r="R3" s="120"/>
      <c r="S3" s="120"/>
      <c r="T3" s="120"/>
      <c r="U3" s="120"/>
      <c r="V3" s="120"/>
      <c r="W3" s="120"/>
      <c r="X3" s="120"/>
      <c r="Y3" s="121"/>
      <c r="Z3" s="121"/>
      <c r="AA3" s="121"/>
      <c r="AB3" s="121"/>
      <c r="AC3" s="121"/>
      <c r="AD3" s="121"/>
      <c r="AE3" s="121"/>
      <c r="AF3" s="121"/>
      <c r="AG3" s="121"/>
      <c r="AH3" s="121"/>
      <c r="AI3" s="121"/>
      <c r="AJ3" s="121"/>
      <c r="AK3" s="121"/>
      <c r="AL3" s="64"/>
      <c r="AM3" s="64"/>
      <c r="AN3" s="64"/>
      <c r="AO3" s="229"/>
      <c r="AQ3" s="161"/>
      <c r="AR3" s="120"/>
      <c r="AS3" s="117"/>
      <c r="AT3" s="117"/>
      <c r="AU3" s="117"/>
      <c r="AV3" s="117"/>
      <c r="AW3" s="117"/>
      <c r="AX3" s="117"/>
      <c r="AY3" s="117"/>
      <c r="AZ3" s="117"/>
      <c r="BA3" s="117"/>
      <c r="BB3" s="117"/>
      <c r="BC3" s="117"/>
      <c r="BD3" s="117"/>
      <c r="BE3" s="179"/>
      <c r="BF3" s="179"/>
      <c r="BH3" s="12"/>
    </row>
    <row r="4" spans="1:62" ht="13.5" x14ac:dyDescent="0.35">
      <c r="A4" s="23"/>
      <c r="B4" s="122" t="s">
        <v>24</v>
      </c>
      <c r="C4" s="65"/>
      <c r="D4" s="65">
        <f>SUM(D5:D9)</f>
        <v>188.48710791726725</v>
      </c>
      <c r="E4" s="65">
        <f t="shared" ref="E4:K4" si="0">SUM(E5:E9)</f>
        <v>151.31844554744308</v>
      </c>
      <c r="F4" s="65">
        <f t="shared" si="0"/>
        <v>191.44193881696035</v>
      </c>
      <c r="G4" s="65">
        <f t="shared" si="0"/>
        <v>187.55400342262732</v>
      </c>
      <c r="H4" s="65">
        <f t="shared" si="0"/>
        <v>190.50883432232044</v>
      </c>
      <c r="I4" s="65">
        <f t="shared" si="0"/>
        <v>190.50883432232041</v>
      </c>
      <c r="J4" s="65">
        <f t="shared" si="0"/>
        <v>189.55579002011586</v>
      </c>
      <c r="K4" s="65">
        <f t="shared" si="0"/>
        <v>148.56942847765808</v>
      </c>
      <c r="L4" s="65">
        <f t="shared" ref="L4" si="1">SUM(L5:L9)</f>
        <v>179.54425158077999</v>
      </c>
      <c r="M4" s="66">
        <f>IF(ISERROR(K4/J4),"N/A",IF(J4&lt;0,"N/A",IF(K4&lt;0,"N/A",IF(K4/J4-1&gt;300%,"&gt;±300%",IF(K4/J4-1&lt;-300%,"&gt;±300%",K4/J4-1)))))</f>
        <v>-0.21622321079249684</v>
      </c>
      <c r="N4" s="66">
        <f>IF(ISERROR(L4/K4),"N/A",IF(K4&lt;0,"N/A",IF(L4&lt;0,"N/A",IF(L4/K4-1&gt;300%,"&gt;±300%",IF(L4/K4-1&lt;-300%,"&gt;±300%",L4/K4-1)))))</f>
        <v>0.20848719296096574</v>
      </c>
      <c r="O4" s="76"/>
      <c r="P4" s="65">
        <f t="shared" ref="P4:AN4" si="2">SUM(P5:P9)</f>
        <v>40.901080348383893</v>
      </c>
      <c r="Q4" s="65">
        <f t="shared" si="2"/>
        <v>44.011428663850353</v>
      </c>
      <c r="R4" s="65">
        <f t="shared" si="2"/>
        <v>42.300737090343794</v>
      </c>
      <c r="S4" s="65">
        <f t="shared" si="2"/>
        <v>48.054881473956733</v>
      </c>
      <c r="T4" s="65">
        <f t="shared" si="2"/>
        <v>51.476264620969843</v>
      </c>
      <c r="U4" s="65">
        <f t="shared" si="2"/>
        <v>50.232125294783259</v>
      </c>
      <c r="V4" s="65">
        <f t="shared" si="2"/>
        <v>39.501423606423984</v>
      </c>
      <c r="W4" s="65">
        <f t="shared" si="2"/>
        <v>51.320747205196518</v>
      </c>
      <c r="X4" s="65">
        <f t="shared" si="2"/>
        <v>50.387642710556577</v>
      </c>
      <c r="Y4" s="65">
        <f t="shared" si="2"/>
        <v>46.344189900450182</v>
      </c>
      <c r="Z4" s="65">
        <f t="shared" si="2"/>
        <v>44.322463495396995</v>
      </c>
      <c r="AA4" s="65">
        <f t="shared" si="2"/>
        <v>48.36591630550339</v>
      </c>
      <c r="AB4" s="65">
        <f t="shared" si="2"/>
        <v>48.676951137050033</v>
      </c>
      <c r="AC4" s="65">
        <f t="shared" si="2"/>
        <v>49.14350338437</v>
      </c>
      <c r="AD4" s="65">
        <f t="shared" si="2"/>
        <v>40.434528101063933</v>
      </c>
      <c r="AE4" s="65">
        <f t="shared" si="2"/>
        <v>49.921090463236617</v>
      </c>
      <c r="AF4" s="65">
        <f t="shared" si="2"/>
        <v>51.787299452516486</v>
      </c>
      <c r="AG4" s="65">
        <f t="shared" si="2"/>
        <v>48.676951137050033</v>
      </c>
      <c r="AH4" s="65">
        <f t="shared" si="2"/>
        <v>41.044795128063555</v>
      </c>
      <c r="AI4" s="65">
        <f t="shared" si="2"/>
        <v>51.788172532928137</v>
      </c>
      <c r="AJ4" s="65">
        <f t="shared" si="2"/>
        <v>47.600341828958761</v>
      </c>
      <c r="AK4" s="65">
        <f t="shared" si="2"/>
        <v>49.122480530165419</v>
      </c>
      <c r="AL4" s="65">
        <f t="shared" si="2"/>
        <v>38.646097232974512</v>
      </c>
      <c r="AM4" s="65">
        <f t="shared" si="2"/>
        <v>29.171105461849972</v>
      </c>
      <c r="AN4" s="65">
        <f t="shared" si="2"/>
        <v>46.437183304094987</v>
      </c>
      <c r="AO4" s="66">
        <f>IF(ISERROR(AN4/AJ4),"N/A",IF(AJ4&lt;0,"N/A",IF(AN4&lt;0,"N/A",IF(AN4/AJ4-1&gt;300%,"&gt;±300%",IF(AN4/AJ4-1&lt;-300%,"&gt;±300%",AN4/AJ4-1)))))</f>
        <v>-2.4435927982268013E-2</v>
      </c>
      <c r="AP4" s="66">
        <f>IF(ISERROR(AN4/AM4),"N/A",IF(AM4&lt;0,"N/A",IF(AN4&lt;0,"N/A",IF(AN4/AM4-1&gt;300%,"&gt;±300%",IF(AN4/AM4-1&lt;-300%,"&gt;±300%",AN4/AM4-1)))))</f>
        <v>0.59188973365529884</v>
      </c>
      <c r="AQ4" s="92"/>
      <c r="AR4" s="65">
        <f t="shared" ref="AR4:AS4" si="3">SUM(AR5:AR9)</f>
        <v>66.405936535208838</v>
      </c>
      <c r="AS4" s="65">
        <f t="shared" si="3"/>
        <v>84.912509012234239</v>
      </c>
      <c r="AT4" s="65">
        <f t="shared" ref="AT4:AT10" si="4">SUM(R4:S4)</f>
        <v>90.355618564300528</v>
      </c>
      <c r="AU4" s="65">
        <f t="shared" ref="AU4:AU10" si="5">SUM(T4:U4)</f>
        <v>101.7083899157531</v>
      </c>
      <c r="AV4" s="65">
        <f t="shared" ref="AV4:AV10" si="6">SUM(V4:W4)</f>
        <v>90.822170811620509</v>
      </c>
      <c r="AW4" s="65">
        <f t="shared" ref="AW4:AW10" si="7">SUM(X4:Y4)</f>
        <v>96.731832611006752</v>
      </c>
      <c r="AX4" s="65">
        <f t="shared" ref="AX4:AX10" si="8">SUM(Z4:AA4)</f>
        <v>92.688379800900378</v>
      </c>
      <c r="AY4" s="65">
        <f t="shared" ref="AY4:AY11" si="9">SUM(AB4:AC4)</f>
        <v>97.820454521420032</v>
      </c>
      <c r="AZ4" s="65">
        <f t="shared" ref="AZ4:AZ11" si="10">SUM(AD4:AE4)</f>
        <v>90.355618564300556</v>
      </c>
      <c r="BA4" s="65">
        <f t="shared" ref="BA4:BA11" si="11">SUM(AF4:AG4)</f>
        <v>100.46425058956652</v>
      </c>
      <c r="BB4" s="65">
        <f t="shared" ref="BB4:BB11" si="12">SUM(AH4:AI4)</f>
        <v>92.832967660991699</v>
      </c>
      <c r="BC4" s="65">
        <f t="shared" ref="BC4:BC11" si="13">SUM(AJ4:AK4)</f>
        <v>96.72282235912418</v>
      </c>
      <c r="BD4" s="65">
        <f>SUM(AL4:AM4)</f>
        <v>67.817202694824488</v>
      </c>
      <c r="BE4" s="66">
        <f>IF(ISERROR(BD4/BB4),"N/A",IF(BB4&lt;0,"N/A",IF(BD4&lt;0,"N/A",IF(BD4/BB4-1&gt;300%,"&gt;±300%",IF(BD4/BB4-1&lt;-300%,"&gt;±300%",BD4/BB4-1)))))</f>
        <v>-0.26947070201956713</v>
      </c>
      <c r="BF4" s="66">
        <f t="shared" ref="BF4:BF11" si="14">IF(ISERROR(BD4/BC4),"N/A",IF(BC4&lt;0,"N/A",IF(BD4&lt;0,"N/A",IF(BD4/BC4-1&gt;300%,"&gt;±300%",IF(BD4/BC4-1&lt;-300%,"&gt;±300%",BD4/BC4-1)))))</f>
        <v>-0.29885004344657573</v>
      </c>
      <c r="BG4" s="78"/>
      <c r="BH4" s="9">
        <f>SUM(AK4:AN4)</f>
        <v>163.37686652908491</v>
      </c>
      <c r="BI4" s="78"/>
    </row>
    <row r="5" spans="1:62" ht="13.5" x14ac:dyDescent="0.35">
      <c r="B5" s="108"/>
      <c r="C5" s="108" t="s">
        <v>0</v>
      </c>
      <c r="D5" s="67">
        <f>'Table 1(Q3''20)'!C5/32.15074</f>
        <v>135.1446343070175</v>
      </c>
      <c r="E5" s="67">
        <f>'Table 1(Q3''20)'!D5/32.15074</f>
        <v>97.198384858326747</v>
      </c>
      <c r="F5" s="67">
        <f>'Table 1(Q3''20)'!E5/32.15074</f>
        <v>139.1880871171239</v>
      </c>
      <c r="G5" s="67">
        <f>'Table 1(Q3''20)'!F5/32.15074</f>
        <v>132.18980340732438</v>
      </c>
      <c r="H5" s="67">
        <f>'Table 1(Q3''20)'!G5/32.15074</f>
        <v>136.23325621743078</v>
      </c>
      <c r="I5" s="67">
        <f>'Table 1(Q3''20)'!H5/32.15074</f>
        <v>139.03256970135058</v>
      </c>
      <c r="J5" s="67">
        <f>'Table 1(Q3''20)'!I5/32.15074</f>
        <v>136.92095455757971</v>
      </c>
      <c r="K5" s="67">
        <f>'Table 1(Q3''20)'!J5/32.15074</f>
        <v>96.428672841239859</v>
      </c>
      <c r="L5" s="67">
        <f>'Table 1(Q3''20)'!K5/32.15074</f>
        <v>127.270689016321</v>
      </c>
      <c r="M5" s="68">
        <f>IF(ISERROR(K5/J5),"N/A",IF(J5&lt;0,"N/A",IF(K5&lt;0,"N/A",IF(K5/J5-1&gt;300%,"&gt;±300%",IF(K5/J5-1&lt;-300%,"&gt;±300%",K5/J5-1)))))</f>
        <v>-0.29573473137971384</v>
      </c>
      <c r="N5" s="68">
        <f>IF(ISERROR(L5/K5),"N/A",IF(K5&lt;0,"N/A",IF(L5&lt;0,"N/A",IF(L5/K5-1&gt;300%,"&gt;±300%",IF(L5/K5-1&lt;-300%,"&gt;±300%",L5/K5-1)))))</f>
        <v>0.31984279433005813</v>
      </c>
      <c r="O5" s="76"/>
      <c r="P5" s="69">
        <f>'Table 1(Q3''20)'!O5/32.15074</f>
        <v>27.060030344558168</v>
      </c>
      <c r="Q5" s="69">
        <f>'Table 1(Q3''20)'!P5/32.15074</f>
        <v>30.481413491571267</v>
      </c>
      <c r="R5" s="69">
        <f>'Table 1(Q3''20)'!Q5/32.15074</f>
        <v>29.237274165384687</v>
      </c>
      <c r="S5" s="69">
        <f>'Table 1(Q3''20)'!R5/32.15074</f>
        <v>35.146935964770954</v>
      </c>
      <c r="T5" s="69">
        <f>'Table 1(Q3''20)'!S5/32.15074</f>
        <v>37.79073203291744</v>
      </c>
      <c r="U5" s="69">
        <f>'Table 1(Q3''20)'!T5/32.15074</f>
        <v>37.168662369824148</v>
      </c>
      <c r="V5" s="69">
        <f>'Table 1(Q3''20)'!U5/32.15074</f>
        <v>25.193821355278292</v>
      </c>
      <c r="W5" s="69">
        <f>'Table 1(Q3''20)'!V5/32.15074</f>
        <v>37.324179785597472</v>
      </c>
      <c r="X5" s="69">
        <f>'Table 1(Q3''20)'!W5/32.15074</f>
        <v>36.70211012250418</v>
      </c>
      <c r="Y5" s="69">
        <f>'Table 1(Q3''20)'!X5/32.15074</f>
        <v>33.125209559717753</v>
      </c>
      <c r="Z5" s="69">
        <f>'Table 1(Q3''20)'!Y5/32.15074</f>
        <v>32.036587649304494</v>
      </c>
      <c r="AA5" s="69">
        <f>'Table 1(Q3''20)'!Z5/32.15074</f>
        <v>34.058314054357695</v>
      </c>
      <c r="AB5" s="69">
        <f>'Table 1(Q3''20)'!AA5/32.15074</f>
        <v>35.457970796317596</v>
      </c>
      <c r="AC5" s="69">
        <f>'Table 1(Q3''20)'!AB5/32.15074</f>
        <v>34.524866301677662</v>
      </c>
      <c r="AD5" s="69">
        <f>'Table 1(Q3''20)'!AC5/32.15074</f>
        <v>28.459687086518073</v>
      </c>
      <c r="AE5" s="69">
        <f>'Table 1(Q3''20)'!AD5/32.15074</f>
        <v>36.080040459410888</v>
      </c>
      <c r="AF5" s="69">
        <f>'Table 1(Q3''20)'!AE5/32.15074</f>
        <v>38.257284280237407</v>
      </c>
      <c r="AG5" s="69">
        <f>'Table 1(Q3''20)'!AF5/32.15074</f>
        <v>36.391075290957531</v>
      </c>
      <c r="AH5" s="69">
        <f>'Table 1(Q3''20)'!AG5/32.15074</f>
        <v>27.171408807386705</v>
      </c>
      <c r="AI5" s="69">
        <f>'Table 1(Q3''20)'!AH5/32.15074</f>
        <v>37.880711066598252</v>
      </c>
      <c r="AJ5" s="69">
        <f>'Table 1(Q3''20)'!AI5/32.15074</f>
        <v>34.884676527963144</v>
      </c>
      <c r="AK5" s="69">
        <f>'Table 1(Q3''20)'!AJ5/32.15074</f>
        <v>36.984158155631597</v>
      </c>
      <c r="AL5" s="69">
        <f>'Table 1(Q3''20)'!AK5/32.15074</f>
        <v>25.875865343551038</v>
      </c>
      <c r="AM5" s="69">
        <f>'Table 1(Q3''20)'!AL5/32.15074</f>
        <v>15.994211033766389</v>
      </c>
      <c r="AN5" s="69">
        <f>'Table 1(Q3''20)'!AM5/32.15074</f>
        <v>32.832444120342245</v>
      </c>
      <c r="AO5" s="68">
        <f t="shared" ref="AO5:AO11" si="15">IF(ISERROR(AN5/AJ5),"N/A",IF(AJ5&lt;0,"N/A",IF(AN5&lt;0,"N/A",IF(AN5/AJ5-1&gt;300%,"&gt;±300%",IF(AN5/AJ5-1&lt;-300%,"&gt;±300%",AN5/AJ5-1)))))</f>
        <v>-5.8829050800452531E-2</v>
      </c>
      <c r="AP5" s="68">
        <f t="shared" ref="AP5:AP11" si="16">IF(ISERROR(AN5/AM5),"N/A",IF(AM5&lt;0,"N/A",IF(AN5&lt;0,"N/A",IF(AN5/AM5-1&gt;300%,"&gt;±300%",IF(AN5/AM5-1&lt;-300%,"&gt;±300%",AN5/AM5-1)))))</f>
        <v>1.0527704712053381</v>
      </c>
      <c r="AQ5" s="92"/>
      <c r="AR5" s="69">
        <f t="shared" ref="AR5:AR10" si="17">E5-AS5</f>
        <v>39.656941022197316</v>
      </c>
      <c r="AS5" s="69">
        <f t="shared" ref="AS5:AS10" si="18">SUM(P5:Q5)</f>
        <v>57.541443836129432</v>
      </c>
      <c r="AT5" s="69">
        <f t="shared" si="4"/>
        <v>64.384210130155637</v>
      </c>
      <c r="AU5" s="69">
        <f t="shared" si="5"/>
        <v>74.959394402741594</v>
      </c>
      <c r="AV5" s="69">
        <f t="shared" si="6"/>
        <v>62.518001140875768</v>
      </c>
      <c r="AW5" s="69">
        <f t="shared" si="7"/>
        <v>69.82731968222194</v>
      </c>
      <c r="AX5" s="69">
        <f t="shared" si="8"/>
        <v>66.094901703662188</v>
      </c>
      <c r="AY5" s="69">
        <f t="shared" si="9"/>
        <v>69.982837097995258</v>
      </c>
      <c r="AZ5" s="69">
        <f t="shared" si="10"/>
        <v>64.539727545928969</v>
      </c>
      <c r="BA5" s="69">
        <f t="shared" si="11"/>
        <v>74.648359571194931</v>
      </c>
      <c r="BB5" s="69">
        <f t="shared" si="12"/>
        <v>65.052119873984964</v>
      </c>
      <c r="BC5" s="69">
        <f t="shared" si="13"/>
        <v>71.868834683594741</v>
      </c>
      <c r="BD5" s="69">
        <f t="shared" ref="BD5:BD11" si="19">SUM(AL5:AM5)</f>
        <v>41.870076377317424</v>
      </c>
      <c r="BE5" s="68">
        <f t="shared" ref="BE5:BE11" si="20">IF(ISERROR(BD5/BB5),"N/A",IF(BB5&lt;0,"N/A",IF(BD5&lt;0,"N/A",IF(BD5/BB5-1&gt;300%,"&gt;±300%",IF(BD5/BB5-1&lt;-300%,"&gt;±300%",BD5/BB5-1)))))</f>
        <v>-0.35636107695759023</v>
      </c>
      <c r="BF5" s="68">
        <f t="shared" si="14"/>
        <v>-0.41740983332132742</v>
      </c>
      <c r="BG5" s="78"/>
      <c r="BH5" s="13">
        <f t="shared" ref="BH5:BH11" si="21">SUM(AK5:AN5)</f>
        <v>111.68667865329127</v>
      </c>
      <c r="BI5" s="78"/>
    </row>
    <row r="6" spans="1:62" ht="13.5" x14ac:dyDescent="0.35">
      <c r="B6" s="108"/>
      <c r="C6" s="108" t="s">
        <v>8</v>
      </c>
      <c r="D6" s="67">
        <f>'Table 1(Q3''20)'!C6/32.15074</f>
        <v>12.596910677639146</v>
      </c>
      <c r="E6" s="67">
        <f>'Table 1(Q3''20)'!D6/32.15074</f>
        <v>12.596910677639146</v>
      </c>
      <c r="F6" s="67">
        <f>'Table 1(Q3''20)'!E6/32.15074</f>
        <v>12.596910677639146</v>
      </c>
      <c r="G6" s="67">
        <f>'Table 1(Q3''20)'!F6/32.15074</f>
        <v>15.240706745785634</v>
      </c>
      <c r="H6" s="67">
        <f>'Table 1(Q3''20)'!G6/32.15074</f>
        <v>14.929671914238989</v>
      </c>
      <c r="I6" s="67">
        <f>'Table 1(Q3''20)'!H6/32.15074</f>
        <v>14.46311966691902</v>
      </c>
      <c r="J6" s="67">
        <f>'Table 1(Q3''20)'!I6/32.15074</f>
        <v>14.155860798227351</v>
      </c>
      <c r="K6" s="67">
        <f>'Table 1(Q3''20)'!J6/32.15074</f>
        <v>14.670931604947194</v>
      </c>
      <c r="L6" s="67">
        <f>'Table 1(Q3''20)'!K6/32.15074</f>
        <v>14.400685717882256</v>
      </c>
      <c r="M6" s="68">
        <f t="shared" ref="M6:M11" si="22">IF(ISERROR(K6/J6),"N/A",IF(J6&lt;0,"N/A",IF(K6&lt;0,"N/A",IF(K6/J6-1&gt;300%,"&gt;±300%",IF(K6/J6-1&lt;-300%,"&gt;±300%",K6/J6-1)))))</f>
        <v>3.6385693110541295E-2</v>
      </c>
      <c r="N6" s="68">
        <f t="shared" ref="N6:N9" si="23">IF(ISERROR(L6/K6),"N/A",IF(K6&lt;0,"N/A",IF(L6&lt;0,"N/A",IF(L6/K6-1&gt;300%,"&gt;±300%",IF(L6/K6-1&lt;-300%,"&gt;±300%",L6/K6-1)))))</f>
        <v>-1.8420499416261227E-2</v>
      </c>
      <c r="O6" s="76"/>
      <c r="P6" s="69">
        <f>'Table 1(Q3''20)'!O6/32.15074</f>
        <v>2.9548308996931332</v>
      </c>
      <c r="Q6" s="69">
        <f>'Table 1(Q3''20)'!P6/32.15074</f>
        <v>2.9548308996931332</v>
      </c>
      <c r="R6" s="69">
        <f>'Table 1(Q3''20)'!Q6/32.15074</f>
        <v>2.9548308996931332</v>
      </c>
      <c r="S6" s="69">
        <f>'Table 1(Q3''20)'!R6/32.15074</f>
        <v>2.4882786523731646</v>
      </c>
      <c r="T6" s="69">
        <f>'Table 1(Q3''20)'!S6/32.15074</f>
        <v>3.5769005627864243</v>
      </c>
      <c r="U6" s="69">
        <f>'Table 1(Q3''20)'!T6/32.15074</f>
        <v>3.4213831470131013</v>
      </c>
      <c r="V6" s="69">
        <f>'Table 1(Q3''20)'!U6/32.15074</f>
        <v>4.0434528101063929</v>
      </c>
      <c r="W6" s="69">
        <f>'Table 1(Q3''20)'!V6/32.15074</f>
        <v>3.7324179785597473</v>
      </c>
      <c r="X6" s="69">
        <f>'Table 1(Q3''20)'!W6/32.15074</f>
        <v>3.7324179785597473</v>
      </c>
      <c r="Y6" s="69">
        <f>'Table 1(Q3''20)'!X6/32.15074</f>
        <v>3.7324179785597473</v>
      </c>
      <c r="Z6" s="69">
        <f>'Table 1(Q3''20)'!Y6/32.15074</f>
        <v>3.5769005627864243</v>
      </c>
      <c r="AA6" s="69">
        <f>'Table 1(Q3''20)'!Z6/32.15074</f>
        <v>3.8879353943330699</v>
      </c>
      <c r="AB6" s="69">
        <f>'Table 1(Q3''20)'!AA6/32.15074</f>
        <v>3.1103483154664557</v>
      </c>
      <c r="AC6" s="69">
        <f>'Table 1(Q3''20)'!AB6/32.15074</f>
        <v>4.354487641653038</v>
      </c>
      <c r="AD6" s="69">
        <f>'Table 1(Q3''20)'!AC6/32.15074</f>
        <v>3.5769005627864243</v>
      </c>
      <c r="AE6" s="69">
        <f>'Table 1(Q3''20)'!AD6/32.15074</f>
        <v>3.5769005627864243</v>
      </c>
      <c r="AF6" s="69">
        <f>'Table 1(Q3''20)'!AE6/32.15074</f>
        <v>3.7324179785597473</v>
      </c>
      <c r="AG6" s="69">
        <f>'Table 1(Q3''20)'!AF6/32.15074</f>
        <v>3.7324179785597473</v>
      </c>
      <c r="AH6" s="69">
        <f>'Table 1(Q3''20)'!AG6/32.15074</f>
        <v>3.5020997961477716</v>
      </c>
      <c r="AI6" s="69">
        <f>'Table 1(Q3''20)'!AH6/32.15074</f>
        <v>3.7379058771275555</v>
      </c>
      <c r="AJ6" s="69">
        <f>'Table 1(Q3''20)'!AI6/32.15074</f>
        <v>3.6220006133606875</v>
      </c>
      <c r="AK6" s="69">
        <f>'Table 1(Q3''20)'!AJ6/32.15074</f>
        <v>3.2938545115913351</v>
      </c>
      <c r="AL6" s="69">
        <f>'Table 1(Q3''20)'!AK6/32.15074</f>
        <v>3.6763433749891914</v>
      </c>
      <c r="AM6" s="69">
        <f>'Table 1(Q3''20)'!AL6/32.15074</f>
        <v>3.629664511609997</v>
      </c>
      <c r="AN6" s="69">
        <f>'Table 1(Q3''20)'!AM6/32.15074</f>
        <v>3.7743474615631278</v>
      </c>
      <c r="AO6" s="68">
        <f t="shared" si="15"/>
        <v>4.2061519161667116E-2</v>
      </c>
      <c r="AP6" s="68">
        <f t="shared" si="16"/>
        <v>3.9861245988531913E-2</v>
      </c>
      <c r="AQ6" s="92"/>
      <c r="AR6" s="69">
        <f t="shared" si="17"/>
        <v>6.6872488782528796</v>
      </c>
      <c r="AS6" s="69">
        <f t="shared" si="18"/>
        <v>5.9096617993862663</v>
      </c>
      <c r="AT6" s="69">
        <f t="shared" si="4"/>
        <v>5.4431095520662982</v>
      </c>
      <c r="AU6" s="69">
        <f t="shared" si="5"/>
        <v>6.9982837097995256</v>
      </c>
      <c r="AV6" s="69">
        <f t="shared" si="6"/>
        <v>7.7758707886661398</v>
      </c>
      <c r="AW6" s="69">
        <f t="shared" si="7"/>
        <v>7.4648359571194947</v>
      </c>
      <c r="AX6" s="69">
        <f t="shared" si="8"/>
        <v>7.4648359571194938</v>
      </c>
      <c r="AY6" s="69">
        <f t="shared" si="9"/>
        <v>7.4648359571194938</v>
      </c>
      <c r="AZ6" s="69">
        <f t="shared" si="10"/>
        <v>7.1538011255728486</v>
      </c>
      <c r="BA6" s="69">
        <f t="shared" si="11"/>
        <v>7.4648359571194947</v>
      </c>
      <c r="BB6" s="69">
        <f t="shared" si="12"/>
        <v>7.2400056732753271</v>
      </c>
      <c r="BC6" s="69">
        <f t="shared" si="13"/>
        <v>6.9158551249520226</v>
      </c>
      <c r="BD6" s="69">
        <f t="shared" si="19"/>
        <v>7.306007886599188</v>
      </c>
      <c r="BE6" s="68">
        <f t="shared" si="20"/>
        <v>9.1163206636000194E-3</v>
      </c>
      <c r="BF6" s="68">
        <f t="shared" si="14"/>
        <v>5.6414247348750335E-2</v>
      </c>
      <c r="BG6" s="78"/>
      <c r="BH6" s="13">
        <f t="shared" si="21"/>
        <v>14.374209859753652</v>
      </c>
      <c r="BI6" s="78"/>
    </row>
    <row r="7" spans="1:62" ht="13.5" x14ac:dyDescent="0.35">
      <c r="B7" s="108"/>
      <c r="C7" s="108" t="s">
        <v>15</v>
      </c>
      <c r="D7" s="67">
        <f>'Table 1(Q3''20)'!C7/32.15074</f>
        <v>11.041736519905918</v>
      </c>
      <c r="E7" s="67">
        <f>'Table 1(Q3''20)'!D7/32.15074</f>
        <v>12.285875846092502</v>
      </c>
      <c r="F7" s="67">
        <f>'Table 1(Q3''20)'!E7/32.15074</f>
        <v>11.352771351452564</v>
      </c>
      <c r="G7" s="67">
        <f>'Table 1(Q3''20)'!F7/32.15074</f>
        <v>12.130358430319179</v>
      </c>
      <c r="H7" s="67">
        <f>'Table 1(Q3''20)'!G7/32.15074</f>
        <v>11.197253935679241</v>
      </c>
      <c r="I7" s="67">
        <f>'Table 1(Q3''20)'!H7/32.15074</f>
        <v>10.730701688359273</v>
      </c>
      <c r="J7" s="67">
        <f>'Table 1(Q3''20)'!I7/32.15074</f>
        <v>11.083388482273858</v>
      </c>
      <c r="K7" s="67">
        <f>'Table 1(Q3''20)'!J7/32.15074</f>
        <v>10.950180272170474</v>
      </c>
      <c r="L7" s="67">
        <f>'Table 1(Q3''20)'!K7/32.15074</f>
        <v>11.462648023229551</v>
      </c>
      <c r="M7" s="68">
        <f t="shared" si="22"/>
        <v>-1.201872607068033E-2</v>
      </c>
      <c r="N7" s="68">
        <f t="shared" si="23"/>
        <v>4.679993738198962E-2</v>
      </c>
      <c r="O7" s="76"/>
      <c r="P7" s="69">
        <f>'Table 1(Q3''20)'!O7/32.15074</f>
        <v>3.2658657312397787</v>
      </c>
      <c r="Q7" s="69">
        <f>'Table 1(Q3''20)'!P7/32.15074</f>
        <v>3.5769005627864243</v>
      </c>
      <c r="R7" s="69">
        <f>'Table 1(Q3''20)'!Q7/32.15074</f>
        <v>3.1103483154664557</v>
      </c>
      <c r="S7" s="69">
        <f>'Table 1(Q3''20)'!R7/32.15074</f>
        <v>3.1103483154664557</v>
      </c>
      <c r="T7" s="69">
        <f>'Table 1(Q3''20)'!S7/32.15074</f>
        <v>2.7993134839198102</v>
      </c>
      <c r="U7" s="69">
        <f>'Table 1(Q3''20)'!T7/32.15074</f>
        <v>3.1103483154664557</v>
      </c>
      <c r="V7" s="69">
        <f>'Table 1(Q3''20)'!U7/32.15074</f>
        <v>3.1103483154664557</v>
      </c>
      <c r="W7" s="69">
        <f>'Table 1(Q3''20)'!V7/32.15074</f>
        <v>3.2658657312397787</v>
      </c>
      <c r="X7" s="69">
        <f>'Table 1(Q3''20)'!W7/32.15074</f>
        <v>3.1103483154664557</v>
      </c>
      <c r="Y7" s="69">
        <f>'Table 1(Q3''20)'!X7/32.15074</f>
        <v>2.6437960681464876</v>
      </c>
      <c r="Z7" s="69">
        <f>'Table 1(Q3''20)'!Y7/32.15074</f>
        <v>2.9548308996931332</v>
      </c>
      <c r="AA7" s="69">
        <f>'Table 1(Q3''20)'!Z7/32.15074</f>
        <v>2.6437960681464876</v>
      </c>
      <c r="AB7" s="69">
        <f>'Table 1(Q3''20)'!AA7/32.15074</f>
        <v>2.9548308996931332</v>
      </c>
      <c r="AC7" s="69">
        <f>'Table 1(Q3''20)'!AB7/32.15074</f>
        <v>2.9548308996931332</v>
      </c>
      <c r="AD7" s="69">
        <f>'Table 1(Q3''20)'!AC7/32.15074</f>
        <v>2.7993134839198102</v>
      </c>
      <c r="AE7" s="69">
        <f>'Table 1(Q3''20)'!AD7/32.15074</f>
        <v>2.6437960681464876</v>
      </c>
      <c r="AF7" s="69">
        <f>'Table 1(Q3''20)'!AE7/32.15074</f>
        <v>2.7993134839198102</v>
      </c>
      <c r="AG7" s="69">
        <f>'Table 1(Q3''20)'!AF7/32.15074</f>
        <v>2.7993134839198102</v>
      </c>
      <c r="AH7" s="69">
        <f>'Table 1(Q3''20)'!AG7/32.15074</f>
        <v>2.6484460828143113</v>
      </c>
      <c r="AI7" s="69">
        <f>'Table 1(Q3''20)'!AH7/32.15074</f>
        <v>3.0666189953948182</v>
      </c>
      <c r="AJ7" s="69">
        <f>'Table 1(Q3''20)'!AI7/32.15074</f>
        <v>2.4422150158907696</v>
      </c>
      <c r="AK7" s="69">
        <f>'Table 1(Q3''20)'!AJ7/32.15074</f>
        <v>2.926108388173958</v>
      </c>
      <c r="AL7" s="69">
        <f>'Table 1(Q3''20)'!AK7/32.15074</f>
        <v>3.0381938331746023</v>
      </c>
      <c r="AM7" s="69">
        <f>'Table 1(Q3''20)'!AL7/32.15074</f>
        <v>2.6972710425949757</v>
      </c>
      <c r="AN7" s="69">
        <f>'Table 1(Q3''20)'!AM7/32.15074</f>
        <v>2.1922935521857347</v>
      </c>
      <c r="AO7" s="68">
        <f t="shared" si="15"/>
        <v>-0.10233393132008028</v>
      </c>
      <c r="AP7" s="68">
        <f t="shared" si="16"/>
        <v>-0.18721792598322451</v>
      </c>
      <c r="AQ7" s="92"/>
      <c r="AR7" s="69">
        <f t="shared" si="17"/>
        <v>5.4431095520662982</v>
      </c>
      <c r="AS7" s="69">
        <f t="shared" si="18"/>
        <v>6.8427662940262035</v>
      </c>
      <c r="AT7" s="69">
        <f t="shared" si="4"/>
        <v>6.2206966309329115</v>
      </c>
      <c r="AU7" s="69">
        <f t="shared" si="5"/>
        <v>5.9096617993862655</v>
      </c>
      <c r="AV7" s="69">
        <f t="shared" si="6"/>
        <v>6.3762140467062345</v>
      </c>
      <c r="AW7" s="69">
        <f t="shared" si="7"/>
        <v>5.7541443836129433</v>
      </c>
      <c r="AX7" s="69">
        <f t="shared" si="8"/>
        <v>5.5986269678396212</v>
      </c>
      <c r="AY7" s="69">
        <f t="shared" si="9"/>
        <v>5.9096617993862663</v>
      </c>
      <c r="AZ7" s="69">
        <f t="shared" si="10"/>
        <v>5.4431095520662982</v>
      </c>
      <c r="BA7" s="69">
        <f t="shared" si="11"/>
        <v>5.5986269678396203</v>
      </c>
      <c r="BB7" s="69">
        <f t="shared" si="12"/>
        <v>5.715065078209129</v>
      </c>
      <c r="BC7" s="69">
        <f t="shared" si="13"/>
        <v>5.3683234040647276</v>
      </c>
      <c r="BD7" s="69">
        <f t="shared" si="19"/>
        <v>5.7354648757695781</v>
      </c>
      <c r="BE7" s="68">
        <f t="shared" si="20"/>
        <v>3.5694777366981345E-3</v>
      </c>
      <c r="BF7" s="68">
        <f t="shared" si="14"/>
        <v>6.8390341652453834E-2</v>
      </c>
      <c r="BG7" s="78"/>
      <c r="BH7" s="13">
        <f t="shared" si="21"/>
        <v>10.853866816129271</v>
      </c>
      <c r="BI7" s="78"/>
    </row>
    <row r="8" spans="1:62" ht="13.5" x14ac:dyDescent="0.35">
      <c r="B8" s="108"/>
      <c r="C8" s="108" t="s">
        <v>1</v>
      </c>
      <c r="D8" s="67">
        <f>'Table 1(Q3''20)'!C8/32.15074</f>
        <v>23.016577534451773</v>
      </c>
      <c r="E8" s="67">
        <f>'Table 1(Q3''20)'!D8/32.15074</f>
        <v>23.016577534451773</v>
      </c>
      <c r="F8" s="67">
        <f>'Table 1(Q3''20)'!E8/32.15074</f>
        <v>22.083473039811835</v>
      </c>
      <c r="G8" s="67">
        <f>'Table 1(Q3''20)'!F8/32.15074</f>
        <v>22.23899045558516</v>
      </c>
      <c r="H8" s="67">
        <f>'Table 1(Q3''20)'!G8/32.15074</f>
        <v>22.394507871358481</v>
      </c>
      <c r="I8" s="67">
        <f>'Table 1(Q3''20)'!H8/32.15074</f>
        <v>20.683816297851934</v>
      </c>
      <c r="J8" s="67">
        <f>'Table 1(Q3''20)'!I8/32.15074</f>
        <v>22.281879495553547</v>
      </c>
      <c r="K8" s="67">
        <f>'Table 1(Q3''20)'!J8/32.15074</f>
        <v>20.889626482726189</v>
      </c>
      <c r="L8" s="67">
        <f>'Table 1(Q3''20)'!K8/32.15074</f>
        <v>21.208418716035489</v>
      </c>
      <c r="M8" s="68">
        <f t="shared" si="22"/>
        <v>-6.2483643406526235E-2</v>
      </c>
      <c r="N8" s="68">
        <f t="shared" si="23"/>
        <v>1.5260791454213551E-2</v>
      </c>
      <c r="O8" s="76"/>
      <c r="P8" s="69">
        <f>'Table 1(Q3''20)'!O8/32.15074</f>
        <v>6.2206966309329115</v>
      </c>
      <c r="Q8" s="69">
        <f>'Table 1(Q3''20)'!P8/32.15074</f>
        <v>5.4431095520662982</v>
      </c>
      <c r="R8" s="69">
        <f>'Table 1(Q3''20)'!Q8/32.15074</f>
        <v>5.5986269678396203</v>
      </c>
      <c r="S8" s="69">
        <f>'Table 1(Q3''20)'!R8/32.15074</f>
        <v>5.9096617993862663</v>
      </c>
      <c r="T8" s="69">
        <f>'Table 1(Q3''20)'!S8/32.15074</f>
        <v>5.9096617993862663</v>
      </c>
      <c r="U8" s="69">
        <f>'Table 1(Q3''20)'!T8/32.15074</f>
        <v>4.9765573047463292</v>
      </c>
      <c r="V8" s="69">
        <f>'Table 1(Q3''20)'!U8/32.15074</f>
        <v>5.9096617993862663</v>
      </c>
      <c r="W8" s="69">
        <f>'Table 1(Q3''20)'!V8/32.15074</f>
        <v>5.5986269678396203</v>
      </c>
      <c r="X8" s="69">
        <f>'Table 1(Q3''20)'!W8/32.15074</f>
        <v>5.4431095520662982</v>
      </c>
      <c r="Y8" s="69">
        <f>'Table 1(Q3''20)'!X8/32.15074</f>
        <v>5.2875921362929752</v>
      </c>
      <c r="Z8" s="69">
        <f>'Table 1(Q3''20)'!Y8/32.15074</f>
        <v>4.354487641653038</v>
      </c>
      <c r="AA8" s="69">
        <f>'Table 1(Q3''20)'!Z8/32.15074</f>
        <v>6.3762140467062345</v>
      </c>
      <c r="AB8" s="69">
        <f>'Table 1(Q3''20)'!AA8/32.15074</f>
        <v>5.7541443836129433</v>
      </c>
      <c r="AC8" s="69">
        <f>'Table 1(Q3''20)'!AB8/32.15074</f>
        <v>5.9096617993862663</v>
      </c>
      <c r="AD8" s="69">
        <f>'Table 1(Q3''20)'!AC8/32.15074</f>
        <v>4.354487641653038</v>
      </c>
      <c r="AE8" s="69">
        <f>'Table 1(Q3''20)'!AD8/32.15074</f>
        <v>6.2206966309329115</v>
      </c>
      <c r="AF8" s="69">
        <f>'Table 1(Q3''20)'!AE8/32.15074</f>
        <v>5.5986269678396203</v>
      </c>
      <c r="AG8" s="69">
        <f>'Table 1(Q3''20)'!AF8/32.15074</f>
        <v>4.510005057426361</v>
      </c>
      <c r="AH8" s="69">
        <f>'Table 1(Q3''20)'!AG8/32.15074</f>
        <v>6.3451105635515699</v>
      </c>
      <c r="AI8" s="69">
        <f>'Table 1(Q3''20)'!AH8/32.15074</f>
        <v>5.8720969338694742</v>
      </c>
      <c r="AJ8" s="69">
        <f>'Table 1(Q3''20)'!AI8/32.15074</f>
        <v>5.4181187312383923</v>
      </c>
      <c r="AK8" s="69">
        <f>'Table 1(Q3''20)'!AJ8/32.15074</f>
        <v>4.6465532668941103</v>
      </c>
      <c r="AL8" s="69">
        <f>'Table 1(Q3''20)'!AK8/32.15074</f>
        <v>4.6655224731996841</v>
      </c>
      <c r="AM8" s="69">
        <f>'Table 1(Q3''20)'!AL8/32.15074</f>
        <v>5.482350321694029</v>
      </c>
      <c r="AN8" s="69">
        <f>'Table 1(Q3''20)'!AM8/32.15074</f>
        <v>6.220210840904687</v>
      </c>
      <c r="AO8" s="68">
        <f t="shared" si="15"/>
        <v>0.14803885803421002</v>
      </c>
      <c r="AP8" s="68">
        <f t="shared" si="16"/>
        <v>0.13458835643736489</v>
      </c>
      <c r="AQ8" s="92"/>
      <c r="AR8" s="69">
        <f t="shared" si="17"/>
        <v>11.352771351452564</v>
      </c>
      <c r="AS8" s="69">
        <f t="shared" si="18"/>
        <v>11.66380618299921</v>
      </c>
      <c r="AT8" s="69">
        <f t="shared" si="4"/>
        <v>11.508288767225887</v>
      </c>
      <c r="AU8" s="69">
        <f t="shared" si="5"/>
        <v>10.886219104132596</v>
      </c>
      <c r="AV8" s="69">
        <f t="shared" si="6"/>
        <v>11.508288767225887</v>
      </c>
      <c r="AW8" s="69">
        <f t="shared" si="7"/>
        <v>10.730701688359273</v>
      </c>
      <c r="AX8" s="69">
        <f t="shared" si="8"/>
        <v>10.730701688359272</v>
      </c>
      <c r="AY8" s="69">
        <f t="shared" si="9"/>
        <v>11.66380618299921</v>
      </c>
      <c r="AZ8" s="69">
        <f t="shared" si="10"/>
        <v>10.57518427258595</v>
      </c>
      <c r="BA8" s="69">
        <f t="shared" si="11"/>
        <v>10.108632025265981</v>
      </c>
      <c r="BB8" s="69">
        <f t="shared" si="12"/>
        <v>12.217207497421043</v>
      </c>
      <c r="BC8" s="69">
        <f t="shared" si="13"/>
        <v>10.064671998132503</v>
      </c>
      <c r="BD8" s="69">
        <f t="shared" si="19"/>
        <v>10.147872794893713</v>
      </c>
      <c r="BE8" s="68">
        <f t="shared" si="20"/>
        <v>-0.16937869827979513</v>
      </c>
      <c r="BF8" s="68">
        <f t="shared" si="14"/>
        <v>8.2666178069834562E-3</v>
      </c>
      <c r="BG8" s="78"/>
      <c r="BH8" s="13">
        <f t="shared" si="21"/>
        <v>21.014636902692512</v>
      </c>
      <c r="BI8" s="78"/>
    </row>
    <row r="9" spans="1:62" ht="13.5" x14ac:dyDescent="0.35">
      <c r="B9" s="73"/>
      <c r="C9" s="70" t="s">
        <v>2</v>
      </c>
      <c r="D9" s="70">
        <f>'Table 1(Q3''20)'!C9/32.15074</f>
        <v>6.6872488782528805</v>
      </c>
      <c r="E9" s="70">
        <f>'Table 1(Q3''20)'!D9/32.15074</f>
        <v>6.2206966309329115</v>
      </c>
      <c r="F9" s="70">
        <f>'Table 1(Q3''20)'!E9/32.15074</f>
        <v>6.2206966309329115</v>
      </c>
      <c r="G9" s="70">
        <f>'Table 1(Q3''20)'!F9/32.15074</f>
        <v>5.7541443836129433</v>
      </c>
      <c r="H9" s="70">
        <f>'Table 1(Q3''20)'!G9/32.15074</f>
        <v>5.7541443836129433</v>
      </c>
      <c r="I9" s="70">
        <f>'Table 1(Q3''20)'!H9/32.15074</f>
        <v>5.5986269678396203</v>
      </c>
      <c r="J9" s="70">
        <f>'Table 1(Q3''20)'!I9/32.15074</f>
        <v>5.1137066864814216</v>
      </c>
      <c r="K9" s="70">
        <f>'Table 1(Q3''20)'!J9/32.15074</f>
        <v>5.6300172765743772</v>
      </c>
      <c r="L9" s="70">
        <f>'Table 1(Q3''20)'!K9/32.15074</f>
        <v>5.2018101073117107</v>
      </c>
      <c r="M9" s="71">
        <f t="shared" si="22"/>
        <v>0.10096601579786979</v>
      </c>
      <c r="N9" s="71">
        <f t="shared" si="23"/>
        <v>-7.6057878373547716E-2</v>
      </c>
      <c r="O9" s="76"/>
      <c r="P9" s="69">
        <f>'Table 1(Q3''20)'!O9/32.15074</f>
        <v>1.3996567419599051</v>
      </c>
      <c r="Q9" s="69">
        <f>'Table 1(Q3''20)'!P9/32.15074</f>
        <v>1.5551741577332279</v>
      </c>
      <c r="R9" s="69">
        <f>'Table 1(Q3''20)'!Q9/32.15074</f>
        <v>1.3996567419599051</v>
      </c>
      <c r="S9" s="69">
        <f>'Table 1(Q3''20)'!R9/32.15074</f>
        <v>1.3996567419599051</v>
      </c>
      <c r="T9" s="69">
        <f>'Table 1(Q3''20)'!S9/32.15074</f>
        <v>1.3996567419599051</v>
      </c>
      <c r="U9" s="69">
        <f>'Table 1(Q3''20)'!T9/32.15074</f>
        <v>1.5551741577332279</v>
      </c>
      <c r="V9" s="69">
        <f>'Table 1(Q3''20)'!U9/32.15074</f>
        <v>1.2441393261865823</v>
      </c>
      <c r="W9" s="69">
        <f>'Table 1(Q3''20)'!V9/32.15074</f>
        <v>1.3996567419599051</v>
      </c>
      <c r="X9" s="69">
        <f>'Table 1(Q3''20)'!W9/32.15074</f>
        <v>1.3996567419599051</v>
      </c>
      <c r="Y9" s="69">
        <f>'Table 1(Q3''20)'!X9/32.15074</f>
        <v>1.5551741577332279</v>
      </c>
      <c r="Z9" s="69">
        <f>'Table 1(Q3''20)'!Y9/32.15074</f>
        <v>1.3996567419599051</v>
      </c>
      <c r="AA9" s="69">
        <f>'Table 1(Q3''20)'!Z9/32.15074</f>
        <v>1.3996567419599051</v>
      </c>
      <c r="AB9" s="69">
        <f>'Table 1(Q3''20)'!AA9/32.15074</f>
        <v>1.3996567419599051</v>
      </c>
      <c r="AC9" s="69">
        <f>'Table 1(Q3''20)'!AB9/32.15074</f>
        <v>1.3996567419599051</v>
      </c>
      <c r="AD9" s="69">
        <f>'Table 1(Q3''20)'!AC9/32.15074</f>
        <v>1.2441393261865823</v>
      </c>
      <c r="AE9" s="69">
        <f>'Table 1(Q3''20)'!AD9/32.15074</f>
        <v>1.3996567419599051</v>
      </c>
      <c r="AF9" s="69">
        <f>'Table 1(Q3''20)'!AE9/32.15074</f>
        <v>1.3996567419599051</v>
      </c>
      <c r="AG9" s="69">
        <f>'Table 1(Q3''20)'!AF9/32.15074</f>
        <v>1.2441393261865823</v>
      </c>
      <c r="AH9" s="69">
        <f>'Table 1(Q3''20)'!AG9/32.15074</f>
        <v>1.3777298781631908</v>
      </c>
      <c r="AI9" s="69">
        <f>'Table 1(Q3''20)'!AH9/32.15074</f>
        <v>1.2308396599380425</v>
      </c>
      <c r="AJ9" s="69">
        <f>'Table 1(Q3''20)'!AI9/32.15074</f>
        <v>1.233330940505768</v>
      </c>
      <c r="AK9" s="69">
        <f>'Table 1(Q3''20)'!AJ9/32.15074</f>
        <v>1.2718062078744197</v>
      </c>
      <c r="AL9" s="69">
        <f>'Table 1(Q3''20)'!AK9/32.15074</f>
        <v>1.3901722080599974</v>
      </c>
      <c r="AM9" s="69">
        <f>'Table 1(Q3''20)'!AL9/32.15074</f>
        <v>1.3676085521845807</v>
      </c>
      <c r="AN9" s="69">
        <f>'Table 1(Q3''20)'!AM9/32.15074</f>
        <v>1.417887329099202</v>
      </c>
      <c r="AO9" s="68">
        <f t="shared" si="15"/>
        <v>0.14964060539805368</v>
      </c>
      <c r="AP9" s="68">
        <f t="shared" si="16"/>
        <v>3.6764011773915417E-2</v>
      </c>
      <c r="AQ9" s="92"/>
      <c r="AR9" s="70">
        <f t="shared" si="17"/>
        <v>3.2658657312397787</v>
      </c>
      <c r="AS9" s="70">
        <f t="shared" si="18"/>
        <v>2.9548308996931327</v>
      </c>
      <c r="AT9" s="70">
        <f t="shared" si="4"/>
        <v>2.7993134839198102</v>
      </c>
      <c r="AU9" s="70">
        <f t="shared" si="5"/>
        <v>2.9548308996931327</v>
      </c>
      <c r="AV9" s="70">
        <f t="shared" si="6"/>
        <v>2.6437960681464876</v>
      </c>
      <c r="AW9" s="70">
        <f t="shared" si="7"/>
        <v>2.9548308996931327</v>
      </c>
      <c r="AX9" s="70">
        <f t="shared" si="8"/>
        <v>2.7993134839198102</v>
      </c>
      <c r="AY9" s="70">
        <f t="shared" si="9"/>
        <v>2.7993134839198102</v>
      </c>
      <c r="AZ9" s="70">
        <f t="shared" si="10"/>
        <v>2.6437960681464876</v>
      </c>
      <c r="BA9" s="70">
        <f t="shared" si="11"/>
        <v>2.6437960681464876</v>
      </c>
      <c r="BB9" s="70">
        <f t="shared" si="12"/>
        <v>2.608569538101233</v>
      </c>
      <c r="BC9" s="70">
        <f t="shared" si="13"/>
        <v>2.5051371483801876</v>
      </c>
      <c r="BD9" s="70">
        <f t="shared" si="19"/>
        <v>2.7577807602445779</v>
      </c>
      <c r="BE9" s="71">
        <f t="shared" si="20"/>
        <v>5.7200400435541088E-2</v>
      </c>
      <c r="BF9" s="71">
        <f t="shared" si="14"/>
        <v>0.1008502117449932</v>
      </c>
      <c r="BG9" s="78"/>
      <c r="BH9" s="13">
        <f t="shared" si="21"/>
        <v>5.4474742972182</v>
      </c>
      <c r="BI9" s="78"/>
    </row>
    <row r="10" spans="1:62" ht="13.5" x14ac:dyDescent="0.35">
      <c r="B10" s="125" t="s">
        <v>36</v>
      </c>
      <c r="D10" s="93">
        <f>'Table 1(Q3''20)'!C10/32.15074</f>
        <v>-6.6872488782528805</v>
      </c>
      <c r="E10" s="93">
        <f>'Table 1(Q3''20)'!D10/32.15074</f>
        <v>10.886219104132596</v>
      </c>
      <c r="F10" s="93">
        <f>'Table 1(Q3''20)'!E10/32.15074</f>
        <v>0.93310449463993683</v>
      </c>
      <c r="G10" s="93">
        <f>'Table 1(Q3''20)'!F10/32.15074</f>
        <v>0.93310449463993683</v>
      </c>
      <c r="H10" s="93">
        <f>'Table 1(Q3''20)'!G10/32.15074</f>
        <v>0.93310449463993683</v>
      </c>
      <c r="I10" s="93">
        <f>'Table 1(Q3''20)'!H10/32.15074</f>
        <v>0.31103483154664557</v>
      </c>
      <c r="J10" s="93">
        <f>'Table 1(Q3''20)'!I10/32.15074</f>
        <v>7.324805427588027E-2</v>
      </c>
      <c r="K10" s="93">
        <f>'Table 1(Q3''20)'!J10/32.15074</f>
        <v>0.62206966309329115</v>
      </c>
      <c r="L10" s="93">
        <f>'Table 1(Q3''20)'!K10/32.15074</f>
        <v>0</v>
      </c>
      <c r="M10" s="126" t="str">
        <f t="shared" si="22"/>
        <v>&gt;±300%</v>
      </c>
      <c r="N10" s="230">
        <f>IF(ISERROR(L10/K10),"N/A",IF(K10&lt;0,"N/A",IF(L10&lt;0,"N/A",IF(L10/K10-1&gt;300%,"&gt;±300%",IF(L10/K10-1&lt;-300%,"&gt;±300%",L10/K10-1)))))</f>
        <v>-1</v>
      </c>
      <c r="O10" s="76"/>
      <c r="P10" s="421">
        <f>'Table 1(Q3''20)'!O10/32.15074</f>
        <v>2.0217264050531965</v>
      </c>
      <c r="Q10" s="421">
        <f>'Table 1(Q3''20)'!P10/32.15074</f>
        <v>-1.2441393261865823</v>
      </c>
      <c r="R10" s="421">
        <f>'Table 1(Q3''20)'!Q10/32.15074</f>
        <v>1.8662089892798737</v>
      </c>
      <c r="S10" s="421">
        <f>'Table 1(Q3''20)'!R10/32.15074</f>
        <v>-0.15551741577332279</v>
      </c>
      <c r="T10" s="421">
        <f>'Table 1(Q3''20)'!S10/32.15074</f>
        <v>0.77758707886661393</v>
      </c>
      <c r="U10" s="421">
        <f>'Table 1(Q3''20)'!T10/32.15074</f>
        <v>-1.3996567419599051</v>
      </c>
      <c r="V10" s="421">
        <f>'Table 1(Q3''20)'!U10/32.15074</f>
        <v>4.6655224731996841</v>
      </c>
      <c r="W10" s="421">
        <f>'Table 1(Q3''20)'!V10/32.15074</f>
        <v>1.8662089892798737</v>
      </c>
      <c r="X10" s="421">
        <f>'Table 1(Q3''20)'!W10/32.15074</f>
        <v>-3.2658657312397787</v>
      </c>
      <c r="Y10" s="421">
        <f>'Table 1(Q3''20)'!X10/32.15074</f>
        <v>-2.332761236599842</v>
      </c>
      <c r="Z10" s="421">
        <f>'Table 1(Q3''20)'!Y10/32.15074</f>
        <v>-1.8662089892798737</v>
      </c>
      <c r="AA10" s="421">
        <f>'Table 1(Q3''20)'!Z10/32.15074</f>
        <v>2.332761236599842</v>
      </c>
      <c r="AB10" s="421">
        <f>'Table 1(Q3''20)'!AA10/32.15074</f>
        <v>-0.31103483154664557</v>
      </c>
      <c r="AC10" s="421">
        <f>'Table 1(Q3''20)'!AB10/32.15074</f>
        <v>0.77758707886661393</v>
      </c>
      <c r="AD10" s="421">
        <f>'Table 1(Q3''20)'!AC10/32.15074</f>
        <v>-0.15551741577332279</v>
      </c>
      <c r="AE10" s="421">
        <f>'Table 1(Q3''20)'!AD10/32.15074</f>
        <v>1.7106915735065507</v>
      </c>
      <c r="AF10" s="421">
        <f>'Table 1(Q3''20)'!AE10/32.15074</f>
        <v>-0.62206966309329115</v>
      </c>
      <c r="AG10" s="421">
        <f>'Table 1(Q3''20)'!AF10/32.15074</f>
        <v>-0.62206966309329115</v>
      </c>
      <c r="AH10" s="421">
        <f>'Table 1(Q3''20)'!AG10/32.15074</f>
        <v>0.38248483302543407</v>
      </c>
      <c r="AI10" s="421">
        <f>'Table 1(Q3''20)'!AH10/32.15074</f>
        <v>-0.86202933445194596</v>
      </c>
      <c r="AJ10" s="421">
        <f>'Table 1(Q3''20)'!AI10/32.15074</f>
        <v>-0.92550674491690288</v>
      </c>
      <c r="AK10" s="421">
        <f>'Table 1(Q3''20)'!AJ10/32.15074</f>
        <v>1.478299300619295</v>
      </c>
      <c r="AL10" s="421">
        <f>'Table 1(Q3''20)'!AK10/32.15074</f>
        <v>1.3549110124860393</v>
      </c>
      <c r="AM10" s="421">
        <f>'Table 1(Q3''20)'!AL10/32.15074</f>
        <v>1.0514132375023455</v>
      </c>
      <c r="AN10" s="421">
        <f>'Table 1(Q3''20)'!AM10/32.15074</f>
        <v>-1.8145630577787535</v>
      </c>
      <c r="AO10" s="422" t="str">
        <f t="shared" si="15"/>
        <v>N/A</v>
      </c>
      <c r="AP10" s="423" t="str">
        <f t="shared" si="16"/>
        <v>N/A</v>
      </c>
      <c r="AQ10" s="92"/>
      <c r="AR10" s="93">
        <f t="shared" si="17"/>
        <v>10.108632025265983</v>
      </c>
      <c r="AS10" s="93">
        <f t="shared" si="18"/>
        <v>0.77758707886661416</v>
      </c>
      <c r="AT10" s="93">
        <f t="shared" si="4"/>
        <v>1.7106915735065509</v>
      </c>
      <c r="AU10" s="93">
        <f t="shared" si="5"/>
        <v>-0.62206966309329115</v>
      </c>
      <c r="AV10" s="93">
        <f t="shared" si="6"/>
        <v>6.5317314624795575</v>
      </c>
      <c r="AW10" s="93">
        <f t="shared" si="7"/>
        <v>-5.5986269678396212</v>
      </c>
      <c r="AX10" s="93">
        <f t="shared" si="8"/>
        <v>0.46655224731996836</v>
      </c>
      <c r="AY10" s="93">
        <f t="shared" si="9"/>
        <v>0.46655224731996836</v>
      </c>
      <c r="AZ10" s="93">
        <f t="shared" si="10"/>
        <v>1.5551741577332279</v>
      </c>
      <c r="BA10" s="93">
        <f t="shared" si="11"/>
        <v>-1.2441393261865823</v>
      </c>
      <c r="BB10" s="93">
        <f t="shared" si="12"/>
        <v>-0.47954450142651189</v>
      </c>
      <c r="BC10" s="93">
        <f t="shared" si="13"/>
        <v>0.55279255570239216</v>
      </c>
      <c r="BD10" s="93">
        <f t="shared" si="19"/>
        <v>2.4063242499883848</v>
      </c>
      <c r="BE10" s="126" t="str">
        <f t="shared" si="20"/>
        <v>N/A</v>
      </c>
      <c r="BF10" s="126" t="str">
        <f t="shared" si="14"/>
        <v>&gt;±300%</v>
      </c>
      <c r="BG10" s="78"/>
      <c r="BH10" s="32">
        <f t="shared" si="21"/>
        <v>2.0700604928289263</v>
      </c>
      <c r="BI10" s="78"/>
    </row>
    <row r="11" spans="1:62" ht="13.5" x14ac:dyDescent="0.35">
      <c r="B11" s="128" t="s">
        <v>14</v>
      </c>
      <c r="C11" s="94"/>
      <c r="D11" s="94">
        <f t="shared" ref="D11:I11" si="24">D4+D10</f>
        <v>181.79985903901436</v>
      </c>
      <c r="E11" s="94">
        <f t="shared" si="24"/>
        <v>162.20466465157568</v>
      </c>
      <c r="F11" s="94">
        <f t="shared" si="24"/>
        <v>192.37504331160028</v>
      </c>
      <c r="G11" s="94">
        <f t="shared" si="24"/>
        <v>188.48710791726725</v>
      </c>
      <c r="H11" s="94">
        <f t="shared" si="24"/>
        <v>191.44193881696037</v>
      </c>
      <c r="I11" s="94">
        <f t="shared" si="24"/>
        <v>190.81986915386705</v>
      </c>
      <c r="J11" s="94">
        <f>J4+J10</f>
        <v>189.62903807439176</v>
      </c>
      <c r="K11" s="94">
        <f t="shared" ref="K11:L11" si="25">K4+K10</f>
        <v>149.19149814075138</v>
      </c>
      <c r="L11" s="94">
        <f t="shared" si="25"/>
        <v>179.54425158077999</v>
      </c>
      <c r="M11" s="107">
        <f t="shared" si="22"/>
        <v>-0.21324550471946535</v>
      </c>
      <c r="N11" s="107">
        <f>IF(ISERROR(L11/K11),"N/A",IF(K11&lt;0,"N/A",IF(L11&lt;0,"N/A",IF(L11/K11-1&gt;300%,"&gt;±300%",IF(L11/K11-1&lt;-300%,"&gt;±300%",L11/K11-1)))))</f>
        <v>0.2034482783421947</v>
      </c>
      <c r="O11" s="76"/>
      <c r="P11" s="94">
        <f t="shared" ref="P11" si="26">P4+P10</f>
        <v>42.922806753437087</v>
      </c>
      <c r="Q11" s="94">
        <f t="shared" ref="Q11:AN11" si="27">Q4+Q10</f>
        <v>42.767289337663769</v>
      </c>
      <c r="R11" s="94">
        <f t="shared" si="27"/>
        <v>44.166946079623671</v>
      </c>
      <c r="S11" s="94">
        <f t="shared" si="27"/>
        <v>47.899364058183409</v>
      </c>
      <c r="T11" s="94">
        <f t="shared" si="27"/>
        <v>52.25385169983646</v>
      </c>
      <c r="U11" s="94">
        <f t="shared" si="27"/>
        <v>48.832468552823357</v>
      </c>
      <c r="V11" s="94">
        <f t="shared" si="27"/>
        <v>44.166946079623671</v>
      </c>
      <c r="W11" s="94">
        <f t="shared" si="27"/>
        <v>53.186956194476394</v>
      </c>
      <c r="X11" s="94">
        <f t="shared" si="27"/>
        <v>47.121776979316799</v>
      </c>
      <c r="Y11" s="94">
        <f t="shared" si="27"/>
        <v>44.011428663850339</v>
      </c>
      <c r="Z11" s="94">
        <f t="shared" si="27"/>
        <v>42.456254506117119</v>
      </c>
      <c r="AA11" s="94">
        <f t="shared" si="27"/>
        <v>50.698677542103233</v>
      </c>
      <c r="AB11" s="94">
        <f t="shared" si="27"/>
        <v>48.36591630550339</v>
      </c>
      <c r="AC11" s="94">
        <f t="shared" si="27"/>
        <v>49.921090463236617</v>
      </c>
      <c r="AD11" s="94">
        <f t="shared" si="27"/>
        <v>40.279010685290608</v>
      </c>
      <c r="AE11" s="94">
        <f t="shared" si="27"/>
        <v>51.631782036743168</v>
      </c>
      <c r="AF11" s="94">
        <f t="shared" si="27"/>
        <v>51.165229789423194</v>
      </c>
      <c r="AG11" s="94">
        <f t="shared" si="27"/>
        <v>48.05488147395674</v>
      </c>
      <c r="AH11" s="94">
        <f t="shared" si="27"/>
        <v>41.427279961088992</v>
      </c>
      <c r="AI11" s="94">
        <f t="shared" si="27"/>
        <v>50.92614319847619</v>
      </c>
      <c r="AJ11" s="94">
        <f t="shared" si="27"/>
        <v>46.67483508404186</v>
      </c>
      <c r="AK11" s="94">
        <f t="shared" si="27"/>
        <v>50.600779830784717</v>
      </c>
      <c r="AL11" s="94">
        <f t="shared" si="27"/>
        <v>40.001008245460554</v>
      </c>
      <c r="AM11" s="94">
        <f t="shared" si="27"/>
        <v>30.222518699352317</v>
      </c>
      <c r="AN11" s="94">
        <f t="shared" si="27"/>
        <v>44.622620246316231</v>
      </c>
      <c r="AO11" s="107">
        <f t="shared" si="15"/>
        <v>-4.3968336128675123E-2</v>
      </c>
      <c r="AP11" s="107">
        <f t="shared" si="16"/>
        <v>0.47646927412679596</v>
      </c>
      <c r="AQ11" s="92"/>
      <c r="AR11" s="94">
        <f t="shared" ref="AR11:AV11" si="28">AR4+AR10</f>
        <v>76.514568560474828</v>
      </c>
      <c r="AS11" s="94">
        <f t="shared" si="28"/>
        <v>85.690096091100855</v>
      </c>
      <c r="AT11" s="94">
        <f t="shared" si="28"/>
        <v>92.066310137807079</v>
      </c>
      <c r="AU11" s="94">
        <f t="shared" si="28"/>
        <v>101.08632025265982</v>
      </c>
      <c r="AV11" s="94">
        <f t="shared" si="28"/>
        <v>97.353902274100065</v>
      </c>
      <c r="AW11" s="94">
        <f>AW4+AW10</f>
        <v>91.13320564316713</v>
      </c>
      <c r="AX11" s="94">
        <f>AX4+AX10</f>
        <v>93.154932048220346</v>
      </c>
      <c r="AY11" s="94">
        <f t="shared" si="9"/>
        <v>98.287006768740014</v>
      </c>
      <c r="AZ11" s="94">
        <f t="shared" si="10"/>
        <v>91.910792722033776</v>
      </c>
      <c r="BA11" s="94">
        <f t="shared" si="11"/>
        <v>99.220111263379934</v>
      </c>
      <c r="BB11" s="94">
        <f t="shared" si="12"/>
        <v>92.353423159565182</v>
      </c>
      <c r="BC11" s="94">
        <f t="shared" si="13"/>
        <v>97.275614914826576</v>
      </c>
      <c r="BD11" s="94">
        <f t="shared" si="19"/>
        <v>70.223526944812875</v>
      </c>
      <c r="BE11" s="107">
        <f t="shared" si="20"/>
        <v>-0.23962182946393884</v>
      </c>
      <c r="BF11" s="107">
        <f t="shared" si="14"/>
        <v>-0.27809732165353263</v>
      </c>
      <c r="BG11" s="78"/>
      <c r="BH11" s="34">
        <f t="shared" si="21"/>
        <v>165.44692702191384</v>
      </c>
      <c r="BI11" s="78"/>
    </row>
    <row r="12" spans="1:62" ht="13.5" x14ac:dyDescent="0.35">
      <c r="B12" s="122"/>
      <c r="C12" s="92"/>
      <c r="D12" s="92"/>
      <c r="E12" s="92"/>
      <c r="F12" s="92"/>
      <c r="G12" s="92"/>
      <c r="H12" s="65"/>
      <c r="I12" s="65"/>
      <c r="J12" s="65"/>
      <c r="K12" s="65"/>
      <c r="L12" s="65"/>
      <c r="M12" s="129"/>
      <c r="N12" s="231"/>
      <c r="O12" s="76"/>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231"/>
      <c r="AP12" s="231"/>
      <c r="AQ12" s="92"/>
      <c r="AR12" s="67"/>
      <c r="AS12" s="67"/>
      <c r="AT12" s="67"/>
      <c r="AU12" s="67"/>
      <c r="AV12" s="67"/>
      <c r="AW12" s="67"/>
      <c r="AX12" s="67"/>
      <c r="AY12" s="67"/>
      <c r="AZ12" s="67"/>
      <c r="BA12" s="67"/>
      <c r="BB12" s="67"/>
      <c r="BC12" s="67"/>
      <c r="BD12" s="67"/>
      <c r="BE12" s="129"/>
      <c r="BF12" s="129"/>
      <c r="BG12" s="78"/>
      <c r="BH12" s="7"/>
      <c r="BI12" s="78"/>
    </row>
    <row r="13" spans="1:62" ht="13.5" x14ac:dyDescent="0.35">
      <c r="A13" s="23"/>
      <c r="B13" s="122" t="s">
        <v>22</v>
      </c>
      <c r="C13" s="65"/>
      <c r="D13" s="65">
        <f t="shared" ref="D13:I13" si="29">SUM(D14:D16)</f>
        <v>61.584896646235826</v>
      </c>
      <c r="E13" s="65">
        <f t="shared" si="29"/>
        <v>63.295588219742378</v>
      </c>
      <c r="F13" s="65">
        <f t="shared" si="29"/>
        <v>53.031438778703077</v>
      </c>
      <c r="G13" s="65">
        <f t="shared" si="29"/>
        <v>57.230409004582789</v>
      </c>
      <c r="H13" s="65">
        <f t="shared" si="29"/>
        <v>58.94110057808934</v>
      </c>
      <c r="I13" s="65">
        <f t="shared" si="29"/>
        <v>60.185239904275917</v>
      </c>
      <c r="J13" s="65">
        <f>SUM(J14:J16)</f>
        <v>67.330501411482075</v>
      </c>
      <c r="K13" s="65">
        <f t="shared" ref="K13" si="30">SUM(K14:K16)</f>
        <v>60.376613915661039</v>
      </c>
      <c r="L13" s="65">
        <f t="shared" ref="L13" si="31">SUM(L14:L16)</f>
        <v>65.085498911428701</v>
      </c>
      <c r="M13" s="66">
        <f t="shared" ref="M13:M16" si="32">IF(ISERROR(K13/J13),"N/A",IF(J13&lt;0,"N/A",IF(K13&lt;0,"N/A",IF(K13/J13-1&gt;300%,"&gt;±300%",IF(K13/J13-1&lt;-300%,"&gt;±300%",K13/J13-1)))))</f>
        <v>-0.10327990064002657</v>
      </c>
      <c r="N13" s="66">
        <f t="shared" ref="N13:N16" si="33">IF(ISERROR(L13/K13),"N/A",IF(K13&lt;0,"N/A",IF(L13&lt;0,"N/A",IF(L13/K13-1&gt;300%,"&gt;±300%",IF(L13/K13-1&lt;-300%,"&gt;±300%",L13/K13-1)))))</f>
        <v>7.7991869539842273E-2</v>
      </c>
      <c r="O13" s="76"/>
      <c r="P13" s="65">
        <f>'Table 1(Q3''20)'!O13/32.15074</f>
        <v>17.573467982385477</v>
      </c>
      <c r="Q13" s="65">
        <f>'Table 1(Q3''20)'!P13/32.15074</f>
        <v>14.774154498465666</v>
      </c>
      <c r="R13" s="65">
        <f>'Table 1(Q3''20)'!Q13/32.15074</f>
        <v>13.530015172279084</v>
      </c>
      <c r="S13" s="65">
        <f>'Table 1(Q3''20)'!R13/32.15074</f>
        <v>14.774154498465666</v>
      </c>
      <c r="T13" s="65">
        <f>'Table 1(Q3''20)'!S13/32.15074</f>
        <v>12.907945509185792</v>
      </c>
      <c r="U13" s="65">
        <f>'Table 1(Q3''20)'!T13/32.15074</f>
        <v>11.508288767225887</v>
      </c>
      <c r="V13" s="65">
        <f>'Table 1(Q3''20)'!U13/32.15074</f>
        <v>12.285875846092502</v>
      </c>
      <c r="W13" s="65">
        <f>'Table 1(Q3''20)'!V13/32.15074</f>
        <v>14.929671914238989</v>
      </c>
      <c r="X13" s="65">
        <f>'Table 1(Q3''20)'!W13/32.15074</f>
        <v>15.862776408878926</v>
      </c>
      <c r="Y13" s="65">
        <f>'Table 1(Q3''20)'!X13/32.15074</f>
        <v>14.307602251145697</v>
      </c>
      <c r="Z13" s="65">
        <f>'Table 1(Q3''20)'!Y13/32.15074</f>
        <v>13.063462924959115</v>
      </c>
      <c r="AA13" s="65">
        <f>'Table 1(Q3''20)'!Z13/32.15074</f>
        <v>14.929671914238989</v>
      </c>
      <c r="AB13" s="65">
        <f>'Table 1(Q3''20)'!AA13/32.15074</f>
        <v>14.929671914238989</v>
      </c>
      <c r="AC13" s="65">
        <f>'Table 1(Q3''20)'!AB13/32.15074</f>
        <v>15.707258993105603</v>
      </c>
      <c r="AD13" s="65">
        <f>'Table 1(Q3''20)'!AC13/32.15074</f>
        <v>14.307602251145697</v>
      </c>
      <c r="AE13" s="65">
        <f>'Table 1(Q3''20)'!AD13/32.15074</f>
        <v>14.929671914238989</v>
      </c>
      <c r="AF13" s="65">
        <f>'Table 1(Q3''20)'!AE13/32.15074</f>
        <v>15.240706745785634</v>
      </c>
      <c r="AG13" s="65">
        <f>'Table 1(Q3''20)'!AF13/32.15074</f>
        <v>15.396224161558957</v>
      </c>
      <c r="AH13" s="65">
        <f>'Table 1(Q3''20)'!AG13/32.15074</f>
        <v>17.074117238800788</v>
      </c>
      <c r="AI13" s="65">
        <f>'Table 1(Q3''20)'!AH13/32.15074</f>
        <v>16.163986150847997</v>
      </c>
      <c r="AJ13" s="65">
        <f>'Table 1(Q3''20)'!AI13/32.15074</f>
        <v>16.802392105340953</v>
      </c>
      <c r="AK13" s="65">
        <f>'Table 1(Q3''20)'!AJ13/32.15074</f>
        <v>17.290005916492341</v>
      </c>
      <c r="AL13" s="65">
        <f>'Table 1(Q3''20)'!AK13/32.15074</f>
        <v>15.223910540121691</v>
      </c>
      <c r="AM13" s="65">
        <f>'Table 1(Q3''20)'!AL13/32.15074</f>
        <v>13.039229819663925</v>
      </c>
      <c r="AN13" s="65">
        <f>'Table 1(Q3''20)'!AM13/32.15074</f>
        <v>15.712607588726495</v>
      </c>
      <c r="AO13" s="66">
        <f t="shared" ref="AO13:AO18" si="34">IF(ISERROR(AN13/AJ13),"N/A",IF(AJ13&lt;0,"N/A",IF(AN13&lt;0,"N/A",IF(AN13/AJ13-1&gt;300%,"&gt;±300%",IF(AN13/AJ13-1&lt;-300%,"&gt;±300%",AN13/AJ13-1)))))</f>
        <v>-6.4858890911613121E-2</v>
      </c>
      <c r="AP13" s="66">
        <f t="shared" ref="AP13:AP18" si="35">IF(ISERROR(AN13/AM13),"N/A",IF(AM13&lt;0,"N/A",IF(AN13&lt;0,"N/A",IF(AN13/AM13-1&gt;300%,"&gt;±300%",IF(AN13/AM13-1&lt;-300%,"&gt;±300%",AN13/AM13-1)))))</f>
        <v>0.20502574201360879</v>
      </c>
      <c r="AQ13" s="92"/>
      <c r="AR13" s="65">
        <f>SUM(AR14:AR16)</f>
        <v>30.947965738891238</v>
      </c>
      <c r="AS13" s="65">
        <f>SUM(AS14:AS16)</f>
        <v>32.347622480851143</v>
      </c>
      <c r="AT13" s="65">
        <f>SUM(R13:S13)</f>
        <v>28.304169670744749</v>
      </c>
      <c r="AU13" s="65">
        <f>SUM(T13:U13)</f>
        <v>24.416234276411679</v>
      </c>
      <c r="AV13" s="65">
        <f>SUM(V13:W13)</f>
        <v>27.215547760331489</v>
      </c>
      <c r="AW13" s="65">
        <f>SUM(X13:Y13)</f>
        <v>30.170378660024625</v>
      </c>
      <c r="AX13" s="65">
        <f>SUM(Z13:AA13)</f>
        <v>27.993134839198106</v>
      </c>
      <c r="AY13" s="65">
        <f>SUM(AB13:AC13)</f>
        <v>30.636930907344592</v>
      </c>
      <c r="AZ13" s="65">
        <f>SUM(AD13:AE13)</f>
        <v>29.237274165384687</v>
      </c>
      <c r="BA13" s="65">
        <f>SUM(AF13:AG13)</f>
        <v>30.636930907344592</v>
      </c>
      <c r="BB13" s="65">
        <f>SUM(AH13:AI13)</f>
        <v>33.238103389648785</v>
      </c>
      <c r="BC13" s="65">
        <f>SUM(AJ13:AK13)</f>
        <v>34.09239802183329</v>
      </c>
      <c r="BD13" s="65">
        <f t="shared" ref="BD13:BD16" si="36">SUM(AL13:AM13)</f>
        <v>28.263140359785616</v>
      </c>
      <c r="BE13" s="66">
        <f>IF(ISERROR(BD13/BB13),"N/A",IF(BB13&lt;0,"N/A",IF(BD13&lt;0,"N/A",IF(BD13/BB13-1&gt;300%,"&gt;±300%",IF(BD13/BB13-1&lt;-300%,"&gt;±300%",BD13/BB13-1)))))</f>
        <v>-0.14967650143998601</v>
      </c>
      <c r="BF13" s="66">
        <f>IF(ISERROR(BD13/BC13),"N/A",IF(BC13&lt;0,"N/A",IF(BD13&lt;0,"N/A",IF(BD13/BC13-1&gt;300%,"&gt;±300%",IF(BD13/BC13-1&lt;-300%,"&gt;±300%",BD13/BC13-1)))))</f>
        <v>-0.1709840903040768</v>
      </c>
      <c r="BG13" s="78"/>
      <c r="BH13" s="65">
        <f t="shared" ref="BH13:BH16" si="37">SUM(AK13:AN13)</f>
        <v>61.265753865004456</v>
      </c>
      <c r="BI13" s="78"/>
    </row>
    <row r="14" spans="1:62" ht="13.5" x14ac:dyDescent="0.35">
      <c r="B14" s="67"/>
      <c r="C14" s="67" t="s">
        <v>4</v>
      </c>
      <c r="D14" s="67">
        <f>'Table 1(Q3''20)'!C14/32.15074</f>
        <v>34.835901133224304</v>
      </c>
      <c r="E14" s="67">
        <f>'Table 1(Q3''20)'!D14/32.15074</f>
        <v>39.034871359104024</v>
      </c>
      <c r="F14" s="67">
        <f>'Table 1(Q3''20)'!E14/32.15074</f>
        <v>36.857627538277505</v>
      </c>
      <c r="G14" s="67">
        <f>'Table 1(Q3''20)'!F14/32.15074</f>
        <v>37.635214617144115</v>
      </c>
      <c r="H14" s="67">
        <f>'Table 1(Q3''20)'!G14/32.15074</f>
        <v>41.212115179930542</v>
      </c>
      <c r="I14" s="67">
        <f>'Table 1(Q3''20)'!H14/32.15074</f>
        <v>44.166946079623671</v>
      </c>
      <c r="J14" s="67">
        <f>'Table 1(Q3''20)'!I14/32.15074</f>
        <v>50.698818817995409</v>
      </c>
      <c r="K14" s="67">
        <f>'Table 1(Q3''20)'!J14/32.15074</f>
        <v>46.231117671415021</v>
      </c>
      <c r="L14" s="67">
        <f>'Table 1(Q3''20)'!K14/32.15074</f>
        <v>48.935510567904409</v>
      </c>
      <c r="M14" s="68">
        <f t="shared" si="32"/>
        <v>-8.8122391226096775E-2</v>
      </c>
      <c r="N14" s="68">
        <f t="shared" si="33"/>
        <v>5.8497242392249849E-2</v>
      </c>
      <c r="O14" s="76"/>
      <c r="P14" s="67">
        <f>'Table 1(Q3''20)'!O14/32.15074</f>
        <v>11.352771351452564</v>
      </c>
      <c r="Q14" s="67">
        <f>'Table 1(Q3''20)'!P14/32.15074</f>
        <v>9.4865623621726911</v>
      </c>
      <c r="R14" s="67">
        <f>'Table 1(Q3''20)'!Q14/32.15074</f>
        <v>9.7975971937193354</v>
      </c>
      <c r="S14" s="67">
        <f>'Table 1(Q3''20)'!R14/32.15074</f>
        <v>9.6420797779460141</v>
      </c>
      <c r="T14" s="67">
        <f>'Table 1(Q3''20)'!S14/32.15074</f>
        <v>9.1755275306260451</v>
      </c>
      <c r="U14" s="67">
        <f>'Table 1(Q3''20)'!T14/32.15074</f>
        <v>8.2424230359861088</v>
      </c>
      <c r="V14" s="67">
        <f>'Table 1(Q3''20)'!U14/32.15074</f>
        <v>8.7089752833060761</v>
      </c>
      <c r="W14" s="67">
        <f>'Table 1(Q3''20)'!V14/32.15074</f>
        <v>10.57518427258595</v>
      </c>
      <c r="X14" s="67">
        <f>'Table 1(Q3''20)'!W14/32.15074</f>
        <v>9.7975971937193354</v>
      </c>
      <c r="Y14" s="67">
        <f>'Table 1(Q3''20)'!X14/32.15074</f>
        <v>8.7089752833060761</v>
      </c>
      <c r="Z14" s="67">
        <f>'Table 1(Q3''20)'!Y14/32.15074</f>
        <v>9.3310449463993681</v>
      </c>
      <c r="AA14" s="67">
        <f>'Table 1(Q3''20)'!Z14/32.15074</f>
        <v>10.264149441039304</v>
      </c>
      <c r="AB14" s="67">
        <f>'Table 1(Q3''20)'!AA14/32.15074</f>
        <v>10.264149441039304</v>
      </c>
      <c r="AC14" s="67">
        <f>'Table 1(Q3''20)'!AB14/32.15074</f>
        <v>11.352771351452564</v>
      </c>
      <c r="AD14" s="67">
        <f>'Table 1(Q3''20)'!AC14/32.15074</f>
        <v>10.264149441039304</v>
      </c>
      <c r="AE14" s="67">
        <f>'Table 1(Q3''20)'!AD14/32.15074</f>
        <v>10.730701688359273</v>
      </c>
      <c r="AF14" s="67">
        <f>'Table 1(Q3''20)'!AE14/32.15074</f>
        <v>11.352771351452564</v>
      </c>
      <c r="AG14" s="67">
        <f>'Table 1(Q3''20)'!AF14/32.15074</f>
        <v>11.819323598772533</v>
      </c>
      <c r="AH14" s="67">
        <f>'Table 1(Q3''20)'!AG14/32.15074</f>
        <v>12.857309073900087</v>
      </c>
      <c r="AI14" s="67">
        <f>'Table 1(Q3''20)'!AH14/32.15074</f>
        <v>12.025618725723735</v>
      </c>
      <c r="AJ14" s="67">
        <f>'Table 1(Q3''20)'!AI14/32.15074</f>
        <v>12.752428093412469</v>
      </c>
      <c r="AK14" s="67">
        <f>'Table 1(Q3''20)'!AJ14/32.15074</f>
        <v>13.063462924959115</v>
      </c>
      <c r="AL14" s="67">
        <f>'Table 1(Q3''20)'!AK14/32.15074</f>
        <v>12.629130591480042</v>
      </c>
      <c r="AM14" s="67">
        <f>'Table 1(Q3''20)'!AL14/32.15074</f>
        <v>9.6017808306508368</v>
      </c>
      <c r="AN14" s="67">
        <f>'Table 1(Q3''20)'!AM14/32.15074</f>
        <v>11.758273631368343</v>
      </c>
      <c r="AO14" s="68">
        <f t="shared" si="34"/>
        <v>-7.7958052753708706E-2</v>
      </c>
      <c r="AP14" s="68">
        <f t="shared" si="35"/>
        <v>0.22459300402208138</v>
      </c>
      <c r="AQ14" s="92"/>
      <c r="AR14" s="69">
        <f>E14-AS14</f>
        <v>18.195537645478769</v>
      </c>
      <c r="AS14" s="69">
        <f>SUM(P14:Q14)</f>
        <v>20.839333713625255</v>
      </c>
      <c r="AT14" s="69">
        <f>SUM(R14:S14)</f>
        <v>19.439676971665349</v>
      </c>
      <c r="AU14" s="69">
        <f>SUM(T14:U14)</f>
        <v>17.417950566612156</v>
      </c>
      <c r="AV14" s="69">
        <f>SUM(V14:W14)</f>
        <v>19.284159555892025</v>
      </c>
      <c r="AW14" s="69">
        <f>SUM(X14:Y14)</f>
        <v>18.506572477025411</v>
      </c>
      <c r="AX14" s="69">
        <f>SUM(Z14:AA14)</f>
        <v>19.595194387438674</v>
      </c>
      <c r="AY14" s="69">
        <f>SUM(AB14:AC14)</f>
        <v>21.616920792491868</v>
      </c>
      <c r="AZ14" s="69">
        <f>SUM(AD14:AE14)</f>
        <v>20.994851129398576</v>
      </c>
      <c r="BA14" s="69">
        <f>SUM(AF14:AG14)</f>
        <v>23.172094950225095</v>
      </c>
      <c r="BB14" s="69">
        <f>SUM(AH14:AI14)</f>
        <v>24.882927799623822</v>
      </c>
      <c r="BC14" s="69">
        <f>SUM(AJ14:AK14)</f>
        <v>25.815891018371584</v>
      </c>
      <c r="BD14" s="69">
        <f t="shared" si="36"/>
        <v>22.23091142213088</v>
      </c>
      <c r="BE14" s="68">
        <f>IF(ISERROR(BD14/BB14),"N/A",IF(BB14&lt;0,"N/A",IF(BD14&lt;0,"N/A",IF(BD14/BB14-1&gt;300%,"&gt;±300%",IF(BD14/BB14-1&lt;-300%,"&gt;±300%",BD14/BB14-1)))))</f>
        <v>-0.10657975616249771</v>
      </c>
      <c r="BF14" s="68">
        <f>IF(ISERROR(BD14/BC14),"N/A",IF(BC14&lt;0,"N/A",IF(BD14&lt;0,"N/A",IF(BD14/BC14-1&gt;300%,"&gt;±300%",IF(BD14/BC14-1&lt;-300%,"&gt;±300%",BD14/BC14-1)))))</f>
        <v>-0.13886716494462636</v>
      </c>
      <c r="BG14" s="78"/>
      <c r="BH14" s="69">
        <f t="shared" si="37"/>
        <v>47.052647978458339</v>
      </c>
      <c r="BI14" s="78"/>
    </row>
    <row r="15" spans="1:62" ht="13.5" x14ac:dyDescent="0.35">
      <c r="B15" s="67"/>
      <c r="C15" s="67" t="s">
        <v>5</v>
      </c>
      <c r="D15" s="67">
        <f>'Table 1(Q3''20)'!C15/32.15074</f>
        <v>26.593478097238197</v>
      </c>
      <c r="E15" s="67">
        <f>'Table 1(Q3''20)'!D15/32.15074</f>
        <v>24.105199444865033</v>
      </c>
      <c r="F15" s="67">
        <f>'Table 1(Q3''20)'!E15/32.15074</f>
        <v>16.018293824652247</v>
      </c>
      <c r="G15" s="67">
        <f>'Table 1(Q3''20)'!F15/32.15074</f>
        <v>19.439676971665349</v>
      </c>
      <c r="H15" s="67">
        <f>'Table 1(Q3''20)'!G15/32.15074</f>
        <v>17.417950566612152</v>
      </c>
      <c r="I15" s="67">
        <f>'Table 1(Q3''20)'!H15/32.15074</f>
        <v>15.707258993105603</v>
      </c>
      <c r="J15" s="67">
        <f>'Table 1(Q3''20)'!I15/32.15074</f>
        <v>14.823043709397233</v>
      </c>
      <c r="K15" s="67">
        <f>'Table 1(Q3''20)'!J15/32.15074</f>
        <v>12.383332900078262</v>
      </c>
      <c r="L15" s="67">
        <f>'Table 1(Q3''20)'!K15/32.15074</f>
        <v>14.370203365914856</v>
      </c>
      <c r="M15" s="68">
        <f t="shared" si="32"/>
        <v>-0.16458905857319228</v>
      </c>
      <c r="N15" s="68">
        <f t="shared" si="33"/>
        <v>0.16044714955729211</v>
      </c>
      <c r="O15" s="76"/>
      <c r="P15" s="69">
        <f>'Table 1(Q3''20)'!O15/32.15074</f>
        <v>6.2206966309329115</v>
      </c>
      <c r="Q15" s="69">
        <f>'Table 1(Q3''20)'!P15/32.15074</f>
        <v>5.2875921362929752</v>
      </c>
      <c r="R15" s="69">
        <f>'Table 1(Q3''20)'!Q15/32.15074</f>
        <v>3.7324179785597473</v>
      </c>
      <c r="S15" s="69">
        <f>'Table 1(Q3''20)'!R15/32.15074</f>
        <v>5.1320747205196522</v>
      </c>
      <c r="T15" s="69">
        <f>'Table 1(Q3''20)'!S15/32.15074</f>
        <v>3.7324179785597473</v>
      </c>
      <c r="U15" s="69">
        <f>'Table 1(Q3''20)'!T15/32.15074</f>
        <v>3.2658657312397787</v>
      </c>
      <c r="V15" s="69">
        <f>'Table 1(Q3''20)'!U15/32.15074</f>
        <v>3.5769005627864243</v>
      </c>
      <c r="W15" s="69">
        <f>'Table 1(Q3''20)'!V15/32.15074</f>
        <v>4.354487641653038</v>
      </c>
      <c r="X15" s="69">
        <f>'Table 1(Q3''20)'!W15/32.15074</f>
        <v>6.0651792151595894</v>
      </c>
      <c r="Y15" s="69">
        <f>'Table 1(Q3''20)'!X15/32.15074</f>
        <v>5.5986269678396203</v>
      </c>
      <c r="Z15" s="69">
        <f>'Table 1(Q3''20)'!Y15/32.15074</f>
        <v>3.7324179785597473</v>
      </c>
      <c r="AA15" s="69">
        <f>'Table 1(Q3''20)'!Z15/32.15074</f>
        <v>4.6655224731996841</v>
      </c>
      <c r="AB15" s="69">
        <f>'Table 1(Q3''20)'!AA15/32.15074</f>
        <v>4.6655224731996841</v>
      </c>
      <c r="AC15" s="69">
        <f>'Table 1(Q3''20)'!AB15/32.15074</f>
        <v>4.354487641653038</v>
      </c>
      <c r="AD15" s="69">
        <f>'Table 1(Q3''20)'!AC15/32.15074</f>
        <v>4.0434528101063929</v>
      </c>
      <c r="AE15" s="69">
        <f>'Table 1(Q3''20)'!AD15/32.15074</f>
        <v>4.1989702258797159</v>
      </c>
      <c r="AF15" s="69">
        <f>'Table 1(Q3''20)'!AE15/32.15074</f>
        <v>3.8879353943330699</v>
      </c>
      <c r="AG15" s="69">
        <f>'Table 1(Q3''20)'!AF15/32.15074</f>
        <v>3.5769005627864243</v>
      </c>
      <c r="AH15" s="69">
        <f>'Table 1(Q3''20)'!AG15/32.15074</f>
        <v>3.7465620550374497</v>
      </c>
      <c r="AI15" s="69">
        <f>'Table 1(Q3''20)'!AH15/32.15074</f>
        <v>3.704294092942793</v>
      </c>
      <c r="AJ15" s="69">
        <f>'Table 1(Q3''20)'!AI15/32.15074</f>
        <v>3.6204122769572424</v>
      </c>
      <c r="AK15" s="69">
        <f>'Table 1(Q3''20)'!AJ15/32.15074</f>
        <v>3.7517752844597476</v>
      </c>
      <c r="AL15" s="69">
        <f>'Table 1(Q3''20)'!AK15/32.15074</f>
        <v>2.1731851703317604</v>
      </c>
      <c r="AM15" s="69">
        <f>'Table 1(Q3''20)'!AL15/32.15074</f>
        <v>3.0209162061623016</v>
      </c>
      <c r="AN15" s="69">
        <f>'Table 1(Q3''20)'!AM15/32.15074</f>
        <v>3.5041198675672405</v>
      </c>
      <c r="AO15" s="68">
        <f t="shared" si="34"/>
        <v>-3.2121316715824189E-2</v>
      </c>
      <c r="AP15" s="68">
        <f t="shared" si="35"/>
        <v>0.15995268601600476</v>
      </c>
      <c r="AQ15" s="92"/>
      <c r="AR15" s="69">
        <f>E15-AS15</f>
        <v>12.596910677639146</v>
      </c>
      <c r="AS15" s="69">
        <f>SUM(P15:Q15)</f>
        <v>11.508288767225887</v>
      </c>
      <c r="AT15" s="69">
        <f>SUM(R15:S15)</f>
        <v>8.8644926990793991</v>
      </c>
      <c r="AU15" s="69">
        <f>SUM(T15:U15)</f>
        <v>6.9982837097995265</v>
      </c>
      <c r="AV15" s="69">
        <f>SUM(V15:W15)</f>
        <v>7.9313882044394628</v>
      </c>
      <c r="AW15" s="69">
        <f>SUM(X15:Y15)</f>
        <v>11.66380618299921</v>
      </c>
      <c r="AX15" s="69">
        <f>SUM(Z15:AA15)</f>
        <v>8.3979404517594318</v>
      </c>
      <c r="AY15" s="69">
        <f>SUM(AB15:AC15)</f>
        <v>9.0200101148527221</v>
      </c>
      <c r="AZ15" s="69">
        <f>SUM(AD15:AE15)</f>
        <v>8.2424230359861088</v>
      </c>
      <c r="BA15" s="69">
        <f>SUM(AF15:AG15)</f>
        <v>7.4648359571194938</v>
      </c>
      <c r="BB15" s="69">
        <f>SUM(AH15:AI15)</f>
        <v>7.4508561479802431</v>
      </c>
      <c r="BC15" s="69">
        <f>SUM(AJ15:AK15)</f>
        <v>7.3721875614169896</v>
      </c>
      <c r="BD15" s="69">
        <f t="shared" si="36"/>
        <v>5.1941013764940624</v>
      </c>
      <c r="BE15" s="68">
        <f>IF(ISERROR(BD15/BB15),"N/A",IF(BB15&lt;0,"N/A",IF(BD15&lt;0,"N/A",IF(BD15/BB15-1&gt;300%,"&gt;±300%",IF(BD15/BB15-1&lt;-300%,"&gt;±300%",BD15/BB15-1)))))</f>
        <v>-0.30288529622168792</v>
      </c>
      <c r="BF15" s="68">
        <f>IF(ISERROR(BD15/BC15),"N/A",IF(BC15&lt;0,"N/A",IF(BD15&lt;0,"N/A",IF(BD15/BC15-1&gt;300%,"&gt;±300%",IF(BD15/BC15-1&lt;-300%,"&gt;±300%",BD15/BC15-1)))))</f>
        <v>-0.29544638776177345</v>
      </c>
      <c r="BG15" s="78"/>
      <c r="BH15" s="13">
        <f t="shared" si="37"/>
        <v>12.44999652852105</v>
      </c>
      <c r="BI15" s="78"/>
    </row>
    <row r="16" spans="1:62" ht="13.5" x14ac:dyDescent="0.35">
      <c r="B16" s="67"/>
      <c r="C16" s="67" t="s">
        <v>6</v>
      </c>
      <c r="D16" s="67">
        <f>'Table 1(Q3''20)'!C16/32.15074</f>
        <v>0.15551741577332279</v>
      </c>
      <c r="E16" s="67">
        <f>'Table 1(Q3''20)'!D16/32.15074</f>
        <v>0.15551741577332279</v>
      </c>
      <c r="F16" s="67">
        <f>'Table 1(Q3''20)'!E16/32.15074</f>
        <v>0.15551741577332279</v>
      </c>
      <c r="G16" s="67">
        <f>'Table 1(Q3''20)'!F16/32.15074</f>
        <v>0.15551741577332279</v>
      </c>
      <c r="H16" s="67">
        <f>'Table 1(Q3''20)'!G16/32.15074</f>
        <v>0.31103483154664557</v>
      </c>
      <c r="I16" s="67">
        <f>'Table 1(Q3''20)'!H16/32.15074</f>
        <v>0.31103483154664557</v>
      </c>
      <c r="J16" s="67">
        <f>'Table 1(Q3''20)'!I16/32.15074</f>
        <v>1.8086388840894374</v>
      </c>
      <c r="K16" s="67">
        <f>'Table 1(Q3''20)'!J16/32.15074</f>
        <v>1.7621633441677598</v>
      </c>
      <c r="L16" s="67">
        <f>'Table 1(Q3''20)'!K16/32.15074</f>
        <v>1.7797849776094374</v>
      </c>
      <c r="M16" s="68">
        <f t="shared" si="32"/>
        <v>-2.5696417527303006E-2</v>
      </c>
      <c r="N16" s="68">
        <f t="shared" si="33"/>
        <v>1.0000000000000009E-2</v>
      </c>
      <c r="O16" s="76"/>
      <c r="P16" s="69">
        <f>'Table 1(Q3''20)'!O16/32.15074</f>
        <v>0</v>
      </c>
      <c r="Q16" s="69">
        <f>'Table 1(Q3''20)'!P16/32.15074</f>
        <v>0</v>
      </c>
      <c r="R16" s="69">
        <f>'Table 1(Q3''20)'!Q16/32.15074</f>
        <v>0</v>
      </c>
      <c r="S16" s="69">
        <f>'Table 1(Q3''20)'!R16/32.15074</f>
        <v>0</v>
      </c>
      <c r="T16" s="69">
        <f>'Table 1(Q3''20)'!S16/32.15074</f>
        <v>0</v>
      </c>
      <c r="U16" s="69">
        <f>'Table 1(Q3''20)'!T16/32.15074</f>
        <v>0</v>
      </c>
      <c r="V16" s="69">
        <f>'Table 1(Q3''20)'!U16/32.15074</f>
        <v>0</v>
      </c>
      <c r="W16" s="69">
        <f>'Table 1(Q3''20)'!V16/32.15074</f>
        <v>0</v>
      </c>
      <c r="X16" s="69">
        <f>'Table 1(Q3''20)'!W16/32.15074</f>
        <v>0</v>
      </c>
      <c r="Y16" s="69">
        <f>'Table 1(Q3''20)'!X16/32.15074</f>
        <v>0</v>
      </c>
      <c r="Z16" s="69">
        <f>'Table 1(Q3''20)'!Y16/32.15074</f>
        <v>0</v>
      </c>
      <c r="AA16" s="69">
        <f>'Table 1(Q3''20)'!Z16/32.15074</f>
        <v>0</v>
      </c>
      <c r="AB16" s="69">
        <f>'Table 1(Q3''20)'!AA16/32.15074</f>
        <v>0</v>
      </c>
      <c r="AC16" s="69">
        <f>'Table 1(Q3''20)'!AB16/32.15074</f>
        <v>0</v>
      </c>
      <c r="AD16" s="69">
        <f>'Table 1(Q3''20)'!AC16/32.15074</f>
        <v>0</v>
      </c>
      <c r="AE16" s="69">
        <f>'Table 1(Q3''20)'!AD16/32.15074</f>
        <v>0</v>
      </c>
      <c r="AF16" s="69">
        <f>'Table 1(Q3''20)'!AE16/32.15074</f>
        <v>0</v>
      </c>
      <c r="AG16" s="69">
        <f>'Table 1(Q3''20)'!AF16/32.15074</f>
        <v>0</v>
      </c>
      <c r="AH16" s="69">
        <f>'Table 1(Q3''20)'!AG16/32.15074</f>
        <v>0.47024610986325377</v>
      </c>
      <c r="AI16" s="69">
        <f>'Table 1(Q3''20)'!AH16/32.15074</f>
        <v>0.43407333218146493</v>
      </c>
      <c r="AJ16" s="69">
        <f>'Table 1(Q3''20)'!AI16/32.15074</f>
        <v>0.42955173497124138</v>
      </c>
      <c r="AK16" s="69">
        <f>'Table 1(Q3''20)'!AJ16/32.15074</f>
        <v>0.47476770707347732</v>
      </c>
      <c r="AL16" s="69">
        <f>'Table 1(Q3''20)'!AK16/32.15074</f>
        <v>0.42159477830988812</v>
      </c>
      <c r="AM16" s="69">
        <f>'Table 1(Q3''20)'!AL16/32.15074</f>
        <v>0.41653278285078538</v>
      </c>
      <c r="AN16" s="69">
        <f>'Table 1(Q3''20)'!AM16/32.15074</f>
        <v>0.45021408979091093</v>
      </c>
      <c r="AO16" s="68">
        <f t="shared" si="34"/>
        <v>4.8102133311259676E-2</v>
      </c>
      <c r="AP16" s="68">
        <f t="shared" si="35"/>
        <v>8.0861119044719265E-2</v>
      </c>
      <c r="AQ16" s="92"/>
      <c r="AR16" s="69">
        <f>E16-AS16</f>
        <v>0.15551741577332279</v>
      </c>
      <c r="AS16" s="69">
        <f>SUM(P16:Q16)</f>
        <v>0</v>
      </c>
      <c r="AT16" s="69">
        <f>SUM(R16:S16)</f>
        <v>0</v>
      </c>
      <c r="AU16" s="69">
        <f>SUM(T16:U16)</f>
        <v>0</v>
      </c>
      <c r="AV16" s="69">
        <f>SUM(V16:W16)</f>
        <v>0</v>
      </c>
      <c r="AW16" s="69">
        <f>SUM(X16:Y16)</f>
        <v>0</v>
      </c>
      <c r="AX16" s="69">
        <f>SUM(Z16:AA16)</f>
        <v>0</v>
      </c>
      <c r="AY16" s="69">
        <f>SUM(AB16:AC16)</f>
        <v>0</v>
      </c>
      <c r="AZ16" s="69">
        <f>SUM(AD16:AE16)</f>
        <v>0</v>
      </c>
      <c r="BA16" s="69">
        <f>SUM(AF16:AG16)</f>
        <v>0</v>
      </c>
      <c r="BB16" s="69">
        <f>SUM(AH16:AI16)</f>
        <v>0.9043194420447187</v>
      </c>
      <c r="BC16" s="69">
        <f>SUM(AJ16:AK16)</f>
        <v>0.9043194420447187</v>
      </c>
      <c r="BD16" s="69">
        <f t="shared" si="36"/>
        <v>0.83812756116067355</v>
      </c>
      <c r="BE16" s="68">
        <f>IF(ISERROR(BD16/BB16),"N/A",IF(BB16&lt;0,"N/A",IF(BD16&lt;0,"N/A",IF(BD16/BB16-1&gt;300%,"&gt;±300%",IF(BD16/BB16-1&lt;-300%,"&gt;±300%",BD16/BB16-1)))))</f>
        <v>-7.3195242528880544E-2</v>
      </c>
      <c r="BF16" s="68">
        <f>IF(ISERROR(BD16/BC16),"N/A",IF(BC16&lt;0,"N/A",IF(BD16&lt;0,"N/A",IF(BD16/BC16-1&gt;300%,"&gt;±300%",IF(BD16/BC16-1&lt;-300%,"&gt;±300%",BD16/BC16-1)))))</f>
        <v>-7.3195242528880544E-2</v>
      </c>
      <c r="BG16" s="78"/>
      <c r="BH16" s="13">
        <f t="shared" si="37"/>
        <v>1.7631093580250616</v>
      </c>
      <c r="BI16" s="78"/>
    </row>
    <row r="17" spans="1:61" ht="13.5" x14ac:dyDescent="0.35">
      <c r="B17" s="122"/>
      <c r="C17" s="92"/>
      <c r="D17" s="65"/>
      <c r="E17" s="65"/>
      <c r="F17" s="65"/>
      <c r="G17" s="65"/>
      <c r="H17" s="65"/>
      <c r="I17" s="65"/>
      <c r="J17" s="65"/>
      <c r="K17" s="65"/>
      <c r="L17" s="65"/>
      <c r="M17" s="76"/>
      <c r="N17" s="232"/>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232"/>
      <c r="AP17" s="232"/>
      <c r="AQ17" s="92"/>
      <c r="AR17" s="124"/>
      <c r="AS17" s="67"/>
      <c r="AT17" s="67"/>
      <c r="AU17" s="67"/>
      <c r="AV17" s="67"/>
      <c r="AW17" s="67"/>
      <c r="AX17" s="67"/>
      <c r="AY17" s="67"/>
      <c r="AZ17" s="67"/>
      <c r="BA17" s="67"/>
      <c r="BB17" s="67"/>
      <c r="BC17" s="67"/>
      <c r="BD17" s="67"/>
      <c r="BE17" s="76"/>
      <c r="BF17" s="76"/>
      <c r="BG17" s="78"/>
      <c r="BH17" s="7"/>
      <c r="BI17" s="78"/>
    </row>
    <row r="18" spans="1:61" ht="13.5" x14ac:dyDescent="0.35">
      <c r="B18" s="128" t="s">
        <v>25</v>
      </c>
      <c r="C18" s="94"/>
      <c r="D18" s="94">
        <f t="shared" ref="D18:I18" si="38">D11+D13</f>
        <v>243.38475568525018</v>
      </c>
      <c r="E18" s="94">
        <f t="shared" si="38"/>
        <v>225.50025287131805</v>
      </c>
      <c r="F18" s="94">
        <f t="shared" si="38"/>
        <v>245.40648209030337</v>
      </c>
      <c r="G18" s="94">
        <f t="shared" si="38"/>
        <v>245.71751692185003</v>
      </c>
      <c r="H18" s="94">
        <f t="shared" si="38"/>
        <v>250.38303939504971</v>
      </c>
      <c r="I18" s="94">
        <f t="shared" si="38"/>
        <v>251.00510905814298</v>
      </c>
      <c r="J18" s="94">
        <f>J11+J13</f>
        <v>256.95953948587385</v>
      </c>
      <c r="K18" s="94">
        <f>K11+K13</f>
        <v>209.56811205641242</v>
      </c>
      <c r="L18" s="94">
        <f>L11+L13</f>
        <v>244.6297504922087</v>
      </c>
      <c r="M18" s="107">
        <f>IF(ISERROR(K18/J18),"N/A",IF(J18&lt;0,"N/A",IF(K18&lt;0,"N/A",IF(K18/J18-1&gt;300%,"&gt;±300%",IF(K18/J18-1&lt;-300%,"&gt;±300%",K18/J18-1)))))</f>
        <v>-0.18443147712780961</v>
      </c>
      <c r="N18" s="107">
        <f>IF(ISERROR(L18/K18),"N/A",IF(K18&lt;0,"N/A",IF(L18&lt;0,"N/A",IF(L18/K18-1&gt;300%,"&gt;±300%",IF(L18/K18-1&lt;-300%,"&gt;±300%",L18/K18-1)))))</f>
        <v>0.16730426252233577</v>
      </c>
      <c r="O18" s="76"/>
      <c r="P18" s="94">
        <f t="shared" ref="P18" si="39">P11+P13</f>
        <v>60.496274735822567</v>
      </c>
      <c r="Q18" s="94">
        <f t="shared" ref="Q18:AN18" si="40">Q11+Q13</f>
        <v>57.541443836129432</v>
      </c>
      <c r="R18" s="94">
        <f t="shared" si="40"/>
        <v>57.696961251902756</v>
      </c>
      <c r="S18" s="94">
        <f t="shared" si="40"/>
        <v>62.673518556649071</v>
      </c>
      <c r="T18" s="94">
        <f t="shared" si="40"/>
        <v>65.161797209022254</v>
      </c>
      <c r="U18" s="94">
        <f t="shared" si="40"/>
        <v>60.340757320049242</v>
      </c>
      <c r="V18" s="94">
        <f t="shared" si="40"/>
        <v>56.452821925716172</v>
      </c>
      <c r="W18" s="94">
        <f t="shared" si="40"/>
        <v>68.116628108715389</v>
      </c>
      <c r="X18" s="94">
        <f t="shared" si="40"/>
        <v>62.984553388195721</v>
      </c>
      <c r="Y18" s="94">
        <f t="shared" si="40"/>
        <v>58.319030914996034</v>
      </c>
      <c r="Z18" s="94">
        <f t="shared" si="40"/>
        <v>55.519717431076231</v>
      </c>
      <c r="AA18" s="94">
        <f t="shared" si="40"/>
        <v>65.628349456342221</v>
      </c>
      <c r="AB18" s="94">
        <f t="shared" si="40"/>
        <v>63.295588219742378</v>
      </c>
      <c r="AC18" s="94">
        <f t="shared" si="40"/>
        <v>65.628349456342221</v>
      </c>
      <c r="AD18" s="94">
        <f t="shared" si="40"/>
        <v>54.586612936436303</v>
      </c>
      <c r="AE18" s="94">
        <f t="shared" si="40"/>
        <v>66.561453950982155</v>
      </c>
      <c r="AF18" s="94">
        <f t="shared" si="40"/>
        <v>66.405936535208824</v>
      </c>
      <c r="AG18" s="94">
        <f t="shared" si="40"/>
        <v>63.451105635515695</v>
      </c>
      <c r="AH18" s="94">
        <f t="shared" si="40"/>
        <v>58.50139719988978</v>
      </c>
      <c r="AI18" s="94">
        <f t="shared" si="40"/>
        <v>67.090129349324187</v>
      </c>
      <c r="AJ18" s="94">
        <f t="shared" si="40"/>
        <v>63.477227189382816</v>
      </c>
      <c r="AK18" s="94">
        <f t="shared" si="40"/>
        <v>67.89078574727705</v>
      </c>
      <c r="AL18" s="94">
        <f t="shared" si="40"/>
        <v>55.224918785582247</v>
      </c>
      <c r="AM18" s="94">
        <f t="shared" si="40"/>
        <v>43.261748519016244</v>
      </c>
      <c r="AN18" s="94">
        <f t="shared" si="40"/>
        <v>60.33522783504273</v>
      </c>
      <c r="AO18" s="107">
        <f t="shared" si="34"/>
        <v>-4.9498056129106072E-2</v>
      </c>
      <c r="AP18" s="107">
        <f t="shared" si="35"/>
        <v>0.39465532255409475</v>
      </c>
      <c r="AQ18" s="92"/>
      <c r="AR18" s="94">
        <f t="shared" ref="AR18:AX18" si="41">AR11+AR13</f>
        <v>107.46253429936607</v>
      </c>
      <c r="AS18" s="94">
        <f t="shared" si="41"/>
        <v>118.037718571952</v>
      </c>
      <c r="AT18" s="94">
        <f t="shared" si="41"/>
        <v>120.37047980855183</v>
      </c>
      <c r="AU18" s="94">
        <f t="shared" si="41"/>
        <v>125.50255452907149</v>
      </c>
      <c r="AV18" s="94">
        <f t="shared" si="41"/>
        <v>124.56945003443155</v>
      </c>
      <c r="AW18" s="94">
        <f t="shared" si="41"/>
        <v>121.30358430319176</v>
      </c>
      <c r="AX18" s="94">
        <f t="shared" si="41"/>
        <v>121.14806688741845</v>
      </c>
      <c r="AY18" s="94">
        <f>SUM(AB18:AC18)</f>
        <v>128.92393767608459</v>
      </c>
      <c r="AZ18" s="94">
        <f>SUM(AD18:AE18)</f>
        <v>121.14806688741845</v>
      </c>
      <c r="BA18" s="94">
        <f>SUM(AF18:AG18)</f>
        <v>129.85704217072453</v>
      </c>
      <c r="BB18" s="94">
        <f>SUM(AH18:AI18)</f>
        <v>125.59152654921397</v>
      </c>
      <c r="BC18" s="94">
        <f>SUM(AJ18:AK18)</f>
        <v>131.36801293665985</v>
      </c>
      <c r="BD18" s="94">
        <f>SUM(AL18:AM18)</f>
        <v>98.486667304598484</v>
      </c>
      <c r="BE18" s="107">
        <f>IF(ISERROR(BD18/BB18),"N/A",IF(BB18&lt;0,"N/A",IF(BD18&lt;0,"N/A",IF(BD18/BB18-1&gt;300%,"&gt;±300%",IF(BD18/BB18-1&lt;-300%,"&gt;±300%",BD18/BB18-1)))))</f>
        <v>-0.21581757933322232</v>
      </c>
      <c r="BF18" s="107">
        <f>IF(ISERROR(BD18/BC18),"N/A",IF(BC18&lt;0,"N/A",IF(BD18&lt;0,"N/A",IF(BD18/BC18-1&gt;300%,"&gt;±300%",IF(BD18/BC18-1&lt;-300%,"&gt;±300%",BD18/BC18-1)))))</f>
        <v>-0.25029948232463084</v>
      </c>
      <c r="BG18" s="78"/>
      <c r="BH18" s="94">
        <f>SUM(AK18:AN18)</f>
        <v>226.71268088691826</v>
      </c>
      <c r="BI18" s="78"/>
    </row>
    <row r="19" spans="1:61" ht="13.5" x14ac:dyDescent="0.35">
      <c r="B19" s="130"/>
      <c r="C19" s="92"/>
      <c r="D19" s="65"/>
      <c r="E19" s="65"/>
      <c r="F19" s="65"/>
      <c r="G19" s="65"/>
      <c r="H19" s="65"/>
      <c r="I19" s="65"/>
      <c r="J19" s="65"/>
      <c r="K19" s="65"/>
      <c r="L19" s="65"/>
      <c r="M19" s="65"/>
      <c r="N19" s="66"/>
      <c r="O19" s="76"/>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66"/>
      <c r="AP19" s="66"/>
      <c r="AQ19" s="92"/>
      <c r="AR19" s="114"/>
      <c r="AS19" s="69"/>
      <c r="AT19" s="69"/>
      <c r="AU19" s="69"/>
      <c r="AV19" s="69"/>
      <c r="AW19" s="69"/>
      <c r="AX19" s="69"/>
      <c r="AY19" s="69"/>
      <c r="AZ19" s="69"/>
      <c r="BA19" s="69"/>
      <c r="BB19" s="69"/>
      <c r="BC19" s="69"/>
      <c r="BD19" s="69"/>
      <c r="BE19" s="65"/>
      <c r="BF19" s="65"/>
      <c r="BG19" s="78"/>
      <c r="BH19" s="13"/>
      <c r="BI19" s="78"/>
    </row>
    <row r="20" spans="1:61" ht="13.5" x14ac:dyDescent="0.35">
      <c r="A20" s="23"/>
      <c r="B20" s="118" t="s">
        <v>32</v>
      </c>
      <c r="C20" s="131"/>
      <c r="D20" s="108"/>
      <c r="E20" s="108"/>
      <c r="F20" s="108"/>
      <c r="G20" s="108"/>
      <c r="H20" s="108"/>
      <c r="I20" s="108"/>
      <c r="J20" s="108"/>
      <c r="K20" s="108"/>
      <c r="L20" s="108"/>
      <c r="M20" s="109"/>
      <c r="N20" s="233"/>
      <c r="O20" s="76"/>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233"/>
      <c r="AP20" s="233"/>
      <c r="AQ20" s="92"/>
      <c r="AR20" s="124"/>
      <c r="AS20" s="67"/>
      <c r="AT20" s="67"/>
      <c r="AU20" s="67"/>
      <c r="AV20" s="67"/>
      <c r="AW20" s="67"/>
      <c r="AX20" s="67"/>
      <c r="AY20" s="67"/>
      <c r="AZ20" s="67"/>
      <c r="BA20" s="67"/>
      <c r="BB20" s="67"/>
      <c r="BC20" s="67"/>
      <c r="BD20" s="67"/>
      <c r="BE20" s="109"/>
      <c r="BF20" s="109"/>
      <c r="BG20" s="78"/>
      <c r="BH20" s="7"/>
      <c r="BI20" s="78"/>
    </row>
    <row r="21" spans="1:61" ht="13.5" x14ac:dyDescent="0.35">
      <c r="A21" s="23"/>
      <c r="B21" s="122" t="s">
        <v>27</v>
      </c>
      <c r="C21" s="65"/>
      <c r="D21" s="65">
        <f t="shared" ref="D21:K21" si="42">SUM(D22:D23)</f>
        <v>97.353902274100065</v>
      </c>
      <c r="E21" s="65">
        <f t="shared" si="42"/>
        <v>100.9308028368865</v>
      </c>
      <c r="F21" s="65">
        <f t="shared" si="42"/>
        <v>104.19666856812627</v>
      </c>
      <c r="G21" s="65">
        <f t="shared" si="42"/>
        <v>106.68494722049944</v>
      </c>
      <c r="H21" s="65">
        <f t="shared" si="42"/>
        <v>102.79701182616637</v>
      </c>
      <c r="I21" s="65">
        <f t="shared" si="42"/>
        <v>95.643210700593514</v>
      </c>
      <c r="J21" s="65">
        <f t="shared" si="42"/>
        <v>89.720580862521189</v>
      </c>
      <c r="K21" s="65">
        <f t="shared" si="42"/>
        <v>75.296061183682426</v>
      </c>
      <c r="L21" s="65">
        <f t="shared" ref="L21" si="43">SUM(L22:L23)</f>
        <v>93.188599438334606</v>
      </c>
      <c r="M21" s="66">
        <f t="shared" ref="M21:M22" si="44">IF(ISERROR(K21/J21),"N/A",IF(J21&lt;0,"N/A",IF(K21&lt;0,"N/A",IF(K21/J21-1&gt;300%,"&gt;±300%",IF(K21/J21-1&lt;-300%,"&gt;±300%",K21/J21-1)))))</f>
        <v>-0.16077158150526749</v>
      </c>
      <c r="N21" s="66">
        <f t="shared" ref="N21:N22" si="45">IF(ISERROR(L21/K21),"N/A",IF(K21&lt;0,"N/A",IF(L21&lt;0,"N/A",IF(L21/K21-1&gt;300%,"&gt;±300%",IF(L21/K21-1&lt;-300%,"&gt;±300%",L21/K21-1)))))</f>
        <v>0.23762913986966572</v>
      </c>
      <c r="O21" s="76"/>
      <c r="P21" s="65">
        <f>SUM(P22:P23)</f>
        <v>23.794164613318387</v>
      </c>
      <c r="Q21" s="65">
        <f t="shared" ref="Q21:AN21" si="46">SUM(Q22:Q23)</f>
        <v>25.349338771051613</v>
      </c>
      <c r="R21" s="65">
        <f t="shared" si="46"/>
        <v>26.437960681464876</v>
      </c>
      <c r="S21" s="65">
        <f t="shared" si="46"/>
        <v>26.593478097238197</v>
      </c>
      <c r="T21" s="65">
        <f t="shared" si="46"/>
        <v>25.038303939504971</v>
      </c>
      <c r="U21" s="65">
        <f t="shared" si="46"/>
        <v>26.12692584991823</v>
      </c>
      <c r="V21" s="65">
        <f t="shared" si="46"/>
        <v>27.215547760331489</v>
      </c>
      <c r="W21" s="65">
        <f t="shared" si="46"/>
        <v>27.993134839198103</v>
      </c>
      <c r="X21" s="65">
        <f t="shared" si="46"/>
        <v>24.571751692185003</v>
      </c>
      <c r="Y21" s="65">
        <f t="shared" si="46"/>
        <v>26.904512928784843</v>
      </c>
      <c r="Z21" s="65">
        <f t="shared" si="46"/>
        <v>26.437960681464876</v>
      </c>
      <c r="AA21" s="65">
        <f t="shared" si="46"/>
        <v>25.971408434144905</v>
      </c>
      <c r="AB21" s="65">
        <f t="shared" si="46"/>
        <v>24.416234276411679</v>
      </c>
      <c r="AC21" s="65">
        <f t="shared" si="46"/>
        <v>25.971408434144905</v>
      </c>
      <c r="AD21" s="65">
        <f t="shared" si="46"/>
        <v>24.727269107958325</v>
      </c>
      <c r="AE21" s="65">
        <f t="shared" si="46"/>
        <v>25.038303939504971</v>
      </c>
      <c r="AF21" s="65">
        <f t="shared" si="46"/>
        <v>22.083473039811835</v>
      </c>
      <c r="AG21" s="65">
        <f t="shared" si="46"/>
        <v>23.949682029091711</v>
      </c>
      <c r="AH21" s="65">
        <f t="shared" si="46"/>
        <v>23.7243594697653</v>
      </c>
      <c r="AI21" s="65">
        <f t="shared" si="46"/>
        <v>23.1176970466136</v>
      </c>
      <c r="AJ21" s="65">
        <f t="shared" si="46"/>
        <v>21.075376456190323</v>
      </c>
      <c r="AK21" s="65">
        <f t="shared" si="46"/>
        <v>21.803147889951958</v>
      </c>
      <c r="AL21" s="65">
        <f t="shared" si="46"/>
        <v>20.19285848485935</v>
      </c>
      <c r="AM21" s="65">
        <f t="shared" si="46"/>
        <v>12.108729409981461</v>
      </c>
      <c r="AN21" s="65">
        <f t="shared" si="46"/>
        <v>20.533182283835853</v>
      </c>
      <c r="AO21" s="66">
        <f t="shared" ref="AO21:AO22" si="47">IF(ISERROR(AN21/AJ21),"N/A",IF(AJ21&lt;0,"N/A",IF(AN21&lt;0,"N/A",IF(AN21/AJ21-1&gt;300%,"&gt;±300%",IF(AN21/AJ21-1&lt;-300%,"&gt;±300%",AN21/AJ21-1)))))</f>
        <v>-2.57264288247252E-2</v>
      </c>
      <c r="AP21" s="66">
        <f t="shared" ref="AP21:AP22" si="48">IF(ISERROR(AN21/AM21),"N/A",IF(AM21&lt;0,"N/A",IF(AN21&lt;0,"N/A",IF(AN21/AM21-1&gt;300%,"&gt;±300%",IF(AN21/AM21-1&lt;-300%,"&gt;±300%",AN21/AM21-1)))))</f>
        <v>0.69573384527941906</v>
      </c>
      <c r="AQ21" s="92"/>
      <c r="AR21" s="65">
        <f t="shared" ref="AR21:AS21" si="49">SUM(AR22:AR23)</f>
        <v>51.7872994525165</v>
      </c>
      <c r="AS21" s="65">
        <f t="shared" si="49"/>
        <v>49.14350338437</v>
      </c>
      <c r="AT21" s="65">
        <f>SUM(R21:S21)</f>
        <v>53.031438778703077</v>
      </c>
      <c r="AU21" s="65">
        <f>SUM(T21:U21)</f>
        <v>51.165229789423201</v>
      </c>
      <c r="AV21" s="65">
        <f>SUM(V21:W21)</f>
        <v>55.208682599529595</v>
      </c>
      <c r="AW21" s="65">
        <f>SUM(X21:Y21)</f>
        <v>51.476264620969843</v>
      </c>
      <c r="AX21" s="65">
        <f>SUM(Z21:AA21)</f>
        <v>52.409369115609778</v>
      </c>
      <c r="AY21" s="65">
        <f>SUM(AB21:AC21)</f>
        <v>50.387642710556584</v>
      </c>
      <c r="AZ21" s="65">
        <f>SUM(AD21:AE21)</f>
        <v>49.765573047463292</v>
      </c>
      <c r="BA21" s="65">
        <f>SUM(AF21:AG21)</f>
        <v>46.033155068903547</v>
      </c>
      <c r="BB21" s="65">
        <f>SUM(AH21:AI21)</f>
        <v>46.842056516378904</v>
      </c>
      <c r="BC21" s="65">
        <f>SUM(AJ21:AK21)</f>
        <v>42.878524346142285</v>
      </c>
      <c r="BD21" s="65">
        <f t="shared" ref="BD21:BD22" si="50">SUM(AL21:AM21)</f>
        <v>32.301587894840807</v>
      </c>
      <c r="BE21" s="66">
        <f>IF(ISERROR(BD21/BB21),"N/A",IF(BB21&lt;0,"N/A",IF(BD21&lt;0,"N/A",IF(BD21/BB21-1&gt;300%,"&gt;±300%",IF(BD21/BB21-1&lt;-300%,"&gt;±300%",BD21/BB21-1)))))</f>
        <v>-0.31041482169882617</v>
      </c>
      <c r="BF21" s="66">
        <f>IF(ISERROR(BD21/BC21),"N/A",IF(BC21&lt;0,"N/A",IF(BD21&lt;0,"N/A",IF(BD21/BC21-1&gt;300%,"&gt;±300%",IF(BD21/BC21-1&lt;-300%,"&gt;±300%",BD21/BC21-1)))))</f>
        <v>-0.24667211879582951</v>
      </c>
      <c r="BG21" s="78"/>
      <c r="BH21" s="9">
        <f t="shared" ref="BH21:BH22" si="51">SUM(AK21:AN21)</f>
        <v>74.637918068628622</v>
      </c>
      <c r="BI21" s="78"/>
    </row>
    <row r="22" spans="1:61" ht="13.5" x14ac:dyDescent="0.35">
      <c r="B22" s="108"/>
      <c r="C22" s="108" t="s">
        <v>4</v>
      </c>
      <c r="D22" s="67">
        <f>'Table 1(Q3''20)'!C22/32.15074</f>
        <v>92.999414632447028</v>
      </c>
      <c r="E22" s="67">
        <f>'Table 1(Q3''20)'!D22/32.15074</f>
        <v>96.265280363686813</v>
      </c>
      <c r="F22" s="67">
        <f>'Table 1(Q3''20)'!E22/32.15074</f>
        <v>99.842180926473233</v>
      </c>
      <c r="G22" s="67">
        <f>'Table 1(Q3''20)'!F22/32.15074</f>
        <v>102.48597699461972</v>
      </c>
      <c r="H22" s="67">
        <f>'Table 1(Q3''20)'!G22/32.15074</f>
        <v>98.442524184513331</v>
      </c>
      <c r="I22" s="67">
        <f>'Table 1(Q3''20)'!H22/32.15074</f>
        <v>91.133205643167159</v>
      </c>
      <c r="J22" s="67">
        <f>'Table 1(Q3''20)'!I22/32.15074</f>
        <v>89.720580862521189</v>
      </c>
      <c r="K22" s="67">
        <f>'Table 1(Q3''20)'!J22/32.15074</f>
        <v>75.296061183682426</v>
      </c>
      <c r="L22" s="67">
        <f>'Table 1(Q3''20)'!K22/32.15074</f>
        <v>93.188599438334606</v>
      </c>
      <c r="M22" s="68">
        <f t="shared" si="44"/>
        <v>-0.16077158150526749</v>
      </c>
      <c r="N22" s="68">
        <f t="shared" si="45"/>
        <v>0.23762913986966572</v>
      </c>
      <c r="O22" s="76"/>
      <c r="P22" s="69">
        <f>'Table 1(Q3''20)'!O22/32.15074</f>
        <v>22.705542702905127</v>
      </c>
      <c r="Q22" s="69">
        <f>'Table 1(Q3''20)'!P22/32.15074</f>
        <v>24.105199444865033</v>
      </c>
      <c r="R22" s="69">
        <f>'Table 1(Q3''20)'!Q22/32.15074</f>
        <v>25.349338771051617</v>
      </c>
      <c r="S22" s="69">
        <f>'Table 1(Q3''20)'!R22/32.15074</f>
        <v>25.504856186824938</v>
      </c>
      <c r="T22" s="69">
        <f>'Table 1(Q3''20)'!S22/32.15074</f>
        <v>23.949682029091711</v>
      </c>
      <c r="U22" s="69">
        <f>'Table 1(Q3''20)'!T22/32.15074</f>
        <v>25.038303939504971</v>
      </c>
      <c r="V22" s="69">
        <f>'Table 1(Q3''20)'!U22/32.15074</f>
        <v>26.12692584991823</v>
      </c>
      <c r="W22" s="69">
        <f>'Table 1(Q3''20)'!V22/32.15074</f>
        <v>26.904512928784843</v>
      </c>
      <c r="X22" s="69">
        <f>'Table 1(Q3''20)'!W22/32.15074</f>
        <v>23.638647197545065</v>
      </c>
      <c r="Y22" s="69">
        <f>'Table 1(Q3''20)'!X22/32.15074</f>
        <v>25.815891018371584</v>
      </c>
      <c r="Z22" s="69">
        <f>'Table 1(Q3''20)'!Y22/32.15074</f>
        <v>25.349338771051617</v>
      </c>
      <c r="AA22" s="69">
        <f>'Table 1(Q3''20)'!Z22/32.15074</f>
        <v>24.882786523731646</v>
      </c>
      <c r="AB22" s="69">
        <f>'Table 1(Q3''20)'!AA22/32.15074</f>
        <v>23.327612365998419</v>
      </c>
      <c r="AC22" s="69">
        <f>'Table 1(Q3''20)'!AB22/32.15074</f>
        <v>24.882786523731646</v>
      </c>
      <c r="AD22" s="69">
        <f>'Table 1(Q3''20)'!AC22/32.15074</f>
        <v>23.638647197545065</v>
      </c>
      <c r="AE22" s="69">
        <f>'Table 1(Q3''20)'!AD22/32.15074</f>
        <v>23.794164613318387</v>
      </c>
      <c r="AF22" s="69">
        <f>'Table 1(Q3''20)'!AE22/32.15074</f>
        <v>20.994851129398576</v>
      </c>
      <c r="AG22" s="69">
        <f>'Table 1(Q3''20)'!AF22/32.15074</f>
        <v>22.705542702905127</v>
      </c>
      <c r="AH22" s="69">
        <f>'Table 1(Q3''20)'!AG22/32.15074</f>
        <v>23.7243594697653</v>
      </c>
      <c r="AI22" s="69">
        <f>'Table 1(Q3''20)'!AH22/32.15074</f>
        <v>23.1176970466136</v>
      </c>
      <c r="AJ22" s="69">
        <f>'Table 1(Q3''20)'!AI22/32.15074</f>
        <v>21.075376456190323</v>
      </c>
      <c r="AK22" s="69">
        <f>'Table 1(Q3''20)'!AJ22/32.15074</f>
        <v>21.803147889951958</v>
      </c>
      <c r="AL22" s="69">
        <f>'Table 1(Q3''20)'!AK22/32.15074</f>
        <v>20.19285848485935</v>
      </c>
      <c r="AM22" s="69">
        <f>'Table 1(Q3''20)'!AL22/32.15074</f>
        <v>12.108729409981461</v>
      </c>
      <c r="AN22" s="69">
        <f>'Table 1(Q3''20)'!AM22/32.15074</f>
        <v>20.533182283835853</v>
      </c>
      <c r="AO22" s="68">
        <f t="shared" si="47"/>
        <v>-2.57264288247252E-2</v>
      </c>
      <c r="AP22" s="68">
        <f t="shared" si="48"/>
        <v>0.69573384527941906</v>
      </c>
      <c r="AQ22" s="92"/>
      <c r="AR22" s="69">
        <f>E22-AS22</f>
        <v>49.454538215916656</v>
      </c>
      <c r="AS22" s="69">
        <f>SUM(P22:Q22)</f>
        <v>46.810742147770156</v>
      </c>
      <c r="AT22" s="69">
        <f>SUM(R22:S22)</f>
        <v>50.854194957876558</v>
      </c>
      <c r="AU22" s="69">
        <f>SUM(T22:U22)</f>
        <v>48.987985968596682</v>
      </c>
      <c r="AV22" s="69">
        <f>SUM(V22:W22)</f>
        <v>53.031438778703077</v>
      </c>
      <c r="AW22" s="69">
        <f>SUM(X22:Y22)</f>
        <v>49.454538215916649</v>
      </c>
      <c r="AX22" s="69">
        <f>SUM(Z22:AA22)</f>
        <v>50.232125294783259</v>
      </c>
      <c r="AY22" s="69">
        <f>SUM(AB22:AC22)</f>
        <v>48.210398889730065</v>
      </c>
      <c r="AZ22" s="69">
        <f>SUM(AD22:AE22)</f>
        <v>47.432811810863456</v>
      </c>
      <c r="BA22" s="69">
        <f>SUM(AF22:AG22)</f>
        <v>43.700393832303703</v>
      </c>
      <c r="BB22" s="69">
        <f>SUM(AH22:AI22)</f>
        <v>46.842056516378904</v>
      </c>
      <c r="BC22" s="69">
        <f>SUM(AJ22:AK22)</f>
        <v>42.878524346142285</v>
      </c>
      <c r="BD22" s="69">
        <f t="shared" si="50"/>
        <v>32.301587894840807</v>
      </c>
      <c r="BE22" s="68">
        <f>IF(ISERROR(BD22/BB22),"N/A",IF(BB22&lt;0,"N/A",IF(BD22&lt;0,"N/A",IF(BD22/BB22-1&gt;300%,"&gt;±300%",IF(BD22/BB22-1&lt;-300%,"&gt;±300%",BD22/BB22-1)))))</f>
        <v>-0.31041482169882617</v>
      </c>
      <c r="BF22" s="68">
        <f>IF(ISERROR(BD22/BC22),"N/A",IF(BC22&lt;0,"N/A",IF(BD22&lt;0,"N/A",IF(BD22/BC22-1&gt;300%,"&gt;±300%",IF(BD22/BC22-1&lt;-300%,"&gt;±300%",BD22/BC22-1)))))</f>
        <v>-0.24667211879582951</v>
      </c>
      <c r="BG22" s="78"/>
      <c r="BH22" s="13">
        <f t="shared" si="51"/>
        <v>74.637918068628622</v>
      </c>
      <c r="BI22" s="78"/>
    </row>
    <row r="23" spans="1:61" ht="13.5" x14ac:dyDescent="0.35">
      <c r="B23" s="70"/>
      <c r="C23" s="70" t="s">
        <v>9</v>
      </c>
      <c r="D23" s="70">
        <f>'Table 1(Q3''20)'!C23/32.15074</f>
        <v>4.354487641653038</v>
      </c>
      <c r="E23" s="70">
        <f>'Table 1(Q3''20)'!D23/32.15074</f>
        <v>4.6655224731996841</v>
      </c>
      <c r="F23" s="70">
        <f>'Table 1(Q3''20)'!E23/32.15074</f>
        <v>4.354487641653038</v>
      </c>
      <c r="G23" s="70">
        <f>'Table 1(Q3''20)'!F23/32.15074</f>
        <v>4.1989702258797159</v>
      </c>
      <c r="H23" s="70">
        <f>'Table 1(Q3''20)'!G23/32.15074</f>
        <v>4.354487641653038</v>
      </c>
      <c r="I23" s="70">
        <f>'Table 1(Q3''20)'!H23/32.15074</f>
        <v>4.510005057426361</v>
      </c>
      <c r="J23" s="237" t="s">
        <v>101</v>
      </c>
      <c r="K23" s="237" t="s">
        <v>101</v>
      </c>
      <c r="L23" s="237" t="s">
        <v>101</v>
      </c>
      <c r="M23" s="237" t="s">
        <v>101</v>
      </c>
      <c r="N23" s="237" t="s">
        <v>101</v>
      </c>
      <c r="O23" s="76"/>
      <c r="P23" s="70">
        <f>'Table 1(Q3''20)'!O23/32.15074</f>
        <v>1.0886219104132595</v>
      </c>
      <c r="Q23" s="70">
        <f>'Table 1(Q3''20)'!P23/32.15074</f>
        <v>1.2441393261865823</v>
      </c>
      <c r="R23" s="70">
        <f>'Table 1(Q3''20)'!Q23/32.15074</f>
        <v>1.0886219104132595</v>
      </c>
      <c r="S23" s="70">
        <f>'Table 1(Q3''20)'!R23/32.15074</f>
        <v>1.0886219104132595</v>
      </c>
      <c r="T23" s="70">
        <f>'Table 1(Q3''20)'!S23/32.15074</f>
        <v>1.0886219104132595</v>
      </c>
      <c r="U23" s="70">
        <f>'Table 1(Q3''20)'!T23/32.15074</f>
        <v>1.0886219104132595</v>
      </c>
      <c r="V23" s="70">
        <f>'Table 1(Q3''20)'!U23/32.15074</f>
        <v>1.0886219104132595</v>
      </c>
      <c r="W23" s="70">
        <f>'Table 1(Q3''20)'!V23/32.15074</f>
        <v>1.0886219104132595</v>
      </c>
      <c r="X23" s="70">
        <f>'Table 1(Q3''20)'!W23/32.15074</f>
        <v>0.93310449463993683</v>
      </c>
      <c r="Y23" s="70">
        <f>'Table 1(Q3''20)'!X23/32.15074</f>
        <v>1.0886219104132595</v>
      </c>
      <c r="Z23" s="70">
        <f>'Table 1(Q3''20)'!Y23/32.15074</f>
        <v>1.0886219104132595</v>
      </c>
      <c r="AA23" s="70">
        <f>'Table 1(Q3''20)'!Z23/32.15074</f>
        <v>1.0886219104132595</v>
      </c>
      <c r="AB23" s="70">
        <f>'Table 1(Q3''20)'!AA23/32.15074</f>
        <v>1.0886219104132595</v>
      </c>
      <c r="AC23" s="70">
        <f>'Table 1(Q3''20)'!AB23/32.15074</f>
        <v>1.0886219104132595</v>
      </c>
      <c r="AD23" s="70">
        <f>'Table 1(Q3''20)'!AC23/32.15074</f>
        <v>1.0886219104132595</v>
      </c>
      <c r="AE23" s="70">
        <f>'Table 1(Q3''20)'!AD23/32.15074</f>
        <v>1.2441393261865823</v>
      </c>
      <c r="AF23" s="70">
        <f>'Table 1(Q3''20)'!AE23/32.15074</f>
        <v>1.0886219104132595</v>
      </c>
      <c r="AG23" s="70">
        <f>'Table 1(Q3''20)'!AF23/32.15074</f>
        <v>1.2441393261865823</v>
      </c>
      <c r="AH23" s="237" t="s">
        <v>101</v>
      </c>
      <c r="AI23" s="237" t="s">
        <v>101</v>
      </c>
      <c r="AJ23" s="237" t="s">
        <v>101</v>
      </c>
      <c r="AK23" s="237" t="s">
        <v>101</v>
      </c>
      <c r="AL23" s="237" t="s">
        <v>101</v>
      </c>
      <c r="AM23" s="237" t="s">
        <v>101</v>
      </c>
      <c r="AN23" s="237" t="s">
        <v>101</v>
      </c>
      <c r="AO23" s="341" t="s">
        <v>101</v>
      </c>
      <c r="AP23" s="341" t="s">
        <v>101</v>
      </c>
      <c r="AQ23" s="92"/>
      <c r="AR23" s="70">
        <f>E23-AS23</f>
        <v>2.3327612365998425</v>
      </c>
      <c r="AS23" s="70">
        <f>SUM(P23:Q23)</f>
        <v>2.3327612365998416</v>
      </c>
      <c r="AT23" s="70">
        <f>SUM(R23:S23)</f>
        <v>2.177243820826519</v>
      </c>
      <c r="AU23" s="70">
        <f>SUM(T23:U23)</f>
        <v>2.177243820826519</v>
      </c>
      <c r="AV23" s="70">
        <f>SUM(V23:W23)</f>
        <v>2.177243820826519</v>
      </c>
      <c r="AW23" s="70">
        <f>SUM(X23:Y23)</f>
        <v>2.0217264050531965</v>
      </c>
      <c r="AX23" s="70">
        <f>SUM(Z23:AA23)</f>
        <v>2.177243820826519</v>
      </c>
      <c r="AY23" s="70">
        <f>SUM(AB23:AC23)</f>
        <v>2.177243820826519</v>
      </c>
      <c r="AZ23" s="70">
        <f>SUM(AD23:AE23)</f>
        <v>2.3327612365998416</v>
      </c>
      <c r="BA23" s="70">
        <f>SUM(AF23:AG23)</f>
        <v>2.3327612365998416</v>
      </c>
      <c r="BB23" s="237" t="s">
        <v>101</v>
      </c>
      <c r="BC23" s="237" t="s">
        <v>101</v>
      </c>
      <c r="BD23" s="237" t="s">
        <v>101</v>
      </c>
      <c r="BE23" s="237" t="s">
        <v>101</v>
      </c>
      <c r="BF23" s="237" t="s">
        <v>101</v>
      </c>
      <c r="BG23" s="78"/>
      <c r="BH23" s="237" t="s">
        <v>101</v>
      </c>
      <c r="BI23" s="78"/>
    </row>
    <row r="24" spans="1:61" ht="13.5" x14ac:dyDescent="0.35">
      <c r="B24" s="72"/>
      <c r="C24" s="72"/>
      <c r="D24" s="72"/>
      <c r="E24" s="72"/>
      <c r="F24" s="72"/>
      <c r="G24" s="72"/>
      <c r="H24" s="72"/>
      <c r="I24" s="72"/>
      <c r="J24" s="72"/>
      <c r="K24" s="72"/>
      <c r="L24" s="72"/>
      <c r="M24" s="72"/>
      <c r="N24" s="230"/>
      <c r="O24" s="76"/>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230"/>
      <c r="AP24" s="230"/>
      <c r="AQ24" s="92"/>
      <c r="AR24" s="72"/>
      <c r="AS24" s="72"/>
      <c r="AT24" s="72"/>
      <c r="AU24" s="72"/>
      <c r="AV24" s="72"/>
      <c r="AW24" s="72"/>
      <c r="AX24" s="72"/>
      <c r="AY24" s="72"/>
      <c r="AZ24" s="72"/>
      <c r="BA24" s="72"/>
      <c r="BB24" s="72"/>
      <c r="BC24" s="72"/>
      <c r="BD24" s="72"/>
      <c r="BE24" s="72"/>
      <c r="BF24" s="72"/>
      <c r="BG24" s="78"/>
      <c r="BH24" s="37"/>
      <c r="BI24" s="78"/>
    </row>
    <row r="25" spans="1:61" s="75" customFormat="1" ht="13.5" x14ac:dyDescent="0.35">
      <c r="A25" s="23"/>
      <c r="B25" s="132" t="s">
        <v>5</v>
      </c>
      <c r="C25" s="73"/>
      <c r="D25" s="73">
        <f>'Table 1(Q3''20)'!C25/32.15074</f>
        <v>91.599757890487126</v>
      </c>
      <c r="E25" s="73">
        <f>'Table 1(Q3''20)'!D25/32.15074</f>
        <v>93.310449463993677</v>
      </c>
      <c r="F25" s="73">
        <f>'Table 1(Q3''20)'!E25/32.15074</f>
        <v>88.333892159247341</v>
      </c>
      <c r="G25" s="73">
        <f>'Table 1(Q3''20)'!F25/32.15074</f>
        <v>77.914225302434716</v>
      </c>
      <c r="H25" s="73">
        <f>'Table 1(Q3''20)'!G25/32.15074</f>
        <v>76.514568560474814</v>
      </c>
      <c r="I25" s="73">
        <f>'Table 1(Q3''20)'!H25/32.15074</f>
        <v>69.82731968222194</v>
      </c>
      <c r="J25" s="73">
        <f>'Table 1(Q3''20)'!I25/32.15074</f>
        <v>65.317428547214789</v>
      </c>
      <c r="K25" s="73">
        <f>'Table 1(Q3''20)'!J25/32.15074</f>
        <v>56.801343301532725</v>
      </c>
      <c r="L25" s="73">
        <f>'Table 1(Q3''20)'!K25/32.15074</f>
        <v>64.443034118242579</v>
      </c>
      <c r="M25" s="74">
        <f>IF(ISERROR(K25/J25),"N/A",IF(J25&lt;0,"N/A",IF(K25&lt;0,"N/A",IF(K25/J25-1&gt;300%,"&gt;±300%",IF(K25/J25-1&lt;-300%,"&gt;±300%",K25/J25-1)))))</f>
        <v>-0.13037998333823264</v>
      </c>
      <c r="N25" s="71">
        <f>IF(ISERROR(L25/K25),"N/A",IF(K25&lt;0,"N/A",IF(L25&lt;0,"N/A",IF(L25/K25-1&gt;300%,"&gt;±300%",IF(L25/K25-1&lt;-300%,"&gt;±300%",L25/K25-1)))))</f>
        <v>0.13453362847676975</v>
      </c>
      <c r="O25" s="76"/>
      <c r="P25" s="73">
        <f>'Table 1(Q3''20)'!O25/32.15074</f>
        <v>23.016577534451773</v>
      </c>
      <c r="Q25" s="73">
        <f>'Table 1(Q3''20)'!P25/32.15074</f>
        <v>21.616920792491868</v>
      </c>
      <c r="R25" s="73">
        <f>'Table 1(Q3''20)'!Q25/32.15074</f>
        <v>22.394507871358481</v>
      </c>
      <c r="S25" s="73">
        <f>'Table 1(Q3''20)'!R25/32.15074</f>
        <v>20.528298882078609</v>
      </c>
      <c r="T25" s="73">
        <f>'Table 1(Q3''20)'!S25/32.15074</f>
        <v>24.416234276411679</v>
      </c>
      <c r="U25" s="73">
        <f>'Table 1(Q3''20)'!T25/32.15074</f>
        <v>20.994851129398576</v>
      </c>
      <c r="V25" s="73">
        <f>'Table 1(Q3''20)'!U25/32.15074</f>
        <v>18.040020229705444</v>
      </c>
      <c r="W25" s="73">
        <f>'Table 1(Q3''20)'!V25/32.15074</f>
        <v>18.662089892798736</v>
      </c>
      <c r="X25" s="73">
        <f>'Table 1(Q3''20)'!W25/32.15074</f>
        <v>19.595194387438671</v>
      </c>
      <c r="Y25" s="73">
        <f>'Table 1(Q3''20)'!X25/32.15074</f>
        <v>21.772438208265193</v>
      </c>
      <c r="Z25" s="73">
        <f>'Table 1(Q3''20)'!Y25/32.15074</f>
        <v>18.973124724345382</v>
      </c>
      <c r="AA25" s="73">
        <f>'Table 1(Q3''20)'!Z25/32.15074</f>
        <v>18.35105506125209</v>
      </c>
      <c r="AB25" s="73">
        <f>'Table 1(Q3''20)'!AA25/32.15074</f>
        <v>18.040020229705444</v>
      </c>
      <c r="AC25" s="73">
        <f>'Table 1(Q3''20)'!AB25/32.15074</f>
        <v>21.150368545171901</v>
      </c>
      <c r="AD25" s="73">
        <f>'Table 1(Q3''20)'!AC25/32.15074</f>
        <v>18.040020229705444</v>
      </c>
      <c r="AE25" s="73">
        <f>'Table 1(Q3''20)'!AD25/32.15074</f>
        <v>17.728985398158798</v>
      </c>
      <c r="AF25" s="73">
        <f>'Table 1(Q3''20)'!AE25/32.15074</f>
        <v>17.106915735065506</v>
      </c>
      <c r="AG25" s="73">
        <f>'Table 1(Q3''20)'!AF25/32.15074</f>
        <v>17.417950566612152</v>
      </c>
      <c r="AH25" s="73">
        <f>'Table 1(Q3''20)'!AG25/32.15074</f>
        <v>16.758555176398524</v>
      </c>
      <c r="AI25" s="73">
        <f>'Table 1(Q3''20)'!AH25/32.15074</f>
        <v>16.644414897087223</v>
      </c>
      <c r="AJ25" s="73">
        <f>'Table 1(Q3''20)'!AI25/32.15074</f>
        <v>16.014235519805126</v>
      </c>
      <c r="AK25" s="73">
        <f>'Table 1(Q3''20)'!AJ25/32.15074</f>
        <v>15.903456085185711</v>
      </c>
      <c r="AL25" s="73">
        <f>'Table 1(Q3''20)'!AK25/32.15074</f>
        <v>12.289943012751872</v>
      </c>
      <c r="AM25" s="73">
        <f>'Table 1(Q3''20)'!AL25/32.15074</f>
        <v>12.228597959257701</v>
      </c>
      <c r="AN25" s="73">
        <f>'Table 1(Q3''20)'!AM25/32.15074</f>
        <v>15.503302451109489</v>
      </c>
      <c r="AO25" s="74">
        <f t="shared" ref="AO25" si="52">IF(ISERROR(AN25/AJ25),"N/A",IF(AJ25&lt;0,"N/A",IF(AN25&lt;0,"N/A",IF(AN25/AJ25-1&gt;300%,"&gt;±300%",IF(AN25/AJ25-1&lt;-300%,"&gt;±300%",AN25/AJ25-1)))))</f>
        <v>-3.1904930339244464E-2</v>
      </c>
      <c r="AP25" s="74">
        <f t="shared" ref="AP25" si="53">IF(ISERROR(AN25/AM25),"N/A",IF(AM25&lt;0,"N/A",IF(AN25&lt;0,"N/A",IF(AN25/AM25-1&gt;300%,"&gt;±300%",IF(AN25/AM25-1&lt;-300%,"&gt;±300%",AN25/AM25-1)))))</f>
        <v>0.26779067418539682</v>
      </c>
      <c r="AQ25" s="92"/>
      <c r="AR25" s="73">
        <f>E25-AS25</f>
        <v>48.67695113705004</v>
      </c>
      <c r="AS25" s="73">
        <f>SUM(P25:Q25)</f>
        <v>44.633498326943638</v>
      </c>
      <c r="AT25" s="73">
        <f>SUM(R25:S25)</f>
        <v>42.922806753437087</v>
      </c>
      <c r="AU25" s="73">
        <f>SUM(T25:U25)</f>
        <v>45.411085405810255</v>
      </c>
      <c r="AV25" s="73">
        <f>SUM(V25:W25)</f>
        <v>36.70211012250418</v>
      </c>
      <c r="AW25" s="73">
        <f>SUM(X25:Y25)</f>
        <v>41.367632595703867</v>
      </c>
      <c r="AX25" s="73">
        <f>SUM(Z25:AA25)</f>
        <v>37.324179785597472</v>
      </c>
      <c r="AY25" s="73">
        <f>SUM(AB25:AC25)</f>
        <v>39.190388774877349</v>
      </c>
      <c r="AZ25" s="73">
        <f>SUM(AD25:AE25)</f>
        <v>35.769005627864246</v>
      </c>
      <c r="BA25" s="73">
        <f>SUM(AF25:AG25)</f>
        <v>34.524866301677662</v>
      </c>
      <c r="BB25" s="73">
        <f>SUM(AH25:AI25)</f>
        <v>33.402970073485747</v>
      </c>
      <c r="BC25" s="73">
        <f>SUM(AJ25:AK25)</f>
        <v>31.917691604990836</v>
      </c>
      <c r="BD25" s="73">
        <f>SUM(AL25:AM25)</f>
        <v>24.518540972009575</v>
      </c>
      <c r="BE25" s="74">
        <f>IF(ISERROR(BD25/BB25),"N/A",IF(BB25&lt;0,"N/A",IF(BD25&lt;0,"N/A",IF(BD25/BB25-1&gt;300%,"&gt;±300%",IF(BD25/BB25-1&lt;-300%,"&gt;±300%",BD25/BB25-1)))))</f>
        <v>-0.26597721944876873</v>
      </c>
      <c r="BF25" s="74">
        <f>IF(ISERROR(BD25/BC25),"N/A",IF(BC25&lt;0,"N/A",IF(BD25&lt;0,"N/A",IF(BD25/BC25-1&gt;300%,"&gt;±300%",IF(BD25/BC25-1&lt;-300%,"&gt;±300%",BD25/BC25-1)))))</f>
        <v>-0.23181972946390295</v>
      </c>
      <c r="BG25" s="78"/>
      <c r="BH25" s="28">
        <f>SUM(AK25:AN25)</f>
        <v>55.925299508304775</v>
      </c>
      <c r="BI25" s="78"/>
    </row>
    <row r="26" spans="1:61" ht="13.5" x14ac:dyDescent="0.35">
      <c r="B26" s="122"/>
      <c r="C26" s="92"/>
      <c r="D26" s="65"/>
      <c r="E26" s="65"/>
      <c r="F26" s="65"/>
      <c r="G26" s="65"/>
      <c r="H26" s="65"/>
      <c r="I26" s="65"/>
      <c r="J26" s="65"/>
      <c r="K26" s="65"/>
      <c r="L26" s="65"/>
      <c r="M26" s="66"/>
      <c r="N26" s="6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66"/>
      <c r="AP26" s="66"/>
      <c r="AQ26" s="92"/>
      <c r="AR26" s="67"/>
      <c r="AS26" s="67"/>
      <c r="AT26" s="67"/>
      <c r="AU26" s="67"/>
      <c r="AV26" s="67"/>
      <c r="AW26" s="67"/>
      <c r="AX26" s="67"/>
      <c r="AY26" s="67"/>
      <c r="AZ26" s="67"/>
      <c r="BA26" s="67"/>
      <c r="BB26" s="67"/>
      <c r="BC26" s="67"/>
      <c r="BD26" s="67"/>
      <c r="BE26" s="76"/>
      <c r="BF26" s="76"/>
      <c r="BG26" s="78"/>
      <c r="BH26" s="7"/>
      <c r="BI26" s="78"/>
    </row>
    <row r="27" spans="1:61" s="75" customFormat="1" ht="13.5" x14ac:dyDescent="0.35">
      <c r="A27" s="23"/>
      <c r="B27" s="122" t="s">
        <v>6</v>
      </c>
      <c r="C27" s="65"/>
      <c r="D27" s="65">
        <f t="shared" ref="D27:I27" si="54">SUM(D28:D33)</f>
        <v>46.344189900450196</v>
      </c>
      <c r="E27" s="65">
        <f t="shared" si="54"/>
        <v>49.143503384370007</v>
      </c>
      <c r="F27" s="65">
        <f t="shared" si="54"/>
        <v>52.875921362929745</v>
      </c>
      <c r="G27" s="65">
        <f t="shared" si="54"/>
        <v>56.14178709416953</v>
      </c>
      <c r="H27" s="65">
        <f t="shared" si="54"/>
        <v>52.875921362929752</v>
      </c>
      <c r="I27" s="65">
        <f t="shared" si="54"/>
        <v>60.340757320049249</v>
      </c>
      <c r="J27" s="65">
        <f>SUM(J28:J33)</f>
        <v>65.692847959877611</v>
      </c>
      <c r="K27" s="65">
        <f t="shared" ref="K27:L27" si="55">SUM(K28:K33)</f>
        <v>63.244197617172574</v>
      </c>
      <c r="L27" s="65">
        <f t="shared" si="55"/>
        <v>70.796148686194172</v>
      </c>
      <c r="M27" s="66">
        <f t="shared" ref="M27:M33" si="56">IF(ISERROR(K27/J27),"N/A",IF(J27&lt;0,"N/A",IF(K27&lt;0,"N/A",IF(K27/J27-1&gt;300%,"&gt;±300%",IF(K27/J27-1&lt;-300%,"&gt;±300%",K27/J27-1)))))</f>
        <v>-3.7274230281515108E-2</v>
      </c>
      <c r="N27" s="66">
        <f t="shared" ref="N27:N33" si="57">IF(ISERROR(L27/K27),"N/A",IF(K27&lt;0,"N/A",IF(L27&lt;0,"N/A",IF(L27/K27-1&gt;300%,"&gt;±300%",IF(L27/K27-1&lt;-300%,"&gt;±300%",L27/K27-1)))))</f>
        <v>0.11940939016626939</v>
      </c>
      <c r="O27" s="76"/>
      <c r="P27" s="65">
        <f>SUM(P28:P33)</f>
        <v>11.974841014545854</v>
      </c>
      <c r="Q27" s="65">
        <f t="shared" ref="Q27:AN27" si="58">SUM(Q28:Q33)</f>
        <v>12.752428093412471</v>
      </c>
      <c r="R27" s="65">
        <f t="shared" si="58"/>
        <v>13.063462924959115</v>
      </c>
      <c r="S27" s="65">
        <f t="shared" si="58"/>
        <v>13.374497756505761</v>
      </c>
      <c r="T27" s="65">
        <f t="shared" si="58"/>
        <v>13.218980340732438</v>
      </c>
      <c r="U27" s="65">
        <f t="shared" si="58"/>
        <v>13.84105000382573</v>
      </c>
      <c r="V27" s="65">
        <f t="shared" si="58"/>
        <v>13.996567419599053</v>
      </c>
      <c r="W27" s="65">
        <f t="shared" si="58"/>
        <v>15.240706745785634</v>
      </c>
      <c r="X27" s="65">
        <f t="shared" si="58"/>
        <v>14.774154498465666</v>
      </c>
      <c r="Y27" s="65">
        <f t="shared" si="58"/>
        <v>13.218980340732436</v>
      </c>
      <c r="Z27" s="65">
        <f t="shared" si="58"/>
        <v>13.685532588052407</v>
      </c>
      <c r="AA27" s="65">
        <f t="shared" si="58"/>
        <v>13.063462924959115</v>
      </c>
      <c r="AB27" s="65">
        <f t="shared" si="58"/>
        <v>13.218980340732436</v>
      </c>
      <c r="AC27" s="65">
        <f t="shared" si="58"/>
        <v>13.530015172279082</v>
      </c>
      <c r="AD27" s="65">
        <f t="shared" si="58"/>
        <v>14.929671914238988</v>
      </c>
      <c r="AE27" s="65">
        <f t="shared" si="58"/>
        <v>14.929671914238988</v>
      </c>
      <c r="AF27" s="65">
        <f t="shared" si="58"/>
        <v>14.774154498465666</v>
      </c>
      <c r="AG27" s="65">
        <f t="shared" si="58"/>
        <v>15.551741577332278</v>
      </c>
      <c r="AH27" s="65">
        <f t="shared" si="58"/>
        <v>17.306462980613613</v>
      </c>
      <c r="AI27" s="65">
        <f t="shared" si="58"/>
        <v>17.737964601522432</v>
      </c>
      <c r="AJ27" s="65">
        <f t="shared" si="58"/>
        <v>17.502679538373243</v>
      </c>
      <c r="AK27" s="65">
        <f t="shared" si="58"/>
        <v>13.133226486924766</v>
      </c>
      <c r="AL27" s="65">
        <f t="shared" si="58"/>
        <v>16.477626009262536</v>
      </c>
      <c r="AM27" s="65">
        <f t="shared" si="58"/>
        <v>10.951352727019719</v>
      </c>
      <c r="AN27" s="65">
        <f t="shared" si="58"/>
        <v>15.837422583816405</v>
      </c>
      <c r="AO27" s="66">
        <f t="shared" ref="AO27:AO33" si="59">IF(ISERROR(AN27/AJ27),"N/A",IF(AJ27&lt;0,"N/A",IF(AN27&lt;0,"N/A",IF(AN27/AJ27-1&gt;300%,"&gt;±300%",IF(AN27/AJ27-1&lt;-300%,"&gt;±300%",AN27/AJ27-1)))))</f>
        <v>-9.5142972303520423E-2</v>
      </c>
      <c r="AP27" s="66">
        <f t="shared" ref="AP27:AP33" si="60">IF(ISERROR(AN27/AM27),"N/A",IF(AM27&lt;0,"N/A",IF(AN27&lt;0,"N/A",IF(AN27/AM27-1&gt;300%,"&gt;±300%",IF(AN27/AM27-1&lt;-300%,"&gt;±300%",AN27/AM27-1)))))</f>
        <v>0.44616130797627696</v>
      </c>
      <c r="AQ27" s="92"/>
      <c r="AR27" s="65">
        <f>SUM(AR28:AR33)</f>
        <v>24.416234276411679</v>
      </c>
      <c r="AS27" s="65">
        <f t="shared" ref="AS27" si="61">SUM(AS28:AS33)</f>
        <v>24.727269107958325</v>
      </c>
      <c r="AT27" s="65">
        <f t="shared" ref="AT27:AT33" si="62">SUM(R27:S27)</f>
        <v>26.437960681464876</v>
      </c>
      <c r="AU27" s="65">
        <f t="shared" ref="AU27:AU33" si="63">SUM(T27:U27)</f>
        <v>27.060030344558168</v>
      </c>
      <c r="AV27" s="65">
        <f t="shared" ref="AV27:AV33" si="64">SUM(V27:W27)</f>
        <v>29.237274165384687</v>
      </c>
      <c r="AW27" s="65">
        <f t="shared" ref="AW27:AW33" si="65">SUM(X27:Y27)</f>
        <v>27.993134839198103</v>
      </c>
      <c r="AX27" s="65">
        <f t="shared" ref="AX27:AX33" si="66">SUM(Z27:AA27)</f>
        <v>26.748995513011522</v>
      </c>
      <c r="AY27" s="65">
        <f t="shared" ref="AY27:AY33" si="67">SUM(AB27:AC27)</f>
        <v>26.748995513011518</v>
      </c>
      <c r="AZ27" s="65">
        <f t="shared" ref="AZ27:AZ33" si="68">SUM(AD27:AE27)</f>
        <v>29.859343828477975</v>
      </c>
      <c r="BA27" s="65">
        <f t="shared" ref="BA27:BA33" si="69">SUM(AF27:AG27)</f>
        <v>30.325896075797942</v>
      </c>
      <c r="BB27" s="65">
        <f t="shared" ref="BB27:BB33" si="70">SUM(AH27:AI27)</f>
        <v>35.044427582136045</v>
      </c>
      <c r="BC27" s="65">
        <f t="shared" ref="BC27:BC33" si="71">SUM(AJ27:AK27)</f>
        <v>30.635906025298009</v>
      </c>
      <c r="BD27" s="65">
        <f t="shared" ref="BD27:BD33" si="72">SUM(AL27:AM27)</f>
        <v>27.428978736282254</v>
      </c>
      <c r="BE27" s="66">
        <f t="shared" ref="BE27:BE33" si="73">IF(ISERROR(BD27/BB27),"N/A",IF(BB27&lt;0,"N/A",IF(BD27&lt;0,"N/A",IF(BD27/BB27-1&gt;300%,"&gt;±300%",IF(BD27/BB27-1&lt;-300%,"&gt;±300%",BD27/BB27-1)))))</f>
        <v>-0.21730841024596381</v>
      </c>
      <c r="BF27" s="66">
        <f t="shared" ref="BF27:BF33" si="74">IF(ISERROR(BD27/BC27),"N/A",IF(BC27&lt;0,"N/A",IF(BD27&lt;0,"N/A",IF(BD27/BC27-1&gt;300%,"&gt;±300%",IF(BD27/BC27-1&lt;-300%,"&gt;±300%",BD27/BC27-1)))))</f>
        <v>-0.10467871543827012</v>
      </c>
      <c r="BG27" s="78"/>
      <c r="BH27" s="65">
        <f t="shared" ref="BH27:BH33" si="75">SUM(AK27:AN27)</f>
        <v>56.399627807023428</v>
      </c>
      <c r="BI27" s="78"/>
    </row>
    <row r="28" spans="1:61" ht="13.5" x14ac:dyDescent="0.35">
      <c r="B28" s="108"/>
      <c r="C28" s="108" t="s">
        <v>12</v>
      </c>
      <c r="D28" s="67">
        <f>'Table 1(Q3''20)'!C28/32.15074</f>
        <v>16.640363487745539</v>
      </c>
      <c r="E28" s="67">
        <f>'Table 1(Q3''20)'!D28/32.15074</f>
        <v>16.795880903518864</v>
      </c>
      <c r="F28" s="67">
        <f>'Table 1(Q3''20)'!E28/32.15074</f>
        <v>15.707258993105603</v>
      </c>
      <c r="G28" s="67">
        <f>'Table 1(Q3''20)'!F28/32.15074</f>
        <v>17.417950566612152</v>
      </c>
      <c r="H28" s="67">
        <f>'Table 1(Q3''20)'!G28/32.15074</f>
        <v>17.573467982385477</v>
      </c>
      <c r="I28" s="67">
        <f>'Table 1(Q3''20)'!H28/32.15074</f>
        <v>17.884502813932123</v>
      </c>
      <c r="J28" s="67">
        <f>'Table 1(Q3''20)'!I28/32.15074</f>
        <v>21.718783790654005</v>
      </c>
      <c r="K28" s="67">
        <f>'Table 1(Q3''20)'!J28/32.15074</f>
        <v>18.262767132471019</v>
      </c>
      <c r="L28" s="67">
        <f>'Table 1(Q3''20)'!K28/32.15074</f>
        <v>21.075524422711347</v>
      </c>
      <c r="M28" s="68">
        <f t="shared" si="56"/>
        <v>-0.15912569927926501</v>
      </c>
      <c r="N28" s="68">
        <f t="shared" si="57"/>
        <v>0.1540159423726799</v>
      </c>
      <c r="O28" s="76"/>
      <c r="P28" s="67">
        <f>'Table 1(Q3''20)'!O28/32.15074</f>
        <v>4.510005057426361</v>
      </c>
      <c r="Q28" s="67">
        <f>'Table 1(Q3''20)'!P28/32.15074</f>
        <v>3.8879353943330699</v>
      </c>
      <c r="R28" s="67">
        <f>'Table 1(Q3''20)'!Q28/32.15074</f>
        <v>4.1989702258797159</v>
      </c>
      <c r="S28" s="67">
        <f>'Table 1(Q3''20)'!R28/32.15074</f>
        <v>4.0434528101063929</v>
      </c>
      <c r="T28" s="67">
        <f>'Table 1(Q3''20)'!S28/32.15074</f>
        <v>3.8879353943330699</v>
      </c>
      <c r="U28" s="67">
        <f>'Table 1(Q3''20)'!T28/32.15074</f>
        <v>3.5769005627864243</v>
      </c>
      <c r="V28" s="67">
        <f>'Table 1(Q3''20)'!U28/32.15074</f>
        <v>4.354487641653038</v>
      </c>
      <c r="W28" s="67">
        <f>'Table 1(Q3''20)'!V28/32.15074</f>
        <v>4.1989702258797159</v>
      </c>
      <c r="X28" s="67">
        <f>'Table 1(Q3''20)'!W28/32.15074</f>
        <v>5.1320747205196522</v>
      </c>
      <c r="Y28" s="67">
        <f>'Table 1(Q3''20)'!X28/32.15074</f>
        <v>4.0434528101063929</v>
      </c>
      <c r="Z28" s="67">
        <f>'Table 1(Q3''20)'!Y28/32.15074</f>
        <v>4.6655224731996841</v>
      </c>
      <c r="AA28" s="67">
        <f>'Table 1(Q3''20)'!Z28/32.15074</f>
        <v>4.1989702258797159</v>
      </c>
      <c r="AB28" s="67">
        <f>'Table 1(Q3''20)'!AA28/32.15074</f>
        <v>4.9765573047463292</v>
      </c>
      <c r="AC28" s="67">
        <f>'Table 1(Q3''20)'!AB28/32.15074</f>
        <v>4.1989702258797159</v>
      </c>
      <c r="AD28" s="67">
        <f>'Table 1(Q3''20)'!AC28/32.15074</f>
        <v>4.510005057426361</v>
      </c>
      <c r="AE28" s="67">
        <f>'Table 1(Q3''20)'!AD28/32.15074</f>
        <v>4.1989702258797159</v>
      </c>
      <c r="AF28" s="67">
        <f>'Table 1(Q3''20)'!AE28/32.15074</f>
        <v>4.8210398889730071</v>
      </c>
      <c r="AG28" s="67">
        <f>'Table 1(Q3''20)'!AF28/32.15074</f>
        <v>4.354487641653038</v>
      </c>
      <c r="AH28" s="67">
        <f>'Table 1(Q3''20)'!AG28/32.15074</f>
        <v>4.3472515339045703</v>
      </c>
      <c r="AI28" s="67">
        <f>'Table 1(Q3''20)'!AH28/32.15074</f>
        <v>6.2776638217459135</v>
      </c>
      <c r="AJ28" s="67">
        <f>'Table 1(Q3''20)'!AI28/32.15074</f>
        <v>5.074959473118561</v>
      </c>
      <c r="AK28" s="67">
        <f>'Table 1(Q3''20)'!AJ28/32.15074</f>
        <v>6.0189089618849581</v>
      </c>
      <c r="AL28" s="67">
        <f>'Table 1(Q3''20)'!AK28/32.15074</f>
        <v>5.5187584628135031</v>
      </c>
      <c r="AM28" s="67">
        <f>'Table 1(Q3''20)'!AL28/32.15074</f>
        <v>3.5466586666759903</v>
      </c>
      <c r="AN28" s="67">
        <f>'Table 1(Q3''20)'!AM28/32.15074</f>
        <v>3.8430988535586206</v>
      </c>
      <c r="AO28" s="68">
        <f t="shared" si="59"/>
        <v>-0.24273309493109363</v>
      </c>
      <c r="AP28" s="68">
        <f t="shared" si="60"/>
        <v>8.3582947992133949E-2</v>
      </c>
      <c r="AQ28" s="92"/>
      <c r="AR28" s="69">
        <f t="shared" ref="AR28:AR33" si="76">E28-AS28</f>
        <v>8.3979404517594318</v>
      </c>
      <c r="AS28" s="69">
        <f t="shared" ref="AS28:AS33" si="77">SUM(P28:Q28)</f>
        <v>8.3979404517594318</v>
      </c>
      <c r="AT28" s="69">
        <f t="shared" si="62"/>
        <v>8.2424230359861088</v>
      </c>
      <c r="AU28" s="69">
        <f t="shared" si="63"/>
        <v>7.4648359571194938</v>
      </c>
      <c r="AV28" s="69">
        <f t="shared" si="64"/>
        <v>8.5534578675327531</v>
      </c>
      <c r="AW28" s="69">
        <f t="shared" si="65"/>
        <v>9.1755275306260451</v>
      </c>
      <c r="AX28" s="69">
        <f t="shared" si="66"/>
        <v>8.8644926990793991</v>
      </c>
      <c r="AY28" s="69">
        <f t="shared" si="67"/>
        <v>9.1755275306260451</v>
      </c>
      <c r="AZ28" s="69">
        <f t="shared" si="68"/>
        <v>8.7089752833060778</v>
      </c>
      <c r="BA28" s="69">
        <f t="shared" si="69"/>
        <v>9.1755275306260451</v>
      </c>
      <c r="BB28" s="69">
        <f t="shared" si="70"/>
        <v>10.624915355650483</v>
      </c>
      <c r="BC28" s="69">
        <f t="shared" si="71"/>
        <v>11.093868435003518</v>
      </c>
      <c r="BD28" s="69">
        <f t="shared" si="72"/>
        <v>9.065417129489493</v>
      </c>
      <c r="BE28" s="68">
        <f t="shared" si="73"/>
        <v>-0.14677747294538457</v>
      </c>
      <c r="BF28" s="68">
        <f t="shared" si="74"/>
        <v>-0.18284436284766359</v>
      </c>
      <c r="BG28" s="78"/>
      <c r="BH28" s="13">
        <f t="shared" si="75"/>
        <v>18.927424944933072</v>
      </c>
      <c r="BI28" s="78"/>
    </row>
    <row r="29" spans="1:61" ht="13.5" x14ac:dyDescent="0.35">
      <c r="B29" s="108"/>
      <c r="C29" s="108" t="s">
        <v>13</v>
      </c>
      <c r="D29" s="67">
        <f>'Table 1(Q3''20)'!C29/32.15074</f>
        <v>1.5551741577332279</v>
      </c>
      <c r="E29" s="67">
        <f>'Table 1(Q3''20)'!D29/32.15074</f>
        <v>1.8662089892798737</v>
      </c>
      <c r="F29" s="67">
        <f>'Table 1(Q3''20)'!E29/32.15074</f>
        <v>6.3762140467062345</v>
      </c>
      <c r="G29" s="67">
        <f>'Table 1(Q3''20)'!F29/32.15074</f>
        <v>6.6872488782528805</v>
      </c>
      <c r="H29" s="67">
        <f>'Table 1(Q3''20)'!G29/32.15074</f>
        <v>3.1103483154664557</v>
      </c>
      <c r="I29" s="67">
        <f>'Table 1(Q3''20)'!H29/32.15074</f>
        <v>7.3093185413461716</v>
      </c>
      <c r="J29" s="67">
        <f>'Table 1(Q3''20)'!I29/32.15074</f>
        <v>6.8063128975976861</v>
      </c>
      <c r="K29" s="67">
        <f>'Table 1(Q3''20)'!J29/32.15074</f>
        <v>3.5804293759264243</v>
      </c>
      <c r="L29" s="67">
        <f>'Table 1(Q3''20)'!K29/32.15074</f>
        <v>4.9017195284084085</v>
      </c>
      <c r="M29" s="68">
        <f t="shared" si="56"/>
        <v>-0.47395463156121576</v>
      </c>
      <c r="N29" s="68">
        <f t="shared" si="57"/>
        <v>0.3690312009408383</v>
      </c>
      <c r="O29" s="76"/>
      <c r="P29" s="69">
        <f>'Table 1(Q3''20)'!O29/32.15074</f>
        <v>0.46655224731996842</v>
      </c>
      <c r="Q29" s="69">
        <f>'Table 1(Q3''20)'!P29/32.15074</f>
        <v>0.46655224731996842</v>
      </c>
      <c r="R29" s="69">
        <f>'Table 1(Q3''20)'!Q29/32.15074</f>
        <v>1.7106915735065507</v>
      </c>
      <c r="S29" s="69">
        <f>'Table 1(Q3''20)'!R29/32.15074</f>
        <v>1.5551741577332279</v>
      </c>
      <c r="T29" s="69">
        <f>'Table 1(Q3''20)'!S29/32.15074</f>
        <v>1.5551741577332279</v>
      </c>
      <c r="U29" s="69">
        <f>'Table 1(Q3''20)'!T29/32.15074</f>
        <v>1.5551741577332279</v>
      </c>
      <c r="V29" s="69">
        <f>'Table 1(Q3''20)'!U29/32.15074</f>
        <v>1.7106915735065507</v>
      </c>
      <c r="W29" s="69">
        <f>'Table 1(Q3''20)'!V29/32.15074</f>
        <v>1.8662089892798737</v>
      </c>
      <c r="X29" s="69">
        <f>'Table 1(Q3''20)'!W29/32.15074</f>
        <v>1.7106915735065507</v>
      </c>
      <c r="Y29" s="69">
        <f>'Table 1(Q3''20)'!X29/32.15074</f>
        <v>1.7106915735065507</v>
      </c>
      <c r="Z29" s="69">
        <f>'Table 1(Q3''20)'!Y29/32.15074</f>
        <v>1.0886219104132595</v>
      </c>
      <c r="AA29" s="69">
        <f>'Table 1(Q3''20)'!Z29/32.15074</f>
        <v>0.46655224731996842</v>
      </c>
      <c r="AB29" s="69">
        <f>'Table 1(Q3''20)'!AA29/32.15074</f>
        <v>0.77758707886661393</v>
      </c>
      <c r="AC29" s="69">
        <f>'Table 1(Q3''20)'!AB29/32.15074</f>
        <v>0.77758707886661393</v>
      </c>
      <c r="AD29" s="69">
        <f>'Table 1(Q3''20)'!AC29/32.15074</f>
        <v>1.7106915735065507</v>
      </c>
      <c r="AE29" s="69">
        <f>'Table 1(Q3''20)'!AD29/32.15074</f>
        <v>1.7106915735065507</v>
      </c>
      <c r="AF29" s="69">
        <f>'Table 1(Q3''20)'!AE29/32.15074</f>
        <v>1.7106915735065507</v>
      </c>
      <c r="AG29" s="69">
        <f>'Table 1(Q3''20)'!AF29/32.15074</f>
        <v>1.7106915735065507</v>
      </c>
      <c r="AH29" s="69">
        <f>'Table 1(Q3''20)'!AG29/32.15074</f>
        <v>1.7015782243994215</v>
      </c>
      <c r="AI29" s="69">
        <f>'Table 1(Q3''20)'!AH29/32.15074</f>
        <v>1.7015782243994215</v>
      </c>
      <c r="AJ29" s="69">
        <f>'Table 1(Q3''20)'!AI29/32.15074</f>
        <v>1.7015782243994215</v>
      </c>
      <c r="AK29" s="69">
        <f>'Table 1(Q3''20)'!AJ29/32.15074</f>
        <v>1.7015782243994215</v>
      </c>
      <c r="AL29" s="69">
        <f>'Table 1(Q3''20)'!AK29/32.15074</f>
        <v>1.0568955779097542</v>
      </c>
      <c r="AM29" s="69">
        <f>'Table 1(Q3''20)'!AL29/32.15074</f>
        <v>0.63593100060159358</v>
      </c>
      <c r="AN29" s="69">
        <f>'Table 1(Q3''20)'!AM29/32.15074</f>
        <v>0.71499295955108977</v>
      </c>
      <c r="AO29" s="68">
        <f t="shared" si="59"/>
        <v>-0.57980600051258335</v>
      </c>
      <c r="AP29" s="68">
        <f t="shared" si="60"/>
        <v>0.12432474415416639</v>
      </c>
      <c r="AQ29" s="92"/>
      <c r="AR29" s="69">
        <f t="shared" si="76"/>
        <v>0.93310449463993683</v>
      </c>
      <c r="AS29" s="69">
        <f t="shared" si="77"/>
        <v>0.93310449463993683</v>
      </c>
      <c r="AT29" s="69">
        <f t="shared" si="62"/>
        <v>3.2658657312397787</v>
      </c>
      <c r="AU29" s="69">
        <f t="shared" si="63"/>
        <v>3.1103483154664557</v>
      </c>
      <c r="AV29" s="69">
        <f t="shared" si="64"/>
        <v>3.5769005627864243</v>
      </c>
      <c r="AW29" s="69">
        <f t="shared" si="65"/>
        <v>3.4213831470131013</v>
      </c>
      <c r="AX29" s="69">
        <f t="shared" si="66"/>
        <v>1.5551741577332279</v>
      </c>
      <c r="AY29" s="69">
        <f t="shared" si="67"/>
        <v>1.5551741577332279</v>
      </c>
      <c r="AZ29" s="69">
        <f t="shared" si="68"/>
        <v>3.4213831470131013</v>
      </c>
      <c r="BA29" s="69">
        <f t="shared" si="69"/>
        <v>3.4213831470131013</v>
      </c>
      <c r="BB29" s="69">
        <f t="shared" si="70"/>
        <v>3.403156448798843</v>
      </c>
      <c r="BC29" s="69">
        <f t="shared" si="71"/>
        <v>3.403156448798843</v>
      </c>
      <c r="BD29" s="69">
        <f t="shared" si="72"/>
        <v>1.6928265785113479</v>
      </c>
      <c r="BE29" s="68">
        <f t="shared" si="73"/>
        <v>-0.50257162608294503</v>
      </c>
      <c r="BF29" s="68">
        <f t="shared" si="74"/>
        <v>-0.50257162608294503</v>
      </c>
      <c r="BG29" s="78"/>
      <c r="BH29" s="13">
        <f t="shared" si="75"/>
        <v>4.1093977624618594</v>
      </c>
      <c r="BI29" s="78"/>
    </row>
    <row r="30" spans="1:61" ht="13.5" x14ac:dyDescent="0.35">
      <c r="B30" s="108"/>
      <c r="C30" s="108" t="s">
        <v>10</v>
      </c>
      <c r="D30" s="69">
        <f>'Table 1(Q3''20)'!C30/32.15074</f>
        <v>6.0651792151595894</v>
      </c>
      <c r="E30" s="69">
        <f>'Table 1(Q3''20)'!D30/32.15074</f>
        <v>6.6872488782528805</v>
      </c>
      <c r="F30" s="69">
        <f>'Table 1(Q3''20)'!E30/32.15074</f>
        <v>6.3762140467062345</v>
      </c>
      <c r="G30" s="69">
        <f>'Table 1(Q3''20)'!F30/32.15074</f>
        <v>6.0651792151595894</v>
      </c>
      <c r="H30" s="69">
        <f>'Table 1(Q3''20)'!G30/32.15074</f>
        <v>6.5317314624795575</v>
      </c>
      <c r="I30" s="69">
        <f>'Table 1(Q3''20)'!H30/32.15074</f>
        <v>6.3762140467062345</v>
      </c>
      <c r="J30" s="69">
        <f>'Table 1(Q3''20)'!I30/32.15074</f>
        <v>4.5077427571396802</v>
      </c>
      <c r="K30" s="67">
        <f>'Table 1(Q3''20)'!J30/32.15074</f>
        <v>4.2221021077943188</v>
      </c>
      <c r="L30" s="67">
        <f>'Table 1(Q3''20)'!K30/32.15074</f>
        <v>4.1882434291836814</v>
      </c>
      <c r="M30" s="68">
        <f t="shared" si="56"/>
        <v>-6.3366670356897248E-2</v>
      </c>
      <c r="N30" s="68">
        <f t="shared" si="57"/>
        <v>-8.0193888603811159E-3</v>
      </c>
      <c r="O30" s="76"/>
      <c r="P30" s="69">
        <f>'Table 1(Q3''20)'!O30/32.15074</f>
        <v>1.7106915735065507</v>
      </c>
      <c r="Q30" s="69">
        <f>'Table 1(Q3''20)'!P30/32.15074</f>
        <v>1.8662089892798737</v>
      </c>
      <c r="R30" s="69">
        <f>'Table 1(Q3''20)'!Q30/32.15074</f>
        <v>1.8662089892798737</v>
      </c>
      <c r="S30" s="69">
        <f>'Table 1(Q3''20)'!R30/32.15074</f>
        <v>1.5551741577332279</v>
      </c>
      <c r="T30" s="69">
        <f>'Table 1(Q3''20)'!S30/32.15074</f>
        <v>1.5551741577332279</v>
      </c>
      <c r="U30" s="69">
        <f>'Table 1(Q3''20)'!T30/32.15074</f>
        <v>1.5551741577332279</v>
      </c>
      <c r="V30" s="69">
        <f>'Table 1(Q3''20)'!U30/32.15074</f>
        <v>1.5551741577332279</v>
      </c>
      <c r="W30" s="69">
        <f>'Table 1(Q3''20)'!V30/32.15074</f>
        <v>1.5551741577332279</v>
      </c>
      <c r="X30" s="69">
        <f>'Table 1(Q3''20)'!W30/32.15074</f>
        <v>1.5551741577332279</v>
      </c>
      <c r="Y30" s="69">
        <f>'Table 1(Q3''20)'!X30/32.15074</f>
        <v>1.5551741577332279</v>
      </c>
      <c r="Z30" s="69">
        <f>'Table 1(Q3''20)'!Y30/32.15074</f>
        <v>1.7106915735065507</v>
      </c>
      <c r="AA30" s="69">
        <f>'Table 1(Q3''20)'!Z30/32.15074</f>
        <v>1.5551741577332279</v>
      </c>
      <c r="AB30" s="69">
        <f>'Table 1(Q3''20)'!AA30/32.15074</f>
        <v>1.5551741577332279</v>
      </c>
      <c r="AC30" s="69">
        <f>'Table 1(Q3''20)'!AB30/32.15074</f>
        <v>2.0217264050531965</v>
      </c>
      <c r="AD30" s="69">
        <f>'Table 1(Q3''20)'!AC30/32.15074</f>
        <v>1.7106915735065507</v>
      </c>
      <c r="AE30" s="69">
        <f>'Table 1(Q3''20)'!AD30/32.15074</f>
        <v>1.5551741577332279</v>
      </c>
      <c r="AF30" s="69">
        <f>'Table 1(Q3''20)'!AE30/32.15074</f>
        <v>1.5551741577332279</v>
      </c>
      <c r="AG30" s="69">
        <f>'Table 1(Q3''20)'!AF30/32.15074</f>
        <v>1.7106915735065507</v>
      </c>
      <c r="AH30" s="69">
        <f>'Table 1(Q3''20)'!AG30/32.15074</f>
        <v>1.0914145279393257</v>
      </c>
      <c r="AI30" s="69">
        <f>'Table 1(Q3''20)'!AH30/32.15074</f>
        <v>1.1116143547551314</v>
      </c>
      <c r="AJ30" s="69">
        <f>'Table 1(Q3''20)'!AI30/32.15074</f>
        <v>1.1672996658863839</v>
      </c>
      <c r="AK30" s="69">
        <f>'Table 1(Q3''20)'!AJ30/32.15074</f>
        <v>1.124899856115287</v>
      </c>
      <c r="AL30" s="69">
        <f>'Table 1(Q3''20)'!AK30/32.15074</f>
        <v>0.99251758062178341</v>
      </c>
      <c r="AM30" s="69">
        <f>'Table 1(Q3''20)'!AL30/32.15074</f>
        <v>0.91716928195120861</v>
      </c>
      <c r="AN30" s="69">
        <f>'Table 1(Q3''20)'!AM30/32.15074</f>
        <v>1.1570091587316498</v>
      </c>
      <c r="AO30" s="68">
        <f t="shared" si="59"/>
        <v>-8.815651589277218E-3</v>
      </c>
      <c r="AP30" s="68">
        <f t="shared" si="60"/>
        <v>0.26150011944381735</v>
      </c>
      <c r="AQ30" s="92"/>
      <c r="AR30" s="69">
        <f t="shared" si="76"/>
        <v>3.1103483154664562</v>
      </c>
      <c r="AS30" s="69">
        <f t="shared" si="77"/>
        <v>3.5769005627864243</v>
      </c>
      <c r="AT30" s="69">
        <f t="shared" si="62"/>
        <v>3.4213831470131018</v>
      </c>
      <c r="AU30" s="69">
        <f t="shared" si="63"/>
        <v>3.1103483154664557</v>
      </c>
      <c r="AV30" s="69">
        <f t="shared" si="64"/>
        <v>3.1103483154664557</v>
      </c>
      <c r="AW30" s="69">
        <f t="shared" si="65"/>
        <v>3.1103483154664557</v>
      </c>
      <c r="AX30" s="69">
        <f t="shared" si="66"/>
        <v>3.2658657312397787</v>
      </c>
      <c r="AY30" s="69">
        <f t="shared" si="67"/>
        <v>3.5769005627864243</v>
      </c>
      <c r="AZ30" s="69">
        <f t="shared" si="68"/>
        <v>3.2658657312397787</v>
      </c>
      <c r="BA30" s="69">
        <f t="shared" si="69"/>
        <v>3.2658657312397787</v>
      </c>
      <c r="BB30" s="69">
        <f t="shared" si="70"/>
        <v>2.2030288826944568</v>
      </c>
      <c r="BC30" s="69">
        <f t="shared" si="71"/>
        <v>2.2921995220016709</v>
      </c>
      <c r="BD30" s="69">
        <f t="shared" si="72"/>
        <v>1.9096868625729919</v>
      </c>
      <c r="BE30" s="68">
        <f t="shared" si="73"/>
        <v>-0.13315396017989889</v>
      </c>
      <c r="BF30" s="68">
        <f t="shared" si="74"/>
        <v>-0.16687581327765422</v>
      </c>
      <c r="BG30" s="78"/>
      <c r="BH30" s="13">
        <f t="shared" si="75"/>
        <v>4.1915958774199282</v>
      </c>
      <c r="BI30" s="78"/>
    </row>
    <row r="31" spans="1:61" ht="13.5" x14ac:dyDescent="0.35">
      <c r="B31" s="108"/>
      <c r="C31" s="108" t="s">
        <v>11</v>
      </c>
      <c r="D31" s="67">
        <f>'Table 1(Q3''20)'!C31/32.15074</f>
        <v>4.510005057426361</v>
      </c>
      <c r="E31" s="67">
        <f>'Table 1(Q3''20)'!D31/32.15074</f>
        <v>5.4431095520662982</v>
      </c>
      <c r="F31" s="67">
        <f>'Table 1(Q3''20)'!E31/32.15074</f>
        <v>6.2206966309329115</v>
      </c>
      <c r="G31" s="67">
        <f>'Table 1(Q3''20)'!F31/32.15074</f>
        <v>6.3762140467062345</v>
      </c>
      <c r="H31" s="67">
        <f>'Table 1(Q3''20)'!G31/32.15074</f>
        <v>5.5986269678396203</v>
      </c>
      <c r="I31" s="67">
        <f>'Table 1(Q3''20)'!H31/32.15074</f>
        <v>7.6203533728928168</v>
      </c>
      <c r="J31" s="67">
        <f>'Table 1(Q3''20)'!I31/32.15074</f>
        <v>6.9636361410643284</v>
      </c>
      <c r="K31" s="67">
        <f>'Table 1(Q3''20)'!J31/32.15074</f>
        <v>14.858853992593241</v>
      </c>
      <c r="L31" s="67">
        <f>'Table 1(Q3''20)'!K31/32.15074</f>
        <v>15.448678673150093</v>
      </c>
      <c r="M31" s="68">
        <f t="shared" si="56"/>
        <v>1.1337780566924049</v>
      </c>
      <c r="N31" s="68">
        <f t="shared" si="57"/>
        <v>3.9695166319748676E-2</v>
      </c>
      <c r="O31" s="76"/>
      <c r="P31" s="69">
        <f>'Table 1(Q3''20)'!O31/32.15074</f>
        <v>1.2441393261865823</v>
      </c>
      <c r="Q31" s="69">
        <f>'Table 1(Q3''20)'!P31/32.15074</f>
        <v>1.5551741577332279</v>
      </c>
      <c r="R31" s="69">
        <f>'Table 1(Q3''20)'!Q31/32.15074</f>
        <v>0.93310449463993683</v>
      </c>
      <c r="S31" s="69">
        <f>'Table 1(Q3''20)'!R31/32.15074</f>
        <v>1.3996567419599051</v>
      </c>
      <c r="T31" s="69">
        <f>'Table 1(Q3''20)'!S31/32.15074</f>
        <v>2.177243820826519</v>
      </c>
      <c r="U31" s="69">
        <f>'Table 1(Q3''20)'!T31/32.15074</f>
        <v>2.177243820826519</v>
      </c>
      <c r="V31" s="69">
        <f>'Table 1(Q3''20)'!U31/32.15074</f>
        <v>1.8662089892798737</v>
      </c>
      <c r="W31" s="69">
        <f>'Table 1(Q3''20)'!V31/32.15074</f>
        <v>2.4882786523731646</v>
      </c>
      <c r="X31" s="69">
        <f>'Table 1(Q3''20)'!W31/32.15074</f>
        <v>1.8662089892798737</v>
      </c>
      <c r="Y31" s="69">
        <f>'Table 1(Q3''20)'!X31/32.15074</f>
        <v>0.15551741577332279</v>
      </c>
      <c r="Z31" s="69">
        <f>'Table 1(Q3''20)'!Y31/32.15074</f>
        <v>1.2441393261865823</v>
      </c>
      <c r="AA31" s="69">
        <f>'Table 1(Q3''20)'!Z31/32.15074</f>
        <v>1.5551741577332279</v>
      </c>
      <c r="AB31" s="69">
        <f>'Table 1(Q3''20)'!AA31/32.15074</f>
        <v>1.3996567419599051</v>
      </c>
      <c r="AC31" s="69">
        <f>'Table 1(Q3''20)'!AB31/32.15074</f>
        <v>1.0886219104132595</v>
      </c>
      <c r="AD31" s="69">
        <f>'Table 1(Q3''20)'!AC31/32.15074</f>
        <v>1.8662089892798737</v>
      </c>
      <c r="AE31" s="69">
        <f>'Table 1(Q3''20)'!AD31/32.15074</f>
        <v>1.8662089892798737</v>
      </c>
      <c r="AF31" s="69">
        <f>'Table 1(Q3''20)'!AE31/32.15074</f>
        <v>2.0217264050531965</v>
      </c>
      <c r="AG31" s="69">
        <f>'Table 1(Q3''20)'!AF31/32.15074</f>
        <v>2.0217264050531965</v>
      </c>
      <c r="AH31" s="69">
        <f>'Table 1(Q3''20)'!AG31/32.15074</f>
        <v>3.7327696752442763</v>
      </c>
      <c r="AI31" s="69">
        <f>'Table 1(Q3''20)'!AH31/32.15074</f>
        <v>2.2178173707272952</v>
      </c>
      <c r="AJ31" s="69">
        <f>'Table 1(Q3''20)'!AI31/32.15074</f>
        <v>3.1628168589250292</v>
      </c>
      <c r="AK31" s="69">
        <f>'Table 1(Q3''20)'!AJ31/32.15074</f>
        <v>-2.1497677638322719</v>
      </c>
      <c r="AL31" s="69">
        <f>'Table 1(Q3''20)'!AK31/32.15074</f>
        <v>3.4188668452508955</v>
      </c>
      <c r="AM31" s="69">
        <f>'Table 1(Q3''20)'!AL31/32.15074</f>
        <v>0.79335957969938931</v>
      </c>
      <c r="AN31" s="69">
        <f>'Table 1(Q3''20)'!AM31/32.15074</f>
        <v>4.2897620385827606</v>
      </c>
      <c r="AO31" s="68">
        <f t="shared" si="59"/>
        <v>0.35631060220184696</v>
      </c>
      <c r="AP31" s="68" t="str">
        <f t="shared" si="60"/>
        <v>&gt;±300%</v>
      </c>
      <c r="AQ31" s="92"/>
      <c r="AR31" s="69">
        <f t="shared" si="76"/>
        <v>2.643796068146488</v>
      </c>
      <c r="AS31" s="69">
        <f t="shared" si="77"/>
        <v>2.7993134839198102</v>
      </c>
      <c r="AT31" s="69">
        <f t="shared" si="62"/>
        <v>2.332761236599842</v>
      </c>
      <c r="AU31" s="69">
        <f t="shared" si="63"/>
        <v>4.354487641653038</v>
      </c>
      <c r="AV31" s="69">
        <f t="shared" si="64"/>
        <v>4.354487641653038</v>
      </c>
      <c r="AW31" s="69">
        <f t="shared" si="65"/>
        <v>2.0217264050531965</v>
      </c>
      <c r="AX31" s="69">
        <f t="shared" si="66"/>
        <v>2.7993134839198102</v>
      </c>
      <c r="AY31" s="69">
        <f t="shared" si="67"/>
        <v>2.4882786523731646</v>
      </c>
      <c r="AZ31" s="69">
        <f t="shared" si="68"/>
        <v>3.7324179785597473</v>
      </c>
      <c r="BA31" s="69">
        <f t="shared" si="69"/>
        <v>4.0434528101063929</v>
      </c>
      <c r="BB31" s="69">
        <f t="shared" si="70"/>
        <v>5.950587045971572</v>
      </c>
      <c r="BC31" s="69">
        <f t="shared" si="71"/>
        <v>1.0130490950927573</v>
      </c>
      <c r="BD31" s="69">
        <f t="shared" si="72"/>
        <v>4.212226424950285</v>
      </c>
      <c r="BE31" s="68">
        <f t="shared" si="73"/>
        <v>-0.29213262617477753</v>
      </c>
      <c r="BF31" s="68" t="str">
        <f t="shared" si="74"/>
        <v>&gt;±300%</v>
      </c>
      <c r="BG31" s="78"/>
      <c r="BH31" s="13">
        <f t="shared" si="75"/>
        <v>6.3522206997007737</v>
      </c>
      <c r="BI31" s="78"/>
    </row>
    <row r="32" spans="1:61" ht="13.5" x14ac:dyDescent="0.35">
      <c r="B32" s="108"/>
      <c r="C32" s="108" t="s">
        <v>58</v>
      </c>
      <c r="D32" s="67">
        <f>'Table 1(Q3''20)'!C32/32.15074</f>
        <v>6.8427662940262026</v>
      </c>
      <c r="E32" s="67">
        <f>'Table 1(Q3''20)'!D32/32.15074</f>
        <v>6.8427662940262026</v>
      </c>
      <c r="F32" s="67">
        <f>'Table 1(Q3''20)'!E32/32.15074</f>
        <v>6.9982837097995256</v>
      </c>
      <c r="G32" s="67">
        <f>'Table 1(Q3''20)'!F32/32.15074</f>
        <v>7.1538011255728486</v>
      </c>
      <c r="H32" s="67">
        <f>'Table 1(Q3''20)'!G32/32.15074</f>
        <v>7.3093185413461716</v>
      </c>
      <c r="I32" s="67">
        <f>'Table 1(Q3''20)'!H32/32.15074</f>
        <v>7.4648359571194947</v>
      </c>
      <c r="J32" s="67">
        <f>'Table 1(Q3''20)'!I32/32.15074</f>
        <v>7.7410348875329182</v>
      </c>
      <c r="K32" s="67">
        <f>'Table 1(Q3''20)'!J32/32.15074</f>
        <v>7.2990335209205508</v>
      </c>
      <c r="L32" s="67">
        <f>'Table 1(Q3''20)'!K32/32.15074</f>
        <v>7.8970451951398992</v>
      </c>
      <c r="M32" s="68">
        <f t="shared" si="56"/>
        <v>-5.7098485284470035E-2</v>
      </c>
      <c r="N32" s="68">
        <f t="shared" si="57"/>
        <v>8.1930254533743696E-2</v>
      </c>
      <c r="O32" s="76"/>
      <c r="P32" s="69">
        <f>'Table 1(Q3''20)'!O32/32.15074</f>
        <v>1.3996567419599051</v>
      </c>
      <c r="Q32" s="69">
        <f>'Table 1(Q3''20)'!P32/32.15074</f>
        <v>2.0217264050531965</v>
      </c>
      <c r="R32" s="69">
        <f>'Table 1(Q3''20)'!Q32/32.15074</f>
        <v>1.5551741577332279</v>
      </c>
      <c r="S32" s="69">
        <f>'Table 1(Q3''20)'!R32/32.15074</f>
        <v>2.0217264050531965</v>
      </c>
      <c r="T32" s="69">
        <f>'Table 1(Q3''20)'!S32/32.15074</f>
        <v>1.3996567419599051</v>
      </c>
      <c r="U32" s="69">
        <f>'Table 1(Q3''20)'!T32/32.15074</f>
        <v>2.0217264050531965</v>
      </c>
      <c r="V32" s="69">
        <f>'Table 1(Q3''20)'!U32/32.15074</f>
        <v>1.5551741577332279</v>
      </c>
      <c r="W32" s="69">
        <f>'Table 1(Q3''20)'!V32/32.15074</f>
        <v>2.177243820826519</v>
      </c>
      <c r="X32" s="69">
        <f>'Table 1(Q3''20)'!W32/32.15074</f>
        <v>1.3996567419599051</v>
      </c>
      <c r="Y32" s="69">
        <f>'Table 1(Q3''20)'!X32/32.15074</f>
        <v>2.332761236599842</v>
      </c>
      <c r="Z32" s="69">
        <f>'Table 1(Q3''20)'!Y32/32.15074</f>
        <v>1.7106915735065507</v>
      </c>
      <c r="AA32" s="69">
        <f>'Table 1(Q3''20)'!Z32/32.15074</f>
        <v>2.177243820826519</v>
      </c>
      <c r="AB32" s="69">
        <f>'Table 1(Q3''20)'!AA32/32.15074</f>
        <v>1.3996567419599051</v>
      </c>
      <c r="AC32" s="69">
        <f>'Table 1(Q3''20)'!AB32/32.15074</f>
        <v>2.177243820826519</v>
      </c>
      <c r="AD32" s="69">
        <f>'Table 1(Q3''20)'!AC32/32.15074</f>
        <v>1.7106915735065507</v>
      </c>
      <c r="AE32" s="69">
        <f>'Table 1(Q3''20)'!AD32/32.15074</f>
        <v>2.177243820826519</v>
      </c>
      <c r="AF32" s="69">
        <f>'Table 1(Q3''20)'!AE32/32.15074</f>
        <v>1.3996567419599051</v>
      </c>
      <c r="AG32" s="69">
        <f>'Table 1(Q3''20)'!AF32/32.15074</f>
        <v>2.177243820826519</v>
      </c>
      <c r="AH32" s="69">
        <f>'Table 1(Q3''20)'!AG32/32.15074</f>
        <v>1.9352587218832296</v>
      </c>
      <c r="AI32" s="69">
        <f>'Table 1(Q3''20)'!AH32/32.15074</f>
        <v>1.9352587218832296</v>
      </c>
      <c r="AJ32" s="69">
        <f>'Table 1(Q3''20)'!AI32/32.15074</f>
        <v>1.9352587218832296</v>
      </c>
      <c r="AK32" s="69">
        <f>'Table 1(Q3''20)'!AJ32/32.15074</f>
        <v>1.9352587218832296</v>
      </c>
      <c r="AL32" s="69">
        <f>'Table 1(Q3''20)'!AK32/32.15074</f>
        <v>1.8247583802301377</v>
      </c>
      <c r="AM32" s="69">
        <f>'Table 1(Q3''20)'!AL32/32.15074</f>
        <v>1.8247583802301377</v>
      </c>
      <c r="AN32" s="69">
        <f>'Table 1(Q3''20)'!AM32/32.15074</f>
        <v>1.8247583802301377</v>
      </c>
      <c r="AO32" s="68">
        <f t="shared" si="59"/>
        <v>-5.7098485284470035E-2</v>
      </c>
      <c r="AP32" s="68">
        <f t="shared" si="60"/>
        <v>0</v>
      </c>
      <c r="AQ32" s="92"/>
      <c r="AR32" s="69">
        <f t="shared" si="76"/>
        <v>3.4213831470131009</v>
      </c>
      <c r="AS32" s="69">
        <f t="shared" si="77"/>
        <v>3.4213831470131018</v>
      </c>
      <c r="AT32" s="69">
        <f t="shared" si="62"/>
        <v>3.5769005627864243</v>
      </c>
      <c r="AU32" s="69">
        <f t="shared" si="63"/>
        <v>3.4213831470131018</v>
      </c>
      <c r="AV32" s="69">
        <f t="shared" si="64"/>
        <v>3.7324179785597469</v>
      </c>
      <c r="AW32" s="69">
        <f t="shared" si="65"/>
        <v>3.7324179785597469</v>
      </c>
      <c r="AX32" s="69">
        <f t="shared" si="66"/>
        <v>3.8879353943330699</v>
      </c>
      <c r="AY32" s="69">
        <f t="shared" si="67"/>
        <v>3.5769005627864239</v>
      </c>
      <c r="AZ32" s="69">
        <f t="shared" si="68"/>
        <v>3.8879353943330699</v>
      </c>
      <c r="BA32" s="69">
        <f t="shared" si="69"/>
        <v>3.5769005627864239</v>
      </c>
      <c r="BB32" s="69">
        <f t="shared" si="70"/>
        <v>3.8705174437664591</v>
      </c>
      <c r="BC32" s="69">
        <f t="shared" si="71"/>
        <v>3.8705174437664591</v>
      </c>
      <c r="BD32" s="69">
        <f t="shared" si="72"/>
        <v>3.6495167604602754</v>
      </c>
      <c r="BE32" s="68">
        <f t="shared" si="73"/>
        <v>-5.7098485284470035E-2</v>
      </c>
      <c r="BF32" s="68">
        <f t="shared" si="74"/>
        <v>-5.7098485284470035E-2</v>
      </c>
      <c r="BG32" s="78"/>
      <c r="BH32" s="13">
        <f t="shared" si="75"/>
        <v>7.4095338625736424</v>
      </c>
      <c r="BI32" s="78"/>
    </row>
    <row r="33" spans="1:85" ht="13.5" x14ac:dyDescent="0.35">
      <c r="B33" s="70"/>
      <c r="C33" s="70" t="s">
        <v>2</v>
      </c>
      <c r="D33" s="70">
        <f>'Table 1(Q3''20)'!C33/32.15074</f>
        <v>10.730701688359273</v>
      </c>
      <c r="E33" s="70">
        <f>'Table 1(Q3''20)'!D33/32.15074</f>
        <v>11.508288767225887</v>
      </c>
      <c r="F33" s="70">
        <f>'Table 1(Q3''20)'!E33/32.15074</f>
        <v>11.197253935679241</v>
      </c>
      <c r="G33" s="70">
        <f>'Table 1(Q3''20)'!F33/32.15074</f>
        <v>12.441393261865823</v>
      </c>
      <c r="H33" s="70">
        <f>'Table 1(Q3''20)'!G33/32.15074</f>
        <v>12.752428093412469</v>
      </c>
      <c r="I33" s="70">
        <f>'Table 1(Q3''20)'!H33/32.15074</f>
        <v>13.685532588052405</v>
      </c>
      <c r="J33" s="70">
        <f>'Table 1(Q3''20)'!I33/32.15074</f>
        <v>17.95533748588899</v>
      </c>
      <c r="K33" s="70">
        <f>'Table 1(Q3''20)'!J33/32.15074</f>
        <v>15.021011487467023</v>
      </c>
      <c r="L33" s="70">
        <f>'Table 1(Q3''20)'!K33/32.15074</f>
        <v>17.28493743760075</v>
      </c>
      <c r="M33" s="71">
        <f t="shared" si="56"/>
        <v>-0.16342360597388039</v>
      </c>
      <c r="N33" s="71">
        <f t="shared" si="57"/>
        <v>0.1507172770637093</v>
      </c>
      <c r="O33" s="76"/>
      <c r="P33" s="70">
        <f>'Table 1(Q3''20)'!O33/32.15074</f>
        <v>2.6437960681464876</v>
      </c>
      <c r="Q33" s="70">
        <f>'Table 1(Q3''20)'!P33/32.15074</f>
        <v>2.9548308996931332</v>
      </c>
      <c r="R33" s="70">
        <f>'Table 1(Q3''20)'!Q33/32.15074</f>
        <v>2.7993134839198102</v>
      </c>
      <c r="S33" s="70">
        <f>'Table 1(Q3''20)'!R33/32.15074</f>
        <v>2.7993134839198102</v>
      </c>
      <c r="T33" s="70">
        <f>'Table 1(Q3''20)'!S33/32.15074</f>
        <v>2.6437960681464876</v>
      </c>
      <c r="U33" s="70">
        <f>'Table 1(Q3''20)'!T33/32.15074</f>
        <v>2.9548308996931332</v>
      </c>
      <c r="V33" s="70">
        <f>'Table 1(Q3''20)'!U33/32.15074</f>
        <v>2.9548308996931332</v>
      </c>
      <c r="W33" s="70">
        <f>'Table 1(Q3''20)'!V33/32.15074</f>
        <v>2.9548308996931332</v>
      </c>
      <c r="X33" s="70">
        <f>'Table 1(Q3''20)'!W33/32.15074</f>
        <v>3.1103483154664557</v>
      </c>
      <c r="Y33" s="70">
        <f>'Table 1(Q3''20)'!X33/32.15074</f>
        <v>3.4213831470131013</v>
      </c>
      <c r="Z33" s="70">
        <f>'Table 1(Q3''20)'!Y33/32.15074</f>
        <v>3.2658657312397787</v>
      </c>
      <c r="AA33" s="70">
        <f>'Table 1(Q3''20)'!Z33/32.15074</f>
        <v>3.1103483154664557</v>
      </c>
      <c r="AB33" s="70">
        <f>'Table 1(Q3''20)'!AA33/32.15074</f>
        <v>3.1103483154664557</v>
      </c>
      <c r="AC33" s="70">
        <f>'Table 1(Q3''20)'!AB33/32.15074</f>
        <v>3.2658657312397787</v>
      </c>
      <c r="AD33" s="70">
        <f>'Table 1(Q3''20)'!AC33/32.15074</f>
        <v>3.4213831470131013</v>
      </c>
      <c r="AE33" s="70">
        <f>'Table 1(Q3''20)'!AD33/32.15074</f>
        <v>3.4213831470131013</v>
      </c>
      <c r="AF33" s="70">
        <f>'Table 1(Q3''20)'!AE33/32.15074</f>
        <v>3.2658657312397787</v>
      </c>
      <c r="AG33" s="70">
        <f>'Table 1(Q3''20)'!AF33/32.15074</f>
        <v>3.5769005627864243</v>
      </c>
      <c r="AH33" s="70">
        <f>'Table 1(Q3''20)'!AG33/32.15074</f>
        <v>4.4981902972427905</v>
      </c>
      <c r="AI33" s="70">
        <f>'Table 1(Q3''20)'!AH33/32.15074</f>
        <v>4.4940321080114378</v>
      </c>
      <c r="AJ33" s="70">
        <f>'Table 1(Q3''20)'!AI33/32.15074</f>
        <v>4.4607665941606189</v>
      </c>
      <c r="AK33" s="70">
        <f>'Table 1(Q3''20)'!AJ33/32.15074</f>
        <v>4.5023484864741432</v>
      </c>
      <c r="AL33" s="70">
        <f>'Table 1(Q3''20)'!AK33/32.15074</f>
        <v>3.6658291624364625</v>
      </c>
      <c r="AM33" s="70">
        <f>'Table 1(Q3''20)'!AL33/32.15074</f>
        <v>3.2334758178613998</v>
      </c>
      <c r="AN33" s="70">
        <f>'Table 1(Q3''20)'!AM33/32.15074</f>
        <v>4.0078011931621464</v>
      </c>
      <c r="AO33" s="71">
        <f t="shared" si="59"/>
        <v>-0.10154429545617305</v>
      </c>
      <c r="AP33" s="71">
        <f t="shared" si="60"/>
        <v>0.23947152195276988</v>
      </c>
      <c r="AQ33" s="92"/>
      <c r="AR33" s="70">
        <f t="shared" si="76"/>
        <v>5.9096617993862655</v>
      </c>
      <c r="AS33" s="70">
        <f t="shared" si="77"/>
        <v>5.5986269678396212</v>
      </c>
      <c r="AT33" s="70">
        <f t="shared" si="62"/>
        <v>5.5986269678396203</v>
      </c>
      <c r="AU33" s="70">
        <f t="shared" si="63"/>
        <v>5.5986269678396212</v>
      </c>
      <c r="AV33" s="70">
        <f t="shared" si="64"/>
        <v>5.9096617993862663</v>
      </c>
      <c r="AW33" s="70">
        <f t="shared" si="65"/>
        <v>6.5317314624795575</v>
      </c>
      <c r="AX33" s="70">
        <f t="shared" si="66"/>
        <v>6.3762140467062345</v>
      </c>
      <c r="AY33" s="70">
        <f t="shared" si="67"/>
        <v>6.3762140467062345</v>
      </c>
      <c r="AZ33" s="70">
        <f t="shared" si="68"/>
        <v>6.8427662940262026</v>
      </c>
      <c r="BA33" s="70">
        <f t="shared" si="69"/>
        <v>6.8427662940262035</v>
      </c>
      <c r="BB33" s="70">
        <f t="shared" si="70"/>
        <v>8.9922224052542283</v>
      </c>
      <c r="BC33" s="70">
        <f t="shared" si="71"/>
        <v>8.9631150806347613</v>
      </c>
      <c r="BD33" s="70">
        <f t="shared" si="72"/>
        <v>6.8993049802978623</v>
      </c>
      <c r="BE33" s="71">
        <f t="shared" si="73"/>
        <v>-0.23274751564568263</v>
      </c>
      <c r="BF33" s="71">
        <f t="shared" si="74"/>
        <v>-0.23025589672455049</v>
      </c>
      <c r="BG33" s="78"/>
      <c r="BH33" s="29">
        <f t="shared" si="75"/>
        <v>15.409454659934152</v>
      </c>
      <c r="BI33" s="78"/>
    </row>
    <row r="34" spans="1:85" ht="13.5" x14ac:dyDescent="0.35">
      <c r="B34" s="72"/>
      <c r="C34" s="72"/>
      <c r="D34" s="72"/>
      <c r="E34" s="72"/>
      <c r="F34" s="72"/>
      <c r="G34" s="72"/>
      <c r="H34" s="72"/>
      <c r="I34" s="72"/>
      <c r="J34" s="72"/>
      <c r="K34" s="72"/>
      <c r="L34" s="72"/>
      <c r="M34" s="72"/>
      <c r="N34" s="230"/>
      <c r="O34" s="76"/>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230"/>
      <c r="AP34" s="230"/>
      <c r="AQ34" s="92"/>
      <c r="AR34" s="72"/>
      <c r="AS34" s="72"/>
      <c r="AT34" s="72"/>
      <c r="AU34" s="72"/>
      <c r="AV34" s="72"/>
      <c r="AW34" s="72"/>
      <c r="AX34" s="72"/>
      <c r="AY34" s="72"/>
      <c r="AZ34" s="72"/>
      <c r="BA34" s="72"/>
      <c r="BB34" s="72"/>
      <c r="BC34" s="72"/>
      <c r="BD34" s="72"/>
      <c r="BE34" s="72"/>
      <c r="BF34" s="72"/>
      <c r="BG34" s="78"/>
      <c r="BH34" s="37"/>
      <c r="BI34" s="78"/>
    </row>
    <row r="35" spans="1:85" s="75" customFormat="1" ht="13.5" x14ac:dyDescent="0.35">
      <c r="A35" s="23"/>
      <c r="B35" s="122" t="s">
        <v>3</v>
      </c>
      <c r="C35" s="65"/>
      <c r="D35" s="65">
        <f>SUM(D36:D38)</f>
        <v>29.081756749611365</v>
      </c>
      <c r="E35" s="65">
        <f t="shared" ref="E35:J35" si="78">SUM(E36:E38)</f>
        <v>4.6655224731996849</v>
      </c>
      <c r="F35" s="65">
        <f t="shared" si="78"/>
        <v>9.4865623621726911</v>
      </c>
      <c r="G35" s="65">
        <f t="shared" si="78"/>
        <v>16.640363487745539</v>
      </c>
      <c r="H35" s="65">
        <f t="shared" si="78"/>
        <v>8.5534578675327531</v>
      </c>
      <c r="I35" s="65">
        <f t="shared" si="78"/>
        <v>0.46655224731996814</v>
      </c>
      <c r="J35" s="65">
        <f t="shared" si="78"/>
        <v>38.982796879539691</v>
      </c>
      <c r="K35" s="65">
        <f>SUM(K36:K38)</f>
        <v>51.609749593439112</v>
      </c>
      <c r="L35" s="65">
        <f>SUM(L36:L38)</f>
        <v>23.176383540023505</v>
      </c>
      <c r="M35" s="66">
        <f t="shared" ref="M35:M38" si="79">IF(ISERROR(K35/J35),"N/A",IF(J35&lt;0,"N/A",IF(K35&lt;0,"N/A",IF(K35/J35-1&gt;300%,"&gt;±300%",IF(K35/J35-1&lt;-300%,"&gt;±300%",K35/J35-1)))))</f>
        <v>0.32391089723289546</v>
      </c>
      <c r="N35" s="66">
        <f t="shared" ref="N35:N38" si="80">IF(ISERROR(L35/K35),"N/A",IF(K35&lt;0,"N/A",IF(L35&lt;0,"N/A",IF(L35/K35-1&gt;300%,"&gt;±300%",IF(L35/K35-1&lt;-300%,"&gt;±300%",L35/K35-1)))))</f>
        <v>-0.55093013001229907</v>
      </c>
      <c r="O35" s="76"/>
      <c r="P35" s="65">
        <f t="shared" ref="P35:AN35" si="81">SUM(P36:P38)</f>
        <v>-5.4431095520662982</v>
      </c>
      <c r="Q35" s="65">
        <f t="shared" si="81"/>
        <v>0</v>
      </c>
      <c r="R35" s="65">
        <f t="shared" si="81"/>
        <v>-0.31103483154664557</v>
      </c>
      <c r="S35" s="65">
        <f t="shared" si="81"/>
        <v>3.5769005627864239</v>
      </c>
      <c r="T35" s="65">
        <f t="shared" si="81"/>
        <v>8.8644926990793991</v>
      </c>
      <c r="U35" s="65">
        <f t="shared" si="81"/>
        <v>-2.9548308996931341</v>
      </c>
      <c r="V35" s="65">
        <f t="shared" si="81"/>
        <v>5.1320747205196522</v>
      </c>
      <c r="W35" s="65">
        <f t="shared" si="81"/>
        <v>2.9548308996931327</v>
      </c>
      <c r="X35" s="65">
        <f t="shared" si="81"/>
        <v>1.5551741577332276</v>
      </c>
      <c r="Y35" s="65">
        <f t="shared" si="81"/>
        <v>6.9982837097995256</v>
      </c>
      <c r="Z35" s="65">
        <f t="shared" si="81"/>
        <v>2.488278652373165</v>
      </c>
      <c r="AA35" s="65">
        <f t="shared" si="81"/>
        <v>3.2658657312397787</v>
      </c>
      <c r="AB35" s="65">
        <f t="shared" si="81"/>
        <v>-0.31103483154664563</v>
      </c>
      <c r="AC35" s="65">
        <f t="shared" si="81"/>
        <v>3.1103483154664557</v>
      </c>
      <c r="AD35" s="65">
        <f t="shared" si="81"/>
        <v>1.8662089892798734</v>
      </c>
      <c r="AE35" s="65">
        <f t="shared" si="81"/>
        <v>-1.7106915735065509</v>
      </c>
      <c r="AF35" s="65">
        <f t="shared" si="81"/>
        <v>2.021726405053196</v>
      </c>
      <c r="AG35" s="65">
        <f t="shared" si="81"/>
        <v>-2.0217264050531965</v>
      </c>
      <c r="AH35" s="65">
        <f t="shared" si="81"/>
        <v>24.703771107228402</v>
      </c>
      <c r="AI35" s="65">
        <f t="shared" si="81"/>
        <v>3.9290583015768505</v>
      </c>
      <c r="AJ35" s="65">
        <f t="shared" si="81"/>
        <v>7.8037820916261458</v>
      </c>
      <c r="AK35" s="65">
        <f t="shared" si="81"/>
        <v>2.5461853791082918</v>
      </c>
      <c r="AL35" s="65">
        <f t="shared" si="81"/>
        <v>2.266761436210734</v>
      </c>
      <c r="AM35" s="65">
        <f t="shared" si="81"/>
        <v>11.839238977692508</v>
      </c>
      <c r="AN35" s="65">
        <f t="shared" si="81"/>
        <v>30.502730357672199</v>
      </c>
      <c r="AO35" s="66">
        <f t="shared" ref="AO35:AO38" si="82">IF(ISERROR(AN35/AJ35),"N/A",IF(AJ35&lt;0,"N/A",IF(AN35&lt;0,"N/A",IF(AN35/AJ35-1&gt;300%,"&gt;±300%",IF(AN35/AJ35-1&lt;-300%,"&gt;±300%",AN35/AJ35-1)))))</f>
        <v>2.9087111863878383</v>
      </c>
      <c r="AP35" s="66">
        <f t="shared" ref="AP35:AP38" si="83">IF(ISERROR(AN35/AM35),"N/A",IF(AM35&lt;0,"N/A",IF(AN35&lt;0,"N/A",IF(AN35/AM35-1&gt;300%,"&gt;±300%",IF(AN35/AM35-1&lt;-300%,"&gt;±300%",AN35/AM35-1)))))</f>
        <v>1.5764097181537968</v>
      </c>
      <c r="AQ35" s="92"/>
      <c r="AR35" s="65">
        <f t="shared" ref="AR35:AS35" si="84">SUM(AR36:AR38)</f>
        <v>10.108632025265981</v>
      </c>
      <c r="AS35" s="65">
        <f t="shared" si="84"/>
        <v>-5.4431095520662982</v>
      </c>
      <c r="AT35" s="65">
        <f>SUM(R35:S35)</f>
        <v>3.2658657312397783</v>
      </c>
      <c r="AU35" s="65">
        <f>SUM(T35:U35)</f>
        <v>5.9096617993862655</v>
      </c>
      <c r="AV35" s="65">
        <f>SUM(V35:W35)</f>
        <v>8.0869056202127858</v>
      </c>
      <c r="AW35" s="65">
        <f>SUM(X35:Y35)</f>
        <v>8.5534578675327531</v>
      </c>
      <c r="AX35" s="65">
        <f>SUM(Z35:AA35)</f>
        <v>5.7541443836129442</v>
      </c>
      <c r="AY35" s="65">
        <f>SUM(AB35:AC35)</f>
        <v>2.7993134839198102</v>
      </c>
      <c r="AZ35" s="65">
        <f>SUM(AD35:AE35)</f>
        <v>0.15551741577332256</v>
      </c>
      <c r="BA35" s="65">
        <f>SUM(AF35:AG35)</f>
        <v>0</v>
      </c>
      <c r="BB35" s="65">
        <f>SUM(AH35:AI35)</f>
        <v>28.632829408805254</v>
      </c>
      <c r="BC35" s="65">
        <f>SUM(AJ35:AK35)</f>
        <v>10.349967470734438</v>
      </c>
      <c r="BD35" s="65">
        <f t="shared" ref="BD35:BD38" si="85">SUM(AL35:AM35)</f>
        <v>14.106000413903242</v>
      </c>
      <c r="BE35" s="66">
        <f>IF(ISERROR(BD35/BB35),"N/A",IF(BB35&lt;0,"N/A",IF(BD35&lt;0,"N/A",IF(BD35/BB35-1&gt;300%,"&gt;±300%",IF(BD35/BB35-1&lt;-300%,"&gt;±300%",BD35/BB35-1)))))</f>
        <v>-0.50734870757951289</v>
      </c>
      <c r="BF35" s="66">
        <f>IF(ISERROR(BD35/BC35),"N/A",IF(BC35&lt;0,"N/A",IF(BD35&lt;0,"N/A",IF(BD35/BC35-1&gt;300%,"&gt;±300%",IF(BD35/BC35-1&lt;-300%,"&gt;±300%",BD35/BC35-1)))))</f>
        <v>0.36290287421572698</v>
      </c>
      <c r="BG35" s="78"/>
      <c r="BH35" s="9">
        <f t="shared" ref="BH35:BH38" si="86">SUM(AK35:AN35)</f>
        <v>47.154916150683732</v>
      </c>
      <c r="BI35" s="78"/>
    </row>
    <row r="36" spans="1:85" ht="13.5" x14ac:dyDescent="0.35">
      <c r="B36" s="108"/>
      <c r="C36" s="108" t="s">
        <v>42</v>
      </c>
      <c r="D36" s="67">
        <f>'Table 1(Q3''20)'!C36/32.15074</f>
        <v>-0.15551741577332279</v>
      </c>
      <c r="E36" s="67">
        <f>'Table 1(Q3''20)'!D36/32.15074</f>
        <v>1.5551741577332279</v>
      </c>
      <c r="F36" s="67">
        <f>'Table 1(Q3''20)'!E36/32.15074</f>
        <v>16.329328656198893</v>
      </c>
      <c r="G36" s="67">
        <f>'Table 1(Q3''20)'!F36/32.15074</f>
        <v>14.307602251145697</v>
      </c>
      <c r="H36" s="67">
        <f>'Table 1(Q3''20)'!G36/32.15074</f>
        <v>6.6872488782528805</v>
      </c>
      <c r="I36" s="67">
        <f>'Table 1(Q3''20)'!H36/32.15074</f>
        <v>8.7089752833060761</v>
      </c>
      <c r="J36" s="67">
        <f>'Table 1(Q3''20)'!I36/32.15074</f>
        <v>8.7886567712141144</v>
      </c>
      <c r="K36" s="67">
        <f>'Table 1(Q3''20)'!J36/32.15074</f>
        <v>19.573161944134615</v>
      </c>
      <c r="L36" s="67">
        <f>'Table 1(Q3''20)'!K36/32.15074</f>
        <v>15.089477919810721</v>
      </c>
      <c r="M36" s="276">
        <f t="shared" si="79"/>
        <v>1.2270936792347471</v>
      </c>
      <c r="N36" s="68">
        <f t="shared" si="80"/>
        <v>-0.22907305611230055</v>
      </c>
      <c r="O36" s="76"/>
      <c r="P36" s="69">
        <f>'Table 1(Q3''20)'!O36/32.15074</f>
        <v>0.46655224731996842</v>
      </c>
      <c r="Q36" s="69">
        <f>'Table 1(Q3''20)'!P36/32.15074</f>
        <v>1.2441393261865823</v>
      </c>
      <c r="R36" s="69">
        <f>'Table 1(Q3''20)'!Q36/32.15074</f>
        <v>1.3996567419599051</v>
      </c>
      <c r="S36" s="69">
        <f>'Table 1(Q3''20)'!R36/32.15074</f>
        <v>2.332761236599842</v>
      </c>
      <c r="T36" s="69">
        <f>'Table 1(Q3''20)'!S36/32.15074</f>
        <v>5.5986269678396203</v>
      </c>
      <c r="U36" s="69">
        <f>'Table 1(Q3''20)'!T36/32.15074</f>
        <v>6.8427662940262026</v>
      </c>
      <c r="V36" s="69">
        <f>'Table 1(Q3''20)'!U36/32.15074</f>
        <v>4.6655224731996841</v>
      </c>
      <c r="W36" s="69">
        <f>'Table 1(Q3''20)'!V36/32.15074</f>
        <v>3.5769005627864243</v>
      </c>
      <c r="X36" s="69">
        <f>'Table 1(Q3''20)'!W36/32.15074</f>
        <v>2.4882786523731646</v>
      </c>
      <c r="Y36" s="69">
        <f>'Table 1(Q3''20)'!X36/32.15074</f>
        <v>3.5769005627864243</v>
      </c>
      <c r="Z36" s="69">
        <f>'Table 1(Q3''20)'!Y36/32.15074</f>
        <v>0.93310449463993683</v>
      </c>
      <c r="AA36" s="69">
        <f>'Table 1(Q3''20)'!Z36/32.15074</f>
        <v>2.332761236599842</v>
      </c>
      <c r="AB36" s="69">
        <f>'Table 1(Q3''20)'!AA36/32.15074</f>
        <v>1.3996567419599051</v>
      </c>
      <c r="AC36" s="69">
        <f>'Table 1(Q3''20)'!AB36/32.15074</f>
        <v>2.0217264050531965</v>
      </c>
      <c r="AD36" s="69">
        <f>'Table 1(Q3''20)'!AC36/32.15074</f>
        <v>2.6437960681464876</v>
      </c>
      <c r="AE36" s="69">
        <f>'Table 1(Q3''20)'!AD36/32.15074</f>
        <v>2.177243820826519</v>
      </c>
      <c r="AF36" s="69">
        <f>'Table 1(Q3''20)'!AE36/32.15074</f>
        <v>2.177243820826519</v>
      </c>
      <c r="AG36" s="69">
        <f>'Table 1(Q3''20)'!AF36/32.15074</f>
        <v>1.5551741577332279</v>
      </c>
      <c r="AH36" s="69">
        <f>'Table 1(Q3''20)'!AG36/32.15074</f>
        <v>3.4520216327765163</v>
      </c>
      <c r="AI36" s="69">
        <f>'Table 1(Q3''20)'!AH36/32.15074</f>
        <v>2.7769096502494177</v>
      </c>
      <c r="AJ36" s="69">
        <f>'Table 1(Q3''20)'!AI36/32.15074</f>
        <v>1.671747345320749</v>
      </c>
      <c r="AK36" s="69">
        <f>'Table 1(Q3''20)'!AJ36/32.15074</f>
        <v>0.88797814286743226</v>
      </c>
      <c r="AL36" s="69">
        <f>'Table 1(Q3''20)'!AK36/32.15074</f>
        <v>9.5324530575163973</v>
      </c>
      <c r="AM36" s="69">
        <f>'Table 1(Q3''20)'!AL36/32.15074</f>
        <v>3.7368954744589171</v>
      </c>
      <c r="AN36" s="69">
        <f>'Table 1(Q3''20)'!AM36/32.15074</f>
        <v>2.983253710455843</v>
      </c>
      <c r="AO36" s="68">
        <f t="shared" si="82"/>
        <v>0.7845123061245014</v>
      </c>
      <c r="AP36" s="68">
        <f t="shared" si="83"/>
        <v>-0.2016759016017694</v>
      </c>
      <c r="AQ36" s="92"/>
      <c r="AR36" s="69">
        <f>E36-AS36</f>
        <v>-0.15551741577332279</v>
      </c>
      <c r="AS36" s="69">
        <f>SUM(P36:Q36)</f>
        <v>1.7106915735065507</v>
      </c>
      <c r="AT36" s="69">
        <f>SUM(R36:S36)</f>
        <v>3.7324179785597469</v>
      </c>
      <c r="AU36" s="69">
        <f>SUM(T36:U36)</f>
        <v>12.441393261865823</v>
      </c>
      <c r="AV36" s="69">
        <f>SUM(V36:W36)</f>
        <v>8.2424230359861088</v>
      </c>
      <c r="AW36" s="69">
        <f>SUM(X36:Y36)</f>
        <v>6.0651792151595885</v>
      </c>
      <c r="AX36" s="69">
        <f>SUM(Z36:AA36)</f>
        <v>3.2658657312397787</v>
      </c>
      <c r="AY36" s="69">
        <f>SUM(AB36:AC36)</f>
        <v>3.4213831470131018</v>
      </c>
      <c r="AZ36" s="69">
        <f>SUM(AD36:AE36)</f>
        <v>4.8210398889730062</v>
      </c>
      <c r="BA36" s="69">
        <f>SUM(AF36:AG36)</f>
        <v>3.7324179785597469</v>
      </c>
      <c r="BB36" s="69">
        <f>SUM(AH36:AI36)</f>
        <v>6.2289312830259345</v>
      </c>
      <c r="BC36" s="69">
        <f>SUM(AJ36:AK36)</f>
        <v>2.5597254881881812</v>
      </c>
      <c r="BD36" s="69">
        <f t="shared" si="85"/>
        <v>13.269348531975314</v>
      </c>
      <c r="BE36" s="68">
        <f>IF(ISERROR(BD36/BB36),"N/A",IF(BB36&lt;0,"N/A",IF(BD36&lt;0,"N/A",IF(BD36/BB36-1&gt;300%,"&gt;±300%",IF(BD36/BB36-1&lt;-300%,"&gt;±300%",BD36/BB36-1)))))</f>
        <v>1.1302769173477278</v>
      </c>
      <c r="BF36" s="68" t="str">
        <f>IF(ISERROR(BD36/BC36),"N/A",IF(BC36&lt;0,"N/A",IF(BD36&lt;0,"N/A",IF(BD36/BC36-1&gt;300%,"&gt;±300%",IF(BD36/BC36-1&lt;-300%,"&gt;±300%",BD36/BC36-1)))))</f>
        <v>&gt;±300%</v>
      </c>
      <c r="BG36" s="78"/>
      <c r="BH36" s="13">
        <f t="shared" si="86"/>
        <v>17.140580385298591</v>
      </c>
      <c r="BI36" s="78"/>
    </row>
    <row r="37" spans="1:85" ht="13.5" x14ac:dyDescent="0.35">
      <c r="B37" s="108"/>
      <c r="C37" s="108" t="s">
        <v>43</v>
      </c>
      <c r="D37" s="67">
        <f>'Table 1(Q3''20)'!C37/32.15074</f>
        <v>28.148652254971427</v>
      </c>
      <c r="E37" s="67">
        <f>'Table 1(Q3''20)'!D37/32.15074</f>
        <v>6.6872488782528805</v>
      </c>
      <c r="F37" s="67">
        <f>'Table 1(Q3''20)'!E37/32.15074</f>
        <v>-7.4648359571194947</v>
      </c>
      <c r="G37" s="67">
        <f>'Table 1(Q3''20)'!F37/32.15074</f>
        <v>-0.31103483154664557</v>
      </c>
      <c r="H37" s="67">
        <f>'Table 1(Q3''20)'!G37/32.15074</f>
        <v>3.2658657312397787</v>
      </c>
      <c r="I37" s="67">
        <f>'Table 1(Q3''20)'!H37/32.15074</f>
        <v>-7.6203533728928168</v>
      </c>
      <c r="J37" s="67">
        <f>'Table 1(Q3''20)'!I37/32.15074</f>
        <v>30.822880419306109</v>
      </c>
      <c r="K37" s="67">
        <f>'Table 1(Q3''20)'!J37/32.15074</f>
        <v>16.484846071972218</v>
      </c>
      <c r="L37" s="67">
        <f>'Table 1(Q3''20)'!K37/32.15074</f>
        <v>7.7758707886661398</v>
      </c>
      <c r="M37" s="167">
        <f t="shared" si="79"/>
        <v>-0.46517503076555988</v>
      </c>
      <c r="N37" s="68">
        <f t="shared" si="80"/>
        <v>-0.52830188679245293</v>
      </c>
      <c r="O37" s="76"/>
      <c r="P37" s="69">
        <f>'Table 1(Q3''20)'!O37/32.15074</f>
        <v>-2.9548308996931332</v>
      </c>
      <c r="Q37" s="69">
        <f>'Table 1(Q3''20)'!P37/32.15074</f>
        <v>-0.93310449463993683</v>
      </c>
      <c r="R37" s="69">
        <f>'Table 1(Q3''20)'!Q37/32.15074</f>
        <v>-1.5551741577332279</v>
      </c>
      <c r="S37" s="69">
        <f>'Table 1(Q3''20)'!R37/32.15074</f>
        <v>1.3996567419599051</v>
      </c>
      <c r="T37" s="69">
        <f>'Table 1(Q3''20)'!S37/32.15074</f>
        <v>3.4213831470131013</v>
      </c>
      <c r="U37" s="69">
        <f>'Table 1(Q3''20)'!T37/32.15074</f>
        <v>-10.730701688359273</v>
      </c>
      <c r="V37" s="69">
        <f>'Table 1(Q3''20)'!U37/32.15074</f>
        <v>-0.77758707886661393</v>
      </c>
      <c r="W37" s="69">
        <f>'Table 1(Q3''20)'!V37/32.15074</f>
        <v>-0.46655224731996842</v>
      </c>
      <c r="X37" s="69">
        <f>'Table 1(Q3''20)'!W37/32.15074</f>
        <v>-2.6437960681464876</v>
      </c>
      <c r="Y37" s="69">
        <f>'Table 1(Q3''20)'!X37/32.15074</f>
        <v>3.5769005627864243</v>
      </c>
      <c r="Z37" s="69">
        <f>'Table 1(Q3''20)'!Y37/32.15074</f>
        <v>1.8662089892798737</v>
      </c>
      <c r="AA37" s="69">
        <f>'Table 1(Q3''20)'!Z37/32.15074</f>
        <v>0.93310449463993683</v>
      </c>
      <c r="AB37" s="69">
        <f>'Table 1(Q3''20)'!AA37/32.15074</f>
        <v>-1.2441393261865823</v>
      </c>
      <c r="AC37" s="69">
        <f>'Table 1(Q3''20)'!AB37/32.15074</f>
        <v>1.7106915735065507</v>
      </c>
      <c r="AD37" s="69">
        <f>'Table 1(Q3''20)'!AC37/32.15074</f>
        <v>-0.46655224731996842</v>
      </c>
      <c r="AE37" s="69">
        <f>'Table 1(Q3''20)'!AD37/32.15074</f>
        <v>-3.8879353943330699</v>
      </c>
      <c r="AF37" s="69">
        <f>'Table 1(Q3''20)'!AE37/32.15074</f>
        <v>0.15551741577332279</v>
      </c>
      <c r="AG37" s="69">
        <f>'Table 1(Q3''20)'!AF37/32.15074</f>
        <v>-3.5769005627864243</v>
      </c>
      <c r="AH37" s="69">
        <f>'Table 1(Q3''20)'!AG37/32.15074</f>
        <v>21.367254367395589</v>
      </c>
      <c r="AI37" s="69">
        <f>'Table 1(Q3''20)'!AH37/32.15074</f>
        <v>1.5524500935281753</v>
      </c>
      <c r="AJ37" s="69">
        <f>'Table 1(Q3''20)'!AI37/32.15074</f>
        <v>6.4324320046132462</v>
      </c>
      <c r="AK37" s="69">
        <f>'Table 1(Q3''20)'!AJ37/32.15074</f>
        <v>1.4707439537690985</v>
      </c>
      <c r="AL37" s="69">
        <f>'Table 1(Q3''20)'!AK37/32.15074</f>
        <v>-6.6298740696580909</v>
      </c>
      <c r="AM37" s="69">
        <f>'Table 1(Q3''20)'!AL37/32.15074</f>
        <v>3.8055491303344553</v>
      </c>
      <c r="AN37" s="69">
        <f>'Table 1(Q3''20)'!AM37/32.15074</f>
        <v>16.896015712276562</v>
      </c>
      <c r="AO37" s="68">
        <f t="shared" si="82"/>
        <v>1.6266916929955864</v>
      </c>
      <c r="AP37" s="68" t="str">
        <f t="shared" si="83"/>
        <v>&gt;±300%</v>
      </c>
      <c r="AQ37" s="92"/>
      <c r="AR37" s="69">
        <f>E37-AS37</f>
        <v>10.57518427258595</v>
      </c>
      <c r="AS37" s="69">
        <f>SUM(P37:Q37)</f>
        <v>-3.8879353943330699</v>
      </c>
      <c r="AT37" s="69">
        <f>SUM(R37:S37)</f>
        <v>-0.15551741577332279</v>
      </c>
      <c r="AU37" s="69">
        <f>SUM(T37:U37)</f>
        <v>-7.3093185413461725</v>
      </c>
      <c r="AV37" s="69">
        <f>SUM(V37:W37)</f>
        <v>-1.2441393261865823</v>
      </c>
      <c r="AW37" s="69">
        <f>SUM(X37:Y37)</f>
        <v>0.93310449463993672</v>
      </c>
      <c r="AX37" s="69">
        <f>SUM(Z37:AA37)</f>
        <v>2.7993134839198106</v>
      </c>
      <c r="AY37" s="69">
        <f>SUM(AB37:AC37)</f>
        <v>0.46655224731996836</v>
      </c>
      <c r="AZ37" s="69">
        <f>SUM(AD37:AE37)</f>
        <v>-4.354487641653038</v>
      </c>
      <c r="BA37" s="69">
        <f>SUM(AF37:AG37)</f>
        <v>-3.4213831470131018</v>
      </c>
      <c r="BB37" s="69">
        <f>SUM(AH37:AI37)</f>
        <v>22.919704460923764</v>
      </c>
      <c r="BC37" s="69">
        <f>SUM(AJ37:AK37)</f>
        <v>7.9031759583823451</v>
      </c>
      <c r="BD37" s="69">
        <f t="shared" si="85"/>
        <v>-2.8243249393236356</v>
      </c>
      <c r="BE37" s="68" t="str">
        <f>IF(ISERROR(BD37/BB37),"N/A",IF(BB37&lt;0,"N/A",IF(BD37&lt;0,"N/A",IF(BD37/BB37-1&gt;300%,"&gt;±300%",IF(BD37/BB37-1&lt;-300%,"&gt;±300%",BD37/BB37-1)))))</f>
        <v>N/A</v>
      </c>
      <c r="BF37" s="68" t="str">
        <f>IF(ISERROR(BD37/BC37),"N/A",IF(BC37&lt;0,"N/A",IF(BD37&lt;0,"N/A",IF(BD37/BC37-1&gt;300%,"&gt;±300%",IF(BD37/BC37-1&lt;-300%,"&gt;±300%",BD37/BC37-1)))))</f>
        <v>N/A</v>
      </c>
      <c r="BG37" s="78"/>
      <c r="BH37" s="13">
        <f t="shared" si="86"/>
        <v>15.542434726722025</v>
      </c>
      <c r="BI37" s="78"/>
    </row>
    <row r="38" spans="1:85" ht="13.5" x14ac:dyDescent="0.35">
      <c r="B38" s="108"/>
      <c r="C38" s="108" t="s">
        <v>37</v>
      </c>
      <c r="D38" s="67">
        <f>'Table 1(Q3''20)'!C38/32.15074</f>
        <v>1.0886219104132595</v>
      </c>
      <c r="E38" s="67">
        <f>'Table 1(Q3''20)'!D38/32.15074</f>
        <v>-3.5769005627864243</v>
      </c>
      <c r="F38" s="67">
        <f>'Table 1(Q3''20)'!E38/32.15074</f>
        <v>0.62206966309329115</v>
      </c>
      <c r="G38" s="67">
        <f>'Table 1(Q3''20)'!F38/32.15074</f>
        <v>2.6437960681464876</v>
      </c>
      <c r="H38" s="67">
        <f>'Table 1(Q3''20)'!G38/32.15074</f>
        <v>-1.3996567419599051</v>
      </c>
      <c r="I38" s="67">
        <f>'Table 1(Q3''20)'!H38/32.15074</f>
        <v>-0.62206966309329115</v>
      </c>
      <c r="J38" s="67">
        <f>'Table 1(Q3''20)'!I38/32.15074</f>
        <v>-0.62874031098053484</v>
      </c>
      <c r="K38" s="67">
        <f>'Table 1(Q3''20)'!J38/32.15074</f>
        <v>15.55174157733228</v>
      </c>
      <c r="L38" s="67">
        <f>'Table 1(Q3''20)'!K38/32.15074</f>
        <v>0.31103483154664557</v>
      </c>
      <c r="M38" s="68" t="str">
        <f t="shared" si="79"/>
        <v>N/A</v>
      </c>
      <c r="N38" s="68">
        <f t="shared" si="80"/>
        <v>-0.98</v>
      </c>
      <c r="O38" s="76"/>
      <c r="P38" s="69">
        <f>'Table 1(Q3''20)'!O38/32.15074</f>
        <v>-2.9548308996931332</v>
      </c>
      <c r="Q38" s="69">
        <f>'Table 1(Q3''20)'!P38/32.15074</f>
        <v>-0.31103483154664557</v>
      </c>
      <c r="R38" s="69">
        <f>'Table 1(Q3''20)'!Q38/32.15074</f>
        <v>-0.15551741577332279</v>
      </c>
      <c r="S38" s="69">
        <f>'Table 1(Q3''20)'!R38/32.15074</f>
        <v>-0.15551741577332279</v>
      </c>
      <c r="T38" s="69">
        <f>'Table 1(Q3''20)'!S38/32.15074</f>
        <v>-0.15551741577332279</v>
      </c>
      <c r="U38" s="69">
        <f>'Table 1(Q3''20)'!T38/32.15074</f>
        <v>0.93310449463993683</v>
      </c>
      <c r="V38" s="69">
        <f>'Table 1(Q3''20)'!U38/32.15074</f>
        <v>1.2441393261865823</v>
      </c>
      <c r="W38" s="69">
        <f>'Table 1(Q3''20)'!V38/32.15074</f>
        <v>-0.15551741577332279</v>
      </c>
      <c r="X38" s="69">
        <f>'Table 1(Q3''20)'!W38/32.15074</f>
        <v>1.7106915735065507</v>
      </c>
      <c r="Y38" s="69">
        <f>'Table 1(Q3''20)'!X38/32.15074</f>
        <v>-0.15551741577332279</v>
      </c>
      <c r="Z38" s="69">
        <f>'Table 1(Q3''20)'!Y38/32.15074</f>
        <v>-0.31103483154664557</v>
      </c>
      <c r="AA38" s="69">
        <f>'Table 1(Q3''20)'!Z38/32.15074</f>
        <v>0</v>
      </c>
      <c r="AB38" s="69">
        <f>'Table 1(Q3''20)'!AA38/32.15074</f>
        <v>-0.46655224731996842</v>
      </c>
      <c r="AC38" s="69">
        <f>'Table 1(Q3''20)'!AB38/32.15074</f>
        <v>-0.62206966309329115</v>
      </c>
      <c r="AD38" s="69">
        <f>'Table 1(Q3''20)'!AC38/32.15074</f>
        <v>-0.31103483154664557</v>
      </c>
      <c r="AE38" s="69">
        <f>'Table 1(Q3''20)'!AD38/32.15074</f>
        <v>0</v>
      </c>
      <c r="AF38" s="69">
        <f>'Table 1(Q3''20)'!AE38/32.15074</f>
        <v>-0.31103483154664557</v>
      </c>
      <c r="AG38" s="69">
        <f>'Table 1(Q3''20)'!AF38/32.15074</f>
        <v>0</v>
      </c>
      <c r="AH38" s="69">
        <f>'Table 1(Q3''20)'!AG38/32.15074</f>
        <v>-0.11550489294370506</v>
      </c>
      <c r="AI38" s="69">
        <f>'Table 1(Q3''20)'!AH38/32.15074</f>
        <v>-0.40030144220074193</v>
      </c>
      <c r="AJ38" s="69">
        <f>'Table 1(Q3''20)'!AI38/32.15074</f>
        <v>-0.30039725830784891</v>
      </c>
      <c r="AK38" s="69">
        <f>'Table 1(Q3''20)'!AJ38/32.15074</f>
        <v>0.18746328247176094</v>
      </c>
      <c r="AL38" s="69">
        <f>'Table 1(Q3''20)'!AK38/32.15074</f>
        <v>-0.63581755164757225</v>
      </c>
      <c r="AM38" s="69">
        <f>'Table 1(Q3''20)'!AL38/32.15074</f>
        <v>4.2967943728991358</v>
      </c>
      <c r="AN38" s="69">
        <f>'Table 1(Q3''20)'!AM38/32.15074</f>
        <v>10.623460934939793</v>
      </c>
      <c r="AO38" s="68" t="str">
        <f t="shared" si="82"/>
        <v>N/A</v>
      </c>
      <c r="AP38" s="68">
        <f t="shared" si="83"/>
        <v>1.4724154830271585</v>
      </c>
      <c r="AQ38" s="92"/>
      <c r="AR38" s="69">
        <f>E38-AS38</f>
        <v>-0.31103483154664557</v>
      </c>
      <c r="AS38" s="69">
        <f>SUM(P38:Q38)</f>
        <v>-3.2658657312397787</v>
      </c>
      <c r="AT38" s="69">
        <f>SUM(R38:S38)</f>
        <v>-0.31103483154664557</v>
      </c>
      <c r="AU38" s="69">
        <f>SUM(T38:U38)</f>
        <v>0.77758707886661405</v>
      </c>
      <c r="AV38" s="69">
        <f>SUM(V38:W38)</f>
        <v>1.0886219104132595</v>
      </c>
      <c r="AW38" s="69">
        <f>SUM(X38:Y38)</f>
        <v>1.5551741577332279</v>
      </c>
      <c r="AX38" s="69">
        <f>SUM(Z38:AA38)</f>
        <v>-0.31103483154664557</v>
      </c>
      <c r="AY38" s="69">
        <f>SUM(AB38:AC38)</f>
        <v>-1.0886219104132595</v>
      </c>
      <c r="AZ38" s="69">
        <f>SUM(AD38:AE38)</f>
        <v>-0.31103483154664557</v>
      </c>
      <c r="BA38" s="69">
        <f>SUM(AF38:AG38)</f>
        <v>-0.31103483154664557</v>
      </c>
      <c r="BB38" s="69">
        <f>SUM(AH38:AI38)</f>
        <v>-0.51580633514444696</v>
      </c>
      <c r="BC38" s="69">
        <f>SUM(AJ38:AK38)</f>
        <v>-0.11293397583608797</v>
      </c>
      <c r="BD38" s="69">
        <f t="shared" si="85"/>
        <v>3.6609768212515634</v>
      </c>
      <c r="BE38" s="68" t="str">
        <f>IF(ISERROR(BD38/BB38),"N/A",IF(BB38&lt;0,"N/A",IF(BD38&lt;0,"N/A",IF(BD38/BB38-1&gt;300%,"&gt;±300%",IF(BD38/BB38-1&lt;-300%,"&gt;±300%",BD38/BB38-1)))))</f>
        <v>N/A</v>
      </c>
      <c r="BF38" s="68" t="str">
        <f>IF(ISERROR(BD38/BC38),"N/A",IF(BC38&lt;0,"N/A",IF(BD38&lt;0,"N/A",IF(BD38/BC38-1&gt;300%,"&gt;±300%",IF(BD38/BC38-1&lt;-300%,"&gt;±300%",BD38/BC38-1)))))</f>
        <v>N/A</v>
      </c>
      <c r="BG38" s="78"/>
      <c r="BH38" s="13">
        <f t="shared" si="86"/>
        <v>14.471901038663116</v>
      </c>
      <c r="BI38" s="78"/>
    </row>
    <row r="39" spans="1:85" ht="13.5" x14ac:dyDescent="0.35">
      <c r="B39" s="122"/>
      <c r="C39" s="92"/>
      <c r="D39" s="65"/>
      <c r="E39" s="65"/>
      <c r="F39" s="65"/>
      <c r="G39" s="65"/>
      <c r="H39" s="65"/>
      <c r="I39" s="65"/>
      <c r="J39" s="65"/>
      <c r="K39" s="65"/>
      <c r="L39" s="65"/>
      <c r="M39" s="76"/>
      <c r="N39" s="232"/>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232"/>
      <c r="AP39" s="232"/>
      <c r="AQ39" s="92"/>
      <c r="AR39" s="92"/>
      <c r="AS39" s="69"/>
      <c r="AT39" s="69"/>
      <c r="AU39" s="69"/>
      <c r="AV39" s="69"/>
      <c r="AW39" s="69"/>
      <c r="AX39" s="69"/>
      <c r="AY39" s="69"/>
      <c r="AZ39" s="69"/>
      <c r="BA39" s="69"/>
      <c r="BB39" s="69"/>
      <c r="BC39" s="69"/>
      <c r="BD39" s="69"/>
      <c r="BE39" s="68"/>
      <c r="BF39" s="68"/>
      <c r="BG39" s="78"/>
      <c r="BH39" s="13"/>
      <c r="BI39" s="78"/>
    </row>
    <row r="40" spans="1:85" ht="13.5" x14ac:dyDescent="0.35">
      <c r="B40" s="128" t="s">
        <v>26</v>
      </c>
      <c r="C40" s="94"/>
      <c r="D40" s="94">
        <f>SUM(D21,D25,D27,D35)</f>
        <v>264.37960681464875</v>
      </c>
      <c r="E40" s="94">
        <f t="shared" ref="E40:K40" si="87">SUM(E21,E25,E27,E35)</f>
        <v>248.05027815844986</v>
      </c>
      <c r="F40" s="94">
        <f t="shared" si="87"/>
        <v>254.89304445247603</v>
      </c>
      <c r="G40" s="94">
        <f t="shared" si="87"/>
        <v>257.38132310484923</v>
      </c>
      <c r="H40" s="94">
        <f t="shared" si="87"/>
        <v>240.7409596171037</v>
      </c>
      <c r="I40" s="94">
        <f t="shared" si="87"/>
        <v>226.2778399501847</v>
      </c>
      <c r="J40" s="94">
        <f t="shared" si="87"/>
        <v>259.71365424915331</v>
      </c>
      <c r="K40" s="94">
        <f t="shared" si="87"/>
        <v>246.95135169582684</v>
      </c>
      <c r="L40" s="94">
        <f t="shared" ref="L40" si="88">SUM(L21,L25,L27,L35)</f>
        <v>251.60416578279484</v>
      </c>
      <c r="M40" s="107">
        <f>IF(ISERROR(K40/J40),"N/A",IF(J40&lt;0,"N/A",IF(K40&lt;0,"N/A",IF(K40/J40-1&gt;300%,"&gt;±300%",IF(K40/J40-1&lt;-300%,"&gt;±300%",K40/J40-1)))))</f>
        <v>-4.9139898286145178E-2</v>
      </c>
      <c r="N40" s="107">
        <f>IF(ISERROR(L40/K40),"N/A",IF(K40&lt;0,"N/A",IF(L40&lt;0,"N/A",IF(L40/K40-1&gt;300%,"&gt;±300%",IF(L40/K40-1&lt;-300%,"&gt;±300%",L40/K40-1)))))</f>
        <v>1.884101485987788E-2</v>
      </c>
      <c r="O40" s="76"/>
      <c r="P40" s="94">
        <f t="shared" ref="P40" si="89">SUM(P21,P25,P27,P35)</f>
        <v>53.342473610249712</v>
      </c>
      <c r="Q40" s="94">
        <f t="shared" ref="Q40:AN40" si="90">SUM(Q21,Q25,Q27,Q35)</f>
        <v>59.71868765695595</v>
      </c>
      <c r="R40" s="94">
        <f t="shared" si="90"/>
        <v>61.584896646235826</v>
      </c>
      <c r="S40" s="94">
        <f t="shared" si="90"/>
        <v>64.073175298608987</v>
      </c>
      <c r="T40" s="94">
        <f t="shared" si="90"/>
        <v>71.538011255728492</v>
      </c>
      <c r="U40" s="94">
        <f t="shared" si="90"/>
        <v>58.007996083449399</v>
      </c>
      <c r="V40" s="94">
        <f t="shared" si="90"/>
        <v>64.384210130155637</v>
      </c>
      <c r="W40" s="94">
        <f t="shared" si="90"/>
        <v>64.850762377475604</v>
      </c>
      <c r="X40" s="94">
        <f t="shared" si="90"/>
        <v>60.49627473582256</v>
      </c>
      <c r="Y40" s="94">
        <f t="shared" si="90"/>
        <v>68.894215187582006</v>
      </c>
      <c r="Z40" s="94">
        <f t="shared" si="90"/>
        <v>61.584896646235833</v>
      </c>
      <c r="AA40" s="94">
        <f t="shared" si="90"/>
        <v>60.651792151595892</v>
      </c>
      <c r="AB40" s="94">
        <f t="shared" si="90"/>
        <v>55.364200015302913</v>
      </c>
      <c r="AC40" s="94">
        <f t="shared" si="90"/>
        <v>63.762140467062338</v>
      </c>
      <c r="AD40" s="94">
        <f t="shared" si="90"/>
        <v>59.563170241182632</v>
      </c>
      <c r="AE40" s="94">
        <f t="shared" si="90"/>
        <v>55.986269678396205</v>
      </c>
      <c r="AF40" s="94">
        <f t="shared" si="90"/>
        <v>55.986269678396205</v>
      </c>
      <c r="AG40" s="94">
        <f t="shared" si="90"/>
        <v>54.897647767982953</v>
      </c>
      <c r="AH40" s="94">
        <f t="shared" si="90"/>
        <v>82.493148734005842</v>
      </c>
      <c r="AI40" s="94">
        <f t="shared" si="90"/>
        <v>61.429134846800103</v>
      </c>
      <c r="AJ40" s="94">
        <f t="shared" si="90"/>
        <v>62.396073605994843</v>
      </c>
      <c r="AK40" s="94">
        <f t="shared" si="90"/>
        <v>53.386015841170732</v>
      </c>
      <c r="AL40" s="94">
        <f t="shared" si="90"/>
        <v>51.227188943084492</v>
      </c>
      <c r="AM40" s="94">
        <f t="shared" si="90"/>
        <v>47.127919073951389</v>
      </c>
      <c r="AN40" s="94">
        <f t="shared" si="90"/>
        <v>82.376637676433944</v>
      </c>
      <c r="AO40" s="107">
        <f t="shared" ref="AO40" si="91">IF(ISERROR(AN40/AJ40),"N/A",IF(AJ40&lt;0,"N/A",IF(AN40&lt;0,"N/A",IF(AN40/AJ40-1&gt;300%,"&gt;±300%",IF(AN40/AJ40-1&lt;-300%,"&gt;±300%",AN40/AJ40-1)))))</f>
        <v>0.32022149657377508</v>
      </c>
      <c r="AP40" s="107">
        <f t="shared" ref="AP40" si="92">IF(ISERROR(AN40/AM40),"N/A",IF(AM40&lt;0,"N/A",IF(AN40&lt;0,"N/A",IF(AN40/AM40-1&gt;300%,"&gt;±300%",IF(AN40/AM40-1&lt;-300%,"&gt;±300%",AN40/AM40-1)))))</f>
        <v>0.74793708899329014</v>
      </c>
      <c r="AQ40" s="92"/>
      <c r="AR40" s="94">
        <f t="shared" ref="AR40:AS40" si="93">SUM(AR21,AR25,AR27,AR35)</f>
        <v>134.98911689124421</v>
      </c>
      <c r="AS40" s="94">
        <f t="shared" si="93"/>
        <v>113.06116126720565</v>
      </c>
      <c r="AT40" s="94">
        <f>SUM(R40:S40)</f>
        <v>125.65807194484481</v>
      </c>
      <c r="AU40" s="94">
        <f>SUM(T40:U40)</f>
        <v>129.54600733917789</v>
      </c>
      <c r="AV40" s="94">
        <f>SUM(V40:W40)</f>
        <v>129.23497250763126</v>
      </c>
      <c r="AW40" s="94">
        <f>SUM(X40:Y40)</f>
        <v>129.39048992340457</v>
      </c>
      <c r="AX40" s="94">
        <f>SUM(Z40:AA40)</f>
        <v>122.23668879783173</v>
      </c>
      <c r="AY40" s="94">
        <f>SUM(AB40:AC40)</f>
        <v>119.12634048236525</v>
      </c>
      <c r="AZ40" s="94">
        <f>SUM(AD40:AE40)</f>
        <v>115.54943991957884</v>
      </c>
      <c r="BA40" s="94">
        <f>SUM(AF40:AG40)</f>
        <v>110.88391744637916</v>
      </c>
      <c r="BB40" s="94">
        <f>SUM(AH40:AI40)</f>
        <v>143.92228358080595</v>
      </c>
      <c r="BC40" s="94">
        <f>SUM(AJ40:AK40)</f>
        <v>115.78208944716557</v>
      </c>
      <c r="BD40" s="94">
        <f>SUM(AL40:AM40)</f>
        <v>98.355108017035889</v>
      </c>
      <c r="BE40" s="107">
        <f>IF(ISERROR(BD40/BB40),"N/A",IF(BB40&lt;0,"N/A",IF(BD40&lt;0,"N/A",IF(BD40/BB40-1&gt;300%,"&gt;±300%",IF(BD40/BB40-1&lt;-300%,"&gt;±300%",BD40/BB40-1)))))</f>
        <v>-0.31660959255267873</v>
      </c>
      <c r="BF40" s="107">
        <f>IF(ISERROR(BD40/BC40),"N/A",IF(BC40&lt;0,"N/A",IF(BD40&lt;0,"N/A",IF(BD40/BC40-1&gt;300%,"&gt;±300%",IF(BD40/BC40-1&lt;-300%,"&gt;±300%",BD40/BC40-1)))))</f>
        <v>-0.15051534752343609</v>
      </c>
      <c r="BG40" s="78"/>
      <c r="BH40" s="34">
        <f>SUM(AK40:AN40)</f>
        <v>234.11776153464055</v>
      </c>
      <c r="BI40" s="78"/>
    </row>
    <row r="41" spans="1:85" ht="13.5" x14ac:dyDescent="0.35">
      <c r="B41" s="130"/>
      <c r="C41" s="133"/>
      <c r="D41" s="134"/>
      <c r="E41" s="134"/>
      <c r="F41" s="134"/>
      <c r="G41" s="134"/>
      <c r="H41" s="133"/>
      <c r="I41" s="133"/>
      <c r="J41" s="133"/>
      <c r="K41" s="133"/>
      <c r="L41" s="133"/>
      <c r="M41" s="134"/>
      <c r="N41" s="66"/>
      <c r="O41" s="76"/>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134"/>
      <c r="AO41" s="66"/>
      <c r="AP41" s="66"/>
      <c r="AQ41" s="92"/>
      <c r="AR41" s="91"/>
      <c r="AS41" s="77"/>
      <c r="AT41" s="77"/>
      <c r="AU41" s="77"/>
      <c r="AV41" s="77"/>
      <c r="AW41" s="77"/>
      <c r="AX41" s="77"/>
      <c r="AY41" s="77"/>
      <c r="AZ41" s="77"/>
      <c r="BB41" s="77"/>
      <c r="BC41" s="77"/>
      <c r="BD41" s="77"/>
      <c r="BE41" s="134"/>
      <c r="BF41" s="134"/>
      <c r="BG41" s="78"/>
      <c r="BI41" s="78"/>
    </row>
    <row r="42" spans="1:85" ht="13.5" x14ac:dyDescent="0.35">
      <c r="B42" s="135" t="s">
        <v>7</v>
      </c>
      <c r="C42" s="136"/>
      <c r="D42" s="137">
        <f>D18-D40</f>
        <v>-20.994851129398569</v>
      </c>
      <c r="E42" s="137">
        <f t="shared" ref="E42:K42" si="94">E18-E40</f>
        <v>-22.550025287131803</v>
      </c>
      <c r="F42" s="137">
        <f t="shared" si="94"/>
        <v>-9.4865623621726627</v>
      </c>
      <c r="G42" s="137">
        <f t="shared" si="94"/>
        <v>-11.663806182999195</v>
      </c>
      <c r="H42" s="137">
        <f t="shared" si="94"/>
        <v>9.6420797779460088</v>
      </c>
      <c r="I42" s="137">
        <f t="shared" si="94"/>
        <v>24.727269107958278</v>
      </c>
      <c r="J42" s="137">
        <f t="shared" si="94"/>
        <v>-2.7541147632794605</v>
      </c>
      <c r="K42" s="137">
        <f t="shared" si="94"/>
        <v>-37.383239639414427</v>
      </c>
      <c r="L42" s="137">
        <f t="shared" ref="L42" si="95">L18-L40</f>
        <v>-6.974415290586137</v>
      </c>
      <c r="M42" s="138" t="str">
        <f>IF(ISERROR(K42/J42),"N/A",IF(J42&lt;0,"N/A",IF(K42&lt;0,"N/A",IF(K42/J42-1&gt;300%,"&gt;±300%",IF(K42/J42-1&lt;-300%,"&gt;±300%",K42/J42-1)))))</f>
        <v>N/A</v>
      </c>
      <c r="N42" s="138" t="str">
        <f>IF(ISERROR(L42/K42),"N/A",IF(K42&lt;0,"N/A",IF(L42&lt;0,"N/A",IF(L42/K42-1&gt;300%,"&gt;±300%",IF(L42/K42-1&lt;-300%,"&gt;±300%",L42/K42-1)))))</f>
        <v>N/A</v>
      </c>
      <c r="O42" s="76"/>
      <c r="P42" s="137">
        <f t="shared" ref="P42" si="96">P18-P40</f>
        <v>7.1538011255728549</v>
      </c>
      <c r="Q42" s="137">
        <f t="shared" ref="Q42:AN42" si="97">Q18-Q40</f>
        <v>-2.1772438208265186</v>
      </c>
      <c r="R42" s="137">
        <f t="shared" si="97"/>
        <v>-3.8879353943330699</v>
      </c>
      <c r="S42" s="137">
        <f t="shared" si="97"/>
        <v>-1.399656741959916</v>
      </c>
      <c r="T42" s="137">
        <f t="shared" si="97"/>
        <v>-6.376214046706238</v>
      </c>
      <c r="U42" s="137">
        <f t="shared" si="97"/>
        <v>2.3327612365998434</v>
      </c>
      <c r="V42" s="137">
        <f t="shared" si="97"/>
        <v>-7.9313882044394646</v>
      </c>
      <c r="W42" s="137">
        <f t="shared" si="97"/>
        <v>3.265865731239785</v>
      </c>
      <c r="X42" s="137">
        <f t="shared" si="97"/>
        <v>2.488278652373161</v>
      </c>
      <c r="Y42" s="137">
        <f t="shared" si="97"/>
        <v>-10.575184272585972</v>
      </c>
      <c r="Z42" s="137">
        <f t="shared" si="97"/>
        <v>-6.0651792151596027</v>
      </c>
      <c r="AA42" s="137">
        <f t="shared" si="97"/>
        <v>4.9765573047463292</v>
      </c>
      <c r="AB42" s="137">
        <f t="shared" si="97"/>
        <v>7.9313882044394646</v>
      </c>
      <c r="AC42" s="137">
        <f t="shared" si="97"/>
        <v>1.8662089892798832</v>
      </c>
      <c r="AD42" s="137">
        <f t="shared" si="97"/>
        <v>-4.9765573047463292</v>
      </c>
      <c r="AE42" s="137">
        <f t="shared" si="97"/>
        <v>10.57518427258595</v>
      </c>
      <c r="AF42" s="137">
        <f t="shared" si="97"/>
        <v>10.419666856812619</v>
      </c>
      <c r="AG42" s="137">
        <f t="shared" si="97"/>
        <v>8.5534578675327424</v>
      </c>
      <c r="AH42" s="137">
        <f t="shared" si="97"/>
        <v>-23.991751534116062</v>
      </c>
      <c r="AI42" s="137">
        <f t="shared" si="97"/>
        <v>5.6609945025240833</v>
      </c>
      <c r="AJ42" s="137">
        <f t="shared" si="97"/>
        <v>1.0811535833879731</v>
      </c>
      <c r="AK42" s="137">
        <f t="shared" si="97"/>
        <v>14.504769906106318</v>
      </c>
      <c r="AL42" s="137">
        <f t="shared" si="97"/>
        <v>3.9977298424977548</v>
      </c>
      <c r="AM42" s="137">
        <f t="shared" si="97"/>
        <v>-3.8661705549351453</v>
      </c>
      <c r="AN42" s="137">
        <f t="shared" si="97"/>
        <v>-22.041409841391214</v>
      </c>
      <c r="AO42" s="138" t="str">
        <f t="shared" ref="AO42" si="98">IF(ISERROR(AN42/AJ42),"N/A",IF(AJ42&lt;0,"N/A",IF(AN42&lt;0,"N/A",IF(AN42/AJ42-1&gt;300%,"&gt;±300%",IF(AN42/AJ42-1&lt;-300%,"&gt;±300%",AN42/AJ42-1)))))</f>
        <v>N/A</v>
      </c>
      <c r="AP42" s="138" t="str">
        <f t="shared" ref="AP42" si="99">IF(ISERROR(AN42/AM42),"N/A",IF(AM42&lt;0,"N/A",IF(AN42&lt;0,"N/A",IF(AN42/AM42-1&gt;300%,"&gt;±300%",IF(AN42/AM42-1&lt;-300%,"&gt;±300%",AN42/AM42-1)))))</f>
        <v>N/A</v>
      </c>
      <c r="AQ42" s="92"/>
      <c r="AR42" s="137">
        <f t="shared" ref="AR42" si="100">AR18-AR40</f>
        <v>-27.526582591878139</v>
      </c>
      <c r="AS42" s="137">
        <f>AS18-AS40</f>
        <v>4.9765573047463505</v>
      </c>
      <c r="AT42" s="137">
        <f>SUM(R42:S42)</f>
        <v>-5.2875921362929859</v>
      </c>
      <c r="AU42" s="137">
        <f>SUM(T42:U42)</f>
        <v>-4.0434528101063947</v>
      </c>
      <c r="AV42" s="137">
        <f>SUM(V42:W42)</f>
        <v>-4.6655224731996796</v>
      </c>
      <c r="AW42" s="137">
        <f>SUM(X42:Y42)</f>
        <v>-8.0869056202128107</v>
      </c>
      <c r="AX42" s="137">
        <f>SUM(Z42:AA42)</f>
        <v>-1.0886219104132735</v>
      </c>
      <c r="AY42" s="137">
        <f>SUM(AB42:AC42)</f>
        <v>9.7975971937193478</v>
      </c>
      <c r="AZ42" s="137">
        <f>SUM(AD42:AE42)</f>
        <v>5.5986269678396212</v>
      </c>
      <c r="BA42" s="137">
        <f>SUM(AF42:AG42)</f>
        <v>18.973124724345361</v>
      </c>
      <c r="BB42" s="137">
        <f t="shared" ref="BB42:BC42" si="101">BB18-BB40</f>
        <v>-18.330757031591986</v>
      </c>
      <c r="BC42" s="137">
        <f t="shared" si="101"/>
        <v>15.585923489494277</v>
      </c>
      <c r="BD42" s="137">
        <f>SUM(AL42:AM42)</f>
        <v>0.13155928756260948</v>
      </c>
      <c r="BE42" s="139" t="str">
        <f>IF(ISERROR(BD42/BB42),"N/A",IF(BB42&lt;0,"N/A",IF(BD42&lt;0,"N/A",IF(BD42/BB42-1&gt;300%,"&gt;±300%",IF(BD42/BB42-1&lt;-300%,"&gt;±300%",BD42/BB42-1)))))</f>
        <v>N/A</v>
      </c>
      <c r="BF42" s="139">
        <f>IF(ISERROR(BD42/BC42),"N/A",IF(BC42&lt;0,"N/A",IF(BD42&lt;0,"N/A",IF(BD42/BC42-1&gt;300%,"&gt;±300%",IF(BD42/BC42-1&lt;-300%,"&gt;±300%",BD42/BC42-1)))))</f>
        <v>-0.99155909576668411</v>
      </c>
      <c r="BG42" s="78"/>
      <c r="BH42" s="43">
        <f>SUM(AK42:AN42)</f>
        <v>-7.4050806477222864</v>
      </c>
      <c r="BI42" s="78"/>
    </row>
    <row r="43" spans="1:85" s="100" customFormat="1" ht="10.15" x14ac:dyDescent="0.3">
      <c r="A43" s="48"/>
      <c r="B43" s="89"/>
      <c r="C43" s="140"/>
      <c r="D43" s="141"/>
      <c r="E43" s="141"/>
      <c r="F43" s="141"/>
      <c r="G43" s="141"/>
      <c r="H43" s="141"/>
      <c r="I43" s="141"/>
      <c r="J43" s="141"/>
      <c r="K43" s="141"/>
      <c r="L43" s="141"/>
      <c r="M43" s="142"/>
      <c r="N43" s="234"/>
      <c r="O43" s="76"/>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234"/>
      <c r="AP43" s="234"/>
      <c r="AQ43" s="124"/>
      <c r="AR43" s="124"/>
      <c r="AS43" s="67"/>
      <c r="AT43" s="67"/>
      <c r="AU43" s="67"/>
      <c r="AV43" s="67"/>
      <c r="AW43" s="67"/>
      <c r="AX43" s="67"/>
      <c r="AY43" s="67"/>
      <c r="AZ43" s="67"/>
      <c r="BA43" s="67"/>
      <c r="BB43" s="67"/>
      <c r="BC43" s="67"/>
      <c r="BD43" s="67"/>
      <c r="BE43" s="142"/>
      <c r="BF43" s="142"/>
      <c r="BG43" s="99"/>
      <c r="BH43" s="7"/>
      <c r="BI43" s="9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row>
    <row r="44" spans="1:85" ht="13.5" x14ac:dyDescent="0.35">
      <c r="B44" s="135" t="s">
        <v>38</v>
      </c>
      <c r="C44" s="137">
        <f>'Table 1(Q3''20)'!B44/32.15074</f>
        <v>128.76842026031127</v>
      </c>
      <c r="D44" s="137">
        <f>'Table 1(Q3''20)'!C44/32.15074</f>
        <v>107.7735691309127</v>
      </c>
      <c r="E44" s="137">
        <f>'Table 1(Q3''20)'!D44/32.15074</f>
        <v>85.223543843780888</v>
      </c>
      <c r="F44" s="137">
        <f>'Table 1(Q3''20)'!E44/32.15074</f>
        <v>75.736981481608197</v>
      </c>
      <c r="G44" s="137">
        <f>'Table 1(Q3''20)'!F44/32.15074</f>
        <v>64.073175298608987</v>
      </c>
      <c r="H44" s="137">
        <f>'Table 1(Q3''20)'!G44/32.15074</f>
        <v>73.71525507655501</v>
      </c>
      <c r="I44" s="137">
        <f>'Table 1(Q3''20)'!H44/32.15074</f>
        <v>98.442524184513331</v>
      </c>
      <c r="J44" s="137">
        <f>'Table 1(Q3''20)'!I44/32.15074</f>
        <v>110.77359875124621</v>
      </c>
      <c r="K44" s="137">
        <f>'Table 1(Q3''20)'!J44/32.15074</f>
        <v>73.390359111831785</v>
      </c>
      <c r="L44" s="137">
        <f>'Table 1(Q3''20)'!K44/32.15074</f>
        <v>66.415943821245619</v>
      </c>
      <c r="M44" s="138">
        <f>IF(ISERROR(K44/J44),"N/A",IF(J44&lt;0,"N/A",IF(K44&lt;0,"N/A",IF(K44/J44-1&gt;300%,"&gt;±300%",IF(K44/J44-1&lt;-300%,"&gt;±300%",K44/J44-1)))))</f>
        <v>-0.33747427239736461</v>
      </c>
      <c r="N44" s="138">
        <f>IF(ISERROR(L44/K44),"N/A",IF(K44&lt;0,"N/A",IF(L44&lt;0,"N/A",IF(L44/K44-1&gt;300%,"&gt;±300%",IF(L44/K44-1&lt;-300%,"&gt;±300%",L44/K44-1)))))</f>
        <v>-9.5031764048988943E-2</v>
      </c>
      <c r="O44" s="76"/>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4"/>
      <c r="AP44" s="144"/>
      <c r="AQ44" s="124"/>
      <c r="AR44" s="145"/>
      <c r="AS44" s="145"/>
      <c r="AT44" s="145"/>
      <c r="AU44" s="145"/>
      <c r="AV44" s="145"/>
      <c r="AW44" s="145"/>
      <c r="AX44" s="145"/>
      <c r="AY44" s="145"/>
      <c r="AZ44" s="145"/>
      <c r="BA44" s="145"/>
      <c r="BB44" s="145"/>
      <c r="BC44" s="145"/>
      <c r="BD44" s="145"/>
      <c r="BE44" s="139"/>
      <c r="BF44" s="139"/>
      <c r="BG44" s="78"/>
      <c r="BH44" s="46"/>
      <c r="BI44" s="78"/>
    </row>
    <row r="45" spans="1:85" s="15" customFormat="1" x14ac:dyDescent="0.4">
      <c r="C45" s="36"/>
      <c r="D45" s="36"/>
      <c r="E45" s="36"/>
      <c r="F45" s="36"/>
      <c r="G45" s="36"/>
      <c r="H45" s="36"/>
      <c r="I45" s="36"/>
      <c r="J45" s="36"/>
      <c r="K45" s="36"/>
      <c r="L45" s="36"/>
      <c r="M45" s="36"/>
      <c r="N45" s="36"/>
      <c r="O45" s="76"/>
      <c r="P45" s="36"/>
      <c r="Y45" s="104"/>
      <c r="Z45" s="104"/>
      <c r="AA45" s="104"/>
      <c r="AB45" s="104"/>
      <c r="AC45" s="104"/>
      <c r="AD45" s="104"/>
      <c r="AE45" s="104"/>
      <c r="AF45" s="104"/>
      <c r="AG45" s="105"/>
      <c r="AH45" s="104"/>
      <c r="AI45" s="104"/>
      <c r="AJ45" s="104"/>
      <c r="AK45" s="104"/>
      <c r="AL45" s="104"/>
      <c r="AM45" s="104"/>
      <c r="AN45" s="104"/>
      <c r="AO45" s="235"/>
      <c r="AP45" s="235"/>
      <c r="AS45" s="40"/>
      <c r="AT45" s="40"/>
      <c r="AU45" s="40"/>
      <c r="AV45" s="40"/>
      <c r="AW45" s="40"/>
      <c r="AX45" s="40"/>
      <c r="AY45" s="40"/>
      <c r="AZ45" s="40"/>
      <c r="BA45" s="77"/>
      <c r="BB45" s="40"/>
      <c r="BC45" s="40"/>
      <c r="BD45" s="40"/>
      <c r="BG45" s="64"/>
      <c r="BH45" s="40"/>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row>
    <row r="46" spans="1:85" s="15" customFormat="1" x14ac:dyDescent="0.4">
      <c r="A46" s="64"/>
      <c r="B46" s="64"/>
      <c r="C46" s="64"/>
      <c r="D46" s="64"/>
      <c r="E46" s="64"/>
      <c r="F46" s="64"/>
      <c r="G46" s="77"/>
      <c r="H46" s="77"/>
      <c r="I46" s="77"/>
      <c r="J46" s="77"/>
      <c r="K46" s="77"/>
      <c r="L46" s="77"/>
      <c r="M46" s="64"/>
      <c r="N46" s="225"/>
      <c r="O46" s="64"/>
      <c r="P46" s="64"/>
      <c r="Q46" s="64"/>
      <c r="R46" s="64"/>
      <c r="S46" s="64"/>
      <c r="T46" s="64"/>
      <c r="U46" s="64"/>
      <c r="V46" s="64"/>
      <c r="W46" s="64"/>
      <c r="X46" s="64"/>
      <c r="Y46" s="105"/>
      <c r="Z46" s="105"/>
      <c r="AA46" s="105"/>
      <c r="AB46" s="105"/>
      <c r="AC46" s="105"/>
      <c r="AD46" s="105"/>
      <c r="AE46" s="105"/>
      <c r="AF46" s="105"/>
      <c r="AG46" s="105"/>
      <c r="AH46" s="105"/>
      <c r="AI46" s="105"/>
      <c r="AJ46" s="105"/>
      <c r="AK46" s="105"/>
      <c r="AL46" s="105"/>
      <c r="AM46" s="105"/>
      <c r="AN46" s="105"/>
      <c r="AO46" s="225"/>
      <c r="AP46" s="225"/>
      <c r="AQ46" s="64"/>
      <c r="AR46" s="64"/>
      <c r="AS46" s="77"/>
      <c r="AT46" s="77"/>
      <c r="AU46" s="77"/>
      <c r="AV46" s="77"/>
      <c r="AW46" s="77"/>
      <c r="AX46" s="77"/>
      <c r="AY46" s="77"/>
      <c r="AZ46" s="77"/>
      <c r="BA46" s="77"/>
      <c r="BB46" s="77"/>
      <c r="BC46" s="77"/>
      <c r="BD46" s="77"/>
      <c r="BE46" s="64"/>
      <c r="BF46" s="64"/>
      <c r="BH46" s="77"/>
    </row>
    <row r="47" spans="1:85" s="15" customFormat="1" x14ac:dyDescent="0.4">
      <c r="A47" s="64"/>
      <c r="B47" s="64"/>
      <c r="C47" s="64"/>
      <c r="D47" s="64"/>
      <c r="E47" s="78"/>
      <c r="F47" s="64"/>
      <c r="G47" s="64"/>
      <c r="H47" s="64"/>
      <c r="I47" s="64"/>
      <c r="J47" s="78"/>
      <c r="K47" s="64"/>
      <c r="L47" s="64"/>
      <c r="M47" s="64"/>
      <c r="N47" s="64"/>
      <c r="O47" s="64"/>
      <c r="P47" s="64"/>
      <c r="Q47" s="78"/>
      <c r="R47" s="78"/>
      <c r="S47" s="78"/>
      <c r="T47" s="78"/>
      <c r="U47" s="78"/>
      <c r="V47" s="78"/>
      <c r="W47" s="78"/>
      <c r="X47" s="78"/>
      <c r="Y47" s="105"/>
      <c r="Z47" s="105"/>
      <c r="AA47" s="105"/>
      <c r="AB47" s="105"/>
      <c r="AC47" s="105"/>
      <c r="AD47" s="105"/>
      <c r="AE47" s="105"/>
      <c r="AF47" s="105"/>
      <c r="AG47" s="105"/>
      <c r="AH47" s="105"/>
      <c r="AI47" s="105"/>
      <c r="AJ47" s="105"/>
      <c r="AK47" s="105"/>
      <c r="AL47" s="105"/>
      <c r="AM47" s="105"/>
      <c r="AN47" s="105"/>
      <c r="AO47" s="225"/>
      <c r="AP47" s="225"/>
      <c r="AQ47" s="64"/>
      <c r="AR47" s="78"/>
      <c r="AS47" s="77"/>
      <c r="AT47" s="77"/>
      <c r="AU47" s="77"/>
      <c r="AV47" s="77"/>
      <c r="AW47" s="77"/>
      <c r="AX47" s="77"/>
      <c r="AY47" s="77"/>
      <c r="AZ47" s="77"/>
      <c r="BA47" s="77"/>
      <c r="BB47" s="77"/>
      <c r="BC47" s="77"/>
      <c r="BD47" s="77"/>
      <c r="BE47" s="78"/>
      <c r="BF47" s="78"/>
      <c r="BH47" s="77"/>
    </row>
    <row r="48" spans="1:85" s="15" customFormat="1" x14ac:dyDescent="0.4">
      <c r="A48" s="64"/>
      <c r="B48" s="64"/>
      <c r="C48" s="64"/>
      <c r="D48" s="64"/>
      <c r="E48" s="78"/>
      <c r="F48" s="64"/>
      <c r="G48" s="64"/>
      <c r="H48" s="64"/>
      <c r="I48" s="64"/>
      <c r="J48" s="64"/>
      <c r="K48" s="64"/>
      <c r="L48" s="64"/>
      <c r="M48" s="64"/>
      <c r="N48" s="64"/>
      <c r="O48" s="78"/>
      <c r="P48" s="64"/>
      <c r="Q48" s="64"/>
      <c r="R48" s="64"/>
      <c r="S48" s="64"/>
      <c r="T48" s="64"/>
      <c r="U48" s="64"/>
      <c r="V48" s="64"/>
      <c r="W48" s="64"/>
      <c r="X48" s="64"/>
      <c r="Y48" s="105"/>
      <c r="Z48" s="105"/>
      <c r="AA48" s="105"/>
      <c r="AB48" s="105"/>
      <c r="AC48" s="105"/>
      <c r="AD48" s="105"/>
      <c r="AE48" s="105"/>
      <c r="AF48" s="105"/>
      <c r="AG48" s="105"/>
      <c r="AH48" s="105"/>
      <c r="AI48" s="105"/>
      <c r="AJ48" s="105"/>
      <c r="AK48" s="105"/>
      <c r="AL48" s="105"/>
      <c r="AM48" s="105"/>
      <c r="AN48" s="105"/>
      <c r="AO48" s="225"/>
      <c r="AP48" s="225"/>
      <c r="AQ48" s="64"/>
      <c r="AR48" s="64"/>
      <c r="AS48" s="77"/>
      <c r="AT48" s="77"/>
      <c r="AU48" s="77"/>
      <c r="AV48" s="77"/>
      <c r="AW48" s="77"/>
      <c r="AX48" s="77"/>
      <c r="AY48" s="77"/>
      <c r="AZ48" s="77"/>
      <c r="BA48" s="77"/>
      <c r="BB48" s="77"/>
      <c r="BC48" s="77"/>
      <c r="BD48" s="77"/>
      <c r="BE48" s="64"/>
      <c r="BF48" s="64"/>
      <c r="BH48" s="77"/>
    </row>
    <row r="49" spans="1:60" s="15" customFormat="1" x14ac:dyDescent="0.4">
      <c r="A49" s="64"/>
      <c r="B49" s="64"/>
      <c r="C49" s="64"/>
      <c r="D49" s="64"/>
      <c r="E49" s="64"/>
      <c r="F49" s="64"/>
      <c r="G49" s="64"/>
      <c r="H49" s="64"/>
      <c r="I49" s="64"/>
      <c r="J49" s="64"/>
      <c r="K49" s="64"/>
      <c r="L49" s="64"/>
      <c r="M49" s="64"/>
      <c r="N49" s="64"/>
      <c r="O49" s="64"/>
      <c r="P49" s="64"/>
      <c r="Q49" s="64"/>
      <c r="R49" s="64"/>
      <c r="S49" s="64"/>
      <c r="T49" s="64"/>
      <c r="U49" s="64"/>
      <c r="V49" s="64"/>
      <c r="W49" s="64"/>
      <c r="X49" s="64"/>
      <c r="Y49" s="105"/>
      <c r="Z49" s="105"/>
      <c r="AA49" s="105"/>
      <c r="AB49" s="105"/>
      <c r="AC49" s="105"/>
      <c r="AD49" s="105"/>
      <c r="AE49" s="105"/>
      <c r="AF49" s="105"/>
      <c r="AG49" s="105"/>
      <c r="AH49" s="105"/>
      <c r="AI49" s="105"/>
      <c r="AJ49" s="105"/>
      <c r="AK49" s="105"/>
      <c r="AL49" s="105"/>
      <c r="AM49" s="105"/>
      <c r="AN49" s="105"/>
      <c r="AO49" s="225"/>
      <c r="AP49" s="225"/>
      <c r="AQ49" s="64"/>
      <c r="AR49" s="64"/>
      <c r="AS49" s="77"/>
      <c r="AT49" s="77"/>
      <c r="AU49" s="77"/>
      <c r="AV49" s="77"/>
      <c r="AW49" s="77"/>
      <c r="AX49" s="77"/>
      <c r="AY49" s="77"/>
      <c r="AZ49" s="77"/>
      <c r="BA49" s="77"/>
      <c r="BB49" s="77"/>
      <c r="BC49" s="77"/>
      <c r="BD49" s="77"/>
      <c r="BE49" s="64"/>
      <c r="BF49" s="64"/>
      <c r="BH49" s="77"/>
    </row>
    <row r="50" spans="1:60" s="15" customFormat="1" x14ac:dyDescent="0.4">
      <c r="A50" s="64"/>
      <c r="B50" s="64"/>
      <c r="C50" s="64"/>
      <c r="D50" s="64"/>
      <c r="E50" s="64"/>
      <c r="F50" s="64"/>
      <c r="G50" s="64"/>
      <c r="H50" s="64"/>
      <c r="I50" s="64"/>
      <c r="J50" s="64"/>
      <c r="K50" s="64"/>
      <c r="L50" s="64"/>
      <c r="M50" s="64"/>
      <c r="N50" s="64"/>
      <c r="O50" s="64"/>
      <c r="P50" s="64"/>
      <c r="Q50" s="64"/>
      <c r="R50" s="64"/>
      <c r="S50" s="64"/>
      <c r="T50" s="64"/>
      <c r="U50" s="64"/>
      <c r="V50" s="64"/>
      <c r="W50" s="64"/>
      <c r="X50" s="64"/>
      <c r="Y50" s="105"/>
      <c r="Z50" s="105"/>
      <c r="AA50" s="105"/>
      <c r="AB50" s="105"/>
      <c r="AC50" s="105"/>
      <c r="AD50" s="105"/>
      <c r="AE50" s="105"/>
      <c r="AF50" s="105"/>
      <c r="AG50" s="105"/>
      <c r="AH50" s="105"/>
      <c r="AI50" s="105"/>
      <c r="AJ50" s="105"/>
      <c r="AK50" s="105"/>
      <c r="AL50" s="105"/>
      <c r="AM50" s="105"/>
      <c r="AN50" s="105"/>
      <c r="AO50" s="225"/>
      <c r="AP50" s="225"/>
      <c r="AQ50" s="64"/>
      <c r="AR50" s="64"/>
      <c r="AS50" s="77"/>
      <c r="AT50" s="77"/>
      <c r="AU50" s="77"/>
      <c r="AV50" s="77"/>
      <c r="AW50" s="77"/>
      <c r="AX50" s="77"/>
      <c r="AY50" s="77"/>
      <c r="AZ50" s="77"/>
      <c r="BA50" s="77"/>
      <c r="BB50" s="77"/>
      <c r="BC50" s="77"/>
      <c r="BD50" s="77"/>
      <c r="BE50" s="64"/>
      <c r="BF50" s="64"/>
      <c r="BH50" s="77"/>
    </row>
    <row r="51" spans="1:60" s="15" customFormat="1" x14ac:dyDescent="0.4">
      <c r="A51" s="64"/>
      <c r="B51" s="64"/>
      <c r="C51" s="64"/>
      <c r="D51" s="64"/>
      <c r="E51" s="64"/>
      <c r="F51" s="64"/>
      <c r="G51" s="64"/>
      <c r="H51" s="64"/>
      <c r="I51" s="64"/>
      <c r="J51" s="64"/>
      <c r="K51" s="64"/>
      <c r="L51" s="64"/>
      <c r="M51" s="64"/>
      <c r="N51" s="64"/>
      <c r="O51" s="64"/>
      <c r="P51" s="64"/>
      <c r="Q51" s="64"/>
      <c r="R51" s="64"/>
      <c r="S51" s="64"/>
      <c r="T51" s="64"/>
      <c r="U51" s="64"/>
      <c r="V51" s="64"/>
      <c r="W51" s="64"/>
      <c r="X51" s="64"/>
      <c r="Y51" s="105"/>
      <c r="Z51" s="105"/>
      <c r="AA51" s="105"/>
      <c r="AB51" s="105"/>
      <c r="AC51" s="105"/>
      <c r="AD51" s="105"/>
      <c r="AE51" s="105"/>
      <c r="AF51" s="105"/>
      <c r="AG51" s="105"/>
      <c r="AH51" s="105"/>
      <c r="AI51" s="105"/>
      <c r="AJ51" s="105"/>
      <c r="AK51" s="105"/>
      <c r="AL51" s="105"/>
      <c r="AM51" s="105"/>
      <c r="AN51" s="105"/>
      <c r="AO51" s="225"/>
      <c r="AP51" s="225"/>
      <c r="AQ51" s="64"/>
      <c r="AR51" s="64"/>
      <c r="AS51" s="77"/>
      <c r="AT51" s="77"/>
      <c r="AU51" s="77"/>
      <c r="AV51" s="77"/>
      <c r="AW51" s="77"/>
      <c r="AX51" s="77"/>
      <c r="AY51" s="77"/>
      <c r="AZ51" s="77"/>
      <c r="BA51" s="77"/>
      <c r="BB51" s="77"/>
      <c r="BC51" s="77"/>
      <c r="BD51" s="77"/>
      <c r="BE51" s="64"/>
      <c r="BF51" s="64"/>
      <c r="BH51" s="77"/>
    </row>
    <row r="52" spans="1:60" s="15" customFormat="1" x14ac:dyDescent="0.4">
      <c r="A52" s="64"/>
      <c r="B52" s="64"/>
      <c r="C52" s="64"/>
      <c r="D52" s="64"/>
      <c r="E52" s="64"/>
      <c r="F52" s="64"/>
      <c r="G52" s="64"/>
      <c r="H52" s="64"/>
      <c r="I52" s="64"/>
      <c r="J52" s="64"/>
      <c r="K52" s="64"/>
      <c r="L52" s="64"/>
      <c r="M52" s="64"/>
      <c r="N52" s="64"/>
      <c r="O52" s="64"/>
      <c r="P52" s="64"/>
      <c r="Q52" s="64"/>
      <c r="R52" s="64"/>
      <c r="S52" s="64"/>
      <c r="T52" s="64"/>
      <c r="U52" s="64"/>
      <c r="V52" s="64"/>
      <c r="W52" s="64"/>
      <c r="X52" s="64"/>
      <c r="Y52" s="105"/>
      <c r="Z52" s="105"/>
      <c r="AA52" s="105"/>
      <c r="AB52" s="105"/>
      <c r="AC52" s="105"/>
      <c r="AD52" s="105"/>
      <c r="AE52" s="105"/>
      <c r="AF52" s="105"/>
      <c r="AG52" s="105"/>
      <c r="AH52" s="105"/>
      <c r="AI52" s="105"/>
      <c r="AJ52" s="105"/>
      <c r="AK52" s="105"/>
      <c r="AL52" s="105"/>
      <c r="AM52" s="105"/>
      <c r="AN52" s="105"/>
      <c r="AO52" s="225"/>
      <c r="AP52" s="225"/>
      <c r="AQ52" s="64"/>
      <c r="AR52" s="64"/>
      <c r="AS52" s="77"/>
      <c r="AT52" s="77"/>
      <c r="AU52" s="77"/>
      <c r="AV52" s="77"/>
      <c r="AW52" s="77"/>
      <c r="AX52" s="77"/>
      <c r="AY52" s="77"/>
      <c r="AZ52" s="77"/>
      <c r="BA52" s="77"/>
      <c r="BB52" s="77"/>
      <c r="BC52" s="77"/>
      <c r="BD52" s="77"/>
      <c r="BE52" s="64"/>
      <c r="BF52" s="64"/>
      <c r="BH52" s="77"/>
    </row>
    <row r="53" spans="1:60" s="15" customFormat="1" x14ac:dyDescent="0.4">
      <c r="A53" s="64"/>
      <c r="B53" s="64"/>
      <c r="C53" s="64"/>
      <c r="D53" s="64"/>
      <c r="E53" s="64"/>
      <c r="F53" s="64"/>
      <c r="G53" s="64"/>
      <c r="H53" s="64"/>
      <c r="I53" s="64"/>
      <c r="J53" s="64"/>
      <c r="K53" s="64"/>
      <c r="L53" s="64"/>
      <c r="M53" s="64"/>
      <c r="N53" s="64"/>
      <c r="O53" s="64"/>
      <c r="P53" s="64"/>
      <c r="Q53" s="64"/>
      <c r="R53" s="64"/>
      <c r="S53" s="64"/>
      <c r="T53" s="64"/>
      <c r="U53" s="64"/>
      <c r="V53" s="64"/>
      <c r="W53" s="64"/>
      <c r="X53" s="64"/>
      <c r="Y53" s="105"/>
      <c r="Z53" s="105"/>
      <c r="AA53" s="105"/>
      <c r="AB53" s="105"/>
      <c r="AC53" s="105"/>
      <c r="AD53" s="105"/>
      <c r="AE53" s="105"/>
      <c r="AF53" s="105"/>
      <c r="AG53" s="105"/>
      <c r="AH53" s="105"/>
      <c r="AI53" s="105"/>
      <c r="AJ53" s="105"/>
      <c r="AK53" s="105"/>
      <c r="AL53" s="105"/>
      <c r="AM53" s="105"/>
      <c r="AN53" s="105"/>
      <c r="AO53" s="225"/>
      <c r="AP53" s="225"/>
      <c r="AQ53" s="64"/>
      <c r="AR53" s="64"/>
      <c r="AS53" s="77"/>
      <c r="AT53" s="77"/>
      <c r="AU53" s="77"/>
      <c r="AV53" s="77"/>
      <c r="AW53" s="77"/>
      <c r="AX53" s="77"/>
      <c r="AY53" s="77"/>
      <c r="AZ53" s="77"/>
      <c r="BA53" s="77"/>
      <c r="BB53" s="77"/>
      <c r="BC53" s="77"/>
      <c r="BD53" s="77"/>
      <c r="BE53" s="64"/>
      <c r="BF53" s="64"/>
      <c r="BH53" s="77"/>
    </row>
    <row r="54" spans="1:60" s="15" customFormat="1" x14ac:dyDescent="0.4">
      <c r="A54" s="64"/>
      <c r="B54" s="64"/>
      <c r="C54" s="64"/>
      <c r="D54" s="64"/>
      <c r="E54" s="64"/>
      <c r="F54" s="64"/>
      <c r="G54" s="64"/>
      <c r="H54" s="64"/>
      <c r="I54" s="64"/>
      <c r="J54" s="64"/>
      <c r="K54" s="64"/>
      <c r="L54" s="64"/>
      <c r="M54" s="64"/>
      <c r="N54" s="64"/>
      <c r="O54" s="64"/>
      <c r="P54" s="64"/>
      <c r="Q54" s="64"/>
      <c r="R54" s="64"/>
      <c r="S54" s="64"/>
      <c r="T54" s="64"/>
      <c r="U54" s="64"/>
      <c r="V54" s="64"/>
      <c r="W54" s="64"/>
      <c r="X54" s="64"/>
      <c r="Y54" s="105"/>
      <c r="Z54" s="105"/>
      <c r="AA54" s="105"/>
      <c r="AB54" s="105"/>
      <c r="AC54" s="105"/>
      <c r="AD54" s="105"/>
      <c r="AE54" s="105"/>
      <c r="AF54" s="105"/>
      <c r="AG54" s="105"/>
      <c r="AH54" s="105"/>
      <c r="AI54" s="105"/>
      <c r="AJ54" s="105"/>
      <c r="AK54" s="105"/>
      <c r="AL54" s="105"/>
      <c r="AM54" s="105"/>
      <c r="AN54" s="105"/>
      <c r="AO54" s="225"/>
      <c r="AP54" s="225"/>
      <c r="AQ54" s="64"/>
      <c r="AR54" s="64"/>
      <c r="AS54" s="77"/>
      <c r="AT54" s="77"/>
      <c r="AU54" s="77"/>
      <c r="AV54" s="77"/>
      <c r="AW54" s="77"/>
      <c r="AX54" s="77"/>
      <c r="AY54" s="77"/>
      <c r="AZ54" s="77"/>
      <c r="BA54" s="77"/>
      <c r="BB54" s="77"/>
      <c r="BC54" s="77"/>
      <c r="BD54" s="77"/>
      <c r="BE54" s="64"/>
      <c r="BF54" s="64"/>
      <c r="BH54" s="77"/>
    </row>
    <row r="55" spans="1:60" s="15" customFormat="1" x14ac:dyDescent="0.4">
      <c r="A55" s="64"/>
      <c r="B55" s="64"/>
      <c r="C55" s="64"/>
      <c r="D55" s="64"/>
      <c r="E55" s="64"/>
      <c r="F55" s="64"/>
      <c r="G55" s="64"/>
      <c r="H55" s="64"/>
      <c r="I55" s="64"/>
      <c r="J55" s="64"/>
      <c r="K55" s="64"/>
      <c r="L55" s="64"/>
      <c r="M55" s="64"/>
      <c r="N55" s="64"/>
      <c r="O55" s="64"/>
      <c r="P55" s="64"/>
      <c r="Q55" s="64"/>
      <c r="R55" s="64"/>
      <c r="S55" s="64"/>
      <c r="T55" s="64"/>
      <c r="U55" s="64"/>
      <c r="V55" s="64"/>
      <c r="W55" s="64"/>
      <c r="X55" s="64"/>
      <c r="Y55" s="105"/>
      <c r="Z55" s="105"/>
      <c r="AA55" s="105"/>
      <c r="AB55" s="105"/>
      <c r="AC55" s="105"/>
      <c r="AD55" s="105"/>
      <c r="AE55" s="105"/>
      <c r="AF55" s="105"/>
      <c r="AG55" s="105"/>
      <c r="AH55" s="105"/>
      <c r="AI55" s="105"/>
      <c r="AJ55" s="105"/>
      <c r="AK55" s="105"/>
      <c r="AL55" s="105"/>
      <c r="AM55" s="105"/>
      <c r="AN55" s="105"/>
      <c r="AO55" s="225"/>
      <c r="AP55" s="225"/>
      <c r="AQ55" s="64"/>
      <c r="AR55" s="64"/>
      <c r="AS55" s="77"/>
      <c r="AT55" s="77"/>
      <c r="AU55" s="77"/>
      <c r="AV55" s="77"/>
      <c r="AW55" s="77"/>
      <c r="AX55" s="77"/>
      <c r="AY55" s="77"/>
      <c r="AZ55" s="77"/>
      <c r="BA55" s="77"/>
      <c r="BB55" s="77"/>
      <c r="BC55" s="77"/>
      <c r="BD55" s="77"/>
      <c r="BE55" s="64"/>
      <c r="BF55" s="64"/>
      <c r="BH55" s="77"/>
    </row>
    <row r="56" spans="1:60" x14ac:dyDescent="0.4">
      <c r="A56" s="64"/>
      <c r="Q56" s="64"/>
      <c r="R56" s="64"/>
      <c r="S56" s="64"/>
      <c r="T56" s="64"/>
      <c r="U56" s="64"/>
      <c r="V56" s="64"/>
      <c r="W56" s="64"/>
      <c r="X56" s="64"/>
      <c r="Y56" s="105"/>
      <c r="Z56" s="105"/>
      <c r="AA56" s="105"/>
      <c r="AB56" s="105"/>
      <c r="AC56" s="105"/>
      <c r="AD56" s="105"/>
      <c r="AE56" s="105"/>
      <c r="AF56" s="105"/>
      <c r="AH56" s="105"/>
      <c r="AI56" s="105"/>
      <c r="AJ56" s="105"/>
      <c r="AK56" s="105"/>
      <c r="AL56" s="105"/>
      <c r="AM56" s="105"/>
      <c r="AN56" s="105"/>
      <c r="AQ56" s="64"/>
      <c r="AR56" s="64"/>
      <c r="AS56" s="77"/>
      <c r="AT56" s="77"/>
      <c r="AU56" s="77"/>
      <c r="AV56" s="77"/>
      <c r="AW56" s="77"/>
      <c r="AX56" s="77"/>
      <c r="AY56" s="77"/>
      <c r="AZ56" s="77"/>
      <c r="BB56" s="77"/>
      <c r="BC56" s="77"/>
      <c r="BD56" s="77"/>
      <c r="BE56" s="64"/>
      <c r="BF56" s="64"/>
      <c r="BH56" s="77"/>
    </row>
    <row r="57" spans="1:60" x14ac:dyDescent="0.4">
      <c r="A57" s="64"/>
      <c r="Q57" s="64"/>
      <c r="R57" s="64"/>
      <c r="S57" s="64"/>
      <c r="T57" s="64"/>
      <c r="U57" s="64"/>
      <c r="V57" s="64"/>
      <c r="W57" s="64"/>
      <c r="X57" s="64"/>
      <c r="Y57" s="105"/>
      <c r="Z57" s="105"/>
      <c r="AA57" s="105"/>
      <c r="AB57" s="105"/>
      <c r="AC57" s="105"/>
      <c r="AD57" s="105"/>
      <c r="AE57" s="105"/>
      <c r="AF57" s="105"/>
      <c r="AH57" s="105"/>
      <c r="AI57" s="105"/>
      <c r="AJ57" s="105"/>
      <c r="AK57" s="105"/>
      <c r="AL57" s="105"/>
      <c r="AM57" s="105"/>
      <c r="AN57" s="105"/>
      <c r="AQ57" s="64"/>
      <c r="AR57" s="64"/>
      <c r="AS57" s="77"/>
      <c r="AT57" s="77"/>
      <c r="AU57" s="77"/>
      <c r="AV57" s="77"/>
      <c r="AW57" s="77"/>
      <c r="AX57" s="77"/>
      <c r="AY57" s="77"/>
      <c r="AZ57" s="77"/>
      <c r="BB57" s="77"/>
      <c r="BC57" s="77"/>
      <c r="BD57" s="77"/>
      <c r="BE57" s="64"/>
      <c r="BF57" s="64"/>
      <c r="BH57" s="77"/>
    </row>
    <row r="58" spans="1:60" x14ac:dyDescent="0.4">
      <c r="A58" s="64"/>
      <c r="Q58" s="64"/>
      <c r="R58" s="64"/>
      <c r="S58" s="64"/>
      <c r="T58" s="64"/>
      <c r="U58" s="64"/>
      <c r="V58" s="64"/>
      <c r="W58" s="64"/>
      <c r="X58" s="64"/>
      <c r="Y58" s="105"/>
      <c r="Z58" s="105"/>
      <c r="AA58" s="105"/>
      <c r="AB58" s="105"/>
      <c r="AC58" s="105"/>
      <c r="AD58" s="105"/>
      <c r="AE58" s="105"/>
      <c r="AF58" s="105"/>
      <c r="AH58" s="105"/>
      <c r="AI58" s="105"/>
      <c r="AJ58" s="105"/>
      <c r="AK58" s="105"/>
      <c r="AL58" s="105"/>
      <c r="AM58" s="105"/>
      <c r="AN58" s="105"/>
      <c r="AQ58" s="64"/>
      <c r="AR58" s="64"/>
      <c r="AS58" s="77"/>
      <c r="AT58" s="77"/>
      <c r="AU58" s="77"/>
      <c r="AV58" s="77"/>
      <c r="AW58" s="77"/>
      <c r="AX58" s="77"/>
      <c r="AY58" s="77"/>
      <c r="AZ58" s="77"/>
      <c r="BB58" s="77"/>
      <c r="BC58" s="77"/>
      <c r="BD58" s="77"/>
      <c r="BE58" s="64"/>
      <c r="BF58" s="64"/>
      <c r="BH58" s="77"/>
    </row>
    <row r="59" spans="1:60" x14ac:dyDescent="0.4">
      <c r="A59" s="64"/>
      <c r="Q59" s="64"/>
      <c r="R59" s="64"/>
      <c r="S59" s="64"/>
      <c r="T59" s="64"/>
      <c r="U59" s="64"/>
      <c r="V59" s="64"/>
      <c r="W59" s="64"/>
      <c r="X59" s="64"/>
      <c r="Y59" s="105"/>
      <c r="Z59" s="105"/>
      <c r="AA59" s="105"/>
      <c r="AB59" s="105"/>
      <c r="AC59" s="105"/>
      <c r="AD59" s="105"/>
      <c r="AE59" s="105"/>
      <c r="AF59" s="105"/>
      <c r="AH59" s="105"/>
      <c r="AI59" s="105"/>
      <c r="AJ59" s="105"/>
      <c r="AK59" s="105"/>
      <c r="AL59" s="105"/>
      <c r="AM59" s="105"/>
      <c r="AN59" s="105"/>
      <c r="AQ59" s="64"/>
      <c r="AR59" s="64"/>
      <c r="AS59" s="77"/>
      <c r="AT59" s="77"/>
      <c r="AU59" s="77"/>
      <c r="AV59" s="77"/>
      <c r="AW59" s="77"/>
      <c r="AX59" s="77"/>
      <c r="AY59" s="77"/>
      <c r="AZ59" s="77"/>
      <c r="BB59" s="77"/>
      <c r="BC59" s="77"/>
      <c r="BD59" s="77"/>
      <c r="BE59" s="64"/>
      <c r="BF59" s="64"/>
      <c r="BH59" s="77"/>
    </row>
    <row r="60" spans="1:60" x14ac:dyDescent="0.4">
      <c r="A60" s="64"/>
      <c r="Q60" s="64"/>
      <c r="R60" s="64"/>
      <c r="S60" s="64"/>
      <c r="T60" s="64"/>
      <c r="U60" s="64"/>
      <c r="V60" s="64"/>
      <c r="W60" s="64"/>
      <c r="X60" s="64"/>
      <c r="Y60" s="105"/>
      <c r="Z60" s="105"/>
      <c r="AA60" s="105"/>
      <c r="AB60" s="105"/>
      <c r="AC60" s="105"/>
      <c r="AD60" s="105"/>
      <c r="AE60" s="105"/>
      <c r="AF60" s="105"/>
      <c r="AH60" s="105"/>
      <c r="AI60" s="105"/>
      <c r="AJ60" s="105"/>
      <c r="AK60" s="105"/>
      <c r="AL60" s="105"/>
      <c r="AM60" s="105"/>
      <c r="AN60" s="105"/>
      <c r="AQ60" s="64"/>
      <c r="AR60" s="64"/>
      <c r="AS60" s="77"/>
      <c r="AT60" s="77"/>
      <c r="AU60" s="77"/>
      <c r="AV60" s="77"/>
      <c r="AW60" s="77"/>
      <c r="AX60" s="77"/>
      <c r="AY60" s="77"/>
      <c r="AZ60" s="77"/>
      <c r="BB60" s="77"/>
      <c r="BC60" s="77"/>
      <c r="BD60" s="77"/>
      <c r="BE60" s="64"/>
      <c r="BF60" s="64"/>
      <c r="BH60" s="77"/>
    </row>
    <row r="61" spans="1:60" x14ac:dyDescent="0.4">
      <c r="A61" s="64"/>
      <c r="Q61" s="64"/>
      <c r="R61" s="64"/>
      <c r="S61" s="64"/>
      <c r="T61" s="64"/>
      <c r="U61" s="64"/>
      <c r="V61" s="64"/>
      <c r="W61" s="64"/>
      <c r="X61" s="64"/>
      <c r="Y61" s="105"/>
      <c r="Z61" s="105"/>
      <c r="AA61" s="105"/>
      <c r="AB61" s="105"/>
      <c r="AC61" s="105"/>
      <c r="AD61" s="105"/>
      <c r="AE61" s="105"/>
      <c r="AF61" s="105"/>
      <c r="AH61" s="105"/>
      <c r="AI61" s="105"/>
      <c r="AJ61" s="105"/>
      <c r="AK61" s="105"/>
      <c r="AL61" s="105"/>
      <c r="AM61" s="105"/>
      <c r="AN61" s="105"/>
      <c r="AQ61" s="64"/>
      <c r="AR61" s="64"/>
      <c r="AS61" s="77"/>
      <c r="AT61" s="77"/>
      <c r="AU61" s="77"/>
      <c r="AV61" s="77"/>
      <c r="AW61" s="77"/>
      <c r="AX61" s="77"/>
      <c r="AY61" s="77"/>
      <c r="AZ61" s="77"/>
      <c r="BB61" s="77"/>
      <c r="BC61" s="77"/>
      <c r="BD61" s="77"/>
      <c r="BE61" s="64"/>
      <c r="BF61" s="64"/>
      <c r="BH61" s="77"/>
    </row>
    <row r="62" spans="1:60" x14ac:dyDescent="0.4">
      <c r="A62" s="64"/>
      <c r="Q62" s="64"/>
      <c r="R62" s="64"/>
      <c r="S62" s="64"/>
      <c r="T62" s="64"/>
      <c r="U62" s="64"/>
      <c r="V62" s="64"/>
      <c r="W62" s="64"/>
      <c r="X62" s="64"/>
      <c r="Y62" s="105"/>
      <c r="Z62" s="105"/>
      <c r="AA62" s="105"/>
      <c r="AB62" s="105"/>
      <c r="AC62" s="105"/>
      <c r="AD62" s="105"/>
      <c r="AE62" s="105"/>
      <c r="AF62" s="105"/>
      <c r="AH62" s="105"/>
      <c r="AI62" s="105"/>
      <c r="AJ62" s="105"/>
      <c r="AK62" s="105"/>
      <c r="AL62" s="105"/>
      <c r="AM62" s="105"/>
      <c r="AN62" s="105"/>
      <c r="AQ62" s="64"/>
      <c r="AR62" s="64"/>
      <c r="AS62" s="77"/>
      <c r="AT62" s="77"/>
      <c r="AU62" s="77"/>
      <c r="AV62" s="77"/>
      <c r="AW62" s="77"/>
      <c r="AX62" s="77"/>
      <c r="AY62" s="77"/>
      <c r="AZ62" s="77"/>
      <c r="BB62" s="77"/>
      <c r="BC62" s="77"/>
      <c r="BD62" s="77"/>
      <c r="BE62" s="64"/>
      <c r="BF62" s="64"/>
      <c r="BH62" s="77"/>
    </row>
    <row r="63" spans="1:60" x14ac:dyDescent="0.4">
      <c r="A63" s="64"/>
      <c r="Q63" s="64"/>
      <c r="R63" s="64"/>
      <c r="S63" s="64"/>
      <c r="T63" s="64"/>
      <c r="U63" s="64"/>
      <c r="V63" s="64"/>
      <c r="W63" s="64"/>
      <c r="X63" s="64"/>
      <c r="Y63" s="105"/>
      <c r="Z63" s="105"/>
      <c r="AA63" s="105"/>
      <c r="AB63" s="105"/>
      <c r="AC63" s="105"/>
      <c r="AD63" s="105"/>
      <c r="AE63" s="105"/>
      <c r="AF63" s="105"/>
      <c r="AH63" s="105"/>
      <c r="AI63" s="105"/>
      <c r="AJ63" s="105"/>
      <c r="AK63" s="105"/>
      <c r="AL63" s="105"/>
      <c r="AM63" s="105"/>
      <c r="AN63" s="105"/>
      <c r="AQ63" s="64"/>
      <c r="AR63" s="64"/>
      <c r="AS63" s="77"/>
      <c r="AT63" s="77"/>
      <c r="AU63" s="77"/>
      <c r="AV63" s="77"/>
      <c r="AW63" s="77"/>
      <c r="AX63" s="77"/>
      <c r="AY63" s="77"/>
      <c r="AZ63" s="77"/>
      <c r="BB63" s="77"/>
      <c r="BC63" s="77"/>
      <c r="BD63" s="77"/>
      <c r="BE63" s="64"/>
      <c r="BF63" s="64"/>
      <c r="BH63" s="77"/>
    </row>
    <row r="64" spans="1:60" x14ac:dyDescent="0.4">
      <c r="A64" s="64"/>
      <c r="Q64" s="64"/>
      <c r="R64" s="64"/>
      <c r="S64" s="64"/>
      <c r="T64" s="64"/>
      <c r="U64" s="64"/>
      <c r="V64" s="64"/>
      <c r="W64" s="64"/>
      <c r="X64" s="64"/>
      <c r="Y64" s="105"/>
      <c r="Z64" s="105"/>
      <c r="AA64" s="105"/>
      <c r="AB64" s="105"/>
      <c r="AC64" s="105"/>
      <c r="AD64" s="105"/>
      <c r="AE64" s="105"/>
      <c r="AF64" s="105"/>
      <c r="AH64" s="105"/>
      <c r="AI64" s="105"/>
      <c r="AJ64" s="105"/>
      <c r="AK64" s="105"/>
      <c r="AL64" s="105"/>
      <c r="AM64" s="105"/>
      <c r="AN64" s="105"/>
      <c r="AQ64" s="64"/>
      <c r="AR64" s="64"/>
      <c r="AS64" s="77"/>
      <c r="AT64" s="77"/>
      <c r="AU64" s="77"/>
      <c r="AV64" s="77"/>
      <c r="AW64" s="77"/>
      <c r="AX64" s="77"/>
      <c r="AY64" s="77"/>
      <c r="AZ64" s="77"/>
      <c r="BB64" s="77"/>
      <c r="BC64" s="77"/>
      <c r="BD64" s="77"/>
      <c r="BE64" s="64"/>
      <c r="BF64" s="64"/>
      <c r="BH64" s="77"/>
    </row>
    <row r="65" spans="1:60" x14ac:dyDescent="0.4">
      <c r="A65" s="64"/>
      <c r="Q65" s="64"/>
      <c r="R65" s="64"/>
      <c r="S65" s="64"/>
      <c r="T65" s="64"/>
      <c r="U65" s="64"/>
      <c r="V65" s="64"/>
      <c r="W65" s="64"/>
      <c r="X65" s="64"/>
      <c r="Y65" s="105"/>
      <c r="Z65" s="105"/>
      <c r="AA65" s="105"/>
      <c r="AB65" s="105"/>
      <c r="AC65" s="105"/>
      <c r="AD65" s="105"/>
      <c r="AE65" s="105"/>
      <c r="AF65" s="105"/>
      <c r="AH65" s="105"/>
      <c r="AI65" s="105"/>
      <c r="AJ65" s="105"/>
      <c r="AK65" s="105"/>
      <c r="AL65" s="105"/>
      <c r="AM65" s="105"/>
      <c r="AN65" s="105"/>
      <c r="AQ65" s="64"/>
      <c r="AR65" s="64"/>
      <c r="AS65" s="77"/>
      <c r="AT65" s="77"/>
      <c r="AU65" s="77"/>
      <c r="AV65" s="77"/>
      <c r="AW65" s="77"/>
      <c r="AX65" s="77"/>
      <c r="AY65" s="77"/>
      <c r="AZ65" s="77"/>
      <c r="BB65" s="77"/>
      <c r="BC65" s="77"/>
      <c r="BD65" s="77"/>
      <c r="BE65" s="64"/>
      <c r="BF65" s="64"/>
      <c r="BH65" s="77"/>
    </row>
    <row r="66" spans="1:60" x14ac:dyDescent="0.4">
      <c r="A66" s="64"/>
      <c r="Q66" s="64"/>
      <c r="R66" s="64"/>
      <c r="S66" s="64"/>
      <c r="T66" s="64"/>
      <c r="U66" s="64"/>
      <c r="V66" s="64"/>
      <c r="W66" s="64"/>
      <c r="X66" s="64"/>
      <c r="Y66" s="105"/>
      <c r="Z66" s="105"/>
      <c r="AA66" s="105"/>
      <c r="AB66" s="105"/>
      <c r="AC66" s="105"/>
      <c r="AD66" s="105"/>
      <c r="AE66" s="105"/>
      <c r="AF66" s="105"/>
      <c r="AH66" s="105"/>
      <c r="AI66" s="105"/>
      <c r="AJ66" s="105"/>
      <c r="AK66" s="105"/>
      <c r="AL66" s="105"/>
      <c r="AM66" s="105"/>
      <c r="AN66" s="105"/>
      <c r="AQ66" s="64"/>
      <c r="AR66" s="64"/>
      <c r="AS66" s="77"/>
      <c r="AT66" s="77"/>
      <c r="AU66" s="77"/>
      <c r="AV66" s="77"/>
      <c r="AW66" s="77"/>
      <c r="AX66" s="77"/>
      <c r="AY66" s="77"/>
      <c r="AZ66" s="77"/>
      <c r="BB66" s="77"/>
      <c r="BC66" s="77"/>
      <c r="BD66" s="77"/>
      <c r="BE66" s="64"/>
      <c r="BF66" s="64"/>
      <c r="BH66" s="77"/>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52BF-AD8F-4569-87DA-D275BB80F098}">
  <sheetPr codeName="Sheet22"/>
  <dimension ref="A1:DB76"/>
  <sheetViews>
    <sheetView showGridLines="0" topLeftCell="A22" workbookViewId="0">
      <selection activeCell="G24" sqref="G24"/>
    </sheetView>
  </sheetViews>
  <sheetFormatPr defaultColWidth="9.46484375" defaultRowHeight="10.15" x14ac:dyDescent="0.3"/>
  <cols>
    <col min="1" max="1" width="9.46484375" style="48"/>
    <col min="2" max="2" width="30.46484375" style="89" bestFit="1" customWidth="1"/>
    <col min="3" max="6" width="4.53125" style="89" customWidth="1"/>
    <col min="7" max="8" width="4.53125" style="89" bestFit="1" customWidth="1"/>
    <col min="9" max="9" width="5.46484375" style="411" bestFit="1" customWidth="1"/>
    <col min="10" max="10" width="6.46484375" style="488" bestFit="1" customWidth="1"/>
    <col min="11" max="11" width="5.46484375" style="411" bestFit="1" customWidth="1"/>
    <col min="12" max="12" width="10.46484375" style="89" customWidth="1"/>
    <col min="13" max="13" width="9.53125" style="89" customWidth="1"/>
    <col min="14" max="14" width="4.53125" style="48" customWidth="1"/>
    <col min="15" max="15" width="6.53125" style="89" customWidth="1"/>
    <col min="16" max="23" width="6.53125" style="48" customWidth="1"/>
    <col min="24" max="39" width="6.53125" style="298" customWidth="1"/>
    <col min="40" max="40" width="5.53125" style="298" customWidth="1"/>
    <col min="41" max="41" width="6.53125" style="48" customWidth="1"/>
    <col min="42" max="44" width="6.53125" style="142" customWidth="1"/>
    <col min="45" max="53" width="6.53125" style="48" customWidth="1"/>
    <col min="54" max="54" width="9.46484375" style="48"/>
    <col min="55" max="55" width="30.46484375" style="89" bestFit="1" customWidth="1"/>
    <col min="56" max="62" width="4.53125" style="89" bestFit="1" customWidth="1"/>
    <col min="63" max="63" width="5" style="89" bestFit="1" customWidth="1"/>
    <col min="64" max="64" width="5" style="89" customWidth="1"/>
    <col min="65" max="65" width="8.46484375" style="89" bestFit="1" customWidth="1"/>
    <col min="66" max="66" width="9.53125" style="89" customWidth="1"/>
    <col min="67" max="67" width="10.53125" style="89" customWidth="1"/>
    <col min="68" max="69" width="7" style="89" customWidth="1"/>
    <col min="70" max="85" width="6.53125" style="89" customWidth="1"/>
    <col min="86" max="91" width="6.53125" style="89" bestFit="1" customWidth="1"/>
    <col min="92" max="92" width="6.53125" style="89" customWidth="1"/>
    <col min="93" max="93" width="7.53125" style="89" customWidth="1"/>
    <col min="94" max="106" width="6.53125" style="89" bestFit="1" customWidth="1"/>
    <col min="107" max="107" width="0" style="89" hidden="1" customWidth="1"/>
    <col min="108" max="16384" width="9.46484375" style="89"/>
  </cols>
  <sheetData>
    <row r="1" spans="1:106" ht="17.25" hidden="1" customHeight="1" x14ac:dyDescent="0.3">
      <c r="B1" s="295" t="s">
        <v>51</v>
      </c>
      <c r="C1" s="48"/>
      <c r="D1" s="48"/>
      <c r="E1" s="48"/>
      <c r="F1" s="48"/>
      <c r="G1" s="48"/>
      <c r="H1" s="48"/>
      <c r="I1" s="394"/>
      <c r="J1" s="465"/>
      <c r="K1" s="394"/>
      <c r="L1" s="48"/>
      <c r="M1" s="48"/>
      <c r="O1" s="47"/>
      <c r="AO1" s="142"/>
      <c r="AR1" s="48"/>
      <c r="BB1" s="89"/>
      <c r="BC1" s="296" t="s">
        <v>52</v>
      </c>
    </row>
    <row r="2" spans="1:106" ht="20.25" hidden="1" customHeight="1" x14ac:dyDescent="0.3">
      <c r="B2" s="1"/>
      <c r="C2" s="2"/>
      <c r="D2" s="2"/>
      <c r="E2" s="2"/>
      <c r="F2" s="2"/>
      <c r="G2" s="2"/>
      <c r="H2" s="2"/>
      <c r="I2" s="395"/>
      <c r="J2" s="466"/>
      <c r="K2" s="395"/>
      <c r="L2" s="2"/>
      <c r="M2" s="2"/>
      <c r="N2" s="2"/>
      <c r="O2" s="48"/>
      <c r="AO2" s="142"/>
      <c r="AR2" s="48"/>
      <c r="BB2" s="89"/>
    </row>
    <row r="3" spans="1:106" ht="14.25" hidden="1" customHeight="1" x14ac:dyDescent="0.3">
      <c r="B3" s="16" t="s">
        <v>127</v>
      </c>
      <c r="C3" s="48"/>
      <c r="D3" s="48"/>
      <c r="E3" s="48"/>
      <c r="F3" s="48"/>
      <c r="G3" s="48"/>
      <c r="H3" s="48"/>
      <c r="I3" s="394"/>
      <c r="J3" s="465"/>
      <c r="K3" s="394"/>
      <c r="L3" s="48"/>
      <c r="M3" s="48"/>
      <c r="O3" s="48"/>
      <c r="P3" s="2"/>
      <c r="Q3" s="2"/>
      <c r="R3" s="2"/>
      <c r="S3" s="2"/>
      <c r="T3" s="21"/>
      <c r="U3" s="21"/>
      <c r="V3" s="21"/>
      <c r="W3" s="21"/>
      <c r="X3" s="299"/>
      <c r="Y3" s="299"/>
      <c r="Z3" s="299"/>
      <c r="AA3" s="299"/>
      <c r="AB3" s="299"/>
      <c r="AC3" s="299"/>
      <c r="AD3" s="299"/>
      <c r="AE3" s="299"/>
      <c r="AF3" s="299"/>
      <c r="AG3" s="299"/>
      <c r="AH3" s="299"/>
      <c r="AI3" s="299"/>
      <c r="AJ3" s="299"/>
      <c r="AK3" s="299"/>
      <c r="AL3" s="299"/>
      <c r="AM3" s="299"/>
      <c r="AN3" s="299"/>
      <c r="AO3" s="288"/>
      <c r="AP3" s="288"/>
      <c r="AQ3" s="288"/>
      <c r="AR3" s="21"/>
      <c r="AS3" s="21"/>
      <c r="AT3" s="21"/>
      <c r="AU3" s="21"/>
      <c r="AV3" s="21"/>
      <c r="AW3" s="21"/>
      <c r="AX3" s="21"/>
      <c r="AY3" s="21"/>
      <c r="AZ3" s="21"/>
      <c r="BA3" s="21"/>
      <c r="BB3" s="89"/>
    </row>
    <row r="4" spans="1:106" s="297" customFormat="1" ht="20.25" x14ac:dyDescent="0.45">
      <c r="A4" s="200"/>
      <c r="B4" s="23" t="s">
        <v>120</v>
      </c>
      <c r="C4" s="200">
        <v>2013</v>
      </c>
      <c r="D4" s="200">
        <v>2014</v>
      </c>
      <c r="E4" s="200">
        <v>2015</v>
      </c>
      <c r="F4" s="200">
        <v>2016</v>
      </c>
      <c r="G4" s="200">
        <v>2017</v>
      </c>
      <c r="H4" s="200">
        <v>2018</v>
      </c>
      <c r="I4" s="200">
        <v>2019</v>
      </c>
      <c r="J4" s="467" t="s">
        <v>84</v>
      </c>
      <c r="K4" s="396" t="s">
        <v>122</v>
      </c>
      <c r="L4" s="202" t="s">
        <v>128</v>
      </c>
      <c r="M4" s="202" t="s">
        <v>123</v>
      </c>
      <c r="N4" s="200"/>
      <c r="O4" s="200" t="s">
        <v>20</v>
      </c>
      <c r="P4" s="200" t="s">
        <v>34</v>
      </c>
      <c r="Q4" s="200" t="s">
        <v>45</v>
      </c>
      <c r="R4" s="200" t="s">
        <v>46</v>
      </c>
      <c r="S4" s="200" t="s">
        <v>48</v>
      </c>
      <c r="T4" s="200" t="s">
        <v>49</v>
      </c>
      <c r="U4" s="200" t="s">
        <v>53</v>
      </c>
      <c r="V4" s="200" t="s">
        <v>54</v>
      </c>
      <c r="W4" s="200" t="s">
        <v>55</v>
      </c>
      <c r="X4" s="200" t="s">
        <v>56</v>
      </c>
      <c r="Y4" s="200" t="s">
        <v>60</v>
      </c>
      <c r="Z4" s="200" t="s">
        <v>61</v>
      </c>
      <c r="AA4" s="200" t="s">
        <v>62</v>
      </c>
      <c r="AB4" s="200" t="s">
        <v>63</v>
      </c>
      <c r="AC4" s="200" t="s">
        <v>67</v>
      </c>
      <c r="AD4" s="200" t="s">
        <v>70</v>
      </c>
      <c r="AE4" s="200" t="s">
        <v>74</v>
      </c>
      <c r="AF4" s="200" t="s">
        <v>80</v>
      </c>
      <c r="AG4" s="200" t="s">
        <v>82</v>
      </c>
      <c r="AH4" s="200" t="s">
        <v>88</v>
      </c>
      <c r="AI4" s="200" t="s">
        <v>89</v>
      </c>
      <c r="AJ4" s="200" t="s">
        <v>87</v>
      </c>
      <c r="AK4" s="200" t="s">
        <v>90</v>
      </c>
      <c r="AL4" s="200" t="s">
        <v>107</v>
      </c>
      <c r="AM4" s="200" t="s">
        <v>124</v>
      </c>
      <c r="AN4" s="200"/>
      <c r="AO4" s="200" t="s">
        <v>39</v>
      </c>
      <c r="AP4" s="200" t="s">
        <v>40</v>
      </c>
      <c r="AQ4" s="200" t="s">
        <v>47</v>
      </c>
      <c r="AR4" s="200" t="s">
        <v>50</v>
      </c>
      <c r="AS4" s="200" t="s">
        <v>57</v>
      </c>
      <c r="AT4" s="200" t="s">
        <v>59</v>
      </c>
      <c r="AU4" s="200" t="s">
        <v>64</v>
      </c>
      <c r="AV4" s="200" t="s">
        <v>66</v>
      </c>
      <c r="AW4" s="200" t="s">
        <v>71</v>
      </c>
      <c r="AX4" s="200" t="s">
        <v>81</v>
      </c>
      <c r="AY4" s="200" t="s">
        <v>93</v>
      </c>
      <c r="AZ4" s="200" t="s">
        <v>94</v>
      </c>
      <c r="BA4" s="200" t="s">
        <v>109</v>
      </c>
      <c r="BC4" s="23" t="s">
        <v>120</v>
      </c>
      <c r="BD4" s="200">
        <v>2013</v>
      </c>
      <c r="BE4" s="200">
        <v>2014</v>
      </c>
      <c r="BF4" s="200">
        <v>2015</v>
      </c>
      <c r="BG4" s="200">
        <v>2016</v>
      </c>
      <c r="BH4" s="200">
        <v>2017</v>
      </c>
      <c r="BI4" s="200">
        <v>2018</v>
      </c>
      <c r="BJ4" s="200">
        <v>2019</v>
      </c>
      <c r="BK4" s="160" t="s">
        <v>84</v>
      </c>
      <c r="BL4" s="160" t="s">
        <v>122</v>
      </c>
      <c r="BM4" s="159" t="s">
        <v>128</v>
      </c>
      <c r="BN4" s="159" t="s">
        <v>123</v>
      </c>
      <c r="BO4" s="200"/>
      <c r="BP4" s="200" t="s">
        <v>20</v>
      </c>
      <c r="BQ4" s="200" t="s">
        <v>34</v>
      </c>
      <c r="BR4" s="202" t="s">
        <v>45</v>
      </c>
      <c r="BS4" s="202" t="s">
        <v>46</v>
      </c>
      <c r="BT4" s="202" t="s">
        <v>48</v>
      </c>
      <c r="BU4" s="202" t="s">
        <v>49</v>
      </c>
      <c r="BV4" s="202" t="s">
        <v>53</v>
      </c>
      <c r="BW4" s="202" t="s">
        <v>54</v>
      </c>
      <c r="BX4" s="202" t="s">
        <v>55</v>
      </c>
      <c r="BY4" s="202" t="s">
        <v>56</v>
      </c>
      <c r="BZ4" s="202" t="s">
        <v>60</v>
      </c>
      <c r="CA4" s="202" t="s">
        <v>61</v>
      </c>
      <c r="CB4" s="202" t="s">
        <v>62</v>
      </c>
      <c r="CC4" s="202" t="s">
        <v>63</v>
      </c>
      <c r="CD4" s="202" t="s">
        <v>67</v>
      </c>
      <c r="CE4" s="202" t="s">
        <v>70</v>
      </c>
      <c r="CF4" s="202" t="s">
        <v>74</v>
      </c>
      <c r="CG4" s="202" t="s">
        <v>80</v>
      </c>
      <c r="CH4" s="202" t="s">
        <v>82</v>
      </c>
      <c r="CI4" s="202" t="s">
        <v>88</v>
      </c>
      <c r="CJ4" s="202" t="s">
        <v>89</v>
      </c>
      <c r="CK4" s="202" t="s">
        <v>87</v>
      </c>
      <c r="CL4" s="202" t="s">
        <v>90</v>
      </c>
      <c r="CM4" s="202" t="s">
        <v>107</v>
      </c>
      <c r="CN4" s="202" t="s">
        <v>124</v>
      </c>
      <c r="CO4" s="200"/>
      <c r="CP4" s="200" t="s">
        <v>39</v>
      </c>
      <c r="CQ4" s="200" t="s">
        <v>40</v>
      </c>
      <c r="CR4" s="200" t="s">
        <v>47</v>
      </c>
      <c r="CS4" s="200" t="s">
        <v>50</v>
      </c>
      <c r="CT4" s="200" t="s">
        <v>57</v>
      </c>
      <c r="CU4" s="200" t="s">
        <v>59</v>
      </c>
      <c r="CV4" s="200" t="s">
        <v>64</v>
      </c>
      <c r="CW4" s="200" t="s">
        <v>66</v>
      </c>
      <c r="CX4" s="200" t="s">
        <v>71</v>
      </c>
      <c r="CY4" s="200" t="s">
        <v>81</v>
      </c>
      <c r="CZ4" s="200" t="s">
        <v>93</v>
      </c>
      <c r="DA4" s="200" t="s">
        <v>94</v>
      </c>
      <c r="DB4" s="200" t="s">
        <v>109</v>
      </c>
    </row>
    <row r="5" spans="1:106" ht="12.75" customHeight="1" x14ac:dyDescent="0.3">
      <c r="B5" s="10"/>
      <c r="C5" s="13"/>
      <c r="D5" s="13"/>
      <c r="E5" s="13"/>
      <c r="F5" s="13"/>
      <c r="G5" s="13"/>
      <c r="H5" s="13"/>
      <c r="I5" s="397"/>
      <c r="J5" s="468"/>
      <c r="K5" s="397"/>
      <c r="L5" s="208"/>
      <c r="M5" s="208"/>
      <c r="O5" s="13"/>
      <c r="P5" s="36"/>
      <c r="Q5" s="36"/>
      <c r="R5" s="36"/>
      <c r="S5" s="36"/>
      <c r="T5" s="36"/>
      <c r="U5" s="36"/>
      <c r="V5" s="36"/>
      <c r="W5" s="36"/>
      <c r="X5" s="300"/>
      <c r="Y5" s="300"/>
      <c r="Z5" s="300"/>
      <c r="AA5" s="300"/>
      <c r="AB5" s="300"/>
      <c r="AC5" s="300"/>
      <c r="AD5" s="300"/>
      <c r="AE5" s="300"/>
      <c r="AF5" s="300"/>
      <c r="AG5" s="300"/>
      <c r="AH5" s="300"/>
      <c r="AI5" s="300"/>
      <c r="AJ5" s="300"/>
      <c r="AK5" s="48"/>
      <c r="AL5" s="48"/>
      <c r="AM5" s="48"/>
      <c r="AN5" s="48"/>
      <c r="AO5" s="288"/>
      <c r="AP5" s="288"/>
      <c r="AQ5" s="288"/>
      <c r="AR5" s="36"/>
      <c r="AS5" s="36"/>
      <c r="AT5" s="36"/>
      <c r="AU5" s="36"/>
      <c r="AV5" s="36"/>
      <c r="AW5" s="36"/>
      <c r="AX5" s="36"/>
      <c r="AY5" s="36"/>
      <c r="AZ5" s="36"/>
      <c r="BA5" s="36"/>
      <c r="BB5" s="89"/>
      <c r="BC5" s="10"/>
      <c r="BD5" s="13"/>
      <c r="BE5" s="13"/>
      <c r="BF5" s="13"/>
      <c r="BG5" s="13"/>
      <c r="BH5" s="13"/>
      <c r="BI5" s="13"/>
      <c r="BJ5" s="13"/>
      <c r="BK5" s="69"/>
      <c r="BL5" s="13"/>
      <c r="BM5" s="208"/>
      <c r="BN5" s="208"/>
      <c r="BO5" s="48"/>
      <c r="BP5" s="439"/>
      <c r="BQ5" s="440"/>
      <c r="BR5" s="440"/>
      <c r="BS5" s="440"/>
      <c r="BT5" s="440"/>
      <c r="BU5" s="440"/>
      <c r="BV5" s="440"/>
      <c r="BW5" s="440"/>
      <c r="BX5" s="440"/>
      <c r="BY5" s="440"/>
      <c r="BZ5" s="440"/>
      <c r="CA5" s="440"/>
      <c r="CB5" s="440"/>
      <c r="CC5" s="440"/>
      <c r="CD5" s="440"/>
      <c r="CE5" s="440"/>
      <c r="CF5" s="440"/>
      <c r="CG5" s="440"/>
      <c r="CH5" s="440"/>
      <c r="CI5" s="440"/>
      <c r="CJ5" s="440"/>
      <c r="CK5" s="440"/>
      <c r="CL5" s="441"/>
      <c r="CM5" s="441"/>
      <c r="CN5" s="441"/>
      <c r="CO5" s="441"/>
      <c r="CP5" s="442"/>
      <c r="CQ5" s="442"/>
      <c r="CR5" s="443"/>
      <c r="CS5" s="443"/>
      <c r="CT5" s="443"/>
      <c r="CU5" s="443"/>
      <c r="CV5" s="443"/>
      <c r="CW5" s="443"/>
      <c r="CX5" s="443"/>
      <c r="CY5" s="443"/>
      <c r="CZ5" s="443"/>
      <c r="DA5" s="443"/>
      <c r="DB5" s="443"/>
    </row>
    <row r="6" spans="1:106" ht="12.75" customHeight="1" x14ac:dyDescent="0.3">
      <c r="B6" s="20" t="s">
        <v>27</v>
      </c>
      <c r="C6" s="80">
        <v>3135</v>
      </c>
      <c r="D6" s="80">
        <v>3240</v>
      </c>
      <c r="E6" s="80">
        <v>3355</v>
      </c>
      <c r="F6" s="80">
        <v>3430</v>
      </c>
      <c r="G6" s="80">
        <v>3310</v>
      </c>
      <c r="H6" s="80">
        <v>3080</v>
      </c>
      <c r="I6" s="390">
        <f t="shared" ref="I6:J6" si="0">SUM(I7:I12)</f>
        <v>2884.5830679598944</v>
      </c>
      <c r="J6" s="434">
        <f t="shared" si="0"/>
        <v>2420.8240861406657</v>
      </c>
      <c r="K6" s="390">
        <f>SUM(K7:K12)</f>
        <v>2996.0824315060418</v>
      </c>
      <c r="L6" s="66">
        <f>IF(ISERROR(J6/I6),"N/A",IF(I6&lt;0,"N/A",IF(J6&lt;0,"N/A",IF(J6/I6-1&gt;300%,"&gt;±300%",IF(J6/I6-1&lt;-300%,"&gt;±300%",J6/I6-1)))))</f>
        <v>-0.16077158150526749</v>
      </c>
      <c r="M6" s="66">
        <f>IF(ISERROR(K6/J6),"N/A",IF(J6&lt;0,"N/A",IF(K6&lt;0,"N/A",IF(K6/J6-1&gt;300%,"&gt;±300%",IF(K6/J6-1&lt;-300%,"&gt;±300%",K6/J6-1)))))</f>
        <v>0.23762913986966572</v>
      </c>
      <c r="N6" s="88"/>
      <c r="O6" s="80">
        <v>760</v>
      </c>
      <c r="P6" s="80">
        <v>810</v>
      </c>
      <c r="Q6" s="80">
        <v>860</v>
      </c>
      <c r="R6" s="80">
        <v>855</v>
      </c>
      <c r="S6" s="80">
        <v>795</v>
      </c>
      <c r="T6" s="50">
        <v>840</v>
      </c>
      <c r="U6" s="50">
        <v>880</v>
      </c>
      <c r="V6" s="50">
        <v>895</v>
      </c>
      <c r="W6" s="50">
        <v>800</v>
      </c>
      <c r="X6" s="50">
        <v>860</v>
      </c>
      <c r="Y6" s="50">
        <v>855</v>
      </c>
      <c r="Z6" s="50">
        <v>835</v>
      </c>
      <c r="AA6" s="50">
        <v>785</v>
      </c>
      <c r="AB6" s="50">
        <v>845</v>
      </c>
      <c r="AC6" s="50">
        <v>795</v>
      </c>
      <c r="AD6" s="50">
        <v>810</v>
      </c>
      <c r="AE6" s="50">
        <v>715</v>
      </c>
      <c r="AF6" s="50">
        <v>765</v>
      </c>
      <c r="AG6" s="80">
        <f t="shared" ref="AG6:AJ6" si="1">SUM(AG7:AG12)</f>
        <v>762.75571297896204</v>
      </c>
      <c r="AH6" s="80">
        <f t="shared" si="1"/>
        <v>743.25106714444166</v>
      </c>
      <c r="AI6" s="80">
        <f t="shared" si="1"/>
        <v>677.58894884509641</v>
      </c>
      <c r="AJ6" s="80">
        <f t="shared" si="1"/>
        <v>700.98733899139404</v>
      </c>
      <c r="AK6" s="80">
        <f>SUM(AK7:AK12)</f>
        <v>649.21534300350686</v>
      </c>
      <c r="AL6" s="80">
        <f>SUM(AL7:AL12)</f>
        <v>389.30461099066736</v>
      </c>
      <c r="AM6" s="80">
        <f>SUM(AM7:AM12)</f>
        <v>660.15700498021272</v>
      </c>
      <c r="AN6" s="236"/>
      <c r="AO6" s="80">
        <f t="shared" ref="AO6:AV6" si="2">SUM(AO7:AO12)</f>
        <v>1670</v>
      </c>
      <c r="AP6" s="80">
        <f t="shared" si="2"/>
        <v>1570</v>
      </c>
      <c r="AQ6" s="80">
        <f t="shared" si="2"/>
        <v>1715</v>
      </c>
      <c r="AR6" s="80">
        <f t="shared" si="2"/>
        <v>1635</v>
      </c>
      <c r="AS6" s="80">
        <f t="shared" si="2"/>
        <v>1775</v>
      </c>
      <c r="AT6" s="80">
        <f t="shared" si="2"/>
        <v>1660</v>
      </c>
      <c r="AU6" s="80">
        <f t="shared" si="2"/>
        <v>1690</v>
      </c>
      <c r="AV6" s="80">
        <f t="shared" si="2"/>
        <v>1630</v>
      </c>
      <c r="AW6" s="80">
        <f>SUM(AW7:AW12)</f>
        <v>1605</v>
      </c>
      <c r="AX6" s="80">
        <f>SUM(AX7:AX12)</f>
        <v>1480</v>
      </c>
      <c r="AY6" s="80">
        <f>AG6+AH6</f>
        <v>1506.0067801234036</v>
      </c>
      <c r="AZ6" s="80">
        <f>AI6+AJ6</f>
        <v>1378.5762878364903</v>
      </c>
      <c r="BA6" s="80">
        <f>AK6+AL6</f>
        <v>1038.5199539941741</v>
      </c>
      <c r="BB6" s="89"/>
      <c r="BC6" s="20" t="s">
        <v>27</v>
      </c>
      <c r="BD6" s="50">
        <f t="shared" ref="BD6:BL6" si="3">C6</f>
        <v>3135</v>
      </c>
      <c r="BE6" s="50">
        <f t="shared" si="3"/>
        <v>3240</v>
      </c>
      <c r="BF6" s="50">
        <f t="shared" si="3"/>
        <v>3355</v>
      </c>
      <c r="BG6" s="50">
        <f t="shared" si="3"/>
        <v>3430</v>
      </c>
      <c r="BH6" s="50">
        <f t="shared" si="3"/>
        <v>3310</v>
      </c>
      <c r="BI6" s="50">
        <f t="shared" si="3"/>
        <v>3080</v>
      </c>
      <c r="BJ6" s="50">
        <f t="shared" si="3"/>
        <v>2884.5830679598944</v>
      </c>
      <c r="BK6" s="80">
        <f t="shared" si="3"/>
        <v>2420.8240861406657</v>
      </c>
      <c r="BL6" s="50">
        <f t="shared" si="3"/>
        <v>2996.0824315060418</v>
      </c>
      <c r="BM6" s="210">
        <f>L6</f>
        <v>-0.16077158150526749</v>
      </c>
      <c r="BN6" s="210">
        <f>M6</f>
        <v>0.23762913986966572</v>
      </c>
      <c r="BO6" s="59"/>
      <c r="BP6" s="444">
        <f t="shared" ref="BP6:CN6" si="4">O6</f>
        <v>760</v>
      </c>
      <c r="BQ6" s="444">
        <f t="shared" si="4"/>
        <v>810</v>
      </c>
      <c r="BR6" s="444">
        <f t="shared" si="4"/>
        <v>860</v>
      </c>
      <c r="BS6" s="444">
        <f t="shared" si="4"/>
        <v>855</v>
      </c>
      <c r="BT6" s="444">
        <f t="shared" si="4"/>
        <v>795</v>
      </c>
      <c r="BU6" s="444">
        <f t="shared" si="4"/>
        <v>840</v>
      </c>
      <c r="BV6" s="444">
        <f t="shared" si="4"/>
        <v>880</v>
      </c>
      <c r="BW6" s="444">
        <f t="shared" si="4"/>
        <v>895</v>
      </c>
      <c r="BX6" s="444">
        <f t="shared" si="4"/>
        <v>800</v>
      </c>
      <c r="BY6" s="444">
        <f t="shared" si="4"/>
        <v>860</v>
      </c>
      <c r="BZ6" s="444">
        <f t="shared" si="4"/>
        <v>855</v>
      </c>
      <c r="CA6" s="444">
        <f t="shared" si="4"/>
        <v>835</v>
      </c>
      <c r="CB6" s="444">
        <f t="shared" si="4"/>
        <v>785</v>
      </c>
      <c r="CC6" s="444">
        <f t="shared" si="4"/>
        <v>845</v>
      </c>
      <c r="CD6" s="444">
        <f t="shared" si="4"/>
        <v>795</v>
      </c>
      <c r="CE6" s="444">
        <f t="shared" si="4"/>
        <v>810</v>
      </c>
      <c r="CF6" s="444">
        <f t="shared" si="4"/>
        <v>715</v>
      </c>
      <c r="CG6" s="444">
        <f t="shared" si="4"/>
        <v>765</v>
      </c>
      <c r="CH6" s="444">
        <f t="shared" si="4"/>
        <v>762.75571297896204</v>
      </c>
      <c r="CI6" s="444">
        <f t="shared" si="4"/>
        <v>743.25106714444166</v>
      </c>
      <c r="CJ6" s="444">
        <f t="shared" si="4"/>
        <v>677.58894884509641</v>
      </c>
      <c r="CK6" s="444">
        <f t="shared" si="4"/>
        <v>700.98733899139404</v>
      </c>
      <c r="CL6" s="444">
        <f t="shared" si="4"/>
        <v>649.21534300350686</v>
      </c>
      <c r="CM6" s="444">
        <f t="shared" si="4"/>
        <v>389.30461099066736</v>
      </c>
      <c r="CN6" s="444">
        <f t="shared" si="4"/>
        <v>660.15700498021272</v>
      </c>
      <c r="CO6" s="445"/>
      <c r="CP6" s="444">
        <f t="shared" ref="CP6:DB6" si="5">AO6</f>
        <v>1670</v>
      </c>
      <c r="CQ6" s="444">
        <f t="shared" si="5"/>
        <v>1570</v>
      </c>
      <c r="CR6" s="444">
        <f t="shared" si="5"/>
        <v>1715</v>
      </c>
      <c r="CS6" s="444">
        <f t="shared" si="5"/>
        <v>1635</v>
      </c>
      <c r="CT6" s="444">
        <f t="shared" si="5"/>
        <v>1775</v>
      </c>
      <c r="CU6" s="444">
        <f t="shared" si="5"/>
        <v>1660</v>
      </c>
      <c r="CV6" s="444">
        <f t="shared" si="5"/>
        <v>1690</v>
      </c>
      <c r="CW6" s="444">
        <f t="shared" si="5"/>
        <v>1630</v>
      </c>
      <c r="CX6" s="444">
        <f t="shared" si="5"/>
        <v>1605</v>
      </c>
      <c r="CY6" s="444">
        <f t="shared" si="5"/>
        <v>1480</v>
      </c>
      <c r="CZ6" s="444">
        <f t="shared" si="5"/>
        <v>1506.0067801234036</v>
      </c>
      <c r="DA6" s="444">
        <f t="shared" si="5"/>
        <v>1378.5762878364903</v>
      </c>
      <c r="DB6" s="444">
        <f t="shared" si="5"/>
        <v>1038.5199539941741</v>
      </c>
    </row>
    <row r="7" spans="1:106" ht="12.75" customHeight="1" x14ac:dyDescent="0.3">
      <c r="B7" s="10" t="s">
        <v>15</v>
      </c>
      <c r="C7" s="69">
        <v>425</v>
      </c>
      <c r="D7" s="69">
        <v>465</v>
      </c>
      <c r="E7" s="69">
        <v>500</v>
      </c>
      <c r="F7" s="69">
        <v>455</v>
      </c>
      <c r="G7" s="69">
        <v>420</v>
      </c>
      <c r="H7" s="69">
        <v>425</v>
      </c>
      <c r="I7" s="391">
        <v>338.46231764245277</v>
      </c>
      <c r="J7" s="469">
        <v>285.29277039665078</v>
      </c>
      <c r="K7" s="391">
        <v>355.14521614513933</v>
      </c>
      <c r="L7" s="211">
        <f t="shared" ref="L7:L59" si="6">IF(ISERROR(J7/I7),"N/A",IF(I7&lt;0,"N/A",IF(J7&lt;0,"N/A",IF(J7/I7-1&gt;300%,"&gt;±300%",IF(J7/I7-1&lt;-300%,"&gt;±300%",J7/I7-1)))))</f>
        <v>-0.15709148249102756</v>
      </c>
      <c r="M7" s="211">
        <f t="shared" ref="M7:M59" si="7">IF(ISERROR(K7/J7),"N/A",IF(J7&lt;0,"N/A",IF(K7&lt;0,"N/A",IF(K7/J7-1&gt;300%,"&gt;±300%",IF(K7/J7-1&lt;-300%,"&gt;±300%",K7/J7-1)))))</f>
        <v>0.24484478050870573</v>
      </c>
      <c r="N7" s="88"/>
      <c r="O7" s="69">
        <v>115</v>
      </c>
      <c r="P7" s="69">
        <v>115</v>
      </c>
      <c r="Q7" s="69">
        <v>125</v>
      </c>
      <c r="R7" s="69">
        <v>130</v>
      </c>
      <c r="S7" s="69">
        <v>125</v>
      </c>
      <c r="T7" s="69">
        <v>125</v>
      </c>
      <c r="U7" s="69">
        <v>120</v>
      </c>
      <c r="V7" s="69">
        <v>120</v>
      </c>
      <c r="W7" s="69">
        <v>110</v>
      </c>
      <c r="X7" s="69">
        <v>110</v>
      </c>
      <c r="Y7" s="69">
        <v>110</v>
      </c>
      <c r="Z7" s="69">
        <v>115</v>
      </c>
      <c r="AA7" s="69">
        <v>100</v>
      </c>
      <c r="AB7" s="69">
        <v>100</v>
      </c>
      <c r="AC7" s="69">
        <v>110</v>
      </c>
      <c r="AD7" s="69">
        <v>110</v>
      </c>
      <c r="AE7" s="69">
        <v>105</v>
      </c>
      <c r="AF7" s="69">
        <v>105</v>
      </c>
      <c r="AG7" s="69">
        <v>88.171258573857287</v>
      </c>
      <c r="AH7" s="69">
        <v>89.844937792942019</v>
      </c>
      <c r="AI7" s="69">
        <v>84.440335629688136</v>
      </c>
      <c r="AJ7" s="69">
        <v>76.005785645965318</v>
      </c>
      <c r="AK7" s="69">
        <v>81.263937647349067</v>
      </c>
      <c r="AL7" s="69">
        <v>39.206664182770147</v>
      </c>
      <c r="AM7" s="69">
        <v>85.196281855274549</v>
      </c>
      <c r="AN7" s="236"/>
      <c r="AO7" s="69">
        <f>D7-AP7</f>
        <v>235</v>
      </c>
      <c r="AP7" s="69">
        <f>SUM(O7:P7)</f>
        <v>230</v>
      </c>
      <c r="AQ7" s="69">
        <f>SUM(Q7:R7)</f>
        <v>255</v>
      </c>
      <c r="AR7" s="67">
        <f>SUM(S7:T7)</f>
        <v>250</v>
      </c>
      <c r="AS7" s="69">
        <f>SUM(U7:V7)</f>
        <v>240</v>
      </c>
      <c r="AT7" s="69">
        <f>SUM(W7:X7)</f>
        <v>220</v>
      </c>
      <c r="AU7" s="69">
        <f>SUM(Y7:Z7)</f>
        <v>225</v>
      </c>
      <c r="AV7" s="69">
        <f>SUM(AA7:AB7)</f>
        <v>200</v>
      </c>
      <c r="AW7" s="69">
        <f>SUM(AC7:AD7)</f>
        <v>220</v>
      </c>
      <c r="AX7" s="69">
        <f>SUM(AE7:AF7)</f>
        <v>210</v>
      </c>
      <c r="AY7" s="69">
        <f>AG7+AH7</f>
        <v>178.01619636679931</v>
      </c>
      <c r="AZ7" s="69">
        <f>AI7+AJ7</f>
        <v>160.44612127565347</v>
      </c>
      <c r="BA7" s="69">
        <f t="shared" ref="BA7:BA31" si="8">AK7+AL7</f>
        <v>120.47060183011922</v>
      </c>
      <c r="BB7" s="89"/>
      <c r="BC7" s="10" t="s">
        <v>15</v>
      </c>
      <c r="BD7" s="13">
        <f t="shared" ref="BD7:BD46" si="9">C7</f>
        <v>425</v>
      </c>
      <c r="BE7" s="13">
        <f t="shared" ref="BE7:BE46" si="10">D7</f>
        <v>465</v>
      </c>
      <c r="BF7" s="13">
        <f t="shared" ref="BF7:BF46" si="11">E7</f>
        <v>500</v>
      </c>
      <c r="BG7" s="13">
        <f t="shared" ref="BG7:BG46" si="12">F7</f>
        <v>455</v>
      </c>
      <c r="BH7" s="13">
        <f t="shared" ref="BH7:BH46" si="13">G7</f>
        <v>420</v>
      </c>
      <c r="BI7" s="13">
        <f t="shared" ref="BI7:BI46" si="14">H7</f>
        <v>425</v>
      </c>
      <c r="BJ7" s="13">
        <f t="shared" ref="BJ7:BK46" si="15">I7</f>
        <v>338.46231764245277</v>
      </c>
      <c r="BK7" s="69">
        <f t="shared" si="15"/>
        <v>285.29277039665078</v>
      </c>
      <c r="BL7" s="13"/>
      <c r="BM7" s="212"/>
      <c r="BN7" s="208"/>
      <c r="BO7" s="13"/>
      <c r="BP7" s="439"/>
      <c r="BQ7" s="439"/>
      <c r="BR7" s="439"/>
      <c r="BS7" s="439"/>
      <c r="BT7" s="439"/>
      <c r="BU7" s="439"/>
      <c r="BV7" s="439"/>
      <c r="BW7" s="439"/>
      <c r="BX7" s="439"/>
      <c r="BY7" s="439"/>
      <c r="BZ7" s="439"/>
      <c r="CA7" s="439"/>
      <c r="CB7" s="439"/>
      <c r="CC7" s="439"/>
      <c r="CD7" s="439"/>
      <c r="CE7" s="439"/>
      <c r="CF7" s="439"/>
      <c r="CG7" s="439"/>
      <c r="CH7" s="439"/>
      <c r="CI7" s="439"/>
      <c r="CJ7" s="439"/>
      <c r="CK7" s="439"/>
      <c r="CL7" s="439"/>
      <c r="CM7" s="439"/>
      <c r="CN7" s="439"/>
      <c r="CO7" s="446"/>
      <c r="CP7" s="439"/>
      <c r="CQ7" s="439"/>
      <c r="CR7" s="439"/>
      <c r="CS7" s="443"/>
      <c r="CT7" s="443"/>
      <c r="CU7" s="443"/>
      <c r="CV7" s="443"/>
      <c r="CW7" s="443"/>
      <c r="CX7" s="443"/>
      <c r="CY7" s="443"/>
      <c r="CZ7" s="443"/>
      <c r="DA7" s="443"/>
      <c r="DB7" s="443"/>
    </row>
    <row r="8" spans="1:106" ht="12.75" customHeight="1" x14ac:dyDescent="0.3">
      <c r="B8" s="10" t="s">
        <v>16</v>
      </c>
      <c r="C8" s="69">
        <v>1350</v>
      </c>
      <c r="D8" s="69">
        <v>1395</v>
      </c>
      <c r="E8" s="69">
        <v>1555</v>
      </c>
      <c r="F8" s="69">
        <v>1705</v>
      </c>
      <c r="G8" s="69">
        <v>1560</v>
      </c>
      <c r="H8" s="69">
        <v>1295</v>
      </c>
      <c r="I8" s="457">
        <v>1448.7607922443533</v>
      </c>
      <c r="J8" s="470">
        <v>1122.3010588255668</v>
      </c>
      <c r="K8" s="457">
        <v>1289.0863784458415</v>
      </c>
      <c r="L8" s="211">
        <f t="shared" si="6"/>
        <v>-0.22533722279511037</v>
      </c>
      <c r="M8" s="211">
        <f t="shared" si="7"/>
        <v>0.14861014191219546</v>
      </c>
      <c r="N8" s="88"/>
      <c r="O8" s="69">
        <v>320</v>
      </c>
      <c r="P8" s="69">
        <v>355</v>
      </c>
      <c r="Q8" s="69">
        <v>395</v>
      </c>
      <c r="R8" s="69">
        <v>405</v>
      </c>
      <c r="S8" s="69">
        <v>360</v>
      </c>
      <c r="T8" s="69">
        <v>390</v>
      </c>
      <c r="U8" s="69">
        <v>440</v>
      </c>
      <c r="V8" s="69">
        <v>465</v>
      </c>
      <c r="W8" s="69">
        <v>380</v>
      </c>
      <c r="X8" s="69">
        <v>420</v>
      </c>
      <c r="Y8" s="69">
        <v>410</v>
      </c>
      <c r="Z8" s="69">
        <v>400</v>
      </c>
      <c r="AA8" s="69">
        <v>350</v>
      </c>
      <c r="AB8" s="69">
        <v>400</v>
      </c>
      <c r="AC8" s="69">
        <v>345</v>
      </c>
      <c r="AD8" s="69">
        <v>355</v>
      </c>
      <c r="AE8" s="69">
        <v>280</v>
      </c>
      <c r="AF8" s="69">
        <v>315</v>
      </c>
      <c r="AG8" s="69">
        <v>392.17151493348655</v>
      </c>
      <c r="AH8" s="69">
        <v>381.03977473361027</v>
      </c>
      <c r="AI8" s="69">
        <v>322.83791090961807</v>
      </c>
      <c r="AJ8" s="69">
        <v>352.71159166763829</v>
      </c>
      <c r="AK8" s="69">
        <v>320.17465361326299</v>
      </c>
      <c r="AL8" s="69">
        <v>156.40572304950447</v>
      </c>
      <c r="AM8" s="69">
        <v>301.1226792485898</v>
      </c>
      <c r="AN8" s="236"/>
      <c r="AO8" s="69">
        <f t="shared" ref="AO8:AO12" si="16">D8-AP8</f>
        <v>720</v>
      </c>
      <c r="AP8" s="69">
        <f t="shared" ref="AP8:AP12" si="17">SUM(O8:P8)</f>
        <v>675</v>
      </c>
      <c r="AQ8" s="69">
        <f t="shared" ref="AQ8:AQ12" si="18">SUM(Q8:R8)</f>
        <v>800</v>
      </c>
      <c r="AR8" s="67">
        <f t="shared" ref="AR8:AR12" si="19">SUM(S8:T8)</f>
        <v>750</v>
      </c>
      <c r="AS8" s="69">
        <f t="shared" ref="AS8:AS12" si="20">SUM(U8:V8)</f>
        <v>905</v>
      </c>
      <c r="AT8" s="69">
        <f t="shared" ref="AT8:AT12" si="21">SUM(W8:X8)</f>
        <v>800</v>
      </c>
      <c r="AU8" s="69">
        <f t="shared" ref="AU8:AU12" si="22">SUM(Y8:Z8)</f>
        <v>810</v>
      </c>
      <c r="AV8" s="69">
        <f t="shared" ref="AV8:AV12" si="23">SUM(AA8:AB8)</f>
        <v>750</v>
      </c>
      <c r="AW8" s="69">
        <f t="shared" ref="AW8:AW12" si="24">SUM(AC8:AD8)</f>
        <v>700</v>
      </c>
      <c r="AX8" s="69">
        <f t="shared" ref="AX8:AX12" si="25">SUM(AE8:AF8)</f>
        <v>595</v>
      </c>
      <c r="AY8" s="69">
        <f>AG8+AH8</f>
        <v>773.21128966709682</v>
      </c>
      <c r="AZ8" s="69">
        <f t="shared" ref="AZ8:AZ45" si="26">AI8+AJ8</f>
        <v>675.54950257725636</v>
      </c>
      <c r="BA8" s="69">
        <f t="shared" si="8"/>
        <v>476.58037666276743</v>
      </c>
      <c r="BB8" s="89"/>
      <c r="BC8" s="10" t="s">
        <v>16</v>
      </c>
      <c r="BD8" s="13">
        <f t="shared" si="9"/>
        <v>1350</v>
      </c>
      <c r="BE8" s="13">
        <f t="shared" si="10"/>
        <v>1395</v>
      </c>
      <c r="BF8" s="13">
        <f t="shared" si="11"/>
        <v>1555</v>
      </c>
      <c r="BG8" s="13">
        <f t="shared" si="12"/>
        <v>1705</v>
      </c>
      <c r="BH8" s="13">
        <f t="shared" si="13"/>
        <v>1560</v>
      </c>
      <c r="BI8" s="13">
        <f t="shared" si="14"/>
        <v>1295</v>
      </c>
      <c r="BJ8" s="13">
        <f t="shared" si="15"/>
        <v>1448.7607922443533</v>
      </c>
      <c r="BK8" s="69">
        <f t="shared" si="15"/>
        <v>1122.3010588255668</v>
      </c>
      <c r="BL8" s="13"/>
      <c r="BM8" s="212"/>
      <c r="BN8" s="208"/>
      <c r="BO8" s="13"/>
      <c r="BP8" s="439"/>
      <c r="BQ8" s="439"/>
      <c r="BR8" s="439"/>
      <c r="BS8" s="439"/>
      <c r="BT8" s="439"/>
      <c r="BU8" s="439"/>
      <c r="BV8" s="439"/>
      <c r="BW8" s="439"/>
      <c r="BX8" s="439"/>
      <c r="BY8" s="439"/>
      <c r="BZ8" s="439"/>
      <c r="CA8" s="439"/>
      <c r="CB8" s="439"/>
      <c r="CC8" s="439"/>
      <c r="CD8" s="439"/>
      <c r="CE8" s="439"/>
      <c r="CF8" s="439"/>
      <c r="CG8" s="439"/>
      <c r="CH8" s="439"/>
      <c r="CI8" s="439"/>
      <c r="CJ8" s="439"/>
      <c r="CK8" s="439"/>
      <c r="CL8" s="439"/>
      <c r="CM8" s="439"/>
      <c r="CN8" s="439"/>
      <c r="CO8" s="446"/>
      <c r="CP8" s="439"/>
      <c r="CQ8" s="439"/>
      <c r="CR8" s="439"/>
      <c r="CS8" s="443"/>
      <c r="CT8" s="443"/>
      <c r="CU8" s="443"/>
      <c r="CV8" s="443"/>
      <c r="CW8" s="443"/>
      <c r="CX8" s="443"/>
      <c r="CY8" s="443"/>
      <c r="CZ8" s="443"/>
      <c r="DA8" s="443"/>
      <c r="DB8" s="443"/>
    </row>
    <row r="9" spans="1:106" ht="12.75" customHeight="1" x14ac:dyDescent="0.3">
      <c r="B9" s="10" t="s">
        <v>17</v>
      </c>
      <c r="C9" s="69">
        <v>585</v>
      </c>
      <c r="D9" s="69">
        <v>585</v>
      </c>
      <c r="E9" s="69">
        <v>510</v>
      </c>
      <c r="F9" s="69">
        <v>450</v>
      </c>
      <c r="G9" s="69">
        <v>440</v>
      </c>
      <c r="H9" s="69">
        <v>430</v>
      </c>
      <c r="I9" s="457">
        <v>328.03032663635162</v>
      </c>
      <c r="J9" s="470">
        <v>279.08092146616661</v>
      </c>
      <c r="K9" s="457">
        <v>327.51768358218766</v>
      </c>
      <c r="L9" s="211">
        <f t="shared" si="6"/>
        <v>-0.14922219439926787</v>
      </c>
      <c r="M9" s="211">
        <f t="shared" si="7"/>
        <v>0.173558127375945</v>
      </c>
      <c r="N9" s="88"/>
      <c r="O9" s="69">
        <v>145</v>
      </c>
      <c r="P9" s="69">
        <v>140</v>
      </c>
      <c r="Q9" s="69">
        <v>135</v>
      </c>
      <c r="R9" s="69">
        <v>120</v>
      </c>
      <c r="S9" s="69">
        <v>125</v>
      </c>
      <c r="T9" s="69">
        <v>125</v>
      </c>
      <c r="U9" s="69">
        <v>115</v>
      </c>
      <c r="V9" s="69">
        <v>105</v>
      </c>
      <c r="W9" s="69">
        <v>115</v>
      </c>
      <c r="X9" s="69">
        <v>115</v>
      </c>
      <c r="Y9" s="69">
        <v>115</v>
      </c>
      <c r="Z9" s="69">
        <v>105</v>
      </c>
      <c r="AA9" s="69">
        <v>110</v>
      </c>
      <c r="AB9" s="69">
        <v>110</v>
      </c>
      <c r="AC9" s="69">
        <v>110</v>
      </c>
      <c r="AD9" s="69">
        <v>105</v>
      </c>
      <c r="AE9" s="69">
        <v>105</v>
      </c>
      <c r="AF9" s="69">
        <v>110</v>
      </c>
      <c r="AG9" s="69">
        <v>85.818386821582408</v>
      </c>
      <c r="AH9" s="69">
        <v>80.28651159459082</v>
      </c>
      <c r="AI9" s="69">
        <v>83.224631733555071</v>
      </c>
      <c r="AJ9" s="69">
        <v>78.700796486623318</v>
      </c>
      <c r="AK9" s="69">
        <v>76.92089332751577</v>
      </c>
      <c r="AL9" s="69">
        <v>44.795627564918149</v>
      </c>
      <c r="AM9" s="69">
        <v>71.592140523063009</v>
      </c>
      <c r="AN9" s="236"/>
      <c r="AO9" s="69">
        <f t="shared" si="16"/>
        <v>300</v>
      </c>
      <c r="AP9" s="69">
        <f t="shared" si="17"/>
        <v>285</v>
      </c>
      <c r="AQ9" s="69">
        <f t="shared" si="18"/>
        <v>255</v>
      </c>
      <c r="AR9" s="69">
        <f t="shared" si="19"/>
        <v>250</v>
      </c>
      <c r="AS9" s="69">
        <f t="shared" si="20"/>
        <v>220</v>
      </c>
      <c r="AT9" s="69">
        <f t="shared" si="21"/>
        <v>230</v>
      </c>
      <c r="AU9" s="69">
        <f t="shared" si="22"/>
        <v>220</v>
      </c>
      <c r="AV9" s="69">
        <f t="shared" si="23"/>
        <v>220</v>
      </c>
      <c r="AW9" s="69">
        <f t="shared" si="24"/>
        <v>215</v>
      </c>
      <c r="AX9" s="69">
        <f t="shared" si="25"/>
        <v>215</v>
      </c>
      <c r="AY9" s="69">
        <f>AG9+AH9</f>
        <v>166.10489841617323</v>
      </c>
      <c r="AZ9" s="69">
        <f t="shared" si="26"/>
        <v>161.92542822017839</v>
      </c>
      <c r="BA9" s="69">
        <f t="shared" si="8"/>
        <v>121.71652089243392</v>
      </c>
      <c r="BB9" s="89"/>
      <c r="BC9" s="10" t="s">
        <v>17</v>
      </c>
      <c r="BD9" s="13">
        <f t="shared" si="9"/>
        <v>585</v>
      </c>
      <c r="BE9" s="13">
        <f t="shared" si="10"/>
        <v>585</v>
      </c>
      <c r="BF9" s="13">
        <f t="shared" si="11"/>
        <v>510</v>
      </c>
      <c r="BG9" s="13">
        <f t="shared" si="12"/>
        <v>450</v>
      </c>
      <c r="BH9" s="13">
        <f t="shared" si="13"/>
        <v>440</v>
      </c>
      <c r="BI9" s="13">
        <f t="shared" si="14"/>
        <v>430</v>
      </c>
      <c r="BJ9" s="13">
        <f t="shared" si="15"/>
        <v>328.03032663635162</v>
      </c>
      <c r="BK9" s="69">
        <f t="shared" si="15"/>
        <v>279.08092146616661</v>
      </c>
      <c r="BL9" s="13"/>
      <c r="BM9" s="212"/>
      <c r="BN9" s="208"/>
      <c r="BO9" s="13"/>
      <c r="BP9" s="439"/>
      <c r="BQ9" s="439"/>
      <c r="BR9" s="439"/>
      <c r="BS9" s="439"/>
      <c r="BT9" s="439"/>
      <c r="BU9" s="439"/>
      <c r="BV9" s="439"/>
      <c r="BW9" s="439"/>
      <c r="BX9" s="439"/>
      <c r="BY9" s="439"/>
      <c r="BZ9" s="439"/>
      <c r="CA9" s="439"/>
      <c r="CB9" s="439"/>
      <c r="CC9" s="439"/>
      <c r="CD9" s="439"/>
      <c r="CE9" s="439"/>
      <c r="CF9" s="439"/>
      <c r="CG9" s="439"/>
      <c r="CH9" s="439"/>
      <c r="CI9" s="439"/>
      <c r="CJ9" s="439"/>
      <c r="CK9" s="439"/>
      <c r="CL9" s="439"/>
      <c r="CM9" s="439"/>
      <c r="CN9" s="439"/>
      <c r="CO9" s="446"/>
      <c r="CP9" s="439"/>
      <c r="CQ9" s="439"/>
      <c r="CR9" s="439"/>
      <c r="CS9" s="443"/>
      <c r="CT9" s="443"/>
      <c r="CU9" s="443"/>
      <c r="CV9" s="443"/>
      <c r="CW9" s="443"/>
      <c r="CX9" s="443"/>
      <c r="CY9" s="443"/>
      <c r="CZ9" s="443"/>
      <c r="DA9" s="443"/>
      <c r="DB9" s="443"/>
    </row>
    <row r="10" spans="1:106" ht="12.75" customHeight="1" x14ac:dyDescent="0.3">
      <c r="B10" s="10" t="s">
        <v>18</v>
      </c>
      <c r="C10" s="69">
        <v>130</v>
      </c>
      <c r="D10" s="69">
        <v>125</v>
      </c>
      <c r="E10" s="69">
        <v>125</v>
      </c>
      <c r="F10" s="69">
        <v>160</v>
      </c>
      <c r="G10" s="69">
        <v>190</v>
      </c>
      <c r="H10" s="69">
        <v>180</v>
      </c>
      <c r="I10" s="457">
        <v>197.598918323801</v>
      </c>
      <c r="J10" s="470">
        <v>278.7684010127191</v>
      </c>
      <c r="K10" s="457">
        <v>402.91282906114293</v>
      </c>
      <c r="L10" s="211">
        <f t="shared" si="6"/>
        <v>0.41077898288849668</v>
      </c>
      <c r="M10" s="211">
        <f t="shared" si="7"/>
        <v>0.44533177934596546</v>
      </c>
      <c r="N10" s="88"/>
      <c r="O10" s="69">
        <v>25</v>
      </c>
      <c r="P10" s="69">
        <v>30</v>
      </c>
      <c r="Q10" s="69">
        <v>35</v>
      </c>
      <c r="R10" s="69">
        <v>30</v>
      </c>
      <c r="S10" s="69">
        <v>25</v>
      </c>
      <c r="T10" s="69">
        <v>35</v>
      </c>
      <c r="U10" s="69">
        <v>35</v>
      </c>
      <c r="V10" s="69">
        <v>40</v>
      </c>
      <c r="W10" s="69">
        <v>35</v>
      </c>
      <c r="X10" s="69">
        <v>50</v>
      </c>
      <c r="Y10" s="69">
        <v>45</v>
      </c>
      <c r="Z10" s="69">
        <v>45</v>
      </c>
      <c r="AA10" s="69">
        <v>45</v>
      </c>
      <c r="AB10" s="69">
        <v>55</v>
      </c>
      <c r="AC10" s="69">
        <v>45</v>
      </c>
      <c r="AD10" s="69">
        <v>50</v>
      </c>
      <c r="AE10" s="69">
        <v>40</v>
      </c>
      <c r="AF10" s="69">
        <v>45</v>
      </c>
      <c r="AG10" s="69">
        <v>51.078145258370341</v>
      </c>
      <c r="AH10" s="69">
        <v>43.895157619080756</v>
      </c>
      <c r="AI10" s="69">
        <v>44.818473545902748</v>
      </c>
      <c r="AJ10" s="69">
        <v>57.807141900447135</v>
      </c>
      <c r="AK10" s="69">
        <v>45.946729459719407</v>
      </c>
      <c r="AL10" s="69">
        <v>80.06543511022933</v>
      </c>
      <c r="AM10" s="69">
        <v>75.168233526029226</v>
      </c>
      <c r="AN10" s="236"/>
      <c r="AO10" s="69">
        <f t="shared" si="16"/>
        <v>70</v>
      </c>
      <c r="AP10" s="69">
        <f t="shared" si="17"/>
        <v>55</v>
      </c>
      <c r="AQ10" s="69">
        <f t="shared" si="18"/>
        <v>65</v>
      </c>
      <c r="AR10" s="69">
        <f t="shared" si="19"/>
        <v>60</v>
      </c>
      <c r="AS10" s="69">
        <f t="shared" si="20"/>
        <v>75</v>
      </c>
      <c r="AT10" s="69">
        <f t="shared" si="21"/>
        <v>85</v>
      </c>
      <c r="AU10" s="69">
        <f t="shared" si="22"/>
        <v>90</v>
      </c>
      <c r="AV10" s="69">
        <f t="shared" si="23"/>
        <v>100</v>
      </c>
      <c r="AW10" s="69">
        <f t="shared" si="24"/>
        <v>95</v>
      </c>
      <c r="AX10" s="69">
        <f t="shared" si="25"/>
        <v>85</v>
      </c>
      <c r="AY10" s="69">
        <f>AG10+AH10</f>
        <v>94.97330287745109</v>
      </c>
      <c r="AZ10" s="69">
        <f t="shared" si="26"/>
        <v>102.62561544634988</v>
      </c>
      <c r="BA10" s="69">
        <f t="shared" si="8"/>
        <v>126.01216456994874</v>
      </c>
      <c r="BB10" s="89"/>
      <c r="BC10" s="10" t="s">
        <v>18</v>
      </c>
      <c r="BD10" s="13">
        <f t="shared" si="9"/>
        <v>130</v>
      </c>
      <c r="BE10" s="13">
        <f t="shared" si="10"/>
        <v>125</v>
      </c>
      <c r="BF10" s="13">
        <f t="shared" si="11"/>
        <v>125</v>
      </c>
      <c r="BG10" s="13">
        <f t="shared" si="12"/>
        <v>160</v>
      </c>
      <c r="BH10" s="13">
        <f t="shared" si="13"/>
        <v>190</v>
      </c>
      <c r="BI10" s="13">
        <f t="shared" si="14"/>
        <v>180</v>
      </c>
      <c r="BJ10" s="13">
        <f t="shared" si="15"/>
        <v>197.598918323801</v>
      </c>
      <c r="BK10" s="69">
        <f t="shared" si="15"/>
        <v>278.7684010127191</v>
      </c>
      <c r="BL10" s="13"/>
      <c r="BM10" s="212"/>
      <c r="BN10" s="208"/>
      <c r="BO10" s="13"/>
      <c r="BP10" s="439"/>
      <c r="BQ10" s="439"/>
      <c r="BR10" s="439"/>
      <c r="BS10" s="439"/>
      <c r="BT10" s="439"/>
      <c r="BU10" s="439"/>
      <c r="BV10" s="439"/>
      <c r="BW10" s="439"/>
      <c r="BX10" s="439"/>
      <c r="BY10" s="439"/>
      <c r="BZ10" s="439"/>
      <c r="CA10" s="439"/>
      <c r="CB10" s="439"/>
      <c r="CC10" s="439"/>
      <c r="CD10" s="439"/>
      <c r="CE10" s="439"/>
      <c r="CF10" s="439"/>
      <c r="CG10" s="439"/>
      <c r="CH10" s="439"/>
      <c r="CI10" s="439"/>
      <c r="CJ10" s="439"/>
      <c r="CK10" s="439"/>
      <c r="CL10" s="439"/>
      <c r="CM10" s="439"/>
      <c r="CN10" s="439"/>
      <c r="CO10" s="446"/>
      <c r="CP10" s="439"/>
      <c r="CQ10" s="439"/>
      <c r="CR10" s="439"/>
      <c r="CS10" s="443"/>
      <c r="CT10" s="443"/>
      <c r="CU10" s="443"/>
      <c r="CV10" s="443"/>
      <c r="CW10" s="443"/>
      <c r="CX10" s="443"/>
      <c r="CY10" s="443"/>
      <c r="CZ10" s="443"/>
      <c r="DA10" s="443"/>
      <c r="DB10" s="443"/>
    </row>
    <row r="11" spans="1:106" ht="12.75" customHeight="1" x14ac:dyDescent="0.3">
      <c r="B11" s="10" t="s">
        <v>21</v>
      </c>
      <c r="C11" s="69">
        <v>165</v>
      </c>
      <c r="D11" s="69">
        <v>170</v>
      </c>
      <c r="E11" s="69">
        <v>180</v>
      </c>
      <c r="F11" s="69">
        <v>170</v>
      </c>
      <c r="G11" s="69">
        <v>175</v>
      </c>
      <c r="H11" s="69">
        <v>195</v>
      </c>
      <c r="I11" s="458" t="s">
        <v>116</v>
      </c>
      <c r="J11" s="471" t="s">
        <v>116</v>
      </c>
      <c r="K11" s="458" t="s">
        <v>116</v>
      </c>
      <c r="L11" s="211" t="str">
        <f t="shared" si="6"/>
        <v>N/A</v>
      </c>
      <c r="M11" s="211" t="str">
        <f t="shared" si="7"/>
        <v>N/A</v>
      </c>
      <c r="N11" s="88"/>
      <c r="O11" s="69">
        <v>40</v>
      </c>
      <c r="P11" s="69">
        <v>40</v>
      </c>
      <c r="Q11" s="69">
        <v>45</v>
      </c>
      <c r="R11" s="69">
        <v>45</v>
      </c>
      <c r="S11" s="69">
        <v>45</v>
      </c>
      <c r="T11" s="69">
        <v>45</v>
      </c>
      <c r="U11" s="69">
        <v>45</v>
      </c>
      <c r="V11" s="69">
        <v>40</v>
      </c>
      <c r="W11" s="69">
        <v>45</v>
      </c>
      <c r="X11" s="69">
        <v>40</v>
      </c>
      <c r="Y11" s="69">
        <v>45</v>
      </c>
      <c r="Z11" s="69">
        <v>40</v>
      </c>
      <c r="AA11" s="69">
        <v>45</v>
      </c>
      <c r="AB11" s="69">
        <v>45</v>
      </c>
      <c r="AC11" s="69">
        <v>50</v>
      </c>
      <c r="AD11" s="69">
        <v>50</v>
      </c>
      <c r="AE11" s="69">
        <v>50</v>
      </c>
      <c r="AF11" s="69">
        <v>45</v>
      </c>
      <c r="AG11" s="418" t="s">
        <v>116</v>
      </c>
      <c r="AH11" s="418" t="s">
        <v>116</v>
      </c>
      <c r="AI11" s="418" t="s">
        <v>116</v>
      </c>
      <c r="AJ11" s="418" t="s">
        <v>116</v>
      </c>
      <c r="AK11" s="418" t="s">
        <v>116</v>
      </c>
      <c r="AL11" s="418" t="s">
        <v>116</v>
      </c>
      <c r="AM11" s="418" t="s">
        <v>116</v>
      </c>
      <c r="AN11" s="236"/>
      <c r="AO11" s="69">
        <f t="shared" si="16"/>
        <v>90</v>
      </c>
      <c r="AP11" s="69">
        <f t="shared" si="17"/>
        <v>80</v>
      </c>
      <c r="AQ11" s="69">
        <f t="shared" si="18"/>
        <v>90</v>
      </c>
      <c r="AR11" s="69">
        <f t="shared" si="19"/>
        <v>90</v>
      </c>
      <c r="AS11" s="69">
        <f t="shared" si="20"/>
        <v>85</v>
      </c>
      <c r="AT11" s="69">
        <f t="shared" si="21"/>
        <v>85</v>
      </c>
      <c r="AU11" s="69">
        <f t="shared" si="22"/>
        <v>85</v>
      </c>
      <c r="AV11" s="69">
        <f t="shared" si="23"/>
        <v>90</v>
      </c>
      <c r="AW11" s="69">
        <f t="shared" si="24"/>
        <v>100</v>
      </c>
      <c r="AX11" s="69">
        <f t="shared" si="25"/>
        <v>95</v>
      </c>
      <c r="AY11" s="418" t="s">
        <v>116</v>
      </c>
      <c r="AZ11" s="418" t="s">
        <v>116</v>
      </c>
      <c r="BA11" s="418" t="s">
        <v>116</v>
      </c>
      <c r="BB11" s="89"/>
      <c r="BC11" s="10" t="s">
        <v>21</v>
      </c>
      <c r="BD11" s="13">
        <f t="shared" si="9"/>
        <v>165</v>
      </c>
      <c r="BE11" s="13">
        <f t="shared" si="10"/>
        <v>170</v>
      </c>
      <c r="BF11" s="13">
        <f t="shared" si="11"/>
        <v>180</v>
      </c>
      <c r="BG11" s="13">
        <f t="shared" si="12"/>
        <v>170</v>
      </c>
      <c r="BH11" s="13">
        <f t="shared" si="13"/>
        <v>175</v>
      </c>
      <c r="BI11" s="13">
        <f t="shared" si="14"/>
        <v>195</v>
      </c>
      <c r="BJ11" s="419" t="str">
        <f t="shared" si="15"/>
        <v>††</v>
      </c>
      <c r="BK11" s="464" t="str">
        <f t="shared" si="15"/>
        <v>††</v>
      </c>
      <c r="BL11" s="13"/>
      <c r="BM11" s="212"/>
      <c r="BN11" s="208"/>
      <c r="BO11" s="13"/>
      <c r="BP11" s="439"/>
      <c r="BQ11" s="439"/>
      <c r="BR11" s="439"/>
      <c r="BS11" s="439"/>
      <c r="BT11" s="439"/>
      <c r="BU11" s="439"/>
      <c r="BV11" s="439"/>
      <c r="BW11" s="439"/>
      <c r="BX11" s="439"/>
      <c r="BY11" s="439"/>
      <c r="BZ11" s="439"/>
      <c r="CA11" s="439"/>
      <c r="CB11" s="439"/>
      <c r="CC11" s="439"/>
      <c r="CD11" s="439"/>
      <c r="CE11" s="439"/>
      <c r="CF11" s="439"/>
      <c r="CG11" s="439"/>
      <c r="CH11" s="439"/>
      <c r="CI11" s="439"/>
      <c r="CJ11" s="439"/>
      <c r="CK11" s="439"/>
      <c r="CL11" s="439"/>
      <c r="CM11" s="439"/>
      <c r="CN11" s="439"/>
      <c r="CO11" s="446"/>
      <c r="CP11" s="439"/>
      <c r="CQ11" s="439"/>
      <c r="CR11" s="439"/>
      <c r="CS11" s="443"/>
      <c r="CT11" s="443"/>
      <c r="CU11" s="443"/>
      <c r="CV11" s="443"/>
      <c r="CW11" s="443"/>
      <c r="CX11" s="443"/>
      <c r="CY11" s="443"/>
      <c r="CZ11" s="443"/>
      <c r="DA11" s="443"/>
      <c r="DB11" s="443"/>
    </row>
    <row r="12" spans="1:106" ht="12.75" customHeight="1" x14ac:dyDescent="0.3">
      <c r="B12" s="52" t="s">
        <v>19</v>
      </c>
      <c r="C12" s="83">
        <v>480</v>
      </c>
      <c r="D12" s="83">
        <v>500</v>
      </c>
      <c r="E12" s="83">
        <v>485</v>
      </c>
      <c r="F12" s="83">
        <v>490</v>
      </c>
      <c r="G12" s="83">
        <v>525</v>
      </c>
      <c r="H12" s="83">
        <v>555</v>
      </c>
      <c r="I12" s="459">
        <v>571.73071311293552</v>
      </c>
      <c r="J12" s="337">
        <v>455.38093443956211</v>
      </c>
      <c r="K12" s="459">
        <v>621.42032427173035</v>
      </c>
      <c r="L12" s="214">
        <f t="shared" si="6"/>
        <v>-0.20350451008636039</v>
      </c>
      <c r="M12" s="214">
        <f t="shared" si="7"/>
        <v>0.36461647222124727</v>
      </c>
      <c r="N12" s="88"/>
      <c r="O12" s="83">
        <v>115</v>
      </c>
      <c r="P12" s="83">
        <v>130</v>
      </c>
      <c r="Q12" s="83">
        <v>125</v>
      </c>
      <c r="R12" s="83">
        <v>125</v>
      </c>
      <c r="S12" s="83">
        <v>115</v>
      </c>
      <c r="T12" s="83">
        <v>120</v>
      </c>
      <c r="U12" s="83">
        <v>125</v>
      </c>
      <c r="V12" s="83">
        <v>125</v>
      </c>
      <c r="W12" s="83">
        <v>115</v>
      </c>
      <c r="X12" s="83">
        <v>125</v>
      </c>
      <c r="Y12" s="83">
        <v>130</v>
      </c>
      <c r="Z12" s="83">
        <v>130</v>
      </c>
      <c r="AA12" s="83">
        <v>135</v>
      </c>
      <c r="AB12" s="83">
        <v>135</v>
      </c>
      <c r="AC12" s="83">
        <v>135</v>
      </c>
      <c r="AD12" s="83">
        <v>140</v>
      </c>
      <c r="AE12" s="83">
        <v>135</v>
      </c>
      <c r="AF12" s="83">
        <v>145</v>
      </c>
      <c r="AG12" s="215">
        <v>145.51640739166541</v>
      </c>
      <c r="AH12" s="215">
        <v>148.18468540421779</v>
      </c>
      <c r="AI12" s="215">
        <v>142.26759702633234</v>
      </c>
      <c r="AJ12" s="215">
        <v>135.76202329072001</v>
      </c>
      <c r="AK12" s="215">
        <v>124.90912895565964</v>
      </c>
      <c r="AL12" s="215">
        <v>68.831161083245249</v>
      </c>
      <c r="AM12" s="215">
        <v>127.07766982725614</v>
      </c>
      <c r="AN12" s="236"/>
      <c r="AO12" s="83">
        <f t="shared" si="16"/>
        <v>255</v>
      </c>
      <c r="AP12" s="83">
        <f t="shared" si="17"/>
        <v>245</v>
      </c>
      <c r="AQ12" s="83">
        <f t="shared" si="18"/>
        <v>250</v>
      </c>
      <c r="AR12" s="83">
        <f t="shared" si="19"/>
        <v>235</v>
      </c>
      <c r="AS12" s="83">
        <f t="shared" si="20"/>
        <v>250</v>
      </c>
      <c r="AT12" s="83">
        <f t="shared" si="21"/>
        <v>240</v>
      </c>
      <c r="AU12" s="83">
        <f t="shared" si="22"/>
        <v>260</v>
      </c>
      <c r="AV12" s="83">
        <f t="shared" si="23"/>
        <v>270</v>
      </c>
      <c r="AW12" s="83">
        <f t="shared" si="24"/>
        <v>275</v>
      </c>
      <c r="AX12" s="83">
        <f t="shared" si="25"/>
        <v>280</v>
      </c>
      <c r="AY12" s="83">
        <f>AG13+AH13</f>
        <v>1073.9302060604209</v>
      </c>
      <c r="AZ12" s="83">
        <f>AI13+AJ12</f>
        <v>650.63154578673948</v>
      </c>
      <c r="BA12" s="83">
        <f t="shared" si="8"/>
        <v>193.7402900389049</v>
      </c>
      <c r="BB12" s="89"/>
      <c r="BC12" s="52" t="s">
        <v>19</v>
      </c>
      <c r="BD12" s="54">
        <f t="shared" si="9"/>
        <v>480</v>
      </c>
      <c r="BE12" s="54">
        <f t="shared" si="10"/>
        <v>500</v>
      </c>
      <c r="BF12" s="54">
        <f t="shared" si="11"/>
        <v>485</v>
      </c>
      <c r="BG12" s="54">
        <f t="shared" si="12"/>
        <v>490</v>
      </c>
      <c r="BH12" s="54">
        <f t="shared" si="13"/>
        <v>525</v>
      </c>
      <c r="BI12" s="54">
        <f t="shared" si="14"/>
        <v>555</v>
      </c>
      <c r="BJ12" s="54">
        <f t="shared" si="15"/>
        <v>571.73071311293552</v>
      </c>
      <c r="BK12" s="83">
        <f t="shared" si="15"/>
        <v>455.38093443956211</v>
      </c>
      <c r="BL12" s="54"/>
      <c r="BM12" s="216"/>
      <c r="BN12" s="217"/>
      <c r="BO12" s="13"/>
      <c r="BP12" s="447"/>
      <c r="BQ12" s="447"/>
      <c r="BR12" s="447"/>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8"/>
      <c r="CP12" s="447"/>
      <c r="CQ12" s="447"/>
      <c r="CR12" s="447"/>
      <c r="CS12" s="447"/>
      <c r="CT12" s="447"/>
      <c r="CU12" s="447"/>
      <c r="CV12" s="447"/>
      <c r="CW12" s="447"/>
      <c r="CX12" s="447"/>
      <c r="CY12" s="447"/>
      <c r="CZ12" s="447"/>
      <c r="DA12" s="447"/>
      <c r="DB12" s="447"/>
    </row>
    <row r="13" spans="1:106" ht="12.75" customHeight="1" x14ac:dyDescent="0.3">
      <c r="B13" s="20" t="s">
        <v>5</v>
      </c>
      <c r="C13" s="80">
        <v>2945</v>
      </c>
      <c r="D13" s="80">
        <v>3000</v>
      </c>
      <c r="E13" s="80">
        <v>2840</v>
      </c>
      <c r="F13" s="80">
        <v>2505</v>
      </c>
      <c r="G13" s="80">
        <v>2460</v>
      </c>
      <c r="H13" s="80">
        <v>2245</v>
      </c>
      <c r="I13" s="460">
        <f t="shared" ref="I13:J13" si="27">SUM(I14:I19)</f>
        <v>2100.0036626900805</v>
      </c>
      <c r="J13" s="472">
        <f t="shared" si="27"/>
        <v>1826.2052201383201</v>
      </c>
      <c r="K13" s="460">
        <f t="shared" ref="K13" si="28">SUM(K14:K19)</f>
        <v>2071.8912347467462</v>
      </c>
      <c r="L13" s="209">
        <f t="shared" si="6"/>
        <v>-0.13037998333823275</v>
      </c>
      <c r="M13" s="209">
        <f t="shared" si="7"/>
        <v>0.13453362847676975</v>
      </c>
      <c r="N13" s="88"/>
      <c r="O13" s="80">
        <v>740</v>
      </c>
      <c r="P13" s="80">
        <v>695</v>
      </c>
      <c r="Q13" s="80">
        <v>720</v>
      </c>
      <c r="R13" s="80">
        <v>660</v>
      </c>
      <c r="S13" s="80">
        <v>785</v>
      </c>
      <c r="T13" s="50">
        <v>675</v>
      </c>
      <c r="U13" s="50">
        <v>580</v>
      </c>
      <c r="V13" s="50">
        <v>600</v>
      </c>
      <c r="W13" s="50">
        <v>630</v>
      </c>
      <c r="X13" s="50">
        <v>700</v>
      </c>
      <c r="Y13" s="50">
        <v>610</v>
      </c>
      <c r="Z13" s="50">
        <v>590</v>
      </c>
      <c r="AA13" s="50">
        <v>580</v>
      </c>
      <c r="AB13" s="50">
        <v>680</v>
      </c>
      <c r="AC13" s="50">
        <v>580</v>
      </c>
      <c r="AD13" s="50">
        <v>570</v>
      </c>
      <c r="AE13" s="50">
        <v>550</v>
      </c>
      <c r="AF13" s="50">
        <v>560</v>
      </c>
      <c r="AG13" s="80">
        <f t="shared" ref="AG13:AK13" si="29">SUM(AG14:AG19)</f>
        <v>538.799950252043</v>
      </c>
      <c r="AH13" s="80">
        <f t="shared" si="29"/>
        <v>535.13025580837802</v>
      </c>
      <c r="AI13" s="80">
        <f t="shared" si="29"/>
        <v>514.8695224960195</v>
      </c>
      <c r="AJ13" s="80">
        <f t="shared" si="29"/>
        <v>511.30788169622366</v>
      </c>
      <c r="AK13" s="80">
        <f t="shared" si="29"/>
        <v>395.13076241780209</v>
      </c>
      <c r="AL13" s="80">
        <f>SUM(AL14:AL19)</f>
        <v>393.15847355262491</v>
      </c>
      <c r="AM13" s="80">
        <f t="shared" ref="AM13" si="30">SUM(AM14:AM19)</f>
        <v>498.44264624698388</v>
      </c>
      <c r="AN13" s="236"/>
      <c r="AO13" s="80">
        <f t="shared" ref="AO13:AP13" si="31">SUM(AO14:AO19)</f>
        <v>1565</v>
      </c>
      <c r="AP13" s="80">
        <f t="shared" si="31"/>
        <v>1435</v>
      </c>
      <c r="AQ13" s="80">
        <f>R13+Q13</f>
        <v>1380</v>
      </c>
      <c r="AR13" s="80">
        <f>SUM(AR14:AR18)</f>
        <v>1420</v>
      </c>
      <c r="AS13" s="80">
        <f>SUM(AS14:AS19)</f>
        <v>1180</v>
      </c>
      <c r="AT13" s="80">
        <f t="shared" ref="AT13" si="32">SUM(AT14:AT19)</f>
        <v>1330</v>
      </c>
      <c r="AU13" s="80">
        <f>SUM(AU14:AU19)</f>
        <v>1200</v>
      </c>
      <c r="AV13" s="80">
        <f>SUM(AV14:AV19)</f>
        <v>1260</v>
      </c>
      <c r="AW13" s="80">
        <f>SUM(AW14:AW19)</f>
        <v>1150</v>
      </c>
      <c r="AX13" s="80">
        <f>SUM(AX14:AX19)</f>
        <v>1110</v>
      </c>
      <c r="AY13" s="80">
        <f t="shared" ref="AY13:AY32" si="33">AG13+AH13</f>
        <v>1073.9302060604209</v>
      </c>
      <c r="AZ13" s="80">
        <f t="shared" si="26"/>
        <v>1026.1774041922431</v>
      </c>
      <c r="BA13" s="80">
        <f t="shared" si="8"/>
        <v>788.28923597042694</v>
      </c>
      <c r="BB13" s="89"/>
      <c r="BC13" s="20" t="s">
        <v>5</v>
      </c>
      <c r="BD13" s="50">
        <f t="shared" si="9"/>
        <v>2945</v>
      </c>
      <c r="BE13" s="50">
        <f t="shared" si="10"/>
        <v>3000</v>
      </c>
      <c r="BF13" s="50">
        <f t="shared" si="11"/>
        <v>2840</v>
      </c>
      <c r="BG13" s="50">
        <f t="shared" si="12"/>
        <v>2505</v>
      </c>
      <c r="BH13" s="50">
        <f t="shared" si="13"/>
        <v>2460</v>
      </c>
      <c r="BI13" s="50">
        <f t="shared" si="14"/>
        <v>2245</v>
      </c>
      <c r="BJ13" s="50">
        <f t="shared" si="15"/>
        <v>2100.0036626900805</v>
      </c>
      <c r="BK13" s="80">
        <f>J13</f>
        <v>1826.2052201383201</v>
      </c>
      <c r="BL13" s="50">
        <f>K13</f>
        <v>2071.8912347467462</v>
      </c>
      <c r="BM13" s="210">
        <f t="shared" ref="BM13:BM46" si="34">L13</f>
        <v>-0.13037998333823275</v>
      </c>
      <c r="BN13" s="210">
        <f>M13</f>
        <v>0.13453362847676975</v>
      </c>
      <c r="BO13" s="59"/>
      <c r="BP13" s="444">
        <f t="shared" ref="BP13:CN13" si="35">O13</f>
        <v>740</v>
      </c>
      <c r="BQ13" s="444">
        <f t="shared" si="35"/>
        <v>695</v>
      </c>
      <c r="BR13" s="444">
        <f t="shared" si="35"/>
        <v>720</v>
      </c>
      <c r="BS13" s="444">
        <f t="shared" si="35"/>
        <v>660</v>
      </c>
      <c r="BT13" s="444">
        <f t="shared" si="35"/>
        <v>785</v>
      </c>
      <c r="BU13" s="444">
        <f t="shared" si="35"/>
        <v>675</v>
      </c>
      <c r="BV13" s="444">
        <f t="shared" si="35"/>
        <v>580</v>
      </c>
      <c r="BW13" s="444">
        <f t="shared" si="35"/>
        <v>600</v>
      </c>
      <c r="BX13" s="444">
        <f t="shared" si="35"/>
        <v>630</v>
      </c>
      <c r="BY13" s="444">
        <f t="shared" si="35"/>
        <v>700</v>
      </c>
      <c r="BZ13" s="444">
        <f t="shared" si="35"/>
        <v>610</v>
      </c>
      <c r="CA13" s="444">
        <f t="shared" si="35"/>
        <v>590</v>
      </c>
      <c r="CB13" s="444">
        <f t="shared" si="35"/>
        <v>580</v>
      </c>
      <c r="CC13" s="444">
        <f t="shared" si="35"/>
        <v>680</v>
      </c>
      <c r="CD13" s="444">
        <f t="shared" si="35"/>
        <v>580</v>
      </c>
      <c r="CE13" s="444">
        <f t="shared" si="35"/>
        <v>570</v>
      </c>
      <c r="CF13" s="444">
        <f t="shared" si="35"/>
        <v>550</v>
      </c>
      <c r="CG13" s="444">
        <f t="shared" si="35"/>
        <v>560</v>
      </c>
      <c r="CH13" s="444">
        <f t="shared" si="35"/>
        <v>538.799950252043</v>
      </c>
      <c r="CI13" s="444">
        <f t="shared" si="35"/>
        <v>535.13025580837802</v>
      </c>
      <c r="CJ13" s="444">
        <f t="shared" si="35"/>
        <v>514.8695224960195</v>
      </c>
      <c r="CK13" s="444">
        <f t="shared" si="35"/>
        <v>511.30788169622366</v>
      </c>
      <c r="CL13" s="444">
        <f t="shared" si="35"/>
        <v>395.13076241780209</v>
      </c>
      <c r="CM13" s="444">
        <f t="shared" si="35"/>
        <v>393.15847355262491</v>
      </c>
      <c r="CN13" s="444">
        <f t="shared" si="35"/>
        <v>498.44264624698388</v>
      </c>
      <c r="CO13" s="449"/>
      <c r="CP13" s="444">
        <f t="shared" ref="CP13:DB13" si="36">AO13</f>
        <v>1565</v>
      </c>
      <c r="CQ13" s="444">
        <f t="shared" si="36"/>
        <v>1435</v>
      </c>
      <c r="CR13" s="444">
        <f t="shared" si="36"/>
        <v>1380</v>
      </c>
      <c r="CS13" s="444">
        <f t="shared" si="36"/>
        <v>1420</v>
      </c>
      <c r="CT13" s="444">
        <f t="shared" si="36"/>
        <v>1180</v>
      </c>
      <c r="CU13" s="444">
        <f t="shared" si="36"/>
        <v>1330</v>
      </c>
      <c r="CV13" s="444">
        <f t="shared" si="36"/>
        <v>1200</v>
      </c>
      <c r="CW13" s="444">
        <f t="shared" si="36"/>
        <v>1260</v>
      </c>
      <c r="CX13" s="444">
        <f t="shared" si="36"/>
        <v>1150</v>
      </c>
      <c r="CY13" s="444">
        <f t="shared" si="36"/>
        <v>1110</v>
      </c>
      <c r="CZ13" s="444">
        <f t="shared" si="36"/>
        <v>1073.9302060604209</v>
      </c>
      <c r="DA13" s="444">
        <f t="shared" si="36"/>
        <v>1026.1774041922431</v>
      </c>
      <c r="DB13" s="444">
        <f t="shared" si="36"/>
        <v>788.28923597042694</v>
      </c>
    </row>
    <row r="14" spans="1:106" ht="12.75" customHeight="1" x14ac:dyDescent="0.3">
      <c r="B14" s="10" t="s">
        <v>15</v>
      </c>
      <c r="C14" s="69">
        <v>200</v>
      </c>
      <c r="D14" s="69">
        <v>230</v>
      </c>
      <c r="E14" s="69">
        <v>250</v>
      </c>
      <c r="F14" s="69">
        <v>265</v>
      </c>
      <c r="G14" s="69">
        <v>280</v>
      </c>
      <c r="H14" s="69">
        <v>280</v>
      </c>
      <c r="I14" s="457">
        <v>340.5</v>
      </c>
      <c r="J14" s="470">
        <v>271.5</v>
      </c>
      <c r="K14" s="457">
        <v>306.79499999999996</v>
      </c>
      <c r="L14" s="211">
        <f t="shared" si="6"/>
        <v>-0.20264317180616742</v>
      </c>
      <c r="M14" s="211">
        <f t="shared" si="7"/>
        <v>0.12999999999999989</v>
      </c>
      <c r="N14" s="88"/>
      <c r="O14" s="69">
        <v>55</v>
      </c>
      <c r="P14" s="69">
        <v>55</v>
      </c>
      <c r="Q14" s="69">
        <v>60</v>
      </c>
      <c r="R14" s="69">
        <v>60</v>
      </c>
      <c r="S14" s="69">
        <v>60</v>
      </c>
      <c r="T14" s="69">
        <v>65</v>
      </c>
      <c r="U14" s="69">
        <v>65</v>
      </c>
      <c r="V14" s="69">
        <v>65</v>
      </c>
      <c r="W14" s="69">
        <v>65</v>
      </c>
      <c r="X14" s="69">
        <v>65</v>
      </c>
      <c r="Y14" s="69">
        <v>70</v>
      </c>
      <c r="Z14" s="69">
        <v>70</v>
      </c>
      <c r="AA14" s="69">
        <v>70</v>
      </c>
      <c r="AB14" s="69">
        <v>70</v>
      </c>
      <c r="AC14" s="69">
        <v>75</v>
      </c>
      <c r="AD14" s="69">
        <v>75</v>
      </c>
      <c r="AE14" s="69">
        <v>80</v>
      </c>
      <c r="AF14" s="69">
        <v>55</v>
      </c>
      <c r="AG14" s="69">
        <v>86.5</v>
      </c>
      <c r="AH14" s="69">
        <v>86</v>
      </c>
      <c r="AI14" s="69">
        <v>82</v>
      </c>
      <c r="AJ14" s="69">
        <v>86</v>
      </c>
      <c r="AK14" s="69">
        <v>77</v>
      </c>
      <c r="AL14" s="69">
        <v>47</v>
      </c>
      <c r="AM14" s="69">
        <v>64</v>
      </c>
      <c r="AN14" s="236"/>
      <c r="AO14" s="69">
        <f t="shared" ref="AO14:AO19" si="37">D14-AP14</f>
        <v>120</v>
      </c>
      <c r="AP14" s="69">
        <f t="shared" ref="AP14:AP19" si="38">SUM(O14:P14)</f>
        <v>110</v>
      </c>
      <c r="AQ14" s="69">
        <f t="shared" ref="AQ14:AQ19" si="39">SUM(Q14:R14)</f>
        <v>120</v>
      </c>
      <c r="AR14" s="67">
        <f t="shared" ref="AR14:AR19" si="40">SUM(S14:T14)</f>
        <v>125</v>
      </c>
      <c r="AS14" s="67">
        <f t="shared" ref="AS14:AS19" si="41">SUM(U14:V14)</f>
        <v>130</v>
      </c>
      <c r="AT14" s="67">
        <f t="shared" ref="AT14:AT19" si="42">SUM(W14:X14)</f>
        <v>130</v>
      </c>
      <c r="AU14" s="67">
        <f t="shared" ref="AU14:AU19" si="43">SUM(Y14:Z14)</f>
        <v>140</v>
      </c>
      <c r="AV14" s="67">
        <f t="shared" ref="AV14:AV19" si="44">SUM(AA14:AB14)</f>
        <v>140</v>
      </c>
      <c r="AW14" s="67">
        <f t="shared" ref="AW14:AW19" si="45">SUM(AC14:AD14)</f>
        <v>150</v>
      </c>
      <c r="AX14" s="67">
        <f t="shared" ref="AX14:AX19" si="46">SUM(AE14:AF14)</f>
        <v>135</v>
      </c>
      <c r="AY14" s="67">
        <f t="shared" si="33"/>
        <v>172.5</v>
      </c>
      <c r="AZ14" s="67">
        <f t="shared" si="26"/>
        <v>168</v>
      </c>
      <c r="BA14" s="67">
        <f t="shared" si="8"/>
        <v>124</v>
      </c>
      <c r="BB14" s="89"/>
      <c r="BC14" s="10" t="s">
        <v>15</v>
      </c>
      <c r="BD14" s="13">
        <f t="shared" si="9"/>
        <v>200</v>
      </c>
      <c r="BE14" s="13">
        <f t="shared" si="10"/>
        <v>230</v>
      </c>
      <c r="BF14" s="13">
        <f t="shared" si="11"/>
        <v>250</v>
      </c>
      <c r="BG14" s="13">
        <f t="shared" si="12"/>
        <v>265</v>
      </c>
      <c r="BH14" s="13">
        <f t="shared" si="13"/>
        <v>280</v>
      </c>
      <c r="BI14" s="13">
        <f t="shared" si="14"/>
        <v>280</v>
      </c>
      <c r="BJ14" s="13">
        <f t="shared" si="15"/>
        <v>340.5</v>
      </c>
      <c r="BK14" s="69">
        <f t="shared" si="15"/>
        <v>271.5</v>
      </c>
      <c r="BL14" s="13"/>
      <c r="BM14" s="212"/>
      <c r="BN14" s="208"/>
      <c r="BO14" s="27"/>
      <c r="BP14" s="439"/>
      <c r="BQ14" s="439"/>
      <c r="BR14" s="439"/>
      <c r="BS14" s="439"/>
      <c r="BT14" s="439"/>
      <c r="BU14" s="439"/>
      <c r="BV14" s="439"/>
      <c r="BW14" s="439"/>
      <c r="BX14" s="439"/>
      <c r="BY14" s="439"/>
      <c r="BZ14" s="439"/>
      <c r="CA14" s="439"/>
      <c r="CB14" s="439"/>
      <c r="CC14" s="439"/>
      <c r="CD14" s="439"/>
      <c r="CE14" s="439"/>
      <c r="CF14" s="439"/>
      <c r="CG14" s="439"/>
      <c r="CH14" s="439"/>
      <c r="CI14" s="439"/>
      <c r="CJ14" s="439"/>
      <c r="CK14" s="439"/>
      <c r="CL14" s="439"/>
      <c r="CM14" s="439"/>
      <c r="CN14" s="439"/>
      <c r="CO14" s="450"/>
      <c r="CP14" s="439"/>
      <c r="CQ14" s="439"/>
      <c r="CR14" s="439"/>
      <c r="CS14" s="443"/>
      <c r="CT14" s="443"/>
      <c r="CU14" s="443"/>
      <c r="CV14" s="443"/>
      <c r="CW14" s="443"/>
      <c r="CX14" s="443"/>
      <c r="CY14" s="443"/>
      <c r="CZ14" s="443"/>
      <c r="DA14" s="443"/>
      <c r="DB14" s="443"/>
    </row>
    <row r="15" spans="1:106" ht="12.75" customHeight="1" x14ac:dyDescent="0.3">
      <c r="B15" s="10" t="s">
        <v>16</v>
      </c>
      <c r="C15" s="69">
        <v>220</v>
      </c>
      <c r="D15" s="69">
        <v>220</v>
      </c>
      <c r="E15" s="69">
        <v>235</v>
      </c>
      <c r="F15" s="69">
        <v>240</v>
      </c>
      <c r="G15" s="69">
        <v>250</v>
      </c>
      <c r="H15" s="69">
        <v>255</v>
      </c>
      <c r="I15" s="457">
        <v>236.75581477493773</v>
      </c>
      <c r="J15" s="470">
        <v>196.78494109188949</v>
      </c>
      <c r="K15" s="457">
        <v>231.4872</v>
      </c>
      <c r="L15" s="211">
        <f t="shared" si="6"/>
        <v>-0.1688274212865476</v>
      </c>
      <c r="M15" s="211">
        <f t="shared" si="7"/>
        <v>0.17634611020314894</v>
      </c>
      <c r="N15" s="88"/>
      <c r="O15" s="69">
        <v>60</v>
      </c>
      <c r="P15" s="69">
        <v>40</v>
      </c>
      <c r="Q15" s="69">
        <v>60</v>
      </c>
      <c r="R15" s="69">
        <v>65</v>
      </c>
      <c r="S15" s="69">
        <v>65</v>
      </c>
      <c r="T15" s="69">
        <v>45</v>
      </c>
      <c r="U15" s="69">
        <v>65</v>
      </c>
      <c r="V15" s="69">
        <v>70</v>
      </c>
      <c r="W15" s="69">
        <v>60</v>
      </c>
      <c r="X15" s="69">
        <v>45</v>
      </c>
      <c r="Y15" s="69">
        <v>65</v>
      </c>
      <c r="Z15" s="69">
        <v>65</v>
      </c>
      <c r="AA15" s="69">
        <v>60</v>
      </c>
      <c r="AB15" s="69">
        <v>60</v>
      </c>
      <c r="AC15" s="69">
        <v>65</v>
      </c>
      <c r="AD15" s="69">
        <v>70</v>
      </c>
      <c r="AE15" s="69">
        <v>60</v>
      </c>
      <c r="AF15" s="69">
        <v>65</v>
      </c>
      <c r="AG15" s="69">
        <v>59.578918260056682</v>
      </c>
      <c r="AH15" s="69">
        <v>63.039452106299215</v>
      </c>
      <c r="AI15" s="69">
        <v>56.292711063163225</v>
      </c>
      <c r="AJ15" s="69">
        <v>57.844733345418632</v>
      </c>
      <c r="AK15" s="69">
        <v>55.261999607689873</v>
      </c>
      <c r="AL15" s="69">
        <v>29.194523051668426</v>
      </c>
      <c r="AM15" s="69">
        <v>53.8496444360702</v>
      </c>
      <c r="AN15" s="236"/>
      <c r="AO15" s="69">
        <f t="shared" si="37"/>
        <v>120</v>
      </c>
      <c r="AP15" s="69">
        <f t="shared" si="38"/>
        <v>100</v>
      </c>
      <c r="AQ15" s="69">
        <f t="shared" si="39"/>
        <v>125</v>
      </c>
      <c r="AR15" s="67">
        <f t="shared" si="40"/>
        <v>110</v>
      </c>
      <c r="AS15" s="67">
        <f t="shared" si="41"/>
        <v>135</v>
      </c>
      <c r="AT15" s="67">
        <f t="shared" si="42"/>
        <v>105</v>
      </c>
      <c r="AU15" s="67">
        <f t="shared" si="43"/>
        <v>130</v>
      </c>
      <c r="AV15" s="67">
        <f t="shared" si="44"/>
        <v>120</v>
      </c>
      <c r="AW15" s="67">
        <f t="shared" si="45"/>
        <v>135</v>
      </c>
      <c r="AX15" s="67">
        <f t="shared" si="46"/>
        <v>125</v>
      </c>
      <c r="AY15" s="67">
        <f t="shared" si="33"/>
        <v>122.61837036635589</v>
      </c>
      <c r="AZ15" s="67">
        <f t="shared" si="26"/>
        <v>114.13744440858186</v>
      </c>
      <c r="BA15" s="67">
        <f t="shared" si="8"/>
        <v>84.456522659358299</v>
      </c>
      <c r="BB15" s="89"/>
      <c r="BC15" s="10" t="s">
        <v>16</v>
      </c>
      <c r="BD15" s="13">
        <f t="shared" si="9"/>
        <v>220</v>
      </c>
      <c r="BE15" s="13">
        <f t="shared" si="10"/>
        <v>220</v>
      </c>
      <c r="BF15" s="13">
        <f t="shared" si="11"/>
        <v>235</v>
      </c>
      <c r="BG15" s="13">
        <f t="shared" si="12"/>
        <v>240</v>
      </c>
      <c r="BH15" s="13">
        <f t="shared" si="13"/>
        <v>250</v>
      </c>
      <c r="BI15" s="13">
        <f t="shared" si="14"/>
        <v>255</v>
      </c>
      <c r="BJ15" s="13">
        <f t="shared" si="15"/>
        <v>236.75581477493773</v>
      </c>
      <c r="BK15" s="69">
        <f t="shared" si="15"/>
        <v>196.78494109188949</v>
      </c>
      <c r="BL15" s="219"/>
      <c r="BM15" s="212"/>
      <c r="BN15" s="208"/>
      <c r="BO15" s="27"/>
      <c r="BP15" s="439"/>
      <c r="BQ15" s="439"/>
      <c r="BR15" s="439"/>
      <c r="BS15" s="439"/>
      <c r="BT15" s="439"/>
      <c r="BU15" s="439"/>
      <c r="BV15" s="439"/>
      <c r="BW15" s="439"/>
      <c r="BX15" s="439"/>
      <c r="BY15" s="439"/>
      <c r="BZ15" s="439"/>
      <c r="CA15" s="439"/>
      <c r="CB15" s="439"/>
      <c r="CC15" s="439"/>
      <c r="CD15" s="439"/>
      <c r="CE15" s="439"/>
      <c r="CF15" s="439"/>
      <c r="CG15" s="439"/>
      <c r="CH15" s="439"/>
      <c r="CI15" s="439"/>
      <c r="CJ15" s="439"/>
      <c r="CK15" s="439"/>
      <c r="CL15" s="439"/>
      <c r="CM15" s="439"/>
      <c r="CN15" s="439"/>
      <c r="CO15" s="450"/>
      <c r="CP15" s="439"/>
      <c r="CQ15" s="439"/>
      <c r="CR15" s="439"/>
      <c r="CS15" s="443"/>
      <c r="CT15" s="443"/>
      <c r="CU15" s="443"/>
      <c r="CV15" s="443"/>
      <c r="CW15" s="443"/>
      <c r="CX15" s="443"/>
      <c r="CY15" s="443"/>
      <c r="CZ15" s="443"/>
      <c r="DA15" s="443"/>
      <c r="DB15" s="443"/>
    </row>
    <row r="16" spans="1:106" ht="12.75" customHeight="1" x14ac:dyDescent="0.3">
      <c r="B16" s="10" t="s">
        <v>17</v>
      </c>
      <c r="C16" s="69">
        <v>335</v>
      </c>
      <c r="D16" s="69">
        <v>335</v>
      </c>
      <c r="E16" s="69">
        <v>340</v>
      </c>
      <c r="F16" s="69">
        <v>335</v>
      </c>
      <c r="G16" s="69">
        <v>340</v>
      </c>
      <c r="H16" s="69">
        <v>345</v>
      </c>
      <c r="I16" s="457">
        <v>372.26277000000005</v>
      </c>
      <c r="J16" s="470">
        <v>330.49162561060422</v>
      </c>
      <c r="K16" s="457">
        <v>370.15062068387675</v>
      </c>
      <c r="L16" s="211">
        <f t="shared" si="6"/>
        <v>-0.11220876154066073</v>
      </c>
      <c r="M16" s="211">
        <f t="shared" si="7"/>
        <v>0.12000000000000011</v>
      </c>
      <c r="N16" s="88"/>
      <c r="O16" s="69">
        <v>70</v>
      </c>
      <c r="P16" s="69">
        <v>100</v>
      </c>
      <c r="Q16" s="69">
        <v>85</v>
      </c>
      <c r="R16" s="69">
        <v>80</v>
      </c>
      <c r="S16" s="69">
        <v>70</v>
      </c>
      <c r="T16" s="69">
        <v>100</v>
      </c>
      <c r="U16" s="69">
        <v>85</v>
      </c>
      <c r="V16" s="69">
        <v>75</v>
      </c>
      <c r="W16" s="69">
        <v>70</v>
      </c>
      <c r="X16" s="69">
        <v>105</v>
      </c>
      <c r="Y16" s="69">
        <v>85</v>
      </c>
      <c r="Z16" s="69">
        <v>80</v>
      </c>
      <c r="AA16" s="69">
        <v>85</v>
      </c>
      <c r="AB16" s="69">
        <v>85</v>
      </c>
      <c r="AC16" s="69">
        <v>85</v>
      </c>
      <c r="AD16" s="69">
        <v>85</v>
      </c>
      <c r="AE16" s="69">
        <v>90</v>
      </c>
      <c r="AF16" s="69">
        <v>85</v>
      </c>
      <c r="AG16" s="69">
        <v>93.953139452957743</v>
      </c>
      <c r="AH16" s="69">
        <v>96.114760528164354</v>
      </c>
      <c r="AI16" s="69">
        <v>106.70696835593304</v>
      </c>
      <c r="AJ16" s="69">
        <v>75.487901662944893</v>
      </c>
      <c r="AK16" s="69">
        <v>78.920637140484502</v>
      </c>
      <c r="AL16" s="69">
        <v>57.668856316898612</v>
      </c>
      <c r="AM16" s="69">
        <v>93.902132153221075</v>
      </c>
      <c r="AN16" s="236"/>
      <c r="AO16" s="69">
        <f t="shared" si="37"/>
        <v>165</v>
      </c>
      <c r="AP16" s="69">
        <f t="shared" si="38"/>
        <v>170</v>
      </c>
      <c r="AQ16" s="69">
        <f t="shared" si="39"/>
        <v>165</v>
      </c>
      <c r="AR16" s="69">
        <f t="shared" si="40"/>
        <v>170</v>
      </c>
      <c r="AS16" s="67">
        <f t="shared" si="41"/>
        <v>160</v>
      </c>
      <c r="AT16" s="67">
        <f t="shared" si="42"/>
        <v>175</v>
      </c>
      <c r="AU16" s="67">
        <f t="shared" si="43"/>
        <v>165</v>
      </c>
      <c r="AV16" s="67">
        <f t="shared" si="44"/>
        <v>170</v>
      </c>
      <c r="AW16" s="67">
        <f t="shared" si="45"/>
        <v>170</v>
      </c>
      <c r="AX16" s="67">
        <f t="shared" si="46"/>
        <v>175</v>
      </c>
      <c r="AY16" s="67">
        <f t="shared" si="33"/>
        <v>190.06789998112208</v>
      </c>
      <c r="AZ16" s="67">
        <f t="shared" si="26"/>
        <v>182.19487001887794</v>
      </c>
      <c r="BA16" s="67">
        <f t="shared" si="8"/>
        <v>136.58949345738313</v>
      </c>
      <c r="BB16" s="89"/>
      <c r="BC16" s="10" t="s">
        <v>17</v>
      </c>
      <c r="BD16" s="13">
        <f t="shared" si="9"/>
        <v>335</v>
      </c>
      <c r="BE16" s="13">
        <f t="shared" si="10"/>
        <v>335</v>
      </c>
      <c r="BF16" s="13">
        <f t="shared" si="11"/>
        <v>340</v>
      </c>
      <c r="BG16" s="13">
        <f t="shared" si="12"/>
        <v>335</v>
      </c>
      <c r="BH16" s="13">
        <f t="shared" si="13"/>
        <v>340</v>
      </c>
      <c r="BI16" s="13">
        <f t="shared" si="14"/>
        <v>345</v>
      </c>
      <c r="BJ16" s="13">
        <f t="shared" si="15"/>
        <v>372.26277000000005</v>
      </c>
      <c r="BK16" s="69">
        <f t="shared" si="15"/>
        <v>330.49162561060422</v>
      </c>
      <c r="BL16" s="13"/>
      <c r="BM16" s="212"/>
      <c r="BN16" s="208"/>
      <c r="BO16" s="27"/>
      <c r="BP16" s="439"/>
      <c r="BQ16" s="439"/>
      <c r="BR16" s="439"/>
      <c r="BS16" s="439"/>
      <c r="BT16" s="439"/>
      <c r="BU16" s="439"/>
      <c r="BV16" s="439"/>
      <c r="BW16" s="439"/>
      <c r="BX16" s="439"/>
      <c r="BY16" s="439"/>
      <c r="BZ16" s="439"/>
      <c r="CA16" s="439"/>
      <c r="CB16" s="439"/>
      <c r="CC16" s="439"/>
      <c r="CD16" s="439"/>
      <c r="CE16" s="439"/>
      <c r="CF16" s="439"/>
      <c r="CG16" s="439"/>
      <c r="CH16" s="439"/>
      <c r="CI16" s="439"/>
      <c r="CJ16" s="439"/>
      <c r="CK16" s="439"/>
      <c r="CL16" s="439"/>
      <c r="CM16" s="439"/>
      <c r="CN16" s="439"/>
      <c r="CO16" s="448"/>
      <c r="CP16" s="439"/>
      <c r="CQ16" s="439"/>
      <c r="CR16" s="439"/>
      <c r="CS16" s="443"/>
      <c r="CT16" s="443"/>
      <c r="CU16" s="443"/>
      <c r="CV16" s="443"/>
      <c r="CW16" s="443"/>
      <c r="CX16" s="443"/>
      <c r="CY16" s="443"/>
      <c r="CZ16" s="443"/>
      <c r="DA16" s="443"/>
      <c r="DB16" s="443"/>
    </row>
    <row r="17" spans="2:106" ht="12.75" customHeight="1" x14ac:dyDescent="0.3">
      <c r="B17" s="10" t="s">
        <v>18</v>
      </c>
      <c r="C17" s="69">
        <v>1990</v>
      </c>
      <c r="D17" s="69">
        <v>1975</v>
      </c>
      <c r="E17" s="69">
        <v>1765</v>
      </c>
      <c r="F17" s="69">
        <v>1450</v>
      </c>
      <c r="G17" s="69">
        <v>1340</v>
      </c>
      <c r="H17" s="69">
        <v>1095</v>
      </c>
      <c r="I17" s="457">
        <v>872.09156525792923</v>
      </c>
      <c r="J17" s="470">
        <v>819.75222147435909</v>
      </c>
      <c r="K17" s="457">
        <v>926.32001026602563</v>
      </c>
      <c r="L17" s="211">
        <f t="shared" si="6"/>
        <v>-6.0015881208632327E-2</v>
      </c>
      <c r="M17" s="211">
        <f t="shared" si="7"/>
        <v>0.12999999999999989</v>
      </c>
      <c r="N17" s="88"/>
      <c r="O17" s="69">
        <v>500</v>
      </c>
      <c r="P17" s="69">
        <v>440</v>
      </c>
      <c r="Q17" s="69">
        <v>440</v>
      </c>
      <c r="R17" s="69">
        <v>405</v>
      </c>
      <c r="S17" s="69">
        <v>530</v>
      </c>
      <c r="T17" s="69">
        <v>390</v>
      </c>
      <c r="U17" s="69">
        <v>310</v>
      </c>
      <c r="V17" s="69">
        <v>340</v>
      </c>
      <c r="W17" s="69">
        <v>375</v>
      </c>
      <c r="X17" s="69">
        <v>425</v>
      </c>
      <c r="Y17" s="69">
        <v>325</v>
      </c>
      <c r="Z17" s="69">
        <v>315</v>
      </c>
      <c r="AA17" s="69">
        <v>305</v>
      </c>
      <c r="AB17" s="69">
        <v>395</v>
      </c>
      <c r="AC17" s="69">
        <v>285</v>
      </c>
      <c r="AD17" s="69">
        <v>275</v>
      </c>
      <c r="AE17" s="69">
        <v>250</v>
      </c>
      <c r="AF17" s="69">
        <v>285</v>
      </c>
      <c r="AG17" s="69">
        <v>232.16878205128197</v>
      </c>
      <c r="AH17" s="69">
        <v>212.59099358974328</v>
      </c>
      <c r="AI17" s="69">
        <v>206.57942307692332</v>
      </c>
      <c r="AJ17" s="69">
        <v>220.8563141025642</v>
      </c>
      <c r="AK17" s="69">
        <v>127.69283012820509</v>
      </c>
      <c r="AL17" s="69">
        <v>214.7169035256407</v>
      </c>
      <c r="AM17" s="69">
        <v>235.50054230769257</v>
      </c>
      <c r="AN17" s="236"/>
      <c r="AO17" s="69">
        <f t="shared" si="37"/>
        <v>1035</v>
      </c>
      <c r="AP17" s="69">
        <f t="shared" si="38"/>
        <v>940</v>
      </c>
      <c r="AQ17" s="69">
        <f t="shared" si="39"/>
        <v>845</v>
      </c>
      <c r="AR17" s="69">
        <f t="shared" si="40"/>
        <v>920</v>
      </c>
      <c r="AS17" s="67">
        <f t="shared" si="41"/>
        <v>650</v>
      </c>
      <c r="AT17" s="67">
        <f t="shared" si="42"/>
        <v>800</v>
      </c>
      <c r="AU17" s="67">
        <f t="shared" si="43"/>
        <v>640</v>
      </c>
      <c r="AV17" s="67">
        <f t="shared" si="44"/>
        <v>700</v>
      </c>
      <c r="AW17" s="67">
        <f t="shared" si="45"/>
        <v>560</v>
      </c>
      <c r="AX17" s="67">
        <f t="shared" si="46"/>
        <v>535</v>
      </c>
      <c r="AY17" s="67">
        <f t="shared" si="33"/>
        <v>444.75977564102527</v>
      </c>
      <c r="AZ17" s="67">
        <f t="shared" si="26"/>
        <v>427.43573717948755</v>
      </c>
      <c r="BA17" s="67">
        <f t="shared" si="8"/>
        <v>342.40973365384582</v>
      </c>
      <c r="BB17" s="89"/>
      <c r="BC17" s="10" t="s">
        <v>18</v>
      </c>
      <c r="BD17" s="13">
        <f t="shared" si="9"/>
        <v>1990</v>
      </c>
      <c r="BE17" s="13">
        <f t="shared" si="10"/>
        <v>1975</v>
      </c>
      <c r="BF17" s="13">
        <f t="shared" si="11"/>
        <v>1765</v>
      </c>
      <c r="BG17" s="13">
        <f t="shared" si="12"/>
        <v>1450</v>
      </c>
      <c r="BH17" s="13">
        <f t="shared" si="13"/>
        <v>1340</v>
      </c>
      <c r="BI17" s="13">
        <f t="shared" si="14"/>
        <v>1095</v>
      </c>
      <c r="BJ17" s="13">
        <f t="shared" si="15"/>
        <v>872.09156525792923</v>
      </c>
      <c r="BK17" s="69">
        <f t="shared" si="15"/>
        <v>819.75222147435909</v>
      </c>
      <c r="BL17" s="13"/>
      <c r="BM17" s="212"/>
      <c r="BN17" s="208"/>
      <c r="BO17" s="27"/>
      <c r="BP17" s="439"/>
      <c r="BQ17" s="439"/>
      <c r="BR17" s="439"/>
      <c r="BS17" s="439"/>
      <c r="BT17" s="439"/>
      <c r="BU17" s="439"/>
      <c r="BV17" s="439"/>
      <c r="BW17" s="439"/>
      <c r="BX17" s="439"/>
      <c r="BY17" s="439"/>
      <c r="BZ17" s="439"/>
      <c r="CA17" s="439"/>
      <c r="CB17" s="439"/>
      <c r="CC17" s="439"/>
      <c r="CD17" s="439"/>
      <c r="CE17" s="439"/>
      <c r="CF17" s="439"/>
      <c r="CG17" s="439"/>
      <c r="CH17" s="439"/>
      <c r="CI17" s="439"/>
      <c r="CJ17" s="439"/>
      <c r="CK17" s="439"/>
      <c r="CL17" s="439"/>
      <c r="CM17" s="439"/>
      <c r="CN17" s="439"/>
      <c r="CO17" s="446"/>
      <c r="CP17" s="439"/>
      <c r="CQ17" s="439"/>
      <c r="CR17" s="439"/>
      <c r="CS17" s="443"/>
      <c r="CT17" s="443"/>
      <c r="CU17" s="443"/>
      <c r="CV17" s="443"/>
      <c r="CW17" s="443"/>
      <c r="CX17" s="443"/>
      <c r="CY17" s="443"/>
      <c r="CZ17" s="443"/>
      <c r="DA17" s="443"/>
      <c r="DB17" s="443"/>
    </row>
    <row r="18" spans="2:106" ht="12.75" customHeight="1" x14ac:dyDescent="0.3">
      <c r="B18" s="10" t="s">
        <v>21</v>
      </c>
      <c r="C18" s="69">
        <v>140</v>
      </c>
      <c r="D18" s="69">
        <v>175</v>
      </c>
      <c r="E18" s="69">
        <v>180</v>
      </c>
      <c r="F18" s="69">
        <v>145</v>
      </c>
      <c r="G18" s="69">
        <v>175</v>
      </c>
      <c r="H18" s="69">
        <v>195</v>
      </c>
      <c r="I18" s="457">
        <v>102.39351265721356</v>
      </c>
      <c r="J18" s="470">
        <v>56.316431961467465</v>
      </c>
      <c r="K18" s="457">
        <v>63.074403796843569</v>
      </c>
      <c r="L18" s="211">
        <f t="shared" si="6"/>
        <v>-0.44999999999999996</v>
      </c>
      <c r="M18" s="211">
        <f t="shared" si="7"/>
        <v>0.12000000000000011</v>
      </c>
      <c r="N18" s="88"/>
      <c r="O18" s="69">
        <v>40</v>
      </c>
      <c r="P18" s="69">
        <v>45</v>
      </c>
      <c r="Q18" s="69">
        <v>55</v>
      </c>
      <c r="R18" s="69">
        <v>30</v>
      </c>
      <c r="S18" s="69">
        <v>40</v>
      </c>
      <c r="T18" s="69">
        <v>55</v>
      </c>
      <c r="U18" s="69">
        <v>35</v>
      </c>
      <c r="V18" s="69">
        <v>30</v>
      </c>
      <c r="W18" s="69">
        <v>40</v>
      </c>
      <c r="X18" s="69">
        <v>40</v>
      </c>
      <c r="Y18" s="69">
        <v>45</v>
      </c>
      <c r="Z18" s="69">
        <v>40</v>
      </c>
      <c r="AA18" s="69">
        <v>40</v>
      </c>
      <c r="AB18" s="69">
        <v>50</v>
      </c>
      <c r="AC18" s="69">
        <v>50</v>
      </c>
      <c r="AD18" s="69">
        <v>45</v>
      </c>
      <c r="AE18" s="69">
        <v>50</v>
      </c>
      <c r="AF18" s="69">
        <v>50</v>
      </c>
      <c r="AG18" s="69">
        <v>22.599110487746586</v>
      </c>
      <c r="AH18" s="69">
        <v>33.385049584171085</v>
      </c>
      <c r="AI18" s="69">
        <v>19.290420000000001</v>
      </c>
      <c r="AJ18" s="69">
        <v>27.118932585295898</v>
      </c>
      <c r="AK18" s="69">
        <v>16.65529554142261</v>
      </c>
      <c r="AL18" s="69">
        <v>4.9781906584171098</v>
      </c>
      <c r="AM18" s="69">
        <v>11.590327350000003</v>
      </c>
      <c r="AN18" s="236"/>
      <c r="AO18" s="69">
        <f t="shared" si="37"/>
        <v>90</v>
      </c>
      <c r="AP18" s="69">
        <f t="shared" si="38"/>
        <v>85</v>
      </c>
      <c r="AQ18" s="69">
        <f t="shared" si="39"/>
        <v>85</v>
      </c>
      <c r="AR18" s="69">
        <f t="shared" si="40"/>
        <v>95</v>
      </c>
      <c r="AS18" s="67">
        <f t="shared" si="41"/>
        <v>65</v>
      </c>
      <c r="AT18" s="67">
        <f t="shared" si="42"/>
        <v>80</v>
      </c>
      <c r="AU18" s="67">
        <f t="shared" si="43"/>
        <v>85</v>
      </c>
      <c r="AV18" s="67">
        <f t="shared" si="44"/>
        <v>90</v>
      </c>
      <c r="AW18" s="67">
        <f t="shared" si="45"/>
        <v>95</v>
      </c>
      <c r="AX18" s="67">
        <f t="shared" si="46"/>
        <v>100</v>
      </c>
      <c r="AY18" s="67">
        <f t="shared" si="33"/>
        <v>55.984160071917671</v>
      </c>
      <c r="AZ18" s="67">
        <f t="shared" si="26"/>
        <v>46.409352585295899</v>
      </c>
      <c r="BA18" s="67">
        <f t="shared" si="8"/>
        <v>21.633486199839719</v>
      </c>
      <c r="BB18" s="89"/>
      <c r="BC18" s="10" t="s">
        <v>21</v>
      </c>
      <c r="BD18" s="13">
        <f t="shared" si="9"/>
        <v>140</v>
      </c>
      <c r="BE18" s="13">
        <f t="shared" si="10"/>
        <v>175</v>
      </c>
      <c r="BF18" s="13">
        <f t="shared" si="11"/>
        <v>180</v>
      </c>
      <c r="BG18" s="13">
        <f t="shared" si="12"/>
        <v>145</v>
      </c>
      <c r="BH18" s="13">
        <f t="shared" si="13"/>
        <v>175</v>
      </c>
      <c r="BI18" s="13">
        <f t="shared" si="14"/>
        <v>195</v>
      </c>
      <c r="BJ18" s="13">
        <f t="shared" si="15"/>
        <v>102.39351265721356</v>
      </c>
      <c r="BK18" s="69">
        <f t="shared" si="15"/>
        <v>56.316431961467465</v>
      </c>
      <c r="BL18" s="13"/>
      <c r="BM18" s="212"/>
      <c r="BN18" s="208"/>
      <c r="BO18" s="27"/>
      <c r="BP18" s="439"/>
      <c r="BQ18" s="439"/>
      <c r="BR18" s="439"/>
      <c r="BS18" s="439"/>
      <c r="BT18" s="439"/>
      <c r="BU18" s="439"/>
      <c r="BV18" s="439"/>
      <c r="BW18" s="439"/>
      <c r="BX18" s="439"/>
      <c r="BY18" s="439"/>
      <c r="BZ18" s="439"/>
      <c r="CA18" s="439"/>
      <c r="CB18" s="439"/>
      <c r="CC18" s="439"/>
      <c r="CD18" s="439"/>
      <c r="CE18" s="439"/>
      <c r="CF18" s="439"/>
      <c r="CG18" s="439"/>
      <c r="CH18" s="439"/>
      <c r="CI18" s="439"/>
      <c r="CJ18" s="439"/>
      <c r="CK18" s="439"/>
      <c r="CL18" s="439"/>
      <c r="CM18" s="439"/>
      <c r="CN18" s="439"/>
      <c r="CO18" s="446"/>
      <c r="CP18" s="439"/>
      <c r="CQ18" s="439"/>
      <c r="CR18" s="439"/>
      <c r="CS18" s="443"/>
      <c r="CT18" s="443"/>
      <c r="CU18" s="443"/>
      <c r="CV18" s="443"/>
      <c r="CW18" s="443"/>
      <c r="CX18" s="443"/>
      <c r="CY18" s="443"/>
      <c r="CZ18" s="443"/>
      <c r="DA18" s="443"/>
      <c r="DB18" s="443"/>
    </row>
    <row r="19" spans="2:106" ht="12.75" customHeight="1" x14ac:dyDescent="0.3">
      <c r="B19" s="52" t="s">
        <v>19</v>
      </c>
      <c r="C19" s="83">
        <v>60</v>
      </c>
      <c r="D19" s="83">
        <v>65</v>
      </c>
      <c r="E19" s="83">
        <v>70</v>
      </c>
      <c r="F19" s="83">
        <v>70</v>
      </c>
      <c r="G19" s="83">
        <v>75</v>
      </c>
      <c r="H19" s="83">
        <v>75</v>
      </c>
      <c r="I19" s="461">
        <v>176</v>
      </c>
      <c r="J19" s="473">
        <v>151.35999999999999</v>
      </c>
      <c r="K19" s="461">
        <v>174.06399999999996</v>
      </c>
      <c r="L19" s="214">
        <f t="shared" si="6"/>
        <v>-0.14000000000000012</v>
      </c>
      <c r="M19" s="214">
        <f t="shared" si="7"/>
        <v>0.14999999999999991</v>
      </c>
      <c r="N19" s="88"/>
      <c r="O19" s="83">
        <v>15</v>
      </c>
      <c r="P19" s="83">
        <v>15</v>
      </c>
      <c r="Q19" s="83">
        <v>20</v>
      </c>
      <c r="R19" s="83">
        <v>20</v>
      </c>
      <c r="S19" s="83">
        <v>20</v>
      </c>
      <c r="T19" s="83">
        <v>20</v>
      </c>
      <c r="U19" s="83">
        <v>20</v>
      </c>
      <c r="V19" s="83">
        <v>20</v>
      </c>
      <c r="W19" s="83">
        <v>20</v>
      </c>
      <c r="X19" s="83">
        <v>20</v>
      </c>
      <c r="Y19" s="83">
        <v>20</v>
      </c>
      <c r="Z19" s="83">
        <v>20</v>
      </c>
      <c r="AA19" s="83">
        <v>20</v>
      </c>
      <c r="AB19" s="83">
        <v>20</v>
      </c>
      <c r="AC19" s="83">
        <v>20</v>
      </c>
      <c r="AD19" s="83">
        <v>20</v>
      </c>
      <c r="AE19" s="83">
        <v>20</v>
      </c>
      <c r="AF19" s="83">
        <v>20</v>
      </c>
      <c r="AG19" s="83">
        <v>44</v>
      </c>
      <c r="AH19" s="83">
        <v>44</v>
      </c>
      <c r="AI19" s="83">
        <v>44</v>
      </c>
      <c r="AJ19" s="83">
        <v>44</v>
      </c>
      <c r="AK19" s="83">
        <v>39.6</v>
      </c>
      <c r="AL19" s="83">
        <v>39.6</v>
      </c>
      <c r="AM19" s="83">
        <v>39.6</v>
      </c>
      <c r="AN19" s="236"/>
      <c r="AO19" s="83">
        <f t="shared" si="37"/>
        <v>35</v>
      </c>
      <c r="AP19" s="83">
        <f t="shared" si="38"/>
        <v>30</v>
      </c>
      <c r="AQ19" s="83">
        <f t="shared" si="39"/>
        <v>40</v>
      </c>
      <c r="AR19" s="83">
        <f t="shared" si="40"/>
        <v>40</v>
      </c>
      <c r="AS19" s="83">
        <f t="shared" si="41"/>
        <v>40</v>
      </c>
      <c r="AT19" s="83">
        <f t="shared" si="42"/>
        <v>40</v>
      </c>
      <c r="AU19" s="83">
        <f t="shared" si="43"/>
        <v>40</v>
      </c>
      <c r="AV19" s="83">
        <f t="shared" si="44"/>
        <v>40</v>
      </c>
      <c r="AW19" s="83">
        <f t="shared" si="45"/>
        <v>40</v>
      </c>
      <c r="AX19" s="83">
        <f t="shared" si="46"/>
        <v>40</v>
      </c>
      <c r="AY19" s="83">
        <f t="shared" si="33"/>
        <v>88</v>
      </c>
      <c r="AZ19" s="83">
        <f t="shared" si="26"/>
        <v>88</v>
      </c>
      <c r="BA19" s="83">
        <f t="shared" si="8"/>
        <v>79.2</v>
      </c>
      <c r="BB19" s="89"/>
      <c r="BC19" s="52" t="s">
        <v>19</v>
      </c>
      <c r="BD19" s="54">
        <f t="shared" si="9"/>
        <v>60</v>
      </c>
      <c r="BE19" s="54">
        <f t="shared" si="10"/>
        <v>65</v>
      </c>
      <c r="BF19" s="54">
        <f t="shared" si="11"/>
        <v>70</v>
      </c>
      <c r="BG19" s="54">
        <f t="shared" si="12"/>
        <v>70</v>
      </c>
      <c r="BH19" s="54">
        <f t="shared" si="13"/>
        <v>75</v>
      </c>
      <c r="BI19" s="54">
        <f t="shared" si="14"/>
        <v>75</v>
      </c>
      <c r="BJ19" s="54">
        <f t="shared" si="15"/>
        <v>176</v>
      </c>
      <c r="BK19" s="83">
        <f t="shared" si="15"/>
        <v>151.35999999999999</v>
      </c>
      <c r="BL19" s="54"/>
      <c r="BM19" s="216"/>
      <c r="BN19" s="217"/>
      <c r="BO19" s="2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8"/>
      <c r="CP19" s="447"/>
      <c r="CQ19" s="447"/>
      <c r="CR19" s="447"/>
      <c r="CS19" s="447"/>
      <c r="CT19" s="447"/>
      <c r="CU19" s="447"/>
      <c r="CV19" s="447"/>
      <c r="CW19" s="447"/>
      <c r="CX19" s="447"/>
      <c r="CY19" s="447"/>
      <c r="CZ19" s="447"/>
      <c r="DA19" s="447"/>
      <c r="DB19" s="447"/>
    </row>
    <row r="20" spans="2:106" ht="12.75" customHeight="1" x14ac:dyDescent="0.3">
      <c r="B20" s="20" t="s">
        <v>12</v>
      </c>
      <c r="C20" s="80">
        <v>535</v>
      </c>
      <c r="D20" s="80">
        <v>540</v>
      </c>
      <c r="E20" s="80">
        <v>505</v>
      </c>
      <c r="F20" s="80">
        <v>560</v>
      </c>
      <c r="G20" s="80">
        <v>565</v>
      </c>
      <c r="H20" s="80">
        <v>575</v>
      </c>
      <c r="I20" s="460">
        <f t="shared" ref="I20:J20" si="47">SUM(I21:I25)</f>
        <v>698.27497076953136</v>
      </c>
      <c r="J20" s="472">
        <f t="shared" si="47"/>
        <v>587.16147775662125</v>
      </c>
      <c r="K20" s="460">
        <f t="shared" ref="K20" si="48">SUM(K21:K25)</f>
        <v>677.59370607824258</v>
      </c>
      <c r="L20" s="209">
        <f t="shared" si="6"/>
        <v>-0.15912569927926512</v>
      </c>
      <c r="M20" s="209">
        <f t="shared" si="7"/>
        <v>0.1540159423726799</v>
      </c>
      <c r="N20" s="88"/>
      <c r="O20" s="80">
        <v>145</v>
      </c>
      <c r="P20" s="80">
        <v>125</v>
      </c>
      <c r="Q20" s="80">
        <v>135</v>
      </c>
      <c r="R20" s="80">
        <v>130</v>
      </c>
      <c r="S20" s="80">
        <v>125</v>
      </c>
      <c r="T20" s="50">
        <v>115</v>
      </c>
      <c r="U20" s="50">
        <v>140</v>
      </c>
      <c r="V20" s="50">
        <v>135</v>
      </c>
      <c r="W20" s="50">
        <v>165</v>
      </c>
      <c r="X20" s="50">
        <v>130</v>
      </c>
      <c r="Y20" s="50">
        <v>150</v>
      </c>
      <c r="Z20" s="50">
        <v>135</v>
      </c>
      <c r="AA20" s="50">
        <v>160</v>
      </c>
      <c r="AB20" s="50">
        <v>135</v>
      </c>
      <c r="AC20" s="50">
        <v>145</v>
      </c>
      <c r="AD20" s="50">
        <v>135</v>
      </c>
      <c r="AE20" s="50">
        <v>155</v>
      </c>
      <c r="AF20" s="50">
        <v>140</v>
      </c>
      <c r="AG20" s="80">
        <f t="shared" ref="AG20:AL20" si="49">SUM(AG21:AG25)</f>
        <v>139.76735378116703</v>
      </c>
      <c r="AH20" s="80">
        <f t="shared" si="49"/>
        <v>201.8315373403592</v>
      </c>
      <c r="AI20" s="80">
        <f t="shared" si="49"/>
        <v>163.16370253077184</v>
      </c>
      <c r="AJ20" s="80">
        <f t="shared" si="49"/>
        <v>193.5123771172332</v>
      </c>
      <c r="AK20" s="80">
        <f t="shared" si="49"/>
        <v>177.43216846071661</v>
      </c>
      <c r="AL20" s="80">
        <f t="shared" si="49"/>
        <v>114.02770066104642</v>
      </c>
      <c r="AM20" s="80">
        <f t="shared" ref="AM20" si="50">SUM(AM21:AM25)</f>
        <v>123.55847203506129</v>
      </c>
      <c r="AN20" s="236"/>
      <c r="AO20" s="80">
        <f t="shared" ref="AO20:AQ20" si="51">SUM(AO21:AO25)</f>
        <v>270</v>
      </c>
      <c r="AP20" s="80">
        <f t="shared" si="51"/>
        <v>270</v>
      </c>
      <c r="AQ20" s="80">
        <f t="shared" si="51"/>
        <v>265</v>
      </c>
      <c r="AR20" s="80">
        <f>SUM(AR21:AR25)</f>
        <v>240</v>
      </c>
      <c r="AS20" s="80">
        <f>SUM(AS21:AS25)</f>
        <v>275</v>
      </c>
      <c r="AT20" s="80">
        <f t="shared" ref="AT20:AW20" si="52">SUM(AT21:AT25)</f>
        <v>295</v>
      </c>
      <c r="AU20" s="80">
        <f t="shared" si="52"/>
        <v>285</v>
      </c>
      <c r="AV20" s="80">
        <f t="shared" si="52"/>
        <v>295</v>
      </c>
      <c r="AW20" s="80">
        <f t="shared" si="52"/>
        <v>280</v>
      </c>
      <c r="AX20" s="80">
        <f>SUM(AX21:AX25)</f>
        <v>295</v>
      </c>
      <c r="AY20" s="80">
        <f t="shared" si="33"/>
        <v>341.59889112152621</v>
      </c>
      <c r="AZ20" s="80">
        <f t="shared" si="26"/>
        <v>356.67607964800504</v>
      </c>
      <c r="BA20" s="80">
        <f t="shared" si="8"/>
        <v>291.45986912176306</v>
      </c>
      <c r="BB20" s="89"/>
      <c r="BC20" s="20" t="s">
        <v>12</v>
      </c>
      <c r="BD20" s="50">
        <f t="shared" si="9"/>
        <v>535</v>
      </c>
      <c r="BE20" s="50">
        <f t="shared" si="10"/>
        <v>540</v>
      </c>
      <c r="BF20" s="50">
        <f t="shared" si="11"/>
        <v>505</v>
      </c>
      <c r="BG20" s="50">
        <f t="shared" si="12"/>
        <v>560</v>
      </c>
      <c r="BH20" s="50">
        <f t="shared" si="13"/>
        <v>565</v>
      </c>
      <c r="BI20" s="50">
        <f t="shared" si="14"/>
        <v>575</v>
      </c>
      <c r="BJ20" s="50">
        <f t="shared" si="15"/>
        <v>698.27497076953136</v>
      </c>
      <c r="BK20" s="80">
        <f>J20</f>
        <v>587.16147775662125</v>
      </c>
      <c r="BL20" s="50">
        <f>K20</f>
        <v>677.59370607824258</v>
      </c>
      <c r="BM20" s="210">
        <f t="shared" si="34"/>
        <v>-0.15912569927926512</v>
      </c>
      <c r="BN20" s="210">
        <f>M20</f>
        <v>0.1540159423726799</v>
      </c>
      <c r="BO20" s="198"/>
      <c r="BP20" s="444">
        <f t="shared" ref="BP20:CN20" si="53">O20</f>
        <v>145</v>
      </c>
      <c r="BQ20" s="444">
        <f t="shared" si="53"/>
        <v>125</v>
      </c>
      <c r="BR20" s="444">
        <f t="shared" si="53"/>
        <v>135</v>
      </c>
      <c r="BS20" s="444">
        <f t="shared" si="53"/>
        <v>130</v>
      </c>
      <c r="BT20" s="444">
        <f t="shared" si="53"/>
        <v>125</v>
      </c>
      <c r="BU20" s="444">
        <f t="shared" si="53"/>
        <v>115</v>
      </c>
      <c r="BV20" s="444">
        <f t="shared" si="53"/>
        <v>140</v>
      </c>
      <c r="BW20" s="444">
        <f t="shared" si="53"/>
        <v>135</v>
      </c>
      <c r="BX20" s="444">
        <f t="shared" si="53"/>
        <v>165</v>
      </c>
      <c r="BY20" s="444">
        <f t="shared" si="53"/>
        <v>130</v>
      </c>
      <c r="BZ20" s="444">
        <f t="shared" si="53"/>
        <v>150</v>
      </c>
      <c r="CA20" s="444">
        <f t="shared" si="53"/>
        <v>135</v>
      </c>
      <c r="CB20" s="444">
        <f t="shared" si="53"/>
        <v>160</v>
      </c>
      <c r="CC20" s="444">
        <f t="shared" si="53"/>
        <v>135</v>
      </c>
      <c r="CD20" s="444">
        <f t="shared" si="53"/>
        <v>145</v>
      </c>
      <c r="CE20" s="444">
        <f t="shared" si="53"/>
        <v>135</v>
      </c>
      <c r="CF20" s="444">
        <f t="shared" si="53"/>
        <v>155</v>
      </c>
      <c r="CG20" s="444">
        <f t="shared" si="53"/>
        <v>140</v>
      </c>
      <c r="CH20" s="444">
        <f t="shared" si="53"/>
        <v>139.76735378116703</v>
      </c>
      <c r="CI20" s="444">
        <f t="shared" si="53"/>
        <v>201.8315373403592</v>
      </c>
      <c r="CJ20" s="444">
        <f t="shared" si="53"/>
        <v>163.16370253077184</v>
      </c>
      <c r="CK20" s="444">
        <f t="shared" si="53"/>
        <v>193.5123771172332</v>
      </c>
      <c r="CL20" s="444">
        <f t="shared" si="53"/>
        <v>177.43216846071661</v>
      </c>
      <c r="CM20" s="444">
        <f t="shared" si="53"/>
        <v>114.02770066104642</v>
      </c>
      <c r="CN20" s="444">
        <f t="shared" si="53"/>
        <v>123.55847203506129</v>
      </c>
      <c r="CO20" s="445"/>
      <c r="CP20" s="444">
        <f t="shared" ref="CP20:DB20" si="54">AO20</f>
        <v>270</v>
      </c>
      <c r="CQ20" s="444">
        <f t="shared" si="54"/>
        <v>270</v>
      </c>
      <c r="CR20" s="444">
        <f t="shared" si="54"/>
        <v>265</v>
      </c>
      <c r="CS20" s="444">
        <f t="shared" si="54"/>
        <v>240</v>
      </c>
      <c r="CT20" s="444">
        <f t="shared" si="54"/>
        <v>275</v>
      </c>
      <c r="CU20" s="444">
        <f t="shared" si="54"/>
        <v>295</v>
      </c>
      <c r="CV20" s="444">
        <f t="shared" si="54"/>
        <v>285</v>
      </c>
      <c r="CW20" s="444">
        <f t="shared" si="54"/>
        <v>295</v>
      </c>
      <c r="CX20" s="444">
        <f t="shared" si="54"/>
        <v>280</v>
      </c>
      <c r="CY20" s="444">
        <f t="shared" si="54"/>
        <v>295</v>
      </c>
      <c r="CZ20" s="444">
        <f t="shared" si="54"/>
        <v>341.59889112152621</v>
      </c>
      <c r="DA20" s="444">
        <f t="shared" si="54"/>
        <v>356.67607964800504</v>
      </c>
      <c r="DB20" s="444">
        <f t="shared" si="54"/>
        <v>291.45986912176306</v>
      </c>
    </row>
    <row r="21" spans="2:106" s="48" customFormat="1" ht="12.75" customHeight="1" x14ac:dyDescent="0.3">
      <c r="B21" s="10" t="s">
        <v>15</v>
      </c>
      <c r="C21" s="69">
        <v>55</v>
      </c>
      <c r="D21" s="69">
        <v>55</v>
      </c>
      <c r="E21" s="69">
        <v>50</v>
      </c>
      <c r="F21" s="69">
        <v>50</v>
      </c>
      <c r="G21" s="69">
        <v>50</v>
      </c>
      <c r="H21" s="69">
        <v>50</v>
      </c>
      <c r="I21" s="457">
        <v>77.014946329978727</v>
      </c>
      <c r="J21" s="470">
        <v>87.567757323694138</v>
      </c>
      <c r="K21" s="457">
        <v>99.749586322506048</v>
      </c>
      <c r="L21" s="211">
        <f t="shared" si="6"/>
        <v>0.13702289615967223</v>
      </c>
      <c r="M21" s="211">
        <f t="shared" si="7"/>
        <v>0.13911317785359967</v>
      </c>
      <c r="N21" s="88"/>
      <c r="O21" s="69">
        <v>15</v>
      </c>
      <c r="P21" s="69">
        <v>10</v>
      </c>
      <c r="Q21" s="69">
        <v>15</v>
      </c>
      <c r="R21" s="69">
        <v>15</v>
      </c>
      <c r="S21" s="69">
        <v>10</v>
      </c>
      <c r="T21" s="69">
        <v>10</v>
      </c>
      <c r="U21" s="69">
        <v>15</v>
      </c>
      <c r="V21" s="69">
        <v>10</v>
      </c>
      <c r="W21" s="69">
        <v>15</v>
      </c>
      <c r="X21" s="69">
        <v>10</v>
      </c>
      <c r="Y21" s="69">
        <v>15</v>
      </c>
      <c r="Z21" s="69">
        <v>10</v>
      </c>
      <c r="AA21" s="69">
        <v>15</v>
      </c>
      <c r="AB21" s="69">
        <v>10</v>
      </c>
      <c r="AC21" s="69">
        <v>15</v>
      </c>
      <c r="AD21" s="69">
        <v>10</v>
      </c>
      <c r="AE21" s="69">
        <v>15</v>
      </c>
      <c r="AF21" s="69">
        <v>10</v>
      </c>
      <c r="AG21" s="69">
        <v>9.0362369441903034</v>
      </c>
      <c r="AH21" s="69">
        <v>22.659569795262811</v>
      </c>
      <c r="AI21" s="69">
        <v>22.659569795262811</v>
      </c>
      <c r="AJ21" s="69">
        <v>22.659569795262811</v>
      </c>
      <c r="AK21" s="69">
        <v>23.306377051666971</v>
      </c>
      <c r="AL21" s="69">
        <v>21.63304719377653</v>
      </c>
      <c r="AM21" s="69">
        <v>23.311766302726724</v>
      </c>
      <c r="AN21" s="236"/>
      <c r="AO21" s="69">
        <f t="shared" ref="AO21:AO25" si="55">D21-AP21</f>
        <v>30</v>
      </c>
      <c r="AP21" s="69">
        <f t="shared" ref="AP21:AP25" si="56">SUM(O21:P21)</f>
        <v>25</v>
      </c>
      <c r="AQ21" s="69">
        <f t="shared" ref="AQ21:AQ25" si="57">SUM(Q21:R21)</f>
        <v>30</v>
      </c>
      <c r="AR21" s="67">
        <f t="shared" ref="AR21:AR25" si="58">SUM(S21:T21)</f>
        <v>20</v>
      </c>
      <c r="AS21" s="69">
        <f t="shared" ref="AS21:AS25" si="59">SUM(U21:V21)</f>
        <v>25</v>
      </c>
      <c r="AT21" s="69">
        <f t="shared" ref="AT21:AT25" si="60">SUM(W21:X21)</f>
        <v>25</v>
      </c>
      <c r="AU21" s="69">
        <f t="shared" ref="AU21:AU25" si="61">SUM(Y21:Z21)</f>
        <v>25</v>
      </c>
      <c r="AV21" s="69">
        <f t="shared" ref="AV21:AV25" si="62">SUM(AA21:AB21)</f>
        <v>25</v>
      </c>
      <c r="AW21" s="69">
        <f t="shared" ref="AW21:AW25" si="63">SUM(AC21:AD21)</f>
        <v>25</v>
      </c>
      <c r="AX21" s="69">
        <f t="shared" ref="AX21:AX25" si="64">SUM(AE21:AF21)</f>
        <v>25</v>
      </c>
      <c r="AY21" s="69">
        <f t="shared" si="33"/>
        <v>31.695806739453115</v>
      </c>
      <c r="AZ21" s="69">
        <f t="shared" si="26"/>
        <v>45.319139590525623</v>
      </c>
      <c r="BA21" s="69">
        <f t="shared" si="8"/>
        <v>44.939424245443504</v>
      </c>
      <c r="BB21" s="89"/>
      <c r="BC21" s="10" t="s">
        <v>15</v>
      </c>
      <c r="BD21" s="13">
        <f t="shared" si="9"/>
        <v>55</v>
      </c>
      <c r="BE21" s="13">
        <f t="shared" si="10"/>
        <v>55</v>
      </c>
      <c r="BF21" s="13">
        <f t="shared" si="11"/>
        <v>50</v>
      </c>
      <c r="BG21" s="13">
        <f t="shared" si="12"/>
        <v>50</v>
      </c>
      <c r="BH21" s="13">
        <f t="shared" si="13"/>
        <v>50</v>
      </c>
      <c r="BI21" s="13">
        <f t="shared" si="14"/>
        <v>50</v>
      </c>
      <c r="BJ21" s="13">
        <f t="shared" si="15"/>
        <v>77.014946329978727</v>
      </c>
      <c r="BK21" s="69">
        <f t="shared" si="15"/>
        <v>87.567757323694138</v>
      </c>
      <c r="BL21" s="13"/>
      <c r="BM21" s="212"/>
      <c r="BN21" s="208"/>
      <c r="BO21" s="27"/>
      <c r="BP21" s="439"/>
      <c r="BQ21" s="439"/>
      <c r="BR21" s="439"/>
      <c r="BS21" s="439"/>
      <c r="BT21" s="439"/>
      <c r="BU21" s="439"/>
      <c r="BV21" s="439"/>
      <c r="BW21" s="439"/>
      <c r="BX21" s="439"/>
      <c r="BY21" s="439"/>
      <c r="BZ21" s="439"/>
      <c r="CA21" s="439"/>
      <c r="CB21" s="439"/>
      <c r="CC21" s="439"/>
      <c r="CD21" s="439"/>
      <c r="CE21" s="439"/>
      <c r="CF21" s="439"/>
      <c r="CG21" s="439"/>
      <c r="CH21" s="439"/>
      <c r="CI21" s="439"/>
      <c r="CJ21" s="439"/>
      <c r="CK21" s="439"/>
      <c r="CL21" s="439"/>
      <c r="CM21" s="439"/>
      <c r="CN21" s="439"/>
      <c r="CO21" s="450"/>
      <c r="CP21" s="439"/>
      <c r="CQ21" s="439"/>
      <c r="CR21" s="439"/>
      <c r="CS21" s="441"/>
      <c r="CT21" s="441"/>
      <c r="CU21" s="441"/>
      <c r="CV21" s="441"/>
      <c r="CW21" s="441"/>
      <c r="CX21" s="441"/>
      <c r="CY21" s="441"/>
      <c r="CZ21" s="441"/>
      <c r="DA21" s="441"/>
      <c r="DB21" s="441"/>
    </row>
    <row r="22" spans="2:106" s="48" customFormat="1" ht="12.75" customHeight="1" x14ac:dyDescent="0.3">
      <c r="B22" s="10" t="s">
        <v>16</v>
      </c>
      <c r="C22" s="69">
        <v>110</v>
      </c>
      <c r="D22" s="69">
        <v>105</v>
      </c>
      <c r="E22" s="69">
        <v>75</v>
      </c>
      <c r="F22" s="69">
        <v>110</v>
      </c>
      <c r="G22" s="69">
        <v>115</v>
      </c>
      <c r="H22" s="69">
        <v>110</v>
      </c>
      <c r="I22" s="457">
        <v>125.07036318706687</v>
      </c>
      <c r="J22" s="470">
        <v>110.31672985150311</v>
      </c>
      <c r="K22" s="457">
        <v>120.36004355746731</v>
      </c>
      <c r="L22" s="211">
        <f t="shared" si="6"/>
        <v>-0.11796266485207896</v>
      </c>
      <c r="M22" s="211">
        <f t="shared" si="7"/>
        <v>9.1040712677791014E-2</v>
      </c>
      <c r="N22" s="88"/>
      <c r="O22" s="69">
        <v>30</v>
      </c>
      <c r="P22" s="69">
        <v>20</v>
      </c>
      <c r="Q22" s="69">
        <v>20</v>
      </c>
      <c r="R22" s="69">
        <v>20</v>
      </c>
      <c r="S22" s="69">
        <v>20</v>
      </c>
      <c r="T22" s="69">
        <v>15</v>
      </c>
      <c r="U22" s="69">
        <v>30</v>
      </c>
      <c r="V22" s="69">
        <v>25</v>
      </c>
      <c r="W22" s="69">
        <v>35</v>
      </c>
      <c r="X22" s="69">
        <v>25</v>
      </c>
      <c r="Y22" s="69">
        <v>35</v>
      </c>
      <c r="Z22" s="69">
        <v>25</v>
      </c>
      <c r="AA22" s="69">
        <v>35</v>
      </c>
      <c r="AB22" s="69">
        <v>25</v>
      </c>
      <c r="AC22" s="69">
        <v>30</v>
      </c>
      <c r="AD22" s="69">
        <v>25</v>
      </c>
      <c r="AE22" s="69">
        <v>30</v>
      </c>
      <c r="AF22" s="69">
        <v>25</v>
      </c>
      <c r="AG22" s="69">
        <v>31.267590796766719</v>
      </c>
      <c r="AH22" s="69">
        <v>31.267590796766719</v>
      </c>
      <c r="AI22" s="69">
        <v>31.267590796766719</v>
      </c>
      <c r="AJ22" s="69">
        <v>31.267590796766719</v>
      </c>
      <c r="AK22" s="69">
        <v>26.87743787108268</v>
      </c>
      <c r="AL22" s="69">
        <v>25.481223864314323</v>
      </c>
      <c r="AM22" s="69">
        <v>27.930264175227677</v>
      </c>
      <c r="AN22" s="236"/>
      <c r="AO22" s="69">
        <f t="shared" si="55"/>
        <v>55</v>
      </c>
      <c r="AP22" s="69">
        <f t="shared" si="56"/>
        <v>50</v>
      </c>
      <c r="AQ22" s="69">
        <f t="shared" si="57"/>
        <v>40</v>
      </c>
      <c r="AR22" s="69">
        <f t="shared" si="58"/>
        <v>35</v>
      </c>
      <c r="AS22" s="69">
        <f t="shared" si="59"/>
        <v>55</v>
      </c>
      <c r="AT22" s="69">
        <f t="shared" si="60"/>
        <v>60</v>
      </c>
      <c r="AU22" s="69">
        <f t="shared" si="61"/>
        <v>60</v>
      </c>
      <c r="AV22" s="69">
        <f t="shared" si="62"/>
        <v>60</v>
      </c>
      <c r="AW22" s="69">
        <f t="shared" si="63"/>
        <v>55</v>
      </c>
      <c r="AX22" s="69">
        <f t="shared" si="64"/>
        <v>55</v>
      </c>
      <c r="AY22" s="69">
        <f t="shared" si="33"/>
        <v>62.535181593533437</v>
      </c>
      <c r="AZ22" s="69">
        <f t="shared" si="26"/>
        <v>62.535181593533437</v>
      </c>
      <c r="BA22" s="69">
        <f t="shared" si="8"/>
        <v>52.358661735397007</v>
      </c>
      <c r="BB22" s="89"/>
      <c r="BC22" s="10" t="s">
        <v>16</v>
      </c>
      <c r="BD22" s="13">
        <f t="shared" si="9"/>
        <v>110</v>
      </c>
      <c r="BE22" s="13">
        <f t="shared" si="10"/>
        <v>105</v>
      </c>
      <c r="BF22" s="13">
        <f t="shared" si="11"/>
        <v>75</v>
      </c>
      <c r="BG22" s="13">
        <f t="shared" si="12"/>
        <v>110</v>
      </c>
      <c r="BH22" s="13">
        <f t="shared" si="13"/>
        <v>115</v>
      </c>
      <c r="BI22" s="13">
        <f t="shared" si="14"/>
        <v>110</v>
      </c>
      <c r="BJ22" s="13">
        <f t="shared" si="15"/>
        <v>125.07036318706687</v>
      </c>
      <c r="BK22" s="69">
        <f t="shared" si="15"/>
        <v>110.31672985150311</v>
      </c>
      <c r="BL22" s="13"/>
      <c r="BM22" s="212"/>
      <c r="BN22" s="208"/>
      <c r="BO22" s="301"/>
      <c r="BP22" s="439"/>
      <c r="BQ22" s="439"/>
      <c r="BR22" s="439"/>
      <c r="BS22" s="439"/>
      <c r="BT22" s="439"/>
      <c r="BU22" s="439"/>
      <c r="BV22" s="439"/>
      <c r="BW22" s="439"/>
      <c r="BX22" s="439"/>
      <c r="BY22" s="439"/>
      <c r="BZ22" s="439"/>
      <c r="CA22" s="439"/>
      <c r="CB22" s="439"/>
      <c r="CC22" s="439"/>
      <c r="CD22" s="439"/>
      <c r="CE22" s="439"/>
      <c r="CF22" s="439"/>
      <c r="CG22" s="439"/>
      <c r="CH22" s="439"/>
      <c r="CI22" s="439"/>
      <c r="CJ22" s="439"/>
      <c r="CK22" s="439"/>
      <c r="CL22" s="439"/>
      <c r="CM22" s="439"/>
      <c r="CN22" s="439"/>
      <c r="CO22" s="450"/>
      <c r="CP22" s="439"/>
      <c r="CQ22" s="439"/>
      <c r="CR22" s="439"/>
      <c r="CS22" s="441"/>
      <c r="CT22" s="441"/>
      <c r="CU22" s="441"/>
      <c r="CV22" s="441"/>
      <c r="CW22" s="441"/>
      <c r="CX22" s="441"/>
      <c r="CY22" s="441"/>
      <c r="CZ22" s="441"/>
      <c r="DA22" s="441"/>
      <c r="DB22" s="441"/>
    </row>
    <row r="23" spans="2:106" s="48" customFormat="1" ht="12.75" customHeight="1" x14ac:dyDescent="0.3">
      <c r="B23" s="10" t="s">
        <v>17</v>
      </c>
      <c r="C23" s="69">
        <v>10</v>
      </c>
      <c r="D23" s="69">
        <v>10</v>
      </c>
      <c r="E23" s="69">
        <v>10</v>
      </c>
      <c r="F23" s="69">
        <v>15</v>
      </c>
      <c r="G23" s="69">
        <v>15</v>
      </c>
      <c r="H23" s="69">
        <v>15</v>
      </c>
      <c r="I23" s="457">
        <v>66.067551452618346</v>
      </c>
      <c r="J23" s="470">
        <v>62.103225192875477</v>
      </c>
      <c r="K23" s="457">
        <v>63.538273196278723</v>
      </c>
      <c r="L23" s="211">
        <f t="shared" si="6"/>
        <v>-6.0004134746630688E-2</v>
      </c>
      <c r="M23" s="211">
        <f t="shared" si="7"/>
        <v>2.3107463403814865E-2</v>
      </c>
      <c r="N23" s="88"/>
      <c r="O23" s="69">
        <v>0</v>
      </c>
      <c r="P23" s="69">
        <v>5</v>
      </c>
      <c r="Q23" s="69">
        <v>0</v>
      </c>
      <c r="R23" s="69">
        <v>5</v>
      </c>
      <c r="S23" s="69">
        <v>0</v>
      </c>
      <c r="T23" s="69">
        <v>5</v>
      </c>
      <c r="U23" s="69">
        <v>5</v>
      </c>
      <c r="V23" s="69">
        <v>5</v>
      </c>
      <c r="W23" s="69">
        <v>5</v>
      </c>
      <c r="X23" s="69">
        <v>5</v>
      </c>
      <c r="Y23" s="69">
        <v>5</v>
      </c>
      <c r="Z23" s="69">
        <v>5</v>
      </c>
      <c r="AA23" s="69">
        <v>5</v>
      </c>
      <c r="AB23" s="69">
        <v>5</v>
      </c>
      <c r="AC23" s="69">
        <v>5</v>
      </c>
      <c r="AD23" s="69">
        <v>5</v>
      </c>
      <c r="AE23" s="69">
        <v>5</v>
      </c>
      <c r="AF23" s="69">
        <v>5</v>
      </c>
      <c r="AG23" s="69">
        <v>16.516887863154587</v>
      </c>
      <c r="AH23" s="69">
        <v>16.516887863154587</v>
      </c>
      <c r="AI23" s="69">
        <v>16.516887863154587</v>
      </c>
      <c r="AJ23" s="69">
        <v>16.516887863154587</v>
      </c>
      <c r="AK23" s="69">
        <v>15.669743048716537</v>
      </c>
      <c r="AL23" s="69">
        <v>14.662185795232862</v>
      </c>
      <c r="AM23" s="69">
        <v>15.598692106957518</v>
      </c>
      <c r="AN23" s="236"/>
      <c r="AO23" s="69">
        <f t="shared" si="55"/>
        <v>5</v>
      </c>
      <c r="AP23" s="69">
        <f t="shared" si="56"/>
        <v>5</v>
      </c>
      <c r="AQ23" s="69">
        <f t="shared" si="57"/>
        <v>5</v>
      </c>
      <c r="AR23" s="69">
        <f t="shared" si="58"/>
        <v>5</v>
      </c>
      <c r="AS23" s="69">
        <f t="shared" si="59"/>
        <v>10</v>
      </c>
      <c r="AT23" s="69">
        <f t="shared" si="60"/>
        <v>10</v>
      </c>
      <c r="AU23" s="69">
        <f t="shared" si="61"/>
        <v>10</v>
      </c>
      <c r="AV23" s="69">
        <f t="shared" si="62"/>
        <v>10</v>
      </c>
      <c r="AW23" s="69">
        <f t="shared" si="63"/>
        <v>10</v>
      </c>
      <c r="AX23" s="69">
        <f t="shared" si="64"/>
        <v>10</v>
      </c>
      <c r="AY23" s="69">
        <f t="shared" si="33"/>
        <v>33.033775726309173</v>
      </c>
      <c r="AZ23" s="69">
        <f t="shared" si="26"/>
        <v>33.033775726309173</v>
      </c>
      <c r="BA23" s="69">
        <f t="shared" si="8"/>
        <v>30.331928843949399</v>
      </c>
      <c r="BB23" s="89"/>
      <c r="BC23" s="10" t="s">
        <v>17</v>
      </c>
      <c r="BD23" s="13">
        <f t="shared" si="9"/>
        <v>10</v>
      </c>
      <c r="BE23" s="13">
        <f t="shared" si="10"/>
        <v>10</v>
      </c>
      <c r="BF23" s="13">
        <f t="shared" si="11"/>
        <v>10</v>
      </c>
      <c r="BG23" s="13">
        <f t="shared" si="12"/>
        <v>15</v>
      </c>
      <c r="BH23" s="13">
        <f t="shared" si="13"/>
        <v>15</v>
      </c>
      <c r="BI23" s="13">
        <f t="shared" si="14"/>
        <v>15</v>
      </c>
      <c r="BJ23" s="13">
        <f t="shared" si="15"/>
        <v>66.067551452618346</v>
      </c>
      <c r="BK23" s="69">
        <f t="shared" si="15"/>
        <v>62.103225192875477</v>
      </c>
      <c r="BL23" s="13"/>
      <c r="BM23" s="212"/>
      <c r="BN23" s="208"/>
      <c r="BO23" s="301"/>
      <c r="BP23" s="439"/>
      <c r="BQ23" s="439"/>
      <c r="BR23" s="439"/>
      <c r="BS23" s="439"/>
      <c r="BT23" s="439"/>
      <c r="BU23" s="439"/>
      <c r="BV23" s="439"/>
      <c r="BW23" s="439"/>
      <c r="BX23" s="439"/>
      <c r="BY23" s="439"/>
      <c r="BZ23" s="439"/>
      <c r="CA23" s="439"/>
      <c r="CB23" s="439"/>
      <c r="CC23" s="439"/>
      <c r="CD23" s="439"/>
      <c r="CE23" s="439"/>
      <c r="CF23" s="439"/>
      <c r="CG23" s="439"/>
      <c r="CH23" s="439"/>
      <c r="CI23" s="439"/>
      <c r="CJ23" s="439"/>
      <c r="CK23" s="439"/>
      <c r="CL23" s="439"/>
      <c r="CM23" s="439"/>
      <c r="CN23" s="439"/>
      <c r="CO23" s="450"/>
      <c r="CP23" s="439"/>
      <c r="CQ23" s="439"/>
      <c r="CR23" s="439"/>
      <c r="CS23" s="441"/>
      <c r="CT23" s="441"/>
      <c r="CU23" s="441"/>
      <c r="CV23" s="441"/>
      <c r="CW23" s="441"/>
      <c r="CX23" s="441"/>
      <c r="CY23" s="441"/>
      <c r="CZ23" s="441"/>
      <c r="DA23" s="441"/>
      <c r="DB23" s="441"/>
    </row>
    <row r="24" spans="2:106" ht="12.75" customHeight="1" x14ac:dyDescent="0.3">
      <c r="B24" s="10" t="s">
        <v>18</v>
      </c>
      <c r="C24" s="69">
        <v>195</v>
      </c>
      <c r="D24" s="69">
        <v>215</v>
      </c>
      <c r="E24" s="69">
        <v>230</v>
      </c>
      <c r="F24" s="69">
        <v>225</v>
      </c>
      <c r="G24" s="69">
        <v>215</v>
      </c>
      <c r="H24" s="69">
        <v>215</v>
      </c>
      <c r="I24" s="457">
        <v>220.110214720567</v>
      </c>
      <c r="J24" s="470">
        <v>178.40664368565979</v>
      </c>
      <c r="K24" s="457">
        <v>226.50333230072144</v>
      </c>
      <c r="L24" s="211">
        <f t="shared" si="6"/>
        <v>-0.18946676821814235</v>
      </c>
      <c r="M24" s="211">
        <f t="shared" si="7"/>
        <v>0.2695902328604125</v>
      </c>
      <c r="N24" s="88"/>
      <c r="O24" s="69">
        <v>60</v>
      </c>
      <c r="P24" s="69">
        <v>50</v>
      </c>
      <c r="Q24" s="69">
        <v>65</v>
      </c>
      <c r="R24" s="69">
        <v>55</v>
      </c>
      <c r="S24" s="69">
        <v>60</v>
      </c>
      <c r="T24" s="69">
        <v>50</v>
      </c>
      <c r="U24" s="69">
        <v>50</v>
      </c>
      <c r="V24" s="69">
        <v>55</v>
      </c>
      <c r="W24" s="69">
        <v>70</v>
      </c>
      <c r="X24" s="69">
        <v>50</v>
      </c>
      <c r="Y24" s="69">
        <v>55</v>
      </c>
      <c r="Z24" s="69">
        <v>50</v>
      </c>
      <c r="AA24" s="69">
        <v>60</v>
      </c>
      <c r="AB24" s="69">
        <v>50</v>
      </c>
      <c r="AC24" s="69">
        <v>50</v>
      </c>
      <c r="AD24" s="69">
        <v>50</v>
      </c>
      <c r="AE24" s="69">
        <v>60</v>
      </c>
      <c r="AF24" s="69">
        <v>50</v>
      </c>
      <c r="AG24" s="69">
        <v>33.016793904982464</v>
      </c>
      <c r="AH24" s="69">
        <v>81.457644613102147</v>
      </c>
      <c r="AI24" s="69">
        <v>42.789809803514778</v>
      </c>
      <c r="AJ24" s="69">
        <v>62.845966398967612</v>
      </c>
      <c r="AK24" s="69">
        <v>77.590926732196408</v>
      </c>
      <c r="AL24" s="69">
        <v>19.484391160777083</v>
      </c>
      <c r="AM24" s="69">
        <v>19.703048586993027</v>
      </c>
      <c r="AN24" s="236"/>
      <c r="AO24" s="69">
        <f t="shared" si="55"/>
        <v>105</v>
      </c>
      <c r="AP24" s="69">
        <f t="shared" si="56"/>
        <v>110</v>
      </c>
      <c r="AQ24" s="69">
        <f t="shared" si="57"/>
        <v>120</v>
      </c>
      <c r="AR24" s="69">
        <f t="shared" si="58"/>
        <v>110</v>
      </c>
      <c r="AS24" s="69">
        <f t="shared" si="59"/>
        <v>105</v>
      </c>
      <c r="AT24" s="69">
        <f t="shared" si="60"/>
        <v>120</v>
      </c>
      <c r="AU24" s="69">
        <f t="shared" si="61"/>
        <v>105</v>
      </c>
      <c r="AV24" s="69">
        <f t="shared" si="62"/>
        <v>110</v>
      </c>
      <c r="AW24" s="69">
        <f t="shared" si="63"/>
        <v>100</v>
      </c>
      <c r="AX24" s="69">
        <f t="shared" si="64"/>
        <v>110</v>
      </c>
      <c r="AY24" s="69">
        <f t="shared" si="33"/>
        <v>114.47443851808461</v>
      </c>
      <c r="AZ24" s="69">
        <f t="shared" si="26"/>
        <v>105.63577620248239</v>
      </c>
      <c r="BA24" s="69">
        <f t="shared" si="8"/>
        <v>97.075317892973487</v>
      </c>
      <c r="BB24" s="89"/>
      <c r="BC24" s="10" t="s">
        <v>18</v>
      </c>
      <c r="BD24" s="13">
        <f t="shared" si="9"/>
        <v>195</v>
      </c>
      <c r="BE24" s="13">
        <f t="shared" si="10"/>
        <v>215</v>
      </c>
      <c r="BF24" s="13">
        <f t="shared" si="11"/>
        <v>230</v>
      </c>
      <c r="BG24" s="13">
        <f t="shared" si="12"/>
        <v>225</v>
      </c>
      <c r="BH24" s="13">
        <f t="shared" si="13"/>
        <v>215</v>
      </c>
      <c r="BI24" s="13">
        <f t="shared" si="14"/>
        <v>215</v>
      </c>
      <c r="BJ24" s="13">
        <f t="shared" si="15"/>
        <v>220.110214720567</v>
      </c>
      <c r="BK24" s="69">
        <f t="shared" si="15"/>
        <v>178.40664368565979</v>
      </c>
      <c r="BL24" s="13"/>
      <c r="BM24" s="212"/>
      <c r="BN24" s="208"/>
      <c r="BO24" s="27"/>
      <c r="BP24" s="439"/>
      <c r="BQ24" s="439"/>
      <c r="BR24" s="439"/>
      <c r="BS24" s="439"/>
      <c r="BT24" s="439"/>
      <c r="BU24" s="439"/>
      <c r="BV24" s="439"/>
      <c r="BW24" s="439"/>
      <c r="BX24" s="439"/>
      <c r="BY24" s="439"/>
      <c r="BZ24" s="439"/>
      <c r="CA24" s="439"/>
      <c r="CB24" s="439"/>
      <c r="CC24" s="439"/>
      <c r="CD24" s="439"/>
      <c r="CE24" s="439"/>
      <c r="CF24" s="439"/>
      <c r="CG24" s="439"/>
      <c r="CH24" s="439"/>
      <c r="CI24" s="439"/>
      <c r="CJ24" s="439"/>
      <c r="CK24" s="439"/>
      <c r="CL24" s="439"/>
      <c r="CM24" s="439"/>
      <c r="CN24" s="439"/>
      <c r="CO24" s="446"/>
      <c r="CP24" s="439"/>
      <c r="CQ24" s="439"/>
      <c r="CR24" s="439"/>
      <c r="CS24" s="443"/>
      <c r="CT24" s="443"/>
      <c r="CU24" s="443"/>
      <c r="CV24" s="443"/>
      <c r="CW24" s="443"/>
      <c r="CX24" s="443"/>
      <c r="CY24" s="443"/>
      <c r="CZ24" s="443"/>
      <c r="DA24" s="443"/>
      <c r="DB24" s="443"/>
    </row>
    <row r="25" spans="2:106" ht="12.75" customHeight="1" x14ac:dyDescent="0.3">
      <c r="B25" s="52" t="s">
        <v>19</v>
      </c>
      <c r="C25" s="83">
        <v>165</v>
      </c>
      <c r="D25" s="83">
        <v>155</v>
      </c>
      <c r="E25" s="83">
        <v>140</v>
      </c>
      <c r="F25" s="83">
        <v>160</v>
      </c>
      <c r="G25" s="83">
        <v>170</v>
      </c>
      <c r="H25" s="83">
        <v>185</v>
      </c>
      <c r="I25" s="461">
        <v>210.01189507930036</v>
      </c>
      <c r="J25" s="473">
        <v>148.76712170288874</v>
      </c>
      <c r="K25" s="461">
        <v>167.44247070126909</v>
      </c>
      <c r="L25" s="214">
        <f t="shared" si="6"/>
        <v>-0.29162525938488215</v>
      </c>
      <c r="M25" s="214">
        <f t="shared" si="7"/>
        <v>0.12553411523063507</v>
      </c>
      <c r="N25" s="88"/>
      <c r="O25" s="83">
        <v>40</v>
      </c>
      <c r="P25" s="83">
        <v>40</v>
      </c>
      <c r="Q25" s="83">
        <v>35</v>
      </c>
      <c r="R25" s="83">
        <v>35</v>
      </c>
      <c r="S25" s="83">
        <v>35</v>
      </c>
      <c r="T25" s="83">
        <v>35</v>
      </c>
      <c r="U25" s="83">
        <v>40</v>
      </c>
      <c r="V25" s="83">
        <v>40</v>
      </c>
      <c r="W25" s="83">
        <v>40</v>
      </c>
      <c r="X25" s="83">
        <v>40</v>
      </c>
      <c r="Y25" s="83">
        <v>40</v>
      </c>
      <c r="Z25" s="83">
        <v>45</v>
      </c>
      <c r="AA25" s="83">
        <v>45</v>
      </c>
      <c r="AB25" s="83">
        <v>45</v>
      </c>
      <c r="AC25" s="83">
        <v>45</v>
      </c>
      <c r="AD25" s="83">
        <v>45</v>
      </c>
      <c r="AE25" s="83">
        <v>45</v>
      </c>
      <c r="AF25" s="83">
        <v>50</v>
      </c>
      <c r="AG25" s="83">
        <v>49.929844272072955</v>
      </c>
      <c r="AH25" s="83">
        <v>49.929844272072955</v>
      </c>
      <c r="AI25" s="83">
        <v>49.929844272072955</v>
      </c>
      <c r="AJ25" s="83">
        <v>60.222362263081479</v>
      </c>
      <c r="AK25" s="83">
        <v>33.987683757054015</v>
      </c>
      <c r="AL25" s="83">
        <v>32.766852646945637</v>
      </c>
      <c r="AM25" s="83">
        <v>37.014700863156335</v>
      </c>
      <c r="AN25" s="236"/>
      <c r="AO25" s="83">
        <f t="shared" si="55"/>
        <v>75</v>
      </c>
      <c r="AP25" s="83">
        <f t="shared" si="56"/>
        <v>80</v>
      </c>
      <c r="AQ25" s="83">
        <f t="shared" si="57"/>
        <v>70</v>
      </c>
      <c r="AR25" s="83">
        <f t="shared" si="58"/>
        <v>70</v>
      </c>
      <c r="AS25" s="83">
        <f t="shared" si="59"/>
        <v>80</v>
      </c>
      <c r="AT25" s="83">
        <f t="shared" si="60"/>
        <v>80</v>
      </c>
      <c r="AU25" s="83">
        <f t="shared" si="61"/>
        <v>85</v>
      </c>
      <c r="AV25" s="83">
        <f t="shared" si="62"/>
        <v>90</v>
      </c>
      <c r="AW25" s="83">
        <f t="shared" si="63"/>
        <v>90</v>
      </c>
      <c r="AX25" s="83">
        <f t="shared" si="64"/>
        <v>95</v>
      </c>
      <c r="AY25" s="83">
        <f t="shared" si="33"/>
        <v>99.859688544145911</v>
      </c>
      <c r="AZ25" s="83">
        <f t="shared" si="26"/>
        <v>110.15220653515443</v>
      </c>
      <c r="BA25" s="83">
        <f t="shared" si="8"/>
        <v>66.754536403999651</v>
      </c>
      <c r="BB25" s="89"/>
      <c r="BC25" s="52" t="s">
        <v>19</v>
      </c>
      <c r="BD25" s="54">
        <f t="shared" si="9"/>
        <v>165</v>
      </c>
      <c r="BE25" s="54">
        <f t="shared" si="10"/>
        <v>155</v>
      </c>
      <c r="BF25" s="54">
        <f t="shared" si="11"/>
        <v>140</v>
      </c>
      <c r="BG25" s="54">
        <f t="shared" si="12"/>
        <v>160</v>
      </c>
      <c r="BH25" s="54">
        <f t="shared" si="13"/>
        <v>170</v>
      </c>
      <c r="BI25" s="54">
        <f t="shared" si="14"/>
        <v>185</v>
      </c>
      <c r="BJ25" s="54">
        <f t="shared" si="15"/>
        <v>210.01189507930036</v>
      </c>
      <c r="BK25" s="83">
        <f t="shared" si="15"/>
        <v>148.76712170288874</v>
      </c>
      <c r="BL25" s="54"/>
      <c r="BM25" s="216"/>
      <c r="BN25" s="217"/>
      <c r="BO25" s="27"/>
      <c r="BP25" s="447"/>
      <c r="BQ25" s="447"/>
      <c r="BR25" s="447"/>
      <c r="BS25" s="447"/>
      <c r="BT25" s="447"/>
      <c r="BU25" s="447"/>
      <c r="BV25" s="447"/>
      <c r="BW25" s="447"/>
      <c r="BX25" s="447"/>
      <c r="BY25" s="447"/>
      <c r="BZ25" s="447"/>
      <c r="CA25" s="447"/>
      <c r="CB25" s="447"/>
      <c r="CC25" s="447"/>
      <c r="CD25" s="447"/>
      <c r="CE25" s="447"/>
      <c r="CF25" s="447"/>
      <c r="CG25" s="447"/>
      <c r="CH25" s="447"/>
      <c r="CI25" s="447"/>
      <c r="CJ25" s="447"/>
      <c r="CK25" s="447"/>
      <c r="CL25" s="447"/>
      <c r="CM25" s="447"/>
      <c r="CN25" s="447"/>
      <c r="CO25" s="448"/>
      <c r="CP25" s="447"/>
      <c r="CQ25" s="447"/>
      <c r="CR25" s="447"/>
      <c r="CS25" s="447"/>
      <c r="CT25" s="447"/>
      <c r="CU25" s="447"/>
      <c r="CV25" s="447"/>
      <c r="CW25" s="447"/>
      <c r="CX25" s="447"/>
      <c r="CY25" s="447"/>
      <c r="CZ25" s="447"/>
      <c r="DA25" s="447"/>
      <c r="DB25" s="447"/>
    </row>
    <row r="26" spans="2:106" ht="12.75" customHeight="1" x14ac:dyDescent="0.3">
      <c r="B26" s="20" t="s">
        <v>13</v>
      </c>
      <c r="C26" s="80">
        <v>50</v>
      </c>
      <c r="D26" s="80">
        <v>60</v>
      </c>
      <c r="E26" s="80">
        <v>205</v>
      </c>
      <c r="F26" s="80">
        <v>215</v>
      </c>
      <c r="G26" s="80">
        <v>100</v>
      </c>
      <c r="H26" s="80">
        <v>235</v>
      </c>
      <c r="I26" s="460">
        <f t="shared" ref="I26:J26" si="65">SUM(I27:I31)</f>
        <v>218.82799632930983</v>
      </c>
      <c r="J26" s="472">
        <f t="shared" si="65"/>
        <v>115.11345395377272</v>
      </c>
      <c r="K26" s="460">
        <f t="shared" ref="K26" si="66">SUM(K27:K31)</f>
        <v>157.59391011078134</v>
      </c>
      <c r="L26" s="209">
        <f t="shared" si="6"/>
        <v>-0.47395463156121576</v>
      </c>
      <c r="M26" s="209">
        <f t="shared" si="7"/>
        <v>0.36903120094083808</v>
      </c>
      <c r="N26" s="88"/>
      <c r="O26" s="80">
        <v>15</v>
      </c>
      <c r="P26" s="80">
        <v>15</v>
      </c>
      <c r="Q26" s="80">
        <v>55</v>
      </c>
      <c r="R26" s="80">
        <v>50</v>
      </c>
      <c r="S26" s="80">
        <v>50</v>
      </c>
      <c r="T26" s="50">
        <v>50</v>
      </c>
      <c r="U26" s="50">
        <v>55</v>
      </c>
      <c r="V26" s="50">
        <v>60</v>
      </c>
      <c r="W26" s="50">
        <v>55</v>
      </c>
      <c r="X26" s="50">
        <v>55</v>
      </c>
      <c r="Y26" s="50">
        <v>35</v>
      </c>
      <c r="Z26" s="50">
        <v>15</v>
      </c>
      <c r="AA26" s="50">
        <v>25</v>
      </c>
      <c r="AB26" s="50">
        <v>25</v>
      </c>
      <c r="AC26" s="50">
        <v>55</v>
      </c>
      <c r="AD26" s="50">
        <v>55</v>
      </c>
      <c r="AE26" s="50">
        <v>55</v>
      </c>
      <c r="AF26" s="50">
        <v>55</v>
      </c>
      <c r="AG26" s="80">
        <f t="shared" ref="AG26:AL26" si="67">SUM(AG27:AG31)</f>
        <v>54.706999082327457</v>
      </c>
      <c r="AH26" s="80">
        <f t="shared" si="67"/>
        <v>54.706999082327457</v>
      </c>
      <c r="AI26" s="80">
        <f t="shared" si="67"/>
        <v>54.706999082327457</v>
      </c>
      <c r="AJ26" s="80">
        <f t="shared" si="67"/>
        <v>54.706999082327457</v>
      </c>
      <c r="AK26" s="80">
        <f t="shared" si="67"/>
        <v>33.979974932526247</v>
      </c>
      <c r="AL26" s="80">
        <f t="shared" si="67"/>
        <v>20.44565225828168</v>
      </c>
      <c r="AM26" s="80">
        <f t="shared" ref="AM26" si="68">SUM(AM27:AM31)</f>
        <v>22.987552744357604</v>
      </c>
      <c r="AN26" s="236"/>
      <c r="AO26" s="80">
        <f t="shared" ref="AO26:AQ26" si="69">SUM(AO27:AO31)</f>
        <v>30</v>
      </c>
      <c r="AP26" s="80">
        <f t="shared" si="69"/>
        <v>30</v>
      </c>
      <c r="AQ26" s="80">
        <f t="shared" si="69"/>
        <v>105</v>
      </c>
      <c r="AR26" s="80">
        <f>SUM(AR27:AR31)</f>
        <v>100</v>
      </c>
      <c r="AS26" s="80">
        <f>SUM(AS27:AS31)</f>
        <v>115</v>
      </c>
      <c r="AT26" s="80">
        <f t="shared" ref="AT26:AW26" si="70">SUM(AT27:AT31)</f>
        <v>110</v>
      </c>
      <c r="AU26" s="80">
        <f t="shared" si="70"/>
        <v>50</v>
      </c>
      <c r="AV26" s="80">
        <f t="shared" si="70"/>
        <v>50</v>
      </c>
      <c r="AW26" s="80">
        <f t="shared" si="70"/>
        <v>110</v>
      </c>
      <c r="AX26" s="80">
        <f>SUM(AX27:AX31)</f>
        <v>110</v>
      </c>
      <c r="AY26" s="80">
        <f t="shared" si="33"/>
        <v>109.41399816465491</v>
      </c>
      <c r="AZ26" s="80">
        <f t="shared" si="26"/>
        <v>109.41399816465491</v>
      </c>
      <c r="BA26" s="80">
        <f t="shared" si="8"/>
        <v>54.42562719080793</v>
      </c>
      <c r="BB26" s="89"/>
      <c r="BC26" s="20" t="s">
        <v>13</v>
      </c>
      <c r="BD26" s="50">
        <f t="shared" si="9"/>
        <v>50</v>
      </c>
      <c r="BE26" s="50">
        <f t="shared" si="10"/>
        <v>60</v>
      </c>
      <c r="BF26" s="50">
        <f t="shared" si="11"/>
        <v>205</v>
      </c>
      <c r="BG26" s="50">
        <f t="shared" si="12"/>
        <v>215</v>
      </c>
      <c r="BH26" s="50">
        <f t="shared" si="13"/>
        <v>100</v>
      </c>
      <c r="BI26" s="50">
        <f t="shared" si="14"/>
        <v>235</v>
      </c>
      <c r="BJ26" s="50">
        <f t="shared" si="15"/>
        <v>218.82799632930983</v>
      </c>
      <c r="BK26" s="80">
        <f>J26</f>
        <v>115.11345395377272</v>
      </c>
      <c r="BL26" s="50">
        <f>K26</f>
        <v>157.59391011078134</v>
      </c>
      <c r="BM26" s="210">
        <f t="shared" si="34"/>
        <v>-0.47395463156121576</v>
      </c>
      <c r="BN26" s="210">
        <f>M26</f>
        <v>0.36903120094083808</v>
      </c>
      <c r="BO26" s="198"/>
      <c r="BP26" s="444">
        <f t="shared" ref="BP26:CN26" si="71">O26</f>
        <v>15</v>
      </c>
      <c r="BQ26" s="444">
        <f t="shared" si="71"/>
        <v>15</v>
      </c>
      <c r="BR26" s="444">
        <f t="shared" si="71"/>
        <v>55</v>
      </c>
      <c r="BS26" s="444">
        <f t="shared" si="71"/>
        <v>50</v>
      </c>
      <c r="BT26" s="444">
        <f t="shared" si="71"/>
        <v>50</v>
      </c>
      <c r="BU26" s="444">
        <f t="shared" si="71"/>
        <v>50</v>
      </c>
      <c r="BV26" s="444">
        <f t="shared" si="71"/>
        <v>55</v>
      </c>
      <c r="BW26" s="444">
        <f t="shared" si="71"/>
        <v>60</v>
      </c>
      <c r="BX26" s="444">
        <f t="shared" si="71"/>
        <v>55</v>
      </c>
      <c r="BY26" s="444">
        <f t="shared" si="71"/>
        <v>55</v>
      </c>
      <c r="BZ26" s="444">
        <f t="shared" si="71"/>
        <v>35</v>
      </c>
      <c r="CA26" s="444">
        <f t="shared" si="71"/>
        <v>15</v>
      </c>
      <c r="CB26" s="444">
        <f t="shared" si="71"/>
        <v>25</v>
      </c>
      <c r="CC26" s="444">
        <f t="shared" si="71"/>
        <v>25</v>
      </c>
      <c r="CD26" s="444">
        <f t="shared" si="71"/>
        <v>55</v>
      </c>
      <c r="CE26" s="444">
        <f t="shared" si="71"/>
        <v>55</v>
      </c>
      <c r="CF26" s="444">
        <f t="shared" si="71"/>
        <v>55</v>
      </c>
      <c r="CG26" s="444">
        <f t="shared" si="71"/>
        <v>55</v>
      </c>
      <c r="CH26" s="444">
        <f t="shared" si="71"/>
        <v>54.706999082327457</v>
      </c>
      <c r="CI26" s="444">
        <f t="shared" si="71"/>
        <v>54.706999082327457</v>
      </c>
      <c r="CJ26" s="444">
        <f t="shared" si="71"/>
        <v>54.706999082327457</v>
      </c>
      <c r="CK26" s="444">
        <f t="shared" si="71"/>
        <v>54.706999082327457</v>
      </c>
      <c r="CL26" s="444">
        <f t="shared" si="71"/>
        <v>33.979974932526247</v>
      </c>
      <c r="CM26" s="444">
        <f t="shared" si="71"/>
        <v>20.44565225828168</v>
      </c>
      <c r="CN26" s="444">
        <f t="shared" si="71"/>
        <v>22.987552744357604</v>
      </c>
      <c r="CO26" s="445"/>
      <c r="CP26" s="444">
        <f t="shared" ref="CP26:DB26" si="72">AO26</f>
        <v>30</v>
      </c>
      <c r="CQ26" s="444">
        <f t="shared" si="72"/>
        <v>30</v>
      </c>
      <c r="CR26" s="444">
        <f t="shared" si="72"/>
        <v>105</v>
      </c>
      <c r="CS26" s="444">
        <f t="shared" si="72"/>
        <v>100</v>
      </c>
      <c r="CT26" s="444">
        <f t="shared" si="72"/>
        <v>115</v>
      </c>
      <c r="CU26" s="444">
        <f t="shared" si="72"/>
        <v>110</v>
      </c>
      <c r="CV26" s="444">
        <f t="shared" si="72"/>
        <v>50</v>
      </c>
      <c r="CW26" s="444">
        <f t="shared" si="72"/>
        <v>50</v>
      </c>
      <c r="CX26" s="444">
        <f t="shared" si="72"/>
        <v>110</v>
      </c>
      <c r="CY26" s="444">
        <f t="shared" si="72"/>
        <v>110</v>
      </c>
      <c r="CZ26" s="444">
        <f t="shared" si="72"/>
        <v>109.41399816465491</v>
      </c>
      <c r="DA26" s="444">
        <f t="shared" si="72"/>
        <v>109.41399816465491</v>
      </c>
      <c r="DB26" s="444">
        <f t="shared" si="72"/>
        <v>54.42562719080793</v>
      </c>
    </row>
    <row r="27" spans="2:106" s="48" customFormat="1" ht="12.75" customHeight="1" x14ac:dyDescent="0.3">
      <c r="B27" s="10" t="s">
        <v>15</v>
      </c>
      <c r="C27" s="69">
        <v>40</v>
      </c>
      <c r="D27" s="69">
        <v>25</v>
      </c>
      <c r="E27" s="69">
        <v>-25</v>
      </c>
      <c r="F27" s="69">
        <v>90</v>
      </c>
      <c r="G27" s="69">
        <v>55</v>
      </c>
      <c r="H27" s="69">
        <v>55</v>
      </c>
      <c r="I27" s="457">
        <v>29.756842744181988</v>
      </c>
      <c r="J27" s="470">
        <v>8.2826806671670425</v>
      </c>
      <c r="K27" s="457">
        <v>27.260218150050818</v>
      </c>
      <c r="L27" s="211">
        <f t="shared" si="6"/>
        <v>-0.72165458753898015</v>
      </c>
      <c r="M27" s="211">
        <f t="shared" si="7"/>
        <v>2.2912313350569793</v>
      </c>
      <c r="N27" s="88"/>
      <c r="O27" s="69">
        <v>5</v>
      </c>
      <c r="P27" s="69">
        <v>5</v>
      </c>
      <c r="Q27" s="69">
        <v>-5</v>
      </c>
      <c r="R27" s="69">
        <v>-5</v>
      </c>
      <c r="S27" s="69">
        <v>-5</v>
      </c>
      <c r="T27" s="69">
        <v>-5</v>
      </c>
      <c r="U27" s="69">
        <v>20</v>
      </c>
      <c r="V27" s="69">
        <v>25</v>
      </c>
      <c r="W27" s="69">
        <v>20</v>
      </c>
      <c r="X27" s="69">
        <v>20</v>
      </c>
      <c r="Y27" s="69">
        <v>15</v>
      </c>
      <c r="Z27" s="69">
        <v>15</v>
      </c>
      <c r="AA27" s="69">
        <v>15</v>
      </c>
      <c r="AB27" s="69">
        <v>15</v>
      </c>
      <c r="AC27" s="69">
        <v>15</v>
      </c>
      <c r="AD27" s="69">
        <v>15</v>
      </c>
      <c r="AE27" s="69">
        <v>15</v>
      </c>
      <c r="AF27" s="69">
        <v>15</v>
      </c>
      <c r="AG27" s="69">
        <v>7.439210686045497</v>
      </c>
      <c r="AH27" s="69">
        <v>7.439210686045497</v>
      </c>
      <c r="AI27" s="69">
        <v>7.439210686045497</v>
      </c>
      <c r="AJ27" s="69">
        <v>7.439210686045497</v>
      </c>
      <c r="AK27" s="69">
        <v>5.6645004051013252</v>
      </c>
      <c r="AL27" s="69">
        <v>2.0585450702539774</v>
      </c>
      <c r="AM27" s="69">
        <v>0.47475951604726419</v>
      </c>
      <c r="AN27" s="236"/>
      <c r="AO27" s="69">
        <f t="shared" ref="AO27:AO31" si="73">D27-AP27</f>
        <v>15</v>
      </c>
      <c r="AP27" s="69">
        <f t="shared" ref="AP27:AP31" si="74">SUM(O27:P27)</f>
        <v>10</v>
      </c>
      <c r="AQ27" s="69">
        <f t="shared" ref="AQ27:AQ31" si="75">SUM(Q27:R27)</f>
        <v>-10</v>
      </c>
      <c r="AR27" s="67">
        <f t="shared" ref="AR27:AR31" si="76">SUM(S27:T27)</f>
        <v>-10</v>
      </c>
      <c r="AS27" s="69">
        <f t="shared" ref="AS27:AS31" si="77">SUM(U27:V27)</f>
        <v>45</v>
      </c>
      <c r="AT27" s="69">
        <f t="shared" ref="AT27:AT31" si="78">SUM(W27:X27)</f>
        <v>40</v>
      </c>
      <c r="AU27" s="69">
        <f t="shared" ref="AU27:AU31" si="79">SUM(Y27:Z27)</f>
        <v>30</v>
      </c>
      <c r="AV27" s="69">
        <f t="shared" ref="AV27:AV31" si="80">SUM(AA27:AB27)</f>
        <v>30</v>
      </c>
      <c r="AW27" s="69">
        <f t="shared" ref="AW27:AW31" si="81">SUM(AC27:AD27)</f>
        <v>30</v>
      </c>
      <c r="AX27" s="69">
        <f t="shared" ref="AX27:AX31" si="82">SUM(AE27:AF27)</f>
        <v>30</v>
      </c>
      <c r="AY27" s="69">
        <f t="shared" si="33"/>
        <v>14.878421372090994</v>
      </c>
      <c r="AZ27" s="69">
        <f>AI27+AJ27</f>
        <v>14.878421372090994</v>
      </c>
      <c r="BA27" s="69">
        <f>AK27+AL27</f>
        <v>7.7230454753553026</v>
      </c>
      <c r="BB27" s="89"/>
      <c r="BC27" s="10" t="s">
        <v>15</v>
      </c>
      <c r="BD27" s="13">
        <f t="shared" si="9"/>
        <v>40</v>
      </c>
      <c r="BE27" s="13">
        <f t="shared" si="10"/>
        <v>25</v>
      </c>
      <c r="BF27" s="13">
        <f t="shared" si="11"/>
        <v>-25</v>
      </c>
      <c r="BG27" s="13">
        <f t="shared" si="12"/>
        <v>90</v>
      </c>
      <c r="BH27" s="13">
        <f t="shared" si="13"/>
        <v>55</v>
      </c>
      <c r="BI27" s="13">
        <f t="shared" si="14"/>
        <v>55</v>
      </c>
      <c r="BJ27" s="13">
        <f t="shared" si="15"/>
        <v>29.756842744181988</v>
      </c>
      <c r="BK27" s="69">
        <f t="shared" si="15"/>
        <v>8.2826806671670425</v>
      </c>
      <c r="BL27" s="13"/>
      <c r="BM27" s="212"/>
      <c r="BN27" s="208"/>
      <c r="BO27" s="27"/>
      <c r="BP27" s="439"/>
      <c r="BQ27" s="439"/>
      <c r="BR27" s="439"/>
      <c r="BS27" s="439"/>
      <c r="BT27" s="439"/>
      <c r="BU27" s="439"/>
      <c r="BV27" s="439"/>
      <c r="BW27" s="439"/>
      <c r="BX27" s="439"/>
      <c r="BY27" s="439"/>
      <c r="BZ27" s="439"/>
      <c r="CA27" s="439"/>
      <c r="CB27" s="439"/>
      <c r="CC27" s="439"/>
      <c r="CD27" s="439"/>
      <c r="CE27" s="439"/>
      <c r="CF27" s="439"/>
      <c r="CG27" s="439"/>
      <c r="CH27" s="439"/>
      <c r="CI27" s="439"/>
      <c r="CJ27" s="439"/>
      <c r="CK27" s="439"/>
      <c r="CL27" s="439"/>
      <c r="CM27" s="439"/>
      <c r="CN27" s="439"/>
      <c r="CO27" s="450"/>
      <c r="CP27" s="439"/>
      <c r="CQ27" s="439"/>
      <c r="CR27" s="439"/>
      <c r="CS27" s="441"/>
      <c r="CT27" s="441"/>
      <c r="CU27" s="441"/>
      <c r="CV27" s="441"/>
      <c r="CW27" s="441"/>
      <c r="CX27" s="441"/>
      <c r="CY27" s="441"/>
      <c r="CZ27" s="441"/>
      <c r="DA27" s="441"/>
      <c r="DB27" s="441"/>
    </row>
    <row r="28" spans="2:106" s="48" customFormat="1" ht="12.75" customHeight="1" x14ac:dyDescent="0.3">
      <c r="B28" s="10" t="s">
        <v>16</v>
      </c>
      <c r="C28" s="69">
        <v>-45</v>
      </c>
      <c r="D28" s="69">
        <v>-20</v>
      </c>
      <c r="E28" s="69">
        <v>70</v>
      </c>
      <c r="F28" s="69">
        <v>10</v>
      </c>
      <c r="G28" s="69">
        <v>5</v>
      </c>
      <c r="H28" s="69">
        <v>20</v>
      </c>
      <c r="I28" s="391">
        <v>13.816563051472052</v>
      </c>
      <c r="J28" s="469">
        <v>13.151794142087901</v>
      </c>
      <c r="K28" s="391">
        <v>15.514423700952829</v>
      </c>
      <c r="L28" s="211">
        <f t="shared" si="6"/>
        <v>-4.8113912765977207E-2</v>
      </c>
      <c r="M28" s="211">
        <f t="shared" si="7"/>
        <v>0.17964313715222513</v>
      </c>
      <c r="N28" s="88"/>
      <c r="O28" s="69">
        <v>-5</v>
      </c>
      <c r="P28" s="69">
        <v>-5</v>
      </c>
      <c r="Q28" s="69">
        <v>20</v>
      </c>
      <c r="R28" s="69">
        <v>20</v>
      </c>
      <c r="S28" s="69">
        <v>20</v>
      </c>
      <c r="T28" s="69">
        <v>20</v>
      </c>
      <c r="U28" s="69">
        <v>5</v>
      </c>
      <c r="V28" s="69">
        <v>5</v>
      </c>
      <c r="W28" s="69">
        <v>5</v>
      </c>
      <c r="X28" s="69">
        <v>5</v>
      </c>
      <c r="Y28" s="69">
        <v>0</v>
      </c>
      <c r="Z28" s="69">
        <v>0</v>
      </c>
      <c r="AA28" s="69">
        <v>0</v>
      </c>
      <c r="AB28" s="69">
        <v>0</v>
      </c>
      <c r="AC28" s="69">
        <v>5</v>
      </c>
      <c r="AD28" s="69">
        <v>5</v>
      </c>
      <c r="AE28" s="69">
        <v>5</v>
      </c>
      <c r="AF28" s="69">
        <v>5</v>
      </c>
      <c r="AG28" s="69">
        <v>3.454140762868013</v>
      </c>
      <c r="AH28" s="69">
        <v>3.454140762868013</v>
      </c>
      <c r="AI28" s="69">
        <v>3.454140762868013</v>
      </c>
      <c r="AJ28" s="69">
        <v>3.454140762868013</v>
      </c>
      <c r="AK28" s="69">
        <v>5.0154670790569646</v>
      </c>
      <c r="AL28" s="69">
        <v>2.1815129145242373</v>
      </c>
      <c r="AM28" s="69">
        <v>2.5624937163791985</v>
      </c>
      <c r="AN28" s="236"/>
      <c r="AO28" s="69">
        <f t="shared" si="73"/>
        <v>-10</v>
      </c>
      <c r="AP28" s="69">
        <f t="shared" si="74"/>
        <v>-10</v>
      </c>
      <c r="AQ28" s="69">
        <f t="shared" si="75"/>
        <v>40</v>
      </c>
      <c r="AR28" s="69">
        <f t="shared" si="76"/>
        <v>40</v>
      </c>
      <c r="AS28" s="69">
        <f t="shared" si="77"/>
        <v>10</v>
      </c>
      <c r="AT28" s="69">
        <f t="shared" si="78"/>
        <v>10</v>
      </c>
      <c r="AU28" s="69">
        <f t="shared" si="79"/>
        <v>0</v>
      </c>
      <c r="AV28" s="69">
        <f t="shared" si="80"/>
        <v>0</v>
      </c>
      <c r="AW28" s="69">
        <f t="shared" si="81"/>
        <v>10</v>
      </c>
      <c r="AX28" s="69">
        <f t="shared" si="82"/>
        <v>10</v>
      </c>
      <c r="AY28" s="69">
        <f t="shared" si="33"/>
        <v>6.9082815257360259</v>
      </c>
      <c r="AZ28" s="69">
        <f t="shared" si="26"/>
        <v>6.9082815257360259</v>
      </c>
      <c r="BA28" s="69">
        <f t="shared" si="8"/>
        <v>7.196979993581202</v>
      </c>
      <c r="BB28" s="89"/>
      <c r="BC28" s="10" t="s">
        <v>16</v>
      </c>
      <c r="BD28" s="13">
        <f t="shared" si="9"/>
        <v>-45</v>
      </c>
      <c r="BE28" s="13">
        <f t="shared" si="10"/>
        <v>-20</v>
      </c>
      <c r="BF28" s="13">
        <f t="shared" si="11"/>
        <v>70</v>
      </c>
      <c r="BG28" s="13">
        <f t="shared" si="12"/>
        <v>10</v>
      </c>
      <c r="BH28" s="13">
        <f t="shared" si="13"/>
        <v>5</v>
      </c>
      <c r="BI28" s="13">
        <f t="shared" si="14"/>
        <v>20</v>
      </c>
      <c r="BJ28" s="13">
        <f t="shared" si="15"/>
        <v>13.816563051472052</v>
      </c>
      <c r="BK28" s="69">
        <f t="shared" si="15"/>
        <v>13.151794142087901</v>
      </c>
      <c r="BL28" s="13"/>
      <c r="BM28" s="212"/>
      <c r="BN28" s="208"/>
      <c r="BO28" s="27"/>
      <c r="BP28" s="439"/>
      <c r="BQ28" s="439"/>
      <c r="BR28" s="439"/>
      <c r="BS28" s="439"/>
      <c r="BT28" s="439"/>
      <c r="BU28" s="439"/>
      <c r="BV28" s="439"/>
      <c r="BW28" s="439"/>
      <c r="BX28" s="439"/>
      <c r="BY28" s="439"/>
      <c r="BZ28" s="439"/>
      <c r="CA28" s="439"/>
      <c r="CB28" s="439"/>
      <c r="CC28" s="439"/>
      <c r="CD28" s="439"/>
      <c r="CE28" s="439"/>
      <c r="CF28" s="439"/>
      <c r="CG28" s="439"/>
      <c r="CH28" s="439"/>
      <c r="CI28" s="439"/>
      <c r="CJ28" s="439"/>
      <c r="CK28" s="439"/>
      <c r="CL28" s="439"/>
      <c r="CM28" s="439"/>
      <c r="CN28" s="439"/>
      <c r="CO28" s="450"/>
      <c r="CP28" s="439"/>
      <c r="CQ28" s="439"/>
      <c r="CR28" s="439"/>
      <c r="CS28" s="441"/>
      <c r="CT28" s="441"/>
      <c r="CU28" s="441"/>
      <c r="CV28" s="441"/>
      <c r="CW28" s="441"/>
      <c r="CX28" s="441"/>
      <c r="CY28" s="441"/>
      <c r="CZ28" s="441"/>
      <c r="DA28" s="441"/>
      <c r="DB28" s="441"/>
    </row>
    <row r="29" spans="2:106" s="48" customFormat="1" ht="12.75" customHeight="1" x14ac:dyDescent="0.3">
      <c r="B29" s="10" t="s">
        <v>17</v>
      </c>
      <c r="C29" s="69">
        <v>10</v>
      </c>
      <c r="D29" s="69">
        <v>-35</v>
      </c>
      <c r="E29" s="69">
        <v>5</v>
      </c>
      <c r="F29" s="69">
        <v>0</v>
      </c>
      <c r="G29" s="69">
        <v>-40</v>
      </c>
      <c r="H29" s="69">
        <v>5</v>
      </c>
      <c r="I29" s="391">
        <v>6.5179416857432164</v>
      </c>
      <c r="J29" s="469">
        <v>6.1920446014560557</v>
      </c>
      <c r="K29" s="391">
        <v>6.5454812124883697</v>
      </c>
      <c r="L29" s="211">
        <f t="shared" si="6"/>
        <v>-4.9999999999999933E-2</v>
      </c>
      <c r="M29" s="211">
        <f t="shared" si="7"/>
        <v>5.7079144899764289E-2</v>
      </c>
      <c r="N29" s="88"/>
      <c r="O29" s="69">
        <v>-10</v>
      </c>
      <c r="P29" s="69">
        <v>-10</v>
      </c>
      <c r="Q29" s="69">
        <v>0</v>
      </c>
      <c r="R29" s="69">
        <v>0</v>
      </c>
      <c r="S29" s="69">
        <v>0</v>
      </c>
      <c r="T29" s="69">
        <v>0</v>
      </c>
      <c r="U29" s="69">
        <v>0</v>
      </c>
      <c r="V29" s="69">
        <v>0</v>
      </c>
      <c r="W29" s="69">
        <v>0</v>
      </c>
      <c r="X29" s="69">
        <v>0</v>
      </c>
      <c r="Y29" s="69">
        <v>0</v>
      </c>
      <c r="Z29" s="69">
        <v>-20</v>
      </c>
      <c r="AA29" s="69">
        <v>-10</v>
      </c>
      <c r="AB29" s="69">
        <v>-10</v>
      </c>
      <c r="AC29" s="69">
        <v>0</v>
      </c>
      <c r="AD29" s="69">
        <v>0</v>
      </c>
      <c r="AE29" s="69">
        <v>0</v>
      </c>
      <c r="AF29" s="69">
        <v>0</v>
      </c>
      <c r="AG29" s="69">
        <v>1.6294854214358041</v>
      </c>
      <c r="AH29" s="69">
        <v>1.6294854214358041</v>
      </c>
      <c r="AI29" s="69">
        <v>1.6294854214358041</v>
      </c>
      <c r="AJ29" s="69">
        <v>1.6294854214358041</v>
      </c>
      <c r="AK29" s="69">
        <v>1.6099315963785745</v>
      </c>
      <c r="AL29" s="69">
        <v>1.3003293663057716</v>
      </c>
      <c r="AM29" s="69">
        <v>1.5480111503640139</v>
      </c>
      <c r="AN29" s="236"/>
      <c r="AO29" s="69">
        <f t="shared" si="73"/>
        <v>-15</v>
      </c>
      <c r="AP29" s="69">
        <f t="shared" si="74"/>
        <v>-20</v>
      </c>
      <c r="AQ29" s="69">
        <f t="shared" si="75"/>
        <v>0</v>
      </c>
      <c r="AR29" s="69">
        <f t="shared" si="76"/>
        <v>0</v>
      </c>
      <c r="AS29" s="69">
        <f t="shared" si="77"/>
        <v>0</v>
      </c>
      <c r="AT29" s="69">
        <f t="shared" si="78"/>
        <v>0</v>
      </c>
      <c r="AU29" s="69">
        <f t="shared" si="79"/>
        <v>-20</v>
      </c>
      <c r="AV29" s="69">
        <f t="shared" si="80"/>
        <v>-20</v>
      </c>
      <c r="AW29" s="69">
        <f t="shared" si="81"/>
        <v>0</v>
      </c>
      <c r="AX29" s="69">
        <f t="shared" si="82"/>
        <v>0</v>
      </c>
      <c r="AY29" s="69">
        <f t="shared" si="33"/>
        <v>3.2589708428716082</v>
      </c>
      <c r="AZ29" s="69">
        <f t="shared" si="26"/>
        <v>3.2589708428716082</v>
      </c>
      <c r="BA29" s="69">
        <f t="shared" si="8"/>
        <v>2.9102609626843461</v>
      </c>
      <c r="BB29" s="89"/>
      <c r="BC29" s="10" t="s">
        <v>17</v>
      </c>
      <c r="BD29" s="13">
        <f t="shared" si="9"/>
        <v>10</v>
      </c>
      <c r="BE29" s="13">
        <f t="shared" si="10"/>
        <v>-35</v>
      </c>
      <c r="BF29" s="13">
        <f t="shared" si="11"/>
        <v>5</v>
      </c>
      <c r="BG29" s="13">
        <f t="shared" si="12"/>
        <v>0</v>
      </c>
      <c r="BH29" s="13">
        <f t="shared" si="13"/>
        <v>-40</v>
      </c>
      <c r="BI29" s="13">
        <f t="shared" si="14"/>
        <v>5</v>
      </c>
      <c r="BJ29" s="13">
        <f t="shared" si="15"/>
        <v>6.5179416857432164</v>
      </c>
      <c r="BK29" s="69">
        <f t="shared" si="15"/>
        <v>6.1920446014560557</v>
      </c>
      <c r="BL29" s="13"/>
      <c r="BM29" s="212"/>
      <c r="BN29" s="208"/>
      <c r="BO29" s="27"/>
      <c r="BP29" s="439"/>
      <c r="BQ29" s="439"/>
      <c r="BR29" s="439"/>
      <c r="BS29" s="439"/>
      <c r="BT29" s="439"/>
      <c r="BU29" s="439"/>
      <c r="BV29" s="439"/>
      <c r="BW29" s="439"/>
      <c r="BX29" s="439"/>
      <c r="BY29" s="439"/>
      <c r="BZ29" s="439"/>
      <c r="CA29" s="439"/>
      <c r="CB29" s="439"/>
      <c r="CC29" s="439"/>
      <c r="CD29" s="439"/>
      <c r="CE29" s="439"/>
      <c r="CF29" s="439"/>
      <c r="CG29" s="439"/>
      <c r="CH29" s="439"/>
      <c r="CI29" s="439"/>
      <c r="CJ29" s="439"/>
      <c r="CK29" s="439"/>
      <c r="CL29" s="439"/>
      <c r="CM29" s="439"/>
      <c r="CN29" s="439"/>
      <c r="CO29" s="450"/>
      <c r="CP29" s="439"/>
      <c r="CQ29" s="439"/>
      <c r="CR29" s="439"/>
      <c r="CS29" s="441"/>
      <c r="CT29" s="441"/>
      <c r="CU29" s="441"/>
      <c r="CV29" s="441"/>
      <c r="CW29" s="441"/>
      <c r="CX29" s="441"/>
      <c r="CY29" s="441"/>
      <c r="CZ29" s="441"/>
      <c r="DA29" s="441"/>
      <c r="DB29" s="441"/>
    </row>
    <row r="30" spans="2:106" ht="12.75" customHeight="1" x14ac:dyDescent="0.3">
      <c r="B30" s="10" t="s">
        <v>18</v>
      </c>
      <c r="C30" s="69">
        <v>80</v>
      </c>
      <c r="D30" s="69">
        <v>-5</v>
      </c>
      <c r="E30" s="69">
        <v>45</v>
      </c>
      <c r="F30" s="69">
        <v>80</v>
      </c>
      <c r="G30" s="69">
        <v>45</v>
      </c>
      <c r="H30" s="69">
        <v>10</v>
      </c>
      <c r="I30" s="391">
        <v>66.120736878098015</v>
      </c>
      <c r="J30" s="469">
        <v>38.670773278632026</v>
      </c>
      <c r="K30" s="391">
        <v>22.941514455416737</v>
      </c>
      <c r="L30" s="211">
        <f t="shared" si="6"/>
        <v>-0.41514908779787929</v>
      </c>
      <c r="M30" s="211">
        <f t="shared" si="7"/>
        <v>-0.40674797759750692</v>
      </c>
      <c r="N30" s="88"/>
      <c r="O30" s="69">
        <v>0</v>
      </c>
      <c r="P30" s="69">
        <v>0</v>
      </c>
      <c r="Q30" s="69">
        <v>10</v>
      </c>
      <c r="R30" s="69">
        <v>10</v>
      </c>
      <c r="S30" s="69">
        <v>10</v>
      </c>
      <c r="T30" s="69">
        <v>10</v>
      </c>
      <c r="U30" s="13">
        <v>20</v>
      </c>
      <c r="V30" s="13">
        <v>20</v>
      </c>
      <c r="W30" s="13">
        <v>20</v>
      </c>
      <c r="X30" s="13">
        <v>20</v>
      </c>
      <c r="Y30" s="13">
        <v>10</v>
      </c>
      <c r="Z30" s="13">
        <v>10</v>
      </c>
      <c r="AA30" s="13">
        <v>10</v>
      </c>
      <c r="AB30" s="13">
        <v>10</v>
      </c>
      <c r="AC30" s="13">
        <v>0</v>
      </c>
      <c r="AD30" s="13">
        <v>0</v>
      </c>
      <c r="AE30" s="13">
        <v>0</v>
      </c>
      <c r="AF30" s="13">
        <v>0</v>
      </c>
      <c r="AG30" s="69">
        <v>16.530184219524504</v>
      </c>
      <c r="AH30" s="69">
        <v>16.530184219524504</v>
      </c>
      <c r="AI30" s="69">
        <v>16.530184219524504</v>
      </c>
      <c r="AJ30" s="69">
        <v>16.530184219524504</v>
      </c>
      <c r="AK30" s="69">
        <v>11.103713504076577</v>
      </c>
      <c r="AL30" s="69">
        <v>6.397638167210439</v>
      </c>
      <c r="AM30" s="69">
        <v>8.2316731352394363</v>
      </c>
      <c r="AN30" s="236"/>
      <c r="AO30" s="69">
        <f t="shared" si="73"/>
        <v>-5</v>
      </c>
      <c r="AP30" s="69">
        <f t="shared" si="74"/>
        <v>0</v>
      </c>
      <c r="AQ30" s="69">
        <f t="shared" si="75"/>
        <v>20</v>
      </c>
      <c r="AR30" s="69">
        <f t="shared" si="76"/>
        <v>20</v>
      </c>
      <c r="AS30" s="69">
        <f t="shared" si="77"/>
        <v>40</v>
      </c>
      <c r="AT30" s="69">
        <f t="shared" si="78"/>
        <v>40</v>
      </c>
      <c r="AU30" s="69">
        <f t="shared" si="79"/>
        <v>20</v>
      </c>
      <c r="AV30" s="69">
        <f t="shared" si="80"/>
        <v>20</v>
      </c>
      <c r="AW30" s="69">
        <f t="shared" si="81"/>
        <v>0</v>
      </c>
      <c r="AX30" s="69">
        <f t="shared" si="82"/>
        <v>0</v>
      </c>
      <c r="AY30" s="69">
        <f t="shared" si="33"/>
        <v>33.060368439049007</v>
      </c>
      <c r="AZ30" s="69">
        <f t="shared" si="26"/>
        <v>33.060368439049007</v>
      </c>
      <c r="BA30" s="69">
        <f t="shared" si="8"/>
        <v>17.501351671287015</v>
      </c>
      <c r="BB30" s="89"/>
      <c r="BC30" s="10" t="s">
        <v>18</v>
      </c>
      <c r="BD30" s="13">
        <f t="shared" si="9"/>
        <v>80</v>
      </c>
      <c r="BE30" s="13">
        <f t="shared" si="10"/>
        <v>-5</v>
      </c>
      <c r="BF30" s="13">
        <f t="shared" si="11"/>
        <v>45</v>
      </c>
      <c r="BG30" s="13">
        <f t="shared" si="12"/>
        <v>80</v>
      </c>
      <c r="BH30" s="13">
        <f t="shared" si="13"/>
        <v>45</v>
      </c>
      <c r="BI30" s="13">
        <f t="shared" si="14"/>
        <v>10</v>
      </c>
      <c r="BJ30" s="13">
        <f t="shared" si="15"/>
        <v>66.120736878098015</v>
      </c>
      <c r="BK30" s="69">
        <f t="shared" si="15"/>
        <v>38.670773278632026</v>
      </c>
      <c r="BL30" s="13"/>
      <c r="BM30" s="212"/>
      <c r="BN30" s="208"/>
      <c r="BO30" s="27"/>
      <c r="BP30" s="439"/>
      <c r="BQ30" s="439"/>
      <c r="BR30" s="439"/>
      <c r="BS30" s="439"/>
      <c r="BT30" s="439"/>
      <c r="BU30" s="439"/>
      <c r="BV30" s="439"/>
      <c r="BW30" s="439"/>
      <c r="BX30" s="439"/>
      <c r="BY30" s="439"/>
      <c r="BZ30" s="439"/>
      <c r="CA30" s="439"/>
      <c r="CB30" s="439"/>
      <c r="CC30" s="439"/>
      <c r="CD30" s="439"/>
      <c r="CE30" s="439"/>
      <c r="CF30" s="439"/>
      <c r="CG30" s="439"/>
      <c r="CH30" s="439"/>
      <c r="CI30" s="439"/>
      <c r="CJ30" s="439"/>
      <c r="CK30" s="439"/>
      <c r="CL30" s="439"/>
      <c r="CM30" s="439"/>
      <c r="CN30" s="439"/>
      <c r="CO30" s="446"/>
      <c r="CP30" s="439"/>
      <c r="CQ30" s="439"/>
      <c r="CR30" s="439"/>
      <c r="CS30" s="443"/>
      <c r="CT30" s="443"/>
      <c r="CU30" s="443"/>
      <c r="CV30" s="443"/>
      <c r="CW30" s="443"/>
      <c r="CX30" s="443"/>
      <c r="CY30" s="443"/>
      <c r="CZ30" s="443"/>
      <c r="DA30" s="443"/>
      <c r="DB30" s="443"/>
    </row>
    <row r="31" spans="2:106" s="48" customFormat="1" ht="12.75" customHeight="1" x14ac:dyDescent="0.3">
      <c r="B31" s="52" t="s">
        <v>19</v>
      </c>
      <c r="C31" s="83">
        <v>-35</v>
      </c>
      <c r="D31" s="83">
        <v>95</v>
      </c>
      <c r="E31" s="83">
        <v>110</v>
      </c>
      <c r="F31" s="83">
        <v>35</v>
      </c>
      <c r="G31" s="83">
        <v>35</v>
      </c>
      <c r="H31" s="83">
        <v>145</v>
      </c>
      <c r="I31" s="393">
        <v>102.61591196981455</v>
      </c>
      <c r="J31" s="474">
        <v>48.816161264429695</v>
      </c>
      <c r="K31" s="393">
        <v>85.332272591872567</v>
      </c>
      <c r="L31" s="214">
        <f t="shared" si="6"/>
        <v>-0.52428273230384159</v>
      </c>
      <c r="M31" s="214">
        <f t="shared" si="7"/>
        <v>0.74803324107441949</v>
      </c>
      <c r="N31" s="88"/>
      <c r="O31" s="83">
        <v>25</v>
      </c>
      <c r="P31" s="83">
        <v>25</v>
      </c>
      <c r="Q31" s="83">
        <v>30</v>
      </c>
      <c r="R31" s="83">
        <v>25</v>
      </c>
      <c r="S31" s="83">
        <v>25</v>
      </c>
      <c r="T31" s="83">
        <v>25</v>
      </c>
      <c r="U31" s="54">
        <v>10</v>
      </c>
      <c r="V31" s="54">
        <v>10</v>
      </c>
      <c r="W31" s="54">
        <v>10</v>
      </c>
      <c r="X31" s="54">
        <v>10</v>
      </c>
      <c r="Y31" s="54">
        <v>10</v>
      </c>
      <c r="Z31" s="54">
        <v>10</v>
      </c>
      <c r="AA31" s="54">
        <v>10</v>
      </c>
      <c r="AB31" s="54">
        <v>10</v>
      </c>
      <c r="AC31" s="54">
        <v>35</v>
      </c>
      <c r="AD31" s="54">
        <v>35</v>
      </c>
      <c r="AE31" s="54">
        <v>35</v>
      </c>
      <c r="AF31" s="54">
        <v>35</v>
      </c>
      <c r="AG31" s="83">
        <v>25.653977992453637</v>
      </c>
      <c r="AH31" s="83">
        <v>25.653977992453637</v>
      </c>
      <c r="AI31" s="83">
        <v>25.653977992453637</v>
      </c>
      <c r="AJ31" s="83">
        <v>25.653977992453637</v>
      </c>
      <c r="AK31" s="83">
        <v>10.5863623479128</v>
      </c>
      <c r="AL31" s="83">
        <v>8.5076267399872556</v>
      </c>
      <c r="AM31" s="83">
        <v>10.170615226327691</v>
      </c>
      <c r="AN31" s="236"/>
      <c r="AO31" s="83">
        <f t="shared" si="73"/>
        <v>45</v>
      </c>
      <c r="AP31" s="83">
        <f t="shared" si="74"/>
        <v>50</v>
      </c>
      <c r="AQ31" s="83">
        <f t="shared" si="75"/>
        <v>55</v>
      </c>
      <c r="AR31" s="83">
        <f t="shared" si="76"/>
        <v>50</v>
      </c>
      <c r="AS31" s="83">
        <f t="shared" si="77"/>
        <v>20</v>
      </c>
      <c r="AT31" s="83">
        <f t="shared" si="78"/>
        <v>20</v>
      </c>
      <c r="AU31" s="83">
        <f t="shared" si="79"/>
        <v>20</v>
      </c>
      <c r="AV31" s="83">
        <f t="shared" si="80"/>
        <v>20</v>
      </c>
      <c r="AW31" s="83">
        <f t="shared" si="81"/>
        <v>70</v>
      </c>
      <c r="AX31" s="83">
        <f t="shared" si="82"/>
        <v>70</v>
      </c>
      <c r="AY31" s="83">
        <f t="shared" si="33"/>
        <v>51.307955984907274</v>
      </c>
      <c r="AZ31" s="83">
        <f t="shared" si="26"/>
        <v>51.307955984907274</v>
      </c>
      <c r="BA31" s="83">
        <f t="shared" si="8"/>
        <v>19.093989087900056</v>
      </c>
      <c r="BB31" s="89"/>
      <c r="BC31" s="52" t="s">
        <v>19</v>
      </c>
      <c r="BD31" s="54">
        <f t="shared" si="9"/>
        <v>-35</v>
      </c>
      <c r="BE31" s="54">
        <f t="shared" si="10"/>
        <v>95</v>
      </c>
      <c r="BF31" s="54">
        <f t="shared" si="11"/>
        <v>110</v>
      </c>
      <c r="BG31" s="54">
        <f t="shared" si="12"/>
        <v>35</v>
      </c>
      <c r="BH31" s="54">
        <f t="shared" si="13"/>
        <v>35</v>
      </c>
      <c r="BI31" s="54">
        <f t="shared" si="14"/>
        <v>145</v>
      </c>
      <c r="BJ31" s="54">
        <f t="shared" si="15"/>
        <v>102.61591196981455</v>
      </c>
      <c r="BK31" s="83">
        <f t="shared" si="15"/>
        <v>48.816161264429695</v>
      </c>
      <c r="BL31" s="54"/>
      <c r="BM31" s="216"/>
      <c r="BN31" s="217"/>
      <c r="BO31" s="27"/>
      <c r="BP31" s="447"/>
      <c r="BQ31" s="447"/>
      <c r="BR31" s="447"/>
      <c r="BS31" s="447"/>
      <c r="BT31" s="447"/>
      <c r="BU31" s="447"/>
      <c r="BV31" s="447"/>
      <c r="BW31" s="447"/>
      <c r="BX31" s="447"/>
      <c r="BY31" s="447"/>
      <c r="BZ31" s="447"/>
      <c r="CA31" s="447"/>
      <c r="CB31" s="447"/>
      <c r="CC31" s="447"/>
      <c r="CD31" s="447"/>
      <c r="CE31" s="447"/>
      <c r="CF31" s="447"/>
      <c r="CG31" s="447"/>
      <c r="CH31" s="447"/>
      <c r="CI31" s="447"/>
      <c r="CJ31" s="447"/>
      <c r="CK31" s="447"/>
      <c r="CL31" s="447"/>
      <c r="CM31" s="447"/>
      <c r="CN31" s="447"/>
      <c r="CO31" s="448"/>
      <c r="CP31" s="447"/>
      <c r="CQ31" s="447"/>
      <c r="CR31" s="447"/>
      <c r="CS31" s="447"/>
      <c r="CT31" s="447"/>
      <c r="CU31" s="447"/>
      <c r="CV31" s="447"/>
      <c r="CW31" s="447"/>
      <c r="CX31" s="447"/>
      <c r="CY31" s="447"/>
      <c r="CZ31" s="447"/>
      <c r="DA31" s="447"/>
      <c r="DB31" s="447"/>
    </row>
    <row r="32" spans="2:106" ht="12.75" customHeight="1" x14ac:dyDescent="0.3">
      <c r="B32" s="20" t="s">
        <v>10</v>
      </c>
      <c r="C32" s="80">
        <v>195</v>
      </c>
      <c r="D32" s="80">
        <v>215</v>
      </c>
      <c r="E32" s="80">
        <v>205</v>
      </c>
      <c r="F32" s="80">
        <v>195</v>
      </c>
      <c r="G32" s="80">
        <v>210</v>
      </c>
      <c r="H32" s="80">
        <v>205</v>
      </c>
      <c r="I32" s="390">
        <f>SUM(I33:I37)</f>
        <v>144.92726537168099</v>
      </c>
      <c r="J32" s="434">
        <f>SUM(J33:J37)</f>
        <v>135.73778572114708</v>
      </c>
      <c r="K32" s="390">
        <f>SUM(K33:K37)</f>
        <v>134.57970894839298</v>
      </c>
      <c r="L32" s="209">
        <f t="shared" si="6"/>
        <v>-6.3407528093257892E-2</v>
      </c>
      <c r="M32" s="209">
        <f t="shared" si="7"/>
        <v>-8.5317199378306396E-3</v>
      </c>
      <c r="N32" s="88"/>
      <c r="O32" s="80">
        <v>55</v>
      </c>
      <c r="P32" s="80">
        <v>60</v>
      </c>
      <c r="Q32" s="80">
        <v>60</v>
      </c>
      <c r="R32" s="80">
        <v>50</v>
      </c>
      <c r="S32" s="80">
        <v>50</v>
      </c>
      <c r="T32" s="80">
        <v>50</v>
      </c>
      <c r="U32" s="80">
        <v>50</v>
      </c>
      <c r="V32" s="80">
        <v>50</v>
      </c>
      <c r="W32" s="80">
        <v>50</v>
      </c>
      <c r="X32" s="80">
        <v>50</v>
      </c>
      <c r="Y32" s="80">
        <v>55</v>
      </c>
      <c r="Z32" s="80">
        <v>50</v>
      </c>
      <c r="AA32" s="80">
        <v>50</v>
      </c>
      <c r="AB32" s="80">
        <v>65</v>
      </c>
      <c r="AC32" s="80">
        <v>55</v>
      </c>
      <c r="AD32" s="80">
        <v>50</v>
      </c>
      <c r="AE32" s="80">
        <v>50</v>
      </c>
      <c r="AF32" s="80">
        <v>55</v>
      </c>
      <c r="AG32" s="80">
        <v>35.089784719999997</v>
      </c>
      <c r="AH32" s="80">
        <v>35.739224099999994</v>
      </c>
      <c r="AI32" s="80">
        <v>37.529548059999996</v>
      </c>
      <c r="AJ32" s="80">
        <v>36.166362800000002</v>
      </c>
      <c r="AK32" s="80">
        <v>31.910174679999997</v>
      </c>
      <c r="AL32" s="80">
        <v>29.487671120000002</v>
      </c>
      <c r="AM32" s="80">
        <v>37.198700639999998</v>
      </c>
      <c r="AN32" s="236"/>
      <c r="AO32" s="80">
        <f t="shared" ref="AO32:AR32" si="83">SUM(AO33:AO37)</f>
        <v>100</v>
      </c>
      <c r="AP32" s="80">
        <f t="shared" si="83"/>
        <v>115</v>
      </c>
      <c r="AQ32" s="80">
        <f t="shared" si="83"/>
        <v>110</v>
      </c>
      <c r="AR32" s="80">
        <f t="shared" si="83"/>
        <v>100</v>
      </c>
      <c r="AS32" s="80">
        <f>SUM(AS33:AS37)</f>
        <v>100</v>
      </c>
      <c r="AT32" s="80">
        <f t="shared" ref="AT32:AW32" si="84">SUM(AT33:AT37)</f>
        <v>100</v>
      </c>
      <c r="AU32" s="80">
        <f t="shared" si="84"/>
        <v>105</v>
      </c>
      <c r="AV32" s="80">
        <f t="shared" si="84"/>
        <v>115</v>
      </c>
      <c r="AW32" s="80">
        <f t="shared" si="84"/>
        <v>105</v>
      </c>
      <c r="AX32" s="80">
        <f>SUM(AX33:AX37)</f>
        <v>105</v>
      </c>
      <c r="AY32" s="80">
        <f t="shared" si="33"/>
        <v>70.829008819999984</v>
      </c>
      <c r="AZ32" s="80">
        <f>AI32+AJ32</f>
        <v>73.695910859999998</v>
      </c>
      <c r="BA32" s="80">
        <f>AK32+AL32</f>
        <v>61.397845799999999</v>
      </c>
      <c r="BB32" s="89"/>
      <c r="BC32" s="20" t="s">
        <v>10</v>
      </c>
      <c r="BD32" s="50">
        <f t="shared" si="9"/>
        <v>195</v>
      </c>
      <c r="BE32" s="50">
        <f t="shared" si="10"/>
        <v>215</v>
      </c>
      <c r="BF32" s="50">
        <f t="shared" si="11"/>
        <v>205</v>
      </c>
      <c r="BG32" s="50">
        <f t="shared" si="12"/>
        <v>195</v>
      </c>
      <c r="BH32" s="50">
        <f t="shared" si="13"/>
        <v>210</v>
      </c>
      <c r="BI32" s="50">
        <f t="shared" si="14"/>
        <v>205</v>
      </c>
      <c r="BJ32" s="50">
        <f t="shared" si="15"/>
        <v>144.92726537168099</v>
      </c>
      <c r="BK32" s="80">
        <f>J32</f>
        <v>135.73778572114708</v>
      </c>
      <c r="BL32" s="50">
        <f>K32</f>
        <v>134.57970894839298</v>
      </c>
      <c r="BM32" s="210">
        <f t="shared" si="34"/>
        <v>-6.3407528093257892E-2</v>
      </c>
      <c r="BN32" s="210">
        <f>M32</f>
        <v>-8.5317199378306396E-3</v>
      </c>
      <c r="BO32" s="198"/>
      <c r="BP32" s="444">
        <f t="shared" ref="BP32:CN32" si="85">O32</f>
        <v>55</v>
      </c>
      <c r="BQ32" s="444">
        <f t="shared" si="85"/>
        <v>60</v>
      </c>
      <c r="BR32" s="444">
        <f t="shared" si="85"/>
        <v>60</v>
      </c>
      <c r="BS32" s="444">
        <f t="shared" si="85"/>
        <v>50</v>
      </c>
      <c r="BT32" s="444">
        <f t="shared" si="85"/>
        <v>50</v>
      </c>
      <c r="BU32" s="444">
        <f t="shared" si="85"/>
        <v>50</v>
      </c>
      <c r="BV32" s="444">
        <f t="shared" si="85"/>
        <v>50</v>
      </c>
      <c r="BW32" s="444">
        <f t="shared" si="85"/>
        <v>50</v>
      </c>
      <c r="BX32" s="444">
        <f t="shared" si="85"/>
        <v>50</v>
      </c>
      <c r="BY32" s="444">
        <f t="shared" si="85"/>
        <v>50</v>
      </c>
      <c r="BZ32" s="444">
        <f t="shared" si="85"/>
        <v>55</v>
      </c>
      <c r="CA32" s="444">
        <f t="shared" si="85"/>
        <v>50</v>
      </c>
      <c r="CB32" s="444">
        <f t="shared" si="85"/>
        <v>50</v>
      </c>
      <c r="CC32" s="444">
        <f t="shared" si="85"/>
        <v>65</v>
      </c>
      <c r="CD32" s="444">
        <f t="shared" si="85"/>
        <v>55</v>
      </c>
      <c r="CE32" s="444">
        <f t="shared" si="85"/>
        <v>50</v>
      </c>
      <c r="CF32" s="444">
        <f t="shared" si="85"/>
        <v>50</v>
      </c>
      <c r="CG32" s="444">
        <f t="shared" si="85"/>
        <v>55</v>
      </c>
      <c r="CH32" s="444">
        <f t="shared" si="85"/>
        <v>35.089784719999997</v>
      </c>
      <c r="CI32" s="444">
        <f t="shared" si="85"/>
        <v>35.739224099999994</v>
      </c>
      <c r="CJ32" s="444">
        <f t="shared" si="85"/>
        <v>37.529548059999996</v>
      </c>
      <c r="CK32" s="444">
        <f t="shared" si="85"/>
        <v>36.166362800000002</v>
      </c>
      <c r="CL32" s="444">
        <f t="shared" si="85"/>
        <v>31.910174679999997</v>
      </c>
      <c r="CM32" s="444">
        <f t="shared" si="85"/>
        <v>29.487671120000002</v>
      </c>
      <c r="CN32" s="444">
        <f t="shared" si="85"/>
        <v>37.198700639999998</v>
      </c>
      <c r="CO32" s="445"/>
      <c r="CP32" s="444">
        <f t="shared" ref="CP32:DB32" si="86">AO32</f>
        <v>100</v>
      </c>
      <c r="CQ32" s="444">
        <f t="shared" si="86"/>
        <v>115</v>
      </c>
      <c r="CR32" s="444">
        <f t="shared" si="86"/>
        <v>110</v>
      </c>
      <c r="CS32" s="444">
        <f t="shared" si="86"/>
        <v>100</v>
      </c>
      <c r="CT32" s="444">
        <f t="shared" si="86"/>
        <v>100</v>
      </c>
      <c r="CU32" s="444">
        <f t="shared" si="86"/>
        <v>100</v>
      </c>
      <c r="CV32" s="444">
        <f t="shared" si="86"/>
        <v>105</v>
      </c>
      <c r="CW32" s="444">
        <f t="shared" si="86"/>
        <v>115</v>
      </c>
      <c r="CX32" s="444">
        <f t="shared" si="86"/>
        <v>105</v>
      </c>
      <c r="CY32" s="444">
        <f t="shared" si="86"/>
        <v>105</v>
      </c>
      <c r="CZ32" s="444">
        <f t="shared" si="86"/>
        <v>70.829008819999984</v>
      </c>
      <c r="DA32" s="444">
        <f t="shared" si="86"/>
        <v>73.695910859999998</v>
      </c>
      <c r="DB32" s="444">
        <f t="shared" si="86"/>
        <v>61.397845799999999</v>
      </c>
    </row>
    <row r="33" spans="2:106" s="48" customFormat="1" ht="12.75" customHeight="1" x14ac:dyDescent="0.3">
      <c r="B33" s="10" t="s">
        <v>15</v>
      </c>
      <c r="C33" s="69">
        <v>10</v>
      </c>
      <c r="D33" s="69">
        <v>15</v>
      </c>
      <c r="E33" s="69">
        <v>15</v>
      </c>
      <c r="F33" s="69">
        <v>10</v>
      </c>
      <c r="G33" s="69">
        <v>15</v>
      </c>
      <c r="H33" s="69">
        <v>15</v>
      </c>
      <c r="I33" s="391">
        <v>38.260798058123783</v>
      </c>
      <c r="J33" s="469">
        <v>35.714206537522259</v>
      </c>
      <c r="K33" s="391">
        <v>35.394463453427356</v>
      </c>
      <c r="L33" s="211">
        <f t="shared" si="6"/>
        <v>-6.6558766409756442E-2</v>
      </c>
      <c r="M33" s="211">
        <f t="shared" si="7"/>
        <v>-8.9528262026197236E-3</v>
      </c>
      <c r="N33" s="88"/>
      <c r="O33" s="69">
        <v>5</v>
      </c>
      <c r="P33" s="69">
        <v>5</v>
      </c>
      <c r="Q33" s="69">
        <v>5</v>
      </c>
      <c r="R33" s="69">
        <v>5</v>
      </c>
      <c r="S33" s="69">
        <v>5</v>
      </c>
      <c r="T33" s="69">
        <v>5</v>
      </c>
      <c r="U33" s="69">
        <v>5</v>
      </c>
      <c r="V33" s="69">
        <v>5</v>
      </c>
      <c r="W33" s="69">
        <v>5</v>
      </c>
      <c r="X33" s="69">
        <v>5</v>
      </c>
      <c r="Y33" s="69">
        <v>5</v>
      </c>
      <c r="Z33" s="69">
        <v>5</v>
      </c>
      <c r="AA33" s="69">
        <v>5</v>
      </c>
      <c r="AB33" s="69">
        <v>5</v>
      </c>
      <c r="AC33" s="69">
        <v>5</v>
      </c>
      <c r="AD33" s="69">
        <v>5</v>
      </c>
      <c r="AE33" s="69">
        <v>5</v>
      </c>
      <c r="AF33" s="69">
        <v>5</v>
      </c>
      <c r="AG33" s="69"/>
      <c r="AH33" s="69"/>
      <c r="AI33" s="69"/>
      <c r="AJ33" s="69"/>
      <c r="AK33" s="69"/>
      <c r="AL33" s="69"/>
      <c r="AM33" s="69"/>
      <c r="AN33" s="236"/>
      <c r="AO33" s="69">
        <f t="shared" ref="AO33:AO37" si="87">D33-AP33</f>
        <v>5</v>
      </c>
      <c r="AP33" s="69">
        <f t="shared" ref="AP33:AP37" si="88">SUM(O33:P33)</f>
        <v>10</v>
      </c>
      <c r="AQ33" s="69">
        <f t="shared" ref="AQ33:AQ37" si="89">SUM(Q33:R33)</f>
        <v>10</v>
      </c>
      <c r="AR33" s="67">
        <f t="shared" ref="AR33:AR37" si="90">SUM(S33:T33)</f>
        <v>10</v>
      </c>
      <c r="AS33" s="69">
        <f t="shared" ref="AS33:AS37" si="91">SUM(U33:V33)</f>
        <v>10</v>
      </c>
      <c r="AT33" s="69">
        <f t="shared" ref="AT33:AT37" si="92">SUM(W33:X33)</f>
        <v>10</v>
      </c>
      <c r="AU33" s="69">
        <f t="shared" ref="AU33:AU37" si="93">SUM(Y33:Z33)</f>
        <v>10</v>
      </c>
      <c r="AV33" s="69">
        <f t="shared" ref="AV33:AV37" si="94">SUM(AA33:AB33)</f>
        <v>10</v>
      </c>
      <c r="AW33" s="69">
        <f t="shared" ref="AW33:AW37" si="95">SUM(AC33:AD33)</f>
        <v>10</v>
      </c>
      <c r="AX33" s="69">
        <f t="shared" ref="AX33:AX37" si="96">SUM(AE33:AF33)</f>
        <v>10</v>
      </c>
      <c r="AY33" s="69"/>
      <c r="AZ33" s="69"/>
      <c r="BA33" s="69"/>
      <c r="BB33" s="89"/>
      <c r="BC33" s="10" t="s">
        <v>15</v>
      </c>
      <c r="BD33" s="13">
        <f t="shared" si="9"/>
        <v>10</v>
      </c>
      <c r="BE33" s="13">
        <f t="shared" si="10"/>
        <v>15</v>
      </c>
      <c r="BF33" s="13">
        <f t="shared" si="11"/>
        <v>15</v>
      </c>
      <c r="BG33" s="13">
        <f t="shared" si="12"/>
        <v>10</v>
      </c>
      <c r="BH33" s="13">
        <f t="shared" si="13"/>
        <v>15</v>
      </c>
      <c r="BI33" s="13">
        <f t="shared" si="14"/>
        <v>15</v>
      </c>
      <c r="BJ33" s="13">
        <f t="shared" si="15"/>
        <v>38.260798058123783</v>
      </c>
      <c r="BK33" s="69">
        <f t="shared" si="15"/>
        <v>35.714206537522259</v>
      </c>
      <c r="BL33" s="13"/>
      <c r="BM33" s="212"/>
      <c r="BN33" s="208"/>
      <c r="BO33" s="27"/>
      <c r="BP33" s="439"/>
      <c r="BQ33" s="439"/>
      <c r="BR33" s="439"/>
      <c r="BS33" s="439"/>
      <c r="BT33" s="439"/>
      <c r="BU33" s="439"/>
      <c r="BV33" s="439"/>
      <c r="BW33" s="439"/>
      <c r="BX33" s="439"/>
      <c r="BY33" s="439"/>
      <c r="BZ33" s="439"/>
      <c r="CA33" s="439"/>
      <c r="CB33" s="439"/>
      <c r="CC33" s="439"/>
      <c r="CD33" s="439"/>
      <c r="CE33" s="439"/>
      <c r="CF33" s="439"/>
      <c r="CG33" s="439"/>
      <c r="CH33" s="439"/>
      <c r="CI33" s="439"/>
      <c r="CJ33" s="439"/>
      <c r="CK33" s="439"/>
      <c r="CL33" s="439"/>
      <c r="CM33" s="439"/>
      <c r="CN33" s="439"/>
      <c r="CO33" s="450"/>
      <c r="CP33" s="439"/>
      <c r="CQ33" s="439"/>
      <c r="CR33" s="439"/>
      <c r="CS33" s="441"/>
      <c r="CT33" s="441"/>
      <c r="CU33" s="441"/>
      <c r="CV33" s="441"/>
      <c r="CW33" s="441"/>
      <c r="CX33" s="441"/>
      <c r="CY33" s="441"/>
      <c r="CZ33" s="441"/>
      <c r="DA33" s="441"/>
      <c r="DB33" s="441"/>
    </row>
    <row r="34" spans="2:106" s="48" customFormat="1" ht="12.75" customHeight="1" x14ac:dyDescent="0.3">
      <c r="B34" s="10" t="s">
        <v>16</v>
      </c>
      <c r="C34" s="69">
        <v>5</v>
      </c>
      <c r="D34" s="69">
        <v>10</v>
      </c>
      <c r="E34" s="69">
        <v>10</v>
      </c>
      <c r="F34" s="69">
        <v>10</v>
      </c>
      <c r="G34" s="69">
        <v>10</v>
      </c>
      <c r="H34" s="69">
        <v>10</v>
      </c>
      <c r="I34" s="391">
        <v>27.391253155247707</v>
      </c>
      <c r="J34" s="469">
        <v>25.47779703699393</v>
      </c>
      <c r="K34" s="391">
        <v>24.762666446504308</v>
      </c>
      <c r="L34" s="211">
        <f t="shared" si="6"/>
        <v>-6.9856465033152015E-2</v>
      </c>
      <c r="M34" s="211">
        <f t="shared" si="7"/>
        <v>-2.8068776490025704E-2</v>
      </c>
      <c r="N34" s="88"/>
      <c r="O34" s="69">
        <v>0</v>
      </c>
      <c r="P34" s="69">
        <v>5</v>
      </c>
      <c r="Q34" s="69">
        <v>5</v>
      </c>
      <c r="R34" s="69">
        <v>0</v>
      </c>
      <c r="S34" s="69">
        <v>0</v>
      </c>
      <c r="T34" s="69">
        <v>0</v>
      </c>
      <c r="U34" s="69">
        <v>0</v>
      </c>
      <c r="V34" s="69">
        <v>0</v>
      </c>
      <c r="W34" s="69">
        <v>0</v>
      </c>
      <c r="X34" s="69">
        <v>0</v>
      </c>
      <c r="Y34" s="69">
        <v>5</v>
      </c>
      <c r="Z34" s="69">
        <v>0</v>
      </c>
      <c r="AA34" s="69">
        <v>0</v>
      </c>
      <c r="AB34" s="69">
        <v>5</v>
      </c>
      <c r="AC34" s="69">
        <v>5</v>
      </c>
      <c r="AD34" s="69">
        <v>0</v>
      </c>
      <c r="AE34" s="69">
        <v>0</v>
      </c>
      <c r="AF34" s="69">
        <v>5</v>
      </c>
      <c r="AG34" s="69"/>
      <c r="AH34" s="69"/>
      <c r="AI34" s="69"/>
      <c r="AJ34" s="69"/>
      <c r="AK34" s="69"/>
      <c r="AL34" s="69"/>
      <c r="AM34" s="69"/>
      <c r="AN34" s="236"/>
      <c r="AO34" s="69">
        <f t="shared" si="87"/>
        <v>5</v>
      </c>
      <c r="AP34" s="69">
        <f t="shared" si="88"/>
        <v>5</v>
      </c>
      <c r="AQ34" s="69">
        <f t="shared" si="89"/>
        <v>5</v>
      </c>
      <c r="AR34" s="69">
        <f t="shared" si="90"/>
        <v>0</v>
      </c>
      <c r="AS34" s="69">
        <f t="shared" si="91"/>
        <v>0</v>
      </c>
      <c r="AT34" s="69">
        <f t="shared" si="92"/>
        <v>0</v>
      </c>
      <c r="AU34" s="69">
        <f t="shared" si="93"/>
        <v>5</v>
      </c>
      <c r="AV34" s="69">
        <f t="shared" si="94"/>
        <v>5</v>
      </c>
      <c r="AW34" s="69">
        <f t="shared" si="95"/>
        <v>5</v>
      </c>
      <c r="AX34" s="69">
        <f t="shared" si="96"/>
        <v>5</v>
      </c>
      <c r="AY34" s="69"/>
      <c r="AZ34" s="69"/>
      <c r="BA34" s="69"/>
      <c r="BB34" s="89"/>
      <c r="BC34" s="10" t="s">
        <v>16</v>
      </c>
      <c r="BD34" s="13">
        <f t="shared" si="9"/>
        <v>5</v>
      </c>
      <c r="BE34" s="13">
        <f t="shared" si="10"/>
        <v>10</v>
      </c>
      <c r="BF34" s="13">
        <f t="shared" si="11"/>
        <v>10</v>
      </c>
      <c r="BG34" s="13">
        <f t="shared" si="12"/>
        <v>10</v>
      </c>
      <c r="BH34" s="13">
        <f t="shared" si="13"/>
        <v>10</v>
      </c>
      <c r="BI34" s="13">
        <f t="shared" si="14"/>
        <v>10</v>
      </c>
      <c r="BJ34" s="13">
        <f t="shared" si="15"/>
        <v>27.391253155247707</v>
      </c>
      <c r="BK34" s="69">
        <f t="shared" si="15"/>
        <v>25.47779703699393</v>
      </c>
      <c r="BL34" s="13"/>
      <c r="BM34" s="212"/>
      <c r="BN34" s="208"/>
      <c r="BO34" s="301"/>
      <c r="BP34" s="439"/>
      <c r="BQ34" s="439"/>
      <c r="BR34" s="439"/>
      <c r="BS34" s="439"/>
      <c r="BT34" s="439"/>
      <c r="BU34" s="439"/>
      <c r="BV34" s="439"/>
      <c r="BW34" s="439"/>
      <c r="BX34" s="439"/>
      <c r="BY34" s="439"/>
      <c r="BZ34" s="439"/>
      <c r="CA34" s="439"/>
      <c r="CB34" s="439"/>
      <c r="CC34" s="439"/>
      <c r="CD34" s="439"/>
      <c r="CE34" s="439"/>
      <c r="CF34" s="439"/>
      <c r="CG34" s="439"/>
      <c r="CH34" s="439"/>
      <c r="CI34" s="439"/>
      <c r="CJ34" s="439"/>
      <c r="CK34" s="439"/>
      <c r="CL34" s="439"/>
      <c r="CM34" s="439"/>
      <c r="CN34" s="439"/>
      <c r="CO34" s="450"/>
      <c r="CP34" s="439"/>
      <c r="CQ34" s="439"/>
      <c r="CR34" s="439"/>
      <c r="CS34" s="441"/>
      <c r="CT34" s="441"/>
      <c r="CU34" s="441"/>
      <c r="CV34" s="441"/>
      <c r="CW34" s="441"/>
      <c r="CX34" s="441"/>
      <c r="CY34" s="441"/>
      <c r="CZ34" s="441"/>
      <c r="DA34" s="441"/>
      <c r="DB34" s="441"/>
    </row>
    <row r="35" spans="2:106" s="48" customFormat="1" ht="12.75" customHeight="1" x14ac:dyDescent="0.3">
      <c r="B35" s="10" t="s">
        <v>17</v>
      </c>
      <c r="C35" s="69">
        <v>15</v>
      </c>
      <c r="D35" s="69">
        <v>15</v>
      </c>
      <c r="E35" s="69">
        <v>15</v>
      </c>
      <c r="F35" s="69">
        <v>15</v>
      </c>
      <c r="G35" s="69">
        <v>15</v>
      </c>
      <c r="H35" s="69">
        <v>15</v>
      </c>
      <c r="I35" s="391">
        <v>19.710108090548616</v>
      </c>
      <c r="J35" s="469">
        <v>18.297601072354858</v>
      </c>
      <c r="K35" s="391">
        <v>18.033680999084659</v>
      </c>
      <c r="L35" s="211">
        <f t="shared" si="6"/>
        <v>-7.1664092946861269E-2</v>
      </c>
      <c r="M35" s="211">
        <f t="shared" si="7"/>
        <v>-1.4423752721822392E-2</v>
      </c>
      <c r="N35" s="88"/>
      <c r="O35" s="69">
        <v>5</v>
      </c>
      <c r="P35" s="69">
        <v>5</v>
      </c>
      <c r="Q35" s="69">
        <v>5</v>
      </c>
      <c r="R35" s="69">
        <v>5</v>
      </c>
      <c r="S35" s="69">
        <v>5</v>
      </c>
      <c r="T35" s="69">
        <v>5</v>
      </c>
      <c r="U35" s="69">
        <v>5</v>
      </c>
      <c r="V35" s="69">
        <v>5</v>
      </c>
      <c r="W35" s="69">
        <v>5</v>
      </c>
      <c r="X35" s="69">
        <v>5</v>
      </c>
      <c r="Y35" s="69">
        <v>5</v>
      </c>
      <c r="Z35" s="69">
        <v>5</v>
      </c>
      <c r="AA35" s="69">
        <v>5</v>
      </c>
      <c r="AB35" s="69">
        <v>5</v>
      </c>
      <c r="AC35" s="69">
        <v>5</v>
      </c>
      <c r="AD35" s="69">
        <v>5</v>
      </c>
      <c r="AE35" s="69">
        <v>5</v>
      </c>
      <c r="AF35" s="69">
        <v>5</v>
      </c>
      <c r="AG35" s="69"/>
      <c r="AH35" s="69"/>
      <c r="AI35" s="69"/>
      <c r="AJ35" s="69"/>
      <c r="AK35" s="69"/>
      <c r="AL35" s="69"/>
      <c r="AM35" s="69"/>
      <c r="AN35" s="236"/>
      <c r="AO35" s="69">
        <f t="shared" si="87"/>
        <v>5</v>
      </c>
      <c r="AP35" s="69">
        <f t="shared" si="88"/>
        <v>10</v>
      </c>
      <c r="AQ35" s="69">
        <f t="shared" si="89"/>
        <v>10</v>
      </c>
      <c r="AR35" s="69">
        <f t="shared" si="90"/>
        <v>10</v>
      </c>
      <c r="AS35" s="69">
        <f t="shared" si="91"/>
        <v>10</v>
      </c>
      <c r="AT35" s="69">
        <f t="shared" si="92"/>
        <v>10</v>
      </c>
      <c r="AU35" s="69">
        <f t="shared" si="93"/>
        <v>10</v>
      </c>
      <c r="AV35" s="69">
        <f t="shared" si="94"/>
        <v>10</v>
      </c>
      <c r="AW35" s="69">
        <f t="shared" si="95"/>
        <v>10</v>
      </c>
      <c r="AX35" s="69">
        <f t="shared" si="96"/>
        <v>10</v>
      </c>
      <c r="AY35" s="69"/>
      <c r="AZ35" s="69"/>
      <c r="BA35" s="69"/>
      <c r="BB35" s="89"/>
      <c r="BC35" s="10" t="s">
        <v>17</v>
      </c>
      <c r="BD35" s="13">
        <f t="shared" si="9"/>
        <v>15</v>
      </c>
      <c r="BE35" s="13">
        <f t="shared" si="10"/>
        <v>15</v>
      </c>
      <c r="BF35" s="13">
        <f t="shared" si="11"/>
        <v>15</v>
      </c>
      <c r="BG35" s="13">
        <f t="shared" si="12"/>
        <v>15</v>
      </c>
      <c r="BH35" s="13">
        <f t="shared" si="13"/>
        <v>15</v>
      </c>
      <c r="BI35" s="13">
        <f t="shared" si="14"/>
        <v>15</v>
      </c>
      <c r="BJ35" s="13">
        <f t="shared" si="15"/>
        <v>19.710108090548616</v>
      </c>
      <c r="BK35" s="69">
        <f t="shared" si="15"/>
        <v>18.297601072354858</v>
      </c>
      <c r="BL35" s="13"/>
      <c r="BM35" s="212"/>
      <c r="BN35" s="208"/>
      <c r="BO35" s="301"/>
      <c r="BP35" s="439"/>
      <c r="BQ35" s="439"/>
      <c r="BR35" s="439"/>
      <c r="BS35" s="439"/>
      <c r="BT35" s="439"/>
      <c r="BU35" s="439"/>
      <c r="BV35" s="439"/>
      <c r="BW35" s="439"/>
      <c r="BX35" s="439"/>
      <c r="BY35" s="439"/>
      <c r="BZ35" s="439"/>
      <c r="CA35" s="439"/>
      <c r="CB35" s="439"/>
      <c r="CC35" s="439"/>
      <c r="CD35" s="439"/>
      <c r="CE35" s="439"/>
      <c r="CF35" s="439"/>
      <c r="CG35" s="439"/>
      <c r="CH35" s="439"/>
      <c r="CI35" s="439"/>
      <c r="CJ35" s="439"/>
      <c r="CK35" s="439"/>
      <c r="CL35" s="439"/>
      <c r="CM35" s="439"/>
      <c r="CN35" s="439"/>
      <c r="CO35" s="450"/>
      <c r="CP35" s="439"/>
      <c r="CQ35" s="439"/>
      <c r="CR35" s="439"/>
      <c r="CS35" s="441"/>
      <c r="CT35" s="441"/>
      <c r="CU35" s="441"/>
      <c r="CV35" s="441"/>
      <c r="CW35" s="441"/>
      <c r="CX35" s="441"/>
      <c r="CY35" s="441"/>
      <c r="CZ35" s="441"/>
      <c r="DA35" s="441"/>
      <c r="DB35" s="441"/>
    </row>
    <row r="36" spans="2:106" ht="12.75" customHeight="1" x14ac:dyDescent="0.3">
      <c r="B36" s="10" t="s">
        <v>18</v>
      </c>
      <c r="C36" s="69">
        <v>75</v>
      </c>
      <c r="D36" s="69">
        <v>70</v>
      </c>
      <c r="E36" s="69">
        <v>70</v>
      </c>
      <c r="F36" s="69">
        <v>80</v>
      </c>
      <c r="G36" s="69">
        <v>90</v>
      </c>
      <c r="H36" s="69">
        <v>85</v>
      </c>
      <c r="I36" s="391">
        <v>28.115889482106112</v>
      </c>
      <c r="J36" s="469">
        <v>26.836481572787125</v>
      </c>
      <c r="K36" s="391">
        <v>26.646782371781811</v>
      </c>
      <c r="L36" s="211">
        <f t="shared" si="6"/>
        <v>-4.5504799346051117E-2</v>
      </c>
      <c r="M36" s="211">
        <f t="shared" si="7"/>
        <v>-7.0687061003434914E-3</v>
      </c>
      <c r="N36" s="88"/>
      <c r="O36" s="69">
        <v>20</v>
      </c>
      <c r="P36" s="69">
        <v>15</v>
      </c>
      <c r="Q36" s="69">
        <v>15</v>
      </c>
      <c r="R36" s="69">
        <v>15</v>
      </c>
      <c r="S36" s="69">
        <v>20</v>
      </c>
      <c r="T36" s="69">
        <v>20</v>
      </c>
      <c r="U36" s="69">
        <v>20</v>
      </c>
      <c r="V36" s="69">
        <v>20</v>
      </c>
      <c r="W36" s="69">
        <v>20</v>
      </c>
      <c r="X36" s="69">
        <v>20</v>
      </c>
      <c r="Y36" s="69">
        <v>20</v>
      </c>
      <c r="Z36" s="69">
        <v>20</v>
      </c>
      <c r="AA36" s="69">
        <v>20</v>
      </c>
      <c r="AB36" s="69">
        <v>30</v>
      </c>
      <c r="AC36" s="69">
        <v>20</v>
      </c>
      <c r="AD36" s="69">
        <v>20</v>
      </c>
      <c r="AE36" s="69">
        <v>20</v>
      </c>
      <c r="AF36" s="69">
        <v>20</v>
      </c>
      <c r="AG36" s="69"/>
      <c r="AH36" s="69"/>
      <c r="AI36" s="69"/>
      <c r="AJ36" s="69"/>
      <c r="AK36" s="69"/>
      <c r="AL36" s="69"/>
      <c r="AM36" s="69"/>
      <c r="AN36" s="236"/>
      <c r="AO36" s="69">
        <f t="shared" si="87"/>
        <v>35</v>
      </c>
      <c r="AP36" s="69">
        <f t="shared" si="88"/>
        <v>35</v>
      </c>
      <c r="AQ36" s="69">
        <f t="shared" si="89"/>
        <v>30</v>
      </c>
      <c r="AR36" s="69">
        <f t="shared" si="90"/>
        <v>40</v>
      </c>
      <c r="AS36" s="69">
        <f t="shared" si="91"/>
        <v>40</v>
      </c>
      <c r="AT36" s="69">
        <f t="shared" si="92"/>
        <v>40</v>
      </c>
      <c r="AU36" s="69">
        <f t="shared" si="93"/>
        <v>40</v>
      </c>
      <c r="AV36" s="69">
        <f t="shared" si="94"/>
        <v>50</v>
      </c>
      <c r="AW36" s="69">
        <f t="shared" si="95"/>
        <v>40</v>
      </c>
      <c r="AX36" s="69">
        <f t="shared" si="96"/>
        <v>40</v>
      </c>
      <c r="AY36" s="69"/>
      <c r="AZ36" s="69"/>
      <c r="BA36" s="69"/>
      <c r="BB36" s="89"/>
      <c r="BC36" s="10" t="s">
        <v>18</v>
      </c>
      <c r="BD36" s="13">
        <f t="shared" si="9"/>
        <v>75</v>
      </c>
      <c r="BE36" s="13">
        <f t="shared" si="10"/>
        <v>70</v>
      </c>
      <c r="BF36" s="13">
        <f t="shared" si="11"/>
        <v>70</v>
      </c>
      <c r="BG36" s="13">
        <f t="shared" si="12"/>
        <v>80</v>
      </c>
      <c r="BH36" s="13">
        <f t="shared" si="13"/>
        <v>90</v>
      </c>
      <c r="BI36" s="13">
        <f t="shared" si="14"/>
        <v>85</v>
      </c>
      <c r="BJ36" s="13">
        <f t="shared" si="15"/>
        <v>28.115889482106112</v>
      </c>
      <c r="BK36" s="69">
        <f t="shared" si="15"/>
        <v>26.836481572787125</v>
      </c>
      <c r="BL36" s="13"/>
      <c r="BM36" s="212"/>
      <c r="BN36" s="208"/>
      <c r="BO36" s="27"/>
      <c r="BP36" s="439"/>
      <c r="BQ36" s="439"/>
      <c r="BR36" s="439"/>
      <c r="BS36" s="439"/>
      <c r="BT36" s="439"/>
      <c r="BU36" s="439"/>
      <c r="BV36" s="439"/>
      <c r="BW36" s="439"/>
      <c r="BX36" s="439"/>
      <c r="BY36" s="439"/>
      <c r="BZ36" s="439"/>
      <c r="CA36" s="439"/>
      <c r="CB36" s="439"/>
      <c r="CC36" s="439"/>
      <c r="CD36" s="439"/>
      <c r="CE36" s="439"/>
      <c r="CF36" s="439"/>
      <c r="CG36" s="439"/>
      <c r="CH36" s="439"/>
      <c r="CI36" s="439"/>
      <c r="CJ36" s="439"/>
      <c r="CK36" s="439"/>
      <c r="CL36" s="439"/>
      <c r="CM36" s="439"/>
      <c r="CN36" s="439"/>
      <c r="CO36" s="446"/>
      <c r="CP36" s="439"/>
      <c r="CQ36" s="439"/>
      <c r="CR36" s="439"/>
      <c r="CS36" s="443"/>
      <c r="CT36" s="443"/>
      <c r="CU36" s="443"/>
      <c r="CV36" s="443"/>
      <c r="CW36" s="443"/>
      <c r="CX36" s="443"/>
      <c r="CY36" s="443"/>
      <c r="CZ36" s="443"/>
      <c r="DA36" s="443"/>
      <c r="DB36" s="443"/>
    </row>
    <row r="37" spans="2:106" s="48" customFormat="1" ht="12.75" customHeight="1" x14ac:dyDescent="0.3">
      <c r="B37" s="52" t="s">
        <v>19</v>
      </c>
      <c r="C37" s="83">
        <v>90</v>
      </c>
      <c r="D37" s="83">
        <v>105</v>
      </c>
      <c r="E37" s="83">
        <v>95</v>
      </c>
      <c r="F37" s="83">
        <v>80</v>
      </c>
      <c r="G37" s="83">
        <v>80</v>
      </c>
      <c r="H37" s="83">
        <v>80</v>
      </c>
      <c r="I37" s="393">
        <v>31.449216585654774</v>
      </c>
      <c r="J37" s="474">
        <v>29.411699501488918</v>
      </c>
      <c r="K37" s="393">
        <v>29.74211567759485</v>
      </c>
      <c r="L37" s="214">
        <f t="shared" si="6"/>
        <v>-6.4787530672393512E-2</v>
      </c>
      <c r="M37" s="214">
        <f t="shared" si="7"/>
        <v>1.1234174893198778E-2</v>
      </c>
      <c r="N37" s="88"/>
      <c r="O37" s="83">
        <v>25</v>
      </c>
      <c r="P37" s="83">
        <v>30</v>
      </c>
      <c r="Q37" s="83">
        <v>30</v>
      </c>
      <c r="R37" s="83">
        <v>25</v>
      </c>
      <c r="S37" s="83">
        <v>20</v>
      </c>
      <c r="T37" s="83">
        <v>20</v>
      </c>
      <c r="U37" s="83">
        <v>20</v>
      </c>
      <c r="V37" s="83">
        <v>20</v>
      </c>
      <c r="W37" s="83">
        <v>20</v>
      </c>
      <c r="X37" s="83">
        <v>20</v>
      </c>
      <c r="Y37" s="83">
        <v>20</v>
      </c>
      <c r="Z37" s="83">
        <v>20</v>
      </c>
      <c r="AA37" s="83">
        <v>20</v>
      </c>
      <c r="AB37" s="83">
        <v>20</v>
      </c>
      <c r="AC37" s="83">
        <v>20</v>
      </c>
      <c r="AD37" s="83">
        <v>20</v>
      </c>
      <c r="AE37" s="83">
        <v>20</v>
      </c>
      <c r="AF37" s="83">
        <v>20</v>
      </c>
      <c r="AG37" s="83"/>
      <c r="AH37" s="83"/>
      <c r="AI37" s="83"/>
      <c r="AJ37" s="83"/>
      <c r="AK37" s="83"/>
      <c r="AL37" s="83"/>
      <c r="AM37" s="83"/>
      <c r="AN37" s="236"/>
      <c r="AO37" s="83">
        <f t="shared" si="87"/>
        <v>50</v>
      </c>
      <c r="AP37" s="83">
        <f t="shared" si="88"/>
        <v>55</v>
      </c>
      <c r="AQ37" s="83">
        <f t="shared" si="89"/>
        <v>55</v>
      </c>
      <c r="AR37" s="83">
        <f t="shared" si="90"/>
        <v>40</v>
      </c>
      <c r="AS37" s="83">
        <f t="shared" si="91"/>
        <v>40</v>
      </c>
      <c r="AT37" s="83">
        <f t="shared" si="92"/>
        <v>40</v>
      </c>
      <c r="AU37" s="83">
        <f t="shared" si="93"/>
        <v>40</v>
      </c>
      <c r="AV37" s="83">
        <f t="shared" si="94"/>
        <v>40</v>
      </c>
      <c r="AW37" s="83">
        <f t="shared" si="95"/>
        <v>40</v>
      </c>
      <c r="AX37" s="83">
        <f t="shared" si="96"/>
        <v>40</v>
      </c>
      <c r="AY37" s="83"/>
      <c r="AZ37" s="83"/>
      <c r="BA37" s="83"/>
      <c r="BB37" s="89"/>
      <c r="BC37" s="52" t="s">
        <v>19</v>
      </c>
      <c r="BD37" s="54">
        <f t="shared" si="9"/>
        <v>90</v>
      </c>
      <c r="BE37" s="54">
        <f t="shared" si="10"/>
        <v>105</v>
      </c>
      <c r="BF37" s="54">
        <f t="shared" si="11"/>
        <v>95</v>
      </c>
      <c r="BG37" s="54">
        <f t="shared" si="12"/>
        <v>80</v>
      </c>
      <c r="BH37" s="54">
        <f t="shared" si="13"/>
        <v>80</v>
      </c>
      <c r="BI37" s="54">
        <f t="shared" si="14"/>
        <v>80</v>
      </c>
      <c r="BJ37" s="54">
        <f t="shared" si="15"/>
        <v>31.449216585654774</v>
      </c>
      <c r="BK37" s="83">
        <f t="shared" si="15"/>
        <v>29.411699501488918</v>
      </c>
      <c r="BL37" s="54"/>
      <c r="BM37" s="216"/>
      <c r="BN37" s="217"/>
      <c r="BO37" s="27"/>
      <c r="BP37" s="447"/>
      <c r="BQ37" s="447"/>
      <c r="BR37" s="447"/>
      <c r="BS37" s="447"/>
      <c r="BT37" s="447"/>
      <c r="BU37" s="447"/>
      <c r="BV37" s="447"/>
      <c r="BW37" s="447"/>
      <c r="BX37" s="447"/>
      <c r="BY37" s="447"/>
      <c r="BZ37" s="447"/>
      <c r="CA37" s="447"/>
      <c r="CB37" s="447"/>
      <c r="CC37" s="447"/>
      <c r="CD37" s="447"/>
      <c r="CE37" s="447"/>
      <c r="CF37" s="447"/>
      <c r="CG37" s="447"/>
      <c r="CH37" s="447"/>
      <c r="CI37" s="447"/>
      <c r="CJ37" s="447"/>
      <c r="CK37" s="447"/>
      <c r="CL37" s="447"/>
      <c r="CM37" s="447"/>
      <c r="CN37" s="447"/>
      <c r="CO37" s="448"/>
      <c r="CP37" s="447"/>
      <c r="CQ37" s="447"/>
      <c r="CR37" s="447"/>
      <c r="CS37" s="447"/>
      <c r="CT37" s="447"/>
      <c r="CU37" s="447"/>
      <c r="CV37" s="447"/>
      <c r="CW37" s="447"/>
      <c r="CX37" s="447"/>
      <c r="CY37" s="447"/>
      <c r="CZ37" s="447"/>
      <c r="DA37" s="447"/>
      <c r="DB37" s="447"/>
    </row>
    <row r="38" spans="2:106" ht="12.75" customHeight="1" x14ac:dyDescent="0.3">
      <c r="B38" s="20" t="s">
        <v>11</v>
      </c>
      <c r="C38" s="80">
        <v>145</v>
      </c>
      <c r="D38" s="80">
        <v>175</v>
      </c>
      <c r="E38" s="80">
        <v>200</v>
      </c>
      <c r="F38" s="80">
        <v>205</v>
      </c>
      <c r="G38" s="80">
        <v>180</v>
      </c>
      <c r="H38" s="80">
        <v>245</v>
      </c>
      <c r="I38" s="390">
        <f>SUM(I39:I43)</f>
        <v>223.88605502596255</v>
      </c>
      <c r="J38" s="434">
        <f>SUM(J39:J43)</f>
        <v>477.72315141382722</v>
      </c>
      <c r="K38" s="390">
        <v>496.68645136399363</v>
      </c>
      <c r="L38" s="209">
        <f t="shared" si="6"/>
        <v>1.1337780566924049</v>
      </c>
      <c r="M38" s="209">
        <f t="shared" si="7"/>
        <v>3.9695166319748676E-2</v>
      </c>
      <c r="N38" s="88"/>
      <c r="O38" s="80">
        <v>40</v>
      </c>
      <c r="P38" s="80">
        <v>50</v>
      </c>
      <c r="Q38" s="80">
        <v>30</v>
      </c>
      <c r="R38" s="80">
        <v>45</v>
      </c>
      <c r="S38" s="80">
        <v>70</v>
      </c>
      <c r="T38" s="50">
        <v>70</v>
      </c>
      <c r="U38" s="50">
        <v>60</v>
      </c>
      <c r="V38" s="50">
        <v>80</v>
      </c>
      <c r="W38" s="50">
        <v>60</v>
      </c>
      <c r="X38" s="50">
        <v>5</v>
      </c>
      <c r="Y38" s="50">
        <v>40</v>
      </c>
      <c r="Z38" s="50">
        <v>50</v>
      </c>
      <c r="AA38" s="50">
        <v>45</v>
      </c>
      <c r="AB38" s="50">
        <v>35</v>
      </c>
      <c r="AC38" s="50">
        <v>60</v>
      </c>
      <c r="AD38" s="50">
        <v>60</v>
      </c>
      <c r="AE38" s="50">
        <v>65</v>
      </c>
      <c r="AF38" s="50">
        <v>65</v>
      </c>
      <c r="AG38" s="80">
        <v>120.01130730866316</v>
      </c>
      <c r="AH38" s="80">
        <v>71.304469653736874</v>
      </c>
      <c r="AI38" s="80">
        <v>101.68690249891529</v>
      </c>
      <c r="AJ38" s="80">
        <v>-69.116624435352776</v>
      </c>
      <c r="AK38" s="80">
        <v>109.91909903628176</v>
      </c>
      <c r="AL38" s="80">
        <v>25.507097573424343</v>
      </c>
      <c r="AM38" s="80">
        <v>137.91902396434429</v>
      </c>
      <c r="AN38" s="236"/>
      <c r="AO38" s="80">
        <f t="shared" ref="AO38:AR38" si="97">SUM(AO39:AO43)</f>
        <v>85</v>
      </c>
      <c r="AP38" s="80">
        <f t="shared" si="97"/>
        <v>90</v>
      </c>
      <c r="AQ38" s="80">
        <f t="shared" si="97"/>
        <v>75</v>
      </c>
      <c r="AR38" s="80">
        <f t="shared" si="97"/>
        <v>140</v>
      </c>
      <c r="AS38" s="80">
        <f>SUM(AS39:AS43)</f>
        <v>140</v>
      </c>
      <c r="AT38" s="80">
        <f t="shared" ref="AT38:AW38" si="98">SUM(AT39:AT43)</f>
        <v>65</v>
      </c>
      <c r="AU38" s="80">
        <f t="shared" si="98"/>
        <v>90</v>
      </c>
      <c r="AV38" s="80">
        <f t="shared" si="98"/>
        <v>80</v>
      </c>
      <c r="AW38" s="80">
        <f t="shared" si="98"/>
        <v>120</v>
      </c>
      <c r="AX38" s="80">
        <f>SUM(AX39:AX43)</f>
        <v>130</v>
      </c>
      <c r="AY38" s="80">
        <f>AG38+AH38</f>
        <v>191.31577696240004</v>
      </c>
      <c r="AZ38" s="80">
        <f t="shared" si="26"/>
        <v>32.570278063562512</v>
      </c>
      <c r="BA38" s="80">
        <f>AK38+AL38</f>
        <v>135.4261966097061</v>
      </c>
      <c r="BB38" s="89"/>
      <c r="BC38" s="20" t="s">
        <v>11</v>
      </c>
      <c r="BD38" s="50">
        <f t="shared" si="9"/>
        <v>145</v>
      </c>
      <c r="BE38" s="50">
        <f t="shared" si="10"/>
        <v>175</v>
      </c>
      <c r="BF38" s="50">
        <f t="shared" si="11"/>
        <v>200</v>
      </c>
      <c r="BG38" s="50">
        <f t="shared" si="12"/>
        <v>205</v>
      </c>
      <c r="BH38" s="50">
        <f t="shared" si="13"/>
        <v>180</v>
      </c>
      <c r="BI38" s="50">
        <f t="shared" si="14"/>
        <v>245</v>
      </c>
      <c r="BJ38" s="50">
        <f t="shared" si="15"/>
        <v>223.88605502596255</v>
      </c>
      <c r="BK38" s="80">
        <f>J38</f>
        <v>477.72315141382722</v>
      </c>
      <c r="BL38" s="50">
        <f>K38</f>
        <v>496.68645136399363</v>
      </c>
      <c r="BM38" s="210">
        <f t="shared" si="34"/>
        <v>1.1337780566924049</v>
      </c>
      <c r="BN38" s="210">
        <f>M38</f>
        <v>3.9695166319748676E-2</v>
      </c>
      <c r="BO38" s="198"/>
      <c r="BP38" s="444">
        <f t="shared" ref="BP38:CN38" si="99">O38</f>
        <v>40</v>
      </c>
      <c r="BQ38" s="444">
        <f t="shared" si="99"/>
        <v>50</v>
      </c>
      <c r="BR38" s="444">
        <f t="shared" si="99"/>
        <v>30</v>
      </c>
      <c r="BS38" s="444">
        <f t="shared" si="99"/>
        <v>45</v>
      </c>
      <c r="BT38" s="444">
        <f t="shared" si="99"/>
        <v>70</v>
      </c>
      <c r="BU38" s="444">
        <f t="shared" si="99"/>
        <v>70</v>
      </c>
      <c r="BV38" s="444">
        <f t="shared" si="99"/>
        <v>60</v>
      </c>
      <c r="BW38" s="444">
        <f t="shared" si="99"/>
        <v>80</v>
      </c>
      <c r="BX38" s="444">
        <f t="shared" si="99"/>
        <v>60</v>
      </c>
      <c r="BY38" s="444">
        <f t="shared" si="99"/>
        <v>5</v>
      </c>
      <c r="BZ38" s="444">
        <f t="shared" si="99"/>
        <v>40</v>
      </c>
      <c r="CA38" s="444">
        <f t="shared" si="99"/>
        <v>50</v>
      </c>
      <c r="CB38" s="444">
        <f t="shared" si="99"/>
        <v>45</v>
      </c>
      <c r="CC38" s="444">
        <f t="shared" si="99"/>
        <v>35</v>
      </c>
      <c r="CD38" s="444">
        <f t="shared" si="99"/>
        <v>60</v>
      </c>
      <c r="CE38" s="444">
        <f t="shared" si="99"/>
        <v>60</v>
      </c>
      <c r="CF38" s="444">
        <f t="shared" si="99"/>
        <v>65</v>
      </c>
      <c r="CG38" s="444">
        <f t="shared" si="99"/>
        <v>65</v>
      </c>
      <c r="CH38" s="444">
        <f t="shared" si="99"/>
        <v>120.01130730866316</v>
      </c>
      <c r="CI38" s="444">
        <f t="shared" si="99"/>
        <v>71.304469653736874</v>
      </c>
      <c r="CJ38" s="444">
        <f t="shared" si="99"/>
        <v>101.68690249891529</v>
      </c>
      <c r="CK38" s="444">
        <f t="shared" si="99"/>
        <v>-69.116624435352776</v>
      </c>
      <c r="CL38" s="444">
        <f t="shared" si="99"/>
        <v>109.91909903628176</v>
      </c>
      <c r="CM38" s="444">
        <f t="shared" si="99"/>
        <v>25.507097573424343</v>
      </c>
      <c r="CN38" s="444">
        <f t="shared" si="99"/>
        <v>137.91902396434429</v>
      </c>
      <c r="CO38" s="445"/>
      <c r="CP38" s="444">
        <f t="shared" ref="CP38:DB38" si="100">AO38</f>
        <v>85</v>
      </c>
      <c r="CQ38" s="444">
        <f t="shared" si="100"/>
        <v>90</v>
      </c>
      <c r="CR38" s="444">
        <f t="shared" si="100"/>
        <v>75</v>
      </c>
      <c r="CS38" s="444">
        <f t="shared" si="100"/>
        <v>140</v>
      </c>
      <c r="CT38" s="444">
        <f t="shared" si="100"/>
        <v>140</v>
      </c>
      <c r="CU38" s="444">
        <f t="shared" si="100"/>
        <v>65</v>
      </c>
      <c r="CV38" s="444">
        <f t="shared" si="100"/>
        <v>90</v>
      </c>
      <c r="CW38" s="444">
        <f t="shared" si="100"/>
        <v>80</v>
      </c>
      <c r="CX38" s="444">
        <f t="shared" si="100"/>
        <v>120</v>
      </c>
      <c r="CY38" s="444">
        <f t="shared" si="100"/>
        <v>130</v>
      </c>
      <c r="CZ38" s="444">
        <f t="shared" si="100"/>
        <v>191.31577696240004</v>
      </c>
      <c r="DA38" s="444">
        <f t="shared" si="100"/>
        <v>32.570278063562512</v>
      </c>
      <c r="DB38" s="444">
        <f t="shared" si="100"/>
        <v>135.4261966097061</v>
      </c>
    </row>
    <row r="39" spans="2:106" s="48" customFormat="1" ht="12.75" customHeight="1" x14ac:dyDescent="0.3">
      <c r="B39" s="10" t="s">
        <v>15</v>
      </c>
      <c r="C39" s="69">
        <v>5</v>
      </c>
      <c r="D39" s="69">
        <v>10</v>
      </c>
      <c r="E39" s="69">
        <v>0</v>
      </c>
      <c r="F39" s="69">
        <v>20</v>
      </c>
      <c r="G39" s="69">
        <v>5</v>
      </c>
      <c r="H39" s="69">
        <v>5</v>
      </c>
      <c r="I39" s="391">
        <v>6.8553211921250128</v>
      </c>
      <c r="J39" s="469">
        <v>-20.198130548082819</v>
      </c>
      <c r="K39" s="391"/>
      <c r="L39" s="211" t="str">
        <f t="shared" si="6"/>
        <v>N/A</v>
      </c>
      <c r="M39" s="211" t="str">
        <f t="shared" si="7"/>
        <v>N/A</v>
      </c>
      <c r="N39" s="88"/>
      <c r="O39" s="69">
        <v>0</v>
      </c>
      <c r="P39" s="69">
        <v>0</v>
      </c>
      <c r="Q39" s="69">
        <v>0</v>
      </c>
      <c r="R39" s="69">
        <v>0</v>
      </c>
      <c r="S39" s="69">
        <v>0</v>
      </c>
      <c r="T39" s="69">
        <v>0</v>
      </c>
      <c r="U39" s="69">
        <v>5</v>
      </c>
      <c r="V39" s="69">
        <v>5</v>
      </c>
      <c r="W39" s="69">
        <v>10</v>
      </c>
      <c r="X39" s="69">
        <v>0</v>
      </c>
      <c r="Y39" s="69">
        <v>0</v>
      </c>
      <c r="Z39" s="69">
        <v>0</v>
      </c>
      <c r="AA39" s="69">
        <v>0</v>
      </c>
      <c r="AB39" s="69">
        <v>0</v>
      </c>
      <c r="AC39" s="69">
        <v>0</v>
      </c>
      <c r="AD39" s="69">
        <v>0</v>
      </c>
      <c r="AE39" s="69">
        <v>0</v>
      </c>
      <c r="AF39" s="69">
        <v>5</v>
      </c>
      <c r="AG39" s="69"/>
      <c r="AH39" s="69"/>
      <c r="AI39" s="69"/>
      <c r="AJ39" s="69"/>
      <c r="AK39" s="69"/>
      <c r="AL39" s="69"/>
      <c r="AM39" s="69"/>
      <c r="AN39" s="236"/>
      <c r="AO39" s="69">
        <f t="shared" ref="AO39:AO43" si="101">D39-AP39</f>
        <v>10</v>
      </c>
      <c r="AP39" s="69">
        <f t="shared" ref="AP39:AP43" si="102">SUM(O39:P39)</f>
        <v>0</v>
      </c>
      <c r="AQ39" s="69">
        <f t="shared" ref="AQ39:AQ43" si="103">SUM(Q39:R39)</f>
        <v>0</v>
      </c>
      <c r="AR39" s="67">
        <f t="shared" ref="AR39:AR43" si="104">SUM(S39:T39)</f>
        <v>0</v>
      </c>
      <c r="AS39" s="69">
        <f t="shared" ref="AS39:AS43" si="105">SUM(U39:V39)</f>
        <v>10</v>
      </c>
      <c r="AT39" s="69">
        <f t="shared" ref="AT39:AT43" si="106">SUM(W39:X39)</f>
        <v>10</v>
      </c>
      <c r="AU39" s="69">
        <f t="shared" ref="AU39:AU43" si="107">SUM(Y39:Z39)</f>
        <v>0</v>
      </c>
      <c r="AV39" s="69">
        <f t="shared" ref="AV39:AV43" si="108">SUM(AA39:AB39)</f>
        <v>0</v>
      </c>
      <c r="AW39" s="69">
        <f t="shared" ref="AW39:AW43" si="109">SUM(AC39:AD39)</f>
        <v>0</v>
      </c>
      <c r="AX39" s="69">
        <f t="shared" ref="AX39:AX43" si="110">SUM(AE39:AF39)</f>
        <v>5</v>
      </c>
      <c r="AY39" s="69"/>
      <c r="AZ39" s="69"/>
      <c r="BA39" s="69"/>
      <c r="BB39" s="89"/>
      <c r="BC39" s="10" t="s">
        <v>15</v>
      </c>
      <c r="BD39" s="13">
        <f t="shared" si="9"/>
        <v>5</v>
      </c>
      <c r="BE39" s="13">
        <f t="shared" si="10"/>
        <v>10</v>
      </c>
      <c r="BF39" s="13">
        <f t="shared" si="11"/>
        <v>0</v>
      </c>
      <c r="BG39" s="13">
        <f t="shared" si="12"/>
        <v>20</v>
      </c>
      <c r="BH39" s="13">
        <f t="shared" si="13"/>
        <v>5</v>
      </c>
      <c r="BI39" s="13">
        <f t="shared" si="14"/>
        <v>5</v>
      </c>
      <c r="BJ39" s="13">
        <f t="shared" si="15"/>
        <v>6.8553211921250128</v>
      </c>
      <c r="BK39" s="69">
        <f t="shared" si="15"/>
        <v>-20.198130548082819</v>
      </c>
      <c r="BL39" s="13"/>
      <c r="BM39" s="212"/>
      <c r="BN39" s="208"/>
      <c r="BO39" s="27"/>
      <c r="BP39" s="439"/>
      <c r="BQ39" s="439"/>
      <c r="BR39" s="439"/>
      <c r="BS39" s="439"/>
      <c r="BT39" s="439"/>
      <c r="BU39" s="439"/>
      <c r="BV39" s="439"/>
      <c r="BW39" s="439"/>
      <c r="BX39" s="439"/>
      <c r="BY39" s="439"/>
      <c r="BZ39" s="439"/>
      <c r="CA39" s="439"/>
      <c r="CB39" s="439"/>
      <c r="CC39" s="439"/>
      <c r="CD39" s="439"/>
      <c r="CE39" s="439"/>
      <c r="CF39" s="439"/>
      <c r="CG39" s="439"/>
      <c r="CH39" s="439"/>
      <c r="CI39" s="439"/>
      <c r="CJ39" s="439"/>
      <c r="CK39" s="439"/>
      <c r="CL39" s="439"/>
      <c r="CM39" s="439"/>
      <c r="CN39" s="439"/>
      <c r="CO39" s="450"/>
      <c r="CP39" s="439"/>
      <c r="CQ39" s="439"/>
      <c r="CR39" s="439"/>
      <c r="CS39" s="441"/>
      <c r="CT39" s="441"/>
      <c r="CU39" s="441"/>
      <c r="CV39" s="441"/>
      <c r="CW39" s="441"/>
      <c r="CX39" s="441"/>
      <c r="CY39" s="441"/>
      <c r="CZ39" s="441"/>
      <c r="DA39" s="441"/>
      <c r="DB39" s="441"/>
    </row>
    <row r="40" spans="2:106" s="48" customFormat="1" ht="12.75" customHeight="1" x14ac:dyDescent="0.3">
      <c r="B40" s="10" t="s">
        <v>16</v>
      </c>
      <c r="C40" s="69">
        <v>-10</v>
      </c>
      <c r="D40" s="69">
        <v>15</v>
      </c>
      <c r="E40" s="69">
        <v>10</v>
      </c>
      <c r="F40" s="69">
        <v>5</v>
      </c>
      <c r="G40" s="69">
        <v>5</v>
      </c>
      <c r="H40" s="69">
        <v>35</v>
      </c>
      <c r="I40" s="391">
        <v>58.979256621109812</v>
      </c>
      <c r="J40" s="469">
        <v>24.880154078580766</v>
      </c>
      <c r="K40" s="391"/>
      <c r="L40" s="211">
        <f t="shared" si="6"/>
        <v>-0.57815415954775395</v>
      </c>
      <c r="M40" s="211">
        <f t="shared" si="7"/>
        <v>-1</v>
      </c>
      <c r="N40" s="88"/>
      <c r="O40" s="69">
        <v>10</v>
      </c>
      <c r="P40" s="69">
        <v>0</v>
      </c>
      <c r="Q40" s="69">
        <v>0</v>
      </c>
      <c r="R40" s="69">
        <v>5</v>
      </c>
      <c r="S40" s="69">
        <v>5</v>
      </c>
      <c r="T40" s="69">
        <v>0</v>
      </c>
      <c r="U40" s="69">
        <v>0</v>
      </c>
      <c r="V40" s="69">
        <v>5</v>
      </c>
      <c r="W40" s="69">
        <v>0</v>
      </c>
      <c r="X40" s="69">
        <v>0</v>
      </c>
      <c r="Y40" s="69">
        <v>5</v>
      </c>
      <c r="Z40" s="69">
        <v>0</v>
      </c>
      <c r="AA40" s="69">
        <v>0</v>
      </c>
      <c r="AB40" s="69">
        <v>0</v>
      </c>
      <c r="AC40" s="69">
        <v>5</v>
      </c>
      <c r="AD40" s="69">
        <v>10</v>
      </c>
      <c r="AE40" s="69">
        <v>10</v>
      </c>
      <c r="AF40" s="69">
        <v>10</v>
      </c>
      <c r="AG40" s="69"/>
      <c r="AH40" s="69"/>
      <c r="AI40" s="69"/>
      <c r="AJ40" s="69"/>
      <c r="AK40" s="69"/>
      <c r="AL40" s="69"/>
      <c r="AM40" s="69"/>
      <c r="AN40" s="236"/>
      <c r="AO40" s="69">
        <f t="shared" si="101"/>
        <v>5</v>
      </c>
      <c r="AP40" s="69">
        <f t="shared" si="102"/>
        <v>10</v>
      </c>
      <c r="AQ40" s="69">
        <f t="shared" si="103"/>
        <v>5</v>
      </c>
      <c r="AR40" s="69">
        <f t="shared" si="104"/>
        <v>5</v>
      </c>
      <c r="AS40" s="69">
        <f t="shared" si="105"/>
        <v>5</v>
      </c>
      <c r="AT40" s="69">
        <f t="shared" si="106"/>
        <v>0</v>
      </c>
      <c r="AU40" s="69">
        <f t="shared" si="107"/>
        <v>5</v>
      </c>
      <c r="AV40" s="69">
        <f t="shared" si="108"/>
        <v>0</v>
      </c>
      <c r="AW40" s="69">
        <f t="shared" si="109"/>
        <v>15</v>
      </c>
      <c r="AX40" s="69">
        <f t="shared" si="110"/>
        <v>20</v>
      </c>
      <c r="AY40" s="69"/>
      <c r="AZ40" s="69"/>
      <c r="BA40" s="69"/>
      <c r="BB40" s="89"/>
      <c r="BC40" s="10" t="s">
        <v>16</v>
      </c>
      <c r="BD40" s="13">
        <f t="shared" si="9"/>
        <v>-10</v>
      </c>
      <c r="BE40" s="13">
        <f t="shared" si="10"/>
        <v>15</v>
      </c>
      <c r="BF40" s="13">
        <f t="shared" si="11"/>
        <v>10</v>
      </c>
      <c r="BG40" s="13">
        <f t="shared" si="12"/>
        <v>5</v>
      </c>
      <c r="BH40" s="13">
        <f t="shared" si="13"/>
        <v>5</v>
      </c>
      <c r="BI40" s="13">
        <f t="shared" si="14"/>
        <v>35</v>
      </c>
      <c r="BJ40" s="13">
        <f t="shared" si="15"/>
        <v>58.979256621109812</v>
      </c>
      <c r="BK40" s="69">
        <f t="shared" si="15"/>
        <v>24.880154078580766</v>
      </c>
      <c r="BL40" s="13"/>
      <c r="BM40" s="212"/>
      <c r="BN40" s="208"/>
      <c r="BO40" s="301"/>
      <c r="BP40" s="439"/>
      <c r="BQ40" s="439"/>
      <c r="BR40" s="439"/>
      <c r="BS40" s="439"/>
      <c r="BT40" s="439"/>
      <c r="BU40" s="439"/>
      <c r="BV40" s="439"/>
      <c r="BW40" s="439"/>
      <c r="BX40" s="439"/>
      <c r="BY40" s="439"/>
      <c r="BZ40" s="439"/>
      <c r="CA40" s="439"/>
      <c r="CB40" s="439"/>
      <c r="CC40" s="439"/>
      <c r="CD40" s="439"/>
      <c r="CE40" s="439"/>
      <c r="CF40" s="439"/>
      <c r="CG40" s="439"/>
      <c r="CH40" s="439"/>
      <c r="CI40" s="439"/>
      <c r="CJ40" s="439"/>
      <c r="CK40" s="439"/>
      <c r="CL40" s="439"/>
      <c r="CM40" s="439"/>
      <c r="CN40" s="439"/>
      <c r="CO40" s="450"/>
      <c r="CP40" s="439"/>
      <c r="CQ40" s="439"/>
      <c r="CR40" s="439"/>
      <c r="CS40" s="441"/>
      <c r="CT40" s="441"/>
      <c r="CU40" s="441"/>
      <c r="CV40" s="441"/>
      <c r="CW40" s="441"/>
      <c r="CX40" s="441"/>
      <c r="CY40" s="441"/>
      <c r="CZ40" s="441"/>
      <c r="DA40" s="441"/>
      <c r="DB40" s="441"/>
    </row>
    <row r="41" spans="2:106" s="48" customFormat="1" ht="12.75" customHeight="1" x14ac:dyDescent="0.3">
      <c r="B41" s="10" t="s">
        <v>17</v>
      </c>
      <c r="C41" s="69">
        <v>0</v>
      </c>
      <c r="D41" s="69">
        <v>-25</v>
      </c>
      <c r="E41" s="69">
        <v>-5</v>
      </c>
      <c r="F41" s="69">
        <v>-10</v>
      </c>
      <c r="G41" s="69">
        <v>-10</v>
      </c>
      <c r="H41" s="69">
        <v>0</v>
      </c>
      <c r="I41" s="391">
        <v>-132.00762576601389</v>
      </c>
      <c r="J41" s="469">
        <v>41.503885793243448</v>
      </c>
      <c r="K41" s="391"/>
      <c r="L41" s="211" t="str">
        <f t="shared" si="6"/>
        <v>N/A</v>
      </c>
      <c r="M41" s="211">
        <f t="shared" si="7"/>
        <v>-1</v>
      </c>
      <c r="N41" s="88"/>
      <c r="O41" s="69">
        <v>-10</v>
      </c>
      <c r="P41" s="69">
        <v>0</v>
      </c>
      <c r="Q41" s="69">
        <v>0</v>
      </c>
      <c r="R41" s="69">
        <v>0</v>
      </c>
      <c r="S41" s="69">
        <v>0</v>
      </c>
      <c r="T41" s="69">
        <v>0</v>
      </c>
      <c r="U41" s="69">
        <v>0</v>
      </c>
      <c r="V41" s="69">
        <v>0</v>
      </c>
      <c r="W41" s="69">
        <v>-5</v>
      </c>
      <c r="X41" s="69">
        <v>-5</v>
      </c>
      <c r="Y41" s="69">
        <v>-5</v>
      </c>
      <c r="Z41" s="69">
        <v>-5</v>
      </c>
      <c r="AA41" s="69">
        <v>0</v>
      </c>
      <c r="AB41" s="69">
        <v>0</v>
      </c>
      <c r="AC41" s="69">
        <v>0</v>
      </c>
      <c r="AD41" s="69">
        <v>0</v>
      </c>
      <c r="AE41" s="69">
        <v>0</v>
      </c>
      <c r="AF41" s="69">
        <v>0</v>
      </c>
      <c r="AG41" s="69"/>
      <c r="AH41" s="69"/>
      <c r="AI41" s="69"/>
      <c r="AJ41" s="69"/>
      <c r="AK41" s="69"/>
      <c r="AL41" s="69"/>
      <c r="AM41" s="69"/>
      <c r="AN41" s="236"/>
      <c r="AO41" s="69">
        <f t="shared" si="101"/>
        <v>-15</v>
      </c>
      <c r="AP41" s="69">
        <f t="shared" si="102"/>
        <v>-10</v>
      </c>
      <c r="AQ41" s="69">
        <f t="shared" si="103"/>
        <v>0</v>
      </c>
      <c r="AR41" s="69">
        <f t="shared" si="104"/>
        <v>0</v>
      </c>
      <c r="AS41" s="69">
        <f t="shared" si="105"/>
        <v>0</v>
      </c>
      <c r="AT41" s="69">
        <f t="shared" si="106"/>
        <v>-10</v>
      </c>
      <c r="AU41" s="69">
        <f t="shared" si="107"/>
        <v>-10</v>
      </c>
      <c r="AV41" s="69">
        <f t="shared" si="108"/>
        <v>0</v>
      </c>
      <c r="AW41" s="69">
        <f t="shared" si="109"/>
        <v>0</v>
      </c>
      <c r="AX41" s="69">
        <f t="shared" si="110"/>
        <v>0</v>
      </c>
      <c r="AY41" s="69"/>
      <c r="AZ41" s="69"/>
      <c r="BA41" s="69"/>
      <c r="BB41" s="89"/>
      <c r="BC41" s="10" t="s">
        <v>17</v>
      </c>
      <c r="BD41" s="13">
        <f t="shared" si="9"/>
        <v>0</v>
      </c>
      <c r="BE41" s="13">
        <f t="shared" si="10"/>
        <v>-25</v>
      </c>
      <c r="BF41" s="13">
        <f t="shared" si="11"/>
        <v>-5</v>
      </c>
      <c r="BG41" s="13">
        <f t="shared" si="12"/>
        <v>-10</v>
      </c>
      <c r="BH41" s="13">
        <f t="shared" si="13"/>
        <v>-10</v>
      </c>
      <c r="BI41" s="13">
        <f t="shared" si="14"/>
        <v>0</v>
      </c>
      <c r="BJ41" s="13">
        <f t="shared" si="15"/>
        <v>-132.00762576601389</v>
      </c>
      <c r="BK41" s="69">
        <f t="shared" si="15"/>
        <v>41.503885793243448</v>
      </c>
      <c r="BL41" s="13"/>
      <c r="BM41" s="212"/>
      <c r="BN41" s="208"/>
      <c r="BO41" s="301"/>
      <c r="BP41" s="439"/>
      <c r="BQ41" s="439"/>
      <c r="BR41" s="439"/>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50"/>
      <c r="CP41" s="439"/>
      <c r="CQ41" s="439"/>
      <c r="CR41" s="439"/>
      <c r="CS41" s="441"/>
      <c r="CT41" s="441"/>
      <c r="CU41" s="441"/>
      <c r="CV41" s="441"/>
      <c r="CW41" s="441"/>
      <c r="CX41" s="441"/>
      <c r="CY41" s="441"/>
      <c r="CZ41" s="441"/>
      <c r="DA41" s="441"/>
      <c r="DB41" s="441"/>
    </row>
    <row r="42" spans="2:106" ht="12.75" customHeight="1" x14ac:dyDescent="0.3">
      <c r="B42" s="10" t="s">
        <v>18</v>
      </c>
      <c r="C42" s="69">
        <v>90</v>
      </c>
      <c r="D42" s="69">
        <v>85</v>
      </c>
      <c r="E42" s="69">
        <v>95</v>
      </c>
      <c r="F42" s="69">
        <v>100</v>
      </c>
      <c r="G42" s="69">
        <v>85</v>
      </c>
      <c r="H42" s="69">
        <v>75</v>
      </c>
      <c r="I42" s="391">
        <v>180.12124004584339</v>
      </c>
      <c r="J42" s="469">
        <v>344.23327327850495</v>
      </c>
      <c r="K42" s="391"/>
      <c r="L42" s="211">
        <f t="shared" si="6"/>
        <v>0.91111982790531942</v>
      </c>
      <c r="M42" s="211">
        <f t="shared" si="7"/>
        <v>-1</v>
      </c>
      <c r="N42" s="88"/>
      <c r="O42" s="69">
        <v>20</v>
      </c>
      <c r="P42" s="69">
        <v>25</v>
      </c>
      <c r="Q42" s="69">
        <v>20</v>
      </c>
      <c r="R42" s="69">
        <v>35</v>
      </c>
      <c r="S42" s="69">
        <v>25</v>
      </c>
      <c r="T42" s="69">
        <v>20</v>
      </c>
      <c r="U42" s="69">
        <v>20</v>
      </c>
      <c r="V42" s="69">
        <v>40</v>
      </c>
      <c r="W42" s="69">
        <v>35</v>
      </c>
      <c r="X42" s="69">
        <v>5</v>
      </c>
      <c r="Y42" s="69">
        <v>30</v>
      </c>
      <c r="Z42" s="69">
        <v>15</v>
      </c>
      <c r="AA42" s="69">
        <v>15</v>
      </c>
      <c r="AB42" s="69">
        <v>25</v>
      </c>
      <c r="AC42" s="69">
        <v>45</v>
      </c>
      <c r="AD42" s="69">
        <v>15</v>
      </c>
      <c r="AE42" s="69">
        <v>10</v>
      </c>
      <c r="AF42" s="69">
        <v>10</v>
      </c>
      <c r="AG42" s="69"/>
      <c r="AH42" s="69"/>
      <c r="AI42" s="69"/>
      <c r="AJ42" s="69"/>
      <c r="AK42" s="69"/>
      <c r="AL42" s="69"/>
      <c r="AM42" s="69"/>
      <c r="AN42" s="236"/>
      <c r="AO42" s="69">
        <f t="shared" si="101"/>
        <v>40</v>
      </c>
      <c r="AP42" s="69">
        <f t="shared" si="102"/>
        <v>45</v>
      </c>
      <c r="AQ42" s="69">
        <f t="shared" si="103"/>
        <v>55</v>
      </c>
      <c r="AR42" s="69">
        <f t="shared" si="104"/>
        <v>45</v>
      </c>
      <c r="AS42" s="69">
        <f t="shared" si="105"/>
        <v>60</v>
      </c>
      <c r="AT42" s="69">
        <f t="shared" si="106"/>
        <v>40</v>
      </c>
      <c r="AU42" s="69">
        <f t="shared" si="107"/>
        <v>45</v>
      </c>
      <c r="AV42" s="69">
        <f t="shared" si="108"/>
        <v>40</v>
      </c>
      <c r="AW42" s="69">
        <f t="shared" si="109"/>
        <v>60</v>
      </c>
      <c r="AX42" s="69">
        <f t="shared" si="110"/>
        <v>20</v>
      </c>
      <c r="AY42" s="69"/>
      <c r="AZ42" s="69"/>
      <c r="BA42" s="69"/>
      <c r="BB42" s="89"/>
      <c r="BC42" s="10" t="s">
        <v>18</v>
      </c>
      <c r="BD42" s="13">
        <f t="shared" si="9"/>
        <v>90</v>
      </c>
      <c r="BE42" s="13">
        <f t="shared" si="10"/>
        <v>85</v>
      </c>
      <c r="BF42" s="13">
        <f t="shared" si="11"/>
        <v>95</v>
      </c>
      <c r="BG42" s="13">
        <f t="shared" si="12"/>
        <v>100</v>
      </c>
      <c r="BH42" s="13">
        <f t="shared" si="13"/>
        <v>85</v>
      </c>
      <c r="BI42" s="13">
        <f t="shared" si="14"/>
        <v>75</v>
      </c>
      <c r="BJ42" s="13">
        <f t="shared" si="15"/>
        <v>180.12124004584339</v>
      </c>
      <c r="BK42" s="69">
        <f t="shared" si="15"/>
        <v>344.23327327850495</v>
      </c>
      <c r="BL42" s="13"/>
      <c r="BM42" s="212"/>
      <c r="BN42" s="208"/>
      <c r="BO42" s="27"/>
      <c r="BP42" s="439"/>
      <c r="BQ42" s="439"/>
      <c r="BR42" s="439"/>
      <c r="BS42" s="439"/>
      <c r="BT42" s="439"/>
      <c r="BU42" s="439"/>
      <c r="BV42" s="439"/>
      <c r="BW42" s="439"/>
      <c r="BX42" s="439"/>
      <c r="BY42" s="439"/>
      <c r="BZ42" s="439"/>
      <c r="CA42" s="439"/>
      <c r="CB42" s="439"/>
      <c r="CC42" s="439"/>
      <c r="CD42" s="439"/>
      <c r="CE42" s="439"/>
      <c r="CF42" s="439"/>
      <c r="CG42" s="439"/>
      <c r="CH42" s="439"/>
      <c r="CI42" s="439"/>
      <c r="CJ42" s="439"/>
      <c r="CK42" s="439"/>
      <c r="CL42" s="439"/>
      <c r="CM42" s="439"/>
      <c r="CN42" s="439"/>
      <c r="CO42" s="446"/>
      <c r="CP42" s="439"/>
      <c r="CQ42" s="439"/>
      <c r="CR42" s="439"/>
      <c r="CS42" s="443"/>
      <c r="CT42" s="443"/>
      <c r="CU42" s="443"/>
      <c r="CV42" s="443"/>
      <c r="CW42" s="443"/>
      <c r="CX42" s="443"/>
      <c r="CY42" s="443"/>
      <c r="CZ42" s="443"/>
      <c r="DA42" s="443"/>
      <c r="DB42" s="443"/>
    </row>
    <row r="43" spans="2:106" s="48" customFormat="1" ht="12.75" customHeight="1" x14ac:dyDescent="0.3">
      <c r="B43" s="52" t="s">
        <v>19</v>
      </c>
      <c r="C43" s="83">
        <v>60</v>
      </c>
      <c r="D43" s="83">
        <v>90</v>
      </c>
      <c r="E43" s="83">
        <v>100</v>
      </c>
      <c r="F43" s="83">
        <v>90</v>
      </c>
      <c r="G43" s="83">
        <v>95</v>
      </c>
      <c r="H43" s="83">
        <v>130</v>
      </c>
      <c r="I43" s="393">
        <v>109.93786293289821</v>
      </c>
      <c r="J43" s="474">
        <v>87.303968811580887</v>
      </c>
      <c r="K43" s="393"/>
      <c r="L43" s="214">
        <f t="shared" si="6"/>
        <v>-0.20587897124334842</v>
      </c>
      <c r="M43" s="214">
        <f t="shared" si="7"/>
        <v>-1</v>
      </c>
      <c r="N43" s="88"/>
      <c r="O43" s="83">
        <v>20</v>
      </c>
      <c r="P43" s="83">
        <v>25</v>
      </c>
      <c r="Q43" s="83">
        <v>10</v>
      </c>
      <c r="R43" s="83">
        <v>5</v>
      </c>
      <c r="S43" s="83">
        <v>40</v>
      </c>
      <c r="T43" s="83">
        <v>50</v>
      </c>
      <c r="U43" s="83">
        <v>35</v>
      </c>
      <c r="V43" s="83">
        <v>30</v>
      </c>
      <c r="W43" s="83">
        <v>20</v>
      </c>
      <c r="X43" s="83">
        <v>5</v>
      </c>
      <c r="Y43" s="83">
        <v>10</v>
      </c>
      <c r="Z43" s="83">
        <v>40</v>
      </c>
      <c r="AA43" s="83">
        <v>30</v>
      </c>
      <c r="AB43" s="83">
        <v>10</v>
      </c>
      <c r="AC43" s="83">
        <v>10</v>
      </c>
      <c r="AD43" s="83">
        <v>35</v>
      </c>
      <c r="AE43" s="83">
        <v>45</v>
      </c>
      <c r="AF43" s="83">
        <v>40</v>
      </c>
      <c r="AG43" s="83"/>
      <c r="AH43" s="83"/>
      <c r="AI43" s="83"/>
      <c r="AJ43" s="83"/>
      <c r="AK43" s="83"/>
      <c r="AL43" s="83"/>
      <c r="AM43" s="83"/>
      <c r="AN43" s="236"/>
      <c r="AO43" s="83">
        <f t="shared" si="101"/>
        <v>45</v>
      </c>
      <c r="AP43" s="83">
        <f t="shared" si="102"/>
        <v>45</v>
      </c>
      <c r="AQ43" s="83">
        <f t="shared" si="103"/>
        <v>15</v>
      </c>
      <c r="AR43" s="83">
        <f t="shared" si="104"/>
        <v>90</v>
      </c>
      <c r="AS43" s="83">
        <f t="shared" si="105"/>
        <v>65</v>
      </c>
      <c r="AT43" s="83">
        <f t="shared" si="106"/>
        <v>25</v>
      </c>
      <c r="AU43" s="83">
        <f t="shared" si="107"/>
        <v>50</v>
      </c>
      <c r="AV43" s="83">
        <f t="shared" si="108"/>
        <v>40</v>
      </c>
      <c r="AW43" s="83">
        <f t="shared" si="109"/>
        <v>45</v>
      </c>
      <c r="AX43" s="83">
        <f t="shared" si="110"/>
        <v>85</v>
      </c>
      <c r="AY43" s="83"/>
      <c r="AZ43" s="83"/>
      <c r="BA43" s="83"/>
      <c r="BB43" s="89"/>
      <c r="BC43" s="52" t="s">
        <v>19</v>
      </c>
      <c r="BD43" s="54">
        <f t="shared" si="9"/>
        <v>60</v>
      </c>
      <c r="BE43" s="54">
        <f t="shared" si="10"/>
        <v>90</v>
      </c>
      <c r="BF43" s="54">
        <f t="shared" si="11"/>
        <v>100</v>
      </c>
      <c r="BG43" s="54">
        <f t="shared" si="12"/>
        <v>90</v>
      </c>
      <c r="BH43" s="54">
        <f t="shared" si="13"/>
        <v>95</v>
      </c>
      <c r="BI43" s="54">
        <f t="shared" si="14"/>
        <v>130</v>
      </c>
      <c r="BJ43" s="54">
        <f t="shared" si="15"/>
        <v>109.93786293289821</v>
      </c>
      <c r="BK43" s="83">
        <f t="shared" si="15"/>
        <v>87.303968811580887</v>
      </c>
      <c r="BL43" s="54"/>
      <c r="BM43" s="216"/>
      <c r="BN43" s="217"/>
      <c r="BO43" s="27"/>
      <c r="BP43" s="447"/>
      <c r="BQ43" s="447"/>
      <c r="BR43" s="447"/>
      <c r="BS43" s="447"/>
      <c r="BT43" s="447"/>
      <c r="BU43" s="447"/>
      <c r="BV43" s="447"/>
      <c r="BW43" s="447"/>
      <c r="BX43" s="447"/>
      <c r="BY43" s="447"/>
      <c r="BZ43" s="447"/>
      <c r="CA43" s="447"/>
      <c r="CB43" s="447"/>
      <c r="CC43" s="447"/>
      <c r="CD43" s="447"/>
      <c r="CE43" s="447"/>
      <c r="CF43" s="447"/>
      <c r="CG43" s="447"/>
      <c r="CH43" s="447"/>
      <c r="CI43" s="447"/>
      <c r="CJ43" s="447"/>
      <c r="CK43" s="447"/>
      <c r="CL43" s="447"/>
      <c r="CM43" s="447"/>
      <c r="CN43" s="447"/>
      <c r="CO43" s="448"/>
      <c r="CP43" s="447"/>
      <c r="CQ43" s="447"/>
      <c r="CR43" s="447"/>
      <c r="CS43" s="447"/>
      <c r="CT43" s="447"/>
      <c r="CU43" s="447"/>
      <c r="CV43" s="447"/>
      <c r="CW43" s="447"/>
      <c r="CX43" s="447"/>
      <c r="CY43" s="447"/>
      <c r="CZ43" s="447"/>
      <c r="DA43" s="447"/>
      <c r="DB43" s="447"/>
    </row>
    <row r="44" spans="2:106" ht="12.75" customHeight="1" x14ac:dyDescent="0.3">
      <c r="B44" s="239" t="s">
        <v>58</v>
      </c>
      <c r="C44" s="240">
        <v>220</v>
      </c>
      <c r="D44" s="240">
        <v>220</v>
      </c>
      <c r="E44" s="240">
        <v>225</v>
      </c>
      <c r="F44" s="240">
        <v>230</v>
      </c>
      <c r="G44" s="240">
        <v>235</v>
      </c>
      <c r="H44" s="240">
        <v>240</v>
      </c>
      <c r="I44" s="398">
        <v>248.88000000000008</v>
      </c>
      <c r="J44" s="475">
        <v>234.66932898240117</v>
      </c>
      <c r="K44" s="398">
        <v>253.89584683719215</v>
      </c>
      <c r="L44" s="241">
        <f t="shared" si="6"/>
        <v>-5.7098485284470035E-2</v>
      </c>
      <c r="M44" s="241">
        <f t="shared" si="7"/>
        <v>8.1930254533743696E-2</v>
      </c>
      <c r="N44" s="88"/>
      <c r="O44" s="240">
        <v>45</v>
      </c>
      <c r="P44" s="240">
        <v>65</v>
      </c>
      <c r="Q44" s="240">
        <v>50</v>
      </c>
      <c r="R44" s="240">
        <v>65</v>
      </c>
      <c r="S44" s="240">
        <v>45</v>
      </c>
      <c r="T44" s="242">
        <v>65</v>
      </c>
      <c r="U44" s="242">
        <v>50</v>
      </c>
      <c r="V44" s="242">
        <v>70</v>
      </c>
      <c r="W44" s="242">
        <v>45</v>
      </c>
      <c r="X44" s="242">
        <v>75</v>
      </c>
      <c r="Y44" s="242">
        <v>55</v>
      </c>
      <c r="Z44" s="242">
        <v>70</v>
      </c>
      <c r="AA44" s="242">
        <v>45</v>
      </c>
      <c r="AB44" s="242">
        <v>70</v>
      </c>
      <c r="AC44" s="242">
        <v>55</v>
      </c>
      <c r="AD44" s="242">
        <v>70</v>
      </c>
      <c r="AE44" s="242">
        <v>45</v>
      </c>
      <c r="AF44" s="242">
        <v>70</v>
      </c>
      <c r="AG44" s="240">
        <v>62.22000000000002</v>
      </c>
      <c r="AH44" s="240">
        <v>62.22000000000002</v>
      </c>
      <c r="AI44" s="240">
        <v>62.22000000000002</v>
      </c>
      <c r="AJ44" s="240">
        <v>62.22000000000002</v>
      </c>
      <c r="AK44" s="240">
        <v>58.667332245600292</v>
      </c>
      <c r="AL44" s="240">
        <v>58.667332245600292</v>
      </c>
      <c r="AM44" s="240">
        <v>58.667332245600292</v>
      </c>
      <c r="AN44" s="236"/>
      <c r="AO44" s="240">
        <v>110</v>
      </c>
      <c r="AP44" s="240">
        <v>110</v>
      </c>
      <c r="AQ44" s="240">
        <v>115</v>
      </c>
      <c r="AR44" s="240">
        <v>110</v>
      </c>
      <c r="AS44" s="240">
        <v>120</v>
      </c>
      <c r="AT44" s="240">
        <v>120</v>
      </c>
      <c r="AU44" s="240">
        <v>125</v>
      </c>
      <c r="AV44" s="240">
        <v>115</v>
      </c>
      <c r="AW44" s="240">
        <v>125</v>
      </c>
      <c r="AX44" s="240">
        <v>115</v>
      </c>
      <c r="AY44" s="240">
        <v>129.54000000000002</v>
      </c>
      <c r="AZ44" s="240">
        <v>119.34</v>
      </c>
      <c r="BA44" s="240">
        <f t="shared" ref="BA44:BA45" si="111">AK44+AL44</f>
        <v>117.33466449120058</v>
      </c>
      <c r="BB44" s="89"/>
      <c r="BC44" s="239" t="s">
        <v>58</v>
      </c>
      <c r="BD44" s="242">
        <f t="shared" si="9"/>
        <v>220</v>
      </c>
      <c r="BE44" s="242">
        <f t="shared" si="10"/>
        <v>220</v>
      </c>
      <c r="BF44" s="242">
        <f t="shared" si="11"/>
        <v>225</v>
      </c>
      <c r="BG44" s="242">
        <f t="shared" si="12"/>
        <v>230</v>
      </c>
      <c r="BH44" s="242">
        <f t="shared" si="13"/>
        <v>235</v>
      </c>
      <c r="BI44" s="242">
        <f t="shared" si="14"/>
        <v>240</v>
      </c>
      <c r="BJ44" s="242">
        <f t="shared" si="15"/>
        <v>248.88000000000008</v>
      </c>
      <c r="BK44" s="240">
        <f t="shared" ref="BK44:BL46" si="112">J44</f>
        <v>234.66932898240117</v>
      </c>
      <c r="BL44" s="242">
        <f t="shared" si="112"/>
        <v>253.89584683719215</v>
      </c>
      <c r="BM44" s="243">
        <f t="shared" si="34"/>
        <v>-5.7098485284470035E-2</v>
      </c>
      <c r="BN44" s="243">
        <f>M44</f>
        <v>8.1930254533743696E-2</v>
      </c>
      <c r="BO44" s="198"/>
      <c r="BP44" s="451">
        <f t="shared" ref="BP44:BY46" si="113">O44</f>
        <v>45</v>
      </c>
      <c r="BQ44" s="451">
        <f t="shared" si="113"/>
        <v>65</v>
      </c>
      <c r="BR44" s="451">
        <f t="shared" si="113"/>
        <v>50</v>
      </c>
      <c r="BS44" s="451">
        <f t="shared" si="113"/>
        <v>65</v>
      </c>
      <c r="BT44" s="451">
        <f t="shared" si="113"/>
        <v>45</v>
      </c>
      <c r="BU44" s="451">
        <f t="shared" si="113"/>
        <v>65</v>
      </c>
      <c r="BV44" s="451">
        <f t="shared" si="113"/>
        <v>50</v>
      </c>
      <c r="BW44" s="451">
        <f t="shared" si="113"/>
        <v>70</v>
      </c>
      <c r="BX44" s="451">
        <f t="shared" si="113"/>
        <v>45</v>
      </c>
      <c r="BY44" s="451">
        <f t="shared" si="113"/>
        <v>75</v>
      </c>
      <c r="BZ44" s="451">
        <f t="shared" ref="BZ44:CI46" si="114">Y44</f>
        <v>55</v>
      </c>
      <c r="CA44" s="451">
        <f t="shared" si="114"/>
        <v>70</v>
      </c>
      <c r="CB44" s="451">
        <f t="shared" si="114"/>
        <v>45</v>
      </c>
      <c r="CC44" s="451">
        <f t="shared" si="114"/>
        <v>70</v>
      </c>
      <c r="CD44" s="451">
        <f t="shared" si="114"/>
        <v>55</v>
      </c>
      <c r="CE44" s="451">
        <f t="shared" si="114"/>
        <v>70</v>
      </c>
      <c r="CF44" s="451">
        <f t="shared" si="114"/>
        <v>45</v>
      </c>
      <c r="CG44" s="451">
        <f t="shared" si="114"/>
        <v>70</v>
      </c>
      <c r="CH44" s="451">
        <f t="shared" si="114"/>
        <v>62.22000000000002</v>
      </c>
      <c r="CI44" s="451">
        <f t="shared" si="114"/>
        <v>62.22000000000002</v>
      </c>
      <c r="CJ44" s="451">
        <f t="shared" ref="CJ44:CN46" si="115">AI44</f>
        <v>62.22000000000002</v>
      </c>
      <c r="CK44" s="451">
        <f t="shared" si="115"/>
        <v>62.22000000000002</v>
      </c>
      <c r="CL44" s="451">
        <f t="shared" si="115"/>
        <v>58.667332245600292</v>
      </c>
      <c r="CM44" s="451">
        <f t="shared" si="115"/>
        <v>58.667332245600292</v>
      </c>
      <c r="CN44" s="451">
        <f t="shared" si="115"/>
        <v>58.667332245600292</v>
      </c>
      <c r="CO44" s="445"/>
      <c r="CP44" s="451">
        <f t="shared" ref="CP44:DB46" si="116">AO44</f>
        <v>110</v>
      </c>
      <c r="CQ44" s="451">
        <f t="shared" si="116"/>
        <v>110</v>
      </c>
      <c r="CR44" s="451">
        <f t="shared" si="116"/>
        <v>115</v>
      </c>
      <c r="CS44" s="451">
        <f t="shared" si="116"/>
        <v>110</v>
      </c>
      <c r="CT44" s="451">
        <f t="shared" si="116"/>
        <v>120</v>
      </c>
      <c r="CU44" s="451">
        <f t="shared" si="116"/>
        <v>120</v>
      </c>
      <c r="CV44" s="451">
        <f t="shared" si="116"/>
        <v>125</v>
      </c>
      <c r="CW44" s="451">
        <f t="shared" si="116"/>
        <v>115</v>
      </c>
      <c r="CX44" s="451">
        <f t="shared" si="116"/>
        <v>125</v>
      </c>
      <c r="CY44" s="451">
        <f t="shared" si="116"/>
        <v>115</v>
      </c>
      <c r="CZ44" s="451">
        <f t="shared" si="116"/>
        <v>129.54000000000002</v>
      </c>
      <c r="DA44" s="451">
        <f t="shared" si="116"/>
        <v>119.34</v>
      </c>
      <c r="DB44" s="451">
        <f t="shared" si="116"/>
        <v>117.33466449120058</v>
      </c>
    </row>
    <row r="45" spans="2:106" ht="12.75" customHeight="1" x14ac:dyDescent="0.3">
      <c r="B45" s="244" t="s">
        <v>31</v>
      </c>
      <c r="C45" s="245">
        <v>345</v>
      </c>
      <c r="D45" s="245">
        <v>370</v>
      </c>
      <c r="E45" s="245">
        <v>360</v>
      </c>
      <c r="F45" s="245">
        <v>400</v>
      </c>
      <c r="G45" s="245">
        <v>410</v>
      </c>
      <c r="H45" s="245">
        <v>440</v>
      </c>
      <c r="I45" s="399">
        <v>577.27738712107055</v>
      </c>
      <c r="J45" s="476">
        <v>482.93663487056551</v>
      </c>
      <c r="K45" s="399">
        <v>555.72352947256786</v>
      </c>
      <c r="L45" s="246">
        <f t="shared" si="6"/>
        <v>-0.16342360597388039</v>
      </c>
      <c r="M45" s="246">
        <f t="shared" si="7"/>
        <v>0.15071727706370908</v>
      </c>
      <c r="N45" s="88"/>
      <c r="O45" s="245">
        <v>85</v>
      </c>
      <c r="P45" s="245">
        <v>95</v>
      </c>
      <c r="Q45" s="245">
        <v>90</v>
      </c>
      <c r="R45" s="245">
        <v>90</v>
      </c>
      <c r="S45" s="245">
        <v>85</v>
      </c>
      <c r="T45" s="245">
        <v>95</v>
      </c>
      <c r="U45" s="245">
        <v>95</v>
      </c>
      <c r="V45" s="245">
        <v>95</v>
      </c>
      <c r="W45" s="245">
        <v>100</v>
      </c>
      <c r="X45" s="245">
        <v>110</v>
      </c>
      <c r="Y45" s="245">
        <v>105</v>
      </c>
      <c r="Z45" s="245">
        <v>100</v>
      </c>
      <c r="AA45" s="245">
        <v>100</v>
      </c>
      <c r="AB45" s="245">
        <v>105</v>
      </c>
      <c r="AC45" s="245">
        <v>110</v>
      </c>
      <c r="AD45" s="245">
        <v>110</v>
      </c>
      <c r="AE45" s="245">
        <v>105</v>
      </c>
      <c r="AF45" s="245">
        <v>115</v>
      </c>
      <c r="AG45" s="245">
        <v>144.62014671717566</v>
      </c>
      <c r="AH45" s="245">
        <v>144.48645785632766</v>
      </c>
      <c r="AI45" s="245">
        <v>143.41694696954357</v>
      </c>
      <c r="AJ45" s="245">
        <v>144.75383557802368</v>
      </c>
      <c r="AK45" s="245">
        <v>117.85912028591247</v>
      </c>
      <c r="AL45" s="245">
        <v>103.95864031634922</v>
      </c>
      <c r="AM45" s="245">
        <v>128.85377413304593</v>
      </c>
      <c r="AN45" s="236"/>
      <c r="AO45" s="245">
        <f t="shared" ref="AO45:AO46" si="117">D45-AP45</f>
        <v>190</v>
      </c>
      <c r="AP45" s="245">
        <f t="shared" ref="AP45:AP46" si="118">SUM(O45:P45)</f>
        <v>180</v>
      </c>
      <c r="AQ45" s="245">
        <f t="shared" ref="AQ45:AQ46" si="119">SUM(Q45:R45)</f>
        <v>180</v>
      </c>
      <c r="AR45" s="245">
        <f t="shared" ref="AR45:AR46" si="120">SUM(S45:T45)</f>
        <v>180</v>
      </c>
      <c r="AS45" s="245">
        <f t="shared" ref="AS45:AS46" si="121">SUM(U45:V45)</f>
        <v>190</v>
      </c>
      <c r="AT45" s="245">
        <f t="shared" ref="AT45:AT46" si="122">SUM(W45:X45)</f>
        <v>210</v>
      </c>
      <c r="AU45" s="245">
        <f t="shared" ref="AU45:AU46" si="123">SUM(Y45:Z45)</f>
        <v>205</v>
      </c>
      <c r="AV45" s="245">
        <f t="shared" ref="AV45:AV46" si="124">SUM(AA45:AB45)</f>
        <v>205</v>
      </c>
      <c r="AW45" s="245">
        <f t="shared" ref="AW45:AW46" si="125">SUM(AC45:AD45)</f>
        <v>220</v>
      </c>
      <c r="AX45" s="245">
        <f t="shared" ref="AX45:AX46" si="126">SUM(AE45:AF45)</f>
        <v>220</v>
      </c>
      <c r="AY45" s="245">
        <f t="shared" ref="AY45:AY50" si="127">AG45+AH45</f>
        <v>289.10660457350332</v>
      </c>
      <c r="AZ45" s="245">
        <f t="shared" si="26"/>
        <v>288.17078254756723</v>
      </c>
      <c r="BA45" s="245">
        <f t="shared" si="111"/>
        <v>221.81776060226167</v>
      </c>
      <c r="BB45" s="89"/>
      <c r="BC45" s="244" t="s">
        <v>31</v>
      </c>
      <c r="BD45" s="247">
        <f t="shared" si="9"/>
        <v>345</v>
      </c>
      <c r="BE45" s="247">
        <f t="shared" si="10"/>
        <v>370</v>
      </c>
      <c r="BF45" s="247">
        <f t="shared" si="11"/>
        <v>360</v>
      </c>
      <c r="BG45" s="247">
        <f t="shared" si="12"/>
        <v>400</v>
      </c>
      <c r="BH45" s="247">
        <f t="shared" si="13"/>
        <v>410</v>
      </c>
      <c r="BI45" s="247">
        <f t="shared" si="14"/>
        <v>440</v>
      </c>
      <c r="BJ45" s="247">
        <f t="shared" si="15"/>
        <v>577.27738712107055</v>
      </c>
      <c r="BK45" s="245">
        <f t="shared" si="112"/>
        <v>482.93663487056551</v>
      </c>
      <c r="BL45" s="247">
        <f t="shared" si="112"/>
        <v>555.72352947256786</v>
      </c>
      <c r="BM45" s="248">
        <f t="shared" si="34"/>
        <v>-0.16342360597388039</v>
      </c>
      <c r="BN45" s="248">
        <f>M45</f>
        <v>0.15071727706370908</v>
      </c>
      <c r="BO45" s="59"/>
      <c r="BP45" s="452">
        <f t="shared" si="113"/>
        <v>85</v>
      </c>
      <c r="BQ45" s="452">
        <f t="shared" si="113"/>
        <v>95</v>
      </c>
      <c r="BR45" s="452">
        <f t="shared" si="113"/>
        <v>90</v>
      </c>
      <c r="BS45" s="452">
        <f t="shared" si="113"/>
        <v>90</v>
      </c>
      <c r="BT45" s="452">
        <f t="shared" si="113"/>
        <v>85</v>
      </c>
      <c r="BU45" s="452">
        <f t="shared" si="113"/>
        <v>95</v>
      </c>
      <c r="BV45" s="452">
        <f t="shared" si="113"/>
        <v>95</v>
      </c>
      <c r="BW45" s="452">
        <f t="shared" si="113"/>
        <v>95</v>
      </c>
      <c r="BX45" s="452">
        <f t="shared" si="113"/>
        <v>100</v>
      </c>
      <c r="BY45" s="452">
        <f t="shared" si="113"/>
        <v>110</v>
      </c>
      <c r="BZ45" s="452">
        <f t="shared" si="114"/>
        <v>105</v>
      </c>
      <c r="CA45" s="452">
        <f t="shared" si="114"/>
        <v>100</v>
      </c>
      <c r="CB45" s="452">
        <f t="shared" si="114"/>
        <v>100</v>
      </c>
      <c r="CC45" s="452">
        <f t="shared" si="114"/>
        <v>105</v>
      </c>
      <c r="CD45" s="452">
        <f t="shared" si="114"/>
        <v>110</v>
      </c>
      <c r="CE45" s="452">
        <f t="shared" si="114"/>
        <v>110</v>
      </c>
      <c r="CF45" s="452">
        <f t="shared" si="114"/>
        <v>105</v>
      </c>
      <c r="CG45" s="452">
        <f t="shared" si="114"/>
        <v>115</v>
      </c>
      <c r="CH45" s="452">
        <f t="shared" si="114"/>
        <v>144.62014671717566</v>
      </c>
      <c r="CI45" s="452">
        <f t="shared" si="114"/>
        <v>144.48645785632766</v>
      </c>
      <c r="CJ45" s="452">
        <f t="shared" si="115"/>
        <v>143.41694696954357</v>
      </c>
      <c r="CK45" s="452">
        <f t="shared" si="115"/>
        <v>144.75383557802368</v>
      </c>
      <c r="CL45" s="452">
        <f t="shared" si="115"/>
        <v>117.85912028591247</v>
      </c>
      <c r="CM45" s="452">
        <f t="shared" si="115"/>
        <v>103.95864031634922</v>
      </c>
      <c r="CN45" s="452">
        <f t="shared" si="115"/>
        <v>128.85377413304593</v>
      </c>
      <c r="CO45" s="445"/>
      <c r="CP45" s="452">
        <f t="shared" si="116"/>
        <v>190</v>
      </c>
      <c r="CQ45" s="452">
        <f t="shared" si="116"/>
        <v>180</v>
      </c>
      <c r="CR45" s="452">
        <f t="shared" si="116"/>
        <v>180</v>
      </c>
      <c r="CS45" s="452">
        <f t="shared" si="116"/>
        <v>180</v>
      </c>
      <c r="CT45" s="452">
        <f t="shared" si="116"/>
        <v>190</v>
      </c>
      <c r="CU45" s="452">
        <f t="shared" si="116"/>
        <v>210</v>
      </c>
      <c r="CV45" s="452">
        <f t="shared" si="116"/>
        <v>205</v>
      </c>
      <c r="CW45" s="452">
        <f t="shared" si="116"/>
        <v>205</v>
      </c>
      <c r="CX45" s="452">
        <f t="shared" si="116"/>
        <v>220</v>
      </c>
      <c r="CY45" s="452">
        <f t="shared" si="116"/>
        <v>220</v>
      </c>
      <c r="CZ45" s="452">
        <f t="shared" si="116"/>
        <v>289.10660457350332</v>
      </c>
      <c r="DA45" s="452">
        <f t="shared" si="116"/>
        <v>288.17078254756723</v>
      </c>
      <c r="DB45" s="452">
        <f t="shared" si="116"/>
        <v>221.81776060226167</v>
      </c>
    </row>
    <row r="46" spans="2:106" ht="12.75" customHeight="1" x14ac:dyDescent="0.3">
      <c r="B46" s="250" t="s">
        <v>112</v>
      </c>
      <c r="C46" s="251">
        <v>-5</v>
      </c>
      <c r="D46" s="251">
        <v>50</v>
      </c>
      <c r="E46" s="251">
        <v>525</v>
      </c>
      <c r="F46" s="251">
        <v>460</v>
      </c>
      <c r="G46" s="251">
        <v>215</v>
      </c>
      <c r="H46" s="251">
        <v>280</v>
      </c>
      <c r="I46" s="400">
        <f>SUM(I47:I50)</f>
        <v>282.56181880054447</v>
      </c>
      <c r="J46" s="477">
        <f t="shared" ref="J46:K46" si="128">SUM(J47:J50)</f>
        <v>629.29164064376664</v>
      </c>
      <c r="K46" s="400">
        <f t="shared" si="128"/>
        <v>485.13788133557529</v>
      </c>
      <c r="L46" s="209">
        <f t="shared" si="6"/>
        <v>1.2270936792347475</v>
      </c>
      <c r="M46" s="413">
        <f t="shared" si="7"/>
        <v>-0.22907305611230078</v>
      </c>
      <c r="N46" s="88"/>
      <c r="O46" s="251">
        <v>15</v>
      </c>
      <c r="P46" s="251">
        <v>40</v>
      </c>
      <c r="Q46" s="251">
        <v>45</v>
      </c>
      <c r="R46" s="251">
        <v>75</v>
      </c>
      <c r="S46" s="251">
        <v>180</v>
      </c>
      <c r="T46" s="251">
        <v>220</v>
      </c>
      <c r="U46" s="251">
        <v>150</v>
      </c>
      <c r="V46" s="251">
        <v>115</v>
      </c>
      <c r="W46" s="251">
        <v>80</v>
      </c>
      <c r="X46" s="251">
        <v>115</v>
      </c>
      <c r="Y46" s="251">
        <v>30</v>
      </c>
      <c r="Z46" s="251">
        <v>75</v>
      </c>
      <c r="AA46" s="251">
        <v>45</v>
      </c>
      <c r="AB46" s="251">
        <v>65</v>
      </c>
      <c r="AC46" s="251">
        <v>85</v>
      </c>
      <c r="AD46" s="251">
        <v>70</v>
      </c>
      <c r="AE46" s="251">
        <v>70</v>
      </c>
      <c r="AF46" s="251">
        <v>50</v>
      </c>
      <c r="AG46" s="251">
        <f>SUM(AG47:AG50)</f>
        <v>110.98504998977324</v>
      </c>
      <c r="AH46" s="251">
        <f t="shared" ref="AH46:AL46" si="129">SUM(AH47:AH50)</f>
        <v>89.279700168659971</v>
      </c>
      <c r="AI46" s="251">
        <f t="shared" si="129"/>
        <v>53.747914245097611</v>
      </c>
      <c r="AJ46" s="251">
        <f t="shared" si="129"/>
        <v>28.549154397013666</v>
      </c>
      <c r="AK46" s="251">
        <f t="shared" si="129"/>
        <v>306.47541981441475</v>
      </c>
      <c r="AL46" s="251">
        <f t="shared" si="129"/>
        <v>120.14395480650528</v>
      </c>
      <c r="AM46" s="251">
        <f t="shared" ref="AM46" si="130">SUM(AM47:AM50)</f>
        <v>95.913814398901081</v>
      </c>
      <c r="AN46" s="238"/>
      <c r="AO46" s="251">
        <f t="shared" si="117"/>
        <v>-5</v>
      </c>
      <c r="AP46" s="76">
        <f t="shared" si="118"/>
        <v>55</v>
      </c>
      <c r="AQ46" s="65">
        <f t="shared" si="119"/>
        <v>120</v>
      </c>
      <c r="AR46" s="76">
        <f t="shared" si="120"/>
        <v>400</v>
      </c>
      <c r="AS46" s="76">
        <f t="shared" si="121"/>
        <v>265</v>
      </c>
      <c r="AT46" s="76">
        <f t="shared" si="122"/>
        <v>195</v>
      </c>
      <c r="AU46" s="76">
        <f t="shared" si="123"/>
        <v>105</v>
      </c>
      <c r="AV46" s="76">
        <f t="shared" si="124"/>
        <v>110</v>
      </c>
      <c r="AW46" s="76">
        <f t="shared" si="125"/>
        <v>155</v>
      </c>
      <c r="AX46" s="76">
        <f t="shared" si="126"/>
        <v>120</v>
      </c>
      <c r="AY46" s="69">
        <f t="shared" si="127"/>
        <v>200.26475015843323</v>
      </c>
      <c r="AZ46" s="69">
        <f>AH46+AI46</f>
        <v>143.02761441375759</v>
      </c>
      <c r="BA46" s="69">
        <f t="shared" ref="BA46:BA50" si="131">AI46+AJ46</f>
        <v>82.29706864211127</v>
      </c>
      <c r="BB46" s="89"/>
      <c r="BC46" s="265" t="s">
        <v>112</v>
      </c>
      <c r="BD46" s="50">
        <f t="shared" si="9"/>
        <v>-5</v>
      </c>
      <c r="BE46" s="50">
        <f t="shared" si="10"/>
        <v>50</v>
      </c>
      <c r="BF46" s="50">
        <f t="shared" si="11"/>
        <v>525</v>
      </c>
      <c r="BG46" s="50">
        <f t="shared" si="12"/>
        <v>460</v>
      </c>
      <c r="BH46" s="50">
        <f t="shared" si="13"/>
        <v>215</v>
      </c>
      <c r="BI46" s="50">
        <f t="shared" si="14"/>
        <v>280</v>
      </c>
      <c r="BJ46" s="50">
        <f t="shared" si="15"/>
        <v>282.56181880054447</v>
      </c>
      <c r="BK46" s="80">
        <f t="shared" si="112"/>
        <v>629.29164064376664</v>
      </c>
      <c r="BL46" s="50">
        <f t="shared" si="112"/>
        <v>485.13788133557529</v>
      </c>
      <c r="BM46" s="210">
        <f t="shared" si="34"/>
        <v>1.2270936792347475</v>
      </c>
      <c r="BN46" s="210">
        <f>M46</f>
        <v>-0.22907305611230078</v>
      </c>
      <c r="BO46" s="59"/>
      <c r="BP46" s="444">
        <f t="shared" si="113"/>
        <v>15</v>
      </c>
      <c r="BQ46" s="444">
        <f t="shared" si="113"/>
        <v>40</v>
      </c>
      <c r="BR46" s="444">
        <f t="shared" si="113"/>
        <v>45</v>
      </c>
      <c r="BS46" s="444">
        <f t="shared" si="113"/>
        <v>75</v>
      </c>
      <c r="BT46" s="444">
        <f t="shared" si="113"/>
        <v>180</v>
      </c>
      <c r="BU46" s="444">
        <f t="shared" si="113"/>
        <v>220</v>
      </c>
      <c r="BV46" s="444">
        <f t="shared" si="113"/>
        <v>150</v>
      </c>
      <c r="BW46" s="444">
        <f t="shared" si="113"/>
        <v>115</v>
      </c>
      <c r="BX46" s="444">
        <f t="shared" si="113"/>
        <v>80</v>
      </c>
      <c r="BY46" s="444">
        <f t="shared" si="113"/>
        <v>115</v>
      </c>
      <c r="BZ46" s="444">
        <f t="shared" si="114"/>
        <v>30</v>
      </c>
      <c r="CA46" s="444">
        <f t="shared" si="114"/>
        <v>75</v>
      </c>
      <c r="CB46" s="444">
        <f t="shared" si="114"/>
        <v>45</v>
      </c>
      <c r="CC46" s="444">
        <f t="shared" si="114"/>
        <v>65</v>
      </c>
      <c r="CD46" s="444">
        <f t="shared" si="114"/>
        <v>85</v>
      </c>
      <c r="CE46" s="444">
        <f t="shared" si="114"/>
        <v>70</v>
      </c>
      <c r="CF46" s="444">
        <f t="shared" si="114"/>
        <v>70</v>
      </c>
      <c r="CG46" s="444">
        <f t="shared" si="114"/>
        <v>50</v>
      </c>
      <c r="CH46" s="444">
        <f t="shared" si="114"/>
        <v>110.98504998977324</v>
      </c>
      <c r="CI46" s="444">
        <f t="shared" si="114"/>
        <v>89.279700168659971</v>
      </c>
      <c r="CJ46" s="444">
        <f t="shared" si="115"/>
        <v>53.747914245097611</v>
      </c>
      <c r="CK46" s="444">
        <f t="shared" si="115"/>
        <v>28.549154397013666</v>
      </c>
      <c r="CL46" s="444">
        <f t="shared" si="115"/>
        <v>306.47541981441475</v>
      </c>
      <c r="CM46" s="444">
        <f t="shared" si="115"/>
        <v>120.14395480650528</v>
      </c>
      <c r="CN46" s="444">
        <f t="shared" si="115"/>
        <v>95.913814398901081</v>
      </c>
      <c r="CO46" s="445"/>
      <c r="CP46" s="444">
        <f t="shared" si="116"/>
        <v>-5</v>
      </c>
      <c r="CQ46" s="444">
        <f t="shared" si="116"/>
        <v>55</v>
      </c>
      <c r="CR46" s="444">
        <f t="shared" si="116"/>
        <v>120</v>
      </c>
      <c r="CS46" s="444">
        <f t="shared" si="116"/>
        <v>400</v>
      </c>
      <c r="CT46" s="444">
        <f t="shared" si="116"/>
        <v>265</v>
      </c>
      <c r="CU46" s="444">
        <f t="shared" si="116"/>
        <v>195</v>
      </c>
      <c r="CV46" s="444">
        <f t="shared" si="116"/>
        <v>105</v>
      </c>
      <c r="CW46" s="444">
        <f t="shared" si="116"/>
        <v>110</v>
      </c>
      <c r="CX46" s="444">
        <f t="shared" si="116"/>
        <v>155</v>
      </c>
      <c r="CY46" s="444">
        <f>AX46</f>
        <v>120</v>
      </c>
      <c r="CZ46" s="444">
        <f t="shared" si="116"/>
        <v>200.26475015843323</v>
      </c>
      <c r="DA46" s="444">
        <f t="shared" si="116"/>
        <v>143.02761441375759</v>
      </c>
      <c r="DB46" s="444">
        <f t="shared" si="116"/>
        <v>82.29706864211127</v>
      </c>
    </row>
    <row r="47" spans="2:106" ht="12.75" customHeight="1" x14ac:dyDescent="0.3">
      <c r="B47" s="10" t="s">
        <v>15</v>
      </c>
      <c r="C47" s="80"/>
      <c r="D47" s="80"/>
      <c r="E47" s="80"/>
      <c r="F47" s="80"/>
      <c r="G47" s="80"/>
      <c r="H47" s="88"/>
      <c r="I47" s="401">
        <v>158.83133333333333</v>
      </c>
      <c r="J47" s="478">
        <v>239.3</v>
      </c>
      <c r="K47" s="401">
        <v>192</v>
      </c>
      <c r="L47" s="249">
        <f t="shared" si="6"/>
        <v>0.50662967424563599</v>
      </c>
      <c r="M47" s="249">
        <f t="shared" si="7"/>
        <v>-0.19765984120351032</v>
      </c>
      <c r="N47" s="88"/>
      <c r="O47" s="88"/>
      <c r="P47" s="88"/>
      <c r="Q47" s="88"/>
      <c r="R47" s="88"/>
      <c r="S47" s="88"/>
      <c r="T47" s="88"/>
      <c r="U47" s="88"/>
      <c r="V47" s="88"/>
      <c r="W47" s="88"/>
      <c r="X47" s="88"/>
      <c r="Y47" s="88"/>
      <c r="Z47" s="88"/>
      <c r="AA47" s="88"/>
      <c r="AB47" s="88"/>
      <c r="AC47" s="88"/>
      <c r="AD47" s="88"/>
      <c r="AE47" s="88"/>
      <c r="AF47" s="88"/>
      <c r="AG47" s="88">
        <v>79.71667463825608</v>
      </c>
      <c r="AH47" s="88">
        <v>27.433197306282825</v>
      </c>
      <c r="AI47" s="88">
        <v>25.977097831425443</v>
      </c>
      <c r="AJ47" s="88">
        <v>25.704363557369</v>
      </c>
      <c r="AK47" s="88">
        <v>120.04089520390423</v>
      </c>
      <c r="AL47" s="88">
        <v>20.238724644307805</v>
      </c>
      <c r="AM47" s="88">
        <v>47.170762725415869</v>
      </c>
      <c r="AN47" s="238"/>
      <c r="AO47" s="88"/>
      <c r="AP47" s="69"/>
      <c r="AQ47" s="69"/>
      <c r="AR47" s="69"/>
      <c r="AS47" s="69"/>
      <c r="AT47" s="69"/>
      <c r="AU47" s="69"/>
      <c r="AV47" s="69"/>
      <c r="AW47" s="69"/>
      <c r="AX47" s="69"/>
      <c r="AY47" s="69">
        <f t="shared" si="127"/>
        <v>107.1498719445389</v>
      </c>
      <c r="AZ47" s="69">
        <f>AH47+AI47</f>
        <v>53.410295137708268</v>
      </c>
      <c r="BA47" s="69">
        <f t="shared" si="131"/>
        <v>51.681461388794446</v>
      </c>
      <c r="BB47" s="89"/>
      <c r="BC47" s="10" t="s">
        <v>15</v>
      </c>
      <c r="BD47" s="13"/>
      <c r="BE47" s="13"/>
      <c r="BF47" s="13"/>
      <c r="BG47" s="13"/>
      <c r="BH47" s="13"/>
      <c r="BI47" s="13"/>
      <c r="BJ47" s="13">
        <f t="shared" ref="BJ47:BK49" si="132">I47</f>
        <v>158.83133333333333</v>
      </c>
      <c r="BK47" s="69">
        <f t="shared" si="132"/>
        <v>239.3</v>
      </c>
      <c r="BL47" s="13"/>
      <c r="BM47" s="212"/>
      <c r="BN47" s="208"/>
      <c r="BO47" s="59"/>
      <c r="BP47" s="444"/>
      <c r="BQ47" s="444"/>
      <c r="BR47" s="444"/>
      <c r="BS47" s="444"/>
      <c r="BT47" s="444"/>
      <c r="BU47" s="444"/>
      <c r="BV47" s="444"/>
      <c r="BW47" s="444"/>
      <c r="BX47" s="444"/>
      <c r="BY47" s="444"/>
      <c r="BZ47" s="444"/>
      <c r="CA47" s="444"/>
      <c r="CB47" s="444"/>
      <c r="CC47" s="444"/>
      <c r="CD47" s="444"/>
      <c r="CE47" s="444"/>
      <c r="CF47" s="444"/>
      <c r="CG47" s="444"/>
      <c r="CH47" s="444"/>
      <c r="CI47" s="444"/>
      <c r="CJ47" s="444"/>
      <c r="CK47" s="444"/>
      <c r="CL47" s="444"/>
      <c r="CM47" s="444"/>
      <c r="CN47" s="444"/>
      <c r="CO47" s="445"/>
      <c r="CP47" s="444"/>
      <c r="CQ47" s="444"/>
      <c r="CR47" s="444"/>
      <c r="CS47" s="444"/>
      <c r="CT47" s="444"/>
      <c r="CU47" s="444"/>
      <c r="CV47" s="444"/>
      <c r="CW47" s="444"/>
      <c r="CX47" s="444"/>
      <c r="CY47" s="444"/>
      <c r="CZ47" s="444"/>
      <c r="DA47" s="444"/>
      <c r="DB47" s="444"/>
    </row>
    <row r="48" spans="2:106" ht="12.75" customHeight="1" x14ac:dyDescent="0.3">
      <c r="B48" s="10" t="s">
        <v>16</v>
      </c>
      <c r="C48" s="80"/>
      <c r="D48" s="80"/>
      <c r="E48" s="80"/>
      <c r="F48" s="80"/>
      <c r="G48" s="80"/>
      <c r="H48" s="88"/>
      <c r="I48" s="401">
        <v>52.417000000000002</v>
      </c>
      <c r="J48" s="478">
        <v>73.400000000000006</v>
      </c>
      <c r="K48" s="401">
        <v>60</v>
      </c>
      <c r="L48" s="249">
        <f t="shared" si="6"/>
        <v>0.40030906003777411</v>
      </c>
      <c r="M48" s="249">
        <f t="shared" si="7"/>
        <v>-0.18256130790190739</v>
      </c>
      <c r="N48" s="88"/>
      <c r="O48" s="88"/>
      <c r="P48" s="88"/>
      <c r="Q48" s="88"/>
      <c r="R48" s="88"/>
      <c r="S48" s="88"/>
      <c r="T48" s="88"/>
      <c r="U48" s="88"/>
      <c r="V48" s="88"/>
      <c r="W48" s="88"/>
      <c r="X48" s="88"/>
      <c r="Y48" s="88"/>
      <c r="Z48" s="88"/>
      <c r="AA48" s="88"/>
      <c r="AB48" s="88"/>
      <c r="AC48" s="88"/>
      <c r="AD48" s="88"/>
      <c r="AE48" s="88"/>
      <c r="AF48" s="88"/>
      <c r="AG48" s="88">
        <v>9.9400039847143749</v>
      </c>
      <c r="AH48" s="88">
        <v>13.518131495574355</v>
      </c>
      <c r="AI48" s="88">
        <v>15.442445046869386</v>
      </c>
      <c r="AJ48" s="88">
        <v>13.516419472841884</v>
      </c>
      <c r="AK48" s="88">
        <v>23.434524610510504</v>
      </c>
      <c r="AL48" s="88">
        <v>15.905230162197473</v>
      </c>
      <c r="AM48" s="88">
        <v>18.743051673485212</v>
      </c>
      <c r="AN48" s="238"/>
      <c r="AO48" s="88"/>
      <c r="AP48" s="69"/>
      <c r="AQ48" s="69"/>
      <c r="AR48" s="69"/>
      <c r="AS48" s="69"/>
      <c r="AT48" s="69"/>
      <c r="AU48" s="69"/>
      <c r="AV48" s="69"/>
      <c r="AW48" s="69"/>
      <c r="AX48" s="69"/>
      <c r="AY48" s="69">
        <f t="shared" si="127"/>
        <v>23.458135480288732</v>
      </c>
      <c r="AZ48" s="69">
        <f>AH48+AI48</f>
        <v>28.960576542443739</v>
      </c>
      <c r="BA48" s="69">
        <f t="shared" si="131"/>
        <v>28.95886451971127</v>
      </c>
      <c r="BB48" s="89"/>
      <c r="BC48" s="10" t="s">
        <v>16</v>
      </c>
      <c r="BD48" s="13"/>
      <c r="BE48" s="13"/>
      <c r="BF48" s="13"/>
      <c r="BG48" s="13"/>
      <c r="BH48" s="13"/>
      <c r="BI48" s="13"/>
      <c r="BJ48" s="13">
        <f t="shared" si="132"/>
        <v>52.417000000000002</v>
      </c>
      <c r="BK48" s="69">
        <f t="shared" si="132"/>
        <v>73.400000000000006</v>
      </c>
      <c r="BL48" s="13"/>
      <c r="BM48" s="212"/>
      <c r="BN48" s="208"/>
      <c r="BO48" s="59"/>
      <c r="BP48" s="444"/>
      <c r="BQ48" s="444"/>
      <c r="BR48" s="444"/>
      <c r="BS48" s="444"/>
      <c r="BT48" s="444"/>
      <c r="BU48" s="444"/>
      <c r="BV48" s="444"/>
      <c r="BW48" s="444"/>
      <c r="BX48" s="444"/>
      <c r="BY48" s="444"/>
      <c r="BZ48" s="444"/>
      <c r="CA48" s="444"/>
      <c r="CB48" s="444"/>
      <c r="CC48" s="444"/>
      <c r="CD48" s="444"/>
      <c r="CE48" s="444"/>
      <c r="CF48" s="444"/>
      <c r="CG48" s="444"/>
      <c r="CH48" s="444"/>
      <c r="CI48" s="444"/>
      <c r="CJ48" s="444"/>
      <c r="CK48" s="444"/>
      <c r="CL48" s="444"/>
      <c r="CM48" s="444"/>
      <c r="CN48" s="444"/>
      <c r="CO48" s="445"/>
      <c r="CP48" s="444"/>
      <c r="CQ48" s="444"/>
      <c r="CR48" s="444"/>
      <c r="CS48" s="444"/>
      <c r="CT48" s="444"/>
      <c r="CU48" s="444"/>
      <c r="CV48" s="444"/>
      <c r="CW48" s="444"/>
      <c r="CX48" s="444"/>
      <c r="CY48" s="444"/>
      <c r="CZ48" s="444"/>
      <c r="DA48" s="444"/>
      <c r="DB48" s="444"/>
    </row>
    <row r="49" spans="2:106" ht="12.75" customHeight="1" x14ac:dyDescent="0.3">
      <c r="B49" s="10" t="s">
        <v>17</v>
      </c>
      <c r="C49" s="80"/>
      <c r="D49" s="80"/>
      <c r="E49" s="80"/>
      <c r="F49" s="80"/>
      <c r="G49" s="80"/>
      <c r="H49" s="88"/>
      <c r="I49" s="401">
        <v>46</v>
      </c>
      <c r="J49" s="478">
        <v>280</v>
      </c>
      <c r="K49" s="401">
        <v>200</v>
      </c>
      <c r="L49" s="249" t="str">
        <f t="shared" si="6"/>
        <v>&gt;±300%</v>
      </c>
      <c r="M49" s="249">
        <f t="shared" si="7"/>
        <v>-0.2857142857142857</v>
      </c>
      <c r="N49" s="88"/>
      <c r="O49" s="88"/>
      <c r="P49" s="88"/>
      <c r="Q49" s="88"/>
      <c r="R49" s="88"/>
      <c r="S49" s="88"/>
      <c r="T49" s="88"/>
      <c r="U49" s="88"/>
      <c r="V49" s="88"/>
      <c r="W49" s="88"/>
      <c r="X49" s="88"/>
      <c r="Y49" s="88"/>
      <c r="Z49" s="88"/>
      <c r="AA49" s="88"/>
      <c r="AB49" s="88"/>
      <c r="AC49" s="88"/>
      <c r="AD49" s="88"/>
      <c r="AE49" s="88"/>
      <c r="AF49" s="88"/>
      <c r="AG49" s="88">
        <v>15</v>
      </c>
      <c r="AH49" s="88">
        <v>42</v>
      </c>
      <c r="AI49" s="88">
        <v>6</v>
      </c>
      <c r="AJ49" s="88">
        <v>-17</v>
      </c>
      <c r="AK49" s="88">
        <v>155</v>
      </c>
      <c r="AL49" s="88">
        <v>79</v>
      </c>
      <c r="AM49" s="88">
        <v>22</v>
      </c>
      <c r="AN49" s="238"/>
      <c r="AO49" s="88"/>
      <c r="AP49" s="69"/>
      <c r="AQ49" s="69"/>
      <c r="AR49" s="69"/>
      <c r="AS49" s="69"/>
      <c r="AT49" s="69"/>
      <c r="AU49" s="69"/>
      <c r="AV49" s="69"/>
      <c r="AW49" s="69"/>
      <c r="AX49" s="69"/>
      <c r="AY49" s="69">
        <f t="shared" si="127"/>
        <v>57</v>
      </c>
      <c r="AZ49" s="69">
        <f>AH49+AI49</f>
        <v>48</v>
      </c>
      <c r="BA49" s="69">
        <f t="shared" si="131"/>
        <v>-11</v>
      </c>
      <c r="BB49" s="89"/>
      <c r="BC49" s="10" t="s">
        <v>17</v>
      </c>
      <c r="BD49" s="13"/>
      <c r="BE49" s="13"/>
      <c r="BF49" s="13"/>
      <c r="BG49" s="13"/>
      <c r="BH49" s="13"/>
      <c r="BI49" s="13"/>
      <c r="BJ49" s="13">
        <f t="shared" si="132"/>
        <v>46</v>
      </c>
      <c r="BK49" s="69">
        <f t="shared" si="132"/>
        <v>280</v>
      </c>
      <c r="BL49" s="13"/>
      <c r="BM49" s="212"/>
      <c r="BN49" s="208"/>
      <c r="BO49" s="59"/>
      <c r="BP49" s="444"/>
      <c r="BQ49" s="444"/>
      <c r="BR49" s="444"/>
      <c r="BS49" s="444"/>
      <c r="BT49" s="444"/>
      <c r="BU49" s="444"/>
      <c r="BV49" s="444"/>
      <c r="BW49" s="444"/>
      <c r="BX49" s="444"/>
      <c r="BY49" s="444"/>
      <c r="BZ49" s="444"/>
      <c r="CA49" s="444"/>
      <c r="CB49" s="444"/>
      <c r="CC49" s="444"/>
      <c r="CD49" s="444"/>
      <c r="CE49" s="444"/>
      <c r="CF49" s="444"/>
      <c r="CG49" s="444"/>
      <c r="CH49" s="444"/>
      <c r="CI49" s="444"/>
      <c r="CJ49" s="444"/>
      <c r="CK49" s="444"/>
      <c r="CL49" s="444"/>
      <c r="CM49" s="444"/>
      <c r="CN49" s="444"/>
      <c r="CO49" s="445"/>
      <c r="CP49" s="444"/>
      <c r="CQ49" s="444"/>
      <c r="CR49" s="444"/>
      <c r="CS49" s="444"/>
      <c r="CT49" s="444"/>
      <c r="CU49" s="444"/>
      <c r="CV49" s="444"/>
      <c r="CW49" s="444"/>
      <c r="CX49" s="444"/>
      <c r="CY49" s="444"/>
      <c r="CZ49" s="444"/>
      <c r="DA49" s="444"/>
      <c r="DB49" s="444"/>
    </row>
    <row r="50" spans="2:106" ht="12.75" customHeight="1" x14ac:dyDescent="0.3">
      <c r="B50" s="253" t="s">
        <v>19</v>
      </c>
      <c r="C50" s="254"/>
      <c r="D50" s="254"/>
      <c r="E50" s="254"/>
      <c r="F50" s="254"/>
      <c r="G50" s="254"/>
      <c r="H50" s="262"/>
      <c r="I50" s="402">
        <v>25.313485467211137</v>
      </c>
      <c r="J50" s="479">
        <v>36.591640643766539</v>
      </c>
      <c r="K50" s="402">
        <v>33.137881335575287</v>
      </c>
      <c r="L50" s="255">
        <f t="shared" si="6"/>
        <v>0.44553940195885433</v>
      </c>
      <c r="M50" s="255">
        <f t="shared" si="7"/>
        <v>-9.4386566096199553E-2</v>
      </c>
      <c r="N50" s="88"/>
      <c r="O50" s="262"/>
      <c r="P50" s="262"/>
      <c r="Q50" s="262"/>
      <c r="R50" s="262"/>
      <c r="S50" s="262"/>
      <c r="T50" s="262"/>
      <c r="U50" s="262"/>
      <c r="V50" s="262"/>
      <c r="W50" s="262"/>
      <c r="X50" s="262"/>
      <c r="Y50" s="262"/>
      <c r="Z50" s="262"/>
      <c r="AA50" s="262"/>
      <c r="AB50" s="262"/>
      <c r="AC50" s="262"/>
      <c r="AD50" s="262"/>
      <c r="AE50" s="262"/>
      <c r="AF50" s="262"/>
      <c r="AG50" s="88">
        <v>6.3283713668027861</v>
      </c>
      <c r="AH50" s="88">
        <v>6.3283713668027861</v>
      </c>
      <c r="AI50" s="88">
        <v>6.3283713668027861</v>
      </c>
      <c r="AJ50" s="88">
        <v>6.3283713668027861</v>
      </c>
      <c r="AK50" s="88">
        <v>8</v>
      </c>
      <c r="AL50" s="88">
        <v>5</v>
      </c>
      <c r="AM50" s="88">
        <v>8</v>
      </c>
      <c r="AN50" s="238"/>
      <c r="AO50" s="262"/>
      <c r="AP50" s="83"/>
      <c r="AQ50" s="83"/>
      <c r="AR50" s="83"/>
      <c r="AS50" s="83"/>
      <c r="AT50" s="83"/>
      <c r="AU50" s="83"/>
      <c r="AV50" s="83"/>
      <c r="AW50" s="83"/>
      <c r="AX50" s="83"/>
      <c r="AY50" s="83">
        <f t="shared" si="127"/>
        <v>12.656742733605572</v>
      </c>
      <c r="AZ50" s="83">
        <f>AH50+AI50</f>
        <v>12.656742733605572</v>
      </c>
      <c r="BA50" s="83">
        <f t="shared" si="131"/>
        <v>12.656742733605572</v>
      </c>
      <c r="BB50" s="89"/>
      <c r="BC50" s="268" t="s">
        <v>19</v>
      </c>
      <c r="BD50" s="54"/>
      <c r="BE50" s="54"/>
      <c r="BF50" s="54"/>
      <c r="BG50" s="54"/>
      <c r="BH50" s="54"/>
      <c r="BI50" s="54"/>
      <c r="BJ50" s="54">
        <f t="shared" ref="BJ50:BK56" si="133">I50</f>
        <v>25.313485467211137</v>
      </c>
      <c r="BK50" s="83">
        <f t="shared" si="133"/>
        <v>36.591640643766539</v>
      </c>
      <c r="BL50" s="54"/>
      <c r="BM50" s="216"/>
      <c r="BN50" s="217"/>
      <c r="BO50" s="59"/>
      <c r="BP50" s="453"/>
      <c r="BQ50" s="453"/>
      <c r="BR50" s="453"/>
      <c r="BS50" s="453"/>
      <c r="BT50" s="453"/>
      <c r="BU50" s="453"/>
      <c r="BV50" s="453"/>
      <c r="BW50" s="453"/>
      <c r="BX50" s="453"/>
      <c r="BY50" s="453"/>
      <c r="BZ50" s="453"/>
      <c r="CA50" s="453"/>
      <c r="CB50" s="453"/>
      <c r="CC50" s="453"/>
      <c r="CD50" s="453"/>
      <c r="CE50" s="453"/>
      <c r="CF50" s="453"/>
      <c r="CG50" s="453"/>
      <c r="CH50" s="453"/>
      <c r="CI50" s="453"/>
      <c r="CJ50" s="453"/>
      <c r="CK50" s="453"/>
      <c r="CL50" s="453"/>
      <c r="CM50" s="453"/>
      <c r="CN50" s="453"/>
      <c r="CO50" s="445"/>
      <c r="CP50" s="453"/>
      <c r="CQ50" s="453"/>
      <c r="CR50" s="453"/>
      <c r="CS50" s="453"/>
      <c r="CT50" s="453"/>
      <c r="CU50" s="453"/>
      <c r="CV50" s="453"/>
      <c r="CW50" s="453"/>
      <c r="CX50" s="453"/>
      <c r="CY50" s="453"/>
      <c r="CZ50" s="453"/>
      <c r="DA50" s="453"/>
      <c r="DB50" s="453"/>
    </row>
    <row r="51" spans="2:106" ht="12.75" customHeight="1" x14ac:dyDescent="0.3">
      <c r="B51" s="256" t="s">
        <v>103</v>
      </c>
      <c r="C51" s="257">
        <v>905</v>
      </c>
      <c r="D51" s="257">
        <v>215</v>
      </c>
      <c r="E51" s="257">
        <v>-240</v>
      </c>
      <c r="F51" s="257">
        <v>-10</v>
      </c>
      <c r="G51" s="257">
        <v>105</v>
      </c>
      <c r="H51" s="257">
        <v>-245</v>
      </c>
      <c r="I51" s="403">
        <f>SUM(I52:I55)</f>
        <v>990.9784144122018</v>
      </c>
      <c r="J51" s="480">
        <f>SUM(J52:J55)</f>
        <v>530</v>
      </c>
      <c r="K51" s="403">
        <f>SUM(K52:K55)</f>
        <v>250</v>
      </c>
      <c r="L51" s="209">
        <f t="shared" si="6"/>
        <v>-0.46517503076555999</v>
      </c>
      <c r="M51" s="412">
        <f t="shared" si="7"/>
        <v>-0.52830188679245282</v>
      </c>
      <c r="N51" s="88"/>
      <c r="O51" s="257">
        <v>-95</v>
      </c>
      <c r="P51" s="257">
        <v>-30</v>
      </c>
      <c r="Q51" s="257">
        <v>-50</v>
      </c>
      <c r="R51" s="257">
        <v>45</v>
      </c>
      <c r="S51" s="257">
        <v>110</v>
      </c>
      <c r="T51" s="257">
        <v>-345</v>
      </c>
      <c r="U51" s="257">
        <v>-25</v>
      </c>
      <c r="V51" s="257">
        <v>-15</v>
      </c>
      <c r="W51" s="257">
        <v>-85</v>
      </c>
      <c r="X51" s="257">
        <v>115</v>
      </c>
      <c r="Y51" s="257">
        <v>60</v>
      </c>
      <c r="Z51" s="257">
        <v>30</v>
      </c>
      <c r="AA51" s="257">
        <v>-40</v>
      </c>
      <c r="AB51" s="257">
        <v>55</v>
      </c>
      <c r="AC51" s="257">
        <v>-15</v>
      </c>
      <c r="AD51" s="257">
        <v>-125</v>
      </c>
      <c r="AE51" s="257">
        <v>5</v>
      </c>
      <c r="AF51" s="257">
        <v>-115</v>
      </c>
      <c r="AG51" s="257">
        <f>SUM(AG52:AG55)</f>
        <v>686.97303968000006</v>
      </c>
      <c r="AH51" s="257">
        <f t="shared" ref="AH51:AL51" si="134">SUM(AH52:AH55)</f>
        <v>49.912419320000048</v>
      </c>
      <c r="AI51" s="257">
        <f t="shared" si="134"/>
        <v>206.80744894799926</v>
      </c>
      <c r="AJ51" s="257">
        <f t="shared" si="134"/>
        <v>47.285506464202307</v>
      </c>
      <c r="AK51" s="257">
        <f t="shared" si="134"/>
        <v>-213.15535744631916</v>
      </c>
      <c r="AL51" s="257">
        <f t="shared" si="134"/>
        <v>122.35122064660918</v>
      </c>
      <c r="AM51" s="257">
        <f t="shared" ref="AM51" si="135">SUM(AM52:AM55)</f>
        <v>543.21940820131852</v>
      </c>
      <c r="AN51" s="238"/>
      <c r="AO51" s="257">
        <v>340</v>
      </c>
      <c r="AP51" s="257">
        <v>-125</v>
      </c>
      <c r="AQ51" s="257">
        <v>-5</v>
      </c>
      <c r="AR51" s="257">
        <v>-235</v>
      </c>
      <c r="AS51" s="257">
        <v>-40</v>
      </c>
      <c r="AT51" s="257">
        <v>30</v>
      </c>
      <c r="AU51" s="257">
        <v>90</v>
      </c>
      <c r="AV51" s="257">
        <v>15</v>
      </c>
      <c r="AW51" s="257">
        <v>-140</v>
      </c>
      <c r="AX51" s="257">
        <v>-110</v>
      </c>
      <c r="AY51" s="257">
        <f t="shared" ref="AY51:BA51" si="136">SUM(AY52:AY55)</f>
        <v>736.8854590000002</v>
      </c>
      <c r="AZ51" s="257">
        <f t="shared" si="136"/>
        <v>254.09295541220166</v>
      </c>
      <c r="BA51" s="257">
        <f t="shared" si="136"/>
        <v>-90.804136799709909</v>
      </c>
      <c r="BB51" s="89"/>
      <c r="BC51" s="270" t="s">
        <v>103</v>
      </c>
      <c r="BD51" s="50">
        <f t="shared" ref="BD51:BI51" si="137">C51</f>
        <v>905</v>
      </c>
      <c r="BE51" s="50">
        <f t="shared" si="137"/>
        <v>215</v>
      </c>
      <c r="BF51" s="50">
        <f t="shared" si="137"/>
        <v>-240</v>
      </c>
      <c r="BG51" s="50">
        <f t="shared" si="137"/>
        <v>-10</v>
      </c>
      <c r="BH51" s="50">
        <f t="shared" si="137"/>
        <v>105</v>
      </c>
      <c r="BI51" s="50">
        <f t="shared" si="137"/>
        <v>-245</v>
      </c>
      <c r="BJ51" s="50">
        <f t="shared" si="133"/>
        <v>990.9784144122018</v>
      </c>
      <c r="BK51" s="80">
        <f>J51</f>
        <v>530</v>
      </c>
      <c r="BL51" s="50">
        <f>K51</f>
        <v>250</v>
      </c>
      <c r="BM51" s="210">
        <f>L51</f>
        <v>-0.46517503076555999</v>
      </c>
      <c r="BN51" s="210">
        <f>M52</f>
        <v>-0.6333333333333333</v>
      </c>
      <c r="BO51" s="59"/>
      <c r="BP51" s="444">
        <f t="shared" ref="BP51:CN51" si="138">O51</f>
        <v>-95</v>
      </c>
      <c r="BQ51" s="444">
        <f t="shared" si="138"/>
        <v>-30</v>
      </c>
      <c r="BR51" s="444">
        <f t="shared" si="138"/>
        <v>-50</v>
      </c>
      <c r="BS51" s="444">
        <f t="shared" si="138"/>
        <v>45</v>
      </c>
      <c r="BT51" s="444">
        <f t="shared" si="138"/>
        <v>110</v>
      </c>
      <c r="BU51" s="444">
        <f t="shared" si="138"/>
        <v>-345</v>
      </c>
      <c r="BV51" s="444">
        <f t="shared" si="138"/>
        <v>-25</v>
      </c>
      <c r="BW51" s="444">
        <f t="shared" si="138"/>
        <v>-15</v>
      </c>
      <c r="BX51" s="444">
        <f t="shared" si="138"/>
        <v>-85</v>
      </c>
      <c r="BY51" s="444">
        <f t="shared" si="138"/>
        <v>115</v>
      </c>
      <c r="BZ51" s="444">
        <f t="shared" si="138"/>
        <v>60</v>
      </c>
      <c r="CA51" s="444">
        <f t="shared" si="138"/>
        <v>30</v>
      </c>
      <c r="CB51" s="444">
        <f t="shared" si="138"/>
        <v>-40</v>
      </c>
      <c r="CC51" s="444">
        <f t="shared" si="138"/>
        <v>55</v>
      </c>
      <c r="CD51" s="444">
        <f t="shared" si="138"/>
        <v>-15</v>
      </c>
      <c r="CE51" s="444">
        <f t="shared" si="138"/>
        <v>-125</v>
      </c>
      <c r="CF51" s="444">
        <f t="shared" si="138"/>
        <v>5</v>
      </c>
      <c r="CG51" s="444">
        <f t="shared" si="138"/>
        <v>-115</v>
      </c>
      <c r="CH51" s="444">
        <f t="shared" si="138"/>
        <v>686.97303968000006</v>
      </c>
      <c r="CI51" s="444">
        <f t="shared" si="138"/>
        <v>49.912419320000048</v>
      </c>
      <c r="CJ51" s="444">
        <f t="shared" si="138"/>
        <v>206.80744894799926</v>
      </c>
      <c r="CK51" s="444">
        <f t="shared" si="138"/>
        <v>47.285506464202307</v>
      </c>
      <c r="CL51" s="444">
        <f t="shared" si="138"/>
        <v>-213.15535744631916</v>
      </c>
      <c r="CM51" s="444">
        <f t="shared" si="138"/>
        <v>122.35122064660918</v>
      </c>
      <c r="CN51" s="444">
        <f t="shared" si="138"/>
        <v>543.21940820131852</v>
      </c>
      <c r="CO51" s="445"/>
      <c r="CP51" s="444">
        <f t="shared" ref="CP51:DA51" si="139">AO51</f>
        <v>340</v>
      </c>
      <c r="CQ51" s="444">
        <f t="shared" si="139"/>
        <v>-125</v>
      </c>
      <c r="CR51" s="444">
        <f t="shared" si="139"/>
        <v>-5</v>
      </c>
      <c r="CS51" s="444">
        <f t="shared" si="139"/>
        <v>-235</v>
      </c>
      <c r="CT51" s="444">
        <f t="shared" si="139"/>
        <v>-40</v>
      </c>
      <c r="CU51" s="444">
        <f t="shared" si="139"/>
        <v>30</v>
      </c>
      <c r="CV51" s="444">
        <f t="shared" si="139"/>
        <v>90</v>
      </c>
      <c r="CW51" s="444">
        <f t="shared" si="139"/>
        <v>15</v>
      </c>
      <c r="CX51" s="444">
        <f t="shared" si="139"/>
        <v>-140</v>
      </c>
      <c r="CY51" s="444">
        <f t="shared" si="139"/>
        <v>-110</v>
      </c>
      <c r="CZ51" s="444">
        <f t="shared" si="139"/>
        <v>736.8854590000002</v>
      </c>
      <c r="DA51" s="444">
        <f t="shared" si="139"/>
        <v>254.09295541220166</v>
      </c>
      <c r="DB51" s="444">
        <f>BA51</f>
        <v>-90.804136799709909</v>
      </c>
    </row>
    <row r="52" spans="2:106" ht="12.75" customHeight="1" x14ac:dyDescent="0.3">
      <c r="B52" s="10" t="s">
        <v>15</v>
      </c>
      <c r="C52" s="80"/>
      <c r="D52" s="80"/>
      <c r="E52" s="80"/>
      <c r="F52" s="80"/>
      <c r="G52" s="80"/>
      <c r="H52" s="88"/>
      <c r="I52" s="401">
        <v>125.23173499999987</v>
      </c>
      <c r="J52" s="478">
        <v>600</v>
      </c>
      <c r="K52" s="401">
        <v>220</v>
      </c>
      <c r="L52" s="249" t="str">
        <f t="shared" si="6"/>
        <v>&gt;±300%</v>
      </c>
      <c r="M52" s="249">
        <f t="shared" si="7"/>
        <v>-0.6333333333333333</v>
      </c>
      <c r="N52" s="88"/>
      <c r="O52" s="88"/>
      <c r="P52" s="88"/>
      <c r="Q52" s="88"/>
      <c r="R52" s="88"/>
      <c r="S52" s="88"/>
      <c r="T52" s="88"/>
      <c r="U52" s="88"/>
      <c r="V52" s="88"/>
      <c r="W52" s="88"/>
      <c r="X52" s="88"/>
      <c r="Y52" s="88"/>
      <c r="Z52" s="88"/>
      <c r="AA52" s="88"/>
      <c r="AB52" s="88"/>
      <c r="AC52" s="88"/>
      <c r="AD52" s="88"/>
      <c r="AE52" s="88"/>
      <c r="AF52" s="88"/>
      <c r="AG52" s="88">
        <v>77.093735999999922</v>
      </c>
      <c r="AH52" s="88">
        <v>-12.929118000000017</v>
      </c>
      <c r="AI52" s="88">
        <v>81.839284000000106</v>
      </c>
      <c r="AJ52" s="88">
        <v>-20.772167000000131</v>
      </c>
      <c r="AK52" s="88">
        <v>-6.7504139999999895</v>
      </c>
      <c r="AL52" s="88">
        <v>171.52357900000004</v>
      </c>
      <c r="AM52" s="88">
        <v>340.42817000000014</v>
      </c>
      <c r="AN52" s="238"/>
      <c r="AO52" s="88"/>
      <c r="AP52" s="88"/>
      <c r="AQ52" s="88"/>
      <c r="AR52" s="88"/>
      <c r="AS52" s="88"/>
      <c r="AT52" s="88"/>
      <c r="AU52" s="88"/>
      <c r="AV52" s="88"/>
      <c r="AW52" s="88"/>
      <c r="AX52" s="88"/>
      <c r="AY52" s="88">
        <f>AG52+AH52</f>
        <v>64.164617999999905</v>
      </c>
      <c r="AZ52" s="88">
        <f>AI52+AJ52</f>
        <v>61.067116999999975</v>
      </c>
      <c r="BA52" s="88">
        <f>AK52+AL52</f>
        <v>164.77316500000006</v>
      </c>
      <c r="BB52" s="89"/>
      <c r="BC52" s="10" t="s">
        <v>15</v>
      </c>
      <c r="BD52" s="13"/>
      <c r="BE52" s="13"/>
      <c r="BF52" s="13"/>
      <c r="BG52" s="13"/>
      <c r="BH52" s="13"/>
      <c r="BI52" s="13"/>
      <c r="BJ52" s="13">
        <f t="shared" si="133"/>
        <v>125.23173499999987</v>
      </c>
      <c r="BK52" s="69">
        <f t="shared" si="133"/>
        <v>600</v>
      </c>
      <c r="BL52" s="13"/>
      <c r="BM52" s="212"/>
      <c r="BN52" s="208"/>
      <c r="BO52" s="59"/>
      <c r="BP52" s="444"/>
      <c r="BQ52" s="444"/>
      <c r="BR52" s="444"/>
      <c r="BS52" s="444"/>
      <c r="BT52" s="444"/>
      <c r="BU52" s="444"/>
      <c r="BV52" s="444"/>
      <c r="BW52" s="444"/>
      <c r="BX52" s="444"/>
      <c r="BY52" s="444"/>
      <c r="BZ52" s="444"/>
      <c r="CA52" s="444"/>
      <c r="CB52" s="444"/>
      <c r="CC52" s="444"/>
      <c r="CD52" s="444"/>
      <c r="CE52" s="444"/>
      <c r="CF52" s="444"/>
      <c r="CG52" s="444"/>
      <c r="CH52" s="444"/>
      <c r="CI52" s="444"/>
      <c r="CJ52" s="444"/>
      <c r="CK52" s="444"/>
      <c r="CL52" s="444"/>
      <c r="CM52" s="444"/>
      <c r="CN52" s="444"/>
      <c r="CO52" s="445"/>
      <c r="CP52" s="444"/>
      <c r="CQ52" s="444"/>
      <c r="CR52" s="444"/>
      <c r="CS52" s="444"/>
      <c r="CT52" s="444"/>
      <c r="CU52" s="444"/>
      <c r="CV52" s="444"/>
      <c r="CW52" s="444"/>
      <c r="CX52" s="444"/>
      <c r="CY52" s="444"/>
      <c r="CZ52" s="444"/>
      <c r="DA52" s="444"/>
      <c r="DB52" s="444"/>
    </row>
    <row r="53" spans="2:106" ht="12.75" customHeight="1" x14ac:dyDescent="0.3">
      <c r="B53" s="10" t="s">
        <v>16</v>
      </c>
      <c r="C53" s="80"/>
      <c r="D53" s="80"/>
      <c r="E53" s="80"/>
      <c r="F53" s="80"/>
      <c r="G53" s="80"/>
      <c r="H53" s="88"/>
      <c r="I53" s="401">
        <v>508.6892391122019</v>
      </c>
      <c r="J53" s="478">
        <v>180</v>
      </c>
      <c r="K53" s="401">
        <v>100</v>
      </c>
      <c r="L53" s="249">
        <f t="shared" si="6"/>
        <v>-0.64614938520392551</v>
      </c>
      <c r="M53" s="249">
        <f t="shared" si="7"/>
        <v>-0.44444444444444442</v>
      </c>
      <c r="N53" s="88"/>
      <c r="O53" s="88"/>
      <c r="P53" s="88"/>
      <c r="Q53" s="88"/>
      <c r="R53" s="88"/>
      <c r="S53" s="88"/>
      <c r="T53" s="88"/>
      <c r="U53" s="88"/>
      <c r="V53" s="88"/>
      <c r="W53" s="88"/>
      <c r="X53" s="88"/>
      <c r="Y53" s="88"/>
      <c r="Z53" s="88"/>
      <c r="AA53" s="88"/>
      <c r="AB53" s="88"/>
      <c r="AC53" s="88"/>
      <c r="AD53" s="88"/>
      <c r="AE53" s="88"/>
      <c r="AF53" s="88"/>
      <c r="AG53" s="88">
        <v>192.42198608000018</v>
      </c>
      <c r="AH53" s="88">
        <v>56.968007119999967</v>
      </c>
      <c r="AI53" s="88">
        <v>205.73655244799937</v>
      </c>
      <c r="AJ53" s="88">
        <v>53.56269346420234</v>
      </c>
      <c r="AK53" s="88">
        <v>-43.583353446319236</v>
      </c>
      <c r="AL53" s="88">
        <v>61.057451646609231</v>
      </c>
      <c r="AM53" s="88">
        <v>127.53388820131845</v>
      </c>
      <c r="AN53" s="238"/>
      <c r="AO53" s="88"/>
      <c r="AP53" s="88"/>
      <c r="AQ53" s="88"/>
      <c r="AR53" s="88"/>
      <c r="AS53" s="88"/>
      <c r="AT53" s="88"/>
      <c r="AU53" s="88"/>
      <c r="AV53" s="88"/>
      <c r="AW53" s="88"/>
      <c r="AX53" s="88"/>
      <c r="AY53" s="88">
        <f t="shared" ref="AY53:AY56" si="140">AG53+AH53</f>
        <v>249.38999320000016</v>
      </c>
      <c r="AZ53" s="88">
        <f t="shared" ref="AZ53:AZ56" si="141">AI53+AJ53</f>
        <v>259.29924591220174</v>
      </c>
      <c r="BA53" s="88">
        <f t="shared" ref="BA53:BA56" si="142">AK53+AL53</f>
        <v>17.474098200289994</v>
      </c>
      <c r="BB53" s="89"/>
      <c r="BC53" s="10" t="s">
        <v>16</v>
      </c>
      <c r="BD53" s="13"/>
      <c r="BE53" s="13"/>
      <c r="BF53" s="13"/>
      <c r="BG53" s="13"/>
      <c r="BH53" s="13"/>
      <c r="BI53" s="13"/>
      <c r="BJ53" s="13">
        <f t="shared" si="133"/>
        <v>508.6892391122019</v>
      </c>
      <c r="BK53" s="69">
        <f t="shared" si="133"/>
        <v>180</v>
      </c>
      <c r="BL53" s="13"/>
      <c r="BM53" s="212"/>
      <c r="BN53" s="208"/>
      <c r="BO53" s="59"/>
      <c r="BP53" s="444"/>
      <c r="BQ53" s="444"/>
      <c r="BR53" s="444"/>
      <c r="BS53" s="444"/>
      <c r="BT53" s="444"/>
      <c r="BU53" s="444"/>
      <c r="BV53" s="444"/>
      <c r="BW53" s="444"/>
      <c r="BX53" s="444"/>
      <c r="BY53" s="444"/>
      <c r="BZ53" s="444"/>
      <c r="CA53" s="444"/>
      <c r="CB53" s="444"/>
      <c r="CC53" s="444"/>
      <c r="CD53" s="444"/>
      <c r="CE53" s="444"/>
      <c r="CF53" s="444"/>
      <c r="CG53" s="444"/>
      <c r="CH53" s="444"/>
      <c r="CI53" s="444"/>
      <c r="CJ53" s="444"/>
      <c r="CK53" s="444"/>
      <c r="CL53" s="444"/>
      <c r="CM53" s="444"/>
      <c r="CN53" s="444"/>
      <c r="CO53" s="445"/>
      <c r="CP53" s="444"/>
      <c r="CQ53" s="444"/>
      <c r="CR53" s="444"/>
      <c r="CS53" s="444"/>
      <c r="CT53" s="444"/>
      <c r="CU53" s="444"/>
      <c r="CV53" s="444"/>
      <c r="CW53" s="444"/>
      <c r="CX53" s="444"/>
      <c r="CY53" s="444"/>
      <c r="CZ53" s="444"/>
      <c r="DA53" s="444"/>
      <c r="DB53" s="444"/>
    </row>
    <row r="54" spans="2:106" ht="12.75" customHeight="1" x14ac:dyDescent="0.3">
      <c r="B54" s="10" t="s">
        <v>17</v>
      </c>
      <c r="C54" s="80"/>
      <c r="D54" s="80"/>
      <c r="E54" s="80"/>
      <c r="F54" s="80"/>
      <c r="G54" s="80"/>
      <c r="H54" s="88"/>
      <c r="I54" s="401">
        <v>-12.70334969999999</v>
      </c>
      <c r="J54" s="478">
        <v>50</v>
      </c>
      <c r="K54" s="401">
        <v>20</v>
      </c>
      <c r="L54" s="249" t="str">
        <f t="shared" si="6"/>
        <v>N/A</v>
      </c>
      <c r="M54" s="249">
        <f t="shared" si="7"/>
        <v>-0.6</v>
      </c>
      <c r="N54" s="88"/>
      <c r="O54" s="88"/>
      <c r="P54" s="88"/>
      <c r="Q54" s="88"/>
      <c r="R54" s="88"/>
      <c r="S54" s="88"/>
      <c r="T54" s="88"/>
      <c r="U54" s="88"/>
      <c r="V54" s="88"/>
      <c r="W54" s="88"/>
      <c r="X54" s="88"/>
      <c r="Y54" s="88"/>
      <c r="Z54" s="88"/>
      <c r="AA54" s="88"/>
      <c r="AB54" s="88"/>
      <c r="AC54" s="88"/>
      <c r="AD54" s="88"/>
      <c r="AE54" s="88"/>
      <c r="AF54" s="88"/>
      <c r="AG54" s="88">
        <v>-0.13331239999999525</v>
      </c>
      <c r="AH54" s="88">
        <v>14.025930200000003</v>
      </c>
      <c r="AI54" s="88">
        <v>-21.308847500000002</v>
      </c>
      <c r="AJ54" s="88">
        <v>-5.2871199999999954</v>
      </c>
      <c r="AK54" s="88">
        <v>-0.13079000000000815</v>
      </c>
      <c r="AL54" s="88">
        <v>17.593630000000005</v>
      </c>
      <c r="AM54" s="88">
        <v>24.391500000000001</v>
      </c>
      <c r="AN54" s="238"/>
      <c r="AO54" s="88"/>
      <c r="AP54" s="88"/>
      <c r="AQ54" s="88"/>
      <c r="AR54" s="88"/>
      <c r="AS54" s="88"/>
      <c r="AT54" s="88"/>
      <c r="AU54" s="88"/>
      <c r="AV54" s="88"/>
      <c r="AW54" s="88"/>
      <c r="AX54" s="88"/>
      <c r="AY54" s="88">
        <f t="shared" si="140"/>
        <v>13.892617800000007</v>
      </c>
      <c r="AZ54" s="88">
        <f t="shared" si="141"/>
        <v>-26.595967499999997</v>
      </c>
      <c r="BA54" s="88">
        <f t="shared" si="142"/>
        <v>17.462839999999996</v>
      </c>
      <c r="BB54" s="89"/>
      <c r="BC54" s="10" t="s">
        <v>17</v>
      </c>
      <c r="BD54" s="13"/>
      <c r="BE54" s="13"/>
      <c r="BF54" s="13"/>
      <c r="BG54" s="13"/>
      <c r="BH54" s="13"/>
      <c r="BI54" s="13"/>
      <c r="BJ54" s="13">
        <f t="shared" si="133"/>
        <v>-12.70334969999999</v>
      </c>
      <c r="BK54" s="69">
        <f t="shared" si="133"/>
        <v>50</v>
      </c>
      <c r="BL54" s="13"/>
      <c r="BM54" s="212"/>
      <c r="BN54" s="208"/>
      <c r="BO54" s="59"/>
      <c r="BP54" s="444"/>
      <c r="BQ54" s="444"/>
      <c r="BR54" s="444"/>
      <c r="BS54" s="444"/>
      <c r="BT54" s="444"/>
      <c r="BU54" s="444"/>
      <c r="BV54" s="444"/>
      <c r="BW54" s="444"/>
      <c r="BX54" s="444"/>
      <c r="BY54" s="444"/>
      <c r="BZ54" s="444"/>
      <c r="CA54" s="444"/>
      <c r="CB54" s="444"/>
      <c r="CC54" s="444"/>
      <c r="CD54" s="444"/>
      <c r="CE54" s="444"/>
      <c r="CF54" s="444"/>
      <c r="CG54" s="444"/>
      <c r="CH54" s="444"/>
      <c r="CI54" s="444"/>
      <c r="CJ54" s="444"/>
      <c r="CK54" s="444"/>
      <c r="CL54" s="444"/>
      <c r="CM54" s="444"/>
      <c r="CN54" s="444"/>
      <c r="CO54" s="445"/>
      <c r="CP54" s="444"/>
      <c r="CQ54" s="444"/>
      <c r="CR54" s="444"/>
      <c r="CS54" s="444"/>
      <c r="CT54" s="444"/>
      <c r="CU54" s="444"/>
      <c r="CV54" s="444"/>
      <c r="CW54" s="444"/>
      <c r="CX54" s="444"/>
      <c r="CY54" s="444"/>
      <c r="CZ54" s="444"/>
      <c r="DA54" s="444"/>
      <c r="DB54" s="444"/>
    </row>
    <row r="55" spans="2:106" ht="12.75" customHeight="1" x14ac:dyDescent="0.3">
      <c r="B55" s="259" t="s">
        <v>19</v>
      </c>
      <c r="C55" s="260"/>
      <c r="D55" s="260"/>
      <c r="E55" s="260"/>
      <c r="F55" s="260"/>
      <c r="G55" s="260"/>
      <c r="H55" s="263"/>
      <c r="I55" s="404">
        <v>369.76079000000004</v>
      </c>
      <c r="J55" s="481">
        <v>-300</v>
      </c>
      <c r="K55" s="404">
        <v>-90</v>
      </c>
      <c r="L55" s="261" t="str">
        <f t="shared" si="6"/>
        <v>N/A</v>
      </c>
      <c r="M55" s="261" t="str">
        <f t="shared" si="7"/>
        <v>N/A</v>
      </c>
      <c r="N55" s="88"/>
      <c r="O55" s="263"/>
      <c r="P55" s="263"/>
      <c r="Q55" s="263"/>
      <c r="R55" s="263"/>
      <c r="S55" s="263"/>
      <c r="T55" s="263"/>
      <c r="U55" s="263"/>
      <c r="V55" s="263"/>
      <c r="W55" s="263"/>
      <c r="X55" s="263"/>
      <c r="Y55" s="263"/>
      <c r="Z55" s="263"/>
      <c r="AA55" s="263"/>
      <c r="AB55" s="263"/>
      <c r="AC55" s="263"/>
      <c r="AD55" s="263"/>
      <c r="AE55" s="263"/>
      <c r="AF55" s="263"/>
      <c r="AG55" s="263">
        <v>417.59063000000003</v>
      </c>
      <c r="AH55" s="263">
        <v>-8.1523999999999077</v>
      </c>
      <c r="AI55" s="263">
        <v>-59.459540000000182</v>
      </c>
      <c r="AJ55" s="263">
        <v>19.782100000000092</v>
      </c>
      <c r="AK55" s="263">
        <v>-162.69079999999991</v>
      </c>
      <c r="AL55" s="263">
        <v>-127.82344000000008</v>
      </c>
      <c r="AM55" s="263">
        <v>50.865849999999881</v>
      </c>
      <c r="AN55" s="238"/>
      <c r="AO55" s="263"/>
      <c r="AP55" s="263"/>
      <c r="AQ55" s="263"/>
      <c r="AR55" s="263"/>
      <c r="AS55" s="263"/>
      <c r="AT55" s="263"/>
      <c r="AU55" s="263"/>
      <c r="AV55" s="263"/>
      <c r="AW55" s="263"/>
      <c r="AX55" s="263"/>
      <c r="AY55" s="303">
        <f t="shared" si="140"/>
        <v>409.43823000000015</v>
      </c>
      <c r="AZ55" s="303">
        <f t="shared" si="141"/>
        <v>-39.67744000000009</v>
      </c>
      <c r="BA55" s="303">
        <f t="shared" si="142"/>
        <v>-290.51423999999997</v>
      </c>
      <c r="BB55" s="89"/>
      <c r="BC55" s="271" t="s">
        <v>19</v>
      </c>
      <c r="BD55" s="54"/>
      <c r="BE55" s="54"/>
      <c r="BF55" s="54"/>
      <c r="BG55" s="54"/>
      <c r="BH55" s="54"/>
      <c r="BI55" s="54"/>
      <c r="BJ55" s="54">
        <f t="shared" si="133"/>
        <v>369.76079000000004</v>
      </c>
      <c r="BK55" s="83">
        <f t="shared" si="133"/>
        <v>-300</v>
      </c>
      <c r="BL55" s="54"/>
      <c r="BM55" s="216"/>
      <c r="BN55" s="217"/>
      <c r="BO55" s="59"/>
      <c r="BP55" s="454"/>
      <c r="BQ55" s="454"/>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45"/>
      <c r="CP55" s="454"/>
      <c r="CQ55" s="454"/>
      <c r="CR55" s="454"/>
      <c r="CS55" s="454"/>
      <c r="CT55" s="454"/>
      <c r="CU55" s="454"/>
      <c r="CV55" s="454"/>
      <c r="CW55" s="454"/>
      <c r="CX55" s="454"/>
      <c r="CY55" s="454"/>
      <c r="CZ55" s="454"/>
      <c r="DA55" s="454"/>
      <c r="DB55" s="454"/>
    </row>
    <row r="56" spans="2:106" ht="12.75" customHeight="1" x14ac:dyDescent="0.3">
      <c r="B56" s="275" t="s">
        <v>37</v>
      </c>
      <c r="C56" s="80">
        <v>35</v>
      </c>
      <c r="D56" s="80">
        <v>-115</v>
      </c>
      <c r="E56" s="80">
        <v>20</v>
      </c>
      <c r="F56" s="80">
        <v>85</v>
      </c>
      <c r="G56" s="80">
        <v>-45</v>
      </c>
      <c r="H56" s="80">
        <v>-20</v>
      </c>
      <c r="I56" s="405">
        <v>-20.21446626585432</v>
      </c>
      <c r="J56" s="482">
        <v>500</v>
      </c>
      <c r="K56" s="405">
        <v>10</v>
      </c>
      <c r="L56" s="209" t="str">
        <f t="shared" si="6"/>
        <v>N/A</v>
      </c>
      <c r="M56" s="209">
        <f t="shared" si="7"/>
        <v>-0.98</v>
      </c>
      <c r="N56" s="88"/>
      <c r="O56" s="80">
        <v>-95</v>
      </c>
      <c r="P56" s="80">
        <v>-10</v>
      </c>
      <c r="Q56" s="80">
        <v>-5</v>
      </c>
      <c r="R56" s="80">
        <v>-5</v>
      </c>
      <c r="S56" s="80">
        <v>-5</v>
      </c>
      <c r="T56" s="80">
        <v>30</v>
      </c>
      <c r="U56" s="80">
        <v>40</v>
      </c>
      <c r="V56" s="80">
        <v>-5</v>
      </c>
      <c r="W56" s="80">
        <v>55</v>
      </c>
      <c r="X56" s="80">
        <v>-5</v>
      </c>
      <c r="Y56" s="80">
        <v>-10</v>
      </c>
      <c r="Z56" s="80">
        <v>0</v>
      </c>
      <c r="AA56" s="80">
        <v>-15</v>
      </c>
      <c r="AB56" s="80">
        <v>-20</v>
      </c>
      <c r="AC56" s="80">
        <v>-10</v>
      </c>
      <c r="AD56" s="80">
        <v>0</v>
      </c>
      <c r="AE56" s="80">
        <v>-10</v>
      </c>
      <c r="AF56" s="80">
        <v>0</v>
      </c>
      <c r="AG56" s="80">
        <v>-3.7135677817608959</v>
      </c>
      <c r="AH56" s="80">
        <v>-12.869987589821081</v>
      </c>
      <c r="AI56" s="80">
        <v>-9.6579941485684895</v>
      </c>
      <c r="AJ56" s="80">
        <v>6.0270832542961434</v>
      </c>
      <c r="AK56" s="80">
        <v>-20.442004790457666</v>
      </c>
      <c r="AL56" s="80">
        <v>138.14511871654315</v>
      </c>
      <c r="AM56" s="80">
        <v>341.55213041940618</v>
      </c>
      <c r="AN56" s="238"/>
      <c r="AO56" s="80">
        <v>-10</v>
      </c>
      <c r="AP56" s="80">
        <v>-105</v>
      </c>
      <c r="AQ56" s="80">
        <v>-10</v>
      </c>
      <c r="AR56" s="80">
        <v>25</v>
      </c>
      <c r="AS56" s="80">
        <v>35</v>
      </c>
      <c r="AT56" s="80">
        <v>50</v>
      </c>
      <c r="AU56" s="80">
        <v>-10</v>
      </c>
      <c r="AV56" s="80">
        <v>-35</v>
      </c>
      <c r="AW56" s="80">
        <v>-10</v>
      </c>
      <c r="AX56" s="80">
        <v>-10</v>
      </c>
      <c r="AY56" s="80">
        <f t="shared" si="140"/>
        <v>-16.583555371581976</v>
      </c>
      <c r="AZ56" s="80">
        <f t="shared" si="141"/>
        <v>-3.630910894272346</v>
      </c>
      <c r="BA56" s="80">
        <f t="shared" si="142"/>
        <v>117.70311392608548</v>
      </c>
      <c r="BB56" s="89"/>
      <c r="BC56" s="275" t="s">
        <v>37</v>
      </c>
      <c r="BD56" s="36">
        <f t="shared" ref="BD56:BI56" si="143">C56</f>
        <v>35</v>
      </c>
      <c r="BE56" s="36">
        <f t="shared" si="143"/>
        <v>-115</v>
      </c>
      <c r="BF56" s="36">
        <f t="shared" si="143"/>
        <v>20</v>
      </c>
      <c r="BG56" s="36">
        <f t="shared" si="143"/>
        <v>85</v>
      </c>
      <c r="BH56" s="36">
        <f t="shared" si="143"/>
        <v>-45</v>
      </c>
      <c r="BI56" s="36">
        <f t="shared" si="143"/>
        <v>-20</v>
      </c>
      <c r="BJ56" s="36">
        <f t="shared" si="133"/>
        <v>-20.21446626585432</v>
      </c>
      <c r="BK56" s="76">
        <f>J56</f>
        <v>500</v>
      </c>
      <c r="BL56" s="36">
        <f>K56</f>
        <v>10</v>
      </c>
      <c r="BM56" s="210" t="str">
        <f t="shared" ref="BM56" si="144">L56</f>
        <v>N/A</v>
      </c>
      <c r="BN56" s="210">
        <f>M57</f>
        <v>0</v>
      </c>
      <c r="BO56" s="295"/>
      <c r="BP56" s="444">
        <f t="shared" ref="BP56:CN56" si="145">O56</f>
        <v>-95</v>
      </c>
      <c r="BQ56" s="444">
        <f t="shared" si="145"/>
        <v>-10</v>
      </c>
      <c r="BR56" s="444">
        <f t="shared" si="145"/>
        <v>-5</v>
      </c>
      <c r="BS56" s="444">
        <f t="shared" si="145"/>
        <v>-5</v>
      </c>
      <c r="BT56" s="444">
        <f t="shared" si="145"/>
        <v>-5</v>
      </c>
      <c r="BU56" s="444">
        <f t="shared" si="145"/>
        <v>30</v>
      </c>
      <c r="BV56" s="444">
        <f t="shared" si="145"/>
        <v>40</v>
      </c>
      <c r="BW56" s="444">
        <f t="shared" si="145"/>
        <v>-5</v>
      </c>
      <c r="BX56" s="444">
        <f t="shared" si="145"/>
        <v>55</v>
      </c>
      <c r="BY56" s="444">
        <f t="shared" si="145"/>
        <v>-5</v>
      </c>
      <c r="BZ56" s="444">
        <f t="shared" si="145"/>
        <v>-10</v>
      </c>
      <c r="CA56" s="444">
        <f t="shared" si="145"/>
        <v>0</v>
      </c>
      <c r="CB56" s="444">
        <f t="shared" si="145"/>
        <v>-15</v>
      </c>
      <c r="CC56" s="444">
        <f t="shared" si="145"/>
        <v>-20</v>
      </c>
      <c r="CD56" s="444">
        <f t="shared" si="145"/>
        <v>-10</v>
      </c>
      <c r="CE56" s="444">
        <f t="shared" si="145"/>
        <v>0</v>
      </c>
      <c r="CF56" s="444">
        <f t="shared" si="145"/>
        <v>-10</v>
      </c>
      <c r="CG56" s="444">
        <f t="shared" si="145"/>
        <v>0</v>
      </c>
      <c r="CH56" s="444">
        <f t="shared" si="145"/>
        <v>-3.7135677817608959</v>
      </c>
      <c r="CI56" s="444">
        <f t="shared" si="145"/>
        <v>-12.869987589821081</v>
      </c>
      <c r="CJ56" s="444">
        <f t="shared" si="145"/>
        <v>-9.6579941485684895</v>
      </c>
      <c r="CK56" s="444">
        <f t="shared" si="145"/>
        <v>6.0270832542961434</v>
      </c>
      <c r="CL56" s="444">
        <f t="shared" si="145"/>
        <v>-20.442004790457666</v>
      </c>
      <c r="CM56" s="444">
        <f t="shared" si="145"/>
        <v>138.14511871654315</v>
      </c>
      <c r="CN56" s="444">
        <f t="shared" si="145"/>
        <v>341.55213041940618</v>
      </c>
      <c r="CO56" s="450"/>
      <c r="CP56" s="444">
        <f>AO56</f>
        <v>-10</v>
      </c>
      <c r="CQ56" s="444">
        <f t="shared" ref="CQ56:DB56" si="146">AP56</f>
        <v>-105</v>
      </c>
      <c r="CR56" s="444">
        <f t="shared" si="146"/>
        <v>-10</v>
      </c>
      <c r="CS56" s="444">
        <f t="shared" si="146"/>
        <v>25</v>
      </c>
      <c r="CT56" s="444">
        <f t="shared" si="146"/>
        <v>35</v>
      </c>
      <c r="CU56" s="444">
        <f t="shared" si="146"/>
        <v>50</v>
      </c>
      <c r="CV56" s="444">
        <f t="shared" si="146"/>
        <v>-10</v>
      </c>
      <c r="CW56" s="444">
        <f t="shared" si="146"/>
        <v>-35</v>
      </c>
      <c r="CX56" s="444">
        <f t="shared" si="146"/>
        <v>-10</v>
      </c>
      <c r="CY56" s="444">
        <f t="shared" si="146"/>
        <v>-10</v>
      </c>
      <c r="CZ56" s="444">
        <f t="shared" si="146"/>
        <v>-16.583555371581976</v>
      </c>
      <c r="DA56" s="444">
        <f t="shared" si="146"/>
        <v>-3.630910894272346</v>
      </c>
      <c r="DB56" s="444">
        <f t="shared" si="146"/>
        <v>117.70311392608548</v>
      </c>
    </row>
    <row r="57" spans="2:106" ht="12.75" customHeight="1" x14ac:dyDescent="0.3">
      <c r="B57" s="10"/>
      <c r="C57" s="27"/>
      <c r="D57" s="27"/>
      <c r="E57" s="27"/>
      <c r="F57" s="27"/>
      <c r="G57" s="27"/>
      <c r="H57" s="27"/>
      <c r="I57" s="406"/>
      <c r="J57" s="483"/>
      <c r="K57" s="406"/>
      <c r="L57" s="221"/>
      <c r="M57" s="221"/>
      <c r="N57" s="88"/>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38"/>
      <c r="AO57" s="27"/>
      <c r="AP57" s="27"/>
      <c r="AQ57" s="27"/>
      <c r="AR57" s="27"/>
      <c r="AS57" s="27"/>
      <c r="AT57" s="27"/>
      <c r="AU57" s="27"/>
      <c r="AV57" s="27"/>
      <c r="AW57" s="27"/>
      <c r="AX57" s="27"/>
      <c r="AY57" s="27"/>
      <c r="AZ57" s="27"/>
      <c r="BA57" s="27"/>
      <c r="BB57" s="89"/>
      <c r="BP57" s="443"/>
      <c r="BQ57" s="443"/>
      <c r="BR57" s="443"/>
      <c r="BS57" s="443"/>
      <c r="BT57" s="443"/>
      <c r="BU57" s="443"/>
      <c r="BV57" s="443"/>
      <c r="BW57" s="443"/>
      <c r="BX57" s="443"/>
      <c r="BY57" s="443"/>
      <c r="BZ57" s="443"/>
      <c r="CA57" s="443"/>
      <c r="CB57" s="443"/>
      <c r="CC57" s="443"/>
      <c r="CD57" s="443"/>
      <c r="CE57" s="443"/>
      <c r="CF57" s="443"/>
      <c r="CG57" s="443"/>
      <c r="CH57" s="443"/>
      <c r="CI57" s="444"/>
      <c r="CJ57" s="444"/>
      <c r="CK57" s="444"/>
      <c r="CL57" s="444"/>
      <c r="CM57" s="444"/>
      <c r="CN57" s="444"/>
      <c r="CO57" s="443"/>
      <c r="CP57" s="443"/>
      <c r="CQ57" s="443"/>
      <c r="CR57" s="443"/>
      <c r="CS57" s="443"/>
      <c r="CT57" s="443"/>
      <c r="CU57" s="443"/>
      <c r="CV57" s="443"/>
      <c r="CW57" s="443"/>
      <c r="CX57" s="443"/>
      <c r="CY57" s="443"/>
      <c r="CZ57" s="443"/>
      <c r="DA57" s="443"/>
      <c r="DB57" s="443"/>
    </row>
    <row r="58" spans="2:106" ht="12.75" customHeight="1" x14ac:dyDescent="0.3">
      <c r="B58" s="56" t="s">
        <v>3</v>
      </c>
      <c r="C58" s="57">
        <v>935</v>
      </c>
      <c r="D58" s="57">
        <v>150</v>
      </c>
      <c r="E58" s="57">
        <v>305</v>
      </c>
      <c r="F58" s="57">
        <v>535</v>
      </c>
      <c r="G58" s="57">
        <v>275</v>
      </c>
      <c r="H58" s="57">
        <v>15</v>
      </c>
      <c r="I58" s="407">
        <f>I46+I51+I56</f>
        <v>1253.3257669468919</v>
      </c>
      <c r="J58" s="484">
        <f t="shared" ref="J58:K58" si="147">J46+J51+J56</f>
        <v>1659.2916406437666</v>
      </c>
      <c r="K58" s="407">
        <f t="shared" si="147"/>
        <v>745.13788133557523</v>
      </c>
      <c r="L58" s="277">
        <f t="shared" si="6"/>
        <v>0.32391089723289546</v>
      </c>
      <c r="M58" s="279">
        <f t="shared" si="7"/>
        <v>-0.55093013001229907</v>
      </c>
      <c r="N58" s="88"/>
      <c r="O58" s="57">
        <v>-175</v>
      </c>
      <c r="P58" s="57">
        <v>0</v>
      </c>
      <c r="Q58" s="57">
        <v>-10</v>
      </c>
      <c r="R58" s="57">
        <v>115</v>
      </c>
      <c r="S58" s="57">
        <v>285</v>
      </c>
      <c r="T58" s="57">
        <v>-95</v>
      </c>
      <c r="U58" s="57">
        <v>165</v>
      </c>
      <c r="V58" s="57">
        <v>95</v>
      </c>
      <c r="W58" s="57">
        <v>50</v>
      </c>
      <c r="X58" s="57">
        <v>225</v>
      </c>
      <c r="Y58" s="57">
        <v>80</v>
      </c>
      <c r="Z58" s="57">
        <v>105</v>
      </c>
      <c r="AA58" s="57">
        <v>-10</v>
      </c>
      <c r="AB58" s="57">
        <v>100</v>
      </c>
      <c r="AC58" s="57">
        <v>60</v>
      </c>
      <c r="AD58" s="57">
        <v>-55</v>
      </c>
      <c r="AE58" s="57">
        <v>65</v>
      </c>
      <c r="AF58" s="57">
        <v>-65</v>
      </c>
      <c r="AG58" s="57">
        <f>AG46+AG51+AG56</f>
        <v>794.2445218880124</v>
      </c>
      <c r="AH58" s="57">
        <f t="shared" ref="AH58" si="148">AH46+AH51+AH56</f>
        <v>126.32213189883893</v>
      </c>
      <c r="AI58" s="57">
        <f>AI46+AI51+AI56</f>
        <v>250.89736904452838</v>
      </c>
      <c r="AJ58" s="57">
        <f t="shared" ref="AJ58" si="149">AJ46+AJ51+AJ56</f>
        <v>81.861744115512124</v>
      </c>
      <c r="AK58" s="57">
        <f>AK46+AK51+AK56</f>
        <v>72.878057577637918</v>
      </c>
      <c r="AL58" s="57">
        <f>AL46+AL51+AL56</f>
        <v>380.64029416965764</v>
      </c>
      <c r="AM58" s="57">
        <f>AM46+AM51+AM56</f>
        <v>980.68535301962584</v>
      </c>
      <c r="AN58" s="236"/>
      <c r="AO58" s="57">
        <f>D58-AP58</f>
        <v>325</v>
      </c>
      <c r="AP58" s="57">
        <f>SUM(O58:P58)</f>
        <v>-175</v>
      </c>
      <c r="AQ58" s="57">
        <f>SUM(Q58:R58)</f>
        <v>105</v>
      </c>
      <c r="AR58" s="57">
        <f>SUM(S58:T58)</f>
        <v>190</v>
      </c>
      <c r="AS58" s="57">
        <f>SUM(U58:V58)</f>
        <v>260</v>
      </c>
      <c r="AT58" s="57">
        <f>SUM(W58:X58)</f>
        <v>275</v>
      </c>
      <c r="AU58" s="57">
        <f>SUM(Y58:Z58)</f>
        <v>185</v>
      </c>
      <c r="AV58" s="57">
        <f>SUM(AA58:AB58)</f>
        <v>90</v>
      </c>
      <c r="AW58" s="57">
        <f>SUM(AC58:AD58)</f>
        <v>5</v>
      </c>
      <c r="AX58" s="57">
        <f>SUM(AE58:AF58)</f>
        <v>0</v>
      </c>
      <c r="AY58" s="57">
        <f t="shared" ref="AY58" si="150">AG58+AH58</f>
        <v>920.56665378685136</v>
      </c>
      <c r="AZ58" s="57">
        <f t="shared" ref="AZ58" si="151">AI58+AJ58</f>
        <v>332.7591131600405</v>
      </c>
      <c r="BA58" s="57">
        <f t="shared" ref="BA58" si="152">AK58+AL58</f>
        <v>453.51835174729558</v>
      </c>
      <c r="BB58" s="89"/>
      <c r="BC58" s="56" t="s">
        <v>3</v>
      </c>
      <c r="BD58" s="57">
        <f t="shared" ref="BD58:BL59" si="153">C58</f>
        <v>935</v>
      </c>
      <c r="BE58" s="57">
        <f t="shared" si="153"/>
        <v>150</v>
      </c>
      <c r="BF58" s="57">
        <f t="shared" si="153"/>
        <v>305</v>
      </c>
      <c r="BG58" s="57">
        <f t="shared" si="153"/>
        <v>535</v>
      </c>
      <c r="BH58" s="57">
        <f t="shared" si="153"/>
        <v>275</v>
      </c>
      <c r="BI58" s="57">
        <f t="shared" si="153"/>
        <v>15</v>
      </c>
      <c r="BJ58" s="57">
        <f t="shared" si="153"/>
        <v>1253.3257669468919</v>
      </c>
      <c r="BK58" s="86">
        <f t="shared" si="153"/>
        <v>1659.2916406437666</v>
      </c>
      <c r="BL58" s="57">
        <f t="shared" si="153"/>
        <v>745.13788133557523</v>
      </c>
      <c r="BM58" s="283">
        <f>L58</f>
        <v>0.32391089723289546</v>
      </c>
      <c r="BN58" s="283">
        <f>M59</f>
        <v>1.8832275995679382E-2</v>
      </c>
      <c r="BP58" s="455">
        <f t="shared" ref="BP58:BY59" si="154">O58</f>
        <v>-175</v>
      </c>
      <c r="BQ58" s="455">
        <f t="shared" si="154"/>
        <v>0</v>
      </c>
      <c r="BR58" s="455">
        <f t="shared" si="154"/>
        <v>-10</v>
      </c>
      <c r="BS58" s="455">
        <f t="shared" si="154"/>
        <v>115</v>
      </c>
      <c r="BT58" s="455">
        <f t="shared" si="154"/>
        <v>285</v>
      </c>
      <c r="BU58" s="455">
        <f t="shared" si="154"/>
        <v>-95</v>
      </c>
      <c r="BV58" s="455">
        <f t="shared" si="154"/>
        <v>165</v>
      </c>
      <c r="BW58" s="455">
        <f t="shared" si="154"/>
        <v>95</v>
      </c>
      <c r="BX58" s="455">
        <f t="shared" si="154"/>
        <v>50</v>
      </c>
      <c r="BY58" s="455">
        <f t="shared" si="154"/>
        <v>225</v>
      </c>
      <c r="BZ58" s="455">
        <f t="shared" ref="BZ58:CI59" si="155">Y58</f>
        <v>80</v>
      </c>
      <c r="CA58" s="455">
        <f t="shared" si="155"/>
        <v>105</v>
      </c>
      <c r="CB58" s="455">
        <f t="shared" si="155"/>
        <v>-10</v>
      </c>
      <c r="CC58" s="455">
        <f t="shared" si="155"/>
        <v>100</v>
      </c>
      <c r="CD58" s="455">
        <f t="shared" si="155"/>
        <v>60</v>
      </c>
      <c r="CE58" s="455">
        <f t="shared" si="155"/>
        <v>-55</v>
      </c>
      <c r="CF58" s="455">
        <f t="shared" si="155"/>
        <v>65</v>
      </c>
      <c r="CG58" s="455">
        <f t="shared" si="155"/>
        <v>-65</v>
      </c>
      <c r="CH58" s="455">
        <f t="shared" si="155"/>
        <v>794.2445218880124</v>
      </c>
      <c r="CI58" s="455">
        <f t="shared" si="155"/>
        <v>126.32213189883893</v>
      </c>
      <c r="CJ58" s="455">
        <f t="shared" ref="CJ58:CN59" si="156">AI58</f>
        <v>250.89736904452838</v>
      </c>
      <c r="CK58" s="455">
        <f t="shared" si="156"/>
        <v>81.861744115512124</v>
      </c>
      <c r="CL58" s="455">
        <f t="shared" si="156"/>
        <v>72.878057577637918</v>
      </c>
      <c r="CM58" s="455">
        <f t="shared" si="156"/>
        <v>380.64029416965764</v>
      </c>
      <c r="CN58" s="455">
        <f t="shared" si="156"/>
        <v>980.68535301962584</v>
      </c>
      <c r="CO58" s="443"/>
      <c r="CP58" s="455">
        <f>AO58</f>
        <v>325</v>
      </c>
      <c r="CQ58" s="455">
        <f t="shared" ref="CQ58:DB58" si="157">AP58</f>
        <v>-175</v>
      </c>
      <c r="CR58" s="455">
        <f t="shared" si="157"/>
        <v>105</v>
      </c>
      <c r="CS58" s="455">
        <f t="shared" si="157"/>
        <v>190</v>
      </c>
      <c r="CT58" s="455">
        <f t="shared" si="157"/>
        <v>260</v>
      </c>
      <c r="CU58" s="455">
        <f t="shared" si="157"/>
        <v>275</v>
      </c>
      <c r="CV58" s="455">
        <f t="shared" si="157"/>
        <v>185</v>
      </c>
      <c r="CW58" s="455">
        <f t="shared" si="157"/>
        <v>90</v>
      </c>
      <c r="CX58" s="455">
        <f t="shared" si="157"/>
        <v>5</v>
      </c>
      <c r="CY58" s="455">
        <f t="shared" si="157"/>
        <v>0</v>
      </c>
      <c r="CZ58" s="455">
        <f t="shared" si="157"/>
        <v>920.56665378685136</v>
      </c>
      <c r="DA58" s="455">
        <f t="shared" si="157"/>
        <v>332.7591131600405</v>
      </c>
      <c r="DB58" s="455">
        <f t="shared" si="157"/>
        <v>453.51835174729558</v>
      </c>
    </row>
    <row r="59" spans="2:106" s="48" customFormat="1" ht="12.75" customHeight="1" x14ac:dyDescent="0.3">
      <c r="B59" s="41" t="s">
        <v>26</v>
      </c>
      <c r="C59" s="46">
        <v>8505</v>
      </c>
      <c r="D59" s="46">
        <v>7970</v>
      </c>
      <c r="E59" s="46">
        <v>8200</v>
      </c>
      <c r="F59" s="46">
        <v>8275</v>
      </c>
      <c r="G59" s="46">
        <v>7745</v>
      </c>
      <c r="H59" s="46">
        <v>7280</v>
      </c>
      <c r="I59" s="462">
        <f>SUM(I6,I13,I20,I26,I32,I38,I44,I58,I45)</f>
        <v>8349.9861722144215</v>
      </c>
      <c r="J59" s="485">
        <f>SUM(J6,J13,J20,J26,J32,J38,J44,J58,J45)</f>
        <v>7939.6627796210878</v>
      </c>
      <c r="K59" s="408">
        <f>SUM(K6,K13,K20,K26,K32,K38,K44,K58,K45)</f>
        <v>8089.1847003995344</v>
      </c>
      <c r="L59" s="278">
        <f t="shared" si="6"/>
        <v>-4.9140607437019979E-2</v>
      </c>
      <c r="M59" s="222">
        <f t="shared" si="7"/>
        <v>1.8832275995679382E-2</v>
      </c>
      <c r="N59" s="88"/>
      <c r="O59" s="46">
        <v>1710</v>
      </c>
      <c r="P59" s="46">
        <v>1915</v>
      </c>
      <c r="Q59" s="46">
        <v>1990</v>
      </c>
      <c r="R59" s="46">
        <v>2060</v>
      </c>
      <c r="S59" s="46">
        <v>2290</v>
      </c>
      <c r="T59" s="46">
        <v>1865</v>
      </c>
      <c r="U59" s="46">
        <v>2075</v>
      </c>
      <c r="V59" s="46">
        <v>2080</v>
      </c>
      <c r="W59" s="46">
        <v>1955</v>
      </c>
      <c r="X59" s="46">
        <v>2210</v>
      </c>
      <c r="Y59" s="46">
        <v>1985</v>
      </c>
      <c r="Z59" s="46">
        <v>1950</v>
      </c>
      <c r="AA59" s="46">
        <v>1780</v>
      </c>
      <c r="AB59" s="46">
        <v>2060</v>
      </c>
      <c r="AC59" s="46">
        <v>1915</v>
      </c>
      <c r="AD59" s="46">
        <v>1805</v>
      </c>
      <c r="AE59" s="46">
        <v>1805</v>
      </c>
      <c r="AF59" s="46">
        <v>1760</v>
      </c>
      <c r="AG59" s="145">
        <f>SUM(AG6,AG13,AG20,AG26,AG32,AG38,AG44,AG58,AG45)</f>
        <v>2652.2157767283506</v>
      </c>
      <c r="AH59" s="145">
        <f t="shared" ref="AH59:AL59" si="158">SUM(AH6,AH13,AH20,AH26,AH32,AH38,AH44,AH58,AH45)</f>
        <v>1974.99214288441</v>
      </c>
      <c r="AI59" s="145">
        <f t="shared" si="158"/>
        <v>2006.0799395272024</v>
      </c>
      <c r="AJ59" s="145">
        <f t="shared" si="158"/>
        <v>1716.3999149453614</v>
      </c>
      <c r="AK59" s="145">
        <f t="shared" si="158"/>
        <v>1646.9920326399842</v>
      </c>
      <c r="AL59" s="145">
        <f t="shared" si="158"/>
        <v>1515.1974728876519</v>
      </c>
      <c r="AM59" s="46">
        <f>SUM(AM6,AM13,AM20,AM26,AM32,AM38,AM44,AM58,AM45)</f>
        <v>2648.469860009232</v>
      </c>
      <c r="AN59" s="236"/>
      <c r="AO59" s="46">
        <f t="shared" ref="AO59:BA59" si="159">SUM(AO6,AO13,AO20,AO26,AO32,AO38,AO44,AO58,AO45)</f>
        <v>4345</v>
      </c>
      <c r="AP59" s="46">
        <f t="shared" si="159"/>
        <v>3625</v>
      </c>
      <c r="AQ59" s="46">
        <f t="shared" si="159"/>
        <v>4050</v>
      </c>
      <c r="AR59" s="46">
        <f t="shared" si="159"/>
        <v>4115</v>
      </c>
      <c r="AS59" s="46">
        <f t="shared" si="159"/>
        <v>4155</v>
      </c>
      <c r="AT59" s="46">
        <f t="shared" si="159"/>
        <v>4165</v>
      </c>
      <c r="AU59" s="46">
        <f t="shared" si="159"/>
        <v>3935</v>
      </c>
      <c r="AV59" s="46">
        <f t="shared" si="159"/>
        <v>3840</v>
      </c>
      <c r="AW59" s="46">
        <f t="shared" si="159"/>
        <v>3720</v>
      </c>
      <c r="AX59" s="46">
        <f t="shared" si="159"/>
        <v>3565</v>
      </c>
      <c r="AY59" s="46">
        <f t="shared" si="159"/>
        <v>4632.3079196127601</v>
      </c>
      <c r="AZ59" s="46">
        <f t="shared" si="159"/>
        <v>3717.3798544725641</v>
      </c>
      <c r="BA59" s="46">
        <f t="shared" si="159"/>
        <v>3162.1895055276364</v>
      </c>
      <c r="BB59" s="89"/>
      <c r="BC59" s="41" t="s">
        <v>26</v>
      </c>
      <c r="BD59" s="46">
        <f t="shared" si="153"/>
        <v>8505</v>
      </c>
      <c r="BE59" s="46">
        <f t="shared" si="153"/>
        <v>7970</v>
      </c>
      <c r="BF59" s="46">
        <f t="shared" si="153"/>
        <v>8200</v>
      </c>
      <c r="BG59" s="46">
        <f t="shared" si="153"/>
        <v>8275</v>
      </c>
      <c r="BH59" s="46">
        <f t="shared" si="153"/>
        <v>7745</v>
      </c>
      <c r="BI59" s="46">
        <f t="shared" si="153"/>
        <v>7280</v>
      </c>
      <c r="BJ59" s="46">
        <f t="shared" si="153"/>
        <v>8349.9861722144215</v>
      </c>
      <c r="BK59" s="145">
        <f t="shared" si="153"/>
        <v>7939.6627796210878</v>
      </c>
      <c r="BL59" s="46">
        <f t="shared" si="153"/>
        <v>8089.1847003995344</v>
      </c>
      <c r="BM59" s="222">
        <f>L59</f>
        <v>-4.9140607437019979E-2</v>
      </c>
      <c r="BN59" s="222">
        <f>M59</f>
        <v>1.8832275995679382E-2</v>
      </c>
      <c r="BO59" s="36"/>
      <c r="BP59" s="456">
        <f t="shared" si="154"/>
        <v>1710</v>
      </c>
      <c r="BQ59" s="456">
        <f t="shared" si="154"/>
        <v>1915</v>
      </c>
      <c r="BR59" s="456">
        <f t="shared" si="154"/>
        <v>1990</v>
      </c>
      <c r="BS59" s="456">
        <f t="shared" si="154"/>
        <v>2060</v>
      </c>
      <c r="BT59" s="456">
        <f t="shared" si="154"/>
        <v>2290</v>
      </c>
      <c r="BU59" s="456">
        <f t="shared" si="154"/>
        <v>1865</v>
      </c>
      <c r="BV59" s="456">
        <f t="shared" si="154"/>
        <v>2075</v>
      </c>
      <c r="BW59" s="456">
        <f t="shared" si="154"/>
        <v>2080</v>
      </c>
      <c r="BX59" s="456">
        <f t="shared" si="154"/>
        <v>1955</v>
      </c>
      <c r="BY59" s="456">
        <f t="shared" si="154"/>
        <v>2210</v>
      </c>
      <c r="BZ59" s="456">
        <f t="shared" si="155"/>
        <v>1985</v>
      </c>
      <c r="CA59" s="456">
        <f t="shared" si="155"/>
        <v>1950</v>
      </c>
      <c r="CB59" s="456">
        <f t="shared" si="155"/>
        <v>1780</v>
      </c>
      <c r="CC59" s="456">
        <f t="shared" si="155"/>
        <v>2060</v>
      </c>
      <c r="CD59" s="456">
        <f t="shared" si="155"/>
        <v>1915</v>
      </c>
      <c r="CE59" s="456">
        <f t="shared" si="155"/>
        <v>1805</v>
      </c>
      <c r="CF59" s="456">
        <f t="shared" si="155"/>
        <v>1805</v>
      </c>
      <c r="CG59" s="456">
        <f t="shared" si="155"/>
        <v>1760</v>
      </c>
      <c r="CH59" s="456">
        <f t="shared" si="155"/>
        <v>2652.2157767283506</v>
      </c>
      <c r="CI59" s="456">
        <f t="shared" si="155"/>
        <v>1974.99214288441</v>
      </c>
      <c r="CJ59" s="456">
        <f t="shared" si="156"/>
        <v>2006.0799395272024</v>
      </c>
      <c r="CK59" s="456">
        <f t="shared" si="156"/>
        <v>1716.3999149453614</v>
      </c>
      <c r="CL59" s="456">
        <f t="shared" si="156"/>
        <v>1646.9920326399842</v>
      </c>
      <c r="CM59" s="456">
        <f t="shared" si="156"/>
        <v>1515.1974728876519</v>
      </c>
      <c r="CN59" s="456">
        <f t="shared" si="156"/>
        <v>2648.469860009232</v>
      </c>
      <c r="CO59" s="450"/>
      <c r="CP59" s="456">
        <f t="shared" ref="CP59:DB59" si="160">AO59</f>
        <v>4345</v>
      </c>
      <c r="CQ59" s="456">
        <f t="shared" si="160"/>
        <v>3625</v>
      </c>
      <c r="CR59" s="456">
        <f t="shared" si="160"/>
        <v>4050</v>
      </c>
      <c r="CS59" s="456">
        <f t="shared" si="160"/>
        <v>4115</v>
      </c>
      <c r="CT59" s="456">
        <f t="shared" si="160"/>
        <v>4155</v>
      </c>
      <c r="CU59" s="456">
        <f t="shared" si="160"/>
        <v>4165</v>
      </c>
      <c r="CV59" s="456">
        <f t="shared" si="160"/>
        <v>3935</v>
      </c>
      <c r="CW59" s="456">
        <f t="shared" si="160"/>
        <v>3840</v>
      </c>
      <c r="CX59" s="456">
        <f t="shared" si="160"/>
        <v>3720</v>
      </c>
      <c r="CY59" s="456">
        <f t="shared" si="160"/>
        <v>3565</v>
      </c>
      <c r="CZ59" s="456">
        <f t="shared" si="160"/>
        <v>4632.3079196127601</v>
      </c>
      <c r="DA59" s="456">
        <f t="shared" si="160"/>
        <v>3717.3798544725641</v>
      </c>
      <c r="DB59" s="456">
        <f t="shared" si="160"/>
        <v>3162.1895055276364</v>
      </c>
    </row>
    <row r="60" spans="2:106" s="48" customFormat="1" ht="12.75" customHeight="1" x14ac:dyDescent="0.3">
      <c r="B60" s="10"/>
      <c r="C60" s="302"/>
      <c r="D60" s="302"/>
      <c r="E60" s="302"/>
      <c r="F60" s="302"/>
      <c r="G60" s="302"/>
      <c r="H60" s="302"/>
      <c r="I60" s="409"/>
      <c r="J60" s="486"/>
      <c r="K60" s="409"/>
      <c r="L60" s="208"/>
      <c r="M60" s="208"/>
      <c r="O60" s="302"/>
      <c r="X60" s="298"/>
      <c r="Y60" s="298"/>
      <c r="Z60" s="298"/>
      <c r="AA60" s="298"/>
      <c r="AB60" s="298"/>
      <c r="AC60" s="298"/>
      <c r="AD60" s="298"/>
      <c r="AE60" s="298"/>
      <c r="AF60" s="298"/>
      <c r="AG60" s="298"/>
      <c r="AH60" s="298"/>
      <c r="AI60" s="298"/>
      <c r="AJ60" s="298"/>
      <c r="AK60" s="298"/>
      <c r="AL60" s="298"/>
      <c r="AM60" s="298"/>
      <c r="AN60" s="298"/>
      <c r="AP60" s="142"/>
      <c r="AQ60" s="142"/>
      <c r="AR60" s="142"/>
      <c r="BK60" s="89"/>
      <c r="CQ60" s="89"/>
    </row>
    <row r="61" spans="2:106" s="48" customFormat="1" ht="12.75" customHeight="1" x14ac:dyDescent="0.3">
      <c r="B61" s="11"/>
      <c r="C61" s="13"/>
      <c r="D61" s="13"/>
      <c r="E61" s="13"/>
      <c r="F61" s="13"/>
      <c r="G61" s="13"/>
      <c r="H61" s="13"/>
      <c r="I61" s="397"/>
      <c r="J61" s="468"/>
      <c r="K61" s="397"/>
      <c r="L61" s="208"/>
      <c r="M61" s="208"/>
      <c r="O61" s="13"/>
      <c r="P61" s="36"/>
      <c r="Q61" s="36"/>
      <c r="R61" s="36"/>
      <c r="S61" s="36"/>
      <c r="T61" s="36"/>
      <c r="U61" s="36"/>
      <c r="V61" s="36"/>
      <c r="W61" s="36"/>
      <c r="X61" s="300"/>
      <c r="Y61" s="300"/>
      <c r="Z61" s="300"/>
      <c r="AA61" s="300"/>
      <c r="AB61" s="300"/>
      <c r="AC61" s="300"/>
      <c r="AD61" s="300"/>
      <c r="AE61" s="300"/>
      <c r="AF61" s="300"/>
      <c r="AG61" s="300"/>
      <c r="AH61" s="300"/>
      <c r="AI61" s="300"/>
      <c r="AJ61" s="300"/>
      <c r="AK61" s="300"/>
      <c r="AL61" s="300"/>
      <c r="AP61" s="142"/>
      <c r="AQ61" s="142"/>
      <c r="AR61" s="142"/>
      <c r="AS61" s="36"/>
      <c r="AT61" s="36"/>
      <c r="AU61" s="36"/>
      <c r="AV61" s="36"/>
      <c r="AW61" s="36"/>
      <c r="AX61" s="36"/>
      <c r="AY61" s="36"/>
      <c r="AZ61" s="36"/>
      <c r="BA61" s="36"/>
      <c r="BB61" s="36"/>
      <c r="BK61" s="89"/>
      <c r="CQ61" s="89"/>
    </row>
    <row r="62" spans="2:106" s="48" customFormat="1" ht="12.75" customHeight="1" x14ac:dyDescent="0.35">
      <c r="B62" s="23"/>
      <c r="C62" s="78"/>
      <c r="D62" s="78"/>
      <c r="E62" s="78"/>
      <c r="F62" s="78"/>
      <c r="G62" s="78"/>
      <c r="H62" s="62"/>
      <c r="I62" s="410"/>
      <c r="J62" s="487"/>
      <c r="K62" s="410"/>
      <c r="L62" s="208"/>
      <c r="M62" s="208"/>
      <c r="O62" s="78"/>
      <c r="P62" s="78"/>
      <c r="Q62" s="78"/>
      <c r="R62" s="78"/>
      <c r="S62" s="78"/>
      <c r="T62" s="78"/>
      <c r="U62" s="78"/>
      <c r="V62" s="78"/>
      <c r="W62" s="78"/>
      <c r="X62" s="78"/>
      <c r="Y62" s="78"/>
      <c r="Z62" s="78"/>
      <c r="AA62" s="78"/>
      <c r="AB62" s="78"/>
      <c r="AC62" s="78"/>
      <c r="AD62" s="78"/>
      <c r="AE62" s="78"/>
      <c r="AF62" s="78"/>
      <c r="AG62" s="298"/>
      <c r="AH62" s="298"/>
      <c r="AI62" s="298"/>
      <c r="AJ62" s="298"/>
      <c r="AK62" s="298"/>
      <c r="AL62" s="298"/>
      <c r="AM62" s="298"/>
      <c r="AN62" s="298"/>
      <c r="AP62" s="142"/>
      <c r="AQ62" s="142"/>
      <c r="AR62" s="142"/>
      <c r="BK62" s="89"/>
      <c r="CQ62" s="89"/>
    </row>
    <row r="63" spans="2:106" s="48" customFormat="1" ht="12.75" customHeight="1" x14ac:dyDescent="0.3">
      <c r="B63" s="23"/>
      <c r="C63" s="62"/>
      <c r="D63" s="62"/>
      <c r="E63" s="62"/>
      <c r="F63" s="62"/>
      <c r="G63" s="62"/>
      <c r="H63" s="62"/>
      <c r="I63" s="410"/>
      <c r="J63" s="487"/>
      <c r="K63" s="410"/>
      <c r="L63" s="208"/>
      <c r="M63" s="208"/>
      <c r="O63" s="62"/>
      <c r="X63" s="298"/>
      <c r="Y63" s="298"/>
      <c r="Z63" s="298"/>
      <c r="AA63" s="298"/>
      <c r="AB63" s="298"/>
      <c r="AC63" s="298"/>
      <c r="AD63" s="298"/>
      <c r="AE63" s="298"/>
      <c r="AF63" s="298"/>
      <c r="AG63" s="298"/>
      <c r="AH63" s="298"/>
      <c r="AI63" s="298"/>
      <c r="AJ63" s="298"/>
      <c r="AK63" s="298"/>
      <c r="AL63" s="298"/>
      <c r="AM63" s="298"/>
      <c r="AN63" s="298"/>
      <c r="AP63" s="142"/>
      <c r="AQ63" s="142"/>
      <c r="AR63" s="142"/>
      <c r="BK63" s="89"/>
      <c r="CQ63" s="89"/>
    </row>
    <row r="64" spans="2:106" s="48" customFormat="1" ht="12.75" customHeight="1" x14ac:dyDescent="0.3">
      <c r="B64" s="23"/>
      <c r="C64" s="62"/>
      <c r="D64" s="62"/>
      <c r="E64" s="62"/>
      <c r="F64" s="62"/>
      <c r="G64" s="62"/>
      <c r="H64" s="62"/>
      <c r="I64" s="410"/>
      <c r="J64" s="487"/>
      <c r="K64" s="410"/>
      <c r="L64" s="208"/>
      <c r="M64" s="208"/>
      <c r="O64" s="62"/>
      <c r="X64" s="298"/>
      <c r="Y64" s="298"/>
      <c r="Z64" s="298"/>
      <c r="AA64" s="298"/>
      <c r="AB64" s="298"/>
      <c r="AC64" s="298"/>
      <c r="AD64" s="298"/>
      <c r="AE64" s="298"/>
      <c r="AF64" s="298"/>
      <c r="AG64" s="298"/>
      <c r="AH64" s="298"/>
      <c r="AI64" s="298"/>
      <c r="AJ64" s="298"/>
      <c r="AK64" s="298"/>
      <c r="AL64" s="298"/>
      <c r="AM64" s="298"/>
      <c r="AN64" s="298"/>
      <c r="AP64" s="142"/>
      <c r="AQ64" s="142"/>
      <c r="AR64" s="142"/>
      <c r="BK64" s="89"/>
      <c r="CQ64" s="89"/>
    </row>
    <row r="65" spans="2:95" s="48" customFormat="1" ht="12.75" customHeight="1" x14ac:dyDescent="0.3">
      <c r="B65" s="23"/>
      <c r="C65" s="62"/>
      <c r="D65" s="62"/>
      <c r="E65" s="62"/>
      <c r="F65" s="62"/>
      <c r="G65" s="62"/>
      <c r="H65" s="62"/>
      <c r="I65" s="410"/>
      <c r="J65" s="487"/>
      <c r="K65" s="410"/>
      <c r="L65" s="208"/>
      <c r="M65" s="208"/>
      <c r="O65" s="62"/>
      <c r="X65" s="298"/>
      <c r="Y65" s="298"/>
      <c r="Z65" s="298"/>
      <c r="AA65" s="298"/>
      <c r="AB65" s="298"/>
      <c r="AC65" s="298"/>
      <c r="AD65" s="298"/>
      <c r="AE65" s="298"/>
      <c r="AF65" s="298"/>
      <c r="AG65" s="298"/>
      <c r="AH65" s="298"/>
      <c r="AI65" s="298"/>
      <c r="AJ65" s="298"/>
      <c r="AK65" s="298"/>
      <c r="AL65" s="298"/>
      <c r="AM65" s="298"/>
      <c r="AN65" s="298"/>
      <c r="AP65" s="142"/>
      <c r="AQ65" s="142"/>
      <c r="AR65" s="142"/>
      <c r="BK65" s="89"/>
      <c r="CQ65" s="89"/>
    </row>
    <row r="66" spans="2:95" s="48" customFormat="1" ht="12.75" customHeight="1" x14ac:dyDescent="0.3">
      <c r="B66" s="89"/>
      <c r="C66" s="89"/>
      <c r="D66" s="89"/>
      <c r="E66" s="89"/>
      <c r="F66" s="89"/>
      <c r="G66" s="89"/>
      <c r="H66" s="89"/>
      <c r="I66" s="411"/>
      <c r="J66" s="488"/>
      <c r="K66" s="411"/>
      <c r="L66" s="89"/>
      <c r="M66" s="89"/>
      <c r="O66" s="89"/>
      <c r="X66" s="298"/>
      <c r="Y66" s="298"/>
      <c r="Z66" s="298"/>
      <c r="AA66" s="298"/>
      <c r="AB66" s="298"/>
      <c r="AC66" s="298"/>
      <c r="AD66" s="298"/>
      <c r="AE66" s="298"/>
      <c r="AF66" s="298"/>
      <c r="AG66" s="298"/>
      <c r="AH66" s="298"/>
      <c r="AI66" s="298"/>
      <c r="AJ66" s="298"/>
      <c r="AK66" s="298"/>
      <c r="AL66" s="298"/>
      <c r="AM66" s="298"/>
      <c r="AN66" s="298"/>
      <c r="AP66" s="142"/>
      <c r="AQ66" s="142"/>
      <c r="AR66" s="142"/>
      <c r="BK66" s="89"/>
      <c r="CQ66" s="89"/>
    </row>
    <row r="67" spans="2:95" s="48" customFormat="1" ht="12.75" customHeight="1" x14ac:dyDescent="0.3">
      <c r="B67" s="89"/>
      <c r="C67" s="89"/>
      <c r="D67" s="89"/>
      <c r="E67" s="89"/>
      <c r="F67" s="89"/>
      <c r="G67" s="89"/>
      <c r="H67" s="89"/>
      <c r="I67" s="411"/>
      <c r="J67" s="488"/>
      <c r="K67" s="411"/>
      <c r="L67" s="89"/>
      <c r="M67" s="89"/>
      <c r="O67" s="89"/>
      <c r="X67" s="298"/>
      <c r="Y67" s="298"/>
      <c r="Z67" s="298"/>
      <c r="AA67" s="298"/>
      <c r="AB67" s="298"/>
      <c r="AC67" s="298"/>
      <c r="AD67" s="298"/>
      <c r="AE67" s="298"/>
      <c r="AF67" s="298"/>
      <c r="AG67" s="298"/>
      <c r="AH67" s="298"/>
      <c r="AI67" s="298"/>
      <c r="AJ67" s="298"/>
      <c r="AK67" s="298"/>
      <c r="AL67" s="298"/>
      <c r="AM67" s="298"/>
      <c r="AN67" s="298"/>
      <c r="AP67" s="142"/>
      <c r="AQ67" s="142"/>
      <c r="AR67" s="142"/>
      <c r="BK67" s="89"/>
      <c r="CQ67" s="89"/>
    </row>
    <row r="68" spans="2:95" s="48" customFormat="1" ht="12.75" customHeight="1" x14ac:dyDescent="0.3">
      <c r="B68" s="89"/>
      <c r="C68" s="89"/>
      <c r="D68" s="89"/>
      <c r="E68" s="89"/>
      <c r="F68" s="89"/>
      <c r="G68" s="89"/>
      <c r="H68" s="89"/>
      <c r="I68" s="411"/>
      <c r="J68" s="488"/>
      <c r="K68" s="411"/>
      <c r="L68" s="89"/>
      <c r="M68" s="89"/>
      <c r="O68" s="89"/>
      <c r="X68" s="298"/>
      <c r="Y68" s="298"/>
      <c r="Z68" s="298"/>
      <c r="AA68" s="298"/>
      <c r="AB68" s="298"/>
      <c r="AC68" s="298"/>
      <c r="AD68" s="298"/>
      <c r="AE68" s="298"/>
      <c r="AF68" s="298"/>
      <c r="AG68" s="298"/>
      <c r="AH68" s="298"/>
      <c r="AI68" s="298"/>
      <c r="AJ68" s="298"/>
      <c r="AK68" s="298"/>
      <c r="AL68" s="298"/>
      <c r="AM68" s="298"/>
      <c r="AN68" s="298"/>
      <c r="AP68" s="142"/>
      <c r="AQ68" s="142"/>
      <c r="AR68" s="142"/>
      <c r="BK68" s="89"/>
      <c r="CQ68" s="89"/>
    </row>
    <row r="69" spans="2:95" s="48" customFormat="1" ht="12.75" customHeight="1" x14ac:dyDescent="0.3">
      <c r="B69" s="89"/>
      <c r="C69" s="89"/>
      <c r="D69" s="89"/>
      <c r="E69" s="89"/>
      <c r="F69" s="89"/>
      <c r="G69" s="89"/>
      <c r="H69" s="89"/>
      <c r="I69" s="411"/>
      <c r="J69" s="488"/>
      <c r="K69" s="411"/>
      <c r="L69" s="89"/>
      <c r="M69" s="89"/>
      <c r="O69" s="89"/>
      <c r="P69" s="36"/>
      <c r="Q69" s="36"/>
      <c r="R69" s="36"/>
      <c r="S69" s="36"/>
      <c r="T69" s="36"/>
      <c r="U69" s="36"/>
      <c r="V69" s="36"/>
      <c r="W69" s="36"/>
      <c r="X69" s="300"/>
      <c r="Y69" s="300"/>
      <c r="Z69" s="300"/>
      <c r="AA69" s="300"/>
      <c r="AB69" s="300"/>
      <c r="AC69" s="300"/>
      <c r="AD69" s="300"/>
      <c r="AE69" s="300"/>
      <c r="AF69" s="300"/>
      <c r="AG69" s="300"/>
      <c r="AH69" s="300"/>
      <c r="AI69" s="300"/>
      <c r="AJ69" s="300"/>
      <c r="AK69" s="300"/>
      <c r="AL69" s="300"/>
      <c r="AM69" s="300"/>
      <c r="AN69" s="300"/>
      <c r="AP69" s="142"/>
      <c r="AQ69" s="142"/>
      <c r="AR69" s="142"/>
      <c r="AS69" s="36"/>
      <c r="AT69" s="36"/>
      <c r="AU69" s="36"/>
      <c r="AV69" s="36"/>
      <c r="AW69" s="36"/>
      <c r="AX69" s="36"/>
      <c r="AY69" s="36"/>
      <c r="AZ69" s="36"/>
      <c r="BA69" s="36"/>
      <c r="BB69" s="36"/>
      <c r="BK69" s="89"/>
      <c r="CQ69" s="89"/>
    </row>
    <row r="70" spans="2:95" s="48" customFormat="1" ht="12.75" customHeight="1" x14ac:dyDescent="0.3">
      <c r="B70" s="89"/>
      <c r="C70" s="89"/>
      <c r="D70" s="89"/>
      <c r="E70" s="89"/>
      <c r="F70" s="89"/>
      <c r="G70" s="89"/>
      <c r="H70" s="89"/>
      <c r="I70" s="411"/>
      <c r="J70" s="488"/>
      <c r="K70" s="411"/>
      <c r="L70" s="89"/>
      <c r="M70" s="89"/>
      <c r="O70" s="89"/>
      <c r="X70" s="298"/>
      <c r="Y70" s="298"/>
      <c r="Z70" s="298"/>
      <c r="AA70" s="298"/>
      <c r="AB70" s="298"/>
      <c r="AC70" s="298"/>
      <c r="AD70" s="298"/>
      <c r="AE70" s="298"/>
      <c r="AF70" s="298"/>
      <c r="AG70" s="298"/>
      <c r="AH70" s="298"/>
      <c r="AI70" s="298"/>
      <c r="AJ70" s="298"/>
      <c r="AK70" s="298"/>
      <c r="AL70" s="298"/>
      <c r="AM70" s="298"/>
      <c r="AN70" s="298"/>
      <c r="AP70" s="142"/>
      <c r="AQ70" s="142"/>
      <c r="AR70" s="142"/>
      <c r="BK70" s="89"/>
      <c r="CQ70" s="89"/>
    </row>
    <row r="71" spans="2:95" s="48" customFormat="1" ht="12.75" customHeight="1" x14ac:dyDescent="0.3">
      <c r="B71" s="89"/>
      <c r="C71" s="89"/>
      <c r="D71" s="89"/>
      <c r="E71" s="89"/>
      <c r="F71" s="89"/>
      <c r="G71" s="89"/>
      <c r="H71" s="89"/>
      <c r="I71" s="411"/>
      <c r="J71" s="488"/>
      <c r="K71" s="411"/>
      <c r="L71" s="89"/>
      <c r="M71" s="89"/>
      <c r="O71" s="89"/>
      <c r="X71" s="298"/>
      <c r="Y71" s="298"/>
      <c r="Z71" s="298"/>
      <c r="AA71" s="298"/>
      <c r="AB71" s="298"/>
      <c r="AC71" s="298"/>
      <c r="AD71" s="298"/>
      <c r="AE71" s="298"/>
      <c r="AF71" s="298"/>
      <c r="AG71" s="298"/>
      <c r="AH71" s="298"/>
      <c r="AI71" s="298"/>
      <c r="AJ71" s="298"/>
      <c r="AK71" s="298"/>
      <c r="AL71" s="298"/>
      <c r="AM71" s="298"/>
      <c r="AN71" s="298"/>
      <c r="AP71" s="142"/>
      <c r="AQ71" s="142"/>
      <c r="AR71" s="142"/>
      <c r="BK71" s="89"/>
      <c r="CQ71" s="89"/>
    </row>
    <row r="72" spans="2:95" s="48" customFormat="1" ht="12.75" customHeight="1" x14ac:dyDescent="0.3">
      <c r="B72" s="89"/>
      <c r="C72" s="89"/>
      <c r="D72" s="89"/>
      <c r="E72" s="89"/>
      <c r="F72" s="89"/>
      <c r="G72" s="89"/>
      <c r="H72" s="89"/>
      <c r="I72" s="411"/>
      <c r="J72" s="488"/>
      <c r="K72" s="411"/>
      <c r="L72" s="89"/>
      <c r="M72" s="89"/>
      <c r="O72" s="89"/>
      <c r="X72" s="298"/>
      <c r="Y72" s="298"/>
      <c r="Z72" s="298"/>
      <c r="AA72" s="298"/>
      <c r="AB72" s="298"/>
      <c r="AC72" s="298"/>
      <c r="AD72" s="298"/>
      <c r="AE72" s="298"/>
      <c r="AF72" s="298"/>
      <c r="AG72" s="298"/>
      <c r="AH72" s="298"/>
      <c r="AI72" s="298"/>
      <c r="AJ72" s="298"/>
      <c r="AK72" s="298"/>
      <c r="AL72" s="298"/>
      <c r="AM72" s="298"/>
      <c r="AN72" s="298"/>
      <c r="AP72" s="142"/>
      <c r="AQ72" s="142"/>
      <c r="AR72" s="142"/>
      <c r="BK72" s="89"/>
      <c r="CQ72" s="89"/>
    </row>
    <row r="73" spans="2:95" s="48" customFormat="1" ht="12.75" customHeight="1" x14ac:dyDescent="0.3">
      <c r="B73" s="89"/>
      <c r="C73" s="89"/>
      <c r="D73" s="89"/>
      <c r="E73" s="89"/>
      <c r="F73" s="89"/>
      <c r="G73" s="89"/>
      <c r="H73" s="89"/>
      <c r="I73" s="411"/>
      <c r="J73" s="488"/>
      <c r="K73" s="411"/>
      <c r="L73" s="89"/>
      <c r="M73" s="89"/>
      <c r="O73" s="89"/>
      <c r="X73" s="298"/>
      <c r="Y73" s="298"/>
      <c r="Z73" s="298"/>
      <c r="AA73" s="298"/>
      <c r="AB73" s="298"/>
      <c r="AC73" s="298"/>
      <c r="AD73" s="298"/>
      <c r="AE73" s="298"/>
      <c r="AF73" s="298"/>
      <c r="AG73" s="298"/>
      <c r="AH73" s="298"/>
      <c r="AI73" s="298"/>
      <c r="AJ73" s="298"/>
      <c r="AK73" s="298"/>
      <c r="AL73" s="298"/>
      <c r="AM73" s="298"/>
      <c r="AN73" s="298"/>
      <c r="AP73" s="142"/>
      <c r="AQ73" s="142"/>
      <c r="AR73" s="142"/>
      <c r="BK73" s="89"/>
      <c r="CQ73" s="89"/>
    </row>
    <row r="74" spans="2:95" s="48" customFormat="1" ht="12.75" customHeight="1" x14ac:dyDescent="0.3">
      <c r="B74" s="89"/>
      <c r="C74" s="89"/>
      <c r="D74" s="89"/>
      <c r="E74" s="89"/>
      <c r="F74" s="89"/>
      <c r="G74" s="89"/>
      <c r="H74" s="89"/>
      <c r="I74" s="411"/>
      <c r="J74" s="488"/>
      <c r="K74" s="411"/>
      <c r="L74" s="89"/>
      <c r="M74" s="89"/>
      <c r="O74" s="89"/>
      <c r="X74" s="298"/>
      <c r="Y74" s="298"/>
      <c r="Z74" s="298"/>
      <c r="AA74" s="298"/>
      <c r="AB74" s="298"/>
      <c r="AC74" s="298"/>
      <c r="AD74" s="298"/>
      <c r="AE74" s="298"/>
      <c r="AF74" s="298"/>
      <c r="AG74" s="298"/>
      <c r="AH74" s="298"/>
      <c r="AI74" s="298"/>
      <c r="AJ74" s="298"/>
      <c r="AK74" s="298"/>
      <c r="AL74" s="298"/>
      <c r="AM74" s="298"/>
      <c r="AN74" s="298"/>
      <c r="AP74" s="142"/>
      <c r="AQ74" s="142"/>
      <c r="AR74" s="142"/>
      <c r="BK74" s="89"/>
      <c r="CQ74" s="89"/>
    </row>
    <row r="75" spans="2:95" s="48" customFormat="1" ht="12.75" customHeight="1" x14ac:dyDescent="0.3">
      <c r="B75" s="89"/>
      <c r="C75" s="89"/>
      <c r="D75" s="89"/>
      <c r="E75" s="89"/>
      <c r="F75" s="89"/>
      <c r="G75" s="89"/>
      <c r="H75" s="89"/>
      <c r="I75" s="411"/>
      <c r="J75" s="488"/>
      <c r="K75" s="411"/>
      <c r="L75" s="89"/>
      <c r="M75" s="89"/>
      <c r="O75" s="89"/>
      <c r="X75" s="298"/>
      <c r="Y75" s="298"/>
      <c r="Z75" s="298"/>
      <c r="AA75" s="298"/>
      <c r="AB75" s="298"/>
      <c r="AC75" s="298"/>
      <c r="AD75" s="298"/>
      <c r="AE75" s="298"/>
      <c r="AF75" s="298"/>
      <c r="AG75" s="298"/>
      <c r="AH75" s="298"/>
      <c r="AI75" s="298"/>
      <c r="AJ75" s="298"/>
      <c r="AK75" s="298"/>
      <c r="AL75" s="298"/>
      <c r="AM75" s="298"/>
      <c r="AN75" s="298"/>
      <c r="AP75" s="142"/>
      <c r="AQ75" s="142"/>
      <c r="AR75" s="142"/>
      <c r="BK75" s="89"/>
      <c r="CQ75" s="89"/>
    </row>
    <row r="76" spans="2:95" s="48" customFormat="1" ht="12.75" customHeight="1" x14ac:dyDescent="0.3">
      <c r="B76" s="89"/>
      <c r="C76" s="89"/>
      <c r="D76" s="89"/>
      <c r="E76" s="89"/>
      <c r="F76" s="89"/>
      <c r="G76" s="89"/>
      <c r="H76" s="89"/>
      <c r="I76" s="411"/>
      <c r="J76" s="488"/>
      <c r="K76" s="411"/>
      <c r="L76" s="89"/>
      <c r="M76" s="89"/>
      <c r="O76" s="89"/>
      <c r="X76" s="298"/>
      <c r="Y76" s="298"/>
      <c r="Z76" s="298"/>
      <c r="AA76" s="298"/>
      <c r="AB76" s="298"/>
      <c r="AC76" s="298"/>
      <c r="AD76" s="298"/>
      <c r="AE76" s="298"/>
      <c r="AF76" s="298"/>
      <c r="AG76" s="298"/>
      <c r="AH76" s="298"/>
      <c r="AI76" s="298"/>
      <c r="AJ76" s="298"/>
      <c r="AK76" s="298"/>
      <c r="AL76" s="298"/>
      <c r="AM76" s="298"/>
      <c r="AN76" s="298"/>
      <c r="AP76" s="142"/>
      <c r="AQ76" s="142"/>
      <c r="AR76" s="142"/>
      <c r="BK76" s="89"/>
      <c r="CQ76" s="89"/>
    </row>
  </sheetData>
  <phoneticPr fontId="25" type="noConversion"/>
  <pageMargins left="0.7" right="0.7" top="0.75" bottom="0.75" header="0.3" footer="0.3"/>
  <ignoredErrors>
    <ignoredError sqref="AP7:AX12 AP14:AX15" formulaRange="1"/>
    <ignoredError sqref="AO13:AX13"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B087-0C96-4F65-8FC2-8E7646EDC8B8}">
  <sheetPr codeName="Sheet23"/>
  <dimension ref="A1:AZ23"/>
  <sheetViews>
    <sheetView showGridLines="0" workbookViewId="0">
      <selection activeCell="D31" sqref="D31"/>
    </sheetView>
  </sheetViews>
  <sheetFormatPr defaultColWidth="9" defaultRowHeight="14.25" x14ac:dyDescent="0.45"/>
  <cols>
    <col min="2" max="2" width="26.46484375" bestFit="1" customWidth="1"/>
    <col min="22" max="23" width="10.46484375" customWidth="1"/>
    <col min="29" max="29" width="15.53125" customWidth="1"/>
  </cols>
  <sheetData>
    <row r="1" spans="1:52" x14ac:dyDescent="0.45">
      <c r="A1" s="15"/>
      <c r="B1" s="39" t="s">
        <v>51</v>
      </c>
      <c r="C1" s="15"/>
      <c r="D1" s="15"/>
      <c r="E1" s="15"/>
      <c r="F1" s="15"/>
      <c r="G1" s="15"/>
      <c r="H1" s="15"/>
      <c r="I1" s="15"/>
      <c r="J1" s="15"/>
      <c r="K1" s="15"/>
      <c r="L1" s="15"/>
      <c r="M1" s="15"/>
      <c r="N1" s="15"/>
      <c r="O1" s="104"/>
      <c r="P1" s="104"/>
      <c r="Q1" s="104"/>
      <c r="R1" s="104"/>
      <c r="S1" s="104"/>
      <c r="T1" s="104"/>
      <c r="U1" s="104"/>
      <c r="V1" s="104"/>
      <c r="W1" s="104"/>
      <c r="X1" s="104"/>
      <c r="Y1" s="15"/>
      <c r="Z1" s="15"/>
      <c r="AA1" s="15"/>
      <c r="AC1" s="91" t="s">
        <v>52</v>
      </c>
      <c r="AD1" s="64"/>
      <c r="AE1" s="64"/>
      <c r="AF1" s="64"/>
      <c r="AG1" s="64"/>
      <c r="AH1" s="64"/>
      <c r="AI1" s="64"/>
      <c r="AJ1" s="64"/>
      <c r="AK1" s="64"/>
      <c r="AL1" s="64"/>
      <c r="AM1" s="64"/>
      <c r="AN1" s="64"/>
      <c r="AO1" s="64"/>
      <c r="AP1" s="64"/>
      <c r="AQ1" s="64"/>
      <c r="AR1" s="64"/>
      <c r="AS1" s="64"/>
      <c r="AT1" s="64"/>
      <c r="AU1" s="64"/>
      <c r="AV1" s="64"/>
      <c r="AW1" s="64"/>
      <c r="AX1" s="64"/>
      <c r="AY1" s="64"/>
    </row>
    <row r="2" spans="1:52" x14ac:dyDescent="0.45">
      <c r="A2" s="15"/>
      <c r="B2" s="1"/>
      <c r="C2" s="2"/>
      <c r="D2" s="2"/>
      <c r="E2" s="2"/>
      <c r="F2" s="2"/>
      <c r="G2" s="2"/>
      <c r="H2" s="2"/>
      <c r="I2" s="2"/>
      <c r="J2" s="2"/>
      <c r="K2" s="2"/>
      <c r="L2" s="2"/>
      <c r="M2" s="2"/>
      <c r="N2" s="2"/>
      <c r="O2" s="104"/>
      <c r="P2" s="104"/>
      <c r="Q2" s="104"/>
      <c r="R2" s="104"/>
      <c r="S2" s="104"/>
      <c r="T2" s="104"/>
      <c r="U2" s="104"/>
      <c r="V2" s="104"/>
      <c r="W2" s="104"/>
      <c r="X2" s="104"/>
      <c r="Y2" s="15"/>
      <c r="Z2" s="15"/>
      <c r="AA2" s="15"/>
      <c r="AC2" s="64"/>
      <c r="AD2" s="64"/>
      <c r="AE2" s="64"/>
      <c r="AF2" s="64"/>
      <c r="AG2" s="64"/>
      <c r="AH2" s="64"/>
      <c r="AI2" s="64"/>
      <c r="AJ2" s="64"/>
      <c r="AK2" s="64"/>
      <c r="AL2" s="64"/>
      <c r="AM2" s="64"/>
      <c r="AN2" s="64"/>
      <c r="AO2" s="64"/>
      <c r="AP2" s="64"/>
      <c r="AQ2" s="64"/>
      <c r="AR2" s="64"/>
      <c r="AS2" s="64"/>
      <c r="AT2" s="64"/>
      <c r="AU2" s="64"/>
      <c r="AV2" s="64"/>
      <c r="AW2" s="64"/>
      <c r="AX2" s="64"/>
      <c r="AY2" s="64"/>
    </row>
    <row r="3" spans="1:52" x14ac:dyDescent="0.45">
      <c r="A3" s="15"/>
      <c r="B3" s="16" t="s">
        <v>127</v>
      </c>
      <c r="C3" s="15"/>
      <c r="D3" s="15"/>
      <c r="E3" s="15"/>
      <c r="F3" s="15"/>
      <c r="G3" s="15"/>
      <c r="H3" s="15"/>
      <c r="I3" s="15"/>
      <c r="J3" s="15"/>
      <c r="K3" s="15"/>
      <c r="L3" s="15"/>
      <c r="M3" s="15"/>
      <c r="N3" s="15"/>
      <c r="O3" s="102"/>
      <c r="P3" s="102"/>
      <c r="Q3" s="102"/>
      <c r="R3" s="102"/>
      <c r="S3" s="102"/>
      <c r="T3" s="102"/>
      <c r="U3" s="102"/>
      <c r="V3" s="102"/>
      <c r="W3" s="102"/>
      <c r="X3" s="102"/>
      <c r="Y3" s="21"/>
      <c r="Z3" s="21"/>
      <c r="AA3" s="21"/>
      <c r="AC3" s="64"/>
      <c r="AD3" s="64"/>
      <c r="AE3" s="64"/>
      <c r="AF3" s="64"/>
      <c r="AG3" s="64"/>
      <c r="AH3" s="64"/>
      <c r="AI3" s="64"/>
      <c r="AJ3" s="64"/>
      <c r="AK3" s="64"/>
      <c r="AL3" s="64"/>
      <c r="AM3" s="64"/>
      <c r="AN3" s="64"/>
      <c r="AO3" s="64"/>
      <c r="AP3" s="64"/>
      <c r="AQ3" s="64"/>
      <c r="AR3" s="64"/>
      <c r="AS3" s="64"/>
      <c r="AT3" s="64"/>
      <c r="AU3" s="64"/>
      <c r="AV3" s="64"/>
      <c r="AW3" s="64"/>
      <c r="AX3" s="64"/>
      <c r="AY3" s="64"/>
    </row>
    <row r="4" spans="1:52" ht="20.25" x14ac:dyDescent="0.45">
      <c r="A4" s="200"/>
      <c r="B4" s="275" t="s">
        <v>121</v>
      </c>
      <c r="C4" s="200">
        <v>2013</v>
      </c>
      <c r="D4" s="200">
        <v>2014</v>
      </c>
      <c r="E4" s="200">
        <v>2015</v>
      </c>
      <c r="F4" s="200">
        <v>2016</v>
      </c>
      <c r="G4" s="200">
        <v>2017</v>
      </c>
      <c r="H4" s="200">
        <v>2018</v>
      </c>
      <c r="I4" s="200">
        <v>2019</v>
      </c>
      <c r="J4" s="200" t="s">
        <v>84</v>
      </c>
      <c r="K4" s="200" t="s">
        <v>122</v>
      </c>
      <c r="L4" s="202" t="s">
        <v>130</v>
      </c>
      <c r="M4" s="202" t="s">
        <v>129</v>
      </c>
      <c r="N4" s="200"/>
      <c r="O4" s="200" t="s">
        <v>82</v>
      </c>
      <c r="P4" s="200" t="s">
        <v>88</v>
      </c>
      <c r="Q4" s="200" t="s">
        <v>89</v>
      </c>
      <c r="R4" s="200" t="s">
        <v>87</v>
      </c>
      <c r="S4" s="200" t="s">
        <v>90</v>
      </c>
      <c r="T4" s="200" t="s">
        <v>107</v>
      </c>
      <c r="U4" s="200" t="s">
        <v>124</v>
      </c>
      <c r="V4" s="202" t="s">
        <v>125</v>
      </c>
      <c r="W4" s="202" t="s">
        <v>126</v>
      </c>
      <c r="X4" s="200"/>
      <c r="Y4" s="200" t="s">
        <v>93</v>
      </c>
      <c r="Z4" s="200" t="s">
        <v>94</v>
      </c>
      <c r="AA4" s="200" t="s">
        <v>109</v>
      </c>
      <c r="AB4" s="200"/>
      <c r="AC4" s="275" t="s">
        <v>121</v>
      </c>
      <c r="AD4" s="200">
        <v>2013</v>
      </c>
      <c r="AE4" s="200">
        <v>2014</v>
      </c>
      <c r="AF4" s="200">
        <v>2015</v>
      </c>
      <c r="AG4" s="200">
        <v>2016</v>
      </c>
      <c r="AH4" s="200">
        <v>2017</v>
      </c>
      <c r="AI4" s="200">
        <v>2018</v>
      </c>
      <c r="AJ4" s="200">
        <v>2019</v>
      </c>
      <c r="AK4" s="160" t="s">
        <v>84</v>
      </c>
      <c r="AL4" s="160" t="s">
        <v>122</v>
      </c>
      <c r="AM4" s="202" t="str">
        <f>L4</f>
        <v>2020f/ 2019 Growth %</v>
      </c>
      <c r="AN4" s="202" t="s">
        <v>129</v>
      </c>
      <c r="AO4" s="200"/>
      <c r="AP4" s="202" t="s">
        <v>82</v>
      </c>
      <c r="AQ4" s="202" t="s">
        <v>88</v>
      </c>
      <c r="AR4" s="202" t="s">
        <v>89</v>
      </c>
      <c r="AS4" s="202" t="s">
        <v>87</v>
      </c>
      <c r="AT4" s="202" t="s">
        <v>90</v>
      </c>
      <c r="AU4" s="202" t="str">
        <f>T4</f>
        <v>Q2 2020</v>
      </c>
      <c r="AV4" s="202" t="str">
        <f>U4</f>
        <v>Q3 2020</v>
      </c>
      <c r="AW4" s="200"/>
      <c r="AX4" s="200" t="s">
        <v>93</v>
      </c>
      <c r="AY4" s="200" t="s">
        <v>94</v>
      </c>
      <c r="AZ4" s="200" t="str">
        <f>AA4</f>
        <v>H1 2020</v>
      </c>
    </row>
    <row r="5" spans="1:52" x14ac:dyDescent="0.45">
      <c r="A5" s="15"/>
      <c r="B5" s="49"/>
      <c r="C5" s="13"/>
      <c r="D5" s="13"/>
      <c r="E5" s="13"/>
      <c r="F5" s="13"/>
      <c r="G5" s="13"/>
      <c r="H5" s="13"/>
      <c r="I5" s="13"/>
      <c r="J5" s="13"/>
      <c r="K5" s="13"/>
      <c r="L5" s="208"/>
      <c r="M5" s="208"/>
      <c r="N5" s="15"/>
      <c r="O5" s="106"/>
      <c r="P5" s="106"/>
      <c r="Q5" s="106"/>
      <c r="R5" s="106"/>
      <c r="S5" s="15"/>
      <c r="T5" s="15"/>
      <c r="U5" s="15"/>
      <c r="V5" s="15"/>
      <c r="W5" s="15"/>
      <c r="X5" s="15"/>
      <c r="Y5" s="36"/>
      <c r="Z5" s="36"/>
      <c r="AA5" s="36"/>
      <c r="AC5" s="49"/>
      <c r="AD5" s="13"/>
      <c r="AE5" s="13"/>
      <c r="AF5" s="13"/>
      <c r="AG5" s="13"/>
      <c r="AH5" s="13"/>
      <c r="AI5" s="13"/>
      <c r="AJ5" s="13"/>
      <c r="AK5" s="13"/>
      <c r="AL5" s="13"/>
      <c r="AM5" s="208"/>
      <c r="AN5" s="208"/>
      <c r="AO5" s="15"/>
      <c r="AP5" s="36"/>
      <c r="AQ5" s="36"/>
      <c r="AR5" s="36"/>
      <c r="AS5" s="36"/>
      <c r="AT5" s="15"/>
      <c r="AU5" s="15"/>
      <c r="AV5" s="15"/>
      <c r="AW5" s="15"/>
      <c r="AX5" s="64"/>
      <c r="AY5" s="64"/>
      <c r="AZ5" s="64"/>
    </row>
    <row r="6" spans="1:52" x14ac:dyDescent="0.45">
      <c r="A6" s="15"/>
      <c r="B6" s="20" t="s">
        <v>104</v>
      </c>
      <c r="C6" s="346">
        <v>1120</v>
      </c>
      <c r="D6" s="346">
        <v>1255</v>
      </c>
      <c r="E6" s="346">
        <v>1185</v>
      </c>
      <c r="F6" s="346">
        <v>1210</v>
      </c>
      <c r="G6" s="346">
        <v>1325</v>
      </c>
      <c r="H6" s="346">
        <v>1420</v>
      </c>
      <c r="I6" s="80">
        <f>SUM(I7:I11)</f>
        <v>1630.0045421244777</v>
      </c>
      <c r="J6" s="80">
        <f t="shared" ref="J6:K6" si="0">SUM(J7:J11)</f>
        <v>1486.3646441630697</v>
      </c>
      <c r="K6" s="80">
        <f t="shared" si="0"/>
        <v>1573.3128770359469</v>
      </c>
      <c r="L6" s="66">
        <f>IF(ISERROR(J6/I6),"N/A",IF(I6&lt;0,"N/A",IF(J6&lt;0,"N/A",IF(J6/I6-1&gt;300%,"&gt;±300%",IF(J6/I6-1&lt;-300%,"&gt;±300%",J6/I6-1)))))</f>
        <v>-8.8122391226096775E-2</v>
      </c>
      <c r="M6" s="66">
        <f>IF(ISERROR(K6/J6),"N/A",IF(J6&lt;0,"N/A",IF(K6&lt;0,"N/A",IF(K6/J6-1&gt;300%,"&gt;±300%",IF(K6/J6-1&lt;-300%,"&gt;±300%",K6/J6-1)))))</f>
        <v>5.8497242392249849E-2</v>
      </c>
      <c r="N6" s="88"/>
      <c r="O6" s="80">
        <f t="shared" ref="O6:T6" si="1">SUM(O7:O11)</f>
        <v>413.37200113460244</v>
      </c>
      <c r="P6" s="80">
        <f t="shared" si="1"/>
        <v>386.63254098987511</v>
      </c>
      <c r="Q6" s="80">
        <f t="shared" si="1"/>
        <v>410</v>
      </c>
      <c r="R6" s="80">
        <f t="shared" si="1"/>
        <v>420</v>
      </c>
      <c r="S6" s="80">
        <f t="shared" si="1"/>
        <v>406.03589407272102</v>
      </c>
      <c r="T6" s="80">
        <f t="shared" si="1"/>
        <v>308.70435902323908</v>
      </c>
      <c r="U6" s="80">
        <f t="shared" ref="U6" si="2">SUM(U7:U11)</f>
        <v>378.03719837097947</v>
      </c>
      <c r="V6" s="284">
        <f>IF(ISERROR(U6/Q6),"N/A",IF(Q6&lt;0,"N/A",IF(U6&lt;0,"N/A",IF(U6/Q6-1&gt;300%,"&gt;±300%",IF(U6/Q6-1&lt;-300%,"&gt;±300%",U6/Q6-1)))))</f>
        <v>-7.7958052753708595E-2</v>
      </c>
      <c r="W6" s="284">
        <f>IF(ISERROR(U6/T6),"N/A",IF(T6&lt;0,"N/A",IF(U6&lt;0,"N/A",IF(U6/T6-1&gt;300%,"&gt;±300%",IF(U6/T6-1&lt;-300%,"&gt;±300%",U6/T6-1)))))</f>
        <v>0.22459300402208138</v>
      </c>
      <c r="X6" s="236"/>
      <c r="Y6" s="80">
        <f>O6+P6</f>
        <v>800.00454212447755</v>
      </c>
      <c r="Z6" s="80">
        <f>Q6+R6</f>
        <v>830</v>
      </c>
      <c r="AA6" s="80">
        <f t="shared" ref="AA6:AA23" si="3">S6+T6</f>
        <v>714.74025309596004</v>
      </c>
      <c r="AC6" s="20" t="s">
        <v>27</v>
      </c>
      <c r="AD6" s="50">
        <f t="shared" ref="AD6:AL6" si="4">C6</f>
        <v>1120</v>
      </c>
      <c r="AE6" s="50">
        <f t="shared" si="4"/>
        <v>1255</v>
      </c>
      <c r="AF6" s="50">
        <f t="shared" si="4"/>
        <v>1185</v>
      </c>
      <c r="AG6" s="50">
        <f t="shared" si="4"/>
        <v>1210</v>
      </c>
      <c r="AH6" s="50">
        <f t="shared" si="4"/>
        <v>1325</v>
      </c>
      <c r="AI6" s="50">
        <f t="shared" si="4"/>
        <v>1420</v>
      </c>
      <c r="AJ6" s="50">
        <f t="shared" si="4"/>
        <v>1630.0045421244777</v>
      </c>
      <c r="AK6" s="50">
        <f t="shared" si="4"/>
        <v>1486.3646441630697</v>
      </c>
      <c r="AL6" s="50">
        <f t="shared" si="4"/>
        <v>1573.3128770359469</v>
      </c>
      <c r="AM6" s="210">
        <f>L6</f>
        <v>-8.8122391226096775E-2</v>
      </c>
      <c r="AN6" s="210">
        <f>M6</f>
        <v>5.8497242392249849E-2</v>
      </c>
      <c r="AO6" s="59"/>
      <c r="AP6" s="50">
        <f t="shared" ref="AP6:AV6" si="5">O6</f>
        <v>413.37200113460244</v>
      </c>
      <c r="AQ6" s="50">
        <f t="shared" si="5"/>
        <v>386.63254098987511</v>
      </c>
      <c r="AR6" s="50">
        <f t="shared" si="5"/>
        <v>410</v>
      </c>
      <c r="AS6" s="50">
        <f t="shared" si="5"/>
        <v>420</v>
      </c>
      <c r="AT6" s="50">
        <f t="shared" si="5"/>
        <v>406.03589407272102</v>
      </c>
      <c r="AU6" s="50">
        <f t="shared" si="5"/>
        <v>308.70435902323908</v>
      </c>
      <c r="AV6" s="50">
        <f t="shared" si="5"/>
        <v>378.03719837097947</v>
      </c>
      <c r="AW6" s="8"/>
      <c r="AX6" s="50">
        <f t="shared" ref="AX6:AZ6" si="6">Y6</f>
        <v>800.00454212447755</v>
      </c>
      <c r="AY6" s="50">
        <f t="shared" si="6"/>
        <v>830</v>
      </c>
      <c r="AZ6" s="50">
        <f t="shared" si="6"/>
        <v>714.74025309596004</v>
      </c>
    </row>
    <row r="7" spans="1:52" x14ac:dyDescent="0.45">
      <c r="A7" s="15"/>
      <c r="B7" s="10" t="s">
        <v>15</v>
      </c>
      <c r="C7" s="69"/>
      <c r="D7" s="69"/>
      <c r="E7" s="69"/>
      <c r="F7" s="69"/>
      <c r="G7" s="69"/>
      <c r="H7" s="69"/>
      <c r="I7" s="69">
        <v>520.02377405934487</v>
      </c>
      <c r="J7" s="69">
        <v>488.7440442060896</v>
      </c>
      <c r="K7" s="69">
        <v>485.0321896036167</v>
      </c>
      <c r="L7" s="211"/>
      <c r="M7" s="211">
        <f t="shared" ref="M7:M23" si="7">IF(ISERROR(K7/J7),"N/A",IF(J7&lt;0,"N/A",IF(K7&lt;0,"N/A",IF(K7/J7-1&gt;300%,"&gt;±300%",IF(K7/J7-1&lt;-300%,"&gt;±300%",K7/J7-1)))))</f>
        <v>-7.5946799689444733E-3</v>
      </c>
      <c r="N7" s="88"/>
      <c r="O7" s="69">
        <v>131.87893810424964</v>
      </c>
      <c r="P7" s="69">
        <v>123.34819194899833</v>
      </c>
      <c r="Q7" s="69">
        <v>130.8031614969876</v>
      </c>
      <c r="R7" s="69">
        <v>133.99348250910927</v>
      </c>
      <c r="S7" s="69">
        <v>133.19772748529215</v>
      </c>
      <c r="T7" s="69">
        <v>104.84596315664858</v>
      </c>
      <c r="U7" s="69">
        <v>122.95497180716833</v>
      </c>
      <c r="V7" s="285"/>
      <c r="W7" s="285">
        <f t="shared" ref="W7:W23" si="8">IF(ISERROR(U7/T7),"N/A",IF(T7&lt;0,"N/A",IF(U7&lt;0,"N/A",IF(U7/T7-1&gt;300%,"&gt;±300%",IF(U7/T7-1&lt;-300%,"&gt;±300%",U7/T7-1)))))</f>
        <v>0.17272013251920248</v>
      </c>
      <c r="X7" s="236"/>
      <c r="Y7" s="69">
        <f>O7+P7</f>
        <v>255.22713005324798</v>
      </c>
      <c r="Z7" s="69">
        <f>Q7+R7</f>
        <v>264.79664400609687</v>
      </c>
      <c r="AA7" s="69">
        <f t="shared" si="3"/>
        <v>238.04369064194071</v>
      </c>
      <c r="AC7" s="10" t="s">
        <v>15</v>
      </c>
      <c r="AD7" s="11"/>
      <c r="AE7" s="11"/>
      <c r="AF7" s="11"/>
      <c r="AG7" s="11"/>
      <c r="AH7" s="11"/>
      <c r="AI7" s="11"/>
      <c r="AJ7" s="13">
        <f t="shared" ref="AJ7:AK21" si="9">I7</f>
        <v>520.02377405934487</v>
      </c>
      <c r="AK7" s="13">
        <f t="shared" si="9"/>
        <v>488.7440442060896</v>
      </c>
      <c r="AL7" s="13"/>
      <c r="AM7" s="212"/>
      <c r="AN7" s="208"/>
      <c r="AO7" s="13"/>
      <c r="AP7" s="51"/>
      <c r="AQ7" s="51"/>
      <c r="AR7" s="51"/>
      <c r="AS7" s="51"/>
      <c r="AT7" s="51"/>
      <c r="AU7" s="51"/>
      <c r="AV7" s="51"/>
      <c r="AW7" s="193"/>
      <c r="AX7" s="64"/>
      <c r="AY7" s="64"/>
      <c r="AZ7" s="64"/>
    </row>
    <row r="8" spans="1:52" x14ac:dyDescent="0.45">
      <c r="A8" s="15"/>
      <c r="B8" s="10" t="s">
        <v>16</v>
      </c>
      <c r="C8" s="69"/>
      <c r="D8" s="69"/>
      <c r="E8" s="69"/>
      <c r="F8" s="69"/>
      <c r="G8" s="69"/>
      <c r="H8" s="69"/>
      <c r="I8" s="69">
        <v>848.43731684298552</v>
      </c>
      <c r="J8" s="69">
        <v>754.36500984221334</v>
      </c>
      <c r="K8" s="69">
        <v>820.82043789257557</v>
      </c>
      <c r="L8" s="211"/>
      <c r="M8" s="211">
        <f t="shared" si="7"/>
        <v>8.8094526102506121E-2</v>
      </c>
      <c r="N8" s="88"/>
      <c r="O8" s="69">
        <v>215.16518662183856</v>
      </c>
      <c r="P8" s="69">
        <v>201.24697030235913</v>
      </c>
      <c r="Q8" s="69">
        <v>213.41001875506387</v>
      </c>
      <c r="R8" s="69">
        <v>218.61514116372396</v>
      </c>
      <c r="S8" s="69">
        <v>217.31683848805696</v>
      </c>
      <c r="T8" s="69">
        <v>150.93522772676934</v>
      </c>
      <c r="U8" s="69">
        <v>192.06901687955749</v>
      </c>
      <c r="V8" s="285"/>
      <c r="W8" s="285">
        <f t="shared" si="8"/>
        <v>0.27252610124424126</v>
      </c>
      <c r="X8" s="236"/>
      <c r="Y8" s="69">
        <f>O8+P8</f>
        <v>416.41215692419769</v>
      </c>
      <c r="Z8" s="69">
        <f>Q8+R8</f>
        <v>432.02515991878784</v>
      </c>
      <c r="AA8" s="69">
        <f t="shared" si="3"/>
        <v>368.2520662148263</v>
      </c>
      <c r="AC8" s="10" t="s">
        <v>16</v>
      </c>
      <c r="AD8" s="11"/>
      <c r="AE8" s="11"/>
      <c r="AF8" s="11"/>
      <c r="AG8" s="11"/>
      <c r="AH8" s="11"/>
      <c r="AI8" s="11"/>
      <c r="AJ8" s="13">
        <f t="shared" si="9"/>
        <v>848.43731684298552</v>
      </c>
      <c r="AK8" s="13">
        <f t="shared" si="9"/>
        <v>754.36500984221334</v>
      </c>
      <c r="AL8" s="13"/>
      <c r="AM8" s="212"/>
      <c r="AN8" s="208"/>
      <c r="AO8" s="13"/>
      <c r="AP8" s="51"/>
      <c r="AQ8" s="51"/>
      <c r="AR8" s="51"/>
      <c r="AS8" s="51"/>
      <c r="AT8" s="51"/>
      <c r="AU8" s="51"/>
      <c r="AV8" s="51"/>
      <c r="AW8" s="193"/>
      <c r="AX8" s="64"/>
      <c r="AY8" s="64"/>
      <c r="AZ8" s="64"/>
    </row>
    <row r="9" spans="1:52" x14ac:dyDescent="0.45">
      <c r="A9" s="15"/>
      <c r="B9" s="10" t="s">
        <v>17</v>
      </c>
      <c r="C9" s="69"/>
      <c r="D9" s="69"/>
      <c r="E9" s="69"/>
      <c r="F9" s="69"/>
      <c r="G9" s="69"/>
      <c r="H9" s="69"/>
      <c r="I9" s="69">
        <v>115.64760285696485</v>
      </c>
      <c r="J9" s="69">
        <v>116.50302154505309</v>
      </c>
      <c r="K9" s="69">
        <v>117.40434035715364</v>
      </c>
      <c r="L9" s="211"/>
      <c r="M9" s="211">
        <f t="shared" si="7"/>
        <v>7.7364415115361851E-3</v>
      </c>
      <c r="N9" s="88"/>
      <c r="O9" s="69">
        <v>29.328434236812456</v>
      </c>
      <c r="P9" s="69">
        <v>27.431289543340231</v>
      </c>
      <c r="Q9" s="69">
        <v>29.089193278907221</v>
      </c>
      <c r="R9" s="69">
        <v>29.798685797904955</v>
      </c>
      <c r="S9" s="69">
        <v>29.62171857918058</v>
      </c>
      <c r="T9" s="69">
        <v>27.431289543340231</v>
      </c>
      <c r="U9" s="69">
        <v>29.089193278907221</v>
      </c>
      <c r="V9" s="285"/>
      <c r="W9" s="285">
        <f t="shared" si="8"/>
        <v>6.0438417703534197E-2</v>
      </c>
      <c r="X9" s="236"/>
      <c r="Y9" s="69">
        <f>O9+P9</f>
        <v>56.759723780152683</v>
      </c>
      <c r="Z9" s="69">
        <f>Q9+R9</f>
        <v>58.887879076812176</v>
      </c>
      <c r="AA9" s="69">
        <f t="shared" si="3"/>
        <v>57.053008122520808</v>
      </c>
      <c r="AC9" s="10" t="s">
        <v>17</v>
      </c>
      <c r="AD9" s="11"/>
      <c r="AE9" s="11"/>
      <c r="AF9" s="11"/>
      <c r="AG9" s="11"/>
      <c r="AH9" s="11"/>
      <c r="AI9" s="11"/>
      <c r="AJ9" s="13">
        <f t="shared" si="9"/>
        <v>115.64760285696485</v>
      </c>
      <c r="AK9" s="13">
        <f t="shared" si="9"/>
        <v>116.50302154505309</v>
      </c>
      <c r="AL9" s="13"/>
      <c r="AM9" s="212"/>
      <c r="AN9" s="208"/>
      <c r="AO9" s="13"/>
      <c r="AP9" s="51"/>
      <c r="AQ9" s="51"/>
      <c r="AR9" s="51"/>
      <c r="AS9" s="51"/>
      <c r="AT9" s="51"/>
      <c r="AU9" s="51"/>
      <c r="AV9" s="51"/>
      <c r="AW9" s="194"/>
      <c r="AX9" s="64"/>
      <c r="AY9" s="64"/>
      <c r="AZ9" s="64"/>
    </row>
    <row r="10" spans="1:52" x14ac:dyDescent="0.45">
      <c r="A10" s="15"/>
      <c r="B10" s="10" t="s">
        <v>18</v>
      </c>
      <c r="C10" s="69"/>
      <c r="D10" s="69"/>
      <c r="E10" s="69"/>
      <c r="F10" s="69"/>
      <c r="G10" s="69"/>
      <c r="H10" s="69"/>
      <c r="I10" s="69">
        <v>35.627628806528236</v>
      </c>
      <c r="J10" s="69">
        <v>30.758763245189542</v>
      </c>
      <c r="K10" s="69">
        <v>37.159975666344671</v>
      </c>
      <c r="L10" s="211"/>
      <c r="M10" s="211">
        <f t="shared" si="7"/>
        <v>0.20811020164005578</v>
      </c>
      <c r="N10" s="88"/>
      <c r="O10" s="69">
        <v>9.0352289425158574</v>
      </c>
      <c r="P10" s="69">
        <v>8.4507743990446826</v>
      </c>
      <c r="Q10" s="69">
        <v>8.9615258320924784</v>
      </c>
      <c r="R10" s="69">
        <v>9.1800996328752209</v>
      </c>
      <c r="S10" s="69">
        <v>6.3246602597610995</v>
      </c>
      <c r="T10" s="69">
        <v>7.1831582391879802</v>
      </c>
      <c r="U10" s="69">
        <v>8.9615258320924784</v>
      </c>
      <c r="V10" s="285"/>
      <c r="W10" s="285">
        <f t="shared" si="8"/>
        <v>0.24757460906298134</v>
      </c>
      <c r="X10" s="236"/>
      <c r="Y10" s="69">
        <f>O10+P10</f>
        <v>17.48600334156054</v>
      </c>
      <c r="Z10" s="69">
        <f>Q10+R10</f>
        <v>18.141625464967699</v>
      </c>
      <c r="AA10" s="69">
        <f t="shared" si="3"/>
        <v>13.50781849894908</v>
      </c>
      <c r="AC10" s="10" t="s">
        <v>18</v>
      </c>
      <c r="AD10" s="11"/>
      <c r="AE10" s="11"/>
      <c r="AF10" s="11"/>
      <c r="AG10" s="11"/>
      <c r="AH10" s="11"/>
      <c r="AI10" s="11"/>
      <c r="AJ10" s="13">
        <f t="shared" si="9"/>
        <v>35.627628806528236</v>
      </c>
      <c r="AK10" s="13">
        <f t="shared" si="9"/>
        <v>30.758763245189542</v>
      </c>
      <c r="AL10" s="13"/>
      <c r="AM10" s="212"/>
      <c r="AN10" s="208"/>
      <c r="AO10" s="13"/>
      <c r="AP10" s="51"/>
      <c r="AQ10" s="51"/>
      <c r="AR10" s="51"/>
      <c r="AS10" s="51"/>
      <c r="AT10" s="51"/>
      <c r="AU10" s="51"/>
      <c r="AV10" s="51"/>
      <c r="AW10" s="193"/>
      <c r="AX10" s="64"/>
      <c r="AY10" s="64"/>
      <c r="AZ10" s="64"/>
    </row>
    <row r="11" spans="1:52" x14ac:dyDescent="0.45">
      <c r="A11" s="15"/>
      <c r="B11" s="52" t="s">
        <v>19</v>
      </c>
      <c r="C11" s="83"/>
      <c r="D11" s="83"/>
      <c r="E11" s="83"/>
      <c r="F11" s="83"/>
      <c r="G11" s="83"/>
      <c r="H11" s="83"/>
      <c r="I11" s="83">
        <v>110.26821955865411</v>
      </c>
      <c r="J11" s="83">
        <v>95.99380532452416</v>
      </c>
      <c r="K11" s="83">
        <v>112.89593351625618</v>
      </c>
      <c r="L11" s="214"/>
      <c r="M11" s="214">
        <f t="shared" si="7"/>
        <v>0.17607519708788888</v>
      </c>
      <c r="N11" s="88"/>
      <c r="O11" s="83">
        <v>27.964213229185987</v>
      </c>
      <c r="P11" s="83">
        <v>26.155314796132718</v>
      </c>
      <c r="Q11" s="83">
        <v>27.736100636948816</v>
      </c>
      <c r="R11" s="83">
        <v>28.412590896386593</v>
      </c>
      <c r="S11" s="83">
        <v>19.574949260430188</v>
      </c>
      <c r="T11" s="83">
        <v>18.308720357292902</v>
      </c>
      <c r="U11" s="83">
        <v>24.962490573253934</v>
      </c>
      <c r="V11" s="286"/>
      <c r="W11" s="286">
        <f t="shared" si="8"/>
        <v>0.36342082276168686</v>
      </c>
      <c r="X11" s="280"/>
      <c r="Y11" s="83">
        <f>O12+P12</f>
        <v>239.55053879111429</v>
      </c>
      <c r="Z11" s="83">
        <f>Q12+R11</f>
        <v>144.81152470564689</v>
      </c>
      <c r="AA11" s="83">
        <f t="shared" si="3"/>
        <v>37.883669617723086</v>
      </c>
      <c r="AC11" s="52" t="s">
        <v>19</v>
      </c>
      <c r="AD11" s="281"/>
      <c r="AE11" s="281"/>
      <c r="AF11" s="281"/>
      <c r="AG11" s="281"/>
      <c r="AH11" s="281"/>
      <c r="AI11" s="281"/>
      <c r="AJ11" s="54">
        <f t="shared" si="9"/>
        <v>110.26821955865411</v>
      </c>
      <c r="AK11" s="54">
        <f t="shared" si="9"/>
        <v>95.99380532452416</v>
      </c>
      <c r="AL11" s="54"/>
      <c r="AM11" s="216"/>
      <c r="AN11" s="217"/>
      <c r="AO11" s="13"/>
      <c r="AP11" s="53"/>
      <c r="AQ11" s="53"/>
      <c r="AR11" s="53"/>
      <c r="AS11" s="53"/>
      <c r="AT11" s="53"/>
      <c r="AU11" s="53"/>
      <c r="AV11" s="53"/>
      <c r="AW11" s="195"/>
      <c r="AX11" s="53"/>
      <c r="AY11" s="53"/>
      <c r="AZ11" s="53"/>
    </row>
    <row r="12" spans="1:52" x14ac:dyDescent="0.45">
      <c r="A12" s="15"/>
      <c r="B12" s="20" t="s">
        <v>105</v>
      </c>
      <c r="C12" s="346">
        <v>855</v>
      </c>
      <c r="D12" s="346">
        <v>775</v>
      </c>
      <c r="E12" s="346">
        <v>515</v>
      </c>
      <c r="F12" s="346">
        <v>625</v>
      </c>
      <c r="G12" s="346">
        <v>560</v>
      </c>
      <c r="H12" s="346">
        <v>505</v>
      </c>
      <c r="I12" s="80">
        <f>SUM(I13:I17)</f>
        <v>476.57182430946597</v>
      </c>
      <c r="J12" s="80">
        <f t="shared" ref="J12:K12" si="10">SUM(J13:J17)</f>
        <v>398.13331640386218</v>
      </c>
      <c r="K12" s="80">
        <f t="shared" si="10"/>
        <v>462.0126721646534</v>
      </c>
      <c r="L12" s="66">
        <f>IF(ISERROR(J12/I12),"N/A",IF(I12&lt;0,"N/A",IF(J12&lt;0,"N/A",IF(J12/I12-1&gt;300%,"&gt;±300%",IF(J12/I12-1&lt;-300%,"&gt;±300%",J12/I12-1)))))</f>
        <v>-0.16458905857319228</v>
      </c>
      <c r="M12" s="209">
        <f t="shared" si="7"/>
        <v>0.16044714955729211</v>
      </c>
      <c r="N12" s="88"/>
      <c r="O12" s="80">
        <f t="shared" ref="O12:T12" si="11">SUM(O13:O17)</f>
        <v>120.45474252537473</v>
      </c>
      <c r="P12" s="80">
        <f t="shared" si="11"/>
        <v>119.09579626573957</v>
      </c>
      <c r="Q12" s="80">
        <f t="shared" si="11"/>
        <v>116.39893380926028</v>
      </c>
      <c r="R12" s="80">
        <f t="shared" si="11"/>
        <v>120.62235170909138</v>
      </c>
      <c r="S12" s="80">
        <f t="shared" si="11"/>
        <v>69.869511383192133</v>
      </c>
      <c r="T12" s="80">
        <f t="shared" si="11"/>
        <v>97.124691506110551</v>
      </c>
      <c r="U12" s="80">
        <f t="shared" ref="U12" si="12">SUM(U13:U17)</f>
        <v>112.66004679098877</v>
      </c>
      <c r="V12" s="284">
        <f>IF(ISERROR(U12/Q12),"N/A",IF(Q12&lt;0,"N/A",IF(U12&lt;0,"N/A",IF(U12/Q12-1&gt;300%,"&gt;±300%",IF(U12/Q12-1&lt;-300%,"&gt;±300%",U12/Q12-1)))))</f>
        <v>-3.21213167158243E-2</v>
      </c>
      <c r="W12" s="284">
        <f t="shared" si="8"/>
        <v>0.15995268601600476</v>
      </c>
      <c r="X12" s="236"/>
      <c r="Y12" s="80">
        <f t="shared" ref="Y12:Y23" si="13">O12+P12</f>
        <v>239.55053879111429</v>
      </c>
      <c r="Z12" s="80">
        <f t="shared" ref="Z12:Z23" si="14">Q12+R12</f>
        <v>237.02128551835165</v>
      </c>
      <c r="AA12" s="80">
        <f t="shared" si="3"/>
        <v>166.9942028893027</v>
      </c>
      <c r="AC12" s="20" t="s">
        <v>5</v>
      </c>
      <c r="AD12" s="50">
        <f t="shared" ref="AD12:AI12" si="15">C12</f>
        <v>855</v>
      </c>
      <c r="AE12" s="50">
        <f t="shared" si="15"/>
        <v>775</v>
      </c>
      <c r="AF12" s="50">
        <f t="shared" si="15"/>
        <v>515</v>
      </c>
      <c r="AG12" s="50">
        <f t="shared" si="15"/>
        <v>625</v>
      </c>
      <c r="AH12" s="50">
        <f t="shared" si="15"/>
        <v>560</v>
      </c>
      <c r="AI12" s="50">
        <f t="shared" si="15"/>
        <v>505</v>
      </c>
      <c r="AJ12" s="50">
        <f t="shared" si="9"/>
        <v>476.57182430946597</v>
      </c>
      <c r="AK12" s="80">
        <f>J12</f>
        <v>398.13331640386218</v>
      </c>
      <c r="AL12" s="80">
        <f>K12</f>
        <v>462.0126721646534</v>
      </c>
      <c r="AM12" s="210">
        <f>L12</f>
        <v>-0.16458905857319228</v>
      </c>
      <c r="AN12" s="210">
        <f>M12</f>
        <v>0.16044714955729211</v>
      </c>
      <c r="AO12" s="59"/>
      <c r="AP12" s="50">
        <f t="shared" ref="AP12:AV12" si="16">O12</f>
        <v>120.45474252537473</v>
      </c>
      <c r="AQ12" s="50">
        <f t="shared" si="16"/>
        <v>119.09579626573957</v>
      </c>
      <c r="AR12" s="50">
        <f t="shared" si="16"/>
        <v>116.39893380926028</v>
      </c>
      <c r="AS12" s="50">
        <f t="shared" si="16"/>
        <v>120.62235170909138</v>
      </c>
      <c r="AT12" s="50">
        <f t="shared" si="16"/>
        <v>69.869511383192133</v>
      </c>
      <c r="AU12" s="50">
        <f t="shared" si="16"/>
        <v>97.124691506110551</v>
      </c>
      <c r="AV12" s="50">
        <f t="shared" si="16"/>
        <v>112.66004679098877</v>
      </c>
      <c r="AW12" s="218"/>
      <c r="AX12" s="50">
        <f t="shared" ref="AX12:AZ12" si="17">Y12</f>
        <v>239.55053879111429</v>
      </c>
      <c r="AY12" s="50">
        <f t="shared" si="17"/>
        <v>237.02128551835165</v>
      </c>
      <c r="AZ12" s="50">
        <f t="shared" si="17"/>
        <v>166.9942028893027</v>
      </c>
    </row>
    <row r="13" spans="1:52" x14ac:dyDescent="0.45">
      <c r="A13" s="15"/>
      <c r="B13" s="10" t="s">
        <v>15</v>
      </c>
      <c r="C13" s="347"/>
      <c r="D13" s="347"/>
      <c r="E13" s="347"/>
      <c r="F13" s="347"/>
      <c r="G13" s="347"/>
      <c r="H13" s="347"/>
      <c r="I13" s="69">
        <v>3.15</v>
      </c>
      <c r="J13" s="69">
        <v>3.15</v>
      </c>
      <c r="K13" s="69">
        <v>3.35</v>
      </c>
      <c r="L13" s="211"/>
      <c r="M13" s="211">
        <f t="shared" si="7"/>
        <v>6.3492063492063489E-2</v>
      </c>
      <c r="N13" s="88"/>
      <c r="O13" s="69">
        <v>0.77962500000000001</v>
      </c>
      <c r="P13" s="69">
        <v>0.77174999999999994</v>
      </c>
      <c r="Q13" s="69">
        <v>0.78749999999999998</v>
      </c>
      <c r="R13" s="69">
        <v>0.8111250000000001</v>
      </c>
      <c r="S13" s="69">
        <v>0.75</v>
      </c>
      <c r="T13" s="69">
        <v>0.55000000000000004</v>
      </c>
      <c r="U13" s="69">
        <v>0.67</v>
      </c>
      <c r="V13" s="285"/>
      <c r="W13" s="285">
        <f t="shared" si="8"/>
        <v>0.21818181818181825</v>
      </c>
      <c r="X13" s="236"/>
      <c r="Y13" s="67">
        <f t="shared" si="13"/>
        <v>1.5513749999999999</v>
      </c>
      <c r="Z13" s="67">
        <f t="shared" si="14"/>
        <v>1.5986250000000002</v>
      </c>
      <c r="AA13" s="67">
        <f t="shared" si="3"/>
        <v>1.3</v>
      </c>
      <c r="AC13" s="10" t="s">
        <v>15</v>
      </c>
      <c r="AD13" s="13"/>
      <c r="AE13" s="13"/>
      <c r="AF13" s="13"/>
      <c r="AG13" s="13"/>
      <c r="AH13" s="13"/>
      <c r="AI13" s="13"/>
      <c r="AJ13" s="13">
        <f t="shared" si="9"/>
        <v>3.15</v>
      </c>
      <c r="AK13" s="13">
        <f t="shared" si="9"/>
        <v>3.15</v>
      </c>
      <c r="AL13" s="13"/>
      <c r="AM13" s="212"/>
      <c r="AN13" s="208"/>
      <c r="AO13" s="196"/>
      <c r="AP13" s="51"/>
      <c r="AQ13" s="51"/>
      <c r="AR13" s="51"/>
      <c r="AS13" s="51"/>
      <c r="AT13" s="51"/>
      <c r="AU13" s="51"/>
      <c r="AV13" s="51"/>
      <c r="AW13" s="197"/>
      <c r="AX13" s="64"/>
      <c r="AY13" s="64"/>
      <c r="AZ13" s="64"/>
    </row>
    <row r="14" spans="1:52" x14ac:dyDescent="0.45">
      <c r="A14" s="15"/>
      <c r="B14" s="10" t="s">
        <v>16</v>
      </c>
      <c r="C14" s="69"/>
      <c r="D14" s="69"/>
      <c r="E14" s="69"/>
      <c r="F14" s="69"/>
      <c r="G14" s="69"/>
      <c r="H14" s="69"/>
      <c r="I14" s="69">
        <v>4.187974883588887</v>
      </c>
      <c r="J14" s="69">
        <v>4.4307093490935152</v>
      </c>
      <c r="K14" s="69">
        <v>4.3420951621116446</v>
      </c>
      <c r="L14" s="211"/>
      <c r="M14" s="211">
        <f t="shared" si="7"/>
        <v>-2.0000000000000018E-2</v>
      </c>
      <c r="N14" s="88"/>
      <c r="O14" s="69">
        <v>0.98417409764338837</v>
      </c>
      <c r="P14" s="69">
        <v>1.0155839092703052</v>
      </c>
      <c r="Q14" s="69">
        <v>1.0679335953151661</v>
      </c>
      <c r="R14" s="69">
        <v>1.1202832813600274</v>
      </c>
      <c r="S14" s="69">
        <v>0.96722426116406346</v>
      </c>
      <c r="T14" s="69">
        <v>0.92924597747227911</v>
      </c>
      <c r="U14" s="69">
        <v>1.1103056279686059</v>
      </c>
      <c r="V14" s="285"/>
      <c r="W14" s="285">
        <f t="shared" si="8"/>
        <v>0.19484577268641234</v>
      </c>
      <c r="X14" s="236"/>
      <c r="Y14" s="67">
        <f t="shared" si="13"/>
        <v>1.9997580069136935</v>
      </c>
      <c r="Z14" s="67">
        <f t="shared" si="14"/>
        <v>2.1882168766751935</v>
      </c>
      <c r="AA14" s="67">
        <f t="shared" si="3"/>
        <v>1.8964702386363426</v>
      </c>
      <c r="AC14" s="10" t="s">
        <v>16</v>
      </c>
      <c r="AD14" s="13"/>
      <c r="AE14" s="13"/>
      <c r="AF14" s="13"/>
      <c r="AG14" s="13"/>
      <c r="AH14" s="13"/>
      <c r="AI14" s="13"/>
      <c r="AJ14" s="13">
        <f t="shared" si="9"/>
        <v>4.187974883588887</v>
      </c>
      <c r="AK14" s="13">
        <f t="shared" si="9"/>
        <v>4.4307093490935152</v>
      </c>
      <c r="AL14" s="219"/>
      <c r="AM14" s="212"/>
      <c r="AN14" s="208"/>
      <c r="AO14" s="196"/>
      <c r="AP14" s="51"/>
      <c r="AQ14" s="51"/>
      <c r="AR14" s="51"/>
      <c r="AS14" s="51"/>
      <c r="AT14" s="51"/>
      <c r="AU14" s="51"/>
      <c r="AV14" s="51"/>
      <c r="AW14" s="197"/>
      <c r="AX14" s="64"/>
      <c r="AY14" s="64"/>
      <c r="AZ14" s="64"/>
    </row>
    <row r="15" spans="1:52" x14ac:dyDescent="0.45">
      <c r="A15" s="15"/>
      <c r="B15" s="10" t="s">
        <v>17</v>
      </c>
      <c r="C15" s="69"/>
      <c r="D15" s="69"/>
      <c r="E15" s="69"/>
      <c r="F15" s="69"/>
      <c r="G15" s="69"/>
      <c r="H15" s="69"/>
      <c r="I15" s="69">
        <v>187.4376351734617</v>
      </c>
      <c r="J15" s="69">
        <v>162.41693582805777</v>
      </c>
      <c r="K15" s="69">
        <v>165.66527454461894</v>
      </c>
      <c r="L15" s="211"/>
      <c r="M15" s="211">
        <f t="shared" si="7"/>
        <v>2.0000000000000018E-2</v>
      </c>
      <c r="N15" s="88"/>
      <c r="O15" s="69">
        <v>46.859408793365425</v>
      </c>
      <c r="P15" s="69">
        <v>46.859408793365425</v>
      </c>
      <c r="Q15" s="69">
        <v>46.859408793365425</v>
      </c>
      <c r="R15" s="69">
        <v>46.859408793365425</v>
      </c>
      <c r="S15" s="69">
        <v>42.2</v>
      </c>
      <c r="T15" s="69">
        <v>35.870000000000005</v>
      </c>
      <c r="U15" s="69">
        <v>42.173467914028883</v>
      </c>
      <c r="V15" s="285"/>
      <c r="W15" s="285">
        <f t="shared" si="8"/>
        <v>0.17573091480426206</v>
      </c>
      <c r="X15" s="236"/>
      <c r="Y15" s="67">
        <f t="shared" si="13"/>
        <v>93.71881758673085</v>
      </c>
      <c r="Z15" s="67">
        <f t="shared" si="14"/>
        <v>93.71881758673085</v>
      </c>
      <c r="AA15" s="67">
        <f t="shared" si="3"/>
        <v>78.070000000000007</v>
      </c>
      <c r="AC15" s="10" t="s">
        <v>17</v>
      </c>
      <c r="AD15" s="13"/>
      <c r="AE15" s="13"/>
      <c r="AF15" s="13"/>
      <c r="AG15" s="13"/>
      <c r="AH15" s="13"/>
      <c r="AI15" s="13"/>
      <c r="AJ15" s="13">
        <f t="shared" si="9"/>
        <v>187.4376351734617</v>
      </c>
      <c r="AK15" s="13">
        <f t="shared" si="9"/>
        <v>162.41693582805777</v>
      </c>
      <c r="AL15" s="13"/>
      <c r="AM15" s="212"/>
      <c r="AN15" s="208"/>
      <c r="AO15" s="27"/>
      <c r="AP15" s="51"/>
      <c r="AQ15" s="51"/>
      <c r="AR15" s="51"/>
      <c r="AS15" s="51"/>
      <c r="AT15" s="51"/>
      <c r="AU15" s="51"/>
      <c r="AV15" s="51"/>
      <c r="AW15" s="196"/>
      <c r="AX15" s="64"/>
      <c r="AY15" s="64"/>
      <c r="AZ15" s="64"/>
    </row>
    <row r="16" spans="1:52" x14ac:dyDescent="0.45">
      <c r="A16" s="15"/>
      <c r="B16" s="10" t="s">
        <v>18</v>
      </c>
      <c r="C16" s="69"/>
      <c r="D16" s="69"/>
      <c r="E16" s="69"/>
      <c r="F16" s="69"/>
      <c r="G16" s="69"/>
      <c r="H16" s="69"/>
      <c r="I16" s="69">
        <v>276.49621425241537</v>
      </c>
      <c r="J16" s="69">
        <v>223.03567122671086</v>
      </c>
      <c r="K16" s="69">
        <v>283.25530245792282</v>
      </c>
      <c r="L16" s="211"/>
      <c r="M16" s="211">
        <f t="shared" si="7"/>
        <v>0.27000000000000024</v>
      </c>
      <c r="N16" s="88"/>
      <c r="O16" s="69">
        <v>70.50653463436592</v>
      </c>
      <c r="P16" s="69">
        <v>69.124053563103843</v>
      </c>
      <c r="Q16" s="69">
        <v>66.359091420579688</v>
      </c>
      <c r="R16" s="69">
        <v>70.50653463436592</v>
      </c>
      <c r="S16" s="69">
        <v>24.677287122028069</v>
      </c>
      <c r="T16" s="69">
        <v>58.755445528638262</v>
      </c>
      <c r="U16" s="69">
        <v>67.686273248991284</v>
      </c>
      <c r="V16" s="285"/>
      <c r="W16" s="285">
        <f t="shared" si="8"/>
        <v>0.15200000000000014</v>
      </c>
      <c r="X16" s="236"/>
      <c r="Y16" s="67">
        <f t="shared" si="13"/>
        <v>139.63058819746976</v>
      </c>
      <c r="Z16" s="67">
        <f t="shared" si="14"/>
        <v>136.86562605494561</v>
      </c>
      <c r="AA16" s="67">
        <f t="shared" si="3"/>
        <v>83.432732650666338</v>
      </c>
      <c r="AC16" s="10" t="s">
        <v>18</v>
      </c>
      <c r="AD16" s="13"/>
      <c r="AE16" s="13"/>
      <c r="AF16" s="13"/>
      <c r="AG16" s="13"/>
      <c r="AH16" s="13"/>
      <c r="AI16" s="13"/>
      <c r="AJ16" s="13">
        <f t="shared" si="9"/>
        <v>276.49621425241537</v>
      </c>
      <c r="AK16" s="13">
        <f t="shared" si="9"/>
        <v>223.03567122671086</v>
      </c>
      <c r="AL16" s="13"/>
      <c r="AM16" s="212"/>
      <c r="AN16" s="208"/>
      <c r="AO16" s="27"/>
      <c r="AP16" s="51"/>
      <c r="AQ16" s="51"/>
      <c r="AR16" s="51"/>
      <c r="AS16" s="51"/>
      <c r="AT16" s="51"/>
      <c r="AU16" s="51"/>
      <c r="AV16" s="51"/>
      <c r="AW16" s="193"/>
      <c r="AX16" s="64"/>
      <c r="AY16" s="64"/>
      <c r="AZ16" s="64"/>
    </row>
    <row r="17" spans="1:52" x14ac:dyDescent="0.45">
      <c r="A17" s="15"/>
      <c r="B17" s="52" t="s">
        <v>19</v>
      </c>
      <c r="C17" s="83"/>
      <c r="D17" s="83"/>
      <c r="E17" s="83"/>
      <c r="F17" s="83"/>
      <c r="G17" s="83"/>
      <c r="H17" s="83"/>
      <c r="I17" s="83">
        <v>5.3</v>
      </c>
      <c r="J17" s="83">
        <v>5.0999999999999996</v>
      </c>
      <c r="K17" s="83">
        <v>5.4</v>
      </c>
      <c r="L17" s="214"/>
      <c r="M17" s="214">
        <f t="shared" si="7"/>
        <v>5.8823529411764941E-2</v>
      </c>
      <c r="N17" s="88"/>
      <c r="O17" s="83">
        <v>1.325</v>
      </c>
      <c r="P17" s="83">
        <v>1.325</v>
      </c>
      <c r="Q17" s="83">
        <v>1.325</v>
      </c>
      <c r="R17" s="83">
        <v>1.325</v>
      </c>
      <c r="S17" s="83">
        <v>1.2749999999999999</v>
      </c>
      <c r="T17" s="83">
        <v>1.02</v>
      </c>
      <c r="U17" s="83">
        <v>1.02</v>
      </c>
      <c r="V17" s="286"/>
      <c r="W17" s="286">
        <f t="shared" si="8"/>
        <v>0</v>
      </c>
      <c r="X17" s="280"/>
      <c r="Y17" s="83">
        <f t="shared" si="13"/>
        <v>2.65</v>
      </c>
      <c r="Z17" s="83">
        <f t="shared" si="14"/>
        <v>2.65</v>
      </c>
      <c r="AA17" s="83">
        <f t="shared" si="3"/>
        <v>2.2949999999999999</v>
      </c>
      <c r="AC17" s="52" t="s">
        <v>19</v>
      </c>
      <c r="AD17" s="54"/>
      <c r="AE17" s="54"/>
      <c r="AF17" s="54"/>
      <c r="AG17" s="54"/>
      <c r="AH17" s="54"/>
      <c r="AI17" s="54"/>
      <c r="AJ17" s="54">
        <f t="shared" si="9"/>
        <v>5.3</v>
      </c>
      <c r="AK17" s="54">
        <f t="shared" si="9"/>
        <v>5.0999999999999996</v>
      </c>
      <c r="AL17" s="54"/>
      <c r="AM17" s="216"/>
      <c r="AN17" s="217"/>
      <c r="AO17" s="27"/>
      <c r="AP17" s="53"/>
      <c r="AQ17" s="53"/>
      <c r="AR17" s="53"/>
      <c r="AS17" s="53"/>
      <c r="AT17" s="53"/>
      <c r="AU17" s="53"/>
      <c r="AV17" s="53"/>
      <c r="AW17" s="195"/>
      <c r="AX17" s="53"/>
      <c r="AY17" s="53"/>
      <c r="AZ17" s="53"/>
    </row>
    <row r="18" spans="1:52" x14ac:dyDescent="0.45">
      <c r="A18" s="15"/>
      <c r="B18" s="20" t="s">
        <v>106</v>
      </c>
      <c r="C18" s="346">
        <v>5</v>
      </c>
      <c r="D18" s="346">
        <v>5</v>
      </c>
      <c r="E18" s="346">
        <v>5</v>
      </c>
      <c r="F18" s="346">
        <v>5</v>
      </c>
      <c r="G18" s="346">
        <v>10</v>
      </c>
      <c r="H18" s="346">
        <v>10</v>
      </c>
      <c r="I18" s="80">
        <f>SUM(I19:I23)</f>
        <v>58.149078516249638</v>
      </c>
      <c r="J18" s="80">
        <f t="shared" ref="J18" si="18">SUM(J19:J23)</f>
        <v>56.654855515868157</v>
      </c>
      <c r="K18" s="80">
        <v>57.221404071026839</v>
      </c>
      <c r="L18" s="66">
        <f>IF(ISERROR(J18/I18),"N/A",IF(I18&lt;0,"N/A",IF(J18&lt;0,"N/A",IF(J18/I18-1&gt;300%,"&gt;±300%",IF(J18/I18-1&lt;-300%,"&gt;±300%",J18/I18-1)))))</f>
        <v>-2.5696417527303117E-2</v>
      </c>
      <c r="M18" s="209">
        <f t="shared" si="7"/>
        <v>1.0000000000000009E-2</v>
      </c>
      <c r="N18" s="88"/>
      <c r="O18" s="80">
        <f>SUM(O19:O23)</f>
        <v>15.118760414224907</v>
      </c>
      <c r="P18" s="80">
        <f t="shared" ref="P18:T18" si="19">SUM(P19:P23)</f>
        <v>13.955778843899912</v>
      </c>
      <c r="Q18" s="80">
        <f t="shared" si="19"/>
        <v>13.810406147609289</v>
      </c>
      <c r="R18" s="80">
        <f t="shared" si="19"/>
        <v>15.26413311051553</v>
      </c>
      <c r="S18" s="80">
        <f t="shared" si="19"/>
        <v>13.554584102798852</v>
      </c>
      <c r="T18" s="80">
        <f t="shared" si="19"/>
        <v>13.391837202912059</v>
      </c>
      <c r="U18" s="80">
        <f t="shared" ref="U18" si="20">SUM(U19:U23)</f>
        <v>14.474716145204232</v>
      </c>
      <c r="V18" s="284">
        <f>IF(ISERROR(U18/Q18),"N/A",IF(Q18&lt;0,"N/A",IF(U18&lt;0,"N/A",IF(U18/Q18-1&gt;300%,"&gt;±300%",IF(U18/Q18-1&lt;-300%,"&gt;±300%",U18/Q18-1)))))</f>
        <v>4.8102133311259676E-2</v>
      </c>
      <c r="W18" s="284">
        <f t="shared" si="8"/>
        <v>8.0861119044719265E-2</v>
      </c>
      <c r="X18" s="236"/>
      <c r="Y18" s="80">
        <f t="shared" si="13"/>
        <v>29.074539258124819</v>
      </c>
      <c r="Z18" s="80">
        <f t="shared" si="14"/>
        <v>29.074539258124819</v>
      </c>
      <c r="AA18" s="80">
        <f t="shared" si="3"/>
        <v>26.946421305710913</v>
      </c>
      <c r="AC18" s="20" t="s">
        <v>6</v>
      </c>
      <c r="AD18" s="50">
        <f t="shared" ref="AD18:AI18" si="21">C18</f>
        <v>5</v>
      </c>
      <c r="AE18" s="50">
        <f t="shared" si="21"/>
        <v>5</v>
      </c>
      <c r="AF18" s="50">
        <f t="shared" si="21"/>
        <v>5</v>
      </c>
      <c r="AG18" s="50">
        <f t="shared" si="21"/>
        <v>5</v>
      </c>
      <c r="AH18" s="50">
        <f t="shared" si="21"/>
        <v>10</v>
      </c>
      <c r="AI18" s="50">
        <f t="shared" si="21"/>
        <v>10</v>
      </c>
      <c r="AJ18" s="50">
        <f t="shared" si="9"/>
        <v>58.149078516249638</v>
      </c>
      <c r="AK18" s="50">
        <f>J18</f>
        <v>56.654855515868157</v>
      </c>
      <c r="AL18" s="50">
        <f>K18</f>
        <v>57.221404071026839</v>
      </c>
      <c r="AM18" s="210">
        <f>L18</f>
        <v>-2.5696417527303117E-2</v>
      </c>
      <c r="AN18" s="210">
        <f>M18</f>
        <v>1.0000000000000009E-2</v>
      </c>
      <c r="AO18" s="198"/>
      <c r="AP18" s="50">
        <f t="shared" ref="AP18:AV18" si="22">O18</f>
        <v>15.118760414224907</v>
      </c>
      <c r="AQ18" s="50">
        <f t="shared" si="22"/>
        <v>13.955778843899912</v>
      </c>
      <c r="AR18" s="50">
        <f t="shared" si="22"/>
        <v>13.810406147609289</v>
      </c>
      <c r="AS18" s="50">
        <f t="shared" si="22"/>
        <v>15.26413311051553</v>
      </c>
      <c r="AT18" s="50">
        <f t="shared" si="22"/>
        <v>13.554584102798852</v>
      </c>
      <c r="AU18" s="50">
        <f t="shared" si="22"/>
        <v>13.391837202912059</v>
      </c>
      <c r="AV18" s="50">
        <f t="shared" si="22"/>
        <v>14.474716145204232</v>
      </c>
      <c r="AW18" s="8"/>
      <c r="AX18" s="50">
        <f t="shared" ref="AX18:AZ18" si="23">Y18</f>
        <v>29.074539258124819</v>
      </c>
      <c r="AY18" s="50">
        <f t="shared" si="23"/>
        <v>29.074539258124819</v>
      </c>
      <c r="AZ18" s="50">
        <f t="shared" si="23"/>
        <v>26.946421305710913</v>
      </c>
    </row>
    <row r="19" spans="1:52" x14ac:dyDescent="0.45">
      <c r="A19" s="15"/>
      <c r="B19" s="10" t="s">
        <v>15</v>
      </c>
      <c r="C19" s="69"/>
      <c r="D19" s="69"/>
      <c r="E19" s="69"/>
      <c r="F19" s="69"/>
      <c r="G19" s="69"/>
      <c r="H19" s="69"/>
      <c r="I19" s="69">
        <v>3.2734426972831843</v>
      </c>
      <c r="J19" s="69">
        <v>3.1097705624190248</v>
      </c>
      <c r="K19" s="69">
        <v>0</v>
      </c>
      <c r="L19" s="211"/>
      <c r="M19" s="211">
        <f t="shared" si="7"/>
        <v>-1</v>
      </c>
      <c r="N19" s="88"/>
      <c r="O19" s="69">
        <v>0.85109510129362798</v>
      </c>
      <c r="P19" s="69">
        <v>0.78562624734796416</v>
      </c>
      <c r="Q19" s="69">
        <v>0.77744264060475621</v>
      </c>
      <c r="R19" s="69">
        <v>0.85927870803683604</v>
      </c>
      <c r="S19" s="69">
        <v>0.72561313123110571</v>
      </c>
      <c r="T19" s="69">
        <v>0.64786886717063019</v>
      </c>
      <c r="U19" s="69">
        <v>0.81631477263499408</v>
      </c>
      <c r="V19" s="285"/>
      <c r="W19" s="285">
        <f t="shared" si="8"/>
        <v>0.26</v>
      </c>
      <c r="X19" s="236"/>
      <c r="Y19" s="69">
        <f t="shared" si="13"/>
        <v>1.6367213486415921</v>
      </c>
      <c r="Z19" s="69">
        <f t="shared" si="14"/>
        <v>1.6367213486415921</v>
      </c>
      <c r="AA19" s="69">
        <f t="shared" si="3"/>
        <v>1.3734819984017359</v>
      </c>
      <c r="AB19" s="64"/>
      <c r="AC19" s="10" t="s">
        <v>15</v>
      </c>
      <c r="AD19" s="13"/>
      <c r="AE19" s="13"/>
      <c r="AF19" s="13"/>
      <c r="AG19" s="13"/>
      <c r="AH19" s="13"/>
      <c r="AI19" s="13"/>
      <c r="AJ19" s="13">
        <f t="shared" si="9"/>
        <v>3.2734426972831843</v>
      </c>
      <c r="AK19" s="13">
        <f t="shared" si="9"/>
        <v>3.1097705624190248</v>
      </c>
      <c r="AL19" s="13"/>
      <c r="AM19" s="212"/>
      <c r="AN19" s="208"/>
      <c r="AO19" s="196"/>
      <c r="AP19" s="51"/>
      <c r="AQ19" s="51"/>
      <c r="AR19" s="51"/>
      <c r="AS19" s="51"/>
      <c r="AT19" s="51"/>
      <c r="AU19" s="51"/>
      <c r="AV19" s="51"/>
      <c r="AW19" s="197"/>
      <c r="AX19" s="15"/>
      <c r="AY19" s="15"/>
      <c r="AZ19" s="15"/>
    </row>
    <row r="20" spans="1:52" x14ac:dyDescent="0.45">
      <c r="A20" s="15"/>
      <c r="B20" s="10" t="s">
        <v>16</v>
      </c>
      <c r="C20" s="69"/>
      <c r="D20" s="69"/>
      <c r="E20" s="69"/>
      <c r="F20" s="69"/>
      <c r="G20" s="69"/>
      <c r="H20" s="69"/>
      <c r="I20" s="69">
        <v>11.256803446024072</v>
      </c>
      <c r="J20" s="69">
        <v>10.356259170342147</v>
      </c>
      <c r="K20" s="69">
        <v>0</v>
      </c>
      <c r="L20" s="211"/>
      <c r="M20" s="211">
        <f t="shared" si="7"/>
        <v>-1</v>
      </c>
      <c r="N20" s="88"/>
      <c r="O20" s="69">
        <v>2.926768895966259</v>
      </c>
      <c r="P20" s="69">
        <v>2.7016328270457772</v>
      </c>
      <c r="Q20" s="69">
        <v>2.6734908184307171</v>
      </c>
      <c r="R20" s="69">
        <v>2.9549109045813182</v>
      </c>
      <c r="S20" s="69">
        <v>2.4164604730798342</v>
      </c>
      <c r="T20" s="69">
        <v>2.2007050736977063</v>
      </c>
      <c r="U20" s="69">
        <v>2.7185180322148139</v>
      </c>
      <c r="V20" s="285"/>
      <c r="W20" s="285">
        <f t="shared" si="8"/>
        <v>0.23529411764705888</v>
      </c>
      <c r="X20" s="236"/>
      <c r="Y20" s="69">
        <f t="shared" si="13"/>
        <v>5.6284017230120362</v>
      </c>
      <c r="Z20" s="69">
        <f t="shared" si="14"/>
        <v>5.6284017230120353</v>
      </c>
      <c r="AA20" s="69">
        <f t="shared" si="3"/>
        <v>4.6171655467775405</v>
      </c>
      <c r="AB20" s="64"/>
      <c r="AC20" s="10" t="s">
        <v>16</v>
      </c>
      <c r="AD20" s="13"/>
      <c r="AE20" s="13"/>
      <c r="AF20" s="13"/>
      <c r="AG20" s="13"/>
      <c r="AH20" s="13"/>
      <c r="AI20" s="13"/>
      <c r="AJ20" s="13">
        <f t="shared" si="9"/>
        <v>11.256803446024072</v>
      </c>
      <c r="AK20" s="13">
        <f t="shared" si="9"/>
        <v>10.356259170342147</v>
      </c>
      <c r="AL20" s="13"/>
      <c r="AM20" s="212"/>
      <c r="AN20" s="208"/>
      <c r="AO20" s="220"/>
      <c r="AP20" s="51"/>
      <c r="AQ20" s="51"/>
      <c r="AR20" s="51"/>
      <c r="AS20" s="51"/>
      <c r="AT20" s="51"/>
      <c r="AU20" s="51"/>
      <c r="AV20" s="51"/>
      <c r="AW20" s="197"/>
      <c r="AX20" s="15"/>
      <c r="AY20" s="15"/>
      <c r="AZ20" s="15"/>
    </row>
    <row r="21" spans="1:52" x14ac:dyDescent="0.45">
      <c r="A21" s="15"/>
      <c r="B21" s="10" t="s">
        <v>17</v>
      </c>
      <c r="C21" s="69"/>
      <c r="D21" s="69"/>
      <c r="E21" s="69"/>
      <c r="F21" s="69"/>
      <c r="G21" s="69"/>
      <c r="H21" s="69"/>
      <c r="I21" s="69">
        <v>34</v>
      </c>
      <c r="J21" s="69">
        <v>34</v>
      </c>
      <c r="K21" s="69">
        <v>0</v>
      </c>
      <c r="L21" s="211"/>
      <c r="M21" s="211">
        <f t="shared" si="7"/>
        <v>-1</v>
      </c>
      <c r="N21" s="88"/>
      <c r="O21" s="69">
        <v>8.84</v>
      </c>
      <c r="P21" s="69">
        <v>8.16</v>
      </c>
      <c r="Q21" s="69">
        <v>8.0749999999999993</v>
      </c>
      <c r="R21" s="69">
        <v>8.9250000000000007</v>
      </c>
      <c r="S21" s="69">
        <v>8.5</v>
      </c>
      <c r="T21" s="69">
        <v>8.5</v>
      </c>
      <c r="U21" s="69">
        <v>8.5</v>
      </c>
      <c r="V21" s="285"/>
      <c r="W21" s="285">
        <f t="shared" si="8"/>
        <v>0</v>
      </c>
      <c r="X21" s="236"/>
      <c r="Y21" s="69">
        <f t="shared" si="13"/>
        <v>17</v>
      </c>
      <c r="Z21" s="69">
        <f t="shared" si="14"/>
        <v>17</v>
      </c>
      <c r="AA21" s="69">
        <f t="shared" si="3"/>
        <v>17</v>
      </c>
      <c r="AB21" s="64"/>
      <c r="AC21" s="10" t="s">
        <v>17</v>
      </c>
      <c r="AD21" s="13"/>
      <c r="AE21" s="13"/>
      <c r="AF21" s="13"/>
      <c r="AG21" s="13"/>
      <c r="AH21" s="13"/>
      <c r="AI21" s="13"/>
      <c r="AJ21" s="13">
        <f t="shared" si="9"/>
        <v>34</v>
      </c>
      <c r="AK21" s="13">
        <f t="shared" si="9"/>
        <v>34</v>
      </c>
      <c r="AL21" s="13"/>
      <c r="AM21" s="212"/>
      <c r="AN21" s="208"/>
      <c r="AO21" s="220"/>
      <c r="AP21" s="51"/>
      <c r="AQ21" s="51"/>
      <c r="AR21" s="51"/>
      <c r="AS21" s="51"/>
      <c r="AT21" s="51"/>
      <c r="AU21" s="51"/>
      <c r="AV21" s="51"/>
      <c r="AW21" s="197"/>
      <c r="AX21" s="15"/>
      <c r="AY21" s="15"/>
      <c r="AZ21" s="15"/>
    </row>
    <row r="22" spans="1:52" x14ac:dyDescent="0.45">
      <c r="A22" s="15"/>
      <c r="B22" s="10" t="s">
        <v>18</v>
      </c>
      <c r="C22" s="69"/>
      <c r="D22" s="69"/>
      <c r="E22" s="69"/>
      <c r="F22" s="69"/>
      <c r="G22" s="69"/>
      <c r="H22" s="69"/>
      <c r="I22" s="69">
        <v>7.2</v>
      </c>
      <c r="J22" s="69">
        <v>6.9634999999999998</v>
      </c>
      <c r="K22" s="69">
        <v>0</v>
      </c>
      <c r="L22" s="211"/>
      <c r="M22" s="211">
        <f t="shared" si="7"/>
        <v>-1</v>
      </c>
      <c r="N22" s="88"/>
      <c r="O22" s="69">
        <v>1.8720000000000001</v>
      </c>
      <c r="P22" s="69">
        <v>1.728</v>
      </c>
      <c r="Q22" s="69">
        <v>1.71</v>
      </c>
      <c r="R22" s="69">
        <v>1.8899999999999997</v>
      </c>
      <c r="S22" s="69">
        <v>1.3839956250000001</v>
      </c>
      <c r="T22" s="69">
        <v>1.6538312499999999</v>
      </c>
      <c r="U22" s="69">
        <v>1.82791875</v>
      </c>
      <c r="V22" s="285"/>
      <c r="W22" s="285">
        <f t="shared" si="8"/>
        <v>0.10526315789473695</v>
      </c>
      <c r="X22" s="236"/>
      <c r="Y22" s="69">
        <f t="shared" si="13"/>
        <v>3.6</v>
      </c>
      <c r="Z22" s="69">
        <f t="shared" si="14"/>
        <v>3.5999999999999996</v>
      </c>
      <c r="AA22" s="69">
        <f t="shared" si="3"/>
        <v>3.0378268749999999</v>
      </c>
      <c r="AC22" s="10" t="s">
        <v>18</v>
      </c>
      <c r="AD22" s="13"/>
      <c r="AE22" s="13"/>
      <c r="AF22" s="13"/>
      <c r="AG22" s="13"/>
      <c r="AH22" s="13"/>
      <c r="AI22" s="13"/>
      <c r="AJ22" s="13">
        <f t="shared" ref="AJ22:AK23" si="24">I22</f>
        <v>7.2</v>
      </c>
      <c r="AK22" s="13">
        <f t="shared" si="24"/>
        <v>6.9634999999999998</v>
      </c>
      <c r="AL22" s="13"/>
      <c r="AM22" s="212"/>
      <c r="AN22" s="208"/>
      <c r="AO22" s="27"/>
      <c r="AP22" s="51"/>
      <c r="AQ22" s="51"/>
      <c r="AR22" s="51"/>
      <c r="AS22" s="51"/>
      <c r="AT22" s="51"/>
      <c r="AU22" s="51"/>
      <c r="AV22" s="51"/>
      <c r="AW22" s="193"/>
      <c r="AX22" s="64"/>
      <c r="AY22" s="64"/>
      <c r="AZ22" s="64"/>
    </row>
    <row r="23" spans="1:52" x14ac:dyDescent="0.45">
      <c r="A23" s="15"/>
      <c r="B23" s="52" t="s">
        <v>19</v>
      </c>
      <c r="C23" s="83"/>
      <c r="D23" s="83"/>
      <c r="E23" s="83"/>
      <c r="F23" s="83"/>
      <c r="G23" s="83"/>
      <c r="H23" s="83"/>
      <c r="I23" s="83">
        <v>2.4188323729423824</v>
      </c>
      <c r="J23" s="83">
        <v>2.2253257831069919</v>
      </c>
      <c r="K23" s="83">
        <v>0</v>
      </c>
      <c r="L23" s="214"/>
      <c r="M23" s="214">
        <f t="shared" si="7"/>
        <v>-1</v>
      </c>
      <c r="N23" s="88"/>
      <c r="O23" s="83">
        <v>0.62889641696501941</v>
      </c>
      <c r="P23" s="83">
        <v>0.58051976950617179</v>
      </c>
      <c r="Q23" s="83">
        <v>0.57447268857381584</v>
      </c>
      <c r="R23" s="83">
        <v>0.63494349789737536</v>
      </c>
      <c r="S23" s="83">
        <v>0.5285148734879106</v>
      </c>
      <c r="T23" s="83">
        <v>0.38943201204372357</v>
      </c>
      <c r="U23" s="83">
        <v>0.61196459035442285</v>
      </c>
      <c r="V23" s="286"/>
      <c r="W23" s="286">
        <f t="shared" si="8"/>
        <v>0.57142857142857162</v>
      </c>
      <c r="X23" s="280"/>
      <c r="Y23" s="83">
        <f t="shared" si="13"/>
        <v>1.2094161864711912</v>
      </c>
      <c r="Z23" s="83">
        <f t="shared" si="14"/>
        <v>1.2094161864711912</v>
      </c>
      <c r="AA23" s="83">
        <f t="shared" si="3"/>
        <v>0.91794688553163417</v>
      </c>
      <c r="AC23" s="52" t="s">
        <v>19</v>
      </c>
      <c r="AD23" s="54"/>
      <c r="AE23" s="54"/>
      <c r="AF23" s="54"/>
      <c r="AG23" s="54"/>
      <c r="AH23" s="54"/>
      <c r="AI23" s="54"/>
      <c r="AJ23" s="54">
        <f t="shared" si="24"/>
        <v>2.4188323729423824</v>
      </c>
      <c r="AK23" s="54">
        <f t="shared" si="24"/>
        <v>2.2253257831069919</v>
      </c>
      <c r="AL23" s="54"/>
      <c r="AM23" s="216"/>
      <c r="AN23" s="217"/>
      <c r="AO23" s="27"/>
      <c r="AP23" s="53"/>
      <c r="AQ23" s="53"/>
      <c r="AR23" s="53"/>
      <c r="AS23" s="53"/>
      <c r="AT23" s="53"/>
      <c r="AU23" s="53"/>
      <c r="AV23" s="53"/>
      <c r="AW23" s="195"/>
      <c r="AX23" s="53"/>
      <c r="AY23" s="53"/>
      <c r="AZ23" s="53"/>
    </row>
  </sheetData>
  <pageMargins left="0.7" right="0.7" top="0.75" bottom="0.75" header="0.3" footer="0.3"/>
  <ignoredErrors>
    <ignoredError sqref="Y11:Z11"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pageSetUpPr fitToPage="1"/>
  </sheetPr>
  <dimension ref="A1:BH55"/>
  <sheetViews>
    <sheetView showGridLines="0" workbookViewId="0">
      <pane xSplit="2" ySplit="2" topLeftCell="C9" activePane="bottomRight" state="frozen"/>
      <selection pane="topRight" activeCell="C1" sqref="C1"/>
      <selection pane="bottomLeft" activeCell="A3" sqref="A3"/>
      <selection pane="bottomRight" activeCell="AC32" sqref="AC32"/>
    </sheetView>
  </sheetViews>
  <sheetFormatPr defaultColWidth="9.46484375" defaultRowHeight="14.25" x14ac:dyDescent="0.45"/>
  <cols>
    <col min="1" max="1" width="9.46484375" style="48"/>
    <col min="2" max="2" width="34.53125" style="89" bestFit="1" customWidth="1"/>
    <col min="3" max="9" width="4.53125" style="89" bestFit="1" customWidth="1"/>
    <col min="10" max="10" width="5.46484375" style="292" bestFit="1" customWidth="1"/>
    <col min="11" max="11" width="6.46484375" style="292" bestFit="1" customWidth="1"/>
    <col min="12" max="12" width="5.53125" style="292" customWidth="1"/>
    <col min="13" max="13" width="6.53125" style="89" bestFit="1" customWidth="1"/>
    <col min="14" max="20" width="6.53125" style="48" bestFit="1" customWidth="1"/>
    <col min="21" max="36" width="6.53125" style="89" bestFit="1" customWidth="1"/>
    <col min="37" max="37" width="6.53125" bestFit="1" customWidth="1"/>
    <col min="61" max="16384" width="9.46484375" style="89"/>
  </cols>
  <sheetData>
    <row r="1" spans="1:60" x14ac:dyDescent="0.45">
      <c r="B1" s="16"/>
      <c r="C1" s="48"/>
      <c r="D1" s="48"/>
      <c r="E1" s="48"/>
      <c r="F1" s="48"/>
      <c r="G1" s="48"/>
      <c r="H1" s="48"/>
      <c r="I1" s="48"/>
      <c r="J1" s="287"/>
      <c r="K1" s="287"/>
      <c r="L1" s="287"/>
      <c r="M1" s="48"/>
    </row>
    <row r="2" spans="1:60" s="142" customFormat="1" x14ac:dyDescent="0.45">
      <c r="A2" s="288"/>
      <c r="B2" s="23" t="s">
        <v>23</v>
      </c>
      <c r="C2" s="12">
        <v>2013</v>
      </c>
      <c r="D2" s="12">
        <v>2014</v>
      </c>
      <c r="E2" s="12">
        <v>2015</v>
      </c>
      <c r="F2" s="12">
        <v>2016</v>
      </c>
      <c r="G2" s="12">
        <v>2017</v>
      </c>
      <c r="H2" s="12">
        <v>2018</v>
      </c>
      <c r="I2" s="12">
        <v>2019</v>
      </c>
      <c r="J2" s="12">
        <v>2020</v>
      </c>
      <c r="K2" s="12">
        <v>2021</v>
      </c>
      <c r="L2" s="12"/>
      <c r="M2" s="12" t="s">
        <v>20</v>
      </c>
      <c r="N2" s="12" t="s">
        <v>34</v>
      </c>
      <c r="O2" s="12" t="s">
        <v>45</v>
      </c>
      <c r="P2" s="12" t="s">
        <v>46</v>
      </c>
      <c r="Q2" s="12" t="s">
        <v>48</v>
      </c>
      <c r="R2" s="12" t="s">
        <v>49</v>
      </c>
      <c r="S2" s="12" t="s">
        <v>53</v>
      </c>
      <c r="T2" s="12" t="s">
        <v>54</v>
      </c>
      <c r="U2" s="12" t="s">
        <v>55</v>
      </c>
      <c r="V2" s="12" t="s">
        <v>56</v>
      </c>
      <c r="W2" s="12" t="s">
        <v>60</v>
      </c>
      <c r="X2" s="12" t="s">
        <v>61</v>
      </c>
      <c r="Y2" s="12" t="s">
        <v>62</v>
      </c>
      <c r="Z2" s="12" t="s">
        <v>63</v>
      </c>
      <c r="AA2" s="12" t="s">
        <v>67</v>
      </c>
      <c r="AB2" s="12" t="s">
        <v>70</v>
      </c>
      <c r="AC2" s="12" t="s">
        <v>74</v>
      </c>
      <c r="AD2" s="12" t="s">
        <v>80</v>
      </c>
      <c r="AE2" s="12" t="s">
        <v>82</v>
      </c>
      <c r="AF2" s="12" t="s">
        <v>88</v>
      </c>
      <c r="AG2" s="12" t="s">
        <v>89</v>
      </c>
      <c r="AH2" s="12" t="s">
        <v>87</v>
      </c>
      <c r="AI2" s="12" t="s">
        <v>90</v>
      </c>
      <c r="AJ2" s="12" t="s">
        <v>107</v>
      </c>
      <c r="AK2" s="12" t="s">
        <v>124</v>
      </c>
      <c r="AL2"/>
      <c r="AM2"/>
      <c r="AN2"/>
      <c r="AO2"/>
      <c r="AP2"/>
      <c r="AQ2"/>
      <c r="AR2"/>
      <c r="AS2"/>
      <c r="AT2"/>
      <c r="AU2"/>
      <c r="AV2"/>
      <c r="AW2"/>
      <c r="AX2"/>
      <c r="AY2"/>
      <c r="AZ2"/>
      <c r="BA2"/>
      <c r="BB2"/>
      <c r="BC2"/>
      <c r="BD2"/>
      <c r="BE2"/>
      <c r="BF2"/>
      <c r="BG2"/>
      <c r="BH2"/>
    </row>
    <row r="3" spans="1:60" x14ac:dyDescent="0.45">
      <c r="B3" s="23" t="s">
        <v>33</v>
      </c>
      <c r="C3" s="289"/>
      <c r="D3" s="289"/>
      <c r="E3" s="289"/>
      <c r="F3" s="289"/>
      <c r="G3" s="289"/>
      <c r="H3" s="289"/>
      <c r="I3" s="289"/>
      <c r="J3" s="290"/>
      <c r="K3" s="290"/>
      <c r="L3" s="290"/>
      <c r="M3" s="289"/>
      <c r="N3" s="289"/>
      <c r="O3" s="289"/>
      <c r="P3" s="289"/>
      <c r="Q3" s="289"/>
      <c r="R3" s="289"/>
      <c r="S3" s="289"/>
      <c r="T3" s="289"/>
      <c r="U3" s="289"/>
      <c r="V3" s="289"/>
    </row>
    <row r="4" spans="1:60" s="291" customFormat="1" x14ac:dyDescent="0.45">
      <c r="A4" s="23"/>
      <c r="B4" s="38" t="s">
        <v>24</v>
      </c>
      <c r="C4" s="327">
        <f>'Table 1(Q3''20)'!C4-'Table 1(Q2''20)'!D4</f>
        <v>0</v>
      </c>
      <c r="D4" s="327">
        <f>'Table 1(Q3''20)'!D4-'Table 1(Q2''20)'!E4</f>
        <v>0</v>
      </c>
      <c r="E4" s="327">
        <f>'Table 1(Q3''20)'!E4-'Table 1(Q2''20)'!F4</f>
        <v>0</v>
      </c>
      <c r="F4" s="327">
        <f>'Table 1(Q3''20)'!F4-'Table 1(Q2''20)'!G4</f>
        <v>0</v>
      </c>
      <c r="G4" s="327">
        <f>'Table 1(Q3''20)'!G4-'Table 1(Q2''20)'!H4</f>
        <v>0</v>
      </c>
      <c r="H4" s="327">
        <f>'Table 1(Q3''20)'!H4-'Table 1(Q2''20)'!I4</f>
        <v>0</v>
      </c>
      <c r="I4" s="327">
        <f>'Table 1(Q3''20)'!I4-'Table 1(Q2''20)'!J4</f>
        <v>0</v>
      </c>
      <c r="J4" s="327">
        <f>'Table 1(Q3''20)'!J4-'Table 1(Q2''20)'!K4</f>
        <v>-390.38636622484228</v>
      </c>
      <c r="K4" s="327">
        <f>'Table 1(Q3''20)'!K4</f>
        <v>5772.4805510682472</v>
      </c>
      <c r="L4" s="327"/>
      <c r="M4" s="327">
        <f>'Table 1(Q3''20)'!O4-'Table 1(Q2''20)'!O4</f>
        <v>0</v>
      </c>
      <c r="N4" s="327">
        <f>'Table 1(Q3''20)'!P4-'Table 1(Q2''20)'!P4</f>
        <v>0</v>
      </c>
      <c r="O4" s="327">
        <f>'Table 1(Q3''20)'!Q4-'Table 1(Q2''20)'!Q4</f>
        <v>0</v>
      </c>
      <c r="P4" s="327">
        <f>'Table 1(Q3''20)'!R4-'Table 1(Q2''20)'!R4</f>
        <v>0</v>
      </c>
      <c r="Q4" s="327">
        <f>'Table 1(Q3''20)'!S4-'Table 1(Q2''20)'!S4</f>
        <v>0</v>
      </c>
      <c r="R4" s="327">
        <f>'Table 1(Q3''20)'!T4-'Table 1(Q2''20)'!T4</f>
        <v>0</v>
      </c>
      <c r="S4" s="327">
        <f>'Table 1(Q3''20)'!U4-'Table 1(Q2''20)'!U4</f>
        <v>0</v>
      </c>
      <c r="T4" s="327">
        <f>'Table 1(Q3''20)'!V4-'Table 1(Q2''20)'!V4</f>
        <v>0</v>
      </c>
      <c r="U4" s="327">
        <f>'Table 1(Q3''20)'!W4-'Table 1(Q2''20)'!W4</f>
        <v>0</v>
      </c>
      <c r="V4" s="327">
        <f>'Table 1(Q3''20)'!X4-'Table 1(Q2''20)'!X4</f>
        <v>0</v>
      </c>
      <c r="W4" s="327">
        <f>'Table 1(Q3''20)'!Y4-'Table 1(Q2''20)'!Y4</f>
        <v>0</v>
      </c>
      <c r="X4" s="327">
        <f>'Table 1(Q3''20)'!Z4-'Table 1(Q2''20)'!Z4</f>
        <v>0</v>
      </c>
      <c r="Y4" s="327">
        <f>'Table 1(Q3''20)'!AA4-'Table 1(Q2''20)'!AA4</f>
        <v>0</v>
      </c>
      <c r="Z4" s="327">
        <f>'Table 1(Q3''20)'!AB4-'Table 1(Q2''20)'!AB4</f>
        <v>0</v>
      </c>
      <c r="AA4" s="327">
        <f>'Table 1(Q3''20)'!AC4-'Table 1(Q2''20)'!AC4</f>
        <v>0</v>
      </c>
      <c r="AB4" s="327">
        <f>'Table 1(Q3''20)'!AD4-'Table 1(Q2''20)'!AD4</f>
        <v>0</v>
      </c>
      <c r="AC4" s="327">
        <f>'Table 1(Q3''20)'!AE4-'Table 1(Q2''20)'!AE4</f>
        <v>0</v>
      </c>
      <c r="AD4" s="327">
        <f>'Table 1(Q3''20)'!AF4-'Table 1(Q2''20)'!AF4</f>
        <v>0</v>
      </c>
      <c r="AE4" s="327">
        <f>'Table 1(Q3''20)'!AG4-'Table 1(Q2''20)'!AG4</f>
        <v>0</v>
      </c>
      <c r="AF4" s="327">
        <f>'Table 1(Q3''20)'!AH4-'Table 1(Q2''20)'!AH4</f>
        <v>0</v>
      </c>
      <c r="AG4" s="327">
        <f>'Table 1(Q3''20)'!AI4-'Table 1(Q2''20)'!AI4</f>
        <v>0</v>
      </c>
      <c r="AH4" s="327">
        <f>'Table 1(Q3''20)'!AJ4-'Table 1(Q2''20)'!AJ4</f>
        <v>0</v>
      </c>
      <c r="AI4" s="327">
        <f>'Table 1(Q3''20)'!AK4-'Table 1(Q2''20)'!AK4</f>
        <v>0</v>
      </c>
      <c r="AJ4" s="327">
        <f>'Table 1(Q3''20)'!AL4-'Table 1(Q2''20)'!AL4</f>
        <v>-15.642491357917493</v>
      </c>
      <c r="AK4" s="327">
        <f>'Table 1(Q3''20)'!AM4</f>
        <v>1492.9898067422994</v>
      </c>
      <c r="AL4"/>
      <c r="AM4"/>
      <c r="AN4"/>
      <c r="AO4"/>
      <c r="AP4"/>
      <c r="AQ4"/>
      <c r="AR4"/>
      <c r="AS4"/>
      <c r="AT4"/>
      <c r="AU4"/>
      <c r="AV4"/>
      <c r="AW4"/>
      <c r="AX4"/>
      <c r="AY4"/>
      <c r="AZ4"/>
      <c r="BA4"/>
      <c r="BB4"/>
      <c r="BC4"/>
      <c r="BD4"/>
      <c r="BE4"/>
      <c r="BF4"/>
      <c r="BG4"/>
      <c r="BH4"/>
    </row>
    <row r="5" spans="1:60" x14ac:dyDescent="0.45">
      <c r="B5" s="10" t="s">
        <v>0</v>
      </c>
      <c r="C5" s="307">
        <f>'Table 1(Q3''20)'!C5-'Table 1(Q2''20)'!D5</f>
        <v>0</v>
      </c>
      <c r="D5" s="307">
        <f>'Table 1(Q3''20)'!D5-'Table 1(Q2''20)'!E5</f>
        <v>0</v>
      </c>
      <c r="E5" s="307">
        <f>'Table 1(Q3''20)'!E5-'Table 1(Q2''20)'!F5</f>
        <v>0</v>
      </c>
      <c r="F5" s="307">
        <f>'Table 1(Q3''20)'!F5-'Table 1(Q2''20)'!G5</f>
        <v>0</v>
      </c>
      <c r="G5" s="307">
        <f>'Table 1(Q3''20)'!G5-'Table 1(Q2''20)'!H5</f>
        <v>0</v>
      </c>
      <c r="H5" s="307">
        <f>'Table 1(Q3''20)'!H5-'Table 1(Q2''20)'!I5</f>
        <v>0</v>
      </c>
      <c r="I5" s="307">
        <f>'Table 1(Q3''20)'!I5-'Table 1(Q2''20)'!J5</f>
        <v>0</v>
      </c>
      <c r="J5" s="307">
        <f>'Table 1(Q3''20)'!J5-'Table 1(Q2''20)'!K5</f>
        <v>-416.30909701252222</v>
      </c>
      <c r="K5" s="307">
        <f>'Table 1(Q3''20)'!K5</f>
        <v>4091.8468321845921</v>
      </c>
      <c r="L5" s="307"/>
      <c r="M5" s="308">
        <f>'Table 1(Q3''20)'!O5-'Table 1(Q2''20)'!O5</f>
        <v>0</v>
      </c>
      <c r="N5" s="308">
        <f>'Table 1(Q3''20)'!P5-'Table 1(Q2''20)'!P5</f>
        <v>0</v>
      </c>
      <c r="O5" s="308">
        <f>'Table 1(Q3''20)'!Q5-'Table 1(Q2''20)'!Q5</f>
        <v>0</v>
      </c>
      <c r="P5" s="308">
        <f>'Table 1(Q3''20)'!R5-'Table 1(Q2''20)'!R5</f>
        <v>0</v>
      </c>
      <c r="Q5" s="308">
        <f>'Table 1(Q3''20)'!S5-'Table 1(Q2''20)'!S5</f>
        <v>0</v>
      </c>
      <c r="R5" s="308">
        <f>'Table 1(Q3''20)'!T5-'Table 1(Q2''20)'!T5</f>
        <v>0</v>
      </c>
      <c r="S5" s="308">
        <f>'Table 1(Q3''20)'!U5-'Table 1(Q2''20)'!U5</f>
        <v>0</v>
      </c>
      <c r="T5" s="308">
        <f>'Table 1(Q3''20)'!V5-'Table 1(Q2''20)'!V5</f>
        <v>0</v>
      </c>
      <c r="U5" s="308">
        <f>'Table 1(Q3''20)'!W5-'Table 1(Q2''20)'!W5</f>
        <v>0</v>
      </c>
      <c r="V5" s="308">
        <f>'Table 1(Q3''20)'!X5-'Table 1(Q2''20)'!X5</f>
        <v>0</v>
      </c>
      <c r="W5" s="308">
        <f>'Table 1(Q3''20)'!Y5-'Table 1(Q2''20)'!Y5</f>
        <v>0</v>
      </c>
      <c r="X5" s="308">
        <f>'Table 1(Q3''20)'!Z5-'Table 1(Q2''20)'!Z5</f>
        <v>0</v>
      </c>
      <c r="Y5" s="308">
        <f>'Table 1(Q3''20)'!AA5-'Table 1(Q2''20)'!AA5</f>
        <v>0</v>
      </c>
      <c r="Z5" s="308">
        <f>'Table 1(Q3''20)'!AB5-'Table 1(Q2''20)'!AB5</f>
        <v>0</v>
      </c>
      <c r="AA5" s="308">
        <f>'Table 1(Q3''20)'!AC5-'Table 1(Q2''20)'!AC5</f>
        <v>0</v>
      </c>
      <c r="AB5" s="308">
        <f>'Table 1(Q3''20)'!AD5-'Table 1(Q2''20)'!AD5</f>
        <v>0</v>
      </c>
      <c r="AC5" s="308">
        <f>'Table 1(Q3''20)'!AE5-'Table 1(Q2''20)'!AE5</f>
        <v>0</v>
      </c>
      <c r="AD5" s="308">
        <f>'Table 1(Q3''20)'!AF5-'Table 1(Q2''20)'!AF5</f>
        <v>0</v>
      </c>
      <c r="AE5" s="308">
        <f>'Table 1(Q3''20)'!AG5-'Table 1(Q2''20)'!AG5</f>
        <v>0</v>
      </c>
      <c r="AF5" s="308">
        <f>'Table 1(Q3''20)'!AH5-'Table 1(Q2''20)'!AH5</f>
        <v>0</v>
      </c>
      <c r="AG5" s="308">
        <f>'Table 1(Q3''20)'!AI5-'Table 1(Q2''20)'!AI5</f>
        <v>0</v>
      </c>
      <c r="AH5" s="308">
        <f>'Table 1(Q3''20)'!AJ5-'Table 1(Q2''20)'!AJ5</f>
        <v>0</v>
      </c>
      <c r="AI5" s="308">
        <f>'Table 1(Q3''20)'!AK5-'Table 1(Q2''20)'!AK5</f>
        <v>0</v>
      </c>
      <c r="AJ5" s="308">
        <f>'Table 1(Q3''20)'!AL5-'Table 1(Q2''20)'!AL5</f>
        <v>-18.207957300225758</v>
      </c>
      <c r="AK5" s="308">
        <f>'Table 1(Q3''20)'!AM5</f>
        <v>1055.5873744776522</v>
      </c>
    </row>
    <row r="6" spans="1:60" x14ac:dyDescent="0.45">
      <c r="B6" s="10" t="s">
        <v>8</v>
      </c>
      <c r="C6" s="307">
        <f>'Table 1(Q3''20)'!C6-'Table 1(Q2''20)'!D6</f>
        <v>0</v>
      </c>
      <c r="D6" s="307">
        <f>'Table 1(Q3''20)'!D6-'Table 1(Q2''20)'!E6</f>
        <v>0</v>
      </c>
      <c r="E6" s="307">
        <f>'Table 1(Q3''20)'!E6-'Table 1(Q2''20)'!F6</f>
        <v>0</v>
      </c>
      <c r="F6" s="307">
        <f>'Table 1(Q3''20)'!F6-'Table 1(Q2''20)'!G6</f>
        <v>0</v>
      </c>
      <c r="G6" s="307">
        <f>'Table 1(Q3''20)'!G6-'Table 1(Q2''20)'!H6</f>
        <v>0</v>
      </c>
      <c r="H6" s="307">
        <f>'Table 1(Q3''20)'!H6-'Table 1(Q2''20)'!I6</f>
        <v>0</v>
      </c>
      <c r="I6" s="307">
        <f>'Table 1(Q3''20)'!I6-'Table 1(Q2''20)'!J6</f>
        <v>0</v>
      </c>
      <c r="J6" s="307">
        <f>'Table 1(Q3''20)'!J6-'Table 1(Q2''20)'!K6</f>
        <v>18.974156423272007</v>
      </c>
      <c r="K6" s="307">
        <f>'Table 1(Q3''20)'!K6</f>
        <v>462.99270233734575</v>
      </c>
      <c r="L6" s="307"/>
      <c r="M6" s="308">
        <f>'Table 1(Q3''20)'!O6-'Table 1(Q2''20)'!O6</f>
        <v>0</v>
      </c>
      <c r="N6" s="308">
        <f>'Table 1(Q3''20)'!P6-'Table 1(Q2''20)'!P6</f>
        <v>0</v>
      </c>
      <c r="O6" s="308">
        <f>'Table 1(Q3''20)'!Q6-'Table 1(Q2''20)'!Q6</f>
        <v>0</v>
      </c>
      <c r="P6" s="308">
        <f>'Table 1(Q3''20)'!R6-'Table 1(Q2''20)'!R6</f>
        <v>0</v>
      </c>
      <c r="Q6" s="308">
        <f>'Table 1(Q3''20)'!S6-'Table 1(Q2''20)'!S6</f>
        <v>0</v>
      </c>
      <c r="R6" s="308">
        <f>'Table 1(Q3''20)'!T6-'Table 1(Q2''20)'!T6</f>
        <v>0</v>
      </c>
      <c r="S6" s="308">
        <f>'Table 1(Q3''20)'!U6-'Table 1(Q2''20)'!U6</f>
        <v>0</v>
      </c>
      <c r="T6" s="308">
        <f>'Table 1(Q3''20)'!V6-'Table 1(Q2''20)'!V6</f>
        <v>0</v>
      </c>
      <c r="U6" s="308">
        <f>'Table 1(Q3''20)'!W6-'Table 1(Q2''20)'!W6</f>
        <v>0</v>
      </c>
      <c r="V6" s="308">
        <f>'Table 1(Q3''20)'!X6-'Table 1(Q2''20)'!X6</f>
        <v>0</v>
      </c>
      <c r="W6" s="308">
        <f>'Table 1(Q3''20)'!Y6-'Table 1(Q2''20)'!Y6</f>
        <v>0</v>
      </c>
      <c r="X6" s="308">
        <f>'Table 1(Q3''20)'!Z6-'Table 1(Q2''20)'!Z6</f>
        <v>0</v>
      </c>
      <c r="Y6" s="308">
        <f>'Table 1(Q3''20)'!AA6-'Table 1(Q2''20)'!AA6</f>
        <v>0</v>
      </c>
      <c r="Z6" s="308">
        <f>'Table 1(Q3''20)'!AB6-'Table 1(Q2''20)'!AB6</f>
        <v>0</v>
      </c>
      <c r="AA6" s="308">
        <f>'Table 1(Q3''20)'!AC6-'Table 1(Q2''20)'!AC6</f>
        <v>0</v>
      </c>
      <c r="AB6" s="308">
        <f>'Table 1(Q3''20)'!AD6-'Table 1(Q2''20)'!AD6</f>
        <v>0</v>
      </c>
      <c r="AC6" s="308">
        <f>'Table 1(Q3''20)'!AE6-'Table 1(Q2''20)'!AE6</f>
        <v>0</v>
      </c>
      <c r="AD6" s="308">
        <f>'Table 1(Q3''20)'!AF6-'Table 1(Q2''20)'!AF6</f>
        <v>0</v>
      </c>
      <c r="AE6" s="308">
        <f>'Table 1(Q3''20)'!AG6-'Table 1(Q2''20)'!AG6</f>
        <v>0</v>
      </c>
      <c r="AF6" s="308">
        <f>'Table 1(Q3''20)'!AH6-'Table 1(Q2''20)'!AH6</f>
        <v>0</v>
      </c>
      <c r="AG6" s="308">
        <f>'Table 1(Q3''20)'!AI6-'Table 1(Q2''20)'!AI6</f>
        <v>0</v>
      </c>
      <c r="AH6" s="308">
        <f>'Table 1(Q3''20)'!AJ6-'Table 1(Q2''20)'!AJ6</f>
        <v>0</v>
      </c>
      <c r="AI6" s="308">
        <f>'Table 1(Q3''20)'!AK6-'Table 1(Q2''20)'!AK6</f>
        <v>0</v>
      </c>
      <c r="AJ6" s="308">
        <f>'Table 1(Q3''20)'!AL6-'Table 1(Q2''20)'!AL6</f>
        <v>3.0748999999999995</v>
      </c>
      <c r="AK6" s="308">
        <f>'Table 1(Q3''20)'!AM6</f>
        <v>121.34806390637611</v>
      </c>
    </row>
    <row r="7" spans="1:60" x14ac:dyDescent="0.45">
      <c r="B7" s="10" t="s">
        <v>15</v>
      </c>
      <c r="C7" s="307">
        <f>'Table 1(Q3''20)'!C7-'Table 1(Q2''20)'!D7</f>
        <v>0</v>
      </c>
      <c r="D7" s="307">
        <f>'Table 1(Q3''20)'!D7-'Table 1(Q2''20)'!E7</f>
        <v>0</v>
      </c>
      <c r="E7" s="307">
        <f>'Table 1(Q3''20)'!E7-'Table 1(Q2''20)'!F7</f>
        <v>0</v>
      </c>
      <c r="F7" s="307">
        <f>'Table 1(Q3''20)'!F7-'Table 1(Q2''20)'!G7</f>
        <v>0</v>
      </c>
      <c r="G7" s="307">
        <f>'Table 1(Q3''20)'!G7-'Table 1(Q2''20)'!H7</f>
        <v>0</v>
      </c>
      <c r="H7" s="307">
        <f>'Table 1(Q3''20)'!H7-'Table 1(Q2''20)'!I7</f>
        <v>0</v>
      </c>
      <c r="I7" s="307">
        <f>'Table 1(Q3''20)'!I7-'Table 1(Q2''20)'!J7</f>
        <v>0</v>
      </c>
      <c r="J7" s="307">
        <f>'Table 1(Q3''20)'!J7-'Table 1(Q2''20)'!K7</f>
        <v>-19.924390300167147</v>
      </c>
      <c r="K7" s="307">
        <f>'Table 1(Q3''20)'!K7</f>
        <v>368.53261630636723</v>
      </c>
      <c r="L7" s="307"/>
      <c r="M7" s="308">
        <f>'Table 1(Q3''20)'!O7-'Table 1(Q2''20)'!O7</f>
        <v>0</v>
      </c>
      <c r="N7" s="308">
        <f>'Table 1(Q3''20)'!P7-'Table 1(Q2''20)'!P7</f>
        <v>0</v>
      </c>
      <c r="O7" s="308">
        <f>'Table 1(Q3''20)'!Q7-'Table 1(Q2''20)'!Q7</f>
        <v>0</v>
      </c>
      <c r="P7" s="308">
        <f>'Table 1(Q3''20)'!R7-'Table 1(Q2''20)'!R7</f>
        <v>0</v>
      </c>
      <c r="Q7" s="308">
        <f>'Table 1(Q3''20)'!S7-'Table 1(Q2''20)'!S7</f>
        <v>0</v>
      </c>
      <c r="R7" s="308">
        <f>'Table 1(Q3''20)'!T7-'Table 1(Q2''20)'!T7</f>
        <v>0</v>
      </c>
      <c r="S7" s="308">
        <f>'Table 1(Q3''20)'!U7-'Table 1(Q2''20)'!U7</f>
        <v>0</v>
      </c>
      <c r="T7" s="308">
        <f>'Table 1(Q3''20)'!V7-'Table 1(Q2''20)'!V7</f>
        <v>0</v>
      </c>
      <c r="U7" s="308">
        <f>'Table 1(Q3''20)'!W7-'Table 1(Q2''20)'!W7</f>
        <v>0</v>
      </c>
      <c r="V7" s="308">
        <f>'Table 1(Q3''20)'!X7-'Table 1(Q2''20)'!X7</f>
        <v>0</v>
      </c>
      <c r="W7" s="308">
        <f>'Table 1(Q3''20)'!Y7-'Table 1(Q2''20)'!Y7</f>
        <v>0</v>
      </c>
      <c r="X7" s="308">
        <f>'Table 1(Q3''20)'!Z7-'Table 1(Q2''20)'!Z7</f>
        <v>0</v>
      </c>
      <c r="Y7" s="308">
        <f>'Table 1(Q3''20)'!AA7-'Table 1(Q2''20)'!AA7</f>
        <v>0</v>
      </c>
      <c r="Z7" s="308">
        <f>'Table 1(Q3''20)'!AB7-'Table 1(Q2''20)'!AB7</f>
        <v>0</v>
      </c>
      <c r="AA7" s="308">
        <f>'Table 1(Q3''20)'!AC7-'Table 1(Q2''20)'!AC7</f>
        <v>0</v>
      </c>
      <c r="AB7" s="308">
        <f>'Table 1(Q3''20)'!AD7-'Table 1(Q2''20)'!AD7</f>
        <v>0</v>
      </c>
      <c r="AC7" s="308">
        <f>'Table 1(Q3''20)'!AE7-'Table 1(Q2''20)'!AE7</f>
        <v>0</v>
      </c>
      <c r="AD7" s="308">
        <f>'Table 1(Q3''20)'!AF7-'Table 1(Q2''20)'!AF7</f>
        <v>0</v>
      </c>
      <c r="AE7" s="308">
        <f>'Table 1(Q3''20)'!AG7-'Table 1(Q2''20)'!AG7</f>
        <v>0</v>
      </c>
      <c r="AF7" s="308">
        <f>'Table 1(Q3''20)'!AH7-'Table 1(Q2''20)'!AH7</f>
        <v>0</v>
      </c>
      <c r="AG7" s="308">
        <f>'Table 1(Q3''20)'!AI7-'Table 1(Q2''20)'!AI7</f>
        <v>0</v>
      </c>
      <c r="AH7" s="308">
        <f>'Table 1(Q3''20)'!AJ7-'Table 1(Q2''20)'!AJ7</f>
        <v>0</v>
      </c>
      <c r="AI7" s="308">
        <f>'Table 1(Q3''20)'!AK7-'Table 1(Q2''20)'!AK7</f>
        <v>0</v>
      </c>
      <c r="AJ7" s="308">
        <f>'Table 1(Q3''20)'!AL7-'Table 1(Q2''20)'!AL7</f>
        <v>-0.16076502575825202</v>
      </c>
      <c r="AK7" s="308">
        <f>'Table 1(Q3''20)'!AM7</f>
        <v>70.483859999999993</v>
      </c>
    </row>
    <row r="8" spans="1:60" x14ac:dyDescent="0.45">
      <c r="B8" s="10" t="s">
        <v>1</v>
      </c>
      <c r="C8" s="307">
        <f>'Table 1(Q3''20)'!C8-'Table 1(Q2''20)'!D8</f>
        <v>0</v>
      </c>
      <c r="D8" s="307">
        <f>'Table 1(Q3''20)'!D8-'Table 1(Q2''20)'!E8</f>
        <v>0</v>
      </c>
      <c r="E8" s="307">
        <f>'Table 1(Q3''20)'!E8-'Table 1(Q2''20)'!F8</f>
        <v>0</v>
      </c>
      <c r="F8" s="307">
        <f>'Table 1(Q3''20)'!F8-'Table 1(Q2''20)'!G8</f>
        <v>0</v>
      </c>
      <c r="G8" s="307">
        <f>'Table 1(Q3''20)'!G8-'Table 1(Q2''20)'!H8</f>
        <v>0</v>
      </c>
      <c r="H8" s="307">
        <f>'Table 1(Q3''20)'!H8-'Table 1(Q2''20)'!I8</f>
        <v>0</v>
      </c>
      <c r="I8" s="307">
        <f>'Table 1(Q3''20)'!I8-'Table 1(Q2''20)'!J8</f>
        <v>0</v>
      </c>
      <c r="J8" s="307">
        <f>'Table 1(Q3''20)'!J8-'Table 1(Q2''20)'!K8</f>
        <v>17.199999999999932</v>
      </c>
      <c r="K8" s="307">
        <f>'Table 1(Q3''20)'!K8</f>
        <v>681.86635595039081</v>
      </c>
      <c r="L8" s="307"/>
      <c r="M8" s="308">
        <f>'Table 1(Q3''20)'!O8-'Table 1(Q2''20)'!O8</f>
        <v>0</v>
      </c>
      <c r="N8" s="308">
        <f>'Table 1(Q3''20)'!P8-'Table 1(Q2''20)'!P8</f>
        <v>0</v>
      </c>
      <c r="O8" s="308">
        <f>'Table 1(Q3''20)'!Q8-'Table 1(Q2''20)'!Q8</f>
        <v>0</v>
      </c>
      <c r="P8" s="308">
        <f>'Table 1(Q3''20)'!R8-'Table 1(Q2''20)'!R8</f>
        <v>0</v>
      </c>
      <c r="Q8" s="308">
        <f>'Table 1(Q3''20)'!S8-'Table 1(Q2''20)'!S8</f>
        <v>0</v>
      </c>
      <c r="R8" s="308">
        <f>'Table 1(Q3''20)'!T8-'Table 1(Q2''20)'!T8</f>
        <v>0</v>
      </c>
      <c r="S8" s="308">
        <f>'Table 1(Q3''20)'!U8-'Table 1(Q2''20)'!U8</f>
        <v>0</v>
      </c>
      <c r="T8" s="308">
        <f>'Table 1(Q3''20)'!V8-'Table 1(Q2''20)'!V8</f>
        <v>0</v>
      </c>
      <c r="U8" s="308">
        <f>'Table 1(Q3''20)'!W8-'Table 1(Q2''20)'!W8</f>
        <v>0</v>
      </c>
      <c r="V8" s="308">
        <f>'Table 1(Q3''20)'!X8-'Table 1(Q2''20)'!X8</f>
        <v>0</v>
      </c>
      <c r="W8" s="308">
        <f>'Table 1(Q3''20)'!Y8-'Table 1(Q2''20)'!Y8</f>
        <v>0</v>
      </c>
      <c r="X8" s="308">
        <f>'Table 1(Q3''20)'!Z8-'Table 1(Q2''20)'!Z8</f>
        <v>0</v>
      </c>
      <c r="Y8" s="308">
        <f>'Table 1(Q3''20)'!AA8-'Table 1(Q2''20)'!AA8</f>
        <v>0</v>
      </c>
      <c r="Z8" s="308">
        <f>'Table 1(Q3''20)'!AB8-'Table 1(Q2''20)'!AB8</f>
        <v>0</v>
      </c>
      <c r="AA8" s="308">
        <f>'Table 1(Q3''20)'!AC8-'Table 1(Q2''20)'!AC8</f>
        <v>0</v>
      </c>
      <c r="AB8" s="308">
        <f>'Table 1(Q3''20)'!AD8-'Table 1(Q2''20)'!AD8</f>
        <v>0</v>
      </c>
      <c r="AC8" s="308">
        <f>'Table 1(Q3''20)'!AE8-'Table 1(Q2''20)'!AE8</f>
        <v>0</v>
      </c>
      <c r="AD8" s="308">
        <f>'Table 1(Q3''20)'!AF8-'Table 1(Q2''20)'!AF8</f>
        <v>0</v>
      </c>
      <c r="AE8" s="308">
        <f>'Table 1(Q3''20)'!AG8-'Table 1(Q2''20)'!AG8</f>
        <v>0</v>
      </c>
      <c r="AF8" s="308">
        <f>'Table 1(Q3''20)'!AH8-'Table 1(Q2''20)'!AH8</f>
        <v>0</v>
      </c>
      <c r="AG8" s="308">
        <f>'Table 1(Q3''20)'!AI8-'Table 1(Q2''20)'!AI8</f>
        <v>0</v>
      </c>
      <c r="AH8" s="308">
        <f>'Table 1(Q3''20)'!AJ8-'Table 1(Q2''20)'!AJ8</f>
        <v>0</v>
      </c>
      <c r="AI8" s="308">
        <f>'Table 1(Q3''20)'!AK8-'Table 1(Q2''20)'!AK8</f>
        <v>0</v>
      </c>
      <c r="AJ8" s="308">
        <f>'Table 1(Q3''20)'!AL8-'Table 1(Q2''20)'!AL8</f>
        <v>-0.53064199393355693</v>
      </c>
      <c r="AK8" s="308">
        <f>'Table 1(Q3''20)'!AM8</f>
        <v>199.98438149110794</v>
      </c>
    </row>
    <row r="9" spans="1:60" x14ac:dyDescent="0.45">
      <c r="B9" s="10" t="s">
        <v>2</v>
      </c>
      <c r="C9" s="307">
        <f>'Table 1(Q3''20)'!C9-'Table 1(Q2''20)'!D9</f>
        <v>0</v>
      </c>
      <c r="D9" s="307">
        <f>'Table 1(Q3''20)'!D9-'Table 1(Q2''20)'!E9</f>
        <v>0</v>
      </c>
      <c r="E9" s="307">
        <f>'Table 1(Q3''20)'!E9-'Table 1(Q2''20)'!F9</f>
        <v>0</v>
      </c>
      <c r="F9" s="307">
        <f>'Table 1(Q3''20)'!F9-'Table 1(Q2''20)'!G9</f>
        <v>0</v>
      </c>
      <c r="G9" s="307">
        <f>'Table 1(Q3''20)'!G9-'Table 1(Q2''20)'!H9</f>
        <v>0</v>
      </c>
      <c r="H9" s="307">
        <f>'Table 1(Q3''20)'!H9-'Table 1(Q2''20)'!I9</f>
        <v>0</v>
      </c>
      <c r="I9" s="307">
        <f>'Table 1(Q3''20)'!I9-'Table 1(Q2''20)'!J9</f>
        <v>0</v>
      </c>
      <c r="J9" s="307">
        <f>'Table 1(Q3''20)'!J9-'Table 1(Q2''20)'!K9</f>
        <v>9.6729646645753746</v>
      </c>
      <c r="K9" s="307">
        <f>'Table 1(Q3''20)'!K9</f>
        <v>167.2420442895509</v>
      </c>
      <c r="L9" s="307"/>
      <c r="M9" s="308">
        <f>'Table 1(Q3''20)'!O9-'Table 1(Q2''20)'!O9</f>
        <v>0</v>
      </c>
      <c r="N9" s="308">
        <f>'Table 1(Q3''20)'!P9-'Table 1(Q2''20)'!P9</f>
        <v>0</v>
      </c>
      <c r="O9" s="308">
        <f>'Table 1(Q3''20)'!Q9-'Table 1(Q2''20)'!Q9</f>
        <v>0</v>
      </c>
      <c r="P9" s="308">
        <f>'Table 1(Q3''20)'!R9-'Table 1(Q2''20)'!R9</f>
        <v>0</v>
      </c>
      <c r="Q9" s="308">
        <f>'Table 1(Q3''20)'!S9-'Table 1(Q2''20)'!S9</f>
        <v>0</v>
      </c>
      <c r="R9" s="308">
        <f>'Table 1(Q3''20)'!T9-'Table 1(Q2''20)'!T9</f>
        <v>0</v>
      </c>
      <c r="S9" s="308">
        <f>'Table 1(Q3''20)'!U9-'Table 1(Q2''20)'!U9</f>
        <v>0</v>
      </c>
      <c r="T9" s="308">
        <f>'Table 1(Q3''20)'!V9-'Table 1(Q2''20)'!V9</f>
        <v>0</v>
      </c>
      <c r="U9" s="308">
        <f>'Table 1(Q3''20)'!W9-'Table 1(Q2''20)'!W9</f>
        <v>0</v>
      </c>
      <c r="V9" s="308">
        <f>'Table 1(Q3''20)'!X9-'Table 1(Q2''20)'!X9</f>
        <v>0</v>
      </c>
      <c r="W9" s="308">
        <f>'Table 1(Q3''20)'!Y9-'Table 1(Q2''20)'!Y9</f>
        <v>0</v>
      </c>
      <c r="X9" s="308">
        <f>'Table 1(Q3''20)'!Z9-'Table 1(Q2''20)'!Z9</f>
        <v>0</v>
      </c>
      <c r="Y9" s="308">
        <f>'Table 1(Q3''20)'!AA9-'Table 1(Q2''20)'!AA9</f>
        <v>0</v>
      </c>
      <c r="Z9" s="308">
        <f>'Table 1(Q3''20)'!AB9-'Table 1(Q2''20)'!AB9</f>
        <v>0</v>
      </c>
      <c r="AA9" s="308">
        <f>'Table 1(Q3''20)'!AC9-'Table 1(Q2''20)'!AC9</f>
        <v>0</v>
      </c>
      <c r="AB9" s="308">
        <f>'Table 1(Q3''20)'!AD9-'Table 1(Q2''20)'!AD9</f>
        <v>0</v>
      </c>
      <c r="AC9" s="308">
        <f>'Table 1(Q3''20)'!AE9-'Table 1(Q2''20)'!AE9</f>
        <v>0</v>
      </c>
      <c r="AD9" s="308">
        <f>'Table 1(Q3''20)'!AF9-'Table 1(Q2''20)'!AF9</f>
        <v>0</v>
      </c>
      <c r="AE9" s="308">
        <f>'Table 1(Q3''20)'!AG9-'Table 1(Q2''20)'!AG9</f>
        <v>0</v>
      </c>
      <c r="AF9" s="308">
        <f>'Table 1(Q3''20)'!AH9-'Table 1(Q2''20)'!AH9</f>
        <v>0</v>
      </c>
      <c r="AG9" s="308">
        <f>'Table 1(Q3''20)'!AI9-'Table 1(Q2''20)'!AI9</f>
        <v>0</v>
      </c>
      <c r="AH9" s="308">
        <f>'Table 1(Q3''20)'!AJ9-'Table 1(Q2''20)'!AJ9</f>
        <v>0</v>
      </c>
      <c r="AI9" s="308">
        <f>'Table 1(Q3''20)'!AK9-'Table 1(Q2''20)'!AK9</f>
        <v>0</v>
      </c>
      <c r="AJ9" s="308">
        <f>'Table 1(Q3''20)'!AL9-'Table 1(Q2''20)'!AL9</f>
        <v>0.18197296200000324</v>
      </c>
      <c r="AK9" s="308">
        <f>'Table 1(Q3''20)'!AM9</f>
        <v>45.586126867162875</v>
      </c>
    </row>
    <row r="10" spans="1:60" x14ac:dyDescent="0.45">
      <c r="B10" s="10" t="s">
        <v>36</v>
      </c>
      <c r="C10" s="307">
        <f>'Table 1(Q3''20)'!C10-'Table 1(Q2''20)'!D10</f>
        <v>0</v>
      </c>
      <c r="D10" s="307">
        <f>'Table 1(Q3''20)'!D10-'Table 1(Q2''20)'!E10</f>
        <v>0</v>
      </c>
      <c r="E10" s="307">
        <f>'Table 1(Q3''20)'!E10-'Table 1(Q2''20)'!F10</f>
        <v>0</v>
      </c>
      <c r="F10" s="307">
        <f>'Table 1(Q3''20)'!F10-'Table 1(Q2''20)'!G10</f>
        <v>0</v>
      </c>
      <c r="G10" s="307">
        <f>'Table 1(Q3''20)'!G10-'Table 1(Q2''20)'!H10</f>
        <v>0</v>
      </c>
      <c r="H10" s="307">
        <f>'Table 1(Q3''20)'!H10-'Table 1(Q2''20)'!I10</f>
        <v>0</v>
      </c>
      <c r="I10" s="307">
        <f>'Table 1(Q3''20)'!I10-'Table 1(Q2''20)'!J10</f>
        <v>0</v>
      </c>
      <c r="J10" s="307">
        <f>'Table 1(Q3''20)'!J10-'Table 1(Q2''20)'!K10</f>
        <v>0</v>
      </c>
      <c r="K10" s="307">
        <f>'Table 1(Q3''20)'!K10</f>
        <v>0</v>
      </c>
      <c r="L10" s="307"/>
      <c r="M10" s="308">
        <f>'Table 1(Q3''20)'!O10-'Table 1(Q2''20)'!O10</f>
        <v>0</v>
      </c>
      <c r="N10" s="308">
        <f>'Table 1(Q3''20)'!P10-'Table 1(Q2''20)'!P10</f>
        <v>0</v>
      </c>
      <c r="O10" s="308">
        <f>'Table 1(Q3''20)'!Q10-'Table 1(Q2''20)'!Q10</f>
        <v>0</v>
      </c>
      <c r="P10" s="308">
        <f>'Table 1(Q3''20)'!R10-'Table 1(Q2''20)'!R10</f>
        <v>0</v>
      </c>
      <c r="Q10" s="308">
        <f>'Table 1(Q3''20)'!S10-'Table 1(Q2''20)'!S10</f>
        <v>0</v>
      </c>
      <c r="R10" s="308">
        <f>'Table 1(Q3''20)'!T10-'Table 1(Q2''20)'!T10</f>
        <v>0</v>
      </c>
      <c r="S10" s="308">
        <f>'Table 1(Q3''20)'!U10-'Table 1(Q2''20)'!U10</f>
        <v>0</v>
      </c>
      <c r="T10" s="308">
        <f>'Table 1(Q3''20)'!V10-'Table 1(Q2''20)'!V10</f>
        <v>0</v>
      </c>
      <c r="U10" s="308">
        <f>'Table 1(Q3''20)'!W10-'Table 1(Q2''20)'!W10</f>
        <v>0</v>
      </c>
      <c r="V10" s="308">
        <f>'Table 1(Q3''20)'!X10-'Table 1(Q2''20)'!X10</f>
        <v>0</v>
      </c>
      <c r="W10" s="308">
        <f>'Table 1(Q3''20)'!Y10-'Table 1(Q2''20)'!Y10</f>
        <v>0</v>
      </c>
      <c r="X10" s="308">
        <f>'Table 1(Q3''20)'!Z10-'Table 1(Q2''20)'!Z10</f>
        <v>0</v>
      </c>
      <c r="Y10" s="308">
        <f>'Table 1(Q3''20)'!AA10-'Table 1(Q2''20)'!AA10</f>
        <v>0</v>
      </c>
      <c r="Z10" s="308">
        <f>'Table 1(Q3''20)'!AB10-'Table 1(Q2''20)'!AB10</f>
        <v>0</v>
      </c>
      <c r="AA10" s="308">
        <f>'Table 1(Q3''20)'!AC10-'Table 1(Q2''20)'!AC10</f>
        <v>0</v>
      </c>
      <c r="AB10" s="308">
        <f>'Table 1(Q3''20)'!AD10-'Table 1(Q2''20)'!AD10</f>
        <v>0</v>
      </c>
      <c r="AC10" s="308">
        <f>'Table 1(Q3''20)'!AE10-'Table 1(Q2''20)'!AE10</f>
        <v>0</v>
      </c>
      <c r="AD10" s="308">
        <f>'Table 1(Q3''20)'!AF10-'Table 1(Q2''20)'!AF10</f>
        <v>0</v>
      </c>
      <c r="AE10" s="308">
        <f>'Table 1(Q3''20)'!AG10-'Table 1(Q2''20)'!AG10</f>
        <v>0</v>
      </c>
      <c r="AF10" s="308">
        <f>'Table 1(Q3''20)'!AH10-'Table 1(Q2''20)'!AH10</f>
        <v>0</v>
      </c>
      <c r="AG10" s="308">
        <f>'Table 1(Q3''20)'!AI10-'Table 1(Q2''20)'!AI10</f>
        <v>0</v>
      </c>
      <c r="AH10" s="308">
        <f>'Table 1(Q3''20)'!AJ10-'Table 1(Q2''20)'!AJ10</f>
        <v>0</v>
      </c>
      <c r="AI10" s="308">
        <f>'Table 1(Q3''20)'!AK10-'Table 1(Q2''20)'!AK10</f>
        <v>2.4451200152695378</v>
      </c>
      <c r="AJ10" s="308">
        <f>'Table 1(Q3''20)'!AL10-'Table 1(Q2''20)'!AL10</f>
        <v>-1.9162863685038403</v>
      </c>
      <c r="AK10" s="308">
        <f>'Table 1(Q3''20)'!AM10</f>
        <v>-58.339545084249679</v>
      </c>
    </row>
    <row r="11" spans="1:60" x14ac:dyDescent="0.45">
      <c r="B11" s="33" t="s">
        <v>14</v>
      </c>
      <c r="C11" s="328">
        <f>'Table 1(Q3''20)'!C11-'Table 1(Q2''20)'!D11</f>
        <v>0</v>
      </c>
      <c r="D11" s="328">
        <f>'Table 1(Q3''20)'!D11-'Table 1(Q2''20)'!E11</f>
        <v>0</v>
      </c>
      <c r="E11" s="328">
        <f>'Table 1(Q3''20)'!E11-'Table 1(Q2''20)'!F11</f>
        <v>0</v>
      </c>
      <c r="F11" s="328">
        <f>'Table 1(Q3''20)'!F11-'Table 1(Q2''20)'!G11</f>
        <v>0</v>
      </c>
      <c r="G11" s="328">
        <f>'Table 1(Q3''20)'!G11-'Table 1(Q2''20)'!H11</f>
        <v>0</v>
      </c>
      <c r="H11" s="328">
        <f>'Table 1(Q3''20)'!H11-'Table 1(Q2''20)'!I11</f>
        <v>0</v>
      </c>
      <c r="I11" s="328">
        <f>'Table 1(Q3''20)'!I11-'Table 1(Q2''20)'!J11</f>
        <v>0</v>
      </c>
      <c r="J11" s="328">
        <f>'Table 1(Q3''20)'!J11-'Table 1(Q2''20)'!K11</f>
        <v>-390.38636622484228</v>
      </c>
      <c r="K11" s="328">
        <f>'Table 1(Q3''20)'!K11</f>
        <v>5772.4805510682472</v>
      </c>
      <c r="L11" s="328"/>
      <c r="M11" s="329">
        <f>'Table 1(Q3''20)'!O11-'Table 1(Q2''20)'!O11</f>
        <v>0</v>
      </c>
      <c r="N11" s="329">
        <f>'Table 1(Q3''20)'!P11-'Table 1(Q2''20)'!P11</f>
        <v>0</v>
      </c>
      <c r="O11" s="329">
        <f>'Table 1(Q3''20)'!Q11-'Table 1(Q2''20)'!Q11</f>
        <v>0</v>
      </c>
      <c r="P11" s="329">
        <f>'Table 1(Q3''20)'!R11-'Table 1(Q2''20)'!R11</f>
        <v>0</v>
      </c>
      <c r="Q11" s="329">
        <f>'Table 1(Q3''20)'!S11-'Table 1(Q2''20)'!S11</f>
        <v>0</v>
      </c>
      <c r="R11" s="329">
        <f>'Table 1(Q3''20)'!T11-'Table 1(Q2''20)'!T11</f>
        <v>0</v>
      </c>
      <c r="S11" s="329">
        <f>'Table 1(Q3''20)'!U11-'Table 1(Q2''20)'!U11</f>
        <v>0</v>
      </c>
      <c r="T11" s="329">
        <f>'Table 1(Q3''20)'!V11-'Table 1(Q2''20)'!V11</f>
        <v>0</v>
      </c>
      <c r="U11" s="329">
        <f>'Table 1(Q3''20)'!W11-'Table 1(Q2''20)'!W11</f>
        <v>0</v>
      </c>
      <c r="V11" s="329">
        <f>'Table 1(Q3''20)'!X11-'Table 1(Q2''20)'!X11</f>
        <v>0</v>
      </c>
      <c r="W11" s="329">
        <f>'Table 1(Q3''20)'!Y11-'Table 1(Q2''20)'!Y11</f>
        <v>0</v>
      </c>
      <c r="X11" s="329">
        <f>'Table 1(Q3''20)'!Z11-'Table 1(Q2''20)'!Z11</f>
        <v>0</v>
      </c>
      <c r="Y11" s="329">
        <f>'Table 1(Q3''20)'!AA11-'Table 1(Q2''20)'!AA11</f>
        <v>0</v>
      </c>
      <c r="Z11" s="329">
        <f>'Table 1(Q3''20)'!AB11-'Table 1(Q2''20)'!AB11</f>
        <v>0</v>
      </c>
      <c r="AA11" s="329">
        <f>'Table 1(Q3''20)'!AC11-'Table 1(Q2''20)'!AC11</f>
        <v>0</v>
      </c>
      <c r="AB11" s="329">
        <f>'Table 1(Q3''20)'!AD11-'Table 1(Q2''20)'!AD11</f>
        <v>0</v>
      </c>
      <c r="AC11" s="329">
        <f>'Table 1(Q3''20)'!AE11-'Table 1(Q2''20)'!AE11</f>
        <v>0</v>
      </c>
      <c r="AD11" s="329">
        <f>'Table 1(Q3''20)'!AF11-'Table 1(Q2''20)'!AF11</f>
        <v>0</v>
      </c>
      <c r="AE11" s="329">
        <f>'Table 1(Q3''20)'!AG11-'Table 1(Q2''20)'!AG11</f>
        <v>0</v>
      </c>
      <c r="AF11" s="329">
        <f>'Table 1(Q3''20)'!AH11-'Table 1(Q2''20)'!AH11</f>
        <v>0</v>
      </c>
      <c r="AG11" s="329">
        <f>'Table 1(Q3''20)'!AI11-'Table 1(Q2''20)'!AI11</f>
        <v>0</v>
      </c>
      <c r="AH11" s="329">
        <f>'Table 1(Q3''20)'!AJ11-'Table 1(Q2''20)'!AJ11</f>
        <v>0</v>
      </c>
      <c r="AI11" s="329">
        <f>'Table 1(Q3''20)'!AK11-'Table 1(Q2''20)'!AK11</f>
        <v>2.4451200152695947</v>
      </c>
      <c r="AJ11" s="329">
        <f>'Table 1(Q3''20)'!AL11-'Table 1(Q2''20)'!AL11</f>
        <v>-17.55877772642134</v>
      </c>
      <c r="AK11" s="329">
        <f>'Table 1(Q3''20)'!AM11</f>
        <v>1434.6502616580497</v>
      </c>
    </row>
    <row r="12" spans="1:60" x14ac:dyDescent="0.45">
      <c r="B12" s="23"/>
      <c r="C12" s="305"/>
      <c r="D12" s="305"/>
      <c r="E12" s="305"/>
      <c r="F12" s="305"/>
      <c r="G12" s="305"/>
      <c r="H12" s="305"/>
      <c r="I12" s="305"/>
      <c r="J12" s="305"/>
      <c r="K12" s="305"/>
      <c r="L12" s="305"/>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row>
    <row r="13" spans="1:60" s="291" customFormat="1" x14ac:dyDescent="0.45">
      <c r="A13" s="23"/>
      <c r="B13" s="38" t="s">
        <v>22</v>
      </c>
      <c r="C13" s="327">
        <f>'Table 1(Q3''20)'!C13-'Table 1(Q2''20)'!D13</f>
        <v>0</v>
      </c>
      <c r="D13" s="327">
        <f>'Table 1(Q3''20)'!D13-'Table 1(Q2''20)'!E13</f>
        <v>0</v>
      </c>
      <c r="E13" s="327">
        <f>'Table 1(Q3''20)'!E13-'Table 1(Q2''20)'!F13</f>
        <v>0</v>
      </c>
      <c r="F13" s="327">
        <f>'Table 1(Q3''20)'!F13-'Table 1(Q2''20)'!G13</f>
        <v>0</v>
      </c>
      <c r="G13" s="327">
        <f>'Table 1(Q3''20)'!G13-'Table 1(Q2''20)'!H13</f>
        <v>0</v>
      </c>
      <c r="H13" s="327">
        <f>'Table 1(Q3''20)'!H13-'Table 1(Q2''20)'!I13</f>
        <v>0</v>
      </c>
      <c r="I13" s="327">
        <f>'Table 1(Q3''20)'!I13-'Table 1(Q2''20)'!J13</f>
        <v>5.3606579097504437E-2</v>
      </c>
      <c r="J13" s="327">
        <f>'Table 1(Q3''20)'!J13-'Table 1(Q2''20)'!K13</f>
        <v>26.051372395375211</v>
      </c>
      <c r="K13" s="327">
        <f>'Table 1(Q3''20)'!K13</f>
        <v>2092.546953271627</v>
      </c>
      <c r="L13" s="327"/>
      <c r="M13" s="327">
        <f>'Table 1(Q3''20)'!O13-'Table 1(Q2''20)'!O13</f>
        <v>0</v>
      </c>
      <c r="N13" s="327">
        <f>'Table 1(Q3''20)'!P13-'Table 1(Q2''20)'!P13</f>
        <v>0</v>
      </c>
      <c r="O13" s="327">
        <f>'Table 1(Q3''20)'!Q13-'Table 1(Q2''20)'!Q13</f>
        <v>0</v>
      </c>
      <c r="P13" s="327">
        <f>'Table 1(Q3''20)'!R13-'Table 1(Q2''20)'!R13</f>
        <v>0</v>
      </c>
      <c r="Q13" s="327">
        <f>'Table 1(Q3''20)'!S13-'Table 1(Q2''20)'!S13</f>
        <v>0</v>
      </c>
      <c r="R13" s="327">
        <f>'Table 1(Q3''20)'!T13-'Table 1(Q2''20)'!T13</f>
        <v>0</v>
      </c>
      <c r="S13" s="327">
        <f>'Table 1(Q3''20)'!U13-'Table 1(Q2''20)'!U13</f>
        <v>0</v>
      </c>
      <c r="T13" s="327">
        <f>'Table 1(Q3''20)'!V13-'Table 1(Q2''20)'!V13</f>
        <v>0</v>
      </c>
      <c r="U13" s="327">
        <f>'Table 1(Q3''20)'!W13-'Table 1(Q2''20)'!W13</f>
        <v>0</v>
      </c>
      <c r="V13" s="327">
        <f>'Table 1(Q3''20)'!X13-'Table 1(Q2''20)'!X13</f>
        <v>0</v>
      </c>
      <c r="W13" s="327">
        <f>'Table 1(Q3''20)'!Y13-'Table 1(Q2''20)'!Y13</f>
        <v>0</v>
      </c>
      <c r="X13" s="327">
        <f>'Table 1(Q3''20)'!Z13-'Table 1(Q2''20)'!Z13</f>
        <v>0</v>
      </c>
      <c r="Y13" s="327">
        <f>'Table 1(Q3''20)'!AA13-'Table 1(Q2''20)'!AA13</f>
        <v>0</v>
      </c>
      <c r="Z13" s="327">
        <f>'Table 1(Q3''20)'!AB13-'Table 1(Q2''20)'!AB13</f>
        <v>0</v>
      </c>
      <c r="AA13" s="327">
        <f>'Table 1(Q3''20)'!AC13-'Table 1(Q2''20)'!AC13</f>
        <v>0</v>
      </c>
      <c r="AB13" s="327">
        <f>'Table 1(Q3''20)'!AD13-'Table 1(Q2''20)'!AD13</f>
        <v>0</v>
      </c>
      <c r="AC13" s="327">
        <f>'Table 1(Q3''20)'!AE13-'Table 1(Q2''20)'!AE13</f>
        <v>0</v>
      </c>
      <c r="AD13" s="327">
        <f>'Table 1(Q3''20)'!AF13-'Table 1(Q2''20)'!AF13</f>
        <v>0</v>
      </c>
      <c r="AE13" s="327">
        <f>'Table 1(Q3''20)'!AG13-'Table 1(Q2''20)'!AG13</f>
        <v>2.7699166327920466E-2</v>
      </c>
      <c r="AF13" s="327">
        <f>'Table 1(Q3''20)'!AH13-'Table 1(Q2''20)'!AH13</f>
        <v>2.5907412769356597E-2</v>
      </c>
      <c r="AG13" s="327">
        <f>'Table 1(Q3''20)'!AI13-'Table 1(Q2''20)'!AI13</f>
        <v>0</v>
      </c>
      <c r="AH13" s="327">
        <f>'Table 1(Q3''20)'!AJ13-'Table 1(Q2''20)'!AJ13</f>
        <v>0</v>
      </c>
      <c r="AI13" s="327">
        <f>'Table 1(Q3''20)'!AK13-'Table 1(Q2''20)'!AK13</f>
        <v>0.15430773912424911</v>
      </c>
      <c r="AJ13" s="327">
        <f>'Table 1(Q3''20)'!AL13-'Table 1(Q2''20)'!AL13</f>
        <v>-2.7352153079618802E-2</v>
      </c>
      <c r="AK13" s="327">
        <f>'Table 1(Q3''20)'!AM13</f>
        <v>505.17196130717247</v>
      </c>
      <c r="AL13"/>
      <c r="AM13"/>
      <c r="AN13"/>
      <c r="AO13"/>
      <c r="AP13"/>
      <c r="AQ13"/>
      <c r="AR13"/>
      <c r="AS13"/>
      <c r="AT13"/>
      <c r="AU13"/>
      <c r="AV13"/>
      <c r="AW13"/>
      <c r="AX13"/>
      <c r="AY13"/>
      <c r="AZ13"/>
      <c r="BA13"/>
      <c r="BB13"/>
      <c r="BC13"/>
      <c r="BD13"/>
      <c r="BE13"/>
      <c r="BF13"/>
      <c r="BG13"/>
      <c r="BH13"/>
    </row>
    <row r="14" spans="1:60" x14ac:dyDescent="0.45">
      <c r="B14" s="7" t="s">
        <v>4</v>
      </c>
      <c r="C14" s="307">
        <f>'Table 1(Q3''20)'!C14-'Table 1(Q2''20)'!D14</f>
        <v>0</v>
      </c>
      <c r="D14" s="307">
        <f>'Table 1(Q3''20)'!D14-'Table 1(Q2''20)'!E14</f>
        <v>0</v>
      </c>
      <c r="E14" s="307">
        <f>'Table 1(Q3''20)'!E14-'Table 1(Q2''20)'!F14</f>
        <v>0</v>
      </c>
      <c r="F14" s="307">
        <f>'Table 1(Q3''20)'!F14-'Table 1(Q2''20)'!G14</f>
        <v>0</v>
      </c>
      <c r="G14" s="307">
        <f>'Table 1(Q3''20)'!G14-'Table 1(Q2''20)'!H14</f>
        <v>0</v>
      </c>
      <c r="H14" s="307">
        <f>'Table 1(Q3''20)'!H14-'Table 1(Q2''20)'!I14</f>
        <v>0</v>
      </c>
      <c r="I14" s="307">
        <f>'Table 1(Q3''20)'!I14-'Table 1(Q2''20)'!J14</f>
        <v>5.3606579097504437E-2</v>
      </c>
      <c r="J14" s="307">
        <f>'Table 1(Q3''20)'!J14-'Table 1(Q2''20)'!K14</f>
        <v>15.772242886825325</v>
      </c>
      <c r="K14" s="307">
        <f>'Table 1(Q3''20)'!K14</f>
        <v>1573.3128770359469</v>
      </c>
      <c r="L14" s="307"/>
      <c r="M14" s="308">
        <f>'Table 1(Q3''20)'!O14-'Table 1(Q2''20)'!O14</f>
        <v>0</v>
      </c>
      <c r="N14" s="308">
        <f>'Table 1(Q3''20)'!P14-'Table 1(Q2''20)'!P14</f>
        <v>0</v>
      </c>
      <c r="O14" s="308">
        <f>'Table 1(Q3''20)'!Q14-'Table 1(Q2''20)'!Q14</f>
        <v>0</v>
      </c>
      <c r="P14" s="308">
        <f>'Table 1(Q3''20)'!R14-'Table 1(Q2''20)'!R14</f>
        <v>0</v>
      </c>
      <c r="Q14" s="308">
        <f>'Table 1(Q3''20)'!S14-'Table 1(Q2''20)'!S14</f>
        <v>0</v>
      </c>
      <c r="R14" s="308">
        <f>'Table 1(Q3''20)'!T14-'Table 1(Q2''20)'!T14</f>
        <v>0</v>
      </c>
      <c r="S14" s="308">
        <f>'Table 1(Q3''20)'!U14-'Table 1(Q2''20)'!U14</f>
        <v>0</v>
      </c>
      <c r="T14" s="308">
        <f>'Table 1(Q3''20)'!V14-'Table 1(Q2''20)'!V14</f>
        <v>0</v>
      </c>
      <c r="U14" s="308">
        <f>'Table 1(Q3''20)'!W14-'Table 1(Q2''20)'!W14</f>
        <v>0</v>
      </c>
      <c r="V14" s="308">
        <f>'Table 1(Q3''20)'!X14-'Table 1(Q2''20)'!X14</f>
        <v>0</v>
      </c>
      <c r="W14" s="308">
        <f>'Table 1(Q3''20)'!Y14-'Table 1(Q2''20)'!Y14</f>
        <v>0</v>
      </c>
      <c r="X14" s="308">
        <f>'Table 1(Q3''20)'!Z14-'Table 1(Q2''20)'!Z14</f>
        <v>0</v>
      </c>
      <c r="Y14" s="308">
        <f>'Table 1(Q3''20)'!AA14-'Table 1(Q2''20)'!AA14</f>
        <v>0</v>
      </c>
      <c r="Z14" s="308">
        <f>'Table 1(Q3''20)'!AB14-'Table 1(Q2''20)'!AB14</f>
        <v>0</v>
      </c>
      <c r="AA14" s="308">
        <f>'Table 1(Q3''20)'!AC14-'Table 1(Q2''20)'!AC14</f>
        <v>0</v>
      </c>
      <c r="AB14" s="308">
        <f>'Table 1(Q3''20)'!AD14-'Table 1(Q2''20)'!AD14</f>
        <v>0</v>
      </c>
      <c r="AC14" s="308">
        <f>'Table 1(Q3''20)'!AE14-'Table 1(Q2''20)'!AE14</f>
        <v>0</v>
      </c>
      <c r="AD14" s="308">
        <f>'Table 1(Q3''20)'!AF14-'Table 1(Q2''20)'!AF14</f>
        <v>0</v>
      </c>
      <c r="AE14" s="308">
        <f>'Table 1(Q3''20)'!AG14-'Table 1(Q2''20)'!AG14</f>
        <v>2.7699166327920466E-2</v>
      </c>
      <c r="AF14" s="308">
        <f>'Table 1(Q3''20)'!AH14-'Table 1(Q2''20)'!AH14</f>
        <v>2.5907412769356597E-2</v>
      </c>
      <c r="AG14" s="308">
        <f>'Table 1(Q3''20)'!AI14-'Table 1(Q2''20)'!AI14</f>
        <v>0</v>
      </c>
      <c r="AH14" s="308">
        <f>'Table 1(Q3''20)'!AJ14-'Table 1(Q2''20)'!AJ14</f>
        <v>0</v>
      </c>
      <c r="AI14" s="308">
        <f>'Table 1(Q3''20)'!AK14-'Table 1(Q2''20)'!AK14</f>
        <v>0.11091541525644288</v>
      </c>
      <c r="AJ14" s="308">
        <f>'Table 1(Q3''20)'!AL14-'Table 1(Q2''20)'!AL14</f>
        <v>-8.4576526716091394E-3</v>
      </c>
      <c r="AK14" s="308">
        <f>'Table 1(Q3''20)'!AM14</f>
        <v>378.03719837097947</v>
      </c>
    </row>
    <row r="15" spans="1:60" x14ac:dyDescent="0.45">
      <c r="B15" s="7" t="s">
        <v>5</v>
      </c>
      <c r="C15" s="307">
        <f>'Table 1(Q3''20)'!C15-'Table 1(Q2''20)'!D15</f>
        <v>0</v>
      </c>
      <c r="D15" s="307">
        <f>'Table 1(Q3''20)'!D15-'Table 1(Q2''20)'!E15</f>
        <v>0</v>
      </c>
      <c r="E15" s="307">
        <f>'Table 1(Q3''20)'!E15-'Table 1(Q2''20)'!F15</f>
        <v>0</v>
      </c>
      <c r="F15" s="307">
        <f>'Table 1(Q3''20)'!F15-'Table 1(Q2''20)'!G15</f>
        <v>0</v>
      </c>
      <c r="G15" s="307">
        <f>'Table 1(Q3''20)'!G15-'Table 1(Q2''20)'!H15</f>
        <v>0</v>
      </c>
      <c r="H15" s="307">
        <f>'Table 1(Q3''20)'!H15-'Table 1(Q2''20)'!I15</f>
        <v>0</v>
      </c>
      <c r="I15" s="307">
        <f>'Table 1(Q3''20)'!I15-'Table 1(Q2''20)'!J15</f>
        <v>0</v>
      </c>
      <c r="J15" s="307">
        <f>'Table 1(Q3''20)'!J15-'Table 1(Q2''20)'!K15</f>
        <v>10.279129508549829</v>
      </c>
      <c r="K15" s="307">
        <f>'Table 1(Q3''20)'!K15</f>
        <v>462.0126721646534</v>
      </c>
      <c r="L15" s="307"/>
      <c r="M15" s="308">
        <f>'Table 1(Q3''20)'!O15-'Table 1(Q2''20)'!O15</f>
        <v>0</v>
      </c>
      <c r="N15" s="308">
        <f>'Table 1(Q3''20)'!P15-'Table 1(Q2''20)'!P15</f>
        <v>0</v>
      </c>
      <c r="O15" s="308">
        <f>'Table 1(Q3''20)'!Q15-'Table 1(Q2''20)'!Q15</f>
        <v>0</v>
      </c>
      <c r="P15" s="308">
        <f>'Table 1(Q3''20)'!R15-'Table 1(Q2''20)'!R15</f>
        <v>0</v>
      </c>
      <c r="Q15" s="308">
        <f>'Table 1(Q3''20)'!S15-'Table 1(Q2''20)'!S15</f>
        <v>0</v>
      </c>
      <c r="R15" s="308">
        <f>'Table 1(Q3''20)'!T15-'Table 1(Q2''20)'!T15</f>
        <v>0</v>
      </c>
      <c r="S15" s="308">
        <f>'Table 1(Q3''20)'!U15-'Table 1(Q2''20)'!U15</f>
        <v>0</v>
      </c>
      <c r="T15" s="308">
        <f>'Table 1(Q3''20)'!V15-'Table 1(Q2''20)'!V15</f>
        <v>0</v>
      </c>
      <c r="U15" s="308">
        <f>'Table 1(Q3''20)'!W15-'Table 1(Q2''20)'!W15</f>
        <v>0</v>
      </c>
      <c r="V15" s="308">
        <f>'Table 1(Q3''20)'!X15-'Table 1(Q2''20)'!X15</f>
        <v>0</v>
      </c>
      <c r="W15" s="308">
        <f>'Table 1(Q3''20)'!Y15-'Table 1(Q2''20)'!Y15</f>
        <v>0</v>
      </c>
      <c r="X15" s="308">
        <f>'Table 1(Q3''20)'!Z15-'Table 1(Q2''20)'!Z15</f>
        <v>0</v>
      </c>
      <c r="Y15" s="308">
        <f>'Table 1(Q3''20)'!AA15-'Table 1(Q2''20)'!AA15</f>
        <v>0</v>
      </c>
      <c r="Z15" s="308">
        <f>'Table 1(Q3''20)'!AB15-'Table 1(Q2''20)'!AB15</f>
        <v>0</v>
      </c>
      <c r="AA15" s="308">
        <f>'Table 1(Q3''20)'!AC15-'Table 1(Q2''20)'!AC15</f>
        <v>0</v>
      </c>
      <c r="AB15" s="308">
        <f>'Table 1(Q3''20)'!AD15-'Table 1(Q2''20)'!AD15</f>
        <v>0</v>
      </c>
      <c r="AC15" s="308">
        <f>'Table 1(Q3''20)'!AE15-'Table 1(Q2''20)'!AE15</f>
        <v>0</v>
      </c>
      <c r="AD15" s="308">
        <f>'Table 1(Q3''20)'!AF15-'Table 1(Q2''20)'!AF15</f>
        <v>0</v>
      </c>
      <c r="AE15" s="308">
        <f>'Table 1(Q3''20)'!AG15-'Table 1(Q2''20)'!AG15</f>
        <v>0</v>
      </c>
      <c r="AF15" s="308">
        <f>'Table 1(Q3''20)'!AH15-'Table 1(Q2''20)'!AH15</f>
        <v>0</v>
      </c>
      <c r="AG15" s="308">
        <f>'Table 1(Q3''20)'!AI15-'Table 1(Q2''20)'!AI15</f>
        <v>0</v>
      </c>
      <c r="AH15" s="308">
        <f>'Table 1(Q3''20)'!AJ15-'Table 1(Q2''20)'!AJ15</f>
        <v>0</v>
      </c>
      <c r="AI15" s="308">
        <f>'Table 1(Q3''20)'!AK15-'Table 1(Q2''20)'!AK15</f>
        <v>4.3392323867777804E-2</v>
      </c>
      <c r="AJ15" s="308">
        <f>'Table 1(Q3''20)'!AL15-'Table 1(Q2''20)'!AL15</f>
        <v>-1.8894500408023873E-2</v>
      </c>
      <c r="AK15" s="308">
        <f>'Table 1(Q3''20)'!AM15</f>
        <v>112.66004679098877</v>
      </c>
    </row>
    <row r="16" spans="1:60" x14ac:dyDescent="0.45">
      <c r="B16" s="7" t="s">
        <v>6</v>
      </c>
      <c r="C16" s="307">
        <f>'Table 1(Q3''20)'!C16-'Table 1(Q2''20)'!D16</f>
        <v>0</v>
      </c>
      <c r="D16" s="307">
        <f>'Table 1(Q3''20)'!D16-'Table 1(Q2''20)'!E16</f>
        <v>0</v>
      </c>
      <c r="E16" s="307">
        <f>'Table 1(Q3''20)'!E16-'Table 1(Q2''20)'!F16</f>
        <v>0</v>
      </c>
      <c r="F16" s="307">
        <f>'Table 1(Q3''20)'!F16-'Table 1(Q2''20)'!G16</f>
        <v>0</v>
      </c>
      <c r="G16" s="307">
        <f>'Table 1(Q3''20)'!G16-'Table 1(Q2''20)'!H16</f>
        <v>0</v>
      </c>
      <c r="H16" s="307">
        <f>'Table 1(Q3''20)'!H16-'Table 1(Q2''20)'!I16</f>
        <v>0</v>
      </c>
      <c r="I16" s="307">
        <f>'Table 1(Q3''20)'!I16-'Table 1(Q2''20)'!J16</f>
        <v>0</v>
      </c>
      <c r="J16" s="307">
        <f>'Table 1(Q3''20)'!J16-'Table 1(Q2''20)'!K16</f>
        <v>0</v>
      </c>
      <c r="K16" s="307">
        <f>'Table 1(Q3''20)'!K16</f>
        <v>57.221404071026839</v>
      </c>
      <c r="L16" s="307"/>
      <c r="M16" s="308">
        <f>'Table 1(Q3''20)'!O16-'Table 1(Q2''20)'!O16</f>
        <v>0</v>
      </c>
      <c r="N16" s="308">
        <f>'Table 1(Q3''20)'!P16-'Table 1(Q2''20)'!P16</f>
        <v>0</v>
      </c>
      <c r="O16" s="308">
        <f>'Table 1(Q3''20)'!Q16-'Table 1(Q2''20)'!Q16</f>
        <v>0</v>
      </c>
      <c r="P16" s="308">
        <f>'Table 1(Q3''20)'!R16-'Table 1(Q2''20)'!R16</f>
        <v>0</v>
      </c>
      <c r="Q16" s="308">
        <f>'Table 1(Q3''20)'!S16-'Table 1(Q2''20)'!S16</f>
        <v>0</v>
      </c>
      <c r="R16" s="308">
        <f>'Table 1(Q3''20)'!T16-'Table 1(Q2''20)'!T16</f>
        <v>0</v>
      </c>
      <c r="S16" s="308">
        <f>'Table 1(Q3''20)'!U16-'Table 1(Q2''20)'!U16</f>
        <v>0</v>
      </c>
      <c r="T16" s="308">
        <f>'Table 1(Q3''20)'!V16-'Table 1(Q2''20)'!V16</f>
        <v>0</v>
      </c>
      <c r="U16" s="308">
        <f>'Table 1(Q3''20)'!W16-'Table 1(Q2''20)'!W16</f>
        <v>0</v>
      </c>
      <c r="V16" s="308">
        <f>'Table 1(Q3''20)'!X16-'Table 1(Q2''20)'!X16</f>
        <v>0</v>
      </c>
      <c r="W16" s="308">
        <f>'Table 1(Q3''20)'!Y16-'Table 1(Q2''20)'!Y16</f>
        <v>0</v>
      </c>
      <c r="X16" s="308">
        <f>'Table 1(Q3''20)'!Z16-'Table 1(Q2''20)'!Z16</f>
        <v>0</v>
      </c>
      <c r="Y16" s="308">
        <f>'Table 1(Q3''20)'!AA16-'Table 1(Q2''20)'!AA16</f>
        <v>0</v>
      </c>
      <c r="Z16" s="308">
        <f>'Table 1(Q3''20)'!AB16-'Table 1(Q2''20)'!AB16</f>
        <v>0</v>
      </c>
      <c r="AA16" s="308">
        <f>'Table 1(Q3''20)'!AC16-'Table 1(Q2''20)'!AC16</f>
        <v>0</v>
      </c>
      <c r="AB16" s="308">
        <f>'Table 1(Q3''20)'!AD16-'Table 1(Q2''20)'!AD16</f>
        <v>0</v>
      </c>
      <c r="AC16" s="308">
        <f>'Table 1(Q3''20)'!AE16-'Table 1(Q2''20)'!AE16</f>
        <v>0</v>
      </c>
      <c r="AD16" s="308">
        <f>'Table 1(Q3''20)'!AF16-'Table 1(Q2''20)'!AF16</f>
        <v>0</v>
      </c>
      <c r="AE16" s="308">
        <f>'Table 1(Q3''20)'!AG16-'Table 1(Q2''20)'!AG16</f>
        <v>0</v>
      </c>
      <c r="AF16" s="308">
        <f>'Table 1(Q3''20)'!AH16-'Table 1(Q2''20)'!AH16</f>
        <v>0</v>
      </c>
      <c r="AG16" s="308">
        <f>'Table 1(Q3''20)'!AI16-'Table 1(Q2''20)'!AI16</f>
        <v>0</v>
      </c>
      <c r="AH16" s="308">
        <f>'Table 1(Q3''20)'!AJ16-'Table 1(Q2''20)'!AJ16</f>
        <v>0</v>
      </c>
      <c r="AI16" s="308">
        <f>'Table 1(Q3''20)'!AK16-'Table 1(Q2''20)'!AK16</f>
        <v>0</v>
      </c>
      <c r="AJ16" s="308">
        <f>'Table 1(Q3''20)'!AL16-'Table 1(Q2''20)'!AL16</f>
        <v>0</v>
      </c>
      <c r="AK16" s="308">
        <f>'Table 1(Q3''20)'!AM16</f>
        <v>14.474716145204232</v>
      </c>
    </row>
    <row r="17" spans="1:60" x14ac:dyDescent="0.45">
      <c r="B17" s="23"/>
      <c r="C17" s="305">
        <f>'Table 1(Q3''20)'!C17-'Table 1(Q2''20)'!D17</f>
        <v>0</v>
      </c>
      <c r="D17" s="305">
        <f>'Table 1(Q3''20)'!D17-'Table 1(Q2''20)'!E17</f>
        <v>0</v>
      </c>
      <c r="E17" s="305">
        <f>'Table 1(Q3''20)'!E17-'Table 1(Q2''20)'!F17</f>
        <v>0</v>
      </c>
      <c r="F17" s="305">
        <f>'Table 1(Q3''20)'!F17-'Table 1(Q2''20)'!G17</f>
        <v>0</v>
      </c>
      <c r="G17" s="305">
        <f>'Table 1(Q3''20)'!G17-'Table 1(Q2''20)'!H17</f>
        <v>0</v>
      </c>
      <c r="H17" s="305">
        <f>'Table 1(Q3''20)'!H17-'Table 1(Q2''20)'!I17</f>
        <v>0</v>
      </c>
      <c r="I17" s="305">
        <f>'Table 1(Q3''20)'!I17-'Table 1(Q2''20)'!J17</f>
        <v>0</v>
      </c>
      <c r="J17" s="305">
        <f>'Table 1(Q3''20)'!J17-'Table 1(Q2''20)'!K17</f>
        <v>0</v>
      </c>
      <c r="K17" s="305">
        <f>'Table 1(Q3''20)'!K17</f>
        <v>0</v>
      </c>
      <c r="L17" s="305"/>
      <c r="M17" s="304">
        <f>'Table 1(Q3''20)'!O17-'Table 1(Q2''20)'!O17</f>
        <v>0</v>
      </c>
      <c r="N17" s="304">
        <f>'Table 1(Q3''20)'!P17-'Table 1(Q2''20)'!P17</f>
        <v>0</v>
      </c>
      <c r="O17" s="304">
        <f>'Table 1(Q3''20)'!Q17-'Table 1(Q2''20)'!Q17</f>
        <v>0</v>
      </c>
      <c r="P17" s="304">
        <f>'Table 1(Q3''20)'!R17-'Table 1(Q2''20)'!R17</f>
        <v>0</v>
      </c>
      <c r="Q17" s="304">
        <f>'Table 1(Q3''20)'!S17-'Table 1(Q2''20)'!S17</f>
        <v>0</v>
      </c>
      <c r="R17" s="304">
        <f>'Table 1(Q3''20)'!T17-'Table 1(Q2''20)'!T17</f>
        <v>0</v>
      </c>
      <c r="S17" s="304">
        <f>'Table 1(Q3''20)'!U17-'Table 1(Q2''20)'!U17</f>
        <v>0</v>
      </c>
      <c r="T17" s="304">
        <f>'Table 1(Q3''20)'!V17-'Table 1(Q2''20)'!V17</f>
        <v>0</v>
      </c>
      <c r="U17" s="304">
        <f>'Table 1(Q3''20)'!W17-'Table 1(Q2''20)'!W17</f>
        <v>0</v>
      </c>
      <c r="V17" s="304">
        <f>'Table 1(Q3''20)'!X17-'Table 1(Q2''20)'!X17</f>
        <v>0</v>
      </c>
      <c r="W17" s="304">
        <f>'Table 1(Q3''20)'!Y17-'Table 1(Q2''20)'!Y17</f>
        <v>0</v>
      </c>
      <c r="X17" s="304">
        <f>'Table 1(Q3''20)'!Z17-'Table 1(Q2''20)'!Z17</f>
        <v>0</v>
      </c>
      <c r="Y17" s="304">
        <f>'Table 1(Q3''20)'!AA17-'Table 1(Q2''20)'!AA17</f>
        <v>0</v>
      </c>
      <c r="Z17" s="304">
        <f>'Table 1(Q3''20)'!AB17-'Table 1(Q2''20)'!AB17</f>
        <v>0</v>
      </c>
      <c r="AA17" s="304">
        <f>'Table 1(Q3''20)'!AC17-'Table 1(Q2''20)'!AC17</f>
        <v>0</v>
      </c>
      <c r="AB17" s="304">
        <f>'Table 1(Q3''20)'!AD17-'Table 1(Q2''20)'!AD17</f>
        <v>0</v>
      </c>
      <c r="AC17" s="304">
        <f>'Table 1(Q3''20)'!AE17-'Table 1(Q2''20)'!AE17</f>
        <v>0</v>
      </c>
      <c r="AD17" s="304">
        <f>'Table 1(Q3''20)'!AF17-'Table 1(Q2''20)'!AF17</f>
        <v>0</v>
      </c>
      <c r="AE17" s="304">
        <f>'Table 1(Q3''20)'!AG17-'Table 1(Q2''20)'!AG17</f>
        <v>0</v>
      </c>
      <c r="AF17" s="304">
        <f>'Table 1(Q3''20)'!AH17-'Table 1(Q2''20)'!AH17</f>
        <v>0</v>
      </c>
      <c r="AG17" s="304">
        <f>'Table 1(Q3''20)'!AI17-'Table 1(Q2''20)'!AI17</f>
        <v>0</v>
      </c>
      <c r="AH17" s="304">
        <f>'Table 1(Q3''20)'!AJ17-'Table 1(Q2''20)'!AJ17</f>
        <v>0</v>
      </c>
      <c r="AI17" s="304">
        <f>'Table 1(Q3''20)'!AK17-'Table 1(Q2''20)'!AK17</f>
        <v>0</v>
      </c>
      <c r="AJ17" s="304">
        <f>'Table 1(Q3''20)'!AL17-'Table 1(Q2''20)'!AL17</f>
        <v>0</v>
      </c>
      <c r="AK17" s="304">
        <f>'Table 1(Q3''20)'!AM17</f>
        <v>0</v>
      </c>
    </row>
    <row r="18" spans="1:60" x14ac:dyDescent="0.45">
      <c r="B18" s="33" t="s">
        <v>25</v>
      </c>
      <c r="C18" s="328">
        <f>'Table 1(Q3''20)'!C18-'Table 1(Q2''20)'!D18</f>
        <v>0</v>
      </c>
      <c r="D18" s="328">
        <f>'Table 1(Q3''20)'!D18-'Table 1(Q2''20)'!E18</f>
        <v>0</v>
      </c>
      <c r="E18" s="328">
        <f>'Table 1(Q3''20)'!E18-'Table 1(Q2''20)'!F18</f>
        <v>0</v>
      </c>
      <c r="F18" s="328">
        <f>'Table 1(Q3''20)'!F18-'Table 1(Q2''20)'!G18</f>
        <v>0</v>
      </c>
      <c r="G18" s="328">
        <f>'Table 1(Q3''20)'!G18-'Table 1(Q2''20)'!H18</f>
        <v>0</v>
      </c>
      <c r="H18" s="328">
        <f>'Table 1(Q3''20)'!H18-'Table 1(Q2''20)'!I18</f>
        <v>0</v>
      </c>
      <c r="I18" s="328">
        <f>'Table 1(Q3''20)'!I18-'Table 1(Q2''20)'!J18</f>
        <v>5.3606579096594942E-2</v>
      </c>
      <c r="J18" s="328">
        <f>'Table 1(Q3''20)'!J18-'Table 1(Q2''20)'!K18</f>
        <v>-364.33499382946684</v>
      </c>
      <c r="K18" s="328">
        <f>'Table 1(Q3''20)'!K18</f>
        <v>7865.0275043398742</v>
      </c>
      <c r="L18" s="328"/>
      <c r="M18" s="329">
        <f>'Table 1(Q3''20)'!O18-'Table 1(Q2''20)'!O18</f>
        <v>0</v>
      </c>
      <c r="N18" s="329">
        <f>'Table 1(Q3''20)'!P18-'Table 1(Q2''20)'!P18</f>
        <v>0</v>
      </c>
      <c r="O18" s="329">
        <f>'Table 1(Q3''20)'!Q18-'Table 1(Q2''20)'!Q18</f>
        <v>0</v>
      </c>
      <c r="P18" s="329">
        <f>'Table 1(Q3''20)'!R18-'Table 1(Q2''20)'!R18</f>
        <v>0</v>
      </c>
      <c r="Q18" s="329">
        <f>'Table 1(Q3''20)'!S18-'Table 1(Q2''20)'!S18</f>
        <v>0</v>
      </c>
      <c r="R18" s="329">
        <f>'Table 1(Q3''20)'!T18-'Table 1(Q2''20)'!T18</f>
        <v>0</v>
      </c>
      <c r="S18" s="329">
        <f>'Table 1(Q3''20)'!U18-'Table 1(Q2''20)'!U18</f>
        <v>0</v>
      </c>
      <c r="T18" s="329">
        <f>'Table 1(Q3''20)'!V18-'Table 1(Q2''20)'!V18</f>
        <v>0</v>
      </c>
      <c r="U18" s="329">
        <f>'Table 1(Q3''20)'!W18-'Table 1(Q2''20)'!W18</f>
        <v>0</v>
      </c>
      <c r="V18" s="329">
        <f>'Table 1(Q3''20)'!X18-'Table 1(Q2''20)'!X18</f>
        <v>0</v>
      </c>
      <c r="W18" s="329">
        <f>'Table 1(Q3''20)'!Y18-'Table 1(Q2''20)'!Y18</f>
        <v>0</v>
      </c>
      <c r="X18" s="329">
        <f>'Table 1(Q3''20)'!Z18-'Table 1(Q2''20)'!Z18</f>
        <v>0</v>
      </c>
      <c r="Y18" s="329">
        <f>'Table 1(Q3''20)'!AA18-'Table 1(Q2''20)'!AA18</f>
        <v>0</v>
      </c>
      <c r="Z18" s="329">
        <f>'Table 1(Q3''20)'!AB18-'Table 1(Q2''20)'!AB18</f>
        <v>0</v>
      </c>
      <c r="AA18" s="329">
        <f>'Table 1(Q3''20)'!AC18-'Table 1(Q2''20)'!AC18</f>
        <v>0</v>
      </c>
      <c r="AB18" s="329">
        <f>'Table 1(Q3''20)'!AD18-'Table 1(Q2''20)'!AD18</f>
        <v>0</v>
      </c>
      <c r="AC18" s="329">
        <f>'Table 1(Q3''20)'!AE18-'Table 1(Q2''20)'!AE18</f>
        <v>0</v>
      </c>
      <c r="AD18" s="329">
        <f>'Table 1(Q3''20)'!AF18-'Table 1(Q2''20)'!AF18</f>
        <v>0</v>
      </c>
      <c r="AE18" s="329">
        <f>'Table 1(Q3''20)'!AG18-'Table 1(Q2''20)'!AG18</f>
        <v>2.7699166327920466E-2</v>
      </c>
      <c r="AF18" s="329">
        <f>'Table 1(Q3''20)'!AH18-'Table 1(Q2''20)'!AH18</f>
        <v>2.5907412769356597E-2</v>
      </c>
      <c r="AG18" s="329">
        <f>'Table 1(Q3''20)'!AI18-'Table 1(Q2''20)'!AI18</f>
        <v>0</v>
      </c>
      <c r="AH18" s="329">
        <f>'Table 1(Q3''20)'!AJ18-'Table 1(Q2''20)'!AJ18</f>
        <v>0</v>
      </c>
      <c r="AI18" s="329">
        <f>'Table 1(Q3''20)'!AK18-'Table 1(Q2''20)'!AK18</f>
        <v>2.5994277543939006</v>
      </c>
      <c r="AJ18" s="329">
        <f>'Table 1(Q3''20)'!AL18-'Table 1(Q2''20)'!AL18</f>
        <v>-17.586129879500959</v>
      </c>
      <c r="AK18" s="329">
        <f>'Table 1(Q3''20)'!AM18</f>
        <v>1939.8222229652222</v>
      </c>
    </row>
    <row r="19" spans="1:60" x14ac:dyDescent="0.45">
      <c r="B19" s="3"/>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row>
    <row r="20" spans="1:60" x14ac:dyDescent="0.45">
      <c r="A20" s="23"/>
      <c r="B20" s="23" t="s">
        <v>32</v>
      </c>
      <c r="C20" s="331"/>
      <c r="D20" s="331"/>
      <c r="E20" s="331"/>
      <c r="F20" s="331"/>
      <c r="G20" s="331"/>
      <c r="H20" s="331"/>
      <c r="I20" s="331"/>
      <c r="J20" s="331"/>
      <c r="K20" s="331"/>
      <c r="L20" s="331"/>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row>
    <row r="21" spans="1:60" s="291" customFormat="1" x14ac:dyDescent="0.45">
      <c r="A21" s="23"/>
      <c r="B21" s="38" t="s">
        <v>27</v>
      </c>
      <c r="C21" s="327">
        <f>'Table 1(Q3''20)'!C21-'Table 1(Q2''20)'!D21</f>
        <v>5</v>
      </c>
      <c r="D21" s="327">
        <f>'Table 1(Q3''20)'!D21-'Table 1(Q2''20)'!E21</f>
        <v>0</v>
      </c>
      <c r="E21" s="327">
        <f>'Table 1(Q3''20)'!E21-'Table 1(Q2''20)'!F21</f>
        <v>-20</v>
      </c>
      <c r="F21" s="327">
        <f>'Table 1(Q3''20)'!F21-'Table 1(Q2''20)'!G21</f>
        <v>-15</v>
      </c>
      <c r="G21" s="327">
        <f>'Table 1(Q3''20)'!G21-'Table 1(Q2''20)'!H21</f>
        <v>-15</v>
      </c>
      <c r="H21" s="327">
        <f>'Table 1(Q3''20)'!H21-'Table 1(Q2''20)'!I21</f>
        <v>-15</v>
      </c>
      <c r="I21" s="327">
        <f>'Table 1(Q3''20)'!I21-'Table 1(Q2''20)'!J21</f>
        <v>-9.2598714159876181</v>
      </c>
      <c r="J21" s="327">
        <f>'Table 1(Q3''20)'!J21-'Table 1(Q2''20)'!K21</f>
        <v>-8.5419588488125555</v>
      </c>
      <c r="K21" s="327">
        <f>'Table 1(Q3''20)'!K21</f>
        <v>2996.0824315060418</v>
      </c>
      <c r="L21" s="327"/>
      <c r="M21" s="327">
        <f>'Table 1(Q3''20)'!O21-'Table 1(Q2''20)'!O21</f>
        <v>0</v>
      </c>
      <c r="N21" s="327">
        <f>'Table 1(Q3''20)'!P21-'Table 1(Q2''20)'!P21</f>
        <v>0</v>
      </c>
      <c r="O21" s="327">
        <f>'Table 1(Q3''20)'!Q21-'Table 1(Q2''20)'!Q21</f>
        <v>-5</v>
      </c>
      <c r="P21" s="327">
        <f>'Table 1(Q3''20)'!R21-'Table 1(Q2''20)'!R21</f>
        <v>-5</v>
      </c>
      <c r="Q21" s="327">
        <f>'Table 1(Q3''20)'!S21-'Table 1(Q2''20)'!S21</f>
        <v>-5</v>
      </c>
      <c r="R21" s="327">
        <f>'Table 1(Q3''20)'!T21-'Table 1(Q2''20)'!T21</f>
        <v>-5</v>
      </c>
      <c r="S21" s="327">
        <f>'Table 1(Q3''20)'!U21-'Table 1(Q2''20)'!U21</f>
        <v>0</v>
      </c>
      <c r="T21" s="327">
        <f>'Table 1(Q3''20)'!V21-'Table 1(Q2''20)'!V21</f>
        <v>-5</v>
      </c>
      <c r="U21" s="327">
        <f>'Table 1(Q3''20)'!W21-'Table 1(Q2''20)'!W21</f>
        <v>0</v>
      </c>
      <c r="V21" s="327">
        <f>'Table 1(Q3''20)'!X21-'Table 1(Q2''20)'!X21</f>
        <v>-5</v>
      </c>
      <c r="W21" s="327">
        <f>'Table 1(Q3''20)'!Y21-'Table 1(Q2''20)'!Y21</f>
        <v>0</v>
      </c>
      <c r="X21" s="327">
        <f>'Table 1(Q3''20)'!Z21-'Table 1(Q2''20)'!Z21</f>
        <v>-5</v>
      </c>
      <c r="Y21" s="327">
        <f>'Table 1(Q3''20)'!AA21-'Table 1(Q2''20)'!AA21</f>
        <v>0</v>
      </c>
      <c r="Z21" s="327">
        <f>'Table 1(Q3''20)'!AB21-'Table 1(Q2''20)'!AB21</f>
        <v>0</v>
      </c>
      <c r="AA21" s="327">
        <f>'Table 1(Q3''20)'!AC21-'Table 1(Q2''20)'!AC21</f>
        <v>-5</v>
      </c>
      <c r="AB21" s="327">
        <f>'Table 1(Q3''20)'!AD21-'Table 1(Q2''20)'!AD21</f>
        <v>-5</v>
      </c>
      <c r="AC21" s="327">
        <f>'Table 1(Q3''20)'!AE21-'Table 1(Q2''20)'!AE21</f>
        <v>0</v>
      </c>
      <c r="AD21" s="327">
        <f>'Table 1(Q3''20)'!AF21-'Table 1(Q2''20)'!AF21</f>
        <v>0</v>
      </c>
      <c r="AE21" s="327">
        <f>'Table 1(Q3''20)'!AG21-'Table 1(Q2''20)'!AG21</f>
        <v>-3.2207985814796984</v>
      </c>
      <c r="AF21" s="327">
        <f>'Table 1(Q3''20)'!AH21-'Table 1(Q2''20)'!AH21</f>
        <v>-3.2903840058537526</v>
      </c>
      <c r="AG21" s="327">
        <f>'Table 1(Q3''20)'!AI21-'Table 1(Q2''20)'!AI21</f>
        <v>-0.37156974956462818</v>
      </c>
      <c r="AH21" s="327">
        <f>'Table 1(Q3''20)'!AJ21-'Table 1(Q2''20)'!AJ21</f>
        <v>-2.3771190790896526</v>
      </c>
      <c r="AI21" s="327">
        <f>'Table 1(Q3''20)'!AK21-'Table 1(Q2''20)'!AK21</f>
        <v>-13.624086497768985</v>
      </c>
      <c r="AJ21" s="327">
        <f>'Table 1(Q3''20)'!AL21-'Table 1(Q2''20)'!AL21</f>
        <v>2.8701080955551674</v>
      </c>
      <c r="AK21" s="327">
        <f>'Table 1(Q3''20)'!AM21</f>
        <v>660.15700498021272</v>
      </c>
      <c r="AL21"/>
      <c r="AM21"/>
      <c r="AN21"/>
      <c r="AO21"/>
      <c r="AP21"/>
      <c r="AQ21"/>
      <c r="AR21"/>
      <c r="AS21"/>
      <c r="AT21"/>
      <c r="AU21"/>
      <c r="AV21"/>
      <c r="AW21"/>
      <c r="AX21"/>
      <c r="AY21"/>
      <c r="AZ21"/>
      <c r="BA21"/>
      <c r="BB21"/>
      <c r="BC21"/>
      <c r="BD21"/>
      <c r="BE21"/>
      <c r="BF21"/>
      <c r="BG21"/>
      <c r="BH21"/>
    </row>
    <row r="22" spans="1:60" x14ac:dyDescent="0.45">
      <c r="B22" s="424" t="s">
        <v>4</v>
      </c>
      <c r="C22" s="425">
        <f>'Table 1(Q3''20)'!C22-'Table 1(Q2''20)'!D22</f>
        <v>5</v>
      </c>
      <c r="D22" s="425">
        <f>'Table 1(Q3''20)'!D22-'Table 1(Q2''20)'!E22</f>
        <v>0</v>
      </c>
      <c r="E22" s="425">
        <f>'Table 1(Q3''20)'!E22-'Table 1(Q2''20)'!F22</f>
        <v>-20</v>
      </c>
      <c r="F22" s="425">
        <f>'Table 1(Q3''20)'!F22-'Table 1(Q2''20)'!G22</f>
        <v>-15</v>
      </c>
      <c r="G22" s="425">
        <f>'Table 1(Q3''20)'!G22-'Table 1(Q2''20)'!H22</f>
        <v>-15</v>
      </c>
      <c r="H22" s="425">
        <f>'Table 1(Q3''20)'!H22-'Table 1(Q2''20)'!I22</f>
        <v>-15</v>
      </c>
      <c r="I22" s="425">
        <f>'Table 1(Q3''20)'!I22-'Table 1(Q2''20)'!J22</f>
        <v>-9.2598714159876181</v>
      </c>
      <c r="J22" s="425">
        <f>'Table 1(Q3''20)'!J22-'Table 1(Q2''20)'!K22</f>
        <v>-8.5419588488125555</v>
      </c>
      <c r="K22" s="425">
        <f>'Table 1(Q3''20)'!K22</f>
        <v>2996.0824315060418</v>
      </c>
      <c r="L22" s="425"/>
      <c r="M22" s="426">
        <f>'Table 1(Q3''20)'!O22-'Table 1(Q2''20)'!O22</f>
        <v>0</v>
      </c>
      <c r="N22" s="426">
        <f>'Table 1(Q3''20)'!P22-'Table 1(Q2''20)'!P22</f>
        <v>0</v>
      </c>
      <c r="O22" s="426">
        <f>'Table 1(Q3''20)'!Q22-'Table 1(Q2''20)'!Q22</f>
        <v>-10</v>
      </c>
      <c r="P22" s="426">
        <f>'Table 1(Q3''20)'!R22-'Table 1(Q2''20)'!R22</f>
        <v>-5</v>
      </c>
      <c r="Q22" s="426">
        <f>'Table 1(Q3''20)'!S22-'Table 1(Q2''20)'!S22</f>
        <v>-5</v>
      </c>
      <c r="R22" s="426">
        <f>'Table 1(Q3''20)'!T22-'Table 1(Q2''20)'!T22</f>
        <v>-5</v>
      </c>
      <c r="S22" s="426">
        <f>'Table 1(Q3''20)'!U22-'Table 1(Q2''20)'!U22</f>
        <v>-5</v>
      </c>
      <c r="T22" s="426">
        <f>'Table 1(Q3''20)'!V22-'Table 1(Q2''20)'!V22</f>
        <v>-5</v>
      </c>
      <c r="U22" s="426">
        <f>'Table 1(Q3''20)'!W22-'Table 1(Q2''20)'!W22</f>
        <v>0</v>
      </c>
      <c r="V22" s="426">
        <f>'Table 1(Q3''20)'!X22-'Table 1(Q2''20)'!X22</f>
        <v>-5</v>
      </c>
      <c r="W22" s="426">
        <f>'Table 1(Q3''20)'!Y22-'Table 1(Q2''20)'!Y22</f>
        <v>-5</v>
      </c>
      <c r="X22" s="426">
        <f>'Table 1(Q3''20)'!Z22-'Table 1(Q2''20)'!Z22</f>
        <v>-5</v>
      </c>
      <c r="Y22" s="426">
        <f>'Table 1(Q3''20)'!AA22-'Table 1(Q2''20)'!AA22</f>
        <v>0</v>
      </c>
      <c r="Z22" s="426">
        <f>'Table 1(Q3''20)'!AB22-'Table 1(Q2''20)'!AB22</f>
        <v>-5</v>
      </c>
      <c r="AA22" s="426">
        <f>'Table 1(Q3''20)'!AC22-'Table 1(Q2''20)'!AC22</f>
        <v>-5</v>
      </c>
      <c r="AB22" s="426">
        <f>'Table 1(Q3''20)'!AD22-'Table 1(Q2''20)'!AD22</f>
        <v>-5</v>
      </c>
      <c r="AC22" s="426">
        <f>'Table 1(Q3''20)'!AE22-'Table 1(Q2''20)'!AE22</f>
        <v>-5</v>
      </c>
      <c r="AD22" s="426">
        <f>'Table 1(Q3''20)'!AF22-'Table 1(Q2''20)'!AF22</f>
        <v>0</v>
      </c>
      <c r="AE22" s="426">
        <f>'Table 1(Q3''20)'!AG22-'Table 1(Q2''20)'!AG22</f>
        <v>-3.2207985814796984</v>
      </c>
      <c r="AF22" s="426">
        <f>'Table 1(Q3''20)'!AH22-'Table 1(Q2''20)'!AH22</f>
        <v>-3.2903840058537526</v>
      </c>
      <c r="AG22" s="426">
        <f>'Table 1(Q3''20)'!AI22-'Table 1(Q2''20)'!AI22</f>
        <v>-0.37156974956462818</v>
      </c>
      <c r="AH22" s="426">
        <f>'Table 1(Q3''20)'!AJ22-'Table 1(Q2''20)'!AJ22</f>
        <v>-2.3771190790896526</v>
      </c>
      <c r="AI22" s="426">
        <f>'Table 1(Q3''20)'!AK22-'Table 1(Q2''20)'!AK22</f>
        <v>-13.624086497768985</v>
      </c>
      <c r="AJ22" s="426">
        <f>'Table 1(Q3''20)'!AL22-'Table 1(Q2''20)'!AL22</f>
        <v>2.8701080955551674</v>
      </c>
      <c r="AK22" s="426">
        <f>'Table 1(Q3''20)'!AM22</f>
        <v>660.15700498021272</v>
      </c>
    </row>
    <row r="23" spans="1:60" x14ac:dyDescent="0.45">
      <c r="B23" s="268" t="s">
        <v>9</v>
      </c>
      <c r="C23" s="427">
        <f>'Table 1(Q3''20)'!C23-'Table 1(Q2''20)'!D23</f>
        <v>0</v>
      </c>
      <c r="D23" s="427">
        <f>'Table 1(Q3''20)'!D23-'Table 1(Q2''20)'!E23</f>
        <v>0</v>
      </c>
      <c r="E23" s="427">
        <f>'Table 1(Q3''20)'!E23-'Table 1(Q2''20)'!F23</f>
        <v>0</v>
      </c>
      <c r="F23" s="427">
        <f>'Table 1(Q3''20)'!F23-'Table 1(Q2''20)'!G23</f>
        <v>0</v>
      </c>
      <c r="G23" s="427">
        <f>'Table 1(Q3''20)'!G23-'Table 1(Q2''20)'!H23</f>
        <v>0</v>
      </c>
      <c r="H23" s="427">
        <f>'Table 1(Q3''20)'!H23-'Table 1(Q2''20)'!I23</f>
        <v>0</v>
      </c>
      <c r="I23" s="428" t="s">
        <v>101</v>
      </c>
      <c r="J23" s="428" t="s">
        <v>101</v>
      </c>
      <c r="K23" s="433" t="str">
        <f>'Table 1(Q3''20)'!K23</f>
        <v>†</v>
      </c>
      <c r="L23" s="427"/>
      <c r="M23" s="429">
        <f>'Table 1(Q3''20)'!O23-'Table 1(Q2''20)'!O23</f>
        <v>0</v>
      </c>
      <c r="N23" s="429">
        <f>'Table 1(Q3''20)'!P23-'Table 1(Q2''20)'!P23</f>
        <v>0</v>
      </c>
      <c r="O23" s="429">
        <f>'Table 1(Q3''20)'!Q23-'Table 1(Q2''20)'!Q23</f>
        <v>0</v>
      </c>
      <c r="P23" s="429">
        <f>'Table 1(Q3''20)'!R23-'Table 1(Q2''20)'!R23</f>
        <v>0</v>
      </c>
      <c r="Q23" s="429">
        <f>'Table 1(Q3''20)'!S23-'Table 1(Q2''20)'!S23</f>
        <v>0</v>
      </c>
      <c r="R23" s="429">
        <f>'Table 1(Q3''20)'!T23-'Table 1(Q2''20)'!T23</f>
        <v>0</v>
      </c>
      <c r="S23" s="429">
        <f>'Table 1(Q3''20)'!U23-'Table 1(Q2''20)'!U23</f>
        <v>0</v>
      </c>
      <c r="T23" s="429">
        <f>'Table 1(Q3''20)'!V23-'Table 1(Q2''20)'!V23</f>
        <v>0</v>
      </c>
      <c r="U23" s="429">
        <f>'Table 1(Q3''20)'!W23-'Table 1(Q2''20)'!W23</f>
        <v>0</v>
      </c>
      <c r="V23" s="429">
        <f>'Table 1(Q3''20)'!X23-'Table 1(Q2''20)'!X23</f>
        <v>0</v>
      </c>
      <c r="W23" s="429">
        <f>'Table 1(Q3''20)'!Y23-'Table 1(Q2''20)'!Y23</f>
        <v>0</v>
      </c>
      <c r="X23" s="429">
        <f>'Table 1(Q3''20)'!Z23-'Table 1(Q2''20)'!Z23</f>
        <v>0</v>
      </c>
      <c r="Y23" s="429">
        <f>'Table 1(Q3''20)'!AA23-'Table 1(Q2''20)'!AA23</f>
        <v>0</v>
      </c>
      <c r="Z23" s="429">
        <f>'Table 1(Q3''20)'!AB23-'Table 1(Q2''20)'!AB23</f>
        <v>0</v>
      </c>
      <c r="AA23" s="429">
        <f>'Table 1(Q3''20)'!AC23-'Table 1(Q2''20)'!AC23</f>
        <v>0</v>
      </c>
      <c r="AB23" s="429">
        <f>'Table 1(Q3''20)'!AD23-'Table 1(Q2''20)'!AD23</f>
        <v>0</v>
      </c>
      <c r="AC23" s="429">
        <f>'Table 1(Q3''20)'!AE23-'Table 1(Q2''20)'!AE23</f>
        <v>0</v>
      </c>
      <c r="AD23" s="429">
        <f>'Table 1(Q3''20)'!AF23-'Table 1(Q2''20)'!AF23</f>
        <v>0</v>
      </c>
      <c r="AE23" s="428" t="s">
        <v>101</v>
      </c>
      <c r="AF23" s="428" t="s">
        <v>101</v>
      </c>
      <c r="AG23" s="428" t="s">
        <v>101</v>
      </c>
      <c r="AH23" s="428" t="s">
        <v>101</v>
      </c>
      <c r="AI23" s="428" t="s">
        <v>101</v>
      </c>
      <c r="AJ23" s="428" t="s">
        <v>101</v>
      </c>
      <c r="AK23" s="428" t="str">
        <f>'Table 1(Q3''20)'!AM23</f>
        <v>†</v>
      </c>
    </row>
    <row r="24" spans="1:60" x14ac:dyDescent="0.45">
      <c r="B24" s="23"/>
      <c r="C24" s="305"/>
      <c r="D24" s="305"/>
      <c r="E24" s="305"/>
      <c r="F24" s="305"/>
      <c r="G24" s="305"/>
      <c r="H24" s="305"/>
      <c r="I24" s="305"/>
      <c r="J24" s="305"/>
      <c r="K24" s="305"/>
      <c r="L24" s="305"/>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row>
    <row r="25" spans="1:60" s="291" customFormat="1" x14ac:dyDescent="0.45">
      <c r="A25" s="23"/>
      <c r="B25" s="38" t="s">
        <v>5</v>
      </c>
      <c r="C25" s="327">
        <f>'Table 1(Q3''20)'!C25-'Table 1(Q2''20)'!D25</f>
        <v>0</v>
      </c>
      <c r="D25" s="327">
        <f>'Table 1(Q3''20)'!D25-'Table 1(Q2''20)'!E25</f>
        <v>0</v>
      </c>
      <c r="E25" s="327">
        <f>'Table 1(Q3''20)'!E25-'Table 1(Q2''20)'!F25</f>
        <v>0</v>
      </c>
      <c r="F25" s="327">
        <f>'Table 1(Q3''20)'!F25-'Table 1(Q2''20)'!G25</f>
        <v>0</v>
      </c>
      <c r="G25" s="327">
        <f>'Table 1(Q3''20)'!G25-'Table 1(Q2''20)'!H25</f>
        <v>0</v>
      </c>
      <c r="H25" s="327">
        <f>'Table 1(Q3''20)'!H25-'Table 1(Q2''20)'!I25</f>
        <v>0</v>
      </c>
      <c r="I25" s="327">
        <f>'Table 1(Q3''20)'!I25-'Table 1(Q2''20)'!J25</f>
        <v>0.17809425054792882</v>
      </c>
      <c r="J25" s="327">
        <f>'Table 1(Q3''20)'!J25-'Table 1(Q2''20)'!K25</f>
        <v>13.077775153082257</v>
      </c>
      <c r="K25" s="327">
        <f>'Table 1(Q3''20)'!K25</f>
        <v>2071.8912347467462</v>
      </c>
      <c r="L25" s="327"/>
      <c r="M25" s="327">
        <f>'Table 1(Q3''20)'!O25-'Table 1(Q2''20)'!O25</f>
        <v>0</v>
      </c>
      <c r="N25" s="327">
        <f>'Table 1(Q3''20)'!P25-'Table 1(Q2''20)'!P25</f>
        <v>0</v>
      </c>
      <c r="O25" s="327">
        <f>'Table 1(Q3''20)'!Q25-'Table 1(Q2''20)'!Q25</f>
        <v>0</v>
      </c>
      <c r="P25" s="327">
        <f>'Table 1(Q3''20)'!R25-'Table 1(Q2''20)'!R25</f>
        <v>0</v>
      </c>
      <c r="Q25" s="327">
        <f>'Table 1(Q3''20)'!S25-'Table 1(Q2''20)'!S25</f>
        <v>0</v>
      </c>
      <c r="R25" s="327">
        <f>'Table 1(Q3''20)'!T25-'Table 1(Q2''20)'!T25</f>
        <v>0</v>
      </c>
      <c r="S25" s="327">
        <f>'Table 1(Q3''20)'!U25-'Table 1(Q2''20)'!U25</f>
        <v>0</v>
      </c>
      <c r="T25" s="327">
        <f>'Table 1(Q3''20)'!V25-'Table 1(Q2''20)'!V25</f>
        <v>0</v>
      </c>
      <c r="U25" s="327">
        <f>'Table 1(Q3''20)'!W25-'Table 1(Q2''20)'!W25</f>
        <v>0</v>
      </c>
      <c r="V25" s="327">
        <f>'Table 1(Q3''20)'!X25-'Table 1(Q2''20)'!X25</f>
        <v>0</v>
      </c>
      <c r="W25" s="327">
        <f>'Table 1(Q3''20)'!Y25-'Table 1(Q2''20)'!Y25</f>
        <v>0</v>
      </c>
      <c r="X25" s="327">
        <f>'Table 1(Q3''20)'!Z25-'Table 1(Q2''20)'!Z25</f>
        <v>0</v>
      </c>
      <c r="Y25" s="327">
        <f>'Table 1(Q3''20)'!AA25-'Table 1(Q2''20)'!AA25</f>
        <v>0</v>
      </c>
      <c r="Z25" s="327">
        <f>'Table 1(Q3''20)'!AB25-'Table 1(Q2''20)'!AB25</f>
        <v>0</v>
      </c>
      <c r="AA25" s="327">
        <f>'Table 1(Q3''20)'!AC25-'Table 1(Q2''20)'!AC25</f>
        <v>0</v>
      </c>
      <c r="AB25" s="327">
        <f>'Table 1(Q3''20)'!AD25-'Table 1(Q2''20)'!AD25</f>
        <v>0</v>
      </c>
      <c r="AC25" s="327">
        <f>'Table 1(Q3''20)'!AE25-'Table 1(Q2''20)'!AE25</f>
        <v>0</v>
      </c>
      <c r="AD25" s="327">
        <f>'Table 1(Q3''20)'!AF25-'Table 1(Q2''20)'!AF25</f>
        <v>0</v>
      </c>
      <c r="AE25" s="327">
        <f>'Table 1(Q3''20)'!AG25-'Table 1(Q2''20)'!AG25</f>
        <v>-0.17948954671703632</v>
      </c>
      <c r="AF25" s="327">
        <f>'Table 1(Q3''20)'!AH25-'Table 1(Q2''20)'!AH25</f>
        <v>-5.1794895467170363</v>
      </c>
      <c r="AG25" s="327">
        <f>'Table 1(Q3''20)'!AI25-'Table 1(Q2''20)'!AI25</f>
        <v>4.82051045328285</v>
      </c>
      <c r="AH25" s="327">
        <f>'Table 1(Q3''20)'!AJ25-'Table 1(Q2''20)'!AJ25</f>
        <v>0.82051045328290684</v>
      </c>
      <c r="AI25" s="327">
        <f>'Table 1(Q3''20)'!AK25-'Table 1(Q2''20)'!AK25</f>
        <v>0.67437760795468193</v>
      </c>
      <c r="AJ25" s="327">
        <f>'Table 1(Q3''20)'!AL25-'Table 1(Q2''20)'!AL25</f>
        <v>1.3495411079546784</v>
      </c>
      <c r="AK25" s="327">
        <f>'Table 1(Q3''20)'!AM25</f>
        <v>498.44264624698388</v>
      </c>
      <c r="AL25"/>
      <c r="AM25"/>
      <c r="AN25"/>
      <c r="AO25"/>
      <c r="AP25"/>
      <c r="AQ25"/>
      <c r="AR25"/>
      <c r="AS25"/>
      <c r="AT25"/>
      <c r="AU25"/>
      <c r="AV25"/>
      <c r="AW25"/>
      <c r="AX25"/>
      <c r="AY25"/>
      <c r="AZ25"/>
      <c r="BA25"/>
      <c r="BB25"/>
      <c r="BC25"/>
      <c r="BD25"/>
      <c r="BE25"/>
      <c r="BF25"/>
      <c r="BG25"/>
      <c r="BH25"/>
    </row>
    <row r="26" spans="1:60" x14ac:dyDescent="0.45">
      <c r="B26" s="23"/>
      <c r="C26" s="305"/>
      <c r="D26" s="305"/>
      <c r="E26" s="305"/>
      <c r="F26" s="305"/>
      <c r="G26" s="305"/>
      <c r="H26" s="305"/>
      <c r="I26" s="305"/>
      <c r="J26" s="305"/>
      <c r="K26" s="305"/>
      <c r="L26" s="305"/>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row>
    <row r="27" spans="1:60" s="291" customFormat="1" x14ac:dyDescent="0.45">
      <c r="A27" s="23"/>
      <c r="B27" s="38" t="s">
        <v>6</v>
      </c>
      <c r="C27" s="327">
        <f>'Table 1(Q3''20)'!C27-'Table 1(Q2''20)'!D27</f>
        <v>5</v>
      </c>
      <c r="D27" s="327">
        <f>'Table 1(Q3''20)'!D27-'Table 1(Q2''20)'!E27</f>
        <v>5</v>
      </c>
      <c r="E27" s="327">
        <f>'Table 1(Q3''20)'!E27-'Table 1(Q2''20)'!F27</f>
        <v>15</v>
      </c>
      <c r="F27" s="327">
        <f>'Table 1(Q3''20)'!F27-'Table 1(Q2''20)'!G27</f>
        <v>15</v>
      </c>
      <c r="G27" s="327">
        <f>'Table 1(Q3''20)'!G27-'Table 1(Q2''20)'!H27</f>
        <v>15</v>
      </c>
      <c r="H27" s="327">
        <f>'Table 1(Q3''20)'!H27-'Table 1(Q2''20)'!I27</f>
        <v>20</v>
      </c>
      <c r="I27" s="327">
        <f>'Table 1(Q3''20)'!I27-'Table 1(Q2''20)'!J27</f>
        <v>-28.328085498555993</v>
      </c>
      <c r="J27" s="327">
        <f>'Table 1(Q3''20)'!J27-'Table 1(Q2''20)'!K27</f>
        <v>-102.16650364615498</v>
      </c>
      <c r="K27" s="327">
        <f>'Table 1(Q3''20)'!K27</f>
        <v>2276.1485694111707</v>
      </c>
      <c r="L27" s="327"/>
      <c r="M27" s="327">
        <f>'Table 1(Q3''20)'!O27-'Table 1(Q2''20)'!O27</f>
        <v>0</v>
      </c>
      <c r="N27" s="327">
        <f>'Table 1(Q3''20)'!P27-'Table 1(Q2''20)'!P27</f>
        <v>0</v>
      </c>
      <c r="O27" s="327">
        <f>'Table 1(Q3''20)'!Q27-'Table 1(Q2''20)'!Q27</f>
        <v>5</v>
      </c>
      <c r="P27" s="327">
        <f>'Table 1(Q3''20)'!R27-'Table 1(Q2''20)'!R27</f>
        <v>5</v>
      </c>
      <c r="Q27" s="327">
        <f>'Table 1(Q3''20)'!S27-'Table 1(Q2''20)'!S27</f>
        <v>5</v>
      </c>
      <c r="R27" s="327">
        <f>'Table 1(Q3''20)'!T27-'Table 1(Q2''20)'!T27</f>
        <v>0</v>
      </c>
      <c r="S27" s="327">
        <f>'Table 1(Q3''20)'!U27-'Table 1(Q2''20)'!U27</f>
        <v>5</v>
      </c>
      <c r="T27" s="327">
        <f>'Table 1(Q3''20)'!V27-'Table 1(Q2''20)'!V27</f>
        <v>5</v>
      </c>
      <c r="U27" s="327">
        <f>'Table 1(Q3''20)'!W27-'Table 1(Q2''20)'!W27</f>
        <v>5</v>
      </c>
      <c r="V27" s="327">
        <f>'Table 1(Q3''20)'!X27-'Table 1(Q2''20)'!X27</f>
        <v>0</v>
      </c>
      <c r="W27" s="327">
        <f>'Table 1(Q3''20)'!Y27-'Table 1(Q2''20)'!Y27</f>
        <v>5</v>
      </c>
      <c r="X27" s="327">
        <f>'Table 1(Q3''20)'!Z27-'Table 1(Q2''20)'!Z27</f>
        <v>5</v>
      </c>
      <c r="Y27" s="327">
        <f>'Table 1(Q3''20)'!AA27-'Table 1(Q2''20)'!AA27</f>
        <v>5</v>
      </c>
      <c r="Z27" s="327">
        <f>'Table 1(Q3''20)'!AB27-'Table 1(Q2''20)'!AB27</f>
        <v>0</v>
      </c>
      <c r="AA27" s="327">
        <f>'Table 1(Q3''20)'!AC27-'Table 1(Q2''20)'!AC27</f>
        <v>5</v>
      </c>
      <c r="AB27" s="327">
        <f>'Table 1(Q3''20)'!AD27-'Table 1(Q2''20)'!AD27</f>
        <v>5</v>
      </c>
      <c r="AC27" s="327">
        <f>'Table 1(Q3''20)'!AE27-'Table 1(Q2''20)'!AE27</f>
        <v>5</v>
      </c>
      <c r="AD27" s="327">
        <f>'Table 1(Q3''20)'!AF27-'Table 1(Q2''20)'!AF27</f>
        <v>5</v>
      </c>
      <c r="AE27" s="327">
        <f>'Table 1(Q3''20)'!AG27-'Table 1(Q2''20)'!AG27</f>
        <v>50.523163767622691</v>
      </c>
      <c r="AF27" s="327">
        <f>'Table 1(Q3''20)'!AH27-'Table 1(Q2''20)'!AH27</f>
        <v>-3.2117226129520304</v>
      </c>
      <c r="AG27" s="327">
        <f>'Table 1(Q3''20)'!AI27-'Table 1(Q2''20)'!AI27</f>
        <v>-51.353711723684569</v>
      </c>
      <c r="AH27" s="327">
        <f>'Table 1(Q3''20)'!AJ27-'Table 1(Q2''20)'!AJ27</f>
        <v>-24.688160621222949</v>
      </c>
      <c r="AI27" s="327">
        <f>'Table 1(Q3''20)'!AK27-'Table 1(Q2''20)'!AK27</f>
        <v>30.929519069772141</v>
      </c>
      <c r="AJ27" s="327">
        <f>'Table 1(Q3''20)'!AL27-'Table 1(Q2''20)'!AL27</f>
        <v>-75.9082990052068</v>
      </c>
      <c r="AK27" s="327">
        <f>'Table 1(Q3''20)'!AM27</f>
        <v>509.18485576240937</v>
      </c>
      <c r="AL27"/>
      <c r="AM27"/>
      <c r="AN27"/>
      <c r="AO27"/>
      <c r="AP27"/>
      <c r="AQ27"/>
      <c r="AR27"/>
      <c r="AS27"/>
      <c r="AT27"/>
      <c r="AU27"/>
      <c r="AV27"/>
      <c r="AW27"/>
      <c r="AX27"/>
      <c r="AY27"/>
      <c r="AZ27"/>
      <c r="BA27"/>
      <c r="BB27"/>
      <c r="BC27"/>
      <c r="BD27"/>
      <c r="BE27"/>
      <c r="BF27"/>
      <c r="BG27"/>
      <c r="BH27"/>
    </row>
    <row r="28" spans="1:60" x14ac:dyDescent="0.45">
      <c r="B28" s="10" t="s">
        <v>12</v>
      </c>
      <c r="C28" s="307">
        <f>'Table 1(Q3''20)'!C28-'Table 1(Q2''20)'!D28</f>
        <v>0</v>
      </c>
      <c r="D28" s="307">
        <f>'Table 1(Q3''20)'!D28-'Table 1(Q2''20)'!E28</f>
        <v>0</v>
      </c>
      <c r="E28" s="307">
        <f>'Table 1(Q3''20)'!E28-'Table 1(Q2''20)'!F28</f>
        <v>0</v>
      </c>
      <c r="F28" s="307">
        <f>'Table 1(Q3''20)'!F28-'Table 1(Q2''20)'!G28</f>
        <v>0</v>
      </c>
      <c r="G28" s="307">
        <f>'Table 1(Q3''20)'!G28-'Table 1(Q2''20)'!H28</f>
        <v>0</v>
      </c>
      <c r="H28" s="307">
        <f>'Table 1(Q3''20)'!H28-'Table 1(Q2''20)'!I28</f>
        <v>5</v>
      </c>
      <c r="I28" s="307">
        <f>'Table 1(Q3''20)'!I28-'Table 1(Q2''20)'!J28</f>
        <v>6.4764244109720721</v>
      </c>
      <c r="J28" s="307">
        <f>'Table 1(Q3''20)'!J28-'Table 1(Q2''20)'!K28</f>
        <v>-5.7899486124283612</v>
      </c>
      <c r="K28" s="307">
        <f>'Table 1(Q3''20)'!K28</f>
        <v>677.59370607824258</v>
      </c>
      <c r="L28" s="307"/>
      <c r="M28" s="308">
        <f>'Table 1(Q3''20)'!O28-'Table 1(Q2''20)'!O28</f>
        <v>0</v>
      </c>
      <c r="N28" s="308">
        <f>'Table 1(Q3''20)'!P28-'Table 1(Q2''20)'!P28</f>
        <v>0</v>
      </c>
      <c r="O28" s="308">
        <f>'Table 1(Q3''20)'!Q28-'Table 1(Q2''20)'!Q28</f>
        <v>0</v>
      </c>
      <c r="P28" s="308">
        <f>'Table 1(Q3''20)'!R28-'Table 1(Q2''20)'!R28</f>
        <v>0</v>
      </c>
      <c r="Q28" s="308">
        <f>'Table 1(Q3''20)'!S28-'Table 1(Q2''20)'!S28</f>
        <v>0</v>
      </c>
      <c r="R28" s="308">
        <f>'Table 1(Q3''20)'!T28-'Table 1(Q2''20)'!T28</f>
        <v>0</v>
      </c>
      <c r="S28" s="308">
        <f>'Table 1(Q3''20)'!U28-'Table 1(Q2''20)'!U28</f>
        <v>0</v>
      </c>
      <c r="T28" s="308">
        <f>'Table 1(Q3''20)'!V28-'Table 1(Q2''20)'!V28</f>
        <v>0</v>
      </c>
      <c r="U28" s="308">
        <f>'Table 1(Q3''20)'!W28-'Table 1(Q2''20)'!W28</f>
        <v>0</v>
      </c>
      <c r="V28" s="308">
        <f>'Table 1(Q3''20)'!X28-'Table 1(Q2''20)'!X28</f>
        <v>0</v>
      </c>
      <c r="W28" s="308">
        <f>'Table 1(Q3''20)'!Y28-'Table 1(Q2''20)'!Y28</f>
        <v>0</v>
      </c>
      <c r="X28" s="308">
        <f>'Table 1(Q3''20)'!Z28-'Table 1(Q2''20)'!Z28</f>
        <v>0</v>
      </c>
      <c r="Y28" s="308">
        <f>'Table 1(Q3''20)'!AA28-'Table 1(Q2''20)'!AA28</f>
        <v>0</v>
      </c>
      <c r="Z28" s="308">
        <f>'Table 1(Q3''20)'!AB28-'Table 1(Q2''20)'!AB28</f>
        <v>0</v>
      </c>
      <c r="AA28" s="308">
        <f>'Table 1(Q3''20)'!AC28-'Table 1(Q2''20)'!AC28</f>
        <v>0</v>
      </c>
      <c r="AB28" s="308">
        <f>'Table 1(Q3''20)'!AD28-'Table 1(Q2''20)'!AD28</f>
        <v>0</v>
      </c>
      <c r="AC28" s="308">
        <f>'Table 1(Q3''20)'!AE28-'Table 1(Q2''20)'!AE28</f>
        <v>0</v>
      </c>
      <c r="AD28" s="308">
        <f>'Table 1(Q3''20)'!AF28-'Table 1(Q2''20)'!AF28</f>
        <v>5</v>
      </c>
      <c r="AE28" s="308">
        <f>'Table 1(Q3''20)'!AG28-'Table 1(Q2''20)'!AG28</f>
        <v>1.2830238826284415</v>
      </c>
      <c r="AF28" s="308">
        <f>'Table 1(Q3''20)'!AH28-'Table 1(Q2''20)'!AH28</f>
        <v>1.3550415012244343</v>
      </c>
      <c r="AG28" s="308">
        <f>'Table 1(Q3''20)'!AI28-'Table 1(Q2''20)'!AI28</f>
        <v>1.283023882628413</v>
      </c>
      <c r="AH28" s="308">
        <f>'Table 1(Q3''20)'!AJ28-'Table 1(Q2''20)'!AJ28</f>
        <v>2.5553351444906696</v>
      </c>
      <c r="AI28" s="308">
        <f>'Table 1(Q3''20)'!AK28-'Table 1(Q2''20)'!AK28</f>
        <v>20.291020149652581</v>
      </c>
      <c r="AJ28" s="308">
        <f>'Table 1(Q3''20)'!AL28-'Table 1(Q2''20)'!AL28</f>
        <v>-4.5658034699223009</v>
      </c>
      <c r="AK28" s="308">
        <f>'Table 1(Q3''20)'!AM28</f>
        <v>123.55847203506129</v>
      </c>
    </row>
    <row r="29" spans="1:60" x14ac:dyDescent="0.45">
      <c r="B29" s="10" t="s">
        <v>13</v>
      </c>
      <c r="C29" s="307">
        <f>'Table 1(Q3''20)'!C29-'Table 1(Q2''20)'!D29</f>
        <v>0</v>
      </c>
      <c r="D29" s="307">
        <f>'Table 1(Q3''20)'!D29-'Table 1(Q2''20)'!E29</f>
        <v>-5</v>
      </c>
      <c r="E29" s="307">
        <f>'Table 1(Q3''20)'!E29-'Table 1(Q2''20)'!F29</f>
        <v>0</v>
      </c>
      <c r="F29" s="307">
        <f>'Table 1(Q3''20)'!F29-'Table 1(Q2''20)'!G29</f>
        <v>0</v>
      </c>
      <c r="G29" s="307">
        <f>'Table 1(Q3''20)'!G29-'Table 1(Q2''20)'!H29</f>
        <v>0</v>
      </c>
      <c r="H29" s="307">
        <f>'Table 1(Q3''20)'!H29-'Table 1(Q2''20)'!I29</f>
        <v>0</v>
      </c>
      <c r="I29" s="307">
        <f>'Table 1(Q3''20)'!I29-'Table 1(Q2''20)'!J29</f>
        <v>0</v>
      </c>
      <c r="J29" s="307">
        <f>'Table 1(Q3''20)'!J29-'Table 1(Q2''20)'!K29</f>
        <v>-7.2456647450788552</v>
      </c>
      <c r="K29" s="307">
        <f>'Table 1(Q3''20)'!K29</f>
        <v>157.59391011078134</v>
      </c>
      <c r="L29" s="307"/>
      <c r="M29" s="308">
        <f>'Table 1(Q3''20)'!O29-'Table 1(Q2''20)'!O29</f>
        <v>0</v>
      </c>
      <c r="N29" s="308">
        <f>'Table 1(Q3''20)'!P29-'Table 1(Q2''20)'!P29</f>
        <v>0</v>
      </c>
      <c r="O29" s="308">
        <f>'Table 1(Q3''20)'!Q29-'Table 1(Q2''20)'!Q29</f>
        <v>0</v>
      </c>
      <c r="P29" s="308">
        <f>'Table 1(Q3''20)'!R29-'Table 1(Q2''20)'!R29</f>
        <v>0</v>
      </c>
      <c r="Q29" s="308">
        <f>'Table 1(Q3''20)'!S29-'Table 1(Q2''20)'!S29</f>
        <v>0</v>
      </c>
      <c r="R29" s="308">
        <f>'Table 1(Q3''20)'!T29-'Table 1(Q2''20)'!T29</f>
        <v>0</v>
      </c>
      <c r="S29" s="308">
        <f>'Table 1(Q3''20)'!U29-'Table 1(Q2''20)'!U29</f>
        <v>0</v>
      </c>
      <c r="T29" s="308">
        <f>'Table 1(Q3''20)'!V29-'Table 1(Q2''20)'!V29</f>
        <v>0</v>
      </c>
      <c r="U29" s="308">
        <f>'Table 1(Q3''20)'!W29-'Table 1(Q2''20)'!W29</f>
        <v>0</v>
      </c>
      <c r="V29" s="308">
        <f>'Table 1(Q3''20)'!X29-'Table 1(Q2''20)'!X29</f>
        <v>0</v>
      </c>
      <c r="W29" s="308">
        <f>'Table 1(Q3''20)'!Y29-'Table 1(Q2''20)'!Y29</f>
        <v>0</v>
      </c>
      <c r="X29" s="308">
        <f>'Table 1(Q3''20)'!Z29-'Table 1(Q2''20)'!Z29</f>
        <v>0</v>
      </c>
      <c r="Y29" s="308">
        <f>'Table 1(Q3''20)'!AA29-'Table 1(Q2''20)'!AA29</f>
        <v>0</v>
      </c>
      <c r="Z29" s="308">
        <f>'Table 1(Q3''20)'!AB29-'Table 1(Q2''20)'!AB29</f>
        <v>0</v>
      </c>
      <c r="AA29" s="308">
        <f>'Table 1(Q3''20)'!AC29-'Table 1(Q2''20)'!AC29</f>
        <v>0</v>
      </c>
      <c r="AB29" s="308">
        <f>'Table 1(Q3''20)'!AD29-'Table 1(Q2''20)'!AD29</f>
        <v>0</v>
      </c>
      <c r="AC29" s="308">
        <f>'Table 1(Q3''20)'!AE29-'Table 1(Q2''20)'!AE29</f>
        <v>0</v>
      </c>
      <c r="AD29" s="308">
        <f>'Table 1(Q3''20)'!AF29-'Table 1(Q2''20)'!AF29</f>
        <v>0</v>
      </c>
      <c r="AE29" s="308">
        <f>'Table 1(Q3''20)'!AG29-'Table 1(Q2''20)'!AG29</f>
        <v>0</v>
      </c>
      <c r="AF29" s="308">
        <f>'Table 1(Q3''20)'!AH29-'Table 1(Q2''20)'!AH29</f>
        <v>0</v>
      </c>
      <c r="AG29" s="308">
        <f>'Table 1(Q3''20)'!AI29-'Table 1(Q2''20)'!AI29</f>
        <v>0</v>
      </c>
      <c r="AH29" s="308">
        <f>'Table 1(Q3''20)'!AJ29-'Table 1(Q2''20)'!AJ29</f>
        <v>0</v>
      </c>
      <c r="AI29" s="308">
        <f>'Table 1(Q3''20)'!AK29-'Table 1(Q2''20)'!AK29</f>
        <v>-3.6658703680636364</v>
      </c>
      <c r="AJ29" s="308">
        <f>'Table 1(Q3''20)'!AL29-'Table 1(Q2''20)'!AL29</f>
        <v>-8.3362163817620463</v>
      </c>
      <c r="AK29" s="308">
        <f>'Table 1(Q3''20)'!AM29</f>
        <v>22.987552744357604</v>
      </c>
    </row>
    <row r="30" spans="1:60" x14ac:dyDescent="0.45">
      <c r="B30" s="10" t="s">
        <v>10</v>
      </c>
      <c r="C30" s="307">
        <f>'Table 1(Q3''20)'!C30-'Table 1(Q2''20)'!D30</f>
        <v>0</v>
      </c>
      <c r="D30" s="307">
        <f>'Table 1(Q3''20)'!D30-'Table 1(Q2''20)'!E30</f>
        <v>0</v>
      </c>
      <c r="E30" s="307">
        <f>'Table 1(Q3''20)'!E30-'Table 1(Q2''20)'!F30</f>
        <v>0</v>
      </c>
      <c r="F30" s="307">
        <f>'Table 1(Q3''20)'!F30-'Table 1(Q2''20)'!G30</f>
        <v>0</v>
      </c>
      <c r="G30" s="307">
        <f>'Table 1(Q3''20)'!G30-'Table 1(Q2''20)'!H30</f>
        <v>0</v>
      </c>
      <c r="H30" s="307">
        <f>'Table 1(Q3''20)'!H30-'Table 1(Q2''20)'!I30</f>
        <v>0</v>
      </c>
      <c r="I30" s="307">
        <f>'Table 1(Q3''20)'!I30-'Table 1(Q2''20)'!J30</f>
        <v>0.4023456916810062</v>
      </c>
      <c r="J30" s="307">
        <f>'Table 1(Q3''20)'!J30-'Table 1(Q2''20)'!K30</f>
        <v>-0.67489136000000371</v>
      </c>
      <c r="K30" s="307">
        <f>'Table 1(Q3''20)'!K30</f>
        <v>134.65512554839296</v>
      </c>
      <c r="L30" s="307"/>
      <c r="M30" s="308">
        <f>'Table 1(Q3''20)'!O30-'Table 1(Q2''20)'!O30</f>
        <v>0</v>
      </c>
      <c r="N30" s="308">
        <f>'Table 1(Q3''20)'!P30-'Table 1(Q2''20)'!P30</f>
        <v>0</v>
      </c>
      <c r="O30" s="308">
        <f>'Table 1(Q3''20)'!Q30-'Table 1(Q2''20)'!Q30</f>
        <v>0</v>
      </c>
      <c r="P30" s="308">
        <f>'Table 1(Q3''20)'!R30-'Table 1(Q2''20)'!R30</f>
        <v>0</v>
      </c>
      <c r="Q30" s="308">
        <f>'Table 1(Q3''20)'!S30-'Table 1(Q2''20)'!S30</f>
        <v>0</v>
      </c>
      <c r="R30" s="308">
        <f>'Table 1(Q3''20)'!T30-'Table 1(Q2''20)'!T30</f>
        <v>0</v>
      </c>
      <c r="S30" s="308">
        <f>'Table 1(Q3''20)'!U30-'Table 1(Q2''20)'!U30</f>
        <v>0</v>
      </c>
      <c r="T30" s="308">
        <f>'Table 1(Q3''20)'!V30-'Table 1(Q2''20)'!V30</f>
        <v>0</v>
      </c>
      <c r="U30" s="308">
        <f>'Table 1(Q3''20)'!W30-'Table 1(Q2''20)'!W30</f>
        <v>0</v>
      </c>
      <c r="V30" s="308">
        <f>'Table 1(Q3''20)'!X30-'Table 1(Q2''20)'!X30</f>
        <v>0</v>
      </c>
      <c r="W30" s="308">
        <f>'Table 1(Q3''20)'!Y30-'Table 1(Q2''20)'!Y30</f>
        <v>0</v>
      </c>
      <c r="X30" s="308">
        <f>'Table 1(Q3''20)'!Z30-'Table 1(Q2''20)'!Z30</f>
        <v>0</v>
      </c>
      <c r="Y30" s="308">
        <f>'Table 1(Q3''20)'!AA30-'Table 1(Q2''20)'!AA30</f>
        <v>0</v>
      </c>
      <c r="Z30" s="308">
        <f>'Table 1(Q3''20)'!AB30-'Table 1(Q2''20)'!AB30</f>
        <v>0</v>
      </c>
      <c r="AA30" s="308">
        <f>'Table 1(Q3''20)'!AC30-'Table 1(Q2''20)'!AC30</f>
        <v>0</v>
      </c>
      <c r="AB30" s="308">
        <f>'Table 1(Q3''20)'!AD30-'Table 1(Q2''20)'!AD30</f>
        <v>0</v>
      </c>
      <c r="AC30" s="308">
        <f>'Table 1(Q3''20)'!AE30-'Table 1(Q2''20)'!AE30</f>
        <v>0</v>
      </c>
      <c r="AD30" s="308">
        <f>'Table 1(Q3''20)'!AF30-'Table 1(Q2''20)'!AF30</f>
        <v>0</v>
      </c>
      <c r="AE30" s="308">
        <f>'Table 1(Q3''20)'!AG30-'Table 1(Q2''20)'!AG30</f>
        <v>0</v>
      </c>
      <c r="AF30" s="308">
        <f>'Table 1(Q3''20)'!AH30-'Table 1(Q2''20)'!AH30</f>
        <v>0</v>
      </c>
      <c r="AG30" s="308">
        <f>'Table 1(Q3''20)'!AI30-'Table 1(Q2''20)'!AI30</f>
        <v>0</v>
      </c>
      <c r="AH30" s="308">
        <f>'Table 1(Q3''20)'!AJ30-'Table 1(Q2''20)'!AJ30</f>
        <v>0</v>
      </c>
      <c r="AI30" s="308">
        <f>'Table 1(Q3''20)'!AK30-'Table 1(Q2''20)'!AK30</f>
        <v>2.3958799999945768E-3</v>
      </c>
      <c r="AJ30" s="308">
        <f>'Table 1(Q3''20)'!AL30-'Table 1(Q2''20)'!AL30</f>
        <v>-4.3827608799999993</v>
      </c>
      <c r="AK30" s="308">
        <f>'Table 1(Q3''20)'!AM30</f>
        <v>37.198700639999998</v>
      </c>
    </row>
    <row r="31" spans="1:60" x14ac:dyDescent="0.45">
      <c r="B31" s="10" t="s">
        <v>11</v>
      </c>
      <c r="C31" s="307">
        <f>'Table 1(Q3''20)'!C31-'Table 1(Q2''20)'!D31</f>
        <v>0</v>
      </c>
      <c r="D31" s="307">
        <f>'Table 1(Q3''20)'!D31-'Table 1(Q2''20)'!E31</f>
        <v>0</v>
      </c>
      <c r="E31" s="307">
        <f>'Table 1(Q3''20)'!E31-'Table 1(Q2''20)'!F31</f>
        <v>0</v>
      </c>
      <c r="F31" s="307">
        <f>'Table 1(Q3''20)'!F31-'Table 1(Q2''20)'!G31</f>
        <v>0</v>
      </c>
      <c r="G31" s="307">
        <f>'Table 1(Q3''20)'!G31-'Table 1(Q2''20)'!H31</f>
        <v>0</v>
      </c>
      <c r="H31" s="307">
        <f>'Table 1(Q3''20)'!H31-'Table 1(Q2''20)'!I31</f>
        <v>0</v>
      </c>
      <c r="I31" s="307">
        <f>'Table 1(Q3''20)'!I31-'Table 1(Q2''20)'!J31</f>
        <v>-35.507406722716098</v>
      </c>
      <c r="J31" s="307">
        <f>'Table 1(Q3''20)'!J31-'Table 1(Q2''20)'!K31</f>
        <v>-62.046475702091641</v>
      </c>
      <c r="K31" s="307">
        <f>'Table 1(Q3''20)'!K31</f>
        <v>496.68645136399363</v>
      </c>
      <c r="L31" s="307"/>
      <c r="M31" s="308">
        <f>'Table 1(Q3''20)'!O31-'Table 1(Q2''20)'!O31</f>
        <v>0</v>
      </c>
      <c r="N31" s="308">
        <f>'Table 1(Q3''20)'!P31-'Table 1(Q2''20)'!P31</f>
        <v>0</v>
      </c>
      <c r="O31" s="308">
        <f>'Table 1(Q3''20)'!Q31-'Table 1(Q2''20)'!Q31</f>
        <v>0</v>
      </c>
      <c r="P31" s="308">
        <f>'Table 1(Q3''20)'!R31-'Table 1(Q2''20)'!R31</f>
        <v>0</v>
      </c>
      <c r="Q31" s="308">
        <f>'Table 1(Q3''20)'!S31-'Table 1(Q2''20)'!S31</f>
        <v>0</v>
      </c>
      <c r="R31" s="308">
        <f>'Table 1(Q3''20)'!T31-'Table 1(Q2''20)'!T31</f>
        <v>0</v>
      </c>
      <c r="S31" s="308">
        <f>'Table 1(Q3''20)'!U31-'Table 1(Q2''20)'!U31</f>
        <v>0</v>
      </c>
      <c r="T31" s="308">
        <f>'Table 1(Q3''20)'!V31-'Table 1(Q2''20)'!V31</f>
        <v>0</v>
      </c>
      <c r="U31" s="308">
        <f>'Table 1(Q3''20)'!W31-'Table 1(Q2''20)'!W31</f>
        <v>0</v>
      </c>
      <c r="V31" s="308">
        <f>'Table 1(Q3''20)'!X31-'Table 1(Q2''20)'!X31</f>
        <v>0</v>
      </c>
      <c r="W31" s="308">
        <f>'Table 1(Q3''20)'!Y31-'Table 1(Q2''20)'!Y31</f>
        <v>0</v>
      </c>
      <c r="X31" s="308">
        <f>'Table 1(Q3''20)'!Z31-'Table 1(Q2''20)'!Z31</f>
        <v>0</v>
      </c>
      <c r="Y31" s="308">
        <f>'Table 1(Q3''20)'!AA31-'Table 1(Q2''20)'!AA31</f>
        <v>0</v>
      </c>
      <c r="Z31" s="308">
        <f>'Table 1(Q3''20)'!AB31-'Table 1(Q2''20)'!AB31</f>
        <v>0</v>
      </c>
      <c r="AA31" s="308">
        <f>'Table 1(Q3''20)'!AC31-'Table 1(Q2''20)'!AC31</f>
        <v>0</v>
      </c>
      <c r="AB31" s="308">
        <f>'Table 1(Q3''20)'!AD31-'Table 1(Q2''20)'!AD31</f>
        <v>0</v>
      </c>
      <c r="AC31" s="308">
        <f>'Table 1(Q3''20)'!AE31-'Table 1(Q2''20)'!AE31</f>
        <v>0</v>
      </c>
      <c r="AD31" s="308">
        <f>'Table 1(Q3''20)'!AF31-'Table 1(Q2''20)'!AF31</f>
        <v>0</v>
      </c>
      <c r="AE31" s="308">
        <f>'Table 1(Q3''20)'!AG31-'Table 1(Q2''20)'!AG31</f>
        <v>49.164852830067346</v>
      </c>
      <c r="AF31" s="308">
        <f>'Table 1(Q3''20)'!AH31-'Table 1(Q2''20)'!AH31</f>
        <v>0.45801517514105683</v>
      </c>
      <c r="AG31" s="308">
        <f>'Table 1(Q3''20)'!AI31-'Table 1(Q2''20)'!AI31</f>
        <v>-42.511425563039523</v>
      </c>
      <c r="AH31" s="308">
        <f>'Table 1(Q3''20)'!AJ31-'Table 1(Q2''20)'!AJ31</f>
        <v>-42.618849164884999</v>
      </c>
      <c r="AI31" s="308">
        <f>'Table 1(Q3''20)'!AK31-'Table 1(Q2''20)'!AK31</f>
        <v>12.024015444403304</v>
      </c>
      <c r="AJ31" s="308">
        <f>'Table 1(Q3''20)'!AL31-'Table 1(Q2''20)'!AL31</f>
        <v>-56.053038645168556</v>
      </c>
      <c r="AK31" s="308">
        <f>'Table 1(Q3''20)'!AM31</f>
        <v>137.91902396434429</v>
      </c>
    </row>
    <row r="32" spans="1:60" x14ac:dyDescent="0.45">
      <c r="B32" s="10" t="s">
        <v>28</v>
      </c>
      <c r="C32" s="307">
        <f>'Table 1(Q3''20)'!C32-'Table 1(Q2''20)'!D32</f>
        <v>0</v>
      </c>
      <c r="D32" s="307">
        <f>'Table 1(Q3''20)'!D32-'Table 1(Q2''20)'!E32</f>
        <v>0</v>
      </c>
      <c r="E32" s="307">
        <f>'Table 1(Q3''20)'!E32-'Table 1(Q2''20)'!F32</f>
        <v>0</v>
      </c>
      <c r="F32" s="307">
        <f>'Table 1(Q3''20)'!F32-'Table 1(Q2''20)'!G32</f>
        <v>0</v>
      </c>
      <c r="G32" s="307">
        <f>'Table 1(Q3''20)'!G32-'Table 1(Q2''20)'!H32</f>
        <v>0</v>
      </c>
      <c r="H32" s="307">
        <f>'Table 1(Q3''20)'!H32-'Table 1(Q2''20)'!I32</f>
        <v>0</v>
      </c>
      <c r="I32" s="307">
        <f>'Table 1(Q3''20)'!I32-'Table 1(Q2''20)'!J32</f>
        <v>0</v>
      </c>
      <c r="J32" s="307">
        <f>'Table 1(Q3''20)'!J32-'Table 1(Q2''20)'!K32</f>
        <v>-14.210671017598884</v>
      </c>
      <c r="K32" s="307">
        <f>'Table 1(Q3''20)'!K32</f>
        <v>253.89584683719215</v>
      </c>
      <c r="L32" s="307"/>
      <c r="M32" s="308">
        <f>'Table 1(Q3''20)'!O32-'Table 1(Q2''20)'!O32</f>
        <v>0</v>
      </c>
      <c r="N32" s="308">
        <f>'Table 1(Q3''20)'!P32-'Table 1(Q2''20)'!P32</f>
        <v>0</v>
      </c>
      <c r="O32" s="308">
        <f>'Table 1(Q3''20)'!Q32-'Table 1(Q2''20)'!Q32</f>
        <v>0</v>
      </c>
      <c r="P32" s="308">
        <f>'Table 1(Q3''20)'!R32-'Table 1(Q2''20)'!R32</f>
        <v>0</v>
      </c>
      <c r="Q32" s="308">
        <f>'Table 1(Q3''20)'!S32-'Table 1(Q2''20)'!S32</f>
        <v>0</v>
      </c>
      <c r="R32" s="308">
        <f>'Table 1(Q3''20)'!T32-'Table 1(Q2''20)'!T32</f>
        <v>0</v>
      </c>
      <c r="S32" s="308">
        <f>'Table 1(Q3''20)'!U32-'Table 1(Q2''20)'!U32</f>
        <v>0</v>
      </c>
      <c r="T32" s="308">
        <f>'Table 1(Q3''20)'!V32-'Table 1(Q2''20)'!V32</f>
        <v>0</v>
      </c>
      <c r="U32" s="308">
        <f>'Table 1(Q3''20)'!W32-'Table 1(Q2''20)'!W32</f>
        <v>0</v>
      </c>
      <c r="V32" s="308">
        <f>'Table 1(Q3''20)'!X32-'Table 1(Q2''20)'!X32</f>
        <v>0</v>
      </c>
      <c r="W32" s="308">
        <f>'Table 1(Q3''20)'!Y32-'Table 1(Q2''20)'!Y32</f>
        <v>0</v>
      </c>
      <c r="X32" s="308">
        <f>'Table 1(Q3''20)'!Z32-'Table 1(Q2''20)'!Z32</f>
        <v>0</v>
      </c>
      <c r="Y32" s="308">
        <f>'Table 1(Q3''20)'!AA32-'Table 1(Q2''20)'!AA32</f>
        <v>0</v>
      </c>
      <c r="Z32" s="308">
        <f>'Table 1(Q3''20)'!AB32-'Table 1(Q2''20)'!AB32</f>
        <v>0</v>
      </c>
      <c r="AA32" s="308">
        <f>'Table 1(Q3''20)'!AC32-'Table 1(Q2''20)'!AC32</f>
        <v>0</v>
      </c>
      <c r="AB32" s="308">
        <f>'Table 1(Q3''20)'!AD32-'Table 1(Q2''20)'!AD32</f>
        <v>0</v>
      </c>
      <c r="AC32" s="308">
        <f>'Table 1(Q3''20)'!AE32-'Table 1(Q2''20)'!AE32</f>
        <v>0</v>
      </c>
      <c r="AD32" s="308">
        <f>'Table 1(Q3''20)'!AF32-'Table 1(Q2''20)'!AF32</f>
        <v>0</v>
      </c>
      <c r="AE32" s="308">
        <f>'Table 1(Q3''20)'!AG32-'Table 1(Q2''20)'!AG32</f>
        <v>0</v>
      </c>
      <c r="AF32" s="308">
        <f>'Table 1(Q3''20)'!AH32-'Table 1(Q2''20)'!AH32</f>
        <v>-5.0999999999999872</v>
      </c>
      <c r="AG32" s="308">
        <f>'Table 1(Q3''20)'!AI32-'Table 1(Q2''20)'!AI32</f>
        <v>-10.199999999999982</v>
      </c>
      <c r="AH32" s="308">
        <f>'Table 1(Q3''20)'!AJ32-'Table 1(Q2''20)'!AJ32</f>
        <v>15.300000000000018</v>
      </c>
      <c r="AI32" s="308">
        <f>'Table 1(Q3''20)'!AK32-'Table 1(Q2''20)'!AK32</f>
        <v>-0.44166775439970252</v>
      </c>
      <c r="AJ32" s="308">
        <f>'Table 1(Q3''20)'!AL32-'Table 1(Q2''20)'!AL32</f>
        <v>-5.2866677543997085</v>
      </c>
      <c r="AK32" s="308">
        <f>'Table 1(Q3''20)'!AM32</f>
        <v>58.667332245600292</v>
      </c>
    </row>
    <row r="33" spans="1:60" x14ac:dyDescent="0.45">
      <c r="B33" s="10" t="s">
        <v>2</v>
      </c>
      <c r="C33" s="307">
        <f>'Table 1(Q3''20)'!C33-'Table 1(Q2''20)'!D33</f>
        <v>5</v>
      </c>
      <c r="D33" s="307">
        <f>'Table 1(Q3''20)'!D33-'Table 1(Q2''20)'!E33</f>
        <v>10</v>
      </c>
      <c r="E33" s="307">
        <f>'Table 1(Q3''20)'!E33-'Table 1(Q2''20)'!F33</f>
        <v>15</v>
      </c>
      <c r="F33" s="307">
        <f>'Table 1(Q3''20)'!F33-'Table 1(Q2''20)'!G33</f>
        <v>15</v>
      </c>
      <c r="G33" s="307">
        <f>'Table 1(Q3''20)'!G33-'Table 1(Q2''20)'!H33</f>
        <v>15</v>
      </c>
      <c r="H33" s="307">
        <f>'Table 1(Q3''20)'!H33-'Table 1(Q2''20)'!I33</f>
        <v>15</v>
      </c>
      <c r="I33" s="307">
        <f>'Table 1(Q3''20)'!I33-'Table 1(Q2''20)'!J33</f>
        <v>0.30055112150728291</v>
      </c>
      <c r="J33" s="307">
        <f>'Table 1(Q3''20)'!J33-'Table 1(Q2''20)'!K33</f>
        <v>-12.198852208957192</v>
      </c>
      <c r="K33" s="307">
        <f>'Table 1(Q3''20)'!K33</f>
        <v>555.72352947256786</v>
      </c>
      <c r="L33" s="307"/>
      <c r="M33" s="308">
        <f>'Table 1(Q3''20)'!O33-'Table 1(Q2''20)'!O33</f>
        <v>0</v>
      </c>
      <c r="N33" s="308">
        <f>'Table 1(Q3''20)'!P33-'Table 1(Q2''20)'!P33</f>
        <v>0</v>
      </c>
      <c r="O33" s="308">
        <f>'Table 1(Q3''20)'!Q33-'Table 1(Q2''20)'!Q33</f>
        <v>5</v>
      </c>
      <c r="P33" s="308">
        <f>'Table 1(Q3''20)'!R33-'Table 1(Q2''20)'!R33</f>
        <v>5</v>
      </c>
      <c r="Q33" s="308">
        <f>'Table 1(Q3''20)'!S33-'Table 1(Q2''20)'!S33</f>
        <v>5</v>
      </c>
      <c r="R33" s="308">
        <f>'Table 1(Q3''20)'!T33-'Table 1(Q2''20)'!T33</f>
        <v>0</v>
      </c>
      <c r="S33" s="308">
        <f>'Table 1(Q3''20)'!U33-'Table 1(Q2''20)'!U33</f>
        <v>5</v>
      </c>
      <c r="T33" s="308">
        <f>'Table 1(Q3''20)'!V33-'Table 1(Q2''20)'!V33</f>
        <v>5</v>
      </c>
      <c r="U33" s="308">
        <f>'Table 1(Q3''20)'!W33-'Table 1(Q2''20)'!W33</f>
        <v>5</v>
      </c>
      <c r="V33" s="308">
        <f>'Table 1(Q3''20)'!X33-'Table 1(Q2''20)'!X33</f>
        <v>0</v>
      </c>
      <c r="W33" s="308">
        <f>'Table 1(Q3''20)'!Y33-'Table 1(Q2''20)'!Y33</f>
        <v>5</v>
      </c>
      <c r="X33" s="308">
        <f>'Table 1(Q3''20)'!Z33-'Table 1(Q2''20)'!Z33</f>
        <v>5</v>
      </c>
      <c r="Y33" s="308">
        <f>'Table 1(Q3''20)'!AA33-'Table 1(Q2''20)'!AA33</f>
        <v>5</v>
      </c>
      <c r="Z33" s="308">
        <f>'Table 1(Q3''20)'!AB33-'Table 1(Q2''20)'!AB33</f>
        <v>0</v>
      </c>
      <c r="AA33" s="308">
        <f>'Table 1(Q3''20)'!AC33-'Table 1(Q2''20)'!AC33</f>
        <v>5</v>
      </c>
      <c r="AB33" s="308">
        <f>'Table 1(Q3''20)'!AD33-'Table 1(Q2''20)'!AD33</f>
        <v>5</v>
      </c>
      <c r="AC33" s="308">
        <f>'Table 1(Q3''20)'!AE33-'Table 1(Q2''20)'!AE33</f>
        <v>5</v>
      </c>
      <c r="AD33" s="308">
        <f>'Table 1(Q3''20)'!AF33-'Table 1(Q2''20)'!AF33</f>
        <v>0</v>
      </c>
      <c r="AE33" s="308">
        <f>'Table 1(Q3''20)'!AG33-'Table 1(Q2''20)'!AG33</f>
        <v>7.5287054926860719E-2</v>
      </c>
      <c r="AF33" s="308">
        <f>'Table 1(Q3''20)'!AH33-'Table 1(Q2''20)'!AH33</f>
        <v>7.5220710682430081E-2</v>
      </c>
      <c r="AG33" s="308">
        <f>'Table 1(Q3''20)'!AI33-'Table 1(Q2''20)'!AI33</f>
        <v>7.4689956726558648E-2</v>
      </c>
      <c r="AH33" s="308">
        <f>'Table 1(Q3''20)'!AJ33-'Table 1(Q2''20)'!AJ33</f>
        <v>7.5353399171348201E-2</v>
      </c>
      <c r="AI33" s="308">
        <f>'Table 1(Q3''20)'!AK33-'Table 1(Q2''20)'!AK33</f>
        <v>2.7196257181796284</v>
      </c>
      <c r="AJ33" s="308">
        <f>'Table 1(Q3''20)'!AL33-'Table 1(Q2''20)'!AL33</f>
        <v>2.7161881260458216</v>
      </c>
      <c r="AK33" s="308">
        <f>'Table 1(Q3''20)'!AM33</f>
        <v>128.85377413304593</v>
      </c>
    </row>
    <row r="34" spans="1:60" x14ac:dyDescent="0.45">
      <c r="B34" s="12"/>
      <c r="C34" s="305">
        <f>'Table 1(Q3''20)'!C34-'Table 1(Q2''20)'!D34</f>
        <v>0</v>
      </c>
      <c r="D34" s="305">
        <f>'Table 1(Q3''20)'!D34-'Table 1(Q2''20)'!E34</f>
        <v>0</v>
      </c>
      <c r="E34" s="305">
        <f>'Table 1(Q3''20)'!E34-'Table 1(Q2''20)'!F34</f>
        <v>0</v>
      </c>
      <c r="F34" s="305">
        <f>'Table 1(Q3''20)'!F34-'Table 1(Q2''20)'!G34</f>
        <v>0</v>
      </c>
      <c r="G34" s="305">
        <f>'Table 1(Q3''20)'!G34-'Table 1(Q2''20)'!H34</f>
        <v>0</v>
      </c>
      <c r="H34" s="305">
        <f>'Table 1(Q3''20)'!H34-'Table 1(Q2''20)'!I34</f>
        <v>0</v>
      </c>
      <c r="I34" s="305">
        <f>'Table 1(Q3''20)'!I34-'Table 1(Q2''20)'!J34</f>
        <v>0</v>
      </c>
      <c r="J34" s="305">
        <f>'Table 1(Q3''20)'!J34-'Table 1(Q2''20)'!K34</f>
        <v>0</v>
      </c>
      <c r="K34" s="305">
        <f>'Table 1(Q3''20)'!K34</f>
        <v>0</v>
      </c>
      <c r="L34" s="305"/>
      <c r="M34" s="304">
        <f>'Table 1(Q3''20)'!O34-'Table 1(Q2''20)'!O34</f>
        <v>0</v>
      </c>
      <c r="N34" s="304">
        <f>'Table 1(Q3''20)'!P34-'Table 1(Q2''20)'!P34</f>
        <v>0</v>
      </c>
      <c r="O34" s="304">
        <f>'Table 1(Q3''20)'!Q34-'Table 1(Q2''20)'!Q34</f>
        <v>0</v>
      </c>
      <c r="P34" s="304">
        <f>'Table 1(Q3''20)'!R34-'Table 1(Q2''20)'!R34</f>
        <v>0</v>
      </c>
      <c r="Q34" s="304">
        <f>'Table 1(Q3''20)'!S34-'Table 1(Q2''20)'!S34</f>
        <v>0</v>
      </c>
      <c r="R34" s="304">
        <f>'Table 1(Q3''20)'!T34-'Table 1(Q2''20)'!T34</f>
        <v>0</v>
      </c>
      <c r="S34" s="304">
        <f>'Table 1(Q3''20)'!U34-'Table 1(Q2''20)'!U34</f>
        <v>0</v>
      </c>
      <c r="T34" s="304">
        <f>'Table 1(Q3''20)'!V34-'Table 1(Q2''20)'!V34</f>
        <v>0</v>
      </c>
      <c r="U34" s="304">
        <f>'Table 1(Q3''20)'!W34-'Table 1(Q2''20)'!W34</f>
        <v>0</v>
      </c>
      <c r="V34" s="304">
        <f>'Table 1(Q3''20)'!X34-'Table 1(Q2''20)'!X34</f>
        <v>0</v>
      </c>
      <c r="W34" s="304">
        <f>'Table 1(Q3''20)'!Y34-'Table 1(Q2''20)'!Y34</f>
        <v>0</v>
      </c>
      <c r="X34" s="304">
        <f>'Table 1(Q3''20)'!Z34-'Table 1(Q2''20)'!Z34</f>
        <v>0</v>
      </c>
      <c r="Y34" s="304">
        <f>'Table 1(Q3''20)'!AA34-'Table 1(Q2''20)'!AA34</f>
        <v>0</v>
      </c>
      <c r="Z34" s="304">
        <f>'Table 1(Q3''20)'!AB34-'Table 1(Q2''20)'!AB34</f>
        <v>0</v>
      </c>
      <c r="AA34" s="304">
        <f>'Table 1(Q3''20)'!AC34-'Table 1(Q2''20)'!AC34</f>
        <v>0</v>
      </c>
      <c r="AB34" s="304">
        <f>'Table 1(Q3''20)'!AD34-'Table 1(Q2''20)'!AD34</f>
        <v>0</v>
      </c>
      <c r="AC34" s="304">
        <f>'Table 1(Q3''20)'!AE34-'Table 1(Q2''20)'!AE34</f>
        <v>0</v>
      </c>
      <c r="AD34" s="304">
        <f>'Table 1(Q3''20)'!AF34-'Table 1(Q2''20)'!AF34</f>
        <v>0</v>
      </c>
      <c r="AE34" s="304">
        <f>'Table 1(Q3''20)'!AG34-'Table 1(Q2''20)'!AG34</f>
        <v>0</v>
      </c>
      <c r="AF34" s="304">
        <f>'Table 1(Q3''20)'!AH34-'Table 1(Q2''20)'!AH34</f>
        <v>0</v>
      </c>
      <c r="AG34" s="304">
        <f>'Table 1(Q3''20)'!AI34-'Table 1(Q2''20)'!AI34</f>
        <v>0</v>
      </c>
      <c r="AH34" s="304">
        <f>'Table 1(Q3''20)'!AJ34-'Table 1(Q2''20)'!AJ34</f>
        <v>0</v>
      </c>
      <c r="AI34" s="304">
        <f>'Table 1(Q3''20)'!AK34-'Table 1(Q2''20)'!AK34</f>
        <v>0</v>
      </c>
      <c r="AJ34" s="304">
        <f>'Table 1(Q3''20)'!AL34-'Table 1(Q2''20)'!AL34</f>
        <v>0</v>
      </c>
      <c r="AK34" s="304">
        <f>'Table 1(Q3''20)'!AM34</f>
        <v>0</v>
      </c>
    </row>
    <row r="35" spans="1:60" s="291" customFormat="1" x14ac:dyDescent="0.45">
      <c r="A35" s="23"/>
      <c r="B35" s="38" t="s">
        <v>3</v>
      </c>
      <c r="C35" s="327">
        <f>'Table 1(Q3''20)'!C35-'Table 1(Q2''20)'!D35</f>
        <v>0</v>
      </c>
      <c r="D35" s="327">
        <f>'Table 1(Q3''20)'!D35-'Table 1(Q2''20)'!E35</f>
        <v>0</v>
      </c>
      <c r="E35" s="327">
        <f>'Table 1(Q3''20)'!E35-'Table 1(Q2''20)'!F35</f>
        <v>0</v>
      </c>
      <c r="F35" s="327">
        <f>'Table 1(Q3''20)'!F35-'Table 1(Q2''20)'!G35</f>
        <v>0</v>
      </c>
      <c r="G35" s="327">
        <f>'Table 1(Q3''20)'!G35-'Table 1(Q2''20)'!H35</f>
        <v>0</v>
      </c>
      <c r="H35" s="327">
        <f>'Table 1(Q3''20)'!H35-'Table 1(Q2''20)'!I35</f>
        <v>0</v>
      </c>
      <c r="I35" s="327">
        <f>'Table 1(Q3''20)'!I35-'Table 1(Q2''20)'!J35</f>
        <v>1.2351525271490118</v>
      </c>
      <c r="J35" s="327">
        <f>'Table 1(Q3''20)'!J35-'Table 1(Q2''20)'!K35</f>
        <v>599.37226734338856</v>
      </c>
      <c r="K35" s="327">
        <f>'Table 1(Q3''20)'!K35</f>
        <v>745.13788133557523</v>
      </c>
      <c r="L35" s="327"/>
      <c r="M35" s="327">
        <f>'Table 1(Q3''20)'!O35-'Table 1(Q2''20)'!O35</f>
        <v>0</v>
      </c>
      <c r="N35" s="327">
        <f>'Table 1(Q3''20)'!P35-'Table 1(Q2''20)'!P35</f>
        <v>0</v>
      </c>
      <c r="O35" s="327">
        <f>'Table 1(Q3''20)'!Q35-'Table 1(Q2''20)'!Q35</f>
        <v>0</v>
      </c>
      <c r="P35" s="327">
        <f>'Table 1(Q3''20)'!R35-'Table 1(Q2''20)'!R35</f>
        <v>0</v>
      </c>
      <c r="Q35" s="327">
        <f>'Table 1(Q3''20)'!S35-'Table 1(Q2''20)'!S35</f>
        <v>0</v>
      </c>
      <c r="R35" s="327">
        <f>'Table 1(Q3''20)'!T35-'Table 1(Q2''20)'!T35</f>
        <v>0</v>
      </c>
      <c r="S35" s="327">
        <f>'Table 1(Q3''20)'!U35-'Table 1(Q2''20)'!U35</f>
        <v>0</v>
      </c>
      <c r="T35" s="327">
        <f>'Table 1(Q3''20)'!V35-'Table 1(Q2''20)'!V35</f>
        <v>0</v>
      </c>
      <c r="U35" s="327">
        <f>'Table 1(Q3''20)'!W35-'Table 1(Q2''20)'!W35</f>
        <v>0</v>
      </c>
      <c r="V35" s="327">
        <f>'Table 1(Q3''20)'!X35-'Table 1(Q2''20)'!X35</f>
        <v>0</v>
      </c>
      <c r="W35" s="327">
        <f>'Table 1(Q3''20)'!Y35-'Table 1(Q2''20)'!Y35</f>
        <v>0</v>
      </c>
      <c r="X35" s="327">
        <f>'Table 1(Q3''20)'!Z35-'Table 1(Q2''20)'!Z35</f>
        <v>0</v>
      </c>
      <c r="Y35" s="327">
        <f>'Table 1(Q3''20)'!AA35-'Table 1(Q2''20)'!AA35</f>
        <v>0</v>
      </c>
      <c r="Z35" s="327">
        <f>'Table 1(Q3''20)'!AB35-'Table 1(Q2''20)'!AB35</f>
        <v>0</v>
      </c>
      <c r="AA35" s="327">
        <f>'Table 1(Q3''20)'!AC35-'Table 1(Q2''20)'!AC35</f>
        <v>0</v>
      </c>
      <c r="AB35" s="327">
        <f>'Table 1(Q3''20)'!AD35-'Table 1(Q2''20)'!AD35</f>
        <v>0</v>
      </c>
      <c r="AC35" s="327">
        <f>'Table 1(Q3''20)'!AE35-'Table 1(Q2''20)'!AE35</f>
        <v>0</v>
      </c>
      <c r="AD35" s="327">
        <f>'Table 1(Q3''20)'!AF35-'Table 1(Q2''20)'!AF35</f>
        <v>0</v>
      </c>
      <c r="AE35" s="327">
        <f>'Table 1(Q3''20)'!AG35-'Table 1(Q2''20)'!AG35</f>
        <v>0.35692589478730952</v>
      </c>
      <c r="AF35" s="327">
        <f>'Table 1(Q3''20)'!AH35-'Table 1(Q2''20)'!AH35</f>
        <v>0.3569258947874232</v>
      </c>
      <c r="AG35" s="327">
        <f>'Table 1(Q3''20)'!AI35-'Table 1(Q2''20)'!AI35</f>
        <v>0.3569258947874232</v>
      </c>
      <c r="AH35" s="327">
        <f>'Table 1(Q3''20)'!AJ35-'Table 1(Q2''20)'!AJ35</f>
        <v>0.3569258947874232</v>
      </c>
      <c r="AI35" s="327">
        <f>'Table 1(Q3''20)'!AK35-'Table 1(Q2''20)'!AK35</f>
        <v>-6</v>
      </c>
      <c r="AJ35" s="327">
        <f>'Table 1(Q3''20)'!AL35-'Table 1(Q2''20)'!AL35</f>
        <v>-12.496770124683849</v>
      </c>
      <c r="AK35" s="327">
        <f>'Table 1(Q3''20)'!AM35</f>
        <v>980.68535301962584</v>
      </c>
      <c r="AL35"/>
      <c r="AM35"/>
      <c r="AN35"/>
      <c r="AO35"/>
      <c r="AP35"/>
      <c r="AQ35"/>
      <c r="AR35"/>
      <c r="AS35"/>
      <c r="AT35"/>
      <c r="AU35"/>
      <c r="AV35"/>
      <c r="AW35"/>
      <c r="AX35"/>
      <c r="AY35"/>
      <c r="AZ35"/>
      <c r="BA35"/>
      <c r="BB35"/>
      <c r="BC35"/>
      <c r="BD35"/>
      <c r="BE35"/>
      <c r="BF35"/>
      <c r="BG35"/>
      <c r="BH35"/>
    </row>
    <row r="36" spans="1:60" x14ac:dyDescent="0.45">
      <c r="B36" s="10" t="s">
        <v>29</v>
      </c>
      <c r="C36" s="307">
        <f>'Table 1(Q3''20)'!C36-'Table 1(Q2''20)'!D36</f>
        <v>0</v>
      </c>
      <c r="D36" s="307">
        <f>'Table 1(Q3''20)'!D36-'Table 1(Q2''20)'!E36</f>
        <v>0</v>
      </c>
      <c r="E36" s="307">
        <f>'Table 1(Q3''20)'!E36-'Table 1(Q2''20)'!F36</f>
        <v>0</v>
      </c>
      <c r="F36" s="307">
        <f>'Table 1(Q3''20)'!F36-'Table 1(Q2''20)'!G36</f>
        <v>0</v>
      </c>
      <c r="G36" s="307">
        <f>'Table 1(Q3''20)'!G36-'Table 1(Q2''20)'!H36</f>
        <v>0</v>
      </c>
      <c r="H36" s="307">
        <f>'Table 1(Q3''20)'!H36-'Table 1(Q2''20)'!I36</f>
        <v>0</v>
      </c>
      <c r="I36" s="307">
        <f>'Table 1(Q3''20)'!I36-'Table 1(Q2''20)'!J36</f>
        <v>1.427703579149636</v>
      </c>
      <c r="J36" s="307">
        <f>'Table 1(Q3''20)'!J36-'Table 1(Q2''20)'!K36</f>
        <v>29.105290543678507</v>
      </c>
      <c r="K36" s="307">
        <f>'Table 1(Q3''20)'!K36</f>
        <v>485.13788133557529</v>
      </c>
      <c r="L36" s="307"/>
      <c r="M36" s="308">
        <f>'Table 1(Q3''20)'!O36-'Table 1(Q2''20)'!O36</f>
        <v>0</v>
      </c>
      <c r="N36" s="308">
        <f>'Table 1(Q3''20)'!P36-'Table 1(Q2''20)'!P36</f>
        <v>0</v>
      </c>
      <c r="O36" s="308">
        <f>'Table 1(Q3''20)'!Q36-'Table 1(Q2''20)'!Q36</f>
        <v>0</v>
      </c>
      <c r="P36" s="308">
        <f>'Table 1(Q3''20)'!R36-'Table 1(Q2''20)'!R36</f>
        <v>0</v>
      </c>
      <c r="Q36" s="308">
        <f>'Table 1(Q3''20)'!S36-'Table 1(Q2''20)'!S36</f>
        <v>0</v>
      </c>
      <c r="R36" s="308">
        <f>'Table 1(Q3''20)'!T36-'Table 1(Q2''20)'!T36</f>
        <v>0</v>
      </c>
      <c r="S36" s="308">
        <f>'Table 1(Q3''20)'!U36-'Table 1(Q2''20)'!U36</f>
        <v>0</v>
      </c>
      <c r="T36" s="308">
        <f>'Table 1(Q3''20)'!V36-'Table 1(Q2''20)'!V36</f>
        <v>0</v>
      </c>
      <c r="U36" s="308">
        <f>'Table 1(Q3''20)'!W36-'Table 1(Q2''20)'!W36</f>
        <v>0</v>
      </c>
      <c r="V36" s="308">
        <f>'Table 1(Q3''20)'!X36-'Table 1(Q2''20)'!X36</f>
        <v>0</v>
      </c>
      <c r="W36" s="308">
        <f>'Table 1(Q3''20)'!Y36-'Table 1(Q2''20)'!Y36</f>
        <v>0</v>
      </c>
      <c r="X36" s="308">
        <f>'Table 1(Q3''20)'!Z36-'Table 1(Q2''20)'!Z36</f>
        <v>0</v>
      </c>
      <c r="Y36" s="308">
        <f>'Table 1(Q3''20)'!AA36-'Table 1(Q2''20)'!AA36</f>
        <v>0</v>
      </c>
      <c r="Z36" s="308">
        <f>'Table 1(Q3''20)'!AB36-'Table 1(Q2''20)'!AB36</f>
        <v>0</v>
      </c>
      <c r="AA36" s="308">
        <f>'Table 1(Q3''20)'!AC36-'Table 1(Q2''20)'!AC36</f>
        <v>0</v>
      </c>
      <c r="AB36" s="308">
        <f>'Table 1(Q3''20)'!AD36-'Table 1(Q2''20)'!AD36</f>
        <v>0</v>
      </c>
      <c r="AC36" s="308">
        <f>'Table 1(Q3''20)'!AE36-'Table 1(Q2''20)'!AE36</f>
        <v>0</v>
      </c>
      <c r="AD36" s="308">
        <f>'Table 1(Q3''20)'!AF36-'Table 1(Q2''20)'!AF36</f>
        <v>0</v>
      </c>
      <c r="AE36" s="308">
        <f>'Table 1(Q3''20)'!AG36-'Table 1(Q2''20)'!AG36</f>
        <v>0.3569258947874232</v>
      </c>
      <c r="AF36" s="308">
        <f>'Table 1(Q3''20)'!AH36-'Table 1(Q2''20)'!AH36</f>
        <v>0.35692589478740899</v>
      </c>
      <c r="AG36" s="308">
        <f>'Table 1(Q3''20)'!AI36-'Table 1(Q2''20)'!AI36</f>
        <v>0.3569258947874161</v>
      </c>
      <c r="AH36" s="308">
        <f>'Table 1(Q3''20)'!AJ36-'Table 1(Q2''20)'!AJ36</f>
        <v>0.35692589478741255</v>
      </c>
      <c r="AI36" s="308">
        <f>'Table 1(Q3''20)'!AK36-'Table 1(Q2''20)'!AK36</f>
        <v>-6</v>
      </c>
      <c r="AJ36" s="308">
        <f>'Table 1(Q3''20)'!AL36-'Table 1(Q2''20)'!AL36</f>
        <v>-12.496770124683863</v>
      </c>
      <c r="AK36" s="308">
        <f>'Table 1(Q3''20)'!AM36</f>
        <v>95.913814398901081</v>
      </c>
    </row>
    <row r="37" spans="1:60" x14ac:dyDescent="0.45">
      <c r="B37" s="10" t="s">
        <v>43</v>
      </c>
      <c r="C37" s="307">
        <f>'Table 1(Q3''20)'!C37-'Table 1(Q2''20)'!D37</f>
        <v>0</v>
      </c>
      <c r="D37" s="307">
        <f>'Table 1(Q3''20)'!D37-'Table 1(Q2''20)'!E37</f>
        <v>0</v>
      </c>
      <c r="E37" s="307">
        <f>'Table 1(Q3''20)'!E37-'Table 1(Q2''20)'!F37</f>
        <v>0</v>
      </c>
      <c r="F37" s="307">
        <f>'Table 1(Q3''20)'!F37-'Table 1(Q2''20)'!G37</f>
        <v>0</v>
      </c>
      <c r="G37" s="307">
        <f>'Table 1(Q3''20)'!G37-'Table 1(Q2''20)'!H37</f>
        <v>0</v>
      </c>
      <c r="H37" s="307">
        <f>'Table 1(Q3''20)'!H37-'Table 1(Q2''20)'!I37</f>
        <v>0</v>
      </c>
      <c r="I37" s="307">
        <f>'Table 1(Q3''20)'!I37-'Table 1(Q2''20)'!J37</f>
        <v>-0.19255105200068101</v>
      </c>
      <c r="J37" s="307">
        <f>'Table 1(Q3''20)'!J37-'Table 1(Q2''20)'!K37</f>
        <v>370.26697679970994</v>
      </c>
      <c r="K37" s="307">
        <f>'Table 1(Q3''20)'!K37</f>
        <v>250</v>
      </c>
      <c r="L37" s="307"/>
      <c r="M37" s="308">
        <f>'Table 1(Q3''20)'!O37-'Table 1(Q2''20)'!O37</f>
        <v>0</v>
      </c>
      <c r="N37" s="308">
        <f>'Table 1(Q3''20)'!P37-'Table 1(Q2''20)'!P37</f>
        <v>0</v>
      </c>
      <c r="O37" s="308">
        <f>'Table 1(Q3''20)'!Q37-'Table 1(Q2''20)'!Q37</f>
        <v>0</v>
      </c>
      <c r="P37" s="308">
        <f>'Table 1(Q3''20)'!R37-'Table 1(Q2''20)'!R37</f>
        <v>0</v>
      </c>
      <c r="Q37" s="308">
        <f>'Table 1(Q3''20)'!S37-'Table 1(Q2''20)'!S37</f>
        <v>0</v>
      </c>
      <c r="R37" s="308">
        <f>'Table 1(Q3''20)'!T37-'Table 1(Q2''20)'!T37</f>
        <v>0</v>
      </c>
      <c r="S37" s="308">
        <f>'Table 1(Q3''20)'!U37-'Table 1(Q2''20)'!U37</f>
        <v>0</v>
      </c>
      <c r="T37" s="308">
        <f>'Table 1(Q3''20)'!V37-'Table 1(Q2''20)'!V37</f>
        <v>0</v>
      </c>
      <c r="U37" s="308">
        <f>'Table 1(Q3''20)'!W37-'Table 1(Q2''20)'!W37</f>
        <v>0</v>
      </c>
      <c r="V37" s="308">
        <f>'Table 1(Q3''20)'!X37-'Table 1(Q2''20)'!X37</f>
        <v>0</v>
      </c>
      <c r="W37" s="308">
        <f>'Table 1(Q3''20)'!Y37-'Table 1(Q2''20)'!Y37</f>
        <v>0</v>
      </c>
      <c r="X37" s="308">
        <f>'Table 1(Q3''20)'!Z37-'Table 1(Q2''20)'!Z37</f>
        <v>0</v>
      </c>
      <c r="Y37" s="308">
        <f>'Table 1(Q3''20)'!AA37-'Table 1(Q2''20)'!AA37</f>
        <v>0</v>
      </c>
      <c r="Z37" s="308">
        <f>'Table 1(Q3''20)'!AB37-'Table 1(Q2''20)'!AB37</f>
        <v>0</v>
      </c>
      <c r="AA37" s="308">
        <f>'Table 1(Q3''20)'!AC37-'Table 1(Q2''20)'!AC37</f>
        <v>0</v>
      </c>
      <c r="AB37" s="308">
        <f>'Table 1(Q3''20)'!AD37-'Table 1(Q2''20)'!AD37</f>
        <v>0</v>
      </c>
      <c r="AC37" s="308">
        <f>'Table 1(Q3''20)'!AE37-'Table 1(Q2''20)'!AE37</f>
        <v>0</v>
      </c>
      <c r="AD37" s="308">
        <f>'Table 1(Q3''20)'!AF37-'Table 1(Q2''20)'!AF37</f>
        <v>0</v>
      </c>
      <c r="AE37" s="308">
        <f>'Table 1(Q3''20)'!AG37-'Table 1(Q2''20)'!AG37</f>
        <v>0</v>
      </c>
      <c r="AF37" s="308">
        <f>'Table 1(Q3''20)'!AH37-'Table 1(Q2''20)'!AH37</f>
        <v>0</v>
      </c>
      <c r="AG37" s="308">
        <f>'Table 1(Q3''20)'!AI37-'Table 1(Q2''20)'!AI37</f>
        <v>0</v>
      </c>
      <c r="AH37" s="308">
        <f>'Table 1(Q3''20)'!AJ37-'Table 1(Q2''20)'!AJ37</f>
        <v>0</v>
      </c>
      <c r="AI37" s="308">
        <f>'Table 1(Q3''20)'!AK37-'Table 1(Q2''20)'!AK37</f>
        <v>0</v>
      </c>
      <c r="AJ37" s="308">
        <f>'Table 1(Q3''20)'!AL37-'Table 1(Q2''20)'!AL37</f>
        <v>0</v>
      </c>
      <c r="AK37" s="308">
        <f>'Table 1(Q3''20)'!AM37</f>
        <v>543.21940820131852</v>
      </c>
    </row>
    <row r="38" spans="1:60" x14ac:dyDescent="0.45">
      <c r="B38" s="10" t="s">
        <v>37</v>
      </c>
      <c r="C38" s="307">
        <f>'Table 1(Q3''20)'!C38-'Table 1(Q2''20)'!D38</f>
        <v>0</v>
      </c>
      <c r="D38" s="307">
        <f>'Table 1(Q3''20)'!D38-'Table 1(Q2''20)'!E38</f>
        <v>0</v>
      </c>
      <c r="E38" s="307">
        <f>'Table 1(Q3''20)'!E38-'Table 1(Q2''20)'!F38</f>
        <v>0</v>
      </c>
      <c r="F38" s="307">
        <f>'Table 1(Q3''20)'!F38-'Table 1(Q2''20)'!G38</f>
        <v>0</v>
      </c>
      <c r="G38" s="307">
        <f>'Table 1(Q3''20)'!G38-'Table 1(Q2''20)'!H38</f>
        <v>0</v>
      </c>
      <c r="H38" s="307">
        <f>'Table 1(Q3''20)'!H38-'Table 1(Q2''20)'!I38</f>
        <v>0</v>
      </c>
      <c r="I38" s="307">
        <f>'Table 1(Q3''20)'!I38-'Table 1(Q2''20)'!J38</f>
        <v>0</v>
      </c>
      <c r="J38" s="307">
        <f>'Table 1(Q3''20)'!J38-'Table 1(Q2''20)'!K38</f>
        <v>200</v>
      </c>
      <c r="K38" s="307">
        <f>'Table 1(Q3''20)'!K38</f>
        <v>10</v>
      </c>
      <c r="L38" s="307"/>
      <c r="M38" s="308">
        <f>'Table 1(Q3''20)'!O38-'Table 1(Q2''20)'!O38</f>
        <v>0</v>
      </c>
      <c r="N38" s="308">
        <f>'Table 1(Q3''20)'!P38-'Table 1(Q2''20)'!P38</f>
        <v>0</v>
      </c>
      <c r="O38" s="308">
        <f>'Table 1(Q3''20)'!Q38-'Table 1(Q2''20)'!Q38</f>
        <v>0</v>
      </c>
      <c r="P38" s="308">
        <f>'Table 1(Q3''20)'!R38-'Table 1(Q2''20)'!R38</f>
        <v>0</v>
      </c>
      <c r="Q38" s="308">
        <f>'Table 1(Q3''20)'!S38-'Table 1(Q2''20)'!S38</f>
        <v>0</v>
      </c>
      <c r="R38" s="308">
        <f>'Table 1(Q3''20)'!T38-'Table 1(Q2''20)'!T38</f>
        <v>0</v>
      </c>
      <c r="S38" s="308">
        <f>'Table 1(Q3''20)'!U38-'Table 1(Q2''20)'!U38</f>
        <v>0</v>
      </c>
      <c r="T38" s="308">
        <f>'Table 1(Q3''20)'!V38-'Table 1(Q2''20)'!V38</f>
        <v>0</v>
      </c>
      <c r="U38" s="308">
        <f>'Table 1(Q3''20)'!W38-'Table 1(Q2''20)'!W38</f>
        <v>0</v>
      </c>
      <c r="V38" s="308">
        <f>'Table 1(Q3''20)'!X38-'Table 1(Q2''20)'!X38</f>
        <v>0</v>
      </c>
      <c r="W38" s="308">
        <f>'Table 1(Q3''20)'!Y38-'Table 1(Q2''20)'!Y38</f>
        <v>0</v>
      </c>
      <c r="X38" s="308">
        <f>'Table 1(Q3''20)'!Z38-'Table 1(Q2''20)'!Z38</f>
        <v>0</v>
      </c>
      <c r="Y38" s="308">
        <f>'Table 1(Q3''20)'!AA38-'Table 1(Q2''20)'!AA38</f>
        <v>0</v>
      </c>
      <c r="Z38" s="308">
        <f>'Table 1(Q3''20)'!AB38-'Table 1(Q2''20)'!AB38</f>
        <v>0</v>
      </c>
      <c r="AA38" s="308">
        <f>'Table 1(Q3''20)'!AC38-'Table 1(Q2''20)'!AC38</f>
        <v>0</v>
      </c>
      <c r="AB38" s="308">
        <f>'Table 1(Q3''20)'!AD38-'Table 1(Q2''20)'!AD38</f>
        <v>0</v>
      </c>
      <c r="AC38" s="308">
        <f>'Table 1(Q3''20)'!AE38-'Table 1(Q2''20)'!AE38</f>
        <v>0</v>
      </c>
      <c r="AD38" s="308">
        <f>'Table 1(Q3''20)'!AF38-'Table 1(Q2''20)'!AF38</f>
        <v>0</v>
      </c>
      <c r="AE38" s="308">
        <f>'Table 1(Q3''20)'!AG38-'Table 1(Q2''20)'!AG38</f>
        <v>0</v>
      </c>
      <c r="AF38" s="308">
        <f>'Table 1(Q3''20)'!AH38-'Table 1(Q2''20)'!AH38</f>
        <v>0</v>
      </c>
      <c r="AG38" s="308">
        <f>'Table 1(Q3''20)'!AI38-'Table 1(Q2''20)'!AI38</f>
        <v>0</v>
      </c>
      <c r="AH38" s="308">
        <f>'Table 1(Q3''20)'!AJ38-'Table 1(Q2''20)'!AJ38</f>
        <v>0</v>
      </c>
      <c r="AI38" s="308">
        <f>'Table 1(Q3''20)'!AK38-'Table 1(Q2''20)'!AK38</f>
        <v>0</v>
      </c>
      <c r="AJ38" s="308">
        <f>'Table 1(Q3''20)'!AL38-'Table 1(Q2''20)'!AL38</f>
        <v>0</v>
      </c>
      <c r="AK38" s="308">
        <f>'Table 1(Q3''20)'!AM38</f>
        <v>341.55213041940618</v>
      </c>
    </row>
    <row r="39" spans="1:60" x14ac:dyDescent="0.45">
      <c r="B39" s="23"/>
      <c r="C39" s="305"/>
      <c r="D39" s="305"/>
      <c r="E39" s="305"/>
      <c r="F39" s="305"/>
      <c r="G39" s="305"/>
      <c r="H39" s="305"/>
      <c r="I39" s="305"/>
      <c r="J39" s="305"/>
      <c r="K39" s="305"/>
      <c r="L39" s="305"/>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f>'Table 1(Q3''20)'!AM39</f>
        <v>0</v>
      </c>
    </row>
    <row r="40" spans="1:60" x14ac:dyDescent="0.45">
      <c r="B40" s="33" t="s">
        <v>26</v>
      </c>
      <c r="C40" s="328">
        <f>'Table 1(Q3''20)'!C40-'Table 1(Q2''20)'!D40</f>
        <v>10</v>
      </c>
      <c r="D40" s="328">
        <f>'Table 1(Q3''20)'!D40-'Table 1(Q2''20)'!E40</f>
        <v>5</v>
      </c>
      <c r="E40" s="328">
        <f>'Table 1(Q3''20)'!E40-'Table 1(Q2''20)'!F40</f>
        <v>-5</v>
      </c>
      <c r="F40" s="328">
        <f>'Table 1(Q3''20)'!F40-'Table 1(Q2''20)'!G40</f>
        <v>0</v>
      </c>
      <c r="G40" s="328">
        <f>'Table 1(Q3''20)'!G40-'Table 1(Q2''20)'!H40</f>
        <v>0</v>
      </c>
      <c r="H40" s="328">
        <f>'Table 1(Q3''20)'!H40-'Table 1(Q2''20)'!I40</f>
        <v>5</v>
      </c>
      <c r="I40" s="328">
        <f>'Table 1(Q3''20)'!I40-'Table 1(Q2''20)'!J40</f>
        <v>-36.174710136847352</v>
      </c>
      <c r="J40" s="328">
        <f>'Table 1(Q3''20)'!J40-'Table 1(Q2''20)'!K40</f>
        <v>501.74158000150419</v>
      </c>
      <c r="K40" s="328">
        <f>'Table 1(Q3''20)'!K40</f>
        <v>8089.2601169995341</v>
      </c>
      <c r="L40" s="328"/>
      <c r="M40" s="329">
        <f>'Table 1(Q3''20)'!O40-'Table 1(Q2''20)'!O40</f>
        <v>0</v>
      </c>
      <c r="N40" s="329">
        <f>'Table 1(Q3''20)'!P40-'Table 1(Q2''20)'!P40</f>
        <v>0</v>
      </c>
      <c r="O40" s="329">
        <f>'Table 1(Q3''20)'!Q40-'Table 1(Q2''20)'!Q40</f>
        <v>0</v>
      </c>
      <c r="P40" s="329">
        <f>'Table 1(Q3''20)'!R40-'Table 1(Q2''20)'!R40</f>
        <v>0</v>
      </c>
      <c r="Q40" s="329">
        <f>'Table 1(Q3''20)'!S40-'Table 1(Q2''20)'!S40</f>
        <v>0</v>
      </c>
      <c r="R40" s="329">
        <f>'Table 1(Q3''20)'!T40-'Table 1(Q2''20)'!T40</f>
        <v>-5</v>
      </c>
      <c r="S40" s="329">
        <f>'Table 1(Q3''20)'!U40-'Table 1(Q2''20)'!U40</f>
        <v>5</v>
      </c>
      <c r="T40" s="329">
        <f>'Table 1(Q3''20)'!V40-'Table 1(Q2''20)'!V40</f>
        <v>0</v>
      </c>
      <c r="U40" s="329">
        <f>'Table 1(Q3''20)'!W40-'Table 1(Q2''20)'!W40</f>
        <v>5</v>
      </c>
      <c r="V40" s="329">
        <f>'Table 1(Q3''20)'!X40-'Table 1(Q2''20)'!X40</f>
        <v>-5</v>
      </c>
      <c r="W40" s="329">
        <f>'Table 1(Q3''20)'!Y40-'Table 1(Q2''20)'!Y40</f>
        <v>5</v>
      </c>
      <c r="X40" s="329">
        <f>'Table 1(Q3''20)'!Z40-'Table 1(Q2''20)'!Z40</f>
        <v>0</v>
      </c>
      <c r="Y40" s="329">
        <f>'Table 1(Q3''20)'!AA40-'Table 1(Q2''20)'!AA40</f>
        <v>5</v>
      </c>
      <c r="Z40" s="329">
        <f>'Table 1(Q3''20)'!AB40-'Table 1(Q2''20)'!AB40</f>
        <v>0</v>
      </c>
      <c r="AA40" s="329">
        <f>'Table 1(Q3''20)'!AC40-'Table 1(Q2''20)'!AC40</f>
        <v>0</v>
      </c>
      <c r="AB40" s="329">
        <f>'Table 1(Q3''20)'!AD40-'Table 1(Q2''20)'!AD40</f>
        <v>0</v>
      </c>
      <c r="AC40" s="329">
        <f>'Table 1(Q3''20)'!AE40-'Table 1(Q2''20)'!AE40</f>
        <v>5</v>
      </c>
      <c r="AD40" s="329">
        <f>'Table 1(Q3''20)'!AF40-'Table 1(Q2''20)'!AF40</f>
        <v>5</v>
      </c>
      <c r="AE40" s="329">
        <f>'Table 1(Q3''20)'!AG40-'Table 1(Q2''20)'!AG40</f>
        <v>47.479801534213038</v>
      </c>
      <c r="AF40" s="329">
        <f>'Table 1(Q3''20)'!AH40-'Table 1(Q2''20)'!AH40</f>
        <v>-11.324670270735169</v>
      </c>
      <c r="AG40" s="329">
        <f>'Table 1(Q3''20)'!AI40-'Table 1(Q2''20)'!AI40</f>
        <v>-46.547845125179037</v>
      </c>
      <c r="AH40" s="329">
        <f>'Table 1(Q3''20)'!AJ40-'Table 1(Q2''20)'!AJ40</f>
        <v>-25.887843352242044</v>
      </c>
      <c r="AI40" s="329">
        <f>'Table 1(Q3''20)'!AK40-'Table 1(Q2''20)'!AK40</f>
        <v>11.979810179957894</v>
      </c>
      <c r="AJ40" s="329">
        <f>'Table 1(Q3''20)'!AL40-'Table 1(Q2''20)'!AL40</f>
        <v>-84.185419926380973</v>
      </c>
      <c r="AK40" s="329">
        <f>'Table 1(Q3''20)'!AM40</f>
        <v>2648.4698600092315</v>
      </c>
    </row>
    <row r="41" spans="1:60" x14ac:dyDescent="0.45">
      <c r="B41" s="3"/>
      <c r="C41" s="330"/>
      <c r="D41" s="330"/>
      <c r="E41" s="330"/>
      <c r="F41" s="330"/>
      <c r="G41" s="330"/>
      <c r="H41" s="330"/>
      <c r="I41" s="330"/>
      <c r="J41" s="330"/>
      <c r="K41" s="330"/>
      <c r="L41" s="330"/>
      <c r="M41" s="330"/>
      <c r="N41" s="330"/>
      <c r="O41" s="330"/>
      <c r="P41" s="330"/>
      <c r="Q41" s="330"/>
      <c r="R41" s="330"/>
      <c r="S41" s="330"/>
      <c r="T41" s="330"/>
      <c r="U41" s="330"/>
      <c r="V41" s="330"/>
      <c r="W41" s="330"/>
      <c r="X41" s="330"/>
      <c r="Y41" s="330"/>
      <c r="Z41" s="330"/>
      <c r="AA41" s="330"/>
      <c r="AB41" s="330"/>
      <c r="AC41" s="330"/>
      <c r="AD41" s="330"/>
      <c r="AE41" s="330"/>
      <c r="AF41" s="330"/>
      <c r="AG41" s="330"/>
      <c r="AH41" s="330"/>
      <c r="AI41" s="330"/>
      <c r="AJ41" s="330"/>
      <c r="AK41" s="330"/>
    </row>
    <row r="42" spans="1:60" x14ac:dyDescent="0.45">
      <c r="B42" s="41" t="s">
        <v>7</v>
      </c>
      <c r="C42" s="333">
        <f>'Table 1(Q3''20)'!C42-'Table 1(Q2''20)'!D42</f>
        <v>-10</v>
      </c>
      <c r="D42" s="333">
        <f>'Table 1(Q3''20)'!D42-'Table 1(Q2''20)'!E42</f>
        <v>-5</v>
      </c>
      <c r="E42" s="333">
        <f>'Table 1(Q3''20)'!E42-'Table 1(Q2''20)'!F42</f>
        <v>5</v>
      </c>
      <c r="F42" s="333">
        <f>'Table 1(Q3''20)'!F42-'Table 1(Q2''20)'!G42</f>
        <v>0</v>
      </c>
      <c r="G42" s="333">
        <f>'Table 1(Q3''20)'!G42-'Table 1(Q2''20)'!H42</f>
        <v>0</v>
      </c>
      <c r="H42" s="333">
        <f>'Table 1(Q3''20)'!H42-'Table 1(Q2''20)'!I42</f>
        <v>-5</v>
      </c>
      <c r="I42" s="333">
        <f>'Table 1(Q3''20)'!I42-'Table 1(Q2''20)'!J42</f>
        <v>36.228316715943947</v>
      </c>
      <c r="J42" s="333">
        <f>'Table 1(Q3''20)'!J42-'Table 1(Q2''20)'!K42</f>
        <v>-866.07657383097103</v>
      </c>
      <c r="K42" s="333">
        <f>'Table 1(Q3''20)'!K42</f>
        <v>-224.23261265965994</v>
      </c>
      <c r="L42" s="333"/>
      <c r="M42" s="325">
        <f>'Table 1(Q3''20)'!O42-'Table 1(Q2''20)'!O42</f>
        <v>0</v>
      </c>
      <c r="N42" s="325">
        <f>'Table 1(Q3''20)'!P42-'Table 1(Q2''20)'!P42</f>
        <v>0</v>
      </c>
      <c r="O42" s="325">
        <f>'Table 1(Q3''20)'!Q42-'Table 1(Q2''20)'!Q42</f>
        <v>0</v>
      </c>
      <c r="P42" s="325">
        <f>'Table 1(Q3''20)'!R42-'Table 1(Q2''20)'!R42</f>
        <v>0</v>
      </c>
      <c r="Q42" s="325">
        <f>'Table 1(Q3''20)'!S42-'Table 1(Q2''20)'!S42</f>
        <v>0</v>
      </c>
      <c r="R42" s="325">
        <f>'Table 1(Q3''20)'!T42-'Table 1(Q2''20)'!T42</f>
        <v>5</v>
      </c>
      <c r="S42" s="325">
        <f>'Table 1(Q3''20)'!U42-'Table 1(Q2''20)'!U42</f>
        <v>-5</v>
      </c>
      <c r="T42" s="325">
        <f>'Table 1(Q3''20)'!V42-'Table 1(Q2''20)'!V42</f>
        <v>0</v>
      </c>
      <c r="U42" s="325">
        <f>'Table 1(Q3''20)'!W42-'Table 1(Q2''20)'!W42</f>
        <v>-5</v>
      </c>
      <c r="V42" s="325">
        <f>'Table 1(Q3''20)'!X42-'Table 1(Q2''20)'!X42</f>
        <v>5</v>
      </c>
      <c r="W42" s="325">
        <f>'Table 1(Q3''20)'!Y42-'Table 1(Q2''20)'!Y42</f>
        <v>-5</v>
      </c>
      <c r="X42" s="325">
        <f>'Table 1(Q3''20)'!Z42-'Table 1(Q2''20)'!Z42</f>
        <v>0</v>
      </c>
      <c r="Y42" s="325">
        <f>'Table 1(Q3''20)'!AA42-'Table 1(Q2''20)'!AA42</f>
        <v>-5</v>
      </c>
      <c r="Z42" s="325">
        <f>'Table 1(Q3''20)'!AB42-'Table 1(Q2''20)'!AB42</f>
        <v>0</v>
      </c>
      <c r="AA42" s="325">
        <f>'Table 1(Q3''20)'!AC42-'Table 1(Q2''20)'!AC42</f>
        <v>0</v>
      </c>
      <c r="AB42" s="325">
        <f>'Table 1(Q3''20)'!AD42-'Table 1(Q2''20)'!AD42</f>
        <v>0</v>
      </c>
      <c r="AC42" s="325">
        <f>'Table 1(Q3''20)'!AE42-'Table 1(Q2''20)'!AE42</f>
        <v>-5</v>
      </c>
      <c r="AD42" s="325">
        <f>'Table 1(Q3''20)'!AF42-'Table 1(Q2''20)'!AF42</f>
        <v>-5</v>
      </c>
      <c r="AE42" s="325">
        <f>'Table 1(Q3''20)'!AG42-'Table 1(Q2''20)'!AG42</f>
        <v>-47.452102367885118</v>
      </c>
      <c r="AF42" s="325">
        <f>'Table 1(Q3''20)'!AH42-'Table 1(Q2''20)'!AH42</f>
        <v>11.350577683504525</v>
      </c>
      <c r="AG42" s="325">
        <f>'Table 1(Q3''20)'!AI42-'Table 1(Q2''20)'!AI42</f>
        <v>46.547845125179037</v>
      </c>
      <c r="AH42" s="325">
        <f>'Table 1(Q3''20)'!AJ42-'Table 1(Q2''20)'!AJ42</f>
        <v>25.887843352242044</v>
      </c>
      <c r="AI42" s="325">
        <f>'Table 1(Q3''20)'!AK42-'Table 1(Q2''20)'!AK42</f>
        <v>-9.3803824255639938</v>
      </c>
      <c r="AJ42" s="325">
        <f>'Table 1(Q3''20)'!AL42-'Table 1(Q2''20)'!AL42</f>
        <v>66.599290046880014</v>
      </c>
      <c r="AK42" s="325">
        <f>'Table 1(Q3''20)'!AM42</f>
        <v>-708.64763704400934</v>
      </c>
    </row>
    <row r="43" spans="1:60" s="100" customFormat="1" x14ac:dyDescent="0.45">
      <c r="A43" s="48"/>
      <c r="B43" s="48"/>
      <c r="C43" s="334"/>
      <c r="D43" s="334"/>
      <c r="E43" s="334"/>
      <c r="F43" s="334"/>
      <c r="G43" s="334"/>
      <c r="H43" s="334"/>
      <c r="I43" s="334"/>
      <c r="J43" s="334"/>
      <c r="K43" s="334"/>
      <c r="L43" s="334"/>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f>'Table 1(Q3''20)'!AM43</f>
        <v>0</v>
      </c>
      <c r="AL43"/>
      <c r="AM43"/>
      <c r="AN43"/>
      <c r="AO43"/>
      <c r="AP43"/>
      <c r="AQ43"/>
      <c r="AR43"/>
      <c r="AS43"/>
      <c r="AT43"/>
      <c r="AU43"/>
      <c r="AV43"/>
      <c r="AW43"/>
      <c r="AX43"/>
      <c r="AY43"/>
      <c r="AZ43"/>
      <c r="BA43"/>
      <c r="BB43"/>
      <c r="BC43"/>
      <c r="BD43"/>
      <c r="BE43"/>
      <c r="BF43"/>
      <c r="BG43"/>
      <c r="BH43"/>
    </row>
    <row r="44" spans="1:60" x14ac:dyDescent="0.45">
      <c r="B44" s="41" t="s">
        <v>38</v>
      </c>
      <c r="C44" s="333">
        <f>'Table 1(Q3''20)'!C44-'Table 1(Q2''20)'!D44</f>
        <v>-10</v>
      </c>
      <c r="D44" s="333">
        <f>'Table 1(Q3''20)'!D44-'Table 1(Q2''20)'!E44</f>
        <v>-15</v>
      </c>
      <c r="E44" s="333">
        <f>'Table 1(Q3''20)'!E44-'Table 1(Q2''20)'!F44</f>
        <v>-10</v>
      </c>
      <c r="F44" s="333">
        <f>'Table 1(Q3''20)'!F44-'Table 1(Q2''20)'!G44</f>
        <v>-10</v>
      </c>
      <c r="G44" s="333">
        <f>'Table 1(Q3''20)'!G44-'Table 1(Q2''20)'!H44</f>
        <v>-10</v>
      </c>
      <c r="H44" s="333">
        <f>'Table 1(Q3''20)'!H44-'Table 1(Q2''20)'!I44</f>
        <v>-15</v>
      </c>
      <c r="I44" s="333">
        <f>'Table 1(Q3''20)'!I44-'Table 1(Q2''20)'!J44</f>
        <v>36.592320096668118</v>
      </c>
      <c r="J44" s="333">
        <f>'Table 1(Q3''20)'!J44-'Table 1(Q2''20)'!K44</f>
        <v>-829.48425373430291</v>
      </c>
      <c r="K44" s="333">
        <f>'Table 1(Q3''20)'!K44</f>
        <v>2135.3217416514744</v>
      </c>
      <c r="L44" s="333"/>
      <c r="M44" s="325">
        <f>'Table 1(Q3''20)'!O44-'Table 1(Q2''20)'!O44</f>
        <v>0</v>
      </c>
      <c r="N44" s="325">
        <f>'Table 1(Q3''20)'!P44-'Table 1(Q2''20)'!P44</f>
        <v>0</v>
      </c>
      <c r="O44" s="325">
        <f>'Table 1(Q3''20)'!Q44-'Table 1(Q2''20)'!Q44</f>
        <v>0</v>
      </c>
      <c r="P44" s="325">
        <f>'Table 1(Q3''20)'!R44-'Table 1(Q2''20)'!R44</f>
        <v>0</v>
      </c>
      <c r="Q44" s="325">
        <f>'Table 1(Q3''20)'!S44-'Table 1(Q2''20)'!S44</f>
        <v>0</v>
      </c>
      <c r="R44" s="325">
        <f>'Table 1(Q3''20)'!T44-'Table 1(Q2''20)'!T44</f>
        <v>0</v>
      </c>
      <c r="S44" s="325">
        <f>'Table 1(Q3''20)'!U44-'Table 1(Q2''20)'!U44</f>
        <v>0</v>
      </c>
      <c r="T44" s="325">
        <f>'Table 1(Q3''20)'!V44-'Table 1(Q2''20)'!V44</f>
        <v>0</v>
      </c>
      <c r="U44" s="325">
        <f>'Table 1(Q3''20)'!W44-'Table 1(Q2''20)'!W44</f>
        <v>0</v>
      </c>
      <c r="V44" s="325">
        <f>'Table 1(Q3''20)'!X44-'Table 1(Q2''20)'!X44</f>
        <v>0</v>
      </c>
      <c r="W44" s="325">
        <f>'Table 1(Q3''20)'!Y44-'Table 1(Q2''20)'!Y44</f>
        <v>0</v>
      </c>
      <c r="X44" s="325">
        <f>'Table 1(Q3''20)'!Z44-'Table 1(Q2''20)'!Z44</f>
        <v>0</v>
      </c>
      <c r="Y44" s="325">
        <f>'Table 1(Q3''20)'!AA44-'Table 1(Q2''20)'!AA44</f>
        <v>0</v>
      </c>
      <c r="Z44" s="325">
        <f>'Table 1(Q3''20)'!AB44-'Table 1(Q2''20)'!AB44</f>
        <v>0</v>
      </c>
      <c r="AA44" s="325">
        <f>'Table 1(Q3''20)'!AC44-'Table 1(Q2''20)'!AC44</f>
        <v>0</v>
      </c>
      <c r="AB44" s="325">
        <f>'Table 1(Q3''20)'!AD44-'Table 1(Q2''20)'!AD44</f>
        <v>0</v>
      </c>
      <c r="AC44" s="325">
        <f>'Table 1(Q3''20)'!AE44-'Table 1(Q2''20)'!AE44</f>
        <v>0</v>
      </c>
      <c r="AD44" s="325">
        <f>'Table 1(Q3''20)'!AF44-'Table 1(Q2''20)'!AF44</f>
        <v>0</v>
      </c>
      <c r="AE44" s="325">
        <f>'Table 1(Q3''20)'!AG44-'Table 1(Q2''20)'!AG44</f>
        <v>0</v>
      </c>
      <c r="AF44" s="325">
        <f>'Table 1(Q3''20)'!AH44-'Table 1(Q2''20)'!AH44</f>
        <v>0</v>
      </c>
      <c r="AG44" s="325">
        <f>'Table 1(Q3''20)'!AI44-'Table 1(Q2''20)'!AI44</f>
        <v>0</v>
      </c>
      <c r="AH44" s="325">
        <f>'Table 1(Q3''20)'!AJ44-'Table 1(Q2''20)'!AJ44</f>
        <v>0</v>
      </c>
      <c r="AI44" s="325">
        <f>'Table 1(Q3''20)'!AK44-'Table 1(Q2''20)'!AK44</f>
        <v>0</v>
      </c>
      <c r="AJ44" s="325">
        <f>'Table 1(Q3''20)'!AL44-'Table 1(Q2''20)'!AL44</f>
        <v>0</v>
      </c>
      <c r="AK44" s="325">
        <f>'Table 1(Q3''20)'!AM44</f>
        <v>0</v>
      </c>
    </row>
    <row r="45" spans="1:60" s="48" customFormat="1" x14ac:dyDescent="0.45">
      <c r="C45" s="36"/>
      <c r="D45" s="36"/>
      <c r="E45" s="36"/>
      <c r="F45" s="36"/>
      <c r="G45" s="36"/>
      <c r="H45" s="36"/>
      <c r="I45" s="36"/>
      <c r="J45" s="168"/>
      <c r="K45" s="168"/>
      <c r="L45" s="168"/>
      <c r="M45" s="36"/>
      <c r="AK45"/>
      <c r="AL45"/>
      <c r="AM45"/>
      <c r="AN45"/>
      <c r="AO45"/>
      <c r="AP45"/>
      <c r="AQ45"/>
      <c r="AR45"/>
      <c r="AS45"/>
      <c r="AT45"/>
      <c r="AU45"/>
      <c r="AV45"/>
      <c r="AW45"/>
      <c r="AX45"/>
      <c r="AY45"/>
      <c r="AZ45"/>
      <c r="BA45"/>
      <c r="BB45"/>
      <c r="BC45"/>
      <c r="BD45"/>
      <c r="BE45"/>
      <c r="BF45"/>
      <c r="BG45"/>
      <c r="BH45"/>
    </row>
    <row r="46" spans="1:60" s="48" customFormat="1" x14ac:dyDescent="0.45">
      <c r="J46" s="287"/>
      <c r="K46" s="287"/>
      <c r="L46" s="287"/>
      <c r="AK46"/>
      <c r="AL46"/>
      <c r="AM46"/>
      <c r="AN46"/>
      <c r="AO46"/>
      <c r="AP46"/>
      <c r="AQ46"/>
      <c r="AR46"/>
      <c r="AS46"/>
      <c r="AT46"/>
      <c r="AU46"/>
      <c r="AV46"/>
      <c r="AW46"/>
      <c r="AX46"/>
      <c r="AY46"/>
      <c r="AZ46"/>
      <c r="BA46"/>
      <c r="BB46"/>
      <c r="BC46"/>
      <c r="BD46"/>
      <c r="BE46"/>
      <c r="BF46"/>
      <c r="BG46"/>
      <c r="BH46"/>
    </row>
    <row r="47" spans="1:60" s="48" customFormat="1" x14ac:dyDescent="0.45">
      <c r="J47" s="287"/>
      <c r="K47" s="287"/>
      <c r="L47" s="287"/>
      <c r="AK47"/>
      <c r="AL47"/>
      <c r="AM47"/>
      <c r="AN47"/>
      <c r="AO47"/>
      <c r="AP47"/>
      <c r="AQ47"/>
      <c r="AR47"/>
      <c r="AS47"/>
      <c r="AT47"/>
      <c r="AU47"/>
      <c r="AV47"/>
      <c r="AW47"/>
      <c r="AX47"/>
      <c r="AY47"/>
      <c r="AZ47"/>
      <c r="BA47"/>
      <c r="BB47"/>
      <c r="BC47"/>
      <c r="BD47"/>
      <c r="BE47"/>
      <c r="BF47"/>
      <c r="BG47"/>
      <c r="BH47"/>
    </row>
    <row r="48" spans="1:60" s="48" customFormat="1" x14ac:dyDescent="0.45">
      <c r="J48" s="287"/>
      <c r="K48" s="287"/>
      <c r="L48" s="287"/>
      <c r="AK48"/>
      <c r="AL48"/>
      <c r="AM48"/>
      <c r="AN48"/>
      <c r="AO48"/>
      <c r="AP48"/>
      <c r="AQ48"/>
      <c r="AR48"/>
      <c r="AS48"/>
      <c r="AT48"/>
      <c r="AU48"/>
      <c r="AV48"/>
      <c r="AW48"/>
      <c r="AX48"/>
      <c r="AY48"/>
      <c r="AZ48"/>
      <c r="BA48"/>
      <c r="BB48"/>
      <c r="BC48"/>
      <c r="BD48"/>
      <c r="BE48"/>
      <c r="BF48"/>
      <c r="BG48"/>
      <c r="BH48"/>
    </row>
    <row r="49" spans="10:60" s="48" customFormat="1" x14ac:dyDescent="0.45">
      <c r="J49" s="287"/>
      <c r="K49" s="287"/>
      <c r="L49" s="287"/>
      <c r="AK49"/>
      <c r="AL49"/>
      <c r="AM49"/>
      <c r="AN49"/>
      <c r="AO49"/>
      <c r="AP49"/>
      <c r="AQ49"/>
      <c r="AR49"/>
      <c r="AS49"/>
      <c r="AT49"/>
      <c r="AU49"/>
      <c r="AV49"/>
      <c r="AW49"/>
      <c r="AX49"/>
      <c r="AY49"/>
      <c r="AZ49"/>
      <c r="BA49"/>
      <c r="BB49"/>
      <c r="BC49"/>
      <c r="BD49"/>
      <c r="BE49"/>
      <c r="BF49"/>
      <c r="BG49"/>
      <c r="BH49"/>
    </row>
    <row r="50" spans="10:60" s="48" customFormat="1" x14ac:dyDescent="0.45">
      <c r="J50" s="287"/>
      <c r="K50" s="287"/>
      <c r="L50" s="287"/>
      <c r="AK50"/>
      <c r="AL50"/>
      <c r="AM50"/>
      <c r="AN50"/>
      <c r="AO50"/>
      <c r="AP50"/>
      <c r="AQ50"/>
      <c r="AR50"/>
      <c r="AS50"/>
      <c r="AT50"/>
      <c r="AU50"/>
      <c r="AV50"/>
      <c r="AW50"/>
      <c r="AX50"/>
      <c r="AY50"/>
      <c r="AZ50"/>
      <c r="BA50"/>
      <c r="BB50"/>
      <c r="BC50"/>
      <c r="BD50"/>
      <c r="BE50"/>
      <c r="BF50"/>
      <c r="BG50"/>
      <c r="BH50"/>
    </row>
    <row r="51" spans="10:60" s="48" customFormat="1" x14ac:dyDescent="0.45">
      <c r="J51" s="287"/>
      <c r="K51" s="287"/>
      <c r="L51" s="287"/>
      <c r="AK51"/>
      <c r="AL51"/>
      <c r="AM51"/>
      <c r="AN51"/>
      <c r="AO51"/>
      <c r="AP51"/>
      <c r="AQ51"/>
      <c r="AR51"/>
      <c r="AS51"/>
      <c r="AT51"/>
      <c r="AU51"/>
      <c r="AV51"/>
      <c r="AW51"/>
      <c r="AX51"/>
      <c r="AY51"/>
      <c r="AZ51"/>
      <c r="BA51"/>
      <c r="BB51"/>
      <c r="BC51"/>
      <c r="BD51"/>
      <c r="BE51"/>
      <c r="BF51"/>
      <c r="BG51"/>
      <c r="BH51"/>
    </row>
    <row r="52" spans="10:60" s="48" customFormat="1" x14ac:dyDescent="0.45">
      <c r="J52" s="287"/>
      <c r="K52" s="287"/>
      <c r="L52" s="287"/>
      <c r="AK52"/>
      <c r="AL52"/>
      <c r="AM52"/>
      <c r="AN52"/>
      <c r="AO52"/>
      <c r="AP52"/>
      <c r="AQ52"/>
      <c r="AR52"/>
      <c r="AS52"/>
      <c r="AT52"/>
      <c r="AU52"/>
      <c r="AV52"/>
      <c r="AW52"/>
      <c r="AX52"/>
      <c r="AY52"/>
      <c r="AZ52"/>
      <c r="BA52"/>
      <c r="BB52"/>
      <c r="BC52"/>
      <c r="BD52"/>
      <c r="BE52"/>
      <c r="BF52"/>
      <c r="BG52"/>
      <c r="BH52"/>
    </row>
    <row r="53" spans="10:60" s="48" customFormat="1" x14ac:dyDescent="0.45">
      <c r="J53" s="287"/>
      <c r="K53" s="287"/>
      <c r="L53" s="287"/>
      <c r="AK53"/>
      <c r="AL53"/>
      <c r="AM53"/>
      <c r="AN53"/>
      <c r="AO53"/>
      <c r="AP53"/>
      <c r="AQ53"/>
      <c r="AR53"/>
      <c r="AS53"/>
      <c r="AT53"/>
      <c r="AU53"/>
      <c r="AV53"/>
      <c r="AW53"/>
      <c r="AX53"/>
      <c r="AY53"/>
      <c r="AZ53"/>
      <c r="BA53"/>
      <c r="BB53"/>
      <c r="BC53"/>
      <c r="BD53"/>
      <c r="BE53"/>
      <c r="BF53"/>
      <c r="BG53"/>
      <c r="BH53"/>
    </row>
    <row r="54" spans="10:60" s="48" customFormat="1" x14ac:dyDescent="0.45">
      <c r="J54" s="287"/>
      <c r="K54" s="287"/>
      <c r="L54" s="287"/>
      <c r="AK54"/>
      <c r="AL54"/>
      <c r="AM54"/>
      <c r="AN54"/>
      <c r="AO54"/>
      <c r="AP54"/>
      <c r="AQ54"/>
      <c r="AR54"/>
      <c r="AS54"/>
      <c r="AT54"/>
      <c r="AU54"/>
      <c r="AV54"/>
      <c r="AW54"/>
      <c r="AX54"/>
      <c r="AY54"/>
      <c r="AZ54"/>
      <c r="BA54"/>
      <c r="BB54"/>
      <c r="BC54"/>
      <c r="BD54"/>
      <c r="BE54"/>
      <c r="BF54"/>
      <c r="BG54"/>
      <c r="BH54"/>
    </row>
    <row r="55" spans="10:60" s="48" customFormat="1" x14ac:dyDescent="0.45">
      <c r="J55" s="287"/>
      <c r="K55" s="287"/>
      <c r="L55" s="287"/>
      <c r="AK55"/>
      <c r="AL55"/>
      <c r="AM55"/>
      <c r="AN55"/>
      <c r="AO55"/>
      <c r="AP55"/>
      <c r="AQ55"/>
      <c r="AR55"/>
      <c r="AS55"/>
      <c r="AT55"/>
      <c r="AU55"/>
      <c r="AV55"/>
      <c r="AW55"/>
      <c r="AX55"/>
      <c r="AY55"/>
      <c r="AZ55"/>
      <c r="BA55"/>
      <c r="BB55"/>
      <c r="BC55"/>
      <c r="BD55"/>
      <c r="BE55"/>
      <c r="BF55"/>
      <c r="BG55"/>
      <c r="BH55"/>
    </row>
  </sheetData>
  <phoneticPr fontId="25" type="noConversion"/>
  <pageMargins left="0.7" right="0.7" top="0.75" bottom="0.75" header="0.3" footer="0.3"/>
  <pageSetup paperSize="9" scale="72" orientation="landscape" horizontalDpi="4294967293"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pageSetUpPr fitToPage="1"/>
  </sheetPr>
  <dimension ref="A1:AK67"/>
  <sheetViews>
    <sheetView showGridLines="0" workbookViewId="0">
      <selection sqref="A1:XFD1048576"/>
    </sheetView>
  </sheetViews>
  <sheetFormatPr defaultColWidth="9.46484375" defaultRowHeight="10.15" x14ac:dyDescent="0.3"/>
  <cols>
    <col min="1" max="1" width="9.46484375" style="48"/>
    <col min="2" max="2" width="31.53125" style="89" bestFit="1" customWidth="1"/>
    <col min="3" max="8" width="4.53125" style="89" bestFit="1" customWidth="1"/>
    <col min="9" max="9" width="6.46484375" style="89" bestFit="1" customWidth="1"/>
    <col min="10" max="10" width="7.46484375" style="288" bestFit="1" customWidth="1"/>
    <col min="11" max="11" width="6.46484375" style="288" bestFit="1" customWidth="1"/>
    <col min="12" max="12" width="7.46484375" style="288" customWidth="1"/>
    <col min="13" max="13" width="8" style="89" bestFit="1" customWidth="1"/>
    <col min="14" max="20" width="8" style="48" bestFit="1" customWidth="1"/>
    <col min="21" max="37" width="8" style="89" bestFit="1" customWidth="1"/>
    <col min="38" max="16384" width="9.46484375" style="89"/>
  </cols>
  <sheetData>
    <row r="1" spans="1:37" x14ac:dyDescent="0.3">
      <c r="B1" s="23"/>
      <c r="C1" s="48"/>
      <c r="D1" s="48"/>
      <c r="E1" s="48"/>
      <c r="F1" s="48"/>
      <c r="G1" s="48"/>
      <c r="H1" s="48"/>
      <c r="I1" s="48"/>
      <c r="M1" s="48"/>
      <c r="N1" s="2"/>
      <c r="O1" s="2"/>
      <c r="P1" s="2"/>
      <c r="Q1" s="2"/>
      <c r="R1" s="2"/>
      <c r="S1" s="2"/>
      <c r="T1" s="2"/>
    </row>
    <row r="2" spans="1:37" x14ac:dyDescent="0.3">
      <c r="A2" s="304"/>
      <c r="B2" s="304" t="s">
        <v>30</v>
      </c>
      <c r="C2" s="23">
        <v>2013</v>
      </c>
      <c r="D2" s="23">
        <v>2014</v>
      </c>
      <c r="E2" s="23">
        <v>2015</v>
      </c>
      <c r="F2" s="23">
        <v>2016</v>
      </c>
      <c r="G2" s="23">
        <v>2017</v>
      </c>
      <c r="H2" s="23">
        <v>2018</v>
      </c>
      <c r="I2" s="23">
        <v>2019</v>
      </c>
      <c r="J2" s="23">
        <v>2020</v>
      </c>
      <c r="K2" s="23">
        <v>2021</v>
      </c>
      <c r="L2" s="23"/>
      <c r="M2" s="304" t="s">
        <v>20</v>
      </c>
      <c r="N2" s="304" t="s">
        <v>34</v>
      </c>
      <c r="O2" s="304" t="s">
        <v>45</v>
      </c>
      <c r="P2" s="304" t="s">
        <v>46</v>
      </c>
      <c r="Q2" s="304" t="s">
        <v>48</v>
      </c>
      <c r="R2" s="304" t="s">
        <v>49</v>
      </c>
      <c r="S2" s="304" t="s">
        <v>53</v>
      </c>
      <c r="T2" s="304" t="s">
        <v>54</v>
      </c>
      <c r="U2" s="304" t="s">
        <v>55</v>
      </c>
      <c r="V2" s="304" t="s">
        <v>56</v>
      </c>
      <c r="W2" s="305" t="s">
        <v>60</v>
      </c>
      <c r="X2" s="305" t="s">
        <v>61</v>
      </c>
      <c r="Y2" s="305" t="s">
        <v>62</v>
      </c>
      <c r="Z2" s="305" t="s">
        <v>63</v>
      </c>
      <c r="AA2" s="305" t="s">
        <v>67</v>
      </c>
      <c r="AB2" s="305" t="s">
        <v>70</v>
      </c>
      <c r="AC2" s="305" t="s">
        <v>74</v>
      </c>
      <c r="AD2" s="305" t="s">
        <v>80</v>
      </c>
      <c r="AE2" s="305" t="s">
        <v>82</v>
      </c>
      <c r="AF2" s="305" t="s">
        <v>88</v>
      </c>
      <c r="AG2" s="305" t="s">
        <v>89</v>
      </c>
      <c r="AH2" s="305" t="s">
        <v>87</v>
      </c>
      <c r="AI2" s="305" t="s">
        <v>90</v>
      </c>
      <c r="AJ2" s="305" t="s">
        <v>107</v>
      </c>
      <c r="AK2" s="305" t="s">
        <v>124</v>
      </c>
    </row>
    <row r="3" spans="1:37" ht="9" customHeight="1" x14ac:dyDescent="0.3">
      <c r="A3" s="306"/>
      <c r="B3" s="307"/>
      <c r="C3" s="308"/>
      <c r="D3" s="308"/>
      <c r="E3" s="308"/>
      <c r="F3" s="308"/>
      <c r="G3" s="308"/>
      <c r="H3" s="308"/>
      <c r="I3" s="308"/>
      <c r="J3" s="308"/>
      <c r="K3" s="308"/>
      <c r="L3" s="308"/>
      <c r="M3" s="308"/>
      <c r="N3" s="308"/>
      <c r="O3" s="308"/>
      <c r="P3" s="308"/>
      <c r="Q3" s="308"/>
      <c r="R3" s="308"/>
      <c r="S3" s="308"/>
      <c r="T3" s="308"/>
      <c r="U3" s="308"/>
      <c r="V3" s="308"/>
      <c r="W3" s="309"/>
      <c r="X3" s="309"/>
      <c r="Y3" s="309"/>
      <c r="Z3" s="309"/>
      <c r="AA3" s="309"/>
      <c r="AB3" s="309"/>
      <c r="AC3" s="309"/>
      <c r="AD3" s="309"/>
      <c r="AE3" s="309"/>
      <c r="AF3" s="309"/>
      <c r="AG3" s="309"/>
      <c r="AH3" s="309"/>
      <c r="AI3" s="309"/>
      <c r="AJ3" s="309"/>
      <c r="AK3" s="309"/>
    </row>
    <row r="4" spans="1:37" s="431" customFormat="1" x14ac:dyDescent="0.3">
      <c r="A4" s="430"/>
      <c r="B4" s="310" t="s">
        <v>27</v>
      </c>
      <c r="C4" s="311">
        <f>'Table 2 (Q3''20)'!C6-'Table 2 (Q2''20)'!C6</f>
        <v>15</v>
      </c>
      <c r="D4" s="311">
        <f>'Table 2 (Q3''20)'!D6-'Table 2 (Q2''20)'!D6</f>
        <v>-10</v>
      </c>
      <c r="E4" s="311">
        <f>'Table 2 (Q3''20)'!E6-'Table 2 (Q2''20)'!E6</f>
        <v>-15</v>
      </c>
      <c r="F4" s="311">
        <f>'Table 2 (Q3''20)'!F6-'Table 2 (Q2''20)'!F6</f>
        <v>-15</v>
      </c>
      <c r="G4" s="311">
        <f>'Table 2 (Q3''20)'!G6-'Table 2 (Q2''20)'!G6</f>
        <v>-10</v>
      </c>
      <c r="H4" s="311">
        <f>'Table 2 (Q3''20)'!H6-'Table 2 (Q2''20)'!H6</f>
        <v>-15</v>
      </c>
      <c r="I4" s="311">
        <f>'Table 2 (Q3''20)'!I6-'Table 2 (Q2''20)'!I6</f>
        <v>-9.7853554628836719</v>
      </c>
      <c r="J4" s="311">
        <f>'Table 2 (Q3''20)'!J6-'Table 2 (Q2''20)'!J6</f>
        <v>-8.5419588488125555</v>
      </c>
      <c r="K4" s="311">
        <f>'Table 2 (Q3''20)'!K6</f>
        <v>2996.0824315060418</v>
      </c>
      <c r="L4" s="311"/>
      <c r="M4" s="311">
        <f>'Table 2 (Q3''20)'!O6-'Table 2 (Q2''20)'!N6</f>
        <v>0</v>
      </c>
      <c r="N4" s="311">
        <f>'Table 2 (Q3''20)'!P6-'Table 2 (Q2''20)'!O6</f>
        <v>0</v>
      </c>
      <c r="O4" s="311">
        <f>'Table 2 (Q3''20)'!Q6-'Table 2 (Q2''20)'!P6</f>
        <v>-5</v>
      </c>
      <c r="P4" s="311">
        <f>'Table 2 (Q3''20)'!R6-'Table 2 (Q2''20)'!Q6</f>
        <v>-5</v>
      </c>
      <c r="Q4" s="311">
        <f>'Table 2 (Q3''20)'!S6-'Table 2 (Q2''20)'!R6</f>
        <v>-5</v>
      </c>
      <c r="R4" s="311">
        <f>'Table 2 (Q3''20)'!T6-'Table 2 (Q2''20)'!S6</f>
        <v>-5</v>
      </c>
      <c r="S4" s="311">
        <f>'Table 2 (Q3''20)'!U6-'Table 2 (Q2''20)'!T6</f>
        <v>0</v>
      </c>
      <c r="T4" s="311">
        <f>'Table 2 (Q3''20)'!V6-'Table 2 (Q2''20)'!U6</f>
        <v>-5</v>
      </c>
      <c r="U4" s="311">
        <f>'Table 2 (Q3''20)'!W6-'Table 2 (Q2''20)'!V6</f>
        <v>0</v>
      </c>
      <c r="V4" s="311">
        <f>'Table 2 (Q3''20)'!X6-'Table 2 (Q2''20)'!W6</f>
        <v>-5</v>
      </c>
      <c r="W4" s="311">
        <f>'Table 2 (Q3''20)'!Y6-'Table 2 (Q2''20)'!X6</f>
        <v>0</v>
      </c>
      <c r="X4" s="311">
        <f>'Table 2 (Q3''20)'!Z6-'Table 2 (Q2''20)'!Y6</f>
        <v>-5</v>
      </c>
      <c r="Y4" s="311">
        <f>'Table 2 (Q3''20)'!AA6-'Table 2 (Q2''20)'!Z6</f>
        <v>0</v>
      </c>
      <c r="Z4" s="311">
        <f>'Table 2 (Q3''20)'!AB6-'Table 2 (Q2''20)'!AA6</f>
        <v>0</v>
      </c>
      <c r="AA4" s="311">
        <f>'Table 2 (Q3''20)'!AC6-'Table 2 (Q2''20)'!AB6</f>
        <v>-5</v>
      </c>
      <c r="AB4" s="311">
        <f>'Table 2 (Q3''20)'!AD6-'Table 2 (Q2''20)'!AC6</f>
        <v>-5</v>
      </c>
      <c r="AC4" s="311">
        <f>'Table 2 (Q3''20)'!AE6-'Table 2 (Q2''20)'!AD6</f>
        <v>0</v>
      </c>
      <c r="AD4" s="311">
        <f>'Table 2 (Q3''20)'!AF6-'Table 2 (Q2''20)'!AE6</f>
        <v>0</v>
      </c>
      <c r="AE4" s="311">
        <f>'Table 2 (Q3''20)'!AG6-'Table 2 (Q2''20)'!AF6</f>
        <v>-3.2207985814796984</v>
      </c>
      <c r="AF4" s="311">
        <f>'Table 2 (Q3''20)'!AH6-'Table 2 (Q2''20)'!AG6</f>
        <v>-3.2903840058537526</v>
      </c>
      <c r="AG4" s="311">
        <f>'Table 2 (Q3''20)'!AI6-'Table 2 (Q2''20)'!AH6</f>
        <v>-0.37156974956462818</v>
      </c>
      <c r="AH4" s="311">
        <f>'Table 2 (Q3''20)'!AJ6-'Table 2 (Q2''20)'!AI6</f>
        <v>-2.3771190790896526</v>
      </c>
      <c r="AI4" s="311">
        <f>'Table 2 (Q3''20)'!AK6-'Table 2 (Q2''20)'!AJ6</f>
        <v>-13.624086497768985</v>
      </c>
      <c r="AJ4" s="311">
        <f>'Table 2 (Q3''20)'!AL6-'Table 2 (Q2''20)'!AK6</f>
        <v>2.8701080955551674</v>
      </c>
      <c r="AK4" s="311">
        <f>'Table 2 (Q3''20)'!AM6-'Table 2 (Q2''20)'!AL6</f>
        <v>660.15700498021272</v>
      </c>
    </row>
    <row r="5" spans="1:37" x14ac:dyDescent="0.3">
      <c r="A5" s="306"/>
      <c r="B5" s="307" t="s">
        <v>15</v>
      </c>
      <c r="C5" s="312">
        <f>'Table 2 (Q3''20)'!C7-'Table 2 (Q2''20)'!C7</f>
        <v>5</v>
      </c>
      <c r="D5" s="312">
        <f>'Table 2 (Q3''20)'!D7-'Table 2 (Q2''20)'!D7</f>
        <v>0</v>
      </c>
      <c r="E5" s="312">
        <f>'Table 2 (Q3''20)'!E7-'Table 2 (Q2''20)'!E7</f>
        <v>-5</v>
      </c>
      <c r="F5" s="312">
        <f>'Table 2 (Q3''20)'!F7-'Table 2 (Q2''20)'!F7</f>
        <v>-5</v>
      </c>
      <c r="G5" s="312">
        <f>'Table 2 (Q3''20)'!G7-'Table 2 (Q2''20)'!G7</f>
        <v>-5</v>
      </c>
      <c r="H5" s="312">
        <f>'Table 2 (Q3''20)'!H7-'Table 2 (Q2''20)'!H7</f>
        <v>-5</v>
      </c>
      <c r="I5" s="312">
        <f>'Table 2 (Q3''20)'!I7-'Table 2 (Q2''20)'!I7</f>
        <v>-3.4614939341457216</v>
      </c>
      <c r="J5" s="312">
        <f>'Table 2 (Q3''20)'!J7-'Table 2 (Q2''20)'!J7</f>
        <v>20.689067245928356</v>
      </c>
      <c r="K5" s="312">
        <f>'Table 2 (Q3''20)'!K7</f>
        <v>355.14521614513933</v>
      </c>
      <c r="L5" s="312"/>
      <c r="M5" s="312">
        <f>'Table 2 (Q3''20)'!O7-'Table 2 (Q2''20)'!N7</f>
        <v>0</v>
      </c>
      <c r="N5" s="312">
        <f>'Table 2 (Q3''20)'!P7-'Table 2 (Q2''20)'!O7</f>
        <v>0</v>
      </c>
      <c r="O5" s="312">
        <f>'Table 2 (Q3''20)'!Q7-'Table 2 (Q2''20)'!P7</f>
        <v>0</v>
      </c>
      <c r="P5" s="312">
        <f>'Table 2 (Q3''20)'!R7-'Table 2 (Q2''20)'!Q7</f>
        <v>0</v>
      </c>
      <c r="Q5" s="312">
        <f>'Table 2 (Q3''20)'!S7-'Table 2 (Q2''20)'!R7</f>
        <v>0</v>
      </c>
      <c r="R5" s="312">
        <f>'Table 2 (Q3''20)'!T7-'Table 2 (Q2''20)'!S7</f>
        <v>0</v>
      </c>
      <c r="S5" s="312">
        <f>'Table 2 (Q3''20)'!U7-'Table 2 (Q2''20)'!T7</f>
        <v>0</v>
      </c>
      <c r="T5" s="312">
        <f>'Table 2 (Q3''20)'!V7-'Table 2 (Q2''20)'!U7</f>
        <v>0</v>
      </c>
      <c r="U5" s="312">
        <f>'Table 2 (Q3''20)'!W7-'Table 2 (Q2''20)'!V7</f>
        <v>0</v>
      </c>
      <c r="V5" s="312">
        <f>'Table 2 (Q3''20)'!X7-'Table 2 (Q2''20)'!W7</f>
        <v>0</v>
      </c>
      <c r="W5" s="312">
        <f>'Table 2 (Q3''20)'!Y7-'Table 2 (Q2''20)'!X7</f>
        <v>0</v>
      </c>
      <c r="X5" s="312">
        <f>'Table 2 (Q3''20)'!Z7-'Table 2 (Q2''20)'!Y7</f>
        <v>0</v>
      </c>
      <c r="Y5" s="312">
        <f>'Table 2 (Q3''20)'!AA7-'Table 2 (Q2''20)'!Z7</f>
        <v>0</v>
      </c>
      <c r="Z5" s="312">
        <f>'Table 2 (Q3''20)'!AB7-'Table 2 (Q2''20)'!AA7</f>
        <v>0</v>
      </c>
      <c r="AA5" s="312">
        <f>'Table 2 (Q3''20)'!AC7-'Table 2 (Q2''20)'!AB7</f>
        <v>0</v>
      </c>
      <c r="AB5" s="312">
        <f>'Table 2 (Q3''20)'!AD7-'Table 2 (Q2''20)'!AC7</f>
        <v>0</v>
      </c>
      <c r="AC5" s="312">
        <f>'Table 2 (Q3''20)'!AE7-'Table 2 (Q2''20)'!AD7</f>
        <v>0</v>
      </c>
      <c r="AD5" s="312">
        <f>'Table 2 (Q3''20)'!AF7-'Table 2 (Q2''20)'!AE7</f>
        <v>0</v>
      </c>
      <c r="AE5" s="312">
        <f>'Table 2 (Q3''20)'!AG7-'Table 2 (Q2''20)'!AF7</f>
        <v>-0.96897411276277978</v>
      </c>
      <c r="AF5" s="312">
        <f>'Table 2 (Q3''20)'!AH7-'Table 2 (Q2''20)'!AG7</f>
        <v>-0.97107804936156583</v>
      </c>
      <c r="AG5" s="312">
        <f>'Table 2 (Q3''20)'!AI7-'Table 2 (Q2''20)'!AH7</f>
        <v>-0.96472682990395242</v>
      </c>
      <c r="AH5" s="312">
        <f>'Table 2 (Q3''20)'!AJ7-'Table 2 (Q2''20)'!AI7</f>
        <v>-0.95883926408015441</v>
      </c>
      <c r="AI5" s="312">
        <f>'Table 2 (Q3''20)'!AK7-'Table 2 (Q2''20)'!AJ7</f>
        <v>-1.3227252526585858</v>
      </c>
      <c r="AJ5" s="312">
        <f>'Table 2 (Q3''20)'!AL7-'Table 2 (Q2''20)'!AK7</f>
        <v>3.2823534171184789</v>
      </c>
      <c r="AK5" s="312">
        <f>'Table 2 (Q3''20)'!AM7-'Table 2 (Q2''20)'!AL7</f>
        <v>85.196281855274549</v>
      </c>
    </row>
    <row r="6" spans="1:37" x14ac:dyDescent="0.3">
      <c r="A6" s="306"/>
      <c r="B6" s="307" t="s">
        <v>16</v>
      </c>
      <c r="C6" s="312">
        <f>'Table 2 (Q3''20)'!C8-'Table 2 (Q2''20)'!C8</f>
        <v>0</v>
      </c>
      <c r="D6" s="312">
        <f>'Table 2 (Q3''20)'!D8-'Table 2 (Q2''20)'!D8</f>
        <v>-5</v>
      </c>
      <c r="E6" s="312">
        <f>'Table 2 (Q3''20)'!E8-'Table 2 (Q2''20)'!E8</f>
        <v>5</v>
      </c>
      <c r="F6" s="312">
        <f>'Table 2 (Q3''20)'!F8-'Table 2 (Q2''20)'!F8</f>
        <v>0</v>
      </c>
      <c r="G6" s="312">
        <f>'Table 2 (Q3''20)'!G8-'Table 2 (Q2''20)'!G8</f>
        <v>5</v>
      </c>
      <c r="H6" s="312">
        <f>'Table 2 (Q3''20)'!H8-'Table 2 (Q2''20)'!H8</f>
        <v>0</v>
      </c>
      <c r="I6" s="312">
        <f>'Table 2 (Q3''20)'!I8-'Table 2 (Q2''20)'!I8</f>
        <v>5.6325185361170043</v>
      </c>
      <c r="J6" s="312">
        <f>'Table 2 (Q3''20)'!J8-'Table 2 (Q2''20)'!J8</f>
        <v>-15.174888342829718</v>
      </c>
      <c r="K6" s="312">
        <f>'Table 2 (Q3''20)'!K8</f>
        <v>1289.0863784458415</v>
      </c>
      <c r="L6" s="312"/>
      <c r="M6" s="312">
        <f>'Table 2 (Q3''20)'!O8-'Table 2 (Q2''20)'!N8</f>
        <v>0</v>
      </c>
      <c r="N6" s="312">
        <f>'Table 2 (Q3''20)'!P8-'Table 2 (Q2''20)'!O8</f>
        <v>0</v>
      </c>
      <c r="O6" s="312">
        <f>'Table 2 (Q3''20)'!Q8-'Table 2 (Q2''20)'!P8</f>
        <v>0</v>
      </c>
      <c r="P6" s="312">
        <f>'Table 2 (Q3''20)'!R8-'Table 2 (Q2''20)'!Q8</f>
        <v>0</v>
      </c>
      <c r="Q6" s="312">
        <f>'Table 2 (Q3''20)'!S8-'Table 2 (Q2''20)'!R8</f>
        <v>0</v>
      </c>
      <c r="R6" s="312">
        <f>'Table 2 (Q3''20)'!T8-'Table 2 (Q2''20)'!S8</f>
        <v>0</v>
      </c>
      <c r="S6" s="312">
        <f>'Table 2 (Q3''20)'!U8-'Table 2 (Q2''20)'!T8</f>
        <v>0</v>
      </c>
      <c r="T6" s="312">
        <f>'Table 2 (Q3''20)'!V8-'Table 2 (Q2''20)'!U8</f>
        <v>0</v>
      </c>
      <c r="U6" s="312">
        <f>'Table 2 (Q3''20)'!W8-'Table 2 (Q2''20)'!V8</f>
        <v>0</v>
      </c>
      <c r="V6" s="312">
        <f>'Table 2 (Q3''20)'!X8-'Table 2 (Q2''20)'!W8</f>
        <v>0</v>
      </c>
      <c r="W6" s="312">
        <f>'Table 2 (Q3''20)'!Y8-'Table 2 (Q2''20)'!X8</f>
        <v>0</v>
      </c>
      <c r="X6" s="312">
        <f>'Table 2 (Q3''20)'!Z8-'Table 2 (Q2''20)'!Y8</f>
        <v>0</v>
      </c>
      <c r="Y6" s="312">
        <f>'Table 2 (Q3''20)'!AA8-'Table 2 (Q2''20)'!Z8</f>
        <v>0</v>
      </c>
      <c r="Z6" s="312">
        <f>'Table 2 (Q3''20)'!AB8-'Table 2 (Q2''20)'!AA8</f>
        <v>0</v>
      </c>
      <c r="AA6" s="312">
        <f>'Table 2 (Q3''20)'!AC8-'Table 2 (Q2''20)'!AB8</f>
        <v>0</v>
      </c>
      <c r="AB6" s="312">
        <f>'Table 2 (Q3''20)'!AD8-'Table 2 (Q2''20)'!AC8</f>
        <v>0</v>
      </c>
      <c r="AC6" s="312">
        <f>'Table 2 (Q3''20)'!AE8-'Table 2 (Q2''20)'!AD8</f>
        <v>0</v>
      </c>
      <c r="AD6" s="312">
        <f>'Table 2 (Q3''20)'!AF8-'Table 2 (Q2''20)'!AE8</f>
        <v>0</v>
      </c>
      <c r="AE6" s="312">
        <f>'Table 2 (Q3''20)'!AG8-'Table 2 (Q2''20)'!AF8</f>
        <v>1.4857934851451091</v>
      </c>
      <c r="AF6" s="312">
        <f>'Table 2 (Q3''20)'!AH8-'Table 2 (Q2''20)'!AG8</f>
        <v>1.4273776323890388</v>
      </c>
      <c r="AG6" s="312">
        <f>'Table 2 (Q3''20)'!AI8-'Table 2 (Q2''20)'!AH8</f>
        <v>1.6731287866546154</v>
      </c>
      <c r="AH6" s="312">
        <f>'Table 2 (Q3''20)'!AJ8-'Table 2 (Q2''20)'!AI8</f>
        <v>1.3721030723748981</v>
      </c>
      <c r="AI6" s="312">
        <f>'Table 2 (Q3''20)'!AK8-'Table 2 (Q2''20)'!AJ8</f>
        <v>2.239682916077129</v>
      </c>
      <c r="AJ6" s="312">
        <f>'Table 2 (Q3''20)'!AL8-'Table 2 (Q2''20)'!AK8</f>
        <v>4.1824438106442869</v>
      </c>
      <c r="AK6" s="312">
        <f>'Table 2 (Q3''20)'!AM8-'Table 2 (Q2''20)'!AL8</f>
        <v>301.1226792485898</v>
      </c>
    </row>
    <row r="7" spans="1:37" x14ac:dyDescent="0.3">
      <c r="A7" s="306"/>
      <c r="B7" s="307" t="s">
        <v>17</v>
      </c>
      <c r="C7" s="312">
        <f>'Table 2 (Q3''20)'!C9-'Table 2 (Q2''20)'!C9</f>
        <v>5</v>
      </c>
      <c r="D7" s="312">
        <f>'Table 2 (Q3''20)'!D9-'Table 2 (Q2''20)'!D9</f>
        <v>-5</v>
      </c>
      <c r="E7" s="312">
        <f>'Table 2 (Q3''20)'!E9-'Table 2 (Q2''20)'!E9</f>
        <v>0</v>
      </c>
      <c r="F7" s="312">
        <f>'Table 2 (Q3''20)'!F9-'Table 2 (Q2''20)'!F9</f>
        <v>0</v>
      </c>
      <c r="G7" s="312">
        <f>'Table 2 (Q3''20)'!G9-'Table 2 (Q2''20)'!G9</f>
        <v>0</v>
      </c>
      <c r="H7" s="312">
        <f>'Table 2 (Q3''20)'!H9-'Table 2 (Q2''20)'!H9</f>
        <v>0</v>
      </c>
      <c r="I7" s="312">
        <f>'Table 2 (Q3''20)'!I9-'Table 2 (Q2''20)'!I9</f>
        <v>1.3029193550892728</v>
      </c>
      <c r="J7" s="312">
        <f>'Table 2 (Q3''20)'!J9-'Table 2 (Q2''20)'!J9</f>
        <v>-13.979198143607164</v>
      </c>
      <c r="K7" s="312">
        <f>'Table 2 (Q3''20)'!K9</f>
        <v>327.51768358218766</v>
      </c>
      <c r="L7" s="312"/>
      <c r="M7" s="312">
        <f>'Table 2 (Q3''20)'!O9-'Table 2 (Q2''20)'!N9</f>
        <v>0</v>
      </c>
      <c r="N7" s="312">
        <f>'Table 2 (Q3''20)'!P9-'Table 2 (Q2''20)'!O9</f>
        <v>0</v>
      </c>
      <c r="O7" s="312">
        <f>'Table 2 (Q3''20)'!Q9-'Table 2 (Q2''20)'!P9</f>
        <v>0</v>
      </c>
      <c r="P7" s="312">
        <f>'Table 2 (Q3''20)'!R9-'Table 2 (Q2''20)'!Q9</f>
        <v>0</v>
      </c>
      <c r="Q7" s="312">
        <f>'Table 2 (Q3''20)'!S9-'Table 2 (Q2''20)'!R9</f>
        <v>0</v>
      </c>
      <c r="R7" s="312">
        <f>'Table 2 (Q3''20)'!T9-'Table 2 (Q2''20)'!S9</f>
        <v>0</v>
      </c>
      <c r="S7" s="312">
        <f>'Table 2 (Q3''20)'!U9-'Table 2 (Q2''20)'!T9</f>
        <v>0</v>
      </c>
      <c r="T7" s="312">
        <f>'Table 2 (Q3''20)'!V9-'Table 2 (Q2''20)'!U9</f>
        <v>0</v>
      </c>
      <c r="U7" s="312">
        <f>'Table 2 (Q3''20)'!W9-'Table 2 (Q2''20)'!V9</f>
        <v>0</v>
      </c>
      <c r="V7" s="312">
        <f>'Table 2 (Q3''20)'!X9-'Table 2 (Q2''20)'!W9</f>
        <v>0</v>
      </c>
      <c r="W7" s="312">
        <f>'Table 2 (Q3''20)'!Y9-'Table 2 (Q2''20)'!X9</f>
        <v>0</v>
      </c>
      <c r="X7" s="312">
        <f>'Table 2 (Q3''20)'!Z9-'Table 2 (Q2''20)'!Y9</f>
        <v>0</v>
      </c>
      <c r="Y7" s="312">
        <f>'Table 2 (Q3''20)'!AA9-'Table 2 (Q2''20)'!Z9</f>
        <v>0</v>
      </c>
      <c r="Z7" s="312">
        <f>'Table 2 (Q3''20)'!AB9-'Table 2 (Q2''20)'!AA9</f>
        <v>0</v>
      </c>
      <c r="AA7" s="312">
        <f>'Table 2 (Q3''20)'!AC9-'Table 2 (Q2''20)'!AB9</f>
        <v>0</v>
      </c>
      <c r="AB7" s="312">
        <f>'Table 2 (Q3''20)'!AD9-'Table 2 (Q2''20)'!AC9</f>
        <v>0</v>
      </c>
      <c r="AC7" s="312">
        <f>'Table 2 (Q3''20)'!AE9-'Table 2 (Q2''20)'!AD9</f>
        <v>0</v>
      </c>
      <c r="AD7" s="312">
        <f>'Table 2 (Q3''20)'!AF9-'Table 2 (Q2''20)'!AE9</f>
        <v>0</v>
      </c>
      <c r="AE7" s="312">
        <f>'Table 2 (Q3''20)'!AG9-'Table 2 (Q2''20)'!AF9</f>
        <v>0.39511998825889805</v>
      </c>
      <c r="AF7" s="312">
        <f>'Table 2 (Q3''20)'!AH9-'Table 2 (Q2''20)'!AG9</f>
        <v>0.3949774366618044</v>
      </c>
      <c r="AG7" s="312">
        <f>'Table 2 (Q3''20)'!AI9-'Table 2 (Q2''20)'!AH9</f>
        <v>0.39503247574100442</v>
      </c>
      <c r="AH7" s="312">
        <f>'Table 2 (Q3''20)'!AJ9-'Table 2 (Q2''20)'!AI9</f>
        <v>0.39495797627952811</v>
      </c>
      <c r="AI7" s="312">
        <f>'Table 2 (Q3''20)'!AK9-'Table 2 (Q2''20)'!AJ9</f>
        <v>5.6872769840722981E-2</v>
      </c>
      <c r="AJ7" s="312">
        <f>'Table 2 (Q3''20)'!AL9-'Table 2 (Q2''20)'!AK9</f>
        <v>-1.7998723885079002</v>
      </c>
      <c r="AK7" s="312">
        <f>'Table 2 (Q3''20)'!AM9-'Table 2 (Q2''20)'!AL9</f>
        <v>71.592140523063009</v>
      </c>
    </row>
    <row r="8" spans="1:37" x14ac:dyDescent="0.3">
      <c r="A8" s="306"/>
      <c r="B8" s="307" t="s">
        <v>18</v>
      </c>
      <c r="C8" s="312">
        <f>'Table 2 (Q3''20)'!C10-'Table 2 (Q2''20)'!C10</f>
        <v>0</v>
      </c>
      <c r="D8" s="312">
        <f>'Table 2 (Q3''20)'!D10-'Table 2 (Q2''20)'!D10</f>
        <v>0</v>
      </c>
      <c r="E8" s="312">
        <f>'Table 2 (Q3''20)'!E10-'Table 2 (Q2''20)'!E10</f>
        <v>0</v>
      </c>
      <c r="F8" s="312">
        <f>'Table 2 (Q3''20)'!F10-'Table 2 (Q2''20)'!F10</f>
        <v>0</v>
      </c>
      <c r="G8" s="312">
        <f>'Table 2 (Q3''20)'!G10-'Table 2 (Q2''20)'!G10</f>
        <v>0</v>
      </c>
      <c r="H8" s="312">
        <f>'Table 2 (Q3''20)'!H10-'Table 2 (Q2''20)'!H10</f>
        <v>0</v>
      </c>
      <c r="I8" s="312">
        <f>'Table 2 (Q3''20)'!I10-'Table 2 (Q2''20)'!I10</f>
        <v>-19.644818901715297</v>
      </c>
      <c r="J8" s="312">
        <f>'Table 2 (Q3''20)'!J10-'Table 2 (Q2''20)'!J10</f>
        <v>2.0327467417808975</v>
      </c>
      <c r="K8" s="312">
        <f>'Table 2 (Q3''20)'!K10</f>
        <v>402.91282906114293</v>
      </c>
      <c r="L8" s="312"/>
      <c r="M8" s="312">
        <f>'Table 2 (Q3''20)'!O10-'Table 2 (Q2''20)'!N10</f>
        <v>0</v>
      </c>
      <c r="N8" s="312">
        <f>'Table 2 (Q3''20)'!P10-'Table 2 (Q2''20)'!O10</f>
        <v>0</v>
      </c>
      <c r="O8" s="312">
        <f>'Table 2 (Q3''20)'!Q10-'Table 2 (Q2''20)'!P10</f>
        <v>0</v>
      </c>
      <c r="P8" s="312">
        <f>'Table 2 (Q3''20)'!R10-'Table 2 (Q2''20)'!Q10</f>
        <v>0</v>
      </c>
      <c r="Q8" s="312">
        <f>'Table 2 (Q3''20)'!S10-'Table 2 (Q2''20)'!R10</f>
        <v>0</v>
      </c>
      <c r="R8" s="312">
        <f>'Table 2 (Q3''20)'!T10-'Table 2 (Q2''20)'!S10</f>
        <v>0</v>
      </c>
      <c r="S8" s="312">
        <f>'Table 2 (Q3''20)'!U10-'Table 2 (Q2''20)'!T10</f>
        <v>0</v>
      </c>
      <c r="T8" s="312">
        <f>'Table 2 (Q3''20)'!V10-'Table 2 (Q2''20)'!U10</f>
        <v>0</v>
      </c>
      <c r="U8" s="312">
        <f>'Table 2 (Q3''20)'!W10-'Table 2 (Q2''20)'!V10</f>
        <v>0</v>
      </c>
      <c r="V8" s="312">
        <f>'Table 2 (Q3''20)'!X10-'Table 2 (Q2''20)'!W10</f>
        <v>0</v>
      </c>
      <c r="W8" s="312">
        <f>'Table 2 (Q3''20)'!Y10-'Table 2 (Q2''20)'!X10</f>
        <v>0</v>
      </c>
      <c r="X8" s="312">
        <f>'Table 2 (Q3''20)'!Z10-'Table 2 (Q2''20)'!Y10</f>
        <v>0</v>
      </c>
      <c r="Y8" s="312">
        <f>'Table 2 (Q3''20)'!AA10-'Table 2 (Q2''20)'!Z10</f>
        <v>0</v>
      </c>
      <c r="Z8" s="312">
        <f>'Table 2 (Q3''20)'!AB10-'Table 2 (Q2''20)'!AA10</f>
        <v>0</v>
      </c>
      <c r="AA8" s="312">
        <f>'Table 2 (Q3''20)'!AC10-'Table 2 (Q2''20)'!AB10</f>
        <v>0</v>
      </c>
      <c r="AB8" s="312">
        <f>'Table 2 (Q3''20)'!AD10-'Table 2 (Q2''20)'!AC10</f>
        <v>0</v>
      </c>
      <c r="AC8" s="312">
        <f>'Table 2 (Q3''20)'!AE10-'Table 2 (Q2''20)'!AD10</f>
        <v>0</v>
      </c>
      <c r="AD8" s="312">
        <f>'Table 2 (Q3''20)'!AF10-'Table 2 (Q2''20)'!AE10</f>
        <v>0</v>
      </c>
      <c r="AE8" s="312">
        <f>'Table 2 (Q3''20)'!AG10-'Table 2 (Q2''20)'!AF10</f>
        <v>-5.0413562903550613</v>
      </c>
      <c r="AF8" s="312">
        <f>'Table 2 (Q3''20)'!AH10-'Table 2 (Q2''20)'!AG10</f>
        <v>-5.3152522803214239</v>
      </c>
      <c r="AG8" s="312">
        <f>'Table 2 (Q3''20)'!AI10-'Table 2 (Q2''20)'!AH10</f>
        <v>-3.5038639975467163</v>
      </c>
      <c r="AH8" s="312">
        <f>'Table 2 (Q3''20)'!AJ10-'Table 2 (Q2''20)'!AI10</f>
        <v>-5.1656597182398656</v>
      </c>
      <c r="AI8" s="312">
        <f>'Table 2 (Q3''20)'!AK10-'Table 2 (Q2''20)'!AJ10</f>
        <v>-7.3211224838730686</v>
      </c>
      <c r="AJ8" s="312">
        <f>'Table 2 (Q3''20)'!AL10-'Table 2 (Q2''20)'!AK10</f>
        <v>0.11707657555072615</v>
      </c>
      <c r="AK8" s="312">
        <f>'Table 2 (Q3''20)'!AM10-'Table 2 (Q2''20)'!AL10</f>
        <v>75.168233526029226</v>
      </c>
    </row>
    <row r="9" spans="1:37" x14ac:dyDescent="0.3">
      <c r="A9" s="306"/>
      <c r="B9" s="307" t="s">
        <v>21</v>
      </c>
      <c r="C9" s="312">
        <f>'Table 2 (Q3''20)'!C11-'Table 2 (Q2''20)'!C11</f>
        <v>0</v>
      </c>
      <c r="D9" s="312">
        <f>'Table 2 (Q3''20)'!D11-'Table 2 (Q2''20)'!D11</f>
        <v>0</v>
      </c>
      <c r="E9" s="312">
        <f>'Table 2 (Q3''20)'!E11-'Table 2 (Q2''20)'!E11</f>
        <v>5</v>
      </c>
      <c r="F9" s="312">
        <f>'Table 2 (Q3''20)'!F11-'Table 2 (Q2''20)'!F11</f>
        <v>0</v>
      </c>
      <c r="G9" s="312">
        <f>'Table 2 (Q3''20)'!G11-'Table 2 (Q2''20)'!G11</f>
        <v>0</v>
      </c>
      <c r="H9" s="312">
        <f>'Table 2 (Q3''20)'!H11-'Table 2 (Q2''20)'!H11</f>
        <v>0</v>
      </c>
      <c r="I9" s="312" t="str">
        <f>'Table 2 (Q3''20)'!I11</f>
        <v>††</v>
      </c>
      <c r="J9" s="312" t="str">
        <f>'Table 2 (Q3''20)'!J11</f>
        <v>††</v>
      </c>
      <c r="K9" s="312" t="str">
        <f>'Table 2 (Q3''20)'!K11</f>
        <v>††</v>
      </c>
      <c r="L9" s="312"/>
      <c r="M9" s="312">
        <f>'Table 2 (Q3''20)'!O11-'Table 2 (Q2''20)'!N11</f>
        <v>0</v>
      </c>
      <c r="N9" s="312">
        <f>'Table 2 (Q3''20)'!P11-'Table 2 (Q2''20)'!O11</f>
        <v>0</v>
      </c>
      <c r="O9" s="312">
        <f>'Table 2 (Q3''20)'!Q11-'Table 2 (Q2''20)'!P11</f>
        <v>0</v>
      </c>
      <c r="P9" s="312">
        <f>'Table 2 (Q3''20)'!R11-'Table 2 (Q2''20)'!Q11</f>
        <v>0</v>
      </c>
      <c r="Q9" s="312">
        <f>'Table 2 (Q3''20)'!S11-'Table 2 (Q2''20)'!R11</f>
        <v>0</v>
      </c>
      <c r="R9" s="312">
        <f>'Table 2 (Q3''20)'!T11-'Table 2 (Q2''20)'!S11</f>
        <v>0</v>
      </c>
      <c r="S9" s="312">
        <f>'Table 2 (Q3''20)'!U11-'Table 2 (Q2''20)'!T11</f>
        <v>0</v>
      </c>
      <c r="T9" s="312">
        <f>'Table 2 (Q3''20)'!V11-'Table 2 (Q2''20)'!U11</f>
        <v>0</v>
      </c>
      <c r="U9" s="312">
        <f>'Table 2 (Q3''20)'!W11-'Table 2 (Q2''20)'!V11</f>
        <v>0</v>
      </c>
      <c r="V9" s="312">
        <f>'Table 2 (Q3''20)'!X11-'Table 2 (Q2''20)'!W11</f>
        <v>0</v>
      </c>
      <c r="W9" s="312">
        <f>'Table 2 (Q3''20)'!Y11-'Table 2 (Q2''20)'!X11</f>
        <v>0</v>
      </c>
      <c r="X9" s="312">
        <f>'Table 2 (Q3''20)'!Z11-'Table 2 (Q2''20)'!Y11</f>
        <v>0</v>
      </c>
      <c r="Y9" s="312">
        <f>'Table 2 (Q3''20)'!AA11-'Table 2 (Q2''20)'!Z11</f>
        <v>0</v>
      </c>
      <c r="Z9" s="312">
        <f>'Table 2 (Q3''20)'!AB11-'Table 2 (Q2''20)'!AA11</f>
        <v>0</v>
      </c>
      <c r="AA9" s="312">
        <f>'Table 2 (Q3''20)'!AC11-'Table 2 (Q2''20)'!AB11</f>
        <v>0</v>
      </c>
      <c r="AB9" s="312">
        <f>'Table 2 (Q3''20)'!AD11-'Table 2 (Q2''20)'!AC11</f>
        <v>0</v>
      </c>
      <c r="AC9" s="312">
        <f>'Table 2 (Q3''20)'!AE11-'Table 2 (Q2''20)'!AD11</f>
        <v>0</v>
      </c>
      <c r="AD9" s="312">
        <f>'Table 2 (Q3''20)'!AF11-'Table 2 (Q2''20)'!AE11</f>
        <v>0</v>
      </c>
      <c r="AE9" s="312" t="str">
        <f>'Table 2 (Q3''20)'!AG11</f>
        <v>††</v>
      </c>
      <c r="AF9" s="312" t="str">
        <f>'Table 2 (Q3''20)'!AH11</f>
        <v>††</v>
      </c>
      <c r="AG9" s="312" t="str">
        <f>'Table 2 (Q3''20)'!AI11</f>
        <v>††</v>
      </c>
      <c r="AH9" s="312" t="str">
        <f>'Table 2 (Q3''20)'!AJ11</f>
        <v>††</v>
      </c>
      <c r="AI9" s="312" t="str">
        <f>'Table 2 (Q3''20)'!AK11</f>
        <v>††</v>
      </c>
      <c r="AJ9" s="312" t="str">
        <f>'Table 2 (Q3''20)'!AL11</f>
        <v>††</v>
      </c>
      <c r="AK9" s="312" t="str">
        <f>'Table 2 (Q3''20)'!AM11</f>
        <v>††</v>
      </c>
    </row>
    <row r="10" spans="1:37" x14ac:dyDescent="0.3">
      <c r="A10" s="306"/>
      <c r="B10" s="307" t="s">
        <v>19</v>
      </c>
      <c r="C10" s="312">
        <f>'Table 2 (Q3''20)'!C12-'Table 2 (Q2''20)'!C12</f>
        <v>5</v>
      </c>
      <c r="D10" s="312">
        <f>'Table 2 (Q3''20)'!D12-'Table 2 (Q2''20)'!D12</f>
        <v>0</v>
      </c>
      <c r="E10" s="312">
        <f>'Table 2 (Q3''20)'!E12-'Table 2 (Q2''20)'!E12</f>
        <v>-20</v>
      </c>
      <c r="F10" s="312">
        <f>'Table 2 (Q3''20)'!F12-'Table 2 (Q2''20)'!F12</f>
        <v>-10</v>
      </c>
      <c r="G10" s="312">
        <f>'Table 2 (Q3''20)'!G12-'Table 2 (Q2''20)'!G12</f>
        <v>-10</v>
      </c>
      <c r="H10" s="312">
        <f>'Table 2 (Q3''20)'!H12-'Table 2 (Q2''20)'!H12</f>
        <v>-10</v>
      </c>
      <c r="I10" s="312">
        <f>'Table 2 (Q3''20)'!I12-'Table 2 (Q2''20)'!I12</f>
        <v>6.3855194817712118</v>
      </c>
      <c r="J10" s="312">
        <f>'Table 2 (Q3''20)'!J12-'Table 2 (Q2''20)'!J12</f>
        <v>-2.1096863500851555</v>
      </c>
      <c r="K10" s="312">
        <f>'Table 2 (Q3''20)'!K12</f>
        <v>621.42032427173035</v>
      </c>
      <c r="L10" s="312"/>
      <c r="M10" s="312">
        <f>'Table 2 (Q3''20)'!O12-'Table 2 (Q2''20)'!N12</f>
        <v>0</v>
      </c>
      <c r="N10" s="312">
        <f>'Table 2 (Q3''20)'!P12-'Table 2 (Q2''20)'!O12</f>
        <v>0</v>
      </c>
      <c r="O10" s="312">
        <f>'Table 2 (Q3''20)'!Q12-'Table 2 (Q2''20)'!P12</f>
        <v>-5</v>
      </c>
      <c r="P10" s="312">
        <f>'Table 2 (Q3''20)'!R12-'Table 2 (Q2''20)'!Q12</f>
        <v>-5</v>
      </c>
      <c r="Q10" s="312">
        <f>'Table 2 (Q3''20)'!S12-'Table 2 (Q2''20)'!R12</f>
        <v>-5</v>
      </c>
      <c r="R10" s="312">
        <f>'Table 2 (Q3''20)'!T12-'Table 2 (Q2''20)'!S12</f>
        <v>-5</v>
      </c>
      <c r="S10" s="312">
        <f>'Table 2 (Q3''20)'!U12-'Table 2 (Q2''20)'!T12</f>
        <v>0</v>
      </c>
      <c r="T10" s="312">
        <f>'Table 2 (Q3''20)'!V12-'Table 2 (Q2''20)'!U12</f>
        <v>-5</v>
      </c>
      <c r="U10" s="312">
        <f>'Table 2 (Q3''20)'!W12-'Table 2 (Q2''20)'!V12</f>
        <v>0</v>
      </c>
      <c r="V10" s="312">
        <f>'Table 2 (Q3''20)'!X12-'Table 2 (Q2''20)'!W12</f>
        <v>-5</v>
      </c>
      <c r="W10" s="312">
        <f>'Table 2 (Q3''20)'!Y12-'Table 2 (Q2''20)'!X12</f>
        <v>0</v>
      </c>
      <c r="X10" s="312">
        <f>'Table 2 (Q3''20)'!Z12-'Table 2 (Q2''20)'!Y12</f>
        <v>-5</v>
      </c>
      <c r="Y10" s="312">
        <f>'Table 2 (Q3''20)'!AA12-'Table 2 (Q2''20)'!Z12</f>
        <v>0</v>
      </c>
      <c r="Z10" s="312">
        <f>'Table 2 (Q3''20)'!AB12-'Table 2 (Q2''20)'!AA12</f>
        <v>0</v>
      </c>
      <c r="AA10" s="312">
        <f>'Table 2 (Q3''20)'!AC12-'Table 2 (Q2''20)'!AB12</f>
        <v>-5</v>
      </c>
      <c r="AB10" s="312">
        <f>'Table 2 (Q3''20)'!AD12-'Table 2 (Q2''20)'!AC12</f>
        <v>-5</v>
      </c>
      <c r="AC10" s="312">
        <f>'Table 2 (Q3''20)'!AE12-'Table 2 (Q2''20)'!AD12</f>
        <v>0</v>
      </c>
      <c r="AD10" s="312">
        <f>'Table 2 (Q3''20)'!AF12-'Table 2 (Q2''20)'!AE12</f>
        <v>0</v>
      </c>
      <c r="AE10" s="312">
        <f>'Table 2 (Q3''20)'!AG12-'Table 2 (Q2''20)'!AF12</f>
        <v>0.9086183482341994</v>
      </c>
      <c r="AF10" s="312">
        <f>'Table 2 (Q3''20)'!AH12-'Table 2 (Q2''20)'!AG12</f>
        <v>1.1735912547784437</v>
      </c>
      <c r="AG10" s="312">
        <f>'Table 2 (Q3''20)'!AI12-'Table 2 (Q2''20)'!AH12</f>
        <v>2.0288598154902786</v>
      </c>
      <c r="AH10" s="312">
        <f>'Table 2 (Q3''20)'!AJ12-'Table 2 (Q2''20)'!AI12</f>
        <v>1.9803188545758985</v>
      </c>
      <c r="AI10" s="312">
        <f>'Table 2 (Q3''20)'!AK12-'Table 2 (Q2''20)'!AJ12</f>
        <v>-7.2767944471551687</v>
      </c>
      <c r="AJ10" s="312">
        <f>'Table 2 (Q3''20)'!AL12-'Table 2 (Q2''20)'!AK12</f>
        <v>-2.9118933192504244</v>
      </c>
      <c r="AK10" s="312">
        <f>'Table 2 (Q3''20)'!AM12-'Table 2 (Q2''20)'!AL12</f>
        <v>127.07766982725614</v>
      </c>
    </row>
    <row r="11" spans="1:37" s="431" customFormat="1" x14ac:dyDescent="0.3">
      <c r="A11" s="430"/>
      <c r="B11" s="310" t="s">
        <v>5</v>
      </c>
      <c r="C11" s="311">
        <f>'Table 2 (Q3''20)'!C13-'Table 2 (Q2''20)'!C13</f>
        <v>0</v>
      </c>
      <c r="D11" s="311">
        <f>'Table 2 (Q3''20)'!D13-'Table 2 (Q2''20)'!D13</f>
        <v>0</v>
      </c>
      <c r="E11" s="311">
        <f>'Table 2 (Q3''20)'!E13-'Table 2 (Q2''20)'!E13</f>
        <v>0</v>
      </c>
      <c r="F11" s="311">
        <f>'Table 2 (Q3''20)'!F13-'Table 2 (Q2''20)'!F13</f>
        <v>0</v>
      </c>
      <c r="G11" s="311">
        <f>'Table 2 (Q3''20)'!G13-'Table 2 (Q2''20)'!G13</f>
        <v>0</v>
      </c>
      <c r="H11" s="311">
        <f>'Table 2 (Q3''20)'!H13-'Table 2 (Q2''20)'!H13</f>
        <v>0</v>
      </c>
      <c r="I11" s="311">
        <f>'Table 2 (Q3''20)'!I13-'Table 2 (Q2''20)'!I13</f>
        <v>0.4895650946295973</v>
      </c>
      <c r="J11" s="311">
        <f>'Table 2 (Q3''20)'!J13-'Table 2 (Q2''20)'!J13</f>
        <v>13.077775153082257</v>
      </c>
      <c r="K11" s="311">
        <f>'Table 2 (Q3''20)'!K13</f>
        <v>2071.8912347467462</v>
      </c>
      <c r="L11" s="311"/>
      <c r="M11" s="311">
        <f>'Table 2 (Q3''20)'!O13-'Table 2 (Q2''20)'!N13</f>
        <v>0</v>
      </c>
      <c r="N11" s="311">
        <f>'Table 2 (Q3''20)'!P13-'Table 2 (Q2''20)'!O13</f>
        <v>0</v>
      </c>
      <c r="O11" s="311">
        <f>'Table 2 (Q3''20)'!Q13-'Table 2 (Q2''20)'!P13</f>
        <v>0</v>
      </c>
      <c r="P11" s="311">
        <f>'Table 2 (Q3''20)'!R13-'Table 2 (Q2''20)'!Q13</f>
        <v>0</v>
      </c>
      <c r="Q11" s="311">
        <f>'Table 2 (Q3''20)'!S13-'Table 2 (Q2''20)'!R13</f>
        <v>0</v>
      </c>
      <c r="R11" s="311">
        <f>'Table 2 (Q3''20)'!T13-'Table 2 (Q2''20)'!S13</f>
        <v>0</v>
      </c>
      <c r="S11" s="311">
        <f>'Table 2 (Q3''20)'!U13-'Table 2 (Q2''20)'!T13</f>
        <v>0</v>
      </c>
      <c r="T11" s="311">
        <f>'Table 2 (Q3''20)'!V13-'Table 2 (Q2''20)'!U13</f>
        <v>0</v>
      </c>
      <c r="U11" s="311">
        <f>'Table 2 (Q3''20)'!W13-'Table 2 (Q2''20)'!V13</f>
        <v>0</v>
      </c>
      <c r="V11" s="311">
        <f>'Table 2 (Q3''20)'!X13-'Table 2 (Q2''20)'!W13</f>
        <v>0</v>
      </c>
      <c r="W11" s="311">
        <f>'Table 2 (Q3''20)'!Y13-'Table 2 (Q2''20)'!X13</f>
        <v>0</v>
      </c>
      <c r="X11" s="311">
        <f>'Table 2 (Q3''20)'!Z13-'Table 2 (Q2''20)'!Y13</f>
        <v>0</v>
      </c>
      <c r="Y11" s="311">
        <f>'Table 2 (Q3''20)'!AA13-'Table 2 (Q2''20)'!Z13</f>
        <v>0</v>
      </c>
      <c r="Z11" s="311">
        <f>'Table 2 (Q3''20)'!AB13-'Table 2 (Q2''20)'!AA13</f>
        <v>0</v>
      </c>
      <c r="AA11" s="311">
        <f>'Table 2 (Q3''20)'!AC13-'Table 2 (Q2''20)'!AB13</f>
        <v>0</v>
      </c>
      <c r="AB11" s="311">
        <f>'Table 2 (Q3''20)'!AD13-'Table 2 (Q2''20)'!AC13</f>
        <v>0</v>
      </c>
      <c r="AC11" s="311">
        <f>'Table 2 (Q3''20)'!AE13-'Table 2 (Q2''20)'!AD13</f>
        <v>0</v>
      </c>
      <c r="AD11" s="311">
        <f>'Table 2 (Q3''20)'!AF13-'Table 2 (Q2''20)'!AE13</f>
        <v>0</v>
      </c>
      <c r="AE11" s="311">
        <f>'Table 2 (Q3''20)'!AG13-'Table 2 (Q2''20)'!AF13</f>
        <v>-0.17948954671703632</v>
      </c>
      <c r="AF11" s="311">
        <f>'Table 2 (Q3''20)'!AH13-'Table 2 (Q2''20)'!AG13</f>
        <v>-5.1794895467170363</v>
      </c>
      <c r="AG11" s="311">
        <f>'Table 2 (Q3''20)'!AI13-'Table 2 (Q2''20)'!AH13</f>
        <v>4.82051045328285</v>
      </c>
      <c r="AH11" s="311">
        <f>'Table 2 (Q3''20)'!AJ13-'Table 2 (Q2''20)'!AI13</f>
        <v>0.82051045328290684</v>
      </c>
      <c r="AI11" s="311">
        <f>'Table 2 (Q3''20)'!AK13-'Table 2 (Q2''20)'!AJ13</f>
        <v>0.67437760795468193</v>
      </c>
      <c r="AJ11" s="311">
        <f>'Table 2 (Q3''20)'!AL13-'Table 2 (Q2''20)'!AK13</f>
        <v>1.3495411079546784</v>
      </c>
      <c r="AK11" s="311">
        <f>'Table 2 (Q3''20)'!AM13-'Table 2 (Q2''20)'!AL13</f>
        <v>498.44264624698388</v>
      </c>
    </row>
    <row r="12" spans="1:37" x14ac:dyDescent="0.3">
      <c r="A12" s="306"/>
      <c r="B12" s="307" t="s">
        <v>15</v>
      </c>
      <c r="C12" s="312">
        <f>'Table 2 (Q3''20)'!C14-'Table 2 (Q2''20)'!C14</f>
        <v>0</v>
      </c>
      <c r="D12" s="312">
        <f>'Table 2 (Q3''20)'!D14-'Table 2 (Q2''20)'!D14</f>
        <v>0</v>
      </c>
      <c r="E12" s="312">
        <f>'Table 2 (Q3''20)'!E14-'Table 2 (Q2''20)'!E14</f>
        <v>0</v>
      </c>
      <c r="F12" s="312">
        <f>'Table 2 (Q3''20)'!F14-'Table 2 (Q2''20)'!F14</f>
        <v>0</v>
      </c>
      <c r="G12" s="312">
        <f>'Table 2 (Q3''20)'!G14-'Table 2 (Q2''20)'!G14</f>
        <v>0</v>
      </c>
      <c r="H12" s="312">
        <f>'Table 2 (Q3''20)'!H14-'Table 2 (Q2''20)'!H14</f>
        <v>0</v>
      </c>
      <c r="I12" s="312">
        <f>'Table 2 (Q3''20)'!I14-'Table 2 (Q2''20)'!I14</f>
        <v>0</v>
      </c>
      <c r="J12" s="312">
        <f>'Table 2 (Q3''20)'!J14-'Table 2 (Q2''20)'!J14</f>
        <v>-14.5</v>
      </c>
      <c r="K12" s="312">
        <f>'Table 2 (Q3''20)'!K14</f>
        <v>306.79499999999996</v>
      </c>
      <c r="L12" s="312"/>
      <c r="M12" s="312">
        <f>'Table 2 (Q3''20)'!O14-'Table 2 (Q2''20)'!N14</f>
        <v>0</v>
      </c>
      <c r="N12" s="312">
        <f>'Table 2 (Q3''20)'!P14-'Table 2 (Q2''20)'!O14</f>
        <v>0</v>
      </c>
      <c r="O12" s="312">
        <f>'Table 2 (Q3''20)'!Q14-'Table 2 (Q2''20)'!P14</f>
        <v>0</v>
      </c>
      <c r="P12" s="312">
        <f>'Table 2 (Q3''20)'!R14-'Table 2 (Q2''20)'!Q14</f>
        <v>0</v>
      </c>
      <c r="Q12" s="312">
        <f>'Table 2 (Q3''20)'!S14-'Table 2 (Q2''20)'!R14</f>
        <v>0</v>
      </c>
      <c r="R12" s="312">
        <f>'Table 2 (Q3''20)'!T14-'Table 2 (Q2''20)'!S14</f>
        <v>0</v>
      </c>
      <c r="S12" s="312">
        <f>'Table 2 (Q3''20)'!U14-'Table 2 (Q2''20)'!T14</f>
        <v>0</v>
      </c>
      <c r="T12" s="312">
        <f>'Table 2 (Q3''20)'!V14-'Table 2 (Q2''20)'!U14</f>
        <v>0</v>
      </c>
      <c r="U12" s="312">
        <f>'Table 2 (Q3''20)'!W14-'Table 2 (Q2''20)'!V14</f>
        <v>0</v>
      </c>
      <c r="V12" s="312">
        <f>'Table 2 (Q3''20)'!X14-'Table 2 (Q2''20)'!W14</f>
        <v>0</v>
      </c>
      <c r="W12" s="312">
        <f>'Table 2 (Q3''20)'!Y14-'Table 2 (Q2''20)'!X14</f>
        <v>0</v>
      </c>
      <c r="X12" s="312">
        <f>'Table 2 (Q3''20)'!Z14-'Table 2 (Q2''20)'!Y14</f>
        <v>0</v>
      </c>
      <c r="Y12" s="312">
        <f>'Table 2 (Q3''20)'!AA14-'Table 2 (Q2''20)'!Z14</f>
        <v>0</v>
      </c>
      <c r="Z12" s="312">
        <f>'Table 2 (Q3''20)'!AB14-'Table 2 (Q2''20)'!AA14</f>
        <v>0</v>
      </c>
      <c r="AA12" s="312">
        <f>'Table 2 (Q3''20)'!AC14-'Table 2 (Q2''20)'!AB14</f>
        <v>0</v>
      </c>
      <c r="AB12" s="312">
        <f>'Table 2 (Q3''20)'!AD14-'Table 2 (Q2''20)'!AC14</f>
        <v>0</v>
      </c>
      <c r="AC12" s="312">
        <f>'Table 2 (Q3''20)'!AE14-'Table 2 (Q2''20)'!AD14</f>
        <v>0</v>
      </c>
      <c r="AD12" s="312">
        <f>'Table 2 (Q3''20)'!AF14-'Table 2 (Q2''20)'!AE14</f>
        <v>0</v>
      </c>
      <c r="AE12" s="312">
        <f>'Table 2 (Q3''20)'!AG14-'Table 2 (Q2''20)'!AF14</f>
        <v>0</v>
      </c>
      <c r="AF12" s="312">
        <f>'Table 2 (Q3''20)'!AH14-'Table 2 (Q2''20)'!AG14</f>
        <v>-5</v>
      </c>
      <c r="AG12" s="312">
        <f>'Table 2 (Q3''20)'!AI14-'Table 2 (Q2''20)'!AH14</f>
        <v>5</v>
      </c>
      <c r="AH12" s="312">
        <f>'Table 2 (Q3''20)'!AJ14-'Table 2 (Q2''20)'!AI14</f>
        <v>0</v>
      </c>
      <c r="AI12" s="312">
        <f>'Table 2 (Q3''20)'!AK14-'Table 2 (Q2''20)'!AJ14</f>
        <v>0</v>
      </c>
      <c r="AJ12" s="312">
        <f>'Table 2 (Q3''20)'!AL14-'Table 2 (Q2''20)'!AK14</f>
        <v>0</v>
      </c>
      <c r="AK12" s="312">
        <f>'Table 2 (Q3''20)'!AM14-'Table 2 (Q2''20)'!AL14</f>
        <v>64</v>
      </c>
    </row>
    <row r="13" spans="1:37" x14ac:dyDescent="0.3">
      <c r="A13" s="306"/>
      <c r="B13" s="307" t="s">
        <v>16</v>
      </c>
      <c r="C13" s="312">
        <f>'Table 2 (Q3''20)'!C15-'Table 2 (Q2''20)'!C15</f>
        <v>0</v>
      </c>
      <c r="D13" s="312">
        <f>'Table 2 (Q3''20)'!D15-'Table 2 (Q2''20)'!D15</f>
        <v>0</v>
      </c>
      <c r="E13" s="312">
        <f>'Table 2 (Q3''20)'!E15-'Table 2 (Q2''20)'!E15</f>
        <v>0</v>
      </c>
      <c r="F13" s="312">
        <f>'Table 2 (Q3''20)'!F15-'Table 2 (Q2''20)'!F15</f>
        <v>0</v>
      </c>
      <c r="G13" s="312">
        <f>'Table 2 (Q3''20)'!G15-'Table 2 (Q2''20)'!G15</f>
        <v>0</v>
      </c>
      <c r="H13" s="312">
        <f>'Table 2 (Q3''20)'!H15-'Table 2 (Q2''20)'!H15</f>
        <v>0</v>
      </c>
      <c r="I13" s="312">
        <f>'Table 2 (Q3''20)'!I15-'Table 2 (Q2''20)'!I15</f>
        <v>0</v>
      </c>
      <c r="J13" s="312">
        <f>'Table 2 (Q3''20)'!J15-'Table 2 (Q2''20)'!J15</f>
        <v>-14.632304894103299</v>
      </c>
      <c r="K13" s="312">
        <f>'Table 2 (Q3''20)'!K15</f>
        <v>231.4872</v>
      </c>
      <c r="L13" s="312"/>
      <c r="M13" s="312">
        <f>'Table 2 (Q3''20)'!O15-'Table 2 (Q2''20)'!N15</f>
        <v>0</v>
      </c>
      <c r="N13" s="312">
        <f>'Table 2 (Q3''20)'!P15-'Table 2 (Q2''20)'!O15</f>
        <v>0</v>
      </c>
      <c r="O13" s="312">
        <f>'Table 2 (Q3''20)'!Q15-'Table 2 (Q2''20)'!P15</f>
        <v>0</v>
      </c>
      <c r="P13" s="312">
        <f>'Table 2 (Q3''20)'!R15-'Table 2 (Q2''20)'!Q15</f>
        <v>0</v>
      </c>
      <c r="Q13" s="312">
        <f>'Table 2 (Q3''20)'!S15-'Table 2 (Q2''20)'!R15</f>
        <v>0</v>
      </c>
      <c r="R13" s="312">
        <f>'Table 2 (Q3''20)'!T15-'Table 2 (Q2''20)'!S15</f>
        <v>0</v>
      </c>
      <c r="S13" s="312">
        <f>'Table 2 (Q3''20)'!U15-'Table 2 (Q2''20)'!T15</f>
        <v>0</v>
      </c>
      <c r="T13" s="312">
        <f>'Table 2 (Q3''20)'!V15-'Table 2 (Q2''20)'!U15</f>
        <v>0</v>
      </c>
      <c r="U13" s="312">
        <f>'Table 2 (Q3''20)'!W15-'Table 2 (Q2''20)'!V15</f>
        <v>0</v>
      </c>
      <c r="V13" s="312">
        <f>'Table 2 (Q3''20)'!X15-'Table 2 (Q2''20)'!W15</f>
        <v>0</v>
      </c>
      <c r="W13" s="312">
        <f>'Table 2 (Q3''20)'!Y15-'Table 2 (Q2''20)'!X15</f>
        <v>0</v>
      </c>
      <c r="X13" s="312">
        <f>'Table 2 (Q3''20)'!Z15-'Table 2 (Q2''20)'!Y15</f>
        <v>0</v>
      </c>
      <c r="Y13" s="312">
        <f>'Table 2 (Q3''20)'!AA15-'Table 2 (Q2''20)'!Z15</f>
        <v>0</v>
      </c>
      <c r="Z13" s="312">
        <f>'Table 2 (Q3''20)'!AB15-'Table 2 (Q2''20)'!AA15</f>
        <v>0</v>
      </c>
      <c r="AA13" s="312">
        <f>'Table 2 (Q3''20)'!AC15-'Table 2 (Q2''20)'!AB15</f>
        <v>0</v>
      </c>
      <c r="AB13" s="312">
        <f>'Table 2 (Q3''20)'!AD15-'Table 2 (Q2''20)'!AC15</f>
        <v>0</v>
      </c>
      <c r="AC13" s="312">
        <f>'Table 2 (Q3''20)'!AE15-'Table 2 (Q2''20)'!AD15</f>
        <v>0</v>
      </c>
      <c r="AD13" s="312">
        <f>'Table 2 (Q3''20)'!AF15-'Table 2 (Q2''20)'!AE15</f>
        <v>0</v>
      </c>
      <c r="AE13" s="312">
        <f>'Table 2 (Q3''20)'!AG15-'Table 2 (Q2''20)'!AF15</f>
        <v>0</v>
      </c>
      <c r="AF13" s="312">
        <f>'Table 2 (Q3''20)'!AH15-'Table 2 (Q2''20)'!AG15</f>
        <v>0</v>
      </c>
      <c r="AG13" s="312">
        <f>'Table 2 (Q3''20)'!AI15-'Table 2 (Q2''20)'!AH15</f>
        <v>0</v>
      </c>
      <c r="AH13" s="312">
        <f>'Table 2 (Q3''20)'!AJ15-'Table 2 (Q2''20)'!AI15</f>
        <v>0</v>
      </c>
      <c r="AI13" s="312">
        <f>'Table 2 (Q3''20)'!AK15-'Table 2 (Q2''20)'!AJ15</f>
        <v>0</v>
      </c>
      <c r="AJ13" s="312">
        <f>'Table 2 (Q3''20)'!AL15-'Table 2 (Q2''20)'!AK15</f>
        <v>-0.12860399999999927</v>
      </c>
      <c r="AK13" s="312">
        <f>'Table 2 (Q3''20)'!AM15-'Table 2 (Q2''20)'!AL15</f>
        <v>53.8496444360702</v>
      </c>
    </row>
    <row r="14" spans="1:37" x14ac:dyDescent="0.3">
      <c r="A14" s="306"/>
      <c r="B14" s="307" t="s">
        <v>17</v>
      </c>
      <c r="C14" s="312">
        <f>'Table 2 (Q3''20)'!C16-'Table 2 (Q2''20)'!C16</f>
        <v>0</v>
      </c>
      <c r="D14" s="312">
        <f>'Table 2 (Q3''20)'!D16-'Table 2 (Q2''20)'!D16</f>
        <v>0</v>
      </c>
      <c r="E14" s="312">
        <f>'Table 2 (Q3''20)'!E16-'Table 2 (Q2''20)'!E16</f>
        <v>0</v>
      </c>
      <c r="F14" s="312">
        <f>'Table 2 (Q3''20)'!F16-'Table 2 (Q2''20)'!F16</f>
        <v>0</v>
      </c>
      <c r="G14" s="312">
        <f>'Table 2 (Q3''20)'!G16-'Table 2 (Q2''20)'!G16</f>
        <v>0</v>
      </c>
      <c r="H14" s="312">
        <f>'Table 2 (Q3''20)'!H16-'Table 2 (Q2''20)'!H16</f>
        <v>0</v>
      </c>
      <c r="I14" s="312">
        <f>'Table 2 (Q3''20)'!I16-'Table 2 (Q2''20)'!I16</f>
        <v>0</v>
      </c>
      <c r="J14" s="312">
        <f>'Table 2 (Q3''20)'!J16-'Table 2 (Q2''20)'!J16</f>
        <v>-4.5448673893958471</v>
      </c>
      <c r="K14" s="312">
        <f>'Table 2 (Q3''20)'!K16</f>
        <v>370.15062068387675</v>
      </c>
      <c r="L14" s="312"/>
      <c r="M14" s="312">
        <f>'Table 2 (Q3''20)'!O16-'Table 2 (Q2''20)'!N16</f>
        <v>0</v>
      </c>
      <c r="N14" s="312">
        <f>'Table 2 (Q3''20)'!P16-'Table 2 (Q2''20)'!O16</f>
        <v>0</v>
      </c>
      <c r="O14" s="312">
        <f>'Table 2 (Q3''20)'!Q16-'Table 2 (Q2''20)'!P16</f>
        <v>0</v>
      </c>
      <c r="P14" s="312">
        <f>'Table 2 (Q3''20)'!R16-'Table 2 (Q2''20)'!Q16</f>
        <v>0</v>
      </c>
      <c r="Q14" s="312">
        <f>'Table 2 (Q3''20)'!S16-'Table 2 (Q2''20)'!R16</f>
        <v>0</v>
      </c>
      <c r="R14" s="312">
        <f>'Table 2 (Q3''20)'!T16-'Table 2 (Q2''20)'!S16</f>
        <v>0</v>
      </c>
      <c r="S14" s="312">
        <f>'Table 2 (Q3''20)'!U16-'Table 2 (Q2''20)'!T16</f>
        <v>0</v>
      </c>
      <c r="T14" s="312">
        <f>'Table 2 (Q3''20)'!V16-'Table 2 (Q2''20)'!U16</f>
        <v>0</v>
      </c>
      <c r="U14" s="312">
        <f>'Table 2 (Q3''20)'!W16-'Table 2 (Q2''20)'!V16</f>
        <v>0</v>
      </c>
      <c r="V14" s="312">
        <f>'Table 2 (Q3''20)'!X16-'Table 2 (Q2''20)'!W16</f>
        <v>0</v>
      </c>
      <c r="W14" s="312">
        <f>'Table 2 (Q3''20)'!Y16-'Table 2 (Q2''20)'!X16</f>
        <v>0</v>
      </c>
      <c r="X14" s="312">
        <f>'Table 2 (Q3''20)'!Z16-'Table 2 (Q2''20)'!Y16</f>
        <v>0</v>
      </c>
      <c r="Y14" s="312">
        <f>'Table 2 (Q3''20)'!AA16-'Table 2 (Q2''20)'!Z16</f>
        <v>0</v>
      </c>
      <c r="Z14" s="312">
        <f>'Table 2 (Q3''20)'!AB16-'Table 2 (Q2''20)'!AA16</f>
        <v>0</v>
      </c>
      <c r="AA14" s="312">
        <f>'Table 2 (Q3''20)'!AC16-'Table 2 (Q2''20)'!AB16</f>
        <v>0</v>
      </c>
      <c r="AB14" s="312">
        <f>'Table 2 (Q3''20)'!AD16-'Table 2 (Q2''20)'!AC16</f>
        <v>0</v>
      </c>
      <c r="AC14" s="312">
        <f>'Table 2 (Q3''20)'!AE16-'Table 2 (Q2''20)'!AD16</f>
        <v>0</v>
      </c>
      <c r="AD14" s="312">
        <f>'Table 2 (Q3''20)'!AF16-'Table 2 (Q2''20)'!AE16</f>
        <v>0</v>
      </c>
      <c r="AE14" s="312">
        <f>'Table 2 (Q3''20)'!AG16-'Table 2 (Q2''20)'!AF16</f>
        <v>0</v>
      </c>
      <c r="AF14" s="312">
        <f>'Table 2 (Q3''20)'!AH16-'Table 2 (Q2''20)'!AG16</f>
        <v>0</v>
      </c>
      <c r="AG14" s="312">
        <f>'Table 2 (Q3''20)'!AI16-'Table 2 (Q2''20)'!AH16</f>
        <v>0</v>
      </c>
      <c r="AH14" s="312">
        <f>'Table 2 (Q3''20)'!AJ16-'Table 2 (Q2''20)'!AI16</f>
        <v>0</v>
      </c>
      <c r="AI14" s="312">
        <f>'Table 2 (Q3''20)'!AK16-'Table 2 (Q2''20)'!AJ16</f>
        <v>0</v>
      </c>
      <c r="AJ14" s="312">
        <f>'Table 2 (Q3''20)'!AL16-'Table 2 (Q2''20)'!AK16</f>
        <v>0</v>
      </c>
      <c r="AK14" s="312">
        <f>'Table 2 (Q3''20)'!AM16-'Table 2 (Q2''20)'!AL16</f>
        <v>93.902132153221075</v>
      </c>
    </row>
    <row r="15" spans="1:37" x14ac:dyDescent="0.3">
      <c r="A15" s="306"/>
      <c r="B15" s="307" t="s">
        <v>18</v>
      </c>
      <c r="C15" s="312">
        <f>'Table 2 (Q3''20)'!C17-'Table 2 (Q2''20)'!C17</f>
        <v>0</v>
      </c>
      <c r="D15" s="312">
        <f>'Table 2 (Q3''20)'!D17-'Table 2 (Q2''20)'!D17</f>
        <v>0</v>
      </c>
      <c r="E15" s="312">
        <f>'Table 2 (Q3''20)'!E17-'Table 2 (Q2''20)'!E17</f>
        <v>0</v>
      </c>
      <c r="F15" s="312">
        <f>'Table 2 (Q3''20)'!F17-'Table 2 (Q2''20)'!F17</f>
        <v>0</v>
      </c>
      <c r="G15" s="312">
        <f>'Table 2 (Q3''20)'!G17-'Table 2 (Q2''20)'!G17</f>
        <v>0</v>
      </c>
      <c r="H15" s="312">
        <f>'Table 2 (Q3''20)'!H17-'Table 2 (Q2''20)'!H17</f>
        <v>0</v>
      </c>
      <c r="I15" s="312">
        <f>'Table 2 (Q3''20)'!I17-'Table 2 (Q2''20)'!I17</f>
        <v>0.89605243741641516</v>
      </c>
      <c r="J15" s="312">
        <f>'Table 2 (Q3''20)'!J17-'Table 2 (Q2''20)'!J17</f>
        <v>50.906750641025837</v>
      </c>
      <c r="K15" s="312">
        <f>'Table 2 (Q3''20)'!K17</f>
        <v>926.32001026602563</v>
      </c>
      <c r="L15" s="312"/>
      <c r="M15" s="312">
        <f>'Table 2 (Q3''20)'!O17-'Table 2 (Q2''20)'!N17</f>
        <v>0</v>
      </c>
      <c r="N15" s="312">
        <f>'Table 2 (Q3''20)'!P17-'Table 2 (Q2''20)'!O17</f>
        <v>0</v>
      </c>
      <c r="O15" s="312">
        <f>'Table 2 (Q3''20)'!Q17-'Table 2 (Q2''20)'!P17</f>
        <v>0</v>
      </c>
      <c r="P15" s="312">
        <f>'Table 2 (Q3''20)'!R17-'Table 2 (Q2''20)'!Q17</f>
        <v>0</v>
      </c>
      <c r="Q15" s="312">
        <f>'Table 2 (Q3''20)'!S17-'Table 2 (Q2''20)'!R17</f>
        <v>0</v>
      </c>
      <c r="R15" s="312">
        <f>'Table 2 (Q3''20)'!T17-'Table 2 (Q2''20)'!S17</f>
        <v>0</v>
      </c>
      <c r="S15" s="312">
        <f>'Table 2 (Q3''20)'!U17-'Table 2 (Q2''20)'!T17</f>
        <v>0</v>
      </c>
      <c r="T15" s="312">
        <f>'Table 2 (Q3''20)'!V17-'Table 2 (Q2''20)'!U17</f>
        <v>0</v>
      </c>
      <c r="U15" s="312">
        <f>'Table 2 (Q3''20)'!W17-'Table 2 (Q2''20)'!V17</f>
        <v>0</v>
      </c>
      <c r="V15" s="312">
        <f>'Table 2 (Q3''20)'!X17-'Table 2 (Q2''20)'!W17</f>
        <v>0</v>
      </c>
      <c r="W15" s="312">
        <f>'Table 2 (Q3''20)'!Y17-'Table 2 (Q2''20)'!X17</f>
        <v>0</v>
      </c>
      <c r="X15" s="312">
        <f>'Table 2 (Q3''20)'!Z17-'Table 2 (Q2''20)'!Y17</f>
        <v>0</v>
      </c>
      <c r="Y15" s="312">
        <f>'Table 2 (Q3''20)'!AA17-'Table 2 (Q2''20)'!Z17</f>
        <v>0</v>
      </c>
      <c r="Z15" s="312">
        <f>'Table 2 (Q3''20)'!AB17-'Table 2 (Q2''20)'!AA17</f>
        <v>0</v>
      </c>
      <c r="AA15" s="312">
        <f>'Table 2 (Q3''20)'!AC17-'Table 2 (Q2''20)'!AB17</f>
        <v>0</v>
      </c>
      <c r="AB15" s="312">
        <f>'Table 2 (Q3''20)'!AD17-'Table 2 (Q2''20)'!AC17</f>
        <v>0</v>
      </c>
      <c r="AC15" s="312">
        <f>'Table 2 (Q3''20)'!AE17-'Table 2 (Q2''20)'!AD17</f>
        <v>0</v>
      </c>
      <c r="AD15" s="312">
        <f>'Table 2 (Q3''20)'!AF17-'Table 2 (Q2''20)'!AE17</f>
        <v>0</v>
      </c>
      <c r="AE15" s="312">
        <f>'Table 2 (Q3''20)'!AG17-'Table 2 (Q2''20)'!AF17</f>
        <v>0</v>
      </c>
      <c r="AF15" s="312">
        <f>'Table 2 (Q3''20)'!AH17-'Table 2 (Q2''20)'!AG17</f>
        <v>0</v>
      </c>
      <c r="AG15" s="312">
        <f>'Table 2 (Q3''20)'!AI17-'Table 2 (Q2''20)'!AH17</f>
        <v>0</v>
      </c>
      <c r="AH15" s="312">
        <f>'Table 2 (Q3''20)'!AJ17-'Table 2 (Q2''20)'!AI17</f>
        <v>1</v>
      </c>
      <c r="AI15" s="312">
        <f>'Table 2 (Q3''20)'!AK17-'Table 2 (Q2''20)'!AJ17</f>
        <v>0</v>
      </c>
      <c r="AJ15" s="312">
        <f>'Table 2 (Q3''20)'!AL17-'Table 2 (Q2''20)'!AK17</f>
        <v>0</v>
      </c>
      <c r="AK15" s="312">
        <f>'Table 2 (Q3''20)'!AM17-'Table 2 (Q2''20)'!AL17</f>
        <v>235.50054230769257</v>
      </c>
    </row>
    <row r="16" spans="1:37" x14ac:dyDescent="0.3">
      <c r="A16" s="306"/>
      <c r="B16" s="307" t="s">
        <v>21</v>
      </c>
      <c r="C16" s="312">
        <f>'Table 2 (Q3''20)'!C18-'Table 2 (Q2''20)'!C18</f>
        <v>0</v>
      </c>
      <c r="D16" s="312">
        <f>'Table 2 (Q3''20)'!D18-'Table 2 (Q2''20)'!D18</f>
        <v>0</v>
      </c>
      <c r="E16" s="312">
        <f>'Table 2 (Q3''20)'!E18-'Table 2 (Q2''20)'!E18</f>
        <v>0</v>
      </c>
      <c r="F16" s="312">
        <f>'Table 2 (Q3''20)'!F18-'Table 2 (Q2''20)'!F18</f>
        <v>0</v>
      </c>
      <c r="G16" s="312">
        <f>'Table 2 (Q3''20)'!G18-'Table 2 (Q2''20)'!G18</f>
        <v>0</v>
      </c>
      <c r="H16" s="312">
        <f>'Table 2 (Q3''20)'!H18-'Table 2 (Q2''20)'!H18</f>
        <v>0</v>
      </c>
      <c r="I16" s="312">
        <f>'Table 2 (Q3''20)'!I18-'Table 2 (Q2''20)'!I18</f>
        <v>9.3512657213565831E-2</v>
      </c>
      <c r="J16" s="312">
        <f>'Table 2 (Q3''20)'!J18-'Table 2 (Q2''20)'!J18</f>
        <v>0</v>
      </c>
      <c r="K16" s="312">
        <f>'Table 2 (Q3''20)'!K18</f>
        <v>63.074403796843569</v>
      </c>
      <c r="L16" s="312"/>
      <c r="M16" s="312">
        <f>'Table 2 (Q3''20)'!O18-'Table 2 (Q2''20)'!N18</f>
        <v>0</v>
      </c>
      <c r="N16" s="312">
        <f>'Table 2 (Q3''20)'!P18-'Table 2 (Q2''20)'!O18</f>
        <v>0</v>
      </c>
      <c r="O16" s="312">
        <f>'Table 2 (Q3''20)'!Q18-'Table 2 (Q2''20)'!P18</f>
        <v>0</v>
      </c>
      <c r="P16" s="312">
        <f>'Table 2 (Q3''20)'!R18-'Table 2 (Q2''20)'!Q18</f>
        <v>0</v>
      </c>
      <c r="Q16" s="312">
        <f>'Table 2 (Q3''20)'!S18-'Table 2 (Q2''20)'!R18</f>
        <v>0</v>
      </c>
      <c r="R16" s="312">
        <f>'Table 2 (Q3''20)'!T18-'Table 2 (Q2''20)'!S18</f>
        <v>0</v>
      </c>
      <c r="S16" s="312">
        <f>'Table 2 (Q3''20)'!U18-'Table 2 (Q2''20)'!T18</f>
        <v>0</v>
      </c>
      <c r="T16" s="312">
        <f>'Table 2 (Q3''20)'!V18-'Table 2 (Q2''20)'!U18</f>
        <v>0</v>
      </c>
      <c r="U16" s="312">
        <f>'Table 2 (Q3''20)'!W18-'Table 2 (Q2''20)'!V18</f>
        <v>0</v>
      </c>
      <c r="V16" s="312">
        <f>'Table 2 (Q3''20)'!X18-'Table 2 (Q2''20)'!W18</f>
        <v>0</v>
      </c>
      <c r="W16" s="312">
        <f>'Table 2 (Q3''20)'!Y18-'Table 2 (Q2''20)'!X18</f>
        <v>0</v>
      </c>
      <c r="X16" s="312">
        <f>'Table 2 (Q3''20)'!Z18-'Table 2 (Q2''20)'!Y18</f>
        <v>0</v>
      </c>
      <c r="Y16" s="312">
        <f>'Table 2 (Q3''20)'!AA18-'Table 2 (Q2''20)'!Z18</f>
        <v>0</v>
      </c>
      <c r="Z16" s="312">
        <f>'Table 2 (Q3''20)'!AB18-'Table 2 (Q2''20)'!AA18</f>
        <v>0</v>
      </c>
      <c r="AA16" s="312">
        <f>'Table 2 (Q3''20)'!AC18-'Table 2 (Q2''20)'!AB18</f>
        <v>0</v>
      </c>
      <c r="AB16" s="312">
        <f>'Table 2 (Q3''20)'!AD18-'Table 2 (Q2''20)'!AC18</f>
        <v>0</v>
      </c>
      <c r="AC16" s="312">
        <f>'Table 2 (Q3''20)'!AE18-'Table 2 (Q2''20)'!AD18</f>
        <v>0</v>
      </c>
      <c r="AD16" s="312">
        <f>'Table 2 (Q3''20)'!AF18-'Table 2 (Q2''20)'!AE18</f>
        <v>0</v>
      </c>
      <c r="AE16" s="312">
        <f>'Table 2 (Q3''20)'!AG18-'Table 2 (Q2''20)'!AF18</f>
        <v>0</v>
      </c>
      <c r="AF16" s="312">
        <f>'Table 2 (Q3''20)'!AH18-'Table 2 (Q2''20)'!AG18</f>
        <v>0</v>
      </c>
      <c r="AG16" s="312">
        <f>'Table 2 (Q3''20)'!AI18-'Table 2 (Q2''20)'!AH18</f>
        <v>0</v>
      </c>
      <c r="AH16" s="312">
        <f>'Table 2 (Q3''20)'!AJ18-'Table 2 (Q2''20)'!AI18</f>
        <v>0</v>
      </c>
      <c r="AI16" s="312">
        <f>'Table 2 (Q3''20)'!AK18-'Table 2 (Q2''20)'!AJ18</f>
        <v>0.83591820000000183</v>
      </c>
      <c r="AJ16" s="312">
        <f>'Table 2 (Q3''20)'!AL18-'Table 2 (Q2''20)'!AK18</f>
        <v>1.6396857000000007</v>
      </c>
      <c r="AK16" s="312">
        <f>'Table 2 (Q3''20)'!AM18-'Table 2 (Q2''20)'!AL18</f>
        <v>11.590327350000003</v>
      </c>
    </row>
    <row r="17" spans="1:37" x14ac:dyDescent="0.3">
      <c r="A17" s="306"/>
      <c r="B17" s="307" t="s">
        <v>19</v>
      </c>
      <c r="C17" s="312">
        <f>'Table 2 (Q3''20)'!C19-'Table 2 (Q2''20)'!C19</f>
        <v>0</v>
      </c>
      <c r="D17" s="312">
        <f>'Table 2 (Q3''20)'!D19-'Table 2 (Q2''20)'!D19</f>
        <v>0</v>
      </c>
      <c r="E17" s="312">
        <f>'Table 2 (Q3''20)'!E19-'Table 2 (Q2''20)'!E19</f>
        <v>0</v>
      </c>
      <c r="F17" s="312">
        <f>'Table 2 (Q3''20)'!F19-'Table 2 (Q2''20)'!F19</f>
        <v>0</v>
      </c>
      <c r="G17" s="312">
        <f>'Table 2 (Q3''20)'!G19-'Table 2 (Q2''20)'!G19</f>
        <v>0</v>
      </c>
      <c r="H17" s="312">
        <f>'Table 2 (Q3''20)'!H19-'Table 2 (Q2''20)'!H19</f>
        <v>0</v>
      </c>
      <c r="I17" s="312">
        <f>'Table 2 (Q3''20)'!I19-'Table 2 (Q2''20)'!I19</f>
        <v>-0.5</v>
      </c>
      <c r="J17" s="312">
        <f>'Table 2 (Q3''20)'!J19-'Table 2 (Q2''20)'!J19</f>
        <v>-4.1518032044440929</v>
      </c>
      <c r="K17" s="312">
        <f>'Table 2 (Q3''20)'!K19</f>
        <v>174.06399999999996</v>
      </c>
      <c r="L17" s="312"/>
      <c r="M17" s="312">
        <f>'Table 2 (Q3''20)'!O19-'Table 2 (Q2''20)'!N19</f>
        <v>0</v>
      </c>
      <c r="N17" s="312">
        <f>'Table 2 (Q3''20)'!P19-'Table 2 (Q2''20)'!O19</f>
        <v>0</v>
      </c>
      <c r="O17" s="312">
        <f>'Table 2 (Q3''20)'!Q19-'Table 2 (Q2''20)'!P19</f>
        <v>0</v>
      </c>
      <c r="P17" s="312">
        <f>'Table 2 (Q3''20)'!R19-'Table 2 (Q2''20)'!Q19</f>
        <v>0</v>
      </c>
      <c r="Q17" s="312">
        <f>'Table 2 (Q3''20)'!S19-'Table 2 (Q2''20)'!R19</f>
        <v>0</v>
      </c>
      <c r="R17" s="312">
        <f>'Table 2 (Q3''20)'!T19-'Table 2 (Q2''20)'!S19</f>
        <v>0</v>
      </c>
      <c r="S17" s="312">
        <f>'Table 2 (Q3''20)'!U19-'Table 2 (Q2''20)'!T19</f>
        <v>0</v>
      </c>
      <c r="T17" s="312">
        <f>'Table 2 (Q3''20)'!V19-'Table 2 (Q2''20)'!U19</f>
        <v>0</v>
      </c>
      <c r="U17" s="312">
        <f>'Table 2 (Q3''20)'!W19-'Table 2 (Q2''20)'!V19</f>
        <v>0</v>
      </c>
      <c r="V17" s="312">
        <f>'Table 2 (Q3''20)'!X19-'Table 2 (Q2''20)'!W19</f>
        <v>0</v>
      </c>
      <c r="W17" s="312">
        <f>'Table 2 (Q3''20)'!Y19-'Table 2 (Q2''20)'!X19</f>
        <v>0</v>
      </c>
      <c r="X17" s="312">
        <f>'Table 2 (Q3''20)'!Z19-'Table 2 (Q2''20)'!Y19</f>
        <v>0</v>
      </c>
      <c r="Y17" s="312">
        <f>'Table 2 (Q3''20)'!AA19-'Table 2 (Q2''20)'!Z19</f>
        <v>0</v>
      </c>
      <c r="Z17" s="312">
        <f>'Table 2 (Q3''20)'!AB19-'Table 2 (Q2''20)'!AA19</f>
        <v>0</v>
      </c>
      <c r="AA17" s="312">
        <f>'Table 2 (Q3''20)'!AC19-'Table 2 (Q2''20)'!AB19</f>
        <v>0</v>
      </c>
      <c r="AB17" s="312">
        <f>'Table 2 (Q3''20)'!AD19-'Table 2 (Q2''20)'!AC19</f>
        <v>0</v>
      </c>
      <c r="AC17" s="312">
        <f>'Table 2 (Q3''20)'!AE19-'Table 2 (Q2''20)'!AD19</f>
        <v>0</v>
      </c>
      <c r="AD17" s="312">
        <f>'Table 2 (Q3''20)'!AF19-'Table 2 (Q2''20)'!AE19</f>
        <v>0</v>
      </c>
      <c r="AE17" s="312">
        <f>'Table 2 (Q3''20)'!AG19-'Table 2 (Q2''20)'!AF19</f>
        <v>-0.17948954671706474</v>
      </c>
      <c r="AF17" s="312">
        <f>'Table 2 (Q3''20)'!AH19-'Table 2 (Q2''20)'!AG19</f>
        <v>-0.17948954671706474</v>
      </c>
      <c r="AG17" s="312">
        <f>'Table 2 (Q3''20)'!AI19-'Table 2 (Q2''20)'!AH19</f>
        <v>-0.17948954671706474</v>
      </c>
      <c r="AH17" s="312">
        <f>'Table 2 (Q3''20)'!AJ19-'Table 2 (Q2''20)'!AI19</f>
        <v>-0.17948954671706474</v>
      </c>
      <c r="AI17" s="312">
        <f>'Table 2 (Q3''20)'!AK19-'Table 2 (Q2''20)'!AJ19</f>
        <v>-0.16154059204535542</v>
      </c>
      <c r="AJ17" s="312">
        <f>'Table 2 (Q3''20)'!AL19-'Table 2 (Q2''20)'!AK19</f>
        <v>-0.16154059204535542</v>
      </c>
      <c r="AK17" s="312">
        <f>'Table 2 (Q3''20)'!AM19-'Table 2 (Q2''20)'!AL19</f>
        <v>39.6</v>
      </c>
    </row>
    <row r="18" spans="1:37" s="431" customFormat="1" x14ac:dyDescent="0.3">
      <c r="A18" s="430"/>
      <c r="B18" s="310" t="s">
        <v>12</v>
      </c>
      <c r="C18" s="311">
        <f>'Table 2 (Q3''20)'!C20-'Table 2 (Q2''20)'!C20</f>
        <v>0</v>
      </c>
      <c r="D18" s="311">
        <f>'Table 2 (Q3''20)'!D20-'Table 2 (Q2''20)'!D20</f>
        <v>0</v>
      </c>
      <c r="E18" s="311">
        <f>'Table 2 (Q3''20)'!E20-'Table 2 (Q2''20)'!E20</f>
        <v>0</v>
      </c>
      <c r="F18" s="311">
        <f>'Table 2 (Q3''20)'!F20-'Table 2 (Q2''20)'!F20</f>
        <v>0</v>
      </c>
      <c r="G18" s="311">
        <f>'Table 2 (Q3''20)'!G20-'Table 2 (Q2''20)'!G20</f>
        <v>0</v>
      </c>
      <c r="H18" s="311">
        <f>'Table 2 (Q3''20)'!H20-'Table 2 (Q2''20)'!H20</f>
        <v>5</v>
      </c>
      <c r="I18" s="311">
        <f>'Table 2 (Q3''20)'!I20-'Table 2 (Q2''20)'!I20</f>
        <v>6.4764244109719584</v>
      </c>
      <c r="J18" s="311">
        <f>'Table 2 (Q3''20)'!J20-'Table 2 (Q2''20)'!J20</f>
        <v>-5.7899486124283612</v>
      </c>
      <c r="K18" s="311">
        <f>'Table 2 (Q3''20)'!K20</f>
        <v>677.59370607824258</v>
      </c>
      <c r="L18" s="311"/>
      <c r="M18" s="311">
        <f>'Table 2 (Q3''20)'!O20-'Table 2 (Q2''20)'!N20</f>
        <v>0</v>
      </c>
      <c r="N18" s="311">
        <f>'Table 2 (Q3''20)'!P20-'Table 2 (Q2''20)'!O20</f>
        <v>0</v>
      </c>
      <c r="O18" s="311">
        <f>'Table 2 (Q3''20)'!Q20-'Table 2 (Q2''20)'!P20</f>
        <v>0</v>
      </c>
      <c r="P18" s="311">
        <f>'Table 2 (Q3''20)'!R20-'Table 2 (Q2''20)'!Q20</f>
        <v>0</v>
      </c>
      <c r="Q18" s="311">
        <f>'Table 2 (Q3''20)'!S20-'Table 2 (Q2''20)'!R20</f>
        <v>0</v>
      </c>
      <c r="R18" s="311">
        <f>'Table 2 (Q3''20)'!T20-'Table 2 (Q2''20)'!S20</f>
        <v>0</v>
      </c>
      <c r="S18" s="311">
        <f>'Table 2 (Q3''20)'!U20-'Table 2 (Q2''20)'!T20</f>
        <v>0</v>
      </c>
      <c r="T18" s="311">
        <f>'Table 2 (Q3''20)'!V20-'Table 2 (Q2''20)'!U20</f>
        <v>0</v>
      </c>
      <c r="U18" s="311">
        <f>'Table 2 (Q3''20)'!W20-'Table 2 (Q2''20)'!V20</f>
        <v>0</v>
      </c>
      <c r="V18" s="311">
        <f>'Table 2 (Q3''20)'!X20-'Table 2 (Q2''20)'!W20</f>
        <v>0</v>
      </c>
      <c r="W18" s="311">
        <f>'Table 2 (Q3''20)'!Y20-'Table 2 (Q2''20)'!X20</f>
        <v>0</v>
      </c>
      <c r="X18" s="311">
        <f>'Table 2 (Q3''20)'!Z20-'Table 2 (Q2''20)'!Y20</f>
        <v>0</v>
      </c>
      <c r="Y18" s="311">
        <f>'Table 2 (Q3''20)'!AA20-'Table 2 (Q2''20)'!Z20</f>
        <v>0</v>
      </c>
      <c r="Z18" s="311">
        <f>'Table 2 (Q3''20)'!AB20-'Table 2 (Q2''20)'!AA20</f>
        <v>0</v>
      </c>
      <c r="AA18" s="311">
        <f>'Table 2 (Q3''20)'!AC20-'Table 2 (Q2''20)'!AB20</f>
        <v>0</v>
      </c>
      <c r="AB18" s="311">
        <f>'Table 2 (Q3''20)'!AD20-'Table 2 (Q2''20)'!AC20</f>
        <v>0</v>
      </c>
      <c r="AC18" s="311">
        <f>'Table 2 (Q3''20)'!AE20-'Table 2 (Q2''20)'!AD20</f>
        <v>0</v>
      </c>
      <c r="AD18" s="311">
        <f>'Table 2 (Q3''20)'!AF20-'Table 2 (Q2''20)'!AE20</f>
        <v>5</v>
      </c>
      <c r="AE18" s="311">
        <f>'Table 2 (Q3''20)'!AG20-'Table 2 (Q2''20)'!AF20</f>
        <v>1.2830238826284415</v>
      </c>
      <c r="AF18" s="311">
        <f>'Table 2 (Q3''20)'!AH20-'Table 2 (Q2''20)'!AG20</f>
        <v>1.3550415012244343</v>
      </c>
      <c r="AG18" s="311">
        <f>'Table 2 (Q3''20)'!AI20-'Table 2 (Q2''20)'!AH20</f>
        <v>1.283023882628413</v>
      </c>
      <c r="AH18" s="311">
        <f>'Table 2 (Q3''20)'!AJ20-'Table 2 (Q2''20)'!AI20</f>
        <v>2.5553351444906696</v>
      </c>
      <c r="AI18" s="311">
        <f>'Table 2 (Q3''20)'!AK20-'Table 2 (Q2''20)'!AJ20</f>
        <v>20.291020149652581</v>
      </c>
      <c r="AJ18" s="311">
        <f>'Table 2 (Q3''20)'!AL20-'Table 2 (Q2''20)'!AK20</f>
        <v>-4.5658034699223009</v>
      </c>
      <c r="AK18" s="311">
        <f>'Table 2 (Q3''20)'!AM20-'Table 2 (Q2''20)'!AL20</f>
        <v>123.55847203506129</v>
      </c>
    </row>
    <row r="19" spans="1:37" s="48" customFormat="1" x14ac:dyDescent="0.3">
      <c r="A19" s="306"/>
      <c r="B19" s="307" t="s">
        <v>15</v>
      </c>
      <c r="C19" s="312">
        <f>'Table 2 (Q3''20)'!C21-'Table 2 (Q2''20)'!C21</f>
        <v>0</v>
      </c>
      <c r="D19" s="312">
        <f>'Table 2 (Q3''20)'!D21-'Table 2 (Q2''20)'!D21</f>
        <v>0</v>
      </c>
      <c r="E19" s="312">
        <f>'Table 2 (Q3''20)'!E21-'Table 2 (Q2''20)'!E21</f>
        <v>0</v>
      </c>
      <c r="F19" s="312">
        <f>'Table 2 (Q3''20)'!F21-'Table 2 (Q2''20)'!F21</f>
        <v>0</v>
      </c>
      <c r="G19" s="312">
        <f>'Table 2 (Q3''20)'!G21-'Table 2 (Q2''20)'!G21</f>
        <v>0</v>
      </c>
      <c r="H19" s="312">
        <f>'Table 2 (Q3''20)'!H21-'Table 2 (Q2''20)'!H21</f>
        <v>0</v>
      </c>
      <c r="I19" s="312">
        <f>'Table 2 (Q3''20)'!I21-'Table 2 (Q2''20)'!I21</f>
        <v>0</v>
      </c>
      <c r="J19" s="312">
        <f>'Table 2 (Q3''20)'!J21-'Table 2 (Q2''20)'!J21</f>
        <v>-3</v>
      </c>
      <c r="K19" s="312">
        <f>'Table 2 (Q3''20)'!K21</f>
        <v>99.749586322506048</v>
      </c>
      <c r="L19" s="312"/>
      <c r="M19" s="312">
        <f>'Table 2 (Q3''20)'!O21-'Table 2 (Q2''20)'!N21</f>
        <v>0</v>
      </c>
      <c r="N19" s="312">
        <f>'Table 2 (Q3''20)'!P21-'Table 2 (Q2''20)'!O21</f>
        <v>0</v>
      </c>
      <c r="O19" s="312">
        <f>'Table 2 (Q3''20)'!Q21-'Table 2 (Q2''20)'!P21</f>
        <v>0</v>
      </c>
      <c r="P19" s="312">
        <f>'Table 2 (Q3''20)'!R21-'Table 2 (Q2''20)'!Q21</f>
        <v>0</v>
      </c>
      <c r="Q19" s="312">
        <f>'Table 2 (Q3''20)'!S21-'Table 2 (Q2''20)'!R21</f>
        <v>0</v>
      </c>
      <c r="R19" s="312">
        <f>'Table 2 (Q3''20)'!T21-'Table 2 (Q2''20)'!S21</f>
        <v>0</v>
      </c>
      <c r="S19" s="312">
        <f>'Table 2 (Q3''20)'!U21-'Table 2 (Q2''20)'!T21</f>
        <v>0</v>
      </c>
      <c r="T19" s="312">
        <f>'Table 2 (Q3''20)'!V21-'Table 2 (Q2''20)'!U21</f>
        <v>0</v>
      </c>
      <c r="U19" s="312">
        <f>'Table 2 (Q3''20)'!W21-'Table 2 (Q2''20)'!V21</f>
        <v>0</v>
      </c>
      <c r="V19" s="312">
        <f>'Table 2 (Q3''20)'!X21-'Table 2 (Q2''20)'!W21</f>
        <v>0</v>
      </c>
      <c r="W19" s="312">
        <f>'Table 2 (Q3''20)'!Y21-'Table 2 (Q2''20)'!X21</f>
        <v>0</v>
      </c>
      <c r="X19" s="312">
        <f>'Table 2 (Q3''20)'!Z21-'Table 2 (Q2''20)'!Y21</f>
        <v>0</v>
      </c>
      <c r="Y19" s="312">
        <f>'Table 2 (Q3''20)'!AA21-'Table 2 (Q2''20)'!Z21</f>
        <v>0</v>
      </c>
      <c r="Z19" s="312">
        <f>'Table 2 (Q3''20)'!AB21-'Table 2 (Q2''20)'!AA21</f>
        <v>0</v>
      </c>
      <c r="AA19" s="312">
        <f>'Table 2 (Q3''20)'!AC21-'Table 2 (Q2''20)'!AB21</f>
        <v>0</v>
      </c>
      <c r="AB19" s="312">
        <f>'Table 2 (Q3''20)'!AD21-'Table 2 (Q2''20)'!AC21</f>
        <v>0</v>
      </c>
      <c r="AC19" s="312">
        <f>'Table 2 (Q3''20)'!AE21-'Table 2 (Q2''20)'!AD21</f>
        <v>0</v>
      </c>
      <c r="AD19" s="312">
        <f>'Table 2 (Q3''20)'!AF21-'Table 2 (Q2''20)'!AE21</f>
        <v>0</v>
      </c>
      <c r="AE19" s="312">
        <f>'Table 2 (Q3''20)'!AG21-'Table 2 (Q2''20)'!AF21</f>
        <v>0</v>
      </c>
      <c r="AF19" s="312">
        <f>'Table 2 (Q3''20)'!AH21-'Table 2 (Q2''20)'!AG21</f>
        <v>0</v>
      </c>
      <c r="AG19" s="312">
        <f>'Table 2 (Q3''20)'!AI21-'Table 2 (Q2''20)'!AH21</f>
        <v>0</v>
      </c>
      <c r="AH19" s="312">
        <f>'Table 2 (Q3''20)'!AJ21-'Table 2 (Q2''20)'!AI21</f>
        <v>0</v>
      </c>
      <c r="AI19" s="312">
        <f>'Table 2 (Q3''20)'!AK21-'Table 2 (Q2''20)'!AJ21</f>
        <v>0</v>
      </c>
      <c r="AJ19" s="312">
        <f>'Table 2 (Q3''20)'!AL21-'Table 2 (Q2''20)'!AK21</f>
        <v>-0.6101915204494226</v>
      </c>
      <c r="AK19" s="312">
        <f>'Table 2 (Q3''20)'!AM21-'Table 2 (Q2''20)'!AL21</f>
        <v>23.311766302726724</v>
      </c>
    </row>
    <row r="20" spans="1:37" s="48" customFormat="1" x14ac:dyDescent="0.3">
      <c r="A20" s="306"/>
      <c r="B20" s="307" t="s">
        <v>16</v>
      </c>
      <c r="C20" s="312">
        <f>'Table 2 (Q3''20)'!C22-'Table 2 (Q2''20)'!C22</f>
        <v>0</v>
      </c>
      <c r="D20" s="312">
        <f>'Table 2 (Q3''20)'!D22-'Table 2 (Q2''20)'!D22</f>
        <v>0</v>
      </c>
      <c r="E20" s="312">
        <f>'Table 2 (Q3''20)'!E22-'Table 2 (Q2''20)'!E22</f>
        <v>0</v>
      </c>
      <c r="F20" s="312">
        <f>'Table 2 (Q3''20)'!F22-'Table 2 (Q2''20)'!F22</f>
        <v>0</v>
      </c>
      <c r="G20" s="312">
        <f>'Table 2 (Q3''20)'!G22-'Table 2 (Q2''20)'!G22</f>
        <v>0</v>
      </c>
      <c r="H20" s="312">
        <f>'Table 2 (Q3''20)'!H22-'Table 2 (Q2''20)'!H22</f>
        <v>0</v>
      </c>
      <c r="I20" s="312">
        <f>'Table 2 (Q3''20)'!I22-'Table 2 (Q2''20)'!I22</f>
        <v>0</v>
      </c>
      <c r="J20" s="312">
        <f>'Table 2 (Q3''20)'!J22-'Table 2 (Q2''20)'!J22</f>
        <v>-3</v>
      </c>
      <c r="K20" s="312">
        <f>'Table 2 (Q3''20)'!K22</f>
        <v>120.36004355746731</v>
      </c>
      <c r="L20" s="312"/>
      <c r="M20" s="312">
        <f>'Table 2 (Q3''20)'!O22-'Table 2 (Q2''20)'!N22</f>
        <v>0</v>
      </c>
      <c r="N20" s="312">
        <f>'Table 2 (Q3''20)'!P22-'Table 2 (Q2''20)'!O22</f>
        <v>0</v>
      </c>
      <c r="O20" s="312">
        <f>'Table 2 (Q3''20)'!Q22-'Table 2 (Q2''20)'!P22</f>
        <v>0</v>
      </c>
      <c r="P20" s="312">
        <f>'Table 2 (Q3''20)'!R22-'Table 2 (Q2''20)'!Q22</f>
        <v>0</v>
      </c>
      <c r="Q20" s="312">
        <f>'Table 2 (Q3''20)'!S22-'Table 2 (Q2''20)'!R22</f>
        <v>0</v>
      </c>
      <c r="R20" s="312">
        <f>'Table 2 (Q3''20)'!T22-'Table 2 (Q2''20)'!S22</f>
        <v>0</v>
      </c>
      <c r="S20" s="312">
        <f>'Table 2 (Q3''20)'!U22-'Table 2 (Q2''20)'!T22</f>
        <v>0</v>
      </c>
      <c r="T20" s="312">
        <f>'Table 2 (Q3''20)'!V22-'Table 2 (Q2''20)'!U22</f>
        <v>0</v>
      </c>
      <c r="U20" s="312">
        <f>'Table 2 (Q3''20)'!W22-'Table 2 (Q2''20)'!V22</f>
        <v>0</v>
      </c>
      <c r="V20" s="312">
        <f>'Table 2 (Q3''20)'!X22-'Table 2 (Q2''20)'!W22</f>
        <v>0</v>
      </c>
      <c r="W20" s="312">
        <f>'Table 2 (Q3''20)'!Y22-'Table 2 (Q2''20)'!X22</f>
        <v>0</v>
      </c>
      <c r="X20" s="312">
        <f>'Table 2 (Q3''20)'!Z22-'Table 2 (Q2''20)'!Y22</f>
        <v>0</v>
      </c>
      <c r="Y20" s="312">
        <f>'Table 2 (Q3''20)'!AA22-'Table 2 (Q2''20)'!Z22</f>
        <v>0</v>
      </c>
      <c r="Z20" s="312">
        <f>'Table 2 (Q3''20)'!AB22-'Table 2 (Q2''20)'!AA22</f>
        <v>0</v>
      </c>
      <c r="AA20" s="312">
        <f>'Table 2 (Q3''20)'!AC22-'Table 2 (Q2''20)'!AB22</f>
        <v>0</v>
      </c>
      <c r="AB20" s="312">
        <f>'Table 2 (Q3''20)'!AD22-'Table 2 (Q2''20)'!AC22</f>
        <v>0</v>
      </c>
      <c r="AC20" s="312">
        <f>'Table 2 (Q3''20)'!AE22-'Table 2 (Q2''20)'!AD22</f>
        <v>0</v>
      </c>
      <c r="AD20" s="312">
        <f>'Table 2 (Q3''20)'!AF22-'Table 2 (Q2''20)'!AE22</f>
        <v>0</v>
      </c>
      <c r="AE20" s="312">
        <f>'Table 2 (Q3''20)'!AG22-'Table 2 (Q2''20)'!AF22</f>
        <v>0</v>
      </c>
      <c r="AF20" s="312">
        <f>'Table 2 (Q3''20)'!AH22-'Table 2 (Q2''20)'!AG22</f>
        <v>0</v>
      </c>
      <c r="AG20" s="312">
        <f>'Table 2 (Q3''20)'!AI22-'Table 2 (Q2''20)'!AH22</f>
        <v>0</v>
      </c>
      <c r="AH20" s="312">
        <f>'Table 2 (Q3''20)'!AJ22-'Table 2 (Q2''20)'!AI22</f>
        <v>0</v>
      </c>
      <c r="AI20" s="312">
        <f>'Table 2 (Q3''20)'!AK22-'Table 2 (Q2''20)'!AJ22</f>
        <v>-0.6981070033841803</v>
      </c>
      <c r="AJ20" s="312">
        <f>'Table 2 (Q3''20)'!AL22-'Table 2 (Q2''20)'!AK22</f>
        <v>-0.74643434767759942</v>
      </c>
      <c r="AK20" s="312">
        <f>'Table 2 (Q3''20)'!AM22-'Table 2 (Q2''20)'!AL22</f>
        <v>27.930264175227677</v>
      </c>
    </row>
    <row r="21" spans="1:37" s="48" customFormat="1" x14ac:dyDescent="0.3">
      <c r="A21" s="306"/>
      <c r="B21" s="307" t="s">
        <v>17</v>
      </c>
      <c r="C21" s="312">
        <f>'Table 2 (Q3''20)'!C23-'Table 2 (Q2''20)'!C23</f>
        <v>0</v>
      </c>
      <c r="D21" s="312">
        <f>'Table 2 (Q3''20)'!D23-'Table 2 (Q2''20)'!D23</f>
        <v>0</v>
      </c>
      <c r="E21" s="312">
        <f>'Table 2 (Q3''20)'!E23-'Table 2 (Q2''20)'!E23</f>
        <v>0</v>
      </c>
      <c r="F21" s="312">
        <f>'Table 2 (Q3''20)'!F23-'Table 2 (Q2''20)'!F23</f>
        <v>0</v>
      </c>
      <c r="G21" s="312">
        <f>'Table 2 (Q3''20)'!G23-'Table 2 (Q2''20)'!G23</f>
        <v>0</v>
      </c>
      <c r="H21" s="312">
        <f>'Table 2 (Q3''20)'!H23-'Table 2 (Q2''20)'!H23</f>
        <v>0</v>
      </c>
      <c r="I21" s="312">
        <f>'Table 2 (Q3''20)'!I23-'Table 2 (Q2''20)'!I23</f>
        <v>0</v>
      </c>
      <c r="J21" s="312">
        <f>'Table 2 (Q3''20)'!J23-'Table 2 (Q2''20)'!J23</f>
        <v>0</v>
      </c>
      <c r="K21" s="312">
        <f>'Table 2 (Q3''20)'!K23</f>
        <v>63.538273196278723</v>
      </c>
      <c r="L21" s="312"/>
      <c r="M21" s="312">
        <f>'Table 2 (Q3''20)'!O23-'Table 2 (Q2''20)'!N23</f>
        <v>0</v>
      </c>
      <c r="N21" s="312">
        <f>'Table 2 (Q3''20)'!P23-'Table 2 (Q2''20)'!O23</f>
        <v>0</v>
      </c>
      <c r="O21" s="312">
        <f>'Table 2 (Q3''20)'!Q23-'Table 2 (Q2''20)'!P23</f>
        <v>0</v>
      </c>
      <c r="P21" s="312">
        <f>'Table 2 (Q3''20)'!R23-'Table 2 (Q2''20)'!Q23</f>
        <v>0</v>
      </c>
      <c r="Q21" s="312">
        <f>'Table 2 (Q3''20)'!S23-'Table 2 (Q2''20)'!R23</f>
        <v>0</v>
      </c>
      <c r="R21" s="312">
        <f>'Table 2 (Q3''20)'!T23-'Table 2 (Q2''20)'!S23</f>
        <v>0</v>
      </c>
      <c r="S21" s="312">
        <f>'Table 2 (Q3''20)'!U23-'Table 2 (Q2''20)'!T23</f>
        <v>0</v>
      </c>
      <c r="T21" s="312">
        <f>'Table 2 (Q3''20)'!V23-'Table 2 (Q2''20)'!U23</f>
        <v>0</v>
      </c>
      <c r="U21" s="312">
        <f>'Table 2 (Q3''20)'!W23-'Table 2 (Q2''20)'!V23</f>
        <v>0</v>
      </c>
      <c r="V21" s="312">
        <f>'Table 2 (Q3''20)'!X23-'Table 2 (Q2''20)'!W23</f>
        <v>0</v>
      </c>
      <c r="W21" s="312">
        <f>'Table 2 (Q3''20)'!Y23-'Table 2 (Q2''20)'!X23</f>
        <v>0</v>
      </c>
      <c r="X21" s="312">
        <f>'Table 2 (Q3''20)'!Z23-'Table 2 (Q2''20)'!Y23</f>
        <v>0</v>
      </c>
      <c r="Y21" s="312">
        <f>'Table 2 (Q3''20)'!AA23-'Table 2 (Q2''20)'!Z23</f>
        <v>0</v>
      </c>
      <c r="Z21" s="312">
        <f>'Table 2 (Q3''20)'!AB23-'Table 2 (Q2''20)'!AA23</f>
        <v>0</v>
      </c>
      <c r="AA21" s="312">
        <f>'Table 2 (Q3''20)'!AC23-'Table 2 (Q2''20)'!AB23</f>
        <v>0</v>
      </c>
      <c r="AB21" s="312">
        <f>'Table 2 (Q3''20)'!AD23-'Table 2 (Q2''20)'!AC23</f>
        <v>0</v>
      </c>
      <c r="AC21" s="312">
        <f>'Table 2 (Q3''20)'!AE23-'Table 2 (Q2''20)'!AD23</f>
        <v>0</v>
      </c>
      <c r="AD21" s="312">
        <f>'Table 2 (Q3''20)'!AF23-'Table 2 (Q2''20)'!AE23</f>
        <v>0</v>
      </c>
      <c r="AE21" s="312">
        <f>'Table 2 (Q3''20)'!AG23-'Table 2 (Q2''20)'!AF23</f>
        <v>0</v>
      </c>
      <c r="AF21" s="312">
        <f>'Table 2 (Q3''20)'!AH23-'Table 2 (Q2''20)'!AG23</f>
        <v>0</v>
      </c>
      <c r="AG21" s="312">
        <f>'Table 2 (Q3''20)'!AI23-'Table 2 (Q2''20)'!AH23</f>
        <v>0</v>
      </c>
      <c r="AH21" s="312">
        <f>'Table 2 (Q3''20)'!AJ23-'Table 2 (Q2''20)'!AI23</f>
        <v>0</v>
      </c>
      <c r="AI21" s="312">
        <f>'Table 2 (Q3''20)'!AK23-'Table 2 (Q2''20)'!AJ23</f>
        <v>-0.71968375248833993</v>
      </c>
      <c r="AJ21" s="312">
        <f>'Table 2 (Q3''20)'!AL23-'Table 2 (Q2''20)'!AK23</f>
        <v>-1.3388709940226633</v>
      </c>
      <c r="AK21" s="312">
        <f>'Table 2 (Q3''20)'!AM23-'Table 2 (Q2''20)'!AL23</f>
        <v>15.598692106957518</v>
      </c>
    </row>
    <row r="22" spans="1:37" x14ac:dyDescent="0.3">
      <c r="A22" s="306"/>
      <c r="B22" s="307" t="s">
        <v>18</v>
      </c>
      <c r="C22" s="312">
        <f>'Table 2 (Q3''20)'!C24-'Table 2 (Q2''20)'!C24</f>
        <v>0</v>
      </c>
      <c r="D22" s="312">
        <f>'Table 2 (Q3''20)'!D24-'Table 2 (Q2''20)'!D24</f>
        <v>0</v>
      </c>
      <c r="E22" s="312">
        <f>'Table 2 (Q3''20)'!E24-'Table 2 (Q2''20)'!E24</f>
        <v>0</v>
      </c>
      <c r="F22" s="312">
        <f>'Table 2 (Q3''20)'!F24-'Table 2 (Q2''20)'!F24</f>
        <v>0</v>
      </c>
      <c r="G22" s="312">
        <f>'Table 2 (Q3''20)'!G24-'Table 2 (Q2''20)'!G24</f>
        <v>0</v>
      </c>
      <c r="H22" s="312">
        <f>'Table 2 (Q3''20)'!H24-'Table 2 (Q2''20)'!H24</f>
        <v>0</v>
      </c>
      <c r="I22" s="312">
        <f>'Table 2 (Q3''20)'!I24-'Table 2 (Q2''20)'!I24</f>
        <v>0.24389966831176935</v>
      </c>
      <c r="J22" s="312">
        <f>'Table 2 (Q3''20)'!J24-'Table 2 (Q2''20)'!J24</f>
        <v>-0.24005872865330957</v>
      </c>
      <c r="K22" s="312">
        <f>'Table 2 (Q3''20)'!K24</f>
        <v>226.50333230072144</v>
      </c>
      <c r="L22" s="312"/>
      <c r="M22" s="312">
        <f>'Table 2 (Q3''20)'!O24-'Table 2 (Q2''20)'!N24</f>
        <v>0</v>
      </c>
      <c r="N22" s="312">
        <f>'Table 2 (Q3''20)'!P24-'Table 2 (Q2''20)'!O24</f>
        <v>0</v>
      </c>
      <c r="O22" s="312">
        <f>'Table 2 (Q3''20)'!Q24-'Table 2 (Q2''20)'!P24</f>
        <v>0</v>
      </c>
      <c r="P22" s="312">
        <f>'Table 2 (Q3''20)'!R24-'Table 2 (Q2''20)'!Q24</f>
        <v>0</v>
      </c>
      <c r="Q22" s="312">
        <f>'Table 2 (Q3''20)'!S24-'Table 2 (Q2''20)'!R24</f>
        <v>0</v>
      </c>
      <c r="R22" s="312">
        <f>'Table 2 (Q3''20)'!T24-'Table 2 (Q2''20)'!S24</f>
        <v>0</v>
      </c>
      <c r="S22" s="312">
        <f>'Table 2 (Q3''20)'!U24-'Table 2 (Q2''20)'!T24</f>
        <v>0</v>
      </c>
      <c r="T22" s="312">
        <f>'Table 2 (Q3''20)'!V24-'Table 2 (Q2''20)'!U24</f>
        <v>0</v>
      </c>
      <c r="U22" s="312">
        <f>'Table 2 (Q3''20)'!W24-'Table 2 (Q2''20)'!V24</f>
        <v>0</v>
      </c>
      <c r="V22" s="312">
        <f>'Table 2 (Q3''20)'!X24-'Table 2 (Q2''20)'!W24</f>
        <v>0</v>
      </c>
      <c r="W22" s="312">
        <f>'Table 2 (Q3''20)'!Y24-'Table 2 (Q2''20)'!X24</f>
        <v>0</v>
      </c>
      <c r="X22" s="312">
        <f>'Table 2 (Q3''20)'!Z24-'Table 2 (Q2''20)'!Y24</f>
        <v>0</v>
      </c>
      <c r="Y22" s="312">
        <f>'Table 2 (Q3''20)'!AA24-'Table 2 (Q2''20)'!Z24</f>
        <v>0</v>
      </c>
      <c r="Z22" s="312">
        <f>'Table 2 (Q3''20)'!AB24-'Table 2 (Q2''20)'!AA24</f>
        <v>0</v>
      </c>
      <c r="AA22" s="312">
        <f>'Table 2 (Q3''20)'!AC24-'Table 2 (Q2''20)'!AB24</f>
        <v>0</v>
      </c>
      <c r="AB22" s="312">
        <f>'Table 2 (Q3''20)'!AD24-'Table 2 (Q2''20)'!AC24</f>
        <v>0</v>
      </c>
      <c r="AC22" s="312">
        <f>'Table 2 (Q3''20)'!AE24-'Table 2 (Q2''20)'!AD24</f>
        <v>0</v>
      </c>
      <c r="AD22" s="312">
        <f>'Table 2 (Q3''20)'!AF24-'Table 2 (Q2''20)'!AE24</f>
        <v>0</v>
      </c>
      <c r="AE22" s="312">
        <f>'Table 2 (Q3''20)'!AG24-'Table 2 (Q2''20)'!AF24</f>
        <v>3.6969044212604274E-2</v>
      </c>
      <c r="AF22" s="312">
        <f>'Table 2 (Q3''20)'!AH24-'Table 2 (Q2''20)'!AG24</f>
        <v>0.10898666280860425</v>
      </c>
      <c r="AG22" s="312">
        <f>'Table 2 (Q3''20)'!AI24-'Table 2 (Q2''20)'!AH24</f>
        <v>3.6969044212604274E-2</v>
      </c>
      <c r="AH22" s="312">
        <f>'Table 2 (Q3''20)'!AJ24-'Table 2 (Q2''20)'!AI24</f>
        <v>6.0974917077942337E-2</v>
      </c>
      <c r="AI22" s="312">
        <f>'Table 2 (Q3''20)'!AK24-'Table 2 (Q2''20)'!AJ24</f>
        <v>21.618788882280114</v>
      </c>
      <c r="AJ22" s="312">
        <f>'Table 2 (Q3''20)'!AL24-'Table 2 (Q2''20)'!AK24</f>
        <v>-2.4005872865330957E-2</v>
      </c>
      <c r="AK22" s="312">
        <f>'Table 2 (Q3''20)'!AM24-'Table 2 (Q2''20)'!AL24</f>
        <v>19.703048586993027</v>
      </c>
    </row>
    <row r="23" spans="1:37" x14ac:dyDescent="0.3">
      <c r="A23" s="306"/>
      <c r="B23" s="307" t="s">
        <v>19</v>
      </c>
      <c r="C23" s="312">
        <f>'Table 2 (Q3''20)'!C25-'Table 2 (Q2''20)'!C25</f>
        <v>0</v>
      </c>
      <c r="D23" s="312">
        <f>'Table 2 (Q3''20)'!D25-'Table 2 (Q2''20)'!D25</f>
        <v>0</v>
      </c>
      <c r="E23" s="312">
        <f>'Table 2 (Q3''20)'!E25-'Table 2 (Q2''20)'!E25</f>
        <v>0</v>
      </c>
      <c r="F23" s="312">
        <f>'Table 2 (Q3''20)'!F25-'Table 2 (Q2''20)'!F25</f>
        <v>0</v>
      </c>
      <c r="G23" s="312">
        <f>'Table 2 (Q3''20)'!G25-'Table 2 (Q2''20)'!G25</f>
        <v>0</v>
      </c>
      <c r="H23" s="312">
        <f>'Table 2 (Q3''20)'!H25-'Table 2 (Q2''20)'!H25</f>
        <v>5</v>
      </c>
      <c r="I23" s="312">
        <f>'Table 2 (Q3''20)'!I25-'Table 2 (Q2''20)'!I25</f>
        <v>6.2325247426601891</v>
      </c>
      <c r="J23" s="312">
        <f>'Table 2 (Q3''20)'!J25-'Table 2 (Q2''20)'!J25</f>
        <v>0.4501101162248915</v>
      </c>
      <c r="K23" s="312">
        <f>'Table 2 (Q3''20)'!K25</f>
        <v>167.44247070126909</v>
      </c>
      <c r="L23" s="312"/>
      <c r="M23" s="312">
        <f>'Table 2 (Q3''20)'!O25-'Table 2 (Q2''20)'!N25</f>
        <v>0</v>
      </c>
      <c r="N23" s="312">
        <f>'Table 2 (Q3''20)'!P25-'Table 2 (Q2''20)'!O25</f>
        <v>0</v>
      </c>
      <c r="O23" s="312">
        <f>'Table 2 (Q3''20)'!Q25-'Table 2 (Q2''20)'!P25</f>
        <v>0</v>
      </c>
      <c r="P23" s="312">
        <f>'Table 2 (Q3''20)'!R25-'Table 2 (Q2''20)'!Q25</f>
        <v>0</v>
      </c>
      <c r="Q23" s="312">
        <f>'Table 2 (Q3''20)'!S25-'Table 2 (Q2''20)'!R25</f>
        <v>0</v>
      </c>
      <c r="R23" s="312">
        <f>'Table 2 (Q3''20)'!T25-'Table 2 (Q2''20)'!S25</f>
        <v>0</v>
      </c>
      <c r="S23" s="312">
        <f>'Table 2 (Q3''20)'!U25-'Table 2 (Q2''20)'!T25</f>
        <v>0</v>
      </c>
      <c r="T23" s="312">
        <f>'Table 2 (Q3''20)'!V25-'Table 2 (Q2''20)'!U25</f>
        <v>0</v>
      </c>
      <c r="U23" s="312">
        <f>'Table 2 (Q3''20)'!W25-'Table 2 (Q2''20)'!V25</f>
        <v>0</v>
      </c>
      <c r="V23" s="312">
        <f>'Table 2 (Q3''20)'!X25-'Table 2 (Q2''20)'!W25</f>
        <v>0</v>
      </c>
      <c r="W23" s="312">
        <f>'Table 2 (Q3''20)'!Y25-'Table 2 (Q2''20)'!X25</f>
        <v>0</v>
      </c>
      <c r="X23" s="312">
        <f>'Table 2 (Q3''20)'!Z25-'Table 2 (Q2''20)'!Y25</f>
        <v>0</v>
      </c>
      <c r="Y23" s="312">
        <f>'Table 2 (Q3''20)'!AA25-'Table 2 (Q2''20)'!Z25</f>
        <v>0</v>
      </c>
      <c r="Z23" s="312">
        <f>'Table 2 (Q3''20)'!AB25-'Table 2 (Q2''20)'!AA25</f>
        <v>0</v>
      </c>
      <c r="AA23" s="312">
        <f>'Table 2 (Q3''20)'!AC25-'Table 2 (Q2''20)'!AB25</f>
        <v>0</v>
      </c>
      <c r="AB23" s="312">
        <f>'Table 2 (Q3''20)'!AD25-'Table 2 (Q2''20)'!AC25</f>
        <v>0</v>
      </c>
      <c r="AC23" s="312">
        <f>'Table 2 (Q3''20)'!AE25-'Table 2 (Q2''20)'!AD25</f>
        <v>0</v>
      </c>
      <c r="AD23" s="312">
        <f>'Table 2 (Q3''20)'!AF25-'Table 2 (Q2''20)'!AE25</f>
        <v>5</v>
      </c>
      <c r="AE23" s="312">
        <f>'Table 2 (Q3''20)'!AG25-'Table 2 (Q2''20)'!AF25</f>
        <v>1.2460548384158159</v>
      </c>
      <c r="AF23" s="312">
        <f>'Table 2 (Q3''20)'!AH25-'Table 2 (Q2''20)'!AG25</f>
        <v>1.2460548384158159</v>
      </c>
      <c r="AG23" s="312">
        <f>'Table 2 (Q3''20)'!AI25-'Table 2 (Q2''20)'!AH25</f>
        <v>1.2460548384158159</v>
      </c>
      <c r="AH23" s="312">
        <f>'Table 2 (Q3''20)'!AJ25-'Table 2 (Q2''20)'!AI25</f>
        <v>2.4943602274127414</v>
      </c>
      <c r="AI23" s="312">
        <f>'Table 2 (Q3''20)'!AK25-'Table 2 (Q2''20)'!AJ25</f>
        <v>9.0022023244983984E-2</v>
      </c>
      <c r="AJ23" s="312">
        <f>'Table 2 (Q3''20)'!AL25-'Table 2 (Q2''20)'!AK25</f>
        <v>-1.846300734907274</v>
      </c>
      <c r="AK23" s="312">
        <f>'Table 2 (Q3''20)'!AM25-'Table 2 (Q2''20)'!AL25</f>
        <v>37.014700863156335</v>
      </c>
    </row>
    <row r="24" spans="1:37" s="431" customFormat="1" x14ac:dyDescent="0.3">
      <c r="A24" s="430"/>
      <c r="B24" s="310" t="s">
        <v>13</v>
      </c>
      <c r="C24" s="311">
        <f>'Table 2 (Q3''20)'!C26-'Table 2 (Q2''20)'!C26</f>
        <v>0</v>
      </c>
      <c r="D24" s="311">
        <f>'Table 2 (Q3''20)'!D26-'Table 2 (Q2''20)'!D26</f>
        <v>-5</v>
      </c>
      <c r="E24" s="311">
        <f>'Table 2 (Q3''20)'!E26-'Table 2 (Q2''20)'!E26</f>
        <v>0</v>
      </c>
      <c r="F24" s="311">
        <f>'Table 2 (Q3''20)'!F26-'Table 2 (Q2''20)'!F26</f>
        <v>0</v>
      </c>
      <c r="G24" s="311">
        <f>'Table 2 (Q3''20)'!G26-'Table 2 (Q2''20)'!G26</f>
        <v>0</v>
      </c>
      <c r="H24" s="311">
        <f>'Table 2 (Q3''20)'!H26-'Table 2 (Q2''20)'!H26</f>
        <v>0</v>
      </c>
      <c r="I24" s="311">
        <f>'Table 2 (Q3''20)'!I26-'Table 2 (Q2''20)'!I26</f>
        <v>0</v>
      </c>
      <c r="J24" s="311">
        <f>'Table 2 (Q3''20)'!J26-'Table 2 (Q2''20)'!J26</f>
        <v>-7.2456647450788552</v>
      </c>
      <c r="K24" s="311">
        <f>'Table 2 (Q3''20)'!K26</f>
        <v>157.59391011078134</v>
      </c>
      <c r="L24" s="311"/>
      <c r="M24" s="311">
        <f>'Table 2 (Q3''20)'!O26-'Table 2 (Q2''20)'!N26</f>
        <v>0</v>
      </c>
      <c r="N24" s="311">
        <f>'Table 2 (Q3''20)'!P26-'Table 2 (Q2''20)'!O26</f>
        <v>0</v>
      </c>
      <c r="O24" s="311">
        <f>'Table 2 (Q3''20)'!Q26-'Table 2 (Q2''20)'!P26</f>
        <v>0</v>
      </c>
      <c r="P24" s="311">
        <f>'Table 2 (Q3''20)'!R26-'Table 2 (Q2''20)'!Q26</f>
        <v>0</v>
      </c>
      <c r="Q24" s="311">
        <f>'Table 2 (Q3''20)'!S26-'Table 2 (Q2''20)'!R26</f>
        <v>0</v>
      </c>
      <c r="R24" s="311">
        <f>'Table 2 (Q3''20)'!T26-'Table 2 (Q2''20)'!S26</f>
        <v>0</v>
      </c>
      <c r="S24" s="311">
        <f>'Table 2 (Q3''20)'!U26-'Table 2 (Q2''20)'!T26</f>
        <v>0</v>
      </c>
      <c r="T24" s="311">
        <f>'Table 2 (Q3''20)'!V26-'Table 2 (Q2''20)'!U26</f>
        <v>0</v>
      </c>
      <c r="U24" s="311">
        <f>'Table 2 (Q3''20)'!W26-'Table 2 (Q2''20)'!V26</f>
        <v>0</v>
      </c>
      <c r="V24" s="311">
        <f>'Table 2 (Q3''20)'!X26-'Table 2 (Q2''20)'!W26</f>
        <v>0</v>
      </c>
      <c r="W24" s="311">
        <f>'Table 2 (Q3''20)'!Y26-'Table 2 (Q2''20)'!X26</f>
        <v>0</v>
      </c>
      <c r="X24" s="311">
        <f>'Table 2 (Q3''20)'!Z26-'Table 2 (Q2''20)'!Y26</f>
        <v>0</v>
      </c>
      <c r="Y24" s="311">
        <f>'Table 2 (Q3''20)'!AA26-'Table 2 (Q2''20)'!Z26</f>
        <v>0</v>
      </c>
      <c r="Z24" s="311">
        <f>'Table 2 (Q3''20)'!AB26-'Table 2 (Q2''20)'!AA26</f>
        <v>0</v>
      </c>
      <c r="AA24" s="311">
        <f>'Table 2 (Q3''20)'!AC26-'Table 2 (Q2''20)'!AB26</f>
        <v>0</v>
      </c>
      <c r="AB24" s="311">
        <f>'Table 2 (Q3''20)'!AD26-'Table 2 (Q2''20)'!AC26</f>
        <v>0</v>
      </c>
      <c r="AC24" s="311">
        <f>'Table 2 (Q3''20)'!AE26-'Table 2 (Q2''20)'!AD26</f>
        <v>0</v>
      </c>
      <c r="AD24" s="311">
        <f>'Table 2 (Q3''20)'!AF26-'Table 2 (Q2''20)'!AE26</f>
        <v>0</v>
      </c>
      <c r="AE24" s="311">
        <f>'Table 2 (Q3''20)'!AG26-'Table 2 (Q2''20)'!AF26</f>
        <v>0</v>
      </c>
      <c r="AF24" s="311">
        <f>'Table 2 (Q3''20)'!AH26-'Table 2 (Q2''20)'!AG26</f>
        <v>0</v>
      </c>
      <c r="AG24" s="311">
        <f>'Table 2 (Q3''20)'!AI26-'Table 2 (Q2''20)'!AH26</f>
        <v>0</v>
      </c>
      <c r="AH24" s="311">
        <f>'Table 2 (Q3''20)'!AJ26-'Table 2 (Q2''20)'!AI26</f>
        <v>0</v>
      </c>
      <c r="AI24" s="311">
        <f>'Table 2 (Q3''20)'!AK26-'Table 2 (Q2''20)'!AJ26</f>
        <v>-3.6658703680636364</v>
      </c>
      <c r="AJ24" s="311">
        <f>'Table 2 (Q3''20)'!AL26-'Table 2 (Q2''20)'!AK26</f>
        <v>-8.3362163817620463</v>
      </c>
      <c r="AK24" s="311">
        <f>'Table 2 (Q3''20)'!AM26-'Table 2 (Q2''20)'!AL26</f>
        <v>22.987552744357604</v>
      </c>
    </row>
    <row r="25" spans="1:37" s="48" customFormat="1" x14ac:dyDescent="0.3">
      <c r="A25" s="306"/>
      <c r="B25" s="307" t="s">
        <v>15</v>
      </c>
      <c r="C25" s="312">
        <f>'Table 2 (Q3''20)'!C27-'Table 2 (Q2''20)'!C27</f>
        <v>0</v>
      </c>
      <c r="D25" s="312">
        <f>'Table 2 (Q3''20)'!D27-'Table 2 (Q2''20)'!D27</f>
        <v>0</v>
      </c>
      <c r="E25" s="312">
        <f>'Table 2 (Q3''20)'!E27-'Table 2 (Q2''20)'!E27</f>
        <v>0</v>
      </c>
      <c r="F25" s="312">
        <f>'Table 2 (Q3''20)'!F27-'Table 2 (Q2''20)'!F27</f>
        <v>0</v>
      </c>
      <c r="G25" s="312">
        <f>'Table 2 (Q3''20)'!G27-'Table 2 (Q2''20)'!G27</f>
        <v>0</v>
      </c>
      <c r="H25" s="312">
        <f>'Table 2 (Q3''20)'!H27-'Table 2 (Q2''20)'!H27</f>
        <v>0</v>
      </c>
      <c r="I25" s="312">
        <f>'Table 2 (Q3''20)'!I27-'Table 2 (Q2''20)'!I27</f>
        <v>0</v>
      </c>
      <c r="J25" s="312">
        <f>'Table 2 (Q3''20)'!J27-'Table 2 (Q2''20)'!J27</f>
        <v>0</v>
      </c>
      <c r="K25" s="312">
        <f>'Table 2 (Q3''20)'!K27</f>
        <v>27.260218150050818</v>
      </c>
      <c r="L25" s="312"/>
      <c r="M25" s="312">
        <f>'Table 2 (Q3''20)'!O27-'Table 2 (Q2''20)'!N27</f>
        <v>0</v>
      </c>
      <c r="N25" s="312">
        <f>'Table 2 (Q3''20)'!P27-'Table 2 (Q2''20)'!O27</f>
        <v>0</v>
      </c>
      <c r="O25" s="312">
        <f>'Table 2 (Q3''20)'!Q27-'Table 2 (Q2''20)'!P27</f>
        <v>0</v>
      </c>
      <c r="P25" s="312">
        <f>'Table 2 (Q3''20)'!R27-'Table 2 (Q2''20)'!Q27</f>
        <v>0</v>
      </c>
      <c r="Q25" s="312">
        <f>'Table 2 (Q3''20)'!S27-'Table 2 (Q2''20)'!R27</f>
        <v>0</v>
      </c>
      <c r="R25" s="312">
        <f>'Table 2 (Q3''20)'!T27-'Table 2 (Q2''20)'!S27</f>
        <v>0</v>
      </c>
      <c r="S25" s="312">
        <f>'Table 2 (Q3''20)'!U27-'Table 2 (Q2''20)'!T27</f>
        <v>0</v>
      </c>
      <c r="T25" s="312">
        <f>'Table 2 (Q3''20)'!V27-'Table 2 (Q2''20)'!U27</f>
        <v>0</v>
      </c>
      <c r="U25" s="312">
        <f>'Table 2 (Q3''20)'!W27-'Table 2 (Q2''20)'!V27</f>
        <v>0</v>
      </c>
      <c r="V25" s="312">
        <f>'Table 2 (Q3''20)'!X27-'Table 2 (Q2''20)'!W27</f>
        <v>0</v>
      </c>
      <c r="W25" s="312">
        <f>'Table 2 (Q3''20)'!Y27-'Table 2 (Q2''20)'!X27</f>
        <v>0</v>
      </c>
      <c r="X25" s="312">
        <f>'Table 2 (Q3''20)'!Z27-'Table 2 (Q2''20)'!Y27</f>
        <v>0</v>
      </c>
      <c r="Y25" s="312">
        <f>'Table 2 (Q3''20)'!AA27-'Table 2 (Q2''20)'!Z27</f>
        <v>0</v>
      </c>
      <c r="Z25" s="312">
        <f>'Table 2 (Q3''20)'!AB27-'Table 2 (Q2''20)'!AA27</f>
        <v>0</v>
      </c>
      <c r="AA25" s="312">
        <f>'Table 2 (Q3''20)'!AC27-'Table 2 (Q2''20)'!AB27</f>
        <v>0</v>
      </c>
      <c r="AB25" s="312">
        <f>'Table 2 (Q3''20)'!AD27-'Table 2 (Q2''20)'!AC27</f>
        <v>0</v>
      </c>
      <c r="AC25" s="312">
        <f>'Table 2 (Q3''20)'!AE27-'Table 2 (Q2''20)'!AD27</f>
        <v>0</v>
      </c>
      <c r="AD25" s="312">
        <f>'Table 2 (Q3''20)'!AF27-'Table 2 (Q2''20)'!AE27</f>
        <v>0</v>
      </c>
      <c r="AE25" s="312">
        <f>'Table 2 (Q3''20)'!AG27-'Table 2 (Q2''20)'!AF27</f>
        <v>0</v>
      </c>
      <c r="AF25" s="312">
        <f>'Table 2 (Q3''20)'!AH27-'Table 2 (Q2''20)'!AG27</f>
        <v>0</v>
      </c>
      <c r="AG25" s="312">
        <f>'Table 2 (Q3''20)'!AI27-'Table 2 (Q2''20)'!AH27</f>
        <v>0</v>
      </c>
      <c r="AH25" s="312">
        <f>'Table 2 (Q3''20)'!AJ27-'Table 2 (Q2''20)'!AI27</f>
        <v>0</v>
      </c>
      <c r="AI25" s="312">
        <f>'Table 2 (Q3''20)'!AK27-'Table 2 (Q2''20)'!AJ27</f>
        <v>0</v>
      </c>
      <c r="AJ25" s="312">
        <f>'Table 2 (Q3''20)'!AL27-'Table 2 (Q2''20)'!AK27</f>
        <v>-3.1918213014889947</v>
      </c>
      <c r="AK25" s="312">
        <f>'Table 2 (Q3''20)'!AM27-'Table 2 (Q2''20)'!AL27</f>
        <v>0.47475951604726419</v>
      </c>
    </row>
    <row r="26" spans="1:37" s="48" customFormat="1" x14ac:dyDescent="0.3">
      <c r="A26" s="306"/>
      <c r="B26" s="307" t="s">
        <v>16</v>
      </c>
      <c r="C26" s="312">
        <f>'Table 2 (Q3''20)'!C28-'Table 2 (Q2''20)'!C28</f>
        <v>0</v>
      </c>
      <c r="D26" s="312">
        <f>'Table 2 (Q3''20)'!D28-'Table 2 (Q2''20)'!D28</f>
        <v>-5</v>
      </c>
      <c r="E26" s="312">
        <f>'Table 2 (Q3''20)'!E28-'Table 2 (Q2''20)'!E28</f>
        <v>0</v>
      </c>
      <c r="F26" s="312">
        <f>'Table 2 (Q3''20)'!F28-'Table 2 (Q2''20)'!F28</f>
        <v>0</v>
      </c>
      <c r="G26" s="312">
        <f>'Table 2 (Q3''20)'!G28-'Table 2 (Q2''20)'!G28</f>
        <v>0</v>
      </c>
      <c r="H26" s="312">
        <f>'Table 2 (Q3''20)'!H28-'Table 2 (Q2''20)'!H28</f>
        <v>0</v>
      </c>
      <c r="I26" s="312">
        <f>'Table 2 (Q3''20)'!I28-'Table 2 (Q2''20)'!I28</f>
        <v>0</v>
      </c>
      <c r="J26" s="312">
        <f>'Table 2 (Q3''20)'!J28-'Table 2 (Q2''20)'!J28</f>
        <v>0</v>
      </c>
      <c r="K26" s="312">
        <f>'Table 2 (Q3''20)'!K28</f>
        <v>15.514423700952829</v>
      </c>
      <c r="L26" s="312"/>
      <c r="M26" s="312">
        <f>'Table 2 (Q3''20)'!O28-'Table 2 (Q2''20)'!N28</f>
        <v>0</v>
      </c>
      <c r="N26" s="312">
        <f>'Table 2 (Q3''20)'!P28-'Table 2 (Q2''20)'!O28</f>
        <v>0</v>
      </c>
      <c r="O26" s="312">
        <f>'Table 2 (Q3''20)'!Q28-'Table 2 (Q2''20)'!P28</f>
        <v>0</v>
      </c>
      <c r="P26" s="312">
        <f>'Table 2 (Q3''20)'!R28-'Table 2 (Q2''20)'!Q28</f>
        <v>0</v>
      </c>
      <c r="Q26" s="312">
        <f>'Table 2 (Q3''20)'!S28-'Table 2 (Q2''20)'!R28</f>
        <v>0</v>
      </c>
      <c r="R26" s="312">
        <f>'Table 2 (Q3''20)'!T28-'Table 2 (Q2''20)'!S28</f>
        <v>0</v>
      </c>
      <c r="S26" s="312">
        <f>'Table 2 (Q3''20)'!U28-'Table 2 (Q2''20)'!T28</f>
        <v>0</v>
      </c>
      <c r="T26" s="312">
        <f>'Table 2 (Q3''20)'!V28-'Table 2 (Q2''20)'!U28</f>
        <v>0</v>
      </c>
      <c r="U26" s="312">
        <f>'Table 2 (Q3''20)'!W28-'Table 2 (Q2''20)'!V28</f>
        <v>0</v>
      </c>
      <c r="V26" s="312">
        <f>'Table 2 (Q3''20)'!X28-'Table 2 (Q2''20)'!W28</f>
        <v>0</v>
      </c>
      <c r="W26" s="312">
        <f>'Table 2 (Q3''20)'!Y28-'Table 2 (Q2''20)'!X28</f>
        <v>0</v>
      </c>
      <c r="X26" s="312">
        <f>'Table 2 (Q3''20)'!Z28-'Table 2 (Q2''20)'!Y28</f>
        <v>0</v>
      </c>
      <c r="Y26" s="312">
        <f>'Table 2 (Q3''20)'!AA28-'Table 2 (Q2''20)'!Z28</f>
        <v>0</v>
      </c>
      <c r="Z26" s="312">
        <f>'Table 2 (Q3''20)'!AB28-'Table 2 (Q2''20)'!AA28</f>
        <v>0</v>
      </c>
      <c r="AA26" s="312">
        <f>'Table 2 (Q3''20)'!AC28-'Table 2 (Q2''20)'!AB28</f>
        <v>0</v>
      </c>
      <c r="AB26" s="312">
        <f>'Table 2 (Q3''20)'!AD28-'Table 2 (Q2''20)'!AC28</f>
        <v>0</v>
      </c>
      <c r="AC26" s="312">
        <f>'Table 2 (Q3''20)'!AE28-'Table 2 (Q2''20)'!AD28</f>
        <v>0</v>
      </c>
      <c r="AD26" s="312">
        <f>'Table 2 (Q3''20)'!AF28-'Table 2 (Q2''20)'!AE28</f>
        <v>0</v>
      </c>
      <c r="AE26" s="312">
        <f>'Table 2 (Q3''20)'!AG28-'Table 2 (Q2''20)'!AF28</f>
        <v>0</v>
      </c>
      <c r="AF26" s="312">
        <f>'Table 2 (Q3''20)'!AH28-'Table 2 (Q2''20)'!AG28</f>
        <v>0</v>
      </c>
      <c r="AG26" s="312">
        <f>'Table 2 (Q3''20)'!AI28-'Table 2 (Q2''20)'!AH28</f>
        <v>0</v>
      </c>
      <c r="AH26" s="312">
        <f>'Table 2 (Q3''20)'!AJ28-'Table 2 (Q2''20)'!AI28</f>
        <v>0</v>
      </c>
      <c r="AI26" s="312">
        <f>'Table 2 (Q3''20)'!AK28-'Table 2 (Q2''20)'!AJ28</f>
        <v>0</v>
      </c>
      <c r="AJ26" s="312">
        <f>'Table 2 (Q3''20)'!AL28-'Table 2 (Q2''20)'!AK28</f>
        <v>-2.1763644574283321</v>
      </c>
      <c r="AK26" s="312">
        <f>'Table 2 (Q3''20)'!AM28-'Table 2 (Q2''20)'!AL28</f>
        <v>2.5624937163791985</v>
      </c>
    </row>
    <row r="27" spans="1:37" s="48" customFormat="1" x14ac:dyDescent="0.3">
      <c r="A27" s="306"/>
      <c r="B27" s="307" t="s">
        <v>17</v>
      </c>
      <c r="C27" s="312">
        <f>'Table 2 (Q3''20)'!C29-'Table 2 (Q2''20)'!C29</f>
        <v>0</v>
      </c>
      <c r="D27" s="312">
        <f>'Table 2 (Q3''20)'!D29-'Table 2 (Q2''20)'!D29</f>
        <v>0</v>
      </c>
      <c r="E27" s="312">
        <f>'Table 2 (Q3''20)'!E29-'Table 2 (Q2''20)'!E29</f>
        <v>0</v>
      </c>
      <c r="F27" s="312">
        <f>'Table 2 (Q3''20)'!F29-'Table 2 (Q2''20)'!F29</f>
        <v>0</v>
      </c>
      <c r="G27" s="312">
        <f>'Table 2 (Q3''20)'!G29-'Table 2 (Q2''20)'!G29</f>
        <v>0</v>
      </c>
      <c r="H27" s="312">
        <f>'Table 2 (Q3''20)'!H29-'Table 2 (Q2''20)'!H29</f>
        <v>0</v>
      </c>
      <c r="I27" s="312">
        <f>'Table 2 (Q3''20)'!I29-'Table 2 (Q2''20)'!I29</f>
        <v>0</v>
      </c>
      <c r="J27" s="312">
        <f>'Table 2 (Q3''20)'!J29-'Table 2 (Q2''20)'!J29</f>
        <v>0</v>
      </c>
      <c r="K27" s="312">
        <f>'Table 2 (Q3''20)'!K29</f>
        <v>6.5454812124883697</v>
      </c>
      <c r="L27" s="312"/>
      <c r="M27" s="312">
        <f>'Table 2 (Q3''20)'!O29-'Table 2 (Q2''20)'!N29</f>
        <v>0</v>
      </c>
      <c r="N27" s="312">
        <f>'Table 2 (Q3''20)'!P29-'Table 2 (Q2''20)'!O29</f>
        <v>0</v>
      </c>
      <c r="O27" s="312">
        <f>'Table 2 (Q3''20)'!Q29-'Table 2 (Q2''20)'!P29</f>
        <v>0</v>
      </c>
      <c r="P27" s="312">
        <f>'Table 2 (Q3''20)'!R29-'Table 2 (Q2''20)'!Q29</f>
        <v>0</v>
      </c>
      <c r="Q27" s="312">
        <f>'Table 2 (Q3''20)'!S29-'Table 2 (Q2''20)'!R29</f>
        <v>0</v>
      </c>
      <c r="R27" s="312">
        <f>'Table 2 (Q3''20)'!T29-'Table 2 (Q2''20)'!S29</f>
        <v>0</v>
      </c>
      <c r="S27" s="312">
        <f>'Table 2 (Q3''20)'!U29-'Table 2 (Q2''20)'!T29</f>
        <v>0</v>
      </c>
      <c r="T27" s="312">
        <f>'Table 2 (Q3''20)'!V29-'Table 2 (Q2''20)'!U29</f>
        <v>0</v>
      </c>
      <c r="U27" s="312">
        <f>'Table 2 (Q3''20)'!W29-'Table 2 (Q2''20)'!V29</f>
        <v>0</v>
      </c>
      <c r="V27" s="312">
        <f>'Table 2 (Q3''20)'!X29-'Table 2 (Q2''20)'!W29</f>
        <v>0</v>
      </c>
      <c r="W27" s="312">
        <f>'Table 2 (Q3''20)'!Y29-'Table 2 (Q2''20)'!X29</f>
        <v>0</v>
      </c>
      <c r="X27" s="312">
        <f>'Table 2 (Q3''20)'!Z29-'Table 2 (Q2''20)'!Y29</f>
        <v>0</v>
      </c>
      <c r="Y27" s="312">
        <f>'Table 2 (Q3''20)'!AA29-'Table 2 (Q2''20)'!Z29</f>
        <v>0</v>
      </c>
      <c r="Z27" s="312">
        <f>'Table 2 (Q3''20)'!AB29-'Table 2 (Q2''20)'!AA29</f>
        <v>0</v>
      </c>
      <c r="AA27" s="312">
        <f>'Table 2 (Q3''20)'!AC29-'Table 2 (Q2''20)'!AB29</f>
        <v>0</v>
      </c>
      <c r="AB27" s="312">
        <f>'Table 2 (Q3''20)'!AD29-'Table 2 (Q2''20)'!AC29</f>
        <v>0</v>
      </c>
      <c r="AC27" s="312">
        <f>'Table 2 (Q3''20)'!AE29-'Table 2 (Q2''20)'!AD29</f>
        <v>0</v>
      </c>
      <c r="AD27" s="312">
        <f>'Table 2 (Q3''20)'!AF29-'Table 2 (Q2''20)'!AE29</f>
        <v>0</v>
      </c>
      <c r="AE27" s="312">
        <f>'Table 2 (Q3''20)'!AG29-'Table 2 (Q2''20)'!AF29</f>
        <v>0</v>
      </c>
      <c r="AF27" s="312">
        <f>'Table 2 (Q3''20)'!AH29-'Table 2 (Q2''20)'!AG29</f>
        <v>0</v>
      </c>
      <c r="AG27" s="312">
        <f>'Table 2 (Q3''20)'!AI29-'Table 2 (Q2''20)'!AH29</f>
        <v>0</v>
      </c>
      <c r="AH27" s="312">
        <f>'Table 2 (Q3''20)'!AJ29-'Table 2 (Q2''20)'!AI29</f>
        <v>0</v>
      </c>
      <c r="AI27" s="312">
        <f>'Table 2 (Q3''20)'!AK29-'Table 2 (Q2''20)'!AJ29</f>
        <v>0</v>
      </c>
      <c r="AJ27" s="312">
        <f>'Table 2 (Q3''20)'!AL29-'Table 2 (Q2''20)'!AK29</f>
        <v>0</v>
      </c>
      <c r="AK27" s="312">
        <f>'Table 2 (Q3''20)'!AM29-'Table 2 (Q2''20)'!AL29</f>
        <v>1.5480111503640139</v>
      </c>
    </row>
    <row r="28" spans="1:37" x14ac:dyDescent="0.3">
      <c r="A28" s="306"/>
      <c r="B28" s="307" t="s">
        <v>18</v>
      </c>
      <c r="C28" s="312">
        <f>'Table 2 (Q3''20)'!C30-'Table 2 (Q2''20)'!C30</f>
        <v>0</v>
      </c>
      <c r="D28" s="312">
        <f>'Table 2 (Q3''20)'!D30-'Table 2 (Q2''20)'!D30</f>
        <v>0</v>
      </c>
      <c r="E28" s="312">
        <f>'Table 2 (Q3''20)'!E30-'Table 2 (Q2''20)'!E30</f>
        <v>0</v>
      </c>
      <c r="F28" s="312">
        <f>'Table 2 (Q3''20)'!F30-'Table 2 (Q2''20)'!F30</f>
        <v>0</v>
      </c>
      <c r="G28" s="312">
        <f>'Table 2 (Q3''20)'!G30-'Table 2 (Q2''20)'!G30</f>
        <v>0</v>
      </c>
      <c r="H28" s="312">
        <f>'Table 2 (Q3''20)'!H30-'Table 2 (Q2''20)'!H30</f>
        <v>0</v>
      </c>
      <c r="I28" s="312">
        <f>'Table 2 (Q3''20)'!I30-'Table 2 (Q2''20)'!I30</f>
        <v>0</v>
      </c>
      <c r="J28" s="312">
        <f>'Table 2 (Q3''20)'!J30-'Table 2 (Q2''20)'!J30</f>
        <v>0</v>
      </c>
      <c r="K28" s="312">
        <f>'Table 2 (Q3''20)'!K30</f>
        <v>22.941514455416737</v>
      </c>
      <c r="L28" s="312"/>
      <c r="M28" s="312">
        <f>'Table 2 (Q3''20)'!O30-'Table 2 (Q2''20)'!N30</f>
        <v>0</v>
      </c>
      <c r="N28" s="312">
        <f>'Table 2 (Q3''20)'!P30-'Table 2 (Q2''20)'!O30</f>
        <v>0</v>
      </c>
      <c r="O28" s="312">
        <f>'Table 2 (Q3''20)'!Q30-'Table 2 (Q2''20)'!P30</f>
        <v>0</v>
      </c>
      <c r="P28" s="312">
        <f>'Table 2 (Q3''20)'!R30-'Table 2 (Q2''20)'!Q30</f>
        <v>0</v>
      </c>
      <c r="Q28" s="312">
        <f>'Table 2 (Q3''20)'!S30-'Table 2 (Q2''20)'!R30</f>
        <v>0</v>
      </c>
      <c r="R28" s="312">
        <f>'Table 2 (Q3''20)'!T30-'Table 2 (Q2''20)'!S30</f>
        <v>0</v>
      </c>
      <c r="S28" s="312">
        <f>'Table 2 (Q3''20)'!U30-'Table 2 (Q2''20)'!T30</f>
        <v>0</v>
      </c>
      <c r="T28" s="312">
        <f>'Table 2 (Q3''20)'!V30-'Table 2 (Q2''20)'!U30</f>
        <v>0</v>
      </c>
      <c r="U28" s="312">
        <f>'Table 2 (Q3''20)'!W30-'Table 2 (Q2''20)'!V30</f>
        <v>0</v>
      </c>
      <c r="V28" s="312">
        <f>'Table 2 (Q3''20)'!X30-'Table 2 (Q2''20)'!W30</f>
        <v>0</v>
      </c>
      <c r="W28" s="312">
        <f>'Table 2 (Q3''20)'!Y30-'Table 2 (Q2''20)'!X30</f>
        <v>0</v>
      </c>
      <c r="X28" s="312">
        <f>'Table 2 (Q3''20)'!Z30-'Table 2 (Q2''20)'!Y30</f>
        <v>0</v>
      </c>
      <c r="Y28" s="312">
        <f>'Table 2 (Q3''20)'!AA30-'Table 2 (Q2''20)'!Z30</f>
        <v>0</v>
      </c>
      <c r="Z28" s="312">
        <f>'Table 2 (Q3''20)'!AB30-'Table 2 (Q2''20)'!AA30</f>
        <v>0</v>
      </c>
      <c r="AA28" s="312">
        <f>'Table 2 (Q3''20)'!AC30-'Table 2 (Q2''20)'!AB30</f>
        <v>0</v>
      </c>
      <c r="AB28" s="312">
        <f>'Table 2 (Q3''20)'!AD30-'Table 2 (Q2''20)'!AC30</f>
        <v>0</v>
      </c>
      <c r="AC28" s="312">
        <f>'Table 2 (Q3''20)'!AE30-'Table 2 (Q2''20)'!AD30</f>
        <v>0</v>
      </c>
      <c r="AD28" s="312">
        <f>'Table 2 (Q3''20)'!AF30-'Table 2 (Q2''20)'!AE30</f>
        <v>0</v>
      </c>
      <c r="AE28" s="312">
        <f>'Table 2 (Q3''20)'!AG30-'Table 2 (Q2''20)'!AF30</f>
        <v>0</v>
      </c>
      <c r="AF28" s="312">
        <f>'Table 2 (Q3''20)'!AH30-'Table 2 (Q2''20)'!AG30</f>
        <v>0</v>
      </c>
      <c r="AG28" s="312">
        <f>'Table 2 (Q3''20)'!AI30-'Table 2 (Q2''20)'!AH30</f>
        <v>0</v>
      </c>
      <c r="AH28" s="312">
        <f>'Table 2 (Q3''20)'!AJ30-'Table 2 (Q2''20)'!AI30</f>
        <v>0</v>
      </c>
      <c r="AI28" s="312">
        <f>'Table 2 (Q3''20)'!AK30-'Table 2 (Q2''20)'!AJ30</f>
        <v>-9.9503695902605216E-2</v>
      </c>
      <c r="AJ28" s="312">
        <f>'Table 2 (Q3''20)'!AL30-'Table 2 (Q2''20)'!AK30</f>
        <v>0</v>
      </c>
      <c r="AK28" s="312">
        <f>'Table 2 (Q3''20)'!AM30-'Table 2 (Q2''20)'!AL30</f>
        <v>8.2316731352394363</v>
      </c>
    </row>
    <row r="29" spans="1:37" s="48" customFormat="1" x14ac:dyDescent="0.3">
      <c r="A29" s="306"/>
      <c r="B29" s="307" t="s">
        <v>19</v>
      </c>
      <c r="C29" s="312">
        <f>'Table 2 (Q3''20)'!C31-'Table 2 (Q2''20)'!C31</f>
        <v>0</v>
      </c>
      <c r="D29" s="312">
        <f>'Table 2 (Q3''20)'!D31-'Table 2 (Q2''20)'!D31</f>
        <v>0</v>
      </c>
      <c r="E29" s="312">
        <f>'Table 2 (Q3''20)'!E31-'Table 2 (Q2''20)'!E31</f>
        <v>0</v>
      </c>
      <c r="F29" s="312">
        <f>'Table 2 (Q3''20)'!F31-'Table 2 (Q2''20)'!F31</f>
        <v>0</v>
      </c>
      <c r="G29" s="312">
        <f>'Table 2 (Q3''20)'!G31-'Table 2 (Q2''20)'!G31</f>
        <v>0</v>
      </c>
      <c r="H29" s="312">
        <f>'Table 2 (Q3''20)'!H31-'Table 2 (Q2''20)'!H31</f>
        <v>0</v>
      </c>
      <c r="I29" s="312">
        <f>'Table 2 (Q3''20)'!I31-'Table 2 (Q2''20)'!I31</f>
        <v>0</v>
      </c>
      <c r="J29" s="312">
        <f>'Table 2 (Q3''20)'!J31-'Table 2 (Q2''20)'!J31</f>
        <v>-7.2456647450788623</v>
      </c>
      <c r="K29" s="312">
        <f>'Table 2 (Q3''20)'!K31</f>
        <v>85.332272591872567</v>
      </c>
      <c r="L29" s="312"/>
      <c r="M29" s="312">
        <f>'Table 2 (Q3''20)'!O31-'Table 2 (Q2''20)'!N31</f>
        <v>0</v>
      </c>
      <c r="N29" s="312">
        <f>'Table 2 (Q3''20)'!P31-'Table 2 (Q2''20)'!O31</f>
        <v>0</v>
      </c>
      <c r="O29" s="312">
        <f>'Table 2 (Q3''20)'!Q31-'Table 2 (Q2''20)'!P31</f>
        <v>0</v>
      </c>
      <c r="P29" s="312">
        <f>'Table 2 (Q3''20)'!R31-'Table 2 (Q2''20)'!Q31</f>
        <v>0</v>
      </c>
      <c r="Q29" s="312">
        <f>'Table 2 (Q3''20)'!S31-'Table 2 (Q2''20)'!R31</f>
        <v>0</v>
      </c>
      <c r="R29" s="312">
        <f>'Table 2 (Q3''20)'!T31-'Table 2 (Q2''20)'!S31</f>
        <v>0</v>
      </c>
      <c r="S29" s="312">
        <f>'Table 2 (Q3''20)'!U31-'Table 2 (Q2''20)'!T31</f>
        <v>0</v>
      </c>
      <c r="T29" s="312">
        <f>'Table 2 (Q3''20)'!V31-'Table 2 (Q2''20)'!U31</f>
        <v>0</v>
      </c>
      <c r="U29" s="312">
        <f>'Table 2 (Q3''20)'!W31-'Table 2 (Q2''20)'!V31</f>
        <v>0</v>
      </c>
      <c r="V29" s="312">
        <f>'Table 2 (Q3''20)'!X31-'Table 2 (Q2''20)'!W31</f>
        <v>0</v>
      </c>
      <c r="W29" s="312">
        <f>'Table 2 (Q3''20)'!Y31-'Table 2 (Q2''20)'!X31</f>
        <v>0</v>
      </c>
      <c r="X29" s="312">
        <f>'Table 2 (Q3''20)'!Z31-'Table 2 (Q2''20)'!Y31</f>
        <v>0</v>
      </c>
      <c r="Y29" s="312">
        <f>'Table 2 (Q3''20)'!AA31-'Table 2 (Q2''20)'!Z31</f>
        <v>0</v>
      </c>
      <c r="Z29" s="312">
        <f>'Table 2 (Q3''20)'!AB31-'Table 2 (Q2''20)'!AA31</f>
        <v>0</v>
      </c>
      <c r="AA29" s="312">
        <f>'Table 2 (Q3''20)'!AC31-'Table 2 (Q2''20)'!AB31</f>
        <v>0</v>
      </c>
      <c r="AB29" s="312">
        <f>'Table 2 (Q3''20)'!AD31-'Table 2 (Q2''20)'!AC31</f>
        <v>0</v>
      </c>
      <c r="AC29" s="312">
        <f>'Table 2 (Q3''20)'!AE31-'Table 2 (Q2''20)'!AD31</f>
        <v>0</v>
      </c>
      <c r="AD29" s="312">
        <f>'Table 2 (Q3''20)'!AF31-'Table 2 (Q2''20)'!AE31</f>
        <v>0</v>
      </c>
      <c r="AE29" s="312">
        <f>'Table 2 (Q3''20)'!AG31-'Table 2 (Q2''20)'!AF31</f>
        <v>0</v>
      </c>
      <c r="AF29" s="312">
        <f>'Table 2 (Q3''20)'!AH31-'Table 2 (Q2''20)'!AG31</f>
        <v>0</v>
      </c>
      <c r="AG29" s="312">
        <f>'Table 2 (Q3''20)'!AI31-'Table 2 (Q2''20)'!AH31</f>
        <v>0</v>
      </c>
      <c r="AH29" s="312">
        <f>'Table 2 (Q3''20)'!AJ31-'Table 2 (Q2''20)'!AI31</f>
        <v>0</v>
      </c>
      <c r="AI29" s="312">
        <f>'Table 2 (Q3''20)'!AK31-'Table 2 (Q2''20)'!AJ31</f>
        <v>-3.5663666721610348</v>
      </c>
      <c r="AJ29" s="312">
        <f>'Table 2 (Q3''20)'!AL31-'Table 2 (Q2''20)'!AK31</f>
        <v>-2.9680306228447186</v>
      </c>
      <c r="AK29" s="312">
        <f>'Table 2 (Q3''20)'!AM31-'Table 2 (Q2''20)'!AL31</f>
        <v>10.170615226327691</v>
      </c>
    </row>
    <row r="30" spans="1:37" s="431" customFormat="1" x14ac:dyDescent="0.3">
      <c r="A30" s="430"/>
      <c r="B30" s="310" t="s">
        <v>10</v>
      </c>
      <c r="C30" s="311">
        <f>'Table 2 (Q3''20)'!C32-'Table 2 (Q2''20)'!C32</f>
        <v>0</v>
      </c>
      <c r="D30" s="311">
        <f>'Table 2 (Q3''20)'!D32-'Table 2 (Q2''20)'!D32</f>
        <v>0</v>
      </c>
      <c r="E30" s="311">
        <f>'Table 2 (Q3''20)'!E32-'Table 2 (Q2''20)'!E32</f>
        <v>0</v>
      </c>
      <c r="F30" s="311">
        <f>'Table 2 (Q3''20)'!F32-'Table 2 (Q2''20)'!F32</f>
        <v>0</v>
      </c>
      <c r="G30" s="311">
        <f>'Table 2 (Q3''20)'!G32-'Table 2 (Q2''20)'!G32</f>
        <v>0</v>
      </c>
      <c r="H30" s="311">
        <f>'Table 2 (Q3''20)'!H32-'Table 2 (Q2''20)'!H32</f>
        <v>0</v>
      </c>
      <c r="I30" s="311">
        <f>'Table 2 (Q3''20)'!I32-'Table 2 (Q2''20)'!I32</f>
        <v>-0.22465300000004618</v>
      </c>
      <c r="J30" s="311">
        <f>'Table 2 (Q3''20)'!J32-'Table 2 (Q2''20)'!J32</f>
        <v>-0.68081276000003754</v>
      </c>
      <c r="K30" s="311">
        <f>'Table 2 (Q3''20)'!K32</f>
        <v>134.57970894839298</v>
      </c>
      <c r="L30" s="311"/>
      <c r="M30" s="311">
        <f>'Table 2 (Q3''20)'!O32-'Table 2 (Q2''20)'!N32</f>
        <v>0</v>
      </c>
      <c r="N30" s="311">
        <f>'Table 2 (Q3''20)'!P32-'Table 2 (Q2''20)'!O32</f>
        <v>0</v>
      </c>
      <c r="O30" s="311">
        <f>'Table 2 (Q3''20)'!Q32-'Table 2 (Q2''20)'!P32</f>
        <v>0</v>
      </c>
      <c r="P30" s="311">
        <f>'Table 2 (Q3''20)'!R32-'Table 2 (Q2''20)'!Q32</f>
        <v>0</v>
      </c>
      <c r="Q30" s="311">
        <f>'Table 2 (Q3''20)'!S32-'Table 2 (Q2''20)'!R32</f>
        <v>0</v>
      </c>
      <c r="R30" s="311">
        <f>'Table 2 (Q3''20)'!T32-'Table 2 (Q2''20)'!S32</f>
        <v>0</v>
      </c>
      <c r="S30" s="311">
        <f>'Table 2 (Q3''20)'!U32-'Table 2 (Q2''20)'!T32</f>
        <v>0</v>
      </c>
      <c r="T30" s="311">
        <f>'Table 2 (Q3''20)'!V32-'Table 2 (Q2''20)'!U32</f>
        <v>0</v>
      </c>
      <c r="U30" s="311">
        <f>'Table 2 (Q3''20)'!W32-'Table 2 (Q2''20)'!V32</f>
        <v>0</v>
      </c>
      <c r="V30" s="311">
        <f>'Table 2 (Q3''20)'!X32-'Table 2 (Q2''20)'!W32</f>
        <v>0</v>
      </c>
      <c r="W30" s="311">
        <f>'Table 2 (Q3''20)'!Y32-'Table 2 (Q2''20)'!X32</f>
        <v>0</v>
      </c>
      <c r="X30" s="311">
        <f>'Table 2 (Q3''20)'!Z32-'Table 2 (Q2''20)'!Y32</f>
        <v>0</v>
      </c>
      <c r="Y30" s="311">
        <f>'Table 2 (Q3''20)'!AA32-'Table 2 (Q2''20)'!Z32</f>
        <v>0</v>
      </c>
      <c r="Z30" s="311">
        <f>'Table 2 (Q3''20)'!AB32-'Table 2 (Q2''20)'!AA32</f>
        <v>0</v>
      </c>
      <c r="AA30" s="311">
        <f>'Table 2 (Q3''20)'!AC32-'Table 2 (Q2''20)'!AB32</f>
        <v>0</v>
      </c>
      <c r="AB30" s="311">
        <f>'Table 2 (Q3''20)'!AD32-'Table 2 (Q2''20)'!AC32</f>
        <v>0</v>
      </c>
      <c r="AC30" s="311">
        <f>'Table 2 (Q3''20)'!AE32-'Table 2 (Q2''20)'!AD32</f>
        <v>0</v>
      </c>
      <c r="AD30" s="311">
        <f>'Table 2 (Q3''20)'!AF32-'Table 2 (Q2''20)'!AE32</f>
        <v>0</v>
      </c>
      <c r="AE30" s="311">
        <f>'Table 2 (Q3''20)'!AG32-'Table 2 (Q2''20)'!AF32</f>
        <v>0</v>
      </c>
      <c r="AF30" s="311">
        <f>'Table 2 (Q3''20)'!AH32-'Table 2 (Q2''20)'!AG32</f>
        <v>0</v>
      </c>
      <c r="AG30" s="311">
        <f>'Table 2 (Q3''20)'!AI32-'Table 2 (Q2''20)'!AH32</f>
        <v>0</v>
      </c>
      <c r="AH30" s="311">
        <f>'Table 2 (Q3''20)'!AJ32-'Table 2 (Q2''20)'!AI32</f>
        <v>0</v>
      </c>
      <c r="AI30" s="311">
        <f>'Table 2 (Q3''20)'!AK32-'Table 2 (Q2''20)'!AJ32</f>
        <v>2.3958799999945768E-3</v>
      </c>
      <c r="AJ30" s="311">
        <f>'Table 2 (Q3''20)'!AL32-'Table 2 (Q2''20)'!AK32</f>
        <v>-4.3827608799999993</v>
      </c>
      <c r="AK30" s="311">
        <f>'Table 2 (Q3''20)'!AM32-'Table 2 (Q2''20)'!AL32</f>
        <v>37.198700639999998</v>
      </c>
    </row>
    <row r="31" spans="1:37" s="48" customFormat="1" x14ac:dyDescent="0.3">
      <c r="A31" s="306"/>
      <c r="B31" s="307" t="s">
        <v>15</v>
      </c>
      <c r="C31" s="312">
        <f>'Table 2 (Q3''20)'!C33-'Table 2 (Q2''20)'!C33</f>
        <v>0</v>
      </c>
      <c r="D31" s="312">
        <f>'Table 2 (Q3''20)'!D33-'Table 2 (Q2''20)'!D33</f>
        <v>0</v>
      </c>
      <c r="E31" s="312">
        <f>'Table 2 (Q3''20)'!E33-'Table 2 (Q2''20)'!E33</f>
        <v>0</v>
      </c>
      <c r="F31" s="312">
        <f>'Table 2 (Q3''20)'!F33-'Table 2 (Q2''20)'!F33</f>
        <v>0</v>
      </c>
      <c r="G31" s="312">
        <f>'Table 2 (Q3''20)'!G33-'Table 2 (Q2''20)'!G33</f>
        <v>0</v>
      </c>
      <c r="H31" s="312">
        <f>'Table 2 (Q3''20)'!H33-'Table 2 (Q2''20)'!H33</f>
        <v>0</v>
      </c>
      <c r="I31" s="312">
        <f>'Table 2 (Q3''20)'!I33-'Table 2 (Q2''20)'!I33</f>
        <v>-5.9308392000005483E-2</v>
      </c>
      <c r="J31" s="312">
        <f>'Table 2 (Q3''20)'!J33-'Table 2 (Q2''20)'!J33</f>
        <v>-0.16388486301943317</v>
      </c>
      <c r="K31" s="312">
        <f>'Table 2 (Q3''20)'!K33</f>
        <v>35.394463453427356</v>
      </c>
      <c r="L31" s="312"/>
      <c r="M31" s="312">
        <f>'Table 2 (Q3''20)'!O33-'Table 2 (Q2''20)'!N33</f>
        <v>0</v>
      </c>
      <c r="N31" s="312">
        <f>'Table 2 (Q3''20)'!P33-'Table 2 (Q2''20)'!O33</f>
        <v>0</v>
      </c>
      <c r="O31" s="312">
        <f>'Table 2 (Q3''20)'!Q33-'Table 2 (Q2''20)'!P33</f>
        <v>0</v>
      </c>
      <c r="P31" s="312">
        <f>'Table 2 (Q3''20)'!R33-'Table 2 (Q2''20)'!Q33</f>
        <v>0</v>
      </c>
      <c r="Q31" s="312">
        <f>'Table 2 (Q3''20)'!S33-'Table 2 (Q2''20)'!R33</f>
        <v>0</v>
      </c>
      <c r="R31" s="312">
        <f>'Table 2 (Q3''20)'!T33-'Table 2 (Q2''20)'!S33</f>
        <v>0</v>
      </c>
      <c r="S31" s="312">
        <f>'Table 2 (Q3''20)'!U33-'Table 2 (Q2''20)'!T33</f>
        <v>0</v>
      </c>
      <c r="T31" s="312">
        <f>'Table 2 (Q3''20)'!V33-'Table 2 (Q2''20)'!U33</f>
        <v>0</v>
      </c>
      <c r="U31" s="312">
        <f>'Table 2 (Q3''20)'!W33-'Table 2 (Q2''20)'!V33</f>
        <v>0</v>
      </c>
      <c r="V31" s="312">
        <f>'Table 2 (Q3''20)'!X33-'Table 2 (Q2''20)'!W33</f>
        <v>0</v>
      </c>
      <c r="W31" s="312">
        <f>'Table 2 (Q3''20)'!Y33-'Table 2 (Q2''20)'!X33</f>
        <v>0</v>
      </c>
      <c r="X31" s="312">
        <f>'Table 2 (Q3''20)'!Z33-'Table 2 (Q2''20)'!Y33</f>
        <v>0</v>
      </c>
      <c r="Y31" s="312">
        <f>'Table 2 (Q3''20)'!AA33-'Table 2 (Q2''20)'!Z33</f>
        <v>0</v>
      </c>
      <c r="Z31" s="312">
        <f>'Table 2 (Q3''20)'!AB33-'Table 2 (Q2''20)'!AA33</f>
        <v>0</v>
      </c>
      <c r="AA31" s="312">
        <f>'Table 2 (Q3''20)'!AC33-'Table 2 (Q2''20)'!AB33</f>
        <v>0</v>
      </c>
      <c r="AB31" s="312">
        <f>'Table 2 (Q3''20)'!AD33-'Table 2 (Q2''20)'!AC33</f>
        <v>0</v>
      </c>
      <c r="AC31" s="312">
        <f>'Table 2 (Q3''20)'!AE33-'Table 2 (Q2''20)'!AD33</f>
        <v>0</v>
      </c>
      <c r="AD31" s="312">
        <f>'Table 2 (Q3''20)'!AF33-'Table 2 (Q2''20)'!AE33</f>
        <v>0</v>
      </c>
      <c r="AE31" s="312">
        <f>'Table 2 (Q3''20)'!AG33-'Table 2 (Q2''20)'!AF33</f>
        <v>0</v>
      </c>
      <c r="AF31" s="312">
        <f>'Table 2 (Q3''20)'!AH33-'Table 2 (Q2''20)'!AG33</f>
        <v>0</v>
      </c>
      <c r="AG31" s="312">
        <f>'Table 2 (Q3''20)'!AI33-'Table 2 (Q2''20)'!AH33</f>
        <v>0</v>
      </c>
      <c r="AH31" s="312">
        <f>'Table 2 (Q3''20)'!AJ33-'Table 2 (Q2''20)'!AI33</f>
        <v>0</v>
      </c>
      <c r="AI31" s="312">
        <f>'Table 2 (Q3''20)'!AK33-'Table 2 (Q2''20)'!AJ33</f>
        <v>0</v>
      </c>
      <c r="AJ31" s="312">
        <f>'Table 2 (Q3''20)'!AL33-'Table 2 (Q2''20)'!AK33</f>
        <v>0</v>
      </c>
      <c r="AK31" s="312">
        <f>'Table 2 (Q3''20)'!AM33-'Table 2 (Q2''20)'!AL33</f>
        <v>0</v>
      </c>
    </row>
    <row r="32" spans="1:37" s="48" customFormat="1" x14ac:dyDescent="0.3">
      <c r="A32" s="306"/>
      <c r="B32" s="307" t="s">
        <v>16</v>
      </c>
      <c r="C32" s="312">
        <f>'Table 2 (Q3''20)'!C34-'Table 2 (Q2''20)'!C34</f>
        <v>0</v>
      </c>
      <c r="D32" s="312">
        <f>'Table 2 (Q3''20)'!D34-'Table 2 (Q2''20)'!D34</f>
        <v>0</v>
      </c>
      <c r="E32" s="312">
        <f>'Table 2 (Q3''20)'!E34-'Table 2 (Q2''20)'!E34</f>
        <v>0</v>
      </c>
      <c r="F32" s="312">
        <f>'Table 2 (Q3''20)'!F34-'Table 2 (Q2''20)'!F34</f>
        <v>0</v>
      </c>
      <c r="G32" s="312">
        <f>'Table 2 (Q3''20)'!G34-'Table 2 (Q2''20)'!G34</f>
        <v>0</v>
      </c>
      <c r="H32" s="312">
        <f>'Table 2 (Q3''20)'!H34-'Table 2 (Q2''20)'!H34</f>
        <v>0</v>
      </c>
      <c r="I32" s="312">
        <f>'Table 2 (Q3''20)'!I34-'Table 2 (Q2''20)'!I34</f>
        <v>-4.2459417000003441E-2</v>
      </c>
      <c r="J32" s="312">
        <f>'Table 2 (Q3''20)'!J34-'Table 2 (Q2''20)'!J34</f>
        <v>-3.2480878980578609E-2</v>
      </c>
      <c r="K32" s="312">
        <f>'Table 2 (Q3''20)'!K34</f>
        <v>24.762666446504308</v>
      </c>
      <c r="L32" s="312"/>
      <c r="M32" s="312">
        <f>'Table 2 (Q3''20)'!O34-'Table 2 (Q2''20)'!N34</f>
        <v>0</v>
      </c>
      <c r="N32" s="312">
        <f>'Table 2 (Q3''20)'!P34-'Table 2 (Q2''20)'!O34</f>
        <v>0</v>
      </c>
      <c r="O32" s="312">
        <f>'Table 2 (Q3''20)'!Q34-'Table 2 (Q2''20)'!P34</f>
        <v>0</v>
      </c>
      <c r="P32" s="312">
        <f>'Table 2 (Q3''20)'!R34-'Table 2 (Q2''20)'!Q34</f>
        <v>0</v>
      </c>
      <c r="Q32" s="312">
        <f>'Table 2 (Q3''20)'!S34-'Table 2 (Q2''20)'!R34</f>
        <v>0</v>
      </c>
      <c r="R32" s="312">
        <f>'Table 2 (Q3''20)'!T34-'Table 2 (Q2''20)'!S34</f>
        <v>0</v>
      </c>
      <c r="S32" s="312">
        <f>'Table 2 (Q3''20)'!U34-'Table 2 (Q2''20)'!T34</f>
        <v>0</v>
      </c>
      <c r="T32" s="312">
        <f>'Table 2 (Q3''20)'!V34-'Table 2 (Q2''20)'!U34</f>
        <v>0</v>
      </c>
      <c r="U32" s="312">
        <f>'Table 2 (Q3''20)'!W34-'Table 2 (Q2''20)'!V34</f>
        <v>0</v>
      </c>
      <c r="V32" s="312">
        <f>'Table 2 (Q3''20)'!X34-'Table 2 (Q2''20)'!W34</f>
        <v>0</v>
      </c>
      <c r="W32" s="312">
        <f>'Table 2 (Q3''20)'!Y34-'Table 2 (Q2''20)'!X34</f>
        <v>0</v>
      </c>
      <c r="X32" s="312">
        <f>'Table 2 (Q3''20)'!Z34-'Table 2 (Q2''20)'!Y34</f>
        <v>0</v>
      </c>
      <c r="Y32" s="312">
        <f>'Table 2 (Q3''20)'!AA34-'Table 2 (Q2''20)'!Z34</f>
        <v>0</v>
      </c>
      <c r="Z32" s="312">
        <f>'Table 2 (Q3''20)'!AB34-'Table 2 (Q2''20)'!AA34</f>
        <v>0</v>
      </c>
      <c r="AA32" s="312">
        <f>'Table 2 (Q3''20)'!AC34-'Table 2 (Q2''20)'!AB34</f>
        <v>0</v>
      </c>
      <c r="AB32" s="312">
        <f>'Table 2 (Q3''20)'!AD34-'Table 2 (Q2''20)'!AC34</f>
        <v>0</v>
      </c>
      <c r="AC32" s="312">
        <f>'Table 2 (Q3''20)'!AE34-'Table 2 (Q2''20)'!AD34</f>
        <v>0</v>
      </c>
      <c r="AD32" s="312">
        <f>'Table 2 (Q3''20)'!AF34-'Table 2 (Q2''20)'!AE34</f>
        <v>0</v>
      </c>
      <c r="AE32" s="312">
        <f>'Table 2 (Q3''20)'!AG34-'Table 2 (Q2''20)'!AF34</f>
        <v>0</v>
      </c>
      <c r="AF32" s="312">
        <f>'Table 2 (Q3''20)'!AH34-'Table 2 (Q2''20)'!AG34</f>
        <v>0</v>
      </c>
      <c r="AG32" s="312">
        <f>'Table 2 (Q3''20)'!AI34-'Table 2 (Q2''20)'!AH34</f>
        <v>0</v>
      </c>
      <c r="AH32" s="312">
        <f>'Table 2 (Q3''20)'!AJ34-'Table 2 (Q2''20)'!AI34</f>
        <v>0</v>
      </c>
      <c r="AI32" s="312">
        <f>'Table 2 (Q3''20)'!AK34-'Table 2 (Q2''20)'!AJ34</f>
        <v>0</v>
      </c>
      <c r="AJ32" s="312">
        <f>'Table 2 (Q3''20)'!AL34-'Table 2 (Q2''20)'!AK34</f>
        <v>0</v>
      </c>
      <c r="AK32" s="312">
        <f>'Table 2 (Q3''20)'!AM34-'Table 2 (Q2''20)'!AL34</f>
        <v>0</v>
      </c>
    </row>
    <row r="33" spans="1:37" s="48" customFormat="1" x14ac:dyDescent="0.3">
      <c r="A33" s="306"/>
      <c r="B33" s="307" t="s">
        <v>17</v>
      </c>
      <c r="C33" s="312">
        <f>'Table 2 (Q3''20)'!C35-'Table 2 (Q2''20)'!C35</f>
        <v>0</v>
      </c>
      <c r="D33" s="312">
        <f>'Table 2 (Q3''20)'!D35-'Table 2 (Q2''20)'!D35</f>
        <v>0</v>
      </c>
      <c r="E33" s="312">
        <f>'Table 2 (Q3''20)'!E35-'Table 2 (Q2''20)'!E35</f>
        <v>0</v>
      </c>
      <c r="F33" s="312">
        <f>'Table 2 (Q3''20)'!F35-'Table 2 (Q2''20)'!F35</f>
        <v>0</v>
      </c>
      <c r="G33" s="312">
        <f>'Table 2 (Q3''20)'!G35-'Table 2 (Q2''20)'!G35</f>
        <v>0</v>
      </c>
      <c r="H33" s="312">
        <f>'Table 2 (Q3''20)'!H35-'Table 2 (Q2''20)'!H35</f>
        <v>0</v>
      </c>
      <c r="I33" s="312">
        <f>'Table 2 (Q3''20)'!I35-'Table 2 (Q2''20)'!I35</f>
        <v>-3.055280800000304E-2</v>
      </c>
      <c r="J33" s="312">
        <f>'Table 2 (Q3''20)'!J35-'Table 2 (Q2''20)'!J35</f>
        <v>-0.1189097226000051</v>
      </c>
      <c r="K33" s="312">
        <f>'Table 2 (Q3''20)'!K35</f>
        <v>18.033680999084659</v>
      </c>
      <c r="L33" s="312"/>
      <c r="M33" s="312">
        <f>'Table 2 (Q3''20)'!O35-'Table 2 (Q2''20)'!N35</f>
        <v>0</v>
      </c>
      <c r="N33" s="312">
        <f>'Table 2 (Q3''20)'!P35-'Table 2 (Q2''20)'!O35</f>
        <v>0</v>
      </c>
      <c r="O33" s="312">
        <f>'Table 2 (Q3''20)'!Q35-'Table 2 (Q2''20)'!P35</f>
        <v>0</v>
      </c>
      <c r="P33" s="312">
        <f>'Table 2 (Q3''20)'!R35-'Table 2 (Q2''20)'!Q35</f>
        <v>0</v>
      </c>
      <c r="Q33" s="312">
        <f>'Table 2 (Q3''20)'!S35-'Table 2 (Q2''20)'!R35</f>
        <v>0</v>
      </c>
      <c r="R33" s="312">
        <f>'Table 2 (Q3''20)'!T35-'Table 2 (Q2''20)'!S35</f>
        <v>0</v>
      </c>
      <c r="S33" s="312">
        <f>'Table 2 (Q3''20)'!U35-'Table 2 (Q2''20)'!T35</f>
        <v>0</v>
      </c>
      <c r="T33" s="312">
        <f>'Table 2 (Q3''20)'!V35-'Table 2 (Q2''20)'!U35</f>
        <v>0</v>
      </c>
      <c r="U33" s="312">
        <f>'Table 2 (Q3''20)'!W35-'Table 2 (Q2''20)'!V35</f>
        <v>0</v>
      </c>
      <c r="V33" s="312">
        <f>'Table 2 (Q3''20)'!X35-'Table 2 (Q2''20)'!W35</f>
        <v>0</v>
      </c>
      <c r="W33" s="312">
        <f>'Table 2 (Q3''20)'!Y35-'Table 2 (Q2''20)'!X35</f>
        <v>0</v>
      </c>
      <c r="X33" s="312">
        <f>'Table 2 (Q3''20)'!Z35-'Table 2 (Q2''20)'!Y35</f>
        <v>0</v>
      </c>
      <c r="Y33" s="312">
        <f>'Table 2 (Q3''20)'!AA35-'Table 2 (Q2''20)'!Z35</f>
        <v>0</v>
      </c>
      <c r="Z33" s="312">
        <f>'Table 2 (Q3''20)'!AB35-'Table 2 (Q2''20)'!AA35</f>
        <v>0</v>
      </c>
      <c r="AA33" s="312">
        <f>'Table 2 (Q3''20)'!AC35-'Table 2 (Q2''20)'!AB35</f>
        <v>0</v>
      </c>
      <c r="AB33" s="312">
        <f>'Table 2 (Q3''20)'!AD35-'Table 2 (Q2''20)'!AC35</f>
        <v>0</v>
      </c>
      <c r="AC33" s="312">
        <f>'Table 2 (Q3''20)'!AE35-'Table 2 (Q2''20)'!AD35</f>
        <v>0</v>
      </c>
      <c r="AD33" s="312">
        <f>'Table 2 (Q3''20)'!AF35-'Table 2 (Q2''20)'!AE35</f>
        <v>0</v>
      </c>
      <c r="AE33" s="312">
        <f>'Table 2 (Q3''20)'!AG35-'Table 2 (Q2''20)'!AF35</f>
        <v>0</v>
      </c>
      <c r="AF33" s="312">
        <f>'Table 2 (Q3''20)'!AH35-'Table 2 (Q2''20)'!AG35</f>
        <v>0</v>
      </c>
      <c r="AG33" s="312">
        <f>'Table 2 (Q3''20)'!AI35-'Table 2 (Q2''20)'!AH35</f>
        <v>0</v>
      </c>
      <c r="AH33" s="312">
        <f>'Table 2 (Q3''20)'!AJ35-'Table 2 (Q2''20)'!AI35</f>
        <v>0</v>
      </c>
      <c r="AI33" s="312">
        <f>'Table 2 (Q3''20)'!AK35-'Table 2 (Q2''20)'!AJ35</f>
        <v>0</v>
      </c>
      <c r="AJ33" s="312">
        <f>'Table 2 (Q3''20)'!AL35-'Table 2 (Q2''20)'!AK35</f>
        <v>0</v>
      </c>
      <c r="AK33" s="312">
        <f>'Table 2 (Q3''20)'!AM35-'Table 2 (Q2''20)'!AL35</f>
        <v>0</v>
      </c>
    </row>
    <row r="34" spans="1:37" x14ac:dyDescent="0.3">
      <c r="A34" s="306"/>
      <c r="B34" s="307" t="s">
        <v>18</v>
      </c>
      <c r="C34" s="312">
        <f>'Table 2 (Q3''20)'!C36-'Table 2 (Q2''20)'!C36</f>
        <v>0</v>
      </c>
      <c r="D34" s="312">
        <f>'Table 2 (Q3''20)'!D36-'Table 2 (Q2''20)'!D36</f>
        <v>0</v>
      </c>
      <c r="E34" s="312">
        <f>'Table 2 (Q3''20)'!E36-'Table 2 (Q2''20)'!E36</f>
        <v>0</v>
      </c>
      <c r="F34" s="312">
        <f>'Table 2 (Q3''20)'!F36-'Table 2 (Q2''20)'!F36</f>
        <v>0</v>
      </c>
      <c r="G34" s="312">
        <f>'Table 2 (Q3''20)'!G36-'Table 2 (Q2''20)'!G36</f>
        <v>0</v>
      </c>
      <c r="H34" s="312">
        <f>'Table 2 (Q3''20)'!H36-'Table 2 (Q2''20)'!H36</f>
        <v>0</v>
      </c>
      <c r="I34" s="312">
        <f>'Table 2 (Q3''20)'!I36-'Table 2 (Q2''20)'!I36</f>
        <v>-4.3582682000003814E-2</v>
      </c>
      <c r="J34" s="312">
        <f>'Table 2 (Q3''20)'!J36-'Table 2 (Q2''20)'!J36</f>
        <v>0.23485486896343843</v>
      </c>
      <c r="K34" s="312">
        <f>'Table 2 (Q3''20)'!K36</f>
        <v>26.646782371781811</v>
      </c>
      <c r="L34" s="312"/>
      <c r="M34" s="312">
        <f>'Table 2 (Q3''20)'!O36-'Table 2 (Q2''20)'!N36</f>
        <v>0</v>
      </c>
      <c r="N34" s="312">
        <f>'Table 2 (Q3''20)'!P36-'Table 2 (Q2''20)'!O36</f>
        <v>0</v>
      </c>
      <c r="O34" s="312">
        <f>'Table 2 (Q3''20)'!Q36-'Table 2 (Q2''20)'!P36</f>
        <v>0</v>
      </c>
      <c r="P34" s="312">
        <f>'Table 2 (Q3''20)'!R36-'Table 2 (Q2''20)'!Q36</f>
        <v>0</v>
      </c>
      <c r="Q34" s="312">
        <f>'Table 2 (Q3''20)'!S36-'Table 2 (Q2''20)'!R36</f>
        <v>0</v>
      </c>
      <c r="R34" s="312">
        <f>'Table 2 (Q3''20)'!T36-'Table 2 (Q2''20)'!S36</f>
        <v>0</v>
      </c>
      <c r="S34" s="312">
        <f>'Table 2 (Q3''20)'!U36-'Table 2 (Q2''20)'!T36</f>
        <v>0</v>
      </c>
      <c r="T34" s="312">
        <f>'Table 2 (Q3''20)'!V36-'Table 2 (Q2''20)'!U36</f>
        <v>0</v>
      </c>
      <c r="U34" s="312">
        <f>'Table 2 (Q3''20)'!W36-'Table 2 (Q2''20)'!V36</f>
        <v>0</v>
      </c>
      <c r="V34" s="312">
        <f>'Table 2 (Q3''20)'!X36-'Table 2 (Q2''20)'!W36</f>
        <v>0</v>
      </c>
      <c r="W34" s="312">
        <f>'Table 2 (Q3''20)'!Y36-'Table 2 (Q2''20)'!X36</f>
        <v>0</v>
      </c>
      <c r="X34" s="312">
        <f>'Table 2 (Q3''20)'!Z36-'Table 2 (Q2''20)'!Y36</f>
        <v>0</v>
      </c>
      <c r="Y34" s="312">
        <f>'Table 2 (Q3''20)'!AA36-'Table 2 (Q2''20)'!Z36</f>
        <v>0</v>
      </c>
      <c r="Z34" s="312">
        <f>'Table 2 (Q3''20)'!AB36-'Table 2 (Q2''20)'!AA36</f>
        <v>0</v>
      </c>
      <c r="AA34" s="312">
        <f>'Table 2 (Q3''20)'!AC36-'Table 2 (Q2''20)'!AB36</f>
        <v>0</v>
      </c>
      <c r="AB34" s="312">
        <f>'Table 2 (Q3''20)'!AD36-'Table 2 (Q2''20)'!AC36</f>
        <v>0</v>
      </c>
      <c r="AC34" s="312">
        <f>'Table 2 (Q3''20)'!AE36-'Table 2 (Q2''20)'!AD36</f>
        <v>0</v>
      </c>
      <c r="AD34" s="312">
        <f>'Table 2 (Q3''20)'!AF36-'Table 2 (Q2''20)'!AE36</f>
        <v>0</v>
      </c>
      <c r="AE34" s="312">
        <f>'Table 2 (Q3''20)'!AG36-'Table 2 (Q2''20)'!AF36</f>
        <v>0</v>
      </c>
      <c r="AF34" s="312">
        <f>'Table 2 (Q3''20)'!AH36-'Table 2 (Q2''20)'!AG36</f>
        <v>0</v>
      </c>
      <c r="AG34" s="312">
        <f>'Table 2 (Q3''20)'!AI36-'Table 2 (Q2''20)'!AH36</f>
        <v>0</v>
      </c>
      <c r="AH34" s="312">
        <f>'Table 2 (Q3''20)'!AJ36-'Table 2 (Q2''20)'!AI36</f>
        <v>0</v>
      </c>
      <c r="AI34" s="312">
        <f>'Table 2 (Q3''20)'!AK36-'Table 2 (Q2''20)'!AJ36</f>
        <v>0</v>
      </c>
      <c r="AJ34" s="312">
        <f>'Table 2 (Q3''20)'!AL36-'Table 2 (Q2''20)'!AK36</f>
        <v>0</v>
      </c>
      <c r="AK34" s="312">
        <f>'Table 2 (Q3''20)'!AM36-'Table 2 (Q2''20)'!AL36</f>
        <v>0</v>
      </c>
    </row>
    <row r="35" spans="1:37" s="48" customFormat="1" x14ac:dyDescent="0.3">
      <c r="A35" s="306"/>
      <c r="B35" s="307" t="s">
        <v>19</v>
      </c>
      <c r="C35" s="312">
        <f>'Table 2 (Q3''20)'!C37-'Table 2 (Q2''20)'!C37</f>
        <v>0</v>
      </c>
      <c r="D35" s="312">
        <f>'Table 2 (Q3''20)'!D37-'Table 2 (Q2''20)'!D37</f>
        <v>0</v>
      </c>
      <c r="E35" s="312">
        <f>'Table 2 (Q3''20)'!E37-'Table 2 (Q2''20)'!E37</f>
        <v>0</v>
      </c>
      <c r="F35" s="312">
        <f>'Table 2 (Q3''20)'!F37-'Table 2 (Q2''20)'!F37</f>
        <v>0</v>
      </c>
      <c r="G35" s="312">
        <f>'Table 2 (Q3''20)'!G37-'Table 2 (Q2''20)'!G37</f>
        <v>0</v>
      </c>
      <c r="H35" s="312">
        <f>'Table 2 (Q3''20)'!H37-'Table 2 (Q2''20)'!H37</f>
        <v>0</v>
      </c>
      <c r="I35" s="312">
        <f>'Table 2 (Q3''20)'!I37-'Table 2 (Q2''20)'!I37</f>
        <v>-4.874970100000553E-2</v>
      </c>
      <c r="J35" s="312">
        <f>'Table 2 (Q3''20)'!J37-'Table 2 (Q2''20)'!J37</f>
        <v>-0.60039216436344844</v>
      </c>
      <c r="K35" s="312">
        <f>'Table 2 (Q3''20)'!K37</f>
        <v>29.74211567759485</v>
      </c>
      <c r="L35" s="312"/>
      <c r="M35" s="312">
        <f>'Table 2 (Q3''20)'!O37-'Table 2 (Q2''20)'!N37</f>
        <v>0</v>
      </c>
      <c r="N35" s="312">
        <f>'Table 2 (Q3''20)'!P37-'Table 2 (Q2''20)'!O37</f>
        <v>0</v>
      </c>
      <c r="O35" s="312">
        <f>'Table 2 (Q3''20)'!Q37-'Table 2 (Q2''20)'!P37</f>
        <v>0</v>
      </c>
      <c r="P35" s="312">
        <f>'Table 2 (Q3''20)'!R37-'Table 2 (Q2''20)'!Q37</f>
        <v>0</v>
      </c>
      <c r="Q35" s="312">
        <f>'Table 2 (Q3''20)'!S37-'Table 2 (Q2''20)'!R37</f>
        <v>0</v>
      </c>
      <c r="R35" s="312">
        <f>'Table 2 (Q3''20)'!T37-'Table 2 (Q2''20)'!S37</f>
        <v>0</v>
      </c>
      <c r="S35" s="312">
        <f>'Table 2 (Q3''20)'!U37-'Table 2 (Q2''20)'!T37</f>
        <v>0</v>
      </c>
      <c r="T35" s="312">
        <f>'Table 2 (Q3''20)'!V37-'Table 2 (Q2''20)'!U37</f>
        <v>0</v>
      </c>
      <c r="U35" s="312">
        <f>'Table 2 (Q3''20)'!W37-'Table 2 (Q2''20)'!V37</f>
        <v>0</v>
      </c>
      <c r="V35" s="312">
        <f>'Table 2 (Q3''20)'!X37-'Table 2 (Q2''20)'!W37</f>
        <v>0</v>
      </c>
      <c r="W35" s="312">
        <f>'Table 2 (Q3''20)'!Y37-'Table 2 (Q2''20)'!X37</f>
        <v>0</v>
      </c>
      <c r="X35" s="312">
        <f>'Table 2 (Q3''20)'!Z37-'Table 2 (Q2''20)'!Y37</f>
        <v>0</v>
      </c>
      <c r="Y35" s="312">
        <f>'Table 2 (Q3''20)'!AA37-'Table 2 (Q2''20)'!Z37</f>
        <v>0</v>
      </c>
      <c r="Z35" s="312">
        <f>'Table 2 (Q3''20)'!AB37-'Table 2 (Q2''20)'!AA37</f>
        <v>0</v>
      </c>
      <c r="AA35" s="312">
        <f>'Table 2 (Q3''20)'!AC37-'Table 2 (Q2''20)'!AB37</f>
        <v>0</v>
      </c>
      <c r="AB35" s="312">
        <f>'Table 2 (Q3''20)'!AD37-'Table 2 (Q2''20)'!AC37</f>
        <v>0</v>
      </c>
      <c r="AC35" s="312">
        <f>'Table 2 (Q3''20)'!AE37-'Table 2 (Q2''20)'!AD37</f>
        <v>0</v>
      </c>
      <c r="AD35" s="312">
        <f>'Table 2 (Q3''20)'!AF37-'Table 2 (Q2''20)'!AE37</f>
        <v>0</v>
      </c>
      <c r="AE35" s="312">
        <f>'Table 2 (Q3''20)'!AG37-'Table 2 (Q2''20)'!AF37</f>
        <v>0</v>
      </c>
      <c r="AF35" s="312">
        <f>'Table 2 (Q3''20)'!AH37-'Table 2 (Q2''20)'!AG37</f>
        <v>0</v>
      </c>
      <c r="AG35" s="312">
        <f>'Table 2 (Q3''20)'!AI37-'Table 2 (Q2''20)'!AH37</f>
        <v>0</v>
      </c>
      <c r="AH35" s="312">
        <f>'Table 2 (Q3''20)'!AJ37-'Table 2 (Q2''20)'!AI37</f>
        <v>0</v>
      </c>
      <c r="AI35" s="312">
        <f>'Table 2 (Q3''20)'!AK37-'Table 2 (Q2''20)'!AJ37</f>
        <v>0</v>
      </c>
      <c r="AJ35" s="312">
        <f>'Table 2 (Q3''20)'!AL37-'Table 2 (Q2''20)'!AK37</f>
        <v>0</v>
      </c>
      <c r="AK35" s="312">
        <f>'Table 2 (Q3''20)'!AM37-'Table 2 (Q2''20)'!AL37</f>
        <v>0</v>
      </c>
    </row>
    <row r="36" spans="1:37" s="431" customFormat="1" x14ac:dyDescent="0.3">
      <c r="A36" s="430"/>
      <c r="B36" s="310" t="s">
        <v>11</v>
      </c>
      <c r="C36" s="311">
        <f>'Table 2 (Q3''20)'!C38-'Table 2 (Q2''20)'!C38</f>
        <v>0</v>
      </c>
      <c r="D36" s="311">
        <f>'Table 2 (Q3''20)'!D38-'Table 2 (Q2''20)'!D38</f>
        <v>0</v>
      </c>
      <c r="E36" s="311">
        <f>'Table 2 (Q3''20)'!E38-'Table 2 (Q2''20)'!E38</f>
        <v>0</v>
      </c>
      <c r="F36" s="311">
        <f>'Table 2 (Q3''20)'!F38-'Table 2 (Q2''20)'!F38</f>
        <v>0</v>
      </c>
      <c r="G36" s="311">
        <f>'Table 2 (Q3''20)'!G38-'Table 2 (Q2''20)'!G38</f>
        <v>0</v>
      </c>
      <c r="H36" s="311">
        <f>'Table 2 (Q3''20)'!H38-'Table 2 (Q2''20)'!H38</f>
        <v>0</v>
      </c>
      <c r="I36" s="311">
        <f>'Table 2 (Q3''20)'!I38-'Table 2 (Q2''20)'!I38</f>
        <v>-35.507406722716098</v>
      </c>
      <c r="J36" s="311">
        <f>'Table 2 (Q3''20)'!J38-'Table 2 (Q2''20)'!J38</f>
        <v>-62.046475702091641</v>
      </c>
      <c r="K36" s="311">
        <f>'Table 2 (Q3''20)'!K38</f>
        <v>496.68645136399363</v>
      </c>
      <c r="L36" s="311"/>
      <c r="M36" s="311">
        <f>'Table 2 (Q3''20)'!O38-'Table 2 (Q2''20)'!N38</f>
        <v>0</v>
      </c>
      <c r="N36" s="311">
        <f>'Table 2 (Q3''20)'!P38-'Table 2 (Q2''20)'!O38</f>
        <v>0</v>
      </c>
      <c r="O36" s="311">
        <f>'Table 2 (Q3''20)'!Q38-'Table 2 (Q2''20)'!P38</f>
        <v>0</v>
      </c>
      <c r="P36" s="311">
        <f>'Table 2 (Q3''20)'!R38-'Table 2 (Q2''20)'!Q38</f>
        <v>0</v>
      </c>
      <c r="Q36" s="311">
        <f>'Table 2 (Q3''20)'!S38-'Table 2 (Q2''20)'!R38</f>
        <v>0</v>
      </c>
      <c r="R36" s="311">
        <f>'Table 2 (Q3''20)'!T38-'Table 2 (Q2''20)'!S38</f>
        <v>0</v>
      </c>
      <c r="S36" s="311">
        <f>'Table 2 (Q3''20)'!U38-'Table 2 (Q2''20)'!T38</f>
        <v>0</v>
      </c>
      <c r="T36" s="311">
        <f>'Table 2 (Q3''20)'!V38-'Table 2 (Q2''20)'!U38</f>
        <v>0</v>
      </c>
      <c r="U36" s="311">
        <f>'Table 2 (Q3''20)'!W38-'Table 2 (Q2''20)'!V38</f>
        <v>0</v>
      </c>
      <c r="V36" s="311">
        <f>'Table 2 (Q3''20)'!X38-'Table 2 (Q2''20)'!W38</f>
        <v>0</v>
      </c>
      <c r="W36" s="311">
        <f>'Table 2 (Q3''20)'!Y38-'Table 2 (Q2''20)'!X38</f>
        <v>0</v>
      </c>
      <c r="X36" s="311">
        <f>'Table 2 (Q3''20)'!Z38-'Table 2 (Q2''20)'!Y38</f>
        <v>0</v>
      </c>
      <c r="Y36" s="311">
        <f>'Table 2 (Q3''20)'!AA38-'Table 2 (Q2''20)'!Z38</f>
        <v>0</v>
      </c>
      <c r="Z36" s="311">
        <f>'Table 2 (Q3''20)'!AB38-'Table 2 (Q2''20)'!AA38</f>
        <v>0</v>
      </c>
      <c r="AA36" s="311">
        <f>'Table 2 (Q3''20)'!AC38-'Table 2 (Q2''20)'!AB38</f>
        <v>0</v>
      </c>
      <c r="AB36" s="311">
        <f>'Table 2 (Q3''20)'!AD38-'Table 2 (Q2''20)'!AC38</f>
        <v>0</v>
      </c>
      <c r="AC36" s="311">
        <f>'Table 2 (Q3''20)'!AE38-'Table 2 (Q2''20)'!AD38</f>
        <v>0</v>
      </c>
      <c r="AD36" s="311">
        <f>'Table 2 (Q3''20)'!AF38-'Table 2 (Q2''20)'!AE38</f>
        <v>0</v>
      </c>
      <c r="AE36" s="311">
        <f>'Table 2 (Q3''20)'!AG38-'Table 2 (Q2''20)'!AF38</f>
        <v>49.164852830067346</v>
      </c>
      <c r="AF36" s="311">
        <f>'Table 2 (Q3''20)'!AH38-'Table 2 (Q2''20)'!AG38</f>
        <v>0.45801517514105683</v>
      </c>
      <c r="AG36" s="311">
        <f>'Table 2 (Q3''20)'!AI38-'Table 2 (Q2''20)'!AH38</f>
        <v>-42.511425563039523</v>
      </c>
      <c r="AH36" s="311">
        <f>'Table 2 (Q3''20)'!AJ38-'Table 2 (Q2''20)'!AI38</f>
        <v>-42.618849164884999</v>
      </c>
      <c r="AI36" s="311">
        <f>'Table 2 (Q3''20)'!AK38-'Table 2 (Q2''20)'!AJ38</f>
        <v>12.024015444403304</v>
      </c>
      <c r="AJ36" s="311">
        <f>'Table 2 (Q3''20)'!AL38-'Table 2 (Q2''20)'!AK38</f>
        <v>-56.053038645168556</v>
      </c>
      <c r="AK36" s="311">
        <f>'Table 2 (Q3''20)'!AM38-'Table 2 (Q2''20)'!AL38</f>
        <v>137.91902396434429</v>
      </c>
    </row>
    <row r="37" spans="1:37" s="48" customFormat="1" x14ac:dyDescent="0.3">
      <c r="A37" s="306"/>
      <c r="B37" s="307" t="s">
        <v>15</v>
      </c>
      <c r="C37" s="312">
        <f>'Table 2 (Q3''20)'!C39-'Table 2 (Q2''20)'!C39</f>
        <v>0</v>
      </c>
      <c r="D37" s="312">
        <f>'Table 2 (Q3''20)'!D39-'Table 2 (Q2''20)'!D39</f>
        <v>0</v>
      </c>
      <c r="E37" s="312">
        <f>'Table 2 (Q3''20)'!E39-'Table 2 (Q2''20)'!E39</f>
        <v>0</v>
      </c>
      <c r="F37" s="312">
        <f>'Table 2 (Q3''20)'!F39-'Table 2 (Q2''20)'!F39</f>
        <v>0</v>
      </c>
      <c r="G37" s="312">
        <f>'Table 2 (Q3''20)'!G39-'Table 2 (Q2''20)'!G39</f>
        <v>0</v>
      </c>
      <c r="H37" s="312">
        <f>'Table 2 (Q3''20)'!H39-'Table 2 (Q2''20)'!H39</f>
        <v>0</v>
      </c>
      <c r="I37" s="312">
        <f>'Table 2 (Q3''20)'!I39-'Table 2 (Q2''20)'!I39</f>
        <v>0</v>
      </c>
      <c r="J37" s="312">
        <f>'Table 2 (Q3''20)'!J39-'Table 2 (Q2''20)'!J39</f>
        <v>0</v>
      </c>
      <c r="K37" s="312">
        <f>'Table 2 (Q3''20)'!K39</f>
        <v>0</v>
      </c>
      <c r="L37" s="312"/>
      <c r="M37" s="312">
        <f>'Table 2 (Q3''20)'!O39-'Table 2 (Q2''20)'!N39</f>
        <v>0</v>
      </c>
      <c r="N37" s="312">
        <f>'Table 2 (Q3''20)'!P39-'Table 2 (Q2''20)'!O39</f>
        <v>0</v>
      </c>
      <c r="O37" s="312">
        <f>'Table 2 (Q3''20)'!Q39-'Table 2 (Q2''20)'!P39</f>
        <v>0</v>
      </c>
      <c r="P37" s="312">
        <f>'Table 2 (Q3''20)'!R39-'Table 2 (Q2''20)'!Q39</f>
        <v>0</v>
      </c>
      <c r="Q37" s="312">
        <f>'Table 2 (Q3''20)'!S39-'Table 2 (Q2''20)'!R39</f>
        <v>0</v>
      </c>
      <c r="R37" s="312">
        <f>'Table 2 (Q3''20)'!T39-'Table 2 (Q2''20)'!S39</f>
        <v>0</v>
      </c>
      <c r="S37" s="312">
        <f>'Table 2 (Q3''20)'!U39-'Table 2 (Q2''20)'!T39</f>
        <v>0</v>
      </c>
      <c r="T37" s="312">
        <f>'Table 2 (Q3''20)'!V39-'Table 2 (Q2''20)'!U39</f>
        <v>0</v>
      </c>
      <c r="U37" s="312">
        <f>'Table 2 (Q3''20)'!W39-'Table 2 (Q2''20)'!V39</f>
        <v>0</v>
      </c>
      <c r="V37" s="312">
        <f>'Table 2 (Q3''20)'!X39-'Table 2 (Q2''20)'!W39</f>
        <v>0</v>
      </c>
      <c r="W37" s="312">
        <f>'Table 2 (Q3''20)'!Y39-'Table 2 (Q2''20)'!X39</f>
        <v>0</v>
      </c>
      <c r="X37" s="312">
        <f>'Table 2 (Q3''20)'!Z39-'Table 2 (Q2''20)'!Y39</f>
        <v>0</v>
      </c>
      <c r="Y37" s="312">
        <f>'Table 2 (Q3''20)'!AA39-'Table 2 (Q2''20)'!Z39</f>
        <v>0</v>
      </c>
      <c r="Z37" s="312">
        <f>'Table 2 (Q3''20)'!AB39-'Table 2 (Q2''20)'!AA39</f>
        <v>0</v>
      </c>
      <c r="AA37" s="312">
        <f>'Table 2 (Q3''20)'!AC39-'Table 2 (Q2''20)'!AB39</f>
        <v>0</v>
      </c>
      <c r="AB37" s="312">
        <f>'Table 2 (Q3''20)'!AD39-'Table 2 (Q2''20)'!AC39</f>
        <v>0</v>
      </c>
      <c r="AC37" s="312">
        <f>'Table 2 (Q3''20)'!AE39-'Table 2 (Q2''20)'!AD39</f>
        <v>0</v>
      </c>
      <c r="AD37" s="312">
        <f>'Table 2 (Q3''20)'!AF39-'Table 2 (Q2''20)'!AE39</f>
        <v>0</v>
      </c>
      <c r="AE37" s="312">
        <f>'Table 2 (Q3''20)'!AG39-'Table 2 (Q2''20)'!AF39</f>
        <v>0</v>
      </c>
      <c r="AF37" s="312">
        <f>'Table 2 (Q3''20)'!AH39-'Table 2 (Q2''20)'!AG39</f>
        <v>0</v>
      </c>
      <c r="AG37" s="312">
        <f>'Table 2 (Q3''20)'!AI39-'Table 2 (Q2''20)'!AH39</f>
        <v>0</v>
      </c>
      <c r="AH37" s="312">
        <f>'Table 2 (Q3''20)'!AJ39-'Table 2 (Q2''20)'!AI39</f>
        <v>0</v>
      </c>
      <c r="AI37" s="312">
        <f>'Table 2 (Q3''20)'!AK39-'Table 2 (Q2''20)'!AJ39</f>
        <v>0</v>
      </c>
      <c r="AJ37" s="312">
        <f>'Table 2 (Q3''20)'!AL39-'Table 2 (Q2''20)'!AK39</f>
        <v>0</v>
      </c>
      <c r="AK37" s="312">
        <f>'Table 2 (Q3''20)'!AM39-'Table 2 (Q2''20)'!AL39</f>
        <v>0</v>
      </c>
    </row>
    <row r="38" spans="1:37" s="48" customFormat="1" x14ac:dyDescent="0.3">
      <c r="A38" s="306"/>
      <c r="B38" s="307" t="s">
        <v>16</v>
      </c>
      <c r="C38" s="312">
        <f>'Table 2 (Q3''20)'!C40-'Table 2 (Q2''20)'!C40</f>
        <v>0</v>
      </c>
      <c r="D38" s="312">
        <f>'Table 2 (Q3''20)'!D40-'Table 2 (Q2''20)'!D40</f>
        <v>0</v>
      </c>
      <c r="E38" s="312">
        <f>'Table 2 (Q3''20)'!E40-'Table 2 (Q2''20)'!E40</f>
        <v>0</v>
      </c>
      <c r="F38" s="312">
        <f>'Table 2 (Q3''20)'!F40-'Table 2 (Q2''20)'!F40</f>
        <v>0</v>
      </c>
      <c r="G38" s="312">
        <f>'Table 2 (Q3''20)'!G40-'Table 2 (Q2''20)'!G40</f>
        <v>0</v>
      </c>
      <c r="H38" s="312">
        <f>'Table 2 (Q3''20)'!H40-'Table 2 (Q2''20)'!H40</f>
        <v>0</v>
      </c>
      <c r="I38" s="312">
        <f>'Table 2 (Q3''20)'!I40-'Table 2 (Q2''20)'!I40</f>
        <v>0</v>
      </c>
      <c r="J38" s="312">
        <f>'Table 2 (Q3''20)'!J40-'Table 2 (Q2''20)'!J40</f>
        <v>0</v>
      </c>
      <c r="K38" s="312">
        <f>'Table 2 (Q3''20)'!K40</f>
        <v>0</v>
      </c>
      <c r="L38" s="312"/>
      <c r="M38" s="312">
        <f>'Table 2 (Q3''20)'!O40-'Table 2 (Q2''20)'!N40</f>
        <v>0</v>
      </c>
      <c r="N38" s="312">
        <f>'Table 2 (Q3''20)'!P40-'Table 2 (Q2''20)'!O40</f>
        <v>0</v>
      </c>
      <c r="O38" s="312">
        <f>'Table 2 (Q3''20)'!Q40-'Table 2 (Q2''20)'!P40</f>
        <v>0</v>
      </c>
      <c r="P38" s="312">
        <f>'Table 2 (Q3''20)'!R40-'Table 2 (Q2''20)'!Q40</f>
        <v>0</v>
      </c>
      <c r="Q38" s="312">
        <f>'Table 2 (Q3''20)'!S40-'Table 2 (Q2''20)'!R40</f>
        <v>0</v>
      </c>
      <c r="R38" s="312">
        <f>'Table 2 (Q3''20)'!T40-'Table 2 (Q2''20)'!S40</f>
        <v>0</v>
      </c>
      <c r="S38" s="312">
        <f>'Table 2 (Q3''20)'!U40-'Table 2 (Q2''20)'!T40</f>
        <v>0</v>
      </c>
      <c r="T38" s="312">
        <f>'Table 2 (Q3''20)'!V40-'Table 2 (Q2''20)'!U40</f>
        <v>0</v>
      </c>
      <c r="U38" s="312">
        <f>'Table 2 (Q3''20)'!W40-'Table 2 (Q2''20)'!V40</f>
        <v>0</v>
      </c>
      <c r="V38" s="312">
        <f>'Table 2 (Q3''20)'!X40-'Table 2 (Q2''20)'!W40</f>
        <v>0</v>
      </c>
      <c r="W38" s="312">
        <f>'Table 2 (Q3''20)'!Y40-'Table 2 (Q2''20)'!X40</f>
        <v>0</v>
      </c>
      <c r="X38" s="312">
        <f>'Table 2 (Q3''20)'!Z40-'Table 2 (Q2''20)'!Y40</f>
        <v>0</v>
      </c>
      <c r="Y38" s="312">
        <f>'Table 2 (Q3''20)'!AA40-'Table 2 (Q2''20)'!Z40</f>
        <v>0</v>
      </c>
      <c r="Z38" s="312">
        <f>'Table 2 (Q3''20)'!AB40-'Table 2 (Q2''20)'!AA40</f>
        <v>0</v>
      </c>
      <c r="AA38" s="312">
        <f>'Table 2 (Q3''20)'!AC40-'Table 2 (Q2''20)'!AB40</f>
        <v>0</v>
      </c>
      <c r="AB38" s="312">
        <f>'Table 2 (Q3''20)'!AD40-'Table 2 (Q2''20)'!AC40</f>
        <v>0</v>
      </c>
      <c r="AC38" s="312">
        <f>'Table 2 (Q3''20)'!AE40-'Table 2 (Q2''20)'!AD40</f>
        <v>0</v>
      </c>
      <c r="AD38" s="312">
        <f>'Table 2 (Q3''20)'!AF40-'Table 2 (Q2''20)'!AE40</f>
        <v>0</v>
      </c>
      <c r="AE38" s="312">
        <f>'Table 2 (Q3''20)'!AG40-'Table 2 (Q2''20)'!AF40</f>
        <v>0</v>
      </c>
      <c r="AF38" s="312">
        <f>'Table 2 (Q3''20)'!AH40-'Table 2 (Q2''20)'!AG40</f>
        <v>0</v>
      </c>
      <c r="AG38" s="312">
        <f>'Table 2 (Q3''20)'!AI40-'Table 2 (Q2''20)'!AH40</f>
        <v>0</v>
      </c>
      <c r="AH38" s="312">
        <f>'Table 2 (Q3''20)'!AJ40-'Table 2 (Q2''20)'!AI40</f>
        <v>0</v>
      </c>
      <c r="AI38" s="312">
        <f>'Table 2 (Q3''20)'!AK40-'Table 2 (Q2''20)'!AJ40</f>
        <v>0</v>
      </c>
      <c r="AJ38" s="312">
        <f>'Table 2 (Q3''20)'!AL40-'Table 2 (Q2''20)'!AK40</f>
        <v>0</v>
      </c>
      <c r="AK38" s="312">
        <f>'Table 2 (Q3''20)'!AM40-'Table 2 (Q2''20)'!AL40</f>
        <v>0</v>
      </c>
    </row>
    <row r="39" spans="1:37" s="48" customFormat="1" x14ac:dyDescent="0.3">
      <c r="A39" s="306"/>
      <c r="B39" s="307" t="s">
        <v>17</v>
      </c>
      <c r="C39" s="312">
        <f>'Table 2 (Q3''20)'!C41-'Table 2 (Q2''20)'!C41</f>
        <v>0</v>
      </c>
      <c r="D39" s="312">
        <f>'Table 2 (Q3''20)'!D41-'Table 2 (Q2''20)'!D41</f>
        <v>0</v>
      </c>
      <c r="E39" s="312">
        <f>'Table 2 (Q3''20)'!E41-'Table 2 (Q2''20)'!E41</f>
        <v>0</v>
      </c>
      <c r="F39" s="312">
        <f>'Table 2 (Q3''20)'!F41-'Table 2 (Q2''20)'!F41</f>
        <v>0</v>
      </c>
      <c r="G39" s="312">
        <f>'Table 2 (Q3''20)'!G41-'Table 2 (Q2''20)'!G41</f>
        <v>0</v>
      </c>
      <c r="H39" s="312">
        <f>'Table 2 (Q3''20)'!H41-'Table 2 (Q2''20)'!H41</f>
        <v>0</v>
      </c>
      <c r="I39" s="312">
        <f>'Table 2 (Q3''20)'!I41-'Table 2 (Q2''20)'!I41</f>
        <v>0</v>
      </c>
      <c r="J39" s="312">
        <f>'Table 2 (Q3''20)'!J41-'Table 2 (Q2''20)'!J41</f>
        <v>5.5165201323934667</v>
      </c>
      <c r="K39" s="312">
        <f>'Table 2 (Q3''20)'!K41</f>
        <v>0</v>
      </c>
      <c r="L39" s="312"/>
      <c r="M39" s="312">
        <f>'Table 2 (Q3''20)'!O41-'Table 2 (Q2''20)'!N41</f>
        <v>0</v>
      </c>
      <c r="N39" s="312">
        <f>'Table 2 (Q3''20)'!P41-'Table 2 (Q2''20)'!O41</f>
        <v>0</v>
      </c>
      <c r="O39" s="312">
        <f>'Table 2 (Q3''20)'!Q41-'Table 2 (Q2''20)'!P41</f>
        <v>0</v>
      </c>
      <c r="P39" s="312">
        <f>'Table 2 (Q3''20)'!R41-'Table 2 (Q2''20)'!Q41</f>
        <v>0</v>
      </c>
      <c r="Q39" s="312">
        <f>'Table 2 (Q3''20)'!S41-'Table 2 (Q2''20)'!R41</f>
        <v>0</v>
      </c>
      <c r="R39" s="312">
        <f>'Table 2 (Q3''20)'!T41-'Table 2 (Q2''20)'!S41</f>
        <v>0</v>
      </c>
      <c r="S39" s="312">
        <f>'Table 2 (Q3''20)'!U41-'Table 2 (Q2''20)'!T41</f>
        <v>0</v>
      </c>
      <c r="T39" s="312">
        <f>'Table 2 (Q3''20)'!V41-'Table 2 (Q2''20)'!U41</f>
        <v>0</v>
      </c>
      <c r="U39" s="312">
        <f>'Table 2 (Q3''20)'!W41-'Table 2 (Q2''20)'!V41</f>
        <v>0</v>
      </c>
      <c r="V39" s="312">
        <f>'Table 2 (Q3''20)'!X41-'Table 2 (Q2''20)'!W41</f>
        <v>0</v>
      </c>
      <c r="W39" s="312">
        <f>'Table 2 (Q3''20)'!Y41-'Table 2 (Q2''20)'!X41</f>
        <v>0</v>
      </c>
      <c r="X39" s="312">
        <f>'Table 2 (Q3''20)'!Z41-'Table 2 (Q2''20)'!Y41</f>
        <v>0</v>
      </c>
      <c r="Y39" s="312">
        <f>'Table 2 (Q3''20)'!AA41-'Table 2 (Q2''20)'!Z41</f>
        <v>0</v>
      </c>
      <c r="Z39" s="312">
        <f>'Table 2 (Q3''20)'!AB41-'Table 2 (Q2''20)'!AA41</f>
        <v>0</v>
      </c>
      <c r="AA39" s="312">
        <f>'Table 2 (Q3''20)'!AC41-'Table 2 (Q2''20)'!AB41</f>
        <v>0</v>
      </c>
      <c r="AB39" s="312">
        <f>'Table 2 (Q3''20)'!AD41-'Table 2 (Q2''20)'!AC41</f>
        <v>0</v>
      </c>
      <c r="AC39" s="312">
        <f>'Table 2 (Q3''20)'!AE41-'Table 2 (Q2''20)'!AD41</f>
        <v>0</v>
      </c>
      <c r="AD39" s="312">
        <f>'Table 2 (Q3''20)'!AF41-'Table 2 (Q2''20)'!AE41</f>
        <v>0</v>
      </c>
      <c r="AE39" s="312">
        <f>'Table 2 (Q3''20)'!AG41-'Table 2 (Q2''20)'!AF41</f>
        <v>0</v>
      </c>
      <c r="AF39" s="312">
        <f>'Table 2 (Q3''20)'!AH41-'Table 2 (Q2''20)'!AG41</f>
        <v>0</v>
      </c>
      <c r="AG39" s="312">
        <f>'Table 2 (Q3''20)'!AI41-'Table 2 (Q2''20)'!AH41</f>
        <v>0</v>
      </c>
      <c r="AH39" s="312">
        <f>'Table 2 (Q3''20)'!AJ41-'Table 2 (Q2''20)'!AI41</f>
        <v>0</v>
      </c>
      <c r="AI39" s="312">
        <f>'Table 2 (Q3''20)'!AK41-'Table 2 (Q2''20)'!AJ41</f>
        <v>0</v>
      </c>
      <c r="AJ39" s="312">
        <f>'Table 2 (Q3''20)'!AL41-'Table 2 (Q2''20)'!AK41</f>
        <v>0</v>
      </c>
      <c r="AK39" s="312">
        <f>'Table 2 (Q3''20)'!AM41-'Table 2 (Q2''20)'!AL41</f>
        <v>0</v>
      </c>
    </row>
    <row r="40" spans="1:37" x14ac:dyDescent="0.3">
      <c r="A40" s="306"/>
      <c r="B40" s="307" t="s">
        <v>18</v>
      </c>
      <c r="C40" s="312">
        <f>'Table 2 (Q3''20)'!C42-'Table 2 (Q2''20)'!C42</f>
        <v>0</v>
      </c>
      <c r="D40" s="312">
        <f>'Table 2 (Q3''20)'!D42-'Table 2 (Q2''20)'!D42</f>
        <v>0</v>
      </c>
      <c r="E40" s="312">
        <f>'Table 2 (Q3''20)'!E42-'Table 2 (Q2''20)'!E42</f>
        <v>0</v>
      </c>
      <c r="F40" s="312">
        <f>'Table 2 (Q3''20)'!F42-'Table 2 (Q2''20)'!F42</f>
        <v>0</v>
      </c>
      <c r="G40" s="312">
        <f>'Table 2 (Q3''20)'!G42-'Table 2 (Q2''20)'!G42</f>
        <v>0</v>
      </c>
      <c r="H40" s="312">
        <f>'Table 2 (Q3''20)'!H42-'Table 2 (Q2''20)'!H42</f>
        <v>0</v>
      </c>
      <c r="I40" s="312">
        <f>'Table 2 (Q3''20)'!I42-'Table 2 (Q2''20)'!I42</f>
        <v>-36.616799556320046</v>
      </c>
      <c r="J40" s="312">
        <f>'Table 2 (Q3''20)'!J42-'Table 2 (Q2''20)'!J42</f>
        <v>-44.163185599669077</v>
      </c>
      <c r="K40" s="312">
        <f>'Table 2 (Q3''20)'!K42</f>
        <v>0</v>
      </c>
      <c r="L40" s="312"/>
      <c r="M40" s="312">
        <f>'Table 2 (Q3''20)'!O42-'Table 2 (Q2''20)'!N42</f>
        <v>0</v>
      </c>
      <c r="N40" s="312">
        <f>'Table 2 (Q3''20)'!P42-'Table 2 (Q2''20)'!O42</f>
        <v>0</v>
      </c>
      <c r="O40" s="312">
        <f>'Table 2 (Q3''20)'!Q42-'Table 2 (Q2''20)'!P42</f>
        <v>0</v>
      </c>
      <c r="P40" s="312">
        <f>'Table 2 (Q3''20)'!R42-'Table 2 (Q2''20)'!Q42</f>
        <v>0</v>
      </c>
      <c r="Q40" s="312">
        <f>'Table 2 (Q3''20)'!S42-'Table 2 (Q2''20)'!R42</f>
        <v>0</v>
      </c>
      <c r="R40" s="312">
        <f>'Table 2 (Q3''20)'!T42-'Table 2 (Q2''20)'!S42</f>
        <v>0</v>
      </c>
      <c r="S40" s="312">
        <f>'Table 2 (Q3''20)'!U42-'Table 2 (Q2''20)'!T42</f>
        <v>0</v>
      </c>
      <c r="T40" s="312">
        <f>'Table 2 (Q3''20)'!V42-'Table 2 (Q2''20)'!U42</f>
        <v>0</v>
      </c>
      <c r="U40" s="312">
        <f>'Table 2 (Q3''20)'!W42-'Table 2 (Q2''20)'!V42</f>
        <v>0</v>
      </c>
      <c r="V40" s="312">
        <f>'Table 2 (Q3''20)'!X42-'Table 2 (Q2''20)'!W42</f>
        <v>0</v>
      </c>
      <c r="W40" s="312">
        <f>'Table 2 (Q3''20)'!Y42-'Table 2 (Q2''20)'!X42</f>
        <v>0</v>
      </c>
      <c r="X40" s="312">
        <f>'Table 2 (Q3''20)'!Z42-'Table 2 (Q2''20)'!Y42</f>
        <v>0</v>
      </c>
      <c r="Y40" s="312">
        <f>'Table 2 (Q3''20)'!AA42-'Table 2 (Q2''20)'!Z42</f>
        <v>0</v>
      </c>
      <c r="Z40" s="312">
        <f>'Table 2 (Q3''20)'!AB42-'Table 2 (Q2''20)'!AA42</f>
        <v>0</v>
      </c>
      <c r="AA40" s="312">
        <f>'Table 2 (Q3''20)'!AC42-'Table 2 (Q2''20)'!AB42</f>
        <v>0</v>
      </c>
      <c r="AB40" s="312">
        <f>'Table 2 (Q3''20)'!AD42-'Table 2 (Q2''20)'!AC42</f>
        <v>0</v>
      </c>
      <c r="AC40" s="312">
        <f>'Table 2 (Q3''20)'!AE42-'Table 2 (Q2''20)'!AD42</f>
        <v>0</v>
      </c>
      <c r="AD40" s="312">
        <f>'Table 2 (Q3''20)'!AF42-'Table 2 (Q2''20)'!AE42</f>
        <v>0</v>
      </c>
      <c r="AE40" s="312">
        <f>'Table 2 (Q3''20)'!AG42-'Table 2 (Q2''20)'!AF42</f>
        <v>0</v>
      </c>
      <c r="AF40" s="312">
        <f>'Table 2 (Q3''20)'!AH42-'Table 2 (Q2''20)'!AG42</f>
        <v>0</v>
      </c>
      <c r="AG40" s="312">
        <f>'Table 2 (Q3''20)'!AI42-'Table 2 (Q2''20)'!AH42</f>
        <v>0</v>
      </c>
      <c r="AH40" s="312">
        <f>'Table 2 (Q3''20)'!AJ42-'Table 2 (Q2''20)'!AI42</f>
        <v>0</v>
      </c>
      <c r="AI40" s="312">
        <f>'Table 2 (Q3''20)'!AK42-'Table 2 (Q2''20)'!AJ42</f>
        <v>0</v>
      </c>
      <c r="AJ40" s="312">
        <f>'Table 2 (Q3''20)'!AL42-'Table 2 (Q2''20)'!AK42</f>
        <v>0</v>
      </c>
      <c r="AK40" s="312">
        <f>'Table 2 (Q3''20)'!AM42-'Table 2 (Q2''20)'!AL42</f>
        <v>0</v>
      </c>
    </row>
    <row r="41" spans="1:37" s="48" customFormat="1" x14ac:dyDescent="0.3">
      <c r="A41" s="306"/>
      <c r="B41" s="313" t="s">
        <v>19</v>
      </c>
      <c r="C41" s="314">
        <f>'Table 2 (Q3''20)'!C43-'Table 2 (Q2''20)'!C43</f>
        <v>0</v>
      </c>
      <c r="D41" s="314">
        <f>'Table 2 (Q3''20)'!D43-'Table 2 (Q2''20)'!D43</f>
        <v>0</v>
      </c>
      <c r="E41" s="314">
        <f>'Table 2 (Q3''20)'!E43-'Table 2 (Q2''20)'!E43</f>
        <v>0</v>
      </c>
      <c r="F41" s="314">
        <f>'Table 2 (Q3''20)'!F43-'Table 2 (Q2''20)'!F43</f>
        <v>0</v>
      </c>
      <c r="G41" s="314">
        <f>'Table 2 (Q3''20)'!G43-'Table 2 (Q2''20)'!G43</f>
        <v>0</v>
      </c>
      <c r="H41" s="314">
        <f>'Table 2 (Q3''20)'!H43-'Table 2 (Q2''20)'!H43</f>
        <v>0</v>
      </c>
      <c r="I41" s="314">
        <f>'Table 2 (Q3''20)'!I43-'Table 2 (Q2''20)'!I43</f>
        <v>1.1093928336039482</v>
      </c>
      <c r="J41" s="314">
        <f>'Table 2 (Q3''20)'!J43-'Table 2 (Q2''20)'!J43</f>
        <v>-23.399810234816016</v>
      </c>
      <c r="K41" s="314">
        <f>'Table 2 (Q3''20)'!K43</f>
        <v>0</v>
      </c>
      <c r="L41" s="314"/>
      <c r="M41" s="314">
        <f>'Table 2 (Q3''20)'!O43-'Table 2 (Q2''20)'!N43</f>
        <v>0</v>
      </c>
      <c r="N41" s="314">
        <f>'Table 2 (Q3''20)'!P43-'Table 2 (Q2''20)'!O43</f>
        <v>0</v>
      </c>
      <c r="O41" s="314">
        <f>'Table 2 (Q3''20)'!Q43-'Table 2 (Q2''20)'!P43</f>
        <v>0</v>
      </c>
      <c r="P41" s="314">
        <f>'Table 2 (Q3''20)'!R43-'Table 2 (Q2''20)'!Q43</f>
        <v>0</v>
      </c>
      <c r="Q41" s="314">
        <f>'Table 2 (Q3''20)'!S43-'Table 2 (Q2''20)'!R43</f>
        <v>0</v>
      </c>
      <c r="R41" s="314">
        <f>'Table 2 (Q3''20)'!T43-'Table 2 (Q2''20)'!S43</f>
        <v>0</v>
      </c>
      <c r="S41" s="314">
        <f>'Table 2 (Q3''20)'!U43-'Table 2 (Q2''20)'!T43</f>
        <v>0</v>
      </c>
      <c r="T41" s="314">
        <f>'Table 2 (Q3''20)'!V43-'Table 2 (Q2''20)'!U43</f>
        <v>0</v>
      </c>
      <c r="U41" s="314">
        <f>'Table 2 (Q3''20)'!W43-'Table 2 (Q2''20)'!V43</f>
        <v>0</v>
      </c>
      <c r="V41" s="314">
        <f>'Table 2 (Q3''20)'!X43-'Table 2 (Q2''20)'!W43</f>
        <v>0</v>
      </c>
      <c r="W41" s="314">
        <f>'Table 2 (Q3''20)'!Y43-'Table 2 (Q2''20)'!X43</f>
        <v>0</v>
      </c>
      <c r="X41" s="314">
        <f>'Table 2 (Q3''20)'!Z43-'Table 2 (Q2''20)'!Y43</f>
        <v>0</v>
      </c>
      <c r="Y41" s="314">
        <f>'Table 2 (Q3''20)'!AA43-'Table 2 (Q2''20)'!Z43</f>
        <v>0</v>
      </c>
      <c r="Z41" s="314">
        <f>'Table 2 (Q3''20)'!AB43-'Table 2 (Q2''20)'!AA43</f>
        <v>0</v>
      </c>
      <c r="AA41" s="314">
        <f>'Table 2 (Q3''20)'!AC43-'Table 2 (Q2''20)'!AB43</f>
        <v>0</v>
      </c>
      <c r="AB41" s="314">
        <f>'Table 2 (Q3''20)'!AD43-'Table 2 (Q2''20)'!AC43</f>
        <v>0</v>
      </c>
      <c r="AC41" s="314">
        <f>'Table 2 (Q3''20)'!AE43-'Table 2 (Q2''20)'!AD43</f>
        <v>0</v>
      </c>
      <c r="AD41" s="314">
        <f>'Table 2 (Q3''20)'!AF43-'Table 2 (Q2''20)'!AE43</f>
        <v>0</v>
      </c>
      <c r="AE41" s="314">
        <f>'Table 2 (Q3''20)'!AG43-'Table 2 (Q2''20)'!AF43</f>
        <v>0</v>
      </c>
      <c r="AF41" s="314">
        <f>'Table 2 (Q3''20)'!AH43-'Table 2 (Q2''20)'!AG43</f>
        <v>0</v>
      </c>
      <c r="AG41" s="314">
        <f>'Table 2 (Q3''20)'!AI43-'Table 2 (Q2''20)'!AH43</f>
        <v>0</v>
      </c>
      <c r="AH41" s="314">
        <f>'Table 2 (Q3''20)'!AJ43-'Table 2 (Q2''20)'!AI43</f>
        <v>0</v>
      </c>
      <c r="AI41" s="314">
        <f>'Table 2 (Q3''20)'!AK43-'Table 2 (Q2''20)'!AJ43</f>
        <v>0</v>
      </c>
      <c r="AJ41" s="314">
        <f>'Table 2 (Q3''20)'!AL43-'Table 2 (Q2''20)'!AK43</f>
        <v>0</v>
      </c>
      <c r="AK41" s="314">
        <f>'Table 2 (Q3''20)'!AM43-'Table 2 (Q2''20)'!AL43</f>
        <v>0</v>
      </c>
    </row>
    <row r="42" spans="1:37" s="431" customFormat="1" x14ac:dyDescent="0.3">
      <c r="A42" s="430"/>
      <c r="B42" s="315" t="s">
        <v>58</v>
      </c>
      <c r="C42" s="311">
        <f>'Table 2 (Q3''20)'!C44-'Table 2 (Q2''20)'!C44</f>
        <v>0</v>
      </c>
      <c r="D42" s="311">
        <f>'Table 2 (Q3''20)'!D44-'Table 2 (Q2''20)'!D44</f>
        <v>0</v>
      </c>
      <c r="E42" s="311">
        <f>'Table 2 (Q3''20)'!E44-'Table 2 (Q2''20)'!E44</f>
        <v>0</v>
      </c>
      <c r="F42" s="311">
        <f>'Table 2 (Q3''20)'!F44-'Table 2 (Q2''20)'!F44</f>
        <v>0</v>
      </c>
      <c r="G42" s="311">
        <f>'Table 2 (Q3''20)'!G44-'Table 2 (Q2''20)'!G44</f>
        <v>0</v>
      </c>
      <c r="H42" s="311">
        <f>'Table 2 (Q3''20)'!H44-'Table 2 (Q2''20)'!H44</f>
        <v>0</v>
      </c>
      <c r="I42" s="311">
        <f>'Table 2 (Q3''20)'!I44-'Table 2 (Q2''20)'!I44</f>
        <v>0</v>
      </c>
      <c r="J42" s="311">
        <f>'Table 2 (Q3''20)'!J44-'Table 2 (Q2''20)'!J44</f>
        <v>-14.210671017598884</v>
      </c>
      <c r="K42" s="311">
        <f>'Table 2 (Q3''20)'!K44</f>
        <v>253.89584683719215</v>
      </c>
      <c r="L42" s="311"/>
      <c r="M42" s="311">
        <f>'Table 2 (Q3''20)'!O44-'Table 2 (Q2''20)'!N44</f>
        <v>0</v>
      </c>
      <c r="N42" s="311">
        <f>'Table 2 (Q3''20)'!P44-'Table 2 (Q2''20)'!O44</f>
        <v>0</v>
      </c>
      <c r="O42" s="311">
        <f>'Table 2 (Q3''20)'!Q44-'Table 2 (Q2''20)'!P44</f>
        <v>0</v>
      </c>
      <c r="P42" s="311">
        <f>'Table 2 (Q3''20)'!R44-'Table 2 (Q2''20)'!Q44</f>
        <v>0</v>
      </c>
      <c r="Q42" s="311">
        <f>'Table 2 (Q3''20)'!S44-'Table 2 (Q2''20)'!R44</f>
        <v>0</v>
      </c>
      <c r="R42" s="311">
        <f>'Table 2 (Q3''20)'!T44-'Table 2 (Q2''20)'!S44</f>
        <v>0</v>
      </c>
      <c r="S42" s="311">
        <f>'Table 2 (Q3''20)'!U44-'Table 2 (Q2''20)'!T44</f>
        <v>0</v>
      </c>
      <c r="T42" s="311">
        <f>'Table 2 (Q3''20)'!V44-'Table 2 (Q2''20)'!U44</f>
        <v>0</v>
      </c>
      <c r="U42" s="311">
        <f>'Table 2 (Q3''20)'!W44-'Table 2 (Q2''20)'!V44</f>
        <v>0</v>
      </c>
      <c r="V42" s="311">
        <f>'Table 2 (Q3''20)'!X44-'Table 2 (Q2''20)'!W44</f>
        <v>0</v>
      </c>
      <c r="W42" s="311">
        <f>'Table 2 (Q3''20)'!Y44-'Table 2 (Q2''20)'!X44</f>
        <v>0</v>
      </c>
      <c r="X42" s="311">
        <f>'Table 2 (Q3''20)'!Z44-'Table 2 (Q2''20)'!Y44</f>
        <v>0</v>
      </c>
      <c r="Y42" s="311">
        <f>'Table 2 (Q3''20)'!AA44-'Table 2 (Q2''20)'!Z44</f>
        <v>0</v>
      </c>
      <c r="Z42" s="311">
        <f>'Table 2 (Q3''20)'!AB44-'Table 2 (Q2''20)'!AA44</f>
        <v>0</v>
      </c>
      <c r="AA42" s="311">
        <f>'Table 2 (Q3''20)'!AC44-'Table 2 (Q2''20)'!AB44</f>
        <v>0</v>
      </c>
      <c r="AB42" s="311">
        <f>'Table 2 (Q3''20)'!AD44-'Table 2 (Q2''20)'!AC44</f>
        <v>0</v>
      </c>
      <c r="AC42" s="311">
        <f>'Table 2 (Q3''20)'!AE44-'Table 2 (Q2''20)'!AD44</f>
        <v>0</v>
      </c>
      <c r="AD42" s="311">
        <f>'Table 2 (Q3''20)'!AF44-'Table 2 (Q2''20)'!AE44</f>
        <v>0</v>
      </c>
      <c r="AE42" s="311">
        <f>'Table 2 (Q3''20)'!AG44-'Table 2 (Q2''20)'!AF44</f>
        <v>0</v>
      </c>
      <c r="AF42" s="311">
        <f>'Table 2 (Q3''20)'!AH44-'Table 2 (Q2''20)'!AG44</f>
        <v>-5.0999999999999872</v>
      </c>
      <c r="AG42" s="311">
        <f>'Table 2 (Q3''20)'!AI44-'Table 2 (Q2''20)'!AH44</f>
        <v>-10.199999999999982</v>
      </c>
      <c r="AH42" s="311">
        <f>'Table 2 (Q3''20)'!AJ44-'Table 2 (Q2''20)'!AI44</f>
        <v>15.300000000000018</v>
      </c>
      <c r="AI42" s="311">
        <f>'Table 2 (Q3''20)'!AK44-'Table 2 (Q2''20)'!AJ44</f>
        <v>-0.44166775439970252</v>
      </c>
      <c r="AJ42" s="311">
        <f>'Table 2 (Q3''20)'!AL44-'Table 2 (Q2''20)'!AK44</f>
        <v>-5.2866677543997085</v>
      </c>
      <c r="AK42" s="311">
        <f>'Table 2 (Q3''20)'!AM44-'Table 2 (Q2''20)'!AL44</f>
        <v>58.667332245600292</v>
      </c>
    </row>
    <row r="43" spans="1:37" s="432" customFormat="1" x14ac:dyDescent="0.3">
      <c r="A43" s="430"/>
      <c r="B43" s="316" t="s">
        <v>31</v>
      </c>
      <c r="C43" s="317">
        <f>'Table 2 (Q3''20)'!C45-'Table 2 (Q2''20)'!C45</f>
        <v>5</v>
      </c>
      <c r="D43" s="317">
        <f>'Table 2 (Q3''20)'!D45-'Table 2 (Q2''20)'!D45</f>
        <v>10</v>
      </c>
      <c r="E43" s="317">
        <f>'Table 2 (Q3''20)'!E45-'Table 2 (Q2''20)'!E45</f>
        <v>15</v>
      </c>
      <c r="F43" s="317">
        <f>'Table 2 (Q3''20)'!F45-'Table 2 (Q2''20)'!F45</f>
        <v>15</v>
      </c>
      <c r="G43" s="317">
        <f>'Table 2 (Q3''20)'!G45-'Table 2 (Q2''20)'!G45</f>
        <v>15</v>
      </c>
      <c r="H43" s="317">
        <f>'Table 2 (Q3''20)'!H45-'Table 2 (Q2''20)'!H45</f>
        <v>15</v>
      </c>
      <c r="I43" s="317">
        <f>'Table 2 (Q3''20)'!I45-'Table 2 (Q2''20)'!I45</f>
        <v>0.30055112150728291</v>
      </c>
      <c r="J43" s="317">
        <f>'Table 2 (Q3''20)'!J45-'Table 2 (Q2''20)'!J45</f>
        <v>-12.198852208957192</v>
      </c>
      <c r="K43" s="317">
        <f>'Table 2 (Q3''20)'!K45</f>
        <v>555.72352947256786</v>
      </c>
      <c r="L43" s="317"/>
      <c r="M43" s="317">
        <f>'Table 2 (Q3''20)'!O45-'Table 2 (Q2''20)'!N45</f>
        <v>0</v>
      </c>
      <c r="N43" s="317">
        <f>'Table 2 (Q3''20)'!P45-'Table 2 (Q2''20)'!O45</f>
        <v>0</v>
      </c>
      <c r="O43" s="317">
        <f>'Table 2 (Q3''20)'!Q45-'Table 2 (Q2''20)'!P45</f>
        <v>5</v>
      </c>
      <c r="P43" s="317">
        <f>'Table 2 (Q3''20)'!R45-'Table 2 (Q2''20)'!Q45</f>
        <v>5</v>
      </c>
      <c r="Q43" s="317">
        <f>'Table 2 (Q3''20)'!S45-'Table 2 (Q2''20)'!R45</f>
        <v>5</v>
      </c>
      <c r="R43" s="317">
        <f>'Table 2 (Q3''20)'!T45-'Table 2 (Q2''20)'!S45</f>
        <v>0</v>
      </c>
      <c r="S43" s="317">
        <f>'Table 2 (Q3''20)'!U45-'Table 2 (Q2''20)'!T45</f>
        <v>5</v>
      </c>
      <c r="T43" s="317">
        <f>'Table 2 (Q3''20)'!V45-'Table 2 (Q2''20)'!U45</f>
        <v>5</v>
      </c>
      <c r="U43" s="317">
        <f>'Table 2 (Q3''20)'!W45-'Table 2 (Q2''20)'!V45</f>
        <v>5</v>
      </c>
      <c r="V43" s="317">
        <f>'Table 2 (Q3''20)'!X45-'Table 2 (Q2''20)'!W45</f>
        <v>0</v>
      </c>
      <c r="W43" s="317">
        <f>'Table 2 (Q3''20)'!Y45-'Table 2 (Q2''20)'!X45</f>
        <v>5</v>
      </c>
      <c r="X43" s="317">
        <f>'Table 2 (Q3''20)'!Z45-'Table 2 (Q2''20)'!Y45</f>
        <v>5</v>
      </c>
      <c r="Y43" s="317">
        <f>'Table 2 (Q3''20)'!AA45-'Table 2 (Q2''20)'!Z45</f>
        <v>5</v>
      </c>
      <c r="Z43" s="317">
        <f>'Table 2 (Q3''20)'!AB45-'Table 2 (Q2''20)'!AA45</f>
        <v>0</v>
      </c>
      <c r="AA43" s="317">
        <f>'Table 2 (Q3''20)'!AC45-'Table 2 (Q2''20)'!AB45</f>
        <v>5</v>
      </c>
      <c r="AB43" s="317">
        <f>'Table 2 (Q3''20)'!AD45-'Table 2 (Q2''20)'!AC45</f>
        <v>5</v>
      </c>
      <c r="AC43" s="317">
        <f>'Table 2 (Q3''20)'!AE45-'Table 2 (Q2''20)'!AD45</f>
        <v>5</v>
      </c>
      <c r="AD43" s="317">
        <f>'Table 2 (Q3''20)'!AF45-'Table 2 (Q2''20)'!AE45</f>
        <v>0</v>
      </c>
      <c r="AE43" s="317">
        <f>'Table 2 (Q3''20)'!AG45-'Table 2 (Q2''20)'!AF45</f>
        <v>7.5287054926860719E-2</v>
      </c>
      <c r="AF43" s="317">
        <f>'Table 2 (Q3''20)'!AH45-'Table 2 (Q2''20)'!AG45</f>
        <v>7.5220710682430081E-2</v>
      </c>
      <c r="AG43" s="317">
        <f>'Table 2 (Q3''20)'!AI45-'Table 2 (Q2''20)'!AH45</f>
        <v>7.4689956726558648E-2</v>
      </c>
      <c r="AH43" s="317">
        <f>'Table 2 (Q3''20)'!AJ45-'Table 2 (Q2''20)'!AI45</f>
        <v>7.5353399171348201E-2</v>
      </c>
      <c r="AI43" s="317">
        <f>'Table 2 (Q3''20)'!AK45-'Table 2 (Q2''20)'!AJ45</f>
        <v>2.7196257181796284</v>
      </c>
      <c r="AJ43" s="317">
        <f>'Table 2 (Q3''20)'!AL45-'Table 2 (Q2''20)'!AK45</f>
        <v>2.7161881260458216</v>
      </c>
      <c r="AK43" s="317">
        <f>'Table 2 (Q3''20)'!AM45-'Table 2 (Q2''20)'!AL45</f>
        <v>128.85377413304593</v>
      </c>
    </row>
    <row r="44" spans="1:37" s="48" customFormat="1" x14ac:dyDescent="0.3">
      <c r="A44" s="306"/>
      <c r="B44" s="318" t="s">
        <v>102</v>
      </c>
      <c r="C44" s="312">
        <f>'Table 2 (Q3''20)'!C46-'Table 2 (Q2''20)'!C46</f>
        <v>0</v>
      </c>
      <c r="D44" s="312">
        <f>'Table 2 (Q3''20)'!D46-'Table 2 (Q2''20)'!D46</f>
        <v>0</v>
      </c>
      <c r="E44" s="312">
        <f>'Table 2 (Q3''20)'!E46-'Table 2 (Q2''20)'!E46</f>
        <v>0</v>
      </c>
      <c r="F44" s="312">
        <f>'Table 2 (Q3''20)'!F46-'Table 2 (Q2''20)'!F46</f>
        <v>0</v>
      </c>
      <c r="G44" s="312">
        <f>'Table 2 (Q3''20)'!G46-'Table 2 (Q2''20)'!G46</f>
        <v>0</v>
      </c>
      <c r="H44" s="312">
        <f>'Table 2 (Q3''20)'!H46-'Table 2 (Q2''20)'!H46</f>
        <v>0</v>
      </c>
      <c r="I44" s="312">
        <f>'Table 2 (Q3''20)'!I46-'Table 2 (Q2''20)'!I46</f>
        <v>1.427703579149636</v>
      </c>
      <c r="J44" s="312">
        <f>'Table 2 (Q3''20)'!J46-'Table 2 (Q2''20)'!J46</f>
        <v>29.10529054367862</v>
      </c>
      <c r="K44" s="312">
        <f>'Table 2 (Q3''20)'!K46</f>
        <v>485.13788133557529</v>
      </c>
      <c r="L44" s="312"/>
      <c r="M44" s="312">
        <f>'Table 2 (Q3''20)'!O46-'Table 2 (Q2''20)'!N46</f>
        <v>0</v>
      </c>
      <c r="N44" s="312">
        <f>'Table 2 (Q3''20)'!P46-'Table 2 (Q2''20)'!O46</f>
        <v>0</v>
      </c>
      <c r="O44" s="312">
        <f>'Table 2 (Q3''20)'!Q46-'Table 2 (Q2''20)'!P46</f>
        <v>0</v>
      </c>
      <c r="P44" s="312">
        <f>'Table 2 (Q3''20)'!R46-'Table 2 (Q2''20)'!Q46</f>
        <v>0</v>
      </c>
      <c r="Q44" s="312">
        <f>'Table 2 (Q3''20)'!S46-'Table 2 (Q2''20)'!R46</f>
        <v>0</v>
      </c>
      <c r="R44" s="312">
        <f>'Table 2 (Q3''20)'!T46-'Table 2 (Q2''20)'!S46</f>
        <v>0</v>
      </c>
      <c r="S44" s="312">
        <f>'Table 2 (Q3''20)'!U46-'Table 2 (Q2''20)'!T46</f>
        <v>0</v>
      </c>
      <c r="T44" s="312">
        <f>'Table 2 (Q3''20)'!V46-'Table 2 (Q2''20)'!U46</f>
        <v>0</v>
      </c>
      <c r="U44" s="312">
        <f>'Table 2 (Q3''20)'!W46-'Table 2 (Q2''20)'!V46</f>
        <v>0</v>
      </c>
      <c r="V44" s="312">
        <f>'Table 2 (Q3''20)'!X46-'Table 2 (Q2''20)'!W46</f>
        <v>0</v>
      </c>
      <c r="W44" s="312">
        <f>'Table 2 (Q3''20)'!Y46-'Table 2 (Q2''20)'!X46</f>
        <v>0</v>
      </c>
      <c r="X44" s="312">
        <f>'Table 2 (Q3''20)'!Z46-'Table 2 (Q2''20)'!Y46</f>
        <v>0</v>
      </c>
      <c r="Y44" s="312">
        <f>'Table 2 (Q3''20)'!AA46-'Table 2 (Q2''20)'!Z46</f>
        <v>0</v>
      </c>
      <c r="Z44" s="312">
        <f>'Table 2 (Q3''20)'!AB46-'Table 2 (Q2''20)'!AA46</f>
        <v>0</v>
      </c>
      <c r="AA44" s="312">
        <f>'Table 2 (Q3''20)'!AC46-'Table 2 (Q2''20)'!AB46</f>
        <v>0</v>
      </c>
      <c r="AB44" s="312">
        <f>'Table 2 (Q3''20)'!AD46-'Table 2 (Q2''20)'!AC46</f>
        <v>0</v>
      </c>
      <c r="AC44" s="312">
        <f>'Table 2 (Q3''20)'!AE46-'Table 2 (Q2''20)'!AD46</f>
        <v>0</v>
      </c>
      <c r="AD44" s="312">
        <f>'Table 2 (Q3''20)'!AF46-'Table 2 (Q2''20)'!AE46</f>
        <v>0</v>
      </c>
      <c r="AE44" s="312">
        <f>'Table 2 (Q3''20)'!AG46-'Table 2 (Q2''20)'!AF46</f>
        <v>0.35692589478740899</v>
      </c>
      <c r="AF44" s="312">
        <f>'Table 2 (Q3''20)'!AH46-'Table 2 (Q2''20)'!AG46</f>
        <v>0.35692589478740899</v>
      </c>
      <c r="AG44" s="312">
        <f>'Table 2 (Q3''20)'!AI46-'Table 2 (Q2''20)'!AH46</f>
        <v>0.35692589478740899</v>
      </c>
      <c r="AH44" s="312">
        <f>'Table 2 (Q3''20)'!AJ46-'Table 2 (Q2''20)'!AI46</f>
        <v>0.35692589478740899</v>
      </c>
      <c r="AI44" s="312">
        <f>'Table 2 (Q3''20)'!AK46-'Table 2 (Q2''20)'!AJ46</f>
        <v>-6</v>
      </c>
      <c r="AJ44" s="312">
        <f>'Table 2 (Q3''20)'!AL46-'Table 2 (Q2''20)'!AK46</f>
        <v>-12.496770124683863</v>
      </c>
      <c r="AK44" s="312">
        <f>'Table 2 (Q3''20)'!AM46-'Table 2 (Q2''20)'!AL46</f>
        <v>95.913814398901081</v>
      </c>
    </row>
    <row r="45" spans="1:37" s="48" customFormat="1" x14ac:dyDescent="0.3">
      <c r="A45" s="306"/>
      <c r="B45" s="307" t="s">
        <v>15</v>
      </c>
      <c r="C45" s="312">
        <f>'Table 2 (Q3''20)'!C47-'Table 2 (Q2''20)'!C47</f>
        <v>0</v>
      </c>
      <c r="D45" s="312">
        <f>'Table 2 (Q3''20)'!D47-'Table 2 (Q2''20)'!D47</f>
        <v>0</v>
      </c>
      <c r="E45" s="312">
        <f>'Table 2 (Q3''20)'!E47-'Table 2 (Q2''20)'!E47</f>
        <v>0</v>
      </c>
      <c r="F45" s="312">
        <f>'Table 2 (Q3''20)'!F47-'Table 2 (Q2''20)'!F47</f>
        <v>0</v>
      </c>
      <c r="G45" s="312">
        <f>'Table 2 (Q3''20)'!G47-'Table 2 (Q2''20)'!G47</f>
        <v>0</v>
      </c>
      <c r="H45" s="312">
        <f>'Table 2 (Q3''20)'!H47-'Table 2 (Q2''20)'!H47</f>
        <v>0</v>
      </c>
      <c r="I45" s="312">
        <f>'Table 2 (Q3''20)'!I47-'Table 2 (Q2''20)'!I47</f>
        <v>0</v>
      </c>
      <c r="J45" s="312">
        <f>'Table 2 (Q3''20)'!J47-'Table 2 (Q2''20)'!J47</f>
        <v>19.633066666666707</v>
      </c>
      <c r="K45" s="312">
        <f>'Table 2 (Q3''20)'!K47</f>
        <v>192</v>
      </c>
      <c r="L45" s="312"/>
      <c r="M45" s="312">
        <f>'Table 2 (Q3''20)'!O47-'Table 2 (Q2''20)'!N47</f>
        <v>0</v>
      </c>
      <c r="N45" s="312">
        <f>'Table 2 (Q3''20)'!P47-'Table 2 (Q2''20)'!O47</f>
        <v>0</v>
      </c>
      <c r="O45" s="312">
        <f>'Table 2 (Q3''20)'!Q47-'Table 2 (Q2''20)'!P47</f>
        <v>0</v>
      </c>
      <c r="P45" s="312">
        <f>'Table 2 (Q3''20)'!R47-'Table 2 (Q2''20)'!Q47</f>
        <v>0</v>
      </c>
      <c r="Q45" s="312">
        <f>'Table 2 (Q3''20)'!S47-'Table 2 (Q2''20)'!R47</f>
        <v>0</v>
      </c>
      <c r="R45" s="312">
        <f>'Table 2 (Q3''20)'!T47-'Table 2 (Q2''20)'!S47</f>
        <v>0</v>
      </c>
      <c r="S45" s="312">
        <f>'Table 2 (Q3''20)'!U47-'Table 2 (Q2''20)'!T47</f>
        <v>0</v>
      </c>
      <c r="T45" s="312">
        <f>'Table 2 (Q3''20)'!V47-'Table 2 (Q2''20)'!U47</f>
        <v>0</v>
      </c>
      <c r="U45" s="312">
        <f>'Table 2 (Q3''20)'!W47-'Table 2 (Q2''20)'!V47</f>
        <v>0</v>
      </c>
      <c r="V45" s="312">
        <f>'Table 2 (Q3''20)'!X47-'Table 2 (Q2''20)'!W47</f>
        <v>0</v>
      </c>
      <c r="W45" s="312">
        <f>'Table 2 (Q3''20)'!Y47-'Table 2 (Q2''20)'!X47</f>
        <v>0</v>
      </c>
      <c r="X45" s="312">
        <f>'Table 2 (Q3''20)'!Z47-'Table 2 (Q2''20)'!Y47</f>
        <v>0</v>
      </c>
      <c r="Y45" s="312">
        <f>'Table 2 (Q3''20)'!AA47-'Table 2 (Q2''20)'!Z47</f>
        <v>0</v>
      </c>
      <c r="Z45" s="312">
        <f>'Table 2 (Q3''20)'!AB47-'Table 2 (Q2''20)'!AA47</f>
        <v>0</v>
      </c>
      <c r="AA45" s="312">
        <f>'Table 2 (Q3''20)'!AC47-'Table 2 (Q2''20)'!AB47</f>
        <v>0</v>
      </c>
      <c r="AB45" s="312">
        <f>'Table 2 (Q3''20)'!AD47-'Table 2 (Q2''20)'!AC47</f>
        <v>0</v>
      </c>
      <c r="AC45" s="312">
        <f>'Table 2 (Q3''20)'!AE47-'Table 2 (Q2''20)'!AD47</f>
        <v>0</v>
      </c>
      <c r="AD45" s="312">
        <f>'Table 2 (Q3''20)'!AF47-'Table 2 (Q2''20)'!AE47</f>
        <v>0</v>
      </c>
      <c r="AE45" s="312">
        <f>'Table 2 (Q3''20)'!AG47-'Table 2 (Q2''20)'!AF47</f>
        <v>0</v>
      </c>
      <c r="AF45" s="312">
        <f>'Table 2 (Q3''20)'!AH47-'Table 2 (Q2''20)'!AG47</f>
        <v>0</v>
      </c>
      <c r="AG45" s="312">
        <f>'Table 2 (Q3''20)'!AI47-'Table 2 (Q2''20)'!AH47</f>
        <v>0</v>
      </c>
      <c r="AH45" s="312">
        <f>'Table 2 (Q3''20)'!AJ47-'Table 2 (Q2''20)'!AI47</f>
        <v>0</v>
      </c>
      <c r="AI45" s="312">
        <f>'Table 2 (Q3''20)'!AK47-'Table 2 (Q2''20)'!AJ47</f>
        <v>0</v>
      </c>
      <c r="AJ45" s="312">
        <f>'Table 2 (Q3''20)'!AL47-'Table 2 (Q2''20)'!AK47</f>
        <v>-2.9997634031386937</v>
      </c>
      <c r="AK45" s="312">
        <f>'Table 2 (Q3''20)'!AM47-'Table 2 (Q2''20)'!AL47</f>
        <v>47.170762725415869</v>
      </c>
    </row>
    <row r="46" spans="1:37" x14ac:dyDescent="0.3">
      <c r="A46" s="306"/>
      <c r="B46" s="307" t="s">
        <v>16</v>
      </c>
      <c r="C46" s="312">
        <f>'Table 2 (Q3''20)'!C48-'Table 2 (Q2''20)'!C48</f>
        <v>0</v>
      </c>
      <c r="D46" s="312">
        <f>'Table 2 (Q3''20)'!D48-'Table 2 (Q2''20)'!D48</f>
        <v>0</v>
      </c>
      <c r="E46" s="312">
        <f>'Table 2 (Q3''20)'!E48-'Table 2 (Q2''20)'!E48</f>
        <v>0</v>
      </c>
      <c r="F46" s="312">
        <f>'Table 2 (Q3''20)'!F48-'Table 2 (Q2''20)'!F48</f>
        <v>0</v>
      </c>
      <c r="G46" s="312">
        <f>'Table 2 (Q3''20)'!G48-'Table 2 (Q2''20)'!G48</f>
        <v>0</v>
      </c>
      <c r="H46" s="312">
        <f>'Table 2 (Q3''20)'!H48-'Table 2 (Q2''20)'!H48</f>
        <v>0</v>
      </c>
      <c r="I46" s="312">
        <f>'Table 2 (Q3''20)'!I48-'Table 2 (Q2''20)'!I48</f>
        <v>0</v>
      </c>
      <c r="J46" s="312">
        <f>'Table 2 (Q3''20)'!J48-'Table 2 (Q2''20)'!J48</f>
        <v>3</v>
      </c>
      <c r="K46" s="312">
        <f>'Table 2 (Q3''20)'!K48</f>
        <v>60</v>
      </c>
      <c r="L46" s="312"/>
      <c r="M46" s="312">
        <f>'Table 2 (Q3''20)'!O48-'Table 2 (Q2''20)'!N48</f>
        <v>0</v>
      </c>
      <c r="N46" s="312">
        <f>'Table 2 (Q3''20)'!P48-'Table 2 (Q2''20)'!O48</f>
        <v>0</v>
      </c>
      <c r="O46" s="312">
        <f>'Table 2 (Q3''20)'!Q48-'Table 2 (Q2''20)'!P48</f>
        <v>0</v>
      </c>
      <c r="P46" s="312">
        <f>'Table 2 (Q3''20)'!R48-'Table 2 (Q2''20)'!Q48</f>
        <v>0</v>
      </c>
      <c r="Q46" s="312">
        <f>'Table 2 (Q3''20)'!S48-'Table 2 (Q2''20)'!R48</f>
        <v>0</v>
      </c>
      <c r="R46" s="312">
        <f>'Table 2 (Q3''20)'!T48-'Table 2 (Q2''20)'!S48</f>
        <v>0</v>
      </c>
      <c r="S46" s="312">
        <f>'Table 2 (Q3''20)'!U48-'Table 2 (Q2''20)'!T48</f>
        <v>0</v>
      </c>
      <c r="T46" s="312">
        <f>'Table 2 (Q3''20)'!V48-'Table 2 (Q2''20)'!U48</f>
        <v>0</v>
      </c>
      <c r="U46" s="312">
        <f>'Table 2 (Q3''20)'!W48-'Table 2 (Q2''20)'!V48</f>
        <v>0</v>
      </c>
      <c r="V46" s="312">
        <f>'Table 2 (Q3''20)'!X48-'Table 2 (Q2''20)'!W48</f>
        <v>0</v>
      </c>
      <c r="W46" s="312">
        <f>'Table 2 (Q3''20)'!Y48-'Table 2 (Q2''20)'!X48</f>
        <v>0</v>
      </c>
      <c r="X46" s="312">
        <f>'Table 2 (Q3''20)'!Z48-'Table 2 (Q2''20)'!Y48</f>
        <v>0</v>
      </c>
      <c r="Y46" s="312">
        <f>'Table 2 (Q3''20)'!AA48-'Table 2 (Q2''20)'!Z48</f>
        <v>0</v>
      </c>
      <c r="Z46" s="312">
        <f>'Table 2 (Q3''20)'!AB48-'Table 2 (Q2''20)'!AA48</f>
        <v>0</v>
      </c>
      <c r="AA46" s="312">
        <f>'Table 2 (Q3''20)'!AC48-'Table 2 (Q2''20)'!AB48</f>
        <v>0</v>
      </c>
      <c r="AB46" s="312">
        <f>'Table 2 (Q3''20)'!AD48-'Table 2 (Q2''20)'!AC48</f>
        <v>0</v>
      </c>
      <c r="AC46" s="312">
        <f>'Table 2 (Q3''20)'!AE48-'Table 2 (Q2''20)'!AD48</f>
        <v>0</v>
      </c>
      <c r="AD46" s="312">
        <f>'Table 2 (Q3''20)'!AF48-'Table 2 (Q2''20)'!AE48</f>
        <v>0</v>
      </c>
      <c r="AE46" s="312">
        <f>'Table 2 (Q3''20)'!AG48-'Table 2 (Q2''20)'!AF48</f>
        <v>0</v>
      </c>
      <c r="AF46" s="312">
        <f>'Table 2 (Q3''20)'!AH48-'Table 2 (Q2''20)'!AG48</f>
        <v>0</v>
      </c>
      <c r="AG46" s="312">
        <f>'Table 2 (Q3''20)'!AI48-'Table 2 (Q2''20)'!AH48</f>
        <v>0</v>
      </c>
      <c r="AH46" s="312">
        <f>'Table 2 (Q3''20)'!AJ48-'Table 2 (Q2''20)'!AI48</f>
        <v>0</v>
      </c>
      <c r="AI46" s="312">
        <f>'Table 2 (Q3''20)'!AK48-'Table 2 (Q2''20)'!AJ48</f>
        <v>-6</v>
      </c>
      <c r="AJ46" s="312">
        <f>'Table 2 (Q3''20)'!AL48-'Table 2 (Q2''20)'!AK48</f>
        <v>-10.997006721545169</v>
      </c>
      <c r="AK46" s="312">
        <f>'Table 2 (Q3''20)'!AM48-'Table 2 (Q2''20)'!AL48</f>
        <v>18.743051673485212</v>
      </c>
    </row>
    <row r="47" spans="1:37" s="48" customFormat="1" x14ac:dyDescent="0.3">
      <c r="A47" s="306"/>
      <c r="B47" s="307" t="s">
        <v>17</v>
      </c>
      <c r="C47" s="312">
        <f>'Table 2 (Q3''20)'!C49-'Table 2 (Q2''20)'!C49</f>
        <v>0</v>
      </c>
      <c r="D47" s="312">
        <f>'Table 2 (Q3''20)'!D49-'Table 2 (Q2''20)'!D49</f>
        <v>0</v>
      </c>
      <c r="E47" s="312">
        <f>'Table 2 (Q3''20)'!E49-'Table 2 (Q2''20)'!E49</f>
        <v>0</v>
      </c>
      <c r="F47" s="312">
        <f>'Table 2 (Q3''20)'!F49-'Table 2 (Q2''20)'!F49</f>
        <v>0</v>
      </c>
      <c r="G47" s="312">
        <f>'Table 2 (Q3''20)'!G49-'Table 2 (Q2''20)'!G49</f>
        <v>0</v>
      </c>
      <c r="H47" s="312">
        <f>'Table 2 (Q3''20)'!H49-'Table 2 (Q2''20)'!H49</f>
        <v>0</v>
      </c>
      <c r="I47" s="312">
        <f>'Table 2 (Q3''20)'!I49-'Table 2 (Q2''20)'!I49</f>
        <v>0</v>
      </c>
      <c r="J47" s="312">
        <f>'Table 2 (Q3''20)'!J49-'Table 2 (Q2''20)'!J49</f>
        <v>0</v>
      </c>
      <c r="K47" s="312">
        <f>'Table 2 (Q3''20)'!K49</f>
        <v>200</v>
      </c>
      <c r="L47" s="312"/>
      <c r="M47" s="312">
        <f>'Table 2 (Q3''20)'!O49-'Table 2 (Q2''20)'!N49</f>
        <v>0</v>
      </c>
      <c r="N47" s="312">
        <f>'Table 2 (Q3''20)'!P49-'Table 2 (Q2''20)'!O49</f>
        <v>0</v>
      </c>
      <c r="O47" s="312">
        <f>'Table 2 (Q3''20)'!Q49-'Table 2 (Q2''20)'!P49</f>
        <v>0</v>
      </c>
      <c r="P47" s="312">
        <f>'Table 2 (Q3''20)'!R49-'Table 2 (Q2''20)'!Q49</f>
        <v>0</v>
      </c>
      <c r="Q47" s="312">
        <f>'Table 2 (Q3''20)'!S49-'Table 2 (Q2''20)'!R49</f>
        <v>0</v>
      </c>
      <c r="R47" s="312">
        <f>'Table 2 (Q3''20)'!T49-'Table 2 (Q2''20)'!S49</f>
        <v>0</v>
      </c>
      <c r="S47" s="312">
        <f>'Table 2 (Q3''20)'!U49-'Table 2 (Q2''20)'!T49</f>
        <v>0</v>
      </c>
      <c r="T47" s="312">
        <f>'Table 2 (Q3''20)'!V49-'Table 2 (Q2''20)'!U49</f>
        <v>0</v>
      </c>
      <c r="U47" s="312">
        <f>'Table 2 (Q3''20)'!W49-'Table 2 (Q2''20)'!V49</f>
        <v>0</v>
      </c>
      <c r="V47" s="312">
        <f>'Table 2 (Q3''20)'!X49-'Table 2 (Q2''20)'!W49</f>
        <v>0</v>
      </c>
      <c r="W47" s="312">
        <f>'Table 2 (Q3''20)'!Y49-'Table 2 (Q2''20)'!X49</f>
        <v>0</v>
      </c>
      <c r="X47" s="312">
        <f>'Table 2 (Q3''20)'!Z49-'Table 2 (Q2''20)'!Y49</f>
        <v>0</v>
      </c>
      <c r="Y47" s="312">
        <f>'Table 2 (Q3''20)'!AA49-'Table 2 (Q2''20)'!Z49</f>
        <v>0</v>
      </c>
      <c r="Z47" s="312">
        <f>'Table 2 (Q3''20)'!AB49-'Table 2 (Q2''20)'!AA49</f>
        <v>0</v>
      </c>
      <c r="AA47" s="312">
        <f>'Table 2 (Q3''20)'!AC49-'Table 2 (Q2''20)'!AB49</f>
        <v>0</v>
      </c>
      <c r="AB47" s="312">
        <f>'Table 2 (Q3''20)'!AD49-'Table 2 (Q2''20)'!AC49</f>
        <v>0</v>
      </c>
      <c r="AC47" s="312">
        <f>'Table 2 (Q3''20)'!AE49-'Table 2 (Q2''20)'!AD49</f>
        <v>0</v>
      </c>
      <c r="AD47" s="312">
        <f>'Table 2 (Q3''20)'!AF49-'Table 2 (Q2''20)'!AE49</f>
        <v>0</v>
      </c>
      <c r="AE47" s="312">
        <f>'Table 2 (Q3''20)'!AG49-'Table 2 (Q2''20)'!AF49</f>
        <v>0</v>
      </c>
      <c r="AF47" s="312">
        <f>'Table 2 (Q3''20)'!AH49-'Table 2 (Q2''20)'!AG49</f>
        <v>0</v>
      </c>
      <c r="AG47" s="312">
        <f>'Table 2 (Q3''20)'!AI49-'Table 2 (Q2''20)'!AH49</f>
        <v>0</v>
      </c>
      <c r="AH47" s="312">
        <f>'Table 2 (Q3''20)'!AJ49-'Table 2 (Q2''20)'!AI49</f>
        <v>0</v>
      </c>
      <c r="AI47" s="312">
        <f>'Table 2 (Q3''20)'!AK49-'Table 2 (Q2''20)'!AJ49</f>
        <v>0</v>
      </c>
      <c r="AJ47" s="312">
        <f>'Table 2 (Q3''20)'!AL49-'Table 2 (Q2''20)'!AK49</f>
        <v>1.5</v>
      </c>
      <c r="AK47" s="312">
        <f>'Table 2 (Q3''20)'!AM49-'Table 2 (Q2''20)'!AL49</f>
        <v>22</v>
      </c>
    </row>
    <row r="48" spans="1:37" x14ac:dyDescent="0.3">
      <c r="A48" s="306"/>
      <c r="B48" s="313" t="s">
        <v>19</v>
      </c>
      <c r="C48" s="314">
        <f>'Table 2 (Q3''20)'!C50-'Table 2 (Q2''20)'!C50</f>
        <v>0</v>
      </c>
      <c r="D48" s="314">
        <f>'Table 2 (Q3''20)'!D50-'Table 2 (Q2''20)'!D50</f>
        <v>0</v>
      </c>
      <c r="E48" s="314">
        <f>'Table 2 (Q3''20)'!E50-'Table 2 (Q2''20)'!E50</f>
        <v>0</v>
      </c>
      <c r="F48" s="314">
        <f>'Table 2 (Q3''20)'!F50-'Table 2 (Q2''20)'!F50</f>
        <v>0</v>
      </c>
      <c r="G48" s="314">
        <f>'Table 2 (Q3''20)'!G50-'Table 2 (Q2''20)'!G50</f>
        <v>0</v>
      </c>
      <c r="H48" s="314">
        <f>'Table 2 (Q3''20)'!H50-'Table 2 (Q2''20)'!H50</f>
        <v>0</v>
      </c>
      <c r="I48" s="314">
        <f>'Table 2 (Q3''20)'!I50-'Table 2 (Q2''20)'!I50</f>
        <v>1.427703579149636</v>
      </c>
      <c r="J48" s="314">
        <f>'Table 2 (Q3''20)'!J50-'Table 2 (Q2''20)'!J50</f>
        <v>6.4722238770117997</v>
      </c>
      <c r="K48" s="314">
        <f>'Table 2 (Q3''20)'!K50</f>
        <v>33.137881335575287</v>
      </c>
      <c r="L48" s="314"/>
      <c r="M48" s="314">
        <f>'Table 2 (Q3''20)'!O50-'Table 2 (Q2''20)'!N50</f>
        <v>0</v>
      </c>
      <c r="N48" s="314">
        <f>'Table 2 (Q3''20)'!P50-'Table 2 (Q2''20)'!O50</f>
        <v>0</v>
      </c>
      <c r="O48" s="314">
        <f>'Table 2 (Q3''20)'!Q50-'Table 2 (Q2''20)'!P50</f>
        <v>0</v>
      </c>
      <c r="P48" s="314">
        <f>'Table 2 (Q3''20)'!R50-'Table 2 (Q2''20)'!Q50</f>
        <v>0</v>
      </c>
      <c r="Q48" s="314">
        <f>'Table 2 (Q3''20)'!S50-'Table 2 (Q2''20)'!R50</f>
        <v>0</v>
      </c>
      <c r="R48" s="314">
        <f>'Table 2 (Q3''20)'!T50-'Table 2 (Q2''20)'!S50</f>
        <v>0</v>
      </c>
      <c r="S48" s="314">
        <f>'Table 2 (Q3''20)'!U50-'Table 2 (Q2''20)'!T50</f>
        <v>0</v>
      </c>
      <c r="T48" s="314">
        <f>'Table 2 (Q3''20)'!V50-'Table 2 (Q2''20)'!U50</f>
        <v>0</v>
      </c>
      <c r="U48" s="314">
        <f>'Table 2 (Q3''20)'!W50-'Table 2 (Q2''20)'!V50</f>
        <v>0</v>
      </c>
      <c r="V48" s="314">
        <f>'Table 2 (Q3''20)'!X50-'Table 2 (Q2''20)'!W50</f>
        <v>0</v>
      </c>
      <c r="W48" s="314">
        <f>'Table 2 (Q3''20)'!Y50-'Table 2 (Q2''20)'!X50</f>
        <v>0</v>
      </c>
      <c r="X48" s="314">
        <f>'Table 2 (Q3''20)'!Z50-'Table 2 (Q2''20)'!Y50</f>
        <v>0</v>
      </c>
      <c r="Y48" s="314">
        <f>'Table 2 (Q3''20)'!AA50-'Table 2 (Q2''20)'!Z50</f>
        <v>0</v>
      </c>
      <c r="Z48" s="314">
        <f>'Table 2 (Q3''20)'!AB50-'Table 2 (Q2''20)'!AA50</f>
        <v>0</v>
      </c>
      <c r="AA48" s="314">
        <f>'Table 2 (Q3''20)'!AC50-'Table 2 (Q2''20)'!AB50</f>
        <v>0</v>
      </c>
      <c r="AB48" s="314">
        <f>'Table 2 (Q3''20)'!AD50-'Table 2 (Q2''20)'!AC50</f>
        <v>0</v>
      </c>
      <c r="AC48" s="314">
        <f>'Table 2 (Q3''20)'!AE50-'Table 2 (Q2''20)'!AD50</f>
        <v>0</v>
      </c>
      <c r="AD48" s="314">
        <f>'Table 2 (Q3''20)'!AF50-'Table 2 (Q2''20)'!AE50</f>
        <v>0</v>
      </c>
      <c r="AE48" s="314">
        <f>'Table 2 (Q3''20)'!AG50-'Table 2 (Q2''20)'!AF50</f>
        <v>0.35692589478741255</v>
      </c>
      <c r="AF48" s="314">
        <f>'Table 2 (Q3''20)'!AH50-'Table 2 (Q2''20)'!AG50</f>
        <v>0.35692589478741255</v>
      </c>
      <c r="AG48" s="314">
        <f>'Table 2 (Q3''20)'!AI50-'Table 2 (Q2''20)'!AH50</f>
        <v>0.35692589478741255</v>
      </c>
      <c r="AH48" s="314">
        <f>'Table 2 (Q3''20)'!AJ50-'Table 2 (Q2''20)'!AI50</f>
        <v>0.35692589478741255</v>
      </c>
      <c r="AI48" s="314">
        <f>'Table 2 (Q3''20)'!AK50-'Table 2 (Q2''20)'!AJ50</f>
        <v>0</v>
      </c>
      <c r="AJ48" s="314">
        <f>'Table 2 (Q3''20)'!AL50-'Table 2 (Q2''20)'!AK50</f>
        <v>0</v>
      </c>
      <c r="AK48" s="314">
        <f>'Table 2 (Q3''20)'!AM50-'Table 2 (Q2''20)'!AL50</f>
        <v>8</v>
      </c>
    </row>
    <row r="49" spans="1:37" s="431" customFormat="1" x14ac:dyDescent="0.3">
      <c r="A49" s="430"/>
      <c r="B49" s="319" t="s">
        <v>103</v>
      </c>
      <c r="C49" s="320">
        <f>'Table 2 (Q3''20)'!C51-'Table 2 (Q2''20)'!C51</f>
        <v>0</v>
      </c>
      <c r="D49" s="320">
        <f>'Table 2 (Q3''20)'!D51-'Table 2 (Q2''20)'!D51</f>
        <v>0</v>
      </c>
      <c r="E49" s="320">
        <f>'Table 2 (Q3''20)'!E51-'Table 2 (Q2''20)'!E51</f>
        <v>0</v>
      </c>
      <c r="F49" s="320">
        <f>'Table 2 (Q3''20)'!F51-'Table 2 (Q2''20)'!F51</f>
        <v>0</v>
      </c>
      <c r="G49" s="320">
        <f>'Table 2 (Q3''20)'!G51-'Table 2 (Q2''20)'!G51</f>
        <v>0</v>
      </c>
      <c r="H49" s="320">
        <f>'Table 2 (Q3''20)'!H51-'Table 2 (Q2''20)'!H51</f>
        <v>0</v>
      </c>
      <c r="I49" s="320">
        <f>'Table 2 (Q3''20)'!I51-'Table 2 (Q2''20)'!I51</f>
        <v>0</v>
      </c>
      <c r="J49" s="320">
        <f>'Table 2 (Q3''20)'!J51-'Table 2 (Q2''20)'!J51</f>
        <v>370.26697679970994</v>
      </c>
      <c r="K49" s="320">
        <f>'Table 2 (Q3''20)'!K51</f>
        <v>250</v>
      </c>
      <c r="L49" s="320"/>
      <c r="M49" s="320">
        <f>'Table 2 (Q3''20)'!O51-'Table 2 (Q2''20)'!N51</f>
        <v>0</v>
      </c>
      <c r="N49" s="320">
        <f>'Table 2 (Q3''20)'!P51-'Table 2 (Q2''20)'!O51</f>
        <v>0</v>
      </c>
      <c r="O49" s="320">
        <f>'Table 2 (Q3''20)'!Q51-'Table 2 (Q2''20)'!P51</f>
        <v>0</v>
      </c>
      <c r="P49" s="320">
        <f>'Table 2 (Q3''20)'!R51-'Table 2 (Q2''20)'!Q51</f>
        <v>0</v>
      </c>
      <c r="Q49" s="320">
        <f>'Table 2 (Q3''20)'!S51-'Table 2 (Q2''20)'!R51</f>
        <v>0</v>
      </c>
      <c r="R49" s="320">
        <f>'Table 2 (Q3''20)'!T51-'Table 2 (Q2''20)'!S51</f>
        <v>0</v>
      </c>
      <c r="S49" s="320">
        <f>'Table 2 (Q3''20)'!U51-'Table 2 (Q2''20)'!T51</f>
        <v>0</v>
      </c>
      <c r="T49" s="320">
        <f>'Table 2 (Q3''20)'!V51-'Table 2 (Q2''20)'!U51</f>
        <v>0</v>
      </c>
      <c r="U49" s="320">
        <f>'Table 2 (Q3''20)'!W51-'Table 2 (Q2''20)'!V51</f>
        <v>0</v>
      </c>
      <c r="V49" s="320">
        <f>'Table 2 (Q3''20)'!X51-'Table 2 (Q2''20)'!W51</f>
        <v>0</v>
      </c>
      <c r="W49" s="320">
        <f>'Table 2 (Q3''20)'!Y51-'Table 2 (Q2''20)'!X51</f>
        <v>0</v>
      </c>
      <c r="X49" s="320">
        <f>'Table 2 (Q3''20)'!Z51-'Table 2 (Q2''20)'!Y51</f>
        <v>0</v>
      </c>
      <c r="Y49" s="320">
        <f>'Table 2 (Q3''20)'!AA51-'Table 2 (Q2''20)'!Z51</f>
        <v>0</v>
      </c>
      <c r="Z49" s="320">
        <f>'Table 2 (Q3''20)'!AB51-'Table 2 (Q2''20)'!AA51</f>
        <v>0</v>
      </c>
      <c r="AA49" s="320">
        <f>'Table 2 (Q3''20)'!AC51-'Table 2 (Q2''20)'!AB51</f>
        <v>0</v>
      </c>
      <c r="AB49" s="320">
        <f>'Table 2 (Q3''20)'!AD51-'Table 2 (Q2''20)'!AC51</f>
        <v>0</v>
      </c>
      <c r="AC49" s="320">
        <f>'Table 2 (Q3''20)'!AE51-'Table 2 (Q2''20)'!AD51</f>
        <v>0</v>
      </c>
      <c r="AD49" s="320">
        <f>'Table 2 (Q3''20)'!AF51-'Table 2 (Q2''20)'!AE51</f>
        <v>0</v>
      </c>
      <c r="AE49" s="320">
        <f>'Table 2 (Q3''20)'!AG51-'Table 2 (Q2''20)'!AF51</f>
        <v>0</v>
      </c>
      <c r="AF49" s="320">
        <f>'Table 2 (Q3''20)'!AH51-'Table 2 (Q2''20)'!AG51</f>
        <v>0</v>
      </c>
      <c r="AG49" s="320">
        <f>'Table 2 (Q3''20)'!AI51-'Table 2 (Q2''20)'!AH51</f>
        <v>0</v>
      </c>
      <c r="AH49" s="320">
        <f>'Table 2 (Q3''20)'!AJ51-'Table 2 (Q2''20)'!AI51</f>
        <v>0</v>
      </c>
      <c r="AI49" s="320">
        <f>'Table 2 (Q3''20)'!AK51-'Table 2 (Q2''20)'!AJ51</f>
        <v>0</v>
      </c>
      <c r="AJ49" s="320">
        <f>'Table 2 (Q3''20)'!AL51-'Table 2 (Q2''20)'!AK51</f>
        <v>0</v>
      </c>
      <c r="AK49" s="320">
        <f>'Table 2 (Q3''20)'!AM51-'Table 2 (Q2''20)'!AL51</f>
        <v>543.21940820131852</v>
      </c>
    </row>
    <row r="50" spans="1:37" ht="9" customHeight="1" x14ac:dyDescent="0.3">
      <c r="A50" s="306"/>
      <c r="B50" s="307" t="s">
        <v>15</v>
      </c>
      <c r="C50" s="312">
        <f>'Table 2 (Q3''20)'!C52-'Table 2 (Q2''20)'!C52</f>
        <v>0</v>
      </c>
      <c r="D50" s="312">
        <f>'Table 2 (Q3''20)'!D52-'Table 2 (Q2''20)'!D52</f>
        <v>0</v>
      </c>
      <c r="E50" s="312">
        <f>'Table 2 (Q3''20)'!E52-'Table 2 (Q2''20)'!E52</f>
        <v>0</v>
      </c>
      <c r="F50" s="312">
        <f>'Table 2 (Q3''20)'!F52-'Table 2 (Q2''20)'!F52</f>
        <v>0</v>
      </c>
      <c r="G50" s="312">
        <f>'Table 2 (Q3''20)'!G52-'Table 2 (Q2''20)'!G52</f>
        <v>0</v>
      </c>
      <c r="H50" s="312">
        <f>'Table 2 (Q3''20)'!H52-'Table 2 (Q2''20)'!H52</f>
        <v>0</v>
      </c>
      <c r="I50" s="312">
        <f>'Table 2 (Q3''20)'!I52-'Table 2 (Q2''20)'!I52</f>
        <v>0</v>
      </c>
      <c r="J50" s="312">
        <f>'Table 2 (Q3''20)'!J52-'Table 2 (Q2''20)'!J52</f>
        <v>350.22683499999994</v>
      </c>
      <c r="K50" s="312">
        <f>'Table 2 (Q3''20)'!K52</f>
        <v>220</v>
      </c>
      <c r="L50" s="312"/>
      <c r="M50" s="312">
        <f>'Table 2 (Q3''20)'!O52-'Table 2 (Q2''20)'!N52</f>
        <v>0</v>
      </c>
      <c r="N50" s="312">
        <f>'Table 2 (Q3''20)'!P52-'Table 2 (Q2''20)'!O52</f>
        <v>0</v>
      </c>
      <c r="O50" s="312">
        <f>'Table 2 (Q3''20)'!Q52-'Table 2 (Q2''20)'!P52</f>
        <v>0</v>
      </c>
      <c r="P50" s="312">
        <f>'Table 2 (Q3''20)'!R52-'Table 2 (Q2''20)'!Q52</f>
        <v>0</v>
      </c>
      <c r="Q50" s="312">
        <f>'Table 2 (Q3''20)'!S52-'Table 2 (Q2''20)'!R52</f>
        <v>0</v>
      </c>
      <c r="R50" s="312">
        <f>'Table 2 (Q3''20)'!T52-'Table 2 (Q2''20)'!S52</f>
        <v>0</v>
      </c>
      <c r="S50" s="312">
        <f>'Table 2 (Q3''20)'!U52-'Table 2 (Q2''20)'!T52</f>
        <v>0</v>
      </c>
      <c r="T50" s="312">
        <f>'Table 2 (Q3''20)'!V52-'Table 2 (Q2''20)'!U52</f>
        <v>0</v>
      </c>
      <c r="U50" s="312">
        <f>'Table 2 (Q3''20)'!W52-'Table 2 (Q2''20)'!V52</f>
        <v>0</v>
      </c>
      <c r="V50" s="312">
        <f>'Table 2 (Q3''20)'!X52-'Table 2 (Q2''20)'!W52</f>
        <v>0</v>
      </c>
      <c r="W50" s="312">
        <f>'Table 2 (Q3''20)'!Y52-'Table 2 (Q2''20)'!X52</f>
        <v>0</v>
      </c>
      <c r="X50" s="312">
        <f>'Table 2 (Q3''20)'!Z52-'Table 2 (Q2''20)'!Y52</f>
        <v>0</v>
      </c>
      <c r="Y50" s="312">
        <f>'Table 2 (Q3''20)'!AA52-'Table 2 (Q2''20)'!Z52</f>
        <v>0</v>
      </c>
      <c r="Z50" s="312">
        <f>'Table 2 (Q3''20)'!AB52-'Table 2 (Q2''20)'!AA52</f>
        <v>0</v>
      </c>
      <c r="AA50" s="312">
        <f>'Table 2 (Q3''20)'!AC52-'Table 2 (Q2''20)'!AB52</f>
        <v>0</v>
      </c>
      <c r="AB50" s="312">
        <f>'Table 2 (Q3''20)'!AD52-'Table 2 (Q2''20)'!AC52</f>
        <v>0</v>
      </c>
      <c r="AC50" s="312">
        <f>'Table 2 (Q3''20)'!AE52-'Table 2 (Q2''20)'!AD52</f>
        <v>0</v>
      </c>
      <c r="AD50" s="312">
        <f>'Table 2 (Q3''20)'!AF52-'Table 2 (Q2''20)'!AE52</f>
        <v>0</v>
      </c>
      <c r="AE50" s="312">
        <f>'Table 2 (Q3''20)'!AG52-'Table 2 (Q2''20)'!AF52</f>
        <v>0</v>
      </c>
      <c r="AF50" s="312">
        <f>'Table 2 (Q3''20)'!AH52-'Table 2 (Q2''20)'!AG52</f>
        <v>0</v>
      </c>
      <c r="AG50" s="312">
        <f>'Table 2 (Q3''20)'!AI52-'Table 2 (Q2''20)'!AH52</f>
        <v>0</v>
      </c>
      <c r="AH50" s="312">
        <f>'Table 2 (Q3''20)'!AJ52-'Table 2 (Q2''20)'!AI52</f>
        <v>0</v>
      </c>
      <c r="AI50" s="312">
        <f>'Table 2 (Q3''20)'!AK52-'Table 2 (Q2''20)'!AJ52</f>
        <v>0</v>
      </c>
      <c r="AJ50" s="312">
        <f>'Table 2 (Q3''20)'!AL52-'Table 2 (Q2''20)'!AK52</f>
        <v>0</v>
      </c>
      <c r="AK50" s="312">
        <f>'Table 2 (Q3''20)'!AM52-'Table 2 (Q2''20)'!AL52</f>
        <v>340.42817000000014</v>
      </c>
    </row>
    <row r="51" spans="1:37" s="48" customFormat="1" x14ac:dyDescent="0.3">
      <c r="A51" s="306"/>
      <c r="B51" s="307" t="s">
        <v>16</v>
      </c>
      <c r="C51" s="312">
        <f>'Table 2 (Q3''20)'!C53-'Table 2 (Q2''20)'!C53</f>
        <v>0</v>
      </c>
      <c r="D51" s="312">
        <f>'Table 2 (Q3''20)'!D53-'Table 2 (Q2''20)'!D53</f>
        <v>0</v>
      </c>
      <c r="E51" s="312">
        <f>'Table 2 (Q3''20)'!E53-'Table 2 (Q2''20)'!E53</f>
        <v>0</v>
      </c>
      <c r="F51" s="312">
        <f>'Table 2 (Q3''20)'!F53-'Table 2 (Q2''20)'!F53</f>
        <v>0</v>
      </c>
      <c r="G51" s="312">
        <f>'Table 2 (Q3''20)'!G53-'Table 2 (Q2''20)'!G53</f>
        <v>0</v>
      </c>
      <c r="H51" s="312">
        <f>'Table 2 (Q3''20)'!H53-'Table 2 (Q2''20)'!H53</f>
        <v>0</v>
      </c>
      <c r="I51" s="312">
        <f>'Table 2 (Q3''20)'!I53-'Table 2 (Q2''20)'!I53</f>
        <v>0</v>
      </c>
      <c r="J51" s="312">
        <f>'Table 2 (Q3''20)'!J53-'Table 2 (Q2''20)'!J53</f>
        <v>129.52590179971</v>
      </c>
      <c r="K51" s="312">
        <f>'Table 2 (Q3''20)'!K53</f>
        <v>100</v>
      </c>
      <c r="L51" s="312"/>
      <c r="M51" s="312">
        <f>'Table 2 (Q3''20)'!O53-'Table 2 (Q2''20)'!N53</f>
        <v>0</v>
      </c>
      <c r="N51" s="312">
        <f>'Table 2 (Q3''20)'!P53-'Table 2 (Q2''20)'!O53</f>
        <v>0</v>
      </c>
      <c r="O51" s="312">
        <f>'Table 2 (Q3''20)'!Q53-'Table 2 (Q2''20)'!P53</f>
        <v>0</v>
      </c>
      <c r="P51" s="312">
        <f>'Table 2 (Q3''20)'!R53-'Table 2 (Q2''20)'!Q53</f>
        <v>0</v>
      </c>
      <c r="Q51" s="312">
        <f>'Table 2 (Q3''20)'!S53-'Table 2 (Q2''20)'!R53</f>
        <v>0</v>
      </c>
      <c r="R51" s="312">
        <f>'Table 2 (Q3''20)'!T53-'Table 2 (Q2''20)'!S53</f>
        <v>0</v>
      </c>
      <c r="S51" s="312">
        <f>'Table 2 (Q3''20)'!U53-'Table 2 (Q2''20)'!T53</f>
        <v>0</v>
      </c>
      <c r="T51" s="312">
        <f>'Table 2 (Q3''20)'!V53-'Table 2 (Q2''20)'!U53</f>
        <v>0</v>
      </c>
      <c r="U51" s="312">
        <f>'Table 2 (Q3''20)'!W53-'Table 2 (Q2''20)'!V53</f>
        <v>0</v>
      </c>
      <c r="V51" s="312">
        <f>'Table 2 (Q3''20)'!X53-'Table 2 (Q2''20)'!W53</f>
        <v>0</v>
      </c>
      <c r="W51" s="312">
        <f>'Table 2 (Q3''20)'!Y53-'Table 2 (Q2''20)'!X53</f>
        <v>0</v>
      </c>
      <c r="X51" s="312">
        <f>'Table 2 (Q3''20)'!Z53-'Table 2 (Q2''20)'!Y53</f>
        <v>0</v>
      </c>
      <c r="Y51" s="312">
        <f>'Table 2 (Q3''20)'!AA53-'Table 2 (Q2''20)'!Z53</f>
        <v>0</v>
      </c>
      <c r="Z51" s="312">
        <f>'Table 2 (Q3''20)'!AB53-'Table 2 (Q2''20)'!AA53</f>
        <v>0</v>
      </c>
      <c r="AA51" s="312">
        <f>'Table 2 (Q3''20)'!AC53-'Table 2 (Q2''20)'!AB53</f>
        <v>0</v>
      </c>
      <c r="AB51" s="312">
        <f>'Table 2 (Q3''20)'!AD53-'Table 2 (Q2''20)'!AC53</f>
        <v>0</v>
      </c>
      <c r="AC51" s="312">
        <f>'Table 2 (Q3''20)'!AE53-'Table 2 (Q2''20)'!AD53</f>
        <v>0</v>
      </c>
      <c r="AD51" s="312">
        <f>'Table 2 (Q3''20)'!AF53-'Table 2 (Q2''20)'!AE53</f>
        <v>0</v>
      </c>
      <c r="AE51" s="312">
        <f>'Table 2 (Q3''20)'!AG53-'Table 2 (Q2''20)'!AF53</f>
        <v>0</v>
      </c>
      <c r="AF51" s="312">
        <f>'Table 2 (Q3''20)'!AH53-'Table 2 (Q2''20)'!AG53</f>
        <v>0</v>
      </c>
      <c r="AG51" s="312">
        <f>'Table 2 (Q3''20)'!AI53-'Table 2 (Q2''20)'!AH53</f>
        <v>0</v>
      </c>
      <c r="AH51" s="312">
        <f>'Table 2 (Q3''20)'!AJ53-'Table 2 (Q2''20)'!AI53</f>
        <v>0</v>
      </c>
      <c r="AI51" s="312">
        <f>'Table 2 (Q3''20)'!AK53-'Table 2 (Q2''20)'!AJ53</f>
        <v>0</v>
      </c>
      <c r="AJ51" s="312">
        <f>'Table 2 (Q3''20)'!AL53-'Table 2 (Q2''20)'!AK53</f>
        <v>0</v>
      </c>
      <c r="AK51" s="312">
        <f>'Table 2 (Q3''20)'!AM53-'Table 2 (Q2''20)'!AL53</f>
        <v>127.53388820131845</v>
      </c>
    </row>
    <row r="52" spans="1:37" s="48" customFormat="1" x14ac:dyDescent="0.3">
      <c r="A52" s="306"/>
      <c r="B52" s="307" t="s">
        <v>17</v>
      </c>
      <c r="C52" s="312">
        <f>'Table 2 (Q3''20)'!C54-'Table 2 (Q2''20)'!C54</f>
        <v>0</v>
      </c>
      <c r="D52" s="312">
        <f>'Table 2 (Q3''20)'!D54-'Table 2 (Q2''20)'!D54</f>
        <v>0</v>
      </c>
      <c r="E52" s="312">
        <f>'Table 2 (Q3''20)'!E54-'Table 2 (Q2''20)'!E54</f>
        <v>0</v>
      </c>
      <c r="F52" s="312">
        <f>'Table 2 (Q3''20)'!F54-'Table 2 (Q2''20)'!F54</f>
        <v>0</v>
      </c>
      <c r="G52" s="312">
        <f>'Table 2 (Q3''20)'!G54-'Table 2 (Q2''20)'!G54</f>
        <v>0</v>
      </c>
      <c r="H52" s="312">
        <f>'Table 2 (Q3''20)'!H54-'Table 2 (Q2''20)'!H54</f>
        <v>0</v>
      </c>
      <c r="I52" s="312">
        <f>'Table 2 (Q3''20)'!I54-'Table 2 (Q2''20)'!I54</f>
        <v>0</v>
      </c>
      <c r="J52" s="312">
        <f>'Table 2 (Q3''20)'!J54-'Table 2 (Q2''20)'!J54</f>
        <v>50</v>
      </c>
      <c r="K52" s="312">
        <f>'Table 2 (Q3''20)'!K54</f>
        <v>20</v>
      </c>
      <c r="L52" s="312"/>
      <c r="M52" s="312">
        <f>'Table 2 (Q3''20)'!O54-'Table 2 (Q2''20)'!N54</f>
        <v>0</v>
      </c>
      <c r="N52" s="312">
        <f>'Table 2 (Q3''20)'!P54-'Table 2 (Q2''20)'!O54</f>
        <v>0</v>
      </c>
      <c r="O52" s="312">
        <f>'Table 2 (Q3''20)'!Q54-'Table 2 (Q2''20)'!P54</f>
        <v>0</v>
      </c>
      <c r="P52" s="312">
        <f>'Table 2 (Q3''20)'!R54-'Table 2 (Q2''20)'!Q54</f>
        <v>0</v>
      </c>
      <c r="Q52" s="312">
        <f>'Table 2 (Q3''20)'!S54-'Table 2 (Q2''20)'!R54</f>
        <v>0</v>
      </c>
      <c r="R52" s="312">
        <f>'Table 2 (Q3''20)'!T54-'Table 2 (Q2''20)'!S54</f>
        <v>0</v>
      </c>
      <c r="S52" s="312">
        <f>'Table 2 (Q3''20)'!U54-'Table 2 (Q2''20)'!T54</f>
        <v>0</v>
      </c>
      <c r="T52" s="312">
        <f>'Table 2 (Q3''20)'!V54-'Table 2 (Q2''20)'!U54</f>
        <v>0</v>
      </c>
      <c r="U52" s="312">
        <f>'Table 2 (Q3''20)'!W54-'Table 2 (Q2''20)'!V54</f>
        <v>0</v>
      </c>
      <c r="V52" s="312">
        <f>'Table 2 (Q3''20)'!X54-'Table 2 (Q2''20)'!W54</f>
        <v>0</v>
      </c>
      <c r="W52" s="312">
        <f>'Table 2 (Q3''20)'!Y54-'Table 2 (Q2''20)'!X54</f>
        <v>0</v>
      </c>
      <c r="X52" s="312">
        <f>'Table 2 (Q3''20)'!Z54-'Table 2 (Q2''20)'!Y54</f>
        <v>0</v>
      </c>
      <c r="Y52" s="312">
        <f>'Table 2 (Q3''20)'!AA54-'Table 2 (Q2''20)'!Z54</f>
        <v>0</v>
      </c>
      <c r="Z52" s="312">
        <f>'Table 2 (Q3''20)'!AB54-'Table 2 (Q2''20)'!AA54</f>
        <v>0</v>
      </c>
      <c r="AA52" s="312">
        <f>'Table 2 (Q3''20)'!AC54-'Table 2 (Q2''20)'!AB54</f>
        <v>0</v>
      </c>
      <c r="AB52" s="312">
        <f>'Table 2 (Q3''20)'!AD54-'Table 2 (Q2''20)'!AC54</f>
        <v>0</v>
      </c>
      <c r="AC52" s="312">
        <f>'Table 2 (Q3''20)'!AE54-'Table 2 (Q2''20)'!AD54</f>
        <v>0</v>
      </c>
      <c r="AD52" s="312">
        <f>'Table 2 (Q3''20)'!AF54-'Table 2 (Q2''20)'!AE54</f>
        <v>0</v>
      </c>
      <c r="AE52" s="312">
        <f>'Table 2 (Q3''20)'!AG54-'Table 2 (Q2''20)'!AF54</f>
        <v>0</v>
      </c>
      <c r="AF52" s="312">
        <f>'Table 2 (Q3''20)'!AH54-'Table 2 (Q2''20)'!AG54</f>
        <v>0</v>
      </c>
      <c r="AG52" s="312">
        <f>'Table 2 (Q3''20)'!AI54-'Table 2 (Q2''20)'!AH54</f>
        <v>0</v>
      </c>
      <c r="AH52" s="312">
        <f>'Table 2 (Q3''20)'!AJ54-'Table 2 (Q2''20)'!AI54</f>
        <v>0</v>
      </c>
      <c r="AI52" s="312">
        <f>'Table 2 (Q3''20)'!AK54-'Table 2 (Q2''20)'!AJ54</f>
        <v>0</v>
      </c>
      <c r="AJ52" s="312">
        <f>'Table 2 (Q3''20)'!AL54-'Table 2 (Q2''20)'!AK54</f>
        <v>0</v>
      </c>
      <c r="AK52" s="312">
        <f>'Table 2 (Q3''20)'!AM54-'Table 2 (Q2''20)'!AL54</f>
        <v>24.391500000000001</v>
      </c>
    </row>
    <row r="53" spans="1:37" s="48" customFormat="1" ht="9" customHeight="1" x14ac:dyDescent="0.3">
      <c r="A53" s="306"/>
      <c r="B53" s="321" t="s">
        <v>19</v>
      </c>
      <c r="C53" s="322">
        <f>'Table 2 (Q3''20)'!C55-'Table 2 (Q2''20)'!C55</f>
        <v>0</v>
      </c>
      <c r="D53" s="322">
        <f>'Table 2 (Q3''20)'!D55-'Table 2 (Q2''20)'!D55</f>
        <v>0</v>
      </c>
      <c r="E53" s="322">
        <f>'Table 2 (Q3''20)'!E55-'Table 2 (Q2''20)'!E55</f>
        <v>0</v>
      </c>
      <c r="F53" s="322">
        <f>'Table 2 (Q3''20)'!F55-'Table 2 (Q2''20)'!F55</f>
        <v>0</v>
      </c>
      <c r="G53" s="322">
        <f>'Table 2 (Q3''20)'!G55-'Table 2 (Q2''20)'!G55</f>
        <v>0</v>
      </c>
      <c r="H53" s="322">
        <f>'Table 2 (Q3''20)'!H55-'Table 2 (Q2''20)'!H55</f>
        <v>0</v>
      </c>
      <c r="I53" s="322">
        <f>'Table 2 (Q3''20)'!I55-'Table 2 (Q2''20)'!I55</f>
        <v>0</v>
      </c>
      <c r="J53" s="322">
        <f>'Table 2 (Q3''20)'!J55-'Table 2 (Q2''20)'!J55</f>
        <v>-159.48576000000003</v>
      </c>
      <c r="K53" s="322">
        <f>'Table 2 (Q3''20)'!K55</f>
        <v>-90</v>
      </c>
      <c r="L53" s="322"/>
      <c r="M53" s="322">
        <f>'Table 2 (Q3''20)'!O55-'Table 2 (Q2''20)'!N55</f>
        <v>0</v>
      </c>
      <c r="N53" s="322">
        <f>'Table 2 (Q3''20)'!P55-'Table 2 (Q2''20)'!O55</f>
        <v>0</v>
      </c>
      <c r="O53" s="322">
        <f>'Table 2 (Q3''20)'!Q55-'Table 2 (Q2''20)'!P55</f>
        <v>0</v>
      </c>
      <c r="P53" s="322">
        <f>'Table 2 (Q3''20)'!R55-'Table 2 (Q2''20)'!Q55</f>
        <v>0</v>
      </c>
      <c r="Q53" s="322">
        <f>'Table 2 (Q3''20)'!S55-'Table 2 (Q2''20)'!R55</f>
        <v>0</v>
      </c>
      <c r="R53" s="322">
        <f>'Table 2 (Q3''20)'!T55-'Table 2 (Q2''20)'!S55</f>
        <v>0</v>
      </c>
      <c r="S53" s="322">
        <f>'Table 2 (Q3''20)'!U55-'Table 2 (Q2''20)'!T55</f>
        <v>0</v>
      </c>
      <c r="T53" s="322">
        <f>'Table 2 (Q3''20)'!V55-'Table 2 (Q2''20)'!U55</f>
        <v>0</v>
      </c>
      <c r="U53" s="322">
        <f>'Table 2 (Q3''20)'!W55-'Table 2 (Q2''20)'!V55</f>
        <v>0</v>
      </c>
      <c r="V53" s="322">
        <f>'Table 2 (Q3''20)'!X55-'Table 2 (Q2''20)'!W55</f>
        <v>0</v>
      </c>
      <c r="W53" s="322">
        <f>'Table 2 (Q3''20)'!Y55-'Table 2 (Q2''20)'!X55</f>
        <v>0</v>
      </c>
      <c r="X53" s="322">
        <f>'Table 2 (Q3''20)'!Z55-'Table 2 (Q2''20)'!Y55</f>
        <v>0</v>
      </c>
      <c r="Y53" s="322">
        <f>'Table 2 (Q3''20)'!AA55-'Table 2 (Q2''20)'!Z55</f>
        <v>0</v>
      </c>
      <c r="Z53" s="322">
        <f>'Table 2 (Q3''20)'!AB55-'Table 2 (Q2''20)'!AA55</f>
        <v>0</v>
      </c>
      <c r="AA53" s="322">
        <f>'Table 2 (Q3''20)'!AC55-'Table 2 (Q2''20)'!AB55</f>
        <v>0</v>
      </c>
      <c r="AB53" s="322">
        <f>'Table 2 (Q3''20)'!AD55-'Table 2 (Q2''20)'!AC55</f>
        <v>0</v>
      </c>
      <c r="AC53" s="322">
        <f>'Table 2 (Q3''20)'!AE55-'Table 2 (Q2''20)'!AD55</f>
        <v>0</v>
      </c>
      <c r="AD53" s="322">
        <f>'Table 2 (Q3''20)'!AF55-'Table 2 (Q2''20)'!AE55</f>
        <v>0</v>
      </c>
      <c r="AE53" s="322">
        <f>'Table 2 (Q3''20)'!AG55-'Table 2 (Q2''20)'!AF55</f>
        <v>0</v>
      </c>
      <c r="AF53" s="322">
        <f>'Table 2 (Q3''20)'!AH55-'Table 2 (Q2''20)'!AG55</f>
        <v>0</v>
      </c>
      <c r="AG53" s="322">
        <f>'Table 2 (Q3''20)'!AI55-'Table 2 (Q2''20)'!AH55</f>
        <v>0</v>
      </c>
      <c r="AH53" s="322">
        <f>'Table 2 (Q3''20)'!AJ55-'Table 2 (Q2''20)'!AI55</f>
        <v>0</v>
      </c>
      <c r="AI53" s="322">
        <f>'Table 2 (Q3''20)'!AK55-'Table 2 (Q2''20)'!AJ55</f>
        <v>0</v>
      </c>
      <c r="AJ53" s="322">
        <f>'Table 2 (Q3''20)'!AL55-'Table 2 (Q2''20)'!AK55</f>
        <v>0</v>
      </c>
      <c r="AK53" s="322">
        <f>'Table 2 (Q3''20)'!AM55-'Table 2 (Q2''20)'!AL55</f>
        <v>50.865849999999881</v>
      </c>
    </row>
    <row r="54" spans="1:37" s="48" customFormat="1" x14ac:dyDescent="0.3">
      <c r="A54" s="306"/>
      <c r="B54" s="323" t="s">
        <v>37</v>
      </c>
      <c r="C54" s="320">
        <f>'Table 2 (Q3''20)'!C56-'Table 2 (Q2''20)'!C56</f>
        <v>0</v>
      </c>
      <c r="D54" s="320">
        <f>'Table 2 (Q3''20)'!D56-'Table 2 (Q2''20)'!D56</f>
        <v>0</v>
      </c>
      <c r="E54" s="320">
        <f>'Table 2 (Q3''20)'!E56-'Table 2 (Q2''20)'!E56</f>
        <v>0</v>
      </c>
      <c r="F54" s="320">
        <f>'Table 2 (Q3''20)'!F56-'Table 2 (Q2''20)'!F56</f>
        <v>0</v>
      </c>
      <c r="G54" s="320">
        <f>'Table 2 (Q3''20)'!G56-'Table 2 (Q2''20)'!G56</f>
        <v>0</v>
      </c>
      <c r="H54" s="320">
        <f>'Table 2 (Q3''20)'!H56-'Table 2 (Q2''20)'!H56</f>
        <v>0</v>
      </c>
      <c r="I54" s="320">
        <f>'Table 2 (Q3''20)'!I56-'Table 2 (Q2''20)'!I56</f>
        <v>0</v>
      </c>
      <c r="J54" s="320">
        <f>'Table 2 (Q3''20)'!J56-'Table 2 (Q2''20)'!J56</f>
        <v>200</v>
      </c>
      <c r="K54" s="320">
        <f>'Table 2 (Q3''20)'!K56</f>
        <v>10</v>
      </c>
      <c r="L54" s="320"/>
      <c r="M54" s="320">
        <f>'Table 2 (Q3''20)'!O56-'Table 2 (Q2''20)'!N56</f>
        <v>0</v>
      </c>
      <c r="N54" s="320">
        <f>'Table 2 (Q3''20)'!P56-'Table 2 (Q2''20)'!O56</f>
        <v>0</v>
      </c>
      <c r="O54" s="320">
        <f>'Table 2 (Q3''20)'!Q56-'Table 2 (Q2''20)'!P56</f>
        <v>0</v>
      </c>
      <c r="P54" s="320">
        <f>'Table 2 (Q3''20)'!R56-'Table 2 (Q2''20)'!Q56</f>
        <v>0</v>
      </c>
      <c r="Q54" s="320">
        <f>'Table 2 (Q3''20)'!S56-'Table 2 (Q2''20)'!R56</f>
        <v>0</v>
      </c>
      <c r="R54" s="320">
        <f>'Table 2 (Q3''20)'!T56-'Table 2 (Q2''20)'!S56</f>
        <v>0</v>
      </c>
      <c r="S54" s="320">
        <f>'Table 2 (Q3''20)'!U56-'Table 2 (Q2''20)'!T56</f>
        <v>0</v>
      </c>
      <c r="T54" s="320">
        <f>'Table 2 (Q3''20)'!V56-'Table 2 (Q2''20)'!U56</f>
        <v>0</v>
      </c>
      <c r="U54" s="320">
        <f>'Table 2 (Q3''20)'!W56-'Table 2 (Q2''20)'!V56</f>
        <v>0</v>
      </c>
      <c r="V54" s="320">
        <f>'Table 2 (Q3''20)'!X56-'Table 2 (Q2''20)'!W56</f>
        <v>0</v>
      </c>
      <c r="W54" s="320">
        <f>'Table 2 (Q3''20)'!Y56-'Table 2 (Q2''20)'!X56</f>
        <v>0</v>
      </c>
      <c r="X54" s="320">
        <f>'Table 2 (Q3''20)'!Z56-'Table 2 (Q2''20)'!Y56</f>
        <v>0</v>
      </c>
      <c r="Y54" s="320">
        <f>'Table 2 (Q3''20)'!AA56-'Table 2 (Q2''20)'!Z56</f>
        <v>0</v>
      </c>
      <c r="Z54" s="320">
        <f>'Table 2 (Q3''20)'!AB56-'Table 2 (Q2''20)'!AA56</f>
        <v>0</v>
      </c>
      <c r="AA54" s="320">
        <f>'Table 2 (Q3''20)'!AC56-'Table 2 (Q2''20)'!AB56</f>
        <v>0</v>
      </c>
      <c r="AB54" s="320">
        <f>'Table 2 (Q3''20)'!AD56-'Table 2 (Q2''20)'!AC56</f>
        <v>0</v>
      </c>
      <c r="AC54" s="320">
        <f>'Table 2 (Q3''20)'!AE56-'Table 2 (Q2''20)'!AD56</f>
        <v>0</v>
      </c>
      <c r="AD54" s="320">
        <f>'Table 2 (Q3''20)'!AF56-'Table 2 (Q2''20)'!AE56</f>
        <v>0</v>
      </c>
      <c r="AE54" s="320">
        <f>'Table 2 (Q3''20)'!AG56-'Table 2 (Q2''20)'!AF56</f>
        <v>0</v>
      </c>
      <c r="AF54" s="320">
        <f>'Table 2 (Q3''20)'!AH56-'Table 2 (Q2''20)'!AG56</f>
        <v>0</v>
      </c>
      <c r="AG54" s="320">
        <f>'Table 2 (Q3''20)'!AI56-'Table 2 (Q2''20)'!AH56</f>
        <v>0</v>
      </c>
      <c r="AH54" s="320">
        <f>'Table 2 (Q3''20)'!AJ56-'Table 2 (Q2''20)'!AI56</f>
        <v>0</v>
      </c>
      <c r="AI54" s="320">
        <f>'Table 2 (Q3''20)'!AK56-'Table 2 (Q2''20)'!AJ56</f>
        <v>0</v>
      </c>
      <c r="AJ54" s="320">
        <f>'Table 2 (Q3''20)'!AL56-'Table 2 (Q2''20)'!AK56</f>
        <v>0</v>
      </c>
      <c r="AK54" s="320">
        <f>'Table 2 (Q3''20)'!AM56-'Table 2 (Q2''20)'!AL56</f>
        <v>341.55213041940618</v>
      </c>
    </row>
    <row r="55" spans="1:37" s="48" customFormat="1" x14ac:dyDescent="0.3">
      <c r="A55" s="306"/>
      <c r="B55" s="307"/>
      <c r="C55" s="312">
        <f>'Table 2 (Q3''20)'!C57-'Table 2 (Q2''20)'!C57</f>
        <v>0</v>
      </c>
      <c r="D55" s="312">
        <f>'Table 2 (Q3''20)'!D57-'Table 2 (Q2''20)'!D57</f>
        <v>0</v>
      </c>
      <c r="E55" s="312">
        <f>'Table 2 (Q3''20)'!E57-'Table 2 (Q2''20)'!E57</f>
        <v>0</v>
      </c>
      <c r="F55" s="312">
        <f>'Table 2 (Q3''20)'!F57-'Table 2 (Q2''20)'!F57</f>
        <v>0</v>
      </c>
      <c r="G55" s="312">
        <f>'Table 2 (Q3''20)'!G57-'Table 2 (Q2''20)'!G57</f>
        <v>0</v>
      </c>
      <c r="H55" s="312">
        <f>'Table 2 (Q3''20)'!H57-'Table 2 (Q2''20)'!H57</f>
        <v>0</v>
      </c>
      <c r="I55" s="312">
        <f>'Table 2 (Q3''20)'!I57-'Table 2 (Q2''20)'!I57</f>
        <v>0</v>
      </c>
      <c r="J55" s="312">
        <f>'Table 2 (Q3''20)'!J57-'Table 2 (Q2''20)'!J57</f>
        <v>0</v>
      </c>
      <c r="K55" s="312">
        <f>'Table 2 (Q3''20)'!K57</f>
        <v>0</v>
      </c>
      <c r="L55" s="312"/>
      <c r="M55" s="312">
        <f>'Table 2 (Q3''20)'!O57-'Table 2 (Q2''20)'!N57</f>
        <v>0</v>
      </c>
      <c r="N55" s="312">
        <f>'Table 2 (Q3''20)'!P57-'Table 2 (Q2''20)'!O57</f>
        <v>0</v>
      </c>
      <c r="O55" s="312">
        <f>'Table 2 (Q3''20)'!Q57-'Table 2 (Q2''20)'!P57</f>
        <v>0</v>
      </c>
      <c r="P55" s="312">
        <f>'Table 2 (Q3''20)'!R57-'Table 2 (Q2''20)'!Q57</f>
        <v>0</v>
      </c>
      <c r="Q55" s="312">
        <f>'Table 2 (Q3''20)'!S57-'Table 2 (Q2''20)'!R57</f>
        <v>0</v>
      </c>
      <c r="R55" s="312">
        <f>'Table 2 (Q3''20)'!T57-'Table 2 (Q2''20)'!S57</f>
        <v>0</v>
      </c>
      <c r="S55" s="312">
        <f>'Table 2 (Q3''20)'!U57-'Table 2 (Q2''20)'!T57</f>
        <v>0</v>
      </c>
      <c r="T55" s="312">
        <f>'Table 2 (Q3''20)'!V57-'Table 2 (Q2''20)'!U57</f>
        <v>0</v>
      </c>
      <c r="U55" s="312">
        <f>'Table 2 (Q3''20)'!W57-'Table 2 (Q2''20)'!V57</f>
        <v>0</v>
      </c>
      <c r="V55" s="312">
        <f>'Table 2 (Q3''20)'!X57-'Table 2 (Q2''20)'!W57</f>
        <v>0</v>
      </c>
      <c r="W55" s="312">
        <f>'Table 2 (Q3''20)'!Y57-'Table 2 (Q2''20)'!X57</f>
        <v>0</v>
      </c>
      <c r="X55" s="312">
        <f>'Table 2 (Q3''20)'!Z57-'Table 2 (Q2''20)'!Y57</f>
        <v>0</v>
      </c>
      <c r="Y55" s="312">
        <f>'Table 2 (Q3''20)'!AA57-'Table 2 (Q2''20)'!Z57</f>
        <v>0</v>
      </c>
      <c r="Z55" s="312">
        <f>'Table 2 (Q3''20)'!AB57-'Table 2 (Q2''20)'!AA57</f>
        <v>0</v>
      </c>
      <c r="AA55" s="312">
        <f>'Table 2 (Q3''20)'!AC57-'Table 2 (Q2''20)'!AB57</f>
        <v>0</v>
      </c>
      <c r="AB55" s="312">
        <f>'Table 2 (Q3''20)'!AD57-'Table 2 (Q2''20)'!AC57</f>
        <v>0</v>
      </c>
      <c r="AC55" s="312">
        <f>'Table 2 (Q3''20)'!AE57-'Table 2 (Q2''20)'!AD57</f>
        <v>0</v>
      </c>
      <c r="AD55" s="312">
        <f>'Table 2 (Q3''20)'!AF57-'Table 2 (Q2''20)'!AE57</f>
        <v>0</v>
      </c>
      <c r="AE55" s="312">
        <f>'Table 2 (Q3''20)'!AG57-'Table 2 (Q2''20)'!AF57</f>
        <v>0</v>
      </c>
      <c r="AF55" s="312">
        <f>'Table 2 (Q3''20)'!AH57-'Table 2 (Q2''20)'!AG57</f>
        <v>0</v>
      </c>
      <c r="AG55" s="312">
        <f>'Table 2 (Q3''20)'!AI57-'Table 2 (Q2''20)'!AH57</f>
        <v>0</v>
      </c>
      <c r="AH55" s="312">
        <f>'Table 2 (Q3''20)'!AJ57-'Table 2 (Q2''20)'!AI57</f>
        <v>0</v>
      </c>
      <c r="AI55" s="312">
        <f>'Table 2 (Q3''20)'!AK57-'Table 2 (Q2''20)'!AJ57</f>
        <v>0</v>
      </c>
      <c r="AJ55" s="312">
        <f>'Table 2 (Q3''20)'!AL57-'Table 2 (Q2''20)'!AK57</f>
        <v>0</v>
      </c>
      <c r="AK55" s="312">
        <f>'Table 2 (Q3''20)'!AM57-'Table 2 (Q2''20)'!AL57</f>
        <v>0</v>
      </c>
    </row>
    <row r="56" spans="1:37" s="48" customFormat="1" x14ac:dyDescent="0.3">
      <c r="A56" s="306"/>
      <c r="B56" s="324" t="s">
        <v>3</v>
      </c>
      <c r="C56" s="311">
        <f>'Table 2 (Q3''20)'!C58-'Table 2 (Q2''20)'!C58</f>
        <v>0</v>
      </c>
      <c r="D56" s="311">
        <f>'Table 2 (Q3''20)'!D58-'Table 2 (Q2''20)'!D58</f>
        <v>0</v>
      </c>
      <c r="E56" s="311">
        <f>'Table 2 (Q3''20)'!E58-'Table 2 (Q2''20)'!E58</f>
        <v>0</v>
      </c>
      <c r="F56" s="311">
        <f>'Table 2 (Q3''20)'!F58-'Table 2 (Q2''20)'!F58</f>
        <v>0</v>
      </c>
      <c r="G56" s="311">
        <f>'Table 2 (Q3''20)'!G58-'Table 2 (Q2''20)'!G58</f>
        <v>0</v>
      </c>
      <c r="H56" s="311">
        <f>'Table 2 (Q3''20)'!H58-'Table 2 (Q2''20)'!H58</f>
        <v>0</v>
      </c>
      <c r="I56" s="311">
        <f>'Table 2 (Q3''20)'!I58-'Table 2 (Q2''20)'!I58</f>
        <v>1.4277035791494654</v>
      </c>
      <c r="J56" s="311">
        <f>'Table 2 (Q3''20)'!J58-'Table 2 (Q2''20)'!J58</f>
        <v>599.37226734338856</v>
      </c>
      <c r="K56" s="311">
        <f>'Table 2 (Q3''20)'!K58</f>
        <v>745.13788133557523</v>
      </c>
      <c r="L56" s="311"/>
      <c r="M56" s="311">
        <f>'Table 2 (Q3''20)'!O58-'Table 2 (Q2''20)'!N58</f>
        <v>0</v>
      </c>
      <c r="N56" s="311">
        <f>'Table 2 (Q3''20)'!P58-'Table 2 (Q2''20)'!O58</f>
        <v>0</v>
      </c>
      <c r="O56" s="311">
        <f>'Table 2 (Q3''20)'!Q58-'Table 2 (Q2''20)'!P58</f>
        <v>0</v>
      </c>
      <c r="P56" s="311">
        <f>'Table 2 (Q3''20)'!R58-'Table 2 (Q2''20)'!Q58</f>
        <v>0</v>
      </c>
      <c r="Q56" s="311">
        <f>'Table 2 (Q3''20)'!S58-'Table 2 (Q2''20)'!R58</f>
        <v>0</v>
      </c>
      <c r="R56" s="311">
        <f>'Table 2 (Q3''20)'!T58-'Table 2 (Q2''20)'!S58</f>
        <v>0</v>
      </c>
      <c r="S56" s="311">
        <f>'Table 2 (Q3''20)'!U58-'Table 2 (Q2''20)'!T58</f>
        <v>0</v>
      </c>
      <c r="T56" s="311">
        <f>'Table 2 (Q3''20)'!V58-'Table 2 (Q2''20)'!U58</f>
        <v>0</v>
      </c>
      <c r="U56" s="311">
        <f>'Table 2 (Q3''20)'!W58-'Table 2 (Q2''20)'!V58</f>
        <v>0</v>
      </c>
      <c r="V56" s="311">
        <f>'Table 2 (Q3''20)'!X58-'Table 2 (Q2''20)'!W58</f>
        <v>0</v>
      </c>
      <c r="W56" s="311">
        <f>'Table 2 (Q3''20)'!Y58-'Table 2 (Q2''20)'!X58</f>
        <v>0</v>
      </c>
      <c r="X56" s="311">
        <f>'Table 2 (Q3''20)'!Z58-'Table 2 (Q2''20)'!Y58</f>
        <v>0</v>
      </c>
      <c r="Y56" s="311">
        <f>'Table 2 (Q3''20)'!AA58-'Table 2 (Q2''20)'!Z58</f>
        <v>0</v>
      </c>
      <c r="Z56" s="311">
        <f>'Table 2 (Q3''20)'!AB58-'Table 2 (Q2''20)'!AA58</f>
        <v>0</v>
      </c>
      <c r="AA56" s="311">
        <f>'Table 2 (Q3''20)'!AC58-'Table 2 (Q2''20)'!AB58</f>
        <v>0</v>
      </c>
      <c r="AB56" s="311">
        <f>'Table 2 (Q3''20)'!AD58-'Table 2 (Q2''20)'!AC58</f>
        <v>0</v>
      </c>
      <c r="AC56" s="311">
        <f>'Table 2 (Q3''20)'!AE58-'Table 2 (Q2''20)'!AD58</f>
        <v>0</v>
      </c>
      <c r="AD56" s="311">
        <f>'Table 2 (Q3''20)'!AF58-'Table 2 (Q2''20)'!AE58</f>
        <v>0</v>
      </c>
      <c r="AE56" s="311">
        <f>'Table 2 (Q3''20)'!AG58-'Table 2 (Q2''20)'!AF58</f>
        <v>0.35692589478730952</v>
      </c>
      <c r="AF56" s="311">
        <f>'Table 2 (Q3''20)'!AH58-'Table 2 (Q2''20)'!AG58</f>
        <v>0.35692589478739478</v>
      </c>
      <c r="AG56" s="311">
        <f>'Table 2 (Q3''20)'!AI58-'Table 2 (Q2''20)'!AH58</f>
        <v>0.3569258947874232</v>
      </c>
      <c r="AH56" s="311">
        <f>'Table 2 (Q3''20)'!AJ58-'Table 2 (Q2''20)'!AI58</f>
        <v>0.3569258947874232</v>
      </c>
      <c r="AI56" s="311">
        <f>'Table 2 (Q3''20)'!AK58-'Table 2 (Q2''20)'!AJ58</f>
        <v>-6</v>
      </c>
      <c r="AJ56" s="311">
        <f>'Table 2 (Q3''20)'!AL58-'Table 2 (Q2''20)'!AK58</f>
        <v>-12.496770124683849</v>
      </c>
      <c r="AK56" s="311">
        <f>'Table 2 (Q3''20)'!AM58-'Table 2 (Q2''20)'!AL58</f>
        <v>980.68535301962584</v>
      </c>
    </row>
    <row r="57" spans="1:37" s="48" customFormat="1" x14ac:dyDescent="0.3">
      <c r="A57" s="306"/>
      <c r="B57" s="325" t="s">
        <v>26</v>
      </c>
      <c r="C57" s="326">
        <f>'Table 2 (Q3''20)'!C59-'Table 2 (Q2''20)'!C59</f>
        <v>20</v>
      </c>
      <c r="D57" s="326">
        <f>'Table 2 (Q3''20)'!D59-'Table 2 (Q2''20)'!D59</f>
        <v>-5</v>
      </c>
      <c r="E57" s="326">
        <f>'Table 2 (Q3''20)'!E59-'Table 2 (Q2''20)'!E59</f>
        <v>0</v>
      </c>
      <c r="F57" s="326">
        <f>'Table 2 (Q3''20)'!F59-'Table 2 (Q2''20)'!F59</f>
        <v>0</v>
      </c>
      <c r="G57" s="326">
        <f>'Table 2 (Q3''20)'!G59-'Table 2 (Q2''20)'!G59</f>
        <v>5</v>
      </c>
      <c r="H57" s="326">
        <f>'Table 2 (Q3''20)'!H59-'Table 2 (Q2''20)'!H59</f>
        <v>5</v>
      </c>
      <c r="I57" s="326">
        <f>'Table 2 (Q3''20)'!I59-'Table 2 (Q2''20)'!I59</f>
        <v>-36.823170979341739</v>
      </c>
      <c r="J57" s="326">
        <f>'Table 2 (Q3''20)'!J59-'Table 2 (Q2''20)'!J59</f>
        <v>501.73565860150302</v>
      </c>
      <c r="K57" s="326">
        <f>'Table 2 (Q3''20)'!K59</f>
        <v>8089.1847003995344</v>
      </c>
      <c r="L57" s="326"/>
      <c r="M57" s="326">
        <f>'Table 2 (Q3''20)'!O59-'Table 2 (Q2''20)'!N59</f>
        <v>0</v>
      </c>
      <c r="N57" s="326">
        <f>'Table 2 (Q3''20)'!P59-'Table 2 (Q2''20)'!O59</f>
        <v>0</v>
      </c>
      <c r="O57" s="326">
        <f>'Table 2 (Q3''20)'!Q59-'Table 2 (Q2''20)'!P59</f>
        <v>0</v>
      </c>
      <c r="P57" s="326">
        <f>'Table 2 (Q3''20)'!R59-'Table 2 (Q2''20)'!Q59</f>
        <v>0</v>
      </c>
      <c r="Q57" s="326">
        <f>'Table 2 (Q3''20)'!S59-'Table 2 (Q2''20)'!R59</f>
        <v>0</v>
      </c>
      <c r="R57" s="326">
        <f>'Table 2 (Q3''20)'!T59-'Table 2 (Q2''20)'!S59</f>
        <v>-5</v>
      </c>
      <c r="S57" s="326">
        <f>'Table 2 (Q3''20)'!U59-'Table 2 (Q2''20)'!T59</f>
        <v>5</v>
      </c>
      <c r="T57" s="326">
        <f>'Table 2 (Q3''20)'!V59-'Table 2 (Q2''20)'!U59</f>
        <v>0</v>
      </c>
      <c r="U57" s="326">
        <f>'Table 2 (Q3''20)'!W59-'Table 2 (Q2''20)'!V59</f>
        <v>5</v>
      </c>
      <c r="V57" s="326">
        <f>'Table 2 (Q3''20)'!X59-'Table 2 (Q2''20)'!W59</f>
        <v>-5</v>
      </c>
      <c r="W57" s="326">
        <f>'Table 2 (Q3''20)'!Y59-'Table 2 (Q2''20)'!X59</f>
        <v>5</v>
      </c>
      <c r="X57" s="326">
        <f>'Table 2 (Q3''20)'!Z59-'Table 2 (Q2''20)'!Y59</f>
        <v>0</v>
      </c>
      <c r="Y57" s="326">
        <f>'Table 2 (Q3''20)'!AA59-'Table 2 (Q2''20)'!Z59</f>
        <v>5</v>
      </c>
      <c r="Z57" s="326">
        <f>'Table 2 (Q3''20)'!AB59-'Table 2 (Q2''20)'!AA59</f>
        <v>0</v>
      </c>
      <c r="AA57" s="326">
        <f>'Table 2 (Q3''20)'!AC59-'Table 2 (Q2''20)'!AB59</f>
        <v>0</v>
      </c>
      <c r="AB57" s="326">
        <f>'Table 2 (Q3''20)'!AD59-'Table 2 (Q2''20)'!AC59</f>
        <v>0</v>
      </c>
      <c r="AC57" s="326">
        <f>'Table 2 (Q3''20)'!AE59-'Table 2 (Q2''20)'!AD59</f>
        <v>5</v>
      </c>
      <c r="AD57" s="326">
        <f>'Table 2 (Q3''20)'!AF59-'Table 2 (Q2''20)'!AE59</f>
        <v>5</v>
      </c>
      <c r="AE57" s="326">
        <f>'Table 2 (Q3''20)'!AG59-'Table 2 (Q2''20)'!AF59</f>
        <v>47.479801534213493</v>
      </c>
      <c r="AF57" s="326">
        <f>'Table 2 (Q3''20)'!AH59-'Table 2 (Q2''20)'!AG59</f>
        <v>-11.324670270734941</v>
      </c>
      <c r="AG57" s="326">
        <f>'Table 2 (Q3''20)'!AI59-'Table 2 (Q2''20)'!AH59</f>
        <v>-46.54784512517881</v>
      </c>
      <c r="AH57" s="326">
        <f>'Table 2 (Q3''20)'!AJ59-'Table 2 (Q2''20)'!AI59</f>
        <v>-25.887843352242271</v>
      </c>
      <c r="AI57" s="326">
        <f>'Table 2 (Q3''20)'!AK59-'Table 2 (Q2''20)'!AJ59</f>
        <v>11.979810179958349</v>
      </c>
      <c r="AJ57" s="326">
        <f>'Table 2 (Q3''20)'!AL59-'Table 2 (Q2''20)'!AK59</f>
        <v>-84.185419926380746</v>
      </c>
      <c r="AK57" s="326">
        <f>'Table 2 (Q3''20)'!AM59-'Table 2 (Q2''20)'!AL59</f>
        <v>2648.469860009232</v>
      </c>
    </row>
    <row r="58" spans="1:37" s="48" customFormat="1" x14ac:dyDescent="0.3">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row>
    <row r="59" spans="1:37" s="48" customFormat="1" x14ac:dyDescent="0.3">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row>
    <row r="60" spans="1:37" s="48" customFormat="1" ht="9" customHeight="1" x14ac:dyDescent="0.3">
      <c r="B60" s="89"/>
      <c r="C60" s="89"/>
      <c r="D60" s="89"/>
      <c r="E60" s="89"/>
      <c r="F60" s="89"/>
      <c r="G60" s="89"/>
      <c r="H60" s="89"/>
      <c r="I60" s="89"/>
      <c r="J60" s="288"/>
      <c r="K60" s="288"/>
      <c r="L60" s="288"/>
      <c r="M60" s="89"/>
      <c r="N60" s="36"/>
      <c r="O60" s="36"/>
    </row>
    <row r="61" spans="1:37" s="48" customFormat="1" x14ac:dyDescent="0.3">
      <c r="B61" s="89"/>
      <c r="C61" s="89"/>
      <c r="D61" s="89"/>
      <c r="E61" s="89"/>
      <c r="F61" s="89"/>
      <c r="G61" s="89"/>
      <c r="H61" s="89"/>
      <c r="I61" s="89"/>
      <c r="J61" s="288"/>
      <c r="K61" s="288"/>
      <c r="L61" s="288"/>
      <c r="M61" s="89"/>
    </row>
    <row r="62" spans="1:37" s="48" customFormat="1" x14ac:dyDescent="0.3">
      <c r="B62" s="89"/>
      <c r="C62" s="89"/>
      <c r="D62" s="89"/>
      <c r="E62" s="89"/>
      <c r="F62" s="89"/>
      <c r="G62" s="89"/>
      <c r="H62" s="89"/>
      <c r="I62" s="89"/>
      <c r="J62" s="288"/>
      <c r="K62" s="288"/>
      <c r="L62" s="288"/>
      <c r="M62" s="89"/>
    </row>
    <row r="63" spans="1:37" s="48" customFormat="1" x14ac:dyDescent="0.3">
      <c r="B63" s="89"/>
      <c r="C63" s="89"/>
      <c r="D63" s="89"/>
      <c r="E63" s="89"/>
      <c r="F63" s="89"/>
      <c r="G63" s="89"/>
      <c r="H63" s="89"/>
      <c r="I63" s="89"/>
      <c r="J63" s="288"/>
      <c r="K63" s="288"/>
      <c r="L63" s="288"/>
      <c r="M63" s="89"/>
    </row>
    <row r="64" spans="1:37" s="48" customFormat="1" x14ac:dyDescent="0.3">
      <c r="B64" s="89"/>
      <c r="C64" s="89"/>
      <c r="D64" s="89"/>
      <c r="E64" s="89"/>
      <c r="F64" s="89"/>
      <c r="G64" s="89"/>
      <c r="H64" s="89"/>
      <c r="I64" s="89"/>
      <c r="J64" s="288"/>
      <c r="K64" s="288"/>
      <c r="L64" s="288"/>
      <c r="M64" s="89"/>
    </row>
    <row r="65" spans="2:13" s="48" customFormat="1" x14ac:dyDescent="0.3">
      <c r="B65" s="89"/>
      <c r="C65" s="89"/>
      <c r="D65" s="89"/>
      <c r="E65" s="89"/>
      <c r="F65" s="89"/>
      <c r="G65" s="89"/>
      <c r="H65" s="89"/>
      <c r="I65" s="89"/>
      <c r="J65" s="288"/>
      <c r="K65" s="288"/>
      <c r="L65" s="288"/>
      <c r="M65" s="89"/>
    </row>
    <row r="66" spans="2:13" s="48" customFormat="1" x14ac:dyDescent="0.3">
      <c r="B66" s="89"/>
      <c r="C66" s="89"/>
      <c r="D66" s="89"/>
      <c r="E66" s="89"/>
      <c r="F66" s="89"/>
      <c r="G66" s="89"/>
      <c r="H66" s="89"/>
      <c r="I66" s="89"/>
      <c r="J66" s="288"/>
      <c r="K66" s="288"/>
      <c r="L66" s="288"/>
      <c r="M66" s="89"/>
    </row>
    <row r="67" spans="2:13" s="48" customFormat="1" x14ac:dyDescent="0.3">
      <c r="B67" s="89"/>
      <c r="C67" s="89"/>
      <c r="D67" s="89"/>
      <c r="E67" s="89"/>
      <c r="F67" s="89"/>
      <c r="G67" s="89"/>
      <c r="H67" s="89"/>
      <c r="I67" s="89"/>
      <c r="J67" s="288"/>
      <c r="K67" s="288"/>
      <c r="L67" s="288"/>
      <c r="M67" s="89"/>
    </row>
  </sheetData>
  <phoneticPr fontId="25" type="noConversion"/>
  <pageMargins left="0.25" right="0.25" top="0.75" bottom="0.75" header="0.3" footer="0.3"/>
  <pageSetup paperSize="9" scale="73"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0EED1-835E-48E9-B573-074A1686EA9F}">
  <sheetPr codeName="Sheet26"/>
  <dimension ref="A1:S20"/>
  <sheetViews>
    <sheetView showGridLines="0" workbookViewId="0">
      <selection sqref="A1:XFD1048576"/>
    </sheetView>
  </sheetViews>
  <sheetFormatPr defaultColWidth="9" defaultRowHeight="10.15" x14ac:dyDescent="0.3"/>
  <cols>
    <col min="1" max="1" width="9" style="89"/>
    <col min="2" max="2" width="26.53125" style="89" bestFit="1" customWidth="1"/>
    <col min="3" max="9" width="4.46484375" style="89" bestFit="1" customWidth="1"/>
    <col min="10" max="10" width="5" style="89" bestFit="1" customWidth="1"/>
    <col min="11" max="11" width="7.46484375" style="89" bestFit="1" customWidth="1"/>
    <col min="12" max="12" width="8.53125" style="89" customWidth="1"/>
    <col min="13" max="19" width="6.53125" style="89" bestFit="1" customWidth="1"/>
    <col min="20" max="16384" width="9" style="89"/>
  </cols>
  <sheetData>
    <row r="1" spans="1:19" x14ac:dyDescent="0.3">
      <c r="A1" s="200"/>
      <c r="B1" s="200" t="s">
        <v>44</v>
      </c>
      <c r="C1" s="200">
        <v>2013</v>
      </c>
      <c r="D1" s="200">
        <v>2014</v>
      </c>
      <c r="E1" s="200">
        <v>2015</v>
      </c>
      <c r="F1" s="200">
        <v>2016</v>
      </c>
      <c r="G1" s="200">
        <v>2017</v>
      </c>
      <c r="H1" s="200">
        <v>2018</v>
      </c>
      <c r="I1" s="200">
        <v>2019</v>
      </c>
      <c r="J1" s="200" t="s">
        <v>84</v>
      </c>
      <c r="K1" s="200" t="s">
        <v>122</v>
      </c>
      <c r="L1" s="200"/>
      <c r="M1" s="200" t="s">
        <v>82</v>
      </c>
      <c r="N1" s="200" t="s">
        <v>88</v>
      </c>
      <c r="O1" s="200" t="s">
        <v>89</v>
      </c>
      <c r="P1" s="200" t="s">
        <v>87</v>
      </c>
      <c r="Q1" s="200" t="s">
        <v>90</v>
      </c>
      <c r="R1" s="200" t="s">
        <v>107</v>
      </c>
      <c r="S1" s="200" t="s">
        <v>124</v>
      </c>
    </row>
    <row r="2" spans="1:19" x14ac:dyDescent="0.3">
      <c r="A2" s="48"/>
      <c r="B2" s="49"/>
      <c r="C2" s="13"/>
      <c r="D2" s="13"/>
      <c r="E2" s="13"/>
      <c r="F2" s="13"/>
      <c r="G2" s="13"/>
      <c r="H2" s="13"/>
      <c r="I2" s="13"/>
      <c r="J2" s="13"/>
      <c r="K2" s="48"/>
      <c r="L2" s="48"/>
      <c r="M2" s="106"/>
      <c r="N2" s="106"/>
      <c r="O2" s="106"/>
      <c r="P2" s="106"/>
      <c r="Q2" s="48"/>
      <c r="R2" s="48"/>
    </row>
    <row r="3" spans="1:19" x14ac:dyDescent="0.3">
      <c r="A3" s="48"/>
      <c r="B3" s="20" t="s">
        <v>104</v>
      </c>
      <c r="C3" s="80">
        <f>'Table 3 (Q3''20)'!C6-'Table 3 (Q2''20)'!C6</f>
        <v>0</v>
      </c>
      <c r="D3" s="80">
        <f>'Table 3 (Q3''20)'!D6-'Table 3 (Q2''20)'!D6</f>
        <v>0</v>
      </c>
      <c r="E3" s="80">
        <f>'Table 3 (Q3''20)'!E6-'Table 3 (Q2''20)'!E6</f>
        <v>0</v>
      </c>
      <c r="F3" s="80">
        <f>'Table 3 (Q3''20)'!F6-'Table 3 (Q2''20)'!F6</f>
        <v>0</v>
      </c>
      <c r="G3" s="80">
        <f>'Table 3 (Q3''20)'!G6-'Table 3 (Q2''20)'!G6</f>
        <v>0</v>
      </c>
      <c r="H3" s="80">
        <f>'Table 3 (Q3''20)'!H6-'Table 3 (Q2''20)'!H6</f>
        <v>0</v>
      </c>
      <c r="I3" s="80">
        <f>'Table 3 (Q3''20)'!I6-'Table 3 (Q2''20)'!I6</f>
        <v>5.3606579097504437E-2</v>
      </c>
      <c r="J3" s="80">
        <f>'Table 3 (Q3''20)'!J6-'Table 3 (Q2''20)'!J6</f>
        <v>15.772242886825325</v>
      </c>
      <c r="K3" s="80">
        <f>'Table 3 (Q3''20)'!K6</f>
        <v>1573.3128770359469</v>
      </c>
      <c r="L3" s="88"/>
      <c r="M3" s="80">
        <f>'Table 3 (Q3''20)'!O6-'Table 3 (Q2''20)'!N6</f>
        <v>2.7699166327920466E-2</v>
      </c>
      <c r="N3" s="80">
        <f>'Table 3 (Q3''20)'!P6-'Table 3 (Q2''20)'!O6</f>
        <v>2.5907412769356597E-2</v>
      </c>
      <c r="O3" s="80">
        <f>'Table 3 (Q3''20)'!Q6-'Table 3 (Q2''20)'!P6</f>
        <v>0</v>
      </c>
      <c r="P3" s="80">
        <f>'Table 3 (Q3''20)'!R6-'Table 3 (Q2''20)'!Q6</f>
        <v>0</v>
      </c>
      <c r="Q3" s="80">
        <f>'Table 3 (Q3''20)'!S6-'Table 3 (Q2''20)'!R6</f>
        <v>0.11091541525644288</v>
      </c>
      <c r="R3" s="80">
        <f>'Table 3 (Q3''20)'!T6-'Table 3 (Q2''20)'!S6</f>
        <v>-8.4576526716091394E-3</v>
      </c>
      <c r="S3" s="80">
        <f>'Table 3 (Q3''20)'!U6</f>
        <v>378.03719837097947</v>
      </c>
    </row>
    <row r="4" spans="1:19" x14ac:dyDescent="0.3">
      <c r="A4" s="48"/>
      <c r="B4" s="10" t="s">
        <v>15</v>
      </c>
      <c r="C4" s="69"/>
      <c r="D4" s="69"/>
      <c r="E4" s="69"/>
      <c r="F4" s="69"/>
      <c r="G4" s="69"/>
      <c r="H4" s="69"/>
      <c r="I4" s="69">
        <f>'Table 3 (Q3''20)'!I7-'Table 3 (Q2''20)'!I7</f>
        <v>-0.25568426456504767</v>
      </c>
      <c r="J4" s="69">
        <f>'Table 3 (Q3''20)'!J7-'Table 3 (Q2''20)'!J7</f>
        <v>14.942566545427326</v>
      </c>
      <c r="K4" s="69">
        <f>'Table 3 (Q3''20)'!K7</f>
        <v>485.0321896036167</v>
      </c>
      <c r="L4" s="88"/>
      <c r="M4" s="69">
        <f>'Table 3 (Q3''20)'!O7-'Table 3 (Q2''20)'!N7</f>
        <v>-6.0339845470650744E-2</v>
      </c>
      <c r="N4" s="69">
        <f>'Table 3 (Q3''20)'!P7-'Table 3 (Q2''20)'!O7</f>
        <v>-5.6436690712516224E-2</v>
      </c>
      <c r="O4" s="69">
        <f>'Table 3 (Q3''20)'!Q7-'Table 3 (Q2''20)'!P7</f>
        <v>-6.861707064652478E-2</v>
      </c>
      <c r="P4" s="69">
        <f>'Table 3 (Q3''20)'!R7-'Table 3 (Q2''20)'!Q7</f>
        <v>-7.0290657735455397E-2</v>
      </c>
      <c r="Q4" s="69">
        <f>'Table 3 (Q3''20)'!S7-'Table 3 (Q2''20)'!R7</f>
        <v>-6.0943243925350998E-2</v>
      </c>
      <c r="R4" s="69">
        <f>'Table 3 (Q3''20)'!T7-'Table 3 (Q2''20)'!S7</f>
        <v>-4.7971187105645186E-2</v>
      </c>
      <c r="S4" s="69">
        <f>'Table 3 (Q3''20)'!U7</f>
        <v>122.95497180716833</v>
      </c>
    </row>
    <row r="5" spans="1:19" x14ac:dyDescent="0.3">
      <c r="A5" s="48"/>
      <c r="B5" s="10" t="s">
        <v>16</v>
      </c>
      <c r="C5" s="69"/>
      <c r="D5" s="69"/>
      <c r="E5" s="69"/>
      <c r="F5" s="69"/>
      <c r="G5" s="69"/>
      <c r="H5" s="69"/>
      <c r="I5" s="69">
        <f>'Table 3 (Q3''20)'!I8-'Table 3 (Q2''20)'!I8</f>
        <v>1.3815765828294388</v>
      </c>
      <c r="J5" s="69">
        <f>'Table 3 (Q3''20)'!J8-'Table 3 (Q2''20)'!J8</f>
        <v>1.9370037380979284</v>
      </c>
      <c r="K5" s="69">
        <f>'Table 3 (Q3''20)'!K8</f>
        <v>820.82043789257557</v>
      </c>
      <c r="L5" s="88"/>
      <c r="M5" s="69">
        <f>'Table 3 (Q3''20)'!O8-'Table 3 (Q2''20)'!N8</f>
        <v>0.35770005850682196</v>
      </c>
      <c r="N5" s="69">
        <f>'Table 3 (Q3''20)'!P8-'Table 3 (Q2''20)'!O8</f>
        <v>0.33456180426617266</v>
      </c>
      <c r="O5" s="69">
        <f>'Table 3 (Q3''20)'!Q8-'Table 3 (Q2''20)'!P8</f>
        <v>0.3405048617146349</v>
      </c>
      <c r="P5" s="69">
        <f>'Table 3 (Q3''20)'!R8-'Table 3 (Q2''20)'!Q8</f>
        <v>0.34880985834183775</v>
      </c>
      <c r="Q5" s="69">
        <f>'Table 3 (Q3''20)'!S8-'Table 3 (Q2''20)'!R8</f>
        <v>0.3612770590918899</v>
      </c>
      <c r="R5" s="69">
        <f>'Table 3 (Q3''20)'!T8-'Table 3 (Q2''20)'!S8</f>
        <v>0.25092135319962949</v>
      </c>
      <c r="S5" s="69">
        <f>'Table 3 (Q3''20)'!U8</f>
        <v>192.06901687955749</v>
      </c>
    </row>
    <row r="6" spans="1:19" x14ac:dyDescent="0.3">
      <c r="A6" s="48"/>
      <c r="B6" s="10" t="s">
        <v>17</v>
      </c>
      <c r="C6" s="69"/>
      <c r="D6" s="69"/>
      <c r="E6" s="69"/>
      <c r="F6" s="69"/>
      <c r="G6" s="69"/>
      <c r="H6" s="69"/>
      <c r="I6" s="69">
        <f>'Table 3 (Q3''20)'!I9-'Table 3 (Q2''20)'!I9</f>
        <v>-1.2286565639342939E-2</v>
      </c>
      <c r="J6" s="69">
        <f>'Table 3 (Q3''20)'!J9-'Table 3 (Q2''20)'!J9</f>
        <v>3.0922351960853689E-2</v>
      </c>
      <c r="K6" s="69">
        <f>'Table 3 (Q3''20)'!K9</f>
        <v>117.40434035715364</v>
      </c>
      <c r="L6" s="88"/>
      <c r="M6" s="69">
        <f>'Table 3 (Q3''20)'!O9-'Table 3 (Q2''20)'!N9</f>
        <v>-2.1150555304139118E-3</v>
      </c>
      <c r="N6" s="69">
        <f>'Table 3 (Q3''20)'!P9-'Table 3 (Q2''20)'!O9</f>
        <v>-1.9782406447816925E-3</v>
      </c>
      <c r="O6" s="69">
        <f>'Table 3 (Q3''20)'!Q9-'Table 3 (Q2''20)'!P9</f>
        <v>-4.0472776871069982E-3</v>
      </c>
      <c r="P6" s="69">
        <f>'Table 3 (Q3''20)'!R9-'Table 3 (Q2''20)'!Q9</f>
        <v>-4.1459917770367838E-3</v>
      </c>
      <c r="Q6" s="69">
        <f>'Table 3 (Q3''20)'!S9-'Table 3 (Q2''20)'!R9</f>
        <v>-2.1362060857192944E-3</v>
      </c>
      <c r="R6" s="69">
        <f>'Table 3 (Q3''20)'!T9-'Table 3 (Q2''20)'!S9</f>
        <v>-1.9782406447816925E-3</v>
      </c>
      <c r="S6" s="69">
        <f>'Table 3 (Q3''20)'!U9</f>
        <v>29.089193278907221</v>
      </c>
    </row>
    <row r="7" spans="1:19" x14ac:dyDescent="0.3">
      <c r="A7" s="48"/>
      <c r="B7" s="10" t="s">
        <v>18</v>
      </c>
      <c r="C7" s="69"/>
      <c r="D7" s="69"/>
      <c r="E7" s="69"/>
      <c r="F7" s="69"/>
      <c r="G7" s="69"/>
      <c r="H7" s="69"/>
      <c r="I7" s="69">
        <f>'Table 3 (Q3''20)'!I10-'Table 3 (Q2''20)'!I10</f>
        <v>-0.9642153514576961</v>
      </c>
      <c r="J7" s="69">
        <f>'Table 3 (Q3''20)'!J10-'Table 3 (Q2''20)'!J10</f>
        <v>-1.0621487812421648</v>
      </c>
      <c r="K7" s="69">
        <f>'Table 3 (Q3''20)'!K10</f>
        <v>37.159975666344671</v>
      </c>
      <c r="L7" s="88"/>
      <c r="M7" s="69">
        <f>'Table 3 (Q3''20)'!O10-'Table 3 (Q2''20)'!N10</f>
        <v>-0.24421005860582845</v>
      </c>
      <c r="N7" s="69">
        <f>'Table 3 (Q3''20)'!P10-'Table 3 (Q2''20)'!O10</f>
        <v>-0.22841304015487296</v>
      </c>
      <c r="O7" s="69">
        <f>'Table 3 (Q3''20)'!Q10-'Table 3 (Q2''20)'!P10</f>
        <v>-0.24283472723586641</v>
      </c>
      <c r="P7" s="69">
        <f>'Table 3 (Q3''20)'!R10-'Table 3 (Q2''20)'!Q10</f>
        <v>-0.24875752546113183</v>
      </c>
      <c r="Q7" s="69">
        <f>'Table 3 (Q3''20)'!S10-'Table 3 (Q2''20)'!R10</f>
        <v>-0.17094704102408009</v>
      </c>
      <c r="R7" s="69">
        <f>'Table 3 (Q3''20)'!T10-'Table 3 (Q2''20)'!S10</f>
        <v>-0.19415108413164184</v>
      </c>
      <c r="S7" s="69">
        <f>'Table 3 (Q3''20)'!U10</f>
        <v>8.9615258320924784</v>
      </c>
    </row>
    <row r="8" spans="1:19" x14ac:dyDescent="0.3">
      <c r="A8" s="48"/>
      <c r="B8" s="52" t="s">
        <v>19</v>
      </c>
      <c r="C8" s="83"/>
      <c r="D8" s="83"/>
      <c r="E8" s="83"/>
      <c r="F8" s="83"/>
      <c r="G8" s="83"/>
      <c r="H8" s="83"/>
      <c r="I8" s="83">
        <f>'Table 3 (Q3''20)'!I11-'Table 3 (Q2''20)'!I11</f>
        <v>-9.5783822069961388E-2</v>
      </c>
      <c r="J8" s="83">
        <f>'Table 3 (Q3''20)'!J11-'Table 3 (Q2''20)'!J11</f>
        <v>-7.6100967418639698E-2</v>
      </c>
      <c r="K8" s="83">
        <f>'Table 3 (Q3''20)'!K11</f>
        <v>112.89593351625618</v>
      </c>
      <c r="L8" s="88"/>
      <c r="M8" s="83">
        <f>'Table 3 (Q3''20)'!O11-'Table 3 (Q2''20)'!N11</f>
        <v>-2.3335932571953322E-2</v>
      </c>
      <c r="N8" s="83">
        <f>'Table 3 (Q3''20)'!P11-'Table 3 (Q2''20)'!O11</f>
        <v>-2.1826419984655843E-2</v>
      </c>
      <c r="O8" s="83">
        <f>'Table 3 (Q3''20)'!Q11-'Table 3 (Q2''20)'!P11</f>
        <v>-2.5005786145143816E-2</v>
      </c>
      <c r="P8" s="83">
        <f>'Table 3 (Q3''20)'!R11-'Table 3 (Q2''20)'!Q11</f>
        <v>-2.5615683368194198E-2</v>
      </c>
      <c r="Q8" s="83">
        <f>'Table 3 (Q3''20)'!S11-'Table 3 (Q2''20)'!R11</f>
        <v>-1.6335152800369457E-2</v>
      </c>
      <c r="R8" s="83">
        <f>'Table 3 (Q3''20)'!T11-'Table 3 (Q2''20)'!S11</f>
        <v>-1.5278493989256958E-2</v>
      </c>
      <c r="S8" s="83">
        <f>'Table 3 (Q3''20)'!U11</f>
        <v>24.962490573253934</v>
      </c>
    </row>
    <row r="9" spans="1:19" x14ac:dyDescent="0.3">
      <c r="A9" s="48"/>
      <c r="B9" s="20" t="s">
        <v>105</v>
      </c>
      <c r="C9" s="80">
        <f>'Table 3 (Q3''20)'!C12-'Table 3 (Q2''20)'!C12</f>
        <v>0</v>
      </c>
      <c r="D9" s="80">
        <f>'Table 3 (Q3''20)'!D12-'Table 3 (Q2''20)'!D12</f>
        <v>0</v>
      </c>
      <c r="E9" s="80">
        <f>'Table 3 (Q3''20)'!E12-'Table 3 (Q2''20)'!E12</f>
        <v>0</v>
      </c>
      <c r="F9" s="80">
        <f>'Table 3 (Q3''20)'!F12-'Table 3 (Q2''20)'!F12</f>
        <v>0</v>
      </c>
      <c r="G9" s="80">
        <f>'Table 3 (Q3''20)'!G12-'Table 3 (Q2''20)'!G12</f>
        <v>0</v>
      </c>
      <c r="H9" s="80">
        <f>'Table 3 (Q3''20)'!H12-'Table 3 (Q2''20)'!H12</f>
        <v>0</v>
      </c>
      <c r="I9" s="80">
        <f>'Table 3 (Q3''20)'!I12-'Table 3 (Q2''20)'!I12</f>
        <v>0</v>
      </c>
      <c r="J9" s="80">
        <f>'Table 3 (Q3''20)'!J12-'Table 3 (Q2''20)'!J12</f>
        <v>300.98973039734358</v>
      </c>
      <c r="K9" s="80">
        <f>'Table 3 (Q3''20)'!K12</f>
        <v>462.0126721646534</v>
      </c>
      <c r="L9" s="88"/>
      <c r="M9" s="80">
        <f>'Table 3 (Q3''20)'!O12-'Table 3 (Q2''20)'!N12</f>
        <v>0</v>
      </c>
      <c r="N9" s="80">
        <f>'Table 3 (Q3''20)'!P12-'Table 3 (Q2''20)'!O12</f>
        <v>0</v>
      </c>
      <c r="O9" s="80">
        <f>'Table 3 (Q3''20)'!Q12-'Table 3 (Q2''20)'!P12</f>
        <v>0</v>
      </c>
      <c r="P9" s="80">
        <f>'Table 3 (Q3''20)'!R12-'Table 3 (Q2''20)'!Q12</f>
        <v>0</v>
      </c>
      <c r="Q9" s="80">
        <f>'Table 3 (Q3''20)'!S12-'Table 3 (Q2''20)'!R12</f>
        <v>4.3392323867777804E-2</v>
      </c>
      <c r="R9" s="80">
        <f>'Table 3 (Q3''20)'!T12-'Table 3 (Q2''20)'!S12</f>
        <v>-1.8894500408023873E-2</v>
      </c>
      <c r="S9" s="80">
        <f>'Table 3 (Q3''20)'!U12</f>
        <v>112.66004679098877</v>
      </c>
    </row>
    <row r="10" spans="1:19" x14ac:dyDescent="0.3">
      <c r="A10" s="48"/>
      <c r="B10" s="10" t="s">
        <v>15</v>
      </c>
      <c r="C10" s="69"/>
      <c r="D10" s="69"/>
      <c r="E10" s="69"/>
      <c r="F10" s="69"/>
      <c r="G10" s="69"/>
      <c r="H10" s="69"/>
      <c r="I10" s="69">
        <f>'Table 3 (Q3''20)'!I13-'Table 3 (Q2''20)'!I13</f>
        <v>0</v>
      </c>
      <c r="J10" s="69">
        <f>'Table 3 (Q3''20)'!J13-'Table 3 (Q2''20)'!J13</f>
        <v>2.57</v>
      </c>
      <c r="K10" s="69">
        <f>'Table 3 (Q3''20)'!K13</f>
        <v>3.35</v>
      </c>
      <c r="L10" s="88"/>
      <c r="M10" s="69">
        <f>'Table 3 (Q3''20)'!O13-'Table 3 (Q2''20)'!N13</f>
        <v>0</v>
      </c>
      <c r="N10" s="69">
        <f>'Table 3 (Q3''20)'!P13-'Table 3 (Q2''20)'!O13</f>
        <v>0</v>
      </c>
      <c r="O10" s="69">
        <f>'Table 3 (Q3''20)'!Q13-'Table 3 (Q2''20)'!P13</f>
        <v>0</v>
      </c>
      <c r="P10" s="69">
        <f>'Table 3 (Q3''20)'!R13-'Table 3 (Q2''20)'!Q13</f>
        <v>0</v>
      </c>
      <c r="Q10" s="69">
        <f>'Table 3 (Q3''20)'!S13-'Table 3 (Q2''20)'!R13</f>
        <v>0</v>
      </c>
      <c r="R10" s="69">
        <f>'Table 3 (Q3''20)'!T13-'Table 3 (Q2''20)'!S13</f>
        <v>-2.9999999999999916E-2</v>
      </c>
      <c r="S10" s="69">
        <f>'Table 3 (Q3''20)'!U13</f>
        <v>0.67</v>
      </c>
    </row>
    <row r="11" spans="1:19" x14ac:dyDescent="0.3">
      <c r="A11" s="48"/>
      <c r="B11" s="10" t="s">
        <v>16</v>
      </c>
      <c r="C11" s="69"/>
      <c r="D11" s="69"/>
      <c r="E11" s="69"/>
      <c r="F11" s="69"/>
      <c r="G11" s="69"/>
      <c r="H11" s="69"/>
      <c r="I11" s="69">
        <f>'Table 3 (Q3''20)'!I14-'Table 3 (Q2''20)'!I14</f>
        <v>0</v>
      </c>
      <c r="J11" s="69">
        <f>'Table 3 (Q3''20)'!J14-'Table 3 (Q2''20)'!J14</f>
        <v>3.4900165981377462</v>
      </c>
      <c r="K11" s="69">
        <f>'Table 3 (Q3''20)'!K14</f>
        <v>4.3420951621116446</v>
      </c>
      <c r="L11" s="88"/>
      <c r="M11" s="69">
        <f>'Table 3 (Q3''20)'!O14-'Table 3 (Q2''20)'!N14</f>
        <v>0</v>
      </c>
      <c r="N11" s="69">
        <f>'Table 3 (Q3''20)'!P14-'Table 3 (Q2''20)'!O14</f>
        <v>0</v>
      </c>
      <c r="O11" s="69">
        <f>'Table 3 (Q3''20)'!Q14-'Table 3 (Q2''20)'!P14</f>
        <v>0</v>
      </c>
      <c r="P11" s="69">
        <f>'Table 3 (Q3''20)'!R14-'Table 3 (Q2''20)'!Q14</f>
        <v>0</v>
      </c>
      <c r="Q11" s="69">
        <f>'Table 3 (Q3''20)'!S14-'Table 3 (Q2''20)'!R14</f>
        <v>1.6860237896657471E-2</v>
      </c>
      <c r="R11" s="69">
        <f>'Table 3 (Q3''20)'!T14-'Table 3 (Q2''20)'!S14</f>
        <v>-1.1446773483490102E-2</v>
      </c>
      <c r="S11" s="69">
        <f>'Table 3 (Q3''20)'!U14</f>
        <v>1.1103056279686059</v>
      </c>
    </row>
    <row r="12" spans="1:19" x14ac:dyDescent="0.3">
      <c r="A12" s="48"/>
      <c r="B12" s="10" t="s">
        <v>17</v>
      </c>
      <c r="C12" s="69"/>
      <c r="D12" s="69"/>
      <c r="E12" s="69"/>
      <c r="F12" s="69"/>
      <c r="G12" s="69"/>
      <c r="H12" s="69"/>
      <c r="I12" s="69">
        <f>'Table 3 (Q3''20)'!I15-'Table 3 (Q2''20)'!I15</f>
        <v>0</v>
      </c>
      <c r="J12" s="69">
        <f>'Table 3 (Q3''20)'!J15-'Table 3 (Q2''20)'!J15</f>
        <v>126.56948810113323</v>
      </c>
      <c r="K12" s="69">
        <f>'Table 3 (Q3''20)'!K15</f>
        <v>165.66527454461894</v>
      </c>
      <c r="L12" s="88"/>
      <c r="M12" s="69">
        <f>'Table 3 (Q3''20)'!O15-'Table 3 (Q2''20)'!N15</f>
        <v>0</v>
      </c>
      <c r="N12" s="69">
        <f>'Table 3 (Q3''20)'!P15-'Table 3 (Q2''20)'!O15</f>
        <v>0</v>
      </c>
      <c r="O12" s="69">
        <f>'Table 3 (Q3''20)'!Q15-'Table 3 (Q2''20)'!P15</f>
        <v>0</v>
      </c>
      <c r="P12" s="69">
        <f>'Table 3 (Q3''20)'!R15-'Table 3 (Q2''20)'!Q15</f>
        <v>0</v>
      </c>
      <c r="Q12" s="69">
        <f>'Table 3 (Q3''20)'!S15-'Table 3 (Q2''20)'!R15</f>
        <v>2.6532085971119557E-2</v>
      </c>
      <c r="R12" s="69">
        <f>'Table 3 (Q3''20)'!T15-'Table 3 (Q2''20)'!S15</f>
        <v>2.2552273075454821E-2</v>
      </c>
      <c r="S12" s="69">
        <f>'Table 3 (Q3''20)'!U15</f>
        <v>42.173467914028883</v>
      </c>
    </row>
    <row r="13" spans="1:19" x14ac:dyDescent="0.3">
      <c r="A13" s="48"/>
      <c r="B13" s="10" t="s">
        <v>18</v>
      </c>
      <c r="C13" s="69"/>
      <c r="D13" s="69"/>
      <c r="E13" s="69"/>
      <c r="F13" s="69"/>
      <c r="G13" s="69"/>
      <c r="H13" s="69"/>
      <c r="I13" s="69">
        <f>'Table 3 (Q3''20)'!I16-'Table 3 (Q2''20)'!I16</f>
        <v>0</v>
      </c>
      <c r="J13" s="69">
        <f>'Table 3 (Q3''20)'!J16-'Table 3 (Q2''20)'!J16</f>
        <v>164.2802256980726</v>
      </c>
      <c r="K13" s="69">
        <f>'Table 3 (Q3''20)'!K16</f>
        <v>283.25530245792282</v>
      </c>
      <c r="L13" s="88"/>
      <c r="M13" s="69">
        <f>'Table 3 (Q3''20)'!O16-'Table 3 (Q2''20)'!N16</f>
        <v>0</v>
      </c>
      <c r="N13" s="69">
        <f>'Table 3 (Q3''20)'!P16-'Table 3 (Q2''20)'!O16</f>
        <v>0</v>
      </c>
      <c r="O13" s="69">
        <f>'Table 3 (Q3''20)'!Q16-'Table 3 (Q2''20)'!P16</f>
        <v>0</v>
      </c>
      <c r="P13" s="69">
        <f>'Table 3 (Q3''20)'!R16-'Table 3 (Q2''20)'!Q16</f>
        <v>0</v>
      </c>
      <c r="Q13" s="69">
        <f>'Table 3 (Q3''20)'!S16-'Table 3 (Q2''20)'!R16</f>
        <v>0</v>
      </c>
      <c r="R13" s="69">
        <f>'Table 3 (Q3''20)'!T16-'Table 3 (Q2''20)'!S16</f>
        <v>0</v>
      </c>
      <c r="S13" s="69">
        <f>'Table 3 (Q3''20)'!U16</f>
        <v>67.686273248991284</v>
      </c>
    </row>
    <row r="14" spans="1:19" x14ac:dyDescent="0.3">
      <c r="A14" s="48"/>
      <c r="B14" s="52" t="s">
        <v>19</v>
      </c>
      <c r="C14" s="83"/>
      <c r="D14" s="83"/>
      <c r="E14" s="83"/>
      <c r="F14" s="83"/>
      <c r="G14" s="83"/>
      <c r="H14" s="83"/>
      <c r="I14" s="83">
        <f>'Table 3 (Q3''20)'!I17-'Table 3 (Q2''20)'!I17</f>
        <v>0</v>
      </c>
      <c r="J14" s="83">
        <f>'Table 3 (Q3''20)'!J17-'Table 3 (Q2''20)'!J17</f>
        <v>4.08</v>
      </c>
      <c r="K14" s="83">
        <f>'Table 3 (Q3''20)'!K17</f>
        <v>5.4</v>
      </c>
      <c r="L14" s="88"/>
      <c r="M14" s="83">
        <f>'Table 3 (Q3''20)'!O17-'Table 3 (Q2''20)'!N17</f>
        <v>0</v>
      </c>
      <c r="N14" s="83">
        <f>'Table 3 (Q3''20)'!P17-'Table 3 (Q2''20)'!O17</f>
        <v>0</v>
      </c>
      <c r="O14" s="83">
        <f>'Table 3 (Q3''20)'!Q17-'Table 3 (Q2''20)'!P17</f>
        <v>0</v>
      </c>
      <c r="P14" s="83">
        <f>'Table 3 (Q3''20)'!R17-'Table 3 (Q2''20)'!Q17</f>
        <v>0</v>
      </c>
      <c r="Q14" s="83">
        <f>'Table 3 (Q3''20)'!S17-'Table 3 (Q2''20)'!R17</f>
        <v>0</v>
      </c>
      <c r="R14" s="83">
        <f>'Table 3 (Q3''20)'!T17-'Table 3 (Q2''20)'!S17</f>
        <v>0</v>
      </c>
      <c r="S14" s="83">
        <f>'Table 3 (Q3''20)'!U17</f>
        <v>1.02</v>
      </c>
    </row>
    <row r="15" spans="1:19" x14ac:dyDescent="0.3">
      <c r="A15" s="48"/>
      <c r="B15" s="20" t="s">
        <v>106</v>
      </c>
      <c r="C15" s="80">
        <f>'Table 3 (Q3''20)'!C18-'Table 3 (Q2''20)'!C18</f>
        <v>0</v>
      </c>
      <c r="D15" s="80">
        <f>'Table 3 (Q3''20)'!D18-'Table 3 (Q2''20)'!D18</f>
        <v>0</v>
      </c>
      <c r="E15" s="80">
        <f>'Table 3 (Q3''20)'!E18-'Table 3 (Q2''20)'!E18</f>
        <v>0</v>
      </c>
      <c r="F15" s="80">
        <f>'Table 3 (Q3''20)'!F18-'Table 3 (Q2''20)'!F18</f>
        <v>0</v>
      </c>
      <c r="G15" s="80">
        <f>'Table 3 (Q3''20)'!G18-'Table 3 (Q2''20)'!G18</f>
        <v>0</v>
      </c>
      <c r="H15" s="80">
        <f>'Table 3 (Q3''20)'!H18-'Table 3 (Q2''20)'!H18</f>
        <v>0</v>
      </c>
      <c r="I15" s="80">
        <f>'Table 3 (Q3''20)'!I18-'Table 3 (Q2''20)'!I18</f>
        <v>0.14907851624963797</v>
      </c>
      <c r="J15" s="80">
        <f>'Table 3 (Q3''20)'!J18-'Table 3 (Q2''20)'!J18</f>
        <v>-0.3451444841318434</v>
      </c>
      <c r="K15" s="80">
        <f>'Table 3 (Q3''20)'!K18</f>
        <v>57.221404071026839</v>
      </c>
      <c r="L15" s="88"/>
      <c r="M15" s="80">
        <f>'Table 3 (Q3''20)'!O18-'Table 3 (Q2''20)'!N18</f>
        <v>0</v>
      </c>
      <c r="N15" s="80">
        <f>'Table 3 (Q3''20)'!P18-'Table 3 (Q2''20)'!O18</f>
        <v>0</v>
      </c>
      <c r="O15" s="80">
        <f>'Table 3 (Q3''20)'!Q18-'Table 3 (Q2''20)'!P18</f>
        <v>0</v>
      </c>
      <c r="P15" s="80">
        <f>'Table 3 (Q3''20)'!R18-'Table 3 (Q2''20)'!Q18</f>
        <v>0</v>
      </c>
      <c r="Q15" s="80">
        <f>'Table 3 (Q3''20)'!S18-'Table 3 (Q2''20)'!R18</f>
        <v>0</v>
      </c>
      <c r="R15" s="80">
        <f>'Table 3 (Q3''20)'!T18-'Table 3 (Q2''20)'!S18</f>
        <v>0</v>
      </c>
      <c r="S15" s="80">
        <f>'Table 3 (Q3''20)'!U18</f>
        <v>14.474716145204232</v>
      </c>
    </row>
    <row r="16" spans="1:19" x14ac:dyDescent="0.3">
      <c r="A16" s="48"/>
      <c r="B16" s="10" t="s">
        <v>15</v>
      </c>
      <c r="C16" s="69"/>
      <c r="D16" s="69"/>
      <c r="E16" s="69"/>
      <c r="F16" s="69"/>
      <c r="G16" s="69"/>
      <c r="H16" s="69"/>
      <c r="I16" s="69">
        <f>'Table 3 (Q3''20)'!I19-'Table 3 (Q2''20)'!I19</f>
        <v>0</v>
      </c>
      <c r="J16" s="69">
        <f>'Table 3 (Q3''20)'!J19-'Table 3 (Q2''20)'!J19</f>
        <v>2.4619016952483945</v>
      </c>
      <c r="K16" s="69">
        <f>'Table 3 (Q3''20)'!K19</f>
        <v>0</v>
      </c>
      <c r="L16" s="88"/>
      <c r="M16" s="69">
        <f>'Table 3 (Q3''20)'!O19-'Table 3 (Q2''20)'!N19</f>
        <v>0</v>
      </c>
      <c r="N16" s="69">
        <f>'Table 3 (Q3''20)'!P19-'Table 3 (Q2''20)'!O19</f>
        <v>0</v>
      </c>
      <c r="O16" s="69">
        <f>'Table 3 (Q3''20)'!Q19-'Table 3 (Q2''20)'!P19</f>
        <v>0</v>
      </c>
      <c r="P16" s="69">
        <f>'Table 3 (Q3''20)'!R19-'Table 3 (Q2''20)'!Q19</f>
        <v>0</v>
      </c>
      <c r="Q16" s="69">
        <f>'Table 3 (Q3''20)'!S19-'Table 3 (Q2''20)'!R19</f>
        <v>0</v>
      </c>
      <c r="R16" s="69">
        <f>'Table 3 (Q3''20)'!T19-'Table 3 (Q2''20)'!S19</f>
        <v>0</v>
      </c>
      <c r="S16" s="69">
        <f>'Table 3 (Q3''20)'!U19</f>
        <v>0.81631477263499408</v>
      </c>
    </row>
    <row r="17" spans="1:19" x14ac:dyDescent="0.3">
      <c r="A17" s="48"/>
      <c r="B17" s="10" t="s">
        <v>16</v>
      </c>
      <c r="C17" s="69"/>
      <c r="D17" s="69"/>
      <c r="E17" s="69"/>
      <c r="F17" s="69"/>
      <c r="G17" s="69"/>
      <c r="H17" s="69"/>
      <c r="I17" s="69">
        <f>'Table 3 (Q3''20)'!I20-'Table 3 (Q2''20)'!I20</f>
        <v>0</v>
      </c>
      <c r="J17" s="69">
        <f>'Table 3 (Q3''20)'!J20-'Table 3 (Q2''20)'!J20</f>
        <v>8.1555540966444404</v>
      </c>
      <c r="K17" s="69">
        <f>'Table 3 (Q3''20)'!K20</f>
        <v>0</v>
      </c>
      <c r="L17" s="88"/>
      <c r="M17" s="69">
        <f>'Table 3 (Q3''20)'!O20-'Table 3 (Q2''20)'!N20</f>
        <v>0</v>
      </c>
      <c r="N17" s="69">
        <f>'Table 3 (Q3''20)'!P20-'Table 3 (Q2''20)'!O20</f>
        <v>0</v>
      </c>
      <c r="O17" s="69">
        <f>'Table 3 (Q3''20)'!Q20-'Table 3 (Q2''20)'!P20</f>
        <v>0</v>
      </c>
      <c r="P17" s="69">
        <f>'Table 3 (Q3''20)'!R20-'Table 3 (Q2''20)'!Q20</f>
        <v>0</v>
      </c>
      <c r="Q17" s="69">
        <f>'Table 3 (Q3''20)'!S20-'Table 3 (Q2''20)'!R20</f>
        <v>0</v>
      </c>
      <c r="R17" s="69">
        <f>'Table 3 (Q3''20)'!T20-'Table 3 (Q2''20)'!S20</f>
        <v>0</v>
      </c>
      <c r="S17" s="69">
        <f>'Table 3 (Q3''20)'!U20</f>
        <v>2.7185180322148139</v>
      </c>
    </row>
    <row r="18" spans="1:19" x14ac:dyDescent="0.3">
      <c r="A18" s="48"/>
      <c r="B18" s="10" t="s">
        <v>17</v>
      </c>
      <c r="C18" s="69"/>
      <c r="D18" s="69"/>
      <c r="E18" s="69"/>
      <c r="F18" s="69"/>
      <c r="G18" s="69"/>
      <c r="H18" s="69"/>
      <c r="I18" s="69">
        <f>'Table 3 (Q3''20)'!I21-'Table 3 (Q2''20)'!I21</f>
        <v>0</v>
      </c>
      <c r="J18" s="69">
        <f>'Table 3 (Q3''20)'!J21-'Table 3 (Q2''20)'!J21</f>
        <v>25.5</v>
      </c>
      <c r="K18" s="69">
        <f>'Table 3 (Q3''20)'!K21</f>
        <v>0</v>
      </c>
      <c r="L18" s="88"/>
      <c r="M18" s="69">
        <f>'Table 3 (Q3''20)'!O21-'Table 3 (Q2''20)'!N21</f>
        <v>0</v>
      </c>
      <c r="N18" s="69">
        <f>'Table 3 (Q3''20)'!P21-'Table 3 (Q2''20)'!O21</f>
        <v>0</v>
      </c>
      <c r="O18" s="69">
        <f>'Table 3 (Q3''20)'!Q21-'Table 3 (Q2''20)'!P21</f>
        <v>0</v>
      </c>
      <c r="P18" s="69">
        <f>'Table 3 (Q3''20)'!R21-'Table 3 (Q2''20)'!Q21</f>
        <v>0</v>
      </c>
      <c r="Q18" s="69">
        <f>'Table 3 (Q3''20)'!S21-'Table 3 (Q2''20)'!R21</f>
        <v>0</v>
      </c>
      <c r="R18" s="69">
        <f>'Table 3 (Q3''20)'!T21-'Table 3 (Q2''20)'!S21</f>
        <v>0</v>
      </c>
      <c r="S18" s="69">
        <f>'Table 3 (Q3''20)'!U21</f>
        <v>8.5</v>
      </c>
    </row>
    <row r="19" spans="1:19" x14ac:dyDescent="0.3">
      <c r="A19" s="48"/>
      <c r="B19" s="10" t="s">
        <v>18</v>
      </c>
      <c r="C19" s="69"/>
      <c r="D19" s="69"/>
      <c r="E19" s="69"/>
      <c r="F19" s="69"/>
      <c r="G19" s="69"/>
      <c r="H19" s="69"/>
      <c r="I19" s="69">
        <f>'Table 3 (Q3''20)'!I22-'Table 3 (Q2''20)'!I22</f>
        <v>0</v>
      </c>
      <c r="J19" s="69">
        <f>'Table 3 (Q3''20)'!J22-'Table 3 (Q2''20)'!J22</f>
        <v>5.3096687500000002</v>
      </c>
      <c r="K19" s="69">
        <f>'Table 3 (Q3''20)'!K22</f>
        <v>0</v>
      </c>
      <c r="L19" s="88"/>
      <c r="M19" s="69">
        <f>'Table 3 (Q3''20)'!O22-'Table 3 (Q2''20)'!N22</f>
        <v>0</v>
      </c>
      <c r="N19" s="69">
        <f>'Table 3 (Q3''20)'!P22-'Table 3 (Q2''20)'!O22</f>
        <v>0</v>
      </c>
      <c r="O19" s="69">
        <f>'Table 3 (Q3''20)'!Q22-'Table 3 (Q2''20)'!P22</f>
        <v>0</v>
      </c>
      <c r="P19" s="69">
        <f>'Table 3 (Q3''20)'!R22-'Table 3 (Q2''20)'!Q22</f>
        <v>0</v>
      </c>
      <c r="Q19" s="69">
        <f>'Table 3 (Q3''20)'!S22-'Table 3 (Q2''20)'!R22</f>
        <v>0</v>
      </c>
      <c r="R19" s="69">
        <f>'Table 3 (Q3''20)'!T22-'Table 3 (Q2''20)'!S22</f>
        <v>0</v>
      </c>
      <c r="S19" s="69">
        <f>'Table 3 (Q3''20)'!U22</f>
        <v>1.82791875</v>
      </c>
    </row>
    <row r="20" spans="1:19" x14ac:dyDescent="0.3">
      <c r="A20" s="48"/>
      <c r="B20" s="52" t="s">
        <v>19</v>
      </c>
      <c r="C20" s="83"/>
      <c r="D20" s="83"/>
      <c r="E20" s="83"/>
      <c r="F20" s="83"/>
      <c r="G20" s="83"/>
      <c r="H20" s="83"/>
      <c r="I20" s="83">
        <f>'Table 3 (Q3''20)'!I23-'Table 3 (Q2''20)'!I23</f>
        <v>0</v>
      </c>
      <c r="J20" s="83">
        <f>'Table 3 (Q3''20)'!J23-'Table 3 (Q2''20)'!J23</f>
        <v>1.8358937710632683</v>
      </c>
      <c r="K20" s="83">
        <f>'Table 3 (Q3''20)'!K23</f>
        <v>0</v>
      </c>
      <c r="L20" s="88"/>
      <c r="M20" s="83">
        <f>'Table 3 (Q3''20)'!O23-'Table 3 (Q2''20)'!N23</f>
        <v>0</v>
      </c>
      <c r="N20" s="83">
        <f>'Table 3 (Q3''20)'!P23-'Table 3 (Q2''20)'!O23</f>
        <v>0</v>
      </c>
      <c r="O20" s="83">
        <f>'Table 3 (Q3''20)'!Q23-'Table 3 (Q2''20)'!P23</f>
        <v>0</v>
      </c>
      <c r="P20" s="83">
        <f>'Table 3 (Q3''20)'!R23-'Table 3 (Q2''20)'!Q23</f>
        <v>0</v>
      </c>
      <c r="Q20" s="83">
        <f>'Table 3 (Q3''20)'!S23-'Table 3 (Q2''20)'!R23</f>
        <v>0</v>
      </c>
      <c r="R20" s="83">
        <f>'Table 3 (Q3''20)'!T23-'Table 3 (Q2''20)'!S23</f>
        <v>0</v>
      </c>
      <c r="S20" s="83">
        <f>'Table 3 (Q3''20)'!U23</f>
        <v>0.61196459035442285</v>
      </c>
    </row>
  </sheetData>
  <phoneticPr fontId="25"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6525B-3A8A-4780-BC17-D118D21EDC7D}">
  <sheetPr codeName="Sheet27">
    <tabColor theme="8" tint="-0.249977111117893"/>
  </sheetPr>
  <dimension ref="A1"/>
  <sheetViews>
    <sheetView workbookViewId="0">
      <selection activeCell="F34" sqref="F34"/>
    </sheetView>
  </sheetViews>
  <sheetFormatPr defaultRowHeight="14.25" x14ac:dyDescent="0.4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4E0A-4A60-4B65-A8D9-3AACCA3B40F7}">
  <sheetPr codeName="Sheet28"/>
  <dimension ref="A1:CH66"/>
  <sheetViews>
    <sheetView workbookViewId="0">
      <pane xSplit="2" ySplit="2" topLeftCell="C21" activePane="bottomRight" state="frozen"/>
      <selection pane="topRight" activeCell="C1" sqref="C1"/>
      <selection pane="bottomLeft" activeCell="A3" sqref="A3"/>
      <selection pane="bottomRight" activeCell="K51" sqref="K51"/>
    </sheetView>
  </sheetViews>
  <sheetFormatPr defaultColWidth="9.46484375" defaultRowHeight="13.9" x14ac:dyDescent="0.4"/>
  <cols>
    <col min="1" max="1" width="38.53125" style="15" bestFit="1" customWidth="1"/>
    <col min="2" max="2" width="27.46484375" style="15" bestFit="1" customWidth="1"/>
    <col min="3" max="8" width="4.53125" style="15" customWidth="1"/>
    <col min="9" max="9" width="5.46484375" style="351" customWidth="1"/>
    <col min="10" max="11" width="5.46484375" style="15" customWidth="1"/>
    <col min="12" max="12" width="8.53125" style="15" customWidth="1"/>
    <col min="13" max="13" width="9.46484375" style="15" customWidth="1"/>
    <col min="14" max="14" width="3" style="15" customWidth="1"/>
    <col min="15" max="23" width="6.53125" style="15" customWidth="1"/>
    <col min="24" max="32" width="6.53125" style="104" customWidth="1"/>
    <col min="33" max="36" width="6.53125" style="101" customWidth="1"/>
    <col min="37" max="37" width="7.53125" style="386" bestFit="1" customWidth="1"/>
    <col min="38" max="40" width="6.53125" style="104" customWidth="1"/>
    <col min="41" max="42" width="9.53125" style="17" customWidth="1"/>
    <col min="43" max="43" width="7.53125" style="15" customWidth="1"/>
    <col min="44" max="44" width="6.53125" style="15" customWidth="1"/>
    <col min="45" max="57" width="6.53125" style="40" customWidth="1"/>
    <col min="58" max="60" width="9.46484375" style="15" customWidth="1"/>
    <col min="61" max="61" width="10" style="40" bestFit="1" customWidth="1"/>
    <col min="62" max="16384" width="9.46484375" style="15"/>
  </cols>
  <sheetData>
    <row r="1" spans="1:63" x14ac:dyDescent="0.4">
      <c r="A1" s="16" t="s">
        <v>131</v>
      </c>
      <c r="D1" s="17"/>
      <c r="P1" s="18"/>
      <c r="Q1" s="18"/>
      <c r="R1" s="18"/>
      <c r="S1" s="18"/>
      <c r="T1" s="18"/>
      <c r="U1" s="18"/>
      <c r="V1" s="18"/>
      <c r="W1" s="18"/>
      <c r="X1" s="101"/>
      <c r="Y1" s="101"/>
      <c r="Z1" s="101"/>
      <c r="AA1" s="101"/>
      <c r="AB1" s="101"/>
      <c r="AC1" s="101"/>
      <c r="AD1" s="101"/>
      <c r="AE1" s="101"/>
      <c r="AF1" s="101"/>
      <c r="AK1" s="351"/>
      <c r="AL1" s="15"/>
      <c r="AM1" s="15"/>
      <c r="AN1" s="15"/>
      <c r="AS1" s="63"/>
      <c r="AT1" s="63"/>
      <c r="AU1" s="63"/>
      <c r="AV1" s="63"/>
      <c r="AW1" s="63"/>
      <c r="AX1" s="63"/>
      <c r="AY1" s="63"/>
      <c r="AZ1" s="63"/>
      <c r="BA1" s="63"/>
      <c r="BB1" s="63"/>
      <c r="BC1" s="63"/>
      <c r="BD1" s="63"/>
      <c r="BE1" s="63"/>
      <c r="BF1" s="18"/>
      <c r="BG1" s="18"/>
      <c r="BI1" s="63"/>
    </row>
    <row r="2" spans="1:63" ht="20.25" x14ac:dyDescent="0.35">
      <c r="A2" s="23" t="s">
        <v>35</v>
      </c>
      <c r="B2" s="12"/>
      <c r="C2" s="176">
        <v>2013</v>
      </c>
      <c r="D2" s="176">
        <v>2014</v>
      </c>
      <c r="E2" s="176">
        <v>2015</v>
      </c>
      <c r="F2" s="176">
        <v>2016</v>
      </c>
      <c r="G2" s="176">
        <v>2017</v>
      </c>
      <c r="H2" s="176">
        <v>2018</v>
      </c>
      <c r="I2" s="176">
        <v>2019</v>
      </c>
      <c r="J2" s="176">
        <v>2020</v>
      </c>
      <c r="K2" s="176" t="s">
        <v>122</v>
      </c>
      <c r="L2" s="202" t="s">
        <v>128</v>
      </c>
      <c r="M2" s="202" t="s">
        <v>138</v>
      </c>
      <c r="N2" s="162"/>
      <c r="O2" s="527" t="s">
        <v>20</v>
      </c>
      <c r="P2" s="527" t="s">
        <v>34</v>
      </c>
      <c r="Q2" s="527" t="s">
        <v>45</v>
      </c>
      <c r="R2" s="527" t="s">
        <v>46</v>
      </c>
      <c r="S2" s="527" t="s">
        <v>48</v>
      </c>
      <c r="T2" s="527" t="s">
        <v>49</v>
      </c>
      <c r="U2" s="527" t="s">
        <v>53</v>
      </c>
      <c r="V2" s="527" t="s">
        <v>54</v>
      </c>
      <c r="W2" s="527" t="s">
        <v>55</v>
      </c>
      <c r="X2" s="527" t="s">
        <v>56</v>
      </c>
      <c r="Y2" s="527" t="s">
        <v>60</v>
      </c>
      <c r="Z2" s="527" t="s">
        <v>61</v>
      </c>
      <c r="AA2" s="527" t="s">
        <v>62</v>
      </c>
      <c r="AB2" s="527" t="s">
        <v>63</v>
      </c>
      <c r="AC2" s="527" t="s">
        <v>67</v>
      </c>
      <c r="AD2" s="527" t="s">
        <v>70</v>
      </c>
      <c r="AE2" s="527" t="s">
        <v>74</v>
      </c>
      <c r="AF2" s="527" t="s">
        <v>80</v>
      </c>
      <c r="AG2" s="528" t="s">
        <v>82</v>
      </c>
      <c r="AH2" s="528" t="s">
        <v>88</v>
      </c>
      <c r="AI2" s="528" t="s">
        <v>89</v>
      </c>
      <c r="AJ2" s="528" t="s">
        <v>87</v>
      </c>
      <c r="AK2" s="529" t="s">
        <v>90</v>
      </c>
      <c r="AL2" s="527" t="s">
        <v>107</v>
      </c>
      <c r="AM2" s="527" t="s">
        <v>124</v>
      </c>
      <c r="AN2" s="527" t="s">
        <v>132</v>
      </c>
      <c r="AO2" s="530" t="s">
        <v>133</v>
      </c>
      <c r="AP2" s="531" t="s">
        <v>135</v>
      </c>
      <c r="AQ2" s="162"/>
      <c r="AR2" s="176" t="s">
        <v>39</v>
      </c>
      <c r="AS2" s="176" t="s">
        <v>40</v>
      </c>
      <c r="AT2" s="176" t="s">
        <v>47</v>
      </c>
      <c r="AU2" s="176" t="s">
        <v>50</v>
      </c>
      <c r="AV2" s="176" t="s">
        <v>57</v>
      </c>
      <c r="AW2" s="176" t="s">
        <v>59</v>
      </c>
      <c r="AX2" s="176" t="s">
        <v>64</v>
      </c>
      <c r="AY2" s="176" t="s">
        <v>66</v>
      </c>
      <c r="AZ2" s="176" t="s">
        <v>71</v>
      </c>
      <c r="BA2" s="176" t="s">
        <v>81</v>
      </c>
      <c r="BB2" s="532" t="s">
        <v>93</v>
      </c>
      <c r="BC2" s="532" t="s">
        <v>94</v>
      </c>
      <c r="BD2" s="532" t="s">
        <v>109</v>
      </c>
      <c r="BE2" s="532" t="s">
        <v>134</v>
      </c>
      <c r="BF2" s="533" t="s">
        <v>136</v>
      </c>
      <c r="BG2" s="533" t="s">
        <v>137</v>
      </c>
      <c r="BH2" s="175"/>
      <c r="BI2" s="176" t="s">
        <v>69</v>
      </c>
      <c r="BJ2" s="267"/>
      <c r="BK2" s="21"/>
    </row>
    <row r="3" spans="1:63" ht="13.5" x14ac:dyDescent="0.35">
      <c r="A3" s="110" t="s">
        <v>33</v>
      </c>
      <c r="B3" s="24"/>
      <c r="C3" s="24"/>
      <c r="D3" s="24"/>
      <c r="E3" s="24"/>
      <c r="F3" s="24"/>
      <c r="G3" s="24"/>
      <c r="H3" s="24"/>
      <c r="I3" s="551"/>
      <c r="J3" s="534"/>
      <c r="K3" s="534"/>
      <c r="N3" s="200"/>
      <c r="P3" s="2"/>
      <c r="Q3" s="2"/>
      <c r="R3" s="2"/>
      <c r="S3" s="2"/>
      <c r="T3" s="2"/>
      <c r="U3" s="2"/>
      <c r="V3" s="2"/>
      <c r="W3" s="2"/>
      <c r="X3" s="103"/>
      <c r="Y3" s="103"/>
      <c r="Z3" s="103"/>
      <c r="AA3" s="103"/>
      <c r="AB3" s="103"/>
      <c r="AC3" s="103"/>
      <c r="AD3" s="103"/>
      <c r="AE3" s="103"/>
      <c r="AF3" s="103"/>
      <c r="AG3" s="552"/>
      <c r="AH3" s="552"/>
      <c r="AI3" s="552"/>
      <c r="AJ3" s="552"/>
      <c r="AK3" s="553"/>
      <c r="AL3" s="15"/>
      <c r="AM3" s="15"/>
      <c r="AN3" s="15"/>
      <c r="AO3" s="535"/>
      <c r="AQ3" s="536"/>
      <c r="AR3" s="2"/>
      <c r="AS3" s="12"/>
      <c r="AT3" s="12"/>
      <c r="AU3" s="12"/>
      <c r="AV3" s="12"/>
      <c r="AW3" s="12"/>
      <c r="AX3" s="12"/>
      <c r="AY3" s="12"/>
      <c r="AZ3" s="12"/>
      <c r="BA3" s="12"/>
      <c r="BB3" s="12"/>
      <c r="BC3" s="12"/>
      <c r="BD3" s="12"/>
      <c r="BE3" s="12"/>
      <c r="BF3" s="537"/>
      <c r="BG3" s="537"/>
      <c r="BI3" s="12"/>
    </row>
    <row r="4" spans="1:63" ht="13.5" x14ac:dyDescent="0.35">
      <c r="A4" s="23" t="s">
        <v>24</v>
      </c>
      <c r="B4" s="9"/>
      <c r="C4" s="9">
        <v>6060</v>
      </c>
      <c r="D4" s="9">
        <v>4865</v>
      </c>
      <c r="E4" s="9">
        <v>6155</v>
      </c>
      <c r="F4" s="9">
        <v>6030</v>
      </c>
      <c r="G4" s="9">
        <v>6125</v>
      </c>
      <c r="H4" s="9">
        <v>6125</v>
      </c>
      <c r="I4" s="554">
        <f>SUM(I5:I9)</f>
        <v>6095.0869707317961</v>
      </c>
      <c r="J4" s="554">
        <f t="shared" ref="J4" si="0">SUM(J5:J9)</f>
        <v>4969.1387548258363</v>
      </c>
      <c r="K4" s="554">
        <f>SUM(K5:K9)</f>
        <v>5899.1329647868188</v>
      </c>
      <c r="L4" s="492">
        <f>IF(ISERROR(J4/I4),"N/A",IF(I4&lt;0,"N/A",IF(J4&lt;0,"N/A",IF(J4/I4-1&gt;300%,"&gt;±300%",IF(J4/I4-1&lt;-300%,"&gt;±300%",J4/I4-1)))))</f>
        <v>-0.18473045935401555</v>
      </c>
      <c r="M4" s="492">
        <f>IF(ISERROR(K4/J4),"N/A",IF(J4&lt;0,"N/A",IF(K4&lt;0,"N/A",IF(K4/J4-1&gt;300%,"&gt;±300%",IF(K4/J4-1&lt;-300%,"&gt;±300%",K4/J4-1)))))</f>
        <v>0.18715400310724029</v>
      </c>
      <c r="N4" s="36"/>
      <c r="O4" s="9">
        <v>1315</v>
      </c>
      <c r="P4" s="9">
        <v>1415</v>
      </c>
      <c r="Q4" s="9">
        <v>1360</v>
      </c>
      <c r="R4" s="9">
        <v>1545</v>
      </c>
      <c r="S4" s="9">
        <v>1655</v>
      </c>
      <c r="T4" s="9">
        <v>1615</v>
      </c>
      <c r="U4" s="9">
        <v>1270</v>
      </c>
      <c r="V4" s="9">
        <v>1650</v>
      </c>
      <c r="W4" s="9">
        <v>1620</v>
      </c>
      <c r="X4" s="9">
        <v>1490</v>
      </c>
      <c r="Y4" s="9">
        <v>1425</v>
      </c>
      <c r="Z4" s="9">
        <v>1555</v>
      </c>
      <c r="AA4" s="9">
        <v>1565</v>
      </c>
      <c r="AB4" s="9">
        <v>1580</v>
      </c>
      <c r="AC4" s="9">
        <v>1300</v>
      </c>
      <c r="AD4" s="9">
        <v>1605</v>
      </c>
      <c r="AE4" s="9">
        <v>1665</v>
      </c>
      <c r="AF4" s="9">
        <v>1565</v>
      </c>
      <c r="AG4" s="555">
        <f>SUM(AG5:AG9)</f>
        <v>1319.8025490907514</v>
      </c>
      <c r="AH4" s="555">
        <f t="shared" ref="AH4:AM4" si="1">SUM(AH5:AH9)</f>
        <v>1665.2100827564277</v>
      </c>
      <c r="AI4" s="555">
        <f t="shared" si="1"/>
        <v>1530.5682266290912</v>
      </c>
      <c r="AJ4" s="555">
        <f t="shared" si="1"/>
        <v>1579.5061122555242</v>
      </c>
      <c r="AK4" s="555">
        <f t="shared" si="1"/>
        <v>1242.7281398709749</v>
      </c>
      <c r="AL4" s="555">
        <f t="shared" si="1"/>
        <v>937.00770214323973</v>
      </c>
      <c r="AM4" s="555">
        <f t="shared" si="1"/>
        <v>1490.7755357678932</v>
      </c>
      <c r="AN4" s="555">
        <f>SUM(AN5:AN9)</f>
        <v>1298.6273770437297</v>
      </c>
      <c r="AO4" s="492">
        <f>IF(ISERROR(AN4/AJ4),"N/A",IF(AJ4&lt;0,"N/A",IF(AN4&lt;0,"N/A",IF(AN4/AJ4-1&gt;300%,"&gt;±300%",IF(AN4/AJ4-1&lt;-300%,"&gt;±300%",AN4/AJ4-1)))))</f>
        <v>-0.17782693782089998</v>
      </c>
      <c r="AP4" s="492">
        <f>IF(ISERROR(AN4/AM4),"N/A",IF(AM4&lt;0,"N/A",IF(AN4&lt;0,"N/A",IF(AN4/AM4-1&gt;300%,"&gt;±300%",IF(AN4/AM4-1&lt;-300%,"&gt;±300%",AN4/AM4-1)))))</f>
        <v>-0.12889140860846549</v>
      </c>
      <c r="AQ4" s="4"/>
      <c r="AR4" s="9">
        <f t="shared" ref="AR4:AS4" si="2">SUM(AR5:AR9)</f>
        <v>2135</v>
      </c>
      <c r="AS4" s="9">
        <f t="shared" si="2"/>
        <v>2730</v>
      </c>
      <c r="AT4" s="9">
        <f t="shared" ref="AT4:AT10" si="3">SUM(Q4:R4)</f>
        <v>2905</v>
      </c>
      <c r="AU4" s="9">
        <f t="shared" ref="AU4:AU10" si="4">SUM(S4:T4)</f>
        <v>3270</v>
      </c>
      <c r="AV4" s="9">
        <f t="shared" ref="AV4:AV10" si="5">SUM(U4:V4)</f>
        <v>2920</v>
      </c>
      <c r="AW4" s="9">
        <f t="shared" ref="AW4:AW10" si="6">SUM(W4:X4)</f>
        <v>3110</v>
      </c>
      <c r="AX4" s="9">
        <f t="shared" ref="AX4:AX10" si="7">SUM(Y4:Z4)</f>
        <v>2980</v>
      </c>
      <c r="AY4" s="9">
        <f t="shared" ref="AY4:AY11" si="8">SUM(AA4:AB4)</f>
        <v>3145</v>
      </c>
      <c r="AZ4" s="9">
        <f t="shared" ref="AZ4:AZ11" si="9">SUM(AC4:AD4)</f>
        <v>2905</v>
      </c>
      <c r="BA4" s="9">
        <f t="shared" ref="BA4:BA11" si="10">SUM(AE4:AF4)</f>
        <v>3230</v>
      </c>
      <c r="BB4" s="9">
        <f t="shared" ref="BB4:BB11" si="11">SUM(AG4:AH4)</f>
        <v>2985.0126318471794</v>
      </c>
      <c r="BC4" s="9">
        <f t="shared" ref="BC4:BC11" si="12">SUM(AI4:AJ4)</f>
        <v>3110.0743388846154</v>
      </c>
      <c r="BD4" s="9">
        <f t="shared" ref="BD4:BD10" si="13">SUM(AK4:AL4)</f>
        <v>2179.7358420142145</v>
      </c>
      <c r="BE4" s="9">
        <f>SUM(AM4:AN4)</f>
        <v>2789.4029128116226</v>
      </c>
      <c r="BF4" s="492">
        <f>IF(ISERROR(BE4/BC4),"N/A",IF(BC4&lt;0,"N/A",IF(BE4&lt;0,"N/A",IF(BE4/BC4-1&gt;300%,"&gt;±300%",IF(BE4/BC4-1&lt;-300%,"&gt;±300%",BE4/BC4-1)))))</f>
        <v>-0.10310731871058654</v>
      </c>
      <c r="BG4" s="492">
        <f>IF(ISERROR(BE4/BD4),"N/A",IF(BD4&lt;0,"N/A",IF(BE4&lt;0,"N/A",IF(BE4/BD4-1&gt;300%,"&gt;±300%",IF(BE4/BD4-1&lt;-300%,"&gt;±300%",BE4/BD4-1)))))</f>
        <v>0.27969768585996957</v>
      </c>
      <c r="BH4" s="19"/>
      <c r="BI4" s="9">
        <f>SUM(AK4:AN4)</f>
        <v>4969.1387548258372</v>
      </c>
      <c r="BJ4" s="19"/>
    </row>
    <row r="5" spans="1:63" ht="13.5" x14ac:dyDescent="0.35">
      <c r="A5" s="10"/>
      <c r="B5" s="10" t="s">
        <v>0</v>
      </c>
      <c r="C5" s="7">
        <v>4345</v>
      </c>
      <c r="D5" s="7">
        <v>3125</v>
      </c>
      <c r="E5" s="7">
        <v>4475</v>
      </c>
      <c r="F5" s="7">
        <v>4250</v>
      </c>
      <c r="G5" s="7">
        <v>4380</v>
      </c>
      <c r="H5" s="7">
        <v>4470</v>
      </c>
      <c r="I5" s="556">
        <v>4402.1100105325604</v>
      </c>
      <c r="J5" s="556">
        <v>3269.0552618586726</v>
      </c>
      <c r="K5" s="556">
        <v>4198.0340943394649</v>
      </c>
      <c r="L5" s="26">
        <f>IF(ISERROR(J5/I5),"N/A",IF(I5&lt;0,"N/A",IF(J5&lt;0,"N/A",IF(J5/I5-1&gt;300%,"&gt;±300%",IF(J5/I5-1&lt;-300%,"&gt;±300%",J5/I5-1)))))</f>
        <v>-0.25738901253329027</v>
      </c>
      <c r="M5" s="26">
        <f>IF(ISERROR(K5/J5),"N/A",IF(J5&lt;0,"N/A",IF(K5&lt;0,"N/A",IF(K5/J5-1&gt;300%,"&gt;±300%",IF(K5/J5-1&lt;-300%,"&gt;±300%",K5/J5-1)))))</f>
        <v>0.28417348685399912</v>
      </c>
      <c r="N5" s="36"/>
      <c r="O5" s="13">
        <v>870</v>
      </c>
      <c r="P5" s="13">
        <v>980</v>
      </c>
      <c r="Q5" s="13">
        <v>940</v>
      </c>
      <c r="R5" s="13">
        <v>1130</v>
      </c>
      <c r="S5" s="13">
        <v>1215</v>
      </c>
      <c r="T5" s="13">
        <v>1195</v>
      </c>
      <c r="U5" s="13">
        <v>810</v>
      </c>
      <c r="V5" s="13">
        <v>1200</v>
      </c>
      <c r="W5" s="13">
        <v>1180</v>
      </c>
      <c r="X5" s="13">
        <v>1065</v>
      </c>
      <c r="Y5" s="13">
        <v>1030</v>
      </c>
      <c r="Z5" s="13">
        <v>1095</v>
      </c>
      <c r="AA5" s="13">
        <v>1140</v>
      </c>
      <c r="AB5" s="13">
        <v>1110</v>
      </c>
      <c r="AC5" s="13">
        <v>915</v>
      </c>
      <c r="AD5" s="13">
        <v>1160</v>
      </c>
      <c r="AE5" s="13">
        <v>1230</v>
      </c>
      <c r="AF5" s="13">
        <v>1170</v>
      </c>
      <c r="AG5" s="557">
        <v>873.58090000000004</v>
      </c>
      <c r="AH5" s="557">
        <v>1217.8928925173229</v>
      </c>
      <c r="AI5" s="557">
        <v>1121.5681650346457</v>
      </c>
      <c r="AJ5" s="557">
        <v>1189.0680529805909</v>
      </c>
      <c r="AK5" s="557">
        <v>831.89622224464017</v>
      </c>
      <c r="AL5" s="557">
        <v>514.25771714263396</v>
      </c>
      <c r="AM5" s="557">
        <v>1055.6362624927897</v>
      </c>
      <c r="AN5" s="557">
        <v>867.26505997860897</v>
      </c>
      <c r="AO5" s="492">
        <f>IF(ISERROR(AN5/AJ5),"N/A",IF(AJ5&lt;0,"N/A",IF(AN5&lt;0,"N/A",IF(AN5/AJ5-1&gt;300%,"&gt;±300%",IF(AN5/AJ5-1&lt;-300%,"&gt;±300%",AN5/AJ5-1)))))</f>
        <v>-0.27063463036899427</v>
      </c>
      <c r="AP5" s="492">
        <f t="shared" ref="AP5:AP11" si="14">IF(ISERROR(AN5/AM5),"N/A",IF(AM5&lt;0,"N/A",IF(AN5&lt;0,"N/A",IF(AN5/AM5-1&gt;300%,"&gt;±300%",IF(AN5/AM5-1&lt;-300%,"&gt;±300%",AN5/AM5-1)))))</f>
        <v>-0.17844328506616391</v>
      </c>
      <c r="AQ5" s="4"/>
      <c r="AR5" s="13">
        <f t="shared" ref="AR5:AR10" si="15">D5-AS5</f>
        <v>1275</v>
      </c>
      <c r="AS5" s="13">
        <f>SUM(O5:P5)</f>
        <v>1850</v>
      </c>
      <c r="AT5" s="13">
        <f t="shared" si="3"/>
        <v>2070</v>
      </c>
      <c r="AU5" s="13">
        <f t="shared" si="4"/>
        <v>2410</v>
      </c>
      <c r="AV5" s="13">
        <f t="shared" si="5"/>
        <v>2010</v>
      </c>
      <c r="AW5" s="13">
        <f t="shared" si="6"/>
        <v>2245</v>
      </c>
      <c r="AX5" s="13">
        <f t="shared" si="7"/>
        <v>2125</v>
      </c>
      <c r="AY5" s="13">
        <f t="shared" si="8"/>
        <v>2250</v>
      </c>
      <c r="AZ5" s="13">
        <f t="shared" si="9"/>
        <v>2075</v>
      </c>
      <c r="BA5" s="13">
        <f t="shared" si="10"/>
        <v>2400</v>
      </c>
      <c r="BB5" s="13">
        <f t="shared" si="11"/>
        <v>2091.4737925173231</v>
      </c>
      <c r="BC5" s="13">
        <f t="shared" si="12"/>
        <v>2310.6362180152364</v>
      </c>
      <c r="BD5" s="13">
        <f t="shared" si="13"/>
        <v>1346.153939387274</v>
      </c>
      <c r="BE5" s="13">
        <f>SUM(AM5:AN5)</f>
        <v>1922.9013224713985</v>
      </c>
      <c r="BF5" s="26">
        <f>IF(ISERROR(BE5/BC5),"N/A",IF(BC5&lt;0,"N/A",IF(BE5&lt;0,"N/A",IF(BE5/BC5-1&gt;300%,"&gt;±300%",IF(BE5/BC5-1&lt;-300%,"&gt;±300%",BE5/BC5-1)))))</f>
        <v>-0.16780438760580407</v>
      </c>
      <c r="BG5" s="26">
        <f>IF(ISERROR(BE5/BD5),"N/A",IF(BD5&lt;0,"N/A",IF(BE5&lt;0,"N/A",IF(BE5/BD5-1&gt;300%,"&gt;±300%",IF(BE5/BD5-1&lt;-300%,"&gt;±300%",BE5/BD5-1)))))</f>
        <v>0.42844088347476905</v>
      </c>
      <c r="BH5" s="19"/>
      <c r="BI5" s="13">
        <f t="shared" ref="BI5:BI10" si="16">SUM(AK5:AN5)</f>
        <v>3269.0552618586726</v>
      </c>
      <c r="BJ5" s="19"/>
    </row>
    <row r="6" spans="1:63" ht="13.5" x14ac:dyDescent="0.35">
      <c r="A6" s="10"/>
      <c r="B6" s="10" t="s">
        <v>8</v>
      </c>
      <c r="C6" s="7">
        <v>405</v>
      </c>
      <c r="D6" s="7">
        <v>405</v>
      </c>
      <c r="E6" s="7">
        <v>405</v>
      </c>
      <c r="F6" s="7">
        <v>490</v>
      </c>
      <c r="G6" s="7">
        <v>480</v>
      </c>
      <c r="H6" s="7">
        <v>465</v>
      </c>
      <c r="I6" s="556">
        <v>455.12139999999999</v>
      </c>
      <c r="J6" s="556">
        <v>476.22087999999997</v>
      </c>
      <c r="K6" s="556">
        <v>462.55316150678198</v>
      </c>
      <c r="L6" s="26">
        <f t="shared" ref="L6:M11" si="17">IF(ISERROR(J6/I6),"N/A",IF(I6&lt;0,"N/A",IF(J6&lt;0,"N/A",IF(J6/I6-1&gt;300%,"&gt;±300%",IF(J6/I6-1&lt;-300%,"&gt;±300%",J6/I6-1)))))</f>
        <v>4.6360114026718913E-2</v>
      </c>
      <c r="M6" s="26">
        <f>IF(ISERROR(K6/J6),"N/A",IF(J6&lt;0,"N/A",IF(K6&lt;0,"N/A",IF(K6/J6-1&gt;300%,"&gt;±300%",IF(K6/J6-1&lt;-300%,"&gt;±300%",K6/J6-1)))))</f>
        <v>-2.8700376374127035E-2</v>
      </c>
      <c r="N6" s="36"/>
      <c r="O6" s="13">
        <v>95</v>
      </c>
      <c r="P6" s="13">
        <v>95</v>
      </c>
      <c r="Q6" s="13">
        <v>95</v>
      </c>
      <c r="R6" s="13">
        <v>80</v>
      </c>
      <c r="S6" s="13">
        <v>115</v>
      </c>
      <c r="T6" s="13">
        <v>110</v>
      </c>
      <c r="U6" s="13">
        <v>130</v>
      </c>
      <c r="V6" s="13">
        <v>120</v>
      </c>
      <c r="W6" s="13">
        <v>120</v>
      </c>
      <c r="X6" s="13">
        <v>120</v>
      </c>
      <c r="Y6" s="13">
        <v>115</v>
      </c>
      <c r="Z6" s="13">
        <v>125</v>
      </c>
      <c r="AA6" s="13">
        <v>100</v>
      </c>
      <c r="AB6" s="13">
        <v>140</v>
      </c>
      <c r="AC6" s="13">
        <v>115</v>
      </c>
      <c r="AD6" s="13">
        <v>115</v>
      </c>
      <c r="AE6" s="13">
        <v>120</v>
      </c>
      <c r="AF6" s="13">
        <v>120</v>
      </c>
      <c r="AG6" s="557">
        <v>112.5951</v>
      </c>
      <c r="AH6" s="557">
        <v>120.17643999999999</v>
      </c>
      <c r="AI6" s="557">
        <v>116.44999999999999</v>
      </c>
      <c r="AJ6" s="557">
        <v>105.89986</v>
      </c>
      <c r="AK6" s="557">
        <v>118.22915669087973</v>
      </c>
      <c r="AL6" s="557">
        <v>116.66440330912025</v>
      </c>
      <c r="AM6" s="557">
        <v>121.29917589123866</v>
      </c>
      <c r="AN6" s="557">
        <v>120.02814410876135</v>
      </c>
      <c r="AO6" s="492">
        <f t="shared" ref="AO6:AO11" si="18">IF(ISERROR(AN6/AJ6),"N/A",IF(AJ6&lt;0,"N/A",IF(AN6&lt;0,"N/A",IF(AN6/AJ6-1&gt;300%,"&gt;±300%",IF(AN6/AJ6-1&lt;-300%,"&gt;±300%",AN6/AJ6-1)))))</f>
        <v>0.13341173547124008</v>
      </c>
      <c r="AP6" s="492">
        <f>IF(ISERROR(AN6/AM6),"N/A",IF(AM6&lt;0,"N/A",IF(AN6&lt;0,"N/A",IF(AN6/AM6-1&gt;300%,"&gt;±300%",IF(AN6/AM6-1&lt;-300%,"&gt;±300%",AN6/AM6-1)))))</f>
        <v>-1.047848654484651E-2</v>
      </c>
      <c r="AQ6" s="4"/>
      <c r="AR6" s="13">
        <f t="shared" si="15"/>
        <v>215</v>
      </c>
      <c r="AS6" s="13">
        <f t="shared" ref="AS6:AS10" si="19">SUM(O6:P6)</f>
        <v>190</v>
      </c>
      <c r="AT6" s="13">
        <f t="shared" si="3"/>
        <v>175</v>
      </c>
      <c r="AU6" s="13">
        <f t="shared" si="4"/>
        <v>225</v>
      </c>
      <c r="AV6" s="13">
        <f t="shared" si="5"/>
        <v>250</v>
      </c>
      <c r="AW6" s="13">
        <f t="shared" si="6"/>
        <v>240</v>
      </c>
      <c r="AX6" s="13">
        <f t="shared" si="7"/>
        <v>240</v>
      </c>
      <c r="AY6" s="13">
        <f t="shared" si="8"/>
        <v>240</v>
      </c>
      <c r="AZ6" s="13">
        <f t="shared" si="9"/>
        <v>230</v>
      </c>
      <c r="BA6" s="13">
        <f t="shared" si="10"/>
        <v>240</v>
      </c>
      <c r="BB6" s="13">
        <f t="shared" si="11"/>
        <v>232.77153999999999</v>
      </c>
      <c r="BC6" s="13">
        <f t="shared" si="12"/>
        <v>222.34985999999998</v>
      </c>
      <c r="BD6" s="13">
        <f t="shared" si="13"/>
        <v>234.89355999999998</v>
      </c>
      <c r="BE6" s="13">
        <f>SUM(AM6:AN6)</f>
        <v>241.32732000000001</v>
      </c>
      <c r="BF6" s="26">
        <f>IF(ISERROR(BE6/BC6),"N/A",IF(BC6&lt;0,"N/A",IF(BE6&lt;0,"N/A",IF(BE6/BC6-1&gt;300%,"&gt;±300%",IF(BE6/BC6-1&lt;-300%,"&gt;±300%",BE6/BC6-1)))))</f>
        <v>8.534954778024173E-2</v>
      </c>
      <c r="BG6" s="26">
        <f>IF(ISERROR(BE6/BD6),"N/A",IF(BD6&lt;0,"N/A",IF(BE6&lt;0,"N/A",IF(BE6/BD6-1&gt;300%,"&gt;±300%",IF(BE6/BD6-1&lt;-300%,"&gt;±300%",BE6/BD6-1)))))</f>
        <v>2.7390108098323429E-2</v>
      </c>
      <c r="BH6" s="19"/>
      <c r="BI6" s="13">
        <f t="shared" si="16"/>
        <v>476.22087999999997</v>
      </c>
      <c r="BJ6" s="19"/>
    </row>
    <row r="7" spans="1:63" ht="13.5" x14ac:dyDescent="0.35">
      <c r="A7" s="10"/>
      <c r="B7" s="10" t="s">
        <v>15</v>
      </c>
      <c r="C7" s="7">
        <v>355</v>
      </c>
      <c r="D7" s="7">
        <v>395</v>
      </c>
      <c r="E7" s="7">
        <v>365</v>
      </c>
      <c r="F7" s="7">
        <v>390</v>
      </c>
      <c r="G7" s="7">
        <v>360</v>
      </c>
      <c r="H7" s="7">
        <v>345</v>
      </c>
      <c r="I7" s="556">
        <v>356.3391414125814</v>
      </c>
      <c r="J7" s="556">
        <v>336.89155</v>
      </c>
      <c r="K7" s="556">
        <v>374.20503830262362</v>
      </c>
      <c r="L7" s="26">
        <f t="shared" si="17"/>
        <v>-5.4576074173295241E-2</v>
      </c>
      <c r="M7" s="26">
        <f t="shared" si="17"/>
        <v>0.11075816031189745</v>
      </c>
      <c r="N7" s="36"/>
      <c r="O7" s="13">
        <v>105</v>
      </c>
      <c r="P7" s="13">
        <v>115</v>
      </c>
      <c r="Q7" s="13">
        <v>100</v>
      </c>
      <c r="R7" s="13">
        <v>100</v>
      </c>
      <c r="S7" s="13">
        <v>90</v>
      </c>
      <c r="T7" s="13">
        <v>100</v>
      </c>
      <c r="U7" s="13">
        <v>100</v>
      </c>
      <c r="V7" s="13">
        <v>105</v>
      </c>
      <c r="W7" s="13">
        <v>100</v>
      </c>
      <c r="X7" s="13">
        <v>85</v>
      </c>
      <c r="Y7" s="13">
        <v>95</v>
      </c>
      <c r="Z7" s="13">
        <v>85</v>
      </c>
      <c r="AA7" s="13">
        <v>95</v>
      </c>
      <c r="AB7" s="13">
        <v>95</v>
      </c>
      <c r="AC7" s="13">
        <v>90</v>
      </c>
      <c r="AD7" s="13">
        <v>85</v>
      </c>
      <c r="AE7" s="13">
        <v>90</v>
      </c>
      <c r="AF7" s="13">
        <v>90</v>
      </c>
      <c r="AG7" s="557">
        <v>85.149501412581387</v>
      </c>
      <c r="AH7" s="557">
        <v>98.594069999999988</v>
      </c>
      <c r="AI7" s="557">
        <v>78.519019999999998</v>
      </c>
      <c r="AJ7" s="557">
        <v>94.076549999999997</v>
      </c>
      <c r="AK7" s="557">
        <v>97.680180000000007</v>
      </c>
      <c r="AL7" s="557">
        <v>86.719259999999991</v>
      </c>
      <c r="AM7" s="557">
        <v>70.483859999999993</v>
      </c>
      <c r="AN7" s="557">
        <v>82.00824999999999</v>
      </c>
      <c r="AO7" s="492">
        <f t="shared" si="18"/>
        <v>-0.12828170250716053</v>
      </c>
      <c r="AP7" s="492">
        <f t="shared" si="14"/>
        <v>0.16350395679237772</v>
      </c>
      <c r="AQ7" s="4"/>
      <c r="AR7" s="13">
        <f t="shared" si="15"/>
        <v>175</v>
      </c>
      <c r="AS7" s="13">
        <f t="shared" si="19"/>
        <v>220</v>
      </c>
      <c r="AT7" s="13">
        <f t="shared" si="3"/>
        <v>200</v>
      </c>
      <c r="AU7" s="13">
        <f t="shared" si="4"/>
        <v>190</v>
      </c>
      <c r="AV7" s="13">
        <f t="shared" si="5"/>
        <v>205</v>
      </c>
      <c r="AW7" s="13">
        <f t="shared" si="6"/>
        <v>185</v>
      </c>
      <c r="AX7" s="13">
        <f t="shared" si="7"/>
        <v>180</v>
      </c>
      <c r="AY7" s="13">
        <f t="shared" si="8"/>
        <v>190</v>
      </c>
      <c r="AZ7" s="13">
        <f t="shared" si="9"/>
        <v>175</v>
      </c>
      <c r="BA7" s="13">
        <f t="shared" si="10"/>
        <v>180</v>
      </c>
      <c r="BB7" s="13">
        <f t="shared" si="11"/>
        <v>183.74357141258139</v>
      </c>
      <c r="BC7" s="13">
        <f t="shared" si="12"/>
        <v>172.59557000000001</v>
      </c>
      <c r="BD7" s="13">
        <f t="shared" si="13"/>
        <v>184.39944</v>
      </c>
      <c r="BE7" s="13">
        <f t="shared" ref="BE7:BE10" si="20">SUM(AM7:AN7)</f>
        <v>152.49210999999997</v>
      </c>
      <c r="BF7" s="26">
        <f t="shared" ref="BF7:BF11" si="21">IF(ISERROR(BE7/BC7),"N/A",IF(BC7&lt;0,"N/A",IF(BE7&lt;0,"N/A",IF(BE7/BC7-1&gt;300%,"&gt;±300%",IF(BE7/BC7-1&lt;-300%,"&gt;±300%",BE7/BC7-1)))))</f>
        <v>-0.11647726532030944</v>
      </c>
      <c r="BG7" s="26">
        <f>IF(ISERROR(BE7/BD7),"N/A",IF(BD7&lt;0,"N/A",IF(BE7&lt;0,"N/A",IF(BE7/BD7-1&gt;300%,"&gt;±300%",IF(BE7/BD7-1&lt;-300%,"&gt;±300%",BE7/BD7-1)))))</f>
        <v>-0.1730337684322687</v>
      </c>
      <c r="BH7" s="19"/>
      <c r="BI7" s="13">
        <f t="shared" si="16"/>
        <v>336.89155</v>
      </c>
      <c r="BJ7" s="19"/>
    </row>
    <row r="8" spans="1:63" ht="13.5" x14ac:dyDescent="0.35">
      <c r="A8" s="10"/>
      <c r="B8" s="10" t="s">
        <v>1</v>
      </c>
      <c r="C8" s="7">
        <v>740</v>
      </c>
      <c r="D8" s="7">
        <v>740</v>
      </c>
      <c r="E8" s="7">
        <v>710</v>
      </c>
      <c r="F8" s="7">
        <v>715</v>
      </c>
      <c r="G8" s="7">
        <v>720</v>
      </c>
      <c r="H8" s="7">
        <v>665</v>
      </c>
      <c r="I8" s="556">
        <v>716.37891437287317</v>
      </c>
      <c r="J8" s="556">
        <v>703.95880460964497</v>
      </c>
      <c r="K8" s="556">
        <v>689.98813684513766</v>
      </c>
      <c r="L8" s="26">
        <f>IF(ISERROR(J8/I8),"N/A",IF(I8&lt;0,"N/A",IF(J8&lt;0,"N/A",IF(J8/I8-1&gt;300%,"&gt;±300%",IF(J8/I8-1&lt;-300%,"&gt;±300%",J8/I8-1)))))</f>
        <v>-1.7337346918007701E-2</v>
      </c>
      <c r="M8" s="26">
        <f t="shared" si="17"/>
        <v>-1.984585983302567E-2</v>
      </c>
      <c r="N8" s="36"/>
      <c r="O8" s="13">
        <v>200</v>
      </c>
      <c r="P8" s="13">
        <v>175</v>
      </c>
      <c r="Q8" s="13">
        <v>180</v>
      </c>
      <c r="R8" s="13">
        <v>190</v>
      </c>
      <c r="S8" s="13">
        <v>190</v>
      </c>
      <c r="T8" s="13">
        <v>160</v>
      </c>
      <c r="U8" s="13">
        <v>190</v>
      </c>
      <c r="V8" s="13">
        <v>180</v>
      </c>
      <c r="W8" s="13">
        <v>175</v>
      </c>
      <c r="X8" s="13">
        <v>170</v>
      </c>
      <c r="Y8" s="13">
        <v>140</v>
      </c>
      <c r="Z8" s="13">
        <v>205</v>
      </c>
      <c r="AA8" s="13">
        <v>185</v>
      </c>
      <c r="AB8" s="13">
        <v>190</v>
      </c>
      <c r="AC8" s="13">
        <v>140</v>
      </c>
      <c r="AD8" s="13">
        <v>200</v>
      </c>
      <c r="AE8" s="13">
        <v>180</v>
      </c>
      <c r="AF8" s="13">
        <v>145</v>
      </c>
      <c r="AG8" s="557">
        <v>204</v>
      </c>
      <c r="AH8" s="557">
        <v>188.79226177563464</v>
      </c>
      <c r="AI8" s="557">
        <v>174.19652661717544</v>
      </c>
      <c r="AJ8" s="557">
        <v>149.39012598006315</v>
      </c>
      <c r="AK8" s="557">
        <v>150</v>
      </c>
      <c r="AL8" s="557">
        <v>175.16917898953065</v>
      </c>
      <c r="AM8" s="557">
        <v>196.62887190380991</v>
      </c>
      <c r="AN8" s="557">
        <v>182.16075371630441</v>
      </c>
      <c r="AO8" s="492">
        <f t="shared" si="18"/>
        <v>0.21936274249219578</v>
      </c>
      <c r="AP8" s="492">
        <f t="shared" si="14"/>
        <v>-7.3580843176394017E-2</v>
      </c>
      <c r="AQ8" s="4"/>
      <c r="AR8" s="13">
        <f t="shared" si="15"/>
        <v>365</v>
      </c>
      <c r="AS8" s="13">
        <f t="shared" si="19"/>
        <v>375</v>
      </c>
      <c r="AT8" s="13">
        <f t="shared" si="3"/>
        <v>370</v>
      </c>
      <c r="AU8" s="13">
        <f t="shared" si="4"/>
        <v>350</v>
      </c>
      <c r="AV8" s="13">
        <f t="shared" si="5"/>
        <v>370</v>
      </c>
      <c r="AW8" s="13">
        <f t="shared" si="6"/>
        <v>345</v>
      </c>
      <c r="AX8" s="13">
        <f t="shared" si="7"/>
        <v>345</v>
      </c>
      <c r="AY8" s="13">
        <f t="shared" si="8"/>
        <v>375</v>
      </c>
      <c r="AZ8" s="13">
        <f t="shared" si="9"/>
        <v>340</v>
      </c>
      <c r="BA8" s="13">
        <f t="shared" si="10"/>
        <v>325</v>
      </c>
      <c r="BB8" s="13">
        <f t="shared" si="11"/>
        <v>392.79226177563464</v>
      </c>
      <c r="BC8" s="13">
        <f t="shared" si="12"/>
        <v>323.58665259723858</v>
      </c>
      <c r="BD8" s="13">
        <f t="shared" si="13"/>
        <v>325.16917898953068</v>
      </c>
      <c r="BE8" s="13">
        <f t="shared" si="20"/>
        <v>378.78962562011429</v>
      </c>
      <c r="BF8" s="26">
        <f t="shared" si="21"/>
        <v>0.17059718804775814</v>
      </c>
      <c r="BG8" s="26">
        <f t="shared" ref="BG8:BG11" si="22">IF(ISERROR(BE8/BD8),"N/A",IF(BD8&lt;0,"N/A",IF(BE8&lt;0,"N/A",IF(BE8/BD8-1&gt;300%,"&gt;±300%",IF(BE8/BD8-1&lt;-300%,"&gt;±300%",BE8/BD8-1)))))</f>
        <v>0.16490015073756426</v>
      </c>
      <c r="BH8" s="19"/>
      <c r="BI8" s="13">
        <f t="shared" si="16"/>
        <v>703.95880460964497</v>
      </c>
      <c r="BJ8" s="19"/>
    </row>
    <row r="9" spans="1:63" ht="13.5" x14ac:dyDescent="0.35">
      <c r="A9" s="28"/>
      <c r="B9" s="29" t="s">
        <v>2</v>
      </c>
      <c r="C9" s="29">
        <v>215</v>
      </c>
      <c r="D9" s="29">
        <v>200</v>
      </c>
      <c r="E9" s="29">
        <v>200</v>
      </c>
      <c r="F9" s="29">
        <v>185</v>
      </c>
      <c r="G9" s="29">
        <v>185</v>
      </c>
      <c r="H9" s="29">
        <v>180</v>
      </c>
      <c r="I9" s="29">
        <v>165.13750441378028</v>
      </c>
      <c r="J9" s="29">
        <v>183.01225835751978</v>
      </c>
      <c r="K9" s="29">
        <v>174.35253379281039</v>
      </c>
      <c r="L9" s="598">
        <f>IF(ISERROR(J9/I9),"N/A",IF(I9&lt;0,"N/A",IF(J9&lt;0,"N/A",IF(J9/I9-1&gt;300%,"&gt;±300%",IF(J9/I9-1&lt;-300%,"&gt;±300%",J9/I9-1)))))</f>
        <v>0.10824163782293361</v>
      </c>
      <c r="M9" s="598">
        <f t="shared" si="17"/>
        <v>-4.7317729656077834E-2</v>
      </c>
      <c r="N9" s="36"/>
      <c r="O9" s="29">
        <v>45</v>
      </c>
      <c r="P9" s="29">
        <v>50</v>
      </c>
      <c r="Q9" s="29">
        <v>45</v>
      </c>
      <c r="R9" s="29">
        <v>45</v>
      </c>
      <c r="S9" s="29">
        <v>45</v>
      </c>
      <c r="T9" s="29">
        <v>50</v>
      </c>
      <c r="U9" s="29">
        <v>40</v>
      </c>
      <c r="V9" s="29">
        <v>45</v>
      </c>
      <c r="W9" s="29">
        <v>45</v>
      </c>
      <c r="X9" s="29">
        <v>50</v>
      </c>
      <c r="Y9" s="29">
        <v>45</v>
      </c>
      <c r="Z9" s="29">
        <v>45</v>
      </c>
      <c r="AA9" s="29">
        <v>45</v>
      </c>
      <c r="AB9" s="29">
        <v>45</v>
      </c>
      <c r="AC9" s="29">
        <v>40</v>
      </c>
      <c r="AD9" s="29">
        <v>45</v>
      </c>
      <c r="AE9" s="29">
        <v>45</v>
      </c>
      <c r="AF9" s="29">
        <v>40</v>
      </c>
      <c r="AG9" s="601">
        <v>44.477047678170074</v>
      </c>
      <c r="AH9" s="601">
        <v>39.754418463470074</v>
      </c>
      <c r="AI9" s="601">
        <v>39.834514977270075</v>
      </c>
      <c r="AJ9" s="601">
        <v>41.071523294870076</v>
      </c>
      <c r="AK9" s="601">
        <v>44.922580935454945</v>
      </c>
      <c r="AL9" s="601">
        <v>44.197142701954945</v>
      </c>
      <c r="AM9" s="601">
        <v>46.727365480054942</v>
      </c>
      <c r="AN9" s="601">
        <v>47.165169240054936</v>
      </c>
      <c r="AO9" s="600">
        <f t="shared" si="18"/>
        <v>0.14836668952928678</v>
      </c>
      <c r="AP9" s="600">
        <f t="shared" si="14"/>
        <v>9.3693225693809445E-3</v>
      </c>
      <c r="AQ9" s="4"/>
      <c r="AR9" s="29">
        <f t="shared" si="15"/>
        <v>105</v>
      </c>
      <c r="AS9" s="29">
        <f t="shared" si="19"/>
        <v>95</v>
      </c>
      <c r="AT9" s="29">
        <f t="shared" si="3"/>
        <v>90</v>
      </c>
      <c r="AU9" s="29">
        <f t="shared" si="4"/>
        <v>95</v>
      </c>
      <c r="AV9" s="29">
        <f t="shared" si="5"/>
        <v>85</v>
      </c>
      <c r="AW9" s="29">
        <f t="shared" si="6"/>
        <v>95</v>
      </c>
      <c r="AX9" s="29">
        <f t="shared" si="7"/>
        <v>90</v>
      </c>
      <c r="AY9" s="29">
        <f t="shared" si="8"/>
        <v>90</v>
      </c>
      <c r="AZ9" s="29">
        <f t="shared" si="9"/>
        <v>85</v>
      </c>
      <c r="BA9" s="29">
        <f t="shared" si="10"/>
        <v>85</v>
      </c>
      <c r="BB9" s="29">
        <f t="shared" si="11"/>
        <v>84.231466141640141</v>
      </c>
      <c r="BC9" s="29">
        <f t="shared" si="12"/>
        <v>80.906038272140151</v>
      </c>
      <c r="BD9" s="29">
        <f t="shared" si="13"/>
        <v>89.119723637409891</v>
      </c>
      <c r="BE9" s="599">
        <f t="shared" si="20"/>
        <v>93.892534720109879</v>
      </c>
      <c r="BF9" s="598">
        <f t="shared" si="21"/>
        <v>0.16051331551160142</v>
      </c>
      <c r="BG9" s="598">
        <f t="shared" si="22"/>
        <v>5.3555048062295496E-2</v>
      </c>
      <c r="BH9" s="19"/>
      <c r="BI9" s="599">
        <f t="shared" si="16"/>
        <v>183.01225835751978</v>
      </c>
      <c r="BJ9" s="19"/>
    </row>
    <row r="10" spans="1:63" ht="13.5" x14ac:dyDescent="0.35">
      <c r="A10" s="90" t="s">
        <v>36</v>
      </c>
      <c r="C10" s="32">
        <v>-215</v>
      </c>
      <c r="D10" s="32">
        <v>350</v>
      </c>
      <c r="E10" s="32">
        <v>30</v>
      </c>
      <c r="F10" s="32">
        <v>30</v>
      </c>
      <c r="G10" s="32">
        <v>30</v>
      </c>
      <c r="H10" s="32">
        <v>10</v>
      </c>
      <c r="I10" s="32">
        <v>2.3549791485297149</v>
      </c>
      <c r="J10" s="32">
        <v>-74.728604243967737</v>
      </c>
      <c r="K10" s="32">
        <v>0</v>
      </c>
      <c r="L10" s="32" t="str">
        <f>IF(ISERROR(J10/I10),"N/A",IF(I10&lt;0,"N/A",IF(J10&lt;0,"N/A",IF(J10/I10-1&gt;300%,"&gt;±300%",IF(J10/I10-1&lt;-300%,"&gt;±300%",J10/I10-1)))))</f>
        <v>N/A</v>
      </c>
      <c r="M10" s="539" t="str">
        <f t="shared" si="17"/>
        <v>N/A</v>
      </c>
      <c r="N10" s="36"/>
      <c r="O10" s="32">
        <v>65</v>
      </c>
      <c r="P10" s="32">
        <v>-40</v>
      </c>
      <c r="Q10" s="32">
        <v>60</v>
      </c>
      <c r="R10" s="32">
        <v>-5</v>
      </c>
      <c r="S10" s="32">
        <v>25</v>
      </c>
      <c r="T10" s="32">
        <v>-45</v>
      </c>
      <c r="U10" s="32">
        <v>150</v>
      </c>
      <c r="V10" s="32">
        <v>60</v>
      </c>
      <c r="W10" s="32">
        <v>-105</v>
      </c>
      <c r="X10" s="32">
        <v>-75</v>
      </c>
      <c r="Y10" s="32">
        <v>-60</v>
      </c>
      <c r="Z10" s="32">
        <v>75</v>
      </c>
      <c r="AA10" s="32">
        <v>-10</v>
      </c>
      <c r="AB10" s="32">
        <v>25</v>
      </c>
      <c r="AC10" s="32">
        <v>-5</v>
      </c>
      <c r="AD10" s="32">
        <v>55</v>
      </c>
      <c r="AE10" s="32">
        <v>-20</v>
      </c>
      <c r="AF10" s="32">
        <v>-20</v>
      </c>
      <c r="AG10" s="559">
        <v>12.297170420544143</v>
      </c>
      <c r="AH10" s="559">
        <v>-27.714881004337556</v>
      </c>
      <c r="AI10" s="559">
        <v>-29.755726724069664</v>
      </c>
      <c r="AJ10" s="559">
        <v>47.52841645639279</v>
      </c>
      <c r="AK10" s="559">
        <v>43.561391685575401</v>
      </c>
      <c r="AL10" s="559">
        <v>33.803713631496159</v>
      </c>
      <c r="AM10" s="559">
        <v>-109.48870079906689</v>
      </c>
      <c r="AN10" s="559">
        <v>-42.605008761972414</v>
      </c>
      <c r="AO10" s="492" t="str">
        <f t="shared" si="18"/>
        <v>N/A</v>
      </c>
      <c r="AP10" s="492" t="str">
        <f t="shared" si="14"/>
        <v>N/A</v>
      </c>
      <c r="AQ10" s="4"/>
      <c r="AR10" s="32">
        <f t="shared" si="15"/>
        <v>325</v>
      </c>
      <c r="AS10" s="32">
        <f t="shared" si="19"/>
        <v>25</v>
      </c>
      <c r="AT10" s="32">
        <f t="shared" si="3"/>
        <v>55</v>
      </c>
      <c r="AU10" s="32">
        <f t="shared" si="4"/>
        <v>-20</v>
      </c>
      <c r="AV10" s="32">
        <f t="shared" si="5"/>
        <v>210</v>
      </c>
      <c r="AW10" s="32">
        <f t="shared" si="6"/>
        <v>-180</v>
      </c>
      <c r="AX10" s="32">
        <f t="shared" si="7"/>
        <v>15</v>
      </c>
      <c r="AY10" s="32">
        <f t="shared" si="8"/>
        <v>15</v>
      </c>
      <c r="AZ10" s="32">
        <f t="shared" si="9"/>
        <v>50</v>
      </c>
      <c r="BA10" s="32">
        <f t="shared" si="10"/>
        <v>-40</v>
      </c>
      <c r="BB10" s="32">
        <f t="shared" si="11"/>
        <v>-15.417710583793413</v>
      </c>
      <c r="BC10" s="32">
        <f t="shared" si="12"/>
        <v>17.772689732323126</v>
      </c>
      <c r="BD10" s="32">
        <f t="shared" si="13"/>
        <v>77.365105317071567</v>
      </c>
      <c r="BE10" s="13">
        <f t="shared" si="20"/>
        <v>-152.0937095610393</v>
      </c>
      <c r="BF10" s="26" t="str">
        <f t="shared" si="21"/>
        <v>N/A</v>
      </c>
      <c r="BG10" s="26" t="str">
        <f t="shared" si="22"/>
        <v>N/A</v>
      </c>
      <c r="BH10" s="19"/>
      <c r="BI10" s="32">
        <f t="shared" si="16"/>
        <v>-74.728604243967737</v>
      </c>
      <c r="BJ10" s="19"/>
    </row>
    <row r="11" spans="1:63" ht="13.5" x14ac:dyDescent="0.35">
      <c r="A11" s="33" t="s">
        <v>14</v>
      </c>
      <c r="B11" s="34"/>
      <c r="C11" s="34">
        <v>5845</v>
      </c>
      <c r="D11" s="34">
        <v>5215</v>
      </c>
      <c r="E11" s="34">
        <v>6185</v>
      </c>
      <c r="F11" s="34">
        <v>6060</v>
      </c>
      <c r="G11" s="34">
        <v>6155</v>
      </c>
      <c r="H11" s="34">
        <v>6135</v>
      </c>
      <c r="I11" s="560">
        <f>I4+I10</f>
        <v>6097.4419498803254</v>
      </c>
      <c r="J11" s="560">
        <f>J4+J10</f>
        <v>4894.4101505818689</v>
      </c>
      <c r="K11" s="560">
        <f t="shared" ref="K11" si="23">K4+K10</f>
        <v>5899.1329647868188</v>
      </c>
      <c r="L11" s="540">
        <f>IF(ISERROR(J11/I11),"N/A",IF(I11&lt;0,"N/A",IF(J11&lt;0,"N/A",IF(J11/I11-1&gt;300%,"&gt;±300%",IF(J11/I11-1&lt;-300%,"&gt;±300%",J11/I11-1)))))</f>
        <v>-0.19730106644509648</v>
      </c>
      <c r="M11" s="540">
        <f t="shared" si="17"/>
        <v>0.20527965235719048</v>
      </c>
      <c r="N11" s="36"/>
      <c r="O11" s="34">
        <v>1380</v>
      </c>
      <c r="P11" s="34">
        <v>1375</v>
      </c>
      <c r="Q11" s="34">
        <v>1420</v>
      </c>
      <c r="R11" s="34">
        <v>1540</v>
      </c>
      <c r="S11" s="34">
        <v>1680</v>
      </c>
      <c r="T11" s="34">
        <v>1570</v>
      </c>
      <c r="U11" s="34">
        <v>1420</v>
      </c>
      <c r="V11" s="34">
        <v>1710</v>
      </c>
      <c r="W11" s="34">
        <v>1515</v>
      </c>
      <c r="X11" s="34">
        <v>1415</v>
      </c>
      <c r="Y11" s="34">
        <v>1365</v>
      </c>
      <c r="Z11" s="34">
        <v>1630</v>
      </c>
      <c r="AA11" s="34">
        <v>1555</v>
      </c>
      <c r="AB11" s="34">
        <v>1605</v>
      </c>
      <c r="AC11" s="34">
        <v>1295</v>
      </c>
      <c r="AD11" s="34">
        <v>1660</v>
      </c>
      <c r="AE11" s="34">
        <v>1645</v>
      </c>
      <c r="AF11" s="34">
        <v>1545</v>
      </c>
      <c r="AG11" s="560">
        <f>AG4+AG10</f>
        <v>1332.0997195112955</v>
      </c>
      <c r="AH11" s="560">
        <f t="shared" ref="AH11:AN11" si="24">AH4+AH10</f>
        <v>1637.4952017520902</v>
      </c>
      <c r="AI11" s="560">
        <f t="shared" si="24"/>
        <v>1500.8124999050215</v>
      </c>
      <c r="AJ11" s="560">
        <f t="shared" si="24"/>
        <v>1627.0345287119169</v>
      </c>
      <c r="AK11" s="560">
        <f t="shared" si="24"/>
        <v>1286.2895315565504</v>
      </c>
      <c r="AL11" s="560">
        <f t="shared" si="24"/>
        <v>970.81141577473591</v>
      </c>
      <c r="AM11" s="560">
        <f t="shared" si="24"/>
        <v>1381.2868349688263</v>
      </c>
      <c r="AN11" s="560">
        <f t="shared" si="24"/>
        <v>1256.0223682817573</v>
      </c>
      <c r="AO11" s="540">
        <f t="shared" si="18"/>
        <v>-0.22802967846286626</v>
      </c>
      <c r="AP11" s="561">
        <f t="shared" si="14"/>
        <v>-9.0686788229539572E-2</v>
      </c>
      <c r="AQ11" s="4"/>
      <c r="AR11" s="34">
        <f t="shared" ref="AR11:AV11" si="25">AR4+AR10</f>
        <v>2460</v>
      </c>
      <c r="AS11" s="34">
        <f t="shared" si="25"/>
        <v>2755</v>
      </c>
      <c r="AT11" s="34">
        <f t="shared" si="25"/>
        <v>2960</v>
      </c>
      <c r="AU11" s="34">
        <f t="shared" si="25"/>
        <v>3250</v>
      </c>
      <c r="AV11" s="34">
        <f t="shared" si="25"/>
        <v>3130</v>
      </c>
      <c r="AW11" s="34">
        <f>AW4+AW10</f>
        <v>2930</v>
      </c>
      <c r="AX11" s="34">
        <f>AX4+AX10</f>
        <v>2995</v>
      </c>
      <c r="AY11" s="34">
        <f t="shared" si="8"/>
        <v>3160</v>
      </c>
      <c r="AZ11" s="34">
        <f t="shared" si="9"/>
        <v>2955</v>
      </c>
      <c r="BA11" s="34">
        <f t="shared" si="10"/>
        <v>3190</v>
      </c>
      <c r="BB11" s="34">
        <f t="shared" si="11"/>
        <v>2969.5949212633859</v>
      </c>
      <c r="BC11" s="34">
        <f t="shared" si="12"/>
        <v>3127.8470286169386</v>
      </c>
      <c r="BD11" s="34">
        <f>SUM(AK11:AL11)</f>
        <v>2257.1009473312861</v>
      </c>
      <c r="BE11" s="34">
        <f>SUM(AM11:AN11)</f>
        <v>2637.3092032505838</v>
      </c>
      <c r="BF11" s="561">
        <f t="shared" si="21"/>
        <v>-0.15682922498395302</v>
      </c>
      <c r="BG11" s="561">
        <f t="shared" si="22"/>
        <v>0.16844982337579628</v>
      </c>
      <c r="BH11" s="19"/>
      <c r="BI11" s="34">
        <f>SUM(AK11:AN11)</f>
        <v>4894.4101505818689</v>
      </c>
      <c r="BJ11" s="19"/>
    </row>
    <row r="12" spans="1:63" ht="13.5" x14ac:dyDescent="0.35">
      <c r="A12" s="23"/>
      <c r="B12" s="4"/>
      <c r="C12" s="4"/>
      <c r="D12" s="4"/>
      <c r="E12" s="4"/>
      <c r="F12" s="4"/>
      <c r="G12" s="9"/>
      <c r="H12" s="9"/>
      <c r="I12" s="554"/>
      <c r="J12" s="9"/>
      <c r="K12" s="9"/>
      <c r="L12" s="35"/>
      <c r="M12" s="541"/>
      <c r="N12" s="36"/>
      <c r="O12" s="35"/>
      <c r="P12" s="35"/>
      <c r="Q12" s="35"/>
      <c r="R12" s="35"/>
      <c r="S12" s="35"/>
      <c r="T12" s="35"/>
      <c r="U12" s="35"/>
      <c r="V12" s="35"/>
      <c r="W12" s="35"/>
      <c r="X12" s="35"/>
      <c r="Y12" s="35"/>
      <c r="Z12" s="35"/>
      <c r="AA12" s="35"/>
      <c r="AB12" s="35"/>
      <c r="AC12" s="35"/>
      <c r="AD12" s="35"/>
      <c r="AE12" s="35"/>
      <c r="AF12" s="35"/>
      <c r="AG12" s="35"/>
      <c r="AH12" s="35"/>
      <c r="AI12" s="35"/>
      <c r="AJ12" s="35"/>
      <c r="AK12" s="562"/>
      <c r="AL12" s="35"/>
      <c r="AM12" s="35"/>
      <c r="AN12" s="35"/>
      <c r="AO12" s="541"/>
      <c r="AP12" s="541"/>
      <c r="AQ12" s="4"/>
      <c r="AR12" s="7"/>
      <c r="AS12" s="7"/>
      <c r="AT12" s="7"/>
      <c r="AU12" s="7"/>
      <c r="AV12" s="7"/>
      <c r="AW12" s="7"/>
      <c r="AX12" s="7"/>
      <c r="AY12" s="7"/>
      <c r="AZ12" s="7"/>
      <c r="BA12" s="7"/>
      <c r="BB12" s="7"/>
      <c r="BC12" s="7"/>
      <c r="BD12" s="7"/>
      <c r="BE12" s="7"/>
      <c r="BF12" s="492"/>
      <c r="BG12" s="26"/>
      <c r="BH12" s="19"/>
      <c r="BI12" s="7"/>
      <c r="BJ12" s="19"/>
    </row>
    <row r="13" spans="1:63" ht="13.5" x14ac:dyDescent="0.35">
      <c r="A13" s="23" t="s">
        <v>22</v>
      </c>
      <c r="B13" s="9"/>
      <c r="C13" s="9">
        <v>1980</v>
      </c>
      <c r="D13" s="9">
        <v>2035</v>
      </c>
      <c r="E13" s="9">
        <v>1705</v>
      </c>
      <c r="F13" s="9">
        <v>1840</v>
      </c>
      <c r="G13" s="9">
        <v>1895</v>
      </c>
      <c r="H13" s="9">
        <v>1935</v>
      </c>
      <c r="I13" s="554">
        <f>SUM(I14:I16)</f>
        <v>2121.527973902249</v>
      </c>
      <c r="J13" s="9">
        <f>SUM(J14:J16)</f>
        <v>1911.394782053027</v>
      </c>
      <c r="K13" s="9">
        <f t="shared" ref="K13" si="26">SUM(K14:K16)</f>
        <v>2032.5584108359108</v>
      </c>
      <c r="L13" s="492">
        <f t="shared" ref="L13:M16" si="27">IF(ISERROR(J13/I13),"N/A",IF(I13&lt;0,"N/A",IF(J13&lt;0,"N/A",IF(J13/I13-1&gt;300%,"&gt;±300%",IF(J13/I13-1&lt;-300%,"&gt;±300%",J13/I13-1)))))</f>
        <v>-9.9048041993390123E-2</v>
      </c>
      <c r="M13" s="492">
        <f t="shared" si="27"/>
        <v>6.3390164041748687E-2</v>
      </c>
      <c r="N13" s="36"/>
      <c r="O13" s="9">
        <v>565</v>
      </c>
      <c r="P13" s="9">
        <v>475</v>
      </c>
      <c r="Q13" s="9">
        <v>435</v>
      </c>
      <c r="R13" s="9">
        <v>475</v>
      </c>
      <c r="S13" s="9">
        <v>415</v>
      </c>
      <c r="T13" s="9">
        <v>370</v>
      </c>
      <c r="U13" s="9">
        <v>395</v>
      </c>
      <c r="V13" s="9">
        <v>480</v>
      </c>
      <c r="W13" s="9">
        <v>510</v>
      </c>
      <c r="X13" s="9">
        <v>460</v>
      </c>
      <c r="Y13" s="9">
        <v>420</v>
      </c>
      <c r="Z13" s="9">
        <v>480</v>
      </c>
      <c r="AA13" s="9">
        <v>480</v>
      </c>
      <c r="AB13" s="9">
        <v>505</v>
      </c>
      <c r="AC13" s="9">
        <v>460</v>
      </c>
      <c r="AD13" s="9">
        <v>480</v>
      </c>
      <c r="AE13" s="9">
        <v>490</v>
      </c>
      <c r="AF13" s="9">
        <v>495</v>
      </c>
      <c r="AG13" s="563">
        <f>SUM(AG14:AG16)</f>
        <v>538.01499305700384</v>
      </c>
      <c r="AH13" s="555">
        <f t="shared" ref="AH13:AN13" si="28">SUM(AH14:AH16)</f>
        <v>509.4575807586678</v>
      </c>
      <c r="AI13" s="555">
        <f t="shared" si="28"/>
        <v>543.10633915784706</v>
      </c>
      <c r="AJ13" s="555">
        <f t="shared" si="28"/>
        <v>530.94906092873043</v>
      </c>
      <c r="AK13" s="555">
        <f t="shared" si="28"/>
        <v>476.43414088645534</v>
      </c>
      <c r="AL13" s="555">
        <f t="shared" si="28"/>
        <v>377.00958952703274</v>
      </c>
      <c r="AM13" s="555">
        <f t="shared" si="28"/>
        <v>482.4079275578153</v>
      </c>
      <c r="AN13" s="555">
        <f t="shared" si="28"/>
        <v>575.53957789980359</v>
      </c>
      <c r="AO13" s="492">
        <f t="shared" ref="AO13:AO16" si="29">IF(ISERROR(AN13/AJ13),"N/A",IF(AJ13&lt;0,"N/A",IF(AN13&lt;0,"N/A",IF(AN13/AJ13-1&gt;300%,"&gt;±300%",IF(AN13/AJ13-1&lt;-300%,"&gt;±300%",AN13/AJ13-1)))))</f>
        <v>8.3982664726962586E-2</v>
      </c>
      <c r="AP13" s="492">
        <f t="shared" ref="AP13" si="30">IF(ISERROR(AN13/AM13),"N/A",IF(AM13&lt;0,"N/A",IF(AN13&lt;0,"N/A",IF(AN13/AM13-1&gt;300%,"&gt;±300%",IF(AN13/AM13-1&lt;-300%,"&gt;±300%",AN13/AM13-1)))))</f>
        <v>0.19305580406496681</v>
      </c>
      <c r="AQ13" s="4"/>
      <c r="AR13" s="9">
        <f>SUM(AR14:AR16)</f>
        <v>995</v>
      </c>
      <c r="AS13" s="9">
        <f>SUM(AS14:AS16)</f>
        <v>1040</v>
      </c>
      <c r="AT13" s="9">
        <f>SUM(Q13:R13)</f>
        <v>910</v>
      </c>
      <c r="AU13" s="9">
        <f>SUM(S13:T13)</f>
        <v>785</v>
      </c>
      <c r="AV13" s="9">
        <f>SUM(U13:V13)</f>
        <v>875</v>
      </c>
      <c r="AW13" s="9">
        <f>SUM(W13:X13)</f>
        <v>970</v>
      </c>
      <c r="AX13" s="9">
        <f>SUM(Y13:Z13)</f>
        <v>900</v>
      </c>
      <c r="AY13" s="9">
        <f>SUM(AA13:AB13)</f>
        <v>985</v>
      </c>
      <c r="AZ13" s="9">
        <f>SUM(AC13:AD13)</f>
        <v>940</v>
      </c>
      <c r="BA13" s="9">
        <f>SUM(AE13:AF13)</f>
        <v>985</v>
      </c>
      <c r="BB13" s="9">
        <f>SUM(AG13:AH13)</f>
        <v>1047.4725738156717</v>
      </c>
      <c r="BC13" s="9">
        <f>SUM(AI13:AJ13)</f>
        <v>1074.0554000865775</v>
      </c>
      <c r="BD13" s="9">
        <f>SUM(AK13:AL13)</f>
        <v>853.44373041348808</v>
      </c>
      <c r="BE13" s="9">
        <f>SUM(AM13:AN13)</f>
        <v>1057.9475054576189</v>
      </c>
      <c r="BF13" s="492">
        <f>IF(ISERROR(BE13/BC13),"N/A",IF(BC13&lt;0,"N/A",IF(BE13&lt;0,"N/A",IF(BE13/BC13-1&gt;300%,"&gt;±300%",IF(BE13/BC13-1&lt;-300%,"&gt;±300%",BE13/BC13-1)))))</f>
        <v>-1.4997266088564998E-2</v>
      </c>
      <c r="BG13" s="492">
        <f>IF(ISERROR(BE13/BD13),"N/A",IF(BD13&lt;0,"N/A",IF(BE13&lt;0,"N/A",IF(BE13/BD13-1&gt;300%,"&gt;±300%",IF(BE13/BD13-1&lt;-300%,"&gt;±300%",BE13/BD13-1)))))</f>
        <v>0.23962186112147088</v>
      </c>
      <c r="BH13" s="19"/>
      <c r="BI13" s="9">
        <f>SUM(AK13:AN13)</f>
        <v>1911.391235871107</v>
      </c>
      <c r="BJ13" s="19"/>
    </row>
    <row r="14" spans="1:63" ht="13.5" x14ac:dyDescent="0.35">
      <c r="A14" s="7"/>
      <c r="B14" s="7" t="s">
        <v>4</v>
      </c>
      <c r="C14" s="7">
        <v>1120</v>
      </c>
      <c r="D14" s="7">
        <v>1255</v>
      </c>
      <c r="E14" s="7">
        <v>1185</v>
      </c>
      <c r="F14" s="7">
        <v>1210</v>
      </c>
      <c r="G14" s="7">
        <v>1325</v>
      </c>
      <c r="H14" s="7">
        <v>1420</v>
      </c>
      <c r="I14" s="564">
        <v>1586.9426338496155</v>
      </c>
      <c r="J14" s="564">
        <v>1432.7297253075587</v>
      </c>
      <c r="K14" s="564">
        <v>1517.1065431463489</v>
      </c>
      <c r="L14" s="26">
        <f t="shared" si="27"/>
        <v>-9.7176107852094296E-2</v>
      </c>
      <c r="M14" s="26">
        <f t="shared" si="27"/>
        <v>5.8892348185682675E-2</v>
      </c>
      <c r="N14" s="36"/>
      <c r="O14" s="7">
        <v>365</v>
      </c>
      <c r="P14" s="7">
        <v>305</v>
      </c>
      <c r="Q14" s="7">
        <v>315</v>
      </c>
      <c r="R14" s="7">
        <v>310</v>
      </c>
      <c r="S14" s="7">
        <v>295</v>
      </c>
      <c r="T14" s="7">
        <v>265</v>
      </c>
      <c r="U14" s="7">
        <v>280</v>
      </c>
      <c r="V14" s="7">
        <v>340</v>
      </c>
      <c r="W14" s="7">
        <v>315</v>
      </c>
      <c r="X14" s="7">
        <v>280</v>
      </c>
      <c r="Y14" s="7">
        <v>300</v>
      </c>
      <c r="Z14" s="7">
        <v>330</v>
      </c>
      <c r="AA14" s="7">
        <v>330</v>
      </c>
      <c r="AB14" s="7">
        <v>365</v>
      </c>
      <c r="AC14" s="7">
        <v>330</v>
      </c>
      <c r="AD14" s="7">
        <v>345</v>
      </c>
      <c r="AE14" s="7">
        <v>365</v>
      </c>
      <c r="AF14" s="7">
        <v>380</v>
      </c>
      <c r="AG14" s="564">
        <v>402.47334736907857</v>
      </c>
      <c r="AH14" s="564">
        <v>376.43887962150075</v>
      </c>
      <c r="AI14" s="564">
        <v>412.93156770811333</v>
      </c>
      <c r="AJ14" s="564">
        <v>395.09883915092297</v>
      </c>
      <c r="AK14" s="564">
        <v>393.08516140315004</v>
      </c>
      <c r="AL14" s="564">
        <v>266.58587751973079</v>
      </c>
      <c r="AM14" s="564">
        <v>346.63638417600441</v>
      </c>
      <c r="AN14" s="564">
        <v>426.42230220867344</v>
      </c>
      <c r="AO14" s="26">
        <f t="shared" si="29"/>
        <v>7.9280068564780759E-2</v>
      </c>
      <c r="AP14" s="26">
        <f>IF(ISERROR(AN14/AM14),"N/A",IF(AM14&lt;0,"N/A",IF(AN14&lt;0,"N/A",IF(AN14/AM14-1&gt;300%,"&gt;±300%",IF(AN14/AM14-1&lt;-300%,"&gt;±300%",AN14/AM14-1)))))</f>
        <v>0.23017179290722622</v>
      </c>
      <c r="AQ14" s="4"/>
      <c r="AR14" s="13">
        <f>D14-AS14</f>
        <v>585</v>
      </c>
      <c r="AS14" s="13">
        <f>SUM(O14:P14)</f>
        <v>670</v>
      </c>
      <c r="AT14" s="13">
        <f>SUM(Q14:R14)</f>
        <v>625</v>
      </c>
      <c r="AU14" s="13">
        <f>SUM(S14:T14)</f>
        <v>560</v>
      </c>
      <c r="AV14" s="13">
        <f>SUM(U14:V14)</f>
        <v>620</v>
      </c>
      <c r="AW14" s="13">
        <f>SUM(W14:X14)</f>
        <v>595</v>
      </c>
      <c r="AX14" s="13">
        <f>SUM(Y14:Z14)</f>
        <v>630</v>
      </c>
      <c r="AY14" s="13">
        <f>SUM(AA14:AB14)</f>
        <v>695</v>
      </c>
      <c r="AZ14" s="13">
        <f>SUM(AC14:AD14)</f>
        <v>675</v>
      </c>
      <c r="BA14" s="13">
        <f>SUM(AE14:AF14)</f>
        <v>745</v>
      </c>
      <c r="BB14" s="13">
        <f>SUM(AG14:AH14)</f>
        <v>778.91222699057926</v>
      </c>
      <c r="BC14" s="13">
        <f>SUM(AI14:AJ14)</f>
        <v>808.03040685903625</v>
      </c>
      <c r="BD14" s="13">
        <f>SUM(AK14:AL14)</f>
        <v>659.67103892288083</v>
      </c>
      <c r="BE14" s="13">
        <f>SUM(AM14:AN14)</f>
        <v>773.05868638467791</v>
      </c>
      <c r="BF14" s="26">
        <f>IF(ISERROR(BE14/BC14),"N/A",IF(BC14&lt;0,"N/A",IF(BE14&lt;0,"N/A",IF(BE14/BC14-1&gt;300%,"&gt;±300%",IF(BE14/BC14-1&lt;-300%,"&gt;±300%",BE14/BC14-1)))))</f>
        <v>-4.3280203538750284E-2</v>
      </c>
      <c r="BG14" s="26">
        <f>IF(ISERROR(BE14/BD14),"N/A",IF(BD14&lt;0,"N/A",IF(BE14&lt;0,"N/A",IF(BE14/BD14-1&gt;300%,"&gt;±300%",IF(BE14/BD14-1&lt;-300%,"&gt;±300%",BE14/BD14-1)))))</f>
        <v>0.17188513785134152</v>
      </c>
      <c r="BH14" s="19"/>
      <c r="BI14" s="13">
        <f t="shared" ref="BI14:BI16" si="31">SUM(AK14:AN14)</f>
        <v>1432.7297253075587</v>
      </c>
      <c r="BJ14" s="19"/>
    </row>
    <row r="15" spans="1:63" ht="13.5" x14ac:dyDescent="0.35">
      <c r="A15" s="7"/>
      <c r="B15" s="7" t="s">
        <v>5</v>
      </c>
      <c r="C15" s="7">
        <v>855</v>
      </c>
      <c r="D15" s="7">
        <v>775</v>
      </c>
      <c r="E15" s="7">
        <v>515</v>
      </c>
      <c r="F15" s="7">
        <v>625</v>
      </c>
      <c r="G15" s="7">
        <v>560</v>
      </c>
      <c r="H15" s="7">
        <v>505</v>
      </c>
      <c r="I15" s="564">
        <v>476.43626153638382</v>
      </c>
      <c r="J15" s="564">
        <v>422.17387336446427</v>
      </c>
      <c r="K15" s="564">
        <v>456.02484557981984</v>
      </c>
      <c r="L15" s="26">
        <f>IF(ISERROR(J15/I15),"N/A",IF(I15&lt;0,"N/A",IF(J15&lt;0,"N/A",IF(J15/I15-1&gt;300%,"&gt;±300%",IF(J15/I15-1&lt;-300%,"&gt;±300%",J15/I15-1)))))</f>
        <v>-0.11389222977473923</v>
      </c>
      <c r="M15" s="26">
        <f>IF(ISERROR(K15/J15),"N/A",IF(J15&lt;0,"N/A",IF(K15&lt;0,"N/A",IF(K15/J15-1&gt;300%,"&gt;±300%",IF(K15/J15-1&lt;-300%,"&gt;±300%",K15/J15-1)))))</f>
        <v>8.0182536985494268E-2</v>
      </c>
      <c r="N15" s="36"/>
      <c r="O15" s="13">
        <v>200</v>
      </c>
      <c r="P15" s="13">
        <v>170</v>
      </c>
      <c r="Q15" s="13">
        <v>120</v>
      </c>
      <c r="R15" s="13">
        <v>165</v>
      </c>
      <c r="S15" s="13">
        <v>120</v>
      </c>
      <c r="T15" s="13">
        <v>105</v>
      </c>
      <c r="U15" s="13">
        <v>115</v>
      </c>
      <c r="V15" s="13">
        <v>140</v>
      </c>
      <c r="W15" s="13">
        <v>195</v>
      </c>
      <c r="X15" s="13">
        <v>180</v>
      </c>
      <c r="Y15" s="13">
        <v>120</v>
      </c>
      <c r="Z15" s="13">
        <v>150</v>
      </c>
      <c r="AA15" s="13">
        <v>150</v>
      </c>
      <c r="AB15" s="13">
        <v>140</v>
      </c>
      <c r="AC15" s="13">
        <v>130</v>
      </c>
      <c r="AD15" s="13">
        <v>135</v>
      </c>
      <c r="AE15" s="13">
        <v>125</v>
      </c>
      <c r="AF15" s="13">
        <v>115</v>
      </c>
      <c r="AG15" s="564">
        <v>120.42288527370043</v>
      </c>
      <c r="AH15" s="564">
        <v>119.06292229326716</v>
      </c>
      <c r="AI15" s="564">
        <v>116.36436530212434</v>
      </c>
      <c r="AJ15" s="564">
        <v>120.58608866729192</v>
      </c>
      <c r="AK15" s="564">
        <v>69.832585545308064</v>
      </c>
      <c r="AL15" s="564">
        <v>97.065973165819898</v>
      </c>
      <c r="AM15" s="564">
        <v>121.33979117200853</v>
      </c>
      <c r="AN15" s="564">
        <v>133.93552348132775</v>
      </c>
      <c r="AO15" s="26">
        <f>IF(ISERROR(AN15/AJ15),"N/A",IF(AJ15&lt;0,"N/A",IF(AN15&lt;0,"N/A",IF(AN15/AJ15-1&gt;300%,"&gt;±300%",IF(AN15/AJ15-1&lt;-300%,"&gt;±300%",AN15/AJ15-1)))))</f>
        <v>0.11070460085050238</v>
      </c>
      <c r="AP15" s="26">
        <f>IF(ISERROR(AN15/AM15),"N/A",IF(AM15&lt;0,"N/A",IF(AN15&lt;0,"N/A",IF(AN15/AM15-1&gt;300%,"&gt;±300%",IF(AN15/AM15-1&lt;-300%,"&gt;±300%",AN15/AM15-1)))))</f>
        <v>0.10380545563543775</v>
      </c>
      <c r="AQ15" s="4"/>
      <c r="AR15" s="13">
        <f>D15-AS15</f>
        <v>405</v>
      </c>
      <c r="AS15" s="13">
        <f>SUM(O15:P15)</f>
        <v>370</v>
      </c>
      <c r="AT15" s="13">
        <f>SUM(Q15:R15)</f>
        <v>285</v>
      </c>
      <c r="AU15" s="13">
        <f>SUM(S15:T15)</f>
        <v>225</v>
      </c>
      <c r="AV15" s="13">
        <f>SUM(U15:V15)</f>
        <v>255</v>
      </c>
      <c r="AW15" s="13">
        <f>SUM(W15:X15)</f>
        <v>375</v>
      </c>
      <c r="AX15" s="13">
        <f>SUM(Y15:Z15)</f>
        <v>270</v>
      </c>
      <c r="AY15" s="13">
        <f>SUM(AA15:AB15)</f>
        <v>290</v>
      </c>
      <c r="AZ15" s="13">
        <f>SUM(AC15:AD15)</f>
        <v>265</v>
      </c>
      <c r="BA15" s="13">
        <f>SUM(AE15:AF15)</f>
        <v>240</v>
      </c>
      <c r="BB15" s="13">
        <f>SUM(AG15:AH15)</f>
        <v>239.48580756696759</v>
      </c>
      <c r="BC15" s="13">
        <f>SUM(AI15:AJ15)</f>
        <v>236.95045396941626</v>
      </c>
      <c r="BD15" s="13">
        <f>SUM(AK15:AL15)</f>
        <v>166.89855871112798</v>
      </c>
      <c r="BE15" s="13">
        <f t="shared" ref="BE15:BE16" si="32">SUM(AM15:AN15)</f>
        <v>255.2753146533363</v>
      </c>
      <c r="BF15" s="26">
        <f>IF(ISERROR(BE15/BC15),"N/A",IF(BC15&lt;0,"N/A",IF(BE15&lt;0,"N/A",IF(BE15/BC15-1&gt;300%,"&gt;±300%",IF(BE15/BC15-1&lt;-300%,"&gt;±300%",BE15/BC15-1)))))</f>
        <v>7.733625480323103E-2</v>
      </c>
      <c r="BG15" s="26">
        <f>IF(ISERROR(BE15/BD15),"N/A",IF(BD15&lt;0,"N/A",IF(BE15&lt;0,"N/A",IF(BE15/BD15-1&gt;300%,"&gt;±300%",IF(BE15/BD15-1&lt;-300%,"&gt;±300%",BE15/BD15-1)))))</f>
        <v>0.52952378153949753</v>
      </c>
      <c r="BH15" s="19"/>
      <c r="BI15" s="13">
        <f t="shared" si="31"/>
        <v>422.17387336446427</v>
      </c>
      <c r="BJ15" s="19"/>
    </row>
    <row r="16" spans="1:63" ht="13.5" x14ac:dyDescent="0.35">
      <c r="A16" s="7"/>
      <c r="B16" s="7" t="s">
        <v>6</v>
      </c>
      <c r="C16" s="7">
        <v>5</v>
      </c>
      <c r="D16" s="7">
        <v>5</v>
      </c>
      <c r="E16" s="7">
        <v>5</v>
      </c>
      <c r="F16" s="7">
        <v>5</v>
      </c>
      <c r="G16" s="7">
        <v>10</v>
      </c>
      <c r="H16" s="7">
        <v>10</v>
      </c>
      <c r="I16" s="564">
        <v>58.149078516249638</v>
      </c>
      <c r="J16" s="564">
        <v>56.491183381003999</v>
      </c>
      <c r="K16" s="564">
        <v>59.427022109742019</v>
      </c>
      <c r="L16" s="26">
        <f t="shared" si="27"/>
        <v>-2.8511116212827758E-2</v>
      </c>
      <c r="M16" s="26">
        <f t="shared" si="27"/>
        <v>5.1969857118008944E-2</v>
      </c>
      <c r="N16" s="36"/>
      <c r="O16" s="13">
        <v>0</v>
      </c>
      <c r="P16" s="13">
        <v>0</v>
      </c>
      <c r="Q16" s="7">
        <v>0</v>
      </c>
      <c r="R16" s="7">
        <v>0</v>
      </c>
      <c r="S16" s="7">
        <v>0</v>
      </c>
      <c r="T16" s="7">
        <v>0</v>
      </c>
      <c r="U16" s="7">
        <v>0</v>
      </c>
      <c r="V16" s="7">
        <v>0</v>
      </c>
      <c r="W16" s="7">
        <v>0</v>
      </c>
      <c r="X16" s="7">
        <v>0</v>
      </c>
      <c r="Y16" s="7">
        <v>0</v>
      </c>
      <c r="Z16" s="7">
        <v>0</v>
      </c>
      <c r="AA16" s="7">
        <v>0</v>
      </c>
      <c r="AB16" s="7">
        <v>0</v>
      </c>
      <c r="AC16" s="7">
        <v>0</v>
      </c>
      <c r="AD16" s="7">
        <v>0</v>
      </c>
      <c r="AE16" s="7">
        <v>0</v>
      </c>
      <c r="AF16" s="7">
        <v>0</v>
      </c>
      <c r="AG16" s="564">
        <v>15.118760414224907</v>
      </c>
      <c r="AH16" s="564">
        <v>13.955778843899912</v>
      </c>
      <c r="AI16" s="564">
        <v>13.810406147609289</v>
      </c>
      <c r="AJ16" s="564">
        <v>15.26413311051553</v>
      </c>
      <c r="AK16" s="564">
        <v>13.516393937997215</v>
      </c>
      <c r="AL16" s="564">
        <v>13.357738841482027</v>
      </c>
      <c r="AM16" s="564">
        <v>14.43175220980239</v>
      </c>
      <c r="AN16" s="564">
        <v>15.181752209802388</v>
      </c>
      <c r="AO16" s="26">
        <f t="shared" si="29"/>
        <v>-5.3970245225645197E-3</v>
      </c>
      <c r="AP16" s="26">
        <f>IF(ISERROR(AN16/AM16),"N/A",IF(AM16&lt;0,"N/A",IF(AN16&lt;0,"N/A",IF(AN16/AM16-1&gt;300%,"&gt;±300%",IF(AN16/AM16-1&lt;-300%,"&gt;±300%",AN16/AM16-1)))))</f>
        <v>5.1968741501158933E-2</v>
      </c>
      <c r="AQ16" s="4"/>
      <c r="AR16" s="13">
        <f>D16-AS16</f>
        <v>5</v>
      </c>
      <c r="AS16" s="13">
        <f>SUM(O16:P16)</f>
        <v>0</v>
      </c>
      <c r="AT16" s="13">
        <f>SUM(Q16:R16)</f>
        <v>0</v>
      </c>
      <c r="AU16" s="13">
        <f>SUM(S16:T16)</f>
        <v>0</v>
      </c>
      <c r="AV16" s="13">
        <f>SUM(U16:V16)</f>
        <v>0</v>
      </c>
      <c r="AW16" s="13">
        <f>SUM(W16:X16)</f>
        <v>0</v>
      </c>
      <c r="AX16" s="13">
        <f>SUM(Y16:Z16)</f>
        <v>0</v>
      </c>
      <c r="AY16" s="13">
        <f>SUM(AA16:AB16)</f>
        <v>0</v>
      </c>
      <c r="AZ16" s="13">
        <f>SUM(AC16:AD16)</f>
        <v>0</v>
      </c>
      <c r="BA16" s="13">
        <f>SUM(AE16:AF16)</f>
        <v>0</v>
      </c>
      <c r="BB16" s="13">
        <f>SUM(AG16:AH16)</f>
        <v>29.074539258124819</v>
      </c>
      <c r="BC16" s="13">
        <f>SUM(AI16:AJ16)</f>
        <v>29.074539258124819</v>
      </c>
      <c r="BD16" s="13">
        <f>SUM(AK16:AL16)</f>
        <v>26.87413277947924</v>
      </c>
      <c r="BE16" s="13">
        <f t="shared" si="32"/>
        <v>29.61350441960478</v>
      </c>
      <c r="BF16" s="26">
        <f>IF(ISERROR(BE16/BC16),"N/A",IF(BC16&lt;0,"N/A",IF(BE16&lt;0,"N/A",IF(BE16/BC16-1&gt;300%,"&gt;±300%",IF(BE16/BC16-1&lt;-300%,"&gt;±300%",BE16/BC16-1)))))</f>
        <v>1.8537358638601509E-2</v>
      </c>
      <c r="BG16" s="26">
        <f>IF(ISERROR(BE16/BD16),"N/A",IF(BD16&lt;0,"N/A",IF(BE16&lt;0,"N/A",IF(BE16/BD16-1&gt;300%,"&gt;±300%",IF(BE16/BD16-1&lt;-300%,"&gt;±300%",BE16/BD16-1)))))</f>
        <v>0.10193339679475311</v>
      </c>
      <c r="BH16" s="19"/>
      <c r="BI16" s="13">
        <f t="shared" si="31"/>
        <v>56.48763719908402</v>
      </c>
      <c r="BJ16" s="19"/>
    </row>
    <row r="17" spans="1:62" ht="13.5" x14ac:dyDescent="0.35">
      <c r="A17" s="23"/>
      <c r="B17" s="4"/>
      <c r="C17" s="9"/>
      <c r="D17" s="9"/>
      <c r="E17" s="9"/>
      <c r="F17" s="9"/>
      <c r="G17" s="9"/>
      <c r="H17" s="9"/>
      <c r="I17" s="555"/>
      <c r="J17" s="9"/>
      <c r="K17" s="9"/>
      <c r="L17" s="36"/>
      <c r="M17" s="235"/>
      <c r="N17" s="36"/>
      <c r="O17" s="36"/>
      <c r="P17" s="36"/>
      <c r="Q17" s="36"/>
      <c r="R17" s="36"/>
      <c r="S17" s="36"/>
      <c r="T17" s="36"/>
      <c r="U17" s="36"/>
      <c r="V17" s="36"/>
      <c r="W17" s="36"/>
      <c r="X17" s="36"/>
      <c r="Y17" s="36"/>
      <c r="Z17" s="36"/>
      <c r="AA17" s="36"/>
      <c r="AB17" s="36"/>
      <c r="AC17" s="36"/>
      <c r="AD17" s="36"/>
      <c r="AE17" s="36"/>
      <c r="AF17" s="36"/>
      <c r="AG17" s="36"/>
      <c r="AH17" s="36"/>
      <c r="AI17" s="36"/>
      <c r="AJ17" s="36"/>
      <c r="AK17" s="368"/>
      <c r="AL17" s="36"/>
      <c r="AM17" s="36"/>
      <c r="AN17" s="36"/>
      <c r="AO17" s="235"/>
      <c r="AP17" s="235"/>
      <c r="AQ17" s="4"/>
      <c r="AR17" s="199"/>
      <c r="AS17" s="7"/>
      <c r="AT17" s="7"/>
      <c r="AU17" s="7"/>
      <c r="AV17" s="7"/>
      <c r="AW17" s="7"/>
      <c r="AX17" s="7"/>
      <c r="AY17" s="7"/>
      <c r="AZ17" s="7"/>
      <c r="BA17" s="7"/>
      <c r="BB17" s="7"/>
      <c r="BC17" s="7"/>
      <c r="BD17" s="7"/>
      <c r="BE17" s="7"/>
      <c r="BF17" s="26"/>
      <c r="BG17" s="26"/>
      <c r="BH17" s="19"/>
      <c r="BI17" s="7"/>
      <c r="BJ17" s="19"/>
    </row>
    <row r="18" spans="1:62" ht="13.5" x14ac:dyDescent="0.35">
      <c r="A18" s="33" t="s">
        <v>25</v>
      </c>
      <c r="B18" s="34"/>
      <c r="C18" s="34">
        <v>7825</v>
      </c>
      <c r="D18" s="34">
        <v>7250</v>
      </c>
      <c r="E18" s="34">
        <v>7890</v>
      </c>
      <c r="F18" s="34">
        <v>7900</v>
      </c>
      <c r="G18" s="34">
        <v>8050</v>
      </c>
      <c r="H18" s="34">
        <v>8070</v>
      </c>
      <c r="I18" s="560">
        <f>I11+I13</f>
        <v>8218.9699237825735</v>
      </c>
      <c r="J18" s="34">
        <f>J11+J13</f>
        <v>6805.8049326348955</v>
      </c>
      <c r="K18" s="34">
        <f>K11+K13</f>
        <v>7931.6913756227295</v>
      </c>
      <c r="L18" s="540">
        <f>IF(ISERROR(J18/I18),"N/A",IF(I18&lt;0,"N/A",IF(J18&lt;0,"N/A",IF(J18/I18-1&gt;300%,"&gt;±300%",IF(J18/I18-1&lt;-300%,"&gt;±300%",J18/I18-1)))))</f>
        <v>-0.17193942845057941</v>
      </c>
      <c r="M18" s="540">
        <f>IF(ISERROR(K18/J18),"N/A",IF(J18&lt;0,"N/A",IF(K18&lt;0,"N/A",IF(K18/J18-1&gt;300%,"&gt;±300%",IF(K18/J18-1&lt;-300%,"&gt;±300%",K18/J18-1)))))</f>
        <v>0.16543031340628533</v>
      </c>
      <c r="N18" s="36"/>
      <c r="O18" s="34">
        <v>1945</v>
      </c>
      <c r="P18" s="34">
        <v>1850</v>
      </c>
      <c r="Q18" s="34">
        <v>1855</v>
      </c>
      <c r="R18" s="34">
        <v>2015</v>
      </c>
      <c r="S18" s="34">
        <v>2095</v>
      </c>
      <c r="T18" s="34">
        <v>1940</v>
      </c>
      <c r="U18" s="34">
        <v>1815</v>
      </c>
      <c r="V18" s="34">
        <v>2190</v>
      </c>
      <c r="W18" s="34">
        <v>2025</v>
      </c>
      <c r="X18" s="34">
        <v>1875</v>
      </c>
      <c r="Y18" s="34">
        <v>1785</v>
      </c>
      <c r="Z18" s="34">
        <v>2110</v>
      </c>
      <c r="AA18" s="34">
        <v>2035</v>
      </c>
      <c r="AB18" s="34">
        <v>2110</v>
      </c>
      <c r="AC18" s="34">
        <v>1755</v>
      </c>
      <c r="AD18" s="34">
        <v>2140</v>
      </c>
      <c r="AE18" s="34">
        <v>2135</v>
      </c>
      <c r="AF18" s="34">
        <v>2040</v>
      </c>
      <c r="AG18" s="34">
        <f>AG11+AG13</f>
        <v>1870.1147125682992</v>
      </c>
      <c r="AH18" s="34">
        <f t="shared" ref="AH18:AN18" si="33">AH11+AH13</f>
        <v>2146.952782510758</v>
      </c>
      <c r="AI18" s="34">
        <f t="shared" si="33"/>
        <v>2043.9188390628685</v>
      </c>
      <c r="AJ18" s="34">
        <f t="shared" si="33"/>
        <v>2157.9835896406476</v>
      </c>
      <c r="AK18" s="560">
        <f t="shared" si="33"/>
        <v>1762.7236724430059</v>
      </c>
      <c r="AL18" s="34">
        <f t="shared" si="33"/>
        <v>1347.8210053017688</v>
      </c>
      <c r="AM18" s="34">
        <f t="shared" si="33"/>
        <v>1863.6947625266416</v>
      </c>
      <c r="AN18" s="34">
        <f t="shared" si="33"/>
        <v>1831.5619461815609</v>
      </c>
      <c r="AO18" s="540">
        <f>IF(ISERROR(AN18/AJ18),"N/A",IF(AJ18&lt;0,"N/A",IF(AN18&lt;0,"N/A",IF(AN18/AJ18-1&gt;300%,"&gt;±300%",IF(AN18/AJ18-1&lt;-300%,"&gt;±300%",AN18/AJ18-1)))))</f>
        <v>-0.15126233815033008</v>
      </c>
      <c r="AP18" s="540">
        <f t="shared" ref="AP18" si="34">IF(ISERROR(AN18/AM18),"N/A",IF(AM18&lt;0,"N/A",IF(AN18&lt;0,"N/A",IF(AN18/AM18-1&gt;300%,"&gt;±300%",IF(AN18/AM18-1&lt;-300%,"&gt;±300%",AN18/AM18-1)))))</f>
        <v>-1.724145873625671E-2</v>
      </c>
      <c r="AQ18" s="4"/>
      <c r="AR18" s="34">
        <f t="shared" ref="AR18:AX18" si="35">AR11+AR13</f>
        <v>3455</v>
      </c>
      <c r="AS18" s="34">
        <f t="shared" si="35"/>
        <v>3795</v>
      </c>
      <c r="AT18" s="34">
        <f t="shared" si="35"/>
        <v>3870</v>
      </c>
      <c r="AU18" s="34">
        <f t="shared" si="35"/>
        <v>4035</v>
      </c>
      <c r="AV18" s="34">
        <f t="shared" si="35"/>
        <v>4005</v>
      </c>
      <c r="AW18" s="34">
        <f t="shared" si="35"/>
        <v>3900</v>
      </c>
      <c r="AX18" s="34">
        <f t="shared" si="35"/>
        <v>3895</v>
      </c>
      <c r="AY18" s="34">
        <f>SUM(AA18:AB18)</f>
        <v>4145</v>
      </c>
      <c r="AZ18" s="34">
        <f>SUM(AC18:AD18)</f>
        <v>3895</v>
      </c>
      <c r="BA18" s="34">
        <f>SUM(AE18:AF18)</f>
        <v>4175</v>
      </c>
      <c r="BB18" s="34">
        <f>SUM(AG18:AH18)</f>
        <v>4017.0674950790572</v>
      </c>
      <c r="BC18" s="34">
        <f>SUM(AI18:AJ18)</f>
        <v>4201.9024287035163</v>
      </c>
      <c r="BD18" s="34">
        <f>SUM(AK18:AL18)</f>
        <v>3110.5446777447746</v>
      </c>
      <c r="BE18" s="34">
        <f>SUM(AM18:AN18)</f>
        <v>3695.2567087082025</v>
      </c>
      <c r="BF18" s="561">
        <f>IF(ISERROR(BE18/BC18),"N/A",IF(BC18&lt;0,"N/A",IF(BE18&lt;0,"N/A",IF(BE18/BC18-1&gt;300%,"&gt;±300%",IF(BE18/BC18-1&lt;-300%,"&gt;±300%",BE18/BC18-1)))))</f>
        <v>-0.12057531763098028</v>
      </c>
      <c r="BG18" s="561">
        <f>IF(ISERROR(BE18/BD18),"N/A",IF(BD18&lt;0,"N/A",IF(BE18&lt;0,"N/A",IF(BE18/BD18-1&gt;300%,"&gt;±300%",IF(BE18/BD18-1&lt;-300%,"&gt;±300%",BE18/BD18-1)))))</f>
        <v>0.18797737744997089</v>
      </c>
      <c r="BH18" s="19"/>
      <c r="BI18" s="34">
        <f>SUM(AK18:AN18)</f>
        <v>6805.8013864529767</v>
      </c>
      <c r="BJ18" s="19"/>
    </row>
    <row r="19" spans="1:62" ht="13.5" x14ac:dyDescent="0.35">
      <c r="A19" s="3"/>
      <c r="B19" s="4"/>
      <c r="C19" s="9"/>
      <c r="D19" s="9"/>
      <c r="E19" s="9"/>
      <c r="F19" s="9"/>
      <c r="G19" s="9"/>
      <c r="H19" s="9"/>
      <c r="I19" s="554"/>
      <c r="J19" s="9"/>
      <c r="K19" s="9"/>
      <c r="L19" s="9"/>
      <c r="M19" s="492"/>
      <c r="N19" s="36"/>
      <c r="O19" s="4"/>
      <c r="P19" s="4"/>
      <c r="Q19" s="4"/>
      <c r="R19" s="4"/>
      <c r="S19" s="4"/>
      <c r="T19" s="4"/>
      <c r="U19" s="4"/>
      <c r="V19" s="4"/>
      <c r="W19" s="4"/>
      <c r="X19" s="4"/>
      <c r="Y19" s="4"/>
      <c r="Z19" s="4"/>
      <c r="AA19" s="4"/>
      <c r="AB19" s="4"/>
      <c r="AC19" s="4"/>
      <c r="AD19" s="4"/>
      <c r="AE19" s="4"/>
      <c r="AF19" s="4"/>
      <c r="AG19" s="4"/>
      <c r="AH19" s="4"/>
      <c r="AI19" s="4"/>
      <c r="AJ19" s="4"/>
      <c r="AK19" s="565"/>
      <c r="AL19" s="4"/>
      <c r="AM19" s="4"/>
      <c r="AN19" s="4"/>
      <c r="AO19" s="492"/>
      <c r="AP19" s="492"/>
      <c r="AQ19" s="4"/>
      <c r="AR19" s="542"/>
      <c r="AS19" s="13"/>
      <c r="AT19" s="13"/>
      <c r="AU19" s="13"/>
      <c r="AV19" s="13"/>
      <c r="AW19" s="13"/>
      <c r="AX19" s="13"/>
      <c r="AY19" s="13"/>
      <c r="AZ19" s="13"/>
      <c r="BA19" s="13"/>
      <c r="BB19" s="13"/>
      <c r="BC19" s="13"/>
      <c r="BD19" s="13"/>
      <c r="BE19" s="13"/>
      <c r="BF19" s="26"/>
      <c r="BG19" s="26"/>
      <c r="BH19" s="19"/>
      <c r="BI19" s="13"/>
      <c r="BJ19" s="19"/>
    </row>
    <row r="20" spans="1:62" ht="13.5" x14ac:dyDescent="0.35">
      <c r="A20" s="110" t="s">
        <v>32</v>
      </c>
      <c r="B20" s="5"/>
      <c r="C20" s="10"/>
      <c r="D20" s="10"/>
      <c r="E20" s="10"/>
      <c r="F20" s="10"/>
      <c r="G20" s="10"/>
      <c r="H20" s="10"/>
      <c r="I20" s="556"/>
      <c r="J20" s="10"/>
      <c r="K20" s="10"/>
      <c r="L20" s="11"/>
      <c r="M20" s="155"/>
      <c r="N20" s="36"/>
      <c r="O20" s="542"/>
      <c r="P20" s="542"/>
      <c r="Q20" s="542"/>
      <c r="R20" s="542"/>
      <c r="S20" s="542"/>
      <c r="T20" s="542"/>
      <c r="U20" s="542"/>
      <c r="V20" s="542"/>
      <c r="W20" s="542"/>
      <c r="X20" s="542"/>
      <c r="Y20" s="542"/>
      <c r="Z20" s="542"/>
      <c r="AA20" s="542"/>
      <c r="AB20" s="542"/>
      <c r="AC20" s="542"/>
      <c r="AD20" s="542"/>
      <c r="AE20" s="542"/>
      <c r="AF20" s="542"/>
      <c r="AG20" s="27"/>
      <c r="AH20" s="27"/>
      <c r="AI20" s="27"/>
      <c r="AJ20" s="27"/>
      <c r="AK20" s="566"/>
      <c r="AL20" s="542"/>
      <c r="AM20" s="542"/>
      <c r="AN20" s="542"/>
      <c r="AO20" s="155"/>
      <c r="AP20" s="155"/>
      <c r="AQ20" s="4"/>
      <c r="AR20" s="199"/>
      <c r="AS20" s="7"/>
      <c r="AT20" s="7"/>
      <c r="AU20" s="7"/>
      <c r="AV20" s="7"/>
      <c r="AW20" s="7"/>
      <c r="AX20" s="7"/>
      <c r="AY20" s="7"/>
      <c r="AZ20" s="7"/>
      <c r="BA20" s="7"/>
      <c r="BB20" s="7"/>
      <c r="BC20" s="7"/>
      <c r="BD20" s="7"/>
      <c r="BE20" s="7"/>
      <c r="BF20" s="26"/>
      <c r="BG20" s="26"/>
      <c r="BH20" s="19"/>
      <c r="BI20" s="7"/>
      <c r="BJ20" s="19"/>
    </row>
    <row r="21" spans="1:62" ht="13.5" x14ac:dyDescent="0.35">
      <c r="A21" s="23" t="s">
        <v>27</v>
      </c>
      <c r="B21" s="9"/>
      <c r="C21" s="9">
        <v>3130</v>
      </c>
      <c r="D21" s="9">
        <v>3245</v>
      </c>
      <c r="E21" s="9">
        <v>3245</v>
      </c>
      <c r="F21" s="9">
        <v>3350</v>
      </c>
      <c r="G21" s="9">
        <v>3290</v>
      </c>
      <c r="H21" s="9">
        <v>3075</v>
      </c>
      <c r="I21" s="567">
        <f>SUM(I22:I23)</f>
        <v>2867.8374249814938</v>
      </c>
      <c r="J21" s="568">
        <f>SUM(J22:J23)</f>
        <v>2393.6381267434735</v>
      </c>
      <c r="K21" s="568">
        <f>SUM(K22:K23)</f>
        <v>2999.4012485768108</v>
      </c>
      <c r="L21" s="492">
        <f t="shared" ref="L21:M22" si="36">IF(ISERROR(J21/I21),"N/A",IF(I21&lt;0,"N/A",IF(J21&lt;0,"N/A",IF(J21/I21-1&gt;300%,"&gt;±300%",IF(J21/I21-1&lt;-300%,"&gt;±300%",J21/I21-1)))))</f>
        <v>-0.1653508298996692</v>
      </c>
      <c r="M21" s="492">
        <f>IF(ISERROR(K21/J21),"N/A",IF(J21&lt;0,"N/A",IF(K21&lt;0,"N/A",IF(K21/J21-1&gt;300%,"&gt;±300%",IF(K21/J21-1&lt;-300%,"&gt;±300%",K21/J21-1)))))</f>
        <v>0.25307213946223084</v>
      </c>
      <c r="N21" s="36"/>
      <c r="O21" s="9">
        <v>760</v>
      </c>
      <c r="P21" s="9">
        <v>810</v>
      </c>
      <c r="Q21" s="9">
        <v>835</v>
      </c>
      <c r="R21" s="9">
        <v>825</v>
      </c>
      <c r="S21" s="9">
        <v>775</v>
      </c>
      <c r="T21" s="9">
        <v>815</v>
      </c>
      <c r="U21" s="9">
        <v>860</v>
      </c>
      <c r="V21" s="9">
        <v>860</v>
      </c>
      <c r="W21" s="9">
        <v>780</v>
      </c>
      <c r="X21" s="9">
        <v>840</v>
      </c>
      <c r="Y21" s="9">
        <v>845</v>
      </c>
      <c r="Z21" s="9">
        <v>825</v>
      </c>
      <c r="AA21" s="9">
        <v>775</v>
      </c>
      <c r="AB21" s="9">
        <v>835</v>
      </c>
      <c r="AC21" s="9">
        <v>785</v>
      </c>
      <c r="AD21" s="9">
        <v>800</v>
      </c>
      <c r="AE21" s="9">
        <v>715</v>
      </c>
      <c r="AF21" s="9">
        <v>765</v>
      </c>
      <c r="AG21" s="563">
        <f t="shared" ref="AG21:AL21" si="37">SUM(AG22:AG23)</f>
        <v>760.10998495433535</v>
      </c>
      <c r="AH21" s="563">
        <f t="shared" si="37"/>
        <v>740.80781084919613</v>
      </c>
      <c r="AI21" s="563">
        <f t="shared" si="37"/>
        <v>671.86469673233273</v>
      </c>
      <c r="AJ21" s="563">
        <f t="shared" si="37"/>
        <v>695.05414167414551</v>
      </c>
      <c r="AK21" s="563">
        <f t="shared" si="37"/>
        <v>642.12655287097743</v>
      </c>
      <c r="AL21" s="563">
        <f t="shared" si="37"/>
        <v>386.03001804817785</v>
      </c>
      <c r="AM21" s="563">
        <f t="shared" ref="AM21:AN21" si="38">SUM(AM22:AM23)</f>
        <v>639.12726021440017</v>
      </c>
      <c r="AN21" s="563">
        <f t="shared" si="38"/>
        <v>726.40215097966973</v>
      </c>
      <c r="AO21" s="492">
        <f t="shared" ref="AO21:AO22" si="39">IF(ISERROR(AN21/AJ21),"N/A",IF(AJ21&lt;0,"N/A",IF(AN21&lt;0,"N/A",IF(AN21/AJ21-1&gt;300%,"&gt;±300%",IF(AN21/AJ21-1&lt;-300%,"&gt;±300%",AN21/AJ21-1)))))</f>
        <v>4.5101535874626508E-2</v>
      </c>
      <c r="AP21" s="492">
        <f t="shared" ref="AP21" si="40">IF(ISERROR(AN21/AM21),"N/A",IF(AM21&lt;0,"N/A",IF(AN21&lt;0,"N/A",IF(AN21/AM21-1&gt;300%,"&gt;±300%",IF(AN21/AM21-1&lt;-300%,"&gt;±300%",AN21/AM21-1)))))</f>
        <v>0.13655322843840612</v>
      </c>
      <c r="AQ21" s="4"/>
      <c r="AR21" s="9">
        <f t="shared" ref="AR21:AS21" si="41">SUM(AR22:AR23)</f>
        <v>1665</v>
      </c>
      <c r="AS21" s="9">
        <f t="shared" si="41"/>
        <v>1580</v>
      </c>
      <c r="AT21" s="9">
        <f>SUM(Q21:R21)</f>
        <v>1660</v>
      </c>
      <c r="AU21" s="9">
        <f>SUM(S21:T21)</f>
        <v>1590</v>
      </c>
      <c r="AV21" s="9">
        <f>SUM(U21:V21)</f>
        <v>1720</v>
      </c>
      <c r="AW21" s="9">
        <f>SUM(W21:X21)</f>
        <v>1620</v>
      </c>
      <c r="AX21" s="9">
        <f>SUM(Y21:Z21)</f>
        <v>1670</v>
      </c>
      <c r="AY21" s="9">
        <f>SUM(AA21:AB21)</f>
        <v>1610</v>
      </c>
      <c r="AZ21" s="9">
        <f>SUM(AC21:AD21)</f>
        <v>1585</v>
      </c>
      <c r="BA21" s="9">
        <f>SUM(AE21:AF21)</f>
        <v>1480</v>
      </c>
      <c r="BB21" s="9">
        <f>SUM(AG21:AH21)</f>
        <v>1500.9177958035316</v>
      </c>
      <c r="BC21" s="9">
        <f>SUM(AI21:AJ21)</f>
        <v>1366.9188384064782</v>
      </c>
      <c r="BD21" s="9">
        <f>SUM(AK21:AL21)</f>
        <v>1028.1565709191552</v>
      </c>
      <c r="BE21" s="9">
        <f>SUM(AM21:AN21)</f>
        <v>1365.5294111940698</v>
      </c>
      <c r="BF21" s="492">
        <f t="shared" ref="BF21:BF23" si="42">IF(ISERROR(BE21/BC21),"N/A",IF(BC21&lt;0,"N/A",IF(BE21&lt;0,"N/A",IF(BE21/BC21-1&gt;300%,"&gt;±300%",IF(BE21/BC21-1&lt;-300%,"&gt;±300%",BE21/BC21-1)))))</f>
        <v>-1.0164665036208609E-3</v>
      </c>
      <c r="BG21" s="492">
        <f t="shared" ref="BG21:BG23" si="43">IF(ISERROR(BE21/BD21),"N/A",IF(BD21&lt;0,"N/A",IF(BE21&lt;0,"N/A",IF(BE21/BD21-1&gt;300%,"&gt;±300%",IF(BE21/BD21-1&lt;-300%,"&gt;±300%",BE21/BD21-1)))))</f>
        <v>0.32813371991904772</v>
      </c>
      <c r="BH21" s="19"/>
      <c r="BI21" s="9">
        <f>SUM(AK21:AN21)</f>
        <v>2393.6859821132252</v>
      </c>
      <c r="BJ21" s="19"/>
    </row>
    <row r="22" spans="1:62" ht="13.5" x14ac:dyDescent="0.35">
      <c r="A22" s="10"/>
      <c r="B22" s="10" t="s">
        <v>4</v>
      </c>
      <c r="C22" s="7">
        <v>2990</v>
      </c>
      <c r="D22" s="7">
        <v>3095</v>
      </c>
      <c r="E22" s="7">
        <v>3105</v>
      </c>
      <c r="F22" s="7">
        <v>3215</v>
      </c>
      <c r="G22" s="7">
        <v>3150</v>
      </c>
      <c r="H22" s="7">
        <v>2930</v>
      </c>
      <c r="I22" s="525">
        <v>2867.8374249814938</v>
      </c>
      <c r="J22" s="525">
        <v>2393.6381267434735</v>
      </c>
      <c r="K22" s="525">
        <v>2999.4012485768108</v>
      </c>
      <c r="L22" s="26">
        <f t="shared" si="36"/>
        <v>-0.1653508298996692</v>
      </c>
      <c r="M22" s="26">
        <f t="shared" si="36"/>
        <v>0.25307213946223084</v>
      </c>
      <c r="N22" s="36"/>
      <c r="O22" s="13">
        <v>730</v>
      </c>
      <c r="P22" s="13">
        <v>775</v>
      </c>
      <c r="Q22" s="13">
        <v>800</v>
      </c>
      <c r="R22" s="13">
        <v>790</v>
      </c>
      <c r="S22" s="13">
        <v>740</v>
      </c>
      <c r="T22" s="13">
        <v>780</v>
      </c>
      <c r="U22" s="13">
        <v>825</v>
      </c>
      <c r="V22" s="13">
        <v>825</v>
      </c>
      <c r="W22" s="13">
        <v>750</v>
      </c>
      <c r="X22" s="13">
        <v>805</v>
      </c>
      <c r="Y22" s="13">
        <v>810</v>
      </c>
      <c r="Z22" s="13">
        <v>790</v>
      </c>
      <c r="AA22" s="13">
        <v>740</v>
      </c>
      <c r="AB22" s="13">
        <v>800</v>
      </c>
      <c r="AC22" s="13">
        <v>750</v>
      </c>
      <c r="AD22" s="13">
        <v>760</v>
      </c>
      <c r="AE22" s="13">
        <v>680</v>
      </c>
      <c r="AF22" s="13">
        <v>725</v>
      </c>
      <c r="AG22" s="486">
        <v>760.10998495433535</v>
      </c>
      <c r="AH22" s="486">
        <v>740.80781084919613</v>
      </c>
      <c r="AI22" s="486">
        <v>671.86469673233273</v>
      </c>
      <c r="AJ22" s="486">
        <v>695.05414167414551</v>
      </c>
      <c r="AK22" s="486">
        <v>642.12655287097743</v>
      </c>
      <c r="AL22" s="486">
        <v>386.03001804817785</v>
      </c>
      <c r="AM22" s="486">
        <v>639.12726021440017</v>
      </c>
      <c r="AN22" s="486">
        <v>726.40215097966973</v>
      </c>
      <c r="AO22" s="26">
        <f t="shared" si="39"/>
        <v>4.5101535874626508E-2</v>
      </c>
      <c r="AP22" s="26">
        <f>IF(ISERROR(AN22/AM22),"N/A",IF(AM22&lt;0,"N/A",IF(AN22&lt;0,"N/A",IF(AN22/AM22-1&gt;300%,"&gt;±300%",IF(AN22/AM22-1&lt;-300%,"&gt;±300%",AN22/AM22-1)))))</f>
        <v>0.13655322843840612</v>
      </c>
      <c r="AQ22" s="4"/>
      <c r="AR22" s="13">
        <f>D22-AS22</f>
        <v>1590</v>
      </c>
      <c r="AS22" s="13">
        <f>SUM(O22:P22)</f>
        <v>1505</v>
      </c>
      <c r="AT22" s="13">
        <f>SUM(Q22:R22)</f>
        <v>1590</v>
      </c>
      <c r="AU22" s="13">
        <f>SUM(S22:T22)</f>
        <v>1520</v>
      </c>
      <c r="AV22" s="13">
        <f>SUM(U22:V22)</f>
        <v>1650</v>
      </c>
      <c r="AW22" s="13">
        <f>SUM(W22:X22)</f>
        <v>1555</v>
      </c>
      <c r="AX22" s="13">
        <f>SUM(Y22:Z22)</f>
        <v>1600</v>
      </c>
      <c r="AY22" s="13">
        <f>SUM(AA22:AB22)</f>
        <v>1540</v>
      </c>
      <c r="AZ22" s="13">
        <f>SUM(AC22:AD22)</f>
        <v>1510</v>
      </c>
      <c r="BA22" s="13">
        <f>SUM(AE22:AF22)</f>
        <v>1405</v>
      </c>
      <c r="BB22" s="13">
        <f>SUM(AG22:AH22)</f>
        <v>1500.9177958035316</v>
      </c>
      <c r="BC22" s="13">
        <f>SUM(AI22:AJ22)</f>
        <v>1366.9188384064782</v>
      </c>
      <c r="BD22" s="13">
        <f>SUM(AK22:AL22)</f>
        <v>1028.1565709191552</v>
      </c>
      <c r="BE22" s="13">
        <f>SUM(AM22:AN22)</f>
        <v>1365.5294111940698</v>
      </c>
      <c r="BF22" s="26">
        <f>IF(ISERROR(BE22/BC22),"N/A",IF(BC22&lt;0,"N/A",IF(BE22&lt;0,"N/A",IF(BE22/BC22-1&gt;300%,"&gt;±300%",IF(BE22/BC22-1&lt;-300%,"&gt;±300%",BE22/BC22-1)))))</f>
        <v>-1.0164665036208609E-3</v>
      </c>
      <c r="BG22" s="26">
        <f>IF(ISERROR(BE22/BD22),"N/A",IF(BD22&lt;0,"N/A",IF(BE22&lt;0,"N/A",IF(BE22/BD22-1&gt;300%,"&gt;±300%",IF(BE22/BD22-1&lt;-300%,"&gt;±300%",BE22/BD22-1)))))</f>
        <v>0.32813371991904772</v>
      </c>
      <c r="BH22" s="19"/>
      <c r="BI22" s="13">
        <f>SUM(AK22:AN22)</f>
        <v>2393.6859821132252</v>
      </c>
      <c r="BJ22" s="19"/>
    </row>
    <row r="23" spans="1:62" ht="13.5" x14ac:dyDescent="0.35">
      <c r="A23" s="29"/>
      <c r="B23" s="29" t="s">
        <v>9</v>
      </c>
      <c r="C23" s="29">
        <v>140</v>
      </c>
      <c r="D23" s="29">
        <v>150</v>
      </c>
      <c r="E23" s="29">
        <v>140</v>
      </c>
      <c r="F23" s="29">
        <v>135</v>
      </c>
      <c r="G23" s="29">
        <v>140</v>
      </c>
      <c r="H23" s="29">
        <v>145</v>
      </c>
      <c r="I23" s="569" t="s">
        <v>101</v>
      </c>
      <c r="J23" s="489" t="s">
        <v>101</v>
      </c>
      <c r="K23" s="489" t="s">
        <v>101</v>
      </c>
      <c r="L23" s="489" t="s">
        <v>101</v>
      </c>
      <c r="M23" s="489" t="s">
        <v>101</v>
      </c>
      <c r="N23" s="36"/>
      <c r="O23" s="29">
        <v>35</v>
      </c>
      <c r="P23" s="29">
        <v>40</v>
      </c>
      <c r="Q23" s="29">
        <v>35</v>
      </c>
      <c r="R23" s="29">
        <v>35</v>
      </c>
      <c r="S23" s="29">
        <v>35</v>
      </c>
      <c r="T23" s="29">
        <v>35</v>
      </c>
      <c r="U23" s="29">
        <v>35</v>
      </c>
      <c r="V23" s="29">
        <v>35</v>
      </c>
      <c r="W23" s="29">
        <v>30</v>
      </c>
      <c r="X23" s="29">
        <v>35</v>
      </c>
      <c r="Y23" s="29">
        <v>35</v>
      </c>
      <c r="Z23" s="29">
        <v>35</v>
      </c>
      <c r="AA23" s="29">
        <v>35</v>
      </c>
      <c r="AB23" s="29">
        <v>35</v>
      </c>
      <c r="AC23" s="29">
        <v>35</v>
      </c>
      <c r="AD23" s="29">
        <v>40</v>
      </c>
      <c r="AE23" s="29">
        <v>35</v>
      </c>
      <c r="AF23" s="29">
        <v>40</v>
      </c>
      <c r="AG23" s="543" t="s">
        <v>101</v>
      </c>
      <c r="AH23" s="543" t="s">
        <v>101</v>
      </c>
      <c r="AI23" s="543" t="s">
        <v>101</v>
      </c>
      <c r="AJ23" s="543" t="s">
        <v>101</v>
      </c>
      <c r="AK23" s="543" t="s">
        <v>101</v>
      </c>
      <c r="AL23" s="543" t="s">
        <v>101</v>
      </c>
      <c r="AM23" s="543" t="s">
        <v>101</v>
      </c>
      <c r="AN23" s="543" t="s">
        <v>101</v>
      </c>
      <c r="AO23" s="543" t="s">
        <v>101</v>
      </c>
      <c r="AP23" s="543" t="s">
        <v>101</v>
      </c>
      <c r="AQ23" s="4"/>
      <c r="AR23" s="29">
        <f>D23-AS23</f>
        <v>75</v>
      </c>
      <c r="AS23" s="29">
        <f>SUM(O23:P23)</f>
        <v>75</v>
      </c>
      <c r="AT23" s="29">
        <f>SUM(Q23:R23)</f>
        <v>70</v>
      </c>
      <c r="AU23" s="29">
        <f>SUM(S23:T23)</f>
        <v>70</v>
      </c>
      <c r="AV23" s="29">
        <f>SUM(U23:V23)</f>
        <v>70</v>
      </c>
      <c r="AW23" s="29">
        <f>SUM(W23:X23)</f>
        <v>65</v>
      </c>
      <c r="AX23" s="29">
        <f>SUM(Y23:Z23)</f>
        <v>70</v>
      </c>
      <c r="AY23" s="29">
        <f>SUM(AA23:AB23)</f>
        <v>70</v>
      </c>
      <c r="AZ23" s="29">
        <f>SUM(AC23:AD23)</f>
        <v>75</v>
      </c>
      <c r="BA23" s="29">
        <f>SUM(AE23:AF23)</f>
        <v>75</v>
      </c>
      <c r="BB23" s="489" t="s">
        <v>101</v>
      </c>
      <c r="BC23" s="489" t="s">
        <v>101</v>
      </c>
      <c r="BD23" s="489" t="s">
        <v>101</v>
      </c>
      <c r="BE23" s="489" t="s">
        <v>101</v>
      </c>
      <c r="BF23" s="598" t="str">
        <f t="shared" si="42"/>
        <v>N/A</v>
      </c>
      <c r="BG23" s="598" t="str">
        <f t="shared" si="43"/>
        <v>N/A</v>
      </c>
      <c r="BH23" s="19"/>
      <c r="BI23" s="489" t="s">
        <v>101</v>
      </c>
      <c r="BJ23" s="19"/>
    </row>
    <row r="24" spans="1:62" ht="13.5" x14ac:dyDescent="0.35">
      <c r="A24" s="37"/>
      <c r="B24" s="37"/>
      <c r="C24" s="37"/>
      <c r="D24" s="37"/>
      <c r="E24" s="37"/>
      <c r="F24" s="37"/>
      <c r="G24" s="37"/>
      <c r="H24" s="37"/>
      <c r="I24" s="558"/>
      <c r="J24" s="37"/>
      <c r="K24" s="37"/>
      <c r="L24" s="37"/>
      <c r="M24" s="539"/>
      <c r="N24" s="36"/>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70"/>
      <c r="AL24" s="544"/>
      <c r="AM24" s="544"/>
      <c r="AN24" s="544"/>
      <c r="AO24" s="539"/>
      <c r="AP24" s="539"/>
      <c r="AQ24" s="4"/>
      <c r="AR24" s="37"/>
      <c r="AS24" s="37"/>
      <c r="AT24" s="37"/>
      <c r="AU24" s="37"/>
      <c r="AV24" s="37"/>
      <c r="AW24" s="37"/>
      <c r="AX24" s="37"/>
      <c r="AY24" s="37"/>
      <c r="AZ24" s="37"/>
      <c r="BA24" s="37"/>
      <c r="BB24" s="37"/>
      <c r="BC24" s="37"/>
      <c r="BD24" s="37"/>
      <c r="BE24" s="37"/>
      <c r="BF24" s="26"/>
      <c r="BG24" s="26"/>
      <c r="BH24" s="19"/>
      <c r="BI24" s="37"/>
      <c r="BJ24" s="19"/>
    </row>
    <row r="25" spans="1:62" s="25" customFormat="1" ht="13.5" x14ac:dyDescent="0.35">
      <c r="A25" s="38" t="s">
        <v>5</v>
      </c>
      <c r="B25" s="28"/>
      <c r="C25" s="28">
        <v>2945</v>
      </c>
      <c r="D25" s="28">
        <v>3000</v>
      </c>
      <c r="E25" s="28">
        <v>2840</v>
      </c>
      <c r="F25" s="28">
        <v>2505</v>
      </c>
      <c r="G25" s="28">
        <v>2460</v>
      </c>
      <c r="H25" s="28">
        <v>2245</v>
      </c>
      <c r="I25" s="571">
        <v>2099.107610252664</v>
      </c>
      <c r="J25" s="571">
        <v>1819.9778909319002</v>
      </c>
      <c r="K25" s="571">
        <v>2054.2024113169509</v>
      </c>
      <c r="L25" s="545">
        <f>IF(ISERROR(J25/I25),"N/A",IF(I25&lt;0,"N/A",IF(J25&lt;0,"N/A",IF(J25/I25-1&gt;300%,"&gt;±300%",IF(J25/I25-1&lt;-300%,"&gt;±300%",J25/I25-1)))))</f>
        <v>-0.13297542153504249</v>
      </c>
      <c r="M25" s="30">
        <f>IF(ISERROR(K25/J25),"N/A",IF(J25&lt;0,"N/A",IF(K25&lt;0,"N/A",IF(K25/J25-1&gt;300%,"&gt;±300%",IF(K25/J25-1&lt;-300%,"&gt;±300%",K25/J25-1)))))</f>
        <v>0.12869635480303465</v>
      </c>
      <c r="N25" s="36"/>
      <c r="O25" s="28">
        <v>740</v>
      </c>
      <c r="P25" s="28">
        <v>695</v>
      </c>
      <c r="Q25" s="28">
        <v>720</v>
      </c>
      <c r="R25" s="28">
        <v>660</v>
      </c>
      <c r="S25" s="28">
        <v>785</v>
      </c>
      <c r="T25" s="28">
        <v>675</v>
      </c>
      <c r="U25" s="28">
        <v>580</v>
      </c>
      <c r="V25" s="28">
        <v>600</v>
      </c>
      <c r="W25" s="28">
        <v>630</v>
      </c>
      <c r="X25" s="28">
        <v>700</v>
      </c>
      <c r="Y25" s="28">
        <v>610</v>
      </c>
      <c r="Z25" s="28">
        <v>590</v>
      </c>
      <c r="AA25" s="28">
        <v>580</v>
      </c>
      <c r="AB25" s="28">
        <v>680</v>
      </c>
      <c r="AC25" s="28">
        <v>580</v>
      </c>
      <c r="AD25" s="28">
        <v>570</v>
      </c>
      <c r="AE25" s="28">
        <v>550</v>
      </c>
      <c r="AF25" s="28">
        <v>560</v>
      </c>
      <c r="AG25" s="572">
        <v>538.799950252043</v>
      </c>
      <c r="AH25" s="572">
        <v>535.13025580837802</v>
      </c>
      <c r="AI25" s="572">
        <v>529.14641352166018</v>
      </c>
      <c r="AJ25" s="572">
        <v>497.03099067058241</v>
      </c>
      <c r="AK25" s="572">
        <v>392.534844217802</v>
      </c>
      <c r="AL25" s="572">
        <v>387.95864950950175</v>
      </c>
      <c r="AM25" s="572">
        <v>510.01555456641421</v>
      </c>
      <c r="AN25" s="572">
        <v>529.4688426381822</v>
      </c>
      <c r="AO25" s="545">
        <f>IF(ISERROR(AN25/AJ25),"N/A",IF(AJ25&lt;0,"N/A",IF(AN25&lt;0,"N/A",IF(AN25/AJ25-1&gt;300%,"&gt;±300%",IF(AN25/AJ25-1&lt;-300%,"&gt;±300%",AN25/AJ25-1)))))</f>
        <v>6.5263238261733747E-2</v>
      </c>
      <c r="AP25" s="545">
        <f t="shared" ref="AP25" si="44">IF(ISERROR(AN25/AM25),"N/A",IF(AM25&lt;0,"N/A",IF(AN25&lt;0,"N/A",IF(AN25/AM25-1&gt;300%,"&gt;±300%",IF(AN25/AM25-1&lt;-300%,"&gt;±300%",AN25/AM25-1)))))</f>
        <v>3.8142538786500424E-2</v>
      </c>
      <c r="AQ25" s="4"/>
      <c r="AR25" s="28">
        <f>D25-AS25</f>
        <v>1565</v>
      </c>
      <c r="AS25" s="28">
        <f>SUM(O25:P25)</f>
        <v>1435</v>
      </c>
      <c r="AT25" s="28">
        <f>SUM(Q25:R25)</f>
        <v>1380</v>
      </c>
      <c r="AU25" s="28">
        <f>SUM(S25:T25)</f>
        <v>1460</v>
      </c>
      <c r="AV25" s="28">
        <f>SUM(U25:V25)</f>
        <v>1180</v>
      </c>
      <c r="AW25" s="28">
        <f>SUM(W25:X25)</f>
        <v>1330</v>
      </c>
      <c r="AX25" s="28">
        <f>SUM(Y25:Z25)</f>
        <v>1200</v>
      </c>
      <c r="AY25" s="28">
        <f>SUM(AA25:AB25)</f>
        <v>1260</v>
      </c>
      <c r="AZ25" s="28">
        <f>SUM(AC25:AD25)</f>
        <v>1150</v>
      </c>
      <c r="BA25" s="28">
        <f>SUM(AE25:AF25)</f>
        <v>1110</v>
      </c>
      <c r="BB25" s="28">
        <f>SUM(AG25:AH25)</f>
        <v>1073.9302060604209</v>
      </c>
      <c r="BC25" s="28">
        <f>SUM(AI25:AJ25)</f>
        <v>1026.1774041922426</v>
      </c>
      <c r="BD25" s="28">
        <f>SUM(AK25:AL25)</f>
        <v>780.49349372730376</v>
      </c>
      <c r="BE25" s="28">
        <f>SUM(AM25:AN25)</f>
        <v>1039.4843972045965</v>
      </c>
      <c r="BF25" s="600">
        <f>IF(ISERROR(BE25/BC25),"N/A",IF(BC25&lt;0,"N/A",IF(BE25&lt;0,"N/A",IF(BE25/BC25-1&gt;300%,"&gt;±300%",IF(BE25/BC25-1&lt;-300%,"&gt;±300%",BE25/BC25-1)))))</f>
        <v>1.2967536566280691E-2</v>
      </c>
      <c r="BG25" s="600">
        <f>IF(ISERROR(BE25/BD25),"N/A",IF(BD25&lt;0,"N/A",IF(BE25&lt;0,"N/A",IF(BE25/BD25-1&gt;300%,"&gt;±300%",IF(BE25/BD25-1&lt;-300%,"&gt;±300%",BE25/BD25-1)))))</f>
        <v>0.33182967642749039</v>
      </c>
      <c r="BH25" s="19"/>
      <c r="BI25" s="28">
        <f>SUM(AK25:AN25)</f>
        <v>1819.9778909319002</v>
      </c>
      <c r="BJ25" s="19"/>
    </row>
    <row r="26" spans="1:62" ht="13.5" x14ac:dyDescent="0.35">
      <c r="A26" s="23"/>
      <c r="B26" s="4"/>
      <c r="C26" s="9"/>
      <c r="D26" s="9"/>
      <c r="E26" s="9"/>
      <c r="F26" s="9"/>
      <c r="G26" s="9"/>
      <c r="H26" s="9"/>
      <c r="I26" s="554"/>
      <c r="J26" s="9"/>
      <c r="K26" s="9"/>
      <c r="L26" s="492"/>
      <c r="M26" s="492"/>
      <c r="N26" s="36"/>
      <c r="O26" s="36"/>
      <c r="P26" s="36"/>
      <c r="Q26" s="36"/>
      <c r="R26" s="36"/>
      <c r="S26" s="36"/>
      <c r="T26" s="36"/>
      <c r="U26" s="36"/>
      <c r="V26" s="36"/>
      <c r="W26" s="36"/>
      <c r="X26" s="36"/>
      <c r="Y26" s="36"/>
      <c r="Z26" s="36"/>
      <c r="AA26" s="36"/>
      <c r="AB26" s="36"/>
      <c r="AC26" s="36"/>
      <c r="AD26" s="36"/>
      <c r="AE26" s="36"/>
      <c r="AF26" s="36"/>
      <c r="AG26" s="36"/>
      <c r="AH26" s="36"/>
      <c r="AI26" s="36"/>
      <c r="AJ26" s="36"/>
      <c r="AK26" s="368"/>
      <c r="AL26" s="36"/>
      <c r="AM26" s="36"/>
      <c r="AN26" s="36"/>
      <c r="AO26" s="492"/>
      <c r="AP26" s="492"/>
      <c r="AQ26" s="4"/>
      <c r="AR26" s="7"/>
      <c r="AS26" s="7"/>
      <c r="AT26" s="7"/>
      <c r="AU26" s="7"/>
      <c r="AV26" s="7"/>
      <c r="AW26" s="7"/>
      <c r="AX26" s="7"/>
      <c r="AY26" s="7"/>
      <c r="AZ26" s="7"/>
      <c r="BA26" s="7"/>
      <c r="BB26" s="7"/>
      <c r="BC26" s="7"/>
      <c r="BD26" s="7"/>
      <c r="BE26" s="7"/>
      <c r="BF26" s="26"/>
      <c r="BG26" s="26"/>
      <c r="BH26" s="19"/>
      <c r="BI26" s="7"/>
      <c r="BJ26" s="19"/>
    </row>
    <row r="27" spans="1:62" s="25" customFormat="1" ht="13.5" x14ac:dyDescent="0.35">
      <c r="A27" s="23" t="s">
        <v>6</v>
      </c>
      <c r="B27" s="9"/>
      <c r="C27" s="9">
        <v>1490</v>
      </c>
      <c r="D27" s="9">
        <v>1580</v>
      </c>
      <c r="E27" s="9">
        <v>1700</v>
      </c>
      <c r="F27" s="9">
        <v>1805</v>
      </c>
      <c r="G27" s="9">
        <v>1700</v>
      </c>
      <c r="H27" s="9">
        <v>1940</v>
      </c>
      <c r="I27" s="554">
        <f>SUM(I28:I33)</f>
        <v>2086.4729492209635</v>
      </c>
      <c r="J27" s="9">
        <f t="shared" ref="J27:K27" si="45">SUM(J28:J33)</f>
        <v>1975.7341296227889</v>
      </c>
      <c r="K27" s="9">
        <f t="shared" si="45"/>
        <v>2182.8609610023395</v>
      </c>
      <c r="L27" s="492">
        <f t="shared" ref="L27:M33" si="46">IF(ISERROR(J27/I27),"N/A",IF(I27&lt;0,"N/A",IF(J27&lt;0,"N/A",IF(J27/I27-1&gt;300%,"&gt;±300%",IF(J27/I27-1&lt;-300%,"&gt;±300%",J27/I27-1)))))</f>
        <v>-5.3074649081610081E-2</v>
      </c>
      <c r="M27" s="492">
        <f t="shared" si="46"/>
        <v>0.10483537651854791</v>
      </c>
      <c r="N27" s="36"/>
      <c r="O27" s="9">
        <v>385</v>
      </c>
      <c r="P27" s="9">
        <v>410</v>
      </c>
      <c r="Q27" s="9">
        <v>420</v>
      </c>
      <c r="R27" s="9">
        <v>430</v>
      </c>
      <c r="S27" s="9">
        <v>425</v>
      </c>
      <c r="T27" s="9">
        <v>445</v>
      </c>
      <c r="U27" s="9">
        <v>450</v>
      </c>
      <c r="V27" s="9">
        <v>490</v>
      </c>
      <c r="W27" s="9">
        <v>475</v>
      </c>
      <c r="X27" s="9">
        <v>425</v>
      </c>
      <c r="Y27" s="9">
        <v>440</v>
      </c>
      <c r="Z27" s="9">
        <v>420</v>
      </c>
      <c r="AA27" s="9">
        <v>425</v>
      </c>
      <c r="AB27" s="9">
        <v>435</v>
      </c>
      <c r="AC27" s="9">
        <v>480</v>
      </c>
      <c r="AD27" s="9">
        <v>480</v>
      </c>
      <c r="AE27" s="36">
        <v>475</v>
      </c>
      <c r="AF27" s="36">
        <v>500</v>
      </c>
      <c r="AG27" s="573">
        <f>SUM(AG28:AG33)</f>
        <v>558.61825774251588</v>
      </c>
      <c r="AH27" s="573">
        <f t="shared" ref="AH27:AM27" si="47">SUM(AH28:AH33)</f>
        <v>534.07895684730408</v>
      </c>
      <c r="AI27" s="573">
        <f t="shared" si="47"/>
        <v>564.82954148963609</v>
      </c>
      <c r="AJ27" s="573">
        <f t="shared" si="47"/>
        <v>428.54384744982633</v>
      </c>
      <c r="AK27" s="573">
        <f t="shared" si="47"/>
        <v>531.89195080634454</v>
      </c>
      <c r="AL27" s="573">
        <f t="shared" si="47"/>
        <v>321.43868481525396</v>
      </c>
      <c r="AM27" s="573">
        <f t="shared" si="47"/>
        <v>509.81695622289749</v>
      </c>
      <c r="AN27" s="573">
        <f>SUM(AN28:AN33)</f>
        <v>612.73743603070943</v>
      </c>
      <c r="AO27" s="492">
        <f>IF(ISERROR(AN27/AJ27),"N/A",IF(AJ27&lt;0,"N/A",IF(AN27&lt;0,"N/A",IF(AN27/AJ27-1&gt;300%,"&gt;±300%",IF(AN27/AJ27-1&lt;-300%,"&gt;±300%",AN27/AJ27-1)))))</f>
        <v>0.42981270102693148</v>
      </c>
      <c r="AP27" s="492">
        <f t="shared" ref="AP27:AP33" si="48">IF(ISERROR(AN27/AM27),"N/A",IF(AM27&lt;0,"N/A",IF(AN27&lt;0,"N/A",IF(AN27/AM27-1&gt;300%,"&gt;±300%",IF(AN27/AM27-1&lt;-300%,"&gt;±300%",AN27/AM27-1)))))</f>
        <v>0.20187731802865727</v>
      </c>
      <c r="AQ27" s="4"/>
      <c r="AR27" s="9">
        <f>SUM(AR28:AR33)</f>
        <v>785</v>
      </c>
      <c r="AS27" s="9">
        <f t="shared" ref="AS27" si="49">SUM(AS28:AS33)</f>
        <v>795</v>
      </c>
      <c r="AT27" s="9">
        <f t="shared" ref="AT27:AT33" si="50">SUM(Q27:R27)</f>
        <v>850</v>
      </c>
      <c r="AU27" s="9">
        <f t="shared" ref="AU27:AU33" si="51">SUM(S27:T27)</f>
        <v>870</v>
      </c>
      <c r="AV27" s="9">
        <f t="shared" ref="AV27:AV33" si="52">SUM(U27:V27)</f>
        <v>940</v>
      </c>
      <c r="AW27" s="9">
        <f t="shared" ref="AW27:AW33" si="53">SUM(W27:X27)</f>
        <v>900</v>
      </c>
      <c r="AX27" s="9">
        <f t="shared" ref="AX27:AX33" si="54">SUM(Y27:Z27)</f>
        <v>860</v>
      </c>
      <c r="AY27" s="9">
        <f t="shared" ref="AY27:AY33" si="55">SUM(AA27:AB27)</f>
        <v>860</v>
      </c>
      <c r="AZ27" s="9">
        <f t="shared" ref="AZ27:AZ33" si="56">SUM(AC27:AD27)</f>
        <v>960</v>
      </c>
      <c r="BA27" s="9">
        <f t="shared" ref="BA27:BA33" si="57">SUM(AE27:AF27)</f>
        <v>975</v>
      </c>
      <c r="BB27" s="9">
        <f t="shared" ref="BB27:BB33" si="58">SUM(AG27:AH27)</f>
        <v>1092.6972145898199</v>
      </c>
      <c r="BC27" s="9">
        <f t="shared" ref="BC27:BC33" si="59">SUM(AI27:AJ27)</f>
        <v>993.37338893946242</v>
      </c>
      <c r="BD27" s="9">
        <f t="shared" ref="BD27:BD33" si="60">SUM(AK27:AL27)</f>
        <v>853.3306356215985</v>
      </c>
      <c r="BE27" s="9">
        <f>SUM(AM27:AN27)</f>
        <v>1122.5543922536069</v>
      </c>
      <c r="BF27" s="492">
        <f t="shared" ref="BF27:BF33" si="61">IF(ISERROR(BE27/BC27),"N/A",IF(BC27&lt;0,"N/A",IF(BE27&lt;0,"N/A",IF(BE27/BC27-1&gt;300%,"&gt;±300%",IF(BE27/BC27-1&lt;-300%,"&gt;±300%",BE27/BC27-1)))))</f>
        <v>0.1300427460132183</v>
      </c>
      <c r="BG27" s="492">
        <f t="shared" ref="BG27:BG33" si="62">IF(ISERROR(BE27/BD27),"N/A",IF(BD27&lt;0,"N/A",IF(BE27&lt;0,"N/A",IF(BE27/BD27-1&gt;300%,"&gt;±300%",IF(BE27/BD27-1&lt;-300%,"&gt;±300%",BE27/BD27-1)))))</f>
        <v>0.31549758721119336</v>
      </c>
      <c r="BH27" s="19"/>
      <c r="BI27" s="9">
        <f t="shared" ref="BI27:BI33" si="63">SUM(AK27:AN27)</f>
        <v>1975.8850278752054</v>
      </c>
      <c r="BJ27" s="19"/>
    </row>
    <row r="28" spans="1:62" ht="13.5" x14ac:dyDescent="0.35">
      <c r="A28" s="10"/>
      <c r="B28" s="10" t="s">
        <v>12</v>
      </c>
      <c r="C28" s="7">
        <v>535</v>
      </c>
      <c r="D28" s="7">
        <v>540</v>
      </c>
      <c r="E28" s="7">
        <v>505</v>
      </c>
      <c r="F28" s="7">
        <v>560</v>
      </c>
      <c r="G28" s="7">
        <v>565</v>
      </c>
      <c r="H28" s="7">
        <v>575</v>
      </c>
      <c r="I28" s="564">
        <v>701.97355560189203</v>
      </c>
      <c r="J28" s="564">
        <v>593.61695116041608</v>
      </c>
      <c r="K28" s="564">
        <v>604.75105474857469</v>
      </c>
      <c r="L28" s="26">
        <f t="shared" si="46"/>
        <v>-0.15435995213319387</v>
      </c>
      <c r="M28" s="26">
        <f t="shared" si="46"/>
        <v>1.8756377435639848E-2</v>
      </c>
      <c r="N28" s="574"/>
      <c r="O28" s="7">
        <v>145</v>
      </c>
      <c r="P28" s="7">
        <v>125</v>
      </c>
      <c r="Q28" s="7">
        <v>135</v>
      </c>
      <c r="R28" s="7">
        <v>130</v>
      </c>
      <c r="S28" s="7">
        <v>125</v>
      </c>
      <c r="T28" s="7">
        <v>115</v>
      </c>
      <c r="U28" s="7">
        <v>140</v>
      </c>
      <c r="V28" s="7">
        <v>135</v>
      </c>
      <c r="W28" s="7">
        <v>165</v>
      </c>
      <c r="X28" s="7">
        <v>130</v>
      </c>
      <c r="Y28" s="7">
        <v>150</v>
      </c>
      <c r="Z28" s="7">
        <v>135</v>
      </c>
      <c r="AA28" s="7">
        <v>160</v>
      </c>
      <c r="AB28" s="7">
        <v>135</v>
      </c>
      <c r="AC28" s="7">
        <v>145</v>
      </c>
      <c r="AD28" s="7">
        <v>135</v>
      </c>
      <c r="AE28" s="575">
        <v>155</v>
      </c>
      <c r="AF28" s="575">
        <v>140</v>
      </c>
      <c r="AG28" s="576">
        <v>140.47294639936112</v>
      </c>
      <c r="AH28" s="576">
        <v>203.01424668175167</v>
      </c>
      <c r="AI28" s="576">
        <v>163.86929514896593</v>
      </c>
      <c r="AJ28" s="576">
        <v>194.61706737181333</v>
      </c>
      <c r="AK28" s="576">
        <v>180.67725234731031</v>
      </c>
      <c r="AL28" s="576">
        <v>113.07175679620808</v>
      </c>
      <c r="AM28" s="576">
        <v>123.59982388934318</v>
      </c>
      <c r="AN28" s="576">
        <v>176.17209463609311</v>
      </c>
      <c r="AO28" s="26">
        <f>IF(ISERROR(AN28/AJ28),"N/A",IF(AJ28&lt;0,"N/A",IF(AN28&lt;0,"N/A",IF(AN28/AJ28-1&gt;300%,"&gt;±300%",IF(AN28/AJ28-1&lt;-300%,"&gt;±300%",AN28/AJ28-1)))))</f>
        <v>-9.4775720263430729E-2</v>
      </c>
      <c r="AP28" s="26">
        <f t="shared" si="48"/>
        <v>0.42534260237957122</v>
      </c>
      <c r="AQ28" s="4"/>
      <c r="AR28" s="13">
        <f t="shared" ref="AR28:AR33" si="64">D28-AS28</f>
        <v>270</v>
      </c>
      <c r="AS28" s="13">
        <f t="shared" ref="AS28:AS33" si="65">SUM(O28:P28)</f>
        <v>270</v>
      </c>
      <c r="AT28" s="13">
        <f t="shared" si="50"/>
        <v>265</v>
      </c>
      <c r="AU28" s="13">
        <f t="shared" si="51"/>
        <v>240</v>
      </c>
      <c r="AV28" s="13">
        <f t="shared" si="52"/>
        <v>275</v>
      </c>
      <c r="AW28" s="13">
        <f t="shared" si="53"/>
        <v>295</v>
      </c>
      <c r="AX28" s="13">
        <f t="shared" si="54"/>
        <v>285</v>
      </c>
      <c r="AY28" s="13">
        <f t="shared" si="55"/>
        <v>295</v>
      </c>
      <c r="AZ28" s="13">
        <f t="shared" si="56"/>
        <v>280</v>
      </c>
      <c r="BA28" s="13">
        <f t="shared" si="57"/>
        <v>295</v>
      </c>
      <c r="BB28" s="13">
        <f t="shared" si="58"/>
        <v>343.48719308111276</v>
      </c>
      <c r="BC28" s="13">
        <f t="shared" si="59"/>
        <v>358.48636252077927</v>
      </c>
      <c r="BD28" s="13">
        <f t="shared" si="60"/>
        <v>293.74900914351838</v>
      </c>
      <c r="BE28" s="13">
        <f>SUM(AM28:AN28)</f>
        <v>299.77191852543626</v>
      </c>
      <c r="BF28" s="26">
        <f t="shared" si="61"/>
        <v>-0.16378431687743678</v>
      </c>
      <c r="BG28" s="26">
        <f t="shared" si="62"/>
        <v>2.0503590461390164E-2</v>
      </c>
      <c r="BH28" s="19"/>
      <c r="BI28" s="13">
        <f t="shared" si="63"/>
        <v>593.52092766895464</v>
      </c>
      <c r="BJ28" s="19"/>
    </row>
    <row r="29" spans="1:62" ht="13.5" x14ac:dyDescent="0.35">
      <c r="A29" s="10"/>
      <c r="B29" s="10" t="s">
        <v>13</v>
      </c>
      <c r="C29" s="7">
        <v>50</v>
      </c>
      <c r="D29" s="7">
        <v>60</v>
      </c>
      <c r="E29" s="7">
        <v>205</v>
      </c>
      <c r="F29" s="7">
        <v>215</v>
      </c>
      <c r="G29" s="7">
        <v>100</v>
      </c>
      <c r="H29" s="7">
        <v>235</v>
      </c>
      <c r="I29" s="564">
        <v>218.82799632930983</v>
      </c>
      <c r="J29" s="564">
        <v>115.11345395377272</v>
      </c>
      <c r="K29" s="564">
        <v>179.47312665615274</v>
      </c>
      <c r="L29" s="26">
        <f t="shared" si="46"/>
        <v>-0.47395463156121576</v>
      </c>
      <c r="M29" s="26">
        <f t="shared" si="46"/>
        <v>0.55909774654338484</v>
      </c>
      <c r="N29" s="36"/>
      <c r="O29" s="13">
        <v>15</v>
      </c>
      <c r="P29" s="13">
        <v>15</v>
      </c>
      <c r="Q29" s="13">
        <v>55</v>
      </c>
      <c r="R29" s="13">
        <v>50</v>
      </c>
      <c r="S29" s="13">
        <v>50</v>
      </c>
      <c r="T29" s="13">
        <v>50</v>
      </c>
      <c r="U29" s="13">
        <v>55</v>
      </c>
      <c r="V29" s="13">
        <v>60</v>
      </c>
      <c r="W29" s="13">
        <v>55</v>
      </c>
      <c r="X29" s="13">
        <v>55</v>
      </c>
      <c r="Y29" s="13">
        <v>35</v>
      </c>
      <c r="Z29" s="13">
        <v>15</v>
      </c>
      <c r="AA29" s="13">
        <v>25</v>
      </c>
      <c r="AB29" s="13">
        <v>25</v>
      </c>
      <c r="AC29" s="13">
        <v>55</v>
      </c>
      <c r="AD29" s="13">
        <v>55</v>
      </c>
      <c r="AE29" s="575">
        <v>55</v>
      </c>
      <c r="AF29" s="575">
        <v>55</v>
      </c>
      <c r="AG29" s="576">
        <v>54.706999082327457</v>
      </c>
      <c r="AH29" s="576">
        <v>54.706999082327457</v>
      </c>
      <c r="AI29" s="576">
        <v>54.706999082327457</v>
      </c>
      <c r="AJ29" s="576">
        <v>54.706999082327457</v>
      </c>
      <c r="AK29" s="576">
        <v>33.979974932526247</v>
      </c>
      <c r="AL29" s="576">
        <v>20.44565225828168</v>
      </c>
      <c r="AM29" s="576">
        <v>22.987552744357604</v>
      </c>
      <c r="AN29" s="576">
        <v>37.700274018607196</v>
      </c>
      <c r="AO29" s="26">
        <f>IF(ISERROR(AN29/AJ29),"N/A",IF(AJ29&lt;0,"N/A",IF(AN29&lt;0,"N/A",IF(AN29/AJ29-1&gt;300%,"&gt;±300%",IF(AN29/AJ29-1&lt;-300%,"&gt;±300%",AN29/AJ29-1)))))</f>
        <v>-0.31086927356638927</v>
      </c>
      <c r="AP29" s="26">
        <f t="shared" si="48"/>
        <v>0.64002990826680728</v>
      </c>
      <c r="AQ29" s="4"/>
      <c r="AR29" s="13">
        <f t="shared" si="64"/>
        <v>30</v>
      </c>
      <c r="AS29" s="13">
        <f t="shared" si="65"/>
        <v>30</v>
      </c>
      <c r="AT29" s="13">
        <f t="shared" si="50"/>
        <v>105</v>
      </c>
      <c r="AU29" s="13">
        <f t="shared" si="51"/>
        <v>100</v>
      </c>
      <c r="AV29" s="13">
        <f t="shared" si="52"/>
        <v>115</v>
      </c>
      <c r="AW29" s="13">
        <f t="shared" si="53"/>
        <v>110</v>
      </c>
      <c r="AX29" s="13">
        <f t="shared" si="54"/>
        <v>50</v>
      </c>
      <c r="AY29" s="13">
        <f t="shared" si="55"/>
        <v>50</v>
      </c>
      <c r="AZ29" s="13">
        <f t="shared" si="56"/>
        <v>110</v>
      </c>
      <c r="BA29" s="13">
        <f t="shared" si="57"/>
        <v>110</v>
      </c>
      <c r="BB29" s="13">
        <f t="shared" si="58"/>
        <v>109.41399816465491</v>
      </c>
      <c r="BC29" s="13">
        <f t="shared" si="59"/>
        <v>109.41399816465491</v>
      </c>
      <c r="BD29" s="13">
        <f t="shared" si="60"/>
        <v>54.42562719080793</v>
      </c>
      <c r="BE29" s="13">
        <f t="shared" ref="BE29:BE33" si="66">SUM(AM29:AN29)</f>
        <v>60.687826762964804</v>
      </c>
      <c r="BF29" s="26">
        <f t="shared" si="61"/>
        <v>-0.44533763703948626</v>
      </c>
      <c r="BG29" s="26">
        <f t="shared" si="62"/>
        <v>0.11505975944388402</v>
      </c>
      <c r="BH29" s="19"/>
      <c r="BI29" s="13">
        <f t="shared" si="63"/>
        <v>115.11345395377273</v>
      </c>
      <c r="BJ29" s="19"/>
    </row>
    <row r="30" spans="1:62" ht="13.5" x14ac:dyDescent="0.35">
      <c r="A30" s="10"/>
      <c r="B30" s="10" t="s">
        <v>10</v>
      </c>
      <c r="C30" s="13">
        <v>195</v>
      </c>
      <c r="D30" s="13">
        <v>215</v>
      </c>
      <c r="E30" s="13">
        <v>205</v>
      </c>
      <c r="F30" s="13">
        <v>195</v>
      </c>
      <c r="G30" s="13">
        <v>210</v>
      </c>
      <c r="H30" s="13">
        <v>205</v>
      </c>
      <c r="I30" s="564">
        <v>144.92726537168099</v>
      </c>
      <c r="J30" s="564">
        <v>129.74034030114709</v>
      </c>
      <c r="K30" s="564">
        <v>125.71559214839297</v>
      </c>
      <c r="L30" s="26">
        <f t="shared" si="46"/>
        <v>-0.10478997883238506</v>
      </c>
      <c r="M30" s="26">
        <f t="shared" si="46"/>
        <v>-3.102156309604287E-2</v>
      </c>
      <c r="N30" s="36"/>
      <c r="O30" s="13">
        <v>55</v>
      </c>
      <c r="P30" s="13">
        <v>60</v>
      </c>
      <c r="Q30" s="13">
        <v>60</v>
      </c>
      <c r="R30" s="13">
        <v>50</v>
      </c>
      <c r="S30" s="13">
        <v>50</v>
      </c>
      <c r="T30" s="13">
        <v>50</v>
      </c>
      <c r="U30" s="13">
        <v>50</v>
      </c>
      <c r="V30" s="13">
        <v>50</v>
      </c>
      <c r="W30" s="13">
        <v>50</v>
      </c>
      <c r="X30" s="13">
        <v>50</v>
      </c>
      <c r="Y30" s="13">
        <v>55</v>
      </c>
      <c r="Z30" s="13">
        <v>50</v>
      </c>
      <c r="AA30" s="13">
        <v>50</v>
      </c>
      <c r="AB30" s="13">
        <v>65</v>
      </c>
      <c r="AC30" s="13">
        <v>55</v>
      </c>
      <c r="AD30" s="13">
        <v>50</v>
      </c>
      <c r="AE30" s="575">
        <v>50</v>
      </c>
      <c r="AF30" s="575">
        <v>55</v>
      </c>
      <c r="AG30" s="576">
        <v>35.089784719999997</v>
      </c>
      <c r="AH30" s="576">
        <v>35.739224099999994</v>
      </c>
      <c r="AI30" s="576">
        <v>37.529548059999996</v>
      </c>
      <c r="AJ30" s="576">
        <v>36.166362800000002</v>
      </c>
      <c r="AK30" s="576">
        <v>31.910174679999997</v>
      </c>
      <c r="AL30" s="576">
        <v>29.487671120000002</v>
      </c>
      <c r="AM30" s="576">
        <v>33.414012639999996</v>
      </c>
      <c r="AN30" s="576">
        <v>35.120860180000001</v>
      </c>
      <c r="AO30" s="26">
        <f t="shared" ref="AO30:AO33" si="67">IF(ISERROR(AN30/AJ30),"N/A",IF(AJ30&lt;0,"N/A",IF(AN30&lt;0,"N/A",IF(AN30/AJ30-1&gt;300%,"&gt;±300%",IF(AN30/AJ30-1&lt;-300%,"&gt;±300%",AN30/AJ30-1)))))</f>
        <v>-2.890814942552089E-2</v>
      </c>
      <c r="AP30" s="26">
        <f t="shared" si="48"/>
        <v>5.1081788900646297E-2</v>
      </c>
      <c r="AQ30" s="4"/>
      <c r="AR30" s="13">
        <f t="shared" si="64"/>
        <v>100</v>
      </c>
      <c r="AS30" s="13">
        <f t="shared" si="65"/>
        <v>115</v>
      </c>
      <c r="AT30" s="13">
        <f t="shared" si="50"/>
        <v>110</v>
      </c>
      <c r="AU30" s="13">
        <f t="shared" si="51"/>
        <v>100</v>
      </c>
      <c r="AV30" s="13">
        <f t="shared" si="52"/>
        <v>100</v>
      </c>
      <c r="AW30" s="13">
        <f t="shared" si="53"/>
        <v>100</v>
      </c>
      <c r="AX30" s="13">
        <f t="shared" si="54"/>
        <v>105</v>
      </c>
      <c r="AY30" s="13">
        <f t="shared" si="55"/>
        <v>115</v>
      </c>
      <c r="AZ30" s="13">
        <f t="shared" si="56"/>
        <v>105</v>
      </c>
      <c r="BA30" s="13">
        <f t="shared" si="57"/>
        <v>105</v>
      </c>
      <c r="BB30" s="13">
        <f t="shared" si="58"/>
        <v>70.829008819999984</v>
      </c>
      <c r="BC30" s="13">
        <f t="shared" si="59"/>
        <v>73.695910859999998</v>
      </c>
      <c r="BD30" s="13">
        <f t="shared" si="60"/>
        <v>61.397845799999999</v>
      </c>
      <c r="BE30" s="13">
        <f t="shared" si="66"/>
        <v>68.534872820000004</v>
      </c>
      <c r="BF30" s="26">
        <f t="shared" si="61"/>
        <v>-7.0031538789233627E-2</v>
      </c>
      <c r="BG30" s="26">
        <f t="shared" si="62"/>
        <v>0.11624230340667752</v>
      </c>
      <c r="BH30" s="19"/>
      <c r="BI30" s="13">
        <f t="shared" si="63"/>
        <v>129.93271862</v>
      </c>
      <c r="BJ30" s="19"/>
    </row>
    <row r="31" spans="1:62" ht="13.5" x14ac:dyDescent="0.35">
      <c r="A31" s="10"/>
      <c r="B31" s="10" t="s">
        <v>11</v>
      </c>
      <c r="C31" s="7">
        <v>145</v>
      </c>
      <c r="D31" s="7">
        <v>175</v>
      </c>
      <c r="E31" s="7">
        <v>200</v>
      </c>
      <c r="F31" s="7">
        <v>205</v>
      </c>
      <c r="G31" s="7">
        <v>180</v>
      </c>
      <c r="H31" s="7">
        <v>245</v>
      </c>
      <c r="I31" s="564">
        <v>188.56147097593595</v>
      </c>
      <c r="J31" s="564">
        <v>405.83891824874934</v>
      </c>
      <c r="K31" s="564">
        <v>443.76551814908208</v>
      </c>
      <c r="L31" s="26">
        <f t="shared" si="46"/>
        <v>1.1522897342084382</v>
      </c>
      <c r="M31" s="26">
        <f t="shared" si="46"/>
        <v>9.3452348197632817E-2</v>
      </c>
      <c r="N31" s="36"/>
      <c r="O31" s="13">
        <v>40</v>
      </c>
      <c r="P31" s="13">
        <v>50</v>
      </c>
      <c r="Q31" s="13">
        <v>30</v>
      </c>
      <c r="R31" s="13">
        <v>45</v>
      </c>
      <c r="S31" s="13">
        <v>70</v>
      </c>
      <c r="T31" s="13">
        <v>70</v>
      </c>
      <c r="U31" s="13">
        <v>60</v>
      </c>
      <c r="V31" s="13">
        <v>80</v>
      </c>
      <c r="W31" s="13">
        <v>60</v>
      </c>
      <c r="X31" s="13">
        <v>5</v>
      </c>
      <c r="Y31" s="13">
        <v>40</v>
      </c>
      <c r="Z31" s="13">
        <v>50</v>
      </c>
      <c r="AA31" s="13">
        <v>45</v>
      </c>
      <c r="AB31" s="13">
        <v>35</v>
      </c>
      <c r="AC31" s="13">
        <v>60</v>
      </c>
      <c r="AD31" s="13">
        <v>60</v>
      </c>
      <c r="AE31" s="575">
        <v>65</v>
      </c>
      <c r="AF31" s="575">
        <v>65</v>
      </c>
      <c r="AG31" s="576">
        <v>120.00206236838314</v>
      </c>
      <c r="AH31" s="576">
        <v>32.405710671628768</v>
      </c>
      <c r="AI31" s="576">
        <v>101.58043377353067</v>
      </c>
      <c r="AJ31" s="576">
        <v>-65.426735837606628</v>
      </c>
      <c r="AK31" s="576">
        <v>109.82212120420499</v>
      </c>
      <c r="AL31" s="576">
        <v>-3.069504738212764</v>
      </c>
      <c r="AM31" s="576">
        <v>135.7026370625488</v>
      </c>
      <c r="AN31" s="576">
        <v>163.38366472020834</v>
      </c>
      <c r="AO31" s="26" t="str">
        <f>IF(ISERROR(AN31/AJ31),"N/A",IF(AJ31&lt;0,"N/A",IF(AN31&lt;0,"N/A",IF(AN31/AJ31-1&gt;300%,"&gt;±300%",IF(AN31/AJ31-1&lt;-300%,"&gt;±300%",AN31/AJ31-1)))))</f>
        <v>N/A</v>
      </c>
      <c r="AP31" s="26">
        <f>IF(ISERROR(AN31/AM31),"N/A",IF(AM31&lt;0,"N/A",IF(AN31&lt;0,"N/A",IF(AN31/AM31-1&gt;300%,"&gt;±300%",IF(AN31/AM31-1&lt;-300%,"&gt;±300%",AN31/AM31-1)))))</f>
        <v>0.20398297525272602</v>
      </c>
      <c r="AQ31" s="4"/>
      <c r="AR31" s="13">
        <f t="shared" si="64"/>
        <v>85</v>
      </c>
      <c r="AS31" s="13">
        <f t="shared" si="65"/>
        <v>90</v>
      </c>
      <c r="AT31" s="13">
        <f t="shared" si="50"/>
        <v>75</v>
      </c>
      <c r="AU31" s="13">
        <f t="shared" si="51"/>
        <v>140</v>
      </c>
      <c r="AV31" s="13">
        <f t="shared" si="52"/>
        <v>140</v>
      </c>
      <c r="AW31" s="13">
        <f t="shared" si="53"/>
        <v>65</v>
      </c>
      <c r="AX31" s="13">
        <f t="shared" si="54"/>
        <v>90</v>
      </c>
      <c r="AY31" s="13">
        <f t="shared" si="55"/>
        <v>80</v>
      </c>
      <c r="AZ31" s="13">
        <f t="shared" si="56"/>
        <v>120</v>
      </c>
      <c r="BA31" s="13">
        <f t="shared" si="57"/>
        <v>130</v>
      </c>
      <c r="BB31" s="13">
        <f t="shared" si="58"/>
        <v>152.4077730400119</v>
      </c>
      <c r="BC31" s="13">
        <f t="shared" si="59"/>
        <v>36.153697935924043</v>
      </c>
      <c r="BD31" s="13">
        <f t="shared" si="60"/>
        <v>106.75261646599222</v>
      </c>
      <c r="BE31" s="13">
        <f t="shared" si="66"/>
        <v>299.08630178275712</v>
      </c>
      <c r="BF31" s="26" t="str">
        <f>IF(ISERROR(BE31/BC31),"N/A",IF(BC31&lt;0,"N/A",IF(BE31&lt;0,"N/A",IF(BE31/BC31-1&gt;300%,"&gt;±300%",IF(BE31/BC31-1&lt;-300%,"&gt;±300%",BE31/BC31-1)))))</f>
        <v>&gt;±300%</v>
      </c>
      <c r="BG31" s="26">
        <f t="shared" si="62"/>
        <v>1.8016765460548307</v>
      </c>
      <c r="BH31" s="19"/>
      <c r="BI31" s="13">
        <f t="shared" si="63"/>
        <v>405.83891824874934</v>
      </c>
      <c r="BJ31" s="19"/>
    </row>
    <row r="32" spans="1:62" ht="13.5" x14ac:dyDescent="0.35">
      <c r="A32" s="10"/>
      <c r="B32" s="10" t="s">
        <v>58</v>
      </c>
      <c r="C32" s="7">
        <v>220</v>
      </c>
      <c r="D32" s="7">
        <v>220</v>
      </c>
      <c r="E32" s="7">
        <v>225</v>
      </c>
      <c r="F32" s="7">
        <v>230</v>
      </c>
      <c r="G32" s="7">
        <v>235</v>
      </c>
      <c r="H32" s="7">
        <v>240</v>
      </c>
      <c r="I32" s="564">
        <v>248.88000000000008</v>
      </c>
      <c r="J32" s="564">
        <v>235.29749444897467</v>
      </c>
      <c r="K32" s="564">
        <v>251.61266143374769</v>
      </c>
      <c r="L32" s="26">
        <f t="shared" si="46"/>
        <v>-5.4574516035942655E-2</v>
      </c>
      <c r="M32" s="26">
        <f t="shared" si="46"/>
        <v>6.9338464580680048E-2</v>
      </c>
      <c r="N32" s="36"/>
      <c r="O32" s="13">
        <v>45</v>
      </c>
      <c r="P32" s="13">
        <v>65</v>
      </c>
      <c r="Q32" s="13">
        <v>50</v>
      </c>
      <c r="R32" s="13">
        <v>65</v>
      </c>
      <c r="S32" s="13">
        <v>45</v>
      </c>
      <c r="T32" s="13">
        <v>65</v>
      </c>
      <c r="U32" s="13">
        <v>50</v>
      </c>
      <c r="V32" s="13">
        <v>70</v>
      </c>
      <c r="W32" s="13">
        <v>45</v>
      </c>
      <c r="X32" s="13">
        <v>75</v>
      </c>
      <c r="Y32" s="13">
        <v>55</v>
      </c>
      <c r="Z32" s="13">
        <v>70</v>
      </c>
      <c r="AA32" s="13">
        <v>45</v>
      </c>
      <c r="AB32" s="13">
        <v>70</v>
      </c>
      <c r="AC32" s="13">
        <v>55</v>
      </c>
      <c r="AD32" s="13">
        <v>70</v>
      </c>
      <c r="AE32" s="575">
        <v>45</v>
      </c>
      <c r="AF32" s="575">
        <v>70</v>
      </c>
      <c r="AG32" s="576">
        <v>62.22000000000002</v>
      </c>
      <c r="AH32" s="576">
        <v>62.22000000000002</v>
      </c>
      <c r="AI32" s="576">
        <v>62.22000000000002</v>
      </c>
      <c r="AJ32" s="576">
        <v>62.22000000000002</v>
      </c>
      <c r="AK32" s="576">
        <v>58.824373612243669</v>
      </c>
      <c r="AL32" s="576">
        <v>58.824373612243669</v>
      </c>
      <c r="AM32" s="576">
        <v>58.824373612243669</v>
      </c>
      <c r="AN32" s="576">
        <v>58.824373612243669</v>
      </c>
      <c r="AO32" s="26">
        <f t="shared" si="67"/>
        <v>-5.4574516035942655E-2</v>
      </c>
      <c r="AP32" s="26">
        <f t="shared" si="48"/>
        <v>0</v>
      </c>
      <c r="AQ32" s="4"/>
      <c r="AR32" s="13">
        <f t="shared" si="64"/>
        <v>110</v>
      </c>
      <c r="AS32" s="13">
        <f t="shared" si="65"/>
        <v>110</v>
      </c>
      <c r="AT32" s="13">
        <f t="shared" si="50"/>
        <v>115</v>
      </c>
      <c r="AU32" s="13">
        <f t="shared" si="51"/>
        <v>110</v>
      </c>
      <c r="AV32" s="13">
        <f t="shared" si="52"/>
        <v>120</v>
      </c>
      <c r="AW32" s="13">
        <f t="shared" si="53"/>
        <v>120</v>
      </c>
      <c r="AX32" s="13">
        <f t="shared" si="54"/>
        <v>125</v>
      </c>
      <c r="AY32" s="13">
        <f t="shared" si="55"/>
        <v>115</v>
      </c>
      <c r="AZ32" s="13">
        <f t="shared" si="56"/>
        <v>125</v>
      </c>
      <c r="BA32" s="13">
        <f t="shared" si="57"/>
        <v>115</v>
      </c>
      <c r="BB32" s="13">
        <f t="shared" si="58"/>
        <v>124.44000000000004</v>
      </c>
      <c r="BC32" s="13">
        <f t="shared" si="59"/>
        <v>124.44000000000004</v>
      </c>
      <c r="BD32" s="13">
        <f t="shared" si="60"/>
        <v>117.64874722448734</v>
      </c>
      <c r="BE32" s="13">
        <f t="shared" si="66"/>
        <v>117.64874722448734</v>
      </c>
      <c r="BF32" s="26">
        <f t="shared" si="61"/>
        <v>-5.4574516035942655E-2</v>
      </c>
      <c r="BG32" s="26">
        <f t="shared" si="62"/>
        <v>0</v>
      </c>
      <c r="BH32" s="19"/>
      <c r="BI32" s="13">
        <f t="shared" si="63"/>
        <v>235.29749444897467</v>
      </c>
      <c r="BJ32" s="19"/>
    </row>
    <row r="33" spans="1:86" ht="13.5" x14ac:dyDescent="0.35">
      <c r="A33" s="29"/>
      <c r="B33" s="29" t="s">
        <v>2</v>
      </c>
      <c r="C33" s="29">
        <v>345</v>
      </c>
      <c r="D33" s="29">
        <v>370</v>
      </c>
      <c r="E33" s="29">
        <v>360</v>
      </c>
      <c r="F33" s="29">
        <v>400</v>
      </c>
      <c r="G33" s="29">
        <v>410</v>
      </c>
      <c r="H33" s="29">
        <v>440</v>
      </c>
      <c r="I33" s="577">
        <v>583.30266094214448</v>
      </c>
      <c r="J33" s="602">
        <v>496.12697150972889</v>
      </c>
      <c r="K33" s="577">
        <v>577.5430078663893</v>
      </c>
      <c r="L33" s="30">
        <f t="shared" si="46"/>
        <v>-0.14945189739338804</v>
      </c>
      <c r="M33" s="30">
        <f t="shared" si="46"/>
        <v>0.16410322564989577</v>
      </c>
      <c r="N33" s="36"/>
      <c r="O33" s="29">
        <v>85</v>
      </c>
      <c r="P33" s="29">
        <v>95</v>
      </c>
      <c r="Q33" s="29">
        <v>90</v>
      </c>
      <c r="R33" s="29">
        <v>90</v>
      </c>
      <c r="S33" s="29">
        <v>85</v>
      </c>
      <c r="T33" s="29">
        <v>95</v>
      </c>
      <c r="U33" s="29">
        <v>95</v>
      </c>
      <c r="V33" s="29">
        <v>95</v>
      </c>
      <c r="W33" s="29">
        <v>100</v>
      </c>
      <c r="X33" s="29">
        <v>110</v>
      </c>
      <c r="Y33" s="29">
        <v>105</v>
      </c>
      <c r="Z33" s="29">
        <v>100</v>
      </c>
      <c r="AA33" s="29">
        <v>100</v>
      </c>
      <c r="AB33" s="29">
        <v>105</v>
      </c>
      <c r="AC33" s="29">
        <v>110</v>
      </c>
      <c r="AD33" s="29">
        <v>110</v>
      </c>
      <c r="AE33" s="578">
        <v>105</v>
      </c>
      <c r="AF33" s="578">
        <v>115</v>
      </c>
      <c r="AG33" s="579">
        <v>146.12646517244417</v>
      </c>
      <c r="AH33" s="579">
        <v>145.99277631159615</v>
      </c>
      <c r="AI33" s="579">
        <v>144.92326542481209</v>
      </c>
      <c r="AJ33" s="579">
        <v>146.2601540332922</v>
      </c>
      <c r="AK33" s="579">
        <v>116.67805403005939</v>
      </c>
      <c r="AL33" s="579">
        <v>102.67873576673333</v>
      </c>
      <c r="AM33" s="579">
        <v>135.28855627440419</v>
      </c>
      <c r="AN33" s="579">
        <v>141.53616886355715</v>
      </c>
      <c r="AO33" s="30">
        <f t="shared" si="67"/>
        <v>-3.2298510834740113E-2</v>
      </c>
      <c r="AP33" s="30">
        <f t="shared" si="48"/>
        <v>4.6179904355553969E-2</v>
      </c>
      <c r="AQ33" s="4"/>
      <c r="AR33" s="29">
        <f t="shared" si="64"/>
        <v>190</v>
      </c>
      <c r="AS33" s="29">
        <f t="shared" si="65"/>
        <v>180</v>
      </c>
      <c r="AT33" s="29">
        <f t="shared" si="50"/>
        <v>180</v>
      </c>
      <c r="AU33" s="29">
        <f t="shared" si="51"/>
        <v>180</v>
      </c>
      <c r="AV33" s="29">
        <f t="shared" si="52"/>
        <v>190</v>
      </c>
      <c r="AW33" s="29">
        <f t="shared" si="53"/>
        <v>210</v>
      </c>
      <c r="AX33" s="29">
        <f t="shared" si="54"/>
        <v>205</v>
      </c>
      <c r="AY33" s="29">
        <f t="shared" si="55"/>
        <v>205</v>
      </c>
      <c r="AZ33" s="29">
        <f t="shared" si="56"/>
        <v>220</v>
      </c>
      <c r="BA33" s="29">
        <f t="shared" si="57"/>
        <v>220</v>
      </c>
      <c r="BB33" s="29">
        <f t="shared" si="58"/>
        <v>292.11924148404034</v>
      </c>
      <c r="BC33" s="29">
        <f t="shared" si="59"/>
        <v>291.18341945810425</v>
      </c>
      <c r="BD33" s="29">
        <f t="shared" si="60"/>
        <v>219.35678979679273</v>
      </c>
      <c r="BE33" s="599">
        <f t="shared" si="66"/>
        <v>276.82472513796131</v>
      </c>
      <c r="BF33" s="598">
        <f t="shared" si="61"/>
        <v>-4.9311510754508792E-2</v>
      </c>
      <c r="BG33" s="598">
        <f t="shared" si="62"/>
        <v>0.26198384556231713</v>
      </c>
      <c r="BH33" s="19"/>
      <c r="BI33" s="599">
        <f t="shared" si="63"/>
        <v>496.18151493475409</v>
      </c>
      <c r="BJ33" s="19"/>
    </row>
    <row r="34" spans="1:86" ht="13.5" x14ac:dyDescent="0.35">
      <c r="A34" s="37"/>
      <c r="B34" s="37"/>
      <c r="C34" s="37"/>
      <c r="D34" s="37"/>
      <c r="E34" s="37"/>
      <c r="F34" s="37"/>
      <c r="G34" s="37"/>
      <c r="H34" s="37"/>
      <c r="I34" s="558"/>
      <c r="J34" s="37"/>
      <c r="K34" s="37"/>
      <c r="L34" s="37"/>
      <c r="M34" s="539"/>
      <c r="N34" s="36"/>
      <c r="O34" s="544"/>
      <c r="P34" s="544"/>
      <c r="Q34" s="544"/>
      <c r="R34" s="544"/>
      <c r="S34" s="544"/>
      <c r="T34" s="544"/>
      <c r="U34" s="544"/>
      <c r="V34" s="544"/>
      <c r="W34" s="544"/>
      <c r="X34" s="544"/>
      <c r="Y34" s="544"/>
      <c r="Z34" s="544"/>
      <c r="AA34" s="544"/>
      <c r="AB34" s="544"/>
      <c r="AC34" s="544"/>
      <c r="AD34" s="544"/>
      <c r="AE34" s="544"/>
      <c r="AF34" s="544"/>
      <c r="AG34" s="580"/>
      <c r="AH34" s="580"/>
      <c r="AI34" s="580"/>
      <c r="AJ34" s="580"/>
      <c r="AK34" s="580"/>
      <c r="AL34" s="580"/>
      <c r="AM34" s="580"/>
      <c r="AN34" s="580"/>
      <c r="AO34" s="539"/>
      <c r="AP34" s="539"/>
      <c r="AQ34" s="4"/>
      <c r="AR34" s="37"/>
      <c r="AS34" s="37"/>
      <c r="AT34" s="37"/>
      <c r="AU34" s="37"/>
      <c r="AV34" s="37"/>
      <c r="AW34" s="37"/>
      <c r="AX34" s="37"/>
      <c r="AY34" s="37"/>
      <c r="AZ34" s="37"/>
      <c r="BA34" s="37"/>
      <c r="BB34" s="37"/>
      <c r="BC34" s="37"/>
      <c r="BD34" s="37"/>
      <c r="BE34" s="37"/>
      <c r="BF34" s="26"/>
      <c r="BG34" s="26"/>
      <c r="BH34" s="19"/>
      <c r="BI34" s="37"/>
      <c r="BJ34" s="19"/>
    </row>
    <row r="35" spans="1:86" s="25" customFormat="1" ht="13.5" x14ac:dyDescent="0.35">
      <c r="A35" s="23" t="s">
        <v>3</v>
      </c>
      <c r="B35" s="9"/>
      <c r="C35" s="9">
        <v>935</v>
      </c>
      <c r="D35" s="9">
        <v>150</v>
      </c>
      <c r="E35" s="9">
        <v>305</v>
      </c>
      <c r="F35" s="9">
        <v>535</v>
      </c>
      <c r="G35" s="9">
        <v>275</v>
      </c>
      <c r="H35" s="9">
        <v>15</v>
      </c>
      <c r="I35" s="554">
        <f t="shared" ref="I35" si="68">SUM(I36:I38)</f>
        <v>1253.3257669468919</v>
      </c>
      <c r="J35" s="9">
        <f>SUM(J36:J38)</f>
        <v>1548.8031345174945</v>
      </c>
      <c r="K35" s="9">
        <f>SUM(K36:K38)</f>
        <v>755.64583644570439</v>
      </c>
      <c r="L35" s="492">
        <f t="shared" ref="L35:M37" si="69">IF(ISERROR(J35/I35),"N/A",IF(I35&lt;0,"N/A",IF(J35&lt;0,"N/A",IF(J35/I35-1&gt;300%,"&gt;±300%",IF(J35/I35-1&lt;-300%,"&gt;±300%",J35/I35-1)))))</f>
        <v>0.23575464205957175</v>
      </c>
      <c r="M35" s="492">
        <f t="shared" si="69"/>
        <v>-0.51210982234929814</v>
      </c>
      <c r="N35" s="36"/>
      <c r="O35" s="9">
        <v>-175</v>
      </c>
      <c r="P35" s="9">
        <v>0</v>
      </c>
      <c r="Q35" s="9">
        <v>-10</v>
      </c>
      <c r="R35" s="9">
        <v>115</v>
      </c>
      <c r="S35" s="9">
        <v>285</v>
      </c>
      <c r="T35" s="9">
        <v>-95</v>
      </c>
      <c r="U35" s="9">
        <v>165</v>
      </c>
      <c r="V35" s="9">
        <v>95</v>
      </c>
      <c r="W35" s="9">
        <v>50</v>
      </c>
      <c r="X35" s="9">
        <v>225</v>
      </c>
      <c r="Y35" s="9">
        <v>80</v>
      </c>
      <c r="Z35" s="9">
        <v>105</v>
      </c>
      <c r="AA35" s="9">
        <v>-10</v>
      </c>
      <c r="AB35" s="9">
        <v>100</v>
      </c>
      <c r="AC35" s="9">
        <v>60</v>
      </c>
      <c r="AD35" s="9">
        <v>-55</v>
      </c>
      <c r="AE35" s="9">
        <v>65</v>
      </c>
      <c r="AF35" s="9">
        <v>-65</v>
      </c>
      <c r="AG35" s="563">
        <f>SUM(AG36:AG38)</f>
        <v>794.24448288801239</v>
      </c>
      <c r="AH35" s="563">
        <f t="shared" ref="AH35:AN35" si="70">SUM(AH36:AH38)</f>
        <v>126.32217089883892</v>
      </c>
      <c r="AI35" s="563">
        <f t="shared" si="70"/>
        <v>250.89736904452838</v>
      </c>
      <c r="AJ35" s="563">
        <f t="shared" si="70"/>
        <v>81.861744115512124</v>
      </c>
      <c r="AK35" s="581">
        <f t="shared" si="70"/>
        <v>71.261129587265231</v>
      </c>
      <c r="AL35" s="563">
        <f t="shared" si="70"/>
        <v>383.97816331498723</v>
      </c>
      <c r="AM35" s="563">
        <f t="shared" si="70"/>
        <v>960.43290788193235</v>
      </c>
      <c r="AN35" s="563">
        <f t="shared" si="70"/>
        <v>133.13178408161619</v>
      </c>
      <c r="AO35" s="492">
        <f t="shared" ref="AO35:AO36" si="71">IF(ISERROR(AN35/AJ35),"N/A",IF(AJ35&lt;0,"N/A",IF(AN35&lt;0,"N/A",IF(AN35/AJ35-1&gt;300%,"&gt;±300%",IF(AN35/AJ35-1&lt;-300%,"&gt;±300%",AN35/AJ35-1)))))</f>
        <v>0.62630036190969474</v>
      </c>
      <c r="AP35" s="492">
        <f t="shared" ref="AP35:AP37" si="72">IF(ISERROR(AN35/AM35),"N/A",IF(AM35&lt;0,"N/A",IF(AN35&lt;0,"N/A",IF(AN35/AM35-1&gt;300%,"&gt;±300%",IF(AN35/AM35-1&lt;-300%,"&gt;±300%",AN35/AM35-1)))))</f>
        <v>-0.86138356673428107</v>
      </c>
      <c r="AQ35" s="4"/>
      <c r="AR35" s="9">
        <f t="shared" ref="AR35:AS35" si="73">SUM(AR36:AR38)</f>
        <v>325</v>
      </c>
      <c r="AS35" s="9">
        <f t="shared" si="73"/>
        <v>-175</v>
      </c>
      <c r="AT35" s="9">
        <f>SUM(Q35:R35)</f>
        <v>105</v>
      </c>
      <c r="AU35" s="9">
        <f>SUM(S35:T35)</f>
        <v>190</v>
      </c>
      <c r="AV35" s="9">
        <f>SUM(U35:V35)</f>
        <v>260</v>
      </c>
      <c r="AW35" s="9">
        <f>SUM(W35:X35)</f>
        <v>275</v>
      </c>
      <c r="AX35" s="9">
        <f>SUM(Y35:Z35)</f>
        <v>185</v>
      </c>
      <c r="AY35" s="9">
        <f>SUM(AA35:AB35)</f>
        <v>90</v>
      </c>
      <c r="AZ35" s="9">
        <f>SUM(AC35:AD35)</f>
        <v>5</v>
      </c>
      <c r="BA35" s="9">
        <f>SUM(AE35:AF35)</f>
        <v>0</v>
      </c>
      <c r="BB35" s="9">
        <f>SUM(AG35:AH35)</f>
        <v>920.56665378685125</v>
      </c>
      <c r="BC35" s="9">
        <f>SUM(AI35:AJ35)</f>
        <v>332.7591131600405</v>
      </c>
      <c r="BD35" s="9">
        <f>SUM(AK35:AL35)</f>
        <v>455.23929290225249</v>
      </c>
      <c r="BE35" s="9">
        <f>SUM(AM35:AN35)</f>
        <v>1093.5646919635485</v>
      </c>
      <c r="BF35" s="492">
        <f t="shared" ref="BF35:BF37" si="74">IF(ISERROR(BE35/BC35),"N/A",IF(BC35&lt;0,"N/A",IF(BE35&lt;0,"N/A",IF(BE35/BC35-1&gt;300%,"&gt;±300%",IF(BE35/BC35-1&lt;-300%,"&gt;±300%",BE35/BC35-1)))))</f>
        <v>2.286355350507256</v>
      </c>
      <c r="BG35" s="492">
        <f t="shared" ref="BG35:BG38" si="75">IF(ISERROR(BE35/BD35),"N/A",IF(BD35&lt;0,"N/A",IF(BE35&lt;0,"N/A",IF(BE35/BD35-1&gt;300%,"&gt;±300%",IF(BE35/BD35-1&lt;-300%,"&gt;±300%",BE35/BD35-1)))))</f>
        <v>1.4021755349627854</v>
      </c>
      <c r="BH35" s="19"/>
      <c r="BI35" s="9">
        <f t="shared" ref="BI35:BI38" si="76">SUM(AK35:AN35)</f>
        <v>1548.8039848658011</v>
      </c>
      <c r="BJ35" s="19"/>
    </row>
    <row r="36" spans="1:86" ht="13.5" x14ac:dyDescent="0.35">
      <c r="A36" s="10"/>
      <c r="B36" s="10" t="s">
        <v>42</v>
      </c>
      <c r="C36" s="7">
        <v>-5</v>
      </c>
      <c r="D36" s="7">
        <v>50</v>
      </c>
      <c r="E36" s="7">
        <v>525</v>
      </c>
      <c r="F36" s="7">
        <v>460</v>
      </c>
      <c r="G36" s="7">
        <v>215</v>
      </c>
      <c r="H36" s="7">
        <v>280</v>
      </c>
      <c r="I36" s="564">
        <v>282.56181880054447</v>
      </c>
      <c r="J36" s="564">
        <v>586.06889965169353</v>
      </c>
      <c r="K36" s="564">
        <v>495.64583644570445</v>
      </c>
      <c r="L36" s="26">
        <f t="shared" si="69"/>
        <v>1.0741262996519336</v>
      </c>
      <c r="M36" s="26">
        <f t="shared" si="69"/>
        <v>-0.15428742808179785</v>
      </c>
      <c r="N36" s="36"/>
      <c r="O36" s="13">
        <v>15</v>
      </c>
      <c r="P36" s="13">
        <v>40</v>
      </c>
      <c r="Q36" s="13">
        <v>45</v>
      </c>
      <c r="R36" s="13">
        <v>75</v>
      </c>
      <c r="S36" s="13">
        <v>180</v>
      </c>
      <c r="T36" s="13">
        <v>220</v>
      </c>
      <c r="U36" s="13">
        <v>150</v>
      </c>
      <c r="V36" s="13">
        <v>115</v>
      </c>
      <c r="W36" s="13">
        <v>80</v>
      </c>
      <c r="X36" s="13">
        <v>115</v>
      </c>
      <c r="Y36" s="13">
        <v>30</v>
      </c>
      <c r="Z36" s="13">
        <v>75</v>
      </c>
      <c r="AA36" s="13">
        <v>45</v>
      </c>
      <c r="AB36" s="13">
        <v>65</v>
      </c>
      <c r="AC36" s="13">
        <v>85</v>
      </c>
      <c r="AD36" s="13">
        <v>70</v>
      </c>
      <c r="AE36" s="13">
        <v>70</v>
      </c>
      <c r="AF36" s="13">
        <v>50</v>
      </c>
      <c r="AG36" s="597">
        <v>110.98504998977324</v>
      </c>
      <c r="AH36" s="597">
        <v>89.279700168659957</v>
      </c>
      <c r="AI36" s="597">
        <v>53.747914245097618</v>
      </c>
      <c r="AJ36" s="597">
        <v>28.54915439701367</v>
      </c>
      <c r="AK36" s="486">
        <v>304.85849182404206</v>
      </c>
      <c r="AL36" s="597">
        <v>123.48182395183488</v>
      </c>
      <c r="AM36" s="597">
        <v>97.266656863017545</v>
      </c>
      <c r="AN36" s="597">
        <v>60.462777361105566</v>
      </c>
      <c r="AO36" s="26">
        <f t="shared" si="71"/>
        <v>1.1178482739029971</v>
      </c>
      <c r="AP36" s="26">
        <f t="shared" si="72"/>
        <v>-0.378381253030456</v>
      </c>
      <c r="AQ36" s="4"/>
      <c r="AR36" s="13">
        <f>D36-AS36</f>
        <v>-5</v>
      </c>
      <c r="AS36" s="13">
        <f>SUM(O36:P36)</f>
        <v>55</v>
      </c>
      <c r="AT36" s="13">
        <f>SUM(Q36:R36)</f>
        <v>120</v>
      </c>
      <c r="AU36" s="13">
        <f>SUM(S36:T36)</f>
        <v>400</v>
      </c>
      <c r="AV36" s="13">
        <f>SUM(U36:V36)</f>
        <v>265</v>
      </c>
      <c r="AW36" s="13">
        <f>SUM(W36:X36)</f>
        <v>195</v>
      </c>
      <c r="AX36" s="13">
        <f>SUM(Y36:Z36)</f>
        <v>105</v>
      </c>
      <c r="AY36" s="13">
        <f>SUM(AA36:AB36)</f>
        <v>110</v>
      </c>
      <c r="AZ36" s="13">
        <f>SUM(AC36:AD36)</f>
        <v>155</v>
      </c>
      <c r="BA36" s="13">
        <f>SUM(AE36:AF36)</f>
        <v>120</v>
      </c>
      <c r="BB36" s="13">
        <f>SUM(AG36:AH36)</f>
        <v>200.2647501584332</v>
      </c>
      <c r="BC36" s="13">
        <f>SUM(AI36:AJ36)</f>
        <v>82.297068642111284</v>
      </c>
      <c r="BD36" s="13">
        <f>SUM(AK36:AL36)</f>
        <v>428.34031577587695</v>
      </c>
      <c r="BE36" s="13">
        <f>SUM(AM36:AN36)</f>
        <v>157.72943422412311</v>
      </c>
      <c r="BF36" s="26">
        <f t="shared" si="74"/>
        <v>0.91658629920401813</v>
      </c>
      <c r="BG36" s="26">
        <f t="shared" si="75"/>
        <v>-0.6317660784779997</v>
      </c>
      <c r="BH36" s="19"/>
      <c r="BI36" s="13">
        <f t="shared" si="76"/>
        <v>586.06975000000011</v>
      </c>
      <c r="BJ36" s="19"/>
    </row>
    <row r="37" spans="1:86" ht="13.5" x14ac:dyDescent="0.35">
      <c r="A37" s="10"/>
      <c r="B37" s="10" t="s">
        <v>43</v>
      </c>
      <c r="C37" s="7">
        <v>905</v>
      </c>
      <c r="D37" s="7">
        <v>215</v>
      </c>
      <c r="E37" s="7">
        <v>-240</v>
      </c>
      <c r="F37" s="7">
        <v>-10</v>
      </c>
      <c r="G37" s="7">
        <v>105</v>
      </c>
      <c r="H37" s="7">
        <v>-245</v>
      </c>
      <c r="I37" s="564">
        <v>990.97841441220169</v>
      </c>
      <c r="J37" s="564">
        <v>504.35035047979937</v>
      </c>
      <c r="K37" s="564">
        <v>250</v>
      </c>
      <c r="L37" s="26">
        <f t="shared" si="69"/>
        <v>-0.49105818739860796</v>
      </c>
      <c r="M37" s="26">
        <f t="shared" si="69"/>
        <v>-0.50431282587159976</v>
      </c>
      <c r="N37" s="36"/>
      <c r="O37" s="13">
        <v>-95</v>
      </c>
      <c r="P37" s="13">
        <v>-30</v>
      </c>
      <c r="Q37" s="13">
        <v>-50</v>
      </c>
      <c r="R37" s="13">
        <v>45</v>
      </c>
      <c r="S37" s="13">
        <v>110</v>
      </c>
      <c r="T37" s="13">
        <v>-345</v>
      </c>
      <c r="U37" s="13">
        <v>-25</v>
      </c>
      <c r="V37" s="13">
        <v>-15</v>
      </c>
      <c r="W37" s="13">
        <v>-85</v>
      </c>
      <c r="X37" s="13">
        <v>115</v>
      </c>
      <c r="Y37" s="13">
        <v>60</v>
      </c>
      <c r="Z37" s="13">
        <v>30</v>
      </c>
      <c r="AA37" s="13">
        <v>-40</v>
      </c>
      <c r="AB37" s="13">
        <v>55</v>
      </c>
      <c r="AC37" s="13">
        <v>-15</v>
      </c>
      <c r="AD37" s="13">
        <v>-125</v>
      </c>
      <c r="AE37" s="13">
        <v>5</v>
      </c>
      <c r="AF37" s="13">
        <v>-115</v>
      </c>
      <c r="AG37" s="597">
        <v>686.97300068000004</v>
      </c>
      <c r="AH37" s="597">
        <v>49.912458320000034</v>
      </c>
      <c r="AI37" s="597">
        <v>206.80744894799926</v>
      </c>
      <c r="AJ37" s="597">
        <v>47.285506464202307</v>
      </c>
      <c r="AK37" s="13">
        <v>-213.15535744631916</v>
      </c>
      <c r="AL37" s="597">
        <v>122.35122064660918</v>
      </c>
      <c r="AM37" s="597">
        <v>521.61412059950851</v>
      </c>
      <c r="AN37" s="597">
        <v>73.54036668000073</v>
      </c>
      <c r="AO37" s="26">
        <f>IF(ISERROR(AN37/AJ37),"N/A",IF(AJ37&lt;0,"N/A",IF(AN37&lt;0,"N/A",IF(AN37/AJ37-1&gt;300%,"&gt;±300%",IF(AN37/AJ37-1&lt;-300%,"&gt;±300%",AN37/AJ37-1)))))</f>
        <v>0.55524117597587286</v>
      </c>
      <c r="AP37" s="26">
        <f t="shared" si="72"/>
        <v>-0.85901384994049179</v>
      </c>
      <c r="AQ37" s="4"/>
      <c r="AR37" s="13">
        <f>D37-AS37</f>
        <v>340</v>
      </c>
      <c r="AS37" s="13">
        <f>SUM(O37:P37)</f>
        <v>-125</v>
      </c>
      <c r="AT37" s="13">
        <f>SUM(Q37:R37)</f>
        <v>-5</v>
      </c>
      <c r="AU37" s="13">
        <f>SUM(S37:T37)</f>
        <v>-235</v>
      </c>
      <c r="AV37" s="13">
        <f>SUM(U37:V37)</f>
        <v>-40</v>
      </c>
      <c r="AW37" s="13">
        <f>SUM(W37:X37)</f>
        <v>30</v>
      </c>
      <c r="AX37" s="13">
        <f>SUM(Y37:Z37)</f>
        <v>90</v>
      </c>
      <c r="AY37" s="13">
        <f>SUM(AA37:AB37)</f>
        <v>15</v>
      </c>
      <c r="AZ37" s="13">
        <f>SUM(AC37:AD37)</f>
        <v>-140</v>
      </c>
      <c r="BA37" s="13">
        <f>SUM(AE37:AF37)</f>
        <v>-110</v>
      </c>
      <c r="BB37" s="13">
        <f>SUM(AG37:AH37)</f>
        <v>736.88545900000008</v>
      </c>
      <c r="BC37" s="13">
        <f>SUM(AI37:AJ37)</f>
        <v>254.09295541220158</v>
      </c>
      <c r="BD37" s="13">
        <f>SUM(AK37:AL37)</f>
        <v>-90.80413679970998</v>
      </c>
      <c r="BE37" s="13">
        <f t="shared" ref="BE37:BE38" si="77">SUM(AM37:AN37)</f>
        <v>595.15448727950923</v>
      </c>
      <c r="BF37" s="26">
        <f t="shared" si="74"/>
        <v>1.3422707107877963</v>
      </c>
      <c r="BG37" s="26" t="str">
        <f>IF(ISERROR(BE37/BD37),"N/A",IF(BD37&lt;0,"N/A",IF(BE37&lt;0,"N/A",IF(BE37/BD37-1&gt;300%,"&gt;±300%",IF(BE37/BD37-1&lt;-300%,"&gt;±300%",BE37/BD37-1)))))</f>
        <v>N/A</v>
      </c>
      <c r="BH37" s="19"/>
      <c r="BI37" s="13">
        <f t="shared" si="76"/>
        <v>504.35035047979926</v>
      </c>
      <c r="BJ37" s="19"/>
    </row>
    <row r="38" spans="1:86" ht="13.5" x14ac:dyDescent="0.35">
      <c r="A38" s="10"/>
      <c r="B38" s="10" t="s">
        <v>37</v>
      </c>
      <c r="C38" s="7">
        <v>35</v>
      </c>
      <c r="D38" s="7">
        <v>-115</v>
      </c>
      <c r="E38" s="7">
        <v>20</v>
      </c>
      <c r="F38" s="7">
        <v>85</v>
      </c>
      <c r="G38" s="7">
        <v>-45</v>
      </c>
      <c r="H38" s="7">
        <v>-20</v>
      </c>
      <c r="I38" s="564">
        <v>-20.21446626585432</v>
      </c>
      <c r="J38" s="564">
        <v>458.38388438600157</v>
      </c>
      <c r="K38" s="564">
        <v>10</v>
      </c>
      <c r="L38" s="26" t="str">
        <f>IF(ISERROR(J38/I38),"N/A",IF(I38&lt;0,"N/A",IF(J38&lt;0,"N/A",IF(J38/I38-1&gt;300%,"&gt;±300%",IF(J38/I38-1&lt;-300%,"&gt;±300%",J38/I38-1)))))</f>
        <v>N/A</v>
      </c>
      <c r="M38" s="26">
        <f>IF(ISERROR(K38/J38),"N/A",IF(J38&lt;0,"N/A",IF(K38&lt;0,"N/A",IF(K38/J38-1&gt;300%,"&gt;±300%",IF(K38/J38-1&lt;-300%,"&gt;±300%",K38/J38-1)))))</f>
        <v>-0.97818422431365615</v>
      </c>
      <c r="N38" s="36"/>
      <c r="O38" s="13">
        <v>-95</v>
      </c>
      <c r="P38" s="13">
        <v>-10</v>
      </c>
      <c r="Q38" s="13">
        <v>-5</v>
      </c>
      <c r="R38" s="13">
        <v>-5</v>
      </c>
      <c r="S38" s="13">
        <v>-5</v>
      </c>
      <c r="T38" s="13">
        <v>30</v>
      </c>
      <c r="U38" s="13">
        <v>40</v>
      </c>
      <c r="V38" s="13">
        <v>-5</v>
      </c>
      <c r="W38" s="13">
        <v>55</v>
      </c>
      <c r="X38" s="13">
        <v>-5</v>
      </c>
      <c r="Y38" s="13">
        <v>-10</v>
      </c>
      <c r="Z38" s="13">
        <v>0</v>
      </c>
      <c r="AA38" s="13">
        <v>-15</v>
      </c>
      <c r="AB38" s="13">
        <v>-20</v>
      </c>
      <c r="AC38" s="13">
        <v>-10</v>
      </c>
      <c r="AD38" s="13">
        <v>0</v>
      </c>
      <c r="AE38" s="13">
        <v>-10</v>
      </c>
      <c r="AF38" s="13">
        <v>0</v>
      </c>
      <c r="AG38" s="7">
        <v>-3.7135677817608959</v>
      </c>
      <c r="AH38" s="7">
        <v>-12.869987589821081</v>
      </c>
      <c r="AI38" s="7">
        <v>-9.6579941485684895</v>
      </c>
      <c r="AJ38" s="7">
        <v>6.0270832542961434</v>
      </c>
      <c r="AK38" s="13">
        <v>-20.442004790457666</v>
      </c>
      <c r="AL38" s="7">
        <v>138.14511871654315</v>
      </c>
      <c r="AM38" s="7">
        <v>341.55213041940618</v>
      </c>
      <c r="AN38" s="7">
        <v>-0.87135995949008427</v>
      </c>
      <c r="AO38" s="26" t="str">
        <f>IF(ISERROR(AN38/AJ38),"N/A",IF(AJ38&lt;0,"N/A",IF(AN38&lt;0,"N/A",IF(AN38/AJ38-1&gt;300%,"&gt;±300%",IF(AN38/AJ38-1&lt;-300%,"&gt;±300%",AN38/AJ38-1)))))</f>
        <v>N/A</v>
      </c>
      <c r="AP38" s="26" t="str">
        <f>IF(ISERROR(AN38/AM38),"N/A",IF(AM38&lt;0,"N/A",IF(AN38&lt;0,"N/A",IF(AN38/AM38-1&gt;300%,"&gt;±300%",IF(AN38/AM38-1&lt;-300%,"&gt;±300%",AN38/AM38-1)))))</f>
        <v>N/A</v>
      </c>
      <c r="AQ38" s="4"/>
      <c r="AR38" s="13">
        <f>D38-AS38</f>
        <v>-10</v>
      </c>
      <c r="AS38" s="13">
        <f>SUM(O38:P38)</f>
        <v>-105</v>
      </c>
      <c r="AT38" s="13">
        <f>SUM(Q38:R38)</f>
        <v>-10</v>
      </c>
      <c r="AU38" s="13">
        <f>SUM(S38:T38)</f>
        <v>25</v>
      </c>
      <c r="AV38" s="13">
        <f>SUM(U38:V38)</f>
        <v>35</v>
      </c>
      <c r="AW38" s="13">
        <f>SUM(W38:X38)</f>
        <v>50</v>
      </c>
      <c r="AX38" s="13">
        <f>SUM(Y38:Z38)</f>
        <v>-10</v>
      </c>
      <c r="AY38" s="13">
        <f>SUM(AA38:AB38)</f>
        <v>-35</v>
      </c>
      <c r="AZ38" s="13">
        <f>SUM(AC38:AD38)</f>
        <v>-10</v>
      </c>
      <c r="BA38" s="13">
        <f>SUM(AE38:AF38)</f>
        <v>-10</v>
      </c>
      <c r="BB38" s="13">
        <f>SUM(AG38:AH38)</f>
        <v>-16.583555371581976</v>
      </c>
      <c r="BC38" s="13">
        <f>SUM(AI38:AJ38)</f>
        <v>-3.630910894272346</v>
      </c>
      <c r="BD38" s="13">
        <f>SUM(AK38:AL38)</f>
        <v>117.70311392608548</v>
      </c>
      <c r="BE38" s="13">
        <f t="shared" si="77"/>
        <v>340.68077045991612</v>
      </c>
      <c r="BF38" s="26" t="str">
        <f>IF(ISERROR(BE38/BC38),"N/A",IF(BC38&lt;0,"N/A",IF(BE38&lt;0,"N/A",IF(BE38/BC38-1&gt;300%,"&gt;±300%",IF(BE38/BC38-1&lt;-300%,"&gt;±300%",BE38/BC38-1)))))</f>
        <v>N/A</v>
      </c>
      <c r="BG38" s="26">
        <f t="shared" si="75"/>
        <v>1.8944074553019461</v>
      </c>
      <c r="BH38" s="19"/>
      <c r="BI38" s="13">
        <f t="shared" si="76"/>
        <v>458.38388438600157</v>
      </c>
      <c r="BJ38" s="19"/>
    </row>
    <row r="39" spans="1:86" ht="13.5" x14ac:dyDescent="0.35">
      <c r="A39" s="23"/>
      <c r="B39" s="4"/>
      <c r="C39" s="9"/>
      <c r="D39" s="9"/>
      <c r="E39" s="9"/>
      <c r="F39" s="9"/>
      <c r="G39" s="9"/>
      <c r="H39" s="9"/>
      <c r="I39" s="554"/>
      <c r="J39" s="9"/>
      <c r="K39" s="9"/>
      <c r="L39" s="36"/>
      <c r="M39" s="235"/>
      <c r="N39" s="36"/>
      <c r="O39" s="36"/>
      <c r="P39" s="36"/>
      <c r="Q39" s="36"/>
      <c r="R39" s="36"/>
      <c r="S39" s="36"/>
      <c r="T39" s="36"/>
      <c r="U39" s="36"/>
      <c r="V39" s="36"/>
      <c r="W39" s="36"/>
      <c r="X39" s="36"/>
      <c r="Y39" s="36"/>
      <c r="Z39" s="36"/>
      <c r="AA39" s="36"/>
      <c r="AB39" s="36"/>
      <c r="AC39" s="36"/>
      <c r="AD39" s="36"/>
      <c r="AE39" s="36"/>
      <c r="AF39" s="36"/>
      <c r="AG39" s="573"/>
      <c r="AH39" s="573"/>
      <c r="AI39" s="573"/>
      <c r="AJ39" s="573"/>
      <c r="AK39" s="573"/>
      <c r="AL39" s="573"/>
      <c r="AM39" s="573"/>
      <c r="AN39" s="573"/>
      <c r="AO39" s="235"/>
      <c r="AP39" s="235"/>
      <c r="AQ39" s="4"/>
      <c r="AR39" s="4"/>
      <c r="AS39" s="13"/>
      <c r="AT39" s="13"/>
      <c r="AU39" s="13"/>
      <c r="AV39" s="13"/>
      <c r="AW39" s="13"/>
      <c r="AX39" s="13"/>
      <c r="AY39" s="13"/>
      <c r="AZ39" s="13"/>
      <c r="BA39" s="13"/>
      <c r="BB39" s="13"/>
      <c r="BC39" s="13"/>
      <c r="BD39" s="13"/>
      <c r="BE39" s="13"/>
      <c r="BF39" s="26"/>
      <c r="BG39" s="26"/>
      <c r="BH39" s="19"/>
      <c r="BI39" s="13"/>
      <c r="BJ39" s="19"/>
    </row>
    <row r="40" spans="1:86" ht="13.5" x14ac:dyDescent="0.35">
      <c r="A40" s="33" t="s">
        <v>26</v>
      </c>
      <c r="B40" s="34"/>
      <c r="C40" s="34">
        <v>8500</v>
      </c>
      <c r="D40" s="34">
        <v>7975</v>
      </c>
      <c r="E40" s="34">
        <v>8090</v>
      </c>
      <c r="F40" s="34">
        <v>8195</v>
      </c>
      <c r="G40" s="34">
        <v>7725</v>
      </c>
      <c r="H40" s="34">
        <v>7275</v>
      </c>
      <c r="I40" s="560">
        <f t="shared" ref="I40" si="78">SUM(I21,I25,I27,I35)</f>
        <v>8306.743751402013</v>
      </c>
      <c r="J40" s="560">
        <f>SUM(J21,J25,J27,J35)</f>
        <v>7738.1532818156575</v>
      </c>
      <c r="K40" s="560">
        <f>SUM(K21,K25,K27,K35)</f>
        <v>7992.1104573418052</v>
      </c>
      <c r="L40" s="540">
        <f>IF(ISERROR(J40/I40),"N/A",IF(I40&lt;0,"N/A",IF(J40&lt;0,"N/A",IF(J40/I40-1&gt;300%,"&gt;±300%",IF(J40/I40-1&lt;-300%,"&gt;±300%",J40/I40-1)))))</f>
        <v>-6.8449260817801005E-2</v>
      </c>
      <c r="M40" s="540">
        <f>IF(ISERROR(K40/J40),"N/A",IF(J40&lt;0,"N/A",IF(K40&lt;0,"N/A",IF(K40/J40-1&gt;300%,"&gt;±300%",IF(K40/J40-1&lt;-300%,"&gt;±300%",K40/J40-1)))))</f>
        <v>3.2818834969699617E-2</v>
      </c>
      <c r="N40" s="36"/>
      <c r="O40" s="34">
        <v>1710</v>
      </c>
      <c r="P40" s="34">
        <v>1915</v>
      </c>
      <c r="Q40" s="34">
        <v>1965</v>
      </c>
      <c r="R40" s="34">
        <v>2030</v>
      </c>
      <c r="S40" s="34">
        <v>2270</v>
      </c>
      <c r="T40" s="34">
        <v>1840</v>
      </c>
      <c r="U40" s="34">
        <v>2055</v>
      </c>
      <c r="V40" s="34">
        <v>2045</v>
      </c>
      <c r="W40" s="34">
        <v>1935</v>
      </c>
      <c r="X40" s="34">
        <v>2190</v>
      </c>
      <c r="Y40" s="34">
        <v>1975</v>
      </c>
      <c r="Z40" s="34">
        <v>1940</v>
      </c>
      <c r="AA40" s="34">
        <v>1770</v>
      </c>
      <c r="AB40" s="34">
        <v>2050</v>
      </c>
      <c r="AC40" s="34">
        <v>1905</v>
      </c>
      <c r="AD40" s="34">
        <v>1795</v>
      </c>
      <c r="AE40" s="34">
        <v>1805</v>
      </c>
      <c r="AF40" s="34">
        <v>1760</v>
      </c>
      <c r="AG40" s="582">
        <f>SUM(AG21,AG25,AG27,AG35)</f>
        <v>2651.7726758369067</v>
      </c>
      <c r="AH40" s="582">
        <f t="shared" ref="AH40:AN40" si="79">SUM(AH21,AH25,AH27,AH35)</f>
        <v>1936.3391944037171</v>
      </c>
      <c r="AI40" s="582">
        <f t="shared" si="79"/>
        <v>2016.7380207881574</v>
      </c>
      <c r="AJ40" s="582">
        <f t="shared" si="79"/>
        <v>1702.4907239100662</v>
      </c>
      <c r="AK40" s="582">
        <f>SUM(AK21,AK25,AK27,AK35)</f>
        <v>1637.8144774823893</v>
      </c>
      <c r="AL40" s="582">
        <f t="shared" si="79"/>
        <v>1479.4055156879208</v>
      </c>
      <c r="AM40" s="582">
        <f t="shared" si="79"/>
        <v>2619.3926788856443</v>
      </c>
      <c r="AN40" s="582">
        <f t="shared" si="79"/>
        <v>2001.7402137301776</v>
      </c>
      <c r="AO40" s="540">
        <f>IF(ISERROR(AN40/AJ40),"N/A",IF(AJ40&lt;0,"N/A",IF(AN40&lt;0,"N/A",IF(AN40/AJ40-1&gt;300%,"&gt;±300%",IF(AN40/AJ40-1&lt;-300%,"&gt;±300%",AN40/AJ40-1)))))</f>
        <v>0.17577158313839902</v>
      </c>
      <c r="AP40" s="540">
        <f t="shared" ref="AP40" si="80">IF(ISERROR(AN40/AM40),"N/A",IF(AM40&lt;0,"N/A",IF(AN40&lt;0,"N/A",IF(AN40/AM40-1&gt;300%,"&gt;±300%",IF(AN40/AM40-1&lt;-300%,"&gt;±300%",AN40/AM40-1)))))</f>
        <v>-0.23579987457941265</v>
      </c>
      <c r="AQ40" s="4"/>
      <c r="AR40" s="34">
        <f t="shared" ref="AR40:AS40" si="81">SUM(AR21,AR25,AR27,AR35)</f>
        <v>4340</v>
      </c>
      <c r="AS40" s="34">
        <f t="shared" si="81"/>
        <v>3635</v>
      </c>
      <c r="AT40" s="34">
        <f>SUM(Q40:R40)</f>
        <v>3995</v>
      </c>
      <c r="AU40" s="34">
        <f>SUM(S40:T40)</f>
        <v>4110</v>
      </c>
      <c r="AV40" s="34">
        <f>SUM(U40:V40)</f>
        <v>4100</v>
      </c>
      <c r="AW40" s="34">
        <f>SUM(W40:X40)</f>
        <v>4125</v>
      </c>
      <c r="AX40" s="34">
        <f>SUM(Y40:Z40)</f>
        <v>3915</v>
      </c>
      <c r="AY40" s="34">
        <f>SUM(AA40:AB40)</f>
        <v>3820</v>
      </c>
      <c r="AZ40" s="34">
        <f>SUM(AC40:AD40)</f>
        <v>3700</v>
      </c>
      <c r="BA40" s="34">
        <f>SUM(AE40:AF40)</f>
        <v>3565</v>
      </c>
      <c r="BB40" s="34">
        <f>SUM(AG40:AH40)</f>
        <v>4588.1118702406238</v>
      </c>
      <c r="BC40" s="34">
        <f>SUM(AI40:AJ40)</f>
        <v>3719.2287446982236</v>
      </c>
      <c r="BD40" s="34">
        <f>SUM(AK40:AL40)</f>
        <v>3117.2199931703099</v>
      </c>
      <c r="BE40" s="34">
        <f>SUM(AM40:AN40)</f>
        <v>4621.1328926158221</v>
      </c>
      <c r="BF40" s="561">
        <f>IF(ISERROR(BE40/BC40),"N/A",IF(BC40&lt;0,"N/A",IF(BE40&lt;0,"N/A",IF(BE40/BC40-1&gt;300%,"&gt;±300%",IF(BE40/BC40-1&lt;-300%,"&gt;±300%",BE40/BC40-1)))))</f>
        <v>0.24249762782223772</v>
      </c>
      <c r="BG40" s="561">
        <f>IF(ISERROR(BE40/BD40),"N/A",IF(BD40&lt;0,"N/A",IF(BE40&lt;0,"N/A",IF(BE40/BD40-1&gt;300%,"&gt;±300%",IF(BE40/BD40-1&lt;-300%,"&gt;±300%",BE40/BD40-1)))))</f>
        <v>0.4824532444744094</v>
      </c>
      <c r="BH40" s="19"/>
      <c r="BI40" s="34">
        <f>SUM(AK40:AN40)</f>
        <v>7738.352885786132</v>
      </c>
      <c r="BJ40" s="19"/>
    </row>
    <row r="41" spans="1:86" ht="13.5" x14ac:dyDescent="0.35">
      <c r="A41" s="3"/>
      <c r="B41" s="6"/>
      <c r="C41" s="546"/>
      <c r="D41" s="546"/>
      <c r="E41" s="546"/>
      <c r="F41" s="546"/>
      <c r="G41" s="6"/>
      <c r="H41" s="6"/>
      <c r="I41" s="583"/>
      <c r="J41" s="6"/>
      <c r="K41" s="6"/>
      <c r="L41" s="546"/>
      <c r="M41" s="492"/>
      <c r="N41" s="36"/>
      <c r="O41" s="546"/>
      <c r="P41" s="546"/>
      <c r="Q41" s="546"/>
      <c r="R41" s="546"/>
      <c r="S41" s="546"/>
      <c r="T41" s="546"/>
      <c r="U41" s="546"/>
      <c r="V41" s="546"/>
      <c r="W41" s="546"/>
      <c r="X41" s="546"/>
      <c r="Y41" s="546"/>
      <c r="Z41" s="546"/>
      <c r="AA41" s="546"/>
      <c r="AB41" s="546"/>
      <c r="AC41" s="546"/>
      <c r="AD41" s="546"/>
      <c r="AE41" s="546"/>
      <c r="AF41" s="546"/>
      <c r="AG41" s="563"/>
      <c r="AH41" s="563"/>
      <c r="AI41" s="563"/>
      <c r="AJ41" s="563"/>
      <c r="AK41" s="563"/>
      <c r="AL41" s="563"/>
      <c r="AM41" s="563"/>
      <c r="AN41" s="563"/>
      <c r="AO41" s="492"/>
      <c r="AP41" s="492"/>
      <c r="AQ41" s="4"/>
      <c r="AR41" s="39"/>
      <c r="BF41" s="26"/>
      <c r="BG41" s="26"/>
      <c r="BH41" s="19"/>
      <c r="BJ41" s="19"/>
    </row>
    <row r="42" spans="1:86" ht="13.5" x14ac:dyDescent="0.35">
      <c r="A42" s="41" t="s">
        <v>7</v>
      </c>
      <c r="B42" s="42"/>
      <c r="C42" s="43">
        <v>-675</v>
      </c>
      <c r="D42" s="43">
        <v>-725</v>
      </c>
      <c r="E42" s="43">
        <v>-200</v>
      </c>
      <c r="F42" s="43">
        <v>-295</v>
      </c>
      <c r="G42" s="43">
        <v>325</v>
      </c>
      <c r="H42" s="43">
        <v>795</v>
      </c>
      <c r="I42" s="584">
        <f>I18-I40</f>
        <v>-87.773827619439544</v>
      </c>
      <c r="J42" s="584">
        <f t="shared" ref="J42:K42" si="82">J18-J40</f>
        <v>-932.34834918076194</v>
      </c>
      <c r="K42" s="584">
        <f t="shared" si="82"/>
        <v>-60.419081719075621</v>
      </c>
      <c r="L42" s="547" t="str">
        <f>IF(ISERROR(J42/I42),"N/A",IF(I42&lt;0,"N/A",IF(J42&lt;0,"N/A",IF(J42/I42-1&gt;300%,"&gt;±300%",IF(J42/I42-1&lt;-300%,"&gt;±300%",J42/I42-1)))))</f>
        <v>N/A</v>
      </c>
      <c r="M42" s="547" t="str">
        <f>IF(ISERROR(K42/J42),"N/A",IF(J42&lt;0,"N/A",IF(K42&lt;0,"N/A",IF(K42/J42-1&gt;300%,"&gt;±300%",IF(K42/J42-1&lt;-300%,"&gt;±300%",K42/J42-1)))))</f>
        <v>N/A</v>
      </c>
      <c r="N42" s="36"/>
      <c r="O42" s="43">
        <v>235</v>
      </c>
      <c r="P42" s="43">
        <v>-65</v>
      </c>
      <c r="Q42" s="43">
        <v>-110</v>
      </c>
      <c r="R42" s="43">
        <v>-15</v>
      </c>
      <c r="S42" s="43">
        <v>-175</v>
      </c>
      <c r="T42" s="43">
        <v>100</v>
      </c>
      <c r="U42" s="43">
        <v>-240</v>
      </c>
      <c r="V42" s="43">
        <v>145</v>
      </c>
      <c r="W42" s="43">
        <v>90</v>
      </c>
      <c r="X42" s="43">
        <v>-315</v>
      </c>
      <c r="Y42" s="43">
        <v>-190</v>
      </c>
      <c r="Z42" s="43">
        <v>170</v>
      </c>
      <c r="AA42" s="43">
        <v>265</v>
      </c>
      <c r="AB42" s="43">
        <v>60</v>
      </c>
      <c r="AC42" s="43">
        <v>-150</v>
      </c>
      <c r="AD42" s="43">
        <v>345</v>
      </c>
      <c r="AE42" s="43">
        <v>330</v>
      </c>
      <c r="AF42" s="43">
        <v>280</v>
      </c>
      <c r="AG42" s="43">
        <f t="shared" ref="AG42:AN42" si="83">AG18-AG40</f>
        <v>-781.65796326860755</v>
      </c>
      <c r="AH42" s="43">
        <f t="shared" si="83"/>
        <v>210.61358810704087</v>
      </c>
      <c r="AI42" s="43">
        <f t="shared" si="83"/>
        <v>27.1808182747111</v>
      </c>
      <c r="AJ42" s="43">
        <f t="shared" si="83"/>
        <v>455.49286573058134</v>
      </c>
      <c r="AK42" s="43">
        <f t="shared" si="83"/>
        <v>124.90919496061656</v>
      </c>
      <c r="AL42" s="43">
        <f t="shared" si="83"/>
        <v>-131.58451038615203</v>
      </c>
      <c r="AM42" s="43">
        <f t="shared" si="83"/>
        <v>-755.69791635900265</v>
      </c>
      <c r="AN42" s="43">
        <f t="shared" si="83"/>
        <v>-170.17826754861676</v>
      </c>
      <c r="AO42" s="547" t="str">
        <f t="shared" ref="AO42" si="84">IF(ISERROR(AM42/AI42),"N/A",IF(AI42&lt;0,"N/A",IF(AM42&lt;0,"N/A",IF(AM42/AI42-1&gt;300%,"&gt;±300%",IF(AM42/AI42-1&lt;-300%,"&gt;±300%",AM42/AI42-1)))))</f>
        <v>N/A</v>
      </c>
      <c r="AP42" s="547" t="str">
        <f>IF(ISERROR(AM42/AL42),"N/A",IF(AL42&lt;0,"N/A",IF(AM42&lt;0,"N/A",IF(AM42/AL42-1&gt;300%,"&gt;±300%",IF(AM42/AL42-1&lt;-300%,"&gt;±300%",AM42/AL42-1)))))</f>
        <v>N/A</v>
      </c>
      <c r="AQ42" s="4"/>
      <c r="AR42" s="43">
        <f t="shared" ref="AR42" si="85">AR18-AR40</f>
        <v>-885</v>
      </c>
      <c r="AS42" s="43">
        <f>AS18-AS40</f>
        <v>160</v>
      </c>
      <c r="AT42" s="43">
        <f>SUM(Q42:R42)</f>
        <v>-125</v>
      </c>
      <c r="AU42" s="43">
        <f>SUM(S42:T42)</f>
        <v>-75</v>
      </c>
      <c r="AV42" s="43">
        <f>SUM(U42:V42)</f>
        <v>-95</v>
      </c>
      <c r="AW42" s="43">
        <f>SUM(W42:X42)</f>
        <v>-225</v>
      </c>
      <c r="AX42" s="43">
        <f>SUM(Y42:Z42)</f>
        <v>-20</v>
      </c>
      <c r="AY42" s="43">
        <f>SUM(AA42:AB42)</f>
        <v>325</v>
      </c>
      <c r="AZ42" s="43">
        <f>SUM(AC42:AD42)</f>
        <v>195</v>
      </c>
      <c r="BA42" s="43">
        <f>SUM(AE42:AF42)</f>
        <v>610</v>
      </c>
      <c r="BB42" s="43">
        <f t="shared" ref="BB42:BC42" si="86">BB18-BB40</f>
        <v>-571.04437516156668</v>
      </c>
      <c r="BC42" s="43">
        <f t="shared" si="86"/>
        <v>482.67368400529267</v>
      </c>
      <c r="BD42" s="43">
        <f>SUM(AK42:AL42)</f>
        <v>-6.675315425535473</v>
      </c>
      <c r="BE42" s="43">
        <f>SUM(AM42:AN42)</f>
        <v>-925.87618390761941</v>
      </c>
      <c r="BF42" s="547" t="str">
        <f>IF(ISERROR(BE42/BC42),"N/A",IF(BC42&lt;0,"N/A",IF(BE42&lt;0,"N/A",IF(BE42/BC42-1&gt;300%,"&gt;±300%",IF(BE42/BC42-1&lt;-300%,"&gt;±300%",BE42/BC42-1)))))</f>
        <v>N/A</v>
      </c>
      <c r="BG42" s="547" t="str">
        <f t="shared" ref="BG42" si="87">IF(ISERROR(BE42/BD42),"N/A",IF(BD42&lt;0,"N/A",IF(BE42&lt;0,"N/A",IF(BE42/BD42-1&gt;300%,"&gt;±300%",IF(BE42/BD42-1&lt;-300%,"&gt;±300%",BE42/BD42-1)))))</f>
        <v>N/A</v>
      </c>
      <c r="BH42" s="19"/>
      <c r="BI42" s="43">
        <f>SUM(AK42:AN42)</f>
        <v>-932.55149933315488</v>
      </c>
      <c r="BJ42" s="19"/>
    </row>
    <row r="43" spans="1:86" s="526" customFormat="1" ht="10.15" x14ac:dyDescent="0.3">
      <c r="A43" s="48"/>
      <c r="B43" s="98"/>
      <c r="C43" s="549"/>
      <c r="D43" s="549"/>
      <c r="E43" s="549"/>
      <c r="F43" s="549"/>
      <c r="G43" s="549"/>
      <c r="H43" s="549"/>
      <c r="I43" s="558"/>
      <c r="J43" s="549"/>
      <c r="K43" s="549"/>
      <c r="L43" s="288"/>
      <c r="M43" s="550"/>
      <c r="N43" s="36"/>
      <c r="O43" s="288"/>
      <c r="P43" s="288"/>
      <c r="Q43" s="288"/>
      <c r="R43" s="288"/>
      <c r="S43" s="288"/>
      <c r="T43" s="288"/>
      <c r="U43" s="288"/>
      <c r="V43" s="288"/>
      <c r="W43" s="288"/>
      <c r="X43" s="585"/>
      <c r="Y43" s="585"/>
      <c r="Z43" s="585"/>
      <c r="AA43" s="585"/>
      <c r="AB43" s="585"/>
      <c r="AC43" s="585"/>
      <c r="AD43" s="585"/>
      <c r="AE43" s="585"/>
      <c r="AF43" s="585"/>
      <c r="AG43" s="585"/>
      <c r="AH43" s="585"/>
      <c r="AI43" s="585"/>
      <c r="AJ43" s="585"/>
      <c r="AK43" s="586"/>
      <c r="AL43" s="585"/>
      <c r="AM43" s="585"/>
      <c r="AN43" s="585"/>
      <c r="AO43" s="550"/>
      <c r="AP43" s="550"/>
      <c r="AQ43" s="199"/>
      <c r="AR43" s="199"/>
      <c r="AS43" s="7"/>
      <c r="AT43" s="7"/>
      <c r="AU43" s="7"/>
      <c r="AV43" s="7"/>
      <c r="AW43" s="7"/>
      <c r="AX43" s="7"/>
      <c r="AY43" s="7"/>
      <c r="AZ43" s="7"/>
      <c r="BA43" s="7"/>
      <c r="BB43" s="7"/>
      <c r="BC43" s="7"/>
      <c r="BD43" s="7"/>
      <c r="BE43" s="7"/>
      <c r="BF43" s="288"/>
      <c r="BG43" s="288"/>
      <c r="BH43" s="47"/>
      <c r="BI43" s="7"/>
      <c r="BJ43" s="47"/>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row>
    <row r="44" spans="1:86" ht="13.5" x14ac:dyDescent="0.35">
      <c r="A44" s="41" t="s">
        <v>38</v>
      </c>
      <c r="B44" s="43">
        <v>4140</v>
      </c>
      <c r="C44" s="43">
        <v>3465</v>
      </c>
      <c r="D44" s="43">
        <v>2740</v>
      </c>
      <c r="E44" s="43">
        <v>2540</v>
      </c>
      <c r="F44" s="43">
        <v>2245</v>
      </c>
      <c r="G44" s="43">
        <v>2570</v>
      </c>
      <c r="H44" s="43">
        <v>3365</v>
      </c>
      <c r="I44" s="43">
        <f>H45+I42</f>
        <v>3562.2261723805605</v>
      </c>
      <c r="J44" s="43">
        <f>I44+J42</f>
        <v>2629.8778231997985</v>
      </c>
      <c r="K44" s="43">
        <f>J44+K42</f>
        <v>2569.4587414807229</v>
      </c>
      <c r="L44" s="547">
        <f>IF(ISERROR(J44/I44),"N/A",IF(I44&lt;0,"N/A",IF(J44&lt;0,"N/A",IF(J44/I44-1&gt;300%,"&gt;±300%",IF(J44/I44-1&lt;-300%,"&gt;±300%",J44/I44-1)))))</f>
        <v>-0.26173193504939452</v>
      </c>
      <c r="M44" s="547">
        <f>IF(ISERROR(K44/J44),"N/A",IF(J44&lt;0,"N/A",IF(K44&lt;0,"N/A",IF(K44/J44-1&gt;300%,"&gt;±300%",IF(K44/J44-1&lt;-300%,"&gt;±300%",K44/J44-1)))))</f>
        <v>-2.2974102137400143E-2</v>
      </c>
      <c r="N44" s="36"/>
      <c r="O44" s="46"/>
      <c r="P44" s="46"/>
      <c r="Q44" s="46"/>
      <c r="R44" s="46"/>
      <c r="S44" s="46"/>
      <c r="T44" s="46"/>
      <c r="U44" s="46"/>
      <c r="V44" s="46"/>
      <c r="W44" s="46"/>
      <c r="X44" s="587"/>
      <c r="Y44" s="587"/>
      <c r="Z44" s="587"/>
      <c r="AA44" s="587"/>
      <c r="AB44" s="587"/>
      <c r="AC44" s="587"/>
      <c r="AD44" s="587"/>
      <c r="AE44" s="587"/>
      <c r="AF44" s="587"/>
      <c r="AG44" s="587"/>
      <c r="AH44" s="587"/>
      <c r="AI44" s="587"/>
      <c r="AJ44" s="587"/>
      <c r="AK44" s="588"/>
      <c r="AL44" s="587"/>
      <c r="AM44" s="587"/>
      <c r="AN44" s="587"/>
      <c r="AO44" s="44"/>
      <c r="AP44" s="44"/>
      <c r="AQ44" s="199"/>
      <c r="AR44" s="46"/>
      <c r="AS44" s="46"/>
      <c r="AT44" s="46"/>
      <c r="AU44" s="46"/>
      <c r="AV44" s="46"/>
      <c r="AW44" s="46"/>
      <c r="AX44" s="46"/>
      <c r="AY44" s="46"/>
      <c r="AZ44" s="46"/>
      <c r="BA44" s="46"/>
      <c r="BB44" s="46"/>
      <c r="BC44" s="46"/>
      <c r="BD44" s="46"/>
      <c r="BE44" s="46"/>
      <c r="BF44" s="548"/>
      <c r="BG44" s="548"/>
      <c r="BH44" s="19"/>
      <c r="BI44" s="46"/>
      <c r="BJ44" s="19"/>
    </row>
    <row r="45" spans="1:86" s="48" customFormat="1" ht="10.15" x14ac:dyDescent="0.3">
      <c r="A45" s="48" t="s">
        <v>117</v>
      </c>
      <c r="B45" s="36"/>
      <c r="C45" s="36"/>
      <c r="D45" s="36"/>
      <c r="E45" s="36"/>
      <c r="F45" s="36"/>
      <c r="G45" s="36"/>
      <c r="H45" s="48">
        <v>3650</v>
      </c>
      <c r="I45" s="368"/>
      <c r="J45" s="36"/>
      <c r="K45" s="36"/>
      <c r="L45" s="235"/>
      <c r="M45" s="36"/>
      <c r="N45" s="36"/>
      <c r="O45" s="36"/>
      <c r="X45" s="348"/>
      <c r="Y45" s="348"/>
      <c r="Z45" s="348"/>
      <c r="AA45" s="348"/>
      <c r="AB45" s="348"/>
      <c r="AC45" s="348"/>
      <c r="AD45" s="348"/>
      <c r="AE45" s="348"/>
      <c r="AF45" s="348"/>
      <c r="AG45" s="383"/>
      <c r="AH45" s="383"/>
      <c r="AI45" s="383"/>
      <c r="AJ45" s="383"/>
      <c r="AK45" s="384"/>
      <c r="AL45" s="348"/>
      <c r="AM45" s="348"/>
      <c r="AN45" s="348"/>
      <c r="AO45" s="235"/>
      <c r="AP45" s="235"/>
      <c r="AS45" s="288"/>
      <c r="AT45" s="288"/>
      <c r="AU45" s="288"/>
      <c r="AV45" s="288"/>
      <c r="AW45" s="288"/>
      <c r="AX45" s="288"/>
      <c r="AY45" s="288"/>
      <c r="AZ45" s="288"/>
      <c r="BA45" s="288"/>
      <c r="BB45" s="288"/>
      <c r="BC45" s="288"/>
      <c r="BD45" s="288"/>
      <c r="BE45" s="288"/>
      <c r="BI45" s="288"/>
    </row>
    <row r="46" spans="1:86" x14ac:dyDescent="0.4">
      <c r="F46" s="40"/>
      <c r="G46" s="40"/>
      <c r="H46" s="40"/>
      <c r="I46" s="589"/>
      <c r="J46" s="40"/>
      <c r="K46" s="40"/>
      <c r="L46" s="19"/>
      <c r="M46" s="17"/>
      <c r="AK46" s="590"/>
    </row>
    <row r="47" spans="1:86" x14ac:dyDescent="0.4">
      <c r="D47" s="19"/>
      <c r="L47" s="17"/>
      <c r="P47" s="19"/>
      <c r="Q47" s="19"/>
      <c r="R47" s="19"/>
      <c r="S47" s="19"/>
      <c r="T47" s="19"/>
      <c r="U47" s="19"/>
      <c r="V47" s="19"/>
      <c r="W47" s="19"/>
      <c r="AK47" s="590"/>
      <c r="AR47" s="19"/>
      <c r="BF47" s="19"/>
      <c r="BG47" s="19"/>
    </row>
    <row r="48" spans="1:86" x14ac:dyDescent="0.4">
      <c r="D48" s="19"/>
      <c r="L48" s="17"/>
      <c r="N48" s="19"/>
      <c r="AK48" s="590"/>
    </row>
    <row r="49" spans="3:37" x14ac:dyDescent="0.4">
      <c r="C49" s="19"/>
      <c r="D49" s="19"/>
      <c r="E49" s="19"/>
      <c r="F49" s="19"/>
      <c r="G49" s="19"/>
      <c r="H49" s="19"/>
      <c r="O49" s="19"/>
      <c r="P49" s="19"/>
      <c r="Q49" s="19"/>
      <c r="R49" s="19"/>
      <c r="S49" s="19"/>
      <c r="T49" s="19"/>
      <c r="U49" s="19"/>
      <c r="V49" s="19"/>
      <c r="W49" s="19"/>
      <c r="X49" s="19"/>
      <c r="Y49" s="19"/>
      <c r="Z49" s="19"/>
      <c r="AA49" s="19"/>
      <c r="AB49" s="19"/>
      <c r="AC49" s="19"/>
      <c r="AD49" s="19"/>
      <c r="AE49" s="19"/>
      <c r="AF49" s="19"/>
      <c r="AK49" s="590"/>
    </row>
    <row r="50" spans="3:37" x14ac:dyDescent="0.4">
      <c r="AK50" s="590"/>
    </row>
    <row r="51" spans="3:37" x14ac:dyDescent="0.4">
      <c r="C51" s="19"/>
      <c r="D51" s="19"/>
      <c r="E51" s="19"/>
      <c r="F51" s="19"/>
      <c r="G51" s="19"/>
      <c r="H51" s="19"/>
      <c r="O51" s="19"/>
      <c r="P51" s="19"/>
      <c r="Q51" s="19"/>
      <c r="R51" s="19"/>
      <c r="S51" s="19"/>
      <c r="T51" s="19"/>
      <c r="U51" s="19"/>
      <c r="V51" s="19"/>
      <c r="W51" s="19"/>
      <c r="X51" s="19"/>
      <c r="Y51" s="19"/>
      <c r="Z51" s="19"/>
      <c r="AA51" s="19"/>
      <c r="AB51" s="19"/>
      <c r="AC51" s="19"/>
      <c r="AD51" s="19"/>
      <c r="AE51" s="19"/>
      <c r="AF51" s="19"/>
      <c r="AK51" s="590"/>
    </row>
    <row r="52" spans="3:37" x14ac:dyDescent="0.4">
      <c r="AK52" s="590"/>
    </row>
    <row r="53" spans="3:37" x14ac:dyDescent="0.4">
      <c r="AK53" s="590"/>
    </row>
    <row r="54" spans="3:37" x14ac:dyDescent="0.4">
      <c r="AK54" s="590"/>
    </row>
    <row r="55" spans="3:37" x14ac:dyDescent="0.4">
      <c r="AK55" s="590"/>
    </row>
    <row r="56" spans="3:37" x14ac:dyDescent="0.4">
      <c r="AK56" s="590"/>
    </row>
    <row r="57" spans="3:37" x14ac:dyDescent="0.4">
      <c r="AK57" s="590"/>
    </row>
    <row r="58" spans="3:37" x14ac:dyDescent="0.4">
      <c r="AK58" s="590"/>
    </row>
    <row r="59" spans="3:37" x14ac:dyDescent="0.4">
      <c r="AK59" s="590"/>
    </row>
    <row r="60" spans="3:37" x14ac:dyDescent="0.4">
      <c r="AK60" s="590"/>
    </row>
    <row r="61" spans="3:37" x14ac:dyDescent="0.4">
      <c r="AK61" s="590"/>
    </row>
    <row r="62" spans="3:37" x14ac:dyDescent="0.4">
      <c r="AK62" s="590"/>
    </row>
    <row r="63" spans="3:37" x14ac:dyDescent="0.4">
      <c r="AK63" s="590"/>
    </row>
    <row r="64" spans="3:37" x14ac:dyDescent="0.4">
      <c r="AK64" s="590"/>
    </row>
    <row r="65" spans="37:37" x14ac:dyDescent="0.4">
      <c r="AK65" s="590"/>
    </row>
    <row r="66" spans="37:37" x14ac:dyDescent="0.4">
      <c r="AK66" s="590"/>
    </row>
  </sheetData>
  <phoneticPr fontId="25" type="noConversion"/>
  <pageMargins left="0.7" right="0.7" top="0.75" bottom="0.75" header="0.3" footer="0.3"/>
  <pageSetup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3BE59-8C98-4CD1-80E9-D8355DC42013}">
  <sheetPr codeName="Sheet29"/>
  <dimension ref="A1:CH66"/>
  <sheetViews>
    <sheetView zoomScaleNormal="100" workbookViewId="0">
      <selection activeCell="BF7" sqref="BF7"/>
    </sheetView>
  </sheetViews>
  <sheetFormatPr defaultColWidth="9.46484375" defaultRowHeight="13.9" x14ac:dyDescent="0.4"/>
  <cols>
    <col min="1" max="1" width="40.46484375" style="15" bestFit="1" customWidth="1"/>
    <col min="2" max="2" width="27.46484375" style="15" bestFit="1" customWidth="1"/>
    <col min="3" max="3" width="5.46484375" style="15" bestFit="1" customWidth="1"/>
    <col min="4" max="7" width="6" style="15" bestFit="1" customWidth="1"/>
    <col min="8" max="8" width="5.46484375" style="15" bestFit="1" customWidth="1"/>
    <col min="9" max="9" width="5.53125" style="351" bestFit="1" customWidth="1"/>
    <col min="10" max="11" width="6" style="15" bestFit="1" customWidth="1"/>
    <col min="12" max="13" width="10.46484375" style="15" bestFit="1" customWidth="1"/>
    <col min="14" max="14" width="3" style="15" customWidth="1"/>
    <col min="15" max="23" width="7.53125" style="15" bestFit="1" customWidth="1"/>
    <col min="24" max="32" width="7.53125" style="104" bestFit="1" customWidth="1"/>
    <col min="33" max="36" width="7.53125" style="101" bestFit="1" customWidth="1"/>
    <col min="37" max="37" width="7.53125" style="386" bestFit="1" customWidth="1"/>
    <col min="38" max="40" width="8.46484375" style="104" bestFit="1" customWidth="1"/>
    <col min="41" max="42" width="10.46484375" style="17" bestFit="1" customWidth="1"/>
    <col min="43" max="43" width="7.53125" style="15" customWidth="1"/>
    <col min="44" max="44" width="7.46484375" style="15" bestFit="1" customWidth="1"/>
    <col min="45" max="45" width="7.53125" style="40" bestFit="1" customWidth="1"/>
    <col min="46" max="46" width="7.46484375" style="40" bestFit="1" customWidth="1"/>
    <col min="47" max="47" width="7.53125" style="40" bestFit="1" customWidth="1"/>
    <col min="48" max="48" width="7.46484375" style="40" bestFit="1" customWidth="1"/>
    <col min="49" max="49" width="7.53125" style="40" bestFit="1" customWidth="1"/>
    <col min="50" max="50" width="7.46484375" style="40" bestFit="1" customWidth="1"/>
    <col min="51" max="51" width="7.53125" style="40" bestFit="1" customWidth="1"/>
    <col min="52" max="52" width="7.46484375" style="40" bestFit="1" customWidth="1"/>
    <col min="53" max="53" width="7.53125" style="40" bestFit="1" customWidth="1"/>
    <col min="54" max="54" width="7.46484375" style="40" bestFit="1" customWidth="1"/>
    <col min="55" max="56" width="7.53125" style="40" bestFit="1" customWidth="1"/>
    <col min="57" max="57" width="8" style="40" bestFit="1" customWidth="1"/>
    <col min="58" max="59" width="10.46484375" style="15" bestFit="1" customWidth="1"/>
    <col min="60" max="60" width="9.46484375" style="15"/>
    <col min="61" max="61" width="10.46484375" style="40" bestFit="1" customWidth="1"/>
    <col min="62" max="16384" width="9.46484375" style="15"/>
  </cols>
  <sheetData>
    <row r="1" spans="1:63" x14ac:dyDescent="0.4">
      <c r="A1" s="16" t="s">
        <v>131</v>
      </c>
      <c r="D1" s="17"/>
      <c r="P1" s="18"/>
      <c r="Q1" s="18"/>
      <c r="R1" s="18"/>
      <c r="S1" s="18"/>
      <c r="T1" s="18"/>
      <c r="U1" s="18"/>
      <c r="V1" s="18"/>
      <c r="W1" s="18"/>
      <c r="X1" s="101"/>
      <c r="Y1" s="101"/>
      <c r="Z1" s="101"/>
      <c r="AA1" s="101"/>
      <c r="AB1" s="101"/>
      <c r="AC1" s="101"/>
      <c r="AD1" s="101"/>
      <c r="AE1" s="101"/>
      <c r="AF1" s="101"/>
      <c r="AK1" s="351"/>
      <c r="AL1" s="15"/>
      <c r="AM1" s="15"/>
      <c r="AN1" s="15"/>
      <c r="AS1" s="63"/>
      <c r="AT1" s="63"/>
      <c r="AU1" s="63"/>
      <c r="AV1" s="63"/>
      <c r="AW1" s="63"/>
      <c r="AX1" s="63"/>
      <c r="AY1" s="63"/>
      <c r="AZ1" s="63"/>
      <c r="BA1" s="63"/>
      <c r="BB1" s="63"/>
      <c r="BC1" s="63"/>
      <c r="BD1" s="63"/>
      <c r="BE1" s="63"/>
      <c r="BF1" s="18"/>
      <c r="BG1" s="18"/>
      <c r="BI1" s="63"/>
    </row>
    <row r="2" spans="1:63" ht="20.25" x14ac:dyDescent="0.35">
      <c r="A2" s="23" t="s">
        <v>119</v>
      </c>
      <c r="B2" s="12"/>
      <c r="C2" s="176">
        <v>2013</v>
      </c>
      <c r="D2" s="176">
        <v>2014</v>
      </c>
      <c r="E2" s="176">
        <v>2015</v>
      </c>
      <c r="F2" s="176">
        <v>2016</v>
      </c>
      <c r="G2" s="176">
        <v>2017</v>
      </c>
      <c r="H2" s="176">
        <v>2018</v>
      </c>
      <c r="I2" s="176">
        <v>2019</v>
      </c>
      <c r="J2" s="176">
        <v>2020</v>
      </c>
      <c r="K2" s="176" t="s">
        <v>122</v>
      </c>
      <c r="L2" s="202" t="s">
        <v>128</v>
      </c>
      <c r="M2" s="202" t="s">
        <v>138</v>
      </c>
      <c r="N2" s="162"/>
      <c r="O2" s="527" t="s">
        <v>20</v>
      </c>
      <c r="P2" s="527" t="s">
        <v>34</v>
      </c>
      <c r="Q2" s="527" t="s">
        <v>45</v>
      </c>
      <c r="R2" s="527" t="s">
        <v>46</v>
      </c>
      <c r="S2" s="527" t="s">
        <v>48</v>
      </c>
      <c r="T2" s="527" t="s">
        <v>49</v>
      </c>
      <c r="U2" s="527" t="s">
        <v>53</v>
      </c>
      <c r="V2" s="527" t="s">
        <v>54</v>
      </c>
      <c r="W2" s="527" t="s">
        <v>55</v>
      </c>
      <c r="X2" s="527" t="s">
        <v>56</v>
      </c>
      <c r="Y2" s="527" t="s">
        <v>60</v>
      </c>
      <c r="Z2" s="527" t="s">
        <v>61</v>
      </c>
      <c r="AA2" s="527" t="s">
        <v>62</v>
      </c>
      <c r="AB2" s="527" t="s">
        <v>63</v>
      </c>
      <c r="AC2" s="527" t="s">
        <v>67</v>
      </c>
      <c r="AD2" s="527" t="s">
        <v>70</v>
      </c>
      <c r="AE2" s="527" t="s">
        <v>74</v>
      </c>
      <c r="AF2" s="527" t="s">
        <v>80</v>
      </c>
      <c r="AG2" s="528" t="s">
        <v>82</v>
      </c>
      <c r="AH2" s="528" t="s">
        <v>88</v>
      </c>
      <c r="AI2" s="528" t="s">
        <v>89</v>
      </c>
      <c r="AJ2" s="528" t="s">
        <v>87</v>
      </c>
      <c r="AK2" s="529" t="s">
        <v>90</v>
      </c>
      <c r="AL2" s="527" t="s">
        <v>107</v>
      </c>
      <c r="AM2" s="527" t="s">
        <v>124</v>
      </c>
      <c r="AN2" s="527" t="s">
        <v>132</v>
      </c>
      <c r="AO2" s="530" t="s">
        <v>133</v>
      </c>
      <c r="AP2" s="531" t="s">
        <v>135</v>
      </c>
      <c r="AQ2" s="162"/>
      <c r="AR2" s="176" t="s">
        <v>39</v>
      </c>
      <c r="AS2" s="176" t="s">
        <v>40</v>
      </c>
      <c r="AT2" s="176" t="s">
        <v>47</v>
      </c>
      <c r="AU2" s="176" t="s">
        <v>50</v>
      </c>
      <c r="AV2" s="176" t="s">
        <v>57</v>
      </c>
      <c r="AW2" s="176" t="s">
        <v>59</v>
      </c>
      <c r="AX2" s="176" t="s">
        <v>64</v>
      </c>
      <c r="AY2" s="176" t="s">
        <v>66</v>
      </c>
      <c r="AZ2" s="176" t="s">
        <v>71</v>
      </c>
      <c r="BA2" s="176" t="s">
        <v>81</v>
      </c>
      <c r="BB2" s="532" t="s">
        <v>93</v>
      </c>
      <c r="BC2" s="532" t="s">
        <v>94</v>
      </c>
      <c r="BD2" s="532" t="s">
        <v>109</v>
      </c>
      <c r="BE2" s="532" t="s">
        <v>134</v>
      </c>
      <c r="BF2" s="533" t="s">
        <v>136</v>
      </c>
      <c r="BG2" s="533" t="s">
        <v>137</v>
      </c>
      <c r="BH2" s="175"/>
      <c r="BI2" s="176" t="s">
        <v>69</v>
      </c>
      <c r="BJ2" s="267"/>
      <c r="BK2" s="21"/>
    </row>
    <row r="3" spans="1:63" ht="13.5" x14ac:dyDescent="0.35">
      <c r="A3" s="110" t="s">
        <v>33</v>
      </c>
      <c r="B3" s="24"/>
      <c r="C3" s="24"/>
      <c r="D3" s="24"/>
      <c r="E3" s="24"/>
      <c r="F3" s="24"/>
      <c r="G3" s="24"/>
      <c r="H3" s="24"/>
      <c r="I3" s="551"/>
      <c r="J3" s="534"/>
      <c r="K3" s="534"/>
      <c r="N3" s="200"/>
      <c r="P3" s="2"/>
      <c r="Q3" s="2"/>
      <c r="R3" s="2"/>
      <c r="S3" s="2"/>
      <c r="T3" s="2"/>
      <c r="U3" s="2"/>
      <c r="V3" s="2"/>
      <c r="W3" s="2"/>
      <c r="X3" s="103"/>
      <c r="Y3" s="103"/>
      <c r="Z3" s="103"/>
      <c r="AA3" s="103"/>
      <c r="AB3" s="103"/>
      <c r="AC3" s="103"/>
      <c r="AD3" s="103"/>
      <c r="AE3" s="103"/>
      <c r="AF3" s="103"/>
      <c r="AG3" s="552"/>
      <c r="AH3" s="552"/>
      <c r="AI3" s="552"/>
      <c r="AJ3" s="552"/>
      <c r="AK3" s="553"/>
      <c r="AL3" s="15"/>
      <c r="AM3" s="15"/>
      <c r="AN3" s="15"/>
      <c r="AO3" s="535"/>
      <c r="AQ3" s="536"/>
      <c r="AR3" s="2"/>
      <c r="AS3" s="12"/>
      <c r="AT3" s="12"/>
      <c r="AU3" s="12"/>
      <c r="AV3" s="12"/>
      <c r="AW3" s="12"/>
      <c r="AX3" s="12"/>
      <c r="AY3" s="12"/>
      <c r="AZ3" s="12"/>
      <c r="BA3" s="12"/>
      <c r="BB3" s="12"/>
      <c r="BC3" s="12"/>
      <c r="BD3" s="12"/>
      <c r="BE3" s="12"/>
      <c r="BF3" s="537"/>
      <c r="BG3" s="537"/>
      <c r="BI3" s="12"/>
    </row>
    <row r="4" spans="1:63" ht="13.5" x14ac:dyDescent="0.35">
      <c r="A4" s="23" t="s">
        <v>24</v>
      </c>
      <c r="B4" s="9"/>
      <c r="C4" s="9">
        <f t="shared" ref="C4:J4" si="0">SUM(C5:C9)</f>
        <v>188.48710791726725</v>
      </c>
      <c r="D4" s="9">
        <f t="shared" si="0"/>
        <v>151.31844554744308</v>
      </c>
      <c r="E4" s="9">
        <f t="shared" si="0"/>
        <v>191.44193881696035</v>
      </c>
      <c r="F4" s="9">
        <f t="shared" si="0"/>
        <v>187.55400342262732</v>
      </c>
      <c r="G4" s="9">
        <f t="shared" si="0"/>
        <v>190.50883432232044</v>
      </c>
      <c r="H4" s="9">
        <f t="shared" si="0"/>
        <v>190.50883432232041</v>
      </c>
      <c r="I4" s="554">
        <f t="shared" si="0"/>
        <v>189.57843492037182</v>
      </c>
      <c r="J4" s="554">
        <f t="shared" si="0"/>
        <v>154.55752355391624</v>
      </c>
      <c r="K4" s="554">
        <f t="shared" ref="K4" si="1">SUM(K5:K9)</f>
        <v>183.4835827973732</v>
      </c>
      <c r="L4" s="492">
        <f>IF(ISERROR(J4/I4),"N/A",IF(I4&lt;0,"N/A",IF(J4&lt;0,"N/A",IF(J4/I4-1&gt;300%,"&gt;±300%",IF(J4/I4-1&lt;-300%,"&gt;±300%",J4/I4-1)))))</f>
        <v>-0.18473045935401533</v>
      </c>
      <c r="M4" s="492">
        <f>IF(ISERROR(K4/J4),"N/A",IF(J4&lt;0,"N/A",IF(K4&lt;0,"N/A",IF(K4/J4-1&gt;300%,"&gt;±300%",IF(K4/J4-1&lt;-300%,"&gt;±300%",K4/J4-1)))))</f>
        <v>0.18715400310724006</v>
      </c>
      <c r="N4" s="36"/>
      <c r="O4" s="9">
        <f t="shared" ref="O4:AM4" si="2">SUM(O5:O9)</f>
        <v>40.901080348383893</v>
      </c>
      <c r="P4" s="9">
        <f t="shared" si="2"/>
        <v>44.011428663850353</v>
      </c>
      <c r="Q4" s="9">
        <f t="shared" si="2"/>
        <v>42.300737090343794</v>
      </c>
      <c r="R4" s="9">
        <f t="shared" si="2"/>
        <v>48.054881473956733</v>
      </c>
      <c r="S4" s="9">
        <f t="shared" si="2"/>
        <v>51.476264620969843</v>
      </c>
      <c r="T4" s="9">
        <f t="shared" si="2"/>
        <v>50.232125294783259</v>
      </c>
      <c r="U4" s="9">
        <f t="shared" si="2"/>
        <v>39.501423606423984</v>
      </c>
      <c r="V4" s="9">
        <f t="shared" si="2"/>
        <v>51.320747205196518</v>
      </c>
      <c r="W4" s="9">
        <f t="shared" si="2"/>
        <v>50.387642710556577</v>
      </c>
      <c r="X4" s="9">
        <f t="shared" si="2"/>
        <v>46.344189900450182</v>
      </c>
      <c r="Y4" s="9">
        <f t="shared" si="2"/>
        <v>44.322463495396995</v>
      </c>
      <c r="Z4" s="9">
        <f t="shared" si="2"/>
        <v>48.36591630550339</v>
      </c>
      <c r="AA4" s="9">
        <f t="shared" si="2"/>
        <v>48.676951137050033</v>
      </c>
      <c r="AB4" s="9">
        <f t="shared" si="2"/>
        <v>49.14350338437</v>
      </c>
      <c r="AC4" s="9">
        <f t="shared" si="2"/>
        <v>40.434528101063933</v>
      </c>
      <c r="AD4" s="9">
        <f t="shared" si="2"/>
        <v>49.921090463236617</v>
      </c>
      <c r="AE4" s="9">
        <f t="shared" si="2"/>
        <v>51.787299452516486</v>
      </c>
      <c r="AF4" s="9">
        <f t="shared" si="2"/>
        <v>48.676951137050033</v>
      </c>
      <c r="AG4" s="555">
        <f t="shared" si="2"/>
        <v>41.050456353127537</v>
      </c>
      <c r="AH4" s="555">
        <f t="shared" si="2"/>
        <v>51.793833757992125</v>
      </c>
      <c r="AI4" s="555">
        <f t="shared" si="2"/>
        <v>47.60600305402275</v>
      </c>
      <c r="AJ4" s="555">
        <f t="shared" si="2"/>
        <v>49.1281417552294</v>
      </c>
      <c r="AK4" s="555">
        <f t="shared" si="2"/>
        <v>38.653173764304491</v>
      </c>
      <c r="AL4" s="555">
        <f t="shared" si="2"/>
        <v>29.144203279403207</v>
      </c>
      <c r="AM4" s="555">
        <f t="shared" si="2"/>
        <v>46.368311764142689</v>
      </c>
      <c r="AN4" s="555">
        <f>SUM(AN5:AN9)</f>
        <v>40.391834746065861</v>
      </c>
      <c r="AO4" s="492">
        <f>IF(ISERROR(AN4/AJ4),"N/A",IF(AJ4&lt;0,"N/A",IF(AN4&lt;0,"N/A",IF(AN4/AJ4-1&gt;300%,"&gt;±300%",IF(AN4/AJ4-1&lt;-300%,"&gt;±300%",AN4/AJ4-1)))))</f>
        <v>-0.17782693782089998</v>
      </c>
      <c r="AP4" s="492">
        <f>IF(ISERROR(AN4/AM4),"N/A",IF(AM4&lt;0,"N/A",IF(AN4&lt;0,"N/A",IF(AN4/AM4-1&gt;300%,"&gt;±300%",IF(AN4/AM4-1&lt;-300%,"&gt;±300%",AN4/AM4-1)))))</f>
        <v>-0.12889140860846537</v>
      </c>
      <c r="AQ4" s="4"/>
      <c r="AR4" s="9">
        <f t="shared" ref="AR4:AS4" si="3">SUM(AR5:AR9)</f>
        <v>66.405936535208838</v>
      </c>
      <c r="AS4" s="9">
        <f t="shared" si="3"/>
        <v>84.912509012234239</v>
      </c>
      <c r="AT4" s="9">
        <f t="shared" ref="AT4:AT10" si="4">SUM(Q4:R4)</f>
        <v>90.355618564300528</v>
      </c>
      <c r="AU4" s="9">
        <f t="shared" ref="AU4:AU10" si="5">SUM(S4:T4)</f>
        <v>101.7083899157531</v>
      </c>
      <c r="AV4" s="9">
        <f t="shared" ref="AV4:AV10" si="6">SUM(U4:V4)</f>
        <v>90.822170811620509</v>
      </c>
      <c r="AW4" s="9">
        <f t="shared" ref="AW4:AW10" si="7">SUM(W4:X4)</f>
        <v>96.731832611006752</v>
      </c>
      <c r="AX4" s="9">
        <f t="shared" ref="AX4:AX10" si="8">SUM(Y4:Z4)</f>
        <v>92.688379800900378</v>
      </c>
      <c r="AY4" s="9">
        <f t="shared" ref="AY4:AY11" si="9">SUM(AA4:AB4)</f>
        <v>97.820454521420032</v>
      </c>
      <c r="AZ4" s="9">
        <f t="shared" ref="AZ4:AZ11" si="10">SUM(AC4:AD4)</f>
        <v>90.355618564300556</v>
      </c>
      <c r="BA4" s="9">
        <f t="shared" ref="BA4:BA11" si="11">SUM(AE4:AF4)</f>
        <v>100.46425058956652</v>
      </c>
      <c r="BB4" s="9">
        <f t="shared" ref="BB4:BB11" si="12">SUM(AG4:AH4)</f>
        <v>92.844290111119662</v>
      </c>
      <c r="BC4" s="9">
        <f t="shared" ref="BC4:BC11" si="13">SUM(AI4:AJ4)</f>
        <v>96.734144809252143</v>
      </c>
      <c r="BD4" s="9">
        <f t="shared" ref="BD4:BD10" si="14">SUM(AK4:AL4)</f>
        <v>67.797377043707698</v>
      </c>
      <c r="BE4" s="9">
        <f>SUM(AM4:AN4)</f>
        <v>86.760146510208557</v>
      </c>
      <c r="BF4" s="492">
        <f>IF(ISERROR(BE4/BC4),"N/A",IF(BC4&lt;0,"N/A",IF(BE4&lt;0,"N/A",IF(BE4/BC4-1&gt;300%,"&gt;±300%",IF(BE4/BC4-1&lt;-300%,"&gt;±300%",BE4/BC4-1)))))</f>
        <v>-0.10310731871058654</v>
      </c>
      <c r="BG4" s="492">
        <f>IF(ISERROR(BE4/BD4),"N/A",IF(BD4&lt;0,"N/A",IF(BE4&lt;0,"N/A",IF(BE4/BD4-1&gt;300%,"&gt;±300%",IF(BE4/BD4-1&lt;-300%,"&gt;±300%",BE4/BD4-1)))))</f>
        <v>0.27969768585996935</v>
      </c>
      <c r="BH4" s="19"/>
      <c r="BI4" s="9">
        <f>SUM(AK4:AN4)</f>
        <v>154.55752355391624</v>
      </c>
      <c r="BJ4" s="19"/>
    </row>
    <row r="5" spans="1:63" ht="13.5" x14ac:dyDescent="0.35">
      <c r="A5" s="10"/>
      <c r="B5" s="10" t="s">
        <v>0</v>
      </c>
      <c r="C5" s="7">
        <f>'Table 1(Q4''20)'!C5/32.15074</f>
        <v>135.1446343070175</v>
      </c>
      <c r="D5" s="7">
        <f>'Table 1(Q4''20)'!D5/32.15074</f>
        <v>97.198384858326747</v>
      </c>
      <c r="E5" s="7">
        <f>'Table 1(Q4''20)'!E5/32.15074</f>
        <v>139.1880871171239</v>
      </c>
      <c r="F5" s="7">
        <f>'Table 1(Q4''20)'!F5/32.15074</f>
        <v>132.18980340732438</v>
      </c>
      <c r="G5" s="7">
        <f>'Table 1(Q4''20)'!G5/32.15074</f>
        <v>136.23325621743078</v>
      </c>
      <c r="H5" s="7">
        <f>'Table 1(Q4''20)'!H5/32.15074</f>
        <v>139.03256970135058</v>
      </c>
      <c r="I5" s="556">
        <f>'Table 1(Q4''20)'!I5/32.15074</f>
        <v>136.92095455757971</v>
      </c>
      <c r="J5" s="556">
        <f>'Table 1(Q4''20)'!J5/32.15074</f>
        <v>101.67900526888876</v>
      </c>
      <c r="K5" s="556">
        <f>'Table 1(Q4''20)'!K5/32.15074</f>
        <v>130.57348273599504</v>
      </c>
      <c r="L5" s="26">
        <f>IF(ISERROR(J5/I5),"N/A",IF(I5&lt;0,"N/A",IF(J5&lt;0,"N/A",IF(J5/I5-1&gt;300%,"&gt;±300%",IF(J5/I5-1&lt;-300%,"&gt;±300%",J5/I5-1)))))</f>
        <v>-0.25738901253329027</v>
      </c>
      <c r="M5" s="26">
        <f>IF(ISERROR(K5/J5),"N/A",IF(J5&lt;0,"N/A",IF(K5&lt;0,"N/A",IF(K5/J5-1&gt;300%,"&gt;±300%",IF(K5/J5-1&lt;-300%,"&gt;±300%",K5/J5-1)))))</f>
        <v>0.28417348685399935</v>
      </c>
      <c r="N5" s="36"/>
      <c r="O5" s="13">
        <f>'Table 1(Q4''20)'!O5/32.15074</f>
        <v>27.060030344558168</v>
      </c>
      <c r="P5" s="13">
        <f>'Table 1(Q4''20)'!P5/32.15074</f>
        <v>30.481413491571267</v>
      </c>
      <c r="Q5" s="13">
        <f>'Table 1(Q4''20)'!Q5/32.15074</f>
        <v>29.237274165384687</v>
      </c>
      <c r="R5" s="13">
        <f>'Table 1(Q4''20)'!R5/32.15074</f>
        <v>35.146935964770954</v>
      </c>
      <c r="S5" s="13">
        <f>'Table 1(Q4''20)'!S5/32.15074</f>
        <v>37.79073203291744</v>
      </c>
      <c r="T5" s="13">
        <f>'Table 1(Q4''20)'!T5/32.15074</f>
        <v>37.168662369824148</v>
      </c>
      <c r="U5" s="13">
        <f>'Table 1(Q4''20)'!U5/32.15074</f>
        <v>25.193821355278292</v>
      </c>
      <c r="V5" s="13">
        <f>'Table 1(Q4''20)'!V5/32.15074</f>
        <v>37.324179785597472</v>
      </c>
      <c r="W5" s="13">
        <f>'Table 1(Q4''20)'!W5/32.15074</f>
        <v>36.70211012250418</v>
      </c>
      <c r="X5" s="13">
        <f>'Table 1(Q4''20)'!X5/32.15074</f>
        <v>33.125209559717753</v>
      </c>
      <c r="Y5" s="13">
        <f>'Table 1(Q4''20)'!Y5/32.15074</f>
        <v>32.036587649304494</v>
      </c>
      <c r="Z5" s="13">
        <f>'Table 1(Q4''20)'!Z5/32.15074</f>
        <v>34.058314054357695</v>
      </c>
      <c r="AA5" s="13">
        <f>'Table 1(Q4''20)'!AA5/32.15074</f>
        <v>35.457970796317596</v>
      </c>
      <c r="AB5" s="13">
        <f>'Table 1(Q4''20)'!AB5/32.15074</f>
        <v>34.524866301677662</v>
      </c>
      <c r="AC5" s="13">
        <f>'Table 1(Q4''20)'!AC5/32.15074</f>
        <v>28.459687086518073</v>
      </c>
      <c r="AD5" s="13">
        <f>'Table 1(Q4''20)'!AD5/32.15074</f>
        <v>36.080040459410888</v>
      </c>
      <c r="AE5" s="13">
        <f>'Table 1(Q4''20)'!AE5/32.15074</f>
        <v>38.257284280237407</v>
      </c>
      <c r="AF5" s="13">
        <f>'Table 1(Q4''20)'!AF5/32.15074</f>
        <v>36.391075290957531</v>
      </c>
      <c r="AG5" s="557">
        <f>'Table 1(Q4''20)'!AG5/32.15074</f>
        <v>27.171408807386705</v>
      </c>
      <c r="AH5" s="557">
        <f>'Table 1(Q4''20)'!AH5/32.15074</f>
        <v>37.880711066598252</v>
      </c>
      <c r="AI5" s="557">
        <f>'Table 1(Q4''20)'!AI5/32.15074</f>
        <v>34.884676527963144</v>
      </c>
      <c r="AJ5" s="557">
        <f>'Table 1(Q4''20)'!AJ5/32.15074</f>
        <v>36.984158155631597</v>
      </c>
      <c r="AK5" s="557">
        <f>'Table 1(Q4''20)'!AK5/32.15074</f>
        <v>25.87487013501525</v>
      </c>
      <c r="AL5" s="557">
        <f>'Table 1(Q4''20)'!AL5/32.15074</f>
        <v>15.995206242302167</v>
      </c>
      <c r="AM5" s="557">
        <f>'Table 1(Q4''20)'!AM5/32.15074</f>
        <v>32.833964707897536</v>
      </c>
      <c r="AN5" s="557">
        <f>'Table 1(Q4''20)'!AN5/32.15074</f>
        <v>26.974964183673812</v>
      </c>
      <c r="AO5" s="492">
        <f t="shared" ref="AO5:AO11" si="15">IF(ISERROR(AN5/AJ5),"N/A",IF(AJ5&lt;0,"N/A",IF(AN5&lt;0,"N/A",IF(AN5/AJ5-1&gt;300%,"&gt;±300%",IF(AN5/AJ5-1&lt;-300%,"&gt;±300%",AN5/AJ5-1)))))</f>
        <v>-0.27063463036899438</v>
      </c>
      <c r="AP5" s="492">
        <f t="shared" ref="AP5:AP11" si="16">IF(ISERROR(AN5/AM5),"N/A",IF(AM5&lt;0,"N/A",IF(AN5&lt;0,"N/A",IF(AN5/AM5-1&gt;300%,"&gt;±300%",IF(AN5/AM5-1&lt;-300%,"&gt;±300%",AN5/AM5-1)))))</f>
        <v>-0.17844328506616391</v>
      </c>
      <c r="AQ5" s="4"/>
      <c r="AR5" s="13">
        <f>'Table 1(Q4''20)'!AR5/32.15074</f>
        <v>39.656941022197316</v>
      </c>
      <c r="AS5" s="13">
        <f>SUM(O5:P5)</f>
        <v>57.541443836129432</v>
      </c>
      <c r="AT5" s="13">
        <f>SUM(Q5:R5)</f>
        <v>64.384210130155637</v>
      </c>
      <c r="AU5" s="13">
        <f t="shared" si="5"/>
        <v>74.959394402741594</v>
      </c>
      <c r="AV5" s="13">
        <f t="shared" si="6"/>
        <v>62.518001140875768</v>
      </c>
      <c r="AW5" s="13">
        <f t="shared" si="7"/>
        <v>69.82731968222194</v>
      </c>
      <c r="AX5" s="13">
        <f t="shared" si="8"/>
        <v>66.094901703662188</v>
      </c>
      <c r="AY5" s="13">
        <f t="shared" si="9"/>
        <v>69.982837097995258</v>
      </c>
      <c r="AZ5" s="13">
        <f t="shared" si="10"/>
        <v>64.539727545928969</v>
      </c>
      <c r="BA5" s="13">
        <f t="shared" si="11"/>
        <v>74.648359571194931</v>
      </c>
      <c r="BB5" s="13">
        <f t="shared" si="12"/>
        <v>65.052119873984964</v>
      </c>
      <c r="BC5" s="13">
        <f t="shared" si="13"/>
        <v>71.868834683594741</v>
      </c>
      <c r="BD5" s="13">
        <f t="shared" si="14"/>
        <v>41.870076377317417</v>
      </c>
      <c r="BE5" s="13">
        <f>SUM(AM5:AN5)</f>
        <v>59.808928891571348</v>
      </c>
      <c r="BF5" s="26">
        <f t="shared" ref="BF5:BF11" si="17">IF(ISERROR(BE5/BC5),"N/A",IF(BC5&lt;0,"N/A",IF(BE5&lt;0,"N/A",IF(BE5/BC5-1&gt;300%,"&gt;±300%",IF(BE5/BC5-1&lt;-300%,"&gt;±300%",BE5/BC5-1)))))</f>
        <v>-0.16780438760580418</v>
      </c>
      <c r="BG5" s="26">
        <f>IF(ISERROR(BE5/BD5),"N/A",IF(BD5&lt;0,"N/A",IF(BE5&lt;0,"N/A",IF(BE5/BD5-1&gt;300%,"&gt;±300%",IF(BE5/BD5-1&lt;-300%,"&gt;±300%",BE5/BD5-1)))))</f>
        <v>0.42844088347476905</v>
      </c>
      <c r="BH5" s="19"/>
      <c r="BI5" s="13">
        <f t="shared" ref="BI5:BI11" si="18">SUM(AK5:AN5)</f>
        <v>101.67900526888877</v>
      </c>
      <c r="BJ5" s="19"/>
    </row>
    <row r="6" spans="1:63" ht="13.5" x14ac:dyDescent="0.35">
      <c r="A6" s="10"/>
      <c r="B6" s="10" t="s">
        <v>8</v>
      </c>
      <c r="C6" s="7">
        <f>'Table 1(Q4''20)'!C6/32.15074</f>
        <v>12.596910677639146</v>
      </c>
      <c r="D6" s="7">
        <f>'Table 1(Q4''20)'!D6/32.15074</f>
        <v>12.596910677639146</v>
      </c>
      <c r="E6" s="7">
        <f>'Table 1(Q4''20)'!E6/32.15074</f>
        <v>12.596910677639146</v>
      </c>
      <c r="F6" s="7">
        <f>'Table 1(Q4''20)'!F6/32.15074</f>
        <v>15.240706745785634</v>
      </c>
      <c r="G6" s="7">
        <f>'Table 1(Q4''20)'!G6/32.15074</f>
        <v>14.929671914238989</v>
      </c>
      <c r="H6" s="7">
        <f>'Table 1(Q4''20)'!H6/32.15074</f>
        <v>14.46311966691902</v>
      </c>
      <c r="I6" s="556">
        <f>'Table 1(Q4''20)'!I6/32.15074</f>
        <v>14.155860798227351</v>
      </c>
      <c r="J6" s="556">
        <f>'Table 1(Q4''20)'!J6/32.15074</f>
        <v>14.812128118979532</v>
      </c>
      <c r="K6" s="556">
        <f>'Table 1(Q4''20)'!K6/32.15074</f>
        <v>14.387014467063029</v>
      </c>
      <c r="L6" s="26">
        <f t="shared" ref="L6:M11" si="19">IF(ISERROR(J6/I6),"N/A",IF(I6&lt;0,"N/A",IF(J6&lt;0,"N/A",IF(J6/I6-1&gt;300%,"&gt;±300%",IF(J6/I6-1&lt;-300%,"&gt;±300%",J6/I6-1)))))</f>
        <v>4.6360114026718913E-2</v>
      </c>
      <c r="M6" s="26">
        <f t="shared" si="19"/>
        <v>-2.8700376374127035E-2</v>
      </c>
      <c r="N6" s="36"/>
      <c r="O6" s="13">
        <f>'Table 1(Q4''20)'!O6/32.15074</f>
        <v>2.9548308996931332</v>
      </c>
      <c r="P6" s="13">
        <f>'Table 1(Q4''20)'!P6/32.15074</f>
        <v>2.9548308996931332</v>
      </c>
      <c r="Q6" s="13">
        <f>'Table 1(Q4''20)'!Q6/32.15074</f>
        <v>2.9548308996931332</v>
      </c>
      <c r="R6" s="13">
        <f>'Table 1(Q4''20)'!R6/32.15074</f>
        <v>2.4882786523731646</v>
      </c>
      <c r="S6" s="13">
        <f>'Table 1(Q4''20)'!S6/32.15074</f>
        <v>3.5769005627864243</v>
      </c>
      <c r="T6" s="13">
        <f>'Table 1(Q4''20)'!T6/32.15074</f>
        <v>3.4213831470131013</v>
      </c>
      <c r="U6" s="13">
        <f>'Table 1(Q4''20)'!U6/32.15074</f>
        <v>4.0434528101063929</v>
      </c>
      <c r="V6" s="13">
        <f>'Table 1(Q4''20)'!V6/32.15074</f>
        <v>3.7324179785597473</v>
      </c>
      <c r="W6" s="13">
        <f>'Table 1(Q4''20)'!W6/32.15074</f>
        <v>3.7324179785597473</v>
      </c>
      <c r="X6" s="13">
        <f>'Table 1(Q4''20)'!X6/32.15074</f>
        <v>3.7324179785597473</v>
      </c>
      <c r="Y6" s="13">
        <f>'Table 1(Q4''20)'!Y6/32.15074</f>
        <v>3.5769005627864243</v>
      </c>
      <c r="Z6" s="13">
        <f>'Table 1(Q4''20)'!Z6/32.15074</f>
        <v>3.8879353943330699</v>
      </c>
      <c r="AA6" s="13">
        <f>'Table 1(Q4''20)'!AA6/32.15074</f>
        <v>3.1103483154664557</v>
      </c>
      <c r="AB6" s="13">
        <f>'Table 1(Q4''20)'!AB6/32.15074</f>
        <v>4.354487641653038</v>
      </c>
      <c r="AC6" s="13">
        <f>'Table 1(Q4''20)'!AC6/32.15074</f>
        <v>3.5769005627864243</v>
      </c>
      <c r="AD6" s="13">
        <f>'Table 1(Q4''20)'!AD6/32.15074</f>
        <v>3.5769005627864243</v>
      </c>
      <c r="AE6" s="13">
        <f>'Table 1(Q4''20)'!AE6/32.15074</f>
        <v>3.7324179785597473</v>
      </c>
      <c r="AF6" s="13">
        <f>'Table 1(Q4''20)'!AF6/32.15074</f>
        <v>3.7324179785597473</v>
      </c>
      <c r="AG6" s="557">
        <f>'Table 1(Q4''20)'!AG6/32.15074</f>
        <v>3.5020997961477716</v>
      </c>
      <c r="AH6" s="557">
        <f>'Table 1(Q4''20)'!AH6/32.15074</f>
        <v>3.7379058771275555</v>
      </c>
      <c r="AI6" s="557">
        <f>'Table 1(Q4''20)'!AI6/32.15074</f>
        <v>3.6220006133606875</v>
      </c>
      <c r="AJ6" s="557">
        <f>'Table 1(Q4''20)'!AJ6/32.15074</f>
        <v>3.2938545115913351</v>
      </c>
      <c r="AK6" s="557">
        <f>'Table 1(Q4''20)'!AK6/32.15074</f>
        <v>3.6773385835249743</v>
      </c>
      <c r="AL6" s="557">
        <f>'Table 1(Q4''20)'!AL6/32.15074</f>
        <v>3.6286693030742136</v>
      </c>
      <c r="AM6" s="557">
        <f>'Table 1(Q4''20)'!AM6/32.15074</f>
        <v>3.7728268740078352</v>
      </c>
      <c r="AN6" s="557">
        <f>'Table 1(Q4''20)'!AN6/32.15074</f>
        <v>3.7332933583725088</v>
      </c>
      <c r="AO6" s="492">
        <f t="shared" si="15"/>
        <v>0.13341173547124008</v>
      </c>
      <c r="AP6" s="492">
        <f t="shared" si="16"/>
        <v>-1.047848654484651E-2</v>
      </c>
      <c r="AQ6" s="4"/>
      <c r="AR6" s="13">
        <f>'Table 1(Q4''20)'!AR6/32.15074</f>
        <v>6.6872488782528805</v>
      </c>
      <c r="AS6" s="13">
        <f t="shared" ref="AS6:AS10" si="20">SUM(O6:P6)</f>
        <v>5.9096617993862663</v>
      </c>
      <c r="AT6" s="13">
        <f t="shared" si="4"/>
        <v>5.4431095520662982</v>
      </c>
      <c r="AU6" s="13">
        <f t="shared" si="5"/>
        <v>6.9982837097995256</v>
      </c>
      <c r="AV6" s="13">
        <f t="shared" si="6"/>
        <v>7.7758707886661398</v>
      </c>
      <c r="AW6" s="13">
        <f t="shared" si="7"/>
        <v>7.4648359571194947</v>
      </c>
      <c r="AX6" s="13">
        <f t="shared" si="8"/>
        <v>7.4648359571194938</v>
      </c>
      <c r="AY6" s="13">
        <f t="shared" si="9"/>
        <v>7.4648359571194938</v>
      </c>
      <c r="AZ6" s="13">
        <f t="shared" si="10"/>
        <v>7.1538011255728486</v>
      </c>
      <c r="BA6" s="13">
        <f t="shared" si="11"/>
        <v>7.4648359571194947</v>
      </c>
      <c r="BB6" s="13">
        <f t="shared" si="12"/>
        <v>7.2400056732753271</v>
      </c>
      <c r="BC6" s="13">
        <f t="shared" si="13"/>
        <v>6.9158551249520226</v>
      </c>
      <c r="BD6" s="13">
        <f t="shared" si="14"/>
        <v>7.306007886599188</v>
      </c>
      <c r="BE6" s="13">
        <f>SUM(AM6:AN6)</f>
        <v>7.5061202323803435</v>
      </c>
      <c r="BF6" s="26">
        <f t="shared" si="17"/>
        <v>8.5349547780241508E-2</v>
      </c>
      <c r="BG6" s="26">
        <f t="shared" ref="BG6:BG11" si="21">IF(ISERROR(BE6/BD6),"N/A",IF(BD6&lt;0,"N/A",IF(BE6&lt;0,"N/A",IF(BE6/BD6-1&gt;300%,"&gt;±300%",IF(BE6/BD6-1&lt;-300%,"&gt;±300%",BE6/BD6-1)))))</f>
        <v>2.7390108098323429E-2</v>
      </c>
      <c r="BH6" s="19"/>
      <c r="BI6" s="13">
        <f t="shared" si="18"/>
        <v>14.812128118979532</v>
      </c>
      <c r="BJ6" s="19"/>
    </row>
    <row r="7" spans="1:63" ht="13.5" x14ac:dyDescent="0.35">
      <c r="A7" s="10"/>
      <c r="B7" s="10" t="s">
        <v>15</v>
      </c>
      <c r="C7" s="7">
        <f>'Table 1(Q4''20)'!C7/32.15074</f>
        <v>11.041736519905918</v>
      </c>
      <c r="D7" s="7">
        <f>'Table 1(Q4''20)'!D7/32.15074</f>
        <v>12.285875846092502</v>
      </c>
      <c r="E7" s="7">
        <f>'Table 1(Q4''20)'!E7/32.15074</f>
        <v>11.352771351452564</v>
      </c>
      <c r="F7" s="7">
        <f>'Table 1(Q4''20)'!F7/32.15074</f>
        <v>12.130358430319179</v>
      </c>
      <c r="G7" s="7">
        <f>'Table 1(Q4''20)'!G7/32.15074</f>
        <v>11.197253935679241</v>
      </c>
      <c r="H7" s="7">
        <f>'Table 1(Q4''20)'!H7/32.15074</f>
        <v>10.730701688359273</v>
      </c>
      <c r="I7" s="556">
        <f>'Table 1(Q4''20)'!I7/32.15074</f>
        <v>11.083388482273858</v>
      </c>
      <c r="J7" s="556">
        <f>'Table 1(Q4''20)'!J7/32.15074</f>
        <v>10.478500650373833</v>
      </c>
      <c r="K7" s="556">
        <f>'Table 1(Q4''20)'!K7/32.15074</f>
        <v>11.63908010523626</v>
      </c>
      <c r="L7" s="26">
        <f t="shared" si="19"/>
        <v>-5.4576074173295241E-2</v>
      </c>
      <c r="M7" s="26">
        <f t="shared" si="19"/>
        <v>0.11075816031189745</v>
      </c>
      <c r="N7" s="36"/>
      <c r="O7" s="13">
        <f>'Table 1(Q4''20)'!O7/32.15074</f>
        <v>3.2658657312397787</v>
      </c>
      <c r="P7" s="13">
        <f>'Table 1(Q4''20)'!P7/32.15074</f>
        <v>3.5769005627864243</v>
      </c>
      <c r="Q7" s="13">
        <f>'Table 1(Q4''20)'!Q7/32.15074</f>
        <v>3.1103483154664557</v>
      </c>
      <c r="R7" s="13">
        <f>'Table 1(Q4''20)'!R7/32.15074</f>
        <v>3.1103483154664557</v>
      </c>
      <c r="S7" s="13">
        <f>'Table 1(Q4''20)'!S7/32.15074</f>
        <v>2.7993134839198102</v>
      </c>
      <c r="T7" s="13">
        <f>'Table 1(Q4''20)'!T7/32.15074</f>
        <v>3.1103483154664557</v>
      </c>
      <c r="U7" s="13">
        <f>'Table 1(Q4''20)'!U7/32.15074</f>
        <v>3.1103483154664557</v>
      </c>
      <c r="V7" s="13">
        <f>'Table 1(Q4''20)'!V7/32.15074</f>
        <v>3.2658657312397787</v>
      </c>
      <c r="W7" s="13">
        <f>'Table 1(Q4''20)'!W7/32.15074</f>
        <v>3.1103483154664557</v>
      </c>
      <c r="X7" s="13">
        <f>'Table 1(Q4''20)'!X7/32.15074</f>
        <v>2.6437960681464876</v>
      </c>
      <c r="Y7" s="13">
        <f>'Table 1(Q4''20)'!Y7/32.15074</f>
        <v>2.9548308996931332</v>
      </c>
      <c r="Z7" s="13">
        <f>'Table 1(Q4''20)'!Z7/32.15074</f>
        <v>2.6437960681464876</v>
      </c>
      <c r="AA7" s="13">
        <f>'Table 1(Q4''20)'!AA7/32.15074</f>
        <v>2.9548308996931332</v>
      </c>
      <c r="AB7" s="13">
        <f>'Table 1(Q4''20)'!AB7/32.15074</f>
        <v>2.9548308996931332</v>
      </c>
      <c r="AC7" s="13">
        <f>'Table 1(Q4''20)'!AC7/32.15074</f>
        <v>2.7993134839198102</v>
      </c>
      <c r="AD7" s="13">
        <f>'Table 1(Q4''20)'!AD7/32.15074</f>
        <v>2.6437960681464876</v>
      </c>
      <c r="AE7" s="13">
        <f>'Table 1(Q4''20)'!AE7/32.15074</f>
        <v>2.7993134839198102</v>
      </c>
      <c r="AF7" s="13">
        <f>'Table 1(Q4''20)'!AF7/32.15074</f>
        <v>2.7993134839198102</v>
      </c>
      <c r="AG7" s="557">
        <f>'Table 1(Q4''20)'!AG7/32.15074</f>
        <v>2.6484460828143113</v>
      </c>
      <c r="AH7" s="557">
        <f>'Table 1(Q4''20)'!AH7/32.15074</f>
        <v>3.0666189953948182</v>
      </c>
      <c r="AI7" s="557">
        <f>'Table 1(Q4''20)'!AI7/32.15074</f>
        <v>2.4422150158907696</v>
      </c>
      <c r="AJ7" s="557">
        <f>'Table 1(Q4''20)'!AJ7/32.15074</f>
        <v>2.926108388173958</v>
      </c>
      <c r="AK7" s="557">
        <f>'Table 1(Q4''20)'!AK7/32.15074</f>
        <v>3.0381938331746023</v>
      </c>
      <c r="AL7" s="557">
        <f>'Table 1(Q4''20)'!AL7/32.15074</f>
        <v>2.6972710425949757</v>
      </c>
      <c r="AM7" s="557">
        <f>'Table 1(Q4''20)'!AM7/32.15074</f>
        <v>2.1922935521857347</v>
      </c>
      <c r="AN7" s="557">
        <f>'Table 1(Q4''20)'!AN7/32.15074</f>
        <v>2.5507422224185197</v>
      </c>
      <c r="AO7" s="492">
        <f t="shared" si="15"/>
        <v>-0.12828170250716042</v>
      </c>
      <c r="AP7" s="492">
        <f t="shared" si="16"/>
        <v>0.16350395679237795</v>
      </c>
      <c r="AQ7" s="4"/>
      <c r="AR7" s="13">
        <f t="shared" ref="AR7:AR10" si="22">D7-AS7</f>
        <v>5.4431095520662982</v>
      </c>
      <c r="AS7" s="13">
        <f t="shared" si="20"/>
        <v>6.8427662940262035</v>
      </c>
      <c r="AT7" s="13">
        <f t="shared" si="4"/>
        <v>6.2206966309329115</v>
      </c>
      <c r="AU7" s="13">
        <f t="shared" si="5"/>
        <v>5.9096617993862655</v>
      </c>
      <c r="AV7" s="13">
        <f t="shared" si="6"/>
        <v>6.3762140467062345</v>
      </c>
      <c r="AW7" s="13">
        <f t="shared" si="7"/>
        <v>5.7541443836129433</v>
      </c>
      <c r="AX7" s="13">
        <f t="shared" si="8"/>
        <v>5.5986269678396212</v>
      </c>
      <c r="AY7" s="13">
        <f t="shared" si="9"/>
        <v>5.9096617993862663</v>
      </c>
      <c r="AZ7" s="13">
        <f t="shared" si="10"/>
        <v>5.4431095520662982</v>
      </c>
      <c r="BA7" s="13">
        <f t="shared" si="11"/>
        <v>5.5986269678396203</v>
      </c>
      <c r="BB7" s="13">
        <f t="shared" si="12"/>
        <v>5.715065078209129</v>
      </c>
      <c r="BC7" s="13">
        <f t="shared" si="13"/>
        <v>5.3683234040647276</v>
      </c>
      <c r="BD7" s="13">
        <f t="shared" si="14"/>
        <v>5.7354648757695781</v>
      </c>
      <c r="BE7" s="13">
        <f t="shared" ref="BE7:BE10" si="23">SUM(AM7:AN7)</f>
        <v>4.7430357746042544</v>
      </c>
      <c r="BF7" s="26">
        <f t="shared" si="17"/>
        <v>-0.11647726532030933</v>
      </c>
      <c r="BG7" s="26">
        <f t="shared" si="21"/>
        <v>-0.1730337684322687</v>
      </c>
      <c r="BH7" s="19"/>
      <c r="BI7" s="13">
        <f t="shared" si="18"/>
        <v>10.478500650373832</v>
      </c>
      <c r="BJ7" s="19"/>
    </row>
    <row r="8" spans="1:63" ht="13.5" x14ac:dyDescent="0.35">
      <c r="A8" s="10"/>
      <c r="B8" s="10" t="s">
        <v>1</v>
      </c>
      <c r="C8" s="7">
        <f>'Table 1(Q4''20)'!C8/32.15074</f>
        <v>23.016577534451773</v>
      </c>
      <c r="D8" s="7">
        <f>'Table 1(Q4''20)'!D8/32.15074</f>
        <v>23.016577534451773</v>
      </c>
      <c r="E8" s="7">
        <f>'Table 1(Q4''20)'!E8/32.15074</f>
        <v>22.083473039811835</v>
      </c>
      <c r="F8" s="7">
        <f>'Table 1(Q4''20)'!F8/32.15074</f>
        <v>22.23899045558516</v>
      </c>
      <c r="G8" s="7">
        <f>'Table 1(Q4''20)'!G8/32.15074</f>
        <v>22.394507871358481</v>
      </c>
      <c r="H8" s="7">
        <f>'Table 1(Q4''20)'!H8/32.15074</f>
        <v>20.683816297851934</v>
      </c>
      <c r="I8" s="556">
        <f>'Table 1(Q4''20)'!I8/32.15074</f>
        <v>22.281879495553547</v>
      </c>
      <c r="J8" s="556">
        <f>'Table 1(Q4''20)'!J8/32.15074</f>
        <v>21.895570820753893</v>
      </c>
      <c r="K8" s="556">
        <f>'Table 1(Q4''20)'!K8/32.15074</f>
        <v>21.461034391281125</v>
      </c>
      <c r="L8" s="26">
        <f>IF(ISERROR(J8/I8),"N/A",IF(I8&lt;0,"N/A",IF(J8&lt;0,"N/A",IF(J8/I8-1&gt;300%,"&gt;±300%",IF(J8/I8-1&lt;-300%,"&gt;±300%",J8/I8-1)))))</f>
        <v>-1.7337346918007701E-2</v>
      </c>
      <c r="M8" s="26">
        <f t="shared" si="19"/>
        <v>-1.984585983302567E-2</v>
      </c>
      <c r="N8" s="36"/>
      <c r="O8" s="13">
        <f>'Table 1(Q4''20)'!O8/32.15074</f>
        <v>6.2206966309329115</v>
      </c>
      <c r="P8" s="13">
        <f>'Table 1(Q4''20)'!P8/32.15074</f>
        <v>5.4431095520662982</v>
      </c>
      <c r="Q8" s="13">
        <f>'Table 1(Q4''20)'!Q8/32.15074</f>
        <v>5.5986269678396203</v>
      </c>
      <c r="R8" s="13">
        <f>'Table 1(Q4''20)'!R8/32.15074</f>
        <v>5.9096617993862663</v>
      </c>
      <c r="S8" s="13">
        <f>'Table 1(Q4''20)'!S8/32.15074</f>
        <v>5.9096617993862663</v>
      </c>
      <c r="T8" s="13">
        <f>'Table 1(Q4''20)'!T8/32.15074</f>
        <v>4.9765573047463292</v>
      </c>
      <c r="U8" s="13">
        <f>'Table 1(Q4''20)'!U8/32.15074</f>
        <v>5.9096617993862663</v>
      </c>
      <c r="V8" s="13">
        <f>'Table 1(Q4''20)'!V8/32.15074</f>
        <v>5.5986269678396203</v>
      </c>
      <c r="W8" s="13">
        <f>'Table 1(Q4''20)'!W8/32.15074</f>
        <v>5.4431095520662982</v>
      </c>
      <c r="X8" s="13">
        <f>'Table 1(Q4''20)'!X8/32.15074</f>
        <v>5.2875921362929752</v>
      </c>
      <c r="Y8" s="13">
        <f>'Table 1(Q4''20)'!Y8/32.15074</f>
        <v>4.354487641653038</v>
      </c>
      <c r="Z8" s="13">
        <f>'Table 1(Q4''20)'!Z8/32.15074</f>
        <v>6.3762140467062345</v>
      </c>
      <c r="AA8" s="13">
        <f>'Table 1(Q4''20)'!AA8/32.15074</f>
        <v>5.7541443836129433</v>
      </c>
      <c r="AB8" s="13">
        <f>'Table 1(Q4''20)'!AB8/32.15074</f>
        <v>5.9096617993862663</v>
      </c>
      <c r="AC8" s="13">
        <f>'Table 1(Q4''20)'!AC8/32.15074</f>
        <v>4.354487641653038</v>
      </c>
      <c r="AD8" s="13">
        <f>'Table 1(Q4''20)'!AD8/32.15074</f>
        <v>6.2206966309329115</v>
      </c>
      <c r="AE8" s="13">
        <f>'Table 1(Q4''20)'!AE8/32.15074</f>
        <v>5.5986269678396203</v>
      </c>
      <c r="AF8" s="13">
        <f>'Table 1(Q4''20)'!AF8/32.15074</f>
        <v>4.510005057426361</v>
      </c>
      <c r="AG8" s="557">
        <f>'Table 1(Q4''20)'!AG8/32.15074</f>
        <v>6.3451105635515699</v>
      </c>
      <c r="AH8" s="557">
        <f>'Table 1(Q4''20)'!AH8/32.15074</f>
        <v>5.8720969338694742</v>
      </c>
      <c r="AI8" s="557">
        <f>'Table 1(Q4''20)'!AI8/32.15074</f>
        <v>5.4181187312383923</v>
      </c>
      <c r="AJ8" s="557">
        <f>'Table 1(Q4''20)'!AJ8/32.15074</f>
        <v>4.6465532668941103</v>
      </c>
      <c r="AK8" s="557">
        <f>'Table 1(Q4''20)'!AK8/32.15074</f>
        <v>4.6655224731996841</v>
      </c>
      <c r="AL8" s="557">
        <f>'Table 1(Q4''20)'!AL8/32.15074</f>
        <v>5.4483716079172879</v>
      </c>
      <c r="AM8" s="557">
        <f>'Table 1(Q4''20)'!AM8/32.15074</f>
        <v>6.1158428049808471</v>
      </c>
      <c r="AN8" s="557">
        <f>'Table 1(Q4''20)'!AN8/32.15074</f>
        <v>5.6658339346560735</v>
      </c>
      <c r="AO8" s="492">
        <f t="shared" si="15"/>
        <v>0.21936274249219556</v>
      </c>
      <c r="AP8" s="492">
        <f t="shared" si="16"/>
        <v>-7.3580843176394017E-2</v>
      </c>
      <c r="AQ8" s="4"/>
      <c r="AR8" s="13">
        <f t="shared" si="22"/>
        <v>11.352771351452564</v>
      </c>
      <c r="AS8" s="13">
        <f t="shared" si="20"/>
        <v>11.66380618299921</v>
      </c>
      <c r="AT8" s="13">
        <f t="shared" si="4"/>
        <v>11.508288767225887</v>
      </c>
      <c r="AU8" s="13">
        <f t="shared" si="5"/>
        <v>10.886219104132596</v>
      </c>
      <c r="AV8" s="13">
        <f t="shared" si="6"/>
        <v>11.508288767225887</v>
      </c>
      <c r="AW8" s="13">
        <f t="shared" si="7"/>
        <v>10.730701688359273</v>
      </c>
      <c r="AX8" s="13">
        <f t="shared" si="8"/>
        <v>10.730701688359272</v>
      </c>
      <c r="AY8" s="13">
        <f t="shared" si="9"/>
        <v>11.66380618299921</v>
      </c>
      <c r="AZ8" s="13">
        <f t="shared" si="10"/>
        <v>10.57518427258595</v>
      </c>
      <c r="BA8" s="13">
        <f t="shared" si="11"/>
        <v>10.108632025265981</v>
      </c>
      <c r="BB8" s="13">
        <f t="shared" si="12"/>
        <v>12.217207497421043</v>
      </c>
      <c r="BC8" s="13">
        <f t="shared" si="13"/>
        <v>10.064671998132503</v>
      </c>
      <c r="BD8" s="13">
        <f t="shared" si="14"/>
        <v>10.113894081116971</v>
      </c>
      <c r="BE8" s="13">
        <f t="shared" si="23"/>
        <v>11.781676739636922</v>
      </c>
      <c r="BF8" s="26">
        <f t="shared" si="17"/>
        <v>0.17059718804775836</v>
      </c>
      <c r="BG8" s="26">
        <f t="shared" si="21"/>
        <v>0.16490015073756448</v>
      </c>
      <c r="BH8" s="19"/>
      <c r="BI8" s="13">
        <f t="shared" si="18"/>
        <v>21.895570820753893</v>
      </c>
      <c r="BJ8" s="19"/>
    </row>
    <row r="9" spans="1:63" ht="13.5" x14ac:dyDescent="0.35">
      <c r="A9" s="28"/>
      <c r="B9" s="29" t="s">
        <v>2</v>
      </c>
      <c r="C9" s="29">
        <f>'Table 1(Q4''20)'!C9/32.15074</f>
        <v>6.6872488782528805</v>
      </c>
      <c r="D9" s="29">
        <f>'Table 1(Q4''20)'!D9/32.15074</f>
        <v>6.2206966309329115</v>
      </c>
      <c r="E9" s="29">
        <f>'Table 1(Q4''20)'!E9/32.15074</f>
        <v>6.2206966309329115</v>
      </c>
      <c r="F9" s="29">
        <f>'Table 1(Q4''20)'!F9/32.15074</f>
        <v>5.7541443836129433</v>
      </c>
      <c r="G9" s="29">
        <f>'Table 1(Q4''20)'!G9/32.15074</f>
        <v>5.7541443836129433</v>
      </c>
      <c r="H9" s="29">
        <f>'Table 1(Q4''20)'!H9/32.15074</f>
        <v>5.5986269678396203</v>
      </c>
      <c r="I9" s="595">
        <f>'Table 1(Q4''20)'!I9/32.15074</f>
        <v>5.1363515867373595</v>
      </c>
      <c r="J9" s="595">
        <f>'Table 1(Q4''20)'!J9/32.15074</f>
        <v>5.6923186949202345</v>
      </c>
      <c r="K9" s="595">
        <f>'Table 1(Q4''20)'!K9/32.15074</f>
        <v>5.4229710977977614</v>
      </c>
      <c r="L9" s="30">
        <f t="shared" si="19"/>
        <v>0.10824163782293339</v>
      </c>
      <c r="M9" s="30">
        <f>IF(ISERROR(K9/J9),"N/A",IF(J9&lt;0,"N/A",IF(K9&lt;0,"N/A",IF(K9/J9-1&gt;300%,"&gt;±300%",IF(K9/J9-1&lt;-300%,"&gt;±300%",K9/J9-1)))))</f>
        <v>-4.7317729656077723E-2</v>
      </c>
      <c r="N9" s="36"/>
      <c r="O9" s="29">
        <f>'Table 1(Q4''20)'!O9/32.15074</f>
        <v>1.3996567419599051</v>
      </c>
      <c r="P9" s="29">
        <f>'Table 1(Q4''20)'!P9/32.15074</f>
        <v>1.5551741577332279</v>
      </c>
      <c r="Q9" s="29">
        <f>'Table 1(Q4''20)'!Q9/32.15074</f>
        <v>1.3996567419599051</v>
      </c>
      <c r="R9" s="29">
        <f>'Table 1(Q4''20)'!R9/32.15074</f>
        <v>1.3996567419599051</v>
      </c>
      <c r="S9" s="29">
        <f>'Table 1(Q4''20)'!S9/32.15074</f>
        <v>1.3996567419599051</v>
      </c>
      <c r="T9" s="29">
        <f>'Table 1(Q4''20)'!T9/32.15074</f>
        <v>1.5551741577332279</v>
      </c>
      <c r="U9" s="29">
        <f>'Table 1(Q4''20)'!U9/32.15074</f>
        <v>1.2441393261865823</v>
      </c>
      <c r="V9" s="29">
        <f>'Table 1(Q4''20)'!V9/32.15074</f>
        <v>1.3996567419599051</v>
      </c>
      <c r="W9" s="29">
        <f>'Table 1(Q4''20)'!W9/32.15074</f>
        <v>1.3996567419599051</v>
      </c>
      <c r="X9" s="29">
        <f>'Table 1(Q4''20)'!X9/32.15074</f>
        <v>1.5551741577332279</v>
      </c>
      <c r="Y9" s="29">
        <f>'Table 1(Q4''20)'!Y9/32.15074</f>
        <v>1.3996567419599051</v>
      </c>
      <c r="Z9" s="29">
        <f>'Table 1(Q4''20)'!Z9/32.15074</f>
        <v>1.3996567419599051</v>
      </c>
      <c r="AA9" s="29">
        <f>'Table 1(Q4''20)'!AA9/32.15074</f>
        <v>1.3996567419599051</v>
      </c>
      <c r="AB9" s="29">
        <f>'Table 1(Q4''20)'!AB9/32.15074</f>
        <v>1.3996567419599051</v>
      </c>
      <c r="AC9" s="29">
        <f>'Table 1(Q4''20)'!AC9/32.15074</f>
        <v>1.2441393261865823</v>
      </c>
      <c r="AD9" s="29">
        <f>'Table 1(Q4''20)'!AD9/32.15074</f>
        <v>1.3996567419599051</v>
      </c>
      <c r="AE9" s="29">
        <f>'Table 1(Q4''20)'!AE9/32.15074</f>
        <v>1.3996567419599051</v>
      </c>
      <c r="AF9" s="29">
        <f>'Table 1(Q4''20)'!AF9/32.15074</f>
        <v>1.2441393261865823</v>
      </c>
      <c r="AG9" s="594">
        <f>'Table 1(Q4''20)'!AG9/32.15074</f>
        <v>1.3833911032271753</v>
      </c>
      <c r="AH9" s="594">
        <f>'Table 1(Q4''20)'!AH9/32.15074</f>
        <v>1.2365008850020272</v>
      </c>
      <c r="AI9" s="594">
        <f>'Table 1(Q4''20)'!AI9/32.15074</f>
        <v>1.2389921655697529</v>
      </c>
      <c r="AJ9" s="594">
        <f>'Table 1(Q4''20)'!AJ9/32.15074</f>
        <v>1.2774674329384044</v>
      </c>
      <c r="AK9" s="594">
        <f>'Table 1(Q4''20)'!AK9/32.15074</f>
        <v>1.3972487393899782</v>
      </c>
      <c r="AL9" s="594">
        <f>'Table 1(Q4''20)'!AL9/32.15074</f>
        <v>1.3746850835145612</v>
      </c>
      <c r="AM9" s="594">
        <f>'Table 1(Q4''20)'!AM9/32.15074</f>
        <v>1.4533838250707432</v>
      </c>
      <c r="AN9" s="594">
        <f>'Table 1(Q4''20)'!AN9/32.15074</f>
        <v>1.4670010469449517</v>
      </c>
      <c r="AO9" s="593">
        <f t="shared" si="15"/>
        <v>0.14836668952928678</v>
      </c>
      <c r="AP9" s="593">
        <f t="shared" si="16"/>
        <v>9.3693225693809445E-3</v>
      </c>
      <c r="AQ9" s="4"/>
      <c r="AR9" s="29">
        <f t="shared" si="22"/>
        <v>3.2658657312397787</v>
      </c>
      <c r="AS9" s="29">
        <f t="shared" si="20"/>
        <v>2.9548308996931327</v>
      </c>
      <c r="AT9" s="29">
        <f t="shared" si="4"/>
        <v>2.7993134839198102</v>
      </c>
      <c r="AU9" s="29">
        <f t="shared" si="5"/>
        <v>2.9548308996931327</v>
      </c>
      <c r="AV9" s="29">
        <f t="shared" si="6"/>
        <v>2.6437960681464876</v>
      </c>
      <c r="AW9" s="29">
        <f t="shared" si="7"/>
        <v>2.9548308996931327</v>
      </c>
      <c r="AX9" s="29">
        <f t="shared" si="8"/>
        <v>2.7993134839198102</v>
      </c>
      <c r="AY9" s="29">
        <f t="shared" si="9"/>
        <v>2.7993134839198102</v>
      </c>
      <c r="AZ9" s="29">
        <f t="shared" si="10"/>
        <v>2.6437960681464876</v>
      </c>
      <c r="BA9" s="29">
        <f t="shared" si="11"/>
        <v>2.6437960681464876</v>
      </c>
      <c r="BB9" s="29">
        <f t="shared" si="12"/>
        <v>2.6198919882292024</v>
      </c>
      <c r="BC9" s="29">
        <f t="shared" si="13"/>
        <v>2.516459598508157</v>
      </c>
      <c r="BD9" s="29">
        <f t="shared" si="14"/>
        <v>2.7719338229045394</v>
      </c>
      <c r="BE9" s="592">
        <f t="shared" si="23"/>
        <v>2.9203848720156946</v>
      </c>
      <c r="BF9" s="591">
        <f t="shared" si="17"/>
        <v>0.16051331551160142</v>
      </c>
      <c r="BG9" s="591">
        <f t="shared" si="21"/>
        <v>5.3555048062295496E-2</v>
      </c>
      <c r="BH9" s="19"/>
      <c r="BI9" s="592">
        <f t="shared" si="18"/>
        <v>5.6923186949202345</v>
      </c>
      <c r="BJ9" s="19"/>
    </row>
    <row r="10" spans="1:63" ht="13.5" x14ac:dyDescent="0.35">
      <c r="A10" s="90" t="s">
        <v>36</v>
      </c>
      <c r="C10" s="32">
        <f>'Table 1(Q4''20)'!C10/32.15074</f>
        <v>-6.6872488782528805</v>
      </c>
      <c r="D10" s="32">
        <f>'Table 1(Q4''20)'!D10/32.15074</f>
        <v>10.886219104132596</v>
      </c>
      <c r="E10" s="32">
        <f>'Table 1(Q4''20)'!E10/32.15074</f>
        <v>0.93310449463993683</v>
      </c>
      <c r="F10" s="32">
        <f>'Table 1(Q4''20)'!F10/32.15074</f>
        <v>0.93310449463993683</v>
      </c>
      <c r="G10" s="32">
        <f>'Table 1(Q4''20)'!G10/32.15074</f>
        <v>0.93310449463993683</v>
      </c>
      <c r="H10" s="32">
        <f>'Table 1(Q4''20)'!H10/32.15074</f>
        <v>0.31103483154664557</v>
      </c>
      <c r="I10" s="558">
        <f>'Table 1(Q4''20)'!I10/32.15074</f>
        <v>7.324805427588027E-2</v>
      </c>
      <c r="J10" s="558">
        <f>'Table 1(Q4''20)'!J10/32.15074</f>
        <v>-2.3243198832738452</v>
      </c>
      <c r="K10" s="558">
        <f>'Table 1(Q4''20)'!K10/32.15074</f>
        <v>0</v>
      </c>
      <c r="L10" s="538" t="str">
        <f>IF(ISERROR(J10/I10),"N/A",IF(I10&lt;0,"N/A",IF(J10&lt;0,"N/A",IF(J10/I10-1&gt;300%,"&gt;±300%",IF(J10/I10-1&lt;-300%,"&gt;±300%",J10/I10-1)))))</f>
        <v>N/A</v>
      </c>
      <c r="M10" s="539" t="str">
        <f t="shared" si="19"/>
        <v>N/A</v>
      </c>
      <c r="N10" s="36"/>
      <c r="O10" s="32">
        <f>'Table 1(Q4''20)'!O10/32.15074</f>
        <v>2.0217264050531965</v>
      </c>
      <c r="P10" s="32">
        <f>'Table 1(Q4''20)'!P10/32.15074</f>
        <v>-1.2441393261865823</v>
      </c>
      <c r="Q10" s="32">
        <f>'Table 1(Q4''20)'!Q10/32.15074</f>
        <v>1.8662089892798737</v>
      </c>
      <c r="R10" s="32">
        <f>'Table 1(Q4''20)'!R10/32.15074</f>
        <v>-0.15551741577332279</v>
      </c>
      <c r="S10" s="32">
        <f>'Table 1(Q4''20)'!S10/32.15074</f>
        <v>0.77758707886661393</v>
      </c>
      <c r="T10" s="32">
        <f>'Table 1(Q4''20)'!T10/32.15074</f>
        <v>-1.3996567419599051</v>
      </c>
      <c r="U10" s="32">
        <f>'Table 1(Q4''20)'!U10/32.15074</f>
        <v>4.6655224731996841</v>
      </c>
      <c r="V10" s="32">
        <f>'Table 1(Q4''20)'!V10/32.15074</f>
        <v>1.8662089892798737</v>
      </c>
      <c r="W10" s="32">
        <f>'Table 1(Q4''20)'!W10/32.15074</f>
        <v>-3.2658657312397787</v>
      </c>
      <c r="X10" s="32">
        <f>'Table 1(Q4''20)'!X10/32.15074</f>
        <v>-2.332761236599842</v>
      </c>
      <c r="Y10" s="32">
        <f>'Table 1(Q4''20)'!Y10/32.15074</f>
        <v>-1.8662089892798737</v>
      </c>
      <c r="Z10" s="32">
        <f>'Table 1(Q4''20)'!Z10/32.15074</f>
        <v>2.332761236599842</v>
      </c>
      <c r="AA10" s="32">
        <f>'Table 1(Q4''20)'!AA10/32.15074</f>
        <v>-0.31103483154664557</v>
      </c>
      <c r="AB10" s="32">
        <f>'Table 1(Q4''20)'!AB10/32.15074</f>
        <v>0.77758707886661393</v>
      </c>
      <c r="AC10" s="32">
        <f>'Table 1(Q4''20)'!AC10/32.15074</f>
        <v>-0.15551741577332279</v>
      </c>
      <c r="AD10" s="32">
        <f>'Table 1(Q4''20)'!AD10/32.15074</f>
        <v>1.7106915735065507</v>
      </c>
      <c r="AE10" s="32">
        <f>'Table 1(Q4''20)'!AE10/32.15074</f>
        <v>-0.62206966309329115</v>
      </c>
      <c r="AF10" s="32">
        <f>'Table 1(Q4''20)'!AF10/32.15074</f>
        <v>-0.62206966309329115</v>
      </c>
      <c r="AG10" s="559">
        <f>'Table 1(Q4''20)'!AG10/32.15074</f>
        <v>0.38248483302543407</v>
      </c>
      <c r="AH10" s="559">
        <f>'Table 1(Q4''20)'!AH10/32.15074</f>
        <v>-0.86202933445194596</v>
      </c>
      <c r="AI10" s="559">
        <f>'Table 1(Q4''20)'!AI10/32.15074</f>
        <v>-0.92550674491690288</v>
      </c>
      <c r="AJ10" s="559">
        <f>'Table 1(Q4''20)'!AJ10/32.15074</f>
        <v>1.478299300619295</v>
      </c>
      <c r="AK10" s="559">
        <f>'Table 1(Q4''20)'!AK10/32.15074</f>
        <v>1.3549110124860393</v>
      </c>
      <c r="AL10" s="559">
        <f>'Table 1(Q4''20)'!AL10/32.15074</f>
        <v>1.0514132375023455</v>
      </c>
      <c r="AM10" s="559">
        <f>'Table 1(Q4''20)'!AM10/32.15074</f>
        <v>-3.4054799609298851</v>
      </c>
      <c r="AN10" s="559">
        <f>'Table 1(Q4''20)'!AN10/32.15074</f>
        <v>-1.3251641723323448</v>
      </c>
      <c r="AO10" s="492" t="str">
        <f t="shared" si="15"/>
        <v>N/A</v>
      </c>
      <c r="AP10" s="492" t="str">
        <f t="shared" si="16"/>
        <v>N/A</v>
      </c>
      <c r="AQ10" s="4"/>
      <c r="AR10" s="32">
        <f t="shared" si="22"/>
        <v>10.108632025265983</v>
      </c>
      <c r="AS10" s="32">
        <f t="shared" si="20"/>
        <v>0.77758707886661416</v>
      </c>
      <c r="AT10" s="32">
        <f t="shared" si="4"/>
        <v>1.7106915735065509</v>
      </c>
      <c r="AU10" s="32">
        <f t="shared" si="5"/>
        <v>-0.62206966309329115</v>
      </c>
      <c r="AV10" s="32">
        <f t="shared" si="6"/>
        <v>6.5317314624795575</v>
      </c>
      <c r="AW10" s="32">
        <f t="shared" si="7"/>
        <v>-5.5986269678396212</v>
      </c>
      <c r="AX10" s="32">
        <f t="shared" si="8"/>
        <v>0.46655224731996836</v>
      </c>
      <c r="AY10" s="32">
        <f t="shared" si="9"/>
        <v>0.46655224731996836</v>
      </c>
      <c r="AZ10" s="32">
        <f t="shared" si="10"/>
        <v>1.5551741577332279</v>
      </c>
      <c r="BA10" s="32">
        <f t="shared" si="11"/>
        <v>-1.2441393261865823</v>
      </c>
      <c r="BB10" s="32">
        <f t="shared" si="12"/>
        <v>-0.47954450142651189</v>
      </c>
      <c r="BC10" s="32">
        <f t="shared" si="13"/>
        <v>0.55279255570239216</v>
      </c>
      <c r="BD10" s="32">
        <f t="shared" si="14"/>
        <v>2.4063242499883848</v>
      </c>
      <c r="BE10" s="13">
        <f t="shared" si="23"/>
        <v>-4.7306441332622295</v>
      </c>
      <c r="BF10" s="26" t="str">
        <f t="shared" si="17"/>
        <v>N/A</v>
      </c>
      <c r="BG10" s="26" t="str">
        <f t="shared" si="21"/>
        <v>N/A</v>
      </c>
      <c r="BH10" s="19"/>
      <c r="BI10" s="32">
        <f t="shared" si="18"/>
        <v>-2.3243198832738452</v>
      </c>
      <c r="BJ10" s="19"/>
    </row>
    <row r="11" spans="1:63" ht="13.5" x14ac:dyDescent="0.35">
      <c r="A11" s="33" t="s">
        <v>14</v>
      </c>
      <c r="B11" s="34"/>
      <c r="C11" s="34">
        <f>'Table 1(Q4''20)'!C11/32.15074</f>
        <v>181.79985903901434</v>
      </c>
      <c r="D11" s="34">
        <f>'Table 1(Q4''20)'!D11/32.15074</f>
        <v>162.20466465157568</v>
      </c>
      <c r="E11" s="34">
        <f>'Table 1(Q4''20)'!E11/32.15074</f>
        <v>192.37504331160031</v>
      </c>
      <c r="F11" s="34">
        <f>'Table 1(Q4''20)'!F11/32.15074</f>
        <v>188.48710791726722</v>
      </c>
      <c r="G11" s="34">
        <f>'Table 1(Q4''20)'!G11/32.15074</f>
        <v>191.44193881696037</v>
      </c>
      <c r="H11" s="34">
        <f>'Table 1(Q4''20)'!H11/32.15074</f>
        <v>190.81986915386707</v>
      </c>
      <c r="I11" s="560">
        <f>'Table 1(Q4''20)'!I11/32.15074</f>
        <v>189.65168297464771</v>
      </c>
      <c r="J11" s="560">
        <f>'Table 1(Q4''20)'!J11/32.15074</f>
        <v>152.23320367064238</v>
      </c>
      <c r="K11" s="560">
        <f>'Table 1(Q4''20)'!K11/32.15074</f>
        <v>183.4835827973732</v>
      </c>
      <c r="L11" s="540">
        <f>IF(ISERROR(J11/I11),"N/A",IF(I11&lt;0,"N/A",IF(J11&lt;0,"N/A",IF(J11/I11-1&gt;300%,"&gt;±300%",IF(J11/I11-1&lt;-300%,"&gt;±300%",J11/I11-1)))))</f>
        <v>-0.19730106644509637</v>
      </c>
      <c r="M11" s="540">
        <f t="shared" si="19"/>
        <v>0.20527965235719026</v>
      </c>
      <c r="N11" s="36"/>
      <c r="O11" s="34">
        <f>'Table 1(Q4''20)'!O11/32.15074</f>
        <v>42.922806753437094</v>
      </c>
      <c r="P11" s="34">
        <f>'Table 1(Q4''20)'!P11/32.15074</f>
        <v>42.767289337663769</v>
      </c>
      <c r="Q11" s="34">
        <f>'Table 1(Q4''20)'!Q11/32.15074</f>
        <v>44.166946079623671</v>
      </c>
      <c r="R11" s="34">
        <f>'Table 1(Q4''20)'!R11/32.15074</f>
        <v>47.899364058183423</v>
      </c>
      <c r="S11" s="34">
        <f>'Table 1(Q4''20)'!S11/32.15074</f>
        <v>52.25385169983646</v>
      </c>
      <c r="T11" s="34">
        <f>'Table 1(Q4''20)'!T11/32.15074</f>
        <v>48.832468552823357</v>
      </c>
      <c r="U11" s="34">
        <f>'Table 1(Q4''20)'!U11/32.15074</f>
        <v>44.166946079623671</v>
      </c>
      <c r="V11" s="34">
        <f>'Table 1(Q4''20)'!V11/32.15074</f>
        <v>53.186956194476394</v>
      </c>
      <c r="W11" s="34">
        <f>'Table 1(Q4''20)'!W11/32.15074</f>
        <v>47.121776979316806</v>
      </c>
      <c r="X11" s="34">
        <f>'Table 1(Q4''20)'!X11/32.15074</f>
        <v>44.011428663850353</v>
      </c>
      <c r="Y11" s="34">
        <f>'Table 1(Q4''20)'!Y11/32.15074</f>
        <v>42.456254506117126</v>
      </c>
      <c r="Z11" s="34">
        <f>'Table 1(Q4''20)'!Z11/32.15074</f>
        <v>50.698677542103233</v>
      </c>
      <c r="AA11" s="34">
        <f>'Table 1(Q4''20)'!AA11/32.15074</f>
        <v>48.36591630550339</v>
      </c>
      <c r="AB11" s="34">
        <f>'Table 1(Q4''20)'!AB11/32.15074</f>
        <v>49.921090463236617</v>
      </c>
      <c r="AC11" s="34">
        <f>'Table 1(Q4''20)'!AC11/32.15074</f>
        <v>40.279010685290601</v>
      </c>
      <c r="AD11" s="34">
        <f>'Table 1(Q4''20)'!AD11/32.15074</f>
        <v>51.631782036743168</v>
      </c>
      <c r="AE11" s="34">
        <f>'Table 1(Q4''20)'!AE11/32.15074</f>
        <v>51.165229789423201</v>
      </c>
      <c r="AF11" s="34">
        <f>'Table 1(Q4''20)'!AF11/32.15074</f>
        <v>48.054881473956748</v>
      </c>
      <c r="AG11" s="560">
        <f>'Table 1(Q4''20)'!AG11/32.15074</f>
        <v>41.432941186152959</v>
      </c>
      <c r="AH11" s="560">
        <f>'Table 1(Q4''20)'!AH11/32.15074</f>
        <v>50.931804423540186</v>
      </c>
      <c r="AI11" s="560">
        <f>'Table 1(Q4''20)'!AI11/32.15074</f>
        <v>46.680496309105841</v>
      </c>
      <c r="AJ11" s="560">
        <f>'Table 1(Q4''20)'!AJ11/32.15074</f>
        <v>50.606441055848698</v>
      </c>
      <c r="AK11" s="560">
        <f>'Table 1(Q4''20)'!AK11/32.15074</f>
        <v>40.008084776790533</v>
      </c>
      <c r="AL11" s="560">
        <f>'Table 1(Q4''20)'!AL11/32.15074</f>
        <v>30.195616516905549</v>
      </c>
      <c r="AM11" s="560">
        <f>'Table 1(Q4''20)'!AM11/32.15074</f>
        <v>42.962831803212815</v>
      </c>
      <c r="AN11" s="560">
        <f>'Table 1(Q4''20)'!AN11/32.15074</f>
        <v>39.066670573733525</v>
      </c>
      <c r="AO11" s="540">
        <f t="shared" si="15"/>
        <v>-0.22802967846286626</v>
      </c>
      <c r="AP11" s="561">
        <f t="shared" si="16"/>
        <v>-9.0686788229539572E-2</v>
      </c>
      <c r="AQ11" s="4"/>
      <c r="AR11" s="34">
        <f t="shared" ref="AR11:AV11" si="24">AR4+AR10</f>
        <v>76.514568560474828</v>
      </c>
      <c r="AS11" s="34">
        <f t="shared" si="24"/>
        <v>85.690096091100855</v>
      </c>
      <c r="AT11" s="34">
        <f t="shared" si="24"/>
        <v>92.066310137807079</v>
      </c>
      <c r="AU11" s="34">
        <f t="shared" si="24"/>
        <v>101.08632025265982</v>
      </c>
      <c r="AV11" s="34">
        <f t="shared" si="24"/>
        <v>97.353902274100065</v>
      </c>
      <c r="AW11" s="34">
        <f>AW4+AW10</f>
        <v>91.13320564316713</v>
      </c>
      <c r="AX11" s="34">
        <f>AX4+AX10</f>
        <v>93.154932048220346</v>
      </c>
      <c r="AY11" s="34">
        <f t="shared" si="9"/>
        <v>98.287006768740014</v>
      </c>
      <c r="AZ11" s="34">
        <f t="shared" si="10"/>
        <v>91.910792722033761</v>
      </c>
      <c r="BA11" s="34">
        <f t="shared" si="11"/>
        <v>99.220111263379948</v>
      </c>
      <c r="BB11" s="34">
        <f t="shared" si="12"/>
        <v>92.364745609693145</v>
      </c>
      <c r="BC11" s="34">
        <f t="shared" si="13"/>
        <v>97.286937364954539</v>
      </c>
      <c r="BD11" s="34">
        <f>SUM(AK11:AL11)</f>
        <v>70.203701293696085</v>
      </c>
      <c r="BE11" s="34">
        <f>SUM(AM11:AN11)</f>
        <v>82.02950237694634</v>
      </c>
      <c r="BF11" s="561">
        <f t="shared" si="17"/>
        <v>-0.15682922498395302</v>
      </c>
      <c r="BG11" s="561">
        <f t="shared" si="21"/>
        <v>0.16844982337579606</v>
      </c>
      <c r="BH11" s="19"/>
      <c r="BI11" s="34">
        <f t="shared" si="18"/>
        <v>152.23320367064241</v>
      </c>
      <c r="BJ11" s="19"/>
    </row>
    <row r="12" spans="1:63" ht="13.5" x14ac:dyDescent="0.35">
      <c r="A12" s="23"/>
      <c r="B12" s="4"/>
      <c r="C12" s="4"/>
      <c r="D12" s="4"/>
      <c r="E12" s="4"/>
      <c r="F12" s="4"/>
      <c r="G12" s="9"/>
      <c r="H12" s="9"/>
      <c r="I12" s="554"/>
      <c r="J12" s="9"/>
      <c r="K12" s="9"/>
      <c r="L12" s="35"/>
      <c r="M12" s="541"/>
      <c r="N12" s="36"/>
      <c r="O12" s="35"/>
      <c r="P12" s="35"/>
      <c r="Q12" s="35"/>
      <c r="R12" s="35"/>
      <c r="S12" s="35"/>
      <c r="T12" s="35"/>
      <c r="U12" s="35"/>
      <c r="V12" s="35"/>
      <c r="W12" s="35"/>
      <c r="X12" s="35"/>
      <c r="Y12" s="35"/>
      <c r="Z12" s="35"/>
      <c r="AA12" s="35"/>
      <c r="AB12" s="35"/>
      <c r="AC12" s="35"/>
      <c r="AD12" s="35"/>
      <c r="AE12" s="35"/>
      <c r="AF12" s="35"/>
      <c r="AG12" s="35"/>
      <c r="AH12" s="35"/>
      <c r="AI12" s="35"/>
      <c r="AJ12" s="35"/>
      <c r="AK12" s="562"/>
      <c r="AL12" s="35"/>
      <c r="AM12" s="35"/>
      <c r="AN12" s="35"/>
      <c r="AO12" s="541"/>
      <c r="AP12" s="541"/>
      <c r="AQ12" s="4"/>
      <c r="AR12" s="7"/>
      <c r="AS12" s="7"/>
      <c r="AT12" s="7"/>
      <c r="AU12" s="7"/>
      <c r="AV12" s="7"/>
      <c r="AW12" s="7"/>
      <c r="AX12" s="7"/>
      <c r="AY12" s="7"/>
      <c r="AZ12" s="7"/>
      <c r="BA12" s="7"/>
      <c r="BB12" s="7"/>
      <c r="BC12" s="7"/>
      <c r="BD12" s="7"/>
      <c r="BE12" s="7"/>
      <c r="BF12" s="492"/>
      <c r="BG12" s="26"/>
      <c r="BH12" s="19"/>
      <c r="BI12" s="7"/>
      <c r="BJ12" s="19"/>
    </row>
    <row r="13" spans="1:63" ht="13.5" x14ac:dyDescent="0.35">
      <c r="A13" s="23" t="s">
        <v>22</v>
      </c>
      <c r="B13" s="9"/>
      <c r="C13" s="9">
        <f t="shared" ref="C13:J13" si="25">SUM(C14:C16)</f>
        <v>61.584896646235826</v>
      </c>
      <c r="D13" s="9">
        <f t="shared" si="25"/>
        <v>63.295588219742378</v>
      </c>
      <c r="E13" s="9">
        <f t="shared" si="25"/>
        <v>53.031438778703077</v>
      </c>
      <c r="F13" s="9">
        <f t="shared" si="25"/>
        <v>57.230409004582789</v>
      </c>
      <c r="G13" s="9">
        <f t="shared" si="25"/>
        <v>58.94110057808934</v>
      </c>
      <c r="H13" s="9">
        <f t="shared" si="25"/>
        <v>60.185239904275917</v>
      </c>
      <c r="I13" s="554">
        <f t="shared" si="25"/>
        <v>65.986909598418222</v>
      </c>
      <c r="J13" s="9">
        <f t="shared" si="25"/>
        <v>59.451035405500065</v>
      </c>
      <c r="K13" s="9">
        <f t="shared" ref="K13" si="26">SUM(K14:K16)</f>
        <v>63.219646292306514</v>
      </c>
      <c r="L13" s="492">
        <f t="shared" ref="L13:M16" si="27">IF(ISERROR(J13/I13),"N/A",IF(I13&lt;0,"N/A",IF(J13&lt;0,"N/A",IF(J13/I13-1&gt;300%,"&gt;±300%",IF(J13/I13-1&lt;-300%,"&gt;±300%",J13/I13-1)))))</f>
        <v>-9.9048041993390012E-2</v>
      </c>
      <c r="M13" s="492">
        <f t="shared" si="27"/>
        <v>6.3390164041748465E-2</v>
      </c>
      <c r="N13" s="36"/>
      <c r="O13" s="9">
        <f>'Table 1(Q4''20)'!O13/32.15074</f>
        <v>17.573467982385477</v>
      </c>
      <c r="P13" s="9">
        <f>'Table 1(Q4''20)'!P13/32.15074</f>
        <v>14.774154498465666</v>
      </c>
      <c r="Q13" s="9">
        <f>'Table 1(Q4''20)'!Q13/32.15074</f>
        <v>13.530015172279084</v>
      </c>
      <c r="R13" s="9">
        <f>'Table 1(Q4''20)'!R13/32.15074</f>
        <v>14.774154498465666</v>
      </c>
      <c r="S13" s="9">
        <f>'Table 1(Q4''20)'!S13/32.15074</f>
        <v>12.907945509185792</v>
      </c>
      <c r="T13" s="9">
        <f>'Table 1(Q4''20)'!T13/32.15074</f>
        <v>11.508288767225887</v>
      </c>
      <c r="U13" s="9">
        <f>'Table 1(Q4''20)'!U13/32.15074</f>
        <v>12.285875846092502</v>
      </c>
      <c r="V13" s="9">
        <f>'Table 1(Q4''20)'!V13/32.15074</f>
        <v>14.929671914238989</v>
      </c>
      <c r="W13" s="9">
        <f>'Table 1(Q4''20)'!W13/32.15074</f>
        <v>15.862776408878926</v>
      </c>
      <c r="X13" s="9">
        <f>'Table 1(Q4''20)'!X13/32.15074</f>
        <v>14.307602251145697</v>
      </c>
      <c r="Y13" s="9">
        <f>'Table 1(Q4''20)'!Y13/32.15074</f>
        <v>13.063462924959115</v>
      </c>
      <c r="Z13" s="9">
        <f>'Table 1(Q4''20)'!Z13/32.15074</f>
        <v>14.929671914238989</v>
      </c>
      <c r="AA13" s="9">
        <f>'Table 1(Q4''20)'!AA13/32.15074</f>
        <v>14.929671914238989</v>
      </c>
      <c r="AB13" s="9">
        <f>'Table 1(Q4''20)'!AB13/32.15074</f>
        <v>15.707258993105603</v>
      </c>
      <c r="AC13" s="9">
        <f>'Table 1(Q4''20)'!AC13/32.15074</f>
        <v>14.307602251145697</v>
      </c>
      <c r="AD13" s="9">
        <f>'Table 1(Q4''20)'!AD13/32.15074</f>
        <v>14.929671914238989</v>
      </c>
      <c r="AE13" s="9">
        <f>'Table 1(Q4''20)'!AE13/32.15074</f>
        <v>15.240706745785634</v>
      </c>
      <c r="AF13" s="9">
        <f>'Table 1(Q4''20)'!AF13/32.15074</f>
        <v>15.396224161558957</v>
      </c>
      <c r="AG13" s="563">
        <f>'Table 1(Q4''20)'!AG13/32.15074</f>
        <v>16.734140273505488</v>
      </c>
      <c r="AH13" s="555">
        <f>'Table 1(Q4''20)'!AH13/32.15074</f>
        <v>15.845905281143382</v>
      </c>
      <c r="AI13" s="555">
        <f>'Table 1(Q4''20)'!AI13/32.15074</f>
        <v>16.892498871187634</v>
      </c>
      <c r="AJ13" s="555">
        <f>'Table 1(Q4''20)'!AJ13/32.15074</f>
        <v>16.514365172581734</v>
      </c>
      <c r="AK13" s="555">
        <f>'Table 1(Q4''20)'!AK13/32.15074</f>
        <v>14.818761275368946</v>
      </c>
      <c r="AL13" s="555">
        <f>'Table 1(Q4''20)'!AL13/32.15074</f>
        <v>11.726311417001064</v>
      </c>
      <c r="AM13" s="555">
        <f>'Table 1(Q4''20)'!AM13/32.15074</f>
        <v>15.00456684847115</v>
      </c>
      <c r="AN13" s="555">
        <f>'Table 1(Q4''20)'!AN13/32.15074</f>
        <v>17.901285566049292</v>
      </c>
      <c r="AO13" s="492">
        <f t="shared" ref="AO13:AO16" si="28">IF(ISERROR(AN13/AJ13),"N/A",IF(AJ13&lt;0,"N/A",IF(AN13&lt;0,"N/A",IF(AN13/AJ13-1&gt;300%,"&gt;±300%",IF(AN13/AJ13-1&lt;-300%,"&gt;±300%",AN13/AJ13-1)))))</f>
        <v>8.3982664726962586E-2</v>
      </c>
      <c r="AP13" s="492">
        <f t="shared" ref="AP13:AP16" si="29">IF(ISERROR(AN13/AM13),"N/A",IF(AM13&lt;0,"N/A",IF(AN13&lt;0,"N/A",IF(AN13/AM13-1&gt;300%,"&gt;±300%",IF(AN13/AM13-1&lt;-300%,"&gt;±300%",AN13/AM13-1)))))</f>
        <v>0.19305580406496681</v>
      </c>
      <c r="AQ13" s="4"/>
      <c r="AR13" s="9">
        <f>SUM(AR14:AR16)</f>
        <v>30.947965738891238</v>
      </c>
      <c r="AS13" s="9">
        <f>SUM(AS14:AS16)</f>
        <v>32.347622480851143</v>
      </c>
      <c r="AT13" s="9">
        <f>SUM(Q13:R13)</f>
        <v>28.304169670744749</v>
      </c>
      <c r="AU13" s="9">
        <f>SUM(S13:T13)</f>
        <v>24.416234276411679</v>
      </c>
      <c r="AV13" s="9">
        <f>SUM(U13:V13)</f>
        <v>27.215547760331489</v>
      </c>
      <c r="AW13" s="9">
        <f>SUM(W13:X13)</f>
        <v>30.170378660024625</v>
      </c>
      <c r="AX13" s="9">
        <f>SUM(Y13:Z13)</f>
        <v>27.993134839198106</v>
      </c>
      <c r="AY13" s="9">
        <f>SUM(AA13:AB13)</f>
        <v>30.636930907344592</v>
      </c>
      <c r="AZ13" s="9">
        <f>SUM(AC13:AD13)</f>
        <v>29.237274165384687</v>
      </c>
      <c r="BA13" s="9">
        <f>SUM(AE13:AF13)</f>
        <v>30.636930907344592</v>
      </c>
      <c r="BB13" s="9">
        <f>SUM(AG13:AH13)</f>
        <v>32.580045554648869</v>
      </c>
      <c r="BC13" s="9">
        <f>SUM(AI13:AJ13)</f>
        <v>33.406864043769367</v>
      </c>
      <c r="BD13" s="9">
        <f>SUM(AM13:AN13)</f>
        <v>32.905852414520439</v>
      </c>
      <c r="BE13" s="9">
        <f>SUM(AL13:AM13)</f>
        <v>26.730878265472214</v>
      </c>
      <c r="BF13" s="492">
        <f t="shared" ref="BF13:BF18" si="30">IF(ISERROR(BE13/BC13),"N/A",IF(BC13&lt;0,"N/A",IF(BE13&lt;0,"N/A",IF(BE13/BC13-1&gt;300%,"&gt;±300%",IF(BE13/BC13-1&lt;-300%,"&gt;±300%",BE13/BC13-1)))))</f>
        <v>-0.19983874480257524</v>
      </c>
      <c r="BG13" s="492">
        <f t="shared" ref="BG13:BG18" si="31">IF(ISERROR(BE13/BD13),"N/A",IF(BD13&lt;0,"N/A",IF(BE13&lt;0,"N/A",IF(BE13/BD13-1&gt;300%,"&gt;±300%",IF(BE13/BD13-1&lt;-300%,"&gt;±300%",BE13/BD13-1)))))</f>
        <v>-0.18765580272047233</v>
      </c>
      <c r="BH13" s="19"/>
      <c r="BI13" s="9">
        <f t="shared" ref="BI13:BI16" si="32">SUM(AK13:AN13)</f>
        <v>59.450925106890452</v>
      </c>
      <c r="BJ13" s="19"/>
    </row>
    <row r="14" spans="1:63" ht="13.5" x14ac:dyDescent="0.35">
      <c r="A14" s="7"/>
      <c r="B14" s="7" t="s">
        <v>4</v>
      </c>
      <c r="C14" s="7">
        <f>'Table 1(Q4''20)'!C14/32.15074</f>
        <v>34.835901133224304</v>
      </c>
      <c r="D14" s="7">
        <f>'Table 1(Q4''20)'!D14/32.15074</f>
        <v>39.034871359104024</v>
      </c>
      <c r="E14" s="7">
        <f>'Table 1(Q4''20)'!E14/32.15074</f>
        <v>36.857627538277505</v>
      </c>
      <c r="F14" s="7">
        <f>'Table 1(Q4''20)'!F14/32.15074</f>
        <v>37.635214617144115</v>
      </c>
      <c r="G14" s="7">
        <f>'Table 1(Q4''20)'!G14/32.15074</f>
        <v>41.212115179930542</v>
      </c>
      <c r="H14" s="7">
        <f>'Table 1(Q4''20)'!H14/32.15074</f>
        <v>44.166946079623671</v>
      </c>
      <c r="I14" s="564">
        <f>'Table 1(Q4''20)'!I14/32.15074</f>
        <v>49.359443479360522</v>
      </c>
      <c r="J14" s="564">
        <f>'Table 1(Q4''20)'!J14/32.15074</f>
        <v>44.562884876290838</v>
      </c>
      <c r="K14" s="564">
        <f>'Table 1(Q4''20)'!K14/32.15074</f>
        <v>47.187297808583843</v>
      </c>
      <c r="L14" s="26">
        <f t="shared" si="27"/>
        <v>-9.7176107852094185E-2</v>
      </c>
      <c r="M14" s="26">
        <f t="shared" si="27"/>
        <v>5.8892348185682453E-2</v>
      </c>
      <c r="N14" s="36"/>
      <c r="O14" s="7">
        <f>'Table 1(Q4''20)'!O14/32.15074</f>
        <v>11.352771351452564</v>
      </c>
      <c r="P14" s="7">
        <f>'Table 1(Q4''20)'!P14/32.15074</f>
        <v>9.4865623621726911</v>
      </c>
      <c r="Q14" s="7">
        <f>'Table 1(Q4''20)'!Q14/32.15074</f>
        <v>9.7975971937193354</v>
      </c>
      <c r="R14" s="7">
        <f>'Table 1(Q4''20)'!R14/32.15074</f>
        <v>9.6420797779460141</v>
      </c>
      <c r="S14" s="7">
        <f>'Table 1(Q4''20)'!S14/32.15074</f>
        <v>9.1755275306260451</v>
      </c>
      <c r="T14" s="7">
        <f>'Table 1(Q4''20)'!T14/32.15074</f>
        <v>8.2424230359861088</v>
      </c>
      <c r="U14" s="7">
        <f>'Table 1(Q4''20)'!U14/32.15074</f>
        <v>8.7089752833060761</v>
      </c>
      <c r="V14" s="7">
        <f>'Table 1(Q4''20)'!V14/32.15074</f>
        <v>10.57518427258595</v>
      </c>
      <c r="W14" s="7">
        <f>'Table 1(Q4''20)'!W14/32.15074</f>
        <v>9.7975971937193354</v>
      </c>
      <c r="X14" s="7">
        <f>'Table 1(Q4''20)'!X14/32.15074</f>
        <v>8.7089752833060761</v>
      </c>
      <c r="Y14" s="7">
        <f>'Table 1(Q4''20)'!Y14/32.15074</f>
        <v>9.3310449463993681</v>
      </c>
      <c r="Z14" s="7">
        <f>'Table 1(Q4''20)'!Z14/32.15074</f>
        <v>10.264149441039304</v>
      </c>
      <c r="AA14" s="7">
        <f>'Table 1(Q4''20)'!AA14/32.15074</f>
        <v>10.264149441039304</v>
      </c>
      <c r="AB14" s="7">
        <f>'Table 1(Q4''20)'!AB14/32.15074</f>
        <v>11.352771351452564</v>
      </c>
      <c r="AC14" s="7">
        <f>'Table 1(Q4''20)'!AC14/32.15074</f>
        <v>10.264149441039304</v>
      </c>
      <c r="AD14" s="7">
        <f>'Table 1(Q4''20)'!AD14/32.15074</f>
        <v>10.730701688359273</v>
      </c>
      <c r="AE14" s="7">
        <f>'Table 1(Q4''20)'!AE14/32.15074</f>
        <v>11.352771351452564</v>
      </c>
      <c r="AF14" s="7">
        <f>'Table 1(Q4''20)'!AF14/32.15074</f>
        <v>11.819323598772533</v>
      </c>
      <c r="AG14" s="564">
        <f>'Table 1(Q4''20)'!AG14/32.15074</f>
        <v>12.518322980095594</v>
      </c>
      <c r="AH14" s="564">
        <f>'Table 1(Q4''20)'!AH14/32.15074</f>
        <v>11.708560351068149</v>
      </c>
      <c r="AI14" s="564">
        <f>'Table 1(Q4''20)'!AI14/32.15074</f>
        <v>12.843610060238531</v>
      </c>
      <c r="AJ14" s="564">
        <f>'Table 1(Q4''20)'!AJ14/32.15074</f>
        <v>12.288950087958256</v>
      </c>
      <c r="AK14" s="564">
        <f>'Table 1(Q4''20)'!AK14/32.15074</f>
        <v>12.226317696051476</v>
      </c>
      <c r="AL14" s="564">
        <f>'Table 1(Q4''20)'!AL14/32.15074</f>
        <v>8.2917493507064162</v>
      </c>
      <c r="AM14" s="564">
        <f>'Table 1(Q4''20)'!AM14/32.15074</f>
        <v>10.781598936012186</v>
      </c>
      <c r="AN14" s="564">
        <f>'Table 1(Q4''20)'!AN14/32.15074</f>
        <v>13.263218893520754</v>
      </c>
      <c r="AO14" s="26">
        <f t="shared" si="28"/>
        <v>7.9280068564780759E-2</v>
      </c>
      <c r="AP14" s="26">
        <f t="shared" si="29"/>
        <v>0.23017179290722645</v>
      </c>
      <c r="AQ14" s="4"/>
      <c r="AR14" s="13">
        <f>D14-AS14</f>
        <v>18.195537645478769</v>
      </c>
      <c r="AS14" s="13">
        <f>SUM(O14:P14)</f>
        <v>20.839333713625255</v>
      </c>
      <c r="AT14" s="13">
        <f>SUM(Q14:R14)</f>
        <v>19.439676971665349</v>
      </c>
      <c r="AU14" s="13">
        <f>SUM(S14:T14)</f>
        <v>17.417950566612156</v>
      </c>
      <c r="AV14" s="13">
        <f>SUM(U14:V14)</f>
        <v>19.284159555892025</v>
      </c>
      <c r="AW14" s="13">
        <f>SUM(W14:X14)</f>
        <v>18.506572477025411</v>
      </c>
      <c r="AX14" s="13">
        <f>SUM(Y14:Z14)</f>
        <v>19.595194387438674</v>
      </c>
      <c r="AY14" s="13">
        <f>SUM(AA14:AB14)</f>
        <v>21.616920792491868</v>
      </c>
      <c r="AZ14" s="13">
        <f>SUM(AC14:AD14)</f>
        <v>20.994851129398576</v>
      </c>
      <c r="BA14" s="13">
        <f>SUM(AE14:AF14)</f>
        <v>23.172094950225095</v>
      </c>
      <c r="BB14" s="13">
        <f>SUM(AG14:AH14)</f>
        <v>24.226883331163741</v>
      </c>
      <c r="BC14" s="13">
        <f>SUM(AI14:AJ14)</f>
        <v>25.132560148196788</v>
      </c>
      <c r="BD14" s="13">
        <f>SUM(AK14:AL14)</f>
        <v>20.518067046757892</v>
      </c>
      <c r="BE14" s="13">
        <f>SUM(AM14:AN14)</f>
        <v>24.044817829532938</v>
      </c>
      <c r="BF14" s="26">
        <f t="shared" si="30"/>
        <v>-4.3280203538750617E-2</v>
      </c>
      <c r="BG14" s="26">
        <f t="shared" si="31"/>
        <v>0.17188513785134152</v>
      </c>
      <c r="BH14" s="19"/>
      <c r="BI14" s="13">
        <f t="shared" si="32"/>
        <v>44.562884876290838</v>
      </c>
      <c r="BJ14" s="19"/>
    </row>
    <row r="15" spans="1:63" ht="13.5" x14ac:dyDescent="0.35">
      <c r="A15" s="7"/>
      <c r="B15" s="7" t="s">
        <v>5</v>
      </c>
      <c r="C15" s="7">
        <f>'Table 1(Q4''20)'!C15/32.15074</f>
        <v>26.593478097238197</v>
      </c>
      <c r="D15" s="7">
        <f>'Table 1(Q4''20)'!D15/32.15074</f>
        <v>24.105199444865033</v>
      </c>
      <c r="E15" s="7">
        <f>'Table 1(Q4''20)'!E15/32.15074</f>
        <v>16.018293824652247</v>
      </c>
      <c r="F15" s="7">
        <f>'Table 1(Q4''20)'!F15/32.15074</f>
        <v>19.439676971665349</v>
      </c>
      <c r="G15" s="7">
        <f>'Table 1(Q4''20)'!G15/32.15074</f>
        <v>17.417950566612152</v>
      </c>
      <c r="H15" s="7">
        <f>'Table 1(Q4''20)'!H15/32.15074</f>
        <v>15.707258993105603</v>
      </c>
      <c r="I15" s="564">
        <f>'Table 1(Q4''20)'!I15/32.15074</f>
        <v>14.818827234968273</v>
      </c>
      <c r="J15" s="564">
        <f>'Table 1(Q4''20)'!J15/32.15074</f>
        <v>13.131077958531103</v>
      </c>
      <c r="K15" s="564">
        <f>'Table 1(Q4''20)'!K15/32.15074</f>
        <v>14.183961102600433</v>
      </c>
      <c r="L15" s="26">
        <f>IF(ISERROR(J15/I15),"N/A",IF(I15&lt;0,"N/A",IF(J15&lt;0,"N/A",IF(J15/I15-1&gt;300%,"&gt;±300%",IF(J15/I15-1&lt;-300%,"&gt;±300%",J15/I15-1)))))</f>
        <v>-0.11389222977473923</v>
      </c>
      <c r="M15" s="26">
        <f>IF(ISERROR(K15/J15),"N/A",IF(J15&lt;0,"N/A",IF(K15&lt;0,"N/A",IF(K15/J15-1&gt;300%,"&gt;±300%",IF(K15/J15-1&lt;-300%,"&gt;±300%",K15/J15-1)))))</f>
        <v>8.018253698549449E-2</v>
      </c>
      <c r="N15" s="36"/>
      <c r="O15" s="13">
        <f>'Table 1(Q4''20)'!O15/32.15074</f>
        <v>6.2206966309329115</v>
      </c>
      <c r="P15" s="13">
        <f>'Table 1(Q4''20)'!P15/32.15074</f>
        <v>5.2875921362929752</v>
      </c>
      <c r="Q15" s="13">
        <f>'Table 1(Q4''20)'!Q15/32.15074</f>
        <v>3.7324179785597473</v>
      </c>
      <c r="R15" s="13">
        <f>'Table 1(Q4''20)'!R15/32.15074</f>
        <v>5.1320747205196522</v>
      </c>
      <c r="S15" s="13">
        <f>'Table 1(Q4''20)'!S15/32.15074</f>
        <v>3.7324179785597473</v>
      </c>
      <c r="T15" s="13">
        <f>'Table 1(Q4''20)'!T15/32.15074</f>
        <v>3.2658657312397787</v>
      </c>
      <c r="U15" s="13">
        <f>'Table 1(Q4''20)'!U15/32.15074</f>
        <v>3.5769005627864243</v>
      </c>
      <c r="V15" s="13">
        <f>'Table 1(Q4''20)'!V15/32.15074</f>
        <v>4.354487641653038</v>
      </c>
      <c r="W15" s="13">
        <f>'Table 1(Q4''20)'!W15/32.15074</f>
        <v>6.0651792151595894</v>
      </c>
      <c r="X15" s="13">
        <f>'Table 1(Q4''20)'!X15/32.15074</f>
        <v>5.5986269678396203</v>
      </c>
      <c r="Y15" s="13">
        <f>'Table 1(Q4''20)'!Y15/32.15074</f>
        <v>3.7324179785597473</v>
      </c>
      <c r="Z15" s="13">
        <f>'Table 1(Q4''20)'!Z15/32.15074</f>
        <v>4.6655224731996841</v>
      </c>
      <c r="AA15" s="13">
        <f>'Table 1(Q4''20)'!AA15/32.15074</f>
        <v>4.6655224731996841</v>
      </c>
      <c r="AB15" s="13">
        <f>'Table 1(Q4''20)'!AB15/32.15074</f>
        <v>4.354487641653038</v>
      </c>
      <c r="AC15" s="13">
        <f>'Table 1(Q4''20)'!AC15/32.15074</f>
        <v>4.0434528101063929</v>
      </c>
      <c r="AD15" s="13">
        <f>'Table 1(Q4''20)'!AD15/32.15074</f>
        <v>4.1989702258797159</v>
      </c>
      <c r="AE15" s="13">
        <f>'Table 1(Q4''20)'!AE15/32.15074</f>
        <v>3.8879353943330699</v>
      </c>
      <c r="AF15" s="13">
        <f>'Table 1(Q4''20)'!AF15/32.15074</f>
        <v>3.5769005627864243</v>
      </c>
      <c r="AG15" s="564">
        <f>'Table 1(Q4''20)'!AG15/32.15074</f>
        <v>3.7455711835466441</v>
      </c>
      <c r="AH15" s="564">
        <f>'Table 1(Q4''20)'!AH15/32.15074</f>
        <v>3.7032715978937705</v>
      </c>
      <c r="AI15" s="564">
        <f>'Table 1(Q4''20)'!AI15/32.15074</f>
        <v>3.6193370759778576</v>
      </c>
      <c r="AJ15" s="564">
        <f>'Table 1(Q4''20)'!AJ15/32.15074</f>
        <v>3.7506473775500009</v>
      </c>
      <c r="AK15" s="564">
        <f>'Table 1(Q4''20)'!AK15/32.15074</f>
        <v>2.172036648155161</v>
      </c>
      <c r="AL15" s="564">
        <f>'Table 1(Q4''20)'!AL15/32.15074</f>
        <v>3.0190898612542014</v>
      </c>
      <c r="AM15" s="564">
        <f>'Table 1(Q4''20)'!AM15/32.15074</f>
        <v>3.7740901507090827</v>
      </c>
      <c r="AN15" s="564">
        <f>'Table 1(Q4''20)'!AN15/32.15074</f>
        <v>4.1658612984126568</v>
      </c>
      <c r="AO15" s="26">
        <f t="shared" si="28"/>
        <v>0.11070460085050238</v>
      </c>
      <c r="AP15" s="26">
        <f t="shared" si="29"/>
        <v>0.10380545563543775</v>
      </c>
      <c r="AQ15" s="4"/>
      <c r="AR15" s="13">
        <f>D15-AS15</f>
        <v>12.596910677639146</v>
      </c>
      <c r="AS15" s="13">
        <f>SUM(O15:P15)</f>
        <v>11.508288767225887</v>
      </c>
      <c r="AT15" s="13">
        <f>SUM(Q15:R15)</f>
        <v>8.8644926990793991</v>
      </c>
      <c r="AU15" s="13">
        <f>SUM(S15:T15)</f>
        <v>6.9982837097995265</v>
      </c>
      <c r="AV15" s="13">
        <f>SUM(U15:V15)</f>
        <v>7.9313882044394628</v>
      </c>
      <c r="AW15" s="13">
        <f>SUM(W15:X15)</f>
        <v>11.66380618299921</v>
      </c>
      <c r="AX15" s="13">
        <f>SUM(Y15:Z15)</f>
        <v>8.3979404517594318</v>
      </c>
      <c r="AY15" s="13">
        <f>SUM(AA15:AB15)</f>
        <v>9.0200101148527221</v>
      </c>
      <c r="AZ15" s="13">
        <f>SUM(AC15:AD15)</f>
        <v>8.2424230359861088</v>
      </c>
      <c r="BA15" s="13">
        <f>SUM(AE15:AF15)</f>
        <v>7.4648359571194938</v>
      </c>
      <c r="BB15" s="13">
        <f>SUM(AG15:AH15)</f>
        <v>7.4488427814404146</v>
      </c>
      <c r="BC15" s="13">
        <f>SUM(AI15:AJ15)</f>
        <v>7.3699844535278585</v>
      </c>
      <c r="BD15" s="13">
        <f>SUM(AK15:AL15)</f>
        <v>5.1911265094093624</v>
      </c>
      <c r="BE15" s="13">
        <f t="shared" ref="BE15:BE16" si="33">SUM(AM15:AN15)</f>
        <v>7.9399514491217396</v>
      </c>
      <c r="BF15" s="26">
        <f t="shared" si="30"/>
        <v>7.733625480323103E-2</v>
      </c>
      <c r="BG15" s="26">
        <f t="shared" si="31"/>
        <v>0.52952378153949753</v>
      </c>
      <c r="BH15" s="19"/>
      <c r="BI15" s="13">
        <f t="shared" si="32"/>
        <v>13.131077958531101</v>
      </c>
      <c r="BJ15" s="19"/>
    </row>
    <row r="16" spans="1:63" ht="13.5" x14ac:dyDescent="0.35">
      <c r="A16" s="7"/>
      <c r="B16" s="7" t="s">
        <v>6</v>
      </c>
      <c r="C16" s="7">
        <f>'Table 1(Q4''20)'!C16/32.15074</f>
        <v>0.15551741577332279</v>
      </c>
      <c r="D16" s="7">
        <f>'Table 1(Q4''20)'!D16/32.15074</f>
        <v>0.15551741577332279</v>
      </c>
      <c r="E16" s="7">
        <f>'Table 1(Q4''20)'!E16/32.15074</f>
        <v>0.15551741577332279</v>
      </c>
      <c r="F16" s="7">
        <f>'Table 1(Q4''20)'!F16/32.15074</f>
        <v>0.15551741577332279</v>
      </c>
      <c r="G16" s="7">
        <f>'Table 1(Q4''20)'!G16/32.15074</f>
        <v>0.31103483154664557</v>
      </c>
      <c r="H16" s="7">
        <f>'Table 1(Q4''20)'!H16/32.15074</f>
        <v>0.31103483154664557</v>
      </c>
      <c r="I16" s="564">
        <f>'Table 1(Q4''20)'!I16/32.15074</f>
        <v>1.8086388840894374</v>
      </c>
      <c r="J16" s="564">
        <f>'Table 1(Q4''20)'!J16/32.15074</f>
        <v>1.7570725706781245</v>
      </c>
      <c r="K16" s="564">
        <f>'Table 1(Q4''20)'!K16/32.15074</f>
        <v>1.8483873811222391</v>
      </c>
      <c r="L16" s="26">
        <f t="shared" si="27"/>
        <v>-2.8511116212827647E-2</v>
      </c>
      <c r="M16" s="26">
        <f t="shared" si="27"/>
        <v>5.1969857118008722E-2</v>
      </c>
      <c r="N16" s="36"/>
      <c r="O16" s="13">
        <f>'Table 1(Q4''20)'!O16/32.15074</f>
        <v>0</v>
      </c>
      <c r="P16" s="13">
        <f>'Table 1(Q4''20)'!P16/32.15074</f>
        <v>0</v>
      </c>
      <c r="Q16" s="7">
        <f>'Table 1(Q4''20)'!Q16/32.15074</f>
        <v>0</v>
      </c>
      <c r="R16" s="7">
        <f>'Table 1(Q4''20)'!R16/32.15074</f>
        <v>0</v>
      </c>
      <c r="S16" s="7">
        <f>'Table 1(Q4''20)'!S16/32.15074</f>
        <v>0</v>
      </c>
      <c r="T16" s="7">
        <f>'Table 1(Q4''20)'!T16/32.15074</f>
        <v>0</v>
      </c>
      <c r="U16" s="7">
        <f>'Table 1(Q4''20)'!U16/32.15074</f>
        <v>0</v>
      </c>
      <c r="V16" s="7">
        <f>'Table 1(Q4''20)'!V16/32.15074</f>
        <v>0</v>
      </c>
      <c r="W16" s="7">
        <f>'Table 1(Q4''20)'!W16/32.15074</f>
        <v>0</v>
      </c>
      <c r="X16" s="7">
        <f>'Table 1(Q4''20)'!X16/32.15074</f>
        <v>0</v>
      </c>
      <c r="Y16" s="7">
        <f>'Table 1(Q4''20)'!Y16/32.15074</f>
        <v>0</v>
      </c>
      <c r="Z16" s="7">
        <f>'Table 1(Q4''20)'!Z16/32.15074</f>
        <v>0</v>
      </c>
      <c r="AA16" s="7">
        <f>'Table 1(Q4''20)'!AA16/32.15074</f>
        <v>0</v>
      </c>
      <c r="AB16" s="7">
        <f>'Table 1(Q4''20)'!AB16/32.15074</f>
        <v>0</v>
      </c>
      <c r="AC16" s="7">
        <f>'Table 1(Q4''20)'!AC16/32.15074</f>
        <v>0</v>
      </c>
      <c r="AD16" s="7">
        <f>'Table 1(Q4''20)'!AD16/32.15074</f>
        <v>0</v>
      </c>
      <c r="AE16" s="7">
        <f>'Table 1(Q4''20)'!AE16/32.15074</f>
        <v>0</v>
      </c>
      <c r="AF16" s="7">
        <f>'Table 1(Q4''20)'!AF16/32.15074</f>
        <v>0</v>
      </c>
      <c r="AG16" s="564">
        <f>'Table 1(Q4''20)'!AG16/32.15074</f>
        <v>0.47024610986325377</v>
      </c>
      <c r="AH16" s="564">
        <f>'Table 1(Q4''20)'!AH16/32.15074</f>
        <v>0.43407333218146493</v>
      </c>
      <c r="AI16" s="564">
        <f>'Table 1(Q4''20)'!AI16/32.15074</f>
        <v>0.42955173497124138</v>
      </c>
      <c r="AJ16" s="564">
        <f>'Table 1(Q4''20)'!AJ16/32.15074</f>
        <v>0.47476770707347732</v>
      </c>
      <c r="AK16" s="564">
        <f>'Table 1(Q4''20)'!AK16/32.15074</f>
        <v>0.42040693116230654</v>
      </c>
      <c r="AL16" s="564">
        <f>'Table 1(Q4''20)'!AL16/32.15074</f>
        <v>0.41547220504044469</v>
      </c>
      <c r="AM16" s="564">
        <f>'Table 1(Q4''20)'!AM16/32.15074</f>
        <v>0.44887776174988164</v>
      </c>
      <c r="AN16" s="564">
        <f>'Table 1(Q4''20)'!AN16/32.15074</f>
        <v>0.47220537411588004</v>
      </c>
      <c r="AO16" s="26">
        <f t="shared" si="28"/>
        <v>-5.3970245225645197E-3</v>
      </c>
      <c r="AP16" s="26">
        <f t="shared" si="29"/>
        <v>5.1968741501158933E-2</v>
      </c>
      <c r="AQ16" s="4"/>
      <c r="AR16" s="13">
        <f>D16-AS16</f>
        <v>0.15551741577332279</v>
      </c>
      <c r="AS16" s="13">
        <f>SUM(O16:P16)</f>
        <v>0</v>
      </c>
      <c r="AT16" s="13">
        <f>SUM(Q16:R16)</f>
        <v>0</v>
      </c>
      <c r="AU16" s="13">
        <f>SUM(S16:T16)</f>
        <v>0</v>
      </c>
      <c r="AV16" s="13">
        <f>SUM(U16:V16)</f>
        <v>0</v>
      </c>
      <c r="AW16" s="13">
        <f>SUM(W16:X16)</f>
        <v>0</v>
      </c>
      <c r="AX16" s="13">
        <f>SUM(Y16:Z16)</f>
        <v>0</v>
      </c>
      <c r="AY16" s="13">
        <f>SUM(AA16:AB16)</f>
        <v>0</v>
      </c>
      <c r="AZ16" s="13">
        <f>SUM(AC16:AD16)</f>
        <v>0</v>
      </c>
      <c r="BA16" s="13">
        <f>SUM(AE16:AF16)</f>
        <v>0</v>
      </c>
      <c r="BB16" s="13">
        <f>SUM(AG16:AH16)</f>
        <v>0.9043194420447187</v>
      </c>
      <c r="BC16" s="13">
        <f>SUM(AI16:AJ16)</f>
        <v>0.9043194420447187</v>
      </c>
      <c r="BD16" s="13">
        <f>SUM(AK16:AL16)</f>
        <v>0.83587913620275123</v>
      </c>
      <c r="BE16" s="13">
        <f t="shared" si="33"/>
        <v>0.92108313586576163</v>
      </c>
      <c r="BF16" s="26">
        <f t="shared" si="30"/>
        <v>1.8537358638601509E-2</v>
      </c>
      <c r="BG16" s="26">
        <f t="shared" si="31"/>
        <v>0.10193339679475288</v>
      </c>
      <c r="BH16" s="19"/>
      <c r="BI16" s="13">
        <f t="shared" si="32"/>
        <v>1.756962272068513</v>
      </c>
      <c r="BJ16" s="19"/>
    </row>
    <row r="17" spans="1:62" ht="13.5" x14ac:dyDescent="0.35">
      <c r="A17" s="23"/>
      <c r="B17" s="4"/>
      <c r="C17" s="9">
        <f>'Table 1(Q4''20)'!C17/32.15074</f>
        <v>0</v>
      </c>
      <c r="D17" s="9"/>
      <c r="E17" s="9"/>
      <c r="F17" s="9"/>
      <c r="G17" s="9"/>
      <c r="H17" s="9"/>
      <c r="I17" s="555"/>
      <c r="J17" s="9"/>
      <c r="K17" s="9"/>
      <c r="L17" s="36"/>
      <c r="M17" s="235"/>
      <c r="N17" s="36"/>
      <c r="O17" s="36">
        <f>'Table 1(Q4''20)'!O17/32.15074</f>
        <v>0</v>
      </c>
      <c r="P17" s="36">
        <f>'Table 1(Q4''20)'!P17/32.15074</f>
        <v>0</v>
      </c>
      <c r="Q17" s="36">
        <f>'Table 1(Q4''20)'!Q17/32.15074</f>
        <v>0</v>
      </c>
      <c r="R17" s="36">
        <f>'Table 1(Q4''20)'!R17/32.15074</f>
        <v>0</v>
      </c>
      <c r="S17" s="36">
        <f>'Table 1(Q4''20)'!S17/32.15074</f>
        <v>0</v>
      </c>
      <c r="T17" s="36">
        <f>'Table 1(Q4''20)'!T17/32.15074</f>
        <v>0</v>
      </c>
      <c r="U17" s="36">
        <f>'Table 1(Q4''20)'!U17/32.15074</f>
        <v>0</v>
      </c>
      <c r="V17" s="36">
        <f>'Table 1(Q4''20)'!V17/32.15074</f>
        <v>0</v>
      </c>
      <c r="W17" s="36">
        <f>'Table 1(Q4''20)'!W17/32.15074</f>
        <v>0</v>
      </c>
      <c r="X17" s="36">
        <f>'Table 1(Q4''20)'!X17/32.15074</f>
        <v>0</v>
      </c>
      <c r="Y17" s="36">
        <f>'Table 1(Q4''20)'!Y17/32.15074</f>
        <v>0</v>
      </c>
      <c r="Z17" s="36">
        <f>'Table 1(Q4''20)'!Z17/32.15074</f>
        <v>0</v>
      </c>
      <c r="AA17" s="36">
        <f>'Table 1(Q4''20)'!AA17/32.15074</f>
        <v>0</v>
      </c>
      <c r="AB17" s="36">
        <f>'Table 1(Q4''20)'!AB17/32.15074</f>
        <v>0</v>
      </c>
      <c r="AC17" s="36">
        <f>'Table 1(Q4''20)'!AC17/32.15074</f>
        <v>0</v>
      </c>
      <c r="AD17" s="36">
        <f>'Table 1(Q4''20)'!AD17/32.15074</f>
        <v>0</v>
      </c>
      <c r="AE17" s="36">
        <f>'Table 1(Q4''20)'!AE17/32.15074</f>
        <v>0</v>
      </c>
      <c r="AF17" s="36">
        <f>'Table 1(Q4''20)'!AF17/32.15074</f>
        <v>0</v>
      </c>
      <c r="AG17" s="36">
        <f>'Table 1(Q4''20)'!AG17/32.15074</f>
        <v>0</v>
      </c>
      <c r="AH17" s="36">
        <f>'Table 1(Q4''20)'!AH17/32.15074</f>
        <v>0</v>
      </c>
      <c r="AI17" s="36">
        <f>'Table 1(Q4''20)'!AI17/32.15074</f>
        <v>0</v>
      </c>
      <c r="AJ17" s="36">
        <f>'Table 1(Q4''20)'!AJ17/32.15074</f>
        <v>0</v>
      </c>
      <c r="AK17" s="368">
        <f>'Table 1(Q4''20)'!AK17/32.15074</f>
        <v>0</v>
      </c>
      <c r="AL17" s="36">
        <f>'Table 1(Q4''20)'!AL17/32.15074</f>
        <v>0</v>
      </c>
      <c r="AM17" s="36">
        <f>'Table 1(Q4''20)'!AM17/32.15074</f>
        <v>0</v>
      </c>
      <c r="AN17" s="36">
        <f>'Table 1(Q4''20)'!AN17/32.15074</f>
        <v>0</v>
      </c>
      <c r="AO17" s="235"/>
      <c r="AP17" s="235"/>
      <c r="AQ17" s="4"/>
      <c r="AR17" s="199"/>
      <c r="AS17" s="7"/>
      <c r="AT17" s="7"/>
      <c r="AU17" s="7"/>
      <c r="AV17" s="7"/>
      <c r="AW17" s="7"/>
      <c r="AX17" s="7"/>
      <c r="AY17" s="7"/>
      <c r="AZ17" s="7"/>
      <c r="BA17" s="7"/>
      <c r="BB17" s="7"/>
      <c r="BC17" s="7"/>
      <c r="BD17" s="7"/>
      <c r="BE17" s="7"/>
      <c r="BF17" s="26" t="str">
        <f t="shared" si="30"/>
        <v>N/A</v>
      </c>
      <c r="BG17" s="26" t="str">
        <f t="shared" si="31"/>
        <v>N/A</v>
      </c>
      <c r="BH17" s="19"/>
      <c r="BI17" s="7"/>
      <c r="BJ17" s="19"/>
    </row>
    <row r="18" spans="1:62" ht="13.5" x14ac:dyDescent="0.35">
      <c r="A18" s="33" t="s">
        <v>25</v>
      </c>
      <c r="B18" s="34"/>
      <c r="C18" s="34">
        <f>'Table 1(Q4''20)'!C18/32.15074</f>
        <v>243.38475568525018</v>
      </c>
      <c r="D18" s="34">
        <f>'Table 1(Q4''20)'!D18/32.15074</f>
        <v>225.50025287131805</v>
      </c>
      <c r="E18" s="34">
        <f>'Table 1(Q4''20)'!E18/32.15074</f>
        <v>245.40648209030337</v>
      </c>
      <c r="F18" s="34">
        <f>'Table 1(Q4''20)'!F18/32.15074</f>
        <v>245.71751692185001</v>
      </c>
      <c r="G18" s="34">
        <f>'Table 1(Q4''20)'!G18/32.15074</f>
        <v>250.38303939504971</v>
      </c>
      <c r="H18" s="34">
        <f>'Table 1(Q4''20)'!H18/32.15074</f>
        <v>251.00510905814301</v>
      </c>
      <c r="I18" s="560">
        <f>'Table 1(Q4''20)'!I18/32.15074</f>
        <v>255.63859257306592</v>
      </c>
      <c r="J18" s="34">
        <f>'Table 1(Q4''20)'!J18/32.15074</f>
        <v>211.68423907614243</v>
      </c>
      <c r="K18" s="34">
        <f>'Table 1(Q4''20)'!K18/32.15074</f>
        <v>246.70322908967972</v>
      </c>
      <c r="L18" s="540">
        <f>IF(ISERROR(J18/I18),"N/A",IF(I18&lt;0,"N/A",IF(J18&lt;0,"N/A",IF(J18/I18-1&gt;300%,"&gt;±300%",IF(J18/I18-1&lt;-300%,"&gt;±300%",J18/I18-1)))))</f>
        <v>-0.17193942845057941</v>
      </c>
      <c r="M18" s="540">
        <f>IF(ISERROR(K18/J18),"N/A",IF(J18&lt;0,"N/A",IF(K18&lt;0,"N/A",IF(K18/J18-1&gt;300%,"&gt;±300%",IF(K18/J18-1&lt;-300%,"&gt;±300%",K18/J18-1)))))</f>
        <v>0.16543031340628533</v>
      </c>
      <c r="N18" s="36"/>
      <c r="O18" s="34">
        <f>'Table 1(Q4''20)'!O18/32.15074</f>
        <v>60.496274735822567</v>
      </c>
      <c r="P18" s="34">
        <f>'Table 1(Q4''20)'!P18/32.15074</f>
        <v>57.541443836129432</v>
      </c>
      <c r="Q18" s="34">
        <f>'Table 1(Q4''20)'!Q18/32.15074</f>
        <v>57.696961251902756</v>
      </c>
      <c r="R18" s="34">
        <f>'Table 1(Q4''20)'!R18/32.15074</f>
        <v>62.673518556649086</v>
      </c>
      <c r="S18" s="34">
        <f>'Table 1(Q4''20)'!S18/32.15074</f>
        <v>65.161797209022254</v>
      </c>
      <c r="T18" s="34">
        <f>'Table 1(Q4''20)'!T18/32.15074</f>
        <v>60.340757320049242</v>
      </c>
      <c r="U18" s="34">
        <f>'Table 1(Q4''20)'!U18/32.15074</f>
        <v>56.452821925716172</v>
      </c>
      <c r="V18" s="34">
        <f>'Table 1(Q4''20)'!V18/32.15074</f>
        <v>68.116628108715389</v>
      </c>
      <c r="W18" s="34">
        <f>'Table 1(Q4''20)'!W18/32.15074</f>
        <v>62.984553388195735</v>
      </c>
      <c r="X18" s="34">
        <f>'Table 1(Q4''20)'!X18/32.15074</f>
        <v>58.319030914996048</v>
      </c>
      <c r="Y18" s="34">
        <f>'Table 1(Q4''20)'!Y18/32.15074</f>
        <v>55.519717431076238</v>
      </c>
      <c r="Z18" s="34">
        <f>'Table 1(Q4''20)'!Z18/32.15074</f>
        <v>65.628349456342221</v>
      </c>
      <c r="AA18" s="34">
        <f>'Table 1(Q4''20)'!AA18/32.15074</f>
        <v>63.295588219742378</v>
      </c>
      <c r="AB18" s="34">
        <f>'Table 1(Q4''20)'!AB18/32.15074</f>
        <v>65.628349456342221</v>
      </c>
      <c r="AC18" s="34">
        <f>'Table 1(Q4''20)'!AC18/32.15074</f>
        <v>54.586612936436303</v>
      </c>
      <c r="AD18" s="34">
        <f>'Table 1(Q4''20)'!AD18/32.15074</f>
        <v>66.561453950982155</v>
      </c>
      <c r="AE18" s="34">
        <f>'Table 1(Q4''20)'!AE18/32.15074</f>
        <v>66.405936535208838</v>
      </c>
      <c r="AF18" s="34">
        <f>'Table 1(Q4''20)'!AF18/32.15074</f>
        <v>63.451105635515702</v>
      </c>
      <c r="AG18" s="34">
        <f>'Table 1(Q4''20)'!AG18/32.15074</f>
        <v>58.167081459658448</v>
      </c>
      <c r="AH18" s="34">
        <f>'Table 1(Q4''20)'!AH18/32.15074</f>
        <v>66.777709704683559</v>
      </c>
      <c r="AI18" s="34">
        <f>'Table 1(Q4''20)'!AI18/32.15074</f>
        <v>63.572995180293475</v>
      </c>
      <c r="AJ18" s="34">
        <f>'Table 1(Q4''20)'!AJ18/32.15074</f>
        <v>67.120806228430439</v>
      </c>
      <c r="AK18" s="560">
        <f>'Table 1(Q4''20)'!AK18/32.15074</f>
        <v>54.826846052159482</v>
      </c>
      <c r="AL18" s="34">
        <f>'Table 1(Q4''20)'!AL18/32.15074</f>
        <v>41.921927933906616</v>
      </c>
      <c r="AM18" s="34">
        <f>'Table 1(Q4''20)'!AM18/32.15074</f>
        <v>57.967398651683965</v>
      </c>
      <c r="AN18" s="34">
        <f>'Table 1(Q4''20)'!AN18/32.15074</f>
        <v>56.967956139782814</v>
      </c>
      <c r="AO18" s="540">
        <f>IF(ISERROR(AN18/AJ18),"N/A",IF(AJ18&lt;0,"N/A",IF(AN18&lt;0,"N/A",IF(AN18/AJ18-1&gt;300%,"&gt;±300%",IF(AN18/AJ18-1&lt;-300%,"&gt;±300%",AN18/AJ18-1)))))</f>
        <v>-0.15126233815033008</v>
      </c>
      <c r="AP18" s="540">
        <f>IF(ISERROR(AN18/AM18),"N/A",IF(AM18&lt;0,"N/A",IF(AN18&lt;0,"N/A",IF(AN18/AM18-1&gt;300%,"&gt;±300%",IF(AN18/AM18-1&lt;-300%,"&gt;±300%",AN18/AM18-1)))))</f>
        <v>-1.724145873625671E-2</v>
      </c>
      <c r="AQ18" s="4"/>
      <c r="AR18" s="34">
        <f t="shared" ref="AR18:AX18" si="34">AR11+AR13</f>
        <v>107.46253429936607</v>
      </c>
      <c r="AS18" s="34">
        <f t="shared" si="34"/>
        <v>118.037718571952</v>
      </c>
      <c r="AT18" s="34">
        <f t="shared" si="34"/>
        <v>120.37047980855183</v>
      </c>
      <c r="AU18" s="34">
        <f t="shared" si="34"/>
        <v>125.50255452907149</v>
      </c>
      <c r="AV18" s="34">
        <f t="shared" si="34"/>
        <v>124.56945003443155</v>
      </c>
      <c r="AW18" s="34">
        <f t="shared" si="34"/>
        <v>121.30358430319176</v>
      </c>
      <c r="AX18" s="34">
        <f t="shared" si="34"/>
        <v>121.14806688741845</v>
      </c>
      <c r="AY18" s="34">
        <f>SUM(AA18:AB18)</f>
        <v>128.92393767608459</v>
      </c>
      <c r="AZ18" s="34">
        <f>SUM(AC18:AD18)</f>
        <v>121.14806688741845</v>
      </c>
      <c r="BA18" s="34">
        <f>SUM(AE18:AF18)</f>
        <v>129.85704217072453</v>
      </c>
      <c r="BB18" s="34">
        <f>SUM(AG18:AH18)</f>
        <v>124.94479116434201</v>
      </c>
      <c r="BC18" s="34">
        <f>SUM(AI18:AJ18)</f>
        <v>130.69380140872391</v>
      </c>
      <c r="BD18" s="34">
        <f>SUM(AK18:AL18)</f>
        <v>96.748773986066098</v>
      </c>
      <c r="BE18" s="34">
        <f>SUM(AM18:AN18)</f>
        <v>114.93535479146678</v>
      </c>
      <c r="BF18" s="561">
        <f t="shared" si="30"/>
        <v>-0.12057531763098017</v>
      </c>
      <c r="BG18" s="561">
        <f t="shared" si="31"/>
        <v>0.18797737744997089</v>
      </c>
      <c r="BH18" s="19"/>
      <c r="BI18" s="34">
        <f>SUM(AK18:AN18)</f>
        <v>211.68412877753286</v>
      </c>
      <c r="BJ18" s="19"/>
    </row>
    <row r="19" spans="1:62" ht="13.5" x14ac:dyDescent="0.35">
      <c r="A19" s="3"/>
      <c r="B19" s="4"/>
      <c r="C19" s="9">
        <f>'Table 1(Q4''20)'!C19/32.15074</f>
        <v>0</v>
      </c>
      <c r="D19" s="9"/>
      <c r="E19" s="9"/>
      <c r="F19" s="9"/>
      <c r="G19" s="9"/>
      <c r="H19" s="9"/>
      <c r="I19" s="554"/>
      <c r="J19" s="9"/>
      <c r="K19" s="9"/>
      <c r="L19" s="9"/>
      <c r="M19" s="492"/>
      <c r="N19" s="36"/>
      <c r="O19" s="4"/>
      <c r="P19" s="4"/>
      <c r="Q19" s="4"/>
      <c r="R19" s="4"/>
      <c r="S19" s="4"/>
      <c r="T19" s="4"/>
      <c r="U19" s="4"/>
      <c r="V19" s="4"/>
      <c r="W19" s="4"/>
      <c r="X19" s="4"/>
      <c r="Y19" s="4"/>
      <c r="Z19" s="4"/>
      <c r="AA19" s="4"/>
      <c r="AB19" s="4"/>
      <c r="AC19" s="4"/>
      <c r="AD19" s="4"/>
      <c r="AE19" s="4"/>
      <c r="AF19" s="4"/>
      <c r="AG19" s="4"/>
      <c r="AH19" s="4"/>
      <c r="AI19" s="4"/>
      <c r="AJ19" s="4"/>
      <c r="AK19" s="565"/>
      <c r="AL19" s="4"/>
      <c r="AM19" s="4"/>
      <c r="AN19" s="4"/>
      <c r="AO19" s="492"/>
      <c r="AP19" s="492"/>
      <c r="AQ19" s="4"/>
      <c r="AR19" s="542"/>
      <c r="AS19" s="13"/>
      <c r="AT19" s="13"/>
      <c r="AU19" s="13"/>
      <c r="AV19" s="13"/>
      <c r="AW19" s="13"/>
      <c r="AX19" s="13"/>
      <c r="AY19" s="13"/>
      <c r="AZ19" s="13"/>
      <c r="BA19" s="13"/>
      <c r="BB19" s="13"/>
      <c r="BC19" s="13"/>
      <c r="BD19" s="13"/>
      <c r="BE19" s="13"/>
      <c r="BF19" s="26"/>
      <c r="BG19" s="26"/>
      <c r="BH19" s="19"/>
      <c r="BI19" s="13"/>
      <c r="BJ19" s="19"/>
    </row>
    <row r="20" spans="1:62" ht="13.5" x14ac:dyDescent="0.35">
      <c r="A20" s="110" t="s">
        <v>32</v>
      </c>
      <c r="B20" s="5"/>
      <c r="C20" s="10">
        <f>'Table 1(Q4''20)'!C20/32.15074</f>
        <v>0</v>
      </c>
      <c r="D20" s="10"/>
      <c r="E20" s="10"/>
      <c r="F20" s="10"/>
      <c r="G20" s="10"/>
      <c r="H20" s="10"/>
      <c r="I20" s="556"/>
      <c r="J20" s="10"/>
      <c r="K20" s="10"/>
      <c r="L20" s="11"/>
      <c r="M20" s="155"/>
      <c r="N20" s="36"/>
      <c r="O20" s="542"/>
      <c r="P20" s="542"/>
      <c r="Q20" s="542"/>
      <c r="R20" s="542"/>
      <c r="S20" s="542"/>
      <c r="T20" s="542"/>
      <c r="U20" s="542"/>
      <c r="V20" s="542"/>
      <c r="W20" s="542"/>
      <c r="X20" s="542"/>
      <c r="Y20" s="542"/>
      <c r="Z20" s="542"/>
      <c r="AA20" s="542"/>
      <c r="AB20" s="542"/>
      <c r="AC20" s="542"/>
      <c r="AD20" s="542"/>
      <c r="AE20" s="542"/>
      <c r="AF20" s="542"/>
      <c r="AG20" s="27"/>
      <c r="AH20" s="27"/>
      <c r="AI20" s="27"/>
      <c r="AJ20" s="27"/>
      <c r="AK20" s="566"/>
      <c r="AL20" s="542"/>
      <c r="AM20" s="542"/>
      <c r="AN20" s="542"/>
      <c r="AO20" s="155"/>
      <c r="AP20" s="155"/>
      <c r="AQ20" s="4"/>
      <c r="AR20" s="199"/>
      <c r="AS20" s="7"/>
      <c r="AT20" s="7"/>
      <c r="AU20" s="7"/>
      <c r="AV20" s="7"/>
      <c r="AW20" s="7"/>
      <c r="AX20" s="7"/>
      <c r="AY20" s="7"/>
      <c r="AZ20" s="7"/>
      <c r="BA20" s="7"/>
      <c r="BB20" s="7"/>
      <c r="BC20" s="7"/>
      <c r="BD20" s="7"/>
      <c r="BE20" s="7"/>
      <c r="BF20" s="26"/>
      <c r="BG20" s="26"/>
      <c r="BH20" s="19"/>
      <c r="BI20" s="7"/>
      <c r="BJ20" s="19"/>
    </row>
    <row r="21" spans="1:62" ht="13.5" x14ac:dyDescent="0.35">
      <c r="A21" s="23" t="s">
        <v>27</v>
      </c>
      <c r="B21" s="9"/>
      <c r="C21" s="9">
        <f>SUM(C22:C23)</f>
        <v>97.353902274100065</v>
      </c>
      <c r="D21" s="9">
        <f t="shared" ref="D21:J21" si="35">SUM(D22:D23)</f>
        <v>100.9308028368865</v>
      </c>
      <c r="E21" s="9">
        <f t="shared" si="35"/>
        <v>100.9308028368865</v>
      </c>
      <c r="F21" s="9">
        <f t="shared" si="35"/>
        <v>104.19666856812628</v>
      </c>
      <c r="G21" s="9">
        <f t="shared" si="35"/>
        <v>102.3304595788464</v>
      </c>
      <c r="H21" s="9">
        <f t="shared" si="35"/>
        <v>95.643210700593514</v>
      </c>
      <c r="I21" s="567">
        <f t="shared" si="35"/>
        <v>89.199733038228473</v>
      </c>
      <c r="J21" s="568">
        <f t="shared" si="35"/>
        <v>74.450483153528467</v>
      </c>
      <c r="K21" s="568">
        <f>SUM(K22:K23)</f>
        <v>93.291826209188685</v>
      </c>
      <c r="L21" s="492">
        <f t="shared" ref="L21:M22" si="36">IF(ISERROR(J21/I21),"N/A",IF(I21&lt;0,"N/A",IF(J21&lt;0,"N/A",IF(J21/I21-1&gt;300%,"&gt;±300%",IF(J21/I21-1&lt;-300%,"&gt;±300%",J21/I21-1)))))</f>
        <v>-0.16535082989966909</v>
      </c>
      <c r="M21" s="492">
        <f>IF(ISERROR(K21/J21),"N/A",IF(J21&lt;0,"N/A",IF(K21&lt;0,"N/A",IF(K21/J21-1&gt;300%,"&gt;±300%",IF(K21/J21-1&lt;-300%,"&gt;±300%",K21/J21-1)))))</f>
        <v>0.25307213946223084</v>
      </c>
      <c r="N21" s="36"/>
      <c r="O21" s="9">
        <f>'Table 1(Q4''20)'!O21/32.15074</f>
        <v>23.638647197545065</v>
      </c>
      <c r="P21" s="9">
        <f>'Table 1(Q4''20)'!P21/32.15074</f>
        <v>25.193821355278292</v>
      </c>
      <c r="Q21" s="9">
        <f>'Table 1(Q4''20)'!Q21/32.15074</f>
        <v>25.971408434144909</v>
      </c>
      <c r="R21" s="9">
        <f>'Table 1(Q4''20)'!R21/32.15074</f>
        <v>25.660373602598263</v>
      </c>
      <c r="S21" s="9">
        <f>'Table 1(Q4''20)'!S21/32.15074</f>
        <v>24.105199444865033</v>
      </c>
      <c r="T21" s="9">
        <f>'Table 1(Q4''20)'!T21/32.15074</f>
        <v>25.349338771051617</v>
      </c>
      <c r="U21" s="9">
        <f>'Table 1(Q4''20)'!U21/32.15074</f>
        <v>26.748995513011522</v>
      </c>
      <c r="V21" s="9">
        <f>'Table 1(Q4''20)'!V21/32.15074</f>
        <v>26.748995513011522</v>
      </c>
      <c r="W21" s="9">
        <f>'Table 1(Q4''20)'!W21/32.15074</f>
        <v>24.260716860638357</v>
      </c>
      <c r="X21" s="9">
        <f>'Table 1(Q4''20)'!X21/32.15074</f>
        <v>26.12692584991823</v>
      </c>
      <c r="Y21" s="9">
        <f>'Table 1(Q4''20)'!Y21/32.15074</f>
        <v>26.282443265691551</v>
      </c>
      <c r="Z21" s="9">
        <f>'Table 1(Q4''20)'!Z21/32.15074</f>
        <v>25.660373602598263</v>
      </c>
      <c r="AA21" s="9">
        <f>'Table 1(Q4''20)'!AA21/32.15074</f>
        <v>24.105199444865033</v>
      </c>
      <c r="AB21" s="9">
        <f>'Table 1(Q4''20)'!AB21/32.15074</f>
        <v>25.971408434144909</v>
      </c>
      <c r="AC21" s="9">
        <f>'Table 1(Q4''20)'!AC21/32.15074</f>
        <v>24.416234276411679</v>
      </c>
      <c r="AD21" s="9">
        <f>'Table 1(Q4''20)'!AD21/32.15074</f>
        <v>24.882786523731646</v>
      </c>
      <c r="AE21" s="9">
        <f>'Table 1(Q4''20)'!AE21/32.15074</f>
        <v>22.23899045558516</v>
      </c>
      <c r="AF21" s="9">
        <f>'Table 1(Q4''20)'!AF21/32.15074</f>
        <v>23.794164613318387</v>
      </c>
      <c r="AG21" s="563">
        <f>'Table 1(Q4''20)'!AG21/32.15074</f>
        <v>23.6420681127195</v>
      </c>
      <c r="AH21" s="563">
        <f>'Table 1(Q4''20)'!AH21/32.15074</f>
        <v>23.041703265591902</v>
      </c>
      <c r="AI21" s="563">
        <f>'Table 1(Q4''20)'!AI21/32.15074</f>
        <v>20.897332277027925</v>
      </c>
      <c r="AJ21" s="563">
        <f>'Table 1(Q4''20)'!AJ21/32.15074</f>
        <v>21.618604787141621</v>
      </c>
      <c r="AK21" s="563">
        <f>'Table 1(Q4''20)'!AK21/32.15074</f>
        <v>19.97237242038527</v>
      </c>
      <c r="AL21" s="563">
        <f>'Table 1(Q4''20)'!AL21/32.15074</f>
        <v>12.006878163556356</v>
      </c>
      <c r="AM21" s="563">
        <f>'Table 1(Q4''20)'!AM21/32.15074</f>
        <v>19.879083971765507</v>
      </c>
      <c r="AN21" s="563">
        <f>'Table 1(Q4''20)'!AN21/32.15074</f>
        <v>22.593637066508258</v>
      </c>
      <c r="AO21" s="492">
        <f t="shared" ref="AO21:AO22" si="37">IF(ISERROR(AN21/AJ21),"N/A",IF(AJ21&lt;0,"N/A",IF(AN21&lt;0,"N/A",IF(AN21/AJ21-1&gt;300%,"&gt;±300%",IF(AN21/AJ21-1&lt;-300%,"&gt;±300%",AN21/AJ21-1)))))</f>
        <v>4.5101535874626286E-2</v>
      </c>
      <c r="AP21" s="492">
        <f t="shared" ref="AP21:AP22" si="38">IF(ISERROR(AN21/AM21),"N/A",IF(AM21&lt;0,"N/A",IF(AN21&lt;0,"N/A",IF(AN21/AM21-1&gt;300%,"&gt;±300%",IF(AN21/AM21-1&lt;-300%,"&gt;±300%",AN21/AM21-1)))))</f>
        <v>0.13655322843840612</v>
      </c>
      <c r="AQ21" s="4"/>
      <c r="AR21" s="9">
        <f t="shared" ref="AR21:AS21" si="39">SUM(AR22:AR23)</f>
        <v>51.7872994525165</v>
      </c>
      <c r="AS21" s="9">
        <f t="shared" si="39"/>
        <v>49.14350338437</v>
      </c>
      <c r="AT21" s="9">
        <f>SUM(Q21:R21)</f>
        <v>51.631782036743175</v>
      </c>
      <c r="AU21" s="9">
        <f>SUM(S21:T21)</f>
        <v>49.454538215916649</v>
      </c>
      <c r="AV21" s="9">
        <f>SUM(U21:V21)</f>
        <v>53.497991026023044</v>
      </c>
      <c r="AW21" s="9">
        <f>SUM(W21:X21)</f>
        <v>50.387642710556591</v>
      </c>
      <c r="AX21" s="9">
        <f>SUM(Y21:Z21)</f>
        <v>51.94281686828981</v>
      </c>
      <c r="AY21" s="9">
        <f>SUM(AA21:AB21)</f>
        <v>50.076607879009941</v>
      </c>
      <c r="AZ21" s="9">
        <f>SUM(AC21:AD21)</f>
        <v>49.299020800143325</v>
      </c>
      <c r="BA21" s="9">
        <f>SUM(AE21:AF21)</f>
        <v>46.033155068903547</v>
      </c>
      <c r="BB21" s="9">
        <f>SUM(AG21:AH21)</f>
        <v>46.683771378311405</v>
      </c>
      <c r="BC21" s="9">
        <f>SUM(AI21:AJ21)</f>
        <v>42.515937064169549</v>
      </c>
      <c r="BD21" s="9">
        <f>SUM(AK21:AL21)</f>
        <v>31.979250583941628</v>
      </c>
      <c r="BE21" s="9">
        <f>SUM(AM21:AN21)</f>
        <v>42.472721038273761</v>
      </c>
      <c r="BF21" s="492">
        <f t="shared" ref="BF21:BF22" si="40">IF(ISERROR(BE21/BC21),"N/A",IF(BC21&lt;0,"N/A",IF(BE21&lt;0,"N/A",IF(BE21/BC21-1&gt;300%,"&gt;±300%",IF(BE21/BC21-1&lt;-300%,"&gt;±300%",BE21/BC21-1)))))</f>
        <v>-1.0164665036209719E-3</v>
      </c>
      <c r="BG21" s="492">
        <f t="shared" ref="BG21:BG22" si="41">IF(ISERROR(BE21/BD21),"N/A",IF(BD21&lt;0,"N/A",IF(BE21&lt;0,"N/A",IF(BE21/BD21-1&gt;300%,"&gt;±300%",IF(BE21/BD21-1&lt;-300%,"&gt;±300%",BE21/BD21-1)))))</f>
        <v>0.32813371991904727</v>
      </c>
      <c r="BH21" s="19"/>
      <c r="BI21" s="9">
        <f t="shared" ref="BI21:BI22" si="42">SUM(AK21:AN21)</f>
        <v>74.451971622215382</v>
      </c>
      <c r="BJ21" s="19"/>
    </row>
    <row r="22" spans="1:62" ht="13.5" x14ac:dyDescent="0.35">
      <c r="A22" s="10"/>
      <c r="B22" s="10" t="s">
        <v>4</v>
      </c>
      <c r="C22" s="7">
        <f>'Table 1(Q4''20)'!C22/32.15074</f>
        <v>92.999414632447028</v>
      </c>
      <c r="D22" s="7">
        <f>'Table 1(Q4''20)'!D22/32.15074</f>
        <v>96.265280363686813</v>
      </c>
      <c r="E22" s="7">
        <f>'Table 1(Q4''20)'!E22/32.15074</f>
        <v>96.576315195233462</v>
      </c>
      <c r="F22" s="7">
        <f>'Table 1(Q4''20)'!F22/32.15074</f>
        <v>99.997698342246565</v>
      </c>
      <c r="G22" s="7">
        <f>'Table 1(Q4''20)'!G22/32.15074</f>
        <v>97.975971937193364</v>
      </c>
      <c r="H22" s="7">
        <f>'Table 1(Q4''20)'!H22/32.15074</f>
        <v>91.133205643167159</v>
      </c>
      <c r="I22" s="525">
        <f>'Table 1(Q4''20)'!I22/32.15074</f>
        <v>89.199733038228473</v>
      </c>
      <c r="J22" s="525">
        <f>'Table 1(Q4''20)'!J22/32.15074</f>
        <v>74.450483153528467</v>
      </c>
      <c r="K22" s="525">
        <f>'Table 1(Q4''20)'!K22/32.15074</f>
        <v>93.291826209188685</v>
      </c>
      <c r="L22" s="26">
        <f t="shared" si="36"/>
        <v>-0.16535082989966909</v>
      </c>
      <c r="M22" s="26">
        <f t="shared" si="36"/>
        <v>0.25307213946223084</v>
      </c>
      <c r="N22" s="36"/>
      <c r="O22" s="13">
        <f>'Table 1(Q4''20)'!O22/32.15074</f>
        <v>22.705542702905127</v>
      </c>
      <c r="P22" s="13">
        <f>'Table 1(Q4''20)'!P22/32.15074</f>
        <v>24.105199444865033</v>
      </c>
      <c r="Q22" s="13">
        <f>'Table 1(Q4''20)'!Q22/32.15074</f>
        <v>24.882786523731646</v>
      </c>
      <c r="R22" s="13">
        <f>'Table 1(Q4''20)'!R22/32.15074</f>
        <v>24.571751692185003</v>
      </c>
      <c r="S22" s="13">
        <f>'Table 1(Q4''20)'!S22/32.15074</f>
        <v>23.016577534451773</v>
      </c>
      <c r="T22" s="13">
        <f>'Table 1(Q4''20)'!T22/32.15074</f>
        <v>24.260716860638357</v>
      </c>
      <c r="U22" s="13">
        <f>'Table 1(Q4''20)'!U22/32.15074</f>
        <v>25.660373602598263</v>
      </c>
      <c r="V22" s="13">
        <f>'Table 1(Q4''20)'!V22/32.15074</f>
        <v>25.660373602598263</v>
      </c>
      <c r="W22" s="13">
        <f>'Table 1(Q4''20)'!W22/32.15074</f>
        <v>23.327612365998419</v>
      </c>
      <c r="X22" s="13">
        <f>'Table 1(Q4''20)'!X22/32.15074</f>
        <v>25.038303939504971</v>
      </c>
      <c r="Y22" s="13">
        <f>'Table 1(Q4''20)'!Y22/32.15074</f>
        <v>25.193821355278292</v>
      </c>
      <c r="Z22" s="13">
        <f>'Table 1(Q4''20)'!Z22/32.15074</f>
        <v>24.571751692185003</v>
      </c>
      <c r="AA22" s="13">
        <f>'Table 1(Q4''20)'!AA22/32.15074</f>
        <v>23.016577534451773</v>
      </c>
      <c r="AB22" s="13">
        <f>'Table 1(Q4''20)'!AB22/32.15074</f>
        <v>24.882786523731646</v>
      </c>
      <c r="AC22" s="13">
        <f>'Table 1(Q4''20)'!AC22/32.15074</f>
        <v>23.327612365998419</v>
      </c>
      <c r="AD22" s="13">
        <f>'Table 1(Q4''20)'!AD22/32.15074</f>
        <v>23.638647197545065</v>
      </c>
      <c r="AE22" s="13">
        <f>'Table 1(Q4''20)'!AE22/32.15074</f>
        <v>21.150368545171901</v>
      </c>
      <c r="AF22" s="13">
        <f>'Table 1(Q4''20)'!AF22/32.15074</f>
        <v>22.550025287131806</v>
      </c>
      <c r="AG22" s="486">
        <f>'Table 1(Q4''20)'!AG22/32.15074</f>
        <v>23.6420681127195</v>
      </c>
      <c r="AH22" s="486">
        <f>'Table 1(Q4''20)'!AH22/32.15074</f>
        <v>23.041703265591902</v>
      </c>
      <c r="AI22" s="486">
        <f>'Table 1(Q4''20)'!AI22/32.15074</f>
        <v>20.897332277027925</v>
      </c>
      <c r="AJ22" s="486">
        <f>'Table 1(Q4''20)'!AJ22/32.15074</f>
        <v>21.618604787141621</v>
      </c>
      <c r="AK22" s="486">
        <f>'Table 1(Q4''20)'!AK22/32.15074</f>
        <v>19.97237242038527</v>
      </c>
      <c r="AL22" s="486">
        <f>'Table 1(Q4''20)'!AL22/32.15074</f>
        <v>12.006878163556356</v>
      </c>
      <c r="AM22" s="486">
        <f>'Table 1(Q4''20)'!AM22/32.15074</f>
        <v>19.879083971765507</v>
      </c>
      <c r="AN22" s="486">
        <f>'Table 1(Q4''20)'!AN22/32.15074</f>
        <v>22.593637066508258</v>
      </c>
      <c r="AO22" s="26">
        <f t="shared" si="37"/>
        <v>4.5101535874626286E-2</v>
      </c>
      <c r="AP22" s="26">
        <f t="shared" si="38"/>
        <v>0.13655322843840612</v>
      </c>
      <c r="AQ22" s="4"/>
      <c r="AR22" s="13">
        <f>D22-AS22</f>
        <v>49.454538215916656</v>
      </c>
      <c r="AS22" s="13">
        <f>SUM(O22:P22)</f>
        <v>46.810742147770156</v>
      </c>
      <c r="AT22" s="13">
        <f>SUM(Q22:R22)</f>
        <v>49.454538215916649</v>
      </c>
      <c r="AU22" s="13">
        <f>SUM(S22:T22)</f>
        <v>47.277294395090131</v>
      </c>
      <c r="AV22" s="13">
        <f>SUM(U22:V22)</f>
        <v>51.320747205196525</v>
      </c>
      <c r="AW22" s="13">
        <f>SUM(W22:X22)</f>
        <v>48.36591630550339</v>
      </c>
      <c r="AX22" s="13">
        <f>SUM(Y22:Z22)</f>
        <v>49.765573047463292</v>
      </c>
      <c r="AY22" s="13">
        <f>SUM(AA22:AB22)</f>
        <v>47.899364058183423</v>
      </c>
      <c r="AZ22" s="13">
        <f>SUM(AC22:AD22)</f>
        <v>46.966259563543488</v>
      </c>
      <c r="BA22" s="13">
        <f>SUM(AE22:AF22)</f>
        <v>43.700393832303703</v>
      </c>
      <c r="BB22" s="13">
        <f>SUM(AG22:AH22)</f>
        <v>46.683771378311405</v>
      </c>
      <c r="BC22" s="13">
        <f>SUM(AI22:AJ22)</f>
        <v>42.515937064169549</v>
      </c>
      <c r="BD22" s="13">
        <f>SUM(AK22:AL22)</f>
        <v>31.979250583941628</v>
      </c>
      <c r="BE22" s="13">
        <f>SUM(AM22:AN22)</f>
        <v>42.472721038273761</v>
      </c>
      <c r="BF22" s="26">
        <f t="shared" si="40"/>
        <v>-1.0164665036209719E-3</v>
      </c>
      <c r="BG22" s="26">
        <f t="shared" si="41"/>
        <v>0.32813371991904727</v>
      </c>
      <c r="BH22" s="19"/>
      <c r="BI22" s="13">
        <f t="shared" si="42"/>
        <v>74.451971622215382</v>
      </c>
      <c r="BJ22" s="19"/>
    </row>
    <row r="23" spans="1:62" ht="13.5" x14ac:dyDescent="0.35">
      <c r="A23" s="29"/>
      <c r="B23" s="29" t="s">
        <v>9</v>
      </c>
      <c r="C23" s="29">
        <f>'Table 1(Q4''20)'!C23/32.15074</f>
        <v>4.354487641653038</v>
      </c>
      <c r="D23" s="29">
        <f>'Table 1(Q4''20)'!D23/32.15074</f>
        <v>4.6655224731996841</v>
      </c>
      <c r="E23" s="29">
        <f>'Table 1(Q4''20)'!E23/32.15074</f>
        <v>4.354487641653038</v>
      </c>
      <c r="F23" s="29">
        <f>'Table 1(Q4''20)'!F23/32.15074</f>
        <v>4.1989702258797159</v>
      </c>
      <c r="G23" s="29">
        <f>'Table 1(Q4''20)'!G23/32.15074</f>
        <v>4.354487641653038</v>
      </c>
      <c r="H23" s="29">
        <f>'Table 1(Q4''20)'!H23/32.15074</f>
        <v>4.510005057426361</v>
      </c>
      <c r="I23" s="569" t="s">
        <v>101</v>
      </c>
      <c r="J23" s="489" t="s">
        <v>101</v>
      </c>
      <c r="K23" s="489" t="s">
        <v>101</v>
      </c>
      <c r="L23" s="489" t="s">
        <v>101</v>
      </c>
      <c r="M23" s="489" t="s">
        <v>101</v>
      </c>
      <c r="N23" s="36"/>
      <c r="O23" s="29">
        <f>'Table 1(Q4''20)'!O23/32.15074</f>
        <v>1.0886219104132595</v>
      </c>
      <c r="P23" s="29">
        <f>'Table 1(Q4''20)'!P23/32.15074</f>
        <v>1.2441393261865823</v>
      </c>
      <c r="Q23" s="29">
        <f>'Table 1(Q4''20)'!Q23/32.15074</f>
        <v>1.0886219104132595</v>
      </c>
      <c r="R23" s="29">
        <f>'Table 1(Q4''20)'!R23/32.15074</f>
        <v>1.0886219104132595</v>
      </c>
      <c r="S23" s="29">
        <f>'Table 1(Q4''20)'!S23/32.15074</f>
        <v>1.0886219104132595</v>
      </c>
      <c r="T23" s="29">
        <f>'Table 1(Q4''20)'!T23/32.15074</f>
        <v>1.0886219104132595</v>
      </c>
      <c r="U23" s="29">
        <f>'Table 1(Q4''20)'!U23/32.15074</f>
        <v>1.0886219104132595</v>
      </c>
      <c r="V23" s="29">
        <f>'Table 1(Q4''20)'!V23/32.15074</f>
        <v>1.0886219104132595</v>
      </c>
      <c r="W23" s="29">
        <f>'Table 1(Q4''20)'!W23/32.15074</f>
        <v>0.93310449463993683</v>
      </c>
      <c r="X23" s="29">
        <f>'Table 1(Q4''20)'!X23/32.15074</f>
        <v>1.0886219104132595</v>
      </c>
      <c r="Y23" s="29">
        <f>'Table 1(Q4''20)'!Y23/32.15074</f>
        <v>1.0886219104132595</v>
      </c>
      <c r="Z23" s="29">
        <f>'Table 1(Q4''20)'!Z23/32.15074</f>
        <v>1.0886219104132595</v>
      </c>
      <c r="AA23" s="29">
        <f>'Table 1(Q4''20)'!AA23/32.15074</f>
        <v>1.0886219104132595</v>
      </c>
      <c r="AB23" s="29">
        <f>'Table 1(Q4''20)'!AB23/32.15074</f>
        <v>1.0886219104132595</v>
      </c>
      <c r="AC23" s="29">
        <f>'Table 1(Q4''20)'!AC23/32.15074</f>
        <v>1.0886219104132595</v>
      </c>
      <c r="AD23" s="29">
        <f>'Table 1(Q4''20)'!AD23/32.15074</f>
        <v>1.2441393261865823</v>
      </c>
      <c r="AE23" s="29">
        <f>'Table 1(Q4''20)'!AE23/32.15074</f>
        <v>1.0886219104132595</v>
      </c>
      <c r="AF23" s="29">
        <f>'Table 1(Q4''20)'!AF23/32.15074</f>
        <v>1.2441393261865823</v>
      </c>
      <c r="AG23" s="543" t="str">
        <f>'Table 1(Q4''20)'!AG23</f>
        <v>†</v>
      </c>
      <c r="AH23" s="543" t="str">
        <f>'Table 1(Q4''20)'!AH23</f>
        <v>†</v>
      </c>
      <c r="AI23" s="543" t="str">
        <f>'Table 1(Q4''20)'!AI23</f>
        <v>†</v>
      </c>
      <c r="AJ23" s="543" t="str">
        <f>'Table 1(Q4''20)'!AJ23</f>
        <v>†</v>
      </c>
      <c r="AK23" s="543" t="str">
        <f>'Table 1(Q4''20)'!AK23</f>
        <v>†</v>
      </c>
      <c r="AL23" s="543" t="str">
        <f>'Table 1(Q4''20)'!AL23</f>
        <v>†</v>
      </c>
      <c r="AM23" s="543" t="str">
        <f>'Table 1(Q4''20)'!AM23</f>
        <v>†</v>
      </c>
      <c r="AN23" s="543" t="str">
        <f>'Table 1(Q4''20)'!AN23</f>
        <v>†</v>
      </c>
      <c r="AO23" s="543" t="s">
        <v>101</v>
      </c>
      <c r="AP23" s="543" t="s">
        <v>101</v>
      </c>
      <c r="AQ23" s="4"/>
      <c r="AR23" s="29">
        <f>D23-AS23</f>
        <v>2.3327612365998425</v>
      </c>
      <c r="AS23" s="29">
        <f>SUM(O23:P23)</f>
        <v>2.3327612365998416</v>
      </c>
      <c r="AT23" s="29">
        <f>SUM(Q23:R23)</f>
        <v>2.177243820826519</v>
      </c>
      <c r="AU23" s="29">
        <f>SUM(S23:T23)</f>
        <v>2.177243820826519</v>
      </c>
      <c r="AV23" s="29">
        <f>SUM(U23:V23)</f>
        <v>2.177243820826519</v>
      </c>
      <c r="AW23" s="29">
        <f>SUM(W23:X23)</f>
        <v>2.0217264050531965</v>
      </c>
      <c r="AX23" s="29">
        <f>SUM(Y23:Z23)</f>
        <v>2.177243820826519</v>
      </c>
      <c r="AY23" s="29">
        <f>SUM(AA23:AB23)</f>
        <v>2.177243820826519</v>
      </c>
      <c r="AZ23" s="29">
        <f>SUM(AC23:AD23)</f>
        <v>2.3327612365998416</v>
      </c>
      <c r="BA23" s="29">
        <f>SUM(AE23:AF23)</f>
        <v>2.3327612365998416</v>
      </c>
      <c r="BB23" s="489" t="s">
        <v>101</v>
      </c>
      <c r="BC23" s="489" t="s">
        <v>101</v>
      </c>
      <c r="BD23" s="489" t="s">
        <v>101</v>
      </c>
      <c r="BE23" s="489" t="s">
        <v>101</v>
      </c>
      <c r="BF23" s="598" t="str">
        <f t="shared" ref="BF23" si="43">IF(ISERROR(BE23/BC23),"N/A",IF(BC23&lt;0,"N/A",IF(BE23&lt;0,"N/A",IF(BE23/BC23-1&gt;300%,"&gt;±300%",IF(BE23/BC23-1&lt;-300%,"&gt;±300%",BE23/BC23-1)))))</f>
        <v>N/A</v>
      </c>
      <c r="BG23" s="598" t="str">
        <f t="shared" ref="BG23" si="44">IF(ISERROR(BE23/BD23),"N/A",IF(BD23&lt;0,"N/A",IF(BE23&lt;0,"N/A",IF(BE23/BD23-1&gt;300%,"&gt;±300%",IF(BE23/BD23-1&lt;-300%,"&gt;±300%",BE23/BD23-1)))))</f>
        <v>N/A</v>
      </c>
      <c r="BH23" s="19"/>
      <c r="BI23" s="489" t="s">
        <v>101</v>
      </c>
      <c r="BJ23" s="19"/>
    </row>
    <row r="24" spans="1:62" ht="13.5" x14ac:dyDescent="0.35">
      <c r="A24" s="37"/>
      <c r="B24" s="37"/>
      <c r="C24" s="37"/>
      <c r="D24" s="37"/>
      <c r="E24" s="37"/>
      <c r="F24" s="37"/>
      <c r="G24" s="37"/>
      <c r="H24" s="37"/>
      <c r="I24" s="558"/>
      <c r="J24" s="37"/>
      <c r="K24" s="37"/>
      <c r="L24" s="37"/>
      <c r="M24" s="539"/>
      <c r="N24" s="36"/>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70"/>
      <c r="AL24" s="544"/>
      <c r="AM24" s="544"/>
      <c r="AN24" s="544"/>
      <c r="AO24" s="539"/>
      <c r="AP24" s="539"/>
      <c r="AQ24" s="4"/>
      <c r="AR24" s="37"/>
      <c r="AS24" s="37"/>
      <c r="AT24" s="37"/>
      <c r="AU24" s="37"/>
      <c r="AV24" s="37"/>
      <c r="AW24" s="37"/>
      <c r="AX24" s="37"/>
      <c r="AY24" s="37"/>
      <c r="AZ24" s="37"/>
      <c r="BA24" s="37"/>
      <c r="BB24" s="37"/>
      <c r="BC24" s="37"/>
      <c r="BD24" s="37"/>
      <c r="BE24" s="37"/>
      <c r="BF24" s="26"/>
      <c r="BG24" s="26"/>
      <c r="BH24" s="19"/>
      <c r="BI24" s="37"/>
      <c r="BJ24" s="19"/>
    </row>
    <row r="25" spans="1:62" s="25" customFormat="1" ht="13.5" x14ac:dyDescent="0.35">
      <c r="A25" s="38" t="s">
        <v>5</v>
      </c>
      <c r="B25" s="28"/>
      <c r="C25" s="28">
        <f>'Table 1(Q4''20)'!C25/32.15074</f>
        <v>91.599757890487126</v>
      </c>
      <c r="D25" s="28">
        <f>'Table 1(Q4''20)'!D25/32.15074</f>
        <v>93.310449463993677</v>
      </c>
      <c r="E25" s="28">
        <f>'Table 1(Q4''20)'!E25/32.15074</f>
        <v>88.333892159247341</v>
      </c>
      <c r="F25" s="28">
        <f>'Table 1(Q4''20)'!F25/32.15074</f>
        <v>77.914225302434716</v>
      </c>
      <c r="G25" s="28">
        <f>'Table 1(Q4''20)'!G25/32.15074</f>
        <v>76.514568560474814</v>
      </c>
      <c r="H25" s="28">
        <f>'Table 1(Q4''20)'!H25/32.15074</f>
        <v>69.82731968222194</v>
      </c>
      <c r="I25" s="571">
        <f>'Table 1(Q4''20)'!I25/32.15074</f>
        <v>65.289558195321916</v>
      </c>
      <c r="J25" s="571">
        <f>'Table 1(Q4''20)'!J25/32.15074</f>
        <v>56.607651672462289</v>
      </c>
      <c r="K25" s="571">
        <f>'Table 1(Q4''20)'!K25/32.15074</f>
        <v>63.892850096668099</v>
      </c>
      <c r="L25" s="545">
        <f>IF(ISERROR(J25/I25),"N/A",IF(I25&lt;0,"N/A",IF(J25&lt;0,"N/A",IF(J25/I25-1&gt;300%,"&gt;±300%",IF(J25/I25-1&lt;-300%,"&gt;±300%",J25/I25-1)))))</f>
        <v>-0.1329754215350426</v>
      </c>
      <c r="M25" s="30">
        <f>IF(ISERROR(K25/J25),"N/A",IF(J25&lt;0,"N/A",IF(K25&lt;0,"N/A",IF(K25/J25-1&gt;300%,"&gt;±300%",IF(K25/J25-1&lt;-300%,"&gt;±300%",K25/J25-1)))))</f>
        <v>0.12869635480303465</v>
      </c>
      <c r="N25" s="36"/>
      <c r="O25" s="28">
        <f>'Table 1(Q4''20)'!O25/32.15074</f>
        <v>23.016577534451773</v>
      </c>
      <c r="P25" s="28">
        <f>'Table 1(Q4''20)'!P25/32.15074</f>
        <v>21.616920792491868</v>
      </c>
      <c r="Q25" s="28">
        <f>'Table 1(Q4''20)'!Q25/32.15074</f>
        <v>22.394507871358481</v>
      </c>
      <c r="R25" s="28">
        <f>'Table 1(Q4''20)'!R25/32.15074</f>
        <v>20.528298882078609</v>
      </c>
      <c r="S25" s="28">
        <f>'Table 1(Q4''20)'!S25/32.15074</f>
        <v>24.416234276411679</v>
      </c>
      <c r="T25" s="28">
        <f>'Table 1(Q4''20)'!T25/32.15074</f>
        <v>20.994851129398576</v>
      </c>
      <c r="U25" s="28">
        <f>'Table 1(Q4''20)'!U25/32.15074</f>
        <v>18.040020229705444</v>
      </c>
      <c r="V25" s="28">
        <f>'Table 1(Q4''20)'!V25/32.15074</f>
        <v>18.662089892798736</v>
      </c>
      <c r="W25" s="28">
        <f>'Table 1(Q4''20)'!W25/32.15074</f>
        <v>19.595194387438671</v>
      </c>
      <c r="X25" s="28">
        <f>'Table 1(Q4''20)'!X25/32.15074</f>
        <v>21.772438208265193</v>
      </c>
      <c r="Y25" s="28">
        <f>'Table 1(Q4''20)'!Y25/32.15074</f>
        <v>18.973124724345382</v>
      </c>
      <c r="Z25" s="28">
        <f>'Table 1(Q4''20)'!Z25/32.15074</f>
        <v>18.35105506125209</v>
      </c>
      <c r="AA25" s="28">
        <f>'Table 1(Q4''20)'!AA25/32.15074</f>
        <v>18.040020229705444</v>
      </c>
      <c r="AB25" s="28">
        <f>'Table 1(Q4''20)'!AB25/32.15074</f>
        <v>21.150368545171901</v>
      </c>
      <c r="AC25" s="28">
        <f>'Table 1(Q4''20)'!AC25/32.15074</f>
        <v>18.040020229705444</v>
      </c>
      <c r="AD25" s="28">
        <f>'Table 1(Q4''20)'!AD25/32.15074</f>
        <v>17.728985398158798</v>
      </c>
      <c r="AE25" s="28">
        <f>'Table 1(Q4''20)'!AE25/32.15074</f>
        <v>17.106915735065506</v>
      </c>
      <c r="AF25" s="28">
        <f>'Table 1(Q4''20)'!AF25/32.15074</f>
        <v>17.417950566612152</v>
      </c>
      <c r="AG25" s="572">
        <f>'Table 1(Q4''20)'!AG25/32.15074</f>
        <v>16.758555176398524</v>
      </c>
      <c r="AH25" s="572">
        <f>'Table 1(Q4''20)'!AH25/32.15074</f>
        <v>16.644414897087223</v>
      </c>
      <c r="AI25" s="572">
        <f>'Table 1(Q4''20)'!AI25/32.15074</f>
        <v>16.458296559322125</v>
      </c>
      <c r="AJ25" s="572">
        <f>'Table 1(Q4''20)'!AJ25/32.15074</f>
        <v>15.459395045668698</v>
      </c>
      <c r="AK25" s="572">
        <f>'Table 1(Q4''20)'!AK25/32.15074</f>
        <v>12.209200914747282</v>
      </c>
      <c r="AL25" s="572">
        <f>'Table 1(Q4''20)'!AL25/32.15074</f>
        <v>12.066865319725199</v>
      </c>
      <c r="AM25" s="572">
        <f>'Table 1(Q4''20)'!AM25/32.15074</f>
        <v>15.863260210073367</v>
      </c>
      <c r="AN25" s="572">
        <f>'Table 1(Q4''20)'!AN25/32.15074</f>
        <v>16.468325227916441</v>
      </c>
      <c r="AO25" s="545">
        <f>IF(ISERROR(AN25/AJ25),"N/A",IF(AJ25&lt;0,"N/A",IF(AN25&lt;0,"N/A",IF(AN25/AJ25-1&gt;300%,"&gt;±300%",IF(AN25/AJ25-1&lt;-300%,"&gt;±300%",AN25/AJ25-1)))))</f>
        <v>6.5263238261733747E-2</v>
      </c>
      <c r="AP25" s="545">
        <f>IF(ISERROR(AN25/AM25),"N/A",IF(AM25&lt;0,"N/A",IF(AN25&lt;0,"N/A",IF(AN25/AM25-1&gt;300%,"&gt;±300%",IF(AN25/AM25-1&lt;-300%,"&gt;±300%",AN25/AM25-1)))))</f>
        <v>3.8142538786500646E-2</v>
      </c>
      <c r="AQ25" s="4"/>
      <c r="AR25" s="28">
        <f>D25-AS25</f>
        <v>48.67695113705004</v>
      </c>
      <c r="AS25" s="28">
        <f>SUM(O25:P25)</f>
        <v>44.633498326943638</v>
      </c>
      <c r="AT25" s="28">
        <f>SUM(Q25:R25)</f>
        <v>42.922806753437087</v>
      </c>
      <c r="AU25" s="28">
        <f>SUM(S25:T25)</f>
        <v>45.411085405810255</v>
      </c>
      <c r="AV25" s="28">
        <f>SUM(U25:V25)</f>
        <v>36.70211012250418</v>
      </c>
      <c r="AW25" s="28">
        <f>SUM(W25:X25)</f>
        <v>41.367632595703867</v>
      </c>
      <c r="AX25" s="28">
        <f>SUM(Y25:Z25)</f>
        <v>37.324179785597472</v>
      </c>
      <c r="AY25" s="28">
        <f>SUM(AA25:AB25)</f>
        <v>39.190388774877349</v>
      </c>
      <c r="AZ25" s="28">
        <f>SUM(AC25:AD25)</f>
        <v>35.769005627864246</v>
      </c>
      <c r="BA25" s="28">
        <f>SUM(AE25:AF25)</f>
        <v>34.524866301677662</v>
      </c>
      <c r="BB25" s="28">
        <f>SUM(AG25:AH25)</f>
        <v>33.402970073485747</v>
      </c>
      <c r="BC25" s="28">
        <f>SUM(AI25:AJ25)</f>
        <v>31.917691604990821</v>
      </c>
      <c r="BD25" s="28">
        <f>SUM(AK25:AL25)</f>
        <v>24.276066234472481</v>
      </c>
      <c r="BE25" s="28">
        <f>SUM(AM25:AN25)</f>
        <v>32.331585437989808</v>
      </c>
      <c r="BF25" s="600">
        <f>IF(ISERROR(BE25/BC25),"N/A",IF(BC25&lt;0,"N/A",IF(BE25&lt;0,"N/A",IF(BE25/BC25-1&gt;300%,"&gt;±300%",IF(BE25/BC25-1&lt;-300%,"&gt;±300%",BE25/BC25-1)))))</f>
        <v>1.2967536566280691E-2</v>
      </c>
      <c r="BG25" s="600">
        <f>IF(ISERROR(BE25/BD25),"N/A",IF(BD25&lt;0,"N/A",IF(BE25&lt;0,"N/A",IF(BE25/BD25-1&gt;300%,"&gt;±300%",IF(BE25/BD25-1&lt;-300%,"&gt;±300%",BE25/BD25-1)))))</f>
        <v>0.33182967642749039</v>
      </c>
      <c r="BH25" s="19"/>
      <c r="BI25" s="28">
        <f>SUM(AK25:AN25)</f>
        <v>56.607651672462282</v>
      </c>
      <c r="BJ25" s="19"/>
    </row>
    <row r="26" spans="1:62" ht="13.5" x14ac:dyDescent="0.35">
      <c r="A26" s="23"/>
      <c r="B26" s="4"/>
      <c r="C26" s="9"/>
      <c r="D26" s="9"/>
      <c r="E26" s="9"/>
      <c r="F26" s="9"/>
      <c r="G26" s="9"/>
      <c r="H26" s="9"/>
      <c r="I26" s="554"/>
      <c r="J26" s="9"/>
      <c r="K26" s="9"/>
      <c r="L26" s="492"/>
      <c r="M26" s="492"/>
      <c r="N26" s="36"/>
      <c r="O26" s="36"/>
      <c r="P26" s="36"/>
      <c r="Q26" s="36"/>
      <c r="R26" s="36"/>
      <c r="S26" s="36"/>
      <c r="T26" s="36"/>
      <c r="U26" s="36"/>
      <c r="V26" s="36"/>
      <c r="W26" s="36"/>
      <c r="X26" s="36"/>
      <c r="Y26" s="36"/>
      <c r="Z26" s="36"/>
      <c r="AA26" s="36"/>
      <c r="AB26" s="36"/>
      <c r="AC26" s="36"/>
      <c r="AD26" s="36"/>
      <c r="AE26" s="36"/>
      <c r="AF26" s="36"/>
      <c r="AG26" s="36"/>
      <c r="AH26" s="36"/>
      <c r="AI26" s="36"/>
      <c r="AJ26" s="36"/>
      <c r="AK26" s="368"/>
      <c r="AL26" s="36"/>
      <c r="AM26" s="36"/>
      <c r="AN26" s="36"/>
      <c r="AO26" s="492"/>
      <c r="AP26" s="492"/>
      <c r="AQ26" s="4"/>
      <c r="AR26" s="7"/>
      <c r="AS26" s="7"/>
      <c r="AT26" s="7"/>
      <c r="AU26" s="7"/>
      <c r="AV26" s="7"/>
      <c r="AW26" s="7"/>
      <c r="AX26" s="7"/>
      <c r="AY26" s="7"/>
      <c r="AZ26" s="7"/>
      <c r="BA26" s="7"/>
      <c r="BB26" s="7"/>
      <c r="BC26" s="7"/>
      <c r="BD26" s="7"/>
      <c r="BE26" s="7"/>
      <c r="BF26" s="26"/>
      <c r="BG26" s="26"/>
      <c r="BH26" s="19"/>
      <c r="BI26" s="7"/>
      <c r="BJ26" s="19"/>
    </row>
    <row r="27" spans="1:62" s="25" customFormat="1" ht="13.5" x14ac:dyDescent="0.35">
      <c r="A27" s="23" t="s">
        <v>6</v>
      </c>
      <c r="B27" s="9"/>
      <c r="C27" s="9">
        <f t="shared" ref="C27:J27" si="45">SUM(C28:C33)</f>
        <v>46.344189900450196</v>
      </c>
      <c r="D27" s="9">
        <f t="shared" si="45"/>
        <v>49.143503384370007</v>
      </c>
      <c r="E27" s="9">
        <f t="shared" si="45"/>
        <v>52.875921362929745</v>
      </c>
      <c r="F27" s="9">
        <f t="shared" si="45"/>
        <v>56.14178709416953</v>
      </c>
      <c r="G27" s="9">
        <f t="shared" si="45"/>
        <v>52.875921362929752</v>
      </c>
      <c r="H27" s="9">
        <f t="shared" si="45"/>
        <v>60.340757320049249</v>
      </c>
      <c r="I27" s="554">
        <f t="shared" si="45"/>
        <v>64.89657622875751</v>
      </c>
      <c r="J27" s="9">
        <f t="shared" si="45"/>
        <v>61.452213218818258</v>
      </c>
      <c r="K27" s="9">
        <f t="shared" ref="K27" si="46">SUM(K28:K33)</f>
        <v>67.894579129511158</v>
      </c>
      <c r="L27" s="492">
        <f t="shared" ref="L27:M33" si="47">IF(ISERROR(J27/I27),"N/A",IF(I27&lt;0,"N/A",IF(J27&lt;0,"N/A",IF(J27/I27-1&gt;300%,"&gt;±300%",IF(J27/I27-1&lt;-300%,"&gt;±300%",J27/I27-1)))))</f>
        <v>-5.3074649081609859E-2</v>
      </c>
      <c r="M27" s="492">
        <f t="shared" si="47"/>
        <v>0.10483537651854791</v>
      </c>
      <c r="N27" s="36"/>
      <c r="O27" s="9">
        <f>'Table 1(Q4''20)'!O27/32.15074</f>
        <v>11.974841014545856</v>
      </c>
      <c r="P27" s="9">
        <f>'Table 1(Q4''20)'!P27/32.15074</f>
        <v>12.752428093412469</v>
      </c>
      <c r="Q27" s="9">
        <f>'Table 1(Q4''20)'!Q27/32.15074</f>
        <v>13.063462924959115</v>
      </c>
      <c r="R27" s="9">
        <f>'Table 1(Q4''20)'!R27/32.15074</f>
        <v>13.374497756505761</v>
      </c>
      <c r="S27" s="9">
        <f>'Table 1(Q4''20)'!S27/32.15074</f>
        <v>13.218980340732438</v>
      </c>
      <c r="T27" s="9">
        <f>'Table 1(Q4''20)'!T27/32.15074</f>
        <v>13.841050003825728</v>
      </c>
      <c r="U27" s="9">
        <f>'Table 1(Q4''20)'!U27/32.15074</f>
        <v>13.996567419599051</v>
      </c>
      <c r="V27" s="9">
        <f>'Table 1(Q4''20)'!V27/32.15074</f>
        <v>15.240706745785634</v>
      </c>
      <c r="W27" s="9">
        <f>'Table 1(Q4''20)'!W27/32.15074</f>
        <v>14.774154498465666</v>
      </c>
      <c r="X27" s="9">
        <f>'Table 1(Q4''20)'!X27/32.15074</f>
        <v>13.218980340732438</v>
      </c>
      <c r="Y27" s="9">
        <f>'Table 1(Q4''20)'!Y27/32.15074</f>
        <v>13.685532588052405</v>
      </c>
      <c r="Z27" s="9">
        <f>'Table 1(Q4''20)'!Z27/32.15074</f>
        <v>13.063462924959115</v>
      </c>
      <c r="AA27" s="9">
        <f>'Table 1(Q4''20)'!AA27/32.15074</f>
        <v>13.218980340732438</v>
      </c>
      <c r="AB27" s="9">
        <f>'Table 1(Q4''20)'!AB27/32.15074</f>
        <v>13.530015172279084</v>
      </c>
      <c r="AC27" s="9">
        <f>'Table 1(Q4''20)'!AC27/32.15074</f>
        <v>14.929671914238989</v>
      </c>
      <c r="AD27" s="9">
        <f>'Table 1(Q4''20)'!AD27/32.15074</f>
        <v>14.929671914238989</v>
      </c>
      <c r="AE27" s="36">
        <f>'Table 1(Q4''20)'!AE27/32.15074</f>
        <v>14.774154498465666</v>
      </c>
      <c r="AF27" s="36">
        <f>'Table 1(Q4''20)'!AF27/32.15074</f>
        <v>15.55174157733228</v>
      </c>
      <c r="AG27" s="573">
        <f>'Table 1(Q4''20)'!AG27/32.15074</f>
        <v>17.374973569582409</v>
      </c>
      <c r="AH27" s="573">
        <f>'Table 1(Q4''20)'!AH27/32.15074</f>
        <v>16.611715837560943</v>
      </c>
      <c r="AI27" s="573">
        <f>'Table 1(Q4''20)'!AI27/32.15074</f>
        <v>17.568166128979804</v>
      </c>
      <c r="AJ27" s="573">
        <f>'Table 1(Q4''20)'!AJ27/32.15074</f>
        <v>13.329206340190812</v>
      </c>
      <c r="AK27" s="573">
        <f>'Table 1(Q4''20)'!AK27/32.15074</f>
        <v>16.543692332006806</v>
      </c>
      <c r="AL27" s="573">
        <f>'Table 1(Q4''20)'!AL27/32.15074</f>
        <v>9.9978627184087827</v>
      </c>
      <c r="AM27" s="573">
        <f>'Table 1(Q4''20)'!AM27/32.15074</f>
        <v>15.857083109841252</v>
      </c>
      <c r="AN27" s="573">
        <f>'Table 1(Q4''20)'!AN27/32.15074</f>
        <v>19.058268519813524</v>
      </c>
      <c r="AO27" s="492">
        <f t="shared" ref="AO27:AO33" si="48">IF(ISERROR(AN27/AJ27),"N/A",IF(AJ27&lt;0,"N/A",IF(AN27&lt;0,"N/A",IF(AN27/AJ27-1&gt;300%,"&gt;±300%",IF(AN27/AJ27-1&lt;-300%,"&gt;±300%",AN27/AJ27-1)))))</f>
        <v>0.42981270102693148</v>
      </c>
      <c r="AP27" s="492">
        <f t="shared" ref="AP27:AP33" si="49">IF(ISERROR(AN27/AM27),"N/A",IF(AM27&lt;0,"N/A",IF(AN27&lt;0,"N/A",IF(AN27/AM27-1&gt;300%,"&gt;±300%",IF(AN27/AM27-1&lt;-300%,"&gt;±300%",AN27/AM27-1)))))</f>
        <v>0.20187731802865727</v>
      </c>
      <c r="AQ27" s="4"/>
      <c r="AR27" s="9">
        <f>SUM(AR28:AR33)</f>
        <v>24.416234276411679</v>
      </c>
      <c r="AS27" s="9">
        <f t="shared" ref="AS27" si="50">SUM(AS28:AS33)</f>
        <v>24.727269107958325</v>
      </c>
      <c r="AT27" s="9">
        <f t="shared" ref="AT27:AT33" si="51">SUM(Q27:R27)</f>
        <v>26.437960681464876</v>
      </c>
      <c r="AU27" s="9">
        <f t="shared" ref="AU27:AU33" si="52">SUM(S27:T27)</f>
        <v>27.060030344558164</v>
      </c>
      <c r="AV27" s="9">
        <f t="shared" ref="AV27:AV33" si="53">SUM(U27:V27)</f>
        <v>29.237274165384683</v>
      </c>
      <c r="AW27" s="9">
        <f t="shared" ref="AW27:AW33" si="54">SUM(W27:X27)</f>
        <v>27.993134839198106</v>
      </c>
      <c r="AX27" s="9">
        <f t="shared" ref="AX27:AX33" si="55">SUM(Y27:Z27)</f>
        <v>26.748995513011522</v>
      </c>
      <c r="AY27" s="9">
        <f t="shared" ref="AY27:AY33" si="56">SUM(AA27:AB27)</f>
        <v>26.748995513011522</v>
      </c>
      <c r="AZ27" s="9">
        <f t="shared" ref="AZ27:AZ33" si="57">SUM(AC27:AD27)</f>
        <v>29.859343828477979</v>
      </c>
      <c r="BA27" s="9">
        <f t="shared" ref="BA27:BA33" si="58">SUM(AE27:AF27)</f>
        <v>30.325896075797946</v>
      </c>
      <c r="BB27" s="9">
        <f t="shared" ref="BB27:BB33" si="59">SUM(AG27:AH27)</f>
        <v>33.986689407143352</v>
      </c>
      <c r="BC27" s="9">
        <f t="shared" ref="BC27:BC33" si="60">SUM(AI27:AJ27)</f>
        <v>30.897372469170616</v>
      </c>
      <c r="BD27" s="9">
        <f t="shared" ref="BD27:BD33" si="61">SUM(AK27:AL27)</f>
        <v>26.541555050415589</v>
      </c>
      <c r="BE27" s="9">
        <f>SUM(AM27:AN27)</f>
        <v>34.915351629654779</v>
      </c>
      <c r="BF27" s="492">
        <f t="shared" ref="BF27:BF33" si="62">IF(ISERROR(BE27/BC27),"N/A",IF(BC27&lt;0,"N/A",IF(BE27&lt;0,"N/A",IF(BE27/BC27-1&gt;300%,"&gt;±300%",IF(BE27/BC27-1&lt;-300%,"&gt;±300%",BE27/BC27-1)))))</f>
        <v>0.13004274601321852</v>
      </c>
      <c r="BG27" s="492">
        <f t="shared" ref="BG27:BG33" si="63">IF(ISERROR(BE27/BD27),"N/A",IF(BD27&lt;0,"N/A",IF(BE27&lt;0,"N/A",IF(BE27/BD27-1&gt;300%,"&gt;±300%",IF(BE27/BD27-1&lt;-300%,"&gt;±300%",BE27/BD27-1)))))</f>
        <v>0.31549758721119359</v>
      </c>
      <c r="BH27" s="19"/>
      <c r="BI27" s="9">
        <f t="shared" ref="BI27:BI33" si="64">SUM(AK27:AN27)</f>
        <v>61.456906680070361</v>
      </c>
      <c r="BJ27" s="19"/>
    </row>
    <row r="28" spans="1:62" ht="13.5" x14ac:dyDescent="0.35">
      <c r="A28" s="10"/>
      <c r="B28" s="10" t="s">
        <v>12</v>
      </c>
      <c r="C28" s="7">
        <f>'Table 1(Q4''20)'!C28/32.15074</f>
        <v>16.640363487745539</v>
      </c>
      <c r="D28" s="7">
        <f>'Table 1(Q4''20)'!D28/32.15074</f>
        <v>16.795880903518864</v>
      </c>
      <c r="E28" s="7">
        <f>'Table 1(Q4''20)'!E28/32.15074</f>
        <v>15.707258993105603</v>
      </c>
      <c r="F28" s="7">
        <f>'Table 1(Q4''20)'!F28/32.15074</f>
        <v>17.417950566612152</v>
      </c>
      <c r="G28" s="7">
        <f>'Table 1(Q4''20)'!G28/32.15074</f>
        <v>17.573467982385477</v>
      </c>
      <c r="H28" s="7">
        <f>'Table 1(Q4''20)'!H28/32.15074</f>
        <v>17.884502813932123</v>
      </c>
      <c r="I28" s="564">
        <f>'Table 1(Q4''20)'!I28/32.15074</f>
        <v>21.833822661683435</v>
      </c>
      <c r="J28" s="564">
        <f>'Table 1(Q4''20)'!J28/32.15074</f>
        <v>18.463554840741335</v>
      </c>
      <c r="K28" s="564">
        <f>'Table 1(Q4''20)'!K28/32.15074</f>
        <v>18.809864244137916</v>
      </c>
      <c r="L28" s="26">
        <f t="shared" si="47"/>
        <v>-0.15435995213319398</v>
      </c>
      <c r="M28" s="26">
        <f t="shared" si="47"/>
        <v>1.8756377435639848E-2</v>
      </c>
      <c r="N28" s="574"/>
      <c r="O28" s="7">
        <f>'Table 1(Q4''20)'!O28/32.15074</f>
        <v>4.510005057426361</v>
      </c>
      <c r="P28" s="7">
        <f>'Table 1(Q4''20)'!P28/32.15074</f>
        <v>3.8879353943330699</v>
      </c>
      <c r="Q28" s="7">
        <f>'Table 1(Q4''20)'!Q28/32.15074</f>
        <v>4.1989702258797159</v>
      </c>
      <c r="R28" s="7">
        <f>'Table 1(Q4''20)'!R28/32.15074</f>
        <v>4.0434528101063929</v>
      </c>
      <c r="S28" s="7">
        <f>'Table 1(Q4''20)'!S28/32.15074</f>
        <v>3.8879353943330699</v>
      </c>
      <c r="T28" s="7">
        <f>'Table 1(Q4''20)'!T28/32.15074</f>
        <v>3.5769005627864243</v>
      </c>
      <c r="U28" s="7">
        <f>'Table 1(Q4''20)'!U28/32.15074</f>
        <v>4.354487641653038</v>
      </c>
      <c r="V28" s="7">
        <f>'Table 1(Q4''20)'!V28/32.15074</f>
        <v>4.1989702258797159</v>
      </c>
      <c r="W28" s="7">
        <f>'Table 1(Q4''20)'!W28/32.15074</f>
        <v>5.1320747205196522</v>
      </c>
      <c r="X28" s="7">
        <f>'Table 1(Q4''20)'!X28/32.15074</f>
        <v>4.0434528101063929</v>
      </c>
      <c r="Y28" s="7">
        <f>'Table 1(Q4''20)'!Y28/32.15074</f>
        <v>4.6655224731996841</v>
      </c>
      <c r="Z28" s="7">
        <f>'Table 1(Q4''20)'!Z28/32.15074</f>
        <v>4.1989702258797159</v>
      </c>
      <c r="AA28" s="7">
        <f>'Table 1(Q4''20)'!AA28/32.15074</f>
        <v>4.9765573047463292</v>
      </c>
      <c r="AB28" s="7">
        <f>'Table 1(Q4''20)'!AB28/32.15074</f>
        <v>4.1989702258797159</v>
      </c>
      <c r="AC28" s="7">
        <f>'Table 1(Q4''20)'!AC28/32.15074</f>
        <v>4.510005057426361</v>
      </c>
      <c r="AD28" s="7">
        <f>'Table 1(Q4''20)'!AD28/32.15074</f>
        <v>4.1989702258797159</v>
      </c>
      <c r="AE28" s="575">
        <f>'Table 1(Q4''20)'!AE28/32.15074</f>
        <v>4.8210398889730071</v>
      </c>
      <c r="AF28" s="575">
        <f>'Table 1(Q4''20)'!AF28/32.15074</f>
        <v>4.354487641653038</v>
      </c>
      <c r="AG28" s="576">
        <f>'Table 1(Q4''20)'!AG28/32.15074</f>
        <v>4.3691979220186266</v>
      </c>
      <c r="AH28" s="576">
        <f>'Table 1(Q4''20)'!AH28/32.15074</f>
        <v>6.3144502018227788</v>
      </c>
      <c r="AI28" s="576">
        <f>'Table 1(Q4''20)'!AI28/32.15074</f>
        <v>5.0969058612326164</v>
      </c>
      <c r="AJ28" s="576">
        <f>'Table 1(Q4''20)'!AJ28/32.15074</f>
        <v>6.0532686766094139</v>
      </c>
      <c r="AK28" s="576">
        <f>'Table 1(Q4''20)'!AK28/32.15074</f>
        <v>5.6196918748156444</v>
      </c>
      <c r="AL28" s="576">
        <f>'Table 1(Q4''20)'!AL28/32.15074</f>
        <v>3.516925482779186</v>
      </c>
      <c r="AM28" s="576">
        <f>'Table 1(Q4''20)'!AM28/32.15074</f>
        <v>3.8443850402616917</v>
      </c>
      <c r="AN28" s="576">
        <f>'Table 1(Q4''20)'!AN28/32.15074</f>
        <v>5.4795657778356928</v>
      </c>
      <c r="AO28" s="26">
        <f t="shared" si="48"/>
        <v>-9.4775720263430729E-2</v>
      </c>
      <c r="AP28" s="26">
        <f t="shared" si="49"/>
        <v>0.42534260237957144</v>
      </c>
      <c r="AQ28" s="4"/>
      <c r="AR28" s="13">
        <f t="shared" ref="AR28:AR33" si="65">D28-AS28</f>
        <v>8.3979404517594318</v>
      </c>
      <c r="AS28" s="13">
        <f t="shared" ref="AS28:AS33" si="66">SUM(O28:P28)</f>
        <v>8.3979404517594318</v>
      </c>
      <c r="AT28" s="13">
        <f t="shared" si="51"/>
        <v>8.2424230359861088</v>
      </c>
      <c r="AU28" s="13">
        <f t="shared" si="52"/>
        <v>7.4648359571194938</v>
      </c>
      <c r="AV28" s="13">
        <f t="shared" si="53"/>
        <v>8.5534578675327531</v>
      </c>
      <c r="AW28" s="13">
        <f t="shared" si="54"/>
        <v>9.1755275306260451</v>
      </c>
      <c r="AX28" s="13">
        <f t="shared" si="55"/>
        <v>8.8644926990793991</v>
      </c>
      <c r="AY28" s="13">
        <f t="shared" si="56"/>
        <v>9.1755275306260451</v>
      </c>
      <c r="AZ28" s="13">
        <f t="shared" si="57"/>
        <v>8.7089752833060778</v>
      </c>
      <c r="BA28" s="13">
        <f t="shared" si="58"/>
        <v>9.1755275306260451</v>
      </c>
      <c r="BB28" s="13">
        <f t="shared" si="59"/>
        <v>10.683648123841404</v>
      </c>
      <c r="BC28" s="13">
        <f t="shared" si="60"/>
        <v>11.15017453784203</v>
      </c>
      <c r="BD28" s="13">
        <f t="shared" si="61"/>
        <v>9.1366173575948295</v>
      </c>
      <c r="BE28" s="13">
        <f>SUM(AM28:AN28)</f>
        <v>9.3239508180973836</v>
      </c>
      <c r="BF28" s="26">
        <f t="shared" si="62"/>
        <v>-0.16378431687743678</v>
      </c>
      <c r="BG28" s="26">
        <f t="shared" si="63"/>
        <v>2.0503590461390164E-2</v>
      </c>
      <c r="BH28" s="19"/>
      <c r="BI28" s="13">
        <f t="shared" si="64"/>
        <v>18.460568175692213</v>
      </c>
      <c r="BJ28" s="19"/>
    </row>
    <row r="29" spans="1:62" ht="13.5" x14ac:dyDescent="0.35">
      <c r="A29" s="10"/>
      <c r="B29" s="10" t="s">
        <v>13</v>
      </c>
      <c r="C29" s="7">
        <f>'Table 1(Q4''20)'!C29/32.15074</f>
        <v>1.5551741577332279</v>
      </c>
      <c r="D29" s="7">
        <f>'Table 1(Q4''20)'!D29/32.15074</f>
        <v>1.8662089892798737</v>
      </c>
      <c r="E29" s="7">
        <f>'Table 1(Q4''20)'!E29/32.15074</f>
        <v>6.3762140467062345</v>
      </c>
      <c r="F29" s="7">
        <f>'Table 1(Q4''20)'!F29/32.15074</f>
        <v>6.6872488782528805</v>
      </c>
      <c r="G29" s="7">
        <f>'Table 1(Q4''20)'!G29/32.15074</f>
        <v>3.1103483154664557</v>
      </c>
      <c r="H29" s="7">
        <f>'Table 1(Q4''20)'!H29/32.15074</f>
        <v>7.3093185413461716</v>
      </c>
      <c r="I29" s="564">
        <f>'Table 1(Q4''20)'!I29/32.15074</f>
        <v>6.8063128975976861</v>
      </c>
      <c r="J29" s="564">
        <f>'Table 1(Q4''20)'!J29/32.15074</f>
        <v>3.5804293759264243</v>
      </c>
      <c r="K29" s="564">
        <f>'Table 1(Q4''20)'!K29/32.15074</f>
        <v>5.5822393716646257</v>
      </c>
      <c r="L29" s="26">
        <f t="shared" si="47"/>
        <v>-0.47395463156121576</v>
      </c>
      <c r="M29" s="26">
        <f t="shared" si="47"/>
        <v>0.55909774654338484</v>
      </c>
      <c r="N29" s="36"/>
      <c r="O29" s="13">
        <f>'Table 1(Q4''20)'!O29/32.15074</f>
        <v>0.46655224731996842</v>
      </c>
      <c r="P29" s="13">
        <f>'Table 1(Q4''20)'!P29/32.15074</f>
        <v>0.46655224731996842</v>
      </c>
      <c r="Q29" s="13">
        <f>'Table 1(Q4''20)'!Q29/32.15074</f>
        <v>1.7106915735065507</v>
      </c>
      <c r="R29" s="13">
        <f>'Table 1(Q4''20)'!R29/32.15074</f>
        <v>1.5551741577332279</v>
      </c>
      <c r="S29" s="13">
        <f>'Table 1(Q4''20)'!S29/32.15074</f>
        <v>1.5551741577332279</v>
      </c>
      <c r="T29" s="13">
        <f>'Table 1(Q4''20)'!T29/32.15074</f>
        <v>1.5551741577332279</v>
      </c>
      <c r="U29" s="13">
        <f>'Table 1(Q4''20)'!U29/32.15074</f>
        <v>1.7106915735065507</v>
      </c>
      <c r="V29" s="13">
        <f>'Table 1(Q4''20)'!V29/32.15074</f>
        <v>1.8662089892798737</v>
      </c>
      <c r="W29" s="13">
        <f>'Table 1(Q4''20)'!W29/32.15074</f>
        <v>1.7106915735065507</v>
      </c>
      <c r="X29" s="13">
        <f>'Table 1(Q4''20)'!X29/32.15074</f>
        <v>1.7106915735065507</v>
      </c>
      <c r="Y29" s="13">
        <f>'Table 1(Q4''20)'!Y29/32.15074</f>
        <v>1.0886219104132595</v>
      </c>
      <c r="Z29" s="13">
        <f>'Table 1(Q4''20)'!Z29/32.15074</f>
        <v>0.46655224731996842</v>
      </c>
      <c r="AA29" s="13">
        <f>'Table 1(Q4''20)'!AA29/32.15074</f>
        <v>0.77758707886661393</v>
      </c>
      <c r="AB29" s="13">
        <f>'Table 1(Q4''20)'!AB29/32.15074</f>
        <v>0.77758707886661393</v>
      </c>
      <c r="AC29" s="13">
        <f>'Table 1(Q4''20)'!AC29/32.15074</f>
        <v>1.7106915735065507</v>
      </c>
      <c r="AD29" s="13">
        <f>'Table 1(Q4''20)'!AD29/32.15074</f>
        <v>1.7106915735065507</v>
      </c>
      <c r="AE29" s="575">
        <f>'Table 1(Q4''20)'!AE29/32.15074</f>
        <v>1.7106915735065507</v>
      </c>
      <c r="AF29" s="575">
        <f>'Table 1(Q4''20)'!AF29/32.15074</f>
        <v>1.7106915735065507</v>
      </c>
      <c r="AG29" s="576">
        <f>'Table 1(Q4''20)'!AG29/32.15074</f>
        <v>1.7015782243994215</v>
      </c>
      <c r="AH29" s="576">
        <f>'Table 1(Q4''20)'!AH29/32.15074</f>
        <v>1.7015782243994215</v>
      </c>
      <c r="AI29" s="576">
        <f>'Table 1(Q4''20)'!AI29/32.15074</f>
        <v>1.7015782243994215</v>
      </c>
      <c r="AJ29" s="576">
        <f>'Table 1(Q4''20)'!AJ29/32.15074</f>
        <v>1.7015782243994215</v>
      </c>
      <c r="AK29" s="576">
        <f>'Table 1(Q4''20)'!AK29/32.15074</f>
        <v>1.0568955779097542</v>
      </c>
      <c r="AL29" s="576">
        <f>'Table 1(Q4''20)'!AL29/32.15074</f>
        <v>0.63593100060159358</v>
      </c>
      <c r="AM29" s="576">
        <f>'Table 1(Q4''20)'!AM29/32.15074</f>
        <v>0.71499295955108977</v>
      </c>
      <c r="AN29" s="576">
        <f>'Table 1(Q4''20)'!AN29/32.15074</f>
        <v>1.1726098378639869</v>
      </c>
      <c r="AO29" s="26">
        <f t="shared" si="48"/>
        <v>-0.31086927356638927</v>
      </c>
      <c r="AP29" s="26">
        <f t="shared" si="49"/>
        <v>0.64002990826680728</v>
      </c>
      <c r="AQ29" s="4"/>
      <c r="AR29" s="13">
        <f t="shared" si="65"/>
        <v>0.93310449463993683</v>
      </c>
      <c r="AS29" s="13">
        <f t="shared" si="66"/>
        <v>0.93310449463993683</v>
      </c>
      <c r="AT29" s="13">
        <f t="shared" si="51"/>
        <v>3.2658657312397787</v>
      </c>
      <c r="AU29" s="13">
        <f t="shared" si="52"/>
        <v>3.1103483154664557</v>
      </c>
      <c r="AV29" s="13">
        <f t="shared" si="53"/>
        <v>3.5769005627864243</v>
      </c>
      <c r="AW29" s="13">
        <f t="shared" si="54"/>
        <v>3.4213831470131013</v>
      </c>
      <c r="AX29" s="13">
        <f t="shared" si="55"/>
        <v>1.5551741577332279</v>
      </c>
      <c r="AY29" s="13">
        <f t="shared" si="56"/>
        <v>1.5551741577332279</v>
      </c>
      <c r="AZ29" s="13">
        <f t="shared" si="57"/>
        <v>3.4213831470131013</v>
      </c>
      <c r="BA29" s="13">
        <f t="shared" si="58"/>
        <v>3.4213831470131013</v>
      </c>
      <c r="BB29" s="13">
        <f t="shared" si="59"/>
        <v>3.403156448798843</v>
      </c>
      <c r="BC29" s="13">
        <f t="shared" si="60"/>
        <v>3.403156448798843</v>
      </c>
      <c r="BD29" s="13">
        <f t="shared" si="61"/>
        <v>1.6928265785113479</v>
      </c>
      <c r="BE29" s="13">
        <f t="shared" ref="BE29:BE33" si="67">SUM(AM29:AN29)</f>
        <v>1.8876027974150766</v>
      </c>
      <c r="BF29" s="26">
        <f t="shared" si="62"/>
        <v>-0.44533763703948637</v>
      </c>
      <c r="BG29" s="26">
        <f t="shared" si="63"/>
        <v>0.11505975944388402</v>
      </c>
      <c r="BH29" s="19"/>
      <c r="BI29" s="13">
        <f t="shared" si="64"/>
        <v>3.5804293759264247</v>
      </c>
      <c r="BJ29" s="19"/>
    </row>
    <row r="30" spans="1:62" ht="13.5" x14ac:dyDescent="0.35">
      <c r="A30" s="10"/>
      <c r="B30" s="10" t="s">
        <v>10</v>
      </c>
      <c r="C30" s="13">
        <f>'Table 1(Q4''20)'!C30/32.15074</f>
        <v>6.0651792151595894</v>
      </c>
      <c r="D30" s="13">
        <f>'Table 1(Q4''20)'!D30/32.15074</f>
        <v>6.6872488782528805</v>
      </c>
      <c r="E30" s="13">
        <f>'Table 1(Q4''20)'!E30/32.15074</f>
        <v>6.3762140467062345</v>
      </c>
      <c r="F30" s="13">
        <f>'Table 1(Q4''20)'!F30/32.15074</f>
        <v>6.0651792151595894</v>
      </c>
      <c r="G30" s="13">
        <f>'Table 1(Q4''20)'!G30/32.15074</f>
        <v>6.5317314624795575</v>
      </c>
      <c r="H30" s="13">
        <f>'Table 1(Q4''20)'!H30/32.15074</f>
        <v>6.3762140467062345</v>
      </c>
      <c r="I30" s="564">
        <f>'Table 1(Q4''20)'!I30/32.15074</f>
        <v>4.5077427571396802</v>
      </c>
      <c r="J30" s="564">
        <f>'Table 1(Q4''20)'!J30/32.15074</f>
        <v>4.0353764890371755</v>
      </c>
      <c r="K30" s="564">
        <f>'Table 1(Q4''20)'!K30/32.15074</f>
        <v>3.9101928026662209</v>
      </c>
      <c r="L30" s="26">
        <f t="shared" si="47"/>
        <v>-0.10478997883238517</v>
      </c>
      <c r="M30" s="26">
        <f t="shared" si="47"/>
        <v>-3.102156309604287E-2</v>
      </c>
      <c r="N30" s="36"/>
      <c r="O30" s="13">
        <f>'Table 1(Q4''20)'!O30/32.15074</f>
        <v>1.7106915735065507</v>
      </c>
      <c r="P30" s="13">
        <f>'Table 1(Q4''20)'!P30/32.15074</f>
        <v>1.8662089892798737</v>
      </c>
      <c r="Q30" s="13">
        <f>'Table 1(Q4''20)'!Q30/32.15074</f>
        <v>1.8662089892798737</v>
      </c>
      <c r="R30" s="13">
        <f>'Table 1(Q4''20)'!R30/32.15074</f>
        <v>1.5551741577332279</v>
      </c>
      <c r="S30" s="13">
        <f>'Table 1(Q4''20)'!S30/32.15074</f>
        <v>1.5551741577332279</v>
      </c>
      <c r="T30" s="13">
        <f>'Table 1(Q4''20)'!T30/32.15074</f>
        <v>1.5551741577332279</v>
      </c>
      <c r="U30" s="13">
        <f>'Table 1(Q4''20)'!U30/32.15074</f>
        <v>1.5551741577332279</v>
      </c>
      <c r="V30" s="13">
        <f>'Table 1(Q4''20)'!V30/32.15074</f>
        <v>1.5551741577332279</v>
      </c>
      <c r="W30" s="13">
        <f>'Table 1(Q4''20)'!W30/32.15074</f>
        <v>1.5551741577332279</v>
      </c>
      <c r="X30" s="13">
        <f>'Table 1(Q4''20)'!X30/32.15074</f>
        <v>1.5551741577332279</v>
      </c>
      <c r="Y30" s="13">
        <f>'Table 1(Q4''20)'!Y30/32.15074</f>
        <v>1.7106915735065507</v>
      </c>
      <c r="Z30" s="13">
        <f>'Table 1(Q4''20)'!Z30/32.15074</f>
        <v>1.5551741577332279</v>
      </c>
      <c r="AA30" s="13">
        <f>'Table 1(Q4''20)'!AA30/32.15074</f>
        <v>1.5551741577332279</v>
      </c>
      <c r="AB30" s="13">
        <f>'Table 1(Q4''20)'!AB30/32.15074</f>
        <v>2.0217264050531965</v>
      </c>
      <c r="AC30" s="13">
        <f>'Table 1(Q4''20)'!AC30/32.15074</f>
        <v>1.7106915735065507</v>
      </c>
      <c r="AD30" s="13">
        <f>'Table 1(Q4''20)'!AD30/32.15074</f>
        <v>1.5551741577332279</v>
      </c>
      <c r="AE30" s="575">
        <f>'Table 1(Q4''20)'!AE30/32.15074</f>
        <v>1.5551741577332279</v>
      </c>
      <c r="AF30" s="575">
        <f>'Table 1(Q4''20)'!AF30/32.15074</f>
        <v>1.7106915735065507</v>
      </c>
      <c r="AG30" s="576">
        <f>'Table 1(Q4''20)'!AG30/32.15074</f>
        <v>1.0914145279393257</v>
      </c>
      <c r="AH30" s="576">
        <f>'Table 1(Q4''20)'!AH30/32.15074</f>
        <v>1.1116143547551314</v>
      </c>
      <c r="AI30" s="576">
        <f>'Table 1(Q4''20)'!AI30/32.15074</f>
        <v>1.1672996658863839</v>
      </c>
      <c r="AJ30" s="576">
        <f>'Table 1(Q4''20)'!AJ30/32.15074</f>
        <v>1.124899856115287</v>
      </c>
      <c r="AK30" s="576">
        <f>'Table 1(Q4''20)'!AK30/32.15074</f>
        <v>0.99251758062178341</v>
      </c>
      <c r="AL30" s="576">
        <f>'Table 1(Q4''20)'!AL30/32.15074</f>
        <v>0.91716928195120861</v>
      </c>
      <c r="AM30" s="576">
        <f>'Table 1(Q4''20)'!AM30/32.15074</f>
        <v>1.0392921792779886</v>
      </c>
      <c r="AN30" s="576">
        <f>'Table 1(Q4''20)'!AN30/32.15074</f>
        <v>1.0923810829859593</v>
      </c>
      <c r="AO30" s="26">
        <f t="shared" si="48"/>
        <v>-2.890814942552089E-2</v>
      </c>
      <c r="AP30" s="26">
        <f t="shared" si="49"/>
        <v>5.1081788900646075E-2</v>
      </c>
      <c r="AQ30" s="4"/>
      <c r="AR30" s="13">
        <f t="shared" si="65"/>
        <v>3.1103483154664562</v>
      </c>
      <c r="AS30" s="13">
        <f t="shared" si="66"/>
        <v>3.5769005627864243</v>
      </c>
      <c r="AT30" s="13">
        <f t="shared" si="51"/>
        <v>3.4213831470131018</v>
      </c>
      <c r="AU30" s="13">
        <f t="shared" si="52"/>
        <v>3.1103483154664557</v>
      </c>
      <c r="AV30" s="13">
        <f t="shared" si="53"/>
        <v>3.1103483154664557</v>
      </c>
      <c r="AW30" s="13">
        <f t="shared" si="54"/>
        <v>3.1103483154664557</v>
      </c>
      <c r="AX30" s="13">
        <f t="shared" si="55"/>
        <v>3.2658657312397787</v>
      </c>
      <c r="AY30" s="13">
        <f t="shared" si="56"/>
        <v>3.5769005627864243</v>
      </c>
      <c r="AZ30" s="13">
        <f t="shared" si="57"/>
        <v>3.2658657312397787</v>
      </c>
      <c r="BA30" s="13">
        <f t="shared" si="58"/>
        <v>3.2658657312397787</v>
      </c>
      <c r="BB30" s="13">
        <f t="shared" si="59"/>
        <v>2.2030288826944568</v>
      </c>
      <c r="BC30" s="13">
        <f t="shared" si="60"/>
        <v>2.2921995220016709</v>
      </c>
      <c r="BD30" s="13">
        <f t="shared" si="61"/>
        <v>1.9096868625729919</v>
      </c>
      <c r="BE30" s="13">
        <f t="shared" si="67"/>
        <v>2.1316732622639476</v>
      </c>
      <c r="BF30" s="26">
        <f t="shared" si="62"/>
        <v>-7.0031538789233849E-2</v>
      </c>
      <c r="BG30" s="26">
        <f t="shared" si="63"/>
        <v>0.11624230340667752</v>
      </c>
      <c r="BH30" s="19"/>
      <c r="BI30" s="13">
        <f t="shared" si="64"/>
        <v>4.04136012483694</v>
      </c>
      <c r="BJ30" s="19"/>
    </row>
    <row r="31" spans="1:62" ht="13.5" x14ac:dyDescent="0.35">
      <c r="A31" s="10"/>
      <c r="B31" s="10" t="s">
        <v>11</v>
      </c>
      <c r="C31" s="7">
        <f>'Table 1(Q4''20)'!C31/32.15074</f>
        <v>4.510005057426361</v>
      </c>
      <c r="D31" s="7">
        <f>'Table 1(Q4''20)'!D31/32.15074</f>
        <v>5.4431095520662982</v>
      </c>
      <c r="E31" s="7">
        <f>'Table 1(Q4''20)'!E31/32.15074</f>
        <v>6.2206966309329115</v>
      </c>
      <c r="F31" s="7">
        <f>'Table 1(Q4''20)'!F31/32.15074</f>
        <v>6.3762140467062345</v>
      </c>
      <c r="G31" s="7">
        <f>'Table 1(Q4''20)'!G31/32.15074</f>
        <v>5.5986269678396203</v>
      </c>
      <c r="H31" s="7">
        <f>'Table 1(Q4''20)'!H31/32.15074</f>
        <v>7.6203533728928168</v>
      </c>
      <c r="I31" s="564">
        <f>'Table 1(Q4''20)'!I31/32.15074</f>
        <v>5.8649185361187941</v>
      </c>
      <c r="J31" s="564">
        <f>'Table 1(Q4''20)'!J31/32.15074</f>
        <v>12.623003957257263</v>
      </c>
      <c r="K31" s="564">
        <f>'Table 1(Q4''20)'!K31/32.15074</f>
        <v>13.802653318370965</v>
      </c>
      <c r="L31" s="26">
        <f t="shared" si="47"/>
        <v>1.1522897342084382</v>
      </c>
      <c r="M31" s="26">
        <f t="shared" si="47"/>
        <v>9.3452348197632817E-2</v>
      </c>
      <c r="N31" s="36"/>
      <c r="O31" s="13">
        <f>'Table 1(Q4''20)'!O31/32.15074</f>
        <v>1.2441393261865823</v>
      </c>
      <c r="P31" s="13">
        <f>'Table 1(Q4''20)'!P31/32.15074</f>
        <v>1.5551741577332279</v>
      </c>
      <c r="Q31" s="13">
        <f>'Table 1(Q4''20)'!Q31/32.15074</f>
        <v>0.93310449463993683</v>
      </c>
      <c r="R31" s="13">
        <f>'Table 1(Q4''20)'!R31/32.15074</f>
        <v>1.3996567419599051</v>
      </c>
      <c r="S31" s="13">
        <f>'Table 1(Q4''20)'!S31/32.15074</f>
        <v>2.177243820826519</v>
      </c>
      <c r="T31" s="13">
        <f>'Table 1(Q4''20)'!T31/32.15074</f>
        <v>2.177243820826519</v>
      </c>
      <c r="U31" s="13">
        <f>'Table 1(Q4''20)'!U31/32.15074</f>
        <v>1.8662089892798737</v>
      </c>
      <c r="V31" s="13">
        <f>'Table 1(Q4''20)'!V31/32.15074</f>
        <v>2.4882786523731646</v>
      </c>
      <c r="W31" s="13">
        <f>'Table 1(Q4''20)'!W31/32.15074</f>
        <v>1.8662089892798737</v>
      </c>
      <c r="X31" s="13">
        <f>'Table 1(Q4''20)'!X31/32.15074</f>
        <v>0.15551741577332279</v>
      </c>
      <c r="Y31" s="13">
        <f>'Table 1(Q4''20)'!Y31/32.15074</f>
        <v>1.2441393261865823</v>
      </c>
      <c r="Z31" s="13">
        <f>'Table 1(Q4''20)'!Z31/32.15074</f>
        <v>1.5551741577332279</v>
      </c>
      <c r="AA31" s="13">
        <f>'Table 1(Q4''20)'!AA31/32.15074</f>
        <v>1.3996567419599051</v>
      </c>
      <c r="AB31" s="13">
        <f>'Table 1(Q4''20)'!AB31/32.15074</f>
        <v>1.0886219104132595</v>
      </c>
      <c r="AC31" s="13">
        <f>'Table 1(Q4''20)'!AC31/32.15074</f>
        <v>1.8662089892798737</v>
      </c>
      <c r="AD31" s="13">
        <f>'Table 1(Q4''20)'!AD31/32.15074</f>
        <v>1.8662089892798737</v>
      </c>
      <c r="AE31" s="575">
        <f>'Table 1(Q4''20)'!AE31/32.15074</f>
        <v>2.0217264050531965</v>
      </c>
      <c r="AF31" s="575">
        <f>'Table 1(Q4''20)'!AF31/32.15074</f>
        <v>2.0217264050531965</v>
      </c>
      <c r="AG31" s="576">
        <f>'Table 1(Q4''20)'!AG31/32.15074</f>
        <v>3.7324821254000109</v>
      </c>
      <c r="AH31" s="576">
        <f>'Table 1(Q4''20)'!AH31/32.15074</f>
        <v>1.007930475989939</v>
      </c>
      <c r="AI31" s="576">
        <f>'Table 1(Q4''20)'!AI31/32.15074</f>
        <v>3.1595053107185302</v>
      </c>
      <c r="AJ31" s="576">
        <f>'Table 1(Q4''20)'!AJ31/32.15074</f>
        <v>-2.0349993759896856</v>
      </c>
      <c r="AK31" s="576">
        <f>'Table 1(Q4''20)'!AK31/32.15074</f>
        <v>3.4158504968845196</v>
      </c>
      <c r="AL31" s="576">
        <f>'Table 1(Q4''20)'!AL31/32.15074</f>
        <v>-9.5472288918163756E-2</v>
      </c>
      <c r="AM31" s="576">
        <f>'Table 1(Q4''20)'!AM31/32.15074</f>
        <v>4.2208246859185454</v>
      </c>
      <c r="AN31" s="576">
        <f>'Table 1(Q4''20)'!AN31/32.15074</f>
        <v>5.081801063372362</v>
      </c>
      <c r="AO31" s="26" t="str">
        <f t="shared" si="48"/>
        <v>N/A</v>
      </c>
      <c r="AP31" s="26">
        <f t="shared" si="49"/>
        <v>0.2039829752527258</v>
      </c>
      <c r="AQ31" s="4"/>
      <c r="AR31" s="13">
        <f t="shared" si="65"/>
        <v>2.643796068146488</v>
      </c>
      <c r="AS31" s="13">
        <f t="shared" si="66"/>
        <v>2.7993134839198102</v>
      </c>
      <c r="AT31" s="13">
        <f t="shared" si="51"/>
        <v>2.332761236599842</v>
      </c>
      <c r="AU31" s="13">
        <f t="shared" si="52"/>
        <v>4.354487641653038</v>
      </c>
      <c r="AV31" s="13">
        <f t="shared" si="53"/>
        <v>4.354487641653038</v>
      </c>
      <c r="AW31" s="13">
        <f t="shared" si="54"/>
        <v>2.0217264050531965</v>
      </c>
      <c r="AX31" s="13">
        <f t="shared" si="55"/>
        <v>2.7993134839198102</v>
      </c>
      <c r="AY31" s="13">
        <f t="shared" si="56"/>
        <v>2.4882786523731646</v>
      </c>
      <c r="AZ31" s="13">
        <f t="shared" si="57"/>
        <v>3.7324179785597473</v>
      </c>
      <c r="BA31" s="13">
        <f t="shared" si="58"/>
        <v>4.0434528101063929</v>
      </c>
      <c r="BB31" s="13">
        <f t="shared" si="59"/>
        <v>4.7404126013899504</v>
      </c>
      <c r="BC31" s="13">
        <f t="shared" si="60"/>
        <v>1.1245059347288446</v>
      </c>
      <c r="BD31" s="13">
        <f t="shared" si="61"/>
        <v>3.320378207966356</v>
      </c>
      <c r="BE31" s="13">
        <f t="shared" si="67"/>
        <v>9.3026257492909075</v>
      </c>
      <c r="BF31" s="26" t="str">
        <f t="shared" si="62"/>
        <v>&gt;±300%</v>
      </c>
      <c r="BG31" s="26">
        <f t="shared" si="63"/>
        <v>1.8016765460548303</v>
      </c>
      <c r="BH31" s="19"/>
      <c r="BI31" s="13">
        <f t="shared" si="64"/>
        <v>12.623003957257264</v>
      </c>
      <c r="BJ31" s="19"/>
    </row>
    <row r="32" spans="1:62" ht="13.5" x14ac:dyDescent="0.35">
      <c r="A32" s="10"/>
      <c r="B32" s="10" t="s">
        <v>58</v>
      </c>
      <c r="C32" s="7">
        <f>'Table 1(Q4''20)'!C32/32.15074</f>
        <v>6.8427662940262026</v>
      </c>
      <c r="D32" s="7">
        <f>'Table 1(Q4''20)'!D32/32.15074</f>
        <v>6.8427662940262026</v>
      </c>
      <c r="E32" s="7">
        <f>'Table 1(Q4''20)'!E32/32.15074</f>
        <v>6.9982837097995256</v>
      </c>
      <c r="F32" s="7">
        <f>'Table 1(Q4''20)'!F32/32.15074</f>
        <v>7.1538011255728486</v>
      </c>
      <c r="G32" s="7">
        <f>'Table 1(Q4''20)'!G32/32.15074</f>
        <v>7.3093185413461716</v>
      </c>
      <c r="H32" s="7">
        <f>'Table 1(Q4''20)'!H32/32.15074</f>
        <v>7.4648359571194947</v>
      </c>
      <c r="I32" s="564">
        <f>'Table 1(Q4''20)'!I32/32.15074</f>
        <v>7.7410348875329182</v>
      </c>
      <c r="J32" s="564">
        <f>'Table 1(Q4''20)'!J32/32.15074</f>
        <v>7.3185716549284612</v>
      </c>
      <c r="K32" s="564">
        <f>'Table 1(Q4''20)'!K32/32.15074</f>
        <v>7.8260301764048883</v>
      </c>
      <c r="L32" s="26">
        <f t="shared" si="47"/>
        <v>-5.4574516035942655E-2</v>
      </c>
      <c r="M32" s="26">
        <f t="shared" si="47"/>
        <v>6.933846458068027E-2</v>
      </c>
      <c r="N32" s="36"/>
      <c r="O32" s="13">
        <f>'Table 1(Q4''20)'!O32/32.15074</f>
        <v>1.3996567419599051</v>
      </c>
      <c r="P32" s="13">
        <f>'Table 1(Q4''20)'!P32/32.15074</f>
        <v>2.0217264050531965</v>
      </c>
      <c r="Q32" s="13">
        <f>'Table 1(Q4''20)'!Q32/32.15074</f>
        <v>1.5551741577332279</v>
      </c>
      <c r="R32" s="13">
        <f>'Table 1(Q4''20)'!R32/32.15074</f>
        <v>2.0217264050531965</v>
      </c>
      <c r="S32" s="13">
        <f>'Table 1(Q4''20)'!S32/32.15074</f>
        <v>1.3996567419599051</v>
      </c>
      <c r="T32" s="13">
        <f>'Table 1(Q4''20)'!T32/32.15074</f>
        <v>2.0217264050531965</v>
      </c>
      <c r="U32" s="13">
        <f>'Table 1(Q4''20)'!U32/32.15074</f>
        <v>1.5551741577332279</v>
      </c>
      <c r="V32" s="13">
        <f>'Table 1(Q4''20)'!V32/32.15074</f>
        <v>2.177243820826519</v>
      </c>
      <c r="W32" s="13">
        <f>'Table 1(Q4''20)'!W32/32.15074</f>
        <v>1.3996567419599051</v>
      </c>
      <c r="X32" s="13">
        <f>'Table 1(Q4''20)'!X32/32.15074</f>
        <v>2.332761236599842</v>
      </c>
      <c r="Y32" s="13">
        <f>'Table 1(Q4''20)'!Y32/32.15074</f>
        <v>1.7106915735065507</v>
      </c>
      <c r="Z32" s="13">
        <f>'Table 1(Q4''20)'!Z32/32.15074</f>
        <v>2.177243820826519</v>
      </c>
      <c r="AA32" s="13">
        <f>'Table 1(Q4''20)'!AA32/32.15074</f>
        <v>1.3996567419599051</v>
      </c>
      <c r="AB32" s="13">
        <f>'Table 1(Q4''20)'!AB32/32.15074</f>
        <v>2.177243820826519</v>
      </c>
      <c r="AC32" s="13">
        <f>'Table 1(Q4''20)'!AC32/32.15074</f>
        <v>1.7106915735065507</v>
      </c>
      <c r="AD32" s="13">
        <f>'Table 1(Q4''20)'!AD32/32.15074</f>
        <v>2.177243820826519</v>
      </c>
      <c r="AE32" s="575">
        <f>'Table 1(Q4''20)'!AE32/32.15074</f>
        <v>1.3996567419599051</v>
      </c>
      <c r="AF32" s="575">
        <f>'Table 1(Q4''20)'!AF32/32.15074</f>
        <v>2.177243820826519</v>
      </c>
      <c r="AG32" s="576">
        <f>'Table 1(Q4''20)'!AG32/32.15074</f>
        <v>1.9352587218832296</v>
      </c>
      <c r="AH32" s="576">
        <f>'Table 1(Q4''20)'!AH32/32.15074</f>
        <v>1.9352587218832296</v>
      </c>
      <c r="AI32" s="576">
        <f>'Table 1(Q4''20)'!AI32/32.15074</f>
        <v>1.9352587218832296</v>
      </c>
      <c r="AJ32" s="576">
        <f>'Table 1(Q4''20)'!AJ32/32.15074</f>
        <v>1.9352587218832296</v>
      </c>
      <c r="AK32" s="576">
        <f>'Table 1(Q4''20)'!AK32/32.15074</f>
        <v>1.8296429137321153</v>
      </c>
      <c r="AL32" s="576">
        <f>'Table 1(Q4''20)'!AL32/32.15074</f>
        <v>1.8296429137321153</v>
      </c>
      <c r="AM32" s="576">
        <f>'Table 1(Q4''20)'!AM32/32.15074</f>
        <v>1.8296429137321153</v>
      </c>
      <c r="AN32" s="576">
        <f>'Table 1(Q4''20)'!AN32/32.15074</f>
        <v>1.8296429137321153</v>
      </c>
      <c r="AO32" s="26">
        <f t="shared" si="48"/>
        <v>-5.4574516035942655E-2</v>
      </c>
      <c r="AP32" s="26">
        <f t="shared" si="49"/>
        <v>0</v>
      </c>
      <c r="AQ32" s="4"/>
      <c r="AR32" s="13">
        <f t="shared" si="65"/>
        <v>3.4213831470131009</v>
      </c>
      <c r="AS32" s="13">
        <f t="shared" si="66"/>
        <v>3.4213831470131018</v>
      </c>
      <c r="AT32" s="13">
        <f t="shared" si="51"/>
        <v>3.5769005627864243</v>
      </c>
      <c r="AU32" s="13">
        <f t="shared" si="52"/>
        <v>3.4213831470131018</v>
      </c>
      <c r="AV32" s="13">
        <f t="shared" si="53"/>
        <v>3.7324179785597469</v>
      </c>
      <c r="AW32" s="13">
        <f t="shared" si="54"/>
        <v>3.7324179785597469</v>
      </c>
      <c r="AX32" s="13">
        <f t="shared" si="55"/>
        <v>3.8879353943330699</v>
      </c>
      <c r="AY32" s="13">
        <f t="shared" si="56"/>
        <v>3.5769005627864239</v>
      </c>
      <c r="AZ32" s="13">
        <f t="shared" si="57"/>
        <v>3.8879353943330699</v>
      </c>
      <c r="BA32" s="13">
        <f t="shared" si="58"/>
        <v>3.5769005627864239</v>
      </c>
      <c r="BB32" s="13">
        <f t="shared" si="59"/>
        <v>3.8705174437664591</v>
      </c>
      <c r="BC32" s="13">
        <f t="shared" si="60"/>
        <v>3.8705174437664591</v>
      </c>
      <c r="BD32" s="13">
        <f t="shared" si="61"/>
        <v>3.6592858274642306</v>
      </c>
      <c r="BE32" s="13">
        <f t="shared" si="67"/>
        <v>3.6592858274642306</v>
      </c>
      <c r="BF32" s="26">
        <f t="shared" si="62"/>
        <v>-5.4574516035942655E-2</v>
      </c>
      <c r="BG32" s="26">
        <f t="shared" si="63"/>
        <v>0</v>
      </c>
      <c r="BH32" s="19"/>
      <c r="BI32" s="13">
        <f t="shared" si="64"/>
        <v>7.3185716549284612</v>
      </c>
      <c r="BJ32" s="19"/>
    </row>
    <row r="33" spans="1:86" ht="13.5" x14ac:dyDescent="0.35">
      <c r="A33" s="29"/>
      <c r="B33" s="29" t="s">
        <v>2</v>
      </c>
      <c r="C33" s="29">
        <f>'Table 1(Q4''20)'!C33/32.15074</f>
        <v>10.730701688359273</v>
      </c>
      <c r="D33" s="29">
        <f>'Table 1(Q4''20)'!D33/32.15074</f>
        <v>11.508288767225887</v>
      </c>
      <c r="E33" s="29">
        <f>'Table 1(Q4''20)'!E33/32.15074</f>
        <v>11.197253935679241</v>
      </c>
      <c r="F33" s="29">
        <f>'Table 1(Q4''20)'!F33/32.15074</f>
        <v>12.441393261865823</v>
      </c>
      <c r="G33" s="29">
        <f>'Table 1(Q4''20)'!G33/32.15074</f>
        <v>12.752428093412469</v>
      </c>
      <c r="H33" s="29">
        <f>'Table 1(Q4''20)'!H33/32.15074</f>
        <v>13.685532588052405</v>
      </c>
      <c r="I33" s="577">
        <f>'Table 1(Q4''20)'!I33/32.15074</f>
        <v>18.142744488685004</v>
      </c>
      <c r="J33" s="577">
        <f>'Table 1(Q4''20)'!J33/32.15074</f>
        <v>15.431276900927596</v>
      </c>
      <c r="K33" s="577">
        <f>'Table 1(Q4''20)'!K33/32.15074</f>
        <v>17.963599216266541</v>
      </c>
      <c r="L33" s="30">
        <f t="shared" si="47"/>
        <v>-0.14945189739338804</v>
      </c>
      <c r="M33" s="30">
        <f t="shared" si="47"/>
        <v>0.16410322564989577</v>
      </c>
      <c r="N33" s="36"/>
      <c r="O33" s="29">
        <f>'Table 1(Q4''20)'!O33/32.15074</f>
        <v>2.6437960681464876</v>
      </c>
      <c r="P33" s="29">
        <f>'Table 1(Q4''20)'!P33/32.15074</f>
        <v>2.9548308996931332</v>
      </c>
      <c r="Q33" s="29">
        <f>'Table 1(Q4''20)'!Q33/32.15074</f>
        <v>2.7993134839198102</v>
      </c>
      <c r="R33" s="29">
        <f>'Table 1(Q4''20)'!R33/32.15074</f>
        <v>2.7993134839198102</v>
      </c>
      <c r="S33" s="29">
        <f>'Table 1(Q4''20)'!S33/32.15074</f>
        <v>2.6437960681464876</v>
      </c>
      <c r="T33" s="29">
        <f>'Table 1(Q4''20)'!T33/32.15074</f>
        <v>2.9548308996931332</v>
      </c>
      <c r="U33" s="29">
        <f>'Table 1(Q4''20)'!U33/32.15074</f>
        <v>2.9548308996931332</v>
      </c>
      <c r="V33" s="29">
        <f>'Table 1(Q4''20)'!V33/32.15074</f>
        <v>2.9548308996931332</v>
      </c>
      <c r="W33" s="29">
        <f>'Table 1(Q4''20)'!W33/32.15074</f>
        <v>3.1103483154664557</v>
      </c>
      <c r="X33" s="29">
        <f>'Table 1(Q4''20)'!X33/32.15074</f>
        <v>3.4213831470131013</v>
      </c>
      <c r="Y33" s="29">
        <f>'Table 1(Q4''20)'!Y33/32.15074</f>
        <v>3.2658657312397787</v>
      </c>
      <c r="Z33" s="29">
        <f>'Table 1(Q4''20)'!Z33/32.15074</f>
        <v>3.1103483154664557</v>
      </c>
      <c r="AA33" s="29">
        <f>'Table 1(Q4''20)'!AA33/32.15074</f>
        <v>3.1103483154664557</v>
      </c>
      <c r="AB33" s="29">
        <f>'Table 1(Q4''20)'!AB33/32.15074</f>
        <v>3.2658657312397787</v>
      </c>
      <c r="AC33" s="29">
        <f>'Table 1(Q4''20)'!AC33/32.15074</f>
        <v>3.4213831470131013</v>
      </c>
      <c r="AD33" s="29">
        <f>'Table 1(Q4''20)'!AD33/32.15074</f>
        <v>3.4213831470131013</v>
      </c>
      <c r="AE33" s="578">
        <f>'Table 1(Q4''20)'!AE33/32.15074</f>
        <v>3.2658657312397787</v>
      </c>
      <c r="AF33" s="578">
        <f>'Table 1(Q4''20)'!AF33/32.15074</f>
        <v>3.5769005627864243</v>
      </c>
      <c r="AG33" s="579">
        <f>'Table 1(Q4''20)'!AG33/32.15074</f>
        <v>4.545042047941795</v>
      </c>
      <c r="AH33" s="579">
        <f>'Table 1(Q4''20)'!AH33/32.15074</f>
        <v>4.5408838587104414</v>
      </c>
      <c r="AI33" s="579">
        <f>'Table 1(Q4''20)'!AI33/32.15074</f>
        <v>4.5076183448596234</v>
      </c>
      <c r="AJ33" s="579">
        <f>'Table 1(Q4''20)'!AJ33/32.15074</f>
        <v>4.5492002371731477</v>
      </c>
      <c r="AK33" s="579">
        <f>'Table 1(Q4''20)'!AK33/32.15074</f>
        <v>3.6290938880429935</v>
      </c>
      <c r="AL33" s="579">
        <f>'Table 1(Q4''20)'!AL33/32.15074</f>
        <v>3.1936663282628435</v>
      </c>
      <c r="AM33" s="579">
        <f>'Table 1(Q4''20)'!AM33/32.15074</f>
        <v>4.2079453310998192</v>
      </c>
      <c r="AN33" s="579">
        <f>'Table 1(Q4''20)'!AN33/32.15074</f>
        <v>4.4022678440234086</v>
      </c>
      <c r="AO33" s="30">
        <f t="shared" si="48"/>
        <v>-3.2298510834740113E-2</v>
      </c>
      <c r="AP33" s="30">
        <f t="shared" si="49"/>
        <v>4.6179904355553969E-2</v>
      </c>
      <c r="AQ33" s="4"/>
      <c r="AR33" s="29">
        <f t="shared" si="65"/>
        <v>5.9096617993862655</v>
      </c>
      <c r="AS33" s="29">
        <f t="shared" si="66"/>
        <v>5.5986269678396212</v>
      </c>
      <c r="AT33" s="29">
        <f t="shared" si="51"/>
        <v>5.5986269678396203</v>
      </c>
      <c r="AU33" s="29">
        <f t="shared" si="52"/>
        <v>5.5986269678396212</v>
      </c>
      <c r="AV33" s="29">
        <f t="shared" si="53"/>
        <v>5.9096617993862663</v>
      </c>
      <c r="AW33" s="29">
        <f t="shared" si="54"/>
        <v>6.5317314624795575</v>
      </c>
      <c r="AX33" s="29">
        <f t="shared" si="55"/>
        <v>6.3762140467062345</v>
      </c>
      <c r="AY33" s="29">
        <f t="shared" si="56"/>
        <v>6.3762140467062345</v>
      </c>
      <c r="AZ33" s="29">
        <f t="shared" si="57"/>
        <v>6.8427662940262026</v>
      </c>
      <c r="BA33" s="29">
        <f t="shared" si="58"/>
        <v>6.8427662940262035</v>
      </c>
      <c r="BB33" s="29">
        <f t="shared" si="59"/>
        <v>9.0859259066522355</v>
      </c>
      <c r="BC33" s="29">
        <f t="shared" si="60"/>
        <v>9.056818582032772</v>
      </c>
      <c r="BD33" s="29">
        <f t="shared" si="61"/>
        <v>6.822760216305837</v>
      </c>
      <c r="BE33" s="592">
        <f t="shared" si="67"/>
        <v>8.6102131751232278</v>
      </c>
      <c r="BF33" s="591">
        <f t="shared" si="62"/>
        <v>-4.9311510754508792E-2</v>
      </c>
      <c r="BG33" s="591">
        <f t="shared" si="63"/>
        <v>0.26198384556231735</v>
      </c>
      <c r="BH33" s="19"/>
      <c r="BI33" s="592">
        <f t="shared" si="64"/>
        <v>15.432973391429066</v>
      </c>
      <c r="BJ33" s="19"/>
    </row>
    <row r="34" spans="1:86" ht="13.5" x14ac:dyDescent="0.35">
      <c r="A34" s="37"/>
      <c r="B34" s="37"/>
      <c r="C34" s="37"/>
      <c r="D34" s="37"/>
      <c r="E34" s="37"/>
      <c r="F34" s="37"/>
      <c r="G34" s="37"/>
      <c r="H34" s="37"/>
      <c r="I34" s="558"/>
      <c r="J34" s="37"/>
      <c r="K34" s="37"/>
      <c r="L34" s="37"/>
      <c r="M34" s="539"/>
      <c r="N34" s="36"/>
      <c r="O34" s="544"/>
      <c r="P34" s="544"/>
      <c r="Q34" s="544"/>
      <c r="R34" s="544"/>
      <c r="S34" s="544"/>
      <c r="T34" s="544"/>
      <c r="U34" s="544"/>
      <c r="V34" s="544"/>
      <c r="W34" s="544"/>
      <c r="X34" s="544"/>
      <c r="Y34" s="544"/>
      <c r="Z34" s="544"/>
      <c r="AA34" s="544"/>
      <c r="AB34" s="544"/>
      <c r="AC34" s="544"/>
      <c r="AD34" s="544"/>
      <c r="AE34" s="544"/>
      <c r="AF34" s="544"/>
      <c r="AG34" s="580"/>
      <c r="AH34" s="580"/>
      <c r="AI34" s="580"/>
      <c r="AJ34" s="580"/>
      <c r="AK34" s="580"/>
      <c r="AL34" s="580"/>
      <c r="AM34" s="580"/>
      <c r="AN34" s="580"/>
      <c r="AO34" s="539"/>
      <c r="AP34" s="539"/>
      <c r="AQ34" s="4"/>
      <c r="AR34" s="37"/>
      <c r="AS34" s="37"/>
      <c r="AT34" s="37"/>
      <c r="AU34" s="37"/>
      <c r="AV34" s="37"/>
      <c r="AW34" s="37"/>
      <c r="AX34" s="37"/>
      <c r="AY34" s="37"/>
      <c r="AZ34" s="37"/>
      <c r="BA34" s="37"/>
      <c r="BB34" s="37"/>
      <c r="BC34" s="37"/>
      <c r="BD34" s="37"/>
      <c r="BE34" s="37"/>
      <c r="BF34" s="26"/>
      <c r="BG34" s="26"/>
      <c r="BH34" s="19"/>
      <c r="BI34" s="37"/>
      <c r="BJ34" s="19"/>
    </row>
    <row r="35" spans="1:86" s="25" customFormat="1" ht="13.5" x14ac:dyDescent="0.35">
      <c r="A35" s="23" t="s">
        <v>3</v>
      </c>
      <c r="B35" s="9"/>
      <c r="C35" s="9">
        <f t="shared" ref="C35:J35" si="68">SUM(C36:C38)</f>
        <v>29.081756749611365</v>
      </c>
      <c r="D35" s="9">
        <f t="shared" si="68"/>
        <v>4.6655224731996849</v>
      </c>
      <c r="E35" s="9">
        <f t="shared" si="68"/>
        <v>9.4865623621726911</v>
      </c>
      <c r="F35" s="9">
        <f t="shared" si="68"/>
        <v>16.640363487745539</v>
      </c>
      <c r="G35" s="9">
        <f t="shared" si="68"/>
        <v>8.5534578675327531</v>
      </c>
      <c r="H35" s="9">
        <f t="shared" si="68"/>
        <v>0.46655224731996814</v>
      </c>
      <c r="I35" s="554">
        <f t="shared" si="68"/>
        <v>38.982796879539691</v>
      </c>
      <c r="J35" s="9">
        <f t="shared" si="68"/>
        <v>48.173172204356561</v>
      </c>
      <c r="K35" s="9">
        <f>SUM(K36:K38)</f>
        <v>23.503217544781378</v>
      </c>
      <c r="L35" s="492">
        <f t="shared" ref="L35:M38" si="69">IF(ISERROR(J35/I35),"N/A",IF(I35&lt;0,"N/A",IF(J35&lt;0,"N/A",IF(J35/I35-1&gt;300%,"&gt;±300%",IF(J35/I35-1&lt;-300%,"&gt;±300%",J35/I35-1)))))</f>
        <v>0.23575464205957175</v>
      </c>
      <c r="M35" s="492">
        <f t="shared" si="69"/>
        <v>-0.51210982234929814</v>
      </c>
      <c r="N35" s="36"/>
      <c r="O35" s="9">
        <f>'Table 1(Q4''20)'!O35/32.15074</f>
        <v>-5.4431095520662982</v>
      </c>
      <c r="P35" s="9">
        <f>'Table 1(Q4''20)'!P35/32.15074</f>
        <v>0</v>
      </c>
      <c r="Q35" s="9">
        <f>'Table 1(Q4''20)'!Q35/32.15074</f>
        <v>-0.31103483154664557</v>
      </c>
      <c r="R35" s="9">
        <f>'Table 1(Q4''20)'!R35/32.15074</f>
        <v>3.5769005627864243</v>
      </c>
      <c r="S35" s="9">
        <f>'Table 1(Q4''20)'!S35/32.15074</f>
        <v>8.8644926990793991</v>
      </c>
      <c r="T35" s="9">
        <f>'Table 1(Q4''20)'!T35/32.15074</f>
        <v>-2.9548308996931332</v>
      </c>
      <c r="U35" s="9">
        <f>'Table 1(Q4''20)'!U35/32.15074</f>
        <v>5.1320747205196522</v>
      </c>
      <c r="V35" s="9">
        <f>'Table 1(Q4''20)'!V35/32.15074</f>
        <v>2.9548308996931332</v>
      </c>
      <c r="W35" s="9">
        <f>'Table 1(Q4''20)'!W35/32.15074</f>
        <v>1.5551741577332279</v>
      </c>
      <c r="X35" s="9">
        <f>'Table 1(Q4''20)'!X35/32.15074</f>
        <v>6.9982837097995256</v>
      </c>
      <c r="Y35" s="9">
        <f>'Table 1(Q4''20)'!Y35/32.15074</f>
        <v>2.4882786523731646</v>
      </c>
      <c r="Z35" s="9">
        <f>'Table 1(Q4''20)'!Z35/32.15074</f>
        <v>3.2658657312397787</v>
      </c>
      <c r="AA35" s="9">
        <f>'Table 1(Q4''20)'!AA35/32.15074</f>
        <v>-0.31103483154664557</v>
      </c>
      <c r="AB35" s="9">
        <f>'Table 1(Q4''20)'!AB35/32.15074</f>
        <v>3.1103483154664557</v>
      </c>
      <c r="AC35" s="9">
        <f>'Table 1(Q4''20)'!AC35/32.15074</f>
        <v>1.8662089892798737</v>
      </c>
      <c r="AD35" s="9">
        <f>'Table 1(Q4''20)'!AD35/32.15074</f>
        <v>-1.7106915735065507</v>
      </c>
      <c r="AE35" s="9">
        <f>'Table 1(Q4''20)'!AE35/32.15074</f>
        <v>2.0217264050531965</v>
      </c>
      <c r="AF35" s="9">
        <f>'Table 1(Q4''20)'!AF35/32.15074</f>
        <v>-2.0217264050531965</v>
      </c>
      <c r="AG35" s="563">
        <f>'Table 1(Q4''20)'!AG35/32.15074</f>
        <v>24.703769894192558</v>
      </c>
      <c r="AH35" s="563">
        <f>'Table 1(Q4''20)'!AH35/32.15074</f>
        <v>3.9290595146126939</v>
      </c>
      <c r="AI35" s="563">
        <f>'Table 1(Q4''20)'!AI35/32.15074</f>
        <v>7.8037820916261458</v>
      </c>
      <c r="AJ35" s="563">
        <f>'Table 1(Q4''20)'!AJ35/32.15074</f>
        <v>2.5461853791082918</v>
      </c>
      <c r="AK35" s="581">
        <f>'Table 1(Q4''20)'!AK35/32.15074</f>
        <v>2.2164693436998721</v>
      </c>
      <c r="AL35" s="563">
        <f>'Table 1(Q4''20)'!AL35/32.15074</f>
        <v>11.943058334426743</v>
      </c>
      <c r="AM35" s="563">
        <f>'Table 1(Q4''20)'!AM35/32.15074</f>
        <v>29.872808771491183</v>
      </c>
      <c r="AN35" s="563">
        <f>'Table 1(Q4''20)'!AN35/32.15074</f>
        <v>4.1408622035329881</v>
      </c>
      <c r="AO35" s="492">
        <f t="shared" ref="AO35:AO38" si="70">IF(ISERROR(AN35/AJ35),"N/A",IF(AJ35&lt;0,"N/A",IF(AN35&lt;0,"N/A",IF(AN35/AJ35-1&gt;300%,"&gt;±300%",IF(AN35/AJ35-1&lt;-300%,"&gt;±300%",AN35/AJ35-1)))))</f>
        <v>0.62630036190969474</v>
      </c>
      <c r="AP35" s="492">
        <f t="shared" ref="AP35:AP38" si="71">IF(ISERROR(AN35/AM35),"N/A",IF(AM35&lt;0,"N/A",IF(AN35&lt;0,"N/A",IF(AN35/AM35-1&gt;300%,"&gt;±300%",IF(AN35/AM35-1&lt;-300%,"&gt;±300%",AN35/AM35-1)))))</f>
        <v>-0.86138356673428118</v>
      </c>
      <c r="AQ35" s="4"/>
      <c r="AR35" s="9">
        <f t="shared" ref="AR35:AS35" si="72">SUM(AR36:AR38)</f>
        <v>10.108632025265981</v>
      </c>
      <c r="AS35" s="9">
        <f t="shared" si="72"/>
        <v>-5.4431095520662982</v>
      </c>
      <c r="AT35" s="9">
        <f>SUM(Q35:R35)</f>
        <v>3.2658657312397787</v>
      </c>
      <c r="AU35" s="9">
        <f>SUM(S35:T35)</f>
        <v>5.9096617993862655</v>
      </c>
      <c r="AV35" s="9">
        <f>SUM(U35:V35)</f>
        <v>8.0869056202127858</v>
      </c>
      <c r="AW35" s="9">
        <f>SUM(W35:X35)</f>
        <v>8.5534578675327531</v>
      </c>
      <c r="AX35" s="9">
        <f>SUM(Y35:Z35)</f>
        <v>5.7541443836129433</v>
      </c>
      <c r="AY35" s="9">
        <f>SUM(AA35:AB35)</f>
        <v>2.7993134839198102</v>
      </c>
      <c r="AZ35" s="9">
        <f>SUM(AC35:AD35)</f>
        <v>0.15551741577332301</v>
      </c>
      <c r="BA35" s="9">
        <f>SUM(AE35:AF35)</f>
        <v>0</v>
      </c>
      <c r="BB35" s="9">
        <f>SUM(AG35:AH35)</f>
        <v>28.63282940880525</v>
      </c>
      <c r="BC35" s="9">
        <f>SUM(AI35:AJ35)</f>
        <v>10.349967470734438</v>
      </c>
      <c r="BD35" s="9">
        <f>SUM(AK35:AL35)</f>
        <v>14.159527678126615</v>
      </c>
      <c r="BE35" s="9">
        <f>SUM(AM35:AN35)</f>
        <v>34.013670975024169</v>
      </c>
      <c r="BF35" s="492">
        <f t="shared" ref="BF35:BF38" si="73">IF(ISERROR(BE35/BC35),"N/A",IF(BC35&lt;0,"N/A",IF(BE35&lt;0,"N/A",IF(BE35/BC35-1&gt;300%,"&gt;±300%",IF(BE35/BC35-1&lt;-300%,"&gt;±300%",BE35/BC35-1)))))</f>
        <v>2.286355350507256</v>
      </c>
      <c r="BG35" s="492">
        <f t="shared" ref="BG35:BG38" si="74">IF(ISERROR(BE35/BD35),"N/A",IF(BD35&lt;0,"N/A",IF(BE35&lt;0,"N/A",IF(BE35/BD35-1&gt;300%,"&gt;±300%",IF(BE35/BD35-1&lt;-300%,"&gt;±300%",BE35/BD35-1)))))</f>
        <v>1.4021755349627854</v>
      </c>
      <c r="BH35" s="19"/>
      <c r="BI35" s="9">
        <f t="shared" ref="BI35:BI38" si="75">SUM(AK35:AN35)</f>
        <v>48.173198653150791</v>
      </c>
      <c r="BJ35" s="19"/>
    </row>
    <row r="36" spans="1:86" ht="13.5" x14ac:dyDescent="0.35">
      <c r="A36" s="10"/>
      <c r="B36" s="10" t="s">
        <v>42</v>
      </c>
      <c r="C36" s="7">
        <f>'Table 1(Q4''20)'!C36/32.15074</f>
        <v>-0.15551741577332279</v>
      </c>
      <c r="D36" s="7">
        <f>'Table 1(Q4''20)'!D36/32.15074</f>
        <v>1.5551741577332279</v>
      </c>
      <c r="E36" s="7">
        <f>'Table 1(Q4''20)'!E36/32.15074</f>
        <v>16.329328656198893</v>
      </c>
      <c r="F36" s="7">
        <f>'Table 1(Q4''20)'!F36/32.15074</f>
        <v>14.307602251145697</v>
      </c>
      <c r="G36" s="7">
        <f>'Table 1(Q4''20)'!G36/32.15074</f>
        <v>6.6872488782528805</v>
      </c>
      <c r="H36" s="7">
        <f>'Table 1(Q4''20)'!H36/32.15074</f>
        <v>8.7089752833060761</v>
      </c>
      <c r="I36" s="564">
        <f>'Table 1(Q4''20)'!I36/32.15074</f>
        <v>8.7886567712141144</v>
      </c>
      <c r="J36" s="564">
        <f>'Table 1(Q4''20)'!J36/32.15074</f>
        <v>18.228784147789245</v>
      </c>
      <c r="K36" s="564">
        <f>'Table 1(Q4''20)'!K36/32.15074</f>
        <v>15.416311924568593</v>
      </c>
      <c r="L36" s="26">
        <f t="shared" si="69"/>
        <v>1.0741262996519341</v>
      </c>
      <c r="M36" s="26">
        <f t="shared" si="69"/>
        <v>-0.15428742808179796</v>
      </c>
      <c r="N36" s="36"/>
      <c r="O36" s="13">
        <f>'Table 1(Q4''20)'!O36/32.15074</f>
        <v>0.46655224731996842</v>
      </c>
      <c r="P36" s="13">
        <f>'Table 1(Q4''20)'!P36/32.15074</f>
        <v>1.2441393261865823</v>
      </c>
      <c r="Q36" s="13">
        <f>'Table 1(Q4''20)'!Q36/32.15074</f>
        <v>1.3996567419599051</v>
      </c>
      <c r="R36" s="13">
        <f>'Table 1(Q4''20)'!R36/32.15074</f>
        <v>2.332761236599842</v>
      </c>
      <c r="S36" s="13">
        <f>'Table 1(Q4''20)'!S36/32.15074</f>
        <v>5.5986269678396203</v>
      </c>
      <c r="T36" s="13">
        <f>'Table 1(Q4''20)'!T36/32.15074</f>
        <v>6.8427662940262026</v>
      </c>
      <c r="U36" s="13">
        <f>'Table 1(Q4''20)'!U36/32.15074</f>
        <v>4.6655224731996841</v>
      </c>
      <c r="V36" s="13">
        <f>'Table 1(Q4''20)'!V36/32.15074</f>
        <v>3.5769005627864243</v>
      </c>
      <c r="W36" s="13">
        <f>'Table 1(Q4''20)'!W36/32.15074</f>
        <v>2.4882786523731646</v>
      </c>
      <c r="X36" s="13">
        <f>'Table 1(Q4''20)'!X36/32.15074</f>
        <v>3.5769005627864243</v>
      </c>
      <c r="Y36" s="13">
        <f>'Table 1(Q4''20)'!Y36/32.15074</f>
        <v>0.93310449463993683</v>
      </c>
      <c r="Z36" s="13">
        <f>'Table 1(Q4''20)'!Z36/32.15074</f>
        <v>2.332761236599842</v>
      </c>
      <c r="AA36" s="13">
        <f>'Table 1(Q4''20)'!AA36/32.15074</f>
        <v>1.3996567419599051</v>
      </c>
      <c r="AB36" s="13">
        <f>'Table 1(Q4''20)'!AB36/32.15074</f>
        <v>2.0217264050531965</v>
      </c>
      <c r="AC36" s="13">
        <f>'Table 1(Q4''20)'!AC36/32.15074</f>
        <v>2.6437960681464876</v>
      </c>
      <c r="AD36" s="13">
        <f>'Table 1(Q4''20)'!AD36/32.15074</f>
        <v>2.177243820826519</v>
      </c>
      <c r="AE36" s="13">
        <f>'Table 1(Q4''20)'!AE36/32.15074</f>
        <v>2.177243820826519</v>
      </c>
      <c r="AF36" s="13">
        <f>'Table 1(Q4''20)'!AF36/32.15074</f>
        <v>1.5551741577332279</v>
      </c>
      <c r="AG36" s="486">
        <f>'Table 1(Q4''20)'!AG36/32.15074</f>
        <v>3.4520216327765163</v>
      </c>
      <c r="AH36" s="486">
        <f>'Table 1(Q4''20)'!AH36/32.15074</f>
        <v>2.7769096502494177</v>
      </c>
      <c r="AI36" s="486">
        <f>'Table 1(Q4''20)'!AI36/32.15074</f>
        <v>1.671747345320749</v>
      </c>
      <c r="AJ36" s="486">
        <f>'Table 1(Q4''20)'!AJ36/32.15074</f>
        <v>0.88797814286743226</v>
      </c>
      <c r="AK36" s="486">
        <f>'Table 1(Q4''20)'!AK36/32.15074</f>
        <v>9.4821609650055354</v>
      </c>
      <c r="AL36" s="486">
        <f>'Table 1(Q4''20)'!AL36/32.15074</f>
        <v>3.8407148311931509</v>
      </c>
      <c r="AM36" s="486">
        <f>'Table 1(Q4''20)'!AM36/32.15074</f>
        <v>3.0253318232494042</v>
      </c>
      <c r="AN36" s="486">
        <f>'Table 1(Q4''20)'!AN36/32.15074</f>
        <v>1.8806029771353807</v>
      </c>
      <c r="AO36" s="26">
        <f t="shared" si="70"/>
        <v>1.1178482739029976</v>
      </c>
      <c r="AP36" s="26">
        <f t="shared" si="71"/>
        <v>-0.378381253030456</v>
      </c>
      <c r="AQ36" s="4"/>
      <c r="AR36" s="13">
        <f>D36-AS36</f>
        <v>-0.15551741577332279</v>
      </c>
      <c r="AS36" s="13">
        <f>SUM(O36:P36)</f>
        <v>1.7106915735065507</v>
      </c>
      <c r="AT36" s="13">
        <f>SUM(Q36:R36)</f>
        <v>3.7324179785597469</v>
      </c>
      <c r="AU36" s="13">
        <f>SUM(S36:T36)</f>
        <v>12.441393261865823</v>
      </c>
      <c r="AV36" s="13">
        <f>SUM(U36:V36)</f>
        <v>8.2424230359861088</v>
      </c>
      <c r="AW36" s="13">
        <f>SUM(W36:X36)</f>
        <v>6.0651792151595885</v>
      </c>
      <c r="AX36" s="13">
        <f>SUM(Y36:Z36)</f>
        <v>3.2658657312397787</v>
      </c>
      <c r="AY36" s="13">
        <f>SUM(AA36:AB36)</f>
        <v>3.4213831470131018</v>
      </c>
      <c r="AZ36" s="13">
        <f>SUM(AC36:AD36)</f>
        <v>4.8210398889730062</v>
      </c>
      <c r="BA36" s="13">
        <f>SUM(AE36:AF36)</f>
        <v>3.7324179785597469</v>
      </c>
      <c r="BB36" s="13">
        <f>SUM(AG36:AH36)</f>
        <v>6.2289312830259345</v>
      </c>
      <c r="BC36" s="13">
        <f>SUM(AI36:AJ36)</f>
        <v>2.5597254881881812</v>
      </c>
      <c r="BD36" s="13">
        <f>SUM(AK36:AL36)</f>
        <v>13.322875796198687</v>
      </c>
      <c r="BE36" s="13">
        <f>SUM(AM36:AN36)</f>
        <v>4.9059348003847845</v>
      </c>
      <c r="BF36" s="26">
        <f t="shared" si="73"/>
        <v>0.91658629920401791</v>
      </c>
      <c r="BG36" s="26">
        <f t="shared" si="74"/>
        <v>-0.6317660784779997</v>
      </c>
      <c r="BH36" s="19"/>
      <c r="BI36" s="13">
        <f t="shared" si="75"/>
        <v>18.228810596583472</v>
      </c>
      <c r="BJ36" s="19"/>
    </row>
    <row r="37" spans="1:86" ht="13.5" x14ac:dyDescent="0.35">
      <c r="A37" s="10"/>
      <c r="B37" s="10" t="s">
        <v>43</v>
      </c>
      <c r="C37" s="7">
        <f>'Table 1(Q4''20)'!C37/32.15074</f>
        <v>28.148652254971427</v>
      </c>
      <c r="D37" s="7">
        <f>'Table 1(Q4''20)'!D37/32.15074</f>
        <v>6.6872488782528805</v>
      </c>
      <c r="E37" s="7">
        <f>'Table 1(Q4''20)'!E37/32.15074</f>
        <v>-7.4648359571194947</v>
      </c>
      <c r="F37" s="7">
        <f>'Table 1(Q4''20)'!F37/32.15074</f>
        <v>-0.31103483154664557</v>
      </c>
      <c r="G37" s="7">
        <f>'Table 1(Q4''20)'!G37/32.15074</f>
        <v>3.2658657312397787</v>
      </c>
      <c r="H37" s="7">
        <f>'Table 1(Q4''20)'!H37/32.15074</f>
        <v>-7.6203533728928168</v>
      </c>
      <c r="I37" s="564">
        <f>'Table 1(Q4''20)'!I37/32.15074</f>
        <v>30.822880419306109</v>
      </c>
      <c r="J37" s="564">
        <f>'Table 1(Q4''20)'!J37/32.15074</f>
        <v>15.687052630197606</v>
      </c>
      <c r="K37" s="564">
        <f>'Table 1(Q4''20)'!K37/32.15074</f>
        <v>7.7758707886661398</v>
      </c>
      <c r="L37" s="26">
        <f t="shared" si="69"/>
        <v>-0.49105818739860796</v>
      </c>
      <c r="M37" s="26">
        <f t="shared" si="69"/>
        <v>-0.50431282587159976</v>
      </c>
      <c r="N37" s="36"/>
      <c r="O37" s="13">
        <f>'Table 1(Q4''20)'!O37/32.15074</f>
        <v>-2.9548308996931332</v>
      </c>
      <c r="P37" s="13">
        <f>'Table 1(Q4''20)'!P37/32.15074</f>
        <v>-0.93310449463993683</v>
      </c>
      <c r="Q37" s="13">
        <f>'Table 1(Q4''20)'!Q37/32.15074</f>
        <v>-1.5551741577332279</v>
      </c>
      <c r="R37" s="13">
        <f>'Table 1(Q4''20)'!R37/32.15074</f>
        <v>1.3996567419599051</v>
      </c>
      <c r="S37" s="13">
        <f>'Table 1(Q4''20)'!S37/32.15074</f>
        <v>3.4213831470131013</v>
      </c>
      <c r="T37" s="13">
        <f>'Table 1(Q4''20)'!T37/32.15074</f>
        <v>-10.730701688359273</v>
      </c>
      <c r="U37" s="13">
        <f>'Table 1(Q4''20)'!U37/32.15074</f>
        <v>-0.77758707886661393</v>
      </c>
      <c r="V37" s="13">
        <f>'Table 1(Q4''20)'!V37/32.15074</f>
        <v>-0.46655224731996842</v>
      </c>
      <c r="W37" s="13">
        <f>'Table 1(Q4''20)'!W37/32.15074</f>
        <v>-2.6437960681464876</v>
      </c>
      <c r="X37" s="13">
        <f>'Table 1(Q4''20)'!X37/32.15074</f>
        <v>3.5769005627864243</v>
      </c>
      <c r="Y37" s="13">
        <f>'Table 1(Q4''20)'!Y37/32.15074</f>
        <v>1.8662089892798737</v>
      </c>
      <c r="Z37" s="13">
        <f>'Table 1(Q4''20)'!Z37/32.15074</f>
        <v>0.93310449463993683</v>
      </c>
      <c r="AA37" s="13">
        <f>'Table 1(Q4''20)'!AA37/32.15074</f>
        <v>-1.2441393261865823</v>
      </c>
      <c r="AB37" s="13">
        <f>'Table 1(Q4''20)'!AB37/32.15074</f>
        <v>1.7106915735065507</v>
      </c>
      <c r="AC37" s="13">
        <f>'Table 1(Q4''20)'!AC37/32.15074</f>
        <v>-0.46655224731996842</v>
      </c>
      <c r="AD37" s="13">
        <f>'Table 1(Q4''20)'!AD37/32.15074</f>
        <v>-3.8879353943330699</v>
      </c>
      <c r="AE37" s="13">
        <f>'Table 1(Q4''20)'!AE37/32.15074</f>
        <v>0.15551741577332279</v>
      </c>
      <c r="AF37" s="13">
        <f>'Table 1(Q4''20)'!AF37/32.15074</f>
        <v>-3.5769005627864243</v>
      </c>
      <c r="AG37" s="486">
        <f>'Table 1(Q4''20)'!AG37/32.15074</f>
        <v>21.367253154359744</v>
      </c>
      <c r="AH37" s="486">
        <f>'Table 1(Q4''20)'!AH37/32.15074</f>
        <v>1.552451306564018</v>
      </c>
      <c r="AI37" s="486">
        <f>'Table 1(Q4''20)'!AI37/32.15074</f>
        <v>6.4324320046132462</v>
      </c>
      <c r="AJ37" s="486">
        <f>'Table 1(Q4''20)'!AJ37/32.15074</f>
        <v>1.4707439537690985</v>
      </c>
      <c r="AK37" s="486">
        <f>'Table 1(Q4''20)'!AK37/32.15074</f>
        <v>-6.6298740696580909</v>
      </c>
      <c r="AL37" s="486">
        <f>'Table 1(Q4''20)'!AL37/32.15074</f>
        <v>3.8055491303344553</v>
      </c>
      <c r="AM37" s="486">
        <f>'Table 1(Q4''20)'!AM37/32.15074</f>
        <v>16.224016013301981</v>
      </c>
      <c r="AN37" s="486">
        <f>'Table 1(Q4''20)'!AN37/32.15074</f>
        <v>2.2873615562192575</v>
      </c>
      <c r="AO37" s="26">
        <f t="shared" si="70"/>
        <v>0.55524117597587286</v>
      </c>
      <c r="AP37" s="26">
        <f t="shared" si="71"/>
        <v>-0.85901384994049179</v>
      </c>
      <c r="AQ37" s="4"/>
      <c r="AR37" s="13">
        <f>D37-AS37</f>
        <v>10.57518427258595</v>
      </c>
      <c r="AS37" s="13">
        <f>SUM(O37:P37)</f>
        <v>-3.8879353943330699</v>
      </c>
      <c r="AT37" s="13">
        <f>SUM(Q37:R37)</f>
        <v>-0.15551741577332279</v>
      </c>
      <c r="AU37" s="13">
        <f>SUM(S37:T37)</f>
        <v>-7.3093185413461725</v>
      </c>
      <c r="AV37" s="13">
        <f>SUM(U37:V37)</f>
        <v>-1.2441393261865823</v>
      </c>
      <c r="AW37" s="13">
        <f>SUM(W37:X37)</f>
        <v>0.93310449463993672</v>
      </c>
      <c r="AX37" s="13">
        <f>SUM(Y37:Z37)</f>
        <v>2.7993134839198106</v>
      </c>
      <c r="AY37" s="13">
        <f>SUM(AA37:AB37)</f>
        <v>0.46655224731996836</v>
      </c>
      <c r="AZ37" s="13">
        <f>SUM(AC37:AD37)</f>
        <v>-4.354487641653038</v>
      </c>
      <c r="BA37" s="13">
        <f>SUM(AE37:AF37)</f>
        <v>-3.4213831470131018</v>
      </c>
      <c r="BB37" s="13">
        <f>SUM(AG37:AH37)</f>
        <v>22.919704460923761</v>
      </c>
      <c r="BC37" s="13">
        <f>SUM(AI37:AJ37)</f>
        <v>7.9031759583823451</v>
      </c>
      <c r="BD37" s="13">
        <f>SUM(AK37:AL37)</f>
        <v>-2.8243249393236356</v>
      </c>
      <c r="BE37" s="13">
        <f t="shared" ref="BE37:BE38" si="76">SUM(AM37:AN37)</f>
        <v>18.511377569521237</v>
      </c>
      <c r="BF37" s="26">
        <f t="shared" si="73"/>
        <v>1.3422707107877963</v>
      </c>
      <c r="BG37" s="26" t="str">
        <f t="shared" si="74"/>
        <v>N/A</v>
      </c>
      <c r="BH37" s="19"/>
      <c r="BI37" s="13">
        <f t="shared" si="75"/>
        <v>15.687052630197604</v>
      </c>
      <c r="BJ37" s="19"/>
    </row>
    <row r="38" spans="1:86" ht="13.5" x14ac:dyDescent="0.35">
      <c r="A38" s="10"/>
      <c r="B38" s="10" t="s">
        <v>37</v>
      </c>
      <c r="C38" s="7">
        <f>'Table 1(Q4''20)'!C38/32.15074</f>
        <v>1.0886219104132595</v>
      </c>
      <c r="D38" s="7">
        <f>'Table 1(Q4''20)'!D38/32.15074</f>
        <v>-3.5769005627864243</v>
      </c>
      <c r="E38" s="7">
        <f>'Table 1(Q4''20)'!E38/32.15074</f>
        <v>0.62206966309329115</v>
      </c>
      <c r="F38" s="7">
        <f>'Table 1(Q4''20)'!F38/32.15074</f>
        <v>2.6437960681464876</v>
      </c>
      <c r="G38" s="7">
        <f>'Table 1(Q4''20)'!G38/32.15074</f>
        <v>-1.3996567419599051</v>
      </c>
      <c r="H38" s="7">
        <f>'Table 1(Q4''20)'!H38/32.15074</f>
        <v>-0.62206966309329115</v>
      </c>
      <c r="I38" s="564">
        <f>'Table 1(Q4''20)'!I38/32.15074</f>
        <v>-0.62874031098053484</v>
      </c>
      <c r="J38" s="564">
        <f>'Table 1(Q4''20)'!J38/32.15074</f>
        <v>14.257335426369707</v>
      </c>
      <c r="K38" s="564">
        <f>'Table 1(Q4''20)'!K38/32.15074</f>
        <v>0.31103483154664557</v>
      </c>
      <c r="L38" s="26" t="str">
        <f t="shared" si="69"/>
        <v>N/A</v>
      </c>
      <c r="M38" s="26">
        <f t="shared" si="69"/>
        <v>-0.97818422431365615</v>
      </c>
      <c r="N38" s="36"/>
      <c r="O38" s="13">
        <f>'Table 1(Q4''20)'!O38/32.15074</f>
        <v>-2.9548308996931332</v>
      </c>
      <c r="P38" s="13">
        <f>'Table 1(Q4''20)'!P38/32.15074</f>
        <v>-0.31103483154664557</v>
      </c>
      <c r="Q38" s="13">
        <f>'Table 1(Q4''20)'!Q38/32.15074</f>
        <v>-0.15551741577332279</v>
      </c>
      <c r="R38" s="13">
        <f>'Table 1(Q4''20)'!R38/32.15074</f>
        <v>-0.15551741577332279</v>
      </c>
      <c r="S38" s="13">
        <f>'Table 1(Q4''20)'!S38/32.15074</f>
        <v>-0.15551741577332279</v>
      </c>
      <c r="T38" s="13">
        <f>'Table 1(Q4''20)'!T38/32.15074</f>
        <v>0.93310449463993683</v>
      </c>
      <c r="U38" s="13">
        <f>'Table 1(Q4''20)'!U38/32.15074</f>
        <v>1.2441393261865823</v>
      </c>
      <c r="V38" s="13">
        <f>'Table 1(Q4''20)'!V38/32.15074</f>
        <v>-0.15551741577332279</v>
      </c>
      <c r="W38" s="13">
        <f>'Table 1(Q4''20)'!W38/32.15074</f>
        <v>1.7106915735065507</v>
      </c>
      <c r="X38" s="13">
        <f>'Table 1(Q4''20)'!X38/32.15074</f>
        <v>-0.15551741577332279</v>
      </c>
      <c r="Y38" s="13">
        <f>'Table 1(Q4''20)'!Y38/32.15074</f>
        <v>-0.31103483154664557</v>
      </c>
      <c r="Z38" s="13">
        <f>'Table 1(Q4''20)'!Z38/32.15074</f>
        <v>0</v>
      </c>
      <c r="AA38" s="13">
        <f>'Table 1(Q4''20)'!AA38/32.15074</f>
        <v>-0.46655224731996842</v>
      </c>
      <c r="AB38" s="13">
        <f>'Table 1(Q4''20)'!AB38/32.15074</f>
        <v>-0.62206966309329115</v>
      </c>
      <c r="AC38" s="13">
        <f>'Table 1(Q4''20)'!AC38/32.15074</f>
        <v>-0.31103483154664557</v>
      </c>
      <c r="AD38" s="13">
        <f>'Table 1(Q4''20)'!AD38/32.15074</f>
        <v>0</v>
      </c>
      <c r="AE38" s="13">
        <f>'Table 1(Q4''20)'!AE38/32.15074</f>
        <v>-0.31103483154664557</v>
      </c>
      <c r="AF38" s="13">
        <f>'Table 1(Q4''20)'!AF38/32.15074</f>
        <v>0</v>
      </c>
      <c r="AG38" s="13">
        <f>'Table 1(Q4''20)'!AG38/32.15074</f>
        <v>-0.11550489294370506</v>
      </c>
      <c r="AH38" s="13">
        <f>'Table 1(Q4''20)'!AH38/32.15074</f>
        <v>-0.40030144220074193</v>
      </c>
      <c r="AI38" s="13">
        <f>'Table 1(Q4''20)'!AI38/32.15074</f>
        <v>-0.30039725830784891</v>
      </c>
      <c r="AJ38" s="13">
        <f>'Table 1(Q4''20)'!AJ38/32.15074</f>
        <v>0.18746328247176094</v>
      </c>
      <c r="AK38" s="13">
        <f>'Table 1(Q4''20)'!AK38/32.15074</f>
        <v>-0.63581755164757225</v>
      </c>
      <c r="AL38" s="13">
        <f>'Table 1(Q4''20)'!AL38/32.15074</f>
        <v>4.2967943728991358</v>
      </c>
      <c r="AM38" s="13">
        <f>'Table 1(Q4''20)'!AM38/32.15074</f>
        <v>10.623460934939793</v>
      </c>
      <c r="AN38" s="13">
        <f>'Table 1(Q4''20)'!AN38/32.15074</f>
        <v>-2.7102329821649028E-2</v>
      </c>
      <c r="AO38" s="26" t="str">
        <f t="shared" si="70"/>
        <v>N/A</v>
      </c>
      <c r="AP38" s="26" t="str">
        <f t="shared" si="71"/>
        <v>N/A</v>
      </c>
      <c r="AQ38" s="4"/>
      <c r="AR38" s="13">
        <f>D38-AS38</f>
        <v>-0.31103483154664557</v>
      </c>
      <c r="AS38" s="13">
        <f>SUM(O38:P38)</f>
        <v>-3.2658657312397787</v>
      </c>
      <c r="AT38" s="13">
        <f>SUM(Q38:R38)</f>
        <v>-0.31103483154664557</v>
      </c>
      <c r="AU38" s="13">
        <f>SUM(S38:T38)</f>
        <v>0.77758707886661405</v>
      </c>
      <c r="AV38" s="13">
        <f>SUM(U38:V38)</f>
        <v>1.0886219104132595</v>
      </c>
      <c r="AW38" s="13">
        <f>SUM(W38:X38)</f>
        <v>1.5551741577332279</v>
      </c>
      <c r="AX38" s="13">
        <f>SUM(Y38:Z38)</f>
        <v>-0.31103483154664557</v>
      </c>
      <c r="AY38" s="13">
        <f>SUM(AA38:AB38)</f>
        <v>-1.0886219104132595</v>
      </c>
      <c r="AZ38" s="13">
        <f>SUM(AC38:AD38)</f>
        <v>-0.31103483154664557</v>
      </c>
      <c r="BA38" s="13">
        <f>SUM(AE38:AF38)</f>
        <v>-0.31103483154664557</v>
      </c>
      <c r="BB38" s="13">
        <f>SUM(AG38:AH38)</f>
        <v>-0.51580633514444696</v>
      </c>
      <c r="BC38" s="13">
        <f>SUM(AI38:AJ38)</f>
        <v>-0.11293397583608797</v>
      </c>
      <c r="BD38" s="13">
        <f>SUM(AK38:AL38)</f>
        <v>3.6609768212515634</v>
      </c>
      <c r="BE38" s="13">
        <f t="shared" si="76"/>
        <v>10.596358605118144</v>
      </c>
      <c r="BF38" s="26" t="str">
        <f t="shared" si="73"/>
        <v>N/A</v>
      </c>
      <c r="BG38" s="26">
        <f t="shared" si="74"/>
        <v>1.8944074553019457</v>
      </c>
      <c r="BH38" s="19"/>
      <c r="BI38" s="13">
        <f t="shared" si="75"/>
        <v>14.257335426369707</v>
      </c>
      <c r="BJ38" s="19"/>
    </row>
    <row r="39" spans="1:86" ht="13.5" x14ac:dyDescent="0.35">
      <c r="A39" s="23"/>
      <c r="B39" s="4"/>
      <c r="C39" s="9"/>
      <c r="D39" s="9"/>
      <c r="E39" s="9"/>
      <c r="F39" s="9"/>
      <c r="G39" s="9"/>
      <c r="H39" s="9"/>
      <c r="I39" s="554"/>
      <c r="J39" s="9"/>
      <c r="K39" s="9"/>
      <c r="L39" s="36"/>
      <c r="M39" s="235"/>
      <c r="N39" s="36"/>
      <c r="O39" s="36">
        <f>'Table 1(Q4''20)'!O39/32.15074</f>
        <v>0</v>
      </c>
      <c r="P39" s="36">
        <f>'Table 1(Q4''20)'!P39/32.15074</f>
        <v>0</v>
      </c>
      <c r="Q39" s="36">
        <f>'Table 1(Q4''20)'!Q39/32.15074</f>
        <v>0</v>
      </c>
      <c r="R39" s="36">
        <f>'Table 1(Q4''20)'!R39/32.15074</f>
        <v>0</v>
      </c>
      <c r="S39" s="36">
        <f>'Table 1(Q4''20)'!S39/32.15074</f>
        <v>0</v>
      </c>
      <c r="T39" s="36">
        <f>'Table 1(Q4''20)'!T39/32.15074</f>
        <v>0</v>
      </c>
      <c r="U39" s="36">
        <f>'Table 1(Q4''20)'!U39/32.15074</f>
        <v>0</v>
      </c>
      <c r="V39" s="36">
        <f>'Table 1(Q4''20)'!V39/32.15074</f>
        <v>0</v>
      </c>
      <c r="W39" s="36">
        <f>'Table 1(Q4''20)'!W39/32.15074</f>
        <v>0</v>
      </c>
      <c r="X39" s="36">
        <f>'Table 1(Q4''20)'!X39/32.15074</f>
        <v>0</v>
      </c>
      <c r="Y39" s="36">
        <f>'Table 1(Q4''20)'!Y39/32.15074</f>
        <v>0</v>
      </c>
      <c r="Z39" s="36">
        <f>'Table 1(Q4''20)'!Z39/32.15074</f>
        <v>0</v>
      </c>
      <c r="AA39" s="36">
        <f>'Table 1(Q4''20)'!AA39/32.15074</f>
        <v>0</v>
      </c>
      <c r="AB39" s="36">
        <f>'Table 1(Q4''20)'!AB39/32.15074</f>
        <v>0</v>
      </c>
      <c r="AC39" s="36">
        <f>'Table 1(Q4''20)'!AC39/32.15074</f>
        <v>0</v>
      </c>
      <c r="AD39" s="36">
        <f>'Table 1(Q4''20)'!AD39/32.15074</f>
        <v>0</v>
      </c>
      <c r="AE39" s="36">
        <f>'Table 1(Q4''20)'!AE39/32.15074</f>
        <v>0</v>
      </c>
      <c r="AF39" s="36">
        <f>'Table 1(Q4''20)'!AF39/32.15074</f>
        <v>0</v>
      </c>
      <c r="AG39" s="573">
        <f>'Table 1(Q4''20)'!AG39/32.15074</f>
        <v>0</v>
      </c>
      <c r="AH39" s="573">
        <f>'Table 1(Q4''20)'!AH39/32.15074</f>
        <v>0</v>
      </c>
      <c r="AI39" s="573">
        <f>'Table 1(Q4''20)'!AI39/32.15074</f>
        <v>0</v>
      </c>
      <c r="AJ39" s="573">
        <f>'Table 1(Q4''20)'!AJ39/32.15074</f>
        <v>0</v>
      </c>
      <c r="AK39" s="573">
        <f>'Table 1(Q4''20)'!AK39/32.15074</f>
        <v>0</v>
      </c>
      <c r="AL39" s="573">
        <f>'Table 1(Q4''20)'!AL39/32.15074</f>
        <v>0</v>
      </c>
      <c r="AM39" s="573">
        <f>'Table 1(Q4''20)'!AM39/32.15074</f>
        <v>0</v>
      </c>
      <c r="AN39" s="573">
        <f>'Table 1(Q4''20)'!AN39/32.15074</f>
        <v>0</v>
      </c>
      <c r="AO39" s="235"/>
      <c r="AP39" s="235"/>
      <c r="AQ39" s="4"/>
      <c r="AR39" s="4"/>
      <c r="AS39" s="13"/>
      <c r="AT39" s="13"/>
      <c r="AU39" s="13"/>
      <c r="AV39" s="13"/>
      <c r="AW39" s="13"/>
      <c r="AX39" s="13"/>
      <c r="AY39" s="13"/>
      <c r="AZ39" s="13"/>
      <c r="BA39" s="13"/>
      <c r="BB39" s="13"/>
      <c r="BC39" s="13"/>
      <c r="BD39" s="13"/>
      <c r="BE39" s="13"/>
      <c r="BF39" s="26"/>
      <c r="BG39" s="26"/>
      <c r="BH39" s="19"/>
      <c r="BI39" s="13"/>
      <c r="BJ39" s="19"/>
    </row>
    <row r="40" spans="1:86" ht="13.5" x14ac:dyDescent="0.35">
      <c r="A40" s="33" t="s">
        <v>26</v>
      </c>
      <c r="B40" s="34"/>
      <c r="C40" s="34">
        <f t="shared" ref="C40:J40" si="77">SUM(C21,C25,C27,C35)</f>
        <v>264.37960681464875</v>
      </c>
      <c r="D40" s="34">
        <f t="shared" si="77"/>
        <v>248.05027815844986</v>
      </c>
      <c r="E40" s="34">
        <f t="shared" si="77"/>
        <v>251.62717872123628</v>
      </c>
      <c r="F40" s="34">
        <f t="shared" si="77"/>
        <v>254.89304445247606</v>
      </c>
      <c r="G40" s="34">
        <f t="shared" si="77"/>
        <v>240.27440736978372</v>
      </c>
      <c r="H40" s="34">
        <f t="shared" si="77"/>
        <v>226.2778399501847</v>
      </c>
      <c r="I40" s="560">
        <f t="shared" si="77"/>
        <v>258.36866434184759</v>
      </c>
      <c r="J40" s="560">
        <f t="shared" si="77"/>
        <v>240.68352024916555</v>
      </c>
      <c r="K40" s="560">
        <f t="shared" ref="K40" si="78">SUM(K21,K25,K27,K35)</f>
        <v>248.5824729801493</v>
      </c>
      <c r="L40" s="540">
        <f>IF(ISERROR(J40/I40),"N/A",IF(I40&lt;0,"N/A",IF(J40&lt;0,"N/A",IF(J40/I40-1&gt;300%,"&gt;±300%",IF(J40/I40-1&lt;-300%,"&gt;±300%",J40/I40-1)))))</f>
        <v>-6.8449260817801116E-2</v>
      </c>
      <c r="M40" s="540">
        <f>IF(ISERROR(K40/J40),"N/A",IF(J40&lt;0,"N/A",IF(K40&lt;0,"N/A",IF(K40/J40-1&gt;300%,"&gt;±300%",IF(K40/J40-1&lt;-300%,"&gt;±300%",K40/J40-1)))))</f>
        <v>3.2818834969699839E-2</v>
      </c>
      <c r="N40" s="36"/>
      <c r="O40" s="34">
        <f>'Table 1(Q4''20)'!O40/32.15074</f>
        <v>53.186956194476394</v>
      </c>
      <c r="P40" s="34">
        <f>'Table 1(Q4''20)'!P40/32.15074</f>
        <v>59.563170241182632</v>
      </c>
      <c r="Q40" s="34">
        <f>'Table 1(Q4''20)'!Q40/32.15074</f>
        <v>61.118344398915859</v>
      </c>
      <c r="R40" s="34">
        <f>'Table 1(Q4''20)'!R40/32.15074</f>
        <v>63.140070803969053</v>
      </c>
      <c r="S40" s="34">
        <f>'Table 1(Q4''20)'!S40/32.15074</f>
        <v>70.604906761088543</v>
      </c>
      <c r="T40" s="34">
        <f>'Table 1(Q4''20)'!T40/32.15074</f>
        <v>57.230409004582789</v>
      </c>
      <c r="U40" s="34">
        <f>'Table 1(Q4''20)'!U40/32.15074</f>
        <v>63.91765788283567</v>
      </c>
      <c r="V40" s="34">
        <f>'Table 1(Q4''20)'!V40/32.15074</f>
        <v>63.606623051289027</v>
      </c>
      <c r="W40" s="34">
        <f>'Table 1(Q4''20)'!W40/32.15074</f>
        <v>60.185239904275925</v>
      </c>
      <c r="X40" s="34">
        <f>'Table 1(Q4''20)'!X40/32.15074</f>
        <v>68.116628108715389</v>
      </c>
      <c r="Y40" s="34">
        <f>'Table 1(Q4''20)'!Y40/32.15074</f>
        <v>61.429379230462501</v>
      </c>
      <c r="Z40" s="34">
        <f>'Table 1(Q4''20)'!Z40/32.15074</f>
        <v>60.340757320049242</v>
      </c>
      <c r="AA40" s="34">
        <f>'Table 1(Q4''20)'!AA40/32.15074</f>
        <v>55.053165183756271</v>
      </c>
      <c r="AB40" s="34">
        <f>'Table 1(Q4''20)'!AB40/32.15074</f>
        <v>63.762140467062345</v>
      </c>
      <c r="AC40" s="34">
        <f>'Table 1(Q4''20)'!AC40/32.15074</f>
        <v>59.252135409635983</v>
      </c>
      <c r="AD40" s="34">
        <f>'Table 1(Q4''20)'!AD40/32.15074</f>
        <v>55.830752262622887</v>
      </c>
      <c r="AE40" s="34">
        <f>'Table 1(Q4''20)'!AE40/32.15074</f>
        <v>56.14178709416953</v>
      </c>
      <c r="AF40" s="34">
        <f>'Table 1(Q4''20)'!AF40/32.15074</f>
        <v>54.742130352209621</v>
      </c>
      <c r="AG40" s="582">
        <f>'Table 1(Q4''20)'!AG40/32.15074</f>
        <v>82.479366752892986</v>
      </c>
      <c r="AH40" s="582">
        <f>'Table 1(Q4''20)'!AH40/32.15074</f>
        <v>60.226893514852755</v>
      </c>
      <c r="AI40" s="582">
        <f>'Table 1(Q4''20)'!AI40/32.15074</f>
        <v>62.727577056956001</v>
      </c>
      <c r="AJ40" s="582">
        <f>'Table 1(Q4''20)'!AJ40/32.15074</f>
        <v>52.953391552109416</v>
      </c>
      <c r="AK40" s="582">
        <f>'Table 1(Q4''20)'!AK40/32.15074</f>
        <v>50.941735010839231</v>
      </c>
      <c r="AL40" s="582">
        <f>'Table 1(Q4''20)'!AL40/32.15074</f>
        <v>46.014664536117081</v>
      </c>
      <c r="AM40" s="582">
        <f>'Table 1(Q4''20)'!AM40/32.15074</f>
        <v>81.472236063171309</v>
      </c>
      <c r="AN40" s="582">
        <f>'Table 1(Q4''20)'!AN40/32.15074</f>
        <v>62.261093017771216</v>
      </c>
      <c r="AO40" s="540">
        <f>IF(ISERROR(AN40/AJ40),"N/A",IF(AJ40&lt;0,"N/A",IF(AN40&lt;0,"N/A",IF(AN40/AJ40-1&gt;300%,"&gt;±300%",IF(AN40/AJ40-1&lt;-300%,"&gt;±300%",AN40/AJ40-1)))))</f>
        <v>0.17577158313839902</v>
      </c>
      <c r="AP40" s="540">
        <f>IF(ISERROR(AN40/AM40),"N/A",IF(AM40&lt;0,"N/A",IF(AN40&lt;0,"N/A",IF(AN40/AM40-1&gt;300%,"&gt;±300%",IF(AN40/AM40-1&lt;-300%,"&gt;±300%",AN40/AM40-1)))))</f>
        <v>-0.23579987457941265</v>
      </c>
      <c r="AQ40" s="4"/>
      <c r="AR40" s="34">
        <f t="shared" ref="AR40:AS40" si="79">SUM(AR21,AR25,AR27,AR35)</f>
        <v>134.98911689124421</v>
      </c>
      <c r="AS40" s="34">
        <f t="shared" si="79"/>
        <v>113.06116126720565</v>
      </c>
      <c r="AT40" s="34">
        <f>SUM(Q40:R40)</f>
        <v>124.25841520288492</v>
      </c>
      <c r="AU40" s="34">
        <f>SUM(S40:T40)</f>
        <v>127.83531576567134</v>
      </c>
      <c r="AV40" s="34">
        <f>SUM(U40:V40)</f>
        <v>127.5242809341247</v>
      </c>
      <c r="AW40" s="34">
        <f>SUM(W40:X40)</f>
        <v>128.30186801299132</v>
      </c>
      <c r="AX40" s="34">
        <f>SUM(Y40:Z40)</f>
        <v>121.77013655051175</v>
      </c>
      <c r="AY40" s="34">
        <f>SUM(AA40:AB40)</f>
        <v>118.81530565081862</v>
      </c>
      <c r="AZ40" s="34">
        <f>SUM(AC40:AD40)</f>
        <v>115.08288767225886</v>
      </c>
      <c r="BA40" s="34">
        <f>SUM(AE40:AF40)</f>
        <v>110.88391744637914</v>
      </c>
      <c r="BB40" s="34">
        <f>SUM(AG40:AH40)</f>
        <v>142.70626026774573</v>
      </c>
      <c r="BC40" s="34">
        <f>SUM(AI40:AJ40)</f>
        <v>115.68096860906542</v>
      </c>
      <c r="BD40" s="34">
        <f>SUM(AK40:AL40)</f>
        <v>96.956399546956305</v>
      </c>
      <c r="BE40" s="34">
        <f>SUM(AM40:AN40)</f>
        <v>143.73332908094253</v>
      </c>
      <c r="BF40" s="561">
        <f>IF(ISERROR(BE40/BC40),"N/A",IF(BC40&lt;0,"N/A",IF(BE40&lt;0,"N/A",IF(BE40/BC40-1&gt;300%,"&gt;±300%",IF(BE40/BC40-1&lt;-300%,"&gt;±300%",BE40/BC40-1)))))</f>
        <v>0.24249762782223772</v>
      </c>
      <c r="BG40" s="561">
        <f>IF(ISERROR(BE40/BD40),"N/A",IF(BD40&lt;0,"N/A",IF(BE40&lt;0,"N/A",IF(BE40/BD40-1&gt;300%,"&gt;±300%",IF(BE40/BD40-1&lt;-300%,"&gt;±300%",BE40/BD40-1)))))</f>
        <v>0.4824532444744094</v>
      </c>
      <c r="BH40" s="19"/>
      <c r="BI40" s="34">
        <f>SUM(AK40:AN40)</f>
        <v>240.68972862789883</v>
      </c>
      <c r="BJ40" s="19"/>
    </row>
    <row r="41" spans="1:86" ht="13.5" x14ac:dyDescent="0.35">
      <c r="A41" s="3"/>
      <c r="B41" s="6"/>
      <c r="C41" s="546"/>
      <c r="D41" s="546"/>
      <c r="E41" s="546"/>
      <c r="F41" s="546"/>
      <c r="G41" s="6"/>
      <c r="H41" s="6"/>
      <c r="I41" s="583"/>
      <c r="J41" s="6"/>
      <c r="K41" s="6"/>
      <c r="L41" s="546"/>
      <c r="M41" s="492"/>
      <c r="N41" s="36"/>
      <c r="O41" s="546"/>
      <c r="P41" s="546"/>
      <c r="Q41" s="546"/>
      <c r="R41" s="546"/>
      <c r="S41" s="546"/>
      <c r="T41" s="546"/>
      <c r="U41" s="546"/>
      <c r="V41" s="546"/>
      <c r="W41" s="546"/>
      <c r="X41" s="546"/>
      <c r="Y41" s="546"/>
      <c r="Z41" s="546"/>
      <c r="AA41" s="546"/>
      <c r="AB41" s="546"/>
      <c r="AC41" s="546"/>
      <c r="AD41" s="546"/>
      <c r="AE41" s="546"/>
      <c r="AF41" s="546"/>
      <c r="AG41" s="563"/>
      <c r="AH41" s="563"/>
      <c r="AI41" s="563"/>
      <c r="AJ41" s="563"/>
      <c r="AK41" s="563"/>
      <c r="AL41" s="563"/>
      <c r="AM41" s="563"/>
      <c r="AN41" s="563"/>
      <c r="AO41" s="492"/>
      <c r="AP41" s="492"/>
      <c r="AQ41" s="4"/>
      <c r="AR41" s="39"/>
      <c r="BF41" s="26"/>
      <c r="BG41" s="26"/>
      <c r="BH41" s="19"/>
      <c r="BJ41" s="19"/>
    </row>
    <row r="42" spans="1:86" ht="13.5" x14ac:dyDescent="0.35">
      <c r="A42" s="41" t="s">
        <v>7</v>
      </c>
      <c r="B42" s="42"/>
      <c r="C42" s="43">
        <f t="shared" ref="C42:J42" si="80">C18-C40</f>
        <v>-20.994851129398569</v>
      </c>
      <c r="D42" s="43">
        <f t="shared" si="80"/>
        <v>-22.550025287131803</v>
      </c>
      <c r="E42" s="43">
        <f t="shared" si="80"/>
        <v>-6.2206966309329061</v>
      </c>
      <c r="F42" s="43">
        <f t="shared" si="80"/>
        <v>-9.1755275306260557</v>
      </c>
      <c r="G42" s="43">
        <f t="shared" si="80"/>
        <v>10.10863202526599</v>
      </c>
      <c r="H42" s="43">
        <f t="shared" si="80"/>
        <v>24.727269107958307</v>
      </c>
      <c r="I42" s="584">
        <f t="shared" si="80"/>
        <v>-2.73007176878167</v>
      </c>
      <c r="J42" s="584">
        <f t="shared" si="80"/>
        <v>-28.999281173023121</v>
      </c>
      <c r="K42" s="584">
        <f t="shared" ref="K42" si="81">K18-K40</f>
        <v>-1.8792438904695814</v>
      </c>
      <c r="L42" s="547" t="str">
        <f>IF(ISERROR(J42/I42),"N/A",IF(I42&lt;0,"N/A",IF(J42&lt;0,"N/A",IF(J42/I42-1&gt;300%,"&gt;±300%",IF(J42/I42-1&lt;-300%,"&gt;±300%",J42/I42-1)))))</f>
        <v>N/A</v>
      </c>
      <c r="M42" s="547" t="str">
        <f>IF(ISERROR(K42/J42),"N/A",IF(J42&lt;0,"N/A",IF(K42&lt;0,"N/A",IF(K42/J42-1&gt;300%,"&gt;±300%",IF(K42/J42-1&lt;-300%,"&gt;±300%",K42/J42-1)))))</f>
        <v>N/A</v>
      </c>
      <c r="N42" s="36"/>
      <c r="O42" s="43">
        <f>'Table 1(Q4''20)'!O42/32.15074</f>
        <v>7.3093185413461716</v>
      </c>
      <c r="P42" s="43">
        <f>'Table 1(Q4''20)'!P42/32.15074</f>
        <v>-2.0217264050531965</v>
      </c>
      <c r="Q42" s="43">
        <f>'Table 1(Q4''20)'!Q42/32.15074</f>
        <v>-3.4213831470131013</v>
      </c>
      <c r="R42" s="43">
        <f>'Table 1(Q4''20)'!R42/32.15074</f>
        <v>-0.46655224731996842</v>
      </c>
      <c r="S42" s="43">
        <f>'Table 1(Q4''20)'!S42/32.15074</f>
        <v>-5.4431095520662982</v>
      </c>
      <c r="T42" s="43">
        <f>'Table 1(Q4''20)'!T42/32.15074</f>
        <v>3.1103483154664557</v>
      </c>
      <c r="U42" s="43">
        <f>'Table 1(Q4''20)'!U42/32.15074</f>
        <v>-7.4648359571194947</v>
      </c>
      <c r="V42" s="43">
        <f>'Table 1(Q4''20)'!V42/32.15074</f>
        <v>4.510005057426361</v>
      </c>
      <c r="W42" s="43">
        <f>'Table 1(Q4''20)'!W42/32.15074</f>
        <v>2.7993134839198102</v>
      </c>
      <c r="X42" s="43">
        <f>'Table 1(Q4''20)'!X42/32.15074</f>
        <v>-9.7975971937193354</v>
      </c>
      <c r="Y42" s="43">
        <f>'Table 1(Q4''20)'!Y42/32.15074</f>
        <v>-5.9096617993862663</v>
      </c>
      <c r="Z42" s="43">
        <f>'Table 1(Q4''20)'!Z42/32.15074</f>
        <v>5.2875921362929752</v>
      </c>
      <c r="AA42" s="43">
        <f>'Table 1(Q4''20)'!AA42/32.15074</f>
        <v>8.2424230359861088</v>
      </c>
      <c r="AB42" s="43">
        <f>'Table 1(Q4''20)'!AB42/32.15074</f>
        <v>1.8662089892798737</v>
      </c>
      <c r="AC42" s="43">
        <f>'Table 1(Q4''20)'!AC42/32.15074</f>
        <v>-4.6655224731996841</v>
      </c>
      <c r="AD42" s="43">
        <f>'Table 1(Q4''20)'!AD42/32.15074</f>
        <v>10.730701688359273</v>
      </c>
      <c r="AE42" s="43">
        <f>'Table 1(Q4''20)'!AE42/32.15074</f>
        <v>10.264149441039304</v>
      </c>
      <c r="AF42" s="43">
        <f>'Table 1(Q4''20)'!AF42/32.15074</f>
        <v>8.7089752833060761</v>
      </c>
      <c r="AG42" s="43">
        <f>'Table 1(Q4''20)'!AG42/32.15074</f>
        <v>-24.312285293234545</v>
      </c>
      <c r="AH42" s="43">
        <f>'Table 1(Q4''20)'!AH42/32.15074</f>
        <v>6.5508161898308055</v>
      </c>
      <c r="AI42" s="43">
        <f>'Table 1(Q4''20)'!AI42/32.15074</f>
        <v>0.84541812333747535</v>
      </c>
      <c r="AJ42" s="43">
        <f>'Table 1(Q4''20)'!AJ42/32.15074</f>
        <v>14.167414676321023</v>
      </c>
      <c r="AK42" s="43">
        <f>'Table 1(Q4''20)'!AK42/32.15074</f>
        <v>3.8851110413202483</v>
      </c>
      <c r="AL42" s="43">
        <f>'Table 1(Q4''20)'!AL42/32.15074</f>
        <v>-4.0927366022104632</v>
      </c>
      <c r="AM42" s="43">
        <f>'Table 1(Q4''20)'!AM42/32.15074</f>
        <v>-23.504837411487348</v>
      </c>
      <c r="AN42" s="43">
        <f>'Table 1(Q4''20)'!AN42/32.15074</f>
        <v>-5.2931368779883998</v>
      </c>
      <c r="AO42" s="547" t="str">
        <f>IF(ISERROR(AN42/AJ42),"N/A",IF(AJ42&lt;0,"N/A",IF(AN42&lt;0,"N/A",IF(AN42/AJ42-1&gt;300%,"&gt;±300%",IF(AN42/AJ42-1&lt;-300%,"&gt;±300%",AN42/AJ42-1)))))</f>
        <v>N/A</v>
      </c>
      <c r="AP42" s="547" t="str">
        <f>IF(ISERROR(AN42/AM42),"N/A",IF(AM42&lt;0,"N/A",IF(AN42&lt;0,"N/A",IF(AN42/AM42-1&gt;300%,"&gt;±300%",IF(AN42/AM42-1&lt;-300%,"&gt;±300%",AN42/AM42-1)))))</f>
        <v>N/A</v>
      </c>
      <c r="AQ42" s="4"/>
      <c r="AR42" s="43">
        <f t="shared" ref="AR42" si="82">AR18-AR40</f>
        <v>-27.526582591878139</v>
      </c>
      <c r="AS42" s="43">
        <f>AS18-AS40</f>
        <v>4.9765573047463505</v>
      </c>
      <c r="AT42" s="43">
        <f>SUM(Q42:R42)</f>
        <v>-3.8879353943330699</v>
      </c>
      <c r="AU42" s="43">
        <f>SUM(S42:T42)</f>
        <v>-2.3327612365998425</v>
      </c>
      <c r="AV42" s="43">
        <f>SUM(U42:V42)</f>
        <v>-2.9548308996931336</v>
      </c>
      <c r="AW42" s="43">
        <f>SUM(W42:X42)</f>
        <v>-6.9982837097995247</v>
      </c>
      <c r="AX42" s="43">
        <f>SUM(Y42:Z42)</f>
        <v>-0.62206966309329115</v>
      </c>
      <c r="AY42" s="43">
        <f>SUM(AA42:AB42)</f>
        <v>10.108632025265983</v>
      </c>
      <c r="AZ42" s="43">
        <f>SUM(AC42:AD42)</f>
        <v>6.0651792151595894</v>
      </c>
      <c r="BA42" s="43">
        <f>SUM(AE42:AF42)</f>
        <v>18.973124724345382</v>
      </c>
      <c r="BB42" s="43">
        <f t="shared" ref="BB42:BC42" si="83">BB18-BB40</f>
        <v>-17.761469103403726</v>
      </c>
      <c r="BC42" s="43">
        <f t="shared" si="83"/>
        <v>15.012832799658497</v>
      </c>
      <c r="BD42" s="43">
        <f>SUM(AK42:AL42)</f>
        <v>-0.20762556089021489</v>
      </c>
      <c r="BE42" s="43">
        <f>SUM(AM42:AN42)</f>
        <v>-28.797974289475746</v>
      </c>
      <c r="BF42" s="547" t="str">
        <f>IF(ISERROR(BE42/BC42),"N/A",IF(BC42&lt;0,"N/A",IF(BE42&lt;0,"N/A",IF(BE42/BC42-1&gt;300%,"&gt;±300%",IF(BE42/BC42-1&lt;-300%,"&gt;±300%",BE42/BC42-1)))))</f>
        <v>N/A</v>
      </c>
      <c r="BG42" s="547" t="str">
        <f>IF(ISERROR(BE42/BD42),"N/A",IF(BD42&lt;0,"N/A",IF(BE42&lt;0,"N/A",IF(BE42/BD42-1&gt;300%,"&gt;±300%",IF(BE42/BD42-1&lt;-300%,"&gt;±300%",BE42/BD42-1)))))</f>
        <v>N/A</v>
      </c>
      <c r="BH42" s="19"/>
      <c r="BI42" s="43">
        <f>SUM(AK42:AN42)</f>
        <v>-29.005599850365961</v>
      </c>
      <c r="BJ42" s="19"/>
    </row>
    <row r="43" spans="1:86" s="526" customFormat="1" ht="10.15" x14ac:dyDescent="0.3">
      <c r="A43" s="48"/>
      <c r="B43" s="98"/>
      <c r="C43" s="549"/>
      <c r="D43" s="549"/>
      <c r="E43" s="549"/>
      <c r="F43" s="549"/>
      <c r="G43" s="549"/>
      <c r="H43" s="549"/>
      <c r="I43" s="558"/>
      <c r="J43" s="549"/>
      <c r="K43" s="549"/>
      <c r="L43" s="288"/>
      <c r="M43" s="550"/>
      <c r="N43" s="36"/>
      <c r="O43" s="288"/>
      <c r="P43" s="288"/>
      <c r="Q43" s="288"/>
      <c r="R43" s="288"/>
      <c r="S43" s="288"/>
      <c r="T43" s="288"/>
      <c r="U43" s="288"/>
      <c r="V43" s="288"/>
      <c r="W43" s="288"/>
      <c r="X43" s="585"/>
      <c r="Y43" s="585"/>
      <c r="Z43" s="585"/>
      <c r="AA43" s="585"/>
      <c r="AB43" s="585"/>
      <c r="AC43" s="585"/>
      <c r="AD43" s="585"/>
      <c r="AE43" s="585"/>
      <c r="AF43" s="585"/>
      <c r="AG43" s="585"/>
      <c r="AH43" s="585"/>
      <c r="AI43" s="585"/>
      <c r="AJ43" s="585"/>
      <c r="AK43" s="586"/>
      <c r="AL43" s="585"/>
      <c r="AM43" s="585"/>
      <c r="AN43" s="585"/>
      <c r="AO43" s="550"/>
      <c r="AP43" s="550"/>
      <c r="AQ43" s="199"/>
      <c r="AR43" s="199"/>
      <c r="AS43" s="7"/>
      <c r="AT43" s="7"/>
      <c r="AU43" s="7"/>
      <c r="AV43" s="7"/>
      <c r="AW43" s="7"/>
      <c r="AX43" s="7"/>
      <c r="AY43" s="7"/>
      <c r="AZ43" s="7"/>
      <c r="BA43" s="7"/>
      <c r="BB43" s="7"/>
      <c r="BC43" s="7"/>
      <c r="BD43" s="7"/>
      <c r="BE43" s="7"/>
      <c r="BF43" s="288"/>
      <c r="BG43" s="288"/>
      <c r="BH43" s="47"/>
      <c r="BI43" s="7"/>
      <c r="BJ43" s="47"/>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row>
    <row r="44" spans="1:86" ht="13.5" x14ac:dyDescent="0.35">
      <c r="A44" s="41" t="s">
        <v>38</v>
      </c>
      <c r="B44" s="43">
        <v>4140</v>
      </c>
      <c r="C44" s="43">
        <f t="shared" ref="C44:J44" si="84">B44+C42</f>
        <v>4119.0051488706013</v>
      </c>
      <c r="D44" s="43">
        <f t="shared" si="84"/>
        <v>4096.4551235834697</v>
      </c>
      <c r="E44" s="43">
        <f t="shared" si="84"/>
        <v>4090.234426952537</v>
      </c>
      <c r="F44" s="43">
        <f t="shared" si="84"/>
        <v>4081.0588994219111</v>
      </c>
      <c r="G44" s="43">
        <f t="shared" si="84"/>
        <v>4091.1675314471772</v>
      </c>
      <c r="H44" s="43">
        <f t="shared" si="84"/>
        <v>4115.8948005551356</v>
      </c>
      <c r="I44" s="43">
        <f t="shared" si="84"/>
        <v>4113.1647287863543</v>
      </c>
      <c r="J44" s="43">
        <f t="shared" si="84"/>
        <v>4084.1654476133313</v>
      </c>
      <c r="K44" s="43">
        <f>J44+K42</f>
        <v>4082.2862037228615</v>
      </c>
      <c r="L44" s="547">
        <f>IF(ISERROR(J44/I44),"N/A",IF(I44&lt;0,"N/A",IF(J44&lt;0,"N/A",IF(J44/I44-1&gt;300%,"&gt;±300%",IF(J44/I44-1&lt;-300%,"&gt;±300%",J44/I44-1)))))</f>
        <v>-7.0503573489456572E-3</v>
      </c>
      <c r="M44" s="547">
        <f>IF(ISERROR(K44/J44),"N/A",IF(J44&lt;0,"N/A",IF(K44&lt;0,"N/A",IF(K44/J44-1&gt;300%,"&gt;±300%",IF(K44/J44-1&lt;-300%,"&gt;±300%",K44/J44-1)))))</f>
        <v>-4.6012922702920456E-4</v>
      </c>
      <c r="N44" s="36"/>
      <c r="O44" s="46"/>
      <c r="P44" s="46"/>
      <c r="Q44" s="46"/>
      <c r="R44" s="46"/>
      <c r="S44" s="46"/>
      <c r="T44" s="46"/>
      <c r="U44" s="46"/>
      <c r="V44" s="46"/>
      <c r="W44" s="46"/>
      <c r="X44" s="587"/>
      <c r="Y44" s="587"/>
      <c r="Z44" s="587"/>
      <c r="AA44" s="587"/>
      <c r="AB44" s="587"/>
      <c r="AC44" s="587"/>
      <c r="AD44" s="587"/>
      <c r="AE44" s="587"/>
      <c r="AF44" s="587"/>
      <c r="AG44" s="587"/>
      <c r="AH44" s="587"/>
      <c r="AI44" s="587"/>
      <c r="AJ44" s="587"/>
      <c r="AK44" s="588"/>
      <c r="AL44" s="587"/>
      <c r="AM44" s="587"/>
      <c r="AN44" s="587"/>
      <c r="AO44" s="44"/>
      <c r="AP44" s="44"/>
      <c r="AQ44" s="199"/>
      <c r="AR44" s="46"/>
      <c r="AS44" s="46"/>
      <c r="AT44" s="46"/>
      <c r="AU44" s="46"/>
      <c r="AV44" s="46"/>
      <c r="AW44" s="46"/>
      <c r="AX44" s="46"/>
      <c r="AY44" s="46"/>
      <c r="AZ44" s="46"/>
      <c r="BA44" s="46"/>
      <c r="BB44" s="46"/>
      <c r="BC44" s="46"/>
      <c r="BD44" s="46"/>
      <c r="BE44" s="46"/>
      <c r="BF44" s="548"/>
      <c r="BG44" s="548"/>
      <c r="BH44" s="19"/>
      <c r="BI44" s="46"/>
      <c r="BJ44" s="19"/>
    </row>
    <row r="45" spans="1:86" s="48" customFormat="1" ht="10.15" x14ac:dyDescent="0.3">
      <c r="A45" s="48" t="s">
        <v>117</v>
      </c>
      <c r="B45" s="36"/>
      <c r="C45" s="36"/>
      <c r="D45" s="36"/>
      <c r="E45" s="36"/>
      <c r="F45" s="36"/>
      <c r="G45" s="36"/>
      <c r="I45" s="368"/>
      <c r="J45" s="36"/>
      <c r="K45" s="36"/>
      <c r="L45" s="235"/>
      <c r="M45" s="36"/>
      <c r="N45" s="36"/>
      <c r="O45" s="36"/>
      <c r="X45" s="348"/>
      <c r="Y45" s="348"/>
      <c r="Z45" s="348"/>
      <c r="AA45" s="348"/>
      <c r="AB45" s="348"/>
      <c r="AC45" s="348"/>
      <c r="AD45" s="348"/>
      <c r="AE45" s="348"/>
      <c r="AF45" s="348"/>
      <c r="AG45" s="383"/>
      <c r="AH45" s="383"/>
      <c r="AI45" s="383"/>
      <c r="AJ45" s="383"/>
      <c r="AK45" s="384"/>
      <c r="AL45" s="348"/>
      <c r="AM45" s="348"/>
      <c r="AN45" s="348"/>
      <c r="AO45" s="235"/>
      <c r="AP45" s="235"/>
      <c r="AS45" s="288"/>
      <c r="AT45" s="288"/>
      <c r="AU45" s="288"/>
      <c r="AV45" s="288"/>
      <c r="AW45" s="288"/>
      <c r="AX45" s="288"/>
      <c r="AY45" s="288"/>
      <c r="AZ45" s="288"/>
      <c r="BA45" s="288"/>
      <c r="BB45" s="288"/>
      <c r="BC45" s="288"/>
      <c r="BD45" s="288"/>
      <c r="BE45" s="288"/>
      <c r="BI45" s="288"/>
    </row>
    <row r="46" spans="1:86" x14ac:dyDescent="0.4">
      <c r="F46" s="40"/>
      <c r="G46" s="40"/>
      <c r="H46" s="40"/>
      <c r="I46" s="589"/>
      <c r="J46" s="40"/>
      <c r="K46" s="40"/>
      <c r="L46" s="19"/>
      <c r="M46" s="17"/>
      <c r="AK46" s="590"/>
    </row>
    <row r="47" spans="1:86" x14ac:dyDescent="0.4">
      <c r="D47" s="19"/>
      <c r="L47" s="17"/>
      <c r="P47" s="19"/>
      <c r="Q47" s="19"/>
      <c r="R47" s="19"/>
      <c r="S47" s="19"/>
      <c r="T47" s="19"/>
      <c r="U47" s="19"/>
      <c r="V47" s="19"/>
      <c r="W47" s="19"/>
      <c r="AK47" s="590"/>
      <c r="AR47" s="19"/>
      <c r="BF47" s="19"/>
      <c r="BG47" s="19"/>
    </row>
    <row r="48" spans="1:86" x14ac:dyDescent="0.4">
      <c r="D48" s="19"/>
      <c r="L48" s="17"/>
      <c r="N48" s="19"/>
      <c r="AK48" s="590"/>
    </row>
    <row r="49" spans="3:37" x14ac:dyDescent="0.4">
      <c r="C49" s="19"/>
      <c r="D49" s="19"/>
      <c r="E49" s="19"/>
      <c r="F49" s="19"/>
      <c r="G49" s="19"/>
      <c r="H49" s="19"/>
      <c r="O49" s="19"/>
      <c r="P49" s="19"/>
      <c r="Q49" s="19"/>
      <c r="R49" s="19"/>
      <c r="S49" s="19"/>
      <c r="T49" s="19"/>
      <c r="U49" s="19"/>
      <c r="V49" s="19"/>
      <c r="W49" s="19"/>
      <c r="X49" s="19"/>
      <c r="Y49" s="19"/>
      <c r="Z49" s="19"/>
      <c r="AA49" s="19"/>
      <c r="AB49" s="19"/>
      <c r="AC49" s="19"/>
      <c r="AD49" s="19"/>
      <c r="AE49" s="19"/>
      <c r="AF49" s="19"/>
      <c r="AK49" s="590"/>
    </row>
    <row r="50" spans="3:37" x14ac:dyDescent="0.4">
      <c r="AK50" s="590"/>
    </row>
    <row r="51" spans="3:37" x14ac:dyDescent="0.4">
      <c r="C51" s="19"/>
      <c r="D51" s="19"/>
      <c r="E51" s="19"/>
      <c r="F51" s="19"/>
      <c r="G51" s="19"/>
      <c r="H51" s="19"/>
      <c r="O51" s="19"/>
      <c r="P51" s="19"/>
      <c r="Q51" s="19"/>
      <c r="R51" s="19"/>
      <c r="S51" s="19"/>
      <c r="T51" s="19"/>
      <c r="U51" s="19"/>
      <c r="V51" s="19"/>
      <c r="W51" s="19"/>
      <c r="X51" s="19"/>
      <c r="Y51" s="19"/>
      <c r="Z51" s="19"/>
      <c r="AA51" s="19"/>
      <c r="AB51" s="19"/>
      <c r="AC51" s="19"/>
      <c r="AD51" s="19"/>
      <c r="AE51" s="19"/>
      <c r="AF51" s="19"/>
      <c r="AK51" s="590"/>
    </row>
    <row r="52" spans="3:37" x14ac:dyDescent="0.4">
      <c r="AK52" s="590"/>
    </row>
    <row r="53" spans="3:37" x14ac:dyDescent="0.4">
      <c r="AK53" s="590"/>
    </row>
    <row r="54" spans="3:37" x14ac:dyDescent="0.4">
      <c r="AK54" s="590"/>
    </row>
    <row r="55" spans="3:37" x14ac:dyDescent="0.4">
      <c r="AK55" s="590"/>
    </row>
    <row r="56" spans="3:37" x14ac:dyDescent="0.4">
      <c r="AK56" s="590"/>
    </row>
    <row r="57" spans="3:37" x14ac:dyDescent="0.4">
      <c r="AK57" s="590"/>
    </row>
    <row r="58" spans="3:37" x14ac:dyDescent="0.4">
      <c r="AK58" s="590"/>
    </row>
    <row r="59" spans="3:37" x14ac:dyDescent="0.4">
      <c r="AK59" s="590"/>
    </row>
    <row r="60" spans="3:37" x14ac:dyDescent="0.4">
      <c r="AK60" s="590"/>
    </row>
    <row r="61" spans="3:37" x14ac:dyDescent="0.4">
      <c r="AK61" s="590"/>
    </row>
    <row r="62" spans="3:37" x14ac:dyDescent="0.4">
      <c r="AK62" s="590"/>
    </row>
    <row r="63" spans="3:37" x14ac:dyDescent="0.4">
      <c r="AK63" s="590"/>
    </row>
    <row r="64" spans="3:37" x14ac:dyDescent="0.4">
      <c r="AK64" s="590"/>
    </row>
    <row r="65" spans="37:37" x14ac:dyDescent="0.4">
      <c r="AK65" s="590"/>
    </row>
    <row r="66" spans="37:37" x14ac:dyDescent="0.4">
      <c r="AK66" s="590"/>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
  <sheetViews>
    <sheetView workbookViewId="0">
      <selection activeCell="D32" sqref="D32"/>
    </sheetView>
  </sheetViews>
  <sheetFormatPr defaultRowHeight="14.25" x14ac:dyDescent="0.45"/>
  <sheetData/>
  <pageMargins left="0.7" right="0.7" top="0.75" bottom="0.75" header="0.3" footer="0.3"/>
  <pageSetup paperSize="9" orientation="portrait"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0D4F-057E-467B-8FE8-63DF04B88869}">
  <sheetPr codeName="Sheet30"/>
  <dimension ref="A1:DF76"/>
  <sheetViews>
    <sheetView topLeftCell="A4" workbookViewId="0">
      <selection activeCell="I9" sqref="I9"/>
    </sheetView>
  </sheetViews>
  <sheetFormatPr defaultColWidth="9.46484375" defaultRowHeight="10.15" x14ac:dyDescent="0.3"/>
  <cols>
    <col min="1" max="1" width="9.46484375" style="48"/>
    <col min="2" max="2" width="30.46484375" style="48" bestFit="1" customWidth="1"/>
    <col min="3" max="6" width="4.53125" style="48" customWidth="1"/>
    <col min="7" max="8" width="4.53125" style="48" bestFit="1" customWidth="1"/>
    <col min="9" max="9" width="5.46484375" style="394" bestFit="1" customWidth="1"/>
    <col min="10" max="10" width="6.46484375" style="465" bestFit="1" customWidth="1"/>
    <col min="11" max="11" width="5.46484375" style="394" bestFit="1" customWidth="1"/>
    <col min="12" max="12" width="8.53125" style="48" bestFit="1" customWidth="1"/>
    <col min="13" max="13" width="9.46484375" style="48" bestFit="1" customWidth="1"/>
    <col min="14" max="14" width="4.53125" style="48" customWidth="1"/>
    <col min="15" max="23" width="6.53125" style="48" customWidth="1"/>
    <col min="24" max="40" width="6.53125" style="298" customWidth="1"/>
    <col min="41" max="41" width="5.53125" style="298" customWidth="1"/>
    <col min="42" max="42" width="6.53125" style="48" customWidth="1"/>
    <col min="43" max="45" width="6.53125" style="288" customWidth="1"/>
    <col min="46" max="55" width="6.53125" style="48" customWidth="1"/>
    <col min="56" max="56" width="9.46484375" style="48"/>
    <col min="57" max="57" width="30.46484375" style="48" bestFit="1" customWidth="1"/>
    <col min="58" max="64" width="4.53125" style="48" customWidth="1"/>
    <col min="65" max="66" width="5" style="48" customWidth="1"/>
    <col min="67" max="67" width="8.46484375" style="48" customWidth="1"/>
    <col min="68" max="68" width="9.46484375" style="48" customWidth="1"/>
    <col min="69" max="69" width="10.53125" style="48" customWidth="1"/>
    <col min="70" max="71" width="6.53125" style="48" hidden="1" customWidth="1"/>
    <col min="72" max="90" width="4.46484375" style="48" hidden="1" customWidth="1"/>
    <col min="91" max="95" width="7.46484375" style="48" customWidth="1"/>
    <col min="96" max="96" width="7.53125" style="48" customWidth="1"/>
    <col min="97" max="105" width="6.53125" style="48" customWidth="1"/>
    <col min="106" max="110" width="6.53125" style="48" bestFit="1" customWidth="1"/>
    <col min="111" max="16384" width="9.46484375" style="48"/>
  </cols>
  <sheetData>
    <row r="1" spans="1:110" ht="17.25" hidden="1" customHeight="1" x14ac:dyDescent="0.3">
      <c r="B1" s="295" t="s">
        <v>51</v>
      </c>
      <c r="O1" s="47"/>
      <c r="AP1" s="288"/>
      <c r="AS1" s="48"/>
      <c r="BE1" s="295" t="s">
        <v>52</v>
      </c>
    </row>
    <row r="2" spans="1:110" ht="20.25" hidden="1" customHeight="1" x14ac:dyDescent="0.3">
      <c r="B2" s="1"/>
      <c r="C2" s="2"/>
      <c r="D2" s="2"/>
      <c r="E2" s="2"/>
      <c r="F2" s="2"/>
      <c r="G2" s="2"/>
      <c r="H2" s="2"/>
      <c r="I2" s="395"/>
      <c r="J2" s="466"/>
      <c r="K2" s="395"/>
      <c r="L2" s="2"/>
      <c r="M2" s="2"/>
      <c r="N2" s="2"/>
      <c r="AP2" s="288"/>
      <c r="AS2" s="48"/>
    </row>
    <row r="3" spans="1:110" ht="14.25" hidden="1" customHeight="1" x14ac:dyDescent="0.3">
      <c r="B3" s="16" t="s">
        <v>127</v>
      </c>
      <c r="P3" s="2"/>
      <c r="Q3" s="2"/>
      <c r="R3" s="2"/>
      <c r="S3" s="2"/>
      <c r="T3" s="21"/>
      <c r="U3" s="21"/>
      <c r="V3" s="21"/>
      <c r="W3" s="21"/>
      <c r="X3" s="299"/>
      <c r="Y3" s="299"/>
      <c r="Z3" s="299"/>
      <c r="AA3" s="299"/>
      <c r="AB3" s="299"/>
      <c r="AC3" s="299"/>
      <c r="AD3" s="299"/>
      <c r="AE3" s="299"/>
      <c r="AF3" s="299"/>
      <c r="AG3" s="299"/>
      <c r="AH3" s="299"/>
      <c r="AI3" s="299"/>
      <c r="AJ3" s="299"/>
      <c r="AK3" s="299"/>
      <c r="AL3" s="299"/>
      <c r="AM3" s="299"/>
      <c r="AN3" s="299"/>
      <c r="AO3" s="299"/>
      <c r="AP3" s="288"/>
      <c r="AS3" s="21"/>
      <c r="AT3" s="21"/>
      <c r="AU3" s="21"/>
      <c r="AV3" s="21"/>
      <c r="AW3" s="21"/>
      <c r="AX3" s="21"/>
      <c r="AY3" s="21"/>
      <c r="AZ3" s="21"/>
      <c r="BA3" s="21"/>
      <c r="BB3" s="21"/>
      <c r="BC3" s="21"/>
    </row>
    <row r="4" spans="1:110" s="490" customFormat="1" ht="20.25" x14ac:dyDescent="0.45">
      <c r="A4" s="200"/>
      <c r="B4" s="23" t="s">
        <v>120</v>
      </c>
      <c r="C4" s="200">
        <v>2013</v>
      </c>
      <c r="D4" s="200">
        <v>2014</v>
      </c>
      <c r="E4" s="200">
        <v>2015</v>
      </c>
      <c r="F4" s="200">
        <v>2016</v>
      </c>
      <c r="G4" s="200">
        <v>2017</v>
      </c>
      <c r="H4" s="200">
        <v>2018</v>
      </c>
      <c r="I4" s="200">
        <v>2019</v>
      </c>
      <c r="J4" s="596">
        <v>2020</v>
      </c>
      <c r="K4" s="396" t="s">
        <v>122</v>
      </c>
      <c r="L4" s="202" t="s">
        <v>128</v>
      </c>
      <c r="M4" s="202" t="s">
        <v>138</v>
      </c>
      <c r="N4" s="200"/>
      <c r="O4" s="200" t="s">
        <v>20</v>
      </c>
      <c r="P4" s="200" t="s">
        <v>34</v>
      </c>
      <c r="Q4" s="200" t="s">
        <v>45</v>
      </c>
      <c r="R4" s="200" t="s">
        <v>46</v>
      </c>
      <c r="S4" s="200" t="s">
        <v>48</v>
      </c>
      <c r="T4" s="200" t="s">
        <v>49</v>
      </c>
      <c r="U4" s="200" t="s">
        <v>53</v>
      </c>
      <c r="V4" s="200" t="s">
        <v>54</v>
      </c>
      <c r="W4" s="200" t="s">
        <v>55</v>
      </c>
      <c r="X4" s="200" t="s">
        <v>56</v>
      </c>
      <c r="Y4" s="200" t="s">
        <v>60</v>
      </c>
      <c r="Z4" s="200" t="s">
        <v>61</v>
      </c>
      <c r="AA4" s="200" t="s">
        <v>62</v>
      </c>
      <c r="AB4" s="200" t="s">
        <v>63</v>
      </c>
      <c r="AC4" s="200" t="s">
        <v>67</v>
      </c>
      <c r="AD4" s="200" t="s">
        <v>70</v>
      </c>
      <c r="AE4" s="200" t="s">
        <v>74</v>
      </c>
      <c r="AF4" s="200" t="s">
        <v>80</v>
      </c>
      <c r="AG4" s="200" t="s">
        <v>82</v>
      </c>
      <c r="AH4" s="200" t="s">
        <v>88</v>
      </c>
      <c r="AI4" s="200" t="s">
        <v>89</v>
      </c>
      <c r="AJ4" s="200" t="s">
        <v>87</v>
      </c>
      <c r="AK4" s="200" t="s">
        <v>90</v>
      </c>
      <c r="AL4" s="200" t="s">
        <v>107</v>
      </c>
      <c r="AM4" s="200" t="s">
        <v>124</v>
      </c>
      <c r="AN4" s="200" t="s">
        <v>132</v>
      </c>
      <c r="AO4" s="200"/>
      <c r="AP4" s="200" t="s">
        <v>39</v>
      </c>
      <c r="AQ4" s="200" t="s">
        <v>40</v>
      </c>
      <c r="AR4" s="200" t="s">
        <v>47</v>
      </c>
      <c r="AS4" s="200" t="s">
        <v>50</v>
      </c>
      <c r="AT4" s="200" t="s">
        <v>57</v>
      </c>
      <c r="AU4" s="200" t="s">
        <v>59</v>
      </c>
      <c r="AV4" s="200" t="s">
        <v>64</v>
      </c>
      <c r="AW4" s="200" t="s">
        <v>66</v>
      </c>
      <c r="AX4" s="200" t="s">
        <v>71</v>
      </c>
      <c r="AY4" s="200" t="s">
        <v>81</v>
      </c>
      <c r="AZ4" s="200" t="s">
        <v>93</v>
      </c>
      <c r="BA4" s="200" t="s">
        <v>94</v>
      </c>
      <c r="BB4" s="200" t="s">
        <v>109</v>
      </c>
      <c r="BC4" s="200" t="s">
        <v>134</v>
      </c>
      <c r="BE4" s="23" t="s">
        <v>120</v>
      </c>
      <c r="BF4" s="200">
        <v>2013</v>
      </c>
      <c r="BG4" s="200">
        <v>2014</v>
      </c>
      <c r="BH4" s="200">
        <v>2015</v>
      </c>
      <c r="BI4" s="200">
        <v>2016</v>
      </c>
      <c r="BJ4" s="200">
        <v>2017</v>
      </c>
      <c r="BK4" s="200">
        <v>2018</v>
      </c>
      <c r="BL4" s="200">
        <v>2019</v>
      </c>
      <c r="BM4" s="200">
        <v>2020</v>
      </c>
      <c r="BN4" s="200" t="s">
        <v>122</v>
      </c>
      <c r="BO4" s="202" t="s">
        <v>128</v>
      </c>
      <c r="BP4" s="202" t="s">
        <v>138</v>
      </c>
      <c r="BQ4" s="200"/>
      <c r="BR4" s="200" t="s">
        <v>20</v>
      </c>
      <c r="BS4" s="200" t="s">
        <v>34</v>
      </c>
      <c r="BT4" s="202" t="s">
        <v>45</v>
      </c>
      <c r="BU4" s="202" t="s">
        <v>46</v>
      </c>
      <c r="BV4" s="202" t="s">
        <v>48</v>
      </c>
      <c r="BW4" s="202" t="s">
        <v>49</v>
      </c>
      <c r="BX4" s="202" t="s">
        <v>53</v>
      </c>
      <c r="BY4" s="202" t="s">
        <v>54</v>
      </c>
      <c r="BZ4" s="202" t="s">
        <v>55</v>
      </c>
      <c r="CA4" s="202" t="s">
        <v>56</v>
      </c>
      <c r="CB4" s="202" t="s">
        <v>60</v>
      </c>
      <c r="CC4" s="202" t="s">
        <v>61</v>
      </c>
      <c r="CD4" s="202" t="s">
        <v>62</v>
      </c>
      <c r="CE4" s="202" t="s">
        <v>63</v>
      </c>
      <c r="CF4" s="202" t="s">
        <v>67</v>
      </c>
      <c r="CG4" s="202" t="s">
        <v>70</v>
      </c>
      <c r="CH4" s="202" t="s">
        <v>74</v>
      </c>
      <c r="CI4" s="202" t="s">
        <v>80</v>
      </c>
      <c r="CJ4" s="202" t="s">
        <v>82</v>
      </c>
      <c r="CK4" s="202" t="s">
        <v>88</v>
      </c>
      <c r="CL4" s="202" t="s">
        <v>89</v>
      </c>
      <c r="CM4" s="202" t="s">
        <v>87</v>
      </c>
      <c r="CN4" s="202" t="s">
        <v>90</v>
      </c>
      <c r="CO4" s="202" t="s">
        <v>107</v>
      </c>
      <c r="CP4" s="202" t="s">
        <v>124</v>
      </c>
      <c r="CQ4" s="202" t="s">
        <v>132</v>
      </c>
      <c r="CR4" s="200"/>
      <c r="CS4" s="200" t="s">
        <v>39</v>
      </c>
      <c r="CT4" s="200" t="s">
        <v>40</v>
      </c>
      <c r="CU4" s="200" t="s">
        <v>47</v>
      </c>
      <c r="CV4" s="200" t="s">
        <v>50</v>
      </c>
      <c r="CW4" s="200" t="s">
        <v>57</v>
      </c>
      <c r="CX4" s="200" t="s">
        <v>59</v>
      </c>
      <c r="CY4" s="200" t="s">
        <v>64</v>
      </c>
      <c r="CZ4" s="200" t="s">
        <v>66</v>
      </c>
      <c r="DA4" s="200" t="s">
        <v>71</v>
      </c>
      <c r="DB4" s="200" t="s">
        <v>81</v>
      </c>
      <c r="DC4" s="200" t="s">
        <v>93</v>
      </c>
      <c r="DD4" s="200" t="s">
        <v>94</v>
      </c>
      <c r="DE4" s="200" t="s">
        <v>109</v>
      </c>
      <c r="DF4" s="200" t="s">
        <v>134</v>
      </c>
    </row>
    <row r="5" spans="1:110" ht="12.75" customHeight="1" x14ac:dyDescent="0.3">
      <c r="B5" s="10"/>
      <c r="C5" s="13"/>
      <c r="D5" s="13"/>
      <c r="E5" s="13"/>
      <c r="F5" s="13"/>
      <c r="G5" s="13"/>
      <c r="H5" s="13"/>
      <c r="I5" s="397"/>
      <c r="J5" s="468"/>
      <c r="K5" s="397"/>
      <c r="L5" s="208"/>
      <c r="M5" s="208"/>
      <c r="O5" s="13"/>
      <c r="P5" s="36"/>
      <c r="Q5" s="36"/>
      <c r="R5" s="36"/>
      <c r="S5" s="36"/>
      <c r="T5" s="36"/>
      <c r="U5" s="36"/>
      <c r="V5" s="36"/>
      <c r="W5" s="36"/>
      <c r="X5" s="300"/>
      <c r="Y5" s="300"/>
      <c r="Z5" s="300"/>
      <c r="AA5" s="300"/>
      <c r="AB5" s="300"/>
      <c r="AC5" s="300"/>
      <c r="AD5" s="300"/>
      <c r="AE5" s="300"/>
      <c r="AF5" s="300"/>
      <c r="AG5" s="300"/>
      <c r="AH5" s="300"/>
      <c r="AI5" s="300"/>
      <c r="AJ5" s="300"/>
      <c r="AK5" s="48"/>
      <c r="AL5" s="48"/>
      <c r="AM5" s="48"/>
      <c r="AN5" s="48"/>
      <c r="AO5" s="48"/>
      <c r="AP5" s="288"/>
      <c r="AS5" s="36"/>
      <c r="AT5" s="36"/>
      <c r="AU5" s="36"/>
      <c r="AV5" s="36"/>
      <c r="AW5" s="36"/>
      <c r="AX5" s="36"/>
      <c r="AY5" s="36"/>
      <c r="AZ5" s="36"/>
      <c r="BA5" s="36"/>
      <c r="BB5" s="36"/>
      <c r="BC5" s="36"/>
      <c r="BE5" s="10"/>
      <c r="BF5" s="13"/>
      <c r="BG5" s="13"/>
      <c r="BH5" s="13"/>
      <c r="BI5" s="13"/>
      <c r="BJ5" s="13"/>
      <c r="BK5" s="13"/>
      <c r="BL5" s="13"/>
      <c r="BM5" s="13"/>
      <c r="BN5" s="13"/>
      <c r="BO5" s="208"/>
      <c r="BP5" s="208"/>
      <c r="BR5" s="439"/>
      <c r="BS5" s="440"/>
      <c r="BT5" s="440"/>
      <c r="BU5" s="440"/>
      <c r="BV5" s="440"/>
      <c r="BW5" s="440"/>
      <c r="BX5" s="440"/>
      <c r="BY5" s="440"/>
      <c r="BZ5" s="440"/>
      <c r="CA5" s="440"/>
      <c r="CB5" s="440"/>
      <c r="CC5" s="440"/>
      <c r="CD5" s="440"/>
      <c r="CE5" s="440"/>
      <c r="CF5" s="440"/>
      <c r="CG5" s="440"/>
      <c r="CH5" s="440"/>
      <c r="CI5" s="440"/>
      <c r="CJ5" s="440"/>
      <c r="CK5" s="440"/>
      <c r="CL5" s="440"/>
      <c r="CM5" s="440"/>
      <c r="CN5" s="441"/>
      <c r="CO5" s="441"/>
      <c r="CP5" s="441"/>
      <c r="CQ5" s="441"/>
      <c r="CR5" s="441"/>
      <c r="CS5" s="442"/>
      <c r="CT5" s="442"/>
      <c r="CU5" s="441"/>
      <c r="CV5" s="441"/>
      <c r="CW5" s="441"/>
      <c r="CX5" s="441"/>
      <c r="CY5" s="441"/>
      <c r="CZ5" s="441"/>
      <c r="DA5" s="441"/>
      <c r="DB5" s="441"/>
      <c r="DC5" s="441"/>
      <c r="DD5" s="441"/>
      <c r="DE5" s="441"/>
    </row>
    <row r="6" spans="1:110" ht="12.75" customHeight="1" x14ac:dyDescent="0.3">
      <c r="B6" s="20" t="s">
        <v>27</v>
      </c>
      <c r="C6" s="50">
        <v>3135</v>
      </c>
      <c r="D6" s="50">
        <v>3240</v>
      </c>
      <c r="E6" s="50">
        <v>3250</v>
      </c>
      <c r="F6" s="50">
        <v>3345</v>
      </c>
      <c r="G6" s="50">
        <v>3280</v>
      </c>
      <c r="H6" s="50">
        <v>3065</v>
      </c>
      <c r="I6" s="491">
        <f>SUM(I7:I12)</f>
        <v>2867.8374249814938</v>
      </c>
      <c r="J6" s="491">
        <f>SUM(J7:J12)</f>
        <v>2393.6381267434735</v>
      </c>
      <c r="K6" s="491">
        <f>SUM(K7:K12)</f>
        <v>2999.4012485768108</v>
      </c>
      <c r="L6" s="492">
        <f>IF(ISERROR(J6/I6),"N/A",IF(I6&lt;0,"N/A",IF(J6&lt;0,"N/A",IF(J6/I6-1&gt;300%,"&gt;±300%",IF(J6/I6-1&lt;-300%,"&gt;±300%",J6/I6-1)))))</f>
        <v>-0.1653508298996692</v>
      </c>
      <c r="M6" s="492">
        <f>IF(ISERROR(K6/J6),"N/A",IF(J6&lt;0,"N/A",IF(K6&lt;0,"N/A",IF(K6/J6-1&gt;300%,"&gt;±300%",IF(K6/J6-1&lt;-300%,"&gt;±300%",K6/J6-1)))))</f>
        <v>0.25307213946223084</v>
      </c>
      <c r="N6" s="59"/>
      <c r="O6" s="50">
        <v>760</v>
      </c>
      <c r="P6" s="50">
        <v>810</v>
      </c>
      <c r="Q6" s="50">
        <v>835</v>
      </c>
      <c r="R6" s="50">
        <v>825</v>
      </c>
      <c r="S6" s="50">
        <v>775</v>
      </c>
      <c r="T6" s="50">
        <v>815</v>
      </c>
      <c r="U6" s="50">
        <v>860</v>
      </c>
      <c r="V6" s="50">
        <v>860</v>
      </c>
      <c r="W6" s="50">
        <v>780</v>
      </c>
      <c r="X6" s="50">
        <v>840</v>
      </c>
      <c r="Y6" s="50">
        <v>845</v>
      </c>
      <c r="Z6" s="50">
        <v>825</v>
      </c>
      <c r="AA6" s="50">
        <v>775</v>
      </c>
      <c r="AB6" s="50">
        <v>835</v>
      </c>
      <c r="AC6" s="50">
        <v>785</v>
      </c>
      <c r="AD6" s="50">
        <v>800</v>
      </c>
      <c r="AE6" s="50">
        <v>715</v>
      </c>
      <c r="AF6" s="50">
        <v>765</v>
      </c>
      <c r="AG6" s="50">
        <f t="shared" ref="AG6:AJ6" si="0">SUM(AG7:AG12)</f>
        <v>760.10998495433535</v>
      </c>
      <c r="AH6" s="50">
        <f t="shared" si="0"/>
        <v>740.80781084919613</v>
      </c>
      <c r="AI6" s="50">
        <f t="shared" si="0"/>
        <v>671.86469673233273</v>
      </c>
      <c r="AJ6" s="50">
        <f t="shared" si="0"/>
        <v>695.05414167414551</v>
      </c>
      <c r="AK6" s="50">
        <f>SUM(AK7:AK12)</f>
        <v>642.12655287097743</v>
      </c>
      <c r="AL6" s="50">
        <f>SUM(AL7:AL12)</f>
        <v>386.03001804817785</v>
      </c>
      <c r="AM6" s="50">
        <f>SUM(AM7:AM12)</f>
        <v>639.12726021440017</v>
      </c>
      <c r="AN6" s="50">
        <f>SUM(AN7:AN12)</f>
        <v>726.40215097966973</v>
      </c>
      <c r="AO6" s="493"/>
      <c r="AP6" s="50">
        <f t="shared" ref="AP6:AW6" si="1">SUM(AP7:AP12)</f>
        <v>1670</v>
      </c>
      <c r="AQ6" s="50">
        <f t="shared" si="1"/>
        <v>1570</v>
      </c>
      <c r="AR6" s="50">
        <f t="shared" si="1"/>
        <v>1660</v>
      </c>
      <c r="AS6" s="50">
        <f t="shared" si="1"/>
        <v>1590</v>
      </c>
      <c r="AT6" s="50">
        <f t="shared" si="1"/>
        <v>1720</v>
      </c>
      <c r="AU6" s="50">
        <f t="shared" si="1"/>
        <v>1620</v>
      </c>
      <c r="AV6" s="50">
        <f t="shared" si="1"/>
        <v>1670</v>
      </c>
      <c r="AW6" s="50">
        <f t="shared" si="1"/>
        <v>1610</v>
      </c>
      <c r="AX6" s="50">
        <f>SUM(AX7:AX12)</f>
        <v>1585</v>
      </c>
      <c r="AY6" s="50">
        <f>SUM(AY7:AY12)</f>
        <v>1480</v>
      </c>
      <c r="AZ6" s="50">
        <f>AG6+AH6</f>
        <v>1500.9177958035316</v>
      </c>
      <c r="BA6" s="50">
        <f>AI6+AJ6</f>
        <v>1366.9188384064782</v>
      </c>
      <c r="BB6" s="50">
        <f>AK6+AL6</f>
        <v>1028.1565709191552</v>
      </c>
      <c r="BC6" s="50">
        <f>AM6+AN6</f>
        <v>1365.5294111940698</v>
      </c>
      <c r="BE6" s="20" t="s">
        <v>27</v>
      </c>
      <c r="BF6" s="50">
        <f t="shared" ref="BF6:BP21" si="2">C6</f>
        <v>3135</v>
      </c>
      <c r="BG6" s="50">
        <f t="shared" si="2"/>
        <v>3240</v>
      </c>
      <c r="BH6" s="50">
        <f t="shared" si="2"/>
        <v>3250</v>
      </c>
      <c r="BI6" s="50">
        <f t="shared" si="2"/>
        <v>3345</v>
      </c>
      <c r="BJ6" s="50">
        <f t="shared" si="2"/>
        <v>3280</v>
      </c>
      <c r="BK6" s="50">
        <f t="shared" si="2"/>
        <v>3065</v>
      </c>
      <c r="BL6" s="50">
        <f t="shared" si="2"/>
        <v>2867.8374249814938</v>
      </c>
      <c r="BM6" s="50">
        <f t="shared" si="2"/>
        <v>2393.6381267434735</v>
      </c>
      <c r="BN6" s="50">
        <f t="shared" si="2"/>
        <v>2999.4012485768108</v>
      </c>
      <c r="BO6" s="210">
        <f t="shared" si="2"/>
        <v>-0.1653508298996692</v>
      </c>
      <c r="BP6" s="210">
        <f t="shared" si="2"/>
        <v>0.25307213946223084</v>
      </c>
      <c r="BQ6" s="59"/>
      <c r="BR6" s="444">
        <f t="shared" ref="BR6:CQ6" si="3">O6</f>
        <v>760</v>
      </c>
      <c r="BS6" s="444">
        <f t="shared" si="3"/>
        <v>810</v>
      </c>
      <c r="BT6" s="444">
        <f t="shared" si="3"/>
        <v>835</v>
      </c>
      <c r="BU6" s="444">
        <f t="shared" si="3"/>
        <v>825</v>
      </c>
      <c r="BV6" s="444">
        <f t="shared" si="3"/>
        <v>775</v>
      </c>
      <c r="BW6" s="444">
        <f t="shared" si="3"/>
        <v>815</v>
      </c>
      <c r="BX6" s="444">
        <f t="shared" si="3"/>
        <v>860</v>
      </c>
      <c r="BY6" s="444">
        <f t="shared" si="3"/>
        <v>860</v>
      </c>
      <c r="BZ6" s="444">
        <f t="shared" si="3"/>
        <v>780</v>
      </c>
      <c r="CA6" s="444">
        <f t="shared" si="3"/>
        <v>840</v>
      </c>
      <c r="CB6" s="444">
        <f t="shared" si="3"/>
        <v>845</v>
      </c>
      <c r="CC6" s="444">
        <f t="shared" si="3"/>
        <v>825</v>
      </c>
      <c r="CD6" s="444">
        <f t="shared" si="3"/>
        <v>775</v>
      </c>
      <c r="CE6" s="444">
        <f t="shared" si="3"/>
        <v>835</v>
      </c>
      <c r="CF6" s="444">
        <f t="shared" si="3"/>
        <v>785</v>
      </c>
      <c r="CG6" s="444">
        <f t="shared" si="3"/>
        <v>800</v>
      </c>
      <c r="CH6" s="444">
        <f t="shared" si="3"/>
        <v>715</v>
      </c>
      <c r="CI6" s="444">
        <f t="shared" si="3"/>
        <v>765</v>
      </c>
      <c r="CJ6" s="444">
        <f t="shared" si="3"/>
        <v>760.10998495433535</v>
      </c>
      <c r="CK6" s="444">
        <f t="shared" si="3"/>
        <v>740.80781084919613</v>
      </c>
      <c r="CL6" s="444">
        <f t="shared" si="3"/>
        <v>671.86469673233273</v>
      </c>
      <c r="CM6" s="444">
        <f t="shared" si="3"/>
        <v>695.05414167414551</v>
      </c>
      <c r="CN6" s="444">
        <f t="shared" si="3"/>
        <v>642.12655287097743</v>
      </c>
      <c r="CO6" s="444">
        <f t="shared" si="3"/>
        <v>386.03001804817785</v>
      </c>
      <c r="CP6" s="444">
        <f t="shared" si="3"/>
        <v>639.12726021440017</v>
      </c>
      <c r="CQ6" s="444">
        <f t="shared" si="3"/>
        <v>726.40215097966973</v>
      </c>
      <c r="CR6" s="445"/>
      <c r="CS6" s="444">
        <f t="shared" ref="CS6:DF6" si="4">AP6</f>
        <v>1670</v>
      </c>
      <c r="CT6" s="444">
        <f t="shared" si="4"/>
        <v>1570</v>
      </c>
      <c r="CU6" s="444">
        <f t="shared" si="4"/>
        <v>1660</v>
      </c>
      <c r="CV6" s="444">
        <f t="shared" si="4"/>
        <v>1590</v>
      </c>
      <c r="CW6" s="444">
        <f t="shared" si="4"/>
        <v>1720</v>
      </c>
      <c r="CX6" s="444">
        <f t="shared" si="4"/>
        <v>1620</v>
      </c>
      <c r="CY6" s="444">
        <f t="shared" si="4"/>
        <v>1670</v>
      </c>
      <c r="CZ6" s="444">
        <f t="shared" si="4"/>
        <v>1610</v>
      </c>
      <c r="DA6" s="444">
        <f t="shared" si="4"/>
        <v>1585</v>
      </c>
      <c r="DB6" s="444">
        <f t="shared" si="4"/>
        <v>1480</v>
      </c>
      <c r="DC6" s="444">
        <f t="shared" si="4"/>
        <v>1500.9177958035316</v>
      </c>
      <c r="DD6" s="444">
        <f t="shared" si="4"/>
        <v>1366.9188384064782</v>
      </c>
      <c r="DE6" s="444">
        <f t="shared" si="4"/>
        <v>1028.1565709191552</v>
      </c>
      <c r="DF6" s="444">
        <f t="shared" si="4"/>
        <v>1365.5294111940698</v>
      </c>
    </row>
    <row r="7" spans="1:110" ht="12.75" customHeight="1" x14ac:dyDescent="0.3">
      <c r="B7" s="10" t="s">
        <v>15</v>
      </c>
      <c r="C7" s="13">
        <v>425</v>
      </c>
      <c r="D7" s="13">
        <v>465</v>
      </c>
      <c r="E7" s="13">
        <v>480</v>
      </c>
      <c r="F7" s="13">
        <v>410</v>
      </c>
      <c r="G7" s="13">
        <v>375</v>
      </c>
      <c r="H7" s="13">
        <v>355</v>
      </c>
      <c r="I7" s="397">
        <v>338.46193935682726</v>
      </c>
      <c r="J7" s="397">
        <v>294.8857202144012</v>
      </c>
      <c r="K7" s="397">
        <v>378.38900952691506</v>
      </c>
      <c r="L7" s="208">
        <f>IF(ISERROR(J7/I7),"N/A",IF(I7&lt;0,"N/A",IF(J7&lt;0,"N/A",IF(J7/I7-1&gt;300%,"&gt;±300%",IF(J7/I7-1&lt;-300%,"&gt;±300%",J7/I7-1)))))</f>
        <v>-0.12874776769651886</v>
      </c>
      <c r="M7" s="208">
        <f t="shared" ref="L7:M59" si="5">IF(ISERROR(K7/J7),"N/A",IF(J7&lt;0,"N/A",IF(K7&lt;0,"N/A",IF(K7/J7-1&gt;300%,"&gt;±300%",IF(K7/J7-1&lt;-300%,"&gt;±300%",K7/J7-1)))))</f>
        <v>0.28317169529878061</v>
      </c>
      <c r="N7" s="59"/>
      <c r="O7" s="13">
        <v>115</v>
      </c>
      <c r="P7" s="13">
        <v>115</v>
      </c>
      <c r="Q7" s="13">
        <v>120</v>
      </c>
      <c r="R7" s="13">
        <v>120</v>
      </c>
      <c r="S7" s="13">
        <v>120</v>
      </c>
      <c r="T7" s="13">
        <v>120</v>
      </c>
      <c r="U7" s="13">
        <v>110</v>
      </c>
      <c r="V7" s="13">
        <v>105</v>
      </c>
      <c r="W7" s="13">
        <v>95</v>
      </c>
      <c r="X7" s="13">
        <v>100</v>
      </c>
      <c r="Y7" s="13">
        <v>95</v>
      </c>
      <c r="Z7" s="13">
        <v>100</v>
      </c>
      <c r="AA7" s="13">
        <v>90</v>
      </c>
      <c r="AB7" s="13">
        <v>90</v>
      </c>
      <c r="AC7" s="13">
        <v>90</v>
      </c>
      <c r="AD7" s="13">
        <v>90</v>
      </c>
      <c r="AE7" s="13">
        <v>85</v>
      </c>
      <c r="AF7" s="13">
        <v>90</v>
      </c>
      <c r="AG7" s="13">
        <v>88.412525428899372</v>
      </c>
      <c r="AH7" s="13">
        <v>89.855646079073253</v>
      </c>
      <c r="AI7" s="13">
        <v>84.617028442131286</v>
      </c>
      <c r="AJ7" s="13">
        <v>75.576732869252538</v>
      </c>
      <c r="AK7" s="13">
        <v>80.582078097497657</v>
      </c>
      <c r="AL7" s="13">
        <v>38.700927459802735</v>
      </c>
      <c r="AM7" s="13">
        <v>87.159870758697934</v>
      </c>
      <c r="AN7" s="13">
        <v>88.441618235599663</v>
      </c>
      <c r="AO7" s="493"/>
      <c r="AP7" s="13">
        <f>D7-AQ7</f>
        <v>235</v>
      </c>
      <c r="AQ7" s="13">
        <f>SUM(O7:P7)</f>
        <v>230</v>
      </c>
      <c r="AR7" s="13">
        <f>SUM(Q7:R7)</f>
        <v>240</v>
      </c>
      <c r="AS7" s="7">
        <f>SUM(S7:T7)</f>
        <v>240</v>
      </c>
      <c r="AT7" s="13">
        <f>SUM(U7:V7)</f>
        <v>215</v>
      </c>
      <c r="AU7" s="13">
        <f>SUM(W7:X7)</f>
        <v>195</v>
      </c>
      <c r="AV7" s="13">
        <f>SUM(Y7:Z7)</f>
        <v>195</v>
      </c>
      <c r="AW7" s="13">
        <f>SUM(AA7:AB7)</f>
        <v>180</v>
      </c>
      <c r="AX7" s="13">
        <f>SUM(AC7:AD7)</f>
        <v>180</v>
      </c>
      <c r="AY7" s="13">
        <f>SUM(AE7:AF7)</f>
        <v>175</v>
      </c>
      <c r="AZ7" s="13">
        <f>AG7+AH7</f>
        <v>178.26817150797262</v>
      </c>
      <c r="BA7" s="13">
        <f>AI7+AJ7</f>
        <v>160.19376131138381</v>
      </c>
      <c r="BB7" s="13">
        <f t="shared" ref="BB7:BB31" si="6">AK7+AL7</f>
        <v>119.28300555730038</v>
      </c>
      <c r="BC7" s="59">
        <f t="shared" ref="BC7:BC56" si="7">AM7+AN7</f>
        <v>175.6014889942976</v>
      </c>
      <c r="BE7" s="10" t="s">
        <v>15</v>
      </c>
      <c r="BF7" s="13">
        <f t="shared" si="2"/>
        <v>425</v>
      </c>
      <c r="BG7" s="13">
        <f t="shared" si="2"/>
        <v>465</v>
      </c>
      <c r="BH7" s="13">
        <f t="shared" si="2"/>
        <v>480</v>
      </c>
      <c r="BI7" s="13">
        <f t="shared" si="2"/>
        <v>410</v>
      </c>
      <c r="BJ7" s="13">
        <f t="shared" si="2"/>
        <v>375</v>
      </c>
      <c r="BK7" s="13">
        <f t="shared" si="2"/>
        <v>355</v>
      </c>
      <c r="BL7" s="13">
        <f t="shared" si="2"/>
        <v>338.46193935682726</v>
      </c>
      <c r="BM7" s="13">
        <f t="shared" si="2"/>
        <v>294.8857202144012</v>
      </c>
      <c r="BN7" s="13"/>
      <c r="BO7" s="212"/>
      <c r="BP7" s="208"/>
      <c r="BQ7" s="13"/>
      <c r="BR7" s="439"/>
      <c r="BS7" s="439"/>
      <c r="BT7" s="439"/>
      <c r="BU7" s="439"/>
      <c r="BV7" s="439"/>
      <c r="BW7" s="439"/>
      <c r="BX7" s="439"/>
      <c r="BY7" s="439"/>
      <c r="BZ7" s="439"/>
      <c r="CA7" s="439"/>
      <c r="CB7" s="439"/>
      <c r="CC7" s="439"/>
      <c r="CD7" s="439"/>
      <c r="CE7" s="439"/>
      <c r="CF7" s="439"/>
      <c r="CG7" s="439"/>
      <c r="CH7" s="439"/>
      <c r="CI7" s="439"/>
      <c r="CJ7" s="439"/>
      <c r="CK7" s="439"/>
      <c r="CL7" s="439"/>
      <c r="CM7" s="439"/>
      <c r="CN7" s="439"/>
      <c r="CO7" s="439"/>
      <c r="CP7" s="439"/>
      <c r="CQ7" s="439"/>
      <c r="CR7" s="446"/>
      <c r="CS7" s="439"/>
      <c r="CT7" s="439"/>
      <c r="CU7" s="439"/>
      <c r="CV7" s="441"/>
      <c r="CW7" s="441"/>
      <c r="CX7" s="441"/>
      <c r="CY7" s="441"/>
      <c r="CZ7" s="441"/>
      <c r="DA7" s="441"/>
      <c r="DB7" s="441"/>
      <c r="DC7" s="441"/>
      <c r="DD7" s="441"/>
      <c r="DE7" s="441"/>
      <c r="DF7" s="441"/>
    </row>
    <row r="8" spans="1:110" ht="12.75" customHeight="1" x14ac:dyDescent="0.3">
      <c r="B8" s="10" t="s">
        <v>16</v>
      </c>
      <c r="C8" s="13">
        <v>1350</v>
      </c>
      <c r="D8" s="13">
        <v>1395</v>
      </c>
      <c r="E8" s="13">
        <v>1450</v>
      </c>
      <c r="F8" s="13">
        <v>1635</v>
      </c>
      <c r="G8" s="13">
        <v>1550</v>
      </c>
      <c r="H8" s="13">
        <v>1330</v>
      </c>
      <c r="I8" s="397">
        <v>1446.9953337935942</v>
      </c>
      <c r="J8" s="397">
        <v>1078.8717285475466</v>
      </c>
      <c r="K8" s="397">
        <v>1253.538102645196</v>
      </c>
      <c r="L8" s="208">
        <f t="shared" si="5"/>
        <v>-0.25440552339649658</v>
      </c>
      <c r="M8" s="208">
        <f t="shared" si="5"/>
        <v>0.16189725754775086</v>
      </c>
      <c r="N8" s="59"/>
      <c r="O8" s="13">
        <v>320</v>
      </c>
      <c r="P8" s="13">
        <v>355</v>
      </c>
      <c r="Q8" s="13">
        <v>370</v>
      </c>
      <c r="R8" s="13">
        <v>380</v>
      </c>
      <c r="S8" s="13">
        <v>335</v>
      </c>
      <c r="T8" s="13">
        <v>365</v>
      </c>
      <c r="U8" s="13">
        <v>420</v>
      </c>
      <c r="V8" s="13">
        <v>445</v>
      </c>
      <c r="W8" s="13">
        <v>365</v>
      </c>
      <c r="X8" s="13">
        <v>405</v>
      </c>
      <c r="Y8" s="13">
        <v>410</v>
      </c>
      <c r="Z8" s="13">
        <v>395</v>
      </c>
      <c r="AA8" s="13">
        <v>350</v>
      </c>
      <c r="AB8" s="13">
        <v>395</v>
      </c>
      <c r="AC8" s="13">
        <v>350</v>
      </c>
      <c r="AD8" s="13">
        <v>360</v>
      </c>
      <c r="AE8" s="13">
        <v>295</v>
      </c>
      <c r="AF8" s="13">
        <v>325</v>
      </c>
      <c r="AG8" s="13">
        <v>393.27321420181647</v>
      </c>
      <c r="AH8" s="13">
        <v>382.07541447556321</v>
      </c>
      <c r="AI8" s="13">
        <v>319.87598949869437</v>
      </c>
      <c r="AJ8" s="13">
        <v>351.77063000119301</v>
      </c>
      <c r="AK8" s="13">
        <v>318.91733299388466</v>
      </c>
      <c r="AL8" s="13">
        <v>154.90451702577082</v>
      </c>
      <c r="AM8" s="13">
        <v>279.68453100887683</v>
      </c>
      <c r="AN8" s="13">
        <v>325.36053537098201</v>
      </c>
      <c r="AO8" s="493"/>
      <c r="AP8" s="13">
        <f t="shared" ref="AP8:AP12" si="8">D8-AQ8</f>
        <v>720</v>
      </c>
      <c r="AQ8" s="13">
        <f t="shared" ref="AQ8:AQ12" si="9">SUM(O8:P8)</f>
        <v>675</v>
      </c>
      <c r="AR8" s="13">
        <f t="shared" ref="AR8:AR12" si="10">SUM(Q8:R8)</f>
        <v>750</v>
      </c>
      <c r="AS8" s="7">
        <f t="shared" ref="AS8:AS12" si="11">SUM(S8:T8)</f>
        <v>700</v>
      </c>
      <c r="AT8" s="13">
        <f t="shared" ref="AT8:AT12" si="12">SUM(U8:V8)</f>
        <v>865</v>
      </c>
      <c r="AU8" s="13">
        <f t="shared" ref="AU8:AU12" si="13">SUM(W8:X8)</f>
        <v>770</v>
      </c>
      <c r="AV8" s="13">
        <f t="shared" ref="AV8:AV12" si="14">SUM(Y8:Z8)</f>
        <v>805</v>
      </c>
      <c r="AW8" s="13">
        <f t="shared" ref="AW8:AW12" si="15">SUM(AA8:AB8)</f>
        <v>745</v>
      </c>
      <c r="AX8" s="13">
        <f t="shared" ref="AX8:AX12" si="16">SUM(AC8:AD8)</f>
        <v>710</v>
      </c>
      <c r="AY8" s="13">
        <f t="shared" ref="AY8:AY12" si="17">SUM(AE8:AF8)</f>
        <v>620</v>
      </c>
      <c r="AZ8" s="13">
        <f>AG8+AH8</f>
        <v>775.34862867737968</v>
      </c>
      <c r="BA8" s="13">
        <f t="shared" ref="BA8:BA45" si="18">AI8+AJ8</f>
        <v>671.64661949988738</v>
      </c>
      <c r="BB8" s="13">
        <f t="shared" si="6"/>
        <v>473.82185001965547</v>
      </c>
      <c r="BC8" s="59">
        <f t="shared" si="7"/>
        <v>605.04506637985878</v>
      </c>
      <c r="BE8" s="10" t="s">
        <v>16</v>
      </c>
      <c r="BF8" s="13">
        <f t="shared" si="2"/>
        <v>1350</v>
      </c>
      <c r="BG8" s="13">
        <f t="shared" si="2"/>
        <v>1395</v>
      </c>
      <c r="BH8" s="13">
        <f t="shared" si="2"/>
        <v>1450</v>
      </c>
      <c r="BI8" s="13">
        <f t="shared" si="2"/>
        <v>1635</v>
      </c>
      <c r="BJ8" s="13">
        <f t="shared" si="2"/>
        <v>1550</v>
      </c>
      <c r="BK8" s="13">
        <f t="shared" si="2"/>
        <v>1330</v>
      </c>
      <c r="BL8" s="13">
        <f t="shared" si="2"/>
        <v>1446.9953337935942</v>
      </c>
      <c r="BM8" s="13">
        <f t="shared" si="2"/>
        <v>1078.8717285475466</v>
      </c>
      <c r="BN8" s="13"/>
      <c r="BO8" s="212"/>
      <c r="BP8" s="208"/>
      <c r="BQ8" s="13"/>
      <c r="BR8" s="439"/>
      <c r="BS8" s="439"/>
      <c r="BT8" s="439"/>
      <c r="BU8" s="439"/>
      <c r="BV8" s="439"/>
      <c r="BW8" s="439"/>
      <c r="BX8" s="439"/>
      <c r="BY8" s="439"/>
      <c r="BZ8" s="439"/>
      <c r="CA8" s="439"/>
      <c r="CB8" s="439"/>
      <c r="CC8" s="439"/>
      <c r="CD8" s="439"/>
      <c r="CE8" s="439"/>
      <c r="CF8" s="439"/>
      <c r="CG8" s="439"/>
      <c r="CH8" s="439"/>
      <c r="CI8" s="439"/>
      <c r="CJ8" s="439"/>
      <c r="CK8" s="439"/>
      <c r="CL8" s="439"/>
      <c r="CM8" s="439"/>
      <c r="CN8" s="439"/>
      <c r="CO8" s="439"/>
      <c r="CP8" s="439"/>
      <c r="CQ8" s="439"/>
      <c r="CR8" s="446"/>
      <c r="CS8" s="439"/>
      <c r="CT8" s="439"/>
      <c r="CU8" s="439"/>
      <c r="CV8" s="441"/>
      <c r="CW8" s="441"/>
      <c r="CX8" s="441"/>
      <c r="CY8" s="441"/>
      <c r="CZ8" s="441"/>
      <c r="DA8" s="441"/>
      <c r="DB8" s="441"/>
      <c r="DC8" s="441"/>
      <c r="DD8" s="441"/>
      <c r="DE8" s="441"/>
      <c r="DF8" s="441"/>
    </row>
    <row r="9" spans="1:110" ht="12.75" customHeight="1" x14ac:dyDescent="0.3">
      <c r="B9" s="10" t="s">
        <v>17</v>
      </c>
      <c r="C9" s="13">
        <v>585</v>
      </c>
      <c r="D9" s="13">
        <v>585</v>
      </c>
      <c r="E9" s="13">
        <v>510</v>
      </c>
      <c r="F9" s="13">
        <v>450</v>
      </c>
      <c r="G9" s="13">
        <v>435</v>
      </c>
      <c r="H9" s="13">
        <v>430</v>
      </c>
      <c r="I9" s="397">
        <v>322.39609443209253</v>
      </c>
      <c r="J9" s="397">
        <v>259.66473025637316</v>
      </c>
      <c r="K9" s="397">
        <v>318.22589659591182</v>
      </c>
      <c r="L9" s="208">
        <f t="shared" si="5"/>
        <v>-0.1945785487452073</v>
      </c>
      <c r="M9" s="208">
        <f>IF(ISERROR(K9/J9),"N/A",IF(J9&lt;0,"N/A",IF(K9&lt;0,"N/A",IF(K9/J9-1&gt;300%,"&gt;±300%",IF(K9/J9-1&lt;-300%,"&gt;±300%",K9/J9-1)))))</f>
        <v>0.22552607079798559</v>
      </c>
      <c r="N9" s="59"/>
      <c r="O9" s="13">
        <v>145</v>
      </c>
      <c r="P9" s="13">
        <v>140</v>
      </c>
      <c r="Q9" s="13">
        <v>135</v>
      </c>
      <c r="R9" s="13">
        <v>120</v>
      </c>
      <c r="S9" s="13">
        <v>130</v>
      </c>
      <c r="T9" s="13">
        <v>125</v>
      </c>
      <c r="U9" s="13">
        <v>115</v>
      </c>
      <c r="V9" s="13">
        <v>105</v>
      </c>
      <c r="W9" s="13">
        <v>115</v>
      </c>
      <c r="X9" s="13">
        <v>115</v>
      </c>
      <c r="Y9" s="13">
        <v>115</v>
      </c>
      <c r="Z9" s="13">
        <v>105</v>
      </c>
      <c r="AA9" s="13">
        <v>105</v>
      </c>
      <c r="AB9" s="13">
        <v>110</v>
      </c>
      <c r="AC9" s="13">
        <v>110</v>
      </c>
      <c r="AD9" s="13">
        <v>105</v>
      </c>
      <c r="AE9" s="13">
        <v>105</v>
      </c>
      <c r="AF9" s="13">
        <v>110</v>
      </c>
      <c r="AG9" s="13">
        <v>84.288583513209872</v>
      </c>
      <c r="AH9" s="13">
        <v>79.295583668553107</v>
      </c>
      <c r="AI9" s="13">
        <v>80.908207619585241</v>
      </c>
      <c r="AJ9" s="13">
        <v>77.903900480629787</v>
      </c>
      <c r="AK9" s="13">
        <v>73.589103654370092</v>
      </c>
      <c r="AL9" s="13">
        <v>44.377825630983025</v>
      </c>
      <c r="AM9" s="13">
        <v>61.891386855625797</v>
      </c>
      <c r="AN9" s="13">
        <v>79.810184827615871</v>
      </c>
      <c r="AO9" s="493"/>
      <c r="AP9" s="13">
        <f t="shared" si="8"/>
        <v>300</v>
      </c>
      <c r="AQ9" s="13">
        <f t="shared" si="9"/>
        <v>285</v>
      </c>
      <c r="AR9" s="13">
        <f t="shared" si="10"/>
        <v>255</v>
      </c>
      <c r="AS9" s="13">
        <f t="shared" si="11"/>
        <v>255</v>
      </c>
      <c r="AT9" s="13">
        <f t="shared" si="12"/>
        <v>220</v>
      </c>
      <c r="AU9" s="13">
        <f t="shared" si="13"/>
        <v>230</v>
      </c>
      <c r="AV9" s="13">
        <f t="shared" si="14"/>
        <v>220</v>
      </c>
      <c r="AW9" s="13">
        <f t="shared" si="15"/>
        <v>215</v>
      </c>
      <c r="AX9" s="13">
        <f t="shared" si="16"/>
        <v>215</v>
      </c>
      <c r="AY9" s="13">
        <f t="shared" si="17"/>
        <v>215</v>
      </c>
      <c r="AZ9" s="13">
        <f>AG9+AH9</f>
        <v>163.58416718176298</v>
      </c>
      <c r="BA9" s="13">
        <f t="shared" si="18"/>
        <v>158.81210810021503</v>
      </c>
      <c r="BB9" s="13">
        <f t="shared" si="6"/>
        <v>117.96692928535312</v>
      </c>
      <c r="BC9" s="59">
        <f t="shared" si="7"/>
        <v>141.70157168324167</v>
      </c>
      <c r="BE9" s="10" t="s">
        <v>17</v>
      </c>
      <c r="BF9" s="13">
        <f t="shared" si="2"/>
        <v>585</v>
      </c>
      <c r="BG9" s="13">
        <f t="shared" si="2"/>
        <v>585</v>
      </c>
      <c r="BH9" s="13">
        <f t="shared" si="2"/>
        <v>510</v>
      </c>
      <c r="BI9" s="13">
        <f t="shared" si="2"/>
        <v>450</v>
      </c>
      <c r="BJ9" s="13">
        <f t="shared" si="2"/>
        <v>435</v>
      </c>
      <c r="BK9" s="13">
        <f t="shared" si="2"/>
        <v>430</v>
      </c>
      <c r="BL9" s="13">
        <f t="shared" si="2"/>
        <v>322.39609443209253</v>
      </c>
      <c r="BM9" s="13">
        <f t="shared" si="2"/>
        <v>259.66473025637316</v>
      </c>
      <c r="BN9" s="13"/>
      <c r="BO9" s="212"/>
      <c r="BP9" s="208"/>
      <c r="BQ9" s="13"/>
      <c r="BR9" s="439"/>
      <c r="BS9" s="439"/>
      <c r="BT9" s="439"/>
      <c r="BU9" s="439"/>
      <c r="BV9" s="439"/>
      <c r="BW9" s="439"/>
      <c r="BX9" s="439"/>
      <c r="BY9" s="439"/>
      <c r="BZ9" s="439"/>
      <c r="CA9" s="439"/>
      <c r="CB9" s="439"/>
      <c r="CC9" s="439"/>
      <c r="CD9" s="439"/>
      <c r="CE9" s="439"/>
      <c r="CF9" s="439"/>
      <c r="CG9" s="439"/>
      <c r="CH9" s="439"/>
      <c r="CI9" s="439"/>
      <c r="CJ9" s="439"/>
      <c r="CK9" s="439"/>
      <c r="CL9" s="439"/>
      <c r="CM9" s="439"/>
      <c r="CN9" s="439"/>
      <c r="CO9" s="439"/>
      <c r="CP9" s="439"/>
      <c r="CQ9" s="439"/>
      <c r="CR9" s="446"/>
      <c r="CS9" s="439"/>
      <c r="CT9" s="439"/>
      <c r="CU9" s="439"/>
      <c r="CV9" s="441"/>
      <c r="CW9" s="441"/>
      <c r="CX9" s="441"/>
      <c r="CY9" s="441"/>
      <c r="CZ9" s="441"/>
      <c r="DA9" s="441"/>
      <c r="DB9" s="441"/>
      <c r="DC9" s="441"/>
      <c r="DD9" s="441"/>
      <c r="DE9" s="441"/>
      <c r="DF9" s="441"/>
    </row>
    <row r="10" spans="1:110" ht="12.75" customHeight="1" x14ac:dyDescent="0.3">
      <c r="B10" s="10" t="s">
        <v>18</v>
      </c>
      <c r="C10" s="13">
        <v>130</v>
      </c>
      <c r="D10" s="13">
        <v>125</v>
      </c>
      <c r="E10" s="13">
        <v>145</v>
      </c>
      <c r="F10" s="13">
        <v>195</v>
      </c>
      <c r="G10" s="13">
        <v>230</v>
      </c>
      <c r="H10" s="13">
        <v>220</v>
      </c>
      <c r="I10" s="397">
        <v>197.49901847487533</v>
      </c>
      <c r="J10" s="397">
        <v>293.12033908785043</v>
      </c>
      <c r="K10" s="397">
        <v>417.99323057042591</v>
      </c>
      <c r="L10" s="208">
        <f t="shared" si="5"/>
        <v>0.48416099154001357</v>
      </c>
      <c r="M10" s="208">
        <f t="shared" si="5"/>
        <v>0.4260123738637942</v>
      </c>
      <c r="N10" s="59"/>
      <c r="O10" s="13">
        <v>25</v>
      </c>
      <c r="P10" s="13">
        <v>30</v>
      </c>
      <c r="Q10" s="13">
        <v>40</v>
      </c>
      <c r="R10" s="13">
        <v>35</v>
      </c>
      <c r="S10" s="13">
        <v>30</v>
      </c>
      <c r="T10" s="13">
        <v>40</v>
      </c>
      <c r="U10" s="13">
        <v>45</v>
      </c>
      <c r="V10" s="13">
        <v>45</v>
      </c>
      <c r="W10" s="13">
        <v>45</v>
      </c>
      <c r="X10" s="13">
        <v>55</v>
      </c>
      <c r="Y10" s="13">
        <v>55</v>
      </c>
      <c r="Z10" s="13">
        <v>55</v>
      </c>
      <c r="AA10" s="13">
        <v>55</v>
      </c>
      <c r="AB10" s="13">
        <v>65</v>
      </c>
      <c r="AC10" s="13">
        <v>55</v>
      </c>
      <c r="AD10" s="13">
        <v>60</v>
      </c>
      <c r="AE10" s="13">
        <v>50</v>
      </c>
      <c r="AF10" s="13">
        <v>55</v>
      </c>
      <c r="AG10" s="13">
        <v>51.004079883486234</v>
      </c>
      <c r="AH10" s="13">
        <v>43.860310162422394</v>
      </c>
      <c r="AI10" s="13">
        <v>44.844932240192961</v>
      </c>
      <c r="AJ10" s="13">
        <v>57.789651082071465</v>
      </c>
      <c r="AK10" s="13">
        <v>46.108103761795164</v>
      </c>
      <c r="AL10" s="13">
        <v>80.414307019771556</v>
      </c>
      <c r="AM10" s="13">
        <v>79.581845932854336</v>
      </c>
      <c r="AN10" s="13">
        <v>87.012448459737911</v>
      </c>
      <c r="AO10" s="493"/>
      <c r="AP10" s="13">
        <f t="shared" si="8"/>
        <v>70</v>
      </c>
      <c r="AQ10" s="13">
        <f t="shared" si="9"/>
        <v>55</v>
      </c>
      <c r="AR10" s="13">
        <f t="shared" si="10"/>
        <v>75</v>
      </c>
      <c r="AS10" s="13">
        <f t="shared" si="11"/>
        <v>70</v>
      </c>
      <c r="AT10" s="13">
        <f t="shared" si="12"/>
        <v>90</v>
      </c>
      <c r="AU10" s="13">
        <f t="shared" si="13"/>
        <v>100</v>
      </c>
      <c r="AV10" s="13">
        <f t="shared" si="14"/>
        <v>110</v>
      </c>
      <c r="AW10" s="13">
        <f t="shared" si="15"/>
        <v>120</v>
      </c>
      <c r="AX10" s="13">
        <f t="shared" si="16"/>
        <v>115</v>
      </c>
      <c r="AY10" s="13">
        <f t="shared" si="17"/>
        <v>105</v>
      </c>
      <c r="AZ10" s="13">
        <f>AG10+AH10</f>
        <v>94.864390045908635</v>
      </c>
      <c r="BA10" s="13">
        <f t="shared" si="18"/>
        <v>102.63458332226443</v>
      </c>
      <c r="BB10" s="13">
        <f t="shared" si="6"/>
        <v>126.52241078156672</v>
      </c>
      <c r="BC10" s="59">
        <f t="shared" si="7"/>
        <v>166.59429439259225</v>
      </c>
      <c r="BE10" s="10" t="s">
        <v>18</v>
      </c>
      <c r="BF10" s="13">
        <f t="shared" si="2"/>
        <v>130</v>
      </c>
      <c r="BG10" s="13">
        <f t="shared" si="2"/>
        <v>125</v>
      </c>
      <c r="BH10" s="13">
        <f t="shared" si="2"/>
        <v>145</v>
      </c>
      <c r="BI10" s="13">
        <f t="shared" si="2"/>
        <v>195</v>
      </c>
      <c r="BJ10" s="13">
        <f t="shared" si="2"/>
        <v>230</v>
      </c>
      <c r="BK10" s="13">
        <f t="shared" si="2"/>
        <v>220</v>
      </c>
      <c r="BL10" s="13">
        <f t="shared" si="2"/>
        <v>197.49901847487533</v>
      </c>
      <c r="BM10" s="13">
        <f t="shared" si="2"/>
        <v>293.12033908785043</v>
      </c>
      <c r="BN10" s="13"/>
      <c r="BO10" s="212"/>
      <c r="BP10" s="208"/>
      <c r="BQ10" s="13"/>
      <c r="BR10" s="439"/>
      <c r="BS10" s="439"/>
      <c r="BT10" s="439"/>
      <c r="BU10" s="439"/>
      <c r="BV10" s="439"/>
      <c r="BW10" s="439"/>
      <c r="BX10" s="439"/>
      <c r="BY10" s="439"/>
      <c r="BZ10" s="439"/>
      <c r="CA10" s="439"/>
      <c r="CB10" s="439"/>
      <c r="CC10" s="439"/>
      <c r="CD10" s="439"/>
      <c r="CE10" s="439"/>
      <c r="CF10" s="439"/>
      <c r="CG10" s="439"/>
      <c r="CH10" s="439"/>
      <c r="CI10" s="439"/>
      <c r="CJ10" s="439"/>
      <c r="CK10" s="439"/>
      <c r="CL10" s="439"/>
      <c r="CM10" s="439"/>
      <c r="CN10" s="439"/>
      <c r="CO10" s="439"/>
      <c r="CP10" s="439"/>
      <c r="CQ10" s="439"/>
      <c r="CR10" s="446"/>
      <c r="CS10" s="439"/>
      <c r="CT10" s="439"/>
      <c r="CU10" s="439"/>
      <c r="CV10" s="441"/>
      <c r="CW10" s="441"/>
      <c r="CX10" s="441"/>
      <c r="CY10" s="441"/>
      <c r="CZ10" s="441"/>
      <c r="DA10" s="441"/>
      <c r="DB10" s="441"/>
      <c r="DC10" s="441"/>
      <c r="DD10" s="441"/>
      <c r="DE10" s="441"/>
      <c r="DF10" s="441"/>
    </row>
    <row r="11" spans="1:110" ht="12.75" customHeight="1" x14ac:dyDescent="0.3">
      <c r="B11" s="10" t="s">
        <v>21</v>
      </c>
      <c r="C11" s="13">
        <v>165</v>
      </c>
      <c r="D11" s="13">
        <v>170</v>
      </c>
      <c r="E11" s="13">
        <v>180</v>
      </c>
      <c r="F11" s="13">
        <v>170</v>
      </c>
      <c r="G11" s="13">
        <v>175</v>
      </c>
      <c r="H11" s="13">
        <v>195</v>
      </c>
      <c r="I11" s="523" t="s">
        <v>116</v>
      </c>
      <c r="J11" s="524" t="s">
        <v>116</v>
      </c>
      <c r="K11" s="523" t="s">
        <v>116</v>
      </c>
      <c r="L11" s="208" t="str">
        <f t="shared" si="5"/>
        <v>N/A</v>
      </c>
      <c r="M11" s="208" t="str">
        <f t="shared" si="5"/>
        <v>N/A</v>
      </c>
      <c r="N11" s="59"/>
      <c r="O11" s="13">
        <v>40</v>
      </c>
      <c r="P11" s="13">
        <v>40</v>
      </c>
      <c r="Q11" s="13">
        <v>45</v>
      </c>
      <c r="R11" s="13">
        <v>45</v>
      </c>
      <c r="S11" s="13">
        <v>45</v>
      </c>
      <c r="T11" s="13">
        <v>45</v>
      </c>
      <c r="U11" s="13">
        <v>45</v>
      </c>
      <c r="V11" s="13">
        <v>40</v>
      </c>
      <c r="W11" s="13">
        <v>45</v>
      </c>
      <c r="X11" s="13">
        <v>40</v>
      </c>
      <c r="Y11" s="13">
        <v>45</v>
      </c>
      <c r="Z11" s="13">
        <v>40</v>
      </c>
      <c r="AA11" s="13">
        <v>45</v>
      </c>
      <c r="AB11" s="13">
        <v>45</v>
      </c>
      <c r="AC11" s="13">
        <v>50</v>
      </c>
      <c r="AD11" s="13">
        <v>50</v>
      </c>
      <c r="AE11" s="13">
        <v>50</v>
      </c>
      <c r="AF11" s="13">
        <v>45</v>
      </c>
      <c r="AG11" s="10" t="s">
        <v>116</v>
      </c>
      <c r="AH11" s="10" t="s">
        <v>116</v>
      </c>
      <c r="AI11" s="10" t="s">
        <v>116</v>
      </c>
      <c r="AJ11" s="10" t="s">
        <v>116</v>
      </c>
      <c r="AK11" s="10" t="s">
        <v>116</v>
      </c>
      <c r="AL11" s="10" t="s">
        <v>116</v>
      </c>
      <c r="AM11" s="10" t="s">
        <v>116</v>
      </c>
      <c r="AN11" s="10" t="s">
        <v>116</v>
      </c>
      <c r="AO11" s="493"/>
      <c r="AP11" s="13">
        <f t="shared" si="8"/>
        <v>90</v>
      </c>
      <c r="AQ11" s="13">
        <f t="shared" si="9"/>
        <v>80</v>
      </c>
      <c r="AR11" s="13">
        <f t="shared" si="10"/>
        <v>90</v>
      </c>
      <c r="AS11" s="13">
        <f t="shared" si="11"/>
        <v>90</v>
      </c>
      <c r="AT11" s="13">
        <f t="shared" si="12"/>
        <v>85</v>
      </c>
      <c r="AU11" s="13">
        <f t="shared" si="13"/>
        <v>85</v>
      </c>
      <c r="AV11" s="13">
        <f t="shared" si="14"/>
        <v>85</v>
      </c>
      <c r="AW11" s="13">
        <f t="shared" si="15"/>
        <v>90</v>
      </c>
      <c r="AX11" s="13">
        <f t="shared" si="16"/>
        <v>100</v>
      </c>
      <c r="AY11" s="13">
        <f t="shared" si="17"/>
        <v>95</v>
      </c>
      <c r="AZ11" s="10" t="s">
        <v>116</v>
      </c>
      <c r="BA11" s="10" t="s">
        <v>116</v>
      </c>
      <c r="BB11" s="10" t="s">
        <v>116</v>
      </c>
      <c r="BC11" s="10" t="s">
        <v>116</v>
      </c>
      <c r="BE11" s="10" t="s">
        <v>21</v>
      </c>
      <c r="BF11" s="13">
        <f t="shared" si="2"/>
        <v>165</v>
      </c>
      <c r="BG11" s="13">
        <f t="shared" si="2"/>
        <v>170</v>
      </c>
      <c r="BH11" s="13">
        <f t="shared" si="2"/>
        <v>180</v>
      </c>
      <c r="BI11" s="13">
        <f t="shared" si="2"/>
        <v>170</v>
      </c>
      <c r="BJ11" s="13">
        <f t="shared" si="2"/>
        <v>175</v>
      </c>
      <c r="BK11" s="13">
        <f t="shared" si="2"/>
        <v>195</v>
      </c>
      <c r="BL11" s="7" t="str">
        <f t="shared" si="2"/>
        <v>††</v>
      </c>
      <c r="BM11" s="7" t="str">
        <f t="shared" si="2"/>
        <v>††</v>
      </c>
      <c r="BN11" s="7"/>
      <c r="BO11" s="212"/>
      <c r="BP11" s="208"/>
      <c r="BQ11" s="13"/>
      <c r="BR11" s="439"/>
      <c r="BS11" s="439"/>
      <c r="BT11" s="439"/>
      <c r="BU11" s="439"/>
      <c r="BV11" s="439"/>
      <c r="BW11" s="439"/>
      <c r="BX11" s="439"/>
      <c r="BY11" s="439"/>
      <c r="BZ11" s="439"/>
      <c r="CA11" s="439"/>
      <c r="CB11" s="439"/>
      <c r="CC11" s="439"/>
      <c r="CD11" s="439"/>
      <c r="CE11" s="439"/>
      <c r="CF11" s="439"/>
      <c r="CG11" s="439"/>
      <c r="CH11" s="439"/>
      <c r="CI11" s="439"/>
      <c r="CJ11" s="439"/>
      <c r="CK11" s="439"/>
      <c r="CL11" s="439"/>
      <c r="CM11" s="439"/>
      <c r="CN11" s="439"/>
      <c r="CO11" s="439"/>
      <c r="CP11" s="439"/>
      <c r="CQ11" s="439"/>
      <c r="CR11" s="446"/>
      <c r="CS11" s="439"/>
      <c r="CT11" s="439"/>
      <c r="CU11" s="439"/>
      <c r="CV11" s="441"/>
      <c r="CW11" s="441"/>
      <c r="CX11" s="441"/>
      <c r="CY11" s="441"/>
      <c r="CZ11" s="441"/>
      <c r="DA11" s="441"/>
      <c r="DB11" s="441"/>
      <c r="DC11" s="441"/>
      <c r="DD11" s="441"/>
      <c r="DE11" s="441"/>
      <c r="DF11" s="441"/>
    </row>
    <row r="12" spans="1:110" ht="12.75" customHeight="1" x14ac:dyDescent="0.3">
      <c r="B12" s="52" t="s">
        <v>19</v>
      </c>
      <c r="C12" s="54">
        <v>480</v>
      </c>
      <c r="D12" s="54">
        <v>500</v>
      </c>
      <c r="E12" s="54">
        <v>485</v>
      </c>
      <c r="F12" s="54">
        <v>485</v>
      </c>
      <c r="G12" s="54">
        <v>515</v>
      </c>
      <c r="H12" s="54">
        <v>535</v>
      </c>
      <c r="I12" s="392">
        <v>562.48503892410417</v>
      </c>
      <c r="J12" s="392">
        <v>467.0956086373024</v>
      </c>
      <c r="K12" s="392">
        <v>631.25500923836194</v>
      </c>
      <c r="L12" s="217">
        <f t="shared" si="5"/>
        <v>-0.16958571994956229</v>
      </c>
      <c r="M12" s="217">
        <f t="shared" si="5"/>
        <v>0.35144710754180641</v>
      </c>
      <c r="N12" s="59"/>
      <c r="O12" s="54">
        <v>115</v>
      </c>
      <c r="P12" s="54">
        <v>130</v>
      </c>
      <c r="Q12" s="54">
        <v>125</v>
      </c>
      <c r="R12" s="54">
        <v>125</v>
      </c>
      <c r="S12" s="54">
        <v>115</v>
      </c>
      <c r="T12" s="54">
        <v>120</v>
      </c>
      <c r="U12" s="54">
        <v>125</v>
      </c>
      <c r="V12" s="54">
        <v>120</v>
      </c>
      <c r="W12" s="54">
        <v>115</v>
      </c>
      <c r="X12" s="54">
        <v>125</v>
      </c>
      <c r="Y12" s="54">
        <v>125</v>
      </c>
      <c r="Z12" s="54">
        <v>130</v>
      </c>
      <c r="AA12" s="54">
        <v>130</v>
      </c>
      <c r="AB12" s="54">
        <v>130</v>
      </c>
      <c r="AC12" s="54">
        <v>130</v>
      </c>
      <c r="AD12" s="54">
        <v>135</v>
      </c>
      <c r="AE12" s="54">
        <v>130</v>
      </c>
      <c r="AF12" s="54">
        <v>140</v>
      </c>
      <c r="AG12" s="494">
        <v>143.13158192692333</v>
      </c>
      <c r="AH12" s="494">
        <v>145.72085646358417</v>
      </c>
      <c r="AI12" s="494">
        <v>141.61853893172884</v>
      </c>
      <c r="AJ12" s="494">
        <v>132.01322724099873</v>
      </c>
      <c r="AK12" s="494">
        <v>122.92993436342987</v>
      </c>
      <c r="AL12" s="494">
        <v>67.632440911849713</v>
      </c>
      <c r="AM12" s="494">
        <v>130.80962565834525</v>
      </c>
      <c r="AN12" s="494">
        <v>145.77736408573423</v>
      </c>
      <c r="AO12" s="493"/>
      <c r="AP12" s="54">
        <f t="shared" si="8"/>
        <v>255</v>
      </c>
      <c r="AQ12" s="54">
        <f t="shared" si="9"/>
        <v>245</v>
      </c>
      <c r="AR12" s="54">
        <f t="shared" si="10"/>
        <v>250</v>
      </c>
      <c r="AS12" s="54">
        <f t="shared" si="11"/>
        <v>235</v>
      </c>
      <c r="AT12" s="54">
        <f t="shared" si="12"/>
        <v>245</v>
      </c>
      <c r="AU12" s="54">
        <f t="shared" si="13"/>
        <v>240</v>
      </c>
      <c r="AV12" s="54">
        <f t="shared" si="14"/>
        <v>255</v>
      </c>
      <c r="AW12" s="54">
        <f t="shared" si="15"/>
        <v>260</v>
      </c>
      <c r="AX12" s="54">
        <f t="shared" si="16"/>
        <v>265</v>
      </c>
      <c r="AY12" s="54">
        <f t="shared" si="17"/>
        <v>270</v>
      </c>
      <c r="AZ12" s="54">
        <f>AG13+AH13</f>
        <v>1073.9302060604209</v>
      </c>
      <c r="BA12" s="54">
        <f>AI13+AJ12</f>
        <v>661.15964076265891</v>
      </c>
      <c r="BB12" s="54">
        <f t="shared" si="6"/>
        <v>190.56237527527958</v>
      </c>
      <c r="BC12" s="516">
        <f t="shared" si="7"/>
        <v>276.58698974407946</v>
      </c>
      <c r="BE12" s="52" t="s">
        <v>19</v>
      </c>
      <c r="BF12" s="54">
        <f t="shared" si="2"/>
        <v>480</v>
      </c>
      <c r="BG12" s="54">
        <f t="shared" si="2"/>
        <v>500</v>
      </c>
      <c r="BH12" s="54">
        <f t="shared" si="2"/>
        <v>485</v>
      </c>
      <c r="BI12" s="54">
        <f t="shared" si="2"/>
        <v>485</v>
      </c>
      <c r="BJ12" s="54">
        <f t="shared" si="2"/>
        <v>515</v>
      </c>
      <c r="BK12" s="54">
        <f t="shared" si="2"/>
        <v>535</v>
      </c>
      <c r="BL12" s="54">
        <f t="shared" si="2"/>
        <v>562.48503892410417</v>
      </c>
      <c r="BM12" s="54">
        <f t="shared" si="2"/>
        <v>467.0956086373024</v>
      </c>
      <c r="BN12" s="54"/>
      <c r="BO12" s="216"/>
      <c r="BP12" s="217"/>
      <c r="BQ12" s="13"/>
      <c r="BR12" s="447"/>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8"/>
      <c r="CS12" s="447"/>
      <c r="CT12" s="447"/>
      <c r="CU12" s="447"/>
      <c r="CV12" s="447"/>
      <c r="CW12" s="447"/>
      <c r="CX12" s="447"/>
      <c r="CY12" s="447"/>
      <c r="CZ12" s="447"/>
      <c r="DA12" s="447"/>
      <c r="DB12" s="447"/>
      <c r="DC12" s="447"/>
      <c r="DD12" s="447"/>
      <c r="DE12" s="447"/>
      <c r="DF12" s="447"/>
    </row>
    <row r="13" spans="1:110" ht="12.75" customHeight="1" x14ac:dyDescent="0.3">
      <c r="B13" s="20" t="s">
        <v>5</v>
      </c>
      <c r="C13" s="50">
        <v>2945</v>
      </c>
      <c r="D13" s="50">
        <v>3000</v>
      </c>
      <c r="E13" s="50">
        <v>2840</v>
      </c>
      <c r="F13" s="50">
        <v>2505</v>
      </c>
      <c r="G13" s="50">
        <v>2460</v>
      </c>
      <c r="H13" s="50">
        <v>2245</v>
      </c>
      <c r="I13" s="491">
        <f t="shared" ref="I13:K13" si="19">SUM(I14:I19)</f>
        <v>2099.107610252664</v>
      </c>
      <c r="J13" s="495">
        <f t="shared" si="19"/>
        <v>1819.9778909319002</v>
      </c>
      <c r="K13" s="491">
        <f t="shared" si="19"/>
        <v>2054.2024113169509</v>
      </c>
      <c r="L13" s="210">
        <f t="shared" si="5"/>
        <v>-0.13297542153504249</v>
      </c>
      <c r="M13" s="210">
        <f t="shared" si="5"/>
        <v>0.12869635480303465</v>
      </c>
      <c r="N13" s="59"/>
      <c r="O13" s="50">
        <v>740</v>
      </c>
      <c r="P13" s="50">
        <v>695</v>
      </c>
      <c r="Q13" s="50">
        <v>720</v>
      </c>
      <c r="R13" s="50">
        <v>660</v>
      </c>
      <c r="S13" s="50">
        <v>785</v>
      </c>
      <c r="T13" s="50">
        <v>675</v>
      </c>
      <c r="U13" s="50">
        <v>580</v>
      </c>
      <c r="V13" s="50">
        <v>600</v>
      </c>
      <c r="W13" s="50">
        <v>630</v>
      </c>
      <c r="X13" s="50">
        <v>700</v>
      </c>
      <c r="Y13" s="50">
        <v>610</v>
      </c>
      <c r="Z13" s="50">
        <v>590</v>
      </c>
      <c r="AA13" s="50">
        <v>580</v>
      </c>
      <c r="AB13" s="50">
        <v>680</v>
      </c>
      <c r="AC13" s="50">
        <v>580</v>
      </c>
      <c r="AD13" s="50">
        <v>570</v>
      </c>
      <c r="AE13" s="50">
        <v>550</v>
      </c>
      <c r="AF13" s="50">
        <v>560</v>
      </c>
      <c r="AG13" s="50">
        <f t="shared" ref="AG13:AN13" si="20">SUM(AG14:AG19)</f>
        <v>538.799950252043</v>
      </c>
      <c r="AH13" s="50">
        <f t="shared" si="20"/>
        <v>535.13025580837802</v>
      </c>
      <c r="AI13" s="50">
        <f t="shared" si="20"/>
        <v>529.14641352166018</v>
      </c>
      <c r="AJ13" s="50">
        <f t="shared" si="20"/>
        <v>497.03099067058241</v>
      </c>
      <c r="AK13" s="50">
        <f t="shared" si="20"/>
        <v>392.534844217802</v>
      </c>
      <c r="AL13" s="50">
        <f t="shared" si="20"/>
        <v>387.95864950950175</v>
      </c>
      <c r="AM13" s="50">
        <f t="shared" si="20"/>
        <v>510.01555456641421</v>
      </c>
      <c r="AN13" s="50">
        <f t="shared" si="20"/>
        <v>529.4688426381822</v>
      </c>
      <c r="AO13" s="493"/>
      <c r="AP13" s="50">
        <f t="shared" ref="AP13:AQ13" si="21">SUM(AP14:AP19)</f>
        <v>1565</v>
      </c>
      <c r="AQ13" s="50">
        <f t="shared" si="21"/>
        <v>1435</v>
      </c>
      <c r="AR13" s="50">
        <f>R13+Q13</f>
        <v>1380</v>
      </c>
      <c r="AS13" s="50">
        <f>SUM(AS14:AS18)</f>
        <v>1420</v>
      </c>
      <c r="AT13" s="50">
        <f>SUM(AT14:AT19)</f>
        <v>1180</v>
      </c>
      <c r="AU13" s="50">
        <f t="shared" ref="AU13" si="22">SUM(AU14:AU19)</f>
        <v>1330</v>
      </c>
      <c r="AV13" s="50">
        <f>SUM(AV14:AV19)</f>
        <v>1200</v>
      </c>
      <c r="AW13" s="50">
        <f>SUM(AW14:AW19)</f>
        <v>1260</v>
      </c>
      <c r="AX13" s="50">
        <f>SUM(AX14:AX19)</f>
        <v>1150</v>
      </c>
      <c r="AY13" s="50">
        <f>SUM(AY14:AY19)</f>
        <v>1110</v>
      </c>
      <c r="AZ13" s="50">
        <f t="shared" ref="AZ13:AZ32" si="23">AG13+AH13</f>
        <v>1073.9302060604209</v>
      </c>
      <c r="BA13" s="50">
        <f t="shared" si="18"/>
        <v>1026.1774041922426</v>
      </c>
      <c r="BB13" s="50">
        <f t="shared" si="6"/>
        <v>780.49349372730376</v>
      </c>
      <c r="BC13" s="50">
        <f t="shared" si="7"/>
        <v>1039.4843972045965</v>
      </c>
      <c r="BE13" s="20" t="s">
        <v>5</v>
      </c>
      <c r="BF13" s="50">
        <f t="shared" si="2"/>
        <v>2945</v>
      </c>
      <c r="BG13" s="50">
        <f t="shared" si="2"/>
        <v>3000</v>
      </c>
      <c r="BH13" s="50">
        <f t="shared" si="2"/>
        <v>2840</v>
      </c>
      <c r="BI13" s="50">
        <f t="shared" si="2"/>
        <v>2505</v>
      </c>
      <c r="BJ13" s="50">
        <f t="shared" si="2"/>
        <v>2460</v>
      </c>
      <c r="BK13" s="50">
        <f t="shared" si="2"/>
        <v>2245</v>
      </c>
      <c r="BL13" s="50">
        <f t="shared" si="2"/>
        <v>2099.107610252664</v>
      </c>
      <c r="BM13" s="50">
        <f t="shared" si="2"/>
        <v>1819.9778909319002</v>
      </c>
      <c r="BN13" s="50">
        <f>K13</f>
        <v>2054.2024113169509</v>
      </c>
      <c r="BO13" s="210">
        <f t="shared" ref="BO13:BO46" si="24">L13</f>
        <v>-0.13297542153504249</v>
      </c>
      <c r="BP13" s="210">
        <f>M13</f>
        <v>0.12869635480303465</v>
      </c>
      <c r="BQ13" s="59"/>
      <c r="BR13" s="444">
        <f t="shared" ref="BR13:CQ13" si="25">O13</f>
        <v>740</v>
      </c>
      <c r="BS13" s="444">
        <f t="shared" si="25"/>
        <v>695</v>
      </c>
      <c r="BT13" s="444">
        <f t="shared" si="25"/>
        <v>720</v>
      </c>
      <c r="BU13" s="444">
        <f t="shared" si="25"/>
        <v>660</v>
      </c>
      <c r="BV13" s="444">
        <f t="shared" si="25"/>
        <v>785</v>
      </c>
      <c r="BW13" s="444">
        <f t="shared" si="25"/>
        <v>675</v>
      </c>
      <c r="BX13" s="444">
        <f t="shared" si="25"/>
        <v>580</v>
      </c>
      <c r="BY13" s="444">
        <f t="shared" si="25"/>
        <v>600</v>
      </c>
      <c r="BZ13" s="444">
        <f t="shared" si="25"/>
        <v>630</v>
      </c>
      <c r="CA13" s="444">
        <f t="shared" si="25"/>
        <v>700</v>
      </c>
      <c r="CB13" s="444">
        <f t="shared" si="25"/>
        <v>610</v>
      </c>
      <c r="CC13" s="444">
        <f t="shared" si="25"/>
        <v>590</v>
      </c>
      <c r="CD13" s="444">
        <f t="shared" si="25"/>
        <v>580</v>
      </c>
      <c r="CE13" s="444">
        <f t="shared" si="25"/>
        <v>680</v>
      </c>
      <c r="CF13" s="444">
        <f t="shared" si="25"/>
        <v>580</v>
      </c>
      <c r="CG13" s="444">
        <f t="shared" si="25"/>
        <v>570</v>
      </c>
      <c r="CH13" s="444">
        <f t="shared" si="25"/>
        <v>550</v>
      </c>
      <c r="CI13" s="444">
        <f t="shared" si="25"/>
        <v>560</v>
      </c>
      <c r="CJ13" s="444">
        <f t="shared" si="25"/>
        <v>538.799950252043</v>
      </c>
      <c r="CK13" s="444">
        <f t="shared" si="25"/>
        <v>535.13025580837802</v>
      </c>
      <c r="CL13" s="444">
        <f t="shared" si="25"/>
        <v>529.14641352166018</v>
      </c>
      <c r="CM13" s="444">
        <f t="shared" si="25"/>
        <v>497.03099067058241</v>
      </c>
      <c r="CN13" s="444">
        <f t="shared" si="25"/>
        <v>392.534844217802</v>
      </c>
      <c r="CO13" s="444">
        <f t="shared" si="25"/>
        <v>387.95864950950175</v>
      </c>
      <c r="CP13" s="444">
        <f t="shared" si="25"/>
        <v>510.01555456641421</v>
      </c>
      <c r="CQ13" s="444">
        <f t="shared" si="25"/>
        <v>529.4688426381822</v>
      </c>
      <c r="CR13" s="449"/>
      <c r="CS13" s="444">
        <f t="shared" ref="CS13:DF13" si="26">AP13</f>
        <v>1565</v>
      </c>
      <c r="CT13" s="444">
        <f t="shared" si="26"/>
        <v>1435</v>
      </c>
      <c r="CU13" s="444">
        <f t="shared" si="26"/>
        <v>1380</v>
      </c>
      <c r="CV13" s="444">
        <f t="shared" si="26"/>
        <v>1420</v>
      </c>
      <c r="CW13" s="444">
        <f t="shared" si="26"/>
        <v>1180</v>
      </c>
      <c r="CX13" s="444">
        <f t="shared" si="26"/>
        <v>1330</v>
      </c>
      <c r="CY13" s="444">
        <f t="shared" si="26"/>
        <v>1200</v>
      </c>
      <c r="CZ13" s="444">
        <f t="shared" si="26"/>
        <v>1260</v>
      </c>
      <c r="DA13" s="444">
        <f t="shared" si="26"/>
        <v>1150</v>
      </c>
      <c r="DB13" s="444">
        <f t="shared" si="26"/>
        <v>1110</v>
      </c>
      <c r="DC13" s="444">
        <f t="shared" si="26"/>
        <v>1073.9302060604209</v>
      </c>
      <c r="DD13" s="444">
        <f t="shared" si="26"/>
        <v>1026.1774041922426</v>
      </c>
      <c r="DE13" s="444">
        <f t="shared" si="26"/>
        <v>780.49349372730376</v>
      </c>
      <c r="DF13" s="444">
        <f t="shared" si="26"/>
        <v>1039.4843972045965</v>
      </c>
    </row>
    <row r="14" spans="1:110" ht="12.75" customHeight="1" x14ac:dyDescent="0.3">
      <c r="B14" s="10" t="s">
        <v>15</v>
      </c>
      <c r="C14" s="13">
        <v>200</v>
      </c>
      <c r="D14" s="13">
        <v>230</v>
      </c>
      <c r="E14" s="13">
        <v>250</v>
      </c>
      <c r="F14" s="13">
        <v>265</v>
      </c>
      <c r="G14" s="13">
        <v>280</v>
      </c>
      <c r="H14" s="13">
        <v>280</v>
      </c>
      <c r="I14" s="397">
        <v>340.5</v>
      </c>
      <c r="J14" s="397">
        <v>276.5</v>
      </c>
      <c r="K14" s="397">
        <v>326.27</v>
      </c>
      <c r="L14" s="208">
        <f t="shared" si="5"/>
        <v>-0.1879588839941263</v>
      </c>
      <c r="M14" s="208">
        <f t="shared" si="5"/>
        <v>0.17999999999999994</v>
      </c>
      <c r="N14" s="59"/>
      <c r="O14" s="13">
        <v>55</v>
      </c>
      <c r="P14" s="13">
        <v>55</v>
      </c>
      <c r="Q14" s="13">
        <v>60</v>
      </c>
      <c r="R14" s="13">
        <v>60</v>
      </c>
      <c r="S14" s="13">
        <v>60</v>
      </c>
      <c r="T14" s="13">
        <v>65</v>
      </c>
      <c r="U14" s="13">
        <v>65</v>
      </c>
      <c r="V14" s="13">
        <v>65</v>
      </c>
      <c r="W14" s="13">
        <v>65</v>
      </c>
      <c r="X14" s="13">
        <v>65</v>
      </c>
      <c r="Y14" s="13">
        <v>70</v>
      </c>
      <c r="Z14" s="13">
        <v>70</v>
      </c>
      <c r="AA14" s="13">
        <v>70</v>
      </c>
      <c r="AB14" s="13">
        <v>70</v>
      </c>
      <c r="AC14" s="13">
        <v>75</v>
      </c>
      <c r="AD14" s="13">
        <v>75</v>
      </c>
      <c r="AE14" s="13">
        <v>80</v>
      </c>
      <c r="AF14" s="13">
        <v>55</v>
      </c>
      <c r="AG14" s="13">
        <v>86.5</v>
      </c>
      <c r="AH14" s="13">
        <v>86</v>
      </c>
      <c r="AI14" s="13">
        <v>82</v>
      </c>
      <c r="AJ14" s="13">
        <v>86</v>
      </c>
      <c r="AK14" s="13">
        <v>77</v>
      </c>
      <c r="AL14" s="13">
        <v>46</v>
      </c>
      <c r="AM14" s="13">
        <v>64</v>
      </c>
      <c r="AN14" s="13">
        <v>89.5</v>
      </c>
      <c r="AO14" s="493"/>
      <c r="AP14" s="13">
        <f t="shared" ref="AP14:AP19" si="27">D14-AQ14</f>
        <v>120</v>
      </c>
      <c r="AQ14" s="13">
        <f t="shared" ref="AQ14:AQ19" si="28">SUM(O14:P14)</f>
        <v>110</v>
      </c>
      <c r="AR14" s="13">
        <f t="shared" ref="AR14:AR19" si="29">SUM(Q14:R14)</f>
        <v>120</v>
      </c>
      <c r="AS14" s="7">
        <f t="shared" ref="AS14:AS19" si="30">SUM(S14:T14)</f>
        <v>125</v>
      </c>
      <c r="AT14" s="7">
        <f t="shared" ref="AT14:AT19" si="31">SUM(U14:V14)</f>
        <v>130</v>
      </c>
      <c r="AU14" s="7">
        <f t="shared" ref="AU14:AU19" si="32">SUM(W14:X14)</f>
        <v>130</v>
      </c>
      <c r="AV14" s="7">
        <f t="shared" ref="AV14:AV19" si="33">SUM(Y14:Z14)</f>
        <v>140</v>
      </c>
      <c r="AW14" s="7">
        <f t="shared" ref="AW14:AW19" si="34">SUM(AA14:AB14)</f>
        <v>140</v>
      </c>
      <c r="AX14" s="7">
        <f t="shared" ref="AX14:AX19" si="35">SUM(AC14:AD14)</f>
        <v>150</v>
      </c>
      <c r="AY14" s="7">
        <f t="shared" ref="AY14:AY19" si="36">SUM(AE14:AF14)</f>
        <v>135</v>
      </c>
      <c r="AZ14" s="7">
        <f t="shared" si="23"/>
        <v>172.5</v>
      </c>
      <c r="BA14" s="7">
        <f t="shared" si="18"/>
        <v>168</v>
      </c>
      <c r="BB14" s="7">
        <f t="shared" si="6"/>
        <v>123</v>
      </c>
      <c r="BC14" s="59">
        <f t="shared" si="7"/>
        <v>153.5</v>
      </c>
      <c r="BE14" s="10" t="s">
        <v>15</v>
      </c>
      <c r="BF14" s="13">
        <f t="shared" si="2"/>
        <v>200</v>
      </c>
      <c r="BG14" s="13">
        <f t="shared" si="2"/>
        <v>230</v>
      </c>
      <c r="BH14" s="13">
        <f t="shared" si="2"/>
        <v>250</v>
      </c>
      <c r="BI14" s="13">
        <f t="shared" si="2"/>
        <v>265</v>
      </c>
      <c r="BJ14" s="13">
        <f t="shared" si="2"/>
        <v>280</v>
      </c>
      <c r="BK14" s="13">
        <f t="shared" si="2"/>
        <v>280</v>
      </c>
      <c r="BL14" s="13">
        <f t="shared" si="2"/>
        <v>340.5</v>
      </c>
      <c r="BM14" s="13">
        <f t="shared" si="2"/>
        <v>276.5</v>
      </c>
      <c r="BN14" s="13"/>
      <c r="BO14" s="212"/>
      <c r="BP14" s="208"/>
      <c r="BQ14" s="27"/>
      <c r="BR14" s="439"/>
      <c r="BS14" s="439"/>
      <c r="BT14" s="439"/>
      <c r="BU14" s="439"/>
      <c r="BV14" s="439"/>
      <c r="BW14" s="439"/>
      <c r="BX14" s="439"/>
      <c r="BY14" s="439"/>
      <c r="BZ14" s="439"/>
      <c r="CA14" s="439"/>
      <c r="CB14" s="439"/>
      <c r="CC14" s="439"/>
      <c r="CD14" s="439"/>
      <c r="CE14" s="439"/>
      <c r="CF14" s="439"/>
      <c r="CG14" s="439"/>
      <c r="CH14" s="439"/>
      <c r="CI14" s="439"/>
      <c r="CJ14" s="439"/>
      <c r="CK14" s="439"/>
      <c r="CL14" s="439"/>
      <c r="CM14" s="439"/>
      <c r="CN14" s="439"/>
      <c r="CO14" s="439"/>
      <c r="CP14" s="439"/>
      <c r="CQ14" s="439"/>
      <c r="CR14" s="450"/>
      <c r="CS14" s="439"/>
      <c r="CT14" s="439"/>
      <c r="CU14" s="439"/>
      <c r="CV14" s="441"/>
      <c r="CW14" s="441"/>
      <c r="CX14" s="441"/>
      <c r="CY14" s="441"/>
      <c r="CZ14" s="441"/>
      <c r="DA14" s="441"/>
      <c r="DB14" s="441"/>
      <c r="DC14" s="441"/>
      <c r="DD14" s="441"/>
      <c r="DE14" s="441"/>
      <c r="DF14" s="441"/>
    </row>
    <row r="15" spans="1:110" ht="12.75" customHeight="1" x14ac:dyDescent="0.3">
      <c r="B15" s="10" t="s">
        <v>16</v>
      </c>
      <c r="C15" s="13">
        <v>220</v>
      </c>
      <c r="D15" s="13">
        <v>220</v>
      </c>
      <c r="E15" s="13">
        <v>235</v>
      </c>
      <c r="F15" s="13">
        <v>240</v>
      </c>
      <c r="G15" s="13">
        <v>250</v>
      </c>
      <c r="H15" s="13">
        <v>255</v>
      </c>
      <c r="I15" s="397">
        <v>236.75581477493773</v>
      </c>
      <c r="J15" s="397">
        <v>196.26123397258797</v>
      </c>
      <c r="K15" s="397">
        <v>234.70050529431202</v>
      </c>
      <c r="L15" s="208">
        <f t="shared" si="5"/>
        <v>-0.17103943504341923</v>
      </c>
      <c r="M15" s="208">
        <f t="shared" si="5"/>
        <v>0.19585768693930095</v>
      </c>
      <c r="N15" s="59"/>
      <c r="O15" s="13">
        <v>60</v>
      </c>
      <c r="P15" s="13">
        <v>40</v>
      </c>
      <c r="Q15" s="13">
        <v>60</v>
      </c>
      <c r="R15" s="13">
        <v>65</v>
      </c>
      <c r="S15" s="13">
        <v>65</v>
      </c>
      <c r="T15" s="13">
        <v>45</v>
      </c>
      <c r="U15" s="13">
        <v>65</v>
      </c>
      <c r="V15" s="13">
        <v>70</v>
      </c>
      <c r="W15" s="13">
        <v>60</v>
      </c>
      <c r="X15" s="13">
        <v>45</v>
      </c>
      <c r="Y15" s="13">
        <v>65</v>
      </c>
      <c r="Z15" s="13">
        <v>65</v>
      </c>
      <c r="AA15" s="13">
        <v>60</v>
      </c>
      <c r="AB15" s="13">
        <v>60</v>
      </c>
      <c r="AC15" s="13">
        <v>65</v>
      </c>
      <c r="AD15" s="13">
        <v>70</v>
      </c>
      <c r="AE15" s="13">
        <v>60</v>
      </c>
      <c r="AF15" s="13">
        <v>65</v>
      </c>
      <c r="AG15" s="13">
        <v>59.578918260056682</v>
      </c>
      <c r="AH15" s="13">
        <v>63.039452106299215</v>
      </c>
      <c r="AI15" s="13">
        <v>56.292711063163225</v>
      </c>
      <c r="AJ15" s="13">
        <v>57.844733345418632</v>
      </c>
      <c r="AK15" s="13">
        <v>55.261999607689873</v>
      </c>
      <c r="AL15" s="13">
        <v>28.394384708545378</v>
      </c>
      <c r="AM15" s="13">
        <v>53.816535336270199</v>
      </c>
      <c r="AN15" s="13">
        <v>58.788314320082534</v>
      </c>
      <c r="AO15" s="493"/>
      <c r="AP15" s="13">
        <f t="shared" si="27"/>
        <v>120</v>
      </c>
      <c r="AQ15" s="13">
        <f t="shared" si="28"/>
        <v>100</v>
      </c>
      <c r="AR15" s="13">
        <f t="shared" si="29"/>
        <v>125</v>
      </c>
      <c r="AS15" s="7">
        <f t="shared" si="30"/>
        <v>110</v>
      </c>
      <c r="AT15" s="7">
        <f t="shared" si="31"/>
        <v>135</v>
      </c>
      <c r="AU15" s="7">
        <f t="shared" si="32"/>
        <v>105</v>
      </c>
      <c r="AV15" s="7">
        <f t="shared" si="33"/>
        <v>130</v>
      </c>
      <c r="AW15" s="7">
        <f t="shared" si="34"/>
        <v>120</v>
      </c>
      <c r="AX15" s="7">
        <f t="shared" si="35"/>
        <v>135</v>
      </c>
      <c r="AY15" s="7">
        <f t="shared" si="36"/>
        <v>125</v>
      </c>
      <c r="AZ15" s="7">
        <f t="shared" si="23"/>
        <v>122.61837036635589</v>
      </c>
      <c r="BA15" s="7">
        <f t="shared" si="18"/>
        <v>114.13744440858186</v>
      </c>
      <c r="BB15" s="7">
        <f t="shared" si="6"/>
        <v>83.656384316235247</v>
      </c>
      <c r="BC15" s="59">
        <f t="shared" si="7"/>
        <v>112.60484965635274</v>
      </c>
      <c r="BE15" s="10" t="s">
        <v>16</v>
      </c>
      <c r="BF15" s="13">
        <f t="shared" si="2"/>
        <v>220</v>
      </c>
      <c r="BG15" s="13">
        <f t="shared" si="2"/>
        <v>220</v>
      </c>
      <c r="BH15" s="13">
        <f t="shared" si="2"/>
        <v>235</v>
      </c>
      <c r="BI15" s="13">
        <f t="shared" si="2"/>
        <v>240</v>
      </c>
      <c r="BJ15" s="13">
        <f t="shared" si="2"/>
        <v>250</v>
      </c>
      <c r="BK15" s="13">
        <f t="shared" si="2"/>
        <v>255</v>
      </c>
      <c r="BL15" s="13">
        <f t="shared" si="2"/>
        <v>236.75581477493773</v>
      </c>
      <c r="BM15" s="13">
        <f t="shared" si="2"/>
        <v>196.26123397258797</v>
      </c>
      <c r="BN15" s="219"/>
      <c r="BO15" s="212"/>
      <c r="BP15" s="208"/>
      <c r="BQ15" s="27"/>
      <c r="BR15" s="439"/>
      <c r="BS15" s="439"/>
      <c r="BT15" s="439"/>
      <c r="BU15" s="439"/>
      <c r="BV15" s="439"/>
      <c r="BW15" s="439"/>
      <c r="BX15" s="439"/>
      <c r="BY15" s="439"/>
      <c r="BZ15" s="439"/>
      <c r="CA15" s="439"/>
      <c r="CB15" s="439"/>
      <c r="CC15" s="439"/>
      <c r="CD15" s="439"/>
      <c r="CE15" s="439"/>
      <c r="CF15" s="439"/>
      <c r="CG15" s="439"/>
      <c r="CH15" s="439"/>
      <c r="CI15" s="439"/>
      <c r="CJ15" s="439"/>
      <c r="CK15" s="439"/>
      <c r="CL15" s="439"/>
      <c r="CM15" s="439"/>
      <c r="CN15" s="439"/>
      <c r="CO15" s="439"/>
      <c r="CP15" s="439"/>
      <c r="CQ15" s="439"/>
      <c r="CR15" s="450"/>
      <c r="CS15" s="439"/>
      <c r="CT15" s="439"/>
      <c r="CU15" s="439"/>
      <c r="CV15" s="441"/>
      <c r="CW15" s="441"/>
      <c r="CX15" s="441"/>
      <c r="CY15" s="441"/>
      <c r="CZ15" s="441"/>
      <c r="DA15" s="441"/>
      <c r="DB15" s="441"/>
      <c r="DC15" s="441"/>
      <c r="DD15" s="441"/>
      <c r="DE15" s="441"/>
      <c r="DF15" s="441"/>
    </row>
    <row r="16" spans="1:110" ht="12.75" customHeight="1" x14ac:dyDescent="0.3">
      <c r="B16" s="10" t="s">
        <v>17</v>
      </c>
      <c r="C16" s="13">
        <v>335</v>
      </c>
      <c r="D16" s="13">
        <v>335</v>
      </c>
      <c r="E16" s="13">
        <v>340</v>
      </c>
      <c r="F16" s="13">
        <v>335</v>
      </c>
      <c r="G16" s="13">
        <v>340</v>
      </c>
      <c r="H16" s="13">
        <v>345</v>
      </c>
      <c r="I16" s="397">
        <v>372.26277000000005</v>
      </c>
      <c r="J16" s="397">
        <v>315.79295448973193</v>
      </c>
      <c r="K16" s="397">
        <v>347.37224993870512</v>
      </c>
      <c r="L16" s="208">
        <f t="shared" si="5"/>
        <v>-0.15169342749549763</v>
      </c>
      <c r="M16" s="208">
        <f t="shared" si="5"/>
        <v>0.10000000000000009</v>
      </c>
      <c r="N16" s="59"/>
      <c r="O16" s="13">
        <v>70</v>
      </c>
      <c r="P16" s="13">
        <v>100</v>
      </c>
      <c r="Q16" s="13">
        <v>85</v>
      </c>
      <c r="R16" s="13">
        <v>80</v>
      </c>
      <c r="S16" s="13">
        <v>70</v>
      </c>
      <c r="T16" s="13">
        <v>100</v>
      </c>
      <c r="U16" s="13">
        <v>85</v>
      </c>
      <c r="V16" s="13">
        <v>75</v>
      </c>
      <c r="W16" s="13">
        <v>70</v>
      </c>
      <c r="X16" s="13">
        <v>105</v>
      </c>
      <c r="Y16" s="13">
        <v>85</v>
      </c>
      <c r="Z16" s="13">
        <v>80</v>
      </c>
      <c r="AA16" s="13">
        <v>85</v>
      </c>
      <c r="AB16" s="13">
        <v>85</v>
      </c>
      <c r="AC16" s="13">
        <v>85</v>
      </c>
      <c r="AD16" s="13">
        <v>85</v>
      </c>
      <c r="AE16" s="13">
        <v>90</v>
      </c>
      <c r="AF16" s="13">
        <v>85</v>
      </c>
      <c r="AG16" s="13">
        <v>93.953139452957743</v>
      </c>
      <c r="AH16" s="13">
        <v>96.114760528164354</v>
      </c>
      <c r="AI16" s="13">
        <v>106.70696835593304</v>
      </c>
      <c r="AJ16" s="13">
        <v>75.487901662944893</v>
      </c>
      <c r="AK16" s="13">
        <v>78.920637140484502</v>
      </c>
      <c r="AL16" s="13">
        <v>57.668856316898612</v>
      </c>
      <c r="AM16" s="13">
        <v>93.902132153221075</v>
      </c>
      <c r="AN16" s="13">
        <v>85.301328879127723</v>
      </c>
      <c r="AO16" s="493"/>
      <c r="AP16" s="13">
        <f t="shared" si="27"/>
        <v>165</v>
      </c>
      <c r="AQ16" s="13">
        <f t="shared" si="28"/>
        <v>170</v>
      </c>
      <c r="AR16" s="13">
        <f t="shared" si="29"/>
        <v>165</v>
      </c>
      <c r="AS16" s="13">
        <f t="shared" si="30"/>
        <v>170</v>
      </c>
      <c r="AT16" s="7">
        <f t="shared" si="31"/>
        <v>160</v>
      </c>
      <c r="AU16" s="7">
        <f t="shared" si="32"/>
        <v>175</v>
      </c>
      <c r="AV16" s="7">
        <f t="shared" si="33"/>
        <v>165</v>
      </c>
      <c r="AW16" s="7">
        <f t="shared" si="34"/>
        <v>170</v>
      </c>
      <c r="AX16" s="7">
        <f t="shared" si="35"/>
        <v>170</v>
      </c>
      <c r="AY16" s="7">
        <f t="shared" si="36"/>
        <v>175</v>
      </c>
      <c r="AZ16" s="7">
        <f t="shared" si="23"/>
        <v>190.06789998112208</v>
      </c>
      <c r="BA16" s="7">
        <f t="shared" si="18"/>
        <v>182.19487001887794</v>
      </c>
      <c r="BB16" s="7">
        <f t="shared" si="6"/>
        <v>136.58949345738313</v>
      </c>
      <c r="BC16" s="59">
        <f t="shared" si="7"/>
        <v>179.2034610323488</v>
      </c>
      <c r="BE16" s="10" t="s">
        <v>17</v>
      </c>
      <c r="BF16" s="13">
        <f t="shared" si="2"/>
        <v>335</v>
      </c>
      <c r="BG16" s="13">
        <f t="shared" si="2"/>
        <v>335</v>
      </c>
      <c r="BH16" s="13">
        <f t="shared" si="2"/>
        <v>340</v>
      </c>
      <c r="BI16" s="13">
        <f t="shared" si="2"/>
        <v>335</v>
      </c>
      <c r="BJ16" s="13">
        <f t="shared" si="2"/>
        <v>340</v>
      </c>
      <c r="BK16" s="13">
        <f t="shared" si="2"/>
        <v>345</v>
      </c>
      <c r="BL16" s="13">
        <f t="shared" si="2"/>
        <v>372.26277000000005</v>
      </c>
      <c r="BM16" s="13">
        <f t="shared" si="2"/>
        <v>315.79295448973193</v>
      </c>
      <c r="BN16" s="13"/>
      <c r="BO16" s="212"/>
      <c r="BP16" s="208"/>
      <c r="BQ16" s="27"/>
      <c r="BR16" s="439"/>
      <c r="BS16" s="439"/>
      <c r="BT16" s="439"/>
      <c r="BU16" s="439"/>
      <c r="BV16" s="439"/>
      <c r="BW16" s="439"/>
      <c r="BX16" s="439"/>
      <c r="BY16" s="439"/>
      <c r="BZ16" s="439"/>
      <c r="CA16" s="439"/>
      <c r="CB16" s="439"/>
      <c r="CC16" s="439"/>
      <c r="CD16" s="439"/>
      <c r="CE16" s="439"/>
      <c r="CF16" s="439"/>
      <c r="CG16" s="439"/>
      <c r="CH16" s="439"/>
      <c r="CI16" s="439"/>
      <c r="CJ16" s="439"/>
      <c r="CK16" s="439"/>
      <c r="CL16" s="439"/>
      <c r="CM16" s="439"/>
      <c r="CN16" s="439"/>
      <c r="CO16" s="439"/>
      <c r="CP16" s="439"/>
      <c r="CQ16" s="439"/>
      <c r="CR16" s="448"/>
      <c r="CS16" s="439"/>
      <c r="CT16" s="439"/>
      <c r="CU16" s="439"/>
      <c r="CV16" s="441"/>
      <c r="CW16" s="441"/>
      <c r="CX16" s="441"/>
      <c r="CY16" s="441"/>
      <c r="CZ16" s="441"/>
      <c r="DA16" s="441"/>
      <c r="DB16" s="441"/>
      <c r="DC16" s="441"/>
      <c r="DD16" s="441"/>
      <c r="DE16" s="441"/>
      <c r="DF16" s="441"/>
    </row>
    <row r="17" spans="2:110" ht="12.75" customHeight="1" x14ac:dyDescent="0.3">
      <c r="B17" s="10" t="s">
        <v>18</v>
      </c>
      <c r="C17" s="13">
        <v>1990</v>
      </c>
      <c r="D17" s="13">
        <v>1975</v>
      </c>
      <c r="E17" s="13">
        <v>1765</v>
      </c>
      <c r="F17" s="13">
        <v>1450</v>
      </c>
      <c r="G17" s="13">
        <v>1340</v>
      </c>
      <c r="H17" s="13">
        <v>1095</v>
      </c>
      <c r="I17" s="397">
        <v>871.19551282051236</v>
      </c>
      <c r="J17" s="397">
        <v>831.88593173076879</v>
      </c>
      <c r="K17" s="397">
        <v>906.75566558653804</v>
      </c>
      <c r="L17" s="208">
        <f t="shared" si="5"/>
        <v>-4.5121422816421619E-2</v>
      </c>
      <c r="M17" s="208">
        <f t="shared" si="5"/>
        <v>9.000000000000008E-2</v>
      </c>
      <c r="N17" s="59"/>
      <c r="O17" s="13">
        <v>500</v>
      </c>
      <c r="P17" s="13">
        <v>440</v>
      </c>
      <c r="Q17" s="13">
        <v>440</v>
      </c>
      <c r="R17" s="13">
        <v>405</v>
      </c>
      <c r="S17" s="13">
        <v>530</v>
      </c>
      <c r="T17" s="13">
        <v>390</v>
      </c>
      <c r="U17" s="13">
        <v>310</v>
      </c>
      <c r="V17" s="13">
        <v>340</v>
      </c>
      <c r="W17" s="13">
        <v>375</v>
      </c>
      <c r="X17" s="13">
        <v>425</v>
      </c>
      <c r="Y17" s="13">
        <v>325</v>
      </c>
      <c r="Z17" s="13">
        <v>315</v>
      </c>
      <c r="AA17" s="13">
        <v>305</v>
      </c>
      <c r="AB17" s="13">
        <v>395</v>
      </c>
      <c r="AC17" s="13">
        <v>285</v>
      </c>
      <c r="AD17" s="13">
        <v>275</v>
      </c>
      <c r="AE17" s="13">
        <v>250</v>
      </c>
      <c r="AF17" s="13">
        <v>285</v>
      </c>
      <c r="AG17" s="13">
        <v>232.16878205128197</v>
      </c>
      <c r="AH17" s="13">
        <v>212.59099358974328</v>
      </c>
      <c r="AI17" s="13">
        <v>220.856314102564</v>
      </c>
      <c r="AJ17" s="13">
        <v>206.57942307692301</v>
      </c>
      <c r="AK17" s="13">
        <v>127.69283012820509</v>
      </c>
      <c r="AL17" s="13">
        <v>214.7169035256407</v>
      </c>
      <c r="AM17" s="13">
        <v>251.77619807692292</v>
      </c>
      <c r="AN17" s="13">
        <v>237.7</v>
      </c>
      <c r="AO17" s="493"/>
      <c r="AP17" s="13">
        <f t="shared" si="27"/>
        <v>1035</v>
      </c>
      <c r="AQ17" s="13">
        <f t="shared" si="28"/>
        <v>940</v>
      </c>
      <c r="AR17" s="13">
        <f t="shared" si="29"/>
        <v>845</v>
      </c>
      <c r="AS17" s="13">
        <f t="shared" si="30"/>
        <v>920</v>
      </c>
      <c r="AT17" s="7">
        <f t="shared" si="31"/>
        <v>650</v>
      </c>
      <c r="AU17" s="7">
        <f t="shared" si="32"/>
        <v>800</v>
      </c>
      <c r="AV17" s="7">
        <f t="shared" si="33"/>
        <v>640</v>
      </c>
      <c r="AW17" s="7">
        <f t="shared" si="34"/>
        <v>700</v>
      </c>
      <c r="AX17" s="7">
        <f t="shared" si="35"/>
        <v>560</v>
      </c>
      <c r="AY17" s="7">
        <f t="shared" si="36"/>
        <v>535</v>
      </c>
      <c r="AZ17" s="7">
        <f t="shared" si="23"/>
        <v>444.75977564102527</v>
      </c>
      <c r="BA17" s="7">
        <f t="shared" si="18"/>
        <v>427.43573717948698</v>
      </c>
      <c r="BB17" s="7">
        <f t="shared" si="6"/>
        <v>342.40973365384582</v>
      </c>
      <c r="BC17" s="59">
        <f t="shared" si="7"/>
        <v>489.47619807692291</v>
      </c>
      <c r="BE17" s="10" t="s">
        <v>18</v>
      </c>
      <c r="BF17" s="13">
        <f t="shared" si="2"/>
        <v>1990</v>
      </c>
      <c r="BG17" s="13">
        <f t="shared" si="2"/>
        <v>1975</v>
      </c>
      <c r="BH17" s="13">
        <f t="shared" si="2"/>
        <v>1765</v>
      </c>
      <c r="BI17" s="13">
        <f t="shared" si="2"/>
        <v>1450</v>
      </c>
      <c r="BJ17" s="13">
        <f t="shared" si="2"/>
        <v>1340</v>
      </c>
      <c r="BK17" s="13">
        <f t="shared" si="2"/>
        <v>1095</v>
      </c>
      <c r="BL17" s="13">
        <f t="shared" si="2"/>
        <v>871.19551282051236</v>
      </c>
      <c r="BM17" s="13">
        <f t="shared" si="2"/>
        <v>831.88593173076879</v>
      </c>
      <c r="BN17" s="13"/>
      <c r="BO17" s="212"/>
      <c r="BP17" s="208"/>
      <c r="BQ17" s="27"/>
      <c r="BR17" s="439"/>
      <c r="BS17" s="439"/>
      <c r="BT17" s="439"/>
      <c r="BU17" s="439"/>
      <c r="BV17" s="439"/>
      <c r="BW17" s="439"/>
      <c r="BX17" s="439"/>
      <c r="BY17" s="439"/>
      <c r="BZ17" s="439"/>
      <c r="CA17" s="439"/>
      <c r="CB17" s="439"/>
      <c r="CC17" s="439"/>
      <c r="CD17" s="439"/>
      <c r="CE17" s="439"/>
      <c r="CF17" s="439"/>
      <c r="CG17" s="439"/>
      <c r="CH17" s="439"/>
      <c r="CI17" s="439"/>
      <c r="CJ17" s="439"/>
      <c r="CK17" s="439"/>
      <c r="CL17" s="439"/>
      <c r="CM17" s="439"/>
      <c r="CN17" s="439"/>
      <c r="CO17" s="439"/>
      <c r="CP17" s="439"/>
      <c r="CQ17" s="439"/>
      <c r="CR17" s="446"/>
      <c r="CS17" s="439"/>
      <c r="CT17" s="439"/>
      <c r="CU17" s="439"/>
      <c r="CV17" s="441"/>
      <c r="CW17" s="441"/>
      <c r="CX17" s="441"/>
      <c r="CY17" s="441"/>
      <c r="CZ17" s="441"/>
      <c r="DA17" s="441"/>
      <c r="DB17" s="441"/>
      <c r="DC17" s="441"/>
      <c r="DD17" s="441"/>
      <c r="DE17" s="441"/>
      <c r="DF17" s="441"/>
    </row>
    <row r="18" spans="2:110" ht="12.75" customHeight="1" x14ac:dyDescent="0.3">
      <c r="B18" s="10" t="s">
        <v>21</v>
      </c>
      <c r="C18" s="13">
        <v>140</v>
      </c>
      <c r="D18" s="13">
        <v>175</v>
      </c>
      <c r="E18" s="13">
        <v>180</v>
      </c>
      <c r="F18" s="13">
        <v>145</v>
      </c>
      <c r="G18" s="13">
        <v>175</v>
      </c>
      <c r="H18" s="13">
        <v>195</v>
      </c>
      <c r="I18" s="397">
        <v>102.39351265721356</v>
      </c>
      <c r="J18" s="397">
        <v>48.177770738811638</v>
      </c>
      <c r="K18" s="397">
        <v>65.039990497395721</v>
      </c>
      <c r="L18" s="208">
        <f t="shared" si="5"/>
        <v>-0.52948414905836771</v>
      </c>
      <c r="M18" s="208">
        <f t="shared" si="5"/>
        <v>0.35000000000000009</v>
      </c>
      <c r="N18" s="59"/>
      <c r="O18" s="13">
        <v>40</v>
      </c>
      <c r="P18" s="13">
        <v>45</v>
      </c>
      <c r="Q18" s="13">
        <v>55</v>
      </c>
      <c r="R18" s="13">
        <v>30</v>
      </c>
      <c r="S18" s="13">
        <v>40</v>
      </c>
      <c r="T18" s="13">
        <v>55</v>
      </c>
      <c r="U18" s="13">
        <v>35</v>
      </c>
      <c r="V18" s="13">
        <v>30</v>
      </c>
      <c r="W18" s="13">
        <v>40</v>
      </c>
      <c r="X18" s="13">
        <v>40</v>
      </c>
      <c r="Y18" s="13">
        <v>45</v>
      </c>
      <c r="Z18" s="13">
        <v>40</v>
      </c>
      <c r="AA18" s="13">
        <v>40</v>
      </c>
      <c r="AB18" s="13">
        <v>50</v>
      </c>
      <c r="AC18" s="13">
        <v>50</v>
      </c>
      <c r="AD18" s="13">
        <v>45</v>
      </c>
      <c r="AE18" s="13">
        <v>50</v>
      </c>
      <c r="AF18" s="13">
        <v>50</v>
      </c>
      <c r="AG18" s="13">
        <v>22.599110487746586</v>
      </c>
      <c r="AH18" s="13">
        <v>33.385049584171085</v>
      </c>
      <c r="AI18" s="13">
        <v>19.290420000000001</v>
      </c>
      <c r="AJ18" s="13">
        <v>27.118932585295898</v>
      </c>
      <c r="AK18" s="13">
        <v>15.819377341422609</v>
      </c>
      <c r="AL18" s="13">
        <v>3.3385049584171091</v>
      </c>
      <c r="AM18" s="13">
        <v>8.680689000000001</v>
      </c>
      <c r="AN18" s="13">
        <v>20.339199438971921</v>
      </c>
      <c r="AO18" s="493"/>
      <c r="AP18" s="13">
        <f t="shared" si="27"/>
        <v>90</v>
      </c>
      <c r="AQ18" s="13">
        <f t="shared" si="28"/>
        <v>85</v>
      </c>
      <c r="AR18" s="13">
        <f t="shared" si="29"/>
        <v>85</v>
      </c>
      <c r="AS18" s="13">
        <f t="shared" si="30"/>
        <v>95</v>
      </c>
      <c r="AT18" s="7">
        <f t="shared" si="31"/>
        <v>65</v>
      </c>
      <c r="AU18" s="7">
        <f t="shared" si="32"/>
        <v>80</v>
      </c>
      <c r="AV18" s="7">
        <f t="shared" si="33"/>
        <v>85</v>
      </c>
      <c r="AW18" s="7">
        <f t="shared" si="34"/>
        <v>90</v>
      </c>
      <c r="AX18" s="7">
        <f t="shared" si="35"/>
        <v>95</v>
      </c>
      <c r="AY18" s="7">
        <f t="shared" si="36"/>
        <v>100</v>
      </c>
      <c r="AZ18" s="7">
        <f t="shared" si="23"/>
        <v>55.984160071917671</v>
      </c>
      <c r="BA18" s="7">
        <f t="shared" si="18"/>
        <v>46.409352585295899</v>
      </c>
      <c r="BB18" s="7">
        <f t="shared" si="6"/>
        <v>19.157882299839716</v>
      </c>
      <c r="BC18" s="59">
        <f t="shared" si="7"/>
        <v>29.019888438971922</v>
      </c>
      <c r="BE18" s="10" t="s">
        <v>21</v>
      </c>
      <c r="BF18" s="13">
        <f t="shared" si="2"/>
        <v>140</v>
      </c>
      <c r="BG18" s="13">
        <f t="shared" si="2"/>
        <v>175</v>
      </c>
      <c r="BH18" s="13">
        <f t="shared" si="2"/>
        <v>180</v>
      </c>
      <c r="BI18" s="13">
        <f t="shared" si="2"/>
        <v>145</v>
      </c>
      <c r="BJ18" s="13">
        <f t="shared" si="2"/>
        <v>175</v>
      </c>
      <c r="BK18" s="13">
        <f t="shared" si="2"/>
        <v>195</v>
      </c>
      <c r="BL18" s="13">
        <f t="shared" si="2"/>
        <v>102.39351265721356</v>
      </c>
      <c r="BM18" s="13">
        <f t="shared" si="2"/>
        <v>48.177770738811638</v>
      </c>
      <c r="BN18" s="13"/>
      <c r="BO18" s="212"/>
      <c r="BP18" s="208"/>
      <c r="BQ18" s="27"/>
      <c r="BR18" s="439"/>
      <c r="BS18" s="439"/>
      <c r="BT18" s="439"/>
      <c r="BU18" s="439"/>
      <c r="BV18" s="439"/>
      <c r="BW18" s="439"/>
      <c r="BX18" s="439"/>
      <c r="BY18" s="439"/>
      <c r="BZ18" s="439"/>
      <c r="CA18" s="439"/>
      <c r="CB18" s="439"/>
      <c r="CC18" s="439"/>
      <c r="CD18" s="439"/>
      <c r="CE18" s="439"/>
      <c r="CF18" s="439"/>
      <c r="CG18" s="439"/>
      <c r="CH18" s="439"/>
      <c r="CI18" s="439"/>
      <c r="CJ18" s="439"/>
      <c r="CK18" s="439"/>
      <c r="CL18" s="439"/>
      <c r="CM18" s="439"/>
      <c r="CN18" s="439"/>
      <c r="CO18" s="439"/>
      <c r="CP18" s="439"/>
      <c r="CQ18" s="439"/>
      <c r="CR18" s="446"/>
      <c r="CS18" s="439"/>
      <c r="CT18" s="439"/>
      <c r="CU18" s="439"/>
      <c r="CV18" s="441"/>
      <c r="CW18" s="441"/>
      <c r="CX18" s="441"/>
      <c r="CY18" s="441"/>
      <c r="CZ18" s="441"/>
      <c r="DA18" s="441"/>
      <c r="DB18" s="441"/>
      <c r="DC18" s="441"/>
      <c r="DD18" s="441"/>
      <c r="DE18" s="441"/>
      <c r="DF18" s="441"/>
    </row>
    <row r="19" spans="2:110" ht="12.75" customHeight="1" x14ac:dyDescent="0.3">
      <c r="B19" s="52" t="s">
        <v>19</v>
      </c>
      <c r="C19" s="54">
        <v>60</v>
      </c>
      <c r="D19" s="54">
        <v>65</v>
      </c>
      <c r="E19" s="54">
        <v>70</v>
      </c>
      <c r="F19" s="54">
        <v>70</v>
      </c>
      <c r="G19" s="54">
        <v>75</v>
      </c>
      <c r="H19" s="54">
        <v>75</v>
      </c>
      <c r="I19" s="605">
        <v>176</v>
      </c>
      <c r="J19" s="605">
        <v>151.35999999999999</v>
      </c>
      <c r="K19" s="605">
        <v>174.06399999999996</v>
      </c>
      <c r="L19" s="217">
        <f t="shared" si="5"/>
        <v>-0.14000000000000012</v>
      </c>
      <c r="M19" s="217">
        <f t="shared" si="5"/>
        <v>0.14999999999999991</v>
      </c>
      <c r="N19" s="59"/>
      <c r="O19" s="54">
        <v>15</v>
      </c>
      <c r="P19" s="54">
        <v>15</v>
      </c>
      <c r="Q19" s="54">
        <v>20</v>
      </c>
      <c r="R19" s="54">
        <v>20</v>
      </c>
      <c r="S19" s="54">
        <v>20</v>
      </c>
      <c r="T19" s="54">
        <v>20</v>
      </c>
      <c r="U19" s="54">
        <v>20</v>
      </c>
      <c r="V19" s="54">
        <v>20</v>
      </c>
      <c r="W19" s="54">
        <v>20</v>
      </c>
      <c r="X19" s="54">
        <v>20</v>
      </c>
      <c r="Y19" s="54">
        <v>20</v>
      </c>
      <c r="Z19" s="54">
        <v>20</v>
      </c>
      <c r="AA19" s="54">
        <v>20</v>
      </c>
      <c r="AB19" s="54">
        <v>20</v>
      </c>
      <c r="AC19" s="54">
        <v>20</v>
      </c>
      <c r="AD19" s="54">
        <v>20</v>
      </c>
      <c r="AE19" s="54">
        <v>20</v>
      </c>
      <c r="AF19" s="54">
        <v>20</v>
      </c>
      <c r="AG19" s="54">
        <v>44</v>
      </c>
      <c r="AH19" s="54">
        <v>44</v>
      </c>
      <c r="AI19" s="54">
        <v>44</v>
      </c>
      <c r="AJ19" s="54">
        <v>44</v>
      </c>
      <c r="AK19" s="54">
        <v>37.839999999999996</v>
      </c>
      <c r="AL19" s="54">
        <v>37.839999999999996</v>
      </c>
      <c r="AM19" s="54">
        <v>37.839999999999996</v>
      </c>
      <c r="AN19" s="54">
        <v>37.839999999999996</v>
      </c>
      <c r="AO19" s="493"/>
      <c r="AP19" s="54">
        <f t="shared" si="27"/>
        <v>35</v>
      </c>
      <c r="AQ19" s="54">
        <f t="shared" si="28"/>
        <v>30</v>
      </c>
      <c r="AR19" s="54">
        <f t="shared" si="29"/>
        <v>40</v>
      </c>
      <c r="AS19" s="54">
        <f t="shared" si="30"/>
        <v>40</v>
      </c>
      <c r="AT19" s="54">
        <f t="shared" si="31"/>
        <v>40</v>
      </c>
      <c r="AU19" s="54">
        <f t="shared" si="32"/>
        <v>40</v>
      </c>
      <c r="AV19" s="54">
        <f t="shared" si="33"/>
        <v>40</v>
      </c>
      <c r="AW19" s="54">
        <f t="shared" si="34"/>
        <v>40</v>
      </c>
      <c r="AX19" s="54">
        <f t="shared" si="35"/>
        <v>40</v>
      </c>
      <c r="AY19" s="54">
        <f t="shared" si="36"/>
        <v>40</v>
      </c>
      <c r="AZ19" s="54">
        <f t="shared" si="23"/>
        <v>88</v>
      </c>
      <c r="BA19" s="54">
        <f t="shared" si="18"/>
        <v>88</v>
      </c>
      <c r="BB19" s="54">
        <f t="shared" si="6"/>
        <v>75.679999999999993</v>
      </c>
      <c r="BC19" s="516">
        <f t="shared" si="7"/>
        <v>75.679999999999993</v>
      </c>
      <c r="BE19" s="52" t="s">
        <v>19</v>
      </c>
      <c r="BF19" s="54">
        <f t="shared" si="2"/>
        <v>60</v>
      </c>
      <c r="BG19" s="54">
        <f t="shared" si="2"/>
        <v>65</v>
      </c>
      <c r="BH19" s="54">
        <f t="shared" si="2"/>
        <v>70</v>
      </c>
      <c r="BI19" s="54">
        <f t="shared" si="2"/>
        <v>70</v>
      </c>
      <c r="BJ19" s="54">
        <f t="shared" si="2"/>
        <v>75</v>
      </c>
      <c r="BK19" s="54">
        <f t="shared" si="2"/>
        <v>75</v>
      </c>
      <c r="BL19" s="54">
        <f t="shared" si="2"/>
        <v>176</v>
      </c>
      <c r="BM19" s="54">
        <f t="shared" si="2"/>
        <v>151.35999999999999</v>
      </c>
      <c r="BN19" s="54"/>
      <c r="BO19" s="216"/>
      <c r="BP19" s="217"/>
      <c r="BQ19" s="2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8"/>
      <c r="CS19" s="447"/>
      <c r="CT19" s="447"/>
      <c r="CU19" s="447"/>
      <c r="CV19" s="447"/>
      <c r="CW19" s="447"/>
      <c r="CX19" s="447"/>
      <c r="CY19" s="447"/>
      <c r="CZ19" s="447"/>
      <c r="DA19" s="447"/>
      <c r="DB19" s="447"/>
      <c r="DC19" s="447"/>
      <c r="DD19" s="447"/>
      <c r="DE19" s="447"/>
      <c r="DF19" s="447"/>
    </row>
    <row r="20" spans="2:110" ht="12.75" customHeight="1" x14ac:dyDescent="0.3">
      <c r="B20" s="20" t="s">
        <v>12</v>
      </c>
      <c r="C20" s="50">
        <v>535</v>
      </c>
      <c r="D20" s="50">
        <v>540</v>
      </c>
      <c r="E20" s="50">
        <v>505</v>
      </c>
      <c r="F20" s="50">
        <v>560</v>
      </c>
      <c r="G20" s="50">
        <v>565</v>
      </c>
      <c r="H20" s="50">
        <v>575</v>
      </c>
      <c r="I20" s="491">
        <f t="shared" ref="I20:K20" si="37">SUM(I21:I25)</f>
        <v>701.97355560189203</v>
      </c>
      <c r="J20" s="491">
        <f t="shared" si="37"/>
        <v>593.61695116041608</v>
      </c>
      <c r="K20" s="491">
        <f t="shared" si="37"/>
        <v>604.75105474857469</v>
      </c>
      <c r="L20" s="210">
        <f t="shared" si="5"/>
        <v>-0.15435995213319387</v>
      </c>
      <c r="M20" s="210">
        <f t="shared" si="5"/>
        <v>1.8756377435639848E-2</v>
      </c>
      <c r="N20" s="59"/>
      <c r="O20" s="50">
        <v>145</v>
      </c>
      <c r="P20" s="50">
        <v>125</v>
      </c>
      <c r="Q20" s="50">
        <v>135</v>
      </c>
      <c r="R20" s="50">
        <v>130</v>
      </c>
      <c r="S20" s="50">
        <v>125</v>
      </c>
      <c r="T20" s="50">
        <v>115</v>
      </c>
      <c r="U20" s="50">
        <v>140</v>
      </c>
      <c r="V20" s="50">
        <v>135</v>
      </c>
      <c r="W20" s="50">
        <v>165</v>
      </c>
      <c r="X20" s="50">
        <v>130</v>
      </c>
      <c r="Y20" s="50">
        <v>150</v>
      </c>
      <c r="Z20" s="50">
        <v>135</v>
      </c>
      <c r="AA20" s="50">
        <v>160</v>
      </c>
      <c r="AB20" s="50">
        <v>135</v>
      </c>
      <c r="AC20" s="50">
        <v>145</v>
      </c>
      <c r="AD20" s="50">
        <v>135</v>
      </c>
      <c r="AE20" s="50">
        <v>155</v>
      </c>
      <c r="AF20" s="50">
        <v>140</v>
      </c>
      <c r="AG20" s="50">
        <f t="shared" ref="AG20:AN20" si="38">SUM(AG21:AG25)</f>
        <v>140.47294639936112</v>
      </c>
      <c r="AH20" s="50">
        <f t="shared" si="38"/>
        <v>203.01424668175167</v>
      </c>
      <c r="AI20" s="50">
        <f t="shared" si="38"/>
        <v>163.86929514896593</v>
      </c>
      <c r="AJ20" s="50">
        <f t="shared" si="38"/>
        <v>194.61706737181333</v>
      </c>
      <c r="AK20" s="50">
        <f t="shared" si="38"/>
        <v>180.67725234731031</v>
      </c>
      <c r="AL20" s="50">
        <f t="shared" si="38"/>
        <v>113.07175679620808</v>
      </c>
      <c r="AM20" s="50">
        <f t="shared" si="38"/>
        <v>123.59982388934318</v>
      </c>
      <c r="AN20" s="50">
        <f t="shared" si="38"/>
        <v>176.17209463609311</v>
      </c>
      <c r="AO20" s="493"/>
      <c r="AP20" s="50">
        <f t="shared" ref="AP20:AR20" si="39">SUM(AP21:AP25)</f>
        <v>270</v>
      </c>
      <c r="AQ20" s="50">
        <f t="shared" si="39"/>
        <v>270</v>
      </c>
      <c r="AR20" s="50">
        <f t="shared" si="39"/>
        <v>265</v>
      </c>
      <c r="AS20" s="50">
        <f>SUM(AS21:AS25)</f>
        <v>240</v>
      </c>
      <c r="AT20" s="50">
        <f>SUM(AT21:AT25)</f>
        <v>275</v>
      </c>
      <c r="AU20" s="50">
        <f t="shared" ref="AU20:AX20" si="40">SUM(AU21:AU25)</f>
        <v>295</v>
      </c>
      <c r="AV20" s="50">
        <f t="shared" si="40"/>
        <v>285</v>
      </c>
      <c r="AW20" s="50">
        <f t="shared" si="40"/>
        <v>295</v>
      </c>
      <c r="AX20" s="50">
        <f t="shared" si="40"/>
        <v>280</v>
      </c>
      <c r="AY20" s="50">
        <f>SUM(AY21:AY25)</f>
        <v>295</v>
      </c>
      <c r="AZ20" s="50">
        <f t="shared" si="23"/>
        <v>343.48719308111276</v>
      </c>
      <c r="BA20" s="50">
        <f t="shared" si="18"/>
        <v>358.48636252077927</v>
      </c>
      <c r="BB20" s="50">
        <f t="shared" si="6"/>
        <v>293.74900914351838</v>
      </c>
      <c r="BC20" s="50">
        <f t="shared" si="7"/>
        <v>299.77191852543626</v>
      </c>
      <c r="BE20" s="20" t="s">
        <v>12</v>
      </c>
      <c r="BF20" s="50">
        <f t="shared" si="2"/>
        <v>535</v>
      </c>
      <c r="BG20" s="50">
        <f t="shared" si="2"/>
        <v>540</v>
      </c>
      <c r="BH20" s="50">
        <f t="shared" si="2"/>
        <v>505</v>
      </c>
      <c r="BI20" s="50">
        <f t="shared" si="2"/>
        <v>560</v>
      </c>
      <c r="BJ20" s="50">
        <f t="shared" si="2"/>
        <v>565</v>
      </c>
      <c r="BK20" s="50">
        <f t="shared" si="2"/>
        <v>575</v>
      </c>
      <c r="BL20" s="50">
        <f t="shared" si="2"/>
        <v>701.97355560189203</v>
      </c>
      <c r="BM20" s="50">
        <f t="shared" si="2"/>
        <v>593.61695116041608</v>
      </c>
      <c r="BN20" s="50">
        <f>K20</f>
        <v>604.75105474857469</v>
      </c>
      <c r="BO20" s="210">
        <f t="shared" si="24"/>
        <v>-0.15435995213319387</v>
      </c>
      <c r="BP20" s="210">
        <f>M20</f>
        <v>1.8756377435639848E-2</v>
      </c>
      <c r="BQ20" s="198"/>
      <c r="BR20" s="444">
        <f t="shared" ref="BR20:CQ20" si="41">O20</f>
        <v>145</v>
      </c>
      <c r="BS20" s="444">
        <f t="shared" si="41"/>
        <v>125</v>
      </c>
      <c r="BT20" s="444">
        <f t="shared" si="41"/>
        <v>135</v>
      </c>
      <c r="BU20" s="444">
        <f t="shared" si="41"/>
        <v>130</v>
      </c>
      <c r="BV20" s="444">
        <f t="shared" si="41"/>
        <v>125</v>
      </c>
      <c r="BW20" s="444">
        <f t="shared" si="41"/>
        <v>115</v>
      </c>
      <c r="BX20" s="444">
        <f t="shared" si="41"/>
        <v>140</v>
      </c>
      <c r="BY20" s="444">
        <f t="shared" si="41"/>
        <v>135</v>
      </c>
      <c r="BZ20" s="444">
        <f t="shared" si="41"/>
        <v>165</v>
      </c>
      <c r="CA20" s="444">
        <f t="shared" si="41"/>
        <v>130</v>
      </c>
      <c r="CB20" s="444">
        <f t="shared" si="41"/>
        <v>150</v>
      </c>
      <c r="CC20" s="444">
        <f t="shared" si="41"/>
        <v>135</v>
      </c>
      <c r="CD20" s="444">
        <f t="shared" si="41"/>
        <v>160</v>
      </c>
      <c r="CE20" s="444">
        <f t="shared" si="41"/>
        <v>135</v>
      </c>
      <c r="CF20" s="444">
        <f t="shared" si="41"/>
        <v>145</v>
      </c>
      <c r="CG20" s="444">
        <f t="shared" si="41"/>
        <v>135</v>
      </c>
      <c r="CH20" s="444">
        <f t="shared" si="41"/>
        <v>155</v>
      </c>
      <c r="CI20" s="444">
        <f t="shared" si="41"/>
        <v>140</v>
      </c>
      <c r="CJ20" s="444">
        <f t="shared" si="41"/>
        <v>140.47294639936112</v>
      </c>
      <c r="CK20" s="444">
        <f t="shared" si="41"/>
        <v>203.01424668175167</v>
      </c>
      <c r="CL20" s="444">
        <f t="shared" si="41"/>
        <v>163.86929514896593</v>
      </c>
      <c r="CM20" s="444">
        <f t="shared" si="41"/>
        <v>194.61706737181333</v>
      </c>
      <c r="CN20" s="444">
        <f t="shared" si="41"/>
        <v>180.67725234731031</v>
      </c>
      <c r="CO20" s="444">
        <f t="shared" si="41"/>
        <v>113.07175679620808</v>
      </c>
      <c r="CP20" s="444">
        <f t="shared" si="41"/>
        <v>123.59982388934318</v>
      </c>
      <c r="CQ20" s="444">
        <f t="shared" si="41"/>
        <v>176.17209463609311</v>
      </c>
      <c r="CR20" s="445"/>
      <c r="CS20" s="444">
        <f t="shared" ref="CS20:DF20" si="42">AP20</f>
        <v>270</v>
      </c>
      <c r="CT20" s="444">
        <f t="shared" si="42"/>
        <v>270</v>
      </c>
      <c r="CU20" s="444">
        <f t="shared" si="42"/>
        <v>265</v>
      </c>
      <c r="CV20" s="444">
        <f t="shared" si="42"/>
        <v>240</v>
      </c>
      <c r="CW20" s="444">
        <f t="shared" si="42"/>
        <v>275</v>
      </c>
      <c r="CX20" s="444">
        <f t="shared" si="42"/>
        <v>295</v>
      </c>
      <c r="CY20" s="444">
        <f t="shared" si="42"/>
        <v>285</v>
      </c>
      <c r="CZ20" s="444">
        <f t="shared" si="42"/>
        <v>295</v>
      </c>
      <c r="DA20" s="444">
        <f t="shared" si="42"/>
        <v>280</v>
      </c>
      <c r="DB20" s="444">
        <f t="shared" si="42"/>
        <v>295</v>
      </c>
      <c r="DC20" s="444">
        <f t="shared" si="42"/>
        <v>343.48719308111276</v>
      </c>
      <c r="DD20" s="444">
        <f t="shared" si="42"/>
        <v>358.48636252077927</v>
      </c>
      <c r="DE20" s="444">
        <f t="shared" si="42"/>
        <v>293.74900914351838</v>
      </c>
      <c r="DF20" s="444">
        <f t="shared" si="42"/>
        <v>299.77191852543626</v>
      </c>
    </row>
    <row r="21" spans="2:110" ht="12.75" customHeight="1" x14ac:dyDescent="0.3">
      <c r="B21" s="10" t="s">
        <v>15</v>
      </c>
      <c r="C21" s="13">
        <v>55</v>
      </c>
      <c r="D21" s="13">
        <v>55</v>
      </c>
      <c r="E21" s="13">
        <v>50</v>
      </c>
      <c r="F21" s="13">
        <v>50</v>
      </c>
      <c r="G21" s="13">
        <v>50</v>
      </c>
      <c r="H21" s="13">
        <v>50</v>
      </c>
      <c r="I21" s="397">
        <v>77.014946329978727</v>
      </c>
      <c r="J21" s="397">
        <v>89.640125643777139</v>
      </c>
      <c r="K21" s="397">
        <v>100.8590338116868</v>
      </c>
      <c r="L21" s="208">
        <f t="shared" si="5"/>
        <v>0.16393154725713233</v>
      </c>
      <c r="M21" s="208">
        <f t="shared" si="5"/>
        <v>0.12515498039898709</v>
      </c>
      <c r="N21" s="59"/>
      <c r="O21" s="13">
        <v>15</v>
      </c>
      <c r="P21" s="13">
        <v>10</v>
      </c>
      <c r="Q21" s="13">
        <v>15</v>
      </c>
      <c r="R21" s="13">
        <v>15</v>
      </c>
      <c r="S21" s="13">
        <v>10</v>
      </c>
      <c r="T21" s="13">
        <v>10</v>
      </c>
      <c r="U21" s="13">
        <v>15</v>
      </c>
      <c r="V21" s="13">
        <v>10</v>
      </c>
      <c r="W21" s="13">
        <v>15</v>
      </c>
      <c r="X21" s="13">
        <v>10</v>
      </c>
      <c r="Y21" s="13">
        <v>15</v>
      </c>
      <c r="Z21" s="13">
        <v>10</v>
      </c>
      <c r="AA21" s="13">
        <v>15</v>
      </c>
      <c r="AB21" s="13">
        <v>10</v>
      </c>
      <c r="AC21" s="13">
        <v>15</v>
      </c>
      <c r="AD21" s="13">
        <v>10</v>
      </c>
      <c r="AE21" s="13">
        <v>15</v>
      </c>
      <c r="AF21" s="13">
        <v>10</v>
      </c>
      <c r="AG21" s="13">
        <v>9.0362369441903034</v>
      </c>
      <c r="AH21" s="13">
        <v>22.659569795262811</v>
      </c>
      <c r="AI21" s="13">
        <v>22.659569795262811</v>
      </c>
      <c r="AJ21" s="13">
        <v>22.659569795262811</v>
      </c>
      <c r="AK21" s="13">
        <v>22.265497407896977</v>
      </c>
      <c r="AL21" s="13">
        <v>20.59216755000654</v>
      </c>
      <c r="AM21" s="13">
        <v>22.270886658956734</v>
      </c>
      <c r="AN21" s="13">
        <v>24.511574026916882</v>
      </c>
      <c r="AO21" s="493"/>
      <c r="AP21" s="13">
        <f t="shared" ref="AP21:AP25" si="43">D21-AQ21</f>
        <v>30</v>
      </c>
      <c r="AQ21" s="13">
        <f t="shared" ref="AQ21:AQ25" si="44">SUM(O21:P21)</f>
        <v>25</v>
      </c>
      <c r="AR21" s="13">
        <f t="shared" ref="AR21:AR25" si="45">SUM(Q21:R21)</f>
        <v>30</v>
      </c>
      <c r="AS21" s="7">
        <f t="shared" ref="AS21:AS25" si="46">SUM(S21:T21)</f>
        <v>20</v>
      </c>
      <c r="AT21" s="13">
        <f t="shared" ref="AT21:AT25" si="47">SUM(U21:V21)</f>
        <v>25</v>
      </c>
      <c r="AU21" s="13">
        <f t="shared" ref="AU21:AU25" si="48">SUM(W21:X21)</f>
        <v>25</v>
      </c>
      <c r="AV21" s="13">
        <f t="shared" ref="AV21:AV25" si="49">SUM(Y21:Z21)</f>
        <v>25</v>
      </c>
      <c r="AW21" s="13">
        <f t="shared" ref="AW21:AW25" si="50">SUM(AA21:AB21)</f>
        <v>25</v>
      </c>
      <c r="AX21" s="13">
        <f t="shared" ref="AX21:AX25" si="51">SUM(AC21:AD21)</f>
        <v>25</v>
      </c>
      <c r="AY21" s="13">
        <f t="shared" ref="AY21:AY25" si="52">SUM(AE21:AF21)</f>
        <v>25</v>
      </c>
      <c r="AZ21" s="13">
        <f t="shared" si="23"/>
        <v>31.695806739453115</v>
      </c>
      <c r="BA21" s="13">
        <f t="shared" si="18"/>
        <v>45.319139590525623</v>
      </c>
      <c r="BB21" s="13">
        <f t="shared" si="6"/>
        <v>42.857664957903516</v>
      </c>
      <c r="BC21" s="59">
        <f t="shared" si="7"/>
        <v>46.782460685873616</v>
      </c>
      <c r="BE21" s="10" t="s">
        <v>15</v>
      </c>
      <c r="BF21" s="13">
        <f t="shared" si="2"/>
        <v>55</v>
      </c>
      <c r="BG21" s="13">
        <f t="shared" si="2"/>
        <v>55</v>
      </c>
      <c r="BH21" s="13">
        <f t="shared" si="2"/>
        <v>50</v>
      </c>
      <c r="BI21" s="13">
        <f t="shared" si="2"/>
        <v>50</v>
      </c>
      <c r="BJ21" s="13">
        <f t="shared" si="2"/>
        <v>50</v>
      </c>
      <c r="BK21" s="13">
        <f t="shared" si="2"/>
        <v>50</v>
      </c>
      <c r="BL21" s="13">
        <f t="shared" si="2"/>
        <v>77.014946329978727</v>
      </c>
      <c r="BM21" s="13">
        <f t="shared" si="2"/>
        <v>89.640125643777139</v>
      </c>
      <c r="BN21" s="13"/>
      <c r="BO21" s="212"/>
      <c r="BP21" s="208"/>
      <c r="BQ21" s="27"/>
      <c r="BR21" s="439"/>
      <c r="BS21" s="439"/>
      <c r="BT21" s="439"/>
      <c r="BU21" s="439"/>
      <c r="BV21" s="439"/>
      <c r="BW21" s="439"/>
      <c r="BX21" s="439"/>
      <c r="BY21" s="439"/>
      <c r="BZ21" s="439"/>
      <c r="CA21" s="439"/>
      <c r="CB21" s="439"/>
      <c r="CC21" s="439"/>
      <c r="CD21" s="439"/>
      <c r="CE21" s="439"/>
      <c r="CF21" s="439"/>
      <c r="CG21" s="439"/>
      <c r="CH21" s="439"/>
      <c r="CI21" s="439"/>
      <c r="CJ21" s="439"/>
      <c r="CK21" s="439"/>
      <c r="CL21" s="439"/>
      <c r="CM21" s="439"/>
      <c r="CN21" s="439"/>
      <c r="CO21" s="439"/>
      <c r="CP21" s="439"/>
      <c r="CQ21" s="439"/>
      <c r="CR21" s="450"/>
      <c r="CS21" s="439"/>
      <c r="CT21" s="439"/>
      <c r="CU21" s="439"/>
      <c r="CV21" s="441"/>
      <c r="CW21" s="441"/>
      <c r="CX21" s="441"/>
      <c r="CY21" s="441"/>
      <c r="CZ21" s="441"/>
      <c r="DA21" s="441"/>
      <c r="DB21" s="441"/>
      <c r="DC21" s="441"/>
      <c r="DD21" s="441"/>
      <c r="DE21" s="441"/>
      <c r="DF21" s="441"/>
    </row>
    <row r="22" spans="2:110" ht="12.75" customHeight="1" x14ac:dyDescent="0.3">
      <c r="B22" s="10" t="s">
        <v>16</v>
      </c>
      <c r="C22" s="13">
        <v>110</v>
      </c>
      <c r="D22" s="13">
        <v>105</v>
      </c>
      <c r="E22" s="13">
        <v>75</v>
      </c>
      <c r="F22" s="13">
        <v>110</v>
      </c>
      <c r="G22" s="13">
        <v>115</v>
      </c>
      <c r="H22" s="13">
        <v>110</v>
      </c>
      <c r="I22" s="397">
        <v>125.07036318706687</v>
      </c>
      <c r="J22" s="397">
        <v>113.31672985150311</v>
      </c>
      <c r="K22" s="397">
        <v>122.60994269980262</v>
      </c>
      <c r="L22" s="208">
        <f t="shared" si="5"/>
        <v>-9.3976166983571807E-2</v>
      </c>
      <c r="M22" s="208">
        <f t="shared" si="5"/>
        <v>8.2010951608627147E-2</v>
      </c>
      <c r="N22" s="59"/>
      <c r="O22" s="13">
        <v>30</v>
      </c>
      <c r="P22" s="13">
        <v>20</v>
      </c>
      <c r="Q22" s="13">
        <v>20</v>
      </c>
      <c r="R22" s="13">
        <v>20</v>
      </c>
      <c r="S22" s="13">
        <v>20</v>
      </c>
      <c r="T22" s="13">
        <v>15</v>
      </c>
      <c r="U22" s="13">
        <v>30</v>
      </c>
      <c r="V22" s="13">
        <v>25</v>
      </c>
      <c r="W22" s="13">
        <v>35</v>
      </c>
      <c r="X22" s="13">
        <v>25</v>
      </c>
      <c r="Y22" s="13">
        <v>35</v>
      </c>
      <c r="Z22" s="13">
        <v>25</v>
      </c>
      <c r="AA22" s="13">
        <v>35</v>
      </c>
      <c r="AB22" s="13">
        <v>25</v>
      </c>
      <c r="AC22" s="13">
        <v>30</v>
      </c>
      <c r="AD22" s="13">
        <v>25</v>
      </c>
      <c r="AE22" s="13">
        <v>30</v>
      </c>
      <c r="AF22" s="13">
        <v>25</v>
      </c>
      <c r="AG22" s="13">
        <v>31.267590796766719</v>
      </c>
      <c r="AH22" s="13">
        <v>31.267590796766719</v>
      </c>
      <c r="AI22" s="13">
        <v>31.267590796766719</v>
      </c>
      <c r="AJ22" s="13">
        <v>31.267590796766719</v>
      </c>
      <c r="AK22" s="13">
        <v>26.87743787108268</v>
      </c>
      <c r="AL22" s="13">
        <v>25.481223864314323</v>
      </c>
      <c r="AM22" s="13">
        <v>28.92755989434793</v>
      </c>
      <c r="AN22" s="13">
        <v>32.030508221758168</v>
      </c>
      <c r="AO22" s="493"/>
      <c r="AP22" s="13">
        <f t="shared" si="43"/>
        <v>55</v>
      </c>
      <c r="AQ22" s="13">
        <f t="shared" si="44"/>
        <v>50</v>
      </c>
      <c r="AR22" s="13">
        <f t="shared" si="45"/>
        <v>40</v>
      </c>
      <c r="AS22" s="13">
        <f t="shared" si="46"/>
        <v>35</v>
      </c>
      <c r="AT22" s="13">
        <f t="shared" si="47"/>
        <v>55</v>
      </c>
      <c r="AU22" s="13">
        <f t="shared" si="48"/>
        <v>60</v>
      </c>
      <c r="AV22" s="13">
        <f t="shared" si="49"/>
        <v>60</v>
      </c>
      <c r="AW22" s="13">
        <f t="shared" si="50"/>
        <v>60</v>
      </c>
      <c r="AX22" s="13">
        <f t="shared" si="51"/>
        <v>55</v>
      </c>
      <c r="AY22" s="13">
        <f t="shared" si="52"/>
        <v>55</v>
      </c>
      <c r="AZ22" s="13">
        <f t="shared" si="23"/>
        <v>62.535181593533437</v>
      </c>
      <c r="BA22" s="13">
        <f t="shared" si="18"/>
        <v>62.535181593533437</v>
      </c>
      <c r="BB22" s="13">
        <f t="shared" si="6"/>
        <v>52.358661735397007</v>
      </c>
      <c r="BC22" s="59">
        <f t="shared" si="7"/>
        <v>60.958068116106098</v>
      </c>
      <c r="BE22" s="10" t="s">
        <v>16</v>
      </c>
      <c r="BF22" s="13">
        <f t="shared" ref="BF22:BM56" si="53">C22</f>
        <v>110</v>
      </c>
      <c r="BG22" s="13">
        <f t="shared" si="53"/>
        <v>105</v>
      </c>
      <c r="BH22" s="13">
        <f t="shared" si="53"/>
        <v>75</v>
      </c>
      <c r="BI22" s="13">
        <f t="shared" si="53"/>
        <v>110</v>
      </c>
      <c r="BJ22" s="13">
        <f t="shared" si="53"/>
        <v>115</v>
      </c>
      <c r="BK22" s="13">
        <f t="shared" si="53"/>
        <v>110</v>
      </c>
      <c r="BL22" s="13">
        <f t="shared" si="53"/>
        <v>125.07036318706687</v>
      </c>
      <c r="BM22" s="13">
        <f t="shared" si="53"/>
        <v>113.31672985150311</v>
      </c>
      <c r="BN22" s="13"/>
      <c r="BO22" s="212"/>
      <c r="BP22" s="208"/>
      <c r="BQ22" s="301"/>
      <c r="BR22" s="439"/>
      <c r="BS22" s="439"/>
      <c r="BT22" s="439"/>
      <c r="BU22" s="439"/>
      <c r="BV22" s="439"/>
      <c r="BW22" s="439"/>
      <c r="BX22" s="439"/>
      <c r="BY22" s="439"/>
      <c r="BZ22" s="439"/>
      <c r="CA22" s="439"/>
      <c r="CB22" s="439"/>
      <c r="CC22" s="439"/>
      <c r="CD22" s="439"/>
      <c r="CE22" s="439"/>
      <c r="CF22" s="439"/>
      <c r="CG22" s="439"/>
      <c r="CH22" s="439"/>
      <c r="CI22" s="439"/>
      <c r="CJ22" s="439"/>
      <c r="CK22" s="439"/>
      <c r="CL22" s="439"/>
      <c r="CM22" s="439"/>
      <c r="CN22" s="439"/>
      <c r="CO22" s="439"/>
      <c r="CP22" s="439"/>
      <c r="CQ22" s="439"/>
      <c r="CR22" s="450"/>
      <c r="CS22" s="439"/>
      <c r="CT22" s="439"/>
      <c r="CU22" s="439"/>
      <c r="CV22" s="441"/>
      <c r="CW22" s="441"/>
      <c r="CX22" s="441"/>
      <c r="CY22" s="441"/>
      <c r="CZ22" s="441"/>
      <c r="DA22" s="441"/>
      <c r="DB22" s="441"/>
      <c r="DC22" s="441"/>
      <c r="DD22" s="441"/>
      <c r="DE22" s="441"/>
      <c r="DF22" s="441"/>
    </row>
    <row r="23" spans="2:110" ht="12.75" customHeight="1" x14ac:dyDescent="0.3">
      <c r="B23" s="10" t="s">
        <v>17</v>
      </c>
      <c r="C23" s="13">
        <v>10</v>
      </c>
      <c r="D23" s="13">
        <v>10</v>
      </c>
      <c r="E23" s="13">
        <v>10</v>
      </c>
      <c r="F23" s="13">
        <v>15</v>
      </c>
      <c r="G23" s="13">
        <v>15</v>
      </c>
      <c r="H23" s="13">
        <v>15</v>
      </c>
      <c r="I23" s="397">
        <v>66.067551452618346</v>
      </c>
      <c r="J23" s="397">
        <v>61.671414941382473</v>
      </c>
      <c r="K23" s="397">
        <v>65.275970545084363</v>
      </c>
      <c r="L23" s="208">
        <f t="shared" si="5"/>
        <v>-6.654002478642862E-2</v>
      </c>
      <c r="M23" s="208">
        <f t="shared" si="5"/>
        <v>5.8447752611610282E-2</v>
      </c>
      <c r="N23" s="59"/>
      <c r="O23" s="13">
        <v>0</v>
      </c>
      <c r="P23" s="13">
        <v>5</v>
      </c>
      <c r="Q23" s="13">
        <v>0</v>
      </c>
      <c r="R23" s="13">
        <v>5</v>
      </c>
      <c r="S23" s="13">
        <v>0</v>
      </c>
      <c r="T23" s="13">
        <v>5</v>
      </c>
      <c r="U23" s="13">
        <v>5</v>
      </c>
      <c r="V23" s="13">
        <v>5</v>
      </c>
      <c r="W23" s="13">
        <v>5</v>
      </c>
      <c r="X23" s="13">
        <v>5</v>
      </c>
      <c r="Y23" s="13">
        <v>5</v>
      </c>
      <c r="Z23" s="13">
        <v>5</v>
      </c>
      <c r="AA23" s="13">
        <v>5</v>
      </c>
      <c r="AB23" s="13">
        <v>5</v>
      </c>
      <c r="AC23" s="13">
        <v>5</v>
      </c>
      <c r="AD23" s="13">
        <v>5</v>
      </c>
      <c r="AE23" s="13">
        <v>5</v>
      </c>
      <c r="AF23" s="13">
        <v>5</v>
      </c>
      <c r="AG23" s="13">
        <v>16.516887863154587</v>
      </c>
      <c r="AH23" s="13">
        <v>16.516887863154587</v>
      </c>
      <c r="AI23" s="13">
        <v>16.516887863154587</v>
      </c>
      <c r="AJ23" s="13">
        <v>16.516887863154587</v>
      </c>
      <c r="AK23" s="13">
        <v>15.669743048716537</v>
      </c>
      <c r="AL23" s="13">
        <v>14.662185795232862</v>
      </c>
      <c r="AM23" s="13">
        <v>15.598692106957518</v>
      </c>
      <c r="AN23" s="13">
        <v>15.740793990475556</v>
      </c>
      <c r="AO23" s="493"/>
      <c r="AP23" s="13">
        <f t="shared" si="43"/>
        <v>5</v>
      </c>
      <c r="AQ23" s="13">
        <f t="shared" si="44"/>
        <v>5</v>
      </c>
      <c r="AR23" s="13">
        <f t="shared" si="45"/>
        <v>5</v>
      </c>
      <c r="AS23" s="13">
        <f t="shared" si="46"/>
        <v>5</v>
      </c>
      <c r="AT23" s="13">
        <f t="shared" si="47"/>
        <v>10</v>
      </c>
      <c r="AU23" s="13">
        <f t="shared" si="48"/>
        <v>10</v>
      </c>
      <c r="AV23" s="13">
        <f t="shared" si="49"/>
        <v>10</v>
      </c>
      <c r="AW23" s="13">
        <f t="shared" si="50"/>
        <v>10</v>
      </c>
      <c r="AX23" s="13">
        <f t="shared" si="51"/>
        <v>10</v>
      </c>
      <c r="AY23" s="13">
        <f t="shared" si="52"/>
        <v>10</v>
      </c>
      <c r="AZ23" s="13">
        <f t="shared" si="23"/>
        <v>33.033775726309173</v>
      </c>
      <c r="BA23" s="13">
        <f t="shared" si="18"/>
        <v>33.033775726309173</v>
      </c>
      <c r="BB23" s="13">
        <f t="shared" si="6"/>
        <v>30.331928843949399</v>
      </c>
      <c r="BC23" s="59">
        <f t="shared" si="7"/>
        <v>31.339486097433074</v>
      </c>
      <c r="BE23" s="10" t="s">
        <v>17</v>
      </c>
      <c r="BF23" s="13">
        <f t="shared" si="53"/>
        <v>10</v>
      </c>
      <c r="BG23" s="13">
        <f t="shared" si="53"/>
        <v>10</v>
      </c>
      <c r="BH23" s="13">
        <f t="shared" si="53"/>
        <v>10</v>
      </c>
      <c r="BI23" s="13">
        <f t="shared" si="53"/>
        <v>15</v>
      </c>
      <c r="BJ23" s="13">
        <f t="shared" si="53"/>
        <v>15</v>
      </c>
      <c r="BK23" s="13">
        <f t="shared" si="53"/>
        <v>15</v>
      </c>
      <c r="BL23" s="13">
        <f t="shared" si="53"/>
        <v>66.067551452618346</v>
      </c>
      <c r="BM23" s="13">
        <f t="shared" si="53"/>
        <v>61.671414941382473</v>
      </c>
      <c r="BN23" s="13"/>
      <c r="BO23" s="212"/>
      <c r="BP23" s="208"/>
      <c r="BQ23" s="301"/>
      <c r="BR23" s="439"/>
      <c r="BS23" s="439"/>
      <c r="BT23" s="439"/>
      <c r="BU23" s="439"/>
      <c r="BV23" s="439"/>
      <c r="BW23" s="439"/>
      <c r="BX23" s="439"/>
      <c r="BY23" s="439"/>
      <c r="BZ23" s="439"/>
      <c r="CA23" s="439"/>
      <c r="CB23" s="439"/>
      <c r="CC23" s="439"/>
      <c r="CD23" s="439"/>
      <c r="CE23" s="439"/>
      <c r="CF23" s="439"/>
      <c r="CG23" s="439"/>
      <c r="CH23" s="439"/>
      <c r="CI23" s="439"/>
      <c r="CJ23" s="439"/>
      <c r="CK23" s="439"/>
      <c r="CL23" s="439"/>
      <c r="CM23" s="439"/>
      <c r="CN23" s="439"/>
      <c r="CO23" s="439"/>
      <c r="CP23" s="439"/>
      <c r="CQ23" s="439"/>
      <c r="CR23" s="450"/>
      <c r="CS23" s="439"/>
      <c r="CT23" s="439"/>
      <c r="CU23" s="439"/>
      <c r="CV23" s="441"/>
      <c r="CW23" s="441"/>
      <c r="CX23" s="441"/>
      <c r="CY23" s="441"/>
      <c r="CZ23" s="441"/>
      <c r="DA23" s="441"/>
      <c r="DB23" s="441"/>
      <c r="DC23" s="441"/>
      <c r="DD23" s="441"/>
      <c r="DE23" s="441"/>
      <c r="DF23" s="441"/>
    </row>
    <row r="24" spans="2:110" ht="12.75" customHeight="1" x14ac:dyDescent="0.3">
      <c r="B24" s="10" t="s">
        <v>18</v>
      </c>
      <c r="C24" s="13">
        <v>195</v>
      </c>
      <c r="D24" s="13">
        <v>215</v>
      </c>
      <c r="E24" s="13">
        <v>230</v>
      </c>
      <c r="F24" s="13">
        <v>225</v>
      </c>
      <c r="G24" s="13">
        <v>215</v>
      </c>
      <c r="H24" s="13">
        <v>215</v>
      </c>
      <c r="I24" s="397">
        <v>222.70452940112278</v>
      </c>
      <c r="J24" s="397">
        <v>193.06895071434366</v>
      </c>
      <c r="K24" s="397">
        <v>146.12146745164219</v>
      </c>
      <c r="L24" s="208">
        <f t="shared" si="5"/>
        <v>-0.13307128852059047</v>
      </c>
      <c r="M24" s="208">
        <f t="shared" si="5"/>
        <v>-0.24316433631093226</v>
      </c>
      <c r="N24" s="59"/>
      <c r="O24" s="13">
        <v>60</v>
      </c>
      <c r="P24" s="13">
        <v>50</v>
      </c>
      <c r="Q24" s="13">
        <v>65</v>
      </c>
      <c r="R24" s="13">
        <v>55</v>
      </c>
      <c r="S24" s="13">
        <v>60</v>
      </c>
      <c r="T24" s="13">
        <v>50</v>
      </c>
      <c r="U24" s="13">
        <v>50</v>
      </c>
      <c r="V24" s="13">
        <v>55</v>
      </c>
      <c r="W24" s="13">
        <v>70</v>
      </c>
      <c r="X24" s="13">
        <v>50</v>
      </c>
      <c r="Y24" s="13">
        <v>55</v>
      </c>
      <c r="Z24" s="13">
        <v>50</v>
      </c>
      <c r="AA24" s="13">
        <v>60</v>
      </c>
      <c r="AB24" s="13">
        <v>50</v>
      </c>
      <c r="AC24" s="13">
        <v>50</v>
      </c>
      <c r="AD24" s="13">
        <v>50</v>
      </c>
      <c r="AE24" s="13">
        <v>60</v>
      </c>
      <c r="AF24" s="13">
        <v>50</v>
      </c>
      <c r="AG24" s="13">
        <v>33.506333667388631</v>
      </c>
      <c r="AH24" s="13">
        <v>82.424301098706678</v>
      </c>
      <c r="AI24" s="13">
        <v>43.279349565920946</v>
      </c>
      <c r="AJ24" s="13">
        <v>63.494545069106557</v>
      </c>
      <c r="AK24" s="13">
        <v>83.945161250283888</v>
      </c>
      <c r="AL24" s="13">
        <v>21.133474597260658</v>
      </c>
      <c r="AM24" s="13">
        <v>21.352132023476603</v>
      </c>
      <c r="AN24" s="13">
        <v>66.638182843322525</v>
      </c>
      <c r="AO24" s="493"/>
      <c r="AP24" s="13">
        <f t="shared" si="43"/>
        <v>105</v>
      </c>
      <c r="AQ24" s="13">
        <f t="shared" si="44"/>
        <v>110</v>
      </c>
      <c r="AR24" s="13">
        <f t="shared" si="45"/>
        <v>120</v>
      </c>
      <c r="AS24" s="13">
        <f t="shared" si="46"/>
        <v>110</v>
      </c>
      <c r="AT24" s="13">
        <f t="shared" si="47"/>
        <v>105</v>
      </c>
      <c r="AU24" s="13">
        <f t="shared" si="48"/>
        <v>120</v>
      </c>
      <c r="AV24" s="13">
        <f t="shared" si="49"/>
        <v>105</v>
      </c>
      <c r="AW24" s="13">
        <f t="shared" si="50"/>
        <v>110</v>
      </c>
      <c r="AX24" s="13">
        <f t="shared" si="51"/>
        <v>100</v>
      </c>
      <c r="AY24" s="13">
        <f t="shared" si="52"/>
        <v>110</v>
      </c>
      <c r="AZ24" s="13">
        <f t="shared" si="23"/>
        <v>115.93063476609531</v>
      </c>
      <c r="BA24" s="13">
        <f t="shared" si="18"/>
        <v>106.7738946350275</v>
      </c>
      <c r="BB24" s="13">
        <f t="shared" si="6"/>
        <v>105.07863584754455</v>
      </c>
      <c r="BC24" s="59">
        <f t="shared" si="7"/>
        <v>87.990314866799125</v>
      </c>
      <c r="BE24" s="10" t="s">
        <v>18</v>
      </c>
      <c r="BF24" s="13">
        <f t="shared" si="53"/>
        <v>195</v>
      </c>
      <c r="BG24" s="13">
        <f t="shared" si="53"/>
        <v>215</v>
      </c>
      <c r="BH24" s="13">
        <f t="shared" si="53"/>
        <v>230</v>
      </c>
      <c r="BI24" s="13">
        <f t="shared" si="53"/>
        <v>225</v>
      </c>
      <c r="BJ24" s="13">
        <f t="shared" si="53"/>
        <v>215</v>
      </c>
      <c r="BK24" s="13">
        <f t="shared" si="53"/>
        <v>215</v>
      </c>
      <c r="BL24" s="13">
        <f t="shared" si="53"/>
        <v>222.70452940112278</v>
      </c>
      <c r="BM24" s="13">
        <f t="shared" si="53"/>
        <v>193.06895071434366</v>
      </c>
      <c r="BN24" s="13"/>
      <c r="BO24" s="212"/>
      <c r="BP24" s="208"/>
      <c r="BQ24" s="27"/>
      <c r="BR24" s="439"/>
      <c r="BS24" s="439"/>
      <c r="BT24" s="439"/>
      <c r="BU24" s="439"/>
      <c r="BV24" s="439"/>
      <c r="BW24" s="439"/>
      <c r="BX24" s="439"/>
      <c r="BY24" s="439"/>
      <c r="BZ24" s="439"/>
      <c r="CA24" s="439"/>
      <c r="CB24" s="439"/>
      <c r="CC24" s="439"/>
      <c r="CD24" s="439"/>
      <c r="CE24" s="439"/>
      <c r="CF24" s="439"/>
      <c r="CG24" s="439"/>
      <c r="CH24" s="439"/>
      <c r="CI24" s="439"/>
      <c r="CJ24" s="439"/>
      <c r="CK24" s="439"/>
      <c r="CL24" s="439"/>
      <c r="CM24" s="439"/>
      <c r="CN24" s="439"/>
      <c r="CO24" s="439"/>
      <c r="CP24" s="439"/>
      <c r="CQ24" s="439"/>
      <c r="CR24" s="446"/>
      <c r="CS24" s="439"/>
      <c r="CT24" s="439"/>
      <c r="CU24" s="439"/>
      <c r="CV24" s="441"/>
      <c r="CW24" s="441"/>
      <c r="CX24" s="441"/>
      <c r="CY24" s="441"/>
      <c r="CZ24" s="441"/>
      <c r="DA24" s="441"/>
      <c r="DB24" s="441"/>
      <c r="DC24" s="441"/>
      <c r="DD24" s="441"/>
      <c r="DE24" s="441"/>
      <c r="DF24" s="441"/>
    </row>
    <row r="25" spans="2:110" ht="12.75" customHeight="1" x14ac:dyDescent="0.3">
      <c r="B25" s="52" t="s">
        <v>19</v>
      </c>
      <c r="C25" s="54">
        <v>165</v>
      </c>
      <c r="D25" s="54">
        <v>155</v>
      </c>
      <c r="E25" s="54">
        <v>140</v>
      </c>
      <c r="F25" s="54">
        <v>160</v>
      </c>
      <c r="G25" s="54">
        <v>170</v>
      </c>
      <c r="H25" s="54">
        <v>185</v>
      </c>
      <c r="I25" s="605">
        <v>211.1161652311053</v>
      </c>
      <c r="J25" s="605">
        <v>135.91973000940968</v>
      </c>
      <c r="K25" s="605">
        <v>169.88464024035875</v>
      </c>
      <c r="L25" s="217">
        <f t="shared" si="5"/>
        <v>-0.35618511324975688</v>
      </c>
      <c r="M25" s="217">
        <f t="shared" si="5"/>
        <v>0.2498894768890263</v>
      </c>
      <c r="N25" s="59"/>
      <c r="O25" s="54">
        <v>40</v>
      </c>
      <c r="P25" s="54">
        <v>40</v>
      </c>
      <c r="Q25" s="54">
        <v>35</v>
      </c>
      <c r="R25" s="54">
        <v>35</v>
      </c>
      <c r="S25" s="54">
        <v>35</v>
      </c>
      <c r="T25" s="54">
        <v>35</v>
      </c>
      <c r="U25" s="54">
        <v>40</v>
      </c>
      <c r="V25" s="54">
        <v>40</v>
      </c>
      <c r="W25" s="54">
        <v>40</v>
      </c>
      <c r="X25" s="54">
        <v>40</v>
      </c>
      <c r="Y25" s="54">
        <v>40</v>
      </c>
      <c r="Z25" s="54">
        <v>45</v>
      </c>
      <c r="AA25" s="54">
        <v>45</v>
      </c>
      <c r="AB25" s="54">
        <v>45</v>
      </c>
      <c r="AC25" s="54">
        <v>45</v>
      </c>
      <c r="AD25" s="54">
        <v>45</v>
      </c>
      <c r="AE25" s="54">
        <v>45</v>
      </c>
      <c r="AF25" s="54">
        <v>50</v>
      </c>
      <c r="AG25" s="54">
        <v>50.145897127860877</v>
      </c>
      <c r="AH25" s="54">
        <v>50.145897127860877</v>
      </c>
      <c r="AI25" s="54">
        <v>50.145897127860877</v>
      </c>
      <c r="AJ25" s="54">
        <v>60.678473847522667</v>
      </c>
      <c r="AK25" s="54">
        <v>31.919412769330251</v>
      </c>
      <c r="AL25" s="54">
        <v>31.202704989393698</v>
      </c>
      <c r="AM25" s="54">
        <v>35.4505532056044</v>
      </c>
      <c r="AN25" s="54">
        <v>37.251035553619978</v>
      </c>
      <c r="AO25" s="493"/>
      <c r="AP25" s="54">
        <f t="shared" si="43"/>
        <v>75</v>
      </c>
      <c r="AQ25" s="54">
        <f t="shared" si="44"/>
        <v>80</v>
      </c>
      <c r="AR25" s="54">
        <f t="shared" si="45"/>
        <v>70</v>
      </c>
      <c r="AS25" s="54">
        <f t="shared" si="46"/>
        <v>70</v>
      </c>
      <c r="AT25" s="54">
        <f t="shared" si="47"/>
        <v>80</v>
      </c>
      <c r="AU25" s="54">
        <f t="shared" si="48"/>
        <v>80</v>
      </c>
      <c r="AV25" s="54">
        <f t="shared" si="49"/>
        <v>85</v>
      </c>
      <c r="AW25" s="54">
        <f t="shared" si="50"/>
        <v>90</v>
      </c>
      <c r="AX25" s="54">
        <f t="shared" si="51"/>
        <v>90</v>
      </c>
      <c r="AY25" s="54">
        <f t="shared" si="52"/>
        <v>95</v>
      </c>
      <c r="AZ25" s="54">
        <f t="shared" si="23"/>
        <v>100.29179425572175</v>
      </c>
      <c r="BA25" s="54">
        <f t="shared" si="18"/>
        <v>110.82437097538354</v>
      </c>
      <c r="BB25" s="54">
        <f t="shared" si="6"/>
        <v>63.122117758723945</v>
      </c>
      <c r="BC25" s="516">
        <f t="shared" si="7"/>
        <v>72.701588759224379</v>
      </c>
      <c r="BE25" s="52" t="s">
        <v>19</v>
      </c>
      <c r="BF25" s="54">
        <f t="shared" si="53"/>
        <v>165</v>
      </c>
      <c r="BG25" s="54">
        <f t="shared" si="53"/>
        <v>155</v>
      </c>
      <c r="BH25" s="54">
        <f t="shared" si="53"/>
        <v>140</v>
      </c>
      <c r="BI25" s="54">
        <f t="shared" si="53"/>
        <v>160</v>
      </c>
      <c r="BJ25" s="54">
        <f t="shared" si="53"/>
        <v>170</v>
      </c>
      <c r="BK25" s="54">
        <f t="shared" si="53"/>
        <v>185</v>
      </c>
      <c r="BL25" s="54">
        <f t="shared" si="53"/>
        <v>211.1161652311053</v>
      </c>
      <c r="BM25" s="54">
        <f t="shared" si="53"/>
        <v>135.91973000940968</v>
      </c>
      <c r="BN25" s="54"/>
      <c r="BO25" s="216"/>
      <c r="BP25" s="217"/>
      <c r="BQ25" s="27"/>
      <c r="BR25" s="447"/>
      <c r="BS25" s="447"/>
      <c r="BT25" s="447"/>
      <c r="BU25" s="447"/>
      <c r="BV25" s="447"/>
      <c r="BW25" s="447"/>
      <c r="BX25" s="447"/>
      <c r="BY25" s="447"/>
      <c r="BZ25" s="447"/>
      <c r="CA25" s="447"/>
      <c r="CB25" s="447"/>
      <c r="CC25" s="447"/>
      <c r="CD25" s="447"/>
      <c r="CE25" s="447"/>
      <c r="CF25" s="447"/>
      <c r="CG25" s="447"/>
      <c r="CH25" s="447"/>
      <c r="CI25" s="447"/>
      <c r="CJ25" s="447"/>
      <c r="CK25" s="447"/>
      <c r="CL25" s="447"/>
      <c r="CM25" s="447"/>
      <c r="CN25" s="447"/>
      <c r="CO25" s="447"/>
      <c r="CP25" s="447"/>
      <c r="CQ25" s="447"/>
      <c r="CR25" s="448"/>
      <c r="CS25" s="447"/>
      <c r="CT25" s="447"/>
      <c r="CU25" s="447"/>
      <c r="CV25" s="447"/>
      <c r="CW25" s="447"/>
      <c r="CX25" s="447"/>
      <c r="CY25" s="447"/>
      <c r="CZ25" s="447"/>
      <c r="DA25" s="447"/>
      <c r="DB25" s="447"/>
      <c r="DC25" s="447"/>
      <c r="DD25" s="447"/>
      <c r="DE25" s="447"/>
      <c r="DF25" s="447"/>
    </row>
    <row r="26" spans="2:110" ht="12.75" customHeight="1" x14ac:dyDescent="0.3">
      <c r="B26" s="20" t="s">
        <v>13</v>
      </c>
      <c r="C26" s="50">
        <v>50</v>
      </c>
      <c r="D26" s="50">
        <v>60</v>
      </c>
      <c r="E26" s="50">
        <v>205</v>
      </c>
      <c r="F26" s="50">
        <v>215</v>
      </c>
      <c r="G26" s="50">
        <v>100</v>
      </c>
      <c r="H26" s="50">
        <v>235</v>
      </c>
      <c r="I26" s="491">
        <f t="shared" ref="I26:K26" si="54">SUM(I27:I31)</f>
        <v>218.82799632930983</v>
      </c>
      <c r="J26" s="495">
        <f t="shared" si="54"/>
        <v>115.11345395377272</v>
      </c>
      <c r="K26" s="491">
        <f t="shared" si="54"/>
        <v>179.47312665615274</v>
      </c>
      <c r="L26" s="210">
        <f t="shared" si="5"/>
        <v>-0.47395463156121576</v>
      </c>
      <c r="M26" s="210">
        <f t="shared" si="5"/>
        <v>0.55909774654338484</v>
      </c>
      <c r="N26" s="59"/>
      <c r="O26" s="50">
        <v>15</v>
      </c>
      <c r="P26" s="50">
        <v>15</v>
      </c>
      <c r="Q26" s="50">
        <v>55</v>
      </c>
      <c r="R26" s="50">
        <v>50</v>
      </c>
      <c r="S26" s="50">
        <v>50</v>
      </c>
      <c r="T26" s="50">
        <v>50</v>
      </c>
      <c r="U26" s="50">
        <v>55</v>
      </c>
      <c r="V26" s="50">
        <v>60</v>
      </c>
      <c r="W26" s="50">
        <v>55</v>
      </c>
      <c r="X26" s="50">
        <v>55</v>
      </c>
      <c r="Y26" s="50">
        <v>35</v>
      </c>
      <c r="Z26" s="50">
        <v>15</v>
      </c>
      <c r="AA26" s="50">
        <v>25</v>
      </c>
      <c r="AB26" s="50">
        <v>25</v>
      </c>
      <c r="AC26" s="50">
        <v>55</v>
      </c>
      <c r="AD26" s="50">
        <v>55</v>
      </c>
      <c r="AE26" s="50">
        <v>55</v>
      </c>
      <c r="AF26" s="50">
        <v>55</v>
      </c>
      <c r="AG26" s="50">
        <f t="shared" ref="AG26:AN26" si="55">SUM(AG27:AG31)</f>
        <v>54.706999082327457</v>
      </c>
      <c r="AH26" s="50">
        <f t="shared" si="55"/>
        <v>54.706999082327457</v>
      </c>
      <c r="AI26" s="50">
        <f t="shared" si="55"/>
        <v>54.706999082327457</v>
      </c>
      <c r="AJ26" s="50">
        <f t="shared" si="55"/>
        <v>54.706999082327457</v>
      </c>
      <c r="AK26" s="50">
        <f t="shared" si="55"/>
        <v>33.979974932526247</v>
      </c>
      <c r="AL26" s="50">
        <f t="shared" si="55"/>
        <v>20.44565225828168</v>
      </c>
      <c r="AM26" s="50">
        <f t="shared" si="55"/>
        <v>22.987552744357604</v>
      </c>
      <c r="AN26" s="50">
        <f t="shared" si="55"/>
        <v>37.700274018607196</v>
      </c>
      <c r="AO26" s="493"/>
      <c r="AP26" s="50">
        <f t="shared" ref="AP26:AR26" si="56">SUM(AP27:AP31)</f>
        <v>30</v>
      </c>
      <c r="AQ26" s="50">
        <f t="shared" si="56"/>
        <v>30</v>
      </c>
      <c r="AR26" s="50">
        <f t="shared" si="56"/>
        <v>105</v>
      </c>
      <c r="AS26" s="50">
        <f>SUM(AS27:AS31)</f>
        <v>100</v>
      </c>
      <c r="AT26" s="50">
        <f>SUM(AT27:AT31)</f>
        <v>115</v>
      </c>
      <c r="AU26" s="50">
        <f t="shared" ref="AU26:AX26" si="57">SUM(AU27:AU31)</f>
        <v>110</v>
      </c>
      <c r="AV26" s="50">
        <f t="shared" si="57"/>
        <v>50</v>
      </c>
      <c r="AW26" s="50">
        <f t="shared" si="57"/>
        <v>50</v>
      </c>
      <c r="AX26" s="50">
        <f t="shared" si="57"/>
        <v>110</v>
      </c>
      <c r="AY26" s="50">
        <f>SUM(AY27:AY31)</f>
        <v>110</v>
      </c>
      <c r="AZ26" s="50">
        <f t="shared" si="23"/>
        <v>109.41399816465491</v>
      </c>
      <c r="BA26" s="50">
        <f t="shared" si="18"/>
        <v>109.41399816465491</v>
      </c>
      <c r="BB26" s="50">
        <f t="shared" si="6"/>
        <v>54.42562719080793</v>
      </c>
      <c r="BC26" s="50">
        <f t="shared" si="7"/>
        <v>60.687826762964804</v>
      </c>
      <c r="BE26" s="20" t="s">
        <v>13</v>
      </c>
      <c r="BF26" s="50">
        <f t="shared" si="53"/>
        <v>50</v>
      </c>
      <c r="BG26" s="50">
        <f t="shared" si="53"/>
        <v>60</v>
      </c>
      <c r="BH26" s="50">
        <f t="shared" si="53"/>
        <v>205</v>
      </c>
      <c r="BI26" s="50">
        <f t="shared" si="53"/>
        <v>215</v>
      </c>
      <c r="BJ26" s="50">
        <f t="shared" si="53"/>
        <v>100</v>
      </c>
      <c r="BK26" s="50">
        <f t="shared" si="53"/>
        <v>235</v>
      </c>
      <c r="BL26" s="50">
        <f t="shared" si="53"/>
        <v>218.82799632930983</v>
      </c>
      <c r="BM26" s="50">
        <f t="shared" si="53"/>
        <v>115.11345395377272</v>
      </c>
      <c r="BN26" s="50">
        <f>K26</f>
        <v>179.47312665615274</v>
      </c>
      <c r="BO26" s="210">
        <f t="shared" si="24"/>
        <v>-0.47395463156121576</v>
      </c>
      <c r="BP26" s="210">
        <f>M26</f>
        <v>0.55909774654338484</v>
      </c>
      <c r="BQ26" s="198"/>
      <c r="BR26" s="444">
        <f t="shared" ref="BR26:CQ26" si="58">O26</f>
        <v>15</v>
      </c>
      <c r="BS26" s="444">
        <f t="shared" si="58"/>
        <v>15</v>
      </c>
      <c r="BT26" s="444">
        <f t="shared" si="58"/>
        <v>55</v>
      </c>
      <c r="BU26" s="444">
        <f t="shared" si="58"/>
        <v>50</v>
      </c>
      <c r="BV26" s="444">
        <f t="shared" si="58"/>
        <v>50</v>
      </c>
      <c r="BW26" s="444">
        <f t="shared" si="58"/>
        <v>50</v>
      </c>
      <c r="BX26" s="444">
        <f t="shared" si="58"/>
        <v>55</v>
      </c>
      <c r="BY26" s="444">
        <f t="shared" si="58"/>
        <v>60</v>
      </c>
      <c r="BZ26" s="444">
        <f t="shared" si="58"/>
        <v>55</v>
      </c>
      <c r="CA26" s="444">
        <f t="shared" si="58"/>
        <v>55</v>
      </c>
      <c r="CB26" s="444">
        <f t="shared" si="58"/>
        <v>35</v>
      </c>
      <c r="CC26" s="444">
        <f t="shared" si="58"/>
        <v>15</v>
      </c>
      <c r="CD26" s="444">
        <f t="shared" si="58"/>
        <v>25</v>
      </c>
      <c r="CE26" s="444">
        <f t="shared" si="58"/>
        <v>25</v>
      </c>
      <c r="CF26" s="444">
        <f t="shared" si="58"/>
        <v>55</v>
      </c>
      <c r="CG26" s="444">
        <f t="shared" si="58"/>
        <v>55</v>
      </c>
      <c r="CH26" s="444">
        <f t="shared" si="58"/>
        <v>55</v>
      </c>
      <c r="CI26" s="444">
        <f t="shared" si="58"/>
        <v>55</v>
      </c>
      <c r="CJ26" s="444">
        <f t="shared" si="58"/>
        <v>54.706999082327457</v>
      </c>
      <c r="CK26" s="444">
        <f t="shared" si="58"/>
        <v>54.706999082327457</v>
      </c>
      <c r="CL26" s="444">
        <f t="shared" si="58"/>
        <v>54.706999082327457</v>
      </c>
      <c r="CM26" s="444">
        <f t="shared" si="58"/>
        <v>54.706999082327457</v>
      </c>
      <c r="CN26" s="444">
        <f t="shared" si="58"/>
        <v>33.979974932526247</v>
      </c>
      <c r="CO26" s="444">
        <f t="shared" si="58"/>
        <v>20.44565225828168</v>
      </c>
      <c r="CP26" s="444">
        <f t="shared" si="58"/>
        <v>22.987552744357604</v>
      </c>
      <c r="CQ26" s="444">
        <f t="shared" si="58"/>
        <v>37.700274018607196</v>
      </c>
      <c r="CR26" s="445"/>
      <c r="CS26" s="444">
        <f t="shared" ref="CS26:DF26" si="59">AP26</f>
        <v>30</v>
      </c>
      <c r="CT26" s="444">
        <f t="shared" si="59"/>
        <v>30</v>
      </c>
      <c r="CU26" s="444">
        <f t="shared" si="59"/>
        <v>105</v>
      </c>
      <c r="CV26" s="444">
        <f t="shared" si="59"/>
        <v>100</v>
      </c>
      <c r="CW26" s="444">
        <f t="shared" si="59"/>
        <v>115</v>
      </c>
      <c r="CX26" s="444">
        <f t="shared" si="59"/>
        <v>110</v>
      </c>
      <c r="CY26" s="444">
        <f t="shared" si="59"/>
        <v>50</v>
      </c>
      <c r="CZ26" s="444">
        <f t="shared" si="59"/>
        <v>50</v>
      </c>
      <c r="DA26" s="444">
        <f t="shared" si="59"/>
        <v>110</v>
      </c>
      <c r="DB26" s="444">
        <f t="shared" si="59"/>
        <v>110</v>
      </c>
      <c r="DC26" s="444">
        <f t="shared" si="59"/>
        <v>109.41399816465491</v>
      </c>
      <c r="DD26" s="444">
        <f t="shared" si="59"/>
        <v>109.41399816465491</v>
      </c>
      <c r="DE26" s="444">
        <f t="shared" si="59"/>
        <v>54.42562719080793</v>
      </c>
      <c r="DF26" s="444">
        <f t="shared" si="59"/>
        <v>60.687826762964804</v>
      </c>
    </row>
    <row r="27" spans="2:110" ht="12.75" customHeight="1" x14ac:dyDescent="0.3">
      <c r="B27" s="10" t="s">
        <v>15</v>
      </c>
      <c r="C27" s="13">
        <v>40</v>
      </c>
      <c r="D27" s="13">
        <v>25</v>
      </c>
      <c r="E27" s="13">
        <v>-25</v>
      </c>
      <c r="F27" s="13">
        <v>90</v>
      </c>
      <c r="G27" s="13">
        <v>55</v>
      </c>
      <c r="H27" s="13">
        <v>55</v>
      </c>
      <c r="I27" s="397">
        <v>29.756842744181988</v>
      </c>
      <c r="J27" s="397">
        <v>8.2826806671670425</v>
      </c>
      <c r="K27" s="397">
        <v>26.379771774595703</v>
      </c>
      <c r="L27" s="208">
        <f t="shared" si="5"/>
        <v>-0.72165458753898015</v>
      </c>
      <c r="M27" s="208">
        <f t="shared" si="5"/>
        <v>2.1849316464857118</v>
      </c>
      <c r="N27" s="59"/>
      <c r="O27" s="13">
        <v>5</v>
      </c>
      <c r="P27" s="13">
        <v>5</v>
      </c>
      <c r="Q27" s="13">
        <v>-5</v>
      </c>
      <c r="R27" s="13">
        <v>-5</v>
      </c>
      <c r="S27" s="13">
        <v>-5</v>
      </c>
      <c r="T27" s="13">
        <v>-5</v>
      </c>
      <c r="U27" s="13">
        <v>20</v>
      </c>
      <c r="V27" s="13">
        <v>25</v>
      </c>
      <c r="W27" s="13">
        <v>20</v>
      </c>
      <c r="X27" s="13">
        <v>20</v>
      </c>
      <c r="Y27" s="13">
        <v>15</v>
      </c>
      <c r="Z27" s="13">
        <v>15</v>
      </c>
      <c r="AA27" s="13">
        <v>15</v>
      </c>
      <c r="AB27" s="13">
        <v>15</v>
      </c>
      <c r="AC27" s="13">
        <v>15</v>
      </c>
      <c r="AD27" s="13">
        <v>15</v>
      </c>
      <c r="AE27" s="13">
        <v>15</v>
      </c>
      <c r="AF27" s="13">
        <v>15</v>
      </c>
      <c r="AG27" s="13">
        <v>7.439210686045497</v>
      </c>
      <c r="AH27" s="13">
        <v>7.439210686045497</v>
      </c>
      <c r="AI27" s="13">
        <v>7.439210686045497</v>
      </c>
      <c r="AJ27" s="13">
        <v>7.439210686045497</v>
      </c>
      <c r="AK27" s="13">
        <v>5.6645004051013252</v>
      </c>
      <c r="AL27" s="13">
        <v>2.0585450702539774</v>
      </c>
      <c r="AM27" s="13">
        <v>0.47475951604726419</v>
      </c>
      <c r="AN27" s="13">
        <v>8.4875675764475744E-2</v>
      </c>
      <c r="AO27" s="493"/>
      <c r="AP27" s="13">
        <f t="shared" ref="AP27:AP31" si="60">D27-AQ27</f>
        <v>15</v>
      </c>
      <c r="AQ27" s="13">
        <f t="shared" ref="AQ27:AQ31" si="61">SUM(O27:P27)</f>
        <v>10</v>
      </c>
      <c r="AR27" s="13">
        <f t="shared" ref="AR27:AR31" si="62">SUM(Q27:R27)</f>
        <v>-10</v>
      </c>
      <c r="AS27" s="7">
        <f t="shared" ref="AS27:AS31" si="63">SUM(S27:T27)</f>
        <v>-10</v>
      </c>
      <c r="AT27" s="13">
        <f t="shared" ref="AT27:AT31" si="64">SUM(U27:V27)</f>
        <v>45</v>
      </c>
      <c r="AU27" s="13">
        <f t="shared" ref="AU27:AU31" si="65">SUM(W27:X27)</f>
        <v>40</v>
      </c>
      <c r="AV27" s="13">
        <f t="shared" ref="AV27:AV31" si="66">SUM(Y27:Z27)</f>
        <v>30</v>
      </c>
      <c r="AW27" s="13">
        <f t="shared" ref="AW27:AW31" si="67">SUM(AA27:AB27)</f>
        <v>30</v>
      </c>
      <c r="AX27" s="13">
        <f t="shared" ref="AX27:AX31" si="68">SUM(AC27:AD27)</f>
        <v>30</v>
      </c>
      <c r="AY27" s="13">
        <f t="shared" ref="AY27:AY31" si="69">SUM(AE27:AF27)</f>
        <v>30</v>
      </c>
      <c r="AZ27" s="13">
        <f t="shared" si="23"/>
        <v>14.878421372090994</v>
      </c>
      <c r="BA27" s="13">
        <f>AI27+AJ27</f>
        <v>14.878421372090994</v>
      </c>
      <c r="BB27" s="13">
        <f>AK27+AL27</f>
        <v>7.7230454753553026</v>
      </c>
      <c r="BC27" s="59">
        <f t="shared" si="7"/>
        <v>0.55963519181173993</v>
      </c>
      <c r="BE27" s="10" t="s">
        <v>15</v>
      </c>
      <c r="BF27" s="13">
        <f t="shared" si="53"/>
        <v>40</v>
      </c>
      <c r="BG27" s="13">
        <f t="shared" si="53"/>
        <v>25</v>
      </c>
      <c r="BH27" s="13">
        <f t="shared" si="53"/>
        <v>-25</v>
      </c>
      <c r="BI27" s="13">
        <f t="shared" si="53"/>
        <v>90</v>
      </c>
      <c r="BJ27" s="13">
        <f t="shared" si="53"/>
        <v>55</v>
      </c>
      <c r="BK27" s="13">
        <f t="shared" si="53"/>
        <v>55</v>
      </c>
      <c r="BL27" s="13">
        <f t="shared" si="53"/>
        <v>29.756842744181988</v>
      </c>
      <c r="BM27" s="13">
        <f t="shared" si="53"/>
        <v>8.2826806671670425</v>
      </c>
      <c r="BN27" s="13"/>
      <c r="BO27" s="212"/>
      <c r="BP27" s="208"/>
      <c r="BQ27" s="27"/>
      <c r="BR27" s="439"/>
      <c r="BS27" s="439"/>
      <c r="BT27" s="439"/>
      <c r="BU27" s="439"/>
      <c r="BV27" s="439"/>
      <c r="BW27" s="439"/>
      <c r="BX27" s="439"/>
      <c r="BY27" s="439"/>
      <c r="BZ27" s="439"/>
      <c r="CA27" s="439"/>
      <c r="CB27" s="439"/>
      <c r="CC27" s="439"/>
      <c r="CD27" s="439"/>
      <c r="CE27" s="439"/>
      <c r="CF27" s="439"/>
      <c r="CG27" s="439"/>
      <c r="CH27" s="439"/>
      <c r="CI27" s="439"/>
      <c r="CJ27" s="439"/>
      <c r="CK27" s="439"/>
      <c r="CL27" s="439"/>
      <c r="CM27" s="439"/>
      <c r="CN27" s="439"/>
      <c r="CO27" s="439"/>
      <c r="CP27" s="439"/>
      <c r="CQ27" s="439"/>
      <c r="CR27" s="450"/>
      <c r="CS27" s="439"/>
      <c r="CT27" s="439"/>
      <c r="CU27" s="439"/>
      <c r="CV27" s="441"/>
      <c r="CW27" s="441"/>
      <c r="CX27" s="441"/>
      <c r="CY27" s="441"/>
      <c r="CZ27" s="441"/>
      <c r="DA27" s="441"/>
      <c r="DB27" s="441"/>
      <c r="DC27" s="441"/>
      <c r="DD27" s="441"/>
      <c r="DE27" s="441"/>
      <c r="DF27" s="441"/>
    </row>
    <row r="28" spans="2:110" ht="12.75" customHeight="1" x14ac:dyDescent="0.3">
      <c r="B28" s="10" t="s">
        <v>16</v>
      </c>
      <c r="C28" s="13">
        <v>-45</v>
      </c>
      <c r="D28" s="13">
        <v>-20</v>
      </c>
      <c r="E28" s="13">
        <v>70</v>
      </c>
      <c r="F28" s="13">
        <v>10</v>
      </c>
      <c r="G28" s="13">
        <v>5</v>
      </c>
      <c r="H28" s="13">
        <v>20</v>
      </c>
      <c r="I28" s="397">
        <v>13.816563051472052</v>
      </c>
      <c r="J28" s="397">
        <v>13.151794142087901</v>
      </c>
      <c r="K28" s="397">
        <v>14.911022100221402</v>
      </c>
      <c r="L28" s="208">
        <f t="shared" si="5"/>
        <v>-4.8113912765977207E-2</v>
      </c>
      <c r="M28" s="208">
        <f t="shared" si="5"/>
        <v>0.13376334355049568</v>
      </c>
      <c r="N28" s="59"/>
      <c r="O28" s="13">
        <v>-5</v>
      </c>
      <c r="P28" s="13">
        <v>-5</v>
      </c>
      <c r="Q28" s="13">
        <v>20</v>
      </c>
      <c r="R28" s="13">
        <v>20</v>
      </c>
      <c r="S28" s="13">
        <v>20</v>
      </c>
      <c r="T28" s="13">
        <v>20</v>
      </c>
      <c r="U28" s="13">
        <v>5</v>
      </c>
      <c r="V28" s="13">
        <v>5</v>
      </c>
      <c r="W28" s="13">
        <v>5</v>
      </c>
      <c r="X28" s="13">
        <v>5</v>
      </c>
      <c r="Y28" s="13">
        <v>0</v>
      </c>
      <c r="Z28" s="13">
        <v>0</v>
      </c>
      <c r="AA28" s="13">
        <v>0</v>
      </c>
      <c r="AB28" s="13">
        <v>0</v>
      </c>
      <c r="AC28" s="13">
        <v>5</v>
      </c>
      <c r="AD28" s="13">
        <v>5</v>
      </c>
      <c r="AE28" s="13">
        <v>5</v>
      </c>
      <c r="AF28" s="13">
        <v>5</v>
      </c>
      <c r="AG28" s="13">
        <v>3.454140762868013</v>
      </c>
      <c r="AH28" s="13">
        <v>3.454140762868013</v>
      </c>
      <c r="AI28" s="13">
        <v>3.454140762868013</v>
      </c>
      <c r="AJ28" s="13">
        <v>3.454140762868013</v>
      </c>
      <c r="AK28" s="13">
        <v>5.0154670790569646</v>
      </c>
      <c r="AL28" s="13">
        <v>2.1815129145242373</v>
      </c>
      <c r="AM28" s="13">
        <v>2.5624937163791985</v>
      </c>
      <c r="AN28" s="13">
        <v>3.3923204321275016</v>
      </c>
      <c r="AO28" s="493"/>
      <c r="AP28" s="13">
        <f t="shared" si="60"/>
        <v>-10</v>
      </c>
      <c r="AQ28" s="13">
        <f t="shared" si="61"/>
        <v>-10</v>
      </c>
      <c r="AR28" s="13">
        <f t="shared" si="62"/>
        <v>40</v>
      </c>
      <c r="AS28" s="13">
        <f t="shared" si="63"/>
        <v>40</v>
      </c>
      <c r="AT28" s="13">
        <f t="shared" si="64"/>
        <v>10</v>
      </c>
      <c r="AU28" s="13">
        <f t="shared" si="65"/>
        <v>10</v>
      </c>
      <c r="AV28" s="13">
        <f t="shared" si="66"/>
        <v>0</v>
      </c>
      <c r="AW28" s="13">
        <f t="shared" si="67"/>
        <v>0</v>
      </c>
      <c r="AX28" s="13">
        <f t="shared" si="68"/>
        <v>10</v>
      </c>
      <c r="AY28" s="13">
        <f t="shared" si="69"/>
        <v>10</v>
      </c>
      <c r="AZ28" s="13">
        <f t="shared" si="23"/>
        <v>6.9082815257360259</v>
      </c>
      <c r="BA28" s="13">
        <f t="shared" si="18"/>
        <v>6.9082815257360259</v>
      </c>
      <c r="BB28" s="13">
        <f t="shared" si="6"/>
        <v>7.196979993581202</v>
      </c>
      <c r="BC28" s="59">
        <f t="shared" si="7"/>
        <v>5.9548141485067001</v>
      </c>
      <c r="BE28" s="10" t="s">
        <v>16</v>
      </c>
      <c r="BF28" s="13">
        <f t="shared" si="53"/>
        <v>-45</v>
      </c>
      <c r="BG28" s="13">
        <f t="shared" si="53"/>
        <v>-20</v>
      </c>
      <c r="BH28" s="13">
        <f t="shared" si="53"/>
        <v>70</v>
      </c>
      <c r="BI28" s="13">
        <f t="shared" si="53"/>
        <v>10</v>
      </c>
      <c r="BJ28" s="13">
        <f t="shared" si="53"/>
        <v>5</v>
      </c>
      <c r="BK28" s="13">
        <f t="shared" si="53"/>
        <v>20</v>
      </c>
      <c r="BL28" s="13">
        <f t="shared" si="53"/>
        <v>13.816563051472052</v>
      </c>
      <c r="BM28" s="13">
        <f t="shared" si="53"/>
        <v>13.151794142087901</v>
      </c>
      <c r="BN28" s="13"/>
      <c r="BO28" s="212"/>
      <c r="BP28" s="208"/>
      <c r="BQ28" s="27"/>
      <c r="BR28" s="439"/>
      <c r="BS28" s="439"/>
      <c r="BT28" s="439"/>
      <c r="BU28" s="439"/>
      <c r="BV28" s="439"/>
      <c r="BW28" s="439"/>
      <c r="BX28" s="439"/>
      <c r="BY28" s="439"/>
      <c r="BZ28" s="439"/>
      <c r="CA28" s="439"/>
      <c r="CB28" s="439"/>
      <c r="CC28" s="439"/>
      <c r="CD28" s="439"/>
      <c r="CE28" s="439"/>
      <c r="CF28" s="439"/>
      <c r="CG28" s="439"/>
      <c r="CH28" s="439"/>
      <c r="CI28" s="439"/>
      <c r="CJ28" s="439"/>
      <c r="CK28" s="439"/>
      <c r="CL28" s="439"/>
      <c r="CM28" s="439"/>
      <c r="CN28" s="439"/>
      <c r="CO28" s="439"/>
      <c r="CP28" s="439"/>
      <c r="CQ28" s="439"/>
      <c r="CR28" s="450"/>
      <c r="CS28" s="439"/>
      <c r="CT28" s="439"/>
      <c r="CU28" s="439"/>
      <c r="CV28" s="441"/>
      <c r="CW28" s="441"/>
      <c r="CX28" s="441"/>
      <c r="CY28" s="441"/>
      <c r="CZ28" s="441"/>
      <c r="DA28" s="441"/>
      <c r="DB28" s="441"/>
      <c r="DC28" s="441"/>
      <c r="DD28" s="441"/>
      <c r="DE28" s="441"/>
      <c r="DF28" s="441"/>
    </row>
    <row r="29" spans="2:110" ht="12.75" customHeight="1" x14ac:dyDescent="0.3">
      <c r="B29" s="10" t="s">
        <v>17</v>
      </c>
      <c r="C29" s="13">
        <v>10</v>
      </c>
      <c r="D29" s="13">
        <v>-35</v>
      </c>
      <c r="E29" s="13">
        <v>5</v>
      </c>
      <c r="F29" s="13">
        <v>0</v>
      </c>
      <c r="G29" s="13">
        <v>-40</v>
      </c>
      <c r="H29" s="13">
        <v>5</v>
      </c>
      <c r="I29" s="397">
        <v>6.5179416857432164</v>
      </c>
      <c r="J29" s="397">
        <v>6.1920446014560557</v>
      </c>
      <c r="K29" s="397">
        <v>6.5179416857432164</v>
      </c>
      <c r="L29" s="208">
        <f t="shared" si="5"/>
        <v>-4.9999999999999933E-2</v>
      </c>
      <c r="M29" s="208">
        <f t="shared" si="5"/>
        <v>5.2631578947368363E-2</v>
      </c>
      <c r="N29" s="59"/>
      <c r="O29" s="13">
        <v>-10</v>
      </c>
      <c r="P29" s="13">
        <v>-10</v>
      </c>
      <c r="Q29" s="13">
        <v>0</v>
      </c>
      <c r="R29" s="13">
        <v>0</v>
      </c>
      <c r="S29" s="13">
        <v>0</v>
      </c>
      <c r="T29" s="13">
        <v>0</v>
      </c>
      <c r="U29" s="13">
        <v>0</v>
      </c>
      <c r="V29" s="13">
        <v>0</v>
      </c>
      <c r="W29" s="13">
        <v>0</v>
      </c>
      <c r="X29" s="13">
        <v>0</v>
      </c>
      <c r="Y29" s="13">
        <v>0</v>
      </c>
      <c r="Z29" s="13">
        <v>-20</v>
      </c>
      <c r="AA29" s="13">
        <v>-10</v>
      </c>
      <c r="AB29" s="13">
        <v>-10</v>
      </c>
      <c r="AC29" s="13">
        <v>0</v>
      </c>
      <c r="AD29" s="13">
        <v>0</v>
      </c>
      <c r="AE29" s="13">
        <v>0</v>
      </c>
      <c r="AF29" s="13">
        <v>0</v>
      </c>
      <c r="AG29" s="13">
        <v>1.6294854214358041</v>
      </c>
      <c r="AH29" s="13">
        <v>1.6294854214358041</v>
      </c>
      <c r="AI29" s="13">
        <v>1.6294854214358041</v>
      </c>
      <c r="AJ29" s="13">
        <v>1.6294854214358041</v>
      </c>
      <c r="AK29" s="13">
        <v>1.6099315963785745</v>
      </c>
      <c r="AL29" s="13">
        <v>1.3003293663057716</v>
      </c>
      <c r="AM29" s="13">
        <v>1.5480111503640139</v>
      </c>
      <c r="AN29" s="13">
        <v>1.7337724884076957</v>
      </c>
      <c r="AO29" s="493"/>
      <c r="AP29" s="13">
        <f t="shared" si="60"/>
        <v>-15</v>
      </c>
      <c r="AQ29" s="13">
        <f t="shared" si="61"/>
        <v>-20</v>
      </c>
      <c r="AR29" s="13">
        <f t="shared" si="62"/>
        <v>0</v>
      </c>
      <c r="AS29" s="13">
        <f t="shared" si="63"/>
        <v>0</v>
      </c>
      <c r="AT29" s="13">
        <f t="shared" si="64"/>
        <v>0</v>
      </c>
      <c r="AU29" s="13">
        <f t="shared" si="65"/>
        <v>0</v>
      </c>
      <c r="AV29" s="13">
        <f t="shared" si="66"/>
        <v>-20</v>
      </c>
      <c r="AW29" s="13">
        <f t="shared" si="67"/>
        <v>-20</v>
      </c>
      <c r="AX29" s="13">
        <f t="shared" si="68"/>
        <v>0</v>
      </c>
      <c r="AY29" s="13">
        <f t="shared" si="69"/>
        <v>0</v>
      </c>
      <c r="AZ29" s="13">
        <f t="shared" si="23"/>
        <v>3.2589708428716082</v>
      </c>
      <c r="BA29" s="13">
        <f t="shared" si="18"/>
        <v>3.2589708428716082</v>
      </c>
      <c r="BB29" s="13">
        <f t="shared" si="6"/>
        <v>2.9102609626843461</v>
      </c>
      <c r="BC29" s="59">
        <f t="shared" si="7"/>
        <v>3.2817836387717096</v>
      </c>
      <c r="BE29" s="10" t="s">
        <v>17</v>
      </c>
      <c r="BF29" s="13">
        <f t="shared" si="53"/>
        <v>10</v>
      </c>
      <c r="BG29" s="13">
        <f t="shared" si="53"/>
        <v>-35</v>
      </c>
      <c r="BH29" s="13">
        <f t="shared" si="53"/>
        <v>5</v>
      </c>
      <c r="BI29" s="13">
        <f t="shared" si="53"/>
        <v>0</v>
      </c>
      <c r="BJ29" s="13">
        <f t="shared" si="53"/>
        <v>-40</v>
      </c>
      <c r="BK29" s="13">
        <f t="shared" si="53"/>
        <v>5</v>
      </c>
      <c r="BL29" s="13">
        <f t="shared" si="53"/>
        <v>6.5179416857432164</v>
      </c>
      <c r="BM29" s="13">
        <f t="shared" si="53"/>
        <v>6.1920446014560557</v>
      </c>
      <c r="BN29" s="13"/>
      <c r="BO29" s="212"/>
      <c r="BP29" s="208"/>
      <c r="BQ29" s="27"/>
      <c r="BR29" s="439"/>
      <c r="BS29" s="439"/>
      <c r="BT29" s="439"/>
      <c r="BU29" s="439"/>
      <c r="BV29" s="439"/>
      <c r="BW29" s="439"/>
      <c r="BX29" s="439"/>
      <c r="BY29" s="439"/>
      <c r="BZ29" s="439"/>
      <c r="CA29" s="439"/>
      <c r="CB29" s="439"/>
      <c r="CC29" s="439"/>
      <c r="CD29" s="439"/>
      <c r="CE29" s="439"/>
      <c r="CF29" s="439"/>
      <c r="CG29" s="439"/>
      <c r="CH29" s="439"/>
      <c r="CI29" s="439"/>
      <c r="CJ29" s="439"/>
      <c r="CK29" s="439"/>
      <c r="CL29" s="439"/>
      <c r="CM29" s="439"/>
      <c r="CN29" s="439"/>
      <c r="CO29" s="439"/>
      <c r="CP29" s="439"/>
      <c r="CQ29" s="439"/>
      <c r="CR29" s="450"/>
      <c r="CS29" s="439"/>
      <c r="CT29" s="439"/>
      <c r="CU29" s="439"/>
      <c r="CV29" s="441"/>
      <c r="CW29" s="441"/>
      <c r="CX29" s="441"/>
      <c r="CY29" s="441"/>
      <c r="CZ29" s="441"/>
      <c r="DA29" s="441"/>
      <c r="DB29" s="441"/>
      <c r="DC29" s="441"/>
      <c r="DD29" s="441"/>
      <c r="DE29" s="441"/>
      <c r="DF29" s="441"/>
    </row>
    <row r="30" spans="2:110" ht="12.75" customHeight="1" x14ac:dyDescent="0.3">
      <c r="B30" s="10" t="s">
        <v>18</v>
      </c>
      <c r="C30" s="13">
        <v>80</v>
      </c>
      <c r="D30" s="13">
        <v>-5</v>
      </c>
      <c r="E30" s="13">
        <v>45</v>
      </c>
      <c r="F30" s="13">
        <v>80</v>
      </c>
      <c r="G30" s="13">
        <v>45</v>
      </c>
      <c r="H30" s="13">
        <v>10</v>
      </c>
      <c r="I30" s="397">
        <v>66.120736878098015</v>
      </c>
      <c r="J30" s="397">
        <v>38.670773278632026</v>
      </c>
      <c r="K30" s="397">
        <v>22.941514455416737</v>
      </c>
      <c r="L30" s="208">
        <f t="shared" si="5"/>
        <v>-0.41514908779787929</v>
      </c>
      <c r="M30" s="208">
        <f t="shared" si="5"/>
        <v>-0.40674797759750692</v>
      </c>
      <c r="N30" s="59"/>
      <c r="O30" s="13">
        <v>0</v>
      </c>
      <c r="P30" s="13">
        <v>0</v>
      </c>
      <c r="Q30" s="13">
        <v>10</v>
      </c>
      <c r="R30" s="13">
        <v>10</v>
      </c>
      <c r="S30" s="13">
        <v>10</v>
      </c>
      <c r="T30" s="13">
        <v>10</v>
      </c>
      <c r="U30" s="13">
        <v>20</v>
      </c>
      <c r="V30" s="13">
        <v>20</v>
      </c>
      <c r="W30" s="13">
        <v>20</v>
      </c>
      <c r="X30" s="13">
        <v>20</v>
      </c>
      <c r="Y30" s="13">
        <v>10</v>
      </c>
      <c r="Z30" s="13">
        <v>10</v>
      </c>
      <c r="AA30" s="13">
        <v>10</v>
      </c>
      <c r="AB30" s="13">
        <v>10</v>
      </c>
      <c r="AC30" s="13">
        <v>0</v>
      </c>
      <c r="AD30" s="13">
        <v>0</v>
      </c>
      <c r="AE30" s="13">
        <v>0</v>
      </c>
      <c r="AF30" s="13">
        <v>0</v>
      </c>
      <c r="AG30" s="13">
        <v>16.530184219524504</v>
      </c>
      <c r="AH30" s="13">
        <v>16.530184219524504</v>
      </c>
      <c r="AI30" s="13">
        <v>16.530184219524504</v>
      </c>
      <c r="AJ30" s="13">
        <v>16.530184219524504</v>
      </c>
      <c r="AK30" s="13">
        <v>11.103713504076577</v>
      </c>
      <c r="AL30" s="13">
        <v>6.397638167210439</v>
      </c>
      <c r="AM30" s="13">
        <v>8.2316731352394363</v>
      </c>
      <c r="AN30" s="13">
        <v>12.937748472105575</v>
      </c>
      <c r="AO30" s="493"/>
      <c r="AP30" s="13">
        <f t="shared" si="60"/>
        <v>-5</v>
      </c>
      <c r="AQ30" s="13">
        <f t="shared" si="61"/>
        <v>0</v>
      </c>
      <c r="AR30" s="13">
        <f t="shared" si="62"/>
        <v>20</v>
      </c>
      <c r="AS30" s="13">
        <f t="shared" si="63"/>
        <v>20</v>
      </c>
      <c r="AT30" s="13">
        <f t="shared" si="64"/>
        <v>40</v>
      </c>
      <c r="AU30" s="13">
        <f t="shared" si="65"/>
        <v>40</v>
      </c>
      <c r="AV30" s="13">
        <f t="shared" si="66"/>
        <v>20</v>
      </c>
      <c r="AW30" s="13">
        <f t="shared" si="67"/>
        <v>20</v>
      </c>
      <c r="AX30" s="13">
        <f t="shared" si="68"/>
        <v>0</v>
      </c>
      <c r="AY30" s="13">
        <f t="shared" si="69"/>
        <v>0</v>
      </c>
      <c r="AZ30" s="13">
        <f t="shared" si="23"/>
        <v>33.060368439049007</v>
      </c>
      <c r="BA30" s="13">
        <f t="shared" si="18"/>
        <v>33.060368439049007</v>
      </c>
      <c r="BB30" s="13">
        <f t="shared" si="6"/>
        <v>17.501351671287015</v>
      </c>
      <c r="BC30" s="59">
        <f t="shared" si="7"/>
        <v>21.169421607345011</v>
      </c>
      <c r="BE30" s="10" t="s">
        <v>18</v>
      </c>
      <c r="BF30" s="13">
        <f t="shared" si="53"/>
        <v>80</v>
      </c>
      <c r="BG30" s="13">
        <f t="shared" si="53"/>
        <v>-5</v>
      </c>
      <c r="BH30" s="13">
        <f t="shared" si="53"/>
        <v>45</v>
      </c>
      <c r="BI30" s="13">
        <f t="shared" si="53"/>
        <v>80</v>
      </c>
      <c r="BJ30" s="13">
        <f t="shared" si="53"/>
        <v>45</v>
      </c>
      <c r="BK30" s="13">
        <f t="shared" si="53"/>
        <v>10</v>
      </c>
      <c r="BL30" s="13">
        <f t="shared" si="53"/>
        <v>66.120736878098015</v>
      </c>
      <c r="BM30" s="13">
        <f t="shared" si="53"/>
        <v>38.670773278632026</v>
      </c>
      <c r="BN30" s="13"/>
      <c r="BO30" s="212"/>
      <c r="BP30" s="208"/>
      <c r="BQ30" s="27"/>
      <c r="BR30" s="439"/>
      <c r="BS30" s="439"/>
      <c r="BT30" s="439"/>
      <c r="BU30" s="439"/>
      <c r="BV30" s="439"/>
      <c r="BW30" s="439"/>
      <c r="BX30" s="439"/>
      <c r="BY30" s="439"/>
      <c r="BZ30" s="439"/>
      <c r="CA30" s="439"/>
      <c r="CB30" s="439"/>
      <c r="CC30" s="439"/>
      <c r="CD30" s="439"/>
      <c r="CE30" s="439"/>
      <c r="CF30" s="439"/>
      <c r="CG30" s="439"/>
      <c r="CH30" s="439"/>
      <c r="CI30" s="439"/>
      <c r="CJ30" s="439"/>
      <c r="CK30" s="439"/>
      <c r="CL30" s="439"/>
      <c r="CM30" s="439"/>
      <c r="CN30" s="439"/>
      <c r="CO30" s="439"/>
      <c r="CP30" s="439"/>
      <c r="CQ30" s="439"/>
      <c r="CR30" s="446"/>
      <c r="CS30" s="439"/>
      <c r="CT30" s="439"/>
      <c r="CU30" s="439"/>
      <c r="CV30" s="441"/>
      <c r="CW30" s="441"/>
      <c r="CX30" s="441"/>
      <c r="CY30" s="441"/>
      <c r="CZ30" s="441"/>
      <c r="DA30" s="441"/>
      <c r="DB30" s="441"/>
      <c r="DC30" s="441"/>
      <c r="DD30" s="441"/>
      <c r="DE30" s="441"/>
      <c r="DF30" s="441"/>
    </row>
    <row r="31" spans="2:110" ht="12.75" customHeight="1" x14ac:dyDescent="0.3">
      <c r="B31" s="52" t="s">
        <v>19</v>
      </c>
      <c r="C31" s="54">
        <v>-35</v>
      </c>
      <c r="D31" s="54">
        <v>95</v>
      </c>
      <c r="E31" s="54">
        <v>110</v>
      </c>
      <c r="F31" s="54">
        <v>35</v>
      </c>
      <c r="G31" s="54">
        <v>35</v>
      </c>
      <c r="H31" s="54">
        <v>145</v>
      </c>
      <c r="I31" s="605">
        <v>102.61591196981455</v>
      </c>
      <c r="J31" s="605">
        <v>48.816161264429695</v>
      </c>
      <c r="K31" s="605">
        <v>108.72287664017568</v>
      </c>
      <c r="L31" s="217">
        <f t="shared" si="5"/>
        <v>-0.52428273230384159</v>
      </c>
      <c r="M31" s="217">
        <f t="shared" si="5"/>
        <v>1.2271902137335311</v>
      </c>
      <c r="N31" s="59"/>
      <c r="O31" s="54">
        <v>25</v>
      </c>
      <c r="P31" s="54">
        <v>25</v>
      </c>
      <c r="Q31" s="54">
        <v>30</v>
      </c>
      <c r="R31" s="54">
        <v>25</v>
      </c>
      <c r="S31" s="54">
        <v>25</v>
      </c>
      <c r="T31" s="54">
        <v>25</v>
      </c>
      <c r="U31" s="54">
        <v>10</v>
      </c>
      <c r="V31" s="54">
        <v>10</v>
      </c>
      <c r="W31" s="54">
        <v>10</v>
      </c>
      <c r="X31" s="54">
        <v>10</v>
      </c>
      <c r="Y31" s="54">
        <v>10</v>
      </c>
      <c r="Z31" s="54">
        <v>10</v>
      </c>
      <c r="AA31" s="54">
        <v>10</v>
      </c>
      <c r="AB31" s="54">
        <v>10</v>
      </c>
      <c r="AC31" s="54">
        <v>35</v>
      </c>
      <c r="AD31" s="54">
        <v>35</v>
      </c>
      <c r="AE31" s="54">
        <v>35</v>
      </c>
      <c r="AF31" s="54">
        <v>35</v>
      </c>
      <c r="AG31" s="54">
        <v>25.653977992453637</v>
      </c>
      <c r="AH31" s="54">
        <v>25.653977992453637</v>
      </c>
      <c r="AI31" s="54">
        <v>25.653977992453637</v>
      </c>
      <c r="AJ31" s="54">
        <v>25.653977992453637</v>
      </c>
      <c r="AK31" s="54">
        <v>10.5863623479128</v>
      </c>
      <c r="AL31" s="54">
        <v>8.5076267399872556</v>
      </c>
      <c r="AM31" s="54">
        <v>10.170615226327691</v>
      </c>
      <c r="AN31" s="54">
        <v>19.551556950201949</v>
      </c>
      <c r="AO31" s="493"/>
      <c r="AP31" s="54">
        <f t="shared" si="60"/>
        <v>45</v>
      </c>
      <c r="AQ31" s="54">
        <f t="shared" si="61"/>
        <v>50</v>
      </c>
      <c r="AR31" s="54">
        <f t="shared" si="62"/>
        <v>55</v>
      </c>
      <c r="AS31" s="54">
        <f t="shared" si="63"/>
        <v>50</v>
      </c>
      <c r="AT31" s="54">
        <f t="shared" si="64"/>
        <v>20</v>
      </c>
      <c r="AU31" s="54">
        <f t="shared" si="65"/>
        <v>20</v>
      </c>
      <c r="AV31" s="54">
        <f t="shared" si="66"/>
        <v>20</v>
      </c>
      <c r="AW31" s="54">
        <f t="shared" si="67"/>
        <v>20</v>
      </c>
      <c r="AX31" s="54">
        <f t="shared" si="68"/>
        <v>70</v>
      </c>
      <c r="AY31" s="54">
        <f t="shared" si="69"/>
        <v>70</v>
      </c>
      <c r="AZ31" s="54">
        <f t="shared" si="23"/>
        <v>51.307955984907274</v>
      </c>
      <c r="BA31" s="54">
        <f t="shared" si="18"/>
        <v>51.307955984907274</v>
      </c>
      <c r="BB31" s="54">
        <f t="shared" si="6"/>
        <v>19.093989087900056</v>
      </c>
      <c r="BC31" s="516">
        <f t="shared" si="7"/>
        <v>29.722172176529639</v>
      </c>
      <c r="BE31" s="52" t="s">
        <v>19</v>
      </c>
      <c r="BF31" s="54">
        <f t="shared" si="53"/>
        <v>-35</v>
      </c>
      <c r="BG31" s="54">
        <f t="shared" si="53"/>
        <v>95</v>
      </c>
      <c r="BH31" s="54">
        <f t="shared" si="53"/>
        <v>110</v>
      </c>
      <c r="BI31" s="54">
        <f t="shared" si="53"/>
        <v>35</v>
      </c>
      <c r="BJ31" s="54">
        <f t="shared" si="53"/>
        <v>35</v>
      </c>
      <c r="BK31" s="54">
        <f t="shared" si="53"/>
        <v>145</v>
      </c>
      <c r="BL31" s="54">
        <f t="shared" si="53"/>
        <v>102.61591196981455</v>
      </c>
      <c r="BM31" s="54">
        <f t="shared" si="53"/>
        <v>48.816161264429695</v>
      </c>
      <c r="BN31" s="54"/>
      <c r="BO31" s="216"/>
      <c r="BP31" s="217"/>
      <c r="BQ31" s="27"/>
      <c r="BR31" s="447"/>
      <c r="BS31" s="447"/>
      <c r="BT31" s="447"/>
      <c r="BU31" s="447"/>
      <c r="BV31" s="447"/>
      <c r="BW31" s="447"/>
      <c r="BX31" s="447"/>
      <c r="BY31" s="447"/>
      <c r="BZ31" s="447"/>
      <c r="CA31" s="447"/>
      <c r="CB31" s="447"/>
      <c r="CC31" s="447"/>
      <c r="CD31" s="447"/>
      <c r="CE31" s="447"/>
      <c r="CF31" s="447"/>
      <c r="CG31" s="447"/>
      <c r="CH31" s="447"/>
      <c r="CI31" s="447"/>
      <c r="CJ31" s="447"/>
      <c r="CK31" s="447"/>
      <c r="CL31" s="447"/>
      <c r="CM31" s="447"/>
      <c r="CN31" s="447"/>
      <c r="CO31" s="447"/>
      <c r="CP31" s="447"/>
      <c r="CQ31" s="447"/>
      <c r="CR31" s="448"/>
      <c r="CS31" s="447"/>
      <c r="CT31" s="447"/>
      <c r="CU31" s="447"/>
      <c r="CV31" s="447"/>
      <c r="CW31" s="447"/>
      <c r="CX31" s="447"/>
      <c r="CY31" s="447"/>
      <c r="CZ31" s="447"/>
      <c r="DA31" s="447"/>
      <c r="DB31" s="447"/>
      <c r="DC31" s="447"/>
      <c r="DD31" s="447"/>
      <c r="DE31" s="447"/>
      <c r="DF31" s="447"/>
    </row>
    <row r="32" spans="2:110" ht="12.75" customHeight="1" x14ac:dyDescent="0.3">
      <c r="B32" s="20" t="s">
        <v>10</v>
      </c>
      <c r="C32" s="50">
        <v>195</v>
      </c>
      <c r="D32" s="50">
        <v>215</v>
      </c>
      <c r="E32" s="50">
        <v>205</v>
      </c>
      <c r="F32" s="50">
        <v>195</v>
      </c>
      <c r="G32" s="50">
        <v>210</v>
      </c>
      <c r="H32" s="50">
        <v>205</v>
      </c>
      <c r="I32" s="491">
        <f>SUM(I33:I37)</f>
        <v>144.92726537168099</v>
      </c>
      <c r="J32" s="491">
        <f t="shared" ref="J32:K32" si="70">SUM(J33:J37)</f>
        <v>129.94034030114707</v>
      </c>
      <c r="K32" s="491">
        <f t="shared" si="70"/>
        <v>125.71559214839297</v>
      </c>
      <c r="L32" s="210">
        <f t="shared" si="5"/>
        <v>-0.10340997625324944</v>
      </c>
      <c r="M32" s="210">
        <f t="shared" si="5"/>
        <v>-3.2512983596648337E-2</v>
      </c>
      <c r="N32" s="59"/>
      <c r="O32" s="50">
        <v>55</v>
      </c>
      <c r="P32" s="50">
        <v>60</v>
      </c>
      <c r="Q32" s="50">
        <v>60</v>
      </c>
      <c r="R32" s="50">
        <v>50</v>
      </c>
      <c r="S32" s="50">
        <v>50</v>
      </c>
      <c r="T32" s="50">
        <v>50</v>
      </c>
      <c r="U32" s="50">
        <v>50</v>
      </c>
      <c r="V32" s="50">
        <v>50</v>
      </c>
      <c r="W32" s="50">
        <v>50</v>
      </c>
      <c r="X32" s="50">
        <v>50</v>
      </c>
      <c r="Y32" s="50">
        <v>55</v>
      </c>
      <c r="Z32" s="50">
        <v>50</v>
      </c>
      <c r="AA32" s="50">
        <v>50</v>
      </c>
      <c r="AB32" s="50">
        <v>65</v>
      </c>
      <c r="AC32" s="50">
        <v>55</v>
      </c>
      <c r="AD32" s="50">
        <v>50</v>
      </c>
      <c r="AE32" s="50">
        <v>50</v>
      </c>
      <c r="AF32" s="50">
        <v>55</v>
      </c>
      <c r="AG32" s="50">
        <v>35.089784719999997</v>
      </c>
      <c r="AH32" s="50">
        <v>35.739224099999994</v>
      </c>
      <c r="AI32" s="50">
        <v>37.529548059999996</v>
      </c>
      <c r="AJ32" s="50">
        <v>36.166362800000002</v>
      </c>
      <c r="AK32" s="50">
        <v>31.910174679999997</v>
      </c>
      <c r="AL32" s="50">
        <v>29.487671120000002</v>
      </c>
      <c r="AM32" s="50">
        <v>33.414012639999996</v>
      </c>
      <c r="AN32" s="50">
        <v>35.120860180000001</v>
      </c>
      <c r="AO32" s="493"/>
      <c r="AP32" s="50">
        <f t="shared" ref="AP32:AS32" si="71">SUM(AP33:AP37)</f>
        <v>100</v>
      </c>
      <c r="AQ32" s="50">
        <f t="shared" si="71"/>
        <v>115</v>
      </c>
      <c r="AR32" s="50">
        <f t="shared" si="71"/>
        <v>110</v>
      </c>
      <c r="AS32" s="50">
        <f t="shared" si="71"/>
        <v>100</v>
      </c>
      <c r="AT32" s="50">
        <f>SUM(AT33:AT37)</f>
        <v>100</v>
      </c>
      <c r="AU32" s="50">
        <f t="shared" ref="AU32:AX32" si="72">SUM(AU33:AU37)</f>
        <v>100</v>
      </c>
      <c r="AV32" s="50">
        <f t="shared" si="72"/>
        <v>105</v>
      </c>
      <c r="AW32" s="50">
        <f t="shared" si="72"/>
        <v>115</v>
      </c>
      <c r="AX32" s="50">
        <f t="shared" si="72"/>
        <v>105</v>
      </c>
      <c r="AY32" s="50">
        <f>SUM(AY33:AY37)</f>
        <v>105</v>
      </c>
      <c r="AZ32" s="50">
        <f t="shared" si="23"/>
        <v>70.829008819999984</v>
      </c>
      <c r="BA32" s="50">
        <f>AI32+AJ32</f>
        <v>73.695910859999998</v>
      </c>
      <c r="BB32" s="50">
        <f>AK32+AL32</f>
        <v>61.397845799999999</v>
      </c>
      <c r="BC32" s="50">
        <f t="shared" si="7"/>
        <v>68.534872820000004</v>
      </c>
      <c r="BE32" s="20" t="s">
        <v>10</v>
      </c>
      <c r="BF32" s="50">
        <f t="shared" si="53"/>
        <v>195</v>
      </c>
      <c r="BG32" s="50">
        <f t="shared" si="53"/>
        <v>215</v>
      </c>
      <c r="BH32" s="50">
        <f t="shared" si="53"/>
        <v>205</v>
      </c>
      <c r="BI32" s="50">
        <f t="shared" si="53"/>
        <v>195</v>
      </c>
      <c r="BJ32" s="50">
        <f t="shared" si="53"/>
        <v>210</v>
      </c>
      <c r="BK32" s="50">
        <f t="shared" si="53"/>
        <v>205</v>
      </c>
      <c r="BL32" s="50">
        <f t="shared" si="53"/>
        <v>144.92726537168099</v>
      </c>
      <c r="BM32" s="50">
        <f t="shared" si="53"/>
        <v>129.94034030114707</v>
      </c>
      <c r="BN32" s="50">
        <f>K32</f>
        <v>125.71559214839297</v>
      </c>
      <c r="BO32" s="210">
        <f t="shared" si="24"/>
        <v>-0.10340997625324944</v>
      </c>
      <c r="BP32" s="210">
        <f>M32</f>
        <v>-3.2512983596648337E-2</v>
      </c>
      <c r="BQ32" s="198"/>
      <c r="BR32" s="444">
        <f t="shared" ref="BR32:CQ32" si="73">O32</f>
        <v>55</v>
      </c>
      <c r="BS32" s="444">
        <f t="shared" si="73"/>
        <v>60</v>
      </c>
      <c r="BT32" s="444">
        <f t="shared" si="73"/>
        <v>60</v>
      </c>
      <c r="BU32" s="444">
        <f t="shared" si="73"/>
        <v>50</v>
      </c>
      <c r="BV32" s="444">
        <f t="shared" si="73"/>
        <v>50</v>
      </c>
      <c r="BW32" s="444">
        <f t="shared" si="73"/>
        <v>50</v>
      </c>
      <c r="BX32" s="444">
        <f t="shared" si="73"/>
        <v>50</v>
      </c>
      <c r="BY32" s="444">
        <f t="shared" si="73"/>
        <v>50</v>
      </c>
      <c r="BZ32" s="444">
        <f t="shared" si="73"/>
        <v>50</v>
      </c>
      <c r="CA32" s="444">
        <f t="shared" si="73"/>
        <v>50</v>
      </c>
      <c r="CB32" s="444">
        <f t="shared" si="73"/>
        <v>55</v>
      </c>
      <c r="CC32" s="444">
        <f t="shared" si="73"/>
        <v>50</v>
      </c>
      <c r="CD32" s="444">
        <f t="shared" si="73"/>
        <v>50</v>
      </c>
      <c r="CE32" s="444">
        <f t="shared" si="73"/>
        <v>65</v>
      </c>
      <c r="CF32" s="444">
        <f t="shared" si="73"/>
        <v>55</v>
      </c>
      <c r="CG32" s="444">
        <f t="shared" si="73"/>
        <v>50</v>
      </c>
      <c r="CH32" s="444">
        <f t="shared" si="73"/>
        <v>50</v>
      </c>
      <c r="CI32" s="444">
        <f t="shared" si="73"/>
        <v>55</v>
      </c>
      <c r="CJ32" s="444">
        <f t="shared" si="73"/>
        <v>35.089784719999997</v>
      </c>
      <c r="CK32" s="444">
        <f t="shared" si="73"/>
        <v>35.739224099999994</v>
      </c>
      <c r="CL32" s="444">
        <f t="shared" si="73"/>
        <v>37.529548059999996</v>
      </c>
      <c r="CM32" s="444">
        <f t="shared" si="73"/>
        <v>36.166362800000002</v>
      </c>
      <c r="CN32" s="444">
        <f t="shared" si="73"/>
        <v>31.910174679999997</v>
      </c>
      <c r="CO32" s="444">
        <f t="shared" si="73"/>
        <v>29.487671120000002</v>
      </c>
      <c r="CP32" s="444">
        <f t="shared" si="73"/>
        <v>33.414012639999996</v>
      </c>
      <c r="CQ32" s="444">
        <f t="shared" si="73"/>
        <v>35.120860180000001</v>
      </c>
      <c r="CR32" s="445"/>
      <c r="CS32" s="444">
        <f t="shared" ref="CS32:DF32" si="74">AP32</f>
        <v>100</v>
      </c>
      <c r="CT32" s="444">
        <f t="shared" si="74"/>
        <v>115</v>
      </c>
      <c r="CU32" s="444">
        <f t="shared" si="74"/>
        <v>110</v>
      </c>
      <c r="CV32" s="444">
        <f t="shared" si="74"/>
        <v>100</v>
      </c>
      <c r="CW32" s="444">
        <f t="shared" si="74"/>
        <v>100</v>
      </c>
      <c r="CX32" s="444">
        <f t="shared" si="74"/>
        <v>100</v>
      </c>
      <c r="CY32" s="444">
        <f t="shared" si="74"/>
        <v>105</v>
      </c>
      <c r="CZ32" s="444">
        <f t="shared" si="74"/>
        <v>115</v>
      </c>
      <c r="DA32" s="444">
        <f t="shared" si="74"/>
        <v>105</v>
      </c>
      <c r="DB32" s="444">
        <f t="shared" si="74"/>
        <v>105</v>
      </c>
      <c r="DC32" s="444">
        <f t="shared" si="74"/>
        <v>70.829008819999984</v>
      </c>
      <c r="DD32" s="444">
        <f t="shared" si="74"/>
        <v>73.695910859999998</v>
      </c>
      <c r="DE32" s="444">
        <f t="shared" si="74"/>
        <v>61.397845799999999</v>
      </c>
      <c r="DF32" s="444">
        <f t="shared" si="74"/>
        <v>68.534872820000004</v>
      </c>
    </row>
    <row r="33" spans="2:110" ht="12.75" customHeight="1" x14ac:dyDescent="0.3">
      <c r="B33" s="10" t="s">
        <v>15</v>
      </c>
      <c r="C33" s="13">
        <v>10</v>
      </c>
      <c r="D33" s="13">
        <v>15</v>
      </c>
      <c r="E33" s="13">
        <v>15</v>
      </c>
      <c r="F33" s="13">
        <v>10</v>
      </c>
      <c r="G33" s="13">
        <v>15</v>
      </c>
      <c r="H33" s="13">
        <v>15</v>
      </c>
      <c r="I33" s="397">
        <v>38.260798058123783</v>
      </c>
      <c r="J33" s="397">
        <v>34.186579669352255</v>
      </c>
      <c r="K33" s="397">
        <v>33.063200735027351</v>
      </c>
      <c r="L33" s="208">
        <f t="shared" si="5"/>
        <v>-0.10648545235732376</v>
      </c>
      <c r="M33" s="208">
        <f t="shared" si="5"/>
        <v>-3.2860231856771449E-2</v>
      </c>
      <c r="N33" s="59"/>
      <c r="O33" s="13">
        <v>5</v>
      </c>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c r="AH33" s="13"/>
      <c r="AI33" s="13"/>
      <c r="AJ33" s="13"/>
      <c r="AK33" s="13"/>
      <c r="AL33" s="13"/>
      <c r="AM33" s="13"/>
      <c r="AN33" s="13"/>
      <c r="AO33" s="493"/>
      <c r="AP33" s="13">
        <f t="shared" ref="AP33:AP37" si="75">D33-AQ33</f>
        <v>5</v>
      </c>
      <c r="AQ33" s="13">
        <f t="shared" ref="AQ33:AQ37" si="76">SUM(O33:P33)</f>
        <v>10</v>
      </c>
      <c r="AR33" s="13">
        <f t="shared" ref="AR33:AR37" si="77">SUM(Q33:R33)</f>
        <v>10</v>
      </c>
      <c r="AS33" s="7">
        <f t="shared" ref="AS33:AS37" si="78">SUM(S33:T33)</f>
        <v>10</v>
      </c>
      <c r="AT33" s="13">
        <f t="shared" ref="AT33:AT37" si="79">SUM(U33:V33)</f>
        <v>10</v>
      </c>
      <c r="AU33" s="13">
        <f t="shared" ref="AU33:AU37" si="80">SUM(W33:X33)</f>
        <v>10</v>
      </c>
      <c r="AV33" s="13">
        <f t="shared" ref="AV33:AV37" si="81">SUM(Y33:Z33)</f>
        <v>10</v>
      </c>
      <c r="AW33" s="13">
        <f t="shared" ref="AW33:AW37" si="82">SUM(AA33:AB33)</f>
        <v>10</v>
      </c>
      <c r="AX33" s="13">
        <f t="shared" ref="AX33:AX37" si="83">SUM(AC33:AD33)</f>
        <v>10</v>
      </c>
      <c r="AY33" s="13">
        <f t="shared" ref="AY33:AY37" si="84">SUM(AE33:AF33)</f>
        <v>10</v>
      </c>
      <c r="AZ33" s="13"/>
      <c r="BA33" s="13"/>
      <c r="BB33" s="13"/>
      <c r="BC33" s="50"/>
      <c r="BE33" s="10" t="s">
        <v>15</v>
      </c>
      <c r="BF33" s="13">
        <f t="shared" si="53"/>
        <v>10</v>
      </c>
      <c r="BG33" s="13">
        <f t="shared" si="53"/>
        <v>15</v>
      </c>
      <c r="BH33" s="13">
        <f t="shared" si="53"/>
        <v>15</v>
      </c>
      <c r="BI33" s="13">
        <f t="shared" si="53"/>
        <v>10</v>
      </c>
      <c r="BJ33" s="13">
        <f t="shared" si="53"/>
        <v>15</v>
      </c>
      <c r="BK33" s="13">
        <f t="shared" si="53"/>
        <v>15</v>
      </c>
      <c r="BL33" s="13">
        <f t="shared" si="53"/>
        <v>38.260798058123783</v>
      </c>
      <c r="BM33" s="13">
        <f t="shared" si="53"/>
        <v>34.186579669352255</v>
      </c>
      <c r="BN33" s="13"/>
      <c r="BO33" s="212"/>
      <c r="BP33" s="208"/>
      <c r="BQ33" s="27"/>
      <c r="BR33" s="439"/>
      <c r="BS33" s="439"/>
      <c r="BT33" s="439"/>
      <c r="BU33" s="439"/>
      <c r="BV33" s="439"/>
      <c r="BW33" s="439"/>
      <c r="BX33" s="439"/>
      <c r="BY33" s="439"/>
      <c r="BZ33" s="439"/>
      <c r="CA33" s="439"/>
      <c r="CB33" s="439"/>
      <c r="CC33" s="439"/>
      <c r="CD33" s="439"/>
      <c r="CE33" s="439"/>
      <c r="CF33" s="439"/>
      <c r="CG33" s="439"/>
      <c r="CH33" s="439"/>
      <c r="CI33" s="439"/>
      <c r="CJ33" s="439"/>
      <c r="CK33" s="439"/>
      <c r="CL33" s="439"/>
      <c r="CM33" s="439"/>
      <c r="CN33" s="439"/>
      <c r="CO33" s="439"/>
      <c r="CP33" s="439"/>
      <c r="CQ33" s="439"/>
      <c r="CR33" s="450"/>
      <c r="CS33" s="439"/>
      <c r="CT33" s="439"/>
      <c r="CU33" s="439"/>
      <c r="CV33" s="441"/>
      <c r="CW33" s="441"/>
      <c r="CX33" s="441"/>
      <c r="CY33" s="441"/>
      <c r="CZ33" s="441"/>
      <c r="DA33" s="441"/>
      <c r="DB33" s="441"/>
      <c r="DC33" s="441"/>
      <c r="DD33" s="441"/>
      <c r="DE33" s="441"/>
      <c r="DF33" s="441"/>
    </row>
    <row r="34" spans="2:110" ht="12.75" customHeight="1" x14ac:dyDescent="0.3">
      <c r="B34" s="10" t="s">
        <v>16</v>
      </c>
      <c r="C34" s="13">
        <v>5</v>
      </c>
      <c r="D34" s="13">
        <v>10</v>
      </c>
      <c r="E34" s="13">
        <v>10</v>
      </c>
      <c r="F34" s="13">
        <v>10</v>
      </c>
      <c r="G34" s="13">
        <v>10</v>
      </c>
      <c r="H34" s="13">
        <v>10</v>
      </c>
      <c r="I34" s="397">
        <v>27.391253155247707</v>
      </c>
      <c r="J34" s="397">
        <v>24.396573466163932</v>
      </c>
      <c r="K34" s="397">
        <v>23.131668955304306</v>
      </c>
      <c r="L34" s="208">
        <f t="shared" si="5"/>
        <v>-0.10932978028097429</v>
      </c>
      <c r="M34" s="208">
        <f t="shared" si="5"/>
        <v>-5.1847629857280864E-2</v>
      </c>
      <c r="N34" s="59"/>
      <c r="O34" s="13">
        <v>0</v>
      </c>
      <c r="P34" s="13">
        <v>5</v>
      </c>
      <c r="Q34" s="13">
        <v>5</v>
      </c>
      <c r="R34" s="13">
        <v>0</v>
      </c>
      <c r="S34" s="13">
        <v>0</v>
      </c>
      <c r="T34" s="13">
        <v>0</v>
      </c>
      <c r="U34" s="13">
        <v>0</v>
      </c>
      <c r="V34" s="13">
        <v>0</v>
      </c>
      <c r="W34" s="13">
        <v>0</v>
      </c>
      <c r="X34" s="13">
        <v>0</v>
      </c>
      <c r="Y34" s="13">
        <v>5</v>
      </c>
      <c r="Z34" s="13">
        <v>0</v>
      </c>
      <c r="AA34" s="13">
        <v>0</v>
      </c>
      <c r="AB34" s="13">
        <v>5</v>
      </c>
      <c r="AC34" s="13">
        <v>5</v>
      </c>
      <c r="AD34" s="13">
        <v>0</v>
      </c>
      <c r="AE34" s="13">
        <v>0</v>
      </c>
      <c r="AF34" s="13">
        <v>5</v>
      </c>
      <c r="AG34" s="13"/>
      <c r="AH34" s="13"/>
      <c r="AI34" s="13"/>
      <c r="AJ34" s="13"/>
      <c r="AK34" s="13"/>
      <c r="AL34" s="13"/>
      <c r="AM34" s="13"/>
      <c r="AN34" s="13"/>
      <c r="AO34" s="493"/>
      <c r="AP34" s="13">
        <f t="shared" si="75"/>
        <v>5</v>
      </c>
      <c r="AQ34" s="13">
        <f t="shared" si="76"/>
        <v>5</v>
      </c>
      <c r="AR34" s="13">
        <f t="shared" si="77"/>
        <v>5</v>
      </c>
      <c r="AS34" s="13">
        <f t="shared" si="78"/>
        <v>0</v>
      </c>
      <c r="AT34" s="13">
        <f t="shared" si="79"/>
        <v>0</v>
      </c>
      <c r="AU34" s="13">
        <f t="shared" si="80"/>
        <v>0</v>
      </c>
      <c r="AV34" s="13">
        <f t="shared" si="81"/>
        <v>5</v>
      </c>
      <c r="AW34" s="13">
        <f t="shared" si="82"/>
        <v>5</v>
      </c>
      <c r="AX34" s="13">
        <f t="shared" si="83"/>
        <v>5</v>
      </c>
      <c r="AY34" s="13">
        <f t="shared" si="84"/>
        <v>5</v>
      </c>
      <c r="AZ34" s="13"/>
      <c r="BA34" s="13"/>
      <c r="BB34" s="13"/>
      <c r="BC34" s="50"/>
      <c r="BE34" s="10" t="s">
        <v>16</v>
      </c>
      <c r="BF34" s="13">
        <f t="shared" si="53"/>
        <v>5</v>
      </c>
      <c r="BG34" s="13">
        <f t="shared" si="53"/>
        <v>10</v>
      </c>
      <c r="BH34" s="13">
        <f t="shared" si="53"/>
        <v>10</v>
      </c>
      <c r="BI34" s="13">
        <f t="shared" si="53"/>
        <v>10</v>
      </c>
      <c r="BJ34" s="13">
        <f t="shared" si="53"/>
        <v>10</v>
      </c>
      <c r="BK34" s="13">
        <f t="shared" si="53"/>
        <v>10</v>
      </c>
      <c r="BL34" s="13">
        <f t="shared" si="53"/>
        <v>27.391253155247707</v>
      </c>
      <c r="BM34" s="13">
        <f t="shared" si="53"/>
        <v>24.396573466163932</v>
      </c>
      <c r="BN34" s="13"/>
      <c r="BO34" s="212"/>
      <c r="BP34" s="208"/>
      <c r="BQ34" s="301"/>
      <c r="BR34" s="439"/>
      <c r="BS34" s="439"/>
      <c r="BT34" s="439"/>
      <c r="BU34" s="439"/>
      <c r="BV34" s="439"/>
      <c r="BW34" s="439"/>
      <c r="BX34" s="439"/>
      <c r="BY34" s="439"/>
      <c r="BZ34" s="439"/>
      <c r="CA34" s="439"/>
      <c r="CB34" s="439"/>
      <c r="CC34" s="439"/>
      <c r="CD34" s="439"/>
      <c r="CE34" s="439"/>
      <c r="CF34" s="439"/>
      <c r="CG34" s="439"/>
      <c r="CH34" s="439"/>
      <c r="CI34" s="439"/>
      <c r="CJ34" s="439"/>
      <c r="CK34" s="439"/>
      <c r="CL34" s="439"/>
      <c r="CM34" s="439"/>
      <c r="CN34" s="439"/>
      <c r="CO34" s="439"/>
      <c r="CP34" s="439"/>
      <c r="CQ34" s="439"/>
      <c r="CR34" s="450"/>
      <c r="CS34" s="439"/>
      <c r="CT34" s="439"/>
      <c r="CU34" s="439"/>
      <c r="CV34" s="441"/>
      <c r="CW34" s="441"/>
      <c r="CX34" s="441"/>
      <c r="CY34" s="441"/>
      <c r="CZ34" s="441"/>
      <c r="DA34" s="441"/>
      <c r="DB34" s="441"/>
      <c r="DC34" s="441"/>
      <c r="DD34" s="441"/>
      <c r="DE34" s="441"/>
      <c r="DF34" s="441"/>
    </row>
    <row r="35" spans="2:110" ht="12.75" customHeight="1" x14ac:dyDescent="0.3">
      <c r="B35" s="10" t="s">
        <v>17</v>
      </c>
      <c r="C35" s="13">
        <v>15</v>
      </c>
      <c r="D35" s="13">
        <v>15</v>
      </c>
      <c r="E35" s="13">
        <v>15</v>
      </c>
      <c r="F35" s="13">
        <v>15</v>
      </c>
      <c r="G35" s="13">
        <v>15</v>
      </c>
      <c r="H35" s="13">
        <v>15</v>
      </c>
      <c r="I35" s="397">
        <v>19.710108090548616</v>
      </c>
      <c r="J35" s="397">
        <v>17.514945940654858</v>
      </c>
      <c r="K35" s="397">
        <v>16.845889347884658</v>
      </c>
      <c r="L35" s="208">
        <f t="shared" si="5"/>
        <v>-0.11137240545861748</v>
      </c>
      <c r="M35" s="208">
        <f t="shared" si="5"/>
        <v>-3.8199181147183459E-2</v>
      </c>
      <c r="N35" s="59"/>
      <c r="O35" s="13">
        <v>5</v>
      </c>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c r="AH35" s="13"/>
      <c r="AI35" s="13"/>
      <c r="AJ35" s="13"/>
      <c r="AK35" s="13"/>
      <c r="AL35" s="13"/>
      <c r="AM35" s="13"/>
      <c r="AN35" s="13"/>
      <c r="AO35" s="493"/>
      <c r="AP35" s="13">
        <f t="shared" si="75"/>
        <v>5</v>
      </c>
      <c r="AQ35" s="13">
        <f t="shared" si="76"/>
        <v>10</v>
      </c>
      <c r="AR35" s="13">
        <f t="shared" si="77"/>
        <v>10</v>
      </c>
      <c r="AS35" s="13">
        <f t="shared" si="78"/>
        <v>10</v>
      </c>
      <c r="AT35" s="13">
        <f t="shared" si="79"/>
        <v>10</v>
      </c>
      <c r="AU35" s="13">
        <f t="shared" si="80"/>
        <v>10</v>
      </c>
      <c r="AV35" s="13">
        <f t="shared" si="81"/>
        <v>10</v>
      </c>
      <c r="AW35" s="13">
        <f t="shared" si="82"/>
        <v>10</v>
      </c>
      <c r="AX35" s="13">
        <f t="shared" si="83"/>
        <v>10</v>
      </c>
      <c r="AY35" s="13">
        <f t="shared" si="84"/>
        <v>10</v>
      </c>
      <c r="AZ35" s="13"/>
      <c r="BA35" s="13"/>
      <c r="BB35" s="13"/>
      <c r="BC35" s="50"/>
      <c r="BE35" s="10" t="s">
        <v>17</v>
      </c>
      <c r="BF35" s="13">
        <f t="shared" si="53"/>
        <v>15</v>
      </c>
      <c r="BG35" s="13">
        <f t="shared" si="53"/>
        <v>15</v>
      </c>
      <c r="BH35" s="13">
        <f t="shared" si="53"/>
        <v>15</v>
      </c>
      <c r="BI35" s="13">
        <f t="shared" si="53"/>
        <v>15</v>
      </c>
      <c r="BJ35" s="13">
        <f t="shared" si="53"/>
        <v>15</v>
      </c>
      <c r="BK35" s="13">
        <f t="shared" si="53"/>
        <v>15</v>
      </c>
      <c r="BL35" s="13">
        <f t="shared" si="53"/>
        <v>19.710108090548616</v>
      </c>
      <c r="BM35" s="13">
        <f t="shared" si="53"/>
        <v>17.514945940654858</v>
      </c>
      <c r="BN35" s="13"/>
      <c r="BO35" s="212"/>
      <c r="BP35" s="208"/>
      <c r="BQ35" s="301"/>
      <c r="BR35" s="439"/>
      <c r="BS35" s="439"/>
      <c r="BT35" s="439"/>
      <c r="BU35" s="439"/>
      <c r="BV35" s="439"/>
      <c r="BW35" s="439"/>
      <c r="BX35" s="439"/>
      <c r="BY35" s="439"/>
      <c r="BZ35" s="439"/>
      <c r="CA35" s="439"/>
      <c r="CB35" s="439"/>
      <c r="CC35" s="439"/>
      <c r="CD35" s="439"/>
      <c r="CE35" s="439"/>
      <c r="CF35" s="439"/>
      <c r="CG35" s="439"/>
      <c r="CH35" s="439"/>
      <c r="CI35" s="439"/>
      <c r="CJ35" s="439"/>
      <c r="CK35" s="439"/>
      <c r="CL35" s="439"/>
      <c r="CM35" s="439"/>
      <c r="CN35" s="439"/>
      <c r="CO35" s="439"/>
      <c r="CP35" s="439"/>
      <c r="CQ35" s="439"/>
      <c r="CR35" s="450"/>
      <c r="CS35" s="439"/>
      <c r="CT35" s="439"/>
      <c r="CU35" s="439"/>
      <c r="CV35" s="441"/>
      <c r="CW35" s="441"/>
      <c r="CX35" s="441"/>
      <c r="CY35" s="441"/>
      <c r="CZ35" s="441"/>
      <c r="DA35" s="441"/>
      <c r="DB35" s="441"/>
      <c r="DC35" s="441"/>
      <c r="DD35" s="441"/>
      <c r="DE35" s="441"/>
      <c r="DF35" s="441"/>
    </row>
    <row r="36" spans="2:110" ht="12.75" customHeight="1" x14ac:dyDescent="0.3">
      <c r="B36" s="10" t="s">
        <v>18</v>
      </c>
      <c r="C36" s="13">
        <v>75</v>
      </c>
      <c r="D36" s="13">
        <v>70</v>
      </c>
      <c r="E36" s="13">
        <v>70</v>
      </c>
      <c r="F36" s="13">
        <v>80</v>
      </c>
      <c r="G36" s="13">
        <v>90</v>
      </c>
      <c r="H36" s="13">
        <v>85</v>
      </c>
      <c r="I36" s="397">
        <v>28.115889482106112</v>
      </c>
      <c r="J36" s="397">
        <v>25.688587379627123</v>
      </c>
      <c r="K36" s="397">
        <v>24.89168724538181</v>
      </c>
      <c r="L36" s="208">
        <f t="shared" si="5"/>
        <v>-8.6332040251609565E-2</v>
      </c>
      <c r="M36" s="208">
        <f t="shared" si="5"/>
        <v>-3.102156309604287E-2</v>
      </c>
      <c r="N36" s="59"/>
      <c r="O36" s="13">
        <v>20</v>
      </c>
      <c r="P36" s="13">
        <v>15</v>
      </c>
      <c r="Q36" s="13">
        <v>15</v>
      </c>
      <c r="R36" s="13">
        <v>15</v>
      </c>
      <c r="S36" s="13">
        <v>20</v>
      </c>
      <c r="T36" s="13">
        <v>20</v>
      </c>
      <c r="U36" s="13">
        <v>20</v>
      </c>
      <c r="V36" s="13">
        <v>20</v>
      </c>
      <c r="W36" s="13">
        <v>20</v>
      </c>
      <c r="X36" s="13">
        <v>20</v>
      </c>
      <c r="Y36" s="13">
        <v>20</v>
      </c>
      <c r="Z36" s="13">
        <v>20</v>
      </c>
      <c r="AA36" s="13">
        <v>20</v>
      </c>
      <c r="AB36" s="13">
        <v>30</v>
      </c>
      <c r="AC36" s="13">
        <v>20</v>
      </c>
      <c r="AD36" s="13">
        <v>20</v>
      </c>
      <c r="AE36" s="13">
        <v>20</v>
      </c>
      <c r="AF36" s="13">
        <v>20</v>
      </c>
      <c r="AG36" s="13"/>
      <c r="AH36" s="13"/>
      <c r="AI36" s="13"/>
      <c r="AJ36" s="13"/>
      <c r="AK36" s="13"/>
      <c r="AL36" s="13"/>
      <c r="AM36" s="13"/>
      <c r="AN36" s="13"/>
      <c r="AO36" s="493"/>
      <c r="AP36" s="13">
        <f t="shared" si="75"/>
        <v>35</v>
      </c>
      <c r="AQ36" s="13">
        <f t="shared" si="76"/>
        <v>35</v>
      </c>
      <c r="AR36" s="13">
        <f t="shared" si="77"/>
        <v>30</v>
      </c>
      <c r="AS36" s="13">
        <f t="shared" si="78"/>
        <v>40</v>
      </c>
      <c r="AT36" s="13">
        <f t="shared" si="79"/>
        <v>40</v>
      </c>
      <c r="AU36" s="13">
        <f t="shared" si="80"/>
        <v>40</v>
      </c>
      <c r="AV36" s="13">
        <f t="shared" si="81"/>
        <v>40</v>
      </c>
      <c r="AW36" s="13">
        <f t="shared" si="82"/>
        <v>50</v>
      </c>
      <c r="AX36" s="13">
        <f t="shared" si="83"/>
        <v>40</v>
      </c>
      <c r="AY36" s="13">
        <f t="shared" si="84"/>
        <v>40</v>
      </c>
      <c r="AZ36" s="13"/>
      <c r="BA36" s="13"/>
      <c r="BB36" s="13"/>
      <c r="BC36" s="50"/>
      <c r="BE36" s="10" t="s">
        <v>18</v>
      </c>
      <c r="BF36" s="13">
        <f t="shared" si="53"/>
        <v>75</v>
      </c>
      <c r="BG36" s="13">
        <f t="shared" si="53"/>
        <v>70</v>
      </c>
      <c r="BH36" s="13">
        <f t="shared" si="53"/>
        <v>70</v>
      </c>
      <c r="BI36" s="13">
        <f t="shared" si="53"/>
        <v>80</v>
      </c>
      <c r="BJ36" s="13">
        <f t="shared" si="53"/>
        <v>90</v>
      </c>
      <c r="BK36" s="13">
        <f t="shared" si="53"/>
        <v>85</v>
      </c>
      <c r="BL36" s="13">
        <f t="shared" si="53"/>
        <v>28.115889482106112</v>
      </c>
      <c r="BM36" s="13">
        <f t="shared" si="53"/>
        <v>25.688587379627123</v>
      </c>
      <c r="BN36" s="13"/>
      <c r="BO36" s="212"/>
      <c r="BP36" s="208"/>
      <c r="BQ36" s="27"/>
      <c r="BR36" s="439"/>
      <c r="BS36" s="439"/>
      <c r="BT36" s="439"/>
      <c r="BU36" s="439"/>
      <c r="BV36" s="439"/>
      <c r="BW36" s="439"/>
      <c r="BX36" s="439"/>
      <c r="BY36" s="439"/>
      <c r="BZ36" s="439"/>
      <c r="CA36" s="439"/>
      <c r="CB36" s="439"/>
      <c r="CC36" s="439"/>
      <c r="CD36" s="439"/>
      <c r="CE36" s="439"/>
      <c r="CF36" s="439"/>
      <c r="CG36" s="439"/>
      <c r="CH36" s="439"/>
      <c r="CI36" s="439"/>
      <c r="CJ36" s="439"/>
      <c r="CK36" s="439"/>
      <c r="CL36" s="439"/>
      <c r="CM36" s="439"/>
      <c r="CN36" s="439"/>
      <c r="CO36" s="439"/>
      <c r="CP36" s="439"/>
      <c r="CQ36" s="439"/>
      <c r="CR36" s="446"/>
      <c r="CS36" s="439"/>
      <c r="CT36" s="439"/>
      <c r="CU36" s="439"/>
      <c r="CV36" s="441"/>
      <c r="CW36" s="441"/>
      <c r="CX36" s="441"/>
      <c r="CY36" s="441"/>
      <c r="CZ36" s="441"/>
      <c r="DA36" s="441"/>
      <c r="DB36" s="441"/>
      <c r="DC36" s="441"/>
      <c r="DD36" s="441"/>
      <c r="DE36" s="441"/>
      <c r="DF36" s="441"/>
    </row>
    <row r="37" spans="2:110" ht="12.75" customHeight="1" x14ac:dyDescent="0.3">
      <c r="B37" s="52" t="s">
        <v>19</v>
      </c>
      <c r="C37" s="54">
        <v>90</v>
      </c>
      <c r="D37" s="54">
        <v>105</v>
      </c>
      <c r="E37" s="54">
        <v>95</v>
      </c>
      <c r="F37" s="54">
        <v>80</v>
      </c>
      <c r="G37" s="54">
        <v>80</v>
      </c>
      <c r="H37" s="54">
        <v>80</v>
      </c>
      <c r="I37" s="605">
        <v>31.449216585654774</v>
      </c>
      <c r="J37" s="605">
        <v>28.153653845348916</v>
      </c>
      <c r="K37" s="605">
        <v>27.783145864794847</v>
      </c>
      <c r="L37" s="217">
        <f t="shared" si="5"/>
        <v>-0.10478997883238506</v>
      </c>
      <c r="M37" s="217">
        <f t="shared" si="5"/>
        <v>-1.3160209420393865E-2</v>
      </c>
      <c r="N37" s="59"/>
      <c r="O37" s="54">
        <v>25</v>
      </c>
      <c r="P37" s="54">
        <v>30</v>
      </c>
      <c r="Q37" s="54">
        <v>30</v>
      </c>
      <c r="R37" s="54">
        <v>25</v>
      </c>
      <c r="S37" s="54">
        <v>20</v>
      </c>
      <c r="T37" s="54">
        <v>20</v>
      </c>
      <c r="U37" s="54">
        <v>20</v>
      </c>
      <c r="V37" s="54">
        <v>20</v>
      </c>
      <c r="W37" s="54">
        <v>20</v>
      </c>
      <c r="X37" s="54">
        <v>20</v>
      </c>
      <c r="Y37" s="54">
        <v>20</v>
      </c>
      <c r="Z37" s="54">
        <v>20</v>
      </c>
      <c r="AA37" s="54">
        <v>20</v>
      </c>
      <c r="AB37" s="54">
        <v>20</v>
      </c>
      <c r="AC37" s="54">
        <v>20</v>
      </c>
      <c r="AD37" s="54">
        <v>20</v>
      </c>
      <c r="AE37" s="54">
        <v>20</v>
      </c>
      <c r="AF37" s="54">
        <v>20</v>
      </c>
      <c r="AG37" s="54"/>
      <c r="AH37" s="54"/>
      <c r="AI37" s="54"/>
      <c r="AJ37" s="54"/>
      <c r="AK37" s="54"/>
      <c r="AL37" s="54"/>
      <c r="AM37" s="54"/>
      <c r="AN37" s="599"/>
      <c r="AO37" s="493"/>
      <c r="AP37" s="54">
        <f t="shared" si="75"/>
        <v>50</v>
      </c>
      <c r="AQ37" s="54">
        <f t="shared" si="76"/>
        <v>55</v>
      </c>
      <c r="AR37" s="54">
        <f t="shared" si="77"/>
        <v>55</v>
      </c>
      <c r="AS37" s="54">
        <f t="shared" si="78"/>
        <v>40</v>
      </c>
      <c r="AT37" s="54">
        <f t="shared" si="79"/>
        <v>40</v>
      </c>
      <c r="AU37" s="54">
        <f t="shared" si="80"/>
        <v>40</v>
      </c>
      <c r="AV37" s="54">
        <f t="shared" si="81"/>
        <v>40</v>
      </c>
      <c r="AW37" s="54">
        <f t="shared" si="82"/>
        <v>40</v>
      </c>
      <c r="AX37" s="54">
        <f t="shared" si="83"/>
        <v>40</v>
      </c>
      <c r="AY37" s="54">
        <f t="shared" si="84"/>
        <v>40</v>
      </c>
      <c r="AZ37" s="54"/>
      <c r="BA37" s="54"/>
      <c r="BB37" s="54"/>
      <c r="BC37" s="517"/>
      <c r="BE37" s="52" t="s">
        <v>19</v>
      </c>
      <c r="BF37" s="54">
        <f t="shared" si="53"/>
        <v>90</v>
      </c>
      <c r="BG37" s="54">
        <f t="shared" si="53"/>
        <v>105</v>
      </c>
      <c r="BH37" s="54">
        <f t="shared" si="53"/>
        <v>95</v>
      </c>
      <c r="BI37" s="54">
        <f t="shared" si="53"/>
        <v>80</v>
      </c>
      <c r="BJ37" s="54">
        <f t="shared" si="53"/>
        <v>80</v>
      </c>
      <c r="BK37" s="54">
        <f t="shared" si="53"/>
        <v>80</v>
      </c>
      <c r="BL37" s="54">
        <f t="shared" si="53"/>
        <v>31.449216585654774</v>
      </c>
      <c r="BM37" s="54">
        <f t="shared" si="53"/>
        <v>28.153653845348916</v>
      </c>
      <c r="BN37" s="54"/>
      <c r="BO37" s="216"/>
      <c r="BP37" s="217"/>
      <c r="BQ37" s="27"/>
      <c r="BR37" s="447"/>
      <c r="BS37" s="447"/>
      <c r="BT37" s="447"/>
      <c r="BU37" s="447"/>
      <c r="BV37" s="447"/>
      <c r="BW37" s="447"/>
      <c r="BX37" s="447"/>
      <c r="BY37" s="447"/>
      <c r="BZ37" s="447"/>
      <c r="CA37" s="447"/>
      <c r="CB37" s="447"/>
      <c r="CC37" s="447"/>
      <c r="CD37" s="447"/>
      <c r="CE37" s="447"/>
      <c r="CF37" s="447"/>
      <c r="CG37" s="447"/>
      <c r="CH37" s="447"/>
      <c r="CI37" s="447"/>
      <c r="CJ37" s="447"/>
      <c r="CK37" s="447"/>
      <c r="CL37" s="447"/>
      <c r="CM37" s="447"/>
      <c r="CN37" s="447"/>
      <c r="CO37" s="447"/>
      <c r="CP37" s="447"/>
      <c r="CQ37" s="447"/>
      <c r="CR37" s="448"/>
      <c r="CS37" s="447"/>
      <c r="CT37" s="447"/>
      <c r="CU37" s="447"/>
      <c r="CV37" s="447"/>
      <c r="CW37" s="447"/>
      <c r="CX37" s="447"/>
      <c r="CY37" s="447"/>
      <c r="CZ37" s="447"/>
      <c r="DA37" s="447"/>
      <c r="DB37" s="447"/>
      <c r="DC37" s="447"/>
      <c r="DD37" s="447"/>
      <c r="DE37" s="447"/>
      <c r="DF37" s="447"/>
    </row>
    <row r="38" spans="2:110" ht="12.75" customHeight="1" x14ac:dyDescent="0.3">
      <c r="B38" s="20" t="s">
        <v>11</v>
      </c>
      <c r="C38" s="50">
        <v>145</v>
      </c>
      <c r="D38" s="50">
        <v>175</v>
      </c>
      <c r="E38" s="50">
        <v>200</v>
      </c>
      <c r="F38" s="50">
        <v>205</v>
      </c>
      <c r="G38" s="50">
        <v>180</v>
      </c>
      <c r="H38" s="50">
        <v>245</v>
      </c>
      <c r="I38" s="491">
        <f>SUM(I39:I43)</f>
        <v>188.56147097593595</v>
      </c>
      <c r="J38" s="495">
        <f>SUM(J39:J43)</f>
        <v>405.83891824874934</v>
      </c>
      <c r="K38" s="410">
        <v>443.76551814908208</v>
      </c>
      <c r="L38" s="210">
        <f t="shared" si="5"/>
        <v>1.1522897342084382</v>
      </c>
      <c r="M38" s="210">
        <f t="shared" si="5"/>
        <v>9.3452348197632817E-2</v>
      </c>
      <c r="N38" s="59"/>
      <c r="O38" s="50">
        <v>40</v>
      </c>
      <c r="P38" s="50">
        <v>50</v>
      </c>
      <c r="Q38" s="50">
        <v>30</v>
      </c>
      <c r="R38" s="50">
        <v>45</v>
      </c>
      <c r="S38" s="50">
        <v>70</v>
      </c>
      <c r="T38" s="50">
        <v>70</v>
      </c>
      <c r="U38" s="50">
        <v>60</v>
      </c>
      <c r="V38" s="50">
        <v>80</v>
      </c>
      <c r="W38" s="50">
        <v>60</v>
      </c>
      <c r="X38" s="50">
        <v>5</v>
      </c>
      <c r="Y38" s="50">
        <v>40</v>
      </c>
      <c r="Z38" s="50">
        <v>50</v>
      </c>
      <c r="AA38" s="50">
        <v>45</v>
      </c>
      <c r="AB38" s="50">
        <v>35</v>
      </c>
      <c r="AC38" s="50">
        <v>60</v>
      </c>
      <c r="AD38" s="50">
        <v>60</v>
      </c>
      <c r="AE38" s="50">
        <v>65</v>
      </c>
      <c r="AF38" s="50">
        <v>65</v>
      </c>
      <c r="AG38" s="50">
        <v>120.00206236838314</v>
      </c>
      <c r="AH38" s="50">
        <v>32.405710671628768</v>
      </c>
      <c r="AI38" s="50">
        <v>101.58043377353067</v>
      </c>
      <c r="AJ38" s="50">
        <v>-65.426735837606628</v>
      </c>
      <c r="AK38" s="50">
        <v>109.82212120420499</v>
      </c>
      <c r="AL38" s="50">
        <v>-3.069504738212764</v>
      </c>
      <c r="AM38" s="50">
        <v>135.7026370625488</v>
      </c>
      <c r="AN38" s="50">
        <v>163.38366472020834</v>
      </c>
      <c r="AO38" s="493"/>
      <c r="AP38" s="50">
        <f t="shared" ref="AP38:AS38" si="85">SUM(AP39:AP43)</f>
        <v>85</v>
      </c>
      <c r="AQ38" s="50">
        <f t="shared" si="85"/>
        <v>90</v>
      </c>
      <c r="AR38" s="50">
        <f t="shared" si="85"/>
        <v>75</v>
      </c>
      <c r="AS38" s="50">
        <f t="shared" si="85"/>
        <v>140</v>
      </c>
      <c r="AT38" s="50">
        <f>SUM(AT39:AT43)</f>
        <v>140</v>
      </c>
      <c r="AU38" s="50">
        <f t="shared" ref="AU38:AX38" si="86">SUM(AU39:AU43)</f>
        <v>65</v>
      </c>
      <c r="AV38" s="50">
        <f t="shared" si="86"/>
        <v>90</v>
      </c>
      <c r="AW38" s="50">
        <f t="shared" si="86"/>
        <v>80</v>
      </c>
      <c r="AX38" s="50">
        <f t="shared" si="86"/>
        <v>120</v>
      </c>
      <c r="AY38" s="50">
        <f>SUM(AY39:AY43)</f>
        <v>130</v>
      </c>
      <c r="AZ38" s="50">
        <f>AG38+AH38</f>
        <v>152.4077730400119</v>
      </c>
      <c r="BA38" s="50">
        <f t="shared" si="18"/>
        <v>36.153697935924043</v>
      </c>
      <c r="BB38" s="50">
        <f>AK38+AL38</f>
        <v>106.75261646599222</v>
      </c>
      <c r="BC38" s="50">
        <f t="shared" si="7"/>
        <v>299.08630178275712</v>
      </c>
      <c r="BE38" s="20" t="s">
        <v>11</v>
      </c>
      <c r="BF38" s="50">
        <f t="shared" si="53"/>
        <v>145</v>
      </c>
      <c r="BG38" s="50">
        <f t="shared" si="53"/>
        <v>175</v>
      </c>
      <c r="BH38" s="50">
        <f t="shared" si="53"/>
        <v>200</v>
      </c>
      <c r="BI38" s="50">
        <f t="shared" si="53"/>
        <v>205</v>
      </c>
      <c r="BJ38" s="50">
        <f t="shared" si="53"/>
        <v>180</v>
      </c>
      <c r="BK38" s="50">
        <f t="shared" si="53"/>
        <v>245</v>
      </c>
      <c r="BL38" s="50">
        <f t="shared" si="53"/>
        <v>188.56147097593595</v>
      </c>
      <c r="BM38" s="50">
        <f t="shared" si="53"/>
        <v>405.83891824874934</v>
      </c>
      <c r="BN38" s="50">
        <f>K38</f>
        <v>443.76551814908208</v>
      </c>
      <c r="BO38" s="210">
        <f t="shared" si="24"/>
        <v>1.1522897342084382</v>
      </c>
      <c r="BP38" s="210">
        <f>M38</f>
        <v>9.3452348197632817E-2</v>
      </c>
      <c r="BQ38" s="198"/>
      <c r="BR38" s="444">
        <f t="shared" ref="BR38:CQ38" si="87">O38</f>
        <v>40</v>
      </c>
      <c r="BS38" s="444">
        <f t="shared" si="87"/>
        <v>50</v>
      </c>
      <c r="BT38" s="444">
        <f t="shared" si="87"/>
        <v>30</v>
      </c>
      <c r="BU38" s="444">
        <f t="shared" si="87"/>
        <v>45</v>
      </c>
      <c r="BV38" s="444">
        <f t="shared" si="87"/>
        <v>70</v>
      </c>
      <c r="BW38" s="444">
        <f t="shared" si="87"/>
        <v>70</v>
      </c>
      <c r="BX38" s="444">
        <f t="shared" si="87"/>
        <v>60</v>
      </c>
      <c r="BY38" s="444">
        <f t="shared" si="87"/>
        <v>80</v>
      </c>
      <c r="BZ38" s="444">
        <f t="shared" si="87"/>
        <v>60</v>
      </c>
      <c r="CA38" s="444">
        <f t="shared" si="87"/>
        <v>5</v>
      </c>
      <c r="CB38" s="444">
        <f t="shared" si="87"/>
        <v>40</v>
      </c>
      <c r="CC38" s="444">
        <f t="shared" si="87"/>
        <v>50</v>
      </c>
      <c r="CD38" s="444">
        <f t="shared" si="87"/>
        <v>45</v>
      </c>
      <c r="CE38" s="444">
        <f t="shared" si="87"/>
        <v>35</v>
      </c>
      <c r="CF38" s="444">
        <f t="shared" si="87"/>
        <v>60</v>
      </c>
      <c r="CG38" s="444">
        <f t="shared" si="87"/>
        <v>60</v>
      </c>
      <c r="CH38" s="444">
        <f t="shared" si="87"/>
        <v>65</v>
      </c>
      <c r="CI38" s="444">
        <f t="shared" si="87"/>
        <v>65</v>
      </c>
      <c r="CJ38" s="444">
        <f t="shared" si="87"/>
        <v>120.00206236838314</v>
      </c>
      <c r="CK38" s="444">
        <f t="shared" si="87"/>
        <v>32.405710671628768</v>
      </c>
      <c r="CL38" s="444">
        <f t="shared" si="87"/>
        <v>101.58043377353067</v>
      </c>
      <c r="CM38" s="444">
        <f t="shared" si="87"/>
        <v>-65.426735837606628</v>
      </c>
      <c r="CN38" s="444">
        <f t="shared" si="87"/>
        <v>109.82212120420499</v>
      </c>
      <c r="CO38" s="444">
        <f t="shared" si="87"/>
        <v>-3.069504738212764</v>
      </c>
      <c r="CP38" s="444">
        <f t="shared" si="87"/>
        <v>135.7026370625488</v>
      </c>
      <c r="CQ38" s="444">
        <f t="shared" si="87"/>
        <v>163.38366472020834</v>
      </c>
      <c r="CR38" s="445"/>
      <c r="CS38" s="444">
        <f t="shared" ref="CS38:DF38" si="88">AP38</f>
        <v>85</v>
      </c>
      <c r="CT38" s="444">
        <f t="shared" si="88"/>
        <v>90</v>
      </c>
      <c r="CU38" s="444">
        <f t="shared" si="88"/>
        <v>75</v>
      </c>
      <c r="CV38" s="444">
        <f t="shared" si="88"/>
        <v>140</v>
      </c>
      <c r="CW38" s="444">
        <f t="shared" si="88"/>
        <v>140</v>
      </c>
      <c r="CX38" s="444">
        <f t="shared" si="88"/>
        <v>65</v>
      </c>
      <c r="CY38" s="444">
        <f t="shared" si="88"/>
        <v>90</v>
      </c>
      <c r="CZ38" s="444">
        <f t="shared" si="88"/>
        <v>80</v>
      </c>
      <c r="DA38" s="444">
        <f t="shared" si="88"/>
        <v>120</v>
      </c>
      <c r="DB38" s="444">
        <f t="shared" si="88"/>
        <v>130</v>
      </c>
      <c r="DC38" s="444">
        <f t="shared" si="88"/>
        <v>152.4077730400119</v>
      </c>
      <c r="DD38" s="444">
        <f t="shared" si="88"/>
        <v>36.153697935924043</v>
      </c>
      <c r="DE38" s="444">
        <f t="shared" si="88"/>
        <v>106.75261646599222</v>
      </c>
      <c r="DF38" s="444">
        <f t="shared" si="88"/>
        <v>299.08630178275712</v>
      </c>
    </row>
    <row r="39" spans="2:110" ht="12.75" customHeight="1" x14ac:dyDescent="0.3">
      <c r="B39" s="10" t="s">
        <v>15</v>
      </c>
      <c r="C39" s="13">
        <v>5</v>
      </c>
      <c r="D39" s="13">
        <v>10</v>
      </c>
      <c r="E39" s="13">
        <v>0</v>
      </c>
      <c r="F39" s="13">
        <v>20</v>
      </c>
      <c r="G39" s="13">
        <v>5</v>
      </c>
      <c r="H39" s="13">
        <v>5</v>
      </c>
      <c r="I39" s="397">
        <v>6.8553211921250128</v>
      </c>
      <c r="J39" s="397">
        <v>-20.198130548082819</v>
      </c>
      <c r="K39" s="397"/>
      <c r="L39" s="208" t="str">
        <f>IF(ISERROR(J39/I39),"N/A",IF(I39&lt;0,"N/A",IF(J39&lt;0,"N/A",IF(J39/I39-1&gt;300%,"&gt;±300%",IF(J39/I39-1&lt;-300%,"&gt;±300%",J39/I39-1)))))</f>
        <v>N/A</v>
      </c>
      <c r="M39" s="208"/>
      <c r="N39" s="59"/>
      <c r="O39" s="13">
        <v>0</v>
      </c>
      <c r="P39" s="13">
        <v>0</v>
      </c>
      <c r="Q39" s="13">
        <v>0</v>
      </c>
      <c r="R39" s="13">
        <v>0</v>
      </c>
      <c r="S39" s="13">
        <v>0</v>
      </c>
      <c r="T39" s="13">
        <v>0</v>
      </c>
      <c r="U39" s="13">
        <v>5</v>
      </c>
      <c r="V39" s="13">
        <v>5</v>
      </c>
      <c r="W39" s="13">
        <v>10</v>
      </c>
      <c r="X39" s="13">
        <v>0</v>
      </c>
      <c r="Y39" s="13">
        <v>0</v>
      </c>
      <c r="Z39" s="13">
        <v>0</v>
      </c>
      <c r="AA39" s="13">
        <v>0</v>
      </c>
      <c r="AB39" s="13">
        <v>0</v>
      </c>
      <c r="AC39" s="13">
        <v>0</v>
      </c>
      <c r="AD39" s="13">
        <v>0</v>
      </c>
      <c r="AE39" s="13">
        <v>0</v>
      </c>
      <c r="AF39" s="13">
        <v>5</v>
      </c>
      <c r="AG39" s="13"/>
      <c r="AH39" s="13"/>
      <c r="AI39" s="13"/>
      <c r="AJ39" s="13"/>
      <c r="AK39" s="13"/>
      <c r="AL39" s="13"/>
      <c r="AM39" s="13"/>
      <c r="AN39" s="13"/>
      <c r="AO39" s="493"/>
      <c r="AP39" s="13">
        <f t="shared" ref="AP39:AP43" si="89">D39-AQ39</f>
        <v>10</v>
      </c>
      <c r="AQ39" s="13">
        <f t="shared" ref="AQ39:AQ43" si="90">SUM(O39:P39)</f>
        <v>0</v>
      </c>
      <c r="AR39" s="13">
        <f t="shared" ref="AR39:AR43" si="91">SUM(Q39:R39)</f>
        <v>0</v>
      </c>
      <c r="AS39" s="7">
        <f t="shared" ref="AS39:AS43" si="92">SUM(S39:T39)</f>
        <v>0</v>
      </c>
      <c r="AT39" s="13">
        <f t="shared" ref="AT39:AT43" si="93">SUM(U39:V39)</f>
        <v>10</v>
      </c>
      <c r="AU39" s="13">
        <f t="shared" ref="AU39:AU43" si="94">SUM(W39:X39)</f>
        <v>10</v>
      </c>
      <c r="AV39" s="13">
        <f t="shared" ref="AV39:AV43" si="95">SUM(Y39:Z39)</f>
        <v>0</v>
      </c>
      <c r="AW39" s="13">
        <f t="shared" ref="AW39:AW43" si="96">SUM(AA39:AB39)</f>
        <v>0</v>
      </c>
      <c r="AX39" s="13">
        <f t="shared" ref="AX39:AX43" si="97">SUM(AC39:AD39)</f>
        <v>0</v>
      </c>
      <c r="AY39" s="13">
        <f t="shared" ref="AY39:AY43" si="98">SUM(AE39:AF39)</f>
        <v>5</v>
      </c>
      <c r="AZ39" s="13"/>
      <c r="BA39" s="13"/>
      <c r="BB39" s="13"/>
      <c r="BC39" s="50"/>
      <c r="BE39" s="10" t="s">
        <v>15</v>
      </c>
      <c r="BF39" s="13">
        <f t="shared" si="53"/>
        <v>5</v>
      </c>
      <c r="BG39" s="13">
        <f t="shared" si="53"/>
        <v>10</v>
      </c>
      <c r="BH39" s="13">
        <f t="shared" si="53"/>
        <v>0</v>
      </c>
      <c r="BI39" s="13">
        <f t="shared" si="53"/>
        <v>20</v>
      </c>
      <c r="BJ39" s="13">
        <f t="shared" si="53"/>
        <v>5</v>
      </c>
      <c r="BK39" s="13">
        <f t="shared" si="53"/>
        <v>5</v>
      </c>
      <c r="BL39" s="13">
        <f t="shared" si="53"/>
        <v>6.8553211921250128</v>
      </c>
      <c r="BM39" s="13">
        <f t="shared" si="53"/>
        <v>-20.198130548082819</v>
      </c>
      <c r="BN39" s="13"/>
      <c r="BO39" s="212"/>
      <c r="BP39" s="208"/>
      <c r="BQ39" s="27"/>
      <c r="BR39" s="439"/>
      <c r="BS39" s="439"/>
      <c r="BT39" s="439"/>
      <c r="BU39" s="439"/>
      <c r="BV39" s="439"/>
      <c r="BW39" s="439"/>
      <c r="BX39" s="439"/>
      <c r="BY39" s="439"/>
      <c r="BZ39" s="439"/>
      <c r="CA39" s="439"/>
      <c r="CB39" s="439"/>
      <c r="CC39" s="439"/>
      <c r="CD39" s="439"/>
      <c r="CE39" s="439"/>
      <c r="CF39" s="439"/>
      <c r="CG39" s="439"/>
      <c r="CH39" s="439"/>
      <c r="CI39" s="439"/>
      <c r="CJ39" s="439"/>
      <c r="CK39" s="439"/>
      <c r="CL39" s="439"/>
      <c r="CM39" s="439"/>
      <c r="CN39" s="439"/>
      <c r="CO39" s="439"/>
      <c r="CP39" s="439"/>
      <c r="CQ39" s="439"/>
      <c r="CR39" s="450"/>
      <c r="CS39" s="439"/>
      <c r="CT39" s="439"/>
      <c r="CU39" s="439"/>
      <c r="CV39" s="441"/>
      <c r="CW39" s="441"/>
      <c r="CX39" s="441"/>
      <c r="CY39" s="441"/>
      <c r="CZ39" s="441"/>
      <c r="DA39" s="441"/>
      <c r="DB39" s="441"/>
      <c r="DC39" s="441"/>
      <c r="DD39" s="441"/>
      <c r="DE39" s="441"/>
      <c r="DF39" s="441"/>
    </row>
    <row r="40" spans="2:110" ht="12.75" customHeight="1" x14ac:dyDescent="0.3">
      <c r="B40" s="10" t="s">
        <v>16</v>
      </c>
      <c r="C40" s="13">
        <v>-10</v>
      </c>
      <c r="D40" s="13">
        <v>15</v>
      </c>
      <c r="E40" s="13">
        <v>10</v>
      </c>
      <c r="F40" s="13">
        <v>5</v>
      </c>
      <c r="G40" s="13">
        <v>5</v>
      </c>
      <c r="H40" s="13">
        <v>35</v>
      </c>
      <c r="I40" s="397">
        <v>58.979256621109812</v>
      </c>
      <c r="J40" s="397">
        <v>24.880154078580766</v>
      </c>
      <c r="K40" s="397"/>
      <c r="L40" s="208">
        <f t="shared" si="5"/>
        <v>-0.57815415954775395</v>
      </c>
      <c r="M40" s="208"/>
      <c r="N40" s="59"/>
      <c r="O40" s="13">
        <v>10</v>
      </c>
      <c r="P40" s="13">
        <v>0</v>
      </c>
      <c r="Q40" s="13">
        <v>0</v>
      </c>
      <c r="R40" s="13">
        <v>5</v>
      </c>
      <c r="S40" s="13">
        <v>5</v>
      </c>
      <c r="T40" s="13">
        <v>0</v>
      </c>
      <c r="U40" s="13">
        <v>0</v>
      </c>
      <c r="V40" s="13">
        <v>5</v>
      </c>
      <c r="W40" s="13">
        <v>0</v>
      </c>
      <c r="X40" s="13">
        <v>0</v>
      </c>
      <c r="Y40" s="13">
        <v>5</v>
      </c>
      <c r="Z40" s="13">
        <v>0</v>
      </c>
      <c r="AA40" s="13">
        <v>0</v>
      </c>
      <c r="AB40" s="13">
        <v>0</v>
      </c>
      <c r="AC40" s="13">
        <v>5</v>
      </c>
      <c r="AD40" s="13">
        <v>10</v>
      </c>
      <c r="AE40" s="13">
        <v>10</v>
      </c>
      <c r="AF40" s="13">
        <v>10</v>
      </c>
      <c r="AG40" s="13"/>
      <c r="AH40" s="13"/>
      <c r="AI40" s="13"/>
      <c r="AJ40" s="13"/>
      <c r="AK40" s="13"/>
      <c r="AL40" s="13"/>
      <c r="AM40" s="13"/>
      <c r="AN40" s="13"/>
      <c r="AO40" s="493"/>
      <c r="AP40" s="13">
        <f t="shared" si="89"/>
        <v>5</v>
      </c>
      <c r="AQ40" s="13">
        <f t="shared" si="90"/>
        <v>10</v>
      </c>
      <c r="AR40" s="13">
        <f t="shared" si="91"/>
        <v>5</v>
      </c>
      <c r="AS40" s="13">
        <f t="shared" si="92"/>
        <v>5</v>
      </c>
      <c r="AT40" s="13">
        <f t="shared" si="93"/>
        <v>5</v>
      </c>
      <c r="AU40" s="13">
        <f t="shared" si="94"/>
        <v>0</v>
      </c>
      <c r="AV40" s="13">
        <f t="shared" si="95"/>
        <v>5</v>
      </c>
      <c r="AW40" s="13">
        <f t="shared" si="96"/>
        <v>0</v>
      </c>
      <c r="AX40" s="13">
        <f t="shared" si="97"/>
        <v>15</v>
      </c>
      <c r="AY40" s="13">
        <f t="shared" si="98"/>
        <v>20</v>
      </c>
      <c r="AZ40" s="13"/>
      <c r="BA40" s="13"/>
      <c r="BB40" s="13"/>
      <c r="BC40" s="50"/>
      <c r="BE40" s="10" t="s">
        <v>16</v>
      </c>
      <c r="BF40" s="13">
        <f t="shared" si="53"/>
        <v>-10</v>
      </c>
      <c r="BG40" s="13">
        <f t="shared" si="53"/>
        <v>15</v>
      </c>
      <c r="BH40" s="13">
        <f t="shared" si="53"/>
        <v>10</v>
      </c>
      <c r="BI40" s="13">
        <f t="shared" si="53"/>
        <v>5</v>
      </c>
      <c r="BJ40" s="13">
        <f t="shared" si="53"/>
        <v>5</v>
      </c>
      <c r="BK40" s="13">
        <f t="shared" si="53"/>
        <v>35</v>
      </c>
      <c r="BL40" s="13">
        <f t="shared" si="53"/>
        <v>58.979256621109812</v>
      </c>
      <c r="BM40" s="13">
        <f t="shared" si="53"/>
        <v>24.880154078580766</v>
      </c>
      <c r="BN40" s="13"/>
      <c r="BO40" s="212"/>
      <c r="BP40" s="208"/>
      <c r="BQ40" s="301"/>
      <c r="BR40" s="439"/>
      <c r="BS40" s="439"/>
      <c r="BT40" s="439"/>
      <c r="BU40" s="439"/>
      <c r="BV40" s="439"/>
      <c r="BW40" s="439"/>
      <c r="BX40" s="439"/>
      <c r="BY40" s="439"/>
      <c r="BZ40" s="439"/>
      <c r="CA40" s="439"/>
      <c r="CB40" s="439"/>
      <c r="CC40" s="439"/>
      <c r="CD40" s="439"/>
      <c r="CE40" s="439"/>
      <c r="CF40" s="439"/>
      <c r="CG40" s="439"/>
      <c r="CH40" s="439"/>
      <c r="CI40" s="439"/>
      <c r="CJ40" s="439"/>
      <c r="CK40" s="439"/>
      <c r="CL40" s="439"/>
      <c r="CM40" s="439"/>
      <c r="CN40" s="439"/>
      <c r="CO40" s="439"/>
      <c r="CP40" s="439"/>
      <c r="CQ40" s="439"/>
      <c r="CR40" s="450"/>
      <c r="CS40" s="439"/>
      <c r="CT40" s="439"/>
      <c r="CU40" s="439"/>
      <c r="CV40" s="441"/>
      <c r="CW40" s="441"/>
      <c r="CX40" s="441"/>
      <c r="CY40" s="441"/>
      <c r="CZ40" s="441"/>
      <c r="DA40" s="441"/>
      <c r="DB40" s="441"/>
      <c r="DC40" s="441"/>
      <c r="DD40" s="441"/>
      <c r="DE40" s="441"/>
      <c r="DF40" s="441"/>
    </row>
    <row r="41" spans="2:110" ht="12.75" customHeight="1" x14ac:dyDescent="0.3">
      <c r="B41" s="10" t="s">
        <v>17</v>
      </c>
      <c r="C41" s="13">
        <v>0</v>
      </c>
      <c r="D41" s="13">
        <v>-25</v>
      </c>
      <c r="E41" s="13">
        <v>-5</v>
      </c>
      <c r="F41" s="13">
        <v>-10</v>
      </c>
      <c r="G41" s="13">
        <v>-10</v>
      </c>
      <c r="H41" s="13">
        <v>0</v>
      </c>
      <c r="I41" s="397">
        <v>-87.244984905660601</v>
      </c>
      <c r="J41" s="397">
        <v>-40.575823765166419</v>
      </c>
      <c r="K41" s="397"/>
      <c r="L41" s="208" t="str">
        <f t="shared" si="5"/>
        <v>N/A</v>
      </c>
      <c r="M41" s="208"/>
      <c r="N41" s="59"/>
      <c r="O41" s="13">
        <v>-10</v>
      </c>
      <c r="P41" s="13">
        <v>0</v>
      </c>
      <c r="Q41" s="13">
        <v>0</v>
      </c>
      <c r="R41" s="13">
        <v>0</v>
      </c>
      <c r="S41" s="13">
        <v>0</v>
      </c>
      <c r="T41" s="13">
        <v>0</v>
      </c>
      <c r="U41" s="13">
        <v>0</v>
      </c>
      <c r="V41" s="13">
        <v>0</v>
      </c>
      <c r="W41" s="13">
        <v>-5</v>
      </c>
      <c r="X41" s="13">
        <v>-5</v>
      </c>
      <c r="Y41" s="13">
        <v>-5</v>
      </c>
      <c r="Z41" s="13">
        <v>-5</v>
      </c>
      <c r="AA41" s="13">
        <v>0</v>
      </c>
      <c r="AB41" s="13">
        <v>0</v>
      </c>
      <c r="AC41" s="13">
        <v>0</v>
      </c>
      <c r="AD41" s="13">
        <v>0</v>
      </c>
      <c r="AE41" s="13">
        <v>0</v>
      </c>
      <c r="AF41" s="13">
        <v>0</v>
      </c>
      <c r="AG41" s="13"/>
      <c r="AH41" s="13"/>
      <c r="AI41" s="13"/>
      <c r="AJ41" s="13"/>
      <c r="AK41" s="13"/>
      <c r="AL41" s="13"/>
      <c r="AM41" s="13"/>
      <c r="AN41" s="13"/>
      <c r="AO41" s="493"/>
      <c r="AP41" s="13">
        <f t="shared" si="89"/>
        <v>-15</v>
      </c>
      <c r="AQ41" s="13">
        <f t="shared" si="90"/>
        <v>-10</v>
      </c>
      <c r="AR41" s="13">
        <f t="shared" si="91"/>
        <v>0</v>
      </c>
      <c r="AS41" s="13">
        <f t="shared" si="92"/>
        <v>0</v>
      </c>
      <c r="AT41" s="13">
        <f t="shared" si="93"/>
        <v>0</v>
      </c>
      <c r="AU41" s="13">
        <f t="shared" si="94"/>
        <v>-10</v>
      </c>
      <c r="AV41" s="13">
        <f t="shared" si="95"/>
        <v>-10</v>
      </c>
      <c r="AW41" s="13">
        <f t="shared" si="96"/>
        <v>0</v>
      </c>
      <c r="AX41" s="13">
        <f t="shared" si="97"/>
        <v>0</v>
      </c>
      <c r="AY41" s="13">
        <f t="shared" si="98"/>
        <v>0</v>
      </c>
      <c r="AZ41" s="13"/>
      <c r="BA41" s="13"/>
      <c r="BB41" s="13"/>
      <c r="BC41" s="50"/>
      <c r="BE41" s="10" t="s">
        <v>17</v>
      </c>
      <c r="BF41" s="13">
        <f t="shared" si="53"/>
        <v>0</v>
      </c>
      <c r="BG41" s="13">
        <f t="shared" si="53"/>
        <v>-25</v>
      </c>
      <c r="BH41" s="13">
        <f t="shared" si="53"/>
        <v>-5</v>
      </c>
      <c r="BI41" s="13">
        <f t="shared" si="53"/>
        <v>-10</v>
      </c>
      <c r="BJ41" s="13">
        <f t="shared" si="53"/>
        <v>-10</v>
      </c>
      <c r="BK41" s="13">
        <f t="shared" si="53"/>
        <v>0</v>
      </c>
      <c r="BL41" s="13">
        <f t="shared" si="53"/>
        <v>-87.244984905660601</v>
      </c>
      <c r="BM41" s="13">
        <f t="shared" si="53"/>
        <v>-40.575823765166419</v>
      </c>
      <c r="BN41" s="13"/>
      <c r="BO41" s="212"/>
      <c r="BP41" s="208"/>
      <c r="BQ41" s="301"/>
      <c r="BR41" s="439"/>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39"/>
      <c r="CP41" s="439"/>
      <c r="CQ41" s="439"/>
      <c r="CR41" s="450"/>
      <c r="CS41" s="439"/>
      <c r="CT41" s="439"/>
      <c r="CU41" s="439"/>
      <c r="CV41" s="441"/>
      <c r="CW41" s="441"/>
      <c r="CX41" s="441"/>
      <c r="CY41" s="441"/>
      <c r="CZ41" s="441"/>
      <c r="DA41" s="441"/>
      <c r="DB41" s="441"/>
      <c r="DC41" s="441"/>
      <c r="DD41" s="441"/>
      <c r="DE41" s="441"/>
      <c r="DF41" s="441"/>
    </row>
    <row r="42" spans="2:110" ht="12.75" customHeight="1" x14ac:dyDescent="0.3">
      <c r="B42" s="10" t="s">
        <v>18</v>
      </c>
      <c r="C42" s="13">
        <v>90</v>
      </c>
      <c r="D42" s="13">
        <v>85</v>
      </c>
      <c r="E42" s="13">
        <v>95</v>
      </c>
      <c r="F42" s="13">
        <v>100</v>
      </c>
      <c r="G42" s="13">
        <v>85</v>
      </c>
      <c r="H42" s="13">
        <v>75</v>
      </c>
      <c r="I42" s="397">
        <v>180.12124004584339</v>
      </c>
      <c r="J42" s="397">
        <v>344.23327327850495</v>
      </c>
      <c r="K42" s="397"/>
      <c r="L42" s="208">
        <f t="shared" si="5"/>
        <v>0.91111982790531942</v>
      </c>
      <c r="M42" s="208"/>
      <c r="N42" s="59"/>
      <c r="O42" s="13">
        <v>20</v>
      </c>
      <c r="P42" s="13">
        <v>25</v>
      </c>
      <c r="Q42" s="13">
        <v>20</v>
      </c>
      <c r="R42" s="13">
        <v>35</v>
      </c>
      <c r="S42" s="13">
        <v>25</v>
      </c>
      <c r="T42" s="13">
        <v>20</v>
      </c>
      <c r="U42" s="13">
        <v>20</v>
      </c>
      <c r="V42" s="13">
        <v>40</v>
      </c>
      <c r="W42" s="13">
        <v>35</v>
      </c>
      <c r="X42" s="13">
        <v>5</v>
      </c>
      <c r="Y42" s="13">
        <v>30</v>
      </c>
      <c r="Z42" s="13">
        <v>15</v>
      </c>
      <c r="AA42" s="13">
        <v>15</v>
      </c>
      <c r="AB42" s="13">
        <v>25</v>
      </c>
      <c r="AC42" s="13">
        <v>45</v>
      </c>
      <c r="AD42" s="13">
        <v>15</v>
      </c>
      <c r="AE42" s="13">
        <v>10</v>
      </c>
      <c r="AF42" s="13">
        <v>10</v>
      </c>
      <c r="AG42" s="13"/>
      <c r="AH42" s="13"/>
      <c r="AI42" s="13"/>
      <c r="AJ42" s="13"/>
      <c r="AK42" s="13"/>
      <c r="AL42" s="13"/>
      <c r="AM42" s="13"/>
      <c r="AN42" s="13"/>
      <c r="AO42" s="493"/>
      <c r="AP42" s="13">
        <f t="shared" si="89"/>
        <v>40</v>
      </c>
      <c r="AQ42" s="13">
        <f t="shared" si="90"/>
        <v>45</v>
      </c>
      <c r="AR42" s="13">
        <f t="shared" si="91"/>
        <v>55</v>
      </c>
      <c r="AS42" s="13">
        <f t="shared" si="92"/>
        <v>45</v>
      </c>
      <c r="AT42" s="13">
        <f t="shared" si="93"/>
        <v>60</v>
      </c>
      <c r="AU42" s="13">
        <f t="shared" si="94"/>
        <v>40</v>
      </c>
      <c r="AV42" s="13">
        <f t="shared" si="95"/>
        <v>45</v>
      </c>
      <c r="AW42" s="13">
        <f t="shared" si="96"/>
        <v>40</v>
      </c>
      <c r="AX42" s="13">
        <f t="shared" si="97"/>
        <v>60</v>
      </c>
      <c r="AY42" s="13">
        <f t="shared" si="98"/>
        <v>20</v>
      </c>
      <c r="AZ42" s="13"/>
      <c r="BA42" s="13"/>
      <c r="BB42" s="13"/>
      <c r="BC42" s="50"/>
      <c r="BE42" s="10" t="s">
        <v>18</v>
      </c>
      <c r="BF42" s="13">
        <f t="shared" si="53"/>
        <v>90</v>
      </c>
      <c r="BG42" s="13">
        <f t="shared" si="53"/>
        <v>85</v>
      </c>
      <c r="BH42" s="13">
        <f t="shared" si="53"/>
        <v>95</v>
      </c>
      <c r="BI42" s="13">
        <f t="shared" si="53"/>
        <v>100</v>
      </c>
      <c r="BJ42" s="13">
        <f t="shared" si="53"/>
        <v>85</v>
      </c>
      <c r="BK42" s="13">
        <f t="shared" si="53"/>
        <v>75</v>
      </c>
      <c r="BL42" s="13">
        <f t="shared" si="53"/>
        <v>180.12124004584339</v>
      </c>
      <c r="BM42" s="13">
        <f t="shared" si="53"/>
        <v>344.23327327850495</v>
      </c>
      <c r="BN42" s="13"/>
      <c r="BO42" s="212"/>
      <c r="BP42" s="208"/>
      <c r="BQ42" s="27"/>
      <c r="BR42" s="439"/>
      <c r="BS42" s="439"/>
      <c r="BT42" s="439"/>
      <c r="BU42" s="439"/>
      <c r="BV42" s="439"/>
      <c r="BW42" s="439"/>
      <c r="BX42" s="439"/>
      <c r="BY42" s="439"/>
      <c r="BZ42" s="439"/>
      <c r="CA42" s="439"/>
      <c r="CB42" s="439"/>
      <c r="CC42" s="439"/>
      <c r="CD42" s="439"/>
      <c r="CE42" s="439"/>
      <c r="CF42" s="439"/>
      <c r="CG42" s="439"/>
      <c r="CH42" s="439"/>
      <c r="CI42" s="439"/>
      <c r="CJ42" s="439"/>
      <c r="CK42" s="439"/>
      <c r="CL42" s="439"/>
      <c r="CM42" s="439"/>
      <c r="CN42" s="439"/>
      <c r="CO42" s="439"/>
      <c r="CP42" s="439"/>
      <c r="CQ42" s="439"/>
      <c r="CR42" s="446"/>
      <c r="CS42" s="439"/>
      <c r="CT42" s="439"/>
      <c r="CU42" s="439"/>
      <c r="CV42" s="441"/>
      <c r="CW42" s="441"/>
      <c r="CX42" s="441"/>
      <c r="CY42" s="441"/>
      <c r="CZ42" s="441"/>
      <c r="DA42" s="441"/>
      <c r="DB42" s="441"/>
      <c r="DC42" s="441"/>
      <c r="DD42" s="441"/>
      <c r="DE42" s="441"/>
      <c r="DF42" s="441"/>
    </row>
    <row r="43" spans="2:110" ht="12.75" customHeight="1" x14ac:dyDescent="0.3">
      <c r="B43" s="52" t="s">
        <v>19</v>
      </c>
      <c r="C43" s="54">
        <v>60</v>
      </c>
      <c r="D43" s="54">
        <v>90</v>
      </c>
      <c r="E43" s="54">
        <v>100</v>
      </c>
      <c r="F43" s="54">
        <v>90</v>
      </c>
      <c r="G43" s="54">
        <v>95</v>
      </c>
      <c r="H43" s="54">
        <v>130</v>
      </c>
      <c r="I43" s="605">
        <v>29.850638022518325</v>
      </c>
      <c r="J43" s="605">
        <v>97.499445204912831</v>
      </c>
      <c r="K43" s="605"/>
      <c r="L43" s="217">
        <f t="shared" si="5"/>
        <v>2.2662432585649426</v>
      </c>
      <c r="M43" s="217"/>
      <c r="N43" s="59"/>
      <c r="O43" s="54">
        <v>20</v>
      </c>
      <c r="P43" s="54">
        <v>25</v>
      </c>
      <c r="Q43" s="54">
        <v>10</v>
      </c>
      <c r="R43" s="54">
        <v>5</v>
      </c>
      <c r="S43" s="54">
        <v>40</v>
      </c>
      <c r="T43" s="54">
        <v>50</v>
      </c>
      <c r="U43" s="54">
        <v>35</v>
      </c>
      <c r="V43" s="54">
        <v>30</v>
      </c>
      <c r="W43" s="54">
        <v>20</v>
      </c>
      <c r="X43" s="54">
        <v>5</v>
      </c>
      <c r="Y43" s="54">
        <v>10</v>
      </c>
      <c r="Z43" s="54">
        <v>40</v>
      </c>
      <c r="AA43" s="54">
        <v>30</v>
      </c>
      <c r="AB43" s="54">
        <v>10</v>
      </c>
      <c r="AC43" s="54">
        <v>10</v>
      </c>
      <c r="AD43" s="54">
        <v>35</v>
      </c>
      <c r="AE43" s="54">
        <v>45</v>
      </c>
      <c r="AF43" s="54">
        <v>40</v>
      </c>
      <c r="AG43" s="54"/>
      <c r="AH43" s="54"/>
      <c r="AI43" s="54"/>
      <c r="AJ43" s="54"/>
      <c r="AK43" s="54"/>
      <c r="AL43" s="54"/>
      <c r="AM43" s="54"/>
      <c r="AN43" s="13"/>
      <c r="AO43" s="493"/>
      <c r="AP43" s="54">
        <f t="shared" si="89"/>
        <v>45</v>
      </c>
      <c r="AQ43" s="54">
        <f t="shared" si="90"/>
        <v>45</v>
      </c>
      <c r="AR43" s="54">
        <f t="shared" si="91"/>
        <v>15</v>
      </c>
      <c r="AS43" s="54">
        <f t="shared" si="92"/>
        <v>90</v>
      </c>
      <c r="AT43" s="54">
        <f t="shared" si="93"/>
        <v>65</v>
      </c>
      <c r="AU43" s="54">
        <f t="shared" si="94"/>
        <v>25</v>
      </c>
      <c r="AV43" s="54">
        <f t="shared" si="95"/>
        <v>50</v>
      </c>
      <c r="AW43" s="54">
        <f t="shared" si="96"/>
        <v>40</v>
      </c>
      <c r="AX43" s="54">
        <f t="shared" si="97"/>
        <v>45</v>
      </c>
      <c r="AY43" s="54">
        <f t="shared" si="98"/>
        <v>85</v>
      </c>
      <c r="AZ43" s="54"/>
      <c r="BA43" s="54"/>
      <c r="BB43" s="54"/>
      <c r="BC43" s="517"/>
      <c r="BE43" s="52" t="s">
        <v>19</v>
      </c>
      <c r="BF43" s="54">
        <f t="shared" si="53"/>
        <v>60</v>
      </c>
      <c r="BG43" s="54">
        <f t="shared" si="53"/>
        <v>90</v>
      </c>
      <c r="BH43" s="54">
        <f t="shared" si="53"/>
        <v>100</v>
      </c>
      <c r="BI43" s="54">
        <f t="shared" si="53"/>
        <v>90</v>
      </c>
      <c r="BJ43" s="54">
        <f t="shared" si="53"/>
        <v>95</v>
      </c>
      <c r="BK43" s="54">
        <f t="shared" si="53"/>
        <v>130</v>
      </c>
      <c r="BL43" s="54">
        <f t="shared" si="53"/>
        <v>29.850638022518325</v>
      </c>
      <c r="BM43" s="54">
        <f t="shared" si="53"/>
        <v>97.499445204912831</v>
      </c>
      <c r="BN43" s="54"/>
      <c r="BO43" s="216"/>
      <c r="BP43" s="217"/>
      <c r="BQ43" s="27"/>
      <c r="BR43" s="447"/>
      <c r="BS43" s="447"/>
      <c r="BT43" s="447"/>
      <c r="BU43" s="447"/>
      <c r="BV43" s="447"/>
      <c r="BW43" s="447"/>
      <c r="BX43" s="447"/>
      <c r="BY43" s="447"/>
      <c r="BZ43" s="447"/>
      <c r="CA43" s="447"/>
      <c r="CB43" s="447"/>
      <c r="CC43" s="447"/>
      <c r="CD43" s="447"/>
      <c r="CE43" s="447"/>
      <c r="CF43" s="447"/>
      <c r="CG43" s="447"/>
      <c r="CH43" s="447"/>
      <c r="CI43" s="447"/>
      <c r="CJ43" s="447"/>
      <c r="CK43" s="447"/>
      <c r="CL43" s="447"/>
      <c r="CM43" s="447"/>
      <c r="CN43" s="447"/>
      <c r="CO43" s="447"/>
      <c r="CP43" s="447"/>
      <c r="CQ43" s="447"/>
      <c r="CR43" s="448"/>
      <c r="CS43" s="447"/>
      <c r="CT43" s="447"/>
      <c r="CU43" s="447"/>
      <c r="CV43" s="447"/>
      <c r="CW43" s="447"/>
      <c r="CX43" s="447"/>
      <c r="CY43" s="447"/>
      <c r="CZ43" s="447"/>
      <c r="DA43" s="447"/>
      <c r="DB43" s="447"/>
      <c r="DC43" s="447"/>
      <c r="DD43" s="447"/>
      <c r="DE43" s="447"/>
      <c r="DF43" s="447"/>
    </row>
    <row r="44" spans="2:110" ht="12.75" customHeight="1" x14ac:dyDescent="0.3">
      <c r="B44" s="239" t="s">
        <v>58</v>
      </c>
      <c r="C44" s="242">
        <v>220</v>
      </c>
      <c r="D44" s="242">
        <v>220</v>
      </c>
      <c r="E44" s="242">
        <v>225</v>
      </c>
      <c r="F44" s="242">
        <v>230</v>
      </c>
      <c r="G44" s="242">
        <v>235</v>
      </c>
      <c r="H44" s="242">
        <v>240</v>
      </c>
      <c r="I44" s="606">
        <v>248.88000000000008</v>
      </c>
      <c r="J44" s="606">
        <v>235.29749444897467</v>
      </c>
      <c r="K44" s="606">
        <v>251.61266143374769</v>
      </c>
      <c r="L44" s="243">
        <f t="shared" si="5"/>
        <v>-5.4574516035942655E-2</v>
      </c>
      <c r="M44" s="243">
        <f t="shared" si="5"/>
        <v>6.9338464580680048E-2</v>
      </c>
      <c r="N44" s="59"/>
      <c r="O44" s="242">
        <v>45</v>
      </c>
      <c r="P44" s="242">
        <v>65</v>
      </c>
      <c r="Q44" s="242">
        <v>50</v>
      </c>
      <c r="R44" s="242">
        <v>65</v>
      </c>
      <c r="S44" s="242">
        <v>45</v>
      </c>
      <c r="T44" s="242">
        <v>65</v>
      </c>
      <c r="U44" s="242">
        <v>50</v>
      </c>
      <c r="V44" s="242">
        <v>70</v>
      </c>
      <c r="W44" s="242">
        <v>45</v>
      </c>
      <c r="X44" s="242">
        <v>75</v>
      </c>
      <c r="Y44" s="242">
        <v>55</v>
      </c>
      <c r="Z44" s="242">
        <v>70</v>
      </c>
      <c r="AA44" s="242">
        <v>45</v>
      </c>
      <c r="AB44" s="242">
        <v>70</v>
      </c>
      <c r="AC44" s="242">
        <v>55</v>
      </c>
      <c r="AD44" s="242">
        <v>70</v>
      </c>
      <c r="AE44" s="242">
        <v>45</v>
      </c>
      <c r="AF44" s="242">
        <v>70</v>
      </c>
      <c r="AG44" s="242">
        <v>62.22000000000002</v>
      </c>
      <c r="AH44" s="242">
        <v>62.22000000000002</v>
      </c>
      <c r="AI44" s="242">
        <v>62.22000000000002</v>
      </c>
      <c r="AJ44" s="242">
        <v>62.22000000000002</v>
      </c>
      <c r="AK44" s="242">
        <v>58.824373612243669</v>
      </c>
      <c r="AL44" s="242">
        <v>58.824373612243669</v>
      </c>
      <c r="AM44" s="242">
        <v>58.824373612243669</v>
      </c>
      <c r="AN44" s="242">
        <v>58.824373612243669</v>
      </c>
      <c r="AO44" s="493"/>
      <c r="AP44" s="242">
        <v>110</v>
      </c>
      <c r="AQ44" s="242">
        <v>110</v>
      </c>
      <c r="AR44" s="242">
        <v>115</v>
      </c>
      <c r="AS44" s="242">
        <v>110</v>
      </c>
      <c r="AT44" s="242">
        <v>120</v>
      </c>
      <c r="AU44" s="242">
        <v>120</v>
      </c>
      <c r="AV44" s="242">
        <v>125</v>
      </c>
      <c r="AW44" s="242">
        <v>115</v>
      </c>
      <c r="AX44" s="242">
        <v>125</v>
      </c>
      <c r="AY44" s="242">
        <v>115</v>
      </c>
      <c r="AZ44" s="242">
        <v>129.54000000000002</v>
      </c>
      <c r="BA44" s="242">
        <v>119.34</v>
      </c>
      <c r="BB44" s="242">
        <f t="shared" ref="BB44:BB45" si="99">AK44+AL44</f>
        <v>117.64874722448734</v>
      </c>
      <c r="BC44" s="518">
        <f t="shared" si="7"/>
        <v>117.64874722448734</v>
      </c>
      <c r="BE44" s="239" t="s">
        <v>58</v>
      </c>
      <c r="BF44" s="242">
        <f t="shared" si="53"/>
        <v>220</v>
      </c>
      <c r="BG44" s="242">
        <f t="shared" si="53"/>
        <v>220</v>
      </c>
      <c r="BH44" s="242">
        <f t="shared" si="53"/>
        <v>225</v>
      </c>
      <c r="BI44" s="242">
        <f t="shared" si="53"/>
        <v>230</v>
      </c>
      <c r="BJ44" s="242">
        <f t="shared" si="53"/>
        <v>235</v>
      </c>
      <c r="BK44" s="242">
        <f t="shared" si="53"/>
        <v>240</v>
      </c>
      <c r="BL44" s="242">
        <f t="shared" si="53"/>
        <v>248.88000000000008</v>
      </c>
      <c r="BM44" s="242">
        <f t="shared" si="53"/>
        <v>235.29749444897467</v>
      </c>
      <c r="BN44" s="242">
        <f>K44</f>
        <v>251.61266143374769</v>
      </c>
      <c r="BO44" s="243">
        <f t="shared" si="24"/>
        <v>-5.4574516035942655E-2</v>
      </c>
      <c r="BP44" s="243">
        <f>M44</f>
        <v>6.9338464580680048E-2</v>
      </c>
      <c r="BQ44" s="198"/>
      <c r="BR44" s="451">
        <f t="shared" ref="BR44:CG46" si="100">O44</f>
        <v>45</v>
      </c>
      <c r="BS44" s="451">
        <f t="shared" si="100"/>
        <v>65</v>
      </c>
      <c r="BT44" s="451">
        <f t="shared" si="100"/>
        <v>50</v>
      </c>
      <c r="BU44" s="451">
        <f t="shared" si="100"/>
        <v>65</v>
      </c>
      <c r="BV44" s="451">
        <f t="shared" si="100"/>
        <v>45</v>
      </c>
      <c r="BW44" s="451">
        <f t="shared" si="100"/>
        <v>65</v>
      </c>
      <c r="BX44" s="451">
        <f t="shared" si="100"/>
        <v>50</v>
      </c>
      <c r="BY44" s="451">
        <f t="shared" si="100"/>
        <v>70</v>
      </c>
      <c r="BZ44" s="451">
        <f t="shared" si="100"/>
        <v>45</v>
      </c>
      <c r="CA44" s="451">
        <f t="shared" si="100"/>
        <v>75</v>
      </c>
      <c r="CB44" s="451">
        <f t="shared" si="100"/>
        <v>55</v>
      </c>
      <c r="CC44" s="451">
        <f t="shared" si="100"/>
        <v>70</v>
      </c>
      <c r="CD44" s="451">
        <f t="shared" si="100"/>
        <v>45</v>
      </c>
      <c r="CE44" s="451">
        <f t="shared" si="100"/>
        <v>70</v>
      </c>
      <c r="CF44" s="451">
        <f t="shared" si="100"/>
        <v>55</v>
      </c>
      <c r="CG44" s="451">
        <f t="shared" si="100"/>
        <v>70</v>
      </c>
      <c r="CH44" s="451">
        <f t="shared" ref="CB44:CQ46" si="101">AE44</f>
        <v>45</v>
      </c>
      <c r="CI44" s="451">
        <f t="shared" si="101"/>
        <v>70</v>
      </c>
      <c r="CJ44" s="451">
        <f t="shared" si="101"/>
        <v>62.22000000000002</v>
      </c>
      <c r="CK44" s="451">
        <f t="shared" si="101"/>
        <v>62.22000000000002</v>
      </c>
      <c r="CL44" s="451">
        <f t="shared" si="101"/>
        <v>62.22000000000002</v>
      </c>
      <c r="CM44" s="451">
        <f t="shared" si="101"/>
        <v>62.22000000000002</v>
      </c>
      <c r="CN44" s="451">
        <f t="shared" si="101"/>
        <v>58.824373612243669</v>
      </c>
      <c r="CO44" s="451">
        <f t="shared" si="101"/>
        <v>58.824373612243669</v>
      </c>
      <c r="CP44" s="451">
        <f t="shared" si="101"/>
        <v>58.824373612243669</v>
      </c>
      <c r="CQ44" s="451">
        <f t="shared" si="101"/>
        <v>58.824373612243669</v>
      </c>
      <c r="CR44" s="445"/>
      <c r="CS44" s="451">
        <f t="shared" ref="CS44:DF46" si="102">AP44</f>
        <v>110</v>
      </c>
      <c r="CT44" s="451">
        <f t="shared" si="102"/>
        <v>110</v>
      </c>
      <c r="CU44" s="451">
        <f t="shared" si="102"/>
        <v>115</v>
      </c>
      <c r="CV44" s="451">
        <f t="shared" si="102"/>
        <v>110</v>
      </c>
      <c r="CW44" s="451">
        <f t="shared" si="102"/>
        <v>120</v>
      </c>
      <c r="CX44" s="451">
        <f t="shared" si="102"/>
        <v>120</v>
      </c>
      <c r="CY44" s="451">
        <f t="shared" si="102"/>
        <v>125</v>
      </c>
      <c r="CZ44" s="451">
        <f t="shared" si="102"/>
        <v>115</v>
      </c>
      <c r="DA44" s="451">
        <f t="shared" si="102"/>
        <v>125</v>
      </c>
      <c r="DB44" s="451">
        <f t="shared" si="102"/>
        <v>115</v>
      </c>
      <c r="DC44" s="451">
        <f t="shared" si="102"/>
        <v>129.54000000000002</v>
      </c>
      <c r="DD44" s="451">
        <f t="shared" si="102"/>
        <v>119.34</v>
      </c>
      <c r="DE44" s="451">
        <f t="shared" si="102"/>
        <v>117.64874722448734</v>
      </c>
      <c r="DF44" s="451">
        <f t="shared" si="102"/>
        <v>117.64874722448734</v>
      </c>
    </row>
    <row r="45" spans="2:110" ht="12.75" customHeight="1" x14ac:dyDescent="0.3">
      <c r="B45" s="244" t="s">
        <v>31</v>
      </c>
      <c r="C45" s="247">
        <v>345</v>
      </c>
      <c r="D45" s="247">
        <v>370</v>
      </c>
      <c r="E45" s="247">
        <v>360</v>
      </c>
      <c r="F45" s="247">
        <v>400</v>
      </c>
      <c r="G45" s="247">
        <v>410</v>
      </c>
      <c r="H45" s="247">
        <v>440</v>
      </c>
      <c r="I45" s="410">
        <v>583.30266094214448</v>
      </c>
      <c r="J45" s="410">
        <v>496.12697150972889</v>
      </c>
      <c r="K45" s="410">
        <v>577.5430078663893</v>
      </c>
      <c r="L45" s="248">
        <f t="shared" si="5"/>
        <v>-0.14945189739338804</v>
      </c>
      <c r="M45" s="248">
        <f t="shared" si="5"/>
        <v>0.16410322564989577</v>
      </c>
      <c r="N45" s="59"/>
      <c r="O45" s="247">
        <v>85</v>
      </c>
      <c r="P45" s="247">
        <v>95</v>
      </c>
      <c r="Q45" s="247">
        <v>90</v>
      </c>
      <c r="R45" s="247">
        <v>90</v>
      </c>
      <c r="S45" s="247">
        <v>85</v>
      </c>
      <c r="T45" s="247">
        <v>95</v>
      </c>
      <c r="U45" s="247">
        <v>95</v>
      </c>
      <c r="V45" s="247">
        <v>95</v>
      </c>
      <c r="W45" s="247">
        <v>100</v>
      </c>
      <c r="X45" s="247">
        <v>110</v>
      </c>
      <c r="Y45" s="247">
        <v>105</v>
      </c>
      <c r="Z45" s="247">
        <v>100</v>
      </c>
      <c r="AA45" s="247">
        <v>100</v>
      </c>
      <c r="AB45" s="247">
        <v>105</v>
      </c>
      <c r="AC45" s="247">
        <v>110</v>
      </c>
      <c r="AD45" s="247">
        <v>110</v>
      </c>
      <c r="AE45" s="247">
        <v>105</v>
      </c>
      <c r="AF45" s="247">
        <v>115</v>
      </c>
      <c r="AG45" s="247">
        <v>146.12646517244417</v>
      </c>
      <c r="AH45" s="247">
        <v>145.99277631159615</v>
      </c>
      <c r="AI45" s="247">
        <v>144.92326542481209</v>
      </c>
      <c r="AJ45" s="247">
        <v>146.2601540332922</v>
      </c>
      <c r="AK45" s="247">
        <v>116.67805403005939</v>
      </c>
      <c r="AL45" s="247">
        <v>102.67873576673333</v>
      </c>
      <c r="AM45" s="247">
        <v>135.28855627440419</v>
      </c>
      <c r="AN45" s="247">
        <v>141.53616886355715</v>
      </c>
      <c r="AO45" s="493"/>
      <c r="AP45" s="247">
        <f t="shared" ref="AP45:AP46" si="103">D45-AQ45</f>
        <v>190</v>
      </c>
      <c r="AQ45" s="247">
        <f t="shared" ref="AQ45:AQ46" si="104">SUM(O45:P45)</f>
        <v>180</v>
      </c>
      <c r="AR45" s="247">
        <f t="shared" ref="AR45:AR46" si="105">SUM(Q45:R45)</f>
        <v>180</v>
      </c>
      <c r="AS45" s="247">
        <f t="shared" ref="AS45:AS46" si="106">SUM(S45:T45)</f>
        <v>180</v>
      </c>
      <c r="AT45" s="247">
        <f t="shared" ref="AT45:AT46" si="107">SUM(U45:V45)</f>
        <v>190</v>
      </c>
      <c r="AU45" s="247">
        <f t="shared" ref="AU45:AU46" si="108">SUM(W45:X45)</f>
        <v>210</v>
      </c>
      <c r="AV45" s="247">
        <f t="shared" ref="AV45:AV46" si="109">SUM(Y45:Z45)</f>
        <v>205</v>
      </c>
      <c r="AW45" s="247">
        <f t="shared" ref="AW45:AW46" si="110">SUM(AA45:AB45)</f>
        <v>205</v>
      </c>
      <c r="AX45" s="247">
        <f t="shared" ref="AX45:AX46" si="111">SUM(AC45:AD45)</f>
        <v>220</v>
      </c>
      <c r="AY45" s="247">
        <f t="shared" ref="AY45:AY46" si="112">SUM(AE45:AF45)</f>
        <v>220</v>
      </c>
      <c r="AZ45" s="247">
        <f t="shared" ref="AZ45:AZ50" si="113">AG45+AH45</f>
        <v>292.11924148404034</v>
      </c>
      <c r="BA45" s="247">
        <f t="shared" si="18"/>
        <v>291.18341945810425</v>
      </c>
      <c r="BB45" s="247">
        <f t="shared" si="99"/>
        <v>219.35678979679273</v>
      </c>
      <c r="BC45" s="518">
        <f t="shared" si="7"/>
        <v>276.82472513796131</v>
      </c>
      <c r="BE45" s="244" t="s">
        <v>31</v>
      </c>
      <c r="BF45" s="247">
        <f t="shared" si="53"/>
        <v>345</v>
      </c>
      <c r="BG45" s="247">
        <f t="shared" si="53"/>
        <v>370</v>
      </c>
      <c r="BH45" s="247">
        <f t="shared" si="53"/>
        <v>360</v>
      </c>
      <c r="BI45" s="247">
        <f t="shared" si="53"/>
        <v>400</v>
      </c>
      <c r="BJ45" s="247">
        <f t="shared" si="53"/>
        <v>410</v>
      </c>
      <c r="BK45" s="247">
        <f t="shared" si="53"/>
        <v>440</v>
      </c>
      <c r="BL45" s="247">
        <f t="shared" si="53"/>
        <v>583.30266094214448</v>
      </c>
      <c r="BM45" s="247">
        <f t="shared" si="53"/>
        <v>496.12697150972889</v>
      </c>
      <c r="BN45" s="247">
        <f>K45</f>
        <v>577.5430078663893</v>
      </c>
      <c r="BO45" s="248">
        <f t="shared" si="24"/>
        <v>-0.14945189739338804</v>
      </c>
      <c r="BP45" s="248">
        <f>M45</f>
        <v>0.16410322564989577</v>
      </c>
      <c r="BQ45" s="59"/>
      <c r="BR45" s="452">
        <f t="shared" si="100"/>
        <v>85</v>
      </c>
      <c r="BS45" s="452">
        <f t="shared" si="100"/>
        <v>95</v>
      </c>
      <c r="BT45" s="452">
        <f t="shared" si="100"/>
        <v>90</v>
      </c>
      <c r="BU45" s="452">
        <f t="shared" si="100"/>
        <v>90</v>
      </c>
      <c r="BV45" s="452">
        <f t="shared" si="100"/>
        <v>85</v>
      </c>
      <c r="BW45" s="452">
        <f t="shared" si="100"/>
        <v>95</v>
      </c>
      <c r="BX45" s="452">
        <f t="shared" si="100"/>
        <v>95</v>
      </c>
      <c r="BY45" s="452">
        <f t="shared" si="100"/>
        <v>95</v>
      </c>
      <c r="BZ45" s="452">
        <f t="shared" si="100"/>
        <v>100</v>
      </c>
      <c r="CA45" s="452">
        <f t="shared" si="100"/>
        <v>110</v>
      </c>
      <c r="CB45" s="452">
        <f t="shared" si="101"/>
        <v>105</v>
      </c>
      <c r="CC45" s="452">
        <f t="shared" si="101"/>
        <v>100</v>
      </c>
      <c r="CD45" s="452">
        <f t="shared" si="101"/>
        <v>100</v>
      </c>
      <c r="CE45" s="452">
        <f t="shared" si="101"/>
        <v>105</v>
      </c>
      <c r="CF45" s="452">
        <f t="shared" si="101"/>
        <v>110</v>
      </c>
      <c r="CG45" s="452">
        <f t="shared" si="101"/>
        <v>110</v>
      </c>
      <c r="CH45" s="452">
        <f t="shared" si="101"/>
        <v>105</v>
      </c>
      <c r="CI45" s="452">
        <f t="shared" si="101"/>
        <v>115</v>
      </c>
      <c r="CJ45" s="452">
        <f t="shared" si="101"/>
        <v>146.12646517244417</v>
      </c>
      <c r="CK45" s="452">
        <f t="shared" si="101"/>
        <v>145.99277631159615</v>
      </c>
      <c r="CL45" s="452">
        <f t="shared" si="101"/>
        <v>144.92326542481209</v>
      </c>
      <c r="CM45" s="452">
        <f t="shared" si="101"/>
        <v>146.2601540332922</v>
      </c>
      <c r="CN45" s="452">
        <f t="shared" si="101"/>
        <v>116.67805403005939</v>
      </c>
      <c r="CO45" s="452">
        <f t="shared" si="101"/>
        <v>102.67873576673333</v>
      </c>
      <c r="CP45" s="452">
        <f t="shared" si="101"/>
        <v>135.28855627440419</v>
      </c>
      <c r="CQ45" s="452">
        <f t="shared" si="101"/>
        <v>141.53616886355715</v>
      </c>
      <c r="CR45" s="445"/>
      <c r="CS45" s="452">
        <f t="shared" si="102"/>
        <v>190</v>
      </c>
      <c r="CT45" s="452">
        <f t="shared" si="102"/>
        <v>180</v>
      </c>
      <c r="CU45" s="452">
        <f t="shared" si="102"/>
        <v>180</v>
      </c>
      <c r="CV45" s="452">
        <f t="shared" si="102"/>
        <v>180</v>
      </c>
      <c r="CW45" s="452">
        <f t="shared" si="102"/>
        <v>190</v>
      </c>
      <c r="CX45" s="452">
        <f t="shared" si="102"/>
        <v>210</v>
      </c>
      <c r="CY45" s="452">
        <f t="shared" si="102"/>
        <v>205</v>
      </c>
      <c r="CZ45" s="452">
        <f t="shared" si="102"/>
        <v>205</v>
      </c>
      <c r="DA45" s="452">
        <f t="shared" si="102"/>
        <v>220</v>
      </c>
      <c r="DB45" s="452">
        <f t="shared" si="102"/>
        <v>220</v>
      </c>
      <c r="DC45" s="452">
        <f t="shared" si="102"/>
        <v>292.11924148404034</v>
      </c>
      <c r="DD45" s="452">
        <f t="shared" si="102"/>
        <v>291.18341945810425</v>
      </c>
      <c r="DE45" s="452">
        <f t="shared" si="102"/>
        <v>219.35678979679273</v>
      </c>
      <c r="DF45" s="452">
        <f t="shared" si="102"/>
        <v>276.82472513796131</v>
      </c>
    </row>
    <row r="46" spans="2:110" ht="12.75" customHeight="1" x14ac:dyDescent="0.3">
      <c r="B46" s="250" t="s">
        <v>112</v>
      </c>
      <c r="C46" s="496">
        <v>-5</v>
      </c>
      <c r="D46" s="496">
        <v>50</v>
      </c>
      <c r="E46" s="496">
        <v>525</v>
      </c>
      <c r="F46" s="496">
        <v>460</v>
      </c>
      <c r="G46" s="496">
        <v>215</v>
      </c>
      <c r="H46" s="496">
        <v>280</v>
      </c>
      <c r="I46" s="497">
        <f>SUM(I47:I50)</f>
        <v>282.56181880054447</v>
      </c>
      <c r="J46" s="498">
        <f t="shared" ref="J46:K46" si="114">SUM(J47:J50)</f>
        <v>586.06889965169353</v>
      </c>
      <c r="K46" s="497">
        <f t="shared" si="114"/>
        <v>495.6458364457045</v>
      </c>
      <c r="L46" s="210">
        <f t="shared" si="5"/>
        <v>1.0741262996519336</v>
      </c>
      <c r="M46" s="499">
        <f t="shared" si="5"/>
        <v>-0.15428742808179774</v>
      </c>
      <c r="N46" s="59"/>
      <c r="O46" s="496">
        <v>15</v>
      </c>
      <c r="P46" s="496">
        <v>40</v>
      </c>
      <c r="Q46" s="496">
        <v>45</v>
      </c>
      <c r="R46" s="496">
        <v>75</v>
      </c>
      <c r="S46" s="496">
        <v>180</v>
      </c>
      <c r="T46" s="496">
        <v>220</v>
      </c>
      <c r="U46" s="496">
        <v>150</v>
      </c>
      <c r="V46" s="496">
        <v>115</v>
      </c>
      <c r="W46" s="496">
        <v>80</v>
      </c>
      <c r="X46" s="496">
        <v>115</v>
      </c>
      <c r="Y46" s="496">
        <v>30</v>
      </c>
      <c r="Z46" s="496">
        <v>75</v>
      </c>
      <c r="AA46" s="496">
        <v>45</v>
      </c>
      <c r="AB46" s="496">
        <v>65</v>
      </c>
      <c r="AC46" s="496">
        <v>85</v>
      </c>
      <c r="AD46" s="496">
        <v>70</v>
      </c>
      <c r="AE46" s="496">
        <v>70</v>
      </c>
      <c r="AF46" s="496">
        <v>50</v>
      </c>
      <c r="AG46" s="496">
        <f>SUM(AG47:AG50)</f>
        <v>110.98504998977324</v>
      </c>
      <c r="AH46" s="496">
        <f t="shared" ref="AH46:AN46" si="115">SUM(AH47:AH50)</f>
        <v>89.279700168659971</v>
      </c>
      <c r="AI46" s="496">
        <f t="shared" si="115"/>
        <v>53.747914245097611</v>
      </c>
      <c r="AJ46" s="496">
        <f t="shared" si="115"/>
        <v>28.549154397013666</v>
      </c>
      <c r="AK46" s="496">
        <f t="shared" si="115"/>
        <v>304.85849182404201</v>
      </c>
      <c r="AL46" s="496">
        <f t="shared" si="115"/>
        <v>123.48182395183488</v>
      </c>
      <c r="AM46" s="496">
        <f t="shared" si="115"/>
        <v>97.266656863017545</v>
      </c>
      <c r="AN46" s="496">
        <f t="shared" si="115"/>
        <v>60.462777361105559</v>
      </c>
      <c r="AO46" s="155"/>
      <c r="AP46" s="496">
        <f t="shared" si="103"/>
        <v>-5</v>
      </c>
      <c r="AQ46" s="36">
        <f t="shared" si="104"/>
        <v>55</v>
      </c>
      <c r="AR46" s="9">
        <f t="shared" si="105"/>
        <v>120</v>
      </c>
      <c r="AS46" s="36">
        <f t="shared" si="106"/>
        <v>400</v>
      </c>
      <c r="AT46" s="36">
        <f t="shared" si="107"/>
        <v>265</v>
      </c>
      <c r="AU46" s="36">
        <f t="shared" si="108"/>
        <v>195</v>
      </c>
      <c r="AV46" s="36">
        <f t="shared" si="109"/>
        <v>105</v>
      </c>
      <c r="AW46" s="36">
        <f t="shared" si="110"/>
        <v>110</v>
      </c>
      <c r="AX46" s="36">
        <f t="shared" si="111"/>
        <v>155</v>
      </c>
      <c r="AY46" s="36">
        <f t="shared" si="112"/>
        <v>120</v>
      </c>
      <c r="AZ46" s="13">
        <f t="shared" si="113"/>
        <v>200.26475015843323</v>
      </c>
      <c r="BA46" s="13">
        <f>AH46+AI46</f>
        <v>143.02761441375759</v>
      </c>
      <c r="BB46" s="13">
        <f t="shared" ref="BB46:BB50" si="116">AI46+AJ46</f>
        <v>82.29706864211127</v>
      </c>
      <c r="BC46" s="59">
        <f t="shared" si="7"/>
        <v>157.72943422412311</v>
      </c>
      <c r="BE46" s="265" t="s">
        <v>112</v>
      </c>
      <c r="BF46" s="50">
        <f t="shared" si="53"/>
        <v>-5</v>
      </c>
      <c r="BG46" s="50">
        <f t="shared" si="53"/>
        <v>50</v>
      </c>
      <c r="BH46" s="50">
        <f t="shared" si="53"/>
        <v>525</v>
      </c>
      <c r="BI46" s="50">
        <f t="shared" si="53"/>
        <v>460</v>
      </c>
      <c r="BJ46" s="50">
        <f t="shared" si="53"/>
        <v>215</v>
      </c>
      <c r="BK46" s="50">
        <f t="shared" si="53"/>
        <v>280</v>
      </c>
      <c r="BL46" s="50">
        <f t="shared" si="53"/>
        <v>282.56181880054447</v>
      </c>
      <c r="BM46" s="50">
        <f t="shared" si="53"/>
        <v>586.06889965169353</v>
      </c>
      <c r="BN46" s="50">
        <f>K46</f>
        <v>495.6458364457045</v>
      </c>
      <c r="BO46" s="210">
        <f t="shared" si="24"/>
        <v>1.0741262996519336</v>
      </c>
      <c r="BP46" s="210">
        <f>M46</f>
        <v>-0.15428742808179774</v>
      </c>
      <c r="BQ46" s="59"/>
      <c r="BR46" s="444">
        <f t="shared" si="100"/>
        <v>15</v>
      </c>
      <c r="BS46" s="444">
        <f t="shared" si="100"/>
        <v>40</v>
      </c>
      <c r="BT46" s="444">
        <f t="shared" si="100"/>
        <v>45</v>
      </c>
      <c r="BU46" s="444">
        <f t="shared" si="100"/>
        <v>75</v>
      </c>
      <c r="BV46" s="444">
        <f t="shared" si="100"/>
        <v>180</v>
      </c>
      <c r="BW46" s="444">
        <f t="shared" si="100"/>
        <v>220</v>
      </c>
      <c r="BX46" s="444">
        <f t="shared" si="100"/>
        <v>150</v>
      </c>
      <c r="BY46" s="444">
        <f t="shared" si="100"/>
        <v>115</v>
      </c>
      <c r="BZ46" s="444">
        <f t="shared" si="100"/>
        <v>80</v>
      </c>
      <c r="CA46" s="444">
        <f t="shared" si="100"/>
        <v>115</v>
      </c>
      <c r="CB46" s="444">
        <f t="shared" si="101"/>
        <v>30</v>
      </c>
      <c r="CC46" s="444">
        <f t="shared" si="101"/>
        <v>75</v>
      </c>
      <c r="CD46" s="444">
        <f t="shared" si="101"/>
        <v>45</v>
      </c>
      <c r="CE46" s="444">
        <f t="shared" si="101"/>
        <v>65</v>
      </c>
      <c r="CF46" s="444">
        <f t="shared" si="101"/>
        <v>85</v>
      </c>
      <c r="CG46" s="444">
        <f t="shared" si="101"/>
        <v>70</v>
      </c>
      <c r="CH46" s="444">
        <f t="shared" si="101"/>
        <v>70</v>
      </c>
      <c r="CI46" s="444">
        <f t="shared" si="101"/>
        <v>50</v>
      </c>
      <c r="CJ46" s="444">
        <f t="shared" si="101"/>
        <v>110.98504998977324</v>
      </c>
      <c r="CK46" s="444">
        <f t="shared" si="101"/>
        <v>89.279700168659971</v>
      </c>
      <c r="CL46" s="444">
        <f t="shared" si="101"/>
        <v>53.747914245097611</v>
      </c>
      <c r="CM46" s="444">
        <f t="shared" si="101"/>
        <v>28.549154397013666</v>
      </c>
      <c r="CN46" s="444">
        <f t="shared" si="101"/>
        <v>304.85849182404201</v>
      </c>
      <c r="CO46" s="444">
        <f t="shared" si="101"/>
        <v>123.48182395183488</v>
      </c>
      <c r="CP46" s="444">
        <f t="shared" si="101"/>
        <v>97.266656863017545</v>
      </c>
      <c r="CQ46" s="444">
        <f t="shared" si="101"/>
        <v>60.462777361105559</v>
      </c>
      <c r="CR46" s="445"/>
      <c r="CS46" s="444">
        <f t="shared" si="102"/>
        <v>-5</v>
      </c>
      <c r="CT46" s="444">
        <f t="shared" si="102"/>
        <v>55</v>
      </c>
      <c r="CU46" s="444">
        <f t="shared" si="102"/>
        <v>120</v>
      </c>
      <c r="CV46" s="444">
        <f t="shared" si="102"/>
        <v>400</v>
      </c>
      <c r="CW46" s="444">
        <f t="shared" si="102"/>
        <v>265</v>
      </c>
      <c r="CX46" s="444">
        <f t="shared" si="102"/>
        <v>195</v>
      </c>
      <c r="CY46" s="444">
        <f t="shared" si="102"/>
        <v>105</v>
      </c>
      <c r="CZ46" s="444">
        <f t="shared" si="102"/>
        <v>110</v>
      </c>
      <c r="DA46" s="444">
        <f t="shared" si="102"/>
        <v>155</v>
      </c>
      <c r="DB46" s="444">
        <f>AY46</f>
        <v>120</v>
      </c>
      <c r="DC46" s="444">
        <f t="shared" si="102"/>
        <v>200.26475015843323</v>
      </c>
      <c r="DD46" s="444">
        <f t="shared" si="102"/>
        <v>143.02761441375759</v>
      </c>
      <c r="DE46" s="444">
        <f t="shared" si="102"/>
        <v>82.29706864211127</v>
      </c>
      <c r="DF46" s="444">
        <f t="shared" si="102"/>
        <v>157.72943422412311</v>
      </c>
    </row>
    <row r="47" spans="2:110" ht="12.75" customHeight="1" x14ac:dyDescent="0.3">
      <c r="B47" s="10" t="s">
        <v>15</v>
      </c>
      <c r="C47" s="50"/>
      <c r="D47" s="50"/>
      <c r="E47" s="50"/>
      <c r="F47" s="50"/>
      <c r="G47" s="50"/>
      <c r="H47" s="59"/>
      <c r="I47" s="500">
        <v>158.83133333333333</v>
      </c>
      <c r="J47" s="500">
        <v>241.96699999999998</v>
      </c>
      <c r="K47" s="500">
        <v>207.57505</v>
      </c>
      <c r="L47" s="501">
        <f t="shared" si="5"/>
        <v>0.52342107140908367</v>
      </c>
      <c r="M47" s="501">
        <f t="shared" si="5"/>
        <v>-0.14213487789657264</v>
      </c>
      <c r="N47" s="59"/>
      <c r="O47" s="59"/>
      <c r="P47" s="59"/>
      <c r="Q47" s="59"/>
      <c r="R47" s="59"/>
      <c r="S47" s="59"/>
      <c r="T47" s="59"/>
      <c r="U47" s="59"/>
      <c r="V47" s="59"/>
      <c r="W47" s="59"/>
      <c r="X47" s="59"/>
      <c r="Y47" s="59"/>
      <c r="Z47" s="59"/>
      <c r="AA47" s="59"/>
      <c r="AB47" s="59"/>
      <c r="AC47" s="59"/>
      <c r="AD47" s="59"/>
      <c r="AE47" s="59"/>
      <c r="AF47" s="59"/>
      <c r="AG47" s="59">
        <v>79.71667463825608</v>
      </c>
      <c r="AH47" s="59">
        <v>27.433197306282825</v>
      </c>
      <c r="AI47" s="59">
        <v>25.977097831425443</v>
      </c>
      <c r="AJ47" s="59">
        <v>25.704363557369</v>
      </c>
      <c r="AK47" s="59">
        <v>120.04089520390423</v>
      </c>
      <c r="AL47" s="59">
        <v>20.238724644307805</v>
      </c>
      <c r="AM47" s="59">
        <v>47.170762725415869</v>
      </c>
      <c r="AN47" s="59">
        <v>54.516617426372079</v>
      </c>
      <c r="AO47" s="155"/>
      <c r="AP47" s="59"/>
      <c r="AQ47" s="13"/>
      <c r="AR47" s="13"/>
      <c r="AS47" s="13"/>
      <c r="AT47" s="13"/>
      <c r="AU47" s="13"/>
      <c r="AV47" s="13"/>
      <c r="AW47" s="13"/>
      <c r="AX47" s="13"/>
      <c r="AY47" s="13"/>
      <c r="AZ47" s="13">
        <f t="shared" si="113"/>
        <v>107.1498719445389</v>
      </c>
      <c r="BA47" s="13">
        <f>AH47+AI47</f>
        <v>53.410295137708268</v>
      </c>
      <c r="BB47" s="13">
        <f t="shared" si="116"/>
        <v>51.681461388794446</v>
      </c>
      <c r="BC47" s="59">
        <f t="shared" si="7"/>
        <v>101.68738015178795</v>
      </c>
      <c r="BE47" s="10" t="s">
        <v>15</v>
      </c>
      <c r="BF47" s="13"/>
      <c r="BG47" s="13"/>
      <c r="BH47" s="13"/>
      <c r="BI47" s="13"/>
      <c r="BJ47" s="13"/>
      <c r="BK47" s="13"/>
      <c r="BL47" s="13">
        <f t="shared" si="53"/>
        <v>158.83133333333333</v>
      </c>
      <c r="BM47" s="13">
        <f t="shared" si="53"/>
        <v>241.96699999999998</v>
      </c>
      <c r="BN47" s="13"/>
      <c r="BO47" s="212"/>
      <c r="BP47" s="208"/>
      <c r="BQ47" s="59"/>
      <c r="BR47" s="444"/>
      <c r="BS47" s="444"/>
      <c r="BT47" s="444"/>
      <c r="BU47" s="444"/>
      <c r="BV47" s="444"/>
      <c r="BW47" s="444"/>
      <c r="BX47" s="444"/>
      <c r="BY47" s="444"/>
      <c r="BZ47" s="444"/>
      <c r="CA47" s="444"/>
      <c r="CB47" s="444"/>
      <c r="CC47" s="444"/>
      <c r="CD47" s="444"/>
      <c r="CE47" s="444"/>
      <c r="CF47" s="444"/>
      <c r="CG47" s="444"/>
      <c r="CH47" s="444"/>
      <c r="CI47" s="444"/>
      <c r="CJ47" s="444"/>
      <c r="CK47" s="444"/>
      <c r="CL47" s="444"/>
      <c r="CM47" s="444"/>
      <c r="CN47" s="444"/>
      <c r="CO47" s="444"/>
      <c r="CP47" s="444"/>
      <c r="CQ47" s="444"/>
      <c r="CR47" s="445"/>
      <c r="CS47" s="444"/>
      <c r="CT47" s="444"/>
      <c r="CU47" s="444"/>
      <c r="CV47" s="444"/>
      <c r="CW47" s="444"/>
      <c r="CX47" s="444"/>
      <c r="CY47" s="444"/>
      <c r="CZ47" s="444"/>
      <c r="DA47" s="444"/>
      <c r="DB47" s="444"/>
      <c r="DC47" s="444"/>
      <c r="DD47" s="444"/>
      <c r="DE47" s="444"/>
      <c r="DF47" s="444"/>
    </row>
    <row r="48" spans="2:110" ht="12.75" customHeight="1" x14ac:dyDescent="0.3">
      <c r="B48" s="10" t="s">
        <v>16</v>
      </c>
      <c r="C48" s="50"/>
      <c r="D48" s="50"/>
      <c r="E48" s="50"/>
      <c r="F48" s="50"/>
      <c r="G48" s="50"/>
      <c r="H48" s="59"/>
      <c r="I48" s="500">
        <v>52.417000000000002</v>
      </c>
      <c r="J48" s="500">
        <v>75.202750000000009</v>
      </c>
      <c r="K48" s="500">
        <v>60</v>
      </c>
      <c r="L48" s="501">
        <f t="shared" si="5"/>
        <v>0.43470152813018692</v>
      </c>
      <c r="M48" s="501">
        <f t="shared" si="5"/>
        <v>-0.20215683601995948</v>
      </c>
      <c r="N48" s="59"/>
      <c r="O48" s="59"/>
      <c r="P48" s="59"/>
      <c r="Q48" s="59"/>
      <c r="R48" s="59"/>
      <c r="S48" s="59"/>
      <c r="T48" s="59"/>
      <c r="U48" s="59"/>
      <c r="V48" s="59"/>
      <c r="W48" s="59"/>
      <c r="X48" s="59"/>
      <c r="Y48" s="59"/>
      <c r="Z48" s="59"/>
      <c r="AA48" s="59"/>
      <c r="AB48" s="59"/>
      <c r="AC48" s="59"/>
      <c r="AD48" s="59"/>
      <c r="AE48" s="59"/>
      <c r="AF48" s="59"/>
      <c r="AG48" s="59">
        <v>9.9400039847143749</v>
      </c>
      <c r="AH48" s="59">
        <v>13.518131495574355</v>
      </c>
      <c r="AI48" s="59">
        <v>15.442445046869386</v>
      </c>
      <c r="AJ48" s="59">
        <v>13.516419472841884</v>
      </c>
      <c r="AK48" s="59">
        <v>21.817596620137792</v>
      </c>
      <c r="AL48" s="59">
        <v>19.243099307527075</v>
      </c>
      <c r="AM48" s="59">
        <v>20.095894137601672</v>
      </c>
      <c r="AN48" s="59">
        <v>14.046159934733485</v>
      </c>
      <c r="AO48" s="155"/>
      <c r="AP48" s="59"/>
      <c r="AQ48" s="13"/>
      <c r="AR48" s="13"/>
      <c r="AS48" s="13"/>
      <c r="AT48" s="13"/>
      <c r="AU48" s="13"/>
      <c r="AV48" s="13"/>
      <c r="AW48" s="13"/>
      <c r="AX48" s="13"/>
      <c r="AY48" s="13"/>
      <c r="AZ48" s="13">
        <f t="shared" si="113"/>
        <v>23.458135480288732</v>
      </c>
      <c r="BA48" s="13">
        <f>AH48+AI48</f>
        <v>28.960576542443739</v>
      </c>
      <c r="BB48" s="13">
        <f t="shared" si="116"/>
        <v>28.95886451971127</v>
      </c>
      <c r="BC48" s="59">
        <f t="shared" si="7"/>
        <v>34.142054072335156</v>
      </c>
      <c r="BE48" s="10" t="s">
        <v>16</v>
      </c>
      <c r="BF48" s="13"/>
      <c r="BG48" s="13"/>
      <c r="BH48" s="13"/>
      <c r="BI48" s="13"/>
      <c r="BJ48" s="13"/>
      <c r="BK48" s="13"/>
      <c r="BL48" s="13">
        <f t="shared" si="53"/>
        <v>52.417000000000002</v>
      </c>
      <c r="BM48" s="13">
        <f t="shared" si="53"/>
        <v>75.202750000000009</v>
      </c>
      <c r="BN48" s="13"/>
      <c r="BO48" s="212"/>
      <c r="BP48" s="208"/>
      <c r="BQ48" s="59"/>
      <c r="BR48" s="444"/>
      <c r="BS48" s="444"/>
      <c r="BT48" s="444"/>
      <c r="BU48" s="444"/>
      <c r="BV48" s="444"/>
      <c r="BW48" s="444"/>
      <c r="BX48" s="444"/>
      <c r="BY48" s="444"/>
      <c r="BZ48" s="444"/>
      <c r="CA48" s="444"/>
      <c r="CB48" s="444"/>
      <c r="CC48" s="444"/>
      <c r="CD48" s="444"/>
      <c r="CE48" s="444"/>
      <c r="CF48" s="444"/>
      <c r="CG48" s="444"/>
      <c r="CH48" s="444"/>
      <c r="CI48" s="444"/>
      <c r="CJ48" s="444"/>
      <c r="CK48" s="444"/>
      <c r="CL48" s="444"/>
      <c r="CM48" s="444"/>
      <c r="CN48" s="444"/>
      <c r="CO48" s="444"/>
      <c r="CP48" s="444"/>
      <c r="CQ48" s="444"/>
      <c r="CR48" s="445"/>
      <c r="CS48" s="444"/>
      <c r="CT48" s="444"/>
      <c r="CU48" s="444"/>
      <c r="CV48" s="444"/>
      <c r="CW48" s="444"/>
      <c r="CX48" s="444"/>
      <c r="CY48" s="444"/>
      <c r="CZ48" s="444"/>
      <c r="DA48" s="444"/>
      <c r="DB48" s="444"/>
      <c r="DC48" s="444"/>
      <c r="DD48" s="444"/>
      <c r="DE48" s="444"/>
      <c r="DF48" s="444"/>
    </row>
    <row r="49" spans="2:110" ht="12.75" customHeight="1" x14ac:dyDescent="0.3">
      <c r="B49" s="10" t="s">
        <v>17</v>
      </c>
      <c r="C49" s="50"/>
      <c r="D49" s="50"/>
      <c r="E49" s="50"/>
      <c r="F49" s="50"/>
      <c r="G49" s="50"/>
      <c r="H49" s="59"/>
      <c r="I49" s="500">
        <v>46</v>
      </c>
      <c r="J49" s="500">
        <v>240</v>
      </c>
      <c r="K49" s="500">
        <v>200</v>
      </c>
      <c r="L49" s="501" t="str">
        <f t="shared" si="5"/>
        <v>&gt;±300%</v>
      </c>
      <c r="M49" s="501">
        <f t="shared" si="5"/>
        <v>-0.16666666666666663</v>
      </c>
      <c r="N49" s="59"/>
      <c r="O49" s="59"/>
      <c r="P49" s="59"/>
      <c r="Q49" s="59"/>
      <c r="R49" s="59"/>
      <c r="S49" s="59"/>
      <c r="T49" s="59"/>
      <c r="U49" s="59"/>
      <c r="V49" s="59"/>
      <c r="W49" s="59"/>
      <c r="X49" s="59"/>
      <c r="Y49" s="59"/>
      <c r="Z49" s="59"/>
      <c r="AA49" s="59"/>
      <c r="AB49" s="59"/>
      <c r="AC49" s="59"/>
      <c r="AD49" s="59"/>
      <c r="AE49" s="59"/>
      <c r="AF49" s="59"/>
      <c r="AG49" s="59">
        <v>15</v>
      </c>
      <c r="AH49" s="59">
        <v>42</v>
      </c>
      <c r="AI49" s="59">
        <v>6</v>
      </c>
      <c r="AJ49" s="59">
        <v>-17</v>
      </c>
      <c r="AK49" s="59">
        <v>155</v>
      </c>
      <c r="AL49" s="59">
        <v>79</v>
      </c>
      <c r="AM49" s="59">
        <v>22</v>
      </c>
      <c r="AN49" s="59">
        <v>-16</v>
      </c>
      <c r="AO49" s="155"/>
      <c r="AP49" s="59"/>
      <c r="AQ49" s="13"/>
      <c r="AR49" s="13"/>
      <c r="AS49" s="13"/>
      <c r="AT49" s="13"/>
      <c r="AU49" s="13"/>
      <c r="AV49" s="13"/>
      <c r="AW49" s="13"/>
      <c r="AX49" s="13"/>
      <c r="AY49" s="13"/>
      <c r="AZ49" s="13">
        <f t="shared" si="113"/>
        <v>57</v>
      </c>
      <c r="BA49" s="13">
        <f>AH49+AI49</f>
        <v>48</v>
      </c>
      <c r="BB49" s="13">
        <f t="shared" si="116"/>
        <v>-11</v>
      </c>
      <c r="BC49" s="59">
        <f t="shared" si="7"/>
        <v>6</v>
      </c>
      <c r="BE49" s="10" t="s">
        <v>17</v>
      </c>
      <c r="BF49" s="13"/>
      <c r="BG49" s="13"/>
      <c r="BH49" s="13"/>
      <c r="BI49" s="13"/>
      <c r="BJ49" s="13"/>
      <c r="BK49" s="13"/>
      <c r="BL49" s="13">
        <f t="shared" si="53"/>
        <v>46</v>
      </c>
      <c r="BM49" s="13">
        <f t="shared" si="53"/>
        <v>240</v>
      </c>
      <c r="BN49" s="13"/>
      <c r="BO49" s="212"/>
      <c r="BP49" s="208"/>
      <c r="BQ49" s="59"/>
      <c r="BR49" s="444"/>
      <c r="BS49" s="444"/>
      <c r="BT49" s="444"/>
      <c r="BU49" s="444"/>
      <c r="BV49" s="444"/>
      <c r="BW49" s="444"/>
      <c r="BX49" s="444"/>
      <c r="BY49" s="444"/>
      <c r="BZ49" s="444"/>
      <c r="CA49" s="444"/>
      <c r="CB49" s="444"/>
      <c r="CC49" s="444"/>
      <c r="CD49" s="444"/>
      <c r="CE49" s="444"/>
      <c r="CF49" s="444"/>
      <c r="CG49" s="444"/>
      <c r="CH49" s="444"/>
      <c r="CI49" s="444"/>
      <c r="CJ49" s="444"/>
      <c r="CK49" s="444"/>
      <c r="CL49" s="444"/>
      <c r="CM49" s="444"/>
      <c r="CN49" s="444"/>
      <c r="CO49" s="444"/>
      <c r="CP49" s="444"/>
      <c r="CQ49" s="444"/>
      <c r="CR49" s="445"/>
      <c r="CS49" s="444"/>
      <c r="CT49" s="444"/>
      <c r="CU49" s="444"/>
      <c r="CV49" s="444"/>
      <c r="CW49" s="444"/>
      <c r="CX49" s="444"/>
      <c r="CY49" s="444"/>
      <c r="CZ49" s="444"/>
      <c r="DA49" s="444"/>
      <c r="DB49" s="444"/>
      <c r="DC49" s="444"/>
      <c r="DD49" s="444"/>
      <c r="DE49" s="444"/>
      <c r="DF49" s="444"/>
    </row>
    <row r="50" spans="2:110" ht="12.75" customHeight="1" x14ac:dyDescent="0.3">
      <c r="B50" s="253" t="s">
        <v>19</v>
      </c>
      <c r="C50" s="502"/>
      <c r="D50" s="502"/>
      <c r="E50" s="502"/>
      <c r="F50" s="502"/>
      <c r="G50" s="502"/>
      <c r="H50" s="503"/>
      <c r="I50" s="504">
        <v>25.313485467211137</v>
      </c>
      <c r="J50" s="504">
        <v>28.899149651693506</v>
      </c>
      <c r="K50" s="504">
        <v>28.070786445704442</v>
      </c>
      <c r="L50" s="505">
        <f t="shared" si="5"/>
        <v>0.14165035427961592</v>
      </c>
      <c r="M50" s="505">
        <f t="shared" si="5"/>
        <v>-2.8663930114653735E-2</v>
      </c>
      <c r="N50" s="59"/>
      <c r="O50" s="503"/>
      <c r="P50" s="503"/>
      <c r="Q50" s="503"/>
      <c r="R50" s="503"/>
      <c r="S50" s="503"/>
      <c r="T50" s="503"/>
      <c r="U50" s="503"/>
      <c r="V50" s="503"/>
      <c r="W50" s="503"/>
      <c r="X50" s="503"/>
      <c r="Y50" s="503"/>
      <c r="Z50" s="503"/>
      <c r="AA50" s="503"/>
      <c r="AB50" s="503"/>
      <c r="AC50" s="503"/>
      <c r="AD50" s="503"/>
      <c r="AE50" s="503"/>
      <c r="AF50" s="503"/>
      <c r="AG50" s="59">
        <v>6.3283713668027861</v>
      </c>
      <c r="AH50" s="59">
        <v>6.3283713668027861</v>
      </c>
      <c r="AI50" s="59">
        <v>6.3283713668027861</v>
      </c>
      <c r="AJ50" s="59">
        <v>6.3283713668027861</v>
      </c>
      <c r="AK50" s="59">
        <v>8</v>
      </c>
      <c r="AL50" s="59">
        <v>5</v>
      </c>
      <c r="AM50" s="59">
        <v>8</v>
      </c>
      <c r="AN50" s="59">
        <v>7.9</v>
      </c>
      <c r="AO50" s="155"/>
      <c r="AP50" s="503"/>
      <c r="AQ50" s="54"/>
      <c r="AR50" s="54"/>
      <c r="AS50" s="54"/>
      <c r="AT50" s="54"/>
      <c r="AU50" s="54"/>
      <c r="AV50" s="54"/>
      <c r="AW50" s="54"/>
      <c r="AX50" s="54"/>
      <c r="AY50" s="54"/>
      <c r="AZ50" s="54">
        <f t="shared" si="113"/>
        <v>12.656742733605572</v>
      </c>
      <c r="BA50" s="54">
        <f>AH50+AI50</f>
        <v>12.656742733605572</v>
      </c>
      <c r="BB50" s="54">
        <f t="shared" si="116"/>
        <v>12.656742733605572</v>
      </c>
      <c r="BC50" s="516">
        <f t="shared" si="7"/>
        <v>15.9</v>
      </c>
      <c r="BE50" s="268" t="s">
        <v>19</v>
      </c>
      <c r="BF50" s="54"/>
      <c r="BG50" s="54"/>
      <c r="BH50" s="54"/>
      <c r="BI50" s="54"/>
      <c r="BJ50" s="54"/>
      <c r="BK50" s="54"/>
      <c r="BL50" s="54">
        <f t="shared" si="53"/>
        <v>25.313485467211137</v>
      </c>
      <c r="BM50" s="54">
        <f t="shared" si="53"/>
        <v>28.899149651693506</v>
      </c>
      <c r="BN50" s="54"/>
      <c r="BO50" s="216"/>
      <c r="BP50" s="217"/>
      <c r="BQ50" s="59"/>
      <c r="BR50" s="453"/>
      <c r="BS50" s="453"/>
      <c r="BT50" s="453"/>
      <c r="BU50" s="453"/>
      <c r="BV50" s="453"/>
      <c r="BW50" s="453"/>
      <c r="BX50" s="453"/>
      <c r="BY50" s="453"/>
      <c r="BZ50" s="453"/>
      <c r="CA50" s="453"/>
      <c r="CB50" s="453"/>
      <c r="CC50" s="453"/>
      <c r="CD50" s="453"/>
      <c r="CE50" s="453"/>
      <c r="CF50" s="453"/>
      <c r="CG50" s="453"/>
      <c r="CH50" s="453"/>
      <c r="CI50" s="453"/>
      <c r="CJ50" s="453"/>
      <c r="CK50" s="453"/>
      <c r="CL50" s="453"/>
      <c r="CM50" s="453"/>
      <c r="CN50" s="453"/>
      <c r="CO50" s="453"/>
      <c r="CP50" s="453"/>
      <c r="CQ50" s="453"/>
      <c r="CR50" s="445"/>
      <c r="CS50" s="453"/>
      <c r="CT50" s="453"/>
      <c r="CU50" s="453"/>
      <c r="CV50" s="453"/>
      <c r="CW50" s="453"/>
      <c r="CX50" s="453"/>
      <c r="CY50" s="453"/>
      <c r="CZ50" s="453"/>
      <c r="DA50" s="453"/>
      <c r="DB50" s="453"/>
      <c r="DC50" s="453"/>
      <c r="DD50" s="453"/>
      <c r="DE50" s="453"/>
      <c r="DF50" s="453"/>
    </row>
    <row r="51" spans="2:110" ht="12.75" customHeight="1" x14ac:dyDescent="0.3">
      <c r="B51" s="256" t="s">
        <v>103</v>
      </c>
      <c r="C51" s="506">
        <v>905</v>
      </c>
      <c r="D51" s="506">
        <v>215</v>
      </c>
      <c r="E51" s="506">
        <v>-240</v>
      </c>
      <c r="F51" s="506">
        <v>-10</v>
      </c>
      <c r="G51" s="506">
        <v>105</v>
      </c>
      <c r="H51" s="506">
        <v>-245</v>
      </c>
      <c r="I51" s="507">
        <f>SUM(I52:I55)</f>
        <v>990.97841441220169</v>
      </c>
      <c r="J51" s="508">
        <f>SUM(J52:J55)</f>
        <v>504.35035047979937</v>
      </c>
      <c r="K51" s="507">
        <f>SUM(K52:K55)</f>
        <v>250</v>
      </c>
      <c r="L51" s="210">
        <f t="shared" si="5"/>
        <v>-0.49105818739860796</v>
      </c>
      <c r="M51" s="509">
        <f t="shared" si="5"/>
        <v>-0.50431282587159976</v>
      </c>
      <c r="N51" s="59"/>
      <c r="O51" s="506">
        <v>-95</v>
      </c>
      <c r="P51" s="506">
        <v>-30</v>
      </c>
      <c r="Q51" s="506">
        <v>-50</v>
      </c>
      <c r="R51" s="506">
        <v>45</v>
      </c>
      <c r="S51" s="506">
        <v>110</v>
      </c>
      <c r="T51" s="506">
        <v>-345</v>
      </c>
      <c r="U51" s="506">
        <v>-25</v>
      </c>
      <c r="V51" s="506">
        <v>-15</v>
      </c>
      <c r="W51" s="506">
        <v>-85</v>
      </c>
      <c r="X51" s="506">
        <v>115</v>
      </c>
      <c r="Y51" s="506">
        <v>60</v>
      </c>
      <c r="Z51" s="506">
        <v>30</v>
      </c>
      <c r="AA51" s="506">
        <v>-40</v>
      </c>
      <c r="AB51" s="506">
        <v>55</v>
      </c>
      <c r="AC51" s="506">
        <v>-15</v>
      </c>
      <c r="AD51" s="506">
        <v>-125</v>
      </c>
      <c r="AE51" s="506">
        <v>5</v>
      </c>
      <c r="AF51" s="506">
        <v>-115</v>
      </c>
      <c r="AG51" s="506">
        <f>SUM(AG52:AG55)</f>
        <v>686.97300068000004</v>
      </c>
      <c r="AH51" s="506">
        <f t="shared" ref="AH51:AN51" si="117">SUM(AH52:AH55)</f>
        <v>49.912458320000034</v>
      </c>
      <c r="AI51" s="506">
        <f t="shared" si="117"/>
        <v>206.80744894799926</v>
      </c>
      <c r="AJ51" s="506">
        <f t="shared" si="117"/>
        <v>47.285506464202307</v>
      </c>
      <c r="AK51" s="506">
        <f t="shared" si="117"/>
        <v>-213.15535744631916</v>
      </c>
      <c r="AL51" s="506">
        <f t="shared" si="117"/>
        <v>122.35122064660918</v>
      </c>
      <c r="AM51" s="506">
        <f t="shared" si="117"/>
        <v>521.61412059950851</v>
      </c>
      <c r="AN51" s="506">
        <f t="shared" si="117"/>
        <v>73.54036668000073</v>
      </c>
      <c r="AO51" s="155"/>
      <c r="AP51" s="506">
        <v>340</v>
      </c>
      <c r="AQ51" s="506">
        <v>-125</v>
      </c>
      <c r="AR51" s="506">
        <v>-5</v>
      </c>
      <c r="AS51" s="506">
        <v>-235</v>
      </c>
      <c r="AT51" s="506">
        <v>-40</v>
      </c>
      <c r="AU51" s="506">
        <v>30</v>
      </c>
      <c r="AV51" s="506">
        <v>90</v>
      </c>
      <c r="AW51" s="506">
        <v>15</v>
      </c>
      <c r="AX51" s="506">
        <v>-140</v>
      </c>
      <c r="AY51" s="506">
        <v>-110</v>
      </c>
      <c r="AZ51" s="506">
        <f t="shared" ref="AZ51:BB51" si="118">SUM(AZ52:AZ55)</f>
        <v>736.8854590000002</v>
      </c>
      <c r="BA51" s="506">
        <f t="shared" si="118"/>
        <v>254.09295541220166</v>
      </c>
      <c r="BB51" s="506">
        <f t="shared" si="118"/>
        <v>-90.804136799709909</v>
      </c>
      <c r="BC51" s="50">
        <f t="shared" si="7"/>
        <v>595.15448727950923</v>
      </c>
      <c r="BE51" s="270" t="s">
        <v>103</v>
      </c>
      <c r="BF51" s="50">
        <f t="shared" ref="BF51:BK51" si="119">C51</f>
        <v>905</v>
      </c>
      <c r="BG51" s="50">
        <f t="shared" si="119"/>
        <v>215</v>
      </c>
      <c r="BH51" s="50">
        <f t="shared" si="119"/>
        <v>-240</v>
      </c>
      <c r="BI51" s="50">
        <f t="shared" si="119"/>
        <v>-10</v>
      </c>
      <c r="BJ51" s="50">
        <f t="shared" si="119"/>
        <v>105</v>
      </c>
      <c r="BK51" s="50">
        <f t="shared" si="119"/>
        <v>-245</v>
      </c>
      <c r="BL51" s="50">
        <f t="shared" si="53"/>
        <v>990.97841441220169</v>
      </c>
      <c r="BM51" s="50">
        <f t="shared" si="53"/>
        <v>504.35035047979937</v>
      </c>
      <c r="BN51" s="50">
        <f>K51</f>
        <v>250</v>
      </c>
      <c r="BO51" s="210">
        <f t="shared" ref="BO51:BP51" si="120">L51</f>
        <v>-0.49105818739860796</v>
      </c>
      <c r="BP51" s="210">
        <f t="shared" si="120"/>
        <v>-0.50431282587159976</v>
      </c>
      <c r="BQ51" s="59"/>
      <c r="BR51" s="444">
        <f t="shared" ref="BR51:CQ51" si="121">O51</f>
        <v>-95</v>
      </c>
      <c r="BS51" s="444">
        <f t="shared" si="121"/>
        <v>-30</v>
      </c>
      <c r="BT51" s="444">
        <f t="shared" si="121"/>
        <v>-50</v>
      </c>
      <c r="BU51" s="444">
        <f t="shared" si="121"/>
        <v>45</v>
      </c>
      <c r="BV51" s="444">
        <f t="shared" si="121"/>
        <v>110</v>
      </c>
      <c r="BW51" s="444">
        <f t="shared" si="121"/>
        <v>-345</v>
      </c>
      <c r="BX51" s="444">
        <f t="shared" si="121"/>
        <v>-25</v>
      </c>
      <c r="BY51" s="444">
        <f t="shared" si="121"/>
        <v>-15</v>
      </c>
      <c r="BZ51" s="444">
        <f t="shared" si="121"/>
        <v>-85</v>
      </c>
      <c r="CA51" s="444">
        <f t="shared" si="121"/>
        <v>115</v>
      </c>
      <c r="CB51" s="444">
        <f t="shared" si="121"/>
        <v>60</v>
      </c>
      <c r="CC51" s="444">
        <f t="shared" si="121"/>
        <v>30</v>
      </c>
      <c r="CD51" s="444">
        <f t="shared" si="121"/>
        <v>-40</v>
      </c>
      <c r="CE51" s="444">
        <f t="shared" si="121"/>
        <v>55</v>
      </c>
      <c r="CF51" s="444">
        <f t="shared" si="121"/>
        <v>-15</v>
      </c>
      <c r="CG51" s="444">
        <f t="shared" si="121"/>
        <v>-125</v>
      </c>
      <c r="CH51" s="444">
        <f t="shared" si="121"/>
        <v>5</v>
      </c>
      <c r="CI51" s="444">
        <f t="shared" si="121"/>
        <v>-115</v>
      </c>
      <c r="CJ51" s="444">
        <f t="shared" si="121"/>
        <v>686.97300068000004</v>
      </c>
      <c r="CK51" s="444">
        <f t="shared" si="121"/>
        <v>49.912458320000034</v>
      </c>
      <c r="CL51" s="444">
        <f t="shared" si="121"/>
        <v>206.80744894799926</v>
      </c>
      <c r="CM51" s="444">
        <f t="shared" si="121"/>
        <v>47.285506464202307</v>
      </c>
      <c r="CN51" s="444">
        <f t="shared" si="121"/>
        <v>-213.15535744631916</v>
      </c>
      <c r="CO51" s="444">
        <f t="shared" si="121"/>
        <v>122.35122064660918</v>
      </c>
      <c r="CP51" s="444">
        <f t="shared" si="121"/>
        <v>521.61412059950851</v>
      </c>
      <c r="CQ51" s="444">
        <f t="shared" si="121"/>
        <v>73.54036668000073</v>
      </c>
      <c r="CR51" s="445"/>
      <c r="CS51" s="444">
        <f t="shared" ref="CS51:DD51" si="122">AP51</f>
        <v>340</v>
      </c>
      <c r="CT51" s="444">
        <f t="shared" si="122"/>
        <v>-125</v>
      </c>
      <c r="CU51" s="444">
        <f t="shared" si="122"/>
        <v>-5</v>
      </c>
      <c r="CV51" s="444">
        <f t="shared" si="122"/>
        <v>-235</v>
      </c>
      <c r="CW51" s="444">
        <f t="shared" si="122"/>
        <v>-40</v>
      </c>
      <c r="CX51" s="444">
        <f t="shared" si="122"/>
        <v>30</v>
      </c>
      <c r="CY51" s="444">
        <f t="shared" si="122"/>
        <v>90</v>
      </c>
      <c r="CZ51" s="444">
        <f t="shared" si="122"/>
        <v>15</v>
      </c>
      <c r="DA51" s="444">
        <f t="shared" si="122"/>
        <v>-140</v>
      </c>
      <c r="DB51" s="444">
        <f t="shared" si="122"/>
        <v>-110</v>
      </c>
      <c r="DC51" s="444">
        <f t="shared" si="122"/>
        <v>736.8854590000002</v>
      </c>
      <c r="DD51" s="444">
        <f t="shared" si="122"/>
        <v>254.09295541220166</v>
      </c>
      <c r="DE51" s="444">
        <f>BB51</f>
        <v>-90.804136799709909</v>
      </c>
      <c r="DF51" s="444">
        <f>BC51</f>
        <v>595.15448727950923</v>
      </c>
    </row>
    <row r="52" spans="2:110" ht="12.75" customHeight="1" x14ac:dyDescent="0.3">
      <c r="B52" s="10" t="s">
        <v>15</v>
      </c>
      <c r="C52" s="50"/>
      <c r="D52" s="50"/>
      <c r="E52" s="50"/>
      <c r="F52" s="50"/>
      <c r="G52" s="50"/>
      <c r="H52" s="59"/>
      <c r="I52" s="500">
        <v>125.23173499999987</v>
      </c>
      <c r="J52" s="500">
        <v>525.73136499999998</v>
      </c>
      <c r="K52" s="500">
        <v>220</v>
      </c>
      <c r="L52" s="501" t="str">
        <f t="shared" si="5"/>
        <v>&gt;±300%</v>
      </c>
      <c r="M52" s="501">
        <f t="shared" si="5"/>
        <v>-0.58153533411498093</v>
      </c>
      <c r="N52" s="59"/>
      <c r="O52" s="59"/>
      <c r="P52" s="59"/>
      <c r="Q52" s="59"/>
      <c r="R52" s="59"/>
      <c r="S52" s="59"/>
      <c r="T52" s="59"/>
      <c r="U52" s="59"/>
      <c r="V52" s="59"/>
      <c r="W52" s="59"/>
      <c r="X52" s="59"/>
      <c r="Y52" s="59"/>
      <c r="Z52" s="59"/>
      <c r="AA52" s="59"/>
      <c r="AB52" s="59"/>
      <c r="AC52" s="59"/>
      <c r="AD52" s="59"/>
      <c r="AE52" s="59"/>
      <c r="AF52" s="59"/>
      <c r="AG52" s="59">
        <v>77.093736999999962</v>
      </c>
      <c r="AH52" s="59">
        <v>-12.929119000000064</v>
      </c>
      <c r="AI52" s="59">
        <v>81.839284000000106</v>
      </c>
      <c r="AJ52" s="59">
        <v>-20.772167000000131</v>
      </c>
      <c r="AK52" s="59">
        <v>-6.7504139999999895</v>
      </c>
      <c r="AL52" s="59">
        <v>171.52357900000004</v>
      </c>
      <c r="AM52" s="59">
        <v>340.42817000000014</v>
      </c>
      <c r="AN52" s="59">
        <v>20.530029999999794</v>
      </c>
      <c r="AO52" s="155"/>
      <c r="AP52" s="59"/>
      <c r="AQ52" s="59"/>
      <c r="AR52" s="59"/>
      <c r="AS52" s="59"/>
      <c r="AT52" s="59"/>
      <c r="AU52" s="59"/>
      <c r="AV52" s="59"/>
      <c r="AW52" s="59"/>
      <c r="AX52" s="59"/>
      <c r="AY52" s="59"/>
      <c r="AZ52" s="59">
        <f>AG52+AH52</f>
        <v>64.164617999999905</v>
      </c>
      <c r="BA52" s="59">
        <f>AI52+AJ52</f>
        <v>61.067116999999975</v>
      </c>
      <c r="BB52" s="59">
        <f>AK52+AL52</f>
        <v>164.77316500000006</v>
      </c>
      <c r="BC52" s="59">
        <f t="shared" si="7"/>
        <v>360.95819999999992</v>
      </c>
      <c r="BE52" s="10" t="s">
        <v>15</v>
      </c>
      <c r="BF52" s="13"/>
      <c r="BG52" s="13"/>
      <c r="BH52" s="13"/>
      <c r="BI52" s="13"/>
      <c r="BJ52" s="13"/>
      <c r="BK52" s="13"/>
      <c r="BL52" s="13">
        <f t="shared" si="53"/>
        <v>125.23173499999987</v>
      </c>
      <c r="BM52" s="13">
        <f t="shared" si="53"/>
        <v>525.73136499999998</v>
      </c>
      <c r="BN52" s="13"/>
      <c r="BO52" s="212"/>
      <c r="BP52" s="208"/>
      <c r="BQ52" s="59"/>
      <c r="BR52" s="444"/>
      <c r="BS52" s="444"/>
      <c r="BT52" s="444"/>
      <c r="BU52" s="444"/>
      <c r="BV52" s="444"/>
      <c r="BW52" s="444"/>
      <c r="BX52" s="444"/>
      <c r="BY52" s="444"/>
      <c r="BZ52" s="444"/>
      <c r="CA52" s="444"/>
      <c r="CB52" s="444"/>
      <c r="CC52" s="444"/>
      <c r="CD52" s="444"/>
      <c r="CE52" s="444"/>
      <c r="CF52" s="444"/>
      <c r="CG52" s="444"/>
      <c r="CH52" s="444"/>
      <c r="CI52" s="444"/>
      <c r="CJ52" s="444"/>
      <c r="CK52" s="444"/>
      <c r="CL52" s="444"/>
      <c r="CM52" s="444"/>
      <c r="CN52" s="444"/>
      <c r="CO52" s="444"/>
      <c r="CP52" s="444"/>
      <c r="CQ52" s="444"/>
      <c r="CR52" s="445"/>
      <c r="CS52" s="444"/>
      <c r="CT52" s="444"/>
      <c r="CU52" s="444"/>
      <c r="CV52" s="444"/>
      <c r="CW52" s="444"/>
      <c r="CX52" s="444"/>
      <c r="CY52" s="444"/>
      <c r="CZ52" s="444"/>
      <c r="DA52" s="444"/>
      <c r="DB52" s="444"/>
      <c r="DC52" s="444"/>
      <c r="DD52" s="444"/>
      <c r="DE52" s="444"/>
      <c r="DF52" s="444"/>
    </row>
    <row r="53" spans="2:110" ht="12.75" customHeight="1" x14ac:dyDescent="0.3">
      <c r="B53" s="10" t="s">
        <v>16</v>
      </c>
      <c r="C53" s="50"/>
      <c r="D53" s="50"/>
      <c r="E53" s="50"/>
      <c r="F53" s="50"/>
      <c r="G53" s="50"/>
      <c r="H53" s="59"/>
      <c r="I53" s="500">
        <v>508.68923911220179</v>
      </c>
      <c r="J53" s="500">
        <v>232.49251547979935</v>
      </c>
      <c r="K53" s="500">
        <v>100</v>
      </c>
      <c r="L53" s="501">
        <f t="shared" si="5"/>
        <v>-0.54295766923326172</v>
      </c>
      <c r="M53" s="501">
        <f t="shared" si="5"/>
        <v>-0.56987862687266277</v>
      </c>
      <c r="N53" s="59"/>
      <c r="O53" s="59"/>
      <c r="P53" s="59"/>
      <c r="Q53" s="59"/>
      <c r="R53" s="59"/>
      <c r="S53" s="59"/>
      <c r="T53" s="59"/>
      <c r="U53" s="59"/>
      <c r="V53" s="59"/>
      <c r="W53" s="59"/>
      <c r="X53" s="59"/>
      <c r="Y53" s="59"/>
      <c r="Z53" s="59"/>
      <c r="AA53" s="59"/>
      <c r="AB53" s="59"/>
      <c r="AC53" s="59"/>
      <c r="AD53" s="59"/>
      <c r="AE53" s="59"/>
      <c r="AF53" s="59"/>
      <c r="AG53" s="59">
        <v>192.42194608000014</v>
      </c>
      <c r="AH53" s="59">
        <v>56.968047120000001</v>
      </c>
      <c r="AI53" s="59">
        <v>205.73655244799937</v>
      </c>
      <c r="AJ53" s="59">
        <v>53.56269346420234</v>
      </c>
      <c r="AK53" s="59">
        <v>-43.583353446319236</v>
      </c>
      <c r="AL53" s="59">
        <v>61.057451646609231</v>
      </c>
      <c r="AM53" s="59">
        <v>105.9286005995085</v>
      </c>
      <c r="AN53" s="59">
        <v>109.08981668000087</v>
      </c>
      <c r="AO53" s="155"/>
      <c r="AP53" s="59"/>
      <c r="AQ53" s="59"/>
      <c r="AR53" s="59"/>
      <c r="AS53" s="59"/>
      <c r="AT53" s="59"/>
      <c r="AU53" s="59"/>
      <c r="AV53" s="59"/>
      <c r="AW53" s="59"/>
      <c r="AX53" s="59"/>
      <c r="AY53" s="59"/>
      <c r="AZ53" s="59">
        <f t="shared" ref="AZ53:AZ55" si="123">AG53+AH53</f>
        <v>249.38999320000013</v>
      </c>
      <c r="BA53" s="59">
        <f t="shared" ref="BA53:BA56" si="124">AI53+AJ53</f>
        <v>259.29924591220174</v>
      </c>
      <c r="BB53" s="59">
        <f t="shared" ref="BB53:BB56" si="125">AK53+AL53</f>
        <v>17.474098200289994</v>
      </c>
      <c r="BC53" s="59">
        <f t="shared" si="7"/>
        <v>215.01841727950938</v>
      </c>
      <c r="BE53" s="10" t="s">
        <v>16</v>
      </c>
      <c r="BF53" s="13"/>
      <c r="BG53" s="13"/>
      <c r="BH53" s="13"/>
      <c r="BI53" s="13"/>
      <c r="BJ53" s="13"/>
      <c r="BK53" s="13"/>
      <c r="BL53" s="13">
        <f t="shared" si="53"/>
        <v>508.68923911220179</v>
      </c>
      <c r="BM53" s="13">
        <f t="shared" si="53"/>
        <v>232.49251547979935</v>
      </c>
      <c r="BN53" s="13"/>
      <c r="BO53" s="212"/>
      <c r="BP53" s="208"/>
      <c r="BQ53" s="59"/>
      <c r="BR53" s="444"/>
      <c r="BS53" s="444"/>
      <c r="BT53" s="444"/>
      <c r="BU53" s="444"/>
      <c r="BV53" s="444"/>
      <c r="BW53" s="444"/>
      <c r="BX53" s="444"/>
      <c r="BY53" s="444"/>
      <c r="BZ53" s="444"/>
      <c r="CA53" s="444"/>
      <c r="CB53" s="444"/>
      <c r="CC53" s="444"/>
      <c r="CD53" s="444"/>
      <c r="CE53" s="444"/>
      <c r="CF53" s="444"/>
      <c r="CG53" s="444"/>
      <c r="CH53" s="444"/>
      <c r="CI53" s="444"/>
      <c r="CJ53" s="444"/>
      <c r="CK53" s="444"/>
      <c r="CL53" s="444"/>
      <c r="CM53" s="444"/>
      <c r="CN53" s="444"/>
      <c r="CO53" s="444"/>
      <c r="CP53" s="444"/>
      <c r="CQ53" s="444"/>
      <c r="CR53" s="445"/>
      <c r="CS53" s="444"/>
      <c r="CT53" s="444"/>
      <c r="CU53" s="444"/>
      <c r="CV53" s="444"/>
      <c r="CW53" s="444"/>
      <c r="CX53" s="444"/>
      <c r="CY53" s="444"/>
      <c r="CZ53" s="444"/>
      <c r="DA53" s="444"/>
      <c r="DB53" s="444"/>
      <c r="DC53" s="444"/>
      <c r="DD53" s="444"/>
      <c r="DE53" s="444"/>
      <c r="DF53" s="444"/>
    </row>
    <row r="54" spans="2:110" ht="12.75" customHeight="1" x14ac:dyDescent="0.3">
      <c r="B54" s="10" t="s">
        <v>17</v>
      </c>
      <c r="C54" s="50"/>
      <c r="D54" s="50"/>
      <c r="E54" s="50"/>
      <c r="F54" s="50"/>
      <c r="G54" s="50"/>
      <c r="H54" s="59"/>
      <c r="I54" s="500">
        <v>-12.70334969999999</v>
      </c>
      <c r="J54" s="500">
        <v>57.665439999999982</v>
      </c>
      <c r="K54" s="500">
        <v>20</v>
      </c>
      <c r="L54" s="501" t="str">
        <f t="shared" si="5"/>
        <v>N/A</v>
      </c>
      <c r="M54" s="501">
        <f t="shared" si="5"/>
        <v>-0.65317181313452211</v>
      </c>
      <c r="N54" s="59"/>
      <c r="O54" s="59"/>
      <c r="P54" s="59"/>
      <c r="Q54" s="59"/>
      <c r="R54" s="59"/>
      <c r="S54" s="59"/>
      <c r="T54" s="59"/>
      <c r="U54" s="59"/>
      <c r="V54" s="59"/>
      <c r="W54" s="59"/>
      <c r="X54" s="59"/>
      <c r="Y54" s="59"/>
      <c r="Z54" s="59"/>
      <c r="AA54" s="59"/>
      <c r="AB54" s="59"/>
      <c r="AC54" s="59"/>
      <c r="AD54" s="59"/>
      <c r="AE54" s="59"/>
      <c r="AF54" s="59"/>
      <c r="AG54" s="59">
        <v>-0.13331239999999525</v>
      </c>
      <c r="AH54" s="59">
        <v>14.025930200000003</v>
      </c>
      <c r="AI54" s="59">
        <v>-21.308847500000002</v>
      </c>
      <c r="AJ54" s="59">
        <v>-5.2871199999999954</v>
      </c>
      <c r="AK54" s="59">
        <v>-0.13079000000000815</v>
      </c>
      <c r="AL54" s="59">
        <v>17.593630000000005</v>
      </c>
      <c r="AM54" s="59">
        <v>24.391500000000001</v>
      </c>
      <c r="AN54" s="59">
        <v>15.811099999999991</v>
      </c>
      <c r="AO54" s="155"/>
      <c r="AP54" s="59"/>
      <c r="AQ54" s="59"/>
      <c r="AR54" s="59"/>
      <c r="AS54" s="59"/>
      <c r="AT54" s="59"/>
      <c r="AU54" s="59"/>
      <c r="AV54" s="59"/>
      <c r="AW54" s="59"/>
      <c r="AX54" s="59"/>
      <c r="AY54" s="59"/>
      <c r="AZ54" s="59">
        <f t="shared" si="123"/>
        <v>13.892617800000007</v>
      </c>
      <c r="BA54" s="59">
        <f t="shared" si="124"/>
        <v>-26.595967499999997</v>
      </c>
      <c r="BB54" s="59">
        <f t="shared" si="125"/>
        <v>17.462839999999996</v>
      </c>
      <c r="BC54" s="59">
        <f t="shared" si="7"/>
        <v>40.20259999999999</v>
      </c>
      <c r="BE54" s="10" t="s">
        <v>17</v>
      </c>
      <c r="BF54" s="13"/>
      <c r="BG54" s="13"/>
      <c r="BH54" s="13"/>
      <c r="BI54" s="13"/>
      <c r="BJ54" s="13"/>
      <c r="BK54" s="13"/>
      <c r="BL54" s="13">
        <f t="shared" si="53"/>
        <v>-12.70334969999999</v>
      </c>
      <c r="BM54" s="13">
        <f t="shared" si="53"/>
        <v>57.665439999999982</v>
      </c>
      <c r="BN54" s="13"/>
      <c r="BO54" s="212"/>
      <c r="BP54" s="208"/>
      <c r="BQ54" s="59"/>
      <c r="BR54" s="444"/>
      <c r="BS54" s="444"/>
      <c r="BT54" s="444"/>
      <c r="BU54" s="444"/>
      <c r="BV54" s="444"/>
      <c r="BW54" s="444"/>
      <c r="BX54" s="444"/>
      <c r="BY54" s="444"/>
      <c r="BZ54" s="444"/>
      <c r="CA54" s="444"/>
      <c r="CB54" s="444"/>
      <c r="CC54" s="444"/>
      <c r="CD54" s="444"/>
      <c r="CE54" s="444"/>
      <c r="CF54" s="444"/>
      <c r="CG54" s="444"/>
      <c r="CH54" s="444"/>
      <c r="CI54" s="444"/>
      <c r="CJ54" s="444"/>
      <c r="CK54" s="444"/>
      <c r="CL54" s="444"/>
      <c r="CM54" s="444"/>
      <c r="CN54" s="444"/>
      <c r="CO54" s="444"/>
      <c r="CP54" s="444"/>
      <c r="CQ54" s="444"/>
      <c r="CR54" s="445"/>
      <c r="CS54" s="444"/>
      <c r="CT54" s="444"/>
      <c r="CU54" s="444"/>
      <c r="CV54" s="444"/>
      <c r="CW54" s="444"/>
      <c r="CX54" s="444"/>
      <c r="CY54" s="444"/>
      <c r="CZ54" s="444"/>
      <c r="DA54" s="444"/>
      <c r="DB54" s="444"/>
      <c r="DC54" s="444"/>
      <c r="DD54" s="444"/>
      <c r="DE54" s="444"/>
      <c r="DF54" s="444"/>
    </row>
    <row r="55" spans="2:110" ht="12.75" customHeight="1" x14ac:dyDescent="0.3">
      <c r="B55" s="259" t="s">
        <v>19</v>
      </c>
      <c r="C55" s="510"/>
      <c r="D55" s="510"/>
      <c r="E55" s="510"/>
      <c r="F55" s="510"/>
      <c r="G55" s="510"/>
      <c r="H55" s="511"/>
      <c r="I55" s="512">
        <v>369.76079000000004</v>
      </c>
      <c r="J55" s="512">
        <v>-311.53897000000001</v>
      </c>
      <c r="K55" s="512">
        <v>-90</v>
      </c>
      <c r="L55" s="513" t="str">
        <f t="shared" si="5"/>
        <v>N/A</v>
      </c>
      <c r="M55" s="604" t="str">
        <f t="shared" si="5"/>
        <v>N/A</v>
      </c>
      <c r="N55" s="59"/>
      <c r="O55" s="511"/>
      <c r="P55" s="511"/>
      <c r="Q55" s="511"/>
      <c r="R55" s="511"/>
      <c r="S55" s="511"/>
      <c r="T55" s="511"/>
      <c r="U55" s="511"/>
      <c r="V55" s="511"/>
      <c r="W55" s="511"/>
      <c r="X55" s="511"/>
      <c r="Y55" s="511"/>
      <c r="Z55" s="511"/>
      <c r="AA55" s="511"/>
      <c r="AB55" s="511"/>
      <c r="AC55" s="511"/>
      <c r="AD55" s="511"/>
      <c r="AE55" s="511"/>
      <c r="AF55" s="511"/>
      <c r="AG55" s="511">
        <v>417.59063000000003</v>
      </c>
      <c r="AH55" s="511">
        <v>-8.1523999999999077</v>
      </c>
      <c r="AI55" s="511">
        <v>-59.459540000000182</v>
      </c>
      <c r="AJ55" s="511">
        <v>19.782100000000092</v>
      </c>
      <c r="AK55" s="511">
        <v>-162.69079999999991</v>
      </c>
      <c r="AL55" s="511">
        <v>-127.82344000000008</v>
      </c>
      <c r="AM55" s="511">
        <v>50.865849999999881</v>
      </c>
      <c r="AN55" s="511">
        <v>-71.8905799999999</v>
      </c>
      <c r="AO55" s="155"/>
      <c r="AP55" s="511"/>
      <c r="AQ55" s="511"/>
      <c r="AR55" s="511"/>
      <c r="AS55" s="511"/>
      <c r="AT55" s="511"/>
      <c r="AU55" s="511"/>
      <c r="AV55" s="511"/>
      <c r="AW55" s="511"/>
      <c r="AX55" s="511"/>
      <c r="AY55" s="511"/>
      <c r="AZ55" s="514">
        <f t="shared" si="123"/>
        <v>409.43823000000015</v>
      </c>
      <c r="BA55" s="514">
        <f t="shared" si="124"/>
        <v>-39.67744000000009</v>
      </c>
      <c r="BB55" s="514">
        <f t="shared" si="125"/>
        <v>-290.51423999999997</v>
      </c>
      <c r="BC55" s="516">
        <f t="shared" si="7"/>
        <v>-21.024730000000019</v>
      </c>
      <c r="BE55" s="271" t="s">
        <v>19</v>
      </c>
      <c r="BF55" s="54"/>
      <c r="BG55" s="54"/>
      <c r="BH55" s="54"/>
      <c r="BI55" s="54"/>
      <c r="BJ55" s="54"/>
      <c r="BK55" s="54"/>
      <c r="BL55" s="54">
        <f t="shared" si="53"/>
        <v>369.76079000000004</v>
      </c>
      <c r="BM55" s="54">
        <f t="shared" si="53"/>
        <v>-311.53897000000001</v>
      </c>
      <c r="BN55" s="54"/>
      <c r="BO55" s="216"/>
      <c r="BP55" s="217"/>
      <c r="BQ55" s="59"/>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45"/>
      <c r="CS55" s="454"/>
      <c r="CT55" s="454"/>
      <c r="CU55" s="454"/>
      <c r="CV55" s="454"/>
      <c r="CW55" s="454"/>
      <c r="CX55" s="454"/>
      <c r="CY55" s="454"/>
      <c r="CZ55" s="454"/>
      <c r="DA55" s="454"/>
      <c r="DB55" s="454"/>
      <c r="DC55" s="454"/>
      <c r="DD55" s="454"/>
      <c r="DE55" s="454"/>
      <c r="DF55" s="454"/>
    </row>
    <row r="56" spans="2:110" ht="12.75" customHeight="1" x14ac:dyDescent="0.3">
      <c r="B56" s="275" t="s">
        <v>37</v>
      </c>
      <c r="C56" s="50">
        <v>35</v>
      </c>
      <c r="D56" s="50">
        <v>-115</v>
      </c>
      <c r="E56" s="50">
        <v>20</v>
      </c>
      <c r="F56" s="50">
        <v>85</v>
      </c>
      <c r="G56" s="50">
        <v>-45</v>
      </c>
      <c r="H56" s="50">
        <v>-20</v>
      </c>
      <c r="I56" s="515">
        <v>-20.21446626585432</v>
      </c>
      <c r="J56" s="515">
        <v>458.38388438600157</v>
      </c>
      <c r="K56" s="515">
        <v>10</v>
      </c>
      <c r="L56" s="210" t="str">
        <f t="shared" si="5"/>
        <v>N/A</v>
      </c>
      <c r="M56" s="210">
        <f t="shared" si="5"/>
        <v>-0.97818422431365615</v>
      </c>
      <c r="N56" s="59"/>
      <c r="O56" s="50">
        <v>-95</v>
      </c>
      <c r="P56" s="50">
        <v>-10</v>
      </c>
      <c r="Q56" s="50">
        <v>-5</v>
      </c>
      <c r="R56" s="50">
        <v>-5</v>
      </c>
      <c r="S56" s="50">
        <v>-5</v>
      </c>
      <c r="T56" s="50">
        <v>30</v>
      </c>
      <c r="U56" s="50">
        <v>40</v>
      </c>
      <c r="V56" s="50">
        <v>-5</v>
      </c>
      <c r="W56" s="50">
        <v>55</v>
      </c>
      <c r="X56" s="50">
        <v>-5</v>
      </c>
      <c r="Y56" s="50">
        <v>-10</v>
      </c>
      <c r="Z56" s="50">
        <v>0</v>
      </c>
      <c r="AA56" s="50">
        <v>-15</v>
      </c>
      <c r="AB56" s="50">
        <v>-20</v>
      </c>
      <c r="AC56" s="50">
        <v>-10</v>
      </c>
      <c r="AD56" s="50">
        <v>0</v>
      </c>
      <c r="AE56" s="50">
        <v>-10</v>
      </c>
      <c r="AF56" s="50">
        <v>0</v>
      </c>
      <c r="AG56" s="50">
        <v>-3.7135677817608959</v>
      </c>
      <c r="AH56" s="50">
        <v>-12.869987589821081</v>
      </c>
      <c r="AI56" s="50">
        <v>-9.6579941485684895</v>
      </c>
      <c r="AJ56" s="50">
        <v>6.0270832542961434</v>
      </c>
      <c r="AK56" s="50">
        <v>-20.442004790457666</v>
      </c>
      <c r="AL56" s="50">
        <v>138.14511871654315</v>
      </c>
      <c r="AM56" s="50">
        <v>341.55213041940618</v>
      </c>
      <c r="AN56" s="50">
        <v>-0.87135995949008427</v>
      </c>
      <c r="AO56" s="155"/>
      <c r="AP56" s="50">
        <v>-10</v>
      </c>
      <c r="AQ56" s="50">
        <v>-105</v>
      </c>
      <c r="AR56" s="50">
        <v>-10</v>
      </c>
      <c r="AS56" s="50">
        <v>25</v>
      </c>
      <c r="AT56" s="50">
        <v>35</v>
      </c>
      <c r="AU56" s="50">
        <v>50</v>
      </c>
      <c r="AV56" s="50">
        <v>-10</v>
      </c>
      <c r="AW56" s="50">
        <v>-35</v>
      </c>
      <c r="AX56" s="50">
        <v>-10</v>
      </c>
      <c r="AY56" s="50">
        <v>-10</v>
      </c>
      <c r="AZ56" s="50">
        <f>AG56+AH56</f>
        <v>-16.583555371581976</v>
      </c>
      <c r="BA56" s="50">
        <f t="shared" si="124"/>
        <v>-3.630910894272346</v>
      </c>
      <c r="BB56" s="50">
        <f t="shared" si="125"/>
        <v>117.70311392608548</v>
      </c>
      <c r="BC56" s="50">
        <f t="shared" si="7"/>
        <v>340.68077045991612</v>
      </c>
      <c r="BE56" s="275" t="s">
        <v>37</v>
      </c>
      <c r="BF56" s="36">
        <f t="shared" ref="BF56:BK56" si="126">C56</f>
        <v>35</v>
      </c>
      <c r="BG56" s="36">
        <f t="shared" si="126"/>
        <v>-115</v>
      </c>
      <c r="BH56" s="36">
        <f t="shared" si="126"/>
        <v>20</v>
      </c>
      <c r="BI56" s="36">
        <f t="shared" si="126"/>
        <v>85</v>
      </c>
      <c r="BJ56" s="36">
        <f t="shared" si="126"/>
        <v>-45</v>
      </c>
      <c r="BK56" s="36">
        <f t="shared" si="126"/>
        <v>-20</v>
      </c>
      <c r="BL56" s="36">
        <f t="shared" si="53"/>
        <v>-20.21446626585432</v>
      </c>
      <c r="BM56" s="36">
        <f t="shared" si="53"/>
        <v>458.38388438600157</v>
      </c>
      <c r="BN56" s="36">
        <f>K56</f>
        <v>10</v>
      </c>
      <c r="BO56" s="210" t="str">
        <f t="shared" ref="BO56:BP56" si="127">L56</f>
        <v>N/A</v>
      </c>
      <c r="BP56" s="210">
        <f t="shared" si="127"/>
        <v>-0.97818422431365615</v>
      </c>
      <c r="BQ56" s="295"/>
      <c r="BR56" s="444">
        <f t="shared" ref="BR56:CQ56" si="128">O56</f>
        <v>-95</v>
      </c>
      <c r="BS56" s="444">
        <f t="shared" si="128"/>
        <v>-10</v>
      </c>
      <c r="BT56" s="444">
        <f t="shared" si="128"/>
        <v>-5</v>
      </c>
      <c r="BU56" s="444">
        <f t="shared" si="128"/>
        <v>-5</v>
      </c>
      <c r="BV56" s="444">
        <f t="shared" si="128"/>
        <v>-5</v>
      </c>
      <c r="BW56" s="444">
        <f t="shared" si="128"/>
        <v>30</v>
      </c>
      <c r="BX56" s="444">
        <f t="shared" si="128"/>
        <v>40</v>
      </c>
      <c r="BY56" s="444">
        <f t="shared" si="128"/>
        <v>-5</v>
      </c>
      <c r="BZ56" s="444">
        <f t="shared" si="128"/>
        <v>55</v>
      </c>
      <c r="CA56" s="444">
        <f t="shared" si="128"/>
        <v>-5</v>
      </c>
      <c r="CB56" s="444">
        <f t="shared" si="128"/>
        <v>-10</v>
      </c>
      <c r="CC56" s="444">
        <f t="shared" si="128"/>
        <v>0</v>
      </c>
      <c r="CD56" s="444">
        <f t="shared" si="128"/>
        <v>-15</v>
      </c>
      <c r="CE56" s="444">
        <f t="shared" si="128"/>
        <v>-20</v>
      </c>
      <c r="CF56" s="444">
        <f t="shared" si="128"/>
        <v>-10</v>
      </c>
      <c r="CG56" s="444">
        <f t="shared" si="128"/>
        <v>0</v>
      </c>
      <c r="CH56" s="444">
        <f t="shared" si="128"/>
        <v>-10</v>
      </c>
      <c r="CI56" s="444">
        <f t="shared" si="128"/>
        <v>0</v>
      </c>
      <c r="CJ56" s="444">
        <f t="shared" si="128"/>
        <v>-3.7135677817608959</v>
      </c>
      <c r="CK56" s="444">
        <f t="shared" si="128"/>
        <v>-12.869987589821081</v>
      </c>
      <c r="CL56" s="444">
        <f t="shared" si="128"/>
        <v>-9.6579941485684895</v>
      </c>
      <c r="CM56" s="444">
        <f t="shared" si="128"/>
        <v>6.0270832542961434</v>
      </c>
      <c r="CN56" s="444">
        <f t="shared" si="128"/>
        <v>-20.442004790457666</v>
      </c>
      <c r="CO56" s="444">
        <f t="shared" si="128"/>
        <v>138.14511871654315</v>
      </c>
      <c r="CP56" s="444">
        <f t="shared" si="128"/>
        <v>341.55213041940618</v>
      </c>
      <c r="CQ56" s="444">
        <f t="shared" si="128"/>
        <v>-0.87135995949008427</v>
      </c>
      <c r="CR56" s="450"/>
      <c r="CS56" s="444">
        <f>AP56</f>
        <v>-10</v>
      </c>
      <c r="CT56" s="444">
        <f t="shared" ref="CT56:DF56" si="129">AQ56</f>
        <v>-105</v>
      </c>
      <c r="CU56" s="444">
        <f t="shared" si="129"/>
        <v>-10</v>
      </c>
      <c r="CV56" s="444">
        <f t="shared" si="129"/>
        <v>25</v>
      </c>
      <c r="CW56" s="444">
        <f t="shared" si="129"/>
        <v>35</v>
      </c>
      <c r="CX56" s="444">
        <f t="shared" si="129"/>
        <v>50</v>
      </c>
      <c r="CY56" s="444">
        <f t="shared" si="129"/>
        <v>-10</v>
      </c>
      <c r="CZ56" s="444">
        <f t="shared" si="129"/>
        <v>-35</v>
      </c>
      <c r="DA56" s="444">
        <f t="shared" si="129"/>
        <v>-10</v>
      </c>
      <c r="DB56" s="444">
        <f t="shared" si="129"/>
        <v>-10</v>
      </c>
      <c r="DC56" s="444">
        <f t="shared" si="129"/>
        <v>-16.583555371581976</v>
      </c>
      <c r="DD56" s="444">
        <f t="shared" si="129"/>
        <v>-3.630910894272346</v>
      </c>
      <c r="DE56" s="444">
        <f t="shared" si="129"/>
        <v>117.70311392608548</v>
      </c>
      <c r="DF56" s="444">
        <f t="shared" si="129"/>
        <v>340.68077045991612</v>
      </c>
    </row>
    <row r="57" spans="2:110" ht="12.75" customHeight="1" x14ac:dyDescent="0.3">
      <c r="B57" s="10"/>
      <c r="C57" s="27"/>
      <c r="D57" s="27"/>
      <c r="E57" s="27"/>
      <c r="F57" s="27"/>
      <c r="G57" s="27"/>
      <c r="H57" s="27"/>
      <c r="I57" s="406"/>
      <c r="J57" s="483"/>
      <c r="K57" s="406"/>
      <c r="L57" s="221"/>
      <c r="M57" s="221"/>
      <c r="N57" s="59"/>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155"/>
      <c r="AP57" s="27"/>
      <c r="AQ57" s="27"/>
      <c r="AR57" s="27"/>
      <c r="AS57" s="27"/>
      <c r="AT57" s="27"/>
      <c r="AU57" s="27"/>
      <c r="AV57" s="27"/>
      <c r="AW57" s="27"/>
      <c r="AX57" s="27"/>
      <c r="AY57" s="27"/>
      <c r="AZ57" s="27"/>
      <c r="BA57" s="27"/>
      <c r="BB57" s="27"/>
      <c r="BC57" s="50"/>
      <c r="BR57" s="441"/>
      <c r="BS57" s="441"/>
      <c r="BT57" s="441"/>
      <c r="BU57" s="441"/>
      <c r="BV57" s="441"/>
      <c r="BW57" s="441"/>
      <c r="BX57" s="441"/>
      <c r="BY57" s="441"/>
      <c r="BZ57" s="441"/>
      <c r="CA57" s="441"/>
      <c r="CB57" s="441"/>
      <c r="CC57" s="441"/>
      <c r="CD57" s="441"/>
      <c r="CE57" s="441"/>
      <c r="CF57" s="441"/>
      <c r="CG57" s="441"/>
      <c r="CH57" s="441"/>
      <c r="CI57" s="441"/>
      <c r="CJ57" s="441"/>
      <c r="CK57" s="444"/>
      <c r="CL57" s="444"/>
      <c r="CM57" s="444"/>
      <c r="CN57" s="444"/>
      <c r="CO57" s="444"/>
      <c r="CP57" s="444"/>
      <c r="CQ57" s="444"/>
      <c r="CR57" s="441"/>
      <c r="CS57" s="441"/>
      <c r="CT57" s="441"/>
      <c r="CU57" s="441"/>
      <c r="CV57" s="441"/>
      <c r="CW57" s="441"/>
      <c r="CX57" s="441"/>
      <c r="CY57" s="441"/>
      <c r="CZ57" s="441"/>
      <c r="DA57" s="441"/>
      <c r="DB57" s="441"/>
      <c r="DC57" s="441"/>
      <c r="DD57" s="441"/>
      <c r="DE57" s="441"/>
      <c r="DF57" s="441"/>
    </row>
    <row r="58" spans="2:110" ht="12.75" customHeight="1" x14ac:dyDescent="0.3">
      <c r="B58" s="56" t="s">
        <v>3</v>
      </c>
      <c r="C58" s="57">
        <v>935</v>
      </c>
      <c r="D58" s="57">
        <v>150</v>
      </c>
      <c r="E58" s="57">
        <v>305</v>
      </c>
      <c r="F58" s="57">
        <v>535</v>
      </c>
      <c r="G58" s="57">
        <v>275</v>
      </c>
      <c r="H58" s="57">
        <v>15</v>
      </c>
      <c r="I58" s="407">
        <f>I46+I51+I56</f>
        <v>1253.3257669468919</v>
      </c>
      <c r="J58" s="407">
        <f>J46+J51+J56</f>
        <v>1548.8031345174945</v>
      </c>
      <c r="K58" s="407">
        <f t="shared" ref="K58" si="130">K46+K51+K56</f>
        <v>755.6458364457045</v>
      </c>
      <c r="L58" s="603">
        <f>IF(ISERROR(J58/I58),"N/A",IF(I58&lt;0,"N/A",IF(J58&lt;0,"N/A",IF(J58/I58-1&gt;300%,"&gt;±300%",IF(J58/I58-1&lt;-300%,"&gt;±300%",J58/I58-1)))))</f>
        <v>0.23575464205957175</v>
      </c>
      <c r="M58" s="279">
        <f t="shared" si="5"/>
        <v>-0.51210982234929803</v>
      </c>
      <c r="N58" s="59"/>
      <c r="O58" s="57">
        <v>-175</v>
      </c>
      <c r="P58" s="57">
        <v>0</v>
      </c>
      <c r="Q58" s="57">
        <v>-10</v>
      </c>
      <c r="R58" s="57">
        <v>115</v>
      </c>
      <c r="S58" s="57">
        <v>285</v>
      </c>
      <c r="T58" s="57">
        <v>-95</v>
      </c>
      <c r="U58" s="57">
        <v>165</v>
      </c>
      <c r="V58" s="57">
        <v>95</v>
      </c>
      <c r="W58" s="57">
        <v>50</v>
      </c>
      <c r="X58" s="57">
        <v>225</v>
      </c>
      <c r="Y58" s="57">
        <v>80</v>
      </c>
      <c r="Z58" s="57">
        <v>105</v>
      </c>
      <c r="AA58" s="57">
        <v>-10</v>
      </c>
      <c r="AB58" s="57">
        <v>100</v>
      </c>
      <c r="AC58" s="57">
        <v>60</v>
      </c>
      <c r="AD58" s="57">
        <v>-55</v>
      </c>
      <c r="AE58" s="57">
        <v>65</v>
      </c>
      <c r="AF58" s="57">
        <v>-65</v>
      </c>
      <c r="AG58" s="57">
        <f>AG46+AG51+AG56</f>
        <v>794.24448288801239</v>
      </c>
      <c r="AH58" s="57">
        <f t="shared" ref="AH58:AN58" si="131">AH46+AH51+AH56</f>
        <v>126.32217089883892</v>
      </c>
      <c r="AI58" s="57">
        <f t="shared" si="131"/>
        <v>250.89736904452838</v>
      </c>
      <c r="AJ58" s="57">
        <f t="shared" si="131"/>
        <v>81.861744115512124</v>
      </c>
      <c r="AK58" s="57">
        <f t="shared" si="131"/>
        <v>71.261129587265174</v>
      </c>
      <c r="AL58" s="57">
        <f t="shared" si="131"/>
        <v>383.97816331498723</v>
      </c>
      <c r="AM58" s="57">
        <f t="shared" si="131"/>
        <v>960.43290788193235</v>
      </c>
      <c r="AN58" s="57">
        <f t="shared" si="131"/>
        <v>133.13178408161619</v>
      </c>
      <c r="AO58" s="493"/>
      <c r="AP58" s="57">
        <f>D58-AQ58</f>
        <v>325</v>
      </c>
      <c r="AQ58" s="57">
        <f>SUM(O58:P58)</f>
        <v>-175</v>
      </c>
      <c r="AR58" s="57">
        <f>SUM(Q58:R58)</f>
        <v>105</v>
      </c>
      <c r="AS58" s="57">
        <f>SUM(S58:T58)</f>
        <v>190</v>
      </c>
      <c r="AT58" s="57">
        <f>SUM(U58:V58)</f>
        <v>260</v>
      </c>
      <c r="AU58" s="57">
        <f>SUM(W58:X58)</f>
        <v>275</v>
      </c>
      <c r="AV58" s="57">
        <f>SUM(Y58:Z58)</f>
        <v>185</v>
      </c>
      <c r="AW58" s="57">
        <f>SUM(AA58:AB58)</f>
        <v>90</v>
      </c>
      <c r="AX58" s="57">
        <f>SUM(AC58:AD58)</f>
        <v>5</v>
      </c>
      <c r="AY58" s="57">
        <f>SUM(AE58:AF58)</f>
        <v>0</v>
      </c>
      <c r="AZ58" s="57">
        <f t="shared" ref="AZ58" si="132">AG58+AH58</f>
        <v>920.56665378685125</v>
      </c>
      <c r="BA58" s="57">
        <f t="shared" ref="BA58" si="133">AI58+AJ58</f>
        <v>332.7591131600405</v>
      </c>
      <c r="BB58" s="57">
        <f>AK58+AL58</f>
        <v>455.23929290225237</v>
      </c>
      <c r="BC58" s="57">
        <f>AM58+AN58</f>
        <v>1093.5646919635485</v>
      </c>
      <c r="BE58" s="56" t="s">
        <v>3</v>
      </c>
      <c r="BF58" s="57">
        <f t="shared" ref="BF58:BP59" si="134">C58</f>
        <v>935</v>
      </c>
      <c r="BG58" s="57">
        <f t="shared" si="134"/>
        <v>150</v>
      </c>
      <c r="BH58" s="57">
        <f t="shared" si="134"/>
        <v>305</v>
      </c>
      <c r="BI58" s="57">
        <f t="shared" si="134"/>
        <v>535</v>
      </c>
      <c r="BJ58" s="57">
        <f t="shared" si="134"/>
        <v>275</v>
      </c>
      <c r="BK58" s="57">
        <f t="shared" si="134"/>
        <v>15</v>
      </c>
      <c r="BL58" s="57">
        <f t="shared" si="134"/>
        <v>1253.3257669468919</v>
      </c>
      <c r="BM58" s="57">
        <f t="shared" si="134"/>
        <v>1548.8031345174945</v>
      </c>
      <c r="BN58" s="57">
        <f t="shared" si="134"/>
        <v>755.6458364457045</v>
      </c>
      <c r="BO58" s="283">
        <f t="shared" si="134"/>
        <v>0.23575464205957175</v>
      </c>
      <c r="BP58" s="283">
        <f t="shared" si="134"/>
        <v>-0.51210982234929803</v>
      </c>
      <c r="BR58" s="455">
        <f t="shared" ref="BR58:CG59" si="135">O58</f>
        <v>-175</v>
      </c>
      <c r="BS58" s="455">
        <f t="shared" si="135"/>
        <v>0</v>
      </c>
      <c r="BT58" s="455">
        <f t="shared" si="135"/>
        <v>-10</v>
      </c>
      <c r="BU58" s="455">
        <f t="shared" si="135"/>
        <v>115</v>
      </c>
      <c r="BV58" s="455">
        <f t="shared" si="135"/>
        <v>285</v>
      </c>
      <c r="BW58" s="455">
        <f t="shared" si="135"/>
        <v>-95</v>
      </c>
      <c r="BX58" s="455">
        <f t="shared" si="135"/>
        <v>165</v>
      </c>
      <c r="BY58" s="455">
        <f t="shared" si="135"/>
        <v>95</v>
      </c>
      <c r="BZ58" s="455">
        <f t="shared" si="135"/>
        <v>50</v>
      </c>
      <c r="CA58" s="455">
        <f t="shared" si="135"/>
        <v>225</v>
      </c>
      <c r="CB58" s="455">
        <f t="shared" si="135"/>
        <v>80</v>
      </c>
      <c r="CC58" s="455">
        <f t="shared" si="135"/>
        <v>105</v>
      </c>
      <c r="CD58" s="455">
        <f t="shared" si="135"/>
        <v>-10</v>
      </c>
      <c r="CE58" s="455">
        <f t="shared" si="135"/>
        <v>100</v>
      </c>
      <c r="CF58" s="455">
        <f t="shared" si="135"/>
        <v>60</v>
      </c>
      <c r="CG58" s="455">
        <f t="shared" si="135"/>
        <v>-55</v>
      </c>
      <c r="CH58" s="455">
        <f t="shared" ref="CB58:CQ59" si="136">AE58</f>
        <v>65</v>
      </c>
      <c r="CI58" s="455">
        <f t="shared" si="136"/>
        <v>-65</v>
      </c>
      <c r="CJ58" s="455">
        <f t="shared" si="136"/>
        <v>794.24448288801239</v>
      </c>
      <c r="CK58" s="455">
        <f t="shared" si="136"/>
        <v>126.32217089883892</v>
      </c>
      <c r="CL58" s="455">
        <f t="shared" si="136"/>
        <v>250.89736904452838</v>
      </c>
      <c r="CM58" s="455">
        <f t="shared" si="136"/>
        <v>81.861744115512124</v>
      </c>
      <c r="CN58" s="455">
        <f t="shared" si="136"/>
        <v>71.261129587265174</v>
      </c>
      <c r="CO58" s="455">
        <f t="shared" si="136"/>
        <v>383.97816331498723</v>
      </c>
      <c r="CP58" s="455">
        <f t="shared" si="136"/>
        <v>960.43290788193235</v>
      </c>
      <c r="CQ58" s="455">
        <f t="shared" si="136"/>
        <v>133.13178408161619</v>
      </c>
      <c r="CR58" s="441"/>
      <c r="CS58" s="455">
        <f>AP58</f>
        <v>325</v>
      </c>
      <c r="CT58" s="455">
        <f t="shared" ref="CT58:DF58" si="137">AQ58</f>
        <v>-175</v>
      </c>
      <c r="CU58" s="455">
        <f t="shared" si="137"/>
        <v>105</v>
      </c>
      <c r="CV58" s="455">
        <f t="shared" si="137"/>
        <v>190</v>
      </c>
      <c r="CW58" s="455">
        <f t="shared" si="137"/>
        <v>260</v>
      </c>
      <c r="CX58" s="455">
        <f t="shared" si="137"/>
        <v>275</v>
      </c>
      <c r="CY58" s="455">
        <f t="shared" si="137"/>
        <v>185</v>
      </c>
      <c r="CZ58" s="455">
        <f t="shared" si="137"/>
        <v>90</v>
      </c>
      <c r="DA58" s="455">
        <f t="shared" si="137"/>
        <v>5</v>
      </c>
      <c r="DB58" s="455">
        <f t="shared" si="137"/>
        <v>0</v>
      </c>
      <c r="DC58" s="455">
        <f t="shared" si="137"/>
        <v>920.56665378685125</v>
      </c>
      <c r="DD58" s="455">
        <f t="shared" si="137"/>
        <v>332.7591131600405</v>
      </c>
      <c r="DE58" s="455">
        <f t="shared" si="137"/>
        <v>455.23929290225237</v>
      </c>
      <c r="DF58" s="455">
        <f t="shared" si="137"/>
        <v>1093.5646919635485</v>
      </c>
    </row>
    <row r="59" spans="2:110" ht="12.75" customHeight="1" x14ac:dyDescent="0.3">
      <c r="B59" s="41" t="s">
        <v>26</v>
      </c>
      <c r="C59" s="46">
        <v>8505</v>
      </c>
      <c r="D59" s="46">
        <v>7970</v>
      </c>
      <c r="E59" s="46">
        <v>8095</v>
      </c>
      <c r="F59" s="46">
        <v>8190</v>
      </c>
      <c r="G59" s="46">
        <v>7715</v>
      </c>
      <c r="H59" s="46">
        <v>7265</v>
      </c>
      <c r="I59" s="408">
        <f>SUM(I6,I13,I20,I26,I32,I38,I44,I58,I45)</f>
        <v>8306.743751402013</v>
      </c>
      <c r="J59" s="408">
        <f t="shared" ref="J59:K59" si="138">SUM(J6,J13,J20,J26,J32,J38,J44,J58,J45)</f>
        <v>7738.3532818156555</v>
      </c>
      <c r="K59" s="408">
        <f t="shared" si="138"/>
        <v>7992.1104573418061</v>
      </c>
      <c r="L59" s="278">
        <f>IF(ISERROR(J59/I59),"N/A",IF(I59&lt;0,"N/A",IF(J59&lt;0,"N/A",IF(J59/I59-1&gt;300%,"&gt;±300%",IF(J59/I59-1&lt;-300%,"&gt;±300%",J59/I59-1)))))</f>
        <v>-6.8425183994682004E-2</v>
      </c>
      <c r="M59" s="222">
        <f t="shared" si="5"/>
        <v>3.2792141465349589E-2</v>
      </c>
      <c r="N59" s="59"/>
      <c r="O59" s="46">
        <v>1710</v>
      </c>
      <c r="P59" s="46">
        <v>1915</v>
      </c>
      <c r="Q59" s="46">
        <v>1965</v>
      </c>
      <c r="R59" s="46">
        <v>2030</v>
      </c>
      <c r="S59" s="46">
        <v>2270</v>
      </c>
      <c r="T59" s="46">
        <v>1840</v>
      </c>
      <c r="U59" s="46">
        <v>2055</v>
      </c>
      <c r="V59" s="46">
        <v>2045</v>
      </c>
      <c r="W59" s="46">
        <v>1935</v>
      </c>
      <c r="X59" s="46">
        <v>2190</v>
      </c>
      <c r="Y59" s="46">
        <v>1975</v>
      </c>
      <c r="Z59" s="46">
        <v>1940</v>
      </c>
      <c r="AA59" s="46">
        <v>1770</v>
      </c>
      <c r="AB59" s="46">
        <v>2050</v>
      </c>
      <c r="AC59" s="46">
        <v>1905</v>
      </c>
      <c r="AD59" s="46">
        <v>1795</v>
      </c>
      <c r="AE59" s="46">
        <v>1805</v>
      </c>
      <c r="AF59" s="46">
        <v>1760</v>
      </c>
      <c r="AG59" s="46">
        <f>SUM(AG6,AG13,AG20,AG26,AG32,AG38,AG44,AG58,AG45)</f>
        <v>2651.7726758369063</v>
      </c>
      <c r="AH59" s="46">
        <f t="shared" ref="AH59:AN59" si="139">SUM(AH6,AH13,AH20,AH26,AH32,AH38,AH44,AH58,AH45)</f>
        <v>1936.3391944037173</v>
      </c>
      <c r="AI59" s="46">
        <f t="shared" si="139"/>
        <v>2016.7380207881574</v>
      </c>
      <c r="AJ59" s="46">
        <f t="shared" si="139"/>
        <v>1702.4907239100662</v>
      </c>
      <c r="AK59" s="46">
        <f t="shared" si="139"/>
        <v>1637.8144774823891</v>
      </c>
      <c r="AL59" s="46">
        <f t="shared" si="139"/>
        <v>1479.4055156879208</v>
      </c>
      <c r="AM59" s="46">
        <f t="shared" si="139"/>
        <v>2619.3926788856443</v>
      </c>
      <c r="AN59" s="46">
        <f t="shared" si="139"/>
        <v>2001.7402137301774</v>
      </c>
      <c r="AO59" s="493"/>
      <c r="AP59" s="46">
        <f t="shared" ref="AP59:BB59" si="140">SUM(AP6,AP13,AP20,AP26,AP32,AP38,AP44,AP58,AP45)</f>
        <v>4345</v>
      </c>
      <c r="AQ59" s="46">
        <f t="shared" si="140"/>
        <v>3625</v>
      </c>
      <c r="AR59" s="46">
        <f t="shared" si="140"/>
        <v>3995</v>
      </c>
      <c r="AS59" s="46">
        <f t="shared" si="140"/>
        <v>4070</v>
      </c>
      <c r="AT59" s="46">
        <f t="shared" si="140"/>
        <v>4100</v>
      </c>
      <c r="AU59" s="46">
        <f t="shared" si="140"/>
        <v>4125</v>
      </c>
      <c r="AV59" s="46">
        <f t="shared" si="140"/>
        <v>3915</v>
      </c>
      <c r="AW59" s="46">
        <f t="shared" si="140"/>
        <v>3820</v>
      </c>
      <c r="AX59" s="46">
        <f t="shared" si="140"/>
        <v>3700</v>
      </c>
      <c r="AY59" s="46">
        <f t="shared" si="140"/>
        <v>3565</v>
      </c>
      <c r="AZ59" s="46">
        <f t="shared" si="140"/>
        <v>4593.2118702406242</v>
      </c>
      <c r="BA59" s="46">
        <f t="shared" si="140"/>
        <v>3714.1287446982237</v>
      </c>
      <c r="BB59" s="46">
        <f t="shared" si="140"/>
        <v>3117.2199931703103</v>
      </c>
      <c r="BC59" s="46">
        <f>SUM(BC6,BC13,BC20,BC26,BC32,BC38,BC44,BC58,BC45)</f>
        <v>4621.1328926158221</v>
      </c>
      <c r="BE59" s="41" t="s">
        <v>26</v>
      </c>
      <c r="BF59" s="46">
        <f t="shared" si="134"/>
        <v>8505</v>
      </c>
      <c r="BG59" s="46">
        <f t="shared" si="134"/>
        <v>7970</v>
      </c>
      <c r="BH59" s="46">
        <f t="shared" si="134"/>
        <v>8095</v>
      </c>
      <c r="BI59" s="46">
        <f t="shared" si="134"/>
        <v>8190</v>
      </c>
      <c r="BJ59" s="46">
        <f t="shared" si="134"/>
        <v>7715</v>
      </c>
      <c r="BK59" s="46">
        <f t="shared" si="134"/>
        <v>7265</v>
      </c>
      <c r="BL59" s="46">
        <f t="shared" si="134"/>
        <v>8306.743751402013</v>
      </c>
      <c r="BM59" s="46">
        <f t="shared" si="134"/>
        <v>7738.3532818156555</v>
      </c>
      <c r="BN59" s="46">
        <f t="shared" si="134"/>
        <v>7992.1104573418061</v>
      </c>
      <c r="BO59" s="222">
        <f t="shared" si="134"/>
        <v>-6.8425183994682004E-2</v>
      </c>
      <c r="BP59" s="222">
        <f>M59</f>
        <v>3.2792141465349589E-2</v>
      </c>
      <c r="BQ59" s="36"/>
      <c r="BR59" s="456">
        <f t="shared" si="135"/>
        <v>1710</v>
      </c>
      <c r="BS59" s="456">
        <f t="shared" si="135"/>
        <v>1915</v>
      </c>
      <c r="BT59" s="456">
        <f t="shared" si="135"/>
        <v>1965</v>
      </c>
      <c r="BU59" s="456">
        <f t="shared" si="135"/>
        <v>2030</v>
      </c>
      <c r="BV59" s="456">
        <f t="shared" si="135"/>
        <v>2270</v>
      </c>
      <c r="BW59" s="456">
        <f t="shared" si="135"/>
        <v>1840</v>
      </c>
      <c r="BX59" s="456">
        <f t="shared" si="135"/>
        <v>2055</v>
      </c>
      <c r="BY59" s="456">
        <f t="shared" si="135"/>
        <v>2045</v>
      </c>
      <c r="BZ59" s="456">
        <f t="shared" si="135"/>
        <v>1935</v>
      </c>
      <c r="CA59" s="456">
        <f t="shared" si="135"/>
        <v>2190</v>
      </c>
      <c r="CB59" s="456">
        <f t="shared" si="136"/>
        <v>1975</v>
      </c>
      <c r="CC59" s="456">
        <f t="shared" si="136"/>
        <v>1940</v>
      </c>
      <c r="CD59" s="456">
        <f t="shared" si="136"/>
        <v>1770</v>
      </c>
      <c r="CE59" s="456">
        <f t="shared" si="136"/>
        <v>2050</v>
      </c>
      <c r="CF59" s="456">
        <f t="shared" si="136"/>
        <v>1905</v>
      </c>
      <c r="CG59" s="456">
        <f t="shared" si="136"/>
        <v>1795</v>
      </c>
      <c r="CH59" s="456">
        <f t="shared" si="136"/>
        <v>1805</v>
      </c>
      <c r="CI59" s="456">
        <f t="shared" si="136"/>
        <v>1760</v>
      </c>
      <c r="CJ59" s="456">
        <f t="shared" si="136"/>
        <v>2651.7726758369063</v>
      </c>
      <c r="CK59" s="456">
        <f t="shared" si="136"/>
        <v>1936.3391944037173</v>
      </c>
      <c r="CL59" s="456">
        <f t="shared" si="136"/>
        <v>2016.7380207881574</v>
      </c>
      <c r="CM59" s="456">
        <f t="shared" si="136"/>
        <v>1702.4907239100662</v>
      </c>
      <c r="CN59" s="456">
        <f t="shared" si="136"/>
        <v>1637.8144774823891</v>
      </c>
      <c r="CO59" s="456">
        <f t="shared" si="136"/>
        <v>1479.4055156879208</v>
      </c>
      <c r="CP59" s="456">
        <f t="shared" si="136"/>
        <v>2619.3926788856443</v>
      </c>
      <c r="CQ59" s="456">
        <f t="shared" si="136"/>
        <v>2001.7402137301774</v>
      </c>
      <c r="CR59" s="450"/>
      <c r="CS59" s="456">
        <f t="shared" ref="CS59:DF59" si="141">AP59</f>
        <v>4345</v>
      </c>
      <c r="CT59" s="456">
        <f t="shared" si="141"/>
        <v>3625</v>
      </c>
      <c r="CU59" s="456">
        <f t="shared" si="141"/>
        <v>3995</v>
      </c>
      <c r="CV59" s="456">
        <f t="shared" si="141"/>
        <v>4070</v>
      </c>
      <c r="CW59" s="456">
        <f t="shared" si="141"/>
        <v>4100</v>
      </c>
      <c r="CX59" s="456">
        <f t="shared" si="141"/>
        <v>4125</v>
      </c>
      <c r="CY59" s="456">
        <f t="shared" si="141"/>
        <v>3915</v>
      </c>
      <c r="CZ59" s="456">
        <f t="shared" si="141"/>
        <v>3820</v>
      </c>
      <c r="DA59" s="456">
        <f t="shared" si="141"/>
        <v>3700</v>
      </c>
      <c r="DB59" s="456">
        <f t="shared" si="141"/>
        <v>3565</v>
      </c>
      <c r="DC59" s="456">
        <f t="shared" si="141"/>
        <v>4593.2118702406242</v>
      </c>
      <c r="DD59" s="456">
        <f t="shared" si="141"/>
        <v>3714.1287446982237</v>
      </c>
      <c r="DE59" s="456">
        <f t="shared" si="141"/>
        <v>3117.2199931703103</v>
      </c>
      <c r="DF59" s="456">
        <f t="shared" si="141"/>
        <v>4621.1328926158221</v>
      </c>
    </row>
    <row r="60" spans="2:110" ht="12.75" customHeight="1" x14ac:dyDescent="0.3">
      <c r="B60" s="10"/>
      <c r="C60" s="302"/>
      <c r="D60" s="302"/>
      <c r="E60" s="302"/>
      <c r="F60" s="302"/>
      <c r="G60" s="302"/>
      <c r="H60" s="302"/>
      <c r="I60" s="409"/>
      <c r="J60" s="486"/>
      <c r="K60" s="409"/>
      <c r="L60" s="208"/>
      <c r="M60" s="208"/>
      <c r="O60" s="302"/>
    </row>
    <row r="61" spans="2:110" ht="12.75" customHeight="1" x14ac:dyDescent="0.3">
      <c r="B61" s="11"/>
      <c r="C61" s="13"/>
      <c r="D61" s="13"/>
      <c r="E61" s="13"/>
      <c r="F61" s="13"/>
      <c r="G61" s="13"/>
      <c r="H61" s="13"/>
      <c r="I61" s="397"/>
      <c r="J61" s="468"/>
      <c r="K61" s="397"/>
      <c r="L61" s="208"/>
      <c r="M61" s="208"/>
      <c r="O61" s="13"/>
      <c r="P61" s="36"/>
      <c r="Q61" s="36"/>
      <c r="R61" s="36"/>
      <c r="S61" s="36"/>
      <c r="T61" s="36"/>
      <c r="U61" s="36"/>
      <c r="V61" s="36"/>
      <c r="W61" s="36"/>
      <c r="X61" s="300"/>
      <c r="Y61" s="300"/>
      <c r="Z61" s="300"/>
      <c r="AA61" s="300"/>
      <c r="AB61" s="300"/>
      <c r="AC61" s="300"/>
      <c r="AD61" s="300"/>
      <c r="AE61" s="300"/>
      <c r="AF61" s="300"/>
      <c r="AG61" s="300"/>
      <c r="AH61" s="300"/>
      <c r="AI61" s="300"/>
      <c r="AJ61" s="300"/>
      <c r="AK61" s="300"/>
      <c r="AL61" s="300"/>
      <c r="AM61" s="48"/>
      <c r="AN61" s="48"/>
      <c r="AO61" s="48"/>
      <c r="AT61" s="36"/>
      <c r="AU61" s="36"/>
      <c r="AV61" s="36"/>
      <c r="AW61" s="36"/>
      <c r="AX61" s="36"/>
      <c r="AY61" s="36"/>
      <c r="AZ61" s="36"/>
      <c r="BA61" s="36"/>
      <c r="BB61" s="36"/>
      <c r="BC61" s="36"/>
      <c r="BD61" s="36"/>
    </row>
    <row r="62" spans="2:110" ht="12.75" customHeight="1" x14ac:dyDescent="0.35">
      <c r="B62" s="23"/>
      <c r="C62" s="19"/>
      <c r="D62" s="19"/>
      <c r="E62" s="19"/>
      <c r="F62" s="19"/>
      <c r="G62" s="19"/>
      <c r="H62" s="62"/>
      <c r="I62" s="410"/>
      <c r="J62" s="487"/>
      <c r="K62" s="410"/>
      <c r="L62" s="208"/>
      <c r="M62" s="208"/>
      <c r="O62" s="19"/>
      <c r="P62" s="19"/>
      <c r="Q62" s="19"/>
      <c r="R62" s="19"/>
      <c r="S62" s="19"/>
      <c r="T62" s="19"/>
      <c r="U62" s="19"/>
      <c r="V62" s="19"/>
      <c r="W62" s="19"/>
      <c r="X62" s="19"/>
      <c r="Y62" s="19"/>
      <c r="Z62" s="19"/>
      <c r="AA62" s="19"/>
      <c r="AB62" s="19"/>
      <c r="AC62" s="19"/>
      <c r="AD62" s="19"/>
      <c r="AE62" s="19"/>
      <c r="AF62" s="19"/>
    </row>
    <row r="63" spans="2:110" ht="12.75" customHeight="1" x14ac:dyDescent="0.3">
      <c r="B63" s="23"/>
      <c r="C63" s="62"/>
      <c r="D63" s="62"/>
      <c r="E63" s="62"/>
      <c r="F63" s="62"/>
      <c r="G63" s="62"/>
      <c r="H63" s="62"/>
      <c r="I63" s="410"/>
      <c r="J63" s="487"/>
      <c r="K63" s="410"/>
      <c r="L63" s="208"/>
      <c r="M63" s="208"/>
      <c r="O63" s="62"/>
    </row>
    <row r="64" spans="2:110" ht="12.75" customHeight="1" x14ac:dyDescent="0.3">
      <c r="B64" s="23"/>
      <c r="C64" s="62"/>
      <c r="D64" s="62"/>
      <c r="E64" s="62"/>
      <c r="F64" s="62"/>
      <c r="G64" s="62"/>
      <c r="H64" s="62"/>
      <c r="I64" s="410"/>
      <c r="J64" s="487"/>
      <c r="K64" s="410"/>
      <c r="L64" s="208"/>
      <c r="M64" s="208"/>
      <c r="O64" s="62"/>
    </row>
    <row r="65" spans="2:56" ht="12.75" customHeight="1" x14ac:dyDescent="0.3">
      <c r="B65" s="23"/>
      <c r="C65" s="62"/>
      <c r="D65" s="62"/>
      <c r="E65" s="62"/>
      <c r="F65" s="62"/>
      <c r="G65" s="62"/>
      <c r="H65" s="62"/>
      <c r="I65" s="410"/>
      <c r="J65" s="487"/>
      <c r="K65" s="410"/>
      <c r="L65" s="208"/>
      <c r="M65" s="208"/>
      <c r="O65" s="62"/>
    </row>
    <row r="66" spans="2:56" ht="12.75" customHeight="1" x14ac:dyDescent="0.3"/>
    <row r="67" spans="2:56" ht="12.75" customHeight="1" x14ac:dyDescent="0.3"/>
    <row r="68" spans="2:56" ht="12.75" customHeight="1" x14ac:dyDescent="0.3"/>
    <row r="69" spans="2:56" ht="12.75" customHeight="1" x14ac:dyDescent="0.3">
      <c r="P69" s="36"/>
      <c r="Q69" s="36"/>
      <c r="R69" s="36"/>
      <c r="S69" s="36"/>
      <c r="T69" s="36"/>
      <c r="U69" s="36"/>
      <c r="V69" s="36"/>
      <c r="W69" s="36"/>
      <c r="X69" s="300"/>
      <c r="Y69" s="300"/>
      <c r="Z69" s="300"/>
      <c r="AA69" s="300"/>
      <c r="AB69" s="300"/>
      <c r="AC69" s="300"/>
      <c r="AD69" s="300"/>
      <c r="AE69" s="300"/>
      <c r="AF69" s="300"/>
      <c r="AG69" s="300"/>
      <c r="AH69" s="300"/>
      <c r="AI69" s="300"/>
      <c r="AJ69" s="300"/>
      <c r="AK69" s="300"/>
      <c r="AL69" s="300"/>
      <c r="AM69" s="300"/>
      <c r="AN69" s="300"/>
      <c r="AO69" s="300"/>
      <c r="AT69" s="36"/>
      <c r="AU69" s="36"/>
      <c r="AV69" s="36"/>
      <c r="AW69" s="36"/>
      <c r="AX69" s="36"/>
      <c r="AY69" s="36"/>
      <c r="AZ69" s="36"/>
      <c r="BA69" s="36"/>
      <c r="BB69" s="36"/>
      <c r="BC69" s="36"/>
      <c r="BD69" s="36"/>
    </row>
    <row r="70" spans="2:56" ht="12.75" customHeight="1" x14ac:dyDescent="0.3"/>
    <row r="71" spans="2:56" ht="12.75" customHeight="1" x14ac:dyDescent="0.3"/>
    <row r="72" spans="2:56" ht="12.75" customHeight="1" x14ac:dyDescent="0.3"/>
    <row r="73" spans="2:56" ht="12.75" customHeight="1" x14ac:dyDescent="0.3"/>
    <row r="74" spans="2:56" ht="12.75" customHeight="1" x14ac:dyDescent="0.3"/>
    <row r="75" spans="2:56" ht="12.75" customHeight="1" x14ac:dyDescent="0.3"/>
    <row r="76" spans="2:56" ht="12.75" customHeight="1" x14ac:dyDescent="0.3"/>
  </sheetData>
  <phoneticPr fontId="25" type="noConversion"/>
  <pageMargins left="0.7" right="0.7" top="0.75" bottom="0.75" header="0.3" footer="0.3"/>
  <pageSetup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147D-DB1F-4F94-978F-BE1288687048}">
  <sheetPr codeName="Sheet31"/>
  <dimension ref="A1:BD23"/>
  <sheetViews>
    <sheetView showGridLines="0" topLeftCell="W1" workbookViewId="0">
      <selection activeCell="F11" sqref="F11"/>
    </sheetView>
  </sheetViews>
  <sheetFormatPr defaultColWidth="9" defaultRowHeight="14.25" x14ac:dyDescent="0.45"/>
  <cols>
    <col min="1" max="1" width="9" style="519"/>
    <col min="2" max="2" width="26.46484375" style="519" bestFit="1" customWidth="1"/>
    <col min="3" max="9" width="4.53125" style="519" bestFit="1" customWidth="1"/>
    <col min="10" max="11" width="5" style="519" bestFit="1" customWidth="1"/>
    <col min="12" max="13" width="8.53125" style="519" bestFit="1" customWidth="1"/>
    <col min="14" max="14" width="9" style="519"/>
    <col min="15" max="22" width="6.53125" style="519" bestFit="1" customWidth="1"/>
    <col min="23" max="24" width="9.53125" style="519" bestFit="1" customWidth="1"/>
    <col min="25" max="25" width="9" style="519"/>
    <col min="26" max="29" width="6.53125" style="519" bestFit="1" customWidth="1"/>
    <col min="30" max="30" width="9" style="519"/>
    <col min="31" max="31" width="26.46484375" style="519" bestFit="1" customWidth="1"/>
    <col min="32" max="38" width="4.53125" style="519" bestFit="1" customWidth="1"/>
    <col min="39" max="40" width="5" style="519" bestFit="1" customWidth="1"/>
    <col min="41" max="42" width="8.53125" style="519" bestFit="1" customWidth="1"/>
    <col min="43" max="43" width="9" style="519"/>
    <col min="44" max="51" width="6.53125" style="519" bestFit="1" customWidth="1"/>
    <col min="52" max="52" width="9" style="519"/>
    <col min="53" max="56" width="6.53125" style="519" bestFit="1" customWidth="1"/>
    <col min="57" max="16384" width="9" style="519"/>
  </cols>
  <sheetData>
    <row r="1" spans="1:56" x14ac:dyDescent="0.45">
      <c r="A1" s="15"/>
      <c r="B1" s="39" t="s">
        <v>51</v>
      </c>
      <c r="C1" s="15"/>
      <c r="D1" s="15"/>
      <c r="E1" s="15"/>
      <c r="F1" s="15"/>
      <c r="G1" s="15"/>
      <c r="H1" s="15"/>
      <c r="I1" s="15"/>
      <c r="J1" s="15"/>
      <c r="K1" s="15"/>
      <c r="L1" s="15"/>
      <c r="M1" s="15"/>
      <c r="N1" s="15"/>
      <c r="O1" s="104"/>
      <c r="P1" s="104"/>
      <c r="Q1" s="104"/>
      <c r="R1" s="104"/>
      <c r="S1" s="104"/>
      <c r="T1" s="104"/>
      <c r="U1" s="104"/>
      <c r="V1" s="104"/>
      <c r="W1" s="104"/>
      <c r="X1" s="104"/>
      <c r="Y1" s="104"/>
      <c r="Z1" s="15"/>
      <c r="AA1" s="15"/>
      <c r="AB1" s="15"/>
      <c r="AC1" s="15"/>
      <c r="AE1" s="39" t="s">
        <v>52</v>
      </c>
      <c r="AF1" s="15"/>
      <c r="AG1" s="15"/>
      <c r="AH1" s="15"/>
      <c r="AI1" s="15"/>
      <c r="AJ1" s="15"/>
      <c r="AK1" s="15"/>
      <c r="AL1" s="15"/>
      <c r="AM1" s="15"/>
      <c r="AN1" s="15"/>
      <c r="AO1" s="15"/>
      <c r="AP1" s="15"/>
      <c r="AQ1" s="15"/>
      <c r="AR1" s="15"/>
      <c r="AS1" s="15"/>
      <c r="AT1" s="15"/>
      <c r="AU1" s="15"/>
      <c r="AV1" s="15"/>
      <c r="AW1" s="15"/>
      <c r="AX1" s="15"/>
      <c r="AY1" s="15"/>
      <c r="AZ1" s="15"/>
      <c r="BA1" s="15"/>
      <c r="BB1" s="15"/>
    </row>
    <row r="2" spans="1:56" x14ac:dyDescent="0.45">
      <c r="A2" s="15"/>
      <c r="B2" s="1"/>
      <c r="C2" s="2"/>
      <c r="D2" s="2"/>
      <c r="E2" s="2"/>
      <c r="F2" s="2"/>
      <c r="G2" s="2"/>
      <c r="H2" s="2"/>
      <c r="I2" s="2"/>
      <c r="J2" s="2"/>
      <c r="K2" s="2"/>
      <c r="L2" s="2"/>
      <c r="M2" s="2"/>
      <c r="N2" s="2"/>
      <c r="O2" s="104"/>
      <c r="P2" s="104"/>
      <c r="Q2" s="104"/>
      <c r="R2" s="104"/>
      <c r="S2" s="104"/>
      <c r="T2" s="104"/>
      <c r="U2" s="104"/>
      <c r="V2" s="104"/>
      <c r="W2" s="104"/>
      <c r="X2" s="104"/>
      <c r="Y2" s="104"/>
      <c r="Z2" s="15"/>
      <c r="AA2" s="15"/>
      <c r="AB2" s="15"/>
      <c r="AC2" s="15"/>
      <c r="AE2" s="15"/>
      <c r="AF2" s="15"/>
      <c r="AG2" s="15"/>
      <c r="AH2" s="15"/>
      <c r="AI2" s="15"/>
      <c r="AJ2" s="15"/>
      <c r="AK2" s="15"/>
      <c r="AL2" s="15"/>
      <c r="AM2" s="15"/>
      <c r="AN2" s="15"/>
      <c r="AO2" s="15"/>
      <c r="AP2" s="15"/>
      <c r="AQ2" s="15"/>
      <c r="AR2" s="15"/>
      <c r="AS2" s="15"/>
      <c r="AT2" s="15"/>
      <c r="AU2" s="15"/>
      <c r="AV2" s="15"/>
      <c r="AW2" s="15"/>
      <c r="AX2" s="15"/>
      <c r="AY2" s="15"/>
      <c r="AZ2" s="15"/>
      <c r="BA2" s="15"/>
      <c r="BB2" s="15"/>
    </row>
    <row r="3" spans="1:56" x14ac:dyDescent="0.45">
      <c r="A3" s="15"/>
      <c r="B3" s="16" t="s">
        <v>131</v>
      </c>
      <c r="C3" s="15"/>
      <c r="D3" s="15"/>
      <c r="E3" s="15"/>
      <c r="F3" s="15"/>
      <c r="G3" s="15"/>
      <c r="H3" s="15"/>
      <c r="I3" s="15"/>
      <c r="J3" s="15"/>
      <c r="K3" s="15"/>
      <c r="L3" s="15"/>
      <c r="M3" s="15"/>
      <c r="N3" s="15"/>
      <c r="O3" s="102"/>
      <c r="P3" s="102"/>
      <c r="Q3" s="102"/>
      <c r="R3" s="102"/>
      <c r="S3" s="102"/>
      <c r="T3" s="102"/>
      <c r="U3" s="102"/>
      <c r="V3" s="102"/>
      <c r="W3" s="102"/>
      <c r="X3" s="102"/>
      <c r="Y3" s="102"/>
      <c r="Z3" s="21"/>
      <c r="AA3" s="21"/>
      <c r="AB3" s="21"/>
      <c r="AC3" s="21"/>
      <c r="AE3" s="15"/>
      <c r="AF3" s="15"/>
      <c r="AG3" s="15"/>
      <c r="AH3" s="15"/>
      <c r="AI3" s="15"/>
      <c r="AJ3" s="15"/>
      <c r="AK3" s="15"/>
      <c r="AL3" s="15"/>
      <c r="AM3" s="15"/>
      <c r="AN3" s="15"/>
      <c r="AO3" s="15"/>
      <c r="AP3" s="15"/>
      <c r="AQ3" s="15"/>
      <c r="AR3" s="15"/>
      <c r="AS3" s="15"/>
      <c r="AT3" s="15"/>
      <c r="AU3" s="15"/>
      <c r="AV3" s="15"/>
      <c r="AW3" s="15"/>
      <c r="AX3" s="15"/>
      <c r="AY3" s="15"/>
      <c r="AZ3" s="15"/>
      <c r="BA3" s="15"/>
      <c r="BB3" s="15"/>
    </row>
    <row r="4" spans="1:56" ht="20.25" x14ac:dyDescent="0.45">
      <c r="A4" s="200"/>
      <c r="B4" s="275" t="s">
        <v>121</v>
      </c>
      <c r="C4" s="200">
        <v>2013</v>
      </c>
      <c r="D4" s="200">
        <v>2014</v>
      </c>
      <c r="E4" s="200">
        <v>2015</v>
      </c>
      <c r="F4" s="200">
        <v>2016</v>
      </c>
      <c r="G4" s="200">
        <v>2017</v>
      </c>
      <c r="H4" s="200">
        <v>2018</v>
      </c>
      <c r="I4" s="200">
        <v>2019</v>
      </c>
      <c r="J4" s="200">
        <v>2020</v>
      </c>
      <c r="K4" s="200" t="s">
        <v>122</v>
      </c>
      <c r="L4" s="202" t="s">
        <v>140</v>
      </c>
      <c r="M4" s="202" t="s">
        <v>139</v>
      </c>
      <c r="N4" s="200"/>
      <c r="O4" s="200" t="s">
        <v>82</v>
      </c>
      <c r="P4" s="200" t="s">
        <v>88</v>
      </c>
      <c r="Q4" s="200" t="s">
        <v>89</v>
      </c>
      <c r="R4" s="200" t="s">
        <v>87</v>
      </c>
      <c r="S4" s="200" t="s">
        <v>90</v>
      </c>
      <c r="T4" s="200" t="s">
        <v>107</v>
      </c>
      <c r="U4" s="200" t="s">
        <v>124</v>
      </c>
      <c r="V4" s="200" t="s">
        <v>132</v>
      </c>
      <c r="W4" s="202" t="s">
        <v>133</v>
      </c>
      <c r="X4" s="202" t="s">
        <v>135</v>
      </c>
      <c r="Y4" s="200"/>
      <c r="Z4" s="200" t="s">
        <v>93</v>
      </c>
      <c r="AA4" s="200" t="s">
        <v>94</v>
      </c>
      <c r="AB4" s="200" t="s">
        <v>109</v>
      </c>
      <c r="AC4" s="200" t="s">
        <v>134</v>
      </c>
      <c r="AD4" s="200"/>
      <c r="AE4" s="275" t="s">
        <v>121</v>
      </c>
      <c r="AF4" s="200">
        <v>2013</v>
      </c>
      <c r="AG4" s="200">
        <v>2014</v>
      </c>
      <c r="AH4" s="200">
        <v>2015</v>
      </c>
      <c r="AI4" s="200">
        <v>2016</v>
      </c>
      <c r="AJ4" s="200">
        <v>2017</v>
      </c>
      <c r="AK4" s="200">
        <v>2018</v>
      </c>
      <c r="AL4" s="200">
        <v>2019</v>
      </c>
      <c r="AM4" s="200">
        <v>2020</v>
      </c>
      <c r="AN4" s="200" t="s">
        <v>122</v>
      </c>
      <c r="AO4" s="202" t="str">
        <f>L4</f>
        <v>2020/ 2019 Growth %</v>
      </c>
      <c r="AP4" s="202" t="s">
        <v>139</v>
      </c>
      <c r="AQ4" s="200"/>
      <c r="AR4" s="202" t="s">
        <v>82</v>
      </c>
      <c r="AS4" s="202" t="s">
        <v>88</v>
      </c>
      <c r="AT4" s="202" t="s">
        <v>89</v>
      </c>
      <c r="AU4" s="202" t="s">
        <v>87</v>
      </c>
      <c r="AV4" s="202" t="s">
        <v>90</v>
      </c>
      <c r="AW4" s="202" t="str">
        <f>T4</f>
        <v>Q2 2020</v>
      </c>
      <c r="AX4" s="202" t="str">
        <f>U4</f>
        <v>Q3 2020</v>
      </c>
      <c r="AY4" s="200" t="s">
        <v>132</v>
      </c>
      <c r="AZ4" s="200"/>
      <c r="BA4" s="200" t="s">
        <v>93</v>
      </c>
      <c r="BB4" s="200" t="s">
        <v>94</v>
      </c>
      <c r="BC4" s="200" t="str">
        <f>AB4</f>
        <v>H1 2020</v>
      </c>
      <c r="BD4" s="200" t="str">
        <f>AC4</f>
        <v>H2 2020</v>
      </c>
    </row>
    <row r="5" spans="1:56" x14ac:dyDescent="0.45">
      <c r="A5" s="15"/>
      <c r="B5" s="49"/>
      <c r="C5" s="13"/>
      <c r="D5" s="13"/>
      <c r="E5" s="13"/>
      <c r="F5" s="13"/>
      <c r="G5" s="13"/>
      <c r="H5" s="13"/>
      <c r="I5" s="13"/>
      <c r="J5" s="13"/>
      <c r="K5" s="13"/>
      <c r="L5" s="208"/>
      <c r="M5" s="208"/>
      <c r="N5" s="15"/>
      <c r="O5" s="106"/>
      <c r="P5" s="106"/>
      <c r="Q5" s="106"/>
      <c r="R5" s="106"/>
      <c r="S5" s="15"/>
      <c r="T5" s="15"/>
      <c r="U5" s="15"/>
      <c r="V5" s="15"/>
      <c r="W5" s="15"/>
      <c r="X5" s="15"/>
      <c r="Y5" s="15"/>
      <c r="Z5" s="36"/>
      <c r="AA5" s="36"/>
      <c r="AB5" s="36"/>
      <c r="AC5" s="36"/>
      <c r="AE5" s="49"/>
      <c r="AF5" s="13"/>
      <c r="AG5" s="13"/>
      <c r="AH5" s="13"/>
      <c r="AI5" s="13"/>
      <c r="AJ5" s="13"/>
      <c r="AK5" s="13"/>
      <c r="AL5" s="13"/>
      <c r="AM5" s="13"/>
      <c r="AN5" s="13"/>
      <c r="AO5" s="208"/>
      <c r="AP5" s="208"/>
      <c r="AQ5" s="15"/>
      <c r="AR5" s="36"/>
      <c r="AS5" s="36"/>
      <c r="AT5" s="36"/>
      <c r="AU5" s="36"/>
      <c r="AV5" s="15"/>
      <c r="AW5" s="15"/>
      <c r="AX5" s="15"/>
      <c r="AY5" s="15"/>
      <c r="AZ5" s="15"/>
      <c r="BA5" s="15"/>
      <c r="BB5" s="15"/>
      <c r="BC5" s="15"/>
    </row>
    <row r="6" spans="1:56" x14ac:dyDescent="0.45">
      <c r="A6" s="15"/>
      <c r="B6" s="20" t="s">
        <v>104</v>
      </c>
      <c r="C6" s="520">
        <v>1120</v>
      </c>
      <c r="D6" s="520">
        <v>1255</v>
      </c>
      <c r="E6" s="520">
        <v>1185</v>
      </c>
      <c r="F6" s="520">
        <v>1210</v>
      </c>
      <c r="G6" s="520">
        <v>1325</v>
      </c>
      <c r="H6" s="520">
        <v>1420</v>
      </c>
      <c r="I6" s="50">
        <f>SUM(I7:I11)</f>
        <v>1586.9426338496155</v>
      </c>
      <c r="J6" s="50">
        <f t="shared" ref="J6:K6" si="0">SUM(J7:J11)</f>
        <v>1432.7297253075587</v>
      </c>
      <c r="K6" s="50">
        <f t="shared" si="0"/>
        <v>1517.1065431463489</v>
      </c>
      <c r="L6" s="492">
        <f>IF(ISERROR(J6/I6),"N/A",IF(I6&lt;0,"N/A",IF(J6&lt;0,"N/A",IF(J6/I6-1&gt;300%,"&gt;±300%",IF(J6/I6-1&lt;-300%,"&gt;±300%",J6/I6-1)))))</f>
        <v>-9.7176107852094296E-2</v>
      </c>
      <c r="M6" s="492">
        <f>IF(ISERROR(K6/J6),"N/A",IF(J6&lt;0,"N/A",IF(K6&lt;0,"N/A",IF(K6/J6-1&gt;300%,"&gt;±300%",IF(K6/J6-1&lt;-300%,"&gt;±300%",K6/J6-1)))))</f>
        <v>5.8892348185682675E-2</v>
      </c>
      <c r="N6" s="59"/>
      <c r="O6" s="50">
        <f t="shared" ref="O6" si="1">SUM(O7:O11)</f>
        <v>402.47334736907857</v>
      </c>
      <c r="P6" s="50">
        <f t="shared" ref="P6:V6" si="2">SUM(P7:P11)</f>
        <v>376.43887962150075</v>
      </c>
      <c r="Q6" s="50">
        <f t="shared" si="2"/>
        <v>412.93156770811333</v>
      </c>
      <c r="R6" s="50">
        <f t="shared" si="2"/>
        <v>395.09883915092297</v>
      </c>
      <c r="S6" s="50">
        <f t="shared" si="2"/>
        <v>393.08516140315004</v>
      </c>
      <c r="T6" s="50">
        <f t="shared" si="2"/>
        <v>266.58587751973079</v>
      </c>
      <c r="U6" s="50">
        <f t="shared" si="2"/>
        <v>346.63638417600441</v>
      </c>
      <c r="V6" s="50">
        <f t="shared" si="2"/>
        <v>426.42230220867344</v>
      </c>
      <c r="W6" s="284">
        <f>IF(ISERROR(V6/R6),"N/A",IF(R6&lt;0,"N/A",IF(V6&lt;0,"N/A",IF(V6/R6-1&gt;300%,"&gt;±300%",IF(V6/R6-1&lt;-300%,"&gt;±300%",V6/R6-1)))))</f>
        <v>7.9280068564780759E-2</v>
      </c>
      <c r="X6" s="284">
        <f>IF(ISERROR(V6/U6),"N/A",IF(U6&lt;0,"N/A",IF(V6&lt;0,"N/A",IF(V6/U6-1&gt;300%,"&gt;±300%",IF(V6/U6-1&lt;-300%,"&gt;±300%",V6/U6-1)))))</f>
        <v>0.23017179290722622</v>
      </c>
      <c r="Y6" s="493"/>
      <c r="Z6" s="50">
        <f>O6+P6</f>
        <v>778.91222699057926</v>
      </c>
      <c r="AA6" s="50">
        <f>Q6+R6</f>
        <v>808.03040685903625</v>
      </c>
      <c r="AB6" s="50">
        <f t="shared" ref="AB6:AB23" si="3">S6+T6</f>
        <v>659.67103892288083</v>
      </c>
      <c r="AC6" s="50">
        <f>U6+V6</f>
        <v>773.05868638467791</v>
      </c>
      <c r="AE6" s="20" t="s">
        <v>27</v>
      </c>
      <c r="AF6" s="50">
        <f t="shared" ref="AF6:AP21" si="4">C6</f>
        <v>1120</v>
      </c>
      <c r="AG6" s="50">
        <f t="shared" si="4"/>
        <v>1255</v>
      </c>
      <c r="AH6" s="50">
        <f t="shared" si="4"/>
        <v>1185</v>
      </c>
      <c r="AI6" s="50">
        <f t="shared" si="4"/>
        <v>1210</v>
      </c>
      <c r="AJ6" s="50">
        <f t="shared" si="4"/>
        <v>1325</v>
      </c>
      <c r="AK6" s="50">
        <f t="shared" si="4"/>
        <v>1420</v>
      </c>
      <c r="AL6" s="50">
        <f t="shared" si="4"/>
        <v>1586.9426338496155</v>
      </c>
      <c r="AM6" s="50">
        <f t="shared" si="4"/>
        <v>1432.7297253075587</v>
      </c>
      <c r="AN6" s="50">
        <f t="shared" si="4"/>
        <v>1517.1065431463489</v>
      </c>
      <c r="AO6" s="210">
        <f t="shared" si="4"/>
        <v>-9.7176107852094296E-2</v>
      </c>
      <c r="AP6" s="210">
        <f t="shared" si="4"/>
        <v>5.8892348185682675E-2</v>
      </c>
      <c r="AQ6" s="59"/>
      <c r="AR6" s="50">
        <f t="shared" ref="AR6:AY6" si="5">O6</f>
        <v>402.47334736907857</v>
      </c>
      <c r="AS6" s="50">
        <f t="shared" si="5"/>
        <v>376.43887962150075</v>
      </c>
      <c r="AT6" s="50">
        <f t="shared" si="5"/>
        <v>412.93156770811333</v>
      </c>
      <c r="AU6" s="50">
        <f t="shared" si="5"/>
        <v>395.09883915092297</v>
      </c>
      <c r="AV6" s="50">
        <f t="shared" si="5"/>
        <v>393.08516140315004</v>
      </c>
      <c r="AW6" s="50">
        <f t="shared" si="5"/>
        <v>266.58587751973079</v>
      </c>
      <c r="AX6" s="50">
        <f t="shared" si="5"/>
        <v>346.63638417600441</v>
      </c>
      <c r="AY6" s="50">
        <f t="shared" si="5"/>
        <v>426.42230220867344</v>
      </c>
      <c r="AZ6" s="8"/>
      <c r="BA6" s="50">
        <f t="shared" ref="BA6:BD6" si="6">Z6</f>
        <v>778.91222699057926</v>
      </c>
      <c r="BB6" s="50">
        <f t="shared" si="6"/>
        <v>808.03040685903625</v>
      </c>
      <c r="BC6" s="50">
        <f t="shared" si="6"/>
        <v>659.67103892288083</v>
      </c>
      <c r="BD6" s="50">
        <f t="shared" si="6"/>
        <v>773.05868638467791</v>
      </c>
    </row>
    <row r="7" spans="1:56" x14ac:dyDescent="0.45">
      <c r="A7" s="15"/>
      <c r="B7" s="10" t="s">
        <v>15</v>
      </c>
      <c r="C7" s="13"/>
      <c r="D7" s="13"/>
      <c r="E7" s="13"/>
      <c r="F7" s="13"/>
      <c r="G7" s="13"/>
      <c r="H7" s="13"/>
      <c r="I7" s="13">
        <v>519.91616357389603</v>
      </c>
      <c r="J7" s="13">
        <v>458.11545227711014</v>
      </c>
      <c r="K7" s="13">
        <v>432.34314025669579</v>
      </c>
      <c r="L7" s="208">
        <f t="shared" ref="L7:M22" si="7">IF(ISERROR(J7/I7),"N/A",IF(I7&lt;0,"N/A",IF(J7&lt;0,"N/A",IF(J7/I7-1&gt;300%,"&gt;±300%",IF(J7/I7-1&lt;-300%,"&gt;±300%",J7/I7-1)))))</f>
        <v>-0.11886668587483162</v>
      </c>
      <c r="M7" s="208">
        <f t="shared" si="7"/>
        <v>-5.6257242344283309E-2</v>
      </c>
      <c r="N7" s="59"/>
      <c r="O7" s="13">
        <v>131.85882982881964</v>
      </c>
      <c r="P7" s="13">
        <v>123.32938440130982</v>
      </c>
      <c r="Q7" s="13">
        <v>135.28516527441252</v>
      </c>
      <c r="R7" s="13">
        <v>129.44278406935399</v>
      </c>
      <c r="S7" s="13">
        <v>131.85882982881964</v>
      </c>
      <c r="T7" s="13">
        <v>73.997630640785886</v>
      </c>
      <c r="U7" s="13">
        <v>108.22813221953002</v>
      </c>
      <c r="V7" s="13">
        <v>144.03085958797459</v>
      </c>
      <c r="W7" s="285">
        <f t="shared" ref="W7:W11" si="8">IF(ISERROR(V7/R7),"N/A",IF(R7&lt;0,"N/A",IF(V7&lt;0,"N/A",IF(V7/R7-1&gt;300%,"&gt;±300%",IF(V7/R7-1&lt;-300%,"&gt;±300%",V7/R7-1)))))</f>
        <v>0.1126990246965367</v>
      </c>
      <c r="X7" s="285">
        <f t="shared" ref="X7:X23" si="9">IF(ISERROR(V7/U7),"N/A",IF(U7&lt;0,"N/A",IF(V7&lt;0,"N/A",IF(V7/U7-1&gt;300%,"&gt;±300%",IF(V7/U7-1&lt;-300%,"&gt;±300%",V7/U7-1)))))</f>
        <v>0.33080795754492276</v>
      </c>
      <c r="Y7" s="493"/>
      <c r="Z7" s="13">
        <f>O7+P7</f>
        <v>255.18821423012946</v>
      </c>
      <c r="AA7" s="13">
        <f>Q7+R7</f>
        <v>264.72794934376651</v>
      </c>
      <c r="AB7" s="13">
        <f t="shared" si="3"/>
        <v>205.85646046960551</v>
      </c>
      <c r="AC7" s="59">
        <f t="shared" ref="AC7:AC23" si="10">U7+V7</f>
        <v>252.25899180750463</v>
      </c>
      <c r="AE7" s="10" t="s">
        <v>15</v>
      </c>
      <c r="AF7" s="11"/>
      <c r="AG7" s="11"/>
      <c r="AH7" s="11"/>
      <c r="AI7" s="11"/>
      <c r="AJ7" s="11"/>
      <c r="AK7" s="11"/>
      <c r="AL7" s="13">
        <f t="shared" si="4"/>
        <v>519.91616357389603</v>
      </c>
      <c r="AM7" s="13">
        <f t="shared" si="4"/>
        <v>458.11545227711014</v>
      </c>
      <c r="AN7" s="13"/>
      <c r="AO7" s="212"/>
      <c r="AP7" s="208"/>
      <c r="AQ7" s="13"/>
      <c r="AR7" s="51"/>
      <c r="AS7" s="51"/>
      <c r="AT7" s="51"/>
      <c r="AU7" s="51"/>
      <c r="AV7" s="51"/>
      <c r="AW7" s="51"/>
      <c r="AX7" s="51"/>
      <c r="AY7" s="51"/>
      <c r="AZ7" s="193"/>
      <c r="BA7" s="15"/>
      <c r="BB7" s="15"/>
      <c r="BC7" s="15"/>
      <c r="BD7" s="15"/>
    </row>
    <row r="8" spans="1:56" x14ac:dyDescent="0.45">
      <c r="A8" s="15"/>
      <c r="B8" s="10" t="s">
        <v>16</v>
      </c>
      <c r="C8" s="13"/>
      <c r="D8" s="13"/>
      <c r="E8" s="13"/>
      <c r="F8" s="13"/>
      <c r="G8" s="13"/>
      <c r="H8" s="13"/>
      <c r="I8" s="13">
        <v>805.47281864610522</v>
      </c>
      <c r="J8" s="13">
        <v>743.22936620895837</v>
      </c>
      <c r="K8" s="13">
        <v>829.84187265006256</v>
      </c>
      <c r="L8" s="208">
        <f t="shared" si="7"/>
        <v>-7.7275670880824987E-2</v>
      </c>
      <c r="M8" s="208">
        <f t="shared" si="7"/>
        <v>0.11653536630676298</v>
      </c>
      <c r="N8" s="59"/>
      <c r="O8" s="13">
        <v>204.2804412840706</v>
      </c>
      <c r="P8" s="13">
        <v>191.06631767852895</v>
      </c>
      <c r="Q8" s="13">
        <v>209.58864337961188</v>
      </c>
      <c r="R8" s="13">
        <v>200.53741630389379</v>
      </c>
      <c r="S8" s="13">
        <v>204.2804412840706</v>
      </c>
      <c r="T8" s="13">
        <v>145.210401435682</v>
      </c>
      <c r="U8" s="13">
        <v>178.1503468726701</v>
      </c>
      <c r="V8" s="13">
        <v>215.58817661653569</v>
      </c>
      <c r="W8" s="285">
        <f t="shared" si="8"/>
        <v>7.5052130370693693E-2</v>
      </c>
      <c r="X8" s="285">
        <f t="shared" si="9"/>
        <v>0.21014738618849638</v>
      </c>
      <c r="Y8" s="493"/>
      <c r="Z8" s="13">
        <f>O8+P8</f>
        <v>395.34675896259955</v>
      </c>
      <c r="AA8" s="13">
        <f>Q8+R8</f>
        <v>410.12605968350567</v>
      </c>
      <c r="AB8" s="13">
        <f t="shared" si="3"/>
        <v>349.49084271975261</v>
      </c>
      <c r="AC8" s="59">
        <f t="shared" si="10"/>
        <v>393.73852348920582</v>
      </c>
      <c r="AE8" s="10" t="s">
        <v>16</v>
      </c>
      <c r="AF8" s="11"/>
      <c r="AG8" s="11"/>
      <c r="AH8" s="11"/>
      <c r="AI8" s="11"/>
      <c r="AJ8" s="11"/>
      <c r="AK8" s="11"/>
      <c r="AL8" s="13">
        <f t="shared" si="4"/>
        <v>805.47281864610522</v>
      </c>
      <c r="AM8" s="13">
        <f t="shared" si="4"/>
        <v>743.22936620895837</v>
      </c>
      <c r="AN8" s="13"/>
      <c r="AO8" s="212"/>
      <c r="AP8" s="208"/>
      <c r="AQ8" s="13"/>
      <c r="AR8" s="51"/>
      <c r="AS8" s="51"/>
      <c r="AT8" s="51"/>
      <c r="AU8" s="51"/>
      <c r="AV8" s="51"/>
      <c r="AW8" s="51"/>
      <c r="AX8" s="51"/>
      <c r="AY8" s="51"/>
      <c r="AZ8" s="193"/>
      <c r="BA8" s="15"/>
      <c r="BB8" s="15"/>
      <c r="BC8" s="15"/>
      <c r="BD8" s="15"/>
    </row>
    <row r="9" spans="1:56" x14ac:dyDescent="0.45">
      <c r="A9" s="15"/>
      <c r="B9" s="10" t="s">
        <v>17</v>
      </c>
      <c r="C9" s="13"/>
      <c r="D9" s="13"/>
      <c r="E9" s="13"/>
      <c r="F9" s="13"/>
      <c r="G9" s="13"/>
      <c r="H9" s="13"/>
      <c r="I9" s="13">
        <v>115.59699415787007</v>
      </c>
      <c r="J9" s="13">
        <v>102.74753320998113</v>
      </c>
      <c r="K9" s="13">
        <v>117.32384335984364</v>
      </c>
      <c r="L9" s="208">
        <f t="shared" si="7"/>
        <v>-0.11115739679476888</v>
      </c>
      <c r="M9" s="208">
        <f t="shared" si="7"/>
        <v>0.1418653051268246</v>
      </c>
      <c r="N9" s="59"/>
      <c r="O9" s="13">
        <v>29.317196596868691</v>
      </c>
      <c r="P9" s="13">
        <v>27.420778823518226</v>
      </c>
      <c r="Q9" s="13">
        <v>30.079000338003599</v>
      </c>
      <c r="R9" s="13">
        <v>28.780018399479559</v>
      </c>
      <c r="S9" s="13">
        <v>26.385476937181821</v>
      </c>
      <c r="T9" s="13">
        <v>20.565584117638672</v>
      </c>
      <c r="U9" s="13">
        <v>26.770310300823205</v>
      </c>
      <c r="V9" s="13">
        <v>29.026161854337431</v>
      </c>
      <c r="W9" s="285">
        <f t="shared" si="8"/>
        <v>8.552581566880546E-3</v>
      </c>
      <c r="X9" s="285">
        <f t="shared" si="9"/>
        <v>8.4266918394474422E-2</v>
      </c>
      <c r="Y9" s="493"/>
      <c r="Z9" s="13">
        <f>O9+P9</f>
        <v>56.737975420386917</v>
      </c>
      <c r="AA9" s="13">
        <f>Q9+R9</f>
        <v>58.859018737483154</v>
      </c>
      <c r="AB9" s="13">
        <f t="shared" si="3"/>
        <v>46.951061054820492</v>
      </c>
      <c r="AC9" s="59">
        <f t="shared" si="10"/>
        <v>55.796472155160636</v>
      </c>
      <c r="AE9" s="10" t="s">
        <v>17</v>
      </c>
      <c r="AF9" s="11"/>
      <c r="AG9" s="11"/>
      <c r="AH9" s="11"/>
      <c r="AI9" s="11"/>
      <c r="AJ9" s="11"/>
      <c r="AK9" s="11"/>
      <c r="AL9" s="13">
        <f t="shared" si="4"/>
        <v>115.59699415787007</v>
      </c>
      <c r="AM9" s="13">
        <f t="shared" si="4"/>
        <v>102.74753320998113</v>
      </c>
      <c r="AN9" s="13"/>
      <c r="AO9" s="212"/>
      <c r="AP9" s="208"/>
      <c r="AQ9" s="13"/>
      <c r="AR9" s="51"/>
      <c r="AS9" s="51"/>
      <c r="AT9" s="51"/>
      <c r="AU9" s="51"/>
      <c r="AV9" s="51"/>
      <c r="AW9" s="51"/>
      <c r="AX9" s="51"/>
      <c r="AY9" s="51"/>
      <c r="AZ9" s="194"/>
      <c r="BA9" s="15"/>
      <c r="BB9" s="15"/>
      <c r="BC9" s="15"/>
      <c r="BD9" s="15"/>
    </row>
    <row r="10" spans="1:56" x14ac:dyDescent="0.45">
      <c r="A10" s="15"/>
      <c r="B10" s="10" t="s">
        <v>18</v>
      </c>
      <c r="C10" s="13"/>
      <c r="D10" s="13"/>
      <c r="E10" s="13"/>
      <c r="F10" s="13"/>
      <c r="G10" s="13"/>
      <c r="H10" s="13"/>
      <c r="I10" s="13">
        <v>35.641912172501151</v>
      </c>
      <c r="J10" s="13">
        <v>32.585877733912916</v>
      </c>
      <c r="K10" s="13">
        <v>39.358966339713312</v>
      </c>
      <c r="L10" s="208">
        <f t="shared" si="7"/>
        <v>-8.5742718398427065E-2</v>
      </c>
      <c r="M10" s="208">
        <f t="shared" si="7"/>
        <v>0.20785349595636271</v>
      </c>
      <c r="N10" s="59"/>
      <c r="O10" s="13">
        <v>9.0393435734367067</v>
      </c>
      <c r="P10" s="13">
        <v>8.4546228701646342</v>
      </c>
      <c r="Q10" s="13">
        <v>9.2742298023738687</v>
      </c>
      <c r="R10" s="13">
        <v>8.8737159265259393</v>
      </c>
      <c r="S10" s="13">
        <v>6.77950768007753</v>
      </c>
      <c r="T10" s="13">
        <v>7.1864294396399391</v>
      </c>
      <c r="U10" s="13">
        <v>9.0887452063263918</v>
      </c>
      <c r="V10" s="13">
        <v>9.5311954078690579</v>
      </c>
      <c r="W10" s="285">
        <f t="shared" si="8"/>
        <v>7.4092915165081541E-2</v>
      </c>
      <c r="X10" s="285">
        <f t="shared" si="9"/>
        <v>4.868110960297245E-2</v>
      </c>
      <c r="Y10" s="493"/>
      <c r="Z10" s="13">
        <f>O10+P10</f>
        <v>17.493966443601341</v>
      </c>
      <c r="AA10" s="13">
        <f>Q10+R10</f>
        <v>18.147945728899806</v>
      </c>
      <c r="AB10" s="13">
        <f t="shared" si="3"/>
        <v>13.96593711971747</v>
      </c>
      <c r="AC10" s="59">
        <f t="shared" si="10"/>
        <v>18.61994061419545</v>
      </c>
      <c r="AE10" s="10" t="s">
        <v>18</v>
      </c>
      <c r="AF10" s="11"/>
      <c r="AG10" s="11"/>
      <c r="AH10" s="11"/>
      <c r="AI10" s="11"/>
      <c r="AJ10" s="11"/>
      <c r="AK10" s="11"/>
      <c r="AL10" s="13">
        <f t="shared" si="4"/>
        <v>35.641912172501151</v>
      </c>
      <c r="AM10" s="13">
        <f t="shared" si="4"/>
        <v>32.585877733912916</v>
      </c>
      <c r="AN10" s="13"/>
      <c r="AO10" s="212"/>
      <c r="AP10" s="208"/>
      <c r="AQ10" s="13"/>
      <c r="AR10" s="51"/>
      <c r="AS10" s="51"/>
      <c r="AT10" s="51"/>
      <c r="AU10" s="51"/>
      <c r="AV10" s="51"/>
      <c r="AW10" s="51"/>
      <c r="AX10" s="51"/>
      <c r="AY10" s="51"/>
      <c r="AZ10" s="193"/>
      <c r="BA10" s="15"/>
      <c r="BB10" s="15"/>
      <c r="BC10" s="15"/>
      <c r="BD10" s="15"/>
    </row>
    <row r="11" spans="1:56" x14ac:dyDescent="0.45">
      <c r="A11" s="15"/>
      <c r="B11" s="52" t="s">
        <v>19</v>
      </c>
      <c r="C11" s="54"/>
      <c r="D11" s="54"/>
      <c r="E11" s="54"/>
      <c r="F11" s="54"/>
      <c r="G11" s="54"/>
      <c r="H11" s="54"/>
      <c r="I11" s="54">
        <v>110.31474529924304</v>
      </c>
      <c r="J11" s="54">
        <v>96.051495877596153</v>
      </c>
      <c r="K11" s="54">
        <v>98.238720540033725</v>
      </c>
      <c r="L11" s="217">
        <f t="shared" si="7"/>
        <v>-0.12929594663846589</v>
      </c>
      <c r="M11" s="217">
        <f t="shared" si="7"/>
        <v>2.277137531751583E-2</v>
      </c>
      <c r="N11" s="59"/>
      <c r="O11" s="54">
        <v>27.9775360858829</v>
      </c>
      <c r="P11" s="54">
        <v>26.167775847979073</v>
      </c>
      <c r="Q11" s="54">
        <v>28.704528913711428</v>
      </c>
      <c r="R11" s="54">
        <v>27.464904451669646</v>
      </c>
      <c r="S11" s="54">
        <v>23.780905673000465</v>
      </c>
      <c r="T11" s="54">
        <v>19.625831885984304</v>
      </c>
      <c r="U11" s="54">
        <v>24.398849576654712</v>
      </c>
      <c r="V11" s="54">
        <v>28.245908741956676</v>
      </c>
      <c r="W11" s="286">
        <f t="shared" si="8"/>
        <v>2.8436446653632874E-2</v>
      </c>
      <c r="X11" s="522">
        <f t="shared" si="9"/>
        <v>0.15767379331617759</v>
      </c>
      <c r="Y11" s="156"/>
      <c r="Z11" s="54">
        <f>O12+P12</f>
        <v>239.48580756696759</v>
      </c>
      <c r="AA11" s="54">
        <f>Q12+R11</f>
        <v>143.82926975379399</v>
      </c>
      <c r="AB11" s="54">
        <f t="shared" si="3"/>
        <v>43.406737558984773</v>
      </c>
      <c r="AC11" s="607">
        <f t="shared" si="10"/>
        <v>52.644758318611387</v>
      </c>
      <c r="AE11" s="52" t="s">
        <v>19</v>
      </c>
      <c r="AF11" s="281"/>
      <c r="AG11" s="281"/>
      <c r="AH11" s="281"/>
      <c r="AI11" s="281"/>
      <c r="AJ11" s="281"/>
      <c r="AK11" s="281"/>
      <c r="AL11" s="54">
        <f t="shared" si="4"/>
        <v>110.31474529924304</v>
      </c>
      <c r="AM11" s="54">
        <f t="shared" si="4"/>
        <v>96.051495877596153</v>
      </c>
      <c r="AN11" s="54"/>
      <c r="AO11" s="216"/>
      <c r="AP11" s="217"/>
      <c r="AQ11" s="13"/>
      <c r="AR11" s="53"/>
      <c r="AS11" s="53"/>
      <c r="AT11" s="53"/>
      <c r="AU11" s="53"/>
      <c r="AV11" s="53"/>
      <c r="AW11" s="53"/>
      <c r="AX11" s="53"/>
      <c r="AY11" s="53"/>
      <c r="AZ11" s="195"/>
      <c r="BA11" s="53"/>
      <c r="BB11" s="53"/>
      <c r="BC11" s="53"/>
      <c r="BD11" s="53"/>
    </row>
    <row r="12" spans="1:56" x14ac:dyDescent="0.45">
      <c r="A12" s="15"/>
      <c r="B12" s="20" t="s">
        <v>105</v>
      </c>
      <c r="C12" s="520">
        <v>855</v>
      </c>
      <c r="D12" s="520">
        <v>775</v>
      </c>
      <c r="E12" s="520">
        <v>515</v>
      </c>
      <c r="F12" s="520">
        <v>625</v>
      </c>
      <c r="G12" s="520">
        <v>560</v>
      </c>
      <c r="H12" s="520">
        <v>505</v>
      </c>
      <c r="I12" s="50">
        <f>SUM(I13:I17)</f>
        <v>476.43626153638382</v>
      </c>
      <c r="J12" s="50">
        <f t="shared" ref="J12:K12" si="11">SUM(J13:J17)</f>
        <v>422.17387336446427</v>
      </c>
      <c r="K12" s="50">
        <f t="shared" si="11"/>
        <v>456.02484557981984</v>
      </c>
      <c r="L12" s="492">
        <f>IF(ISERROR(J12/I12),"N/A",IF(I12&lt;0,"N/A",IF(J12&lt;0,"N/A",IF(J12/I12-1&gt;300%,"&gt;±300%",IF(J12/I12-1&lt;-300%,"&gt;±300%",J12/I12-1)))))</f>
        <v>-0.11389222977473923</v>
      </c>
      <c r="M12" s="210">
        <f t="shared" si="7"/>
        <v>8.0182536985494268E-2</v>
      </c>
      <c r="N12" s="59"/>
      <c r="O12" s="50">
        <f t="shared" ref="O12" si="12">SUM(O13:O17)</f>
        <v>120.42288527370043</v>
      </c>
      <c r="P12" s="50">
        <f t="shared" ref="P12:V12" si="13">SUM(P13:P17)</f>
        <v>119.06292229326716</v>
      </c>
      <c r="Q12" s="50">
        <f t="shared" si="13"/>
        <v>116.36436530212434</v>
      </c>
      <c r="R12" s="50">
        <f t="shared" si="13"/>
        <v>120.58608866729192</v>
      </c>
      <c r="S12" s="50">
        <f t="shared" si="13"/>
        <v>69.832585545308064</v>
      </c>
      <c r="T12" s="50">
        <f t="shared" si="13"/>
        <v>97.065973165819898</v>
      </c>
      <c r="U12" s="50">
        <f t="shared" si="13"/>
        <v>121.33979117200853</v>
      </c>
      <c r="V12" s="50">
        <f t="shared" si="13"/>
        <v>133.93552348132775</v>
      </c>
      <c r="W12" s="284">
        <f>IF(ISERROR(V12/R12),"N/A",IF(R12&lt;0,"N/A",IF(V12&lt;0,"N/A",IF(V12/R12-1&gt;300%,"&gt;±300%",IF(V12/R12-1&lt;-300%,"&gt;±300%",V12/R12-1)))))</f>
        <v>0.11070460085050238</v>
      </c>
      <c r="X12" s="284">
        <f t="shared" si="9"/>
        <v>0.10380545563543775</v>
      </c>
      <c r="Y12" s="493"/>
      <c r="Z12" s="50">
        <f t="shared" ref="Z12:Z23" si="14">O12+P12</f>
        <v>239.48580756696759</v>
      </c>
      <c r="AA12" s="50">
        <f t="shared" ref="AA12:AA23" si="15">Q12+R12</f>
        <v>236.95045396941626</v>
      </c>
      <c r="AB12" s="50">
        <f t="shared" si="3"/>
        <v>166.89855871112798</v>
      </c>
      <c r="AC12" s="50">
        <f t="shared" si="10"/>
        <v>255.2753146533363</v>
      </c>
      <c r="AE12" s="20" t="s">
        <v>5</v>
      </c>
      <c r="AF12" s="50">
        <f t="shared" ref="AF12:AK12" si="16">C12</f>
        <v>855</v>
      </c>
      <c r="AG12" s="50">
        <f t="shared" si="16"/>
        <v>775</v>
      </c>
      <c r="AH12" s="50">
        <f t="shared" si="16"/>
        <v>515</v>
      </c>
      <c r="AI12" s="50">
        <f t="shared" si="16"/>
        <v>625</v>
      </c>
      <c r="AJ12" s="50">
        <f t="shared" si="16"/>
        <v>560</v>
      </c>
      <c r="AK12" s="50">
        <f t="shared" si="16"/>
        <v>505</v>
      </c>
      <c r="AL12" s="50">
        <f t="shared" si="4"/>
        <v>476.43626153638382</v>
      </c>
      <c r="AM12" s="50">
        <f t="shared" si="4"/>
        <v>422.17387336446427</v>
      </c>
      <c r="AN12" s="50">
        <f>K12</f>
        <v>456.02484557981984</v>
      </c>
      <c r="AO12" s="210">
        <f>L12</f>
        <v>-0.11389222977473923</v>
      </c>
      <c r="AP12" s="210">
        <f>M12</f>
        <v>8.0182536985494268E-2</v>
      </c>
      <c r="AQ12" s="59"/>
      <c r="AR12" s="50">
        <f t="shared" ref="AR12:AY12" si="17">O12</f>
        <v>120.42288527370043</v>
      </c>
      <c r="AS12" s="50">
        <f t="shared" si="17"/>
        <v>119.06292229326716</v>
      </c>
      <c r="AT12" s="50">
        <f t="shared" si="17"/>
        <v>116.36436530212434</v>
      </c>
      <c r="AU12" s="50">
        <f t="shared" si="17"/>
        <v>120.58608866729192</v>
      </c>
      <c r="AV12" s="50">
        <f t="shared" si="17"/>
        <v>69.832585545308064</v>
      </c>
      <c r="AW12" s="50">
        <f t="shared" si="17"/>
        <v>97.065973165819898</v>
      </c>
      <c r="AX12" s="50">
        <f t="shared" si="17"/>
        <v>121.33979117200853</v>
      </c>
      <c r="AY12" s="50">
        <f t="shared" si="17"/>
        <v>133.93552348132775</v>
      </c>
      <c r="AZ12" s="218"/>
      <c r="BA12" s="50">
        <f t="shared" ref="BA12:BD12" si="18">Z12</f>
        <v>239.48580756696759</v>
      </c>
      <c r="BB12" s="50">
        <f t="shared" si="18"/>
        <v>236.95045396941626</v>
      </c>
      <c r="BC12" s="50">
        <f t="shared" si="18"/>
        <v>166.89855871112798</v>
      </c>
      <c r="BD12" s="50">
        <f t="shared" si="18"/>
        <v>255.2753146533363</v>
      </c>
    </row>
    <row r="13" spans="1:56" x14ac:dyDescent="0.45">
      <c r="A13" s="15"/>
      <c r="B13" s="10" t="s">
        <v>15</v>
      </c>
      <c r="C13" s="521"/>
      <c r="D13" s="521"/>
      <c r="E13" s="521"/>
      <c r="F13" s="521"/>
      <c r="G13" s="521"/>
      <c r="H13" s="521"/>
      <c r="I13" s="13">
        <v>3.15</v>
      </c>
      <c r="J13" s="13">
        <v>2.85</v>
      </c>
      <c r="K13" s="13">
        <v>3.35</v>
      </c>
      <c r="L13" s="208">
        <f t="shared" ref="L13:L17" si="19">IF(ISERROR(J13/I13),"N/A",IF(I13&lt;0,"N/A",IF(J13&lt;0,"N/A",IF(J13/I13-1&gt;300%,"&gt;±300%",IF(J13/I13-1&lt;-300%,"&gt;±300%",J13/I13-1)))))</f>
        <v>-9.5238095238095233E-2</v>
      </c>
      <c r="M13" s="208">
        <f t="shared" si="7"/>
        <v>0.17543859649122817</v>
      </c>
      <c r="N13" s="59"/>
      <c r="O13" s="13">
        <v>0.77962500000000001</v>
      </c>
      <c r="P13" s="13">
        <v>0.77174999999999994</v>
      </c>
      <c r="Q13" s="13">
        <v>0.78749999999999998</v>
      </c>
      <c r="R13" s="13">
        <v>0.8111250000000001</v>
      </c>
      <c r="S13" s="13">
        <v>0.75</v>
      </c>
      <c r="T13" s="13">
        <v>0.55000000000000004</v>
      </c>
      <c r="U13" s="13">
        <v>0.75</v>
      </c>
      <c r="V13" s="13">
        <v>0.80000000000000027</v>
      </c>
      <c r="W13" s="285">
        <f t="shared" ref="W13:W17" si="20">IF(ISERROR(V13/R13),"N/A",IF(R13&lt;0,"N/A",IF(V13&lt;0,"N/A",IF(V13/R13-1&gt;300%,"&gt;±300%",IF(V13/R13-1&lt;-300%,"&gt;±300%",V13/R13-1)))))</f>
        <v>-1.3715518569887286E-2</v>
      </c>
      <c r="X13" s="285">
        <f t="shared" si="9"/>
        <v>6.6666666666667096E-2</v>
      </c>
      <c r="Y13" s="493"/>
      <c r="Z13" s="7">
        <f t="shared" si="14"/>
        <v>1.5513749999999999</v>
      </c>
      <c r="AA13" s="7">
        <f t="shared" si="15"/>
        <v>1.5986250000000002</v>
      </c>
      <c r="AB13" s="7">
        <f t="shared" si="3"/>
        <v>1.3</v>
      </c>
      <c r="AC13" s="59">
        <f t="shared" si="10"/>
        <v>1.5500000000000003</v>
      </c>
      <c r="AE13" s="10" t="s">
        <v>15</v>
      </c>
      <c r="AF13" s="13"/>
      <c r="AG13" s="13"/>
      <c r="AH13" s="13"/>
      <c r="AI13" s="13"/>
      <c r="AJ13" s="13"/>
      <c r="AK13" s="13"/>
      <c r="AL13" s="13">
        <f t="shared" si="4"/>
        <v>3.15</v>
      </c>
      <c r="AM13" s="13">
        <f t="shared" si="4"/>
        <v>2.85</v>
      </c>
      <c r="AN13" s="13"/>
      <c r="AO13" s="212"/>
      <c r="AP13" s="208"/>
      <c r="AQ13" s="196"/>
      <c r="AR13" s="51"/>
      <c r="AS13" s="51"/>
      <c r="AT13" s="51"/>
      <c r="AU13" s="51"/>
      <c r="AV13" s="51"/>
      <c r="AW13" s="51"/>
      <c r="AX13" s="51"/>
      <c r="AY13" s="51"/>
      <c r="AZ13" s="197"/>
      <c r="BA13" s="15"/>
      <c r="BB13" s="15"/>
      <c r="BC13" s="15"/>
      <c r="BD13" s="15"/>
    </row>
    <row r="14" spans="1:56" x14ac:dyDescent="0.45">
      <c r="A14" s="15"/>
      <c r="B14" s="10" t="s">
        <v>16</v>
      </c>
      <c r="C14" s="13"/>
      <c r="D14" s="13"/>
      <c r="E14" s="13"/>
      <c r="F14" s="13"/>
      <c r="G14" s="13"/>
      <c r="H14" s="13"/>
      <c r="I14" s="13">
        <v>4.052412110506765</v>
      </c>
      <c r="J14" s="13">
        <v>3.9280814591160906</v>
      </c>
      <c r="K14" s="13">
        <v>4.0703212753397553</v>
      </c>
      <c r="L14" s="208">
        <f t="shared" si="19"/>
        <v>-3.0680653398582058E-2</v>
      </c>
      <c r="M14" s="208">
        <f t="shared" si="7"/>
        <v>3.6211014894704352E-2</v>
      </c>
      <c r="N14" s="59"/>
      <c r="O14" s="13">
        <v>0.95231684596908983</v>
      </c>
      <c r="P14" s="13">
        <v>0.98270993679789076</v>
      </c>
      <c r="Q14" s="13">
        <v>1.0333650881792251</v>
      </c>
      <c r="R14" s="13">
        <v>1.0840202395605598</v>
      </c>
      <c r="S14" s="13">
        <v>0.93029842327998891</v>
      </c>
      <c r="T14" s="13">
        <v>0.87052763718163406</v>
      </c>
      <c r="U14" s="13">
        <v>1.0833681243130111</v>
      </c>
      <c r="V14" s="13">
        <v>1.0438872743414562</v>
      </c>
      <c r="W14" s="285">
        <f t="shared" si="20"/>
        <v>-3.7022339394117476E-2</v>
      </c>
      <c r="X14" s="285">
        <f t="shared" si="9"/>
        <v>-3.6442691164271235E-2</v>
      </c>
      <c r="Y14" s="493"/>
      <c r="Z14" s="7">
        <f t="shared" si="14"/>
        <v>1.9350267827669807</v>
      </c>
      <c r="AA14" s="7">
        <f t="shared" si="15"/>
        <v>2.1173853277397852</v>
      </c>
      <c r="AB14" s="7">
        <f t="shared" si="3"/>
        <v>1.8008260604616231</v>
      </c>
      <c r="AC14" s="59">
        <f t="shared" si="10"/>
        <v>2.1272553986544676</v>
      </c>
      <c r="AE14" s="10" t="s">
        <v>16</v>
      </c>
      <c r="AF14" s="13"/>
      <c r="AG14" s="13"/>
      <c r="AH14" s="13"/>
      <c r="AI14" s="13"/>
      <c r="AJ14" s="13"/>
      <c r="AK14" s="13"/>
      <c r="AL14" s="13">
        <f t="shared" si="4"/>
        <v>4.052412110506765</v>
      </c>
      <c r="AM14" s="13">
        <f t="shared" si="4"/>
        <v>3.9280814591160906</v>
      </c>
      <c r="AN14" s="219"/>
      <c r="AO14" s="212"/>
      <c r="AP14" s="208"/>
      <c r="AQ14" s="196"/>
      <c r="AR14" s="51"/>
      <c r="AS14" s="51"/>
      <c r="AT14" s="51"/>
      <c r="AU14" s="51"/>
      <c r="AV14" s="51"/>
      <c r="AW14" s="51"/>
      <c r="AX14" s="51"/>
      <c r="AY14" s="51"/>
      <c r="AZ14" s="197"/>
      <c r="BA14" s="15"/>
      <c r="BB14" s="15"/>
      <c r="BC14" s="15"/>
      <c r="BD14" s="15"/>
    </row>
    <row r="15" spans="1:56" x14ac:dyDescent="0.45">
      <c r="A15" s="15"/>
      <c r="B15" s="10" t="s">
        <v>17</v>
      </c>
      <c r="C15" s="13"/>
      <c r="D15" s="13"/>
      <c r="E15" s="13"/>
      <c r="F15" s="13"/>
      <c r="G15" s="13"/>
      <c r="H15" s="13"/>
      <c r="I15" s="13">
        <v>187.4376351734617</v>
      </c>
      <c r="J15" s="13">
        <v>162.41693582805777</v>
      </c>
      <c r="K15" s="13">
        <v>170.53778261946067</v>
      </c>
      <c r="L15" s="208">
        <f t="shared" si="19"/>
        <v>-0.133488129650424</v>
      </c>
      <c r="M15" s="208">
        <f t="shared" si="7"/>
        <v>5.0000000000000044E-2</v>
      </c>
      <c r="N15" s="59"/>
      <c r="O15" s="13">
        <v>46.859408793365425</v>
      </c>
      <c r="P15" s="13">
        <v>46.859408793365425</v>
      </c>
      <c r="Q15" s="13">
        <v>46.859408793365425</v>
      </c>
      <c r="R15" s="13">
        <v>46.859408793365425</v>
      </c>
      <c r="S15" s="13">
        <v>42.2</v>
      </c>
      <c r="T15" s="13">
        <v>35.870000000000005</v>
      </c>
      <c r="U15" s="13">
        <v>42.173467914028883</v>
      </c>
      <c r="V15" s="13">
        <v>42.173467914028883</v>
      </c>
      <c r="W15" s="285">
        <f t="shared" si="20"/>
        <v>-9.9999999999999978E-2</v>
      </c>
      <c r="X15" s="285">
        <f t="shared" si="9"/>
        <v>0</v>
      </c>
      <c r="Y15" s="493"/>
      <c r="Z15" s="7">
        <f t="shared" si="14"/>
        <v>93.71881758673085</v>
      </c>
      <c r="AA15" s="7">
        <f t="shared" si="15"/>
        <v>93.71881758673085</v>
      </c>
      <c r="AB15" s="7">
        <f t="shared" si="3"/>
        <v>78.070000000000007</v>
      </c>
      <c r="AC15" s="59">
        <f t="shared" si="10"/>
        <v>84.346935828057767</v>
      </c>
      <c r="AE15" s="10" t="s">
        <v>17</v>
      </c>
      <c r="AF15" s="13"/>
      <c r="AG15" s="13"/>
      <c r="AH15" s="13"/>
      <c r="AI15" s="13"/>
      <c r="AJ15" s="13"/>
      <c r="AK15" s="13"/>
      <c r="AL15" s="13">
        <f t="shared" si="4"/>
        <v>187.4376351734617</v>
      </c>
      <c r="AM15" s="13">
        <f t="shared" si="4"/>
        <v>162.41693582805777</v>
      </c>
      <c r="AN15" s="13"/>
      <c r="AO15" s="212"/>
      <c r="AP15" s="208"/>
      <c r="AQ15" s="27"/>
      <c r="AR15" s="51"/>
      <c r="AS15" s="51"/>
      <c r="AT15" s="51"/>
      <c r="AU15" s="51"/>
      <c r="AV15" s="51"/>
      <c r="AW15" s="51"/>
      <c r="AX15" s="51"/>
      <c r="AY15" s="51"/>
      <c r="AZ15" s="196"/>
      <c r="BA15" s="15"/>
      <c r="BB15" s="15"/>
      <c r="BC15" s="15"/>
      <c r="BD15" s="15"/>
    </row>
    <row r="16" spans="1:56" x14ac:dyDescent="0.45">
      <c r="A16" s="15"/>
      <c r="B16" s="10" t="s">
        <v>18</v>
      </c>
      <c r="C16" s="13"/>
      <c r="D16" s="13"/>
      <c r="E16" s="13"/>
      <c r="F16" s="13"/>
      <c r="G16" s="13"/>
      <c r="H16" s="13"/>
      <c r="I16" s="13">
        <v>276.49621425241537</v>
      </c>
      <c r="J16" s="13">
        <v>247.87885607729038</v>
      </c>
      <c r="K16" s="13">
        <v>272.66674168501942</v>
      </c>
      <c r="L16" s="208">
        <f t="shared" si="19"/>
        <v>-0.10350000000000004</v>
      </c>
      <c r="M16" s="208">
        <f t="shared" si="7"/>
        <v>0.10000000000000009</v>
      </c>
      <c r="N16" s="59"/>
      <c r="O16" s="13">
        <v>70.50653463436592</v>
      </c>
      <c r="P16" s="13">
        <v>69.124053563103843</v>
      </c>
      <c r="Q16" s="13">
        <v>66.359091420579688</v>
      </c>
      <c r="R16" s="13">
        <v>70.50653463436592</v>
      </c>
      <c r="S16" s="13">
        <v>24.677287122028069</v>
      </c>
      <c r="T16" s="13">
        <v>58.755445528638262</v>
      </c>
      <c r="U16" s="13">
        <v>76.312955133666634</v>
      </c>
      <c r="V16" s="13">
        <v>88.133168292957407</v>
      </c>
      <c r="W16" s="285">
        <f t="shared" si="20"/>
        <v>0.25</v>
      </c>
      <c r="X16" s="285">
        <f t="shared" si="9"/>
        <v>0.15489130434782639</v>
      </c>
      <c r="Y16" s="493"/>
      <c r="Z16" s="7">
        <f t="shared" si="14"/>
        <v>139.63058819746976</v>
      </c>
      <c r="AA16" s="7">
        <f t="shared" si="15"/>
        <v>136.86562605494561</v>
      </c>
      <c r="AB16" s="7">
        <f t="shared" si="3"/>
        <v>83.432732650666338</v>
      </c>
      <c r="AC16" s="59">
        <f t="shared" si="10"/>
        <v>164.44612342662404</v>
      </c>
      <c r="AE16" s="10" t="s">
        <v>18</v>
      </c>
      <c r="AF16" s="13"/>
      <c r="AG16" s="13"/>
      <c r="AH16" s="13"/>
      <c r="AI16" s="13"/>
      <c r="AJ16" s="13"/>
      <c r="AK16" s="13"/>
      <c r="AL16" s="13">
        <f t="shared" si="4"/>
        <v>276.49621425241537</v>
      </c>
      <c r="AM16" s="13">
        <f t="shared" si="4"/>
        <v>247.87885607729038</v>
      </c>
      <c r="AN16" s="13"/>
      <c r="AO16" s="212"/>
      <c r="AP16" s="208"/>
      <c r="AQ16" s="27"/>
      <c r="AR16" s="51"/>
      <c r="AS16" s="51"/>
      <c r="AT16" s="51"/>
      <c r="AU16" s="51"/>
      <c r="AV16" s="51"/>
      <c r="AW16" s="51"/>
      <c r="AX16" s="51"/>
      <c r="AY16" s="51"/>
      <c r="AZ16" s="193"/>
      <c r="BA16" s="15"/>
      <c r="BB16" s="15"/>
      <c r="BC16" s="15"/>
      <c r="BD16" s="15"/>
    </row>
    <row r="17" spans="1:56" x14ac:dyDescent="0.45">
      <c r="A17" s="15"/>
      <c r="B17" s="52" t="s">
        <v>19</v>
      </c>
      <c r="C17" s="54"/>
      <c r="D17" s="54"/>
      <c r="E17" s="54"/>
      <c r="F17" s="54"/>
      <c r="G17" s="54"/>
      <c r="H17" s="54"/>
      <c r="I17" s="54">
        <v>5.3</v>
      </c>
      <c r="J17" s="54">
        <v>5.0999999999999996</v>
      </c>
      <c r="K17" s="54">
        <v>5.4</v>
      </c>
      <c r="L17" s="217">
        <f t="shared" si="19"/>
        <v>-3.7735849056603765E-2</v>
      </c>
      <c r="M17" s="217">
        <f t="shared" si="7"/>
        <v>5.8823529411764941E-2</v>
      </c>
      <c r="N17" s="59"/>
      <c r="O17" s="54">
        <v>1.325</v>
      </c>
      <c r="P17" s="54">
        <v>1.325</v>
      </c>
      <c r="Q17" s="54">
        <v>1.325</v>
      </c>
      <c r="R17" s="54">
        <v>1.325</v>
      </c>
      <c r="S17" s="54">
        <v>1.2749999999999999</v>
      </c>
      <c r="T17" s="54">
        <v>1.02</v>
      </c>
      <c r="U17" s="54">
        <v>1.02</v>
      </c>
      <c r="V17" s="54">
        <v>1.7849999999999997</v>
      </c>
      <c r="W17" s="286">
        <f t="shared" si="20"/>
        <v>0.34716981132075464</v>
      </c>
      <c r="X17" s="522">
        <f t="shared" si="9"/>
        <v>0.74999999999999978</v>
      </c>
      <c r="Y17" s="156"/>
      <c r="Z17" s="54">
        <f t="shared" si="14"/>
        <v>2.65</v>
      </c>
      <c r="AA17" s="54">
        <f t="shared" si="15"/>
        <v>2.65</v>
      </c>
      <c r="AB17" s="54">
        <f t="shared" si="3"/>
        <v>2.2949999999999999</v>
      </c>
      <c r="AC17" s="516">
        <f t="shared" si="10"/>
        <v>2.8049999999999997</v>
      </c>
      <c r="AE17" s="52" t="s">
        <v>19</v>
      </c>
      <c r="AF17" s="54"/>
      <c r="AG17" s="54"/>
      <c r="AH17" s="54"/>
      <c r="AI17" s="54"/>
      <c r="AJ17" s="54"/>
      <c r="AK17" s="54"/>
      <c r="AL17" s="54">
        <f t="shared" si="4"/>
        <v>5.3</v>
      </c>
      <c r="AM17" s="54">
        <f t="shared" si="4"/>
        <v>5.0999999999999996</v>
      </c>
      <c r="AN17" s="54"/>
      <c r="AO17" s="216"/>
      <c r="AP17" s="217"/>
      <c r="AQ17" s="27"/>
      <c r="AR17" s="53"/>
      <c r="AS17" s="53"/>
      <c r="AT17" s="53"/>
      <c r="AU17" s="53"/>
      <c r="AV17" s="53"/>
      <c r="AW17" s="53"/>
      <c r="AX17" s="53"/>
      <c r="AY17" s="53"/>
      <c r="AZ17" s="195"/>
      <c r="BA17" s="53"/>
      <c r="BB17" s="53"/>
      <c r="BC17" s="53"/>
      <c r="BD17" s="53"/>
    </row>
    <row r="18" spans="1:56" x14ac:dyDescent="0.45">
      <c r="A18" s="15"/>
      <c r="B18" s="20" t="s">
        <v>106</v>
      </c>
      <c r="C18" s="520">
        <v>5</v>
      </c>
      <c r="D18" s="520">
        <v>5</v>
      </c>
      <c r="E18" s="520">
        <v>5</v>
      </c>
      <c r="F18" s="520">
        <v>5</v>
      </c>
      <c r="G18" s="520">
        <v>10</v>
      </c>
      <c r="H18" s="520">
        <v>10</v>
      </c>
      <c r="I18" s="50">
        <f>SUM(I19:I23)</f>
        <v>58.149078516249638</v>
      </c>
      <c r="J18" s="50">
        <f t="shared" ref="J18:K18" si="21">SUM(J19:J23)</f>
        <v>56.491183381003999</v>
      </c>
      <c r="K18" s="50">
        <f t="shared" si="21"/>
        <v>59.427022109742019</v>
      </c>
      <c r="L18" s="492">
        <f>IF(ISERROR(J18/I18),"N/A",IF(I18&lt;0,"N/A",IF(J18&lt;0,"N/A",IF(J18/I18-1&gt;300%,"&gt;±300%",IF(J18/I18-1&lt;-300%,"&gt;±300%",J18/I18-1)))))</f>
        <v>-2.8511116212827758E-2</v>
      </c>
      <c r="M18" s="210">
        <f t="shared" si="7"/>
        <v>5.1969857118008944E-2</v>
      </c>
      <c r="N18" s="59"/>
      <c r="O18" s="50">
        <f>SUM(O19:O23)</f>
        <v>15.118760414224907</v>
      </c>
      <c r="P18" s="50">
        <f t="shared" ref="P18:V18" si="22">SUM(P19:P23)</f>
        <v>13.955778843899912</v>
      </c>
      <c r="Q18" s="50">
        <f t="shared" si="22"/>
        <v>13.810406147609289</v>
      </c>
      <c r="R18" s="50">
        <f t="shared" si="22"/>
        <v>15.26413311051553</v>
      </c>
      <c r="S18" s="50">
        <f t="shared" si="22"/>
        <v>13.516393937997215</v>
      </c>
      <c r="T18" s="50">
        <f t="shared" si="22"/>
        <v>13.357738841482027</v>
      </c>
      <c r="U18" s="50">
        <f t="shared" si="22"/>
        <v>14.43175220980239</v>
      </c>
      <c r="V18" s="50">
        <f t="shared" si="22"/>
        <v>15.181752209802388</v>
      </c>
      <c r="W18" s="284">
        <f>IF(ISERROR(V18/R18),"N/A",IF(R18&lt;0,"N/A",IF(V18&lt;0,"N/A",IF(V18/R18-1&gt;300%,"&gt;±300%",IF(V18/R18-1&lt;-300%,"&gt;±300%",V18/R18-1)))))</f>
        <v>-5.3970245225645197E-3</v>
      </c>
      <c r="X18" s="284">
        <f t="shared" si="9"/>
        <v>5.1968741501158933E-2</v>
      </c>
      <c r="Y18" s="493"/>
      <c r="Z18" s="50">
        <f t="shared" si="14"/>
        <v>29.074539258124819</v>
      </c>
      <c r="AA18" s="50">
        <f t="shared" si="15"/>
        <v>29.074539258124819</v>
      </c>
      <c r="AB18" s="50">
        <f t="shared" si="3"/>
        <v>26.87413277947924</v>
      </c>
      <c r="AC18" s="50">
        <f t="shared" si="10"/>
        <v>29.61350441960478</v>
      </c>
      <c r="AE18" s="20" t="s">
        <v>6</v>
      </c>
      <c r="AF18" s="50">
        <f t="shared" ref="AF18:AK18" si="23">C18</f>
        <v>5</v>
      </c>
      <c r="AG18" s="50">
        <f t="shared" si="23"/>
        <v>5</v>
      </c>
      <c r="AH18" s="50">
        <f t="shared" si="23"/>
        <v>5</v>
      </c>
      <c r="AI18" s="50">
        <f t="shared" si="23"/>
        <v>5</v>
      </c>
      <c r="AJ18" s="50">
        <f t="shared" si="23"/>
        <v>10</v>
      </c>
      <c r="AK18" s="50">
        <f t="shared" si="23"/>
        <v>10</v>
      </c>
      <c r="AL18" s="50">
        <f t="shared" si="4"/>
        <v>58.149078516249638</v>
      </c>
      <c r="AM18" s="50">
        <f t="shared" si="4"/>
        <v>56.491183381003999</v>
      </c>
      <c r="AN18" s="50">
        <f>K18</f>
        <v>59.427022109742019</v>
      </c>
      <c r="AO18" s="210">
        <f>L18</f>
        <v>-2.8511116212827758E-2</v>
      </c>
      <c r="AP18" s="210">
        <f>M18</f>
        <v>5.1969857118008944E-2</v>
      </c>
      <c r="AQ18" s="198"/>
      <c r="AR18" s="50">
        <f t="shared" ref="AR18:AY18" si="24">O18</f>
        <v>15.118760414224907</v>
      </c>
      <c r="AS18" s="50">
        <f t="shared" si="24"/>
        <v>13.955778843899912</v>
      </c>
      <c r="AT18" s="50">
        <f t="shared" si="24"/>
        <v>13.810406147609289</v>
      </c>
      <c r="AU18" s="50">
        <f t="shared" si="24"/>
        <v>15.26413311051553</v>
      </c>
      <c r="AV18" s="50">
        <f t="shared" si="24"/>
        <v>13.516393937997215</v>
      </c>
      <c r="AW18" s="50">
        <f t="shared" si="24"/>
        <v>13.357738841482027</v>
      </c>
      <c r="AX18" s="50">
        <f t="shared" si="24"/>
        <v>14.43175220980239</v>
      </c>
      <c r="AY18" s="50">
        <f t="shared" si="24"/>
        <v>15.181752209802388</v>
      </c>
      <c r="AZ18" s="8"/>
      <c r="BA18" s="50">
        <f t="shared" ref="BA18:BD18" si="25">Z18</f>
        <v>29.074539258124819</v>
      </c>
      <c r="BB18" s="50">
        <f t="shared" si="25"/>
        <v>29.074539258124819</v>
      </c>
      <c r="BC18" s="50">
        <f t="shared" si="25"/>
        <v>26.87413277947924</v>
      </c>
      <c r="BD18" s="50">
        <f t="shared" si="25"/>
        <v>29.61350441960478</v>
      </c>
    </row>
    <row r="19" spans="1:56" x14ac:dyDescent="0.45">
      <c r="A19" s="15"/>
      <c r="B19" s="10" t="s">
        <v>15</v>
      </c>
      <c r="C19" s="13"/>
      <c r="D19" s="13"/>
      <c r="E19" s="13"/>
      <c r="F19" s="13"/>
      <c r="G19" s="13"/>
      <c r="H19" s="13"/>
      <c r="I19" s="13">
        <v>3.2734426972831843</v>
      </c>
      <c r="J19" s="13">
        <v>2.9460984275548654</v>
      </c>
      <c r="K19" s="13">
        <v>3.2734426972831843</v>
      </c>
      <c r="L19" s="208">
        <f>IF(ISERROR(J19/I19),"N/A",IF(I19&lt;0,"N/A",IF(J19&lt;0,"N/A",IF(J19/I19-1&gt;300%,"&gt;±300%",IF(J19/I19-1&lt;-300%,"&gt;±300%",J19/I19-1)))))</f>
        <v>-0.10000000000000009</v>
      </c>
      <c r="M19" s="208">
        <f t="shared" si="7"/>
        <v>0.11111111111111138</v>
      </c>
      <c r="N19" s="59"/>
      <c r="O19" s="13">
        <v>0.85109510129362798</v>
      </c>
      <c r="P19" s="13">
        <v>0.78562624734796416</v>
      </c>
      <c r="Q19" s="13">
        <v>0.77744264060475621</v>
      </c>
      <c r="R19" s="13">
        <v>0.85927870803683604</v>
      </c>
      <c r="S19" s="13">
        <v>0.68742296642946854</v>
      </c>
      <c r="T19" s="13">
        <v>0.61377050574059699</v>
      </c>
      <c r="U19" s="13">
        <v>0.77335083723315223</v>
      </c>
      <c r="V19" s="13">
        <v>0.87335083723315221</v>
      </c>
      <c r="W19" s="285">
        <f t="shared" ref="W19:W23" si="26">IF(ISERROR(V19/R19),"N/A",IF(R19&lt;0,"N/A",IF(V19&lt;0,"N/A",IF(V19/R19-1&gt;300%,"&gt;±300%",IF(V19/R19-1&lt;-300%,"&gt;±300%",V19/R19-1)))))</f>
        <v>1.6376676234031606E-2</v>
      </c>
      <c r="X19" s="285">
        <f t="shared" si="9"/>
        <v>0.12930741803781309</v>
      </c>
      <c r="Y19" s="493"/>
      <c r="Z19" s="13">
        <f t="shared" si="14"/>
        <v>1.6367213486415921</v>
      </c>
      <c r="AA19" s="13">
        <f t="shared" si="15"/>
        <v>1.6367213486415921</v>
      </c>
      <c r="AB19" s="13">
        <f t="shared" si="3"/>
        <v>1.3011934721700655</v>
      </c>
      <c r="AC19" s="59">
        <f t="shared" si="10"/>
        <v>1.6467016744663043</v>
      </c>
      <c r="AD19" s="15"/>
      <c r="AE19" s="10" t="s">
        <v>15</v>
      </c>
      <c r="AF19" s="13"/>
      <c r="AG19" s="13"/>
      <c r="AH19" s="13"/>
      <c r="AI19" s="13"/>
      <c r="AJ19" s="13"/>
      <c r="AK19" s="13"/>
      <c r="AL19" s="13">
        <f t="shared" si="4"/>
        <v>3.2734426972831843</v>
      </c>
      <c r="AM19" s="13">
        <f t="shared" si="4"/>
        <v>2.9460984275548654</v>
      </c>
      <c r="AN19" s="13"/>
      <c r="AO19" s="212"/>
      <c r="AP19" s="208"/>
      <c r="AQ19" s="196"/>
      <c r="AR19" s="51"/>
      <c r="AS19" s="51"/>
      <c r="AT19" s="51"/>
      <c r="AU19" s="51"/>
      <c r="AV19" s="51"/>
      <c r="AW19" s="51"/>
      <c r="AX19" s="51"/>
      <c r="AY19" s="51"/>
      <c r="AZ19" s="197"/>
      <c r="BA19" s="15"/>
      <c r="BB19" s="15"/>
      <c r="BC19" s="15"/>
      <c r="BD19" s="15"/>
    </row>
    <row r="20" spans="1:56" x14ac:dyDescent="0.45">
      <c r="A20" s="15"/>
      <c r="B20" s="10" t="s">
        <v>16</v>
      </c>
      <c r="C20" s="13"/>
      <c r="D20" s="13"/>
      <c r="E20" s="13"/>
      <c r="F20" s="13"/>
      <c r="G20" s="13"/>
      <c r="H20" s="13"/>
      <c r="I20" s="13">
        <v>11.256803446024072</v>
      </c>
      <c r="J20" s="13">
        <v>10.356259170342147</v>
      </c>
      <c r="K20" s="13">
        <v>11.256803446024072</v>
      </c>
      <c r="L20" s="208">
        <f>IF(ISERROR(J20/I20),"N/A",IF(I20&lt;0,"N/A",IF(J20&lt;0,"N/A",IF(J20/I20-1&gt;300%,"&gt;±300%",IF(J20/I20-1&lt;-300%,"&gt;±300%",J20/I20-1)))))</f>
        <v>-7.999999999999996E-2</v>
      </c>
      <c r="M20" s="208">
        <f t="shared" si="7"/>
        <v>8.6956521739130377E-2</v>
      </c>
      <c r="N20" s="59"/>
      <c r="O20" s="13">
        <v>2.926768895966259</v>
      </c>
      <c r="P20" s="13">
        <v>2.7016328270457772</v>
      </c>
      <c r="Q20" s="13">
        <v>2.6734908184307171</v>
      </c>
      <c r="R20" s="13">
        <v>2.9549109045813182</v>
      </c>
      <c r="S20" s="13">
        <v>2.4164604730798342</v>
      </c>
      <c r="T20" s="13">
        <v>2.2007050736977063</v>
      </c>
      <c r="U20" s="13">
        <v>2.7185180322148139</v>
      </c>
      <c r="V20" s="13">
        <v>3.0185180322148137</v>
      </c>
      <c r="W20" s="285">
        <f t="shared" si="26"/>
        <v>2.1525903720101436E-2</v>
      </c>
      <c r="X20" s="285">
        <f t="shared" si="9"/>
        <v>0.11035424317402298</v>
      </c>
      <c r="Y20" s="493"/>
      <c r="Z20" s="13">
        <f t="shared" si="14"/>
        <v>5.6284017230120362</v>
      </c>
      <c r="AA20" s="13">
        <f t="shared" si="15"/>
        <v>5.6284017230120353</v>
      </c>
      <c r="AB20" s="13">
        <f t="shared" si="3"/>
        <v>4.6171655467775405</v>
      </c>
      <c r="AC20" s="59">
        <f t="shared" si="10"/>
        <v>5.7370360644296277</v>
      </c>
      <c r="AD20" s="15"/>
      <c r="AE20" s="10" t="s">
        <v>16</v>
      </c>
      <c r="AF20" s="13"/>
      <c r="AG20" s="13"/>
      <c r="AH20" s="13"/>
      <c r="AI20" s="13"/>
      <c r="AJ20" s="13"/>
      <c r="AK20" s="13"/>
      <c r="AL20" s="13">
        <f t="shared" si="4"/>
        <v>11.256803446024072</v>
      </c>
      <c r="AM20" s="13">
        <f t="shared" si="4"/>
        <v>10.356259170342147</v>
      </c>
      <c r="AN20" s="13"/>
      <c r="AO20" s="212"/>
      <c r="AP20" s="208"/>
      <c r="AQ20" s="220"/>
      <c r="AR20" s="51"/>
      <c r="AS20" s="51"/>
      <c r="AT20" s="51"/>
      <c r="AU20" s="51"/>
      <c r="AV20" s="51"/>
      <c r="AW20" s="51"/>
      <c r="AX20" s="51"/>
      <c r="AY20" s="51"/>
      <c r="AZ20" s="197"/>
      <c r="BA20" s="15"/>
      <c r="BB20" s="15"/>
      <c r="BC20" s="15"/>
      <c r="BD20" s="15"/>
    </row>
    <row r="21" spans="1:56" x14ac:dyDescent="0.45">
      <c r="A21" s="15"/>
      <c r="B21" s="10" t="s">
        <v>17</v>
      </c>
      <c r="C21" s="13"/>
      <c r="D21" s="13"/>
      <c r="E21" s="13"/>
      <c r="F21" s="13"/>
      <c r="G21" s="13"/>
      <c r="H21" s="13"/>
      <c r="I21" s="13">
        <v>34</v>
      </c>
      <c r="J21" s="13">
        <v>34</v>
      </c>
      <c r="K21" s="13">
        <v>34</v>
      </c>
      <c r="L21" s="208">
        <f>IF(ISERROR(J21/I21),"N/A",IF(I21&lt;0,"N/A",IF(J21&lt;0,"N/A",IF(J21/I21-1&gt;300%,"&gt;±300%",IF(J21/I21-1&lt;-300%,"&gt;±300%",J21/I21-1)))))</f>
        <v>0</v>
      </c>
      <c r="M21" s="208">
        <f t="shared" si="7"/>
        <v>0</v>
      </c>
      <c r="N21" s="59"/>
      <c r="O21" s="13">
        <v>8.84</v>
      </c>
      <c r="P21" s="13">
        <v>8.16</v>
      </c>
      <c r="Q21" s="13">
        <v>8.0749999999999993</v>
      </c>
      <c r="R21" s="13">
        <v>8.9250000000000007</v>
      </c>
      <c r="S21" s="13">
        <v>8.5</v>
      </c>
      <c r="T21" s="13">
        <v>8.5</v>
      </c>
      <c r="U21" s="13">
        <v>8.5</v>
      </c>
      <c r="V21" s="13">
        <v>8.5</v>
      </c>
      <c r="W21" s="285">
        <f t="shared" si="26"/>
        <v>-4.7619047619047672E-2</v>
      </c>
      <c r="X21" s="285">
        <f t="shared" si="9"/>
        <v>0</v>
      </c>
      <c r="Y21" s="493"/>
      <c r="Z21" s="13">
        <f t="shared" si="14"/>
        <v>17</v>
      </c>
      <c r="AA21" s="13">
        <f t="shared" si="15"/>
        <v>17</v>
      </c>
      <c r="AB21" s="13">
        <f t="shared" si="3"/>
        <v>17</v>
      </c>
      <c r="AC21" s="59">
        <f t="shared" si="10"/>
        <v>17</v>
      </c>
      <c r="AD21" s="15"/>
      <c r="AE21" s="10" t="s">
        <v>17</v>
      </c>
      <c r="AF21" s="13"/>
      <c r="AG21" s="13"/>
      <c r="AH21" s="13"/>
      <c r="AI21" s="13"/>
      <c r="AJ21" s="13"/>
      <c r="AK21" s="13"/>
      <c r="AL21" s="13">
        <f t="shared" si="4"/>
        <v>34</v>
      </c>
      <c r="AM21" s="13">
        <f t="shared" si="4"/>
        <v>34</v>
      </c>
      <c r="AN21" s="13"/>
      <c r="AO21" s="212"/>
      <c r="AP21" s="208"/>
      <c r="AQ21" s="220"/>
      <c r="AR21" s="51"/>
      <c r="AS21" s="51"/>
      <c r="AT21" s="51"/>
      <c r="AU21" s="51"/>
      <c r="AV21" s="51"/>
      <c r="AW21" s="51"/>
      <c r="AX21" s="51"/>
      <c r="AY21" s="51"/>
      <c r="AZ21" s="197"/>
      <c r="BA21" s="15"/>
      <c r="BB21" s="15"/>
      <c r="BC21" s="15"/>
      <c r="BD21" s="15"/>
    </row>
    <row r="22" spans="1:56" x14ac:dyDescent="0.45">
      <c r="A22" s="15"/>
      <c r="B22" s="10" t="s">
        <v>18</v>
      </c>
      <c r="C22" s="13"/>
      <c r="D22" s="13"/>
      <c r="E22" s="13"/>
      <c r="F22" s="13"/>
      <c r="G22" s="13"/>
      <c r="H22" s="13"/>
      <c r="I22" s="13">
        <v>7.2</v>
      </c>
      <c r="J22" s="13">
        <v>6.9634999999999998</v>
      </c>
      <c r="K22" s="13">
        <v>7.5600000000000005</v>
      </c>
      <c r="L22" s="208">
        <f>IF(ISERROR(J22/I22),"N/A",IF(I22&lt;0,"N/A",IF(J22&lt;0,"N/A",IF(J22/I22-1&gt;300%,"&gt;±300%",IF(J22/I22-1&lt;-300%,"&gt;±300%",J22/I22-1)))))</f>
        <v>-3.284722222222225E-2</v>
      </c>
      <c r="M22" s="208">
        <f t="shared" si="7"/>
        <v>8.5660946363179447E-2</v>
      </c>
      <c r="N22" s="59"/>
      <c r="O22" s="13">
        <v>1.8720000000000001</v>
      </c>
      <c r="P22" s="13">
        <v>1.728</v>
      </c>
      <c r="Q22" s="13">
        <v>1.71</v>
      </c>
      <c r="R22" s="13">
        <v>1.8899999999999997</v>
      </c>
      <c r="S22" s="13">
        <v>1.3839956250000001</v>
      </c>
      <c r="T22" s="13">
        <v>1.6538312499999999</v>
      </c>
      <c r="U22" s="13">
        <v>1.82791875</v>
      </c>
      <c r="V22" s="13">
        <v>2.0979187499999998</v>
      </c>
      <c r="W22" s="285">
        <f t="shared" si="26"/>
        <v>0.11000992063492077</v>
      </c>
      <c r="X22" s="285">
        <f t="shared" si="9"/>
        <v>0.1477089722943099</v>
      </c>
      <c r="Y22" s="493"/>
      <c r="Z22" s="13">
        <f t="shared" si="14"/>
        <v>3.6</v>
      </c>
      <c r="AA22" s="13">
        <f t="shared" si="15"/>
        <v>3.5999999999999996</v>
      </c>
      <c r="AB22" s="13">
        <f t="shared" si="3"/>
        <v>3.0378268749999999</v>
      </c>
      <c r="AC22" s="59">
        <f t="shared" si="10"/>
        <v>3.9258375000000001</v>
      </c>
      <c r="AE22" s="10" t="s">
        <v>18</v>
      </c>
      <c r="AF22" s="13"/>
      <c r="AG22" s="13"/>
      <c r="AH22" s="13"/>
      <c r="AI22" s="13"/>
      <c r="AJ22" s="13"/>
      <c r="AK22" s="13"/>
      <c r="AL22" s="13">
        <f t="shared" ref="AL22:AM23" si="27">I22</f>
        <v>7.2</v>
      </c>
      <c r="AM22" s="13">
        <f t="shared" si="27"/>
        <v>6.9634999999999998</v>
      </c>
      <c r="AN22" s="13"/>
      <c r="AO22" s="212"/>
      <c r="AP22" s="208"/>
      <c r="AQ22" s="27"/>
      <c r="AR22" s="51"/>
      <c r="AS22" s="51"/>
      <c r="AT22" s="51"/>
      <c r="AU22" s="51"/>
      <c r="AV22" s="51"/>
      <c r="AW22" s="51"/>
      <c r="AX22" s="51"/>
      <c r="AY22" s="51"/>
      <c r="AZ22" s="193"/>
      <c r="BA22" s="15"/>
      <c r="BB22" s="15"/>
      <c r="BC22" s="15"/>
      <c r="BD22" s="15"/>
    </row>
    <row r="23" spans="1:56" x14ac:dyDescent="0.45">
      <c r="A23" s="15"/>
      <c r="B23" s="52" t="s">
        <v>19</v>
      </c>
      <c r="C23" s="54"/>
      <c r="D23" s="54"/>
      <c r="E23" s="54"/>
      <c r="F23" s="54"/>
      <c r="G23" s="54"/>
      <c r="H23" s="54"/>
      <c r="I23" s="54">
        <v>2.4188323729423824</v>
      </c>
      <c r="J23" s="54">
        <v>2.2253257831069919</v>
      </c>
      <c r="K23" s="54">
        <v>3.3367759664347645</v>
      </c>
      <c r="L23" s="217">
        <f t="shared" ref="L23:M23" si="28">IF(ISERROR(J23/I23),"N/A",IF(I23&lt;0,"N/A",IF(J23&lt;0,"N/A",IF(J23/I23-1&gt;300%,"&gt;±300%",IF(J23/I23-1&lt;-300%,"&gt;±300%",J23/I23-1)))))</f>
        <v>-7.999999999999996E-2</v>
      </c>
      <c r="M23" s="217">
        <f t="shared" si="28"/>
        <v>0.49945504238753302</v>
      </c>
      <c r="N23" s="59"/>
      <c r="O23" s="54">
        <v>0.62889641696501941</v>
      </c>
      <c r="P23" s="54">
        <v>0.58051976950617179</v>
      </c>
      <c r="Q23" s="54">
        <v>0.57447268857381584</v>
      </c>
      <c r="R23" s="54">
        <v>0.63494349789737536</v>
      </c>
      <c r="S23" s="54">
        <v>0.5285148734879106</v>
      </c>
      <c r="T23" s="54">
        <v>0.38943201204372357</v>
      </c>
      <c r="U23" s="54">
        <v>0.61196459035442285</v>
      </c>
      <c r="V23" s="54">
        <v>0.69196459035442281</v>
      </c>
      <c r="W23" s="286">
        <f t="shared" si="26"/>
        <v>8.9804986815163357E-2</v>
      </c>
      <c r="X23" s="522">
        <f t="shared" si="9"/>
        <v>0.13072651794063361</v>
      </c>
      <c r="Y23" s="156"/>
      <c r="Z23" s="54">
        <f t="shared" si="14"/>
        <v>1.2094161864711912</v>
      </c>
      <c r="AA23" s="54">
        <f t="shared" si="15"/>
        <v>1.2094161864711912</v>
      </c>
      <c r="AB23" s="54">
        <f t="shared" si="3"/>
        <v>0.91794688553163417</v>
      </c>
      <c r="AC23" s="516">
        <f t="shared" si="10"/>
        <v>1.3039291807088458</v>
      </c>
      <c r="AE23" s="52" t="s">
        <v>19</v>
      </c>
      <c r="AF23" s="54"/>
      <c r="AG23" s="54"/>
      <c r="AH23" s="54"/>
      <c r="AI23" s="54"/>
      <c r="AJ23" s="54"/>
      <c r="AK23" s="54"/>
      <c r="AL23" s="54">
        <f t="shared" si="27"/>
        <v>2.4188323729423824</v>
      </c>
      <c r="AM23" s="54">
        <f t="shared" si="27"/>
        <v>2.2253257831069919</v>
      </c>
      <c r="AN23" s="54"/>
      <c r="AO23" s="216"/>
      <c r="AP23" s="217"/>
      <c r="AQ23" s="27"/>
      <c r="AR23" s="53"/>
      <c r="AS23" s="53"/>
      <c r="AT23" s="53"/>
      <c r="AU23" s="53"/>
      <c r="AV23" s="53"/>
      <c r="AW23" s="53"/>
      <c r="AX23" s="53"/>
      <c r="AY23" s="53"/>
      <c r="AZ23" s="195"/>
      <c r="BA23" s="53"/>
      <c r="BB23" s="53"/>
      <c r="BC23" s="53"/>
      <c r="BD23" s="53"/>
    </row>
  </sheetData>
  <phoneticPr fontId="25" type="noConversion"/>
  <pageMargins left="0.7" right="0.7" top="0.75" bottom="0.75" header="0.3" footer="0.3"/>
  <pageSetup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DBA15-CFD7-4FC1-88BA-ECF86A86AFCE}">
  <sheetPr codeName="Sheet32">
    <tabColor theme="9" tint="-0.249977111117893"/>
  </sheetPr>
  <dimension ref="A1"/>
  <sheetViews>
    <sheetView workbookViewId="0">
      <selection activeCell="E31" sqref="E31"/>
    </sheetView>
  </sheetViews>
  <sheetFormatPr defaultRowHeight="14.25" x14ac:dyDescent="0.4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A665-E71A-4C3C-9307-0B643CD44BE7}">
  <sheetPr codeName="Sheet33"/>
  <dimension ref="A1:CI66"/>
  <sheetViews>
    <sheetView topLeftCell="A4" zoomScale="90" zoomScaleNormal="90" workbookViewId="0">
      <selection activeCell="A44" sqref="A44"/>
    </sheetView>
  </sheetViews>
  <sheetFormatPr defaultColWidth="9.46484375" defaultRowHeight="13.9" x14ac:dyDescent="0.4"/>
  <cols>
    <col min="1" max="1" width="42.53125" style="15" bestFit="1" customWidth="1"/>
    <col min="2" max="2" width="27.46484375" style="15" customWidth="1"/>
    <col min="3" max="8" width="6.53125" style="15" bestFit="1" customWidth="1"/>
    <col min="9" max="9" width="7.46484375" style="351" bestFit="1" customWidth="1"/>
    <col min="10" max="11" width="7.46484375" style="15" bestFit="1" customWidth="1"/>
    <col min="12" max="12" width="11" style="15" bestFit="1" customWidth="1"/>
    <col min="13" max="13" width="11.46484375" style="15" bestFit="1" customWidth="1"/>
    <col min="14" max="14" width="3" style="15" customWidth="1"/>
    <col min="15" max="16" width="8.53125" style="15" bestFit="1" customWidth="1"/>
    <col min="17" max="17" width="8.46484375" style="15" bestFit="1" customWidth="1"/>
    <col min="18" max="20" width="8.53125" style="15" bestFit="1" customWidth="1"/>
    <col min="21" max="21" width="8.46484375" style="15" bestFit="1" customWidth="1"/>
    <col min="22" max="23" width="8.53125" style="15" bestFit="1" customWidth="1"/>
    <col min="24" max="24" width="8.53125" style="104" bestFit="1" customWidth="1"/>
    <col min="25" max="25" width="8.46484375" style="104" bestFit="1" customWidth="1"/>
    <col min="26" max="28" width="8.53125" style="104" bestFit="1" customWidth="1"/>
    <col min="29" max="29" width="8.46484375" style="104" bestFit="1" customWidth="1"/>
    <col min="30" max="32" width="8.53125" style="104" bestFit="1" customWidth="1"/>
    <col min="33" max="33" width="8.46484375" style="101" bestFit="1" customWidth="1"/>
    <col min="34" max="36" width="8.53125" style="101" bestFit="1" customWidth="1"/>
    <col min="37" max="37" width="8.53125" style="386" bestFit="1" customWidth="1"/>
    <col min="38" max="40" width="9.46484375" style="104" bestFit="1" customWidth="1"/>
    <col min="41" max="41" width="8.46484375" style="104" bestFit="1" customWidth="1"/>
    <col min="42" max="43" width="11.46484375" style="17" bestFit="1" customWidth="1"/>
    <col min="44" max="44" width="7.53125" style="15" customWidth="1"/>
    <col min="45" max="45" width="8.46484375" style="15" bestFit="1" customWidth="1"/>
    <col min="46" max="46" width="8.53125" style="40" bestFit="1" customWidth="1"/>
    <col min="47" max="47" width="8" style="40" bestFit="1" customWidth="1"/>
    <col min="48" max="49" width="8.46484375" style="40" bestFit="1" customWidth="1"/>
    <col min="50" max="50" width="8.53125" style="40" bestFit="1" customWidth="1"/>
    <col min="51" max="51" width="8" style="40" bestFit="1" customWidth="1"/>
    <col min="52" max="53" width="8.46484375" style="40" bestFit="1" customWidth="1"/>
    <col min="54" max="54" width="8.53125" style="40" bestFit="1" customWidth="1"/>
    <col min="55" max="55" width="8.46484375" style="40" bestFit="1" customWidth="1"/>
    <col min="56" max="57" width="8.53125" style="40" bestFit="1" customWidth="1"/>
    <col min="58" max="58" width="9" style="40" bestFit="1" customWidth="1"/>
    <col min="59" max="60" width="11.46484375" style="15" bestFit="1" customWidth="1"/>
    <col min="61" max="61" width="9.46484375" style="15"/>
    <col min="62" max="62" width="11.53125" style="40" bestFit="1" customWidth="1"/>
    <col min="63" max="16384" width="9.46484375" style="15"/>
  </cols>
  <sheetData>
    <row r="1" spans="1:64" x14ac:dyDescent="0.4">
      <c r="A1" s="16" t="s">
        <v>144</v>
      </c>
      <c r="D1" s="17"/>
      <c r="P1" s="18"/>
      <c r="Q1" s="18"/>
      <c r="R1" s="18"/>
      <c r="S1" s="18"/>
      <c r="T1" s="18"/>
      <c r="U1" s="18"/>
      <c r="V1" s="18"/>
      <c r="W1" s="18"/>
      <c r="X1" s="101"/>
      <c r="Y1" s="101"/>
      <c r="Z1" s="101"/>
      <c r="AA1" s="101"/>
      <c r="AB1" s="101"/>
      <c r="AC1" s="101"/>
      <c r="AD1" s="101"/>
      <c r="AE1" s="101"/>
      <c r="AF1" s="101"/>
      <c r="AK1" s="351"/>
      <c r="AL1" s="15"/>
      <c r="AM1" s="15"/>
      <c r="AN1" s="15"/>
      <c r="AO1" s="15"/>
      <c r="AT1" s="63"/>
      <c r="AU1" s="63"/>
      <c r="AV1" s="63"/>
      <c r="AW1" s="63"/>
      <c r="AX1" s="63"/>
      <c r="AY1" s="63"/>
      <c r="AZ1" s="63"/>
      <c r="BA1" s="63"/>
      <c r="BB1" s="63"/>
      <c r="BC1" s="63"/>
      <c r="BD1" s="63"/>
      <c r="BE1" s="63"/>
      <c r="BF1" s="63"/>
      <c r="BG1" s="18"/>
      <c r="BH1" s="18"/>
      <c r="BJ1" s="63"/>
    </row>
    <row r="2" spans="1:64" ht="20.25" x14ac:dyDescent="0.35">
      <c r="A2" s="23" t="s">
        <v>35</v>
      </c>
      <c r="B2" s="12"/>
      <c r="C2" s="176">
        <v>2013</v>
      </c>
      <c r="D2" s="176">
        <v>2014</v>
      </c>
      <c r="E2" s="176">
        <v>2015</v>
      </c>
      <c r="F2" s="176">
        <v>2016</v>
      </c>
      <c r="G2" s="176">
        <v>2017</v>
      </c>
      <c r="H2" s="176">
        <v>2018</v>
      </c>
      <c r="I2" s="176">
        <v>2019</v>
      </c>
      <c r="J2" s="176">
        <v>2020</v>
      </c>
      <c r="K2" s="176" t="s">
        <v>122</v>
      </c>
      <c r="L2" s="202" t="s">
        <v>128</v>
      </c>
      <c r="M2" s="202" t="s">
        <v>138</v>
      </c>
      <c r="N2" s="162"/>
      <c r="O2" s="527" t="s">
        <v>20</v>
      </c>
      <c r="P2" s="527" t="s">
        <v>34</v>
      </c>
      <c r="Q2" s="527" t="s">
        <v>45</v>
      </c>
      <c r="R2" s="527" t="s">
        <v>46</v>
      </c>
      <c r="S2" s="527" t="s">
        <v>48</v>
      </c>
      <c r="T2" s="527" t="s">
        <v>49</v>
      </c>
      <c r="U2" s="527" t="s">
        <v>53</v>
      </c>
      <c r="V2" s="527" t="s">
        <v>54</v>
      </c>
      <c r="W2" s="527" t="s">
        <v>55</v>
      </c>
      <c r="X2" s="527" t="s">
        <v>56</v>
      </c>
      <c r="Y2" s="527" t="s">
        <v>60</v>
      </c>
      <c r="Z2" s="527" t="s">
        <v>61</v>
      </c>
      <c r="AA2" s="527" t="s">
        <v>62</v>
      </c>
      <c r="AB2" s="527" t="s">
        <v>63</v>
      </c>
      <c r="AC2" s="527" t="s">
        <v>67</v>
      </c>
      <c r="AD2" s="527" t="s">
        <v>70</v>
      </c>
      <c r="AE2" s="527" t="s">
        <v>74</v>
      </c>
      <c r="AF2" s="527" t="s">
        <v>80</v>
      </c>
      <c r="AG2" s="528" t="s">
        <v>82</v>
      </c>
      <c r="AH2" s="528" t="s">
        <v>88</v>
      </c>
      <c r="AI2" s="528" t="s">
        <v>89</v>
      </c>
      <c r="AJ2" s="528" t="s">
        <v>87</v>
      </c>
      <c r="AK2" s="529" t="s">
        <v>90</v>
      </c>
      <c r="AL2" s="527" t="s">
        <v>107</v>
      </c>
      <c r="AM2" s="527" t="s">
        <v>124</v>
      </c>
      <c r="AN2" s="527" t="s">
        <v>132</v>
      </c>
      <c r="AO2" s="529" t="s">
        <v>141</v>
      </c>
      <c r="AP2" s="530" t="s">
        <v>143</v>
      </c>
      <c r="AQ2" s="531" t="s">
        <v>142</v>
      </c>
      <c r="AR2" s="162"/>
      <c r="AS2" s="176" t="s">
        <v>39</v>
      </c>
      <c r="AT2" s="176" t="s">
        <v>40</v>
      </c>
      <c r="AU2" s="176" t="s">
        <v>47</v>
      </c>
      <c r="AV2" s="176" t="s">
        <v>50</v>
      </c>
      <c r="AW2" s="176" t="s">
        <v>57</v>
      </c>
      <c r="AX2" s="176" t="s">
        <v>59</v>
      </c>
      <c r="AY2" s="176" t="s">
        <v>64</v>
      </c>
      <c r="AZ2" s="176" t="s">
        <v>66</v>
      </c>
      <c r="BA2" s="176" t="s">
        <v>71</v>
      </c>
      <c r="BB2" s="176" t="s">
        <v>81</v>
      </c>
      <c r="BC2" s="532" t="s">
        <v>93</v>
      </c>
      <c r="BD2" s="532" t="s">
        <v>94</v>
      </c>
      <c r="BE2" s="532" t="s">
        <v>109</v>
      </c>
      <c r="BF2" s="532" t="s">
        <v>134</v>
      </c>
      <c r="BG2" s="533" t="s">
        <v>136</v>
      </c>
      <c r="BH2" s="533" t="s">
        <v>137</v>
      </c>
      <c r="BI2" s="175"/>
      <c r="BJ2" s="176" t="s">
        <v>69</v>
      </c>
      <c r="BK2" s="267"/>
      <c r="BL2" s="21"/>
    </row>
    <row r="3" spans="1:64" ht="13.5" x14ac:dyDescent="0.35">
      <c r="A3" s="110" t="s">
        <v>33</v>
      </c>
      <c r="B3" s="24"/>
      <c r="C3" s="24"/>
      <c r="D3" s="24"/>
      <c r="E3" s="24"/>
      <c r="F3" s="24"/>
      <c r="G3" s="24"/>
      <c r="H3" s="24"/>
      <c r="I3" s="551"/>
      <c r="J3" s="534"/>
      <c r="K3" s="534"/>
      <c r="N3" s="200"/>
      <c r="P3" s="2"/>
      <c r="Q3" s="2"/>
      <c r="R3" s="2"/>
      <c r="S3" s="2"/>
      <c r="T3" s="2"/>
      <c r="U3" s="2"/>
      <c r="V3" s="2"/>
      <c r="W3" s="2"/>
      <c r="X3" s="103"/>
      <c r="Y3" s="103"/>
      <c r="Z3" s="103"/>
      <c r="AA3" s="103"/>
      <c r="AB3" s="103"/>
      <c r="AC3" s="103"/>
      <c r="AD3" s="103"/>
      <c r="AE3" s="103"/>
      <c r="AF3" s="103"/>
      <c r="AG3" s="552"/>
      <c r="AH3" s="552"/>
      <c r="AI3" s="552"/>
      <c r="AJ3" s="552"/>
      <c r="AK3" s="553"/>
      <c r="AL3" s="15"/>
      <c r="AM3" s="15"/>
      <c r="AN3" s="15"/>
      <c r="AO3" s="15"/>
      <c r="AP3" s="535"/>
      <c r="AR3" s="536"/>
      <c r="AS3" s="2"/>
      <c r="AT3" s="12"/>
      <c r="AU3" s="12"/>
      <c r="AV3" s="12"/>
      <c r="AW3" s="12"/>
      <c r="AX3" s="12"/>
      <c r="AY3" s="12"/>
      <c r="AZ3" s="12"/>
      <c r="BA3" s="12"/>
      <c r="BB3" s="12"/>
      <c r="BC3" s="12"/>
      <c r="BD3" s="12"/>
      <c r="BE3" s="12"/>
      <c r="BF3" s="12"/>
      <c r="BG3" s="537"/>
      <c r="BH3" s="537"/>
      <c r="BJ3" s="12"/>
    </row>
    <row r="4" spans="1:64" ht="13.5" x14ac:dyDescent="0.35">
      <c r="A4" s="23" t="s">
        <v>24</v>
      </c>
      <c r="B4" s="9"/>
      <c r="C4" s="9">
        <v>6070</v>
      </c>
      <c r="D4" s="9">
        <v>4875</v>
      </c>
      <c r="E4" s="9">
        <v>6160</v>
      </c>
      <c r="F4" s="9">
        <v>6045</v>
      </c>
      <c r="G4" s="9">
        <v>6130</v>
      </c>
      <c r="H4" s="9">
        <v>6125</v>
      </c>
      <c r="I4" s="554">
        <v>6095.2410056053104</v>
      </c>
      <c r="J4" s="554">
        <v>4969.5866239838624</v>
      </c>
      <c r="K4" s="554">
        <v>5957.2635772242775</v>
      </c>
      <c r="L4" s="492">
        <f t="shared" ref="L4:M11" si="0">IF(ISERROR(J4/I4),"N/A",IF(I4&lt;0,"N/A",IF(J4&lt;0,"N/A",IF(J4/I4-1&gt;300%,"&gt;±300%",IF(J4/I4-1&lt;-300%,"&gt;±300%",J4/I4-1)))))</f>
        <v>-0.18467758380452437</v>
      </c>
      <c r="M4" s="492">
        <f t="shared" si="0"/>
        <v>0.19874428759803875</v>
      </c>
      <c r="N4" s="36"/>
      <c r="O4" s="9">
        <v>1315</v>
      </c>
      <c r="P4" s="9">
        <v>1415</v>
      </c>
      <c r="Q4" s="9">
        <v>1360</v>
      </c>
      <c r="R4" s="9">
        <v>1545</v>
      </c>
      <c r="S4" s="9">
        <v>1655</v>
      </c>
      <c r="T4" s="9">
        <v>1615</v>
      </c>
      <c r="U4" s="9">
        <v>1275</v>
      </c>
      <c r="V4" s="9">
        <v>1650</v>
      </c>
      <c r="W4" s="9">
        <v>1620</v>
      </c>
      <c r="X4" s="9">
        <v>1495</v>
      </c>
      <c r="Y4" s="9">
        <v>1425</v>
      </c>
      <c r="Z4" s="9">
        <v>1555</v>
      </c>
      <c r="AA4" s="9">
        <v>1565</v>
      </c>
      <c r="AB4" s="9">
        <v>1585</v>
      </c>
      <c r="AC4" s="9">
        <v>1300</v>
      </c>
      <c r="AD4" s="9">
        <v>1605</v>
      </c>
      <c r="AE4" s="9">
        <v>1665</v>
      </c>
      <c r="AF4" s="9">
        <v>1565</v>
      </c>
      <c r="AG4" s="555">
        <v>1319.8025490907514</v>
      </c>
      <c r="AH4" s="555">
        <v>1665.2100827564277</v>
      </c>
      <c r="AI4" s="555">
        <v>1530.5682266290912</v>
      </c>
      <c r="AJ4" s="555">
        <v>1579.5061122555239</v>
      </c>
      <c r="AK4" s="555">
        <v>1243.294139870975</v>
      </c>
      <c r="AL4" s="555">
        <v>937.04170214323983</v>
      </c>
      <c r="AM4" s="555">
        <v>1491.2159838179944</v>
      </c>
      <c r="AN4" s="555">
        <v>1298.5387428375373</v>
      </c>
      <c r="AO4" s="555">
        <v>1412.0287503134332</v>
      </c>
      <c r="AP4" s="492">
        <f>IF(ISERROR(AO4/AK4),"N/A",IF(AK4&lt;0,"N/A",IF(AO4&lt;0,"N/A",IF(AO4/AK4-1&gt;300%,"&gt;±300%",IF(AO4/AK4-1&lt;-300%,"&gt;±300%",AO4/AK4-1)))))</f>
        <v>0.1357157610828672</v>
      </c>
      <c r="AQ4" s="492">
        <f t="shared" ref="AQ4:AQ11" si="1">IF(ISERROR(AO4/AN4),"N/A",IF(AN4&lt;0,"N/A",IF(AO4&lt;0,"N/A",IF(AO4/AN4-1&gt;300%,"&gt;±300%",IF(AO4/AN4-1&lt;-300%,"&gt;±300%",AO4/AN4-1)))))</f>
        <v>8.7398245221317117E-2</v>
      </c>
      <c r="AR4" s="4"/>
      <c r="AS4" s="9">
        <f t="shared" ref="AS4:AT4" si="2">SUM(AS5:AS9)</f>
        <v>2145</v>
      </c>
      <c r="AT4" s="9">
        <f t="shared" si="2"/>
        <v>2730</v>
      </c>
      <c r="AU4" s="9">
        <f t="shared" ref="AU4:AU10" si="3">SUM(Q4:R4)</f>
        <v>2905</v>
      </c>
      <c r="AV4" s="9">
        <f t="shared" ref="AV4:AV10" si="4">SUM(S4:T4)</f>
        <v>3270</v>
      </c>
      <c r="AW4" s="9">
        <f t="shared" ref="AW4:AW10" si="5">SUM(U4:V4)</f>
        <v>2925</v>
      </c>
      <c r="AX4" s="9">
        <f t="shared" ref="AX4:AX10" si="6">SUM(W4:X4)</f>
        <v>3115</v>
      </c>
      <c r="AY4" s="9">
        <f t="shared" ref="AY4:AY10" si="7">SUM(Y4:Z4)</f>
        <v>2980</v>
      </c>
      <c r="AZ4" s="9">
        <f t="shared" ref="AZ4:AZ11" si="8">SUM(AA4:AB4)</f>
        <v>3150</v>
      </c>
      <c r="BA4" s="9">
        <f t="shared" ref="BA4:BA11" si="9">SUM(AC4:AD4)</f>
        <v>2905</v>
      </c>
      <c r="BB4" s="9">
        <f t="shared" ref="BB4:BB11" si="10">SUM(AE4:AF4)</f>
        <v>3230</v>
      </c>
      <c r="BC4" s="9">
        <f t="shared" ref="BC4:BC11" si="11">SUM(AG4:AH4)</f>
        <v>2985.0126318471794</v>
      </c>
      <c r="BD4" s="9">
        <f t="shared" ref="BD4:BD11" si="12">SUM(AI4:AJ4)</f>
        <v>3110.0743388846149</v>
      </c>
      <c r="BE4" s="9">
        <f t="shared" ref="BE4:BE10" si="13">SUM(AK4:AL4)</f>
        <v>2180.3358420142149</v>
      </c>
      <c r="BF4" s="9">
        <f>SUM(AM4:AN4)</f>
        <v>2789.7547266555316</v>
      </c>
      <c r="BG4" s="492">
        <f>IF(ISERROR(BF4/BD4),"N/A",IF(BD4&lt;0,"N/A",IF(BF4&lt;0,"N/A",IF(BF4/BD4-1&gt;300%,"&gt;±300%",IF(BF4/BD4-1&lt;-300%,"&gt;±300%",BF4/BD4-1)))))</f>
        <v>-0.10299419799205234</v>
      </c>
      <c r="BH4" s="492">
        <f>IF(ISERROR(BF4/BE4),"N/A",IF(BE4&lt;0,"N/A",IF(BF4&lt;0,"N/A",IF(BF4/BE4-1&gt;300%,"&gt;±300%",IF(BF4/BE4-1&lt;-300%,"&gt;±300%",BF4/BE4-1)))))</f>
        <v>0.27950688737856533</v>
      </c>
      <c r="BI4" s="19"/>
      <c r="BJ4" s="9">
        <f t="shared" ref="BJ4:BJ11" si="14">SUM(AL4:AO4)</f>
        <v>5138.8251791122048</v>
      </c>
      <c r="BK4" s="19"/>
    </row>
    <row r="5" spans="1:64" ht="13.5" x14ac:dyDescent="0.35">
      <c r="A5" s="10"/>
      <c r="B5" s="10" t="s">
        <v>0</v>
      </c>
      <c r="C5" s="7">
        <v>4355</v>
      </c>
      <c r="D5" s="7">
        <v>3135</v>
      </c>
      <c r="E5" s="7">
        <v>4480</v>
      </c>
      <c r="F5" s="7">
        <v>4265</v>
      </c>
      <c r="G5" s="7">
        <v>4385</v>
      </c>
      <c r="H5" s="7">
        <v>4470</v>
      </c>
      <c r="I5" s="556">
        <v>4399.8708867806208</v>
      </c>
      <c r="J5" s="556">
        <v>3297.9434773722314</v>
      </c>
      <c r="K5" s="556">
        <v>4339.6310348490824</v>
      </c>
      <c r="L5" s="26">
        <f t="shared" si="0"/>
        <v>-0.25044539664087007</v>
      </c>
      <c r="M5" s="26">
        <f t="shared" si="0"/>
        <v>0.31585973641575493</v>
      </c>
      <c r="N5" s="36"/>
      <c r="O5" s="13">
        <v>870</v>
      </c>
      <c r="P5" s="13">
        <v>980</v>
      </c>
      <c r="Q5" s="13">
        <v>940</v>
      </c>
      <c r="R5" s="13">
        <v>1130</v>
      </c>
      <c r="S5" s="13">
        <v>1215</v>
      </c>
      <c r="T5" s="13">
        <v>1195</v>
      </c>
      <c r="U5" s="13">
        <v>815</v>
      </c>
      <c r="V5" s="13">
        <v>1200</v>
      </c>
      <c r="W5" s="13">
        <v>1180</v>
      </c>
      <c r="X5" s="13">
        <v>1070</v>
      </c>
      <c r="Y5" s="13">
        <v>1030</v>
      </c>
      <c r="Z5" s="13">
        <v>1095</v>
      </c>
      <c r="AA5" s="13">
        <v>1140</v>
      </c>
      <c r="AB5" s="13">
        <v>1115</v>
      </c>
      <c r="AC5" s="13">
        <v>915</v>
      </c>
      <c r="AD5" s="13">
        <v>1160</v>
      </c>
      <c r="AE5" s="13">
        <v>1230</v>
      </c>
      <c r="AF5" s="13">
        <v>1170</v>
      </c>
      <c r="AG5" s="557">
        <v>874.71887169811328</v>
      </c>
      <c r="AH5" s="557">
        <v>1219.2549208192097</v>
      </c>
      <c r="AI5" s="557">
        <v>1118.9515339045818</v>
      </c>
      <c r="AJ5" s="557">
        <v>1186.4846841106546</v>
      </c>
      <c r="AK5" s="557">
        <v>842.82011396263874</v>
      </c>
      <c r="AL5" s="557">
        <v>520.90282542463535</v>
      </c>
      <c r="AM5" s="557">
        <v>1061.625189674869</v>
      </c>
      <c r="AN5" s="557">
        <v>872.79394664043843</v>
      </c>
      <c r="AO5" s="557">
        <v>970.61014088253614</v>
      </c>
      <c r="AP5" s="26">
        <f>IF(ISERROR(AO5/AK5),"N/A",IF(AK5&lt;0,"N/A",IF(AO5&lt;0,"N/A",IF(AO5/AK5-1&gt;300%,"&gt;±300%",IF(AO5/AK5-1&lt;-300%,"&gt;±300%",AO5/AK5-1)))))</f>
        <v>0.15162194732049561</v>
      </c>
      <c r="AQ5" s="26">
        <f t="shared" si="1"/>
        <v>0.112072493878552</v>
      </c>
      <c r="AR5" s="4"/>
      <c r="AS5" s="13">
        <f t="shared" ref="AS5:AS10" si="15">D5-AT5</f>
        <v>1285</v>
      </c>
      <c r="AT5" s="13">
        <f>SUM(O5:P5)</f>
        <v>1850</v>
      </c>
      <c r="AU5" s="13">
        <f t="shared" si="3"/>
        <v>2070</v>
      </c>
      <c r="AV5" s="13">
        <f t="shared" si="4"/>
        <v>2410</v>
      </c>
      <c r="AW5" s="13">
        <f t="shared" si="5"/>
        <v>2015</v>
      </c>
      <c r="AX5" s="13">
        <f t="shared" si="6"/>
        <v>2250</v>
      </c>
      <c r="AY5" s="13">
        <f t="shared" si="7"/>
        <v>2125</v>
      </c>
      <c r="AZ5" s="13">
        <f t="shared" si="8"/>
        <v>2255</v>
      </c>
      <c r="BA5" s="13">
        <f t="shared" si="9"/>
        <v>2075</v>
      </c>
      <c r="BB5" s="13">
        <f t="shared" si="10"/>
        <v>2400</v>
      </c>
      <c r="BC5" s="13">
        <f t="shared" si="11"/>
        <v>2093.9737925173231</v>
      </c>
      <c r="BD5" s="13">
        <f t="shared" si="12"/>
        <v>2305.4362180152366</v>
      </c>
      <c r="BE5" s="13">
        <f t="shared" si="13"/>
        <v>1363.722939387274</v>
      </c>
      <c r="BF5" s="13">
        <f>SUM(AM5:AN5)</f>
        <v>1934.4191363153075</v>
      </c>
      <c r="BG5" s="26">
        <f>IF(ISERROR(BF5/BD5),"N/A",IF(BD5&lt;0,"N/A",IF(BF5&lt;0,"N/A",IF(BF5/BD5-1&gt;300%,"&gt;±300%",IF(BF5/BD5-1&lt;-300%,"&gt;±300%",BF5/BD5-1)))))</f>
        <v>-0.16093140152857488</v>
      </c>
      <c r="BH5" s="26">
        <f>IF(ISERROR(BF5/BE5),"N/A",IF(BE5&lt;0,"N/A",IF(BF5&lt;0,"N/A",IF(BF5/BE5-1&gt;300%,"&gt;±300%",IF(BF5/BE5-1&lt;-300%,"&gt;±300%",BF5/BE5-1)))))</f>
        <v>0.41848397533332515</v>
      </c>
      <c r="BI5" s="19"/>
      <c r="BJ5" s="13">
        <f t="shared" si="14"/>
        <v>3425.9321026224789</v>
      </c>
      <c r="BK5" s="19"/>
    </row>
    <row r="6" spans="1:64" ht="13.5" x14ac:dyDescent="0.35">
      <c r="A6" s="10"/>
      <c r="B6" s="10" t="s">
        <v>8</v>
      </c>
      <c r="C6" s="7">
        <v>405</v>
      </c>
      <c r="D6" s="7">
        <v>405</v>
      </c>
      <c r="E6" s="7">
        <v>405</v>
      </c>
      <c r="F6" s="7">
        <v>490</v>
      </c>
      <c r="G6" s="7">
        <v>480</v>
      </c>
      <c r="H6" s="7">
        <v>465</v>
      </c>
      <c r="I6" s="556">
        <v>457.84099999999995</v>
      </c>
      <c r="J6" s="556">
        <v>447.61500000000001</v>
      </c>
      <c r="K6" s="556">
        <v>456.96591193137499</v>
      </c>
      <c r="L6" s="26">
        <f t="shared" si="0"/>
        <v>-2.2335264862692328E-2</v>
      </c>
      <c r="M6" s="26">
        <f t="shared" si="0"/>
        <v>2.089052406951275E-2</v>
      </c>
      <c r="N6" s="36"/>
      <c r="O6" s="13">
        <v>95</v>
      </c>
      <c r="P6" s="13">
        <v>95</v>
      </c>
      <c r="Q6" s="13">
        <v>95</v>
      </c>
      <c r="R6" s="13">
        <v>80</v>
      </c>
      <c r="S6" s="13">
        <v>115</v>
      </c>
      <c r="T6" s="13">
        <v>110</v>
      </c>
      <c r="U6" s="13">
        <v>130</v>
      </c>
      <c r="V6" s="13">
        <v>120</v>
      </c>
      <c r="W6" s="13">
        <v>120</v>
      </c>
      <c r="X6" s="13">
        <v>120</v>
      </c>
      <c r="Y6" s="13">
        <v>115</v>
      </c>
      <c r="Z6" s="13">
        <v>125</v>
      </c>
      <c r="AA6" s="13">
        <v>100</v>
      </c>
      <c r="AB6" s="13">
        <v>140</v>
      </c>
      <c r="AC6" s="13">
        <v>115</v>
      </c>
      <c r="AD6" s="13">
        <v>115</v>
      </c>
      <c r="AE6" s="13">
        <v>120</v>
      </c>
      <c r="AF6" s="13">
        <v>120</v>
      </c>
      <c r="AG6" s="557">
        <v>111.4571283018868</v>
      </c>
      <c r="AH6" s="557">
        <v>118.81441169811319</v>
      </c>
      <c r="AI6" s="557">
        <v>119.06663113006395</v>
      </c>
      <c r="AJ6" s="557">
        <v>108.48322886993604</v>
      </c>
      <c r="AK6" s="557">
        <v>107.64875596927972</v>
      </c>
      <c r="AL6" s="557">
        <v>109.94480403072028</v>
      </c>
      <c r="AM6" s="557">
        <v>115.38638519356425</v>
      </c>
      <c r="AN6" s="557">
        <v>114.64093480643575</v>
      </c>
      <c r="AO6" s="557">
        <v>119.70376522614774</v>
      </c>
      <c r="AP6" s="26">
        <f>IF(ISERROR(AO6/AK6),"N/A",IF(AK6&lt;0,"N/A",IF(AO6&lt;0,"N/A",IF(AO6/AK6-1&gt;300%,"&gt;±300%",IF(AO6/AK6-1&lt;-300%,"&gt;±300%",AO6/AK6-1)))))</f>
        <v>0.11198465925893486</v>
      </c>
      <c r="AQ6" s="26">
        <f t="shared" si="1"/>
        <v>4.4162501189128234E-2</v>
      </c>
      <c r="AR6" s="4"/>
      <c r="AS6" s="13">
        <f t="shared" si="15"/>
        <v>215</v>
      </c>
      <c r="AT6" s="13">
        <f t="shared" ref="AT6:AT10" si="16">SUM(O6:P6)</f>
        <v>190</v>
      </c>
      <c r="AU6" s="13">
        <f t="shared" si="3"/>
        <v>175</v>
      </c>
      <c r="AV6" s="13">
        <f t="shared" si="4"/>
        <v>225</v>
      </c>
      <c r="AW6" s="13">
        <f t="shared" si="5"/>
        <v>250</v>
      </c>
      <c r="AX6" s="13">
        <f t="shared" si="6"/>
        <v>240</v>
      </c>
      <c r="AY6" s="13">
        <f t="shared" si="7"/>
        <v>240</v>
      </c>
      <c r="AZ6" s="13">
        <f t="shared" si="8"/>
        <v>240</v>
      </c>
      <c r="BA6" s="13">
        <f t="shared" si="9"/>
        <v>230</v>
      </c>
      <c r="BB6" s="13">
        <f t="shared" si="10"/>
        <v>240</v>
      </c>
      <c r="BC6" s="13">
        <f t="shared" si="11"/>
        <v>230.27153999999999</v>
      </c>
      <c r="BD6" s="13">
        <f t="shared" si="12"/>
        <v>227.54986</v>
      </c>
      <c r="BE6" s="13">
        <f t="shared" si="13"/>
        <v>217.59356</v>
      </c>
      <c r="BF6" s="13">
        <f>SUM(AM6:AN6)</f>
        <v>230.02732</v>
      </c>
      <c r="BG6" s="26">
        <f>IF(ISERROR(BF6/BD6),"N/A",IF(BD6&lt;0,"N/A",IF(BF6&lt;0,"N/A",IF(BF6/BD6-1&gt;300%,"&gt;±300%",IF(BF6/BD6-1&lt;-300%,"&gt;±300%",BF6/BD6-1)))))</f>
        <v>1.0887547898293715E-2</v>
      </c>
      <c r="BH6" s="26">
        <f>IF(ISERROR(BF6/BE6),"N/A",IF(BE6&lt;0,"N/A",IF(BF6&lt;0,"N/A",IF(BF6/BE6-1&gt;300%,"&gt;±300%",IF(BF6/BE6-1&lt;-300%,"&gt;±300%",BF6/BE6-1)))))</f>
        <v>5.7142132331490014E-2</v>
      </c>
      <c r="BI6" s="19"/>
      <c r="BJ6" s="13">
        <f t="shared" si="14"/>
        <v>459.675889256868</v>
      </c>
      <c r="BK6" s="19"/>
    </row>
    <row r="7" spans="1:64" ht="13.5" x14ac:dyDescent="0.35">
      <c r="A7" s="10"/>
      <c r="B7" s="10" t="s">
        <v>15</v>
      </c>
      <c r="C7" s="7">
        <v>355</v>
      </c>
      <c r="D7" s="7">
        <v>395</v>
      </c>
      <c r="E7" s="7">
        <v>365</v>
      </c>
      <c r="F7" s="7">
        <v>390</v>
      </c>
      <c r="G7" s="7">
        <v>360</v>
      </c>
      <c r="H7" s="7">
        <v>345</v>
      </c>
      <c r="I7" s="556">
        <v>355.97466466766417</v>
      </c>
      <c r="J7" s="556">
        <v>337.22154999999998</v>
      </c>
      <c r="K7" s="556">
        <v>364.98095980587357</v>
      </c>
      <c r="L7" s="26">
        <f t="shared" si="0"/>
        <v>-5.2681037526004837E-2</v>
      </c>
      <c r="M7" s="26">
        <f t="shared" si="0"/>
        <v>8.2318018542627547E-2</v>
      </c>
      <c r="N7" s="36"/>
      <c r="O7" s="13">
        <v>105</v>
      </c>
      <c r="P7" s="13">
        <v>115</v>
      </c>
      <c r="Q7" s="13">
        <v>100</v>
      </c>
      <c r="R7" s="13">
        <v>100</v>
      </c>
      <c r="S7" s="13">
        <v>90</v>
      </c>
      <c r="T7" s="13">
        <v>100</v>
      </c>
      <c r="U7" s="13">
        <v>100</v>
      </c>
      <c r="V7" s="13">
        <v>105</v>
      </c>
      <c r="W7" s="13">
        <v>100</v>
      </c>
      <c r="X7" s="13">
        <v>85</v>
      </c>
      <c r="Y7" s="13">
        <v>95</v>
      </c>
      <c r="Z7" s="13">
        <v>85</v>
      </c>
      <c r="AA7" s="13">
        <v>95</v>
      </c>
      <c r="AB7" s="13">
        <v>95</v>
      </c>
      <c r="AC7" s="13">
        <v>90</v>
      </c>
      <c r="AD7" s="13">
        <v>85</v>
      </c>
      <c r="AE7" s="13">
        <v>90</v>
      </c>
      <c r="AF7" s="13">
        <v>90</v>
      </c>
      <c r="AG7" s="557">
        <v>85.149501412581387</v>
      </c>
      <c r="AH7" s="557">
        <v>98.594069999999988</v>
      </c>
      <c r="AI7" s="557">
        <v>78.519019999999998</v>
      </c>
      <c r="AJ7" s="557">
        <v>94.076549999999997</v>
      </c>
      <c r="AK7" s="557">
        <v>97.902689003601438</v>
      </c>
      <c r="AL7" s="557">
        <v>86.827750996398549</v>
      </c>
      <c r="AM7" s="557">
        <v>70.848171565696305</v>
      </c>
      <c r="AN7" s="557">
        <v>81.777938434303678</v>
      </c>
      <c r="AO7" s="557">
        <v>94.408802917203161</v>
      </c>
      <c r="AP7" s="26">
        <f>IF(ISERROR(AO7/AK7),"N/A",IF(AK7&lt;0,"N/A",IF(AO7&lt;0,"N/A",IF(AO7/AK7-1&gt;300%,"&gt;±300%",IF(AO7/AK7-1&lt;-300%,"&gt;±300%",AO7/AK7-1)))))</f>
        <v>-3.5687335270941811E-2</v>
      </c>
      <c r="AQ7" s="26">
        <f t="shared" si="1"/>
        <v>0.15445320247399597</v>
      </c>
      <c r="AR7" s="4"/>
      <c r="AS7" s="13">
        <f t="shared" si="15"/>
        <v>175</v>
      </c>
      <c r="AT7" s="13">
        <f t="shared" si="16"/>
        <v>220</v>
      </c>
      <c r="AU7" s="13">
        <f t="shared" si="3"/>
        <v>200</v>
      </c>
      <c r="AV7" s="13">
        <f t="shared" si="4"/>
        <v>190</v>
      </c>
      <c r="AW7" s="13">
        <f t="shared" si="5"/>
        <v>205</v>
      </c>
      <c r="AX7" s="13">
        <f t="shared" si="6"/>
        <v>185</v>
      </c>
      <c r="AY7" s="13">
        <f t="shared" si="7"/>
        <v>180</v>
      </c>
      <c r="AZ7" s="13">
        <f t="shared" si="8"/>
        <v>190</v>
      </c>
      <c r="BA7" s="13">
        <f t="shared" si="9"/>
        <v>175</v>
      </c>
      <c r="BB7" s="13">
        <f t="shared" si="10"/>
        <v>180</v>
      </c>
      <c r="BC7" s="13">
        <f t="shared" si="11"/>
        <v>183.74357141258139</v>
      </c>
      <c r="BD7" s="13">
        <f t="shared" si="12"/>
        <v>172.59557000000001</v>
      </c>
      <c r="BE7" s="13">
        <f t="shared" si="13"/>
        <v>184.73043999999999</v>
      </c>
      <c r="BF7" s="13">
        <f t="shared" ref="BF7:BF10" si="17">SUM(AM7:AN7)</f>
        <v>152.62610999999998</v>
      </c>
      <c r="BG7" s="26">
        <f>IF(ISERROR(BF7/BD7),"N/A",IF(BD7&lt;0,"N/A",IF(BF7&lt;0,"N/A",IF(BF7/BD7-1&gt;300%,"&gt;±300%",IF(BF7/BD7-1&lt;-300%,"&gt;±300%",BF7/BD7-1)))))</f>
        <v>-0.11570088386393707</v>
      </c>
      <c r="BH7" s="26">
        <f>IF(ISERROR(BF7/BE7),"N/A",IF(BE7&lt;0,"N/A",IF(BF7&lt;0,"N/A",IF(BF7/BE7-1&gt;300%,"&gt;±300%",IF(BF7/BE7-1&lt;-300%,"&gt;±300%",BF7/BE7-1)))))</f>
        <v>-0.17379014525164349</v>
      </c>
      <c r="BI7" s="19"/>
      <c r="BJ7" s="13">
        <f t="shared" si="14"/>
        <v>333.86266391360169</v>
      </c>
      <c r="BK7" s="19"/>
    </row>
    <row r="8" spans="1:64" ht="13.5" x14ac:dyDescent="0.35">
      <c r="A8" s="10"/>
      <c r="B8" s="10" t="s">
        <v>1</v>
      </c>
      <c r="C8" s="7">
        <v>740</v>
      </c>
      <c r="D8" s="7">
        <v>740</v>
      </c>
      <c r="E8" s="7">
        <v>710</v>
      </c>
      <c r="F8" s="7">
        <v>715</v>
      </c>
      <c r="G8" s="7">
        <v>720</v>
      </c>
      <c r="H8" s="7">
        <v>665</v>
      </c>
      <c r="I8" s="556">
        <v>716.41694974324423</v>
      </c>
      <c r="J8" s="556">
        <v>703.79433825411172</v>
      </c>
      <c r="K8" s="556">
        <v>621.33313684513769</v>
      </c>
      <c r="L8" s="26">
        <f t="shared" si="0"/>
        <v>-1.7619085497148412E-2</v>
      </c>
      <c r="M8" s="26">
        <f t="shared" si="0"/>
        <v>-0.11716661661918715</v>
      </c>
      <c r="N8" s="36"/>
      <c r="O8" s="13">
        <v>200</v>
      </c>
      <c r="P8" s="13">
        <v>175</v>
      </c>
      <c r="Q8" s="13">
        <v>180</v>
      </c>
      <c r="R8" s="13">
        <v>190</v>
      </c>
      <c r="S8" s="13">
        <v>190</v>
      </c>
      <c r="T8" s="13">
        <v>160</v>
      </c>
      <c r="U8" s="13">
        <v>190</v>
      </c>
      <c r="V8" s="13">
        <v>180</v>
      </c>
      <c r="W8" s="13">
        <v>175</v>
      </c>
      <c r="X8" s="13">
        <v>170</v>
      </c>
      <c r="Y8" s="13">
        <v>140</v>
      </c>
      <c r="Z8" s="13">
        <v>205</v>
      </c>
      <c r="AA8" s="13">
        <v>185</v>
      </c>
      <c r="AB8" s="13">
        <v>190</v>
      </c>
      <c r="AC8" s="13">
        <v>140</v>
      </c>
      <c r="AD8" s="13">
        <v>200</v>
      </c>
      <c r="AE8" s="13">
        <v>180</v>
      </c>
      <c r="AF8" s="13">
        <v>145</v>
      </c>
      <c r="AG8" s="557">
        <v>204</v>
      </c>
      <c r="AH8" s="557">
        <v>188.79226177563464</v>
      </c>
      <c r="AI8" s="557">
        <v>174.19652661717544</v>
      </c>
      <c r="AJ8" s="557">
        <v>149.39012598006315</v>
      </c>
      <c r="AK8" s="557">
        <v>150</v>
      </c>
      <c r="AL8" s="557">
        <v>175.16917898953065</v>
      </c>
      <c r="AM8" s="557">
        <v>196.62887190380991</v>
      </c>
      <c r="AN8" s="557">
        <v>182.16075371630441</v>
      </c>
      <c r="AO8" s="557">
        <v>184</v>
      </c>
      <c r="AP8" s="26">
        <f t="shared" ref="AP8" si="18">IF(ISERROR(AO8/AK8),"N/A",IF(AK8&lt;0,"N/A",IF(AO8&lt;0,"N/A",IF(AO8/AK8-1&gt;300%,"&gt;±300%",IF(AO8/AK8-1&lt;-300%,"&gt;±300%",AO8/AK8-1)))))</f>
        <v>0.22666666666666657</v>
      </c>
      <c r="AQ8" s="26">
        <f t="shared" si="1"/>
        <v>1.0096830662877032E-2</v>
      </c>
      <c r="AR8" s="4"/>
      <c r="AS8" s="13">
        <f t="shared" si="15"/>
        <v>365</v>
      </c>
      <c r="AT8" s="13">
        <f t="shared" si="16"/>
        <v>375</v>
      </c>
      <c r="AU8" s="13">
        <f t="shared" si="3"/>
        <v>370</v>
      </c>
      <c r="AV8" s="13">
        <f t="shared" si="4"/>
        <v>350</v>
      </c>
      <c r="AW8" s="13">
        <f t="shared" si="5"/>
        <v>370</v>
      </c>
      <c r="AX8" s="13">
        <f t="shared" si="6"/>
        <v>345</v>
      </c>
      <c r="AY8" s="13">
        <f t="shared" si="7"/>
        <v>345</v>
      </c>
      <c r="AZ8" s="13">
        <f t="shared" si="8"/>
        <v>375</v>
      </c>
      <c r="BA8" s="13">
        <f t="shared" si="9"/>
        <v>340</v>
      </c>
      <c r="BB8" s="13">
        <f t="shared" si="10"/>
        <v>325</v>
      </c>
      <c r="BC8" s="13">
        <f t="shared" si="11"/>
        <v>392.79226177563464</v>
      </c>
      <c r="BD8" s="13">
        <f t="shared" si="12"/>
        <v>323.58665259723858</v>
      </c>
      <c r="BE8" s="13">
        <f t="shared" si="13"/>
        <v>325.16917898953068</v>
      </c>
      <c r="BF8" s="13">
        <f t="shared" si="17"/>
        <v>378.78962562011429</v>
      </c>
      <c r="BG8" s="26">
        <f t="shared" ref="BG8:BG11" si="19">IF(ISERROR(BF8/BD8),"N/A",IF(BD8&lt;0,"N/A",IF(BF8&lt;0,"N/A",IF(BF8/BD8-1&gt;300%,"&gt;±300%",IF(BF8/BD8-1&lt;-300%,"&gt;±300%",BF8/BD8-1)))))</f>
        <v>0.17059718804775814</v>
      </c>
      <c r="BH8" s="26">
        <f t="shared" ref="BH8:BH11" si="20">IF(ISERROR(BF8/BE8),"N/A",IF(BE8&lt;0,"N/A",IF(BF8&lt;0,"N/A",IF(BF8/BE8-1&gt;300%,"&gt;±300%",IF(BF8/BE8-1&lt;-300%,"&gt;±300%",BF8/BE8-1)))))</f>
        <v>0.16490015073756426</v>
      </c>
      <c r="BI8" s="19"/>
      <c r="BJ8" s="13">
        <f t="shared" si="14"/>
        <v>737.95880460964497</v>
      </c>
      <c r="BK8" s="19"/>
    </row>
    <row r="9" spans="1:64" ht="13.5" x14ac:dyDescent="0.35">
      <c r="A9" s="28"/>
      <c r="B9" s="29" t="s">
        <v>2</v>
      </c>
      <c r="C9" s="29">
        <v>215</v>
      </c>
      <c r="D9" s="29">
        <v>200</v>
      </c>
      <c r="E9" s="29">
        <v>200</v>
      </c>
      <c r="F9" s="29">
        <v>185</v>
      </c>
      <c r="G9" s="29">
        <v>185</v>
      </c>
      <c r="H9" s="29">
        <v>180</v>
      </c>
      <c r="I9" s="556">
        <v>165.13750441378124</v>
      </c>
      <c r="J9" s="29">
        <v>183.01225835751939</v>
      </c>
      <c r="K9" s="29">
        <v>174.35253379280948</v>
      </c>
      <c r="L9" s="598">
        <f t="shared" si="0"/>
        <v>0.10824163782292473</v>
      </c>
      <c r="M9" s="598">
        <f t="shared" si="0"/>
        <v>-4.731772965608072E-2</v>
      </c>
      <c r="N9" s="36"/>
      <c r="O9" s="29">
        <v>45</v>
      </c>
      <c r="P9" s="29">
        <v>50</v>
      </c>
      <c r="Q9" s="29">
        <v>45</v>
      </c>
      <c r="R9" s="29">
        <v>45</v>
      </c>
      <c r="S9" s="29">
        <v>45</v>
      </c>
      <c r="T9" s="29">
        <v>50</v>
      </c>
      <c r="U9" s="29">
        <v>40</v>
      </c>
      <c r="V9" s="29">
        <v>45</v>
      </c>
      <c r="W9" s="29">
        <v>45</v>
      </c>
      <c r="X9" s="29">
        <v>50</v>
      </c>
      <c r="Y9" s="29">
        <v>45</v>
      </c>
      <c r="Z9" s="29">
        <v>45</v>
      </c>
      <c r="AA9" s="29">
        <v>45</v>
      </c>
      <c r="AB9" s="29">
        <v>45</v>
      </c>
      <c r="AC9" s="29">
        <v>40</v>
      </c>
      <c r="AD9" s="29">
        <v>45</v>
      </c>
      <c r="AE9" s="29">
        <v>45</v>
      </c>
      <c r="AF9" s="29">
        <v>40</v>
      </c>
      <c r="AG9" s="601">
        <v>44.477047678170074</v>
      </c>
      <c r="AH9" s="601">
        <v>39.754418463470074</v>
      </c>
      <c r="AI9" s="601">
        <v>39.834514977270075</v>
      </c>
      <c r="AJ9" s="601">
        <v>41.071523294870076</v>
      </c>
      <c r="AK9" s="601">
        <v>44.922580935454945</v>
      </c>
      <c r="AL9" s="601">
        <v>44.197142701954945</v>
      </c>
      <c r="AM9" s="601">
        <v>46.727365480054942</v>
      </c>
      <c r="AN9" s="601">
        <v>47.165169240054936</v>
      </c>
      <c r="AO9" s="601">
        <v>43.306041287546215</v>
      </c>
      <c r="AP9" s="598">
        <f>IF(ISERROR(AO9/AK9),"N/A",IF(AK9&lt;0,"N/A",IF(AO9&lt;0,"N/A",IF(AO9/AK9-1&gt;300%,"&gt;±300%",IF(AO9/AK9-1&lt;-300%,"&gt;±300%",AO9/AK9-1)))))</f>
        <v>-3.5985012754084278E-2</v>
      </c>
      <c r="AQ9" s="598">
        <f t="shared" si="1"/>
        <v>-8.1821564826091264E-2</v>
      </c>
      <c r="AR9" s="4"/>
      <c r="AS9" s="29">
        <f t="shared" si="15"/>
        <v>105</v>
      </c>
      <c r="AT9" s="29">
        <f t="shared" si="16"/>
        <v>95</v>
      </c>
      <c r="AU9" s="29">
        <f t="shared" si="3"/>
        <v>90</v>
      </c>
      <c r="AV9" s="29">
        <f t="shared" si="4"/>
        <v>95</v>
      </c>
      <c r="AW9" s="29">
        <f t="shared" si="5"/>
        <v>85</v>
      </c>
      <c r="AX9" s="29">
        <f t="shared" si="6"/>
        <v>95</v>
      </c>
      <c r="AY9" s="29">
        <f t="shared" si="7"/>
        <v>90</v>
      </c>
      <c r="AZ9" s="29">
        <f t="shared" si="8"/>
        <v>90</v>
      </c>
      <c r="BA9" s="29">
        <f t="shared" si="9"/>
        <v>85</v>
      </c>
      <c r="BB9" s="29">
        <f t="shared" si="10"/>
        <v>85</v>
      </c>
      <c r="BC9" s="29">
        <f t="shared" si="11"/>
        <v>84.231466141640141</v>
      </c>
      <c r="BD9" s="29">
        <f t="shared" si="12"/>
        <v>80.906038272140151</v>
      </c>
      <c r="BE9" s="29">
        <f t="shared" si="13"/>
        <v>89.119723637409891</v>
      </c>
      <c r="BF9" s="599">
        <f t="shared" si="17"/>
        <v>93.892534720109879</v>
      </c>
      <c r="BG9" s="598">
        <f>IF(ISERROR(BF9/BD9),"N/A",IF(BD9&lt;0,"N/A",IF(BF9&lt;0,"N/A",IF(BF9/BD9-1&gt;300%,"&gt;±300%",IF(BF9/BD9-1&lt;-300%,"&gt;±300%",BF9/BD9-1)))))</f>
        <v>0.16051331551160142</v>
      </c>
      <c r="BH9" s="598">
        <f t="shared" si="20"/>
        <v>5.3555048062295496E-2</v>
      </c>
      <c r="BI9" s="19"/>
      <c r="BJ9" s="608">
        <f t="shared" si="14"/>
        <v>181.39571870961103</v>
      </c>
      <c r="BK9" s="19"/>
    </row>
    <row r="10" spans="1:64" ht="13.5" x14ac:dyDescent="0.35">
      <c r="A10" s="90" t="s">
        <v>36</v>
      </c>
      <c r="C10" s="32">
        <v>-215</v>
      </c>
      <c r="D10" s="32">
        <v>350</v>
      </c>
      <c r="E10" s="32">
        <v>30</v>
      </c>
      <c r="F10" s="32">
        <v>30</v>
      </c>
      <c r="G10" s="32">
        <v>30</v>
      </c>
      <c r="H10" s="32">
        <v>10</v>
      </c>
      <c r="I10" s="32">
        <v>2.254979148529328</v>
      </c>
      <c r="J10" s="32">
        <v>-81.678393872325955</v>
      </c>
      <c r="K10" s="32">
        <v>-50</v>
      </c>
      <c r="L10" s="32" t="str">
        <f t="shared" si="0"/>
        <v>N/A</v>
      </c>
      <c r="M10" s="539" t="str">
        <f t="shared" si="0"/>
        <v>N/A</v>
      </c>
      <c r="N10" s="36"/>
      <c r="O10" s="32">
        <v>65</v>
      </c>
      <c r="P10" s="32">
        <v>-40</v>
      </c>
      <c r="Q10" s="32">
        <v>60</v>
      </c>
      <c r="R10" s="32">
        <v>-5</v>
      </c>
      <c r="S10" s="32">
        <v>25</v>
      </c>
      <c r="T10" s="32">
        <v>-45</v>
      </c>
      <c r="U10" s="32">
        <v>150</v>
      </c>
      <c r="V10" s="32">
        <v>60</v>
      </c>
      <c r="W10" s="32">
        <v>-105</v>
      </c>
      <c r="X10" s="32">
        <v>-75</v>
      </c>
      <c r="Y10" s="32">
        <v>-60</v>
      </c>
      <c r="Z10" s="32">
        <v>75</v>
      </c>
      <c r="AA10" s="32">
        <v>-10</v>
      </c>
      <c r="AB10" s="32">
        <v>25</v>
      </c>
      <c r="AC10" s="32">
        <v>-5</v>
      </c>
      <c r="AD10" s="32">
        <v>55</v>
      </c>
      <c r="AE10" s="32">
        <v>-20</v>
      </c>
      <c r="AF10" s="32">
        <v>-20</v>
      </c>
      <c r="AG10" s="559">
        <v>12.297170420544143</v>
      </c>
      <c r="AH10" s="559">
        <v>-27.714881004337556</v>
      </c>
      <c r="AI10" s="559">
        <v>-29.755726724069664</v>
      </c>
      <c r="AJ10" s="559">
        <v>47.52841645639279</v>
      </c>
      <c r="AK10" s="559">
        <v>43.561391685575401</v>
      </c>
      <c r="AL10" s="559">
        <v>33.803713631496159</v>
      </c>
      <c r="AM10" s="559">
        <v>-111.39157709433073</v>
      </c>
      <c r="AN10" s="559">
        <v>-44.507885057236244</v>
      </c>
      <c r="AO10" s="559">
        <v>-23.100000000000023</v>
      </c>
      <c r="AP10" s="26" t="str">
        <f>IF(ISERROR(AO10/AK10),"N/A",IF(AK10&lt;0,"N/A",IF(AO10&lt;0,"N/A",IF(AO10/AK10-1&gt;300%,"&gt;±300%",IF(AO10/AK10-1&lt;-300%,"&gt;±300%",AO10/AK10-1)))))</f>
        <v>N/A</v>
      </c>
      <c r="AQ10" s="26" t="str">
        <f t="shared" si="1"/>
        <v>N/A</v>
      </c>
      <c r="AR10" s="4"/>
      <c r="AS10" s="32">
        <f t="shared" si="15"/>
        <v>325</v>
      </c>
      <c r="AT10" s="32">
        <f t="shared" si="16"/>
        <v>25</v>
      </c>
      <c r="AU10" s="32">
        <f t="shared" si="3"/>
        <v>55</v>
      </c>
      <c r="AV10" s="32">
        <f t="shared" si="4"/>
        <v>-20</v>
      </c>
      <c r="AW10" s="32">
        <f t="shared" si="5"/>
        <v>210</v>
      </c>
      <c r="AX10" s="32">
        <f t="shared" si="6"/>
        <v>-180</v>
      </c>
      <c r="AY10" s="32">
        <f t="shared" si="7"/>
        <v>15</v>
      </c>
      <c r="AZ10" s="32">
        <f t="shared" si="8"/>
        <v>15</v>
      </c>
      <c r="BA10" s="32">
        <f t="shared" si="9"/>
        <v>50</v>
      </c>
      <c r="BB10" s="32">
        <f t="shared" si="10"/>
        <v>-40</v>
      </c>
      <c r="BC10" s="32">
        <f t="shared" si="11"/>
        <v>-15.417710583793413</v>
      </c>
      <c r="BD10" s="32">
        <f t="shared" si="12"/>
        <v>17.772689732323126</v>
      </c>
      <c r="BE10" s="32">
        <f t="shared" si="13"/>
        <v>77.365105317071567</v>
      </c>
      <c r="BF10" s="13">
        <f t="shared" si="17"/>
        <v>-155.89946215156698</v>
      </c>
      <c r="BG10" s="26" t="str">
        <f>IF(ISERROR(BF10/BD10),"N/A",IF(BD10&lt;0,"N/A",IF(BF10&lt;0,"N/A",IF(BF10/BD10-1&gt;300%,"&gt;±300%",IF(BF10/BD10-1&lt;-300%,"&gt;±300%",BF10/BD10-1)))))</f>
        <v>N/A</v>
      </c>
      <c r="BH10" s="26" t="str">
        <f t="shared" si="20"/>
        <v>N/A</v>
      </c>
      <c r="BI10" s="19"/>
      <c r="BJ10" s="32">
        <f t="shared" si="14"/>
        <v>-145.19574852007085</v>
      </c>
      <c r="BK10" s="19"/>
    </row>
    <row r="11" spans="1:64" ht="13.5" x14ac:dyDescent="0.35">
      <c r="A11" s="33" t="s">
        <v>14</v>
      </c>
      <c r="B11" s="34"/>
      <c r="C11" s="34">
        <v>5855</v>
      </c>
      <c r="D11" s="34">
        <v>5225</v>
      </c>
      <c r="E11" s="34">
        <v>6190</v>
      </c>
      <c r="F11" s="34">
        <v>6075</v>
      </c>
      <c r="G11" s="34">
        <v>6160</v>
      </c>
      <c r="H11" s="34">
        <v>6135</v>
      </c>
      <c r="I11" s="560">
        <f>I4+I10</f>
        <v>6097.4959847538394</v>
      </c>
      <c r="J11" s="560">
        <f>J4+J10</f>
        <v>4887.9082301115368</v>
      </c>
      <c r="K11" s="560">
        <f t="shared" ref="K11" si="21">K4+K10</f>
        <v>5907.2635772242775</v>
      </c>
      <c r="L11" s="540">
        <f t="shared" si="0"/>
        <v>-0.19837450613608476</v>
      </c>
      <c r="M11" s="540">
        <f t="shared" si="0"/>
        <v>0.20854633498090047</v>
      </c>
      <c r="N11" s="36"/>
      <c r="O11" s="34">
        <v>1380</v>
      </c>
      <c r="P11" s="34">
        <v>1375</v>
      </c>
      <c r="Q11" s="34">
        <v>1420</v>
      </c>
      <c r="R11" s="34">
        <v>1540</v>
      </c>
      <c r="S11" s="34">
        <v>1680</v>
      </c>
      <c r="T11" s="34">
        <v>1570</v>
      </c>
      <c r="U11" s="34">
        <v>1425</v>
      </c>
      <c r="V11" s="34">
        <v>1710</v>
      </c>
      <c r="W11" s="34">
        <v>1515</v>
      </c>
      <c r="X11" s="34">
        <v>1420</v>
      </c>
      <c r="Y11" s="34">
        <v>1365</v>
      </c>
      <c r="Z11" s="34">
        <v>1630</v>
      </c>
      <c r="AA11" s="34">
        <v>1555</v>
      </c>
      <c r="AB11" s="34">
        <v>1610</v>
      </c>
      <c r="AC11" s="34">
        <v>1295</v>
      </c>
      <c r="AD11" s="34">
        <v>1660</v>
      </c>
      <c r="AE11" s="34">
        <v>1645</v>
      </c>
      <c r="AF11" s="34">
        <v>1545</v>
      </c>
      <c r="AG11" s="560">
        <f>AG4+AG10</f>
        <v>1332.0997195112955</v>
      </c>
      <c r="AH11" s="560">
        <f t="shared" ref="AH11:AN11" si="22">AH4+AH10</f>
        <v>1637.4952017520902</v>
      </c>
      <c r="AI11" s="560">
        <f t="shared" si="22"/>
        <v>1500.8124999050215</v>
      </c>
      <c r="AJ11" s="560">
        <f t="shared" si="22"/>
        <v>1627.0345287119167</v>
      </c>
      <c r="AK11" s="560">
        <f>AK4+AK10</f>
        <v>1286.8555315565504</v>
      </c>
      <c r="AL11" s="560">
        <f t="shared" si="22"/>
        <v>970.84541577473601</v>
      </c>
      <c r="AM11" s="560">
        <f t="shared" si="22"/>
        <v>1379.8244067236637</v>
      </c>
      <c r="AN11" s="560">
        <f t="shared" si="22"/>
        <v>1254.0308577803009</v>
      </c>
      <c r="AO11" s="560">
        <f t="shared" ref="AO11" si="23">AO4+AO10</f>
        <v>1388.9287503134333</v>
      </c>
      <c r="AP11" s="561">
        <f>IF(ISERROR(AO11/AK11),"N/A",IF(AK11&lt;0,"N/A",IF(AO11&lt;0,"N/A",IF(AO11/AK11-1&gt;300%,"&gt;±300%",IF(AO11/AK11-1&lt;-300%,"&gt;±300%",AO11/AK11-1)))))</f>
        <v>7.9319874106938304E-2</v>
      </c>
      <c r="AQ11" s="561">
        <f t="shared" si="1"/>
        <v>0.10757142991832636</v>
      </c>
      <c r="AR11" s="4"/>
      <c r="AS11" s="34">
        <f t="shared" ref="AS11:AW11" si="24">AS4+AS10</f>
        <v>2470</v>
      </c>
      <c r="AT11" s="34">
        <f t="shared" si="24"/>
        <v>2755</v>
      </c>
      <c r="AU11" s="34">
        <f t="shared" si="24"/>
        <v>2960</v>
      </c>
      <c r="AV11" s="34">
        <f t="shared" si="24"/>
        <v>3250</v>
      </c>
      <c r="AW11" s="34">
        <f t="shared" si="24"/>
        <v>3135</v>
      </c>
      <c r="AX11" s="34">
        <f>AX4+AX10</f>
        <v>2935</v>
      </c>
      <c r="AY11" s="34">
        <f>AY4+AY10</f>
        <v>2995</v>
      </c>
      <c r="AZ11" s="34">
        <f t="shared" si="8"/>
        <v>3165</v>
      </c>
      <c r="BA11" s="34">
        <f t="shared" si="9"/>
        <v>2955</v>
      </c>
      <c r="BB11" s="34">
        <f t="shared" si="10"/>
        <v>3190</v>
      </c>
      <c r="BC11" s="34">
        <f t="shared" si="11"/>
        <v>2969.5949212633859</v>
      </c>
      <c r="BD11" s="34">
        <f t="shared" si="12"/>
        <v>3127.8470286169381</v>
      </c>
      <c r="BE11" s="34">
        <f>SUM(AK11:AL11)</f>
        <v>2257.7009473312864</v>
      </c>
      <c r="BF11" s="34">
        <f>SUM(AM11:AN11)</f>
        <v>2633.8552645039645</v>
      </c>
      <c r="BG11" s="561">
        <f t="shared" si="19"/>
        <v>-0.15793347935285873</v>
      </c>
      <c r="BH11" s="561">
        <f t="shared" si="20"/>
        <v>0.1666094518041954</v>
      </c>
      <c r="BI11" s="19"/>
      <c r="BJ11" s="34">
        <f t="shared" si="14"/>
        <v>4993.6294305921347</v>
      </c>
      <c r="BK11" s="19"/>
    </row>
    <row r="12" spans="1:64" ht="13.5" x14ac:dyDescent="0.35">
      <c r="A12" s="23"/>
      <c r="B12" s="4"/>
      <c r="C12" s="4"/>
      <c r="D12" s="4"/>
      <c r="E12" s="4"/>
      <c r="F12" s="4"/>
      <c r="G12" s="9"/>
      <c r="H12" s="9"/>
      <c r="I12" s="554"/>
      <c r="J12" s="9"/>
      <c r="K12" s="9"/>
      <c r="L12" s="35"/>
      <c r="M12" s="541"/>
      <c r="N12" s="36"/>
      <c r="O12" s="35"/>
      <c r="P12" s="35"/>
      <c r="Q12" s="35"/>
      <c r="R12" s="35"/>
      <c r="S12" s="35"/>
      <c r="T12" s="35"/>
      <c r="U12" s="35"/>
      <c r="V12" s="35"/>
      <c r="W12" s="35"/>
      <c r="X12" s="35"/>
      <c r="Y12" s="35"/>
      <c r="Z12" s="35"/>
      <c r="AA12" s="35"/>
      <c r="AB12" s="35"/>
      <c r="AC12" s="35"/>
      <c r="AD12" s="35"/>
      <c r="AE12" s="35"/>
      <c r="AF12" s="35"/>
      <c r="AG12" s="35"/>
      <c r="AH12" s="35"/>
      <c r="AI12" s="35"/>
      <c r="AJ12" s="35"/>
      <c r="AK12" s="562"/>
      <c r="AL12" s="35"/>
      <c r="AM12" s="35"/>
      <c r="AN12" s="35"/>
      <c r="AO12" s="35"/>
      <c r="AP12" s="609"/>
      <c r="AQ12" s="609"/>
      <c r="AR12" s="4"/>
      <c r="AS12" s="7"/>
      <c r="AT12" s="7"/>
      <c r="AU12" s="7"/>
      <c r="AV12" s="7"/>
      <c r="AW12" s="7"/>
      <c r="AX12" s="7"/>
      <c r="AY12" s="7"/>
      <c r="AZ12" s="7"/>
      <c r="BA12" s="7"/>
      <c r="BB12" s="7"/>
      <c r="BC12" s="7"/>
      <c r="BD12" s="7"/>
      <c r="BE12" s="7"/>
      <c r="BF12" s="7"/>
      <c r="BG12" s="492"/>
      <c r="BH12" s="26"/>
      <c r="BI12" s="19"/>
      <c r="BJ12" s="7"/>
      <c r="BK12" s="19"/>
    </row>
    <row r="13" spans="1:64" ht="13.5" x14ac:dyDescent="0.35">
      <c r="A13" s="23" t="s">
        <v>22</v>
      </c>
      <c r="B13" s="9"/>
      <c r="C13" s="9">
        <v>1980</v>
      </c>
      <c r="D13" s="9">
        <v>2035</v>
      </c>
      <c r="E13" s="9">
        <v>1705</v>
      </c>
      <c r="F13" s="9">
        <v>1840</v>
      </c>
      <c r="G13" s="9">
        <v>1895</v>
      </c>
      <c r="H13" s="9">
        <v>1935</v>
      </c>
      <c r="I13" s="554">
        <v>2121.0934496508189</v>
      </c>
      <c r="J13" s="9">
        <v>1911.5462525428097</v>
      </c>
      <c r="K13" s="9">
        <v>1975.4804493358092</v>
      </c>
      <c r="L13" s="492">
        <f t="shared" ref="L13:M16" si="25">IF(ISERROR(J13/I13),"N/A",IF(I13&lt;0,"N/A",IF(J13&lt;0,"N/A",IF(J13/I13-1&gt;300%,"&gt;±300%",IF(J13/I13-1&lt;-300%,"&gt;±300%",J13/I13-1)))))</f>
        <v>-9.8792062717701357E-2</v>
      </c>
      <c r="M13" s="492">
        <f t="shared" si="25"/>
        <v>3.3446324779194736E-2</v>
      </c>
      <c r="N13" s="36"/>
      <c r="O13" s="9">
        <v>565</v>
      </c>
      <c r="P13" s="9">
        <v>475</v>
      </c>
      <c r="Q13" s="9">
        <v>435</v>
      </c>
      <c r="R13" s="9">
        <v>475</v>
      </c>
      <c r="S13" s="9">
        <v>415</v>
      </c>
      <c r="T13" s="9">
        <v>370</v>
      </c>
      <c r="U13" s="9">
        <v>395</v>
      </c>
      <c r="V13" s="9">
        <v>480</v>
      </c>
      <c r="W13" s="9">
        <v>510</v>
      </c>
      <c r="X13" s="9">
        <v>460</v>
      </c>
      <c r="Y13" s="9">
        <v>420</v>
      </c>
      <c r="Z13" s="9">
        <v>480</v>
      </c>
      <c r="AA13" s="9">
        <v>480</v>
      </c>
      <c r="AB13" s="9">
        <v>505</v>
      </c>
      <c r="AC13" s="9">
        <v>460</v>
      </c>
      <c r="AD13" s="9">
        <v>480</v>
      </c>
      <c r="AE13" s="9">
        <v>490</v>
      </c>
      <c r="AF13" s="9">
        <v>495</v>
      </c>
      <c r="AG13" s="563">
        <v>537.89889577899601</v>
      </c>
      <c r="AH13" s="555">
        <v>509.3519311400517</v>
      </c>
      <c r="AI13" s="555">
        <v>543.0142391310219</v>
      </c>
      <c r="AJ13" s="555">
        <v>530.82838360074959</v>
      </c>
      <c r="AK13" s="555">
        <v>476.44793307199734</v>
      </c>
      <c r="AL13" s="555">
        <v>377.02095007243861</v>
      </c>
      <c r="AM13" s="555">
        <v>482.40005936628023</v>
      </c>
      <c r="AN13" s="555">
        <v>575.68329220714031</v>
      </c>
      <c r="AO13" s="555">
        <v>561.27946435212277</v>
      </c>
      <c r="AP13" s="492">
        <f t="shared" ref="AP13" si="26">IF(ISERROR(AO13/AK13),"N/A",IF(AK13&lt;0,"N/A",IF(AO13&lt;0,"N/A",IF(AO13/AK13-1&gt;300%,"&gt;±300%",IF(AO13/AK13-1&lt;-300%,"&gt;±300%",AO13/AK13-1)))))</f>
        <v>0.17804995129930878</v>
      </c>
      <c r="AQ13" s="492">
        <f>IF(ISERROR(AO13/AN13),"N/A",IF(AN13&lt;0,"N/A",IF(AO13&lt;0,"N/A",IF(AO13/AN13-1&gt;300%,"&gt;±300%",IF(AO13/AN13-1&lt;-300%,"&gt;±300%",AO13/AN13-1)))))</f>
        <v>-2.5020402797854335E-2</v>
      </c>
      <c r="AR13" s="4"/>
      <c r="AS13" s="9">
        <f>SUM(AS14:AS16)</f>
        <v>995</v>
      </c>
      <c r="AT13" s="9">
        <f>SUM(AT14:AT16)</f>
        <v>1040</v>
      </c>
      <c r="AU13" s="9">
        <f>SUM(Q13:R13)</f>
        <v>910</v>
      </c>
      <c r="AV13" s="9">
        <f>SUM(S13:T13)</f>
        <v>785</v>
      </c>
      <c r="AW13" s="9">
        <f>SUM(U13:V13)</f>
        <v>875</v>
      </c>
      <c r="AX13" s="9">
        <f>SUM(W13:X13)</f>
        <v>970</v>
      </c>
      <c r="AY13" s="9">
        <f>SUM(Y13:Z13)</f>
        <v>900</v>
      </c>
      <c r="AZ13" s="9">
        <f>SUM(AA13:AB13)</f>
        <v>985</v>
      </c>
      <c r="BA13" s="9">
        <f>SUM(AC13:AD13)</f>
        <v>940</v>
      </c>
      <c r="BB13" s="9">
        <f>SUM(AE13:AF13)</f>
        <v>985</v>
      </c>
      <c r="BC13" s="9">
        <f>SUM(AG13:AH13)</f>
        <v>1047.2508269190478</v>
      </c>
      <c r="BD13" s="9">
        <f>SUM(AI13:AJ13)</f>
        <v>1073.8426227317714</v>
      </c>
      <c r="BE13" s="9">
        <f>SUM(AK13:AL13)</f>
        <v>853.46888314443595</v>
      </c>
      <c r="BF13" s="9">
        <f>SUM(AM13:AN13)</f>
        <v>1058.0833515734205</v>
      </c>
      <c r="BG13" s="492">
        <f>IF(ISERROR(BF13/BD13),"N/A",IF(BD13&lt;0,"N/A",IF(BF13&lt;0,"N/A",IF(BF13/BD13-1&gt;300%,"&gt;±300%",IF(BF13/BD13-1&lt;-300%,"&gt;±300%",BF13/BD13-1)))))</f>
        <v>-1.4675587301853033E-2</v>
      </c>
      <c r="BH13" s="492">
        <f>IF(ISERROR(BF13/BE13),"N/A",IF(BE13&lt;0,"N/A",IF(BF13&lt;0,"N/A",IF(BF13/BE13-1&gt;300%,"&gt;±300%",IF(BF13/BE13-1&lt;-300%,"&gt;±300%",BF13/BE13-1)))))</f>
        <v>0.2397444973917775</v>
      </c>
      <c r="BI13" s="19"/>
      <c r="BJ13" s="9">
        <f>SUM(AL13:AO13)</f>
        <v>1996.3837659979818</v>
      </c>
      <c r="BK13" s="19"/>
    </row>
    <row r="14" spans="1:64" ht="13.5" x14ac:dyDescent="0.35">
      <c r="A14" s="7"/>
      <c r="B14" s="7" t="s">
        <v>4</v>
      </c>
      <c r="C14" s="7">
        <v>1120</v>
      </c>
      <c r="D14" s="7">
        <v>1255</v>
      </c>
      <c r="E14" s="7">
        <v>1185</v>
      </c>
      <c r="F14" s="7">
        <v>1210</v>
      </c>
      <c r="G14" s="7">
        <v>1325</v>
      </c>
      <c r="H14" s="7">
        <v>1420</v>
      </c>
      <c r="I14" s="564">
        <v>1587.4314744427243</v>
      </c>
      <c r="J14" s="564">
        <v>1433.3025145115628</v>
      </c>
      <c r="K14" s="564">
        <v>1462.0152410626149</v>
      </c>
      <c r="L14" s="26">
        <f t="shared" si="25"/>
        <v>-9.7093299718823634E-2</v>
      </c>
      <c r="M14" s="26">
        <f t="shared" si="25"/>
        <v>2.0032565533338875E-2</v>
      </c>
      <c r="N14" s="36"/>
      <c r="O14" s="7">
        <v>365</v>
      </c>
      <c r="P14" s="7">
        <v>305</v>
      </c>
      <c r="Q14" s="7">
        <v>315</v>
      </c>
      <c r="R14" s="7">
        <v>310</v>
      </c>
      <c r="S14" s="7">
        <v>295</v>
      </c>
      <c r="T14" s="7">
        <v>265</v>
      </c>
      <c r="U14" s="7">
        <v>280</v>
      </c>
      <c r="V14" s="7">
        <v>340</v>
      </c>
      <c r="W14" s="7">
        <v>315</v>
      </c>
      <c r="X14" s="7">
        <v>280</v>
      </c>
      <c r="Y14" s="7">
        <v>300</v>
      </c>
      <c r="Z14" s="7">
        <v>330</v>
      </c>
      <c r="AA14" s="7">
        <v>330</v>
      </c>
      <c r="AB14" s="7">
        <v>365</v>
      </c>
      <c r="AC14" s="7">
        <v>330</v>
      </c>
      <c r="AD14" s="7">
        <v>345</v>
      </c>
      <c r="AE14" s="7">
        <v>365</v>
      </c>
      <c r="AF14" s="7">
        <v>380</v>
      </c>
      <c r="AG14" s="564">
        <v>402.59732495065066</v>
      </c>
      <c r="AH14" s="564">
        <v>376.55483756557391</v>
      </c>
      <c r="AI14" s="564">
        <v>413.05876683186614</v>
      </c>
      <c r="AJ14" s="564">
        <v>395.22054509463356</v>
      </c>
      <c r="AK14" s="564">
        <v>393.2101108078449</v>
      </c>
      <c r="AL14" s="564">
        <v>266.67105405009903</v>
      </c>
      <c r="AM14" s="564">
        <v>346.7438514221256</v>
      </c>
      <c r="AN14" s="564">
        <v>426.67749823149308</v>
      </c>
      <c r="AO14" s="564">
        <v>429.17383633651554</v>
      </c>
      <c r="AP14" s="26">
        <f>IF(ISERROR(AO14/AK14),"N/A",IF(AK14&lt;0,"N/A",IF(AO14&lt;0,"N/A",IF(AO14/AK14-1&gt;300%,"&gt;±300%",IF(AO14/AK14-1&lt;-300%,"&gt;±300%",AO14/AK14-1)))))</f>
        <v>9.1461853447215802E-2</v>
      </c>
      <c r="AQ14" s="26">
        <f>IF(ISERROR(AO14/AN14),"N/A",IF(AN14&lt;0,"N/A",IF(AO14&lt;0,"N/A",IF(AO14/AN14-1&gt;300%,"&gt;±300%",IF(AO14/AN14-1&lt;-300%,"&gt;±300%",AO14/AN14-1)))))</f>
        <v>5.8506439063914506E-3</v>
      </c>
      <c r="AR14" s="4"/>
      <c r="AS14" s="13">
        <f>D14-AT14</f>
        <v>585</v>
      </c>
      <c r="AT14" s="13">
        <f>SUM(O14:P14)</f>
        <v>670</v>
      </c>
      <c r="AU14" s="13">
        <f>SUM(Q14:R14)</f>
        <v>625</v>
      </c>
      <c r="AV14" s="13">
        <f>SUM(S14:T14)</f>
        <v>560</v>
      </c>
      <c r="AW14" s="13">
        <f>SUM(U14:V14)</f>
        <v>620</v>
      </c>
      <c r="AX14" s="13">
        <f>SUM(W14:X14)</f>
        <v>595</v>
      </c>
      <c r="AY14" s="13">
        <f>SUM(Y14:Z14)</f>
        <v>630</v>
      </c>
      <c r="AZ14" s="13">
        <f>SUM(AA14:AB14)</f>
        <v>695</v>
      </c>
      <c r="BA14" s="13">
        <f>SUM(AC14:AD14)</f>
        <v>675</v>
      </c>
      <c r="BB14" s="13">
        <f>SUM(AE14:AF14)</f>
        <v>745</v>
      </c>
      <c r="BC14" s="13">
        <f>SUM(AG14:AH14)</f>
        <v>779.15216251622451</v>
      </c>
      <c r="BD14" s="13">
        <f>SUM(AI14:AJ14)</f>
        <v>808.27931192649976</v>
      </c>
      <c r="BE14" s="13">
        <f>SUM(AK14:AL14)</f>
        <v>659.88116485794399</v>
      </c>
      <c r="BF14" s="13">
        <f>SUM(AM14:AN14)</f>
        <v>773.42134965361868</v>
      </c>
      <c r="BG14" s="26">
        <f>IF(ISERROR(BF14/BD14),"N/A",IF(BD14&lt;0,"N/A",IF(BF14&lt;0,"N/A",IF(BF14/BD14-1&gt;300%,"&gt;±300%",IF(BF14/BD14-1&lt;-300%,"&gt;±300%",BF14/BD14-1)))))</f>
        <v>-4.3126134442063813E-2</v>
      </c>
      <c r="BH14" s="26">
        <f>IF(ISERROR(BF14/BE14),"N/A",IF(BE14&lt;0,"N/A",IF(BF14&lt;0,"N/A",IF(BF14/BE14-1&gt;300%,"&gt;±300%",IF(BF14/BE14-1&lt;-300%,"&gt;±300%",BF14/BE14-1)))))</f>
        <v>0.17206156326664823</v>
      </c>
      <c r="BI14" s="19"/>
      <c r="BJ14" s="13">
        <f>SUM(AL14:AO14)</f>
        <v>1469.2662400402332</v>
      </c>
      <c r="BK14" s="19"/>
    </row>
    <row r="15" spans="1:64" ht="13.5" x14ac:dyDescent="0.35">
      <c r="A15" s="7"/>
      <c r="B15" s="7" t="s">
        <v>5</v>
      </c>
      <c r="C15" s="7">
        <v>855</v>
      </c>
      <c r="D15" s="7">
        <v>775</v>
      </c>
      <c r="E15" s="7">
        <v>515</v>
      </c>
      <c r="F15" s="7">
        <v>625</v>
      </c>
      <c r="G15" s="7">
        <v>560</v>
      </c>
      <c r="H15" s="7">
        <v>505</v>
      </c>
      <c r="I15" s="564">
        <v>476.43626153638382</v>
      </c>
      <c r="J15" s="564">
        <v>422.16098092470668</v>
      </c>
      <c r="K15" s="564">
        <v>455.43949460148337</v>
      </c>
      <c r="L15" s="26">
        <f t="shared" si="25"/>
        <v>-0.1139192899311513</v>
      </c>
      <c r="M15" s="26">
        <f t="shared" si="25"/>
        <v>7.8828966153818847E-2</v>
      </c>
      <c r="N15" s="36"/>
      <c r="O15" s="13">
        <v>200</v>
      </c>
      <c r="P15" s="13">
        <v>170</v>
      </c>
      <c r="Q15" s="13">
        <v>120</v>
      </c>
      <c r="R15" s="13">
        <v>165</v>
      </c>
      <c r="S15" s="13">
        <v>120</v>
      </c>
      <c r="T15" s="13">
        <v>105</v>
      </c>
      <c r="U15" s="13">
        <v>115</v>
      </c>
      <c r="V15" s="13">
        <v>140</v>
      </c>
      <c r="W15" s="13">
        <v>195</v>
      </c>
      <c r="X15" s="13">
        <v>180</v>
      </c>
      <c r="Y15" s="13">
        <v>120</v>
      </c>
      <c r="Z15" s="13">
        <v>150</v>
      </c>
      <c r="AA15" s="13">
        <v>150</v>
      </c>
      <c r="AB15" s="13">
        <v>140</v>
      </c>
      <c r="AC15" s="13">
        <v>130</v>
      </c>
      <c r="AD15" s="13">
        <v>135</v>
      </c>
      <c r="AE15" s="13">
        <v>125</v>
      </c>
      <c r="AF15" s="13">
        <v>115</v>
      </c>
      <c r="AG15" s="564">
        <v>120.42288527370043</v>
      </c>
      <c r="AH15" s="564">
        <v>119.06292229326716</v>
      </c>
      <c r="AI15" s="564">
        <v>116.36436530212434</v>
      </c>
      <c r="AJ15" s="564">
        <v>120.58608866729192</v>
      </c>
      <c r="AK15" s="564">
        <v>69.832294560067226</v>
      </c>
      <c r="AL15" s="564">
        <v>97.062938201125974</v>
      </c>
      <c r="AM15" s="564">
        <v>121.33308106601038</v>
      </c>
      <c r="AN15" s="564">
        <v>133.93266709750307</v>
      </c>
      <c r="AO15" s="564">
        <v>117.92371810017983</v>
      </c>
      <c r="AP15" s="26">
        <f>IF(ISERROR(AO15/AK15),"N/A",IF(AK15&lt;0,"N/A",IF(AO15&lt;0,"N/A",IF(AO15/AK15-1&gt;300%,"&gt;±300%",IF(AO15/AK15-1&lt;-300%,"&gt;±300%",AO15/AK15-1)))))</f>
        <v>0.68867024695495416</v>
      </c>
      <c r="AQ15" s="26">
        <f>IF(ISERROR(AO15/AN15),"N/A",IF(AN15&lt;0,"N/A",IF(AO15&lt;0,"N/A",IF(AO15/AN15-1&gt;300%,"&gt;±300%",IF(AO15/AN15-1&lt;-300%,"&gt;±300%",AO15/AN15-1)))))</f>
        <v>-0.11952983050556831</v>
      </c>
      <c r="AR15" s="4"/>
      <c r="AS15" s="13">
        <f>D15-AT15</f>
        <v>405</v>
      </c>
      <c r="AT15" s="13">
        <f>SUM(O15:P15)</f>
        <v>370</v>
      </c>
      <c r="AU15" s="13">
        <f>SUM(Q15:R15)</f>
        <v>285</v>
      </c>
      <c r="AV15" s="13">
        <f>SUM(S15:T15)</f>
        <v>225</v>
      </c>
      <c r="AW15" s="13">
        <f>SUM(U15:V15)</f>
        <v>255</v>
      </c>
      <c r="AX15" s="13">
        <f>SUM(W15:X15)</f>
        <v>375</v>
      </c>
      <c r="AY15" s="13">
        <f>SUM(Y15:Z15)</f>
        <v>270</v>
      </c>
      <c r="AZ15" s="13">
        <f>SUM(AA15:AB15)</f>
        <v>290</v>
      </c>
      <c r="BA15" s="13">
        <f>SUM(AC15:AD15)</f>
        <v>265</v>
      </c>
      <c r="BB15" s="13">
        <f>SUM(AE15:AF15)</f>
        <v>240</v>
      </c>
      <c r="BC15" s="13">
        <f>SUM(AG15:AH15)</f>
        <v>239.48580756696759</v>
      </c>
      <c r="BD15" s="13">
        <f>SUM(AI15:AJ15)</f>
        <v>236.95045396941626</v>
      </c>
      <c r="BE15" s="13">
        <f>SUM(AK15:AL15)</f>
        <v>166.8952327611932</v>
      </c>
      <c r="BF15" s="13">
        <f t="shared" ref="BF15:BF16" si="27">SUM(AM15:AN15)</f>
        <v>255.26574816351345</v>
      </c>
      <c r="BG15" s="26">
        <f>IF(ISERROR(BF15/BD15),"N/A",IF(BD15&lt;0,"N/A",IF(BF15&lt;0,"N/A",IF(BF15/BD15-1&gt;300%,"&gt;±300%",IF(BF15/BD15-1&lt;-300%,"&gt;±300%",BF15/BD15-1)))))</f>
        <v>7.7295881427014157E-2</v>
      </c>
      <c r="BH15" s="26">
        <f>IF(ISERROR(BF15/BE15),"N/A",IF(BE15&lt;0,"N/A",IF(BF15&lt;0,"N/A",IF(BF15/BE15-1&gt;300%,"&gt;±300%",IF(BF15/BE15-1&lt;-300%,"&gt;±300%",BF15/BE15-1)))))</f>
        <v>0.52949694212516984</v>
      </c>
      <c r="BI15" s="19"/>
      <c r="BJ15" s="13">
        <f>SUM(AL15:AO15)</f>
        <v>470.25240446481928</v>
      </c>
      <c r="BK15" s="19"/>
    </row>
    <row r="16" spans="1:64" ht="13.5" x14ac:dyDescent="0.35">
      <c r="A16" s="7"/>
      <c r="B16" s="7" t="s">
        <v>6</v>
      </c>
      <c r="C16" s="7">
        <v>5</v>
      </c>
      <c r="D16" s="7">
        <v>5</v>
      </c>
      <c r="E16" s="7">
        <v>5</v>
      </c>
      <c r="F16" s="7">
        <v>5</v>
      </c>
      <c r="G16" s="7">
        <v>10</v>
      </c>
      <c r="H16" s="7">
        <v>10</v>
      </c>
      <c r="I16" s="564">
        <v>57.22571367171097</v>
      </c>
      <c r="J16" s="564">
        <v>56.082757106540171</v>
      </c>
      <c r="K16" s="564">
        <v>58.025713671710967</v>
      </c>
      <c r="L16" s="26">
        <f t="shared" si="25"/>
        <v>-1.9972779574714328E-2</v>
      </c>
      <c r="M16" s="26">
        <f t="shared" si="25"/>
        <v>3.4644455183966194E-2</v>
      </c>
      <c r="N16" s="36"/>
      <c r="O16" s="13">
        <v>0</v>
      </c>
      <c r="P16" s="13">
        <v>0</v>
      </c>
      <c r="Q16" s="7">
        <v>0</v>
      </c>
      <c r="R16" s="7">
        <v>0</v>
      </c>
      <c r="S16" s="7">
        <v>0</v>
      </c>
      <c r="T16" s="7">
        <v>0</v>
      </c>
      <c r="U16" s="7">
        <v>0</v>
      </c>
      <c r="V16" s="7">
        <v>0</v>
      </c>
      <c r="W16" s="7">
        <v>0</v>
      </c>
      <c r="X16" s="7">
        <v>0</v>
      </c>
      <c r="Y16" s="7">
        <v>0</v>
      </c>
      <c r="Z16" s="7">
        <v>0</v>
      </c>
      <c r="AA16" s="7">
        <v>0</v>
      </c>
      <c r="AB16" s="7">
        <v>0</v>
      </c>
      <c r="AC16" s="7">
        <v>0</v>
      </c>
      <c r="AD16" s="7">
        <v>0</v>
      </c>
      <c r="AE16" s="7">
        <v>0</v>
      </c>
      <c r="AF16" s="7">
        <v>0</v>
      </c>
      <c r="AG16" s="564">
        <v>14.878685554644852</v>
      </c>
      <c r="AH16" s="564">
        <v>13.734171281210632</v>
      </c>
      <c r="AI16" s="564">
        <v>13.591106997031353</v>
      </c>
      <c r="AJ16" s="564">
        <v>15.02174983882413</v>
      </c>
      <c r="AK16" s="564">
        <v>13.405527704085188</v>
      </c>
      <c r="AL16" s="564">
        <v>13.286957821213612</v>
      </c>
      <c r="AM16" s="564">
        <v>14.323126878144235</v>
      </c>
      <c r="AN16" s="564">
        <v>15.073126878144233</v>
      </c>
      <c r="AO16" s="564">
        <v>14.181909915427365</v>
      </c>
      <c r="AP16" s="26">
        <f>IF(ISERROR(AO16/AK16),"N/A",IF(AK16&lt;0,"N/A",IF(AO16&lt;0,"N/A",IF(AO16/AK16-1&gt;300%,"&gt;±300%",IF(AO16/AK16-1&lt;-300%,"&gt;±300%",AO16/AK16-1)))))</f>
        <v>5.7915080143065456E-2</v>
      </c>
      <c r="AQ16" s="26">
        <f>IF(ISERROR(AO16/AN16),"N/A",IF(AN16&lt;0,"N/A",IF(AO16&lt;0,"N/A",IF(AO16/AN16-1&gt;300%,"&gt;±300%",IF(AO16/AN16-1&lt;-300%,"&gt;±300%",AO16/AN16-1)))))</f>
        <v>-5.9126216472649484E-2</v>
      </c>
      <c r="AR16" s="4"/>
      <c r="AS16" s="13">
        <f>D16-AT16</f>
        <v>5</v>
      </c>
      <c r="AT16" s="13">
        <f>SUM(O16:P16)</f>
        <v>0</v>
      </c>
      <c r="AU16" s="13">
        <f>SUM(Q16:R16)</f>
        <v>0</v>
      </c>
      <c r="AV16" s="13">
        <f>SUM(S16:T16)</f>
        <v>0</v>
      </c>
      <c r="AW16" s="13">
        <f>SUM(U16:V16)</f>
        <v>0</v>
      </c>
      <c r="AX16" s="13">
        <f>SUM(W16:X16)</f>
        <v>0</v>
      </c>
      <c r="AY16" s="13">
        <f>SUM(Y16:Z16)</f>
        <v>0</v>
      </c>
      <c r="AZ16" s="13">
        <f>SUM(AA16:AB16)</f>
        <v>0</v>
      </c>
      <c r="BA16" s="13">
        <f>SUM(AC16:AD16)</f>
        <v>0</v>
      </c>
      <c r="BB16" s="13">
        <f>SUM(AE16:AF16)</f>
        <v>0</v>
      </c>
      <c r="BC16" s="13">
        <f>SUM(AG16:AH16)</f>
        <v>28.612856835855482</v>
      </c>
      <c r="BD16" s="13">
        <f>SUM(AI16:AJ16)</f>
        <v>28.612856835855482</v>
      </c>
      <c r="BE16" s="13">
        <f>SUM(AK16:AL16)</f>
        <v>26.6924855252988</v>
      </c>
      <c r="BF16" s="13">
        <f t="shared" si="27"/>
        <v>29.396253756288466</v>
      </c>
      <c r="BG16" s="26">
        <f>IF(ISERROR(BF16/BD16),"N/A",IF(BD16&lt;0,"N/A",IF(BF16&lt;0,"N/A",IF(BF16/BD16-1&gt;300%,"&gt;±300%",IF(BF16/BD16-1&lt;-300%,"&gt;±300%",BF16/BD16-1)))))</f>
        <v>2.7379192679959585E-2</v>
      </c>
      <c r="BH16" s="26">
        <f>IF(ISERROR(BF16/BE16),"N/A",IF(BE16&lt;0,"N/A",IF(BF16&lt;0,"N/A",IF(BF16/BE16-1&gt;300%,"&gt;±300%",IF(BF16/BE16-1&lt;-300%,"&gt;±300%",BF16/BE16-1)))))</f>
        <v>0.10129323582200955</v>
      </c>
      <c r="BI16" s="19"/>
      <c r="BJ16" s="13">
        <f>SUM(AL16:AO16)</f>
        <v>56.865121492929447</v>
      </c>
      <c r="BK16" s="19"/>
    </row>
    <row r="17" spans="1:63" ht="13.5" x14ac:dyDescent="0.35">
      <c r="A17" s="23"/>
      <c r="B17" s="4"/>
      <c r="C17" s="9"/>
      <c r="D17" s="9"/>
      <c r="E17" s="9"/>
      <c r="F17" s="9"/>
      <c r="G17" s="9"/>
      <c r="H17" s="9"/>
      <c r="I17" s="555"/>
      <c r="J17" s="9"/>
      <c r="K17" s="9"/>
      <c r="L17" s="36"/>
      <c r="M17" s="235"/>
      <c r="N17" s="36"/>
      <c r="O17" s="36"/>
      <c r="P17" s="36"/>
      <c r="Q17" s="36"/>
      <c r="R17" s="36"/>
      <c r="S17" s="36"/>
      <c r="T17" s="36"/>
      <c r="U17" s="36"/>
      <c r="V17" s="36"/>
      <c r="W17" s="36"/>
      <c r="X17" s="36"/>
      <c r="Y17" s="36"/>
      <c r="Z17" s="36"/>
      <c r="AA17" s="36"/>
      <c r="AB17" s="36"/>
      <c r="AC17" s="36"/>
      <c r="AD17" s="36"/>
      <c r="AE17" s="36"/>
      <c r="AF17" s="36"/>
      <c r="AG17" s="36"/>
      <c r="AH17" s="36"/>
      <c r="AI17" s="36"/>
      <c r="AJ17" s="36"/>
      <c r="AK17" s="368"/>
      <c r="AL17" s="36"/>
      <c r="AM17" s="36"/>
      <c r="AN17" s="36"/>
      <c r="AO17" s="36"/>
      <c r="AP17" s="492"/>
      <c r="AQ17" s="492"/>
      <c r="AR17" s="4"/>
      <c r="AS17" s="199"/>
      <c r="AT17" s="7"/>
      <c r="AU17" s="7"/>
      <c r="AV17" s="7"/>
      <c r="AW17" s="7"/>
      <c r="AX17" s="7"/>
      <c r="AY17" s="7"/>
      <c r="AZ17" s="7"/>
      <c r="BA17" s="7"/>
      <c r="BB17" s="7"/>
      <c r="BC17" s="7"/>
      <c r="BD17" s="7"/>
      <c r="BE17" s="7"/>
      <c r="BF17" s="7"/>
      <c r="BG17" s="26"/>
      <c r="BH17" s="26"/>
      <c r="BI17" s="19"/>
      <c r="BJ17" s="7"/>
      <c r="BK17" s="19"/>
    </row>
    <row r="18" spans="1:63" ht="13.5" x14ac:dyDescent="0.35">
      <c r="A18" s="33" t="s">
        <v>25</v>
      </c>
      <c r="B18" s="34"/>
      <c r="C18" s="34">
        <v>7835</v>
      </c>
      <c r="D18" s="34">
        <v>7260</v>
      </c>
      <c r="E18" s="34">
        <v>7895</v>
      </c>
      <c r="F18" s="34">
        <v>7915</v>
      </c>
      <c r="G18" s="34">
        <v>8055</v>
      </c>
      <c r="H18" s="34">
        <v>8070</v>
      </c>
      <c r="I18" s="560">
        <f>I11+I13</f>
        <v>8218.5894344046574</v>
      </c>
      <c r="J18" s="34">
        <f>J11+J13</f>
        <v>6799.4544826543461</v>
      </c>
      <c r="K18" s="34">
        <f>K11+K13</f>
        <v>7882.7440265600871</v>
      </c>
      <c r="L18" s="540">
        <f>IF(ISERROR(J18/I18),"N/A",IF(I18&lt;0,"N/A",IF(J18&lt;0,"N/A",IF(J18/I18-1&gt;300%,"&gt;±300%",IF(J18/I18-1&lt;-300%,"&gt;±300%",J18/I18-1)))))</f>
        <v>-0.17267378582138793</v>
      </c>
      <c r="M18" s="540">
        <f>IF(ISERROR(K18/J18),"N/A",IF(J18&lt;0,"N/A",IF(K18&lt;0,"N/A",IF(K18/J18-1&gt;300%,"&gt;±300%",IF(K18/J18-1&lt;-300%,"&gt;±300%",K18/J18-1)))))</f>
        <v>0.15932006702438439</v>
      </c>
      <c r="N18" s="36"/>
      <c r="O18" s="34">
        <v>1945</v>
      </c>
      <c r="P18" s="34">
        <v>1850</v>
      </c>
      <c r="Q18" s="34">
        <v>1855</v>
      </c>
      <c r="R18" s="34">
        <v>2015</v>
      </c>
      <c r="S18" s="34">
        <v>2095</v>
      </c>
      <c r="T18" s="34">
        <v>1940</v>
      </c>
      <c r="U18" s="34">
        <v>1820</v>
      </c>
      <c r="V18" s="34">
        <v>2190</v>
      </c>
      <c r="W18" s="34">
        <v>2025</v>
      </c>
      <c r="X18" s="34">
        <v>1880</v>
      </c>
      <c r="Y18" s="34">
        <v>1785</v>
      </c>
      <c r="Z18" s="34">
        <v>2110</v>
      </c>
      <c r="AA18" s="34">
        <v>2035</v>
      </c>
      <c r="AB18" s="34">
        <v>2115</v>
      </c>
      <c r="AC18" s="34">
        <v>1755</v>
      </c>
      <c r="AD18" s="34">
        <v>2140</v>
      </c>
      <c r="AE18" s="34">
        <v>2135</v>
      </c>
      <c r="AF18" s="34">
        <v>2040</v>
      </c>
      <c r="AG18" s="34">
        <f>AG11+AG13</f>
        <v>1869.9986152902916</v>
      </c>
      <c r="AH18" s="34">
        <f t="shared" ref="AH18:AN18" si="28">AH11+AH13</f>
        <v>2146.8471328921419</v>
      </c>
      <c r="AI18" s="34">
        <f t="shared" si="28"/>
        <v>2043.8267390360434</v>
      </c>
      <c r="AJ18" s="34">
        <f t="shared" si="28"/>
        <v>2157.8629123126661</v>
      </c>
      <c r="AK18" s="560">
        <f t="shared" si="28"/>
        <v>1763.3034646285478</v>
      </c>
      <c r="AL18" s="34">
        <f t="shared" si="28"/>
        <v>1347.8663658471746</v>
      </c>
      <c r="AM18" s="34">
        <f t="shared" si="28"/>
        <v>1862.2244660899439</v>
      </c>
      <c r="AN18" s="34">
        <f t="shared" si="28"/>
        <v>1829.7141499874413</v>
      </c>
      <c r="AO18" s="34">
        <f t="shared" ref="AO18" si="29">AO11+AO13</f>
        <v>1950.2082146655562</v>
      </c>
      <c r="AP18" s="561">
        <f>IF(ISERROR(AO18/AK18),"N/A",IF(AK18&lt;0,"N/A",IF(AO18&lt;0,"N/A",IF(AO18/AK18-1&gt;300%,"&gt;±300%",IF(AO18/AK18-1&lt;-300%,"&gt;±300%",AO18/AK18-1)))))</f>
        <v>0.10599692780413217</v>
      </c>
      <c r="AQ18" s="561">
        <f>IF(ISERROR(AO18/AN18),"N/A",IF(AN18&lt;0,"N/A",IF(AO18&lt;0,"N/A",IF(AO18/AN18-1&gt;300%,"&gt;±300%",IF(AO18/AN18-1&lt;-300%,"&gt;±300%",AO18/AN18-1)))))</f>
        <v>6.5854037735316062E-2</v>
      </c>
      <c r="AR18" s="4"/>
      <c r="AS18" s="34">
        <f t="shared" ref="AS18:AY18" si="30">AS11+AS13</f>
        <v>3465</v>
      </c>
      <c r="AT18" s="34">
        <f t="shared" si="30"/>
        <v>3795</v>
      </c>
      <c r="AU18" s="34">
        <f t="shared" si="30"/>
        <v>3870</v>
      </c>
      <c r="AV18" s="34">
        <f t="shared" si="30"/>
        <v>4035</v>
      </c>
      <c r="AW18" s="34">
        <f t="shared" si="30"/>
        <v>4010</v>
      </c>
      <c r="AX18" s="34">
        <f t="shared" si="30"/>
        <v>3905</v>
      </c>
      <c r="AY18" s="34">
        <f t="shared" si="30"/>
        <v>3895</v>
      </c>
      <c r="AZ18" s="34">
        <f>SUM(AA18:AB18)</f>
        <v>4150</v>
      </c>
      <c r="BA18" s="34">
        <f>SUM(AC18:AD18)</f>
        <v>3895</v>
      </c>
      <c r="BB18" s="34">
        <f>SUM(AE18:AF18)</f>
        <v>4175</v>
      </c>
      <c r="BC18" s="34">
        <f>SUM(AG18:AH18)</f>
        <v>4016.8457481824335</v>
      </c>
      <c r="BD18" s="34">
        <f>SUM(AI18:AJ18)</f>
        <v>4201.68965134871</v>
      </c>
      <c r="BE18" s="34">
        <f>SUM(AK18:AL18)</f>
        <v>3111.1698304757224</v>
      </c>
      <c r="BF18" s="34">
        <f>SUM(AM18:AN18)</f>
        <v>3691.9386160773852</v>
      </c>
      <c r="BG18" s="561">
        <f>IF(ISERROR(BF18/BD18),"N/A",IF(BD18&lt;0,"N/A",IF(BF18&lt;0,"N/A",IF(BF18/BD18-1&gt;300%,"&gt;±300%",IF(BF18/BD18-1&lt;-300%,"&gt;±300%",BF18/BD18-1)))))</f>
        <v>-0.12132048713014743</v>
      </c>
      <c r="BH18" s="561">
        <f>IF(ISERROR(BF18/BE18),"N/A",IF(BE18&lt;0,"N/A",IF(BF18&lt;0,"N/A",IF(BF18/BE18-1&gt;300%,"&gt;±300%",IF(BF18/BE18-1&lt;-300%,"&gt;±300%",BF18/BE18-1)))))</f>
        <v>0.18667215782073154</v>
      </c>
      <c r="BI18" s="19"/>
      <c r="BJ18" s="34">
        <f>SUM(AL18:AO18)</f>
        <v>6990.0131965901164</v>
      </c>
      <c r="BK18" s="19"/>
    </row>
    <row r="19" spans="1:63" ht="13.5" x14ac:dyDescent="0.35">
      <c r="A19" s="3"/>
      <c r="B19" s="4"/>
      <c r="C19" s="9"/>
      <c r="D19" s="9"/>
      <c r="E19" s="9"/>
      <c r="F19" s="9"/>
      <c r="G19" s="9"/>
      <c r="H19" s="9"/>
      <c r="I19" s="554"/>
      <c r="J19" s="9"/>
      <c r="K19" s="9"/>
      <c r="L19" s="9"/>
      <c r="M19" s="492"/>
      <c r="N19" s="36"/>
      <c r="O19" s="4"/>
      <c r="P19" s="4"/>
      <c r="Q19" s="4"/>
      <c r="R19" s="4"/>
      <c r="S19" s="4"/>
      <c r="T19" s="4"/>
      <c r="U19" s="4"/>
      <c r="V19" s="4"/>
      <c r="W19" s="4"/>
      <c r="X19" s="4"/>
      <c r="Y19" s="4"/>
      <c r="Z19" s="4"/>
      <c r="AA19" s="4"/>
      <c r="AB19" s="4"/>
      <c r="AC19" s="4"/>
      <c r="AD19" s="4"/>
      <c r="AE19" s="4"/>
      <c r="AF19" s="4"/>
      <c r="AG19" s="4"/>
      <c r="AH19" s="4"/>
      <c r="AI19" s="4"/>
      <c r="AJ19" s="4"/>
      <c r="AK19" s="565"/>
      <c r="AL19" s="4"/>
      <c r="AM19" s="4"/>
      <c r="AN19" s="4"/>
      <c r="AO19" s="4"/>
      <c r="AP19" s="492"/>
      <c r="AQ19" s="492"/>
      <c r="AR19" s="4"/>
      <c r="AS19" s="542"/>
      <c r="AT19" s="13"/>
      <c r="AU19" s="13"/>
      <c r="AV19" s="13"/>
      <c r="AW19" s="13"/>
      <c r="AX19" s="13"/>
      <c r="AY19" s="13"/>
      <c r="AZ19" s="13"/>
      <c r="BA19" s="13"/>
      <c r="BB19" s="13"/>
      <c r="BC19" s="13"/>
      <c r="BD19" s="13"/>
      <c r="BE19" s="13"/>
      <c r="BF19" s="13"/>
      <c r="BG19" s="26"/>
      <c r="BH19" s="26"/>
      <c r="BI19" s="19"/>
      <c r="BJ19" s="13"/>
      <c r="BK19" s="19"/>
    </row>
    <row r="20" spans="1:63" ht="13.5" x14ac:dyDescent="0.35">
      <c r="A20" s="110" t="s">
        <v>32</v>
      </c>
      <c r="B20" s="5"/>
      <c r="C20" s="10"/>
      <c r="D20" s="10"/>
      <c r="E20" s="10"/>
      <c r="F20" s="10"/>
      <c r="G20" s="10"/>
      <c r="H20" s="10"/>
      <c r="I20" s="556"/>
      <c r="J20" s="10"/>
      <c r="K20" s="10"/>
      <c r="L20" s="11"/>
      <c r="M20" s="155"/>
      <c r="N20" s="36"/>
      <c r="O20" s="542"/>
      <c r="P20" s="542"/>
      <c r="Q20" s="542"/>
      <c r="R20" s="542"/>
      <c r="S20" s="542"/>
      <c r="T20" s="542"/>
      <c r="U20" s="542"/>
      <c r="V20" s="542"/>
      <c r="W20" s="542"/>
      <c r="X20" s="542"/>
      <c r="Y20" s="542"/>
      <c r="Z20" s="542"/>
      <c r="AA20" s="542"/>
      <c r="AB20" s="542"/>
      <c r="AC20" s="542"/>
      <c r="AD20" s="542"/>
      <c r="AE20" s="542"/>
      <c r="AF20" s="542"/>
      <c r="AG20" s="27"/>
      <c r="AH20" s="27"/>
      <c r="AI20" s="27"/>
      <c r="AJ20" s="27"/>
      <c r="AK20" s="566"/>
      <c r="AL20" s="542"/>
      <c r="AM20" s="542"/>
      <c r="AN20" s="542"/>
      <c r="AO20" s="542"/>
      <c r="AP20" s="26"/>
      <c r="AQ20" s="26"/>
      <c r="AR20" s="4"/>
      <c r="AS20" s="199"/>
      <c r="AT20" s="7"/>
      <c r="AU20" s="7"/>
      <c r="AV20" s="7"/>
      <c r="AW20" s="7"/>
      <c r="AX20" s="7"/>
      <c r="AY20" s="7"/>
      <c r="AZ20" s="7"/>
      <c r="BA20" s="7"/>
      <c r="BB20" s="7"/>
      <c r="BC20" s="7"/>
      <c r="BD20" s="7"/>
      <c r="BE20" s="7"/>
      <c r="BF20" s="7"/>
      <c r="BG20" s="26"/>
      <c r="BH20" s="26"/>
      <c r="BI20" s="19"/>
      <c r="BJ20" s="7"/>
      <c r="BK20" s="19"/>
    </row>
    <row r="21" spans="1:63" ht="13.5" x14ac:dyDescent="0.35">
      <c r="A21" s="23" t="s">
        <v>27</v>
      </c>
      <c r="B21" s="9"/>
      <c r="C21" s="9">
        <v>3130</v>
      </c>
      <c r="D21" s="9">
        <v>3245</v>
      </c>
      <c r="E21" s="9">
        <v>3245</v>
      </c>
      <c r="F21" s="9">
        <v>3350</v>
      </c>
      <c r="G21" s="9">
        <v>3290</v>
      </c>
      <c r="H21" s="9">
        <v>3075</v>
      </c>
      <c r="I21" s="567">
        <v>2838.5136904062788</v>
      </c>
      <c r="J21" s="568">
        <v>2368.2581845230993</v>
      </c>
      <c r="K21" s="568">
        <v>2925.077608315642</v>
      </c>
      <c r="L21" s="492">
        <f>IF(ISERROR(J21/I21),"N/A",IF(I21&lt;0,"N/A",IF(J21&lt;0,"N/A",IF(J21/I21-1&gt;300%,"&gt;±300%",IF(J21/I21-1&lt;-300%,"&gt;±300%",J21/I21-1)))))</f>
        <v>-0.16566962754929371</v>
      </c>
      <c r="M21" s="492">
        <f>IF(ISERROR(K21/J21),"N/A",IF(J21&lt;0,"N/A",IF(K21&lt;0,"N/A",IF(K21/J21-1&gt;300%,"&gt;±300%",IF(K21/J21-1&lt;-300%,"&gt;±300%",K21/J21-1)))))</f>
        <v>0.23511770271984545</v>
      </c>
      <c r="N21" s="36"/>
      <c r="O21" s="9">
        <v>760</v>
      </c>
      <c r="P21" s="9">
        <v>810</v>
      </c>
      <c r="Q21" s="9">
        <v>835</v>
      </c>
      <c r="R21" s="9">
        <v>825</v>
      </c>
      <c r="S21" s="9">
        <v>775</v>
      </c>
      <c r="T21" s="9">
        <v>815</v>
      </c>
      <c r="U21" s="9">
        <v>860</v>
      </c>
      <c r="V21" s="9">
        <v>860</v>
      </c>
      <c r="W21" s="9">
        <v>780</v>
      </c>
      <c r="X21" s="9">
        <v>840</v>
      </c>
      <c r="Y21" s="9">
        <v>845</v>
      </c>
      <c r="Z21" s="9">
        <v>825</v>
      </c>
      <c r="AA21" s="9">
        <v>775</v>
      </c>
      <c r="AB21" s="9">
        <v>835</v>
      </c>
      <c r="AC21" s="9">
        <v>785</v>
      </c>
      <c r="AD21" s="9">
        <v>800</v>
      </c>
      <c r="AE21" s="9">
        <v>715</v>
      </c>
      <c r="AF21" s="9">
        <v>765</v>
      </c>
      <c r="AG21" s="563">
        <v>752.24126174547212</v>
      </c>
      <c r="AH21" s="563">
        <v>733.16791095969916</v>
      </c>
      <c r="AI21" s="563">
        <v>665.63838378063315</v>
      </c>
      <c r="AJ21" s="563">
        <v>687.46613392047516</v>
      </c>
      <c r="AK21" s="563">
        <v>639.27949337104315</v>
      </c>
      <c r="AL21" s="563">
        <v>383.57666825829489</v>
      </c>
      <c r="AM21" s="563">
        <v>635.72937407399536</v>
      </c>
      <c r="AN21" s="563">
        <v>709.67264881976598</v>
      </c>
      <c r="AO21" s="563">
        <v>689.40569389558982</v>
      </c>
      <c r="AP21" s="492">
        <f>IF(ISERROR(AO21/AK21),"N/A",IF(AK21&lt;0,"N/A",IF(AO21&lt;0,"N/A",IF(AO21/AK21-1&gt;300%,"&gt;±300%",IF(AO21/AK21-1&lt;-300%,"&gt;±300%",AO21/AK21-1)))))</f>
        <v>7.8410462159863137E-2</v>
      </c>
      <c r="AQ21" s="492">
        <f>IF(ISERROR(AO21/AN21),"N/A",IF(AN21&lt;0,"N/A",IF(AO21&lt;0,"N/A",IF(AO21/AN21-1&gt;300%,"&gt;±300%",IF(AO21/AN21-1&lt;-300%,"&gt;±300%",AO21/AN21-1)))))</f>
        <v>-2.8558173910015361E-2</v>
      </c>
      <c r="AR21" s="4"/>
      <c r="AS21" s="9">
        <f t="shared" ref="AS21:AT21" si="31">SUM(AS22:AS23)</f>
        <v>1665</v>
      </c>
      <c r="AT21" s="9">
        <f t="shared" si="31"/>
        <v>1580</v>
      </c>
      <c r="AU21" s="9">
        <f>SUM(Q21:R21)</f>
        <v>1660</v>
      </c>
      <c r="AV21" s="9">
        <f>SUM(S21:T21)</f>
        <v>1590</v>
      </c>
      <c r="AW21" s="9">
        <f>SUM(U21:V21)</f>
        <v>1720</v>
      </c>
      <c r="AX21" s="9">
        <f>SUM(W21:X21)</f>
        <v>1620</v>
      </c>
      <c r="AY21" s="9">
        <f>SUM(Y21:Z21)</f>
        <v>1670</v>
      </c>
      <c r="AZ21" s="9">
        <f>SUM(AA21:AB21)</f>
        <v>1610</v>
      </c>
      <c r="BA21" s="9">
        <f>SUM(AC21:AD21)</f>
        <v>1585</v>
      </c>
      <c r="BB21" s="9">
        <f>SUM(AE21:AF21)</f>
        <v>1480</v>
      </c>
      <c r="BC21" s="9">
        <f>SUM(AG21:AH21)</f>
        <v>1485.4091727051714</v>
      </c>
      <c r="BD21" s="9">
        <f>SUM(AI21:AJ21)</f>
        <v>1353.1045177011083</v>
      </c>
      <c r="BE21" s="9">
        <f>SUM(AK21:AL21)</f>
        <v>1022.856161629338</v>
      </c>
      <c r="BF21" s="9">
        <f>SUM(AM21:AN21)</f>
        <v>1345.4020228937613</v>
      </c>
      <c r="BG21" s="492">
        <f t="shared" ref="BG21:BG23" si="32">IF(ISERROR(BF21/BD21),"N/A",IF(BD21&lt;0,"N/A",IF(BF21&lt;0,"N/A",IF(BF21/BD21-1&gt;300%,"&gt;±300%",IF(BF21/BD21-1&lt;-300%,"&gt;±300%",BF21/BD21-1)))))</f>
        <v>-5.6924610823362309E-3</v>
      </c>
      <c r="BH21" s="492">
        <f t="shared" ref="BH21:BH23" si="33">IF(ISERROR(BF21/BE21),"N/A",IF(BE21&lt;0,"N/A",IF(BF21&lt;0,"N/A",IF(BF21/BE21-1&gt;300%,"&gt;±300%",IF(BF21/BE21-1&lt;-300%,"&gt;±300%",BF21/BE21-1)))))</f>
        <v>0.31533843502553727</v>
      </c>
      <c r="BI21" s="19"/>
      <c r="BJ21" s="9">
        <f>SUM(AL21:AO21)</f>
        <v>2418.384385047646</v>
      </c>
      <c r="BK21" s="19"/>
    </row>
    <row r="22" spans="1:63" ht="13.5" x14ac:dyDescent="0.35">
      <c r="A22" s="10"/>
      <c r="B22" s="10" t="s">
        <v>4</v>
      </c>
      <c r="C22" s="7">
        <v>2990</v>
      </c>
      <c r="D22" s="7">
        <v>3095</v>
      </c>
      <c r="E22" s="7">
        <v>3105</v>
      </c>
      <c r="F22" s="7">
        <v>3215</v>
      </c>
      <c r="G22" s="7">
        <v>3150</v>
      </c>
      <c r="H22" s="7">
        <v>2930</v>
      </c>
      <c r="I22" s="525">
        <v>2838.5136904062788</v>
      </c>
      <c r="J22" s="525">
        <v>2368.2581845230993</v>
      </c>
      <c r="K22" s="525">
        <v>2925.077608315642</v>
      </c>
      <c r="L22" s="26">
        <f>IF(ISERROR(J22/I22),"N/A",IF(I22&lt;0,"N/A",IF(J22&lt;0,"N/A",IF(J22/I22-1&gt;300%,"&gt;±300%",IF(J22/I22-1&lt;-300%,"&gt;±300%",J22/I22-1)))))</f>
        <v>-0.16566962754929371</v>
      </c>
      <c r="M22" s="26">
        <f>IF(ISERROR(K22/J22),"N/A",IF(J22&lt;0,"N/A",IF(K22&lt;0,"N/A",IF(K22/J22-1&gt;300%,"&gt;±300%",IF(K22/J22-1&lt;-300%,"&gt;±300%",K22/J22-1)))))</f>
        <v>0.23511770271984545</v>
      </c>
      <c r="N22" s="36"/>
      <c r="O22" s="13">
        <v>730</v>
      </c>
      <c r="P22" s="13">
        <v>775</v>
      </c>
      <c r="Q22" s="13">
        <v>800</v>
      </c>
      <c r="R22" s="13">
        <v>790</v>
      </c>
      <c r="S22" s="13">
        <v>740</v>
      </c>
      <c r="T22" s="13">
        <v>780</v>
      </c>
      <c r="U22" s="13">
        <v>825</v>
      </c>
      <c r="V22" s="13">
        <v>825</v>
      </c>
      <c r="W22" s="13">
        <v>750</v>
      </c>
      <c r="X22" s="13">
        <v>805</v>
      </c>
      <c r="Y22" s="13">
        <v>810</v>
      </c>
      <c r="Z22" s="13">
        <v>790</v>
      </c>
      <c r="AA22" s="13">
        <v>740</v>
      </c>
      <c r="AB22" s="13">
        <v>800</v>
      </c>
      <c r="AC22" s="13">
        <v>750</v>
      </c>
      <c r="AD22" s="13">
        <v>760</v>
      </c>
      <c r="AE22" s="13">
        <v>680</v>
      </c>
      <c r="AF22" s="13">
        <v>725</v>
      </c>
      <c r="AG22" s="486">
        <v>752.24126174547212</v>
      </c>
      <c r="AH22" s="486">
        <v>733.16791095969916</v>
      </c>
      <c r="AI22" s="486">
        <v>665.63838378063315</v>
      </c>
      <c r="AJ22" s="486">
        <v>687.46613392047516</v>
      </c>
      <c r="AK22" s="486">
        <v>639.27949337104315</v>
      </c>
      <c r="AL22" s="486">
        <v>383.57666825829489</v>
      </c>
      <c r="AM22" s="486">
        <v>635.72937407399536</v>
      </c>
      <c r="AN22" s="486">
        <v>709.67264881976598</v>
      </c>
      <c r="AO22" s="486">
        <v>689.40569389558982</v>
      </c>
      <c r="AP22" s="26">
        <f>IF(ISERROR(AO22/AK22),"N/A",IF(AK22&lt;0,"N/A",IF(AO22&lt;0,"N/A",IF(AO22/AK22-1&gt;300%,"&gt;±300%",IF(AO22/AK22-1&lt;-300%,"&gt;±300%",AO22/AK22-1)))))</f>
        <v>7.8410462159863137E-2</v>
      </c>
      <c r="AQ22" s="26">
        <f>IF(ISERROR(AO22/AN22),"N/A",IF(AN22&lt;0,"N/A",IF(AO22&lt;0,"N/A",IF(AO22/AN22-1&gt;300%,"&gt;±300%",IF(AO22/AN22-1&lt;-300%,"&gt;±300%",AO22/AN22-1)))))</f>
        <v>-2.8558173910015361E-2</v>
      </c>
      <c r="AR22" s="4"/>
      <c r="AS22" s="13">
        <f>D22-AT22</f>
        <v>1590</v>
      </c>
      <c r="AT22" s="13">
        <f>SUM(O22:P22)</f>
        <v>1505</v>
      </c>
      <c r="AU22" s="13">
        <f>SUM(Q22:R22)</f>
        <v>1590</v>
      </c>
      <c r="AV22" s="13">
        <f>SUM(S22:T22)</f>
        <v>1520</v>
      </c>
      <c r="AW22" s="13">
        <f>SUM(U22:V22)</f>
        <v>1650</v>
      </c>
      <c r="AX22" s="13">
        <f>SUM(W22:X22)</f>
        <v>1555</v>
      </c>
      <c r="AY22" s="13">
        <f>SUM(Y22:Z22)</f>
        <v>1600</v>
      </c>
      <c r="AZ22" s="13">
        <f>SUM(AA22:AB22)</f>
        <v>1540</v>
      </c>
      <c r="BA22" s="13">
        <f>SUM(AC22:AD22)</f>
        <v>1510</v>
      </c>
      <c r="BB22" s="13">
        <f>SUM(AE22:AF22)</f>
        <v>1405</v>
      </c>
      <c r="BC22" s="13">
        <f>SUM(AG22:AH22)</f>
        <v>1485.4091727051714</v>
      </c>
      <c r="BD22" s="13">
        <f>SUM(AI22:AJ22)</f>
        <v>1353.1045177011083</v>
      </c>
      <c r="BE22" s="13">
        <f>SUM(AK22:AL22)</f>
        <v>1022.856161629338</v>
      </c>
      <c r="BF22" s="13">
        <f>SUM(AM22:AN22)</f>
        <v>1345.4020228937613</v>
      </c>
      <c r="BG22" s="26">
        <f>IF(ISERROR(BF22/BD22),"N/A",IF(BD22&lt;0,"N/A",IF(BF22&lt;0,"N/A",IF(BF22/BD22-1&gt;300%,"&gt;±300%",IF(BF22/BD22-1&lt;-300%,"&gt;±300%",BF22/BD22-1)))))</f>
        <v>-5.6924610823362309E-3</v>
      </c>
      <c r="BH22" s="26">
        <f>IF(ISERROR(BF22/BE22),"N/A",IF(BE22&lt;0,"N/A",IF(BF22&lt;0,"N/A",IF(BF22/BE22-1&gt;300%,"&gt;±300%",IF(BF22/BE22-1&lt;-300%,"&gt;±300%",BF22/BE22-1)))))</f>
        <v>0.31533843502553727</v>
      </c>
      <c r="BI22" s="19"/>
      <c r="BJ22" s="13">
        <f>SUM(AL22:AO22)</f>
        <v>2418.384385047646</v>
      </c>
      <c r="BK22" s="19"/>
    </row>
    <row r="23" spans="1:63" ht="13.5" x14ac:dyDescent="0.35">
      <c r="A23" s="29"/>
      <c r="B23" s="29" t="s">
        <v>9</v>
      </c>
      <c r="C23" s="29">
        <v>140</v>
      </c>
      <c r="D23" s="29">
        <v>150</v>
      </c>
      <c r="E23" s="29">
        <v>140</v>
      </c>
      <c r="F23" s="29">
        <v>135</v>
      </c>
      <c r="G23" s="29">
        <v>140</v>
      </c>
      <c r="H23" s="29">
        <v>145</v>
      </c>
      <c r="I23" s="569" t="s">
        <v>101</v>
      </c>
      <c r="J23" s="489" t="s">
        <v>101</v>
      </c>
      <c r="K23" s="489" t="s">
        <v>101</v>
      </c>
      <c r="L23" s="489" t="s">
        <v>101</v>
      </c>
      <c r="M23" s="489" t="s">
        <v>101</v>
      </c>
      <c r="N23" s="36"/>
      <c r="O23" s="29">
        <v>35</v>
      </c>
      <c r="P23" s="29">
        <v>40</v>
      </c>
      <c r="Q23" s="29">
        <v>35</v>
      </c>
      <c r="R23" s="29">
        <v>35</v>
      </c>
      <c r="S23" s="29">
        <v>35</v>
      </c>
      <c r="T23" s="29">
        <v>35</v>
      </c>
      <c r="U23" s="29">
        <v>35</v>
      </c>
      <c r="V23" s="29">
        <v>35</v>
      </c>
      <c r="W23" s="29">
        <v>30</v>
      </c>
      <c r="X23" s="29">
        <v>35</v>
      </c>
      <c r="Y23" s="29">
        <v>35</v>
      </c>
      <c r="Z23" s="29">
        <v>35</v>
      </c>
      <c r="AA23" s="29">
        <v>35</v>
      </c>
      <c r="AB23" s="29">
        <v>35</v>
      </c>
      <c r="AC23" s="29">
        <v>35</v>
      </c>
      <c r="AD23" s="29">
        <v>40</v>
      </c>
      <c r="AE23" s="29">
        <v>35</v>
      </c>
      <c r="AF23" s="29">
        <v>40</v>
      </c>
      <c r="AG23" s="543" t="s">
        <v>101</v>
      </c>
      <c r="AH23" s="543" t="s">
        <v>101</v>
      </c>
      <c r="AI23" s="543" t="s">
        <v>101</v>
      </c>
      <c r="AJ23" s="543" t="s">
        <v>101</v>
      </c>
      <c r="AK23" s="543" t="s">
        <v>101</v>
      </c>
      <c r="AL23" s="543" t="s">
        <v>101</v>
      </c>
      <c r="AM23" s="543" t="s">
        <v>101</v>
      </c>
      <c r="AN23" s="543" t="s">
        <v>101</v>
      </c>
      <c r="AO23" s="543" t="s">
        <v>101</v>
      </c>
      <c r="AP23" s="543" t="s">
        <v>101</v>
      </c>
      <c r="AQ23" s="543" t="s">
        <v>101</v>
      </c>
      <c r="AR23" s="4"/>
      <c r="AS23" s="29">
        <f>D23-AT23</f>
        <v>75</v>
      </c>
      <c r="AT23" s="29">
        <f>SUM(O23:P23)</f>
        <v>75</v>
      </c>
      <c r="AU23" s="29">
        <f>SUM(Q23:R23)</f>
        <v>70</v>
      </c>
      <c r="AV23" s="29">
        <f>SUM(S23:T23)</f>
        <v>70</v>
      </c>
      <c r="AW23" s="29">
        <f>SUM(U23:V23)</f>
        <v>70</v>
      </c>
      <c r="AX23" s="29">
        <f>SUM(W23:X23)</f>
        <v>65</v>
      </c>
      <c r="AY23" s="29">
        <f>SUM(Y23:Z23)</f>
        <v>70</v>
      </c>
      <c r="AZ23" s="29">
        <f>SUM(AA23:AB23)</f>
        <v>70</v>
      </c>
      <c r="BA23" s="29">
        <f>SUM(AC23:AD23)</f>
        <v>75</v>
      </c>
      <c r="BB23" s="29">
        <f>SUM(AE23:AF23)</f>
        <v>75</v>
      </c>
      <c r="BC23" s="489" t="s">
        <v>101</v>
      </c>
      <c r="BD23" s="489" t="s">
        <v>101</v>
      </c>
      <c r="BE23" s="489" t="s">
        <v>101</v>
      </c>
      <c r="BF23" s="489" t="s">
        <v>101</v>
      </c>
      <c r="BG23" s="598" t="str">
        <f t="shared" si="32"/>
        <v>N/A</v>
      </c>
      <c r="BH23" s="598" t="str">
        <f t="shared" si="33"/>
        <v>N/A</v>
      </c>
      <c r="BI23" s="19"/>
      <c r="BJ23" s="489" t="s">
        <v>101</v>
      </c>
      <c r="BK23" s="19"/>
    </row>
    <row r="24" spans="1:63" ht="13.5" x14ac:dyDescent="0.35">
      <c r="A24" s="37"/>
      <c r="B24" s="37"/>
      <c r="C24" s="37"/>
      <c r="D24" s="37"/>
      <c r="E24" s="37"/>
      <c r="F24" s="37"/>
      <c r="G24" s="37"/>
      <c r="H24" s="37"/>
      <c r="I24" s="558"/>
      <c r="J24" s="37"/>
      <c r="K24" s="37"/>
      <c r="L24" s="37"/>
      <c r="M24" s="539"/>
      <c r="N24" s="36"/>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70"/>
      <c r="AL24" s="544"/>
      <c r="AM24" s="544"/>
      <c r="AN24" s="544"/>
      <c r="AO24" s="544"/>
      <c r="AP24" s="539"/>
      <c r="AQ24" s="539"/>
      <c r="AR24" s="4"/>
      <c r="AS24" s="37"/>
      <c r="AT24" s="37"/>
      <c r="AU24" s="37"/>
      <c r="AV24" s="37"/>
      <c r="AW24" s="37"/>
      <c r="AX24" s="37"/>
      <c r="AY24" s="37"/>
      <c r="AZ24" s="37"/>
      <c r="BA24" s="37"/>
      <c r="BB24" s="37"/>
      <c r="BC24" s="37"/>
      <c r="BD24" s="37"/>
      <c r="BE24" s="37"/>
      <c r="BF24" s="37"/>
      <c r="BG24" s="26"/>
      <c r="BH24" s="26"/>
      <c r="BI24" s="19"/>
      <c r="BJ24" s="37"/>
      <c r="BK24" s="19"/>
    </row>
    <row r="25" spans="1:63" s="25" customFormat="1" ht="13.5" x14ac:dyDescent="0.35">
      <c r="A25" s="38" t="s">
        <v>5</v>
      </c>
      <c r="B25" s="28"/>
      <c r="C25" s="28">
        <v>2945</v>
      </c>
      <c r="D25" s="28">
        <v>3000</v>
      </c>
      <c r="E25" s="28">
        <v>2840</v>
      </c>
      <c r="F25" s="28">
        <v>2505</v>
      </c>
      <c r="G25" s="28">
        <v>2460</v>
      </c>
      <c r="H25" s="28">
        <v>2245</v>
      </c>
      <c r="I25" s="571">
        <v>2099.107610252664</v>
      </c>
      <c r="J25" s="571">
        <v>1819.9778909319002</v>
      </c>
      <c r="K25" s="571">
        <v>1978.2068132920872</v>
      </c>
      <c r="L25" s="545">
        <f>IF(ISERROR(J25/I25),"N/A",IF(I25&lt;0,"N/A",IF(J25&lt;0,"N/A",IF(J25/I25-1&gt;300%,"&gt;±300%",IF(J25/I25-1&lt;-300%,"&gt;±300%",J25/I25-1)))))</f>
        <v>-0.13297542153504249</v>
      </c>
      <c r="M25" s="30">
        <f>IF(ISERROR(K25/J25),"N/A",IF(J25&lt;0,"N/A",IF(K25&lt;0,"N/A",IF(K25/J25-1&gt;300%,"&gt;±300%",IF(K25/J25-1&lt;-300%,"&gt;±300%",K25/J25-1)))))</f>
        <v>8.6940024463246335E-2</v>
      </c>
      <c r="N25" s="36"/>
      <c r="O25" s="28">
        <v>740</v>
      </c>
      <c r="P25" s="28">
        <v>695</v>
      </c>
      <c r="Q25" s="28">
        <v>720</v>
      </c>
      <c r="R25" s="28">
        <v>660</v>
      </c>
      <c r="S25" s="28">
        <v>785</v>
      </c>
      <c r="T25" s="28">
        <v>675</v>
      </c>
      <c r="U25" s="28">
        <v>580</v>
      </c>
      <c r="V25" s="28">
        <v>600</v>
      </c>
      <c r="W25" s="28">
        <v>630</v>
      </c>
      <c r="X25" s="28">
        <v>700</v>
      </c>
      <c r="Y25" s="28">
        <v>610</v>
      </c>
      <c r="Z25" s="28">
        <v>590</v>
      </c>
      <c r="AA25" s="28">
        <v>580</v>
      </c>
      <c r="AB25" s="28">
        <v>680</v>
      </c>
      <c r="AC25" s="28">
        <v>580</v>
      </c>
      <c r="AD25" s="28">
        <v>570</v>
      </c>
      <c r="AE25" s="28">
        <v>550</v>
      </c>
      <c r="AF25" s="28">
        <v>560</v>
      </c>
      <c r="AG25" s="572">
        <v>538.799950252043</v>
      </c>
      <c r="AH25" s="572">
        <v>535.13025580837802</v>
      </c>
      <c r="AI25" s="572">
        <v>529.14641352166018</v>
      </c>
      <c r="AJ25" s="572">
        <v>497.03099067058241</v>
      </c>
      <c r="AK25" s="572">
        <v>392.534844217802</v>
      </c>
      <c r="AL25" s="572">
        <v>387.95864950950175</v>
      </c>
      <c r="AM25" s="572">
        <v>510.01555456641421</v>
      </c>
      <c r="AN25" s="572">
        <v>529.4688426381822</v>
      </c>
      <c r="AO25" s="572">
        <v>477.50168672885707</v>
      </c>
      <c r="AP25" s="545">
        <f>IF(ISERROR(AO25/AK25),"N/A",IF(AK25&lt;0,"N/A",IF(AO25&lt;0,"N/A",IF(AO25/AK25-1&gt;300%,"&gt;±300%",IF(AO25/AK25-1&lt;-300%,"&gt;±300%",AO25/AK25-1)))))</f>
        <v>0.21645681590475663</v>
      </c>
      <c r="AQ25" s="545">
        <f>IF(ISERROR(AO25/AN25),"N/A",IF(AN25&lt;0,"N/A",IF(AO25&lt;0,"N/A",IF(AO25/AN25-1&gt;300%,"&gt;±300%",IF(AO25/AN25-1&lt;-300%,"&gt;±300%",AO25/AN25-1)))))</f>
        <v>-9.8149601495696293E-2</v>
      </c>
      <c r="AR25" s="4"/>
      <c r="AS25" s="28">
        <f>D25-AT25</f>
        <v>1565</v>
      </c>
      <c r="AT25" s="28">
        <f>SUM(O25:P25)</f>
        <v>1435</v>
      </c>
      <c r="AU25" s="28">
        <f>SUM(Q25:R25)</f>
        <v>1380</v>
      </c>
      <c r="AV25" s="28">
        <f>SUM(S25:T25)</f>
        <v>1460</v>
      </c>
      <c r="AW25" s="28">
        <f>SUM(U25:V25)</f>
        <v>1180</v>
      </c>
      <c r="AX25" s="28">
        <f>SUM(W25:X25)</f>
        <v>1330</v>
      </c>
      <c r="AY25" s="28">
        <f>SUM(Y25:Z25)</f>
        <v>1200</v>
      </c>
      <c r="AZ25" s="28">
        <f>SUM(AA25:AB25)</f>
        <v>1260</v>
      </c>
      <c r="BA25" s="28">
        <f>SUM(AC25:AD25)</f>
        <v>1150</v>
      </c>
      <c r="BB25" s="28">
        <f>SUM(AE25:AF25)</f>
        <v>1110</v>
      </c>
      <c r="BC25" s="28">
        <f>SUM(AG25:AH25)</f>
        <v>1073.9302060604209</v>
      </c>
      <c r="BD25" s="28">
        <f>SUM(AI25:AJ25)</f>
        <v>1026.1774041922426</v>
      </c>
      <c r="BE25" s="28">
        <f>SUM(AK25:AL25)</f>
        <v>780.49349372730376</v>
      </c>
      <c r="BF25" s="28">
        <f>SUM(AM25:AN25)</f>
        <v>1039.4843972045965</v>
      </c>
      <c r="BG25" s="600">
        <f>IF(ISERROR(BF25/BD25),"N/A",IF(BD25&lt;0,"N/A",IF(BF25&lt;0,"N/A",IF(BF25/BD25-1&gt;300%,"&gt;±300%",IF(BF25/BD25-1&lt;-300%,"&gt;±300%",BF25/BD25-1)))))</f>
        <v>1.2967536566280691E-2</v>
      </c>
      <c r="BH25" s="600">
        <f>IF(ISERROR(BF25/BE25),"N/A",IF(BE25&lt;0,"N/A",IF(BF25&lt;0,"N/A",IF(BF25/BE25-1&gt;300%,"&gt;±300%",IF(BF25/BE25-1&lt;-300%,"&gt;±300%",BF25/BE25-1)))))</f>
        <v>0.33182967642749039</v>
      </c>
      <c r="BI25" s="19"/>
      <c r="BJ25" s="28">
        <f>SUM(AL25:AO25)</f>
        <v>1904.9447334429553</v>
      </c>
      <c r="BK25" s="19"/>
    </row>
    <row r="26" spans="1:63" ht="13.5" x14ac:dyDescent="0.35">
      <c r="A26" s="23"/>
      <c r="B26" s="4"/>
      <c r="C26" s="9"/>
      <c r="D26" s="9"/>
      <c r="E26" s="9"/>
      <c r="F26" s="9"/>
      <c r="G26" s="9"/>
      <c r="H26" s="9"/>
      <c r="I26" s="554"/>
      <c r="J26" s="9"/>
      <c r="K26" s="9"/>
      <c r="L26" s="492"/>
      <c r="M26" s="492"/>
      <c r="N26" s="36"/>
      <c r="O26" s="36"/>
      <c r="P26" s="36"/>
      <c r="Q26" s="36"/>
      <c r="R26" s="36"/>
      <c r="S26" s="36"/>
      <c r="T26" s="36"/>
      <c r="U26" s="36"/>
      <c r="V26" s="36"/>
      <c r="W26" s="36"/>
      <c r="X26" s="36"/>
      <c r="Y26" s="36"/>
      <c r="Z26" s="36"/>
      <c r="AA26" s="36"/>
      <c r="AB26" s="36"/>
      <c r="AC26" s="36"/>
      <c r="AD26" s="36"/>
      <c r="AE26" s="36"/>
      <c r="AF26" s="36"/>
      <c r="AG26" s="36"/>
      <c r="AH26" s="36"/>
      <c r="AI26" s="36"/>
      <c r="AJ26" s="36"/>
      <c r="AK26" s="368"/>
      <c r="AL26" s="36"/>
      <c r="AM26" s="36"/>
      <c r="AN26" s="36"/>
      <c r="AO26" s="36"/>
      <c r="AP26" s="492"/>
      <c r="AQ26" s="492"/>
      <c r="AR26" s="4"/>
      <c r="AS26" s="7"/>
      <c r="AT26" s="7"/>
      <c r="AU26" s="7"/>
      <c r="AV26" s="7"/>
      <c r="AW26" s="7"/>
      <c r="AX26" s="7"/>
      <c r="AY26" s="7"/>
      <c r="AZ26" s="7"/>
      <c r="BA26" s="7"/>
      <c r="BB26" s="7"/>
      <c r="BC26" s="7"/>
      <c r="BD26" s="7"/>
      <c r="BE26" s="7"/>
      <c r="BF26" s="7"/>
      <c r="BG26" s="26"/>
      <c r="BH26" s="26"/>
      <c r="BI26" s="19"/>
      <c r="BJ26" s="7"/>
      <c r="BK26" s="19"/>
    </row>
    <row r="27" spans="1:63" s="25" customFormat="1" ht="13.5" x14ac:dyDescent="0.35">
      <c r="A27" s="23" t="s">
        <v>6</v>
      </c>
      <c r="B27" s="9"/>
      <c r="C27" s="9">
        <v>1490</v>
      </c>
      <c r="D27" s="9">
        <v>1580</v>
      </c>
      <c r="E27" s="9">
        <v>1705</v>
      </c>
      <c r="F27" s="9">
        <v>1805</v>
      </c>
      <c r="G27" s="9">
        <v>1700</v>
      </c>
      <c r="H27" s="9">
        <v>1935</v>
      </c>
      <c r="I27" s="554">
        <v>2129.772830773356</v>
      </c>
      <c r="J27" s="9">
        <v>1925.9122671959001</v>
      </c>
      <c r="K27" s="9">
        <v>2411.5343933824001</v>
      </c>
      <c r="L27" s="492">
        <f t="shared" ref="L27:M30" si="34">IF(ISERROR(J27/I27),"N/A",IF(I27&lt;0,"N/A",IF(J27&lt;0,"N/A",IF(J27/I27-1&gt;300%,"&gt;±300%",IF(J27/I27-1&lt;-300%,"&gt;±300%",J27/I27-1)))))</f>
        <v>-9.5719393463870373E-2</v>
      </c>
      <c r="M27" s="492">
        <f t="shared" si="34"/>
        <v>0.25215173840372218</v>
      </c>
      <c r="N27" s="36"/>
      <c r="O27" s="9">
        <v>385</v>
      </c>
      <c r="P27" s="9">
        <v>410</v>
      </c>
      <c r="Q27" s="9">
        <v>420</v>
      </c>
      <c r="R27" s="9">
        <v>430</v>
      </c>
      <c r="S27" s="9">
        <v>425</v>
      </c>
      <c r="T27" s="9">
        <v>450</v>
      </c>
      <c r="U27" s="9">
        <v>450</v>
      </c>
      <c r="V27" s="9">
        <v>490</v>
      </c>
      <c r="W27" s="9">
        <v>475</v>
      </c>
      <c r="X27" s="9">
        <v>425</v>
      </c>
      <c r="Y27" s="9">
        <v>440</v>
      </c>
      <c r="Z27" s="9">
        <v>420</v>
      </c>
      <c r="AA27" s="9">
        <v>425</v>
      </c>
      <c r="AB27" s="9">
        <v>435</v>
      </c>
      <c r="AC27" s="9">
        <v>480</v>
      </c>
      <c r="AD27" s="9">
        <v>480</v>
      </c>
      <c r="AE27" s="36">
        <v>475</v>
      </c>
      <c r="AF27" s="36">
        <v>495</v>
      </c>
      <c r="AG27" s="573">
        <v>557.27192238260068</v>
      </c>
      <c r="AH27" s="573">
        <v>536.65758170086963</v>
      </c>
      <c r="AI27" s="573">
        <v>533.10077328454258</v>
      </c>
      <c r="AJ27" s="573">
        <v>502.34020771366221</v>
      </c>
      <c r="AK27" s="573">
        <v>461.15461479255191</v>
      </c>
      <c r="AL27" s="573">
        <v>396.32499481978363</v>
      </c>
      <c r="AM27" s="573">
        <v>475.41261948590386</v>
      </c>
      <c r="AN27" s="573">
        <v>588.96990859864559</v>
      </c>
      <c r="AO27" s="573">
        <v>662.44619003994057</v>
      </c>
      <c r="AP27" s="492">
        <f t="shared" ref="AP27:AP33" si="35">IF(ISERROR(AO27/AK27),"N/A",IF(AK27&lt;0,"N/A",IF(AO27&lt;0,"N/A",IF(AO27/AK27-1&gt;300%,"&gt;±300%",IF(AO27/AK27-1&lt;-300%,"&gt;±300%",AO27/AK27-1)))))</f>
        <v>0.43649476507556728</v>
      </c>
      <c r="AQ27" s="492">
        <f t="shared" ref="AQ27:AQ33" si="36">IF(ISERROR(AO27/AN27),"N/A",IF(AN27&lt;0,"N/A",IF(AO27&lt;0,"N/A",IF(AO27/AN27-1&gt;300%,"&gt;±300%",IF(AO27/AN27-1&lt;-300%,"&gt;±300%",AO27/AN27-1)))))</f>
        <v>0.12475388023832901</v>
      </c>
      <c r="AR27" s="4"/>
      <c r="AS27" s="9">
        <f>SUM(AS28:AS33)</f>
        <v>785</v>
      </c>
      <c r="AT27" s="9">
        <f t="shared" ref="AT27" si="37">SUM(AT28:AT33)</f>
        <v>795</v>
      </c>
      <c r="AU27" s="9">
        <f t="shared" ref="AU27:AU33" si="38">SUM(Q27:R27)</f>
        <v>850</v>
      </c>
      <c r="AV27" s="9">
        <f t="shared" ref="AV27:AV33" si="39">SUM(S27:T27)</f>
        <v>875</v>
      </c>
      <c r="AW27" s="9">
        <f t="shared" ref="AW27:AW33" si="40">SUM(U27:V27)</f>
        <v>940</v>
      </c>
      <c r="AX27" s="9">
        <f t="shared" ref="AX27:AX33" si="41">SUM(W27:X27)</f>
        <v>900</v>
      </c>
      <c r="AY27" s="9">
        <f t="shared" ref="AY27:AY33" si="42">SUM(Y27:Z27)</f>
        <v>860</v>
      </c>
      <c r="AZ27" s="9">
        <f t="shared" ref="AZ27:AZ33" si="43">SUM(AA27:AB27)</f>
        <v>860</v>
      </c>
      <c r="BA27" s="9">
        <f t="shared" ref="BA27:BA33" si="44">SUM(AC27:AD27)</f>
        <v>960</v>
      </c>
      <c r="BB27" s="9">
        <f t="shared" ref="BB27:BB33" si="45">SUM(AE27:AF27)</f>
        <v>970</v>
      </c>
      <c r="BC27" s="9">
        <f t="shared" ref="BC27:BC33" si="46">SUM(AG27:AH27)</f>
        <v>1093.9295040834704</v>
      </c>
      <c r="BD27" s="9">
        <f t="shared" ref="BD27:BD33" si="47">SUM(AI27:AJ27)</f>
        <v>1035.4409809982049</v>
      </c>
      <c r="BE27" s="9">
        <f t="shared" ref="BE27:BE33" si="48">SUM(AK27:AL27)</f>
        <v>857.47960961233548</v>
      </c>
      <c r="BF27" s="9">
        <f>SUM(AM27:AN27)</f>
        <v>1064.3825280845494</v>
      </c>
      <c r="BG27" s="492">
        <f t="shared" ref="BG27:BG33" si="49">IF(ISERROR(BF27/BD27),"N/A",IF(BD27&lt;0,"N/A",IF(BF27&lt;0,"N/A",IF(BF27/BD27-1&gt;300%,"&gt;±300%",IF(BF27/BD27-1&lt;-300%,"&gt;±300%",BF27/BD27-1)))))</f>
        <v>2.7950938409298631E-2</v>
      </c>
      <c r="BH27" s="492">
        <f t="shared" ref="BH27:BH33" si="50">IF(ISERROR(BF27/BE27),"N/A",IF(BE27&lt;0,"N/A",IF(BF27&lt;0,"N/A",IF(BF27/BE27-1&gt;300%,"&gt;±300%",IF(BF27/BE27-1&lt;-300%,"&gt;±300%",BF27/BE27-1)))))</f>
        <v>0.24129193995149834</v>
      </c>
      <c r="BI27" s="19"/>
      <c r="BJ27" s="9">
        <f>SUM(AL27:AO27)</f>
        <v>2123.1537129442736</v>
      </c>
      <c r="BK27" s="19"/>
    </row>
    <row r="28" spans="1:63" ht="13.5" x14ac:dyDescent="0.35">
      <c r="A28" s="10"/>
      <c r="B28" s="10" t="s">
        <v>12</v>
      </c>
      <c r="C28" s="7">
        <v>535</v>
      </c>
      <c r="D28" s="7">
        <v>540</v>
      </c>
      <c r="E28" s="7">
        <v>510</v>
      </c>
      <c r="F28" s="7">
        <v>560</v>
      </c>
      <c r="G28" s="7">
        <v>565</v>
      </c>
      <c r="H28" s="7">
        <v>570</v>
      </c>
      <c r="I28" s="564">
        <v>694.31796271577525</v>
      </c>
      <c r="J28" s="564">
        <v>585.31692061722958</v>
      </c>
      <c r="K28" s="564">
        <v>647.09032353276052</v>
      </c>
      <c r="L28" s="26">
        <f t="shared" si="34"/>
        <v>-0.15699009380687179</v>
      </c>
      <c r="M28" s="26">
        <f t="shared" si="34"/>
        <v>0.10553838568410012</v>
      </c>
      <c r="N28" s="574"/>
      <c r="O28" s="7">
        <v>145</v>
      </c>
      <c r="P28" s="7">
        <v>125</v>
      </c>
      <c r="Q28" s="7">
        <v>135</v>
      </c>
      <c r="R28" s="7">
        <v>130</v>
      </c>
      <c r="S28" s="7">
        <v>125</v>
      </c>
      <c r="T28" s="7">
        <v>120</v>
      </c>
      <c r="U28" s="7">
        <v>140</v>
      </c>
      <c r="V28" s="7">
        <v>135</v>
      </c>
      <c r="W28" s="7">
        <v>165</v>
      </c>
      <c r="X28" s="7">
        <v>130</v>
      </c>
      <c r="Y28" s="7">
        <v>150</v>
      </c>
      <c r="Z28" s="7">
        <v>135</v>
      </c>
      <c r="AA28" s="7">
        <v>160</v>
      </c>
      <c r="AB28" s="7">
        <v>135</v>
      </c>
      <c r="AC28" s="7">
        <v>145</v>
      </c>
      <c r="AD28" s="7">
        <v>135</v>
      </c>
      <c r="AE28" s="575">
        <v>155</v>
      </c>
      <c r="AF28" s="575">
        <v>135</v>
      </c>
      <c r="AG28" s="576">
        <v>138.26347586817758</v>
      </c>
      <c r="AH28" s="576">
        <v>204.72973636404896</v>
      </c>
      <c r="AI28" s="576">
        <v>161.65982461778242</v>
      </c>
      <c r="AJ28" s="576">
        <v>189.66492586576629</v>
      </c>
      <c r="AK28" s="576">
        <v>175.72304033472869</v>
      </c>
      <c r="AL28" s="576">
        <v>111.64640809482935</v>
      </c>
      <c r="AM28" s="576">
        <v>122.17447518796445</v>
      </c>
      <c r="AN28" s="576">
        <v>171.4759457568137</v>
      </c>
      <c r="AO28" s="576">
        <v>119.16778292368936</v>
      </c>
      <c r="AP28" s="26">
        <f t="shared" si="35"/>
        <v>-0.32184315331278812</v>
      </c>
      <c r="AQ28" s="26">
        <f t="shared" si="36"/>
        <v>-0.30504665014244914</v>
      </c>
      <c r="AR28" s="4"/>
      <c r="AS28" s="13">
        <f t="shared" ref="AS28:AS33" si="51">D28-AT28</f>
        <v>270</v>
      </c>
      <c r="AT28" s="13">
        <f t="shared" ref="AT28:AT33" si="52">SUM(O28:P28)</f>
        <v>270</v>
      </c>
      <c r="AU28" s="13">
        <f t="shared" si="38"/>
        <v>265</v>
      </c>
      <c r="AV28" s="13">
        <f t="shared" si="39"/>
        <v>245</v>
      </c>
      <c r="AW28" s="13">
        <f t="shared" si="40"/>
        <v>275</v>
      </c>
      <c r="AX28" s="13">
        <f t="shared" si="41"/>
        <v>295</v>
      </c>
      <c r="AY28" s="13">
        <f t="shared" si="42"/>
        <v>285</v>
      </c>
      <c r="AZ28" s="13">
        <f t="shared" si="43"/>
        <v>295</v>
      </c>
      <c r="BA28" s="13">
        <f t="shared" si="44"/>
        <v>280</v>
      </c>
      <c r="BB28" s="13">
        <f t="shared" si="45"/>
        <v>290</v>
      </c>
      <c r="BC28" s="13">
        <f t="shared" si="46"/>
        <v>342.99321223222654</v>
      </c>
      <c r="BD28" s="13">
        <f t="shared" si="47"/>
        <v>351.32475048354871</v>
      </c>
      <c r="BE28" s="13">
        <f t="shared" si="48"/>
        <v>287.36944842955802</v>
      </c>
      <c r="BF28" s="13">
        <f>SUM(AM28:AN28)</f>
        <v>293.65042094477815</v>
      </c>
      <c r="BG28" s="26">
        <f t="shared" si="49"/>
        <v>-0.16416244360635002</v>
      </c>
      <c r="BH28" s="26">
        <f t="shared" si="50"/>
        <v>2.1856785923294764E-2</v>
      </c>
      <c r="BI28" s="19"/>
      <c r="BJ28" s="13">
        <f>SUM(AL28:AO28)</f>
        <v>524.46461196329687</v>
      </c>
      <c r="BK28" s="19"/>
    </row>
    <row r="29" spans="1:63" ht="13.5" x14ac:dyDescent="0.35">
      <c r="A29" s="10"/>
      <c r="B29" s="10" t="s">
        <v>13</v>
      </c>
      <c r="C29" s="7">
        <v>50</v>
      </c>
      <c r="D29" s="7">
        <v>60</v>
      </c>
      <c r="E29" s="7">
        <v>205</v>
      </c>
      <c r="F29" s="7">
        <v>215</v>
      </c>
      <c r="G29" s="7">
        <v>100</v>
      </c>
      <c r="H29" s="7">
        <v>235</v>
      </c>
      <c r="I29" s="564">
        <v>218.82799632930983</v>
      </c>
      <c r="J29" s="564">
        <v>108.88601227321639</v>
      </c>
      <c r="K29" s="564">
        <v>179.45241167024059</v>
      </c>
      <c r="L29" s="26">
        <f t="shared" si="34"/>
        <v>-0.50241278949812229</v>
      </c>
      <c r="M29" s="26">
        <f t="shared" si="34"/>
        <v>0.64807589077611949</v>
      </c>
      <c r="N29" s="36"/>
      <c r="O29" s="13">
        <v>15</v>
      </c>
      <c r="P29" s="13">
        <v>15</v>
      </c>
      <c r="Q29" s="13">
        <v>55</v>
      </c>
      <c r="R29" s="13">
        <v>50</v>
      </c>
      <c r="S29" s="13">
        <v>50</v>
      </c>
      <c r="T29" s="13">
        <v>50</v>
      </c>
      <c r="U29" s="13">
        <v>55</v>
      </c>
      <c r="V29" s="13">
        <v>60</v>
      </c>
      <c r="W29" s="13">
        <v>55</v>
      </c>
      <c r="X29" s="13">
        <v>55</v>
      </c>
      <c r="Y29" s="13">
        <v>35</v>
      </c>
      <c r="Z29" s="13">
        <v>15</v>
      </c>
      <c r="AA29" s="13">
        <v>25</v>
      </c>
      <c r="AB29" s="13">
        <v>25</v>
      </c>
      <c r="AC29" s="13">
        <v>55</v>
      </c>
      <c r="AD29" s="13">
        <v>55</v>
      </c>
      <c r="AE29" s="575">
        <v>55</v>
      </c>
      <c r="AF29" s="575">
        <v>55</v>
      </c>
      <c r="AG29" s="576">
        <v>54.706999082327457</v>
      </c>
      <c r="AH29" s="576">
        <v>54.706999082327457</v>
      </c>
      <c r="AI29" s="576">
        <v>54.706999082327457</v>
      </c>
      <c r="AJ29" s="576">
        <v>54.706999082327457</v>
      </c>
      <c r="AK29" s="576">
        <v>33.175852077934877</v>
      </c>
      <c r="AL29" s="576">
        <v>18.290451516342788</v>
      </c>
      <c r="AM29" s="576">
        <v>21.426618642480928</v>
      </c>
      <c r="AN29" s="576">
        <v>35.993090036457801</v>
      </c>
      <c r="AO29" s="576">
        <v>26.793248303682752</v>
      </c>
      <c r="AP29" s="26">
        <f t="shared" si="35"/>
        <v>-0.19238703377560473</v>
      </c>
      <c r="AQ29" s="26">
        <f t="shared" si="36"/>
        <v>-0.25560022002713378</v>
      </c>
      <c r="AR29" s="4"/>
      <c r="AS29" s="13">
        <f t="shared" si="51"/>
        <v>30</v>
      </c>
      <c r="AT29" s="13">
        <f t="shared" si="52"/>
        <v>30</v>
      </c>
      <c r="AU29" s="13">
        <f t="shared" si="38"/>
        <v>105</v>
      </c>
      <c r="AV29" s="13">
        <f t="shared" si="39"/>
        <v>100</v>
      </c>
      <c r="AW29" s="13">
        <f t="shared" si="40"/>
        <v>115</v>
      </c>
      <c r="AX29" s="13">
        <f t="shared" si="41"/>
        <v>110</v>
      </c>
      <c r="AY29" s="13">
        <f t="shared" si="42"/>
        <v>50</v>
      </c>
      <c r="AZ29" s="13">
        <f t="shared" si="43"/>
        <v>50</v>
      </c>
      <c r="BA29" s="13">
        <f t="shared" si="44"/>
        <v>110</v>
      </c>
      <c r="BB29" s="13">
        <f t="shared" si="45"/>
        <v>110</v>
      </c>
      <c r="BC29" s="13">
        <f t="shared" si="46"/>
        <v>109.41399816465491</v>
      </c>
      <c r="BD29" s="13">
        <f t="shared" si="47"/>
        <v>109.41399816465491</v>
      </c>
      <c r="BE29" s="13">
        <f t="shared" si="48"/>
        <v>51.466303594277662</v>
      </c>
      <c r="BF29" s="13">
        <f t="shared" ref="BF29:BF33" si="53">SUM(AM29:AN29)</f>
        <v>57.419708678938733</v>
      </c>
      <c r="BG29" s="26">
        <f t="shared" si="49"/>
        <v>-0.47520692377469864</v>
      </c>
      <c r="BH29" s="26">
        <f t="shared" si="50"/>
        <v>0.11567578529815004</v>
      </c>
      <c r="BI29" s="19"/>
      <c r="BJ29" s="13">
        <f>SUM(AL29:AO29)</f>
        <v>102.50340849896426</v>
      </c>
      <c r="BK29" s="19"/>
    </row>
    <row r="30" spans="1:63" ht="13.5" x14ac:dyDescent="0.35">
      <c r="A30" s="10"/>
      <c r="B30" s="10" t="s">
        <v>10</v>
      </c>
      <c r="C30" s="13">
        <v>195</v>
      </c>
      <c r="D30" s="13">
        <v>215</v>
      </c>
      <c r="E30" s="13">
        <v>205</v>
      </c>
      <c r="F30" s="13">
        <v>195</v>
      </c>
      <c r="G30" s="13">
        <v>210</v>
      </c>
      <c r="H30" s="13">
        <v>205</v>
      </c>
      <c r="I30" s="564">
        <v>144.92726537168099</v>
      </c>
      <c r="J30" s="564">
        <v>129.85569544114711</v>
      </c>
      <c r="K30" s="564">
        <v>126.9281730413787</v>
      </c>
      <c r="L30" s="26">
        <f t="shared" si="34"/>
        <v>-0.1039940268788021</v>
      </c>
      <c r="M30" s="26">
        <f t="shared" si="34"/>
        <v>-2.2544428181012766E-2</v>
      </c>
      <c r="N30" s="36"/>
      <c r="O30" s="13">
        <v>55</v>
      </c>
      <c r="P30" s="13">
        <v>60</v>
      </c>
      <c r="Q30" s="13">
        <v>60</v>
      </c>
      <c r="R30" s="13">
        <v>50</v>
      </c>
      <c r="S30" s="13">
        <v>50</v>
      </c>
      <c r="T30" s="13">
        <v>50</v>
      </c>
      <c r="U30" s="13">
        <v>50</v>
      </c>
      <c r="V30" s="13">
        <v>50</v>
      </c>
      <c r="W30" s="13">
        <v>50</v>
      </c>
      <c r="X30" s="13">
        <v>50</v>
      </c>
      <c r="Y30" s="13">
        <v>55</v>
      </c>
      <c r="Z30" s="13">
        <v>50</v>
      </c>
      <c r="AA30" s="13">
        <v>50</v>
      </c>
      <c r="AB30" s="13">
        <v>65</v>
      </c>
      <c r="AC30" s="13">
        <v>55</v>
      </c>
      <c r="AD30" s="13">
        <v>50</v>
      </c>
      <c r="AE30" s="575">
        <v>50</v>
      </c>
      <c r="AF30" s="575">
        <v>55</v>
      </c>
      <c r="AG30" s="576">
        <v>35.089784719999997</v>
      </c>
      <c r="AH30" s="576">
        <v>35.739224099999994</v>
      </c>
      <c r="AI30" s="576">
        <v>37.529548059999996</v>
      </c>
      <c r="AJ30" s="576">
        <v>36.166362800000002</v>
      </c>
      <c r="AK30" s="576">
        <v>31.910174679999997</v>
      </c>
      <c r="AL30" s="576">
        <v>29.487671120000002</v>
      </c>
      <c r="AM30" s="576">
        <v>33.338318880000003</v>
      </c>
      <c r="AN30" s="576">
        <v>35.31190908</v>
      </c>
      <c r="AO30" s="576">
        <v>32.073469567999993</v>
      </c>
      <c r="AP30" s="26">
        <f t="shared" si="35"/>
        <v>5.1173298058546646E-3</v>
      </c>
      <c r="AQ30" s="26">
        <f>IF(ISERROR(AO30/AN30),"N/A",IF(AN30&lt;0,"N/A",IF(AO30&lt;0,"N/A",IF(AO30/AN30-1&gt;300%,"&gt;±300%",IF(AO30/AN30-1&lt;-300%,"&gt;±300%",AO30/AN30-1)))))</f>
        <v>-9.1709556248098734E-2</v>
      </c>
      <c r="AR30" s="4"/>
      <c r="AS30" s="13">
        <f t="shared" si="51"/>
        <v>100</v>
      </c>
      <c r="AT30" s="13">
        <f t="shared" si="52"/>
        <v>115</v>
      </c>
      <c r="AU30" s="13">
        <f t="shared" si="38"/>
        <v>110</v>
      </c>
      <c r="AV30" s="13">
        <f t="shared" si="39"/>
        <v>100</v>
      </c>
      <c r="AW30" s="13">
        <f t="shared" si="40"/>
        <v>100</v>
      </c>
      <c r="AX30" s="13">
        <f t="shared" si="41"/>
        <v>100</v>
      </c>
      <c r="AY30" s="13">
        <f t="shared" si="42"/>
        <v>105</v>
      </c>
      <c r="AZ30" s="13">
        <f t="shared" si="43"/>
        <v>115</v>
      </c>
      <c r="BA30" s="13">
        <f t="shared" si="44"/>
        <v>105</v>
      </c>
      <c r="BB30" s="13">
        <f t="shared" si="45"/>
        <v>105</v>
      </c>
      <c r="BC30" s="13">
        <f t="shared" si="46"/>
        <v>70.829008819999984</v>
      </c>
      <c r="BD30" s="13">
        <f t="shared" si="47"/>
        <v>73.695910859999998</v>
      </c>
      <c r="BE30" s="13">
        <f t="shared" si="48"/>
        <v>61.397845799999999</v>
      </c>
      <c r="BF30" s="13">
        <f t="shared" si="53"/>
        <v>68.650227959999995</v>
      </c>
      <c r="BG30" s="26">
        <f t="shared" si="49"/>
        <v>-6.8466253298439805E-2</v>
      </c>
      <c r="BH30" s="26">
        <f t="shared" si="50"/>
        <v>0.11812111753275878</v>
      </c>
      <c r="BI30" s="19"/>
      <c r="BJ30" s="13">
        <f>SUM(AL30:AO30)</f>
        <v>130.21136864800002</v>
      </c>
      <c r="BK30" s="19"/>
    </row>
    <row r="31" spans="1:63" ht="13.5" x14ac:dyDescent="0.35">
      <c r="A31" s="10"/>
      <c r="B31" s="10" t="s">
        <v>11</v>
      </c>
      <c r="C31" s="7">
        <v>145</v>
      </c>
      <c r="D31" s="7">
        <v>175</v>
      </c>
      <c r="E31" s="7">
        <v>200</v>
      </c>
      <c r="F31" s="7">
        <v>205</v>
      </c>
      <c r="G31" s="7">
        <v>180</v>
      </c>
      <c r="H31" s="7">
        <v>245</v>
      </c>
      <c r="I31" s="564">
        <v>236.06440472937214</v>
      </c>
      <c r="J31" s="564">
        <v>369.67093504348304</v>
      </c>
      <c r="K31" s="564">
        <v>629.18870283890828</v>
      </c>
      <c r="L31" s="26">
        <f>IF(ISERROR(J31/I31),"N/A",IF(I31&lt;0,"N/A",IF(J31&lt;0,"N/A",IF(J31/I31-1&gt;300%,"&gt;±300%",IF(J31/I31-1&lt;-300%,"&gt;±300%",J31/I31-1)))))</f>
        <v>0.56597491039481151</v>
      </c>
      <c r="M31" s="26">
        <f t="shared" ref="M31" si="54">IF(ISERROR(K31/J31),"N/A",IF(J31&lt;0,"N/A",IF(K31&lt;0,"N/A",IF(K31/J31-1&gt;300%,"&gt;±300%",IF(K31/J31-1&lt;-300%,"&gt;±300%",K31/J31-1)))))</f>
        <v>0.70202372757517195</v>
      </c>
      <c r="N31" s="36"/>
      <c r="O31" s="13">
        <v>40</v>
      </c>
      <c r="P31" s="13">
        <v>50</v>
      </c>
      <c r="Q31" s="13">
        <v>30</v>
      </c>
      <c r="R31" s="13">
        <v>45</v>
      </c>
      <c r="S31" s="13">
        <v>70</v>
      </c>
      <c r="T31" s="13">
        <v>70</v>
      </c>
      <c r="U31" s="13">
        <v>60</v>
      </c>
      <c r="V31" s="13">
        <v>80</v>
      </c>
      <c r="W31" s="13">
        <v>60</v>
      </c>
      <c r="X31" s="13">
        <v>5</v>
      </c>
      <c r="Y31" s="13">
        <v>40</v>
      </c>
      <c r="Z31" s="13">
        <v>50</v>
      </c>
      <c r="AA31" s="13">
        <v>45</v>
      </c>
      <c r="AB31" s="13">
        <v>35</v>
      </c>
      <c r="AC31" s="13">
        <v>60</v>
      </c>
      <c r="AD31" s="13">
        <v>60</v>
      </c>
      <c r="AE31" s="575">
        <v>65</v>
      </c>
      <c r="AF31" s="575">
        <v>65</v>
      </c>
      <c r="AG31" s="576">
        <v>120.00206236838314</v>
      </c>
      <c r="AH31" s="576">
        <v>32.405710671628768</v>
      </c>
      <c r="AI31" s="576">
        <v>71.198000928352272</v>
      </c>
      <c r="AJ31" s="576">
        <v>12.458630761007953</v>
      </c>
      <c r="AK31" s="576">
        <v>44.653560592055136</v>
      </c>
      <c r="AL31" s="576">
        <v>75.207795244104346</v>
      </c>
      <c r="AM31" s="576">
        <v>104.17071742328046</v>
      </c>
      <c r="AN31" s="576">
        <v>145.63886178404317</v>
      </c>
      <c r="AO31" s="576">
        <v>278.95355707556985</v>
      </c>
      <c r="AP31" s="26" t="str">
        <f t="shared" si="35"/>
        <v>&gt;±300%</v>
      </c>
      <c r="AQ31" s="26">
        <f t="shared" si="36"/>
        <v>0.91537858548502626</v>
      </c>
      <c r="AR31" s="4"/>
      <c r="AS31" s="13">
        <f t="shared" si="51"/>
        <v>85</v>
      </c>
      <c r="AT31" s="13">
        <f t="shared" si="52"/>
        <v>90</v>
      </c>
      <c r="AU31" s="13">
        <f t="shared" si="38"/>
        <v>75</v>
      </c>
      <c r="AV31" s="13">
        <f t="shared" si="39"/>
        <v>140</v>
      </c>
      <c r="AW31" s="13">
        <f t="shared" si="40"/>
        <v>140</v>
      </c>
      <c r="AX31" s="13">
        <f t="shared" si="41"/>
        <v>65</v>
      </c>
      <c r="AY31" s="13">
        <f t="shared" si="42"/>
        <v>90</v>
      </c>
      <c r="AZ31" s="13">
        <f t="shared" si="43"/>
        <v>80</v>
      </c>
      <c r="BA31" s="13">
        <f t="shared" si="44"/>
        <v>120</v>
      </c>
      <c r="BB31" s="13">
        <f t="shared" si="45"/>
        <v>130</v>
      </c>
      <c r="BC31" s="13">
        <f t="shared" si="46"/>
        <v>152.4077730400119</v>
      </c>
      <c r="BD31" s="13">
        <f t="shared" si="47"/>
        <v>83.656631689360225</v>
      </c>
      <c r="BE31" s="13">
        <f t="shared" si="48"/>
        <v>119.86135583615948</v>
      </c>
      <c r="BF31" s="13">
        <f t="shared" si="53"/>
        <v>249.80957920732362</v>
      </c>
      <c r="BG31" s="26">
        <f>IF(ISERROR(BF31/BD31),"N/A",IF(BD31&lt;0,"N/A",IF(BF31&lt;0,"N/A",IF(BF31/BD31-1&gt;300%,"&gt;±300%",IF(BF31/BD31-1&lt;-300%,"&gt;±300%",BF31/BD31-1)))))</f>
        <v>1.9861300193741291</v>
      </c>
      <c r="BH31" s="26">
        <f t="shared" si="50"/>
        <v>1.0841544588298548</v>
      </c>
      <c r="BI31" s="19"/>
      <c r="BJ31" s="13">
        <f t="shared" ref="BJ31" si="55">SUM(AL31:AO31)</f>
        <v>603.9709315269979</v>
      </c>
      <c r="BK31" s="19"/>
    </row>
    <row r="32" spans="1:63" ht="13.5" x14ac:dyDescent="0.35">
      <c r="A32" s="10"/>
      <c r="B32" s="10" t="s">
        <v>58</v>
      </c>
      <c r="C32" s="7">
        <v>220</v>
      </c>
      <c r="D32" s="7">
        <v>220</v>
      </c>
      <c r="E32" s="7">
        <v>225</v>
      </c>
      <c r="F32" s="7">
        <v>230</v>
      </c>
      <c r="G32" s="7">
        <v>235</v>
      </c>
      <c r="H32" s="7">
        <v>240</v>
      </c>
      <c r="I32" s="564">
        <v>248.88000000000008</v>
      </c>
      <c r="J32" s="564">
        <v>235.2958301851468</v>
      </c>
      <c r="K32" s="564">
        <v>246.5791743000668</v>
      </c>
      <c r="L32" s="26">
        <f>IF(ISERROR(J32/I32),"N/A",IF(I32&lt;0,"N/A",IF(J32&lt;0,"N/A",IF(J32/I32-1&gt;300%,"&gt;±300%",IF(J32/I32-1&lt;-300%,"&gt;±300%",J32/I32-1)))))</f>
        <v>-5.458120304907299E-2</v>
      </c>
      <c r="M32" s="26">
        <f>IF(ISERROR(K32/J32),"N/A",IF(J32&lt;0,"N/A",IF(K32&lt;0,"N/A",IF(K32/J32-1&gt;300%,"&gt;±300%",IF(K32/J32-1&lt;-300%,"&gt;±300%",K32/J32-1)))))</f>
        <v>4.7953863466434932E-2</v>
      </c>
      <c r="N32" s="36"/>
      <c r="O32" s="13">
        <v>45</v>
      </c>
      <c r="P32" s="13">
        <v>65</v>
      </c>
      <c r="Q32" s="13">
        <v>50</v>
      </c>
      <c r="R32" s="13">
        <v>65</v>
      </c>
      <c r="S32" s="13">
        <v>45</v>
      </c>
      <c r="T32" s="13">
        <v>65</v>
      </c>
      <c r="U32" s="13">
        <v>50</v>
      </c>
      <c r="V32" s="13">
        <v>70</v>
      </c>
      <c r="W32" s="13">
        <v>45</v>
      </c>
      <c r="X32" s="13">
        <v>75</v>
      </c>
      <c r="Y32" s="13">
        <v>55</v>
      </c>
      <c r="Z32" s="13">
        <v>70</v>
      </c>
      <c r="AA32" s="13">
        <v>45</v>
      </c>
      <c r="AB32" s="13">
        <v>70</v>
      </c>
      <c r="AC32" s="13">
        <v>55</v>
      </c>
      <c r="AD32" s="13">
        <v>70</v>
      </c>
      <c r="AE32" s="575">
        <v>45</v>
      </c>
      <c r="AF32" s="575">
        <v>70</v>
      </c>
      <c r="AG32" s="576">
        <v>62.22000000000002</v>
      </c>
      <c r="AH32" s="576">
        <v>62.22000000000002</v>
      </c>
      <c r="AI32" s="576">
        <v>62.22000000000002</v>
      </c>
      <c r="AJ32" s="576">
        <v>62.22000000000002</v>
      </c>
      <c r="AK32" s="576">
        <v>58.823957546286699</v>
      </c>
      <c r="AL32" s="576">
        <v>58.823957546286699</v>
      </c>
      <c r="AM32" s="576">
        <v>58.823957546286699</v>
      </c>
      <c r="AN32" s="576">
        <v>58.823957546286699</v>
      </c>
      <c r="AO32" s="576">
        <v>61.86393966274359</v>
      </c>
      <c r="AP32" s="26">
        <f>IF(ISERROR(AO32/AK32),"N/A",IF(AK32&lt;0,"N/A",IF(AO32&lt;0,"N/A",IF(AO32/AK32-1&gt;300%,"&gt;±300%",IF(AO32/AK32-1&lt;-300%,"&gt;±300%",AO32/AK32-1)))))</f>
        <v>5.167931984285179E-2</v>
      </c>
      <c r="AQ32" s="26">
        <f t="shared" si="36"/>
        <v>5.167931984285179E-2</v>
      </c>
      <c r="AR32" s="4"/>
      <c r="AS32" s="13">
        <f t="shared" si="51"/>
        <v>110</v>
      </c>
      <c r="AT32" s="13">
        <f t="shared" si="52"/>
        <v>110</v>
      </c>
      <c r="AU32" s="13">
        <f t="shared" si="38"/>
        <v>115</v>
      </c>
      <c r="AV32" s="13">
        <f t="shared" si="39"/>
        <v>110</v>
      </c>
      <c r="AW32" s="13">
        <f t="shared" si="40"/>
        <v>120</v>
      </c>
      <c r="AX32" s="13">
        <f t="shared" si="41"/>
        <v>120</v>
      </c>
      <c r="AY32" s="13">
        <f t="shared" si="42"/>
        <v>125</v>
      </c>
      <c r="AZ32" s="13">
        <f t="shared" si="43"/>
        <v>115</v>
      </c>
      <c r="BA32" s="13">
        <f t="shared" si="44"/>
        <v>125</v>
      </c>
      <c r="BB32" s="13">
        <f t="shared" si="45"/>
        <v>115</v>
      </c>
      <c r="BC32" s="13">
        <f t="shared" si="46"/>
        <v>124.44000000000004</v>
      </c>
      <c r="BD32" s="13">
        <f t="shared" si="47"/>
        <v>124.44000000000004</v>
      </c>
      <c r="BE32" s="13">
        <f t="shared" si="48"/>
        <v>117.6479150925734</v>
      </c>
      <c r="BF32" s="13">
        <f t="shared" si="53"/>
        <v>117.6479150925734</v>
      </c>
      <c r="BG32" s="26">
        <f t="shared" si="49"/>
        <v>-5.458120304907299E-2</v>
      </c>
      <c r="BH32" s="26">
        <f t="shared" si="50"/>
        <v>0</v>
      </c>
      <c r="BI32" s="19"/>
      <c r="BJ32" s="13">
        <f>SUM(AL32:AO32)</f>
        <v>238.33581230160371</v>
      </c>
      <c r="BK32" s="19"/>
    </row>
    <row r="33" spans="1:87" ht="13.5" x14ac:dyDescent="0.35">
      <c r="A33" s="29"/>
      <c r="B33" s="29" t="s">
        <v>2</v>
      </c>
      <c r="C33" s="29">
        <v>345</v>
      </c>
      <c r="D33" s="29">
        <v>370</v>
      </c>
      <c r="E33" s="29">
        <v>360</v>
      </c>
      <c r="F33" s="29">
        <v>400</v>
      </c>
      <c r="G33" s="29">
        <v>410</v>
      </c>
      <c r="H33" s="29">
        <v>440</v>
      </c>
      <c r="I33" s="577">
        <v>586.75520162721773</v>
      </c>
      <c r="J33" s="577">
        <v>496.88687363567738</v>
      </c>
      <c r="K33" s="577">
        <v>582.29560799904516</v>
      </c>
      <c r="L33" s="30">
        <f>IF(ISERROR(J33/I33),"N/A",IF(I33&lt;0,"N/A",IF(J33&lt;0,"N/A",IF(J33/I33-1&gt;300%,"&gt;±300%",IF(J33/I33-1&lt;-300%,"&gt;±300%",J33/I33-1)))))</f>
        <v>-0.15316153609258709</v>
      </c>
      <c r="M33" s="30">
        <f>IF(ISERROR(K33/J33),"N/A",IF(J33&lt;0,"N/A",IF(K33&lt;0,"N/A",IF(K33/J33-1&gt;300%,"&gt;±300%",IF(K33/J33-1&lt;-300%,"&gt;±300%",K33/J33-1)))))</f>
        <v>0.17188768489382622</v>
      </c>
      <c r="N33" s="36"/>
      <c r="O33" s="29">
        <v>85</v>
      </c>
      <c r="P33" s="29">
        <v>95</v>
      </c>
      <c r="Q33" s="29">
        <v>90</v>
      </c>
      <c r="R33" s="29">
        <v>90</v>
      </c>
      <c r="S33" s="29">
        <v>85</v>
      </c>
      <c r="T33" s="29">
        <v>95</v>
      </c>
      <c r="U33" s="29">
        <v>95</v>
      </c>
      <c r="V33" s="29">
        <v>95</v>
      </c>
      <c r="W33" s="29">
        <v>100</v>
      </c>
      <c r="X33" s="29">
        <v>110</v>
      </c>
      <c r="Y33" s="29">
        <v>105</v>
      </c>
      <c r="Z33" s="29">
        <v>100</v>
      </c>
      <c r="AA33" s="29">
        <v>100</v>
      </c>
      <c r="AB33" s="29">
        <v>105</v>
      </c>
      <c r="AC33" s="29">
        <v>110</v>
      </c>
      <c r="AD33" s="29">
        <v>110</v>
      </c>
      <c r="AE33" s="578">
        <v>105</v>
      </c>
      <c r="AF33" s="578">
        <v>115</v>
      </c>
      <c r="AG33" s="579">
        <v>146.98960034371248</v>
      </c>
      <c r="AH33" s="579">
        <v>146.85591148286446</v>
      </c>
      <c r="AI33" s="579">
        <v>145.7864005960804</v>
      </c>
      <c r="AJ33" s="579">
        <v>147.12328920456048</v>
      </c>
      <c r="AK33" s="579">
        <v>116.86802956154649</v>
      </c>
      <c r="AL33" s="579">
        <v>102.86871129822043</v>
      </c>
      <c r="AM33" s="579">
        <v>135.47853180589132</v>
      </c>
      <c r="AN33" s="579">
        <v>141.72614439504429</v>
      </c>
      <c r="AO33" s="579">
        <v>143.59419250625496</v>
      </c>
      <c r="AP33" s="30">
        <f t="shared" si="35"/>
        <v>0.22868669083390003</v>
      </c>
      <c r="AQ33" s="30">
        <f t="shared" si="36"/>
        <v>1.3180688144621477E-2</v>
      </c>
      <c r="AR33" s="4"/>
      <c r="AS33" s="29">
        <f t="shared" si="51"/>
        <v>190</v>
      </c>
      <c r="AT33" s="29">
        <f t="shared" si="52"/>
        <v>180</v>
      </c>
      <c r="AU33" s="29">
        <f t="shared" si="38"/>
        <v>180</v>
      </c>
      <c r="AV33" s="29">
        <f t="shared" si="39"/>
        <v>180</v>
      </c>
      <c r="AW33" s="29">
        <f t="shared" si="40"/>
        <v>190</v>
      </c>
      <c r="AX33" s="29">
        <f t="shared" si="41"/>
        <v>210</v>
      </c>
      <c r="AY33" s="29">
        <f t="shared" si="42"/>
        <v>205</v>
      </c>
      <c r="AZ33" s="29">
        <f t="shared" si="43"/>
        <v>205</v>
      </c>
      <c r="BA33" s="29">
        <f t="shared" si="44"/>
        <v>220</v>
      </c>
      <c r="BB33" s="29">
        <f t="shared" si="45"/>
        <v>220</v>
      </c>
      <c r="BC33" s="29">
        <f t="shared" si="46"/>
        <v>293.84551182657697</v>
      </c>
      <c r="BD33" s="29">
        <f t="shared" si="47"/>
        <v>292.90968980064088</v>
      </c>
      <c r="BE33" s="29">
        <f t="shared" si="48"/>
        <v>219.73674085976694</v>
      </c>
      <c r="BF33" s="599">
        <f t="shared" si="53"/>
        <v>277.20467620093564</v>
      </c>
      <c r="BG33" s="598">
        <f t="shared" si="49"/>
        <v>-5.3617255237934702E-2</v>
      </c>
      <c r="BH33" s="598">
        <f t="shared" si="50"/>
        <v>0.26153084421072736</v>
      </c>
      <c r="BI33" s="19"/>
      <c r="BJ33" s="608">
        <f>SUM(AL33:AO33)</f>
        <v>523.66758000541108</v>
      </c>
      <c r="BK33" s="19"/>
    </row>
    <row r="34" spans="1:87" ht="13.5" x14ac:dyDescent="0.35">
      <c r="A34" s="37"/>
      <c r="B34" s="37"/>
      <c r="C34" s="37"/>
      <c r="D34" s="37"/>
      <c r="E34" s="37"/>
      <c r="F34" s="37"/>
      <c r="G34" s="37"/>
      <c r="H34" s="37"/>
      <c r="I34" s="558"/>
      <c r="J34" s="37"/>
      <c r="K34" s="37"/>
      <c r="L34" s="37"/>
      <c r="M34" s="539"/>
      <c r="N34" s="36"/>
      <c r="O34" s="544"/>
      <c r="P34" s="544"/>
      <c r="Q34" s="544"/>
      <c r="R34" s="544"/>
      <c r="S34" s="544"/>
      <c r="T34" s="544"/>
      <c r="U34" s="544"/>
      <c r="V34" s="544"/>
      <c r="W34" s="544"/>
      <c r="X34" s="544"/>
      <c r="Y34" s="544"/>
      <c r="Z34" s="544"/>
      <c r="AA34" s="544"/>
      <c r="AB34" s="544"/>
      <c r="AC34" s="544"/>
      <c r="AD34" s="544"/>
      <c r="AE34" s="544"/>
      <c r="AF34" s="544"/>
      <c r="AG34" s="580"/>
      <c r="AH34" s="580"/>
      <c r="AI34" s="580"/>
      <c r="AJ34" s="580"/>
      <c r="AK34" s="563"/>
      <c r="AL34" s="580"/>
      <c r="AM34" s="580"/>
      <c r="AN34" s="580"/>
      <c r="AO34" s="580"/>
      <c r="AP34" s="539"/>
      <c r="AQ34" s="539"/>
      <c r="AR34" s="4"/>
      <c r="AS34" s="37"/>
      <c r="AT34" s="37"/>
      <c r="AU34" s="37"/>
      <c r="AV34" s="37"/>
      <c r="AW34" s="37"/>
      <c r="AX34" s="37"/>
      <c r="AY34" s="37"/>
      <c r="AZ34" s="37"/>
      <c r="BA34" s="37"/>
      <c r="BB34" s="37"/>
      <c r="BC34" s="37"/>
      <c r="BD34" s="37"/>
      <c r="BE34" s="37"/>
      <c r="BF34" s="37"/>
      <c r="BG34" s="26"/>
      <c r="BH34" s="26"/>
      <c r="BI34" s="19"/>
      <c r="BJ34" s="37"/>
      <c r="BK34" s="19"/>
    </row>
    <row r="35" spans="1:87" s="25" customFormat="1" ht="13.5" x14ac:dyDescent="0.35">
      <c r="A35" s="23" t="s">
        <v>3</v>
      </c>
      <c r="B35" s="9"/>
      <c r="C35" s="9">
        <v>935</v>
      </c>
      <c r="D35" s="9">
        <v>150</v>
      </c>
      <c r="E35" s="9">
        <v>305</v>
      </c>
      <c r="F35" s="9">
        <v>535</v>
      </c>
      <c r="G35" s="9">
        <v>275</v>
      </c>
      <c r="H35" s="9">
        <v>15</v>
      </c>
      <c r="I35" s="554">
        <v>1253.3257669468919</v>
      </c>
      <c r="J35" s="9">
        <v>1548.8031345174945</v>
      </c>
      <c r="K35" s="9">
        <v>726.22344539024255</v>
      </c>
      <c r="L35" s="492">
        <f t="shared" ref="L35:M38" si="56">IF(ISERROR(J35/I35),"N/A",IF(I35&lt;0,"N/A",IF(J35&lt;0,"N/A",IF(J35/I35-1&gt;300%,"&gt;±300%",IF(J35/I35-1&lt;-300%,"&gt;±300%",J35/I35-1)))))</f>
        <v>0.23575464205957175</v>
      </c>
      <c r="M35" s="492">
        <f t="shared" si="56"/>
        <v>-0.53110667895407759</v>
      </c>
      <c r="N35" s="36"/>
      <c r="O35" s="9">
        <v>-175</v>
      </c>
      <c r="P35" s="9">
        <v>0</v>
      </c>
      <c r="Q35" s="9">
        <v>-10</v>
      </c>
      <c r="R35" s="9">
        <v>115</v>
      </c>
      <c r="S35" s="9">
        <v>285</v>
      </c>
      <c r="T35" s="9">
        <v>-95</v>
      </c>
      <c r="U35" s="9">
        <v>165</v>
      </c>
      <c r="V35" s="9">
        <v>95</v>
      </c>
      <c r="W35" s="9">
        <v>50</v>
      </c>
      <c r="X35" s="9">
        <v>225</v>
      </c>
      <c r="Y35" s="9">
        <v>80</v>
      </c>
      <c r="Z35" s="9">
        <v>105</v>
      </c>
      <c r="AA35" s="9">
        <v>-10</v>
      </c>
      <c r="AB35" s="9">
        <v>100</v>
      </c>
      <c r="AC35" s="9">
        <v>60</v>
      </c>
      <c r="AD35" s="9">
        <v>-55</v>
      </c>
      <c r="AE35" s="9">
        <v>65</v>
      </c>
      <c r="AF35" s="9">
        <v>-65</v>
      </c>
      <c r="AG35" s="563">
        <v>794.2445218880124</v>
      </c>
      <c r="AH35" s="563">
        <v>126.32213189883893</v>
      </c>
      <c r="AI35" s="563">
        <v>250.89736904452838</v>
      </c>
      <c r="AJ35" s="563">
        <v>81.861744115512124</v>
      </c>
      <c r="AK35" s="563">
        <v>71.261129587265231</v>
      </c>
      <c r="AL35" s="563">
        <v>383.97816331498723</v>
      </c>
      <c r="AM35" s="563">
        <v>960.43290788193235</v>
      </c>
      <c r="AN35" s="563">
        <v>133.13178408161619</v>
      </c>
      <c r="AO35" s="563">
        <v>139.82915334963909</v>
      </c>
      <c r="AP35" s="492">
        <f>IF(ISERROR(AO35/AK35),"N/A",IF(AK35&lt;0,"N/A",IF(AO35&lt;0,"N/A",IF(AO35/AK35-1&gt;300%,"&gt;±300%",IF(AO35/AK35-1&lt;-300%,"&gt;±300%",AO35/AK35-1)))))</f>
        <v>0.96220792681101908</v>
      </c>
      <c r="AQ35" s="492">
        <f>IF(ISERROR(AO35/AN35),"N/A",IF(AN35&lt;0,"N/A",IF(AO35&lt;0,"N/A",IF(AO35/AN35-1&gt;300%,"&gt;±300%",IF(AO35/AN35-1&lt;-300%,"&gt;±300%",AO35/AN35-1)))))</f>
        <v>5.0306313509004719E-2</v>
      </c>
      <c r="AR35" s="4"/>
      <c r="AS35" s="9">
        <f t="shared" ref="AS35:AT35" si="57">SUM(AS36:AS38)</f>
        <v>325</v>
      </c>
      <c r="AT35" s="9">
        <f t="shared" si="57"/>
        <v>-175</v>
      </c>
      <c r="AU35" s="9">
        <f>SUM(Q35:R35)</f>
        <v>105</v>
      </c>
      <c r="AV35" s="9">
        <f>SUM(S35:T35)</f>
        <v>190</v>
      </c>
      <c r="AW35" s="9">
        <f>SUM(U35:V35)</f>
        <v>260</v>
      </c>
      <c r="AX35" s="9">
        <f>SUM(W35:X35)</f>
        <v>275</v>
      </c>
      <c r="AY35" s="9">
        <f>SUM(Y35:Z35)</f>
        <v>185</v>
      </c>
      <c r="AZ35" s="9">
        <f>SUM(AA35:AB35)</f>
        <v>90</v>
      </c>
      <c r="BA35" s="9">
        <f>SUM(AC35:AD35)</f>
        <v>5</v>
      </c>
      <c r="BB35" s="9">
        <f>SUM(AE35:AF35)</f>
        <v>0</v>
      </c>
      <c r="BC35" s="9">
        <f>SUM(AG35:AH35)</f>
        <v>920.56665378685136</v>
      </c>
      <c r="BD35" s="9">
        <f>SUM(AI35:AJ35)</f>
        <v>332.7591131600405</v>
      </c>
      <c r="BE35" s="9">
        <f>SUM(AK35:AL35)</f>
        <v>455.23929290225249</v>
      </c>
      <c r="BF35" s="9">
        <f>SUM(AM35:AN35)</f>
        <v>1093.5646919635485</v>
      </c>
      <c r="BG35" s="492">
        <f t="shared" ref="BG35:BG37" si="58">IF(ISERROR(BF35/BD35),"N/A",IF(BD35&lt;0,"N/A",IF(BF35&lt;0,"N/A",IF(BF35/BD35-1&gt;300%,"&gt;±300%",IF(BF35/BD35-1&lt;-300%,"&gt;±300%",BF35/BD35-1)))))</f>
        <v>2.286355350507256</v>
      </c>
      <c r="BH35" s="492">
        <f t="shared" ref="BH35:BH38" si="59">IF(ISERROR(BF35/BE35),"N/A",IF(BE35&lt;0,"N/A",IF(BF35&lt;0,"N/A",IF(BF35/BE35-1&gt;300%,"&gt;±300%",IF(BF35/BE35-1&lt;-300%,"&gt;±300%",BF35/BE35-1)))))</f>
        <v>1.4021755349627854</v>
      </c>
      <c r="BI35" s="19"/>
      <c r="BJ35" s="9">
        <f>SUM(AL35:AO35)</f>
        <v>1617.3720086281749</v>
      </c>
      <c r="BK35" s="19"/>
    </row>
    <row r="36" spans="1:87" ht="13.5" x14ac:dyDescent="0.35">
      <c r="A36" s="10"/>
      <c r="B36" s="10" t="s">
        <v>42</v>
      </c>
      <c r="C36" s="7">
        <v>-5</v>
      </c>
      <c r="D36" s="7">
        <v>50</v>
      </c>
      <c r="E36" s="7">
        <v>525</v>
      </c>
      <c r="F36" s="7">
        <v>460</v>
      </c>
      <c r="G36" s="7">
        <v>215</v>
      </c>
      <c r="H36" s="7">
        <v>280</v>
      </c>
      <c r="I36" s="564">
        <v>282.56181880054447</v>
      </c>
      <c r="J36" s="564">
        <v>586.06889965169353</v>
      </c>
      <c r="K36" s="564">
        <v>436.22344539024255</v>
      </c>
      <c r="L36" s="26">
        <f t="shared" si="56"/>
        <v>1.0741262996519336</v>
      </c>
      <c r="M36" s="26">
        <f t="shared" si="56"/>
        <v>-0.25567890456310782</v>
      </c>
      <c r="N36" s="36"/>
      <c r="O36" s="7">
        <v>15</v>
      </c>
      <c r="P36" s="7">
        <v>40</v>
      </c>
      <c r="Q36" s="7">
        <v>45</v>
      </c>
      <c r="R36" s="7">
        <v>75</v>
      </c>
      <c r="S36" s="7">
        <v>180</v>
      </c>
      <c r="T36" s="7">
        <v>220</v>
      </c>
      <c r="U36" s="7">
        <v>150</v>
      </c>
      <c r="V36" s="7">
        <v>115</v>
      </c>
      <c r="W36" s="7">
        <v>80</v>
      </c>
      <c r="X36" s="7">
        <v>115</v>
      </c>
      <c r="Y36" s="7">
        <v>30</v>
      </c>
      <c r="Z36" s="7">
        <v>75</v>
      </c>
      <c r="AA36" s="7">
        <v>45</v>
      </c>
      <c r="AB36" s="7">
        <v>65</v>
      </c>
      <c r="AC36" s="7">
        <v>85</v>
      </c>
      <c r="AD36" s="7">
        <v>70</v>
      </c>
      <c r="AE36" s="7">
        <v>70</v>
      </c>
      <c r="AF36" s="7">
        <v>50</v>
      </c>
      <c r="AG36" s="597">
        <v>110.98504998977324</v>
      </c>
      <c r="AH36" s="597">
        <v>89.279700168659957</v>
      </c>
      <c r="AI36" s="597">
        <v>53.747914245097618</v>
      </c>
      <c r="AJ36" s="597">
        <v>28.54915439701367</v>
      </c>
      <c r="AK36" s="597">
        <v>304.85849182404206</v>
      </c>
      <c r="AL36" s="597">
        <v>123.48182395183488</v>
      </c>
      <c r="AM36" s="597">
        <v>97.266656863017545</v>
      </c>
      <c r="AN36" s="597">
        <v>60.462777361105566</v>
      </c>
      <c r="AO36" s="486">
        <v>16.823681893629129</v>
      </c>
      <c r="AP36" s="26">
        <f>IF(ISERROR(AO36/AK36),"N/A",IF(AK36&lt;0,"N/A",IF(AO36&lt;0,"N/A",IF(AO36/AK36-1&gt;300%,"&gt;±300%",IF(AO36/AK36-1&lt;-300%,"&gt;±300%",AO36/AK36-1)))))</f>
        <v>-0.94481478343290037</v>
      </c>
      <c r="AQ36" s="26">
        <f>IF(ISERROR(AO36/AN36),"N/A",IF(AN36&lt;0,"N/A",IF(AO36&lt;0,"N/A",IF(AO36/AN36-1&gt;300%,"&gt;±300%",IF(AO36/AN36-1&lt;-300%,"&gt;±300%",AO36/AN36-1)))))</f>
        <v>-0.72175142082620491</v>
      </c>
      <c r="AR36" s="4"/>
      <c r="AS36" s="13">
        <f>D36-AT36</f>
        <v>-5</v>
      </c>
      <c r="AT36" s="13">
        <f>SUM(O36:P36)</f>
        <v>55</v>
      </c>
      <c r="AU36" s="13">
        <f>SUM(Q36:R36)</f>
        <v>120</v>
      </c>
      <c r="AV36" s="13">
        <f>SUM(S36:T36)</f>
        <v>400</v>
      </c>
      <c r="AW36" s="13">
        <f>SUM(U36:V36)</f>
        <v>265</v>
      </c>
      <c r="AX36" s="13">
        <f>SUM(W36:X36)</f>
        <v>195</v>
      </c>
      <c r="AY36" s="13">
        <f>SUM(Y36:Z36)</f>
        <v>105</v>
      </c>
      <c r="AZ36" s="13">
        <f>SUM(AA36:AB36)</f>
        <v>110</v>
      </c>
      <c r="BA36" s="13">
        <f>SUM(AC36:AD36)</f>
        <v>155</v>
      </c>
      <c r="BB36" s="13">
        <f>SUM(AE36:AF36)</f>
        <v>120</v>
      </c>
      <c r="BC36" s="13">
        <f>SUM(AG36:AH36)</f>
        <v>200.2647501584332</v>
      </c>
      <c r="BD36" s="13">
        <f>SUM(AI36:AJ36)</f>
        <v>82.297068642111284</v>
      </c>
      <c r="BE36" s="13">
        <f>SUM(AK36:AL36)</f>
        <v>428.34031577587695</v>
      </c>
      <c r="BF36" s="13">
        <f>SUM(AM36:AN36)</f>
        <v>157.72943422412311</v>
      </c>
      <c r="BG36" s="26">
        <f t="shared" si="58"/>
        <v>0.91658629920401813</v>
      </c>
      <c r="BH36" s="26">
        <f t="shared" si="59"/>
        <v>-0.6317660784779997</v>
      </c>
      <c r="BI36" s="19"/>
      <c r="BJ36" s="13">
        <f>SUM(AL36:AO36)</f>
        <v>298.03494006958715</v>
      </c>
      <c r="BK36" s="19"/>
    </row>
    <row r="37" spans="1:87" ht="13.5" x14ac:dyDescent="0.35">
      <c r="A37" s="10"/>
      <c r="B37" s="10" t="s">
        <v>43</v>
      </c>
      <c r="C37" s="7">
        <v>905</v>
      </c>
      <c r="D37" s="7">
        <v>215</v>
      </c>
      <c r="E37" s="7">
        <v>-240</v>
      </c>
      <c r="F37" s="7">
        <v>-10</v>
      </c>
      <c r="G37" s="7">
        <v>105</v>
      </c>
      <c r="H37" s="7">
        <v>-245</v>
      </c>
      <c r="I37" s="564">
        <v>990.97841441220169</v>
      </c>
      <c r="J37" s="564">
        <v>504.35035047979937</v>
      </c>
      <c r="K37" s="564">
        <v>250</v>
      </c>
      <c r="L37" s="26">
        <f t="shared" si="56"/>
        <v>-0.49105818739860796</v>
      </c>
      <c r="M37" s="26">
        <f t="shared" si="56"/>
        <v>-0.50431282587159976</v>
      </c>
      <c r="N37" s="36"/>
      <c r="O37" s="7">
        <v>-95</v>
      </c>
      <c r="P37" s="7">
        <v>-30</v>
      </c>
      <c r="Q37" s="7">
        <v>-50</v>
      </c>
      <c r="R37" s="7">
        <v>45</v>
      </c>
      <c r="S37" s="7">
        <v>110</v>
      </c>
      <c r="T37" s="7">
        <v>-345</v>
      </c>
      <c r="U37" s="7">
        <v>-25</v>
      </c>
      <c r="V37" s="7">
        <v>-15</v>
      </c>
      <c r="W37" s="7">
        <v>-85</v>
      </c>
      <c r="X37" s="7">
        <v>115</v>
      </c>
      <c r="Y37" s="7">
        <v>60</v>
      </c>
      <c r="Z37" s="7">
        <v>30</v>
      </c>
      <c r="AA37" s="7">
        <v>-40</v>
      </c>
      <c r="AB37" s="7">
        <v>55</v>
      </c>
      <c r="AC37" s="7">
        <v>-15</v>
      </c>
      <c r="AD37" s="7">
        <v>-125</v>
      </c>
      <c r="AE37" s="7">
        <v>5</v>
      </c>
      <c r="AF37" s="7">
        <v>-115</v>
      </c>
      <c r="AG37" s="597">
        <v>686.97303968000006</v>
      </c>
      <c r="AH37" s="597">
        <v>49.912419320000048</v>
      </c>
      <c r="AI37" s="597">
        <v>206.80744894799926</v>
      </c>
      <c r="AJ37" s="597">
        <v>47.285506464202307</v>
      </c>
      <c r="AK37" s="7">
        <v>-213.15535744631916</v>
      </c>
      <c r="AL37" s="597">
        <v>122.35122064660918</v>
      </c>
      <c r="AM37" s="597">
        <v>521.61412059950851</v>
      </c>
      <c r="AN37" s="597">
        <v>73.54036668000073</v>
      </c>
      <c r="AO37" s="597">
        <v>89.603099439998914</v>
      </c>
      <c r="AP37" s="26" t="str">
        <f>IF(ISERROR(AO37/AK37),"N/A",IF(AK37&lt;0,"N/A",IF(AO37&lt;0,"N/A",IF(AO37/AK37-1&gt;300%,"&gt;±300%",IF(AO37/AK37-1&lt;-300%,"&gt;±300%",AO37/AK37-1)))))</f>
        <v>N/A</v>
      </c>
      <c r="AQ37" s="26">
        <f>IF(ISERROR(AO37/AN37),"N/A",IF(AN37&lt;0,"N/A",IF(AO37&lt;0,"N/A",IF(AO37/AN37-1&gt;300%,"&gt;±300%",IF(AO37/AN37-1&lt;-300%,"&gt;±300%",AO37/AN37-1)))))</f>
        <v>0.21842062373570448</v>
      </c>
      <c r="AR37" s="4"/>
      <c r="AS37" s="13">
        <f>D37-AT37</f>
        <v>340</v>
      </c>
      <c r="AT37" s="13">
        <f>SUM(O37:P37)</f>
        <v>-125</v>
      </c>
      <c r="AU37" s="13">
        <f>SUM(Q37:R37)</f>
        <v>-5</v>
      </c>
      <c r="AV37" s="13">
        <f>SUM(S37:T37)</f>
        <v>-235</v>
      </c>
      <c r="AW37" s="13">
        <f>SUM(U37:V37)</f>
        <v>-40</v>
      </c>
      <c r="AX37" s="13">
        <f>SUM(W37:X37)</f>
        <v>30</v>
      </c>
      <c r="AY37" s="13">
        <f>SUM(Y37:Z37)</f>
        <v>90</v>
      </c>
      <c r="AZ37" s="13">
        <f>SUM(AA37:AB37)</f>
        <v>15</v>
      </c>
      <c r="BA37" s="13">
        <f>SUM(AC37:AD37)</f>
        <v>-140</v>
      </c>
      <c r="BB37" s="13">
        <f>SUM(AE37:AF37)</f>
        <v>-110</v>
      </c>
      <c r="BC37" s="13">
        <f>SUM(AG37:AH37)</f>
        <v>736.88545900000008</v>
      </c>
      <c r="BD37" s="13">
        <f>SUM(AI37:AJ37)</f>
        <v>254.09295541220158</v>
      </c>
      <c r="BE37" s="13">
        <f>SUM(AK37:AL37)</f>
        <v>-90.80413679970998</v>
      </c>
      <c r="BF37" s="13">
        <f t="shared" ref="BF37:BF38" si="60">SUM(AM37:AN37)</f>
        <v>595.15448727950923</v>
      </c>
      <c r="BG37" s="26">
        <f t="shared" si="58"/>
        <v>1.3422707107877963</v>
      </c>
      <c r="BH37" s="26" t="str">
        <f>IF(ISERROR(BF37/BE37),"N/A",IF(BE37&lt;0,"N/A",IF(BF37&lt;0,"N/A",IF(BF37/BE37-1&gt;300%,"&gt;±300%",IF(BF37/BE37-1&lt;-300%,"&gt;±300%",BF37/BE37-1)))))</f>
        <v>N/A</v>
      </c>
      <c r="BI37" s="19"/>
      <c r="BJ37" s="13">
        <f>SUM(AL37:AO37)</f>
        <v>807.10880736611728</v>
      </c>
      <c r="BK37" s="19"/>
    </row>
    <row r="38" spans="1:87" ht="13.5" x14ac:dyDescent="0.35">
      <c r="A38" s="10"/>
      <c r="B38" s="10" t="s">
        <v>37</v>
      </c>
      <c r="C38" s="7">
        <v>35</v>
      </c>
      <c r="D38" s="7">
        <v>-115</v>
      </c>
      <c r="E38" s="7">
        <v>20</v>
      </c>
      <c r="F38" s="7">
        <v>85</v>
      </c>
      <c r="G38" s="7">
        <v>-45</v>
      </c>
      <c r="H38" s="7">
        <v>-20</v>
      </c>
      <c r="I38" s="564">
        <v>-20.21446626585432</v>
      </c>
      <c r="J38" s="564">
        <v>458.38388438600157</v>
      </c>
      <c r="K38" s="564">
        <v>40</v>
      </c>
      <c r="L38" s="26" t="str">
        <f t="shared" si="56"/>
        <v>N/A</v>
      </c>
      <c r="M38" s="26">
        <f t="shared" si="56"/>
        <v>-0.91273689725462448</v>
      </c>
      <c r="N38" s="36"/>
      <c r="O38" s="7">
        <v>-95</v>
      </c>
      <c r="P38" s="7">
        <v>-10</v>
      </c>
      <c r="Q38" s="7">
        <v>-5</v>
      </c>
      <c r="R38" s="7">
        <v>-5</v>
      </c>
      <c r="S38" s="7">
        <v>-5</v>
      </c>
      <c r="T38" s="7">
        <v>30</v>
      </c>
      <c r="U38" s="7">
        <v>40</v>
      </c>
      <c r="V38" s="7">
        <v>-5</v>
      </c>
      <c r="W38" s="7">
        <v>55</v>
      </c>
      <c r="X38" s="7">
        <v>-5</v>
      </c>
      <c r="Y38" s="7">
        <v>-10</v>
      </c>
      <c r="Z38" s="7">
        <v>0</v>
      </c>
      <c r="AA38" s="7">
        <v>-15</v>
      </c>
      <c r="AB38" s="7">
        <v>-20</v>
      </c>
      <c r="AC38" s="7">
        <v>-10</v>
      </c>
      <c r="AD38" s="7">
        <v>0</v>
      </c>
      <c r="AE38" s="7">
        <v>-10</v>
      </c>
      <c r="AF38" s="7">
        <v>0</v>
      </c>
      <c r="AG38" s="7">
        <v>-3.7135677817608959</v>
      </c>
      <c r="AH38" s="7">
        <v>-12.869987589821081</v>
      </c>
      <c r="AI38" s="7">
        <v>-9.6579941485684895</v>
      </c>
      <c r="AJ38" s="7">
        <v>6.0270832542961434</v>
      </c>
      <c r="AK38" s="7">
        <v>-20.442004790457666</v>
      </c>
      <c r="AL38" s="7">
        <v>138.14511871654315</v>
      </c>
      <c r="AM38" s="7">
        <v>341.55213041940618</v>
      </c>
      <c r="AN38" s="7">
        <v>-0.87135995949008427</v>
      </c>
      <c r="AO38" s="7">
        <v>33.40237201601105</v>
      </c>
      <c r="AP38" s="26" t="str">
        <f>IF(ISERROR(AO38/AK38),"N/A",IF(AK38&lt;0,"N/A",IF(AO38&lt;0,"N/A",IF(AO38/AK38-1&gt;300%,"&gt;±300%",IF(AO38/AK38-1&lt;-300%,"&gt;±300%",AO38/AK38-1)))))</f>
        <v>N/A</v>
      </c>
      <c r="AQ38" s="26" t="str">
        <f>IF(ISERROR(AO38/AN38),"N/A",IF(AN38&lt;0,"N/A",IF(AO38&lt;0,"N/A",IF(AO38/AN38-1&gt;300%,"&gt;±300%",IF(AO38/AN38-1&lt;-300%,"&gt;±300%",AO38/AN38-1)))))</f>
        <v>N/A</v>
      </c>
      <c r="AR38" s="4"/>
      <c r="AS38" s="13">
        <f>D38-AT38</f>
        <v>-10</v>
      </c>
      <c r="AT38" s="13">
        <f>SUM(O38:P38)</f>
        <v>-105</v>
      </c>
      <c r="AU38" s="13">
        <f>SUM(Q38:R38)</f>
        <v>-10</v>
      </c>
      <c r="AV38" s="13">
        <f>SUM(S38:T38)</f>
        <v>25</v>
      </c>
      <c r="AW38" s="13">
        <f>SUM(U38:V38)</f>
        <v>35</v>
      </c>
      <c r="AX38" s="13">
        <f>SUM(W38:X38)</f>
        <v>50</v>
      </c>
      <c r="AY38" s="13">
        <f>SUM(Y38:Z38)</f>
        <v>-10</v>
      </c>
      <c r="AZ38" s="13">
        <f>SUM(AA38:AB38)</f>
        <v>-35</v>
      </c>
      <c r="BA38" s="13">
        <f>SUM(AC38:AD38)</f>
        <v>-10</v>
      </c>
      <c r="BB38" s="13">
        <f>SUM(AE38:AF38)</f>
        <v>-10</v>
      </c>
      <c r="BC38" s="13">
        <f>SUM(AG38:AH38)</f>
        <v>-16.583555371581976</v>
      </c>
      <c r="BD38" s="13">
        <f>SUM(AI38:AJ38)</f>
        <v>-3.630910894272346</v>
      </c>
      <c r="BE38" s="13">
        <f>SUM(AK38:AL38)</f>
        <v>117.70311392608548</v>
      </c>
      <c r="BF38" s="13">
        <f t="shared" si="60"/>
        <v>340.68077045991612</v>
      </c>
      <c r="BG38" s="26" t="str">
        <f>IF(ISERROR(BF38/BD38),"N/A",IF(BD38&lt;0,"N/A",IF(BF38&lt;0,"N/A",IF(BF38/BD38-1&gt;300%,"&gt;±300%",IF(BF38/BD38-1&lt;-300%,"&gt;±300%",BF38/BD38-1)))))</f>
        <v>N/A</v>
      </c>
      <c r="BH38" s="26">
        <f t="shared" si="59"/>
        <v>1.8944074553019461</v>
      </c>
      <c r="BI38" s="19"/>
      <c r="BJ38" s="13">
        <f>SUM(AL38:AO38)</f>
        <v>512.22826119247031</v>
      </c>
      <c r="BK38" s="19"/>
    </row>
    <row r="39" spans="1:87" ht="13.5" x14ac:dyDescent="0.35">
      <c r="A39" s="23"/>
      <c r="B39" s="4"/>
      <c r="C39" s="9"/>
      <c r="D39" s="9"/>
      <c r="E39" s="9"/>
      <c r="F39" s="9"/>
      <c r="G39" s="9"/>
      <c r="H39" s="9"/>
      <c r="I39" s="554"/>
      <c r="J39" s="9"/>
      <c r="K39" s="9"/>
      <c r="L39" s="36"/>
      <c r="M39" s="235"/>
      <c r="N39" s="36"/>
      <c r="O39" s="36"/>
      <c r="P39" s="36"/>
      <c r="Q39" s="36"/>
      <c r="R39" s="36"/>
      <c r="S39" s="36"/>
      <c r="T39" s="36"/>
      <c r="U39" s="36"/>
      <c r="V39" s="36"/>
      <c r="W39" s="36"/>
      <c r="X39" s="36"/>
      <c r="Y39" s="36"/>
      <c r="Z39" s="36"/>
      <c r="AA39" s="36"/>
      <c r="AB39" s="36"/>
      <c r="AC39" s="36"/>
      <c r="AD39" s="36"/>
      <c r="AE39" s="36"/>
      <c r="AF39" s="36"/>
      <c r="AG39" s="573"/>
      <c r="AH39" s="573"/>
      <c r="AI39" s="573"/>
      <c r="AJ39" s="573"/>
      <c r="AK39" s="573"/>
      <c r="AL39" s="573"/>
      <c r="AM39" s="573"/>
      <c r="AN39" s="573"/>
      <c r="AO39" s="573"/>
      <c r="AP39" s="492"/>
      <c r="AQ39" s="492"/>
      <c r="AR39" s="4"/>
      <c r="AS39" s="4"/>
      <c r="AT39" s="13"/>
      <c r="AU39" s="13"/>
      <c r="AV39" s="13"/>
      <c r="AW39" s="13"/>
      <c r="AX39" s="13"/>
      <c r="AY39" s="13"/>
      <c r="AZ39" s="13"/>
      <c r="BA39" s="13"/>
      <c r="BB39" s="13"/>
      <c r="BC39" s="13"/>
      <c r="BD39" s="13"/>
      <c r="BE39" s="13"/>
      <c r="BF39" s="13"/>
      <c r="BG39" s="26"/>
      <c r="BH39" s="26"/>
      <c r="BI39" s="19"/>
      <c r="BJ39" s="13"/>
      <c r="BK39" s="19"/>
    </row>
    <row r="40" spans="1:87" ht="13.5" x14ac:dyDescent="0.35">
      <c r="A40" s="33" t="s">
        <v>26</v>
      </c>
      <c r="B40" s="34"/>
      <c r="C40" s="34">
        <v>8500</v>
      </c>
      <c r="D40" s="34">
        <v>7975</v>
      </c>
      <c r="E40" s="34">
        <v>8095</v>
      </c>
      <c r="F40" s="34">
        <v>8195</v>
      </c>
      <c r="G40" s="34">
        <v>7725</v>
      </c>
      <c r="H40" s="34">
        <v>7270</v>
      </c>
      <c r="I40" s="560">
        <f>SUM(I21,I25,I27,I35)</f>
        <v>8320.7198983791895</v>
      </c>
      <c r="J40" s="560">
        <f>SUM(J21,J25,J27,J35)</f>
        <v>7662.9514771683935</v>
      </c>
      <c r="K40" s="560">
        <f>SUM(K21,K25,K27,K35)</f>
        <v>8041.0422603803718</v>
      </c>
      <c r="L40" s="540">
        <f>IF(ISERROR(J40/I40),"N/A",IF(I40&lt;0,"N/A",IF(J40&lt;0,"N/A",IF(J40/I40-1&gt;300%,"&gt;±300%",IF(J40/I40-1&lt;-300%,"&gt;±300%",J40/I40-1)))))</f>
        <v>-7.9051864411266215E-2</v>
      </c>
      <c r="M40" s="540">
        <f>IF(ISERROR(K40/J40),"N/A",IF(J40&lt;0,"N/A",IF(K40&lt;0,"N/A",IF(K40/J40-1&gt;300%,"&gt;±300%",IF(K40/J40-1&lt;-300%,"&gt;±300%",K40/J40-1)))))</f>
        <v>4.9340098829868895E-2</v>
      </c>
      <c r="N40" s="36"/>
      <c r="O40" s="34">
        <v>1710</v>
      </c>
      <c r="P40" s="34">
        <v>1915</v>
      </c>
      <c r="Q40" s="34">
        <v>1965</v>
      </c>
      <c r="R40" s="34">
        <v>2030</v>
      </c>
      <c r="S40" s="34">
        <v>2270</v>
      </c>
      <c r="T40" s="34">
        <v>1845</v>
      </c>
      <c r="U40" s="34">
        <v>2055</v>
      </c>
      <c r="V40" s="34">
        <v>2045</v>
      </c>
      <c r="W40" s="34">
        <v>1935</v>
      </c>
      <c r="X40" s="34">
        <v>2190</v>
      </c>
      <c r="Y40" s="34">
        <v>1975</v>
      </c>
      <c r="Z40" s="34">
        <v>1940</v>
      </c>
      <c r="AA40" s="34">
        <v>1770</v>
      </c>
      <c r="AB40" s="34">
        <v>2050</v>
      </c>
      <c r="AC40" s="34">
        <v>1905</v>
      </c>
      <c r="AD40" s="34">
        <v>1795</v>
      </c>
      <c r="AE40" s="34">
        <v>1805</v>
      </c>
      <c r="AF40" s="34">
        <v>1755</v>
      </c>
      <c r="AG40" s="582">
        <f>SUM(AG21,AG25,AG27,AG35)</f>
        <v>2642.5576562681281</v>
      </c>
      <c r="AH40" s="582">
        <f t="shared" ref="AH40:AN40" si="61">SUM(AH21,AH25,AH27,AH35)</f>
        <v>1931.2778803677857</v>
      </c>
      <c r="AI40" s="582">
        <f t="shared" si="61"/>
        <v>1978.7829396313643</v>
      </c>
      <c r="AJ40" s="582">
        <f t="shared" si="61"/>
        <v>1768.6990764202319</v>
      </c>
      <c r="AK40" s="582">
        <f>SUM(AK21,AK25,AK27,AK35)</f>
        <v>1564.2300819686623</v>
      </c>
      <c r="AL40" s="582">
        <f t="shared" si="61"/>
        <v>1551.8384759025676</v>
      </c>
      <c r="AM40" s="582">
        <f t="shared" si="61"/>
        <v>2581.5904560082458</v>
      </c>
      <c r="AN40" s="582">
        <f t="shared" si="61"/>
        <v>1961.2431841382099</v>
      </c>
      <c r="AO40" s="582">
        <f t="shared" ref="AO40" si="62">SUM(AO21,AO25,AO27,AO35)</f>
        <v>1969.1827240140265</v>
      </c>
      <c r="AP40" s="561">
        <f>IF(ISERROR(AO40/AK40),"N/A",IF(AK40&lt;0,"N/A",IF(AO40&lt;0,"N/A",IF(AO40/AK40-1&gt;300%,"&gt;±300%",IF(AO40/AK40-1&lt;-300%,"&gt;±300%",AO40/AK40-1)))))</f>
        <v>0.25888304202391432</v>
      </c>
      <c r="AQ40" s="561">
        <f>IF(ISERROR(AO40/AN40),"N/A",IF(AN40&lt;0,"N/A",IF(AO40&lt;0,"N/A",IF(AO40/AN40-1&gt;300%,"&gt;±300%",IF(AO40/AN40-1&lt;-300%,"&gt;±300%",AO40/AN40-1)))))</f>
        <v>4.0482179568697152E-3</v>
      </c>
      <c r="AR40" s="4"/>
      <c r="AS40" s="34">
        <f t="shared" ref="AS40:AT40" si="63">SUM(AS21,AS25,AS27,AS35)</f>
        <v>4340</v>
      </c>
      <c r="AT40" s="34">
        <f t="shared" si="63"/>
        <v>3635</v>
      </c>
      <c r="AU40" s="34">
        <f>SUM(Q40:R40)</f>
        <v>3995</v>
      </c>
      <c r="AV40" s="34">
        <f>SUM(S40:T40)</f>
        <v>4115</v>
      </c>
      <c r="AW40" s="34">
        <f>SUM(U40:V40)</f>
        <v>4100</v>
      </c>
      <c r="AX40" s="34">
        <f>SUM(W40:X40)</f>
        <v>4125</v>
      </c>
      <c r="AY40" s="34">
        <f>SUM(Y40:Z40)</f>
        <v>3915</v>
      </c>
      <c r="AZ40" s="34">
        <f>SUM(AA40:AB40)</f>
        <v>3820</v>
      </c>
      <c r="BA40" s="34">
        <f>SUM(AC40:AD40)</f>
        <v>3700</v>
      </c>
      <c r="BB40" s="34">
        <f>SUM(AE40:AF40)</f>
        <v>3560</v>
      </c>
      <c r="BC40" s="34">
        <f>SUM(AG40:AH40)</f>
        <v>4573.8355366359137</v>
      </c>
      <c r="BD40" s="34">
        <f>SUM(AI40:AJ40)</f>
        <v>3747.4820160515965</v>
      </c>
      <c r="BE40" s="34">
        <f>SUM(AK40:AL40)</f>
        <v>3116.06855787123</v>
      </c>
      <c r="BF40" s="34">
        <f>SUM(AM40:AN40)</f>
        <v>4542.8336401464558</v>
      </c>
      <c r="BG40" s="561">
        <f>IF(ISERROR(BF40/BD40),"N/A",IF(BD40&lt;0,"N/A",IF(BF40&lt;0,"N/A",IF(BF40/BD40-1&gt;300%,"&gt;±300%",IF(BF40/BD40-1&lt;-300%,"&gt;±300%",BF40/BD40-1)))))</f>
        <v>0.21223627510102205</v>
      </c>
      <c r="BH40" s="561">
        <f>IF(ISERROR(BF40/BE40),"N/A",IF(BE40&lt;0,"N/A",IF(BF40&lt;0,"N/A",IF(BF40/BE40-1&gt;300%,"&gt;±300%",IF(BF40/BE40-1&lt;-300%,"&gt;±300%",BF40/BE40-1)))))</f>
        <v>0.45787345681827141</v>
      </c>
      <c r="BI40" s="19"/>
      <c r="BJ40" s="34">
        <f>SUM(AL40:AO40)</f>
        <v>8063.8548400630498</v>
      </c>
      <c r="BK40" s="19"/>
    </row>
    <row r="41" spans="1:87" ht="13.5" x14ac:dyDescent="0.35">
      <c r="A41" s="3"/>
      <c r="B41" s="6"/>
      <c r="C41" s="546"/>
      <c r="D41" s="546"/>
      <c r="E41" s="546"/>
      <c r="F41" s="546"/>
      <c r="G41" s="6"/>
      <c r="H41" s="6"/>
      <c r="I41" s="583"/>
      <c r="J41" s="6"/>
      <c r="K41" s="6"/>
      <c r="L41" s="546"/>
      <c r="M41" s="492"/>
      <c r="N41" s="36"/>
      <c r="O41" s="546"/>
      <c r="P41" s="546"/>
      <c r="Q41" s="546"/>
      <c r="R41" s="546"/>
      <c r="S41" s="546"/>
      <c r="T41" s="546"/>
      <c r="U41" s="546"/>
      <c r="V41" s="546"/>
      <c r="W41" s="546"/>
      <c r="X41" s="546"/>
      <c r="Y41" s="546"/>
      <c r="Z41" s="546"/>
      <c r="AA41" s="546"/>
      <c r="AB41" s="546"/>
      <c r="AC41" s="546"/>
      <c r="AD41" s="546"/>
      <c r="AE41" s="546"/>
      <c r="AF41" s="546"/>
      <c r="AG41" s="563"/>
      <c r="AH41" s="563"/>
      <c r="AI41" s="563"/>
      <c r="AJ41" s="563"/>
      <c r="AK41" s="563"/>
      <c r="AL41" s="563"/>
      <c r="AM41" s="563"/>
      <c r="AN41" s="563"/>
      <c r="AO41" s="563"/>
      <c r="AP41" s="492"/>
      <c r="AQ41" s="492"/>
      <c r="AR41" s="4"/>
      <c r="AS41" s="39"/>
      <c r="BG41" s="26"/>
      <c r="BH41" s="26"/>
      <c r="BI41" s="19"/>
      <c r="BK41" s="19"/>
    </row>
    <row r="42" spans="1:87" ht="13.5" x14ac:dyDescent="0.35">
      <c r="A42" s="41" t="s">
        <v>7</v>
      </c>
      <c r="B42" s="42"/>
      <c r="C42" s="43">
        <v>-665</v>
      </c>
      <c r="D42" s="43">
        <v>-715</v>
      </c>
      <c r="E42" s="43">
        <v>-200</v>
      </c>
      <c r="F42" s="43">
        <v>-280</v>
      </c>
      <c r="G42" s="43">
        <v>330</v>
      </c>
      <c r="H42" s="43">
        <v>800</v>
      </c>
      <c r="I42" s="584">
        <f>I18-I40</f>
        <v>-102.13046397453218</v>
      </c>
      <c r="J42" s="584">
        <f t="shared" ref="J42:K42" si="64">J18-J40</f>
        <v>-863.4969945140474</v>
      </c>
      <c r="K42" s="584">
        <f t="shared" si="64"/>
        <v>-158.29823382028462</v>
      </c>
      <c r="L42" s="547" t="str">
        <f>IF(ISERROR(J42/I42),"N/A",IF(I42&lt;0,"N/A",IF(J42&lt;0,"N/A",IF(J42/I42-1&gt;300%,"&gt;±300%",IF(J42/I42-1&lt;-300%,"&gt;±300%",J42/I42-1)))))</f>
        <v>N/A</v>
      </c>
      <c r="M42" s="547" t="str">
        <f>IF(ISERROR(K42/J42),"N/A",IF(J42&lt;0,"N/A",IF(K42&lt;0,"N/A",IF(K42/J42-1&gt;300%,"&gt;±300%",IF(K42/J42-1&lt;-300%,"&gt;±300%",K42/J42-1)))))</f>
        <v>N/A</v>
      </c>
      <c r="N42" s="36"/>
      <c r="O42" s="43">
        <v>235</v>
      </c>
      <c r="P42" s="43">
        <v>-65</v>
      </c>
      <c r="Q42" s="43">
        <v>-110</v>
      </c>
      <c r="R42" s="43">
        <v>-15</v>
      </c>
      <c r="S42" s="43">
        <v>-175</v>
      </c>
      <c r="T42" s="43">
        <v>95</v>
      </c>
      <c r="U42" s="43">
        <v>-235</v>
      </c>
      <c r="V42" s="43">
        <v>145</v>
      </c>
      <c r="W42" s="43">
        <v>90</v>
      </c>
      <c r="X42" s="43">
        <v>-310</v>
      </c>
      <c r="Y42" s="43">
        <v>-190</v>
      </c>
      <c r="Z42" s="43">
        <v>170</v>
      </c>
      <c r="AA42" s="43">
        <v>265</v>
      </c>
      <c r="AB42" s="43">
        <v>65</v>
      </c>
      <c r="AC42" s="43">
        <v>-150</v>
      </c>
      <c r="AD42" s="43">
        <v>345</v>
      </c>
      <c r="AE42" s="43">
        <v>330</v>
      </c>
      <c r="AF42" s="43">
        <v>285</v>
      </c>
      <c r="AG42" s="43">
        <f t="shared" ref="AG42:AN42" si="65">AG18-AG40</f>
        <v>-772.5590409778365</v>
      </c>
      <c r="AH42" s="43">
        <f t="shared" si="65"/>
        <v>215.56925252435622</v>
      </c>
      <c r="AI42" s="43">
        <f t="shared" si="65"/>
        <v>65.043799404679021</v>
      </c>
      <c r="AJ42" s="43">
        <f t="shared" si="65"/>
        <v>389.16383589243424</v>
      </c>
      <c r="AK42" s="43">
        <f t="shared" si="65"/>
        <v>199.07338265988551</v>
      </c>
      <c r="AL42" s="43">
        <f t="shared" si="65"/>
        <v>-203.97211005539293</v>
      </c>
      <c r="AM42" s="43">
        <f t="shared" si="65"/>
        <v>-719.36598991830192</v>
      </c>
      <c r="AN42" s="43">
        <f t="shared" si="65"/>
        <v>-131.52903415076867</v>
      </c>
      <c r="AO42" s="43">
        <f t="shared" ref="AO42" si="66">AO18-AO40</f>
        <v>-18.974509348470292</v>
      </c>
      <c r="AP42" s="547" t="str">
        <f>IF(ISERROR(AO42/AK42),"N/A",IF(AK42&lt;0,"N/A",IF(AO42&lt;0,"N/A",IF(AO42/AK42-1&gt;300%,"&gt;±300%",IF(AO42/AK42-1&lt;-300%,"&gt;±300%",AO42/AK42-1)))))</f>
        <v>N/A</v>
      </c>
      <c r="AQ42" s="547" t="str">
        <f>IF(ISERROR(AO42/AN42),"N/A",IF(AN42&lt;0,"N/A",IF(AO42&lt;0,"N/A",IF(AO42/AN42-1&gt;300%,"&gt;±300%",IF(AO42/AN42-1&lt;-300%,"&gt;±300%",AO42/AN42-1)))))</f>
        <v>N/A</v>
      </c>
      <c r="AR42" s="4"/>
      <c r="AS42" s="43">
        <f t="shared" ref="AS42" si="67">AS18-AS40</f>
        <v>-875</v>
      </c>
      <c r="AT42" s="43">
        <f>AT18-AT40</f>
        <v>160</v>
      </c>
      <c r="AU42" s="43">
        <f>SUM(Q42:R42)</f>
        <v>-125</v>
      </c>
      <c r="AV42" s="43">
        <f>SUM(S42:T42)</f>
        <v>-80</v>
      </c>
      <c r="AW42" s="43">
        <f>SUM(U42:V42)</f>
        <v>-90</v>
      </c>
      <c r="AX42" s="43">
        <f>SUM(W42:X42)</f>
        <v>-220</v>
      </c>
      <c r="AY42" s="43">
        <f>SUM(Y42:Z42)</f>
        <v>-20</v>
      </c>
      <c r="AZ42" s="43">
        <f>SUM(AA42:AB42)</f>
        <v>330</v>
      </c>
      <c r="BA42" s="43">
        <f>SUM(AC42:AD42)</f>
        <v>195</v>
      </c>
      <c r="BB42" s="43">
        <f>SUM(AE42:AF42)</f>
        <v>615</v>
      </c>
      <c r="BC42" s="43">
        <f t="shared" ref="BC42:BD42" si="68">BC18-BC40</f>
        <v>-556.98978845348029</v>
      </c>
      <c r="BD42" s="43">
        <f t="shared" si="68"/>
        <v>454.20763529711348</v>
      </c>
      <c r="BE42" s="43">
        <f>SUM(AK42:AL42)</f>
        <v>-4.8987273955074215</v>
      </c>
      <c r="BF42" s="43">
        <f>SUM(AM42:AN42)</f>
        <v>-850.89502406907059</v>
      </c>
      <c r="BG42" s="547" t="str">
        <f>IF(ISERROR(BF42/BD42),"N/A",IF(BD42&lt;0,"N/A",IF(BF42&lt;0,"N/A",IF(BF42/BD42-1&gt;300%,"&gt;±300%",IF(BF42/BD42-1&lt;-300%,"&gt;±300%",BF42/BD42-1)))))</f>
        <v>N/A</v>
      </c>
      <c r="BH42" s="547" t="str">
        <f t="shared" ref="BH42" si="69">IF(ISERROR(BF42/BE42),"N/A",IF(BE42&lt;0,"N/A",IF(BF42&lt;0,"N/A",IF(BF42/BE42-1&gt;300%,"&gt;±300%",IF(BF42/BE42-1&lt;-300%,"&gt;±300%",BF42/BE42-1)))))</f>
        <v>N/A</v>
      </c>
      <c r="BI42" s="19"/>
      <c r="BJ42" s="43">
        <f>SUM(AL42:AO42)</f>
        <v>-1073.8416434729338</v>
      </c>
      <c r="BK42" s="19"/>
    </row>
    <row r="43" spans="1:87" s="526" customFormat="1" ht="10.15" x14ac:dyDescent="0.3">
      <c r="A43" s="48"/>
      <c r="B43" s="98"/>
      <c r="C43" s="549"/>
      <c r="D43" s="549"/>
      <c r="E43" s="549"/>
      <c r="F43" s="549"/>
      <c r="G43" s="549"/>
      <c r="H43" s="549"/>
      <c r="I43" s="558"/>
      <c r="J43" s="549"/>
      <c r="K43" s="549"/>
      <c r="L43" s="288"/>
      <c r="M43" s="550"/>
      <c r="N43" s="36"/>
      <c r="O43" s="288"/>
      <c r="P43" s="288"/>
      <c r="Q43" s="288"/>
      <c r="R43" s="288"/>
      <c r="S43" s="288"/>
      <c r="T43" s="288"/>
      <c r="U43" s="288"/>
      <c r="V43" s="288"/>
      <c r="W43" s="288"/>
      <c r="X43" s="585"/>
      <c r="Y43" s="585"/>
      <c r="Z43" s="585"/>
      <c r="AA43" s="585"/>
      <c r="AB43" s="585"/>
      <c r="AC43" s="585"/>
      <c r="AD43" s="585"/>
      <c r="AE43" s="585"/>
      <c r="AF43" s="585"/>
      <c r="AG43" s="585"/>
      <c r="AH43" s="585"/>
      <c r="AI43" s="585"/>
      <c r="AJ43" s="585"/>
      <c r="AK43" s="586"/>
      <c r="AL43" s="585"/>
      <c r="AM43" s="585"/>
      <c r="AN43" s="585"/>
      <c r="AO43" s="585"/>
      <c r="AP43" s="550"/>
      <c r="AQ43" s="550"/>
      <c r="AR43" s="199"/>
      <c r="AS43" s="199"/>
      <c r="AT43" s="7"/>
      <c r="AU43" s="7"/>
      <c r="AV43" s="7"/>
      <c r="AW43" s="7"/>
      <c r="AX43" s="7"/>
      <c r="AY43" s="7"/>
      <c r="AZ43" s="7"/>
      <c r="BA43" s="7"/>
      <c r="BB43" s="7"/>
      <c r="BC43" s="7"/>
      <c r="BD43" s="7"/>
      <c r="BE43" s="7"/>
      <c r="BF43" s="7"/>
      <c r="BG43" s="288"/>
      <c r="BH43" s="288"/>
      <c r="BI43" s="47"/>
      <c r="BJ43" s="7"/>
      <c r="BK43" s="47"/>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row>
    <row r="44" spans="1:87" ht="13.5" x14ac:dyDescent="0.35">
      <c r="A44" s="41" t="s">
        <v>38</v>
      </c>
      <c r="B44" s="43">
        <v>4140</v>
      </c>
      <c r="C44" s="43">
        <v>3475</v>
      </c>
      <c r="D44" s="43">
        <v>2760</v>
      </c>
      <c r="E44" s="43">
        <v>2560</v>
      </c>
      <c r="F44" s="43">
        <v>2280</v>
      </c>
      <c r="G44" s="43">
        <v>2610</v>
      </c>
      <c r="H44" s="43">
        <v>3410</v>
      </c>
      <c r="I44" s="43">
        <f>H45+I42</f>
        <v>3547.8695360254678</v>
      </c>
      <c r="J44" s="43">
        <f>I44+J42</f>
        <v>2684.3725415114204</v>
      </c>
      <c r="K44" s="43">
        <f>J44+K42</f>
        <v>2526.0743076911358</v>
      </c>
      <c r="L44" s="547">
        <f>IF(ISERROR(J44/I44),"N/A",IF(I44&lt;0,"N/A",IF(J44&lt;0,"N/A",IF(J44/I44-1&gt;300%,"&gt;±300%",IF(J44/I44-1&lt;-300%,"&gt;±300%",J44/I44-1)))))</f>
        <v>-0.2433846526051765</v>
      </c>
      <c r="M44" s="547">
        <f>IF(ISERROR(K44/J44),"N/A",IF(J44&lt;0,"N/A",IF(K44&lt;0,"N/A",IF(K44/J44-1&gt;300%,"&gt;±300%",IF(K44/J44-1&lt;-300%,"&gt;±300%",K44/J44-1)))))</f>
        <v>-5.8970292450970963E-2</v>
      </c>
      <c r="N44" s="36"/>
      <c r="O44" s="46"/>
      <c r="P44" s="46"/>
      <c r="Q44" s="46"/>
      <c r="R44" s="46"/>
      <c r="S44" s="46"/>
      <c r="T44" s="46"/>
      <c r="U44" s="46"/>
      <c r="V44" s="46"/>
      <c r="W44" s="46"/>
      <c r="X44" s="587"/>
      <c r="Y44" s="587"/>
      <c r="Z44" s="587"/>
      <c r="AA44" s="587"/>
      <c r="AB44" s="587"/>
      <c r="AC44" s="587"/>
      <c r="AD44" s="587"/>
      <c r="AE44" s="587"/>
      <c r="AF44" s="587"/>
      <c r="AG44" s="587"/>
      <c r="AH44" s="587"/>
      <c r="AI44" s="587"/>
      <c r="AJ44" s="587"/>
      <c r="AK44" s="588"/>
      <c r="AL44" s="587"/>
      <c r="AM44" s="587"/>
      <c r="AN44" s="587"/>
      <c r="AO44" s="587"/>
      <c r="AP44" s="44"/>
      <c r="AQ44" s="44"/>
      <c r="AR44" s="199"/>
      <c r="AS44" s="46"/>
      <c r="AT44" s="46"/>
      <c r="AU44" s="46"/>
      <c r="AV44" s="46"/>
      <c r="AW44" s="46"/>
      <c r="AX44" s="46"/>
      <c r="AY44" s="46"/>
      <c r="AZ44" s="46"/>
      <c r="BA44" s="46"/>
      <c r="BB44" s="46"/>
      <c r="BC44" s="46"/>
      <c r="BD44" s="46"/>
      <c r="BE44" s="46"/>
      <c r="BF44" s="46"/>
      <c r="BG44" s="548"/>
      <c r="BH44" s="548"/>
      <c r="BI44" s="19"/>
      <c r="BJ44" s="46"/>
      <c r="BK44" s="19"/>
    </row>
    <row r="45" spans="1:87" s="48" customFormat="1" ht="10.15" x14ac:dyDescent="0.3">
      <c r="A45" s="48" t="s">
        <v>117</v>
      </c>
      <c r="B45" s="36"/>
      <c r="C45" s="36"/>
      <c r="D45" s="36"/>
      <c r="E45" s="36"/>
      <c r="F45" s="36"/>
      <c r="G45" s="36"/>
      <c r="H45" s="48">
        <v>3650</v>
      </c>
      <c r="I45" s="368"/>
      <c r="J45" s="36"/>
      <c r="K45" s="36"/>
      <c r="L45" s="235"/>
      <c r="M45" s="36"/>
      <c r="N45" s="36"/>
      <c r="O45" s="36"/>
      <c r="X45" s="348"/>
      <c r="Y45" s="348"/>
      <c r="Z45" s="348"/>
      <c r="AA45" s="348"/>
      <c r="AB45" s="348"/>
      <c r="AC45" s="348"/>
      <c r="AD45" s="348"/>
      <c r="AE45" s="348"/>
      <c r="AF45" s="348"/>
      <c r="AG45" s="383"/>
      <c r="AH45" s="383"/>
      <c r="AI45" s="383"/>
      <c r="AJ45" s="383"/>
      <c r="AK45" s="384"/>
      <c r="AL45" s="348"/>
      <c r="AM45" s="348"/>
      <c r="AN45" s="348"/>
      <c r="AO45" s="348"/>
      <c r="AP45" s="235"/>
      <c r="AQ45" s="235"/>
      <c r="AT45" s="288"/>
      <c r="AU45" s="288"/>
      <c r="AV45" s="288"/>
      <c r="AW45" s="288"/>
      <c r="AX45" s="288"/>
      <c r="AY45" s="288"/>
      <c r="AZ45" s="288"/>
      <c r="BA45" s="288"/>
      <c r="BB45" s="288"/>
      <c r="BC45" s="288"/>
      <c r="BD45" s="288"/>
      <c r="BE45" s="288"/>
      <c r="BF45" s="288"/>
      <c r="BJ45" s="288"/>
    </row>
    <row r="46" spans="1:87" x14ac:dyDescent="0.4">
      <c r="F46" s="40"/>
      <c r="G46" s="40"/>
      <c r="H46" s="40"/>
      <c r="I46" s="589"/>
      <c r="J46" s="40"/>
      <c r="K46" s="40"/>
      <c r="L46" s="19"/>
      <c r="M46" s="17"/>
      <c r="AK46" s="590"/>
    </row>
    <row r="47" spans="1:87" x14ac:dyDescent="0.4">
      <c r="D47" s="19"/>
      <c r="L47" s="17"/>
      <c r="P47" s="19"/>
      <c r="Q47" s="19"/>
      <c r="R47" s="19"/>
      <c r="S47" s="19"/>
      <c r="T47" s="19"/>
      <c r="U47" s="19"/>
      <c r="V47" s="19"/>
      <c r="W47" s="19"/>
      <c r="AK47" s="590"/>
      <c r="AS47" s="19"/>
      <c r="BG47" s="19"/>
      <c r="BH47" s="19"/>
    </row>
    <row r="48" spans="1:87" x14ac:dyDescent="0.4">
      <c r="D48" s="19"/>
      <c r="L48" s="17"/>
      <c r="N48" s="19"/>
      <c r="AK48" s="590"/>
    </row>
    <row r="49" spans="3:37" x14ac:dyDescent="0.4">
      <c r="C49" s="19"/>
      <c r="D49" s="19"/>
      <c r="E49" s="19"/>
      <c r="F49" s="19"/>
      <c r="G49" s="19"/>
      <c r="H49" s="19"/>
      <c r="O49" s="19"/>
      <c r="P49" s="19"/>
      <c r="Q49" s="19"/>
      <c r="R49" s="19"/>
      <c r="S49" s="19"/>
      <c r="T49" s="19"/>
      <c r="U49" s="19"/>
      <c r="V49" s="19"/>
      <c r="W49" s="19"/>
      <c r="X49" s="19"/>
      <c r="Y49" s="19"/>
      <c r="Z49" s="19"/>
      <c r="AA49" s="19"/>
      <c r="AB49" s="19"/>
      <c r="AC49" s="19"/>
      <c r="AD49" s="19"/>
      <c r="AE49" s="19"/>
      <c r="AF49" s="19"/>
      <c r="AK49" s="590"/>
    </row>
    <row r="50" spans="3:37" x14ac:dyDescent="0.4">
      <c r="AK50" s="590"/>
    </row>
    <row r="51" spans="3:37" x14ac:dyDescent="0.4">
      <c r="C51" s="19"/>
      <c r="D51" s="19"/>
      <c r="E51" s="19"/>
      <c r="F51" s="19"/>
      <c r="G51" s="19"/>
      <c r="H51" s="19"/>
      <c r="O51" s="19"/>
      <c r="P51" s="19"/>
      <c r="Q51" s="19"/>
      <c r="R51" s="19"/>
      <c r="S51" s="19"/>
      <c r="T51" s="19"/>
      <c r="U51" s="19"/>
      <c r="V51" s="19"/>
      <c r="W51" s="19"/>
      <c r="X51" s="19"/>
      <c r="Y51" s="19"/>
      <c r="Z51" s="19"/>
      <c r="AA51" s="19"/>
      <c r="AB51" s="19"/>
      <c r="AC51" s="19"/>
      <c r="AD51" s="19"/>
      <c r="AE51" s="19"/>
      <c r="AF51" s="19"/>
      <c r="AK51" s="590"/>
    </row>
    <row r="52" spans="3:37" x14ac:dyDescent="0.4">
      <c r="AK52" s="590"/>
    </row>
    <row r="53" spans="3:37" x14ac:dyDescent="0.4">
      <c r="AK53" s="590"/>
    </row>
    <row r="54" spans="3:37" x14ac:dyDescent="0.4">
      <c r="AK54" s="590"/>
    </row>
    <row r="55" spans="3:37" x14ac:dyDescent="0.4">
      <c r="AK55" s="590"/>
    </row>
    <row r="56" spans="3:37" x14ac:dyDescent="0.4">
      <c r="AK56" s="590"/>
    </row>
    <row r="57" spans="3:37" x14ac:dyDescent="0.4">
      <c r="AK57" s="590"/>
    </row>
    <row r="58" spans="3:37" x14ac:dyDescent="0.4">
      <c r="AK58" s="590"/>
    </row>
    <row r="59" spans="3:37" x14ac:dyDescent="0.4">
      <c r="AK59" s="590"/>
    </row>
    <row r="60" spans="3:37" x14ac:dyDescent="0.4">
      <c r="AK60" s="590"/>
    </row>
    <row r="61" spans="3:37" x14ac:dyDescent="0.4">
      <c r="AK61" s="590"/>
    </row>
    <row r="62" spans="3:37" x14ac:dyDescent="0.4">
      <c r="AK62" s="590"/>
    </row>
    <row r="63" spans="3:37" x14ac:dyDescent="0.4">
      <c r="AK63" s="590"/>
    </row>
    <row r="64" spans="3:37" x14ac:dyDescent="0.4">
      <c r="AK64" s="590"/>
    </row>
    <row r="65" spans="37:37" x14ac:dyDescent="0.4">
      <c r="AK65" s="590"/>
    </row>
    <row r="66" spans="37:37" x14ac:dyDescent="0.4">
      <c r="AK66" s="590"/>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84BAF-BC69-43A3-A0E6-E36ABDAB7821}">
  <sheetPr codeName="Sheet34"/>
  <dimension ref="A1:CI66"/>
  <sheetViews>
    <sheetView workbookViewId="0">
      <selection activeCell="K49" sqref="K49"/>
    </sheetView>
  </sheetViews>
  <sheetFormatPr defaultColWidth="9.46484375" defaultRowHeight="13.9" x14ac:dyDescent="0.4"/>
  <cols>
    <col min="1" max="1" width="36.53125" style="15" bestFit="1" customWidth="1"/>
    <col min="2" max="2" width="26" style="15" bestFit="1" customWidth="1"/>
    <col min="3" max="8" width="4.53125" style="15" customWidth="1"/>
    <col min="9" max="9" width="4.53125" style="351" customWidth="1"/>
    <col min="10" max="11" width="4.53125" style="15" customWidth="1"/>
    <col min="12" max="13" width="8.46484375" style="15" customWidth="1"/>
    <col min="14" max="14" width="3" style="15" customWidth="1"/>
    <col min="15" max="23" width="6.53125" style="15" customWidth="1"/>
    <col min="24" max="32" width="6.53125" style="104" customWidth="1"/>
    <col min="33" max="36" width="6.53125" style="101" customWidth="1"/>
    <col min="37" max="37" width="6.53125" style="386" bestFit="1" customWidth="1"/>
    <col min="38" max="41" width="6.53125" style="104" bestFit="1" customWidth="1"/>
    <col min="42" max="43" width="9.46484375" style="17" bestFit="1" customWidth="1"/>
    <col min="44" max="44" width="7.53125" style="15" customWidth="1"/>
    <col min="45" max="45" width="6.46484375" style="15" bestFit="1" customWidth="1"/>
    <col min="46" max="58" width="6.46484375" style="40" bestFit="1" customWidth="1"/>
    <col min="59" max="60" width="9" style="15" bestFit="1" customWidth="1"/>
    <col min="61" max="61" width="9.46484375" style="15"/>
    <col min="62" max="62" width="9.53125" style="40" bestFit="1" customWidth="1"/>
    <col min="63" max="16384" width="9.46484375" style="15"/>
  </cols>
  <sheetData>
    <row r="1" spans="1:64" x14ac:dyDescent="0.4">
      <c r="A1" s="16" t="s">
        <v>144</v>
      </c>
      <c r="D1" s="17"/>
      <c r="P1" s="18"/>
      <c r="Q1" s="18"/>
      <c r="R1" s="18"/>
      <c r="S1" s="18"/>
      <c r="T1" s="18"/>
      <c r="U1" s="18"/>
      <c r="V1" s="18"/>
      <c r="W1" s="18"/>
      <c r="X1" s="101"/>
      <c r="Y1" s="101"/>
      <c r="Z1" s="101"/>
      <c r="AA1" s="101"/>
      <c r="AB1" s="101"/>
      <c r="AC1" s="101"/>
      <c r="AD1" s="101"/>
      <c r="AE1" s="101"/>
      <c r="AF1" s="101"/>
      <c r="AK1" s="351"/>
      <c r="AL1" s="15"/>
      <c r="AM1" s="15"/>
      <c r="AN1" s="15"/>
      <c r="AO1" s="15"/>
      <c r="AT1" s="63"/>
      <c r="AU1" s="63"/>
      <c r="AV1" s="63"/>
      <c r="AW1" s="63"/>
      <c r="AX1" s="63"/>
      <c r="AY1" s="63"/>
      <c r="AZ1" s="63"/>
      <c r="BA1" s="63"/>
      <c r="BB1" s="63"/>
      <c r="BC1" s="63"/>
      <c r="BD1" s="63"/>
      <c r="BE1" s="63"/>
      <c r="BF1" s="63"/>
      <c r="BG1" s="18"/>
      <c r="BH1" s="18"/>
      <c r="BJ1" s="63"/>
    </row>
    <row r="2" spans="1:64" ht="20.25" x14ac:dyDescent="0.35">
      <c r="A2" s="23" t="s">
        <v>119</v>
      </c>
      <c r="B2" s="12"/>
      <c r="C2" s="176">
        <v>2013</v>
      </c>
      <c r="D2" s="176">
        <v>2014</v>
      </c>
      <c r="E2" s="176">
        <v>2015</v>
      </c>
      <c r="F2" s="176">
        <v>2016</v>
      </c>
      <c r="G2" s="176">
        <v>2017</v>
      </c>
      <c r="H2" s="176">
        <v>2018</v>
      </c>
      <c r="I2" s="176">
        <v>2019</v>
      </c>
      <c r="J2" s="176">
        <v>2020</v>
      </c>
      <c r="K2" s="176" t="s">
        <v>122</v>
      </c>
      <c r="L2" s="202" t="s">
        <v>128</v>
      </c>
      <c r="M2" s="202" t="s">
        <v>138</v>
      </c>
      <c r="N2" s="162"/>
      <c r="O2" s="527" t="s">
        <v>20</v>
      </c>
      <c r="P2" s="527" t="s">
        <v>34</v>
      </c>
      <c r="Q2" s="527" t="s">
        <v>45</v>
      </c>
      <c r="R2" s="527" t="s">
        <v>46</v>
      </c>
      <c r="S2" s="527" t="s">
        <v>48</v>
      </c>
      <c r="T2" s="527" t="s">
        <v>49</v>
      </c>
      <c r="U2" s="527" t="s">
        <v>53</v>
      </c>
      <c r="V2" s="527" t="s">
        <v>54</v>
      </c>
      <c r="W2" s="527" t="s">
        <v>55</v>
      </c>
      <c r="X2" s="527" t="s">
        <v>56</v>
      </c>
      <c r="Y2" s="527" t="s">
        <v>60</v>
      </c>
      <c r="Z2" s="527" t="s">
        <v>61</v>
      </c>
      <c r="AA2" s="527" t="s">
        <v>62</v>
      </c>
      <c r="AB2" s="527" t="s">
        <v>63</v>
      </c>
      <c r="AC2" s="527" t="s">
        <v>67</v>
      </c>
      <c r="AD2" s="527" t="s">
        <v>70</v>
      </c>
      <c r="AE2" s="527" t="s">
        <v>74</v>
      </c>
      <c r="AF2" s="527" t="s">
        <v>80</v>
      </c>
      <c r="AG2" s="528" t="s">
        <v>82</v>
      </c>
      <c r="AH2" s="528" t="s">
        <v>88</v>
      </c>
      <c r="AI2" s="528" t="s">
        <v>89</v>
      </c>
      <c r="AJ2" s="528" t="s">
        <v>87</v>
      </c>
      <c r="AK2" s="529" t="s">
        <v>90</v>
      </c>
      <c r="AL2" s="527" t="s">
        <v>107</v>
      </c>
      <c r="AM2" s="527" t="s">
        <v>124</v>
      </c>
      <c r="AN2" s="527" t="s">
        <v>132</v>
      </c>
      <c r="AO2" s="529" t="s">
        <v>141</v>
      </c>
      <c r="AP2" s="530" t="s">
        <v>143</v>
      </c>
      <c r="AQ2" s="531" t="s">
        <v>142</v>
      </c>
      <c r="AR2" s="162"/>
      <c r="AS2" s="176" t="s">
        <v>39</v>
      </c>
      <c r="AT2" s="176" t="s">
        <v>40</v>
      </c>
      <c r="AU2" s="176" t="s">
        <v>47</v>
      </c>
      <c r="AV2" s="176" t="s">
        <v>50</v>
      </c>
      <c r="AW2" s="176" t="s">
        <v>57</v>
      </c>
      <c r="AX2" s="176" t="s">
        <v>59</v>
      </c>
      <c r="AY2" s="176" t="s">
        <v>64</v>
      </c>
      <c r="AZ2" s="176" t="s">
        <v>66</v>
      </c>
      <c r="BA2" s="176" t="s">
        <v>71</v>
      </c>
      <c r="BB2" s="176" t="s">
        <v>81</v>
      </c>
      <c r="BC2" s="532" t="s">
        <v>93</v>
      </c>
      <c r="BD2" s="532" t="s">
        <v>94</v>
      </c>
      <c r="BE2" s="532" t="s">
        <v>109</v>
      </c>
      <c r="BF2" s="532" t="s">
        <v>134</v>
      </c>
      <c r="BG2" s="533" t="s">
        <v>136</v>
      </c>
      <c r="BH2" s="533" t="s">
        <v>137</v>
      </c>
      <c r="BI2" s="175"/>
      <c r="BJ2" s="176" t="s">
        <v>69</v>
      </c>
      <c r="BK2" s="267"/>
      <c r="BL2" s="21"/>
    </row>
    <row r="3" spans="1:64" ht="13.5" x14ac:dyDescent="0.35">
      <c r="A3" s="110" t="s">
        <v>33</v>
      </c>
      <c r="B3" s="24"/>
      <c r="C3" s="24"/>
      <c r="D3" s="24"/>
      <c r="E3" s="24"/>
      <c r="F3" s="24"/>
      <c r="G3" s="24"/>
      <c r="H3" s="24"/>
      <c r="I3" s="551"/>
      <c r="J3" s="534"/>
      <c r="K3" s="534"/>
      <c r="N3" s="200"/>
      <c r="P3" s="2"/>
      <c r="Q3" s="2"/>
      <c r="R3" s="2"/>
      <c r="S3" s="2"/>
      <c r="T3" s="2"/>
      <c r="U3" s="2"/>
      <c r="V3" s="2"/>
      <c r="W3" s="2"/>
      <c r="X3" s="103"/>
      <c r="Y3" s="103"/>
      <c r="Z3" s="103"/>
      <c r="AA3" s="103"/>
      <c r="AB3" s="103"/>
      <c r="AC3" s="103"/>
      <c r="AD3" s="103"/>
      <c r="AE3" s="103"/>
      <c r="AF3" s="103"/>
      <c r="AG3" s="552"/>
      <c r="AH3" s="552"/>
      <c r="AI3" s="552"/>
      <c r="AJ3" s="552"/>
      <c r="AK3" s="553"/>
      <c r="AL3" s="15"/>
      <c r="AM3" s="15"/>
      <c r="AN3" s="15"/>
      <c r="AO3" s="15"/>
      <c r="AP3" s="535"/>
      <c r="AR3" s="536"/>
      <c r="AS3" s="2"/>
      <c r="AT3" s="12"/>
      <c r="AU3" s="12"/>
      <c r="AV3" s="12"/>
      <c r="AW3" s="12"/>
      <c r="AX3" s="12"/>
      <c r="AY3" s="12"/>
      <c r="AZ3" s="12"/>
      <c r="BA3" s="12"/>
      <c r="BB3" s="12"/>
      <c r="BC3" s="12"/>
      <c r="BD3" s="12"/>
      <c r="BE3" s="12"/>
      <c r="BF3" s="12"/>
      <c r="BG3" s="537"/>
      <c r="BH3" s="537"/>
      <c r="BJ3" s="12"/>
    </row>
    <row r="4" spans="1:64" ht="13.5" x14ac:dyDescent="0.35">
      <c r="A4" s="23" t="s">
        <v>24</v>
      </c>
      <c r="B4" s="9"/>
      <c r="C4" s="9">
        <f t="shared" ref="C4:J4" si="0">SUM(C5:C9)</f>
        <v>188.79814274881392</v>
      </c>
      <c r="D4" s="9">
        <f t="shared" si="0"/>
        <v>151.62948037898974</v>
      </c>
      <c r="E4" s="9">
        <f t="shared" si="0"/>
        <v>191.59745623273366</v>
      </c>
      <c r="F4" s="9">
        <f t="shared" si="0"/>
        <v>188.0205556699473</v>
      </c>
      <c r="G4" s="9">
        <f t="shared" si="0"/>
        <v>190.66435173809376</v>
      </c>
      <c r="H4" s="9">
        <f t="shared" si="0"/>
        <v>190.50883432232041</v>
      </c>
      <c r="I4" s="554">
        <f t="shared" si="0"/>
        <v>189.58322594146543</v>
      </c>
      <c r="J4" s="554">
        <f t="shared" si="0"/>
        <v>154.57145384472841</v>
      </c>
      <c r="K4" s="554">
        <f t="shared" ref="K4" si="1">SUM(K5:K9)</f>
        <v>185.29164732209208</v>
      </c>
      <c r="L4" s="492">
        <f>IF(ISERROR(J4/I4),"N/A",IF(I4&lt;0,"N/A",IF(J4&lt;0,"N/A",IF(J4/I4-1&gt;300%,"&gt;±300%",IF(J4/I4-1&lt;-300%,"&gt;±300%",J4/I4-1)))))</f>
        <v>-0.18467758380452415</v>
      </c>
      <c r="M4" s="492">
        <f>IF(ISERROR(K4/J4),"N/A",IF(J4&lt;0,"N/A",IF(K4&lt;0,"N/A",IF(K4/J4-1&gt;300%,"&gt;±300%",IF(K4/J4-1&lt;-300%,"&gt;±300%",K4/J4-1)))))</f>
        <v>0.19874428759803875</v>
      </c>
      <c r="N4" s="36"/>
      <c r="O4" s="9">
        <f t="shared" ref="O4:AM4" si="2">SUM(O5:O9)</f>
        <v>40.901080348383893</v>
      </c>
      <c r="P4" s="9">
        <f t="shared" si="2"/>
        <v>44.011428663850353</v>
      </c>
      <c r="Q4" s="9">
        <f t="shared" si="2"/>
        <v>42.300737090343794</v>
      </c>
      <c r="R4" s="9">
        <f t="shared" si="2"/>
        <v>48.054881473956733</v>
      </c>
      <c r="S4" s="9">
        <f t="shared" si="2"/>
        <v>51.476264620969843</v>
      </c>
      <c r="T4" s="9">
        <f t="shared" si="2"/>
        <v>50.232125294783259</v>
      </c>
      <c r="U4" s="9">
        <f t="shared" si="2"/>
        <v>39.656941022197309</v>
      </c>
      <c r="V4" s="9">
        <f t="shared" si="2"/>
        <v>51.320747205196518</v>
      </c>
      <c r="W4" s="9">
        <f t="shared" si="2"/>
        <v>50.387642710556577</v>
      </c>
      <c r="X4" s="9">
        <f t="shared" si="2"/>
        <v>46.499707316223514</v>
      </c>
      <c r="Y4" s="9">
        <f t="shared" si="2"/>
        <v>44.322463495396995</v>
      </c>
      <c r="Z4" s="9">
        <f t="shared" si="2"/>
        <v>48.36591630550339</v>
      </c>
      <c r="AA4" s="9">
        <f t="shared" si="2"/>
        <v>48.676951137050033</v>
      </c>
      <c r="AB4" s="9">
        <f t="shared" si="2"/>
        <v>49.299020800143325</v>
      </c>
      <c r="AC4" s="9">
        <f t="shared" si="2"/>
        <v>40.434528101063933</v>
      </c>
      <c r="AD4" s="9">
        <f t="shared" si="2"/>
        <v>49.921090463236617</v>
      </c>
      <c r="AE4" s="9">
        <f t="shared" si="2"/>
        <v>51.787299452516486</v>
      </c>
      <c r="AF4" s="9">
        <f t="shared" si="2"/>
        <v>48.676951137050033</v>
      </c>
      <c r="AG4" s="555">
        <f t="shared" si="2"/>
        <v>41.050456353127537</v>
      </c>
      <c r="AH4" s="555">
        <f t="shared" si="2"/>
        <v>51.793833757992125</v>
      </c>
      <c r="AI4" s="555">
        <f t="shared" si="2"/>
        <v>47.60600305402275</v>
      </c>
      <c r="AJ4" s="555">
        <f t="shared" si="2"/>
        <v>49.128141755229386</v>
      </c>
      <c r="AK4" s="555">
        <f t="shared" si="2"/>
        <v>38.670778335770031</v>
      </c>
      <c r="AL4" s="555">
        <f t="shared" si="2"/>
        <v>29.145260797830463</v>
      </c>
      <c r="AM4" s="555">
        <f t="shared" si="2"/>
        <v>46.382011232649518</v>
      </c>
      <c r="AN4" s="555">
        <f>SUM(AN5:AN9)</f>
        <v>40.389077913526627</v>
      </c>
      <c r="AO4" s="555">
        <f>SUM(AO5:AO9)</f>
        <v>43.919012449275918</v>
      </c>
      <c r="AP4" s="492">
        <f>IF(ISERROR(AO4/AK4),"N/A",IF(AK4&lt;0,"N/A",IF(AO4&lt;0,"N/A",IF(AO4/AK4-1&gt;300%,"&gt;±300%",IF(AO4/AK4-1&lt;-300%,"&gt;±300%",AO4/AK4-1)))))</f>
        <v>0.13571576108286743</v>
      </c>
      <c r="AQ4" s="492">
        <f>IF(ISERROR(AO4/AN4),"N/A",IF(AN4&lt;0,"N/A",IF(AO4&lt;0,"N/A",IF(AO4/AN4-1&gt;300%,"&gt;±300%",IF(AO4/AN4-1&lt;-300%,"&gt;±300%",AO4/AN4-1)))))</f>
        <v>8.7398245221317339E-2</v>
      </c>
      <c r="AR4" s="4"/>
      <c r="AS4" s="9">
        <f t="shared" ref="AS4:AT4" si="3">SUM(AS5:AS9)</f>
        <v>20.061746634758642</v>
      </c>
      <c r="AT4" s="9">
        <f t="shared" si="3"/>
        <v>84.912509012234239</v>
      </c>
      <c r="AU4" s="9">
        <f t="shared" ref="AU4:AU10" si="4">SUM(Q4:R4)</f>
        <v>90.355618564300528</v>
      </c>
      <c r="AV4" s="9">
        <f t="shared" ref="AV4:AV10" si="5">SUM(S4:T4)</f>
        <v>101.7083899157531</v>
      </c>
      <c r="AW4" s="9">
        <f t="shared" ref="AW4:AW10" si="6">SUM(U4:V4)</f>
        <v>90.977688227393827</v>
      </c>
      <c r="AX4" s="9">
        <f t="shared" ref="AX4:AX10" si="7">SUM(W4:X4)</f>
        <v>96.887350026780098</v>
      </c>
      <c r="AY4" s="9">
        <f t="shared" ref="AY4:AY10" si="8">SUM(Y4:Z4)</f>
        <v>92.688379800900378</v>
      </c>
      <c r="AZ4" s="9">
        <f t="shared" ref="AZ4:AZ11" si="9">SUM(AA4:AB4)</f>
        <v>97.97597193719335</v>
      </c>
      <c r="BA4" s="9">
        <f t="shared" ref="BA4:BA11" si="10">SUM(AC4:AD4)</f>
        <v>90.355618564300556</v>
      </c>
      <c r="BB4" s="9">
        <f t="shared" ref="BB4:BB11" si="11">SUM(AE4:AF4)</f>
        <v>100.46425058956652</v>
      </c>
      <c r="BC4" s="9">
        <f t="shared" ref="BC4:BC11" si="12">SUM(AG4:AH4)</f>
        <v>92.844290111119662</v>
      </c>
      <c r="BD4" s="9">
        <f t="shared" ref="BD4:BD11" si="13">SUM(AI4:AJ4)</f>
        <v>96.734144809252143</v>
      </c>
      <c r="BE4" s="9">
        <f t="shared" ref="BE4:BE10" si="14">SUM(AK4:AL4)</f>
        <v>67.816039133600498</v>
      </c>
      <c r="BF4" s="9">
        <f>SUM(AM4:AN4)</f>
        <v>86.771089146176138</v>
      </c>
      <c r="BG4" s="492">
        <f>IF(ISERROR(BF4/BD4),"N/A",IF(BD4&lt;0,"N/A",IF(BF4&lt;0,"N/A",IF(BF4/BD4-1&gt;300%,"&gt;±300%",IF(BF4/BD4-1&lt;-300%,"&gt;±300%",BF4/BD4-1)))))</f>
        <v>-0.10299419799205267</v>
      </c>
      <c r="BH4" s="492">
        <f>IF(ISERROR(BF4/BE4),"N/A",IF(BE4&lt;0,"N/A",IF(BF4&lt;0,"N/A",IF(BF4/BE4-1&gt;300%,"&gt;±300%",IF(BF4/BE4-1&lt;-300%,"&gt;±300%",BF4/BE4-1)))))</f>
        <v>0.27950688737856511</v>
      </c>
      <c r="BI4" s="19"/>
      <c r="BJ4" s="9">
        <f>SUM(AL4:AO4)</f>
        <v>159.83536239328254</v>
      </c>
      <c r="BK4" s="19"/>
    </row>
    <row r="5" spans="1:64" ht="13.5" x14ac:dyDescent="0.35">
      <c r="A5" s="10"/>
      <c r="B5" s="10" t="s">
        <v>0</v>
      </c>
      <c r="C5" s="7">
        <f>'Table 1(Q1''21)'!C5/32.15074</f>
        <v>135.45566913856416</v>
      </c>
      <c r="D5" s="7">
        <f>'Table 1(Q1''21)'!D5/32.15074</f>
        <v>97.509419689873397</v>
      </c>
      <c r="E5" s="7">
        <f>'Table 1(Q1''21)'!E5/32.15074</f>
        <v>139.34360453289722</v>
      </c>
      <c r="F5" s="7">
        <f>'Table 1(Q1''21)'!F5/32.15074</f>
        <v>132.65635565464436</v>
      </c>
      <c r="G5" s="7">
        <f>'Table 1(Q1''21)'!G5/32.15074</f>
        <v>136.3887736332041</v>
      </c>
      <c r="H5" s="7">
        <f>'Table 1(Q1''21)'!H5/32.15074</f>
        <v>139.03256970135058</v>
      </c>
      <c r="I5" s="556">
        <f>'Table 1(Q1''21)'!I5/32.15074</f>
        <v>136.85131000968005</v>
      </c>
      <c r="J5" s="556">
        <f>'Table 1(Q1''21)'!J5/32.15074</f>
        <v>102.57752939348306</v>
      </c>
      <c r="K5" s="556">
        <f>'Table 1(Q1''21)'!K5/32.15074</f>
        <v>134.97764078988797</v>
      </c>
      <c r="L5" s="26">
        <f>IF(ISERROR(J5/I5),"N/A",IF(I5&lt;0,"N/A",IF(J5&lt;0,"N/A",IF(J5/I5-1&gt;300%,"&gt;±300%",IF(J5/I5-1&lt;-300%,"&gt;±300%",J5/I5-1)))))</f>
        <v>-0.25044539664087007</v>
      </c>
      <c r="M5" s="26">
        <f>IF(ISERROR(K5/J5),"N/A",IF(J5&lt;0,"N/A",IF(K5&lt;0,"N/A",IF(K5/J5-1&gt;300%,"&gt;±300%",IF(K5/J5-1&lt;-300%,"&gt;±300%",K5/J5-1)))))</f>
        <v>0.31585973641575493</v>
      </c>
      <c r="N5" s="36"/>
      <c r="O5" s="13">
        <f>'Table 1(Q1''21)'!O5/32.15074</f>
        <v>27.060030344558168</v>
      </c>
      <c r="P5" s="13">
        <f>'Table 1(Q1''21)'!P5/32.15074</f>
        <v>30.481413491571267</v>
      </c>
      <c r="Q5" s="13">
        <f>'Table 1(Q1''21)'!Q5/32.15074</f>
        <v>29.237274165384687</v>
      </c>
      <c r="R5" s="13">
        <f>'Table 1(Q1''21)'!R5/32.15074</f>
        <v>35.146935964770954</v>
      </c>
      <c r="S5" s="13">
        <f>'Table 1(Q1''21)'!S5/32.15074</f>
        <v>37.79073203291744</v>
      </c>
      <c r="T5" s="13">
        <f>'Table 1(Q1''21)'!T5/32.15074</f>
        <v>37.168662369824148</v>
      </c>
      <c r="U5" s="13">
        <f>'Table 1(Q1''21)'!U5/32.15074</f>
        <v>25.349338771051617</v>
      </c>
      <c r="V5" s="13">
        <f>'Table 1(Q1''21)'!V5/32.15074</f>
        <v>37.324179785597472</v>
      </c>
      <c r="W5" s="13">
        <f>'Table 1(Q1''21)'!W5/32.15074</f>
        <v>36.70211012250418</v>
      </c>
      <c r="X5" s="13">
        <f>'Table 1(Q1''21)'!X5/32.15074</f>
        <v>33.280726975491078</v>
      </c>
      <c r="Y5" s="13">
        <f>'Table 1(Q1''21)'!Y5/32.15074</f>
        <v>32.036587649304494</v>
      </c>
      <c r="Z5" s="13">
        <f>'Table 1(Q1''21)'!Z5/32.15074</f>
        <v>34.058314054357695</v>
      </c>
      <c r="AA5" s="13">
        <f>'Table 1(Q1''21)'!AA5/32.15074</f>
        <v>35.457970796317596</v>
      </c>
      <c r="AB5" s="13">
        <f>'Table 1(Q1''21)'!AB5/32.15074</f>
        <v>34.680383717450987</v>
      </c>
      <c r="AC5" s="13">
        <f>'Table 1(Q1''21)'!AC5/32.15074</f>
        <v>28.459687086518073</v>
      </c>
      <c r="AD5" s="13">
        <f>'Table 1(Q1''21)'!AD5/32.15074</f>
        <v>36.080040459410888</v>
      </c>
      <c r="AE5" s="13">
        <f>'Table 1(Q1''21)'!AE5/32.15074</f>
        <v>38.257284280237407</v>
      </c>
      <c r="AF5" s="13">
        <f>'Table 1(Q1''21)'!AF5/32.15074</f>
        <v>36.391075290957531</v>
      </c>
      <c r="AG5" s="557">
        <f>'Table 1(Q1''21)'!AG5/32.15074</f>
        <v>27.206803690929455</v>
      </c>
      <c r="AH5" s="557">
        <f>'Table 1(Q1''21)'!AH5/32.15074</f>
        <v>37.923074890942161</v>
      </c>
      <c r="AI5" s="557">
        <f>'Table 1(Q1''21)'!AI5/32.15074</f>
        <v>34.803290185687231</v>
      </c>
      <c r="AJ5" s="557">
        <f>'Table 1(Q1''21)'!AJ5/32.15074</f>
        <v>36.903806385503245</v>
      </c>
      <c r="AK5" s="557">
        <f>'Table 1(Q1''21)'!AK5/32.15074</f>
        <v>26.214641217049397</v>
      </c>
      <c r="AL5" s="557">
        <f>'Table 1(Q1''21)'!AL5/32.15074</f>
        <v>16.201892255812318</v>
      </c>
      <c r="AM5" s="557">
        <f>'Table 1(Q1''21)'!AM5/32.15074</f>
        <v>33.020241203619854</v>
      </c>
      <c r="AN5" s="557">
        <f>'Table 1(Q1''21)'!AN5/32.15074</f>
        <v>27.146931816824075</v>
      </c>
      <c r="AO5" s="557">
        <f>'Table 1(Q1''21)'!AO5/32.15074</f>
        <v>30.189356166686558</v>
      </c>
      <c r="AP5" s="26">
        <f t="shared" ref="AP5:AP11" si="15">IF(ISERROR(AO5/AK5),"N/A",IF(AK5&lt;0,"N/A",IF(AO5&lt;0,"N/A",IF(AO5/AK5-1&gt;300%,"&gt;±300%",IF(AO5/AK5-1&lt;-300%,"&gt;±300%",AO5/AK5-1)))))</f>
        <v>0.15162194732049583</v>
      </c>
      <c r="AQ5" s="26">
        <f t="shared" ref="AQ5:AQ11" si="16">IF(ISERROR(AO5/AN5),"N/A",IF(AN5&lt;0,"N/A",IF(AO5&lt;0,"N/A",IF(AO5/AN5-1&gt;300%,"&gt;±300%",IF(AO5/AN5-1&lt;-300%,"&gt;±300%",AO5/AN5-1)))))</f>
        <v>0.112072493878552</v>
      </c>
      <c r="AR5" s="4"/>
      <c r="AS5" s="13">
        <f>'Table 1(Q1''21)'!AR5/32.15074</f>
        <v>0</v>
      </c>
      <c r="AT5" s="13">
        <f>SUM(O5:P5)</f>
        <v>57.541443836129432</v>
      </c>
      <c r="AU5" s="13">
        <f>SUM(Q5:R5)</f>
        <v>64.384210130155637</v>
      </c>
      <c r="AV5" s="13">
        <f t="shared" si="5"/>
        <v>74.959394402741594</v>
      </c>
      <c r="AW5" s="13">
        <f t="shared" si="6"/>
        <v>62.673518556649086</v>
      </c>
      <c r="AX5" s="13">
        <f t="shared" si="7"/>
        <v>69.982837097995258</v>
      </c>
      <c r="AY5" s="13">
        <f t="shared" si="8"/>
        <v>66.094901703662188</v>
      </c>
      <c r="AZ5" s="13">
        <f t="shared" si="9"/>
        <v>70.138354513768576</v>
      </c>
      <c r="BA5" s="13">
        <f t="shared" si="10"/>
        <v>64.539727545928969</v>
      </c>
      <c r="BB5" s="13">
        <f t="shared" si="11"/>
        <v>74.648359571194931</v>
      </c>
      <c r="BC5" s="13">
        <f t="shared" si="12"/>
        <v>65.129878581871623</v>
      </c>
      <c r="BD5" s="13">
        <f t="shared" si="13"/>
        <v>71.707096571190476</v>
      </c>
      <c r="BE5" s="13">
        <f>SUM(AK5:AL5)</f>
        <v>42.416533472861715</v>
      </c>
      <c r="BF5" s="13">
        <f>SUM(AM5:AN5)</f>
        <v>60.167173020443926</v>
      </c>
      <c r="BG5" s="26">
        <f t="shared" ref="BG5:BG10" si="17">IF(ISERROR(BF5/BD5),"N/A",IF(BD5&lt;0,"N/A",IF(BF5&lt;0,"N/A",IF(BF5/BD5-1&gt;300%,"&gt;±300%",IF(BF5/BD5-1&lt;-300%,"&gt;±300%",BF5/BD5-1)))))</f>
        <v>-0.16093140152857488</v>
      </c>
      <c r="BH5" s="26">
        <f>IF(ISERROR(BF5/BE5),"N/A",IF(BE5&lt;0,"N/A",IF(BF5&lt;0,"N/A",IF(BF5/BE5-1&gt;300%,"&gt;±300%",IF(BF5/BE5-1&lt;-300%,"&gt;±300%",BF5/BE5-1)))))</f>
        <v>0.41848397533332493</v>
      </c>
      <c r="BI5" s="19"/>
      <c r="BJ5" s="13">
        <f t="shared" ref="BJ5:BJ11" si="18">SUM(AL5:AO5)</f>
        <v>106.5584214429428</v>
      </c>
      <c r="BK5" s="19"/>
    </row>
    <row r="6" spans="1:64" ht="13.5" x14ac:dyDescent="0.35">
      <c r="A6" s="10"/>
      <c r="B6" s="10" t="s">
        <v>8</v>
      </c>
      <c r="C6" s="7">
        <f>'Table 1(Q1''21)'!C6/32.15074</f>
        <v>12.596910677639146</v>
      </c>
      <c r="D6" s="7">
        <f>'Table 1(Q1''21)'!D6/32.15074</f>
        <v>12.596910677639146</v>
      </c>
      <c r="E6" s="7">
        <f>'Table 1(Q1''21)'!E6/32.15074</f>
        <v>12.596910677639146</v>
      </c>
      <c r="F6" s="7">
        <f>'Table 1(Q1''21)'!F6/32.15074</f>
        <v>15.240706745785634</v>
      </c>
      <c r="G6" s="7">
        <f>'Table 1(Q1''21)'!G6/32.15074</f>
        <v>14.929671914238989</v>
      </c>
      <c r="H6" s="7">
        <f>'Table 1(Q1''21)'!H6/32.15074</f>
        <v>14.46311966691902</v>
      </c>
      <c r="I6" s="556">
        <f>'Table 1(Q1''21)'!I6/32.15074</f>
        <v>14.240449831014775</v>
      </c>
      <c r="J6" s="556">
        <f>'Table 1(Q1''21)'!J6/32.15074</f>
        <v>13.922385612275177</v>
      </c>
      <c r="K6" s="556">
        <f>'Table 1(Q1''21)'!K6/32.15074</f>
        <v>14.21323154401345</v>
      </c>
      <c r="L6" s="26">
        <f t="shared" ref="L6:M11" si="19">IF(ISERROR(J6/I6),"N/A",IF(I6&lt;0,"N/A",IF(J6&lt;0,"N/A",IF(J6/I6-1&gt;300%,"&gt;±300%",IF(J6/I6-1&lt;-300%,"&gt;±300%",J6/I6-1)))))</f>
        <v>-2.2335264862692439E-2</v>
      </c>
      <c r="M6" s="26">
        <f t="shared" si="19"/>
        <v>2.089052406951275E-2</v>
      </c>
      <c r="N6" s="36"/>
      <c r="O6" s="13">
        <f>'Table 1(Q1''21)'!O6/32.15074</f>
        <v>2.9548308996931332</v>
      </c>
      <c r="P6" s="13">
        <f>'Table 1(Q1''21)'!P6/32.15074</f>
        <v>2.9548308996931332</v>
      </c>
      <c r="Q6" s="13">
        <f>'Table 1(Q1''21)'!Q6/32.15074</f>
        <v>2.9548308996931332</v>
      </c>
      <c r="R6" s="13">
        <f>'Table 1(Q1''21)'!R6/32.15074</f>
        <v>2.4882786523731646</v>
      </c>
      <c r="S6" s="13">
        <f>'Table 1(Q1''21)'!S6/32.15074</f>
        <v>3.5769005627864243</v>
      </c>
      <c r="T6" s="13">
        <f>'Table 1(Q1''21)'!T6/32.15074</f>
        <v>3.4213831470131013</v>
      </c>
      <c r="U6" s="13">
        <f>'Table 1(Q1''21)'!U6/32.15074</f>
        <v>4.0434528101063929</v>
      </c>
      <c r="V6" s="13">
        <f>'Table 1(Q1''21)'!V6/32.15074</f>
        <v>3.7324179785597473</v>
      </c>
      <c r="W6" s="13">
        <f>'Table 1(Q1''21)'!W6/32.15074</f>
        <v>3.7324179785597473</v>
      </c>
      <c r="X6" s="13">
        <f>'Table 1(Q1''21)'!X6/32.15074</f>
        <v>3.7324179785597473</v>
      </c>
      <c r="Y6" s="13">
        <f>'Table 1(Q1''21)'!Y6/32.15074</f>
        <v>3.5769005627864243</v>
      </c>
      <c r="Z6" s="13">
        <f>'Table 1(Q1''21)'!Z6/32.15074</f>
        <v>3.8879353943330699</v>
      </c>
      <c r="AA6" s="13">
        <f>'Table 1(Q1''21)'!AA6/32.15074</f>
        <v>3.1103483154664557</v>
      </c>
      <c r="AB6" s="13">
        <f>'Table 1(Q1''21)'!AB6/32.15074</f>
        <v>4.354487641653038</v>
      </c>
      <c r="AC6" s="13">
        <f>'Table 1(Q1''21)'!AC6/32.15074</f>
        <v>3.5769005627864243</v>
      </c>
      <c r="AD6" s="13">
        <f>'Table 1(Q1''21)'!AD6/32.15074</f>
        <v>3.5769005627864243</v>
      </c>
      <c r="AE6" s="13">
        <f>'Table 1(Q1''21)'!AE6/32.15074</f>
        <v>3.7324179785597473</v>
      </c>
      <c r="AF6" s="13">
        <f>'Table 1(Q1''21)'!AF6/32.15074</f>
        <v>3.7324179785597473</v>
      </c>
      <c r="AG6" s="557">
        <f>'Table 1(Q1''21)'!AG6/32.15074</f>
        <v>3.4667049126050227</v>
      </c>
      <c r="AH6" s="557">
        <f>'Table 1(Q1''21)'!AH6/32.15074</f>
        <v>3.6955420527836433</v>
      </c>
      <c r="AI6" s="557">
        <f>'Table 1(Q1''21)'!AI6/32.15074</f>
        <v>3.7033869556366028</v>
      </c>
      <c r="AJ6" s="557">
        <f>'Table 1(Q1''21)'!AJ6/32.15074</f>
        <v>3.3742062817196756</v>
      </c>
      <c r="AK6" s="557">
        <f>'Table 1(Q1''21)'!AK6/32.15074</f>
        <v>3.3482512679110878</v>
      </c>
      <c r="AL6" s="557">
        <f>'Table 1(Q1''21)'!AL6/32.15074</f>
        <v>3.4196663601124042</v>
      </c>
      <c r="AM6" s="557">
        <f>'Table 1(Q1''21)'!AM6/32.15074</f>
        <v>3.5889184881456617</v>
      </c>
      <c r="AN6" s="557">
        <f>'Table 1(Q1''21)'!AN6/32.15074</f>
        <v>3.5657323845869722</v>
      </c>
      <c r="AO6" s="557">
        <f>'Table 1(Q1''21)'!AO6/32.15074</f>
        <v>3.7232040452614075</v>
      </c>
      <c r="AP6" s="26">
        <f t="shared" si="15"/>
        <v>0.11198465925893486</v>
      </c>
      <c r="AQ6" s="26">
        <f t="shared" si="16"/>
        <v>4.4162501189128234E-2</v>
      </c>
      <c r="AR6" s="4"/>
      <c r="AS6" s="13">
        <f>'Table 1(Q1''21)'!AR6/32.15074</f>
        <v>0</v>
      </c>
      <c r="AT6" s="13">
        <f t="shared" ref="AT6:AT10" si="20">SUM(O6:P6)</f>
        <v>5.9096617993862663</v>
      </c>
      <c r="AU6" s="13">
        <f t="shared" si="4"/>
        <v>5.4431095520662982</v>
      </c>
      <c r="AV6" s="13">
        <f t="shared" si="5"/>
        <v>6.9982837097995256</v>
      </c>
      <c r="AW6" s="13">
        <f t="shared" si="6"/>
        <v>7.7758707886661398</v>
      </c>
      <c r="AX6" s="13">
        <f t="shared" si="7"/>
        <v>7.4648359571194947</v>
      </c>
      <c r="AY6" s="13">
        <f t="shared" si="8"/>
        <v>7.4648359571194938</v>
      </c>
      <c r="AZ6" s="13">
        <f t="shared" si="9"/>
        <v>7.4648359571194938</v>
      </c>
      <c r="BA6" s="13">
        <f t="shared" si="10"/>
        <v>7.1538011255728486</v>
      </c>
      <c r="BB6" s="13">
        <f t="shared" si="11"/>
        <v>7.4648359571194947</v>
      </c>
      <c r="BC6" s="13">
        <f t="shared" si="12"/>
        <v>7.1622469653886665</v>
      </c>
      <c r="BD6" s="13">
        <f t="shared" si="13"/>
        <v>7.0775932373562789</v>
      </c>
      <c r="BE6" s="13">
        <f>SUM(AK6:AL6)</f>
        <v>6.7679176280234916</v>
      </c>
      <c r="BF6" s="13">
        <f>SUM(AM6:AN6)</f>
        <v>7.1546508727326339</v>
      </c>
      <c r="BG6" s="26">
        <f t="shared" si="17"/>
        <v>1.0887547898293493E-2</v>
      </c>
      <c r="BH6" s="26">
        <f>IF(ISERROR(BF6/BE6),"N/A",IF(BE6&lt;0,"N/A",IF(BF6&lt;0,"N/A",IF(BF6/BE6-1&gt;300%,"&gt;±300%",IF(BF6/BE6-1&lt;-300%,"&gt;±300%",BF6/BE6-1)))))</f>
        <v>5.7142132331490014E-2</v>
      </c>
      <c r="BI6" s="19"/>
      <c r="BJ6" s="13">
        <f t="shared" si="18"/>
        <v>14.297521278106446</v>
      </c>
      <c r="BK6" s="19"/>
    </row>
    <row r="7" spans="1:64" ht="13.5" x14ac:dyDescent="0.35">
      <c r="A7" s="10"/>
      <c r="B7" s="10" t="s">
        <v>15</v>
      </c>
      <c r="C7" s="7">
        <f>'Table 1(Q1''21)'!C7/32.15074</f>
        <v>11.041736519905918</v>
      </c>
      <c r="D7" s="7">
        <f>'Table 1(Q1''21)'!D7/32.15074</f>
        <v>12.285875846092502</v>
      </c>
      <c r="E7" s="7">
        <f>'Table 1(Q1''21)'!E7/32.15074</f>
        <v>11.352771351452564</v>
      </c>
      <c r="F7" s="7">
        <f>'Table 1(Q1''21)'!F7/32.15074</f>
        <v>12.130358430319179</v>
      </c>
      <c r="G7" s="7">
        <f>'Table 1(Q1''21)'!G7/32.15074</f>
        <v>11.197253935679241</v>
      </c>
      <c r="H7" s="7">
        <f>'Table 1(Q1''21)'!H7/32.15074</f>
        <v>10.730701688359273</v>
      </c>
      <c r="I7" s="556">
        <f>'Table 1(Q1''21)'!I7/32.15074</f>
        <v>11.072051985978058</v>
      </c>
      <c r="J7" s="556">
        <f>'Table 1(Q1''21)'!J7/32.15074</f>
        <v>10.488764799814872</v>
      </c>
      <c r="K7" s="556">
        <f>'Table 1(Q1''21)'!K7/32.15074</f>
        <v>11.352179135095291</v>
      </c>
      <c r="L7" s="26">
        <f t="shared" si="19"/>
        <v>-5.2681037526004837E-2</v>
      </c>
      <c r="M7" s="26">
        <f t="shared" si="19"/>
        <v>8.2318018542627547E-2</v>
      </c>
      <c r="N7" s="36"/>
      <c r="O7" s="13">
        <f>'Table 1(Q1''21)'!O7/32.15074</f>
        <v>3.2658657312397787</v>
      </c>
      <c r="P7" s="13">
        <f>'Table 1(Q1''21)'!P7/32.15074</f>
        <v>3.5769005627864243</v>
      </c>
      <c r="Q7" s="13">
        <f>'Table 1(Q1''21)'!Q7/32.15074</f>
        <v>3.1103483154664557</v>
      </c>
      <c r="R7" s="13">
        <f>'Table 1(Q1''21)'!R7/32.15074</f>
        <v>3.1103483154664557</v>
      </c>
      <c r="S7" s="13">
        <f>'Table 1(Q1''21)'!S7/32.15074</f>
        <v>2.7993134839198102</v>
      </c>
      <c r="T7" s="13">
        <f>'Table 1(Q1''21)'!T7/32.15074</f>
        <v>3.1103483154664557</v>
      </c>
      <c r="U7" s="13">
        <f>'Table 1(Q1''21)'!U7/32.15074</f>
        <v>3.1103483154664557</v>
      </c>
      <c r="V7" s="13">
        <f>'Table 1(Q1''21)'!V7/32.15074</f>
        <v>3.2658657312397787</v>
      </c>
      <c r="W7" s="13">
        <f>'Table 1(Q1''21)'!W7/32.15074</f>
        <v>3.1103483154664557</v>
      </c>
      <c r="X7" s="13">
        <f>'Table 1(Q1''21)'!X7/32.15074</f>
        <v>2.6437960681464876</v>
      </c>
      <c r="Y7" s="13">
        <f>'Table 1(Q1''21)'!Y7/32.15074</f>
        <v>2.9548308996931332</v>
      </c>
      <c r="Z7" s="13">
        <f>'Table 1(Q1''21)'!Z7/32.15074</f>
        <v>2.6437960681464876</v>
      </c>
      <c r="AA7" s="13">
        <f>'Table 1(Q1''21)'!AA7/32.15074</f>
        <v>2.9548308996931332</v>
      </c>
      <c r="AB7" s="13">
        <f>'Table 1(Q1''21)'!AB7/32.15074</f>
        <v>2.9548308996931332</v>
      </c>
      <c r="AC7" s="13">
        <f>'Table 1(Q1''21)'!AC7/32.15074</f>
        <v>2.7993134839198102</v>
      </c>
      <c r="AD7" s="13">
        <f>'Table 1(Q1''21)'!AD7/32.15074</f>
        <v>2.6437960681464876</v>
      </c>
      <c r="AE7" s="13">
        <f>'Table 1(Q1''21)'!AE7/32.15074</f>
        <v>2.7993134839198102</v>
      </c>
      <c r="AF7" s="13">
        <f>'Table 1(Q1''21)'!AF7/32.15074</f>
        <v>2.7993134839198102</v>
      </c>
      <c r="AG7" s="557">
        <f>'Table 1(Q1''21)'!AG7/32.15074</f>
        <v>2.6484460828143113</v>
      </c>
      <c r="AH7" s="557">
        <f>'Table 1(Q1''21)'!AH7/32.15074</f>
        <v>3.0666189953948182</v>
      </c>
      <c r="AI7" s="557">
        <f>'Table 1(Q1''21)'!AI7/32.15074</f>
        <v>2.4422150158907696</v>
      </c>
      <c r="AJ7" s="557">
        <f>'Table 1(Q1''21)'!AJ7/32.15074</f>
        <v>2.926108388173958</v>
      </c>
      <c r="AK7" s="557">
        <f>'Table 1(Q1''21)'!AK7/32.15074</f>
        <v>3.0451146382198804</v>
      </c>
      <c r="AL7" s="557">
        <f>'Table 1(Q1''21)'!AL7/32.15074</f>
        <v>2.700645490473891</v>
      </c>
      <c r="AM7" s="557">
        <f>'Table 1(Q1''21)'!AM7/32.15074</f>
        <v>2.2036249108324197</v>
      </c>
      <c r="AN7" s="557">
        <f>'Table 1(Q1''21)'!AN7/32.15074</f>
        <v>2.5435787305145601</v>
      </c>
      <c r="AO7" s="557">
        <f>'Table 1(Q1''21)'!AO7/32.15074</f>
        <v>2.936442611187275</v>
      </c>
      <c r="AP7" s="26">
        <f t="shared" si="15"/>
        <v>-3.56873352709417E-2</v>
      </c>
      <c r="AQ7" s="26">
        <f t="shared" si="16"/>
        <v>0.15445320247399597</v>
      </c>
      <c r="AR7" s="4"/>
      <c r="AS7" s="13">
        <f t="shared" ref="AS7:AS10" si="21">D7-AT7</f>
        <v>5.4431095520662982</v>
      </c>
      <c r="AT7" s="13">
        <f t="shared" si="20"/>
        <v>6.8427662940262035</v>
      </c>
      <c r="AU7" s="13">
        <f t="shared" si="4"/>
        <v>6.2206966309329115</v>
      </c>
      <c r="AV7" s="13">
        <f t="shared" si="5"/>
        <v>5.9096617993862655</v>
      </c>
      <c r="AW7" s="13">
        <f t="shared" si="6"/>
        <v>6.3762140467062345</v>
      </c>
      <c r="AX7" s="13">
        <f t="shared" si="7"/>
        <v>5.7541443836129433</v>
      </c>
      <c r="AY7" s="13">
        <f t="shared" si="8"/>
        <v>5.5986269678396212</v>
      </c>
      <c r="AZ7" s="13">
        <f t="shared" si="9"/>
        <v>5.9096617993862663</v>
      </c>
      <c r="BA7" s="13">
        <f t="shared" si="10"/>
        <v>5.4431095520662982</v>
      </c>
      <c r="BB7" s="13">
        <f t="shared" si="11"/>
        <v>5.5986269678396203</v>
      </c>
      <c r="BC7" s="13">
        <f t="shared" si="12"/>
        <v>5.715065078209129</v>
      </c>
      <c r="BD7" s="13">
        <f t="shared" si="13"/>
        <v>5.3683234040647276</v>
      </c>
      <c r="BE7" s="13">
        <f t="shared" si="14"/>
        <v>5.745760128693771</v>
      </c>
      <c r="BF7" s="13">
        <f t="shared" ref="BF7:BF10" si="22">SUM(AM7:AN7)</f>
        <v>4.7472036413469798</v>
      </c>
      <c r="BG7" s="26">
        <f t="shared" si="17"/>
        <v>-0.11570088386393695</v>
      </c>
      <c r="BH7" s="26">
        <f>IF(ISERROR(BF7/BE7),"N/A",IF(BE7&lt;0,"N/A",IF(BF7&lt;0,"N/A",IF(BF7/BE7-1&gt;300%,"&gt;±300%",IF(BF7/BE7-1&lt;-300%,"&gt;±300%",BF7/BE7-1)))))</f>
        <v>-0.17379014525164327</v>
      </c>
      <c r="BI7" s="19"/>
      <c r="BJ7" s="13">
        <f t="shared" si="18"/>
        <v>10.384291743008147</v>
      </c>
      <c r="BK7" s="19"/>
    </row>
    <row r="8" spans="1:64" ht="13.5" x14ac:dyDescent="0.35">
      <c r="A8" s="10"/>
      <c r="B8" s="10" t="s">
        <v>1</v>
      </c>
      <c r="C8" s="7">
        <f>'Table 1(Q1''21)'!C8/32.15074</f>
        <v>23.016577534451773</v>
      </c>
      <c r="D8" s="7">
        <f>'Table 1(Q1''21)'!D8/32.15074</f>
        <v>23.016577534451773</v>
      </c>
      <c r="E8" s="7">
        <f>'Table 1(Q1''21)'!E8/32.15074</f>
        <v>22.083473039811835</v>
      </c>
      <c r="F8" s="7">
        <f>'Table 1(Q1''21)'!F8/32.15074</f>
        <v>22.23899045558516</v>
      </c>
      <c r="G8" s="7">
        <f>'Table 1(Q1''21)'!G8/32.15074</f>
        <v>22.394507871358481</v>
      </c>
      <c r="H8" s="7">
        <f>'Table 1(Q1''21)'!H8/32.15074</f>
        <v>20.683816297851934</v>
      </c>
      <c r="I8" s="556">
        <f>'Table 1(Q1''21)'!I8/32.15074</f>
        <v>22.283062528055162</v>
      </c>
      <c r="J8" s="556">
        <f>'Table 1(Q1''21)'!J8/32.15074</f>
        <v>21.890455344235054</v>
      </c>
      <c r="K8" s="556">
        <f>'Table 1(Q1''21)'!K8/32.15074</f>
        <v>19.325624755297628</v>
      </c>
      <c r="L8" s="26">
        <f>IF(ISERROR(J8/I8),"N/A",IF(I8&lt;0,"N/A",IF(J8&lt;0,"N/A",IF(J8/I8-1&gt;300%,"&gt;±300%",IF(J8/I8-1&lt;-300%,"&gt;±300%",J8/I8-1)))))</f>
        <v>-1.7619085497148412E-2</v>
      </c>
      <c r="M8" s="26">
        <f t="shared" si="19"/>
        <v>-0.11716661661918715</v>
      </c>
      <c r="N8" s="36"/>
      <c r="O8" s="13">
        <f>'Table 1(Q1''21)'!O8/32.15074</f>
        <v>6.2206966309329115</v>
      </c>
      <c r="P8" s="13">
        <f>'Table 1(Q1''21)'!P8/32.15074</f>
        <v>5.4431095520662982</v>
      </c>
      <c r="Q8" s="13">
        <f>'Table 1(Q1''21)'!Q8/32.15074</f>
        <v>5.5986269678396203</v>
      </c>
      <c r="R8" s="13">
        <f>'Table 1(Q1''21)'!R8/32.15074</f>
        <v>5.9096617993862663</v>
      </c>
      <c r="S8" s="13">
        <f>'Table 1(Q1''21)'!S8/32.15074</f>
        <v>5.9096617993862663</v>
      </c>
      <c r="T8" s="13">
        <f>'Table 1(Q1''21)'!T8/32.15074</f>
        <v>4.9765573047463292</v>
      </c>
      <c r="U8" s="13">
        <f>'Table 1(Q1''21)'!U8/32.15074</f>
        <v>5.9096617993862663</v>
      </c>
      <c r="V8" s="13">
        <f>'Table 1(Q1''21)'!V8/32.15074</f>
        <v>5.5986269678396203</v>
      </c>
      <c r="W8" s="13">
        <f>'Table 1(Q1''21)'!W8/32.15074</f>
        <v>5.4431095520662982</v>
      </c>
      <c r="X8" s="13">
        <f>'Table 1(Q1''21)'!X8/32.15074</f>
        <v>5.2875921362929752</v>
      </c>
      <c r="Y8" s="13">
        <f>'Table 1(Q1''21)'!Y8/32.15074</f>
        <v>4.354487641653038</v>
      </c>
      <c r="Z8" s="13">
        <f>'Table 1(Q1''21)'!Z8/32.15074</f>
        <v>6.3762140467062345</v>
      </c>
      <c r="AA8" s="13">
        <f>'Table 1(Q1''21)'!AA8/32.15074</f>
        <v>5.7541443836129433</v>
      </c>
      <c r="AB8" s="13">
        <f>'Table 1(Q1''21)'!AB8/32.15074</f>
        <v>5.9096617993862663</v>
      </c>
      <c r="AC8" s="13">
        <f>'Table 1(Q1''21)'!AC8/32.15074</f>
        <v>4.354487641653038</v>
      </c>
      <c r="AD8" s="13">
        <f>'Table 1(Q1''21)'!AD8/32.15074</f>
        <v>6.2206966309329115</v>
      </c>
      <c r="AE8" s="13">
        <f>'Table 1(Q1''21)'!AE8/32.15074</f>
        <v>5.5986269678396203</v>
      </c>
      <c r="AF8" s="13">
        <f>'Table 1(Q1''21)'!AF8/32.15074</f>
        <v>4.510005057426361</v>
      </c>
      <c r="AG8" s="557">
        <f>'Table 1(Q1''21)'!AG8/32.15074</f>
        <v>6.3451105635515699</v>
      </c>
      <c r="AH8" s="557">
        <f>'Table 1(Q1''21)'!AH8/32.15074</f>
        <v>5.8720969338694742</v>
      </c>
      <c r="AI8" s="557">
        <f>'Table 1(Q1''21)'!AI8/32.15074</f>
        <v>5.4181187312383923</v>
      </c>
      <c r="AJ8" s="557">
        <f>'Table 1(Q1''21)'!AJ8/32.15074</f>
        <v>4.6465532668941103</v>
      </c>
      <c r="AK8" s="557">
        <f>'Table 1(Q1''21)'!AK8/32.15074</f>
        <v>4.6655224731996841</v>
      </c>
      <c r="AL8" s="557">
        <f>'Table 1(Q1''21)'!AL8/32.15074</f>
        <v>5.4483716079172879</v>
      </c>
      <c r="AM8" s="557">
        <f>'Table 1(Q1''21)'!AM8/32.15074</f>
        <v>6.1158428049808471</v>
      </c>
      <c r="AN8" s="557">
        <f>'Table 1(Q1''21)'!AN8/32.15074</f>
        <v>5.6658339346560735</v>
      </c>
      <c r="AO8" s="557">
        <f>'Table 1(Q1''21)'!AO8/32.15074</f>
        <v>5.7230409004582787</v>
      </c>
      <c r="AP8" s="26">
        <f t="shared" si="15"/>
        <v>0.22666666666666657</v>
      </c>
      <c r="AQ8" s="26">
        <f t="shared" si="16"/>
        <v>1.0096830662877032E-2</v>
      </c>
      <c r="AR8" s="4"/>
      <c r="AS8" s="13">
        <f t="shared" si="21"/>
        <v>11.352771351452564</v>
      </c>
      <c r="AT8" s="13">
        <f t="shared" si="20"/>
        <v>11.66380618299921</v>
      </c>
      <c r="AU8" s="13">
        <f t="shared" si="4"/>
        <v>11.508288767225887</v>
      </c>
      <c r="AV8" s="13">
        <f t="shared" si="5"/>
        <v>10.886219104132596</v>
      </c>
      <c r="AW8" s="13">
        <f t="shared" si="6"/>
        <v>11.508288767225887</v>
      </c>
      <c r="AX8" s="13">
        <f t="shared" si="7"/>
        <v>10.730701688359273</v>
      </c>
      <c r="AY8" s="13">
        <f t="shared" si="8"/>
        <v>10.730701688359272</v>
      </c>
      <c r="AZ8" s="13">
        <f t="shared" si="9"/>
        <v>11.66380618299921</v>
      </c>
      <c r="BA8" s="13">
        <f t="shared" si="10"/>
        <v>10.57518427258595</v>
      </c>
      <c r="BB8" s="13">
        <f t="shared" si="11"/>
        <v>10.108632025265981</v>
      </c>
      <c r="BC8" s="13">
        <f t="shared" si="12"/>
        <v>12.217207497421043</v>
      </c>
      <c r="BD8" s="13">
        <f t="shared" si="13"/>
        <v>10.064671998132503</v>
      </c>
      <c r="BE8" s="13">
        <f t="shared" si="14"/>
        <v>10.113894081116971</v>
      </c>
      <c r="BF8" s="13">
        <f t="shared" si="22"/>
        <v>11.781676739636922</v>
      </c>
      <c r="BG8" s="26">
        <f t="shared" si="17"/>
        <v>0.17059718804775836</v>
      </c>
      <c r="BH8" s="26">
        <f>IF(ISERROR(BF8/BE8),"N/A",IF(BE8&lt;0,"N/A",IF(BF8&lt;0,"N/A",IF(BF8/BE8-1&gt;300%,"&gt;±300%",IF(BF8/BE8-1&lt;-300%,"&gt;±300%",BF8/BE8-1)))))</f>
        <v>0.16490015073756448</v>
      </c>
      <c r="BI8" s="19"/>
      <c r="BJ8" s="13">
        <f t="shared" si="18"/>
        <v>22.953089248012489</v>
      </c>
      <c r="BK8" s="19"/>
    </row>
    <row r="9" spans="1:64" ht="13.5" x14ac:dyDescent="0.35">
      <c r="A9" s="28"/>
      <c r="B9" s="29" t="s">
        <v>2</v>
      </c>
      <c r="C9" s="29">
        <f>'Table 1(Q1''21)'!C9/32.15074</f>
        <v>6.6872488782528805</v>
      </c>
      <c r="D9" s="29">
        <f>'Table 1(Q1''21)'!D9/32.15074</f>
        <v>6.2206966309329115</v>
      </c>
      <c r="E9" s="29">
        <f>'Table 1(Q1''21)'!E9/32.15074</f>
        <v>6.2206966309329115</v>
      </c>
      <c r="F9" s="29">
        <f>'Table 1(Q1''21)'!F9/32.15074</f>
        <v>5.7541443836129433</v>
      </c>
      <c r="G9" s="29">
        <f>'Table 1(Q1''21)'!G9/32.15074</f>
        <v>5.7541443836129433</v>
      </c>
      <c r="H9" s="29">
        <f>'Table 1(Q1''21)'!H9/32.15074</f>
        <v>5.5986269678396203</v>
      </c>
      <c r="I9" s="595">
        <f>'Table 1(Q1''21)'!I9/32.15074</f>
        <v>5.1363515867373888</v>
      </c>
      <c r="J9" s="595">
        <f>'Table 1(Q1''21)'!J9/32.15074</f>
        <v>5.692318694920222</v>
      </c>
      <c r="K9" s="595">
        <f>'Table 1(Q1''21)'!K9/32.15074</f>
        <v>5.422971097797733</v>
      </c>
      <c r="L9" s="30">
        <f t="shared" si="19"/>
        <v>0.10824163782292473</v>
      </c>
      <c r="M9" s="30">
        <f>IF(ISERROR(K9/J9),"N/A",IF(J9&lt;0,"N/A",IF(K9&lt;0,"N/A",IF(K9/J9-1&gt;300%,"&gt;±300%",IF(K9/J9-1&lt;-300%,"&gt;±300%",K9/J9-1)))))</f>
        <v>-4.731772965608072E-2</v>
      </c>
      <c r="N9" s="36"/>
      <c r="O9" s="29">
        <f>'Table 1(Q1''21)'!O9/32.15074</f>
        <v>1.3996567419599051</v>
      </c>
      <c r="P9" s="29">
        <f>'Table 1(Q1''21)'!P9/32.15074</f>
        <v>1.5551741577332279</v>
      </c>
      <c r="Q9" s="29">
        <f>'Table 1(Q1''21)'!Q9/32.15074</f>
        <v>1.3996567419599051</v>
      </c>
      <c r="R9" s="29">
        <f>'Table 1(Q1''21)'!R9/32.15074</f>
        <v>1.3996567419599051</v>
      </c>
      <c r="S9" s="29">
        <f>'Table 1(Q1''21)'!S9/32.15074</f>
        <v>1.3996567419599051</v>
      </c>
      <c r="T9" s="29">
        <f>'Table 1(Q1''21)'!T9/32.15074</f>
        <v>1.5551741577332279</v>
      </c>
      <c r="U9" s="29">
        <f>'Table 1(Q1''21)'!U9/32.15074</f>
        <v>1.2441393261865823</v>
      </c>
      <c r="V9" s="29">
        <f>'Table 1(Q1''21)'!V9/32.15074</f>
        <v>1.3996567419599051</v>
      </c>
      <c r="W9" s="29">
        <f>'Table 1(Q1''21)'!W9/32.15074</f>
        <v>1.3996567419599051</v>
      </c>
      <c r="X9" s="29">
        <f>'Table 1(Q1''21)'!X9/32.15074</f>
        <v>1.5551741577332279</v>
      </c>
      <c r="Y9" s="29">
        <f>'Table 1(Q1''21)'!Y9/32.15074</f>
        <v>1.3996567419599051</v>
      </c>
      <c r="Z9" s="29">
        <f>'Table 1(Q1''21)'!Z9/32.15074</f>
        <v>1.3996567419599051</v>
      </c>
      <c r="AA9" s="29">
        <f>'Table 1(Q1''21)'!AA9/32.15074</f>
        <v>1.3996567419599051</v>
      </c>
      <c r="AB9" s="29">
        <f>'Table 1(Q1''21)'!AB9/32.15074</f>
        <v>1.3996567419599051</v>
      </c>
      <c r="AC9" s="29">
        <f>'Table 1(Q1''21)'!AC9/32.15074</f>
        <v>1.2441393261865823</v>
      </c>
      <c r="AD9" s="29">
        <f>'Table 1(Q1''21)'!AD9/32.15074</f>
        <v>1.3996567419599051</v>
      </c>
      <c r="AE9" s="29">
        <f>'Table 1(Q1''21)'!AE9/32.15074</f>
        <v>1.3996567419599051</v>
      </c>
      <c r="AF9" s="29">
        <f>'Table 1(Q1''21)'!AF9/32.15074</f>
        <v>1.2441393261865823</v>
      </c>
      <c r="AG9" s="594">
        <f>'Table 1(Q1''21)'!AG9/32.15074</f>
        <v>1.3833911032271753</v>
      </c>
      <c r="AH9" s="594">
        <f>'Table 1(Q1''21)'!AH9/32.15074</f>
        <v>1.2365008850020272</v>
      </c>
      <c r="AI9" s="594">
        <f>'Table 1(Q1''21)'!AI9/32.15074</f>
        <v>1.2389921655697529</v>
      </c>
      <c r="AJ9" s="594">
        <f>'Table 1(Q1''21)'!AJ9/32.15074</f>
        <v>1.2774674329384044</v>
      </c>
      <c r="AK9" s="594">
        <f>'Table 1(Q1''21)'!AK9/32.15074</f>
        <v>1.3972487393899782</v>
      </c>
      <c r="AL9" s="594">
        <f>'Table 1(Q1''21)'!AL9/32.15074</f>
        <v>1.3746850835145612</v>
      </c>
      <c r="AM9" s="594">
        <f>'Table 1(Q1''21)'!AM9/32.15074</f>
        <v>1.4533838250707432</v>
      </c>
      <c r="AN9" s="594">
        <f>'Table 1(Q1''21)'!AN9/32.15074</f>
        <v>1.4670010469449517</v>
      </c>
      <c r="AO9" s="594">
        <f>'Table 1(Q1''21)'!AO9/32.15074</f>
        <v>1.3469687256824017</v>
      </c>
      <c r="AP9" s="591">
        <f t="shared" si="15"/>
        <v>-3.5985012754084278E-2</v>
      </c>
      <c r="AQ9" s="591">
        <f t="shared" si="16"/>
        <v>-8.1821564826091153E-2</v>
      </c>
      <c r="AR9" s="4"/>
      <c r="AS9" s="29">
        <f t="shared" si="21"/>
        <v>3.2658657312397787</v>
      </c>
      <c r="AT9" s="29">
        <f t="shared" si="20"/>
        <v>2.9548308996931327</v>
      </c>
      <c r="AU9" s="29">
        <f t="shared" si="4"/>
        <v>2.7993134839198102</v>
      </c>
      <c r="AV9" s="29">
        <f t="shared" si="5"/>
        <v>2.9548308996931327</v>
      </c>
      <c r="AW9" s="29">
        <f t="shared" si="6"/>
        <v>2.6437960681464876</v>
      </c>
      <c r="AX9" s="29">
        <f t="shared" si="7"/>
        <v>2.9548308996931327</v>
      </c>
      <c r="AY9" s="29">
        <f t="shared" si="8"/>
        <v>2.7993134839198102</v>
      </c>
      <c r="AZ9" s="29">
        <f t="shared" si="9"/>
        <v>2.7993134839198102</v>
      </c>
      <c r="BA9" s="29">
        <f t="shared" si="10"/>
        <v>2.6437960681464876</v>
      </c>
      <c r="BB9" s="29">
        <f t="shared" si="11"/>
        <v>2.6437960681464876</v>
      </c>
      <c r="BC9" s="29">
        <f t="shared" si="12"/>
        <v>2.6198919882292024</v>
      </c>
      <c r="BD9" s="29">
        <f t="shared" si="13"/>
        <v>2.516459598508157</v>
      </c>
      <c r="BE9" s="29">
        <f t="shared" si="14"/>
        <v>2.7719338229045394</v>
      </c>
      <c r="BF9" s="592">
        <f t="shared" si="22"/>
        <v>2.9203848720156946</v>
      </c>
      <c r="BG9" s="591">
        <f t="shared" si="17"/>
        <v>0.16051331551160142</v>
      </c>
      <c r="BH9" s="591">
        <f t="shared" ref="BH9:BH11" si="23">IF(ISERROR(BF9/BE9),"N/A",IF(BE9&lt;0,"N/A",IF(BF9&lt;0,"N/A",IF(BF9/BE9-1&gt;300%,"&gt;±300%",IF(BF9/BE9-1&lt;-300%,"&gt;±300%",BF9/BE9-1)))))</f>
        <v>5.3555048062295496E-2</v>
      </c>
      <c r="BI9" s="19"/>
      <c r="BJ9" s="592">
        <f t="shared" si="18"/>
        <v>5.6420386812126573</v>
      </c>
      <c r="BK9" s="19"/>
    </row>
    <row r="10" spans="1:64" ht="13.5" x14ac:dyDescent="0.35">
      <c r="A10" s="90" t="s">
        <v>36</v>
      </c>
      <c r="C10" s="32">
        <f>'Table 1(Q1''21)'!C10/32.15074</f>
        <v>-6.6872488782528805</v>
      </c>
      <c r="D10" s="32">
        <f>'Table 1(Q1''21)'!D10/32.15074</f>
        <v>10.886219104132596</v>
      </c>
      <c r="E10" s="32">
        <f>'Table 1(Q1''21)'!E10/32.15074</f>
        <v>0.93310449463993683</v>
      </c>
      <c r="F10" s="32">
        <f>'Table 1(Q1''21)'!F10/32.15074</f>
        <v>0.93310449463993683</v>
      </c>
      <c r="G10" s="32">
        <f>'Table 1(Q1''21)'!G10/32.15074</f>
        <v>0.93310449463993683</v>
      </c>
      <c r="H10" s="32">
        <f>'Table 1(Q1''21)'!H10/32.15074</f>
        <v>0.31103483154664557</v>
      </c>
      <c r="I10" s="558">
        <f>'Table 1(Q1''21)'!I10/32.15074</f>
        <v>7.0137705960401781E-2</v>
      </c>
      <c r="J10" s="558">
        <f>'Table 1(Q1''21)'!J10/32.15074</f>
        <v>-2.5404825479079474</v>
      </c>
      <c r="K10" s="558">
        <f>'Table 1(Q1''21)'!K10/32.15074</f>
        <v>-1.5551741577332279</v>
      </c>
      <c r="L10" s="538" t="str">
        <f>IF(ISERROR(J10/I10),"N/A",IF(I10&lt;0,"N/A",IF(J10&lt;0,"N/A",IF(J10/I10-1&gt;300%,"&gt;±300%",IF(J10/I10-1&lt;-300%,"&gt;±300%",J10/I10-1)))))</f>
        <v>N/A</v>
      </c>
      <c r="M10" s="539" t="str">
        <f t="shared" si="19"/>
        <v>N/A</v>
      </c>
      <c r="N10" s="36"/>
      <c r="O10" s="32">
        <f>'Table 1(Q1''21)'!O10/32.15074</f>
        <v>2.0217264050531965</v>
      </c>
      <c r="P10" s="32">
        <f>'Table 1(Q1''21)'!P10/32.15074</f>
        <v>-1.2441393261865823</v>
      </c>
      <c r="Q10" s="32">
        <f>'Table 1(Q1''21)'!Q10/32.15074</f>
        <v>1.8662089892798737</v>
      </c>
      <c r="R10" s="32">
        <f>'Table 1(Q1''21)'!R10/32.15074</f>
        <v>-0.15551741577332279</v>
      </c>
      <c r="S10" s="32">
        <f>'Table 1(Q1''21)'!S10/32.15074</f>
        <v>0.77758707886661393</v>
      </c>
      <c r="T10" s="32">
        <f>'Table 1(Q1''21)'!T10/32.15074</f>
        <v>-1.3996567419599051</v>
      </c>
      <c r="U10" s="32">
        <f>'Table 1(Q1''21)'!U10/32.15074</f>
        <v>4.6655224731996841</v>
      </c>
      <c r="V10" s="32">
        <f>'Table 1(Q1''21)'!V10/32.15074</f>
        <v>1.8662089892798737</v>
      </c>
      <c r="W10" s="32">
        <f>'Table 1(Q1''21)'!W10/32.15074</f>
        <v>-3.2658657312397787</v>
      </c>
      <c r="X10" s="32">
        <f>'Table 1(Q1''21)'!X10/32.15074</f>
        <v>-2.332761236599842</v>
      </c>
      <c r="Y10" s="32">
        <f>'Table 1(Q1''21)'!Y10/32.15074</f>
        <v>-1.8662089892798737</v>
      </c>
      <c r="Z10" s="32">
        <f>'Table 1(Q1''21)'!Z10/32.15074</f>
        <v>2.332761236599842</v>
      </c>
      <c r="AA10" s="32">
        <f>'Table 1(Q1''21)'!AA10/32.15074</f>
        <v>-0.31103483154664557</v>
      </c>
      <c r="AB10" s="32">
        <f>'Table 1(Q1''21)'!AB10/32.15074</f>
        <v>0.77758707886661393</v>
      </c>
      <c r="AC10" s="32">
        <f>'Table 1(Q1''21)'!AC10/32.15074</f>
        <v>-0.15551741577332279</v>
      </c>
      <c r="AD10" s="32">
        <f>'Table 1(Q1''21)'!AD10/32.15074</f>
        <v>1.7106915735065507</v>
      </c>
      <c r="AE10" s="32">
        <f>'Table 1(Q1''21)'!AE10/32.15074</f>
        <v>-0.62206966309329115</v>
      </c>
      <c r="AF10" s="32">
        <f>'Table 1(Q1''21)'!AF10/32.15074</f>
        <v>-0.62206966309329115</v>
      </c>
      <c r="AG10" s="559">
        <f>'Table 1(Q1''21)'!AG10/32.15074</f>
        <v>0.38248483302543407</v>
      </c>
      <c r="AH10" s="559">
        <f>'Table 1(Q1''21)'!AH10/32.15074</f>
        <v>-0.86202933445194596</v>
      </c>
      <c r="AI10" s="559">
        <f>'Table 1(Q1''21)'!AI10/32.15074</f>
        <v>-0.92550674491690288</v>
      </c>
      <c r="AJ10" s="559">
        <f>'Table 1(Q1''21)'!AJ10/32.15074</f>
        <v>1.478299300619295</v>
      </c>
      <c r="AK10" s="559">
        <f>'Table 1(Q1''21)'!AK10/32.15074</f>
        <v>1.3549110124860393</v>
      </c>
      <c r="AL10" s="559">
        <f>'Table 1(Q1''21)'!AL10/32.15074</f>
        <v>1.0514132375023455</v>
      </c>
      <c r="AM10" s="559">
        <f>'Table 1(Q1''21)'!AM10/32.15074</f>
        <v>-3.4646660417250343</v>
      </c>
      <c r="AN10" s="559">
        <f>'Table 1(Q1''21)'!AN10/32.15074</f>
        <v>-1.384350253127494</v>
      </c>
      <c r="AO10" s="559">
        <f>'Table 1(Q1''21)'!AO10/32.15074</f>
        <v>-0.71849046087275203</v>
      </c>
      <c r="AP10" s="492" t="str">
        <f t="shared" si="15"/>
        <v>N/A</v>
      </c>
      <c r="AQ10" s="492" t="str">
        <f t="shared" si="16"/>
        <v>N/A</v>
      </c>
      <c r="AR10" s="4"/>
      <c r="AS10" s="32">
        <f t="shared" si="21"/>
        <v>10.108632025265983</v>
      </c>
      <c r="AT10" s="32">
        <f t="shared" si="20"/>
        <v>0.77758707886661416</v>
      </c>
      <c r="AU10" s="32">
        <f t="shared" si="4"/>
        <v>1.7106915735065509</v>
      </c>
      <c r="AV10" s="32">
        <f t="shared" si="5"/>
        <v>-0.62206966309329115</v>
      </c>
      <c r="AW10" s="32">
        <f t="shared" si="6"/>
        <v>6.5317314624795575</v>
      </c>
      <c r="AX10" s="32">
        <f t="shared" si="7"/>
        <v>-5.5986269678396212</v>
      </c>
      <c r="AY10" s="32">
        <f t="shared" si="8"/>
        <v>0.46655224731996836</v>
      </c>
      <c r="AZ10" s="32">
        <f t="shared" si="9"/>
        <v>0.46655224731996836</v>
      </c>
      <c r="BA10" s="32">
        <f t="shared" si="10"/>
        <v>1.5551741577332279</v>
      </c>
      <c r="BB10" s="32">
        <f t="shared" si="11"/>
        <v>-1.2441393261865823</v>
      </c>
      <c r="BC10" s="32">
        <f t="shared" si="12"/>
        <v>-0.47954450142651189</v>
      </c>
      <c r="BD10" s="32">
        <f t="shared" si="13"/>
        <v>0.55279255570239216</v>
      </c>
      <c r="BE10" s="32">
        <f t="shared" si="14"/>
        <v>2.4063242499883848</v>
      </c>
      <c r="BF10" s="13">
        <f t="shared" si="22"/>
        <v>-4.8490162948525288</v>
      </c>
      <c r="BG10" s="26" t="str">
        <f t="shared" si="17"/>
        <v>N/A</v>
      </c>
      <c r="BH10" s="26" t="str">
        <f t="shared" si="23"/>
        <v>N/A</v>
      </c>
      <c r="BI10" s="19"/>
      <c r="BJ10" s="32">
        <f t="shared" si="18"/>
        <v>-4.5160935182229345</v>
      </c>
      <c r="BK10" s="19"/>
    </row>
    <row r="11" spans="1:64" ht="13.5" x14ac:dyDescent="0.35">
      <c r="A11" s="33" t="s">
        <v>14</v>
      </c>
      <c r="B11" s="34"/>
      <c r="C11" s="34">
        <f>'Table 1(Q1''21)'!C11/32.15074</f>
        <v>182.110893870561</v>
      </c>
      <c r="D11" s="34">
        <f>'Table 1(Q1''21)'!D11/32.15074</f>
        <v>162.51569948312232</v>
      </c>
      <c r="E11" s="34">
        <f>'Table 1(Q1''21)'!E11/32.15074</f>
        <v>192.53056072737363</v>
      </c>
      <c r="F11" s="34">
        <f>'Table 1(Q1''21)'!F11/32.15074</f>
        <v>188.95366016458721</v>
      </c>
      <c r="G11" s="34">
        <f>'Table 1(Q1''21)'!G11/32.15074</f>
        <v>191.59745623273369</v>
      </c>
      <c r="H11" s="34">
        <f>'Table 1(Q1''21)'!H11/32.15074</f>
        <v>190.81986915386707</v>
      </c>
      <c r="I11" s="560">
        <f>'Table 1(Q1''21)'!I11/32.15074</f>
        <v>189.65336364742583</v>
      </c>
      <c r="J11" s="560">
        <f>'Table 1(Q1''21)'!J11/32.15074</f>
        <v>152.03097129682044</v>
      </c>
      <c r="K11" s="560">
        <f>'Table 1(Q1''21)'!K11/32.15074</f>
        <v>183.73647316435881</v>
      </c>
      <c r="L11" s="540">
        <f>IF(ISERROR(J11/I11),"N/A",IF(I11&lt;0,"N/A",IF(J11&lt;0,"N/A",IF(J11/I11-1&gt;300%,"&gt;±300%",IF(J11/I11-1&lt;-300%,"&gt;±300%",J11/I11-1)))))</f>
        <v>-0.19837450613608476</v>
      </c>
      <c r="M11" s="540">
        <f t="shared" si="19"/>
        <v>0.20854633498090047</v>
      </c>
      <c r="N11" s="36"/>
      <c r="O11" s="34">
        <f>'Table 1(Q1''21)'!O11/32.15074</f>
        <v>42.922806753437094</v>
      </c>
      <c r="P11" s="34">
        <f>'Table 1(Q1''21)'!P11/32.15074</f>
        <v>42.767289337663769</v>
      </c>
      <c r="Q11" s="34">
        <f>'Table 1(Q1''21)'!Q11/32.15074</f>
        <v>44.166946079623671</v>
      </c>
      <c r="R11" s="34">
        <f>'Table 1(Q1''21)'!R11/32.15074</f>
        <v>47.899364058183423</v>
      </c>
      <c r="S11" s="34">
        <f>'Table 1(Q1''21)'!S11/32.15074</f>
        <v>52.25385169983646</v>
      </c>
      <c r="T11" s="34">
        <f>'Table 1(Q1''21)'!T11/32.15074</f>
        <v>48.832468552823357</v>
      </c>
      <c r="U11" s="34">
        <f>'Table 1(Q1''21)'!U11/32.15074</f>
        <v>44.322463495396995</v>
      </c>
      <c r="V11" s="34">
        <f>'Table 1(Q1''21)'!V11/32.15074</f>
        <v>53.186956194476394</v>
      </c>
      <c r="W11" s="34">
        <f>'Table 1(Q1''21)'!W11/32.15074</f>
        <v>47.121776979316806</v>
      </c>
      <c r="X11" s="34">
        <f>'Table 1(Q1''21)'!X11/32.15074</f>
        <v>44.166946079623671</v>
      </c>
      <c r="Y11" s="34">
        <f>'Table 1(Q1''21)'!Y11/32.15074</f>
        <v>42.456254506117126</v>
      </c>
      <c r="Z11" s="34">
        <f>'Table 1(Q1''21)'!Z11/32.15074</f>
        <v>50.698677542103233</v>
      </c>
      <c r="AA11" s="34">
        <f>'Table 1(Q1''21)'!AA11/32.15074</f>
        <v>48.36591630550339</v>
      </c>
      <c r="AB11" s="34">
        <f>'Table 1(Q1''21)'!AB11/32.15074</f>
        <v>50.076607879009941</v>
      </c>
      <c r="AC11" s="34">
        <f>'Table 1(Q1''21)'!AC11/32.15074</f>
        <v>40.279010685290601</v>
      </c>
      <c r="AD11" s="34">
        <f>'Table 1(Q1''21)'!AD11/32.15074</f>
        <v>51.631782036743168</v>
      </c>
      <c r="AE11" s="34">
        <f>'Table 1(Q1''21)'!AE11/32.15074</f>
        <v>51.165229789423201</v>
      </c>
      <c r="AF11" s="34">
        <f>'Table 1(Q1''21)'!AF11/32.15074</f>
        <v>48.054881473956748</v>
      </c>
      <c r="AG11" s="560">
        <f>'Table 1(Q1''21)'!AG11/32.15074</f>
        <v>41.432941186152959</v>
      </c>
      <c r="AH11" s="560">
        <f>'Table 1(Q1''21)'!AH11/32.15074</f>
        <v>50.931804423540186</v>
      </c>
      <c r="AI11" s="560">
        <f>'Table 1(Q1''21)'!AI11/32.15074</f>
        <v>46.680496309105841</v>
      </c>
      <c r="AJ11" s="560">
        <f>'Table 1(Q1''21)'!AJ11/32.15074</f>
        <v>50.606441055848691</v>
      </c>
      <c r="AK11" s="560">
        <f>'Table 1(Q1''21)'!AK11/32.15074</f>
        <v>40.025689348256073</v>
      </c>
      <c r="AL11" s="560">
        <f>'Table 1(Q1''21)'!AL11/32.15074</f>
        <v>30.196674035332812</v>
      </c>
      <c r="AM11" s="560">
        <f>'Table 1(Q1''21)'!AM11/32.15074</f>
        <v>42.917345190924493</v>
      </c>
      <c r="AN11" s="560">
        <f>'Table 1(Q1''21)'!AN11/32.15074</f>
        <v>39.004727660399141</v>
      </c>
      <c r="AO11" s="560">
        <f>'Table 1(Q1''21)'!AO11/32.15074</f>
        <v>43.200521988403167</v>
      </c>
      <c r="AP11" s="561">
        <f t="shared" si="15"/>
        <v>7.9319874106938304E-2</v>
      </c>
      <c r="AQ11" s="561">
        <f t="shared" si="16"/>
        <v>0.10757142991832613</v>
      </c>
      <c r="AR11" s="4"/>
      <c r="AS11" s="34">
        <f t="shared" ref="AS11:AW11" si="24">AS4+AS10</f>
        <v>30.170378660024625</v>
      </c>
      <c r="AT11" s="34">
        <f t="shared" si="24"/>
        <v>85.690096091100855</v>
      </c>
      <c r="AU11" s="34">
        <f t="shared" si="24"/>
        <v>92.066310137807079</v>
      </c>
      <c r="AV11" s="34">
        <f t="shared" si="24"/>
        <v>101.08632025265982</v>
      </c>
      <c r="AW11" s="34">
        <f t="shared" si="24"/>
        <v>97.509419689873383</v>
      </c>
      <c r="AX11" s="34">
        <f>AX4+AX10</f>
        <v>91.288723058940477</v>
      </c>
      <c r="AY11" s="34">
        <f>AY4+AY10</f>
        <v>93.154932048220346</v>
      </c>
      <c r="AZ11" s="34">
        <f t="shared" si="9"/>
        <v>98.442524184513331</v>
      </c>
      <c r="BA11" s="34">
        <f t="shared" si="10"/>
        <v>91.910792722033761</v>
      </c>
      <c r="BB11" s="34">
        <f t="shared" si="11"/>
        <v>99.220111263379948</v>
      </c>
      <c r="BC11" s="34">
        <f t="shared" si="12"/>
        <v>92.364745609693145</v>
      </c>
      <c r="BD11" s="34">
        <f t="shared" si="13"/>
        <v>97.286937364954525</v>
      </c>
      <c r="BE11" s="34">
        <f>SUM(AK11:AL11)</f>
        <v>70.222363383588885</v>
      </c>
      <c r="BF11" s="34">
        <f>SUM(AM11:AN11)</f>
        <v>81.922072851323634</v>
      </c>
      <c r="BG11" s="561">
        <f>IF(ISERROR(BF11/BD11),"N/A",IF(BD11&lt;0,"N/A",IF(BF11&lt;0,"N/A",IF(BF11/BD11-1&gt;300%,"&gt;±300%",IF(BF11/BD11-1&lt;-300%,"&gt;±300%",BF11/BD11-1)))))</f>
        <v>-0.15793347935285862</v>
      </c>
      <c r="BH11" s="561">
        <f t="shared" si="23"/>
        <v>0.1666094518041954</v>
      </c>
      <c r="BI11" s="19"/>
      <c r="BJ11" s="34">
        <f t="shared" si="18"/>
        <v>155.31926887505961</v>
      </c>
      <c r="BK11" s="19"/>
    </row>
    <row r="12" spans="1:64" ht="13.5" x14ac:dyDescent="0.35">
      <c r="A12" s="23"/>
      <c r="B12" s="4"/>
      <c r="C12" s="4"/>
      <c r="D12" s="4"/>
      <c r="E12" s="4"/>
      <c r="F12" s="4"/>
      <c r="G12" s="9"/>
      <c r="H12" s="9"/>
      <c r="I12" s="554"/>
      <c r="J12" s="9"/>
      <c r="K12" s="9"/>
      <c r="L12" s="35"/>
      <c r="M12" s="541"/>
      <c r="N12" s="36"/>
      <c r="O12" s="35"/>
      <c r="P12" s="35"/>
      <c r="Q12" s="35"/>
      <c r="R12" s="35"/>
      <c r="S12" s="35"/>
      <c r="T12" s="35"/>
      <c r="U12" s="35"/>
      <c r="V12" s="35"/>
      <c r="W12" s="35"/>
      <c r="X12" s="35"/>
      <c r="Y12" s="35"/>
      <c r="Z12" s="35"/>
      <c r="AA12" s="35"/>
      <c r="AB12" s="35"/>
      <c r="AC12" s="35"/>
      <c r="AD12" s="35"/>
      <c r="AE12" s="35"/>
      <c r="AF12" s="35"/>
      <c r="AG12" s="35"/>
      <c r="AH12" s="35"/>
      <c r="AI12" s="35"/>
      <c r="AJ12" s="35"/>
      <c r="AK12" s="562"/>
      <c r="AL12" s="35"/>
      <c r="AM12" s="35"/>
      <c r="AN12" s="35"/>
      <c r="AO12" s="35"/>
      <c r="AP12" s="609"/>
      <c r="AQ12" s="609"/>
      <c r="AR12" s="4"/>
      <c r="AS12" s="7"/>
      <c r="AT12" s="7"/>
      <c r="AU12" s="7"/>
      <c r="AV12" s="7"/>
      <c r="AW12" s="7"/>
      <c r="AX12" s="7"/>
      <c r="AY12" s="7"/>
      <c r="AZ12" s="7"/>
      <c r="BA12" s="7"/>
      <c r="BB12" s="7"/>
      <c r="BC12" s="7"/>
      <c r="BD12" s="7"/>
      <c r="BE12" s="7"/>
      <c r="BF12" s="7"/>
      <c r="BG12" s="492"/>
      <c r="BH12" s="26"/>
      <c r="BI12" s="19"/>
      <c r="BJ12" s="7"/>
      <c r="BK12" s="19"/>
    </row>
    <row r="13" spans="1:64" ht="13.5" x14ac:dyDescent="0.35">
      <c r="A13" s="23" t="s">
        <v>22</v>
      </c>
      <c r="B13" s="9"/>
      <c r="C13" s="9">
        <f t="shared" ref="C13:K13" si="25">SUM(C14:C16)</f>
        <v>61.584896646235826</v>
      </c>
      <c r="D13" s="9">
        <f t="shared" si="25"/>
        <v>63.295588219742378</v>
      </c>
      <c r="E13" s="9">
        <f t="shared" si="25"/>
        <v>53.031438778703077</v>
      </c>
      <c r="F13" s="9">
        <f t="shared" si="25"/>
        <v>57.230409004582789</v>
      </c>
      <c r="G13" s="9">
        <f t="shared" si="25"/>
        <v>58.94110057808934</v>
      </c>
      <c r="H13" s="9">
        <f t="shared" si="25"/>
        <v>60.185239904275917</v>
      </c>
      <c r="I13" s="554">
        <f t="shared" si="25"/>
        <v>65.973394380683587</v>
      </c>
      <c r="J13" s="9">
        <f t="shared" si="25"/>
        <v>59.455746665327446</v>
      </c>
      <c r="K13" s="9">
        <f t="shared" si="25"/>
        <v>61.444322878285519</v>
      </c>
      <c r="L13" s="492">
        <f t="shared" ref="L13:M16" si="26">IF(ISERROR(J13/I13),"N/A",IF(I13&lt;0,"N/A",IF(J13&lt;0,"N/A",IF(J13/I13-1&gt;300%,"&gt;±300%",IF(J13/I13-1&lt;-300%,"&gt;±300%",J13/I13-1)))))</f>
        <v>-9.8792062717701357E-2</v>
      </c>
      <c r="M13" s="492">
        <f t="shared" si="26"/>
        <v>3.3446324779194736E-2</v>
      </c>
      <c r="N13" s="36"/>
      <c r="O13" s="9">
        <f>'Table 1(Q1''21)'!O13/32.15074</f>
        <v>17.573467982385477</v>
      </c>
      <c r="P13" s="9">
        <f>'Table 1(Q1''21)'!P13/32.15074</f>
        <v>14.774154498465666</v>
      </c>
      <c r="Q13" s="9">
        <f>'Table 1(Q1''21)'!Q13/32.15074</f>
        <v>13.530015172279084</v>
      </c>
      <c r="R13" s="9">
        <f>'Table 1(Q1''21)'!R13/32.15074</f>
        <v>14.774154498465666</v>
      </c>
      <c r="S13" s="9">
        <f>'Table 1(Q1''21)'!S13/32.15074</f>
        <v>12.907945509185792</v>
      </c>
      <c r="T13" s="9">
        <f>'Table 1(Q1''21)'!T13/32.15074</f>
        <v>11.508288767225887</v>
      </c>
      <c r="U13" s="9">
        <f>'Table 1(Q1''21)'!U13/32.15074</f>
        <v>12.285875846092502</v>
      </c>
      <c r="V13" s="9">
        <f>'Table 1(Q1''21)'!V13/32.15074</f>
        <v>14.929671914238989</v>
      </c>
      <c r="W13" s="9">
        <f>'Table 1(Q1''21)'!W13/32.15074</f>
        <v>15.862776408878926</v>
      </c>
      <c r="X13" s="9">
        <f>'Table 1(Q1''21)'!X13/32.15074</f>
        <v>14.307602251145697</v>
      </c>
      <c r="Y13" s="9">
        <f>'Table 1(Q1''21)'!Y13/32.15074</f>
        <v>13.063462924959115</v>
      </c>
      <c r="Z13" s="9">
        <f>'Table 1(Q1''21)'!Z13/32.15074</f>
        <v>14.929671914238989</v>
      </c>
      <c r="AA13" s="9">
        <f>'Table 1(Q1''21)'!AA13/32.15074</f>
        <v>14.929671914238989</v>
      </c>
      <c r="AB13" s="9">
        <f>'Table 1(Q1''21)'!AB13/32.15074</f>
        <v>15.707258993105603</v>
      </c>
      <c r="AC13" s="9">
        <f>'Table 1(Q1''21)'!AC13/32.15074</f>
        <v>14.307602251145697</v>
      </c>
      <c r="AD13" s="9">
        <f>'Table 1(Q1''21)'!AD13/32.15074</f>
        <v>14.929671914238989</v>
      </c>
      <c r="AE13" s="9">
        <f>'Table 1(Q1''21)'!AE13/32.15074</f>
        <v>15.240706745785634</v>
      </c>
      <c r="AF13" s="9">
        <f>'Table 1(Q1''21)'!AF13/32.15074</f>
        <v>15.396224161558957</v>
      </c>
      <c r="AG13" s="563">
        <f>'Table 1(Q1''21)'!AG13/32.15074</f>
        <v>16.730529243774669</v>
      </c>
      <c r="AH13" s="555">
        <f>'Table 1(Q1''21)'!AH13/32.15074</f>
        <v>15.842619210010461</v>
      </c>
      <c r="AI13" s="555">
        <f>'Table 1(Q1''21)'!AI13/32.15074</f>
        <v>16.889634239554731</v>
      </c>
      <c r="AJ13" s="555">
        <f>'Table 1(Q1''21)'!AJ13/32.15074</f>
        <v>16.510611687343733</v>
      </c>
      <c r="AK13" s="555">
        <f>'Table 1(Q1''21)'!AK13/32.15074</f>
        <v>14.819190260379617</v>
      </c>
      <c r="AL13" s="555">
        <f>'Table 1(Q1''21)'!AL13/32.15074</f>
        <v>11.726664769533722</v>
      </c>
      <c r="AM13" s="555">
        <f>'Table 1(Q1''21)'!AM13/32.15074</f>
        <v>15.004322120308281</v>
      </c>
      <c r="AN13" s="555">
        <f>'Table 1(Q1''21)'!AN13/32.15074</f>
        <v>17.905755581586625</v>
      </c>
      <c r="AO13" s="555">
        <f>'Table 1(Q1''21)'!AO13/32.15074</f>
        <v>17.457746364535399</v>
      </c>
      <c r="AP13" s="492">
        <f t="shared" ref="AP13:AP17" si="27">IF(ISERROR(AO13/AK13),"N/A",IF(AK13&lt;0,"N/A",IF(AO13&lt;0,"N/A",IF(AO13/AK13-1&gt;300%,"&gt;±300%",IF(AO13/AK13-1&lt;-300%,"&gt;±300%",AO13/AK13-1)))))</f>
        <v>0.17804995129930878</v>
      </c>
      <c r="AQ13" s="492">
        <f t="shared" ref="AQ13:AQ17" si="28">IF(ISERROR(AO13/AN13),"N/A",IF(AN13&lt;0,"N/A",IF(AO13&lt;0,"N/A",IF(AO13/AN13-1&gt;300%,"&gt;±300%",IF(AO13/AN13-1&lt;-300%,"&gt;±300%",AO13/AN13-1)))))</f>
        <v>-2.5020402797854335E-2</v>
      </c>
      <c r="AR13" s="4"/>
      <c r="AS13" s="9">
        <f>SUM(AS14:AS16)</f>
        <v>30.947965738891238</v>
      </c>
      <c r="AT13" s="9">
        <f>SUM(AT14:AT16)</f>
        <v>32.347622480851143</v>
      </c>
      <c r="AU13" s="9">
        <f>SUM(Q13:R13)</f>
        <v>28.304169670744749</v>
      </c>
      <c r="AV13" s="9">
        <f>SUM(S13:T13)</f>
        <v>24.416234276411679</v>
      </c>
      <c r="AW13" s="9">
        <f>SUM(U13:V13)</f>
        <v>27.215547760331489</v>
      </c>
      <c r="AX13" s="9">
        <f>SUM(W13:X13)</f>
        <v>30.170378660024625</v>
      </c>
      <c r="AY13" s="9">
        <f>SUM(Y13:Z13)</f>
        <v>27.993134839198106</v>
      </c>
      <c r="AZ13" s="9">
        <f>SUM(AA13:AB13)</f>
        <v>30.636930907344592</v>
      </c>
      <c r="BA13" s="9">
        <f>SUM(AC13:AD13)</f>
        <v>29.237274165384687</v>
      </c>
      <c r="BB13" s="9">
        <f>SUM(AE13:AF13)</f>
        <v>30.636930907344592</v>
      </c>
      <c r="BC13" s="9">
        <f>SUM(AG13:AH13)</f>
        <v>32.57314845378513</v>
      </c>
      <c r="BD13" s="9">
        <f>SUM(AI13:AJ13)</f>
        <v>33.400245926898464</v>
      </c>
      <c r="BE13" s="9">
        <f>SUM(AK13:AL13)</f>
        <v>26.545855029913341</v>
      </c>
      <c r="BF13" s="9">
        <f>SUM(AM13:AN13)</f>
        <v>32.910077701894906</v>
      </c>
      <c r="BG13" s="492">
        <f>IF(ISERROR(BF13/BD13),"N/A",IF(BD13&lt;0,"N/A",IF(BF13&lt;0,"N/A",IF(BF13/BD13-1&gt;300%,"&gt;±300%",IF(BF13/BD13-1&lt;-300%,"&gt;±300%",BF13/BD13-1)))))</f>
        <v>-1.4675587301853033E-2</v>
      </c>
      <c r="BH13" s="492">
        <f t="shared" ref="BH13:BH17" si="29">IF(ISERROR(BF13/BE13),"N/A",IF(BE13&lt;0,"N/A",IF(BF13&lt;0,"N/A",IF(BF13/BE13-1&gt;300%,"&gt;±300%",IF(BF13/BE13-1&lt;-300%,"&gt;±300%",BF13/BE13-1)))))</f>
        <v>0.2397444973917775</v>
      </c>
      <c r="BI13" s="535"/>
      <c r="BJ13" s="9">
        <f t="shared" ref="BJ13:BJ16" si="30">SUM(AL13:AO13)</f>
        <v>62.094488835964029</v>
      </c>
      <c r="BK13" s="19"/>
    </row>
    <row r="14" spans="1:64" ht="13.5" x14ac:dyDescent="0.35">
      <c r="A14" s="7"/>
      <c r="B14" s="7" t="s">
        <v>4</v>
      </c>
      <c r="C14" s="7">
        <f>'Table 1(Q1''21)'!C14/32.15074</f>
        <v>34.835901133224304</v>
      </c>
      <c r="D14" s="7">
        <f>'Table 1(Q1''21)'!D14/32.15074</f>
        <v>39.034871359104024</v>
      </c>
      <c r="E14" s="7">
        <f>'Table 1(Q1''21)'!E14/32.15074</f>
        <v>36.857627538277505</v>
      </c>
      <c r="F14" s="7">
        <f>'Table 1(Q1''21)'!F14/32.15074</f>
        <v>37.635214617144115</v>
      </c>
      <c r="G14" s="7">
        <f>'Table 1(Q1''21)'!G14/32.15074</f>
        <v>41.212115179930542</v>
      </c>
      <c r="H14" s="7">
        <f>'Table 1(Q1''21)'!H14/32.15074</f>
        <v>44.166946079623671</v>
      </c>
      <c r="I14" s="564">
        <f>'Table 1(Q1''21)'!I14/32.15074</f>
        <v>49.374648124513598</v>
      </c>
      <c r="J14" s="564">
        <f>'Table 1(Q1''21)'!J14/32.15074</f>
        <v>44.580700615648745</v>
      </c>
      <c r="K14" s="564">
        <f>'Table 1(Q1''21)'!K14/32.15074</f>
        <v>45.473766422253888</v>
      </c>
      <c r="L14" s="26">
        <f t="shared" si="26"/>
        <v>-9.7093299718823634E-2</v>
      </c>
      <c r="M14" s="26">
        <f t="shared" si="26"/>
        <v>2.0032565533338875E-2</v>
      </c>
      <c r="N14" s="36"/>
      <c r="O14" s="7">
        <f>'Table 1(Q1''21)'!O14/32.15074</f>
        <v>11.352771351452564</v>
      </c>
      <c r="P14" s="7">
        <f>'Table 1(Q1''21)'!P14/32.15074</f>
        <v>9.4865623621726911</v>
      </c>
      <c r="Q14" s="7">
        <f>'Table 1(Q1''21)'!Q14/32.15074</f>
        <v>9.7975971937193354</v>
      </c>
      <c r="R14" s="7">
        <f>'Table 1(Q1''21)'!R14/32.15074</f>
        <v>9.6420797779460141</v>
      </c>
      <c r="S14" s="7">
        <f>'Table 1(Q1''21)'!S14/32.15074</f>
        <v>9.1755275306260451</v>
      </c>
      <c r="T14" s="7">
        <f>'Table 1(Q1''21)'!T14/32.15074</f>
        <v>8.2424230359861088</v>
      </c>
      <c r="U14" s="7">
        <f>'Table 1(Q1''21)'!U14/32.15074</f>
        <v>8.7089752833060761</v>
      </c>
      <c r="V14" s="7">
        <f>'Table 1(Q1''21)'!V14/32.15074</f>
        <v>10.57518427258595</v>
      </c>
      <c r="W14" s="7">
        <f>'Table 1(Q1''21)'!W14/32.15074</f>
        <v>9.7975971937193354</v>
      </c>
      <c r="X14" s="7">
        <f>'Table 1(Q1''21)'!X14/32.15074</f>
        <v>8.7089752833060761</v>
      </c>
      <c r="Y14" s="7">
        <f>'Table 1(Q1''21)'!Y14/32.15074</f>
        <v>9.3310449463993681</v>
      </c>
      <c r="Z14" s="7">
        <f>'Table 1(Q1''21)'!Z14/32.15074</f>
        <v>10.264149441039304</v>
      </c>
      <c r="AA14" s="7">
        <f>'Table 1(Q1''21)'!AA14/32.15074</f>
        <v>10.264149441039304</v>
      </c>
      <c r="AB14" s="7">
        <f>'Table 1(Q1''21)'!AB14/32.15074</f>
        <v>11.352771351452564</v>
      </c>
      <c r="AC14" s="7">
        <f>'Table 1(Q1''21)'!AC14/32.15074</f>
        <v>10.264149441039304</v>
      </c>
      <c r="AD14" s="7">
        <f>'Table 1(Q1''21)'!AD14/32.15074</f>
        <v>10.730701688359273</v>
      </c>
      <c r="AE14" s="7">
        <f>'Table 1(Q1''21)'!AE14/32.15074</f>
        <v>11.352771351452564</v>
      </c>
      <c r="AF14" s="7">
        <f>'Table 1(Q1''21)'!AF14/32.15074</f>
        <v>11.819323598772533</v>
      </c>
      <c r="AG14" s="564">
        <f>'Table 1(Q1''21)'!AG14/32.15074</f>
        <v>12.522179114715577</v>
      </c>
      <c r="AH14" s="564">
        <f>'Table 1(Q1''21)'!AH14/32.15074</f>
        <v>11.712167047028277</v>
      </c>
      <c r="AI14" s="564">
        <f>'Table 1(Q1''21)'!AI14/32.15074</f>
        <v>12.847566396041465</v>
      </c>
      <c r="AJ14" s="564">
        <f>'Table 1(Q1''21)'!AJ14/32.15074</f>
        <v>12.292735566728281</v>
      </c>
      <c r="AK14" s="564">
        <f>'Table 1(Q1''21)'!AK14/32.15074</f>
        <v>12.230204057755589</v>
      </c>
      <c r="AL14" s="564">
        <f>'Table 1(Q1''21)'!AL14/32.15074</f>
        <v>8.2943986374838978</v>
      </c>
      <c r="AM14" s="564">
        <f>'Table 1(Q1''21)'!AM14/32.15074</f>
        <v>10.784941541691595</v>
      </c>
      <c r="AN14" s="564">
        <f>'Table 1(Q1''21)'!AN14/32.15074</f>
        <v>13.271156378717663</v>
      </c>
      <c r="AO14" s="564">
        <f>'Table 1(Q1''21)'!AO14/32.15074</f>
        <v>13.348801188915575</v>
      </c>
      <c r="AP14" s="26">
        <f t="shared" si="27"/>
        <v>9.1461853447215802E-2</v>
      </c>
      <c r="AQ14" s="26">
        <f t="shared" si="28"/>
        <v>5.8506439063914506E-3</v>
      </c>
      <c r="AR14" s="4"/>
      <c r="AS14" s="13">
        <f>D14-AT14</f>
        <v>18.195537645478769</v>
      </c>
      <c r="AT14" s="13">
        <f>SUM(O14:P14)</f>
        <v>20.839333713625255</v>
      </c>
      <c r="AU14" s="13">
        <f>SUM(Q14:R14)</f>
        <v>19.439676971665349</v>
      </c>
      <c r="AV14" s="13">
        <f>SUM(S14:T14)</f>
        <v>17.417950566612156</v>
      </c>
      <c r="AW14" s="13">
        <f>SUM(U14:V14)</f>
        <v>19.284159555892025</v>
      </c>
      <c r="AX14" s="13">
        <f>SUM(W14:X14)</f>
        <v>18.506572477025411</v>
      </c>
      <c r="AY14" s="13">
        <f>SUM(Y14:Z14)</f>
        <v>19.595194387438674</v>
      </c>
      <c r="AZ14" s="13">
        <f>SUM(AA14:AB14)</f>
        <v>21.616920792491868</v>
      </c>
      <c r="BA14" s="13">
        <f>SUM(AC14:AD14)</f>
        <v>20.994851129398576</v>
      </c>
      <c r="BB14" s="13">
        <f>SUM(AE14:AF14)</f>
        <v>23.172094950225095</v>
      </c>
      <c r="BC14" s="13">
        <f>SUM(AG14:AH14)</f>
        <v>24.234346161743854</v>
      </c>
      <c r="BD14" s="13">
        <f>SUM(AI14:AJ14)</f>
        <v>25.140301962769747</v>
      </c>
      <c r="BE14" s="13">
        <f>SUM(AK14:AL14)</f>
        <v>20.524602695239487</v>
      </c>
      <c r="BF14" s="13">
        <f>SUM(AM14:AN14)</f>
        <v>24.056097920409258</v>
      </c>
      <c r="BG14" s="26">
        <f t="shared" ref="BG14:BG18" si="31">IF(ISERROR(BF14/BD14),"N/A",IF(BD14&lt;0,"N/A",IF(BF14&lt;0,"N/A",IF(BF14/BD14-1&gt;300%,"&gt;±300%",IF(BF14/BD14-1&lt;-300%,"&gt;±300%",BF14/BD14-1)))))</f>
        <v>-4.3126134442063813E-2</v>
      </c>
      <c r="BH14" s="26">
        <f t="shared" si="29"/>
        <v>0.17206156326664845</v>
      </c>
      <c r="BI14" s="19"/>
      <c r="BJ14" s="13">
        <f t="shared" si="30"/>
        <v>45.699297746808725</v>
      </c>
      <c r="BK14" s="19"/>
    </row>
    <row r="15" spans="1:64" ht="13.5" x14ac:dyDescent="0.35">
      <c r="A15" s="7"/>
      <c r="B15" s="7" t="s">
        <v>5</v>
      </c>
      <c r="C15" s="7">
        <f>'Table 1(Q1''21)'!C15/32.15074</f>
        <v>26.593478097238197</v>
      </c>
      <c r="D15" s="7">
        <f>'Table 1(Q1''21)'!D15/32.15074</f>
        <v>24.105199444865033</v>
      </c>
      <c r="E15" s="7">
        <f>'Table 1(Q1''21)'!E15/32.15074</f>
        <v>16.018293824652247</v>
      </c>
      <c r="F15" s="7">
        <f>'Table 1(Q1''21)'!F15/32.15074</f>
        <v>19.439676971665349</v>
      </c>
      <c r="G15" s="7">
        <f>'Table 1(Q1''21)'!G15/32.15074</f>
        <v>17.417950566612152</v>
      </c>
      <c r="H15" s="7">
        <f>'Table 1(Q1''21)'!H15/32.15074</f>
        <v>15.707258993105603</v>
      </c>
      <c r="I15" s="564">
        <f>'Table 1(Q1''21)'!I15/32.15074</f>
        <v>14.818827234968273</v>
      </c>
      <c r="J15" s="564">
        <f>'Table 1(Q1''21)'!J15/32.15074</f>
        <v>13.13067695874828</v>
      </c>
      <c r="K15" s="564">
        <f>'Table 1(Q1''21)'!K15/32.15074</f>
        <v>14.165754648306178</v>
      </c>
      <c r="L15" s="26">
        <f>IF(ISERROR(J15/I15),"N/A",IF(I15&lt;0,"N/A",IF(J15&lt;0,"N/A",IF(J15/I15-1&gt;300%,"&gt;±300%",IF(J15/I15-1&lt;-300%,"&gt;±300%",J15/I15-1)))))</f>
        <v>-0.11391928993115141</v>
      </c>
      <c r="M15" s="26">
        <f>IF(ISERROR(K15/J15),"N/A",IF(J15&lt;0,"N/A",IF(K15&lt;0,"N/A",IF(K15/J15-1&gt;300%,"&gt;±300%",IF(K15/J15-1&lt;-300%,"&gt;±300%",K15/J15-1)))))</f>
        <v>7.8828966153818847E-2</v>
      </c>
      <c r="N15" s="36"/>
      <c r="O15" s="13">
        <f>'Table 1(Q1''21)'!O15/32.15074</f>
        <v>6.2206966309329115</v>
      </c>
      <c r="P15" s="13">
        <f>'Table 1(Q1''21)'!P15/32.15074</f>
        <v>5.2875921362929752</v>
      </c>
      <c r="Q15" s="13">
        <f>'Table 1(Q1''21)'!Q15/32.15074</f>
        <v>3.7324179785597473</v>
      </c>
      <c r="R15" s="13">
        <f>'Table 1(Q1''21)'!R15/32.15074</f>
        <v>5.1320747205196522</v>
      </c>
      <c r="S15" s="13">
        <f>'Table 1(Q1''21)'!S15/32.15074</f>
        <v>3.7324179785597473</v>
      </c>
      <c r="T15" s="13">
        <f>'Table 1(Q1''21)'!T15/32.15074</f>
        <v>3.2658657312397787</v>
      </c>
      <c r="U15" s="13">
        <f>'Table 1(Q1''21)'!U15/32.15074</f>
        <v>3.5769005627864243</v>
      </c>
      <c r="V15" s="13">
        <f>'Table 1(Q1''21)'!V15/32.15074</f>
        <v>4.354487641653038</v>
      </c>
      <c r="W15" s="13">
        <f>'Table 1(Q1''21)'!W15/32.15074</f>
        <v>6.0651792151595894</v>
      </c>
      <c r="X15" s="13">
        <f>'Table 1(Q1''21)'!X15/32.15074</f>
        <v>5.5986269678396203</v>
      </c>
      <c r="Y15" s="13">
        <f>'Table 1(Q1''21)'!Y15/32.15074</f>
        <v>3.7324179785597473</v>
      </c>
      <c r="Z15" s="13">
        <f>'Table 1(Q1''21)'!Z15/32.15074</f>
        <v>4.6655224731996841</v>
      </c>
      <c r="AA15" s="13">
        <f>'Table 1(Q1''21)'!AA15/32.15074</f>
        <v>4.6655224731996841</v>
      </c>
      <c r="AB15" s="13">
        <f>'Table 1(Q1''21)'!AB15/32.15074</f>
        <v>4.354487641653038</v>
      </c>
      <c r="AC15" s="13">
        <f>'Table 1(Q1''21)'!AC15/32.15074</f>
        <v>4.0434528101063929</v>
      </c>
      <c r="AD15" s="13">
        <f>'Table 1(Q1''21)'!AD15/32.15074</f>
        <v>4.1989702258797159</v>
      </c>
      <c r="AE15" s="13">
        <f>'Table 1(Q1''21)'!AE15/32.15074</f>
        <v>3.8879353943330699</v>
      </c>
      <c r="AF15" s="13">
        <f>'Table 1(Q1''21)'!AF15/32.15074</f>
        <v>3.5769005627864243</v>
      </c>
      <c r="AG15" s="564">
        <f>'Table 1(Q1''21)'!AG15/32.15074</f>
        <v>3.7455711835466441</v>
      </c>
      <c r="AH15" s="564">
        <f>'Table 1(Q1''21)'!AH15/32.15074</f>
        <v>3.7032715978937705</v>
      </c>
      <c r="AI15" s="564">
        <f>'Table 1(Q1''21)'!AI15/32.15074</f>
        <v>3.6193370759778576</v>
      </c>
      <c r="AJ15" s="564">
        <f>'Table 1(Q1''21)'!AJ15/32.15074</f>
        <v>3.7506473775500009</v>
      </c>
      <c r="AK15" s="564">
        <f>'Table 1(Q1''21)'!AK15/32.15074</f>
        <v>2.1720275975006245</v>
      </c>
      <c r="AL15" s="564">
        <f>'Table 1(Q1''21)'!AL15/32.15074</f>
        <v>3.018995463280969</v>
      </c>
      <c r="AM15" s="564">
        <f>'Table 1(Q1''21)'!AM15/32.15074</f>
        <v>3.773881443040203</v>
      </c>
      <c r="AN15" s="564">
        <f>'Table 1(Q1''21)'!AN15/32.15074</f>
        <v>4.1657724549264827</v>
      </c>
      <c r="AO15" s="564">
        <f>'Table 1(Q1''21)'!AO15/32.15074</f>
        <v>3.6678383794643552</v>
      </c>
      <c r="AP15" s="26">
        <f t="shared" si="27"/>
        <v>0.68867024695495416</v>
      </c>
      <c r="AQ15" s="26">
        <f t="shared" si="28"/>
        <v>-0.11952983050556831</v>
      </c>
      <c r="AR15" s="4"/>
      <c r="AS15" s="13">
        <f>D15-AT15</f>
        <v>12.596910677639146</v>
      </c>
      <c r="AT15" s="13">
        <f>SUM(O15:P15)</f>
        <v>11.508288767225887</v>
      </c>
      <c r="AU15" s="13">
        <f>SUM(Q15:R15)</f>
        <v>8.8644926990793991</v>
      </c>
      <c r="AV15" s="13">
        <f>SUM(S15:T15)</f>
        <v>6.9982837097995265</v>
      </c>
      <c r="AW15" s="13">
        <f>SUM(U15:V15)</f>
        <v>7.9313882044394628</v>
      </c>
      <c r="AX15" s="13">
        <f>SUM(W15:X15)</f>
        <v>11.66380618299921</v>
      </c>
      <c r="AY15" s="13">
        <f>SUM(Y15:Z15)</f>
        <v>8.3979404517594318</v>
      </c>
      <c r="AZ15" s="13">
        <f>SUM(AA15:AB15)</f>
        <v>9.0200101148527221</v>
      </c>
      <c r="BA15" s="13">
        <f>SUM(AC15:AD15)</f>
        <v>8.2424230359861088</v>
      </c>
      <c r="BB15" s="13">
        <f>SUM(AE15:AF15)</f>
        <v>7.4648359571194938</v>
      </c>
      <c r="BC15" s="13">
        <f>SUM(AG15:AH15)</f>
        <v>7.4488427814404146</v>
      </c>
      <c r="BD15" s="13">
        <f>SUM(AI15:AJ15)</f>
        <v>7.3699844535278585</v>
      </c>
      <c r="BE15" s="13">
        <f>SUM(AK15:AL15)</f>
        <v>5.1910230607815935</v>
      </c>
      <c r="BF15" s="13">
        <f>SUM(AM15:AN15)</f>
        <v>7.9396538979666857</v>
      </c>
      <c r="BG15" s="26">
        <f t="shared" si="31"/>
        <v>7.7295881427014157E-2</v>
      </c>
      <c r="BH15" s="26">
        <f t="shared" si="29"/>
        <v>0.52949694212516962</v>
      </c>
      <c r="BI15" s="19"/>
      <c r="BJ15" s="13">
        <f t="shared" si="30"/>
        <v>14.62648774071201</v>
      </c>
      <c r="BK15" s="19"/>
    </row>
    <row r="16" spans="1:64" ht="13.5" x14ac:dyDescent="0.35">
      <c r="A16" s="7"/>
      <c r="B16" s="7" t="s">
        <v>6</v>
      </c>
      <c r="C16" s="7">
        <f>'Table 1(Q1''21)'!C16/32.15074</f>
        <v>0.15551741577332279</v>
      </c>
      <c r="D16" s="7">
        <f>'Table 1(Q1''21)'!D16/32.15074</f>
        <v>0.15551741577332279</v>
      </c>
      <c r="E16" s="7">
        <f>'Table 1(Q1''21)'!E16/32.15074</f>
        <v>0.15551741577332279</v>
      </c>
      <c r="F16" s="7">
        <f>'Table 1(Q1''21)'!F16/32.15074</f>
        <v>0.15551741577332279</v>
      </c>
      <c r="G16" s="7">
        <f>'Table 1(Q1''21)'!G16/32.15074</f>
        <v>0.31103483154664557</v>
      </c>
      <c r="H16" s="7">
        <f>'Table 1(Q1''21)'!H16/32.15074</f>
        <v>0.31103483154664557</v>
      </c>
      <c r="I16" s="564">
        <f>'Table 1(Q1''21)'!I16/32.15074</f>
        <v>1.7799190212017195</v>
      </c>
      <c r="J16" s="564">
        <f>'Table 1(Q1''21)'!J16/32.15074</f>
        <v>1.7443690909304164</v>
      </c>
      <c r="K16" s="564">
        <f>'Table 1(Q1''21)'!K16/32.15074</f>
        <v>1.8048018077254511</v>
      </c>
      <c r="L16" s="26">
        <f t="shared" si="26"/>
        <v>-1.9972779574714328E-2</v>
      </c>
      <c r="M16" s="26">
        <f t="shared" si="26"/>
        <v>3.4644455183966194E-2</v>
      </c>
      <c r="N16" s="36"/>
      <c r="O16" s="13">
        <f>'Table 1(Q1''21)'!O16/32.15074</f>
        <v>0</v>
      </c>
      <c r="P16" s="13">
        <f>'Table 1(Q1''21)'!P16/32.15074</f>
        <v>0</v>
      </c>
      <c r="Q16" s="7">
        <f>'Table 1(Q1''21)'!Q16/32.15074</f>
        <v>0</v>
      </c>
      <c r="R16" s="7">
        <f>'Table 1(Q1''21)'!R16/32.15074</f>
        <v>0</v>
      </c>
      <c r="S16" s="7">
        <f>'Table 1(Q1''21)'!S16/32.15074</f>
        <v>0</v>
      </c>
      <c r="T16" s="7">
        <f>'Table 1(Q1''21)'!T16/32.15074</f>
        <v>0</v>
      </c>
      <c r="U16" s="7">
        <f>'Table 1(Q1''21)'!U16/32.15074</f>
        <v>0</v>
      </c>
      <c r="V16" s="7">
        <f>'Table 1(Q1''21)'!V16/32.15074</f>
        <v>0</v>
      </c>
      <c r="W16" s="7">
        <f>'Table 1(Q1''21)'!W16/32.15074</f>
        <v>0</v>
      </c>
      <c r="X16" s="7">
        <f>'Table 1(Q1''21)'!X16/32.15074</f>
        <v>0</v>
      </c>
      <c r="Y16" s="7">
        <f>'Table 1(Q1''21)'!Y16/32.15074</f>
        <v>0</v>
      </c>
      <c r="Z16" s="7">
        <f>'Table 1(Q1''21)'!Z16/32.15074</f>
        <v>0</v>
      </c>
      <c r="AA16" s="7">
        <f>'Table 1(Q1''21)'!AA16/32.15074</f>
        <v>0</v>
      </c>
      <c r="AB16" s="7">
        <f>'Table 1(Q1''21)'!AB16/32.15074</f>
        <v>0</v>
      </c>
      <c r="AC16" s="7">
        <f>'Table 1(Q1''21)'!AC16/32.15074</f>
        <v>0</v>
      </c>
      <c r="AD16" s="7">
        <f>'Table 1(Q1''21)'!AD16/32.15074</f>
        <v>0</v>
      </c>
      <c r="AE16" s="7">
        <f>'Table 1(Q1''21)'!AE16/32.15074</f>
        <v>0</v>
      </c>
      <c r="AF16" s="7">
        <f>'Table 1(Q1''21)'!AF16/32.15074</f>
        <v>0</v>
      </c>
      <c r="AG16" s="564">
        <f>'Table 1(Q1''21)'!AG16/32.15074</f>
        <v>0.46277894551244708</v>
      </c>
      <c r="AH16" s="564">
        <f>'Table 1(Q1''21)'!AH16/32.15074</f>
        <v>0.42718056508841262</v>
      </c>
      <c r="AI16" s="564">
        <f>'Table 1(Q1''21)'!AI16/32.15074</f>
        <v>0.42273076753540834</v>
      </c>
      <c r="AJ16" s="564">
        <f>'Table 1(Q1''21)'!AJ16/32.15074</f>
        <v>0.46722874306545137</v>
      </c>
      <c r="AK16" s="564">
        <f>'Table 1(Q1''21)'!AK16/32.15074</f>
        <v>0.41695860512340271</v>
      </c>
      <c r="AL16" s="564">
        <f>'Table 1(Q1''21)'!AL16/32.15074</f>
        <v>0.4132706687688561</v>
      </c>
      <c r="AM16" s="564">
        <f>'Table 1(Q1''21)'!AM16/32.15074</f>
        <v>0.44549913557648241</v>
      </c>
      <c r="AN16" s="564">
        <f>'Table 1(Q1''21)'!AN16/32.15074</f>
        <v>0.46882674794248075</v>
      </c>
      <c r="AO16" s="564">
        <f>'Table 1(Q1''21)'!AO16/32.15074</f>
        <v>0.44110679615546533</v>
      </c>
      <c r="AP16" s="26">
        <f t="shared" si="27"/>
        <v>5.7915080143065456E-2</v>
      </c>
      <c r="AQ16" s="26">
        <f t="shared" si="28"/>
        <v>-5.9126216472649484E-2</v>
      </c>
      <c r="AR16" s="4"/>
      <c r="AS16" s="13">
        <f>D16-AT16</f>
        <v>0.15551741577332279</v>
      </c>
      <c r="AT16" s="13">
        <f>SUM(O16:P16)</f>
        <v>0</v>
      </c>
      <c r="AU16" s="13">
        <f>SUM(Q16:R16)</f>
        <v>0</v>
      </c>
      <c r="AV16" s="13">
        <f>SUM(S16:T16)</f>
        <v>0</v>
      </c>
      <c r="AW16" s="13">
        <f>SUM(U16:V16)</f>
        <v>0</v>
      </c>
      <c r="AX16" s="13">
        <f>SUM(W16:X16)</f>
        <v>0</v>
      </c>
      <c r="AY16" s="13">
        <f>SUM(Y16:Z16)</f>
        <v>0</v>
      </c>
      <c r="AZ16" s="13">
        <f>SUM(AA16:AB16)</f>
        <v>0</v>
      </c>
      <c r="BA16" s="13">
        <f>SUM(AC16:AD16)</f>
        <v>0</v>
      </c>
      <c r="BB16" s="13">
        <f>SUM(AE16:AF16)</f>
        <v>0</v>
      </c>
      <c r="BC16" s="13">
        <f>SUM(AG16:AH16)</f>
        <v>0.88995951060085976</v>
      </c>
      <c r="BD16" s="13">
        <f>SUM(AI16:AJ16)</f>
        <v>0.88995951060085976</v>
      </c>
      <c r="BE16" s="13">
        <f>SUM(AK16:AL16)</f>
        <v>0.83022927389225876</v>
      </c>
      <c r="BF16" s="13">
        <f>SUM(AM16:AN16)</f>
        <v>0.91432588351896316</v>
      </c>
      <c r="BG16" s="26">
        <f t="shared" si="31"/>
        <v>2.7379192679959585E-2</v>
      </c>
      <c r="BH16" s="26">
        <f t="shared" si="29"/>
        <v>0.10129323582200955</v>
      </c>
      <c r="BI16" s="19"/>
      <c r="BJ16" s="13">
        <f t="shared" si="30"/>
        <v>1.7687033484432846</v>
      </c>
      <c r="BK16" s="19"/>
    </row>
    <row r="17" spans="1:63" ht="13.5" x14ac:dyDescent="0.35">
      <c r="A17" s="23"/>
      <c r="B17" s="4"/>
      <c r="C17" s="9">
        <f>'Table 1(Q1''21)'!C17/32.15074</f>
        <v>0</v>
      </c>
      <c r="D17" s="9"/>
      <c r="E17" s="9"/>
      <c r="F17" s="9"/>
      <c r="G17" s="9"/>
      <c r="H17" s="9"/>
      <c r="I17" s="555"/>
      <c r="J17" s="9"/>
      <c r="K17" s="9"/>
      <c r="L17" s="36"/>
      <c r="M17" s="235"/>
      <c r="N17" s="36"/>
      <c r="O17" s="36">
        <f>'Table 1(Q1''21)'!O17/32.15074</f>
        <v>0</v>
      </c>
      <c r="P17" s="36">
        <f>'Table 1(Q1''21)'!P17/32.15074</f>
        <v>0</v>
      </c>
      <c r="Q17" s="36">
        <f>'Table 1(Q1''21)'!Q17/32.15074</f>
        <v>0</v>
      </c>
      <c r="R17" s="36">
        <f>'Table 1(Q1''21)'!R17/32.15074</f>
        <v>0</v>
      </c>
      <c r="S17" s="36">
        <f>'Table 1(Q1''21)'!S17/32.15074</f>
        <v>0</v>
      </c>
      <c r="T17" s="36">
        <f>'Table 1(Q1''21)'!T17/32.15074</f>
        <v>0</v>
      </c>
      <c r="U17" s="36">
        <f>'Table 1(Q1''21)'!U17/32.15074</f>
        <v>0</v>
      </c>
      <c r="V17" s="36">
        <f>'Table 1(Q1''21)'!V17/32.15074</f>
        <v>0</v>
      </c>
      <c r="W17" s="36">
        <f>'Table 1(Q1''21)'!W17/32.15074</f>
        <v>0</v>
      </c>
      <c r="X17" s="36">
        <f>'Table 1(Q1''21)'!X17/32.15074</f>
        <v>0</v>
      </c>
      <c r="Y17" s="36">
        <f>'Table 1(Q1''21)'!Y17/32.15074</f>
        <v>0</v>
      </c>
      <c r="Z17" s="36">
        <f>'Table 1(Q1''21)'!Z17/32.15074</f>
        <v>0</v>
      </c>
      <c r="AA17" s="36">
        <f>'Table 1(Q1''21)'!AA17/32.15074</f>
        <v>0</v>
      </c>
      <c r="AB17" s="36">
        <f>'Table 1(Q1''21)'!AB17/32.15074</f>
        <v>0</v>
      </c>
      <c r="AC17" s="36">
        <f>'Table 1(Q1''21)'!AC17/32.15074</f>
        <v>0</v>
      </c>
      <c r="AD17" s="36">
        <f>'Table 1(Q1''21)'!AD17/32.15074</f>
        <v>0</v>
      </c>
      <c r="AE17" s="36">
        <f>'Table 1(Q1''21)'!AE17/32.15074</f>
        <v>0</v>
      </c>
      <c r="AF17" s="36">
        <f>'Table 1(Q1''21)'!AF17/32.15074</f>
        <v>0</v>
      </c>
      <c r="AG17" s="36">
        <f>'Table 1(Q1''21)'!AG17/32.15074</f>
        <v>0</v>
      </c>
      <c r="AH17" s="36">
        <f>'Table 1(Q1''21)'!AH17/32.15074</f>
        <v>0</v>
      </c>
      <c r="AI17" s="36">
        <f>'Table 1(Q1''21)'!AI17/32.15074</f>
        <v>0</v>
      </c>
      <c r="AJ17" s="36">
        <f>'Table 1(Q1''21)'!AJ17/32.15074</f>
        <v>0</v>
      </c>
      <c r="AK17" s="368">
        <f>'Table 1(Q1''21)'!AK17/32.15074</f>
        <v>0</v>
      </c>
      <c r="AL17" s="36">
        <f>'Table 1(Q1''21)'!AL17/32.15074</f>
        <v>0</v>
      </c>
      <c r="AM17" s="36">
        <f>'Table 1(Q1''21)'!AM17/32.15074</f>
        <v>0</v>
      </c>
      <c r="AN17" s="36">
        <f>'Table 1(Q1''21)'!AN17/32.15074</f>
        <v>0</v>
      </c>
      <c r="AO17" s="36">
        <f>'Table 1(Q1''21)'!AO17/32.15074</f>
        <v>0</v>
      </c>
      <c r="AP17" s="492" t="str">
        <f t="shared" si="27"/>
        <v>N/A</v>
      </c>
      <c r="AQ17" s="492" t="str">
        <f t="shared" si="28"/>
        <v>N/A</v>
      </c>
      <c r="AR17" s="4"/>
      <c r="AS17" s="199"/>
      <c r="AT17" s="7"/>
      <c r="AU17" s="7"/>
      <c r="AV17" s="7"/>
      <c r="AW17" s="7"/>
      <c r="AX17" s="7"/>
      <c r="AY17" s="7"/>
      <c r="AZ17" s="7"/>
      <c r="BA17" s="7"/>
      <c r="BB17" s="7"/>
      <c r="BC17" s="7"/>
      <c r="BD17" s="7"/>
      <c r="BE17" s="7"/>
      <c r="BF17" s="7"/>
      <c r="BG17" s="26" t="str">
        <f t="shared" si="31"/>
        <v>N/A</v>
      </c>
      <c r="BH17" s="26" t="str">
        <f t="shared" si="29"/>
        <v>N/A</v>
      </c>
      <c r="BI17" s="19"/>
      <c r="BJ17" s="7"/>
      <c r="BK17" s="19"/>
    </row>
    <row r="18" spans="1:63" ht="13.5" x14ac:dyDescent="0.35">
      <c r="A18" s="33" t="s">
        <v>25</v>
      </c>
      <c r="B18" s="34"/>
      <c r="C18" s="34">
        <f>'Table 1(Q1''21)'!C18/32.15074</f>
        <v>243.69579051679682</v>
      </c>
      <c r="D18" s="34">
        <f>'Table 1(Q1''21)'!D18/32.15074</f>
        <v>225.81128770286469</v>
      </c>
      <c r="E18" s="34">
        <f>'Table 1(Q1''21)'!E18/32.15074</f>
        <v>245.56199950607669</v>
      </c>
      <c r="F18" s="34">
        <f>'Table 1(Q1''21)'!F18/32.15074</f>
        <v>246.18406916916999</v>
      </c>
      <c r="G18" s="34">
        <f>'Table 1(Q1''21)'!G18/32.15074</f>
        <v>250.53855681082302</v>
      </c>
      <c r="H18" s="34">
        <f>'Table 1(Q1''21)'!H18/32.15074</f>
        <v>251.00510905814301</v>
      </c>
      <c r="I18" s="560">
        <f>'Table 1(Q1''21)'!I18/32.15074</f>
        <v>255.62675802810938</v>
      </c>
      <c r="J18" s="34">
        <f>'Table 1(Q1''21)'!J18/32.15074</f>
        <v>211.48671796214788</v>
      </c>
      <c r="K18" s="34">
        <f>'Table 1(Q1''21)'!K18/32.15074</f>
        <v>245.18079604264435</v>
      </c>
      <c r="L18" s="540">
        <f>IF(ISERROR(J18/I18),"N/A",IF(I18&lt;0,"N/A",IF(J18&lt;0,"N/A",IF(J18/I18-1&gt;300%,"&gt;±300%",IF(J18/I18-1&lt;-300%,"&gt;±300%",J18/I18-1)))))</f>
        <v>-0.17267378582138782</v>
      </c>
      <c r="M18" s="540">
        <f>IF(ISERROR(K18/J18),"N/A",IF(J18&lt;0,"N/A",IF(K18&lt;0,"N/A",IF(K18/J18-1&gt;300%,"&gt;±300%",IF(K18/J18-1&lt;-300%,"&gt;±300%",K18/J18-1)))))</f>
        <v>0.15932006702438439</v>
      </c>
      <c r="N18" s="36"/>
      <c r="O18" s="34">
        <f>'Table 1(Q1''21)'!O18/32.15074</f>
        <v>60.496274735822567</v>
      </c>
      <c r="P18" s="34">
        <f>'Table 1(Q1''21)'!P18/32.15074</f>
        <v>57.541443836129432</v>
      </c>
      <c r="Q18" s="34">
        <f>'Table 1(Q1''21)'!Q18/32.15074</f>
        <v>57.696961251902756</v>
      </c>
      <c r="R18" s="34">
        <f>'Table 1(Q1''21)'!R18/32.15074</f>
        <v>62.673518556649086</v>
      </c>
      <c r="S18" s="34">
        <f>'Table 1(Q1''21)'!S18/32.15074</f>
        <v>65.161797209022254</v>
      </c>
      <c r="T18" s="34">
        <f>'Table 1(Q1''21)'!T18/32.15074</f>
        <v>60.340757320049242</v>
      </c>
      <c r="U18" s="34">
        <f>'Table 1(Q1''21)'!U18/32.15074</f>
        <v>56.608339341489497</v>
      </c>
      <c r="V18" s="34">
        <f>'Table 1(Q1''21)'!V18/32.15074</f>
        <v>68.116628108715389</v>
      </c>
      <c r="W18" s="34">
        <f>'Table 1(Q1''21)'!W18/32.15074</f>
        <v>62.984553388195735</v>
      </c>
      <c r="X18" s="34">
        <f>'Table 1(Q1''21)'!X18/32.15074</f>
        <v>58.474548330769373</v>
      </c>
      <c r="Y18" s="34">
        <f>'Table 1(Q1''21)'!Y18/32.15074</f>
        <v>55.519717431076238</v>
      </c>
      <c r="Z18" s="34">
        <f>'Table 1(Q1''21)'!Z18/32.15074</f>
        <v>65.628349456342221</v>
      </c>
      <c r="AA18" s="34">
        <f>'Table 1(Q1''21)'!AA18/32.15074</f>
        <v>63.295588219742378</v>
      </c>
      <c r="AB18" s="34">
        <f>'Table 1(Q1''21)'!AB18/32.15074</f>
        <v>65.783866872115539</v>
      </c>
      <c r="AC18" s="34">
        <f>'Table 1(Q1''21)'!AC18/32.15074</f>
        <v>54.586612936436303</v>
      </c>
      <c r="AD18" s="34">
        <f>'Table 1(Q1''21)'!AD18/32.15074</f>
        <v>66.561453950982155</v>
      </c>
      <c r="AE18" s="34">
        <f>'Table 1(Q1''21)'!AE18/32.15074</f>
        <v>66.405936535208838</v>
      </c>
      <c r="AF18" s="34">
        <f>'Table 1(Q1''21)'!AF18/32.15074</f>
        <v>63.451105635515702</v>
      </c>
      <c r="AG18" s="34">
        <f>'Table 1(Q1''21)'!AG18/32.15074</f>
        <v>58.163470429927635</v>
      </c>
      <c r="AH18" s="34">
        <f>'Table 1(Q1''21)'!AH18/32.15074</f>
        <v>66.77442363355064</v>
      </c>
      <c r="AI18" s="34">
        <f>'Table 1(Q1''21)'!AI18/32.15074</f>
        <v>63.570130548660572</v>
      </c>
      <c r="AJ18" s="34">
        <f>'Table 1(Q1''21)'!AJ18/32.15074</f>
        <v>67.117052743192417</v>
      </c>
      <c r="AK18" s="560">
        <f>'Table 1(Q1''21)'!AK18/32.15074</f>
        <v>54.844879608635694</v>
      </c>
      <c r="AL18" s="34">
        <f>'Table 1(Q1''21)'!AL18/32.15074</f>
        <v>41.923338804866532</v>
      </c>
      <c r="AM18" s="34">
        <f>'Table 1(Q1''21)'!AM18/32.15074</f>
        <v>57.921667311232774</v>
      </c>
      <c r="AN18" s="34">
        <f>'Table 1(Q1''21)'!AN18/32.15074</f>
        <v>56.910483241985759</v>
      </c>
      <c r="AO18" s="34">
        <f>'Table 1(Q1''21)'!AO18/32.15074</f>
        <v>60.65826835293857</v>
      </c>
      <c r="AP18" s="561">
        <f>IF(ISERROR(AO18/AK18),"N/A",IF(AK18&lt;0,"N/A",IF(AO18&lt;0,"N/A",IF(AO18/AK18-1&gt;300%,"&gt;±300%",IF(AO18/AK18-1&lt;-300%,"&gt;±300%",AO18/AK18-1)))))</f>
        <v>0.10599692780413217</v>
      </c>
      <c r="AQ18" s="561">
        <f>IF(ISERROR(AO18/AN18),"N/A",IF(AN18&lt;0,"N/A",IF(AO18&lt;0,"N/A",IF(AO18/AN18-1&gt;300%,"&gt;±300%",IF(AO18/AN18-1&lt;-300%,"&gt;±300%",AO18/AN18-1)))))</f>
        <v>6.5854037735316284E-2</v>
      </c>
      <c r="AR18" s="4"/>
      <c r="AS18" s="34">
        <f t="shared" ref="AS18:AY18" si="32">AS11+AS13</f>
        <v>61.118344398915866</v>
      </c>
      <c r="AT18" s="34">
        <f t="shared" si="32"/>
        <v>118.037718571952</v>
      </c>
      <c r="AU18" s="34">
        <f t="shared" si="32"/>
        <v>120.37047980855183</v>
      </c>
      <c r="AV18" s="34">
        <f t="shared" si="32"/>
        <v>125.50255452907149</v>
      </c>
      <c r="AW18" s="34">
        <f t="shared" si="32"/>
        <v>124.72496745020487</v>
      </c>
      <c r="AX18" s="34">
        <f t="shared" si="32"/>
        <v>121.4591017189651</v>
      </c>
      <c r="AY18" s="34">
        <f t="shared" si="32"/>
        <v>121.14806688741845</v>
      </c>
      <c r="AZ18" s="34">
        <f>SUM(AA18:AB18)</f>
        <v>129.07945509185791</v>
      </c>
      <c r="BA18" s="34">
        <f>SUM(AC18:AD18)</f>
        <v>121.14806688741845</v>
      </c>
      <c r="BB18" s="34">
        <f>SUM(AE18:AF18)</f>
        <v>129.85704217072453</v>
      </c>
      <c r="BC18" s="34">
        <f>SUM(AG18:AH18)</f>
        <v>124.93789406347827</v>
      </c>
      <c r="BD18" s="34">
        <f>SUM(AI18:AJ18)</f>
        <v>130.68718329185299</v>
      </c>
      <c r="BE18" s="34">
        <f>SUM(AK18:AL18)</f>
        <v>96.768218413502225</v>
      </c>
      <c r="BF18" s="34">
        <f>SUM(AM18:AN18)</f>
        <v>114.83215055321853</v>
      </c>
      <c r="BG18" s="561">
        <f t="shared" si="31"/>
        <v>-0.12132048713014743</v>
      </c>
      <c r="BH18" s="561">
        <f>IF(ISERROR(BF18/BE18),"N/A",IF(BE18&lt;0,"N/A",IF(BF18&lt;0,"N/A",IF(BF18/BE18-1&gt;300%,"&gt;±300%",IF(BF18/BE18-1&lt;-300%,"&gt;±300%",BF18/BE18-1)))))</f>
        <v>0.18667215782073154</v>
      </c>
      <c r="BI18" s="535"/>
      <c r="BJ18" s="34">
        <f>SUM(AL18:AO18)</f>
        <v>217.41375771102364</v>
      </c>
      <c r="BK18" s="19"/>
    </row>
    <row r="19" spans="1:63" ht="13.5" x14ac:dyDescent="0.35">
      <c r="A19" s="3"/>
      <c r="B19" s="4"/>
      <c r="C19" s="9">
        <f>'Table 1(Q1''21)'!C19/32.15074</f>
        <v>0</v>
      </c>
      <c r="D19" s="9"/>
      <c r="E19" s="9"/>
      <c r="F19" s="9"/>
      <c r="G19" s="9"/>
      <c r="H19" s="9"/>
      <c r="I19" s="554"/>
      <c r="J19" s="9"/>
      <c r="K19" s="9"/>
      <c r="L19" s="9"/>
      <c r="M19" s="492"/>
      <c r="N19" s="36"/>
      <c r="O19" s="4"/>
      <c r="P19" s="4"/>
      <c r="Q19" s="4"/>
      <c r="R19" s="4"/>
      <c r="S19" s="4"/>
      <c r="T19" s="4"/>
      <c r="U19" s="4"/>
      <c r="V19" s="4"/>
      <c r="W19" s="4"/>
      <c r="X19" s="4"/>
      <c r="Y19" s="4"/>
      <c r="Z19" s="4"/>
      <c r="AA19" s="4"/>
      <c r="AB19" s="4"/>
      <c r="AC19" s="4"/>
      <c r="AD19" s="4"/>
      <c r="AE19" s="4"/>
      <c r="AF19" s="4"/>
      <c r="AG19" s="4"/>
      <c r="AH19" s="4"/>
      <c r="AI19" s="4"/>
      <c r="AJ19" s="4"/>
      <c r="AK19" s="565"/>
      <c r="AL19" s="4"/>
      <c r="AM19" s="4"/>
      <c r="AN19" s="4"/>
      <c r="AO19" s="4"/>
      <c r="AP19" s="492"/>
      <c r="AQ19" s="492"/>
      <c r="AR19" s="4"/>
      <c r="AS19" s="542"/>
      <c r="AT19" s="13"/>
      <c r="AU19" s="13"/>
      <c r="AV19" s="13"/>
      <c r="AW19" s="13"/>
      <c r="AX19" s="13"/>
      <c r="AY19" s="13"/>
      <c r="AZ19" s="13"/>
      <c r="BA19" s="13"/>
      <c r="BB19" s="13"/>
      <c r="BC19" s="13"/>
      <c r="BD19" s="13"/>
      <c r="BE19" s="13"/>
      <c r="BF19" s="13"/>
      <c r="BG19" s="26"/>
      <c r="BH19" s="26"/>
      <c r="BI19" s="19"/>
      <c r="BJ19" s="13"/>
      <c r="BK19" s="19"/>
    </row>
    <row r="20" spans="1:63" ht="13.5" x14ac:dyDescent="0.35">
      <c r="A20" s="110" t="s">
        <v>32</v>
      </c>
      <c r="B20" s="5"/>
      <c r="C20" s="10">
        <f>'Table 1(Q1''21)'!C20/32.15074</f>
        <v>0</v>
      </c>
      <c r="D20" s="10"/>
      <c r="E20" s="10"/>
      <c r="F20" s="10"/>
      <c r="G20" s="10"/>
      <c r="H20" s="10"/>
      <c r="I20" s="556"/>
      <c r="J20" s="10"/>
      <c r="K20" s="10"/>
      <c r="L20" s="11"/>
      <c r="M20" s="155"/>
      <c r="N20" s="36"/>
      <c r="O20" s="542"/>
      <c r="P20" s="542"/>
      <c r="Q20" s="542"/>
      <c r="R20" s="542"/>
      <c r="S20" s="542"/>
      <c r="T20" s="542"/>
      <c r="U20" s="542"/>
      <c r="V20" s="542"/>
      <c r="W20" s="542"/>
      <c r="X20" s="542"/>
      <c r="Y20" s="542"/>
      <c r="Z20" s="542"/>
      <c r="AA20" s="542"/>
      <c r="AB20" s="542"/>
      <c r="AC20" s="542"/>
      <c r="AD20" s="542"/>
      <c r="AE20" s="542"/>
      <c r="AF20" s="542"/>
      <c r="AG20" s="27"/>
      <c r="AH20" s="27"/>
      <c r="AI20" s="27"/>
      <c r="AJ20" s="27"/>
      <c r="AK20" s="566"/>
      <c r="AL20" s="542"/>
      <c r="AM20" s="542"/>
      <c r="AN20" s="542"/>
      <c r="AO20" s="542"/>
      <c r="AP20" s="26"/>
      <c r="AQ20" s="26"/>
      <c r="AR20" s="4"/>
      <c r="AS20" s="199"/>
      <c r="AT20" s="7"/>
      <c r="AU20" s="7"/>
      <c r="AV20" s="7"/>
      <c r="AW20" s="7"/>
      <c r="AX20" s="7"/>
      <c r="AY20" s="7"/>
      <c r="AZ20" s="7"/>
      <c r="BA20" s="7"/>
      <c r="BB20" s="7"/>
      <c r="BC20" s="7"/>
      <c r="BD20" s="7"/>
      <c r="BE20" s="7"/>
      <c r="BF20" s="7"/>
      <c r="BG20" s="26"/>
      <c r="BH20" s="26"/>
      <c r="BI20" s="19"/>
      <c r="BJ20" s="7"/>
      <c r="BK20" s="19"/>
    </row>
    <row r="21" spans="1:63" ht="13.5" x14ac:dyDescent="0.35">
      <c r="A21" s="23" t="s">
        <v>27</v>
      </c>
      <c r="B21" s="9"/>
      <c r="C21" s="9">
        <f>SUM(C22:C23)</f>
        <v>97.353902274100065</v>
      </c>
      <c r="D21" s="9">
        <f t="shared" ref="D21:J21" si="33">SUM(D22:D23)</f>
        <v>100.9308028368865</v>
      </c>
      <c r="E21" s="9">
        <f t="shared" si="33"/>
        <v>100.9308028368865</v>
      </c>
      <c r="F21" s="9">
        <f t="shared" si="33"/>
        <v>104.19666856812628</v>
      </c>
      <c r="G21" s="9">
        <f t="shared" si="33"/>
        <v>102.3304595788464</v>
      </c>
      <c r="H21" s="9">
        <f t="shared" si="33"/>
        <v>95.643210700593514</v>
      </c>
      <c r="I21" s="567">
        <f t="shared" si="33"/>
        <v>88.287662753836429</v>
      </c>
      <c r="J21" s="568">
        <f t="shared" si="33"/>
        <v>73.661078548210696</v>
      </c>
      <c r="K21" s="568">
        <f>SUM(K22:K23)</f>
        <v>90.980102116332063</v>
      </c>
      <c r="L21" s="492">
        <f t="shared" ref="L21:M22" si="34">IF(ISERROR(J21/I21),"N/A",IF(I21&lt;0,"N/A",IF(J21&lt;0,"N/A",IF(J21/I21-1&gt;300%,"&gt;±300%",IF(J21/I21-1&lt;-300%,"&gt;±300%",J21/I21-1)))))</f>
        <v>-0.16566962754929371</v>
      </c>
      <c r="M21" s="492">
        <f>IF(ISERROR(K21/J21),"N/A",IF(J21&lt;0,"N/A",IF(K21&lt;0,"N/A",IF(K21/J21-1&gt;300%,"&gt;±300%",IF(K21/J21-1&lt;-300%,"&gt;±300%",K21/J21-1)))))</f>
        <v>0.23511770271984522</v>
      </c>
      <c r="N21" s="36"/>
      <c r="O21" s="9">
        <f>'Table 1(Q1''21)'!O21/32.15074</f>
        <v>23.638647197545065</v>
      </c>
      <c r="P21" s="9">
        <f>'Table 1(Q1''21)'!P21/32.15074</f>
        <v>25.193821355278292</v>
      </c>
      <c r="Q21" s="9">
        <f>'Table 1(Q1''21)'!Q21/32.15074</f>
        <v>25.971408434144909</v>
      </c>
      <c r="R21" s="9">
        <f>'Table 1(Q1''21)'!R21/32.15074</f>
        <v>25.660373602598263</v>
      </c>
      <c r="S21" s="9">
        <f>'Table 1(Q1''21)'!S21/32.15074</f>
        <v>24.105199444865033</v>
      </c>
      <c r="T21" s="9">
        <f>'Table 1(Q1''21)'!T21/32.15074</f>
        <v>25.349338771051617</v>
      </c>
      <c r="U21" s="9">
        <f>'Table 1(Q1''21)'!U21/32.15074</f>
        <v>26.748995513011522</v>
      </c>
      <c r="V21" s="9">
        <f>'Table 1(Q1''21)'!V21/32.15074</f>
        <v>26.748995513011522</v>
      </c>
      <c r="W21" s="9">
        <f>'Table 1(Q1''21)'!W21/32.15074</f>
        <v>24.260716860638357</v>
      </c>
      <c r="X21" s="9">
        <f>'Table 1(Q1''21)'!X21/32.15074</f>
        <v>26.12692584991823</v>
      </c>
      <c r="Y21" s="9">
        <f>'Table 1(Q1''21)'!Y21/32.15074</f>
        <v>26.282443265691551</v>
      </c>
      <c r="Z21" s="9">
        <f>'Table 1(Q1''21)'!Z21/32.15074</f>
        <v>25.660373602598263</v>
      </c>
      <c r="AA21" s="9">
        <f>'Table 1(Q1''21)'!AA21/32.15074</f>
        <v>24.105199444865033</v>
      </c>
      <c r="AB21" s="9">
        <f>'Table 1(Q1''21)'!AB21/32.15074</f>
        <v>25.971408434144909</v>
      </c>
      <c r="AC21" s="9">
        <f>'Table 1(Q1''21)'!AC21/32.15074</f>
        <v>24.416234276411679</v>
      </c>
      <c r="AD21" s="9">
        <f>'Table 1(Q1''21)'!AD21/32.15074</f>
        <v>24.882786523731646</v>
      </c>
      <c r="AE21" s="9">
        <f>'Table 1(Q1''21)'!AE21/32.15074</f>
        <v>22.23899045558516</v>
      </c>
      <c r="AF21" s="9">
        <f>'Table 1(Q1''21)'!AF21/32.15074</f>
        <v>23.794164613318387</v>
      </c>
      <c r="AG21" s="563">
        <f>'Table 1(Q1''21)'!AG21/32.15074</f>
        <v>23.397323412943905</v>
      </c>
      <c r="AH21" s="563">
        <f>'Table 1(Q1''21)'!AH21/32.15074</f>
        <v>22.804075768075609</v>
      </c>
      <c r="AI21" s="563">
        <f>'Table 1(Q1''21)'!AI21/32.15074</f>
        <v>20.703672257019065</v>
      </c>
      <c r="AJ21" s="563">
        <f>'Table 1(Q1''21)'!AJ21/32.15074</f>
        <v>21.382591315797868</v>
      </c>
      <c r="AK21" s="563">
        <f>'Table 1(Q1''21)'!AK21/32.15074</f>
        <v>19.883818953188733</v>
      </c>
      <c r="AL21" s="563">
        <f>'Table 1(Q1''21)'!AL21/32.15074</f>
        <v>11.930570439694231</v>
      </c>
      <c r="AM21" s="563">
        <f>'Table 1(Q1''21)'!AM21/32.15074</f>
        <v>19.773397877435958</v>
      </c>
      <c r="AN21" s="563">
        <f>'Table 1(Q1''21)'!AN21/32.15074</f>
        <v>22.073291277891769</v>
      </c>
      <c r="AO21" s="563">
        <f>'Table 1(Q1''21)'!AO21/32.15074</f>
        <v>21.442918386811311</v>
      </c>
      <c r="AP21" s="492">
        <f t="shared" ref="AP21:AP22" si="35">IF(ISERROR(AO21/AK21),"N/A",IF(AK21&lt;0,"N/A",IF(AO21&lt;0,"N/A",IF(AO21/AK21-1&gt;300%,"&gt;±300%",IF(AO21/AK21-1&lt;-300%,"&gt;±300%",AO21/AK21-1)))))</f>
        <v>7.8410462159863359E-2</v>
      </c>
      <c r="AQ21" s="492">
        <f t="shared" ref="AQ21:AQ22" si="36">IF(ISERROR(AO21/AN21),"N/A",IF(AN21&lt;0,"N/A",IF(AO21&lt;0,"N/A",IF(AO21/AN21-1&gt;300%,"&gt;±300%",IF(AO21/AN21-1&lt;-300%,"&gt;±300%",AO21/AN21-1)))))</f>
        <v>-2.8558173910015361E-2</v>
      </c>
      <c r="AR21" s="4"/>
      <c r="AS21" s="9">
        <f t="shared" ref="AS21:AT21" si="37">SUM(AS22:AS23)</f>
        <v>51.7872994525165</v>
      </c>
      <c r="AT21" s="9">
        <f t="shared" si="37"/>
        <v>49.14350338437</v>
      </c>
      <c r="AU21" s="9">
        <f>SUM(Q21:R21)</f>
        <v>51.631782036743175</v>
      </c>
      <c r="AV21" s="9">
        <f>SUM(S21:T21)</f>
        <v>49.454538215916649</v>
      </c>
      <c r="AW21" s="9">
        <f>SUM(U21:V21)</f>
        <v>53.497991026023044</v>
      </c>
      <c r="AX21" s="9">
        <f>SUM(W21:X21)</f>
        <v>50.387642710556591</v>
      </c>
      <c r="AY21" s="9">
        <f>SUM(Y21:Z21)</f>
        <v>51.94281686828981</v>
      </c>
      <c r="AZ21" s="9">
        <f>SUM(AA21:AB21)</f>
        <v>50.076607879009941</v>
      </c>
      <c r="BA21" s="9">
        <f>SUM(AC21:AD21)</f>
        <v>49.299020800143325</v>
      </c>
      <c r="BB21" s="9">
        <f>SUM(AE21:AF21)</f>
        <v>46.033155068903547</v>
      </c>
      <c r="BC21" s="9">
        <f>SUM(AG21:AH21)</f>
        <v>46.201399181019511</v>
      </c>
      <c r="BD21" s="9">
        <f>SUM(AI21:AJ21)</f>
        <v>42.086263572816932</v>
      </c>
      <c r="BE21" s="9">
        <f>SUM(AK21:AL21)</f>
        <v>31.814389392882966</v>
      </c>
      <c r="BF21" s="9">
        <f>SUM(AM21:AN21)</f>
        <v>41.846689155327724</v>
      </c>
      <c r="BG21" s="492">
        <f t="shared" ref="BG21:BG23" si="38">IF(ISERROR(BF21/BD21),"N/A",IF(BD21&lt;0,"N/A",IF(BF21&lt;0,"N/A",IF(BF21/BD21-1&gt;300%,"&gt;±300%",IF(BF21/BD21-1&lt;-300%,"&gt;±300%",BF21/BD21-1)))))</f>
        <v>-5.692461082336342E-3</v>
      </c>
      <c r="BH21" s="492">
        <f t="shared" ref="BH21:BH23" si="39">IF(ISERROR(BF21/BE21),"N/A",IF(BE21&lt;0,"N/A",IF(BF21&lt;0,"N/A",IF(BF21/BE21-1&gt;300%,"&gt;±300%",IF(BF21/BE21-1&lt;-300%,"&gt;±300%",BF21/BE21-1)))))</f>
        <v>0.31533843502553704</v>
      </c>
      <c r="BI21" s="19"/>
      <c r="BJ21" s="9">
        <f t="shared" ref="BJ21:BJ22" si="40">SUM(AL21:AO21)</f>
        <v>75.220177981833274</v>
      </c>
      <c r="BK21" s="19"/>
    </row>
    <row r="22" spans="1:63" ht="13.5" x14ac:dyDescent="0.35">
      <c r="A22" s="10"/>
      <c r="B22" s="10" t="s">
        <v>4</v>
      </c>
      <c r="C22" s="7">
        <f>'Table 1(Q1''21)'!C22/32.15074</f>
        <v>92.999414632447028</v>
      </c>
      <c r="D22" s="7">
        <f>'Table 1(Q1''21)'!D22/32.15074</f>
        <v>96.265280363686813</v>
      </c>
      <c r="E22" s="7">
        <f>'Table 1(Q1''21)'!E22/32.15074</f>
        <v>96.576315195233462</v>
      </c>
      <c r="F22" s="7">
        <f>'Table 1(Q1''21)'!F22/32.15074</f>
        <v>99.997698342246565</v>
      </c>
      <c r="G22" s="7">
        <f>'Table 1(Q1''21)'!G22/32.15074</f>
        <v>97.975971937193364</v>
      </c>
      <c r="H22" s="7">
        <f>'Table 1(Q1''21)'!H22/32.15074</f>
        <v>91.133205643167159</v>
      </c>
      <c r="I22" s="525">
        <f>'Table 1(Q1''21)'!I22/32.15074</f>
        <v>88.287662753836429</v>
      </c>
      <c r="J22" s="525">
        <f>'Table 1(Q1''21)'!J22/32.15074</f>
        <v>73.661078548210696</v>
      </c>
      <c r="K22" s="525">
        <f>'Table 1(Q1''21)'!K22/32.15074</f>
        <v>90.980102116332063</v>
      </c>
      <c r="L22" s="26">
        <f t="shared" si="34"/>
        <v>-0.16566962754929371</v>
      </c>
      <c r="M22" s="26">
        <f t="shared" si="34"/>
        <v>0.23511770271984522</v>
      </c>
      <c r="N22" s="36"/>
      <c r="O22" s="13">
        <f>'Table 1(Q1''21)'!O22/32.15074</f>
        <v>22.705542702905127</v>
      </c>
      <c r="P22" s="13">
        <f>'Table 1(Q1''21)'!P22/32.15074</f>
        <v>24.105199444865033</v>
      </c>
      <c r="Q22" s="13">
        <f>'Table 1(Q1''21)'!Q22/32.15074</f>
        <v>24.882786523731646</v>
      </c>
      <c r="R22" s="13">
        <f>'Table 1(Q1''21)'!R22/32.15074</f>
        <v>24.571751692185003</v>
      </c>
      <c r="S22" s="13">
        <f>'Table 1(Q1''21)'!S22/32.15074</f>
        <v>23.016577534451773</v>
      </c>
      <c r="T22" s="13">
        <f>'Table 1(Q1''21)'!T22/32.15074</f>
        <v>24.260716860638357</v>
      </c>
      <c r="U22" s="13">
        <f>'Table 1(Q1''21)'!U22/32.15074</f>
        <v>25.660373602598263</v>
      </c>
      <c r="V22" s="13">
        <f>'Table 1(Q1''21)'!V22/32.15074</f>
        <v>25.660373602598263</v>
      </c>
      <c r="W22" s="13">
        <f>'Table 1(Q1''21)'!W22/32.15074</f>
        <v>23.327612365998419</v>
      </c>
      <c r="X22" s="13">
        <f>'Table 1(Q1''21)'!X22/32.15074</f>
        <v>25.038303939504971</v>
      </c>
      <c r="Y22" s="13">
        <f>'Table 1(Q1''21)'!Y22/32.15074</f>
        <v>25.193821355278292</v>
      </c>
      <c r="Z22" s="13">
        <f>'Table 1(Q1''21)'!Z22/32.15074</f>
        <v>24.571751692185003</v>
      </c>
      <c r="AA22" s="13">
        <f>'Table 1(Q1''21)'!AA22/32.15074</f>
        <v>23.016577534451773</v>
      </c>
      <c r="AB22" s="13">
        <f>'Table 1(Q1''21)'!AB22/32.15074</f>
        <v>24.882786523731646</v>
      </c>
      <c r="AC22" s="13">
        <f>'Table 1(Q1''21)'!AC22/32.15074</f>
        <v>23.327612365998419</v>
      </c>
      <c r="AD22" s="13">
        <f>'Table 1(Q1''21)'!AD22/32.15074</f>
        <v>23.638647197545065</v>
      </c>
      <c r="AE22" s="13">
        <f>'Table 1(Q1''21)'!AE22/32.15074</f>
        <v>21.150368545171901</v>
      </c>
      <c r="AF22" s="13">
        <f>'Table 1(Q1''21)'!AF22/32.15074</f>
        <v>22.550025287131806</v>
      </c>
      <c r="AG22" s="486">
        <f>'Table 1(Q1''21)'!AG22/32.15074</f>
        <v>23.397323412943905</v>
      </c>
      <c r="AH22" s="486">
        <f>'Table 1(Q1''21)'!AH22/32.15074</f>
        <v>22.804075768075609</v>
      </c>
      <c r="AI22" s="486">
        <f>'Table 1(Q1''21)'!AI22/32.15074</f>
        <v>20.703672257019065</v>
      </c>
      <c r="AJ22" s="486">
        <f>'Table 1(Q1''21)'!AJ22/32.15074</f>
        <v>21.382591315797868</v>
      </c>
      <c r="AK22" s="486">
        <f>'Table 1(Q1''21)'!AK22/32.15074</f>
        <v>19.883818953188733</v>
      </c>
      <c r="AL22" s="486">
        <f>'Table 1(Q1''21)'!AL22/32.15074</f>
        <v>11.930570439694231</v>
      </c>
      <c r="AM22" s="486">
        <f>'Table 1(Q1''21)'!AM22/32.15074</f>
        <v>19.773397877435958</v>
      </c>
      <c r="AN22" s="486">
        <f>'Table 1(Q1''21)'!AN22/32.15074</f>
        <v>22.073291277891769</v>
      </c>
      <c r="AO22" s="486">
        <f>'Table 1(Q1''21)'!AO22/32.15074</f>
        <v>21.442918386811311</v>
      </c>
      <c r="AP22" s="26">
        <f t="shared" si="35"/>
        <v>7.8410462159863359E-2</v>
      </c>
      <c r="AQ22" s="26">
        <f t="shared" si="36"/>
        <v>-2.8558173910015361E-2</v>
      </c>
      <c r="AR22" s="4"/>
      <c r="AS22" s="13">
        <f>D22-AT22</f>
        <v>49.454538215916656</v>
      </c>
      <c r="AT22" s="13">
        <f>SUM(O22:P22)</f>
        <v>46.810742147770156</v>
      </c>
      <c r="AU22" s="13">
        <f>SUM(Q22:R22)</f>
        <v>49.454538215916649</v>
      </c>
      <c r="AV22" s="13">
        <f>SUM(S22:T22)</f>
        <v>47.277294395090131</v>
      </c>
      <c r="AW22" s="13">
        <f>SUM(U22:V22)</f>
        <v>51.320747205196525</v>
      </c>
      <c r="AX22" s="13">
        <f>SUM(W22:X22)</f>
        <v>48.36591630550339</v>
      </c>
      <c r="AY22" s="13">
        <f>SUM(Y22:Z22)</f>
        <v>49.765573047463292</v>
      </c>
      <c r="AZ22" s="13">
        <f>SUM(AA22:AB22)</f>
        <v>47.899364058183423</v>
      </c>
      <c r="BA22" s="13">
        <f>SUM(AC22:AD22)</f>
        <v>46.966259563543488</v>
      </c>
      <c r="BB22" s="13">
        <f>SUM(AE22:AF22)</f>
        <v>43.700393832303703</v>
      </c>
      <c r="BC22" s="13">
        <f>SUM(AG22:AH22)</f>
        <v>46.201399181019511</v>
      </c>
      <c r="BD22" s="13">
        <f>SUM(AI22:AJ22)</f>
        <v>42.086263572816932</v>
      </c>
      <c r="BE22" s="13">
        <f>SUM(AK22:AL22)</f>
        <v>31.814389392882966</v>
      </c>
      <c r="BF22" s="13">
        <f>SUM(AM22:AN22)</f>
        <v>41.846689155327724</v>
      </c>
      <c r="BG22" s="26">
        <f t="shared" si="38"/>
        <v>-5.692461082336342E-3</v>
      </c>
      <c r="BH22" s="26">
        <f t="shared" si="39"/>
        <v>0.31533843502553704</v>
      </c>
      <c r="BI22" s="19"/>
      <c r="BJ22" s="13">
        <f t="shared" si="40"/>
        <v>75.220177981833274</v>
      </c>
      <c r="BK22" s="19"/>
    </row>
    <row r="23" spans="1:63" ht="13.5" x14ac:dyDescent="0.35">
      <c r="A23" s="29"/>
      <c r="B23" s="29" t="s">
        <v>9</v>
      </c>
      <c r="C23" s="29">
        <f>'Table 1(Q1''21)'!C23/32.15074</f>
        <v>4.354487641653038</v>
      </c>
      <c r="D23" s="29">
        <f>'Table 1(Q1''21)'!D23/32.15074</f>
        <v>4.6655224731996841</v>
      </c>
      <c r="E23" s="29">
        <f>'Table 1(Q1''21)'!E23/32.15074</f>
        <v>4.354487641653038</v>
      </c>
      <c r="F23" s="29">
        <f>'Table 1(Q1''21)'!F23/32.15074</f>
        <v>4.1989702258797159</v>
      </c>
      <c r="G23" s="29">
        <f>'Table 1(Q1''21)'!G23/32.15074</f>
        <v>4.354487641653038</v>
      </c>
      <c r="H23" s="29">
        <f>'Table 1(Q1''21)'!H23/32.15074</f>
        <v>4.510005057426361</v>
      </c>
      <c r="I23" s="569" t="s">
        <v>101</v>
      </c>
      <c r="J23" s="489" t="s">
        <v>101</v>
      </c>
      <c r="K23" s="489" t="s">
        <v>101</v>
      </c>
      <c r="L23" s="489" t="s">
        <v>101</v>
      </c>
      <c r="M23" s="489" t="s">
        <v>101</v>
      </c>
      <c r="N23" s="36"/>
      <c r="O23" s="29">
        <f>'Table 1(Q1''21)'!O23/32.15074</f>
        <v>1.0886219104132595</v>
      </c>
      <c r="P23" s="29">
        <f>'Table 1(Q1''21)'!P23/32.15074</f>
        <v>1.2441393261865823</v>
      </c>
      <c r="Q23" s="29">
        <f>'Table 1(Q1''21)'!Q23/32.15074</f>
        <v>1.0886219104132595</v>
      </c>
      <c r="R23" s="29">
        <f>'Table 1(Q1''21)'!R23/32.15074</f>
        <v>1.0886219104132595</v>
      </c>
      <c r="S23" s="29">
        <f>'Table 1(Q1''21)'!S23/32.15074</f>
        <v>1.0886219104132595</v>
      </c>
      <c r="T23" s="29">
        <f>'Table 1(Q1''21)'!T23/32.15074</f>
        <v>1.0886219104132595</v>
      </c>
      <c r="U23" s="29">
        <f>'Table 1(Q1''21)'!U23/32.15074</f>
        <v>1.0886219104132595</v>
      </c>
      <c r="V23" s="29">
        <f>'Table 1(Q1''21)'!V23/32.15074</f>
        <v>1.0886219104132595</v>
      </c>
      <c r="W23" s="29">
        <f>'Table 1(Q1''21)'!W23/32.15074</f>
        <v>0.93310449463993683</v>
      </c>
      <c r="X23" s="29">
        <f>'Table 1(Q1''21)'!X23/32.15074</f>
        <v>1.0886219104132595</v>
      </c>
      <c r="Y23" s="29">
        <f>'Table 1(Q1''21)'!Y23/32.15074</f>
        <v>1.0886219104132595</v>
      </c>
      <c r="Z23" s="29">
        <f>'Table 1(Q1''21)'!Z23/32.15074</f>
        <v>1.0886219104132595</v>
      </c>
      <c r="AA23" s="29">
        <f>'Table 1(Q1''21)'!AA23/32.15074</f>
        <v>1.0886219104132595</v>
      </c>
      <c r="AB23" s="29">
        <f>'Table 1(Q1''21)'!AB23/32.15074</f>
        <v>1.0886219104132595</v>
      </c>
      <c r="AC23" s="29">
        <f>'Table 1(Q1''21)'!AC23/32.15074</f>
        <v>1.0886219104132595</v>
      </c>
      <c r="AD23" s="29">
        <f>'Table 1(Q1''21)'!AD23/32.15074</f>
        <v>1.2441393261865823</v>
      </c>
      <c r="AE23" s="29">
        <f>'Table 1(Q1''21)'!AE23/32.15074</f>
        <v>1.0886219104132595</v>
      </c>
      <c r="AF23" s="29">
        <f>'Table 1(Q1''21)'!AF23/32.15074</f>
        <v>1.2441393261865823</v>
      </c>
      <c r="AG23" s="543" t="str">
        <f>'Table 1(Q1''21)'!AG23</f>
        <v>†</v>
      </c>
      <c r="AH23" s="543" t="str">
        <f>'Table 1(Q1''21)'!AH23</f>
        <v>†</v>
      </c>
      <c r="AI23" s="543" t="str">
        <f>'Table 1(Q1''21)'!AI23</f>
        <v>†</v>
      </c>
      <c r="AJ23" s="543" t="str">
        <f>'Table 1(Q1''21)'!AJ23</f>
        <v>†</v>
      </c>
      <c r="AK23" s="543" t="str">
        <f>'Table 1(Q1''21)'!AK23</f>
        <v>†</v>
      </c>
      <c r="AL23" s="543" t="str">
        <f>'Table 1(Q1''21)'!AL23</f>
        <v>†</v>
      </c>
      <c r="AM23" s="543" t="str">
        <f>'Table 1(Q1''21)'!AM23</f>
        <v>†</v>
      </c>
      <c r="AN23" s="543" t="str">
        <f>'Table 1(Q1''21)'!AN23</f>
        <v>†</v>
      </c>
      <c r="AO23" s="543" t="str">
        <f>'Table 1(Q1''21)'!AO23</f>
        <v>†</v>
      </c>
      <c r="AP23" s="543" t="s">
        <v>101</v>
      </c>
      <c r="AQ23" s="543" t="s">
        <v>101</v>
      </c>
      <c r="AR23" s="4"/>
      <c r="AS23" s="29">
        <f>D23-AT23</f>
        <v>2.3327612365998425</v>
      </c>
      <c r="AT23" s="29">
        <f>SUM(O23:P23)</f>
        <v>2.3327612365998416</v>
      </c>
      <c r="AU23" s="29">
        <f>SUM(Q23:R23)</f>
        <v>2.177243820826519</v>
      </c>
      <c r="AV23" s="29">
        <f>SUM(S23:T23)</f>
        <v>2.177243820826519</v>
      </c>
      <c r="AW23" s="29">
        <f>SUM(U23:V23)</f>
        <v>2.177243820826519</v>
      </c>
      <c r="AX23" s="29">
        <f>SUM(W23:X23)</f>
        <v>2.0217264050531965</v>
      </c>
      <c r="AY23" s="29">
        <f>SUM(Y23:Z23)</f>
        <v>2.177243820826519</v>
      </c>
      <c r="AZ23" s="29">
        <f>SUM(AA23:AB23)</f>
        <v>2.177243820826519</v>
      </c>
      <c r="BA23" s="29">
        <f>SUM(AC23:AD23)</f>
        <v>2.3327612365998416</v>
      </c>
      <c r="BB23" s="29">
        <f>SUM(AE23:AF23)</f>
        <v>2.3327612365998416</v>
      </c>
      <c r="BC23" s="489" t="s">
        <v>101</v>
      </c>
      <c r="BD23" s="489" t="s">
        <v>101</v>
      </c>
      <c r="BE23" s="489" t="s">
        <v>101</v>
      </c>
      <c r="BF23" s="489" t="s">
        <v>101</v>
      </c>
      <c r="BG23" s="598" t="str">
        <f t="shared" si="38"/>
        <v>N/A</v>
      </c>
      <c r="BH23" s="598" t="str">
        <f t="shared" si="39"/>
        <v>N/A</v>
      </c>
      <c r="BI23" s="19"/>
      <c r="BJ23" s="489" t="s">
        <v>101</v>
      </c>
      <c r="BK23" s="19"/>
    </row>
    <row r="24" spans="1:63" ht="13.5" x14ac:dyDescent="0.35">
      <c r="A24" s="37"/>
      <c r="B24" s="37"/>
      <c r="C24" s="37"/>
      <c r="D24" s="37"/>
      <c r="E24" s="37"/>
      <c r="F24" s="37"/>
      <c r="G24" s="37"/>
      <c r="H24" s="37"/>
      <c r="I24" s="558"/>
      <c r="J24" s="37"/>
      <c r="K24" s="37"/>
      <c r="L24" s="37"/>
      <c r="M24" s="539"/>
      <c r="N24" s="36"/>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70"/>
      <c r="AL24" s="544"/>
      <c r="AM24" s="544"/>
      <c r="AN24" s="544"/>
      <c r="AO24" s="544"/>
      <c r="AP24" s="539"/>
      <c r="AQ24" s="539"/>
      <c r="AR24" s="4"/>
      <c r="AS24" s="37"/>
      <c r="AT24" s="37"/>
      <c r="AU24" s="37"/>
      <c r="AV24" s="37"/>
      <c r="AW24" s="37"/>
      <c r="AX24" s="37"/>
      <c r="AY24" s="37"/>
      <c r="AZ24" s="37"/>
      <c r="BA24" s="37"/>
      <c r="BB24" s="37"/>
      <c r="BC24" s="37"/>
      <c r="BD24" s="37"/>
      <c r="BE24" s="37"/>
      <c r="BF24" s="37"/>
      <c r="BG24" s="26"/>
      <c r="BH24" s="26"/>
      <c r="BI24" s="19"/>
      <c r="BJ24" s="37"/>
      <c r="BK24" s="19"/>
    </row>
    <row r="25" spans="1:63" s="25" customFormat="1" ht="13.5" x14ac:dyDescent="0.35">
      <c r="A25" s="38" t="s">
        <v>5</v>
      </c>
      <c r="B25" s="28"/>
      <c r="C25" s="28">
        <f>'Table 1(Q1''21)'!C25/32.15074</f>
        <v>91.599757890487126</v>
      </c>
      <c r="D25" s="28">
        <f>'Table 1(Q1''21)'!D25/32.15074</f>
        <v>93.310449463993677</v>
      </c>
      <c r="E25" s="28">
        <f>'Table 1(Q1''21)'!E25/32.15074</f>
        <v>88.333892159247341</v>
      </c>
      <c r="F25" s="28">
        <f>'Table 1(Q1''21)'!F25/32.15074</f>
        <v>77.914225302434716</v>
      </c>
      <c r="G25" s="28">
        <f>'Table 1(Q1''21)'!G25/32.15074</f>
        <v>76.514568560474814</v>
      </c>
      <c r="H25" s="28">
        <f>'Table 1(Q1''21)'!H25/32.15074</f>
        <v>69.82731968222194</v>
      </c>
      <c r="I25" s="571">
        <f>'Table 1(Q1''21)'!I25/32.15074</f>
        <v>65.289558195321916</v>
      </c>
      <c r="J25" s="571">
        <f>'Table 1(Q1''21)'!J25/32.15074</f>
        <v>56.607651672462289</v>
      </c>
      <c r="K25" s="571">
        <f>'Table 1(Q1''21)'!K25/32.15074</f>
        <v>61.52912229367309</v>
      </c>
      <c r="L25" s="545">
        <f>IF(ISERROR(J25/I25),"N/A",IF(I25&lt;0,"N/A",IF(J25&lt;0,"N/A",IF(J25/I25-1&gt;300%,"&gt;±300%",IF(J25/I25-1&lt;-300%,"&gt;±300%",J25/I25-1)))))</f>
        <v>-0.1329754215350426</v>
      </c>
      <c r="M25" s="30">
        <f>IF(ISERROR(K25/J25),"N/A",IF(J25&lt;0,"N/A",IF(K25&lt;0,"N/A",IF(K25/J25-1&gt;300%,"&gt;±300%",IF(K25/J25-1&lt;-300%,"&gt;±300%",K25/J25-1)))))</f>
        <v>8.6940024463246335E-2</v>
      </c>
      <c r="N25" s="36"/>
      <c r="O25" s="28">
        <f>'Table 1(Q1''21)'!O25/32.15074</f>
        <v>23.016577534451773</v>
      </c>
      <c r="P25" s="28">
        <f>'Table 1(Q1''21)'!P25/32.15074</f>
        <v>21.616920792491868</v>
      </c>
      <c r="Q25" s="28">
        <f>'Table 1(Q1''21)'!Q25/32.15074</f>
        <v>22.394507871358481</v>
      </c>
      <c r="R25" s="28">
        <f>'Table 1(Q1''21)'!R25/32.15074</f>
        <v>20.528298882078609</v>
      </c>
      <c r="S25" s="28">
        <f>'Table 1(Q1''21)'!S25/32.15074</f>
        <v>24.416234276411679</v>
      </c>
      <c r="T25" s="28">
        <f>'Table 1(Q1''21)'!T25/32.15074</f>
        <v>20.994851129398576</v>
      </c>
      <c r="U25" s="28">
        <f>'Table 1(Q1''21)'!U25/32.15074</f>
        <v>18.040020229705444</v>
      </c>
      <c r="V25" s="28">
        <f>'Table 1(Q1''21)'!V25/32.15074</f>
        <v>18.662089892798736</v>
      </c>
      <c r="W25" s="28">
        <f>'Table 1(Q1''21)'!W25/32.15074</f>
        <v>19.595194387438671</v>
      </c>
      <c r="X25" s="28">
        <f>'Table 1(Q1''21)'!X25/32.15074</f>
        <v>21.772438208265193</v>
      </c>
      <c r="Y25" s="28">
        <f>'Table 1(Q1''21)'!Y25/32.15074</f>
        <v>18.973124724345382</v>
      </c>
      <c r="Z25" s="28">
        <f>'Table 1(Q1''21)'!Z25/32.15074</f>
        <v>18.35105506125209</v>
      </c>
      <c r="AA25" s="28">
        <f>'Table 1(Q1''21)'!AA25/32.15074</f>
        <v>18.040020229705444</v>
      </c>
      <c r="AB25" s="28">
        <f>'Table 1(Q1''21)'!AB25/32.15074</f>
        <v>21.150368545171901</v>
      </c>
      <c r="AC25" s="28">
        <f>'Table 1(Q1''21)'!AC25/32.15074</f>
        <v>18.040020229705444</v>
      </c>
      <c r="AD25" s="28">
        <f>'Table 1(Q1''21)'!AD25/32.15074</f>
        <v>17.728985398158798</v>
      </c>
      <c r="AE25" s="28">
        <f>'Table 1(Q1''21)'!AE25/32.15074</f>
        <v>17.106915735065506</v>
      </c>
      <c r="AF25" s="28">
        <f>'Table 1(Q1''21)'!AF25/32.15074</f>
        <v>17.417950566612152</v>
      </c>
      <c r="AG25" s="572">
        <f>'Table 1(Q1''21)'!AG25/32.15074</f>
        <v>16.758555176398524</v>
      </c>
      <c r="AH25" s="572">
        <f>'Table 1(Q1''21)'!AH25/32.15074</f>
        <v>16.644414897087223</v>
      </c>
      <c r="AI25" s="572">
        <f>'Table 1(Q1''21)'!AI25/32.15074</f>
        <v>16.458296559322125</v>
      </c>
      <c r="AJ25" s="572">
        <f>'Table 1(Q1''21)'!AJ25/32.15074</f>
        <v>15.459395045668698</v>
      </c>
      <c r="AK25" s="572">
        <f>'Table 1(Q1''21)'!AK25/32.15074</f>
        <v>12.209200914747282</v>
      </c>
      <c r="AL25" s="572">
        <f>'Table 1(Q1''21)'!AL25/32.15074</f>
        <v>12.066865319725199</v>
      </c>
      <c r="AM25" s="572">
        <f>'Table 1(Q1''21)'!AM25/32.15074</f>
        <v>15.863260210073367</v>
      </c>
      <c r="AN25" s="572">
        <f>'Table 1(Q1''21)'!AN25/32.15074</f>
        <v>16.468325227916441</v>
      </c>
      <c r="AO25" s="572">
        <f>'Table 1(Q1''21)'!AO25/32.15074</f>
        <v>14.85196566949492</v>
      </c>
      <c r="AP25" s="593">
        <f>IF(ISERROR(AO25/AK25),"N/A",IF(AK25&lt;0,"N/A",IF(AO25&lt;0,"N/A",IF(AO25/AK25-1&gt;300%,"&gt;±300%",IF(AO25/AK25-1&lt;-300%,"&gt;±300%",AO25/AK25-1)))))</f>
        <v>0.21645681590475663</v>
      </c>
      <c r="AQ25" s="593">
        <f>IF(ISERROR(AO25/AN25),"N/A",IF(AN25&lt;0,"N/A",IF(AO25&lt;0,"N/A",IF(AO25/AN25-1&gt;300%,"&gt;±300%",IF(AO25/AN25-1&lt;-300%,"&gt;±300%",AO25/AN25-1)))))</f>
        <v>-9.8149601495696404E-2</v>
      </c>
      <c r="AR25" s="4"/>
      <c r="AS25" s="28">
        <f>D25-AT25</f>
        <v>48.67695113705004</v>
      </c>
      <c r="AT25" s="28">
        <f>SUM(O25:P25)</f>
        <v>44.633498326943638</v>
      </c>
      <c r="AU25" s="28">
        <f>SUM(Q25:R25)</f>
        <v>42.922806753437087</v>
      </c>
      <c r="AV25" s="28">
        <f>SUM(S25:T25)</f>
        <v>45.411085405810255</v>
      </c>
      <c r="AW25" s="28">
        <f>SUM(U25:V25)</f>
        <v>36.70211012250418</v>
      </c>
      <c r="AX25" s="28">
        <f>SUM(W25:X25)</f>
        <v>41.367632595703867</v>
      </c>
      <c r="AY25" s="28">
        <f>SUM(Y25:Z25)</f>
        <v>37.324179785597472</v>
      </c>
      <c r="AZ25" s="28">
        <f>SUM(AA25:AB25)</f>
        <v>39.190388774877349</v>
      </c>
      <c r="BA25" s="28">
        <f>SUM(AC25:AD25)</f>
        <v>35.769005627864246</v>
      </c>
      <c r="BB25" s="28">
        <f>SUM(AE25:AF25)</f>
        <v>34.524866301677662</v>
      </c>
      <c r="BC25" s="28">
        <f>SUM(AG25:AH25)</f>
        <v>33.402970073485747</v>
      </c>
      <c r="BD25" s="28">
        <f>SUM(AI25:AJ25)</f>
        <v>31.917691604990821</v>
      </c>
      <c r="BE25" s="28">
        <f>SUM(AK25:AL25)</f>
        <v>24.276066234472481</v>
      </c>
      <c r="BF25" s="28">
        <f>SUM(AM25:AN25)</f>
        <v>32.331585437989808</v>
      </c>
      <c r="BG25" s="600">
        <f>IF(ISERROR(BF25/BD25),"N/A",IF(BD25&lt;0,"N/A",IF(BF25&lt;0,"N/A",IF(BF25/BD25-1&gt;300%,"&gt;±300%",IF(BF25/BD25-1&lt;-300%,"&gt;±300%",BF25/BD25-1)))))</f>
        <v>1.2967536566280691E-2</v>
      </c>
      <c r="BH25" s="600">
        <f>IF(ISERROR(BF25/BE25),"N/A",IF(BE25&lt;0,"N/A",IF(BF25&lt;0,"N/A",IF(BF25/BE25-1&gt;300%,"&gt;±300%",IF(BF25/BE25-1&lt;-300%,"&gt;±300%",BF25/BE25-1)))))</f>
        <v>0.33182967642749039</v>
      </c>
      <c r="BI25" s="19"/>
      <c r="BJ25" s="28">
        <f>SUM(AL25:AO25)</f>
        <v>59.250416427209927</v>
      </c>
      <c r="BK25" s="19"/>
    </row>
    <row r="26" spans="1:63" ht="13.5" x14ac:dyDescent="0.35">
      <c r="A26" s="23"/>
      <c r="B26" s="4"/>
      <c r="C26" s="9"/>
      <c r="D26" s="9"/>
      <c r="E26" s="9"/>
      <c r="F26" s="9"/>
      <c r="G26" s="9"/>
      <c r="H26" s="9"/>
      <c r="I26" s="554"/>
      <c r="J26" s="9"/>
      <c r="K26" s="9"/>
      <c r="L26" s="492"/>
      <c r="M26" s="492"/>
      <c r="N26" s="36"/>
      <c r="O26" s="36"/>
      <c r="P26" s="36"/>
      <c r="Q26" s="36"/>
      <c r="R26" s="36"/>
      <c r="S26" s="36"/>
      <c r="T26" s="36"/>
      <c r="U26" s="36"/>
      <c r="V26" s="36"/>
      <c r="W26" s="36"/>
      <c r="X26" s="36"/>
      <c r="Y26" s="36"/>
      <c r="Z26" s="36"/>
      <c r="AA26" s="36"/>
      <c r="AB26" s="36"/>
      <c r="AC26" s="36"/>
      <c r="AD26" s="36"/>
      <c r="AE26" s="36"/>
      <c r="AF26" s="36"/>
      <c r="AG26" s="36"/>
      <c r="AH26" s="36"/>
      <c r="AI26" s="36"/>
      <c r="AJ26" s="36"/>
      <c r="AK26" s="368"/>
      <c r="AL26" s="36"/>
      <c r="AM26" s="36"/>
      <c r="AN26" s="36"/>
      <c r="AO26" s="36"/>
      <c r="AP26" s="492"/>
      <c r="AQ26" s="492"/>
      <c r="AR26" s="4"/>
      <c r="AS26" s="7"/>
      <c r="AT26" s="7"/>
      <c r="AU26" s="7"/>
      <c r="AV26" s="7"/>
      <c r="AW26" s="7"/>
      <c r="AX26" s="7"/>
      <c r="AY26" s="7"/>
      <c r="AZ26" s="7"/>
      <c r="BA26" s="7"/>
      <c r="BB26" s="7"/>
      <c r="BC26" s="7"/>
      <c r="BD26" s="7"/>
      <c r="BE26" s="7"/>
      <c r="BF26" s="7"/>
      <c r="BG26" s="26"/>
      <c r="BH26" s="26"/>
      <c r="BI26" s="19"/>
      <c r="BJ26" s="7"/>
      <c r="BK26" s="19"/>
    </row>
    <row r="27" spans="1:63" s="25" customFormat="1" ht="13.5" x14ac:dyDescent="0.35">
      <c r="A27" s="23" t="s">
        <v>6</v>
      </c>
      <c r="B27" s="9"/>
      <c r="C27" s="9">
        <f t="shared" ref="C27:K27" si="41">SUM(C28:C33)</f>
        <v>46.344189900450196</v>
      </c>
      <c r="D27" s="9">
        <f t="shared" si="41"/>
        <v>49.143503384370007</v>
      </c>
      <c r="E27" s="9">
        <f t="shared" si="41"/>
        <v>53.03143877870307</v>
      </c>
      <c r="F27" s="9">
        <f t="shared" si="41"/>
        <v>56.14178709416953</v>
      </c>
      <c r="G27" s="9">
        <f t="shared" si="41"/>
        <v>52.875921362929752</v>
      </c>
      <c r="H27" s="9">
        <f t="shared" si="41"/>
        <v>60.185239904275925</v>
      </c>
      <c r="I27" s="554">
        <f t="shared" si="41"/>
        <v>66.243353365221338</v>
      </c>
      <c r="J27" s="9">
        <f t="shared" si="41"/>
        <v>59.902579760089509</v>
      </c>
      <c r="K27" s="9">
        <f t="shared" si="41"/>
        <v>75.007119381463696</v>
      </c>
      <c r="L27" s="492">
        <f t="shared" ref="L27:M33" si="42">IF(ISERROR(J27/I27),"N/A",IF(I27&lt;0,"N/A",IF(J27&lt;0,"N/A",IF(J27/I27-1&gt;300%,"&gt;±300%",IF(J27/I27-1&lt;-300%,"&gt;±300%",J27/I27-1)))))</f>
        <v>-9.5719393463870484E-2</v>
      </c>
      <c r="M27" s="492">
        <f t="shared" si="42"/>
        <v>0.25215173840372218</v>
      </c>
      <c r="N27" s="36"/>
      <c r="O27" s="9">
        <f>'Table 1(Q1''21)'!O27/32.15074</f>
        <v>11.974841014545856</v>
      </c>
      <c r="P27" s="9">
        <f>'Table 1(Q1''21)'!P27/32.15074</f>
        <v>12.752428093412469</v>
      </c>
      <c r="Q27" s="9">
        <f>'Table 1(Q1''21)'!Q27/32.15074</f>
        <v>13.063462924959115</v>
      </c>
      <c r="R27" s="9">
        <f>'Table 1(Q1''21)'!R27/32.15074</f>
        <v>13.374497756505761</v>
      </c>
      <c r="S27" s="9">
        <f>'Table 1(Q1''21)'!S27/32.15074</f>
        <v>13.218980340732438</v>
      </c>
      <c r="T27" s="9">
        <f>'Table 1(Q1''21)'!T27/32.15074</f>
        <v>13.996567419599051</v>
      </c>
      <c r="U27" s="9">
        <f>'Table 1(Q1''21)'!U27/32.15074</f>
        <v>13.996567419599051</v>
      </c>
      <c r="V27" s="9">
        <f>'Table 1(Q1''21)'!V27/32.15074</f>
        <v>15.240706745785634</v>
      </c>
      <c r="W27" s="9">
        <f>'Table 1(Q1''21)'!W27/32.15074</f>
        <v>14.774154498465666</v>
      </c>
      <c r="X27" s="9">
        <f>'Table 1(Q1''21)'!X27/32.15074</f>
        <v>13.218980340732438</v>
      </c>
      <c r="Y27" s="9">
        <f>'Table 1(Q1''21)'!Y27/32.15074</f>
        <v>13.685532588052405</v>
      </c>
      <c r="Z27" s="9">
        <f>'Table 1(Q1''21)'!Z27/32.15074</f>
        <v>13.063462924959115</v>
      </c>
      <c r="AA27" s="9">
        <f>'Table 1(Q1''21)'!AA27/32.15074</f>
        <v>13.218980340732438</v>
      </c>
      <c r="AB27" s="9">
        <f>'Table 1(Q1''21)'!AB27/32.15074</f>
        <v>13.530015172279084</v>
      </c>
      <c r="AC27" s="9">
        <f>'Table 1(Q1''21)'!AC27/32.15074</f>
        <v>14.929671914238989</v>
      </c>
      <c r="AD27" s="9">
        <f>'Table 1(Q1''21)'!AD27/32.15074</f>
        <v>14.929671914238989</v>
      </c>
      <c r="AE27" s="36">
        <f>'Table 1(Q1''21)'!AE27/32.15074</f>
        <v>14.774154498465666</v>
      </c>
      <c r="AF27" s="36">
        <f>'Table 1(Q1''21)'!AF27/32.15074</f>
        <v>15.396224161558957</v>
      </c>
      <c r="AG27" s="573">
        <f>'Table 1(Q1''21)'!AG27/32.15074</f>
        <v>17.333097850394758</v>
      </c>
      <c r="AH27" s="573">
        <f>'Table 1(Q1''21)'!AH27/32.15074</f>
        <v>16.69192005225602</v>
      </c>
      <c r="AI27" s="573">
        <f>'Table 1(Q1''21)'!AI27/32.15074</f>
        <v>16.58129092159442</v>
      </c>
      <c r="AJ27" s="573">
        <f>'Table 1(Q1''21)'!AJ27/32.15074</f>
        <v>15.624530188532589</v>
      </c>
      <c r="AK27" s="573">
        <f>'Table 1(Q1''21)'!AK27/32.15074</f>
        <v>14.343514792895963</v>
      </c>
      <c r="AL27" s="573">
        <f>'Table 1(Q1''21)'!AL27/32.15074</f>
        <v>12.327087800149659</v>
      </c>
      <c r="AM27" s="573">
        <f>'Table 1(Q1''21)'!AM27/32.15074</f>
        <v>14.786988401694762</v>
      </c>
      <c r="AN27" s="573">
        <f>'Table 1(Q1''21)'!AN27/32.15074</f>
        <v>18.3190156307023</v>
      </c>
      <c r="AO27" s="573">
        <f>'Table 1(Q1''21)'!AO27/32.15074</f>
        <v>20.60438391277901</v>
      </c>
      <c r="AP27" s="492">
        <f t="shared" ref="AP27:AP33" si="43">IF(ISERROR(AO27/AK27),"N/A",IF(AK27&lt;0,"N/A",IF(AO27&lt;0,"N/A",IF(AO27/AK27-1&gt;300%,"&gt;±300%",IF(AO27/AK27-1&lt;-300%,"&gt;±300%",AO27/AK27-1)))))</f>
        <v>0.43649476507556728</v>
      </c>
      <c r="AQ27" s="492">
        <f t="shared" ref="AQ27:AQ33" si="44">IF(ISERROR(AO27/AN27),"N/A",IF(AN27&lt;0,"N/A",IF(AO27&lt;0,"N/A",IF(AO27/AN27-1&gt;300%,"&gt;±300%",IF(AO27/AN27-1&lt;-300%,"&gt;±300%",AO27/AN27-1)))))</f>
        <v>0.12475388023832901</v>
      </c>
      <c r="AR27" s="4"/>
      <c r="AS27" s="9">
        <f>SUM(AS28:AS33)</f>
        <v>24.416234276411679</v>
      </c>
      <c r="AT27" s="9">
        <f t="shared" ref="AT27" si="45">SUM(AT28:AT33)</f>
        <v>24.727269107958325</v>
      </c>
      <c r="AU27" s="9">
        <f t="shared" ref="AU27:AU33" si="46">SUM(Q27:R27)</f>
        <v>26.437960681464876</v>
      </c>
      <c r="AV27" s="9">
        <f t="shared" ref="AV27:AV33" si="47">SUM(S27:T27)</f>
        <v>27.215547760331489</v>
      </c>
      <c r="AW27" s="9">
        <f t="shared" ref="AW27:AW33" si="48">SUM(U27:V27)</f>
        <v>29.237274165384683</v>
      </c>
      <c r="AX27" s="9">
        <f t="shared" ref="AX27:AX33" si="49">SUM(W27:X27)</f>
        <v>27.993134839198106</v>
      </c>
      <c r="AY27" s="9">
        <f t="shared" ref="AY27:AY33" si="50">SUM(Y27:Z27)</f>
        <v>26.748995513011522</v>
      </c>
      <c r="AZ27" s="9">
        <f t="shared" ref="AZ27:AZ33" si="51">SUM(AA27:AB27)</f>
        <v>26.748995513011522</v>
      </c>
      <c r="BA27" s="9">
        <f t="shared" ref="BA27:BA33" si="52">SUM(AC27:AD27)</f>
        <v>29.859343828477979</v>
      </c>
      <c r="BB27" s="9">
        <f t="shared" ref="BB27:BB33" si="53">SUM(AE27:AF27)</f>
        <v>30.170378660024625</v>
      </c>
      <c r="BC27" s="9">
        <f t="shared" ref="BC27:BC33" si="54">SUM(AG27:AH27)</f>
        <v>34.025017902650774</v>
      </c>
      <c r="BD27" s="9">
        <f t="shared" ref="BD27:BD33" si="55">SUM(AI27:AJ27)</f>
        <v>32.205821110127005</v>
      </c>
      <c r="BE27" s="9">
        <f t="shared" ref="BE27:BE33" si="56">SUM(AK27:AL27)</f>
        <v>26.670602593045622</v>
      </c>
      <c r="BF27" s="9">
        <f>SUM(AM27:AN27)</f>
        <v>33.10600403239706</v>
      </c>
      <c r="BG27" s="492">
        <f t="shared" ref="BG27:BG33" si="57">IF(ISERROR(BF27/BD27),"N/A",IF(BD27&lt;0,"N/A",IF(BF27&lt;0,"N/A",IF(BF27/BD27-1&gt;300%,"&gt;±300%",IF(BF27/BD27-1&lt;-300%,"&gt;±300%",BF27/BD27-1)))))</f>
        <v>2.7950938409298853E-2</v>
      </c>
      <c r="BH27" s="492">
        <f t="shared" ref="BH27:BH33" si="58">IF(ISERROR(BF27/BE27),"N/A",IF(BE27&lt;0,"N/A",IF(BF27&lt;0,"N/A",IF(BF27/BE27-1&gt;300%,"&gt;±300%",IF(BF27/BE27-1&lt;-300%,"&gt;±300%",BF27/BE27-1)))))</f>
        <v>0.24129193995149834</v>
      </c>
      <c r="BI27" s="19"/>
      <c r="BJ27" s="9">
        <f t="shared" ref="BJ27:BJ33" si="59">SUM(AL27:AO27)</f>
        <v>66.037475745325736</v>
      </c>
      <c r="BK27" s="19"/>
    </row>
    <row r="28" spans="1:63" ht="13.5" x14ac:dyDescent="0.35">
      <c r="A28" s="10"/>
      <c r="B28" s="10" t="s">
        <v>12</v>
      </c>
      <c r="C28" s="7">
        <f>'Table 1(Q1''21)'!C28/32.15074</f>
        <v>16.640363487745539</v>
      </c>
      <c r="D28" s="7">
        <f>'Table 1(Q1''21)'!D28/32.15074</f>
        <v>16.795880903518864</v>
      </c>
      <c r="E28" s="7">
        <f>'Table 1(Q1''21)'!E28/32.15074</f>
        <v>15.862776408878926</v>
      </c>
      <c r="F28" s="7">
        <f>'Table 1(Q1''21)'!F28/32.15074</f>
        <v>17.417950566612152</v>
      </c>
      <c r="G28" s="7">
        <f>'Table 1(Q1''21)'!G28/32.15074</f>
        <v>17.573467982385477</v>
      </c>
      <c r="H28" s="7">
        <f>'Table 1(Q1''21)'!H28/32.15074</f>
        <v>17.728985398158798</v>
      </c>
      <c r="I28" s="564">
        <f>'Table 1(Q1''21)'!I28/32.15074</f>
        <v>21.595707057311131</v>
      </c>
      <c r="J28" s="564">
        <f>'Table 1(Q1''21)'!J28/32.15074</f>
        <v>18.205394980558133</v>
      </c>
      <c r="K28" s="564">
        <f>'Table 1(Q1''21)'!K28/32.15074</f>
        <v>20.126762977547656</v>
      </c>
      <c r="L28" s="26">
        <f t="shared" si="42"/>
        <v>-0.15699009380687179</v>
      </c>
      <c r="M28" s="26">
        <f t="shared" si="42"/>
        <v>0.10553838568410012</v>
      </c>
      <c r="N28" s="574"/>
      <c r="O28" s="7">
        <f>'Table 1(Q1''21)'!O28/32.15074</f>
        <v>4.510005057426361</v>
      </c>
      <c r="P28" s="7">
        <f>'Table 1(Q1''21)'!P28/32.15074</f>
        <v>3.8879353943330699</v>
      </c>
      <c r="Q28" s="7">
        <f>'Table 1(Q1''21)'!Q28/32.15074</f>
        <v>4.1989702258797159</v>
      </c>
      <c r="R28" s="7">
        <f>'Table 1(Q1''21)'!R28/32.15074</f>
        <v>4.0434528101063929</v>
      </c>
      <c r="S28" s="7">
        <f>'Table 1(Q1''21)'!S28/32.15074</f>
        <v>3.8879353943330699</v>
      </c>
      <c r="T28" s="7">
        <f>'Table 1(Q1''21)'!T28/32.15074</f>
        <v>3.7324179785597473</v>
      </c>
      <c r="U28" s="7">
        <f>'Table 1(Q1''21)'!U28/32.15074</f>
        <v>4.354487641653038</v>
      </c>
      <c r="V28" s="7">
        <f>'Table 1(Q1''21)'!V28/32.15074</f>
        <v>4.1989702258797159</v>
      </c>
      <c r="W28" s="7">
        <f>'Table 1(Q1''21)'!W28/32.15074</f>
        <v>5.1320747205196522</v>
      </c>
      <c r="X28" s="7">
        <f>'Table 1(Q1''21)'!X28/32.15074</f>
        <v>4.0434528101063929</v>
      </c>
      <c r="Y28" s="7">
        <f>'Table 1(Q1''21)'!Y28/32.15074</f>
        <v>4.6655224731996841</v>
      </c>
      <c r="Z28" s="7">
        <f>'Table 1(Q1''21)'!Z28/32.15074</f>
        <v>4.1989702258797159</v>
      </c>
      <c r="AA28" s="7">
        <f>'Table 1(Q1''21)'!AA28/32.15074</f>
        <v>4.9765573047463292</v>
      </c>
      <c r="AB28" s="7">
        <f>'Table 1(Q1''21)'!AB28/32.15074</f>
        <v>4.1989702258797159</v>
      </c>
      <c r="AC28" s="7">
        <f>'Table 1(Q1''21)'!AC28/32.15074</f>
        <v>4.510005057426361</v>
      </c>
      <c r="AD28" s="7">
        <f>'Table 1(Q1''21)'!AD28/32.15074</f>
        <v>4.1989702258797159</v>
      </c>
      <c r="AE28" s="575">
        <f>'Table 1(Q1''21)'!AE28/32.15074</f>
        <v>4.8210398889730071</v>
      </c>
      <c r="AF28" s="575">
        <f>'Table 1(Q1''21)'!AF28/32.15074</f>
        <v>4.1989702258797159</v>
      </c>
      <c r="AG28" s="576">
        <f>'Table 1(Q1''21)'!AG28/32.15074</f>
        <v>4.3004756925712311</v>
      </c>
      <c r="AH28" s="576">
        <f>'Table 1(Q1''21)'!AH28/32.15074</f>
        <v>6.367807906258113</v>
      </c>
      <c r="AI28" s="576">
        <f>'Table 1(Q1''21)'!AI28/32.15074</f>
        <v>5.0281836317852227</v>
      </c>
      <c r="AJ28" s="576">
        <f>'Table 1(Q1''21)'!AJ28/32.15074</f>
        <v>5.8992398266965642</v>
      </c>
      <c r="AK28" s="576">
        <f>'Table 1(Q1''21)'!AK28/32.15074</f>
        <v>5.4655986249376749</v>
      </c>
      <c r="AL28" s="576">
        <f>'Table 1(Q1''21)'!AL28/32.15074</f>
        <v>3.4725921734563299</v>
      </c>
      <c r="AM28" s="576">
        <f>'Table 1(Q1''21)'!AM28/32.15074</f>
        <v>3.8000517309388355</v>
      </c>
      <c r="AN28" s="576">
        <f>'Table 1(Q1''21)'!AN28/32.15074</f>
        <v>5.3334991902772284</v>
      </c>
      <c r="AO28" s="576">
        <f>'Table 1(Q1''21)'!AO28/32.15074</f>
        <v>3.7065331287456948</v>
      </c>
      <c r="AP28" s="26">
        <f t="shared" si="43"/>
        <v>-0.32184315331278812</v>
      </c>
      <c r="AQ28" s="26">
        <f t="shared" si="44"/>
        <v>-0.30504665014244914</v>
      </c>
      <c r="AR28" s="4"/>
      <c r="AS28" s="13">
        <f t="shared" ref="AS28:AS33" si="60">D28-AT28</f>
        <v>8.3979404517594318</v>
      </c>
      <c r="AT28" s="13">
        <f t="shared" ref="AT28:AT33" si="61">SUM(O28:P28)</f>
        <v>8.3979404517594318</v>
      </c>
      <c r="AU28" s="13">
        <f t="shared" si="46"/>
        <v>8.2424230359861088</v>
      </c>
      <c r="AV28" s="13">
        <f t="shared" si="47"/>
        <v>7.6203533728928168</v>
      </c>
      <c r="AW28" s="13">
        <f t="shared" si="48"/>
        <v>8.5534578675327531</v>
      </c>
      <c r="AX28" s="13">
        <f t="shared" si="49"/>
        <v>9.1755275306260451</v>
      </c>
      <c r="AY28" s="13">
        <f t="shared" si="50"/>
        <v>8.8644926990793991</v>
      </c>
      <c r="AZ28" s="13">
        <f t="shared" si="51"/>
        <v>9.1755275306260451</v>
      </c>
      <c r="BA28" s="13">
        <f t="shared" si="52"/>
        <v>8.7089752833060778</v>
      </c>
      <c r="BB28" s="13">
        <f t="shared" si="53"/>
        <v>9.0200101148527239</v>
      </c>
      <c r="BC28" s="13">
        <f t="shared" si="54"/>
        <v>10.668283598829344</v>
      </c>
      <c r="BD28" s="13">
        <f t="shared" si="55"/>
        <v>10.927423458481787</v>
      </c>
      <c r="BE28" s="13">
        <f t="shared" si="56"/>
        <v>8.9381907983940039</v>
      </c>
      <c r="BF28" s="13">
        <f>SUM(AM28:AN28)</f>
        <v>9.133550921216063</v>
      </c>
      <c r="BG28" s="26">
        <f t="shared" si="57"/>
        <v>-0.16416244360635013</v>
      </c>
      <c r="BH28" s="26">
        <f t="shared" si="58"/>
        <v>2.1856785923294542E-2</v>
      </c>
      <c r="BI28" s="19"/>
      <c r="BJ28" s="13">
        <f t="shared" si="59"/>
        <v>16.312676223418087</v>
      </c>
      <c r="BK28" s="19"/>
    </row>
    <row r="29" spans="1:63" ht="13.5" x14ac:dyDescent="0.35">
      <c r="A29" s="10"/>
      <c r="B29" s="10" t="s">
        <v>13</v>
      </c>
      <c r="C29" s="7">
        <f>'Table 1(Q1''21)'!C29/32.15074</f>
        <v>1.5551741577332279</v>
      </c>
      <c r="D29" s="7">
        <f>'Table 1(Q1''21)'!D29/32.15074</f>
        <v>1.8662089892798737</v>
      </c>
      <c r="E29" s="7">
        <f>'Table 1(Q1''21)'!E29/32.15074</f>
        <v>6.3762140467062345</v>
      </c>
      <c r="F29" s="7">
        <f>'Table 1(Q1''21)'!F29/32.15074</f>
        <v>6.6872488782528805</v>
      </c>
      <c r="G29" s="7">
        <f>'Table 1(Q1''21)'!G29/32.15074</f>
        <v>3.1103483154664557</v>
      </c>
      <c r="H29" s="7">
        <f>'Table 1(Q1''21)'!H29/32.15074</f>
        <v>7.3093185413461716</v>
      </c>
      <c r="I29" s="564">
        <f>'Table 1(Q1''21)'!I29/32.15074</f>
        <v>6.8063128975976861</v>
      </c>
      <c r="J29" s="564">
        <f>'Table 1(Q1''21)'!J29/32.15074</f>
        <v>3.3867342485185845</v>
      </c>
      <c r="K29" s="564">
        <f>'Table 1(Q1''21)'!K29/32.15074</f>
        <v>5.5815950634492584</v>
      </c>
      <c r="L29" s="26">
        <f t="shared" si="42"/>
        <v>-0.50241278949812229</v>
      </c>
      <c r="M29" s="26">
        <f t="shared" si="42"/>
        <v>0.64807589077611971</v>
      </c>
      <c r="N29" s="36"/>
      <c r="O29" s="13">
        <f>'Table 1(Q1''21)'!O29/32.15074</f>
        <v>0.46655224731996842</v>
      </c>
      <c r="P29" s="13">
        <f>'Table 1(Q1''21)'!P29/32.15074</f>
        <v>0.46655224731996842</v>
      </c>
      <c r="Q29" s="13">
        <f>'Table 1(Q1''21)'!Q29/32.15074</f>
        <v>1.7106915735065507</v>
      </c>
      <c r="R29" s="13">
        <f>'Table 1(Q1''21)'!R29/32.15074</f>
        <v>1.5551741577332279</v>
      </c>
      <c r="S29" s="13">
        <f>'Table 1(Q1''21)'!S29/32.15074</f>
        <v>1.5551741577332279</v>
      </c>
      <c r="T29" s="13">
        <f>'Table 1(Q1''21)'!T29/32.15074</f>
        <v>1.5551741577332279</v>
      </c>
      <c r="U29" s="13">
        <f>'Table 1(Q1''21)'!U29/32.15074</f>
        <v>1.7106915735065507</v>
      </c>
      <c r="V29" s="13">
        <f>'Table 1(Q1''21)'!V29/32.15074</f>
        <v>1.8662089892798737</v>
      </c>
      <c r="W29" s="13">
        <f>'Table 1(Q1''21)'!W29/32.15074</f>
        <v>1.7106915735065507</v>
      </c>
      <c r="X29" s="13">
        <f>'Table 1(Q1''21)'!X29/32.15074</f>
        <v>1.7106915735065507</v>
      </c>
      <c r="Y29" s="13">
        <f>'Table 1(Q1''21)'!Y29/32.15074</f>
        <v>1.0886219104132595</v>
      </c>
      <c r="Z29" s="13">
        <f>'Table 1(Q1''21)'!Z29/32.15074</f>
        <v>0.46655224731996842</v>
      </c>
      <c r="AA29" s="13">
        <f>'Table 1(Q1''21)'!AA29/32.15074</f>
        <v>0.77758707886661393</v>
      </c>
      <c r="AB29" s="13">
        <f>'Table 1(Q1''21)'!AB29/32.15074</f>
        <v>0.77758707886661393</v>
      </c>
      <c r="AC29" s="13">
        <f>'Table 1(Q1''21)'!AC29/32.15074</f>
        <v>1.7106915735065507</v>
      </c>
      <c r="AD29" s="13">
        <f>'Table 1(Q1''21)'!AD29/32.15074</f>
        <v>1.7106915735065507</v>
      </c>
      <c r="AE29" s="575">
        <f>'Table 1(Q1''21)'!AE29/32.15074</f>
        <v>1.7106915735065507</v>
      </c>
      <c r="AF29" s="575">
        <f>'Table 1(Q1''21)'!AF29/32.15074</f>
        <v>1.7106915735065507</v>
      </c>
      <c r="AG29" s="576">
        <f>'Table 1(Q1''21)'!AG29/32.15074</f>
        <v>1.7015782243994215</v>
      </c>
      <c r="AH29" s="576">
        <f>'Table 1(Q1''21)'!AH29/32.15074</f>
        <v>1.7015782243994215</v>
      </c>
      <c r="AI29" s="576">
        <f>'Table 1(Q1''21)'!AI29/32.15074</f>
        <v>1.7015782243994215</v>
      </c>
      <c r="AJ29" s="576">
        <f>'Table 1(Q1''21)'!AJ29/32.15074</f>
        <v>1.7015782243994215</v>
      </c>
      <c r="AK29" s="576">
        <f>'Table 1(Q1''21)'!AK29/32.15074</f>
        <v>1.0318845562476906</v>
      </c>
      <c r="AL29" s="576">
        <f>'Table 1(Q1''21)'!AL29/32.15074</f>
        <v>0.56889675062977674</v>
      </c>
      <c r="AM29" s="576">
        <f>'Table 1(Q1''21)'!AM29/32.15074</f>
        <v>0.66644247200782714</v>
      </c>
      <c r="AN29" s="576">
        <f>'Table 1(Q1''21)'!AN29/32.15074</f>
        <v>1.11951046963329</v>
      </c>
      <c r="AO29" s="576">
        <f>'Table 1(Q1''21)'!AO29/32.15074</f>
        <v>0.83336334727234129</v>
      </c>
      <c r="AP29" s="26">
        <f t="shared" si="43"/>
        <v>-0.19238703377560473</v>
      </c>
      <c r="AQ29" s="26">
        <f t="shared" si="44"/>
        <v>-0.25560022002713367</v>
      </c>
      <c r="AR29" s="4"/>
      <c r="AS29" s="13">
        <f t="shared" si="60"/>
        <v>0.93310449463993683</v>
      </c>
      <c r="AT29" s="13">
        <f t="shared" si="61"/>
        <v>0.93310449463993683</v>
      </c>
      <c r="AU29" s="13">
        <f t="shared" si="46"/>
        <v>3.2658657312397787</v>
      </c>
      <c r="AV29" s="13">
        <f t="shared" si="47"/>
        <v>3.1103483154664557</v>
      </c>
      <c r="AW29" s="13">
        <f t="shared" si="48"/>
        <v>3.5769005627864243</v>
      </c>
      <c r="AX29" s="13">
        <f t="shared" si="49"/>
        <v>3.4213831470131013</v>
      </c>
      <c r="AY29" s="13">
        <f t="shared" si="50"/>
        <v>1.5551741577332279</v>
      </c>
      <c r="AZ29" s="13">
        <f t="shared" si="51"/>
        <v>1.5551741577332279</v>
      </c>
      <c r="BA29" s="13">
        <f t="shared" si="52"/>
        <v>3.4213831470131013</v>
      </c>
      <c r="BB29" s="13">
        <f t="shared" si="53"/>
        <v>3.4213831470131013</v>
      </c>
      <c r="BC29" s="13">
        <f t="shared" si="54"/>
        <v>3.403156448798843</v>
      </c>
      <c r="BD29" s="13">
        <f t="shared" si="55"/>
        <v>3.403156448798843</v>
      </c>
      <c r="BE29" s="13">
        <f t="shared" si="56"/>
        <v>1.6007813068774674</v>
      </c>
      <c r="BF29" s="13">
        <f t="shared" ref="BF29:BF33" si="62">SUM(AM29:AN29)</f>
        <v>1.7859529416411171</v>
      </c>
      <c r="BG29" s="26">
        <f t="shared" si="57"/>
        <v>-0.47520692377469864</v>
      </c>
      <c r="BH29" s="26">
        <f t="shared" si="58"/>
        <v>0.11567578529814981</v>
      </c>
      <c r="BI29" s="19"/>
      <c r="BJ29" s="13">
        <f t="shared" si="59"/>
        <v>3.1882130395432351</v>
      </c>
      <c r="BK29" s="19"/>
    </row>
    <row r="30" spans="1:63" ht="13.5" x14ac:dyDescent="0.35">
      <c r="A30" s="10"/>
      <c r="B30" s="10" t="s">
        <v>10</v>
      </c>
      <c r="C30" s="13">
        <f>'Table 1(Q1''21)'!C30/32.15074</f>
        <v>6.0651792151595894</v>
      </c>
      <c r="D30" s="13">
        <f>'Table 1(Q1''21)'!D30/32.15074</f>
        <v>6.6872488782528805</v>
      </c>
      <c r="E30" s="13">
        <f>'Table 1(Q1''21)'!E30/32.15074</f>
        <v>6.3762140467062345</v>
      </c>
      <c r="F30" s="13">
        <f>'Table 1(Q1''21)'!F30/32.15074</f>
        <v>6.0651792151595894</v>
      </c>
      <c r="G30" s="13">
        <f>'Table 1(Q1''21)'!G30/32.15074</f>
        <v>6.5317314624795575</v>
      </c>
      <c r="H30" s="13">
        <f>'Table 1(Q1''21)'!H30/32.15074</f>
        <v>6.3762140467062345</v>
      </c>
      <c r="I30" s="564">
        <f>'Table 1(Q1''21)'!I30/32.15074</f>
        <v>4.5077427571396802</v>
      </c>
      <c r="J30" s="564">
        <f>'Table 1(Q1''21)'!J30/32.15074</f>
        <v>4.0389644356909704</v>
      </c>
      <c r="K30" s="564">
        <f>'Table 1(Q1''21)'!K30/32.15074</f>
        <v>3.9479082920448705</v>
      </c>
      <c r="L30" s="26">
        <f t="shared" si="42"/>
        <v>-0.10399402687880221</v>
      </c>
      <c r="M30" s="26">
        <f t="shared" si="42"/>
        <v>-2.2544428181012766E-2</v>
      </c>
      <c r="N30" s="36"/>
      <c r="O30" s="13">
        <f>'Table 1(Q1''21)'!O30/32.15074</f>
        <v>1.7106915735065507</v>
      </c>
      <c r="P30" s="13">
        <f>'Table 1(Q1''21)'!P30/32.15074</f>
        <v>1.8662089892798737</v>
      </c>
      <c r="Q30" s="13">
        <f>'Table 1(Q1''21)'!Q30/32.15074</f>
        <v>1.8662089892798737</v>
      </c>
      <c r="R30" s="13">
        <f>'Table 1(Q1''21)'!R30/32.15074</f>
        <v>1.5551741577332279</v>
      </c>
      <c r="S30" s="13">
        <f>'Table 1(Q1''21)'!S30/32.15074</f>
        <v>1.5551741577332279</v>
      </c>
      <c r="T30" s="13">
        <f>'Table 1(Q1''21)'!T30/32.15074</f>
        <v>1.5551741577332279</v>
      </c>
      <c r="U30" s="13">
        <f>'Table 1(Q1''21)'!U30/32.15074</f>
        <v>1.5551741577332279</v>
      </c>
      <c r="V30" s="13">
        <f>'Table 1(Q1''21)'!V30/32.15074</f>
        <v>1.5551741577332279</v>
      </c>
      <c r="W30" s="13">
        <f>'Table 1(Q1''21)'!W30/32.15074</f>
        <v>1.5551741577332279</v>
      </c>
      <c r="X30" s="13">
        <f>'Table 1(Q1''21)'!X30/32.15074</f>
        <v>1.5551741577332279</v>
      </c>
      <c r="Y30" s="13">
        <f>'Table 1(Q1''21)'!Y30/32.15074</f>
        <v>1.7106915735065507</v>
      </c>
      <c r="Z30" s="13">
        <f>'Table 1(Q1''21)'!Z30/32.15074</f>
        <v>1.5551741577332279</v>
      </c>
      <c r="AA30" s="13">
        <f>'Table 1(Q1''21)'!AA30/32.15074</f>
        <v>1.5551741577332279</v>
      </c>
      <c r="AB30" s="13">
        <f>'Table 1(Q1''21)'!AB30/32.15074</f>
        <v>2.0217264050531965</v>
      </c>
      <c r="AC30" s="13">
        <f>'Table 1(Q1''21)'!AC30/32.15074</f>
        <v>1.7106915735065507</v>
      </c>
      <c r="AD30" s="13">
        <f>'Table 1(Q1''21)'!AD30/32.15074</f>
        <v>1.5551741577332279</v>
      </c>
      <c r="AE30" s="575">
        <f>'Table 1(Q1''21)'!AE30/32.15074</f>
        <v>1.5551741577332279</v>
      </c>
      <c r="AF30" s="575">
        <f>'Table 1(Q1''21)'!AF30/32.15074</f>
        <v>1.7106915735065507</v>
      </c>
      <c r="AG30" s="576">
        <f>'Table 1(Q1''21)'!AG30/32.15074</f>
        <v>1.0914145279393257</v>
      </c>
      <c r="AH30" s="576">
        <f>'Table 1(Q1''21)'!AH30/32.15074</f>
        <v>1.1116143547551314</v>
      </c>
      <c r="AI30" s="576">
        <f>'Table 1(Q1''21)'!AI30/32.15074</f>
        <v>1.1672996658863839</v>
      </c>
      <c r="AJ30" s="576">
        <f>'Table 1(Q1''21)'!AJ30/32.15074</f>
        <v>1.124899856115287</v>
      </c>
      <c r="AK30" s="576">
        <f>'Table 1(Q1''21)'!AK30/32.15074</f>
        <v>0.99251758062178341</v>
      </c>
      <c r="AL30" s="576">
        <f>'Table 1(Q1''21)'!AL30/32.15074</f>
        <v>0.91716928195120861</v>
      </c>
      <c r="AM30" s="576">
        <f>'Table 1(Q1''21)'!AM30/32.15074</f>
        <v>1.0369378396889155</v>
      </c>
      <c r="AN30" s="576">
        <f>'Table 1(Q1''21)'!AN30/32.15074</f>
        <v>1.0983233692288266</v>
      </c>
      <c r="AO30" s="576">
        <f>'Table 1(Q1''21)'!AO30/32.15074</f>
        <v>0.99759662041993413</v>
      </c>
      <c r="AP30" s="26">
        <f t="shared" si="43"/>
        <v>5.1173298058546646E-3</v>
      </c>
      <c r="AQ30" s="26">
        <f t="shared" si="44"/>
        <v>-9.1709556248098734E-2</v>
      </c>
      <c r="AR30" s="4"/>
      <c r="AS30" s="13">
        <f t="shared" si="60"/>
        <v>3.1103483154664562</v>
      </c>
      <c r="AT30" s="13">
        <f t="shared" si="61"/>
        <v>3.5769005627864243</v>
      </c>
      <c r="AU30" s="13">
        <f t="shared" si="46"/>
        <v>3.4213831470131018</v>
      </c>
      <c r="AV30" s="13">
        <f t="shared" si="47"/>
        <v>3.1103483154664557</v>
      </c>
      <c r="AW30" s="13">
        <f t="shared" si="48"/>
        <v>3.1103483154664557</v>
      </c>
      <c r="AX30" s="13">
        <f t="shared" si="49"/>
        <v>3.1103483154664557</v>
      </c>
      <c r="AY30" s="13">
        <f t="shared" si="50"/>
        <v>3.2658657312397787</v>
      </c>
      <c r="AZ30" s="13">
        <f t="shared" si="51"/>
        <v>3.5769005627864243</v>
      </c>
      <c r="BA30" s="13">
        <f t="shared" si="52"/>
        <v>3.2658657312397787</v>
      </c>
      <c r="BB30" s="13">
        <f t="shared" si="53"/>
        <v>3.2658657312397787</v>
      </c>
      <c r="BC30" s="13">
        <f t="shared" si="54"/>
        <v>2.2030288826944568</v>
      </c>
      <c r="BD30" s="13">
        <f t="shared" si="55"/>
        <v>2.2921995220016709</v>
      </c>
      <c r="BE30" s="13">
        <f t="shared" si="56"/>
        <v>1.9096868625729919</v>
      </c>
      <c r="BF30" s="13">
        <f t="shared" si="62"/>
        <v>2.1352612089177421</v>
      </c>
      <c r="BG30" s="26">
        <f t="shared" si="57"/>
        <v>-6.8466253298439694E-2</v>
      </c>
      <c r="BH30" s="26">
        <f t="shared" si="58"/>
        <v>0.118121117532759</v>
      </c>
      <c r="BI30" s="19"/>
      <c r="BJ30" s="13">
        <f t="shared" si="59"/>
        <v>4.0500271112888848</v>
      </c>
      <c r="BK30" s="19"/>
    </row>
    <row r="31" spans="1:63" ht="13.5" x14ac:dyDescent="0.35">
      <c r="A31" s="10"/>
      <c r="B31" s="10" t="s">
        <v>11</v>
      </c>
      <c r="C31" s="7">
        <f>'Table 1(Q1''21)'!C31/32.15074</f>
        <v>4.510005057426361</v>
      </c>
      <c r="D31" s="7">
        <f>'Table 1(Q1''21)'!D31/32.15074</f>
        <v>5.4431095520662982</v>
      </c>
      <c r="E31" s="7">
        <f>'Table 1(Q1''21)'!E31/32.15074</f>
        <v>6.2206966309329115</v>
      </c>
      <c r="F31" s="7">
        <f>'Table 1(Q1''21)'!F31/32.15074</f>
        <v>6.3762140467062345</v>
      </c>
      <c r="G31" s="7">
        <f>'Table 1(Q1''21)'!G31/32.15074</f>
        <v>5.5986269678396203</v>
      </c>
      <c r="H31" s="7">
        <f>'Table 1(Q1''21)'!H31/32.15074</f>
        <v>7.6203533728928168</v>
      </c>
      <c r="I31" s="564">
        <f>'Table 1(Q1''21)'!I31/32.15074</f>
        <v>7.3424252359159432</v>
      </c>
      <c r="J31" s="564">
        <f>'Table 1(Q1''21)'!J31/32.15074</f>
        <v>11.49805370089407</v>
      </c>
      <c r="K31" s="564">
        <f>'Table 1(Q1''21)'!K31/32.15074</f>
        <v>19.569960219855229</v>
      </c>
      <c r="L31" s="26">
        <f t="shared" si="42"/>
        <v>0.56597491039481129</v>
      </c>
      <c r="M31" s="26">
        <f t="shared" si="42"/>
        <v>0.70202372757517217</v>
      </c>
      <c r="N31" s="36"/>
      <c r="O31" s="13">
        <f>'Table 1(Q1''21)'!O31/32.15074</f>
        <v>1.2441393261865823</v>
      </c>
      <c r="P31" s="13">
        <f>'Table 1(Q1''21)'!P31/32.15074</f>
        <v>1.5551741577332279</v>
      </c>
      <c r="Q31" s="13">
        <f>'Table 1(Q1''21)'!Q31/32.15074</f>
        <v>0.93310449463993683</v>
      </c>
      <c r="R31" s="13">
        <f>'Table 1(Q1''21)'!R31/32.15074</f>
        <v>1.3996567419599051</v>
      </c>
      <c r="S31" s="13">
        <f>'Table 1(Q1''21)'!S31/32.15074</f>
        <v>2.177243820826519</v>
      </c>
      <c r="T31" s="13">
        <f>'Table 1(Q1''21)'!T31/32.15074</f>
        <v>2.177243820826519</v>
      </c>
      <c r="U31" s="13">
        <f>'Table 1(Q1''21)'!U31/32.15074</f>
        <v>1.8662089892798737</v>
      </c>
      <c r="V31" s="13">
        <f>'Table 1(Q1''21)'!V31/32.15074</f>
        <v>2.4882786523731646</v>
      </c>
      <c r="W31" s="13">
        <f>'Table 1(Q1''21)'!W31/32.15074</f>
        <v>1.8662089892798737</v>
      </c>
      <c r="X31" s="13">
        <f>'Table 1(Q1''21)'!X31/32.15074</f>
        <v>0.15551741577332279</v>
      </c>
      <c r="Y31" s="13">
        <f>'Table 1(Q1''21)'!Y31/32.15074</f>
        <v>1.2441393261865823</v>
      </c>
      <c r="Z31" s="13">
        <f>'Table 1(Q1''21)'!Z31/32.15074</f>
        <v>1.5551741577332279</v>
      </c>
      <c r="AA31" s="13">
        <f>'Table 1(Q1''21)'!AA31/32.15074</f>
        <v>1.3996567419599051</v>
      </c>
      <c r="AB31" s="13">
        <f>'Table 1(Q1''21)'!AB31/32.15074</f>
        <v>1.0886219104132595</v>
      </c>
      <c r="AC31" s="13">
        <f>'Table 1(Q1''21)'!AC31/32.15074</f>
        <v>1.8662089892798737</v>
      </c>
      <c r="AD31" s="13">
        <f>'Table 1(Q1''21)'!AD31/32.15074</f>
        <v>1.8662089892798737</v>
      </c>
      <c r="AE31" s="575">
        <f>'Table 1(Q1''21)'!AE31/32.15074</f>
        <v>2.0217264050531965</v>
      </c>
      <c r="AF31" s="575">
        <f>'Table 1(Q1''21)'!AF31/32.15074</f>
        <v>2.0217264050531965</v>
      </c>
      <c r="AG31" s="576">
        <f>'Table 1(Q1''21)'!AG31/32.15074</f>
        <v>3.7324821254000109</v>
      </c>
      <c r="AH31" s="576">
        <f>'Table 1(Q1''21)'!AH31/32.15074</f>
        <v>1.007930475989939</v>
      </c>
      <c r="AI31" s="576">
        <f>'Table 1(Q1''21)'!AI31/32.15074</f>
        <v>2.2145058225207968</v>
      </c>
      <c r="AJ31" s="576">
        <f>'Table 1(Q1''21)'!AJ31/32.15074</f>
        <v>0.38750681200519654</v>
      </c>
      <c r="AK31" s="576">
        <f>'Table 1(Q1''21)'!AK31/32.15074</f>
        <v>1.3888812696707802</v>
      </c>
      <c r="AL31" s="576">
        <f>'Table 1(Q1''21)'!AL31/32.15074</f>
        <v>2.3392243924744607</v>
      </c>
      <c r="AM31" s="576">
        <f>'Table 1(Q1''21)'!AM31/32.15074</f>
        <v>3.2400721545843258</v>
      </c>
      <c r="AN31" s="576">
        <f>'Table 1(Q1''21)'!AN31/32.15074</f>
        <v>4.5298758841645066</v>
      </c>
      <c r="AO31" s="576">
        <f>'Table 1(Q1''21)'!AO31/32.15074</f>
        <v>8.6764272634337463</v>
      </c>
      <c r="AP31" s="26" t="str">
        <f t="shared" si="43"/>
        <v>&gt;±300%</v>
      </c>
      <c r="AQ31" s="26">
        <f t="shared" si="44"/>
        <v>0.91537858548502649</v>
      </c>
      <c r="AR31" s="4"/>
      <c r="AS31" s="13">
        <f t="shared" si="60"/>
        <v>2.643796068146488</v>
      </c>
      <c r="AT31" s="13">
        <f t="shared" si="61"/>
        <v>2.7993134839198102</v>
      </c>
      <c r="AU31" s="13">
        <f t="shared" si="46"/>
        <v>2.332761236599842</v>
      </c>
      <c r="AV31" s="13">
        <f t="shared" si="47"/>
        <v>4.354487641653038</v>
      </c>
      <c r="AW31" s="13">
        <f t="shared" si="48"/>
        <v>4.354487641653038</v>
      </c>
      <c r="AX31" s="13">
        <f t="shared" si="49"/>
        <v>2.0217264050531965</v>
      </c>
      <c r="AY31" s="13">
        <f t="shared" si="50"/>
        <v>2.7993134839198102</v>
      </c>
      <c r="AZ31" s="13">
        <f t="shared" si="51"/>
        <v>2.4882786523731646</v>
      </c>
      <c r="BA31" s="13">
        <f t="shared" si="52"/>
        <v>3.7324179785597473</v>
      </c>
      <c r="BB31" s="13">
        <f t="shared" si="53"/>
        <v>4.0434528101063929</v>
      </c>
      <c r="BC31" s="13">
        <f t="shared" si="54"/>
        <v>4.7404126013899504</v>
      </c>
      <c r="BD31" s="13">
        <f t="shared" si="55"/>
        <v>2.6020126345259933</v>
      </c>
      <c r="BE31" s="13">
        <f t="shared" si="56"/>
        <v>3.7281056621452411</v>
      </c>
      <c r="BF31" s="13">
        <f t="shared" si="62"/>
        <v>7.7699480387488329</v>
      </c>
      <c r="BG31" s="26">
        <f t="shared" si="57"/>
        <v>1.9861300193741291</v>
      </c>
      <c r="BH31" s="26">
        <f t="shared" si="58"/>
        <v>1.0841544588298548</v>
      </c>
      <c r="BI31" s="19"/>
      <c r="BJ31" s="13">
        <f t="shared" si="59"/>
        <v>18.785599694657037</v>
      </c>
      <c r="BK31" s="19"/>
    </row>
    <row r="32" spans="1:63" ht="13.5" x14ac:dyDescent="0.35">
      <c r="A32" s="10"/>
      <c r="B32" s="10" t="s">
        <v>58</v>
      </c>
      <c r="C32" s="7">
        <f>'Table 1(Q1''21)'!C32/32.15074</f>
        <v>6.8427662940262026</v>
      </c>
      <c r="D32" s="7">
        <f>'Table 1(Q1''21)'!D32/32.15074</f>
        <v>6.8427662940262026</v>
      </c>
      <c r="E32" s="7">
        <f>'Table 1(Q1''21)'!E32/32.15074</f>
        <v>6.9982837097995256</v>
      </c>
      <c r="F32" s="7">
        <f>'Table 1(Q1''21)'!F32/32.15074</f>
        <v>7.1538011255728486</v>
      </c>
      <c r="G32" s="7">
        <f>'Table 1(Q1''21)'!G32/32.15074</f>
        <v>7.3093185413461716</v>
      </c>
      <c r="H32" s="7">
        <f>'Table 1(Q1''21)'!H32/32.15074</f>
        <v>7.4648359571194947</v>
      </c>
      <c r="I32" s="564">
        <f>'Table 1(Q1''21)'!I32/32.15074</f>
        <v>7.7410348875329182</v>
      </c>
      <c r="J32" s="564">
        <f>'Table 1(Q1''21)'!J32/32.15074</f>
        <v>7.3185198905265265</v>
      </c>
      <c r="K32" s="564">
        <f>'Table 1(Q1''21)'!K32/32.15074</f>
        <v>7.6694711941332239</v>
      </c>
      <c r="L32" s="26">
        <f t="shared" si="42"/>
        <v>-5.458120304907299E-2</v>
      </c>
      <c r="M32" s="26">
        <f t="shared" si="42"/>
        <v>4.7953863466434932E-2</v>
      </c>
      <c r="N32" s="36"/>
      <c r="O32" s="13">
        <f>'Table 1(Q1''21)'!O32/32.15074</f>
        <v>1.3996567419599051</v>
      </c>
      <c r="P32" s="13">
        <f>'Table 1(Q1''21)'!P32/32.15074</f>
        <v>2.0217264050531965</v>
      </c>
      <c r="Q32" s="13">
        <f>'Table 1(Q1''21)'!Q32/32.15074</f>
        <v>1.5551741577332279</v>
      </c>
      <c r="R32" s="13">
        <f>'Table 1(Q1''21)'!R32/32.15074</f>
        <v>2.0217264050531965</v>
      </c>
      <c r="S32" s="13">
        <f>'Table 1(Q1''21)'!S32/32.15074</f>
        <v>1.3996567419599051</v>
      </c>
      <c r="T32" s="13">
        <f>'Table 1(Q1''21)'!T32/32.15074</f>
        <v>2.0217264050531965</v>
      </c>
      <c r="U32" s="13">
        <f>'Table 1(Q1''21)'!U32/32.15074</f>
        <v>1.5551741577332279</v>
      </c>
      <c r="V32" s="13">
        <f>'Table 1(Q1''21)'!V32/32.15074</f>
        <v>2.177243820826519</v>
      </c>
      <c r="W32" s="13">
        <f>'Table 1(Q1''21)'!W32/32.15074</f>
        <v>1.3996567419599051</v>
      </c>
      <c r="X32" s="13">
        <f>'Table 1(Q1''21)'!X32/32.15074</f>
        <v>2.332761236599842</v>
      </c>
      <c r="Y32" s="13">
        <f>'Table 1(Q1''21)'!Y32/32.15074</f>
        <v>1.7106915735065507</v>
      </c>
      <c r="Z32" s="13">
        <f>'Table 1(Q1''21)'!Z32/32.15074</f>
        <v>2.177243820826519</v>
      </c>
      <c r="AA32" s="13">
        <f>'Table 1(Q1''21)'!AA32/32.15074</f>
        <v>1.3996567419599051</v>
      </c>
      <c r="AB32" s="13">
        <f>'Table 1(Q1''21)'!AB32/32.15074</f>
        <v>2.177243820826519</v>
      </c>
      <c r="AC32" s="13">
        <f>'Table 1(Q1''21)'!AC32/32.15074</f>
        <v>1.7106915735065507</v>
      </c>
      <c r="AD32" s="13">
        <f>'Table 1(Q1''21)'!AD32/32.15074</f>
        <v>2.177243820826519</v>
      </c>
      <c r="AE32" s="575">
        <f>'Table 1(Q1''21)'!AE32/32.15074</f>
        <v>1.3996567419599051</v>
      </c>
      <c r="AF32" s="575">
        <f>'Table 1(Q1''21)'!AF32/32.15074</f>
        <v>2.177243820826519</v>
      </c>
      <c r="AG32" s="576">
        <f>'Table 1(Q1''21)'!AG32/32.15074</f>
        <v>1.9352587218832296</v>
      </c>
      <c r="AH32" s="576">
        <f>'Table 1(Q1''21)'!AH32/32.15074</f>
        <v>1.9352587218832296</v>
      </c>
      <c r="AI32" s="576">
        <f>'Table 1(Q1''21)'!AI32/32.15074</f>
        <v>1.9352587218832296</v>
      </c>
      <c r="AJ32" s="576">
        <f>'Table 1(Q1''21)'!AJ32/32.15074</f>
        <v>1.9352587218832296</v>
      </c>
      <c r="AK32" s="576">
        <f>'Table 1(Q1''21)'!AK32/32.15074</f>
        <v>1.8296299726316316</v>
      </c>
      <c r="AL32" s="576">
        <f>'Table 1(Q1''21)'!AL32/32.15074</f>
        <v>1.8296299726316316</v>
      </c>
      <c r="AM32" s="576">
        <f>'Table 1(Q1''21)'!AM32/32.15074</f>
        <v>1.8296299726316316</v>
      </c>
      <c r="AN32" s="576">
        <f>'Table 1(Q1''21)'!AN32/32.15074</f>
        <v>1.8296299726316316</v>
      </c>
      <c r="AO32" s="576">
        <f>'Table 1(Q1''21)'!AO32/32.15074</f>
        <v>1.9241840051813299</v>
      </c>
      <c r="AP32" s="26">
        <f t="shared" si="43"/>
        <v>5.167931984285179E-2</v>
      </c>
      <c r="AQ32" s="26">
        <f t="shared" si="44"/>
        <v>5.167931984285179E-2</v>
      </c>
      <c r="AR32" s="4"/>
      <c r="AS32" s="13">
        <f t="shared" si="60"/>
        <v>3.4213831470131009</v>
      </c>
      <c r="AT32" s="13">
        <f t="shared" si="61"/>
        <v>3.4213831470131018</v>
      </c>
      <c r="AU32" s="13">
        <f t="shared" si="46"/>
        <v>3.5769005627864243</v>
      </c>
      <c r="AV32" s="13">
        <f t="shared" si="47"/>
        <v>3.4213831470131018</v>
      </c>
      <c r="AW32" s="13">
        <f t="shared" si="48"/>
        <v>3.7324179785597469</v>
      </c>
      <c r="AX32" s="13">
        <f t="shared" si="49"/>
        <v>3.7324179785597469</v>
      </c>
      <c r="AY32" s="13">
        <f t="shared" si="50"/>
        <v>3.8879353943330699</v>
      </c>
      <c r="AZ32" s="13">
        <f t="shared" si="51"/>
        <v>3.5769005627864239</v>
      </c>
      <c r="BA32" s="13">
        <f t="shared" si="52"/>
        <v>3.8879353943330699</v>
      </c>
      <c r="BB32" s="13">
        <f t="shared" si="53"/>
        <v>3.5769005627864239</v>
      </c>
      <c r="BC32" s="13">
        <f t="shared" si="54"/>
        <v>3.8705174437664591</v>
      </c>
      <c r="BD32" s="13">
        <f t="shared" si="55"/>
        <v>3.8705174437664591</v>
      </c>
      <c r="BE32" s="13">
        <f t="shared" si="56"/>
        <v>3.6592599452632633</v>
      </c>
      <c r="BF32" s="13">
        <f t="shared" si="62"/>
        <v>3.6592599452632633</v>
      </c>
      <c r="BG32" s="26">
        <f t="shared" si="57"/>
        <v>-5.458120304907299E-2</v>
      </c>
      <c r="BH32" s="26">
        <f t="shared" si="58"/>
        <v>0</v>
      </c>
      <c r="BI32" s="19"/>
      <c r="BJ32" s="13">
        <f t="shared" si="59"/>
        <v>7.4130739230762241</v>
      </c>
      <c r="BK32" s="19"/>
    </row>
    <row r="33" spans="1:87" ht="13.5" x14ac:dyDescent="0.35">
      <c r="A33" s="29"/>
      <c r="B33" s="29" t="s">
        <v>2</v>
      </c>
      <c r="C33" s="29">
        <f>'Table 1(Q1''21)'!C33/32.15074</f>
        <v>10.730701688359273</v>
      </c>
      <c r="D33" s="29">
        <f>'Table 1(Q1''21)'!D33/32.15074</f>
        <v>11.508288767225887</v>
      </c>
      <c r="E33" s="29">
        <f>'Table 1(Q1''21)'!E33/32.15074</f>
        <v>11.197253935679241</v>
      </c>
      <c r="F33" s="29">
        <f>'Table 1(Q1''21)'!F33/32.15074</f>
        <v>12.441393261865823</v>
      </c>
      <c r="G33" s="29">
        <f>'Table 1(Q1''21)'!G33/32.15074</f>
        <v>12.752428093412469</v>
      </c>
      <c r="H33" s="29">
        <f>'Table 1(Q1''21)'!H33/32.15074</f>
        <v>13.685532588052405</v>
      </c>
      <c r="I33" s="577">
        <f>'Table 1(Q1''21)'!I33/32.15074</f>
        <v>18.250130529723975</v>
      </c>
      <c r="J33" s="577">
        <f>'Table 1(Q1''21)'!J33/32.15074</f>
        <v>15.454912503901229</v>
      </c>
      <c r="K33" s="577">
        <f>'Table 1(Q1''21)'!K33/32.15074</f>
        <v>18.111421634433459</v>
      </c>
      <c r="L33" s="30">
        <f t="shared" si="42"/>
        <v>-0.1531615360925872</v>
      </c>
      <c r="M33" s="30">
        <f t="shared" si="42"/>
        <v>0.17188768489382622</v>
      </c>
      <c r="N33" s="36"/>
      <c r="O33" s="29">
        <f>'Table 1(Q1''21)'!O33/32.15074</f>
        <v>2.6437960681464876</v>
      </c>
      <c r="P33" s="29">
        <f>'Table 1(Q1''21)'!P33/32.15074</f>
        <v>2.9548308996931332</v>
      </c>
      <c r="Q33" s="29">
        <f>'Table 1(Q1''21)'!Q33/32.15074</f>
        <v>2.7993134839198102</v>
      </c>
      <c r="R33" s="29">
        <f>'Table 1(Q1''21)'!R33/32.15074</f>
        <v>2.7993134839198102</v>
      </c>
      <c r="S33" s="29">
        <f>'Table 1(Q1''21)'!S33/32.15074</f>
        <v>2.6437960681464876</v>
      </c>
      <c r="T33" s="29">
        <f>'Table 1(Q1''21)'!T33/32.15074</f>
        <v>2.9548308996931332</v>
      </c>
      <c r="U33" s="29">
        <f>'Table 1(Q1''21)'!U33/32.15074</f>
        <v>2.9548308996931332</v>
      </c>
      <c r="V33" s="29">
        <f>'Table 1(Q1''21)'!V33/32.15074</f>
        <v>2.9548308996931332</v>
      </c>
      <c r="W33" s="29">
        <f>'Table 1(Q1''21)'!W33/32.15074</f>
        <v>3.1103483154664557</v>
      </c>
      <c r="X33" s="29">
        <f>'Table 1(Q1''21)'!X33/32.15074</f>
        <v>3.4213831470131013</v>
      </c>
      <c r="Y33" s="29">
        <f>'Table 1(Q1''21)'!Y33/32.15074</f>
        <v>3.2658657312397787</v>
      </c>
      <c r="Z33" s="29">
        <f>'Table 1(Q1''21)'!Z33/32.15074</f>
        <v>3.1103483154664557</v>
      </c>
      <c r="AA33" s="29">
        <f>'Table 1(Q1''21)'!AA33/32.15074</f>
        <v>3.1103483154664557</v>
      </c>
      <c r="AB33" s="29">
        <f>'Table 1(Q1''21)'!AB33/32.15074</f>
        <v>3.2658657312397787</v>
      </c>
      <c r="AC33" s="29">
        <f>'Table 1(Q1''21)'!AC33/32.15074</f>
        <v>3.4213831470131013</v>
      </c>
      <c r="AD33" s="29">
        <f>'Table 1(Q1''21)'!AD33/32.15074</f>
        <v>3.4213831470131013</v>
      </c>
      <c r="AE33" s="578">
        <f>'Table 1(Q1''21)'!AE33/32.15074</f>
        <v>3.2658657312397787</v>
      </c>
      <c r="AF33" s="578">
        <f>'Table 1(Q1''21)'!AF33/32.15074</f>
        <v>3.5769005627864243</v>
      </c>
      <c r="AG33" s="579">
        <f>'Table 1(Q1''21)'!AG33/32.15074</f>
        <v>4.5718885582015369</v>
      </c>
      <c r="AH33" s="579">
        <f>'Table 1(Q1''21)'!AH33/32.15074</f>
        <v>4.5677303689701843</v>
      </c>
      <c r="AI33" s="579">
        <f>'Table 1(Q1''21)'!AI33/32.15074</f>
        <v>4.5344648551193663</v>
      </c>
      <c r="AJ33" s="579">
        <f>'Table 1(Q1''21)'!AJ33/32.15074</f>
        <v>4.5760467474328888</v>
      </c>
      <c r="AK33" s="579">
        <f>'Table 1(Q1''21)'!AK33/32.15074</f>
        <v>3.6350027887864012</v>
      </c>
      <c r="AL33" s="579">
        <f>'Table 1(Q1''21)'!AL33/32.15074</f>
        <v>3.1995752290062511</v>
      </c>
      <c r="AM33" s="579">
        <f>'Table 1(Q1''21)'!AM33/32.15074</f>
        <v>4.2138542318432277</v>
      </c>
      <c r="AN33" s="579">
        <f>'Table 1(Q1''21)'!AN33/32.15074</f>
        <v>4.4081767447668172</v>
      </c>
      <c r="AO33" s="579">
        <f>'Table 1(Q1''21)'!AO33/32.15074</f>
        <v>4.4662795477259607</v>
      </c>
      <c r="AP33" s="30">
        <f t="shared" si="43"/>
        <v>0.22868669083389981</v>
      </c>
      <c r="AQ33" s="30">
        <f t="shared" si="44"/>
        <v>1.3180688144621255E-2</v>
      </c>
      <c r="AR33" s="4"/>
      <c r="AS33" s="29">
        <f t="shared" si="60"/>
        <v>5.9096617993862655</v>
      </c>
      <c r="AT33" s="29">
        <f t="shared" si="61"/>
        <v>5.5986269678396212</v>
      </c>
      <c r="AU33" s="29">
        <f t="shared" si="46"/>
        <v>5.5986269678396203</v>
      </c>
      <c r="AV33" s="29">
        <f t="shared" si="47"/>
        <v>5.5986269678396212</v>
      </c>
      <c r="AW33" s="29">
        <f t="shared" si="48"/>
        <v>5.9096617993862663</v>
      </c>
      <c r="AX33" s="29">
        <f t="shared" si="49"/>
        <v>6.5317314624795575</v>
      </c>
      <c r="AY33" s="29">
        <f t="shared" si="50"/>
        <v>6.3762140467062345</v>
      </c>
      <c r="AZ33" s="29">
        <f t="shared" si="51"/>
        <v>6.3762140467062345</v>
      </c>
      <c r="BA33" s="29">
        <f t="shared" si="52"/>
        <v>6.8427662940262026</v>
      </c>
      <c r="BB33" s="29">
        <f t="shared" si="53"/>
        <v>6.8427662940262035</v>
      </c>
      <c r="BC33" s="29">
        <f t="shared" si="54"/>
        <v>9.1396189271717212</v>
      </c>
      <c r="BD33" s="29">
        <f t="shared" si="55"/>
        <v>9.1105116025522541</v>
      </c>
      <c r="BE33" s="29">
        <f t="shared" si="56"/>
        <v>6.8345780177926523</v>
      </c>
      <c r="BF33" s="592">
        <f t="shared" si="62"/>
        <v>8.6220309766100449</v>
      </c>
      <c r="BG33" s="591">
        <f t="shared" si="57"/>
        <v>-5.3617255237934591E-2</v>
      </c>
      <c r="BH33" s="591">
        <f t="shared" si="58"/>
        <v>0.26153084421072736</v>
      </c>
      <c r="BI33" s="19"/>
      <c r="BJ33" s="592">
        <f t="shared" si="59"/>
        <v>16.287885753342255</v>
      </c>
      <c r="BK33" s="19"/>
    </row>
    <row r="34" spans="1:87" ht="13.5" x14ac:dyDescent="0.35">
      <c r="A34" s="37"/>
      <c r="B34" s="37"/>
      <c r="C34" s="37"/>
      <c r="D34" s="37"/>
      <c r="E34" s="37"/>
      <c r="F34" s="37"/>
      <c r="G34" s="37"/>
      <c r="H34" s="37"/>
      <c r="I34" s="558"/>
      <c r="J34" s="37"/>
      <c r="K34" s="37"/>
      <c r="L34" s="37"/>
      <c r="M34" s="539"/>
      <c r="N34" s="36"/>
      <c r="O34" s="544"/>
      <c r="P34" s="544"/>
      <c r="Q34" s="544"/>
      <c r="R34" s="544"/>
      <c r="S34" s="544"/>
      <c r="T34" s="544"/>
      <c r="U34" s="544"/>
      <c r="V34" s="544"/>
      <c r="W34" s="544"/>
      <c r="X34" s="544"/>
      <c r="Y34" s="544"/>
      <c r="Z34" s="544"/>
      <c r="AA34" s="544"/>
      <c r="AB34" s="544"/>
      <c r="AC34" s="544"/>
      <c r="AD34" s="544"/>
      <c r="AE34" s="544"/>
      <c r="AF34" s="544"/>
      <c r="AG34" s="580"/>
      <c r="AH34" s="580"/>
      <c r="AI34" s="580"/>
      <c r="AJ34" s="580"/>
      <c r="AK34" s="580"/>
      <c r="AL34" s="580"/>
      <c r="AM34" s="580"/>
      <c r="AN34" s="580"/>
      <c r="AO34" s="580"/>
      <c r="AP34" s="539"/>
      <c r="AQ34" s="539"/>
      <c r="AR34" s="4"/>
      <c r="AS34" s="37"/>
      <c r="AT34" s="37"/>
      <c r="AU34" s="37"/>
      <c r="AV34" s="37"/>
      <c r="AW34" s="37"/>
      <c r="AX34" s="37"/>
      <c r="AY34" s="37"/>
      <c r="AZ34" s="37"/>
      <c r="BA34" s="37"/>
      <c r="BB34" s="37"/>
      <c r="BC34" s="37"/>
      <c r="BD34" s="37"/>
      <c r="BE34" s="37"/>
      <c r="BF34" s="37"/>
      <c r="BG34" s="26"/>
      <c r="BH34" s="26"/>
      <c r="BI34" s="19"/>
      <c r="BJ34" s="37"/>
      <c r="BK34" s="19"/>
    </row>
    <row r="35" spans="1:87" s="25" customFormat="1" ht="13.5" x14ac:dyDescent="0.35">
      <c r="A35" s="23" t="s">
        <v>3</v>
      </c>
      <c r="B35" s="9"/>
      <c r="C35" s="9">
        <f t="shared" ref="C35:J35" si="63">SUM(C36:C38)</f>
        <v>29.081756749611365</v>
      </c>
      <c r="D35" s="9">
        <f t="shared" si="63"/>
        <v>4.6655224731996849</v>
      </c>
      <c r="E35" s="9">
        <f t="shared" si="63"/>
        <v>9.4865623621726911</v>
      </c>
      <c r="F35" s="9">
        <f t="shared" si="63"/>
        <v>16.640363487745539</v>
      </c>
      <c r="G35" s="9">
        <f t="shared" si="63"/>
        <v>8.5534578675327531</v>
      </c>
      <c r="H35" s="9">
        <f t="shared" si="63"/>
        <v>0.46655224731996814</v>
      </c>
      <c r="I35" s="554">
        <f t="shared" si="63"/>
        <v>38.982796879539691</v>
      </c>
      <c r="J35" s="9">
        <f t="shared" si="63"/>
        <v>48.173172204356561</v>
      </c>
      <c r="K35" s="9">
        <f>SUM(K36:K38)</f>
        <v>22.588078700217871</v>
      </c>
      <c r="L35" s="492">
        <f t="shared" ref="L35:M38" si="64">IF(ISERROR(J35/I35),"N/A",IF(I35&lt;0,"N/A",IF(J35&lt;0,"N/A",IF(J35/I35-1&gt;300%,"&gt;±300%",IF(J35/I35-1&lt;-300%,"&gt;±300%",J35/I35-1)))))</f>
        <v>0.23575464205957175</v>
      </c>
      <c r="M35" s="492">
        <f t="shared" si="64"/>
        <v>-0.53110667895407748</v>
      </c>
      <c r="N35" s="36"/>
      <c r="O35" s="9">
        <f>'Table 1(Q1''21)'!O35/32.15074</f>
        <v>-5.4431095520662982</v>
      </c>
      <c r="P35" s="9">
        <f>'Table 1(Q1''21)'!P35/32.15074</f>
        <v>0</v>
      </c>
      <c r="Q35" s="9">
        <f>'Table 1(Q1''21)'!Q35/32.15074</f>
        <v>-0.31103483154664557</v>
      </c>
      <c r="R35" s="9">
        <f>'Table 1(Q1''21)'!R35/32.15074</f>
        <v>3.5769005627864243</v>
      </c>
      <c r="S35" s="9">
        <f>'Table 1(Q1''21)'!S35/32.15074</f>
        <v>8.8644926990793991</v>
      </c>
      <c r="T35" s="9">
        <f>'Table 1(Q1''21)'!T35/32.15074</f>
        <v>-2.9548308996931332</v>
      </c>
      <c r="U35" s="9">
        <f>'Table 1(Q1''21)'!U35/32.15074</f>
        <v>5.1320747205196522</v>
      </c>
      <c r="V35" s="9">
        <f>'Table 1(Q1''21)'!V35/32.15074</f>
        <v>2.9548308996931332</v>
      </c>
      <c r="W35" s="9">
        <f>'Table 1(Q1''21)'!W35/32.15074</f>
        <v>1.5551741577332279</v>
      </c>
      <c r="X35" s="9">
        <f>'Table 1(Q1''21)'!X35/32.15074</f>
        <v>6.9982837097995256</v>
      </c>
      <c r="Y35" s="9">
        <f>'Table 1(Q1''21)'!Y35/32.15074</f>
        <v>2.4882786523731646</v>
      </c>
      <c r="Z35" s="9">
        <f>'Table 1(Q1''21)'!Z35/32.15074</f>
        <v>3.2658657312397787</v>
      </c>
      <c r="AA35" s="9">
        <f>'Table 1(Q1''21)'!AA35/32.15074</f>
        <v>-0.31103483154664557</v>
      </c>
      <c r="AB35" s="9">
        <f>'Table 1(Q1''21)'!AB35/32.15074</f>
        <v>3.1103483154664557</v>
      </c>
      <c r="AC35" s="9">
        <f>'Table 1(Q1''21)'!AC35/32.15074</f>
        <v>1.8662089892798737</v>
      </c>
      <c r="AD35" s="9">
        <f>'Table 1(Q1''21)'!AD35/32.15074</f>
        <v>-1.7106915735065507</v>
      </c>
      <c r="AE35" s="9">
        <f>'Table 1(Q1''21)'!AE35/32.15074</f>
        <v>2.0217264050531965</v>
      </c>
      <c r="AF35" s="9">
        <f>'Table 1(Q1''21)'!AF35/32.15074</f>
        <v>-2.0217264050531965</v>
      </c>
      <c r="AG35" s="563">
        <f>'Table 1(Q1''21)'!AG35/32.15074</f>
        <v>24.703771107228402</v>
      </c>
      <c r="AH35" s="563">
        <f>'Table 1(Q1''21)'!AH35/32.15074</f>
        <v>3.9290583015768514</v>
      </c>
      <c r="AI35" s="563">
        <f>'Table 1(Q1''21)'!AI35/32.15074</f>
        <v>7.8037820916261458</v>
      </c>
      <c r="AJ35" s="563">
        <f>'Table 1(Q1''21)'!AJ35/32.15074</f>
        <v>2.5461853791082918</v>
      </c>
      <c r="AK35" s="581">
        <f>'Table 1(Q1''21)'!AK35/32.15074</f>
        <v>2.2164693436998721</v>
      </c>
      <c r="AL35" s="563">
        <f>'Table 1(Q1''21)'!AL35/32.15074</f>
        <v>11.943058334426743</v>
      </c>
      <c r="AM35" s="563">
        <f>'Table 1(Q1''21)'!AM35/32.15074</f>
        <v>29.872808771491183</v>
      </c>
      <c r="AN35" s="563">
        <f>'Table 1(Q1''21)'!AN35/32.15074</f>
        <v>4.1408622035329881</v>
      </c>
      <c r="AO35" s="563">
        <f>'Table 1(Q1''21)'!AO35/32.15074</f>
        <v>4.3491737157415065</v>
      </c>
      <c r="AP35" s="492">
        <f t="shared" ref="AP35:AP39" si="65">IF(ISERROR(AO35/AK35),"N/A",IF(AK35&lt;0,"N/A",IF(AO35&lt;0,"N/A",IF(AO35/AK35-1&gt;300%,"&gt;±300%",IF(AO35/AK35-1&lt;-300%,"&gt;±300%",AO35/AK35-1)))))</f>
        <v>0.9622079268110193</v>
      </c>
      <c r="AQ35" s="492">
        <f t="shared" ref="AQ35:AQ39" si="66">IF(ISERROR(AO35/AN35),"N/A",IF(AN35&lt;0,"N/A",IF(AO35&lt;0,"N/A",IF(AO35/AN35-1&gt;300%,"&gt;±300%",IF(AO35/AN35-1&lt;-300%,"&gt;±300%",AO35/AN35-1)))))</f>
        <v>5.0306313509004719E-2</v>
      </c>
      <c r="AR35" s="4"/>
      <c r="AS35" s="9">
        <f t="shared" ref="AS35:AT35" si="67">SUM(AS36:AS38)</f>
        <v>10.108632025265981</v>
      </c>
      <c r="AT35" s="9">
        <f t="shared" si="67"/>
        <v>-5.4431095520662982</v>
      </c>
      <c r="AU35" s="9">
        <f>SUM(Q35:R35)</f>
        <v>3.2658657312397787</v>
      </c>
      <c r="AV35" s="9">
        <f>SUM(S35:T35)</f>
        <v>5.9096617993862655</v>
      </c>
      <c r="AW35" s="9">
        <f>SUM(U35:V35)</f>
        <v>8.0869056202127858</v>
      </c>
      <c r="AX35" s="9">
        <f>SUM(W35:X35)</f>
        <v>8.5534578675327531</v>
      </c>
      <c r="AY35" s="9">
        <f>SUM(Y35:Z35)</f>
        <v>5.7541443836129433</v>
      </c>
      <c r="AZ35" s="9">
        <f>SUM(AA35:AB35)</f>
        <v>2.7993134839198102</v>
      </c>
      <c r="BA35" s="9">
        <f>SUM(AC35:AD35)</f>
        <v>0.15551741577332301</v>
      </c>
      <c r="BB35" s="9">
        <f>SUM(AE35:AF35)</f>
        <v>0</v>
      </c>
      <c r="BC35" s="9">
        <f>SUM(AG35:AH35)</f>
        <v>28.632829408805254</v>
      </c>
      <c r="BD35" s="9">
        <f>SUM(AI35:AJ35)</f>
        <v>10.349967470734438</v>
      </c>
      <c r="BE35" s="9">
        <f>SUM(AK35:AL35)</f>
        <v>14.159527678126615</v>
      </c>
      <c r="BF35" s="9">
        <f>SUM(AM35:AN35)</f>
        <v>34.013670975024169</v>
      </c>
      <c r="BG35" s="492">
        <f t="shared" ref="BG35:BG38" si="68">IF(ISERROR(BF35/BD35),"N/A",IF(BD35&lt;0,"N/A",IF(BF35&lt;0,"N/A",IF(BF35/BD35-1&gt;300%,"&gt;±300%",IF(BF35/BD35-1&lt;-300%,"&gt;±300%",BF35/BD35-1)))))</f>
        <v>2.286355350507256</v>
      </c>
      <c r="BH35" s="492">
        <f t="shared" ref="BH35:BH38" si="69">IF(ISERROR(BF35/BE35),"N/A",IF(BE35&lt;0,"N/A",IF(BF35&lt;0,"N/A",IF(BF35/BE35-1&gt;300%,"&gt;±300%",IF(BF35/BE35-1&lt;-300%,"&gt;±300%",BF35/BE35-1)))))</f>
        <v>1.4021755349627854</v>
      </c>
      <c r="BI35" s="19"/>
      <c r="BJ35" s="9">
        <f t="shared" ref="BJ35:BJ38" si="70">SUM(AL35:AO35)</f>
        <v>50.305903025192421</v>
      </c>
      <c r="BK35" s="19"/>
    </row>
    <row r="36" spans="1:87" ht="13.5" x14ac:dyDescent="0.35">
      <c r="A36" s="10"/>
      <c r="B36" s="10" t="s">
        <v>42</v>
      </c>
      <c r="C36" s="7">
        <f>'Table 1(Q1''21)'!C36/32.15074</f>
        <v>-0.15551741577332279</v>
      </c>
      <c r="D36" s="7">
        <f>'Table 1(Q1''21)'!D36/32.15074</f>
        <v>1.5551741577332279</v>
      </c>
      <c r="E36" s="7">
        <f>'Table 1(Q1''21)'!E36/32.15074</f>
        <v>16.329328656198893</v>
      </c>
      <c r="F36" s="7">
        <f>'Table 1(Q1''21)'!F36/32.15074</f>
        <v>14.307602251145697</v>
      </c>
      <c r="G36" s="7">
        <f>'Table 1(Q1''21)'!G36/32.15074</f>
        <v>6.6872488782528805</v>
      </c>
      <c r="H36" s="7">
        <f>'Table 1(Q1''21)'!H36/32.15074</f>
        <v>8.7089752833060761</v>
      </c>
      <c r="I36" s="564">
        <f>'Table 1(Q1''21)'!I36/32.15074</f>
        <v>8.7886567712141144</v>
      </c>
      <c r="J36" s="564">
        <f>'Table 1(Q1''21)'!J36/32.15074</f>
        <v>18.228784147789245</v>
      </c>
      <c r="K36" s="564">
        <f>'Table 1(Q1''21)'!K36/32.15074</f>
        <v>13.568068585365145</v>
      </c>
      <c r="L36" s="26">
        <f t="shared" si="64"/>
        <v>1.0741262996519341</v>
      </c>
      <c r="M36" s="26">
        <f t="shared" si="64"/>
        <v>-0.25567890456310782</v>
      </c>
      <c r="N36" s="36"/>
      <c r="O36" s="13">
        <f>'Table 1(Q1''21)'!O36/32.15074</f>
        <v>0.46655224731996842</v>
      </c>
      <c r="P36" s="13">
        <f>'Table 1(Q1''21)'!P36/32.15074</f>
        <v>1.2441393261865823</v>
      </c>
      <c r="Q36" s="13">
        <f>'Table 1(Q1''21)'!Q36/32.15074</f>
        <v>1.3996567419599051</v>
      </c>
      <c r="R36" s="13">
        <f>'Table 1(Q1''21)'!R36/32.15074</f>
        <v>2.332761236599842</v>
      </c>
      <c r="S36" s="13">
        <f>'Table 1(Q1''21)'!S36/32.15074</f>
        <v>5.5986269678396203</v>
      </c>
      <c r="T36" s="13">
        <f>'Table 1(Q1''21)'!T36/32.15074</f>
        <v>6.8427662940262026</v>
      </c>
      <c r="U36" s="13">
        <f>'Table 1(Q1''21)'!U36/32.15074</f>
        <v>4.6655224731996841</v>
      </c>
      <c r="V36" s="13">
        <f>'Table 1(Q1''21)'!V36/32.15074</f>
        <v>3.5769005627864243</v>
      </c>
      <c r="W36" s="13">
        <f>'Table 1(Q1''21)'!W36/32.15074</f>
        <v>2.4882786523731646</v>
      </c>
      <c r="X36" s="13">
        <f>'Table 1(Q1''21)'!X36/32.15074</f>
        <v>3.5769005627864243</v>
      </c>
      <c r="Y36" s="13">
        <f>'Table 1(Q1''21)'!Y36/32.15074</f>
        <v>0.93310449463993683</v>
      </c>
      <c r="Z36" s="13">
        <f>'Table 1(Q1''21)'!Z36/32.15074</f>
        <v>2.332761236599842</v>
      </c>
      <c r="AA36" s="13">
        <f>'Table 1(Q1''21)'!AA36/32.15074</f>
        <v>1.3996567419599051</v>
      </c>
      <c r="AB36" s="13">
        <f>'Table 1(Q1''21)'!AB36/32.15074</f>
        <v>2.0217264050531965</v>
      </c>
      <c r="AC36" s="13">
        <f>'Table 1(Q1''21)'!AC36/32.15074</f>
        <v>2.6437960681464876</v>
      </c>
      <c r="AD36" s="13">
        <f>'Table 1(Q1''21)'!AD36/32.15074</f>
        <v>2.177243820826519</v>
      </c>
      <c r="AE36" s="13">
        <f>'Table 1(Q1''21)'!AE36/32.15074</f>
        <v>2.177243820826519</v>
      </c>
      <c r="AF36" s="13">
        <f>'Table 1(Q1''21)'!AF36/32.15074</f>
        <v>1.5551741577332279</v>
      </c>
      <c r="AG36" s="486">
        <f>'Table 1(Q1''21)'!AG36/32.15074</f>
        <v>3.4520216327765163</v>
      </c>
      <c r="AH36" s="486">
        <f>'Table 1(Q1''21)'!AH36/32.15074</f>
        <v>2.7769096502494177</v>
      </c>
      <c r="AI36" s="486">
        <f>'Table 1(Q1''21)'!AI36/32.15074</f>
        <v>1.671747345320749</v>
      </c>
      <c r="AJ36" s="486">
        <f>'Table 1(Q1''21)'!AJ36/32.15074</f>
        <v>0.88797814286743226</v>
      </c>
      <c r="AK36" s="486">
        <f>'Table 1(Q1''21)'!AK36/32.15074</f>
        <v>9.4821609650055354</v>
      </c>
      <c r="AL36" s="486">
        <f>'Table 1(Q1''21)'!AL36/32.15074</f>
        <v>3.8407148311931509</v>
      </c>
      <c r="AM36" s="486">
        <f>'Table 1(Q1''21)'!AM36/32.15074</f>
        <v>3.0253318232494042</v>
      </c>
      <c r="AN36" s="486">
        <f>'Table 1(Q1''21)'!AN36/32.15074</f>
        <v>1.8806029771353807</v>
      </c>
      <c r="AO36" s="486">
        <f>'Table 1(Q1''21)'!AO36/32.15074</f>
        <v>0.52327510637792873</v>
      </c>
      <c r="AP36" s="26">
        <f t="shared" si="65"/>
        <v>-0.94481478343290037</v>
      </c>
      <c r="AQ36" s="26">
        <f t="shared" si="66"/>
        <v>-0.72175142082620491</v>
      </c>
      <c r="AR36" s="4"/>
      <c r="AS36" s="13">
        <f>D36-AT36</f>
        <v>-0.15551741577332279</v>
      </c>
      <c r="AT36" s="13">
        <f>SUM(O36:P36)</f>
        <v>1.7106915735065507</v>
      </c>
      <c r="AU36" s="13">
        <f>SUM(Q36:R36)</f>
        <v>3.7324179785597469</v>
      </c>
      <c r="AV36" s="13">
        <f>SUM(S36:T36)</f>
        <v>12.441393261865823</v>
      </c>
      <c r="AW36" s="13">
        <f>SUM(U36:V36)</f>
        <v>8.2424230359861088</v>
      </c>
      <c r="AX36" s="13">
        <f>SUM(W36:X36)</f>
        <v>6.0651792151595885</v>
      </c>
      <c r="AY36" s="13">
        <f>SUM(Y36:Z36)</f>
        <v>3.2658657312397787</v>
      </c>
      <c r="AZ36" s="13">
        <f>SUM(AA36:AB36)</f>
        <v>3.4213831470131018</v>
      </c>
      <c r="BA36" s="13">
        <f>SUM(AC36:AD36)</f>
        <v>4.8210398889730062</v>
      </c>
      <c r="BB36" s="13">
        <f>SUM(AE36:AF36)</f>
        <v>3.7324179785597469</v>
      </c>
      <c r="BC36" s="13">
        <f>SUM(AG36:AH36)</f>
        <v>6.2289312830259345</v>
      </c>
      <c r="BD36" s="13">
        <f>SUM(AI36:AJ36)</f>
        <v>2.5597254881881812</v>
      </c>
      <c r="BE36" s="13">
        <f>SUM(AK36:AL36)</f>
        <v>13.322875796198687</v>
      </c>
      <c r="BF36" s="13">
        <f>SUM(AM36:AN36)</f>
        <v>4.9059348003847845</v>
      </c>
      <c r="BG36" s="26">
        <f t="shared" si="68"/>
        <v>0.91658629920401791</v>
      </c>
      <c r="BH36" s="26">
        <f t="shared" si="69"/>
        <v>-0.6317660784779997</v>
      </c>
      <c r="BI36" s="19"/>
      <c r="BJ36" s="13">
        <f t="shared" si="70"/>
        <v>9.2699247379558649</v>
      </c>
      <c r="BK36" s="19"/>
    </row>
    <row r="37" spans="1:87" ht="13.5" x14ac:dyDescent="0.35">
      <c r="A37" s="10"/>
      <c r="B37" s="10" t="s">
        <v>43</v>
      </c>
      <c r="C37" s="7">
        <f>'Table 1(Q1''21)'!C37/32.15074</f>
        <v>28.148652254971427</v>
      </c>
      <c r="D37" s="7">
        <f>'Table 1(Q1''21)'!D37/32.15074</f>
        <v>6.6872488782528805</v>
      </c>
      <c r="E37" s="7">
        <f>'Table 1(Q1''21)'!E37/32.15074</f>
        <v>-7.4648359571194947</v>
      </c>
      <c r="F37" s="7">
        <f>'Table 1(Q1''21)'!F37/32.15074</f>
        <v>-0.31103483154664557</v>
      </c>
      <c r="G37" s="7">
        <f>'Table 1(Q1''21)'!G37/32.15074</f>
        <v>3.2658657312397787</v>
      </c>
      <c r="H37" s="7">
        <f>'Table 1(Q1''21)'!H37/32.15074</f>
        <v>-7.6203533728928168</v>
      </c>
      <c r="I37" s="564">
        <f>'Table 1(Q1''21)'!I37/32.15074</f>
        <v>30.822880419306109</v>
      </c>
      <c r="J37" s="564">
        <f>'Table 1(Q1''21)'!J37/32.15074</f>
        <v>15.687052630197606</v>
      </c>
      <c r="K37" s="564">
        <f>'Table 1(Q1''21)'!K37/32.15074</f>
        <v>7.7758707886661398</v>
      </c>
      <c r="L37" s="26">
        <f t="shared" si="64"/>
        <v>-0.49105818739860796</v>
      </c>
      <c r="M37" s="26">
        <f t="shared" si="64"/>
        <v>-0.50431282587159976</v>
      </c>
      <c r="N37" s="36"/>
      <c r="O37" s="13">
        <f>'Table 1(Q1''21)'!O37/32.15074</f>
        <v>-2.9548308996931332</v>
      </c>
      <c r="P37" s="13">
        <f>'Table 1(Q1''21)'!P37/32.15074</f>
        <v>-0.93310449463993683</v>
      </c>
      <c r="Q37" s="13">
        <f>'Table 1(Q1''21)'!Q37/32.15074</f>
        <v>-1.5551741577332279</v>
      </c>
      <c r="R37" s="13">
        <f>'Table 1(Q1''21)'!R37/32.15074</f>
        <v>1.3996567419599051</v>
      </c>
      <c r="S37" s="13">
        <f>'Table 1(Q1''21)'!S37/32.15074</f>
        <v>3.4213831470131013</v>
      </c>
      <c r="T37" s="13">
        <f>'Table 1(Q1''21)'!T37/32.15074</f>
        <v>-10.730701688359273</v>
      </c>
      <c r="U37" s="13">
        <f>'Table 1(Q1''21)'!U37/32.15074</f>
        <v>-0.77758707886661393</v>
      </c>
      <c r="V37" s="13">
        <f>'Table 1(Q1''21)'!V37/32.15074</f>
        <v>-0.46655224731996842</v>
      </c>
      <c r="W37" s="13">
        <f>'Table 1(Q1''21)'!W37/32.15074</f>
        <v>-2.6437960681464876</v>
      </c>
      <c r="X37" s="13">
        <f>'Table 1(Q1''21)'!X37/32.15074</f>
        <v>3.5769005627864243</v>
      </c>
      <c r="Y37" s="13">
        <f>'Table 1(Q1''21)'!Y37/32.15074</f>
        <v>1.8662089892798737</v>
      </c>
      <c r="Z37" s="13">
        <f>'Table 1(Q1''21)'!Z37/32.15074</f>
        <v>0.93310449463993683</v>
      </c>
      <c r="AA37" s="13">
        <f>'Table 1(Q1''21)'!AA37/32.15074</f>
        <v>-1.2441393261865823</v>
      </c>
      <c r="AB37" s="13">
        <f>'Table 1(Q1''21)'!AB37/32.15074</f>
        <v>1.7106915735065507</v>
      </c>
      <c r="AC37" s="13">
        <f>'Table 1(Q1''21)'!AC37/32.15074</f>
        <v>-0.46655224731996842</v>
      </c>
      <c r="AD37" s="13">
        <f>'Table 1(Q1''21)'!AD37/32.15074</f>
        <v>-3.8879353943330699</v>
      </c>
      <c r="AE37" s="13">
        <f>'Table 1(Q1''21)'!AE37/32.15074</f>
        <v>0.15551741577332279</v>
      </c>
      <c r="AF37" s="13">
        <f>'Table 1(Q1''21)'!AF37/32.15074</f>
        <v>-3.5769005627864243</v>
      </c>
      <c r="AG37" s="486">
        <f>'Table 1(Q1''21)'!AG37/32.15074</f>
        <v>21.367254367395589</v>
      </c>
      <c r="AH37" s="486">
        <f>'Table 1(Q1''21)'!AH37/32.15074</f>
        <v>1.5524500935281753</v>
      </c>
      <c r="AI37" s="486">
        <f>'Table 1(Q1''21)'!AI37/32.15074</f>
        <v>6.4324320046132462</v>
      </c>
      <c r="AJ37" s="486">
        <f>'Table 1(Q1''21)'!AJ37/32.15074</f>
        <v>1.4707439537690985</v>
      </c>
      <c r="AK37" s="486">
        <f>'Table 1(Q1''21)'!AK37/32.15074</f>
        <v>-6.6298740696580909</v>
      </c>
      <c r="AL37" s="486">
        <f>'Table 1(Q1''21)'!AL37/32.15074</f>
        <v>3.8055491303344553</v>
      </c>
      <c r="AM37" s="486">
        <f>'Table 1(Q1''21)'!AM37/32.15074</f>
        <v>16.224016013301981</v>
      </c>
      <c r="AN37" s="486">
        <f>'Table 1(Q1''21)'!AN37/32.15074</f>
        <v>2.2873615562192575</v>
      </c>
      <c r="AO37" s="486">
        <f>'Table 1(Q1''21)'!AO37/32.15074</f>
        <v>2.7869684940377395</v>
      </c>
      <c r="AP37" s="26" t="str">
        <f t="shared" si="65"/>
        <v>N/A</v>
      </c>
      <c r="AQ37" s="26">
        <f t="shared" si="66"/>
        <v>0.21842062373570448</v>
      </c>
      <c r="AR37" s="4"/>
      <c r="AS37" s="13">
        <f>D37-AT37</f>
        <v>10.57518427258595</v>
      </c>
      <c r="AT37" s="13">
        <f>SUM(O37:P37)</f>
        <v>-3.8879353943330699</v>
      </c>
      <c r="AU37" s="13">
        <f>SUM(Q37:R37)</f>
        <v>-0.15551741577332279</v>
      </c>
      <c r="AV37" s="13">
        <f>SUM(S37:T37)</f>
        <v>-7.3093185413461725</v>
      </c>
      <c r="AW37" s="13">
        <f>SUM(U37:V37)</f>
        <v>-1.2441393261865823</v>
      </c>
      <c r="AX37" s="13">
        <f>SUM(W37:X37)</f>
        <v>0.93310449463993672</v>
      </c>
      <c r="AY37" s="13">
        <f>SUM(Y37:Z37)</f>
        <v>2.7993134839198106</v>
      </c>
      <c r="AZ37" s="13">
        <f>SUM(AA37:AB37)</f>
        <v>0.46655224731996836</v>
      </c>
      <c r="BA37" s="13">
        <f>SUM(AC37:AD37)</f>
        <v>-4.354487641653038</v>
      </c>
      <c r="BB37" s="13">
        <f>SUM(AE37:AF37)</f>
        <v>-3.4213831470131018</v>
      </c>
      <c r="BC37" s="13">
        <f>SUM(AG37:AH37)</f>
        <v>22.919704460923764</v>
      </c>
      <c r="BD37" s="13">
        <f>SUM(AI37:AJ37)</f>
        <v>7.9031759583823451</v>
      </c>
      <c r="BE37" s="13">
        <f>SUM(AK37:AL37)</f>
        <v>-2.8243249393236356</v>
      </c>
      <c r="BF37" s="13">
        <f t="shared" ref="BF37:BF38" si="71">SUM(AM37:AN37)</f>
        <v>18.511377569521237</v>
      </c>
      <c r="BG37" s="26">
        <f t="shared" si="68"/>
        <v>1.3422707107877963</v>
      </c>
      <c r="BH37" s="26" t="str">
        <f t="shared" si="69"/>
        <v>N/A</v>
      </c>
      <c r="BI37" s="19"/>
      <c r="BJ37" s="13">
        <f t="shared" si="70"/>
        <v>25.103895193893432</v>
      </c>
      <c r="BK37" s="19"/>
    </row>
    <row r="38" spans="1:87" ht="13.5" x14ac:dyDescent="0.35">
      <c r="A38" s="10"/>
      <c r="B38" s="10" t="s">
        <v>37</v>
      </c>
      <c r="C38" s="7">
        <f>'Table 1(Q1''21)'!C38/32.15074</f>
        <v>1.0886219104132595</v>
      </c>
      <c r="D38" s="7">
        <f>'Table 1(Q1''21)'!D38/32.15074</f>
        <v>-3.5769005627864243</v>
      </c>
      <c r="E38" s="7">
        <f>'Table 1(Q1''21)'!E38/32.15074</f>
        <v>0.62206966309329115</v>
      </c>
      <c r="F38" s="7">
        <f>'Table 1(Q1''21)'!F38/32.15074</f>
        <v>2.6437960681464876</v>
      </c>
      <c r="G38" s="7">
        <f>'Table 1(Q1''21)'!G38/32.15074</f>
        <v>-1.3996567419599051</v>
      </c>
      <c r="H38" s="7">
        <f>'Table 1(Q1''21)'!H38/32.15074</f>
        <v>-0.62206966309329115</v>
      </c>
      <c r="I38" s="564">
        <f>'Table 1(Q1''21)'!I38/32.15074</f>
        <v>-0.62874031098053484</v>
      </c>
      <c r="J38" s="564">
        <f>'Table 1(Q1''21)'!J38/32.15074</f>
        <v>14.257335426369707</v>
      </c>
      <c r="K38" s="564">
        <f>'Table 1(Q1''21)'!K38/32.15074</f>
        <v>1.2441393261865823</v>
      </c>
      <c r="L38" s="26" t="str">
        <f t="shared" si="64"/>
        <v>N/A</v>
      </c>
      <c r="M38" s="26">
        <f t="shared" si="64"/>
        <v>-0.91273689725462448</v>
      </c>
      <c r="N38" s="36"/>
      <c r="O38" s="13">
        <f>'Table 1(Q1''21)'!O38/32.15074</f>
        <v>-2.9548308996931332</v>
      </c>
      <c r="P38" s="13">
        <f>'Table 1(Q1''21)'!P38/32.15074</f>
        <v>-0.31103483154664557</v>
      </c>
      <c r="Q38" s="13">
        <f>'Table 1(Q1''21)'!Q38/32.15074</f>
        <v>-0.15551741577332279</v>
      </c>
      <c r="R38" s="13">
        <f>'Table 1(Q1''21)'!R38/32.15074</f>
        <v>-0.15551741577332279</v>
      </c>
      <c r="S38" s="13">
        <f>'Table 1(Q1''21)'!S38/32.15074</f>
        <v>-0.15551741577332279</v>
      </c>
      <c r="T38" s="13">
        <f>'Table 1(Q1''21)'!T38/32.15074</f>
        <v>0.93310449463993683</v>
      </c>
      <c r="U38" s="13">
        <f>'Table 1(Q1''21)'!U38/32.15074</f>
        <v>1.2441393261865823</v>
      </c>
      <c r="V38" s="13">
        <f>'Table 1(Q1''21)'!V38/32.15074</f>
        <v>-0.15551741577332279</v>
      </c>
      <c r="W38" s="13">
        <f>'Table 1(Q1''21)'!W38/32.15074</f>
        <v>1.7106915735065507</v>
      </c>
      <c r="X38" s="13">
        <f>'Table 1(Q1''21)'!X38/32.15074</f>
        <v>-0.15551741577332279</v>
      </c>
      <c r="Y38" s="13">
        <f>'Table 1(Q1''21)'!Y38/32.15074</f>
        <v>-0.31103483154664557</v>
      </c>
      <c r="Z38" s="13">
        <f>'Table 1(Q1''21)'!Z38/32.15074</f>
        <v>0</v>
      </c>
      <c r="AA38" s="13">
        <f>'Table 1(Q1''21)'!AA38/32.15074</f>
        <v>-0.46655224731996842</v>
      </c>
      <c r="AB38" s="13">
        <f>'Table 1(Q1''21)'!AB38/32.15074</f>
        <v>-0.62206966309329115</v>
      </c>
      <c r="AC38" s="13">
        <f>'Table 1(Q1''21)'!AC38/32.15074</f>
        <v>-0.31103483154664557</v>
      </c>
      <c r="AD38" s="13">
        <f>'Table 1(Q1''21)'!AD38/32.15074</f>
        <v>0</v>
      </c>
      <c r="AE38" s="13">
        <f>'Table 1(Q1''21)'!AE38/32.15074</f>
        <v>-0.31103483154664557</v>
      </c>
      <c r="AF38" s="13">
        <f>'Table 1(Q1''21)'!AF38/32.15074</f>
        <v>0</v>
      </c>
      <c r="AG38" s="13">
        <f>'Table 1(Q1''21)'!AG38/32.15074</f>
        <v>-0.11550489294370506</v>
      </c>
      <c r="AH38" s="13">
        <f>'Table 1(Q1''21)'!AH38/32.15074</f>
        <v>-0.40030144220074193</v>
      </c>
      <c r="AI38" s="13">
        <f>'Table 1(Q1''21)'!AI38/32.15074</f>
        <v>-0.30039725830784891</v>
      </c>
      <c r="AJ38" s="13">
        <f>'Table 1(Q1''21)'!AJ38/32.15074</f>
        <v>0.18746328247176094</v>
      </c>
      <c r="AK38" s="13">
        <f>'Table 1(Q1''21)'!AK38/32.15074</f>
        <v>-0.63581755164757225</v>
      </c>
      <c r="AL38" s="13">
        <f>'Table 1(Q1''21)'!AL38/32.15074</f>
        <v>4.2967943728991358</v>
      </c>
      <c r="AM38" s="13">
        <f>'Table 1(Q1''21)'!AM38/32.15074</f>
        <v>10.623460934939793</v>
      </c>
      <c r="AN38" s="13">
        <f>'Table 1(Q1''21)'!AN38/32.15074</f>
        <v>-2.7102329821649028E-2</v>
      </c>
      <c r="AO38" s="13">
        <f>'Table 1(Q1''21)'!AO38/32.15074</f>
        <v>1.0389301153258386</v>
      </c>
      <c r="AP38" s="26" t="str">
        <f t="shared" si="65"/>
        <v>N/A</v>
      </c>
      <c r="AQ38" s="26" t="str">
        <f t="shared" si="66"/>
        <v>N/A</v>
      </c>
      <c r="AR38" s="4"/>
      <c r="AS38" s="13">
        <f>D38-AT38</f>
        <v>-0.31103483154664557</v>
      </c>
      <c r="AT38" s="13">
        <f>SUM(O38:P38)</f>
        <v>-3.2658657312397787</v>
      </c>
      <c r="AU38" s="13">
        <f>SUM(Q38:R38)</f>
        <v>-0.31103483154664557</v>
      </c>
      <c r="AV38" s="13">
        <f>SUM(S38:T38)</f>
        <v>0.77758707886661405</v>
      </c>
      <c r="AW38" s="13">
        <f>SUM(U38:V38)</f>
        <v>1.0886219104132595</v>
      </c>
      <c r="AX38" s="13">
        <f>SUM(W38:X38)</f>
        <v>1.5551741577332279</v>
      </c>
      <c r="AY38" s="13">
        <f>SUM(Y38:Z38)</f>
        <v>-0.31103483154664557</v>
      </c>
      <c r="AZ38" s="13">
        <f>SUM(AA38:AB38)</f>
        <v>-1.0886219104132595</v>
      </c>
      <c r="BA38" s="13">
        <f>SUM(AC38:AD38)</f>
        <v>-0.31103483154664557</v>
      </c>
      <c r="BB38" s="13">
        <f>SUM(AE38:AF38)</f>
        <v>-0.31103483154664557</v>
      </c>
      <c r="BC38" s="13">
        <f>SUM(AG38:AH38)</f>
        <v>-0.51580633514444696</v>
      </c>
      <c r="BD38" s="13">
        <f>SUM(AI38:AJ38)</f>
        <v>-0.11293397583608797</v>
      </c>
      <c r="BE38" s="13">
        <f>SUM(AK38:AL38)</f>
        <v>3.6609768212515634</v>
      </c>
      <c r="BF38" s="13">
        <f t="shared" si="71"/>
        <v>10.596358605118144</v>
      </c>
      <c r="BG38" s="26" t="str">
        <f t="shared" si="68"/>
        <v>N/A</v>
      </c>
      <c r="BH38" s="26">
        <f t="shared" si="69"/>
        <v>1.8944074553019457</v>
      </c>
      <c r="BI38" s="19"/>
      <c r="BJ38" s="13">
        <f t="shared" si="70"/>
        <v>15.932083093343119</v>
      </c>
      <c r="BK38" s="19"/>
    </row>
    <row r="39" spans="1:87" ht="13.5" x14ac:dyDescent="0.35">
      <c r="A39" s="23"/>
      <c r="B39" s="4"/>
      <c r="C39" s="9"/>
      <c r="D39" s="9"/>
      <c r="E39" s="9"/>
      <c r="F39" s="9"/>
      <c r="G39" s="9"/>
      <c r="H39" s="9"/>
      <c r="I39" s="554"/>
      <c r="J39" s="9"/>
      <c r="K39" s="9"/>
      <c r="L39" s="36"/>
      <c r="M39" s="235"/>
      <c r="N39" s="36"/>
      <c r="O39" s="36">
        <f>'Table 1(Q1''21)'!O39/32.15074</f>
        <v>0</v>
      </c>
      <c r="P39" s="36">
        <f>'Table 1(Q1''21)'!P39/32.15074</f>
        <v>0</v>
      </c>
      <c r="Q39" s="36">
        <f>'Table 1(Q1''21)'!Q39/32.15074</f>
        <v>0</v>
      </c>
      <c r="R39" s="36">
        <f>'Table 1(Q1''21)'!R39/32.15074</f>
        <v>0</v>
      </c>
      <c r="S39" s="36">
        <f>'Table 1(Q1''21)'!S39/32.15074</f>
        <v>0</v>
      </c>
      <c r="T39" s="36">
        <f>'Table 1(Q1''21)'!T39/32.15074</f>
        <v>0</v>
      </c>
      <c r="U39" s="36">
        <f>'Table 1(Q1''21)'!U39/32.15074</f>
        <v>0</v>
      </c>
      <c r="V39" s="36">
        <f>'Table 1(Q1''21)'!V39/32.15074</f>
        <v>0</v>
      </c>
      <c r="W39" s="36">
        <f>'Table 1(Q1''21)'!W39/32.15074</f>
        <v>0</v>
      </c>
      <c r="X39" s="36">
        <f>'Table 1(Q1''21)'!X39/32.15074</f>
        <v>0</v>
      </c>
      <c r="Y39" s="36">
        <f>'Table 1(Q1''21)'!Y39/32.15074</f>
        <v>0</v>
      </c>
      <c r="Z39" s="36">
        <f>'Table 1(Q1''21)'!Z39/32.15074</f>
        <v>0</v>
      </c>
      <c r="AA39" s="36">
        <f>'Table 1(Q1''21)'!AA39/32.15074</f>
        <v>0</v>
      </c>
      <c r="AB39" s="36">
        <f>'Table 1(Q1''21)'!AB39/32.15074</f>
        <v>0</v>
      </c>
      <c r="AC39" s="36">
        <f>'Table 1(Q1''21)'!AC39/32.15074</f>
        <v>0</v>
      </c>
      <c r="AD39" s="36">
        <f>'Table 1(Q1''21)'!AD39/32.15074</f>
        <v>0</v>
      </c>
      <c r="AE39" s="36">
        <f>'Table 1(Q1''21)'!AE39/32.15074</f>
        <v>0</v>
      </c>
      <c r="AF39" s="36">
        <f>'Table 1(Q1''21)'!AF39/32.15074</f>
        <v>0</v>
      </c>
      <c r="AG39" s="573">
        <f>'Table 1(Q1''21)'!AG39/32.15074</f>
        <v>0</v>
      </c>
      <c r="AH39" s="573">
        <f>'Table 1(Q1''21)'!AH39/32.15074</f>
        <v>0</v>
      </c>
      <c r="AI39" s="573">
        <f>'Table 1(Q1''21)'!AI39/32.15074</f>
        <v>0</v>
      </c>
      <c r="AJ39" s="573">
        <f>'Table 1(Q1''21)'!AJ39/32.15074</f>
        <v>0</v>
      </c>
      <c r="AK39" s="573">
        <f>'Table 1(Q1''21)'!AK39/32.15074</f>
        <v>0</v>
      </c>
      <c r="AL39" s="573">
        <f>'Table 1(Q1''21)'!AL39/32.15074</f>
        <v>0</v>
      </c>
      <c r="AM39" s="573">
        <f>'Table 1(Q1''21)'!AM39/32.15074</f>
        <v>0</v>
      </c>
      <c r="AN39" s="573">
        <f>'Table 1(Q1''21)'!AN39/32.15074</f>
        <v>0</v>
      </c>
      <c r="AO39" s="573">
        <f>'Table 1(Q1''21)'!AO39/32.15074</f>
        <v>0</v>
      </c>
      <c r="AP39" s="492" t="str">
        <f t="shared" si="65"/>
        <v>N/A</v>
      </c>
      <c r="AQ39" s="492" t="str">
        <f t="shared" si="66"/>
        <v>N/A</v>
      </c>
      <c r="AR39" s="4"/>
      <c r="AS39" s="4"/>
      <c r="AT39" s="13"/>
      <c r="AU39" s="13"/>
      <c r="AV39" s="13"/>
      <c r="AW39" s="13"/>
      <c r="AX39" s="13"/>
      <c r="AY39" s="13"/>
      <c r="AZ39" s="13"/>
      <c r="BA39" s="13"/>
      <c r="BB39" s="13"/>
      <c r="BC39" s="13"/>
      <c r="BD39" s="13"/>
      <c r="BE39" s="13"/>
      <c r="BF39" s="13"/>
      <c r="BG39" s="26"/>
      <c r="BH39" s="26"/>
      <c r="BI39" s="19"/>
      <c r="BJ39" s="13"/>
      <c r="BK39" s="19"/>
    </row>
    <row r="40" spans="1:87" ht="13.5" x14ac:dyDescent="0.35">
      <c r="A40" s="33" t="s">
        <v>26</v>
      </c>
      <c r="B40" s="34"/>
      <c r="C40" s="34">
        <f t="shared" ref="C40:K40" si="72">SUM(C21,C25,C27,C35)</f>
        <v>264.37960681464875</v>
      </c>
      <c r="D40" s="34">
        <f t="shared" si="72"/>
        <v>248.05027815844986</v>
      </c>
      <c r="E40" s="34">
        <f t="shared" si="72"/>
        <v>251.78269613700959</v>
      </c>
      <c r="F40" s="34">
        <f t="shared" si="72"/>
        <v>254.89304445247606</v>
      </c>
      <c r="G40" s="34">
        <f t="shared" si="72"/>
        <v>240.27440736978372</v>
      </c>
      <c r="H40" s="34">
        <f t="shared" si="72"/>
        <v>226.12232253441138</v>
      </c>
      <c r="I40" s="560">
        <f t="shared" si="72"/>
        <v>258.80337119391936</v>
      </c>
      <c r="J40" s="560">
        <f t="shared" si="72"/>
        <v>238.34448218511903</v>
      </c>
      <c r="K40" s="560">
        <f t="shared" si="72"/>
        <v>250.10442249168671</v>
      </c>
      <c r="L40" s="540">
        <f>IF(ISERROR(J40/I40),"N/A",IF(I40&lt;0,"N/A",IF(J40&lt;0,"N/A",IF(J40/I40-1&gt;300%,"&gt;±300%",IF(J40/I40-1&lt;-300%,"&gt;±300%",J40/I40-1)))))</f>
        <v>-7.9051864411266215E-2</v>
      </c>
      <c r="M40" s="540">
        <f>IF(ISERROR(K40/J40),"N/A",IF(J40&lt;0,"N/A",IF(K40&lt;0,"N/A",IF(K40/J40-1&gt;300%,"&gt;±300%",IF(K40/J40-1&lt;-300%,"&gt;±300%",K40/J40-1)))))</f>
        <v>4.9340098829868673E-2</v>
      </c>
      <c r="N40" s="36"/>
      <c r="O40" s="34">
        <f>'Table 1(Q1''21)'!O40/32.15074</f>
        <v>53.186956194476394</v>
      </c>
      <c r="P40" s="34">
        <f>'Table 1(Q1''21)'!P40/32.15074</f>
        <v>59.563170241182632</v>
      </c>
      <c r="Q40" s="34">
        <f>'Table 1(Q1''21)'!Q40/32.15074</f>
        <v>61.118344398915859</v>
      </c>
      <c r="R40" s="34">
        <f>'Table 1(Q1''21)'!R40/32.15074</f>
        <v>63.140070803969053</v>
      </c>
      <c r="S40" s="34">
        <f>'Table 1(Q1''21)'!S40/32.15074</f>
        <v>70.604906761088543</v>
      </c>
      <c r="T40" s="34">
        <f>'Table 1(Q1''21)'!T40/32.15074</f>
        <v>57.385926420356114</v>
      </c>
      <c r="U40" s="34">
        <f>'Table 1(Q1''21)'!U40/32.15074</f>
        <v>63.91765788283567</v>
      </c>
      <c r="V40" s="34">
        <f>'Table 1(Q1''21)'!V40/32.15074</f>
        <v>63.606623051289027</v>
      </c>
      <c r="W40" s="34">
        <f>'Table 1(Q1''21)'!W40/32.15074</f>
        <v>60.185239904275925</v>
      </c>
      <c r="X40" s="34">
        <f>'Table 1(Q1''21)'!X40/32.15074</f>
        <v>68.116628108715389</v>
      </c>
      <c r="Y40" s="34">
        <f>'Table 1(Q1''21)'!Y40/32.15074</f>
        <v>61.429379230462501</v>
      </c>
      <c r="Z40" s="34">
        <f>'Table 1(Q1''21)'!Z40/32.15074</f>
        <v>60.340757320049242</v>
      </c>
      <c r="AA40" s="34">
        <f>'Table 1(Q1''21)'!AA40/32.15074</f>
        <v>55.053165183756271</v>
      </c>
      <c r="AB40" s="34">
        <f>'Table 1(Q1''21)'!AB40/32.15074</f>
        <v>63.762140467062345</v>
      </c>
      <c r="AC40" s="34">
        <f>'Table 1(Q1''21)'!AC40/32.15074</f>
        <v>59.252135409635983</v>
      </c>
      <c r="AD40" s="34">
        <f>'Table 1(Q1''21)'!AD40/32.15074</f>
        <v>55.830752262622887</v>
      </c>
      <c r="AE40" s="34">
        <f>'Table 1(Q1''21)'!AE40/32.15074</f>
        <v>56.14178709416953</v>
      </c>
      <c r="AF40" s="34">
        <f>'Table 1(Q1''21)'!AF40/32.15074</f>
        <v>54.586612936436303</v>
      </c>
      <c r="AG40" s="582">
        <f>'Table 1(Q1''21)'!AG40/32.15074</f>
        <v>82.192747546965577</v>
      </c>
      <c r="AH40" s="582">
        <f>'Table 1(Q1''21)'!AH40/32.15074</f>
        <v>60.069469018995697</v>
      </c>
      <c r="AI40" s="582">
        <f>'Table 1(Q1''21)'!AI40/32.15074</f>
        <v>61.547041829561756</v>
      </c>
      <c r="AJ40" s="582">
        <f>'Table 1(Q1''21)'!AJ40/32.15074</f>
        <v>55.01270192910745</v>
      </c>
      <c r="AK40" s="582">
        <f>'Table 1(Q1''21)'!AK40/32.15074</f>
        <v>48.653004004531851</v>
      </c>
      <c r="AL40" s="582">
        <f>'Table 1(Q1''21)'!AL40/32.15074</f>
        <v>48.267581893995832</v>
      </c>
      <c r="AM40" s="582">
        <f>'Table 1(Q1''21)'!AM40/32.15074</f>
        <v>80.296455260695268</v>
      </c>
      <c r="AN40" s="582">
        <f>'Table 1(Q1''21)'!AN40/32.15074</f>
        <v>61.001494340043493</v>
      </c>
      <c r="AO40" s="582">
        <f>'Table 1(Q1''21)'!AO40/32.15074</f>
        <v>61.248441684826744</v>
      </c>
      <c r="AP40" s="561">
        <f>IF(ISERROR(AO40/AK40),"N/A",IF(AK40&lt;0,"N/A",IF(AO40&lt;0,"N/A",IF(AO40/AK40-1&gt;300%,"&gt;±300%",IF(AO40/AK40-1&lt;-300%,"&gt;±300%",AO40/AK40-1)))))</f>
        <v>0.25888304202391432</v>
      </c>
      <c r="AQ40" s="561">
        <f>IF(ISERROR(AO40/AN40),"N/A",IF(AN40&lt;0,"N/A",IF(AO40&lt;0,"N/A",IF(AO40/AN40-1&gt;300%,"&gt;±300%",IF(AO40/AN40-1&lt;-300%,"&gt;±300%",AO40/AN40-1)))))</f>
        <v>4.0482179568697152E-3</v>
      </c>
      <c r="AR40" s="4"/>
      <c r="AS40" s="34">
        <f t="shared" ref="AS40:AT40" si="73">SUM(AS21,AS25,AS27,AS35)</f>
        <v>134.98911689124421</v>
      </c>
      <c r="AT40" s="34">
        <f t="shared" si="73"/>
        <v>113.06116126720565</v>
      </c>
      <c r="AU40" s="34">
        <f>SUM(Q40:R40)</f>
        <v>124.25841520288492</v>
      </c>
      <c r="AV40" s="34">
        <f>SUM(S40:T40)</f>
        <v>127.99083318144466</v>
      </c>
      <c r="AW40" s="34">
        <f>SUM(U40:V40)</f>
        <v>127.5242809341247</v>
      </c>
      <c r="AX40" s="34">
        <f>SUM(W40:X40)</f>
        <v>128.30186801299132</v>
      </c>
      <c r="AY40" s="34">
        <f>SUM(Y40:Z40)</f>
        <v>121.77013655051175</v>
      </c>
      <c r="AZ40" s="34">
        <f>SUM(AA40:AB40)</f>
        <v>118.81530565081862</v>
      </c>
      <c r="BA40" s="34">
        <f>SUM(AC40:AD40)</f>
        <v>115.08288767225886</v>
      </c>
      <c r="BB40" s="34">
        <f>SUM(AE40:AF40)</f>
        <v>110.72840003060583</v>
      </c>
      <c r="BC40" s="34">
        <f>SUM(AG40:AH40)</f>
        <v>142.26221656596127</v>
      </c>
      <c r="BD40" s="34">
        <f>SUM(AI40:AJ40)</f>
        <v>116.55974375866921</v>
      </c>
      <c r="BE40" s="34">
        <f>SUM(AK40:AL40)</f>
        <v>96.92058589852769</v>
      </c>
      <c r="BF40" s="34">
        <f>SUM(AM40:AN40)</f>
        <v>141.29794960073878</v>
      </c>
      <c r="BG40" s="561">
        <f>IF(ISERROR(BF40/BD40),"N/A",IF(BD40&lt;0,"N/A",IF(BF40&lt;0,"N/A",IF(BF40/BD40-1&gt;300%,"&gt;±300%",IF(BF40/BD40-1&lt;-300%,"&gt;±300%",BF40/BD40-1)))))</f>
        <v>0.21223627510102205</v>
      </c>
      <c r="BH40" s="561">
        <f>IF(ISERROR(BF40/BE40),"N/A",IF(BE40&lt;0,"N/A",IF(BF40&lt;0,"N/A",IF(BF40/BE40-1&gt;300%,"&gt;±300%",IF(BF40/BE40-1&lt;-300%,"&gt;±300%",BF40/BE40-1)))))</f>
        <v>0.45787345681827141</v>
      </c>
      <c r="BI40" s="19"/>
      <c r="BJ40" s="34">
        <f>SUM(AL40:AO40)</f>
        <v>250.81397317956134</v>
      </c>
      <c r="BK40" s="19"/>
    </row>
    <row r="41" spans="1:87" ht="13.5" x14ac:dyDescent="0.35">
      <c r="A41" s="3"/>
      <c r="B41" s="6"/>
      <c r="C41" s="546"/>
      <c r="D41" s="546"/>
      <c r="E41" s="546"/>
      <c r="F41" s="546"/>
      <c r="G41" s="6"/>
      <c r="H41" s="6"/>
      <c r="I41" s="583"/>
      <c r="J41" s="6"/>
      <c r="K41" s="6"/>
      <c r="L41" s="546"/>
      <c r="M41" s="492"/>
      <c r="N41" s="36"/>
      <c r="O41" s="546"/>
      <c r="P41" s="546"/>
      <c r="Q41" s="546"/>
      <c r="R41" s="546"/>
      <c r="S41" s="546"/>
      <c r="T41" s="546"/>
      <c r="U41" s="546"/>
      <c r="V41" s="546"/>
      <c r="W41" s="546"/>
      <c r="X41" s="546"/>
      <c r="Y41" s="546"/>
      <c r="Z41" s="546"/>
      <c r="AA41" s="546"/>
      <c r="AB41" s="546"/>
      <c r="AC41" s="546"/>
      <c r="AD41" s="546"/>
      <c r="AE41" s="546"/>
      <c r="AF41" s="546"/>
      <c r="AG41" s="563"/>
      <c r="AH41" s="563"/>
      <c r="AI41" s="563"/>
      <c r="AJ41" s="563"/>
      <c r="AK41" s="563"/>
      <c r="AL41" s="563"/>
      <c r="AM41" s="563"/>
      <c r="AN41" s="563"/>
      <c r="AO41" s="563"/>
      <c r="AP41" s="492"/>
      <c r="AQ41" s="492"/>
      <c r="AR41" s="4"/>
      <c r="AS41" s="39"/>
      <c r="BG41" s="26"/>
      <c r="BH41" s="26"/>
      <c r="BI41" s="19"/>
      <c r="BK41" s="19"/>
    </row>
    <row r="42" spans="1:87" ht="13.5" x14ac:dyDescent="0.35">
      <c r="A42" s="41" t="s">
        <v>7</v>
      </c>
      <c r="B42" s="42"/>
      <c r="C42" s="43">
        <f t="shared" ref="C42:K42" si="74">C18-C40</f>
        <v>-20.683816297851934</v>
      </c>
      <c r="D42" s="43">
        <f t="shared" si="74"/>
        <v>-22.238990455585167</v>
      </c>
      <c r="E42" s="43">
        <f t="shared" si="74"/>
        <v>-6.2206966309329061</v>
      </c>
      <c r="F42" s="43">
        <f t="shared" si="74"/>
        <v>-8.7089752833060743</v>
      </c>
      <c r="G42" s="43">
        <f t="shared" si="74"/>
        <v>10.264149441039308</v>
      </c>
      <c r="H42" s="43">
        <f t="shared" si="74"/>
        <v>24.882786523731625</v>
      </c>
      <c r="I42" s="584">
        <f t="shared" si="74"/>
        <v>-3.1766131658099823</v>
      </c>
      <c r="J42" s="584">
        <f t="shared" si="74"/>
        <v>-26.857764222971156</v>
      </c>
      <c r="K42" s="584">
        <f t="shared" si="74"/>
        <v>-4.9236264490423594</v>
      </c>
      <c r="L42" s="547" t="str">
        <f>IF(ISERROR(J42/I42),"N/A",IF(I42&lt;0,"N/A",IF(J42&lt;0,"N/A",IF(J42/I42-1&gt;300%,"&gt;±300%",IF(J42/I42-1&lt;-300%,"&gt;±300%",J42/I42-1)))))</f>
        <v>N/A</v>
      </c>
      <c r="M42" s="547" t="str">
        <f>IF(ISERROR(K42/J42),"N/A",IF(J42&lt;0,"N/A",IF(K42&lt;0,"N/A",IF(K42/J42-1&gt;300%,"&gt;±300%",IF(K42/J42-1&lt;-300%,"&gt;±300%",K42/J42-1)))))</f>
        <v>N/A</v>
      </c>
      <c r="N42" s="36"/>
      <c r="O42" s="43">
        <f>'Table 1(Q1''21)'!O42/32.15074</f>
        <v>7.3093185413461716</v>
      </c>
      <c r="P42" s="43">
        <f>'Table 1(Q1''21)'!P42/32.15074</f>
        <v>-2.0217264050531965</v>
      </c>
      <c r="Q42" s="43">
        <f>'Table 1(Q1''21)'!Q42/32.15074</f>
        <v>-3.4213831470131013</v>
      </c>
      <c r="R42" s="43">
        <f>'Table 1(Q1''21)'!R42/32.15074</f>
        <v>-0.46655224731996842</v>
      </c>
      <c r="S42" s="43">
        <f>'Table 1(Q1''21)'!S42/32.15074</f>
        <v>-5.4431095520662982</v>
      </c>
      <c r="T42" s="43">
        <f>'Table 1(Q1''21)'!T42/32.15074</f>
        <v>2.9548308996931332</v>
      </c>
      <c r="U42" s="43">
        <f>'Table 1(Q1''21)'!U42/32.15074</f>
        <v>-7.3093185413461716</v>
      </c>
      <c r="V42" s="43">
        <f>'Table 1(Q1''21)'!V42/32.15074</f>
        <v>4.510005057426361</v>
      </c>
      <c r="W42" s="43">
        <f>'Table 1(Q1''21)'!W42/32.15074</f>
        <v>2.7993134839198102</v>
      </c>
      <c r="X42" s="43">
        <f>'Table 1(Q1''21)'!X42/32.15074</f>
        <v>-9.6420797779460141</v>
      </c>
      <c r="Y42" s="43">
        <f>'Table 1(Q1''21)'!Y42/32.15074</f>
        <v>-5.9096617993862663</v>
      </c>
      <c r="Z42" s="43">
        <f>'Table 1(Q1''21)'!Z42/32.15074</f>
        <v>5.2875921362929752</v>
      </c>
      <c r="AA42" s="43">
        <f>'Table 1(Q1''21)'!AA42/32.15074</f>
        <v>8.2424230359861088</v>
      </c>
      <c r="AB42" s="43">
        <f>'Table 1(Q1''21)'!AB42/32.15074</f>
        <v>2.0217264050531965</v>
      </c>
      <c r="AC42" s="43">
        <f>'Table 1(Q1''21)'!AC42/32.15074</f>
        <v>-4.6655224731996841</v>
      </c>
      <c r="AD42" s="43">
        <f>'Table 1(Q1''21)'!AD42/32.15074</f>
        <v>10.730701688359273</v>
      </c>
      <c r="AE42" s="43">
        <f>'Table 1(Q1''21)'!AE42/32.15074</f>
        <v>10.264149441039304</v>
      </c>
      <c r="AF42" s="43">
        <f>'Table 1(Q1''21)'!AF42/32.15074</f>
        <v>8.8644926990793991</v>
      </c>
      <c r="AG42" s="43">
        <f>'Table 1(Q1''21)'!AG42/32.15074</f>
        <v>-24.029277117037946</v>
      </c>
      <c r="AH42" s="43">
        <f>'Table 1(Q1''21)'!AH42/32.15074</f>
        <v>6.7049546145549437</v>
      </c>
      <c r="AI42" s="43">
        <f>'Table 1(Q1''21)'!AI42/32.15074</f>
        <v>2.0230887190988147</v>
      </c>
      <c r="AJ42" s="43">
        <f>'Table 1(Q1''21)'!AJ42/32.15074</f>
        <v>12.104350814084972</v>
      </c>
      <c r="AK42" s="43">
        <f>'Table 1(Q1''21)'!AK42/32.15074</f>
        <v>6.1918756041038403</v>
      </c>
      <c r="AL42" s="43">
        <f>'Table 1(Q1''21)'!AL42/32.15074</f>
        <v>-6.3442430891293</v>
      </c>
      <c r="AM42" s="43">
        <f>'Table 1(Q1''21)'!AM42/32.15074</f>
        <v>-22.374787949462497</v>
      </c>
      <c r="AN42" s="43">
        <f>'Table 1(Q1''21)'!AN42/32.15074</f>
        <v>-4.0910110980577326</v>
      </c>
      <c r="AO42" s="43">
        <f>'Table 1(Q1''21)'!AO42/32.15074</f>
        <v>-0.59017333188817089</v>
      </c>
      <c r="AP42" s="547" t="str">
        <f>IF(ISERROR(AO42/AK42),"N/A",IF(AK42&lt;0,"N/A",IF(AO42&lt;0,"N/A",IF(AO42/AK42-1&gt;300%,"&gt;±300%",IF(AO42/AK42-1&lt;-300%,"&gt;±300%",AO42/AK42-1)))))</f>
        <v>N/A</v>
      </c>
      <c r="AQ42" s="547" t="str">
        <f>IF(ISERROR(AO42/AN42),"N/A",IF(AN42&lt;0,"N/A",IF(AO42&lt;0,"N/A",IF(AO42/AN42-1&gt;300%,"&gt;±300%",IF(AO42/AN42-1&lt;-300%,"&gt;±300%",AO42/AN42-1)))))</f>
        <v>N/A</v>
      </c>
      <c r="AR42" s="4"/>
      <c r="AS42" s="43">
        <f t="shared" ref="AS42" si="75">AS18-AS40</f>
        <v>-73.870772492328342</v>
      </c>
      <c r="AT42" s="43">
        <f>AT18-AT40</f>
        <v>4.9765573047463505</v>
      </c>
      <c r="AU42" s="43">
        <f>SUM(Q42:R42)</f>
        <v>-3.8879353943330699</v>
      </c>
      <c r="AV42" s="43">
        <f>SUM(S42:T42)</f>
        <v>-2.488278652373165</v>
      </c>
      <c r="AW42" s="43">
        <f>SUM(U42:V42)</f>
        <v>-2.7993134839198106</v>
      </c>
      <c r="AX42" s="43">
        <f>SUM(W42:X42)</f>
        <v>-6.8427662940262035</v>
      </c>
      <c r="AY42" s="43">
        <f>SUM(Y42:Z42)</f>
        <v>-0.62206966309329115</v>
      </c>
      <c r="AZ42" s="43">
        <f>SUM(AA42:AB42)</f>
        <v>10.264149441039304</v>
      </c>
      <c r="BA42" s="43">
        <f>SUM(AC42:AD42)</f>
        <v>6.0651792151595894</v>
      </c>
      <c r="BB42" s="43">
        <f>SUM(AE42:AF42)</f>
        <v>19.128642140118703</v>
      </c>
      <c r="BC42" s="43">
        <f t="shared" ref="BC42:BD42" si="76">BC18-BC40</f>
        <v>-17.324322502483</v>
      </c>
      <c r="BD42" s="43">
        <f t="shared" si="76"/>
        <v>14.127439533183775</v>
      </c>
      <c r="BE42" s="43">
        <f>SUM(AK42:AL42)</f>
        <v>-0.15236748502545971</v>
      </c>
      <c r="BF42" s="43">
        <f>SUM(AM42:AN42)</f>
        <v>-26.465799047520228</v>
      </c>
      <c r="BG42" s="547" t="str">
        <f>IF(ISERROR(BF42/BD42),"N/A",IF(BD42&lt;0,"N/A",IF(BF42&lt;0,"N/A",IF(BF42/BD42-1&gt;300%,"&gt;±300%",IF(BF42/BD42-1&lt;-300%,"&gt;±300%",BF42/BD42-1)))))</f>
        <v>N/A</v>
      </c>
      <c r="BH42" s="547" t="str">
        <f>IF(ISERROR(BF42/BE42),"N/A",IF(BE42&lt;0,"N/A",IF(BF42&lt;0,"N/A",IF(BF42/BE42-1&gt;300%,"&gt;±300%",IF(BF42/BE42-1&lt;-300%,"&gt;±300%",BF42/BE42-1)))))</f>
        <v>N/A</v>
      </c>
      <c r="BI42" s="19"/>
      <c r="BJ42" s="43">
        <f>SUM(AL42:AO42)</f>
        <v>-33.400215468537702</v>
      </c>
      <c r="BK42" s="19"/>
    </row>
    <row r="43" spans="1:87" s="526" customFormat="1" ht="10.15" x14ac:dyDescent="0.3">
      <c r="A43" s="48"/>
      <c r="B43" s="98"/>
      <c r="C43" s="549"/>
      <c r="D43" s="549"/>
      <c r="E43" s="549"/>
      <c r="F43" s="549"/>
      <c r="G43" s="549"/>
      <c r="H43" s="549"/>
      <c r="I43" s="558"/>
      <c r="J43" s="549"/>
      <c r="K43" s="549"/>
      <c r="L43" s="288"/>
      <c r="M43" s="550"/>
      <c r="N43" s="36"/>
      <c r="O43" s="288"/>
      <c r="P43" s="288"/>
      <c r="Q43" s="288"/>
      <c r="R43" s="288"/>
      <c r="S43" s="288"/>
      <c r="T43" s="288"/>
      <c r="U43" s="288"/>
      <c r="V43" s="288"/>
      <c r="W43" s="288"/>
      <c r="X43" s="585"/>
      <c r="Y43" s="585"/>
      <c r="Z43" s="585"/>
      <c r="AA43" s="585"/>
      <c r="AB43" s="585"/>
      <c r="AC43" s="585"/>
      <c r="AD43" s="585"/>
      <c r="AE43" s="585"/>
      <c r="AF43" s="585"/>
      <c r="AG43" s="585"/>
      <c r="AH43" s="585"/>
      <c r="AI43" s="585"/>
      <c r="AJ43" s="585"/>
      <c r="AK43" s="586"/>
      <c r="AL43" s="585"/>
      <c r="AM43" s="585"/>
      <c r="AN43" s="585"/>
      <c r="AO43" s="585"/>
      <c r="AP43" s="539"/>
      <c r="AQ43" s="539"/>
      <c r="AR43" s="199"/>
      <c r="AS43" s="199"/>
      <c r="AT43" s="7"/>
      <c r="AU43" s="7"/>
      <c r="AV43" s="7"/>
      <c r="AW43" s="7"/>
      <c r="AX43" s="7"/>
      <c r="AY43" s="7"/>
      <c r="AZ43" s="7"/>
      <c r="BA43" s="7"/>
      <c r="BB43" s="7"/>
      <c r="BC43" s="7"/>
      <c r="BD43" s="7"/>
      <c r="BE43" s="7"/>
      <c r="BF43" s="7"/>
      <c r="BG43" s="288"/>
      <c r="BH43" s="288"/>
      <c r="BI43" s="47"/>
      <c r="BJ43" s="7"/>
      <c r="BK43" s="47"/>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row>
    <row r="44" spans="1:87" ht="13.5" x14ac:dyDescent="0.35">
      <c r="A44" s="41" t="s">
        <v>38</v>
      </c>
      <c r="B44" s="43" t="s">
        <v>145</v>
      </c>
      <c r="C44" s="43">
        <f>'Table 1(Q1''21)'!C44/32.15074</f>
        <v>108.08460396245934</v>
      </c>
      <c r="D44" s="43">
        <f t="shared" ref="D44:J44" si="77">C44+D42</f>
        <v>85.845613506874173</v>
      </c>
      <c r="E44" s="43">
        <f t="shared" si="77"/>
        <v>79.624916875941267</v>
      </c>
      <c r="F44" s="43">
        <f t="shared" si="77"/>
        <v>70.915941592635193</v>
      </c>
      <c r="G44" s="43">
        <f>F44+G42</f>
        <v>81.180091033674501</v>
      </c>
      <c r="H44" s="43">
        <f>G44+H42</f>
        <v>106.06287755740613</v>
      </c>
      <c r="I44" s="43">
        <f>H45+I42</f>
        <v>110.35110034871566</v>
      </c>
      <c r="J44" s="43">
        <f t="shared" si="77"/>
        <v>83.493336125744506</v>
      </c>
      <c r="K44" s="43">
        <f>J44+K42</f>
        <v>78.569709676702146</v>
      </c>
      <c r="L44" s="547">
        <f>IF(ISERROR(J44/I44),"N/A",IF(I44&lt;0,"N/A",IF(J44&lt;0,"N/A",IF(J44/I44-1&gt;300%,"&gt;±300%",IF(J44/I44-1&lt;-300%,"&gt;±300%",J44/I44-1)))))</f>
        <v>-0.24338465260517672</v>
      </c>
      <c r="M44" s="547">
        <f>IF(ISERROR(K44/J44),"N/A",IF(J44&lt;0,"N/A",IF(K44&lt;0,"N/A",IF(K44/J44-1&gt;300%,"&gt;±300%",IF(K44/J44-1&lt;-300%,"&gt;±300%",K44/J44-1)))))</f>
        <v>-5.8970292450970851E-2</v>
      </c>
      <c r="N44" s="36"/>
      <c r="O44" s="46"/>
      <c r="P44" s="46"/>
      <c r="Q44" s="46"/>
      <c r="R44" s="46"/>
      <c r="S44" s="46"/>
      <c r="T44" s="46"/>
      <c r="U44" s="46"/>
      <c r="V44" s="46"/>
      <c r="W44" s="46"/>
      <c r="X44" s="587"/>
      <c r="Y44" s="587"/>
      <c r="Z44" s="587"/>
      <c r="AA44" s="587"/>
      <c r="AB44" s="587"/>
      <c r="AC44" s="587"/>
      <c r="AD44" s="587"/>
      <c r="AE44" s="587"/>
      <c r="AF44" s="587"/>
      <c r="AG44" s="587"/>
      <c r="AH44" s="587"/>
      <c r="AI44" s="587"/>
      <c r="AJ44" s="587"/>
      <c r="AK44" s="588"/>
      <c r="AL44" s="587"/>
      <c r="AM44" s="587"/>
      <c r="AN44" s="587"/>
      <c r="AO44" s="587"/>
      <c r="AP44" s="547"/>
      <c r="AQ44" s="547"/>
      <c r="AR44" s="199"/>
      <c r="AS44" s="46"/>
      <c r="AT44" s="46"/>
      <c r="AU44" s="46"/>
      <c r="AV44" s="46"/>
      <c r="AW44" s="46"/>
      <c r="AX44" s="46"/>
      <c r="AY44" s="46"/>
      <c r="AZ44" s="46"/>
      <c r="BA44" s="46"/>
      <c r="BB44" s="46"/>
      <c r="BC44" s="46"/>
      <c r="BD44" s="46"/>
      <c r="BE44" s="46"/>
      <c r="BF44" s="46"/>
      <c r="BG44" s="548"/>
      <c r="BH44" s="548"/>
      <c r="BI44" s="19"/>
      <c r="BJ44" s="46"/>
      <c r="BK44" s="19"/>
    </row>
    <row r="45" spans="1:87" s="48" customFormat="1" ht="10.15" x14ac:dyDescent="0.3">
      <c r="A45" s="48" t="s">
        <v>117</v>
      </c>
      <c r="B45" s="36"/>
      <c r="C45" s="36"/>
      <c r="D45" s="36"/>
      <c r="E45" s="36"/>
      <c r="F45" s="36"/>
      <c r="G45" s="36"/>
      <c r="H45" s="48">
        <f>'Table 1(Q1''21)'!H45/32.15074</f>
        <v>113.52771351452564</v>
      </c>
      <c r="I45" s="368"/>
      <c r="J45" s="36"/>
      <c r="K45" s="36"/>
      <c r="L45" s="235"/>
      <c r="M45" s="36"/>
      <c r="N45" s="36"/>
      <c r="O45" s="36"/>
      <c r="X45" s="348"/>
      <c r="Y45" s="348"/>
      <c r="Z45" s="348"/>
      <c r="AA45" s="348"/>
      <c r="AB45" s="348"/>
      <c r="AC45" s="348"/>
      <c r="AD45" s="348"/>
      <c r="AE45" s="348"/>
      <c r="AF45" s="348"/>
      <c r="AG45" s="383"/>
      <c r="AH45" s="383"/>
      <c r="AI45" s="383"/>
      <c r="AJ45" s="383"/>
      <c r="AK45" s="384"/>
      <c r="AL45" s="348"/>
      <c r="AM45" s="348"/>
      <c r="AN45" s="348"/>
      <c r="AO45" s="348"/>
      <c r="AP45" s="235"/>
      <c r="AQ45" s="235"/>
      <c r="AT45" s="288"/>
      <c r="AU45" s="288"/>
      <c r="AV45" s="288"/>
      <c r="AW45" s="288"/>
      <c r="AX45" s="288"/>
      <c r="AY45" s="288"/>
      <c r="AZ45" s="288"/>
      <c r="BA45" s="288"/>
      <c r="BB45" s="288"/>
      <c r="BC45" s="288"/>
      <c r="BD45" s="288"/>
      <c r="BE45" s="288"/>
      <c r="BF45" s="288"/>
      <c r="BJ45" s="288"/>
    </row>
    <row r="46" spans="1:87" x14ac:dyDescent="0.4">
      <c r="F46" s="40"/>
      <c r="G46" s="40"/>
      <c r="H46" s="40"/>
      <c r="I46" s="589"/>
      <c r="J46" s="40"/>
      <c r="K46" s="40"/>
      <c r="L46" s="19"/>
      <c r="M46" s="17"/>
      <c r="AK46" s="590"/>
    </row>
    <row r="47" spans="1:87" x14ac:dyDescent="0.4">
      <c r="D47" s="19"/>
      <c r="L47" s="17"/>
      <c r="P47" s="19"/>
      <c r="Q47" s="19"/>
      <c r="R47" s="19"/>
      <c r="S47" s="19"/>
      <c r="T47" s="19"/>
      <c r="U47" s="19"/>
      <c r="V47" s="19"/>
      <c r="W47" s="19"/>
      <c r="AK47" s="590"/>
      <c r="AS47" s="19"/>
      <c r="BG47" s="19"/>
      <c r="BH47" s="19"/>
    </row>
    <row r="48" spans="1:87" x14ac:dyDescent="0.4">
      <c r="D48" s="19"/>
      <c r="L48" s="17"/>
      <c r="N48" s="19"/>
      <c r="AK48" s="590"/>
    </row>
    <row r="49" spans="3:37" x14ac:dyDescent="0.4">
      <c r="C49" s="19"/>
      <c r="D49" s="19"/>
      <c r="E49" s="19"/>
      <c r="F49" s="19"/>
      <c r="G49" s="19"/>
      <c r="H49" s="19"/>
      <c r="O49" s="19"/>
      <c r="P49" s="19"/>
      <c r="Q49" s="19"/>
      <c r="R49" s="19"/>
      <c r="S49" s="19"/>
      <c r="T49" s="19"/>
      <c r="U49" s="19"/>
      <c r="V49" s="19"/>
      <c r="W49" s="19"/>
      <c r="X49" s="19"/>
      <c r="Y49" s="19"/>
      <c r="Z49" s="19"/>
      <c r="AA49" s="19"/>
      <c r="AB49" s="19"/>
      <c r="AC49" s="19"/>
      <c r="AD49" s="19"/>
      <c r="AE49" s="19"/>
      <c r="AF49" s="19"/>
      <c r="AK49" s="590"/>
    </row>
    <row r="50" spans="3:37" x14ac:dyDescent="0.4">
      <c r="AK50" s="590"/>
    </row>
    <row r="51" spans="3:37" x14ac:dyDescent="0.4">
      <c r="C51" s="19"/>
      <c r="D51" s="19"/>
      <c r="E51" s="19"/>
      <c r="F51" s="19"/>
      <c r="G51" s="19"/>
      <c r="H51" s="19"/>
      <c r="O51" s="19"/>
      <c r="P51" s="19"/>
      <c r="Q51" s="19"/>
      <c r="R51" s="19"/>
      <c r="S51" s="19"/>
      <c r="T51" s="19"/>
      <c r="U51" s="19"/>
      <c r="V51" s="19"/>
      <c r="W51" s="19"/>
      <c r="X51" s="19"/>
      <c r="Y51" s="19"/>
      <c r="Z51" s="19"/>
      <c r="AA51" s="19"/>
      <c r="AB51" s="19"/>
      <c r="AC51" s="19"/>
      <c r="AD51" s="19"/>
      <c r="AE51" s="19"/>
      <c r="AF51" s="19"/>
      <c r="AK51" s="590"/>
    </row>
    <row r="52" spans="3:37" x14ac:dyDescent="0.4">
      <c r="AK52" s="590"/>
    </row>
    <row r="53" spans="3:37" x14ac:dyDescent="0.4">
      <c r="AK53" s="590"/>
    </row>
    <row r="54" spans="3:37" x14ac:dyDescent="0.4">
      <c r="AK54" s="590"/>
    </row>
    <row r="55" spans="3:37" x14ac:dyDescent="0.4">
      <c r="AK55" s="590"/>
    </row>
    <row r="56" spans="3:37" x14ac:dyDescent="0.4">
      <c r="AK56" s="590"/>
    </row>
    <row r="57" spans="3:37" x14ac:dyDescent="0.4">
      <c r="AK57" s="590"/>
    </row>
    <row r="58" spans="3:37" x14ac:dyDescent="0.4">
      <c r="AK58" s="590"/>
    </row>
    <row r="59" spans="3:37" x14ac:dyDescent="0.4">
      <c r="AK59" s="590"/>
    </row>
    <row r="60" spans="3:37" x14ac:dyDescent="0.4">
      <c r="AK60" s="590"/>
    </row>
    <row r="61" spans="3:37" x14ac:dyDescent="0.4">
      <c r="AK61" s="590"/>
    </row>
    <row r="62" spans="3:37" x14ac:dyDescent="0.4">
      <c r="AK62" s="590"/>
    </row>
    <row r="63" spans="3:37" x14ac:dyDescent="0.4">
      <c r="AK63" s="590"/>
    </row>
    <row r="64" spans="3:37" x14ac:dyDescent="0.4">
      <c r="AK64" s="590"/>
    </row>
    <row r="65" spans="37:37" x14ac:dyDescent="0.4">
      <c r="AK65" s="590"/>
    </row>
    <row r="66" spans="37:37" x14ac:dyDescent="0.4">
      <c r="AK66" s="590"/>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FE2A-DA32-4264-8B79-4391B94FFE7A}">
  <sheetPr codeName="Sheet35"/>
  <dimension ref="A1:DH69"/>
  <sheetViews>
    <sheetView topLeftCell="A35" workbookViewId="0">
      <selection activeCell="I70" sqref="I70"/>
    </sheetView>
  </sheetViews>
  <sheetFormatPr defaultColWidth="9.46484375" defaultRowHeight="10.15" x14ac:dyDescent="0.3"/>
  <cols>
    <col min="1" max="1" width="9.46484375" style="48"/>
    <col min="2" max="2" width="30.46484375" style="48" bestFit="1" customWidth="1"/>
    <col min="3" max="6" width="4.53125" style="48" customWidth="1"/>
    <col min="7" max="8" width="4.53125" style="48" bestFit="1" customWidth="1"/>
    <col min="9" max="9" width="5.46484375" style="394" bestFit="1" customWidth="1"/>
    <col min="10" max="10" width="6.46484375" style="465" bestFit="1" customWidth="1"/>
    <col min="11" max="11" width="5.46484375" style="394" bestFit="1" customWidth="1"/>
    <col min="12" max="12" width="8.53125" style="48" bestFit="1" customWidth="1"/>
    <col min="13" max="13" width="9.46484375" style="48" bestFit="1" customWidth="1"/>
    <col min="14" max="14" width="4.53125" style="48" customWidth="1"/>
    <col min="15" max="23" width="6.53125" style="48" customWidth="1"/>
    <col min="24" max="41" width="6.53125" style="298" customWidth="1"/>
    <col min="42" max="42" width="5.53125" style="298" customWidth="1"/>
    <col min="43" max="43" width="6.53125" style="48" customWidth="1"/>
    <col min="44" max="46" width="6.53125" style="288" customWidth="1"/>
    <col min="47" max="56" width="6.53125" style="48" customWidth="1"/>
    <col min="57" max="57" width="9.46484375" style="48"/>
    <col min="58" max="58" width="30.46484375" style="48" bestFit="1" customWidth="1"/>
    <col min="59" max="65" width="4.53125" style="48" customWidth="1"/>
    <col min="66" max="67" width="5" style="48" customWidth="1"/>
    <col min="68" max="68" width="8.46484375" style="48" customWidth="1"/>
    <col min="69" max="69" width="9.46484375" style="48" customWidth="1"/>
    <col min="70" max="70" width="10.53125" style="48" customWidth="1"/>
    <col min="71" max="72" width="6.53125" style="48" customWidth="1"/>
    <col min="73" max="73" width="4.46484375" style="48" customWidth="1"/>
    <col min="74" max="92" width="6.53125" style="48" customWidth="1"/>
    <col min="93" max="97" width="6.53125" style="48" bestFit="1" customWidth="1"/>
    <col min="98" max="98" width="7.53125" style="48" customWidth="1"/>
    <col min="99" max="107" width="6.53125" style="48" customWidth="1"/>
    <col min="108" max="112" width="6.53125" style="48" bestFit="1" customWidth="1"/>
    <col min="113" max="16384" width="9.46484375" style="48"/>
  </cols>
  <sheetData>
    <row r="1" spans="1:112" x14ac:dyDescent="0.3">
      <c r="B1" s="295" t="s">
        <v>51</v>
      </c>
      <c r="O1" s="47"/>
      <c r="AQ1" s="288"/>
      <c r="AT1" s="48"/>
      <c r="BF1" s="295" t="s">
        <v>52</v>
      </c>
    </row>
    <row r="2" spans="1:112" x14ac:dyDescent="0.3">
      <c r="B2" s="1"/>
      <c r="C2" s="2"/>
      <c r="D2" s="2"/>
      <c r="E2" s="2"/>
      <c r="F2" s="2"/>
      <c r="G2" s="2"/>
      <c r="H2" s="2"/>
      <c r="I2" s="395"/>
      <c r="J2" s="466"/>
      <c r="K2" s="395"/>
      <c r="L2" s="2"/>
      <c r="M2" s="2"/>
      <c r="N2" s="2"/>
      <c r="AQ2" s="288"/>
      <c r="AT2" s="48"/>
    </row>
    <row r="3" spans="1:112" x14ac:dyDescent="0.3">
      <c r="B3" s="16" t="s">
        <v>144</v>
      </c>
      <c r="P3" s="2"/>
      <c r="Q3" s="2"/>
      <c r="R3" s="2"/>
      <c r="S3" s="2"/>
      <c r="T3" s="21"/>
      <c r="U3" s="21"/>
      <c r="V3" s="21"/>
      <c r="W3" s="21"/>
      <c r="X3" s="299"/>
      <c r="Y3" s="299"/>
      <c r="Z3" s="299"/>
      <c r="AA3" s="299"/>
      <c r="AB3" s="299"/>
      <c r="AC3" s="299"/>
      <c r="AD3" s="299"/>
      <c r="AE3" s="299"/>
      <c r="AF3" s="299"/>
      <c r="AG3" s="299"/>
      <c r="AH3" s="299"/>
      <c r="AI3" s="299"/>
      <c r="AJ3" s="299"/>
      <c r="AK3" s="299"/>
      <c r="AL3" s="299"/>
      <c r="AM3" s="299"/>
      <c r="AN3" s="299"/>
      <c r="AO3" s="299"/>
      <c r="AP3" s="299"/>
      <c r="AQ3" s="288"/>
      <c r="AT3" s="21"/>
      <c r="AU3" s="21"/>
      <c r="AV3" s="21"/>
      <c r="AW3" s="21"/>
      <c r="AX3" s="21"/>
      <c r="AY3" s="21"/>
      <c r="AZ3" s="21"/>
      <c r="BA3" s="21"/>
      <c r="BB3" s="21"/>
      <c r="BC3" s="21"/>
      <c r="BD3" s="21"/>
    </row>
    <row r="4" spans="1:112" s="490" customFormat="1" ht="20.25" x14ac:dyDescent="0.45">
      <c r="A4" s="200"/>
      <c r="B4" s="23" t="s">
        <v>120</v>
      </c>
      <c r="C4" s="200">
        <v>2013</v>
      </c>
      <c r="D4" s="200">
        <v>2014</v>
      </c>
      <c r="E4" s="200">
        <v>2015</v>
      </c>
      <c r="F4" s="200">
        <v>2016</v>
      </c>
      <c r="G4" s="200">
        <v>2017</v>
      </c>
      <c r="H4" s="200">
        <v>2018</v>
      </c>
      <c r="I4" s="200">
        <v>2019</v>
      </c>
      <c r="J4" s="596">
        <v>2020</v>
      </c>
      <c r="K4" s="396" t="s">
        <v>122</v>
      </c>
      <c r="L4" s="202" t="s">
        <v>128</v>
      </c>
      <c r="M4" s="202" t="s">
        <v>138</v>
      </c>
      <c r="N4" s="200"/>
      <c r="O4" s="200" t="s">
        <v>20</v>
      </c>
      <c r="P4" s="200" t="s">
        <v>34</v>
      </c>
      <c r="Q4" s="200" t="s">
        <v>45</v>
      </c>
      <c r="R4" s="200" t="s">
        <v>46</v>
      </c>
      <c r="S4" s="200" t="s">
        <v>48</v>
      </c>
      <c r="T4" s="200" t="s">
        <v>49</v>
      </c>
      <c r="U4" s="200" t="s">
        <v>53</v>
      </c>
      <c r="V4" s="200" t="s">
        <v>54</v>
      </c>
      <c r="W4" s="200" t="s">
        <v>55</v>
      </c>
      <c r="X4" s="200" t="s">
        <v>56</v>
      </c>
      <c r="Y4" s="200" t="s">
        <v>60</v>
      </c>
      <c r="Z4" s="200" t="s">
        <v>61</v>
      </c>
      <c r="AA4" s="200" t="s">
        <v>62</v>
      </c>
      <c r="AB4" s="200" t="s">
        <v>63</v>
      </c>
      <c r="AC4" s="200" t="s">
        <v>67</v>
      </c>
      <c r="AD4" s="200" t="s">
        <v>70</v>
      </c>
      <c r="AE4" s="200" t="s">
        <v>74</v>
      </c>
      <c r="AF4" s="200" t="s">
        <v>80</v>
      </c>
      <c r="AG4" s="200" t="s">
        <v>82</v>
      </c>
      <c r="AH4" s="200" t="s">
        <v>88</v>
      </c>
      <c r="AI4" s="200" t="s">
        <v>89</v>
      </c>
      <c r="AJ4" s="200" t="s">
        <v>87</v>
      </c>
      <c r="AK4" s="200" t="s">
        <v>90</v>
      </c>
      <c r="AL4" s="200" t="s">
        <v>107</v>
      </c>
      <c r="AM4" s="200" t="s">
        <v>124</v>
      </c>
      <c r="AN4" s="200" t="s">
        <v>132</v>
      </c>
      <c r="AO4" s="200" t="s">
        <v>141</v>
      </c>
      <c r="AP4" s="200"/>
      <c r="AQ4" s="200" t="s">
        <v>39</v>
      </c>
      <c r="AR4" s="200" t="s">
        <v>40</v>
      </c>
      <c r="AS4" s="200" t="s">
        <v>47</v>
      </c>
      <c r="AT4" s="200" t="s">
        <v>50</v>
      </c>
      <c r="AU4" s="200" t="s">
        <v>57</v>
      </c>
      <c r="AV4" s="200" t="s">
        <v>59</v>
      </c>
      <c r="AW4" s="200" t="s">
        <v>64</v>
      </c>
      <c r="AX4" s="200" t="s">
        <v>66</v>
      </c>
      <c r="AY4" s="200" t="s">
        <v>71</v>
      </c>
      <c r="AZ4" s="200" t="s">
        <v>81</v>
      </c>
      <c r="BA4" s="200" t="s">
        <v>93</v>
      </c>
      <c r="BB4" s="200" t="s">
        <v>94</v>
      </c>
      <c r="BC4" s="200" t="s">
        <v>109</v>
      </c>
      <c r="BD4" s="200" t="s">
        <v>134</v>
      </c>
      <c r="BF4" s="23" t="s">
        <v>120</v>
      </c>
      <c r="BG4" s="200">
        <v>2013</v>
      </c>
      <c r="BH4" s="200">
        <v>2014</v>
      </c>
      <c r="BI4" s="200">
        <v>2015</v>
      </c>
      <c r="BJ4" s="200">
        <v>2016</v>
      </c>
      <c r="BK4" s="200">
        <v>2017</v>
      </c>
      <c r="BL4" s="200">
        <v>2018</v>
      </c>
      <c r="BM4" s="200">
        <v>2019</v>
      </c>
      <c r="BN4" s="200">
        <v>2020</v>
      </c>
      <c r="BO4" s="200" t="s">
        <v>122</v>
      </c>
      <c r="BP4" s="202" t="s">
        <v>128</v>
      </c>
      <c r="BQ4" s="202" t="s">
        <v>138</v>
      </c>
      <c r="BR4" s="200"/>
      <c r="BS4" s="200" t="s">
        <v>20</v>
      </c>
      <c r="BT4" s="200" t="s">
        <v>34</v>
      </c>
      <c r="BU4" s="202" t="s">
        <v>45</v>
      </c>
      <c r="BV4" s="202" t="s">
        <v>46</v>
      </c>
      <c r="BW4" s="202" t="s">
        <v>48</v>
      </c>
      <c r="BX4" s="202" t="s">
        <v>49</v>
      </c>
      <c r="BY4" s="202" t="s">
        <v>53</v>
      </c>
      <c r="BZ4" s="202" t="s">
        <v>54</v>
      </c>
      <c r="CA4" s="202" t="s">
        <v>55</v>
      </c>
      <c r="CB4" s="202" t="s">
        <v>56</v>
      </c>
      <c r="CC4" s="202" t="s">
        <v>60</v>
      </c>
      <c r="CD4" s="202" t="s">
        <v>61</v>
      </c>
      <c r="CE4" s="202" t="s">
        <v>62</v>
      </c>
      <c r="CF4" s="202" t="s">
        <v>63</v>
      </c>
      <c r="CG4" s="202" t="s">
        <v>67</v>
      </c>
      <c r="CH4" s="202" t="s">
        <v>70</v>
      </c>
      <c r="CI4" s="202" t="s">
        <v>74</v>
      </c>
      <c r="CJ4" s="202" t="s">
        <v>80</v>
      </c>
      <c r="CK4" s="202" t="s">
        <v>82</v>
      </c>
      <c r="CL4" s="202" t="s">
        <v>88</v>
      </c>
      <c r="CM4" s="202" t="s">
        <v>89</v>
      </c>
      <c r="CN4" s="202" t="s">
        <v>87</v>
      </c>
      <c r="CO4" s="202" t="s">
        <v>90</v>
      </c>
      <c r="CP4" s="202" t="s">
        <v>107</v>
      </c>
      <c r="CQ4" s="202" t="s">
        <v>124</v>
      </c>
      <c r="CR4" s="202" t="s">
        <v>132</v>
      </c>
      <c r="CS4" s="202" t="s">
        <v>141</v>
      </c>
      <c r="CT4" s="200"/>
      <c r="CU4" s="200" t="s">
        <v>39</v>
      </c>
      <c r="CV4" s="200" t="s">
        <v>40</v>
      </c>
      <c r="CW4" s="200" t="s">
        <v>47</v>
      </c>
      <c r="CX4" s="200" t="s">
        <v>50</v>
      </c>
      <c r="CY4" s="200" t="s">
        <v>57</v>
      </c>
      <c r="CZ4" s="200" t="s">
        <v>59</v>
      </c>
      <c r="DA4" s="200" t="s">
        <v>64</v>
      </c>
      <c r="DB4" s="200" t="s">
        <v>66</v>
      </c>
      <c r="DC4" s="200" t="s">
        <v>71</v>
      </c>
      <c r="DD4" s="200" t="s">
        <v>81</v>
      </c>
      <c r="DE4" s="200" t="s">
        <v>93</v>
      </c>
      <c r="DF4" s="200" t="s">
        <v>94</v>
      </c>
      <c r="DG4" s="200" t="s">
        <v>109</v>
      </c>
      <c r="DH4" s="200" t="s">
        <v>134</v>
      </c>
    </row>
    <row r="5" spans="1:112" x14ac:dyDescent="0.3">
      <c r="B5" s="10"/>
      <c r="C5" s="13"/>
      <c r="D5" s="13"/>
      <c r="E5" s="13"/>
      <c r="F5" s="13"/>
      <c r="G5" s="13"/>
      <c r="H5" s="13"/>
      <c r="I5" s="397"/>
      <c r="J5" s="468"/>
      <c r="K5" s="397"/>
      <c r="L5" s="208"/>
      <c r="M5" s="208"/>
      <c r="O5" s="13"/>
      <c r="P5" s="36"/>
      <c r="Q5" s="36"/>
      <c r="R5" s="36"/>
      <c r="S5" s="36"/>
      <c r="T5" s="36"/>
      <c r="U5" s="36"/>
      <c r="V5" s="36"/>
      <c r="W5" s="36"/>
      <c r="X5" s="300"/>
      <c r="Y5" s="300"/>
      <c r="Z5" s="300"/>
      <c r="AA5" s="300"/>
      <c r="AB5" s="300"/>
      <c r="AC5" s="300"/>
      <c r="AD5" s="300"/>
      <c r="AE5" s="300"/>
      <c r="AF5" s="300"/>
      <c r="AG5" s="300"/>
      <c r="AH5" s="300"/>
      <c r="AI5" s="300"/>
      <c r="AJ5" s="300"/>
      <c r="AK5" s="48"/>
      <c r="AL5" s="48"/>
      <c r="AM5" s="48"/>
      <c r="AN5" s="48"/>
      <c r="AO5" s="48"/>
      <c r="AP5" s="48"/>
      <c r="AQ5" s="288"/>
      <c r="AT5" s="36"/>
      <c r="AU5" s="36"/>
      <c r="AV5" s="36"/>
      <c r="AW5" s="36"/>
      <c r="AX5" s="36"/>
      <c r="AY5" s="36"/>
      <c r="AZ5" s="36"/>
      <c r="BA5" s="36"/>
      <c r="BB5" s="36"/>
      <c r="BC5" s="36"/>
      <c r="BD5" s="36"/>
      <c r="BF5" s="10"/>
      <c r="BG5" s="13"/>
      <c r="BH5" s="13"/>
      <c r="BI5" s="13"/>
      <c r="BJ5" s="13"/>
      <c r="BK5" s="13"/>
      <c r="BL5" s="13"/>
      <c r="BM5" s="13"/>
      <c r="BN5" s="13"/>
      <c r="BO5" s="13"/>
      <c r="BP5" s="208"/>
      <c r="BQ5" s="208"/>
      <c r="BS5" s="439"/>
      <c r="BT5" s="440"/>
      <c r="BU5" s="440"/>
      <c r="BV5" s="440"/>
      <c r="BW5" s="440"/>
      <c r="BX5" s="440"/>
      <c r="BY5" s="440"/>
      <c r="BZ5" s="440"/>
      <c r="CA5" s="440"/>
      <c r="CB5" s="440"/>
      <c r="CC5" s="440"/>
      <c r="CD5" s="440"/>
      <c r="CE5" s="440"/>
      <c r="CF5" s="440"/>
      <c r="CG5" s="440"/>
      <c r="CH5" s="440"/>
      <c r="CI5" s="440"/>
      <c r="CJ5" s="440"/>
      <c r="CK5" s="440"/>
      <c r="CL5" s="440"/>
      <c r="CM5" s="440"/>
      <c r="CN5" s="440"/>
      <c r="CO5" s="441"/>
      <c r="CP5" s="441"/>
      <c r="CQ5" s="441"/>
      <c r="CR5" s="441"/>
      <c r="CS5" s="441"/>
      <c r="CT5" s="441"/>
      <c r="CU5" s="442"/>
      <c r="CV5" s="442"/>
      <c r="CW5" s="441"/>
      <c r="CX5" s="441"/>
      <c r="CY5" s="441"/>
      <c r="CZ5" s="441"/>
      <c r="DA5" s="441"/>
      <c r="DB5" s="441"/>
      <c r="DC5" s="441"/>
      <c r="DD5" s="441"/>
      <c r="DE5" s="441"/>
      <c r="DF5" s="441"/>
      <c r="DG5" s="441"/>
    </row>
    <row r="6" spans="1:112" x14ac:dyDescent="0.3">
      <c r="B6" s="20" t="s">
        <v>27</v>
      </c>
      <c r="C6" s="50">
        <v>3135</v>
      </c>
      <c r="D6" s="50">
        <v>3240</v>
      </c>
      <c r="E6" s="50">
        <v>3250</v>
      </c>
      <c r="F6" s="50">
        <v>3345</v>
      </c>
      <c r="G6" s="50">
        <v>3280</v>
      </c>
      <c r="H6" s="50">
        <v>3065</v>
      </c>
      <c r="I6" s="491">
        <v>2838.5136904062788</v>
      </c>
      <c r="J6" s="491">
        <v>2368.2581845230993</v>
      </c>
      <c r="K6" s="491">
        <v>2925.077608315642</v>
      </c>
      <c r="L6" s="492">
        <f>IF(ISERROR(J6/I6),"N/A",IF(I6&lt;0,"N/A",IF(J6&lt;0,"N/A",IF(J6/I6-1&gt;300%,"&gt;±300%",IF(J6/I6-1&lt;-300%,"&gt;±300%",J6/I6-1)))))</f>
        <v>-0.16566962754929371</v>
      </c>
      <c r="M6" s="492">
        <f>IF(ISERROR(K6/J6),"N/A",IF(J6&lt;0,"N/A",IF(K6&lt;0,"N/A",IF(K6/J6-1&gt;300%,"&gt;±300%",IF(K6/J6-1&lt;-300%,"&gt;±300%",K6/J6-1)))))</f>
        <v>0.23511770271984545</v>
      </c>
      <c r="N6" s="59"/>
      <c r="O6" s="50">
        <v>760</v>
      </c>
      <c r="P6" s="50">
        <v>810</v>
      </c>
      <c r="Q6" s="50">
        <v>835</v>
      </c>
      <c r="R6" s="50">
        <v>825</v>
      </c>
      <c r="S6" s="50">
        <v>775</v>
      </c>
      <c r="T6" s="50">
        <v>815</v>
      </c>
      <c r="U6" s="50">
        <v>860</v>
      </c>
      <c r="V6" s="50">
        <v>860</v>
      </c>
      <c r="W6" s="50">
        <v>780</v>
      </c>
      <c r="X6" s="50">
        <v>840</v>
      </c>
      <c r="Y6" s="50">
        <v>845</v>
      </c>
      <c r="Z6" s="50">
        <v>825</v>
      </c>
      <c r="AA6" s="50">
        <v>775</v>
      </c>
      <c r="AB6" s="50">
        <v>835</v>
      </c>
      <c r="AC6" s="50">
        <v>785</v>
      </c>
      <c r="AD6" s="50">
        <v>800</v>
      </c>
      <c r="AE6" s="50">
        <v>715</v>
      </c>
      <c r="AF6" s="50">
        <v>765</v>
      </c>
      <c r="AG6" s="50">
        <v>752.24126174547212</v>
      </c>
      <c r="AH6" s="50">
        <v>733.16791095969916</v>
      </c>
      <c r="AI6" s="50">
        <v>665.63838378063315</v>
      </c>
      <c r="AJ6" s="50">
        <v>687.46613392047516</v>
      </c>
      <c r="AK6" s="50">
        <v>639.27949337104315</v>
      </c>
      <c r="AL6" s="50">
        <v>383.57666825829489</v>
      </c>
      <c r="AM6" s="50">
        <v>635.72937407399536</v>
      </c>
      <c r="AN6" s="50">
        <v>709.67264881976598</v>
      </c>
      <c r="AO6" s="50">
        <v>689.40569389558982</v>
      </c>
      <c r="AP6" s="493"/>
      <c r="AQ6" s="50">
        <f t="shared" ref="AQ6:AX6" si="0">SUM(AQ7:AQ12)</f>
        <v>1670</v>
      </c>
      <c r="AR6" s="50">
        <f t="shared" si="0"/>
        <v>1570</v>
      </c>
      <c r="AS6" s="50">
        <f t="shared" si="0"/>
        <v>1660</v>
      </c>
      <c r="AT6" s="50">
        <f t="shared" si="0"/>
        <v>1590</v>
      </c>
      <c r="AU6" s="50">
        <f t="shared" si="0"/>
        <v>1720</v>
      </c>
      <c r="AV6" s="50">
        <f t="shared" si="0"/>
        <v>1620</v>
      </c>
      <c r="AW6" s="50">
        <f t="shared" si="0"/>
        <v>1670</v>
      </c>
      <c r="AX6" s="50">
        <f t="shared" si="0"/>
        <v>1610</v>
      </c>
      <c r="AY6" s="50">
        <f>SUM(AY7:AY12)</f>
        <v>1585</v>
      </c>
      <c r="AZ6" s="50">
        <f>SUM(AZ7:AZ12)</f>
        <v>1480</v>
      </c>
      <c r="BA6" s="50">
        <f>AG6+AH6</f>
        <v>1485.4091727051714</v>
      </c>
      <c r="BB6" s="50">
        <f>AI6+AJ6</f>
        <v>1353.1045177011083</v>
      </c>
      <c r="BC6" s="50">
        <f>AK6+AL6</f>
        <v>1022.856161629338</v>
      </c>
      <c r="BD6" s="50">
        <f>AM6+AN6</f>
        <v>1345.4020228937613</v>
      </c>
      <c r="BF6" s="20" t="s">
        <v>27</v>
      </c>
      <c r="BG6" s="50">
        <f t="shared" ref="BG6:BQ6" si="1">C6</f>
        <v>3135</v>
      </c>
      <c r="BH6" s="50">
        <f t="shared" si="1"/>
        <v>3240</v>
      </c>
      <c r="BI6" s="50">
        <f t="shared" si="1"/>
        <v>3250</v>
      </c>
      <c r="BJ6" s="50">
        <f t="shared" si="1"/>
        <v>3345</v>
      </c>
      <c r="BK6" s="50">
        <f t="shared" si="1"/>
        <v>3280</v>
      </c>
      <c r="BL6" s="50">
        <f t="shared" si="1"/>
        <v>3065</v>
      </c>
      <c r="BM6" s="50">
        <f t="shared" si="1"/>
        <v>2838.5136904062788</v>
      </c>
      <c r="BN6" s="50">
        <f t="shared" si="1"/>
        <v>2368.2581845230993</v>
      </c>
      <c r="BO6" s="50">
        <f t="shared" si="1"/>
        <v>2925.077608315642</v>
      </c>
      <c r="BP6" s="210">
        <f t="shared" si="1"/>
        <v>-0.16566962754929371</v>
      </c>
      <c r="BQ6" s="210">
        <f t="shared" si="1"/>
        <v>0.23511770271984545</v>
      </c>
      <c r="BR6" s="59"/>
      <c r="BS6" s="444">
        <f t="shared" ref="BS6:CS6" si="2">O6</f>
        <v>760</v>
      </c>
      <c r="BT6" s="444">
        <f t="shared" si="2"/>
        <v>810</v>
      </c>
      <c r="BU6" s="444">
        <f t="shared" si="2"/>
        <v>835</v>
      </c>
      <c r="BV6" s="444">
        <f t="shared" si="2"/>
        <v>825</v>
      </c>
      <c r="BW6" s="444">
        <f t="shared" si="2"/>
        <v>775</v>
      </c>
      <c r="BX6" s="444">
        <f t="shared" si="2"/>
        <v>815</v>
      </c>
      <c r="BY6" s="444">
        <f t="shared" si="2"/>
        <v>860</v>
      </c>
      <c r="BZ6" s="444">
        <f t="shared" si="2"/>
        <v>860</v>
      </c>
      <c r="CA6" s="444">
        <f t="shared" si="2"/>
        <v>780</v>
      </c>
      <c r="CB6" s="444">
        <f t="shared" si="2"/>
        <v>840</v>
      </c>
      <c r="CC6" s="444">
        <f t="shared" si="2"/>
        <v>845</v>
      </c>
      <c r="CD6" s="444">
        <f t="shared" si="2"/>
        <v>825</v>
      </c>
      <c r="CE6" s="444">
        <f t="shared" si="2"/>
        <v>775</v>
      </c>
      <c r="CF6" s="444">
        <f t="shared" si="2"/>
        <v>835</v>
      </c>
      <c r="CG6" s="444">
        <f t="shared" si="2"/>
        <v>785</v>
      </c>
      <c r="CH6" s="444">
        <f t="shared" si="2"/>
        <v>800</v>
      </c>
      <c r="CI6" s="444">
        <f t="shared" si="2"/>
        <v>715</v>
      </c>
      <c r="CJ6" s="444">
        <f t="shared" si="2"/>
        <v>765</v>
      </c>
      <c r="CK6" s="444">
        <f t="shared" si="2"/>
        <v>752.24126174547212</v>
      </c>
      <c r="CL6" s="444">
        <f t="shared" si="2"/>
        <v>733.16791095969916</v>
      </c>
      <c r="CM6" s="444">
        <f t="shared" si="2"/>
        <v>665.63838378063315</v>
      </c>
      <c r="CN6" s="444">
        <f t="shared" si="2"/>
        <v>687.46613392047516</v>
      </c>
      <c r="CO6" s="444">
        <f t="shared" si="2"/>
        <v>639.27949337104315</v>
      </c>
      <c r="CP6" s="444">
        <f t="shared" si="2"/>
        <v>383.57666825829489</v>
      </c>
      <c r="CQ6" s="444">
        <f t="shared" si="2"/>
        <v>635.72937407399536</v>
      </c>
      <c r="CR6" s="444">
        <f t="shared" si="2"/>
        <v>709.67264881976598</v>
      </c>
      <c r="CS6" s="444">
        <f t="shared" si="2"/>
        <v>689.40569389558982</v>
      </c>
      <c r="CT6" s="445"/>
      <c r="CU6" s="444">
        <f t="shared" ref="CU6:DH6" si="3">AQ6</f>
        <v>1670</v>
      </c>
      <c r="CV6" s="444">
        <f t="shared" si="3"/>
        <v>1570</v>
      </c>
      <c r="CW6" s="444">
        <f t="shared" si="3"/>
        <v>1660</v>
      </c>
      <c r="CX6" s="444">
        <f t="shared" si="3"/>
        <v>1590</v>
      </c>
      <c r="CY6" s="444">
        <f t="shared" si="3"/>
        <v>1720</v>
      </c>
      <c r="CZ6" s="444">
        <f t="shared" si="3"/>
        <v>1620</v>
      </c>
      <c r="DA6" s="444">
        <f t="shared" si="3"/>
        <v>1670</v>
      </c>
      <c r="DB6" s="444">
        <f t="shared" si="3"/>
        <v>1610</v>
      </c>
      <c r="DC6" s="444">
        <f t="shared" si="3"/>
        <v>1585</v>
      </c>
      <c r="DD6" s="444">
        <f t="shared" si="3"/>
        <v>1480</v>
      </c>
      <c r="DE6" s="444">
        <f t="shared" si="3"/>
        <v>1485.4091727051714</v>
      </c>
      <c r="DF6" s="444">
        <f t="shared" si="3"/>
        <v>1353.1045177011083</v>
      </c>
      <c r="DG6" s="444">
        <f t="shared" si="3"/>
        <v>1022.856161629338</v>
      </c>
      <c r="DH6" s="444">
        <f t="shared" si="3"/>
        <v>1345.4020228937613</v>
      </c>
    </row>
    <row r="7" spans="1:112" x14ac:dyDescent="0.3">
      <c r="B7" s="10" t="s">
        <v>15</v>
      </c>
      <c r="C7" s="13">
        <v>425</v>
      </c>
      <c r="D7" s="13">
        <v>465</v>
      </c>
      <c r="E7" s="13">
        <v>480</v>
      </c>
      <c r="F7" s="13">
        <v>410</v>
      </c>
      <c r="G7" s="13">
        <v>375</v>
      </c>
      <c r="H7" s="13">
        <v>355</v>
      </c>
      <c r="I7" s="397">
        <v>335.83769784067516</v>
      </c>
      <c r="J7" s="397">
        <v>295.00740491677641</v>
      </c>
      <c r="K7" s="397">
        <v>389.67012246349793</v>
      </c>
      <c r="L7" s="208">
        <f t="shared" ref="L7:L12" si="4">IF(ISERROR(J7/I7),"N/A",IF(I7&lt;0,"N/A",IF(J7&lt;0,"N/A",IF(J7/I7-1&gt;300%,"&gt;±300%",IF(J7/I7-1&lt;-300%,"&gt;±300%",J7/I7-1)))))</f>
        <v>-0.12157745597478775</v>
      </c>
      <c r="M7" s="208">
        <f t="shared" ref="L7:M59" si="5">IF(ISERROR(K7/J7),"N/A",IF(J7&lt;0,"N/A",IF(K7&lt;0,"N/A",IF(K7/J7-1&gt;300%,"&gt;±300%",IF(K7/J7-1&lt;-300%,"&gt;±300%",K7/J7-1)))))</f>
        <v>0.32088251335055995</v>
      </c>
      <c r="N7" s="59"/>
      <c r="O7" s="13">
        <v>115</v>
      </c>
      <c r="P7" s="13">
        <v>115</v>
      </c>
      <c r="Q7" s="13">
        <v>120</v>
      </c>
      <c r="R7" s="13">
        <v>120</v>
      </c>
      <c r="S7" s="13">
        <v>120</v>
      </c>
      <c r="T7" s="13">
        <v>120</v>
      </c>
      <c r="U7" s="13">
        <v>110</v>
      </c>
      <c r="V7" s="13">
        <v>105</v>
      </c>
      <c r="W7" s="13">
        <v>95</v>
      </c>
      <c r="X7" s="13">
        <v>100</v>
      </c>
      <c r="Y7" s="13">
        <v>95</v>
      </c>
      <c r="Z7" s="13">
        <v>100</v>
      </c>
      <c r="AA7" s="13">
        <v>90</v>
      </c>
      <c r="AB7" s="13">
        <v>90</v>
      </c>
      <c r="AC7" s="13">
        <v>90</v>
      </c>
      <c r="AD7" s="13">
        <v>90</v>
      </c>
      <c r="AE7" s="13">
        <v>85</v>
      </c>
      <c r="AF7" s="13">
        <v>90</v>
      </c>
      <c r="AG7" s="13">
        <v>86.781126142847796</v>
      </c>
      <c r="AH7" s="13">
        <v>88.755028898536338</v>
      </c>
      <c r="AI7" s="13">
        <v>84.788935916517076</v>
      </c>
      <c r="AJ7" s="13">
        <v>75.512606882773952</v>
      </c>
      <c r="AK7" s="13">
        <v>82.959241259927467</v>
      </c>
      <c r="AL7" s="13">
        <v>39.537361336991893</v>
      </c>
      <c r="AM7" s="13">
        <v>86.462186022756583</v>
      </c>
      <c r="AN7" s="13">
        <v>86.048616297100438</v>
      </c>
      <c r="AO7" s="13">
        <v>92.628027709581104</v>
      </c>
      <c r="AP7" s="493"/>
      <c r="AQ7" s="13">
        <f>D7-AR7</f>
        <v>235</v>
      </c>
      <c r="AR7" s="13">
        <f>SUM(O7:P7)</f>
        <v>230</v>
      </c>
      <c r="AS7" s="13">
        <f>SUM(Q7:R7)</f>
        <v>240</v>
      </c>
      <c r="AT7" s="7">
        <f>SUM(S7:T7)</f>
        <v>240</v>
      </c>
      <c r="AU7" s="13">
        <f>SUM(U7:V7)</f>
        <v>215</v>
      </c>
      <c r="AV7" s="13">
        <f>SUM(W7:X7)</f>
        <v>195</v>
      </c>
      <c r="AW7" s="13">
        <f>SUM(Y7:Z7)</f>
        <v>195</v>
      </c>
      <c r="AX7" s="13">
        <f>SUM(AA7:AB7)</f>
        <v>180</v>
      </c>
      <c r="AY7" s="13">
        <f>SUM(AC7:AD7)</f>
        <v>180</v>
      </c>
      <c r="AZ7" s="13">
        <f>SUM(AE7:AF7)</f>
        <v>175</v>
      </c>
      <c r="BA7" s="13">
        <f>AG7+AH7</f>
        <v>175.53615504138412</v>
      </c>
      <c r="BB7" s="13">
        <f>AI7+AJ7</f>
        <v>160.30154279929104</v>
      </c>
      <c r="BC7" s="13">
        <f t="shared" ref="BC7:BC31" si="6">AK7+AL7</f>
        <v>122.49660259691936</v>
      </c>
      <c r="BD7" s="59">
        <f t="shared" ref="BD7:BD56" si="7">AM7+AN7</f>
        <v>172.51080231985702</v>
      </c>
      <c r="BF7" s="10" t="s">
        <v>15</v>
      </c>
      <c r="BG7" s="13">
        <f t="shared" ref="BG7:BG46" si="8">C7</f>
        <v>425</v>
      </c>
      <c r="BH7" s="13">
        <f t="shared" ref="BH7:BH46" si="9">D7</f>
        <v>465</v>
      </c>
      <c r="BI7" s="13">
        <f t="shared" ref="BI7:BI46" si="10">E7</f>
        <v>480</v>
      </c>
      <c r="BJ7" s="13">
        <f t="shared" ref="BJ7:BJ46" si="11">F7</f>
        <v>410</v>
      </c>
      <c r="BK7" s="13">
        <f t="shared" ref="BK7:BK46" si="12">G7</f>
        <v>375</v>
      </c>
      <c r="BL7" s="13">
        <f t="shared" ref="BL7:BL46" si="13">H7</f>
        <v>355</v>
      </c>
      <c r="BM7" s="13">
        <f t="shared" ref="BM7:BM46" si="14">I7</f>
        <v>335.83769784067516</v>
      </c>
      <c r="BN7" s="13">
        <f t="shared" ref="BN7:BN46" si="15">J7</f>
        <v>295.00740491677641</v>
      </c>
      <c r="BO7" s="13"/>
      <c r="BP7" s="212"/>
      <c r="BQ7" s="208"/>
      <c r="BR7" s="13"/>
      <c r="BS7" s="439"/>
      <c r="BT7" s="439"/>
      <c r="BU7" s="439"/>
      <c r="BV7" s="439"/>
      <c r="BW7" s="439"/>
      <c r="BX7" s="439"/>
      <c r="BY7" s="439"/>
      <c r="BZ7" s="439"/>
      <c r="CA7" s="439"/>
      <c r="CB7" s="439"/>
      <c r="CC7" s="439"/>
      <c r="CD7" s="439"/>
      <c r="CE7" s="439"/>
      <c r="CF7" s="439"/>
      <c r="CG7" s="439"/>
      <c r="CH7" s="439"/>
      <c r="CI7" s="439"/>
      <c r="CJ7" s="439"/>
      <c r="CK7" s="439"/>
      <c r="CL7" s="439"/>
      <c r="CM7" s="439"/>
      <c r="CN7" s="439"/>
      <c r="CO7" s="439"/>
      <c r="CP7" s="439"/>
      <c r="CQ7" s="439"/>
      <c r="CR7" s="439"/>
      <c r="CS7" s="439"/>
      <c r="CT7" s="446"/>
      <c r="CU7" s="439"/>
      <c r="CV7" s="439"/>
      <c r="CW7" s="439"/>
      <c r="CX7" s="441"/>
      <c r="CY7" s="441"/>
      <c r="CZ7" s="441"/>
      <c r="DA7" s="441"/>
      <c r="DB7" s="441"/>
      <c r="DC7" s="441"/>
      <c r="DD7" s="441"/>
      <c r="DE7" s="441"/>
      <c r="DF7" s="441"/>
      <c r="DG7" s="441"/>
      <c r="DH7" s="441"/>
    </row>
    <row r="8" spans="1:112" x14ac:dyDescent="0.3">
      <c r="B8" s="10" t="s">
        <v>16</v>
      </c>
      <c r="C8" s="13">
        <v>1350</v>
      </c>
      <c r="D8" s="13">
        <v>1395</v>
      </c>
      <c r="E8" s="13">
        <v>1450</v>
      </c>
      <c r="F8" s="13">
        <v>1635</v>
      </c>
      <c r="G8" s="13">
        <v>1550</v>
      </c>
      <c r="H8" s="13">
        <v>1330</v>
      </c>
      <c r="I8" s="397">
        <v>1441.6150787374597</v>
      </c>
      <c r="J8" s="397">
        <v>1079.0265588045384</v>
      </c>
      <c r="K8" s="397">
        <v>1211.1216266606468</v>
      </c>
      <c r="L8" s="208">
        <f t="shared" si="4"/>
        <v>-0.25151548792793554</v>
      </c>
      <c r="M8" s="208">
        <f t="shared" si="5"/>
        <v>0.1224205899087949</v>
      </c>
      <c r="N8" s="59"/>
      <c r="O8" s="13">
        <v>320</v>
      </c>
      <c r="P8" s="13">
        <v>355</v>
      </c>
      <c r="Q8" s="13">
        <v>370</v>
      </c>
      <c r="R8" s="13">
        <v>380</v>
      </c>
      <c r="S8" s="13">
        <v>335</v>
      </c>
      <c r="T8" s="13">
        <v>365</v>
      </c>
      <c r="U8" s="13">
        <v>420</v>
      </c>
      <c r="V8" s="13">
        <v>445</v>
      </c>
      <c r="W8" s="13">
        <v>365</v>
      </c>
      <c r="X8" s="13">
        <v>405</v>
      </c>
      <c r="Y8" s="13">
        <v>410</v>
      </c>
      <c r="Z8" s="13">
        <v>395</v>
      </c>
      <c r="AA8" s="13">
        <v>350</v>
      </c>
      <c r="AB8" s="13">
        <v>395</v>
      </c>
      <c r="AC8" s="13">
        <v>350</v>
      </c>
      <c r="AD8" s="13">
        <v>360</v>
      </c>
      <c r="AE8" s="13">
        <v>295</v>
      </c>
      <c r="AF8" s="13">
        <v>325</v>
      </c>
      <c r="AG8" s="13">
        <v>391.68460005239297</v>
      </c>
      <c r="AH8" s="13">
        <v>380.93309438021186</v>
      </c>
      <c r="AI8" s="13">
        <v>318.86302076157921</v>
      </c>
      <c r="AJ8" s="13">
        <v>350.13436354327604</v>
      </c>
      <c r="AK8" s="13">
        <v>317.82172417057581</v>
      </c>
      <c r="AL8" s="13">
        <v>156.17169624716615</v>
      </c>
      <c r="AM8" s="13">
        <v>281.7228957802555</v>
      </c>
      <c r="AN8" s="13">
        <v>323.31024260654118</v>
      </c>
      <c r="AO8" s="13">
        <v>293.221789678672</v>
      </c>
      <c r="AP8" s="493"/>
      <c r="AQ8" s="13">
        <f t="shared" ref="AQ8:AQ12" si="16">D8-AR8</f>
        <v>720</v>
      </c>
      <c r="AR8" s="13">
        <f t="shared" ref="AR8:AR12" si="17">SUM(O8:P8)</f>
        <v>675</v>
      </c>
      <c r="AS8" s="13">
        <f t="shared" ref="AS8:AS12" si="18">SUM(Q8:R8)</f>
        <v>750</v>
      </c>
      <c r="AT8" s="7">
        <f t="shared" ref="AT8:AT12" si="19">SUM(S8:T8)</f>
        <v>700</v>
      </c>
      <c r="AU8" s="13">
        <f t="shared" ref="AU8:AU12" si="20">SUM(U8:V8)</f>
        <v>865</v>
      </c>
      <c r="AV8" s="13">
        <f t="shared" ref="AV8:AV12" si="21">SUM(W8:X8)</f>
        <v>770</v>
      </c>
      <c r="AW8" s="13">
        <f t="shared" ref="AW8:AW12" si="22">SUM(Y8:Z8)</f>
        <v>805</v>
      </c>
      <c r="AX8" s="13">
        <f t="shared" ref="AX8:AX12" si="23">SUM(AA8:AB8)</f>
        <v>745</v>
      </c>
      <c r="AY8" s="13">
        <f t="shared" ref="AY8:AY12" si="24">SUM(AC8:AD8)</f>
        <v>710</v>
      </c>
      <c r="AZ8" s="13">
        <f t="shared" ref="AZ8:AZ12" si="25">SUM(AE8:AF8)</f>
        <v>620</v>
      </c>
      <c r="BA8" s="13">
        <f>AG8+AH8</f>
        <v>772.61769443260482</v>
      </c>
      <c r="BB8" s="13">
        <f t="shared" ref="BB8:BB45" si="26">AI8+AJ8</f>
        <v>668.99738430485525</v>
      </c>
      <c r="BC8" s="13">
        <f t="shared" si="6"/>
        <v>473.99342041774196</v>
      </c>
      <c r="BD8" s="59">
        <f t="shared" si="7"/>
        <v>605.03313838679674</v>
      </c>
      <c r="BF8" s="10" t="s">
        <v>16</v>
      </c>
      <c r="BG8" s="13">
        <f t="shared" si="8"/>
        <v>1350</v>
      </c>
      <c r="BH8" s="13">
        <f t="shared" si="9"/>
        <v>1395</v>
      </c>
      <c r="BI8" s="13">
        <f t="shared" si="10"/>
        <v>1450</v>
      </c>
      <c r="BJ8" s="13">
        <f t="shared" si="11"/>
        <v>1635</v>
      </c>
      <c r="BK8" s="13">
        <f t="shared" si="12"/>
        <v>1550</v>
      </c>
      <c r="BL8" s="13">
        <f t="shared" si="13"/>
        <v>1330</v>
      </c>
      <c r="BM8" s="13">
        <f t="shared" si="14"/>
        <v>1441.6150787374597</v>
      </c>
      <c r="BN8" s="13">
        <f t="shared" si="15"/>
        <v>1079.0265588045384</v>
      </c>
      <c r="BO8" s="13"/>
      <c r="BP8" s="212"/>
      <c r="BQ8" s="208"/>
      <c r="BR8" s="13"/>
      <c r="BS8" s="439"/>
      <c r="BT8" s="439"/>
      <c r="BU8" s="439"/>
      <c r="BV8" s="439"/>
      <c r="BW8" s="439"/>
      <c r="BX8" s="439"/>
      <c r="BY8" s="439"/>
      <c r="BZ8" s="439"/>
      <c r="CA8" s="439"/>
      <c r="CB8" s="439"/>
      <c r="CC8" s="439"/>
      <c r="CD8" s="439"/>
      <c r="CE8" s="439"/>
      <c r="CF8" s="439"/>
      <c r="CG8" s="439"/>
      <c r="CH8" s="439"/>
      <c r="CI8" s="439"/>
      <c r="CJ8" s="439"/>
      <c r="CK8" s="439"/>
      <c r="CL8" s="439"/>
      <c r="CM8" s="439"/>
      <c r="CN8" s="439"/>
      <c r="CO8" s="439"/>
      <c r="CP8" s="439"/>
      <c r="CQ8" s="439"/>
      <c r="CR8" s="439"/>
      <c r="CS8" s="439"/>
      <c r="CT8" s="446"/>
      <c r="CU8" s="439"/>
      <c r="CV8" s="439"/>
      <c r="CW8" s="439"/>
      <c r="CX8" s="441"/>
      <c r="CY8" s="441"/>
      <c r="CZ8" s="441"/>
      <c r="DA8" s="441"/>
      <c r="DB8" s="441"/>
      <c r="DC8" s="441"/>
      <c r="DD8" s="441"/>
      <c r="DE8" s="441"/>
      <c r="DF8" s="441"/>
      <c r="DG8" s="441"/>
      <c r="DH8" s="441"/>
    </row>
    <row r="9" spans="1:112" x14ac:dyDescent="0.3">
      <c r="B9" s="10" t="s">
        <v>17</v>
      </c>
      <c r="C9" s="13">
        <v>585</v>
      </c>
      <c r="D9" s="13">
        <v>585</v>
      </c>
      <c r="E9" s="13">
        <v>510</v>
      </c>
      <c r="F9" s="13">
        <v>450</v>
      </c>
      <c r="G9" s="13">
        <v>435</v>
      </c>
      <c r="H9" s="13">
        <v>430</v>
      </c>
      <c r="I9" s="397">
        <v>306.04157633412615</v>
      </c>
      <c r="J9" s="397">
        <v>242.73487967421238</v>
      </c>
      <c r="K9" s="397">
        <v>308.67615269951858</v>
      </c>
      <c r="L9" s="208">
        <f t="shared" si="4"/>
        <v>-0.20685652393450493</v>
      </c>
      <c r="M9" s="208">
        <f>IF(ISERROR(K9/J9),"N/A",IF(J9&lt;0,"N/A",IF(K9&lt;0,"N/A",IF(K9/J9-1&gt;300%,"&gt;±300%",IF(K9/J9-1&lt;-300%,"&gt;±300%",K9/J9-1)))))</f>
        <v>0.27165965234913725</v>
      </c>
      <c r="N9" s="59"/>
      <c r="O9" s="13">
        <v>145</v>
      </c>
      <c r="P9" s="13">
        <v>140</v>
      </c>
      <c r="Q9" s="13">
        <v>135</v>
      </c>
      <c r="R9" s="13">
        <v>120</v>
      </c>
      <c r="S9" s="13">
        <v>130</v>
      </c>
      <c r="T9" s="13">
        <v>125</v>
      </c>
      <c r="U9" s="13">
        <v>115</v>
      </c>
      <c r="V9" s="13">
        <v>105</v>
      </c>
      <c r="W9" s="13">
        <v>115</v>
      </c>
      <c r="X9" s="13">
        <v>115</v>
      </c>
      <c r="Y9" s="13">
        <v>115</v>
      </c>
      <c r="Z9" s="13">
        <v>105</v>
      </c>
      <c r="AA9" s="13">
        <v>105</v>
      </c>
      <c r="AB9" s="13">
        <v>110</v>
      </c>
      <c r="AC9" s="13">
        <v>110</v>
      </c>
      <c r="AD9" s="13">
        <v>105</v>
      </c>
      <c r="AE9" s="13">
        <v>105</v>
      </c>
      <c r="AF9" s="13">
        <v>110</v>
      </c>
      <c r="AG9" s="13">
        <v>79.937110366785078</v>
      </c>
      <c r="AH9" s="13">
        <v>75.181538216650395</v>
      </c>
      <c r="AI9" s="13">
        <v>76.950505131564128</v>
      </c>
      <c r="AJ9" s="13">
        <v>73.972422619126561</v>
      </c>
      <c r="AK9" s="13">
        <v>71.549366681333339</v>
      </c>
      <c r="AL9" s="13">
        <v>42.355344551581581</v>
      </c>
      <c r="AM9" s="13">
        <v>60.23733116868199</v>
      </c>
      <c r="AN9" s="13">
        <v>68.592837272615526</v>
      </c>
      <c r="AO9" s="13">
        <v>69.891489539986352</v>
      </c>
      <c r="AP9" s="493"/>
      <c r="AQ9" s="13">
        <f t="shared" si="16"/>
        <v>300</v>
      </c>
      <c r="AR9" s="13">
        <f t="shared" si="17"/>
        <v>285</v>
      </c>
      <c r="AS9" s="13">
        <f t="shared" si="18"/>
        <v>255</v>
      </c>
      <c r="AT9" s="13">
        <f t="shared" si="19"/>
        <v>255</v>
      </c>
      <c r="AU9" s="13">
        <f t="shared" si="20"/>
        <v>220</v>
      </c>
      <c r="AV9" s="13">
        <f t="shared" si="21"/>
        <v>230</v>
      </c>
      <c r="AW9" s="13">
        <f t="shared" si="22"/>
        <v>220</v>
      </c>
      <c r="AX9" s="13">
        <f t="shared" si="23"/>
        <v>215</v>
      </c>
      <c r="AY9" s="13">
        <f t="shared" si="24"/>
        <v>215</v>
      </c>
      <c r="AZ9" s="13">
        <f t="shared" si="25"/>
        <v>215</v>
      </c>
      <c r="BA9" s="13">
        <f>AG9+AH9</f>
        <v>155.11864858343546</v>
      </c>
      <c r="BB9" s="13">
        <f t="shared" si="26"/>
        <v>150.92292775069069</v>
      </c>
      <c r="BC9" s="13">
        <f t="shared" si="6"/>
        <v>113.90471123291492</v>
      </c>
      <c r="BD9" s="59">
        <f t="shared" si="7"/>
        <v>128.83016844129753</v>
      </c>
      <c r="BF9" s="10" t="s">
        <v>17</v>
      </c>
      <c r="BG9" s="13">
        <f t="shared" si="8"/>
        <v>585</v>
      </c>
      <c r="BH9" s="13">
        <f t="shared" si="9"/>
        <v>585</v>
      </c>
      <c r="BI9" s="13">
        <f t="shared" si="10"/>
        <v>510</v>
      </c>
      <c r="BJ9" s="13">
        <f t="shared" si="11"/>
        <v>450</v>
      </c>
      <c r="BK9" s="13">
        <f t="shared" si="12"/>
        <v>435</v>
      </c>
      <c r="BL9" s="13">
        <f t="shared" si="13"/>
        <v>430</v>
      </c>
      <c r="BM9" s="13">
        <f t="shared" si="14"/>
        <v>306.04157633412615</v>
      </c>
      <c r="BN9" s="13">
        <f t="shared" si="15"/>
        <v>242.73487967421238</v>
      </c>
      <c r="BO9" s="13"/>
      <c r="BP9" s="212"/>
      <c r="BQ9" s="208"/>
      <c r="BR9" s="13"/>
      <c r="BS9" s="439"/>
      <c r="BT9" s="439"/>
      <c r="BU9" s="439"/>
      <c r="BV9" s="439"/>
      <c r="BW9" s="439"/>
      <c r="BX9" s="439"/>
      <c r="BY9" s="439"/>
      <c r="BZ9" s="439"/>
      <c r="CA9" s="439"/>
      <c r="CB9" s="439"/>
      <c r="CC9" s="439"/>
      <c r="CD9" s="439"/>
      <c r="CE9" s="439"/>
      <c r="CF9" s="439"/>
      <c r="CG9" s="439"/>
      <c r="CH9" s="439"/>
      <c r="CI9" s="439"/>
      <c r="CJ9" s="439"/>
      <c r="CK9" s="439"/>
      <c r="CL9" s="439"/>
      <c r="CM9" s="439"/>
      <c r="CN9" s="439"/>
      <c r="CO9" s="439"/>
      <c r="CP9" s="439"/>
      <c r="CQ9" s="439"/>
      <c r="CR9" s="439"/>
      <c r="CS9" s="439"/>
      <c r="CT9" s="446"/>
      <c r="CU9" s="439"/>
      <c r="CV9" s="439"/>
      <c r="CW9" s="439"/>
      <c r="CX9" s="441"/>
      <c r="CY9" s="441"/>
      <c r="CZ9" s="441"/>
      <c r="DA9" s="441"/>
      <c r="DB9" s="441"/>
      <c r="DC9" s="441"/>
      <c r="DD9" s="441"/>
      <c r="DE9" s="441"/>
      <c r="DF9" s="441"/>
      <c r="DG9" s="441"/>
      <c r="DH9" s="441"/>
    </row>
    <row r="10" spans="1:112" x14ac:dyDescent="0.3">
      <c r="B10" s="10" t="s">
        <v>18</v>
      </c>
      <c r="C10" s="13">
        <v>130</v>
      </c>
      <c r="D10" s="13">
        <v>125</v>
      </c>
      <c r="E10" s="13">
        <v>145</v>
      </c>
      <c r="F10" s="13">
        <v>195</v>
      </c>
      <c r="G10" s="13">
        <v>230</v>
      </c>
      <c r="H10" s="13">
        <v>220</v>
      </c>
      <c r="I10" s="397">
        <v>190.56552244013773</v>
      </c>
      <c r="J10" s="397">
        <v>284.80027533505563</v>
      </c>
      <c r="K10" s="397">
        <v>394.18884709499304</v>
      </c>
      <c r="L10" s="208">
        <f t="shared" si="4"/>
        <v>0.4945005355022698</v>
      </c>
      <c r="M10" s="208">
        <f t="shared" si="5"/>
        <v>0.38408871491169139</v>
      </c>
      <c r="N10" s="59"/>
      <c r="O10" s="13">
        <v>25</v>
      </c>
      <c r="P10" s="13">
        <v>30</v>
      </c>
      <c r="Q10" s="13">
        <v>40</v>
      </c>
      <c r="R10" s="13">
        <v>35</v>
      </c>
      <c r="S10" s="13">
        <v>30</v>
      </c>
      <c r="T10" s="13">
        <v>40</v>
      </c>
      <c r="U10" s="13">
        <v>45</v>
      </c>
      <c r="V10" s="13">
        <v>45</v>
      </c>
      <c r="W10" s="13">
        <v>45</v>
      </c>
      <c r="X10" s="13">
        <v>55</v>
      </c>
      <c r="Y10" s="13">
        <v>55</v>
      </c>
      <c r="Z10" s="13">
        <v>55</v>
      </c>
      <c r="AA10" s="13">
        <v>55</v>
      </c>
      <c r="AB10" s="13">
        <v>65</v>
      </c>
      <c r="AC10" s="13">
        <v>55</v>
      </c>
      <c r="AD10" s="13">
        <v>60</v>
      </c>
      <c r="AE10" s="13">
        <v>50</v>
      </c>
      <c r="AF10" s="13">
        <v>55</v>
      </c>
      <c r="AG10" s="13">
        <v>49.363185780716165</v>
      </c>
      <c r="AH10" s="13">
        <v>42.209576706667917</v>
      </c>
      <c r="AI10" s="13">
        <v>43.086831201804003</v>
      </c>
      <c r="AJ10" s="13">
        <v>55.905928750949641</v>
      </c>
      <c r="AK10" s="13">
        <v>43.976934159152435</v>
      </c>
      <c r="AL10" s="13">
        <v>78.520944967785013</v>
      </c>
      <c r="AM10" s="13">
        <v>76.687053177997811</v>
      </c>
      <c r="AN10" s="13">
        <v>85.615343030120371</v>
      </c>
      <c r="AO10" s="13">
        <v>85.162202274650255</v>
      </c>
      <c r="AP10" s="493"/>
      <c r="AQ10" s="13">
        <f t="shared" si="16"/>
        <v>70</v>
      </c>
      <c r="AR10" s="13">
        <f t="shared" si="17"/>
        <v>55</v>
      </c>
      <c r="AS10" s="13">
        <f t="shared" si="18"/>
        <v>75</v>
      </c>
      <c r="AT10" s="13">
        <f t="shared" si="19"/>
        <v>70</v>
      </c>
      <c r="AU10" s="13">
        <f t="shared" si="20"/>
        <v>90</v>
      </c>
      <c r="AV10" s="13">
        <f t="shared" si="21"/>
        <v>100</v>
      </c>
      <c r="AW10" s="13">
        <f t="shared" si="22"/>
        <v>110</v>
      </c>
      <c r="AX10" s="13">
        <f t="shared" si="23"/>
        <v>120</v>
      </c>
      <c r="AY10" s="13">
        <f t="shared" si="24"/>
        <v>115</v>
      </c>
      <c r="AZ10" s="13">
        <f t="shared" si="25"/>
        <v>105</v>
      </c>
      <c r="BA10" s="13">
        <f>AG10+AH10</f>
        <v>91.572762487384082</v>
      </c>
      <c r="BB10" s="13">
        <f t="shared" si="26"/>
        <v>98.992759952753644</v>
      </c>
      <c r="BC10" s="13">
        <f t="shared" si="6"/>
        <v>122.49787912693745</v>
      </c>
      <c r="BD10" s="59">
        <f t="shared" si="7"/>
        <v>162.30239620811818</v>
      </c>
      <c r="BF10" s="10" t="s">
        <v>18</v>
      </c>
      <c r="BG10" s="13">
        <f t="shared" si="8"/>
        <v>130</v>
      </c>
      <c r="BH10" s="13">
        <f t="shared" si="9"/>
        <v>125</v>
      </c>
      <c r="BI10" s="13">
        <f t="shared" si="10"/>
        <v>145</v>
      </c>
      <c r="BJ10" s="13">
        <f t="shared" si="11"/>
        <v>195</v>
      </c>
      <c r="BK10" s="13">
        <f t="shared" si="12"/>
        <v>230</v>
      </c>
      <c r="BL10" s="13">
        <f t="shared" si="13"/>
        <v>220</v>
      </c>
      <c r="BM10" s="13">
        <f t="shared" si="14"/>
        <v>190.56552244013773</v>
      </c>
      <c r="BN10" s="13">
        <f t="shared" si="15"/>
        <v>284.80027533505563</v>
      </c>
      <c r="BO10" s="13"/>
      <c r="BP10" s="212"/>
      <c r="BQ10" s="208"/>
      <c r="BR10" s="13"/>
      <c r="BS10" s="439"/>
      <c r="BT10" s="439"/>
      <c r="BU10" s="439"/>
      <c r="BV10" s="439"/>
      <c r="BW10" s="439"/>
      <c r="BX10" s="439"/>
      <c r="BY10" s="439"/>
      <c r="BZ10" s="439"/>
      <c r="CA10" s="439"/>
      <c r="CB10" s="439"/>
      <c r="CC10" s="439"/>
      <c r="CD10" s="439"/>
      <c r="CE10" s="439"/>
      <c r="CF10" s="439"/>
      <c r="CG10" s="439"/>
      <c r="CH10" s="439"/>
      <c r="CI10" s="439"/>
      <c r="CJ10" s="439"/>
      <c r="CK10" s="439"/>
      <c r="CL10" s="439"/>
      <c r="CM10" s="439"/>
      <c r="CN10" s="439"/>
      <c r="CO10" s="439"/>
      <c r="CP10" s="439"/>
      <c r="CQ10" s="439"/>
      <c r="CR10" s="439"/>
      <c r="CS10" s="439"/>
      <c r="CT10" s="446"/>
      <c r="CU10" s="439"/>
      <c r="CV10" s="439"/>
      <c r="CW10" s="439"/>
      <c r="CX10" s="441"/>
      <c r="CY10" s="441"/>
      <c r="CZ10" s="441"/>
      <c r="DA10" s="441"/>
      <c r="DB10" s="441"/>
      <c r="DC10" s="441"/>
      <c r="DD10" s="441"/>
      <c r="DE10" s="441"/>
      <c r="DF10" s="441"/>
      <c r="DG10" s="441"/>
      <c r="DH10" s="441"/>
    </row>
    <row r="11" spans="1:112" x14ac:dyDescent="0.3">
      <c r="B11" s="10" t="s">
        <v>21</v>
      </c>
      <c r="C11" s="13">
        <v>165</v>
      </c>
      <c r="D11" s="13">
        <v>170</v>
      </c>
      <c r="E11" s="13">
        <v>180</v>
      </c>
      <c r="F11" s="13">
        <v>170</v>
      </c>
      <c r="G11" s="13">
        <v>175</v>
      </c>
      <c r="H11" s="13">
        <v>195</v>
      </c>
      <c r="I11" s="523" t="s">
        <v>116</v>
      </c>
      <c r="J11" s="523" t="s">
        <v>116</v>
      </c>
      <c r="K11" s="523" t="s">
        <v>116</v>
      </c>
      <c r="L11" s="208" t="str">
        <f t="shared" si="4"/>
        <v>N/A</v>
      </c>
      <c r="M11" s="208" t="str">
        <f t="shared" si="5"/>
        <v>N/A</v>
      </c>
      <c r="N11" s="59"/>
      <c r="O11" s="13">
        <v>40</v>
      </c>
      <c r="P11" s="13">
        <v>40</v>
      </c>
      <c r="Q11" s="13">
        <v>45</v>
      </c>
      <c r="R11" s="13">
        <v>45</v>
      </c>
      <c r="S11" s="13">
        <v>45</v>
      </c>
      <c r="T11" s="13">
        <v>45</v>
      </c>
      <c r="U11" s="13">
        <v>45</v>
      </c>
      <c r="V11" s="13">
        <v>40</v>
      </c>
      <c r="W11" s="13">
        <v>45</v>
      </c>
      <c r="X11" s="13">
        <v>40</v>
      </c>
      <c r="Y11" s="13">
        <v>45</v>
      </c>
      <c r="Z11" s="13">
        <v>40</v>
      </c>
      <c r="AA11" s="13">
        <v>45</v>
      </c>
      <c r="AB11" s="13">
        <v>45</v>
      </c>
      <c r="AC11" s="13">
        <v>50</v>
      </c>
      <c r="AD11" s="13">
        <v>50</v>
      </c>
      <c r="AE11" s="13">
        <v>50</v>
      </c>
      <c r="AF11" s="13">
        <v>45</v>
      </c>
      <c r="AG11" s="10" t="s">
        <v>116</v>
      </c>
      <c r="AH11" s="10" t="s">
        <v>116</v>
      </c>
      <c r="AI11" s="10" t="s">
        <v>116</v>
      </c>
      <c r="AJ11" s="10" t="s">
        <v>116</v>
      </c>
      <c r="AK11" s="10" t="s">
        <v>116</v>
      </c>
      <c r="AL11" s="10" t="s">
        <v>116</v>
      </c>
      <c r="AM11" s="10" t="s">
        <v>116</v>
      </c>
      <c r="AN11" s="10" t="s">
        <v>116</v>
      </c>
      <c r="AO11" s="10" t="s">
        <v>116</v>
      </c>
      <c r="AP11" s="493"/>
      <c r="AQ11" s="13">
        <f t="shared" si="16"/>
        <v>90</v>
      </c>
      <c r="AR11" s="13">
        <f t="shared" si="17"/>
        <v>80</v>
      </c>
      <c r="AS11" s="13">
        <f t="shared" si="18"/>
        <v>90</v>
      </c>
      <c r="AT11" s="13">
        <f t="shared" si="19"/>
        <v>90</v>
      </c>
      <c r="AU11" s="13">
        <f t="shared" si="20"/>
        <v>85</v>
      </c>
      <c r="AV11" s="13">
        <f t="shared" si="21"/>
        <v>85</v>
      </c>
      <c r="AW11" s="13">
        <f t="shared" si="22"/>
        <v>85</v>
      </c>
      <c r="AX11" s="13">
        <f t="shared" si="23"/>
        <v>90</v>
      </c>
      <c r="AY11" s="13">
        <f t="shared" si="24"/>
        <v>100</v>
      </c>
      <c r="AZ11" s="13">
        <f t="shared" si="25"/>
        <v>95</v>
      </c>
      <c r="BA11" s="10" t="s">
        <v>116</v>
      </c>
      <c r="BB11" s="10" t="s">
        <v>116</v>
      </c>
      <c r="BC11" s="10" t="s">
        <v>116</v>
      </c>
      <c r="BD11" s="10" t="s">
        <v>116</v>
      </c>
      <c r="BF11" s="10" t="s">
        <v>21</v>
      </c>
      <c r="BG11" s="13">
        <f t="shared" si="8"/>
        <v>165</v>
      </c>
      <c r="BH11" s="13">
        <f t="shared" si="9"/>
        <v>170</v>
      </c>
      <c r="BI11" s="13">
        <f t="shared" si="10"/>
        <v>180</v>
      </c>
      <c r="BJ11" s="13">
        <f t="shared" si="11"/>
        <v>170</v>
      </c>
      <c r="BK11" s="13">
        <f t="shared" si="12"/>
        <v>175</v>
      </c>
      <c r="BL11" s="13">
        <f t="shared" si="13"/>
        <v>195</v>
      </c>
      <c r="BM11" s="7" t="str">
        <f t="shared" si="14"/>
        <v>††</v>
      </c>
      <c r="BN11" s="7" t="str">
        <f t="shared" si="15"/>
        <v>††</v>
      </c>
      <c r="BO11" s="7"/>
      <c r="BP11" s="212"/>
      <c r="BQ11" s="208"/>
      <c r="BR11" s="13"/>
      <c r="BS11" s="439"/>
      <c r="BT11" s="439"/>
      <c r="BU11" s="439"/>
      <c r="BV11" s="439"/>
      <c r="BW11" s="439"/>
      <c r="BX11" s="439"/>
      <c r="BY11" s="439"/>
      <c r="BZ11" s="439"/>
      <c r="CA11" s="439"/>
      <c r="CB11" s="439"/>
      <c r="CC11" s="439"/>
      <c r="CD11" s="439"/>
      <c r="CE11" s="439"/>
      <c r="CF11" s="439"/>
      <c r="CG11" s="439"/>
      <c r="CH11" s="439"/>
      <c r="CI11" s="439"/>
      <c r="CJ11" s="439"/>
      <c r="CK11" s="439"/>
      <c r="CL11" s="439"/>
      <c r="CM11" s="439"/>
      <c r="CN11" s="439"/>
      <c r="CO11" s="439"/>
      <c r="CP11" s="439"/>
      <c r="CQ11" s="439"/>
      <c r="CR11" s="439"/>
      <c r="CS11" s="439"/>
      <c r="CT11" s="446"/>
      <c r="CU11" s="439"/>
      <c r="CV11" s="439"/>
      <c r="CW11" s="439"/>
      <c r="CX11" s="441"/>
      <c r="CY11" s="441"/>
      <c r="CZ11" s="441"/>
      <c r="DA11" s="441"/>
      <c r="DB11" s="441"/>
      <c r="DC11" s="441"/>
      <c r="DD11" s="441"/>
      <c r="DE11" s="441"/>
      <c r="DF11" s="441"/>
      <c r="DG11" s="441"/>
      <c r="DH11" s="441"/>
    </row>
    <row r="12" spans="1:112" x14ac:dyDescent="0.3">
      <c r="B12" s="52" t="s">
        <v>19</v>
      </c>
      <c r="C12" s="54">
        <v>480</v>
      </c>
      <c r="D12" s="54">
        <v>500</v>
      </c>
      <c r="E12" s="54">
        <v>485</v>
      </c>
      <c r="F12" s="54">
        <v>485</v>
      </c>
      <c r="G12" s="54">
        <v>515</v>
      </c>
      <c r="H12" s="54">
        <v>535</v>
      </c>
      <c r="I12" s="392">
        <v>564.45381505388025</v>
      </c>
      <c r="J12" s="392">
        <v>466.6890657925166</v>
      </c>
      <c r="K12" s="392">
        <v>621.42085939698563</v>
      </c>
      <c r="L12" s="217">
        <f t="shared" si="4"/>
        <v>-0.17320238902456786</v>
      </c>
      <c r="M12" s="217">
        <f t="shared" si="5"/>
        <v>0.33155221526715728</v>
      </c>
      <c r="N12" s="59"/>
      <c r="O12" s="54">
        <v>115</v>
      </c>
      <c r="P12" s="54">
        <v>130</v>
      </c>
      <c r="Q12" s="54">
        <v>125</v>
      </c>
      <c r="R12" s="54">
        <v>125</v>
      </c>
      <c r="S12" s="54">
        <v>115</v>
      </c>
      <c r="T12" s="54">
        <v>120</v>
      </c>
      <c r="U12" s="54">
        <v>125</v>
      </c>
      <c r="V12" s="54">
        <v>120</v>
      </c>
      <c r="W12" s="54">
        <v>115</v>
      </c>
      <c r="X12" s="54">
        <v>125</v>
      </c>
      <c r="Y12" s="54">
        <v>125</v>
      </c>
      <c r="Z12" s="54">
        <v>130</v>
      </c>
      <c r="AA12" s="54">
        <v>130</v>
      </c>
      <c r="AB12" s="54">
        <v>130</v>
      </c>
      <c r="AC12" s="54">
        <v>130</v>
      </c>
      <c r="AD12" s="54">
        <v>135</v>
      </c>
      <c r="AE12" s="54">
        <v>130</v>
      </c>
      <c r="AF12" s="54">
        <v>140</v>
      </c>
      <c r="AG12" s="494">
        <v>144.47523940273001</v>
      </c>
      <c r="AH12" s="494">
        <v>146.08867275763257</v>
      </c>
      <c r="AI12" s="494">
        <v>141.94909076916869</v>
      </c>
      <c r="AJ12" s="494">
        <v>131.94081212434895</v>
      </c>
      <c r="AK12" s="494">
        <v>122.97222710005411</v>
      </c>
      <c r="AL12" s="494">
        <v>66.991321154770276</v>
      </c>
      <c r="AM12" s="494">
        <v>130.61990792430353</v>
      </c>
      <c r="AN12" s="494">
        <v>146.10560961338859</v>
      </c>
      <c r="AO12" s="494">
        <v>148.50218469270004</v>
      </c>
      <c r="AP12" s="493"/>
      <c r="AQ12" s="54">
        <f t="shared" si="16"/>
        <v>255</v>
      </c>
      <c r="AR12" s="54">
        <f t="shared" si="17"/>
        <v>245</v>
      </c>
      <c r="AS12" s="54">
        <f t="shared" si="18"/>
        <v>250</v>
      </c>
      <c r="AT12" s="54">
        <f t="shared" si="19"/>
        <v>235</v>
      </c>
      <c r="AU12" s="54">
        <f t="shared" si="20"/>
        <v>245</v>
      </c>
      <c r="AV12" s="54">
        <f t="shared" si="21"/>
        <v>240</v>
      </c>
      <c r="AW12" s="54">
        <f t="shared" si="22"/>
        <v>255</v>
      </c>
      <c r="AX12" s="54">
        <f t="shared" si="23"/>
        <v>260</v>
      </c>
      <c r="AY12" s="54">
        <f t="shared" si="24"/>
        <v>265</v>
      </c>
      <c r="AZ12" s="54">
        <f t="shared" si="25"/>
        <v>270</v>
      </c>
      <c r="BA12" s="54">
        <f>AG13+AH13</f>
        <v>1073.9302060604209</v>
      </c>
      <c r="BB12" s="54">
        <f>AI13+AJ12</f>
        <v>661.08722564600907</v>
      </c>
      <c r="BC12" s="54">
        <f t="shared" si="6"/>
        <v>189.96354825482439</v>
      </c>
      <c r="BD12" s="516">
        <f t="shared" si="7"/>
        <v>276.7255175376921</v>
      </c>
      <c r="BF12" s="52" t="s">
        <v>19</v>
      </c>
      <c r="BG12" s="54">
        <f t="shared" si="8"/>
        <v>480</v>
      </c>
      <c r="BH12" s="54">
        <f t="shared" si="9"/>
        <v>500</v>
      </c>
      <c r="BI12" s="54">
        <f t="shared" si="10"/>
        <v>485</v>
      </c>
      <c r="BJ12" s="54">
        <f t="shared" si="11"/>
        <v>485</v>
      </c>
      <c r="BK12" s="54">
        <f t="shared" si="12"/>
        <v>515</v>
      </c>
      <c r="BL12" s="54">
        <f t="shared" si="13"/>
        <v>535</v>
      </c>
      <c r="BM12" s="54">
        <f t="shared" si="14"/>
        <v>564.45381505388025</v>
      </c>
      <c r="BN12" s="54">
        <f t="shared" si="15"/>
        <v>466.6890657925166</v>
      </c>
      <c r="BO12" s="54"/>
      <c r="BP12" s="216"/>
      <c r="BQ12" s="217"/>
      <c r="BR12" s="13"/>
      <c r="BS12" s="447"/>
      <c r="BT12" s="447"/>
      <c r="BU12" s="447"/>
      <c r="BV12" s="447"/>
      <c r="BW12" s="447"/>
      <c r="BX12" s="447"/>
      <c r="BY12" s="447"/>
      <c r="BZ12" s="447"/>
      <c r="CA12" s="447"/>
      <c r="CB12" s="447"/>
      <c r="CC12" s="447"/>
      <c r="CD12" s="447"/>
      <c r="CE12" s="447"/>
      <c r="CF12" s="447"/>
      <c r="CG12" s="447"/>
      <c r="CH12" s="447"/>
      <c r="CI12" s="447"/>
      <c r="CJ12" s="447"/>
      <c r="CK12" s="447"/>
      <c r="CL12" s="447"/>
      <c r="CM12" s="447"/>
      <c r="CN12" s="447"/>
      <c r="CO12" s="447"/>
      <c r="CP12" s="447"/>
      <c r="CQ12" s="447"/>
      <c r="CR12" s="447"/>
      <c r="CS12" s="447"/>
      <c r="CT12" s="448"/>
      <c r="CU12" s="447"/>
      <c r="CV12" s="447"/>
      <c r="CW12" s="447"/>
      <c r="CX12" s="447"/>
      <c r="CY12" s="447"/>
      <c r="CZ12" s="447"/>
      <c r="DA12" s="447"/>
      <c r="DB12" s="447"/>
      <c r="DC12" s="447"/>
      <c r="DD12" s="447"/>
      <c r="DE12" s="447"/>
      <c r="DF12" s="447"/>
      <c r="DG12" s="447"/>
      <c r="DH12" s="447"/>
    </row>
    <row r="13" spans="1:112" x14ac:dyDescent="0.3">
      <c r="B13" s="20" t="s">
        <v>5</v>
      </c>
      <c r="C13" s="50">
        <v>2945</v>
      </c>
      <c r="D13" s="50">
        <v>3000</v>
      </c>
      <c r="E13" s="50">
        <v>2840</v>
      </c>
      <c r="F13" s="50">
        <v>2505</v>
      </c>
      <c r="G13" s="50">
        <v>2460</v>
      </c>
      <c r="H13" s="50">
        <v>2245</v>
      </c>
      <c r="I13" s="491">
        <v>2099.107610252664</v>
      </c>
      <c r="J13" s="491">
        <v>1819.9778909319002</v>
      </c>
      <c r="K13" s="491">
        <v>1978.2068132920872</v>
      </c>
      <c r="L13" s="210">
        <f t="shared" si="5"/>
        <v>-0.13297542153504249</v>
      </c>
      <c r="M13" s="210">
        <f t="shared" si="5"/>
        <v>8.6940024463246335E-2</v>
      </c>
      <c r="N13" s="59"/>
      <c r="O13" s="50">
        <v>740</v>
      </c>
      <c r="P13" s="50">
        <v>695</v>
      </c>
      <c r="Q13" s="50">
        <v>720</v>
      </c>
      <c r="R13" s="50">
        <v>660</v>
      </c>
      <c r="S13" s="50">
        <v>785</v>
      </c>
      <c r="T13" s="50">
        <v>675</v>
      </c>
      <c r="U13" s="50">
        <v>580</v>
      </c>
      <c r="V13" s="50">
        <v>600</v>
      </c>
      <c r="W13" s="50">
        <v>630</v>
      </c>
      <c r="X13" s="50">
        <v>700</v>
      </c>
      <c r="Y13" s="50">
        <v>610</v>
      </c>
      <c r="Z13" s="50">
        <v>590</v>
      </c>
      <c r="AA13" s="50">
        <v>580</v>
      </c>
      <c r="AB13" s="50">
        <v>680</v>
      </c>
      <c r="AC13" s="50">
        <v>580</v>
      </c>
      <c r="AD13" s="50">
        <v>570</v>
      </c>
      <c r="AE13" s="50">
        <v>550</v>
      </c>
      <c r="AF13" s="50">
        <v>560</v>
      </c>
      <c r="AG13" s="50">
        <v>538.799950252043</v>
      </c>
      <c r="AH13" s="50">
        <v>535.13025580837802</v>
      </c>
      <c r="AI13" s="50">
        <v>529.14641352166018</v>
      </c>
      <c r="AJ13" s="50">
        <v>497.03099067058241</v>
      </c>
      <c r="AK13" s="50">
        <v>392.534844217802</v>
      </c>
      <c r="AL13" s="50">
        <v>387.95864950950175</v>
      </c>
      <c r="AM13" s="50">
        <v>510.01555456641421</v>
      </c>
      <c r="AN13" s="50">
        <v>529.4688426381822</v>
      </c>
      <c r="AO13" s="50">
        <v>477.50168672885707</v>
      </c>
      <c r="AP13" s="493"/>
      <c r="AQ13" s="50">
        <f t="shared" ref="AQ13:AR13" si="27">SUM(AQ14:AQ19)</f>
        <v>1565</v>
      </c>
      <c r="AR13" s="50">
        <f t="shared" si="27"/>
        <v>1435</v>
      </c>
      <c r="AS13" s="50">
        <f>R13+Q13</f>
        <v>1380</v>
      </c>
      <c r="AT13" s="50">
        <f>SUM(AT14:AT18)</f>
        <v>1420</v>
      </c>
      <c r="AU13" s="50">
        <f>SUM(AU14:AU19)</f>
        <v>1180</v>
      </c>
      <c r="AV13" s="50">
        <f t="shared" ref="AV13" si="28">SUM(AV14:AV19)</f>
        <v>1330</v>
      </c>
      <c r="AW13" s="50">
        <f>SUM(AW14:AW19)</f>
        <v>1200</v>
      </c>
      <c r="AX13" s="50">
        <f>SUM(AX14:AX19)</f>
        <v>1260</v>
      </c>
      <c r="AY13" s="50">
        <f>SUM(AY14:AY19)</f>
        <v>1150</v>
      </c>
      <c r="AZ13" s="50">
        <f>SUM(AZ14:AZ19)</f>
        <v>1110</v>
      </c>
      <c r="BA13" s="50">
        <f t="shared" ref="BA13:BA32" si="29">AG13+AH13</f>
        <v>1073.9302060604209</v>
      </c>
      <c r="BB13" s="50">
        <f t="shared" si="26"/>
        <v>1026.1774041922426</v>
      </c>
      <c r="BC13" s="50">
        <f t="shared" si="6"/>
        <v>780.49349372730376</v>
      </c>
      <c r="BD13" s="50">
        <f t="shared" si="7"/>
        <v>1039.4843972045965</v>
      </c>
      <c r="BF13" s="20" t="s">
        <v>5</v>
      </c>
      <c r="BG13" s="50">
        <f t="shared" si="8"/>
        <v>2945</v>
      </c>
      <c r="BH13" s="50">
        <f t="shared" si="9"/>
        <v>3000</v>
      </c>
      <c r="BI13" s="50">
        <f t="shared" si="10"/>
        <v>2840</v>
      </c>
      <c r="BJ13" s="50">
        <f t="shared" si="11"/>
        <v>2505</v>
      </c>
      <c r="BK13" s="50">
        <f t="shared" si="12"/>
        <v>2460</v>
      </c>
      <c r="BL13" s="50">
        <f t="shared" si="13"/>
        <v>2245</v>
      </c>
      <c r="BM13" s="50">
        <f t="shared" si="14"/>
        <v>2099.107610252664</v>
      </c>
      <c r="BN13" s="50">
        <f t="shared" si="15"/>
        <v>1819.9778909319002</v>
      </c>
      <c r="BO13" s="50">
        <f>K13</f>
        <v>1978.2068132920872</v>
      </c>
      <c r="BP13" s="210">
        <f t="shared" ref="BP13:BP46" si="30">L13</f>
        <v>-0.13297542153504249</v>
      </c>
      <c r="BQ13" s="210">
        <f>M13</f>
        <v>8.6940024463246335E-2</v>
      </c>
      <c r="BR13" s="59"/>
      <c r="BS13" s="444">
        <f t="shared" ref="BS13:CS13" si="31">O13</f>
        <v>740</v>
      </c>
      <c r="BT13" s="444">
        <f t="shared" si="31"/>
        <v>695</v>
      </c>
      <c r="BU13" s="444">
        <f t="shared" si="31"/>
        <v>720</v>
      </c>
      <c r="BV13" s="444">
        <f t="shared" si="31"/>
        <v>660</v>
      </c>
      <c r="BW13" s="444">
        <f t="shared" si="31"/>
        <v>785</v>
      </c>
      <c r="BX13" s="444">
        <f t="shared" si="31"/>
        <v>675</v>
      </c>
      <c r="BY13" s="444">
        <f t="shared" si="31"/>
        <v>580</v>
      </c>
      <c r="BZ13" s="444">
        <f t="shared" si="31"/>
        <v>600</v>
      </c>
      <c r="CA13" s="444">
        <f t="shared" si="31"/>
        <v>630</v>
      </c>
      <c r="CB13" s="444">
        <f t="shared" si="31"/>
        <v>700</v>
      </c>
      <c r="CC13" s="444">
        <f t="shared" si="31"/>
        <v>610</v>
      </c>
      <c r="CD13" s="444">
        <f t="shared" si="31"/>
        <v>590</v>
      </c>
      <c r="CE13" s="444">
        <f t="shared" si="31"/>
        <v>580</v>
      </c>
      <c r="CF13" s="444">
        <f t="shared" si="31"/>
        <v>680</v>
      </c>
      <c r="CG13" s="444">
        <f t="shared" si="31"/>
        <v>580</v>
      </c>
      <c r="CH13" s="444">
        <f t="shared" si="31"/>
        <v>570</v>
      </c>
      <c r="CI13" s="444">
        <f t="shared" si="31"/>
        <v>550</v>
      </c>
      <c r="CJ13" s="444">
        <f t="shared" si="31"/>
        <v>560</v>
      </c>
      <c r="CK13" s="444">
        <f t="shared" si="31"/>
        <v>538.799950252043</v>
      </c>
      <c r="CL13" s="444">
        <f t="shared" si="31"/>
        <v>535.13025580837802</v>
      </c>
      <c r="CM13" s="444">
        <f t="shared" si="31"/>
        <v>529.14641352166018</v>
      </c>
      <c r="CN13" s="444">
        <f t="shared" si="31"/>
        <v>497.03099067058241</v>
      </c>
      <c r="CO13" s="444">
        <f t="shared" si="31"/>
        <v>392.534844217802</v>
      </c>
      <c r="CP13" s="444">
        <f t="shared" si="31"/>
        <v>387.95864950950175</v>
      </c>
      <c r="CQ13" s="444">
        <f t="shared" si="31"/>
        <v>510.01555456641421</v>
      </c>
      <c r="CR13" s="444">
        <f t="shared" si="31"/>
        <v>529.4688426381822</v>
      </c>
      <c r="CS13" s="444">
        <f t="shared" si="31"/>
        <v>477.50168672885707</v>
      </c>
      <c r="CT13" s="449"/>
      <c r="CU13" s="444">
        <f t="shared" ref="CU13:DH13" si="32">AQ13</f>
        <v>1565</v>
      </c>
      <c r="CV13" s="444">
        <f t="shared" si="32"/>
        <v>1435</v>
      </c>
      <c r="CW13" s="444">
        <f t="shared" si="32"/>
        <v>1380</v>
      </c>
      <c r="CX13" s="444">
        <f t="shared" si="32"/>
        <v>1420</v>
      </c>
      <c r="CY13" s="444">
        <f t="shared" si="32"/>
        <v>1180</v>
      </c>
      <c r="CZ13" s="444">
        <f t="shared" si="32"/>
        <v>1330</v>
      </c>
      <c r="DA13" s="444">
        <f t="shared" si="32"/>
        <v>1200</v>
      </c>
      <c r="DB13" s="444">
        <f t="shared" si="32"/>
        <v>1260</v>
      </c>
      <c r="DC13" s="444">
        <f t="shared" si="32"/>
        <v>1150</v>
      </c>
      <c r="DD13" s="444">
        <f t="shared" si="32"/>
        <v>1110</v>
      </c>
      <c r="DE13" s="444">
        <f t="shared" si="32"/>
        <v>1073.9302060604209</v>
      </c>
      <c r="DF13" s="444">
        <f t="shared" si="32"/>
        <v>1026.1774041922426</v>
      </c>
      <c r="DG13" s="444">
        <f t="shared" si="32"/>
        <v>780.49349372730376</v>
      </c>
      <c r="DH13" s="444">
        <f t="shared" si="32"/>
        <v>1039.4843972045965</v>
      </c>
    </row>
    <row r="14" spans="1:112" x14ac:dyDescent="0.3">
      <c r="B14" s="10" t="s">
        <v>15</v>
      </c>
      <c r="C14" s="13">
        <v>200</v>
      </c>
      <c r="D14" s="13">
        <v>230</v>
      </c>
      <c r="E14" s="13">
        <v>250</v>
      </c>
      <c r="F14" s="13">
        <v>265</v>
      </c>
      <c r="G14" s="13">
        <v>280</v>
      </c>
      <c r="H14" s="13">
        <v>280</v>
      </c>
      <c r="I14" s="397">
        <v>340.5</v>
      </c>
      <c r="J14" s="397">
        <v>276.5</v>
      </c>
      <c r="K14" s="397">
        <v>342.86</v>
      </c>
      <c r="L14" s="208">
        <f t="shared" si="5"/>
        <v>-0.1879588839941263</v>
      </c>
      <c r="M14" s="208">
        <f>IF(ISERROR(K14/J14),"N/A",IF(J14&lt;0,"N/A",IF(K14&lt;0,"N/A",IF(K14/J14-1&gt;300%,"&gt;±300%",IF(K14/J14-1&lt;-300%,"&gt;±300%",K14/J14-1)))))</f>
        <v>0.24</v>
      </c>
      <c r="N14" s="59"/>
      <c r="O14" s="13">
        <v>55</v>
      </c>
      <c r="P14" s="13">
        <v>55</v>
      </c>
      <c r="Q14" s="13">
        <v>60</v>
      </c>
      <c r="R14" s="13">
        <v>60</v>
      </c>
      <c r="S14" s="13">
        <v>60</v>
      </c>
      <c r="T14" s="13">
        <v>65</v>
      </c>
      <c r="U14" s="13">
        <v>65</v>
      </c>
      <c r="V14" s="13">
        <v>65</v>
      </c>
      <c r="W14" s="13">
        <v>65</v>
      </c>
      <c r="X14" s="13">
        <v>65</v>
      </c>
      <c r="Y14" s="13">
        <v>70</v>
      </c>
      <c r="Z14" s="13">
        <v>70</v>
      </c>
      <c r="AA14" s="13">
        <v>70</v>
      </c>
      <c r="AB14" s="13">
        <v>70</v>
      </c>
      <c r="AC14" s="13">
        <v>75</v>
      </c>
      <c r="AD14" s="13">
        <v>75</v>
      </c>
      <c r="AE14" s="13">
        <v>80</v>
      </c>
      <c r="AF14" s="13">
        <v>55</v>
      </c>
      <c r="AG14" s="13">
        <v>86.5</v>
      </c>
      <c r="AH14" s="13">
        <v>86</v>
      </c>
      <c r="AI14" s="13">
        <v>82</v>
      </c>
      <c r="AJ14" s="13">
        <v>86</v>
      </c>
      <c r="AK14" s="13">
        <v>77</v>
      </c>
      <c r="AL14" s="13">
        <v>46</v>
      </c>
      <c r="AM14" s="13">
        <v>64</v>
      </c>
      <c r="AN14" s="13">
        <v>89.5</v>
      </c>
      <c r="AO14" s="13">
        <v>88</v>
      </c>
      <c r="AP14" s="493"/>
      <c r="AQ14" s="13">
        <f t="shared" ref="AQ14:AQ19" si="33">D14-AR14</f>
        <v>120</v>
      </c>
      <c r="AR14" s="13">
        <f t="shared" ref="AR14:AR19" si="34">SUM(O14:P14)</f>
        <v>110</v>
      </c>
      <c r="AS14" s="13">
        <f t="shared" ref="AS14:AS19" si="35">SUM(Q14:R14)</f>
        <v>120</v>
      </c>
      <c r="AT14" s="7">
        <f t="shared" ref="AT14:AT19" si="36">SUM(S14:T14)</f>
        <v>125</v>
      </c>
      <c r="AU14" s="7">
        <f t="shared" ref="AU14:AU19" si="37">SUM(U14:V14)</f>
        <v>130</v>
      </c>
      <c r="AV14" s="7">
        <f t="shared" ref="AV14:AV19" si="38">SUM(W14:X14)</f>
        <v>130</v>
      </c>
      <c r="AW14" s="7">
        <f t="shared" ref="AW14:AW19" si="39">SUM(Y14:Z14)</f>
        <v>140</v>
      </c>
      <c r="AX14" s="7">
        <f t="shared" ref="AX14:AX19" si="40">SUM(AA14:AB14)</f>
        <v>140</v>
      </c>
      <c r="AY14" s="7">
        <f t="shared" ref="AY14:AY19" si="41">SUM(AC14:AD14)</f>
        <v>150</v>
      </c>
      <c r="AZ14" s="7">
        <f t="shared" ref="AZ14:AZ19" si="42">SUM(AE14:AF14)</f>
        <v>135</v>
      </c>
      <c r="BA14" s="7">
        <f t="shared" si="29"/>
        <v>172.5</v>
      </c>
      <c r="BB14" s="7">
        <f t="shared" si="26"/>
        <v>168</v>
      </c>
      <c r="BC14" s="7">
        <f t="shared" si="6"/>
        <v>123</v>
      </c>
      <c r="BD14" s="59">
        <f t="shared" si="7"/>
        <v>153.5</v>
      </c>
      <c r="BF14" s="10" t="s">
        <v>15</v>
      </c>
      <c r="BG14" s="13">
        <f t="shared" si="8"/>
        <v>200</v>
      </c>
      <c r="BH14" s="13">
        <f t="shared" si="9"/>
        <v>230</v>
      </c>
      <c r="BI14" s="13">
        <f t="shared" si="10"/>
        <v>250</v>
      </c>
      <c r="BJ14" s="13">
        <f t="shared" si="11"/>
        <v>265</v>
      </c>
      <c r="BK14" s="13">
        <f t="shared" si="12"/>
        <v>280</v>
      </c>
      <c r="BL14" s="13">
        <f t="shared" si="13"/>
        <v>280</v>
      </c>
      <c r="BM14" s="13">
        <f t="shared" si="14"/>
        <v>340.5</v>
      </c>
      <c r="BN14" s="13">
        <f t="shared" si="15"/>
        <v>276.5</v>
      </c>
      <c r="BO14" s="13"/>
      <c r="BP14" s="212"/>
      <c r="BQ14" s="208"/>
      <c r="BR14" s="27"/>
      <c r="BS14" s="439"/>
      <c r="BT14" s="439"/>
      <c r="BU14" s="439"/>
      <c r="BV14" s="439"/>
      <c r="BW14" s="439"/>
      <c r="BX14" s="439"/>
      <c r="BY14" s="439"/>
      <c r="BZ14" s="439"/>
      <c r="CA14" s="439"/>
      <c r="CB14" s="439"/>
      <c r="CC14" s="439"/>
      <c r="CD14" s="439"/>
      <c r="CE14" s="439"/>
      <c r="CF14" s="439"/>
      <c r="CG14" s="439"/>
      <c r="CH14" s="439"/>
      <c r="CI14" s="439"/>
      <c r="CJ14" s="439"/>
      <c r="CK14" s="439"/>
      <c r="CL14" s="439"/>
      <c r="CM14" s="439"/>
      <c r="CN14" s="439"/>
      <c r="CO14" s="439"/>
      <c r="CP14" s="439"/>
      <c r="CQ14" s="439"/>
      <c r="CR14" s="439"/>
      <c r="CS14" s="439"/>
      <c r="CT14" s="450"/>
      <c r="CU14" s="439"/>
      <c r="CV14" s="439"/>
      <c r="CW14" s="439"/>
      <c r="CX14" s="441"/>
      <c r="CY14" s="441"/>
      <c r="CZ14" s="441"/>
      <c r="DA14" s="441"/>
      <c r="DB14" s="441"/>
      <c r="DC14" s="441"/>
      <c r="DD14" s="441"/>
      <c r="DE14" s="441"/>
      <c r="DF14" s="441"/>
      <c r="DG14" s="441"/>
      <c r="DH14" s="441"/>
    </row>
    <row r="15" spans="1:112" x14ac:dyDescent="0.3">
      <c r="B15" s="10" t="s">
        <v>16</v>
      </c>
      <c r="C15" s="13">
        <v>220</v>
      </c>
      <c r="D15" s="13">
        <v>220</v>
      </c>
      <c r="E15" s="13">
        <v>235</v>
      </c>
      <c r="F15" s="13">
        <v>240</v>
      </c>
      <c r="G15" s="13">
        <v>250</v>
      </c>
      <c r="H15" s="13">
        <v>255</v>
      </c>
      <c r="I15" s="397">
        <v>236.75581477493773</v>
      </c>
      <c r="J15" s="397">
        <v>196.26123397258797</v>
      </c>
      <c r="K15" s="397">
        <v>233.6223597598327</v>
      </c>
      <c r="L15" s="208">
        <f t="shared" si="5"/>
        <v>-0.17103943504341923</v>
      </c>
      <c r="M15" s="208">
        <f>IF(ISERROR(K15/J15),"N/A",IF(J15&lt;0,"N/A",IF(K15&lt;0,"N/A",IF(K15/J15-1&gt;300%,"&gt;±300%",IF(K15/J15-1&lt;-300%,"&gt;±300%",K15/J15-1)))))</f>
        <v>0.19036426619259417</v>
      </c>
      <c r="N15" s="59"/>
      <c r="O15" s="13">
        <v>60</v>
      </c>
      <c r="P15" s="13">
        <v>40</v>
      </c>
      <c r="Q15" s="13">
        <v>60</v>
      </c>
      <c r="R15" s="13">
        <v>65</v>
      </c>
      <c r="S15" s="13">
        <v>65</v>
      </c>
      <c r="T15" s="13">
        <v>45</v>
      </c>
      <c r="U15" s="13">
        <v>65</v>
      </c>
      <c r="V15" s="13">
        <v>70</v>
      </c>
      <c r="W15" s="13">
        <v>60</v>
      </c>
      <c r="X15" s="13">
        <v>45</v>
      </c>
      <c r="Y15" s="13">
        <v>65</v>
      </c>
      <c r="Z15" s="13">
        <v>65</v>
      </c>
      <c r="AA15" s="13">
        <v>60</v>
      </c>
      <c r="AB15" s="13">
        <v>60</v>
      </c>
      <c r="AC15" s="13">
        <v>65</v>
      </c>
      <c r="AD15" s="13">
        <v>70</v>
      </c>
      <c r="AE15" s="13">
        <v>60</v>
      </c>
      <c r="AF15" s="13">
        <v>65</v>
      </c>
      <c r="AG15" s="13">
        <v>59.578918260056682</v>
      </c>
      <c r="AH15" s="13">
        <v>63.039452106299215</v>
      </c>
      <c r="AI15" s="13">
        <v>56.292711063163225</v>
      </c>
      <c r="AJ15" s="13">
        <v>57.844733345418632</v>
      </c>
      <c r="AK15" s="13">
        <v>55.261999607689873</v>
      </c>
      <c r="AL15" s="13">
        <v>28.394384708545378</v>
      </c>
      <c r="AM15" s="13">
        <v>53.816535336270199</v>
      </c>
      <c r="AN15" s="13">
        <v>58.788314320082534</v>
      </c>
      <c r="AO15" s="13">
        <v>58.149489147910749</v>
      </c>
      <c r="AP15" s="493"/>
      <c r="AQ15" s="13">
        <f t="shared" si="33"/>
        <v>120</v>
      </c>
      <c r="AR15" s="13">
        <f t="shared" si="34"/>
        <v>100</v>
      </c>
      <c r="AS15" s="13">
        <f t="shared" si="35"/>
        <v>125</v>
      </c>
      <c r="AT15" s="7">
        <f t="shared" si="36"/>
        <v>110</v>
      </c>
      <c r="AU15" s="7">
        <f t="shared" si="37"/>
        <v>135</v>
      </c>
      <c r="AV15" s="7">
        <f t="shared" si="38"/>
        <v>105</v>
      </c>
      <c r="AW15" s="7">
        <f t="shared" si="39"/>
        <v>130</v>
      </c>
      <c r="AX15" s="7">
        <f t="shared" si="40"/>
        <v>120</v>
      </c>
      <c r="AY15" s="7">
        <f t="shared" si="41"/>
        <v>135</v>
      </c>
      <c r="AZ15" s="7">
        <f t="shared" si="42"/>
        <v>125</v>
      </c>
      <c r="BA15" s="7">
        <f t="shared" si="29"/>
        <v>122.61837036635589</v>
      </c>
      <c r="BB15" s="7">
        <f t="shared" si="26"/>
        <v>114.13744440858186</v>
      </c>
      <c r="BC15" s="7">
        <f t="shared" si="6"/>
        <v>83.656384316235247</v>
      </c>
      <c r="BD15" s="59">
        <f t="shared" si="7"/>
        <v>112.60484965635274</v>
      </c>
      <c r="BF15" s="10" t="s">
        <v>16</v>
      </c>
      <c r="BG15" s="13">
        <f t="shared" si="8"/>
        <v>220</v>
      </c>
      <c r="BH15" s="13">
        <f t="shared" si="9"/>
        <v>220</v>
      </c>
      <c r="BI15" s="13">
        <f t="shared" si="10"/>
        <v>235</v>
      </c>
      <c r="BJ15" s="13">
        <f t="shared" si="11"/>
        <v>240</v>
      </c>
      <c r="BK15" s="13">
        <f t="shared" si="12"/>
        <v>250</v>
      </c>
      <c r="BL15" s="13">
        <f t="shared" si="13"/>
        <v>255</v>
      </c>
      <c r="BM15" s="13">
        <f t="shared" si="14"/>
        <v>236.75581477493773</v>
      </c>
      <c r="BN15" s="13">
        <f t="shared" si="15"/>
        <v>196.26123397258797</v>
      </c>
      <c r="BO15" s="219"/>
      <c r="BP15" s="212"/>
      <c r="BQ15" s="208"/>
      <c r="BR15" s="27"/>
      <c r="BS15" s="439"/>
      <c r="BT15" s="439"/>
      <c r="BU15" s="439"/>
      <c r="BV15" s="439"/>
      <c r="BW15" s="439"/>
      <c r="BX15" s="439"/>
      <c r="BY15" s="439"/>
      <c r="BZ15" s="439"/>
      <c r="CA15" s="439"/>
      <c r="CB15" s="439"/>
      <c r="CC15" s="439"/>
      <c r="CD15" s="439"/>
      <c r="CE15" s="439"/>
      <c r="CF15" s="439"/>
      <c r="CG15" s="439"/>
      <c r="CH15" s="439"/>
      <c r="CI15" s="439"/>
      <c r="CJ15" s="439"/>
      <c r="CK15" s="439"/>
      <c r="CL15" s="439"/>
      <c r="CM15" s="439"/>
      <c r="CN15" s="439"/>
      <c r="CO15" s="439"/>
      <c r="CP15" s="439"/>
      <c r="CQ15" s="439"/>
      <c r="CR15" s="439"/>
      <c r="CS15" s="439"/>
      <c r="CT15" s="450"/>
      <c r="CU15" s="439"/>
      <c r="CV15" s="439"/>
      <c r="CW15" s="439"/>
      <c r="CX15" s="441"/>
      <c r="CY15" s="441"/>
      <c r="CZ15" s="441"/>
      <c r="DA15" s="441"/>
      <c r="DB15" s="441"/>
      <c r="DC15" s="441"/>
      <c r="DD15" s="441"/>
      <c r="DE15" s="441"/>
      <c r="DF15" s="441"/>
      <c r="DG15" s="441"/>
      <c r="DH15" s="441"/>
    </row>
    <row r="16" spans="1:112" x14ac:dyDescent="0.3">
      <c r="B16" s="10" t="s">
        <v>17</v>
      </c>
      <c r="C16" s="13">
        <v>335</v>
      </c>
      <c r="D16" s="13">
        <v>335</v>
      </c>
      <c r="E16" s="13">
        <v>340</v>
      </c>
      <c r="F16" s="13">
        <v>335</v>
      </c>
      <c r="G16" s="13">
        <v>340</v>
      </c>
      <c r="H16" s="13">
        <v>345</v>
      </c>
      <c r="I16" s="397">
        <v>372.26277000000005</v>
      </c>
      <c r="J16" s="397">
        <v>315.79295448973193</v>
      </c>
      <c r="K16" s="397">
        <v>347.37224993870512</v>
      </c>
      <c r="L16" s="208">
        <f t="shared" si="5"/>
        <v>-0.15169342749549763</v>
      </c>
      <c r="M16" s="208">
        <f>IF(ISERROR(K16/J16),"N/A",IF(J16&lt;0,"N/A",IF(K16&lt;0,"N/A",IF(K16/J16-1&gt;300%,"&gt;±300%",IF(K16/J16-1&lt;-300%,"&gt;±300%",K16/J16-1)))))</f>
        <v>0.10000000000000009</v>
      </c>
      <c r="N16" s="59"/>
      <c r="O16" s="13">
        <v>70</v>
      </c>
      <c r="P16" s="13">
        <v>100</v>
      </c>
      <c r="Q16" s="13">
        <v>85</v>
      </c>
      <c r="R16" s="13">
        <v>80</v>
      </c>
      <c r="S16" s="13">
        <v>70</v>
      </c>
      <c r="T16" s="13">
        <v>100</v>
      </c>
      <c r="U16" s="13">
        <v>85</v>
      </c>
      <c r="V16" s="13">
        <v>75</v>
      </c>
      <c r="W16" s="13">
        <v>70</v>
      </c>
      <c r="X16" s="13">
        <v>105</v>
      </c>
      <c r="Y16" s="13">
        <v>85</v>
      </c>
      <c r="Z16" s="13">
        <v>80</v>
      </c>
      <c r="AA16" s="13">
        <v>85</v>
      </c>
      <c r="AB16" s="13">
        <v>85</v>
      </c>
      <c r="AC16" s="13">
        <v>85</v>
      </c>
      <c r="AD16" s="13">
        <v>85</v>
      </c>
      <c r="AE16" s="13">
        <v>90</v>
      </c>
      <c r="AF16" s="13">
        <v>85</v>
      </c>
      <c r="AG16" s="13">
        <v>93.953139452957743</v>
      </c>
      <c r="AH16" s="13">
        <v>96.114760528164354</v>
      </c>
      <c r="AI16" s="13">
        <v>106.70696835593304</v>
      </c>
      <c r="AJ16" s="13">
        <v>75.487901662944893</v>
      </c>
      <c r="AK16" s="13">
        <v>78.920637140484502</v>
      </c>
      <c r="AL16" s="13">
        <v>57.668856316898612</v>
      </c>
      <c r="AM16" s="13">
        <v>93.902132153221075</v>
      </c>
      <c r="AN16" s="13">
        <v>85.301328879127723</v>
      </c>
      <c r="AO16" s="13">
        <v>71.028573426436054</v>
      </c>
      <c r="AP16" s="493"/>
      <c r="AQ16" s="13">
        <f t="shared" si="33"/>
        <v>165</v>
      </c>
      <c r="AR16" s="13">
        <f t="shared" si="34"/>
        <v>170</v>
      </c>
      <c r="AS16" s="13">
        <f t="shared" si="35"/>
        <v>165</v>
      </c>
      <c r="AT16" s="13">
        <f t="shared" si="36"/>
        <v>170</v>
      </c>
      <c r="AU16" s="7">
        <f t="shared" si="37"/>
        <v>160</v>
      </c>
      <c r="AV16" s="7">
        <f t="shared" si="38"/>
        <v>175</v>
      </c>
      <c r="AW16" s="7">
        <f t="shared" si="39"/>
        <v>165</v>
      </c>
      <c r="AX16" s="7">
        <f t="shared" si="40"/>
        <v>170</v>
      </c>
      <c r="AY16" s="7">
        <f t="shared" si="41"/>
        <v>170</v>
      </c>
      <c r="AZ16" s="7">
        <f t="shared" si="42"/>
        <v>175</v>
      </c>
      <c r="BA16" s="7">
        <f t="shared" si="29"/>
        <v>190.06789998112208</v>
      </c>
      <c r="BB16" s="7">
        <f t="shared" si="26"/>
        <v>182.19487001887794</v>
      </c>
      <c r="BC16" s="7">
        <f t="shared" si="6"/>
        <v>136.58949345738313</v>
      </c>
      <c r="BD16" s="59">
        <f t="shared" si="7"/>
        <v>179.2034610323488</v>
      </c>
      <c r="BF16" s="10" t="s">
        <v>17</v>
      </c>
      <c r="BG16" s="13">
        <f t="shared" si="8"/>
        <v>335</v>
      </c>
      <c r="BH16" s="13">
        <f t="shared" si="9"/>
        <v>335</v>
      </c>
      <c r="BI16" s="13">
        <f t="shared" si="10"/>
        <v>340</v>
      </c>
      <c r="BJ16" s="13">
        <f t="shared" si="11"/>
        <v>335</v>
      </c>
      <c r="BK16" s="13">
        <f t="shared" si="12"/>
        <v>340</v>
      </c>
      <c r="BL16" s="13">
        <f t="shared" si="13"/>
        <v>345</v>
      </c>
      <c r="BM16" s="13">
        <f t="shared" si="14"/>
        <v>372.26277000000005</v>
      </c>
      <c r="BN16" s="13">
        <f t="shared" si="15"/>
        <v>315.79295448973193</v>
      </c>
      <c r="BO16" s="13"/>
      <c r="BP16" s="212"/>
      <c r="BQ16" s="208"/>
      <c r="BR16" s="27"/>
      <c r="BS16" s="439"/>
      <c r="BT16" s="439"/>
      <c r="BU16" s="439"/>
      <c r="BV16" s="439"/>
      <c r="BW16" s="439"/>
      <c r="BX16" s="439"/>
      <c r="BY16" s="439"/>
      <c r="BZ16" s="439"/>
      <c r="CA16" s="439"/>
      <c r="CB16" s="439"/>
      <c r="CC16" s="439"/>
      <c r="CD16" s="439"/>
      <c r="CE16" s="439"/>
      <c r="CF16" s="439"/>
      <c r="CG16" s="439"/>
      <c r="CH16" s="439"/>
      <c r="CI16" s="439"/>
      <c r="CJ16" s="439"/>
      <c r="CK16" s="439"/>
      <c r="CL16" s="439"/>
      <c r="CM16" s="439"/>
      <c r="CN16" s="439"/>
      <c r="CO16" s="439"/>
      <c r="CP16" s="439"/>
      <c r="CQ16" s="439"/>
      <c r="CR16" s="439"/>
      <c r="CS16" s="439"/>
      <c r="CT16" s="448"/>
      <c r="CU16" s="439"/>
      <c r="CV16" s="439"/>
      <c r="CW16" s="439"/>
      <c r="CX16" s="441"/>
      <c r="CY16" s="441"/>
      <c r="CZ16" s="441"/>
      <c r="DA16" s="441"/>
      <c r="DB16" s="441"/>
      <c r="DC16" s="441"/>
      <c r="DD16" s="441"/>
      <c r="DE16" s="441"/>
      <c r="DF16" s="441"/>
      <c r="DG16" s="441"/>
      <c r="DH16" s="441"/>
    </row>
    <row r="17" spans="2:112" x14ac:dyDescent="0.3">
      <c r="B17" s="10" t="s">
        <v>18</v>
      </c>
      <c r="C17" s="13">
        <v>1990</v>
      </c>
      <c r="D17" s="13">
        <v>1975</v>
      </c>
      <c r="E17" s="13">
        <v>1765</v>
      </c>
      <c r="F17" s="13">
        <v>1450</v>
      </c>
      <c r="G17" s="13">
        <v>1340</v>
      </c>
      <c r="H17" s="13">
        <v>1095</v>
      </c>
      <c r="I17" s="397">
        <v>871.19551282051236</v>
      </c>
      <c r="J17" s="397">
        <v>831.88593173076879</v>
      </c>
      <c r="K17" s="397">
        <v>815.24821309615345</v>
      </c>
      <c r="L17" s="208">
        <f t="shared" si="5"/>
        <v>-4.5121422816421619E-2</v>
      </c>
      <c r="M17" s="208">
        <f>IF(ISERROR(K17/J17),"N/A",IF(J17&lt;0,"N/A",IF(K17&lt;0,"N/A",IF(K17/J17-1&gt;300%,"&gt;±300%",IF(K17/J17-1&lt;-300%,"&gt;±300%",K17/J17-1)))))</f>
        <v>-1.9999999999999907E-2</v>
      </c>
      <c r="N17" s="59"/>
      <c r="O17" s="13">
        <v>500</v>
      </c>
      <c r="P17" s="13">
        <v>440</v>
      </c>
      <c r="Q17" s="13">
        <v>440</v>
      </c>
      <c r="R17" s="13">
        <v>405</v>
      </c>
      <c r="S17" s="13">
        <v>530</v>
      </c>
      <c r="T17" s="13">
        <v>390</v>
      </c>
      <c r="U17" s="13">
        <v>310</v>
      </c>
      <c r="V17" s="13">
        <v>340</v>
      </c>
      <c r="W17" s="13">
        <v>375</v>
      </c>
      <c r="X17" s="13">
        <v>425</v>
      </c>
      <c r="Y17" s="13">
        <v>325</v>
      </c>
      <c r="Z17" s="13">
        <v>315</v>
      </c>
      <c r="AA17" s="13">
        <v>305</v>
      </c>
      <c r="AB17" s="13">
        <v>395</v>
      </c>
      <c r="AC17" s="13">
        <v>285</v>
      </c>
      <c r="AD17" s="13">
        <v>275</v>
      </c>
      <c r="AE17" s="13">
        <v>250</v>
      </c>
      <c r="AF17" s="13">
        <v>285</v>
      </c>
      <c r="AG17" s="13">
        <v>232.16878205128197</v>
      </c>
      <c r="AH17" s="13">
        <v>212.59099358974328</v>
      </c>
      <c r="AI17" s="13">
        <v>220.856314102564</v>
      </c>
      <c r="AJ17" s="13">
        <v>206.57942307692301</v>
      </c>
      <c r="AK17" s="13">
        <v>127.69283012820509</v>
      </c>
      <c r="AL17" s="13">
        <v>214.7169035256407</v>
      </c>
      <c r="AM17" s="13">
        <v>251.77619807692292</v>
      </c>
      <c r="AN17" s="13">
        <v>237.7</v>
      </c>
      <c r="AO17" s="13">
        <v>197.34346474358966</v>
      </c>
      <c r="AP17" s="493"/>
      <c r="AQ17" s="13">
        <f t="shared" si="33"/>
        <v>1035</v>
      </c>
      <c r="AR17" s="13">
        <f t="shared" si="34"/>
        <v>940</v>
      </c>
      <c r="AS17" s="13">
        <f t="shared" si="35"/>
        <v>845</v>
      </c>
      <c r="AT17" s="13">
        <f t="shared" si="36"/>
        <v>920</v>
      </c>
      <c r="AU17" s="7">
        <f t="shared" si="37"/>
        <v>650</v>
      </c>
      <c r="AV17" s="7">
        <f t="shared" si="38"/>
        <v>800</v>
      </c>
      <c r="AW17" s="7">
        <f t="shared" si="39"/>
        <v>640</v>
      </c>
      <c r="AX17" s="7">
        <f t="shared" si="40"/>
        <v>700</v>
      </c>
      <c r="AY17" s="7">
        <f t="shared" si="41"/>
        <v>560</v>
      </c>
      <c r="AZ17" s="7">
        <f t="shared" si="42"/>
        <v>535</v>
      </c>
      <c r="BA17" s="7">
        <f t="shared" si="29"/>
        <v>444.75977564102527</v>
      </c>
      <c r="BB17" s="7">
        <f t="shared" si="26"/>
        <v>427.43573717948698</v>
      </c>
      <c r="BC17" s="7">
        <f t="shared" si="6"/>
        <v>342.40973365384582</v>
      </c>
      <c r="BD17" s="59">
        <f t="shared" si="7"/>
        <v>489.47619807692291</v>
      </c>
      <c r="BF17" s="10" t="s">
        <v>18</v>
      </c>
      <c r="BG17" s="13">
        <f t="shared" si="8"/>
        <v>1990</v>
      </c>
      <c r="BH17" s="13">
        <f t="shared" si="9"/>
        <v>1975</v>
      </c>
      <c r="BI17" s="13">
        <f t="shared" si="10"/>
        <v>1765</v>
      </c>
      <c r="BJ17" s="13">
        <f t="shared" si="11"/>
        <v>1450</v>
      </c>
      <c r="BK17" s="13">
        <f t="shared" si="12"/>
        <v>1340</v>
      </c>
      <c r="BL17" s="13">
        <f t="shared" si="13"/>
        <v>1095</v>
      </c>
      <c r="BM17" s="13">
        <f t="shared" si="14"/>
        <v>871.19551282051236</v>
      </c>
      <c r="BN17" s="13">
        <f t="shared" si="15"/>
        <v>831.88593173076879</v>
      </c>
      <c r="BO17" s="13"/>
      <c r="BP17" s="212"/>
      <c r="BQ17" s="208"/>
      <c r="BR17" s="27"/>
      <c r="BS17" s="439"/>
      <c r="BT17" s="439"/>
      <c r="BU17" s="439"/>
      <c r="BV17" s="439"/>
      <c r="BW17" s="439"/>
      <c r="BX17" s="439"/>
      <c r="BY17" s="439"/>
      <c r="BZ17" s="439"/>
      <c r="CA17" s="439"/>
      <c r="CB17" s="439"/>
      <c r="CC17" s="439"/>
      <c r="CD17" s="439"/>
      <c r="CE17" s="439"/>
      <c r="CF17" s="439"/>
      <c r="CG17" s="439"/>
      <c r="CH17" s="439"/>
      <c r="CI17" s="439"/>
      <c r="CJ17" s="439"/>
      <c r="CK17" s="439"/>
      <c r="CL17" s="439"/>
      <c r="CM17" s="439"/>
      <c r="CN17" s="439"/>
      <c r="CO17" s="439"/>
      <c r="CP17" s="439"/>
      <c r="CQ17" s="439"/>
      <c r="CR17" s="439"/>
      <c r="CS17" s="439"/>
      <c r="CT17" s="446"/>
      <c r="CU17" s="439"/>
      <c r="CV17" s="439"/>
      <c r="CW17" s="439"/>
      <c r="CX17" s="441"/>
      <c r="CY17" s="441"/>
      <c r="CZ17" s="441"/>
      <c r="DA17" s="441"/>
      <c r="DB17" s="441"/>
      <c r="DC17" s="441"/>
      <c r="DD17" s="441"/>
      <c r="DE17" s="441"/>
      <c r="DF17" s="441"/>
      <c r="DG17" s="441"/>
      <c r="DH17" s="441"/>
    </row>
    <row r="18" spans="2:112" x14ac:dyDescent="0.3">
      <c r="B18" s="10" t="s">
        <v>21</v>
      </c>
      <c r="C18" s="13">
        <v>140</v>
      </c>
      <c r="D18" s="13">
        <v>175</v>
      </c>
      <c r="E18" s="13">
        <v>180</v>
      </c>
      <c r="F18" s="13">
        <v>145</v>
      </c>
      <c r="G18" s="13">
        <v>175</v>
      </c>
      <c r="H18" s="13">
        <v>195</v>
      </c>
      <c r="I18" s="397">
        <v>102.39351265721356</v>
      </c>
      <c r="J18" s="397">
        <v>48.177770738811638</v>
      </c>
      <c r="K18" s="397">
        <v>65.039990497395721</v>
      </c>
      <c r="L18" s="208">
        <f t="shared" si="5"/>
        <v>-0.52948414905836771</v>
      </c>
      <c r="M18" s="208">
        <f t="shared" si="5"/>
        <v>0.35000000000000009</v>
      </c>
      <c r="N18" s="59"/>
      <c r="O18" s="13">
        <v>40</v>
      </c>
      <c r="P18" s="13">
        <v>45</v>
      </c>
      <c r="Q18" s="13">
        <v>55</v>
      </c>
      <c r="R18" s="13">
        <v>30</v>
      </c>
      <c r="S18" s="13">
        <v>40</v>
      </c>
      <c r="T18" s="13">
        <v>55</v>
      </c>
      <c r="U18" s="13">
        <v>35</v>
      </c>
      <c r="V18" s="13">
        <v>30</v>
      </c>
      <c r="W18" s="13">
        <v>40</v>
      </c>
      <c r="X18" s="13">
        <v>40</v>
      </c>
      <c r="Y18" s="13">
        <v>45</v>
      </c>
      <c r="Z18" s="13">
        <v>40</v>
      </c>
      <c r="AA18" s="13">
        <v>40</v>
      </c>
      <c r="AB18" s="13">
        <v>50</v>
      </c>
      <c r="AC18" s="13">
        <v>50</v>
      </c>
      <c r="AD18" s="13">
        <v>45</v>
      </c>
      <c r="AE18" s="13">
        <v>50</v>
      </c>
      <c r="AF18" s="13">
        <v>50</v>
      </c>
      <c r="AG18" s="13">
        <v>22.599110487746586</v>
      </c>
      <c r="AH18" s="13">
        <v>33.385049584171085</v>
      </c>
      <c r="AI18" s="13">
        <v>19.290420000000001</v>
      </c>
      <c r="AJ18" s="13">
        <v>27.118932585295898</v>
      </c>
      <c r="AK18" s="13">
        <v>15.819377341422609</v>
      </c>
      <c r="AL18" s="13">
        <v>3.3385049584171091</v>
      </c>
      <c r="AM18" s="13">
        <v>8.680689000000001</v>
      </c>
      <c r="AN18" s="13">
        <v>20.339199438971921</v>
      </c>
      <c r="AO18" s="13">
        <v>21.356159410920526</v>
      </c>
      <c r="AP18" s="493"/>
      <c r="AQ18" s="13">
        <f t="shared" si="33"/>
        <v>90</v>
      </c>
      <c r="AR18" s="13">
        <f t="shared" si="34"/>
        <v>85</v>
      </c>
      <c r="AS18" s="13">
        <f t="shared" si="35"/>
        <v>85</v>
      </c>
      <c r="AT18" s="13">
        <f t="shared" si="36"/>
        <v>95</v>
      </c>
      <c r="AU18" s="7">
        <f t="shared" si="37"/>
        <v>65</v>
      </c>
      <c r="AV18" s="7">
        <f t="shared" si="38"/>
        <v>80</v>
      </c>
      <c r="AW18" s="7">
        <f t="shared" si="39"/>
        <v>85</v>
      </c>
      <c r="AX18" s="7">
        <f t="shared" si="40"/>
        <v>90</v>
      </c>
      <c r="AY18" s="7">
        <f t="shared" si="41"/>
        <v>95</v>
      </c>
      <c r="AZ18" s="7">
        <f t="shared" si="42"/>
        <v>100</v>
      </c>
      <c r="BA18" s="7">
        <f t="shared" si="29"/>
        <v>55.984160071917671</v>
      </c>
      <c r="BB18" s="7">
        <f t="shared" si="26"/>
        <v>46.409352585295899</v>
      </c>
      <c r="BC18" s="7">
        <f t="shared" si="6"/>
        <v>19.157882299839716</v>
      </c>
      <c r="BD18" s="59">
        <f t="shared" si="7"/>
        <v>29.019888438971922</v>
      </c>
      <c r="BF18" s="10" t="s">
        <v>21</v>
      </c>
      <c r="BG18" s="13">
        <f t="shared" si="8"/>
        <v>140</v>
      </c>
      <c r="BH18" s="13">
        <f t="shared" si="9"/>
        <v>175</v>
      </c>
      <c r="BI18" s="13">
        <f t="shared" si="10"/>
        <v>180</v>
      </c>
      <c r="BJ18" s="13">
        <f t="shared" si="11"/>
        <v>145</v>
      </c>
      <c r="BK18" s="13">
        <f t="shared" si="12"/>
        <v>175</v>
      </c>
      <c r="BL18" s="13">
        <f t="shared" si="13"/>
        <v>195</v>
      </c>
      <c r="BM18" s="13">
        <f t="shared" si="14"/>
        <v>102.39351265721356</v>
      </c>
      <c r="BN18" s="13">
        <f t="shared" si="15"/>
        <v>48.177770738811638</v>
      </c>
      <c r="BO18" s="13"/>
      <c r="BP18" s="212"/>
      <c r="BQ18" s="208"/>
      <c r="BR18" s="27"/>
      <c r="BS18" s="439"/>
      <c r="BT18" s="439"/>
      <c r="BU18" s="439"/>
      <c r="BV18" s="439"/>
      <c r="BW18" s="439"/>
      <c r="BX18" s="439"/>
      <c r="BY18" s="439"/>
      <c r="BZ18" s="439"/>
      <c r="CA18" s="439"/>
      <c r="CB18" s="439"/>
      <c r="CC18" s="439"/>
      <c r="CD18" s="439"/>
      <c r="CE18" s="439"/>
      <c r="CF18" s="439"/>
      <c r="CG18" s="439"/>
      <c r="CH18" s="439"/>
      <c r="CI18" s="439"/>
      <c r="CJ18" s="439"/>
      <c r="CK18" s="439"/>
      <c r="CL18" s="439"/>
      <c r="CM18" s="439"/>
      <c r="CN18" s="439"/>
      <c r="CO18" s="439"/>
      <c r="CP18" s="439"/>
      <c r="CQ18" s="439"/>
      <c r="CR18" s="439"/>
      <c r="CS18" s="439"/>
      <c r="CT18" s="446"/>
      <c r="CU18" s="439"/>
      <c r="CV18" s="439"/>
      <c r="CW18" s="439"/>
      <c r="CX18" s="441"/>
      <c r="CY18" s="441"/>
      <c r="CZ18" s="441"/>
      <c r="DA18" s="441"/>
      <c r="DB18" s="441"/>
      <c r="DC18" s="441"/>
      <c r="DD18" s="441"/>
      <c r="DE18" s="441"/>
      <c r="DF18" s="441"/>
      <c r="DG18" s="441"/>
      <c r="DH18" s="441"/>
    </row>
    <row r="19" spans="2:112" x14ac:dyDescent="0.3">
      <c r="B19" s="52" t="s">
        <v>19</v>
      </c>
      <c r="C19" s="54">
        <v>60</v>
      </c>
      <c r="D19" s="54">
        <v>65</v>
      </c>
      <c r="E19" s="54">
        <v>70</v>
      </c>
      <c r="F19" s="54">
        <v>70</v>
      </c>
      <c r="G19" s="54">
        <v>75</v>
      </c>
      <c r="H19" s="54">
        <v>75</v>
      </c>
      <c r="I19" s="605">
        <v>176</v>
      </c>
      <c r="J19" s="605">
        <v>151.35999999999999</v>
      </c>
      <c r="K19" s="605">
        <v>174.06399999999996</v>
      </c>
      <c r="L19" s="217">
        <f t="shared" si="5"/>
        <v>-0.14000000000000012</v>
      </c>
      <c r="M19" s="217">
        <f t="shared" si="5"/>
        <v>0.14999999999999991</v>
      </c>
      <c r="N19" s="59"/>
      <c r="O19" s="54">
        <v>15</v>
      </c>
      <c r="P19" s="54">
        <v>15</v>
      </c>
      <c r="Q19" s="54">
        <v>20</v>
      </c>
      <c r="R19" s="54">
        <v>20</v>
      </c>
      <c r="S19" s="54">
        <v>20</v>
      </c>
      <c r="T19" s="54">
        <v>20</v>
      </c>
      <c r="U19" s="54">
        <v>20</v>
      </c>
      <c r="V19" s="54">
        <v>20</v>
      </c>
      <c r="W19" s="54">
        <v>20</v>
      </c>
      <c r="X19" s="54">
        <v>20</v>
      </c>
      <c r="Y19" s="54">
        <v>20</v>
      </c>
      <c r="Z19" s="54">
        <v>20</v>
      </c>
      <c r="AA19" s="54">
        <v>20</v>
      </c>
      <c r="AB19" s="54">
        <v>20</v>
      </c>
      <c r="AC19" s="54">
        <v>20</v>
      </c>
      <c r="AD19" s="54">
        <v>20</v>
      </c>
      <c r="AE19" s="54">
        <v>20</v>
      </c>
      <c r="AF19" s="54">
        <v>20</v>
      </c>
      <c r="AG19" s="54">
        <v>44</v>
      </c>
      <c r="AH19" s="54">
        <v>44</v>
      </c>
      <c r="AI19" s="54">
        <v>44</v>
      </c>
      <c r="AJ19" s="54">
        <v>44</v>
      </c>
      <c r="AK19" s="54">
        <v>37.839999999999996</v>
      </c>
      <c r="AL19" s="54">
        <v>37.839999999999996</v>
      </c>
      <c r="AM19" s="54">
        <v>37.839999999999996</v>
      </c>
      <c r="AN19" s="54">
        <v>37.839999999999996</v>
      </c>
      <c r="AO19" s="54">
        <v>41.624000000000002</v>
      </c>
      <c r="AP19" s="493"/>
      <c r="AQ19" s="54">
        <f t="shared" si="33"/>
        <v>35</v>
      </c>
      <c r="AR19" s="54">
        <f t="shared" si="34"/>
        <v>30</v>
      </c>
      <c r="AS19" s="54">
        <f t="shared" si="35"/>
        <v>40</v>
      </c>
      <c r="AT19" s="54">
        <f t="shared" si="36"/>
        <v>40</v>
      </c>
      <c r="AU19" s="54">
        <f t="shared" si="37"/>
        <v>40</v>
      </c>
      <c r="AV19" s="54">
        <f t="shared" si="38"/>
        <v>40</v>
      </c>
      <c r="AW19" s="54">
        <f t="shared" si="39"/>
        <v>40</v>
      </c>
      <c r="AX19" s="54">
        <f t="shared" si="40"/>
        <v>40</v>
      </c>
      <c r="AY19" s="54">
        <f t="shared" si="41"/>
        <v>40</v>
      </c>
      <c r="AZ19" s="54">
        <f t="shared" si="42"/>
        <v>40</v>
      </c>
      <c r="BA19" s="54">
        <f t="shared" si="29"/>
        <v>88</v>
      </c>
      <c r="BB19" s="54">
        <f t="shared" si="26"/>
        <v>88</v>
      </c>
      <c r="BC19" s="54">
        <f t="shared" si="6"/>
        <v>75.679999999999993</v>
      </c>
      <c r="BD19" s="516">
        <f t="shared" si="7"/>
        <v>75.679999999999993</v>
      </c>
      <c r="BF19" s="52" t="s">
        <v>19</v>
      </c>
      <c r="BG19" s="54">
        <f t="shared" si="8"/>
        <v>60</v>
      </c>
      <c r="BH19" s="54">
        <f t="shared" si="9"/>
        <v>65</v>
      </c>
      <c r="BI19" s="54">
        <f t="shared" si="10"/>
        <v>70</v>
      </c>
      <c r="BJ19" s="54">
        <f t="shared" si="11"/>
        <v>70</v>
      </c>
      <c r="BK19" s="54">
        <f t="shared" si="12"/>
        <v>75</v>
      </c>
      <c r="BL19" s="54">
        <f t="shared" si="13"/>
        <v>75</v>
      </c>
      <c r="BM19" s="54">
        <f t="shared" si="14"/>
        <v>176</v>
      </c>
      <c r="BN19" s="54">
        <f t="shared" si="15"/>
        <v>151.35999999999999</v>
      </c>
      <c r="BO19" s="54"/>
      <c r="BP19" s="216"/>
      <c r="BQ19" s="217"/>
      <c r="BR19" s="2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8"/>
      <c r="CU19" s="447"/>
      <c r="CV19" s="447"/>
      <c r="CW19" s="447"/>
      <c r="CX19" s="447"/>
      <c r="CY19" s="447"/>
      <c r="CZ19" s="447"/>
      <c r="DA19" s="447"/>
      <c r="DB19" s="447"/>
      <c r="DC19" s="447"/>
      <c r="DD19" s="447"/>
      <c r="DE19" s="447"/>
      <c r="DF19" s="447"/>
      <c r="DG19" s="447"/>
      <c r="DH19" s="447"/>
    </row>
    <row r="20" spans="2:112" x14ac:dyDescent="0.3">
      <c r="B20" s="20" t="s">
        <v>12</v>
      </c>
      <c r="C20" s="50">
        <v>535</v>
      </c>
      <c r="D20" s="50">
        <v>540</v>
      </c>
      <c r="E20" s="50">
        <v>510</v>
      </c>
      <c r="F20" s="50">
        <v>560</v>
      </c>
      <c r="G20" s="50">
        <v>565</v>
      </c>
      <c r="H20" s="50">
        <v>570</v>
      </c>
      <c r="I20" s="491">
        <v>694.31796271577525</v>
      </c>
      <c r="J20" s="491">
        <v>585.31692061722958</v>
      </c>
      <c r="K20" s="491">
        <v>647.09032353276052</v>
      </c>
      <c r="L20" s="210">
        <f t="shared" si="5"/>
        <v>-0.15699009380687179</v>
      </c>
      <c r="M20" s="210">
        <f>IF(ISERROR(K20/J20),"N/A",IF(J20&lt;0,"N/A",IF(K20&lt;0,"N/A",IF(K20/J20-1&gt;300%,"&gt;±300%",IF(K20/J20-1&lt;-300%,"&gt;±300%",K20/J20-1)))))</f>
        <v>0.10553838568410012</v>
      </c>
      <c r="N20" s="59"/>
      <c r="O20" s="50">
        <v>145</v>
      </c>
      <c r="P20" s="50">
        <v>125</v>
      </c>
      <c r="Q20" s="50">
        <v>135</v>
      </c>
      <c r="R20" s="50">
        <v>130</v>
      </c>
      <c r="S20" s="50">
        <v>125</v>
      </c>
      <c r="T20" s="50">
        <v>120</v>
      </c>
      <c r="U20" s="50">
        <v>140</v>
      </c>
      <c r="V20" s="50">
        <v>135</v>
      </c>
      <c r="W20" s="50">
        <v>165</v>
      </c>
      <c r="X20" s="50">
        <v>130</v>
      </c>
      <c r="Y20" s="50">
        <v>150</v>
      </c>
      <c r="Z20" s="50">
        <v>135</v>
      </c>
      <c r="AA20" s="50">
        <v>160</v>
      </c>
      <c r="AB20" s="50">
        <v>135</v>
      </c>
      <c r="AC20" s="50">
        <v>145</v>
      </c>
      <c r="AD20" s="50">
        <v>135</v>
      </c>
      <c r="AE20" s="50">
        <v>155</v>
      </c>
      <c r="AF20" s="50">
        <v>135</v>
      </c>
      <c r="AG20" s="50">
        <v>138.26347586817758</v>
      </c>
      <c r="AH20" s="50">
        <v>204.72973636404896</v>
      </c>
      <c r="AI20" s="50">
        <v>161.65982461778242</v>
      </c>
      <c r="AJ20" s="50">
        <v>189.66492586576629</v>
      </c>
      <c r="AK20" s="50">
        <v>175.72304033472869</v>
      </c>
      <c r="AL20" s="50">
        <v>111.64640809482935</v>
      </c>
      <c r="AM20" s="50">
        <v>122.17447518796445</v>
      </c>
      <c r="AN20" s="50">
        <v>171.4759457568137</v>
      </c>
      <c r="AO20" s="50">
        <v>119.16778292368936</v>
      </c>
      <c r="AP20" s="493"/>
      <c r="AQ20" s="50">
        <f t="shared" ref="AQ20:AS20" si="43">SUM(AQ21:AQ25)</f>
        <v>270</v>
      </c>
      <c r="AR20" s="50">
        <f t="shared" si="43"/>
        <v>270</v>
      </c>
      <c r="AS20" s="50">
        <f t="shared" si="43"/>
        <v>265</v>
      </c>
      <c r="AT20" s="50">
        <f>SUM(AT21:AT25)</f>
        <v>245</v>
      </c>
      <c r="AU20" s="50">
        <f>SUM(AU21:AU25)</f>
        <v>275</v>
      </c>
      <c r="AV20" s="50">
        <f t="shared" ref="AV20:AY20" si="44">SUM(AV21:AV25)</f>
        <v>295</v>
      </c>
      <c r="AW20" s="50">
        <f t="shared" si="44"/>
        <v>285</v>
      </c>
      <c r="AX20" s="50">
        <f t="shared" si="44"/>
        <v>295</v>
      </c>
      <c r="AY20" s="50">
        <f t="shared" si="44"/>
        <v>280</v>
      </c>
      <c r="AZ20" s="50">
        <f>SUM(AZ21:AZ25)</f>
        <v>290</v>
      </c>
      <c r="BA20" s="50">
        <f t="shared" si="29"/>
        <v>342.99321223222654</v>
      </c>
      <c r="BB20" s="50">
        <f t="shared" si="26"/>
        <v>351.32475048354871</v>
      </c>
      <c r="BC20" s="50">
        <f t="shared" si="6"/>
        <v>287.36944842955802</v>
      </c>
      <c r="BD20" s="50">
        <f t="shared" si="7"/>
        <v>293.65042094477815</v>
      </c>
      <c r="BF20" s="20" t="s">
        <v>12</v>
      </c>
      <c r="BG20" s="50">
        <f t="shared" si="8"/>
        <v>535</v>
      </c>
      <c r="BH20" s="50">
        <f t="shared" si="9"/>
        <v>540</v>
      </c>
      <c r="BI20" s="50">
        <f t="shared" si="10"/>
        <v>510</v>
      </c>
      <c r="BJ20" s="50">
        <f t="shared" si="11"/>
        <v>560</v>
      </c>
      <c r="BK20" s="50">
        <f t="shared" si="12"/>
        <v>565</v>
      </c>
      <c r="BL20" s="50">
        <f t="shared" si="13"/>
        <v>570</v>
      </c>
      <c r="BM20" s="50">
        <f t="shared" si="14"/>
        <v>694.31796271577525</v>
      </c>
      <c r="BN20" s="50">
        <f t="shared" si="15"/>
        <v>585.31692061722958</v>
      </c>
      <c r="BO20" s="50">
        <f>K20</f>
        <v>647.09032353276052</v>
      </c>
      <c r="BP20" s="210">
        <f t="shared" si="30"/>
        <v>-0.15699009380687179</v>
      </c>
      <c r="BQ20" s="210">
        <f>M20</f>
        <v>0.10553838568410012</v>
      </c>
      <c r="BR20" s="198"/>
      <c r="BS20" s="444">
        <f t="shared" ref="BS20:CS20" si="45">O20</f>
        <v>145</v>
      </c>
      <c r="BT20" s="444">
        <f t="shared" si="45"/>
        <v>125</v>
      </c>
      <c r="BU20" s="444">
        <f t="shared" si="45"/>
        <v>135</v>
      </c>
      <c r="BV20" s="444">
        <f t="shared" si="45"/>
        <v>130</v>
      </c>
      <c r="BW20" s="444">
        <f t="shared" si="45"/>
        <v>125</v>
      </c>
      <c r="BX20" s="444">
        <f t="shared" si="45"/>
        <v>120</v>
      </c>
      <c r="BY20" s="444">
        <f t="shared" si="45"/>
        <v>140</v>
      </c>
      <c r="BZ20" s="444">
        <f t="shared" si="45"/>
        <v>135</v>
      </c>
      <c r="CA20" s="444">
        <f t="shared" si="45"/>
        <v>165</v>
      </c>
      <c r="CB20" s="444">
        <f t="shared" si="45"/>
        <v>130</v>
      </c>
      <c r="CC20" s="444">
        <f t="shared" si="45"/>
        <v>150</v>
      </c>
      <c r="CD20" s="444">
        <f t="shared" si="45"/>
        <v>135</v>
      </c>
      <c r="CE20" s="444">
        <f t="shared" si="45"/>
        <v>160</v>
      </c>
      <c r="CF20" s="444">
        <f t="shared" si="45"/>
        <v>135</v>
      </c>
      <c r="CG20" s="444">
        <f t="shared" si="45"/>
        <v>145</v>
      </c>
      <c r="CH20" s="444">
        <f t="shared" si="45"/>
        <v>135</v>
      </c>
      <c r="CI20" s="444">
        <f t="shared" si="45"/>
        <v>155</v>
      </c>
      <c r="CJ20" s="444">
        <f t="shared" si="45"/>
        <v>135</v>
      </c>
      <c r="CK20" s="444">
        <f t="shared" si="45"/>
        <v>138.26347586817758</v>
      </c>
      <c r="CL20" s="444">
        <f t="shared" si="45"/>
        <v>204.72973636404896</v>
      </c>
      <c r="CM20" s="444">
        <f t="shared" si="45"/>
        <v>161.65982461778242</v>
      </c>
      <c r="CN20" s="444">
        <f t="shared" si="45"/>
        <v>189.66492586576629</v>
      </c>
      <c r="CO20" s="444">
        <f t="shared" si="45"/>
        <v>175.72304033472869</v>
      </c>
      <c r="CP20" s="444">
        <f t="shared" si="45"/>
        <v>111.64640809482935</v>
      </c>
      <c r="CQ20" s="444">
        <f t="shared" si="45"/>
        <v>122.17447518796445</v>
      </c>
      <c r="CR20" s="444">
        <f t="shared" si="45"/>
        <v>171.4759457568137</v>
      </c>
      <c r="CS20" s="444">
        <f t="shared" si="45"/>
        <v>119.16778292368936</v>
      </c>
      <c r="CT20" s="445"/>
      <c r="CU20" s="444">
        <f t="shared" ref="CU20:DH20" si="46">AQ20</f>
        <v>270</v>
      </c>
      <c r="CV20" s="444">
        <f t="shared" si="46"/>
        <v>270</v>
      </c>
      <c r="CW20" s="444">
        <f t="shared" si="46"/>
        <v>265</v>
      </c>
      <c r="CX20" s="444">
        <f t="shared" si="46"/>
        <v>245</v>
      </c>
      <c r="CY20" s="444">
        <f t="shared" si="46"/>
        <v>275</v>
      </c>
      <c r="CZ20" s="444">
        <f t="shared" si="46"/>
        <v>295</v>
      </c>
      <c r="DA20" s="444">
        <f t="shared" si="46"/>
        <v>285</v>
      </c>
      <c r="DB20" s="444">
        <f t="shared" si="46"/>
        <v>295</v>
      </c>
      <c r="DC20" s="444">
        <f t="shared" si="46"/>
        <v>280</v>
      </c>
      <c r="DD20" s="444">
        <f t="shared" si="46"/>
        <v>290</v>
      </c>
      <c r="DE20" s="444">
        <f t="shared" si="46"/>
        <v>342.99321223222654</v>
      </c>
      <c r="DF20" s="444">
        <f t="shared" si="46"/>
        <v>351.32475048354871</v>
      </c>
      <c r="DG20" s="444">
        <f t="shared" si="46"/>
        <v>287.36944842955802</v>
      </c>
      <c r="DH20" s="444">
        <f t="shared" si="46"/>
        <v>293.65042094477815</v>
      </c>
    </row>
    <row r="21" spans="2:112" x14ac:dyDescent="0.3">
      <c r="B21" s="10" t="s">
        <v>15</v>
      </c>
      <c r="C21" s="13">
        <v>55</v>
      </c>
      <c r="D21" s="13">
        <v>55</v>
      </c>
      <c r="E21" s="13">
        <v>50</v>
      </c>
      <c r="F21" s="13">
        <v>50</v>
      </c>
      <c r="G21" s="13">
        <v>50</v>
      </c>
      <c r="H21" s="13">
        <v>50</v>
      </c>
      <c r="I21" s="397">
        <v>77.014946329978727</v>
      </c>
      <c r="J21" s="397">
        <v>89.640125643777139</v>
      </c>
      <c r="K21" s="397">
        <v>100.8590338116868</v>
      </c>
      <c r="L21" s="208">
        <f t="shared" si="5"/>
        <v>0.16393154725713233</v>
      </c>
      <c r="M21" s="208">
        <f t="shared" si="5"/>
        <v>0.12515498039898709</v>
      </c>
      <c r="N21" s="59"/>
      <c r="O21" s="13">
        <v>15</v>
      </c>
      <c r="P21" s="13">
        <v>10</v>
      </c>
      <c r="Q21" s="13">
        <v>15</v>
      </c>
      <c r="R21" s="13">
        <v>15</v>
      </c>
      <c r="S21" s="13">
        <v>10</v>
      </c>
      <c r="T21" s="13">
        <v>10</v>
      </c>
      <c r="U21" s="13">
        <v>15</v>
      </c>
      <c r="V21" s="13">
        <v>10</v>
      </c>
      <c r="W21" s="13">
        <v>15</v>
      </c>
      <c r="X21" s="13">
        <v>10</v>
      </c>
      <c r="Y21" s="13">
        <v>15</v>
      </c>
      <c r="Z21" s="13">
        <v>10</v>
      </c>
      <c r="AA21" s="13">
        <v>15</v>
      </c>
      <c r="AB21" s="13">
        <v>10</v>
      </c>
      <c r="AC21" s="13">
        <v>15</v>
      </c>
      <c r="AD21" s="13">
        <v>10</v>
      </c>
      <c r="AE21" s="13">
        <v>15</v>
      </c>
      <c r="AF21" s="13">
        <v>10</v>
      </c>
      <c r="AG21" s="13">
        <v>9.0362369441903034</v>
      </c>
      <c r="AH21" s="13">
        <v>22.659569795262811</v>
      </c>
      <c r="AI21" s="13">
        <v>22.659569795262811</v>
      </c>
      <c r="AJ21" s="13">
        <v>22.659569795262811</v>
      </c>
      <c r="AK21" s="13">
        <v>22.265497407896977</v>
      </c>
      <c r="AL21" s="13">
        <v>20.59216755000654</v>
      </c>
      <c r="AM21" s="13">
        <v>22.270886658956734</v>
      </c>
      <c r="AN21" s="13">
        <v>24.511574026916882</v>
      </c>
      <c r="AO21" s="13">
        <v>25.164121064846405</v>
      </c>
      <c r="AP21" s="493"/>
      <c r="AQ21" s="13">
        <f t="shared" ref="AQ21:AQ25" si="47">D21-AR21</f>
        <v>30</v>
      </c>
      <c r="AR21" s="13">
        <f t="shared" ref="AR21:AR25" si="48">SUM(O21:P21)</f>
        <v>25</v>
      </c>
      <c r="AS21" s="13">
        <f t="shared" ref="AS21:AS25" si="49">SUM(Q21:R21)</f>
        <v>30</v>
      </c>
      <c r="AT21" s="7">
        <f t="shared" ref="AT21:AT25" si="50">SUM(S21:T21)</f>
        <v>20</v>
      </c>
      <c r="AU21" s="13">
        <f t="shared" ref="AU21:AU25" si="51">SUM(U21:V21)</f>
        <v>25</v>
      </c>
      <c r="AV21" s="13">
        <f t="shared" ref="AV21:AV25" si="52">SUM(W21:X21)</f>
        <v>25</v>
      </c>
      <c r="AW21" s="13">
        <f t="shared" ref="AW21:AW25" si="53">SUM(Y21:Z21)</f>
        <v>25</v>
      </c>
      <c r="AX21" s="13">
        <f t="shared" ref="AX21:AX25" si="54">SUM(AA21:AB21)</f>
        <v>25</v>
      </c>
      <c r="AY21" s="13">
        <f t="shared" ref="AY21:AY25" si="55">SUM(AC21:AD21)</f>
        <v>25</v>
      </c>
      <c r="AZ21" s="13">
        <f t="shared" ref="AZ21:AZ25" si="56">SUM(AE21:AF21)</f>
        <v>25</v>
      </c>
      <c r="BA21" s="13">
        <f t="shared" si="29"/>
        <v>31.695806739453115</v>
      </c>
      <c r="BB21" s="13">
        <f t="shared" si="26"/>
        <v>45.319139590525623</v>
      </c>
      <c r="BC21" s="13">
        <f t="shared" si="6"/>
        <v>42.857664957903516</v>
      </c>
      <c r="BD21" s="59">
        <f t="shared" si="7"/>
        <v>46.782460685873616</v>
      </c>
      <c r="BF21" s="10" t="s">
        <v>15</v>
      </c>
      <c r="BG21" s="13">
        <f t="shared" si="8"/>
        <v>55</v>
      </c>
      <c r="BH21" s="13">
        <f t="shared" si="9"/>
        <v>55</v>
      </c>
      <c r="BI21" s="13">
        <f t="shared" si="10"/>
        <v>50</v>
      </c>
      <c r="BJ21" s="13">
        <f t="shared" si="11"/>
        <v>50</v>
      </c>
      <c r="BK21" s="13">
        <f t="shared" si="12"/>
        <v>50</v>
      </c>
      <c r="BL21" s="13">
        <f t="shared" si="13"/>
        <v>50</v>
      </c>
      <c r="BM21" s="13">
        <f t="shared" si="14"/>
        <v>77.014946329978727</v>
      </c>
      <c r="BN21" s="13">
        <f t="shared" si="15"/>
        <v>89.640125643777139</v>
      </c>
      <c r="BO21" s="13"/>
      <c r="BP21" s="212"/>
      <c r="BQ21" s="208"/>
      <c r="BR21" s="27"/>
      <c r="BS21" s="439"/>
      <c r="BT21" s="439"/>
      <c r="BU21" s="439"/>
      <c r="BV21" s="439"/>
      <c r="BW21" s="439"/>
      <c r="BX21" s="439"/>
      <c r="BY21" s="439"/>
      <c r="BZ21" s="439"/>
      <c r="CA21" s="439"/>
      <c r="CB21" s="439"/>
      <c r="CC21" s="439"/>
      <c r="CD21" s="439"/>
      <c r="CE21" s="439"/>
      <c r="CF21" s="439"/>
      <c r="CG21" s="439"/>
      <c r="CH21" s="439"/>
      <c r="CI21" s="439"/>
      <c r="CJ21" s="439"/>
      <c r="CK21" s="439"/>
      <c r="CL21" s="439"/>
      <c r="CM21" s="439"/>
      <c r="CN21" s="439"/>
      <c r="CO21" s="439"/>
      <c r="CP21" s="439"/>
      <c r="CQ21" s="439"/>
      <c r="CR21" s="439"/>
      <c r="CS21" s="439"/>
      <c r="CT21" s="450"/>
      <c r="CU21" s="439"/>
      <c r="CV21" s="439"/>
      <c r="CW21" s="439"/>
      <c r="CX21" s="441"/>
      <c r="CY21" s="441"/>
      <c r="CZ21" s="441"/>
      <c r="DA21" s="441"/>
      <c r="DB21" s="441"/>
      <c r="DC21" s="441"/>
      <c r="DD21" s="441"/>
      <c r="DE21" s="441"/>
      <c r="DF21" s="441"/>
      <c r="DG21" s="441"/>
      <c r="DH21" s="441"/>
    </row>
    <row r="22" spans="2:112" x14ac:dyDescent="0.3">
      <c r="B22" s="10" t="s">
        <v>16</v>
      </c>
      <c r="C22" s="13">
        <v>110</v>
      </c>
      <c r="D22" s="13">
        <v>105</v>
      </c>
      <c r="E22" s="13">
        <v>75</v>
      </c>
      <c r="F22" s="13">
        <v>110</v>
      </c>
      <c r="G22" s="13">
        <v>115</v>
      </c>
      <c r="H22" s="13">
        <v>110</v>
      </c>
      <c r="I22" s="397">
        <v>125.07036318706687</v>
      </c>
      <c r="J22" s="397">
        <v>113.31672985150311</v>
      </c>
      <c r="K22" s="397">
        <v>124.85984184213793</v>
      </c>
      <c r="L22" s="208">
        <f t="shared" si="5"/>
        <v>-9.3976166983571807E-2</v>
      </c>
      <c r="M22" s="208">
        <f t="shared" si="5"/>
        <v>0.10186591164218717</v>
      </c>
      <c r="N22" s="59"/>
      <c r="O22" s="13">
        <v>30</v>
      </c>
      <c r="P22" s="13">
        <v>20</v>
      </c>
      <c r="Q22" s="13">
        <v>20</v>
      </c>
      <c r="R22" s="13">
        <v>20</v>
      </c>
      <c r="S22" s="13">
        <v>20</v>
      </c>
      <c r="T22" s="13">
        <v>15</v>
      </c>
      <c r="U22" s="13">
        <v>30</v>
      </c>
      <c r="V22" s="13">
        <v>25</v>
      </c>
      <c r="W22" s="13">
        <v>35</v>
      </c>
      <c r="X22" s="13">
        <v>25</v>
      </c>
      <c r="Y22" s="13">
        <v>35</v>
      </c>
      <c r="Z22" s="13">
        <v>25</v>
      </c>
      <c r="AA22" s="13">
        <v>35</v>
      </c>
      <c r="AB22" s="13">
        <v>25</v>
      </c>
      <c r="AC22" s="13">
        <v>30</v>
      </c>
      <c r="AD22" s="13">
        <v>25</v>
      </c>
      <c r="AE22" s="13">
        <v>30</v>
      </c>
      <c r="AF22" s="13">
        <v>25</v>
      </c>
      <c r="AG22" s="13">
        <v>31.267590796766719</v>
      </c>
      <c r="AH22" s="13">
        <v>31.267590796766719</v>
      </c>
      <c r="AI22" s="13">
        <v>31.267590796766719</v>
      </c>
      <c r="AJ22" s="13">
        <v>31.267590796766719</v>
      </c>
      <c r="AK22" s="13">
        <v>26.87743787108268</v>
      </c>
      <c r="AL22" s="13">
        <v>25.481223864314323</v>
      </c>
      <c r="AM22" s="13">
        <v>28.92755989434793</v>
      </c>
      <c r="AN22" s="13">
        <v>32.030508221758168</v>
      </c>
      <c r="AO22" s="13">
        <v>31.214960460534481</v>
      </c>
      <c r="AP22" s="493"/>
      <c r="AQ22" s="13">
        <f t="shared" si="47"/>
        <v>55</v>
      </c>
      <c r="AR22" s="13">
        <f t="shared" si="48"/>
        <v>50</v>
      </c>
      <c r="AS22" s="13">
        <f t="shared" si="49"/>
        <v>40</v>
      </c>
      <c r="AT22" s="13">
        <f t="shared" si="50"/>
        <v>35</v>
      </c>
      <c r="AU22" s="13">
        <f t="shared" si="51"/>
        <v>55</v>
      </c>
      <c r="AV22" s="13">
        <f t="shared" si="52"/>
        <v>60</v>
      </c>
      <c r="AW22" s="13">
        <f t="shared" si="53"/>
        <v>60</v>
      </c>
      <c r="AX22" s="13">
        <f t="shared" si="54"/>
        <v>60</v>
      </c>
      <c r="AY22" s="13">
        <f t="shared" si="55"/>
        <v>55</v>
      </c>
      <c r="AZ22" s="13">
        <f t="shared" si="56"/>
        <v>55</v>
      </c>
      <c r="BA22" s="13">
        <f t="shared" si="29"/>
        <v>62.535181593533437</v>
      </c>
      <c r="BB22" s="13">
        <f t="shared" si="26"/>
        <v>62.535181593533437</v>
      </c>
      <c r="BC22" s="13">
        <f t="shared" si="6"/>
        <v>52.358661735397007</v>
      </c>
      <c r="BD22" s="59">
        <f t="shared" si="7"/>
        <v>60.958068116106098</v>
      </c>
      <c r="BF22" s="10" t="s">
        <v>16</v>
      </c>
      <c r="BG22" s="13">
        <f t="shared" si="8"/>
        <v>110</v>
      </c>
      <c r="BH22" s="13">
        <f t="shared" si="9"/>
        <v>105</v>
      </c>
      <c r="BI22" s="13">
        <f t="shared" si="10"/>
        <v>75</v>
      </c>
      <c r="BJ22" s="13">
        <f t="shared" si="11"/>
        <v>110</v>
      </c>
      <c r="BK22" s="13">
        <f t="shared" si="12"/>
        <v>115</v>
      </c>
      <c r="BL22" s="13">
        <f t="shared" si="13"/>
        <v>110</v>
      </c>
      <c r="BM22" s="13">
        <f t="shared" si="14"/>
        <v>125.07036318706687</v>
      </c>
      <c r="BN22" s="13">
        <f t="shared" si="15"/>
        <v>113.31672985150311</v>
      </c>
      <c r="BO22" s="13"/>
      <c r="BP22" s="212"/>
      <c r="BQ22" s="208"/>
      <c r="BR22" s="301"/>
      <c r="BS22" s="439"/>
      <c r="BT22" s="439"/>
      <c r="BU22" s="439"/>
      <c r="BV22" s="439"/>
      <c r="BW22" s="439"/>
      <c r="BX22" s="439"/>
      <c r="BY22" s="439"/>
      <c r="BZ22" s="439"/>
      <c r="CA22" s="439"/>
      <c r="CB22" s="439"/>
      <c r="CC22" s="439"/>
      <c r="CD22" s="439"/>
      <c r="CE22" s="439"/>
      <c r="CF22" s="439"/>
      <c r="CG22" s="439"/>
      <c r="CH22" s="439"/>
      <c r="CI22" s="439"/>
      <c r="CJ22" s="439"/>
      <c r="CK22" s="439"/>
      <c r="CL22" s="439"/>
      <c r="CM22" s="439"/>
      <c r="CN22" s="439"/>
      <c r="CO22" s="439"/>
      <c r="CP22" s="439"/>
      <c r="CQ22" s="439"/>
      <c r="CR22" s="439"/>
      <c r="CS22" s="439"/>
      <c r="CT22" s="450"/>
      <c r="CU22" s="439"/>
      <c r="CV22" s="439"/>
      <c r="CW22" s="439"/>
      <c r="CX22" s="441"/>
      <c r="CY22" s="441"/>
      <c r="CZ22" s="441"/>
      <c r="DA22" s="441"/>
      <c r="DB22" s="441"/>
      <c r="DC22" s="441"/>
      <c r="DD22" s="441"/>
      <c r="DE22" s="441"/>
      <c r="DF22" s="441"/>
      <c r="DG22" s="441"/>
      <c r="DH22" s="441"/>
    </row>
    <row r="23" spans="2:112" x14ac:dyDescent="0.3">
      <c r="B23" s="10" t="s">
        <v>17</v>
      </c>
      <c r="C23" s="13">
        <v>10</v>
      </c>
      <c r="D23" s="13">
        <v>10</v>
      </c>
      <c r="E23" s="13">
        <v>10</v>
      </c>
      <c r="F23" s="13">
        <v>15</v>
      </c>
      <c r="G23" s="13">
        <v>15</v>
      </c>
      <c r="H23" s="13">
        <v>15</v>
      </c>
      <c r="I23" s="397">
        <v>66.067551452618346</v>
      </c>
      <c r="J23" s="397">
        <v>61.671414941382473</v>
      </c>
      <c r="K23" s="397">
        <v>66.349738703796959</v>
      </c>
      <c r="L23" s="208">
        <f t="shared" si="5"/>
        <v>-6.654002478642862E-2</v>
      </c>
      <c r="M23" s="208">
        <f t="shared" si="5"/>
        <v>7.5858868600001239E-2</v>
      </c>
      <c r="N23" s="59"/>
      <c r="O23" s="13">
        <v>0</v>
      </c>
      <c r="P23" s="13">
        <v>5</v>
      </c>
      <c r="Q23" s="13">
        <v>0</v>
      </c>
      <c r="R23" s="13">
        <v>5</v>
      </c>
      <c r="S23" s="13">
        <v>0</v>
      </c>
      <c r="T23" s="13">
        <v>5</v>
      </c>
      <c r="U23" s="13">
        <v>5</v>
      </c>
      <c r="V23" s="13">
        <v>5</v>
      </c>
      <c r="W23" s="13">
        <v>5</v>
      </c>
      <c r="X23" s="13">
        <v>5</v>
      </c>
      <c r="Y23" s="13">
        <v>5</v>
      </c>
      <c r="Z23" s="13">
        <v>5</v>
      </c>
      <c r="AA23" s="13">
        <v>5</v>
      </c>
      <c r="AB23" s="13">
        <v>5</v>
      </c>
      <c r="AC23" s="13">
        <v>5</v>
      </c>
      <c r="AD23" s="13">
        <v>5</v>
      </c>
      <c r="AE23" s="13">
        <v>5</v>
      </c>
      <c r="AF23" s="13">
        <v>5</v>
      </c>
      <c r="AG23" s="13">
        <v>16.516887863154587</v>
      </c>
      <c r="AH23" s="13">
        <v>16.516887863154587</v>
      </c>
      <c r="AI23" s="13">
        <v>16.516887863154587</v>
      </c>
      <c r="AJ23" s="13">
        <v>16.516887863154587</v>
      </c>
      <c r="AK23" s="13">
        <v>15.669743048716537</v>
      </c>
      <c r="AL23" s="13">
        <v>14.662185795232862</v>
      </c>
      <c r="AM23" s="13">
        <v>15.598692106957518</v>
      </c>
      <c r="AN23" s="13">
        <v>15.740793990475556</v>
      </c>
      <c r="AO23" s="13">
        <v>16.579932840678826</v>
      </c>
      <c r="AP23" s="493"/>
      <c r="AQ23" s="13">
        <f t="shared" si="47"/>
        <v>5</v>
      </c>
      <c r="AR23" s="13">
        <f t="shared" si="48"/>
        <v>5</v>
      </c>
      <c r="AS23" s="13">
        <f t="shared" si="49"/>
        <v>5</v>
      </c>
      <c r="AT23" s="13">
        <f t="shared" si="50"/>
        <v>5</v>
      </c>
      <c r="AU23" s="13">
        <f t="shared" si="51"/>
        <v>10</v>
      </c>
      <c r="AV23" s="13">
        <f t="shared" si="52"/>
        <v>10</v>
      </c>
      <c r="AW23" s="13">
        <f t="shared" si="53"/>
        <v>10</v>
      </c>
      <c r="AX23" s="13">
        <f t="shared" si="54"/>
        <v>10</v>
      </c>
      <c r="AY23" s="13">
        <f t="shared" si="55"/>
        <v>10</v>
      </c>
      <c r="AZ23" s="13">
        <f t="shared" si="56"/>
        <v>10</v>
      </c>
      <c r="BA23" s="13">
        <f t="shared" si="29"/>
        <v>33.033775726309173</v>
      </c>
      <c r="BB23" s="13">
        <f t="shared" si="26"/>
        <v>33.033775726309173</v>
      </c>
      <c r="BC23" s="13">
        <f t="shared" si="6"/>
        <v>30.331928843949399</v>
      </c>
      <c r="BD23" s="59">
        <f t="shared" si="7"/>
        <v>31.339486097433074</v>
      </c>
      <c r="BF23" s="10" t="s">
        <v>17</v>
      </c>
      <c r="BG23" s="13">
        <f t="shared" si="8"/>
        <v>10</v>
      </c>
      <c r="BH23" s="13">
        <f t="shared" si="9"/>
        <v>10</v>
      </c>
      <c r="BI23" s="13">
        <f t="shared" si="10"/>
        <v>10</v>
      </c>
      <c r="BJ23" s="13">
        <f t="shared" si="11"/>
        <v>15</v>
      </c>
      <c r="BK23" s="13">
        <f t="shared" si="12"/>
        <v>15</v>
      </c>
      <c r="BL23" s="13">
        <f t="shared" si="13"/>
        <v>15</v>
      </c>
      <c r="BM23" s="13">
        <f t="shared" si="14"/>
        <v>66.067551452618346</v>
      </c>
      <c r="BN23" s="13">
        <f t="shared" si="15"/>
        <v>61.671414941382473</v>
      </c>
      <c r="BO23" s="13"/>
      <c r="BP23" s="212"/>
      <c r="BQ23" s="208"/>
      <c r="BR23" s="301"/>
      <c r="BS23" s="439"/>
      <c r="BT23" s="439"/>
      <c r="BU23" s="439"/>
      <c r="BV23" s="439"/>
      <c r="BW23" s="439"/>
      <c r="BX23" s="439"/>
      <c r="BY23" s="439"/>
      <c r="BZ23" s="439"/>
      <c r="CA23" s="439"/>
      <c r="CB23" s="439"/>
      <c r="CC23" s="439"/>
      <c r="CD23" s="439"/>
      <c r="CE23" s="439"/>
      <c r="CF23" s="439"/>
      <c r="CG23" s="439"/>
      <c r="CH23" s="439"/>
      <c r="CI23" s="439"/>
      <c r="CJ23" s="439"/>
      <c r="CK23" s="439"/>
      <c r="CL23" s="439"/>
      <c r="CM23" s="439"/>
      <c r="CN23" s="439"/>
      <c r="CO23" s="439"/>
      <c r="CP23" s="439"/>
      <c r="CQ23" s="439"/>
      <c r="CR23" s="439"/>
      <c r="CS23" s="439"/>
      <c r="CT23" s="450"/>
      <c r="CU23" s="439"/>
      <c r="CV23" s="439"/>
      <c r="CW23" s="439"/>
      <c r="CX23" s="441"/>
      <c r="CY23" s="441"/>
      <c r="CZ23" s="441"/>
      <c r="DA23" s="441"/>
      <c r="DB23" s="441"/>
      <c r="DC23" s="441"/>
      <c r="DD23" s="441"/>
      <c r="DE23" s="441"/>
      <c r="DF23" s="441"/>
      <c r="DG23" s="441"/>
      <c r="DH23" s="441"/>
    </row>
    <row r="24" spans="2:112" x14ac:dyDescent="0.3">
      <c r="B24" s="10" t="s">
        <v>18</v>
      </c>
      <c r="C24" s="13">
        <v>195</v>
      </c>
      <c r="D24" s="13">
        <v>215</v>
      </c>
      <c r="E24" s="13">
        <v>230</v>
      </c>
      <c r="F24" s="13">
        <v>225</v>
      </c>
      <c r="G24" s="13">
        <v>215</v>
      </c>
      <c r="H24" s="13">
        <v>215</v>
      </c>
      <c r="I24" s="397">
        <v>235.70899084972726</v>
      </c>
      <c r="J24" s="397">
        <v>179.69767952835707</v>
      </c>
      <c r="K24" s="397">
        <v>152.09712935464356</v>
      </c>
      <c r="L24" s="208">
        <f t="shared" si="5"/>
        <v>-0.23762908287651763</v>
      </c>
      <c r="M24" s="208">
        <f t="shared" si="5"/>
        <v>-0.15359436051792774</v>
      </c>
      <c r="N24" s="59"/>
      <c r="O24" s="13">
        <v>60</v>
      </c>
      <c r="P24" s="13">
        <v>50</v>
      </c>
      <c r="Q24" s="13">
        <v>65</v>
      </c>
      <c r="R24" s="13">
        <v>55</v>
      </c>
      <c r="S24" s="13">
        <v>60</v>
      </c>
      <c r="T24" s="13">
        <v>50</v>
      </c>
      <c r="U24" s="13">
        <v>50</v>
      </c>
      <c r="V24" s="13">
        <v>55</v>
      </c>
      <c r="W24" s="13">
        <v>70</v>
      </c>
      <c r="X24" s="13">
        <v>50</v>
      </c>
      <c r="Y24" s="13">
        <v>55</v>
      </c>
      <c r="Z24" s="13">
        <v>50</v>
      </c>
      <c r="AA24" s="13">
        <v>60</v>
      </c>
      <c r="AB24" s="13">
        <v>50</v>
      </c>
      <c r="AC24" s="13">
        <v>50</v>
      </c>
      <c r="AD24" s="13">
        <v>50</v>
      </c>
      <c r="AE24" s="13">
        <v>60</v>
      </c>
      <c r="AF24" s="13">
        <v>50</v>
      </c>
      <c r="AG24" s="13">
        <v>35.449128958379468</v>
      </c>
      <c r="AH24" s="13">
        <v>88.292056603178338</v>
      </c>
      <c r="AI24" s="13">
        <v>45.22214485691179</v>
      </c>
      <c r="AJ24" s="13">
        <v>66.745660431257676</v>
      </c>
      <c r="AK24" s="13">
        <v>77.985703311466708</v>
      </c>
      <c r="AL24" s="13">
        <v>19.753136907504413</v>
      </c>
      <c r="AM24" s="13">
        <v>19.971794333720357</v>
      </c>
      <c r="AN24" s="13">
        <v>61.987044975665597</v>
      </c>
      <c r="AO24" s="13">
        <v>6.94792973096936</v>
      </c>
      <c r="AP24" s="493"/>
      <c r="AQ24" s="13">
        <f t="shared" si="47"/>
        <v>105</v>
      </c>
      <c r="AR24" s="13">
        <f t="shared" si="48"/>
        <v>110</v>
      </c>
      <c r="AS24" s="13">
        <f t="shared" si="49"/>
        <v>120</v>
      </c>
      <c r="AT24" s="13">
        <f t="shared" si="50"/>
        <v>110</v>
      </c>
      <c r="AU24" s="13">
        <f t="shared" si="51"/>
        <v>105</v>
      </c>
      <c r="AV24" s="13">
        <f t="shared" si="52"/>
        <v>120</v>
      </c>
      <c r="AW24" s="13">
        <f t="shared" si="53"/>
        <v>105</v>
      </c>
      <c r="AX24" s="13">
        <f t="shared" si="54"/>
        <v>110</v>
      </c>
      <c r="AY24" s="13">
        <f t="shared" si="55"/>
        <v>100</v>
      </c>
      <c r="AZ24" s="13">
        <f t="shared" si="56"/>
        <v>110</v>
      </c>
      <c r="BA24" s="13">
        <f t="shared" si="29"/>
        <v>123.74118556155781</v>
      </c>
      <c r="BB24" s="13">
        <f t="shared" si="26"/>
        <v>111.96780528816947</v>
      </c>
      <c r="BC24" s="13">
        <f t="shared" si="6"/>
        <v>97.73884021897112</v>
      </c>
      <c r="BD24" s="59">
        <f t="shared" si="7"/>
        <v>81.958839309385951</v>
      </c>
      <c r="BF24" s="10" t="s">
        <v>18</v>
      </c>
      <c r="BG24" s="13">
        <f t="shared" si="8"/>
        <v>195</v>
      </c>
      <c r="BH24" s="13">
        <f t="shared" si="9"/>
        <v>215</v>
      </c>
      <c r="BI24" s="13">
        <f t="shared" si="10"/>
        <v>230</v>
      </c>
      <c r="BJ24" s="13">
        <f t="shared" si="11"/>
        <v>225</v>
      </c>
      <c r="BK24" s="13">
        <f t="shared" si="12"/>
        <v>215</v>
      </c>
      <c r="BL24" s="13">
        <f t="shared" si="13"/>
        <v>215</v>
      </c>
      <c r="BM24" s="13">
        <f t="shared" si="14"/>
        <v>235.70899084972726</v>
      </c>
      <c r="BN24" s="13">
        <f t="shared" si="15"/>
        <v>179.69767952835707</v>
      </c>
      <c r="BO24" s="13"/>
      <c r="BP24" s="212"/>
      <c r="BQ24" s="208"/>
      <c r="BR24" s="27"/>
      <c r="BS24" s="439"/>
      <c r="BT24" s="439"/>
      <c r="BU24" s="439"/>
      <c r="BV24" s="439"/>
      <c r="BW24" s="439"/>
      <c r="BX24" s="439"/>
      <c r="BY24" s="439"/>
      <c r="BZ24" s="439"/>
      <c r="CA24" s="439"/>
      <c r="CB24" s="439"/>
      <c r="CC24" s="439"/>
      <c r="CD24" s="439"/>
      <c r="CE24" s="439"/>
      <c r="CF24" s="439"/>
      <c r="CG24" s="439"/>
      <c r="CH24" s="439"/>
      <c r="CI24" s="439"/>
      <c r="CJ24" s="439"/>
      <c r="CK24" s="439"/>
      <c r="CL24" s="439"/>
      <c r="CM24" s="439"/>
      <c r="CN24" s="439"/>
      <c r="CO24" s="439"/>
      <c r="CP24" s="439"/>
      <c r="CQ24" s="439"/>
      <c r="CR24" s="439"/>
      <c r="CS24" s="439"/>
      <c r="CT24" s="446"/>
      <c r="CU24" s="439"/>
      <c r="CV24" s="439"/>
      <c r="CW24" s="439"/>
      <c r="CX24" s="441"/>
      <c r="CY24" s="441"/>
      <c r="CZ24" s="441"/>
      <c r="DA24" s="441"/>
      <c r="DB24" s="441"/>
      <c r="DC24" s="441"/>
      <c r="DD24" s="441"/>
      <c r="DE24" s="441"/>
      <c r="DF24" s="441"/>
      <c r="DG24" s="441"/>
      <c r="DH24" s="441"/>
    </row>
    <row r="25" spans="2:112" x14ac:dyDescent="0.3">
      <c r="B25" s="52" t="s">
        <v>19</v>
      </c>
      <c r="C25" s="54">
        <v>165</v>
      </c>
      <c r="D25" s="54">
        <v>155</v>
      </c>
      <c r="E25" s="54">
        <v>145</v>
      </c>
      <c r="F25" s="54">
        <v>160</v>
      </c>
      <c r="G25" s="54">
        <v>170</v>
      </c>
      <c r="H25" s="54">
        <v>180</v>
      </c>
      <c r="I25" s="605">
        <v>190.45611089638408</v>
      </c>
      <c r="J25" s="605">
        <v>140.9909706522098</v>
      </c>
      <c r="K25" s="605">
        <v>202.92457982049535</v>
      </c>
      <c r="L25" s="217">
        <f t="shared" si="5"/>
        <v>-0.25971936532446227</v>
      </c>
      <c r="M25" s="217">
        <f t="shared" si="5"/>
        <v>0.4392735852642693</v>
      </c>
      <c r="N25" s="59"/>
      <c r="O25" s="54">
        <v>40</v>
      </c>
      <c r="P25" s="54">
        <v>40</v>
      </c>
      <c r="Q25" s="54">
        <v>35</v>
      </c>
      <c r="R25" s="54">
        <v>35</v>
      </c>
      <c r="S25" s="54">
        <v>35</v>
      </c>
      <c r="T25" s="54">
        <v>40</v>
      </c>
      <c r="U25" s="54">
        <v>40</v>
      </c>
      <c r="V25" s="54">
        <v>40</v>
      </c>
      <c r="W25" s="54">
        <v>40</v>
      </c>
      <c r="X25" s="54">
        <v>40</v>
      </c>
      <c r="Y25" s="54">
        <v>40</v>
      </c>
      <c r="Z25" s="54">
        <v>45</v>
      </c>
      <c r="AA25" s="54">
        <v>45</v>
      </c>
      <c r="AB25" s="54">
        <v>45</v>
      </c>
      <c r="AC25" s="54">
        <v>45</v>
      </c>
      <c r="AD25" s="54">
        <v>45</v>
      </c>
      <c r="AE25" s="54">
        <v>45</v>
      </c>
      <c r="AF25" s="54">
        <v>45</v>
      </c>
      <c r="AG25" s="54">
        <v>45.993631305686513</v>
      </c>
      <c r="AH25" s="54">
        <v>45.993631305686513</v>
      </c>
      <c r="AI25" s="54">
        <v>45.993631305686513</v>
      </c>
      <c r="AJ25" s="54">
        <v>52.475216979324514</v>
      </c>
      <c r="AK25" s="54">
        <v>32.924658695565782</v>
      </c>
      <c r="AL25" s="54">
        <v>31.15769397777121</v>
      </c>
      <c r="AM25" s="54">
        <v>35.405542193981915</v>
      </c>
      <c r="AN25" s="54">
        <v>37.206024541997493</v>
      </c>
      <c r="AO25" s="54">
        <v>39.26083882666029</v>
      </c>
      <c r="AP25" s="493"/>
      <c r="AQ25" s="54">
        <f t="shared" si="47"/>
        <v>75</v>
      </c>
      <c r="AR25" s="54">
        <f t="shared" si="48"/>
        <v>80</v>
      </c>
      <c r="AS25" s="54">
        <f t="shared" si="49"/>
        <v>70</v>
      </c>
      <c r="AT25" s="54">
        <f t="shared" si="50"/>
        <v>75</v>
      </c>
      <c r="AU25" s="54">
        <f t="shared" si="51"/>
        <v>80</v>
      </c>
      <c r="AV25" s="54">
        <f t="shared" si="52"/>
        <v>80</v>
      </c>
      <c r="AW25" s="54">
        <f t="shared" si="53"/>
        <v>85</v>
      </c>
      <c r="AX25" s="54">
        <f t="shared" si="54"/>
        <v>90</v>
      </c>
      <c r="AY25" s="54">
        <f t="shared" si="55"/>
        <v>90</v>
      </c>
      <c r="AZ25" s="54">
        <f t="shared" si="56"/>
        <v>90</v>
      </c>
      <c r="BA25" s="54">
        <f t="shared" si="29"/>
        <v>91.987262611373026</v>
      </c>
      <c r="BB25" s="54">
        <f t="shared" si="26"/>
        <v>98.468848285011035</v>
      </c>
      <c r="BC25" s="54">
        <f t="shared" si="6"/>
        <v>64.082352673336999</v>
      </c>
      <c r="BD25" s="516">
        <f t="shared" si="7"/>
        <v>72.611566735979409</v>
      </c>
      <c r="BF25" s="52" t="s">
        <v>19</v>
      </c>
      <c r="BG25" s="54">
        <f t="shared" si="8"/>
        <v>165</v>
      </c>
      <c r="BH25" s="54">
        <f t="shared" si="9"/>
        <v>155</v>
      </c>
      <c r="BI25" s="54">
        <f t="shared" si="10"/>
        <v>145</v>
      </c>
      <c r="BJ25" s="54">
        <f t="shared" si="11"/>
        <v>160</v>
      </c>
      <c r="BK25" s="54">
        <f t="shared" si="12"/>
        <v>170</v>
      </c>
      <c r="BL25" s="54">
        <f t="shared" si="13"/>
        <v>180</v>
      </c>
      <c r="BM25" s="54">
        <f t="shared" si="14"/>
        <v>190.45611089638408</v>
      </c>
      <c r="BN25" s="54">
        <f t="shared" si="15"/>
        <v>140.9909706522098</v>
      </c>
      <c r="BO25" s="54"/>
      <c r="BP25" s="216"/>
      <c r="BQ25" s="217"/>
      <c r="BR25" s="27"/>
      <c r="BS25" s="447"/>
      <c r="BT25" s="447"/>
      <c r="BU25" s="447"/>
      <c r="BV25" s="447"/>
      <c r="BW25" s="447"/>
      <c r="BX25" s="447"/>
      <c r="BY25" s="447"/>
      <c r="BZ25" s="447"/>
      <c r="CA25" s="447"/>
      <c r="CB25" s="447"/>
      <c r="CC25" s="447"/>
      <c r="CD25" s="447"/>
      <c r="CE25" s="447"/>
      <c r="CF25" s="447"/>
      <c r="CG25" s="447"/>
      <c r="CH25" s="447"/>
      <c r="CI25" s="447"/>
      <c r="CJ25" s="447"/>
      <c r="CK25" s="447"/>
      <c r="CL25" s="447"/>
      <c r="CM25" s="447"/>
      <c r="CN25" s="447"/>
      <c r="CO25" s="447"/>
      <c r="CP25" s="447"/>
      <c r="CQ25" s="447"/>
      <c r="CR25" s="447"/>
      <c r="CS25" s="447"/>
      <c r="CT25" s="448"/>
      <c r="CU25" s="447"/>
      <c r="CV25" s="447"/>
      <c r="CW25" s="447"/>
      <c r="CX25" s="447"/>
      <c r="CY25" s="447"/>
      <c r="CZ25" s="447"/>
      <c r="DA25" s="447"/>
      <c r="DB25" s="447"/>
      <c r="DC25" s="447"/>
      <c r="DD25" s="447"/>
      <c r="DE25" s="447"/>
      <c r="DF25" s="447"/>
      <c r="DG25" s="447"/>
      <c r="DH25" s="447"/>
    </row>
    <row r="26" spans="2:112" x14ac:dyDescent="0.3">
      <c r="B26" s="20" t="s">
        <v>13</v>
      </c>
      <c r="C26" s="50">
        <v>50</v>
      </c>
      <c r="D26" s="50">
        <v>60</v>
      </c>
      <c r="E26" s="50">
        <v>205</v>
      </c>
      <c r="F26" s="50">
        <v>215</v>
      </c>
      <c r="G26" s="50">
        <v>100</v>
      </c>
      <c r="H26" s="50">
        <v>235</v>
      </c>
      <c r="I26" s="491">
        <v>218.82799632930983</v>
      </c>
      <c r="J26" s="491">
        <v>108.88601227321639</v>
      </c>
      <c r="K26" s="491">
        <v>179.45241167024059</v>
      </c>
      <c r="L26" s="210">
        <f t="shared" si="5"/>
        <v>-0.50241278949812229</v>
      </c>
      <c r="M26" s="210">
        <f t="shared" si="5"/>
        <v>0.64807589077611949</v>
      </c>
      <c r="N26" s="59"/>
      <c r="O26" s="50">
        <v>15</v>
      </c>
      <c r="P26" s="50">
        <v>15</v>
      </c>
      <c r="Q26" s="50">
        <v>55</v>
      </c>
      <c r="R26" s="50">
        <v>50</v>
      </c>
      <c r="S26" s="50">
        <v>50</v>
      </c>
      <c r="T26" s="50">
        <v>50</v>
      </c>
      <c r="U26" s="50">
        <v>55</v>
      </c>
      <c r="V26" s="50">
        <v>60</v>
      </c>
      <c r="W26" s="50">
        <v>55</v>
      </c>
      <c r="X26" s="50">
        <v>55</v>
      </c>
      <c r="Y26" s="50">
        <v>35</v>
      </c>
      <c r="Z26" s="50">
        <v>15</v>
      </c>
      <c r="AA26" s="50">
        <v>25</v>
      </c>
      <c r="AB26" s="50">
        <v>25</v>
      </c>
      <c r="AC26" s="50">
        <v>55</v>
      </c>
      <c r="AD26" s="50">
        <v>55</v>
      </c>
      <c r="AE26" s="50">
        <v>55</v>
      </c>
      <c r="AF26" s="50">
        <v>55</v>
      </c>
      <c r="AG26" s="50">
        <v>54.706999082327457</v>
      </c>
      <c r="AH26" s="50">
        <v>54.706999082327457</v>
      </c>
      <c r="AI26" s="50">
        <v>54.706999082327457</v>
      </c>
      <c r="AJ26" s="50">
        <v>54.706999082327457</v>
      </c>
      <c r="AK26" s="50">
        <v>33.175852077934877</v>
      </c>
      <c r="AL26" s="50">
        <v>18.290451516342788</v>
      </c>
      <c r="AM26" s="50">
        <v>21.426618642480928</v>
      </c>
      <c r="AN26" s="50">
        <v>35.993090036457801</v>
      </c>
      <c r="AO26" s="50">
        <v>26.793248303682752</v>
      </c>
      <c r="AP26" s="493"/>
      <c r="AQ26" s="50">
        <f t="shared" ref="AQ26:AS26" si="57">SUM(AQ27:AQ31)</f>
        <v>30</v>
      </c>
      <c r="AR26" s="50">
        <f t="shared" si="57"/>
        <v>30</v>
      </c>
      <c r="AS26" s="50">
        <f t="shared" si="57"/>
        <v>105</v>
      </c>
      <c r="AT26" s="50">
        <f>SUM(AT27:AT31)</f>
        <v>100</v>
      </c>
      <c r="AU26" s="50">
        <f>SUM(AU27:AU31)</f>
        <v>115</v>
      </c>
      <c r="AV26" s="50">
        <f t="shared" ref="AV26:AY26" si="58">SUM(AV27:AV31)</f>
        <v>110</v>
      </c>
      <c r="AW26" s="50">
        <f t="shared" si="58"/>
        <v>50</v>
      </c>
      <c r="AX26" s="50">
        <f t="shared" si="58"/>
        <v>50</v>
      </c>
      <c r="AY26" s="50">
        <f t="shared" si="58"/>
        <v>110</v>
      </c>
      <c r="AZ26" s="50">
        <f>SUM(AZ27:AZ31)</f>
        <v>110</v>
      </c>
      <c r="BA26" s="50">
        <f t="shared" si="29"/>
        <v>109.41399816465491</v>
      </c>
      <c r="BB26" s="50">
        <f t="shared" si="26"/>
        <v>109.41399816465491</v>
      </c>
      <c r="BC26" s="50">
        <f t="shared" si="6"/>
        <v>51.466303594277662</v>
      </c>
      <c r="BD26" s="50">
        <f t="shared" si="7"/>
        <v>57.419708678938733</v>
      </c>
      <c r="BF26" s="20" t="s">
        <v>13</v>
      </c>
      <c r="BG26" s="50">
        <f t="shared" si="8"/>
        <v>50</v>
      </c>
      <c r="BH26" s="50">
        <f t="shared" si="9"/>
        <v>60</v>
      </c>
      <c r="BI26" s="50">
        <f t="shared" si="10"/>
        <v>205</v>
      </c>
      <c r="BJ26" s="50">
        <f t="shared" si="11"/>
        <v>215</v>
      </c>
      <c r="BK26" s="50">
        <f t="shared" si="12"/>
        <v>100</v>
      </c>
      <c r="BL26" s="50">
        <f t="shared" si="13"/>
        <v>235</v>
      </c>
      <c r="BM26" s="50">
        <f t="shared" si="14"/>
        <v>218.82799632930983</v>
      </c>
      <c r="BN26" s="50">
        <f t="shared" si="15"/>
        <v>108.88601227321639</v>
      </c>
      <c r="BO26" s="50">
        <f>K26</f>
        <v>179.45241167024059</v>
      </c>
      <c r="BP26" s="210">
        <f t="shared" si="30"/>
        <v>-0.50241278949812229</v>
      </c>
      <c r="BQ26" s="210">
        <f>M26</f>
        <v>0.64807589077611949</v>
      </c>
      <c r="BR26" s="198"/>
      <c r="BS26" s="444">
        <f t="shared" ref="BS26:CS26" si="59">O26</f>
        <v>15</v>
      </c>
      <c r="BT26" s="444">
        <f t="shared" si="59"/>
        <v>15</v>
      </c>
      <c r="BU26" s="444">
        <f t="shared" si="59"/>
        <v>55</v>
      </c>
      <c r="BV26" s="444">
        <f t="shared" si="59"/>
        <v>50</v>
      </c>
      <c r="BW26" s="444">
        <f t="shared" si="59"/>
        <v>50</v>
      </c>
      <c r="BX26" s="444">
        <f t="shared" si="59"/>
        <v>50</v>
      </c>
      <c r="BY26" s="444">
        <f t="shared" si="59"/>
        <v>55</v>
      </c>
      <c r="BZ26" s="444">
        <f t="shared" si="59"/>
        <v>60</v>
      </c>
      <c r="CA26" s="444">
        <f t="shared" si="59"/>
        <v>55</v>
      </c>
      <c r="CB26" s="444">
        <f t="shared" si="59"/>
        <v>55</v>
      </c>
      <c r="CC26" s="444">
        <f t="shared" si="59"/>
        <v>35</v>
      </c>
      <c r="CD26" s="444">
        <f t="shared" si="59"/>
        <v>15</v>
      </c>
      <c r="CE26" s="444">
        <f t="shared" si="59"/>
        <v>25</v>
      </c>
      <c r="CF26" s="444">
        <f t="shared" si="59"/>
        <v>25</v>
      </c>
      <c r="CG26" s="444">
        <f t="shared" si="59"/>
        <v>55</v>
      </c>
      <c r="CH26" s="444">
        <f t="shared" si="59"/>
        <v>55</v>
      </c>
      <c r="CI26" s="444">
        <f t="shared" si="59"/>
        <v>55</v>
      </c>
      <c r="CJ26" s="444">
        <f t="shared" si="59"/>
        <v>55</v>
      </c>
      <c r="CK26" s="444">
        <f t="shared" si="59"/>
        <v>54.706999082327457</v>
      </c>
      <c r="CL26" s="444">
        <f t="shared" si="59"/>
        <v>54.706999082327457</v>
      </c>
      <c r="CM26" s="444">
        <f t="shared" si="59"/>
        <v>54.706999082327457</v>
      </c>
      <c r="CN26" s="444">
        <f t="shared" si="59"/>
        <v>54.706999082327457</v>
      </c>
      <c r="CO26" s="444">
        <f t="shared" si="59"/>
        <v>33.175852077934877</v>
      </c>
      <c r="CP26" s="444">
        <f t="shared" si="59"/>
        <v>18.290451516342788</v>
      </c>
      <c r="CQ26" s="444">
        <f t="shared" si="59"/>
        <v>21.426618642480928</v>
      </c>
      <c r="CR26" s="444">
        <f t="shared" si="59"/>
        <v>35.993090036457801</v>
      </c>
      <c r="CS26" s="444">
        <f t="shared" si="59"/>
        <v>26.793248303682752</v>
      </c>
      <c r="CT26" s="445"/>
      <c r="CU26" s="444">
        <f t="shared" ref="CU26:DH26" si="60">AQ26</f>
        <v>30</v>
      </c>
      <c r="CV26" s="444">
        <f t="shared" si="60"/>
        <v>30</v>
      </c>
      <c r="CW26" s="444">
        <f t="shared" si="60"/>
        <v>105</v>
      </c>
      <c r="CX26" s="444">
        <f t="shared" si="60"/>
        <v>100</v>
      </c>
      <c r="CY26" s="444">
        <f t="shared" si="60"/>
        <v>115</v>
      </c>
      <c r="CZ26" s="444">
        <f t="shared" si="60"/>
        <v>110</v>
      </c>
      <c r="DA26" s="444">
        <f t="shared" si="60"/>
        <v>50</v>
      </c>
      <c r="DB26" s="444">
        <f t="shared" si="60"/>
        <v>50</v>
      </c>
      <c r="DC26" s="444">
        <f t="shared" si="60"/>
        <v>110</v>
      </c>
      <c r="DD26" s="444">
        <f t="shared" si="60"/>
        <v>110</v>
      </c>
      <c r="DE26" s="444">
        <f t="shared" si="60"/>
        <v>109.41399816465491</v>
      </c>
      <c r="DF26" s="444">
        <f t="shared" si="60"/>
        <v>109.41399816465491</v>
      </c>
      <c r="DG26" s="444">
        <f t="shared" si="60"/>
        <v>51.466303594277662</v>
      </c>
      <c r="DH26" s="444">
        <f t="shared" si="60"/>
        <v>57.419708678938733</v>
      </c>
    </row>
    <row r="27" spans="2:112" x14ac:dyDescent="0.3">
      <c r="B27" s="10" t="s">
        <v>15</v>
      </c>
      <c r="C27" s="13">
        <v>40</v>
      </c>
      <c r="D27" s="13">
        <v>25</v>
      </c>
      <c r="E27" s="13">
        <v>-25</v>
      </c>
      <c r="F27" s="13">
        <v>90</v>
      </c>
      <c r="G27" s="13">
        <v>55</v>
      </c>
      <c r="H27" s="13">
        <v>55</v>
      </c>
      <c r="I27" s="397">
        <v>29.756842744181988</v>
      </c>
      <c r="J27" s="397">
        <v>5.2641984839475882</v>
      </c>
      <c r="K27" s="397">
        <v>26.305504930597124</v>
      </c>
      <c r="L27" s="208">
        <f t="shared" si="5"/>
        <v>-0.82309284189846266</v>
      </c>
      <c r="M27" s="208" t="str">
        <f t="shared" si="5"/>
        <v>&gt;±300%</v>
      </c>
      <c r="N27" s="59"/>
      <c r="O27" s="13">
        <v>5</v>
      </c>
      <c r="P27" s="13">
        <v>5</v>
      </c>
      <c r="Q27" s="13">
        <v>-5</v>
      </c>
      <c r="R27" s="13">
        <v>-5</v>
      </c>
      <c r="S27" s="13">
        <v>-5</v>
      </c>
      <c r="T27" s="13">
        <v>-5</v>
      </c>
      <c r="U27" s="13">
        <v>20</v>
      </c>
      <c r="V27" s="13">
        <v>25</v>
      </c>
      <c r="W27" s="13">
        <v>20</v>
      </c>
      <c r="X27" s="13">
        <v>20</v>
      </c>
      <c r="Y27" s="13">
        <v>15</v>
      </c>
      <c r="Z27" s="13">
        <v>15</v>
      </c>
      <c r="AA27" s="13">
        <v>15</v>
      </c>
      <c r="AB27" s="13">
        <v>15</v>
      </c>
      <c r="AC27" s="13">
        <v>15</v>
      </c>
      <c r="AD27" s="13">
        <v>15</v>
      </c>
      <c r="AE27" s="13">
        <v>15</v>
      </c>
      <c r="AF27" s="13">
        <v>15</v>
      </c>
      <c r="AG27" s="13">
        <v>7.439210686045497</v>
      </c>
      <c r="AH27" s="13">
        <v>7.439210686045497</v>
      </c>
      <c r="AI27" s="13">
        <v>7.439210686045497</v>
      </c>
      <c r="AJ27" s="13">
        <v>7.439210686045497</v>
      </c>
      <c r="AK27" s="13">
        <v>5.2006084286150331</v>
      </c>
      <c r="AL27" s="13">
        <v>0.45383775642796298</v>
      </c>
      <c r="AM27" s="13">
        <v>-0.42573075300794727</v>
      </c>
      <c r="AN27" s="13">
        <v>3.548305191253931E-2</v>
      </c>
      <c r="AO27" s="13">
        <v>5.7872110847313669</v>
      </c>
      <c r="AP27" s="493"/>
      <c r="AQ27" s="13">
        <f t="shared" ref="AQ27:AQ31" si="61">D27-AR27</f>
        <v>15</v>
      </c>
      <c r="AR27" s="13">
        <f t="shared" ref="AR27:AR31" si="62">SUM(O27:P27)</f>
        <v>10</v>
      </c>
      <c r="AS27" s="13">
        <f t="shared" ref="AS27:AS31" si="63">SUM(Q27:R27)</f>
        <v>-10</v>
      </c>
      <c r="AT27" s="7">
        <f t="shared" ref="AT27:AT31" si="64">SUM(S27:T27)</f>
        <v>-10</v>
      </c>
      <c r="AU27" s="13">
        <f t="shared" ref="AU27:AU31" si="65">SUM(U27:V27)</f>
        <v>45</v>
      </c>
      <c r="AV27" s="13">
        <f t="shared" ref="AV27:AV31" si="66">SUM(W27:X27)</f>
        <v>40</v>
      </c>
      <c r="AW27" s="13">
        <f t="shared" ref="AW27:AW31" si="67">SUM(Y27:Z27)</f>
        <v>30</v>
      </c>
      <c r="AX27" s="13">
        <f t="shared" ref="AX27:AX31" si="68">SUM(AA27:AB27)</f>
        <v>30</v>
      </c>
      <c r="AY27" s="13">
        <f t="shared" ref="AY27:AY31" si="69">SUM(AC27:AD27)</f>
        <v>30</v>
      </c>
      <c r="AZ27" s="13">
        <f t="shared" ref="AZ27:AZ31" si="70">SUM(AE27:AF27)</f>
        <v>30</v>
      </c>
      <c r="BA27" s="13">
        <f t="shared" si="29"/>
        <v>14.878421372090994</v>
      </c>
      <c r="BB27" s="13">
        <f>AI27+AJ27</f>
        <v>14.878421372090994</v>
      </c>
      <c r="BC27" s="13">
        <f>AK27+AL27</f>
        <v>5.6544461850429961</v>
      </c>
      <c r="BD27" s="59">
        <f t="shared" si="7"/>
        <v>-0.39024770109540796</v>
      </c>
      <c r="BF27" s="10" t="s">
        <v>15</v>
      </c>
      <c r="BG27" s="13">
        <f t="shared" si="8"/>
        <v>40</v>
      </c>
      <c r="BH27" s="13">
        <f t="shared" si="9"/>
        <v>25</v>
      </c>
      <c r="BI27" s="13">
        <f t="shared" si="10"/>
        <v>-25</v>
      </c>
      <c r="BJ27" s="13">
        <f t="shared" si="11"/>
        <v>90</v>
      </c>
      <c r="BK27" s="13">
        <f t="shared" si="12"/>
        <v>55</v>
      </c>
      <c r="BL27" s="13">
        <f t="shared" si="13"/>
        <v>55</v>
      </c>
      <c r="BM27" s="13">
        <f t="shared" si="14"/>
        <v>29.756842744181988</v>
      </c>
      <c r="BN27" s="13">
        <f t="shared" si="15"/>
        <v>5.2641984839475882</v>
      </c>
      <c r="BO27" s="13"/>
      <c r="BP27" s="212"/>
      <c r="BQ27" s="208"/>
      <c r="BR27" s="27"/>
      <c r="BS27" s="439"/>
      <c r="BT27" s="439"/>
      <c r="BU27" s="439"/>
      <c r="BV27" s="439"/>
      <c r="BW27" s="439"/>
      <c r="BX27" s="439"/>
      <c r="BY27" s="439"/>
      <c r="BZ27" s="439"/>
      <c r="CA27" s="439"/>
      <c r="CB27" s="439"/>
      <c r="CC27" s="439"/>
      <c r="CD27" s="439"/>
      <c r="CE27" s="439"/>
      <c r="CF27" s="439"/>
      <c r="CG27" s="439"/>
      <c r="CH27" s="439"/>
      <c r="CI27" s="439"/>
      <c r="CJ27" s="439"/>
      <c r="CK27" s="439"/>
      <c r="CL27" s="439"/>
      <c r="CM27" s="439"/>
      <c r="CN27" s="439"/>
      <c r="CO27" s="439"/>
      <c r="CP27" s="439"/>
      <c r="CQ27" s="439"/>
      <c r="CR27" s="439"/>
      <c r="CS27" s="439"/>
      <c r="CT27" s="450"/>
      <c r="CU27" s="439"/>
      <c r="CV27" s="439"/>
      <c r="CW27" s="439"/>
      <c r="CX27" s="441"/>
      <c r="CY27" s="441"/>
      <c r="CZ27" s="441"/>
      <c r="DA27" s="441"/>
      <c r="DB27" s="441"/>
      <c r="DC27" s="441"/>
      <c r="DD27" s="441"/>
      <c r="DE27" s="441"/>
      <c r="DF27" s="441"/>
      <c r="DG27" s="441"/>
      <c r="DH27" s="441"/>
    </row>
    <row r="28" spans="2:112" x14ac:dyDescent="0.3">
      <c r="B28" s="10" t="s">
        <v>16</v>
      </c>
      <c r="C28" s="13">
        <v>-45</v>
      </c>
      <c r="D28" s="13">
        <v>-20</v>
      </c>
      <c r="E28" s="13">
        <v>70</v>
      </c>
      <c r="F28" s="13">
        <v>10</v>
      </c>
      <c r="G28" s="13">
        <v>5</v>
      </c>
      <c r="H28" s="13">
        <v>20</v>
      </c>
      <c r="I28" s="397">
        <v>13.816563051472052</v>
      </c>
      <c r="J28" s="397">
        <v>10.937957956517167</v>
      </c>
      <c r="K28" s="397">
        <v>14.801588904006632</v>
      </c>
      <c r="L28" s="208">
        <f t="shared" si="5"/>
        <v>-0.20834451261366271</v>
      </c>
      <c r="M28" s="208">
        <f t="shared" si="5"/>
        <v>0.35323146814505679</v>
      </c>
      <c r="N28" s="59"/>
      <c r="O28" s="13">
        <v>-5</v>
      </c>
      <c r="P28" s="13">
        <v>-5</v>
      </c>
      <c r="Q28" s="13">
        <v>20</v>
      </c>
      <c r="R28" s="13">
        <v>20</v>
      </c>
      <c r="S28" s="13">
        <v>20</v>
      </c>
      <c r="T28" s="13">
        <v>20</v>
      </c>
      <c r="U28" s="13">
        <v>5</v>
      </c>
      <c r="V28" s="13">
        <v>5</v>
      </c>
      <c r="W28" s="13">
        <v>5</v>
      </c>
      <c r="X28" s="13">
        <v>5</v>
      </c>
      <c r="Y28" s="13">
        <v>0</v>
      </c>
      <c r="Z28" s="13">
        <v>0</v>
      </c>
      <c r="AA28" s="13">
        <v>0</v>
      </c>
      <c r="AB28" s="13">
        <v>0</v>
      </c>
      <c r="AC28" s="13">
        <v>5</v>
      </c>
      <c r="AD28" s="13">
        <v>5</v>
      </c>
      <c r="AE28" s="13">
        <v>5</v>
      </c>
      <c r="AF28" s="13">
        <v>5</v>
      </c>
      <c r="AG28" s="13">
        <v>3.454140762868013</v>
      </c>
      <c r="AH28" s="13">
        <v>3.454140762868013</v>
      </c>
      <c r="AI28" s="13">
        <v>3.454140762868013</v>
      </c>
      <c r="AJ28" s="13">
        <v>3.454140762868013</v>
      </c>
      <c r="AK28" s="13">
        <v>4.6752362009518889</v>
      </c>
      <c r="AL28" s="13">
        <v>1.6310194864113594</v>
      </c>
      <c r="AM28" s="13">
        <v>1.9020498835577353</v>
      </c>
      <c r="AN28" s="13">
        <v>2.7296523855961823</v>
      </c>
      <c r="AO28" s="13">
        <v>3.256349558881459</v>
      </c>
      <c r="AP28" s="493"/>
      <c r="AQ28" s="13">
        <f t="shared" si="61"/>
        <v>-10</v>
      </c>
      <c r="AR28" s="13">
        <f t="shared" si="62"/>
        <v>-10</v>
      </c>
      <c r="AS28" s="13">
        <f t="shared" si="63"/>
        <v>40</v>
      </c>
      <c r="AT28" s="13">
        <f t="shared" si="64"/>
        <v>40</v>
      </c>
      <c r="AU28" s="13">
        <f t="shared" si="65"/>
        <v>10</v>
      </c>
      <c r="AV28" s="13">
        <f t="shared" si="66"/>
        <v>10</v>
      </c>
      <c r="AW28" s="13">
        <f t="shared" si="67"/>
        <v>0</v>
      </c>
      <c r="AX28" s="13">
        <f t="shared" si="68"/>
        <v>0</v>
      </c>
      <c r="AY28" s="13">
        <f t="shared" si="69"/>
        <v>10</v>
      </c>
      <c r="AZ28" s="13">
        <f t="shared" si="70"/>
        <v>10</v>
      </c>
      <c r="BA28" s="13">
        <f t="shared" si="29"/>
        <v>6.9082815257360259</v>
      </c>
      <c r="BB28" s="13">
        <f t="shared" si="26"/>
        <v>6.9082815257360259</v>
      </c>
      <c r="BC28" s="13">
        <f t="shared" si="6"/>
        <v>6.3062556873632483</v>
      </c>
      <c r="BD28" s="59">
        <f t="shared" si="7"/>
        <v>4.6317022691539176</v>
      </c>
      <c r="BF28" s="10" t="s">
        <v>16</v>
      </c>
      <c r="BG28" s="13">
        <f t="shared" si="8"/>
        <v>-45</v>
      </c>
      <c r="BH28" s="13">
        <f t="shared" si="9"/>
        <v>-20</v>
      </c>
      <c r="BI28" s="13">
        <f t="shared" si="10"/>
        <v>70</v>
      </c>
      <c r="BJ28" s="13">
        <f t="shared" si="11"/>
        <v>10</v>
      </c>
      <c r="BK28" s="13">
        <f t="shared" si="12"/>
        <v>5</v>
      </c>
      <c r="BL28" s="13">
        <f t="shared" si="13"/>
        <v>20</v>
      </c>
      <c r="BM28" s="13">
        <f t="shared" si="14"/>
        <v>13.816563051472052</v>
      </c>
      <c r="BN28" s="13">
        <f t="shared" si="15"/>
        <v>10.937957956517167</v>
      </c>
      <c r="BO28" s="13"/>
      <c r="BP28" s="212"/>
      <c r="BQ28" s="208"/>
      <c r="BR28" s="27"/>
      <c r="BS28" s="439"/>
      <c r="BT28" s="439"/>
      <c r="BU28" s="439"/>
      <c r="BV28" s="439"/>
      <c r="BW28" s="439"/>
      <c r="BX28" s="439"/>
      <c r="BY28" s="439"/>
      <c r="BZ28" s="439"/>
      <c r="CA28" s="439"/>
      <c r="CB28" s="439"/>
      <c r="CC28" s="439"/>
      <c r="CD28" s="439"/>
      <c r="CE28" s="439"/>
      <c r="CF28" s="439"/>
      <c r="CG28" s="439"/>
      <c r="CH28" s="439"/>
      <c r="CI28" s="439"/>
      <c r="CJ28" s="439"/>
      <c r="CK28" s="439"/>
      <c r="CL28" s="439"/>
      <c r="CM28" s="439"/>
      <c r="CN28" s="439"/>
      <c r="CO28" s="439"/>
      <c r="CP28" s="439"/>
      <c r="CQ28" s="439"/>
      <c r="CR28" s="439"/>
      <c r="CS28" s="439"/>
      <c r="CT28" s="450"/>
      <c r="CU28" s="439"/>
      <c r="CV28" s="439"/>
      <c r="CW28" s="439"/>
      <c r="CX28" s="441"/>
      <c r="CY28" s="441"/>
      <c r="CZ28" s="441"/>
      <c r="DA28" s="441"/>
      <c r="DB28" s="441"/>
      <c r="DC28" s="441"/>
      <c r="DD28" s="441"/>
      <c r="DE28" s="441"/>
      <c r="DF28" s="441"/>
      <c r="DG28" s="441"/>
      <c r="DH28" s="441"/>
    </row>
    <row r="29" spans="2:112" x14ac:dyDescent="0.3">
      <c r="B29" s="10" t="s">
        <v>17</v>
      </c>
      <c r="C29" s="13">
        <v>10</v>
      </c>
      <c r="D29" s="13">
        <v>-35</v>
      </c>
      <c r="E29" s="13">
        <v>5</v>
      </c>
      <c r="F29" s="13">
        <v>0</v>
      </c>
      <c r="G29" s="13">
        <v>-40</v>
      </c>
      <c r="H29" s="13">
        <v>5</v>
      </c>
      <c r="I29" s="397">
        <v>6.5179416857432164</v>
      </c>
      <c r="J29" s="397">
        <v>5.8553822804134112</v>
      </c>
      <c r="K29" s="397">
        <v>6.5054375260247763</v>
      </c>
      <c r="L29" s="208">
        <f t="shared" si="5"/>
        <v>-0.1016516313392356</v>
      </c>
      <c r="M29" s="208">
        <f t="shared" si="5"/>
        <v>0.11101841254427347</v>
      </c>
      <c r="N29" s="59"/>
      <c r="O29" s="13">
        <v>-10</v>
      </c>
      <c r="P29" s="13">
        <v>-10</v>
      </c>
      <c r="Q29" s="13">
        <v>0</v>
      </c>
      <c r="R29" s="13">
        <v>0</v>
      </c>
      <c r="S29" s="13">
        <v>0</v>
      </c>
      <c r="T29" s="13">
        <v>0</v>
      </c>
      <c r="U29" s="13">
        <v>0</v>
      </c>
      <c r="V29" s="13">
        <v>0</v>
      </c>
      <c r="W29" s="13">
        <v>0</v>
      </c>
      <c r="X29" s="13">
        <v>0</v>
      </c>
      <c r="Y29" s="13">
        <v>0</v>
      </c>
      <c r="Z29" s="13">
        <v>-20</v>
      </c>
      <c r="AA29" s="13">
        <v>-10</v>
      </c>
      <c r="AB29" s="13">
        <v>-10</v>
      </c>
      <c r="AC29" s="13">
        <v>0</v>
      </c>
      <c r="AD29" s="13">
        <v>0</v>
      </c>
      <c r="AE29" s="13">
        <v>0</v>
      </c>
      <c r="AF29" s="13">
        <v>0</v>
      </c>
      <c r="AG29" s="13">
        <v>1.6294854214358041</v>
      </c>
      <c r="AH29" s="13">
        <v>1.6294854214358041</v>
      </c>
      <c r="AI29" s="13">
        <v>1.6294854214358041</v>
      </c>
      <c r="AJ29" s="13">
        <v>1.6294854214358041</v>
      </c>
      <c r="AK29" s="13">
        <v>1.6099315963785745</v>
      </c>
      <c r="AL29" s="13">
        <v>1.3003293663057716</v>
      </c>
      <c r="AM29" s="13">
        <v>1.5480111503640139</v>
      </c>
      <c r="AN29" s="13">
        <v>1.3971101673650512</v>
      </c>
      <c r="AO29" s="13">
        <v>1.6263593815061941</v>
      </c>
      <c r="AP29" s="493"/>
      <c r="AQ29" s="13">
        <f t="shared" si="61"/>
        <v>-15</v>
      </c>
      <c r="AR29" s="13">
        <f t="shared" si="62"/>
        <v>-20</v>
      </c>
      <c r="AS29" s="13">
        <f t="shared" si="63"/>
        <v>0</v>
      </c>
      <c r="AT29" s="13">
        <f t="shared" si="64"/>
        <v>0</v>
      </c>
      <c r="AU29" s="13">
        <f t="shared" si="65"/>
        <v>0</v>
      </c>
      <c r="AV29" s="13">
        <f t="shared" si="66"/>
        <v>0</v>
      </c>
      <c r="AW29" s="13">
        <f t="shared" si="67"/>
        <v>-20</v>
      </c>
      <c r="AX29" s="13">
        <f t="shared" si="68"/>
        <v>-20</v>
      </c>
      <c r="AY29" s="13">
        <f t="shared" si="69"/>
        <v>0</v>
      </c>
      <c r="AZ29" s="13">
        <f t="shared" si="70"/>
        <v>0</v>
      </c>
      <c r="BA29" s="13">
        <f t="shared" si="29"/>
        <v>3.2589708428716082</v>
      </c>
      <c r="BB29" s="13">
        <f t="shared" si="26"/>
        <v>3.2589708428716082</v>
      </c>
      <c r="BC29" s="13">
        <f t="shared" si="6"/>
        <v>2.9102609626843461</v>
      </c>
      <c r="BD29" s="59">
        <f t="shared" si="7"/>
        <v>2.9451213177290652</v>
      </c>
      <c r="BF29" s="10" t="s">
        <v>17</v>
      </c>
      <c r="BG29" s="13">
        <f t="shared" si="8"/>
        <v>10</v>
      </c>
      <c r="BH29" s="13">
        <f t="shared" si="9"/>
        <v>-35</v>
      </c>
      <c r="BI29" s="13">
        <f t="shared" si="10"/>
        <v>5</v>
      </c>
      <c r="BJ29" s="13">
        <f t="shared" si="11"/>
        <v>0</v>
      </c>
      <c r="BK29" s="13">
        <f t="shared" si="12"/>
        <v>-40</v>
      </c>
      <c r="BL29" s="13">
        <f t="shared" si="13"/>
        <v>5</v>
      </c>
      <c r="BM29" s="13">
        <f t="shared" si="14"/>
        <v>6.5179416857432164</v>
      </c>
      <c r="BN29" s="13">
        <f t="shared" si="15"/>
        <v>5.8553822804134112</v>
      </c>
      <c r="BO29" s="13"/>
      <c r="BP29" s="212"/>
      <c r="BQ29" s="208"/>
      <c r="BR29" s="27"/>
      <c r="BS29" s="439"/>
      <c r="BT29" s="439"/>
      <c r="BU29" s="439"/>
      <c r="BV29" s="439"/>
      <c r="BW29" s="439"/>
      <c r="BX29" s="439"/>
      <c r="BY29" s="439"/>
      <c r="BZ29" s="439"/>
      <c r="CA29" s="439"/>
      <c r="CB29" s="439"/>
      <c r="CC29" s="439"/>
      <c r="CD29" s="439"/>
      <c r="CE29" s="439"/>
      <c r="CF29" s="439"/>
      <c r="CG29" s="439"/>
      <c r="CH29" s="439"/>
      <c r="CI29" s="439"/>
      <c r="CJ29" s="439"/>
      <c r="CK29" s="439"/>
      <c r="CL29" s="439"/>
      <c r="CM29" s="439"/>
      <c r="CN29" s="439"/>
      <c r="CO29" s="439"/>
      <c r="CP29" s="439"/>
      <c r="CQ29" s="439"/>
      <c r="CR29" s="439"/>
      <c r="CS29" s="439"/>
      <c r="CT29" s="450"/>
      <c r="CU29" s="439"/>
      <c r="CV29" s="439"/>
      <c r="CW29" s="439"/>
      <c r="CX29" s="441"/>
      <c r="CY29" s="441"/>
      <c r="CZ29" s="441"/>
      <c r="DA29" s="441"/>
      <c r="DB29" s="441"/>
      <c r="DC29" s="441"/>
      <c r="DD29" s="441"/>
      <c r="DE29" s="441"/>
      <c r="DF29" s="441"/>
      <c r="DG29" s="441"/>
      <c r="DH29" s="441"/>
    </row>
    <row r="30" spans="2:112" x14ac:dyDescent="0.3">
      <c r="B30" s="10" t="s">
        <v>18</v>
      </c>
      <c r="C30" s="13">
        <v>80</v>
      </c>
      <c r="D30" s="13">
        <v>-5</v>
      </c>
      <c r="E30" s="13">
        <v>45</v>
      </c>
      <c r="F30" s="13">
        <v>80</v>
      </c>
      <c r="G30" s="13">
        <v>45</v>
      </c>
      <c r="H30" s="13">
        <v>10</v>
      </c>
      <c r="I30" s="397">
        <v>66.120736878098015</v>
      </c>
      <c r="J30" s="397">
        <v>35.272223682654726</v>
      </c>
      <c r="K30" s="397">
        <v>23.010630916072074</v>
      </c>
      <c r="L30" s="208">
        <f t="shared" si="5"/>
        <v>-0.46654823663439271</v>
      </c>
      <c r="M30" s="208">
        <f t="shared" si="5"/>
        <v>-0.34762743843145749</v>
      </c>
      <c r="N30" s="59"/>
      <c r="O30" s="13">
        <v>0</v>
      </c>
      <c r="P30" s="13">
        <v>0</v>
      </c>
      <c r="Q30" s="13">
        <v>10</v>
      </c>
      <c r="R30" s="13">
        <v>10</v>
      </c>
      <c r="S30" s="13">
        <v>10</v>
      </c>
      <c r="T30" s="13">
        <v>10</v>
      </c>
      <c r="U30" s="13">
        <v>20</v>
      </c>
      <c r="V30" s="13">
        <v>20</v>
      </c>
      <c r="W30" s="13">
        <v>20</v>
      </c>
      <c r="X30" s="13">
        <v>20</v>
      </c>
      <c r="Y30" s="13">
        <v>10</v>
      </c>
      <c r="Z30" s="13">
        <v>10</v>
      </c>
      <c r="AA30" s="13">
        <v>10</v>
      </c>
      <c r="AB30" s="13">
        <v>10</v>
      </c>
      <c r="AC30" s="13">
        <v>0</v>
      </c>
      <c r="AD30" s="13">
        <v>0</v>
      </c>
      <c r="AE30" s="13">
        <v>0</v>
      </c>
      <c r="AF30" s="13">
        <v>0</v>
      </c>
      <c r="AG30" s="13">
        <v>16.530184219524504</v>
      </c>
      <c r="AH30" s="13">
        <v>16.530184219524504</v>
      </c>
      <c r="AI30" s="13">
        <v>16.530184219524504</v>
      </c>
      <c r="AJ30" s="13">
        <v>16.530184219524504</v>
      </c>
      <c r="AK30" s="13">
        <v>11.103713504076577</v>
      </c>
      <c r="AL30" s="13">
        <v>6.397638167210439</v>
      </c>
      <c r="AM30" s="13">
        <v>8.2316731352394363</v>
      </c>
      <c r="AN30" s="13">
        <v>9.5391988761282747</v>
      </c>
      <c r="AO30" s="13">
        <v>5.7526577290180185</v>
      </c>
      <c r="AP30" s="493"/>
      <c r="AQ30" s="13">
        <f t="shared" si="61"/>
        <v>-5</v>
      </c>
      <c r="AR30" s="13">
        <f t="shared" si="62"/>
        <v>0</v>
      </c>
      <c r="AS30" s="13">
        <f t="shared" si="63"/>
        <v>20</v>
      </c>
      <c r="AT30" s="13">
        <f t="shared" si="64"/>
        <v>20</v>
      </c>
      <c r="AU30" s="13">
        <f t="shared" si="65"/>
        <v>40</v>
      </c>
      <c r="AV30" s="13">
        <f t="shared" si="66"/>
        <v>40</v>
      </c>
      <c r="AW30" s="13">
        <f t="shared" si="67"/>
        <v>20</v>
      </c>
      <c r="AX30" s="13">
        <f t="shared" si="68"/>
        <v>20</v>
      </c>
      <c r="AY30" s="13">
        <f t="shared" si="69"/>
        <v>0</v>
      </c>
      <c r="AZ30" s="13">
        <f t="shared" si="70"/>
        <v>0</v>
      </c>
      <c r="BA30" s="13">
        <f t="shared" si="29"/>
        <v>33.060368439049007</v>
      </c>
      <c r="BB30" s="13">
        <f t="shared" si="26"/>
        <v>33.060368439049007</v>
      </c>
      <c r="BC30" s="13">
        <f t="shared" si="6"/>
        <v>17.501351671287015</v>
      </c>
      <c r="BD30" s="59">
        <f t="shared" si="7"/>
        <v>17.770872011367711</v>
      </c>
      <c r="BF30" s="10" t="s">
        <v>18</v>
      </c>
      <c r="BG30" s="13">
        <f t="shared" si="8"/>
        <v>80</v>
      </c>
      <c r="BH30" s="13">
        <f t="shared" si="9"/>
        <v>-5</v>
      </c>
      <c r="BI30" s="13">
        <f t="shared" si="10"/>
        <v>45</v>
      </c>
      <c r="BJ30" s="13">
        <f t="shared" si="11"/>
        <v>80</v>
      </c>
      <c r="BK30" s="13">
        <f t="shared" si="12"/>
        <v>45</v>
      </c>
      <c r="BL30" s="13">
        <f t="shared" si="13"/>
        <v>10</v>
      </c>
      <c r="BM30" s="13">
        <f t="shared" si="14"/>
        <v>66.120736878098015</v>
      </c>
      <c r="BN30" s="13">
        <f t="shared" si="15"/>
        <v>35.272223682654726</v>
      </c>
      <c r="BO30" s="13"/>
      <c r="BP30" s="212"/>
      <c r="BQ30" s="208"/>
      <c r="BR30" s="27"/>
      <c r="BS30" s="439"/>
      <c r="BT30" s="439"/>
      <c r="BU30" s="439"/>
      <c r="BV30" s="439"/>
      <c r="BW30" s="439"/>
      <c r="BX30" s="439"/>
      <c r="BY30" s="439"/>
      <c r="BZ30" s="439"/>
      <c r="CA30" s="439"/>
      <c r="CB30" s="439"/>
      <c r="CC30" s="439"/>
      <c r="CD30" s="439"/>
      <c r="CE30" s="439"/>
      <c r="CF30" s="439"/>
      <c r="CG30" s="439"/>
      <c r="CH30" s="439"/>
      <c r="CI30" s="439"/>
      <c r="CJ30" s="439"/>
      <c r="CK30" s="439"/>
      <c r="CL30" s="439"/>
      <c r="CM30" s="439"/>
      <c r="CN30" s="439"/>
      <c r="CO30" s="439"/>
      <c r="CP30" s="439"/>
      <c r="CQ30" s="439"/>
      <c r="CR30" s="439"/>
      <c r="CS30" s="439"/>
      <c r="CT30" s="446"/>
      <c r="CU30" s="439"/>
      <c r="CV30" s="439"/>
      <c r="CW30" s="439"/>
      <c r="CX30" s="441"/>
      <c r="CY30" s="441"/>
      <c r="CZ30" s="441"/>
      <c r="DA30" s="441"/>
      <c r="DB30" s="441"/>
      <c r="DC30" s="441"/>
      <c r="DD30" s="441"/>
      <c r="DE30" s="441"/>
      <c r="DF30" s="441"/>
      <c r="DG30" s="441"/>
      <c r="DH30" s="441"/>
    </row>
    <row r="31" spans="2:112" x14ac:dyDescent="0.3">
      <c r="B31" s="52" t="s">
        <v>19</v>
      </c>
      <c r="C31" s="54">
        <v>-35</v>
      </c>
      <c r="D31" s="54">
        <v>95</v>
      </c>
      <c r="E31" s="54">
        <v>110</v>
      </c>
      <c r="F31" s="54">
        <v>35</v>
      </c>
      <c r="G31" s="54">
        <v>35</v>
      </c>
      <c r="H31" s="54">
        <v>145</v>
      </c>
      <c r="I31" s="605">
        <v>102.61591196981455</v>
      </c>
      <c r="J31" s="605">
        <v>51.556249869683498</v>
      </c>
      <c r="K31" s="605">
        <v>108.82924939353998</v>
      </c>
      <c r="L31" s="217">
        <f t="shared" si="5"/>
        <v>-0.4975803568860816</v>
      </c>
      <c r="M31" s="217">
        <f t="shared" si="5"/>
        <v>1.1108837370565734</v>
      </c>
      <c r="N31" s="59"/>
      <c r="O31" s="54">
        <v>25</v>
      </c>
      <c r="P31" s="54">
        <v>25</v>
      </c>
      <c r="Q31" s="54">
        <v>30</v>
      </c>
      <c r="R31" s="54">
        <v>25</v>
      </c>
      <c r="S31" s="54">
        <v>25</v>
      </c>
      <c r="T31" s="54">
        <v>25</v>
      </c>
      <c r="U31" s="54">
        <v>10</v>
      </c>
      <c r="V31" s="54">
        <v>10</v>
      </c>
      <c r="W31" s="54">
        <v>10</v>
      </c>
      <c r="X31" s="54">
        <v>10</v>
      </c>
      <c r="Y31" s="54">
        <v>10</v>
      </c>
      <c r="Z31" s="54">
        <v>10</v>
      </c>
      <c r="AA31" s="54">
        <v>10</v>
      </c>
      <c r="AB31" s="54">
        <v>10</v>
      </c>
      <c r="AC31" s="54">
        <v>35</v>
      </c>
      <c r="AD31" s="54">
        <v>35</v>
      </c>
      <c r="AE31" s="54">
        <v>35</v>
      </c>
      <c r="AF31" s="54">
        <v>35</v>
      </c>
      <c r="AG31" s="54">
        <v>25.653977992453637</v>
      </c>
      <c r="AH31" s="54">
        <v>25.653977992453637</v>
      </c>
      <c r="AI31" s="54">
        <v>25.653977992453637</v>
      </c>
      <c r="AJ31" s="54">
        <v>25.653977992453637</v>
      </c>
      <c r="AK31" s="54">
        <v>10.5863623479128</v>
      </c>
      <c r="AL31" s="54">
        <v>8.5076267399872556</v>
      </c>
      <c r="AM31" s="54">
        <v>10.170615226327691</v>
      </c>
      <c r="AN31" s="54">
        <v>22.291645555455752</v>
      </c>
      <c r="AO31" s="54">
        <v>10.370670549545713</v>
      </c>
      <c r="AP31" s="493"/>
      <c r="AQ31" s="54">
        <f t="shared" si="61"/>
        <v>45</v>
      </c>
      <c r="AR31" s="54">
        <f t="shared" si="62"/>
        <v>50</v>
      </c>
      <c r="AS31" s="54">
        <f t="shared" si="63"/>
        <v>55</v>
      </c>
      <c r="AT31" s="54">
        <f t="shared" si="64"/>
        <v>50</v>
      </c>
      <c r="AU31" s="54">
        <f t="shared" si="65"/>
        <v>20</v>
      </c>
      <c r="AV31" s="54">
        <f t="shared" si="66"/>
        <v>20</v>
      </c>
      <c r="AW31" s="54">
        <f t="shared" si="67"/>
        <v>20</v>
      </c>
      <c r="AX31" s="54">
        <f t="shared" si="68"/>
        <v>20</v>
      </c>
      <c r="AY31" s="54">
        <f t="shared" si="69"/>
        <v>70</v>
      </c>
      <c r="AZ31" s="54">
        <f t="shared" si="70"/>
        <v>70</v>
      </c>
      <c r="BA31" s="54">
        <f t="shared" si="29"/>
        <v>51.307955984907274</v>
      </c>
      <c r="BB31" s="54">
        <f t="shared" si="26"/>
        <v>51.307955984907274</v>
      </c>
      <c r="BC31" s="54">
        <f t="shared" si="6"/>
        <v>19.093989087900056</v>
      </c>
      <c r="BD31" s="516">
        <f t="shared" si="7"/>
        <v>32.462260781783442</v>
      </c>
      <c r="BF31" s="52" t="s">
        <v>19</v>
      </c>
      <c r="BG31" s="54">
        <f t="shared" si="8"/>
        <v>-35</v>
      </c>
      <c r="BH31" s="54">
        <f t="shared" si="9"/>
        <v>95</v>
      </c>
      <c r="BI31" s="54">
        <f t="shared" si="10"/>
        <v>110</v>
      </c>
      <c r="BJ31" s="54">
        <f t="shared" si="11"/>
        <v>35</v>
      </c>
      <c r="BK31" s="54">
        <f t="shared" si="12"/>
        <v>35</v>
      </c>
      <c r="BL31" s="54">
        <f t="shared" si="13"/>
        <v>145</v>
      </c>
      <c r="BM31" s="54">
        <f t="shared" si="14"/>
        <v>102.61591196981455</v>
      </c>
      <c r="BN31" s="54">
        <f t="shared" si="15"/>
        <v>51.556249869683498</v>
      </c>
      <c r="BO31" s="54"/>
      <c r="BP31" s="216"/>
      <c r="BQ31" s="217"/>
      <c r="BR31" s="27"/>
      <c r="BS31" s="447"/>
      <c r="BT31" s="447"/>
      <c r="BU31" s="447"/>
      <c r="BV31" s="447"/>
      <c r="BW31" s="447"/>
      <c r="BX31" s="447"/>
      <c r="BY31" s="447"/>
      <c r="BZ31" s="447"/>
      <c r="CA31" s="447"/>
      <c r="CB31" s="447"/>
      <c r="CC31" s="447"/>
      <c r="CD31" s="447"/>
      <c r="CE31" s="447"/>
      <c r="CF31" s="447"/>
      <c r="CG31" s="447"/>
      <c r="CH31" s="447"/>
      <c r="CI31" s="447"/>
      <c r="CJ31" s="447"/>
      <c r="CK31" s="447"/>
      <c r="CL31" s="447"/>
      <c r="CM31" s="447"/>
      <c r="CN31" s="447"/>
      <c r="CO31" s="447"/>
      <c r="CP31" s="447"/>
      <c r="CQ31" s="447"/>
      <c r="CR31" s="447"/>
      <c r="CS31" s="447"/>
      <c r="CT31" s="448"/>
      <c r="CU31" s="447"/>
      <c r="CV31" s="447"/>
      <c r="CW31" s="447"/>
      <c r="CX31" s="447"/>
      <c r="CY31" s="447"/>
      <c r="CZ31" s="447"/>
      <c r="DA31" s="447"/>
      <c r="DB31" s="447"/>
      <c r="DC31" s="447"/>
      <c r="DD31" s="447"/>
      <c r="DE31" s="447"/>
      <c r="DF31" s="447"/>
      <c r="DG31" s="447"/>
      <c r="DH31" s="447"/>
    </row>
    <row r="32" spans="2:112" x14ac:dyDescent="0.3">
      <c r="B32" s="20" t="s">
        <v>10</v>
      </c>
      <c r="C32" s="50">
        <v>195</v>
      </c>
      <c r="D32" s="50">
        <v>215</v>
      </c>
      <c r="E32" s="50">
        <v>205</v>
      </c>
      <c r="F32" s="50">
        <v>195</v>
      </c>
      <c r="G32" s="50">
        <v>210</v>
      </c>
      <c r="H32" s="50">
        <v>205</v>
      </c>
      <c r="I32" s="491">
        <v>144.92726537168099</v>
      </c>
      <c r="J32" s="491">
        <v>130.05569544114712</v>
      </c>
      <c r="K32" s="491">
        <v>126.92817304137868</v>
      </c>
      <c r="L32" s="210">
        <f t="shared" si="5"/>
        <v>-0.10261402429966637</v>
      </c>
      <c r="M32" s="210">
        <f t="shared" si="5"/>
        <v>-2.4047562001494271E-2</v>
      </c>
      <c r="N32" s="59"/>
      <c r="O32" s="50">
        <v>55</v>
      </c>
      <c r="P32" s="50">
        <v>60</v>
      </c>
      <c r="Q32" s="50">
        <v>60</v>
      </c>
      <c r="R32" s="50">
        <v>50</v>
      </c>
      <c r="S32" s="50">
        <v>50</v>
      </c>
      <c r="T32" s="50">
        <v>50</v>
      </c>
      <c r="U32" s="50">
        <v>50</v>
      </c>
      <c r="V32" s="50">
        <v>50</v>
      </c>
      <c r="W32" s="50">
        <v>50</v>
      </c>
      <c r="X32" s="50">
        <v>50</v>
      </c>
      <c r="Y32" s="50">
        <v>55</v>
      </c>
      <c r="Z32" s="50">
        <v>50</v>
      </c>
      <c r="AA32" s="50">
        <v>50</v>
      </c>
      <c r="AB32" s="50">
        <v>65</v>
      </c>
      <c r="AC32" s="50">
        <v>55</v>
      </c>
      <c r="AD32" s="50">
        <v>50</v>
      </c>
      <c r="AE32" s="50">
        <v>50</v>
      </c>
      <c r="AF32" s="50">
        <v>55</v>
      </c>
      <c r="AG32" s="50">
        <v>35.089784719999997</v>
      </c>
      <c r="AH32" s="50">
        <v>35.739224099999994</v>
      </c>
      <c r="AI32" s="50">
        <v>37.529548059999996</v>
      </c>
      <c r="AJ32" s="50">
        <v>36.166362800000002</v>
      </c>
      <c r="AK32" s="50">
        <v>31.910174679999997</v>
      </c>
      <c r="AL32" s="50">
        <v>29.487671120000002</v>
      </c>
      <c r="AM32" s="50">
        <v>33.338318880000003</v>
      </c>
      <c r="AN32" s="50">
        <v>35.31190908</v>
      </c>
      <c r="AO32" s="50">
        <v>32.073469567999993</v>
      </c>
      <c r="AP32" s="493"/>
      <c r="AQ32" s="50">
        <f t="shared" ref="AQ32:AT32" si="71">SUM(AQ33:AQ37)</f>
        <v>100</v>
      </c>
      <c r="AR32" s="50">
        <f t="shared" si="71"/>
        <v>115</v>
      </c>
      <c r="AS32" s="50">
        <f t="shared" si="71"/>
        <v>110</v>
      </c>
      <c r="AT32" s="50">
        <f t="shared" si="71"/>
        <v>100</v>
      </c>
      <c r="AU32" s="50">
        <f>SUM(AU33:AU37)</f>
        <v>100</v>
      </c>
      <c r="AV32" s="50">
        <f t="shared" ref="AV32:AY32" si="72">SUM(AV33:AV37)</f>
        <v>100</v>
      </c>
      <c r="AW32" s="50">
        <f t="shared" si="72"/>
        <v>105</v>
      </c>
      <c r="AX32" s="50">
        <f t="shared" si="72"/>
        <v>115</v>
      </c>
      <c r="AY32" s="50">
        <f t="shared" si="72"/>
        <v>105</v>
      </c>
      <c r="AZ32" s="50">
        <f>SUM(AZ33:AZ37)</f>
        <v>105</v>
      </c>
      <c r="BA32" s="50">
        <f t="shared" si="29"/>
        <v>70.829008819999984</v>
      </c>
      <c r="BB32" s="50">
        <f>AI32+AJ32</f>
        <v>73.695910859999998</v>
      </c>
      <c r="BC32" s="50">
        <f>AK32+AL32</f>
        <v>61.397845799999999</v>
      </c>
      <c r="BD32" s="50">
        <f t="shared" si="7"/>
        <v>68.650227959999995</v>
      </c>
      <c r="BF32" s="20" t="s">
        <v>10</v>
      </c>
      <c r="BG32" s="50">
        <f t="shared" si="8"/>
        <v>195</v>
      </c>
      <c r="BH32" s="50">
        <f t="shared" si="9"/>
        <v>215</v>
      </c>
      <c r="BI32" s="50">
        <f t="shared" si="10"/>
        <v>205</v>
      </c>
      <c r="BJ32" s="50">
        <f t="shared" si="11"/>
        <v>195</v>
      </c>
      <c r="BK32" s="50">
        <f t="shared" si="12"/>
        <v>210</v>
      </c>
      <c r="BL32" s="50">
        <f t="shared" si="13"/>
        <v>205</v>
      </c>
      <c r="BM32" s="50">
        <f t="shared" si="14"/>
        <v>144.92726537168099</v>
      </c>
      <c r="BN32" s="50">
        <f t="shared" si="15"/>
        <v>130.05569544114712</v>
      </c>
      <c r="BO32" s="50">
        <f>K32</f>
        <v>126.92817304137868</v>
      </c>
      <c r="BP32" s="210">
        <f t="shared" si="30"/>
        <v>-0.10261402429966637</v>
      </c>
      <c r="BQ32" s="210">
        <f>M32</f>
        <v>-2.4047562001494271E-2</v>
      </c>
      <c r="BR32" s="198"/>
      <c r="BS32" s="444">
        <f t="shared" ref="BS32:CS32" si="73">O32</f>
        <v>55</v>
      </c>
      <c r="BT32" s="444">
        <f t="shared" si="73"/>
        <v>60</v>
      </c>
      <c r="BU32" s="444">
        <f t="shared" si="73"/>
        <v>60</v>
      </c>
      <c r="BV32" s="444">
        <f t="shared" si="73"/>
        <v>50</v>
      </c>
      <c r="BW32" s="444">
        <f t="shared" si="73"/>
        <v>50</v>
      </c>
      <c r="BX32" s="444">
        <f t="shared" si="73"/>
        <v>50</v>
      </c>
      <c r="BY32" s="444">
        <f t="shared" si="73"/>
        <v>50</v>
      </c>
      <c r="BZ32" s="444">
        <f t="shared" si="73"/>
        <v>50</v>
      </c>
      <c r="CA32" s="444">
        <f t="shared" si="73"/>
        <v>50</v>
      </c>
      <c r="CB32" s="444">
        <f t="shared" si="73"/>
        <v>50</v>
      </c>
      <c r="CC32" s="444">
        <f t="shared" si="73"/>
        <v>55</v>
      </c>
      <c r="CD32" s="444">
        <f t="shared" si="73"/>
        <v>50</v>
      </c>
      <c r="CE32" s="444">
        <f t="shared" si="73"/>
        <v>50</v>
      </c>
      <c r="CF32" s="444">
        <f t="shared" si="73"/>
        <v>65</v>
      </c>
      <c r="CG32" s="444">
        <f t="shared" si="73"/>
        <v>55</v>
      </c>
      <c r="CH32" s="444">
        <f t="shared" si="73"/>
        <v>50</v>
      </c>
      <c r="CI32" s="444">
        <f t="shared" si="73"/>
        <v>50</v>
      </c>
      <c r="CJ32" s="444">
        <f t="shared" si="73"/>
        <v>55</v>
      </c>
      <c r="CK32" s="444">
        <f t="shared" si="73"/>
        <v>35.089784719999997</v>
      </c>
      <c r="CL32" s="444">
        <f t="shared" si="73"/>
        <v>35.739224099999994</v>
      </c>
      <c r="CM32" s="444">
        <f t="shared" si="73"/>
        <v>37.529548059999996</v>
      </c>
      <c r="CN32" s="444">
        <f t="shared" si="73"/>
        <v>36.166362800000002</v>
      </c>
      <c r="CO32" s="444">
        <f t="shared" si="73"/>
        <v>31.910174679999997</v>
      </c>
      <c r="CP32" s="444">
        <f t="shared" si="73"/>
        <v>29.487671120000002</v>
      </c>
      <c r="CQ32" s="444">
        <f t="shared" si="73"/>
        <v>33.338318880000003</v>
      </c>
      <c r="CR32" s="444">
        <f t="shared" si="73"/>
        <v>35.31190908</v>
      </c>
      <c r="CS32" s="444">
        <f t="shared" si="73"/>
        <v>32.073469567999993</v>
      </c>
      <c r="CT32" s="445"/>
      <c r="CU32" s="444">
        <f t="shared" ref="CU32:DH32" si="74">AQ32</f>
        <v>100</v>
      </c>
      <c r="CV32" s="444">
        <f t="shared" si="74"/>
        <v>115</v>
      </c>
      <c r="CW32" s="444">
        <f t="shared" si="74"/>
        <v>110</v>
      </c>
      <c r="CX32" s="444">
        <f t="shared" si="74"/>
        <v>100</v>
      </c>
      <c r="CY32" s="444">
        <f t="shared" si="74"/>
        <v>100</v>
      </c>
      <c r="CZ32" s="444">
        <f t="shared" si="74"/>
        <v>100</v>
      </c>
      <c r="DA32" s="444">
        <f t="shared" si="74"/>
        <v>105</v>
      </c>
      <c r="DB32" s="444">
        <f t="shared" si="74"/>
        <v>115</v>
      </c>
      <c r="DC32" s="444">
        <f t="shared" si="74"/>
        <v>105</v>
      </c>
      <c r="DD32" s="444">
        <f t="shared" si="74"/>
        <v>105</v>
      </c>
      <c r="DE32" s="444">
        <f t="shared" si="74"/>
        <v>70.829008819999984</v>
      </c>
      <c r="DF32" s="444">
        <f t="shared" si="74"/>
        <v>73.695910859999998</v>
      </c>
      <c r="DG32" s="444">
        <f t="shared" si="74"/>
        <v>61.397845799999999</v>
      </c>
      <c r="DH32" s="444">
        <f t="shared" si="74"/>
        <v>68.650227959999995</v>
      </c>
    </row>
    <row r="33" spans="2:112" x14ac:dyDescent="0.3">
      <c r="B33" s="10" t="s">
        <v>15</v>
      </c>
      <c r="C33" s="13">
        <v>10</v>
      </c>
      <c r="D33" s="13">
        <v>15</v>
      </c>
      <c r="E33" s="13">
        <v>15</v>
      </c>
      <c r="F33" s="13">
        <v>10</v>
      </c>
      <c r="G33" s="13">
        <v>15</v>
      </c>
      <c r="H33" s="13">
        <v>15</v>
      </c>
      <c r="I33" s="397">
        <v>38.260798058123783</v>
      </c>
      <c r="J33" s="397">
        <v>35.061037769109724</v>
      </c>
      <c r="K33" s="397">
        <v>33.382109509882596</v>
      </c>
      <c r="L33" s="208">
        <f t="shared" si="5"/>
        <v>-8.3630254762411149E-2</v>
      </c>
      <c r="M33" s="208">
        <f t="shared" si="5"/>
        <v>-4.788586893187563E-2</v>
      </c>
      <c r="N33" s="59"/>
      <c r="O33" s="13">
        <v>5</v>
      </c>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c r="AH33" s="13"/>
      <c r="AI33" s="13"/>
      <c r="AJ33" s="13"/>
      <c r="AK33" s="13"/>
      <c r="AL33" s="13"/>
      <c r="AM33" s="13"/>
      <c r="AN33" s="13"/>
      <c r="AO33" s="13"/>
      <c r="AP33" s="493"/>
      <c r="AQ33" s="13">
        <f t="shared" ref="AQ33:AQ37" si="75">D33-AR33</f>
        <v>5</v>
      </c>
      <c r="AR33" s="13">
        <f t="shared" ref="AR33:AR37" si="76">SUM(O33:P33)</f>
        <v>10</v>
      </c>
      <c r="AS33" s="13">
        <f t="shared" ref="AS33:AS37" si="77">SUM(Q33:R33)</f>
        <v>10</v>
      </c>
      <c r="AT33" s="7">
        <f t="shared" ref="AT33:AT37" si="78">SUM(S33:T33)</f>
        <v>10</v>
      </c>
      <c r="AU33" s="13">
        <f t="shared" ref="AU33:AU37" si="79">SUM(U33:V33)</f>
        <v>10</v>
      </c>
      <c r="AV33" s="13">
        <f t="shared" ref="AV33:AV37" si="80">SUM(W33:X33)</f>
        <v>10</v>
      </c>
      <c r="AW33" s="13">
        <f t="shared" ref="AW33:AW37" si="81">SUM(Y33:Z33)</f>
        <v>10</v>
      </c>
      <c r="AX33" s="13">
        <f t="shared" ref="AX33:AX37" si="82">SUM(AA33:AB33)</f>
        <v>10</v>
      </c>
      <c r="AY33" s="13">
        <f t="shared" ref="AY33:AY37" si="83">SUM(AC33:AD33)</f>
        <v>10</v>
      </c>
      <c r="AZ33" s="13">
        <f t="shared" ref="AZ33:AZ37" si="84">SUM(AE33:AF33)</f>
        <v>10</v>
      </c>
      <c r="BA33" s="13"/>
      <c r="BB33" s="13"/>
      <c r="BC33" s="13"/>
      <c r="BD33" s="50"/>
      <c r="BF33" s="10" t="s">
        <v>15</v>
      </c>
      <c r="BG33" s="13">
        <f t="shared" si="8"/>
        <v>10</v>
      </c>
      <c r="BH33" s="13">
        <f t="shared" si="9"/>
        <v>15</v>
      </c>
      <c r="BI33" s="13">
        <f t="shared" si="10"/>
        <v>15</v>
      </c>
      <c r="BJ33" s="13">
        <f t="shared" si="11"/>
        <v>10</v>
      </c>
      <c r="BK33" s="13">
        <f t="shared" si="12"/>
        <v>15</v>
      </c>
      <c r="BL33" s="13">
        <f t="shared" si="13"/>
        <v>15</v>
      </c>
      <c r="BM33" s="13">
        <f t="shared" si="14"/>
        <v>38.260798058123783</v>
      </c>
      <c r="BN33" s="13">
        <f t="shared" si="15"/>
        <v>35.061037769109724</v>
      </c>
      <c r="BO33" s="13"/>
      <c r="BP33" s="212"/>
      <c r="BQ33" s="208"/>
      <c r="BR33" s="27"/>
      <c r="BS33" s="439"/>
      <c r="BT33" s="439"/>
      <c r="BU33" s="439"/>
      <c r="BV33" s="439"/>
      <c r="BW33" s="439"/>
      <c r="BX33" s="439"/>
      <c r="BY33" s="439"/>
      <c r="BZ33" s="439"/>
      <c r="CA33" s="439"/>
      <c r="CB33" s="439"/>
      <c r="CC33" s="439"/>
      <c r="CD33" s="439"/>
      <c r="CE33" s="439"/>
      <c r="CF33" s="439"/>
      <c r="CG33" s="439"/>
      <c r="CH33" s="439"/>
      <c r="CI33" s="439"/>
      <c r="CJ33" s="439"/>
      <c r="CK33" s="439"/>
      <c r="CL33" s="439"/>
      <c r="CM33" s="439"/>
      <c r="CN33" s="439"/>
      <c r="CO33" s="439"/>
      <c r="CP33" s="439"/>
      <c r="CQ33" s="439"/>
      <c r="CR33" s="439"/>
      <c r="CS33" s="439"/>
      <c r="CT33" s="450"/>
      <c r="CU33" s="439"/>
      <c r="CV33" s="439"/>
      <c r="CW33" s="439"/>
      <c r="CX33" s="441"/>
      <c r="CY33" s="441"/>
      <c r="CZ33" s="441"/>
      <c r="DA33" s="441"/>
      <c r="DB33" s="441"/>
      <c r="DC33" s="441"/>
      <c r="DD33" s="441"/>
      <c r="DE33" s="441"/>
      <c r="DF33" s="441"/>
      <c r="DG33" s="441"/>
      <c r="DH33" s="441"/>
    </row>
    <row r="34" spans="2:112" x14ac:dyDescent="0.3">
      <c r="B34" s="10" t="s">
        <v>16</v>
      </c>
      <c r="C34" s="13">
        <v>5</v>
      </c>
      <c r="D34" s="13">
        <v>10</v>
      </c>
      <c r="E34" s="13">
        <v>10</v>
      </c>
      <c r="F34" s="13">
        <v>10</v>
      </c>
      <c r="G34" s="13">
        <v>10</v>
      </c>
      <c r="H34" s="13">
        <v>10</v>
      </c>
      <c r="I34" s="397">
        <v>27.391253155247707</v>
      </c>
      <c r="J34" s="397">
        <v>22.924746702200743</v>
      </c>
      <c r="K34" s="397">
        <v>23.354783839613681</v>
      </c>
      <c r="L34" s="208">
        <f t="shared" si="5"/>
        <v>-0.16306323875478679</v>
      </c>
      <c r="M34" s="208">
        <f t="shared" si="5"/>
        <v>1.8758642919777913E-2</v>
      </c>
      <c r="N34" s="59"/>
      <c r="O34" s="13">
        <v>0</v>
      </c>
      <c r="P34" s="13">
        <v>5</v>
      </c>
      <c r="Q34" s="13">
        <v>5</v>
      </c>
      <c r="R34" s="13">
        <v>0</v>
      </c>
      <c r="S34" s="13">
        <v>0</v>
      </c>
      <c r="T34" s="13">
        <v>0</v>
      </c>
      <c r="U34" s="13">
        <v>0</v>
      </c>
      <c r="V34" s="13">
        <v>0</v>
      </c>
      <c r="W34" s="13">
        <v>0</v>
      </c>
      <c r="X34" s="13">
        <v>0</v>
      </c>
      <c r="Y34" s="13">
        <v>5</v>
      </c>
      <c r="Z34" s="13">
        <v>0</v>
      </c>
      <c r="AA34" s="13">
        <v>0</v>
      </c>
      <c r="AB34" s="13">
        <v>5</v>
      </c>
      <c r="AC34" s="13">
        <v>5</v>
      </c>
      <c r="AD34" s="13">
        <v>0</v>
      </c>
      <c r="AE34" s="13">
        <v>0</v>
      </c>
      <c r="AF34" s="13">
        <v>5</v>
      </c>
      <c r="AG34" s="13"/>
      <c r="AH34" s="13"/>
      <c r="AI34" s="13"/>
      <c r="AJ34" s="13"/>
      <c r="AK34" s="13"/>
      <c r="AL34" s="13"/>
      <c r="AM34" s="13"/>
      <c r="AN34" s="13"/>
      <c r="AO34" s="13"/>
      <c r="AP34" s="493"/>
      <c r="AQ34" s="13">
        <f t="shared" si="75"/>
        <v>5</v>
      </c>
      <c r="AR34" s="13">
        <f t="shared" si="76"/>
        <v>5</v>
      </c>
      <c r="AS34" s="13">
        <f t="shared" si="77"/>
        <v>5</v>
      </c>
      <c r="AT34" s="13">
        <f t="shared" si="78"/>
        <v>0</v>
      </c>
      <c r="AU34" s="13">
        <f t="shared" si="79"/>
        <v>0</v>
      </c>
      <c r="AV34" s="13">
        <f t="shared" si="80"/>
        <v>0</v>
      </c>
      <c r="AW34" s="13">
        <f t="shared" si="81"/>
        <v>5</v>
      </c>
      <c r="AX34" s="13">
        <f t="shared" si="82"/>
        <v>5</v>
      </c>
      <c r="AY34" s="13">
        <f t="shared" si="83"/>
        <v>5</v>
      </c>
      <c r="AZ34" s="13">
        <f t="shared" si="84"/>
        <v>5</v>
      </c>
      <c r="BA34" s="13"/>
      <c r="BB34" s="13"/>
      <c r="BC34" s="13"/>
      <c r="BD34" s="50"/>
      <c r="BF34" s="10" t="s">
        <v>16</v>
      </c>
      <c r="BG34" s="13">
        <f t="shared" si="8"/>
        <v>5</v>
      </c>
      <c r="BH34" s="13">
        <f t="shared" si="9"/>
        <v>10</v>
      </c>
      <c r="BI34" s="13">
        <f t="shared" si="10"/>
        <v>10</v>
      </c>
      <c r="BJ34" s="13">
        <f t="shared" si="11"/>
        <v>10</v>
      </c>
      <c r="BK34" s="13">
        <f t="shared" si="12"/>
        <v>10</v>
      </c>
      <c r="BL34" s="13">
        <f t="shared" si="13"/>
        <v>10</v>
      </c>
      <c r="BM34" s="13">
        <f t="shared" si="14"/>
        <v>27.391253155247707</v>
      </c>
      <c r="BN34" s="13">
        <f t="shared" si="15"/>
        <v>22.924746702200743</v>
      </c>
      <c r="BO34" s="13"/>
      <c r="BP34" s="212"/>
      <c r="BQ34" s="208"/>
      <c r="BR34" s="301"/>
      <c r="BS34" s="439"/>
      <c r="BT34" s="439"/>
      <c r="BU34" s="439"/>
      <c r="BV34" s="439"/>
      <c r="BW34" s="439"/>
      <c r="BX34" s="439"/>
      <c r="BY34" s="439"/>
      <c r="BZ34" s="439"/>
      <c r="CA34" s="439"/>
      <c r="CB34" s="439"/>
      <c r="CC34" s="439"/>
      <c r="CD34" s="439"/>
      <c r="CE34" s="439"/>
      <c r="CF34" s="439"/>
      <c r="CG34" s="439"/>
      <c r="CH34" s="439"/>
      <c r="CI34" s="439"/>
      <c r="CJ34" s="439"/>
      <c r="CK34" s="439"/>
      <c r="CL34" s="439"/>
      <c r="CM34" s="439"/>
      <c r="CN34" s="439"/>
      <c r="CO34" s="439"/>
      <c r="CP34" s="439"/>
      <c r="CQ34" s="439"/>
      <c r="CR34" s="439"/>
      <c r="CS34" s="439"/>
      <c r="CT34" s="450"/>
      <c r="CU34" s="439"/>
      <c r="CV34" s="439"/>
      <c r="CW34" s="439"/>
      <c r="CX34" s="441"/>
      <c r="CY34" s="441"/>
      <c r="CZ34" s="441"/>
      <c r="DA34" s="441"/>
      <c r="DB34" s="441"/>
      <c r="DC34" s="441"/>
      <c r="DD34" s="441"/>
      <c r="DE34" s="441"/>
      <c r="DF34" s="441"/>
      <c r="DG34" s="441"/>
      <c r="DH34" s="441"/>
    </row>
    <row r="35" spans="2:112" x14ac:dyDescent="0.3">
      <c r="B35" s="10" t="s">
        <v>17</v>
      </c>
      <c r="C35" s="13">
        <v>15</v>
      </c>
      <c r="D35" s="13">
        <v>15</v>
      </c>
      <c r="E35" s="13">
        <v>15</v>
      </c>
      <c r="F35" s="13">
        <v>15</v>
      </c>
      <c r="G35" s="13">
        <v>15</v>
      </c>
      <c r="H35" s="13">
        <v>15</v>
      </c>
      <c r="I35" s="397">
        <v>19.710108090548616</v>
      </c>
      <c r="J35" s="397">
        <v>16.231961930143388</v>
      </c>
      <c r="K35" s="397">
        <v>16.373734322337853</v>
      </c>
      <c r="L35" s="208">
        <f t="shared" si="5"/>
        <v>-0.17646509823419321</v>
      </c>
      <c r="M35" s="208">
        <f t="shared" si="5"/>
        <v>8.7341501171949165E-3</v>
      </c>
      <c r="N35" s="59"/>
      <c r="O35" s="13">
        <v>5</v>
      </c>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c r="AH35" s="13"/>
      <c r="AI35" s="13"/>
      <c r="AJ35" s="13"/>
      <c r="AK35" s="13"/>
      <c r="AL35" s="13"/>
      <c r="AM35" s="13"/>
      <c r="AN35" s="13"/>
      <c r="AO35" s="13"/>
      <c r="AP35" s="493"/>
      <c r="AQ35" s="13">
        <f t="shared" si="75"/>
        <v>5</v>
      </c>
      <c r="AR35" s="13">
        <f t="shared" si="76"/>
        <v>10</v>
      </c>
      <c r="AS35" s="13">
        <f t="shared" si="77"/>
        <v>10</v>
      </c>
      <c r="AT35" s="13">
        <f t="shared" si="78"/>
        <v>10</v>
      </c>
      <c r="AU35" s="13">
        <f t="shared" si="79"/>
        <v>10</v>
      </c>
      <c r="AV35" s="13">
        <f t="shared" si="80"/>
        <v>10</v>
      </c>
      <c r="AW35" s="13">
        <f t="shared" si="81"/>
        <v>10</v>
      </c>
      <c r="AX35" s="13">
        <f t="shared" si="82"/>
        <v>10</v>
      </c>
      <c r="AY35" s="13">
        <f t="shared" si="83"/>
        <v>10</v>
      </c>
      <c r="AZ35" s="13">
        <f t="shared" si="84"/>
        <v>10</v>
      </c>
      <c r="BA35" s="13"/>
      <c r="BB35" s="13"/>
      <c r="BC35" s="13"/>
      <c r="BD35" s="50"/>
      <c r="BF35" s="10" t="s">
        <v>17</v>
      </c>
      <c r="BG35" s="13">
        <f t="shared" si="8"/>
        <v>15</v>
      </c>
      <c r="BH35" s="13">
        <f t="shared" si="9"/>
        <v>15</v>
      </c>
      <c r="BI35" s="13">
        <f t="shared" si="10"/>
        <v>15</v>
      </c>
      <c r="BJ35" s="13">
        <f t="shared" si="11"/>
        <v>15</v>
      </c>
      <c r="BK35" s="13">
        <f t="shared" si="12"/>
        <v>15</v>
      </c>
      <c r="BL35" s="13">
        <f t="shared" si="13"/>
        <v>15</v>
      </c>
      <c r="BM35" s="13">
        <f t="shared" si="14"/>
        <v>19.710108090548616</v>
      </c>
      <c r="BN35" s="13">
        <f t="shared" si="15"/>
        <v>16.231961930143388</v>
      </c>
      <c r="BO35" s="13"/>
      <c r="BP35" s="212"/>
      <c r="BQ35" s="208"/>
      <c r="BR35" s="301"/>
      <c r="BS35" s="439"/>
      <c r="BT35" s="439"/>
      <c r="BU35" s="439"/>
      <c r="BV35" s="439"/>
      <c r="BW35" s="439"/>
      <c r="BX35" s="439"/>
      <c r="BY35" s="439"/>
      <c r="BZ35" s="439"/>
      <c r="CA35" s="439"/>
      <c r="CB35" s="439"/>
      <c r="CC35" s="439"/>
      <c r="CD35" s="439"/>
      <c r="CE35" s="439"/>
      <c r="CF35" s="439"/>
      <c r="CG35" s="439"/>
      <c r="CH35" s="439"/>
      <c r="CI35" s="439"/>
      <c r="CJ35" s="439"/>
      <c r="CK35" s="439"/>
      <c r="CL35" s="439"/>
      <c r="CM35" s="439"/>
      <c r="CN35" s="439"/>
      <c r="CO35" s="439"/>
      <c r="CP35" s="439"/>
      <c r="CQ35" s="439"/>
      <c r="CR35" s="439"/>
      <c r="CS35" s="439"/>
      <c r="CT35" s="450"/>
      <c r="CU35" s="439"/>
      <c r="CV35" s="439"/>
      <c r="CW35" s="439"/>
      <c r="CX35" s="441"/>
      <c r="CY35" s="441"/>
      <c r="CZ35" s="441"/>
      <c r="DA35" s="441"/>
      <c r="DB35" s="441"/>
      <c r="DC35" s="441"/>
      <c r="DD35" s="441"/>
      <c r="DE35" s="441"/>
      <c r="DF35" s="441"/>
      <c r="DG35" s="441"/>
      <c r="DH35" s="441"/>
    </row>
    <row r="36" spans="2:112" x14ac:dyDescent="0.3">
      <c r="B36" s="10" t="s">
        <v>18</v>
      </c>
      <c r="C36" s="13">
        <v>75</v>
      </c>
      <c r="D36" s="13">
        <v>70</v>
      </c>
      <c r="E36" s="13">
        <v>70</v>
      </c>
      <c r="F36" s="13">
        <v>80</v>
      </c>
      <c r="G36" s="13">
        <v>90</v>
      </c>
      <c r="H36" s="13">
        <v>85</v>
      </c>
      <c r="I36" s="397">
        <v>28.115889482106112</v>
      </c>
      <c r="J36" s="397">
        <v>30.905655514993011</v>
      </c>
      <c r="K36" s="397">
        <v>28.939623453434344</v>
      </c>
      <c r="L36" s="208">
        <f t="shared" si="5"/>
        <v>9.9223822695077679E-2</v>
      </c>
      <c r="M36" s="208">
        <f t="shared" si="5"/>
        <v>-6.3613990022146627E-2</v>
      </c>
      <c r="N36" s="59"/>
      <c r="O36" s="13">
        <v>20</v>
      </c>
      <c r="P36" s="13">
        <v>15</v>
      </c>
      <c r="Q36" s="13">
        <v>15</v>
      </c>
      <c r="R36" s="13">
        <v>15</v>
      </c>
      <c r="S36" s="13">
        <v>20</v>
      </c>
      <c r="T36" s="13">
        <v>20</v>
      </c>
      <c r="U36" s="13">
        <v>20</v>
      </c>
      <c r="V36" s="13">
        <v>20</v>
      </c>
      <c r="W36" s="13">
        <v>20</v>
      </c>
      <c r="X36" s="13">
        <v>20</v>
      </c>
      <c r="Y36" s="13">
        <v>20</v>
      </c>
      <c r="Z36" s="13">
        <v>20</v>
      </c>
      <c r="AA36" s="13">
        <v>20</v>
      </c>
      <c r="AB36" s="13">
        <v>30</v>
      </c>
      <c r="AC36" s="13">
        <v>20</v>
      </c>
      <c r="AD36" s="13">
        <v>20</v>
      </c>
      <c r="AE36" s="13">
        <v>20</v>
      </c>
      <c r="AF36" s="13">
        <v>20</v>
      </c>
      <c r="AG36" s="13"/>
      <c r="AH36" s="13"/>
      <c r="AI36" s="13"/>
      <c r="AJ36" s="13"/>
      <c r="AK36" s="13"/>
      <c r="AL36" s="13"/>
      <c r="AM36" s="13"/>
      <c r="AN36" s="13"/>
      <c r="AO36" s="13"/>
      <c r="AP36" s="493"/>
      <c r="AQ36" s="13">
        <f t="shared" si="75"/>
        <v>35</v>
      </c>
      <c r="AR36" s="13">
        <f t="shared" si="76"/>
        <v>35</v>
      </c>
      <c r="AS36" s="13">
        <f t="shared" si="77"/>
        <v>30</v>
      </c>
      <c r="AT36" s="13">
        <f t="shared" si="78"/>
        <v>40</v>
      </c>
      <c r="AU36" s="13">
        <f t="shared" si="79"/>
        <v>40</v>
      </c>
      <c r="AV36" s="13">
        <f t="shared" si="80"/>
        <v>40</v>
      </c>
      <c r="AW36" s="13">
        <f t="shared" si="81"/>
        <v>40</v>
      </c>
      <c r="AX36" s="13">
        <f t="shared" si="82"/>
        <v>50</v>
      </c>
      <c r="AY36" s="13">
        <f t="shared" si="83"/>
        <v>40</v>
      </c>
      <c r="AZ36" s="13">
        <f t="shared" si="84"/>
        <v>40</v>
      </c>
      <c r="BA36" s="13"/>
      <c r="BB36" s="13"/>
      <c r="BC36" s="13"/>
      <c r="BD36" s="50"/>
      <c r="BF36" s="10" t="s">
        <v>18</v>
      </c>
      <c r="BG36" s="13">
        <f t="shared" si="8"/>
        <v>75</v>
      </c>
      <c r="BH36" s="13">
        <f t="shared" si="9"/>
        <v>70</v>
      </c>
      <c r="BI36" s="13">
        <f t="shared" si="10"/>
        <v>70</v>
      </c>
      <c r="BJ36" s="13">
        <f t="shared" si="11"/>
        <v>80</v>
      </c>
      <c r="BK36" s="13">
        <f t="shared" si="12"/>
        <v>90</v>
      </c>
      <c r="BL36" s="13">
        <f t="shared" si="13"/>
        <v>85</v>
      </c>
      <c r="BM36" s="13">
        <f t="shared" si="14"/>
        <v>28.115889482106112</v>
      </c>
      <c r="BN36" s="13">
        <f t="shared" si="15"/>
        <v>30.905655514993011</v>
      </c>
      <c r="BO36" s="13"/>
      <c r="BP36" s="212"/>
      <c r="BQ36" s="208"/>
      <c r="BR36" s="27"/>
      <c r="BS36" s="439"/>
      <c r="BT36" s="439"/>
      <c r="BU36" s="439"/>
      <c r="BV36" s="439"/>
      <c r="BW36" s="439"/>
      <c r="BX36" s="439"/>
      <c r="BY36" s="439"/>
      <c r="BZ36" s="439"/>
      <c r="CA36" s="439"/>
      <c r="CB36" s="439"/>
      <c r="CC36" s="439"/>
      <c r="CD36" s="439"/>
      <c r="CE36" s="439"/>
      <c r="CF36" s="439"/>
      <c r="CG36" s="439"/>
      <c r="CH36" s="439"/>
      <c r="CI36" s="439"/>
      <c r="CJ36" s="439"/>
      <c r="CK36" s="439"/>
      <c r="CL36" s="439"/>
      <c r="CM36" s="439"/>
      <c r="CN36" s="439"/>
      <c r="CO36" s="439"/>
      <c r="CP36" s="439"/>
      <c r="CQ36" s="439"/>
      <c r="CR36" s="439"/>
      <c r="CS36" s="439"/>
      <c r="CT36" s="446"/>
      <c r="CU36" s="439"/>
      <c r="CV36" s="439"/>
      <c r="CW36" s="439"/>
      <c r="CX36" s="441"/>
      <c r="CY36" s="441"/>
      <c r="CZ36" s="441"/>
      <c r="DA36" s="441"/>
      <c r="DB36" s="441"/>
      <c r="DC36" s="441"/>
      <c r="DD36" s="441"/>
      <c r="DE36" s="441"/>
      <c r="DF36" s="441"/>
      <c r="DG36" s="441"/>
      <c r="DH36" s="441"/>
    </row>
    <row r="37" spans="2:112" x14ac:dyDescent="0.3">
      <c r="B37" s="52" t="s">
        <v>19</v>
      </c>
      <c r="C37" s="54">
        <v>90</v>
      </c>
      <c r="D37" s="54">
        <v>105</v>
      </c>
      <c r="E37" s="54">
        <v>95</v>
      </c>
      <c r="F37" s="54">
        <v>80</v>
      </c>
      <c r="G37" s="54">
        <v>80</v>
      </c>
      <c r="H37" s="54">
        <v>80</v>
      </c>
      <c r="I37" s="605">
        <v>31.449216585654774</v>
      </c>
      <c r="J37" s="605">
        <v>24.932293524700246</v>
      </c>
      <c r="K37" s="605">
        <v>24.877921916110225</v>
      </c>
      <c r="L37" s="217">
        <f t="shared" si="5"/>
        <v>-0.20722052147801839</v>
      </c>
      <c r="M37" s="217">
        <f t="shared" si="5"/>
        <v>-2.1807704347839296E-3</v>
      </c>
      <c r="N37" s="59"/>
      <c r="O37" s="54">
        <v>25</v>
      </c>
      <c r="P37" s="54">
        <v>30</v>
      </c>
      <c r="Q37" s="54">
        <v>30</v>
      </c>
      <c r="R37" s="54">
        <v>25</v>
      </c>
      <c r="S37" s="54">
        <v>20</v>
      </c>
      <c r="T37" s="54">
        <v>20</v>
      </c>
      <c r="U37" s="54">
        <v>20</v>
      </c>
      <c r="V37" s="54">
        <v>20</v>
      </c>
      <c r="W37" s="54">
        <v>20</v>
      </c>
      <c r="X37" s="54">
        <v>20</v>
      </c>
      <c r="Y37" s="54">
        <v>20</v>
      </c>
      <c r="Z37" s="54">
        <v>20</v>
      </c>
      <c r="AA37" s="54">
        <v>20</v>
      </c>
      <c r="AB37" s="54">
        <v>20</v>
      </c>
      <c r="AC37" s="54">
        <v>20</v>
      </c>
      <c r="AD37" s="54">
        <v>20</v>
      </c>
      <c r="AE37" s="54">
        <v>20</v>
      </c>
      <c r="AF37" s="54">
        <v>20</v>
      </c>
      <c r="AG37" s="54"/>
      <c r="AH37" s="54"/>
      <c r="AI37" s="54"/>
      <c r="AJ37" s="54"/>
      <c r="AK37" s="54"/>
      <c r="AL37" s="54"/>
      <c r="AM37" s="54"/>
      <c r="AN37" s="599"/>
      <c r="AO37" s="599"/>
      <c r="AP37" s="493"/>
      <c r="AQ37" s="54">
        <f t="shared" si="75"/>
        <v>50</v>
      </c>
      <c r="AR37" s="54">
        <f t="shared" si="76"/>
        <v>55</v>
      </c>
      <c r="AS37" s="54">
        <f t="shared" si="77"/>
        <v>55</v>
      </c>
      <c r="AT37" s="54">
        <f t="shared" si="78"/>
        <v>40</v>
      </c>
      <c r="AU37" s="54">
        <f t="shared" si="79"/>
        <v>40</v>
      </c>
      <c r="AV37" s="54">
        <f t="shared" si="80"/>
        <v>40</v>
      </c>
      <c r="AW37" s="54">
        <f t="shared" si="81"/>
        <v>40</v>
      </c>
      <c r="AX37" s="54">
        <f t="shared" si="82"/>
        <v>40</v>
      </c>
      <c r="AY37" s="54">
        <f t="shared" si="83"/>
        <v>40</v>
      </c>
      <c r="AZ37" s="54">
        <f t="shared" si="84"/>
        <v>40</v>
      </c>
      <c r="BA37" s="54"/>
      <c r="BB37" s="54"/>
      <c r="BC37" s="54"/>
      <c r="BD37" s="517"/>
      <c r="BF37" s="52" t="s">
        <v>19</v>
      </c>
      <c r="BG37" s="54">
        <f t="shared" si="8"/>
        <v>90</v>
      </c>
      <c r="BH37" s="54">
        <f t="shared" si="9"/>
        <v>105</v>
      </c>
      <c r="BI37" s="54">
        <f t="shared" si="10"/>
        <v>95</v>
      </c>
      <c r="BJ37" s="54">
        <f t="shared" si="11"/>
        <v>80</v>
      </c>
      <c r="BK37" s="54">
        <f t="shared" si="12"/>
        <v>80</v>
      </c>
      <c r="BL37" s="54">
        <f t="shared" si="13"/>
        <v>80</v>
      </c>
      <c r="BM37" s="54">
        <f t="shared" si="14"/>
        <v>31.449216585654774</v>
      </c>
      <c r="BN37" s="54">
        <f t="shared" si="15"/>
        <v>24.932293524700246</v>
      </c>
      <c r="BO37" s="54"/>
      <c r="BP37" s="216"/>
      <c r="BQ37" s="217"/>
      <c r="BR37" s="27"/>
      <c r="BS37" s="447"/>
      <c r="BT37" s="447"/>
      <c r="BU37" s="447"/>
      <c r="BV37" s="447"/>
      <c r="BW37" s="447"/>
      <c r="BX37" s="447"/>
      <c r="BY37" s="447"/>
      <c r="BZ37" s="447"/>
      <c r="CA37" s="447"/>
      <c r="CB37" s="447"/>
      <c r="CC37" s="447"/>
      <c r="CD37" s="447"/>
      <c r="CE37" s="447"/>
      <c r="CF37" s="447"/>
      <c r="CG37" s="447"/>
      <c r="CH37" s="447"/>
      <c r="CI37" s="447"/>
      <c r="CJ37" s="447"/>
      <c r="CK37" s="447"/>
      <c r="CL37" s="447"/>
      <c r="CM37" s="447"/>
      <c r="CN37" s="447"/>
      <c r="CO37" s="447"/>
      <c r="CP37" s="447"/>
      <c r="CQ37" s="447"/>
      <c r="CR37" s="447"/>
      <c r="CS37" s="447"/>
      <c r="CT37" s="448"/>
      <c r="CU37" s="447"/>
      <c r="CV37" s="447"/>
      <c r="CW37" s="447"/>
      <c r="CX37" s="447"/>
      <c r="CY37" s="447"/>
      <c r="CZ37" s="447"/>
      <c r="DA37" s="447"/>
      <c r="DB37" s="447"/>
      <c r="DC37" s="447"/>
      <c r="DD37" s="447"/>
      <c r="DE37" s="447"/>
      <c r="DF37" s="447"/>
      <c r="DG37" s="447"/>
      <c r="DH37" s="447"/>
    </row>
    <row r="38" spans="2:112" x14ac:dyDescent="0.3">
      <c r="B38" s="20" t="s">
        <v>11</v>
      </c>
      <c r="C38" s="50">
        <v>145</v>
      </c>
      <c r="D38" s="50">
        <v>175</v>
      </c>
      <c r="E38" s="50">
        <v>200</v>
      </c>
      <c r="F38" s="50">
        <v>205</v>
      </c>
      <c r="G38" s="50">
        <v>180</v>
      </c>
      <c r="H38" s="50">
        <v>245</v>
      </c>
      <c r="I38" s="491">
        <v>236.06440472937214</v>
      </c>
      <c r="J38" s="491">
        <v>369.67093504348304</v>
      </c>
      <c r="K38" s="491">
        <v>629.18870283890828</v>
      </c>
      <c r="L38" s="210">
        <f t="shared" si="5"/>
        <v>0.56597491039481151</v>
      </c>
      <c r="M38" s="210">
        <f t="shared" si="5"/>
        <v>0.70202372757517195</v>
      </c>
      <c r="N38" s="59"/>
      <c r="O38" s="50">
        <v>40</v>
      </c>
      <c r="P38" s="50">
        <v>50</v>
      </c>
      <c r="Q38" s="50">
        <v>30</v>
      </c>
      <c r="R38" s="50">
        <v>45</v>
      </c>
      <c r="S38" s="50">
        <v>70</v>
      </c>
      <c r="T38" s="50">
        <v>70</v>
      </c>
      <c r="U38" s="50">
        <v>60</v>
      </c>
      <c r="V38" s="50">
        <v>80</v>
      </c>
      <c r="W38" s="50">
        <v>60</v>
      </c>
      <c r="X38" s="50">
        <v>5</v>
      </c>
      <c r="Y38" s="50">
        <v>40</v>
      </c>
      <c r="Z38" s="50">
        <v>50</v>
      </c>
      <c r="AA38" s="50">
        <v>45</v>
      </c>
      <c r="AB38" s="50">
        <v>35</v>
      </c>
      <c r="AC38" s="50">
        <v>60</v>
      </c>
      <c r="AD38" s="50">
        <v>60</v>
      </c>
      <c r="AE38" s="50">
        <v>65</v>
      </c>
      <c r="AF38" s="50">
        <v>65</v>
      </c>
      <c r="AG38" s="50">
        <v>120.00206236838314</v>
      </c>
      <c r="AH38" s="50">
        <v>32.405710671628768</v>
      </c>
      <c r="AI38" s="50">
        <v>71.198000928352272</v>
      </c>
      <c r="AJ38" s="50">
        <v>12.458630761007953</v>
      </c>
      <c r="AK38" s="50">
        <v>44.653560592055136</v>
      </c>
      <c r="AL38" s="50">
        <v>75.207795244104346</v>
      </c>
      <c r="AM38" s="50">
        <v>104.17071742328046</v>
      </c>
      <c r="AN38" s="50">
        <v>145.63886178404317</v>
      </c>
      <c r="AO38" s="50">
        <v>278.95355707556985</v>
      </c>
      <c r="AP38" s="493"/>
      <c r="AQ38" s="50">
        <f t="shared" ref="AQ38:AT38" si="85">SUM(AQ39:AQ43)</f>
        <v>85</v>
      </c>
      <c r="AR38" s="50">
        <f t="shared" si="85"/>
        <v>90</v>
      </c>
      <c r="AS38" s="50">
        <f t="shared" si="85"/>
        <v>75</v>
      </c>
      <c r="AT38" s="50">
        <f t="shared" si="85"/>
        <v>140</v>
      </c>
      <c r="AU38" s="50">
        <f>SUM(AU39:AU43)</f>
        <v>140</v>
      </c>
      <c r="AV38" s="50">
        <f t="shared" ref="AV38:AY38" si="86">SUM(AV39:AV43)</f>
        <v>65</v>
      </c>
      <c r="AW38" s="50">
        <f t="shared" si="86"/>
        <v>90</v>
      </c>
      <c r="AX38" s="50">
        <f t="shared" si="86"/>
        <v>80</v>
      </c>
      <c r="AY38" s="50">
        <f t="shared" si="86"/>
        <v>120</v>
      </c>
      <c r="AZ38" s="50">
        <f>SUM(AZ39:AZ43)</f>
        <v>130</v>
      </c>
      <c r="BA38" s="50">
        <f>AG38+AH38</f>
        <v>152.4077730400119</v>
      </c>
      <c r="BB38" s="50">
        <f t="shared" si="26"/>
        <v>83.656631689360225</v>
      </c>
      <c r="BC38" s="50">
        <f>AK38+AL38</f>
        <v>119.86135583615948</v>
      </c>
      <c r="BD38" s="50">
        <f t="shared" si="7"/>
        <v>249.80957920732362</v>
      </c>
      <c r="BF38" s="20" t="s">
        <v>11</v>
      </c>
      <c r="BG38" s="50">
        <f t="shared" si="8"/>
        <v>145</v>
      </c>
      <c r="BH38" s="50">
        <f t="shared" si="9"/>
        <v>175</v>
      </c>
      <c r="BI38" s="50">
        <f t="shared" si="10"/>
        <v>200</v>
      </c>
      <c r="BJ38" s="50">
        <f t="shared" si="11"/>
        <v>205</v>
      </c>
      <c r="BK38" s="50">
        <f t="shared" si="12"/>
        <v>180</v>
      </c>
      <c r="BL38" s="50">
        <f t="shared" si="13"/>
        <v>245</v>
      </c>
      <c r="BM38" s="50">
        <f t="shared" si="14"/>
        <v>236.06440472937214</v>
      </c>
      <c r="BN38" s="50">
        <f t="shared" si="15"/>
        <v>369.67093504348304</v>
      </c>
      <c r="BO38" s="50">
        <f>K38</f>
        <v>629.18870283890828</v>
      </c>
      <c r="BP38" s="210">
        <f t="shared" si="30"/>
        <v>0.56597491039481151</v>
      </c>
      <c r="BQ38" s="210">
        <f>M38</f>
        <v>0.70202372757517195</v>
      </c>
      <c r="BR38" s="198"/>
      <c r="BS38" s="444">
        <f t="shared" ref="BS38:CS38" si="87">O38</f>
        <v>40</v>
      </c>
      <c r="BT38" s="444">
        <f t="shared" si="87"/>
        <v>50</v>
      </c>
      <c r="BU38" s="444">
        <f t="shared" si="87"/>
        <v>30</v>
      </c>
      <c r="BV38" s="444">
        <f t="shared" si="87"/>
        <v>45</v>
      </c>
      <c r="BW38" s="444">
        <f t="shared" si="87"/>
        <v>70</v>
      </c>
      <c r="BX38" s="444">
        <f t="shared" si="87"/>
        <v>70</v>
      </c>
      <c r="BY38" s="444">
        <f t="shared" si="87"/>
        <v>60</v>
      </c>
      <c r="BZ38" s="444">
        <f t="shared" si="87"/>
        <v>80</v>
      </c>
      <c r="CA38" s="444">
        <f t="shared" si="87"/>
        <v>60</v>
      </c>
      <c r="CB38" s="444">
        <f t="shared" si="87"/>
        <v>5</v>
      </c>
      <c r="CC38" s="444">
        <f t="shared" si="87"/>
        <v>40</v>
      </c>
      <c r="CD38" s="444">
        <f t="shared" si="87"/>
        <v>50</v>
      </c>
      <c r="CE38" s="444">
        <f t="shared" si="87"/>
        <v>45</v>
      </c>
      <c r="CF38" s="444">
        <f t="shared" si="87"/>
        <v>35</v>
      </c>
      <c r="CG38" s="444">
        <f t="shared" si="87"/>
        <v>60</v>
      </c>
      <c r="CH38" s="444">
        <f t="shared" si="87"/>
        <v>60</v>
      </c>
      <c r="CI38" s="444">
        <f t="shared" si="87"/>
        <v>65</v>
      </c>
      <c r="CJ38" s="444">
        <f t="shared" si="87"/>
        <v>65</v>
      </c>
      <c r="CK38" s="444">
        <f t="shared" si="87"/>
        <v>120.00206236838314</v>
      </c>
      <c r="CL38" s="444">
        <f t="shared" si="87"/>
        <v>32.405710671628768</v>
      </c>
      <c r="CM38" s="444">
        <f t="shared" si="87"/>
        <v>71.198000928352272</v>
      </c>
      <c r="CN38" s="444">
        <f t="shared" si="87"/>
        <v>12.458630761007953</v>
      </c>
      <c r="CO38" s="444">
        <f t="shared" si="87"/>
        <v>44.653560592055136</v>
      </c>
      <c r="CP38" s="444">
        <f t="shared" si="87"/>
        <v>75.207795244104346</v>
      </c>
      <c r="CQ38" s="444">
        <f t="shared" si="87"/>
        <v>104.17071742328046</v>
      </c>
      <c r="CR38" s="444">
        <f t="shared" si="87"/>
        <v>145.63886178404317</v>
      </c>
      <c r="CS38" s="444">
        <f t="shared" si="87"/>
        <v>278.95355707556985</v>
      </c>
      <c r="CT38" s="445"/>
      <c r="CU38" s="444">
        <f t="shared" ref="CU38:DH38" si="88">AQ38</f>
        <v>85</v>
      </c>
      <c r="CV38" s="444">
        <f t="shared" si="88"/>
        <v>90</v>
      </c>
      <c r="CW38" s="444">
        <f t="shared" si="88"/>
        <v>75</v>
      </c>
      <c r="CX38" s="444">
        <f t="shared" si="88"/>
        <v>140</v>
      </c>
      <c r="CY38" s="444">
        <f t="shared" si="88"/>
        <v>140</v>
      </c>
      <c r="CZ38" s="444">
        <f t="shared" si="88"/>
        <v>65</v>
      </c>
      <c r="DA38" s="444">
        <f t="shared" si="88"/>
        <v>90</v>
      </c>
      <c r="DB38" s="444">
        <f t="shared" si="88"/>
        <v>80</v>
      </c>
      <c r="DC38" s="444">
        <f t="shared" si="88"/>
        <v>120</v>
      </c>
      <c r="DD38" s="444">
        <f t="shared" si="88"/>
        <v>130</v>
      </c>
      <c r="DE38" s="444">
        <f t="shared" si="88"/>
        <v>152.4077730400119</v>
      </c>
      <c r="DF38" s="444">
        <f t="shared" si="88"/>
        <v>83.656631689360225</v>
      </c>
      <c r="DG38" s="444">
        <f t="shared" si="88"/>
        <v>119.86135583615948</v>
      </c>
      <c r="DH38" s="444">
        <f t="shared" si="88"/>
        <v>249.80957920732362</v>
      </c>
    </row>
    <row r="39" spans="2:112" x14ac:dyDescent="0.3">
      <c r="B39" s="10" t="s">
        <v>15</v>
      </c>
      <c r="C39" s="13">
        <v>5</v>
      </c>
      <c r="D39" s="13">
        <v>10</v>
      </c>
      <c r="E39" s="13">
        <v>0</v>
      </c>
      <c r="F39" s="13">
        <v>20</v>
      </c>
      <c r="G39" s="13">
        <v>5</v>
      </c>
      <c r="H39" s="13">
        <v>5</v>
      </c>
      <c r="I39" s="397">
        <v>6.8553211921250128</v>
      </c>
      <c r="J39" s="397">
        <v>-20.198130548082819</v>
      </c>
      <c r="K39" s="397">
        <v>34.146522929854648</v>
      </c>
      <c r="L39" s="208" t="str">
        <f>IF(ISERROR(J39/I39),"N/A",IF(I39&lt;0,"N/A",IF(J39&lt;0,"N/A",IF(J39/I39-1&gt;300%,"&gt;±300%",IF(J39/I39-1&lt;-300%,"&gt;±300%",J39/I39-1)))))</f>
        <v>N/A</v>
      </c>
      <c r="M39" s="208"/>
      <c r="N39" s="59"/>
      <c r="O39" s="13">
        <v>0</v>
      </c>
      <c r="P39" s="13">
        <v>0</v>
      </c>
      <c r="Q39" s="13">
        <v>0</v>
      </c>
      <c r="R39" s="13">
        <v>0</v>
      </c>
      <c r="S39" s="13">
        <v>0</v>
      </c>
      <c r="T39" s="13">
        <v>0</v>
      </c>
      <c r="U39" s="13">
        <v>5</v>
      </c>
      <c r="V39" s="13">
        <v>5</v>
      </c>
      <c r="W39" s="13">
        <v>10</v>
      </c>
      <c r="X39" s="13">
        <v>0</v>
      </c>
      <c r="Y39" s="13">
        <v>0</v>
      </c>
      <c r="Z39" s="13">
        <v>0</v>
      </c>
      <c r="AA39" s="13">
        <v>0</v>
      </c>
      <c r="AB39" s="13">
        <v>0</v>
      </c>
      <c r="AC39" s="13">
        <v>0</v>
      </c>
      <c r="AD39" s="13">
        <v>0</v>
      </c>
      <c r="AE39" s="13">
        <v>0</v>
      </c>
      <c r="AF39" s="13">
        <v>5</v>
      </c>
      <c r="AG39" s="13"/>
      <c r="AH39" s="13"/>
      <c r="AI39" s="13"/>
      <c r="AJ39" s="13"/>
      <c r="AK39" s="13"/>
      <c r="AL39" s="13"/>
      <c r="AM39" s="13"/>
      <c r="AN39" s="13"/>
      <c r="AO39" s="13"/>
      <c r="AP39" s="493"/>
      <c r="AQ39" s="13">
        <f t="shared" ref="AQ39:AQ43" si="89">D39-AR39</f>
        <v>10</v>
      </c>
      <c r="AR39" s="13">
        <f t="shared" ref="AR39:AR43" si="90">SUM(O39:P39)</f>
        <v>0</v>
      </c>
      <c r="AS39" s="13">
        <f t="shared" ref="AS39:AS43" si="91">SUM(Q39:R39)</f>
        <v>0</v>
      </c>
      <c r="AT39" s="7">
        <f t="shared" ref="AT39:AT43" si="92">SUM(S39:T39)</f>
        <v>0</v>
      </c>
      <c r="AU39" s="13">
        <f t="shared" ref="AU39:AU43" si="93">SUM(U39:V39)</f>
        <v>10</v>
      </c>
      <c r="AV39" s="13">
        <f t="shared" ref="AV39:AV43" si="94">SUM(W39:X39)</f>
        <v>10</v>
      </c>
      <c r="AW39" s="13">
        <f t="shared" ref="AW39:AW43" si="95">SUM(Y39:Z39)</f>
        <v>0</v>
      </c>
      <c r="AX39" s="13">
        <f t="shared" ref="AX39:AX43" si="96">SUM(AA39:AB39)</f>
        <v>0</v>
      </c>
      <c r="AY39" s="13">
        <f t="shared" ref="AY39:AY43" si="97">SUM(AC39:AD39)</f>
        <v>0</v>
      </c>
      <c r="AZ39" s="13">
        <f t="shared" ref="AZ39:AZ43" si="98">SUM(AE39:AF39)</f>
        <v>5</v>
      </c>
      <c r="BA39" s="13"/>
      <c r="BB39" s="13"/>
      <c r="BC39" s="13"/>
      <c r="BD39" s="50"/>
      <c r="BF39" s="10" t="s">
        <v>15</v>
      </c>
      <c r="BG39" s="13">
        <f t="shared" si="8"/>
        <v>5</v>
      </c>
      <c r="BH39" s="13">
        <f t="shared" si="9"/>
        <v>10</v>
      </c>
      <c r="BI39" s="13">
        <f t="shared" si="10"/>
        <v>0</v>
      </c>
      <c r="BJ39" s="13">
        <f t="shared" si="11"/>
        <v>20</v>
      </c>
      <c r="BK39" s="13">
        <f t="shared" si="12"/>
        <v>5</v>
      </c>
      <c r="BL39" s="13">
        <f t="shared" si="13"/>
        <v>5</v>
      </c>
      <c r="BM39" s="13">
        <f t="shared" si="14"/>
        <v>6.8553211921250128</v>
      </c>
      <c r="BN39" s="13">
        <f t="shared" si="15"/>
        <v>-20.198130548082819</v>
      </c>
      <c r="BO39" s="13"/>
      <c r="BP39" s="212"/>
      <c r="BQ39" s="208"/>
      <c r="BR39" s="27"/>
      <c r="BS39" s="439"/>
      <c r="BT39" s="439"/>
      <c r="BU39" s="439"/>
      <c r="BV39" s="439"/>
      <c r="BW39" s="439"/>
      <c r="BX39" s="439"/>
      <c r="BY39" s="439"/>
      <c r="BZ39" s="439"/>
      <c r="CA39" s="439"/>
      <c r="CB39" s="439"/>
      <c r="CC39" s="439"/>
      <c r="CD39" s="439"/>
      <c r="CE39" s="439"/>
      <c r="CF39" s="439"/>
      <c r="CG39" s="439"/>
      <c r="CH39" s="439"/>
      <c r="CI39" s="439"/>
      <c r="CJ39" s="439"/>
      <c r="CK39" s="439"/>
      <c r="CL39" s="439"/>
      <c r="CM39" s="439"/>
      <c r="CN39" s="439"/>
      <c r="CO39" s="439"/>
      <c r="CP39" s="439"/>
      <c r="CQ39" s="439"/>
      <c r="CR39" s="439"/>
      <c r="CS39" s="439"/>
      <c r="CT39" s="450"/>
      <c r="CU39" s="439"/>
      <c r="CV39" s="439"/>
      <c r="CW39" s="439"/>
      <c r="CX39" s="441"/>
      <c r="CY39" s="441"/>
      <c r="CZ39" s="441"/>
      <c r="DA39" s="441"/>
      <c r="DB39" s="441"/>
      <c r="DC39" s="441"/>
      <c r="DD39" s="441"/>
      <c r="DE39" s="441"/>
      <c r="DF39" s="441"/>
      <c r="DG39" s="441"/>
      <c r="DH39" s="441"/>
    </row>
    <row r="40" spans="2:112" x14ac:dyDescent="0.3">
      <c r="B40" s="10" t="s">
        <v>16</v>
      </c>
      <c r="C40" s="13">
        <v>-10</v>
      </c>
      <c r="D40" s="13">
        <v>15</v>
      </c>
      <c r="E40" s="13">
        <v>10</v>
      </c>
      <c r="F40" s="13">
        <v>5</v>
      </c>
      <c r="G40" s="13">
        <v>5</v>
      </c>
      <c r="H40" s="13">
        <v>35</v>
      </c>
      <c r="I40" s="397">
        <v>58.979256621109812</v>
      </c>
      <c r="J40" s="397">
        <v>24.880154078580766</v>
      </c>
      <c r="K40" s="397">
        <v>9.7216753823513464</v>
      </c>
      <c r="L40" s="208">
        <f t="shared" si="5"/>
        <v>-0.57815415954775395</v>
      </c>
      <c r="M40" s="208"/>
      <c r="N40" s="59"/>
      <c r="O40" s="13">
        <v>10</v>
      </c>
      <c r="P40" s="13">
        <v>0</v>
      </c>
      <c r="Q40" s="13">
        <v>0</v>
      </c>
      <c r="R40" s="13">
        <v>5</v>
      </c>
      <c r="S40" s="13">
        <v>5</v>
      </c>
      <c r="T40" s="13">
        <v>0</v>
      </c>
      <c r="U40" s="13">
        <v>0</v>
      </c>
      <c r="V40" s="13">
        <v>5</v>
      </c>
      <c r="W40" s="13">
        <v>0</v>
      </c>
      <c r="X40" s="13">
        <v>0</v>
      </c>
      <c r="Y40" s="13">
        <v>5</v>
      </c>
      <c r="Z40" s="13">
        <v>0</v>
      </c>
      <c r="AA40" s="13">
        <v>0</v>
      </c>
      <c r="AB40" s="13">
        <v>0</v>
      </c>
      <c r="AC40" s="13">
        <v>5</v>
      </c>
      <c r="AD40" s="13">
        <v>10</v>
      </c>
      <c r="AE40" s="13">
        <v>10</v>
      </c>
      <c r="AF40" s="13">
        <v>10</v>
      </c>
      <c r="AG40" s="13"/>
      <c r="AH40" s="13"/>
      <c r="AI40" s="13"/>
      <c r="AJ40" s="13"/>
      <c r="AK40" s="13"/>
      <c r="AL40" s="13"/>
      <c r="AM40" s="13"/>
      <c r="AN40" s="13"/>
      <c r="AO40" s="13"/>
      <c r="AP40" s="493"/>
      <c r="AQ40" s="13">
        <f t="shared" si="89"/>
        <v>5</v>
      </c>
      <c r="AR40" s="13">
        <f t="shared" si="90"/>
        <v>10</v>
      </c>
      <c r="AS40" s="13">
        <f t="shared" si="91"/>
        <v>5</v>
      </c>
      <c r="AT40" s="13">
        <f t="shared" si="92"/>
        <v>5</v>
      </c>
      <c r="AU40" s="13">
        <f t="shared" si="93"/>
        <v>5</v>
      </c>
      <c r="AV40" s="13">
        <f t="shared" si="94"/>
        <v>0</v>
      </c>
      <c r="AW40" s="13">
        <f t="shared" si="95"/>
        <v>5</v>
      </c>
      <c r="AX40" s="13">
        <f t="shared" si="96"/>
        <v>0</v>
      </c>
      <c r="AY40" s="13">
        <f t="shared" si="97"/>
        <v>15</v>
      </c>
      <c r="AZ40" s="13">
        <f t="shared" si="98"/>
        <v>20</v>
      </c>
      <c r="BA40" s="13"/>
      <c r="BB40" s="13"/>
      <c r="BC40" s="13"/>
      <c r="BD40" s="50"/>
      <c r="BF40" s="10" t="s">
        <v>16</v>
      </c>
      <c r="BG40" s="13">
        <f t="shared" si="8"/>
        <v>-10</v>
      </c>
      <c r="BH40" s="13">
        <f t="shared" si="9"/>
        <v>15</v>
      </c>
      <c r="BI40" s="13">
        <f t="shared" si="10"/>
        <v>10</v>
      </c>
      <c r="BJ40" s="13">
        <f t="shared" si="11"/>
        <v>5</v>
      </c>
      <c r="BK40" s="13">
        <f t="shared" si="12"/>
        <v>5</v>
      </c>
      <c r="BL40" s="13">
        <f t="shared" si="13"/>
        <v>35</v>
      </c>
      <c r="BM40" s="13">
        <f t="shared" si="14"/>
        <v>58.979256621109812</v>
      </c>
      <c r="BN40" s="13">
        <f t="shared" si="15"/>
        <v>24.880154078580766</v>
      </c>
      <c r="BO40" s="13"/>
      <c r="BP40" s="212"/>
      <c r="BQ40" s="208"/>
      <c r="BR40" s="301"/>
      <c r="BS40" s="439"/>
      <c r="BT40" s="439"/>
      <c r="BU40" s="439"/>
      <c r="BV40" s="439"/>
      <c r="BW40" s="439"/>
      <c r="BX40" s="439"/>
      <c r="BY40" s="439"/>
      <c r="BZ40" s="439"/>
      <c r="CA40" s="439"/>
      <c r="CB40" s="439"/>
      <c r="CC40" s="439"/>
      <c r="CD40" s="439"/>
      <c r="CE40" s="439"/>
      <c r="CF40" s="439"/>
      <c r="CG40" s="439"/>
      <c r="CH40" s="439"/>
      <c r="CI40" s="439"/>
      <c r="CJ40" s="439"/>
      <c r="CK40" s="439"/>
      <c r="CL40" s="439"/>
      <c r="CM40" s="439"/>
      <c r="CN40" s="439"/>
      <c r="CO40" s="439"/>
      <c r="CP40" s="439"/>
      <c r="CQ40" s="439"/>
      <c r="CR40" s="439"/>
      <c r="CS40" s="439"/>
      <c r="CT40" s="450"/>
      <c r="CU40" s="439"/>
      <c r="CV40" s="439"/>
      <c r="CW40" s="439"/>
      <c r="CX40" s="441"/>
      <c r="CY40" s="441"/>
      <c r="CZ40" s="441"/>
      <c r="DA40" s="441"/>
      <c r="DB40" s="441"/>
      <c r="DC40" s="441"/>
      <c r="DD40" s="441"/>
      <c r="DE40" s="441"/>
      <c r="DF40" s="441"/>
      <c r="DG40" s="441"/>
      <c r="DH40" s="441"/>
    </row>
    <row r="41" spans="2:112" x14ac:dyDescent="0.3">
      <c r="B41" s="10" t="s">
        <v>17</v>
      </c>
      <c r="C41" s="13">
        <v>0</v>
      </c>
      <c r="D41" s="13">
        <v>-25</v>
      </c>
      <c r="E41" s="13">
        <v>-5</v>
      </c>
      <c r="F41" s="13">
        <v>-10</v>
      </c>
      <c r="G41" s="13">
        <v>-10</v>
      </c>
      <c r="H41" s="13">
        <v>0</v>
      </c>
      <c r="I41" s="397">
        <v>-39.666095070111474</v>
      </c>
      <c r="J41" s="397">
        <v>-87.916135546798813</v>
      </c>
      <c r="K41" s="397">
        <v>7.5456770925245298</v>
      </c>
      <c r="L41" s="208" t="str">
        <f t="shared" si="5"/>
        <v>N/A</v>
      </c>
      <c r="M41" s="208"/>
      <c r="N41" s="59"/>
      <c r="O41" s="13">
        <v>-10</v>
      </c>
      <c r="P41" s="13">
        <v>0</v>
      </c>
      <c r="Q41" s="13">
        <v>0</v>
      </c>
      <c r="R41" s="13">
        <v>0</v>
      </c>
      <c r="S41" s="13">
        <v>0</v>
      </c>
      <c r="T41" s="13">
        <v>0</v>
      </c>
      <c r="U41" s="13">
        <v>0</v>
      </c>
      <c r="V41" s="13">
        <v>0</v>
      </c>
      <c r="W41" s="13">
        <v>-5</v>
      </c>
      <c r="X41" s="13">
        <v>-5</v>
      </c>
      <c r="Y41" s="13">
        <v>-5</v>
      </c>
      <c r="Z41" s="13">
        <v>-5</v>
      </c>
      <c r="AA41" s="13">
        <v>0</v>
      </c>
      <c r="AB41" s="13">
        <v>0</v>
      </c>
      <c r="AC41" s="13">
        <v>0</v>
      </c>
      <c r="AD41" s="13">
        <v>0</v>
      </c>
      <c r="AE41" s="13">
        <v>0</v>
      </c>
      <c r="AF41" s="13">
        <v>0</v>
      </c>
      <c r="AG41" s="13"/>
      <c r="AH41" s="13"/>
      <c r="AI41" s="13"/>
      <c r="AJ41" s="13"/>
      <c r="AK41" s="13"/>
      <c r="AL41" s="13"/>
      <c r="AM41" s="13"/>
      <c r="AN41" s="13"/>
      <c r="AO41" s="13"/>
      <c r="AP41" s="493"/>
      <c r="AQ41" s="13">
        <f t="shared" si="89"/>
        <v>-15</v>
      </c>
      <c r="AR41" s="13">
        <f t="shared" si="90"/>
        <v>-10</v>
      </c>
      <c r="AS41" s="13">
        <f t="shared" si="91"/>
        <v>0</v>
      </c>
      <c r="AT41" s="13">
        <f t="shared" si="92"/>
        <v>0</v>
      </c>
      <c r="AU41" s="13">
        <f t="shared" si="93"/>
        <v>0</v>
      </c>
      <c r="AV41" s="13">
        <f t="shared" si="94"/>
        <v>-10</v>
      </c>
      <c r="AW41" s="13">
        <f t="shared" si="95"/>
        <v>-10</v>
      </c>
      <c r="AX41" s="13">
        <f t="shared" si="96"/>
        <v>0</v>
      </c>
      <c r="AY41" s="13">
        <f t="shared" si="97"/>
        <v>0</v>
      </c>
      <c r="AZ41" s="13">
        <f t="shared" si="98"/>
        <v>0</v>
      </c>
      <c r="BA41" s="13"/>
      <c r="BB41" s="13"/>
      <c r="BC41" s="13"/>
      <c r="BD41" s="50"/>
      <c r="BF41" s="10" t="s">
        <v>17</v>
      </c>
      <c r="BG41" s="13">
        <f t="shared" si="8"/>
        <v>0</v>
      </c>
      <c r="BH41" s="13">
        <f t="shared" si="9"/>
        <v>-25</v>
      </c>
      <c r="BI41" s="13">
        <f t="shared" si="10"/>
        <v>-5</v>
      </c>
      <c r="BJ41" s="13">
        <f t="shared" si="11"/>
        <v>-10</v>
      </c>
      <c r="BK41" s="13">
        <f t="shared" si="12"/>
        <v>-10</v>
      </c>
      <c r="BL41" s="13">
        <f t="shared" si="13"/>
        <v>0</v>
      </c>
      <c r="BM41" s="13">
        <f t="shared" si="14"/>
        <v>-39.666095070111474</v>
      </c>
      <c r="BN41" s="13">
        <f t="shared" si="15"/>
        <v>-87.916135546798813</v>
      </c>
      <c r="BO41" s="13"/>
      <c r="BP41" s="212"/>
      <c r="BQ41" s="208"/>
      <c r="BR41" s="301"/>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39"/>
      <c r="CP41" s="439"/>
      <c r="CQ41" s="439"/>
      <c r="CR41" s="439"/>
      <c r="CS41" s="439"/>
      <c r="CT41" s="450"/>
      <c r="CU41" s="439"/>
      <c r="CV41" s="439"/>
      <c r="CW41" s="439"/>
      <c r="CX41" s="441"/>
      <c r="CY41" s="441"/>
      <c r="CZ41" s="441"/>
      <c r="DA41" s="441"/>
      <c r="DB41" s="441"/>
      <c r="DC41" s="441"/>
      <c r="DD41" s="441"/>
      <c r="DE41" s="441"/>
      <c r="DF41" s="441"/>
      <c r="DG41" s="441"/>
      <c r="DH41" s="441"/>
    </row>
    <row r="42" spans="2:112" x14ac:dyDescent="0.3">
      <c r="B42" s="10" t="s">
        <v>18</v>
      </c>
      <c r="C42" s="13">
        <v>90</v>
      </c>
      <c r="D42" s="13">
        <v>85</v>
      </c>
      <c r="E42" s="13">
        <v>95</v>
      </c>
      <c r="F42" s="13">
        <v>100</v>
      </c>
      <c r="G42" s="13">
        <v>85</v>
      </c>
      <c r="H42" s="13">
        <v>75</v>
      </c>
      <c r="I42" s="397">
        <v>180.12124004584339</v>
      </c>
      <c r="J42" s="397">
        <v>344.30342414577069</v>
      </c>
      <c r="K42" s="397">
        <v>541.78354306126914</v>
      </c>
      <c r="L42" s="208">
        <f t="shared" si="5"/>
        <v>0.91150929261946345</v>
      </c>
      <c r="M42" s="208"/>
      <c r="N42" s="59"/>
      <c r="O42" s="13">
        <v>20</v>
      </c>
      <c r="P42" s="13">
        <v>25</v>
      </c>
      <c r="Q42" s="13">
        <v>20</v>
      </c>
      <c r="R42" s="13">
        <v>35</v>
      </c>
      <c r="S42" s="13">
        <v>25</v>
      </c>
      <c r="T42" s="13">
        <v>20</v>
      </c>
      <c r="U42" s="13">
        <v>20</v>
      </c>
      <c r="V42" s="13">
        <v>40</v>
      </c>
      <c r="W42" s="13">
        <v>35</v>
      </c>
      <c r="X42" s="13">
        <v>5</v>
      </c>
      <c r="Y42" s="13">
        <v>30</v>
      </c>
      <c r="Z42" s="13">
        <v>15</v>
      </c>
      <c r="AA42" s="13">
        <v>15</v>
      </c>
      <c r="AB42" s="13">
        <v>25</v>
      </c>
      <c r="AC42" s="13">
        <v>45</v>
      </c>
      <c r="AD42" s="13">
        <v>15</v>
      </c>
      <c r="AE42" s="13">
        <v>10</v>
      </c>
      <c r="AF42" s="13">
        <v>10</v>
      </c>
      <c r="AG42" s="13"/>
      <c r="AH42" s="13"/>
      <c r="AI42" s="13"/>
      <c r="AJ42" s="13"/>
      <c r="AK42" s="13"/>
      <c r="AL42" s="13"/>
      <c r="AM42" s="13"/>
      <c r="AN42" s="13"/>
      <c r="AO42" s="13"/>
      <c r="AP42" s="493"/>
      <c r="AQ42" s="13">
        <f t="shared" si="89"/>
        <v>40</v>
      </c>
      <c r="AR42" s="13">
        <f t="shared" si="90"/>
        <v>45</v>
      </c>
      <c r="AS42" s="13">
        <f t="shared" si="91"/>
        <v>55</v>
      </c>
      <c r="AT42" s="13">
        <f t="shared" si="92"/>
        <v>45</v>
      </c>
      <c r="AU42" s="13">
        <f t="shared" si="93"/>
        <v>60</v>
      </c>
      <c r="AV42" s="13">
        <f t="shared" si="94"/>
        <v>40</v>
      </c>
      <c r="AW42" s="13">
        <f t="shared" si="95"/>
        <v>45</v>
      </c>
      <c r="AX42" s="13">
        <f t="shared" si="96"/>
        <v>40</v>
      </c>
      <c r="AY42" s="13">
        <f t="shared" si="97"/>
        <v>60</v>
      </c>
      <c r="AZ42" s="13">
        <f t="shared" si="98"/>
        <v>20</v>
      </c>
      <c r="BA42" s="13"/>
      <c r="BB42" s="13"/>
      <c r="BC42" s="13"/>
      <c r="BD42" s="50"/>
      <c r="BF42" s="10" t="s">
        <v>18</v>
      </c>
      <c r="BG42" s="13">
        <f t="shared" si="8"/>
        <v>90</v>
      </c>
      <c r="BH42" s="13">
        <f t="shared" si="9"/>
        <v>85</v>
      </c>
      <c r="BI42" s="13">
        <f t="shared" si="10"/>
        <v>95</v>
      </c>
      <c r="BJ42" s="13">
        <f t="shared" si="11"/>
        <v>100</v>
      </c>
      <c r="BK42" s="13">
        <f t="shared" si="12"/>
        <v>85</v>
      </c>
      <c r="BL42" s="13">
        <f t="shared" si="13"/>
        <v>75</v>
      </c>
      <c r="BM42" s="13">
        <f t="shared" si="14"/>
        <v>180.12124004584339</v>
      </c>
      <c r="BN42" s="13">
        <f t="shared" si="15"/>
        <v>344.30342414577069</v>
      </c>
      <c r="BO42" s="13"/>
      <c r="BP42" s="212"/>
      <c r="BQ42" s="208"/>
      <c r="BR42" s="27"/>
      <c r="BS42" s="439"/>
      <c r="BT42" s="439"/>
      <c r="BU42" s="439"/>
      <c r="BV42" s="439"/>
      <c r="BW42" s="439"/>
      <c r="BX42" s="439"/>
      <c r="BY42" s="439"/>
      <c r="BZ42" s="439"/>
      <c r="CA42" s="439"/>
      <c r="CB42" s="439"/>
      <c r="CC42" s="439"/>
      <c r="CD42" s="439"/>
      <c r="CE42" s="439"/>
      <c r="CF42" s="439"/>
      <c r="CG42" s="439"/>
      <c r="CH42" s="439"/>
      <c r="CI42" s="439"/>
      <c r="CJ42" s="439"/>
      <c r="CK42" s="439"/>
      <c r="CL42" s="439"/>
      <c r="CM42" s="439"/>
      <c r="CN42" s="439"/>
      <c r="CO42" s="439"/>
      <c r="CP42" s="439"/>
      <c r="CQ42" s="439"/>
      <c r="CR42" s="439"/>
      <c r="CS42" s="439"/>
      <c r="CT42" s="446"/>
      <c r="CU42" s="439"/>
      <c r="CV42" s="439"/>
      <c r="CW42" s="439"/>
      <c r="CX42" s="441"/>
      <c r="CY42" s="441"/>
      <c r="CZ42" s="441"/>
      <c r="DA42" s="441"/>
      <c r="DB42" s="441"/>
      <c r="DC42" s="441"/>
      <c r="DD42" s="441"/>
      <c r="DE42" s="441"/>
      <c r="DF42" s="441"/>
      <c r="DG42" s="441"/>
      <c r="DH42" s="441"/>
    </row>
    <row r="43" spans="2:112" x14ac:dyDescent="0.3">
      <c r="B43" s="52" t="s">
        <v>19</v>
      </c>
      <c r="C43" s="54">
        <v>60</v>
      </c>
      <c r="D43" s="54">
        <v>90</v>
      </c>
      <c r="E43" s="54">
        <v>100</v>
      </c>
      <c r="F43" s="54">
        <v>90</v>
      </c>
      <c r="G43" s="54">
        <v>95</v>
      </c>
      <c r="H43" s="54">
        <v>130</v>
      </c>
      <c r="I43" s="605">
        <v>29.774681940405401</v>
      </c>
      <c r="J43" s="605">
        <v>108.60162291401321</v>
      </c>
      <c r="K43" s="605">
        <v>35.991284372908581</v>
      </c>
      <c r="L43" s="217">
        <f t="shared" si="5"/>
        <v>2.6474486320754473</v>
      </c>
      <c r="M43" s="217"/>
      <c r="N43" s="59"/>
      <c r="O43" s="54">
        <v>20</v>
      </c>
      <c r="P43" s="54">
        <v>25</v>
      </c>
      <c r="Q43" s="54">
        <v>10</v>
      </c>
      <c r="R43" s="54">
        <v>5</v>
      </c>
      <c r="S43" s="54">
        <v>40</v>
      </c>
      <c r="T43" s="54">
        <v>50</v>
      </c>
      <c r="U43" s="54">
        <v>35</v>
      </c>
      <c r="V43" s="54">
        <v>30</v>
      </c>
      <c r="W43" s="54">
        <v>20</v>
      </c>
      <c r="X43" s="54">
        <v>5</v>
      </c>
      <c r="Y43" s="54">
        <v>10</v>
      </c>
      <c r="Z43" s="54">
        <v>40</v>
      </c>
      <c r="AA43" s="54">
        <v>30</v>
      </c>
      <c r="AB43" s="54">
        <v>10</v>
      </c>
      <c r="AC43" s="54">
        <v>10</v>
      </c>
      <c r="AD43" s="54">
        <v>35</v>
      </c>
      <c r="AE43" s="54">
        <v>45</v>
      </c>
      <c r="AF43" s="54">
        <v>40</v>
      </c>
      <c r="AG43" s="54"/>
      <c r="AH43" s="54"/>
      <c r="AI43" s="54"/>
      <c r="AJ43" s="54"/>
      <c r="AK43" s="54"/>
      <c r="AL43" s="54"/>
      <c r="AM43" s="54"/>
      <c r="AN43" s="13"/>
      <c r="AO43" s="13"/>
      <c r="AP43" s="493"/>
      <c r="AQ43" s="54">
        <f t="shared" si="89"/>
        <v>45</v>
      </c>
      <c r="AR43" s="54">
        <f t="shared" si="90"/>
        <v>45</v>
      </c>
      <c r="AS43" s="54">
        <f t="shared" si="91"/>
        <v>15</v>
      </c>
      <c r="AT43" s="54">
        <f t="shared" si="92"/>
        <v>90</v>
      </c>
      <c r="AU43" s="54">
        <f t="shared" si="93"/>
        <v>65</v>
      </c>
      <c r="AV43" s="54">
        <f t="shared" si="94"/>
        <v>25</v>
      </c>
      <c r="AW43" s="54">
        <f t="shared" si="95"/>
        <v>50</v>
      </c>
      <c r="AX43" s="54">
        <f t="shared" si="96"/>
        <v>40</v>
      </c>
      <c r="AY43" s="54">
        <f t="shared" si="97"/>
        <v>45</v>
      </c>
      <c r="AZ43" s="54">
        <f t="shared" si="98"/>
        <v>85</v>
      </c>
      <c r="BA43" s="54"/>
      <c r="BB43" s="54"/>
      <c r="BC43" s="54"/>
      <c r="BD43" s="517"/>
      <c r="BF43" s="52" t="s">
        <v>19</v>
      </c>
      <c r="BG43" s="54">
        <f t="shared" si="8"/>
        <v>60</v>
      </c>
      <c r="BH43" s="54">
        <f t="shared" si="9"/>
        <v>90</v>
      </c>
      <c r="BI43" s="54">
        <f t="shared" si="10"/>
        <v>100</v>
      </c>
      <c r="BJ43" s="54">
        <f t="shared" si="11"/>
        <v>90</v>
      </c>
      <c r="BK43" s="54">
        <f t="shared" si="12"/>
        <v>95</v>
      </c>
      <c r="BL43" s="54">
        <f t="shared" si="13"/>
        <v>130</v>
      </c>
      <c r="BM43" s="54">
        <f t="shared" si="14"/>
        <v>29.774681940405401</v>
      </c>
      <c r="BN43" s="54">
        <f t="shared" si="15"/>
        <v>108.60162291401321</v>
      </c>
      <c r="BO43" s="54"/>
      <c r="BP43" s="216"/>
      <c r="BQ43" s="217"/>
      <c r="BR43" s="27"/>
      <c r="BS43" s="447"/>
      <c r="BT43" s="447"/>
      <c r="BU43" s="447"/>
      <c r="BV43" s="447"/>
      <c r="BW43" s="447"/>
      <c r="BX43" s="447"/>
      <c r="BY43" s="447"/>
      <c r="BZ43" s="447"/>
      <c r="CA43" s="447"/>
      <c r="CB43" s="447"/>
      <c r="CC43" s="447"/>
      <c r="CD43" s="447"/>
      <c r="CE43" s="447"/>
      <c r="CF43" s="447"/>
      <c r="CG43" s="447"/>
      <c r="CH43" s="447"/>
      <c r="CI43" s="447"/>
      <c r="CJ43" s="447"/>
      <c r="CK43" s="447"/>
      <c r="CL43" s="447"/>
      <c r="CM43" s="447"/>
      <c r="CN43" s="447"/>
      <c r="CO43" s="447"/>
      <c r="CP43" s="447"/>
      <c r="CQ43" s="447"/>
      <c r="CR43" s="447"/>
      <c r="CS43" s="447"/>
      <c r="CT43" s="448"/>
      <c r="CU43" s="447"/>
      <c r="CV43" s="447"/>
      <c r="CW43" s="447"/>
      <c r="CX43" s="447"/>
      <c r="CY43" s="447"/>
      <c r="CZ43" s="447"/>
      <c r="DA43" s="447"/>
      <c r="DB43" s="447"/>
      <c r="DC43" s="447"/>
      <c r="DD43" s="447"/>
      <c r="DE43" s="447"/>
      <c r="DF43" s="447"/>
      <c r="DG43" s="447"/>
      <c r="DH43" s="447"/>
    </row>
    <row r="44" spans="2:112" x14ac:dyDescent="0.3">
      <c r="B44" s="239" t="s">
        <v>58</v>
      </c>
      <c r="C44" s="242">
        <v>220</v>
      </c>
      <c r="D44" s="242">
        <v>220</v>
      </c>
      <c r="E44" s="242">
        <v>225</v>
      </c>
      <c r="F44" s="242">
        <v>230</v>
      </c>
      <c r="G44" s="242">
        <v>235</v>
      </c>
      <c r="H44" s="242">
        <v>240</v>
      </c>
      <c r="I44" s="606">
        <v>248.88000000000008</v>
      </c>
      <c r="J44" s="606">
        <v>235.2958301851468</v>
      </c>
      <c r="K44" s="606">
        <v>246.5791743000668</v>
      </c>
      <c r="L44" s="243">
        <f t="shared" si="5"/>
        <v>-5.458120304907299E-2</v>
      </c>
      <c r="M44" s="243">
        <f t="shared" si="5"/>
        <v>4.7953863466434932E-2</v>
      </c>
      <c r="N44" s="59"/>
      <c r="O44" s="242">
        <v>45</v>
      </c>
      <c r="P44" s="242">
        <v>65</v>
      </c>
      <c r="Q44" s="242">
        <v>50</v>
      </c>
      <c r="R44" s="242">
        <v>65</v>
      </c>
      <c r="S44" s="242">
        <v>45</v>
      </c>
      <c r="T44" s="242">
        <v>65</v>
      </c>
      <c r="U44" s="242">
        <v>50</v>
      </c>
      <c r="V44" s="242">
        <v>70</v>
      </c>
      <c r="W44" s="242">
        <v>45</v>
      </c>
      <c r="X44" s="242">
        <v>75</v>
      </c>
      <c r="Y44" s="242">
        <v>55</v>
      </c>
      <c r="Z44" s="242">
        <v>70</v>
      </c>
      <c r="AA44" s="242">
        <v>45</v>
      </c>
      <c r="AB44" s="242">
        <v>70</v>
      </c>
      <c r="AC44" s="242">
        <v>55</v>
      </c>
      <c r="AD44" s="242">
        <v>70</v>
      </c>
      <c r="AE44" s="242">
        <v>45</v>
      </c>
      <c r="AF44" s="242">
        <v>70</v>
      </c>
      <c r="AG44" s="242">
        <v>62.22000000000002</v>
      </c>
      <c r="AH44" s="242">
        <v>62.22000000000002</v>
      </c>
      <c r="AI44" s="242">
        <v>62.22000000000002</v>
      </c>
      <c r="AJ44" s="242">
        <v>62.22000000000002</v>
      </c>
      <c r="AK44" s="242">
        <v>58.823957546286699</v>
      </c>
      <c r="AL44" s="242">
        <v>58.823957546286699</v>
      </c>
      <c r="AM44" s="242">
        <v>58.823957546286699</v>
      </c>
      <c r="AN44" s="242">
        <v>58.823957546286699</v>
      </c>
      <c r="AO44" s="242">
        <v>61.86393966274359</v>
      </c>
      <c r="AP44" s="493"/>
      <c r="AQ44" s="242">
        <v>110</v>
      </c>
      <c r="AR44" s="242">
        <v>110</v>
      </c>
      <c r="AS44" s="242">
        <v>115</v>
      </c>
      <c r="AT44" s="242">
        <v>110</v>
      </c>
      <c r="AU44" s="242">
        <v>120</v>
      </c>
      <c r="AV44" s="242">
        <v>120</v>
      </c>
      <c r="AW44" s="242">
        <v>125</v>
      </c>
      <c r="AX44" s="242">
        <v>115</v>
      </c>
      <c r="AY44" s="242">
        <v>125</v>
      </c>
      <c r="AZ44" s="242">
        <v>115</v>
      </c>
      <c r="BA44" s="242">
        <v>129.54000000000002</v>
      </c>
      <c r="BB44" s="242">
        <v>119.34</v>
      </c>
      <c r="BC44" s="242">
        <f t="shared" ref="BC44:BC45" si="99">AK44+AL44</f>
        <v>117.6479150925734</v>
      </c>
      <c r="BD44" s="518">
        <f t="shared" si="7"/>
        <v>117.6479150925734</v>
      </c>
      <c r="BF44" s="239" t="s">
        <v>58</v>
      </c>
      <c r="BG44" s="242">
        <f t="shared" si="8"/>
        <v>220</v>
      </c>
      <c r="BH44" s="242">
        <f t="shared" si="9"/>
        <v>220</v>
      </c>
      <c r="BI44" s="242">
        <f t="shared" si="10"/>
        <v>225</v>
      </c>
      <c r="BJ44" s="242">
        <f t="shared" si="11"/>
        <v>230</v>
      </c>
      <c r="BK44" s="242">
        <f t="shared" si="12"/>
        <v>235</v>
      </c>
      <c r="BL44" s="242">
        <f t="shared" si="13"/>
        <v>240</v>
      </c>
      <c r="BM44" s="242">
        <f t="shared" si="14"/>
        <v>248.88000000000008</v>
      </c>
      <c r="BN44" s="242">
        <f t="shared" si="15"/>
        <v>235.2958301851468</v>
      </c>
      <c r="BO44" s="242">
        <f>K44</f>
        <v>246.5791743000668</v>
      </c>
      <c r="BP44" s="243">
        <f t="shared" si="30"/>
        <v>-5.458120304907299E-2</v>
      </c>
      <c r="BQ44" s="243">
        <f>M44</f>
        <v>4.7953863466434932E-2</v>
      </c>
      <c r="BR44" s="198"/>
      <c r="BS44" s="451">
        <f t="shared" ref="BS44:CB46" si="100">O44</f>
        <v>45</v>
      </c>
      <c r="BT44" s="451">
        <f t="shared" si="100"/>
        <v>65</v>
      </c>
      <c r="BU44" s="451">
        <f t="shared" si="100"/>
        <v>50</v>
      </c>
      <c r="BV44" s="451">
        <f t="shared" si="100"/>
        <v>65</v>
      </c>
      <c r="BW44" s="451">
        <f t="shared" si="100"/>
        <v>45</v>
      </c>
      <c r="BX44" s="451">
        <f t="shared" si="100"/>
        <v>65</v>
      </c>
      <c r="BY44" s="451">
        <f t="shared" si="100"/>
        <v>50</v>
      </c>
      <c r="BZ44" s="451">
        <f t="shared" si="100"/>
        <v>70</v>
      </c>
      <c r="CA44" s="451">
        <f t="shared" si="100"/>
        <v>45</v>
      </c>
      <c r="CB44" s="451">
        <f t="shared" si="100"/>
        <v>75</v>
      </c>
      <c r="CC44" s="451">
        <f t="shared" ref="CC44:CL46" si="101">Y44</f>
        <v>55</v>
      </c>
      <c r="CD44" s="451">
        <f t="shared" si="101"/>
        <v>70</v>
      </c>
      <c r="CE44" s="451">
        <f t="shared" si="101"/>
        <v>45</v>
      </c>
      <c r="CF44" s="451">
        <f t="shared" si="101"/>
        <v>70</v>
      </c>
      <c r="CG44" s="451">
        <f t="shared" si="101"/>
        <v>55</v>
      </c>
      <c r="CH44" s="451">
        <f t="shared" si="101"/>
        <v>70</v>
      </c>
      <c r="CI44" s="451">
        <f t="shared" si="101"/>
        <v>45</v>
      </c>
      <c r="CJ44" s="451">
        <f t="shared" si="101"/>
        <v>70</v>
      </c>
      <c r="CK44" s="451">
        <f t="shared" si="101"/>
        <v>62.22000000000002</v>
      </c>
      <c r="CL44" s="451">
        <f t="shared" si="101"/>
        <v>62.22000000000002</v>
      </c>
      <c r="CM44" s="451">
        <f t="shared" ref="CM44:CS46" si="102">AI44</f>
        <v>62.22000000000002</v>
      </c>
      <c r="CN44" s="451">
        <f t="shared" si="102"/>
        <v>62.22000000000002</v>
      </c>
      <c r="CO44" s="451">
        <f t="shared" si="102"/>
        <v>58.823957546286699</v>
      </c>
      <c r="CP44" s="451">
        <f t="shared" si="102"/>
        <v>58.823957546286699</v>
      </c>
      <c r="CQ44" s="451">
        <f t="shared" si="102"/>
        <v>58.823957546286699</v>
      </c>
      <c r="CR44" s="451">
        <f t="shared" si="102"/>
        <v>58.823957546286699</v>
      </c>
      <c r="CS44" s="451">
        <f t="shared" si="102"/>
        <v>61.86393966274359</v>
      </c>
      <c r="CT44" s="445"/>
      <c r="CU44" s="451">
        <f t="shared" ref="CU44:DH46" si="103">AQ44</f>
        <v>110</v>
      </c>
      <c r="CV44" s="451">
        <f t="shared" si="103"/>
        <v>110</v>
      </c>
      <c r="CW44" s="451">
        <f t="shared" si="103"/>
        <v>115</v>
      </c>
      <c r="CX44" s="451">
        <f t="shared" si="103"/>
        <v>110</v>
      </c>
      <c r="CY44" s="451">
        <f t="shared" si="103"/>
        <v>120</v>
      </c>
      <c r="CZ44" s="451">
        <f t="shared" si="103"/>
        <v>120</v>
      </c>
      <c r="DA44" s="451">
        <f t="shared" si="103"/>
        <v>125</v>
      </c>
      <c r="DB44" s="451">
        <f t="shared" si="103"/>
        <v>115</v>
      </c>
      <c r="DC44" s="451">
        <f t="shared" si="103"/>
        <v>125</v>
      </c>
      <c r="DD44" s="451">
        <f t="shared" si="103"/>
        <v>115</v>
      </c>
      <c r="DE44" s="451">
        <f t="shared" si="103"/>
        <v>129.54000000000002</v>
      </c>
      <c r="DF44" s="451">
        <f t="shared" si="103"/>
        <v>119.34</v>
      </c>
      <c r="DG44" s="451">
        <f t="shared" si="103"/>
        <v>117.6479150925734</v>
      </c>
      <c r="DH44" s="451">
        <f t="shared" si="103"/>
        <v>117.6479150925734</v>
      </c>
    </row>
    <row r="45" spans="2:112" x14ac:dyDescent="0.3">
      <c r="B45" s="244" t="s">
        <v>31</v>
      </c>
      <c r="C45" s="247">
        <v>345</v>
      </c>
      <c r="D45" s="247">
        <v>370</v>
      </c>
      <c r="E45" s="247">
        <v>360</v>
      </c>
      <c r="F45" s="247">
        <v>400</v>
      </c>
      <c r="G45" s="247">
        <v>410</v>
      </c>
      <c r="H45" s="247">
        <v>440</v>
      </c>
      <c r="I45" s="410">
        <v>586.75520162721773</v>
      </c>
      <c r="J45" s="410">
        <v>496.88687363567738</v>
      </c>
      <c r="K45" s="410">
        <v>582.29560799904516</v>
      </c>
      <c r="L45" s="248">
        <f t="shared" si="5"/>
        <v>-0.15316153609258709</v>
      </c>
      <c r="M45" s="248">
        <f t="shared" si="5"/>
        <v>0.17188768489382622</v>
      </c>
      <c r="N45" s="59"/>
      <c r="O45" s="247">
        <v>85</v>
      </c>
      <c r="P45" s="247">
        <v>95</v>
      </c>
      <c r="Q45" s="247">
        <v>90</v>
      </c>
      <c r="R45" s="247">
        <v>90</v>
      </c>
      <c r="S45" s="247">
        <v>85</v>
      </c>
      <c r="T45" s="247">
        <v>95</v>
      </c>
      <c r="U45" s="247">
        <v>95</v>
      </c>
      <c r="V45" s="247">
        <v>95</v>
      </c>
      <c r="W45" s="247">
        <v>100</v>
      </c>
      <c r="X45" s="247">
        <v>110</v>
      </c>
      <c r="Y45" s="247">
        <v>105</v>
      </c>
      <c r="Z45" s="247">
        <v>100</v>
      </c>
      <c r="AA45" s="247">
        <v>100</v>
      </c>
      <c r="AB45" s="247">
        <v>105</v>
      </c>
      <c r="AC45" s="247">
        <v>110</v>
      </c>
      <c r="AD45" s="247">
        <v>110</v>
      </c>
      <c r="AE45" s="247">
        <v>105</v>
      </c>
      <c r="AF45" s="247">
        <v>115</v>
      </c>
      <c r="AG45" s="247">
        <v>146.98960034371248</v>
      </c>
      <c r="AH45" s="247">
        <v>146.85591148286446</v>
      </c>
      <c r="AI45" s="247">
        <v>145.7864005960804</v>
      </c>
      <c r="AJ45" s="247">
        <v>147.12328920456048</v>
      </c>
      <c r="AK45" s="247">
        <v>116.86802956154649</v>
      </c>
      <c r="AL45" s="247">
        <v>102.86871129822043</v>
      </c>
      <c r="AM45" s="247">
        <v>135.47853180589132</v>
      </c>
      <c r="AN45" s="247">
        <v>141.72614439504429</v>
      </c>
      <c r="AO45" s="247">
        <v>143.59419250625496</v>
      </c>
      <c r="AP45" s="493"/>
      <c r="AQ45" s="247">
        <f t="shared" ref="AQ45:AQ46" si="104">D45-AR45</f>
        <v>190</v>
      </c>
      <c r="AR45" s="247">
        <f t="shared" ref="AR45:AR46" si="105">SUM(O45:P45)</f>
        <v>180</v>
      </c>
      <c r="AS45" s="247">
        <f t="shared" ref="AS45:AS46" si="106">SUM(Q45:R45)</f>
        <v>180</v>
      </c>
      <c r="AT45" s="247">
        <f t="shared" ref="AT45:AT46" si="107">SUM(S45:T45)</f>
        <v>180</v>
      </c>
      <c r="AU45" s="247">
        <f t="shared" ref="AU45:AU46" si="108">SUM(U45:V45)</f>
        <v>190</v>
      </c>
      <c r="AV45" s="247">
        <f t="shared" ref="AV45:AV46" si="109">SUM(W45:X45)</f>
        <v>210</v>
      </c>
      <c r="AW45" s="247">
        <f t="shared" ref="AW45:AW46" si="110">SUM(Y45:Z45)</f>
        <v>205</v>
      </c>
      <c r="AX45" s="247">
        <f t="shared" ref="AX45:AX46" si="111">SUM(AA45:AB45)</f>
        <v>205</v>
      </c>
      <c r="AY45" s="247">
        <f t="shared" ref="AY45:AY46" si="112">SUM(AC45:AD45)</f>
        <v>220</v>
      </c>
      <c r="AZ45" s="247">
        <f t="shared" ref="AZ45:AZ46" si="113">SUM(AE45:AF45)</f>
        <v>220</v>
      </c>
      <c r="BA45" s="247">
        <f t="shared" ref="BA45:BA50" si="114">AG45+AH45</f>
        <v>293.84551182657697</v>
      </c>
      <c r="BB45" s="247">
        <f t="shared" si="26"/>
        <v>292.90968980064088</v>
      </c>
      <c r="BC45" s="247">
        <f t="shared" si="99"/>
        <v>219.73674085976694</v>
      </c>
      <c r="BD45" s="518">
        <f t="shared" si="7"/>
        <v>277.20467620093564</v>
      </c>
      <c r="BF45" s="244" t="s">
        <v>31</v>
      </c>
      <c r="BG45" s="247">
        <f t="shared" si="8"/>
        <v>345</v>
      </c>
      <c r="BH45" s="247">
        <f t="shared" si="9"/>
        <v>370</v>
      </c>
      <c r="BI45" s="247">
        <f t="shared" si="10"/>
        <v>360</v>
      </c>
      <c r="BJ45" s="247">
        <f t="shared" si="11"/>
        <v>400</v>
      </c>
      <c r="BK45" s="247">
        <f t="shared" si="12"/>
        <v>410</v>
      </c>
      <c r="BL45" s="247">
        <f t="shared" si="13"/>
        <v>440</v>
      </c>
      <c r="BM45" s="247">
        <f t="shared" si="14"/>
        <v>586.75520162721773</v>
      </c>
      <c r="BN45" s="247">
        <f t="shared" si="15"/>
        <v>496.88687363567738</v>
      </c>
      <c r="BO45" s="247">
        <f>K45</f>
        <v>582.29560799904516</v>
      </c>
      <c r="BP45" s="248">
        <f t="shared" si="30"/>
        <v>-0.15316153609258709</v>
      </c>
      <c r="BQ45" s="248">
        <f>M45</f>
        <v>0.17188768489382622</v>
      </c>
      <c r="BR45" s="59"/>
      <c r="BS45" s="452">
        <f t="shared" si="100"/>
        <v>85</v>
      </c>
      <c r="BT45" s="452">
        <f t="shared" si="100"/>
        <v>95</v>
      </c>
      <c r="BU45" s="452">
        <f t="shared" si="100"/>
        <v>90</v>
      </c>
      <c r="BV45" s="452">
        <f t="shared" si="100"/>
        <v>90</v>
      </c>
      <c r="BW45" s="452">
        <f t="shared" si="100"/>
        <v>85</v>
      </c>
      <c r="BX45" s="452">
        <f t="shared" si="100"/>
        <v>95</v>
      </c>
      <c r="BY45" s="452">
        <f t="shared" si="100"/>
        <v>95</v>
      </c>
      <c r="BZ45" s="452">
        <f t="shared" si="100"/>
        <v>95</v>
      </c>
      <c r="CA45" s="452">
        <f t="shared" si="100"/>
        <v>100</v>
      </c>
      <c r="CB45" s="452">
        <f t="shared" si="100"/>
        <v>110</v>
      </c>
      <c r="CC45" s="452">
        <f t="shared" si="101"/>
        <v>105</v>
      </c>
      <c r="CD45" s="452">
        <f t="shared" si="101"/>
        <v>100</v>
      </c>
      <c r="CE45" s="452">
        <f t="shared" si="101"/>
        <v>100</v>
      </c>
      <c r="CF45" s="452">
        <f t="shared" si="101"/>
        <v>105</v>
      </c>
      <c r="CG45" s="452">
        <f t="shared" si="101"/>
        <v>110</v>
      </c>
      <c r="CH45" s="452">
        <f t="shared" si="101"/>
        <v>110</v>
      </c>
      <c r="CI45" s="452">
        <f t="shared" si="101"/>
        <v>105</v>
      </c>
      <c r="CJ45" s="452">
        <f t="shared" si="101"/>
        <v>115</v>
      </c>
      <c r="CK45" s="452">
        <f t="shared" si="101"/>
        <v>146.98960034371248</v>
      </c>
      <c r="CL45" s="452">
        <f t="shared" si="101"/>
        <v>146.85591148286446</v>
      </c>
      <c r="CM45" s="452">
        <f t="shared" si="102"/>
        <v>145.7864005960804</v>
      </c>
      <c r="CN45" s="452">
        <f t="shared" si="102"/>
        <v>147.12328920456048</v>
      </c>
      <c r="CO45" s="452">
        <f t="shared" si="102"/>
        <v>116.86802956154649</v>
      </c>
      <c r="CP45" s="452">
        <f t="shared" si="102"/>
        <v>102.86871129822043</v>
      </c>
      <c r="CQ45" s="452">
        <f t="shared" si="102"/>
        <v>135.47853180589132</v>
      </c>
      <c r="CR45" s="452">
        <f t="shared" si="102"/>
        <v>141.72614439504429</v>
      </c>
      <c r="CS45" s="452">
        <f t="shared" si="102"/>
        <v>143.59419250625496</v>
      </c>
      <c r="CT45" s="445"/>
      <c r="CU45" s="452">
        <f t="shared" si="103"/>
        <v>190</v>
      </c>
      <c r="CV45" s="452">
        <f t="shared" si="103"/>
        <v>180</v>
      </c>
      <c r="CW45" s="452">
        <f t="shared" si="103"/>
        <v>180</v>
      </c>
      <c r="CX45" s="452">
        <f t="shared" si="103"/>
        <v>180</v>
      </c>
      <c r="CY45" s="452">
        <f t="shared" si="103"/>
        <v>190</v>
      </c>
      <c r="CZ45" s="452">
        <f t="shared" si="103"/>
        <v>210</v>
      </c>
      <c r="DA45" s="452">
        <f t="shared" si="103"/>
        <v>205</v>
      </c>
      <c r="DB45" s="452">
        <f t="shared" si="103"/>
        <v>205</v>
      </c>
      <c r="DC45" s="452">
        <f t="shared" si="103"/>
        <v>220</v>
      </c>
      <c r="DD45" s="452">
        <f t="shared" si="103"/>
        <v>220</v>
      </c>
      <c r="DE45" s="452">
        <f t="shared" si="103"/>
        <v>293.84551182657697</v>
      </c>
      <c r="DF45" s="452">
        <f t="shared" si="103"/>
        <v>292.90968980064088</v>
      </c>
      <c r="DG45" s="452">
        <f t="shared" si="103"/>
        <v>219.73674085976694</v>
      </c>
      <c r="DH45" s="452">
        <f t="shared" si="103"/>
        <v>277.20467620093564</v>
      </c>
    </row>
    <row r="46" spans="2:112" x14ac:dyDescent="0.3">
      <c r="B46" s="250" t="s">
        <v>112</v>
      </c>
      <c r="C46" s="496">
        <v>-5</v>
      </c>
      <c r="D46" s="496">
        <v>50</v>
      </c>
      <c r="E46" s="496">
        <v>525</v>
      </c>
      <c r="F46" s="496">
        <v>460</v>
      </c>
      <c r="G46" s="496">
        <v>215</v>
      </c>
      <c r="H46" s="496">
        <v>280</v>
      </c>
      <c r="I46" s="497">
        <v>282.56181880054447</v>
      </c>
      <c r="J46" s="497">
        <v>586.06889965169353</v>
      </c>
      <c r="K46" s="497">
        <v>436.22344539024255</v>
      </c>
      <c r="L46" s="210">
        <f t="shared" si="5"/>
        <v>1.0741262996519336</v>
      </c>
      <c r="M46" s="499">
        <f t="shared" si="5"/>
        <v>-0.25567890456310782</v>
      </c>
      <c r="N46" s="59"/>
      <c r="O46" s="496">
        <v>15</v>
      </c>
      <c r="P46" s="496">
        <v>40</v>
      </c>
      <c r="Q46" s="496">
        <v>45</v>
      </c>
      <c r="R46" s="496">
        <v>75</v>
      </c>
      <c r="S46" s="496">
        <v>180</v>
      </c>
      <c r="T46" s="496">
        <v>220</v>
      </c>
      <c r="U46" s="496">
        <v>150</v>
      </c>
      <c r="V46" s="496">
        <v>115</v>
      </c>
      <c r="W46" s="496">
        <v>80</v>
      </c>
      <c r="X46" s="496">
        <v>115</v>
      </c>
      <c r="Y46" s="496">
        <v>30</v>
      </c>
      <c r="Z46" s="496">
        <v>75</v>
      </c>
      <c r="AA46" s="496">
        <v>45</v>
      </c>
      <c r="AB46" s="496">
        <v>65</v>
      </c>
      <c r="AC46" s="496">
        <v>85</v>
      </c>
      <c r="AD46" s="496">
        <v>70</v>
      </c>
      <c r="AE46" s="496">
        <v>70</v>
      </c>
      <c r="AF46" s="496">
        <v>50</v>
      </c>
      <c r="AG46" s="496">
        <v>110.98504998977324</v>
      </c>
      <c r="AH46" s="496">
        <v>89.279700168659971</v>
      </c>
      <c r="AI46" s="496">
        <v>53.747914245097611</v>
      </c>
      <c r="AJ46" s="496">
        <v>28.549154397013666</v>
      </c>
      <c r="AK46" s="496">
        <v>304.85849182404201</v>
      </c>
      <c r="AL46" s="496">
        <v>123.48182395183488</v>
      </c>
      <c r="AM46" s="496">
        <v>97.266656863017545</v>
      </c>
      <c r="AN46" s="496">
        <v>60.462777361105559</v>
      </c>
      <c r="AO46" s="496">
        <v>16.823681893629129</v>
      </c>
      <c r="AP46" s="155"/>
      <c r="AQ46" s="496">
        <f t="shared" si="104"/>
        <v>-5</v>
      </c>
      <c r="AR46" s="36">
        <f t="shared" si="105"/>
        <v>55</v>
      </c>
      <c r="AS46" s="9">
        <f t="shared" si="106"/>
        <v>120</v>
      </c>
      <c r="AT46" s="36">
        <f t="shared" si="107"/>
        <v>400</v>
      </c>
      <c r="AU46" s="36">
        <f t="shared" si="108"/>
        <v>265</v>
      </c>
      <c r="AV46" s="36">
        <f t="shared" si="109"/>
        <v>195</v>
      </c>
      <c r="AW46" s="36">
        <f t="shared" si="110"/>
        <v>105</v>
      </c>
      <c r="AX46" s="36">
        <f t="shared" si="111"/>
        <v>110</v>
      </c>
      <c r="AY46" s="36">
        <f t="shared" si="112"/>
        <v>155</v>
      </c>
      <c r="AZ46" s="36">
        <f t="shared" si="113"/>
        <v>120</v>
      </c>
      <c r="BA46" s="13">
        <f t="shared" si="114"/>
        <v>200.26475015843323</v>
      </c>
      <c r="BB46" s="13">
        <f>AH46+AI46</f>
        <v>143.02761441375759</v>
      </c>
      <c r="BC46" s="13">
        <f t="shared" ref="BC46:BC50" si="115">AI46+AJ46</f>
        <v>82.29706864211127</v>
      </c>
      <c r="BD46" s="59">
        <f t="shared" si="7"/>
        <v>157.72943422412311</v>
      </c>
      <c r="BF46" s="265" t="s">
        <v>112</v>
      </c>
      <c r="BG46" s="50">
        <f t="shared" si="8"/>
        <v>-5</v>
      </c>
      <c r="BH46" s="50">
        <f t="shared" si="9"/>
        <v>50</v>
      </c>
      <c r="BI46" s="50">
        <f t="shared" si="10"/>
        <v>525</v>
      </c>
      <c r="BJ46" s="50">
        <f t="shared" si="11"/>
        <v>460</v>
      </c>
      <c r="BK46" s="50">
        <f t="shared" si="12"/>
        <v>215</v>
      </c>
      <c r="BL46" s="50">
        <f t="shared" si="13"/>
        <v>280</v>
      </c>
      <c r="BM46" s="50">
        <f t="shared" si="14"/>
        <v>282.56181880054447</v>
      </c>
      <c r="BN46" s="50">
        <f t="shared" si="15"/>
        <v>586.06889965169353</v>
      </c>
      <c r="BO46" s="50">
        <f>K46</f>
        <v>436.22344539024255</v>
      </c>
      <c r="BP46" s="210">
        <f t="shared" si="30"/>
        <v>1.0741262996519336</v>
      </c>
      <c r="BQ46" s="210">
        <f>M46</f>
        <v>-0.25567890456310782</v>
      </c>
      <c r="BR46" s="59"/>
      <c r="BS46" s="444">
        <f t="shared" si="100"/>
        <v>15</v>
      </c>
      <c r="BT46" s="444">
        <f t="shared" si="100"/>
        <v>40</v>
      </c>
      <c r="BU46" s="444">
        <f t="shared" si="100"/>
        <v>45</v>
      </c>
      <c r="BV46" s="444">
        <f t="shared" si="100"/>
        <v>75</v>
      </c>
      <c r="BW46" s="444">
        <f t="shared" si="100"/>
        <v>180</v>
      </c>
      <c r="BX46" s="444">
        <f t="shared" si="100"/>
        <v>220</v>
      </c>
      <c r="BY46" s="444">
        <f t="shared" si="100"/>
        <v>150</v>
      </c>
      <c r="BZ46" s="444">
        <f t="shared" si="100"/>
        <v>115</v>
      </c>
      <c r="CA46" s="444">
        <f t="shared" si="100"/>
        <v>80</v>
      </c>
      <c r="CB46" s="444">
        <f t="shared" si="100"/>
        <v>115</v>
      </c>
      <c r="CC46" s="444">
        <f t="shared" si="101"/>
        <v>30</v>
      </c>
      <c r="CD46" s="444">
        <f t="shared" si="101"/>
        <v>75</v>
      </c>
      <c r="CE46" s="444">
        <f t="shared" si="101"/>
        <v>45</v>
      </c>
      <c r="CF46" s="444">
        <f t="shared" si="101"/>
        <v>65</v>
      </c>
      <c r="CG46" s="444">
        <f t="shared" si="101"/>
        <v>85</v>
      </c>
      <c r="CH46" s="444">
        <f t="shared" si="101"/>
        <v>70</v>
      </c>
      <c r="CI46" s="444">
        <f t="shared" si="101"/>
        <v>70</v>
      </c>
      <c r="CJ46" s="444">
        <f t="shared" si="101"/>
        <v>50</v>
      </c>
      <c r="CK46" s="444">
        <f t="shared" si="101"/>
        <v>110.98504998977324</v>
      </c>
      <c r="CL46" s="444">
        <f t="shared" si="101"/>
        <v>89.279700168659971</v>
      </c>
      <c r="CM46" s="444">
        <f t="shared" si="102"/>
        <v>53.747914245097611</v>
      </c>
      <c r="CN46" s="444">
        <f t="shared" si="102"/>
        <v>28.549154397013666</v>
      </c>
      <c r="CO46" s="444">
        <f t="shared" si="102"/>
        <v>304.85849182404201</v>
      </c>
      <c r="CP46" s="444">
        <f t="shared" si="102"/>
        <v>123.48182395183488</v>
      </c>
      <c r="CQ46" s="444">
        <f t="shared" si="102"/>
        <v>97.266656863017545</v>
      </c>
      <c r="CR46" s="444">
        <f t="shared" si="102"/>
        <v>60.462777361105559</v>
      </c>
      <c r="CS46" s="444">
        <f t="shared" si="102"/>
        <v>16.823681893629129</v>
      </c>
      <c r="CT46" s="445"/>
      <c r="CU46" s="444">
        <f t="shared" si="103"/>
        <v>-5</v>
      </c>
      <c r="CV46" s="444">
        <f t="shared" si="103"/>
        <v>55</v>
      </c>
      <c r="CW46" s="444">
        <f t="shared" si="103"/>
        <v>120</v>
      </c>
      <c r="CX46" s="444">
        <f t="shared" si="103"/>
        <v>400</v>
      </c>
      <c r="CY46" s="444">
        <f t="shared" si="103"/>
        <v>265</v>
      </c>
      <c r="CZ46" s="444">
        <f t="shared" si="103"/>
        <v>195</v>
      </c>
      <c r="DA46" s="444">
        <f t="shared" si="103"/>
        <v>105</v>
      </c>
      <c r="DB46" s="444">
        <f t="shared" si="103"/>
        <v>110</v>
      </c>
      <c r="DC46" s="444">
        <f t="shared" si="103"/>
        <v>155</v>
      </c>
      <c r="DD46" s="444">
        <f>AZ46</f>
        <v>120</v>
      </c>
      <c r="DE46" s="444">
        <f t="shared" si="103"/>
        <v>200.26475015843323</v>
      </c>
      <c r="DF46" s="444">
        <f t="shared" si="103"/>
        <v>143.02761441375759</v>
      </c>
      <c r="DG46" s="444">
        <f t="shared" si="103"/>
        <v>82.29706864211127</v>
      </c>
      <c r="DH46" s="444">
        <f t="shared" si="103"/>
        <v>157.72943422412311</v>
      </c>
    </row>
    <row r="47" spans="2:112" x14ac:dyDescent="0.3">
      <c r="B47" s="10" t="s">
        <v>15</v>
      </c>
      <c r="C47" s="50"/>
      <c r="D47" s="50"/>
      <c r="E47" s="50"/>
      <c r="F47" s="50"/>
      <c r="G47" s="50"/>
      <c r="H47" s="59"/>
      <c r="I47" s="500">
        <v>158.83133333333333</v>
      </c>
      <c r="J47" s="500">
        <v>241.96699999999998</v>
      </c>
      <c r="K47" s="500">
        <v>197.57505</v>
      </c>
      <c r="L47" s="501">
        <f t="shared" si="5"/>
        <v>0.52342107140908367</v>
      </c>
      <c r="M47" s="501">
        <f t="shared" si="5"/>
        <v>-0.18346282757566112</v>
      </c>
      <c r="N47" s="59"/>
      <c r="O47" s="59"/>
      <c r="P47" s="59"/>
      <c r="Q47" s="59"/>
      <c r="R47" s="59"/>
      <c r="S47" s="59"/>
      <c r="T47" s="59"/>
      <c r="U47" s="59"/>
      <c r="V47" s="59"/>
      <c r="W47" s="59"/>
      <c r="X47" s="59"/>
      <c r="Y47" s="59"/>
      <c r="Z47" s="59"/>
      <c r="AA47" s="59"/>
      <c r="AB47" s="59"/>
      <c r="AC47" s="59"/>
      <c r="AD47" s="59"/>
      <c r="AE47" s="59"/>
      <c r="AF47" s="59"/>
      <c r="AG47" s="59">
        <v>79.71667463825608</v>
      </c>
      <c r="AH47" s="59">
        <v>27.433197306282825</v>
      </c>
      <c r="AI47" s="59">
        <v>25.977097831425443</v>
      </c>
      <c r="AJ47" s="59">
        <v>25.704363557369</v>
      </c>
      <c r="AK47" s="59">
        <v>120.04089520390423</v>
      </c>
      <c r="AL47" s="59">
        <v>20.238724644307805</v>
      </c>
      <c r="AM47" s="59">
        <v>47.170762725415869</v>
      </c>
      <c r="AN47" s="59">
        <v>54.516617426372079</v>
      </c>
      <c r="AO47" s="59">
        <v>94.246830384796297</v>
      </c>
      <c r="AP47" s="155"/>
      <c r="AQ47" s="59"/>
      <c r="AR47" s="13"/>
      <c r="AS47" s="13"/>
      <c r="AT47" s="13"/>
      <c r="AU47" s="13"/>
      <c r="AV47" s="13"/>
      <c r="AW47" s="13"/>
      <c r="AX47" s="13"/>
      <c r="AY47" s="13"/>
      <c r="AZ47" s="13"/>
      <c r="BA47" s="13">
        <f t="shared" si="114"/>
        <v>107.1498719445389</v>
      </c>
      <c r="BB47" s="13">
        <f>AH47+AI47</f>
        <v>53.410295137708268</v>
      </c>
      <c r="BC47" s="13">
        <f t="shared" si="115"/>
        <v>51.681461388794446</v>
      </c>
      <c r="BD47" s="59">
        <f t="shared" si="7"/>
        <v>101.68738015178795</v>
      </c>
      <c r="BF47" s="10" t="s">
        <v>15</v>
      </c>
      <c r="BG47" s="13"/>
      <c r="BH47" s="13"/>
      <c r="BI47" s="13"/>
      <c r="BJ47" s="13"/>
      <c r="BK47" s="13"/>
      <c r="BL47" s="13"/>
      <c r="BM47" s="13">
        <f t="shared" ref="BM47:BM56" si="116">I47</f>
        <v>158.83133333333333</v>
      </c>
      <c r="BN47" s="13">
        <f t="shared" ref="BN47:BN56" si="117">J47</f>
        <v>241.96699999999998</v>
      </c>
      <c r="BO47" s="13"/>
      <c r="BP47" s="212"/>
      <c r="BQ47" s="208"/>
      <c r="BR47" s="59"/>
      <c r="BS47" s="444"/>
      <c r="BT47" s="444"/>
      <c r="BU47" s="444"/>
      <c r="BV47" s="444"/>
      <c r="BW47" s="444"/>
      <c r="BX47" s="444"/>
      <c r="BY47" s="444"/>
      <c r="BZ47" s="444"/>
      <c r="CA47" s="444"/>
      <c r="CB47" s="444"/>
      <c r="CC47" s="444"/>
      <c r="CD47" s="444"/>
      <c r="CE47" s="444"/>
      <c r="CF47" s="444"/>
      <c r="CG47" s="444"/>
      <c r="CH47" s="444"/>
      <c r="CI47" s="444"/>
      <c r="CJ47" s="444"/>
      <c r="CK47" s="444"/>
      <c r="CL47" s="444"/>
      <c r="CM47" s="444"/>
      <c r="CN47" s="444"/>
      <c r="CO47" s="444"/>
      <c r="CP47" s="444"/>
      <c r="CQ47" s="444"/>
      <c r="CR47" s="444"/>
      <c r="CS47" s="444"/>
      <c r="CT47" s="445"/>
      <c r="CU47" s="444"/>
      <c r="CV47" s="444"/>
      <c r="CW47" s="444"/>
      <c r="CX47" s="444"/>
      <c r="CY47" s="444"/>
      <c r="CZ47" s="444"/>
      <c r="DA47" s="444"/>
      <c r="DB47" s="444"/>
      <c r="DC47" s="444"/>
      <c r="DD47" s="444"/>
      <c r="DE47" s="444"/>
      <c r="DF47" s="444"/>
      <c r="DG47" s="444"/>
      <c r="DH47" s="444"/>
    </row>
    <row r="48" spans="2:112" x14ac:dyDescent="0.3">
      <c r="B48" s="10" t="s">
        <v>16</v>
      </c>
      <c r="C48" s="50"/>
      <c r="D48" s="50"/>
      <c r="E48" s="50"/>
      <c r="F48" s="50"/>
      <c r="G48" s="50"/>
      <c r="H48" s="59"/>
      <c r="I48" s="500">
        <v>52.417000000000002</v>
      </c>
      <c r="J48" s="500">
        <v>75.202750000000009</v>
      </c>
      <c r="K48" s="500">
        <v>61.4</v>
      </c>
      <c r="L48" s="501">
        <f t="shared" si="5"/>
        <v>0.43470152813018692</v>
      </c>
      <c r="M48" s="501">
        <f t="shared" si="5"/>
        <v>-0.18354049552709184</v>
      </c>
      <c r="N48" s="59"/>
      <c r="O48" s="59"/>
      <c r="P48" s="59"/>
      <c r="Q48" s="59"/>
      <c r="R48" s="59"/>
      <c r="S48" s="59"/>
      <c r="T48" s="59"/>
      <c r="U48" s="59"/>
      <c r="V48" s="59"/>
      <c r="W48" s="59"/>
      <c r="X48" s="59"/>
      <c r="Y48" s="59"/>
      <c r="Z48" s="59"/>
      <c r="AA48" s="59"/>
      <c r="AB48" s="59"/>
      <c r="AC48" s="59"/>
      <c r="AD48" s="59"/>
      <c r="AE48" s="59"/>
      <c r="AF48" s="59"/>
      <c r="AG48" s="59">
        <v>9.9400039847143749</v>
      </c>
      <c r="AH48" s="59">
        <v>13.518131495574355</v>
      </c>
      <c r="AI48" s="59">
        <v>15.442445046869386</v>
      </c>
      <c r="AJ48" s="59">
        <v>13.516419472841884</v>
      </c>
      <c r="AK48" s="59">
        <v>21.817596620137792</v>
      </c>
      <c r="AL48" s="59">
        <v>19.243099307527075</v>
      </c>
      <c r="AM48" s="59">
        <v>20.095894137601672</v>
      </c>
      <c r="AN48" s="59">
        <v>14.046159934733485</v>
      </c>
      <c r="AO48" s="59">
        <v>20.576851508832831</v>
      </c>
      <c r="AP48" s="155"/>
      <c r="AQ48" s="59"/>
      <c r="AR48" s="13"/>
      <c r="AS48" s="13"/>
      <c r="AT48" s="13"/>
      <c r="AU48" s="13"/>
      <c r="AV48" s="13"/>
      <c r="AW48" s="13"/>
      <c r="AX48" s="13"/>
      <c r="AY48" s="13"/>
      <c r="AZ48" s="13"/>
      <c r="BA48" s="13">
        <f t="shared" si="114"/>
        <v>23.458135480288732</v>
      </c>
      <c r="BB48" s="13">
        <f>AH48+AI48</f>
        <v>28.960576542443739</v>
      </c>
      <c r="BC48" s="13">
        <f t="shared" si="115"/>
        <v>28.95886451971127</v>
      </c>
      <c r="BD48" s="59">
        <f t="shared" si="7"/>
        <v>34.142054072335156</v>
      </c>
      <c r="BF48" s="10" t="s">
        <v>16</v>
      </c>
      <c r="BG48" s="13"/>
      <c r="BH48" s="13"/>
      <c r="BI48" s="13"/>
      <c r="BJ48" s="13"/>
      <c r="BK48" s="13"/>
      <c r="BL48" s="13"/>
      <c r="BM48" s="13">
        <f t="shared" si="116"/>
        <v>52.417000000000002</v>
      </c>
      <c r="BN48" s="13">
        <f t="shared" si="117"/>
        <v>75.202750000000009</v>
      </c>
      <c r="BO48" s="13"/>
      <c r="BP48" s="212"/>
      <c r="BQ48" s="208"/>
      <c r="BR48" s="59"/>
      <c r="BS48" s="444"/>
      <c r="BT48" s="444"/>
      <c r="BU48" s="444"/>
      <c r="BV48" s="444"/>
      <c r="BW48" s="444"/>
      <c r="BX48" s="444"/>
      <c r="BY48" s="444"/>
      <c r="BZ48" s="444"/>
      <c r="CA48" s="444"/>
      <c r="CB48" s="444"/>
      <c r="CC48" s="444"/>
      <c r="CD48" s="444"/>
      <c r="CE48" s="444"/>
      <c r="CF48" s="444"/>
      <c r="CG48" s="444"/>
      <c r="CH48" s="444"/>
      <c r="CI48" s="444"/>
      <c r="CJ48" s="444"/>
      <c r="CK48" s="444"/>
      <c r="CL48" s="444"/>
      <c r="CM48" s="444"/>
      <c r="CN48" s="444"/>
      <c r="CO48" s="444"/>
      <c r="CP48" s="444"/>
      <c r="CQ48" s="444"/>
      <c r="CR48" s="444"/>
      <c r="CS48" s="444"/>
      <c r="CT48" s="445"/>
      <c r="CU48" s="444"/>
      <c r="CV48" s="444"/>
      <c r="CW48" s="444"/>
      <c r="CX48" s="444"/>
      <c r="CY48" s="444"/>
      <c r="CZ48" s="444"/>
      <c r="DA48" s="444"/>
      <c r="DB48" s="444"/>
      <c r="DC48" s="444"/>
      <c r="DD48" s="444"/>
      <c r="DE48" s="444"/>
      <c r="DF48" s="444"/>
      <c r="DG48" s="444"/>
      <c r="DH48" s="444"/>
    </row>
    <row r="49" spans="2:112" x14ac:dyDescent="0.3">
      <c r="B49" s="10" t="s">
        <v>17</v>
      </c>
      <c r="C49" s="50"/>
      <c r="D49" s="50"/>
      <c r="E49" s="50"/>
      <c r="F49" s="50"/>
      <c r="G49" s="50"/>
      <c r="H49" s="59"/>
      <c r="I49" s="500">
        <v>46</v>
      </c>
      <c r="J49" s="500">
        <v>240</v>
      </c>
      <c r="K49" s="500">
        <v>150</v>
      </c>
      <c r="L49" s="501" t="str">
        <f t="shared" si="5"/>
        <v>&gt;±300%</v>
      </c>
      <c r="M49" s="501">
        <f t="shared" si="5"/>
        <v>-0.375</v>
      </c>
      <c r="N49" s="59"/>
      <c r="O49" s="59"/>
      <c r="P49" s="59"/>
      <c r="Q49" s="59"/>
      <c r="R49" s="59"/>
      <c r="S49" s="59"/>
      <c r="T49" s="59"/>
      <c r="U49" s="59"/>
      <c r="V49" s="59"/>
      <c r="W49" s="59"/>
      <c r="X49" s="59"/>
      <c r="Y49" s="59"/>
      <c r="Z49" s="59"/>
      <c r="AA49" s="59"/>
      <c r="AB49" s="59"/>
      <c r="AC49" s="59"/>
      <c r="AD49" s="59"/>
      <c r="AE49" s="59"/>
      <c r="AF49" s="59"/>
      <c r="AG49" s="59">
        <v>15</v>
      </c>
      <c r="AH49" s="59">
        <v>42</v>
      </c>
      <c r="AI49" s="59">
        <v>6</v>
      </c>
      <c r="AJ49" s="59">
        <v>-17</v>
      </c>
      <c r="AK49" s="59">
        <v>155</v>
      </c>
      <c r="AL49" s="59">
        <v>79</v>
      </c>
      <c r="AM49" s="59">
        <v>22</v>
      </c>
      <c r="AN49" s="59">
        <v>-16</v>
      </c>
      <c r="AO49" s="59">
        <v>-107</v>
      </c>
      <c r="AP49" s="155"/>
      <c r="AQ49" s="59"/>
      <c r="AR49" s="13"/>
      <c r="AS49" s="13"/>
      <c r="AT49" s="13"/>
      <c r="AU49" s="13"/>
      <c r="AV49" s="13"/>
      <c r="AW49" s="13"/>
      <c r="AX49" s="13"/>
      <c r="AY49" s="13"/>
      <c r="AZ49" s="13"/>
      <c r="BA49" s="13">
        <f t="shared" si="114"/>
        <v>57</v>
      </c>
      <c r="BB49" s="13">
        <f>AH49+AI49</f>
        <v>48</v>
      </c>
      <c r="BC49" s="13">
        <f t="shared" si="115"/>
        <v>-11</v>
      </c>
      <c r="BD49" s="59">
        <f t="shared" si="7"/>
        <v>6</v>
      </c>
      <c r="BF49" s="10" t="s">
        <v>17</v>
      </c>
      <c r="BG49" s="13"/>
      <c r="BH49" s="13"/>
      <c r="BI49" s="13"/>
      <c r="BJ49" s="13"/>
      <c r="BK49" s="13"/>
      <c r="BL49" s="13"/>
      <c r="BM49" s="13">
        <f t="shared" si="116"/>
        <v>46</v>
      </c>
      <c r="BN49" s="13">
        <f t="shared" si="117"/>
        <v>240</v>
      </c>
      <c r="BO49" s="13"/>
      <c r="BP49" s="212"/>
      <c r="BQ49" s="208"/>
      <c r="BR49" s="59"/>
      <c r="BS49" s="444"/>
      <c r="BT49" s="444"/>
      <c r="BU49" s="444"/>
      <c r="BV49" s="444"/>
      <c r="BW49" s="444"/>
      <c r="BX49" s="444"/>
      <c r="BY49" s="444"/>
      <c r="BZ49" s="444"/>
      <c r="CA49" s="444"/>
      <c r="CB49" s="444"/>
      <c r="CC49" s="444"/>
      <c r="CD49" s="444"/>
      <c r="CE49" s="444"/>
      <c r="CF49" s="444"/>
      <c r="CG49" s="444"/>
      <c r="CH49" s="444"/>
      <c r="CI49" s="444"/>
      <c r="CJ49" s="444"/>
      <c r="CK49" s="444"/>
      <c r="CL49" s="444"/>
      <c r="CM49" s="444"/>
      <c r="CN49" s="444"/>
      <c r="CO49" s="444"/>
      <c r="CP49" s="444"/>
      <c r="CQ49" s="444"/>
      <c r="CR49" s="444"/>
      <c r="CS49" s="444"/>
      <c r="CT49" s="445"/>
      <c r="CU49" s="444"/>
      <c r="CV49" s="444"/>
      <c r="CW49" s="444"/>
      <c r="CX49" s="444"/>
      <c r="CY49" s="444"/>
      <c r="CZ49" s="444"/>
      <c r="DA49" s="444"/>
      <c r="DB49" s="444"/>
      <c r="DC49" s="444"/>
      <c r="DD49" s="444"/>
      <c r="DE49" s="444"/>
      <c r="DF49" s="444"/>
      <c r="DG49" s="444"/>
      <c r="DH49" s="444"/>
    </row>
    <row r="50" spans="2:112" x14ac:dyDescent="0.3">
      <c r="B50" s="253" t="s">
        <v>19</v>
      </c>
      <c r="C50" s="502"/>
      <c r="D50" s="502"/>
      <c r="E50" s="502"/>
      <c r="F50" s="502"/>
      <c r="G50" s="502"/>
      <c r="H50" s="503"/>
      <c r="I50" s="504">
        <v>25.313485467211137</v>
      </c>
      <c r="J50" s="504">
        <v>28.899149651693506</v>
      </c>
      <c r="K50" s="504">
        <v>27.248395390242564</v>
      </c>
      <c r="L50" s="505">
        <f t="shared" si="5"/>
        <v>0.14165035427961592</v>
      </c>
      <c r="M50" s="505">
        <f t="shared" si="5"/>
        <v>-5.7121205341562953E-2</v>
      </c>
      <c r="N50" s="59"/>
      <c r="O50" s="503"/>
      <c r="P50" s="503"/>
      <c r="Q50" s="503"/>
      <c r="R50" s="503"/>
      <c r="S50" s="503"/>
      <c r="T50" s="503"/>
      <c r="U50" s="503"/>
      <c r="V50" s="503"/>
      <c r="W50" s="503"/>
      <c r="X50" s="503"/>
      <c r="Y50" s="503"/>
      <c r="Z50" s="503"/>
      <c r="AA50" s="503"/>
      <c r="AB50" s="503"/>
      <c r="AC50" s="503"/>
      <c r="AD50" s="503"/>
      <c r="AE50" s="503"/>
      <c r="AF50" s="503"/>
      <c r="AG50" s="59">
        <v>6.3283713668027861</v>
      </c>
      <c r="AH50" s="59">
        <v>6.3283713668027861</v>
      </c>
      <c r="AI50" s="59">
        <v>6.3283713668027861</v>
      </c>
      <c r="AJ50" s="59">
        <v>6.3283713668027861</v>
      </c>
      <c r="AK50" s="59">
        <v>8</v>
      </c>
      <c r="AL50" s="59">
        <v>5</v>
      </c>
      <c r="AM50" s="59">
        <v>8</v>
      </c>
      <c r="AN50" s="59">
        <v>7.9</v>
      </c>
      <c r="AO50" s="59">
        <v>9</v>
      </c>
      <c r="AP50" s="155"/>
      <c r="AQ50" s="503"/>
      <c r="AR50" s="54"/>
      <c r="AS50" s="54"/>
      <c r="AT50" s="54"/>
      <c r="AU50" s="54"/>
      <c r="AV50" s="54"/>
      <c r="AW50" s="54"/>
      <c r="AX50" s="54"/>
      <c r="AY50" s="54"/>
      <c r="AZ50" s="54"/>
      <c r="BA50" s="54">
        <f t="shared" si="114"/>
        <v>12.656742733605572</v>
      </c>
      <c r="BB50" s="54">
        <f>AH50+AI50</f>
        <v>12.656742733605572</v>
      </c>
      <c r="BC50" s="54">
        <f t="shared" si="115"/>
        <v>12.656742733605572</v>
      </c>
      <c r="BD50" s="516">
        <f t="shared" si="7"/>
        <v>15.9</v>
      </c>
      <c r="BF50" s="268" t="s">
        <v>19</v>
      </c>
      <c r="BG50" s="54"/>
      <c r="BH50" s="54"/>
      <c r="BI50" s="54"/>
      <c r="BJ50" s="54"/>
      <c r="BK50" s="54"/>
      <c r="BL50" s="54"/>
      <c r="BM50" s="54">
        <f t="shared" si="116"/>
        <v>25.313485467211137</v>
      </c>
      <c r="BN50" s="54">
        <f t="shared" si="117"/>
        <v>28.899149651693506</v>
      </c>
      <c r="BO50" s="54"/>
      <c r="BP50" s="216"/>
      <c r="BQ50" s="217"/>
      <c r="BR50" s="59"/>
      <c r="BS50" s="453"/>
      <c r="BT50" s="453"/>
      <c r="BU50" s="453"/>
      <c r="BV50" s="453"/>
      <c r="BW50" s="453"/>
      <c r="BX50" s="453"/>
      <c r="BY50" s="453"/>
      <c r="BZ50" s="453"/>
      <c r="CA50" s="453"/>
      <c r="CB50" s="453"/>
      <c r="CC50" s="453"/>
      <c r="CD50" s="453"/>
      <c r="CE50" s="453"/>
      <c r="CF50" s="453"/>
      <c r="CG50" s="453"/>
      <c r="CH50" s="453"/>
      <c r="CI50" s="453"/>
      <c r="CJ50" s="453"/>
      <c r="CK50" s="453"/>
      <c r="CL50" s="453"/>
      <c r="CM50" s="453"/>
      <c r="CN50" s="453"/>
      <c r="CO50" s="453"/>
      <c r="CP50" s="453"/>
      <c r="CQ50" s="453"/>
      <c r="CR50" s="453"/>
      <c r="CS50" s="453"/>
      <c r="CT50" s="445"/>
      <c r="CU50" s="453"/>
      <c r="CV50" s="453"/>
      <c r="CW50" s="453"/>
      <c r="CX50" s="453"/>
      <c r="CY50" s="453"/>
      <c r="CZ50" s="453"/>
      <c r="DA50" s="453"/>
      <c r="DB50" s="453"/>
      <c r="DC50" s="453"/>
      <c r="DD50" s="453"/>
      <c r="DE50" s="453"/>
      <c r="DF50" s="453"/>
      <c r="DG50" s="453"/>
      <c r="DH50" s="453"/>
    </row>
    <row r="51" spans="2:112" x14ac:dyDescent="0.3">
      <c r="B51" s="256" t="s">
        <v>103</v>
      </c>
      <c r="C51" s="506">
        <v>905</v>
      </c>
      <c r="D51" s="506">
        <v>215</v>
      </c>
      <c r="E51" s="506">
        <v>-240</v>
      </c>
      <c r="F51" s="506">
        <v>-10</v>
      </c>
      <c r="G51" s="506">
        <v>105</v>
      </c>
      <c r="H51" s="506">
        <v>-245</v>
      </c>
      <c r="I51" s="507">
        <v>990.9784144122018</v>
      </c>
      <c r="J51" s="507">
        <v>504.35035047979937</v>
      </c>
      <c r="K51" s="507">
        <v>250</v>
      </c>
      <c r="L51" s="210">
        <f t="shared" si="5"/>
        <v>-0.49105818739860807</v>
      </c>
      <c r="M51" s="509">
        <f t="shared" si="5"/>
        <v>-0.50431282587159976</v>
      </c>
      <c r="N51" s="59"/>
      <c r="O51" s="506">
        <v>-95</v>
      </c>
      <c r="P51" s="506">
        <v>-30</v>
      </c>
      <c r="Q51" s="506">
        <v>-50</v>
      </c>
      <c r="R51" s="506">
        <v>45</v>
      </c>
      <c r="S51" s="506">
        <v>110</v>
      </c>
      <c r="T51" s="506">
        <v>-345</v>
      </c>
      <c r="U51" s="506">
        <v>-25</v>
      </c>
      <c r="V51" s="506">
        <v>-15</v>
      </c>
      <c r="W51" s="506">
        <v>-85</v>
      </c>
      <c r="X51" s="506">
        <v>115</v>
      </c>
      <c r="Y51" s="506">
        <v>60</v>
      </c>
      <c r="Z51" s="506">
        <v>30</v>
      </c>
      <c r="AA51" s="506">
        <v>-40</v>
      </c>
      <c r="AB51" s="506">
        <v>55</v>
      </c>
      <c r="AC51" s="506">
        <v>-15</v>
      </c>
      <c r="AD51" s="506">
        <v>-125</v>
      </c>
      <c r="AE51" s="506">
        <v>5</v>
      </c>
      <c r="AF51" s="506">
        <v>-115</v>
      </c>
      <c r="AG51" s="506">
        <v>686.97303968000006</v>
      </c>
      <c r="AH51" s="506">
        <v>49.912419320000048</v>
      </c>
      <c r="AI51" s="506">
        <v>206.80744894799926</v>
      </c>
      <c r="AJ51" s="506">
        <v>47.285506464202307</v>
      </c>
      <c r="AK51" s="506">
        <v>-213.15535744631916</v>
      </c>
      <c r="AL51" s="506">
        <v>122.35122064660918</v>
      </c>
      <c r="AM51" s="506">
        <v>521.61412059950851</v>
      </c>
      <c r="AN51" s="506">
        <v>73.54036668000073</v>
      </c>
      <c r="AO51" s="506">
        <v>89.603099439998914</v>
      </c>
      <c r="AP51" s="155"/>
      <c r="AQ51" s="506">
        <v>340</v>
      </c>
      <c r="AR51" s="506">
        <v>-125</v>
      </c>
      <c r="AS51" s="506">
        <v>-5</v>
      </c>
      <c r="AT51" s="506">
        <v>-235</v>
      </c>
      <c r="AU51" s="506">
        <v>-40</v>
      </c>
      <c r="AV51" s="506">
        <v>30</v>
      </c>
      <c r="AW51" s="506">
        <v>90</v>
      </c>
      <c r="AX51" s="506">
        <v>15</v>
      </c>
      <c r="AY51" s="506">
        <v>-140</v>
      </c>
      <c r="AZ51" s="506">
        <v>-110</v>
      </c>
      <c r="BA51" s="506">
        <f t="shared" ref="BA51:BC51" si="118">SUM(BA52:BA55)</f>
        <v>736.8854590000002</v>
      </c>
      <c r="BB51" s="506">
        <f t="shared" si="118"/>
        <v>254.09295541220166</v>
      </c>
      <c r="BC51" s="506">
        <f t="shared" si="118"/>
        <v>-90.804136799709909</v>
      </c>
      <c r="BD51" s="50">
        <f t="shared" si="7"/>
        <v>595.15448727950923</v>
      </c>
      <c r="BF51" s="270" t="s">
        <v>103</v>
      </c>
      <c r="BG51" s="50">
        <f t="shared" ref="BG51:BL51" si="119">C51</f>
        <v>905</v>
      </c>
      <c r="BH51" s="50">
        <f t="shared" si="119"/>
        <v>215</v>
      </c>
      <c r="BI51" s="50">
        <f t="shared" si="119"/>
        <v>-240</v>
      </c>
      <c r="BJ51" s="50">
        <f t="shared" si="119"/>
        <v>-10</v>
      </c>
      <c r="BK51" s="50">
        <f t="shared" si="119"/>
        <v>105</v>
      </c>
      <c r="BL51" s="50">
        <f t="shared" si="119"/>
        <v>-245</v>
      </c>
      <c r="BM51" s="50">
        <f t="shared" si="116"/>
        <v>990.9784144122018</v>
      </c>
      <c r="BN51" s="50">
        <f t="shared" si="117"/>
        <v>504.35035047979937</v>
      </c>
      <c r="BO51" s="50">
        <f>K51</f>
        <v>250</v>
      </c>
      <c r="BP51" s="210">
        <f>L51</f>
        <v>-0.49105818739860807</v>
      </c>
      <c r="BQ51" s="210">
        <f>M51</f>
        <v>-0.50431282587159976</v>
      </c>
      <c r="BR51" s="59"/>
      <c r="BS51" s="444">
        <f t="shared" ref="BS51:CS51" si="120">O51</f>
        <v>-95</v>
      </c>
      <c r="BT51" s="444">
        <f t="shared" si="120"/>
        <v>-30</v>
      </c>
      <c r="BU51" s="444">
        <f t="shared" si="120"/>
        <v>-50</v>
      </c>
      <c r="BV51" s="444">
        <f t="shared" si="120"/>
        <v>45</v>
      </c>
      <c r="BW51" s="444">
        <f t="shared" si="120"/>
        <v>110</v>
      </c>
      <c r="BX51" s="444">
        <f t="shared" si="120"/>
        <v>-345</v>
      </c>
      <c r="BY51" s="444">
        <f t="shared" si="120"/>
        <v>-25</v>
      </c>
      <c r="BZ51" s="444">
        <f t="shared" si="120"/>
        <v>-15</v>
      </c>
      <c r="CA51" s="444">
        <f t="shared" si="120"/>
        <v>-85</v>
      </c>
      <c r="CB51" s="444">
        <f t="shared" si="120"/>
        <v>115</v>
      </c>
      <c r="CC51" s="444">
        <f t="shared" si="120"/>
        <v>60</v>
      </c>
      <c r="CD51" s="444">
        <f t="shared" si="120"/>
        <v>30</v>
      </c>
      <c r="CE51" s="444">
        <f t="shared" si="120"/>
        <v>-40</v>
      </c>
      <c r="CF51" s="444">
        <f t="shared" si="120"/>
        <v>55</v>
      </c>
      <c r="CG51" s="444">
        <f t="shared" si="120"/>
        <v>-15</v>
      </c>
      <c r="CH51" s="444">
        <f t="shared" si="120"/>
        <v>-125</v>
      </c>
      <c r="CI51" s="444">
        <f t="shared" si="120"/>
        <v>5</v>
      </c>
      <c r="CJ51" s="444">
        <f t="shared" si="120"/>
        <v>-115</v>
      </c>
      <c r="CK51" s="444">
        <f t="shared" si="120"/>
        <v>686.97303968000006</v>
      </c>
      <c r="CL51" s="444">
        <f t="shared" si="120"/>
        <v>49.912419320000048</v>
      </c>
      <c r="CM51" s="444">
        <f t="shared" si="120"/>
        <v>206.80744894799926</v>
      </c>
      <c r="CN51" s="444">
        <f t="shared" si="120"/>
        <v>47.285506464202307</v>
      </c>
      <c r="CO51" s="444">
        <f t="shared" si="120"/>
        <v>-213.15535744631916</v>
      </c>
      <c r="CP51" s="444">
        <f t="shared" si="120"/>
        <v>122.35122064660918</v>
      </c>
      <c r="CQ51" s="444">
        <f t="shared" si="120"/>
        <v>521.61412059950851</v>
      </c>
      <c r="CR51" s="444">
        <f t="shared" si="120"/>
        <v>73.54036668000073</v>
      </c>
      <c r="CS51" s="444">
        <f t="shared" si="120"/>
        <v>89.603099439998914</v>
      </c>
      <c r="CT51" s="445"/>
      <c r="CU51" s="444">
        <f t="shared" ref="CU51:DF51" si="121">AQ51</f>
        <v>340</v>
      </c>
      <c r="CV51" s="444">
        <f t="shared" si="121"/>
        <v>-125</v>
      </c>
      <c r="CW51" s="444">
        <f t="shared" si="121"/>
        <v>-5</v>
      </c>
      <c r="CX51" s="444">
        <f t="shared" si="121"/>
        <v>-235</v>
      </c>
      <c r="CY51" s="444">
        <f t="shared" si="121"/>
        <v>-40</v>
      </c>
      <c r="CZ51" s="444">
        <f t="shared" si="121"/>
        <v>30</v>
      </c>
      <c r="DA51" s="444">
        <f t="shared" si="121"/>
        <v>90</v>
      </c>
      <c r="DB51" s="444">
        <f t="shared" si="121"/>
        <v>15</v>
      </c>
      <c r="DC51" s="444">
        <f t="shared" si="121"/>
        <v>-140</v>
      </c>
      <c r="DD51" s="444">
        <f t="shared" si="121"/>
        <v>-110</v>
      </c>
      <c r="DE51" s="444">
        <f t="shared" si="121"/>
        <v>736.8854590000002</v>
      </c>
      <c r="DF51" s="444">
        <f t="shared" si="121"/>
        <v>254.09295541220166</v>
      </c>
      <c r="DG51" s="444">
        <f>BC51</f>
        <v>-90.804136799709909</v>
      </c>
      <c r="DH51" s="444">
        <f>BD51</f>
        <v>595.15448727950923</v>
      </c>
    </row>
    <row r="52" spans="2:112" x14ac:dyDescent="0.3">
      <c r="B52" s="10" t="s">
        <v>15</v>
      </c>
      <c r="C52" s="50"/>
      <c r="D52" s="50"/>
      <c r="E52" s="50"/>
      <c r="F52" s="50"/>
      <c r="G52" s="50"/>
      <c r="H52" s="59"/>
      <c r="I52" s="500">
        <v>125.23173499999987</v>
      </c>
      <c r="J52" s="500">
        <v>525.73136499999998</v>
      </c>
      <c r="K52" s="500">
        <v>250</v>
      </c>
      <c r="L52" s="501" t="str">
        <f t="shared" si="5"/>
        <v>&gt;±300%</v>
      </c>
      <c r="M52" s="501">
        <f t="shared" si="5"/>
        <v>-0.52447197058520567</v>
      </c>
      <c r="N52" s="59"/>
      <c r="O52" s="59"/>
      <c r="P52" s="59"/>
      <c r="Q52" s="59"/>
      <c r="R52" s="59"/>
      <c r="S52" s="59"/>
      <c r="T52" s="59"/>
      <c r="U52" s="59"/>
      <c r="V52" s="59"/>
      <c r="W52" s="59"/>
      <c r="X52" s="59"/>
      <c r="Y52" s="59"/>
      <c r="Z52" s="59"/>
      <c r="AA52" s="59"/>
      <c r="AB52" s="59"/>
      <c r="AC52" s="59"/>
      <c r="AD52" s="59"/>
      <c r="AE52" s="59"/>
      <c r="AF52" s="59"/>
      <c r="AG52" s="59">
        <v>77.093735999999922</v>
      </c>
      <c r="AH52" s="59">
        <v>-12.929118000000017</v>
      </c>
      <c r="AI52" s="59">
        <v>81.839284000000106</v>
      </c>
      <c r="AJ52" s="59">
        <v>-20.772167000000131</v>
      </c>
      <c r="AK52" s="59">
        <v>-6.7504139999999895</v>
      </c>
      <c r="AL52" s="59">
        <v>171.52357900000004</v>
      </c>
      <c r="AM52" s="59">
        <v>340.42817000000014</v>
      </c>
      <c r="AN52" s="59">
        <v>20.530029999999794</v>
      </c>
      <c r="AO52" s="59">
        <v>79.374969999999976</v>
      </c>
      <c r="AP52" s="155"/>
      <c r="AQ52" s="59"/>
      <c r="AR52" s="59"/>
      <c r="AS52" s="59"/>
      <c r="AT52" s="59"/>
      <c r="AU52" s="59"/>
      <c r="AV52" s="59"/>
      <c r="AW52" s="59"/>
      <c r="AX52" s="59"/>
      <c r="AY52" s="59"/>
      <c r="AZ52" s="59"/>
      <c r="BA52" s="59">
        <f>AG52+AH52</f>
        <v>64.164617999999905</v>
      </c>
      <c r="BB52" s="59">
        <f>AI52+AJ52</f>
        <v>61.067116999999975</v>
      </c>
      <c r="BC52" s="59">
        <f>AK52+AL52</f>
        <v>164.77316500000006</v>
      </c>
      <c r="BD52" s="59">
        <f t="shared" si="7"/>
        <v>360.95819999999992</v>
      </c>
      <c r="BF52" s="10" t="s">
        <v>15</v>
      </c>
      <c r="BG52" s="13"/>
      <c r="BH52" s="13"/>
      <c r="BI52" s="13"/>
      <c r="BJ52" s="13"/>
      <c r="BK52" s="13"/>
      <c r="BL52" s="13"/>
      <c r="BM52" s="13">
        <f t="shared" si="116"/>
        <v>125.23173499999987</v>
      </c>
      <c r="BN52" s="13">
        <f t="shared" si="117"/>
        <v>525.73136499999998</v>
      </c>
      <c r="BO52" s="13"/>
      <c r="BP52" s="212"/>
      <c r="BQ52" s="208"/>
      <c r="BR52" s="59"/>
      <c r="BS52" s="444"/>
      <c r="BT52" s="444"/>
      <c r="BU52" s="444"/>
      <c r="BV52" s="444"/>
      <c r="BW52" s="444"/>
      <c r="BX52" s="444"/>
      <c r="BY52" s="444"/>
      <c r="BZ52" s="444"/>
      <c r="CA52" s="444"/>
      <c r="CB52" s="444"/>
      <c r="CC52" s="444"/>
      <c r="CD52" s="444"/>
      <c r="CE52" s="444"/>
      <c r="CF52" s="444"/>
      <c r="CG52" s="444"/>
      <c r="CH52" s="444"/>
      <c r="CI52" s="444"/>
      <c r="CJ52" s="444"/>
      <c r="CK52" s="444"/>
      <c r="CL52" s="444"/>
      <c r="CM52" s="444"/>
      <c r="CN52" s="444"/>
      <c r="CO52" s="444"/>
      <c r="CP52" s="444"/>
      <c r="CQ52" s="444"/>
      <c r="CR52" s="444"/>
      <c r="CS52" s="444"/>
      <c r="CT52" s="445"/>
      <c r="CU52" s="444"/>
      <c r="CV52" s="444"/>
      <c r="CW52" s="444"/>
      <c r="CX52" s="444"/>
      <c r="CY52" s="444"/>
      <c r="CZ52" s="444"/>
      <c r="DA52" s="444"/>
      <c r="DB52" s="444"/>
      <c r="DC52" s="444"/>
      <c r="DD52" s="444"/>
      <c r="DE52" s="444"/>
      <c r="DF52" s="444"/>
      <c r="DG52" s="444"/>
      <c r="DH52" s="444"/>
    </row>
    <row r="53" spans="2:112" x14ac:dyDescent="0.3">
      <c r="B53" s="10" t="s">
        <v>16</v>
      </c>
      <c r="C53" s="50"/>
      <c r="D53" s="50"/>
      <c r="E53" s="50"/>
      <c r="F53" s="50"/>
      <c r="G53" s="50"/>
      <c r="H53" s="59"/>
      <c r="I53" s="500">
        <v>508.6892391122019</v>
      </c>
      <c r="J53" s="500">
        <v>232.49251547979935</v>
      </c>
      <c r="K53" s="500">
        <v>150</v>
      </c>
      <c r="L53" s="501">
        <f t="shared" si="5"/>
        <v>-0.54295766923326183</v>
      </c>
      <c r="M53" s="501">
        <f t="shared" si="5"/>
        <v>-0.35481794030899416</v>
      </c>
      <c r="N53" s="59"/>
      <c r="O53" s="59"/>
      <c r="P53" s="59"/>
      <c r="Q53" s="59"/>
      <c r="R53" s="59"/>
      <c r="S53" s="59"/>
      <c r="T53" s="59"/>
      <c r="U53" s="59"/>
      <c r="V53" s="59"/>
      <c r="W53" s="59"/>
      <c r="X53" s="59"/>
      <c r="Y53" s="59"/>
      <c r="Z53" s="59"/>
      <c r="AA53" s="59"/>
      <c r="AB53" s="59"/>
      <c r="AC53" s="59"/>
      <c r="AD53" s="59"/>
      <c r="AE53" s="59"/>
      <c r="AF53" s="59"/>
      <c r="AG53" s="59">
        <v>192.42198608000018</v>
      </c>
      <c r="AH53" s="59">
        <v>56.968007119999967</v>
      </c>
      <c r="AI53" s="59">
        <v>205.73655244799937</v>
      </c>
      <c r="AJ53" s="59">
        <v>53.56269346420234</v>
      </c>
      <c r="AK53" s="59">
        <v>-43.583353446319236</v>
      </c>
      <c r="AL53" s="59">
        <v>61.057451646609231</v>
      </c>
      <c r="AM53" s="59">
        <v>105.9286005995085</v>
      </c>
      <c r="AN53" s="59">
        <v>109.08981668000087</v>
      </c>
      <c r="AO53" s="59">
        <v>34.909799439999041</v>
      </c>
      <c r="AP53" s="155"/>
      <c r="AQ53" s="59"/>
      <c r="AR53" s="59"/>
      <c r="AS53" s="59"/>
      <c r="AT53" s="59"/>
      <c r="AU53" s="59"/>
      <c r="AV53" s="59"/>
      <c r="AW53" s="59"/>
      <c r="AX53" s="59"/>
      <c r="AY53" s="59"/>
      <c r="AZ53" s="59"/>
      <c r="BA53" s="59">
        <f t="shared" ref="BA53:BA55" si="122">AG53+AH53</f>
        <v>249.38999320000016</v>
      </c>
      <c r="BB53" s="59">
        <f t="shared" ref="BB53:BB56" si="123">AI53+AJ53</f>
        <v>259.29924591220174</v>
      </c>
      <c r="BC53" s="59">
        <f t="shared" ref="BC53:BC56" si="124">AK53+AL53</f>
        <v>17.474098200289994</v>
      </c>
      <c r="BD53" s="59">
        <f t="shared" si="7"/>
        <v>215.01841727950938</v>
      </c>
      <c r="BF53" s="10" t="s">
        <v>16</v>
      </c>
      <c r="BG53" s="13"/>
      <c r="BH53" s="13"/>
      <c r="BI53" s="13"/>
      <c r="BJ53" s="13"/>
      <c r="BK53" s="13"/>
      <c r="BL53" s="13"/>
      <c r="BM53" s="13">
        <f t="shared" si="116"/>
        <v>508.6892391122019</v>
      </c>
      <c r="BN53" s="13">
        <f t="shared" si="117"/>
        <v>232.49251547979935</v>
      </c>
      <c r="BO53" s="13"/>
      <c r="BP53" s="212"/>
      <c r="BQ53" s="208"/>
      <c r="BR53" s="59"/>
      <c r="BS53" s="444"/>
      <c r="BT53" s="444"/>
      <c r="BU53" s="444"/>
      <c r="BV53" s="444"/>
      <c r="BW53" s="444"/>
      <c r="BX53" s="444"/>
      <c r="BY53" s="444"/>
      <c r="BZ53" s="444"/>
      <c r="CA53" s="444"/>
      <c r="CB53" s="444"/>
      <c r="CC53" s="444"/>
      <c r="CD53" s="444"/>
      <c r="CE53" s="444"/>
      <c r="CF53" s="444"/>
      <c r="CG53" s="444"/>
      <c r="CH53" s="444"/>
      <c r="CI53" s="444"/>
      <c r="CJ53" s="444"/>
      <c r="CK53" s="444"/>
      <c r="CL53" s="444"/>
      <c r="CM53" s="444"/>
      <c r="CN53" s="444"/>
      <c r="CO53" s="444"/>
      <c r="CP53" s="444"/>
      <c r="CQ53" s="444"/>
      <c r="CR53" s="444"/>
      <c r="CS53" s="444"/>
      <c r="CT53" s="445"/>
      <c r="CU53" s="444"/>
      <c r="CV53" s="444"/>
      <c r="CW53" s="444"/>
      <c r="CX53" s="444"/>
      <c r="CY53" s="444"/>
      <c r="CZ53" s="444"/>
      <c r="DA53" s="444"/>
      <c r="DB53" s="444"/>
      <c r="DC53" s="444"/>
      <c r="DD53" s="444"/>
      <c r="DE53" s="444"/>
      <c r="DF53" s="444"/>
      <c r="DG53" s="444"/>
      <c r="DH53" s="444"/>
    </row>
    <row r="54" spans="2:112" x14ac:dyDescent="0.3">
      <c r="B54" s="10" t="s">
        <v>17</v>
      </c>
      <c r="C54" s="50"/>
      <c r="D54" s="50"/>
      <c r="E54" s="50"/>
      <c r="F54" s="50"/>
      <c r="G54" s="50"/>
      <c r="H54" s="59"/>
      <c r="I54" s="500">
        <v>-12.70334969999999</v>
      </c>
      <c r="J54" s="500">
        <v>57.665439999999982</v>
      </c>
      <c r="K54" s="500">
        <v>-50</v>
      </c>
      <c r="L54" s="501" t="str">
        <f t="shared" si="5"/>
        <v>N/A</v>
      </c>
      <c r="M54" s="501" t="str">
        <f t="shared" si="5"/>
        <v>N/A</v>
      </c>
      <c r="N54" s="59"/>
      <c r="O54" s="59"/>
      <c r="P54" s="59"/>
      <c r="Q54" s="59"/>
      <c r="R54" s="59"/>
      <c r="S54" s="59"/>
      <c r="T54" s="59"/>
      <c r="U54" s="59"/>
      <c r="V54" s="59"/>
      <c r="W54" s="59"/>
      <c r="X54" s="59"/>
      <c r="Y54" s="59"/>
      <c r="Z54" s="59"/>
      <c r="AA54" s="59"/>
      <c r="AB54" s="59"/>
      <c r="AC54" s="59"/>
      <c r="AD54" s="59"/>
      <c r="AE54" s="59"/>
      <c r="AF54" s="59"/>
      <c r="AG54" s="59">
        <v>-0.13331239999999525</v>
      </c>
      <c r="AH54" s="59">
        <v>14.025930200000003</v>
      </c>
      <c r="AI54" s="59">
        <v>-21.308847500000002</v>
      </c>
      <c r="AJ54" s="59">
        <v>-5.2871199999999954</v>
      </c>
      <c r="AK54" s="59">
        <v>-0.13079000000000815</v>
      </c>
      <c r="AL54" s="59">
        <v>17.593630000000005</v>
      </c>
      <c r="AM54" s="59">
        <v>24.391500000000001</v>
      </c>
      <c r="AN54" s="59">
        <v>15.811099999999991</v>
      </c>
      <c r="AO54" s="59">
        <v>-0.18560000000000582</v>
      </c>
      <c r="AP54" s="155"/>
      <c r="AQ54" s="59"/>
      <c r="AR54" s="59"/>
      <c r="AS54" s="59"/>
      <c r="AT54" s="59"/>
      <c r="AU54" s="59"/>
      <c r="AV54" s="59"/>
      <c r="AW54" s="59"/>
      <c r="AX54" s="59"/>
      <c r="AY54" s="59"/>
      <c r="AZ54" s="59"/>
      <c r="BA54" s="59">
        <f t="shared" si="122"/>
        <v>13.892617800000007</v>
      </c>
      <c r="BB54" s="59">
        <f t="shared" si="123"/>
        <v>-26.595967499999997</v>
      </c>
      <c r="BC54" s="59">
        <f t="shared" si="124"/>
        <v>17.462839999999996</v>
      </c>
      <c r="BD54" s="59">
        <f t="shared" si="7"/>
        <v>40.20259999999999</v>
      </c>
      <c r="BF54" s="10" t="s">
        <v>17</v>
      </c>
      <c r="BG54" s="13"/>
      <c r="BH54" s="13"/>
      <c r="BI54" s="13"/>
      <c r="BJ54" s="13"/>
      <c r="BK54" s="13"/>
      <c r="BL54" s="13"/>
      <c r="BM54" s="13">
        <f t="shared" si="116"/>
        <v>-12.70334969999999</v>
      </c>
      <c r="BN54" s="13">
        <f t="shared" si="117"/>
        <v>57.665439999999982</v>
      </c>
      <c r="BO54" s="13"/>
      <c r="BP54" s="212"/>
      <c r="BQ54" s="208"/>
      <c r="BR54" s="59"/>
      <c r="BS54" s="444"/>
      <c r="BT54" s="444"/>
      <c r="BU54" s="444"/>
      <c r="BV54" s="444"/>
      <c r="BW54" s="444"/>
      <c r="BX54" s="444"/>
      <c r="BY54" s="444"/>
      <c r="BZ54" s="444"/>
      <c r="CA54" s="444"/>
      <c r="CB54" s="444"/>
      <c r="CC54" s="444"/>
      <c r="CD54" s="444"/>
      <c r="CE54" s="444"/>
      <c r="CF54" s="444"/>
      <c r="CG54" s="444"/>
      <c r="CH54" s="444"/>
      <c r="CI54" s="444"/>
      <c r="CJ54" s="444"/>
      <c r="CK54" s="444"/>
      <c r="CL54" s="444"/>
      <c r="CM54" s="444"/>
      <c r="CN54" s="444"/>
      <c r="CO54" s="444"/>
      <c r="CP54" s="444"/>
      <c r="CQ54" s="444"/>
      <c r="CR54" s="444"/>
      <c r="CS54" s="444"/>
      <c r="CT54" s="445"/>
      <c r="CU54" s="444"/>
      <c r="CV54" s="444"/>
      <c r="CW54" s="444"/>
      <c r="CX54" s="444"/>
      <c r="CY54" s="444"/>
      <c r="CZ54" s="444"/>
      <c r="DA54" s="444"/>
      <c r="DB54" s="444"/>
      <c r="DC54" s="444"/>
      <c r="DD54" s="444"/>
      <c r="DE54" s="444"/>
      <c r="DF54" s="444"/>
      <c r="DG54" s="444"/>
      <c r="DH54" s="444"/>
    </row>
    <row r="55" spans="2:112" x14ac:dyDescent="0.3">
      <c r="B55" s="259" t="s">
        <v>19</v>
      </c>
      <c r="C55" s="510"/>
      <c r="D55" s="510"/>
      <c r="E55" s="510"/>
      <c r="F55" s="510"/>
      <c r="G55" s="510"/>
      <c r="H55" s="511"/>
      <c r="I55" s="512">
        <v>369.76079000000004</v>
      </c>
      <c r="J55" s="512">
        <v>-311.53897000000001</v>
      </c>
      <c r="K55" s="512">
        <v>-100</v>
      </c>
      <c r="L55" s="513" t="str">
        <f t="shared" si="5"/>
        <v>N/A</v>
      </c>
      <c r="M55" s="604" t="str">
        <f t="shared" si="5"/>
        <v>N/A</v>
      </c>
      <c r="N55" s="59"/>
      <c r="O55" s="511"/>
      <c r="P55" s="511"/>
      <c r="Q55" s="511"/>
      <c r="R55" s="511"/>
      <c r="S55" s="511"/>
      <c r="T55" s="511"/>
      <c r="U55" s="511"/>
      <c r="V55" s="511"/>
      <c r="W55" s="511"/>
      <c r="X55" s="511"/>
      <c r="Y55" s="511"/>
      <c r="Z55" s="511"/>
      <c r="AA55" s="511"/>
      <c r="AB55" s="511"/>
      <c r="AC55" s="511"/>
      <c r="AD55" s="511"/>
      <c r="AE55" s="511"/>
      <c r="AF55" s="511"/>
      <c r="AG55" s="511">
        <v>417.59063000000003</v>
      </c>
      <c r="AH55" s="511">
        <v>-8.1523999999999077</v>
      </c>
      <c r="AI55" s="511">
        <v>-59.459540000000182</v>
      </c>
      <c r="AJ55" s="511">
        <v>19.782100000000092</v>
      </c>
      <c r="AK55" s="511">
        <v>-162.69079999999991</v>
      </c>
      <c r="AL55" s="511">
        <v>-127.82344000000008</v>
      </c>
      <c r="AM55" s="511">
        <v>50.865849999999881</v>
      </c>
      <c r="AN55" s="511">
        <v>-71.8905799999999</v>
      </c>
      <c r="AO55" s="511">
        <v>-24.496070000000095</v>
      </c>
      <c r="AP55" s="155"/>
      <c r="AQ55" s="511"/>
      <c r="AR55" s="511"/>
      <c r="AS55" s="511"/>
      <c r="AT55" s="511"/>
      <c r="AU55" s="511"/>
      <c r="AV55" s="511"/>
      <c r="AW55" s="511"/>
      <c r="AX55" s="511"/>
      <c r="AY55" s="511"/>
      <c r="AZ55" s="511"/>
      <c r="BA55" s="514">
        <f t="shared" si="122"/>
        <v>409.43823000000015</v>
      </c>
      <c r="BB55" s="514">
        <f t="shared" si="123"/>
        <v>-39.67744000000009</v>
      </c>
      <c r="BC55" s="514">
        <f t="shared" si="124"/>
        <v>-290.51423999999997</v>
      </c>
      <c r="BD55" s="516">
        <f t="shared" si="7"/>
        <v>-21.024730000000019</v>
      </c>
      <c r="BF55" s="271" t="s">
        <v>19</v>
      </c>
      <c r="BG55" s="54"/>
      <c r="BH55" s="54"/>
      <c r="BI55" s="54"/>
      <c r="BJ55" s="54"/>
      <c r="BK55" s="54"/>
      <c r="BL55" s="54"/>
      <c r="BM55" s="54">
        <f t="shared" si="116"/>
        <v>369.76079000000004</v>
      </c>
      <c r="BN55" s="54">
        <f t="shared" si="117"/>
        <v>-311.53897000000001</v>
      </c>
      <c r="BO55" s="54"/>
      <c r="BP55" s="216"/>
      <c r="BQ55" s="217"/>
      <c r="BR55" s="59"/>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45"/>
      <c r="CU55" s="454"/>
      <c r="CV55" s="454"/>
      <c r="CW55" s="454"/>
      <c r="CX55" s="454"/>
      <c r="CY55" s="454"/>
      <c r="CZ55" s="454"/>
      <c r="DA55" s="454"/>
      <c r="DB55" s="454"/>
      <c r="DC55" s="454"/>
      <c r="DD55" s="454"/>
      <c r="DE55" s="454"/>
      <c r="DF55" s="454"/>
      <c r="DG55" s="454"/>
      <c r="DH55" s="454"/>
    </row>
    <row r="56" spans="2:112" x14ac:dyDescent="0.3">
      <c r="B56" s="275" t="s">
        <v>37</v>
      </c>
      <c r="C56" s="50">
        <v>35</v>
      </c>
      <c r="D56" s="50">
        <v>-115</v>
      </c>
      <c r="E56" s="50">
        <v>20</v>
      </c>
      <c r="F56" s="50">
        <v>85</v>
      </c>
      <c r="G56" s="50">
        <v>-45</v>
      </c>
      <c r="H56" s="50">
        <v>-20</v>
      </c>
      <c r="I56" s="515">
        <v>-20.21446626585432</v>
      </c>
      <c r="J56" s="515">
        <v>458.38388438600157</v>
      </c>
      <c r="K56" s="515">
        <v>40</v>
      </c>
      <c r="L56" s="210" t="str">
        <f t="shared" si="5"/>
        <v>N/A</v>
      </c>
      <c r="M56" s="210">
        <f t="shared" si="5"/>
        <v>-0.91273689725462448</v>
      </c>
      <c r="N56" s="59"/>
      <c r="O56" s="50">
        <v>-95</v>
      </c>
      <c r="P56" s="50">
        <v>-10</v>
      </c>
      <c r="Q56" s="50">
        <v>-5</v>
      </c>
      <c r="R56" s="50">
        <v>-5</v>
      </c>
      <c r="S56" s="50">
        <v>-5</v>
      </c>
      <c r="T56" s="50">
        <v>30</v>
      </c>
      <c r="U56" s="50">
        <v>40</v>
      </c>
      <c r="V56" s="50">
        <v>-5</v>
      </c>
      <c r="W56" s="50">
        <v>55</v>
      </c>
      <c r="X56" s="50">
        <v>-5</v>
      </c>
      <c r="Y56" s="50">
        <v>-10</v>
      </c>
      <c r="Z56" s="50">
        <v>0</v>
      </c>
      <c r="AA56" s="50">
        <v>-15</v>
      </c>
      <c r="AB56" s="50">
        <v>-20</v>
      </c>
      <c r="AC56" s="50">
        <v>-10</v>
      </c>
      <c r="AD56" s="50">
        <v>0</v>
      </c>
      <c r="AE56" s="50">
        <v>-10</v>
      </c>
      <c r="AF56" s="50">
        <v>0</v>
      </c>
      <c r="AG56" s="50">
        <v>-3.7135677817608959</v>
      </c>
      <c r="AH56" s="50">
        <v>-12.869987589821081</v>
      </c>
      <c r="AI56" s="50">
        <v>-9.6579941485684895</v>
      </c>
      <c r="AJ56" s="50">
        <v>6.0270832542961434</v>
      </c>
      <c r="AK56" s="50">
        <v>-20.442004790457666</v>
      </c>
      <c r="AL56" s="50">
        <v>138.14511871654315</v>
      </c>
      <c r="AM56" s="50">
        <v>341.55213041940618</v>
      </c>
      <c r="AN56" s="50">
        <v>-0.87135995949008427</v>
      </c>
      <c r="AO56" s="50">
        <v>33.40237201601105</v>
      </c>
      <c r="AP56" s="155"/>
      <c r="AQ56" s="50">
        <v>-10</v>
      </c>
      <c r="AR56" s="50">
        <v>-105</v>
      </c>
      <c r="AS56" s="50">
        <v>-10</v>
      </c>
      <c r="AT56" s="50">
        <v>25</v>
      </c>
      <c r="AU56" s="50">
        <v>35</v>
      </c>
      <c r="AV56" s="50">
        <v>50</v>
      </c>
      <c r="AW56" s="50">
        <v>-10</v>
      </c>
      <c r="AX56" s="50">
        <v>-35</v>
      </c>
      <c r="AY56" s="50">
        <v>-10</v>
      </c>
      <c r="AZ56" s="50">
        <v>-10</v>
      </c>
      <c r="BA56" s="50">
        <f>AG56+AH56</f>
        <v>-16.583555371581976</v>
      </c>
      <c r="BB56" s="50">
        <f t="shared" si="123"/>
        <v>-3.630910894272346</v>
      </c>
      <c r="BC56" s="50">
        <f t="shared" si="124"/>
        <v>117.70311392608548</v>
      </c>
      <c r="BD56" s="50">
        <f t="shared" si="7"/>
        <v>340.68077045991612</v>
      </c>
      <c r="BF56" s="275" t="s">
        <v>37</v>
      </c>
      <c r="BG56" s="36">
        <f t="shared" ref="BG56:BL56" si="125">C56</f>
        <v>35</v>
      </c>
      <c r="BH56" s="36">
        <f t="shared" si="125"/>
        <v>-115</v>
      </c>
      <c r="BI56" s="36">
        <f t="shared" si="125"/>
        <v>20</v>
      </c>
      <c r="BJ56" s="36">
        <f t="shared" si="125"/>
        <v>85</v>
      </c>
      <c r="BK56" s="36">
        <f t="shared" si="125"/>
        <v>-45</v>
      </c>
      <c r="BL56" s="36">
        <f t="shared" si="125"/>
        <v>-20</v>
      </c>
      <c r="BM56" s="36">
        <f t="shared" si="116"/>
        <v>-20.21446626585432</v>
      </c>
      <c r="BN56" s="36">
        <f t="shared" si="117"/>
        <v>458.38388438600157</v>
      </c>
      <c r="BO56" s="36">
        <f>K56</f>
        <v>40</v>
      </c>
      <c r="BP56" s="210" t="str">
        <f>L56</f>
        <v>N/A</v>
      </c>
      <c r="BQ56" s="210">
        <f>M56</f>
        <v>-0.91273689725462448</v>
      </c>
      <c r="BR56" s="295"/>
      <c r="BS56" s="444">
        <f t="shared" ref="BS56:CS56" si="126">O56</f>
        <v>-95</v>
      </c>
      <c r="BT56" s="444">
        <f t="shared" si="126"/>
        <v>-10</v>
      </c>
      <c r="BU56" s="444">
        <f t="shared" si="126"/>
        <v>-5</v>
      </c>
      <c r="BV56" s="444">
        <f t="shared" si="126"/>
        <v>-5</v>
      </c>
      <c r="BW56" s="444">
        <f t="shared" si="126"/>
        <v>-5</v>
      </c>
      <c r="BX56" s="444">
        <f t="shared" si="126"/>
        <v>30</v>
      </c>
      <c r="BY56" s="444">
        <f t="shared" si="126"/>
        <v>40</v>
      </c>
      <c r="BZ56" s="444">
        <f t="shared" si="126"/>
        <v>-5</v>
      </c>
      <c r="CA56" s="444">
        <f t="shared" si="126"/>
        <v>55</v>
      </c>
      <c r="CB56" s="444">
        <f t="shared" si="126"/>
        <v>-5</v>
      </c>
      <c r="CC56" s="444">
        <f t="shared" si="126"/>
        <v>-10</v>
      </c>
      <c r="CD56" s="444">
        <f t="shared" si="126"/>
        <v>0</v>
      </c>
      <c r="CE56" s="444">
        <f t="shared" si="126"/>
        <v>-15</v>
      </c>
      <c r="CF56" s="444">
        <f t="shared" si="126"/>
        <v>-20</v>
      </c>
      <c r="CG56" s="444">
        <f t="shared" si="126"/>
        <v>-10</v>
      </c>
      <c r="CH56" s="444">
        <f t="shared" si="126"/>
        <v>0</v>
      </c>
      <c r="CI56" s="444">
        <f t="shared" si="126"/>
        <v>-10</v>
      </c>
      <c r="CJ56" s="444">
        <f t="shared" si="126"/>
        <v>0</v>
      </c>
      <c r="CK56" s="444">
        <f t="shared" si="126"/>
        <v>-3.7135677817608959</v>
      </c>
      <c r="CL56" s="444">
        <f t="shared" si="126"/>
        <v>-12.869987589821081</v>
      </c>
      <c r="CM56" s="444">
        <f t="shared" si="126"/>
        <v>-9.6579941485684895</v>
      </c>
      <c r="CN56" s="444">
        <f t="shared" si="126"/>
        <v>6.0270832542961434</v>
      </c>
      <c r="CO56" s="444">
        <f t="shared" si="126"/>
        <v>-20.442004790457666</v>
      </c>
      <c r="CP56" s="444">
        <f t="shared" si="126"/>
        <v>138.14511871654315</v>
      </c>
      <c r="CQ56" s="444">
        <f t="shared" si="126"/>
        <v>341.55213041940618</v>
      </c>
      <c r="CR56" s="444">
        <f t="shared" si="126"/>
        <v>-0.87135995949008427</v>
      </c>
      <c r="CS56" s="444">
        <f t="shared" si="126"/>
        <v>33.40237201601105</v>
      </c>
      <c r="CT56" s="450"/>
      <c r="CU56" s="444">
        <f>AQ56</f>
        <v>-10</v>
      </c>
      <c r="CV56" s="444">
        <f t="shared" ref="CV56:DH56" si="127">AR56</f>
        <v>-105</v>
      </c>
      <c r="CW56" s="444">
        <f t="shared" si="127"/>
        <v>-10</v>
      </c>
      <c r="CX56" s="444">
        <f t="shared" si="127"/>
        <v>25</v>
      </c>
      <c r="CY56" s="444">
        <f t="shared" si="127"/>
        <v>35</v>
      </c>
      <c r="CZ56" s="444">
        <f t="shared" si="127"/>
        <v>50</v>
      </c>
      <c r="DA56" s="444">
        <f t="shared" si="127"/>
        <v>-10</v>
      </c>
      <c r="DB56" s="444">
        <f t="shared" si="127"/>
        <v>-35</v>
      </c>
      <c r="DC56" s="444">
        <f t="shared" si="127"/>
        <v>-10</v>
      </c>
      <c r="DD56" s="444">
        <f t="shared" si="127"/>
        <v>-10</v>
      </c>
      <c r="DE56" s="444">
        <f t="shared" si="127"/>
        <v>-16.583555371581976</v>
      </c>
      <c r="DF56" s="444">
        <f t="shared" si="127"/>
        <v>-3.630910894272346</v>
      </c>
      <c r="DG56" s="444">
        <f t="shared" si="127"/>
        <v>117.70311392608548</v>
      </c>
      <c r="DH56" s="444">
        <f t="shared" si="127"/>
        <v>340.68077045991612</v>
      </c>
    </row>
    <row r="57" spans="2:112" x14ac:dyDescent="0.3">
      <c r="B57" s="10"/>
      <c r="C57" s="27"/>
      <c r="D57" s="27"/>
      <c r="E57" s="27"/>
      <c r="F57" s="27"/>
      <c r="G57" s="27"/>
      <c r="H57" s="27"/>
      <c r="I57" s="406"/>
      <c r="J57" s="406"/>
      <c r="K57" s="406"/>
      <c r="L57" s="221"/>
      <c r="M57" s="221"/>
      <c r="N57" s="59"/>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155"/>
      <c r="AQ57" s="27"/>
      <c r="AR57" s="27"/>
      <c r="AS57" s="27"/>
      <c r="AT57" s="27"/>
      <c r="AU57" s="27"/>
      <c r="AV57" s="27"/>
      <c r="AW57" s="27"/>
      <c r="AX57" s="27"/>
      <c r="AY57" s="27"/>
      <c r="AZ57" s="27"/>
      <c r="BA57" s="27"/>
      <c r="BB57" s="27"/>
      <c r="BC57" s="27"/>
      <c r="BD57" s="50"/>
      <c r="BS57" s="441"/>
      <c r="BT57" s="441"/>
      <c r="BU57" s="441"/>
      <c r="BV57" s="441"/>
      <c r="BW57" s="441"/>
      <c r="BX57" s="441"/>
      <c r="BY57" s="441"/>
      <c r="BZ57" s="441"/>
      <c r="CA57" s="441"/>
      <c r="CB57" s="441"/>
      <c r="CC57" s="441"/>
      <c r="CD57" s="441"/>
      <c r="CE57" s="441"/>
      <c r="CF57" s="441"/>
      <c r="CG57" s="441"/>
      <c r="CH57" s="441"/>
      <c r="CI57" s="441"/>
      <c r="CJ57" s="441"/>
      <c r="CK57" s="441"/>
      <c r="CL57" s="444"/>
      <c r="CM57" s="444"/>
      <c r="CN57" s="444"/>
      <c r="CO57" s="444"/>
      <c r="CP57" s="444"/>
      <c r="CQ57" s="444"/>
      <c r="CR57" s="444"/>
      <c r="CS57" s="444"/>
      <c r="CT57" s="441"/>
      <c r="CU57" s="441"/>
      <c r="CV57" s="441"/>
      <c r="CW57" s="441"/>
      <c r="CX57" s="441"/>
      <c r="CY57" s="441"/>
      <c r="CZ57" s="441"/>
      <c r="DA57" s="441"/>
      <c r="DB57" s="441"/>
      <c r="DC57" s="441"/>
      <c r="DD57" s="441"/>
      <c r="DE57" s="441"/>
      <c r="DF57" s="441"/>
      <c r="DG57" s="441"/>
      <c r="DH57" s="441"/>
    </row>
    <row r="58" spans="2:112" x14ac:dyDescent="0.3">
      <c r="B58" s="56" t="s">
        <v>3</v>
      </c>
      <c r="C58" s="57">
        <v>935</v>
      </c>
      <c r="D58" s="57">
        <v>150</v>
      </c>
      <c r="E58" s="57">
        <v>305</v>
      </c>
      <c r="F58" s="57">
        <v>535</v>
      </c>
      <c r="G58" s="57">
        <v>275</v>
      </c>
      <c r="H58" s="57">
        <v>15</v>
      </c>
      <c r="I58" s="407">
        <v>1253.3257669468919</v>
      </c>
      <c r="J58" s="407">
        <v>1548.8031345174945</v>
      </c>
      <c r="K58" s="407">
        <v>726.22344539024255</v>
      </c>
      <c r="L58" s="603">
        <f>IF(ISERROR(J58/I58),"N/A",IF(I58&lt;0,"N/A",IF(J58&lt;0,"N/A",IF(J58/I58-1&gt;300%,"&gt;±300%",IF(J58/I58-1&lt;-300%,"&gt;±300%",J58/I58-1)))))</f>
        <v>0.23575464205957175</v>
      </c>
      <c r="M58" s="279">
        <f t="shared" si="5"/>
        <v>-0.53110667895407759</v>
      </c>
      <c r="N58" s="59"/>
      <c r="O58" s="57">
        <v>-175</v>
      </c>
      <c r="P58" s="57">
        <v>0</v>
      </c>
      <c r="Q58" s="57">
        <v>-10</v>
      </c>
      <c r="R58" s="57">
        <v>115</v>
      </c>
      <c r="S58" s="57">
        <v>285</v>
      </c>
      <c r="T58" s="57">
        <v>-95</v>
      </c>
      <c r="U58" s="57">
        <v>165</v>
      </c>
      <c r="V58" s="57">
        <v>95</v>
      </c>
      <c r="W58" s="57">
        <v>50</v>
      </c>
      <c r="X58" s="57">
        <v>225</v>
      </c>
      <c r="Y58" s="57">
        <v>80</v>
      </c>
      <c r="Z58" s="57">
        <v>105</v>
      </c>
      <c r="AA58" s="57">
        <v>-10</v>
      </c>
      <c r="AB58" s="57">
        <v>100</v>
      </c>
      <c r="AC58" s="57">
        <v>60</v>
      </c>
      <c r="AD58" s="57">
        <v>-55</v>
      </c>
      <c r="AE58" s="57">
        <v>65</v>
      </c>
      <c r="AF58" s="57">
        <v>-65</v>
      </c>
      <c r="AG58" s="57">
        <v>794.2445218880124</v>
      </c>
      <c r="AH58" s="57">
        <v>126.32213189883893</v>
      </c>
      <c r="AI58" s="57">
        <v>250.89736904452838</v>
      </c>
      <c r="AJ58" s="57">
        <v>81.861744115512124</v>
      </c>
      <c r="AK58" s="57">
        <v>71.261129587265174</v>
      </c>
      <c r="AL58" s="57">
        <v>383.97816331498723</v>
      </c>
      <c r="AM58" s="57">
        <v>960.43290788193235</v>
      </c>
      <c r="AN58" s="57">
        <v>133.13178408161619</v>
      </c>
      <c r="AO58" s="57">
        <v>139.82915334963909</v>
      </c>
      <c r="AP58" s="493"/>
      <c r="AQ58" s="57">
        <f>D58-AR58</f>
        <v>325</v>
      </c>
      <c r="AR58" s="57">
        <f>SUM(O58:P58)</f>
        <v>-175</v>
      </c>
      <c r="AS58" s="57">
        <f>SUM(Q58:R58)</f>
        <v>105</v>
      </c>
      <c r="AT58" s="57">
        <f>SUM(S58:T58)</f>
        <v>190</v>
      </c>
      <c r="AU58" s="57">
        <f>SUM(U58:V58)</f>
        <v>260</v>
      </c>
      <c r="AV58" s="57">
        <f>SUM(W58:X58)</f>
        <v>275</v>
      </c>
      <c r="AW58" s="57">
        <f>SUM(Y58:Z58)</f>
        <v>185</v>
      </c>
      <c r="AX58" s="57">
        <f>SUM(AA58:AB58)</f>
        <v>90</v>
      </c>
      <c r="AY58" s="57">
        <f>SUM(AC58:AD58)</f>
        <v>5</v>
      </c>
      <c r="AZ58" s="57">
        <f>SUM(AE58:AF58)</f>
        <v>0</v>
      </c>
      <c r="BA58" s="57">
        <f t="shared" ref="BA58" si="128">AG58+AH58</f>
        <v>920.56665378685136</v>
      </c>
      <c r="BB58" s="57">
        <f t="shared" ref="BB58" si="129">AI58+AJ58</f>
        <v>332.7591131600405</v>
      </c>
      <c r="BC58" s="57">
        <f>AK58+AL58</f>
        <v>455.23929290225237</v>
      </c>
      <c r="BD58" s="57">
        <f>AM58+AN58</f>
        <v>1093.5646919635485</v>
      </c>
      <c r="BF58" s="56" t="s">
        <v>3</v>
      </c>
      <c r="BG58" s="57">
        <f t="shared" ref="BG58:BQ59" si="130">C58</f>
        <v>935</v>
      </c>
      <c r="BH58" s="57">
        <f t="shared" si="130"/>
        <v>150</v>
      </c>
      <c r="BI58" s="57">
        <f t="shared" si="130"/>
        <v>305</v>
      </c>
      <c r="BJ58" s="57">
        <f t="shared" si="130"/>
        <v>535</v>
      </c>
      <c r="BK58" s="57">
        <f t="shared" si="130"/>
        <v>275</v>
      </c>
      <c r="BL58" s="57">
        <f t="shared" si="130"/>
        <v>15</v>
      </c>
      <c r="BM58" s="57">
        <f t="shared" si="130"/>
        <v>1253.3257669468919</v>
      </c>
      <c r="BN58" s="57">
        <f t="shared" si="130"/>
        <v>1548.8031345174945</v>
      </c>
      <c r="BO58" s="57">
        <f t="shared" si="130"/>
        <v>726.22344539024255</v>
      </c>
      <c r="BP58" s="283">
        <f t="shared" si="130"/>
        <v>0.23575464205957175</v>
      </c>
      <c r="BQ58" s="283">
        <f t="shared" si="130"/>
        <v>-0.53110667895407759</v>
      </c>
      <c r="BS58" s="455">
        <f t="shared" ref="BS58:CB59" si="131">O58</f>
        <v>-175</v>
      </c>
      <c r="BT58" s="455">
        <f t="shared" si="131"/>
        <v>0</v>
      </c>
      <c r="BU58" s="455">
        <f t="shared" si="131"/>
        <v>-10</v>
      </c>
      <c r="BV58" s="455">
        <f t="shared" si="131"/>
        <v>115</v>
      </c>
      <c r="BW58" s="455">
        <f t="shared" si="131"/>
        <v>285</v>
      </c>
      <c r="BX58" s="455">
        <f t="shared" si="131"/>
        <v>-95</v>
      </c>
      <c r="BY58" s="455">
        <f t="shared" si="131"/>
        <v>165</v>
      </c>
      <c r="BZ58" s="455">
        <f t="shared" si="131"/>
        <v>95</v>
      </c>
      <c r="CA58" s="455">
        <f t="shared" si="131"/>
        <v>50</v>
      </c>
      <c r="CB58" s="455">
        <f t="shared" si="131"/>
        <v>225</v>
      </c>
      <c r="CC58" s="455">
        <f t="shared" ref="CC58:CL59" si="132">Y58</f>
        <v>80</v>
      </c>
      <c r="CD58" s="455">
        <f t="shared" si="132"/>
        <v>105</v>
      </c>
      <c r="CE58" s="455">
        <f t="shared" si="132"/>
        <v>-10</v>
      </c>
      <c r="CF58" s="455">
        <f t="shared" si="132"/>
        <v>100</v>
      </c>
      <c r="CG58" s="455">
        <f t="shared" si="132"/>
        <v>60</v>
      </c>
      <c r="CH58" s="455">
        <f t="shared" si="132"/>
        <v>-55</v>
      </c>
      <c r="CI58" s="455">
        <f t="shared" si="132"/>
        <v>65</v>
      </c>
      <c r="CJ58" s="455">
        <f t="shared" si="132"/>
        <v>-65</v>
      </c>
      <c r="CK58" s="455">
        <f t="shared" si="132"/>
        <v>794.2445218880124</v>
      </c>
      <c r="CL58" s="455">
        <f t="shared" si="132"/>
        <v>126.32213189883893</v>
      </c>
      <c r="CM58" s="455">
        <f t="shared" ref="CM58:CS59" si="133">AI58</f>
        <v>250.89736904452838</v>
      </c>
      <c r="CN58" s="455">
        <f t="shared" si="133"/>
        <v>81.861744115512124</v>
      </c>
      <c r="CO58" s="455">
        <f t="shared" si="133"/>
        <v>71.261129587265174</v>
      </c>
      <c r="CP58" s="455">
        <f t="shared" si="133"/>
        <v>383.97816331498723</v>
      </c>
      <c r="CQ58" s="455">
        <f t="shared" si="133"/>
        <v>960.43290788193235</v>
      </c>
      <c r="CR58" s="455">
        <f t="shared" si="133"/>
        <v>133.13178408161619</v>
      </c>
      <c r="CS58" s="455">
        <f t="shared" si="133"/>
        <v>139.82915334963909</v>
      </c>
      <c r="CT58" s="441"/>
      <c r="CU58" s="455">
        <f>AQ58</f>
        <v>325</v>
      </c>
      <c r="CV58" s="455">
        <f t="shared" ref="CV58:DH58" si="134">AR58</f>
        <v>-175</v>
      </c>
      <c r="CW58" s="455">
        <f t="shared" si="134"/>
        <v>105</v>
      </c>
      <c r="CX58" s="455">
        <f t="shared" si="134"/>
        <v>190</v>
      </c>
      <c r="CY58" s="455">
        <f t="shared" si="134"/>
        <v>260</v>
      </c>
      <c r="CZ58" s="455">
        <f t="shared" si="134"/>
        <v>275</v>
      </c>
      <c r="DA58" s="455">
        <f t="shared" si="134"/>
        <v>185</v>
      </c>
      <c r="DB58" s="455">
        <f t="shared" si="134"/>
        <v>90</v>
      </c>
      <c r="DC58" s="455">
        <f t="shared" si="134"/>
        <v>5</v>
      </c>
      <c r="DD58" s="455">
        <f t="shared" si="134"/>
        <v>0</v>
      </c>
      <c r="DE58" s="455">
        <f t="shared" si="134"/>
        <v>920.56665378685136</v>
      </c>
      <c r="DF58" s="455">
        <f t="shared" si="134"/>
        <v>332.7591131600405</v>
      </c>
      <c r="DG58" s="455">
        <f t="shared" si="134"/>
        <v>455.23929290225237</v>
      </c>
      <c r="DH58" s="455">
        <f t="shared" si="134"/>
        <v>1093.5646919635485</v>
      </c>
    </row>
    <row r="59" spans="2:112" x14ac:dyDescent="0.3">
      <c r="B59" s="41" t="s">
        <v>26</v>
      </c>
      <c r="C59" s="46">
        <v>8505</v>
      </c>
      <c r="D59" s="46">
        <v>7970</v>
      </c>
      <c r="E59" s="46">
        <v>8095</v>
      </c>
      <c r="F59" s="46">
        <v>8190</v>
      </c>
      <c r="G59" s="46">
        <v>7715</v>
      </c>
      <c r="H59" s="46">
        <v>7265</v>
      </c>
      <c r="I59" s="408">
        <f>SUM(I6,I13,I20,I26,I32,I38,I44,I58,I45)</f>
        <v>8320.7198983791895</v>
      </c>
      <c r="J59" s="408">
        <f t="shared" ref="J59:K59" si="135">SUM(J6,J13,J20,J26,J32,J38,J44,J58,J45)</f>
        <v>7663.1514771683933</v>
      </c>
      <c r="K59" s="408">
        <f t="shared" si="135"/>
        <v>8041.0422603803718</v>
      </c>
      <c r="L59" s="278">
        <f>IF(ISERROR(J59/I59),"N/A",IF(I59&lt;0,"N/A",IF(J59&lt;0,"N/A",IF(J59/I59-1&gt;300%,"&gt;±300%",IF(J59/I59-1&lt;-300%,"&gt;±300%",J59/I59-1)))))</f>
        <v>-7.9027828029505698E-2</v>
      </c>
      <c r="M59" s="222">
        <f t="shared" si="5"/>
        <v>4.9312712183475327E-2</v>
      </c>
      <c r="N59" s="59"/>
      <c r="O59" s="46">
        <v>1710</v>
      </c>
      <c r="P59" s="46">
        <v>1915</v>
      </c>
      <c r="Q59" s="46">
        <v>1965</v>
      </c>
      <c r="R59" s="46">
        <v>2030</v>
      </c>
      <c r="S59" s="46">
        <v>2270</v>
      </c>
      <c r="T59" s="46">
        <v>1840</v>
      </c>
      <c r="U59" s="46">
        <v>2055</v>
      </c>
      <c r="V59" s="46">
        <v>2045</v>
      </c>
      <c r="W59" s="46">
        <v>1935</v>
      </c>
      <c r="X59" s="46">
        <v>2190</v>
      </c>
      <c r="Y59" s="46">
        <v>1975</v>
      </c>
      <c r="Z59" s="46">
        <v>1940</v>
      </c>
      <c r="AA59" s="46">
        <v>1770</v>
      </c>
      <c r="AB59" s="46">
        <v>2050</v>
      </c>
      <c r="AC59" s="46">
        <v>1905</v>
      </c>
      <c r="AD59" s="46">
        <v>1795</v>
      </c>
      <c r="AE59" s="46">
        <v>1805</v>
      </c>
      <c r="AF59" s="46">
        <v>1760</v>
      </c>
      <c r="AG59" s="46">
        <f>SUM(AG6,AG13,AG20,AG26,AG32,AG38,AG44,AG58,AG45)</f>
        <v>2642.5576562681281</v>
      </c>
      <c r="AH59" s="46">
        <f t="shared" ref="AH59:AN59" si="136">SUM(AH6,AH13,AH20,AH26,AH32,AH38,AH44,AH58,AH45)</f>
        <v>1931.2778803677859</v>
      </c>
      <c r="AI59" s="46">
        <f t="shared" si="136"/>
        <v>1978.7829396313646</v>
      </c>
      <c r="AJ59" s="46">
        <f t="shared" si="136"/>
        <v>1768.6990764202319</v>
      </c>
      <c r="AK59" s="46">
        <f t="shared" si="136"/>
        <v>1564.2300819686623</v>
      </c>
      <c r="AL59" s="46">
        <f t="shared" si="136"/>
        <v>1551.8384759025673</v>
      </c>
      <c r="AM59" s="46">
        <f t="shared" si="136"/>
        <v>2581.5904560082454</v>
      </c>
      <c r="AN59" s="46">
        <f t="shared" si="136"/>
        <v>1961.2431841382099</v>
      </c>
      <c r="AO59" s="46">
        <f t="shared" ref="AO59" si="137">SUM(AO6,AO13,AO20,AO26,AO32,AO38,AO44,AO58,AO45)</f>
        <v>1969.1827240140267</v>
      </c>
      <c r="AP59" s="493"/>
      <c r="AQ59" s="46">
        <f t="shared" ref="AQ59:BC59" si="138">SUM(AQ6,AQ13,AQ20,AQ26,AQ32,AQ38,AQ44,AQ58,AQ45)</f>
        <v>4345</v>
      </c>
      <c r="AR59" s="46">
        <f t="shared" si="138"/>
        <v>3625</v>
      </c>
      <c r="AS59" s="46">
        <f t="shared" si="138"/>
        <v>3995</v>
      </c>
      <c r="AT59" s="46">
        <f t="shared" si="138"/>
        <v>4075</v>
      </c>
      <c r="AU59" s="46">
        <f t="shared" si="138"/>
        <v>4100</v>
      </c>
      <c r="AV59" s="46">
        <f t="shared" si="138"/>
        <v>4125</v>
      </c>
      <c r="AW59" s="46">
        <f t="shared" si="138"/>
        <v>3915</v>
      </c>
      <c r="AX59" s="46">
        <f t="shared" si="138"/>
        <v>3820</v>
      </c>
      <c r="AY59" s="46">
        <f t="shared" si="138"/>
        <v>3700</v>
      </c>
      <c r="AZ59" s="46">
        <f t="shared" si="138"/>
        <v>3560</v>
      </c>
      <c r="BA59" s="46">
        <f t="shared" si="138"/>
        <v>4578.9355366359141</v>
      </c>
      <c r="BB59" s="46">
        <f t="shared" si="138"/>
        <v>3742.3820160515966</v>
      </c>
      <c r="BC59" s="46">
        <f t="shared" si="138"/>
        <v>3116.0685578712296</v>
      </c>
      <c r="BD59" s="46">
        <f>SUM(BD6,BD13,BD20,BD26,BD32,BD38,BD44,BD58,BD45)</f>
        <v>4542.8336401464558</v>
      </c>
      <c r="BF59" s="41" t="s">
        <v>26</v>
      </c>
      <c r="BG59" s="46">
        <f t="shared" si="130"/>
        <v>8505</v>
      </c>
      <c r="BH59" s="46">
        <f t="shared" si="130"/>
        <v>7970</v>
      </c>
      <c r="BI59" s="46">
        <f t="shared" si="130"/>
        <v>8095</v>
      </c>
      <c r="BJ59" s="46">
        <f t="shared" si="130"/>
        <v>8190</v>
      </c>
      <c r="BK59" s="46">
        <f t="shared" si="130"/>
        <v>7715</v>
      </c>
      <c r="BL59" s="46">
        <f t="shared" si="130"/>
        <v>7265</v>
      </c>
      <c r="BM59" s="46">
        <f t="shared" si="130"/>
        <v>8320.7198983791895</v>
      </c>
      <c r="BN59" s="46">
        <f t="shared" si="130"/>
        <v>7663.1514771683933</v>
      </c>
      <c r="BO59" s="46">
        <f t="shared" si="130"/>
        <v>8041.0422603803718</v>
      </c>
      <c r="BP59" s="222">
        <f t="shared" si="130"/>
        <v>-7.9027828029505698E-2</v>
      </c>
      <c r="BQ59" s="222">
        <f t="shared" si="130"/>
        <v>4.9312712183475327E-2</v>
      </c>
      <c r="BR59" s="36"/>
      <c r="BS59" s="456">
        <f t="shared" si="131"/>
        <v>1710</v>
      </c>
      <c r="BT59" s="456">
        <f t="shared" si="131"/>
        <v>1915</v>
      </c>
      <c r="BU59" s="456">
        <f t="shared" si="131"/>
        <v>1965</v>
      </c>
      <c r="BV59" s="456">
        <f t="shared" si="131"/>
        <v>2030</v>
      </c>
      <c r="BW59" s="456">
        <f t="shared" si="131"/>
        <v>2270</v>
      </c>
      <c r="BX59" s="456">
        <f t="shared" si="131"/>
        <v>1840</v>
      </c>
      <c r="BY59" s="456">
        <f t="shared" si="131"/>
        <v>2055</v>
      </c>
      <c r="BZ59" s="456">
        <f t="shared" si="131"/>
        <v>2045</v>
      </c>
      <c r="CA59" s="456">
        <f t="shared" si="131"/>
        <v>1935</v>
      </c>
      <c r="CB59" s="456">
        <f t="shared" si="131"/>
        <v>2190</v>
      </c>
      <c r="CC59" s="456">
        <f t="shared" si="132"/>
        <v>1975</v>
      </c>
      <c r="CD59" s="456">
        <f t="shared" si="132"/>
        <v>1940</v>
      </c>
      <c r="CE59" s="456">
        <f t="shared" si="132"/>
        <v>1770</v>
      </c>
      <c r="CF59" s="456">
        <f t="shared" si="132"/>
        <v>2050</v>
      </c>
      <c r="CG59" s="456">
        <f t="shared" si="132"/>
        <v>1905</v>
      </c>
      <c r="CH59" s="456">
        <f t="shared" si="132"/>
        <v>1795</v>
      </c>
      <c r="CI59" s="456">
        <f t="shared" si="132"/>
        <v>1805</v>
      </c>
      <c r="CJ59" s="456">
        <f t="shared" si="132"/>
        <v>1760</v>
      </c>
      <c r="CK59" s="456">
        <f t="shared" si="132"/>
        <v>2642.5576562681281</v>
      </c>
      <c r="CL59" s="456">
        <f t="shared" si="132"/>
        <v>1931.2778803677859</v>
      </c>
      <c r="CM59" s="456">
        <f t="shared" si="133"/>
        <v>1978.7829396313646</v>
      </c>
      <c r="CN59" s="456">
        <f t="shared" si="133"/>
        <v>1768.6990764202319</v>
      </c>
      <c r="CO59" s="456">
        <f t="shared" si="133"/>
        <v>1564.2300819686623</v>
      </c>
      <c r="CP59" s="456">
        <f t="shared" si="133"/>
        <v>1551.8384759025673</v>
      </c>
      <c r="CQ59" s="456">
        <f t="shared" si="133"/>
        <v>2581.5904560082454</v>
      </c>
      <c r="CR59" s="456">
        <f t="shared" si="133"/>
        <v>1961.2431841382099</v>
      </c>
      <c r="CS59" s="456">
        <f t="shared" si="133"/>
        <v>1969.1827240140267</v>
      </c>
      <c r="CT59" s="450"/>
      <c r="CU59" s="456">
        <f t="shared" ref="CU59:DH59" si="139">AQ59</f>
        <v>4345</v>
      </c>
      <c r="CV59" s="456">
        <f t="shared" si="139"/>
        <v>3625</v>
      </c>
      <c r="CW59" s="456">
        <f t="shared" si="139"/>
        <v>3995</v>
      </c>
      <c r="CX59" s="456">
        <f t="shared" si="139"/>
        <v>4075</v>
      </c>
      <c r="CY59" s="456">
        <f t="shared" si="139"/>
        <v>4100</v>
      </c>
      <c r="CZ59" s="456">
        <f t="shared" si="139"/>
        <v>4125</v>
      </c>
      <c r="DA59" s="456">
        <f t="shared" si="139"/>
        <v>3915</v>
      </c>
      <c r="DB59" s="456">
        <f t="shared" si="139"/>
        <v>3820</v>
      </c>
      <c r="DC59" s="456">
        <f t="shared" si="139"/>
        <v>3700</v>
      </c>
      <c r="DD59" s="456">
        <f t="shared" si="139"/>
        <v>3560</v>
      </c>
      <c r="DE59" s="456">
        <f t="shared" si="139"/>
        <v>4578.9355366359141</v>
      </c>
      <c r="DF59" s="456">
        <f t="shared" si="139"/>
        <v>3742.3820160515966</v>
      </c>
      <c r="DG59" s="456">
        <f t="shared" si="139"/>
        <v>3116.0685578712296</v>
      </c>
      <c r="DH59" s="456">
        <f t="shared" si="139"/>
        <v>4542.8336401464558</v>
      </c>
    </row>
    <row r="60" spans="2:112" x14ac:dyDescent="0.3">
      <c r="B60" s="10"/>
      <c r="C60" s="302"/>
      <c r="D60" s="302"/>
      <c r="E60" s="302"/>
      <c r="F60" s="302"/>
      <c r="G60" s="302"/>
      <c r="H60" s="302"/>
      <c r="I60" s="409"/>
      <c r="J60" s="486"/>
      <c r="K60" s="409"/>
      <c r="L60" s="208"/>
      <c r="M60" s="208"/>
      <c r="O60" s="302"/>
    </row>
    <row r="61" spans="2:112" x14ac:dyDescent="0.3">
      <c r="B61" s="11"/>
      <c r="C61" s="13"/>
      <c r="D61" s="13"/>
      <c r="E61" s="13"/>
      <c r="F61" s="13"/>
      <c r="G61" s="13"/>
      <c r="H61" s="13"/>
      <c r="I61" s="397"/>
      <c r="J61" s="468"/>
      <c r="K61" s="397"/>
      <c r="L61" s="208"/>
      <c r="M61" s="208"/>
      <c r="O61" s="13"/>
      <c r="P61" s="36"/>
      <c r="Q61" s="36"/>
      <c r="R61" s="36"/>
      <c r="S61" s="36"/>
      <c r="T61" s="36"/>
      <c r="U61" s="36"/>
      <c r="V61" s="36"/>
      <c r="W61" s="36"/>
      <c r="X61" s="300"/>
      <c r="Y61" s="300"/>
      <c r="Z61" s="300"/>
      <c r="AA61" s="300"/>
      <c r="AB61" s="300"/>
      <c r="AC61" s="300"/>
      <c r="AD61" s="300"/>
      <c r="AE61" s="300"/>
      <c r="AF61" s="300"/>
      <c r="AG61" s="300"/>
      <c r="AH61" s="300"/>
      <c r="AI61" s="300"/>
      <c r="AJ61" s="300"/>
      <c r="AK61" s="300"/>
      <c r="AL61" s="300"/>
      <c r="AM61" s="48"/>
      <c r="AN61" s="48"/>
      <c r="AO61" s="48"/>
      <c r="AP61" s="48"/>
      <c r="AU61" s="36"/>
      <c r="AV61" s="36"/>
      <c r="AW61" s="36"/>
      <c r="AX61" s="36"/>
      <c r="AY61" s="36"/>
      <c r="AZ61" s="36"/>
      <c r="BA61" s="36"/>
      <c r="BB61" s="36"/>
      <c r="BC61" s="36"/>
      <c r="BD61" s="36"/>
      <c r="BE61" s="36"/>
    </row>
    <row r="62" spans="2:112" ht="13.5" x14ac:dyDescent="0.35">
      <c r="B62" s="23"/>
      <c r="C62" s="19"/>
      <c r="D62" s="19"/>
      <c r="E62" s="19"/>
      <c r="F62" s="19"/>
      <c r="G62" s="19"/>
      <c r="H62" s="62"/>
      <c r="I62" s="410"/>
      <c r="J62" s="487"/>
      <c r="K62" s="410"/>
      <c r="L62" s="208"/>
      <c r="M62" s="208"/>
      <c r="O62" s="19"/>
      <c r="P62" s="19"/>
      <c r="Q62" s="19"/>
      <c r="R62" s="19"/>
      <c r="S62" s="19"/>
      <c r="T62" s="19"/>
      <c r="U62" s="19"/>
      <c r="V62" s="19"/>
      <c r="W62" s="19"/>
      <c r="X62" s="19"/>
      <c r="Y62" s="19"/>
      <c r="Z62" s="19"/>
      <c r="AA62" s="19"/>
      <c r="AB62" s="19"/>
      <c r="AC62" s="19"/>
      <c r="AD62" s="19"/>
      <c r="AE62" s="19"/>
      <c r="AF62" s="19"/>
    </row>
    <row r="63" spans="2:112" x14ac:dyDescent="0.3">
      <c r="B63" s="23"/>
      <c r="C63" s="62"/>
      <c r="D63" s="62"/>
      <c r="E63" s="62"/>
      <c r="F63" s="62"/>
      <c r="G63" s="62"/>
      <c r="H63" s="62"/>
      <c r="I63" s="410"/>
      <c r="J63" s="487"/>
      <c r="K63" s="410"/>
      <c r="L63" s="208"/>
      <c r="M63" s="208"/>
      <c r="O63" s="62"/>
    </row>
    <row r="64" spans="2:112" x14ac:dyDescent="0.3">
      <c r="B64" s="23"/>
      <c r="C64" s="62"/>
      <c r="D64" s="62"/>
      <c r="E64" s="62"/>
      <c r="F64" s="62"/>
      <c r="G64" s="62"/>
      <c r="H64" s="62"/>
      <c r="I64" s="410"/>
      <c r="J64" s="487"/>
      <c r="K64" s="410"/>
      <c r="L64" s="208"/>
      <c r="M64" s="208"/>
      <c r="O64" s="62"/>
    </row>
    <row r="65" spans="2:57" x14ac:dyDescent="0.3">
      <c r="B65" s="23"/>
      <c r="C65" s="62"/>
      <c r="D65" s="62"/>
      <c r="E65" s="62"/>
      <c r="F65" s="62"/>
      <c r="G65" s="62"/>
      <c r="H65" s="62"/>
      <c r="I65" s="410"/>
      <c r="J65" s="487"/>
      <c r="K65" s="410"/>
      <c r="L65" s="208"/>
      <c r="M65" s="208"/>
      <c r="O65" s="62"/>
    </row>
    <row r="69" spans="2:57" x14ac:dyDescent="0.3">
      <c r="P69" s="36"/>
      <c r="Q69" s="36"/>
      <c r="R69" s="36"/>
      <c r="S69" s="36"/>
      <c r="T69" s="36"/>
      <c r="U69" s="36"/>
      <c r="V69" s="36"/>
      <c r="W69" s="36"/>
      <c r="X69" s="300"/>
      <c r="Y69" s="300"/>
      <c r="Z69" s="300"/>
      <c r="AA69" s="300"/>
      <c r="AB69" s="300"/>
      <c r="AC69" s="300"/>
      <c r="AD69" s="300"/>
      <c r="AE69" s="300"/>
      <c r="AF69" s="300"/>
      <c r="AG69" s="300"/>
      <c r="AH69" s="300"/>
      <c r="AI69" s="300"/>
      <c r="AJ69" s="300"/>
      <c r="AK69" s="300"/>
      <c r="AL69" s="300"/>
      <c r="AM69" s="300"/>
      <c r="AN69" s="300"/>
      <c r="AO69" s="300"/>
      <c r="AP69" s="300"/>
      <c r="AU69" s="36"/>
      <c r="AV69" s="36"/>
      <c r="AW69" s="36"/>
      <c r="AX69" s="36"/>
      <c r="AY69" s="36"/>
      <c r="AZ69" s="36"/>
      <c r="BA69" s="36"/>
      <c r="BB69" s="36"/>
      <c r="BC69" s="36"/>
      <c r="BD69" s="36"/>
      <c r="BE69" s="36"/>
    </row>
  </sheetData>
  <phoneticPr fontId="25"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AEE3-6F06-491A-BFA7-143C3ED12B7F}">
  <sheetPr codeName="Sheet36"/>
  <dimension ref="A1:BG23"/>
  <sheetViews>
    <sheetView zoomScale="95" zoomScaleNormal="95" workbookViewId="0">
      <selection activeCell="J9" sqref="J9"/>
    </sheetView>
  </sheetViews>
  <sheetFormatPr defaultColWidth="9" defaultRowHeight="14.25" x14ac:dyDescent="0.45"/>
  <cols>
    <col min="1" max="1" width="9" style="519"/>
    <col min="2" max="2" width="27.46484375" style="519" bestFit="1" customWidth="1"/>
    <col min="3" max="3" width="5.46484375" style="519" bestFit="1" customWidth="1"/>
    <col min="4" max="4" width="5.53125" style="519" bestFit="1" customWidth="1"/>
    <col min="5" max="6" width="5.46484375" style="519" bestFit="1" customWidth="1"/>
    <col min="7" max="11" width="5.53125" style="519" bestFit="1" customWidth="1"/>
    <col min="12" max="12" width="10.46484375" style="519" bestFit="1" customWidth="1"/>
    <col min="13" max="13" width="10.53125" style="519" bestFit="1" customWidth="1"/>
    <col min="14" max="14" width="9" style="519"/>
    <col min="15" max="15" width="7.46484375" style="519" bestFit="1" customWidth="1"/>
    <col min="16" max="19" width="7.53125" style="519" bestFit="1" customWidth="1"/>
    <col min="20" max="22" width="8" style="519" bestFit="1" customWidth="1"/>
    <col min="23" max="23" width="7.46484375" style="519" bestFit="1" customWidth="1"/>
    <col min="24" max="24" width="6.53125" style="519" customWidth="1"/>
    <col min="25" max="26" width="10.46484375" style="519" bestFit="1" customWidth="1"/>
    <col min="27" max="27" width="9" style="519"/>
    <col min="28" max="28" width="7.46484375" style="519" bestFit="1" customWidth="1"/>
    <col min="29" max="31" width="7.53125" style="519" bestFit="1" customWidth="1"/>
    <col min="32" max="32" width="9" style="519"/>
    <col min="33" max="33" width="27.46484375" style="519" bestFit="1" customWidth="1"/>
    <col min="34" max="34" width="5.46484375" style="519" bestFit="1" customWidth="1"/>
    <col min="35" max="35" width="5.53125" style="519" bestFit="1" customWidth="1"/>
    <col min="36" max="37" width="5.46484375" style="519" bestFit="1" customWidth="1"/>
    <col min="38" max="42" width="5.53125" style="519" bestFit="1" customWidth="1"/>
    <col min="43" max="43" width="10.46484375" style="519" bestFit="1" customWidth="1"/>
    <col min="44" max="44" width="10.53125" style="519" bestFit="1" customWidth="1"/>
    <col min="45" max="45" width="9" style="519"/>
    <col min="46" max="49" width="6.46484375" style="519" hidden="1" customWidth="1"/>
    <col min="50" max="52" width="6.46484375" style="519" bestFit="1" customWidth="1"/>
    <col min="53" max="53" width="8" style="519" bestFit="1" customWidth="1"/>
    <col min="54" max="54" width="7.46484375" style="519" bestFit="1" customWidth="1"/>
    <col min="55" max="55" width="9" style="519"/>
    <col min="56" max="56" width="7.46484375" style="519" bestFit="1" customWidth="1"/>
    <col min="57" max="59" width="7.53125" style="519" bestFit="1" customWidth="1"/>
    <col min="60" max="16384" width="9" style="519"/>
  </cols>
  <sheetData>
    <row r="1" spans="1:59" x14ac:dyDescent="0.45">
      <c r="A1" s="15"/>
      <c r="B1" s="39" t="s">
        <v>51</v>
      </c>
      <c r="C1" s="15"/>
      <c r="D1" s="15"/>
      <c r="E1" s="15"/>
      <c r="F1" s="15"/>
      <c r="G1" s="15"/>
      <c r="H1" s="15"/>
      <c r="I1" s="15"/>
      <c r="J1" s="15"/>
      <c r="K1" s="15"/>
      <c r="L1" s="15"/>
      <c r="M1" s="15"/>
      <c r="N1" s="15"/>
      <c r="O1" s="104"/>
      <c r="P1" s="104"/>
      <c r="Q1" s="104"/>
      <c r="R1" s="104"/>
      <c r="S1" s="104"/>
      <c r="T1" s="104"/>
      <c r="U1" s="104"/>
      <c r="V1" s="104"/>
      <c r="W1" s="104"/>
      <c r="X1" s="104"/>
      <c r="Y1" s="104"/>
      <c r="Z1" s="104"/>
      <c r="AA1" s="104"/>
      <c r="AB1" s="15"/>
      <c r="AC1" s="15"/>
      <c r="AD1" s="15"/>
      <c r="AE1" s="15"/>
      <c r="AG1" s="39" t="s">
        <v>52</v>
      </c>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9" x14ac:dyDescent="0.45">
      <c r="A2" s="15"/>
      <c r="B2" s="1"/>
      <c r="C2" s="2"/>
      <c r="D2" s="2"/>
      <c r="E2" s="2"/>
      <c r="F2" s="2"/>
      <c r="G2" s="2"/>
      <c r="H2" s="2"/>
      <c r="I2" s="2"/>
      <c r="J2" s="2"/>
      <c r="K2" s="2"/>
      <c r="L2" s="2"/>
      <c r="M2" s="2"/>
      <c r="N2" s="2"/>
      <c r="O2" s="104"/>
      <c r="P2" s="104"/>
      <c r="Q2" s="104"/>
      <c r="R2" s="104"/>
      <c r="S2" s="104"/>
      <c r="T2" s="104"/>
      <c r="U2" s="104"/>
      <c r="V2" s="104"/>
      <c r="W2" s="104"/>
      <c r="X2" s="104"/>
      <c r="Y2" s="104"/>
      <c r="Z2" s="104"/>
      <c r="AA2" s="104"/>
      <c r="AB2" s="15"/>
      <c r="AC2" s="15"/>
      <c r="AD2" s="15"/>
      <c r="AE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row>
    <row r="3" spans="1:59" x14ac:dyDescent="0.45">
      <c r="A3" s="15"/>
      <c r="B3" s="16" t="s">
        <v>144</v>
      </c>
      <c r="C3" s="15"/>
      <c r="D3" s="15"/>
      <c r="E3" s="15"/>
      <c r="F3" s="15"/>
      <c r="G3" s="15"/>
      <c r="H3" s="15"/>
      <c r="I3" s="15"/>
      <c r="J3" s="15"/>
      <c r="K3" s="15"/>
      <c r="L3" s="15"/>
      <c r="M3" s="15"/>
      <c r="N3" s="15"/>
      <c r="O3" s="102"/>
      <c r="P3" s="102"/>
      <c r="Q3" s="102"/>
      <c r="R3" s="102"/>
      <c r="S3" s="102"/>
      <c r="T3" s="102"/>
      <c r="U3" s="102"/>
      <c r="V3" s="102"/>
      <c r="W3" s="102"/>
      <c r="X3" s="102"/>
      <c r="Y3" s="102"/>
      <c r="Z3" s="102"/>
      <c r="AA3" s="102"/>
      <c r="AB3" s="21"/>
      <c r="AC3" s="21"/>
      <c r="AD3" s="21"/>
      <c r="AE3" s="21"/>
      <c r="AG3" s="15"/>
      <c r="AH3" s="15"/>
      <c r="AI3" s="15"/>
      <c r="AJ3" s="15"/>
      <c r="AK3" s="15"/>
      <c r="AL3" s="15"/>
      <c r="AM3" s="15"/>
      <c r="AN3" s="15"/>
      <c r="AO3" s="15"/>
      <c r="AP3" s="15"/>
      <c r="AQ3" s="15"/>
      <c r="AR3" s="15"/>
      <c r="AS3" s="15"/>
      <c r="AT3" s="15"/>
      <c r="AU3" s="15"/>
      <c r="AV3" s="15"/>
      <c r="AW3" s="15"/>
      <c r="AX3" s="15"/>
      <c r="AY3" s="15"/>
      <c r="AZ3" s="15"/>
      <c r="BA3" s="15"/>
      <c r="BB3" s="15"/>
      <c r="BC3" s="15"/>
      <c r="BD3" s="15"/>
      <c r="BE3" s="15"/>
    </row>
    <row r="4" spans="1:59" ht="20.25" x14ac:dyDescent="0.45">
      <c r="A4" s="200"/>
      <c r="B4" s="275" t="s">
        <v>121</v>
      </c>
      <c r="C4" s="200">
        <v>2013</v>
      </c>
      <c r="D4" s="200">
        <v>2014</v>
      </c>
      <c r="E4" s="200">
        <v>2015</v>
      </c>
      <c r="F4" s="200">
        <v>2016</v>
      </c>
      <c r="G4" s="200">
        <v>2017</v>
      </c>
      <c r="H4" s="200">
        <v>2018</v>
      </c>
      <c r="I4" s="200">
        <v>2019</v>
      </c>
      <c r="J4" s="200">
        <v>2020</v>
      </c>
      <c r="K4" s="200" t="s">
        <v>122</v>
      </c>
      <c r="L4" s="202" t="s">
        <v>140</v>
      </c>
      <c r="M4" s="202" t="s">
        <v>139</v>
      </c>
      <c r="N4" s="200"/>
      <c r="O4" s="200" t="s">
        <v>82</v>
      </c>
      <c r="P4" s="200" t="s">
        <v>88</v>
      </c>
      <c r="Q4" s="200" t="s">
        <v>89</v>
      </c>
      <c r="R4" s="200" t="s">
        <v>87</v>
      </c>
      <c r="S4" s="200" t="s">
        <v>90</v>
      </c>
      <c r="T4" s="200" t="s">
        <v>107</v>
      </c>
      <c r="U4" s="200" t="s">
        <v>124</v>
      </c>
      <c r="V4" s="200" t="s">
        <v>132</v>
      </c>
      <c r="W4" s="200" t="s">
        <v>141</v>
      </c>
      <c r="X4" s="200"/>
      <c r="Y4" s="202" t="s">
        <v>133</v>
      </c>
      <c r="Z4" s="202" t="s">
        <v>135</v>
      </c>
      <c r="AA4" s="200"/>
      <c r="AB4" s="200" t="s">
        <v>93</v>
      </c>
      <c r="AC4" s="200" t="s">
        <v>94</v>
      </c>
      <c r="AD4" s="200" t="s">
        <v>109</v>
      </c>
      <c r="AE4" s="200" t="s">
        <v>134</v>
      </c>
      <c r="AF4" s="200"/>
      <c r="AG4" s="275" t="s">
        <v>121</v>
      </c>
      <c r="AH4" s="200">
        <v>2013</v>
      </c>
      <c r="AI4" s="200">
        <v>2014</v>
      </c>
      <c r="AJ4" s="200">
        <v>2015</v>
      </c>
      <c r="AK4" s="200">
        <v>2016</v>
      </c>
      <c r="AL4" s="200">
        <v>2017</v>
      </c>
      <c r="AM4" s="200">
        <v>2018</v>
      </c>
      <c r="AN4" s="200">
        <v>2019</v>
      </c>
      <c r="AO4" s="200">
        <v>2020</v>
      </c>
      <c r="AP4" s="200" t="s">
        <v>122</v>
      </c>
      <c r="AQ4" s="202" t="str">
        <f>L4</f>
        <v>2020/ 2019 Growth %</v>
      </c>
      <c r="AR4" s="202" t="s">
        <v>139</v>
      </c>
      <c r="AS4" s="200"/>
      <c r="AT4" s="202" t="s">
        <v>82</v>
      </c>
      <c r="AU4" s="202" t="s">
        <v>88</v>
      </c>
      <c r="AV4" s="202" t="s">
        <v>89</v>
      </c>
      <c r="AW4" s="202" t="s">
        <v>87</v>
      </c>
      <c r="AX4" s="202" t="s">
        <v>90</v>
      </c>
      <c r="AY4" s="202" t="str">
        <f>T4</f>
        <v>Q2 2020</v>
      </c>
      <c r="AZ4" s="202" t="str">
        <f>U4</f>
        <v>Q3 2020</v>
      </c>
      <c r="BA4" s="200" t="s">
        <v>132</v>
      </c>
      <c r="BB4" s="202" t="s">
        <v>141</v>
      </c>
      <c r="BC4" s="200"/>
      <c r="BD4" s="200" t="s">
        <v>93</v>
      </c>
      <c r="BE4" s="200" t="s">
        <v>94</v>
      </c>
      <c r="BF4" s="200" t="str">
        <f>AD4</f>
        <v>H1 2020</v>
      </c>
      <c r="BG4" s="200" t="str">
        <f>AE4</f>
        <v>H2 2020</v>
      </c>
    </row>
    <row r="5" spans="1:59" x14ac:dyDescent="0.45">
      <c r="A5" s="15"/>
      <c r="B5" s="49"/>
      <c r="C5" s="13"/>
      <c r="D5" s="13"/>
      <c r="E5" s="13"/>
      <c r="F5" s="13"/>
      <c r="G5" s="13"/>
      <c r="H5" s="13"/>
      <c r="I5" s="13"/>
      <c r="J5" s="13"/>
      <c r="K5" s="13"/>
      <c r="L5" s="208"/>
      <c r="M5" s="208"/>
      <c r="N5" s="15"/>
      <c r="O5" s="106"/>
      <c r="P5" s="106"/>
      <c r="Q5" s="106"/>
      <c r="R5" s="106"/>
      <c r="S5" s="15"/>
      <c r="T5" s="15"/>
      <c r="U5" s="15"/>
      <c r="V5" s="15"/>
      <c r="W5" s="15"/>
      <c r="X5" s="15"/>
      <c r="Y5" s="15"/>
      <c r="Z5" s="15"/>
      <c r="AA5" s="15"/>
      <c r="AB5" s="36"/>
      <c r="AC5" s="36"/>
      <c r="AD5" s="36"/>
      <c r="AE5" s="36"/>
      <c r="AG5" s="49"/>
      <c r="AH5" s="13"/>
      <c r="AI5" s="13"/>
      <c r="AJ5" s="13"/>
      <c r="AK5" s="13"/>
      <c r="AL5" s="13"/>
      <c r="AM5" s="13"/>
      <c r="AN5" s="13"/>
      <c r="AO5" s="13"/>
      <c r="AP5" s="13"/>
      <c r="AQ5" s="208"/>
      <c r="AR5" s="208"/>
      <c r="AS5" s="15"/>
      <c r="AT5" s="36"/>
      <c r="AU5" s="36"/>
      <c r="AV5" s="36"/>
      <c r="AW5" s="36"/>
      <c r="AX5" s="15"/>
      <c r="AY5" s="15"/>
      <c r="AZ5" s="15"/>
      <c r="BA5" s="15"/>
      <c r="BB5" s="15"/>
      <c r="BC5" s="15"/>
      <c r="BD5" s="15"/>
      <c r="BE5" s="15"/>
      <c r="BF5" s="15"/>
    </row>
    <row r="6" spans="1:59" x14ac:dyDescent="0.45">
      <c r="A6" s="15"/>
      <c r="B6" s="20" t="s">
        <v>104</v>
      </c>
      <c r="C6" s="520">
        <v>1120</v>
      </c>
      <c r="D6" s="520">
        <v>1255</v>
      </c>
      <c r="E6" s="520">
        <v>1185</v>
      </c>
      <c r="F6" s="520">
        <v>1210</v>
      </c>
      <c r="G6" s="520">
        <v>1325</v>
      </c>
      <c r="H6" s="520">
        <v>1420</v>
      </c>
      <c r="I6" s="50">
        <v>1587.4314744427243</v>
      </c>
      <c r="J6" s="50">
        <v>1433.3025145115628</v>
      </c>
      <c r="K6" s="50">
        <v>1462.0152410626149</v>
      </c>
      <c r="L6" s="492">
        <f>IF(ISERROR(J6/I6),"N/A",IF(I6&lt;0,"N/A",IF(J6&lt;0,"N/A",IF(J6/I6-1&gt;300%,"&gt;±300%",IF(J6/I6-1&lt;-300%,"&gt;±300%",J6/I6-1)))))</f>
        <v>-9.7093299718823634E-2</v>
      </c>
      <c r="M6" s="492">
        <f>IF(ISERROR(K6/J6),"N/A",IF(J6&lt;0,"N/A",IF(K6&lt;0,"N/A",IF(K6/J6-1&gt;300%,"&gt;±300%",IF(K6/J6-1&lt;-300%,"&gt;±300%",K6/J6-1)))))</f>
        <v>2.0032565533338875E-2</v>
      </c>
      <c r="N6" s="59"/>
      <c r="O6" s="50">
        <v>402.59732495065066</v>
      </c>
      <c r="P6" s="50">
        <v>376.55483756557391</v>
      </c>
      <c r="Q6" s="50">
        <v>413.05876683186614</v>
      </c>
      <c r="R6" s="50">
        <v>395.22054509463356</v>
      </c>
      <c r="S6" s="50">
        <v>393.2101108078449</v>
      </c>
      <c r="T6" s="50">
        <v>266.67105405009903</v>
      </c>
      <c r="U6" s="50">
        <v>346.7438514221256</v>
      </c>
      <c r="V6" s="50">
        <v>426.67749823149308</v>
      </c>
      <c r="W6" s="50">
        <v>429.17383633651554</v>
      </c>
      <c r="X6" s="50"/>
      <c r="Y6" s="284">
        <f>IF(ISERROR(W6/S6),"N/A",IF(S6&lt;0,"N/A",IF(W6&lt;0,"N/A",IF(W6/S6-1&gt;300%,"&gt;±300%",IF(W6/S6-1&lt;-300%,"&gt;±300%",W6/S6-1)))))</f>
        <v>9.1461853447215802E-2</v>
      </c>
      <c r="Z6" s="284">
        <f>IF(ISERROR(W6/V6),"N/A",IF(V6&lt;0,"N/A",IF(W6&lt;0,"N/A",IF(W6/V6-1&gt;300%,"&gt;±300%",IF(W6/V6-1&lt;-300%,"&gt;±300%",W6/V6-1)))))</f>
        <v>5.8506439063914506E-3</v>
      </c>
      <c r="AA6" s="493"/>
      <c r="AB6" s="50">
        <f>O6+P6</f>
        <v>779.15216251622451</v>
      </c>
      <c r="AC6" s="50">
        <f>Q6+R6</f>
        <v>808.27931192649976</v>
      </c>
      <c r="AD6" s="50">
        <f t="shared" ref="AD6:AD23" si="0">S6+T6</f>
        <v>659.88116485794399</v>
      </c>
      <c r="AE6" s="50">
        <f>U6+V6</f>
        <v>773.42134965361868</v>
      </c>
      <c r="AG6" s="20" t="s">
        <v>27</v>
      </c>
      <c r="AH6" s="50">
        <f t="shared" ref="AH6:AR6" si="1">C6</f>
        <v>1120</v>
      </c>
      <c r="AI6" s="50">
        <f t="shared" si="1"/>
        <v>1255</v>
      </c>
      <c r="AJ6" s="50">
        <f t="shared" si="1"/>
        <v>1185</v>
      </c>
      <c r="AK6" s="50">
        <f t="shared" si="1"/>
        <v>1210</v>
      </c>
      <c r="AL6" s="50">
        <f t="shared" si="1"/>
        <v>1325</v>
      </c>
      <c r="AM6" s="50">
        <f t="shared" si="1"/>
        <v>1420</v>
      </c>
      <c r="AN6" s="50">
        <f t="shared" si="1"/>
        <v>1587.4314744427243</v>
      </c>
      <c r="AO6" s="50">
        <f t="shared" si="1"/>
        <v>1433.3025145115628</v>
      </c>
      <c r="AP6" s="50">
        <f t="shared" si="1"/>
        <v>1462.0152410626149</v>
      </c>
      <c r="AQ6" s="210">
        <f t="shared" si="1"/>
        <v>-9.7093299718823634E-2</v>
      </c>
      <c r="AR6" s="210">
        <f t="shared" si="1"/>
        <v>2.0032565533338875E-2</v>
      </c>
      <c r="AS6" s="59"/>
      <c r="AT6" s="50">
        <f t="shared" ref="AT6:BB6" si="2">O6</f>
        <v>402.59732495065066</v>
      </c>
      <c r="AU6" s="50">
        <f t="shared" si="2"/>
        <v>376.55483756557391</v>
      </c>
      <c r="AV6" s="50">
        <f t="shared" si="2"/>
        <v>413.05876683186614</v>
      </c>
      <c r="AW6" s="50">
        <f t="shared" si="2"/>
        <v>395.22054509463356</v>
      </c>
      <c r="AX6" s="50">
        <f t="shared" si="2"/>
        <v>393.2101108078449</v>
      </c>
      <c r="AY6" s="50">
        <f t="shared" si="2"/>
        <v>266.67105405009903</v>
      </c>
      <c r="AZ6" s="50">
        <f t="shared" si="2"/>
        <v>346.7438514221256</v>
      </c>
      <c r="BA6" s="50">
        <f t="shared" si="2"/>
        <v>426.67749823149308</v>
      </c>
      <c r="BB6" s="50">
        <f t="shared" si="2"/>
        <v>429.17383633651554</v>
      </c>
      <c r="BC6" s="8"/>
      <c r="BD6" s="50">
        <f t="shared" ref="BD6:BG6" si="3">AB6</f>
        <v>779.15216251622451</v>
      </c>
      <c r="BE6" s="50">
        <f t="shared" si="3"/>
        <v>808.27931192649976</v>
      </c>
      <c r="BF6" s="50">
        <f t="shared" si="3"/>
        <v>659.88116485794399</v>
      </c>
      <c r="BG6" s="50">
        <f t="shared" si="3"/>
        <v>773.42134965361868</v>
      </c>
    </row>
    <row r="7" spans="1:59" x14ac:dyDescent="0.45">
      <c r="A7" s="15"/>
      <c r="B7" s="10" t="s">
        <v>15</v>
      </c>
      <c r="C7" s="13"/>
      <c r="D7" s="13"/>
      <c r="E7" s="13"/>
      <c r="F7" s="13"/>
      <c r="G7" s="13"/>
      <c r="H7" s="13"/>
      <c r="I7" s="13">
        <v>519.99545793869015</v>
      </c>
      <c r="J7" s="13">
        <v>458.20365227904142</v>
      </c>
      <c r="K7" s="13">
        <v>459.21910173847323</v>
      </c>
      <c r="L7" s="208">
        <f t="shared" ref="L7:M22" si="4">IF(ISERROR(J7/I7),"N/A",IF(I7&lt;0,"N/A",IF(J7&lt;0,"N/A",IF(J7/I7-1&gt;300%,"&gt;±300%",IF(J7/I7-1&lt;-300%,"&gt;±300%",J7/I7-1)))))</f>
        <v>-0.11883143346020197</v>
      </c>
      <c r="M7" s="208">
        <f t="shared" si="4"/>
        <v>2.216153132741594E-3</v>
      </c>
      <c r="N7" s="59"/>
      <c r="O7" s="13">
        <v>131.87894011368155</v>
      </c>
      <c r="P7" s="13">
        <v>123.34819382844773</v>
      </c>
      <c r="Q7" s="13">
        <v>135.30579812254859</v>
      </c>
      <c r="R7" s="13">
        <v>129.46252587401233</v>
      </c>
      <c r="S7" s="13">
        <v>131.87894011368155</v>
      </c>
      <c r="T7" s="13">
        <v>74.008916297068637</v>
      </c>
      <c r="U7" s="13">
        <v>108.24463849803888</v>
      </c>
      <c r="V7" s="13">
        <v>144.07115737025234</v>
      </c>
      <c r="W7" s="13">
        <v>134.80353561079497</v>
      </c>
      <c r="X7" s="13"/>
      <c r="Y7" s="285">
        <f t="shared" ref="Y7:Y23" si="5">IF(ISERROR(W7/S7),"N/A",IF(S7&lt;0,"N/A",IF(W7&lt;0,"N/A",IF(W7/S7-1&gt;300%,"&gt;±300%",IF(W7/S7-1&lt;-300%,"&gt;±300%",W7/S7-1)))))</f>
        <v>2.2176364888832012E-2</v>
      </c>
      <c r="Z7" s="285">
        <f t="shared" ref="Z7:Z23" si="6">IF(ISERROR(W7/V7),"N/A",IF(V7&lt;0,"N/A",IF(W7&lt;0,"N/A",IF(W7/V7-1&gt;300%,"&gt;±300%",IF(W7/V7-1&lt;-300%,"&gt;±300%",W7/V7-1)))))</f>
        <v>-6.4326697505735053E-2</v>
      </c>
      <c r="AA7" s="493"/>
      <c r="AB7" s="13">
        <f>O7+P7</f>
        <v>255.22713394212929</v>
      </c>
      <c r="AC7" s="13">
        <f>Q7+R7</f>
        <v>264.76832399656092</v>
      </c>
      <c r="AD7" s="13">
        <f t="shared" si="0"/>
        <v>205.8878564107502</v>
      </c>
      <c r="AE7" s="59">
        <f t="shared" ref="AE7:AE23" si="7">U7+V7</f>
        <v>252.31579586829122</v>
      </c>
      <c r="AG7" s="10" t="s">
        <v>15</v>
      </c>
      <c r="AH7" s="11"/>
      <c r="AI7" s="11"/>
      <c r="AJ7" s="11"/>
      <c r="AK7" s="11"/>
      <c r="AL7" s="11"/>
      <c r="AM7" s="11"/>
      <c r="AN7" s="13">
        <f t="shared" ref="AN7:AN21" si="8">I7</f>
        <v>519.99545793869015</v>
      </c>
      <c r="AO7" s="13">
        <f t="shared" ref="AO7:AO21" si="9">J7</f>
        <v>458.20365227904142</v>
      </c>
      <c r="AP7" s="13"/>
      <c r="AQ7" s="212"/>
      <c r="AR7" s="208"/>
      <c r="AS7" s="13"/>
      <c r="AT7" s="51"/>
      <c r="AU7" s="51"/>
      <c r="AV7" s="51"/>
      <c r="AW7" s="51"/>
      <c r="AX7" s="51"/>
      <c r="AY7" s="51"/>
      <c r="AZ7" s="51"/>
      <c r="BA7" s="51"/>
      <c r="BB7" s="51"/>
      <c r="BC7" s="193"/>
      <c r="BD7" s="15"/>
      <c r="BE7" s="15"/>
      <c r="BF7" s="15"/>
      <c r="BG7" s="15"/>
    </row>
    <row r="8" spans="1:59" x14ac:dyDescent="0.45">
      <c r="A8" s="15"/>
      <c r="B8" s="10" t="s">
        <v>16</v>
      </c>
      <c r="C8" s="13"/>
      <c r="D8" s="13"/>
      <c r="E8" s="13"/>
      <c r="F8" s="13"/>
      <c r="G8" s="13"/>
      <c r="H8" s="13"/>
      <c r="I8" s="13">
        <v>805.8974003760693</v>
      </c>
      <c r="J8" s="13">
        <v>743.73216607698316</v>
      </c>
      <c r="K8" s="13">
        <v>767.27610925696422</v>
      </c>
      <c r="L8" s="208">
        <f t="shared" si="4"/>
        <v>-7.7137901512124185E-2</v>
      </c>
      <c r="M8" s="208">
        <f t="shared" si="4"/>
        <v>3.1656480993917491E-2</v>
      </c>
      <c r="N8" s="59"/>
      <c r="O8" s="13">
        <v>204.38812181797613</v>
      </c>
      <c r="P8" s="13">
        <v>191.16703276887074</v>
      </c>
      <c r="Q8" s="13">
        <v>209.69912197892268</v>
      </c>
      <c r="R8" s="13">
        <v>200.64312381029976</v>
      </c>
      <c r="S8" s="13">
        <v>204.38812181797613</v>
      </c>
      <c r="T8" s="13">
        <v>145.28694490434177</v>
      </c>
      <c r="U8" s="13">
        <v>178.24425368208426</v>
      </c>
      <c r="V8" s="13">
        <v>215.81284567258092</v>
      </c>
      <c r="W8" s="13">
        <v>225.23351473397111</v>
      </c>
      <c r="X8" s="13"/>
      <c r="Y8" s="285">
        <f t="shared" si="5"/>
        <v>0.10198925813584925</v>
      </c>
      <c r="Z8" s="285">
        <f t="shared" si="6"/>
        <v>4.3652031147778381E-2</v>
      </c>
      <c r="AA8" s="493"/>
      <c r="AB8" s="13">
        <f>O8+P8</f>
        <v>395.55515458684687</v>
      </c>
      <c r="AC8" s="13">
        <f>Q8+R8</f>
        <v>410.34224578922243</v>
      </c>
      <c r="AD8" s="13">
        <f t="shared" si="0"/>
        <v>349.67506672231787</v>
      </c>
      <c r="AE8" s="59">
        <f t="shared" si="7"/>
        <v>394.05709935466518</v>
      </c>
      <c r="AG8" s="10" t="s">
        <v>16</v>
      </c>
      <c r="AH8" s="11"/>
      <c r="AI8" s="11"/>
      <c r="AJ8" s="11"/>
      <c r="AK8" s="11"/>
      <c r="AL8" s="11"/>
      <c r="AM8" s="11"/>
      <c r="AN8" s="13">
        <f t="shared" si="8"/>
        <v>805.8974003760693</v>
      </c>
      <c r="AO8" s="13">
        <f t="shared" si="9"/>
        <v>743.73216607698316</v>
      </c>
      <c r="AP8" s="13"/>
      <c r="AQ8" s="212"/>
      <c r="AR8" s="208"/>
      <c r="AS8" s="13"/>
      <c r="AT8" s="51"/>
      <c r="AU8" s="51"/>
      <c r="AV8" s="51"/>
      <c r="AW8" s="51"/>
      <c r="AX8" s="51"/>
      <c r="AY8" s="51"/>
      <c r="AZ8" s="51"/>
      <c r="BA8" s="51"/>
      <c r="BB8" s="51"/>
      <c r="BC8" s="193"/>
      <c r="BD8" s="15"/>
      <c r="BE8" s="15"/>
      <c r="BF8" s="15"/>
      <c r="BG8" s="15"/>
    </row>
    <row r="9" spans="1:59" x14ac:dyDescent="0.45">
      <c r="A9" s="15"/>
      <c r="B9" s="10" t="s">
        <v>17</v>
      </c>
      <c r="C9" s="13"/>
      <c r="D9" s="13"/>
      <c r="E9" s="13"/>
      <c r="F9" s="13"/>
      <c r="G9" s="13"/>
      <c r="H9" s="13"/>
      <c r="I9" s="13">
        <v>115.6304083332784</v>
      </c>
      <c r="J9" s="13">
        <v>102.7868027761686</v>
      </c>
      <c r="K9" s="13">
        <v>103.585986271233</v>
      </c>
      <c r="L9" s="208">
        <f t="shared" si="4"/>
        <v>-0.11107463635422798</v>
      </c>
      <c r="M9" s="208">
        <f t="shared" si="4"/>
        <v>7.7751566687478402E-3</v>
      </c>
      <c r="N9" s="59"/>
      <c r="O9" s="13">
        <v>29.325670951731503</v>
      </c>
      <c r="P9" s="13">
        <v>27.428705004645309</v>
      </c>
      <c r="Q9" s="13">
        <v>30.087694897933318</v>
      </c>
      <c r="R9" s="13">
        <v>28.78833747896827</v>
      </c>
      <c r="S9" s="13">
        <v>26.393103856558355</v>
      </c>
      <c r="T9" s="13">
        <v>20.571528753483982</v>
      </c>
      <c r="U9" s="13">
        <v>26.778048459160654</v>
      </c>
      <c r="V9" s="13">
        <v>29.044121706965608</v>
      </c>
      <c r="W9" s="13">
        <v>30.407614004362305</v>
      </c>
      <c r="X9" s="13"/>
      <c r="Y9" s="285">
        <f t="shared" si="5"/>
        <v>0.15210451069423558</v>
      </c>
      <c r="Z9" s="285">
        <f t="shared" si="6"/>
        <v>4.6945551019010212E-2</v>
      </c>
      <c r="AA9" s="493"/>
      <c r="AB9" s="13">
        <f>O9+P9</f>
        <v>56.754375956376812</v>
      </c>
      <c r="AC9" s="13">
        <f>Q9+R9</f>
        <v>58.876032376901591</v>
      </c>
      <c r="AD9" s="13">
        <f t="shared" si="0"/>
        <v>46.964632610042337</v>
      </c>
      <c r="AE9" s="59">
        <f t="shared" si="7"/>
        <v>55.822170166126263</v>
      </c>
      <c r="AG9" s="10" t="s">
        <v>17</v>
      </c>
      <c r="AH9" s="11"/>
      <c r="AI9" s="11"/>
      <c r="AJ9" s="11"/>
      <c r="AK9" s="11"/>
      <c r="AL9" s="11"/>
      <c r="AM9" s="11"/>
      <c r="AN9" s="13">
        <f t="shared" si="8"/>
        <v>115.6304083332784</v>
      </c>
      <c r="AO9" s="13">
        <f t="shared" si="9"/>
        <v>102.7868027761686</v>
      </c>
      <c r="AP9" s="13"/>
      <c r="AQ9" s="212"/>
      <c r="AR9" s="208"/>
      <c r="AS9" s="13"/>
      <c r="AT9" s="51"/>
      <c r="AU9" s="51"/>
      <c r="AV9" s="51"/>
      <c r="AW9" s="51"/>
      <c r="AX9" s="51"/>
      <c r="AY9" s="51"/>
      <c r="AZ9" s="51"/>
      <c r="BA9" s="51"/>
      <c r="BB9" s="51"/>
      <c r="BC9" s="194"/>
      <c r="BD9" s="15"/>
      <c r="BE9" s="15"/>
      <c r="BF9" s="15"/>
      <c r="BG9" s="15"/>
    </row>
    <row r="10" spans="1:59" x14ac:dyDescent="0.45">
      <c r="A10" s="15"/>
      <c r="B10" s="10" t="s">
        <v>18</v>
      </c>
      <c r="C10" s="13"/>
      <c r="D10" s="13"/>
      <c r="E10" s="13"/>
      <c r="F10" s="13"/>
      <c r="G10" s="13"/>
      <c r="H10" s="13"/>
      <c r="I10" s="13">
        <v>35.642853762976245</v>
      </c>
      <c r="J10" s="13">
        <v>32.582680389280135</v>
      </c>
      <c r="K10" s="13">
        <v>33.777042766289782</v>
      </c>
      <c r="L10" s="208">
        <f t="shared" si="4"/>
        <v>-8.5856575740151375E-2</v>
      </c>
      <c r="M10" s="208">
        <f t="shared" si="4"/>
        <v>3.6656357388037186E-2</v>
      </c>
      <c r="N10" s="59"/>
      <c r="O10" s="13">
        <v>9.0395823754338807</v>
      </c>
      <c r="P10" s="13">
        <v>8.4548462249702503</v>
      </c>
      <c r="Q10" s="13">
        <v>9.2744748096115135</v>
      </c>
      <c r="R10" s="13">
        <v>8.8739503529606019</v>
      </c>
      <c r="S10" s="13">
        <v>6.7796867815754105</v>
      </c>
      <c r="T10" s="13">
        <v>7.1866192912247122</v>
      </c>
      <c r="U10" s="13">
        <v>9.0889853134192826</v>
      </c>
      <c r="V10" s="13">
        <v>9.5273890030607298</v>
      </c>
      <c r="W10" s="13">
        <v>9.9152338614302433</v>
      </c>
      <c r="X10" s="13"/>
      <c r="Y10" s="285">
        <f t="shared" si="5"/>
        <v>0.46249143668053327</v>
      </c>
      <c r="Z10" s="285">
        <f t="shared" si="6"/>
        <v>4.070841006333592E-2</v>
      </c>
      <c r="AA10" s="493"/>
      <c r="AB10" s="13">
        <f>O10+P10</f>
        <v>17.494428600404131</v>
      </c>
      <c r="AC10" s="13">
        <f>Q10+R10</f>
        <v>18.148425162572117</v>
      </c>
      <c r="AD10" s="13">
        <f t="shared" si="0"/>
        <v>13.966306072800123</v>
      </c>
      <c r="AE10" s="59">
        <f t="shared" si="7"/>
        <v>18.616374316480012</v>
      </c>
      <c r="AG10" s="10" t="s">
        <v>18</v>
      </c>
      <c r="AH10" s="11"/>
      <c r="AI10" s="11"/>
      <c r="AJ10" s="11"/>
      <c r="AK10" s="11"/>
      <c r="AL10" s="11"/>
      <c r="AM10" s="11"/>
      <c r="AN10" s="13">
        <f t="shared" si="8"/>
        <v>35.642853762976245</v>
      </c>
      <c r="AO10" s="13">
        <f t="shared" si="9"/>
        <v>32.582680389280135</v>
      </c>
      <c r="AP10" s="13"/>
      <c r="AQ10" s="212"/>
      <c r="AR10" s="208"/>
      <c r="AS10" s="13"/>
      <c r="AT10" s="51"/>
      <c r="AU10" s="51"/>
      <c r="AV10" s="51"/>
      <c r="AW10" s="51"/>
      <c r="AX10" s="51"/>
      <c r="AY10" s="51"/>
      <c r="AZ10" s="51"/>
      <c r="BA10" s="51"/>
      <c r="BB10" s="51"/>
      <c r="BC10" s="193"/>
      <c r="BD10" s="15"/>
      <c r="BE10" s="15"/>
      <c r="BF10" s="15"/>
      <c r="BG10" s="15"/>
    </row>
    <row r="11" spans="1:59" x14ac:dyDescent="0.45">
      <c r="A11" s="15"/>
      <c r="B11" s="52" t="s">
        <v>19</v>
      </c>
      <c r="C11" s="54"/>
      <c r="D11" s="54"/>
      <c r="E11" s="54"/>
      <c r="F11" s="54"/>
      <c r="G11" s="54"/>
      <c r="H11" s="54"/>
      <c r="I11" s="54">
        <v>110.26535403171015</v>
      </c>
      <c r="J11" s="54">
        <v>95.997212990089494</v>
      </c>
      <c r="K11" s="54">
        <v>98.157001029654751</v>
      </c>
      <c r="L11" s="217">
        <f t="shared" si="4"/>
        <v>-0.12939822455489891</v>
      </c>
      <c r="M11" s="217">
        <f t="shared" si="4"/>
        <v>2.2498445239115705E-2</v>
      </c>
      <c r="N11" s="59"/>
      <c r="O11" s="54">
        <v>27.965009691827589</v>
      </c>
      <c r="P11" s="54">
        <v>26.1560597386399</v>
      </c>
      <c r="Q11" s="54">
        <v>28.691677022850079</v>
      </c>
      <c r="R11" s="54">
        <v>27.452607578392573</v>
      </c>
      <c r="S11" s="54">
        <v>23.770258238053451</v>
      </c>
      <c r="T11" s="54">
        <v>19.617044803979926</v>
      </c>
      <c r="U11" s="54">
        <v>24.387925469422566</v>
      </c>
      <c r="V11" s="54">
        <v>28.221984478633562</v>
      </c>
      <c r="W11" s="54">
        <v>28.813938125956962</v>
      </c>
      <c r="X11" s="54"/>
      <c r="Y11" s="286">
        <f t="shared" si="5"/>
        <v>0.2121844801765409</v>
      </c>
      <c r="Z11" s="522">
        <f t="shared" si="6"/>
        <v>2.0974912227436082E-2</v>
      </c>
      <c r="AA11" s="156"/>
      <c r="AB11" s="54">
        <f>O12+P12</f>
        <v>239.48580756696759</v>
      </c>
      <c r="AC11" s="54">
        <f>Q12+R11</f>
        <v>143.81697288051691</v>
      </c>
      <c r="AD11" s="54">
        <f t="shared" si="0"/>
        <v>43.387303042033381</v>
      </c>
      <c r="AE11" s="607">
        <f t="shared" si="7"/>
        <v>52.609909948056128</v>
      </c>
      <c r="AG11" s="52" t="s">
        <v>19</v>
      </c>
      <c r="AH11" s="281"/>
      <c r="AI11" s="281"/>
      <c r="AJ11" s="281"/>
      <c r="AK11" s="281"/>
      <c r="AL11" s="281"/>
      <c r="AM11" s="281"/>
      <c r="AN11" s="54">
        <f t="shared" si="8"/>
        <v>110.26535403171015</v>
      </c>
      <c r="AO11" s="54">
        <f t="shared" si="9"/>
        <v>95.997212990089494</v>
      </c>
      <c r="AP11" s="54"/>
      <c r="AQ11" s="216"/>
      <c r="AR11" s="217"/>
      <c r="AS11" s="13"/>
      <c r="AT11" s="53"/>
      <c r="AU11" s="53"/>
      <c r="AV11" s="53"/>
      <c r="AW11" s="53"/>
      <c r="AX11" s="53"/>
      <c r="AY11" s="53"/>
      <c r="AZ11" s="53"/>
      <c r="BA11" s="53"/>
      <c r="BB11" s="53"/>
      <c r="BC11" s="195"/>
      <c r="BD11" s="53"/>
      <c r="BE11" s="53"/>
      <c r="BF11" s="53"/>
      <c r="BG11" s="53"/>
    </row>
    <row r="12" spans="1:59" x14ac:dyDescent="0.45">
      <c r="A12" s="15"/>
      <c r="B12" s="20" t="s">
        <v>105</v>
      </c>
      <c r="C12" s="520">
        <v>855</v>
      </c>
      <c r="D12" s="520">
        <v>775</v>
      </c>
      <c r="E12" s="520">
        <v>515</v>
      </c>
      <c r="F12" s="520">
        <v>625</v>
      </c>
      <c r="G12" s="520">
        <v>560</v>
      </c>
      <c r="H12" s="520">
        <v>505</v>
      </c>
      <c r="I12" s="50">
        <v>476.43626153638382</v>
      </c>
      <c r="J12" s="50">
        <v>422.16098092470668</v>
      </c>
      <c r="K12" s="50">
        <v>455.43949460148337</v>
      </c>
      <c r="L12" s="492">
        <f>IF(ISERROR(J12/I12),"N/A",IF(I12&lt;0,"N/A",IF(J12&lt;0,"N/A",IF(J12/I12-1&gt;300%,"&gt;±300%",IF(J12/I12-1&lt;-300%,"&gt;±300%",J12/I12-1)))))</f>
        <v>-0.1139192899311513</v>
      </c>
      <c r="M12" s="210">
        <f t="shared" si="4"/>
        <v>7.8828966153818847E-2</v>
      </c>
      <c r="N12" s="59"/>
      <c r="O12" s="50">
        <v>120.42288527370043</v>
      </c>
      <c r="P12" s="50">
        <v>119.06292229326716</v>
      </c>
      <c r="Q12" s="50">
        <v>116.36436530212434</v>
      </c>
      <c r="R12" s="50">
        <v>120.58608866729192</v>
      </c>
      <c r="S12" s="50">
        <v>69.832294560067226</v>
      </c>
      <c r="T12" s="50">
        <v>97.062938201125974</v>
      </c>
      <c r="U12" s="50">
        <v>121.33308106601038</v>
      </c>
      <c r="V12" s="50">
        <v>133.93266709750307</v>
      </c>
      <c r="W12" s="50">
        <v>117.92371810017983</v>
      </c>
      <c r="X12" s="50"/>
      <c r="Y12" s="284">
        <f t="shared" si="5"/>
        <v>0.68867024695495416</v>
      </c>
      <c r="Z12" s="284">
        <f t="shared" si="6"/>
        <v>-0.11952983050556831</v>
      </c>
      <c r="AA12" s="493"/>
      <c r="AB12" s="50">
        <f t="shared" ref="AB12:AB23" si="10">O12+P12</f>
        <v>239.48580756696759</v>
      </c>
      <c r="AC12" s="50">
        <f t="shared" ref="AC12:AC23" si="11">Q12+R12</f>
        <v>236.95045396941626</v>
      </c>
      <c r="AD12" s="50">
        <f t="shared" si="0"/>
        <v>166.8952327611932</v>
      </c>
      <c r="AE12" s="50">
        <f t="shared" si="7"/>
        <v>255.26574816351345</v>
      </c>
      <c r="AG12" s="20" t="s">
        <v>5</v>
      </c>
      <c r="AH12" s="50">
        <f t="shared" ref="AH12:AM12" si="12">C12</f>
        <v>855</v>
      </c>
      <c r="AI12" s="50">
        <f t="shared" si="12"/>
        <v>775</v>
      </c>
      <c r="AJ12" s="50">
        <f t="shared" si="12"/>
        <v>515</v>
      </c>
      <c r="AK12" s="50">
        <f t="shared" si="12"/>
        <v>625</v>
      </c>
      <c r="AL12" s="50">
        <f t="shared" si="12"/>
        <v>560</v>
      </c>
      <c r="AM12" s="50">
        <f t="shared" si="12"/>
        <v>505</v>
      </c>
      <c r="AN12" s="50">
        <f t="shared" si="8"/>
        <v>476.43626153638382</v>
      </c>
      <c r="AO12" s="50">
        <f t="shared" si="9"/>
        <v>422.16098092470668</v>
      </c>
      <c r="AP12" s="50">
        <f>K12</f>
        <v>455.43949460148337</v>
      </c>
      <c r="AQ12" s="210">
        <f>L12</f>
        <v>-0.1139192899311513</v>
      </c>
      <c r="AR12" s="210">
        <f>M12</f>
        <v>7.8828966153818847E-2</v>
      </c>
      <c r="AS12" s="59"/>
      <c r="AT12" s="50">
        <f t="shared" ref="AT12:BB12" si="13">O12</f>
        <v>120.42288527370043</v>
      </c>
      <c r="AU12" s="50">
        <f t="shared" si="13"/>
        <v>119.06292229326716</v>
      </c>
      <c r="AV12" s="50">
        <f t="shared" si="13"/>
        <v>116.36436530212434</v>
      </c>
      <c r="AW12" s="50">
        <f t="shared" si="13"/>
        <v>120.58608866729192</v>
      </c>
      <c r="AX12" s="50">
        <f t="shared" si="13"/>
        <v>69.832294560067226</v>
      </c>
      <c r="AY12" s="50">
        <f t="shared" si="13"/>
        <v>97.062938201125974</v>
      </c>
      <c r="AZ12" s="50">
        <f t="shared" si="13"/>
        <v>121.33308106601038</v>
      </c>
      <c r="BA12" s="50">
        <f t="shared" si="13"/>
        <v>133.93266709750307</v>
      </c>
      <c r="BB12" s="50">
        <f t="shared" si="13"/>
        <v>117.92371810017983</v>
      </c>
      <c r="BC12" s="218"/>
      <c r="BD12" s="50">
        <f t="shared" ref="BD12:BG12" si="14">AB12</f>
        <v>239.48580756696759</v>
      </c>
      <c r="BE12" s="50">
        <f t="shared" si="14"/>
        <v>236.95045396941626</v>
      </c>
      <c r="BF12" s="50">
        <f t="shared" si="14"/>
        <v>166.8952327611932</v>
      </c>
      <c r="BG12" s="50">
        <f t="shared" si="14"/>
        <v>255.26574816351345</v>
      </c>
    </row>
    <row r="13" spans="1:59" x14ac:dyDescent="0.45">
      <c r="A13" s="15"/>
      <c r="B13" s="10" t="s">
        <v>15</v>
      </c>
      <c r="C13" s="521"/>
      <c r="D13" s="521"/>
      <c r="E13" s="521"/>
      <c r="F13" s="521"/>
      <c r="G13" s="521"/>
      <c r="H13" s="521"/>
      <c r="I13" s="13">
        <v>3.15</v>
      </c>
      <c r="J13" s="13">
        <v>2.85</v>
      </c>
      <c r="K13" s="13">
        <v>2.9</v>
      </c>
      <c r="L13" s="208">
        <f t="shared" ref="L13:L17" si="15">IF(ISERROR(J13/I13),"N/A",IF(I13&lt;0,"N/A",IF(J13&lt;0,"N/A",IF(J13/I13-1&gt;300%,"&gt;±300%",IF(J13/I13-1&lt;-300%,"&gt;±300%",J13/I13-1)))))</f>
        <v>-9.5238095238095233E-2</v>
      </c>
      <c r="M13" s="208">
        <f t="shared" si="4"/>
        <v>1.754385964912264E-2</v>
      </c>
      <c r="N13" s="59"/>
      <c r="O13" s="13">
        <v>0.77962500000000001</v>
      </c>
      <c r="P13" s="13">
        <v>0.77174999999999994</v>
      </c>
      <c r="Q13" s="13">
        <v>0.78749999999999998</v>
      </c>
      <c r="R13" s="13">
        <v>0.8111250000000001</v>
      </c>
      <c r="S13" s="13">
        <v>0.75</v>
      </c>
      <c r="T13" s="13">
        <v>0.55000000000000004</v>
      </c>
      <c r="U13" s="13">
        <v>0.75</v>
      </c>
      <c r="V13" s="13">
        <v>0.80000000000000027</v>
      </c>
      <c r="W13" s="13">
        <v>0.73</v>
      </c>
      <c r="X13" s="13"/>
      <c r="Y13" s="285">
        <f t="shared" si="5"/>
        <v>-2.6666666666666727E-2</v>
      </c>
      <c r="Z13" s="285">
        <f t="shared" si="6"/>
        <v>-8.7500000000000355E-2</v>
      </c>
      <c r="AA13" s="493"/>
      <c r="AB13" s="7">
        <f t="shared" si="10"/>
        <v>1.5513749999999999</v>
      </c>
      <c r="AC13" s="7">
        <f t="shared" si="11"/>
        <v>1.5986250000000002</v>
      </c>
      <c r="AD13" s="7">
        <f t="shared" si="0"/>
        <v>1.3</v>
      </c>
      <c r="AE13" s="59">
        <f t="shared" si="7"/>
        <v>1.5500000000000003</v>
      </c>
      <c r="AG13" s="10" t="s">
        <v>15</v>
      </c>
      <c r="AH13" s="13"/>
      <c r="AI13" s="13"/>
      <c r="AJ13" s="13"/>
      <c r="AK13" s="13"/>
      <c r="AL13" s="13"/>
      <c r="AM13" s="13"/>
      <c r="AN13" s="13">
        <f t="shared" si="8"/>
        <v>3.15</v>
      </c>
      <c r="AO13" s="13">
        <f t="shared" si="9"/>
        <v>2.85</v>
      </c>
      <c r="AP13" s="13"/>
      <c r="AQ13" s="212"/>
      <c r="AR13" s="208"/>
      <c r="AS13" s="196"/>
      <c r="AT13" s="51"/>
      <c r="AU13" s="51"/>
      <c r="AV13" s="51"/>
      <c r="AW13" s="51"/>
      <c r="AX13" s="51"/>
      <c r="AY13" s="51"/>
      <c r="AZ13" s="51"/>
      <c r="BA13" s="51"/>
      <c r="BB13" s="51"/>
      <c r="BC13" s="197"/>
      <c r="BD13" s="15"/>
      <c r="BE13" s="15"/>
      <c r="BF13" s="15"/>
      <c r="BG13" s="15"/>
    </row>
    <row r="14" spans="1:59" x14ac:dyDescent="0.45">
      <c r="A14" s="15"/>
      <c r="B14" s="10" t="s">
        <v>16</v>
      </c>
      <c r="C14" s="13"/>
      <c r="D14" s="13"/>
      <c r="E14" s="13"/>
      <c r="F14" s="13"/>
      <c r="G14" s="13"/>
      <c r="H14" s="13"/>
      <c r="I14" s="13">
        <v>4.052412110506765</v>
      </c>
      <c r="J14" s="13">
        <v>3.915189019358507</v>
      </c>
      <c r="K14" s="13">
        <v>3.9349702970033222</v>
      </c>
      <c r="L14" s="208">
        <f t="shared" si="15"/>
        <v>-3.3862077055903828E-2</v>
      </c>
      <c r="M14" s="208">
        <f t="shared" si="4"/>
        <v>5.0524451174662754E-3</v>
      </c>
      <c r="N14" s="59"/>
      <c r="O14" s="13">
        <v>0.95231684596908983</v>
      </c>
      <c r="P14" s="13">
        <v>0.98270993679789076</v>
      </c>
      <c r="Q14" s="13">
        <v>1.0333650881792251</v>
      </c>
      <c r="R14" s="13">
        <v>1.0840202395605598</v>
      </c>
      <c r="S14" s="13">
        <v>0.93000743803913843</v>
      </c>
      <c r="T14" s="13">
        <v>0.86749267248771311</v>
      </c>
      <c r="U14" s="13">
        <v>1.0766580183148682</v>
      </c>
      <c r="V14" s="13">
        <v>1.0410308905167873</v>
      </c>
      <c r="W14" s="13">
        <v>0.8437181001798415</v>
      </c>
      <c r="X14" s="13"/>
      <c r="Y14" s="285">
        <f t="shared" si="5"/>
        <v>-9.2783492185000704E-2</v>
      </c>
      <c r="Z14" s="285">
        <f t="shared" si="6"/>
        <v>-0.18953596106931658</v>
      </c>
      <c r="AA14" s="493"/>
      <c r="AB14" s="7">
        <f t="shared" si="10"/>
        <v>1.9350267827669807</v>
      </c>
      <c r="AC14" s="7">
        <f t="shared" si="11"/>
        <v>2.1173853277397852</v>
      </c>
      <c r="AD14" s="7">
        <f t="shared" si="0"/>
        <v>1.7975001105268515</v>
      </c>
      <c r="AE14" s="59">
        <f t="shared" si="7"/>
        <v>2.1176889088316555</v>
      </c>
      <c r="AG14" s="10" t="s">
        <v>16</v>
      </c>
      <c r="AH14" s="13"/>
      <c r="AI14" s="13"/>
      <c r="AJ14" s="13"/>
      <c r="AK14" s="13"/>
      <c r="AL14" s="13"/>
      <c r="AM14" s="13"/>
      <c r="AN14" s="13">
        <f t="shared" si="8"/>
        <v>4.052412110506765</v>
      </c>
      <c r="AO14" s="13">
        <f t="shared" si="9"/>
        <v>3.915189019358507</v>
      </c>
      <c r="AP14" s="219"/>
      <c r="AQ14" s="212"/>
      <c r="AR14" s="208"/>
      <c r="AS14" s="196"/>
      <c r="AT14" s="51"/>
      <c r="AU14" s="51"/>
      <c r="AV14" s="51"/>
      <c r="AW14" s="51"/>
      <c r="AX14" s="51"/>
      <c r="AY14" s="51"/>
      <c r="AZ14" s="51"/>
      <c r="BA14" s="51"/>
      <c r="BB14" s="51"/>
      <c r="BC14" s="197"/>
      <c r="BD14" s="15"/>
      <c r="BE14" s="15"/>
      <c r="BF14" s="15"/>
      <c r="BG14" s="15"/>
    </row>
    <row r="15" spans="1:59" x14ac:dyDescent="0.45">
      <c r="A15" s="15"/>
      <c r="B15" s="10" t="s">
        <v>17</v>
      </c>
      <c r="C15" s="13"/>
      <c r="D15" s="13"/>
      <c r="E15" s="13"/>
      <c r="F15" s="13"/>
      <c r="G15" s="13"/>
      <c r="H15" s="13"/>
      <c r="I15" s="13">
        <v>187.4376351734617</v>
      </c>
      <c r="J15" s="13">
        <v>162.41693582805777</v>
      </c>
      <c r="K15" s="13">
        <v>170.53778261946067</v>
      </c>
      <c r="L15" s="208">
        <f t="shared" si="15"/>
        <v>-0.133488129650424</v>
      </c>
      <c r="M15" s="208">
        <f t="shared" si="4"/>
        <v>5.0000000000000044E-2</v>
      </c>
      <c r="N15" s="59"/>
      <c r="O15" s="13">
        <v>46.859408793365425</v>
      </c>
      <c r="P15" s="13">
        <v>46.859408793365425</v>
      </c>
      <c r="Q15" s="13">
        <v>46.859408793365425</v>
      </c>
      <c r="R15" s="13">
        <v>46.859408793365425</v>
      </c>
      <c r="S15" s="13">
        <v>42.2</v>
      </c>
      <c r="T15" s="13">
        <v>35.870000000000005</v>
      </c>
      <c r="U15" s="13">
        <v>42.173467914028883</v>
      </c>
      <c r="V15" s="13">
        <v>42.173467914028883</v>
      </c>
      <c r="W15" s="13">
        <v>40</v>
      </c>
      <c r="X15" s="13"/>
      <c r="Y15" s="285">
        <f t="shared" si="5"/>
        <v>-5.2132701421801042E-2</v>
      </c>
      <c r="Z15" s="285">
        <f t="shared" si="6"/>
        <v>-5.1536381083469918E-2</v>
      </c>
      <c r="AA15" s="493"/>
      <c r="AB15" s="7">
        <f t="shared" si="10"/>
        <v>93.71881758673085</v>
      </c>
      <c r="AC15" s="7">
        <f t="shared" si="11"/>
        <v>93.71881758673085</v>
      </c>
      <c r="AD15" s="7">
        <f t="shared" si="0"/>
        <v>78.070000000000007</v>
      </c>
      <c r="AE15" s="59">
        <f t="shared" si="7"/>
        <v>84.346935828057767</v>
      </c>
      <c r="AG15" s="10" t="s">
        <v>17</v>
      </c>
      <c r="AH15" s="13"/>
      <c r="AI15" s="13"/>
      <c r="AJ15" s="13"/>
      <c r="AK15" s="13"/>
      <c r="AL15" s="13"/>
      <c r="AM15" s="13"/>
      <c r="AN15" s="13">
        <f t="shared" si="8"/>
        <v>187.4376351734617</v>
      </c>
      <c r="AO15" s="13">
        <f t="shared" si="9"/>
        <v>162.41693582805777</v>
      </c>
      <c r="AP15" s="13"/>
      <c r="AQ15" s="212"/>
      <c r="AR15" s="208"/>
      <c r="AS15" s="27"/>
      <c r="AT15" s="51"/>
      <c r="AU15" s="51"/>
      <c r="AV15" s="51"/>
      <c r="AW15" s="51"/>
      <c r="AX15" s="51"/>
      <c r="AY15" s="51"/>
      <c r="AZ15" s="51"/>
      <c r="BA15" s="51"/>
      <c r="BB15" s="51"/>
      <c r="BC15" s="196"/>
      <c r="BD15" s="15"/>
      <c r="BE15" s="15"/>
      <c r="BF15" s="15"/>
      <c r="BG15" s="15"/>
    </row>
    <row r="16" spans="1:59" x14ac:dyDescent="0.45">
      <c r="A16" s="15"/>
      <c r="B16" s="10" t="s">
        <v>18</v>
      </c>
      <c r="C16" s="13"/>
      <c r="D16" s="13"/>
      <c r="E16" s="13"/>
      <c r="F16" s="13"/>
      <c r="G16" s="13"/>
      <c r="H16" s="13"/>
      <c r="I16" s="13">
        <v>276.49621425241537</v>
      </c>
      <c r="J16" s="13">
        <v>247.87885607729038</v>
      </c>
      <c r="K16" s="13">
        <v>272.66674168501942</v>
      </c>
      <c r="L16" s="208">
        <f t="shared" si="15"/>
        <v>-0.10350000000000004</v>
      </c>
      <c r="M16" s="208">
        <f t="shared" si="4"/>
        <v>0.10000000000000009</v>
      </c>
      <c r="N16" s="59"/>
      <c r="O16" s="13">
        <v>70.50653463436592</v>
      </c>
      <c r="P16" s="13">
        <v>69.124053563103843</v>
      </c>
      <c r="Q16" s="13">
        <v>66.359091420579688</v>
      </c>
      <c r="R16" s="13">
        <v>70.50653463436592</v>
      </c>
      <c r="S16" s="13">
        <v>24.677287122028069</v>
      </c>
      <c r="T16" s="13">
        <v>58.755445528638262</v>
      </c>
      <c r="U16" s="13">
        <v>76.312955133666634</v>
      </c>
      <c r="V16" s="13">
        <v>88.133168292957407</v>
      </c>
      <c r="W16" s="13">
        <v>75</v>
      </c>
      <c r="X16" s="13"/>
      <c r="Y16" s="285">
        <f t="shared" si="5"/>
        <v>2.0392319718585106</v>
      </c>
      <c r="Z16" s="285">
        <f t="shared" si="6"/>
        <v>-0.14901504787961717</v>
      </c>
      <c r="AA16" s="493"/>
      <c r="AB16" s="7">
        <f t="shared" si="10"/>
        <v>139.63058819746976</v>
      </c>
      <c r="AC16" s="7">
        <f t="shared" si="11"/>
        <v>136.86562605494561</v>
      </c>
      <c r="AD16" s="7">
        <f t="shared" si="0"/>
        <v>83.432732650666338</v>
      </c>
      <c r="AE16" s="59">
        <f t="shared" si="7"/>
        <v>164.44612342662404</v>
      </c>
      <c r="AG16" s="10" t="s">
        <v>18</v>
      </c>
      <c r="AH16" s="13"/>
      <c r="AI16" s="13"/>
      <c r="AJ16" s="13"/>
      <c r="AK16" s="13"/>
      <c r="AL16" s="13"/>
      <c r="AM16" s="13"/>
      <c r="AN16" s="13">
        <f t="shared" si="8"/>
        <v>276.49621425241537</v>
      </c>
      <c r="AO16" s="13">
        <f t="shared" si="9"/>
        <v>247.87885607729038</v>
      </c>
      <c r="AP16" s="13"/>
      <c r="AQ16" s="212"/>
      <c r="AR16" s="208"/>
      <c r="AS16" s="27"/>
      <c r="AT16" s="51"/>
      <c r="AU16" s="51"/>
      <c r="AV16" s="51"/>
      <c r="AW16" s="51"/>
      <c r="AX16" s="51"/>
      <c r="AY16" s="51"/>
      <c r="AZ16" s="51"/>
      <c r="BA16" s="51"/>
      <c r="BB16" s="51"/>
      <c r="BC16" s="193"/>
      <c r="BD16" s="15"/>
      <c r="BE16" s="15"/>
      <c r="BF16" s="15"/>
      <c r="BG16" s="15"/>
    </row>
    <row r="17" spans="1:59" x14ac:dyDescent="0.45">
      <c r="A17" s="15"/>
      <c r="B17" s="52" t="s">
        <v>19</v>
      </c>
      <c r="C17" s="54"/>
      <c r="D17" s="54"/>
      <c r="E17" s="54"/>
      <c r="F17" s="54"/>
      <c r="G17" s="54"/>
      <c r="H17" s="54"/>
      <c r="I17" s="54">
        <v>5.3</v>
      </c>
      <c r="J17" s="54">
        <v>5.0999999999999996</v>
      </c>
      <c r="K17" s="54">
        <v>5.4</v>
      </c>
      <c r="L17" s="217">
        <f t="shared" si="15"/>
        <v>-3.7735849056603765E-2</v>
      </c>
      <c r="M17" s="217">
        <f t="shared" si="4"/>
        <v>5.8823529411764941E-2</v>
      </c>
      <c r="N17" s="59"/>
      <c r="O17" s="54">
        <v>1.325</v>
      </c>
      <c r="P17" s="54">
        <v>1.325</v>
      </c>
      <c r="Q17" s="54">
        <v>1.325</v>
      </c>
      <c r="R17" s="54">
        <v>1.325</v>
      </c>
      <c r="S17" s="54">
        <v>1.2749999999999999</v>
      </c>
      <c r="T17" s="54">
        <v>1.02</v>
      </c>
      <c r="U17" s="54">
        <v>1.02</v>
      </c>
      <c r="V17" s="54">
        <v>1.7849999999999997</v>
      </c>
      <c r="W17" s="54">
        <v>1.35</v>
      </c>
      <c r="X17" s="54"/>
      <c r="Y17" s="286">
        <f t="shared" si="5"/>
        <v>5.8823529411764941E-2</v>
      </c>
      <c r="Z17" s="522">
        <f t="shared" si="6"/>
        <v>-0.24369747899159644</v>
      </c>
      <c r="AA17" s="156"/>
      <c r="AB17" s="54">
        <f t="shared" si="10"/>
        <v>2.65</v>
      </c>
      <c r="AC17" s="54">
        <f t="shared" si="11"/>
        <v>2.65</v>
      </c>
      <c r="AD17" s="54">
        <f t="shared" si="0"/>
        <v>2.2949999999999999</v>
      </c>
      <c r="AE17" s="516">
        <f t="shared" si="7"/>
        <v>2.8049999999999997</v>
      </c>
      <c r="AG17" s="52" t="s">
        <v>19</v>
      </c>
      <c r="AH17" s="54"/>
      <c r="AI17" s="54"/>
      <c r="AJ17" s="54"/>
      <c r="AK17" s="54"/>
      <c r="AL17" s="54"/>
      <c r="AM17" s="54"/>
      <c r="AN17" s="54">
        <f t="shared" si="8"/>
        <v>5.3</v>
      </c>
      <c r="AO17" s="54">
        <f t="shared" si="9"/>
        <v>5.0999999999999996</v>
      </c>
      <c r="AP17" s="54"/>
      <c r="AQ17" s="216"/>
      <c r="AR17" s="217"/>
      <c r="AS17" s="27"/>
      <c r="AT17" s="53"/>
      <c r="AU17" s="53"/>
      <c r="AV17" s="53"/>
      <c r="AW17" s="53"/>
      <c r="AX17" s="53"/>
      <c r="AY17" s="53"/>
      <c r="AZ17" s="53"/>
      <c r="BA17" s="53"/>
      <c r="BB17" s="53"/>
      <c r="BC17" s="195"/>
      <c r="BD17" s="53"/>
      <c r="BE17" s="53"/>
      <c r="BF17" s="53"/>
      <c r="BG17" s="53"/>
    </row>
    <row r="18" spans="1:59" x14ac:dyDescent="0.45">
      <c r="A18" s="15"/>
      <c r="B18" s="20" t="s">
        <v>106</v>
      </c>
      <c r="C18" s="520">
        <v>5</v>
      </c>
      <c r="D18" s="520">
        <v>5</v>
      </c>
      <c r="E18" s="520">
        <v>5</v>
      </c>
      <c r="F18" s="520">
        <v>5</v>
      </c>
      <c r="G18" s="520">
        <v>10</v>
      </c>
      <c r="H18" s="520">
        <v>10</v>
      </c>
      <c r="I18" s="50">
        <v>57.22571367171097</v>
      </c>
      <c r="J18" s="50">
        <v>56.082757106540171</v>
      </c>
      <c r="K18" s="50">
        <v>58.025713671710967</v>
      </c>
      <c r="L18" s="492">
        <f>IF(ISERROR(J18/I18),"N/A",IF(I18&lt;0,"N/A",IF(J18&lt;0,"N/A",IF(J18/I18-1&gt;300%,"&gt;±300%",IF(J18/I18-1&lt;-300%,"&gt;±300%",J18/I18-1)))))</f>
        <v>-1.9972779574714328E-2</v>
      </c>
      <c r="M18" s="210">
        <f t="shared" si="4"/>
        <v>3.4644455183966194E-2</v>
      </c>
      <c r="N18" s="59"/>
      <c r="O18" s="50">
        <v>14.878685554644852</v>
      </c>
      <c r="P18" s="50">
        <v>13.734171281210632</v>
      </c>
      <c r="Q18" s="50">
        <v>13.591106997031353</v>
      </c>
      <c r="R18" s="50">
        <v>15.02174983882413</v>
      </c>
      <c r="S18" s="50">
        <v>13.405527704085188</v>
      </c>
      <c r="T18" s="50">
        <v>13.286957821213612</v>
      </c>
      <c r="U18" s="50">
        <v>14.323126878144235</v>
      </c>
      <c r="V18" s="50">
        <v>15.073126878144233</v>
      </c>
      <c r="W18" s="50">
        <v>14.181909915427365</v>
      </c>
      <c r="X18" s="50"/>
      <c r="Y18" s="284">
        <f t="shared" si="5"/>
        <v>5.7915080143065456E-2</v>
      </c>
      <c r="Z18" s="284">
        <f t="shared" si="6"/>
        <v>-5.9126216472649484E-2</v>
      </c>
      <c r="AA18" s="493"/>
      <c r="AB18" s="50">
        <f t="shared" si="10"/>
        <v>28.612856835855482</v>
      </c>
      <c r="AC18" s="50">
        <f t="shared" si="11"/>
        <v>28.612856835855482</v>
      </c>
      <c r="AD18" s="50">
        <f t="shared" si="0"/>
        <v>26.6924855252988</v>
      </c>
      <c r="AE18" s="50">
        <f t="shared" si="7"/>
        <v>29.396253756288466</v>
      </c>
      <c r="AG18" s="20" t="s">
        <v>6</v>
      </c>
      <c r="AH18" s="50">
        <f t="shared" ref="AH18:AM18" si="16">C18</f>
        <v>5</v>
      </c>
      <c r="AI18" s="50">
        <f t="shared" si="16"/>
        <v>5</v>
      </c>
      <c r="AJ18" s="50">
        <f t="shared" si="16"/>
        <v>5</v>
      </c>
      <c r="AK18" s="50">
        <f t="shared" si="16"/>
        <v>5</v>
      </c>
      <c r="AL18" s="50">
        <f t="shared" si="16"/>
        <v>10</v>
      </c>
      <c r="AM18" s="50">
        <f t="shared" si="16"/>
        <v>10</v>
      </c>
      <c r="AN18" s="50">
        <f t="shared" si="8"/>
        <v>57.22571367171097</v>
      </c>
      <c r="AO18" s="50">
        <f t="shared" si="9"/>
        <v>56.082757106540171</v>
      </c>
      <c r="AP18" s="50">
        <f>K18</f>
        <v>58.025713671710967</v>
      </c>
      <c r="AQ18" s="210">
        <f>L18</f>
        <v>-1.9972779574714328E-2</v>
      </c>
      <c r="AR18" s="210">
        <f>M18</f>
        <v>3.4644455183966194E-2</v>
      </c>
      <c r="AS18" s="198"/>
      <c r="AT18" s="50">
        <f t="shared" ref="AT18:BB18" si="17">O18</f>
        <v>14.878685554644852</v>
      </c>
      <c r="AU18" s="50">
        <f t="shared" si="17"/>
        <v>13.734171281210632</v>
      </c>
      <c r="AV18" s="50">
        <f t="shared" si="17"/>
        <v>13.591106997031353</v>
      </c>
      <c r="AW18" s="50">
        <f t="shared" si="17"/>
        <v>15.02174983882413</v>
      </c>
      <c r="AX18" s="50">
        <f t="shared" si="17"/>
        <v>13.405527704085188</v>
      </c>
      <c r="AY18" s="50">
        <f t="shared" si="17"/>
        <v>13.286957821213612</v>
      </c>
      <c r="AZ18" s="50">
        <f t="shared" si="17"/>
        <v>14.323126878144235</v>
      </c>
      <c r="BA18" s="50">
        <f t="shared" si="17"/>
        <v>15.073126878144233</v>
      </c>
      <c r="BB18" s="50">
        <f t="shared" si="17"/>
        <v>14.181909915427365</v>
      </c>
      <c r="BC18" s="8"/>
      <c r="BD18" s="50">
        <f t="shared" ref="BD18:BG18" si="18">AB18</f>
        <v>28.612856835855482</v>
      </c>
      <c r="BE18" s="50">
        <f t="shared" si="18"/>
        <v>28.612856835855482</v>
      </c>
      <c r="BF18" s="50">
        <f t="shared" si="18"/>
        <v>26.6924855252988</v>
      </c>
      <c r="BG18" s="50">
        <f t="shared" si="18"/>
        <v>29.396253756288466</v>
      </c>
    </row>
    <row r="19" spans="1:59" x14ac:dyDescent="0.45">
      <c r="A19" s="15"/>
      <c r="B19" s="10" t="s">
        <v>15</v>
      </c>
      <c r="C19" s="13"/>
      <c r="D19" s="13"/>
      <c r="E19" s="13"/>
      <c r="F19" s="13"/>
      <c r="G19" s="13"/>
      <c r="H19" s="13"/>
      <c r="I19" s="13">
        <v>3.0449735716958881</v>
      </c>
      <c r="J19" s="13">
        <v>2.7404762145262991</v>
      </c>
      <c r="K19" s="13">
        <v>3.0449735716958881</v>
      </c>
      <c r="L19" s="208">
        <f>IF(ISERROR(J19/I19),"N/A",IF(I19&lt;0,"N/A",IF(J19&lt;0,"N/A",IF(J19/I19-1&gt;300%,"&gt;±300%",IF(J19/I19-1&lt;-300%,"&gt;±300%",J19/I19-1)))))</f>
        <v>-0.10000000000000009</v>
      </c>
      <c r="M19" s="208">
        <f t="shared" si="4"/>
        <v>0.11111111111111116</v>
      </c>
      <c r="N19" s="59"/>
      <c r="O19" s="13">
        <v>0.79169312864093089</v>
      </c>
      <c r="P19" s="13">
        <v>0.73079365720701317</v>
      </c>
      <c r="Q19" s="13">
        <v>0.72318122327777334</v>
      </c>
      <c r="R19" s="13">
        <v>0.79930556257017082</v>
      </c>
      <c r="S19" s="13">
        <v>0.63944445005613637</v>
      </c>
      <c r="T19" s="13">
        <v>0.57093254469297905</v>
      </c>
      <c r="U19" s="13">
        <v>0.71937500631315354</v>
      </c>
      <c r="V19" s="13">
        <v>0.81937500631315352</v>
      </c>
      <c r="W19" s="13">
        <v>0.76124339292397203</v>
      </c>
      <c r="X19" s="13"/>
      <c r="Y19" s="285">
        <f t="shared" si="5"/>
        <v>0.19047619047619069</v>
      </c>
      <c r="Z19" s="285">
        <f t="shared" si="6"/>
        <v>-7.0946285816978372E-2</v>
      </c>
      <c r="AA19" s="493"/>
      <c r="AB19" s="13">
        <f t="shared" si="10"/>
        <v>1.5224867858479441</v>
      </c>
      <c r="AC19" s="13">
        <f t="shared" si="11"/>
        <v>1.5224867858479443</v>
      </c>
      <c r="AD19" s="13">
        <f t="shared" si="0"/>
        <v>1.2103769947491154</v>
      </c>
      <c r="AE19" s="59">
        <f t="shared" si="7"/>
        <v>1.538750012626307</v>
      </c>
      <c r="AF19" s="15"/>
      <c r="AG19" s="10" t="s">
        <v>15</v>
      </c>
      <c r="AH19" s="13"/>
      <c r="AI19" s="13"/>
      <c r="AJ19" s="13"/>
      <c r="AK19" s="13"/>
      <c r="AL19" s="13"/>
      <c r="AM19" s="13"/>
      <c r="AN19" s="13">
        <f t="shared" si="8"/>
        <v>3.0449735716958881</v>
      </c>
      <c r="AO19" s="13">
        <f t="shared" si="9"/>
        <v>2.7404762145262991</v>
      </c>
      <c r="AP19" s="13"/>
      <c r="AQ19" s="212"/>
      <c r="AR19" s="208"/>
      <c r="AS19" s="196"/>
      <c r="AT19" s="51"/>
      <c r="AU19" s="51"/>
      <c r="AV19" s="51"/>
      <c r="AW19" s="51"/>
      <c r="AX19" s="51"/>
      <c r="AY19" s="51"/>
      <c r="AZ19" s="51"/>
      <c r="BA19" s="51"/>
      <c r="BB19" s="51"/>
      <c r="BC19" s="197"/>
      <c r="BD19" s="15"/>
      <c r="BE19" s="15"/>
      <c r="BF19" s="15"/>
      <c r="BG19" s="15"/>
    </row>
    <row r="20" spans="1:59" x14ac:dyDescent="0.45">
      <c r="A20" s="15"/>
      <c r="B20" s="10" t="s">
        <v>16</v>
      </c>
      <c r="C20" s="13"/>
      <c r="D20" s="13"/>
      <c r="E20" s="13"/>
      <c r="F20" s="13"/>
      <c r="G20" s="13"/>
      <c r="H20" s="13"/>
      <c r="I20" s="13">
        <v>10.684815084585649</v>
      </c>
      <c r="J20" s="13">
        <v>9.8300298778187969</v>
      </c>
      <c r="K20" s="13">
        <v>10.684815084585649</v>
      </c>
      <c r="L20" s="208">
        <f>IF(ISERROR(J20/I20),"N/A",IF(I20&lt;0,"N/A",IF(J20&lt;0,"N/A",IF(J20/I20-1&gt;300%,"&gt;±300%",IF(J20/I20-1&lt;-300%,"&gt;±300%",J20/I20-1)))))</f>
        <v>-8.0000000000000071E-2</v>
      </c>
      <c r="M20" s="208">
        <f t="shared" si="4"/>
        <v>8.6956521739130377E-2</v>
      </c>
      <c r="N20" s="59"/>
      <c r="O20" s="13">
        <v>2.7780519219922688</v>
      </c>
      <c r="P20" s="13">
        <v>2.5643556203005557</v>
      </c>
      <c r="Q20" s="13">
        <v>2.5376435825890917</v>
      </c>
      <c r="R20" s="13">
        <v>2.8047639597037328</v>
      </c>
      <c r="S20" s="13">
        <v>2.2936736381577192</v>
      </c>
      <c r="T20" s="13">
        <v>2.0888813490364941</v>
      </c>
      <c r="U20" s="13">
        <v>2.5803828429274343</v>
      </c>
      <c r="V20" s="13">
        <v>2.8803828429274341</v>
      </c>
      <c r="W20" s="13">
        <v>2.4040833940317712</v>
      </c>
      <c r="X20" s="13"/>
      <c r="Y20" s="285">
        <f t="shared" si="5"/>
        <v>4.8136645962733038E-2</v>
      </c>
      <c r="Z20" s="285">
        <f t="shared" si="6"/>
        <v>-0.1653597715543893</v>
      </c>
      <c r="AA20" s="493"/>
      <c r="AB20" s="13">
        <f t="shared" si="10"/>
        <v>5.3424075422928246</v>
      </c>
      <c r="AC20" s="13">
        <f t="shared" si="11"/>
        <v>5.3424075422928246</v>
      </c>
      <c r="AD20" s="13">
        <f t="shared" si="0"/>
        <v>4.3825549871942133</v>
      </c>
      <c r="AE20" s="59">
        <f t="shared" si="7"/>
        <v>5.4607656858548683</v>
      </c>
      <c r="AF20" s="15"/>
      <c r="AG20" s="10" t="s">
        <v>16</v>
      </c>
      <c r="AH20" s="13"/>
      <c r="AI20" s="13"/>
      <c r="AJ20" s="13"/>
      <c r="AK20" s="13"/>
      <c r="AL20" s="13"/>
      <c r="AM20" s="13"/>
      <c r="AN20" s="13">
        <f t="shared" si="8"/>
        <v>10.684815084585649</v>
      </c>
      <c r="AO20" s="13">
        <f t="shared" si="9"/>
        <v>9.8300298778187969</v>
      </c>
      <c r="AP20" s="13"/>
      <c r="AQ20" s="212"/>
      <c r="AR20" s="208"/>
      <c r="AS20" s="220"/>
      <c r="AT20" s="51"/>
      <c r="AU20" s="51"/>
      <c r="AV20" s="51"/>
      <c r="AW20" s="51"/>
      <c r="AX20" s="51"/>
      <c r="AY20" s="51"/>
      <c r="AZ20" s="51"/>
      <c r="BA20" s="51"/>
      <c r="BB20" s="51"/>
      <c r="BC20" s="197"/>
      <c r="BD20" s="15"/>
      <c r="BE20" s="15"/>
      <c r="BF20" s="15"/>
      <c r="BG20" s="15"/>
    </row>
    <row r="21" spans="1:59" x14ac:dyDescent="0.45">
      <c r="A21" s="15"/>
      <c r="B21" s="10" t="s">
        <v>17</v>
      </c>
      <c r="C21" s="13"/>
      <c r="D21" s="13"/>
      <c r="E21" s="13"/>
      <c r="F21" s="13"/>
      <c r="G21" s="13"/>
      <c r="H21" s="13"/>
      <c r="I21" s="13">
        <v>34</v>
      </c>
      <c r="J21" s="13">
        <v>34</v>
      </c>
      <c r="K21" s="13">
        <v>34</v>
      </c>
      <c r="L21" s="208">
        <f>IF(ISERROR(J21/I21),"N/A",IF(I21&lt;0,"N/A",IF(J21&lt;0,"N/A",IF(J21/I21-1&gt;300%,"&gt;±300%",IF(J21/I21-1&lt;-300%,"&gt;±300%",J21/I21-1)))))</f>
        <v>0</v>
      </c>
      <c r="M21" s="208">
        <f t="shared" si="4"/>
        <v>0</v>
      </c>
      <c r="N21" s="59"/>
      <c r="O21" s="13">
        <v>8.84</v>
      </c>
      <c r="P21" s="13">
        <v>8.16</v>
      </c>
      <c r="Q21" s="13">
        <v>8.0749999999999993</v>
      </c>
      <c r="R21" s="13">
        <v>8.9250000000000007</v>
      </c>
      <c r="S21" s="13">
        <v>8.5</v>
      </c>
      <c r="T21" s="13">
        <v>8.5</v>
      </c>
      <c r="U21" s="13">
        <v>8.5</v>
      </c>
      <c r="V21" s="13">
        <v>8.5</v>
      </c>
      <c r="W21" s="13">
        <v>8.5</v>
      </c>
      <c r="X21" s="13"/>
      <c r="Y21" s="285">
        <f t="shared" si="5"/>
        <v>0</v>
      </c>
      <c r="Z21" s="285">
        <f t="shared" si="6"/>
        <v>0</v>
      </c>
      <c r="AA21" s="493"/>
      <c r="AB21" s="13">
        <f t="shared" si="10"/>
        <v>17</v>
      </c>
      <c r="AC21" s="13">
        <f t="shared" si="11"/>
        <v>17</v>
      </c>
      <c r="AD21" s="13">
        <f t="shared" si="0"/>
        <v>17</v>
      </c>
      <c r="AE21" s="59">
        <f t="shared" si="7"/>
        <v>17</v>
      </c>
      <c r="AF21" s="15"/>
      <c r="AG21" s="10" t="s">
        <v>17</v>
      </c>
      <c r="AH21" s="13"/>
      <c r="AI21" s="13"/>
      <c r="AJ21" s="13"/>
      <c r="AK21" s="13"/>
      <c r="AL21" s="13"/>
      <c r="AM21" s="13"/>
      <c r="AN21" s="13">
        <f t="shared" si="8"/>
        <v>34</v>
      </c>
      <c r="AO21" s="13">
        <f t="shared" si="9"/>
        <v>34</v>
      </c>
      <c r="AP21" s="13"/>
      <c r="AQ21" s="212"/>
      <c r="AR21" s="208"/>
      <c r="AS21" s="220"/>
      <c r="AT21" s="51"/>
      <c r="AU21" s="51"/>
      <c r="AV21" s="51"/>
      <c r="AW21" s="51"/>
      <c r="AX21" s="51"/>
      <c r="AY21" s="51"/>
      <c r="AZ21" s="51"/>
      <c r="BA21" s="51"/>
      <c r="BB21" s="51"/>
      <c r="BC21" s="197"/>
      <c r="BD21" s="15"/>
      <c r="BE21" s="15"/>
      <c r="BF21" s="15"/>
      <c r="BG21" s="15"/>
    </row>
    <row r="22" spans="1:59" x14ac:dyDescent="0.45">
      <c r="A22" s="15"/>
      <c r="B22" s="10" t="s">
        <v>18</v>
      </c>
      <c r="C22" s="13"/>
      <c r="D22" s="13"/>
      <c r="E22" s="13"/>
      <c r="F22" s="13"/>
      <c r="G22" s="13"/>
      <c r="H22" s="13"/>
      <c r="I22" s="13">
        <v>7.2</v>
      </c>
      <c r="J22" s="13">
        <v>7.4</v>
      </c>
      <c r="K22" s="13">
        <v>8</v>
      </c>
      <c r="L22" s="208">
        <f>IF(ISERROR(J22/I22),"N/A",IF(I22&lt;0,"N/A",IF(J22&lt;0,"N/A",IF(J22/I22-1&gt;300%,"&gt;±300%",IF(J22/I22-1&lt;-300%,"&gt;±300%",J22/I22-1)))))</f>
        <v>2.7777777777777901E-2</v>
      </c>
      <c r="M22" s="208">
        <f t="shared" si="4"/>
        <v>8.1081081081080919E-2</v>
      </c>
      <c r="N22" s="59"/>
      <c r="O22" s="13">
        <v>1.8720000000000001</v>
      </c>
      <c r="P22" s="13">
        <v>1.728</v>
      </c>
      <c r="Q22" s="13">
        <v>1.71</v>
      </c>
      <c r="R22" s="13">
        <v>1.8899999999999997</v>
      </c>
      <c r="S22" s="13">
        <v>1.4707500000000002</v>
      </c>
      <c r="T22" s="13">
        <v>1.7575000000000001</v>
      </c>
      <c r="U22" s="13">
        <v>1.9425000000000001</v>
      </c>
      <c r="V22" s="13">
        <v>2.2125000000000004</v>
      </c>
      <c r="W22" s="13">
        <v>2</v>
      </c>
      <c r="X22" s="13"/>
      <c r="Y22" s="285">
        <f t="shared" si="5"/>
        <v>0.3598504164541898</v>
      </c>
      <c r="Z22" s="285">
        <f t="shared" si="6"/>
        <v>-9.6045197740113109E-2</v>
      </c>
      <c r="AA22" s="493"/>
      <c r="AB22" s="13">
        <f t="shared" si="10"/>
        <v>3.6</v>
      </c>
      <c r="AC22" s="13">
        <f t="shared" si="11"/>
        <v>3.5999999999999996</v>
      </c>
      <c r="AD22" s="13">
        <f t="shared" si="0"/>
        <v>3.2282500000000001</v>
      </c>
      <c r="AE22" s="59">
        <f t="shared" si="7"/>
        <v>4.1550000000000002</v>
      </c>
      <c r="AG22" s="10" t="s">
        <v>18</v>
      </c>
      <c r="AH22" s="13"/>
      <c r="AI22" s="13"/>
      <c r="AJ22" s="13"/>
      <c r="AK22" s="13"/>
      <c r="AL22" s="13"/>
      <c r="AM22" s="13"/>
      <c r="AN22" s="13">
        <f t="shared" ref="AN22:AO23" si="19">I22</f>
        <v>7.2</v>
      </c>
      <c r="AO22" s="13">
        <f t="shared" si="19"/>
        <v>7.4</v>
      </c>
      <c r="AP22" s="13"/>
      <c r="AQ22" s="212"/>
      <c r="AR22" s="208"/>
      <c r="AS22" s="27"/>
      <c r="AT22" s="51"/>
      <c r="AU22" s="51"/>
      <c r="AV22" s="51"/>
      <c r="AW22" s="51"/>
      <c r="AX22" s="51"/>
      <c r="AY22" s="51"/>
      <c r="AZ22" s="51"/>
      <c r="BA22" s="51"/>
      <c r="BB22" s="51"/>
      <c r="BC22" s="193"/>
      <c r="BD22" s="15"/>
      <c r="BE22" s="15"/>
      <c r="BF22" s="15"/>
      <c r="BG22" s="15"/>
    </row>
    <row r="23" spans="1:59" x14ac:dyDescent="0.45">
      <c r="A23" s="15"/>
      <c r="B23" s="52" t="s">
        <v>19</v>
      </c>
      <c r="C23" s="54"/>
      <c r="D23" s="54"/>
      <c r="E23" s="54"/>
      <c r="F23" s="54"/>
      <c r="G23" s="54"/>
      <c r="H23" s="54"/>
      <c r="I23" s="54">
        <v>2.2959250154294293</v>
      </c>
      <c r="J23" s="54">
        <v>2.112251014195075</v>
      </c>
      <c r="K23" s="54">
        <v>2.2959250154294293</v>
      </c>
      <c r="L23" s="217">
        <f t="shared" ref="L23:M23" si="20">IF(ISERROR(J23/I23),"N/A",IF(I23&lt;0,"N/A",IF(J23&lt;0,"N/A",IF(J23/I23-1&gt;300%,"&gt;±300%",IF(J23/I23-1&lt;-300%,"&gt;±300%",J23/I23-1)))))</f>
        <v>-7.999999999999996E-2</v>
      </c>
      <c r="M23" s="217">
        <f t="shared" si="20"/>
        <v>8.6956521739130377E-2</v>
      </c>
      <c r="N23" s="59"/>
      <c r="O23" s="54">
        <v>0.59694050401165166</v>
      </c>
      <c r="P23" s="54">
        <v>0.55102200370306298</v>
      </c>
      <c r="Q23" s="54">
        <v>0.54528219116448939</v>
      </c>
      <c r="R23" s="54">
        <v>0.60268031655022525</v>
      </c>
      <c r="S23" s="54">
        <v>0.50165961587133023</v>
      </c>
      <c r="T23" s="54">
        <v>0.3696439274841381</v>
      </c>
      <c r="U23" s="54">
        <v>0.58086902890364567</v>
      </c>
      <c r="V23" s="54">
        <v>0.66086902890364563</v>
      </c>
      <c r="W23" s="54">
        <v>0.51658312847162158</v>
      </c>
      <c r="X23" s="54"/>
      <c r="Y23" s="286">
        <f t="shared" si="5"/>
        <v>2.9748283752860427E-2</v>
      </c>
      <c r="Z23" s="522">
        <f t="shared" si="6"/>
        <v>-0.21832752651669629</v>
      </c>
      <c r="AA23" s="156"/>
      <c r="AB23" s="54">
        <f t="shared" si="10"/>
        <v>1.1479625077147146</v>
      </c>
      <c r="AC23" s="54">
        <f t="shared" si="11"/>
        <v>1.1479625077147146</v>
      </c>
      <c r="AD23" s="54">
        <f t="shared" si="0"/>
        <v>0.87130354335546834</v>
      </c>
      <c r="AE23" s="516">
        <f t="shared" si="7"/>
        <v>1.2417380578072912</v>
      </c>
      <c r="AG23" s="52" t="s">
        <v>19</v>
      </c>
      <c r="AH23" s="54"/>
      <c r="AI23" s="54"/>
      <c r="AJ23" s="54"/>
      <c r="AK23" s="54"/>
      <c r="AL23" s="54"/>
      <c r="AM23" s="54"/>
      <c r="AN23" s="54">
        <f t="shared" si="19"/>
        <v>2.2959250154294293</v>
      </c>
      <c r="AO23" s="54">
        <f t="shared" si="19"/>
        <v>2.112251014195075</v>
      </c>
      <c r="AP23" s="54"/>
      <c r="AQ23" s="216"/>
      <c r="AR23" s="217"/>
      <c r="AS23" s="27"/>
      <c r="AT23" s="53"/>
      <c r="AU23" s="53"/>
      <c r="AV23" s="53"/>
      <c r="AW23" s="53"/>
      <c r="AX23" s="53"/>
      <c r="AY23" s="53"/>
      <c r="AZ23" s="53"/>
      <c r="BA23" s="53"/>
      <c r="BB23" s="53"/>
      <c r="BC23" s="195"/>
      <c r="BD23" s="53"/>
      <c r="BE23" s="53"/>
      <c r="BF23" s="53"/>
      <c r="BG23" s="53"/>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B199-0A73-4F32-A69D-A25645EF3B73}">
  <sheetPr codeName="Sheet37">
    <tabColor theme="4" tint="0.39997558519241921"/>
  </sheetPr>
  <dimension ref="A1"/>
  <sheetViews>
    <sheetView workbookViewId="0">
      <selection activeCell="F31" sqref="F31"/>
    </sheetView>
  </sheetViews>
  <sheetFormatPr defaultRowHeight="14.25" x14ac:dyDescent="0.4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75C3-9BBC-4ED6-9DDF-B75DCE64F966}">
  <sheetPr codeName="Sheet38"/>
  <dimension ref="A1:BP66"/>
  <sheetViews>
    <sheetView zoomScaleNormal="100" workbookViewId="0">
      <pane xSplit="2" ySplit="3" topLeftCell="C14" activePane="bottomRight" state="frozen"/>
      <selection pane="topRight" activeCell="C1" sqref="C1"/>
      <selection pane="bottomLeft" activeCell="A4" sqref="A4"/>
      <selection pane="bottomRight" activeCell="P4" sqref="P4:AG42"/>
    </sheetView>
  </sheetViews>
  <sheetFormatPr defaultColWidth="9.46484375" defaultRowHeight="14.25" x14ac:dyDescent="0.45"/>
  <cols>
    <col min="1" max="1" width="29.46484375" style="15" customWidth="1"/>
    <col min="2" max="2" width="14.46484375" style="15" customWidth="1"/>
    <col min="3" max="3" width="6" style="15" customWidth="1"/>
    <col min="4" max="8" width="6.46484375" style="15" customWidth="1"/>
    <col min="9" max="9" width="7.46484375" style="625" customWidth="1"/>
    <col min="10" max="12" width="6.46484375" style="15" customWidth="1"/>
    <col min="13" max="14" width="9.46484375" style="15" customWidth="1"/>
    <col min="15" max="15" width="3.53125" style="15" customWidth="1"/>
    <col min="16" max="18" width="6.53125" style="15" bestFit="1" customWidth="1"/>
    <col min="19" max="19" width="6.53125" style="15" customWidth="1"/>
    <col min="20" max="24" width="6.53125" style="15" bestFit="1" customWidth="1"/>
    <col min="25" max="33" width="6.53125" style="104" bestFit="1" customWidth="1"/>
    <col min="34" max="37" width="6.53125" style="101" bestFit="1" customWidth="1"/>
    <col min="38" max="38" width="6.53125" style="386" bestFit="1" customWidth="1"/>
    <col min="39" max="42" width="6.53125" style="104" bestFit="1" customWidth="1"/>
    <col min="43" max="44" width="7.53125" style="104" customWidth="1"/>
    <col min="45" max="46" width="8.53125" style="17" customWidth="1"/>
    <col min="47" max="47" width="7.46484375" style="15" bestFit="1" customWidth="1"/>
    <col min="48" max="48" width="6.46484375" style="15" customWidth="1"/>
    <col min="49" max="49" width="7.46484375" style="15" customWidth="1"/>
    <col min="50" max="57" width="7.46484375" style="40" customWidth="1"/>
    <col min="58" max="61" width="7.46484375" style="40" bestFit="1" customWidth="1"/>
    <col min="62" max="62" width="7.53125" style="40" bestFit="1" customWidth="1"/>
    <col min="63" max="63" width="7.46484375" style="40" bestFit="1" customWidth="1"/>
    <col min="64" max="64" width="7.46484375" style="40" customWidth="1"/>
    <col min="65" max="65" width="11.53125" style="15" customWidth="1"/>
    <col min="66" max="66" width="10.46484375" style="15" customWidth="1"/>
    <col min="67" max="67" width="9.46484375" style="15"/>
    <col min="68" max="68" width="10" style="40" bestFit="1" customWidth="1"/>
    <col min="69" max="16384" width="9.46484375" style="519"/>
  </cols>
  <sheetData>
    <row r="1" spans="1:68" x14ac:dyDescent="0.45">
      <c r="A1" s="16" t="s">
        <v>150</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X1" s="63"/>
      <c r="AY1" s="63"/>
      <c r="AZ1" s="63"/>
      <c r="BA1" s="63"/>
      <c r="BB1" s="63"/>
      <c r="BC1" s="63"/>
      <c r="BD1" s="63"/>
      <c r="BE1" s="63"/>
      <c r="BF1" s="63"/>
      <c r="BG1" s="63"/>
      <c r="BH1" s="63"/>
      <c r="BI1" s="63"/>
      <c r="BJ1" s="63"/>
      <c r="BK1" s="63"/>
      <c r="BL1" s="63"/>
      <c r="BM1" s="18"/>
      <c r="BN1" s="18"/>
      <c r="BP1" s="63"/>
    </row>
    <row r="2" spans="1:68" ht="20.25" x14ac:dyDescent="0.45">
      <c r="A2" s="23" t="s">
        <v>35</v>
      </c>
      <c r="B2" s="12"/>
      <c r="C2" s="176">
        <v>2013</v>
      </c>
      <c r="D2" s="176">
        <v>2014</v>
      </c>
      <c r="E2" s="176">
        <v>2015</v>
      </c>
      <c r="F2" s="176">
        <v>2016</v>
      </c>
      <c r="G2" s="176">
        <v>2017</v>
      </c>
      <c r="H2" s="176">
        <v>2018</v>
      </c>
      <c r="I2" s="641">
        <v>2019</v>
      </c>
      <c r="J2" s="176">
        <v>2020</v>
      </c>
      <c r="K2" s="176" t="s">
        <v>122</v>
      </c>
      <c r="L2" s="176" t="s">
        <v>154</v>
      </c>
      <c r="M2" s="202" t="s">
        <v>138</v>
      </c>
      <c r="N2" s="202" t="s">
        <v>155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30" t="s">
        <v>152</v>
      </c>
      <c r="AT2" s="531" t="s">
        <v>153</v>
      </c>
      <c r="AU2" s="162"/>
      <c r="AV2" s="162"/>
      <c r="AW2" s="176" t="s">
        <v>39</v>
      </c>
      <c r="AX2" s="176" t="s">
        <v>40</v>
      </c>
      <c r="AY2" s="176" t="s">
        <v>47</v>
      </c>
      <c r="AZ2" s="176" t="s">
        <v>50</v>
      </c>
      <c r="BA2" s="176" t="s">
        <v>57</v>
      </c>
      <c r="BB2" s="176" t="s">
        <v>59</v>
      </c>
      <c r="BC2" s="176" t="s">
        <v>64</v>
      </c>
      <c r="BD2" s="176" t="s">
        <v>66</v>
      </c>
      <c r="BE2" s="176" t="s">
        <v>71</v>
      </c>
      <c r="BF2" s="176" t="s">
        <v>81</v>
      </c>
      <c r="BG2" s="532" t="s">
        <v>93</v>
      </c>
      <c r="BH2" s="532" t="s">
        <v>94</v>
      </c>
      <c r="BI2" s="532" t="s">
        <v>109</v>
      </c>
      <c r="BJ2" s="532" t="s">
        <v>134</v>
      </c>
      <c r="BK2" s="532" t="s">
        <v>147</v>
      </c>
      <c r="BL2" s="532"/>
      <c r="BM2" s="533" t="s">
        <v>148</v>
      </c>
      <c r="BN2" s="533" t="s">
        <v>149</v>
      </c>
      <c r="BO2" s="175"/>
      <c r="BP2" s="176" t="s">
        <v>69</v>
      </c>
    </row>
    <row r="3" spans="1:68" x14ac:dyDescent="0.45">
      <c r="A3" s="110" t="s">
        <v>33</v>
      </c>
      <c r="B3" s="24"/>
      <c r="C3" s="24"/>
      <c r="D3" s="24"/>
      <c r="E3" s="24"/>
      <c r="F3" s="24"/>
      <c r="G3" s="24"/>
      <c r="H3" s="24"/>
      <c r="I3" s="626"/>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535"/>
      <c r="AU3" s="536"/>
      <c r="AV3" s="536"/>
      <c r="AW3" s="2"/>
      <c r="AX3" s="12"/>
      <c r="AY3" s="12"/>
      <c r="AZ3" s="12"/>
      <c r="BA3" s="12"/>
      <c r="BB3" s="12"/>
      <c r="BC3" s="12"/>
      <c r="BD3" s="12"/>
      <c r="BE3" s="12"/>
      <c r="BF3" s="12"/>
      <c r="BG3" s="12"/>
      <c r="BH3" s="12"/>
      <c r="BI3" s="12"/>
      <c r="BJ3" s="12"/>
      <c r="BK3" s="12"/>
      <c r="BL3" s="12"/>
      <c r="BM3" s="537"/>
      <c r="BN3" s="537"/>
      <c r="BP3" s="12"/>
    </row>
    <row r="4" spans="1:68" x14ac:dyDescent="0.45">
      <c r="A4" s="23" t="s">
        <v>24</v>
      </c>
      <c r="B4" s="9"/>
      <c r="C4" s="555">
        <v>6070</v>
      </c>
      <c r="D4" s="555">
        <v>4875</v>
      </c>
      <c r="E4" s="555">
        <v>6160</v>
      </c>
      <c r="F4" s="555">
        <v>6045</v>
      </c>
      <c r="G4" s="555">
        <v>6130</v>
      </c>
      <c r="H4" s="555">
        <v>6125</v>
      </c>
      <c r="I4" s="555">
        <f t="shared" ref="I4:L4" si="0">SUM(I5:I9)</f>
        <v>6100.0869707317943</v>
      </c>
      <c r="J4" s="555">
        <f t="shared" si="0"/>
        <v>4989.294085011973</v>
      </c>
      <c r="K4" s="555">
        <f t="shared" si="0"/>
        <v>6186.5906618918407</v>
      </c>
      <c r="L4" s="555">
        <f t="shared" si="0"/>
        <v>6202.9465045015859</v>
      </c>
      <c r="M4" s="492">
        <f>IF(ISERROR(K4/J4),"N/A",IF(J4&lt;0,"N/A",IF(K4&lt;0,"N/A",IF(K4/J4-1&gt;300%,"&gt;±300%",IF(K4/J4-1&lt;-300%,"&gt;±300%",K4/J4-1)))))</f>
        <v>0.23997314178704987</v>
      </c>
      <c r="N4" s="492">
        <f>IF(ISERROR(L4/K4),"N/A",IF(K4&lt;0,"N/A",IF(L4&lt;0,"N/A",IF(L4/K4-1&gt;300%,"&gt;±300%",IF(L4/K4-1&lt;-300%,"&gt;±300%",L4/K4-1)))))</f>
        <v>2.6437570389929999E-3</v>
      </c>
      <c r="O4" s="27"/>
      <c r="P4" s="555">
        <v>1315</v>
      </c>
      <c r="Q4" s="555">
        <v>1415</v>
      </c>
      <c r="R4" s="555">
        <v>1360</v>
      </c>
      <c r="S4" s="555">
        <v>1545</v>
      </c>
      <c r="T4" s="555">
        <v>1655</v>
      </c>
      <c r="U4" s="555">
        <v>1615</v>
      </c>
      <c r="V4" s="555">
        <v>1275</v>
      </c>
      <c r="W4" s="555">
        <v>1650</v>
      </c>
      <c r="X4" s="555">
        <v>1620</v>
      </c>
      <c r="Y4" s="555">
        <v>1495</v>
      </c>
      <c r="Z4" s="555">
        <v>1425</v>
      </c>
      <c r="AA4" s="555">
        <v>1555</v>
      </c>
      <c r="AB4" s="555">
        <v>1565</v>
      </c>
      <c r="AC4" s="555">
        <v>1585</v>
      </c>
      <c r="AD4" s="555">
        <v>1300</v>
      </c>
      <c r="AE4" s="555">
        <v>1605</v>
      </c>
      <c r="AF4" s="555">
        <v>1665</v>
      </c>
      <c r="AG4" s="555">
        <v>1565</v>
      </c>
      <c r="AH4" s="555">
        <f t="shared" ref="AH4" si="1">SUM(AH5:AH9)</f>
        <v>1321.0525490907514</v>
      </c>
      <c r="AI4" s="555">
        <f t="shared" ref="AI4:AR4" si="2">SUM(AI5:AI9)</f>
        <v>1666.4600827564277</v>
      </c>
      <c r="AJ4" s="555">
        <f t="shared" si="2"/>
        <v>1531.8182266290912</v>
      </c>
      <c r="AK4" s="555">
        <f t="shared" si="2"/>
        <v>1580.7561122555239</v>
      </c>
      <c r="AL4" s="555">
        <f t="shared" si="2"/>
        <v>1248.231639870975</v>
      </c>
      <c r="AM4" s="555">
        <f t="shared" si="2"/>
        <v>942.30615290081562</v>
      </c>
      <c r="AN4" s="555">
        <f t="shared" si="2"/>
        <v>1495.8081179312103</v>
      </c>
      <c r="AO4" s="555">
        <f t="shared" si="2"/>
        <v>1302.9481743089725</v>
      </c>
      <c r="AP4" s="555">
        <f t="shared" si="2"/>
        <v>1468.0517353116134</v>
      </c>
      <c r="AQ4" s="555">
        <f t="shared" si="2"/>
        <v>1568.4473322443716</v>
      </c>
      <c r="AR4" s="555">
        <f t="shared" si="2"/>
        <v>1596.5182783482326</v>
      </c>
      <c r="AS4" s="492">
        <f t="shared" ref="AS4:AS11" si="3">IF(ISERROR(AR4/AN4),"N/A",IF(AN4&lt;0,"N/A",IF(AR4&lt;0,"N/A",IF(AR4/AN4-1&gt;300%,"&gt;±300%",IF(AR4/AN4-1&lt;-300%,"&gt;±300%",AR4/AN4-1)))))</f>
        <v>6.7328261699976855E-2</v>
      </c>
      <c r="AT4" s="492">
        <f t="shared" ref="AT4:AT11" si="4">IF(ISERROR(AR4/AQ4),"N/A",IF(AQ4&lt;0,"N/A",IF(AR4&lt;0,"N/A",IF(AR4/AQ4-1&gt;300%,"&gt;±300%",IF(AR4/AQ4-1&lt;-300%,"&gt;±300%",AR4/AQ4-1)))))</f>
        <v>1.7897283209180381E-2</v>
      </c>
      <c r="AU4" s="4"/>
      <c r="AV4" s="4"/>
      <c r="AW4" s="9">
        <f t="shared" ref="AW4:AX4" si="5">SUM(AW5:AW9)</f>
        <v>2145</v>
      </c>
      <c r="AX4" s="9">
        <f t="shared" si="5"/>
        <v>2730</v>
      </c>
      <c r="AY4" s="9">
        <f t="shared" ref="AY4:AY10" si="6">SUM(R4:S4)</f>
        <v>2905</v>
      </c>
      <c r="AZ4" s="9">
        <f t="shared" ref="AZ4:AZ10" si="7">SUM(T4:U4)</f>
        <v>3270</v>
      </c>
      <c r="BA4" s="9">
        <f t="shared" ref="BA4:BA10" si="8">SUM(V4:W4)</f>
        <v>2925</v>
      </c>
      <c r="BB4" s="9">
        <f t="shared" ref="BB4:BB10" si="9">SUM(X4:Y4)</f>
        <v>3115</v>
      </c>
      <c r="BC4" s="9">
        <f t="shared" ref="BC4:BC10" si="10">SUM(Z4:AA4)</f>
        <v>2980</v>
      </c>
      <c r="BD4" s="9">
        <f t="shared" ref="BD4:BD11" si="11">SUM(AB4:AC4)</f>
        <v>3150</v>
      </c>
      <c r="BE4" s="9">
        <f t="shared" ref="BE4:BE11" si="12">SUM(AD4:AE4)</f>
        <v>2905</v>
      </c>
      <c r="BF4" s="9">
        <f t="shared" ref="BF4:BF11" si="13">SUM(AF4:AG4)</f>
        <v>3230</v>
      </c>
      <c r="BG4" s="9">
        <f t="shared" ref="BG4:BG11" si="14">SUM(AH4:AI4)</f>
        <v>2987.5126318471794</v>
      </c>
      <c r="BH4" s="9">
        <f t="shared" ref="BH4:BH11" si="15">SUM(AJ4:AK4)</f>
        <v>3112.5743388846149</v>
      </c>
      <c r="BI4" s="9">
        <f>SUM(AL4:AM4)</f>
        <v>2190.5377927717905</v>
      </c>
      <c r="BJ4" s="9">
        <f t="shared" ref="BJ4:BJ11" si="16">SUM(AN4:AO4)</f>
        <v>2798.756292240183</v>
      </c>
      <c r="BK4" s="9">
        <f t="shared" ref="BK4:BK11" si="17">SUM(AP4:AQ4)</f>
        <v>3036.4990675559848</v>
      </c>
      <c r="BL4" s="9"/>
      <c r="BM4" s="492">
        <f>IF(ISERROR(BK4/BI4),"N/A",IF(BI4&lt;0,"N/A",IF(BK4&lt;0,"N/A",IF(BK4/BI4-1&gt;300%,"&gt;±300%",IF(BK4/BI4-1&lt;-300%,"&gt;±300%",BK4/BI4-1)))))</f>
        <v>0.38618885169461503</v>
      </c>
      <c r="BN4" s="492">
        <f t="shared" ref="BN4:BN11" si="18">IF(ISERROR(BK4/BJ4),"N/A",IF(BJ4&lt;0,"N/A",IF(BK4&lt;0,"N/A",IF(BK4/BJ4-1&gt;300%,"&gt;±300%",IF(BK4/BJ4-1&lt;-300%,"&gt;±300%",BK4/BJ4-1)))))</f>
        <v>8.4945865409920218E-2</v>
      </c>
      <c r="BO4" s="19"/>
      <c r="BP4" s="9">
        <f t="shared" ref="BP4:BP11" si="19">SUM(AO4:AR4)</f>
        <v>5935.9655202131898</v>
      </c>
    </row>
    <row r="5" spans="1:68" x14ac:dyDescent="0.45">
      <c r="A5" s="10"/>
      <c r="B5" s="10" t="s">
        <v>0</v>
      </c>
      <c r="C5" s="13">
        <v>4355</v>
      </c>
      <c r="D5" s="13">
        <v>3135</v>
      </c>
      <c r="E5" s="13">
        <v>4480</v>
      </c>
      <c r="F5" s="13">
        <v>4265</v>
      </c>
      <c r="G5" s="13">
        <v>4385</v>
      </c>
      <c r="H5" s="13">
        <v>4470</v>
      </c>
      <c r="I5" s="13">
        <v>4399.4100105325597</v>
      </c>
      <c r="J5" s="13">
        <v>3298.2770757025819</v>
      </c>
      <c r="K5" s="13">
        <v>4552.1711385192266</v>
      </c>
      <c r="L5" s="13">
        <v>4514.015976874045</v>
      </c>
      <c r="M5" s="26">
        <f t="shared" ref="M5:N11" si="20">IF(ISERROR(K5/J5),"N/A",IF(J5&lt;0,"N/A",IF(K5&lt;0,"N/A",IF(K5/J5-1&gt;300%,"&gt;±300%",IF(K5/J5-1&lt;-300%,"&gt;±300%",K5/J5-1)))))</f>
        <v>0.38016638203433728</v>
      </c>
      <c r="N5" s="26">
        <f t="shared" si="20"/>
        <v>-8.3817502646864606E-3</v>
      </c>
      <c r="O5" s="27"/>
      <c r="P5" s="13">
        <v>870</v>
      </c>
      <c r="Q5" s="13">
        <v>980</v>
      </c>
      <c r="R5" s="13">
        <v>940</v>
      </c>
      <c r="S5" s="13">
        <v>1130</v>
      </c>
      <c r="T5" s="13">
        <v>1215</v>
      </c>
      <c r="U5" s="13">
        <v>1195</v>
      </c>
      <c r="V5" s="13">
        <v>815</v>
      </c>
      <c r="W5" s="13">
        <v>1200</v>
      </c>
      <c r="X5" s="13">
        <v>1180</v>
      </c>
      <c r="Y5" s="13">
        <v>1070</v>
      </c>
      <c r="Z5" s="13">
        <v>1030</v>
      </c>
      <c r="AA5" s="13">
        <v>1095</v>
      </c>
      <c r="AB5" s="13">
        <v>1140</v>
      </c>
      <c r="AC5" s="13">
        <v>1115</v>
      </c>
      <c r="AD5" s="13">
        <v>915</v>
      </c>
      <c r="AE5" s="13">
        <v>1160</v>
      </c>
      <c r="AF5" s="13">
        <v>1230</v>
      </c>
      <c r="AG5" s="13">
        <v>1170</v>
      </c>
      <c r="AH5" s="13">
        <v>874.71887169811328</v>
      </c>
      <c r="AI5" s="13">
        <v>1219.2549208192097</v>
      </c>
      <c r="AJ5" s="13">
        <v>1118.9515339045818</v>
      </c>
      <c r="AK5" s="13">
        <v>1186.4846841106546</v>
      </c>
      <c r="AL5" s="13">
        <v>842.85642848844918</v>
      </c>
      <c r="AM5" s="13">
        <v>520.92151089882509</v>
      </c>
      <c r="AN5" s="13">
        <v>1061.663584639464</v>
      </c>
      <c r="AO5" s="13">
        <v>872.8355516758437</v>
      </c>
      <c r="AP5" s="13">
        <v>1032.235472197895</v>
      </c>
      <c r="AQ5" s="13">
        <v>1179.60492769762</v>
      </c>
      <c r="AR5" s="13">
        <v>1212.6716997891144</v>
      </c>
      <c r="AS5" s="492">
        <f t="shared" si="3"/>
        <v>0.14223725607102944</v>
      </c>
      <c r="AT5" s="492">
        <f t="shared" si="4"/>
        <v>2.8032073548586167E-2</v>
      </c>
      <c r="AU5" s="4"/>
      <c r="AV5" s="4"/>
      <c r="AW5" s="13">
        <f t="shared" ref="AW5:AW10" si="21">D5-AX5</f>
        <v>1285</v>
      </c>
      <c r="AX5" s="13">
        <f>SUM(P5:Q5)</f>
        <v>1850</v>
      </c>
      <c r="AY5" s="13">
        <f t="shared" si="6"/>
        <v>2070</v>
      </c>
      <c r="AZ5" s="13">
        <f t="shared" si="7"/>
        <v>2410</v>
      </c>
      <c r="BA5" s="13">
        <f t="shared" si="8"/>
        <v>2015</v>
      </c>
      <c r="BB5" s="13">
        <f t="shared" si="9"/>
        <v>2250</v>
      </c>
      <c r="BC5" s="13">
        <f t="shared" si="10"/>
        <v>2125</v>
      </c>
      <c r="BD5" s="13">
        <f t="shared" si="11"/>
        <v>2255</v>
      </c>
      <c r="BE5" s="13">
        <f t="shared" si="12"/>
        <v>2075</v>
      </c>
      <c r="BF5" s="13">
        <f t="shared" si="13"/>
        <v>2400</v>
      </c>
      <c r="BG5" s="13">
        <f t="shared" si="14"/>
        <v>2093.9737925173231</v>
      </c>
      <c r="BH5" s="13">
        <f t="shared" si="15"/>
        <v>2305.4362180152366</v>
      </c>
      <c r="BI5" s="13">
        <f t="shared" ref="BI5:BI10" si="22">SUM(AL5:AM5)</f>
        <v>1363.7779393872743</v>
      </c>
      <c r="BJ5" s="13">
        <f t="shared" si="16"/>
        <v>1934.4991363153076</v>
      </c>
      <c r="BK5" s="13">
        <f t="shared" si="17"/>
        <v>2211.840399895515</v>
      </c>
      <c r="BL5" s="13"/>
      <c r="BM5" s="492">
        <f>IF(ISERROR(BK5/BI5),"N/A",IF(BI5&lt;0,"N/A",IF(BK5&lt;0,"N/A",IF(BK5/BI5-1&gt;300%,"&gt;±300%",IF(BK5/BI5-1&lt;-300%,"&gt;±300%",BK5/BI5-1)))))</f>
        <v>0.62184790941057666</v>
      </c>
      <c r="BN5" s="492">
        <f t="shared" si="18"/>
        <v>0.14336592783828617</v>
      </c>
      <c r="BO5" s="19"/>
      <c r="BP5" s="13">
        <f t="shared" si="19"/>
        <v>4297.3476513604728</v>
      </c>
    </row>
    <row r="6" spans="1:68" x14ac:dyDescent="0.45">
      <c r="A6" s="10"/>
      <c r="B6" s="10" t="s">
        <v>8</v>
      </c>
      <c r="C6" s="13">
        <v>405</v>
      </c>
      <c r="D6" s="13">
        <v>405</v>
      </c>
      <c r="E6" s="13">
        <v>405</v>
      </c>
      <c r="F6" s="13">
        <v>490</v>
      </c>
      <c r="G6" s="13">
        <v>480</v>
      </c>
      <c r="H6" s="13">
        <v>465</v>
      </c>
      <c r="I6" s="13">
        <v>457.82139999999998</v>
      </c>
      <c r="J6" s="13">
        <v>447.62088000000006</v>
      </c>
      <c r="K6" s="13">
        <v>467.30242405163318</v>
      </c>
      <c r="L6" s="13">
        <v>464.96591193137499</v>
      </c>
      <c r="M6" s="26">
        <f t="shared" si="20"/>
        <v>4.3969226930685501E-2</v>
      </c>
      <c r="N6" s="26">
        <f t="shared" si="20"/>
        <v>-5.0000000000000044E-3</v>
      </c>
      <c r="O6" s="27"/>
      <c r="P6" s="13">
        <v>95</v>
      </c>
      <c r="Q6" s="13">
        <v>95</v>
      </c>
      <c r="R6" s="13">
        <v>95</v>
      </c>
      <c r="S6" s="13">
        <v>80</v>
      </c>
      <c r="T6" s="13">
        <v>115</v>
      </c>
      <c r="U6" s="13">
        <v>110</v>
      </c>
      <c r="V6" s="13">
        <v>130</v>
      </c>
      <c r="W6" s="13">
        <v>120</v>
      </c>
      <c r="X6" s="13">
        <v>120</v>
      </c>
      <c r="Y6" s="13">
        <v>120</v>
      </c>
      <c r="Z6" s="13">
        <v>115</v>
      </c>
      <c r="AA6" s="13">
        <v>125</v>
      </c>
      <c r="AB6" s="13">
        <v>100</v>
      </c>
      <c r="AC6" s="13">
        <v>140</v>
      </c>
      <c r="AD6" s="13">
        <v>115</v>
      </c>
      <c r="AE6" s="13">
        <v>115</v>
      </c>
      <c r="AF6" s="13">
        <v>120</v>
      </c>
      <c r="AG6" s="13">
        <v>120</v>
      </c>
      <c r="AH6" s="13">
        <v>111.4571283018868</v>
      </c>
      <c r="AI6" s="13">
        <v>118.81441169811319</v>
      </c>
      <c r="AJ6" s="13">
        <v>119.06663113006395</v>
      </c>
      <c r="AK6" s="13">
        <v>108.48322886993604</v>
      </c>
      <c r="AL6" s="13">
        <v>107.64875596927972</v>
      </c>
      <c r="AM6" s="13">
        <v>109.94480403072028</v>
      </c>
      <c r="AN6" s="13">
        <v>115.38638519356425</v>
      </c>
      <c r="AO6" s="13">
        <v>114.64093480643575</v>
      </c>
      <c r="AP6" s="13">
        <v>117.84114183023325</v>
      </c>
      <c r="AQ6" s="13">
        <v>124.97457816976673</v>
      </c>
      <c r="AR6" s="13">
        <v>111.0499524009324</v>
      </c>
      <c r="AS6" s="492">
        <f t="shared" si="3"/>
        <v>-3.7581841092927504E-2</v>
      </c>
      <c r="AT6" s="492">
        <f t="shared" si="4"/>
        <v>-0.11141966608536158</v>
      </c>
      <c r="AU6" s="4"/>
      <c r="AV6" s="4"/>
      <c r="AW6" s="13">
        <f t="shared" si="21"/>
        <v>215</v>
      </c>
      <c r="AX6" s="13">
        <f t="shared" ref="AX6:AX10" si="23">SUM(P6:Q6)</f>
        <v>190</v>
      </c>
      <c r="AY6" s="13">
        <f t="shared" si="6"/>
        <v>175</v>
      </c>
      <c r="AZ6" s="13">
        <f t="shared" si="7"/>
        <v>225</v>
      </c>
      <c r="BA6" s="13">
        <f t="shared" si="8"/>
        <v>250</v>
      </c>
      <c r="BB6" s="13">
        <f t="shared" si="9"/>
        <v>240</v>
      </c>
      <c r="BC6" s="13">
        <f t="shared" si="10"/>
        <v>240</v>
      </c>
      <c r="BD6" s="13">
        <f t="shared" si="11"/>
        <v>240</v>
      </c>
      <c r="BE6" s="13">
        <f t="shared" si="12"/>
        <v>230</v>
      </c>
      <c r="BF6" s="13">
        <f t="shared" si="13"/>
        <v>240</v>
      </c>
      <c r="BG6" s="13">
        <f t="shared" si="14"/>
        <v>230.27153999999999</v>
      </c>
      <c r="BH6" s="13">
        <f t="shared" si="15"/>
        <v>227.54986</v>
      </c>
      <c r="BI6" s="13">
        <f t="shared" si="22"/>
        <v>217.59356</v>
      </c>
      <c r="BJ6" s="13">
        <f t="shared" si="16"/>
        <v>230.02732</v>
      </c>
      <c r="BK6" s="13">
        <f t="shared" si="17"/>
        <v>242.81572</v>
      </c>
      <c r="BL6" s="13"/>
      <c r="BM6" s="492">
        <f>IF(ISERROR(BK6/BI6),"N/A",IF(BI6&lt;0,"N/A",IF(BK6&lt;0,"N/A",IF(BK6/BI6-1&gt;300%,"&gt;±300%",IF(BK6/BI6-1&lt;-300%,"&gt;±300%",BK6/BI6-1)))))</f>
        <v>0.11591409231045269</v>
      </c>
      <c r="BN6" s="492">
        <f t="shared" si="18"/>
        <v>5.5595135395221762E-2</v>
      </c>
      <c r="BO6" s="19"/>
      <c r="BP6" s="13">
        <f t="shared" si="19"/>
        <v>468.50660720736812</v>
      </c>
    </row>
    <row r="7" spans="1:68" x14ac:dyDescent="0.45">
      <c r="A7" s="10"/>
      <c r="B7" s="10" t="s">
        <v>15</v>
      </c>
      <c r="C7" s="13">
        <v>355</v>
      </c>
      <c r="D7" s="13">
        <v>395</v>
      </c>
      <c r="E7" s="13">
        <v>365</v>
      </c>
      <c r="F7" s="13">
        <v>390</v>
      </c>
      <c r="G7" s="13">
        <v>360</v>
      </c>
      <c r="H7" s="13">
        <v>345</v>
      </c>
      <c r="I7" s="13">
        <v>356.3391414125814</v>
      </c>
      <c r="J7" s="13">
        <v>337.22154999999998</v>
      </c>
      <c r="K7" s="13">
        <v>314.17633683395337</v>
      </c>
      <c r="L7" s="13">
        <v>355.72526553505253</v>
      </c>
      <c r="M7" s="26">
        <f t="shared" si="20"/>
        <v>-6.8338494873908862E-2</v>
      </c>
      <c r="N7" s="26">
        <f t="shared" si="20"/>
        <v>0.13224716132284131</v>
      </c>
      <c r="O7" s="27"/>
      <c r="P7" s="13">
        <v>105</v>
      </c>
      <c r="Q7" s="13">
        <v>115</v>
      </c>
      <c r="R7" s="13">
        <v>100</v>
      </c>
      <c r="S7" s="13">
        <v>100</v>
      </c>
      <c r="T7" s="13">
        <v>90</v>
      </c>
      <c r="U7" s="13">
        <v>100</v>
      </c>
      <c r="V7" s="13">
        <v>100</v>
      </c>
      <c r="W7" s="13">
        <v>105</v>
      </c>
      <c r="X7" s="13">
        <v>100</v>
      </c>
      <c r="Y7" s="13">
        <v>85</v>
      </c>
      <c r="Z7" s="13">
        <v>95</v>
      </c>
      <c r="AA7" s="13">
        <v>85</v>
      </c>
      <c r="AB7" s="13">
        <v>95</v>
      </c>
      <c r="AC7" s="13">
        <v>95</v>
      </c>
      <c r="AD7" s="13">
        <v>90</v>
      </c>
      <c r="AE7" s="13">
        <v>85</v>
      </c>
      <c r="AF7" s="13">
        <v>90</v>
      </c>
      <c r="AG7" s="13">
        <v>90</v>
      </c>
      <c r="AH7" s="13">
        <v>85.149501412581387</v>
      </c>
      <c r="AI7" s="13">
        <v>98.594069999999988</v>
      </c>
      <c r="AJ7" s="13">
        <v>78.519019999999998</v>
      </c>
      <c r="AK7" s="13">
        <v>94.076549999999997</v>
      </c>
      <c r="AL7" s="13">
        <v>97.866374477791112</v>
      </c>
      <c r="AM7" s="13">
        <v>86.809065522208883</v>
      </c>
      <c r="AN7" s="13">
        <v>70.809776601101504</v>
      </c>
      <c r="AO7" s="13">
        <v>81.736333398898495</v>
      </c>
      <c r="AP7" s="13">
        <v>83.30203871754523</v>
      </c>
      <c r="AQ7" s="13">
        <v>75.37025128245476</v>
      </c>
      <c r="AR7" s="13">
        <v>73.263899230769226</v>
      </c>
      <c r="AS7" s="492">
        <f t="shared" si="3"/>
        <v>3.4657963172129991E-2</v>
      </c>
      <c r="AT7" s="492">
        <f t="shared" si="4"/>
        <v>-2.7946729854884556E-2</v>
      </c>
      <c r="AU7" s="4"/>
      <c r="AV7" s="4"/>
      <c r="AW7" s="13">
        <f t="shared" si="21"/>
        <v>175</v>
      </c>
      <c r="AX7" s="13">
        <f t="shared" si="23"/>
        <v>220</v>
      </c>
      <c r="AY7" s="13">
        <f t="shared" si="6"/>
        <v>200</v>
      </c>
      <c r="AZ7" s="13">
        <f t="shared" si="7"/>
        <v>190</v>
      </c>
      <c r="BA7" s="13">
        <f t="shared" si="8"/>
        <v>205</v>
      </c>
      <c r="BB7" s="13">
        <f t="shared" si="9"/>
        <v>185</v>
      </c>
      <c r="BC7" s="13">
        <f t="shared" si="10"/>
        <v>180</v>
      </c>
      <c r="BD7" s="13">
        <f t="shared" si="11"/>
        <v>190</v>
      </c>
      <c r="BE7" s="13">
        <f t="shared" si="12"/>
        <v>175</v>
      </c>
      <c r="BF7" s="13">
        <f t="shared" si="13"/>
        <v>180</v>
      </c>
      <c r="BG7" s="13">
        <f t="shared" si="14"/>
        <v>183.74357141258139</v>
      </c>
      <c r="BH7" s="13">
        <f t="shared" si="15"/>
        <v>172.59557000000001</v>
      </c>
      <c r="BI7" s="13">
        <f t="shared" si="22"/>
        <v>184.67543999999998</v>
      </c>
      <c r="BJ7" s="13">
        <f t="shared" si="16"/>
        <v>152.54611</v>
      </c>
      <c r="BK7" s="13">
        <f t="shared" si="17"/>
        <v>158.67228999999998</v>
      </c>
      <c r="BL7" s="13"/>
      <c r="BM7" s="492">
        <f>IF(ISERROR(BK7/BI7),"N/A",IF(BI7&lt;0,"N/A",IF(BK7&lt;0,"N/A",IF(BK7/BI7-1&gt;300%,"&gt;±300%",IF(BK7/BI7-1&lt;-300%,"&gt;±300%",BK7/BI7-1)))))</f>
        <v>-0.14080459209952345</v>
      </c>
      <c r="BN7" s="492">
        <f t="shared" si="18"/>
        <v>4.015952946948298E-2</v>
      </c>
      <c r="BO7" s="19"/>
      <c r="BP7" s="13">
        <f t="shared" si="19"/>
        <v>313.6725226296677</v>
      </c>
    </row>
    <row r="8" spans="1:68" x14ac:dyDescent="0.45">
      <c r="A8" s="10"/>
      <c r="B8" s="10" t="s">
        <v>1</v>
      </c>
      <c r="C8" s="13">
        <v>740</v>
      </c>
      <c r="D8" s="13">
        <v>740</v>
      </c>
      <c r="E8" s="13">
        <v>710</v>
      </c>
      <c r="F8" s="13">
        <v>715</v>
      </c>
      <c r="G8" s="13">
        <v>720</v>
      </c>
      <c r="H8" s="13">
        <v>665</v>
      </c>
      <c r="I8" s="13">
        <v>716.37891437287317</v>
      </c>
      <c r="J8" s="13">
        <v>704.21686006867185</v>
      </c>
      <c r="K8" s="13">
        <v>644.41626818606801</v>
      </c>
      <c r="L8" s="13">
        <v>666.48589242206094</v>
      </c>
      <c r="M8" s="26">
        <f t="shared" si="20"/>
        <v>-8.4917864472560889E-2</v>
      </c>
      <c r="N8" s="26">
        <f t="shared" si="20"/>
        <v>3.4247466002240268E-2</v>
      </c>
      <c r="O8" s="27"/>
      <c r="P8" s="13">
        <v>200</v>
      </c>
      <c r="Q8" s="13">
        <v>175</v>
      </c>
      <c r="R8" s="13">
        <v>180</v>
      </c>
      <c r="S8" s="13">
        <v>190</v>
      </c>
      <c r="T8" s="13">
        <v>190</v>
      </c>
      <c r="U8" s="13">
        <v>160</v>
      </c>
      <c r="V8" s="13">
        <v>190</v>
      </c>
      <c r="W8" s="13">
        <v>180</v>
      </c>
      <c r="X8" s="13">
        <v>175</v>
      </c>
      <c r="Y8" s="13">
        <v>170</v>
      </c>
      <c r="Z8" s="13">
        <v>140</v>
      </c>
      <c r="AA8" s="13">
        <v>205</v>
      </c>
      <c r="AB8" s="13">
        <v>185</v>
      </c>
      <c r="AC8" s="13">
        <v>190</v>
      </c>
      <c r="AD8" s="13">
        <v>140</v>
      </c>
      <c r="AE8" s="13">
        <v>200</v>
      </c>
      <c r="AF8" s="13">
        <v>180</v>
      </c>
      <c r="AG8" s="13">
        <v>145</v>
      </c>
      <c r="AH8" s="13">
        <v>204</v>
      </c>
      <c r="AI8" s="13">
        <v>188.79226177563464</v>
      </c>
      <c r="AJ8" s="13">
        <v>174.19652661717544</v>
      </c>
      <c r="AK8" s="13">
        <v>149.39012598006315</v>
      </c>
      <c r="AL8" s="13">
        <v>150</v>
      </c>
      <c r="AM8" s="13">
        <v>175.49612974710641</v>
      </c>
      <c r="AN8" s="13">
        <v>196.28350601702576</v>
      </c>
      <c r="AO8" s="13">
        <v>182.43722430453971</v>
      </c>
      <c r="AP8" s="13">
        <v>184</v>
      </c>
      <c r="AQ8" s="13">
        <v>136.49639252859006</v>
      </c>
      <c r="AR8" s="13">
        <v>149.28429436147673</v>
      </c>
      <c r="AS8" s="492">
        <f t="shared" si="3"/>
        <v>-0.23944554796913142</v>
      </c>
      <c r="AT8" s="492">
        <f t="shared" si="4"/>
        <v>9.3686738499027644E-2</v>
      </c>
      <c r="AU8" s="4"/>
      <c r="AV8" s="4"/>
      <c r="AW8" s="13">
        <f t="shared" si="21"/>
        <v>365</v>
      </c>
      <c r="AX8" s="13">
        <f t="shared" si="23"/>
        <v>375</v>
      </c>
      <c r="AY8" s="13">
        <f t="shared" si="6"/>
        <v>370</v>
      </c>
      <c r="AZ8" s="13">
        <f t="shared" si="7"/>
        <v>350</v>
      </c>
      <c r="BA8" s="13">
        <f t="shared" si="8"/>
        <v>370</v>
      </c>
      <c r="BB8" s="13">
        <f t="shared" si="9"/>
        <v>345</v>
      </c>
      <c r="BC8" s="13">
        <f t="shared" si="10"/>
        <v>345</v>
      </c>
      <c r="BD8" s="13">
        <f t="shared" si="11"/>
        <v>375</v>
      </c>
      <c r="BE8" s="13">
        <f t="shared" si="12"/>
        <v>340</v>
      </c>
      <c r="BF8" s="13">
        <f t="shared" si="13"/>
        <v>325</v>
      </c>
      <c r="BG8" s="13">
        <f t="shared" si="14"/>
        <v>392.79226177563464</v>
      </c>
      <c r="BH8" s="13">
        <f t="shared" si="15"/>
        <v>323.58665259723858</v>
      </c>
      <c r="BI8" s="13">
        <f t="shared" si="22"/>
        <v>325.49612974710641</v>
      </c>
      <c r="BJ8" s="13">
        <f t="shared" si="16"/>
        <v>378.7207303215655</v>
      </c>
      <c r="BK8" s="13">
        <f t="shared" si="17"/>
        <v>320.49639252859004</v>
      </c>
      <c r="BL8" s="13"/>
      <c r="BM8" s="492">
        <f t="shared" ref="BM8:BM15" si="24">IF(ISERROR(BK8/BI8),"N/A",IF(BI8&lt;0,"N/A",IF(BK8&lt;0,"N/A",IF(BK8/BI8-1&gt;300%,"&gt;±300%",IF(BK8/BI8-1&lt;-300%,"&gt;±300%",BK8/BI8-1)))))</f>
        <v>-1.5360358423926246E-2</v>
      </c>
      <c r="BN8" s="492">
        <f t="shared" si="18"/>
        <v>-0.15373950547554693</v>
      </c>
      <c r="BO8" s="19"/>
      <c r="BP8" s="13">
        <f t="shared" si="19"/>
        <v>652.21791119460659</v>
      </c>
    </row>
    <row r="9" spans="1:68" x14ac:dyDescent="0.45">
      <c r="A9" s="28"/>
      <c r="B9" s="29" t="s">
        <v>2</v>
      </c>
      <c r="C9" s="29">
        <v>215</v>
      </c>
      <c r="D9" s="29">
        <v>200</v>
      </c>
      <c r="E9" s="29">
        <v>200</v>
      </c>
      <c r="F9" s="29">
        <v>185</v>
      </c>
      <c r="G9" s="29">
        <v>185</v>
      </c>
      <c r="H9" s="29">
        <v>180</v>
      </c>
      <c r="I9" s="29">
        <v>170.13750441378028</v>
      </c>
      <c r="J9" s="29">
        <v>201.95771924071977</v>
      </c>
      <c r="K9" s="29">
        <v>208.5244943009593</v>
      </c>
      <c r="L9" s="29">
        <v>201.75345773905337</v>
      </c>
      <c r="M9" s="598">
        <f t="shared" si="20"/>
        <v>3.2515593288179323E-2</v>
      </c>
      <c r="N9" s="598">
        <f t="shared" si="20"/>
        <v>-3.2471180829880986E-2</v>
      </c>
      <c r="O9" s="27"/>
      <c r="P9" s="29">
        <v>45</v>
      </c>
      <c r="Q9" s="29">
        <v>50</v>
      </c>
      <c r="R9" s="29">
        <v>45</v>
      </c>
      <c r="S9" s="29">
        <v>45</v>
      </c>
      <c r="T9" s="29">
        <v>45</v>
      </c>
      <c r="U9" s="29">
        <v>50</v>
      </c>
      <c r="V9" s="29">
        <v>40</v>
      </c>
      <c r="W9" s="29">
        <v>45</v>
      </c>
      <c r="X9" s="29">
        <v>45</v>
      </c>
      <c r="Y9" s="29">
        <v>50</v>
      </c>
      <c r="Z9" s="29">
        <v>45</v>
      </c>
      <c r="AA9" s="29">
        <v>45</v>
      </c>
      <c r="AB9" s="29">
        <v>45</v>
      </c>
      <c r="AC9" s="29">
        <v>45</v>
      </c>
      <c r="AD9" s="611">
        <v>40</v>
      </c>
      <c r="AE9" s="611">
        <v>45</v>
      </c>
      <c r="AF9" s="611">
        <v>45</v>
      </c>
      <c r="AG9" s="611">
        <v>40</v>
      </c>
      <c r="AH9" s="611">
        <v>45.727047678170074</v>
      </c>
      <c r="AI9" s="611">
        <v>41.004418463470074</v>
      </c>
      <c r="AJ9" s="611">
        <v>41.084514977270075</v>
      </c>
      <c r="AK9" s="611">
        <v>42.321523294870076</v>
      </c>
      <c r="AL9" s="611">
        <v>49.860080935454945</v>
      </c>
      <c r="AM9" s="611">
        <v>49.134642701954945</v>
      </c>
      <c r="AN9" s="611">
        <v>51.664865480054942</v>
      </c>
      <c r="AO9" s="611">
        <v>51.298130123254936</v>
      </c>
      <c r="AP9" s="611">
        <v>50.673082565939808</v>
      </c>
      <c r="AQ9" s="611">
        <v>52.001182565939814</v>
      </c>
      <c r="AR9" s="611">
        <v>50.248432565939808</v>
      </c>
      <c r="AS9" s="612">
        <f t="shared" si="3"/>
        <v>-2.74157863560478E-2</v>
      </c>
      <c r="AT9" s="612">
        <f t="shared" si="4"/>
        <v>-3.3705964239898578E-2</v>
      </c>
      <c r="AU9" s="4"/>
      <c r="AV9" s="4"/>
      <c r="AW9" s="29">
        <f t="shared" si="21"/>
        <v>105</v>
      </c>
      <c r="AX9" s="29">
        <f t="shared" si="23"/>
        <v>95</v>
      </c>
      <c r="AY9" s="29">
        <f t="shared" si="6"/>
        <v>90</v>
      </c>
      <c r="AZ9" s="29">
        <f t="shared" si="7"/>
        <v>95</v>
      </c>
      <c r="BA9" s="29">
        <f t="shared" si="8"/>
        <v>85</v>
      </c>
      <c r="BB9" s="29">
        <f t="shared" si="9"/>
        <v>95</v>
      </c>
      <c r="BC9" s="29">
        <f t="shared" si="10"/>
        <v>90</v>
      </c>
      <c r="BD9" s="29">
        <f t="shared" si="11"/>
        <v>90</v>
      </c>
      <c r="BE9" s="29">
        <f t="shared" si="12"/>
        <v>85</v>
      </c>
      <c r="BF9" s="29">
        <f t="shared" si="13"/>
        <v>85</v>
      </c>
      <c r="BG9" s="29">
        <f t="shared" si="14"/>
        <v>86.731466141640141</v>
      </c>
      <c r="BH9" s="29">
        <f t="shared" si="15"/>
        <v>83.406038272140151</v>
      </c>
      <c r="BI9" s="29">
        <f t="shared" si="22"/>
        <v>98.994723637409891</v>
      </c>
      <c r="BJ9" s="599">
        <f t="shared" si="16"/>
        <v>102.96299560330988</v>
      </c>
      <c r="BK9" s="599">
        <f t="shared" si="17"/>
        <v>102.67426513187962</v>
      </c>
      <c r="BL9" s="13"/>
      <c r="BM9" s="612">
        <f>IF(ISERROR(BK9/BI9),"N/A",IF(BI9&lt;0,"N/A",IF(BK9&lt;0,"N/A",IF(BK9/BI9-1&gt;300%,"&gt;±300%",IF(BK9/BI9-1&lt;-300%,"&gt;±300%",BK9/BI9-1)))))</f>
        <v>3.7169066787305471E-2</v>
      </c>
      <c r="BN9" s="612">
        <f t="shared" si="18"/>
        <v>-2.8042159198888861E-3</v>
      </c>
      <c r="BO9" s="19"/>
      <c r="BP9" s="611">
        <f t="shared" si="19"/>
        <v>204.22082782107435</v>
      </c>
    </row>
    <row r="10" spans="1:68" x14ac:dyDescent="0.45">
      <c r="A10" s="90" t="s">
        <v>36</v>
      </c>
      <c r="C10" s="32">
        <v>-215</v>
      </c>
      <c r="D10" s="32">
        <v>350</v>
      </c>
      <c r="E10" s="32">
        <v>30</v>
      </c>
      <c r="F10" s="32">
        <v>30</v>
      </c>
      <c r="G10" s="32">
        <v>30</v>
      </c>
      <c r="H10" s="651">
        <v>10</v>
      </c>
      <c r="I10" s="651">
        <v>2.0553724172843388</v>
      </c>
      <c r="J10" s="651">
        <v>-83.635707465801829</v>
      </c>
      <c r="K10" s="651">
        <v>-50</v>
      </c>
      <c r="L10" s="651">
        <v>0</v>
      </c>
      <c r="M10" s="32" t="str">
        <f t="shared" si="20"/>
        <v>N/A</v>
      </c>
      <c r="N10" s="539" t="str">
        <f t="shared" si="20"/>
        <v>N/A</v>
      </c>
      <c r="O10" s="27"/>
      <c r="P10" s="32">
        <v>65</v>
      </c>
      <c r="Q10" s="32">
        <v>-40</v>
      </c>
      <c r="R10" s="32">
        <v>60</v>
      </c>
      <c r="S10" s="32">
        <v>-5</v>
      </c>
      <c r="T10" s="32">
        <v>25</v>
      </c>
      <c r="U10" s="32">
        <v>-45</v>
      </c>
      <c r="V10" s="32">
        <v>150</v>
      </c>
      <c r="W10" s="32">
        <v>60</v>
      </c>
      <c r="X10" s="32">
        <v>-105</v>
      </c>
      <c r="Y10" s="32">
        <v>-75</v>
      </c>
      <c r="Z10" s="32">
        <v>-60</v>
      </c>
      <c r="AA10" s="32">
        <v>75</v>
      </c>
      <c r="AB10" s="32">
        <v>-10</v>
      </c>
      <c r="AC10" s="32">
        <v>25</v>
      </c>
      <c r="AD10" s="32">
        <v>-5</v>
      </c>
      <c r="AE10" s="32">
        <v>55</v>
      </c>
      <c r="AF10" s="32">
        <v>-20</v>
      </c>
      <c r="AG10" s="32">
        <v>-20</v>
      </c>
      <c r="AH10" s="32">
        <v>12.188790193236848</v>
      </c>
      <c r="AI10" s="32">
        <v>-26.456840846936046</v>
      </c>
      <c r="AJ10" s="32">
        <v>-29.140944913994538</v>
      </c>
      <c r="AK10" s="32">
        <v>45.464367984978075</v>
      </c>
      <c r="AL10" s="32">
        <v>53.747878497737702</v>
      </c>
      <c r="AM10" s="32">
        <v>24.803950263688535</v>
      </c>
      <c r="AN10" s="32">
        <v>-111.53326566469633</v>
      </c>
      <c r="AO10" s="32">
        <v>-50.654270562531742</v>
      </c>
      <c r="AP10" s="32">
        <v>-29.303095800149173</v>
      </c>
      <c r="AQ10" s="32">
        <v>18.218104029757061</v>
      </c>
      <c r="AR10" s="32">
        <v>-27.620146404017177</v>
      </c>
      <c r="AS10" s="492" t="str">
        <f t="shared" si="3"/>
        <v>N/A</v>
      </c>
      <c r="AT10" s="492" t="str">
        <f t="shared" si="4"/>
        <v>N/A</v>
      </c>
      <c r="AU10" s="4"/>
      <c r="AV10" s="4"/>
      <c r="AW10" s="32">
        <f t="shared" si="21"/>
        <v>325</v>
      </c>
      <c r="AX10" s="32">
        <f t="shared" si="23"/>
        <v>25</v>
      </c>
      <c r="AY10" s="32">
        <f t="shared" si="6"/>
        <v>55</v>
      </c>
      <c r="AZ10" s="32">
        <f t="shared" si="7"/>
        <v>-20</v>
      </c>
      <c r="BA10" s="32">
        <f t="shared" si="8"/>
        <v>210</v>
      </c>
      <c r="BB10" s="32">
        <f t="shared" si="9"/>
        <v>-180</v>
      </c>
      <c r="BC10" s="32">
        <f t="shared" si="10"/>
        <v>15</v>
      </c>
      <c r="BD10" s="32">
        <f t="shared" si="11"/>
        <v>15</v>
      </c>
      <c r="BE10" s="32">
        <f t="shared" si="12"/>
        <v>50</v>
      </c>
      <c r="BF10" s="32">
        <f t="shared" si="13"/>
        <v>-40</v>
      </c>
      <c r="BG10" s="32">
        <f t="shared" si="14"/>
        <v>-14.268050653699198</v>
      </c>
      <c r="BH10" s="32">
        <f t="shared" si="15"/>
        <v>16.323423070983537</v>
      </c>
      <c r="BI10" s="32">
        <f t="shared" si="22"/>
        <v>78.551828761426236</v>
      </c>
      <c r="BJ10" s="13">
        <f t="shared" si="16"/>
        <v>-162.18753622722807</v>
      </c>
      <c r="BK10" s="13">
        <f t="shared" si="17"/>
        <v>-11.084991770392111</v>
      </c>
      <c r="BL10" s="13"/>
      <c r="BM10" s="492" t="str">
        <f>IF(ISERROR(BK10/BI10),"N/A",IF(BI10&lt;0,"N/A",IF(BK10&lt;0,"N/A",IF(BK10/BI10-1&gt;300%,"&gt;±300%",IF(BK10/BI10-1&lt;-300%,"&gt;±300%",BK10/BI10-1)))))</f>
        <v>N/A</v>
      </c>
      <c r="BN10" s="492" t="str">
        <f t="shared" si="18"/>
        <v>N/A</v>
      </c>
      <c r="BO10" s="19"/>
      <c r="BP10" s="648">
        <f t="shared" si="19"/>
        <v>-89.359408736941035</v>
      </c>
    </row>
    <row r="11" spans="1:68" x14ac:dyDescent="0.45">
      <c r="A11" s="33" t="s">
        <v>14</v>
      </c>
      <c r="B11" s="34"/>
      <c r="C11" s="560">
        <v>5855</v>
      </c>
      <c r="D11" s="560">
        <v>5225</v>
      </c>
      <c r="E11" s="560">
        <v>6190</v>
      </c>
      <c r="F11" s="560">
        <v>6075</v>
      </c>
      <c r="G11" s="560">
        <v>6160</v>
      </c>
      <c r="H11" s="560">
        <v>6135</v>
      </c>
      <c r="I11" s="582">
        <f t="shared" ref="I11" si="25">I4+I10</f>
        <v>6102.1423431490784</v>
      </c>
      <c r="J11" s="560">
        <f>J4+J10</f>
        <v>4905.6583775461713</v>
      </c>
      <c r="K11" s="560">
        <f>K4+K10</f>
        <v>6136.5906618918407</v>
      </c>
      <c r="L11" s="560">
        <f>L4+L10</f>
        <v>6202.9465045015859</v>
      </c>
      <c r="M11" s="540">
        <f t="shared" si="20"/>
        <v>0.25092091409785167</v>
      </c>
      <c r="N11" s="540">
        <f t="shared" si="20"/>
        <v>1.0813144670348329E-2</v>
      </c>
      <c r="O11" s="27"/>
      <c r="P11" s="560">
        <v>1380</v>
      </c>
      <c r="Q11" s="560">
        <v>1375</v>
      </c>
      <c r="R11" s="560">
        <v>1420</v>
      </c>
      <c r="S11" s="560">
        <v>1540</v>
      </c>
      <c r="T11" s="560">
        <v>1680</v>
      </c>
      <c r="U11" s="560">
        <v>1570</v>
      </c>
      <c r="V11" s="560">
        <v>1425</v>
      </c>
      <c r="W11" s="560">
        <v>1710</v>
      </c>
      <c r="X11" s="560">
        <v>1515</v>
      </c>
      <c r="Y11" s="560">
        <v>1420</v>
      </c>
      <c r="Z11" s="560">
        <v>1365</v>
      </c>
      <c r="AA11" s="560">
        <v>1630</v>
      </c>
      <c r="AB11" s="560">
        <v>1555</v>
      </c>
      <c r="AC11" s="560">
        <v>1610</v>
      </c>
      <c r="AD11" s="560">
        <v>1295</v>
      </c>
      <c r="AE11" s="560">
        <v>1660</v>
      </c>
      <c r="AF11" s="560">
        <v>1645</v>
      </c>
      <c r="AG11" s="560">
        <v>1545</v>
      </c>
      <c r="AH11" s="560">
        <f t="shared" ref="AH11:AL11" si="26">AH4+AH10</f>
        <v>1333.2413392839883</v>
      </c>
      <c r="AI11" s="560">
        <f t="shared" si="26"/>
        <v>1640.0032419094916</v>
      </c>
      <c r="AJ11" s="560">
        <f t="shared" si="26"/>
        <v>1502.6772817150966</v>
      </c>
      <c r="AK11" s="560">
        <f t="shared" si="26"/>
        <v>1626.220480240502</v>
      </c>
      <c r="AL11" s="560">
        <f t="shared" si="26"/>
        <v>1301.9795183687127</v>
      </c>
      <c r="AM11" s="560">
        <f>AM4+AM10</f>
        <v>967.11010316450415</v>
      </c>
      <c r="AN11" s="560">
        <f t="shared" ref="AN11:AR11" si="27">AN4+AN10</f>
        <v>1384.274852266514</v>
      </c>
      <c r="AO11" s="560">
        <f t="shared" si="27"/>
        <v>1252.2939037464407</v>
      </c>
      <c r="AP11" s="560">
        <f t="shared" si="27"/>
        <v>1438.7486395114643</v>
      </c>
      <c r="AQ11" s="560">
        <f t="shared" si="27"/>
        <v>1586.6654362741288</v>
      </c>
      <c r="AR11" s="560">
        <f t="shared" si="27"/>
        <v>1568.8981319442155</v>
      </c>
      <c r="AS11" s="561">
        <f t="shared" si="3"/>
        <v>0.13337183679629261</v>
      </c>
      <c r="AT11" s="561">
        <f t="shared" si="4"/>
        <v>-1.1197889563684726E-2</v>
      </c>
      <c r="AU11" s="4"/>
      <c r="AV11" s="4"/>
      <c r="AW11" s="34">
        <f>AW4+AW10</f>
        <v>2470</v>
      </c>
      <c r="AX11" s="34">
        <f t="shared" ref="AX11:BA11" si="28">AX4+AX10</f>
        <v>2755</v>
      </c>
      <c r="AY11" s="34">
        <f t="shared" si="28"/>
        <v>2960</v>
      </c>
      <c r="AZ11" s="34">
        <f t="shared" si="28"/>
        <v>3250</v>
      </c>
      <c r="BA11" s="34">
        <f t="shared" si="28"/>
        <v>3135</v>
      </c>
      <c r="BB11" s="34">
        <f>BB4+BB10</f>
        <v>2935</v>
      </c>
      <c r="BC11" s="34">
        <f>BC4+BC10</f>
        <v>2995</v>
      </c>
      <c r="BD11" s="34">
        <f t="shared" si="11"/>
        <v>3165</v>
      </c>
      <c r="BE11" s="34">
        <f t="shared" si="12"/>
        <v>2955</v>
      </c>
      <c r="BF11" s="34">
        <f t="shared" si="13"/>
        <v>3190</v>
      </c>
      <c r="BG11" s="34">
        <f t="shared" si="14"/>
        <v>2973.2445811934799</v>
      </c>
      <c r="BH11" s="34">
        <f t="shared" si="15"/>
        <v>3128.8977619555985</v>
      </c>
      <c r="BI11" s="34">
        <f>SUM(AL11:AM11)</f>
        <v>2269.0896215332168</v>
      </c>
      <c r="BJ11" s="34">
        <f t="shared" si="16"/>
        <v>2636.5687560129545</v>
      </c>
      <c r="BK11" s="34">
        <f t="shared" si="17"/>
        <v>3025.414075785593</v>
      </c>
      <c r="BL11" s="34"/>
      <c r="BM11" s="561">
        <f>IF(ISERROR(BK11/BI11),"N/A",IF(BI11&lt;0,"N/A",IF(BK11&lt;0,"N/A",IF(BK11/BI11-1&gt;300%,"&gt;±300%",IF(BK11/BI11-1&lt;-300%,"&gt;±300%",BK11/BI11-1)))))</f>
        <v>0.33331625471070203</v>
      </c>
      <c r="BN11" s="561">
        <f t="shared" si="18"/>
        <v>0.14748157767015879</v>
      </c>
      <c r="BO11" s="19"/>
      <c r="BP11" s="645">
        <f t="shared" si="19"/>
        <v>5846.6061114762488</v>
      </c>
    </row>
    <row r="12" spans="1:68" x14ac:dyDescent="0.45">
      <c r="A12" s="23"/>
      <c r="B12" s="4"/>
      <c r="C12" s="4"/>
      <c r="D12" s="4"/>
      <c r="E12" s="4"/>
      <c r="F12" s="4"/>
      <c r="G12" s="9"/>
      <c r="H12" s="9"/>
      <c r="I12" s="627"/>
      <c r="J12" s="4"/>
      <c r="K12" s="9"/>
      <c r="L12" s="9"/>
      <c r="M12" s="35"/>
      <c r="N12" s="541"/>
      <c r="O12" s="27"/>
      <c r="P12" s="35"/>
      <c r="Q12" s="35"/>
      <c r="R12" s="35"/>
      <c r="S12" s="35"/>
      <c r="T12" s="35"/>
      <c r="U12" s="35"/>
      <c r="V12" s="35"/>
      <c r="W12" s="35"/>
      <c r="X12" s="35"/>
      <c r="Y12" s="35"/>
      <c r="Z12" s="35"/>
      <c r="AA12" s="35"/>
      <c r="AB12" s="35"/>
      <c r="AC12" s="35"/>
      <c r="AD12" s="35"/>
      <c r="AE12" s="35"/>
      <c r="AF12" s="35"/>
      <c r="AG12" s="35"/>
      <c r="AH12" s="35"/>
      <c r="AI12" s="35"/>
      <c r="AJ12" s="35"/>
      <c r="AK12" s="35"/>
      <c r="AL12" s="562"/>
      <c r="AM12" s="35"/>
      <c r="AN12" s="35"/>
      <c r="AO12" s="35"/>
      <c r="AP12" s="35"/>
      <c r="AQ12" s="35"/>
      <c r="AR12" s="35"/>
      <c r="AS12" s="492"/>
      <c r="AT12" s="492"/>
      <c r="AU12" s="4"/>
      <c r="AV12" s="4"/>
      <c r="AW12" s="7"/>
      <c r="AX12" s="7"/>
      <c r="AY12" s="7"/>
      <c r="AZ12" s="7"/>
      <c r="BA12" s="7"/>
      <c r="BB12" s="7"/>
      <c r="BC12" s="7"/>
      <c r="BD12" s="7"/>
      <c r="BE12" s="7"/>
      <c r="BF12" s="7"/>
      <c r="BG12" s="7"/>
      <c r="BH12" s="7"/>
      <c r="BI12" s="7"/>
      <c r="BJ12" s="7"/>
      <c r="BK12" s="7"/>
      <c r="BL12" s="7"/>
      <c r="BM12" s="492"/>
      <c r="BN12" s="492"/>
      <c r="BO12" s="19"/>
      <c r="BP12" s="13"/>
    </row>
    <row r="13" spans="1:68" s="644" customFormat="1" x14ac:dyDescent="0.45">
      <c r="A13" s="23" t="s">
        <v>22</v>
      </c>
      <c r="B13" s="9"/>
      <c r="C13" s="555">
        <v>1980</v>
      </c>
      <c r="D13" s="555">
        <v>2035</v>
      </c>
      <c r="E13" s="555">
        <v>1705</v>
      </c>
      <c r="F13" s="555">
        <v>1840</v>
      </c>
      <c r="G13" s="555">
        <v>1895</v>
      </c>
      <c r="H13" s="555">
        <v>1935</v>
      </c>
      <c r="I13" s="555">
        <f>SUM(I14:I16)</f>
        <v>2117.202174285901</v>
      </c>
      <c r="J13" s="555">
        <f>SUM(J14:J16)</f>
        <v>1915.5819766543818</v>
      </c>
      <c r="K13" s="555">
        <f>SUM(K14:K16)</f>
        <v>1977.1479926313543</v>
      </c>
      <c r="L13" s="555">
        <f>SUM(L14:L16)</f>
        <v>2032.2201382553014</v>
      </c>
      <c r="M13" s="492">
        <f t="shared" ref="M13:N16" si="29">IF(ISERROR(K13/J13),"N/A",IF(J13&lt;0,"N/A",IF(K13&lt;0,"N/A",IF(K13/J13-1&gt;300%,"&gt;±300%",IF(K13/J13-1&lt;-300%,"&gt;±300%",K13/J13-1)))))</f>
        <v>3.2139588243829342E-2</v>
      </c>
      <c r="N13" s="492">
        <f t="shared" si="29"/>
        <v>2.7854336564180349E-2</v>
      </c>
      <c r="O13" s="35"/>
      <c r="P13" s="555">
        <v>565</v>
      </c>
      <c r="Q13" s="555">
        <v>475</v>
      </c>
      <c r="R13" s="555">
        <v>435</v>
      </c>
      <c r="S13" s="555">
        <v>475</v>
      </c>
      <c r="T13" s="555">
        <v>415</v>
      </c>
      <c r="U13" s="555">
        <v>370</v>
      </c>
      <c r="V13" s="555">
        <v>395</v>
      </c>
      <c r="W13" s="555">
        <v>480</v>
      </c>
      <c r="X13" s="555">
        <v>510</v>
      </c>
      <c r="Y13" s="555">
        <v>460</v>
      </c>
      <c r="Z13" s="555">
        <v>420</v>
      </c>
      <c r="AA13" s="555">
        <v>480</v>
      </c>
      <c r="AB13" s="555">
        <v>480</v>
      </c>
      <c r="AC13" s="555">
        <v>505</v>
      </c>
      <c r="AD13" s="555">
        <v>460</v>
      </c>
      <c r="AE13" s="555">
        <v>480</v>
      </c>
      <c r="AF13" s="555">
        <v>490</v>
      </c>
      <c r="AG13" s="555">
        <v>495</v>
      </c>
      <c r="AH13" s="555">
        <f t="shared" ref="AH13:AP13" si="30">SUM(AH14:AH16)</f>
        <v>531.66893416382504</v>
      </c>
      <c r="AI13" s="555">
        <f t="shared" si="30"/>
        <v>547.63631544446366</v>
      </c>
      <c r="AJ13" s="555">
        <f t="shared" si="30"/>
        <v>515.58043733861859</v>
      </c>
      <c r="AK13" s="555">
        <f t="shared" si="30"/>
        <v>522.31648733899385</v>
      </c>
      <c r="AL13" s="555">
        <f t="shared" si="30"/>
        <v>438.52881926198609</v>
      </c>
      <c r="AM13" s="555">
        <f t="shared" si="30"/>
        <v>369.51364044183254</v>
      </c>
      <c r="AN13" s="555">
        <f t="shared" si="30"/>
        <v>526.74148631668049</v>
      </c>
      <c r="AO13" s="555">
        <f t="shared" si="30"/>
        <v>580.79882122085019</v>
      </c>
      <c r="AP13" s="555">
        <f t="shared" si="30"/>
        <v>510.44247992456991</v>
      </c>
      <c r="AQ13" s="555">
        <f>SUM(AQ14:AQ16)</f>
        <v>494.22935330280865</v>
      </c>
      <c r="AR13" s="555">
        <f>SUM(AR14:AR16)</f>
        <v>480.2774697932453</v>
      </c>
      <c r="AS13" s="492">
        <f>IF(ISERROR(AR13/AN13),"N/A",IF(AN13&lt;0,"N/A",IF(AR13&lt;0,"N/A",IF(AR13/AN13-1&gt;300%,"&gt;±300%",IF(AR13/AN13-1&lt;-300%,"&gt;±300%",AR13/AN13-1)))))</f>
        <v>-8.8210284798985295E-2</v>
      </c>
      <c r="AT13" s="492">
        <f>IF(ISERROR(AR13/AQ13),"N/A",IF(AQ13&lt;0,"N/A",IF(AR13&lt;0,"N/A",IF(AR13/AQ13-1&gt;300%,"&gt;±300%",IF(AR13/AQ13-1&lt;-300%,"&gt;±300%",AR13/AQ13-1)))))</f>
        <v>-2.8229572801223735E-2</v>
      </c>
      <c r="AU13" s="4"/>
      <c r="AV13" s="4"/>
      <c r="AW13" s="9">
        <f>SUM(AW14:AW16)</f>
        <v>995</v>
      </c>
      <c r="AX13" s="9">
        <f>SUM(AX14:AX16)</f>
        <v>1040</v>
      </c>
      <c r="AY13" s="9">
        <f>SUM(R13:S13)</f>
        <v>910</v>
      </c>
      <c r="AZ13" s="9">
        <f>SUM(T13:U13)</f>
        <v>785</v>
      </c>
      <c r="BA13" s="9">
        <f>SUM(V13:W13)</f>
        <v>875</v>
      </c>
      <c r="BB13" s="9">
        <f>SUM(X13:Y13)</f>
        <v>970</v>
      </c>
      <c r="BC13" s="9">
        <f>SUM(Z13:AA13)</f>
        <v>900</v>
      </c>
      <c r="BD13" s="9">
        <f>SUM(AB13:AC13)</f>
        <v>985</v>
      </c>
      <c r="BE13" s="9">
        <f>SUM(AD13:AE13)</f>
        <v>940</v>
      </c>
      <c r="BF13" s="9">
        <f>SUM(AF13:AG13)</f>
        <v>985</v>
      </c>
      <c r="BG13" s="9">
        <f>SUM(AH13:AI13)</f>
        <v>1079.3052496082887</v>
      </c>
      <c r="BH13" s="9">
        <f>SUM(AJ13:AK13)</f>
        <v>1037.8969246776123</v>
      </c>
      <c r="BI13" s="9">
        <f>SUM(AL13:AM13)</f>
        <v>808.04245970381862</v>
      </c>
      <c r="BJ13" s="9">
        <f>SUM(AN13:AO13)</f>
        <v>1107.5403075375307</v>
      </c>
      <c r="BK13" s="9">
        <f>SUM(AP13:AQ13)</f>
        <v>1004.6718332273786</v>
      </c>
      <c r="BL13" s="9"/>
      <c r="BM13" s="492">
        <f>IF(ISERROR(BK13/BI13),"N/A",IF(BI13&lt;0,"N/A",IF(BK13&lt;0,"N/A",IF(BK13/BI13-1&gt;300%,"&gt;±300%",IF(BK13/BI13-1&lt;-300%,"&gt;±300%",BK13/BI13-1)))))</f>
        <v>0.24334039772567495</v>
      </c>
      <c r="BN13" s="492">
        <f>IF(ISERROR(BK13/BJ13),"N/A",IF(BJ13&lt;0,"N/A",IF(BK13&lt;0,"N/A",IF(BK13/BJ13-1&gt;300%,"&gt;±300%",IF(BK13/BJ13-1&lt;-300%,"&gt;±300%",BK13/BJ13-1)))))</f>
        <v>-9.2880117870262069E-2</v>
      </c>
      <c r="BO13" s="643"/>
      <c r="BP13" s="36">
        <f>SUM(AO13:AR13)</f>
        <v>2065.7481242414742</v>
      </c>
    </row>
    <row r="14" spans="1:68" x14ac:dyDescent="0.45">
      <c r="A14" s="7"/>
      <c r="B14" s="7" t="s">
        <v>4</v>
      </c>
      <c r="C14" s="13">
        <v>1120</v>
      </c>
      <c r="D14" s="13">
        <v>1255</v>
      </c>
      <c r="E14" s="13">
        <v>1185</v>
      </c>
      <c r="F14" s="13">
        <v>1210</v>
      </c>
      <c r="G14" s="13">
        <v>1325</v>
      </c>
      <c r="H14" s="13">
        <v>1420</v>
      </c>
      <c r="I14" s="13">
        <v>1583.5401990778064</v>
      </c>
      <c r="J14" s="13">
        <v>1437.57404932752</v>
      </c>
      <c r="K14" s="13">
        <v>1494.940682304456</v>
      </c>
      <c r="L14" s="13">
        <v>1559.1144635162318</v>
      </c>
      <c r="M14" s="26">
        <f t="shared" si="29"/>
        <v>3.9905167322526136E-2</v>
      </c>
      <c r="N14" s="26">
        <f t="shared" si="29"/>
        <v>4.2927309405247804E-2</v>
      </c>
      <c r="O14" s="27"/>
      <c r="P14" s="13">
        <v>365</v>
      </c>
      <c r="Q14" s="13">
        <v>305</v>
      </c>
      <c r="R14" s="13">
        <v>315</v>
      </c>
      <c r="S14" s="13">
        <v>310</v>
      </c>
      <c r="T14" s="13">
        <v>295</v>
      </c>
      <c r="U14" s="13">
        <v>265</v>
      </c>
      <c r="V14" s="13">
        <v>280</v>
      </c>
      <c r="W14" s="13">
        <v>340</v>
      </c>
      <c r="X14" s="13">
        <v>315</v>
      </c>
      <c r="Y14" s="13">
        <v>280</v>
      </c>
      <c r="Z14" s="13">
        <v>300</v>
      </c>
      <c r="AA14" s="13">
        <v>330</v>
      </c>
      <c r="AB14" s="13">
        <v>330</v>
      </c>
      <c r="AC14" s="13">
        <v>365</v>
      </c>
      <c r="AD14" s="13">
        <v>330</v>
      </c>
      <c r="AE14" s="13">
        <v>345</v>
      </c>
      <c r="AF14" s="13">
        <v>365</v>
      </c>
      <c r="AG14" s="13">
        <v>380</v>
      </c>
      <c r="AH14" s="13">
        <v>396.36736333547969</v>
      </c>
      <c r="AI14" s="13">
        <v>414.83922186998592</v>
      </c>
      <c r="AJ14" s="13">
        <v>385.62496503946295</v>
      </c>
      <c r="AK14" s="13">
        <v>386.70864883287777</v>
      </c>
      <c r="AL14" s="13">
        <v>355.2970124001925</v>
      </c>
      <c r="AM14" s="13">
        <v>259.3117359600368</v>
      </c>
      <c r="AN14" s="13">
        <v>391.11560887507261</v>
      </c>
      <c r="AO14" s="13">
        <v>431.84969209221805</v>
      </c>
      <c r="AP14" s="13">
        <v>378.40984077524149</v>
      </c>
      <c r="AQ14" s="13">
        <v>382.14570689379497</v>
      </c>
      <c r="AR14" s="13">
        <v>361.37260180943196</v>
      </c>
      <c r="AS14" s="492">
        <f>IF(ISERROR(AR14/AN14),"N/A",IF(AN14&lt;0,"N/A",IF(AR14&lt;0,"N/A",IF(AR14/AN14-1&gt;300%,"&gt;±300%",IF(AR14/AN14-1&lt;-300%,"&gt;±300%",AR14/AN14-1)))))</f>
        <v>-7.6046586714315856E-2</v>
      </c>
      <c r="AT14" s="492">
        <f>IF(ISERROR(AR14/AQ14),"N/A",IF(AQ14&lt;0,"N/A",IF(AR14&lt;0,"N/A",IF(AR14/AQ14-1&gt;300%,"&gt;±300%",IF(AR14/AQ14-1&lt;-300%,"&gt;±300%",AR14/AQ14-1)))))</f>
        <v>-5.4359121951712108E-2</v>
      </c>
      <c r="AU14" s="4"/>
      <c r="AV14" s="4"/>
      <c r="AW14" s="13">
        <f>D14-AX14</f>
        <v>585</v>
      </c>
      <c r="AX14" s="13">
        <f>SUM(P14:Q14)</f>
        <v>670</v>
      </c>
      <c r="AY14" s="13">
        <f>SUM(R14:S14)</f>
        <v>625</v>
      </c>
      <c r="AZ14" s="13">
        <f>SUM(T14:U14)</f>
        <v>560</v>
      </c>
      <c r="BA14" s="13">
        <f>SUM(V14:W14)</f>
        <v>620</v>
      </c>
      <c r="BB14" s="13">
        <f>SUM(X14:Y14)</f>
        <v>595</v>
      </c>
      <c r="BC14" s="13">
        <f>SUM(Z14:AA14)</f>
        <v>630</v>
      </c>
      <c r="BD14" s="13">
        <f>SUM(AB14:AC14)</f>
        <v>695</v>
      </c>
      <c r="BE14" s="13">
        <f>SUM(AD14:AE14)</f>
        <v>675</v>
      </c>
      <c r="BF14" s="13">
        <f>SUM(AF14:AG14)</f>
        <v>745</v>
      </c>
      <c r="BG14" s="13">
        <f>SUM(AH14:AI14)</f>
        <v>811.20658520546567</v>
      </c>
      <c r="BH14" s="13">
        <f>SUM(AJ14:AK14)</f>
        <v>772.33361387234072</v>
      </c>
      <c r="BI14" s="13">
        <f>SUM(AL14:AM14)</f>
        <v>614.60874836022936</v>
      </c>
      <c r="BJ14" s="13">
        <f>SUM(AN14:AO14)</f>
        <v>822.96530096729066</v>
      </c>
      <c r="BK14" s="13">
        <f>SUM(AP14:AQ14)</f>
        <v>760.55554766903651</v>
      </c>
      <c r="BL14" s="13"/>
      <c r="BM14" s="492">
        <f>IF(ISERROR(BK14/BI14),"N/A",IF(BI14&lt;0,"N/A",IF(BK14&lt;0,"N/A",IF(BK14/BI14-1&gt;300%,"&gt;±300%",IF(BK14/BI14-1&lt;-300%,"&gt;±300%",BK14/BI14-1)))))</f>
        <v>0.23746293832977794</v>
      </c>
      <c r="BN14" s="492">
        <f t="shared" ref="BN14" si="31">IF(ISERROR(BK14/BJ14),"N/A",IF(BJ14&lt;0,"N/A",IF(BK14&lt;0,"N/A",IF(BK14/BJ14-1&gt;300%,"&gt;±300%",IF(BK14/BJ14-1&lt;-300%,"&gt;±300%",BK14/BJ14-1)))))</f>
        <v>-7.5835218355985945E-2</v>
      </c>
      <c r="BO14" s="19"/>
      <c r="BP14" s="13">
        <f>SUM(AO14:AR14)</f>
        <v>1553.7778415706864</v>
      </c>
    </row>
    <row r="15" spans="1:68" x14ac:dyDescent="0.45">
      <c r="A15" s="7"/>
      <c r="B15" s="7" t="s">
        <v>5</v>
      </c>
      <c r="C15" s="13">
        <v>855</v>
      </c>
      <c r="D15" s="13">
        <v>775</v>
      </c>
      <c r="E15" s="13">
        <v>515</v>
      </c>
      <c r="F15" s="13">
        <v>625</v>
      </c>
      <c r="G15" s="13">
        <v>560</v>
      </c>
      <c r="H15" s="13">
        <v>505</v>
      </c>
      <c r="I15" s="13">
        <v>476.43626153638382</v>
      </c>
      <c r="J15" s="13">
        <v>421.92517022032166</v>
      </c>
      <c r="K15" s="13">
        <v>424.18159665518732</v>
      </c>
      <c r="L15" s="13">
        <v>414.25262882218215</v>
      </c>
      <c r="M15" s="26">
        <f t="shared" si="29"/>
        <v>5.3479303775296749E-3</v>
      </c>
      <c r="N15" s="26">
        <f t="shared" si="29"/>
        <v>-2.3407351736375093E-2</v>
      </c>
      <c r="O15" s="27"/>
      <c r="P15" s="13">
        <v>200</v>
      </c>
      <c r="Q15" s="13">
        <v>170</v>
      </c>
      <c r="R15" s="13">
        <v>120</v>
      </c>
      <c r="S15" s="13">
        <v>165</v>
      </c>
      <c r="T15" s="13">
        <v>120</v>
      </c>
      <c r="U15" s="13">
        <v>105</v>
      </c>
      <c r="V15" s="13">
        <v>115</v>
      </c>
      <c r="W15" s="13">
        <v>140</v>
      </c>
      <c r="X15" s="13">
        <v>195</v>
      </c>
      <c r="Y15" s="13">
        <v>180</v>
      </c>
      <c r="Z15" s="13">
        <v>120</v>
      </c>
      <c r="AA15" s="13">
        <v>150</v>
      </c>
      <c r="AB15" s="13">
        <v>150</v>
      </c>
      <c r="AC15" s="13">
        <v>140</v>
      </c>
      <c r="AD15" s="13">
        <v>130</v>
      </c>
      <c r="AE15" s="13">
        <v>135</v>
      </c>
      <c r="AF15" s="13">
        <v>125</v>
      </c>
      <c r="AG15" s="13">
        <v>115</v>
      </c>
      <c r="AH15" s="13">
        <v>120.42288527370043</v>
      </c>
      <c r="AI15" s="13">
        <v>119.06292229326716</v>
      </c>
      <c r="AJ15" s="13">
        <v>116.36436530212434</v>
      </c>
      <c r="AK15" s="13">
        <v>120.58608866729192</v>
      </c>
      <c r="AL15" s="13">
        <v>69.826279157708385</v>
      </c>
      <c r="AM15" s="13">
        <v>96.914946660582146</v>
      </c>
      <c r="AN15" s="13">
        <v>121.30275056346373</v>
      </c>
      <c r="AO15" s="13">
        <v>133.88119383856733</v>
      </c>
      <c r="AP15" s="13">
        <v>117.95072923390104</v>
      </c>
      <c r="AQ15" s="13">
        <v>97.605917053778825</v>
      </c>
      <c r="AR15" s="13">
        <v>104.23618031463542</v>
      </c>
      <c r="AS15" s="492">
        <f>IF(ISERROR(AR15/AN15),"N/A",IF(AN15&lt;0,"N/A",IF(AR15&lt;0,"N/A",IF(AR15/AN15-1&gt;300%,"&gt;±300%",IF(AR15/AN15-1&lt;-300%,"&gt;±300%",AR15/AN15-1)))))</f>
        <v>-0.14069400874714166</v>
      </c>
      <c r="AT15" s="492">
        <f>IF(ISERROR(AR15/AQ15),"N/A",IF(AQ15&lt;0,"N/A",IF(AR15&lt;0,"N/A",IF(AR15/AQ15-1&gt;300%,"&gt;±300%",IF(AR15/AQ15-1&lt;-300%,"&gt;±300%",AR15/AQ15-1)))))</f>
        <v>6.7928906986278959E-2</v>
      </c>
      <c r="AU15" s="4"/>
      <c r="AV15" s="4"/>
      <c r="AW15" s="13">
        <f>D15-AX15</f>
        <v>405</v>
      </c>
      <c r="AX15" s="13">
        <f>SUM(P15:Q15)</f>
        <v>370</v>
      </c>
      <c r="AY15" s="13">
        <f>SUM(R15:S15)</f>
        <v>285</v>
      </c>
      <c r="AZ15" s="13">
        <f>SUM(T15:U15)</f>
        <v>225</v>
      </c>
      <c r="BA15" s="13">
        <f>SUM(V15:W15)</f>
        <v>255</v>
      </c>
      <c r="BB15" s="13">
        <f>SUM(X15:Y15)</f>
        <v>375</v>
      </c>
      <c r="BC15" s="13">
        <f>SUM(Z15:AA15)</f>
        <v>270</v>
      </c>
      <c r="BD15" s="13">
        <f>SUM(AB15:AC15)</f>
        <v>290</v>
      </c>
      <c r="BE15" s="13">
        <f>SUM(AD15:AE15)</f>
        <v>265</v>
      </c>
      <c r="BF15" s="13">
        <f>SUM(AF15:AG15)</f>
        <v>240</v>
      </c>
      <c r="BG15" s="13">
        <f>SUM(AH15:AI15)</f>
        <v>239.48580756696759</v>
      </c>
      <c r="BH15" s="13">
        <f>SUM(AJ15:AK15)</f>
        <v>236.95045396941626</v>
      </c>
      <c r="BI15" s="13">
        <f>SUM(AL15:AM15)</f>
        <v>166.74122581829053</v>
      </c>
      <c r="BJ15" s="13">
        <f>SUM(AN15:AO15)</f>
        <v>255.18394440203105</v>
      </c>
      <c r="BK15" s="13">
        <f>SUM(AP15:AQ15)</f>
        <v>215.55664628767988</v>
      </c>
      <c r="BL15" s="13"/>
      <c r="BM15" s="492">
        <f t="shared" si="24"/>
        <v>0.29276155449754748</v>
      </c>
      <c r="BN15" s="492">
        <f>IF(ISERROR(BK15/BJ15),"N/A",IF(BJ15&lt;0,"N/A",IF(BK15&lt;0,"N/A",IF(BK15/BJ15-1&gt;300%,"&gt;±300%",IF(BK15/BJ15-1&lt;-300%,"&gt;±300%",BK15/BJ15-1)))))</f>
        <v>-0.15528915115411845</v>
      </c>
      <c r="BO15" s="19"/>
      <c r="BP15" s="13">
        <f>SUM(AO15:AR15)</f>
        <v>453.67402044088266</v>
      </c>
    </row>
    <row r="16" spans="1:68" x14ac:dyDescent="0.45">
      <c r="A16" s="7"/>
      <c r="B16" s="7" t="s">
        <v>6</v>
      </c>
      <c r="C16" s="13">
        <v>5</v>
      </c>
      <c r="D16" s="13">
        <v>5</v>
      </c>
      <c r="E16" s="13">
        <v>5</v>
      </c>
      <c r="F16" s="13">
        <v>5</v>
      </c>
      <c r="G16" s="13">
        <v>10</v>
      </c>
      <c r="H16" s="13">
        <v>10</v>
      </c>
      <c r="I16" s="13">
        <v>57.22571367171097</v>
      </c>
      <c r="J16" s="13">
        <v>56.082757106540171</v>
      </c>
      <c r="K16" s="13">
        <v>58.025713671710967</v>
      </c>
      <c r="L16" s="13">
        <v>58.853045916887694</v>
      </c>
      <c r="M16" s="26">
        <f t="shared" si="29"/>
        <v>3.4644455183966194E-2</v>
      </c>
      <c r="N16" s="26">
        <f t="shared" si="29"/>
        <v>1.4258027912547266E-2</v>
      </c>
      <c r="O16" s="27"/>
      <c r="P16" s="13">
        <v>0</v>
      </c>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14.878685554644852</v>
      </c>
      <c r="AI16" s="13">
        <v>13.734171281210632</v>
      </c>
      <c r="AJ16" s="13">
        <v>13.591106997031353</v>
      </c>
      <c r="AK16" s="13">
        <v>15.02174983882413</v>
      </c>
      <c r="AL16" s="13">
        <v>13.405527704085188</v>
      </c>
      <c r="AM16" s="13">
        <v>13.286957821213612</v>
      </c>
      <c r="AN16" s="13">
        <v>14.323126878144235</v>
      </c>
      <c r="AO16" s="13">
        <v>15.067935290064826</v>
      </c>
      <c r="AP16" s="13">
        <v>14.081909915427365</v>
      </c>
      <c r="AQ16" s="13">
        <v>14.477729355234873</v>
      </c>
      <c r="AR16" s="13">
        <v>14.668687669177929</v>
      </c>
      <c r="AS16" s="492">
        <f>IF(ISERROR(AR16/AN16),"N/A",IF(AN16&lt;0,"N/A",IF(AR16&lt;0,"N/A",IF(AR16/AN16-1&gt;300%,"&gt;±300%",IF(AR16/AN16-1&lt;-300%,"&gt;±300%",AR16/AN16-1)))))</f>
        <v>2.4126072049322378E-2</v>
      </c>
      <c r="AT16" s="492">
        <f>IF(ISERROR(AR16/AQ16),"N/A",IF(AQ16&lt;0,"N/A",IF(AR16&lt;0,"N/A",IF(AR16/AQ16-1&gt;300%,"&gt;±300%",IF(AR16/AQ16-1&lt;-300%,"&gt;±300%",AR16/AQ16-1)))))</f>
        <v>1.3189797188328356E-2</v>
      </c>
      <c r="AU16" s="674"/>
      <c r="AV16" s="4"/>
      <c r="AW16" s="13">
        <f>D16-AX16</f>
        <v>5</v>
      </c>
      <c r="AX16" s="13">
        <f>SUM(P16:Q16)</f>
        <v>0</v>
      </c>
      <c r="AY16" s="13">
        <f>SUM(R16:S16)</f>
        <v>0</v>
      </c>
      <c r="AZ16" s="13">
        <f>SUM(T16:U16)</f>
        <v>0</v>
      </c>
      <c r="BA16" s="13">
        <f>SUM(V16:W16)</f>
        <v>0</v>
      </c>
      <c r="BB16" s="13">
        <f>SUM(X16:Y16)</f>
        <v>0</v>
      </c>
      <c r="BC16" s="13">
        <f>SUM(Z16:AA16)</f>
        <v>0</v>
      </c>
      <c r="BD16" s="13">
        <f>SUM(AB16:AC16)</f>
        <v>0</v>
      </c>
      <c r="BE16" s="13">
        <f>SUM(AD16:AE16)</f>
        <v>0</v>
      </c>
      <c r="BF16" s="13">
        <f>SUM(AF16:AG16)</f>
        <v>0</v>
      </c>
      <c r="BG16" s="13">
        <f>SUM(AH16:AI16)</f>
        <v>28.612856835855482</v>
      </c>
      <c r="BH16" s="13">
        <f>SUM(AJ16:AK16)</f>
        <v>28.612856835855482</v>
      </c>
      <c r="BI16" s="13">
        <f>SUM(AL16:AM16)</f>
        <v>26.6924855252988</v>
      </c>
      <c r="BJ16" s="13">
        <f>SUM(AN16:AO16)</f>
        <v>29.391062168209061</v>
      </c>
      <c r="BK16" s="13">
        <f>SUM(AP16:AQ16)</f>
        <v>28.559639270662238</v>
      </c>
      <c r="BL16" s="13"/>
      <c r="BM16" s="492">
        <f>IF(ISERROR(BK16/BI16),"N/A",IF(BI16&lt;0,"N/A",IF(BK16&lt;0,"N/A",IF(BK16/BI16-1&gt;300%,"&gt;±300%",IF(BK16/BI16-1&lt;-300%,"&gt;±300%",BK16/BI16-1)))))</f>
        <v>6.9950538835874765E-2</v>
      </c>
      <c r="BN16" s="492">
        <f>IF(ISERROR(BK16/BJ16),"N/A",IF(BJ16&lt;0,"N/A",IF(BK16&lt;0,"N/A",IF(BK16/BJ16-1&gt;300%,"&gt;±300%",IF(BK16/BJ16-1&lt;-300%,"&gt;±300%",BK16/BJ16-1)))))</f>
        <v>-2.8288290256013093E-2</v>
      </c>
      <c r="BO16" s="19"/>
      <c r="BP16" s="13">
        <f>SUM(AO16:AR16)</f>
        <v>58.29626222990499</v>
      </c>
    </row>
    <row r="17" spans="1:68" x14ac:dyDescent="0.45">
      <c r="A17" s="23"/>
      <c r="B17" s="4"/>
      <c r="C17" s="9"/>
      <c r="D17" s="9"/>
      <c r="E17" s="9"/>
      <c r="F17" s="9"/>
      <c r="G17" s="9"/>
      <c r="H17" s="9"/>
      <c r="I17" s="563"/>
      <c r="J17" s="9"/>
      <c r="K17" s="9"/>
      <c r="L17" s="9"/>
      <c r="M17" s="36"/>
      <c r="N17" s="235"/>
      <c r="O17" s="27"/>
      <c r="P17" s="36"/>
      <c r="Q17" s="36"/>
      <c r="R17" s="36"/>
      <c r="S17" s="36"/>
      <c r="T17" s="36"/>
      <c r="U17" s="36"/>
      <c r="V17" s="36"/>
      <c r="W17" s="36"/>
      <c r="X17" s="36"/>
      <c r="Y17" s="36"/>
      <c r="Z17" s="36"/>
      <c r="AA17" s="36"/>
      <c r="AB17" s="36"/>
      <c r="AC17" s="36"/>
      <c r="AD17" s="36"/>
      <c r="AE17" s="36"/>
      <c r="AF17" s="36"/>
      <c r="AG17" s="36"/>
      <c r="AH17" s="36"/>
      <c r="AI17" s="36"/>
      <c r="AJ17" s="36"/>
      <c r="AK17" s="36"/>
      <c r="AL17" s="368"/>
      <c r="AM17" s="36"/>
      <c r="AN17" s="36"/>
      <c r="AO17" s="36"/>
      <c r="AP17" s="36"/>
      <c r="AQ17" s="36"/>
      <c r="AR17" s="36"/>
      <c r="AS17" s="492"/>
      <c r="AT17" s="492"/>
      <c r="AU17" s="4"/>
      <c r="AV17" s="4"/>
      <c r="AW17" s="199"/>
      <c r="AX17" s="7"/>
      <c r="AY17" s="7"/>
      <c r="AZ17" s="7"/>
      <c r="BA17" s="7"/>
      <c r="BB17" s="7"/>
      <c r="BC17" s="7"/>
      <c r="BD17" s="7"/>
      <c r="BE17" s="7"/>
      <c r="BF17" s="7"/>
      <c r="BG17" s="7"/>
      <c r="BH17" s="7"/>
      <c r="BI17" s="7"/>
      <c r="BJ17" s="7"/>
      <c r="BK17" s="7"/>
      <c r="BL17" s="7"/>
      <c r="BM17" s="492"/>
      <c r="BN17" s="492"/>
      <c r="BO17" s="19"/>
      <c r="BP17" s="649"/>
    </row>
    <row r="18" spans="1:68" s="644" customFormat="1" x14ac:dyDescent="0.45">
      <c r="A18" s="33" t="s">
        <v>25</v>
      </c>
      <c r="B18" s="34"/>
      <c r="C18" s="560">
        <v>7835</v>
      </c>
      <c r="D18" s="560">
        <v>7260</v>
      </c>
      <c r="E18" s="560">
        <v>7895</v>
      </c>
      <c r="F18" s="560">
        <v>7915</v>
      </c>
      <c r="G18" s="560">
        <v>8055</v>
      </c>
      <c r="H18" s="560">
        <v>8070</v>
      </c>
      <c r="I18" s="582">
        <f>I11+I13</f>
        <v>8219.3445174349799</v>
      </c>
      <c r="J18" s="560">
        <f>J11+J13</f>
        <v>6821.2403542005532</v>
      </c>
      <c r="K18" s="560">
        <f>K11+K13</f>
        <v>8113.7386545231948</v>
      </c>
      <c r="L18" s="560">
        <f>L11+L13</f>
        <v>8235.1666427568871</v>
      </c>
      <c r="M18" s="540">
        <f>IF(ISERROR(K18/J18),"N/A",IF(J18&lt;0,"N/A",IF(K18&lt;0,"N/A",IF(K18/J18-1&gt;300%,"&gt;±300%",IF(K18/J18-1&lt;-300%,"&gt;±300%",K18/J18-1)))))</f>
        <v>0.18948141880482416</v>
      </c>
      <c r="N18" s="540">
        <f>IF(ISERROR(L18/K18),"N/A",IF(K18&lt;0,"N/A",IF(L18&lt;0,"N/A",IF(L18/K18-1&gt;300%,"&gt;±300%",IF(L18/K18-1&lt;-300%,"&gt;±300%",L18/K18-1)))))</f>
        <v>1.496572583909872E-2</v>
      </c>
      <c r="O18" s="35"/>
      <c r="P18" s="34">
        <v>1945</v>
      </c>
      <c r="Q18" s="34">
        <v>1850</v>
      </c>
      <c r="R18" s="34">
        <v>1855</v>
      </c>
      <c r="S18" s="34">
        <v>2015</v>
      </c>
      <c r="T18" s="34">
        <v>2095</v>
      </c>
      <c r="U18" s="34">
        <v>1940</v>
      </c>
      <c r="V18" s="34">
        <v>1820</v>
      </c>
      <c r="W18" s="34">
        <v>2190</v>
      </c>
      <c r="X18" s="34">
        <v>2025</v>
      </c>
      <c r="Y18" s="34">
        <v>1880</v>
      </c>
      <c r="Z18" s="34">
        <v>1785</v>
      </c>
      <c r="AA18" s="34">
        <v>2110</v>
      </c>
      <c r="AB18" s="34">
        <v>2035</v>
      </c>
      <c r="AC18" s="34">
        <v>2115</v>
      </c>
      <c r="AD18" s="34">
        <v>1755</v>
      </c>
      <c r="AE18" s="34">
        <v>2140</v>
      </c>
      <c r="AF18" s="34">
        <v>2135</v>
      </c>
      <c r="AG18" s="34">
        <v>2040</v>
      </c>
      <c r="AH18" s="34">
        <f t="shared" ref="AH18:AP18" si="32">AH11+AH13</f>
        <v>1864.9102734478133</v>
      </c>
      <c r="AI18" s="34">
        <f t="shared" si="32"/>
        <v>2187.6395573539553</v>
      </c>
      <c r="AJ18" s="34">
        <f t="shared" si="32"/>
        <v>2018.2577190537152</v>
      </c>
      <c r="AK18" s="34">
        <f t="shared" si="32"/>
        <v>2148.5369675794959</v>
      </c>
      <c r="AL18" s="34">
        <f t="shared" si="32"/>
        <v>1740.5083376306989</v>
      </c>
      <c r="AM18" s="34">
        <f t="shared" si="32"/>
        <v>1336.6237436063366</v>
      </c>
      <c r="AN18" s="34">
        <f t="shared" si="32"/>
        <v>1911.0163385831945</v>
      </c>
      <c r="AO18" s="34">
        <f t="shared" si="32"/>
        <v>1833.0927249672909</v>
      </c>
      <c r="AP18" s="34">
        <f t="shared" si="32"/>
        <v>1949.1911194360341</v>
      </c>
      <c r="AQ18" s="34">
        <f>AQ11+AQ13</f>
        <v>2080.8947895769375</v>
      </c>
      <c r="AR18" s="34">
        <f>AR11+AR13</f>
        <v>2049.175601737461</v>
      </c>
      <c r="AS18" s="561">
        <f>IF(ISERROR(AR18/AN18),"N/A",IF(AN18&lt;0,"N/A",IF(AR18&lt;0,"N/A",IF(AR18/AN18-1&gt;300%,"&gt;±300%",IF(AR18/AN18-1&lt;-300%,"&gt;±300%",AR18/AN18-1)))))</f>
        <v>7.2296222886663708E-2</v>
      </c>
      <c r="AT18" s="561">
        <f>IF(ISERROR(AR18/AQ18),"N/A",IF(AQ18&lt;0,"N/A",IF(AR18&lt;0,"N/A",IF(AR18/AQ18-1&gt;300%,"&gt;±300%",IF(AR18/AQ18-1&lt;-300%,"&gt;±300%",AR18/AQ18-1)))))</f>
        <v>-1.5243052170804461E-2</v>
      </c>
      <c r="AU18" s="4"/>
      <c r="AV18" s="4"/>
      <c r="AW18" s="34">
        <f>AW11+AW13</f>
        <v>3465</v>
      </c>
      <c r="AX18" s="34">
        <f t="shared" ref="AX18:BC18" si="33">AX11+AX13</f>
        <v>3795</v>
      </c>
      <c r="AY18" s="34">
        <f t="shared" si="33"/>
        <v>3870</v>
      </c>
      <c r="AZ18" s="34">
        <f t="shared" si="33"/>
        <v>4035</v>
      </c>
      <c r="BA18" s="34">
        <f t="shared" si="33"/>
        <v>4010</v>
      </c>
      <c r="BB18" s="34">
        <f t="shared" si="33"/>
        <v>3905</v>
      </c>
      <c r="BC18" s="34">
        <f t="shared" si="33"/>
        <v>3895</v>
      </c>
      <c r="BD18" s="34">
        <f>SUM(AB18:AC18)</f>
        <v>4150</v>
      </c>
      <c r="BE18" s="34">
        <f>SUM(AD18:AE18)</f>
        <v>3895</v>
      </c>
      <c r="BF18" s="34">
        <f>SUM(AF18:AG18)</f>
        <v>4175</v>
      </c>
      <c r="BG18" s="34">
        <f>SUM(AH18:AI18)</f>
        <v>4052.5498308017686</v>
      </c>
      <c r="BH18" s="34">
        <f>SUM(AJ18:AK18)</f>
        <v>4166.7946866332113</v>
      </c>
      <c r="BI18" s="34">
        <f>SUM(AL18:AM18)</f>
        <v>3077.1320812370354</v>
      </c>
      <c r="BJ18" s="34">
        <f>SUM(AN18:AO18)</f>
        <v>3744.1090635504852</v>
      </c>
      <c r="BK18" s="34">
        <f>SUM(AP18:AQ18)</f>
        <v>4030.0859090129716</v>
      </c>
      <c r="BL18" s="34"/>
      <c r="BM18" s="561">
        <f>IF(ISERROR(BK18/BI18),"N/A",IF(BI18&lt;0,"N/A",IF(BK18&lt;0,"N/A",IF(BK18/BI18-1&gt;300%,"&gt;±300%",IF(BK18/BI18-1&lt;-300%,"&gt;±300%",BK18/BI18-1)))))</f>
        <v>0.30968895797051377</v>
      </c>
      <c r="BN18" s="561">
        <f>IF(ISERROR(BK18/BJ18),"N/A",IF(BJ18&lt;0,"N/A",IF(BK18&lt;0,"N/A",IF(BK18/BJ18-1&gt;300%,"&gt;±300%",IF(BK18/BJ18-1&lt;-300%,"&gt;±300%",BK18/BJ18-1)))))</f>
        <v>7.6380479470140816E-2</v>
      </c>
      <c r="BO18" s="643"/>
      <c r="BP18" s="645">
        <f>SUM(AO18:AR18)</f>
        <v>7912.354235717723</v>
      </c>
    </row>
    <row r="19" spans="1:68" x14ac:dyDescent="0.45">
      <c r="A19" s="3"/>
      <c r="B19" s="4"/>
      <c r="C19" s="9"/>
      <c r="D19" s="9"/>
      <c r="E19" s="9"/>
      <c r="F19" s="9"/>
      <c r="G19" s="9"/>
      <c r="H19" s="9"/>
      <c r="I19" s="627"/>
      <c r="J19" s="9"/>
      <c r="K19" s="9"/>
      <c r="L19" s="9"/>
      <c r="M19" s="9"/>
      <c r="N19" s="492"/>
      <c r="O19" s="27"/>
      <c r="P19" s="4"/>
      <c r="Q19" s="4"/>
      <c r="R19" s="4"/>
      <c r="S19" s="4"/>
      <c r="T19" s="4"/>
      <c r="U19" s="4"/>
      <c r="V19" s="4"/>
      <c r="W19" s="4"/>
      <c r="X19" s="4"/>
      <c r="Y19" s="4"/>
      <c r="Z19" s="4"/>
      <c r="AA19" s="4"/>
      <c r="AB19" s="4"/>
      <c r="AC19" s="4"/>
      <c r="AD19" s="4"/>
      <c r="AE19" s="4"/>
      <c r="AF19" s="4"/>
      <c r="AG19" s="4"/>
      <c r="AH19" s="4"/>
      <c r="AI19" s="4"/>
      <c r="AJ19" s="4"/>
      <c r="AK19" s="4"/>
      <c r="AL19" s="565"/>
      <c r="AM19" s="4"/>
      <c r="AN19" s="4"/>
      <c r="AO19" s="4"/>
      <c r="AP19" s="4"/>
      <c r="AQ19" s="4"/>
      <c r="AR19" s="4"/>
      <c r="AS19" s="492"/>
      <c r="AT19" s="492"/>
      <c r="AU19" s="4"/>
      <c r="AV19" s="4"/>
      <c r="AW19" s="542"/>
      <c r="AX19" s="13"/>
      <c r="AY19" s="13"/>
      <c r="AZ19" s="13"/>
      <c r="BA19" s="13"/>
      <c r="BB19" s="13"/>
      <c r="BC19" s="13"/>
      <c r="BD19" s="13"/>
      <c r="BE19" s="13"/>
      <c r="BF19" s="13"/>
      <c r="BG19" s="13"/>
      <c r="BH19" s="13"/>
      <c r="BI19" s="13"/>
      <c r="BJ19" s="13"/>
      <c r="BK19" s="13"/>
      <c r="BL19" s="13"/>
      <c r="BM19" s="492"/>
      <c r="BN19" s="492"/>
      <c r="BO19" s="19"/>
      <c r="BP19" s="13"/>
    </row>
    <row r="20" spans="1:68" x14ac:dyDescent="0.45">
      <c r="A20" s="110" t="s">
        <v>32</v>
      </c>
      <c r="B20" s="5"/>
      <c r="C20" s="10"/>
      <c r="D20" s="10"/>
      <c r="E20" s="10"/>
      <c r="F20" s="10"/>
      <c r="G20" s="10"/>
      <c r="H20" s="10"/>
      <c r="I20" s="524"/>
      <c r="J20" s="10"/>
      <c r="K20" s="10"/>
      <c r="L20" s="10"/>
      <c r="M20" s="642"/>
      <c r="N20" s="155"/>
      <c r="O20" s="27"/>
      <c r="P20" s="542"/>
      <c r="Q20" s="542"/>
      <c r="R20" s="542"/>
      <c r="S20" s="542"/>
      <c r="T20" s="542"/>
      <c r="U20" s="542"/>
      <c r="V20" s="542"/>
      <c r="W20" s="542"/>
      <c r="X20" s="542"/>
      <c r="Y20" s="542"/>
      <c r="Z20" s="542"/>
      <c r="AA20" s="542"/>
      <c r="AB20" s="542"/>
      <c r="AC20" s="542"/>
      <c r="AD20" s="542"/>
      <c r="AE20" s="542"/>
      <c r="AF20" s="542"/>
      <c r="AG20" s="542"/>
      <c r="AH20" s="27"/>
      <c r="AI20" s="27"/>
      <c r="AJ20" s="27"/>
      <c r="AK20" s="27"/>
      <c r="AL20" s="566"/>
      <c r="AM20" s="542"/>
      <c r="AN20" s="542"/>
      <c r="AO20" s="542"/>
      <c r="AP20" s="542"/>
      <c r="AQ20" s="542"/>
      <c r="AR20" s="542"/>
      <c r="AS20" s="492"/>
      <c r="AT20" s="492"/>
      <c r="AU20" s="4"/>
      <c r="AV20" s="4"/>
      <c r="AW20" s="199"/>
      <c r="AX20" s="7"/>
      <c r="AY20" s="7"/>
      <c r="AZ20" s="7"/>
      <c r="BA20" s="7"/>
      <c r="BB20" s="7"/>
      <c r="BC20" s="7"/>
      <c r="BD20" s="7"/>
      <c r="BE20" s="7"/>
      <c r="BF20" s="7"/>
      <c r="BG20" s="7"/>
      <c r="BH20" s="7"/>
      <c r="BI20" s="7"/>
      <c r="BJ20" s="7"/>
      <c r="BK20" s="7"/>
      <c r="BL20" s="7"/>
      <c r="BM20" s="492"/>
      <c r="BN20" s="492"/>
      <c r="BO20" s="19"/>
      <c r="BP20" s="13"/>
    </row>
    <row r="21" spans="1:68" x14ac:dyDescent="0.45">
      <c r="A21" s="23" t="s">
        <v>27</v>
      </c>
      <c r="B21" s="9"/>
      <c r="C21" s="555">
        <v>3130</v>
      </c>
      <c r="D21" s="555">
        <v>3245</v>
      </c>
      <c r="E21" s="555">
        <v>3245</v>
      </c>
      <c r="F21" s="555">
        <v>3360</v>
      </c>
      <c r="G21" s="555">
        <v>3300</v>
      </c>
      <c r="H21" s="555">
        <v>3100</v>
      </c>
      <c r="I21" s="555">
        <f t="shared" ref="I21:J21" si="34">SUM(I22:I23)</f>
        <v>2835.5739677697402</v>
      </c>
      <c r="J21" s="555">
        <f t="shared" si="34"/>
        <v>2364.8272559827278</v>
      </c>
      <c r="K21" s="555">
        <f>SUM(K22:K23)</f>
        <v>2704.3696703304458</v>
      </c>
      <c r="L21" s="555">
        <f>SUM(L22:L23)</f>
        <v>3237.010132974644</v>
      </c>
      <c r="M21" s="492">
        <f>IF(ISERROR(K21/J21),"N/A",IF(J21&lt;0,"N/A",IF(K21&lt;0,"N/A",IF(K21/J21-1&gt;300%,"&gt;±300%",IF(K21/J21-1&lt;-300%,"&gt;±300%",K21/J21-1)))))</f>
        <v>0.1435802185925914</v>
      </c>
      <c r="N21" s="492">
        <f>IF(ISERROR(L21/K21),"N/A",IF(K21&lt;0,"N/A",IF(L21&lt;0,"N/A",IF(L21/K21-1&gt;300%,"&gt;±300%",IF(L21/K21-1&lt;-300%,"&gt;±300%",L21/K21-1)))))</f>
        <v>0.19695549335868523</v>
      </c>
      <c r="O21" s="27"/>
      <c r="P21" s="555">
        <v>760</v>
      </c>
      <c r="Q21" s="555">
        <v>810</v>
      </c>
      <c r="R21" s="555">
        <v>860</v>
      </c>
      <c r="S21" s="555">
        <v>855</v>
      </c>
      <c r="T21" s="555">
        <v>795</v>
      </c>
      <c r="U21" s="555">
        <v>840</v>
      </c>
      <c r="V21" s="555">
        <v>860</v>
      </c>
      <c r="W21" s="555">
        <v>865</v>
      </c>
      <c r="X21" s="555">
        <v>780</v>
      </c>
      <c r="Y21" s="555">
        <v>840</v>
      </c>
      <c r="Z21" s="555">
        <v>845</v>
      </c>
      <c r="AA21" s="555">
        <v>825</v>
      </c>
      <c r="AB21" s="555">
        <v>785</v>
      </c>
      <c r="AC21" s="555">
        <v>840</v>
      </c>
      <c r="AD21" s="555">
        <v>795</v>
      </c>
      <c r="AE21" s="555">
        <v>810</v>
      </c>
      <c r="AF21" s="555">
        <v>730</v>
      </c>
      <c r="AG21" s="555">
        <v>770</v>
      </c>
      <c r="AH21" s="555">
        <f t="shared" ref="AH21:AP21" si="35">SUM(AH22:AH23)</f>
        <v>752.05024816679497</v>
      </c>
      <c r="AI21" s="555">
        <f t="shared" si="35"/>
        <v>735.52022193989444</v>
      </c>
      <c r="AJ21" s="555">
        <f t="shared" si="35"/>
        <v>667.77584308232053</v>
      </c>
      <c r="AK21" s="555">
        <f t="shared" si="35"/>
        <v>680.2276545807307</v>
      </c>
      <c r="AL21" s="555">
        <f t="shared" si="35"/>
        <v>637.19817377916615</v>
      </c>
      <c r="AM21" s="555">
        <f t="shared" si="35"/>
        <v>380.90527853130845</v>
      </c>
      <c r="AN21" s="555">
        <f t="shared" si="35"/>
        <v>638.12331418121039</v>
      </c>
      <c r="AO21" s="555">
        <f t="shared" si="35"/>
        <v>708.60048949104259</v>
      </c>
      <c r="AP21" s="555">
        <f t="shared" si="35"/>
        <v>724.64282679331109</v>
      </c>
      <c r="AQ21" s="555">
        <f t="shared" ref="AQ21:AR21" si="36">SUM(AQ22:AQ23)</f>
        <v>652.92115547168669</v>
      </c>
      <c r="AR21" s="555">
        <f t="shared" si="36"/>
        <v>617.05225320915213</v>
      </c>
      <c r="AS21" s="492">
        <f>IF(ISERROR(AR21/AN21),"N/A",IF(AN21&lt;0,"N/A",IF(AR21&lt;0,"N/A",IF(AR21/AN21-1&gt;300%,"&gt;±300%",IF(AR21/AN21-1&lt;-300%,"&gt;±300%",AR21/AN21-1)))))</f>
        <v>-3.302035908074441E-2</v>
      </c>
      <c r="AT21" s="492">
        <f>IF(ISERROR(AR21/AQ21),"N/A",IF(AQ21&lt;0,"N/A",IF(AR21&lt;0,"N/A",IF(AR21/AQ21-1&gt;300%,"&gt;±300%",IF(AR21/AQ21-1&lt;-300%,"&gt;±300%",AR21/AQ21-1)))))</f>
        <v>-5.4936039308792095E-2</v>
      </c>
      <c r="AU21" s="4"/>
      <c r="AV21" s="4"/>
      <c r="AW21" s="9">
        <f t="shared" ref="AW21:AX21" si="37">SUM(AW22:AW23)</f>
        <v>1665</v>
      </c>
      <c r="AX21" s="9">
        <f t="shared" si="37"/>
        <v>1580</v>
      </c>
      <c r="AY21" s="9">
        <f>SUM(R21:S21)</f>
        <v>1715</v>
      </c>
      <c r="AZ21" s="9">
        <f>SUM(T21:U21)</f>
        <v>1635</v>
      </c>
      <c r="BA21" s="9">
        <f>SUM(V21:W21)</f>
        <v>1725</v>
      </c>
      <c r="BB21" s="9">
        <f>SUM(X21:Y21)</f>
        <v>1620</v>
      </c>
      <c r="BC21" s="9">
        <f>SUM(Z21:AA21)</f>
        <v>1670</v>
      </c>
      <c r="BD21" s="9">
        <f>SUM(AB21:AC21)</f>
        <v>1625</v>
      </c>
      <c r="BE21" s="9">
        <f>SUM(AD21:AE21)</f>
        <v>1605</v>
      </c>
      <c r="BF21" s="9">
        <f>SUM(AF21:AG21)</f>
        <v>1500</v>
      </c>
      <c r="BG21" s="9">
        <f>SUM(AH21:AI21)</f>
        <v>1487.5704701066893</v>
      </c>
      <c r="BH21" s="9">
        <f>SUM(AJ21:AK21)</f>
        <v>1348.0034976630513</v>
      </c>
      <c r="BI21" s="9">
        <f>SUM(AL21:AM21)</f>
        <v>1018.1034523104746</v>
      </c>
      <c r="BJ21" s="9">
        <f>SUM(AN21:AO21)</f>
        <v>1346.7238036722529</v>
      </c>
      <c r="BK21" s="9">
        <f>SUM(AP21:AQ21)</f>
        <v>1377.5639822649978</v>
      </c>
      <c r="BL21" s="9"/>
      <c r="BM21" s="492">
        <f>IF(ISERROR(BK21/BI21),"N/A",IF(BI21&lt;0,"N/A",IF(BK21&lt;0,"N/A",IF(BK21/BI21-1&gt;300%,"&gt;±300%",IF(BK21/BI21-1&lt;-300%,"&gt;±300%",BK21/BI21-1)))))</f>
        <v>0.35306876638004403</v>
      </c>
      <c r="BN21" s="492">
        <f>IF(ISERROR(BK21/BJ21),"N/A",IF(BJ21&lt;0,"N/A",IF(BK21&lt;0,"N/A",IF(BK21/BJ21-1&gt;300%,"&gt;±300%",IF(BK21/BJ21-1&lt;-300%,"&gt;±300%",BK21/BJ21-1)))))</f>
        <v>2.2900151099022548E-2</v>
      </c>
      <c r="BO21" s="19"/>
      <c r="BP21" s="36">
        <f>SUM(AO21:AR21)</f>
        <v>2703.2167249651925</v>
      </c>
    </row>
    <row r="22" spans="1:68" x14ac:dyDescent="0.45">
      <c r="A22" s="10"/>
      <c r="B22" s="10" t="s">
        <v>4</v>
      </c>
      <c r="C22" s="13">
        <v>2990</v>
      </c>
      <c r="D22" s="13">
        <v>3095</v>
      </c>
      <c r="E22" s="13">
        <v>3105</v>
      </c>
      <c r="F22" s="13">
        <v>3225</v>
      </c>
      <c r="G22" s="13">
        <v>3160</v>
      </c>
      <c r="H22" s="13">
        <v>2955</v>
      </c>
      <c r="I22" s="13">
        <v>2835.5739677697402</v>
      </c>
      <c r="J22" s="13">
        <v>2364.8272559827278</v>
      </c>
      <c r="K22" s="13">
        <v>2704.3696703304458</v>
      </c>
      <c r="L22" s="13">
        <v>3237.010132974644</v>
      </c>
      <c r="M22" s="26">
        <f>IF(ISERROR(K22/J22),"N/A",IF(J22&lt;0,"N/A",IF(K22&lt;0,"N/A",IF(K22/J22-1&gt;300%,"&gt;±300%",IF(K22/J22-1&lt;-300%,"&gt;±300%",K22/J22-1)))))</f>
        <v>0.1435802185925914</v>
      </c>
      <c r="N22" s="26">
        <f>IF(ISERROR(L22/K22),"N/A",IF(K22&lt;0,"N/A",IF(L22&lt;0,"N/A",IF(L22/K22-1&gt;300%,"&gt;±300%",IF(L22/K22-1&lt;-300%,"&gt;±300%",L22/K22-1)))))</f>
        <v>0.19695549335868523</v>
      </c>
      <c r="O22" s="27"/>
      <c r="P22" s="13">
        <v>730</v>
      </c>
      <c r="Q22" s="13">
        <v>775</v>
      </c>
      <c r="R22" s="13">
        <v>800</v>
      </c>
      <c r="S22" s="13">
        <v>790</v>
      </c>
      <c r="T22" s="13">
        <v>740</v>
      </c>
      <c r="U22" s="13">
        <v>780</v>
      </c>
      <c r="V22" s="13">
        <v>830</v>
      </c>
      <c r="W22" s="13">
        <v>830</v>
      </c>
      <c r="X22" s="13">
        <v>760</v>
      </c>
      <c r="Y22" s="13">
        <v>805</v>
      </c>
      <c r="Z22" s="13">
        <v>815</v>
      </c>
      <c r="AA22" s="13">
        <v>795</v>
      </c>
      <c r="AB22" s="13">
        <v>745</v>
      </c>
      <c r="AC22" s="13">
        <v>805</v>
      </c>
      <c r="AD22" s="13">
        <v>760</v>
      </c>
      <c r="AE22" s="13">
        <v>770</v>
      </c>
      <c r="AF22" s="13">
        <v>690</v>
      </c>
      <c r="AG22" s="13">
        <v>735</v>
      </c>
      <c r="AH22" s="13">
        <v>752.05024816679497</v>
      </c>
      <c r="AI22" s="13">
        <v>735.52022193989444</v>
      </c>
      <c r="AJ22" s="13">
        <v>667.77584308232053</v>
      </c>
      <c r="AK22" s="13">
        <v>680.2276545807307</v>
      </c>
      <c r="AL22" s="13">
        <v>637.19817377916615</v>
      </c>
      <c r="AM22" s="13">
        <v>380.90527853130845</v>
      </c>
      <c r="AN22" s="13">
        <v>638.12331418121039</v>
      </c>
      <c r="AO22" s="13">
        <v>708.60048949104259</v>
      </c>
      <c r="AP22" s="13">
        <v>724.64282679331109</v>
      </c>
      <c r="AQ22" s="13">
        <v>652.92115547168669</v>
      </c>
      <c r="AR22" s="13">
        <v>617.05225320915213</v>
      </c>
      <c r="AS22" s="492">
        <f>IF(ISERROR(AR22/AN22),"N/A",IF(AN22&lt;0,"N/A",IF(AR22&lt;0,"N/A",IF(AR22/AN22-1&gt;300%,"&gt;±300%",IF(AR22/AN22-1&lt;-300%,"&gt;±300%",AR22/AN22-1)))))</f>
        <v>-3.302035908074441E-2</v>
      </c>
      <c r="AT22" s="492">
        <f>IF(ISERROR(AR22/AQ22),"N/A",IF(AQ22&lt;0,"N/A",IF(AR22&lt;0,"N/A",IF(AR22/AQ22-1&gt;300%,"&gt;±300%",IF(AR22/AQ22-1&lt;-300%,"&gt;±300%",AR22/AQ22-1)))))</f>
        <v>-5.4936039308792095E-2</v>
      </c>
      <c r="AU22" s="4"/>
      <c r="AV22" s="4"/>
      <c r="AW22" s="13">
        <f>D22-AX22</f>
        <v>1590</v>
      </c>
      <c r="AX22" s="13">
        <f>SUM(P22:Q22)</f>
        <v>1505</v>
      </c>
      <c r="AY22" s="13">
        <f>SUM(R22:S22)</f>
        <v>1590</v>
      </c>
      <c r="AZ22" s="13">
        <f>SUM(T22:U22)</f>
        <v>1520</v>
      </c>
      <c r="BA22" s="13">
        <f>SUM(V22:W22)</f>
        <v>1660</v>
      </c>
      <c r="BB22" s="13">
        <f>SUM(X22:Y22)</f>
        <v>1565</v>
      </c>
      <c r="BC22" s="13">
        <f>SUM(Z22:AA22)</f>
        <v>1610</v>
      </c>
      <c r="BD22" s="13">
        <f>SUM(AB22:AC22)</f>
        <v>1550</v>
      </c>
      <c r="BE22" s="13">
        <f>SUM(AD22:AE22)</f>
        <v>1530</v>
      </c>
      <c r="BF22" s="13">
        <f>SUM(AF22:AG22)</f>
        <v>1425</v>
      </c>
      <c r="BG22" s="13">
        <f>SUM(AH22:AI22)</f>
        <v>1487.5704701066893</v>
      </c>
      <c r="BH22" s="13">
        <f>SUM(AJ22:AK22)</f>
        <v>1348.0034976630513</v>
      </c>
      <c r="BI22" s="13">
        <f>SUM(AL22:AM22)</f>
        <v>1018.1034523104746</v>
      </c>
      <c r="BJ22" s="13">
        <f>SUM(AN22:AO22)</f>
        <v>1346.7238036722529</v>
      </c>
      <c r="BK22" s="13">
        <f>SUM(AP22:AQ22)</f>
        <v>1377.5639822649978</v>
      </c>
      <c r="BL22" s="13"/>
      <c r="BM22" s="492">
        <f>IF(ISERROR(BK22/BI22),"N/A",IF(BI22&lt;0,"N/A",IF(BK22&lt;0,"N/A",IF(BK22/BI22-1&gt;300%,"&gt;±300%",IF(BK22/BI22-1&lt;-300%,"&gt;±300%",BK22/BI22-1)))))</f>
        <v>0.35306876638004403</v>
      </c>
      <c r="BN22" s="492">
        <f>IF(ISERROR(BK22/BJ22),"N/A",IF(BJ22&lt;0,"N/A",IF(BK22&lt;0,"N/A",IF(BK22/BJ22-1&gt;300%,"&gt;±300%",IF(BK22/BJ22-1&lt;-300%,"&gt;±300%",BK22/BJ22-1)))))</f>
        <v>2.2900151099022548E-2</v>
      </c>
      <c r="BO22" s="19"/>
      <c r="BP22" s="13">
        <f>SUM(AO22:AR22)</f>
        <v>2703.2167249651925</v>
      </c>
    </row>
    <row r="23" spans="1:68" x14ac:dyDescent="0.45">
      <c r="A23" s="29"/>
      <c r="B23" s="29" t="s">
        <v>9</v>
      </c>
      <c r="C23" s="29">
        <v>140</v>
      </c>
      <c r="D23" s="29">
        <v>150</v>
      </c>
      <c r="E23" s="29">
        <v>140</v>
      </c>
      <c r="F23" s="29">
        <v>135</v>
      </c>
      <c r="G23" s="29">
        <v>140</v>
      </c>
      <c r="H23" s="29">
        <v>145</v>
      </c>
      <c r="I23" s="29" t="s">
        <v>101</v>
      </c>
      <c r="J23" s="29" t="s">
        <v>101</v>
      </c>
      <c r="K23" s="29" t="s">
        <v>101</v>
      </c>
      <c r="L23" s="29" t="s">
        <v>101</v>
      </c>
      <c r="M23" s="29" t="s">
        <v>101</v>
      </c>
      <c r="N23" s="29" t="s">
        <v>101</v>
      </c>
      <c r="O23" s="27"/>
      <c r="P23" s="29">
        <v>35</v>
      </c>
      <c r="Q23" s="29">
        <v>40</v>
      </c>
      <c r="R23" s="29">
        <v>35</v>
      </c>
      <c r="S23" s="29">
        <v>35</v>
      </c>
      <c r="T23" s="29">
        <v>35</v>
      </c>
      <c r="U23" s="29">
        <v>35</v>
      </c>
      <c r="V23" s="29">
        <v>35</v>
      </c>
      <c r="W23" s="29">
        <v>35</v>
      </c>
      <c r="X23" s="29">
        <v>30</v>
      </c>
      <c r="Y23" s="29">
        <v>35</v>
      </c>
      <c r="Z23" s="29">
        <v>35</v>
      </c>
      <c r="AA23" s="29">
        <v>35</v>
      </c>
      <c r="AB23" s="29">
        <v>35</v>
      </c>
      <c r="AC23" s="29">
        <v>35</v>
      </c>
      <c r="AD23" s="29">
        <v>35</v>
      </c>
      <c r="AE23" s="29">
        <v>40</v>
      </c>
      <c r="AF23" s="29">
        <v>35</v>
      </c>
      <c r="AG23" s="29">
        <v>40</v>
      </c>
      <c r="AH23" s="29" t="s">
        <v>101</v>
      </c>
      <c r="AI23" s="29" t="s">
        <v>101</v>
      </c>
      <c r="AJ23" s="29" t="s">
        <v>101</v>
      </c>
      <c r="AK23" s="29" t="s">
        <v>101</v>
      </c>
      <c r="AL23" s="29" t="s">
        <v>101</v>
      </c>
      <c r="AM23" s="29" t="s">
        <v>101</v>
      </c>
      <c r="AN23" s="29" t="s">
        <v>101</v>
      </c>
      <c r="AO23" s="29" t="s">
        <v>101</v>
      </c>
      <c r="AP23" s="29" t="s">
        <v>101</v>
      </c>
      <c r="AQ23" s="29" t="s">
        <v>101</v>
      </c>
      <c r="AR23" s="29" t="s">
        <v>101</v>
      </c>
      <c r="AS23" s="612" t="str">
        <f>IF(ISERROR(AR23/AN23),"N/A",IF(AN23&lt;0,"N/A",IF(AR23&lt;0,"N/A",IF(AR23/AN23-1&gt;300%,"&gt;±300%",IF(AR23/AN23-1&lt;-300%,"&gt;±300%",AR23/AN23-1)))))</f>
        <v>N/A</v>
      </c>
      <c r="AT23" s="612" t="str">
        <f>IF(ISERROR(AR23/AQ23),"N/A",IF(AQ23&lt;0,"N/A",IF(AR23&lt;0,"N/A",IF(AR23/AQ23-1&gt;300%,"&gt;±300%",IF(AR23/AQ23-1&lt;-300%,"&gt;±300%",AR23/AQ23-1)))))</f>
        <v>N/A</v>
      </c>
      <c r="AU23" s="4"/>
      <c r="AV23" s="4"/>
      <c r="AW23" s="29">
        <f>D23-AX23</f>
        <v>75</v>
      </c>
      <c r="AX23" s="29">
        <f>SUM(P23:Q23)</f>
        <v>75</v>
      </c>
      <c r="AY23" s="29">
        <f>SUM(R23:S23)</f>
        <v>70</v>
      </c>
      <c r="AZ23" s="29">
        <f>SUM(T23:U23)</f>
        <v>70</v>
      </c>
      <c r="BA23" s="29">
        <f>SUM(V23:W23)</f>
        <v>70</v>
      </c>
      <c r="BB23" s="29">
        <f>SUM(X23:Y23)</f>
        <v>65</v>
      </c>
      <c r="BC23" s="29">
        <f>SUM(Z23:AA23)</f>
        <v>70</v>
      </c>
      <c r="BD23" s="29">
        <f>SUM(AB23:AC23)</f>
        <v>70</v>
      </c>
      <c r="BE23" s="29">
        <f>SUM(AD23:AE23)</f>
        <v>75</v>
      </c>
      <c r="BF23" s="29">
        <f>SUM(AF23:AG23)</f>
        <v>75</v>
      </c>
      <c r="BG23" s="489" t="s">
        <v>101</v>
      </c>
      <c r="BH23" s="489" t="s">
        <v>101</v>
      </c>
      <c r="BI23" s="489" t="s">
        <v>101</v>
      </c>
      <c r="BJ23" s="489" t="s">
        <v>101</v>
      </c>
      <c r="BK23" s="489" t="s">
        <v>101</v>
      </c>
      <c r="BL23" s="489"/>
      <c r="BM23" s="612" t="str">
        <f>IF(ISERROR(BK23/BI23),"N/A",IF(BI23&lt;0,"N/A",IF(BK23&lt;0,"N/A",IF(BK23/BI23-1&gt;300%,"&gt;±300%",IF(BK23/BI23-1&lt;-300%,"&gt;±300%",BK23/BI23-1)))))</f>
        <v>N/A</v>
      </c>
      <c r="BN23" s="612" t="str">
        <f>IF(ISERROR(BK23/BJ23),"N/A",IF(BJ23&lt;0,"N/A",IF(BK23&lt;0,"N/A",IF(BK23/BJ23-1&gt;300%,"&gt;±300%",IF(BK23/BJ23-1&lt;-300%,"&gt;±300%",BK23/BJ23-1)))))</f>
        <v>N/A</v>
      </c>
      <c r="BO23" s="19"/>
      <c r="BP23" s="489" t="s">
        <v>101</v>
      </c>
    </row>
    <row r="24" spans="1:68" x14ac:dyDescent="0.45">
      <c r="A24" s="37"/>
      <c r="B24" s="37"/>
      <c r="C24" s="37"/>
      <c r="D24" s="37"/>
      <c r="E24" s="37"/>
      <c r="F24" s="37"/>
      <c r="G24" s="37"/>
      <c r="H24" s="37"/>
      <c r="I24" s="684"/>
      <c r="J24" s="37"/>
      <c r="K24" s="37"/>
      <c r="L24" s="37"/>
      <c r="M24" s="37"/>
      <c r="N24" s="539"/>
      <c r="O24" s="27"/>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70"/>
      <c r="AM24" s="544"/>
      <c r="AN24" s="544"/>
      <c r="AO24" s="544"/>
      <c r="AP24" s="544"/>
      <c r="AQ24" s="544"/>
      <c r="AR24" s="544"/>
      <c r="AS24" s="492"/>
      <c r="AT24" s="492"/>
      <c r="AU24" s="4"/>
      <c r="AV24" s="4"/>
      <c r="AW24" s="37"/>
      <c r="AX24" s="37"/>
      <c r="AY24" s="37"/>
      <c r="AZ24" s="37"/>
      <c r="BA24" s="37"/>
      <c r="BB24" s="37"/>
      <c r="BC24" s="37"/>
      <c r="BD24" s="37"/>
      <c r="BE24" s="37"/>
      <c r="BF24" s="37"/>
      <c r="BG24" s="37"/>
      <c r="BH24" s="37"/>
      <c r="BI24" s="37"/>
      <c r="BJ24" s="37"/>
      <c r="BK24" s="37"/>
      <c r="BL24" s="37"/>
      <c r="BM24" s="492"/>
      <c r="BN24" s="492"/>
      <c r="BO24" s="19"/>
      <c r="BP24" s="37"/>
    </row>
    <row r="25" spans="1:68" x14ac:dyDescent="0.45">
      <c r="A25" s="38" t="s">
        <v>5</v>
      </c>
      <c r="B25" s="28"/>
      <c r="C25" s="28">
        <v>2945</v>
      </c>
      <c r="D25" s="28">
        <v>3000</v>
      </c>
      <c r="E25" s="28">
        <v>2840</v>
      </c>
      <c r="F25" s="28">
        <v>2505</v>
      </c>
      <c r="G25" s="28">
        <v>2460</v>
      </c>
      <c r="H25" s="28">
        <v>2245</v>
      </c>
      <c r="I25" s="572">
        <v>2099.107610252664</v>
      </c>
      <c r="J25" s="572">
        <v>1819.9778909319002</v>
      </c>
      <c r="K25" s="572">
        <v>1914.1401125193897</v>
      </c>
      <c r="L25" s="572">
        <v>1890.0795949302094</v>
      </c>
      <c r="M25" s="545">
        <f>IF(ISERROR(K25/J25),"N/A",IF(J25&lt;0,"N/A",IF(K25&lt;0,"N/A",IF(K25/J25-1&gt;300%,"&gt;±300%",IF(K25/J25-1&lt;-300%,"&gt;±300%",K25/J25-1)))))</f>
        <v>5.1738112895028054E-2</v>
      </c>
      <c r="N25" s="30">
        <f>IF(ISERROR(L25/K25),"N/A",IF(K25&lt;0,"N/A",IF(L25&lt;0,"N/A",IF(L25/K25-1&gt;300%,"&gt;±300%",IF(L25/K25-1&lt;-300%,"&gt;±300%",L25/K25-1)))))</f>
        <v>-1.2569883171985707E-2</v>
      </c>
      <c r="O25" s="27"/>
      <c r="P25" s="28">
        <v>740</v>
      </c>
      <c r="Q25" s="28">
        <v>695</v>
      </c>
      <c r="R25" s="28">
        <v>720</v>
      </c>
      <c r="S25" s="28">
        <v>660</v>
      </c>
      <c r="T25" s="28">
        <v>785</v>
      </c>
      <c r="U25" s="28">
        <v>675</v>
      </c>
      <c r="V25" s="28">
        <v>580</v>
      </c>
      <c r="W25" s="28">
        <v>600</v>
      </c>
      <c r="X25" s="28">
        <v>630</v>
      </c>
      <c r="Y25" s="28">
        <v>700</v>
      </c>
      <c r="Z25" s="28">
        <v>610</v>
      </c>
      <c r="AA25" s="28">
        <v>590</v>
      </c>
      <c r="AB25" s="28">
        <v>580</v>
      </c>
      <c r="AC25" s="28">
        <v>680</v>
      </c>
      <c r="AD25" s="28">
        <v>580</v>
      </c>
      <c r="AE25" s="28">
        <v>570</v>
      </c>
      <c r="AF25" s="28">
        <v>550</v>
      </c>
      <c r="AG25" s="28">
        <v>560</v>
      </c>
      <c r="AH25" s="28">
        <v>538.799950252043</v>
      </c>
      <c r="AI25" s="28">
        <v>535.13025580837802</v>
      </c>
      <c r="AJ25" s="28">
        <v>529.14641352166018</v>
      </c>
      <c r="AK25" s="28">
        <v>496.03099067058241</v>
      </c>
      <c r="AL25" s="28">
        <v>392.534844217802</v>
      </c>
      <c r="AM25" s="28">
        <v>387.95864950950175</v>
      </c>
      <c r="AN25" s="28">
        <v>510.01555456641421</v>
      </c>
      <c r="AO25" s="28">
        <v>529.4688426381822</v>
      </c>
      <c r="AP25" s="28">
        <v>480.45235101935702</v>
      </c>
      <c r="AQ25" s="28">
        <v>460.71402855956057</v>
      </c>
      <c r="AR25" s="28">
        <v>482.56871773069673</v>
      </c>
      <c r="AS25" s="612">
        <f>IF(ISERROR(AR25/AN25),"N/A",IF(AN25&lt;0,"N/A",IF(AR25&lt;0,"N/A",IF(AR25/AN25-1&gt;300%,"&gt;±300%",IF(AR25/AN25-1&lt;-300%,"&gt;±300%",AR25/AN25-1)))))</f>
        <v>-5.3815685796193446E-2</v>
      </c>
      <c r="AT25" s="612">
        <f>IF(ISERROR(AR25/AQ25),"N/A",IF(AQ25&lt;0,"N/A",IF(AR25&lt;0,"N/A",IF(AR25/AQ25-1&gt;300%,"&gt;±300%",IF(AR25/AQ25-1&lt;-300%,"&gt;±300%",AR25/AQ25-1)))))</f>
        <v>4.7436561112466302E-2</v>
      </c>
      <c r="AU25" s="4"/>
      <c r="AV25" s="4"/>
      <c r="AW25" s="28">
        <f>D25-AX25</f>
        <v>1565</v>
      </c>
      <c r="AX25" s="28">
        <f>SUM(P25:Q25)</f>
        <v>1435</v>
      </c>
      <c r="AY25" s="28">
        <f>SUM(R25:S25)</f>
        <v>1380</v>
      </c>
      <c r="AZ25" s="28">
        <f>SUM(T25:U25)</f>
        <v>1460</v>
      </c>
      <c r="BA25" s="28">
        <f>SUM(V25:W25)</f>
        <v>1180</v>
      </c>
      <c r="BB25" s="28">
        <f>SUM(X25:Y25)</f>
        <v>1330</v>
      </c>
      <c r="BC25" s="28">
        <f>SUM(Z25:AA25)</f>
        <v>1200</v>
      </c>
      <c r="BD25" s="28">
        <f>SUM(AB25:AC25)</f>
        <v>1260</v>
      </c>
      <c r="BE25" s="28">
        <f>SUM(AD25:AE25)</f>
        <v>1150</v>
      </c>
      <c r="BF25" s="28">
        <f>SUM(AF25:AG25)</f>
        <v>1110</v>
      </c>
      <c r="BG25" s="28">
        <f>SUM(AH25:AI25)</f>
        <v>1073.9302060604209</v>
      </c>
      <c r="BH25" s="28">
        <f>SUM(AJ25:AK25)</f>
        <v>1025.1774041922426</v>
      </c>
      <c r="BI25" s="28">
        <f>SUM(AL25:AM25)</f>
        <v>780.49349372730376</v>
      </c>
      <c r="BJ25" s="28">
        <f>SUM(AN25:AO25)</f>
        <v>1039.4843972045965</v>
      </c>
      <c r="BK25" s="28">
        <f>SUM(AP25:AQ25)</f>
        <v>941.1663795789176</v>
      </c>
      <c r="BL25" s="9"/>
      <c r="BM25" s="612">
        <f>IF(ISERROR(BK25/BI25),"N/A",IF(BI25&lt;0,"N/A",IF(BK25&lt;0,"N/A",IF(BK25/BI25-1&gt;300%,"&gt;±300%",IF(BK25/BI25-1&lt;-300%,"&gt;±300%",BK25/BI25-1)))))</f>
        <v>0.20586063451254244</v>
      </c>
      <c r="BN25" s="612">
        <f>IF(ISERROR(BK25/BJ25),"N/A",IF(BJ25&lt;0,"N/A",IF(BK25&lt;0,"N/A",IF(BK25/BJ25-1&gt;300%,"&gt;±300%",IF(BK25/BJ25-1&lt;-300%,"&gt;±300%",BK25/BJ25-1)))))</f>
        <v>-9.458344722641121E-2</v>
      </c>
      <c r="BO25" s="19"/>
      <c r="BP25" s="647">
        <f>SUM(AO25:AR25)</f>
        <v>1953.2039399477967</v>
      </c>
    </row>
    <row r="26" spans="1:68" x14ac:dyDescent="0.45">
      <c r="A26" s="23"/>
      <c r="B26" s="4"/>
      <c r="C26" s="9"/>
      <c r="D26" s="9"/>
      <c r="E26" s="9"/>
      <c r="F26" s="9"/>
      <c r="G26" s="9"/>
      <c r="H26" s="9"/>
      <c r="I26" s="627"/>
      <c r="J26" s="9"/>
      <c r="K26" s="9"/>
      <c r="L26" s="9"/>
      <c r="M26" s="492"/>
      <c r="N26" s="492"/>
      <c r="O26" s="27"/>
      <c r="P26" s="36"/>
      <c r="Q26" s="36"/>
      <c r="R26" s="36"/>
      <c r="S26" s="36"/>
      <c r="T26" s="36"/>
      <c r="U26" s="36"/>
      <c r="V26" s="36"/>
      <c r="W26" s="36"/>
      <c r="X26" s="36"/>
      <c r="Y26" s="36"/>
      <c r="Z26" s="36"/>
      <c r="AA26" s="36"/>
      <c r="AB26" s="36"/>
      <c r="AC26" s="36"/>
      <c r="AD26" s="36"/>
      <c r="AE26" s="36"/>
      <c r="AF26" s="36"/>
      <c r="AG26" s="36"/>
      <c r="AH26" s="36"/>
      <c r="AI26" s="36"/>
      <c r="AJ26" s="36"/>
      <c r="AK26" s="36"/>
      <c r="AL26" s="368"/>
      <c r="AM26" s="36"/>
      <c r="AN26" s="36"/>
      <c r="AO26" s="36"/>
      <c r="AP26" s="36"/>
      <c r="AQ26" s="36"/>
      <c r="AR26" s="36"/>
      <c r="AS26" s="492"/>
      <c r="AT26" s="492"/>
      <c r="AU26" s="4"/>
      <c r="AV26" s="4"/>
      <c r="AW26" s="7"/>
      <c r="AX26" s="7"/>
      <c r="AY26" s="7"/>
      <c r="AZ26" s="7"/>
      <c r="BA26" s="7"/>
      <c r="BB26" s="7"/>
      <c r="BC26" s="7"/>
      <c r="BD26" s="7"/>
      <c r="BE26" s="7"/>
      <c r="BF26" s="7"/>
      <c r="BG26" s="7"/>
      <c r="BH26" s="7"/>
      <c r="BI26" s="7"/>
      <c r="BJ26" s="7"/>
      <c r="BK26" s="7"/>
      <c r="BL26" s="7"/>
      <c r="BM26" s="492"/>
      <c r="BN26" s="492"/>
      <c r="BO26" s="19"/>
      <c r="BP26" s="13"/>
    </row>
    <row r="27" spans="1:68" x14ac:dyDescent="0.45">
      <c r="A27" s="23" t="s">
        <v>6</v>
      </c>
      <c r="B27" s="9"/>
      <c r="C27" s="555">
        <v>1565</v>
      </c>
      <c r="D27" s="555">
        <v>1685</v>
      </c>
      <c r="E27" s="555">
        <v>1840</v>
      </c>
      <c r="F27" s="555">
        <v>1950</v>
      </c>
      <c r="G27" s="555">
        <v>1820</v>
      </c>
      <c r="H27" s="555">
        <v>2015</v>
      </c>
      <c r="I27" s="555">
        <f t="shared" ref="I27" si="38">SUM(I28:I33)</f>
        <v>2127.2762316907574</v>
      </c>
      <c r="J27" s="555">
        <f>SUM(J28:J33)</f>
        <v>1987.3027908957692</v>
      </c>
      <c r="K27" s="555">
        <f t="shared" ref="K27:L27" si="39">SUM(K28:K33)</f>
        <v>2501.2288396450076</v>
      </c>
      <c r="L27" s="555">
        <f t="shared" si="39"/>
        <v>2169.0056148812073</v>
      </c>
      <c r="M27" s="492">
        <f t="shared" ref="M27:N33" si="40">IF(ISERROR(K27/J27),"N/A",IF(J27&lt;0,"N/A",IF(K27&lt;0,"N/A",IF(K27/J27-1&gt;300%,"&gt;±300%",IF(K27/J27-1&lt;-300%,"&gt;±300%",K27/J27-1)))))</f>
        <v>0.25860480401055952</v>
      </c>
      <c r="N27" s="492">
        <f t="shared" si="40"/>
        <v>-0.13282400214566203</v>
      </c>
      <c r="O27" s="27"/>
      <c r="P27" s="555">
        <v>405</v>
      </c>
      <c r="Q27" s="555">
        <v>430</v>
      </c>
      <c r="R27" s="555">
        <v>440</v>
      </c>
      <c r="S27" s="555">
        <v>450</v>
      </c>
      <c r="T27" s="555">
        <v>445</v>
      </c>
      <c r="U27" s="555">
        <v>465</v>
      </c>
      <c r="V27" s="555">
        <v>470</v>
      </c>
      <c r="W27" s="555">
        <v>515</v>
      </c>
      <c r="X27" s="555">
        <v>495</v>
      </c>
      <c r="Y27" s="555">
        <v>445</v>
      </c>
      <c r="Z27" s="555">
        <v>460</v>
      </c>
      <c r="AA27" s="555">
        <v>445</v>
      </c>
      <c r="AB27" s="555">
        <v>450</v>
      </c>
      <c r="AC27" s="555">
        <v>455</v>
      </c>
      <c r="AD27" s="555">
        <v>500</v>
      </c>
      <c r="AE27" s="555">
        <v>500</v>
      </c>
      <c r="AF27" s="555">
        <v>500</v>
      </c>
      <c r="AG27" s="555">
        <v>520</v>
      </c>
      <c r="AH27" s="555">
        <f t="shared" ref="AH27:AP27" si="41">SUM(AH28:AH33)</f>
        <v>556.94969573883532</v>
      </c>
      <c r="AI27" s="555">
        <f t="shared" si="41"/>
        <v>536.16218411848899</v>
      </c>
      <c r="AJ27" s="555">
        <f t="shared" si="41"/>
        <v>532.57452663324034</v>
      </c>
      <c r="AK27" s="555">
        <f t="shared" si="41"/>
        <v>501.56732270851199</v>
      </c>
      <c r="AL27" s="555">
        <f t="shared" si="41"/>
        <v>568.26998860023491</v>
      </c>
      <c r="AM27" s="555">
        <f t="shared" si="41"/>
        <v>389.07897770853515</v>
      </c>
      <c r="AN27" s="555">
        <f t="shared" si="41"/>
        <v>504.55724975857402</v>
      </c>
      <c r="AO27" s="555">
        <f t="shared" si="41"/>
        <v>525.39657482842551</v>
      </c>
      <c r="AP27" s="555">
        <f t="shared" si="41"/>
        <v>710.52200884492163</v>
      </c>
      <c r="AQ27" s="555">
        <f>SUM(AQ28:AQ33)</f>
        <v>663.73990959376522</v>
      </c>
      <c r="AR27" s="555">
        <f>SUM(AR28:AR33)</f>
        <v>602.96054392843519</v>
      </c>
      <c r="AS27" s="492">
        <f t="shared" ref="AS27:AS33" si="42">IF(ISERROR(AR27/AN27),"N/A",IF(AN27&lt;0,"N/A",IF(AR27&lt;0,"N/A",IF(AR27/AN27-1&gt;300%,"&gt;±300%",IF(AR27/AN27-1&lt;-300%,"&gt;±300%",AR27/AN27-1)))))</f>
        <v>0.19502899664398088</v>
      </c>
      <c r="AT27" s="492">
        <f t="shared" ref="AT27:AT33" si="43">IF(ISERROR(AR27/AQ27),"N/A",IF(AQ27&lt;0,"N/A",IF(AR27&lt;0,"N/A",IF(AR27/AQ27-1&gt;300%,"&gt;±300%",IF(AR27/AQ27-1&lt;-300%,"&gt;±300%",AR27/AQ27-1)))))</f>
        <v>-9.1571057859891836E-2</v>
      </c>
      <c r="AU27" s="4"/>
      <c r="AV27" s="4"/>
      <c r="AW27" s="9">
        <f>SUM(AW28:AW33)</f>
        <v>850</v>
      </c>
      <c r="AX27" s="9">
        <f t="shared" ref="AX27" si="44">SUM(AX28:AX33)</f>
        <v>835</v>
      </c>
      <c r="AY27" s="9">
        <f t="shared" ref="AY27:AY33" si="45">SUM(R27:S27)</f>
        <v>890</v>
      </c>
      <c r="AZ27" s="9">
        <f t="shared" ref="AZ27:AZ33" si="46">SUM(T27:U27)</f>
        <v>910</v>
      </c>
      <c r="BA27" s="9">
        <f t="shared" ref="BA27:BA33" si="47">SUM(V27:W27)</f>
        <v>985</v>
      </c>
      <c r="BB27" s="9">
        <f t="shared" ref="BB27:BB33" si="48">SUM(X27:Y27)</f>
        <v>940</v>
      </c>
      <c r="BC27" s="9">
        <f t="shared" ref="BC27:BC33" si="49">SUM(Z27:AA27)</f>
        <v>905</v>
      </c>
      <c r="BD27" s="9">
        <f t="shared" ref="BD27:BD33" si="50">SUM(AB27:AC27)</f>
        <v>905</v>
      </c>
      <c r="BE27" s="9">
        <f t="shared" ref="BE27:BE33" si="51">SUM(AD27:AE27)</f>
        <v>1000</v>
      </c>
      <c r="BF27" s="9">
        <f t="shared" ref="BF27:BF33" si="52">SUM(AF27:AG27)</f>
        <v>1020</v>
      </c>
      <c r="BG27" s="9">
        <f t="shared" ref="BG27:BG33" si="53">SUM(AH27:AI27)</f>
        <v>1093.1118798573243</v>
      </c>
      <c r="BH27" s="9">
        <f t="shared" ref="BH27:BH33" si="54">SUM(AJ27:AK27)</f>
        <v>1034.1418493417523</v>
      </c>
      <c r="BI27" s="9">
        <f t="shared" ref="BI27:BI33" si="55">SUM(AL27:AM27)</f>
        <v>957.34896630877006</v>
      </c>
      <c r="BJ27" s="9">
        <f t="shared" ref="BJ27:BJ33" si="56">SUM(AN27:AO27)</f>
        <v>1029.9538245869994</v>
      </c>
      <c r="BK27" s="9">
        <f t="shared" ref="BK27:BK33" si="57">SUM(AP27:AQ27)</f>
        <v>1374.2619184386867</v>
      </c>
      <c r="BL27" s="9"/>
      <c r="BM27" s="492">
        <f t="shared" ref="BM27:BM33" si="58">IF(ISERROR(BK27/BI27),"N/A",IF(BI27&lt;0,"N/A",IF(BK27&lt;0,"N/A",IF(BK27/BI27-1&gt;300%,"&gt;±300%",IF(BK27/BI27-1&lt;-300%,"&gt;±300%",BK27/BI27-1)))))</f>
        <v>0.4354869194013955</v>
      </c>
      <c r="BN27" s="492">
        <f t="shared" ref="BN27:BN33" si="59">IF(ISERROR(BK27/BJ27),"N/A",IF(BJ27&lt;0,"N/A",IF(BK27&lt;0,"N/A",IF(BK27/BJ27-1&gt;300%,"&gt;±300%",IF(BK27/BJ27-1&lt;-300%,"&gt;±300%",BK27/BJ27-1)))))</f>
        <v>0.33429468936605122</v>
      </c>
      <c r="BO27" s="19"/>
      <c r="BP27" s="36">
        <f>SUM(AO27:AR27)</f>
        <v>2502.6190371955477</v>
      </c>
    </row>
    <row r="28" spans="1:68" x14ac:dyDescent="0.45">
      <c r="A28" s="10"/>
      <c r="B28" s="10" t="s">
        <v>12</v>
      </c>
      <c r="C28" s="7">
        <v>535</v>
      </c>
      <c r="D28" s="7">
        <v>540</v>
      </c>
      <c r="E28" s="7">
        <v>515</v>
      </c>
      <c r="F28" s="7">
        <v>560</v>
      </c>
      <c r="G28" s="7">
        <v>570</v>
      </c>
      <c r="H28" s="7">
        <v>565</v>
      </c>
      <c r="I28" s="7">
        <v>694.31796271577525</v>
      </c>
      <c r="J28" s="7">
        <v>585.31692061722958</v>
      </c>
      <c r="K28" s="7">
        <v>649.20757204217296</v>
      </c>
      <c r="L28" s="7">
        <v>608.49218671741073</v>
      </c>
      <c r="M28" s="26">
        <f t="shared" si="40"/>
        <v>0.10915565426943274</v>
      </c>
      <c r="N28" s="26">
        <f t="shared" si="40"/>
        <v>-6.2715512076802038E-2</v>
      </c>
      <c r="O28" s="27"/>
      <c r="P28" s="7">
        <v>145</v>
      </c>
      <c r="Q28" s="7">
        <v>125</v>
      </c>
      <c r="R28" s="7">
        <v>135</v>
      </c>
      <c r="S28" s="7">
        <v>130</v>
      </c>
      <c r="T28" s="7">
        <v>125</v>
      </c>
      <c r="U28" s="7">
        <v>115</v>
      </c>
      <c r="V28" s="7">
        <v>140</v>
      </c>
      <c r="W28" s="7">
        <v>135</v>
      </c>
      <c r="X28" s="7">
        <v>165</v>
      </c>
      <c r="Y28" s="7">
        <v>130</v>
      </c>
      <c r="Z28" s="7">
        <v>150</v>
      </c>
      <c r="AA28" s="7">
        <v>135</v>
      </c>
      <c r="AB28" s="7">
        <v>160</v>
      </c>
      <c r="AC28" s="7">
        <v>135</v>
      </c>
      <c r="AD28" s="7">
        <v>145</v>
      </c>
      <c r="AE28" s="7">
        <v>135</v>
      </c>
      <c r="AF28" s="7">
        <v>155</v>
      </c>
      <c r="AG28" s="7">
        <v>140</v>
      </c>
      <c r="AH28" s="7">
        <v>138.26347586817758</v>
      </c>
      <c r="AI28" s="7">
        <v>204.72973636404896</v>
      </c>
      <c r="AJ28" s="7">
        <v>161.65982461778242</v>
      </c>
      <c r="AK28" s="7">
        <v>189.66492586576629</v>
      </c>
      <c r="AL28" s="7">
        <v>175.72304033472869</v>
      </c>
      <c r="AM28" s="7">
        <v>111.64640809482935</v>
      </c>
      <c r="AN28" s="7">
        <v>123.78586940404946</v>
      </c>
      <c r="AO28" s="7">
        <v>174.16160278362207</v>
      </c>
      <c r="AP28" s="7">
        <v>119.20574221015767</v>
      </c>
      <c r="AQ28" s="7">
        <v>214.17522581596833</v>
      </c>
      <c r="AR28" s="7">
        <v>157.21525623611149</v>
      </c>
      <c r="AS28" s="492">
        <f t="shared" si="42"/>
        <v>0.2700581818668264</v>
      </c>
      <c r="AT28" s="492">
        <f t="shared" si="43"/>
        <v>-0.2659503187768324</v>
      </c>
      <c r="AU28" s="4"/>
      <c r="AV28" s="4"/>
      <c r="AW28" s="13">
        <f t="shared" ref="AW28:AW33" si="60">D28-AX28</f>
        <v>270</v>
      </c>
      <c r="AX28" s="13">
        <f t="shared" ref="AX28:AX33" si="61">SUM(P28:Q28)</f>
        <v>270</v>
      </c>
      <c r="AY28" s="13">
        <f t="shared" si="45"/>
        <v>265</v>
      </c>
      <c r="AZ28" s="13">
        <f t="shared" si="46"/>
        <v>240</v>
      </c>
      <c r="BA28" s="13">
        <f t="shared" si="47"/>
        <v>275</v>
      </c>
      <c r="BB28" s="13">
        <f t="shared" si="48"/>
        <v>295</v>
      </c>
      <c r="BC28" s="13">
        <f t="shared" si="49"/>
        <v>285</v>
      </c>
      <c r="BD28" s="13">
        <f t="shared" si="50"/>
        <v>295</v>
      </c>
      <c r="BE28" s="13">
        <f t="shared" si="51"/>
        <v>280</v>
      </c>
      <c r="BF28" s="13">
        <f t="shared" si="52"/>
        <v>295</v>
      </c>
      <c r="BG28" s="13">
        <f t="shared" si="53"/>
        <v>342.99321223222654</v>
      </c>
      <c r="BH28" s="13">
        <f t="shared" si="54"/>
        <v>351.32475048354871</v>
      </c>
      <c r="BI28" s="13">
        <f t="shared" si="55"/>
        <v>287.36944842955802</v>
      </c>
      <c r="BJ28" s="13">
        <f t="shared" si="56"/>
        <v>297.94747218767156</v>
      </c>
      <c r="BK28" s="13">
        <f t="shared" si="57"/>
        <v>333.38096802612597</v>
      </c>
      <c r="BL28" s="13"/>
      <c r="BM28" s="492">
        <f t="shared" si="58"/>
        <v>0.16011277415889458</v>
      </c>
      <c r="BN28" s="492">
        <f t="shared" si="59"/>
        <v>0.11892531115731542</v>
      </c>
      <c r="BO28" s="19"/>
      <c r="BP28" s="13">
        <f>SUM(AO28:AR28)</f>
        <v>664.75782704585959</v>
      </c>
    </row>
    <row r="29" spans="1:68" x14ac:dyDescent="0.45">
      <c r="A29" s="10"/>
      <c r="B29" s="10" t="s">
        <v>13</v>
      </c>
      <c r="C29" s="13">
        <v>50</v>
      </c>
      <c r="D29" s="13">
        <v>60</v>
      </c>
      <c r="E29" s="13">
        <v>205</v>
      </c>
      <c r="F29" s="13">
        <v>220</v>
      </c>
      <c r="G29" s="13">
        <v>100</v>
      </c>
      <c r="H29" s="13">
        <v>235</v>
      </c>
      <c r="I29" s="13">
        <v>218.82799632930983</v>
      </c>
      <c r="J29" s="13">
        <v>108.88601227321639</v>
      </c>
      <c r="K29" s="13">
        <v>179.45241167024059</v>
      </c>
      <c r="L29" s="13">
        <v>194.13738496879643</v>
      </c>
      <c r="M29" s="26">
        <f t="shared" si="40"/>
        <v>0.64807589077611949</v>
      </c>
      <c r="N29" s="26">
        <f t="shared" si="40"/>
        <v>8.1832131214490067E-2</v>
      </c>
      <c r="O29" s="27"/>
      <c r="P29" s="13">
        <v>15</v>
      </c>
      <c r="Q29" s="13">
        <v>15</v>
      </c>
      <c r="R29" s="13">
        <v>55</v>
      </c>
      <c r="S29" s="13">
        <v>50</v>
      </c>
      <c r="T29" s="13">
        <v>50</v>
      </c>
      <c r="U29" s="13">
        <v>50</v>
      </c>
      <c r="V29" s="13">
        <v>55</v>
      </c>
      <c r="W29" s="13">
        <v>60</v>
      </c>
      <c r="X29" s="13">
        <v>55</v>
      </c>
      <c r="Y29" s="13">
        <v>55</v>
      </c>
      <c r="Z29" s="13">
        <v>35</v>
      </c>
      <c r="AA29" s="13">
        <v>15</v>
      </c>
      <c r="AB29" s="13">
        <v>25</v>
      </c>
      <c r="AC29" s="13">
        <v>25</v>
      </c>
      <c r="AD29" s="13">
        <v>55</v>
      </c>
      <c r="AE29" s="13">
        <v>55</v>
      </c>
      <c r="AF29" s="13">
        <v>55</v>
      </c>
      <c r="AG29" s="13">
        <v>55</v>
      </c>
      <c r="AH29" s="13">
        <v>54.706999082327457</v>
      </c>
      <c r="AI29" s="13">
        <v>54.706999082327457</v>
      </c>
      <c r="AJ29" s="13">
        <v>54.706999082327457</v>
      </c>
      <c r="AK29" s="13">
        <v>54.706999082327457</v>
      </c>
      <c r="AL29" s="13">
        <v>33.175852077934877</v>
      </c>
      <c r="AM29" s="13">
        <v>18.290451516342788</v>
      </c>
      <c r="AN29" s="13">
        <v>21.426618642480928</v>
      </c>
      <c r="AO29" s="13">
        <v>35.993090036457801</v>
      </c>
      <c r="AP29" s="13">
        <v>34.793248303682752</v>
      </c>
      <c r="AQ29" s="13">
        <v>45.449510454354247</v>
      </c>
      <c r="AR29" s="13">
        <v>45.449510454354247</v>
      </c>
      <c r="AS29" s="492">
        <f t="shared" si="42"/>
        <v>1.1211704568375036</v>
      </c>
      <c r="AT29" s="492">
        <f t="shared" si="43"/>
        <v>0</v>
      </c>
      <c r="AU29" s="4"/>
      <c r="AV29" s="4"/>
      <c r="AW29" s="13">
        <f t="shared" si="60"/>
        <v>30</v>
      </c>
      <c r="AX29" s="13">
        <f t="shared" si="61"/>
        <v>30</v>
      </c>
      <c r="AY29" s="13">
        <f t="shared" si="45"/>
        <v>105</v>
      </c>
      <c r="AZ29" s="13">
        <f t="shared" si="46"/>
        <v>100</v>
      </c>
      <c r="BA29" s="13">
        <f t="shared" si="47"/>
        <v>115</v>
      </c>
      <c r="BB29" s="13">
        <f t="shared" si="48"/>
        <v>110</v>
      </c>
      <c r="BC29" s="13">
        <f t="shared" si="49"/>
        <v>50</v>
      </c>
      <c r="BD29" s="13">
        <f t="shared" si="50"/>
        <v>50</v>
      </c>
      <c r="BE29" s="13">
        <f t="shared" si="51"/>
        <v>110</v>
      </c>
      <c r="BF29" s="13">
        <f t="shared" si="52"/>
        <v>110</v>
      </c>
      <c r="BG29" s="13">
        <f t="shared" si="53"/>
        <v>109.41399816465491</v>
      </c>
      <c r="BH29" s="13">
        <f t="shared" si="54"/>
        <v>109.41399816465491</v>
      </c>
      <c r="BI29" s="13">
        <f t="shared" si="55"/>
        <v>51.466303594277662</v>
      </c>
      <c r="BJ29" s="13">
        <f t="shared" si="56"/>
        <v>57.419708678938733</v>
      </c>
      <c r="BK29" s="13">
        <f t="shared" si="57"/>
        <v>80.242758758036999</v>
      </c>
      <c r="BL29" s="13"/>
      <c r="BM29" s="492">
        <f t="shared" si="58"/>
        <v>0.55913195924486181</v>
      </c>
      <c r="BN29" s="492">
        <f t="shared" si="59"/>
        <v>0.39747763623659149</v>
      </c>
      <c r="BO29" s="19"/>
      <c r="BP29" s="13">
        <f>SUM(AO29:AR29)</f>
        <v>161.68535924884907</v>
      </c>
    </row>
    <row r="30" spans="1:68" x14ac:dyDescent="0.45">
      <c r="A30" s="10"/>
      <c r="B30" s="10" t="s">
        <v>10</v>
      </c>
      <c r="C30" s="13">
        <v>195</v>
      </c>
      <c r="D30" s="13">
        <v>215</v>
      </c>
      <c r="E30" s="13">
        <v>205</v>
      </c>
      <c r="F30" s="13">
        <v>195</v>
      </c>
      <c r="G30" s="13">
        <v>210</v>
      </c>
      <c r="H30" s="13">
        <v>205</v>
      </c>
      <c r="I30" s="13">
        <v>144.371088411681</v>
      </c>
      <c r="J30" s="13">
        <v>129.77199999999999</v>
      </c>
      <c r="K30" s="13">
        <v>137.90525</v>
      </c>
      <c r="L30" s="13">
        <v>137.53579999999999</v>
      </c>
      <c r="M30" s="26">
        <f t="shared" si="40"/>
        <v>6.2673381006688622E-2</v>
      </c>
      <c r="N30" s="26">
        <f t="shared" si="40"/>
        <v>-2.6790133080503153E-3</v>
      </c>
      <c r="O30" s="27"/>
      <c r="P30" s="13">
        <v>55</v>
      </c>
      <c r="Q30" s="13">
        <v>60</v>
      </c>
      <c r="R30" s="13">
        <v>60</v>
      </c>
      <c r="S30" s="13">
        <v>50</v>
      </c>
      <c r="T30" s="13">
        <v>50</v>
      </c>
      <c r="U30" s="13">
        <v>50</v>
      </c>
      <c r="V30" s="13">
        <v>50</v>
      </c>
      <c r="W30" s="13">
        <v>50</v>
      </c>
      <c r="X30" s="13">
        <v>50</v>
      </c>
      <c r="Y30" s="13">
        <v>50</v>
      </c>
      <c r="Z30" s="13">
        <v>55</v>
      </c>
      <c r="AA30" s="13">
        <v>50</v>
      </c>
      <c r="AB30" s="13">
        <v>50</v>
      </c>
      <c r="AC30" s="13">
        <v>65</v>
      </c>
      <c r="AD30" s="13">
        <v>55</v>
      </c>
      <c r="AE30" s="13">
        <v>50</v>
      </c>
      <c r="AF30" s="13">
        <v>50</v>
      </c>
      <c r="AG30" s="13">
        <v>55</v>
      </c>
      <c r="AH30" s="13">
        <v>35.253865920000003</v>
      </c>
      <c r="AI30" s="13">
        <v>35.729599999999998</v>
      </c>
      <c r="AJ30" s="13">
        <v>37.484800000000007</v>
      </c>
      <c r="AK30" s="13">
        <v>35.880319999999998</v>
      </c>
      <c r="AL30" s="13">
        <v>32.069000000000003</v>
      </c>
      <c r="AM30" s="13">
        <v>29.286999999999999</v>
      </c>
      <c r="AN30" s="13">
        <v>32.602000000000004</v>
      </c>
      <c r="AO30" s="13">
        <v>35.814</v>
      </c>
      <c r="AP30" s="13">
        <v>33.107999999999997</v>
      </c>
      <c r="AQ30" s="13">
        <v>35.045249999999996</v>
      </c>
      <c r="AR30" s="13">
        <v>35.67</v>
      </c>
      <c r="AS30" s="492">
        <f t="shared" si="42"/>
        <v>9.4104656156063893E-2</v>
      </c>
      <c r="AT30" s="492">
        <f t="shared" si="43"/>
        <v>1.7826952297387066E-2</v>
      </c>
      <c r="AU30" s="4"/>
      <c r="AV30" s="4"/>
      <c r="AW30" s="13">
        <f t="shared" si="60"/>
        <v>100</v>
      </c>
      <c r="AX30" s="13">
        <f t="shared" si="61"/>
        <v>115</v>
      </c>
      <c r="AY30" s="13">
        <f t="shared" si="45"/>
        <v>110</v>
      </c>
      <c r="AZ30" s="13">
        <f t="shared" si="46"/>
        <v>100</v>
      </c>
      <c r="BA30" s="13">
        <f t="shared" si="47"/>
        <v>100</v>
      </c>
      <c r="BB30" s="13">
        <f t="shared" si="48"/>
        <v>100</v>
      </c>
      <c r="BC30" s="13">
        <f t="shared" si="49"/>
        <v>105</v>
      </c>
      <c r="BD30" s="13">
        <f t="shared" si="50"/>
        <v>115</v>
      </c>
      <c r="BE30" s="13">
        <f t="shared" si="51"/>
        <v>105</v>
      </c>
      <c r="BF30" s="13">
        <f t="shared" si="52"/>
        <v>105</v>
      </c>
      <c r="BG30" s="13">
        <f t="shared" si="53"/>
        <v>70.98346592</v>
      </c>
      <c r="BH30" s="13">
        <f t="shared" si="54"/>
        <v>73.365120000000005</v>
      </c>
      <c r="BI30" s="13">
        <f t="shared" si="55"/>
        <v>61.356000000000002</v>
      </c>
      <c r="BJ30" s="13">
        <f t="shared" si="56"/>
        <v>68.415999999999997</v>
      </c>
      <c r="BK30" s="13">
        <f t="shared" si="57"/>
        <v>68.153249999999986</v>
      </c>
      <c r="BL30" s="13"/>
      <c r="BM30" s="492">
        <f t="shared" si="58"/>
        <v>0.11078378642675513</v>
      </c>
      <c r="BN30" s="492">
        <f t="shared" si="59"/>
        <v>-3.840475912067487E-3</v>
      </c>
      <c r="BO30" s="19"/>
      <c r="BP30" s="13">
        <f t="shared" ref="BP30" si="62">SUM(AO30:AR30)</f>
        <v>139.63724999999999</v>
      </c>
    </row>
    <row r="31" spans="1:68" x14ac:dyDescent="0.45">
      <c r="A31" s="10"/>
      <c r="B31" s="10" t="s">
        <v>11</v>
      </c>
      <c r="C31" s="13">
        <v>145</v>
      </c>
      <c r="D31" s="13">
        <v>205</v>
      </c>
      <c r="E31" s="13">
        <v>235</v>
      </c>
      <c r="F31" s="13">
        <v>255</v>
      </c>
      <c r="G31" s="13">
        <v>205</v>
      </c>
      <c r="H31" s="13">
        <v>250</v>
      </c>
      <c r="I31" s="13">
        <v>236.06440472937214</v>
      </c>
      <c r="J31" s="13">
        <v>423.25148576526692</v>
      </c>
      <c r="K31" s="13">
        <v>726.24189239153111</v>
      </c>
      <c r="L31" s="13">
        <v>347.94947601211629</v>
      </c>
      <c r="M31" s="26">
        <f t="shared" si="40"/>
        <v>0.71586377559534697</v>
      </c>
      <c r="N31" s="26">
        <f t="shared" si="40"/>
        <v>-0.5208903814866549</v>
      </c>
      <c r="O31" s="27"/>
      <c r="P31" s="13">
        <v>40</v>
      </c>
      <c r="Q31" s="13">
        <v>50</v>
      </c>
      <c r="R31" s="13">
        <v>30</v>
      </c>
      <c r="S31" s="13">
        <v>45</v>
      </c>
      <c r="T31" s="13">
        <v>70</v>
      </c>
      <c r="U31" s="13">
        <v>70</v>
      </c>
      <c r="V31" s="13">
        <v>60</v>
      </c>
      <c r="W31" s="13">
        <v>80</v>
      </c>
      <c r="X31" s="13">
        <v>60</v>
      </c>
      <c r="Y31" s="13">
        <v>5</v>
      </c>
      <c r="Z31" s="13">
        <v>40</v>
      </c>
      <c r="AA31" s="13">
        <v>50</v>
      </c>
      <c r="AB31" s="13">
        <v>45</v>
      </c>
      <c r="AC31" s="13">
        <v>35</v>
      </c>
      <c r="AD31" s="13">
        <v>60</v>
      </c>
      <c r="AE31" s="13">
        <v>60</v>
      </c>
      <c r="AF31" s="13">
        <v>65</v>
      </c>
      <c r="AG31" s="13">
        <v>65</v>
      </c>
      <c r="AH31" s="13">
        <v>120.00206236838314</v>
      </c>
      <c r="AI31" s="13">
        <v>32.405710671628768</v>
      </c>
      <c r="AJ31" s="13">
        <v>71.198000928352272</v>
      </c>
      <c r="AK31" s="13">
        <v>12.458630761007953</v>
      </c>
      <c r="AL31" s="13">
        <v>149.63877125966491</v>
      </c>
      <c r="AM31" s="13">
        <v>66.163226907743521</v>
      </c>
      <c r="AN31" s="13">
        <v>130.50600384603021</v>
      </c>
      <c r="AO31" s="13">
        <v>76.943483751828296</v>
      </c>
      <c r="AP31" s="13">
        <v>317.74572706849671</v>
      </c>
      <c r="AQ31" s="13">
        <v>168.87180612712399</v>
      </c>
      <c r="AR31" s="13">
        <v>163.87563206311188</v>
      </c>
      <c r="AS31" s="492">
        <f t="shared" si="42"/>
        <v>0.25569419975843299</v>
      </c>
      <c r="AT31" s="492">
        <f t="shared" si="43"/>
        <v>-2.958560211200123E-2</v>
      </c>
      <c r="AU31" s="4"/>
      <c r="AV31" s="4"/>
      <c r="AW31" s="13">
        <f t="shared" si="60"/>
        <v>115</v>
      </c>
      <c r="AX31" s="13">
        <f t="shared" si="61"/>
        <v>90</v>
      </c>
      <c r="AY31" s="13">
        <f t="shared" si="45"/>
        <v>75</v>
      </c>
      <c r="AZ31" s="13">
        <f t="shared" si="46"/>
        <v>140</v>
      </c>
      <c r="BA31" s="13">
        <f t="shared" si="47"/>
        <v>140</v>
      </c>
      <c r="BB31" s="13">
        <f t="shared" si="48"/>
        <v>65</v>
      </c>
      <c r="BC31" s="13">
        <f t="shared" si="49"/>
        <v>90</v>
      </c>
      <c r="BD31" s="13">
        <f t="shared" si="50"/>
        <v>80</v>
      </c>
      <c r="BE31" s="13">
        <f t="shared" si="51"/>
        <v>120</v>
      </c>
      <c r="BF31" s="13">
        <f t="shared" si="52"/>
        <v>130</v>
      </c>
      <c r="BG31" s="13">
        <f t="shared" si="53"/>
        <v>152.4077730400119</v>
      </c>
      <c r="BH31" s="13">
        <f t="shared" si="54"/>
        <v>83.656631689360225</v>
      </c>
      <c r="BI31" s="13">
        <f t="shared" si="55"/>
        <v>215.80199816740844</v>
      </c>
      <c r="BJ31" s="13">
        <f t="shared" si="56"/>
        <v>207.44948759785851</v>
      </c>
      <c r="BK31" s="13">
        <f t="shared" si="57"/>
        <v>486.61753319562069</v>
      </c>
      <c r="BL31" s="13"/>
      <c r="BM31" s="492">
        <f t="shared" si="58"/>
        <v>1.2549259845968943</v>
      </c>
      <c r="BN31" s="492">
        <f t="shared" si="59"/>
        <v>1.3457157635353156</v>
      </c>
      <c r="BO31" s="19"/>
      <c r="BP31" s="13">
        <f>SUM(AO31:AR31)</f>
        <v>727.43664901056081</v>
      </c>
    </row>
    <row r="32" spans="1:68" x14ac:dyDescent="0.45">
      <c r="A32" s="10"/>
      <c r="B32" s="10" t="s">
        <v>58</v>
      </c>
      <c r="C32" s="13">
        <v>220</v>
      </c>
      <c r="D32" s="13">
        <v>225</v>
      </c>
      <c r="E32" s="13">
        <v>240</v>
      </c>
      <c r="F32" s="13">
        <v>235</v>
      </c>
      <c r="G32" s="13">
        <v>235</v>
      </c>
      <c r="H32" s="13">
        <v>235</v>
      </c>
      <c r="I32" s="13">
        <v>248.88000000000008</v>
      </c>
      <c r="J32" s="13">
        <v>238.93206947885432</v>
      </c>
      <c r="K32" s="13">
        <v>247.44031179790068</v>
      </c>
      <c r="L32" s="13">
        <v>253.68212864718029</v>
      </c>
      <c r="M32" s="26">
        <f t="shared" si="40"/>
        <v>3.5609461457409619E-2</v>
      </c>
      <c r="N32" s="26">
        <f t="shared" si="40"/>
        <v>2.522554552217704E-2</v>
      </c>
      <c r="O32" s="27"/>
      <c r="P32" s="13">
        <v>45</v>
      </c>
      <c r="Q32" s="13">
        <v>65</v>
      </c>
      <c r="R32" s="13">
        <v>50</v>
      </c>
      <c r="S32" s="13">
        <v>65</v>
      </c>
      <c r="T32" s="13">
        <v>45</v>
      </c>
      <c r="U32" s="13">
        <v>65</v>
      </c>
      <c r="V32" s="13">
        <v>50</v>
      </c>
      <c r="W32" s="13">
        <v>70</v>
      </c>
      <c r="X32" s="13">
        <v>45</v>
      </c>
      <c r="Y32" s="13">
        <v>75</v>
      </c>
      <c r="Z32" s="13">
        <v>55</v>
      </c>
      <c r="AA32" s="13">
        <v>70</v>
      </c>
      <c r="AB32" s="13">
        <v>45</v>
      </c>
      <c r="AC32" s="13">
        <v>70</v>
      </c>
      <c r="AD32" s="13">
        <v>55</v>
      </c>
      <c r="AE32" s="13">
        <v>70</v>
      </c>
      <c r="AF32" s="13">
        <v>45</v>
      </c>
      <c r="AG32" s="13">
        <v>70</v>
      </c>
      <c r="AH32" s="13">
        <v>62.22000000000002</v>
      </c>
      <c r="AI32" s="13">
        <v>62.22000000000002</v>
      </c>
      <c r="AJ32" s="13">
        <v>62.22000000000002</v>
      </c>
      <c r="AK32" s="13">
        <v>62.22000000000002</v>
      </c>
      <c r="AL32" s="13">
        <v>59.733017369713579</v>
      </c>
      <c r="AM32" s="13">
        <v>59.733017369713579</v>
      </c>
      <c r="AN32" s="13">
        <v>59.733017369713579</v>
      </c>
      <c r="AO32" s="13">
        <v>59.733017369713579</v>
      </c>
      <c r="AP32" s="13">
        <v>62.079224037202067</v>
      </c>
      <c r="AQ32" s="13">
        <v>58.90804997093629</v>
      </c>
      <c r="AR32" s="13">
        <v>61.860077949475169</v>
      </c>
      <c r="AS32" s="492">
        <f t="shared" si="42"/>
        <v>3.5609461457409619E-2</v>
      </c>
      <c r="AT32" s="492">
        <f t="shared" si="43"/>
        <v>5.0112471555166627E-2</v>
      </c>
      <c r="AU32" s="4"/>
      <c r="AV32" s="4"/>
      <c r="AW32" s="13">
        <f t="shared" si="60"/>
        <v>115</v>
      </c>
      <c r="AX32" s="13">
        <f t="shared" si="61"/>
        <v>110</v>
      </c>
      <c r="AY32" s="13">
        <f t="shared" si="45"/>
        <v>115</v>
      </c>
      <c r="AZ32" s="13">
        <f t="shared" si="46"/>
        <v>110</v>
      </c>
      <c r="BA32" s="13">
        <f t="shared" si="47"/>
        <v>120</v>
      </c>
      <c r="BB32" s="13">
        <f t="shared" si="48"/>
        <v>120</v>
      </c>
      <c r="BC32" s="13">
        <f t="shared" si="49"/>
        <v>125</v>
      </c>
      <c r="BD32" s="13">
        <f t="shared" si="50"/>
        <v>115</v>
      </c>
      <c r="BE32" s="13">
        <f t="shared" si="51"/>
        <v>125</v>
      </c>
      <c r="BF32" s="13">
        <f t="shared" si="52"/>
        <v>115</v>
      </c>
      <c r="BG32" s="13">
        <f t="shared" si="53"/>
        <v>124.44000000000004</v>
      </c>
      <c r="BH32" s="13">
        <f t="shared" si="54"/>
        <v>124.44000000000004</v>
      </c>
      <c r="BI32" s="13">
        <f t="shared" si="55"/>
        <v>119.46603473942716</v>
      </c>
      <c r="BJ32" s="13">
        <f t="shared" si="56"/>
        <v>119.46603473942716</v>
      </c>
      <c r="BK32" s="13">
        <f t="shared" si="57"/>
        <v>120.98727400813836</v>
      </c>
      <c r="BL32" s="13"/>
      <c r="BM32" s="492">
        <f t="shared" si="58"/>
        <v>1.2733654984274256E-2</v>
      </c>
      <c r="BN32" s="492">
        <f t="shared" si="59"/>
        <v>1.2733654984274256E-2</v>
      </c>
      <c r="BO32" s="19"/>
      <c r="BP32" s="13">
        <f>SUM(AO32:AR32)</f>
        <v>242.58036932732711</v>
      </c>
    </row>
    <row r="33" spans="1:68" x14ac:dyDescent="0.45">
      <c r="A33" s="29"/>
      <c r="B33" s="29" t="s">
        <v>2</v>
      </c>
      <c r="C33" s="29">
        <v>420</v>
      </c>
      <c r="D33" s="29">
        <v>440</v>
      </c>
      <c r="E33" s="29">
        <v>440</v>
      </c>
      <c r="F33" s="29">
        <v>485</v>
      </c>
      <c r="G33" s="29">
        <v>500</v>
      </c>
      <c r="H33" s="29">
        <v>525</v>
      </c>
      <c r="I33" s="29">
        <v>584.81477950461931</v>
      </c>
      <c r="J33" s="29">
        <v>501.14430276120225</v>
      </c>
      <c r="K33" s="29">
        <v>560.98140174316222</v>
      </c>
      <c r="L33" s="29">
        <v>627.20863853570336</v>
      </c>
      <c r="M33" s="30">
        <f t="shared" si="40"/>
        <v>0.11940093632167392</v>
      </c>
      <c r="N33" s="30">
        <f t="shared" si="40"/>
        <v>0.1180560292850179</v>
      </c>
      <c r="O33" s="27"/>
      <c r="P33" s="29">
        <v>105</v>
      </c>
      <c r="Q33" s="29">
        <v>115</v>
      </c>
      <c r="R33" s="29">
        <v>110</v>
      </c>
      <c r="S33" s="29">
        <v>110</v>
      </c>
      <c r="T33" s="29">
        <v>105</v>
      </c>
      <c r="U33" s="29">
        <v>115</v>
      </c>
      <c r="V33" s="29">
        <v>115</v>
      </c>
      <c r="W33" s="29">
        <v>120</v>
      </c>
      <c r="X33" s="29">
        <v>120</v>
      </c>
      <c r="Y33" s="29">
        <v>130</v>
      </c>
      <c r="Z33" s="29">
        <v>125</v>
      </c>
      <c r="AA33" s="29">
        <v>125</v>
      </c>
      <c r="AB33" s="29">
        <v>125</v>
      </c>
      <c r="AC33" s="29">
        <v>125</v>
      </c>
      <c r="AD33" s="29">
        <v>130</v>
      </c>
      <c r="AE33" s="29">
        <v>130</v>
      </c>
      <c r="AF33" s="29">
        <v>130</v>
      </c>
      <c r="AG33" s="29">
        <v>135</v>
      </c>
      <c r="AH33" s="29">
        <v>146.50329249994707</v>
      </c>
      <c r="AI33" s="29">
        <v>146.37013800048385</v>
      </c>
      <c r="AJ33" s="29">
        <v>145.3049020047782</v>
      </c>
      <c r="AK33" s="29">
        <v>146.63644699941028</v>
      </c>
      <c r="AL33" s="29">
        <v>117.93030755819279</v>
      </c>
      <c r="AM33" s="29">
        <v>103.9588738199059</v>
      </c>
      <c r="AN33" s="29">
        <v>136.5037404962998</v>
      </c>
      <c r="AO33" s="29">
        <v>142.75138088680376</v>
      </c>
      <c r="AP33" s="29">
        <v>143.5900672253824</v>
      </c>
      <c r="AQ33" s="29">
        <v>141.29006722538239</v>
      </c>
      <c r="AR33" s="29">
        <v>138.89006722538238</v>
      </c>
      <c r="AS33" s="612">
        <f t="shared" si="42"/>
        <v>1.7481768048306812E-2</v>
      </c>
      <c r="AT33" s="612">
        <f t="shared" si="43"/>
        <v>-1.6986332069412802E-2</v>
      </c>
      <c r="AU33" s="4"/>
      <c r="AV33" s="4"/>
      <c r="AW33" s="29">
        <f t="shared" si="60"/>
        <v>220</v>
      </c>
      <c r="AX33" s="29">
        <f t="shared" si="61"/>
        <v>220</v>
      </c>
      <c r="AY33" s="29">
        <f t="shared" si="45"/>
        <v>220</v>
      </c>
      <c r="AZ33" s="29">
        <f t="shared" si="46"/>
        <v>220</v>
      </c>
      <c r="BA33" s="29">
        <f t="shared" si="47"/>
        <v>235</v>
      </c>
      <c r="BB33" s="29">
        <f t="shared" si="48"/>
        <v>250</v>
      </c>
      <c r="BC33" s="29">
        <f t="shared" si="49"/>
        <v>250</v>
      </c>
      <c r="BD33" s="29">
        <f t="shared" si="50"/>
        <v>250</v>
      </c>
      <c r="BE33" s="29">
        <f t="shared" si="51"/>
        <v>260</v>
      </c>
      <c r="BF33" s="29">
        <f t="shared" si="52"/>
        <v>265</v>
      </c>
      <c r="BG33" s="29">
        <f t="shared" si="53"/>
        <v>292.87343050043091</v>
      </c>
      <c r="BH33" s="29">
        <f t="shared" si="54"/>
        <v>291.94134900418851</v>
      </c>
      <c r="BI33" s="29">
        <f t="shared" si="55"/>
        <v>221.8891813780987</v>
      </c>
      <c r="BJ33" s="599">
        <f t="shared" si="56"/>
        <v>279.25512138310353</v>
      </c>
      <c r="BK33" s="599">
        <f t="shared" si="57"/>
        <v>284.88013445076479</v>
      </c>
      <c r="BL33" s="13"/>
      <c r="BM33" s="612">
        <f t="shared" si="58"/>
        <v>0.28388474229092608</v>
      </c>
      <c r="BN33" s="612">
        <f t="shared" si="59"/>
        <v>2.0142918202543658E-2</v>
      </c>
      <c r="BO33" s="19"/>
      <c r="BP33" s="611">
        <f>SUM(AO33:AR33)</f>
        <v>566.52158256295093</v>
      </c>
    </row>
    <row r="34" spans="1:68" x14ac:dyDescent="0.45">
      <c r="A34" s="37"/>
      <c r="B34" s="37"/>
      <c r="C34" s="37"/>
      <c r="D34" s="37"/>
      <c r="E34" s="37"/>
      <c r="F34" s="37"/>
      <c r="G34" s="37"/>
      <c r="H34" s="37"/>
      <c r="I34" s="628"/>
      <c r="J34" s="37"/>
      <c r="K34" s="37"/>
      <c r="L34" s="37"/>
      <c r="M34" s="37"/>
      <c r="N34" s="539"/>
      <c r="O34" s="27"/>
      <c r="P34" s="544"/>
      <c r="Q34" s="544"/>
      <c r="R34" s="544"/>
      <c r="S34" s="544"/>
      <c r="T34" s="544"/>
      <c r="U34" s="544"/>
      <c r="V34" s="544"/>
      <c r="W34" s="544"/>
      <c r="X34" s="544"/>
      <c r="Y34" s="544"/>
      <c r="Z34" s="544"/>
      <c r="AA34" s="544"/>
      <c r="AB34" s="544"/>
      <c r="AC34" s="544"/>
      <c r="AD34" s="544"/>
      <c r="AE34" s="544"/>
      <c r="AF34" s="544"/>
      <c r="AG34" s="544"/>
      <c r="AH34" s="580"/>
      <c r="AI34" s="580"/>
      <c r="AJ34" s="580"/>
      <c r="AK34" s="580"/>
      <c r="AL34" s="563"/>
      <c r="AM34" s="580"/>
      <c r="AN34" s="580"/>
      <c r="AO34" s="580"/>
      <c r="AP34" s="580"/>
      <c r="AQ34" s="580"/>
      <c r="AR34" s="580"/>
      <c r="AS34" s="492"/>
      <c r="AT34" s="492"/>
      <c r="AU34" s="4"/>
      <c r="AV34" s="4"/>
      <c r="AW34" s="37"/>
      <c r="AX34" s="37"/>
      <c r="AY34" s="37"/>
      <c r="AZ34" s="37"/>
      <c r="BA34" s="37"/>
      <c r="BB34" s="37"/>
      <c r="BC34" s="37"/>
      <c r="BD34" s="37"/>
      <c r="BE34" s="37"/>
      <c r="BF34" s="37"/>
      <c r="BG34" s="37"/>
      <c r="BH34" s="37"/>
      <c r="BI34" s="37"/>
      <c r="BJ34" s="37"/>
      <c r="BK34" s="37"/>
      <c r="BL34" s="37"/>
      <c r="BM34" s="492"/>
      <c r="BN34" s="492"/>
      <c r="BO34" s="19"/>
      <c r="BP34" s="13"/>
    </row>
    <row r="35" spans="1:68" x14ac:dyDescent="0.45">
      <c r="A35" s="23" t="s">
        <v>3</v>
      </c>
      <c r="B35" s="9"/>
      <c r="C35" s="555">
        <v>935</v>
      </c>
      <c r="D35" s="555">
        <v>150</v>
      </c>
      <c r="E35" s="555">
        <v>305</v>
      </c>
      <c r="F35" s="555">
        <v>535</v>
      </c>
      <c r="G35" s="555">
        <v>275</v>
      </c>
      <c r="H35" s="555">
        <v>15</v>
      </c>
      <c r="I35" s="555">
        <f t="shared" ref="I35:L35" si="63">SUM(I36:I38)</f>
        <v>1253.3257669468919</v>
      </c>
      <c r="J35" s="555">
        <f t="shared" si="63"/>
        <v>1553.6031345174943</v>
      </c>
      <c r="K35" s="555">
        <f t="shared" si="63"/>
        <v>224.99861526311707</v>
      </c>
      <c r="L35" s="555">
        <f t="shared" si="63"/>
        <v>302.01958442989599</v>
      </c>
      <c r="M35" s="492">
        <f t="shared" ref="M35:N38" si="64">IF(ISERROR(K35/J35),"N/A",IF(J35&lt;0,"N/A",IF(K35&lt;0,"N/A",IF(K35/J35-1&gt;300%,"&gt;±300%",IF(K35/J35-1&lt;-300%,"&gt;±300%",K35/J35-1)))))</f>
        <v>-0.85517626074242226</v>
      </c>
      <c r="N35" s="492">
        <f t="shared" si="64"/>
        <v>0.34231752527325265</v>
      </c>
      <c r="O35" s="27"/>
      <c r="P35" s="656">
        <v>-175</v>
      </c>
      <c r="Q35" s="656">
        <v>0</v>
      </c>
      <c r="R35" s="656">
        <v>-10</v>
      </c>
      <c r="S35" s="656">
        <v>115</v>
      </c>
      <c r="T35" s="656">
        <v>285</v>
      </c>
      <c r="U35" s="656">
        <v>-95</v>
      </c>
      <c r="V35" s="656">
        <v>165</v>
      </c>
      <c r="W35" s="656">
        <v>95</v>
      </c>
      <c r="X35" s="656">
        <v>50</v>
      </c>
      <c r="Y35" s="656">
        <v>225</v>
      </c>
      <c r="Z35" s="656">
        <v>80</v>
      </c>
      <c r="AA35" s="656">
        <v>105</v>
      </c>
      <c r="AB35" s="656">
        <v>-10</v>
      </c>
      <c r="AC35" s="656">
        <v>100</v>
      </c>
      <c r="AD35" s="656">
        <v>60</v>
      </c>
      <c r="AE35" s="656">
        <v>-55</v>
      </c>
      <c r="AF35" s="656">
        <v>65</v>
      </c>
      <c r="AG35" s="656">
        <v>-65</v>
      </c>
      <c r="AH35" s="656">
        <f t="shared" ref="AH35:AP35" si="65">SUM(AH36:AH38)</f>
        <v>794.24448288801239</v>
      </c>
      <c r="AI35" s="656">
        <f t="shared" si="65"/>
        <v>126.32217089883892</v>
      </c>
      <c r="AJ35" s="656">
        <f t="shared" si="65"/>
        <v>250.89736904452838</v>
      </c>
      <c r="AK35" s="656">
        <f t="shared" si="65"/>
        <v>81.861744115512124</v>
      </c>
      <c r="AL35" s="656">
        <f t="shared" si="65"/>
        <v>71.261129587265231</v>
      </c>
      <c r="AM35" s="656">
        <f t="shared" si="65"/>
        <v>384.65316331498724</v>
      </c>
      <c r="AN35" s="656">
        <f t="shared" si="65"/>
        <v>962.05790788193235</v>
      </c>
      <c r="AO35" s="656">
        <f t="shared" si="65"/>
        <v>135.63178408161619</v>
      </c>
      <c r="AP35" s="656">
        <f t="shared" si="65"/>
        <v>162.2141533496391</v>
      </c>
      <c r="AQ35" s="656">
        <f>SUM(AQ36:AQ38)</f>
        <v>189.14070000776152</v>
      </c>
      <c r="AR35" s="656">
        <f>SUM(AR36:AR38)</f>
        <v>-245.77998806616313</v>
      </c>
      <c r="AS35" s="492" t="str">
        <f>IF(ISERROR(AR35/AN35),"N/A",IF(AN35&lt;0,"N/A",IF(AR35&lt;0,"N/A",IF(AR35/AN35-1&gt;300%,"&gt;±300%",IF(AR35/AN35-1&lt;-300%,"&gt;±300%",AR35/AN35-1)))))</f>
        <v>N/A</v>
      </c>
      <c r="AT35" s="492" t="str">
        <f>IF(ISERROR(AR35/AQ35),"N/A",IF(AQ35&lt;0,"N/A",IF(AR35&lt;0,"N/A",IF(AR35/AQ35-1&gt;300%,"&gt;±300%",IF(AR35/AQ35-1&lt;-300%,"&gt;±300%",AR35/AQ35-1)))))</f>
        <v>N/A</v>
      </c>
      <c r="AU35" s="4"/>
      <c r="AV35" s="4"/>
      <c r="AW35" s="9">
        <f t="shared" ref="AW35:AX35" si="66">SUM(AW36:AW38)</f>
        <v>325</v>
      </c>
      <c r="AX35" s="9">
        <f t="shared" si="66"/>
        <v>-175</v>
      </c>
      <c r="AY35" s="9">
        <f>SUM(R35:S35)</f>
        <v>105</v>
      </c>
      <c r="AZ35" s="9">
        <f>SUM(T35:U35)</f>
        <v>190</v>
      </c>
      <c r="BA35" s="9">
        <f>SUM(V35:W35)</f>
        <v>260</v>
      </c>
      <c r="BB35" s="9">
        <f>SUM(X35:Y35)</f>
        <v>275</v>
      </c>
      <c r="BC35" s="9">
        <f>SUM(Z35:AA35)</f>
        <v>185</v>
      </c>
      <c r="BD35" s="9">
        <f>SUM(AB35:AC35)</f>
        <v>90</v>
      </c>
      <c r="BE35" s="9">
        <f>SUM(AD35:AE35)</f>
        <v>5</v>
      </c>
      <c r="BF35" s="9">
        <f>SUM(AF35:AG35)</f>
        <v>0</v>
      </c>
      <c r="BG35" s="9">
        <f>SUM(AH35:AI35)</f>
        <v>920.56665378685125</v>
      </c>
      <c r="BH35" s="9">
        <f>SUM(AJ35:AK35)</f>
        <v>332.7591131600405</v>
      </c>
      <c r="BI35" s="9">
        <f>SUM(AL35:AM35)</f>
        <v>455.91429290225244</v>
      </c>
      <c r="BJ35" s="9">
        <f>SUM(AN35:AO35)</f>
        <v>1097.6896919635485</v>
      </c>
      <c r="BK35" s="9">
        <f>SUM(AP35:AQ35)</f>
        <v>351.35485335740066</v>
      </c>
      <c r="BL35" s="9"/>
      <c r="BM35" s="492">
        <f>IF(ISERROR(BK35/BI35),"N/A",IF(BI35&lt;0,"N/A",IF(BK35&lt;0,"N/A",IF(BK35/BI35-1&gt;300%,"&gt;±300%",IF(BK35/BI35-1&lt;-300%,"&gt;±300%",BK35/BI35-1)))))</f>
        <v>-0.22934012197610398</v>
      </c>
      <c r="BN35" s="492">
        <f>IF(ISERROR(BK35/BJ35),"N/A",IF(BJ35&lt;0,"N/A",IF(BK35&lt;0,"N/A",IF(BK35/BJ35-1&gt;300%,"&gt;±300%",IF(BK35/BJ35-1&lt;-300%,"&gt;±300%",BK35/BJ35-1)))))</f>
        <v>-0.67991422719029393</v>
      </c>
      <c r="BO35" s="19"/>
      <c r="BP35" s="36">
        <f>SUM(AO35:AR35)</f>
        <v>241.20664937285369</v>
      </c>
    </row>
    <row r="36" spans="1:68" x14ac:dyDescent="0.45">
      <c r="A36" s="10"/>
      <c r="B36" s="10" t="s">
        <v>42</v>
      </c>
      <c r="C36" s="7">
        <v>-5</v>
      </c>
      <c r="D36" s="7">
        <v>50</v>
      </c>
      <c r="E36" s="7">
        <v>525</v>
      </c>
      <c r="F36" s="7">
        <v>460</v>
      </c>
      <c r="G36" s="7">
        <v>215</v>
      </c>
      <c r="H36" s="7">
        <v>280</v>
      </c>
      <c r="I36" s="7">
        <v>282.56181880054447</v>
      </c>
      <c r="J36" s="7">
        <v>586.06889965169353</v>
      </c>
      <c r="K36" s="7">
        <v>364.99861526311707</v>
      </c>
      <c r="L36" s="7">
        <v>402.01958442989599</v>
      </c>
      <c r="M36" s="26">
        <f t="shared" si="64"/>
        <v>-0.37720869426779113</v>
      </c>
      <c r="N36" s="26">
        <f t="shared" si="64"/>
        <v>0.10142769758206227</v>
      </c>
      <c r="O36" s="27"/>
      <c r="P36" s="658">
        <v>15</v>
      </c>
      <c r="Q36" s="658">
        <v>40</v>
      </c>
      <c r="R36" s="658">
        <v>45</v>
      </c>
      <c r="S36" s="658">
        <v>75</v>
      </c>
      <c r="T36" s="658">
        <v>180</v>
      </c>
      <c r="U36" s="658">
        <v>220</v>
      </c>
      <c r="V36" s="658">
        <v>150</v>
      </c>
      <c r="W36" s="658">
        <v>115</v>
      </c>
      <c r="X36" s="658">
        <v>80</v>
      </c>
      <c r="Y36" s="658">
        <v>115</v>
      </c>
      <c r="Z36" s="658">
        <v>30</v>
      </c>
      <c r="AA36" s="658">
        <v>75</v>
      </c>
      <c r="AB36" s="658">
        <v>45</v>
      </c>
      <c r="AC36" s="658">
        <v>65</v>
      </c>
      <c r="AD36" s="658">
        <v>85</v>
      </c>
      <c r="AE36" s="658">
        <v>70</v>
      </c>
      <c r="AF36" s="658">
        <v>70</v>
      </c>
      <c r="AG36" s="658">
        <v>50</v>
      </c>
      <c r="AH36" s="658">
        <v>110.98504998977324</v>
      </c>
      <c r="AI36" s="658">
        <v>89.279700168659957</v>
      </c>
      <c r="AJ36" s="658">
        <v>53.747914245097618</v>
      </c>
      <c r="AK36" s="658">
        <v>28.54915439701367</v>
      </c>
      <c r="AL36" s="658">
        <v>304.85849182404206</v>
      </c>
      <c r="AM36" s="658">
        <v>123.48182395183488</v>
      </c>
      <c r="AN36" s="658">
        <v>97.266656863017545</v>
      </c>
      <c r="AO36" s="658">
        <v>60.462777361105566</v>
      </c>
      <c r="AP36" s="658">
        <v>22.823681893629129</v>
      </c>
      <c r="AQ36" s="658">
        <v>109.26122521673182</v>
      </c>
      <c r="AR36" s="658">
        <v>121.69868817056208</v>
      </c>
      <c r="AS36" s="492">
        <f>IF(ISERROR(AR36/AN36),"N/A",IF(AN36&lt;0,"N/A",IF(AR36&lt;0,"N/A",IF(AR36/AN36-1&gt;300%,"&gt;±300%",IF(AR36/AN36-1&lt;-300%,"&gt;±300%",AR36/AN36-1)))))</f>
        <v>0.25118609085076926</v>
      </c>
      <c r="AT36" s="492">
        <f>IF(ISERROR(AR36/AQ36),"N/A",IF(AQ36&lt;0,"N/A",IF(AR36&lt;0,"N/A",IF(AR36/AQ36-1&gt;300%,"&gt;±300%",IF(AR36/AQ36-1&lt;-300%,"&gt;±300%",AR36/AQ36-1)))))</f>
        <v>0.11383235845249917</v>
      </c>
      <c r="AU36" s="4"/>
      <c r="AV36" s="4"/>
      <c r="AW36" s="13">
        <f>D36-AX36</f>
        <v>-5</v>
      </c>
      <c r="AX36" s="13">
        <f>SUM(P36:Q36)</f>
        <v>55</v>
      </c>
      <c r="AY36" s="13">
        <f>SUM(R36:S36)</f>
        <v>120</v>
      </c>
      <c r="AZ36" s="13">
        <f>SUM(T36:U36)</f>
        <v>400</v>
      </c>
      <c r="BA36" s="13">
        <f>SUM(V36:W36)</f>
        <v>265</v>
      </c>
      <c r="BB36" s="13">
        <f>SUM(X36:Y36)</f>
        <v>195</v>
      </c>
      <c r="BC36" s="13">
        <f>SUM(Z36:AA36)</f>
        <v>105</v>
      </c>
      <c r="BD36" s="13">
        <f>SUM(AB36:AC36)</f>
        <v>110</v>
      </c>
      <c r="BE36" s="13">
        <f>SUM(AD36:AE36)</f>
        <v>155</v>
      </c>
      <c r="BF36" s="13">
        <f>SUM(AF36:AG36)</f>
        <v>120</v>
      </c>
      <c r="BG36" s="13">
        <f>SUM(AH36:AI36)</f>
        <v>200.2647501584332</v>
      </c>
      <c r="BH36" s="13">
        <f>SUM(AJ36:AK36)</f>
        <v>82.297068642111284</v>
      </c>
      <c r="BI36" s="13">
        <f>SUM(AL36:AM36)</f>
        <v>428.34031577587695</v>
      </c>
      <c r="BJ36" s="13">
        <f>SUM(AN36:AO36)</f>
        <v>157.72943422412311</v>
      </c>
      <c r="BK36" s="13">
        <f>SUM(AP36:AQ36)</f>
        <v>132.08490711036094</v>
      </c>
      <c r="BL36" s="13"/>
      <c r="BM36" s="492">
        <f>IF(ISERROR(BK36/BI36),"N/A",IF(BI36&lt;0,"N/A",IF(BK36&lt;0,"N/A",IF(BK36/BI36-1&gt;300%,"&gt;±300%",IF(BK36/BI36-1&lt;-300%,"&gt;±300%",BK36/BI36-1)))))</f>
        <v>-0.69163559383592432</v>
      </c>
      <c r="BN36" s="492">
        <f>IF(ISERROR(BK36/BJ36),"N/A",IF(BJ36&lt;0,"N/A",IF(BK36&lt;0,"N/A",IF(BK36/BJ36-1&gt;300%,"&gt;±300%",IF(BK36/BJ36-1&lt;-300%,"&gt;±300%",BK36/BJ36-1)))))</f>
        <v>-0.16258555189720003</v>
      </c>
      <c r="BO36" s="19"/>
      <c r="BP36" s="13">
        <f>SUM(AO36:AR36)</f>
        <v>314.24637264202858</v>
      </c>
    </row>
    <row r="37" spans="1:68" x14ac:dyDescent="0.45">
      <c r="A37" s="10"/>
      <c r="B37" s="10" t="s">
        <v>43</v>
      </c>
      <c r="C37" s="13">
        <v>905</v>
      </c>
      <c r="D37" s="13">
        <v>215</v>
      </c>
      <c r="E37" s="13">
        <v>-240</v>
      </c>
      <c r="F37" s="13">
        <v>-10</v>
      </c>
      <c r="G37" s="13">
        <v>105</v>
      </c>
      <c r="H37" s="13">
        <v>-245</v>
      </c>
      <c r="I37" s="13">
        <v>990.97841441220169</v>
      </c>
      <c r="J37" s="13">
        <v>509.15035047979933</v>
      </c>
      <c r="K37" s="13">
        <v>-40</v>
      </c>
      <c r="L37" s="13">
        <v>50</v>
      </c>
      <c r="M37" s="26" t="str">
        <f t="shared" si="64"/>
        <v>N/A</v>
      </c>
      <c r="N37" s="26" t="str">
        <f t="shared" si="64"/>
        <v>N/A</v>
      </c>
      <c r="O37" s="27"/>
      <c r="P37" s="658">
        <v>-95</v>
      </c>
      <c r="Q37" s="658">
        <v>-30</v>
      </c>
      <c r="R37" s="658">
        <v>-50</v>
      </c>
      <c r="S37" s="658">
        <v>45</v>
      </c>
      <c r="T37" s="658">
        <v>110</v>
      </c>
      <c r="U37" s="658">
        <v>-345</v>
      </c>
      <c r="V37" s="658">
        <v>-25</v>
      </c>
      <c r="W37" s="658">
        <v>-15</v>
      </c>
      <c r="X37" s="658">
        <v>-85</v>
      </c>
      <c r="Y37" s="658">
        <v>115</v>
      </c>
      <c r="Z37" s="658">
        <v>60</v>
      </c>
      <c r="AA37" s="658">
        <v>30</v>
      </c>
      <c r="AB37" s="658">
        <v>-40</v>
      </c>
      <c r="AC37" s="658">
        <v>55</v>
      </c>
      <c r="AD37" s="658">
        <v>-15</v>
      </c>
      <c r="AE37" s="658">
        <v>-125</v>
      </c>
      <c r="AF37" s="658">
        <v>5</v>
      </c>
      <c r="AG37" s="658">
        <v>-115</v>
      </c>
      <c r="AH37" s="658">
        <v>686.97300068000004</v>
      </c>
      <c r="AI37" s="658">
        <v>49.912458320000034</v>
      </c>
      <c r="AJ37" s="658">
        <v>206.80744894799926</v>
      </c>
      <c r="AK37" s="658">
        <v>47.285506464202307</v>
      </c>
      <c r="AL37" s="658">
        <v>-213.15535744631916</v>
      </c>
      <c r="AM37" s="658">
        <v>123.02622064660919</v>
      </c>
      <c r="AN37" s="658">
        <v>523.23912059950851</v>
      </c>
      <c r="AO37" s="658">
        <v>76.04036668000073</v>
      </c>
      <c r="AP37" s="658">
        <v>105.98809943999893</v>
      </c>
      <c r="AQ37" s="658">
        <v>30.869707080000413</v>
      </c>
      <c r="AR37" s="658">
        <v>-194.52159502399996</v>
      </c>
      <c r="AS37" s="492" t="str">
        <f>IF(ISERROR(AR37/AN37),"N/A",IF(AN37&lt;0,"N/A",IF(AR37&lt;0,"N/A",IF(AR37/AN37-1&gt;300%,"&gt;±300%",IF(AR37/AN37-1&lt;-300%,"&gt;±300%",AR37/AN37-1)))))</f>
        <v>N/A</v>
      </c>
      <c r="AT37" s="492" t="str">
        <f>IF(ISERROR(AR37/AQ37),"N/A",IF(AQ37&lt;0,"N/A",IF(AR37&lt;0,"N/A",IF(AR37/AQ37-1&gt;300%,"&gt;±300%",IF(AR37/AQ37-1&lt;-300%,"&gt;±300%",AR37/AQ37-1)))))</f>
        <v>N/A</v>
      </c>
      <c r="AU37" s="4"/>
      <c r="AV37" s="4"/>
      <c r="AW37" s="13">
        <f>D37-AX37</f>
        <v>340</v>
      </c>
      <c r="AX37" s="13">
        <f>SUM(P37:Q37)</f>
        <v>-125</v>
      </c>
      <c r="AY37" s="13">
        <f>SUM(R37:S37)</f>
        <v>-5</v>
      </c>
      <c r="AZ37" s="13">
        <f>SUM(T37:U37)</f>
        <v>-235</v>
      </c>
      <c r="BA37" s="13">
        <f>SUM(V37:W37)</f>
        <v>-40</v>
      </c>
      <c r="BB37" s="13">
        <f>SUM(X37:Y37)</f>
        <v>30</v>
      </c>
      <c r="BC37" s="13">
        <f>SUM(Z37:AA37)</f>
        <v>90</v>
      </c>
      <c r="BD37" s="13">
        <f>SUM(AB37:AC37)</f>
        <v>15</v>
      </c>
      <c r="BE37" s="13">
        <f>SUM(AD37:AE37)</f>
        <v>-140</v>
      </c>
      <c r="BF37" s="13">
        <f>SUM(AF37:AG37)</f>
        <v>-110</v>
      </c>
      <c r="BG37" s="13">
        <f>SUM(AH37:AI37)</f>
        <v>736.88545900000008</v>
      </c>
      <c r="BH37" s="13">
        <f>SUM(AJ37:AK37)</f>
        <v>254.09295541220158</v>
      </c>
      <c r="BI37" s="13">
        <f>SUM(AL37:AM37)</f>
        <v>-90.129136799709968</v>
      </c>
      <c r="BJ37" s="13">
        <f>SUM(AN37:AO37)</f>
        <v>599.27948727950923</v>
      </c>
      <c r="BK37" s="13">
        <f>SUM(AP37:AQ37)</f>
        <v>136.85780651999934</v>
      </c>
      <c r="BL37" s="13"/>
      <c r="BM37" s="492" t="str">
        <f>IF(ISERROR(BK37/BI37),"N/A",IF(BI37&lt;0,"N/A",IF(BK37&lt;0,"N/A",IF(BK37/BI37-1&gt;300%,"&gt;±300%",IF(BK37/BI37-1&lt;-300%,"&gt;±300%",BK37/BI37-1)))))</f>
        <v>N/A</v>
      </c>
      <c r="BN37" s="492">
        <f>IF(ISERROR(BK37/BJ37),"N/A",IF(BJ37&lt;0,"N/A",IF(BK37&lt;0,"N/A",IF(BK37/BJ37-1&gt;300%,"&gt;±300%",IF(BK37/BJ37-1&lt;-300%,"&gt;±300%",BK37/BJ37-1)))))</f>
        <v>-0.77162941594867629</v>
      </c>
      <c r="BO37" s="19"/>
      <c r="BP37" s="13">
        <f>SUM(AO37:AR37)</f>
        <v>18.376578176000123</v>
      </c>
    </row>
    <row r="38" spans="1:68" x14ac:dyDescent="0.45">
      <c r="A38" s="10"/>
      <c r="B38" s="10" t="s">
        <v>37</v>
      </c>
      <c r="C38" s="13">
        <v>35</v>
      </c>
      <c r="D38" s="13">
        <v>-115</v>
      </c>
      <c r="E38" s="13">
        <v>20</v>
      </c>
      <c r="F38" s="13">
        <v>85</v>
      </c>
      <c r="G38" s="13">
        <v>-45</v>
      </c>
      <c r="H38" s="13">
        <v>-20</v>
      </c>
      <c r="I38" s="13">
        <v>-20.21446626585432</v>
      </c>
      <c r="J38" s="13">
        <v>458.38388438600157</v>
      </c>
      <c r="K38" s="13">
        <v>-100</v>
      </c>
      <c r="L38" s="13">
        <v>-150</v>
      </c>
      <c r="M38" s="26" t="str">
        <f t="shared" si="64"/>
        <v>N/A</v>
      </c>
      <c r="N38" s="26" t="str">
        <f t="shared" si="64"/>
        <v>N/A</v>
      </c>
      <c r="O38" s="27"/>
      <c r="P38" s="658">
        <v>-95</v>
      </c>
      <c r="Q38" s="658">
        <v>-10</v>
      </c>
      <c r="R38" s="658">
        <v>-5</v>
      </c>
      <c r="S38" s="658">
        <v>-5</v>
      </c>
      <c r="T38" s="658">
        <v>-5</v>
      </c>
      <c r="U38" s="658">
        <v>30</v>
      </c>
      <c r="V38" s="658">
        <v>40</v>
      </c>
      <c r="W38" s="658">
        <v>-5</v>
      </c>
      <c r="X38" s="658">
        <v>55</v>
      </c>
      <c r="Y38" s="658">
        <v>-5</v>
      </c>
      <c r="Z38" s="658">
        <v>-10</v>
      </c>
      <c r="AA38" s="658">
        <v>0</v>
      </c>
      <c r="AB38" s="658">
        <v>-15</v>
      </c>
      <c r="AC38" s="658">
        <v>-20</v>
      </c>
      <c r="AD38" s="658">
        <v>-10</v>
      </c>
      <c r="AE38" s="658">
        <v>0</v>
      </c>
      <c r="AF38" s="658">
        <v>-10</v>
      </c>
      <c r="AG38" s="658">
        <v>0</v>
      </c>
      <c r="AH38" s="658">
        <v>-3.7135677817608959</v>
      </c>
      <c r="AI38" s="658">
        <v>-12.869987589821081</v>
      </c>
      <c r="AJ38" s="658">
        <v>-9.6579941485684895</v>
      </c>
      <c r="AK38" s="658">
        <v>6.0270832542961434</v>
      </c>
      <c r="AL38" s="658">
        <v>-20.442004790457666</v>
      </c>
      <c r="AM38" s="658">
        <v>138.14511871654315</v>
      </c>
      <c r="AN38" s="658">
        <v>341.55213041940618</v>
      </c>
      <c r="AO38" s="658">
        <v>-0.87135995949008427</v>
      </c>
      <c r="AP38" s="658">
        <v>33.40237201601105</v>
      </c>
      <c r="AQ38" s="658">
        <v>49.009767711029298</v>
      </c>
      <c r="AR38" s="658">
        <v>-172.95708121272526</v>
      </c>
      <c r="AS38" s="492" t="str">
        <f>IF(ISERROR(AR38/AN38),"N/A",IF(AN38&lt;0,"N/A",IF(AR38&lt;0,"N/A",IF(AR38/AN38-1&gt;300%,"&gt;±300%",IF(AR38/AN38-1&lt;-300%,"&gt;±300%",AR38/AN38-1)))))</f>
        <v>N/A</v>
      </c>
      <c r="AT38" s="492" t="str">
        <f>IF(ISERROR(AR38/AQ38),"N/A",IF(AQ38&lt;0,"N/A",IF(AR38&lt;0,"N/A",IF(AR38/AQ38-1&gt;300%,"&gt;±300%",IF(AR38/AQ38-1&lt;-300%,"&gt;±300%",AR38/AQ38-1)))))</f>
        <v>N/A</v>
      </c>
      <c r="AU38" s="4"/>
      <c r="AV38" s="4"/>
      <c r="AW38" s="13">
        <f>D38-AX38</f>
        <v>-10</v>
      </c>
      <c r="AX38" s="13">
        <f>SUM(P38:Q38)</f>
        <v>-105</v>
      </c>
      <c r="AY38" s="13">
        <f>SUM(R38:S38)</f>
        <v>-10</v>
      </c>
      <c r="AZ38" s="13">
        <f>SUM(T38:U38)</f>
        <v>25</v>
      </c>
      <c r="BA38" s="13">
        <f>SUM(V38:W38)</f>
        <v>35</v>
      </c>
      <c r="BB38" s="13">
        <f>SUM(X38:Y38)</f>
        <v>50</v>
      </c>
      <c r="BC38" s="13">
        <f>SUM(Z38:AA38)</f>
        <v>-10</v>
      </c>
      <c r="BD38" s="13">
        <f>SUM(AB38:AC38)</f>
        <v>-35</v>
      </c>
      <c r="BE38" s="13">
        <f>SUM(AD38:AE38)</f>
        <v>-10</v>
      </c>
      <c r="BF38" s="13">
        <f>SUM(AF38:AG38)</f>
        <v>-10</v>
      </c>
      <c r="BG38" s="13">
        <f>SUM(AH38:AI38)</f>
        <v>-16.583555371581976</v>
      </c>
      <c r="BH38" s="13">
        <f>SUM(AJ38:AK38)</f>
        <v>-3.630910894272346</v>
      </c>
      <c r="BI38" s="13">
        <f>SUM(AL38:AM38)</f>
        <v>117.70311392608548</v>
      </c>
      <c r="BJ38" s="13">
        <f>SUM(AN38:AO38)</f>
        <v>340.68077045991612</v>
      </c>
      <c r="BK38" s="13">
        <f>SUM(AP38:AQ38)</f>
        <v>82.412139727040341</v>
      </c>
      <c r="BL38" s="13"/>
      <c r="BM38" s="492">
        <f>IF(ISERROR(BK38/BI38),"N/A",IF(BI38&lt;0,"N/A",IF(BK38&lt;0,"N/A",IF(BK38/BI38-1&gt;300%,"&gt;±300%",IF(BK38/BI38-1&lt;-300%,"&gt;±300%",BK38/BI38-1)))))</f>
        <v>-0.29983042097940549</v>
      </c>
      <c r="BN38" s="492">
        <f>IF(ISERROR(BK38/BJ38),"N/A",IF(BJ38&lt;0,"N/A",IF(BK38&lt;0,"N/A",IF(BK38/BJ38-1&gt;300%,"&gt;±300%",IF(BK38/BJ38-1&lt;-300%,"&gt;±300%",BK38/BJ38-1)))))</f>
        <v>-0.7580957104923044</v>
      </c>
      <c r="BO38" s="19"/>
      <c r="BP38" s="13">
        <f>SUM(AO38:AR38)</f>
        <v>-91.416301445174994</v>
      </c>
    </row>
    <row r="39" spans="1:68" x14ac:dyDescent="0.45">
      <c r="A39" s="23"/>
      <c r="B39" s="4"/>
      <c r="C39" s="9"/>
      <c r="D39" s="9"/>
      <c r="E39" s="9"/>
      <c r="F39" s="9"/>
      <c r="G39" s="9"/>
      <c r="H39" s="9"/>
      <c r="I39" s="627"/>
      <c r="J39" s="9"/>
      <c r="K39" s="9"/>
      <c r="L39" s="9"/>
      <c r="M39" s="36"/>
      <c r="N39" s="235"/>
      <c r="O39" s="27"/>
      <c r="P39" s="36"/>
      <c r="Q39" s="36"/>
      <c r="R39" s="36"/>
      <c r="S39" s="36"/>
      <c r="T39" s="36"/>
      <c r="U39" s="36"/>
      <c r="V39" s="36"/>
      <c r="W39" s="36"/>
      <c r="X39" s="36"/>
      <c r="Y39" s="36"/>
      <c r="Z39" s="36"/>
      <c r="AA39" s="36"/>
      <c r="AB39" s="36"/>
      <c r="AC39" s="36"/>
      <c r="AD39" s="36"/>
      <c r="AE39" s="36"/>
      <c r="AF39" s="36"/>
      <c r="AG39" s="36"/>
      <c r="AH39" s="573"/>
      <c r="AI39" s="573"/>
      <c r="AJ39" s="573"/>
      <c r="AK39" s="573"/>
      <c r="AL39" s="573"/>
      <c r="AM39" s="573"/>
      <c r="AN39" s="573"/>
      <c r="AO39" s="573"/>
      <c r="AP39" s="573"/>
      <c r="AQ39" s="573"/>
      <c r="AR39" s="573"/>
      <c r="AS39" s="492"/>
      <c r="AT39" s="492"/>
      <c r="AU39" s="4"/>
      <c r="AV39" s="4"/>
      <c r="AW39" s="4"/>
      <c r="AX39" s="13"/>
      <c r="AY39" s="13"/>
      <c r="AZ39" s="13"/>
      <c r="BA39" s="13"/>
      <c r="BB39" s="13"/>
      <c r="BC39" s="13"/>
      <c r="BD39" s="13"/>
      <c r="BE39" s="13"/>
      <c r="BF39" s="13"/>
      <c r="BG39" s="13"/>
      <c r="BH39" s="13"/>
      <c r="BI39" s="13"/>
      <c r="BJ39" s="13"/>
      <c r="BK39" s="13"/>
      <c r="BL39" s="13"/>
      <c r="BM39" s="492"/>
      <c r="BN39" s="492"/>
      <c r="BO39" s="19"/>
      <c r="BP39" s="13"/>
    </row>
    <row r="40" spans="1:68" x14ac:dyDescent="0.45">
      <c r="A40" s="33" t="s">
        <v>26</v>
      </c>
      <c r="B40" s="34"/>
      <c r="C40" s="560">
        <v>8575</v>
      </c>
      <c r="D40" s="560">
        <v>8080</v>
      </c>
      <c r="E40" s="560">
        <v>8230</v>
      </c>
      <c r="F40" s="560">
        <v>8350</v>
      </c>
      <c r="G40" s="560">
        <v>7855</v>
      </c>
      <c r="H40" s="560">
        <v>7375</v>
      </c>
      <c r="I40" s="582">
        <f t="shared" ref="I40" si="67">SUM(I21,I25,I27,I35)</f>
        <v>8315.2835766600529</v>
      </c>
      <c r="J40" s="560">
        <f>SUM(J21,J25,J27,J35)</f>
        <v>7725.711072327892</v>
      </c>
      <c r="K40" s="560">
        <f>SUM(K21,K25,K27,K35)</f>
        <v>7344.7372377579604</v>
      </c>
      <c r="L40" s="560">
        <f>SUM(L21,L25,L27,L35)</f>
        <v>7598.1149272159564</v>
      </c>
      <c r="M40" s="540">
        <f>IF(ISERROR(K40/J40),"N/A",IF(J40&lt;0,"N/A",IF(K40&lt;0,"N/A",IF(K40/J40-1&gt;300%,"&gt;±300%",IF(K40/J40-1&lt;-300%,"&gt;±300%",K40/J40-1)))))</f>
        <v>-4.9312462115559952E-2</v>
      </c>
      <c r="N40" s="540">
        <f>IF(ISERROR(L40/K40),"N/A",IF(K40&lt;0,"N/A",IF(L40&lt;0,"N/A",IF(L40/K40-1&gt;300%,"&gt;±300%",IF(L40/K40-1&lt;-300%,"&gt;±300%",L40/K40-1)))))</f>
        <v>3.4497856254874115E-2</v>
      </c>
      <c r="O40" s="27"/>
      <c r="P40" s="582">
        <v>1730</v>
      </c>
      <c r="Q40" s="582">
        <v>1935</v>
      </c>
      <c r="R40" s="582">
        <v>2010</v>
      </c>
      <c r="S40" s="582">
        <v>2080</v>
      </c>
      <c r="T40" s="582">
        <v>2310</v>
      </c>
      <c r="U40" s="582">
        <v>1885</v>
      </c>
      <c r="V40" s="582">
        <v>2075</v>
      </c>
      <c r="W40" s="582">
        <v>2075</v>
      </c>
      <c r="X40" s="582">
        <v>1955</v>
      </c>
      <c r="Y40" s="582">
        <v>2210</v>
      </c>
      <c r="Z40" s="582">
        <v>1995</v>
      </c>
      <c r="AA40" s="582">
        <v>1965</v>
      </c>
      <c r="AB40" s="582">
        <v>1805</v>
      </c>
      <c r="AC40" s="582">
        <v>2075</v>
      </c>
      <c r="AD40" s="582">
        <v>1935</v>
      </c>
      <c r="AE40" s="582">
        <v>1825</v>
      </c>
      <c r="AF40" s="582">
        <v>1845</v>
      </c>
      <c r="AG40" s="582">
        <v>1785</v>
      </c>
      <c r="AH40" s="582">
        <f t="shared" ref="AH40:AR40" si="68">SUM(AH21,AH25,AH27,AH35)</f>
        <v>2642.0443770456855</v>
      </c>
      <c r="AI40" s="582">
        <f t="shared" si="68"/>
        <v>1933.1348327656003</v>
      </c>
      <c r="AJ40" s="582">
        <f t="shared" si="68"/>
        <v>1980.3941522817495</v>
      </c>
      <c r="AK40" s="582">
        <f t="shared" si="68"/>
        <v>1759.687712075337</v>
      </c>
      <c r="AL40" s="582">
        <f t="shared" si="68"/>
        <v>1669.2641361844683</v>
      </c>
      <c r="AM40" s="582">
        <f t="shared" si="68"/>
        <v>1542.5960690643326</v>
      </c>
      <c r="AN40" s="582">
        <f t="shared" si="68"/>
        <v>2614.754026388131</v>
      </c>
      <c r="AO40" s="582">
        <f t="shared" si="68"/>
        <v>1899.0976910392662</v>
      </c>
      <c r="AP40" s="582">
        <f t="shared" si="68"/>
        <v>2077.8313400072288</v>
      </c>
      <c r="AQ40" s="582">
        <f t="shared" si="68"/>
        <v>1966.5157936327741</v>
      </c>
      <c r="AR40" s="582">
        <f t="shared" si="68"/>
        <v>1456.8015268021209</v>
      </c>
      <c r="AS40" s="561">
        <f>IF(ISERROR(AR40/AN40),"N/A",IF(AN40&lt;0,"N/A",IF(AR40&lt;0,"N/A",IF(AR40/AN40-1&gt;300%,"&gt;±300%",IF(AR40/AN40-1&lt;-300%,"&gt;±300%",AR40/AN40-1)))))</f>
        <v>-0.44285331924148075</v>
      </c>
      <c r="AT40" s="561">
        <f>IF(ISERROR(AR40/AQ40),"N/A",IF(AQ40&lt;0,"N/A",IF(AR40&lt;0,"N/A",IF(AR40/AQ40-1&gt;300%,"&gt;±300%",IF(AR40/AQ40-1&lt;-300%,"&gt;±300%",AR40/AQ40-1)))))</f>
        <v>-0.25919663014200889</v>
      </c>
      <c r="AU40" s="4"/>
      <c r="AV40" s="4"/>
      <c r="AW40" s="34">
        <f t="shared" ref="AW40:AX40" si="69">SUM(AW21,AW25,AW27,AW35)</f>
        <v>4405</v>
      </c>
      <c r="AX40" s="34">
        <f t="shared" si="69"/>
        <v>3675</v>
      </c>
      <c r="AY40" s="34">
        <f>SUM(R40:S40)</f>
        <v>4090</v>
      </c>
      <c r="AZ40" s="34">
        <f>SUM(T40:U40)</f>
        <v>4195</v>
      </c>
      <c r="BA40" s="34">
        <f>SUM(V40:W40)</f>
        <v>4150</v>
      </c>
      <c r="BB40" s="34">
        <f>SUM(X40:Y40)</f>
        <v>4165</v>
      </c>
      <c r="BC40" s="34">
        <f>SUM(Z40:AA40)</f>
        <v>3960</v>
      </c>
      <c r="BD40" s="34">
        <f>SUM(AB40:AC40)</f>
        <v>3880</v>
      </c>
      <c r="BE40" s="34">
        <f>SUM(AD40:AE40)</f>
        <v>3760</v>
      </c>
      <c r="BF40" s="34">
        <f>SUM(AF40:AG40)</f>
        <v>3630</v>
      </c>
      <c r="BG40" s="34">
        <f>SUM(AH40:AI40)</f>
        <v>4575.1792098112855</v>
      </c>
      <c r="BH40" s="34">
        <f>SUM(AJ40:AK40)</f>
        <v>3740.0818643570865</v>
      </c>
      <c r="BI40" s="34">
        <f>SUM(AL40:AM40)</f>
        <v>3211.8602052488009</v>
      </c>
      <c r="BJ40" s="34">
        <f>SUM(AN40:AO40)</f>
        <v>4513.8517174273975</v>
      </c>
      <c r="BK40" s="34">
        <f>SUM(AP40:AQ40)</f>
        <v>4044.347133640003</v>
      </c>
      <c r="BL40" s="34"/>
      <c r="BM40" s="561">
        <f>IF(ISERROR(BK40/BI40),"N/A",IF(BI40&lt;0,"N/A",IF(BK40&lt;0,"N/A",IF(BK40/BI40-1&gt;300%,"&gt;±300%",IF(BK40/BI40-1&lt;-300%,"&gt;±300%",BK40/BI40-1)))))</f>
        <v>0.25919151992691258</v>
      </c>
      <c r="BN40" s="561">
        <f>IF(ISERROR(BK40/BJ40),"N/A",IF(BJ40&lt;0,"N/A",IF(BK40&lt;0,"N/A",IF(BK40/BJ40-1&gt;300%,"&gt;±300%",IF(BK40/BJ40-1&lt;-300%,"&gt;±300%",BK40/BJ40-1)))))</f>
        <v>-0.10401417972475657</v>
      </c>
      <c r="BO40" s="19"/>
      <c r="BP40" s="645">
        <f>SUM(AO40:AR40)</f>
        <v>7400.2463514813899</v>
      </c>
    </row>
    <row r="41" spans="1:68" x14ac:dyDescent="0.45">
      <c r="A41" s="3"/>
      <c r="B41" s="6"/>
      <c r="C41" s="546"/>
      <c r="D41" s="546"/>
      <c r="E41" s="546"/>
      <c r="F41" s="546"/>
      <c r="G41" s="6"/>
      <c r="H41" s="6"/>
      <c r="I41" s="629"/>
      <c r="J41" s="6"/>
      <c r="K41" s="6"/>
      <c r="L41" s="6"/>
      <c r="M41" s="546"/>
      <c r="N41" s="492"/>
      <c r="O41" s="27"/>
      <c r="P41" s="546"/>
      <c r="Q41" s="546"/>
      <c r="R41" s="546"/>
      <c r="S41" s="546"/>
      <c r="T41" s="546"/>
      <c r="U41" s="546"/>
      <c r="V41" s="546"/>
      <c r="W41" s="546"/>
      <c r="X41" s="546"/>
      <c r="Y41" s="546"/>
      <c r="Z41" s="546"/>
      <c r="AA41" s="546"/>
      <c r="AB41" s="546"/>
      <c r="AC41" s="546"/>
      <c r="AD41" s="546"/>
      <c r="AE41" s="546"/>
      <c r="AF41" s="546"/>
      <c r="AG41" s="546"/>
      <c r="AH41" s="563"/>
      <c r="AI41" s="563"/>
      <c r="AJ41" s="563"/>
      <c r="AK41" s="563"/>
      <c r="AL41" s="563"/>
      <c r="AM41" s="563"/>
      <c r="AN41" s="563"/>
      <c r="AO41" s="563"/>
      <c r="AP41" s="563"/>
      <c r="AQ41" s="563"/>
      <c r="AR41" s="563"/>
      <c r="AS41" s="492"/>
      <c r="AT41" s="492"/>
      <c r="AU41" s="4"/>
      <c r="AV41" s="4"/>
      <c r="AW41" s="39"/>
      <c r="BK41" s="613"/>
      <c r="BL41" s="613"/>
      <c r="BM41" s="614"/>
      <c r="BN41" s="614"/>
      <c r="BO41" s="19"/>
      <c r="BP41" s="646"/>
    </row>
    <row r="42" spans="1:68" x14ac:dyDescent="0.45">
      <c r="A42" s="41" t="s">
        <v>7</v>
      </c>
      <c r="B42" s="42"/>
      <c r="C42" s="584">
        <v>-740</v>
      </c>
      <c r="D42" s="584">
        <v>-820</v>
      </c>
      <c r="E42" s="584">
        <v>-335</v>
      </c>
      <c r="F42" s="584">
        <v>-435</v>
      </c>
      <c r="G42" s="584">
        <v>200</v>
      </c>
      <c r="H42" s="584">
        <v>695</v>
      </c>
      <c r="I42" s="584">
        <f>I18-I40</f>
        <v>-95.939059225072924</v>
      </c>
      <c r="J42" s="584">
        <f>J18-J40</f>
        <v>-904.47071812733884</v>
      </c>
      <c r="K42" s="640">
        <f>K18-K40</f>
        <v>769.00141676523435</v>
      </c>
      <c r="L42" s="640">
        <f>L18-L40</f>
        <v>637.05171554093067</v>
      </c>
      <c r="M42" s="547" t="str">
        <f>IF(ISERROR(K42/J42),"N/A",IF(J42&lt;0,"N/A",IF(K42&lt;0,"N/A",IF(K42/J42-1&gt;300%,"&gt;±300%",IF(K42/J42-1&lt;-300%,"&gt;±300%",K42/J42-1)))))</f>
        <v>N/A</v>
      </c>
      <c r="N42" s="547">
        <f>IF(ISERROR(L42/K42),"N/A",IF(K42&lt;0,"N/A",IF(L42&lt;0,"N/A",IF(L42/K42-1&gt;300%,"&gt;±300%",IF(L42/K42-1&lt;-300%,"&gt;±300%",L42/K42-1)))))</f>
        <v>-0.17158577129720187</v>
      </c>
      <c r="O42" s="27"/>
      <c r="P42" s="43">
        <v>215</v>
      </c>
      <c r="Q42" s="43">
        <v>-85</v>
      </c>
      <c r="R42" s="43">
        <v>-155</v>
      </c>
      <c r="S42" s="43">
        <v>-65</v>
      </c>
      <c r="T42" s="43">
        <v>-215</v>
      </c>
      <c r="U42" s="43">
        <v>55</v>
      </c>
      <c r="V42" s="43">
        <v>-255</v>
      </c>
      <c r="W42" s="43">
        <v>115</v>
      </c>
      <c r="X42" s="43">
        <v>70</v>
      </c>
      <c r="Y42" s="43">
        <v>-330</v>
      </c>
      <c r="Z42" s="43">
        <v>-210</v>
      </c>
      <c r="AA42" s="43">
        <v>145</v>
      </c>
      <c r="AB42" s="43">
        <v>230</v>
      </c>
      <c r="AC42" s="43">
        <v>40</v>
      </c>
      <c r="AD42" s="43">
        <v>-180</v>
      </c>
      <c r="AE42" s="43">
        <v>315</v>
      </c>
      <c r="AF42" s="43">
        <v>290</v>
      </c>
      <c r="AG42" s="43">
        <v>255</v>
      </c>
      <c r="AH42" s="43">
        <f t="shared" ref="AH42:AP42" si="70">AH18-AH40</f>
        <v>-777.13410359787213</v>
      </c>
      <c r="AI42" s="43">
        <f t="shared" si="70"/>
        <v>254.50472458835497</v>
      </c>
      <c r="AJ42" s="43">
        <f t="shared" si="70"/>
        <v>37.863566771965679</v>
      </c>
      <c r="AK42" s="43">
        <f t="shared" si="70"/>
        <v>388.84925550415892</v>
      </c>
      <c r="AL42" s="43">
        <f t="shared" si="70"/>
        <v>71.244201446230591</v>
      </c>
      <c r="AM42" s="43">
        <f t="shared" si="70"/>
        <v>-205.97232545799602</v>
      </c>
      <c r="AN42" s="43">
        <f t="shared" si="70"/>
        <v>-703.73768780493651</v>
      </c>
      <c r="AO42" s="43">
        <f t="shared" si="70"/>
        <v>-66.004966071975332</v>
      </c>
      <c r="AP42" s="43">
        <f t="shared" si="70"/>
        <v>-128.64022057119473</v>
      </c>
      <c r="AQ42" s="43">
        <f>AQ18-AQ40</f>
        <v>114.37899594416331</v>
      </c>
      <c r="AR42" s="43">
        <f>AR18-AR40</f>
        <v>592.3740749353401</v>
      </c>
      <c r="AS42" s="547" t="str">
        <f>IF(ISERROR(AR42/AN42),"N/A",IF(AN42&lt;0,"N/A",IF(AR42&lt;0,"N/A",IF(AR42/AN42-1&gt;300%,"&gt;±300%",IF(AR42/AN42-1&lt;-300%,"&gt;±300%",AR42/AN42-1)))))</f>
        <v>N/A</v>
      </c>
      <c r="AT42" s="547" t="str">
        <f>IF(ISERROR(AR42/AQ42),"N/A",IF(AQ42&lt;0,"N/A",IF(AR42&lt;0,"N/A",IF(AR42/AQ42-1&gt;300%,"&gt;±300%",IF(AR42/AQ42-1&lt;-300%,"&gt;±300%",AR42/AQ42-1)))))</f>
        <v>&gt;±300%</v>
      </c>
      <c r="AU42" s="4"/>
      <c r="AV42" s="4"/>
      <c r="AW42" s="43">
        <f t="shared" ref="AW42" si="71">AW18-AW40</f>
        <v>-940</v>
      </c>
      <c r="AX42" s="43">
        <f>AX18-AX40</f>
        <v>120</v>
      </c>
      <c r="AY42" s="43">
        <f>SUM(R42:S42)</f>
        <v>-220</v>
      </c>
      <c r="AZ42" s="43">
        <f>SUM(T42:U42)</f>
        <v>-160</v>
      </c>
      <c r="BA42" s="43">
        <f>SUM(V42:W42)</f>
        <v>-140</v>
      </c>
      <c r="BB42" s="43">
        <f>SUM(X42:Y42)</f>
        <v>-260</v>
      </c>
      <c r="BC42" s="43">
        <f>SUM(Z42:AA42)</f>
        <v>-65</v>
      </c>
      <c r="BD42" s="43">
        <f>SUM(AB42:AC42)</f>
        <v>270</v>
      </c>
      <c r="BE42" s="43">
        <f>SUM(AD42:AE42)</f>
        <v>135</v>
      </c>
      <c r="BF42" s="43">
        <f>SUM(AF42:AG42)</f>
        <v>545</v>
      </c>
      <c r="BG42" s="43">
        <f t="shared" ref="BG42:BH42" si="72">BG18-BG40</f>
        <v>-522.62937900951692</v>
      </c>
      <c r="BH42" s="43">
        <f t="shared" si="72"/>
        <v>426.71282227612483</v>
      </c>
      <c r="BI42" s="43">
        <f>SUM(AL42:AM42)</f>
        <v>-134.72812401176543</v>
      </c>
      <c r="BJ42" s="43">
        <f>SUM(AN42:AO42)</f>
        <v>-769.74265387691185</v>
      </c>
      <c r="BK42" s="43">
        <f>SUM(AP42:AQ42)</f>
        <v>-14.261224627031424</v>
      </c>
      <c r="BL42" s="43"/>
      <c r="BM42" s="547" t="str">
        <f>IF(ISERROR(BK42/BI42),"N/A",IF(BI42&lt;0,"N/A",IF(BK42&lt;0,"N/A",IF(BK42/BI42-1&gt;300%,"&gt;±300%",IF(BK42/BI42-1&lt;-300%,"&gt;±300%",BK42/BI42-1)))))</f>
        <v>N/A</v>
      </c>
      <c r="BN42" s="547" t="str">
        <f>IF(ISERROR(BK42/BJ42),"N/A",IF(BJ42&lt;0,"N/A",IF(BK42&lt;0,"N/A",IF(BK42/BJ42-1&gt;300%,"&gt;±300%",IF(BK42/BJ42-1&lt;-300%,"&gt;±300%",BK42/BJ42-1)))))</f>
        <v>N/A</v>
      </c>
      <c r="BO42" s="19"/>
      <c r="BP42" s="46">
        <f>SUM(AO42:AR42)</f>
        <v>512.10788423633335</v>
      </c>
    </row>
    <row r="43" spans="1:68" x14ac:dyDescent="0.45">
      <c r="A43" s="675"/>
      <c r="B43" s="98"/>
      <c r="C43" s="549"/>
      <c r="D43" s="549"/>
      <c r="E43" s="549"/>
      <c r="F43" s="549"/>
      <c r="G43" s="549"/>
      <c r="H43" s="549"/>
      <c r="I43" s="628"/>
      <c r="J43" s="549"/>
      <c r="K43" s="549"/>
      <c r="L43" s="549"/>
      <c r="M43" s="288"/>
      <c r="N43" s="550"/>
      <c r="O43" s="27"/>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50"/>
      <c r="AT43" s="550"/>
      <c r="AU43" s="199"/>
      <c r="AV43" s="199"/>
      <c r="AW43" s="199"/>
      <c r="AX43" s="7"/>
      <c r="AY43" s="7"/>
      <c r="AZ43" s="7"/>
      <c r="BA43" s="7"/>
      <c r="BB43" s="7"/>
      <c r="BC43" s="7"/>
      <c r="BD43" s="7"/>
      <c r="BE43" s="7"/>
      <c r="BF43" s="7"/>
      <c r="BG43" s="7"/>
      <c r="BH43" s="7"/>
      <c r="BI43" s="7"/>
      <c r="BJ43" s="7"/>
      <c r="BK43" s="7"/>
      <c r="BL43" s="7"/>
      <c r="BM43" s="288"/>
      <c r="BN43" s="288"/>
      <c r="BO43" s="676"/>
      <c r="BP43" s="7"/>
    </row>
    <row r="44" spans="1:68" x14ac:dyDescent="0.45">
      <c r="A44" s="41" t="s">
        <v>38</v>
      </c>
      <c r="B44" s="660">
        <v>4140</v>
      </c>
      <c r="C44" s="43">
        <v>3400</v>
      </c>
      <c r="D44" s="43">
        <v>2580</v>
      </c>
      <c r="E44" s="43">
        <v>2245</v>
      </c>
      <c r="F44" s="43">
        <v>1810</v>
      </c>
      <c r="G44" s="43">
        <v>2010</v>
      </c>
      <c r="H44" s="43">
        <v>2705</v>
      </c>
      <c r="I44" s="630">
        <f>H45+I42</f>
        <v>3554.0609407749271</v>
      </c>
      <c r="J44" s="43">
        <f>I44+J42</f>
        <v>2649.5902226475882</v>
      </c>
      <c r="K44" s="43">
        <f>J44+K42</f>
        <v>3418.5916394128226</v>
      </c>
      <c r="L44" s="43">
        <f>K44+L42</f>
        <v>4055.6433549537533</v>
      </c>
      <c r="M44" s="547">
        <f>IF(ISERROR(K44/J44),"N/A",IF(J44&lt;0,"N/A",IF(K44&lt;0,"N/A",IF(K44/J44-1&gt;300%,"&gt;±300%",IF(K44/J44-1&lt;-300%,"&gt;±300%",K44/J44-1)))))</f>
        <v>0.2902340936315857</v>
      </c>
      <c r="N44" s="547">
        <f>IF(ISERROR(L44/K44),"N/A",IF(K44&lt;0,"N/A",IF(L44&lt;0,"N/A",IF(L44/K44-1&gt;300%,"&gt;±300%",IF(L44/K44-1&lt;-300%,"&gt;±300%",L44/K44-1)))))</f>
        <v>0.18634917028298559</v>
      </c>
      <c r="O44" s="27"/>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44"/>
      <c r="AT44" s="44"/>
      <c r="AU44" s="199"/>
      <c r="AV44" s="199"/>
      <c r="AW44" s="46"/>
      <c r="AX44" s="46"/>
      <c r="AY44" s="46"/>
      <c r="AZ44" s="46"/>
      <c r="BA44" s="46"/>
      <c r="BB44" s="46"/>
      <c r="BC44" s="46"/>
      <c r="BD44" s="46"/>
      <c r="BE44" s="46"/>
      <c r="BF44" s="46"/>
      <c r="BG44" s="46"/>
      <c r="BH44" s="46"/>
      <c r="BI44" s="46"/>
      <c r="BJ44" s="46"/>
      <c r="BK44" s="46"/>
      <c r="BL44" s="46"/>
      <c r="BM44" s="548"/>
      <c r="BN44" s="548"/>
      <c r="BO44" s="19"/>
      <c r="BP44" s="46"/>
    </row>
    <row r="45" spans="1:68" x14ac:dyDescent="0.45">
      <c r="A45" s="675" t="s">
        <v>117</v>
      </c>
      <c r="B45" s="36"/>
      <c r="C45" s="36"/>
      <c r="D45" s="36"/>
      <c r="E45" s="36"/>
      <c r="F45" s="36"/>
      <c r="G45" s="36"/>
      <c r="H45" s="675">
        <v>3650</v>
      </c>
      <c r="I45" s="573"/>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235"/>
      <c r="AT45" s="235"/>
      <c r="AU45" s="675"/>
      <c r="AV45" s="675"/>
      <c r="AW45" s="675"/>
      <c r="AX45" s="550">
        <f>AX40/AW40-1</f>
        <v>-0.16572077185017031</v>
      </c>
      <c r="AY45" s="288"/>
      <c r="AZ45" s="550">
        <f>AZ40/AY40-1</f>
        <v>2.5672371638141733E-2</v>
      </c>
      <c r="BA45" s="288"/>
      <c r="BB45" s="550">
        <f>BB40/BA40-1</f>
        <v>3.6144578313253017E-3</v>
      </c>
      <c r="BC45" s="288"/>
      <c r="BD45" s="550">
        <f>BD40/BC40-1</f>
        <v>-2.0202020202020221E-2</v>
      </c>
      <c r="BE45" s="288"/>
      <c r="BF45" s="550">
        <f>BF40/BE40-1</f>
        <v>-3.4574468085106336E-2</v>
      </c>
      <c r="BG45" s="288"/>
      <c r="BH45" s="550">
        <f>BH40/BG40-1</f>
        <v>-0.18252778900187494</v>
      </c>
      <c r="BI45" s="288"/>
      <c r="BJ45" s="550">
        <f>BJ40/BI40-1</f>
        <v>0.4053699192919078</v>
      </c>
      <c r="BK45" s="288"/>
      <c r="BL45" s="550"/>
      <c r="BM45" s="675"/>
      <c r="BN45" s="675"/>
      <c r="BO45" s="675"/>
      <c r="BP45" s="288"/>
    </row>
    <row r="46" spans="1:68" x14ac:dyDescent="0.45">
      <c r="F46" s="40"/>
      <c r="G46" s="40"/>
      <c r="H46" s="40"/>
      <c r="I46" s="631"/>
      <c r="J46" s="40"/>
      <c r="K46" s="40"/>
      <c r="L46" s="40"/>
      <c r="M46" s="19"/>
      <c r="N46" s="17"/>
      <c r="AL46" s="590"/>
    </row>
    <row r="47" spans="1:68" x14ac:dyDescent="0.45">
      <c r="D47" s="19"/>
      <c r="M47" s="17"/>
      <c r="Q47" s="19"/>
      <c r="R47" s="19"/>
      <c r="S47" s="19"/>
      <c r="T47" s="19"/>
      <c r="U47" s="19"/>
      <c r="V47" s="19"/>
      <c r="W47" s="19"/>
      <c r="X47" s="19"/>
      <c r="AL47" s="590"/>
      <c r="AW47" s="19"/>
      <c r="BM47" s="19"/>
      <c r="BN47" s="19"/>
    </row>
    <row r="48" spans="1:68" x14ac:dyDescent="0.45">
      <c r="D48" s="19"/>
      <c r="M48" s="17"/>
      <c r="O48" s="19"/>
      <c r="AL48" s="590"/>
    </row>
    <row r="49" spans="3:38" x14ac:dyDescent="0.45">
      <c r="C49" s="19"/>
      <c r="D49" s="19"/>
      <c r="E49" s="19"/>
      <c r="F49" s="19"/>
      <c r="G49" s="19"/>
      <c r="H49" s="19"/>
      <c r="P49" s="19"/>
      <c r="Q49" s="19"/>
      <c r="R49" s="19"/>
      <c r="S49" s="19"/>
      <c r="T49" s="19"/>
      <c r="U49" s="19"/>
      <c r="V49" s="19"/>
      <c r="W49" s="19"/>
      <c r="X49" s="19"/>
      <c r="Y49" s="19"/>
      <c r="Z49" s="19"/>
      <c r="AA49" s="19"/>
      <c r="AB49" s="19"/>
      <c r="AC49" s="19"/>
      <c r="AD49" s="19"/>
      <c r="AE49" s="19"/>
      <c r="AF49" s="19"/>
      <c r="AG49" s="19"/>
      <c r="AL49" s="590"/>
    </row>
    <row r="50" spans="3:38" x14ac:dyDescent="0.45">
      <c r="AL50" s="590"/>
    </row>
    <row r="51" spans="3:38" x14ac:dyDescent="0.45">
      <c r="C51" s="19"/>
      <c r="D51" s="19"/>
      <c r="E51" s="19"/>
      <c r="F51" s="19"/>
      <c r="G51" s="19"/>
      <c r="H51" s="19"/>
      <c r="P51" s="19"/>
      <c r="Q51" s="19"/>
      <c r="R51" s="19"/>
      <c r="S51" s="19"/>
      <c r="T51" s="19"/>
      <c r="U51" s="19"/>
      <c r="V51" s="19"/>
      <c r="W51" s="19"/>
      <c r="X51" s="19"/>
      <c r="Y51" s="19"/>
      <c r="Z51" s="19"/>
      <c r="AA51" s="19"/>
      <c r="AB51" s="19"/>
      <c r="AC51" s="19"/>
      <c r="AD51" s="19"/>
      <c r="AE51" s="19"/>
      <c r="AF51" s="19"/>
      <c r="AG51" s="19"/>
      <c r="AL51" s="590"/>
    </row>
    <row r="52" spans="3:38" x14ac:dyDescent="0.45">
      <c r="AL52" s="590"/>
    </row>
    <row r="53" spans="3:38" x14ac:dyDescent="0.45">
      <c r="AL53" s="590"/>
    </row>
    <row r="54" spans="3:38" x14ac:dyDescent="0.45">
      <c r="AL54" s="590"/>
    </row>
    <row r="55" spans="3:38" x14ac:dyDescent="0.45">
      <c r="AL55" s="590"/>
    </row>
    <row r="56" spans="3:38" x14ac:dyDescent="0.45">
      <c r="AL56" s="590"/>
    </row>
    <row r="57" spans="3:38" x14ac:dyDescent="0.45">
      <c r="AL57" s="590"/>
    </row>
    <row r="58" spans="3:38" x14ac:dyDescent="0.45">
      <c r="AL58" s="590"/>
    </row>
    <row r="59" spans="3:38" x14ac:dyDescent="0.45">
      <c r="AL59" s="590"/>
    </row>
    <row r="60" spans="3:38" x14ac:dyDescent="0.45">
      <c r="AL60" s="590"/>
    </row>
    <row r="61" spans="3:38" x14ac:dyDescent="0.45">
      <c r="AL61" s="590"/>
    </row>
    <row r="62" spans="3:38" x14ac:dyDescent="0.45">
      <c r="AL62" s="590"/>
    </row>
    <row r="63" spans="3:38" x14ac:dyDescent="0.45">
      <c r="AL63" s="590"/>
    </row>
    <row r="64" spans="3:38" x14ac:dyDescent="0.45">
      <c r="AL64" s="590"/>
    </row>
    <row r="65" spans="38:38" x14ac:dyDescent="0.45">
      <c r="AL65" s="590"/>
    </row>
    <row r="66" spans="38:38" x14ac:dyDescent="0.45">
      <c r="AL66" s="590"/>
    </row>
  </sheetData>
  <pageMargins left="0.7" right="0.7" top="0.75" bottom="0.75" header="0.3" footer="0.3"/>
  <pageSetup orientation="portrait" horizontalDpi="90" verticalDpi="9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17EE5-2991-498A-88D5-7948F1A31EB3}">
  <sheetPr codeName="Sheet39"/>
  <dimension ref="A1:BN66"/>
  <sheetViews>
    <sheetView zoomScaleNormal="100" workbookViewId="0">
      <pane xSplit="2" ySplit="3" topLeftCell="C4" activePane="bottomRight" state="frozen"/>
      <selection pane="topRight" activeCell="C1" sqref="C1"/>
      <selection pane="bottomLeft" activeCell="A4" sqref="A4"/>
      <selection pane="bottomRight"/>
    </sheetView>
  </sheetViews>
  <sheetFormatPr defaultColWidth="9.46484375" defaultRowHeight="14.25" x14ac:dyDescent="0.45"/>
  <cols>
    <col min="1" max="1" width="44.53125" style="15" bestFit="1" customWidth="1"/>
    <col min="2" max="2" width="28.53125" style="15" bestFit="1" customWidth="1"/>
    <col min="3" max="8" width="5.53125" style="15" bestFit="1" customWidth="1"/>
    <col min="9" max="9" width="5.53125" style="351" bestFit="1" customWidth="1"/>
    <col min="10" max="10" width="5.53125" style="15" bestFit="1" customWidth="1"/>
    <col min="11" max="11" width="6.46484375" style="15" bestFit="1" customWidth="1"/>
    <col min="12" max="12" width="6.46484375" style="15" customWidth="1"/>
    <col min="13" max="13" width="10.46484375" style="15" bestFit="1" customWidth="1"/>
    <col min="14" max="14" width="11.46484375" style="15" bestFit="1" customWidth="1"/>
    <col min="15" max="15" width="3" style="15" customWidth="1"/>
    <col min="16" max="24" width="8.46484375" style="15" bestFit="1" customWidth="1"/>
    <col min="25" max="33" width="8.46484375" style="104" bestFit="1" customWidth="1"/>
    <col min="34" max="37" width="8.46484375" style="101" bestFit="1" customWidth="1"/>
    <col min="38" max="38" width="8.46484375" style="386" bestFit="1" customWidth="1"/>
    <col min="39" max="41" width="8.53125" style="104" bestFit="1" customWidth="1"/>
    <col min="42" max="42" width="8.46484375" style="104" bestFit="1" customWidth="1"/>
    <col min="43" max="43" width="10.53125" style="104" bestFit="1" customWidth="1"/>
    <col min="44" max="44" width="10.53125" style="104" customWidth="1"/>
    <col min="45" max="46" width="11.46484375" style="17" bestFit="1" customWidth="1"/>
    <col min="47" max="47" width="7.53125" style="15" customWidth="1"/>
    <col min="48" max="48" width="8.46484375" style="15" bestFit="1" customWidth="1"/>
    <col min="49" max="60" width="8.46484375" style="40" bestFit="1" customWidth="1"/>
    <col min="61" max="61" width="8.53125" style="40" bestFit="1" customWidth="1"/>
    <col min="62" max="62" width="8.46484375" style="40" bestFit="1" customWidth="1"/>
    <col min="63" max="64" width="11.46484375" style="15" bestFit="1" customWidth="1"/>
    <col min="65" max="65" width="9.46484375" style="15"/>
    <col min="66" max="66" width="11.53125" style="40" bestFit="1" customWidth="1"/>
    <col min="67" max="16384" width="9.46484375" style="519"/>
  </cols>
  <sheetData>
    <row r="1" spans="1:66" x14ac:dyDescent="0.45">
      <c r="A1" s="16" t="s">
        <v>150</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W1" s="63"/>
      <c r="AX1" s="63"/>
      <c r="AY1" s="63"/>
      <c r="AZ1" s="63"/>
      <c r="BA1" s="63"/>
      <c r="BB1" s="63"/>
      <c r="BC1" s="63"/>
      <c r="BD1" s="63"/>
      <c r="BE1" s="63"/>
      <c r="BF1" s="63"/>
      <c r="BG1" s="63"/>
      <c r="BH1" s="63"/>
      <c r="BI1" s="63"/>
      <c r="BJ1" s="63"/>
      <c r="BK1" s="18"/>
      <c r="BL1" s="18"/>
      <c r="BN1" s="63"/>
    </row>
    <row r="2" spans="1:66" ht="20.25" x14ac:dyDescent="0.45">
      <c r="A2" s="23" t="s">
        <v>119</v>
      </c>
      <c r="B2" s="12"/>
      <c r="C2" s="176">
        <v>2013</v>
      </c>
      <c r="D2" s="176">
        <v>2014</v>
      </c>
      <c r="E2" s="176">
        <v>2015</v>
      </c>
      <c r="F2" s="176">
        <v>2016</v>
      </c>
      <c r="G2" s="176">
        <v>2017</v>
      </c>
      <c r="H2" s="176">
        <v>2018</v>
      </c>
      <c r="I2" s="176">
        <v>2019</v>
      </c>
      <c r="J2" s="176">
        <v>2020</v>
      </c>
      <c r="K2" s="176" t="s">
        <v>122</v>
      </c>
      <c r="L2" s="176" t="s">
        <v>154</v>
      </c>
      <c r="M2" s="202" t="s">
        <v>138</v>
      </c>
      <c r="N2" s="202" t="s">
        <v>155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31" t="s">
        <v>152</v>
      </c>
      <c r="AT2" s="531" t="s">
        <v>153</v>
      </c>
      <c r="AU2" s="162"/>
      <c r="AV2" s="176" t="s">
        <v>39</v>
      </c>
      <c r="AW2" s="176" t="s">
        <v>40</v>
      </c>
      <c r="AX2" s="176" t="s">
        <v>47</v>
      </c>
      <c r="AY2" s="176" t="s">
        <v>50</v>
      </c>
      <c r="AZ2" s="176" t="s">
        <v>57</v>
      </c>
      <c r="BA2" s="176" t="s">
        <v>59</v>
      </c>
      <c r="BB2" s="176" t="s">
        <v>64</v>
      </c>
      <c r="BC2" s="176" t="s">
        <v>66</v>
      </c>
      <c r="BD2" s="176" t="s">
        <v>71</v>
      </c>
      <c r="BE2" s="176" t="s">
        <v>81</v>
      </c>
      <c r="BF2" s="532" t="s">
        <v>93</v>
      </c>
      <c r="BG2" s="532" t="s">
        <v>94</v>
      </c>
      <c r="BH2" s="532" t="s">
        <v>109</v>
      </c>
      <c r="BI2" s="532" t="s">
        <v>134</v>
      </c>
      <c r="BJ2" s="532" t="s">
        <v>147</v>
      </c>
      <c r="BK2" s="533" t="s">
        <v>148</v>
      </c>
      <c r="BL2" s="533" t="s">
        <v>149</v>
      </c>
      <c r="BM2" s="175"/>
      <c r="BN2" s="176" t="s">
        <v>69</v>
      </c>
    </row>
    <row r="3" spans="1:66" x14ac:dyDescent="0.45">
      <c r="A3" s="110" t="s">
        <v>33</v>
      </c>
      <c r="B3" s="24"/>
      <c r="C3" s="24"/>
      <c r="D3" s="24"/>
      <c r="E3" s="24"/>
      <c r="F3" s="24"/>
      <c r="G3" s="24"/>
      <c r="H3" s="24"/>
      <c r="I3" s="551"/>
      <c r="J3" s="534"/>
      <c r="K3" s="534"/>
      <c r="L3" s="534"/>
      <c r="O3" s="200"/>
      <c r="P3" s="2"/>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U3" s="536"/>
      <c r="AV3" s="2"/>
      <c r="AW3" s="12"/>
      <c r="AX3" s="12"/>
      <c r="AY3" s="12"/>
      <c r="AZ3" s="12"/>
      <c r="BA3" s="12"/>
      <c r="BB3" s="12"/>
      <c r="BC3" s="12"/>
      <c r="BD3" s="12"/>
      <c r="BE3" s="12"/>
      <c r="BF3" s="12"/>
      <c r="BG3" s="12"/>
      <c r="BH3" s="12"/>
      <c r="BI3" s="12"/>
      <c r="BJ3" s="12"/>
      <c r="BK3" s="537"/>
      <c r="BL3" s="537"/>
      <c r="BN3" s="12"/>
    </row>
    <row r="4" spans="1:66" x14ac:dyDescent="0.45">
      <c r="A4" s="23" t="s">
        <v>24</v>
      </c>
      <c r="B4" s="9"/>
      <c r="C4" s="554">
        <f t="shared" ref="C4:F4" si="0">SUM(C5:C9)</f>
        <v>188.79814274881392</v>
      </c>
      <c r="D4" s="554">
        <f t="shared" si="0"/>
        <v>151.62948037898974</v>
      </c>
      <c r="E4" s="554">
        <f t="shared" si="0"/>
        <v>191.59745623273366</v>
      </c>
      <c r="F4" s="554">
        <f t="shared" si="0"/>
        <v>188.0205556699473</v>
      </c>
      <c r="G4" s="554">
        <f>SUM(G5:G9)</f>
        <v>190.66435173809376</v>
      </c>
      <c r="H4" s="554">
        <f>SUM(H5:H9)</f>
        <v>190.50883432232041</v>
      </c>
      <c r="I4" s="554">
        <f t="shared" ref="I4:K4" si="1">SUM(I5:I9)</f>
        <v>189.73395233614511</v>
      </c>
      <c r="J4" s="554">
        <f t="shared" si="1"/>
        <v>155.18442452683746</v>
      </c>
      <c r="K4" s="554">
        <f t="shared" si="1"/>
        <v>192.42451843695792</v>
      </c>
      <c r="L4" s="554">
        <f t="shared" ref="L4" si="2">SUM(L5:L9)</f>
        <v>192.93324211205052</v>
      </c>
      <c r="M4" s="492">
        <f>IF(ISERROR(K4/J4),"N/A",IF(J4&lt;0,"N/A",IF(K4&lt;0,"N/A",IF(K4/J4-1&gt;300%,"&gt;±300%",IF(K4/J4-1&lt;-300%,"&gt;±300%",K4/J4-1)))))</f>
        <v>0.23997314178704965</v>
      </c>
      <c r="N4" s="492">
        <f>IF(ISERROR(L4/K4),"N/A",IF(K4&lt;0,"N/A",IF(L4&lt;0,"N/A",IF(L4/K4-1&gt;300%,"&gt;±300%",IF(L4/K4-1&lt;-300%,"&gt;±300%",L4/K4-1)))))</f>
        <v>2.6437570389932219E-3</v>
      </c>
      <c r="O4" s="36"/>
      <c r="P4" s="555">
        <f t="shared" ref="P4" si="3">SUM(P5:P9)</f>
        <v>40.901080348383893</v>
      </c>
      <c r="Q4" s="555">
        <f t="shared" ref="Q4:AR4" si="4">SUM(Q5:Q9)</f>
        <v>44.011428663850353</v>
      </c>
      <c r="R4" s="555">
        <f t="shared" si="4"/>
        <v>42.300737090343794</v>
      </c>
      <c r="S4" s="555">
        <f t="shared" si="4"/>
        <v>48.054881473956733</v>
      </c>
      <c r="T4" s="555">
        <f t="shared" si="4"/>
        <v>51.476264620969843</v>
      </c>
      <c r="U4" s="555">
        <f t="shared" si="4"/>
        <v>50.232125294783259</v>
      </c>
      <c r="V4" s="555">
        <f t="shared" si="4"/>
        <v>39.656941022197309</v>
      </c>
      <c r="W4" s="555">
        <f t="shared" si="4"/>
        <v>51.320747205196518</v>
      </c>
      <c r="X4" s="555">
        <f t="shared" si="4"/>
        <v>50.387642710556577</v>
      </c>
      <c r="Y4" s="555">
        <f t="shared" si="4"/>
        <v>46.499707316223514</v>
      </c>
      <c r="Z4" s="555">
        <f t="shared" si="4"/>
        <v>44.322463495396995</v>
      </c>
      <c r="AA4" s="555">
        <f t="shared" si="4"/>
        <v>48.36591630550339</v>
      </c>
      <c r="AB4" s="555">
        <f t="shared" si="4"/>
        <v>48.676951137050033</v>
      </c>
      <c r="AC4" s="555">
        <f t="shared" si="4"/>
        <v>49.299020800143325</v>
      </c>
      <c r="AD4" s="555">
        <f t="shared" si="4"/>
        <v>40.434528101063933</v>
      </c>
      <c r="AE4" s="555">
        <f t="shared" si="4"/>
        <v>49.921090463236617</v>
      </c>
      <c r="AF4" s="555">
        <f t="shared" si="4"/>
        <v>51.787299452516486</v>
      </c>
      <c r="AG4" s="555">
        <f t="shared" si="4"/>
        <v>48.676951137050033</v>
      </c>
      <c r="AH4" s="555">
        <f t="shared" si="4"/>
        <v>41.089335707070866</v>
      </c>
      <c r="AI4" s="555">
        <f t="shared" si="4"/>
        <v>51.832713111935455</v>
      </c>
      <c r="AJ4" s="555">
        <f t="shared" si="4"/>
        <v>47.64488240796608</v>
      </c>
      <c r="AK4" s="555">
        <f t="shared" si="4"/>
        <v>49.167021109172723</v>
      </c>
      <c r="AL4" s="555">
        <f t="shared" si="4"/>
        <v>38.82435178384619</v>
      </c>
      <c r="AM4" s="555">
        <f t="shared" si="4"/>
        <v>29.309003553287287</v>
      </c>
      <c r="AN4" s="555">
        <f t="shared" si="4"/>
        <v>46.524842598683897</v>
      </c>
      <c r="AO4" s="555">
        <f t="shared" si="4"/>
        <v>40.526226591020063</v>
      </c>
      <c r="AP4" s="555">
        <f t="shared" si="4"/>
        <v>45.661522419440836</v>
      </c>
      <c r="AQ4" s="555">
        <f t="shared" si="4"/>
        <v>48.784175177441369</v>
      </c>
      <c r="AR4" s="555">
        <f t="shared" si="4"/>
        <v>49.657279376718314</v>
      </c>
      <c r="AS4" s="492">
        <f t="shared" ref="AS4:AS42" si="5">IF(ISERROR(AR4/AN4),"N/A",IF(AN4&lt;0,"N/A",IF(AR4&lt;0,"N/A",IF(AR4/AN4-1&gt;300%,"&gt;±300%",IF(AR4/AN4-1&lt;-300%,"&gt;±300%",AR4/AN4-1)))))</f>
        <v>6.7328261699976855E-2</v>
      </c>
      <c r="AT4" s="492">
        <f t="shared" ref="AT4:AT42" si="6">IF(ISERROR(AR4/AQ4),"N/A",IF(AQ4&lt;0,"N/A",IF(AR4&lt;0,"N/A",IF(AR4/AQ4-1&gt;300%,"&gt;±300%",IF(AR4/AQ4-1&lt;-300%,"&gt;±300%",AR4/AQ4-1)))))</f>
        <v>1.7897283209180603E-2</v>
      </c>
      <c r="AU4" s="4"/>
      <c r="AV4" s="9">
        <f t="shared" ref="AV4:AW4" si="7">SUM(AV5:AV9)</f>
        <v>66.716971366755487</v>
      </c>
      <c r="AW4" s="9">
        <f t="shared" si="7"/>
        <v>84.912509012234239</v>
      </c>
      <c r="AX4" s="9">
        <f t="shared" ref="AX4:AX10" si="8">SUM(R4:S4)</f>
        <v>90.355618564300528</v>
      </c>
      <c r="AY4" s="9">
        <f t="shared" ref="AY4:AY10" si="9">SUM(T4:U4)</f>
        <v>101.7083899157531</v>
      </c>
      <c r="AZ4" s="9">
        <f t="shared" ref="AZ4:AZ10" si="10">SUM(V4:W4)</f>
        <v>90.977688227393827</v>
      </c>
      <c r="BA4" s="9">
        <f t="shared" ref="BA4:BA10" si="11">SUM(X4:Y4)</f>
        <v>96.887350026780098</v>
      </c>
      <c r="BB4" s="9">
        <f t="shared" ref="BB4:BB10" si="12">SUM(Z4:AA4)</f>
        <v>92.688379800900378</v>
      </c>
      <c r="BC4" s="9">
        <f t="shared" ref="BC4:BC11" si="13">SUM(AB4:AC4)</f>
        <v>97.97597193719335</v>
      </c>
      <c r="BD4" s="9">
        <f t="shared" ref="BD4:BD11" si="14">SUM(AD4:AE4)</f>
        <v>90.355618564300556</v>
      </c>
      <c r="BE4" s="9">
        <f t="shared" ref="BE4:BE11" si="15">SUM(AF4:AG4)</f>
        <v>100.46425058956652</v>
      </c>
      <c r="BF4" s="9">
        <f t="shared" ref="BF4:BF11" si="16">SUM(AH4:AI4)</f>
        <v>92.922048819006321</v>
      </c>
      <c r="BG4" s="9">
        <f t="shared" ref="BG4:BG11" si="17">SUM(AJ4:AK4)</f>
        <v>96.811903517138802</v>
      </c>
      <c r="BH4" s="9">
        <f>SUM(AL4:AM4)</f>
        <v>68.13335533713348</v>
      </c>
      <c r="BI4" s="9">
        <f t="shared" ref="BI4:BI11" si="18">SUM(AN4:AO4)</f>
        <v>87.051069189703952</v>
      </c>
      <c r="BJ4" s="9">
        <f t="shared" ref="BJ4:BJ11" si="19">SUM(AP4:AQ4)</f>
        <v>94.445697596882212</v>
      </c>
      <c r="BK4" s="492">
        <f>IF(ISERROR(BJ4/BH4),"N/A",IF(BH4&lt;0,"N/A",IF(BJ4&lt;0,"N/A",IF(BJ4/BH4-1&gt;300%,"&gt;±300%",IF(BJ4/BH4-1&lt;-300%,"&gt;±300%",BJ4/BH4-1)))))</f>
        <v>0.38618885169461481</v>
      </c>
      <c r="BL4" s="492">
        <f>IF(ISERROR(BJ4/BI4),"N/A",IF(BI4&lt;0,"N/A",IF(BJ4&lt;0,"N/A",IF(BJ4/BI4-1&gt;300%,"&gt;±300%",IF(BJ4/BI4-1&lt;-300%,"&gt;±300%",BJ4/BI4-1)))))</f>
        <v>8.494586540992044E-2</v>
      </c>
      <c r="BM4" s="19"/>
      <c r="BN4" s="9">
        <f>SUM(AN4:AQ4)</f>
        <v>181.49676678658616</v>
      </c>
    </row>
    <row r="5" spans="1:66" x14ac:dyDescent="0.45">
      <c r="A5" s="10"/>
      <c r="B5" s="10" t="s">
        <v>0</v>
      </c>
      <c r="C5" s="7">
        <f>'Table 1(Q3''21)'!C5/32.15074</f>
        <v>135.45566913856416</v>
      </c>
      <c r="D5" s="7">
        <f>'Table 1(Q3''21)'!D5/32.15074</f>
        <v>97.509419689873397</v>
      </c>
      <c r="E5" s="7">
        <f>'Table 1(Q3''21)'!E5/32.15074</f>
        <v>139.34360453289722</v>
      </c>
      <c r="F5" s="7">
        <f>'Table 1(Q3''21)'!F5/32.15074</f>
        <v>132.65635565464436</v>
      </c>
      <c r="G5" s="7">
        <f>'Table 1(Q3''21)'!G5/32.15074</f>
        <v>136.3887736332041</v>
      </c>
      <c r="H5" s="7">
        <f>'Table 1(Q3''21)'!H5/32.15074</f>
        <v>139.03256970135058</v>
      </c>
      <c r="I5" s="7">
        <f>'Table 1(Q3''21)'!I5/32.15074</f>
        <v>136.8369751530621</v>
      </c>
      <c r="J5" s="7">
        <f>'Table 1(Q3''21)'!J5/32.15074</f>
        <v>102.58790546353154</v>
      </c>
      <c r="K5" s="7">
        <f>'Table 1(Q3''21)'!K5/32.15074</f>
        <v>141.58837832408295</v>
      </c>
      <c r="L5" s="7">
        <f>'Table 1(Q3''21)'!L5/32.15074</f>
        <v>140.40161989658856</v>
      </c>
      <c r="M5" s="26">
        <f t="shared" ref="M5:N44" si="20">IF(ISERROR(K5/J5),"N/A",IF(J5&lt;0,"N/A",IF(K5&lt;0,"N/A",IF(K5/J5-1&gt;300%,"&gt;±300%",IF(K5/J5-1&lt;-300%,"&gt;±300%",K5/J5-1)))))</f>
        <v>0.38016638203433728</v>
      </c>
      <c r="N5" s="26">
        <f t="shared" si="20"/>
        <v>-8.3817502646863495E-3</v>
      </c>
      <c r="O5" s="36"/>
      <c r="P5" s="13">
        <f>'Table 1(Q3''21)'!P5/32.15074</f>
        <v>27.060030344558168</v>
      </c>
      <c r="Q5" s="13">
        <f>'Table 1(Q3''21)'!Q5/32.15074</f>
        <v>30.481413491571267</v>
      </c>
      <c r="R5" s="13">
        <f>'Table 1(Q3''21)'!R5/32.15074</f>
        <v>29.237274165384687</v>
      </c>
      <c r="S5" s="13">
        <f>'Table 1(Q3''21)'!S5/32.15074</f>
        <v>35.146935964770954</v>
      </c>
      <c r="T5" s="13">
        <f>'Table 1(Q3''21)'!T5/32.15074</f>
        <v>37.79073203291744</v>
      </c>
      <c r="U5" s="13">
        <f>'Table 1(Q3''21)'!U5/32.15074</f>
        <v>37.168662369824148</v>
      </c>
      <c r="V5" s="13">
        <f>'Table 1(Q3''21)'!V5/32.15074</f>
        <v>25.349338771051617</v>
      </c>
      <c r="W5" s="13">
        <f>'Table 1(Q3''21)'!W5/32.15074</f>
        <v>37.324179785597472</v>
      </c>
      <c r="X5" s="13">
        <f>'Table 1(Q3''21)'!X5/32.15074</f>
        <v>36.70211012250418</v>
      </c>
      <c r="Y5" s="13">
        <f>'Table 1(Q3''21)'!Y5/32.15074</f>
        <v>33.280726975491078</v>
      </c>
      <c r="Z5" s="13">
        <f>'Table 1(Q3''21)'!Z5/32.15074</f>
        <v>32.036587649304494</v>
      </c>
      <c r="AA5" s="13">
        <f>'Table 1(Q3''21)'!AA5/32.15074</f>
        <v>34.058314054357695</v>
      </c>
      <c r="AB5" s="13">
        <f>'Table 1(Q3''21)'!AB5/32.15074</f>
        <v>35.457970796317596</v>
      </c>
      <c r="AC5" s="13">
        <f>'Table 1(Q3''21)'!AC5/32.15074</f>
        <v>34.680383717450987</v>
      </c>
      <c r="AD5" s="13">
        <f>'Table 1(Q3''21)'!AD5/32.15074</f>
        <v>28.459687086518073</v>
      </c>
      <c r="AE5" s="13">
        <f>'Table 1(Q3''21)'!AE5/32.15074</f>
        <v>36.080040459410888</v>
      </c>
      <c r="AF5" s="13">
        <f>'Table 1(Q3''21)'!AF5/32.15074</f>
        <v>38.257284280237407</v>
      </c>
      <c r="AG5" s="13">
        <f>'Table 1(Q3''21)'!AG5/32.15074</f>
        <v>36.391075290957531</v>
      </c>
      <c r="AH5" s="13">
        <f>'Table 1(Q3''21)'!AH5/32.15074</f>
        <v>27.206803690929455</v>
      </c>
      <c r="AI5" s="13">
        <f>'Table 1(Q3''21)'!AI5/32.15074</f>
        <v>37.923074890942161</v>
      </c>
      <c r="AJ5" s="13">
        <f>'Table 1(Q3''21)'!AJ5/32.15074</f>
        <v>34.803290185687231</v>
      </c>
      <c r="AK5" s="13">
        <f>'Table 1(Q3''21)'!AK5/32.15074</f>
        <v>36.903806385503245</v>
      </c>
      <c r="AL5" s="13">
        <f>'Table 1(Q3''21)'!AL5/32.15074</f>
        <v>26.215770725291211</v>
      </c>
      <c r="AM5" s="13">
        <f>'Table 1(Q3''21)'!AM5/32.15074</f>
        <v>16.202473439144018</v>
      </c>
      <c r="AN5" s="13">
        <f>'Table 1(Q3''21)'!AN5/32.15074</f>
        <v>33.021435420754358</v>
      </c>
      <c r="AO5" s="13">
        <f>'Table 1(Q3''21)'!AO5/32.15074</f>
        <v>27.14822587834195</v>
      </c>
      <c r="AP5" s="13">
        <f>'Table 1(Q3''21)'!AP5/32.15074</f>
        <v>32.106118621154444</v>
      </c>
      <c r="AQ5" s="13">
        <f>'Table 1(Q3''21)'!AQ5/32.15074</f>
        <v>36.689821997802227</v>
      </c>
      <c r="AR5" s="13">
        <f>'Table 1(Q3''21)'!AR5/32.15074</f>
        <v>37.718313786529158</v>
      </c>
      <c r="AS5" s="492">
        <f t="shared" si="5"/>
        <v>0.14223725607102944</v>
      </c>
      <c r="AT5" s="492">
        <f t="shared" si="6"/>
        <v>2.8032073548586389E-2</v>
      </c>
      <c r="AU5" s="4"/>
      <c r="AV5" s="13">
        <f t="shared" ref="AV5:AV10" si="21">D5-AW5</f>
        <v>39.967975853743965</v>
      </c>
      <c r="AW5" s="13">
        <f>SUM(P5:Q5)</f>
        <v>57.541443836129432</v>
      </c>
      <c r="AX5" s="13">
        <f t="shared" si="8"/>
        <v>64.384210130155637</v>
      </c>
      <c r="AY5" s="13">
        <f t="shared" si="9"/>
        <v>74.959394402741594</v>
      </c>
      <c r="AZ5" s="13">
        <f t="shared" si="10"/>
        <v>62.673518556649086</v>
      </c>
      <c r="BA5" s="13">
        <f t="shared" si="11"/>
        <v>69.982837097995258</v>
      </c>
      <c r="BB5" s="13">
        <f t="shared" si="12"/>
        <v>66.094901703662188</v>
      </c>
      <c r="BC5" s="13">
        <f t="shared" si="13"/>
        <v>70.138354513768576</v>
      </c>
      <c r="BD5" s="13">
        <f t="shared" si="14"/>
        <v>64.539727545928969</v>
      </c>
      <c r="BE5" s="13">
        <f t="shared" si="15"/>
        <v>74.648359571194931</v>
      </c>
      <c r="BF5" s="13">
        <f t="shared" si="16"/>
        <v>65.129878581871623</v>
      </c>
      <c r="BG5" s="13">
        <f t="shared" si="17"/>
        <v>71.707096571190476</v>
      </c>
      <c r="BH5" s="13">
        <f t="shared" ref="BH5:BH10" si="22">SUM(AL5:AM5)</f>
        <v>42.418244164435229</v>
      </c>
      <c r="BI5" s="13">
        <f t="shared" si="18"/>
        <v>60.169661299096305</v>
      </c>
      <c r="BJ5" s="13">
        <f t="shared" si="19"/>
        <v>68.795940618956678</v>
      </c>
      <c r="BK5" s="492">
        <f t="shared" ref="BK5:BK42" si="23">IF(ISERROR(BJ5/BH5),"N/A",IF(BH5&lt;0,"N/A",IF(BJ5&lt;0,"N/A",IF(BJ5/BH5-1&gt;300%,"&gt;±300%",IF(BJ5/BH5-1&lt;-300%,"&gt;±300%",BJ5/BH5-1)))))</f>
        <v>0.62184790941057688</v>
      </c>
      <c r="BL5" s="492">
        <f t="shared" ref="BL5:BL42" si="24">IF(ISERROR(BJ5/BI5),"N/A",IF(BI5&lt;0,"N/A",IF(BJ5&lt;0,"N/A",IF(BJ5/BI5-1&gt;300%,"&gt;±300%",IF(BJ5/BI5-1&lt;-300%,"&gt;±300%",BJ5/BI5-1)))))</f>
        <v>0.14336592783828639</v>
      </c>
      <c r="BM5" s="19"/>
      <c r="BN5" s="13">
        <f t="shared" ref="BN5:BN9" si="25">SUM(AN5:AQ5)</f>
        <v>128.96560191805298</v>
      </c>
    </row>
    <row r="6" spans="1:66" x14ac:dyDescent="0.45">
      <c r="A6" s="10"/>
      <c r="B6" s="10" t="s">
        <v>8</v>
      </c>
      <c r="C6" s="7">
        <f>'Table 1(Q3''21)'!C6/32.15074</f>
        <v>12.596910677639146</v>
      </c>
      <c r="D6" s="7">
        <f>'Table 1(Q3''21)'!D6/32.15074</f>
        <v>12.596910677639146</v>
      </c>
      <c r="E6" s="7">
        <f>'Table 1(Q3''21)'!E6/32.15074</f>
        <v>12.596910677639146</v>
      </c>
      <c r="F6" s="7">
        <f>'Table 1(Q3''21)'!F6/32.15074</f>
        <v>15.240706745785634</v>
      </c>
      <c r="G6" s="7">
        <f>'Table 1(Q3''21)'!G6/32.15074</f>
        <v>14.929671914238989</v>
      </c>
      <c r="H6" s="7">
        <f>'Table 1(Q3''21)'!H6/32.15074</f>
        <v>14.46311966691902</v>
      </c>
      <c r="I6" s="7">
        <f>'Table 1(Q3''21)'!I6/32.15074</f>
        <v>14.239840202744945</v>
      </c>
      <c r="J6" s="7">
        <f>'Table 1(Q3''21)'!J6/32.15074</f>
        <v>13.922568500756128</v>
      </c>
      <c r="K6" s="7">
        <f>'Table 1(Q3''21)'!K6/32.15074</f>
        <v>14.534733074623887</v>
      </c>
      <c r="L6" s="7">
        <f>'Table 1(Q3''21)'!L6/32.15074</f>
        <v>14.462059409250767</v>
      </c>
      <c r="M6" s="26">
        <f t="shared" si="20"/>
        <v>4.3969226930685501E-2</v>
      </c>
      <c r="N6" s="26">
        <f t="shared" si="20"/>
        <v>-5.0000000000000044E-3</v>
      </c>
      <c r="O6" s="36"/>
      <c r="P6" s="13">
        <f>'Table 1(Q3''21)'!P6/32.15074</f>
        <v>2.9548308996931332</v>
      </c>
      <c r="Q6" s="13">
        <f>'Table 1(Q3''21)'!Q6/32.15074</f>
        <v>2.9548308996931332</v>
      </c>
      <c r="R6" s="13">
        <f>'Table 1(Q3''21)'!R6/32.15074</f>
        <v>2.9548308996931332</v>
      </c>
      <c r="S6" s="13">
        <f>'Table 1(Q3''21)'!S6/32.15074</f>
        <v>2.4882786523731646</v>
      </c>
      <c r="T6" s="13">
        <f>'Table 1(Q3''21)'!T6/32.15074</f>
        <v>3.5769005627864243</v>
      </c>
      <c r="U6" s="13">
        <f>'Table 1(Q3''21)'!U6/32.15074</f>
        <v>3.4213831470131013</v>
      </c>
      <c r="V6" s="13">
        <f>'Table 1(Q3''21)'!V6/32.15074</f>
        <v>4.0434528101063929</v>
      </c>
      <c r="W6" s="13">
        <f>'Table 1(Q3''21)'!W6/32.15074</f>
        <v>3.7324179785597473</v>
      </c>
      <c r="X6" s="13">
        <f>'Table 1(Q3''21)'!X6/32.15074</f>
        <v>3.7324179785597473</v>
      </c>
      <c r="Y6" s="13">
        <f>'Table 1(Q3''21)'!Y6/32.15074</f>
        <v>3.7324179785597473</v>
      </c>
      <c r="Z6" s="13">
        <f>'Table 1(Q3''21)'!Z6/32.15074</f>
        <v>3.5769005627864243</v>
      </c>
      <c r="AA6" s="13">
        <f>'Table 1(Q3''21)'!AA6/32.15074</f>
        <v>3.8879353943330699</v>
      </c>
      <c r="AB6" s="13">
        <f>'Table 1(Q3''21)'!AB6/32.15074</f>
        <v>3.1103483154664557</v>
      </c>
      <c r="AC6" s="13">
        <f>'Table 1(Q3''21)'!AC6/32.15074</f>
        <v>4.354487641653038</v>
      </c>
      <c r="AD6" s="13">
        <f>'Table 1(Q3''21)'!AD6/32.15074</f>
        <v>3.5769005627864243</v>
      </c>
      <c r="AE6" s="13">
        <f>'Table 1(Q3''21)'!AE6/32.15074</f>
        <v>3.5769005627864243</v>
      </c>
      <c r="AF6" s="13">
        <f>'Table 1(Q3''21)'!AF6/32.15074</f>
        <v>3.7324179785597473</v>
      </c>
      <c r="AG6" s="13">
        <f>'Table 1(Q3''21)'!AG6/32.15074</f>
        <v>3.7324179785597473</v>
      </c>
      <c r="AH6" s="13">
        <f>'Table 1(Q3''21)'!AH6/32.15074</f>
        <v>3.4667049126050227</v>
      </c>
      <c r="AI6" s="13">
        <f>'Table 1(Q3''21)'!AI6/32.15074</f>
        <v>3.6955420527836433</v>
      </c>
      <c r="AJ6" s="13">
        <f>'Table 1(Q3''21)'!AJ6/32.15074</f>
        <v>3.7033869556366028</v>
      </c>
      <c r="AK6" s="13">
        <f>'Table 1(Q3''21)'!AK6/32.15074</f>
        <v>3.3742062817196756</v>
      </c>
      <c r="AL6" s="13">
        <f>'Table 1(Q3''21)'!AL6/32.15074</f>
        <v>3.3482512679110878</v>
      </c>
      <c r="AM6" s="13">
        <f>'Table 1(Q3''21)'!AM6/32.15074</f>
        <v>3.4196663601124042</v>
      </c>
      <c r="AN6" s="13">
        <f>'Table 1(Q3''21)'!AN6/32.15074</f>
        <v>3.5889184881456617</v>
      </c>
      <c r="AO6" s="13">
        <f>'Table 1(Q3''21)'!AO6/32.15074</f>
        <v>3.5657323845869722</v>
      </c>
      <c r="AP6" s="13">
        <f>'Table 1(Q3''21)'!AP6/32.15074</f>
        <v>3.6652699698430973</v>
      </c>
      <c r="AQ6" s="13">
        <f>'Table 1(Q3''21)'!AQ6/32.15074</f>
        <v>3.8871446868646484</v>
      </c>
      <c r="AR6" s="13">
        <f>'Table 1(Q3''21)'!AR6/32.15074</f>
        <v>3.4540403238287021</v>
      </c>
      <c r="AS6" s="492">
        <f t="shared" si="5"/>
        <v>-3.7581841092927393E-2</v>
      </c>
      <c r="AT6" s="492">
        <f t="shared" si="6"/>
        <v>-0.11141966608536158</v>
      </c>
      <c r="AU6" s="4"/>
      <c r="AV6" s="13">
        <f t="shared" si="21"/>
        <v>6.6872488782528796</v>
      </c>
      <c r="AW6" s="13">
        <f t="shared" ref="AW6:AW10" si="26">SUM(P6:Q6)</f>
        <v>5.9096617993862663</v>
      </c>
      <c r="AX6" s="13">
        <f t="shared" si="8"/>
        <v>5.4431095520662982</v>
      </c>
      <c r="AY6" s="13">
        <f t="shared" si="9"/>
        <v>6.9982837097995256</v>
      </c>
      <c r="AZ6" s="13">
        <f t="shared" si="10"/>
        <v>7.7758707886661398</v>
      </c>
      <c r="BA6" s="13">
        <f t="shared" si="11"/>
        <v>7.4648359571194947</v>
      </c>
      <c r="BB6" s="13">
        <f t="shared" si="12"/>
        <v>7.4648359571194938</v>
      </c>
      <c r="BC6" s="13">
        <f t="shared" si="13"/>
        <v>7.4648359571194938</v>
      </c>
      <c r="BD6" s="13">
        <f t="shared" si="14"/>
        <v>7.1538011255728486</v>
      </c>
      <c r="BE6" s="13">
        <f t="shared" si="15"/>
        <v>7.4648359571194947</v>
      </c>
      <c r="BF6" s="13">
        <f t="shared" si="16"/>
        <v>7.1622469653886665</v>
      </c>
      <c r="BG6" s="13">
        <f t="shared" si="17"/>
        <v>7.0775932373562789</v>
      </c>
      <c r="BH6" s="13">
        <f t="shared" si="22"/>
        <v>6.7679176280234916</v>
      </c>
      <c r="BI6" s="13">
        <f t="shared" si="18"/>
        <v>7.1546508727326339</v>
      </c>
      <c r="BJ6" s="13">
        <f t="shared" si="19"/>
        <v>7.5524146567077457</v>
      </c>
      <c r="BK6" s="492">
        <f t="shared" si="23"/>
        <v>0.11591409231045247</v>
      </c>
      <c r="BL6" s="492">
        <f t="shared" si="24"/>
        <v>5.5595135395221762E-2</v>
      </c>
      <c r="BM6" s="19"/>
      <c r="BN6" s="13">
        <f t="shared" si="25"/>
        <v>14.70706552944038</v>
      </c>
    </row>
    <row r="7" spans="1:66" x14ac:dyDescent="0.45">
      <c r="A7" s="10"/>
      <c r="B7" s="10" t="s">
        <v>15</v>
      </c>
      <c r="C7" s="7">
        <f>'Table 1(Q3''21)'!C7/32.15074</f>
        <v>11.041736519905918</v>
      </c>
      <c r="D7" s="7">
        <f>'Table 1(Q3''21)'!D7/32.15074</f>
        <v>12.285875846092502</v>
      </c>
      <c r="E7" s="7">
        <f>'Table 1(Q3''21)'!E7/32.15074</f>
        <v>11.352771351452564</v>
      </c>
      <c r="F7" s="7">
        <f>'Table 1(Q3''21)'!F7/32.15074</f>
        <v>12.130358430319179</v>
      </c>
      <c r="G7" s="7">
        <f>'Table 1(Q3''21)'!G7/32.15074</f>
        <v>11.197253935679241</v>
      </c>
      <c r="H7" s="7">
        <f>'Table 1(Q3''21)'!H7/32.15074</f>
        <v>10.730701688359273</v>
      </c>
      <c r="I7" s="7">
        <f>'Table 1(Q3''21)'!I7/32.15074</f>
        <v>11.083388482273858</v>
      </c>
      <c r="J7" s="7">
        <f>'Table 1(Q3''21)'!J7/32.15074</f>
        <v>10.488764799814872</v>
      </c>
      <c r="K7" s="7">
        <f>'Table 1(Q3''21)'!K7/32.15074</f>
        <v>9.7719784003090879</v>
      </c>
      <c r="L7" s="7">
        <f>'Table 1(Q3''21)'!L7/32.15074</f>
        <v>11.064294804258084</v>
      </c>
      <c r="M7" s="26">
        <f t="shared" si="20"/>
        <v>-6.8338494873908862E-2</v>
      </c>
      <c r="N7" s="26">
        <f t="shared" si="20"/>
        <v>0.13224716132284131</v>
      </c>
      <c r="O7" s="36"/>
      <c r="P7" s="13">
        <f>'Table 1(Q3''21)'!P7/32.15074</f>
        <v>3.2658657312397787</v>
      </c>
      <c r="Q7" s="13">
        <f>'Table 1(Q3''21)'!Q7/32.15074</f>
        <v>3.5769005627864243</v>
      </c>
      <c r="R7" s="13">
        <f>'Table 1(Q3''21)'!R7/32.15074</f>
        <v>3.1103483154664557</v>
      </c>
      <c r="S7" s="13">
        <f>'Table 1(Q3''21)'!S7/32.15074</f>
        <v>3.1103483154664557</v>
      </c>
      <c r="T7" s="13">
        <f>'Table 1(Q3''21)'!T7/32.15074</f>
        <v>2.7993134839198102</v>
      </c>
      <c r="U7" s="13">
        <f>'Table 1(Q3''21)'!U7/32.15074</f>
        <v>3.1103483154664557</v>
      </c>
      <c r="V7" s="13">
        <f>'Table 1(Q3''21)'!V7/32.15074</f>
        <v>3.1103483154664557</v>
      </c>
      <c r="W7" s="13">
        <f>'Table 1(Q3''21)'!W7/32.15074</f>
        <v>3.2658657312397787</v>
      </c>
      <c r="X7" s="13">
        <f>'Table 1(Q3''21)'!X7/32.15074</f>
        <v>3.1103483154664557</v>
      </c>
      <c r="Y7" s="13">
        <f>'Table 1(Q3''21)'!Y7/32.15074</f>
        <v>2.6437960681464876</v>
      </c>
      <c r="Z7" s="13">
        <f>'Table 1(Q3''21)'!Z7/32.15074</f>
        <v>2.9548308996931332</v>
      </c>
      <c r="AA7" s="13">
        <f>'Table 1(Q3''21)'!AA7/32.15074</f>
        <v>2.6437960681464876</v>
      </c>
      <c r="AB7" s="13">
        <f>'Table 1(Q3''21)'!AB7/32.15074</f>
        <v>2.9548308996931332</v>
      </c>
      <c r="AC7" s="13">
        <f>'Table 1(Q3''21)'!AC7/32.15074</f>
        <v>2.9548308996931332</v>
      </c>
      <c r="AD7" s="13">
        <f>'Table 1(Q3''21)'!AD7/32.15074</f>
        <v>2.7993134839198102</v>
      </c>
      <c r="AE7" s="13">
        <f>'Table 1(Q3''21)'!AE7/32.15074</f>
        <v>2.6437960681464876</v>
      </c>
      <c r="AF7" s="13">
        <f>'Table 1(Q3''21)'!AF7/32.15074</f>
        <v>2.7993134839198102</v>
      </c>
      <c r="AG7" s="13">
        <f>'Table 1(Q3''21)'!AG7/32.15074</f>
        <v>2.7993134839198102</v>
      </c>
      <c r="AH7" s="13">
        <f>'Table 1(Q3''21)'!AH7/32.15074</f>
        <v>2.6484460828143113</v>
      </c>
      <c r="AI7" s="13">
        <f>'Table 1(Q3''21)'!AI7/32.15074</f>
        <v>3.0666189953948182</v>
      </c>
      <c r="AJ7" s="13">
        <f>'Table 1(Q3''21)'!AJ7/32.15074</f>
        <v>2.4422150158907696</v>
      </c>
      <c r="AK7" s="13">
        <f>'Table 1(Q3''21)'!AK7/32.15074</f>
        <v>2.926108388173958</v>
      </c>
      <c r="AL7" s="13">
        <f>'Table 1(Q3''21)'!AL7/32.15074</f>
        <v>3.0439851299780694</v>
      </c>
      <c r="AM7" s="13">
        <f>'Table 1(Q3''21)'!AM7/32.15074</f>
        <v>2.7000643071421959</v>
      </c>
      <c r="AN7" s="13">
        <f>'Table 1(Q3''21)'!AN7/32.15074</f>
        <v>2.2024306936979214</v>
      </c>
      <c r="AO7" s="13">
        <f>'Table 1(Q3''21)'!AO7/32.15074</f>
        <v>2.5422846689966856</v>
      </c>
      <c r="AP7" s="13">
        <f>'Table 1(Q3''21)'!AP7/32.15074</f>
        <v>2.5909835580003828</v>
      </c>
      <c r="AQ7" s="13">
        <f>'Table 1(Q3''21)'!AQ7/32.15074</f>
        <v>2.3442773411266664</v>
      </c>
      <c r="AR7" s="13">
        <f>'Table 1(Q3''21)'!AR7/32.15074</f>
        <v>2.2787624555692725</v>
      </c>
      <c r="AS7" s="492">
        <f t="shared" si="5"/>
        <v>3.4657963172129991E-2</v>
      </c>
      <c r="AT7" s="492">
        <f t="shared" si="6"/>
        <v>-2.7946729854884556E-2</v>
      </c>
      <c r="AU7" s="4"/>
      <c r="AV7" s="13">
        <f t="shared" si="21"/>
        <v>5.4431095520662982</v>
      </c>
      <c r="AW7" s="13">
        <f t="shared" si="26"/>
        <v>6.8427662940262035</v>
      </c>
      <c r="AX7" s="13">
        <f t="shared" si="8"/>
        <v>6.2206966309329115</v>
      </c>
      <c r="AY7" s="13">
        <f t="shared" si="9"/>
        <v>5.9096617993862655</v>
      </c>
      <c r="AZ7" s="13">
        <f t="shared" si="10"/>
        <v>6.3762140467062345</v>
      </c>
      <c r="BA7" s="13">
        <f t="shared" si="11"/>
        <v>5.7541443836129433</v>
      </c>
      <c r="BB7" s="13">
        <f t="shared" si="12"/>
        <v>5.5986269678396212</v>
      </c>
      <c r="BC7" s="13">
        <f t="shared" si="13"/>
        <v>5.9096617993862663</v>
      </c>
      <c r="BD7" s="13">
        <f t="shared" si="14"/>
        <v>5.4431095520662982</v>
      </c>
      <c r="BE7" s="13">
        <f t="shared" si="15"/>
        <v>5.5986269678396203</v>
      </c>
      <c r="BF7" s="13">
        <f t="shared" si="16"/>
        <v>5.715065078209129</v>
      </c>
      <c r="BG7" s="13">
        <f t="shared" si="17"/>
        <v>5.3683234040647276</v>
      </c>
      <c r="BH7" s="13">
        <f t="shared" si="22"/>
        <v>5.7440494371202657</v>
      </c>
      <c r="BI7" s="13">
        <f t="shared" si="18"/>
        <v>4.744715362694607</v>
      </c>
      <c r="BJ7" s="13">
        <f t="shared" si="19"/>
        <v>4.9352608991270497</v>
      </c>
      <c r="BK7" s="492">
        <f t="shared" si="23"/>
        <v>-0.14080459209952345</v>
      </c>
      <c r="BL7" s="492">
        <f t="shared" si="24"/>
        <v>4.015952946948298E-2</v>
      </c>
      <c r="BM7" s="19"/>
      <c r="BN7" s="13">
        <f t="shared" si="25"/>
        <v>9.6799762618216558</v>
      </c>
    </row>
    <row r="8" spans="1:66" x14ac:dyDescent="0.45">
      <c r="A8" s="10"/>
      <c r="B8" s="10" t="s">
        <v>1</v>
      </c>
      <c r="C8" s="7">
        <f>'Table 1(Q3''21)'!C8/32.15074</f>
        <v>23.016577534451773</v>
      </c>
      <c r="D8" s="7">
        <f>'Table 1(Q3''21)'!D8/32.15074</f>
        <v>23.016577534451773</v>
      </c>
      <c r="E8" s="7">
        <f>'Table 1(Q3''21)'!E8/32.15074</f>
        <v>22.083473039811835</v>
      </c>
      <c r="F8" s="7">
        <f>'Table 1(Q3''21)'!F8/32.15074</f>
        <v>22.23899045558516</v>
      </c>
      <c r="G8" s="7">
        <f>'Table 1(Q3''21)'!G8/32.15074</f>
        <v>22.394507871358481</v>
      </c>
      <c r="H8" s="7">
        <f>'Table 1(Q3''21)'!H8/32.15074</f>
        <v>20.683816297851934</v>
      </c>
      <c r="I8" s="7">
        <f>'Table 1(Q3''21)'!I8/32.15074</f>
        <v>22.281879495553547</v>
      </c>
      <c r="J8" s="7">
        <f>'Table 1(Q3''21)'!J8/32.15074</f>
        <v>21.903597244376705</v>
      </c>
      <c r="K8" s="7">
        <f>'Table 1(Q3''21)'!K8/32.15074</f>
        <v>20.043590542117165</v>
      </c>
      <c r="L8" s="7">
        <f>'Table 1(Q3''21)'!L8/32.15074</f>
        <v>20.73003272777115</v>
      </c>
      <c r="M8" s="26">
        <f t="shared" si="20"/>
        <v>-8.4917864472560889E-2</v>
      </c>
      <c r="N8" s="26">
        <f t="shared" si="20"/>
        <v>3.4247466002240268E-2</v>
      </c>
      <c r="O8" s="36"/>
      <c r="P8" s="13">
        <f>'Table 1(Q3''21)'!P8/32.15074</f>
        <v>6.2206966309329115</v>
      </c>
      <c r="Q8" s="13">
        <f>'Table 1(Q3''21)'!Q8/32.15074</f>
        <v>5.4431095520662982</v>
      </c>
      <c r="R8" s="13">
        <f>'Table 1(Q3''21)'!R8/32.15074</f>
        <v>5.5986269678396203</v>
      </c>
      <c r="S8" s="13">
        <f>'Table 1(Q3''21)'!S8/32.15074</f>
        <v>5.9096617993862663</v>
      </c>
      <c r="T8" s="13">
        <f>'Table 1(Q3''21)'!T8/32.15074</f>
        <v>5.9096617993862663</v>
      </c>
      <c r="U8" s="13">
        <f>'Table 1(Q3''21)'!U8/32.15074</f>
        <v>4.9765573047463292</v>
      </c>
      <c r="V8" s="13">
        <f>'Table 1(Q3''21)'!V8/32.15074</f>
        <v>5.9096617993862663</v>
      </c>
      <c r="W8" s="13">
        <f>'Table 1(Q3''21)'!W8/32.15074</f>
        <v>5.5986269678396203</v>
      </c>
      <c r="X8" s="13">
        <f>'Table 1(Q3''21)'!X8/32.15074</f>
        <v>5.4431095520662982</v>
      </c>
      <c r="Y8" s="13">
        <f>'Table 1(Q3''21)'!Y8/32.15074</f>
        <v>5.2875921362929752</v>
      </c>
      <c r="Z8" s="13">
        <f>'Table 1(Q3''21)'!Z8/32.15074</f>
        <v>4.354487641653038</v>
      </c>
      <c r="AA8" s="13">
        <f>'Table 1(Q3''21)'!AA8/32.15074</f>
        <v>6.3762140467062345</v>
      </c>
      <c r="AB8" s="13">
        <f>'Table 1(Q3''21)'!AB8/32.15074</f>
        <v>5.7541443836129433</v>
      </c>
      <c r="AC8" s="13">
        <f>'Table 1(Q3''21)'!AC8/32.15074</f>
        <v>5.9096617993862663</v>
      </c>
      <c r="AD8" s="13">
        <f>'Table 1(Q3''21)'!AD8/32.15074</f>
        <v>4.354487641653038</v>
      </c>
      <c r="AE8" s="13">
        <f>'Table 1(Q3''21)'!AE8/32.15074</f>
        <v>6.2206966309329115</v>
      </c>
      <c r="AF8" s="13">
        <f>'Table 1(Q3''21)'!AF8/32.15074</f>
        <v>5.5986269678396203</v>
      </c>
      <c r="AG8" s="13">
        <f>'Table 1(Q3''21)'!AG8/32.15074</f>
        <v>4.510005057426361</v>
      </c>
      <c r="AH8" s="13">
        <f>'Table 1(Q3''21)'!AH8/32.15074</f>
        <v>6.3451105635515699</v>
      </c>
      <c r="AI8" s="13">
        <f>'Table 1(Q3''21)'!AI8/32.15074</f>
        <v>5.8720969338694742</v>
      </c>
      <c r="AJ8" s="13">
        <f>'Table 1(Q3''21)'!AJ8/32.15074</f>
        <v>5.4181187312383923</v>
      </c>
      <c r="AK8" s="13">
        <f>'Table 1(Q3''21)'!AK8/32.15074</f>
        <v>4.6465532668941103</v>
      </c>
      <c r="AL8" s="13">
        <f>'Table 1(Q3''21)'!AL8/32.15074</f>
        <v>4.6655224731996841</v>
      </c>
      <c r="AM8" s="13">
        <f>'Table 1(Q3''21)'!AM8/32.15074</f>
        <v>5.4585409152979496</v>
      </c>
      <c r="AN8" s="13">
        <f>'Table 1(Q3''21)'!AN8/32.15074</f>
        <v>6.1051007229390599</v>
      </c>
      <c r="AO8" s="13">
        <f>'Table 1(Q3''21)'!AO8/32.15074</f>
        <v>5.6744331329400106</v>
      </c>
      <c r="AP8" s="13">
        <f>'Table 1(Q3''21)'!AP8/32.15074</f>
        <v>5.7230409004582787</v>
      </c>
      <c r="AQ8" s="13">
        <f>'Table 1(Q3''21)'!AQ8/32.15074</f>
        <v>4.2455132456854825</v>
      </c>
      <c r="AR8" s="13">
        <f>'Table 1(Q3''21)'!AR8/32.15074</f>
        <v>4.6432615349281772</v>
      </c>
      <c r="AS8" s="492">
        <f t="shared" si="5"/>
        <v>-0.23944554796913131</v>
      </c>
      <c r="AT8" s="492">
        <f t="shared" si="6"/>
        <v>9.3686738499027866E-2</v>
      </c>
      <c r="AU8" s="4"/>
      <c r="AV8" s="13">
        <f t="shared" si="21"/>
        <v>11.352771351452564</v>
      </c>
      <c r="AW8" s="13">
        <f t="shared" si="26"/>
        <v>11.66380618299921</v>
      </c>
      <c r="AX8" s="13">
        <f t="shared" si="8"/>
        <v>11.508288767225887</v>
      </c>
      <c r="AY8" s="13">
        <f t="shared" si="9"/>
        <v>10.886219104132596</v>
      </c>
      <c r="AZ8" s="13">
        <f t="shared" si="10"/>
        <v>11.508288767225887</v>
      </c>
      <c r="BA8" s="13">
        <f t="shared" si="11"/>
        <v>10.730701688359273</v>
      </c>
      <c r="BB8" s="13">
        <f t="shared" si="12"/>
        <v>10.730701688359272</v>
      </c>
      <c r="BC8" s="13">
        <f t="shared" si="13"/>
        <v>11.66380618299921</v>
      </c>
      <c r="BD8" s="13">
        <f t="shared" si="14"/>
        <v>10.57518427258595</v>
      </c>
      <c r="BE8" s="13">
        <f t="shared" si="15"/>
        <v>10.108632025265981</v>
      </c>
      <c r="BF8" s="13">
        <f t="shared" si="16"/>
        <v>12.217207497421043</v>
      </c>
      <c r="BG8" s="13">
        <f t="shared" si="17"/>
        <v>10.064671998132503</v>
      </c>
      <c r="BH8" s="13">
        <f t="shared" si="22"/>
        <v>10.124063388497634</v>
      </c>
      <c r="BI8" s="13">
        <f t="shared" si="18"/>
        <v>11.77953385587907</v>
      </c>
      <c r="BJ8" s="13">
        <f t="shared" si="19"/>
        <v>9.9685541461437612</v>
      </c>
      <c r="BK8" s="492">
        <f t="shared" si="23"/>
        <v>-1.5360358423926246E-2</v>
      </c>
      <c r="BL8" s="492">
        <f t="shared" si="24"/>
        <v>-0.15373950547554671</v>
      </c>
      <c r="BM8" s="19"/>
      <c r="BN8" s="13">
        <f t="shared" si="25"/>
        <v>21.748088002022833</v>
      </c>
    </row>
    <row r="9" spans="1:66" x14ac:dyDescent="0.45">
      <c r="A9" s="28"/>
      <c r="B9" s="29" t="s">
        <v>2</v>
      </c>
      <c r="C9" s="610">
        <f>'Table 1(Q3''21)'!C9/32.15074</f>
        <v>6.6872488782528805</v>
      </c>
      <c r="D9" s="610">
        <f>'Table 1(Q3''21)'!D9/32.15074</f>
        <v>6.2206966309329115</v>
      </c>
      <c r="E9" s="610">
        <f>'Table 1(Q3''21)'!E9/32.15074</f>
        <v>6.2206966309329115</v>
      </c>
      <c r="F9" s="610">
        <f>'Table 1(Q3''21)'!F9/32.15074</f>
        <v>5.7541443836129433</v>
      </c>
      <c r="G9" s="610">
        <f>'Table 1(Q3''21)'!G9/32.15074</f>
        <v>5.7541443836129433</v>
      </c>
      <c r="H9" s="610">
        <f>'Table 1(Q3''21)'!H9/32.15074</f>
        <v>5.5986269678396203</v>
      </c>
      <c r="I9" s="610">
        <f>'Table 1(Q3''21)'!I9/32.15074</f>
        <v>5.2918690025106816</v>
      </c>
      <c r="J9" s="610">
        <f>'Table 1(Q3''21)'!J9/32.15074</f>
        <v>6.2815885183582019</v>
      </c>
      <c r="K9" s="610">
        <f>'Table 1(Q3''21)'!K9/32.15074</f>
        <v>6.4858380958248336</v>
      </c>
      <c r="L9" s="610">
        <f>'Table 1(Q3''21)'!L9/32.15074</f>
        <v>6.2752352741819744</v>
      </c>
      <c r="M9" s="598">
        <f t="shared" si="20"/>
        <v>3.2515593288179323E-2</v>
      </c>
      <c r="N9" s="598">
        <f t="shared" si="20"/>
        <v>-3.2471180829880986E-2</v>
      </c>
      <c r="O9" s="36"/>
      <c r="P9" s="611">
        <f>'Table 1(Q3''21)'!P9/32.15074</f>
        <v>1.3996567419599051</v>
      </c>
      <c r="Q9" s="611">
        <f>'Table 1(Q3''21)'!Q9/32.15074</f>
        <v>1.5551741577332279</v>
      </c>
      <c r="R9" s="611">
        <f>'Table 1(Q3''21)'!R9/32.15074</f>
        <v>1.3996567419599051</v>
      </c>
      <c r="S9" s="611">
        <f>'Table 1(Q3''21)'!S9/32.15074</f>
        <v>1.3996567419599051</v>
      </c>
      <c r="T9" s="611">
        <f>'Table 1(Q3''21)'!T9/32.15074</f>
        <v>1.3996567419599051</v>
      </c>
      <c r="U9" s="611">
        <f>'Table 1(Q3''21)'!U9/32.15074</f>
        <v>1.5551741577332279</v>
      </c>
      <c r="V9" s="611">
        <f>'Table 1(Q3''21)'!V9/32.15074</f>
        <v>1.2441393261865823</v>
      </c>
      <c r="W9" s="611">
        <f>'Table 1(Q3''21)'!W9/32.15074</f>
        <v>1.3996567419599051</v>
      </c>
      <c r="X9" s="611">
        <f>'Table 1(Q3''21)'!X9/32.15074</f>
        <v>1.3996567419599051</v>
      </c>
      <c r="Y9" s="611">
        <f>'Table 1(Q3''21)'!Y9/32.15074</f>
        <v>1.5551741577332279</v>
      </c>
      <c r="Z9" s="611">
        <f>'Table 1(Q3''21)'!Z9/32.15074</f>
        <v>1.3996567419599051</v>
      </c>
      <c r="AA9" s="611">
        <f>'Table 1(Q3''21)'!AA9/32.15074</f>
        <v>1.3996567419599051</v>
      </c>
      <c r="AB9" s="611">
        <f>'Table 1(Q3''21)'!AB9/32.15074</f>
        <v>1.3996567419599051</v>
      </c>
      <c r="AC9" s="611">
        <f>'Table 1(Q3''21)'!AC9/32.15074</f>
        <v>1.3996567419599051</v>
      </c>
      <c r="AD9" s="611">
        <f>'Table 1(Q3''21)'!AD9/32.15074</f>
        <v>1.2441393261865823</v>
      </c>
      <c r="AE9" s="611">
        <f>'Table 1(Q3''21)'!AE9/32.15074</f>
        <v>1.3996567419599051</v>
      </c>
      <c r="AF9" s="611">
        <f>'Table 1(Q3''21)'!AF9/32.15074</f>
        <v>1.3996567419599051</v>
      </c>
      <c r="AG9" s="611">
        <f>'Table 1(Q3''21)'!AG9/32.15074</f>
        <v>1.2441393261865823</v>
      </c>
      <c r="AH9" s="611">
        <f>'Table 1(Q3''21)'!AH9/32.15074</f>
        <v>1.422270457170506</v>
      </c>
      <c r="AI9" s="611">
        <f>'Table 1(Q3''21)'!AI9/32.15074</f>
        <v>1.2753802389453579</v>
      </c>
      <c r="AJ9" s="611">
        <f>'Table 1(Q3''21)'!AJ9/32.15074</f>
        <v>1.2778715195130836</v>
      </c>
      <c r="AK9" s="611">
        <f>'Table 1(Q3''21)'!AK9/32.15074</f>
        <v>1.3163467868817351</v>
      </c>
      <c r="AL9" s="611">
        <f>'Table 1(Q3''21)'!AL9/32.15074</f>
        <v>1.5508221874661345</v>
      </c>
      <c r="AM9" s="611">
        <f>'Table 1(Q3''21)'!AM9/32.15074</f>
        <v>1.5282585315907176</v>
      </c>
      <c r="AN9" s="611">
        <f>'Table 1(Q3''21)'!AN9/32.15074</f>
        <v>1.6069572731468993</v>
      </c>
      <c r="AO9" s="611">
        <f>'Table 1(Q3''21)'!AO9/32.15074</f>
        <v>1.5955505261544505</v>
      </c>
      <c r="AP9" s="611">
        <f>'Table 1(Q3''21)'!AP9/32.15074</f>
        <v>1.5761093699846351</v>
      </c>
      <c r="AQ9" s="611">
        <f>'Table 1(Q3''21)'!AQ9/32.15074</f>
        <v>1.6174179059623455</v>
      </c>
      <c r="AR9" s="611">
        <f>'Table 1(Q3''21)'!AR9/32.15074</f>
        <v>1.562901275863007</v>
      </c>
      <c r="AS9" s="612">
        <f t="shared" si="5"/>
        <v>-2.7415786356047689E-2</v>
      </c>
      <c r="AT9" s="612">
        <f t="shared" si="6"/>
        <v>-3.3705964239898578E-2</v>
      </c>
      <c r="AU9" s="4"/>
      <c r="AV9" s="29">
        <f t="shared" si="21"/>
        <v>3.2658657312397787</v>
      </c>
      <c r="AW9" s="29">
        <f t="shared" si="26"/>
        <v>2.9548308996931327</v>
      </c>
      <c r="AX9" s="29">
        <f t="shared" si="8"/>
        <v>2.7993134839198102</v>
      </c>
      <c r="AY9" s="29">
        <f t="shared" si="9"/>
        <v>2.9548308996931327</v>
      </c>
      <c r="AZ9" s="29">
        <f t="shared" si="10"/>
        <v>2.6437960681464876</v>
      </c>
      <c r="BA9" s="29">
        <f t="shared" si="11"/>
        <v>2.9548308996931327</v>
      </c>
      <c r="BB9" s="29">
        <f t="shared" si="12"/>
        <v>2.7993134839198102</v>
      </c>
      <c r="BC9" s="29">
        <f t="shared" si="13"/>
        <v>2.7993134839198102</v>
      </c>
      <c r="BD9" s="29">
        <f t="shared" si="14"/>
        <v>2.6437960681464876</v>
      </c>
      <c r="BE9" s="29">
        <f t="shared" si="15"/>
        <v>2.6437960681464876</v>
      </c>
      <c r="BF9" s="29">
        <f t="shared" si="16"/>
        <v>2.6976506961158639</v>
      </c>
      <c r="BG9" s="29">
        <f t="shared" si="17"/>
        <v>2.5942183063948185</v>
      </c>
      <c r="BH9" s="29">
        <f t="shared" si="22"/>
        <v>3.0790807190568521</v>
      </c>
      <c r="BI9" s="599">
        <f t="shared" si="18"/>
        <v>3.2025077993013498</v>
      </c>
      <c r="BJ9" s="599">
        <f t="shared" si="19"/>
        <v>3.1935272759469804</v>
      </c>
      <c r="BK9" s="612">
        <f t="shared" si="23"/>
        <v>3.7169066787305249E-2</v>
      </c>
      <c r="BL9" s="612">
        <f t="shared" si="24"/>
        <v>-2.8042159198889971E-3</v>
      </c>
      <c r="BM9" s="19"/>
      <c r="BN9" s="608">
        <f t="shared" si="25"/>
        <v>6.3960350752483306</v>
      </c>
    </row>
    <row r="10" spans="1:66" x14ac:dyDescent="0.45">
      <c r="A10" s="90" t="s">
        <v>36</v>
      </c>
      <c r="C10" s="7">
        <f>'Table 1(Q3''21)'!C10/32.15074</f>
        <v>-6.6872488782528805</v>
      </c>
      <c r="D10" s="7">
        <f>'Table 1(Q3''21)'!D10/32.15074</f>
        <v>10.886219104132596</v>
      </c>
      <c r="E10" s="7">
        <f>'Table 1(Q3''21)'!E10/32.15074</f>
        <v>0.93310449463993683</v>
      </c>
      <c r="F10" s="7">
        <f>'Table 1(Q3''21)'!F10/32.15074</f>
        <v>0.93310449463993683</v>
      </c>
      <c r="G10" s="7">
        <f>'Table 1(Q3''21)'!G10/32.15074</f>
        <v>0.93310449463993683</v>
      </c>
      <c r="H10" s="7">
        <f>'Table 1(Q3''21)'!H10/32.15074</f>
        <v>0.31103483154664557</v>
      </c>
      <c r="I10" s="7">
        <f>'Table 1(Q3''21)'!I10/32.15074</f>
        <v>6.3929241357565614E-2</v>
      </c>
      <c r="J10" s="7">
        <f>'Table 1(Q3''21)'!J10/32.15074</f>
        <v>-2.6013618182910201</v>
      </c>
      <c r="K10" s="7">
        <f>'Table 1(Q3''21)'!K10/32.15074</f>
        <v>-1.5551741577332279</v>
      </c>
      <c r="L10" s="7">
        <f>'Table 1(Q3''21)'!L10/32.15074</f>
        <v>0</v>
      </c>
      <c r="M10" s="539" t="str">
        <f t="shared" si="20"/>
        <v>N/A</v>
      </c>
      <c r="N10" s="539" t="str">
        <f t="shared" si="20"/>
        <v>N/A</v>
      </c>
      <c r="O10" s="36"/>
      <c r="P10" s="13">
        <f>'Table 1(Q3''21)'!P10/32.15074</f>
        <v>2.0217264050531965</v>
      </c>
      <c r="Q10" s="13">
        <f>'Table 1(Q3''21)'!Q10/32.15074</f>
        <v>-1.2441393261865823</v>
      </c>
      <c r="R10" s="13">
        <f>'Table 1(Q3''21)'!R10/32.15074</f>
        <v>1.8662089892798737</v>
      </c>
      <c r="S10" s="13">
        <f>'Table 1(Q3''21)'!S10/32.15074</f>
        <v>-0.15551741577332279</v>
      </c>
      <c r="T10" s="13">
        <f>'Table 1(Q3''21)'!T10/32.15074</f>
        <v>0.77758707886661393</v>
      </c>
      <c r="U10" s="13">
        <f>'Table 1(Q3''21)'!U10/32.15074</f>
        <v>-1.3996567419599051</v>
      </c>
      <c r="V10" s="13">
        <f>'Table 1(Q3''21)'!V10/32.15074</f>
        <v>4.6655224731996841</v>
      </c>
      <c r="W10" s="13">
        <f>'Table 1(Q3''21)'!W10/32.15074</f>
        <v>1.8662089892798737</v>
      </c>
      <c r="X10" s="13">
        <f>'Table 1(Q3''21)'!X10/32.15074</f>
        <v>-3.2658657312397787</v>
      </c>
      <c r="Y10" s="13">
        <f>'Table 1(Q3''21)'!Y10/32.15074</f>
        <v>-2.332761236599842</v>
      </c>
      <c r="Z10" s="13">
        <f>'Table 1(Q3''21)'!Z10/32.15074</f>
        <v>-1.8662089892798737</v>
      </c>
      <c r="AA10" s="13">
        <f>'Table 1(Q3''21)'!AA10/32.15074</f>
        <v>2.332761236599842</v>
      </c>
      <c r="AB10" s="13">
        <f>'Table 1(Q3''21)'!AB10/32.15074</f>
        <v>-0.31103483154664557</v>
      </c>
      <c r="AC10" s="13">
        <f>'Table 1(Q3''21)'!AC10/32.15074</f>
        <v>0.77758707886661393</v>
      </c>
      <c r="AD10" s="13">
        <f>'Table 1(Q3''21)'!AD10/32.15074</f>
        <v>-0.15551741577332279</v>
      </c>
      <c r="AE10" s="13">
        <f>'Table 1(Q3''21)'!AE10/32.15074</f>
        <v>1.7106915735065507</v>
      </c>
      <c r="AF10" s="13">
        <f>'Table 1(Q3''21)'!AF10/32.15074</f>
        <v>-0.62206966309329115</v>
      </c>
      <c r="AG10" s="13">
        <f>'Table 1(Q3''21)'!AG10/32.15074</f>
        <v>-0.62206966309329115</v>
      </c>
      <c r="AH10" s="13">
        <f>'Table 1(Q3''21)'!AH10/32.15074</f>
        <v>0.37911383045108288</v>
      </c>
      <c r="AI10" s="13">
        <f>'Table 1(Q3''21)'!AI10/32.15074</f>
        <v>-0.82289990360831655</v>
      </c>
      <c r="AJ10" s="13">
        <f>'Table 1(Q3''21)'!AJ10/32.15074</f>
        <v>-0.90638488924343696</v>
      </c>
      <c r="AK10" s="13">
        <f>'Table 1(Q3''21)'!AK10/32.15074</f>
        <v>1.4141002037582362</v>
      </c>
      <c r="AL10" s="13">
        <f>'Table 1(Q3''21)'!AL10/32.15074</f>
        <v>1.6717462334533422</v>
      </c>
      <c r="AM10" s="13">
        <f>'Table 1(Q3''21)'!AM10/32.15074</f>
        <v>0.77148924919577389</v>
      </c>
      <c r="AN10" s="13">
        <f>'Table 1(Q3''21)'!AN10/32.15074</f>
        <v>-3.4690730497866094</v>
      </c>
      <c r="AO10" s="13">
        <f>'Table 1(Q3''21)'!AO10/32.15074</f>
        <v>-1.575524251153527</v>
      </c>
      <c r="AP10" s="13">
        <f>'Table 1(Q3''21)'!AP10/32.15074</f>
        <v>-0.91142834659946159</v>
      </c>
      <c r="AQ10" s="13">
        <f>'Table 1(Q3''21)'!AQ10/32.15074</f>
        <v>0.56664649179947524</v>
      </c>
      <c r="AR10" s="13">
        <f>'Table 1(Q3''21)'!AR10/32.15074</f>
        <v>-0.85908275840671722</v>
      </c>
      <c r="AS10" s="547" t="str">
        <f t="shared" si="5"/>
        <v>N/A</v>
      </c>
      <c r="AT10" s="547" t="str">
        <f t="shared" si="6"/>
        <v>N/A</v>
      </c>
      <c r="AU10" s="4"/>
      <c r="AV10" s="32">
        <f t="shared" si="21"/>
        <v>10.108632025265983</v>
      </c>
      <c r="AW10" s="32">
        <f t="shared" si="26"/>
        <v>0.77758707886661416</v>
      </c>
      <c r="AX10" s="32">
        <f t="shared" si="8"/>
        <v>1.7106915735065509</v>
      </c>
      <c r="AY10" s="32">
        <f t="shared" si="9"/>
        <v>-0.62206966309329115</v>
      </c>
      <c r="AZ10" s="32">
        <f t="shared" si="10"/>
        <v>6.5317314624795575</v>
      </c>
      <c r="BA10" s="32">
        <f t="shared" si="11"/>
        <v>-5.5986269678396212</v>
      </c>
      <c r="BB10" s="32">
        <f t="shared" si="12"/>
        <v>0.46655224731996836</v>
      </c>
      <c r="BC10" s="32">
        <f t="shared" si="13"/>
        <v>0.46655224731996836</v>
      </c>
      <c r="BD10" s="32">
        <f t="shared" si="14"/>
        <v>1.5551741577332279</v>
      </c>
      <c r="BE10" s="32">
        <f t="shared" si="15"/>
        <v>-1.2441393261865823</v>
      </c>
      <c r="BF10" s="32">
        <f t="shared" si="16"/>
        <v>-0.44378607315723367</v>
      </c>
      <c r="BG10" s="32">
        <f t="shared" si="17"/>
        <v>0.50771531451479923</v>
      </c>
      <c r="BH10" s="32">
        <f t="shared" si="22"/>
        <v>2.4432354826491158</v>
      </c>
      <c r="BI10" s="13">
        <f t="shared" si="18"/>
        <v>-5.0445973009401364</v>
      </c>
      <c r="BJ10" s="13">
        <f t="shared" si="19"/>
        <v>-0.34478185479998635</v>
      </c>
      <c r="BK10" s="492" t="str">
        <f t="shared" si="23"/>
        <v>N/A</v>
      </c>
      <c r="BL10" s="492" t="str">
        <f t="shared" si="24"/>
        <v>N/A</v>
      </c>
      <c r="BM10" s="19"/>
      <c r="BN10" s="32">
        <f>SUM(AN10:AQ10)</f>
        <v>-5.3893791557401229</v>
      </c>
    </row>
    <row r="11" spans="1:66" s="683" customFormat="1" x14ac:dyDescent="0.45">
      <c r="A11" s="33" t="s">
        <v>14</v>
      </c>
      <c r="B11" s="34"/>
      <c r="C11" s="560">
        <f t="shared" ref="C11:K11" si="27">C4+C10</f>
        <v>182.11089387056103</v>
      </c>
      <c r="D11" s="560">
        <f t="shared" si="27"/>
        <v>162.51569948312235</v>
      </c>
      <c r="E11" s="560">
        <f t="shared" si="27"/>
        <v>192.5305607273736</v>
      </c>
      <c r="F11" s="560">
        <f t="shared" si="27"/>
        <v>188.95366016458723</v>
      </c>
      <c r="G11" s="560">
        <f t="shared" si="27"/>
        <v>191.59745623273369</v>
      </c>
      <c r="H11" s="560">
        <f t="shared" si="27"/>
        <v>190.81986915386705</v>
      </c>
      <c r="I11" s="560">
        <f t="shared" si="27"/>
        <v>189.79788157750266</v>
      </c>
      <c r="J11" s="560">
        <f t="shared" si="27"/>
        <v>152.58306270854644</v>
      </c>
      <c r="K11" s="560">
        <f t="shared" si="27"/>
        <v>190.86934427922469</v>
      </c>
      <c r="L11" s="560">
        <f t="shared" ref="L11" si="28">L4+L10</f>
        <v>192.93324211205052</v>
      </c>
      <c r="M11" s="540">
        <f t="shared" si="20"/>
        <v>0.25092091409785144</v>
      </c>
      <c r="N11" s="540">
        <f t="shared" si="20"/>
        <v>1.0813144670348551E-2</v>
      </c>
      <c r="O11" s="36"/>
      <c r="P11" s="560">
        <f>'Table 1(Q3''21)'!P11/32.15074</f>
        <v>42.922806753437094</v>
      </c>
      <c r="Q11" s="560">
        <f>'Table 1(Q3''21)'!Q11/32.15074</f>
        <v>42.767289337663769</v>
      </c>
      <c r="R11" s="560">
        <f>'Table 1(Q3''21)'!R11/32.15074</f>
        <v>44.166946079623671</v>
      </c>
      <c r="S11" s="560">
        <f>'Table 1(Q3''21)'!S11/32.15074</f>
        <v>47.899364058183423</v>
      </c>
      <c r="T11" s="560">
        <f>'Table 1(Q3''21)'!T11/32.15074</f>
        <v>52.25385169983646</v>
      </c>
      <c r="U11" s="560">
        <f>'Table 1(Q3''21)'!U11/32.15074</f>
        <v>48.832468552823357</v>
      </c>
      <c r="V11" s="560">
        <f>'Table 1(Q3''21)'!V11/32.15074</f>
        <v>44.322463495396995</v>
      </c>
      <c r="W11" s="560">
        <f>'Table 1(Q3''21)'!W11/32.15074</f>
        <v>53.186956194476394</v>
      </c>
      <c r="X11" s="560">
        <f>'Table 1(Q3''21)'!X11/32.15074</f>
        <v>47.121776979316806</v>
      </c>
      <c r="Y11" s="560">
        <f>'Table 1(Q3''21)'!Y11/32.15074</f>
        <v>44.166946079623671</v>
      </c>
      <c r="Z11" s="560">
        <f>'Table 1(Q3''21)'!Z11/32.15074</f>
        <v>42.456254506117126</v>
      </c>
      <c r="AA11" s="560">
        <f>'Table 1(Q3''21)'!AA11/32.15074</f>
        <v>50.698677542103233</v>
      </c>
      <c r="AB11" s="560">
        <f>'Table 1(Q3''21)'!AB11/32.15074</f>
        <v>48.36591630550339</v>
      </c>
      <c r="AC11" s="560">
        <f>'Table 1(Q3''21)'!AC11/32.15074</f>
        <v>50.076607879009941</v>
      </c>
      <c r="AD11" s="560">
        <f>'Table 1(Q3''21)'!AD11/32.15074</f>
        <v>40.279010685290601</v>
      </c>
      <c r="AE11" s="560">
        <f>'Table 1(Q3''21)'!AE11/32.15074</f>
        <v>51.631782036743168</v>
      </c>
      <c r="AF11" s="560">
        <f>'Table 1(Q3''21)'!AF11/32.15074</f>
        <v>51.165229789423201</v>
      </c>
      <c r="AG11" s="560">
        <f>'Table 1(Q3''21)'!AG11/32.15074</f>
        <v>48.054881473956748</v>
      </c>
      <c r="AH11" s="560">
        <f>'Table 1(Q3''21)'!AH11/32.15074</f>
        <v>41.468449537521948</v>
      </c>
      <c r="AI11" s="560">
        <f>'Table 1(Q3''21)'!AI11/32.15074</f>
        <v>51.009813208327138</v>
      </c>
      <c r="AJ11" s="560">
        <f>'Table 1(Q3''21)'!AJ11/32.15074</f>
        <v>46.738497518722639</v>
      </c>
      <c r="AK11" s="560">
        <f>'Table 1(Q3''21)'!AK11/32.15074</f>
        <v>50.581121312930961</v>
      </c>
      <c r="AL11" s="560">
        <f>'Table 1(Q3''21)'!AL11/32.15074</f>
        <v>40.496098017299531</v>
      </c>
      <c r="AM11" s="560">
        <f>'Table 1(Q3''21)'!AM11/32.15074</f>
        <v>30.080492802483057</v>
      </c>
      <c r="AN11" s="560">
        <f>'Table 1(Q3''21)'!AN11/32.15074</f>
        <v>43.055769548897288</v>
      </c>
      <c r="AO11" s="560">
        <f>'Table 1(Q3''21)'!AO11/32.15074</f>
        <v>38.950702339866538</v>
      </c>
      <c r="AP11" s="560">
        <f>'Table 1(Q3''21)'!AP11/32.15074</f>
        <v>44.750094072841378</v>
      </c>
      <c r="AQ11" s="560">
        <f>'Table 1(Q3''21)'!AQ11/32.15074</f>
        <v>49.350821669240858</v>
      </c>
      <c r="AR11" s="560">
        <f>'Table 1(Q3''21)'!AR11/32.15074</f>
        <v>48.7981966183116</v>
      </c>
      <c r="AS11" s="561">
        <f t="shared" si="5"/>
        <v>0.13337183679629261</v>
      </c>
      <c r="AT11" s="561">
        <f t="shared" si="6"/>
        <v>-1.1197889563684726E-2</v>
      </c>
      <c r="AU11" s="4"/>
      <c r="AV11" s="34">
        <f t="shared" ref="AV11:AZ11" si="29">AV4+AV10</f>
        <v>76.825603392021463</v>
      </c>
      <c r="AW11" s="34">
        <f t="shared" si="29"/>
        <v>85.690096091100855</v>
      </c>
      <c r="AX11" s="34">
        <f t="shared" si="29"/>
        <v>92.066310137807079</v>
      </c>
      <c r="AY11" s="34">
        <f t="shared" si="29"/>
        <v>101.08632025265982</v>
      </c>
      <c r="AZ11" s="34">
        <f t="shared" si="29"/>
        <v>97.509419689873383</v>
      </c>
      <c r="BA11" s="34">
        <f>BA4+BA10</f>
        <v>91.288723058940477</v>
      </c>
      <c r="BB11" s="34">
        <f>BB4+BB10</f>
        <v>93.154932048220346</v>
      </c>
      <c r="BC11" s="34">
        <f t="shared" si="13"/>
        <v>98.442524184513331</v>
      </c>
      <c r="BD11" s="34">
        <f t="shared" si="14"/>
        <v>91.910792722033761</v>
      </c>
      <c r="BE11" s="34">
        <f t="shared" si="15"/>
        <v>99.220111263379948</v>
      </c>
      <c r="BF11" s="34">
        <f t="shared" si="16"/>
        <v>92.478262745849094</v>
      </c>
      <c r="BG11" s="34">
        <f t="shared" si="17"/>
        <v>97.319618831653599</v>
      </c>
      <c r="BH11" s="34">
        <f>SUM(AL11:AM11)</f>
        <v>70.576590819782581</v>
      </c>
      <c r="BI11" s="34">
        <f t="shared" si="18"/>
        <v>82.006471888763826</v>
      </c>
      <c r="BJ11" s="34">
        <f t="shared" si="19"/>
        <v>94.100915742082236</v>
      </c>
      <c r="BK11" s="561">
        <f t="shared" si="23"/>
        <v>0.33331625471070225</v>
      </c>
      <c r="BL11" s="561">
        <f t="shared" si="24"/>
        <v>0.14748157767015879</v>
      </c>
      <c r="BM11" s="682"/>
      <c r="BN11" s="34">
        <f>SUM(AN11:AQ11)</f>
        <v>176.10738763084606</v>
      </c>
    </row>
    <row r="12" spans="1:66" x14ac:dyDescent="0.45">
      <c r="A12" s="23"/>
      <c r="B12" s="4"/>
      <c r="C12" s="4"/>
      <c r="D12" s="4"/>
      <c r="E12" s="4"/>
      <c r="F12" s="4"/>
      <c r="G12" s="9"/>
      <c r="H12" s="9"/>
      <c r="I12" s="554"/>
      <c r="J12" s="9"/>
      <c r="K12" s="9"/>
      <c r="L12" s="9"/>
      <c r="M12" s="541"/>
      <c r="N12" s="541"/>
      <c r="O12" s="36"/>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492"/>
      <c r="AT12" s="492"/>
      <c r="AU12" s="4"/>
      <c r="AV12" s="7"/>
      <c r="AW12" s="7"/>
      <c r="AX12" s="7"/>
      <c r="AY12" s="7"/>
      <c r="AZ12" s="7"/>
      <c r="BA12" s="7"/>
      <c r="BB12" s="7"/>
      <c r="BC12" s="7"/>
      <c r="BD12" s="7"/>
      <c r="BE12" s="7"/>
      <c r="BF12" s="7"/>
      <c r="BG12" s="7"/>
      <c r="BH12" s="7"/>
      <c r="BI12" s="7"/>
      <c r="BJ12" s="7"/>
      <c r="BK12" s="492"/>
      <c r="BL12" s="492"/>
      <c r="BM12" s="19"/>
      <c r="BN12" s="7"/>
    </row>
    <row r="13" spans="1:66" x14ac:dyDescent="0.45">
      <c r="A13" s="23" t="s">
        <v>22</v>
      </c>
      <c r="B13" s="9"/>
      <c r="C13" s="554">
        <f t="shared" ref="C13:H13" si="30">SUM(C14:C16)</f>
        <v>61.584896646235826</v>
      </c>
      <c r="D13" s="554">
        <f t="shared" si="30"/>
        <v>63.295588219742378</v>
      </c>
      <c r="E13" s="554">
        <f t="shared" si="30"/>
        <v>53.031438778703077</v>
      </c>
      <c r="F13" s="554">
        <f t="shared" si="30"/>
        <v>57.230409004582789</v>
      </c>
      <c r="G13" s="554">
        <f t="shared" si="30"/>
        <v>58.94110057808934</v>
      </c>
      <c r="H13" s="554">
        <f t="shared" si="30"/>
        <v>60.185239904275917</v>
      </c>
      <c r="I13" s="554">
        <f>SUM(I14:I16)</f>
        <v>65.852362162920713</v>
      </c>
      <c r="J13" s="9">
        <f>SUM(J14:J16)</f>
        <v>59.58127174224861</v>
      </c>
      <c r="K13" s="9">
        <f>SUM(K14:K16)</f>
        <v>61.496189283088185</v>
      </c>
      <c r="L13" s="9">
        <f>SUM(L14:L16)</f>
        <v>63.209124836793855</v>
      </c>
      <c r="M13" s="492">
        <f t="shared" si="20"/>
        <v>3.2139588243829342E-2</v>
      </c>
      <c r="N13" s="492">
        <f t="shared" si="20"/>
        <v>2.7854336564180127E-2</v>
      </c>
      <c r="O13" s="36"/>
      <c r="P13" s="555">
        <f>'Table 1(Q3''21)'!P13/32.15074</f>
        <v>17.573467982385477</v>
      </c>
      <c r="Q13" s="555">
        <f>'Table 1(Q3''21)'!Q13/32.15074</f>
        <v>14.774154498465666</v>
      </c>
      <c r="R13" s="555">
        <f>'Table 1(Q3''21)'!R13/32.15074</f>
        <v>13.530015172279084</v>
      </c>
      <c r="S13" s="555">
        <f>'Table 1(Q3''21)'!S13/32.15074</f>
        <v>14.774154498465666</v>
      </c>
      <c r="T13" s="555">
        <f>'Table 1(Q3''21)'!T13/32.15074</f>
        <v>12.907945509185792</v>
      </c>
      <c r="U13" s="555">
        <f>'Table 1(Q3''21)'!U13/32.15074</f>
        <v>11.508288767225887</v>
      </c>
      <c r="V13" s="555">
        <f>'Table 1(Q3''21)'!V13/32.15074</f>
        <v>12.285875846092502</v>
      </c>
      <c r="W13" s="555">
        <f>'Table 1(Q3''21)'!W13/32.15074</f>
        <v>14.929671914238989</v>
      </c>
      <c r="X13" s="555">
        <f>'Table 1(Q3''21)'!X13/32.15074</f>
        <v>15.862776408878926</v>
      </c>
      <c r="Y13" s="555">
        <f>'Table 1(Q3''21)'!Y13/32.15074</f>
        <v>14.307602251145697</v>
      </c>
      <c r="Z13" s="555">
        <f>'Table 1(Q3''21)'!Z13/32.15074</f>
        <v>13.063462924959115</v>
      </c>
      <c r="AA13" s="555">
        <f>'Table 1(Q3''21)'!AA13/32.15074</f>
        <v>14.929671914238989</v>
      </c>
      <c r="AB13" s="555">
        <f>'Table 1(Q3''21)'!AB13/32.15074</f>
        <v>14.929671914238989</v>
      </c>
      <c r="AC13" s="555">
        <f>'Table 1(Q3''21)'!AC13/32.15074</f>
        <v>15.707258993105603</v>
      </c>
      <c r="AD13" s="555">
        <f>'Table 1(Q3''21)'!AD13/32.15074</f>
        <v>14.307602251145697</v>
      </c>
      <c r="AE13" s="555">
        <f>'Table 1(Q3''21)'!AE13/32.15074</f>
        <v>14.929671914238989</v>
      </c>
      <c r="AF13" s="555">
        <f>'Table 1(Q3''21)'!AF13/32.15074</f>
        <v>15.240706745785634</v>
      </c>
      <c r="AG13" s="555">
        <f>'Table 1(Q3''21)'!AG13/32.15074</f>
        <v>15.396224161558957</v>
      </c>
      <c r="AH13" s="555">
        <f>'Table 1(Q3''21)'!AH13/32.15074</f>
        <v>16.536755737622993</v>
      </c>
      <c r="AI13" s="555">
        <f>'Table 1(Q3''21)'!AI13/32.15074</f>
        <v>17.033396912309442</v>
      </c>
      <c r="AJ13" s="555">
        <f>'Table 1(Q3''21)'!AJ13/32.15074</f>
        <v>16.036347447636309</v>
      </c>
      <c r="AK13" s="555">
        <f>'Table 1(Q3''21)'!AK13/32.15074</f>
        <v>16.245862065351961</v>
      </c>
      <c r="AL13" s="555">
        <f>'Table 1(Q3''21)'!AL13/32.15074</f>
        <v>13.639773742750123</v>
      </c>
      <c r="AM13" s="555">
        <f>'Table 1(Q3''21)'!AM13/32.15074</f>
        <v>11.493161290901314</v>
      </c>
      <c r="AN13" s="555">
        <f>'Table 1(Q3''21)'!AN13/32.15074</f>
        <v>16.383494946513846</v>
      </c>
      <c r="AO13" s="555">
        <f>'Table 1(Q3''21)'!AO13/32.15074</f>
        <v>18.064866352091748</v>
      </c>
      <c r="AP13" s="555">
        <f>'Table 1(Q3''21)'!AP13/32.15074</f>
        <v>15.876539075759062</v>
      </c>
      <c r="AQ13" s="555">
        <f>'Table 1(Q3''21)'!AQ13/32.15074</f>
        <v>15.372254364994667</v>
      </c>
      <c r="AR13" s="555">
        <f>'Table 1(Q3''21)'!AR13/32.15074</f>
        <v>14.938302191279123</v>
      </c>
      <c r="AS13" s="492">
        <f t="shared" si="5"/>
        <v>-8.8210284798985295E-2</v>
      </c>
      <c r="AT13" s="492">
        <f t="shared" si="6"/>
        <v>-2.8229572801223624E-2</v>
      </c>
      <c r="AU13" s="4"/>
      <c r="AV13" s="9">
        <f>SUM(AV14:AV16)</f>
        <v>30.947965738891238</v>
      </c>
      <c r="AW13" s="9">
        <f>SUM(AW14:AW16)</f>
        <v>32.347622480851143</v>
      </c>
      <c r="AX13" s="9">
        <f>SUM(R13:S13)</f>
        <v>28.304169670744749</v>
      </c>
      <c r="AY13" s="9">
        <f>SUM(T13:U13)</f>
        <v>24.416234276411679</v>
      </c>
      <c r="AZ13" s="9">
        <f>SUM(V13:W13)</f>
        <v>27.215547760331489</v>
      </c>
      <c r="BA13" s="9">
        <f>SUM(X13:Y13)</f>
        <v>30.170378660024625</v>
      </c>
      <c r="BB13" s="9">
        <f>SUM(Z13:AA13)</f>
        <v>27.993134839198106</v>
      </c>
      <c r="BC13" s="9">
        <f>SUM(AB13:AC13)</f>
        <v>30.636930907344592</v>
      </c>
      <c r="BD13" s="9">
        <f>SUM(AD13:AE13)</f>
        <v>29.237274165384687</v>
      </c>
      <c r="BE13" s="9">
        <f>SUM(AF13:AG13)</f>
        <v>30.636930907344592</v>
      </c>
      <c r="BF13" s="9">
        <f>SUM(AH13:AI13)</f>
        <v>33.570152649932439</v>
      </c>
      <c r="BG13" s="9">
        <f>SUM(AJ13:AK13)</f>
        <v>32.282209512988274</v>
      </c>
      <c r="BH13" s="9">
        <f>SUM(AL13:AM13)</f>
        <v>25.132935033651435</v>
      </c>
      <c r="BI13" s="9">
        <f>SUM(AN13:AO13)</f>
        <v>34.44836129860559</v>
      </c>
      <c r="BJ13" s="9">
        <f>SUM(AP13:AQ13)</f>
        <v>31.24879344075373</v>
      </c>
      <c r="BK13" s="492">
        <f t="shared" si="23"/>
        <v>0.24334039772567517</v>
      </c>
      <c r="BL13" s="492">
        <f t="shared" si="24"/>
        <v>-9.2880117870262069E-2</v>
      </c>
      <c r="BM13" s="19"/>
      <c r="BN13" s="9">
        <f t="shared" ref="BN13:BN16" si="31">SUM(AN13:AQ13)</f>
        <v>65.69715473935932</v>
      </c>
    </row>
    <row r="14" spans="1:66" x14ac:dyDescent="0.45">
      <c r="A14" s="7"/>
      <c r="B14" s="7" t="s">
        <v>4</v>
      </c>
      <c r="C14" s="7">
        <f>'Table 1(Q3''21)'!C14/32.15074</f>
        <v>34.835901133224304</v>
      </c>
      <c r="D14" s="7">
        <f>'Table 1(Q3''21)'!D14/32.15074</f>
        <v>39.034871359104024</v>
      </c>
      <c r="E14" s="7">
        <f>'Table 1(Q3''21)'!E14/32.15074</f>
        <v>36.857627538277505</v>
      </c>
      <c r="F14" s="7">
        <f>'Table 1(Q3''21)'!F14/32.15074</f>
        <v>37.635214617144115</v>
      </c>
      <c r="G14" s="7">
        <f>'Table 1(Q3''21)'!G14/32.15074</f>
        <v>41.212115179930542</v>
      </c>
      <c r="H14" s="7">
        <f>'Table 1(Q3''21)'!H14/32.15074</f>
        <v>44.166946079623671</v>
      </c>
      <c r="I14" s="7">
        <f>'Table 1(Q3''21)'!I14/32.15074</f>
        <v>49.253615906750717</v>
      </c>
      <c r="J14" s="7">
        <f>'Table 1(Q3''21)'!J14/32.15074</f>
        <v>44.713560226841437</v>
      </c>
      <c r="K14" s="7">
        <f>'Table 1(Q3''21)'!K14/32.15074</f>
        <v>46.497862329279393</v>
      </c>
      <c r="L14" s="7">
        <f>'Table 1(Q3''21)'!L14/32.15074</f>
        <v>48.493890452170987</v>
      </c>
      <c r="M14" s="26">
        <f t="shared" si="20"/>
        <v>3.9905167322526136E-2</v>
      </c>
      <c r="N14" s="26">
        <f t="shared" si="20"/>
        <v>4.2927309405247804E-2</v>
      </c>
      <c r="O14" s="36"/>
      <c r="P14" s="7">
        <f>'Table 1(Q3''21)'!P14/32.15074</f>
        <v>11.352771351452564</v>
      </c>
      <c r="Q14" s="7">
        <f>'Table 1(Q3''21)'!Q14/32.15074</f>
        <v>9.4865623621726911</v>
      </c>
      <c r="R14" s="7">
        <f>'Table 1(Q3''21)'!R14/32.15074</f>
        <v>9.7975971937193354</v>
      </c>
      <c r="S14" s="7">
        <f>'Table 1(Q3''21)'!S14/32.15074</f>
        <v>9.6420797779460141</v>
      </c>
      <c r="T14" s="7">
        <f>'Table 1(Q3''21)'!T14/32.15074</f>
        <v>9.1755275306260451</v>
      </c>
      <c r="U14" s="7">
        <f>'Table 1(Q3''21)'!U14/32.15074</f>
        <v>8.2424230359861088</v>
      </c>
      <c r="V14" s="7">
        <f>'Table 1(Q3''21)'!V14/32.15074</f>
        <v>8.7089752833060761</v>
      </c>
      <c r="W14" s="7">
        <f>'Table 1(Q3''21)'!W14/32.15074</f>
        <v>10.57518427258595</v>
      </c>
      <c r="X14" s="7">
        <f>'Table 1(Q3''21)'!X14/32.15074</f>
        <v>9.7975971937193354</v>
      </c>
      <c r="Y14" s="7">
        <f>'Table 1(Q3''21)'!Y14/32.15074</f>
        <v>8.7089752833060761</v>
      </c>
      <c r="Z14" s="7">
        <f>'Table 1(Q3''21)'!Z14/32.15074</f>
        <v>9.3310449463993681</v>
      </c>
      <c r="AA14" s="7">
        <f>'Table 1(Q3''21)'!AA14/32.15074</f>
        <v>10.264149441039304</v>
      </c>
      <c r="AB14" s="7">
        <f>'Table 1(Q3''21)'!AB14/32.15074</f>
        <v>10.264149441039304</v>
      </c>
      <c r="AC14" s="7">
        <f>'Table 1(Q3''21)'!AC14/32.15074</f>
        <v>11.352771351452564</v>
      </c>
      <c r="AD14" s="7">
        <f>'Table 1(Q3''21)'!AD14/32.15074</f>
        <v>10.264149441039304</v>
      </c>
      <c r="AE14" s="7">
        <f>'Table 1(Q3''21)'!AE14/32.15074</f>
        <v>10.730701688359273</v>
      </c>
      <c r="AF14" s="7">
        <f>'Table 1(Q3''21)'!AF14/32.15074</f>
        <v>11.352771351452564</v>
      </c>
      <c r="AG14" s="7">
        <f>'Table 1(Q3''21)'!AG14/32.15074</f>
        <v>11.819323598772533</v>
      </c>
      <c r="AH14" s="7">
        <f>'Table 1(Q3''21)'!AH14/32.15074</f>
        <v>12.3284056085639</v>
      </c>
      <c r="AI14" s="7">
        <f>'Table 1(Q3''21)'!AI14/32.15074</f>
        <v>12.902944749327261</v>
      </c>
      <c r="AJ14" s="7">
        <f>'Table 1(Q3''21)'!AJ14/32.15074</f>
        <v>11.994279604123046</v>
      </c>
      <c r="AK14" s="7">
        <f>'Table 1(Q3''21)'!AK14/32.15074</f>
        <v>12.027985944736507</v>
      </c>
      <c r="AL14" s="7">
        <f>'Table 1(Q3''21)'!AL14/32.15074</f>
        <v>11.050974640092033</v>
      </c>
      <c r="AM14" s="7">
        <f>'Table 1(Q3''21)'!AM14/32.15074</f>
        <v>8.065498211239829</v>
      </c>
      <c r="AN14" s="7">
        <f>'Table 1(Q3''21)'!AN14/32.15074</f>
        <v>12.165057752172194</v>
      </c>
      <c r="AO14" s="7">
        <f>'Table 1(Q3''21)'!AO14/32.15074</f>
        <v>13.43202962333738</v>
      </c>
      <c r="AP14" s="7">
        <f>'Table 1(Q3''21)'!AP14/32.15074</f>
        <v>11.769864108112023</v>
      </c>
      <c r="AQ14" s="7">
        <f>'Table 1(Q3''21)'!AQ14/32.15074</f>
        <v>11.886062556998532</v>
      </c>
      <c r="AR14" s="7">
        <f>'Table 1(Q3''21)'!AR14/32.15074</f>
        <v>11.23994663293697</v>
      </c>
      <c r="AS14" s="492">
        <f t="shared" si="5"/>
        <v>-7.6046586714315856E-2</v>
      </c>
      <c r="AT14" s="492">
        <f t="shared" si="6"/>
        <v>-5.4359121951711997E-2</v>
      </c>
      <c r="AU14" s="4"/>
      <c r="AV14" s="13">
        <f>D14-AW14</f>
        <v>18.195537645478769</v>
      </c>
      <c r="AW14" s="13">
        <f>SUM(P14:Q14)</f>
        <v>20.839333713625255</v>
      </c>
      <c r="AX14" s="13">
        <f>SUM(R14:S14)</f>
        <v>19.439676971665349</v>
      </c>
      <c r="AY14" s="13">
        <f>SUM(T14:U14)</f>
        <v>17.417950566612156</v>
      </c>
      <c r="AZ14" s="13">
        <f>SUM(V14:W14)</f>
        <v>19.284159555892025</v>
      </c>
      <c r="BA14" s="13">
        <f>SUM(X14:Y14)</f>
        <v>18.506572477025411</v>
      </c>
      <c r="BB14" s="13">
        <f>SUM(Z14:AA14)</f>
        <v>19.595194387438674</v>
      </c>
      <c r="BC14" s="13">
        <f>SUM(AB14:AC14)</f>
        <v>21.616920792491868</v>
      </c>
      <c r="BD14" s="13">
        <f>SUM(AD14:AE14)</f>
        <v>20.994851129398576</v>
      </c>
      <c r="BE14" s="13">
        <f>SUM(AF14:AG14)</f>
        <v>23.172094950225095</v>
      </c>
      <c r="BF14" s="13">
        <f>SUM(AH14:AI14)</f>
        <v>25.231350357891159</v>
      </c>
      <c r="BG14" s="13">
        <f>SUM(AJ14:AK14)</f>
        <v>24.022265548859551</v>
      </c>
      <c r="BH14" s="13">
        <f>SUM(AL14:AM14)</f>
        <v>19.116472851331864</v>
      </c>
      <c r="BI14" s="13">
        <f>SUM(AN14:AO14)</f>
        <v>25.597087375509574</v>
      </c>
      <c r="BJ14" s="13">
        <f>SUM(AP14:AQ14)</f>
        <v>23.655926665110556</v>
      </c>
      <c r="BK14" s="492">
        <f t="shared" si="23"/>
        <v>0.23746293832977794</v>
      </c>
      <c r="BL14" s="492">
        <f t="shared" si="24"/>
        <v>-7.5835218355985834E-2</v>
      </c>
      <c r="BM14" s="19"/>
      <c r="BN14" s="13">
        <f t="shared" si="31"/>
        <v>49.25301404062013</v>
      </c>
    </row>
    <row r="15" spans="1:66" x14ac:dyDescent="0.45">
      <c r="A15" s="7"/>
      <c r="B15" s="7" t="s">
        <v>5</v>
      </c>
      <c r="C15" s="7">
        <f>'Table 1(Q3''21)'!C15/32.15074</f>
        <v>26.593478097238197</v>
      </c>
      <c r="D15" s="7">
        <f>'Table 1(Q3''21)'!D15/32.15074</f>
        <v>24.105199444865033</v>
      </c>
      <c r="E15" s="7">
        <f>'Table 1(Q3''21)'!E15/32.15074</f>
        <v>16.018293824652247</v>
      </c>
      <c r="F15" s="7">
        <f>'Table 1(Q3''21)'!F15/32.15074</f>
        <v>19.439676971665349</v>
      </c>
      <c r="G15" s="7">
        <f>'Table 1(Q3''21)'!G15/32.15074</f>
        <v>17.417950566612152</v>
      </c>
      <c r="H15" s="7">
        <f>'Table 1(Q3''21)'!H15/32.15074</f>
        <v>15.707258993105603</v>
      </c>
      <c r="I15" s="7">
        <f>'Table 1(Q3''21)'!I15/32.15074</f>
        <v>14.818827234968273</v>
      </c>
      <c r="J15" s="7">
        <f>'Table 1(Q3''21)'!J15/32.15074</f>
        <v>13.123342424476752</v>
      </c>
      <c r="K15" s="7">
        <f>'Table 1(Q3''21)'!K15/32.15074</f>
        <v>13.193525146083335</v>
      </c>
      <c r="L15" s="7">
        <f>'Table 1(Q3''21)'!L15/32.15074</f>
        <v>12.884699662346252</v>
      </c>
      <c r="M15" s="26">
        <f t="shared" si="20"/>
        <v>5.3479303775296749E-3</v>
      </c>
      <c r="N15" s="26">
        <f t="shared" si="20"/>
        <v>-2.3407351736375204E-2</v>
      </c>
      <c r="O15" s="36"/>
      <c r="P15" s="7">
        <f>'Table 1(Q3''21)'!P15/32.15074</f>
        <v>6.2206966309329115</v>
      </c>
      <c r="Q15" s="7">
        <f>'Table 1(Q3''21)'!Q15/32.15074</f>
        <v>5.2875921362929752</v>
      </c>
      <c r="R15" s="7">
        <f>'Table 1(Q3''21)'!R15/32.15074</f>
        <v>3.7324179785597473</v>
      </c>
      <c r="S15" s="7">
        <f>'Table 1(Q3''21)'!S15/32.15074</f>
        <v>5.1320747205196522</v>
      </c>
      <c r="T15" s="7">
        <f>'Table 1(Q3''21)'!T15/32.15074</f>
        <v>3.7324179785597473</v>
      </c>
      <c r="U15" s="7">
        <f>'Table 1(Q3''21)'!U15/32.15074</f>
        <v>3.2658657312397787</v>
      </c>
      <c r="V15" s="7">
        <f>'Table 1(Q3''21)'!V15/32.15074</f>
        <v>3.5769005627864243</v>
      </c>
      <c r="W15" s="7">
        <f>'Table 1(Q3''21)'!W15/32.15074</f>
        <v>4.354487641653038</v>
      </c>
      <c r="X15" s="7">
        <f>'Table 1(Q3''21)'!X15/32.15074</f>
        <v>6.0651792151595894</v>
      </c>
      <c r="Y15" s="7">
        <f>'Table 1(Q3''21)'!Y15/32.15074</f>
        <v>5.5986269678396203</v>
      </c>
      <c r="Z15" s="7">
        <f>'Table 1(Q3''21)'!Z15/32.15074</f>
        <v>3.7324179785597473</v>
      </c>
      <c r="AA15" s="7">
        <f>'Table 1(Q3''21)'!AA15/32.15074</f>
        <v>4.6655224731996841</v>
      </c>
      <c r="AB15" s="7">
        <f>'Table 1(Q3''21)'!AB15/32.15074</f>
        <v>4.6655224731996841</v>
      </c>
      <c r="AC15" s="7">
        <f>'Table 1(Q3''21)'!AC15/32.15074</f>
        <v>4.354487641653038</v>
      </c>
      <c r="AD15" s="7">
        <f>'Table 1(Q3''21)'!AD15/32.15074</f>
        <v>4.0434528101063929</v>
      </c>
      <c r="AE15" s="7">
        <f>'Table 1(Q3''21)'!AE15/32.15074</f>
        <v>4.1989702258797159</v>
      </c>
      <c r="AF15" s="7">
        <f>'Table 1(Q3''21)'!AF15/32.15074</f>
        <v>3.8879353943330699</v>
      </c>
      <c r="AG15" s="7">
        <f>'Table 1(Q3''21)'!AG15/32.15074</f>
        <v>3.5769005627864243</v>
      </c>
      <c r="AH15" s="7">
        <f>'Table 1(Q3''21)'!AH15/32.15074</f>
        <v>3.7455711835466441</v>
      </c>
      <c r="AI15" s="7">
        <f>'Table 1(Q3''21)'!AI15/32.15074</f>
        <v>3.7032715978937705</v>
      </c>
      <c r="AJ15" s="7">
        <f>'Table 1(Q3''21)'!AJ15/32.15074</f>
        <v>3.6193370759778576</v>
      </c>
      <c r="AK15" s="7">
        <f>'Table 1(Q3''21)'!AK15/32.15074</f>
        <v>3.7506473775500009</v>
      </c>
      <c r="AL15" s="7">
        <f>'Table 1(Q3''21)'!AL15/32.15074</f>
        <v>2.1718404975346877</v>
      </c>
      <c r="AM15" s="7">
        <f>'Table 1(Q3''21)'!AM15/32.15074</f>
        <v>3.014392410892631</v>
      </c>
      <c r="AN15" s="7">
        <f>'Table 1(Q3''21)'!AN15/32.15074</f>
        <v>3.7729380587651709</v>
      </c>
      <c r="AO15" s="7">
        <f>'Table 1(Q3''21)'!AO15/32.15074</f>
        <v>4.1641714572842599</v>
      </c>
      <c r="AP15" s="7">
        <f>'Table 1(Q3''21)'!AP15/32.15074</f>
        <v>3.6686785198070417</v>
      </c>
      <c r="AQ15" s="7">
        <f>'Table 1(Q3''21)'!AQ15/32.15074</f>
        <v>3.035883996877796</v>
      </c>
      <c r="AR15" s="7">
        <f>'Table 1(Q3''21)'!AR15/32.15074</f>
        <v>3.2421082785228403</v>
      </c>
      <c r="AS15" s="492">
        <f t="shared" si="5"/>
        <v>-0.14069400874714166</v>
      </c>
      <c r="AT15" s="492">
        <f t="shared" si="6"/>
        <v>6.7928906986278959E-2</v>
      </c>
      <c r="AU15" s="4"/>
      <c r="AV15" s="13">
        <f>D15-AW15</f>
        <v>12.596910677639146</v>
      </c>
      <c r="AW15" s="13">
        <f>SUM(P15:Q15)</f>
        <v>11.508288767225887</v>
      </c>
      <c r="AX15" s="13">
        <f>SUM(R15:S15)</f>
        <v>8.8644926990793991</v>
      </c>
      <c r="AY15" s="13">
        <f>SUM(T15:U15)</f>
        <v>6.9982837097995265</v>
      </c>
      <c r="AZ15" s="13">
        <f>SUM(V15:W15)</f>
        <v>7.9313882044394628</v>
      </c>
      <c r="BA15" s="13">
        <f>SUM(X15:Y15)</f>
        <v>11.66380618299921</v>
      </c>
      <c r="BB15" s="13">
        <f>SUM(Z15:AA15)</f>
        <v>8.3979404517594318</v>
      </c>
      <c r="BC15" s="13">
        <f>SUM(AB15:AC15)</f>
        <v>9.0200101148527221</v>
      </c>
      <c r="BD15" s="13">
        <f>SUM(AD15:AE15)</f>
        <v>8.2424230359861088</v>
      </c>
      <c r="BE15" s="13">
        <f>SUM(AF15:AG15)</f>
        <v>7.4648359571194938</v>
      </c>
      <c r="BF15" s="13">
        <f>SUM(AH15:AI15)</f>
        <v>7.4488427814404146</v>
      </c>
      <c r="BG15" s="13">
        <f>SUM(AJ15:AK15)</f>
        <v>7.3699844535278585</v>
      </c>
      <c r="BH15" s="13">
        <f>SUM(AL15:AM15)</f>
        <v>5.1862329084273187</v>
      </c>
      <c r="BI15" s="13">
        <f>SUM(AN15:AO15)</f>
        <v>7.9371095160494303</v>
      </c>
      <c r="BJ15" s="13">
        <f>SUM(AP15:AQ15)</f>
        <v>6.7045625166848382</v>
      </c>
      <c r="BK15" s="492">
        <f t="shared" si="23"/>
        <v>0.2927615544975477</v>
      </c>
      <c r="BL15" s="492">
        <f t="shared" si="24"/>
        <v>-0.15528915115411845</v>
      </c>
      <c r="BM15" s="19"/>
      <c r="BN15" s="13">
        <f t="shared" si="31"/>
        <v>14.641672032734268</v>
      </c>
    </row>
    <row r="16" spans="1:66" x14ac:dyDescent="0.45">
      <c r="A16" s="7"/>
      <c r="B16" s="7" t="s">
        <v>6</v>
      </c>
      <c r="C16" s="7">
        <f>'Table 1(Q3''21)'!C16/32.15074</f>
        <v>0.15551741577332279</v>
      </c>
      <c r="D16" s="7">
        <f>'Table 1(Q3''21)'!D16/32.15074</f>
        <v>0.15551741577332279</v>
      </c>
      <c r="E16" s="7">
        <f>'Table 1(Q3''21)'!E16/32.15074</f>
        <v>0.15551741577332279</v>
      </c>
      <c r="F16" s="7">
        <f>'Table 1(Q3''21)'!F16/32.15074</f>
        <v>0.15551741577332279</v>
      </c>
      <c r="G16" s="7">
        <f>'Table 1(Q3''21)'!G16/32.15074</f>
        <v>0.31103483154664557</v>
      </c>
      <c r="H16" s="7">
        <f>'Table 1(Q3''21)'!H16/32.15074</f>
        <v>0.31103483154664557</v>
      </c>
      <c r="I16" s="7">
        <f>'Table 1(Q3''21)'!I16/32.15074</f>
        <v>1.7799190212017195</v>
      </c>
      <c r="J16" s="7">
        <f>'Table 1(Q3''21)'!J16/32.15074</f>
        <v>1.7443690909304164</v>
      </c>
      <c r="K16" s="7">
        <f>'Table 1(Q3''21)'!K16/32.15074</f>
        <v>1.8048018077254511</v>
      </c>
      <c r="L16" s="7">
        <f>'Table 1(Q3''21)'!L16/32.15074</f>
        <v>1.8305347222766162</v>
      </c>
      <c r="M16" s="26">
        <f t="shared" si="20"/>
        <v>3.4644455183966194E-2</v>
      </c>
      <c r="N16" s="26">
        <f t="shared" si="20"/>
        <v>1.4258027912547266E-2</v>
      </c>
      <c r="O16" s="36"/>
      <c r="P16" s="7">
        <f>'Table 1(Q3''21)'!P16/32.15074</f>
        <v>0</v>
      </c>
      <c r="Q16" s="7">
        <f>'Table 1(Q3''21)'!Q16/32.15074</f>
        <v>0</v>
      </c>
      <c r="R16" s="7">
        <f>'Table 1(Q3''21)'!R16/32.15074</f>
        <v>0</v>
      </c>
      <c r="S16" s="7">
        <f>'Table 1(Q3''21)'!S16/32.15074</f>
        <v>0</v>
      </c>
      <c r="T16" s="7">
        <f>'Table 1(Q3''21)'!T16/32.15074</f>
        <v>0</v>
      </c>
      <c r="U16" s="7">
        <f>'Table 1(Q3''21)'!U16/32.15074</f>
        <v>0</v>
      </c>
      <c r="V16" s="7">
        <f>'Table 1(Q3''21)'!V16/32.15074</f>
        <v>0</v>
      </c>
      <c r="W16" s="7">
        <f>'Table 1(Q3''21)'!W16/32.15074</f>
        <v>0</v>
      </c>
      <c r="X16" s="7">
        <f>'Table 1(Q3''21)'!X16/32.15074</f>
        <v>0</v>
      </c>
      <c r="Y16" s="7">
        <f>'Table 1(Q3''21)'!Y16/32.15074</f>
        <v>0</v>
      </c>
      <c r="Z16" s="7">
        <f>'Table 1(Q3''21)'!Z16/32.15074</f>
        <v>0</v>
      </c>
      <c r="AA16" s="7">
        <f>'Table 1(Q3''21)'!AA16/32.15074</f>
        <v>0</v>
      </c>
      <c r="AB16" s="7">
        <f>'Table 1(Q3''21)'!AB16/32.15074</f>
        <v>0</v>
      </c>
      <c r="AC16" s="7">
        <f>'Table 1(Q3''21)'!AC16/32.15074</f>
        <v>0</v>
      </c>
      <c r="AD16" s="7">
        <f>'Table 1(Q3''21)'!AD16/32.15074</f>
        <v>0</v>
      </c>
      <c r="AE16" s="7">
        <f>'Table 1(Q3''21)'!AE16/32.15074</f>
        <v>0</v>
      </c>
      <c r="AF16" s="7">
        <f>'Table 1(Q3''21)'!AF16/32.15074</f>
        <v>0</v>
      </c>
      <c r="AG16" s="7">
        <f>'Table 1(Q3''21)'!AG16/32.15074</f>
        <v>0</v>
      </c>
      <c r="AH16" s="7">
        <f>'Table 1(Q3''21)'!AH16/32.15074</f>
        <v>0.46277894551244708</v>
      </c>
      <c r="AI16" s="7">
        <f>'Table 1(Q3''21)'!AI16/32.15074</f>
        <v>0.42718056508841262</v>
      </c>
      <c r="AJ16" s="7">
        <f>'Table 1(Q3''21)'!AJ16/32.15074</f>
        <v>0.42273076753540834</v>
      </c>
      <c r="AK16" s="7">
        <f>'Table 1(Q3''21)'!AK16/32.15074</f>
        <v>0.46722874306545137</v>
      </c>
      <c r="AL16" s="7">
        <f>'Table 1(Q3''21)'!AL16/32.15074</f>
        <v>0.41695860512340271</v>
      </c>
      <c r="AM16" s="7">
        <f>'Table 1(Q3''21)'!AM16/32.15074</f>
        <v>0.4132706687688561</v>
      </c>
      <c r="AN16" s="7">
        <f>'Table 1(Q3''21)'!AN16/32.15074</f>
        <v>0.44549913557648241</v>
      </c>
      <c r="AO16" s="7">
        <f>'Table 1(Q3''21)'!AO16/32.15074</f>
        <v>0.46866527147010695</v>
      </c>
      <c r="AP16" s="7">
        <f>'Table 1(Q3''21)'!AP16/32.15074</f>
        <v>0.43799644783999891</v>
      </c>
      <c r="AQ16" s="7">
        <f>'Table 1(Q3''21)'!AQ16/32.15074</f>
        <v>0.45030781111834045</v>
      </c>
      <c r="AR16" s="7">
        <f>'Table 1(Q3''21)'!AR16/32.15074</f>
        <v>0.45624727981931146</v>
      </c>
      <c r="AS16" s="492">
        <f t="shared" si="5"/>
        <v>2.4126072049322378E-2</v>
      </c>
      <c r="AT16" s="492">
        <f t="shared" si="6"/>
        <v>1.3189797188328356E-2</v>
      </c>
      <c r="AU16" s="4"/>
      <c r="AV16" s="13">
        <f>D16-AW16</f>
        <v>0.15551741577332279</v>
      </c>
      <c r="AW16" s="13">
        <f>SUM(P16:Q16)</f>
        <v>0</v>
      </c>
      <c r="AX16" s="13">
        <f>SUM(R16:S16)</f>
        <v>0</v>
      </c>
      <c r="AY16" s="13">
        <f>SUM(T16:U16)</f>
        <v>0</v>
      </c>
      <c r="AZ16" s="13">
        <f>SUM(V16:W16)</f>
        <v>0</v>
      </c>
      <c r="BA16" s="13">
        <f>SUM(X16:Y16)</f>
        <v>0</v>
      </c>
      <c r="BB16" s="13">
        <f>SUM(Z16:AA16)</f>
        <v>0</v>
      </c>
      <c r="BC16" s="13">
        <f>SUM(AB16:AC16)</f>
        <v>0</v>
      </c>
      <c r="BD16" s="13">
        <f>SUM(AD16:AE16)</f>
        <v>0</v>
      </c>
      <c r="BE16" s="13">
        <f>SUM(AF16:AG16)</f>
        <v>0</v>
      </c>
      <c r="BF16" s="13">
        <f>SUM(AH16:AI16)</f>
        <v>0.88995951060085976</v>
      </c>
      <c r="BG16" s="13">
        <f>SUM(AJ16:AK16)</f>
        <v>0.88995951060085976</v>
      </c>
      <c r="BH16" s="13">
        <f>SUM(AL16:AM16)</f>
        <v>0.83022927389225876</v>
      </c>
      <c r="BI16" s="13">
        <f>SUM(AN16:AO16)</f>
        <v>0.9141644070465893</v>
      </c>
      <c r="BJ16" s="13">
        <f>SUM(AP16:AQ16)</f>
        <v>0.88830425895833942</v>
      </c>
      <c r="BK16" s="492">
        <f t="shared" si="23"/>
        <v>6.9950538835874987E-2</v>
      </c>
      <c r="BL16" s="492">
        <f t="shared" si="24"/>
        <v>-2.8288290256012982E-2</v>
      </c>
      <c r="BM16" s="19"/>
      <c r="BN16" s="13">
        <f t="shared" si="31"/>
        <v>1.8024686660049287</v>
      </c>
    </row>
    <row r="17" spans="1:66" x14ac:dyDescent="0.45">
      <c r="A17" s="23"/>
      <c r="B17" s="4"/>
      <c r="C17" s="9"/>
      <c r="D17" s="9"/>
      <c r="E17" s="9"/>
      <c r="F17" s="9"/>
      <c r="G17" s="9"/>
      <c r="H17" s="9"/>
      <c r="I17" s="555"/>
      <c r="J17" s="9"/>
      <c r="K17" s="9"/>
      <c r="L17" s="9"/>
      <c r="M17" s="235"/>
      <c r="N17" s="235"/>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492"/>
      <c r="AT17" s="492"/>
      <c r="AU17" s="4"/>
      <c r="AV17" s="199"/>
      <c r="AW17" s="7"/>
      <c r="AX17" s="7"/>
      <c r="AY17" s="7"/>
      <c r="AZ17" s="7"/>
      <c r="BA17" s="7"/>
      <c r="BB17" s="7"/>
      <c r="BC17" s="7"/>
      <c r="BD17" s="7"/>
      <c r="BE17" s="7"/>
      <c r="BF17" s="7"/>
      <c r="BG17" s="7"/>
      <c r="BH17" s="7"/>
      <c r="BI17" s="7"/>
      <c r="BJ17" s="7"/>
      <c r="BK17" s="492"/>
      <c r="BL17" s="492"/>
      <c r="BM17" s="19"/>
      <c r="BN17" s="7"/>
    </row>
    <row r="18" spans="1:66" x14ac:dyDescent="0.45">
      <c r="A18" s="33" t="s">
        <v>25</v>
      </c>
      <c r="B18" s="34"/>
      <c r="C18" s="560">
        <f t="shared" ref="C18:H18" si="32">C11+C13</f>
        <v>243.69579051679685</v>
      </c>
      <c r="D18" s="560">
        <f t="shared" si="32"/>
        <v>225.81128770286472</v>
      </c>
      <c r="E18" s="560">
        <f t="shared" si="32"/>
        <v>245.56199950607669</v>
      </c>
      <c r="F18" s="560">
        <f t="shared" si="32"/>
        <v>246.18406916917002</v>
      </c>
      <c r="G18" s="560">
        <f t="shared" si="32"/>
        <v>250.53855681082302</v>
      </c>
      <c r="H18" s="560">
        <f t="shared" si="32"/>
        <v>251.00510905814298</v>
      </c>
      <c r="I18" s="560">
        <f>I11+I13</f>
        <v>255.65024374042338</v>
      </c>
      <c r="J18" s="560">
        <f>J11+J13</f>
        <v>212.16433445079505</v>
      </c>
      <c r="K18" s="560">
        <f>K11+K13</f>
        <v>252.36553356231286</v>
      </c>
      <c r="L18" s="560">
        <f>L11+L13</f>
        <v>256.14236694884437</v>
      </c>
      <c r="M18" s="540">
        <f t="shared" si="20"/>
        <v>0.18948141880482372</v>
      </c>
      <c r="N18" s="540">
        <f t="shared" si="20"/>
        <v>1.4965725839098942E-2</v>
      </c>
      <c r="O18" s="36"/>
      <c r="P18" s="34">
        <f>'Table 1(Q3''21)'!P18/32.15074</f>
        <v>60.496274735822567</v>
      </c>
      <c r="Q18" s="34">
        <f>'Table 1(Q3''21)'!Q18/32.15074</f>
        <v>57.541443836129432</v>
      </c>
      <c r="R18" s="34">
        <f>'Table 1(Q3''21)'!R18/32.15074</f>
        <v>57.696961251902756</v>
      </c>
      <c r="S18" s="34">
        <f>'Table 1(Q3''21)'!S18/32.15074</f>
        <v>62.673518556649086</v>
      </c>
      <c r="T18" s="34">
        <f>'Table 1(Q3''21)'!T18/32.15074</f>
        <v>65.161797209022254</v>
      </c>
      <c r="U18" s="34">
        <f>'Table 1(Q3''21)'!U18/32.15074</f>
        <v>60.340757320049242</v>
      </c>
      <c r="V18" s="34">
        <f>'Table 1(Q3''21)'!V18/32.15074</f>
        <v>56.608339341489497</v>
      </c>
      <c r="W18" s="34">
        <f>'Table 1(Q3''21)'!W18/32.15074</f>
        <v>68.116628108715389</v>
      </c>
      <c r="X18" s="34">
        <f>'Table 1(Q3''21)'!X18/32.15074</f>
        <v>62.984553388195735</v>
      </c>
      <c r="Y18" s="34">
        <f>'Table 1(Q3''21)'!Y18/32.15074</f>
        <v>58.474548330769373</v>
      </c>
      <c r="Z18" s="34">
        <f>'Table 1(Q3''21)'!Z18/32.15074</f>
        <v>55.519717431076238</v>
      </c>
      <c r="AA18" s="34">
        <f>'Table 1(Q3''21)'!AA18/32.15074</f>
        <v>65.628349456342221</v>
      </c>
      <c r="AB18" s="34">
        <f>'Table 1(Q3''21)'!AB18/32.15074</f>
        <v>63.295588219742378</v>
      </c>
      <c r="AC18" s="34">
        <f>'Table 1(Q3''21)'!AC18/32.15074</f>
        <v>65.783866872115539</v>
      </c>
      <c r="AD18" s="34">
        <f>'Table 1(Q3''21)'!AD18/32.15074</f>
        <v>54.586612936436303</v>
      </c>
      <c r="AE18" s="34">
        <f>'Table 1(Q3''21)'!AE18/32.15074</f>
        <v>66.561453950982155</v>
      </c>
      <c r="AF18" s="34">
        <f>'Table 1(Q3''21)'!AF18/32.15074</f>
        <v>66.405936535208838</v>
      </c>
      <c r="AG18" s="34">
        <f>'Table 1(Q3''21)'!AG18/32.15074</f>
        <v>63.451105635515702</v>
      </c>
      <c r="AH18" s="34">
        <f>'Table 1(Q3''21)'!AH18/32.15074</f>
        <v>58.005205275144938</v>
      </c>
      <c r="AI18" s="34">
        <f>'Table 1(Q3''21)'!AI18/32.15074</f>
        <v>68.043210120636587</v>
      </c>
      <c r="AJ18" s="34">
        <f>'Table 1(Q3''21)'!AJ18/32.15074</f>
        <v>62.774844966358948</v>
      </c>
      <c r="AK18" s="34">
        <f>'Table 1(Q3''21)'!AK18/32.15074</f>
        <v>66.826983378282932</v>
      </c>
      <c r="AL18" s="34">
        <f>'Table 1(Q3''21)'!AL18/32.15074</f>
        <v>54.13587176004966</v>
      </c>
      <c r="AM18" s="34">
        <f>'Table 1(Q3''21)'!AM18/32.15074</f>
        <v>41.57365409338437</v>
      </c>
      <c r="AN18" s="34">
        <f>'Table 1(Q3''21)'!AN18/32.15074</f>
        <v>59.439264495411138</v>
      </c>
      <c r="AO18" s="34">
        <f>'Table 1(Q3''21)'!AO18/32.15074</f>
        <v>57.015568691958286</v>
      </c>
      <c r="AP18" s="34">
        <f>'Table 1(Q3''21)'!AP18/32.15074</f>
        <v>60.62663314860044</v>
      </c>
      <c r="AQ18" s="34">
        <f>'Table 1(Q3''21)'!AQ18/32.15074</f>
        <v>64.723076034235532</v>
      </c>
      <c r="AR18" s="34">
        <f>'Table 1(Q3''21)'!AR18/32.15074</f>
        <v>63.736498809590728</v>
      </c>
      <c r="AS18" s="561">
        <f t="shared" si="5"/>
        <v>7.2296222886663486E-2</v>
      </c>
      <c r="AT18" s="561">
        <f t="shared" si="6"/>
        <v>-1.5243052170804572E-2</v>
      </c>
      <c r="AU18" s="4"/>
      <c r="AV18" s="34">
        <f t="shared" ref="AV18:BB18" si="33">AV11+AV13</f>
        <v>107.7735691309127</v>
      </c>
      <c r="AW18" s="34">
        <f t="shared" si="33"/>
        <v>118.037718571952</v>
      </c>
      <c r="AX18" s="34">
        <f t="shared" si="33"/>
        <v>120.37047980855183</v>
      </c>
      <c r="AY18" s="34">
        <f t="shared" si="33"/>
        <v>125.50255452907149</v>
      </c>
      <c r="AZ18" s="34">
        <f t="shared" si="33"/>
        <v>124.72496745020487</v>
      </c>
      <c r="BA18" s="34">
        <f t="shared" si="33"/>
        <v>121.4591017189651</v>
      </c>
      <c r="BB18" s="34">
        <f t="shared" si="33"/>
        <v>121.14806688741845</v>
      </c>
      <c r="BC18" s="34">
        <f>SUM(AB18:AC18)</f>
        <v>129.07945509185791</v>
      </c>
      <c r="BD18" s="34">
        <f>SUM(AD18:AE18)</f>
        <v>121.14806688741845</v>
      </c>
      <c r="BE18" s="34">
        <f>SUM(AF18:AG18)</f>
        <v>129.85704217072453</v>
      </c>
      <c r="BF18" s="34">
        <f>SUM(AH18:AI18)</f>
        <v>126.04841539578152</v>
      </c>
      <c r="BG18" s="34">
        <f>SUM(AJ18:AK18)</f>
        <v>129.60182834464189</v>
      </c>
      <c r="BH18" s="34">
        <f>SUM(AL18:AM18)</f>
        <v>95.70952585343403</v>
      </c>
      <c r="BI18" s="34">
        <f>SUM(AN18:AO18)</f>
        <v>116.45483318736942</v>
      </c>
      <c r="BJ18" s="34">
        <f>SUM(AP18:AQ18)</f>
        <v>125.34970918283597</v>
      </c>
      <c r="BK18" s="561">
        <f t="shared" si="23"/>
        <v>0.30968895797051377</v>
      </c>
      <c r="BL18" s="561">
        <f t="shared" si="24"/>
        <v>7.6380479470140816E-2</v>
      </c>
      <c r="BM18" s="19"/>
      <c r="BN18" s="34">
        <f>SUM(AN18:AQ18)</f>
        <v>241.80454237020538</v>
      </c>
    </row>
    <row r="19" spans="1:66" x14ac:dyDescent="0.45">
      <c r="A19" s="3"/>
      <c r="B19" s="4"/>
      <c r="C19" s="9"/>
      <c r="D19" s="9"/>
      <c r="E19" s="9"/>
      <c r="F19" s="9"/>
      <c r="G19" s="9"/>
      <c r="H19" s="9"/>
      <c r="I19" s="554"/>
      <c r="J19" s="9"/>
      <c r="K19" s="9"/>
      <c r="L19" s="9"/>
      <c r="M19" s="492"/>
      <c r="N19" s="492"/>
      <c r="O19" s="36"/>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92"/>
      <c r="AT19" s="492"/>
      <c r="AU19" s="4"/>
      <c r="AV19" s="542"/>
      <c r="AW19" s="13"/>
      <c r="AX19" s="13"/>
      <c r="AY19" s="13"/>
      <c r="AZ19" s="13"/>
      <c r="BA19" s="13"/>
      <c r="BB19" s="13"/>
      <c r="BC19" s="13"/>
      <c r="BD19" s="13"/>
      <c r="BE19" s="13"/>
      <c r="BF19" s="13"/>
      <c r="BG19" s="13"/>
      <c r="BH19" s="13"/>
      <c r="BI19" s="13"/>
      <c r="BJ19" s="13"/>
      <c r="BK19" s="492"/>
      <c r="BL19" s="492"/>
      <c r="BM19" s="19"/>
      <c r="BN19" s="13"/>
    </row>
    <row r="20" spans="1:66" x14ac:dyDescent="0.45">
      <c r="A20" s="110" t="s">
        <v>32</v>
      </c>
      <c r="B20" s="5"/>
      <c r="C20" s="10"/>
      <c r="D20" s="10"/>
      <c r="E20" s="10"/>
      <c r="F20" s="10"/>
      <c r="G20" s="10"/>
      <c r="H20" s="10"/>
      <c r="I20" s="556"/>
      <c r="J20" s="10"/>
      <c r="K20" s="10"/>
      <c r="L20" s="10"/>
      <c r="M20" s="155"/>
      <c r="N20" s="155"/>
      <c r="O20" s="36"/>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492"/>
      <c r="AT20" s="492"/>
      <c r="AU20" s="4"/>
      <c r="AV20" s="199"/>
      <c r="AW20" s="7"/>
      <c r="AX20" s="7"/>
      <c r="AY20" s="7"/>
      <c r="AZ20" s="7"/>
      <c r="BA20" s="7"/>
      <c r="BB20" s="7"/>
      <c r="BC20" s="7"/>
      <c r="BD20" s="7"/>
      <c r="BE20" s="7"/>
      <c r="BF20" s="7"/>
      <c r="BG20" s="7"/>
      <c r="BH20" s="7"/>
      <c r="BI20" s="7"/>
      <c r="BJ20" s="7"/>
      <c r="BK20" s="492"/>
      <c r="BL20" s="492"/>
      <c r="BM20" s="19"/>
      <c r="BN20" s="7"/>
    </row>
    <row r="21" spans="1:66" x14ac:dyDescent="0.45">
      <c r="A21" s="23" t="s">
        <v>27</v>
      </c>
      <c r="B21" s="9"/>
      <c r="C21" s="554">
        <f t="shared" ref="C21:J21" si="34">SUM(C22:C23)</f>
        <v>97.353902274100065</v>
      </c>
      <c r="D21" s="554">
        <f t="shared" si="34"/>
        <v>100.9308028368865</v>
      </c>
      <c r="E21" s="554">
        <f t="shared" si="34"/>
        <v>100.9308028368865</v>
      </c>
      <c r="F21" s="554">
        <f t="shared" si="34"/>
        <v>104.50770339967292</v>
      </c>
      <c r="G21" s="554">
        <f t="shared" si="34"/>
        <v>102.64149441039305</v>
      </c>
      <c r="H21" s="554">
        <f t="shared" si="34"/>
        <v>96.420797779460131</v>
      </c>
      <c r="I21" s="554">
        <f t="shared" si="34"/>
        <v>88.196227140331459</v>
      </c>
      <c r="J21" s="9">
        <f t="shared" si="34"/>
        <v>73.554364720150389</v>
      </c>
      <c r="K21" s="9">
        <f>SUM(K22:K23)</f>
        <v>84.115316485108764</v>
      </c>
      <c r="L21" s="9">
        <f>SUM(L22:L23)</f>
        <v>100.68229014245533</v>
      </c>
      <c r="M21" s="492">
        <f t="shared" si="20"/>
        <v>0.14358021859259118</v>
      </c>
      <c r="N21" s="492">
        <f t="shared" si="20"/>
        <v>0.19695549335868545</v>
      </c>
      <c r="O21" s="36"/>
      <c r="P21" s="555">
        <f>'Table 1(Q3''21)'!P21/32.15074</f>
        <v>23.638647197545065</v>
      </c>
      <c r="Q21" s="555">
        <f>'Table 1(Q3''21)'!Q21/32.15074</f>
        <v>25.193821355278292</v>
      </c>
      <c r="R21" s="555">
        <f>'Table 1(Q3''21)'!R21/32.15074</f>
        <v>26.748995513011522</v>
      </c>
      <c r="S21" s="555">
        <f>'Table 1(Q3''21)'!S21/32.15074</f>
        <v>26.593478097238197</v>
      </c>
      <c r="T21" s="555">
        <f>'Table 1(Q3''21)'!T21/32.15074</f>
        <v>24.727269107958325</v>
      </c>
      <c r="U21" s="555">
        <f>'Table 1(Q3''21)'!U21/32.15074</f>
        <v>26.12692584991823</v>
      </c>
      <c r="V21" s="555">
        <f>'Table 1(Q3''21)'!V21/32.15074</f>
        <v>26.748995513011522</v>
      </c>
      <c r="W21" s="555">
        <f>'Table 1(Q3''21)'!W21/32.15074</f>
        <v>26.904512928784843</v>
      </c>
      <c r="X21" s="555">
        <f>'Table 1(Q3''21)'!X21/32.15074</f>
        <v>24.260716860638357</v>
      </c>
      <c r="Y21" s="555">
        <f>'Table 1(Q3''21)'!Y21/32.15074</f>
        <v>26.12692584991823</v>
      </c>
      <c r="Z21" s="555">
        <f>'Table 1(Q3''21)'!Z21/32.15074</f>
        <v>26.282443265691551</v>
      </c>
      <c r="AA21" s="555">
        <f>'Table 1(Q3''21)'!AA21/32.15074</f>
        <v>25.660373602598263</v>
      </c>
      <c r="AB21" s="555">
        <f>'Table 1(Q3''21)'!AB21/32.15074</f>
        <v>24.416234276411679</v>
      </c>
      <c r="AC21" s="555">
        <f>'Table 1(Q3''21)'!AC21/32.15074</f>
        <v>26.12692584991823</v>
      </c>
      <c r="AD21" s="555">
        <f>'Table 1(Q3''21)'!AD21/32.15074</f>
        <v>24.727269107958325</v>
      </c>
      <c r="AE21" s="555">
        <f>'Table 1(Q3''21)'!AE21/32.15074</f>
        <v>25.193821355278292</v>
      </c>
      <c r="AF21" s="555">
        <f>'Table 1(Q3''21)'!AF21/32.15074</f>
        <v>22.705542702905127</v>
      </c>
      <c r="AG21" s="555">
        <f>'Table 1(Q3''21)'!AG21/32.15074</f>
        <v>23.949682029091711</v>
      </c>
      <c r="AH21" s="555">
        <f>'Table 1(Q3''21)'!AH21/32.15074</f>
        <v>23.391382225317209</v>
      </c>
      <c r="AI21" s="555">
        <f>'Table 1(Q3''21)'!AI21/32.15074</f>
        <v>22.877240833022643</v>
      </c>
      <c r="AJ21" s="555">
        <f>'Table 1(Q3''21)'!AJ21/32.15074</f>
        <v>20.770154686402879</v>
      </c>
      <c r="AK21" s="555">
        <f>'Table 1(Q3''21)'!AK21/32.15074</f>
        <v>21.157449395588738</v>
      </c>
      <c r="AL21" s="555">
        <f>'Table 1(Q3''21)'!AL21/32.15074</f>
        <v>19.819082664323314</v>
      </c>
      <c r="AM21" s="555">
        <f>'Table 1(Q3''21)'!AM21/32.15074</f>
        <v>11.847480914321364</v>
      </c>
      <c r="AN21" s="555">
        <f>'Table 1(Q3''21)'!AN21/32.15074</f>
        <v>19.847857753233999</v>
      </c>
      <c r="AO21" s="555">
        <f>'Table 1(Q3''21)'!AO21/32.15074</f>
        <v>22.039943388271706</v>
      </c>
      <c r="AP21" s="555">
        <f>'Table 1(Q3''21)'!AP21/32.15074</f>
        <v>22.538915956314259</v>
      </c>
      <c r="AQ21" s="555">
        <f>'Table 1(Q3''21)'!AQ21/32.15074</f>
        <v>20.308122160537728</v>
      </c>
      <c r="AR21" s="555">
        <f>'Table 1(Q3''21)'!AR21/32.15074</f>
        <v>19.192474363238674</v>
      </c>
      <c r="AS21" s="492">
        <f t="shared" si="5"/>
        <v>-3.3020359080744521E-2</v>
      </c>
      <c r="AT21" s="492">
        <f t="shared" si="6"/>
        <v>-5.4936039308792206E-2</v>
      </c>
      <c r="AU21" s="4"/>
      <c r="AV21" s="9">
        <f t="shared" ref="AV21:AW21" si="35">SUM(AV22:AV23)</f>
        <v>51.7872994525165</v>
      </c>
      <c r="AW21" s="9">
        <f t="shared" si="35"/>
        <v>49.14350338437</v>
      </c>
      <c r="AX21" s="9">
        <f>SUM(R21:S21)</f>
        <v>53.342473610249719</v>
      </c>
      <c r="AY21" s="9">
        <f>SUM(T21:U21)</f>
        <v>50.854194957876558</v>
      </c>
      <c r="AZ21" s="9">
        <f>SUM(V21:W21)</f>
        <v>53.653508441796362</v>
      </c>
      <c r="BA21" s="9">
        <f>SUM(X21:Y21)</f>
        <v>50.387642710556591</v>
      </c>
      <c r="BB21" s="9">
        <f>SUM(Z21:AA21)</f>
        <v>51.94281686828981</v>
      </c>
      <c r="BC21" s="9">
        <f>SUM(AB21:AC21)</f>
        <v>50.543160126329909</v>
      </c>
      <c r="BD21" s="9">
        <f>SUM(AD21:AE21)</f>
        <v>49.921090463236617</v>
      </c>
      <c r="BE21" s="9">
        <f>SUM(AF21:AG21)</f>
        <v>46.655224731996839</v>
      </c>
      <c r="BF21" s="9">
        <f>SUM(AH21:AI21)</f>
        <v>46.268623058339855</v>
      </c>
      <c r="BG21" s="9">
        <f>SUM(AJ21:AK21)</f>
        <v>41.927604081991618</v>
      </c>
      <c r="BH21" s="9">
        <f>SUM(AL21:AM21)</f>
        <v>31.666563578644677</v>
      </c>
      <c r="BI21" s="9">
        <f>SUM(AN21:AO21)</f>
        <v>41.887801141505705</v>
      </c>
      <c r="BJ21" s="9">
        <f>SUM(AP21:AQ21)</f>
        <v>42.847038116851991</v>
      </c>
      <c r="BK21" s="492">
        <f t="shared" si="23"/>
        <v>0.35306876638004425</v>
      </c>
      <c r="BL21" s="492">
        <f t="shared" si="24"/>
        <v>2.2900151099022548E-2</v>
      </c>
      <c r="BM21" s="19"/>
      <c r="BN21" s="9">
        <f t="shared" ref="BN21:BN22" si="36">SUM(AN21:AQ21)</f>
        <v>84.734839258357681</v>
      </c>
    </row>
    <row r="22" spans="1:66" x14ac:dyDescent="0.45">
      <c r="A22" s="10"/>
      <c r="B22" s="10" t="s">
        <v>4</v>
      </c>
      <c r="C22" s="7">
        <f>'Table 1(Q3''21)'!C22/32.15074</f>
        <v>92.999414632447028</v>
      </c>
      <c r="D22" s="7">
        <f>'Table 1(Q3''21)'!D22/32.15074</f>
        <v>96.265280363686813</v>
      </c>
      <c r="E22" s="7">
        <f>'Table 1(Q3''21)'!E22/32.15074</f>
        <v>96.576315195233462</v>
      </c>
      <c r="F22" s="7">
        <f>'Table 1(Q3''21)'!F22/32.15074</f>
        <v>100.3087331737932</v>
      </c>
      <c r="G22" s="7">
        <f>'Table 1(Q3''21)'!G22/32.15074</f>
        <v>98.287006768740014</v>
      </c>
      <c r="H22" s="7">
        <f>'Table 1(Q3''21)'!H22/32.15074</f>
        <v>91.910792722033776</v>
      </c>
      <c r="I22" s="7">
        <f>'Table 1(Q3''21)'!I22/32.15074</f>
        <v>88.196227140331459</v>
      </c>
      <c r="J22" s="7">
        <f>'Table 1(Q3''21)'!J22/32.15074</f>
        <v>73.554364720150389</v>
      </c>
      <c r="K22" s="7">
        <f>'Table 1(Q3''21)'!K22/32.15074</f>
        <v>84.115316485108764</v>
      </c>
      <c r="L22" s="7">
        <f>'Table 1(Q3''21)'!L22/32.15074</f>
        <v>100.68229014245533</v>
      </c>
      <c r="M22" s="26">
        <f t="shared" si="20"/>
        <v>0.14358021859259118</v>
      </c>
      <c r="N22" s="26">
        <f t="shared" si="20"/>
        <v>0.19695549335868545</v>
      </c>
      <c r="O22" s="36"/>
      <c r="P22" s="13">
        <f>'Table 1(Q3''21)'!P22/32.15074</f>
        <v>22.705542702905127</v>
      </c>
      <c r="Q22" s="13">
        <f>'Table 1(Q3''21)'!Q22/32.15074</f>
        <v>24.105199444865033</v>
      </c>
      <c r="R22" s="13">
        <f>'Table 1(Q3''21)'!R22/32.15074</f>
        <v>24.882786523731646</v>
      </c>
      <c r="S22" s="13">
        <f>'Table 1(Q3''21)'!S22/32.15074</f>
        <v>24.571751692185003</v>
      </c>
      <c r="T22" s="13">
        <f>'Table 1(Q3''21)'!T22/32.15074</f>
        <v>23.016577534451773</v>
      </c>
      <c r="U22" s="13">
        <f>'Table 1(Q3''21)'!U22/32.15074</f>
        <v>24.260716860638357</v>
      </c>
      <c r="V22" s="13">
        <f>'Table 1(Q3''21)'!V22/32.15074</f>
        <v>25.815891018371584</v>
      </c>
      <c r="W22" s="13">
        <f>'Table 1(Q3''21)'!W22/32.15074</f>
        <v>25.815891018371584</v>
      </c>
      <c r="X22" s="13">
        <f>'Table 1(Q3''21)'!X22/32.15074</f>
        <v>23.638647197545065</v>
      </c>
      <c r="Y22" s="13">
        <f>'Table 1(Q3''21)'!Y22/32.15074</f>
        <v>25.038303939504971</v>
      </c>
      <c r="Z22" s="13">
        <f>'Table 1(Q3''21)'!Z22/32.15074</f>
        <v>25.349338771051617</v>
      </c>
      <c r="AA22" s="13">
        <f>'Table 1(Q3''21)'!AA22/32.15074</f>
        <v>24.727269107958325</v>
      </c>
      <c r="AB22" s="13">
        <f>'Table 1(Q3''21)'!AB22/32.15074</f>
        <v>23.172094950225098</v>
      </c>
      <c r="AC22" s="13">
        <f>'Table 1(Q3''21)'!AC22/32.15074</f>
        <v>25.038303939504971</v>
      </c>
      <c r="AD22" s="13">
        <f>'Table 1(Q3''21)'!AD22/32.15074</f>
        <v>23.638647197545065</v>
      </c>
      <c r="AE22" s="13">
        <f>'Table 1(Q3''21)'!AE22/32.15074</f>
        <v>23.949682029091711</v>
      </c>
      <c r="AF22" s="13">
        <f>'Table 1(Q3''21)'!AF22/32.15074</f>
        <v>21.461403376718547</v>
      </c>
      <c r="AG22" s="13">
        <f>'Table 1(Q3''21)'!AG22/32.15074</f>
        <v>22.861060118678452</v>
      </c>
      <c r="AH22" s="13">
        <f>'Table 1(Q3''21)'!AH22/32.15074</f>
        <v>23.391382225317209</v>
      </c>
      <c r="AI22" s="13">
        <f>'Table 1(Q3''21)'!AI22/32.15074</f>
        <v>22.877240833022643</v>
      </c>
      <c r="AJ22" s="13">
        <f>'Table 1(Q3''21)'!AJ22/32.15074</f>
        <v>20.770154686402879</v>
      </c>
      <c r="AK22" s="13">
        <f>'Table 1(Q3''21)'!AK22/32.15074</f>
        <v>21.157449395588738</v>
      </c>
      <c r="AL22" s="13">
        <f>'Table 1(Q3''21)'!AL22/32.15074</f>
        <v>19.819082664323314</v>
      </c>
      <c r="AM22" s="13">
        <f>'Table 1(Q3''21)'!AM22/32.15074</f>
        <v>11.847480914321364</v>
      </c>
      <c r="AN22" s="13">
        <f>'Table 1(Q3''21)'!AN22/32.15074</f>
        <v>19.847857753233999</v>
      </c>
      <c r="AO22" s="13">
        <f>'Table 1(Q3''21)'!AO22/32.15074</f>
        <v>22.039943388271706</v>
      </c>
      <c r="AP22" s="13">
        <f>'Table 1(Q3''21)'!AP22/32.15074</f>
        <v>22.538915956314259</v>
      </c>
      <c r="AQ22" s="13">
        <f>'Table 1(Q3''21)'!AQ22/32.15074</f>
        <v>20.308122160537728</v>
      </c>
      <c r="AR22" s="13">
        <f>'Table 1(Q3''21)'!AR22/32.15074</f>
        <v>19.192474363238674</v>
      </c>
      <c r="AS22" s="492">
        <f t="shared" si="5"/>
        <v>-3.3020359080744521E-2</v>
      </c>
      <c r="AT22" s="492">
        <f t="shared" si="6"/>
        <v>-5.4936039308792206E-2</v>
      </c>
      <c r="AU22" s="4"/>
      <c r="AV22" s="13">
        <f>D22-AW22</f>
        <v>49.454538215916656</v>
      </c>
      <c r="AW22" s="13">
        <f>SUM(P22:Q22)</f>
        <v>46.810742147770156</v>
      </c>
      <c r="AX22" s="13">
        <f>SUM(R22:S22)</f>
        <v>49.454538215916649</v>
      </c>
      <c r="AY22" s="13">
        <f>SUM(T22:U22)</f>
        <v>47.277294395090131</v>
      </c>
      <c r="AZ22" s="13">
        <f>SUM(V22:W22)</f>
        <v>51.631782036743168</v>
      </c>
      <c r="BA22" s="13">
        <f>SUM(X22:Y22)</f>
        <v>48.67695113705004</v>
      </c>
      <c r="BB22" s="13">
        <f>SUM(Z22:AA22)</f>
        <v>50.076607879009941</v>
      </c>
      <c r="BC22" s="13">
        <f>SUM(AB22:AC22)</f>
        <v>48.210398889730072</v>
      </c>
      <c r="BD22" s="13">
        <f>SUM(AD22:AE22)</f>
        <v>47.588329226636773</v>
      </c>
      <c r="BE22" s="13">
        <f>SUM(AF22:AG22)</f>
        <v>44.322463495397002</v>
      </c>
      <c r="BF22" s="13">
        <f>SUM(AH22:AI22)</f>
        <v>46.268623058339855</v>
      </c>
      <c r="BG22" s="13">
        <f>SUM(AJ22:AK22)</f>
        <v>41.927604081991618</v>
      </c>
      <c r="BH22" s="13">
        <f>SUM(AL22:AM22)</f>
        <v>31.666563578644677</v>
      </c>
      <c r="BI22" s="13">
        <f>SUM(AN22:AO22)</f>
        <v>41.887801141505705</v>
      </c>
      <c r="BJ22" s="13">
        <f>SUM(AP22:AQ22)</f>
        <v>42.847038116851991</v>
      </c>
      <c r="BK22" s="492">
        <f t="shared" si="23"/>
        <v>0.35306876638004425</v>
      </c>
      <c r="BL22" s="492">
        <f t="shared" si="24"/>
        <v>2.2900151099022548E-2</v>
      </c>
      <c r="BM22" s="19"/>
      <c r="BN22" s="13">
        <f t="shared" si="36"/>
        <v>84.734839258357681</v>
      </c>
    </row>
    <row r="23" spans="1:66" x14ac:dyDescent="0.45">
      <c r="A23" s="29"/>
      <c r="B23" s="29" t="s">
        <v>9</v>
      </c>
      <c r="C23" s="610">
        <f>'Table 1(Q3''21)'!C23/32.15074</f>
        <v>4.354487641653038</v>
      </c>
      <c r="D23" s="610">
        <f>'Table 1(Q3''21)'!D23/32.15074</f>
        <v>4.6655224731996841</v>
      </c>
      <c r="E23" s="610">
        <f>'Table 1(Q3''21)'!E23/32.15074</f>
        <v>4.354487641653038</v>
      </c>
      <c r="F23" s="610">
        <f>'Table 1(Q3''21)'!F23/32.15074</f>
        <v>4.1989702258797159</v>
      </c>
      <c r="G23" s="610">
        <f>'Table 1(Q3''21)'!G23/32.15074</f>
        <v>4.354487641653038</v>
      </c>
      <c r="H23" s="610">
        <f>'Table 1(Q3''21)'!H23/32.15074</f>
        <v>4.510005057426361</v>
      </c>
      <c r="I23" s="569" t="s">
        <v>101</v>
      </c>
      <c r="J23" s="489" t="s">
        <v>101</v>
      </c>
      <c r="K23" s="489" t="s">
        <v>101</v>
      </c>
      <c r="L23" s="489" t="s">
        <v>101</v>
      </c>
      <c r="M23" s="489" t="s">
        <v>101</v>
      </c>
      <c r="N23" s="489" t="s">
        <v>101</v>
      </c>
      <c r="O23" s="36"/>
      <c r="P23" s="29">
        <f>'Table 1(Q3''21)'!P23/32.15074</f>
        <v>1.0886219104132595</v>
      </c>
      <c r="Q23" s="29">
        <f>'Table 1(Q3''21)'!Q23/32.15074</f>
        <v>1.2441393261865823</v>
      </c>
      <c r="R23" s="29">
        <f>'Table 1(Q3''21)'!R23/32.15074</f>
        <v>1.0886219104132595</v>
      </c>
      <c r="S23" s="29">
        <f>'Table 1(Q3''21)'!S23/32.15074</f>
        <v>1.0886219104132595</v>
      </c>
      <c r="T23" s="29">
        <f>'Table 1(Q3''21)'!T23/32.15074</f>
        <v>1.0886219104132595</v>
      </c>
      <c r="U23" s="29">
        <f>'Table 1(Q3''21)'!U23/32.15074</f>
        <v>1.0886219104132595</v>
      </c>
      <c r="V23" s="29">
        <f>'Table 1(Q3''21)'!V23/32.15074</f>
        <v>1.0886219104132595</v>
      </c>
      <c r="W23" s="29">
        <f>'Table 1(Q3''21)'!W23/32.15074</f>
        <v>1.0886219104132595</v>
      </c>
      <c r="X23" s="29">
        <f>'Table 1(Q3''21)'!X23/32.15074</f>
        <v>0.93310449463993683</v>
      </c>
      <c r="Y23" s="29">
        <f>'Table 1(Q3''21)'!Y23/32.15074</f>
        <v>1.0886219104132595</v>
      </c>
      <c r="Z23" s="29">
        <f>'Table 1(Q3''21)'!Z23/32.15074</f>
        <v>1.0886219104132595</v>
      </c>
      <c r="AA23" s="29">
        <f>'Table 1(Q3''21)'!AA23/32.15074</f>
        <v>1.0886219104132595</v>
      </c>
      <c r="AB23" s="29">
        <f>'Table 1(Q3''21)'!AB23/32.15074</f>
        <v>1.0886219104132595</v>
      </c>
      <c r="AC23" s="29">
        <f>'Table 1(Q3''21)'!AC23/32.15074</f>
        <v>1.0886219104132595</v>
      </c>
      <c r="AD23" s="29">
        <f>'Table 1(Q3''21)'!AD23/32.15074</f>
        <v>1.0886219104132595</v>
      </c>
      <c r="AE23" s="29">
        <f>'Table 1(Q3''21)'!AE23/32.15074</f>
        <v>1.2441393261865823</v>
      </c>
      <c r="AF23" s="29">
        <f>'Table 1(Q3''21)'!AF23/32.15074</f>
        <v>1.0886219104132595</v>
      </c>
      <c r="AG23" s="29">
        <f>'Table 1(Q3''21)'!AG23/32.15074</f>
        <v>1.2441393261865823</v>
      </c>
      <c r="AH23" s="543" t="s">
        <v>101</v>
      </c>
      <c r="AI23" s="543" t="s">
        <v>101</v>
      </c>
      <c r="AJ23" s="543" t="s">
        <v>101</v>
      </c>
      <c r="AK23" s="543" t="s">
        <v>101</v>
      </c>
      <c r="AL23" s="543" t="s">
        <v>101</v>
      </c>
      <c r="AM23" s="543" t="s">
        <v>101</v>
      </c>
      <c r="AN23" s="543" t="s">
        <v>101</v>
      </c>
      <c r="AO23" s="543" t="s">
        <v>101</v>
      </c>
      <c r="AP23" s="543" t="s">
        <v>101</v>
      </c>
      <c r="AQ23" s="543" t="s">
        <v>101</v>
      </c>
      <c r="AR23" s="543" t="s">
        <v>101</v>
      </c>
      <c r="AS23" s="612" t="str">
        <f t="shared" si="5"/>
        <v>N/A</v>
      </c>
      <c r="AT23" s="612" t="str">
        <f t="shared" si="6"/>
        <v>N/A</v>
      </c>
      <c r="AU23" s="4"/>
      <c r="AV23" s="29">
        <f>D23-AW23</f>
        <v>2.3327612365998425</v>
      </c>
      <c r="AW23" s="29">
        <f>SUM(P23:Q23)</f>
        <v>2.3327612365998416</v>
      </c>
      <c r="AX23" s="29">
        <f>SUM(R23:S23)</f>
        <v>2.177243820826519</v>
      </c>
      <c r="AY23" s="29">
        <f>SUM(T23:U23)</f>
        <v>2.177243820826519</v>
      </c>
      <c r="AZ23" s="29">
        <f>SUM(V23:W23)</f>
        <v>2.177243820826519</v>
      </c>
      <c r="BA23" s="29">
        <f>SUM(X23:Y23)</f>
        <v>2.0217264050531965</v>
      </c>
      <c r="BB23" s="29">
        <f>SUM(Z23:AA23)</f>
        <v>2.177243820826519</v>
      </c>
      <c r="BC23" s="29">
        <f>SUM(AB23:AC23)</f>
        <v>2.177243820826519</v>
      </c>
      <c r="BD23" s="29">
        <f>SUM(AD23:AE23)</f>
        <v>2.3327612365998416</v>
      </c>
      <c r="BE23" s="29">
        <f>SUM(AF23:AG23)</f>
        <v>2.3327612365998416</v>
      </c>
      <c r="BF23" s="489" t="s">
        <v>101</v>
      </c>
      <c r="BG23" s="489" t="s">
        <v>101</v>
      </c>
      <c r="BH23" s="489" t="s">
        <v>101</v>
      </c>
      <c r="BI23" s="489" t="s">
        <v>101</v>
      </c>
      <c r="BJ23" s="489" t="s">
        <v>101</v>
      </c>
      <c r="BK23" s="612" t="str">
        <f t="shared" si="23"/>
        <v>N/A</v>
      </c>
      <c r="BL23" s="612" t="str">
        <f t="shared" si="24"/>
        <v>N/A</v>
      </c>
      <c r="BM23" s="19"/>
      <c r="BN23" s="489" t="s">
        <v>101</v>
      </c>
    </row>
    <row r="24" spans="1:66" x14ac:dyDescent="0.45">
      <c r="A24" s="37"/>
      <c r="B24" s="37"/>
      <c r="C24" s="37"/>
      <c r="D24" s="37"/>
      <c r="E24" s="37"/>
      <c r="F24" s="37"/>
      <c r="G24" s="37"/>
      <c r="H24" s="37"/>
      <c r="I24" s="558"/>
      <c r="J24" s="37"/>
      <c r="K24" s="37"/>
      <c r="L24" s="37"/>
      <c r="M24" s="539"/>
      <c r="N24" s="539"/>
      <c r="O24" s="36"/>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492"/>
      <c r="AT24" s="492"/>
      <c r="AU24" s="4"/>
      <c r="AV24" s="37"/>
      <c r="AW24" s="37"/>
      <c r="AX24" s="37"/>
      <c r="AY24" s="37"/>
      <c r="AZ24" s="37"/>
      <c r="BA24" s="37"/>
      <c r="BB24" s="37"/>
      <c r="BC24" s="37"/>
      <c r="BD24" s="37"/>
      <c r="BE24" s="37"/>
      <c r="BF24" s="37"/>
      <c r="BG24" s="37"/>
      <c r="BH24" s="37"/>
      <c r="BI24" s="37"/>
      <c r="BJ24" s="37"/>
      <c r="BK24" s="492"/>
      <c r="BL24" s="492"/>
      <c r="BM24" s="19"/>
      <c r="BN24" s="37"/>
    </row>
    <row r="25" spans="1:66" x14ac:dyDescent="0.45">
      <c r="A25" s="38" t="s">
        <v>5</v>
      </c>
      <c r="B25" s="28"/>
      <c r="C25" s="28">
        <f>'Table 1(Q3''21)'!C25/32.15074</f>
        <v>91.599757890487126</v>
      </c>
      <c r="D25" s="28">
        <f>'Table 1(Q3''21)'!D25/32.15074</f>
        <v>93.310449463993677</v>
      </c>
      <c r="E25" s="28">
        <f>'Table 1(Q3''21)'!E25/32.15074</f>
        <v>88.333892159247341</v>
      </c>
      <c r="F25" s="28">
        <f>'Table 1(Q3''21)'!F25/32.15074</f>
        <v>77.914225302434716</v>
      </c>
      <c r="G25" s="28">
        <f>'Table 1(Q3''21)'!G25/32.15074</f>
        <v>76.514568560474814</v>
      </c>
      <c r="H25" s="28">
        <f>'Table 1(Q3''21)'!H25/32.15074</f>
        <v>69.82731968222194</v>
      </c>
      <c r="I25" s="28">
        <f>'Table 1(Q3''21)'!I25/32.15074</f>
        <v>65.289558195321916</v>
      </c>
      <c r="J25" s="28">
        <f>'Table 1(Q3''21)'!J25/32.15074</f>
        <v>56.607651672462289</v>
      </c>
      <c r="K25" s="28">
        <f>'Table 1(Q3''21)'!K25/32.15074</f>
        <v>59.536424745414564</v>
      </c>
      <c r="L25" s="28">
        <f>'Table 1(Q3''21)'!L25/32.15074</f>
        <v>58.788058841886979</v>
      </c>
      <c r="M25" s="30">
        <f t="shared" si="20"/>
        <v>5.1738112895028054E-2</v>
      </c>
      <c r="N25" s="30">
        <f t="shared" si="20"/>
        <v>-1.2569883171985818E-2</v>
      </c>
      <c r="O25" s="36"/>
      <c r="P25" s="28">
        <f>'Table 1(Q3''21)'!P25/32.15074</f>
        <v>23.016577534451773</v>
      </c>
      <c r="Q25" s="28">
        <f>'Table 1(Q3''21)'!Q25/32.15074</f>
        <v>21.616920792491868</v>
      </c>
      <c r="R25" s="28">
        <f>'Table 1(Q3''21)'!R25/32.15074</f>
        <v>22.394507871358481</v>
      </c>
      <c r="S25" s="28">
        <f>'Table 1(Q3''21)'!S25/32.15074</f>
        <v>20.528298882078609</v>
      </c>
      <c r="T25" s="28">
        <f>'Table 1(Q3''21)'!T25/32.15074</f>
        <v>24.416234276411679</v>
      </c>
      <c r="U25" s="28">
        <f>'Table 1(Q3''21)'!U25/32.15074</f>
        <v>20.994851129398576</v>
      </c>
      <c r="V25" s="28">
        <f>'Table 1(Q3''21)'!V25/32.15074</f>
        <v>18.040020229705444</v>
      </c>
      <c r="W25" s="28">
        <f>'Table 1(Q3''21)'!W25/32.15074</f>
        <v>18.662089892798736</v>
      </c>
      <c r="X25" s="28">
        <f>'Table 1(Q3''21)'!X25/32.15074</f>
        <v>19.595194387438671</v>
      </c>
      <c r="Y25" s="28">
        <f>'Table 1(Q3''21)'!Y25/32.15074</f>
        <v>21.772438208265193</v>
      </c>
      <c r="Z25" s="28">
        <f>'Table 1(Q3''21)'!Z25/32.15074</f>
        <v>18.973124724345382</v>
      </c>
      <c r="AA25" s="28">
        <f>'Table 1(Q3''21)'!AA25/32.15074</f>
        <v>18.35105506125209</v>
      </c>
      <c r="AB25" s="28">
        <f>'Table 1(Q3''21)'!AB25/32.15074</f>
        <v>18.040020229705444</v>
      </c>
      <c r="AC25" s="28">
        <f>'Table 1(Q3''21)'!AC25/32.15074</f>
        <v>21.150368545171901</v>
      </c>
      <c r="AD25" s="28">
        <f>'Table 1(Q3''21)'!AD25/32.15074</f>
        <v>18.040020229705444</v>
      </c>
      <c r="AE25" s="28">
        <f>'Table 1(Q3''21)'!AE25/32.15074</f>
        <v>17.728985398158798</v>
      </c>
      <c r="AF25" s="28">
        <f>'Table 1(Q3''21)'!AF25/32.15074</f>
        <v>17.106915735065506</v>
      </c>
      <c r="AG25" s="28">
        <f>'Table 1(Q3''21)'!AG25/32.15074</f>
        <v>17.417950566612152</v>
      </c>
      <c r="AH25" s="28">
        <f>'Table 1(Q3''21)'!AH25/32.15074</f>
        <v>16.758555176398524</v>
      </c>
      <c r="AI25" s="28">
        <f>'Table 1(Q3''21)'!AI25/32.15074</f>
        <v>16.644414897087223</v>
      </c>
      <c r="AJ25" s="28">
        <f>'Table 1(Q3''21)'!AJ25/32.15074</f>
        <v>16.458296559322125</v>
      </c>
      <c r="AK25" s="28">
        <f>'Table 1(Q3''21)'!AK25/32.15074</f>
        <v>15.428291562514033</v>
      </c>
      <c r="AL25" s="28">
        <f>'Table 1(Q3''21)'!AL25/32.15074</f>
        <v>12.209200914747282</v>
      </c>
      <c r="AM25" s="28">
        <f>'Table 1(Q3''21)'!AM25/32.15074</f>
        <v>12.066865319725199</v>
      </c>
      <c r="AN25" s="28">
        <f>'Table 1(Q3''21)'!AN25/32.15074</f>
        <v>15.863260210073367</v>
      </c>
      <c r="AO25" s="28">
        <f>'Table 1(Q3''21)'!AO25/32.15074</f>
        <v>16.468325227916441</v>
      </c>
      <c r="AP25" s="28">
        <f>'Table 1(Q3''21)'!AP25/32.15074</f>
        <v>14.943741606549555</v>
      </c>
      <c r="AQ25" s="28">
        <f>'Table 1(Q3''21)'!AQ25/32.15074</f>
        <v>14.329811026419939</v>
      </c>
      <c r="AR25" s="28">
        <f>'Table 1(Q3''21)'!AR25/32.15074</f>
        <v>15.009567982904802</v>
      </c>
      <c r="AS25" s="612">
        <f t="shared" si="5"/>
        <v>-5.3815685796193446E-2</v>
      </c>
      <c r="AT25" s="612">
        <f t="shared" si="6"/>
        <v>4.7436561112466302E-2</v>
      </c>
      <c r="AU25" s="4"/>
      <c r="AV25" s="28">
        <f>D25-AW25</f>
        <v>48.67695113705004</v>
      </c>
      <c r="AW25" s="28">
        <f>SUM(P25:Q25)</f>
        <v>44.633498326943638</v>
      </c>
      <c r="AX25" s="28">
        <f>SUM(R25:S25)</f>
        <v>42.922806753437087</v>
      </c>
      <c r="AY25" s="28">
        <f>SUM(T25:U25)</f>
        <v>45.411085405810255</v>
      </c>
      <c r="AZ25" s="28">
        <f>SUM(V25:W25)</f>
        <v>36.70211012250418</v>
      </c>
      <c r="BA25" s="28">
        <f>SUM(X25:Y25)</f>
        <v>41.367632595703867</v>
      </c>
      <c r="BB25" s="28">
        <f>SUM(Z25:AA25)</f>
        <v>37.324179785597472</v>
      </c>
      <c r="BC25" s="28">
        <f>SUM(AB25:AC25)</f>
        <v>39.190388774877349</v>
      </c>
      <c r="BD25" s="28">
        <f>SUM(AD25:AE25)</f>
        <v>35.769005627864246</v>
      </c>
      <c r="BE25" s="28">
        <f>SUM(AF25:AG25)</f>
        <v>34.524866301677662</v>
      </c>
      <c r="BF25" s="28">
        <f>SUM(AH25:AI25)</f>
        <v>33.402970073485747</v>
      </c>
      <c r="BG25" s="28">
        <f>SUM(AJ25:AK25)</f>
        <v>31.886588121836159</v>
      </c>
      <c r="BH25" s="28">
        <f>SUM(AL25:AM25)</f>
        <v>24.276066234472481</v>
      </c>
      <c r="BI25" s="28">
        <f>SUM(AN25:AO25)</f>
        <v>32.331585437989808</v>
      </c>
      <c r="BJ25" s="28">
        <f>SUM(AP25:AQ25)</f>
        <v>29.273552632969494</v>
      </c>
      <c r="BK25" s="612">
        <f t="shared" si="23"/>
        <v>0.20586063451254244</v>
      </c>
      <c r="BL25" s="612">
        <f t="shared" si="24"/>
        <v>-9.458344722641121E-2</v>
      </c>
      <c r="BM25" s="19"/>
      <c r="BN25" s="28">
        <f>SUM(AN25:AQ25)</f>
        <v>61.605138070959306</v>
      </c>
    </row>
    <row r="26" spans="1:66" x14ac:dyDescent="0.45">
      <c r="A26" s="23"/>
      <c r="B26" s="4"/>
      <c r="C26" s="9"/>
      <c r="D26" s="9"/>
      <c r="E26" s="9"/>
      <c r="F26" s="9"/>
      <c r="G26" s="9"/>
      <c r="H26" s="9"/>
      <c r="I26" s="554"/>
      <c r="J26" s="9"/>
      <c r="K26" s="9"/>
      <c r="L26" s="9"/>
      <c r="M26" s="492"/>
      <c r="N26" s="492"/>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492"/>
      <c r="AT26" s="492"/>
      <c r="AU26" s="4"/>
      <c r="AV26" s="7"/>
      <c r="AW26" s="7"/>
      <c r="AX26" s="7"/>
      <c r="AY26" s="7"/>
      <c r="AZ26" s="7"/>
      <c r="BA26" s="7"/>
      <c r="BB26" s="7"/>
      <c r="BC26" s="7"/>
      <c r="BD26" s="7"/>
      <c r="BE26" s="7"/>
      <c r="BF26" s="7"/>
      <c r="BG26" s="7"/>
      <c r="BH26" s="7"/>
      <c r="BI26" s="7"/>
      <c r="BJ26" s="7"/>
      <c r="BK26" s="492"/>
      <c r="BL26" s="492"/>
      <c r="BM26" s="19"/>
      <c r="BN26" s="7"/>
    </row>
    <row r="27" spans="1:66" x14ac:dyDescent="0.45">
      <c r="A27" s="23" t="s">
        <v>6</v>
      </c>
      <c r="B27" s="9"/>
      <c r="C27" s="554">
        <f t="shared" ref="C27:K27" si="37">SUM(C28:C33)</f>
        <v>48.67695113705004</v>
      </c>
      <c r="D27" s="554">
        <f t="shared" si="37"/>
        <v>52.409369115609778</v>
      </c>
      <c r="E27" s="554">
        <f t="shared" si="37"/>
        <v>57.230409004582789</v>
      </c>
      <c r="F27" s="554">
        <f t="shared" si="37"/>
        <v>60.651792151595892</v>
      </c>
      <c r="G27" s="554">
        <f t="shared" si="37"/>
        <v>56.608339341489497</v>
      </c>
      <c r="H27" s="554">
        <f t="shared" si="37"/>
        <v>62.673518556649086</v>
      </c>
      <c r="I27" s="554">
        <f t="shared" si="37"/>
        <v>66.165700437711777</v>
      </c>
      <c r="J27" s="9">
        <f t="shared" si="37"/>
        <v>61.81203887984443</v>
      </c>
      <c r="K27" s="9">
        <f t="shared" si="37"/>
        <v>77.796929079859666</v>
      </c>
      <c r="L27" s="9">
        <f t="shared" ref="L27" si="38">SUM(L28:L33)</f>
        <v>67.463629604830473</v>
      </c>
      <c r="M27" s="492">
        <f t="shared" si="20"/>
        <v>0.2586048040105593</v>
      </c>
      <c r="N27" s="492">
        <f t="shared" si="20"/>
        <v>-0.13282400214566203</v>
      </c>
      <c r="O27" s="36"/>
      <c r="P27" s="555">
        <f>'Table 1(Q3''21)'!P27/32.15074</f>
        <v>12.596910677639146</v>
      </c>
      <c r="Q27" s="555">
        <f>'Table 1(Q3''21)'!Q27/32.15074</f>
        <v>13.374497756505761</v>
      </c>
      <c r="R27" s="555">
        <f>'Table 1(Q3''21)'!R27/32.15074</f>
        <v>13.685532588052405</v>
      </c>
      <c r="S27" s="555">
        <f>'Table 1(Q3''21)'!S27/32.15074</f>
        <v>13.996567419599051</v>
      </c>
      <c r="T27" s="555">
        <f>'Table 1(Q3''21)'!T27/32.15074</f>
        <v>13.841050003825728</v>
      </c>
      <c r="U27" s="555">
        <f>'Table 1(Q3''21)'!U27/32.15074</f>
        <v>14.46311966691902</v>
      </c>
      <c r="V27" s="555">
        <f>'Table 1(Q3''21)'!V27/32.15074</f>
        <v>14.618637082692343</v>
      </c>
      <c r="W27" s="555">
        <f>'Table 1(Q3''21)'!W27/32.15074</f>
        <v>16.018293824652247</v>
      </c>
      <c r="X27" s="555">
        <f>'Table 1(Q3''21)'!X27/32.15074</f>
        <v>15.396224161558957</v>
      </c>
      <c r="Y27" s="555">
        <f>'Table 1(Q3''21)'!Y27/32.15074</f>
        <v>13.841050003825728</v>
      </c>
      <c r="Z27" s="555">
        <f>'Table 1(Q3''21)'!Z27/32.15074</f>
        <v>14.307602251145697</v>
      </c>
      <c r="AA27" s="555">
        <f>'Table 1(Q3''21)'!AA27/32.15074</f>
        <v>13.841050003825728</v>
      </c>
      <c r="AB27" s="555">
        <f>'Table 1(Q3''21)'!AB27/32.15074</f>
        <v>13.996567419599051</v>
      </c>
      <c r="AC27" s="555">
        <f>'Table 1(Q3''21)'!AC27/32.15074</f>
        <v>14.152084835372374</v>
      </c>
      <c r="AD27" s="555">
        <f>'Table 1(Q3''21)'!AD27/32.15074</f>
        <v>15.55174157733228</v>
      </c>
      <c r="AE27" s="555">
        <f>'Table 1(Q3''21)'!AE27/32.15074</f>
        <v>15.55174157733228</v>
      </c>
      <c r="AF27" s="555">
        <f>'Table 1(Q3''21)'!AF27/32.15074</f>
        <v>15.55174157733228</v>
      </c>
      <c r="AG27" s="555">
        <f>'Table 1(Q3''21)'!AG27/32.15074</f>
        <v>16.173811240425572</v>
      </c>
      <c r="AH27" s="555">
        <f>'Table 1(Q3''21)'!AH27/32.15074</f>
        <v>17.323075479408416</v>
      </c>
      <c r="AI27" s="555">
        <f>'Table 1(Q3''21)'!AI27/32.15074</f>
        <v>16.676511461897579</v>
      </c>
      <c r="AJ27" s="555">
        <f>'Table 1(Q3''21)'!AJ27/32.15074</f>
        <v>16.564922817740442</v>
      </c>
      <c r="AK27" s="555">
        <f>'Table 1(Q3''21)'!AK27/32.15074</f>
        <v>15.600490772794405</v>
      </c>
      <c r="AL27" s="555">
        <f>'Table 1(Q3''21)'!AL27/32.15074</f>
        <v>17.675176017728827</v>
      </c>
      <c r="AM27" s="555">
        <f>'Table 1(Q3''21)'!AM27/32.15074</f>
        <v>12.10171142899153</v>
      </c>
      <c r="AN27" s="555">
        <f>'Table 1(Q3''21)'!AN27/32.15074</f>
        <v>15.693487918429685</v>
      </c>
      <c r="AO27" s="555">
        <f>'Table 1(Q3''21)'!AO27/32.15074</f>
        <v>16.341663514694389</v>
      </c>
      <c r="AP27" s="555">
        <f>'Table 1(Q3''21)'!AP27/32.15074</f>
        <v>22.099709333126444</v>
      </c>
      <c r="AQ27" s="555">
        <f>'Table 1(Q3''21)'!AQ27/32.15074</f>
        <v>20.644623097128253</v>
      </c>
      <c r="AR27" s="555">
        <f>'Table 1(Q3''21)'!AR27/32.15074</f>
        <v>18.754173121005465</v>
      </c>
      <c r="AS27" s="492">
        <f t="shared" si="5"/>
        <v>0.1950289966439811</v>
      </c>
      <c r="AT27" s="492">
        <f t="shared" si="6"/>
        <v>-9.1571057859891725E-2</v>
      </c>
      <c r="AU27" s="4"/>
      <c r="AV27" s="9">
        <f>SUM(AV28:AV33)</f>
        <v>26.437960681464876</v>
      </c>
      <c r="AW27" s="9">
        <f t="shared" ref="AW27" si="39">SUM(AW28:AW33)</f>
        <v>25.971408434144905</v>
      </c>
      <c r="AX27" s="9">
        <f t="shared" ref="AX27:AX33" si="40">SUM(R27:S27)</f>
        <v>27.682100007651457</v>
      </c>
      <c r="AY27" s="9">
        <f t="shared" ref="AY27:AY33" si="41">SUM(T27:U27)</f>
        <v>28.304169670744749</v>
      </c>
      <c r="AZ27" s="9">
        <f t="shared" ref="AZ27:AZ33" si="42">SUM(V27:W27)</f>
        <v>30.636930907344592</v>
      </c>
      <c r="BA27" s="9">
        <f t="shared" ref="BA27:BA33" si="43">SUM(X27:Y27)</f>
        <v>29.237274165384683</v>
      </c>
      <c r="BB27" s="9">
        <f t="shared" ref="BB27:BB33" si="44">SUM(Z27:AA27)</f>
        <v>28.148652254971424</v>
      </c>
      <c r="BC27" s="9">
        <f t="shared" ref="BC27:BC33" si="45">SUM(AB27:AC27)</f>
        <v>28.148652254971424</v>
      </c>
      <c r="BD27" s="9">
        <f t="shared" ref="BD27:BD33" si="46">SUM(AD27:AE27)</f>
        <v>31.103483154664559</v>
      </c>
      <c r="BE27" s="9">
        <f t="shared" ref="BE27:BE33" si="47">SUM(AF27:AG27)</f>
        <v>31.725552817757851</v>
      </c>
      <c r="BF27" s="9">
        <f t="shared" ref="BF27:BF33" si="48">SUM(AH27:AI27)</f>
        <v>33.999586941305992</v>
      </c>
      <c r="BG27" s="9">
        <f t="shared" ref="BG27:BG33" si="49">SUM(AJ27:AK27)</f>
        <v>32.165413590534847</v>
      </c>
      <c r="BH27" s="9">
        <f t="shared" ref="BH27:BH33" si="50">SUM(AL27:AM27)</f>
        <v>29.776887446720359</v>
      </c>
      <c r="BI27" s="9">
        <f t="shared" ref="BI27:BI33" si="51">SUM(AN27:AO27)</f>
        <v>32.035151433124071</v>
      </c>
      <c r="BJ27" s="9">
        <f t="shared" ref="BJ27:BJ33" si="52">SUM(AP27:AQ27)</f>
        <v>42.744332430254701</v>
      </c>
      <c r="BK27" s="492">
        <f t="shared" si="23"/>
        <v>0.43548691940139572</v>
      </c>
      <c r="BL27" s="492">
        <f t="shared" si="24"/>
        <v>0.33429468936605145</v>
      </c>
      <c r="BM27" s="19"/>
      <c r="BN27" s="9">
        <f t="shared" ref="BN27:BN33" si="53">SUM(AN27:AQ27)</f>
        <v>74.779483863378772</v>
      </c>
    </row>
    <row r="28" spans="1:66" x14ac:dyDescent="0.45">
      <c r="A28" s="10"/>
      <c r="B28" s="10" t="s">
        <v>12</v>
      </c>
      <c r="C28" s="7">
        <f>'Table 1(Q3''21)'!C28/32.15074</f>
        <v>16.640363487745539</v>
      </c>
      <c r="D28" s="7">
        <f>'Table 1(Q3''21)'!D28/32.15074</f>
        <v>16.795880903518864</v>
      </c>
      <c r="E28" s="7">
        <f>'Table 1(Q3''21)'!E28/32.15074</f>
        <v>16.018293824652247</v>
      </c>
      <c r="F28" s="7">
        <f>'Table 1(Q3''21)'!F28/32.15074</f>
        <v>17.417950566612152</v>
      </c>
      <c r="G28" s="7">
        <f>'Table 1(Q3''21)'!G28/32.15074</f>
        <v>17.728985398158798</v>
      </c>
      <c r="H28" s="7">
        <f>'Table 1(Q3''21)'!H28/32.15074</f>
        <v>17.573467982385477</v>
      </c>
      <c r="I28" s="7">
        <f>'Table 1(Q3''21)'!I28/32.15074</f>
        <v>21.595707057311131</v>
      </c>
      <c r="J28" s="7">
        <f>'Table 1(Q3''21)'!J28/32.15074</f>
        <v>18.205394980558133</v>
      </c>
      <c r="K28" s="7">
        <f>'Table 1(Q3''21)'!K28/32.15074</f>
        <v>20.192616780894404</v>
      </c>
      <c r="L28" s="7">
        <f>'Table 1(Q3''21)'!L28/32.15074</f>
        <v>18.926226479309985</v>
      </c>
      <c r="M28" s="26">
        <f t="shared" si="20"/>
        <v>0.10915565426943297</v>
      </c>
      <c r="N28" s="26">
        <f t="shared" si="20"/>
        <v>-6.2715512076802038E-2</v>
      </c>
      <c r="O28" s="574"/>
      <c r="P28" s="7">
        <f>'Table 1(Q3''21)'!P28/32.15074</f>
        <v>4.510005057426361</v>
      </c>
      <c r="Q28" s="7">
        <f>'Table 1(Q3''21)'!Q28/32.15074</f>
        <v>3.8879353943330699</v>
      </c>
      <c r="R28" s="7">
        <f>'Table 1(Q3''21)'!R28/32.15074</f>
        <v>4.1989702258797159</v>
      </c>
      <c r="S28" s="7">
        <f>'Table 1(Q3''21)'!S28/32.15074</f>
        <v>4.0434528101063929</v>
      </c>
      <c r="T28" s="7">
        <f>'Table 1(Q3''21)'!T28/32.15074</f>
        <v>3.8879353943330699</v>
      </c>
      <c r="U28" s="7">
        <f>'Table 1(Q3''21)'!U28/32.15074</f>
        <v>3.5769005627864243</v>
      </c>
      <c r="V28" s="7">
        <f>'Table 1(Q3''21)'!V28/32.15074</f>
        <v>4.354487641653038</v>
      </c>
      <c r="W28" s="7">
        <f>'Table 1(Q3''21)'!W28/32.15074</f>
        <v>4.1989702258797159</v>
      </c>
      <c r="X28" s="7">
        <f>'Table 1(Q3''21)'!X28/32.15074</f>
        <v>5.1320747205196522</v>
      </c>
      <c r="Y28" s="7">
        <f>'Table 1(Q3''21)'!Y28/32.15074</f>
        <v>4.0434528101063929</v>
      </c>
      <c r="Z28" s="7">
        <f>'Table 1(Q3''21)'!Z28/32.15074</f>
        <v>4.6655224731996841</v>
      </c>
      <c r="AA28" s="7">
        <f>'Table 1(Q3''21)'!AA28/32.15074</f>
        <v>4.1989702258797159</v>
      </c>
      <c r="AB28" s="7">
        <f>'Table 1(Q3''21)'!AB28/32.15074</f>
        <v>4.9765573047463292</v>
      </c>
      <c r="AC28" s="7">
        <f>'Table 1(Q3''21)'!AC28/32.15074</f>
        <v>4.1989702258797159</v>
      </c>
      <c r="AD28" s="7">
        <f>'Table 1(Q3''21)'!AD28/32.15074</f>
        <v>4.510005057426361</v>
      </c>
      <c r="AE28" s="7">
        <f>'Table 1(Q3''21)'!AE28/32.15074</f>
        <v>4.1989702258797159</v>
      </c>
      <c r="AF28" s="7">
        <f>'Table 1(Q3''21)'!AF28/32.15074</f>
        <v>4.8210398889730071</v>
      </c>
      <c r="AG28" s="7">
        <f>'Table 1(Q3''21)'!AG28/32.15074</f>
        <v>4.354487641653038</v>
      </c>
      <c r="AH28" s="7">
        <f>'Table 1(Q3''21)'!AH28/32.15074</f>
        <v>4.3004756925712311</v>
      </c>
      <c r="AI28" s="7">
        <f>'Table 1(Q3''21)'!AI28/32.15074</f>
        <v>6.367807906258113</v>
      </c>
      <c r="AJ28" s="7">
        <f>'Table 1(Q3''21)'!AJ28/32.15074</f>
        <v>5.0281836317852227</v>
      </c>
      <c r="AK28" s="7">
        <f>'Table 1(Q3''21)'!AK28/32.15074</f>
        <v>5.8992398266965642</v>
      </c>
      <c r="AL28" s="7">
        <f>'Table 1(Q3''21)'!AL28/32.15074</f>
        <v>5.4655986249376749</v>
      </c>
      <c r="AM28" s="7">
        <f>'Table 1(Q3''21)'!AM28/32.15074</f>
        <v>3.4725921734563299</v>
      </c>
      <c r="AN28" s="7">
        <f>'Table 1(Q3''21)'!AN28/32.15074</f>
        <v>3.8501717037943597</v>
      </c>
      <c r="AO28" s="7">
        <f>'Table 1(Q3''21)'!AO28/32.15074</f>
        <v>5.4170324783697694</v>
      </c>
      <c r="AP28" s="7">
        <f>'Table 1(Q3''21)'!AP28/32.15074</f>
        <v>3.7077137947729248</v>
      </c>
      <c r="AQ28" s="7">
        <f>'Table 1(Q3''21)'!AQ28/32.15074</f>
        <v>6.6615955283134491</v>
      </c>
      <c r="AR28" s="7">
        <f>'Table 1(Q3''21)'!AR28/32.15074</f>
        <v>4.8899420739961661</v>
      </c>
      <c r="AS28" s="492">
        <f t="shared" si="5"/>
        <v>0.2700581818668264</v>
      </c>
      <c r="AT28" s="492">
        <f t="shared" si="6"/>
        <v>-0.2659503187768324</v>
      </c>
      <c r="AU28" s="4"/>
      <c r="AV28" s="13">
        <f t="shared" ref="AV28:AV33" si="54">D28-AW28</f>
        <v>8.3979404517594318</v>
      </c>
      <c r="AW28" s="13">
        <f t="shared" ref="AW28:AW33" si="55">SUM(P28:Q28)</f>
        <v>8.3979404517594318</v>
      </c>
      <c r="AX28" s="13">
        <f t="shared" si="40"/>
        <v>8.2424230359861088</v>
      </c>
      <c r="AY28" s="13">
        <f t="shared" si="41"/>
        <v>7.4648359571194938</v>
      </c>
      <c r="AZ28" s="13">
        <f t="shared" si="42"/>
        <v>8.5534578675327531</v>
      </c>
      <c r="BA28" s="13">
        <f t="shared" si="43"/>
        <v>9.1755275306260451</v>
      </c>
      <c r="BB28" s="13">
        <f t="shared" si="44"/>
        <v>8.8644926990793991</v>
      </c>
      <c r="BC28" s="13">
        <f t="shared" si="45"/>
        <v>9.1755275306260451</v>
      </c>
      <c r="BD28" s="13">
        <f t="shared" si="46"/>
        <v>8.7089752833060778</v>
      </c>
      <c r="BE28" s="13">
        <f t="shared" si="47"/>
        <v>9.1755275306260451</v>
      </c>
      <c r="BF28" s="13">
        <f t="shared" si="48"/>
        <v>10.668283598829344</v>
      </c>
      <c r="BG28" s="13">
        <f t="shared" si="49"/>
        <v>10.927423458481787</v>
      </c>
      <c r="BH28" s="13">
        <f t="shared" si="50"/>
        <v>8.9381907983940039</v>
      </c>
      <c r="BI28" s="13">
        <f t="shared" si="51"/>
        <v>9.2672041821641287</v>
      </c>
      <c r="BJ28" s="13">
        <f t="shared" si="52"/>
        <v>10.369309323086373</v>
      </c>
      <c r="BK28" s="492">
        <f t="shared" si="23"/>
        <v>0.16011277415889458</v>
      </c>
      <c r="BL28" s="492">
        <f t="shared" si="24"/>
        <v>0.11892531115731542</v>
      </c>
      <c r="BM28" s="19"/>
      <c r="BN28" s="13">
        <f t="shared" si="53"/>
        <v>19.636513505250502</v>
      </c>
    </row>
    <row r="29" spans="1:66" x14ac:dyDescent="0.45">
      <c r="A29" s="10"/>
      <c r="B29" s="10" t="s">
        <v>13</v>
      </c>
      <c r="C29" s="7">
        <f>'Table 1(Q3''21)'!C29/32.15074</f>
        <v>1.5551741577332279</v>
      </c>
      <c r="D29" s="7">
        <f>'Table 1(Q3''21)'!D29/32.15074</f>
        <v>1.8662089892798737</v>
      </c>
      <c r="E29" s="7">
        <f>'Table 1(Q3''21)'!E29/32.15074</f>
        <v>6.3762140467062345</v>
      </c>
      <c r="F29" s="7">
        <f>'Table 1(Q3''21)'!F29/32.15074</f>
        <v>6.8427662940262026</v>
      </c>
      <c r="G29" s="7">
        <f>'Table 1(Q3''21)'!G29/32.15074</f>
        <v>3.1103483154664557</v>
      </c>
      <c r="H29" s="7">
        <f>'Table 1(Q3''21)'!H29/32.15074</f>
        <v>7.3093185413461716</v>
      </c>
      <c r="I29" s="7">
        <f>'Table 1(Q3''21)'!I29/32.15074</f>
        <v>6.8063128975976861</v>
      </c>
      <c r="J29" s="7">
        <f>'Table 1(Q3''21)'!J29/32.15074</f>
        <v>3.3867342485185845</v>
      </c>
      <c r="K29" s="7">
        <f>'Table 1(Q3''21)'!K29/32.15074</f>
        <v>5.5815950634492584</v>
      </c>
      <c r="L29" s="7">
        <f>'Table 1(Q3''21)'!L29/32.15074</f>
        <v>6.038348883067588</v>
      </c>
      <c r="M29" s="26">
        <f t="shared" si="20"/>
        <v>0.64807589077611971</v>
      </c>
      <c r="N29" s="26">
        <f t="shared" si="20"/>
        <v>8.1832131214490067E-2</v>
      </c>
      <c r="O29" s="36"/>
      <c r="P29" s="7">
        <f>'Table 1(Q3''21)'!P29/32.15074</f>
        <v>0.46655224731996842</v>
      </c>
      <c r="Q29" s="7">
        <f>'Table 1(Q3''21)'!Q29/32.15074</f>
        <v>0.46655224731996842</v>
      </c>
      <c r="R29" s="7">
        <f>'Table 1(Q3''21)'!R29/32.15074</f>
        <v>1.7106915735065507</v>
      </c>
      <c r="S29" s="7">
        <f>'Table 1(Q3''21)'!S29/32.15074</f>
        <v>1.5551741577332279</v>
      </c>
      <c r="T29" s="7">
        <f>'Table 1(Q3''21)'!T29/32.15074</f>
        <v>1.5551741577332279</v>
      </c>
      <c r="U29" s="7">
        <f>'Table 1(Q3''21)'!U29/32.15074</f>
        <v>1.5551741577332279</v>
      </c>
      <c r="V29" s="7">
        <f>'Table 1(Q3''21)'!V29/32.15074</f>
        <v>1.7106915735065507</v>
      </c>
      <c r="W29" s="7">
        <f>'Table 1(Q3''21)'!W29/32.15074</f>
        <v>1.8662089892798737</v>
      </c>
      <c r="X29" s="7">
        <f>'Table 1(Q3''21)'!X29/32.15074</f>
        <v>1.7106915735065507</v>
      </c>
      <c r="Y29" s="7">
        <f>'Table 1(Q3''21)'!Y29/32.15074</f>
        <v>1.7106915735065507</v>
      </c>
      <c r="Z29" s="7">
        <f>'Table 1(Q3''21)'!Z29/32.15074</f>
        <v>1.0886219104132595</v>
      </c>
      <c r="AA29" s="7">
        <f>'Table 1(Q3''21)'!AA29/32.15074</f>
        <v>0.46655224731996842</v>
      </c>
      <c r="AB29" s="7">
        <f>'Table 1(Q3''21)'!AB29/32.15074</f>
        <v>0.77758707886661393</v>
      </c>
      <c r="AC29" s="7">
        <f>'Table 1(Q3''21)'!AC29/32.15074</f>
        <v>0.77758707886661393</v>
      </c>
      <c r="AD29" s="7">
        <f>'Table 1(Q3''21)'!AD29/32.15074</f>
        <v>1.7106915735065507</v>
      </c>
      <c r="AE29" s="7">
        <f>'Table 1(Q3''21)'!AE29/32.15074</f>
        <v>1.7106915735065507</v>
      </c>
      <c r="AF29" s="7">
        <f>'Table 1(Q3''21)'!AF29/32.15074</f>
        <v>1.7106915735065507</v>
      </c>
      <c r="AG29" s="7">
        <f>'Table 1(Q3''21)'!AG29/32.15074</f>
        <v>1.7106915735065507</v>
      </c>
      <c r="AH29" s="7">
        <f>'Table 1(Q3''21)'!AH29/32.15074</f>
        <v>1.7015782243994215</v>
      </c>
      <c r="AI29" s="7">
        <f>'Table 1(Q3''21)'!AI29/32.15074</f>
        <v>1.7015782243994215</v>
      </c>
      <c r="AJ29" s="7">
        <f>'Table 1(Q3''21)'!AJ29/32.15074</f>
        <v>1.7015782243994215</v>
      </c>
      <c r="AK29" s="7">
        <f>'Table 1(Q3''21)'!AK29/32.15074</f>
        <v>1.7015782243994215</v>
      </c>
      <c r="AL29" s="7">
        <f>'Table 1(Q3''21)'!AL29/32.15074</f>
        <v>1.0318845562476906</v>
      </c>
      <c r="AM29" s="7">
        <f>'Table 1(Q3''21)'!AM29/32.15074</f>
        <v>0.56889675062977674</v>
      </c>
      <c r="AN29" s="7">
        <f>'Table 1(Q3''21)'!AN29/32.15074</f>
        <v>0.66644247200782714</v>
      </c>
      <c r="AO29" s="7">
        <f>'Table 1(Q3''21)'!AO29/32.15074</f>
        <v>1.11951046963329</v>
      </c>
      <c r="AP29" s="7">
        <f>'Table 1(Q3''21)'!AP29/32.15074</f>
        <v>1.0821912125096578</v>
      </c>
      <c r="AQ29" s="7">
        <f>'Table 1(Q3''21)'!AQ29/32.15074</f>
        <v>1.4136380828047581</v>
      </c>
      <c r="AR29" s="7">
        <f>'Table 1(Q3''21)'!AR29/32.15074</f>
        <v>1.4136380828047581</v>
      </c>
      <c r="AS29" s="492">
        <f t="shared" si="5"/>
        <v>1.121170456837504</v>
      </c>
      <c r="AT29" s="492">
        <f t="shared" si="6"/>
        <v>0</v>
      </c>
      <c r="AU29" s="4"/>
      <c r="AV29" s="13">
        <f t="shared" si="54"/>
        <v>0.93310449463993683</v>
      </c>
      <c r="AW29" s="13">
        <f t="shared" si="55"/>
        <v>0.93310449463993683</v>
      </c>
      <c r="AX29" s="13">
        <f t="shared" si="40"/>
        <v>3.2658657312397787</v>
      </c>
      <c r="AY29" s="13">
        <f t="shared" si="41"/>
        <v>3.1103483154664557</v>
      </c>
      <c r="AZ29" s="13">
        <f t="shared" si="42"/>
        <v>3.5769005627864243</v>
      </c>
      <c r="BA29" s="13">
        <f t="shared" si="43"/>
        <v>3.4213831470131013</v>
      </c>
      <c r="BB29" s="13">
        <f t="shared" si="44"/>
        <v>1.5551741577332279</v>
      </c>
      <c r="BC29" s="13">
        <f t="shared" si="45"/>
        <v>1.5551741577332279</v>
      </c>
      <c r="BD29" s="13">
        <f t="shared" si="46"/>
        <v>3.4213831470131013</v>
      </c>
      <c r="BE29" s="13">
        <f t="shared" si="47"/>
        <v>3.4213831470131013</v>
      </c>
      <c r="BF29" s="13">
        <f t="shared" si="48"/>
        <v>3.403156448798843</v>
      </c>
      <c r="BG29" s="13">
        <f t="shared" si="49"/>
        <v>3.403156448798843</v>
      </c>
      <c r="BH29" s="13">
        <f t="shared" si="50"/>
        <v>1.6007813068774674</v>
      </c>
      <c r="BI29" s="13">
        <f t="shared" si="51"/>
        <v>1.7859529416411171</v>
      </c>
      <c r="BJ29" s="13">
        <f t="shared" si="52"/>
        <v>2.4958292953144161</v>
      </c>
      <c r="BK29" s="492">
        <f t="shared" si="23"/>
        <v>0.55913195924486181</v>
      </c>
      <c r="BL29" s="492">
        <f t="shared" si="24"/>
        <v>0.39747763623659194</v>
      </c>
      <c r="BM29" s="19"/>
      <c r="BN29" s="13">
        <f t="shared" si="53"/>
        <v>4.2817822369555332</v>
      </c>
    </row>
    <row r="30" spans="1:66" x14ac:dyDescent="0.45">
      <c r="A30" s="10"/>
      <c r="B30" s="10" t="s">
        <v>10</v>
      </c>
      <c r="C30" s="7">
        <f>'Table 1(Q3''21)'!C30/32.15074</f>
        <v>6.0651792151595894</v>
      </c>
      <c r="D30" s="7">
        <f>'Table 1(Q3''21)'!D30/32.15074</f>
        <v>6.6872488782528805</v>
      </c>
      <c r="E30" s="7">
        <f>'Table 1(Q3''21)'!E30/32.15074</f>
        <v>6.3762140467062345</v>
      </c>
      <c r="F30" s="7">
        <f>'Table 1(Q3''21)'!F30/32.15074</f>
        <v>6.0651792151595894</v>
      </c>
      <c r="G30" s="7">
        <f>'Table 1(Q3''21)'!G30/32.15074</f>
        <v>6.5317314624795575</v>
      </c>
      <c r="H30" s="7">
        <f>'Table 1(Q3''21)'!H30/32.15074</f>
        <v>6.3762140467062345</v>
      </c>
      <c r="I30" s="7">
        <f>'Table 1(Q3''21)'!I30/32.15074</f>
        <v>4.4904437164333082</v>
      </c>
      <c r="J30" s="7">
        <f>'Table 1(Q3''21)'!J30/32.15074</f>
        <v>4.0363612159471289</v>
      </c>
      <c r="K30" s="7">
        <f>'Table 1(Q3''21)'!K30/32.15074</f>
        <v>4.2893336203148049</v>
      </c>
      <c r="L30" s="7">
        <f>'Table 1(Q3''21)'!L30/32.15074</f>
        <v>4.2778424384633134</v>
      </c>
      <c r="M30" s="26">
        <f t="shared" si="20"/>
        <v>6.2673381006688844E-2</v>
      </c>
      <c r="N30" s="26">
        <f t="shared" si="20"/>
        <v>-2.6790133080504264E-3</v>
      </c>
      <c r="O30" s="36"/>
      <c r="P30" s="7">
        <f>'Table 1(Q3''21)'!P30/32.15074</f>
        <v>1.7106915735065507</v>
      </c>
      <c r="Q30" s="7">
        <f>'Table 1(Q3''21)'!Q30/32.15074</f>
        <v>1.8662089892798737</v>
      </c>
      <c r="R30" s="7">
        <f>'Table 1(Q3''21)'!R30/32.15074</f>
        <v>1.8662089892798737</v>
      </c>
      <c r="S30" s="7">
        <f>'Table 1(Q3''21)'!S30/32.15074</f>
        <v>1.5551741577332279</v>
      </c>
      <c r="T30" s="7">
        <f>'Table 1(Q3''21)'!T30/32.15074</f>
        <v>1.5551741577332279</v>
      </c>
      <c r="U30" s="7">
        <f>'Table 1(Q3''21)'!U30/32.15074</f>
        <v>1.5551741577332279</v>
      </c>
      <c r="V30" s="7">
        <f>'Table 1(Q3''21)'!V30/32.15074</f>
        <v>1.5551741577332279</v>
      </c>
      <c r="W30" s="7">
        <f>'Table 1(Q3''21)'!W30/32.15074</f>
        <v>1.5551741577332279</v>
      </c>
      <c r="X30" s="7">
        <f>'Table 1(Q3''21)'!X30/32.15074</f>
        <v>1.5551741577332279</v>
      </c>
      <c r="Y30" s="7">
        <f>'Table 1(Q3''21)'!Y30/32.15074</f>
        <v>1.5551741577332279</v>
      </c>
      <c r="Z30" s="7">
        <f>'Table 1(Q3''21)'!Z30/32.15074</f>
        <v>1.7106915735065507</v>
      </c>
      <c r="AA30" s="7">
        <f>'Table 1(Q3''21)'!AA30/32.15074</f>
        <v>1.5551741577332279</v>
      </c>
      <c r="AB30" s="7">
        <f>'Table 1(Q3''21)'!AB30/32.15074</f>
        <v>1.5551741577332279</v>
      </c>
      <c r="AC30" s="7">
        <f>'Table 1(Q3''21)'!AC30/32.15074</f>
        <v>2.0217264050531965</v>
      </c>
      <c r="AD30" s="7">
        <f>'Table 1(Q3''21)'!AD30/32.15074</f>
        <v>1.7106915735065507</v>
      </c>
      <c r="AE30" s="7">
        <f>'Table 1(Q3''21)'!AE30/32.15074</f>
        <v>1.5551741577332279</v>
      </c>
      <c r="AF30" s="7">
        <f>'Table 1(Q3''21)'!AF30/32.15074</f>
        <v>1.5551741577332279</v>
      </c>
      <c r="AG30" s="7">
        <f>'Table 1(Q3''21)'!AG30/32.15074</f>
        <v>1.7106915735065507</v>
      </c>
      <c r="AH30" s="7">
        <f>'Table 1(Q3''21)'!AH30/32.15074</f>
        <v>1.096518024779523</v>
      </c>
      <c r="AI30" s="7">
        <f>'Table 1(Q3''21)'!AI30/32.15074</f>
        <v>1.1113150117229027</v>
      </c>
      <c r="AJ30" s="7">
        <f>'Table 1(Q3''21)'!AJ30/32.15074</f>
        <v>1.1659078453559704</v>
      </c>
      <c r="AK30" s="7">
        <f>'Table 1(Q3''21)'!AK30/32.15074</f>
        <v>1.1160029287039739</v>
      </c>
      <c r="AL30" s="7">
        <f>'Table 1(Q3''21)'!AL30/32.15074</f>
        <v>0.99745760128693783</v>
      </c>
      <c r="AM30" s="7">
        <f>'Table 1(Q3''21)'!AM30/32.15074</f>
        <v>0.91092771115066096</v>
      </c>
      <c r="AN30" s="7">
        <f>'Table 1(Q3''21)'!AN30/32.15074</f>
        <v>1.0140357578083741</v>
      </c>
      <c r="AO30" s="7">
        <f>'Table 1(Q3''21)'!AO30/32.15074</f>
        <v>1.1139401457011566</v>
      </c>
      <c r="AP30" s="7">
        <f>'Table 1(Q3''21)'!AP30/32.15074</f>
        <v>1.0297741202846342</v>
      </c>
      <c r="AQ30" s="7">
        <f>'Table 1(Q3''21)'!AQ30/32.15074</f>
        <v>1.090029343026008</v>
      </c>
      <c r="AR30" s="7">
        <f>'Table 1(Q3''21)'!AR30/32.15074</f>
        <v>1.109461244126885</v>
      </c>
      <c r="AS30" s="492">
        <f t="shared" si="5"/>
        <v>9.4104656156064115E-2</v>
      </c>
      <c r="AT30" s="492">
        <f t="shared" si="6"/>
        <v>1.7826952297387288E-2</v>
      </c>
      <c r="AU30" s="4"/>
      <c r="AV30" s="13">
        <f t="shared" si="54"/>
        <v>3.1103483154664562</v>
      </c>
      <c r="AW30" s="13">
        <f t="shared" si="55"/>
        <v>3.5769005627864243</v>
      </c>
      <c r="AX30" s="13">
        <f t="shared" si="40"/>
        <v>3.4213831470131018</v>
      </c>
      <c r="AY30" s="13">
        <f t="shared" si="41"/>
        <v>3.1103483154664557</v>
      </c>
      <c r="AZ30" s="13">
        <f t="shared" si="42"/>
        <v>3.1103483154664557</v>
      </c>
      <c r="BA30" s="13">
        <f t="shared" si="43"/>
        <v>3.1103483154664557</v>
      </c>
      <c r="BB30" s="13">
        <f t="shared" si="44"/>
        <v>3.2658657312397787</v>
      </c>
      <c r="BC30" s="13">
        <f t="shared" si="45"/>
        <v>3.5769005627864243</v>
      </c>
      <c r="BD30" s="13">
        <f t="shared" si="46"/>
        <v>3.2658657312397787</v>
      </c>
      <c r="BE30" s="13">
        <f t="shared" si="47"/>
        <v>3.2658657312397787</v>
      </c>
      <c r="BF30" s="13">
        <f t="shared" si="48"/>
        <v>2.2078330365024259</v>
      </c>
      <c r="BG30" s="13">
        <f t="shared" si="49"/>
        <v>2.281910774059944</v>
      </c>
      <c r="BH30" s="13">
        <f t="shared" si="50"/>
        <v>1.9083853124375989</v>
      </c>
      <c r="BI30" s="13">
        <f t="shared" si="51"/>
        <v>2.1279759035095305</v>
      </c>
      <c r="BJ30" s="13">
        <f t="shared" si="52"/>
        <v>2.1198034633106424</v>
      </c>
      <c r="BK30" s="492">
        <f t="shared" si="23"/>
        <v>0.11078378642675513</v>
      </c>
      <c r="BL30" s="492">
        <f t="shared" si="24"/>
        <v>-3.8404759120673759E-3</v>
      </c>
      <c r="BM30" s="19"/>
      <c r="BN30" s="13">
        <f t="shared" si="53"/>
        <v>4.2477793668201729</v>
      </c>
    </row>
    <row r="31" spans="1:66" x14ac:dyDescent="0.45">
      <c r="A31" s="10"/>
      <c r="B31" s="10" t="s">
        <v>11</v>
      </c>
      <c r="C31" s="7">
        <f>'Table 1(Q3''21)'!C31/32.15074</f>
        <v>4.510005057426361</v>
      </c>
      <c r="D31" s="7">
        <f>'Table 1(Q3''21)'!D31/32.15074</f>
        <v>6.3762140467062345</v>
      </c>
      <c r="E31" s="7">
        <f>'Table 1(Q3''21)'!E31/32.15074</f>
        <v>7.3093185413461716</v>
      </c>
      <c r="F31" s="7">
        <f>'Table 1(Q3''21)'!F31/32.15074</f>
        <v>7.9313882044394628</v>
      </c>
      <c r="G31" s="7">
        <f>'Table 1(Q3''21)'!G31/32.15074</f>
        <v>6.3762140467062345</v>
      </c>
      <c r="H31" s="7">
        <f>'Table 1(Q3''21)'!H31/32.15074</f>
        <v>7.7758707886661398</v>
      </c>
      <c r="I31" s="7">
        <f>'Table 1(Q3''21)'!I31/32.15074</f>
        <v>7.3424252359159432</v>
      </c>
      <c r="J31" s="7">
        <f>'Table 1(Q3''21)'!J31/32.15074</f>
        <v>13.164595457686726</v>
      </c>
      <c r="K31" s="7">
        <f>'Table 1(Q3''21)'!K31/32.15074</f>
        <v>22.588652466211698</v>
      </c>
      <c r="L31" s="7">
        <f>'Table 1(Q3''21)'!L31/32.15074</f>
        <v>10.822440665817219</v>
      </c>
      <c r="M31" s="26">
        <f t="shared" si="20"/>
        <v>0.71586377559534675</v>
      </c>
      <c r="N31" s="26">
        <f t="shared" si="20"/>
        <v>-0.5208903814866549</v>
      </c>
      <c r="O31" s="36"/>
      <c r="P31" s="7">
        <f>'Table 1(Q3''21)'!P31/32.15074</f>
        <v>1.2441393261865823</v>
      </c>
      <c r="Q31" s="7">
        <f>'Table 1(Q3''21)'!Q31/32.15074</f>
        <v>1.5551741577332279</v>
      </c>
      <c r="R31" s="7">
        <f>'Table 1(Q3''21)'!R31/32.15074</f>
        <v>0.93310449463993683</v>
      </c>
      <c r="S31" s="7">
        <f>'Table 1(Q3''21)'!S31/32.15074</f>
        <v>1.3996567419599051</v>
      </c>
      <c r="T31" s="7">
        <f>'Table 1(Q3''21)'!T31/32.15074</f>
        <v>2.177243820826519</v>
      </c>
      <c r="U31" s="7">
        <f>'Table 1(Q3''21)'!U31/32.15074</f>
        <v>2.177243820826519</v>
      </c>
      <c r="V31" s="7">
        <f>'Table 1(Q3''21)'!V31/32.15074</f>
        <v>1.8662089892798737</v>
      </c>
      <c r="W31" s="7">
        <f>'Table 1(Q3''21)'!W31/32.15074</f>
        <v>2.4882786523731646</v>
      </c>
      <c r="X31" s="7">
        <f>'Table 1(Q3''21)'!X31/32.15074</f>
        <v>1.8662089892798737</v>
      </c>
      <c r="Y31" s="7">
        <f>'Table 1(Q3''21)'!Y31/32.15074</f>
        <v>0.15551741577332279</v>
      </c>
      <c r="Z31" s="7">
        <f>'Table 1(Q3''21)'!Z31/32.15074</f>
        <v>1.2441393261865823</v>
      </c>
      <c r="AA31" s="7">
        <f>'Table 1(Q3''21)'!AA31/32.15074</f>
        <v>1.5551741577332279</v>
      </c>
      <c r="AB31" s="7">
        <f>'Table 1(Q3''21)'!AB31/32.15074</f>
        <v>1.3996567419599051</v>
      </c>
      <c r="AC31" s="7">
        <f>'Table 1(Q3''21)'!AC31/32.15074</f>
        <v>1.0886219104132595</v>
      </c>
      <c r="AD31" s="7">
        <f>'Table 1(Q3''21)'!AD31/32.15074</f>
        <v>1.8662089892798737</v>
      </c>
      <c r="AE31" s="7">
        <f>'Table 1(Q3''21)'!AE31/32.15074</f>
        <v>1.8662089892798737</v>
      </c>
      <c r="AF31" s="7">
        <f>'Table 1(Q3''21)'!AF31/32.15074</f>
        <v>2.0217264050531965</v>
      </c>
      <c r="AG31" s="7">
        <f>'Table 1(Q3''21)'!AG31/32.15074</f>
        <v>2.0217264050531965</v>
      </c>
      <c r="AH31" s="7">
        <f>'Table 1(Q3''21)'!AH31/32.15074</f>
        <v>3.7324821254000109</v>
      </c>
      <c r="AI31" s="7">
        <f>'Table 1(Q3''21)'!AI31/32.15074</f>
        <v>1.007930475989939</v>
      </c>
      <c r="AJ31" s="7">
        <f>'Table 1(Q3''21)'!AJ31/32.15074</f>
        <v>2.2145058225207968</v>
      </c>
      <c r="AK31" s="7">
        <f>'Table 1(Q3''21)'!AK31/32.15074</f>
        <v>0.38750681200519654</v>
      </c>
      <c r="AL31" s="7">
        <f>'Table 1(Q3''21)'!AL31/32.15074</f>
        <v>4.6542870011596902</v>
      </c>
      <c r="AM31" s="7">
        <f>'Table 1(Q3''21)'!AM31/32.15074</f>
        <v>2.0579068135832497</v>
      </c>
      <c r="AN31" s="7">
        <f>'Table 1(Q3''21)'!AN31/32.15074</f>
        <v>4.059191292207589</v>
      </c>
      <c r="AO31" s="7">
        <f>'Table 1(Q3''21)'!AO31/32.15074</f>
        <v>2.3932103507361977</v>
      </c>
      <c r="AP31" s="7">
        <f>'Table 1(Q3''21)'!AP31/32.15074</f>
        <v>9.8829988693416304</v>
      </c>
      <c r="AQ31" s="7">
        <f>'Table 1(Q3''21)'!AQ31/32.15074</f>
        <v>5.2525013771727806</v>
      </c>
      <c r="AR31" s="7">
        <f>'Table 1(Q3''21)'!AR31/32.15074</f>
        <v>5.0971029613350076</v>
      </c>
      <c r="AS31" s="492">
        <f t="shared" si="5"/>
        <v>0.25569419975843299</v>
      </c>
      <c r="AT31" s="492">
        <f t="shared" si="6"/>
        <v>-2.9585602112001341E-2</v>
      </c>
      <c r="AU31" s="4"/>
      <c r="AV31" s="13">
        <f t="shared" si="54"/>
        <v>3.5769005627864243</v>
      </c>
      <c r="AW31" s="13">
        <f t="shared" si="55"/>
        <v>2.7993134839198102</v>
      </c>
      <c r="AX31" s="13">
        <f t="shared" si="40"/>
        <v>2.332761236599842</v>
      </c>
      <c r="AY31" s="13">
        <f t="shared" si="41"/>
        <v>4.354487641653038</v>
      </c>
      <c r="AZ31" s="13">
        <f t="shared" si="42"/>
        <v>4.354487641653038</v>
      </c>
      <c r="BA31" s="13">
        <f t="shared" si="43"/>
        <v>2.0217264050531965</v>
      </c>
      <c r="BB31" s="13">
        <f t="shared" si="44"/>
        <v>2.7993134839198102</v>
      </c>
      <c r="BC31" s="13">
        <f t="shared" si="45"/>
        <v>2.4882786523731646</v>
      </c>
      <c r="BD31" s="13">
        <f t="shared" si="46"/>
        <v>3.7324179785597473</v>
      </c>
      <c r="BE31" s="13">
        <f t="shared" si="47"/>
        <v>4.0434528101063929</v>
      </c>
      <c r="BF31" s="13">
        <f t="shared" si="48"/>
        <v>4.7404126013899504</v>
      </c>
      <c r="BG31" s="13">
        <f t="shared" si="49"/>
        <v>2.6020126345259933</v>
      </c>
      <c r="BH31" s="13">
        <f t="shared" si="50"/>
        <v>6.7121938147429399</v>
      </c>
      <c r="BI31" s="13">
        <f t="shared" si="51"/>
        <v>6.4524016429437872</v>
      </c>
      <c r="BJ31" s="13">
        <f t="shared" si="52"/>
        <v>15.135500246514411</v>
      </c>
      <c r="BK31" s="492">
        <f t="shared" si="23"/>
        <v>1.2549259845968948</v>
      </c>
      <c r="BL31" s="492">
        <f t="shared" si="24"/>
        <v>1.3457157635353156</v>
      </c>
      <c r="BM31" s="19"/>
      <c r="BN31" s="13">
        <f t="shared" si="53"/>
        <v>21.587901889458198</v>
      </c>
    </row>
    <row r="32" spans="1:66" x14ac:dyDescent="0.45">
      <c r="A32" s="10"/>
      <c r="B32" s="10" t="s">
        <v>58</v>
      </c>
      <c r="C32" s="7">
        <f>'Table 1(Q3''21)'!C32/32.15074</f>
        <v>6.8427662940262026</v>
      </c>
      <c r="D32" s="7">
        <f>'Table 1(Q3''21)'!D32/32.15074</f>
        <v>6.9982837097995256</v>
      </c>
      <c r="E32" s="7">
        <f>'Table 1(Q3''21)'!E32/32.15074</f>
        <v>7.4648359571194947</v>
      </c>
      <c r="F32" s="7">
        <f>'Table 1(Q3''21)'!F32/32.15074</f>
        <v>7.3093185413461716</v>
      </c>
      <c r="G32" s="7">
        <f>'Table 1(Q3''21)'!G32/32.15074</f>
        <v>7.3093185413461716</v>
      </c>
      <c r="H32" s="7">
        <f>'Table 1(Q3''21)'!H32/32.15074</f>
        <v>7.3093185413461716</v>
      </c>
      <c r="I32" s="7">
        <f>'Table 1(Q3''21)'!I32/32.15074</f>
        <v>7.7410348875329182</v>
      </c>
      <c r="J32" s="7">
        <f>'Table 1(Q3''21)'!J32/32.15074</f>
        <v>7.4316195981446871</v>
      </c>
      <c r="K32" s="7">
        <f>'Table 1(Q3''21)'!K32/32.15074</f>
        <v>7.6962555697909503</v>
      </c>
      <c r="L32" s="7">
        <f>'Table 1(Q3''21)'!L32/32.15074</f>
        <v>7.8903978150170202</v>
      </c>
      <c r="M32" s="26">
        <f t="shared" si="20"/>
        <v>3.5609461457409619E-2</v>
      </c>
      <c r="N32" s="26">
        <f t="shared" si="20"/>
        <v>2.522554552217704E-2</v>
      </c>
      <c r="O32" s="36"/>
      <c r="P32" s="7">
        <f>'Table 1(Q3''21)'!P32/32.15074</f>
        <v>1.3996567419599051</v>
      </c>
      <c r="Q32" s="7">
        <f>'Table 1(Q3''21)'!Q32/32.15074</f>
        <v>2.0217264050531965</v>
      </c>
      <c r="R32" s="7">
        <f>'Table 1(Q3''21)'!R32/32.15074</f>
        <v>1.5551741577332279</v>
      </c>
      <c r="S32" s="7">
        <f>'Table 1(Q3''21)'!S32/32.15074</f>
        <v>2.0217264050531965</v>
      </c>
      <c r="T32" s="7">
        <f>'Table 1(Q3''21)'!T32/32.15074</f>
        <v>1.3996567419599051</v>
      </c>
      <c r="U32" s="7">
        <f>'Table 1(Q3''21)'!U32/32.15074</f>
        <v>2.0217264050531965</v>
      </c>
      <c r="V32" s="7">
        <f>'Table 1(Q3''21)'!V32/32.15074</f>
        <v>1.5551741577332279</v>
      </c>
      <c r="W32" s="7">
        <f>'Table 1(Q3''21)'!W32/32.15074</f>
        <v>2.177243820826519</v>
      </c>
      <c r="X32" s="7">
        <f>'Table 1(Q3''21)'!X32/32.15074</f>
        <v>1.3996567419599051</v>
      </c>
      <c r="Y32" s="7">
        <f>'Table 1(Q3''21)'!Y32/32.15074</f>
        <v>2.332761236599842</v>
      </c>
      <c r="Z32" s="7">
        <f>'Table 1(Q3''21)'!Z32/32.15074</f>
        <v>1.7106915735065507</v>
      </c>
      <c r="AA32" s="7">
        <f>'Table 1(Q3''21)'!AA32/32.15074</f>
        <v>2.177243820826519</v>
      </c>
      <c r="AB32" s="7">
        <f>'Table 1(Q3''21)'!AB32/32.15074</f>
        <v>1.3996567419599051</v>
      </c>
      <c r="AC32" s="7">
        <f>'Table 1(Q3''21)'!AC32/32.15074</f>
        <v>2.177243820826519</v>
      </c>
      <c r="AD32" s="7">
        <f>'Table 1(Q3''21)'!AD32/32.15074</f>
        <v>1.7106915735065507</v>
      </c>
      <c r="AE32" s="7">
        <f>'Table 1(Q3''21)'!AE32/32.15074</f>
        <v>2.177243820826519</v>
      </c>
      <c r="AF32" s="7">
        <f>'Table 1(Q3''21)'!AF32/32.15074</f>
        <v>1.3996567419599051</v>
      </c>
      <c r="AG32" s="7">
        <f>'Table 1(Q3''21)'!AG32/32.15074</f>
        <v>2.177243820826519</v>
      </c>
      <c r="AH32" s="7">
        <f>'Table 1(Q3''21)'!AH32/32.15074</f>
        <v>1.9352587218832296</v>
      </c>
      <c r="AI32" s="7">
        <f>'Table 1(Q3''21)'!AI32/32.15074</f>
        <v>1.9352587218832296</v>
      </c>
      <c r="AJ32" s="7">
        <f>'Table 1(Q3''21)'!AJ32/32.15074</f>
        <v>1.9352587218832296</v>
      </c>
      <c r="AK32" s="7">
        <f>'Table 1(Q3''21)'!AK32/32.15074</f>
        <v>1.9352587218832296</v>
      </c>
      <c r="AL32" s="7">
        <f>'Table 1(Q3''21)'!AL32/32.15074</f>
        <v>1.8579048995361718</v>
      </c>
      <c r="AM32" s="7">
        <f>'Table 1(Q3''21)'!AM32/32.15074</f>
        <v>1.8579048995361718</v>
      </c>
      <c r="AN32" s="7">
        <f>'Table 1(Q3''21)'!AN32/32.15074</f>
        <v>1.8579048995361718</v>
      </c>
      <c r="AO32" s="7">
        <f>'Table 1(Q3''21)'!AO32/32.15074</f>
        <v>1.8579048995361718</v>
      </c>
      <c r="AP32" s="7">
        <f>'Table 1(Q3''21)'!AP32/32.15074</f>
        <v>1.9308800990957617</v>
      </c>
      <c r="AQ32" s="7">
        <f>'Table 1(Q3''21)'!AQ32/32.15074</f>
        <v>1.8322455399451549</v>
      </c>
      <c r="AR32" s="7">
        <f>'Table 1(Q3''21)'!AR32/32.15074</f>
        <v>1.9240638924477376</v>
      </c>
      <c r="AS32" s="492">
        <f t="shared" si="5"/>
        <v>3.5609461457409619E-2</v>
      </c>
      <c r="AT32" s="492">
        <f t="shared" si="6"/>
        <v>5.0112471555166627E-2</v>
      </c>
      <c r="AU32" s="4"/>
      <c r="AV32" s="13">
        <f t="shared" si="54"/>
        <v>3.5769005627864239</v>
      </c>
      <c r="AW32" s="13">
        <f t="shared" si="55"/>
        <v>3.4213831470131018</v>
      </c>
      <c r="AX32" s="13">
        <f t="shared" si="40"/>
        <v>3.5769005627864243</v>
      </c>
      <c r="AY32" s="13">
        <f t="shared" si="41"/>
        <v>3.4213831470131018</v>
      </c>
      <c r="AZ32" s="13">
        <f t="shared" si="42"/>
        <v>3.7324179785597469</v>
      </c>
      <c r="BA32" s="13">
        <f t="shared" si="43"/>
        <v>3.7324179785597469</v>
      </c>
      <c r="BB32" s="13">
        <f t="shared" si="44"/>
        <v>3.8879353943330699</v>
      </c>
      <c r="BC32" s="13">
        <f t="shared" si="45"/>
        <v>3.5769005627864239</v>
      </c>
      <c r="BD32" s="13">
        <f t="shared" si="46"/>
        <v>3.8879353943330699</v>
      </c>
      <c r="BE32" s="13">
        <f t="shared" si="47"/>
        <v>3.5769005627864239</v>
      </c>
      <c r="BF32" s="13">
        <f t="shared" si="48"/>
        <v>3.8705174437664591</v>
      </c>
      <c r="BG32" s="13">
        <f t="shared" si="49"/>
        <v>3.8705174437664591</v>
      </c>
      <c r="BH32" s="13">
        <f t="shared" si="50"/>
        <v>3.7158097990723435</v>
      </c>
      <c r="BI32" s="13">
        <f t="shared" si="51"/>
        <v>3.7158097990723435</v>
      </c>
      <c r="BJ32" s="13">
        <f t="shared" si="52"/>
        <v>3.7631256390409167</v>
      </c>
      <c r="BK32" s="492">
        <f t="shared" si="23"/>
        <v>1.2733654984274478E-2</v>
      </c>
      <c r="BL32" s="492">
        <f t="shared" si="24"/>
        <v>1.2733654984274478E-2</v>
      </c>
      <c r="BM32" s="19"/>
      <c r="BN32" s="13">
        <f t="shared" si="53"/>
        <v>7.4789354381132602</v>
      </c>
    </row>
    <row r="33" spans="1:66" x14ac:dyDescent="0.45">
      <c r="A33" s="29"/>
      <c r="B33" s="29" t="s">
        <v>2</v>
      </c>
      <c r="C33" s="610">
        <f>'Table 1(Q3''21)'!C33/32.15074</f>
        <v>13.063462924959115</v>
      </c>
      <c r="D33" s="610">
        <f>'Table 1(Q3''21)'!D33/32.15074</f>
        <v>13.685532588052405</v>
      </c>
      <c r="E33" s="610">
        <f>'Table 1(Q3''21)'!E33/32.15074</f>
        <v>13.685532588052405</v>
      </c>
      <c r="F33" s="610">
        <f>'Table 1(Q3''21)'!F33/32.15074</f>
        <v>15.085189330012311</v>
      </c>
      <c r="G33" s="610">
        <f>'Table 1(Q3''21)'!G33/32.15074</f>
        <v>15.55174157733228</v>
      </c>
      <c r="H33" s="610">
        <f>'Table 1(Q3''21)'!H33/32.15074</f>
        <v>16.329328656198893</v>
      </c>
      <c r="I33" s="610">
        <f>'Table 1(Q3''21)'!I33/32.15074</f>
        <v>18.189776642920794</v>
      </c>
      <c r="J33" s="610">
        <f>'Table 1(Q3''21)'!J33/32.15074</f>
        <v>15.58733337898917</v>
      </c>
      <c r="K33" s="610">
        <f>'Table 1(Q3''21)'!K33/32.15074</f>
        <v>17.448475579198558</v>
      </c>
      <c r="L33" s="610">
        <f>'Table 1(Q3''21)'!L33/32.15074</f>
        <v>19.508373323155343</v>
      </c>
      <c r="M33" s="30">
        <f t="shared" si="20"/>
        <v>0.11940093632167392</v>
      </c>
      <c r="N33" s="30">
        <f t="shared" si="20"/>
        <v>0.1180560292850179</v>
      </c>
      <c r="O33" s="36"/>
      <c r="P33" s="610">
        <f>'Table 1(Q3''21)'!P33/32.15074</f>
        <v>3.2658657312397787</v>
      </c>
      <c r="Q33" s="610">
        <f>'Table 1(Q3''21)'!Q33/32.15074</f>
        <v>3.5769005627864243</v>
      </c>
      <c r="R33" s="610">
        <f>'Table 1(Q3''21)'!R33/32.15074</f>
        <v>3.4213831470131013</v>
      </c>
      <c r="S33" s="610">
        <f>'Table 1(Q3''21)'!S33/32.15074</f>
        <v>3.4213831470131013</v>
      </c>
      <c r="T33" s="610">
        <f>'Table 1(Q3''21)'!T33/32.15074</f>
        <v>3.2658657312397787</v>
      </c>
      <c r="U33" s="610">
        <f>'Table 1(Q3''21)'!U33/32.15074</f>
        <v>3.5769005627864243</v>
      </c>
      <c r="V33" s="610">
        <f>'Table 1(Q3''21)'!V33/32.15074</f>
        <v>3.5769005627864243</v>
      </c>
      <c r="W33" s="610">
        <f>'Table 1(Q3''21)'!W33/32.15074</f>
        <v>3.7324179785597473</v>
      </c>
      <c r="X33" s="610">
        <f>'Table 1(Q3''21)'!X33/32.15074</f>
        <v>3.7324179785597473</v>
      </c>
      <c r="Y33" s="610">
        <f>'Table 1(Q3''21)'!Y33/32.15074</f>
        <v>4.0434528101063929</v>
      </c>
      <c r="Z33" s="610">
        <f>'Table 1(Q3''21)'!Z33/32.15074</f>
        <v>3.8879353943330699</v>
      </c>
      <c r="AA33" s="610">
        <f>'Table 1(Q3''21)'!AA33/32.15074</f>
        <v>3.8879353943330699</v>
      </c>
      <c r="AB33" s="610">
        <f>'Table 1(Q3''21)'!AB33/32.15074</f>
        <v>3.8879353943330699</v>
      </c>
      <c r="AC33" s="610">
        <f>'Table 1(Q3''21)'!AC33/32.15074</f>
        <v>3.8879353943330699</v>
      </c>
      <c r="AD33" s="610">
        <f>'Table 1(Q3''21)'!AD33/32.15074</f>
        <v>4.0434528101063929</v>
      </c>
      <c r="AE33" s="610">
        <f>'Table 1(Q3''21)'!AE33/32.15074</f>
        <v>4.0434528101063929</v>
      </c>
      <c r="AF33" s="610">
        <f>'Table 1(Q3''21)'!AF33/32.15074</f>
        <v>4.0434528101063929</v>
      </c>
      <c r="AG33" s="610">
        <f>'Table 1(Q3''21)'!AG33/32.15074</f>
        <v>4.1989702258797159</v>
      </c>
      <c r="AH33" s="610">
        <f>'Table 1(Q3''21)'!AH33/32.15074</f>
        <v>4.556762690374998</v>
      </c>
      <c r="AI33" s="610">
        <f>'Table 1(Q3''21)'!AI33/32.15074</f>
        <v>4.552621121643976</v>
      </c>
      <c r="AJ33" s="610">
        <f>'Table 1(Q3''21)'!AJ33/32.15074</f>
        <v>4.5194885717958035</v>
      </c>
      <c r="AK33" s="610">
        <f>'Table 1(Q3''21)'!AK33/32.15074</f>
        <v>4.56090425910602</v>
      </c>
      <c r="AL33" s="610">
        <f>'Table 1(Q3''21)'!AL33/32.15074</f>
        <v>3.66804333456066</v>
      </c>
      <c r="AM33" s="610">
        <f>'Table 1(Q3''21)'!AM33/32.15074</f>
        <v>3.2334830806353416</v>
      </c>
      <c r="AN33" s="610">
        <f>'Table 1(Q3''21)'!AN33/32.15074</f>
        <v>4.2457417930753634</v>
      </c>
      <c r="AO33" s="610">
        <f>'Table 1(Q3''21)'!AO33/32.15074</f>
        <v>4.4400651707178049</v>
      </c>
      <c r="AP33" s="610">
        <f>'Table 1(Q3''21)'!AP33/32.15074</f>
        <v>4.4661512371218333</v>
      </c>
      <c r="AQ33" s="610">
        <f>'Table 1(Q3''21)'!AQ33/32.15074</f>
        <v>4.3946132258661041</v>
      </c>
      <c r="AR33" s="610">
        <f>'Table 1(Q3''21)'!AR33/32.15074</f>
        <v>4.3199648662949093</v>
      </c>
      <c r="AS33" s="612">
        <f t="shared" si="5"/>
        <v>1.7481768048306812E-2</v>
      </c>
      <c r="AT33" s="612">
        <f t="shared" si="6"/>
        <v>-1.6986332069412802E-2</v>
      </c>
      <c r="AU33" s="4"/>
      <c r="AV33" s="29">
        <f t="shared" si="54"/>
        <v>6.8427662940262017</v>
      </c>
      <c r="AW33" s="29">
        <f t="shared" si="55"/>
        <v>6.8427662940262035</v>
      </c>
      <c r="AX33" s="29">
        <f t="shared" si="40"/>
        <v>6.8427662940262026</v>
      </c>
      <c r="AY33" s="29">
        <f t="shared" si="41"/>
        <v>6.8427662940262035</v>
      </c>
      <c r="AZ33" s="29">
        <f t="shared" si="42"/>
        <v>7.3093185413461716</v>
      </c>
      <c r="BA33" s="29">
        <f t="shared" si="43"/>
        <v>7.7758707886661398</v>
      </c>
      <c r="BB33" s="29">
        <f t="shared" si="44"/>
        <v>7.7758707886661398</v>
      </c>
      <c r="BC33" s="29">
        <f t="shared" si="45"/>
        <v>7.7758707886661398</v>
      </c>
      <c r="BD33" s="29">
        <f t="shared" si="46"/>
        <v>8.0869056202127858</v>
      </c>
      <c r="BE33" s="29">
        <f t="shared" si="47"/>
        <v>8.2424230359861088</v>
      </c>
      <c r="BF33" s="29">
        <f t="shared" si="48"/>
        <v>9.1093838120189741</v>
      </c>
      <c r="BG33" s="29">
        <f t="shared" si="49"/>
        <v>9.0803928309018236</v>
      </c>
      <c r="BH33" s="29">
        <f t="shared" si="50"/>
        <v>6.9015264151960016</v>
      </c>
      <c r="BI33" s="599">
        <f t="shared" si="51"/>
        <v>8.6858069637931692</v>
      </c>
      <c r="BJ33" s="599">
        <f t="shared" si="52"/>
        <v>8.8607644629879374</v>
      </c>
      <c r="BK33" s="612">
        <f t="shared" si="23"/>
        <v>0.28388474229092608</v>
      </c>
      <c r="BL33" s="612">
        <f t="shared" si="24"/>
        <v>2.0142918202543436E-2</v>
      </c>
      <c r="BM33" s="19"/>
      <c r="BN33" s="608">
        <f t="shared" si="53"/>
        <v>17.546571426781107</v>
      </c>
    </row>
    <row r="34" spans="1:66" x14ac:dyDescent="0.45">
      <c r="A34" s="37"/>
      <c r="B34" s="37"/>
      <c r="C34" s="37"/>
      <c r="D34" s="37"/>
      <c r="E34" s="37"/>
      <c r="F34" s="37"/>
      <c r="G34" s="37"/>
      <c r="H34" s="37"/>
      <c r="I34" s="558"/>
      <c r="J34" s="37"/>
      <c r="K34" s="37"/>
      <c r="L34" s="37"/>
      <c r="M34" s="539"/>
      <c r="N34" s="539"/>
      <c r="O34" s="36"/>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492"/>
      <c r="AT34" s="492"/>
      <c r="AU34" s="4"/>
      <c r="AV34" s="37"/>
      <c r="AW34" s="37"/>
      <c r="AX34" s="37"/>
      <c r="AY34" s="37"/>
      <c r="AZ34" s="37"/>
      <c r="BA34" s="37"/>
      <c r="BB34" s="37"/>
      <c r="BC34" s="37"/>
      <c r="BD34" s="37"/>
      <c r="BE34" s="37"/>
      <c r="BF34" s="37"/>
      <c r="BG34" s="37"/>
      <c r="BH34" s="37"/>
      <c r="BI34" s="37"/>
      <c r="BJ34" s="37"/>
      <c r="BK34" s="492"/>
      <c r="BL34" s="492"/>
      <c r="BM34" s="19"/>
      <c r="BN34" s="37"/>
    </row>
    <row r="35" spans="1:66" x14ac:dyDescent="0.45">
      <c r="A35" s="23" t="s">
        <v>3</v>
      </c>
      <c r="B35" s="9"/>
      <c r="C35" s="554">
        <f t="shared" ref="C35:K35" si="56">SUM(C36:C38)</f>
        <v>29.081756749611365</v>
      </c>
      <c r="D35" s="554">
        <f t="shared" si="56"/>
        <v>4.6655224731996849</v>
      </c>
      <c r="E35" s="554">
        <f t="shared" si="56"/>
        <v>9.4865623621726911</v>
      </c>
      <c r="F35" s="554">
        <f t="shared" si="56"/>
        <v>16.640363487745539</v>
      </c>
      <c r="G35" s="554">
        <f t="shared" si="56"/>
        <v>8.5534578675327531</v>
      </c>
      <c r="H35" s="554">
        <f t="shared" si="56"/>
        <v>0.46655224731996814</v>
      </c>
      <c r="I35" s="554">
        <f t="shared" si="56"/>
        <v>38.982796879539691</v>
      </c>
      <c r="J35" s="554">
        <f t="shared" si="56"/>
        <v>48.322468923498946</v>
      </c>
      <c r="K35" s="554">
        <f t="shared" si="56"/>
        <v>6.9982406396592145</v>
      </c>
      <c r="L35" s="554">
        <f t="shared" ref="L35" si="57">SUM(L36:L38)</f>
        <v>9.3938610566940604</v>
      </c>
      <c r="M35" s="492">
        <f t="shared" si="20"/>
        <v>-0.85517626074242226</v>
      </c>
      <c r="N35" s="492">
        <f t="shared" si="20"/>
        <v>0.34231752527325243</v>
      </c>
      <c r="O35" s="36"/>
      <c r="P35" s="615">
        <f>'Table 1(Q3''21)'!P35/32.15074</f>
        <v>-5.4431095520662982</v>
      </c>
      <c r="Q35" s="615">
        <f>'Table 1(Q3''21)'!Q35/32.15074</f>
        <v>0</v>
      </c>
      <c r="R35" s="615">
        <f>'Table 1(Q3''21)'!R35/32.15074</f>
        <v>-0.31103483154664557</v>
      </c>
      <c r="S35" s="615">
        <f>'Table 1(Q3''21)'!S35/32.15074</f>
        <v>3.5769005627864243</v>
      </c>
      <c r="T35" s="615">
        <f>'Table 1(Q3''21)'!T35/32.15074</f>
        <v>8.8644926990793991</v>
      </c>
      <c r="U35" s="615">
        <f>'Table 1(Q3''21)'!U35/32.15074</f>
        <v>-2.9548308996931332</v>
      </c>
      <c r="V35" s="615">
        <f>'Table 1(Q3''21)'!V35/32.15074</f>
        <v>5.1320747205196522</v>
      </c>
      <c r="W35" s="615">
        <f>'Table 1(Q3''21)'!W35/32.15074</f>
        <v>2.9548308996931332</v>
      </c>
      <c r="X35" s="615">
        <f>'Table 1(Q3''21)'!X35/32.15074</f>
        <v>1.5551741577332279</v>
      </c>
      <c r="Y35" s="615">
        <f>'Table 1(Q3''21)'!Y35/32.15074</f>
        <v>6.9982837097995256</v>
      </c>
      <c r="Z35" s="615">
        <f>'Table 1(Q3''21)'!Z35/32.15074</f>
        <v>2.4882786523731646</v>
      </c>
      <c r="AA35" s="615">
        <f>'Table 1(Q3''21)'!AA35/32.15074</f>
        <v>3.2658657312397787</v>
      </c>
      <c r="AB35" s="615">
        <f>'Table 1(Q3''21)'!AB35/32.15074</f>
        <v>-0.31103483154664557</v>
      </c>
      <c r="AC35" s="615">
        <f>'Table 1(Q3''21)'!AC35/32.15074</f>
        <v>3.1103483154664557</v>
      </c>
      <c r="AD35" s="615">
        <f>'Table 1(Q3''21)'!AD35/32.15074</f>
        <v>1.8662089892798737</v>
      </c>
      <c r="AE35" s="615">
        <f>'Table 1(Q3''21)'!AE35/32.15074</f>
        <v>-1.7106915735065507</v>
      </c>
      <c r="AF35" s="615">
        <f>'Table 1(Q3''21)'!AF35/32.15074</f>
        <v>2.0217264050531965</v>
      </c>
      <c r="AG35" s="615">
        <f>'Table 1(Q3''21)'!AG35/32.15074</f>
        <v>-2.0217264050531965</v>
      </c>
      <c r="AH35" s="615">
        <f>'Table 1(Q3''21)'!AH35/32.15074</f>
        <v>24.703769894192558</v>
      </c>
      <c r="AI35" s="615">
        <f>'Table 1(Q3''21)'!AI35/32.15074</f>
        <v>3.9290595146126939</v>
      </c>
      <c r="AJ35" s="615">
        <f>'Table 1(Q3''21)'!AJ35/32.15074</f>
        <v>7.8037820916261458</v>
      </c>
      <c r="AK35" s="615">
        <f>'Table 1(Q3''21)'!AK35/32.15074</f>
        <v>2.5461853791082918</v>
      </c>
      <c r="AL35" s="615">
        <f>'Table 1(Q3''21)'!AL35/32.15074</f>
        <v>2.2164693436998721</v>
      </c>
      <c r="AM35" s="615">
        <f>'Table 1(Q3''21)'!AM35/32.15074</f>
        <v>11.964053185556141</v>
      </c>
      <c r="AN35" s="615">
        <f>'Table 1(Q3''21)'!AN35/32.15074</f>
        <v>29.923351931617511</v>
      </c>
      <c r="AO35" s="615">
        <f>'Table 1(Q3''21)'!AO35/32.15074</f>
        <v>4.2186209114196496</v>
      </c>
      <c r="AP35" s="615">
        <f>'Table 1(Q3''21)'!AP35/32.15074</f>
        <v>5.0454251861586732</v>
      </c>
      <c r="AQ35" s="615">
        <f>'Table 1(Q3''21)'!AQ35/32.15074</f>
        <v>5.8829345765528736</v>
      </c>
      <c r="AR35" s="615">
        <f>'Table 1(Q3''21)'!AR35/32.15074</f>
        <v>-7.6446137185695608</v>
      </c>
      <c r="AS35" s="492" t="str">
        <f t="shared" si="5"/>
        <v>N/A</v>
      </c>
      <c r="AT35" s="492" t="str">
        <f t="shared" si="6"/>
        <v>N/A</v>
      </c>
      <c r="AU35" s="4"/>
      <c r="AV35" s="9">
        <f t="shared" ref="AV35:AW35" si="58">SUM(AV36:AV38)</f>
        <v>10.108632025265981</v>
      </c>
      <c r="AW35" s="9">
        <f t="shared" si="58"/>
        <v>-5.4431095520662982</v>
      </c>
      <c r="AX35" s="9">
        <f>SUM(R35:S35)</f>
        <v>3.2658657312397787</v>
      </c>
      <c r="AY35" s="9">
        <f>SUM(T35:U35)</f>
        <v>5.9096617993862655</v>
      </c>
      <c r="AZ35" s="9">
        <f>SUM(V35:W35)</f>
        <v>8.0869056202127858</v>
      </c>
      <c r="BA35" s="9">
        <f>SUM(X35:Y35)</f>
        <v>8.5534578675327531</v>
      </c>
      <c r="BB35" s="9">
        <f>SUM(Z35:AA35)</f>
        <v>5.7541443836129433</v>
      </c>
      <c r="BC35" s="9">
        <f>SUM(AB35:AC35)</f>
        <v>2.7993134839198102</v>
      </c>
      <c r="BD35" s="9">
        <f>SUM(AD35:AE35)</f>
        <v>0.15551741577332301</v>
      </c>
      <c r="BE35" s="9">
        <f>SUM(AF35:AG35)</f>
        <v>0</v>
      </c>
      <c r="BF35" s="9">
        <f>SUM(AH35:AI35)</f>
        <v>28.63282940880525</v>
      </c>
      <c r="BG35" s="9">
        <f>SUM(AJ35:AK35)</f>
        <v>10.349967470734438</v>
      </c>
      <c r="BH35" s="9">
        <f>SUM(AL35:AM35)</f>
        <v>14.180522529256013</v>
      </c>
      <c r="BI35" s="9">
        <f>SUM(AN35:AO35)</f>
        <v>34.141972843037159</v>
      </c>
      <c r="BJ35" s="9">
        <f>SUM(AP35:AQ35)</f>
        <v>10.928359762711548</v>
      </c>
      <c r="BK35" s="492">
        <f t="shared" si="23"/>
        <v>-0.22934012197610409</v>
      </c>
      <c r="BL35" s="492">
        <f t="shared" si="24"/>
        <v>-0.67991422719029382</v>
      </c>
      <c r="BM35" s="19"/>
      <c r="BN35" s="9">
        <f t="shared" ref="BN35:BN38" si="59">SUM(AN35:AQ35)</f>
        <v>45.070332605748703</v>
      </c>
    </row>
    <row r="36" spans="1:66" x14ac:dyDescent="0.45">
      <c r="A36" s="10"/>
      <c r="B36" s="10" t="s">
        <v>42</v>
      </c>
      <c r="C36" s="7">
        <f>'Table 1(Q3''21)'!C36/32.15074</f>
        <v>-0.15551741577332279</v>
      </c>
      <c r="D36" s="7">
        <f>'Table 1(Q3''21)'!D36/32.15074</f>
        <v>1.5551741577332279</v>
      </c>
      <c r="E36" s="7">
        <f>'Table 1(Q3''21)'!E36/32.15074</f>
        <v>16.329328656198893</v>
      </c>
      <c r="F36" s="7">
        <f>'Table 1(Q3''21)'!F36/32.15074</f>
        <v>14.307602251145697</v>
      </c>
      <c r="G36" s="7">
        <f>'Table 1(Q3''21)'!G36/32.15074</f>
        <v>6.6872488782528805</v>
      </c>
      <c r="H36" s="7">
        <f>'Table 1(Q3''21)'!H36/32.15074</f>
        <v>8.7089752833060761</v>
      </c>
      <c r="I36" s="7">
        <f>'Table 1(Q3''21)'!I36/32.15074</f>
        <v>8.7886567712141144</v>
      </c>
      <c r="J36" s="7">
        <f>'Table 1(Q3''21)'!J36/32.15074</f>
        <v>18.228784147789245</v>
      </c>
      <c r="K36" s="7">
        <f>'Table 1(Q3''21)'!K36/32.15074</f>
        <v>11.352728281312253</v>
      </c>
      <c r="L36" s="7">
        <f>'Table 1(Q3''21)'!L36/32.15074</f>
        <v>12.504209372160517</v>
      </c>
      <c r="M36" s="26">
        <f t="shared" si="20"/>
        <v>-0.37720869426779124</v>
      </c>
      <c r="N36" s="26">
        <f t="shared" si="20"/>
        <v>0.10142769758206227</v>
      </c>
      <c r="O36" s="36"/>
      <c r="P36" s="7">
        <f>'Table 1(Q3''21)'!P36/32.15074</f>
        <v>0.46655224731996842</v>
      </c>
      <c r="Q36" s="7">
        <f>'Table 1(Q3''21)'!Q36/32.15074</f>
        <v>1.2441393261865823</v>
      </c>
      <c r="R36" s="7">
        <f>'Table 1(Q3''21)'!R36/32.15074</f>
        <v>1.3996567419599051</v>
      </c>
      <c r="S36" s="7">
        <f>'Table 1(Q3''21)'!S36/32.15074</f>
        <v>2.332761236599842</v>
      </c>
      <c r="T36" s="7">
        <f>'Table 1(Q3''21)'!T36/32.15074</f>
        <v>5.5986269678396203</v>
      </c>
      <c r="U36" s="7">
        <f>'Table 1(Q3''21)'!U36/32.15074</f>
        <v>6.8427662940262026</v>
      </c>
      <c r="V36" s="7">
        <f>'Table 1(Q3''21)'!V36/32.15074</f>
        <v>4.6655224731996841</v>
      </c>
      <c r="W36" s="7">
        <f>'Table 1(Q3''21)'!W36/32.15074</f>
        <v>3.5769005627864243</v>
      </c>
      <c r="X36" s="7">
        <f>'Table 1(Q3''21)'!X36/32.15074</f>
        <v>2.4882786523731646</v>
      </c>
      <c r="Y36" s="7">
        <f>'Table 1(Q3''21)'!Y36/32.15074</f>
        <v>3.5769005627864243</v>
      </c>
      <c r="Z36" s="7">
        <f>'Table 1(Q3''21)'!Z36/32.15074</f>
        <v>0.93310449463993683</v>
      </c>
      <c r="AA36" s="7">
        <f>'Table 1(Q3''21)'!AA36/32.15074</f>
        <v>2.332761236599842</v>
      </c>
      <c r="AB36" s="7">
        <f>'Table 1(Q3''21)'!AB36/32.15074</f>
        <v>1.3996567419599051</v>
      </c>
      <c r="AC36" s="7">
        <f>'Table 1(Q3''21)'!AC36/32.15074</f>
        <v>2.0217264050531965</v>
      </c>
      <c r="AD36" s="7">
        <f>'Table 1(Q3''21)'!AD36/32.15074</f>
        <v>2.6437960681464876</v>
      </c>
      <c r="AE36" s="7">
        <f>'Table 1(Q3''21)'!AE36/32.15074</f>
        <v>2.177243820826519</v>
      </c>
      <c r="AF36" s="7">
        <f>'Table 1(Q3''21)'!AF36/32.15074</f>
        <v>2.177243820826519</v>
      </c>
      <c r="AG36" s="7">
        <f>'Table 1(Q3''21)'!AG36/32.15074</f>
        <v>1.5551741577332279</v>
      </c>
      <c r="AH36" s="7">
        <f>'Table 1(Q3''21)'!AH36/32.15074</f>
        <v>3.4520216327765163</v>
      </c>
      <c r="AI36" s="7">
        <f>'Table 1(Q3''21)'!AI36/32.15074</f>
        <v>2.7769096502494177</v>
      </c>
      <c r="AJ36" s="7">
        <f>'Table 1(Q3''21)'!AJ36/32.15074</f>
        <v>1.671747345320749</v>
      </c>
      <c r="AK36" s="7">
        <f>'Table 1(Q3''21)'!AK36/32.15074</f>
        <v>0.88797814286743226</v>
      </c>
      <c r="AL36" s="7">
        <f>'Table 1(Q3''21)'!AL36/32.15074</f>
        <v>9.4821609650055354</v>
      </c>
      <c r="AM36" s="7">
        <f>'Table 1(Q3''21)'!AM36/32.15074</f>
        <v>3.8407148311931509</v>
      </c>
      <c r="AN36" s="7">
        <f>'Table 1(Q3''21)'!AN36/32.15074</f>
        <v>3.0253318232494042</v>
      </c>
      <c r="AO36" s="7">
        <f>'Table 1(Q3''21)'!AO36/32.15074</f>
        <v>1.8806029771353807</v>
      </c>
      <c r="AP36" s="7">
        <f>'Table 1(Q3''21)'!AP36/32.15074</f>
        <v>0.70989600530591612</v>
      </c>
      <c r="AQ36" s="7">
        <f>'Table 1(Q3''21)'!AQ36/32.15074</f>
        <v>3.3984046779866288</v>
      </c>
      <c r="AR36" s="7">
        <f>'Table 1(Q3''21)'!AR36/32.15074</f>
        <v>3.7852530974578529</v>
      </c>
      <c r="AS36" s="492">
        <f t="shared" si="5"/>
        <v>0.25118609085076948</v>
      </c>
      <c r="AT36" s="492">
        <f t="shared" si="6"/>
        <v>0.11383235845249917</v>
      </c>
      <c r="AU36" s="4"/>
      <c r="AV36" s="13">
        <f>D36-AW36</f>
        <v>-0.15551741577332279</v>
      </c>
      <c r="AW36" s="13">
        <f>SUM(P36:Q36)</f>
        <v>1.7106915735065507</v>
      </c>
      <c r="AX36" s="13">
        <f>SUM(R36:S36)</f>
        <v>3.7324179785597469</v>
      </c>
      <c r="AY36" s="13">
        <f>SUM(T36:U36)</f>
        <v>12.441393261865823</v>
      </c>
      <c r="AZ36" s="13">
        <f>SUM(V36:W36)</f>
        <v>8.2424230359861088</v>
      </c>
      <c r="BA36" s="13">
        <f>SUM(X36:Y36)</f>
        <v>6.0651792151595885</v>
      </c>
      <c r="BB36" s="13">
        <f>SUM(Z36:AA36)</f>
        <v>3.2658657312397787</v>
      </c>
      <c r="BC36" s="13">
        <f>SUM(AB36:AC36)</f>
        <v>3.4213831470131018</v>
      </c>
      <c r="BD36" s="13">
        <f>SUM(AD36:AE36)</f>
        <v>4.8210398889730062</v>
      </c>
      <c r="BE36" s="13">
        <f>SUM(AF36:AG36)</f>
        <v>3.7324179785597469</v>
      </c>
      <c r="BF36" s="13">
        <f>SUM(AH36:AI36)</f>
        <v>6.2289312830259345</v>
      </c>
      <c r="BG36" s="13">
        <f>SUM(AJ36:AK36)</f>
        <v>2.5597254881881812</v>
      </c>
      <c r="BH36" s="13">
        <f>SUM(AL36:AM36)</f>
        <v>13.322875796198687</v>
      </c>
      <c r="BI36" s="13">
        <f>SUM(AN36:AO36)</f>
        <v>4.9059348003847845</v>
      </c>
      <c r="BJ36" s="13">
        <f>SUM(AP36:AQ36)</f>
        <v>4.1083006832925451</v>
      </c>
      <c r="BK36" s="492">
        <f t="shared" si="23"/>
        <v>-0.69163559383592432</v>
      </c>
      <c r="BL36" s="492">
        <f t="shared" si="24"/>
        <v>-0.16258555189719992</v>
      </c>
      <c r="BM36" s="19"/>
      <c r="BN36" s="13">
        <f t="shared" si="59"/>
        <v>9.0142354836773286</v>
      </c>
    </row>
    <row r="37" spans="1:66" x14ac:dyDescent="0.45">
      <c r="A37" s="10"/>
      <c r="B37" s="10" t="s">
        <v>43</v>
      </c>
      <c r="C37" s="7">
        <f>'Table 1(Q3''21)'!C37/32.15074</f>
        <v>28.148652254971427</v>
      </c>
      <c r="D37" s="7">
        <f>'Table 1(Q3''21)'!D37/32.15074</f>
        <v>6.6872488782528805</v>
      </c>
      <c r="E37" s="7">
        <f>'Table 1(Q3''21)'!E37/32.15074</f>
        <v>-7.4648359571194947</v>
      </c>
      <c r="F37" s="7">
        <f>'Table 1(Q3''21)'!F37/32.15074</f>
        <v>-0.31103483154664557</v>
      </c>
      <c r="G37" s="7">
        <f>'Table 1(Q3''21)'!G37/32.15074</f>
        <v>3.2658657312397787</v>
      </c>
      <c r="H37" s="7">
        <f>'Table 1(Q3''21)'!H37/32.15074</f>
        <v>-7.6203533728928168</v>
      </c>
      <c r="I37" s="7">
        <f>'Table 1(Q3''21)'!I37/32.15074</f>
        <v>30.822880419306109</v>
      </c>
      <c r="J37" s="7">
        <f>'Table 1(Q3''21)'!J37/32.15074</f>
        <v>15.836349349339995</v>
      </c>
      <c r="K37" s="7">
        <f>'Table 1(Q3''21)'!K37/32.15074</f>
        <v>-1.2441393261865823</v>
      </c>
      <c r="L37" s="7">
        <f>'Table 1(Q3''21)'!L37/32.15074</f>
        <v>1.5551741577332279</v>
      </c>
      <c r="M37" s="26" t="str">
        <f t="shared" si="20"/>
        <v>N/A</v>
      </c>
      <c r="N37" s="26" t="str">
        <f t="shared" si="20"/>
        <v>N/A</v>
      </c>
      <c r="O37" s="36"/>
      <c r="P37" s="7">
        <f>'Table 1(Q3''21)'!P37/32.15074</f>
        <v>-2.9548308996931332</v>
      </c>
      <c r="Q37" s="7">
        <f>'Table 1(Q3''21)'!Q37/32.15074</f>
        <v>-0.93310449463993683</v>
      </c>
      <c r="R37" s="7">
        <f>'Table 1(Q3''21)'!R37/32.15074</f>
        <v>-1.5551741577332279</v>
      </c>
      <c r="S37" s="7">
        <f>'Table 1(Q3''21)'!S37/32.15074</f>
        <v>1.3996567419599051</v>
      </c>
      <c r="T37" s="7">
        <f>'Table 1(Q3''21)'!T37/32.15074</f>
        <v>3.4213831470131013</v>
      </c>
      <c r="U37" s="7">
        <f>'Table 1(Q3''21)'!U37/32.15074</f>
        <v>-10.730701688359273</v>
      </c>
      <c r="V37" s="7">
        <f>'Table 1(Q3''21)'!V37/32.15074</f>
        <v>-0.77758707886661393</v>
      </c>
      <c r="W37" s="7">
        <f>'Table 1(Q3''21)'!W37/32.15074</f>
        <v>-0.46655224731996842</v>
      </c>
      <c r="X37" s="7">
        <f>'Table 1(Q3''21)'!X37/32.15074</f>
        <v>-2.6437960681464876</v>
      </c>
      <c r="Y37" s="7">
        <f>'Table 1(Q3''21)'!Y37/32.15074</f>
        <v>3.5769005627864243</v>
      </c>
      <c r="Z37" s="7">
        <f>'Table 1(Q3''21)'!Z37/32.15074</f>
        <v>1.8662089892798737</v>
      </c>
      <c r="AA37" s="7">
        <f>'Table 1(Q3''21)'!AA37/32.15074</f>
        <v>0.93310449463993683</v>
      </c>
      <c r="AB37" s="7">
        <f>'Table 1(Q3''21)'!AB37/32.15074</f>
        <v>-1.2441393261865823</v>
      </c>
      <c r="AC37" s="7">
        <f>'Table 1(Q3''21)'!AC37/32.15074</f>
        <v>1.7106915735065507</v>
      </c>
      <c r="AD37" s="7">
        <f>'Table 1(Q3''21)'!AD37/32.15074</f>
        <v>-0.46655224731996842</v>
      </c>
      <c r="AE37" s="7">
        <f>'Table 1(Q3''21)'!AE37/32.15074</f>
        <v>-3.8879353943330699</v>
      </c>
      <c r="AF37" s="7">
        <f>'Table 1(Q3''21)'!AF37/32.15074</f>
        <v>0.15551741577332279</v>
      </c>
      <c r="AG37" s="7">
        <f>'Table 1(Q3''21)'!AG37/32.15074</f>
        <v>-3.5769005627864243</v>
      </c>
      <c r="AH37" s="7">
        <f>'Table 1(Q3''21)'!AH37/32.15074</f>
        <v>21.367253154359744</v>
      </c>
      <c r="AI37" s="7">
        <f>'Table 1(Q3''21)'!AI37/32.15074</f>
        <v>1.552451306564018</v>
      </c>
      <c r="AJ37" s="7">
        <f>'Table 1(Q3''21)'!AJ37/32.15074</f>
        <v>6.4324320046132462</v>
      </c>
      <c r="AK37" s="7">
        <f>'Table 1(Q3''21)'!AK37/32.15074</f>
        <v>1.4707439537690985</v>
      </c>
      <c r="AL37" s="7">
        <f>'Table 1(Q3''21)'!AL37/32.15074</f>
        <v>-6.6298740696580909</v>
      </c>
      <c r="AM37" s="7">
        <f>'Table 1(Q3''21)'!AM37/32.15074</f>
        <v>3.8265439814638542</v>
      </c>
      <c r="AN37" s="7">
        <f>'Table 1(Q3''21)'!AN37/32.15074</f>
        <v>16.274559173428312</v>
      </c>
      <c r="AO37" s="7">
        <f>'Table 1(Q3''21)'!AO37/32.15074</f>
        <v>2.365120264105919</v>
      </c>
      <c r="AP37" s="7">
        <f>'Table 1(Q3''21)'!AP37/32.15074</f>
        <v>3.2965990655269191</v>
      </c>
      <c r="AQ37" s="7">
        <f>'Table 1(Q3''21)'!AQ37/32.15074</f>
        <v>0.96015541415222216</v>
      </c>
      <c r="AR37" s="7">
        <f>'Table 1(Q3''21)'!AR37/32.15074</f>
        <v>-6.0502991540474644</v>
      </c>
      <c r="AS37" s="492" t="str">
        <f t="shared" si="5"/>
        <v>N/A</v>
      </c>
      <c r="AT37" s="492" t="str">
        <f t="shared" si="6"/>
        <v>N/A</v>
      </c>
      <c r="AU37" s="4"/>
      <c r="AV37" s="13">
        <f>D37-AW37</f>
        <v>10.57518427258595</v>
      </c>
      <c r="AW37" s="13">
        <f>SUM(P37:Q37)</f>
        <v>-3.8879353943330699</v>
      </c>
      <c r="AX37" s="13">
        <f>SUM(R37:S37)</f>
        <v>-0.15551741577332279</v>
      </c>
      <c r="AY37" s="13">
        <f>SUM(T37:U37)</f>
        <v>-7.3093185413461725</v>
      </c>
      <c r="AZ37" s="13">
        <f>SUM(V37:W37)</f>
        <v>-1.2441393261865823</v>
      </c>
      <c r="BA37" s="13">
        <f>SUM(X37:Y37)</f>
        <v>0.93310449463993672</v>
      </c>
      <c r="BB37" s="13">
        <f>SUM(Z37:AA37)</f>
        <v>2.7993134839198106</v>
      </c>
      <c r="BC37" s="13">
        <f>SUM(AB37:AC37)</f>
        <v>0.46655224731996836</v>
      </c>
      <c r="BD37" s="13">
        <f>SUM(AD37:AE37)</f>
        <v>-4.354487641653038</v>
      </c>
      <c r="BE37" s="13">
        <f>SUM(AF37:AG37)</f>
        <v>-3.4213831470131018</v>
      </c>
      <c r="BF37" s="13">
        <f>SUM(AH37:AI37)</f>
        <v>22.919704460923761</v>
      </c>
      <c r="BG37" s="13">
        <f>SUM(AJ37:AK37)</f>
        <v>7.9031759583823451</v>
      </c>
      <c r="BH37" s="13">
        <f>SUM(AL37:AM37)</f>
        <v>-2.8033300881942367</v>
      </c>
      <c r="BI37" s="13">
        <f>SUM(AN37:AO37)</f>
        <v>18.63967943753423</v>
      </c>
      <c r="BJ37" s="13">
        <f>SUM(AP37:AQ37)</f>
        <v>4.2567544796791417</v>
      </c>
      <c r="BK37" s="492" t="str">
        <f t="shared" si="23"/>
        <v>N/A</v>
      </c>
      <c r="BL37" s="492">
        <f t="shared" si="24"/>
        <v>-0.77162941594867629</v>
      </c>
      <c r="BM37" s="19"/>
      <c r="BN37" s="13">
        <f t="shared" si="59"/>
        <v>22.896433917213372</v>
      </c>
    </row>
    <row r="38" spans="1:66" x14ac:dyDescent="0.45">
      <c r="A38" s="10"/>
      <c r="B38" s="10" t="s">
        <v>37</v>
      </c>
      <c r="C38" s="7">
        <f>'Table 1(Q3''21)'!C38/32.15074</f>
        <v>1.0886219104132595</v>
      </c>
      <c r="D38" s="7">
        <f>'Table 1(Q3''21)'!D38/32.15074</f>
        <v>-3.5769005627864243</v>
      </c>
      <c r="E38" s="7">
        <f>'Table 1(Q3''21)'!E38/32.15074</f>
        <v>0.62206966309329115</v>
      </c>
      <c r="F38" s="7">
        <f>'Table 1(Q3''21)'!F38/32.15074</f>
        <v>2.6437960681464876</v>
      </c>
      <c r="G38" s="7">
        <f>'Table 1(Q3''21)'!G38/32.15074</f>
        <v>-1.3996567419599051</v>
      </c>
      <c r="H38" s="7">
        <f>'Table 1(Q3''21)'!H38/32.15074</f>
        <v>-0.62206966309329115</v>
      </c>
      <c r="I38" s="7">
        <f>'Table 1(Q3''21)'!I38/32.15074</f>
        <v>-0.62874031098053484</v>
      </c>
      <c r="J38" s="7">
        <f>'Table 1(Q3''21)'!J38/32.15074</f>
        <v>14.257335426369707</v>
      </c>
      <c r="K38" s="7">
        <f>'Table 1(Q3''21)'!K38/32.15074</f>
        <v>-3.1103483154664557</v>
      </c>
      <c r="L38" s="7">
        <f>'Table 1(Q3''21)'!L38/32.15074</f>
        <v>-4.6655224731996841</v>
      </c>
      <c r="M38" s="26" t="str">
        <f t="shared" si="20"/>
        <v>N/A</v>
      </c>
      <c r="N38" s="26" t="str">
        <f t="shared" si="20"/>
        <v>N/A</v>
      </c>
      <c r="O38" s="36"/>
      <c r="P38" s="7">
        <f>'Table 1(Q3''21)'!P38/32.15074</f>
        <v>-2.9548308996931332</v>
      </c>
      <c r="Q38" s="7">
        <f>'Table 1(Q3''21)'!Q38/32.15074</f>
        <v>-0.31103483154664557</v>
      </c>
      <c r="R38" s="7">
        <f>'Table 1(Q3''21)'!R38/32.15074</f>
        <v>-0.15551741577332279</v>
      </c>
      <c r="S38" s="7">
        <f>'Table 1(Q3''21)'!S38/32.15074</f>
        <v>-0.15551741577332279</v>
      </c>
      <c r="T38" s="7">
        <f>'Table 1(Q3''21)'!T38/32.15074</f>
        <v>-0.15551741577332279</v>
      </c>
      <c r="U38" s="7">
        <f>'Table 1(Q3''21)'!U38/32.15074</f>
        <v>0.93310449463993683</v>
      </c>
      <c r="V38" s="7">
        <f>'Table 1(Q3''21)'!V38/32.15074</f>
        <v>1.2441393261865823</v>
      </c>
      <c r="W38" s="7">
        <f>'Table 1(Q3''21)'!W38/32.15074</f>
        <v>-0.15551741577332279</v>
      </c>
      <c r="X38" s="7">
        <f>'Table 1(Q3''21)'!X38/32.15074</f>
        <v>1.7106915735065507</v>
      </c>
      <c r="Y38" s="7">
        <f>'Table 1(Q3''21)'!Y38/32.15074</f>
        <v>-0.15551741577332279</v>
      </c>
      <c r="Z38" s="7">
        <f>'Table 1(Q3''21)'!Z38/32.15074</f>
        <v>-0.31103483154664557</v>
      </c>
      <c r="AA38" s="7">
        <f>'Table 1(Q3''21)'!AA38/32.15074</f>
        <v>0</v>
      </c>
      <c r="AB38" s="7">
        <f>'Table 1(Q3''21)'!AB38/32.15074</f>
        <v>-0.46655224731996842</v>
      </c>
      <c r="AC38" s="7">
        <f>'Table 1(Q3''21)'!AC38/32.15074</f>
        <v>-0.62206966309329115</v>
      </c>
      <c r="AD38" s="7">
        <f>'Table 1(Q3''21)'!AD38/32.15074</f>
        <v>-0.31103483154664557</v>
      </c>
      <c r="AE38" s="7">
        <f>'Table 1(Q3''21)'!AE38/32.15074</f>
        <v>0</v>
      </c>
      <c r="AF38" s="7">
        <f>'Table 1(Q3''21)'!AF38/32.15074</f>
        <v>-0.31103483154664557</v>
      </c>
      <c r="AG38" s="7">
        <f>'Table 1(Q3''21)'!AG38/32.15074</f>
        <v>0</v>
      </c>
      <c r="AH38" s="7">
        <f>'Table 1(Q3''21)'!AH38/32.15074</f>
        <v>-0.11550489294370506</v>
      </c>
      <c r="AI38" s="7">
        <f>'Table 1(Q3''21)'!AI38/32.15074</f>
        <v>-0.40030144220074193</v>
      </c>
      <c r="AJ38" s="7">
        <f>'Table 1(Q3''21)'!AJ38/32.15074</f>
        <v>-0.30039725830784891</v>
      </c>
      <c r="AK38" s="7">
        <f>'Table 1(Q3''21)'!AK38/32.15074</f>
        <v>0.18746328247176094</v>
      </c>
      <c r="AL38" s="7">
        <f>'Table 1(Q3''21)'!AL38/32.15074</f>
        <v>-0.63581755164757225</v>
      </c>
      <c r="AM38" s="7">
        <f>'Table 1(Q3''21)'!AM38/32.15074</f>
        <v>4.2967943728991358</v>
      </c>
      <c r="AN38" s="7">
        <f>'Table 1(Q3''21)'!AN38/32.15074</f>
        <v>10.623460934939793</v>
      </c>
      <c r="AO38" s="7">
        <f>'Table 1(Q3''21)'!AO38/32.15074</f>
        <v>-2.7102329821649028E-2</v>
      </c>
      <c r="AP38" s="7">
        <f>'Table 1(Q3''21)'!AP38/32.15074</f>
        <v>1.0389301153258386</v>
      </c>
      <c r="AQ38" s="7">
        <f>'Table 1(Q3''21)'!AQ38/32.15074</f>
        <v>1.5243744844140228</v>
      </c>
      <c r="AR38" s="7">
        <f>'Table 1(Q3''21)'!AR38/32.15074</f>
        <v>-5.3795676619799497</v>
      </c>
      <c r="AS38" s="492" t="str">
        <f t="shared" si="5"/>
        <v>N/A</v>
      </c>
      <c r="AT38" s="492" t="str">
        <f t="shared" si="6"/>
        <v>N/A</v>
      </c>
      <c r="AU38" s="4"/>
      <c r="AV38" s="13">
        <f>D38-AW38</f>
        <v>-0.31103483154664557</v>
      </c>
      <c r="AW38" s="13">
        <f>SUM(P38:Q38)</f>
        <v>-3.2658657312397787</v>
      </c>
      <c r="AX38" s="13">
        <f>SUM(R38:S38)</f>
        <v>-0.31103483154664557</v>
      </c>
      <c r="AY38" s="13">
        <f>SUM(T38:U38)</f>
        <v>0.77758707886661405</v>
      </c>
      <c r="AZ38" s="13">
        <f>SUM(V38:W38)</f>
        <v>1.0886219104132595</v>
      </c>
      <c r="BA38" s="13">
        <f>SUM(X38:Y38)</f>
        <v>1.5551741577332279</v>
      </c>
      <c r="BB38" s="13">
        <f>SUM(Z38:AA38)</f>
        <v>-0.31103483154664557</v>
      </c>
      <c r="BC38" s="13">
        <f>SUM(AB38:AC38)</f>
        <v>-1.0886219104132595</v>
      </c>
      <c r="BD38" s="13">
        <f>SUM(AD38:AE38)</f>
        <v>-0.31103483154664557</v>
      </c>
      <c r="BE38" s="13">
        <f>SUM(AF38:AG38)</f>
        <v>-0.31103483154664557</v>
      </c>
      <c r="BF38" s="13">
        <f>SUM(AH38:AI38)</f>
        <v>-0.51580633514444696</v>
      </c>
      <c r="BG38" s="13">
        <f>SUM(AJ38:AK38)</f>
        <v>-0.11293397583608797</v>
      </c>
      <c r="BH38" s="13">
        <f>SUM(AL38:AM38)</f>
        <v>3.6609768212515634</v>
      </c>
      <c r="BI38" s="13">
        <f>SUM(AN38:AO38)</f>
        <v>10.596358605118144</v>
      </c>
      <c r="BJ38" s="13">
        <f>SUM(AP38:AQ38)</f>
        <v>2.5633045997398614</v>
      </c>
      <c r="BK38" s="492">
        <f t="shared" si="23"/>
        <v>-0.29983042097940549</v>
      </c>
      <c r="BL38" s="492">
        <f t="shared" si="24"/>
        <v>-0.7580957104923044</v>
      </c>
      <c r="BM38" s="19"/>
      <c r="BN38" s="13">
        <f t="shared" si="59"/>
        <v>13.159663204858006</v>
      </c>
    </row>
    <row r="39" spans="1:66" x14ac:dyDescent="0.45">
      <c r="A39" s="23"/>
      <c r="B39" s="4"/>
      <c r="C39" s="9"/>
      <c r="D39" s="9"/>
      <c r="E39" s="9"/>
      <c r="F39" s="9"/>
      <c r="G39" s="9"/>
      <c r="H39" s="9"/>
      <c r="I39" s="554"/>
      <c r="J39" s="9"/>
      <c r="K39" s="9"/>
      <c r="L39" s="9"/>
      <c r="M39" s="235"/>
      <c r="N39" s="235"/>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492"/>
      <c r="AT39" s="492"/>
      <c r="AU39" s="4"/>
      <c r="AV39" s="4"/>
      <c r="AW39" s="13"/>
      <c r="AX39" s="13"/>
      <c r="AY39" s="13"/>
      <c r="AZ39" s="13"/>
      <c r="BA39" s="13"/>
      <c r="BB39" s="13"/>
      <c r="BC39" s="13"/>
      <c r="BD39" s="13"/>
      <c r="BE39" s="13"/>
      <c r="BF39" s="13"/>
      <c r="BG39" s="13"/>
      <c r="BH39" s="13"/>
      <c r="BI39" s="13"/>
      <c r="BJ39" s="13"/>
      <c r="BK39" s="492"/>
      <c r="BL39" s="492"/>
      <c r="BM39" s="19"/>
      <c r="BN39" s="13"/>
    </row>
    <row r="40" spans="1:66" x14ac:dyDescent="0.45">
      <c r="A40" s="33" t="s">
        <v>26</v>
      </c>
      <c r="B40" s="34"/>
      <c r="C40" s="560">
        <f t="shared" ref="C40:J40" si="60">SUM(C21,C25,C27,C35)</f>
        <v>266.71236805124857</v>
      </c>
      <c r="D40" s="560">
        <f t="shared" si="60"/>
        <v>251.31614388968964</v>
      </c>
      <c r="E40" s="560">
        <f t="shared" si="60"/>
        <v>255.98166636288931</v>
      </c>
      <c r="F40" s="560">
        <f t="shared" si="60"/>
        <v>259.71408434144905</v>
      </c>
      <c r="G40" s="560">
        <f t="shared" si="60"/>
        <v>244.31786017989015</v>
      </c>
      <c r="H40" s="560">
        <f t="shared" si="60"/>
        <v>229.38818826565111</v>
      </c>
      <c r="I40" s="560">
        <f t="shared" si="60"/>
        <v>258.63428265290486</v>
      </c>
      <c r="J40" s="560">
        <f t="shared" si="60"/>
        <v>240.29652419595607</v>
      </c>
      <c r="K40" s="560">
        <f>SUM(K21,K25,K27,K35)</f>
        <v>228.4469109500422</v>
      </c>
      <c r="L40" s="560">
        <f>SUM(L21,L25,L27,L35)</f>
        <v>236.32783964586685</v>
      </c>
      <c r="M40" s="540">
        <f t="shared" si="20"/>
        <v>-4.9312462115560174E-2</v>
      </c>
      <c r="N40" s="540">
        <f t="shared" si="20"/>
        <v>3.4497856254874337E-2</v>
      </c>
      <c r="O40" s="36"/>
      <c r="P40" s="34">
        <f>'Table 1(Q3''21)'!P40/32.15074</f>
        <v>53.809025857569686</v>
      </c>
      <c r="Q40" s="34">
        <f>'Table 1(Q3''21)'!Q40/32.15074</f>
        <v>60.185239904275925</v>
      </c>
      <c r="R40" s="34">
        <f>'Table 1(Q3''21)'!R40/32.15074</f>
        <v>62.518001140875761</v>
      </c>
      <c r="S40" s="34">
        <f>'Table 1(Q3''21)'!S40/32.15074</f>
        <v>64.695244961702286</v>
      </c>
      <c r="T40" s="34">
        <f>'Table 1(Q3''21)'!T40/32.15074</f>
        <v>71.849046087275127</v>
      </c>
      <c r="U40" s="34">
        <f>'Table 1(Q3''21)'!U40/32.15074</f>
        <v>58.630065746542691</v>
      </c>
      <c r="V40" s="34">
        <f>'Table 1(Q3''21)'!V40/32.15074</f>
        <v>64.539727545928955</v>
      </c>
      <c r="W40" s="34">
        <f>'Table 1(Q3''21)'!W40/32.15074</f>
        <v>64.539727545928955</v>
      </c>
      <c r="X40" s="34">
        <f>'Table 1(Q3''21)'!X40/32.15074</f>
        <v>60.807309567369217</v>
      </c>
      <c r="Y40" s="34">
        <f>'Table 1(Q3''21)'!Y40/32.15074</f>
        <v>68.738697771808674</v>
      </c>
      <c r="Z40" s="34">
        <f>'Table 1(Q3''21)'!Z40/32.15074</f>
        <v>62.051448893555794</v>
      </c>
      <c r="AA40" s="34">
        <f>'Table 1(Q3''21)'!AA40/32.15074</f>
        <v>61.118344398915859</v>
      </c>
      <c r="AB40" s="34">
        <f>'Table 1(Q3''21)'!AB40/32.15074</f>
        <v>56.14178709416953</v>
      </c>
      <c r="AC40" s="34">
        <f>'Table 1(Q3''21)'!AC40/32.15074</f>
        <v>64.539727545928955</v>
      </c>
      <c r="AD40" s="34">
        <f>'Table 1(Q3''21)'!AD40/32.15074</f>
        <v>60.185239904275925</v>
      </c>
      <c r="AE40" s="34">
        <f>'Table 1(Q3''21)'!AE40/32.15074</f>
        <v>56.763856757262822</v>
      </c>
      <c r="AF40" s="34">
        <f>'Table 1(Q3''21)'!AF40/32.15074</f>
        <v>57.385926420356114</v>
      </c>
      <c r="AG40" s="34">
        <f>'Table 1(Q3''21)'!AG40/32.15074</f>
        <v>55.519717431076238</v>
      </c>
      <c r="AH40" s="34">
        <f>'Table 1(Q3''21)'!AH40/32.15074</f>
        <v>82.176782775316696</v>
      </c>
      <c r="AI40" s="34">
        <f>'Table 1(Q3''21)'!AI40/32.15074</f>
        <v>60.127226706620142</v>
      </c>
      <c r="AJ40" s="34">
        <f>'Table 1(Q3''21)'!AJ40/32.15074</f>
        <v>61.597156155091596</v>
      </c>
      <c r="AK40" s="34">
        <f>'Table 1(Q3''21)'!AK40/32.15074</f>
        <v>54.732417110005464</v>
      </c>
      <c r="AL40" s="34">
        <f>'Table 1(Q3''21)'!AL40/32.15074</f>
        <v>51.919928940499297</v>
      </c>
      <c r="AM40" s="34">
        <f>'Table 1(Q3''21)'!AM40/32.15074</f>
        <v>47.980110848594236</v>
      </c>
      <c r="AN40" s="34">
        <f>'Table 1(Q3''21)'!AN40/32.15074</f>
        <v>81.327957813354558</v>
      </c>
      <c r="AO40" s="34">
        <f>'Table 1(Q3''21)'!AO40/32.15074</f>
        <v>59.068553042302177</v>
      </c>
      <c r="AP40" s="34">
        <f>'Table 1(Q3''21)'!AP40/32.15074</f>
        <v>64.627792082148929</v>
      </c>
      <c r="AQ40" s="34">
        <f>'Table 1(Q3''21)'!AQ40/32.15074</f>
        <v>61.165490860638798</v>
      </c>
      <c r="AR40" s="34">
        <f>'Table 1(Q3''21)'!AR40/32.15074</f>
        <v>45.311601748579378</v>
      </c>
      <c r="AS40" s="561">
        <f t="shared" si="5"/>
        <v>-0.44285331924148075</v>
      </c>
      <c r="AT40" s="561">
        <f t="shared" si="6"/>
        <v>-0.25919663014200889</v>
      </c>
      <c r="AU40" s="4"/>
      <c r="AV40" s="34">
        <f>SUM(AV21,AV25,AV27,AV35)</f>
        <v>137.01084329629739</v>
      </c>
      <c r="AW40" s="34">
        <f t="shared" ref="AW40" si="61">SUM(AW21,AW25,AW27,AW35)</f>
        <v>114.30530059339223</v>
      </c>
      <c r="AX40" s="34">
        <f>SUM(R40:S40)</f>
        <v>127.21324610257804</v>
      </c>
      <c r="AY40" s="34">
        <f>SUM(T40:U40)</f>
        <v>130.47911183381783</v>
      </c>
      <c r="AZ40" s="34">
        <f>SUM(V40:W40)</f>
        <v>129.07945509185791</v>
      </c>
      <c r="BA40" s="34">
        <f>SUM(X40:Y40)</f>
        <v>129.54600733917789</v>
      </c>
      <c r="BB40" s="34">
        <f>SUM(Z40:AA40)</f>
        <v>123.16979329247165</v>
      </c>
      <c r="BC40" s="34">
        <f>SUM(AB40:AC40)</f>
        <v>120.68151464009848</v>
      </c>
      <c r="BD40" s="34">
        <f>SUM(AD40:AE40)</f>
        <v>116.94909666153875</v>
      </c>
      <c r="BE40" s="34">
        <f>SUM(AF40:AG40)</f>
        <v>112.90564385143236</v>
      </c>
      <c r="BF40" s="34">
        <f>SUM(AH40:AI40)</f>
        <v>142.30400948193684</v>
      </c>
      <c r="BG40" s="34">
        <f>SUM(AJ40:AK40)</f>
        <v>116.32957326509705</v>
      </c>
      <c r="BH40" s="34">
        <f>SUM(AL40:AM40)</f>
        <v>99.90003978909354</v>
      </c>
      <c r="BI40" s="34">
        <f>SUM(AN40:AO40)</f>
        <v>140.39651085565674</v>
      </c>
      <c r="BJ40" s="34">
        <f>SUM(AP40:AQ40)</f>
        <v>125.79328294278773</v>
      </c>
      <c r="BK40" s="561">
        <f t="shared" si="23"/>
        <v>0.25919151992691236</v>
      </c>
      <c r="BL40" s="561">
        <f t="shared" si="24"/>
        <v>-0.10401417972475657</v>
      </c>
      <c r="BM40" s="19"/>
      <c r="BN40" s="34">
        <f>SUM(AN40:AQ40)</f>
        <v>266.18979379844444</v>
      </c>
    </row>
    <row r="41" spans="1:66" x14ac:dyDescent="0.45">
      <c r="A41" s="3"/>
      <c r="B41" s="6"/>
      <c r="C41" s="546"/>
      <c r="D41" s="546"/>
      <c r="E41" s="546"/>
      <c r="F41" s="546"/>
      <c r="G41" s="6"/>
      <c r="H41" s="6"/>
      <c r="I41" s="583"/>
      <c r="J41" s="6"/>
      <c r="K41" s="6"/>
      <c r="L41" s="6"/>
      <c r="M41" s="492"/>
      <c r="N41" s="492"/>
      <c r="O41" s="3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492"/>
      <c r="AT41" s="492"/>
      <c r="AU41" s="4"/>
      <c r="AV41" s="39"/>
      <c r="BJ41" s="613"/>
      <c r="BK41" s="614"/>
      <c r="BL41" s="614"/>
      <c r="BM41" s="19"/>
    </row>
    <row r="42" spans="1:66" x14ac:dyDescent="0.45">
      <c r="A42" s="41" t="s">
        <v>7</v>
      </c>
      <c r="B42" s="42"/>
      <c r="C42" s="584">
        <f>C18-C40</f>
        <v>-23.016577534451727</v>
      </c>
      <c r="D42" s="584">
        <f t="shared" ref="D42:J42" si="62">D18-D40</f>
        <v>-25.504856186824924</v>
      </c>
      <c r="E42" s="584">
        <f t="shared" si="62"/>
        <v>-10.419666856812626</v>
      </c>
      <c r="F42" s="584">
        <f>F18-F40</f>
        <v>-13.530015172279036</v>
      </c>
      <c r="G42" s="584">
        <f t="shared" si="62"/>
        <v>6.2206966309328777</v>
      </c>
      <c r="H42" s="584">
        <f t="shared" si="62"/>
        <v>21.616920792491868</v>
      </c>
      <c r="I42" s="584">
        <f t="shared" si="62"/>
        <v>-2.9840389124814806</v>
      </c>
      <c r="J42" s="584">
        <f t="shared" si="62"/>
        <v>-28.132189745161014</v>
      </c>
      <c r="K42" s="584">
        <f>K18-K40</f>
        <v>23.918622612270667</v>
      </c>
      <c r="L42" s="584">
        <f>L18-L40</f>
        <v>19.814527302977524</v>
      </c>
      <c r="M42" s="547" t="str">
        <f t="shared" si="20"/>
        <v>N/A</v>
      </c>
      <c r="N42" s="547">
        <f t="shared" si="20"/>
        <v>-0.17158577129720132</v>
      </c>
      <c r="O42" s="36"/>
      <c r="P42" s="43">
        <f>'Table 1(Q3''21)'!P42/32.15074</f>
        <v>6.6872488782528805</v>
      </c>
      <c r="Q42" s="43">
        <f>'Table 1(Q3''21)'!Q42/32.15074</f>
        <v>-2.6437960681464876</v>
      </c>
      <c r="R42" s="43">
        <f>'Table 1(Q3''21)'!R42/32.15074</f>
        <v>-4.8210398889730071</v>
      </c>
      <c r="S42" s="43">
        <f>'Table 1(Q3''21)'!S42/32.15074</f>
        <v>-2.0217264050531965</v>
      </c>
      <c r="T42" s="43">
        <f>'Table 1(Q3''21)'!T42/32.15074</f>
        <v>-6.6872488782528805</v>
      </c>
      <c r="U42" s="43">
        <f>'Table 1(Q3''21)'!U42/32.15074</f>
        <v>1.7106915735065507</v>
      </c>
      <c r="V42" s="43">
        <f>'Table 1(Q3''21)'!V42/32.15074</f>
        <v>-7.9313882044394628</v>
      </c>
      <c r="W42" s="43">
        <f>'Table 1(Q3''21)'!W42/32.15074</f>
        <v>3.5769005627864243</v>
      </c>
      <c r="X42" s="43">
        <f>'Table 1(Q3''21)'!X42/32.15074</f>
        <v>2.177243820826519</v>
      </c>
      <c r="Y42" s="43">
        <f>'Table 1(Q3''21)'!Y42/32.15074</f>
        <v>-10.264149441039304</v>
      </c>
      <c r="Z42" s="43">
        <f>'Table 1(Q3''21)'!Z42/32.15074</f>
        <v>-6.5317314624795575</v>
      </c>
      <c r="AA42" s="43">
        <f>'Table 1(Q3''21)'!AA42/32.15074</f>
        <v>4.510005057426361</v>
      </c>
      <c r="AB42" s="43">
        <f>'Table 1(Q3''21)'!AB42/32.15074</f>
        <v>7.1538011255728486</v>
      </c>
      <c r="AC42" s="43">
        <f>'Table 1(Q3''21)'!AC42/32.15074</f>
        <v>1.2441393261865823</v>
      </c>
      <c r="AD42" s="43">
        <f>'Table 1(Q3''21)'!AD42/32.15074</f>
        <v>-5.5986269678396203</v>
      </c>
      <c r="AE42" s="43">
        <f>'Table 1(Q3''21)'!AE42/32.15074</f>
        <v>9.7975971937193354</v>
      </c>
      <c r="AF42" s="43">
        <f>'Table 1(Q3''21)'!AF42/32.15074</f>
        <v>9.0200101148527221</v>
      </c>
      <c r="AG42" s="43">
        <f>'Table 1(Q3''21)'!AG42/32.15074</f>
        <v>7.9313882044394628</v>
      </c>
      <c r="AH42" s="43">
        <f>'Table 1(Q3''21)'!AH42/32.15074</f>
        <v>-24.171577500171757</v>
      </c>
      <c r="AI42" s="43">
        <f>'Table 1(Q3''21)'!AI42/32.15074</f>
        <v>7.9159834140164422</v>
      </c>
      <c r="AJ42" s="43">
        <f>'Table 1(Q3''21)'!AJ42/32.15074</f>
        <v>1.1776888112673511</v>
      </c>
      <c r="AK42" s="43">
        <f>'Table 1(Q3''21)'!AK42/32.15074</f>
        <v>12.094566268277463</v>
      </c>
      <c r="AL42" s="43">
        <f>'Table 1(Q3''21)'!AL42/32.15074</f>
        <v>2.2159428195503614</v>
      </c>
      <c r="AM42" s="43">
        <f>'Table 1(Q3''21)'!AM42/32.15074</f>
        <v>-6.4064567552098657</v>
      </c>
      <c r="AN42" s="43">
        <f>'Table 1(Q3''21)'!AN42/32.15074</f>
        <v>-21.888693317943428</v>
      </c>
      <c r="AO42" s="43">
        <f>'Table 1(Q3''21)'!AO42/32.15074</f>
        <v>-2.0529843503438907</v>
      </c>
      <c r="AP42" s="43">
        <f>'Table 1(Q3''21)'!AP42/32.15074</f>
        <v>-4.0011589335484885</v>
      </c>
      <c r="AQ42" s="43">
        <f>'Table 1(Q3''21)'!AQ42/32.15074</f>
        <v>3.5575851735967294</v>
      </c>
      <c r="AR42" s="43">
        <f>'Table 1(Q3''21)'!AR42/32.15074</f>
        <v>18.424897061011354</v>
      </c>
      <c r="AS42" s="547" t="str">
        <f t="shared" si="5"/>
        <v>N/A</v>
      </c>
      <c r="AT42" s="547" t="str">
        <f t="shared" si="6"/>
        <v>&gt;±300%</v>
      </c>
      <c r="AU42" s="4"/>
      <c r="AV42" s="43">
        <f>AV18-AV40</f>
        <v>-29.23727416538469</v>
      </c>
      <c r="AW42" s="43">
        <f>AW18-AW40</f>
        <v>3.7324179785597664</v>
      </c>
      <c r="AX42" s="43">
        <f>SUM(R42:S42)</f>
        <v>-6.8427662940262035</v>
      </c>
      <c r="AY42" s="43">
        <f>SUM(T42:U42)</f>
        <v>-4.9765573047463301</v>
      </c>
      <c r="AZ42" s="43">
        <f>SUM(V42:W42)</f>
        <v>-4.3544876416530389</v>
      </c>
      <c r="BA42" s="43">
        <f>SUM(X42:Y42)</f>
        <v>-8.0869056202127858</v>
      </c>
      <c r="BB42" s="43">
        <f>SUM(Z42:AA42)</f>
        <v>-2.0217264050531965</v>
      </c>
      <c r="BC42" s="43">
        <f>SUM(AB42:AC42)</f>
        <v>8.3979404517594318</v>
      </c>
      <c r="BD42" s="43">
        <f>SUM(AD42:AE42)</f>
        <v>4.198970225879715</v>
      </c>
      <c r="BE42" s="43">
        <f>SUM(AF42:AG42)</f>
        <v>16.951398319292185</v>
      </c>
      <c r="BF42" s="43">
        <f t="shared" ref="BF42:BG42" si="63">BF18-BF40</f>
        <v>-16.255594086155327</v>
      </c>
      <c r="BG42" s="43">
        <f t="shared" si="63"/>
        <v>13.272255079544834</v>
      </c>
      <c r="BH42" s="43">
        <f>SUM(AL42:AM42)</f>
        <v>-4.1905139356595047</v>
      </c>
      <c r="BI42" s="43">
        <f>SUM(AN42:AO42)</f>
        <v>-23.941677668287319</v>
      </c>
      <c r="BJ42" s="43">
        <f>SUM(AP42:AQ42)</f>
        <v>-0.44357375995175907</v>
      </c>
      <c r="BK42" s="547" t="str">
        <f t="shared" si="23"/>
        <v>N/A</v>
      </c>
      <c r="BL42" s="547" t="str">
        <f t="shared" si="24"/>
        <v>N/A</v>
      </c>
      <c r="BM42" s="19"/>
      <c r="BN42" s="43">
        <f>SUM(AN42:AQ42)</f>
        <v>-24.38525142823908</v>
      </c>
    </row>
    <row r="43" spans="1:66" x14ac:dyDescent="0.45">
      <c r="A43" s="48"/>
      <c r="B43" s="98"/>
      <c r="C43" s="549"/>
      <c r="D43" s="549"/>
      <c r="E43" s="549"/>
      <c r="F43" s="549"/>
      <c r="G43" s="549"/>
      <c r="H43" s="549"/>
      <c r="I43" s="558"/>
      <c r="J43" s="549"/>
      <c r="K43" s="549"/>
      <c r="L43" s="549"/>
      <c r="M43" s="550"/>
      <c r="N43" s="550"/>
      <c r="O43" s="36"/>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50"/>
      <c r="AT43" s="550"/>
      <c r="AU43" s="199"/>
      <c r="AV43" s="199"/>
      <c r="AW43" s="7"/>
      <c r="AX43" s="7"/>
      <c r="AY43" s="7"/>
      <c r="AZ43" s="7"/>
      <c r="BA43" s="7"/>
      <c r="BB43" s="7"/>
      <c r="BC43" s="7"/>
      <c r="BD43" s="7"/>
      <c r="BE43" s="7"/>
      <c r="BF43" s="7"/>
      <c r="BG43" s="7"/>
      <c r="BH43" s="7"/>
      <c r="BI43" s="7"/>
      <c r="BJ43" s="7"/>
      <c r="BK43" s="288"/>
      <c r="BL43" s="288"/>
      <c r="BM43" s="47"/>
      <c r="BN43" s="7"/>
    </row>
    <row r="44" spans="1:66" x14ac:dyDescent="0.45">
      <c r="A44" s="41" t="s">
        <v>38</v>
      </c>
      <c r="B44" s="43" t="s">
        <v>145</v>
      </c>
      <c r="C44" s="43">
        <f>'Table 1(Q3''21)'!C44/32.15074</f>
        <v>105.7518427258595</v>
      </c>
      <c r="D44" s="43">
        <f>'Table 1(Q3''21)'!D44/32.15074</f>
        <v>80.246986539034566</v>
      </c>
      <c r="E44" s="43">
        <f>'Table 1(Q3''21)'!E44/32.15074</f>
        <v>69.82731968222194</v>
      </c>
      <c r="F44" s="43">
        <f>'Table 1(Q3''21)'!F44/32.15074</f>
        <v>56.297304509942855</v>
      </c>
      <c r="G44" s="43">
        <f>'Table 1(Q3''21)'!G44/32.15074</f>
        <v>62.518001140875761</v>
      </c>
      <c r="H44" s="43">
        <f>'Table 1(Q3''21)'!H44/32.15074</f>
        <v>84.134921933367636</v>
      </c>
      <c r="I44" s="43">
        <f>'Table 1(Q3''21)'!I44/32.15074</f>
        <v>110.54367460204422</v>
      </c>
      <c r="J44" s="43">
        <f>'Table 1(Q3''21)'!J44/32.15074</f>
        <v>82.411484856883177</v>
      </c>
      <c r="K44" s="43">
        <f>'Table 1(Q3''21)'!K44/32.15074</f>
        <v>106.33010746915383</v>
      </c>
      <c r="L44" s="43">
        <f>'Table 1(Q3''21)'!L44/32.15074</f>
        <v>126.14463477213133</v>
      </c>
      <c r="M44" s="547">
        <f t="shared" si="20"/>
        <v>0.29023409363158592</v>
      </c>
      <c r="N44" s="547">
        <f t="shared" si="20"/>
        <v>0.18634917028298559</v>
      </c>
      <c r="O44" s="36"/>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44"/>
      <c r="AT44" s="44"/>
      <c r="AU44" s="199"/>
      <c r="AV44" s="46"/>
      <c r="AW44" s="46"/>
      <c r="AX44" s="46"/>
      <c r="AY44" s="46"/>
      <c r="AZ44" s="46"/>
      <c r="BA44" s="46"/>
      <c r="BB44" s="46"/>
      <c r="BC44" s="46"/>
      <c r="BD44" s="46"/>
      <c r="BE44" s="46"/>
      <c r="BF44" s="46"/>
      <c r="BG44" s="46"/>
      <c r="BH44" s="46"/>
      <c r="BI44" s="46"/>
      <c r="BJ44" s="46"/>
      <c r="BK44" s="548"/>
      <c r="BL44" s="548"/>
      <c r="BM44" s="19"/>
      <c r="BN44" s="46"/>
    </row>
    <row r="45" spans="1:66" x14ac:dyDescent="0.45">
      <c r="A45" s="48" t="s">
        <v>117</v>
      </c>
      <c r="B45" s="36"/>
      <c r="C45" s="36"/>
      <c r="D45" s="36"/>
      <c r="E45" s="36"/>
      <c r="F45" s="36"/>
      <c r="G45" s="36"/>
      <c r="H45" s="616">
        <f>'Table 1(Q3''21)'!H45/32.15074</f>
        <v>113.52771351452564</v>
      </c>
      <c r="I45" s="368"/>
      <c r="J45" s="36"/>
      <c r="K45" s="36"/>
      <c r="L45" s="36"/>
      <c r="M45" s="235"/>
      <c r="N45" s="36"/>
      <c r="O45" s="36"/>
      <c r="P45" s="36"/>
      <c r="Q45" s="48"/>
      <c r="R45" s="48"/>
      <c r="S45" s="48"/>
      <c r="T45" s="48"/>
      <c r="U45" s="48"/>
      <c r="V45" s="48"/>
      <c r="W45" s="48"/>
      <c r="X45" s="48"/>
      <c r="Y45" s="348"/>
      <c r="Z45" s="348"/>
      <c r="AA45" s="348"/>
      <c r="AB45" s="348"/>
      <c r="AC45" s="348"/>
      <c r="AD45" s="348"/>
      <c r="AE45" s="348"/>
      <c r="AF45" s="348"/>
      <c r="AG45" s="348"/>
      <c r="AH45" s="383"/>
      <c r="AI45" s="383"/>
      <c r="AJ45" s="383"/>
      <c r="AK45" s="383"/>
      <c r="AL45" s="384"/>
      <c r="AM45" s="348"/>
      <c r="AN45" s="348"/>
      <c r="AO45" s="348"/>
      <c r="AP45" s="348"/>
      <c r="AQ45" s="348"/>
      <c r="AR45" s="348"/>
      <c r="AS45" s="235"/>
      <c r="AT45" s="235"/>
      <c r="AU45" s="48"/>
      <c r="AV45" s="48"/>
      <c r="AW45" s="288"/>
      <c r="AX45" s="288"/>
      <c r="AY45" s="288"/>
      <c r="AZ45" s="288"/>
      <c r="BA45" s="288"/>
      <c r="BB45" s="288"/>
      <c r="BC45" s="288"/>
      <c r="BD45" s="288"/>
      <c r="BE45" s="288"/>
      <c r="BF45" s="288"/>
      <c r="BG45" s="288"/>
      <c r="BH45" s="288"/>
      <c r="BI45" s="288"/>
      <c r="BJ45" s="288"/>
      <c r="BK45" s="48"/>
      <c r="BL45" s="48"/>
      <c r="BM45" s="48"/>
      <c r="BN45" s="288"/>
    </row>
    <row r="46" spans="1:66" x14ac:dyDescent="0.45">
      <c r="F46" s="40"/>
      <c r="G46" s="40"/>
      <c r="H46" s="40"/>
      <c r="I46" s="589"/>
      <c r="J46" s="40"/>
      <c r="K46" s="40"/>
      <c r="L46" s="40"/>
      <c r="M46" s="19"/>
      <c r="N46" s="17"/>
      <c r="AL46" s="590"/>
      <c r="AQ46" s="632"/>
      <c r="AR46" s="632"/>
    </row>
    <row r="47" spans="1:66" x14ac:dyDescent="0.45">
      <c r="D47" s="19"/>
      <c r="M47" s="17"/>
      <c r="Q47" s="19"/>
      <c r="R47" s="19"/>
      <c r="S47" s="19"/>
      <c r="T47" s="19"/>
      <c r="U47" s="19"/>
      <c r="V47" s="19"/>
      <c r="W47" s="19"/>
      <c r="X47" s="19"/>
      <c r="AL47" s="590"/>
      <c r="AV47" s="19"/>
      <c r="BK47" s="19"/>
      <c r="BL47" s="19"/>
    </row>
    <row r="48" spans="1:66" x14ac:dyDescent="0.45">
      <c r="D48" s="19"/>
      <c r="M48" s="17"/>
      <c r="O48" s="19"/>
      <c r="AL48" s="590"/>
    </row>
    <row r="49" spans="3:38" x14ac:dyDescent="0.45">
      <c r="C49" s="19"/>
      <c r="D49" s="19"/>
      <c r="E49" s="19"/>
      <c r="F49" s="19"/>
      <c r="G49" s="19"/>
      <c r="H49" s="19"/>
      <c r="P49" s="19"/>
      <c r="Q49" s="19"/>
      <c r="R49" s="19"/>
      <c r="S49" s="19"/>
      <c r="T49" s="19"/>
      <c r="U49" s="19"/>
      <c r="V49" s="19"/>
      <c r="W49" s="19"/>
      <c r="X49" s="19"/>
      <c r="Y49" s="19"/>
      <c r="Z49" s="19"/>
      <c r="AA49" s="19"/>
      <c r="AB49" s="19"/>
      <c r="AC49" s="19"/>
      <c r="AD49" s="19"/>
      <c r="AE49" s="19"/>
      <c r="AF49" s="19"/>
      <c r="AG49" s="19"/>
      <c r="AL49" s="590"/>
    </row>
    <row r="50" spans="3:38" x14ac:dyDescent="0.45">
      <c r="AL50" s="590"/>
    </row>
    <row r="51" spans="3:38" x14ac:dyDescent="0.45">
      <c r="C51" s="19"/>
      <c r="D51" s="19"/>
      <c r="E51" s="19"/>
      <c r="F51" s="19"/>
      <c r="G51" s="19"/>
      <c r="H51" s="19"/>
      <c r="P51" s="19"/>
      <c r="Q51" s="19"/>
      <c r="R51" s="19"/>
      <c r="S51" s="19"/>
      <c r="T51" s="19"/>
      <c r="U51" s="19"/>
      <c r="V51" s="19"/>
      <c r="W51" s="19"/>
      <c r="X51" s="19"/>
      <c r="Y51" s="19"/>
      <c r="Z51" s="19"/>
      <c r="AA51" s="19"/>
      <c r="AB51" s="19"/>
      <c r="AC51" s="19"/>
      <c r="AD51" s="19"/>
      <c r="AE51" s="19"/>
      <c r="AF51" s="19"/>
      <c r="AG51" s="19"/>
      <c r="AL51" s="590"/>
    </row>
    <row r="52" spans="3:38" x14ac:dyDescent="0.45">
      <c r="AL52" s="590"/>
    </row>
    <row r="53" spans="3:38" x14ac:dyDescent="0.45">
      <c r="AL53" s="590"/>
    </row>
    <row r="54" spans="3:38" x14ac:dyDescent="0.45">
      <c r="AL54" s="590"/>
    </row>
    <row r="55" spans="3:38" x14ac:dyDescent="0.45">
      <c r="AL55" s="590"/>
    </row>
    <row r="56" spans="3:38" x14ac:dyDescent="0.45">
      <c r="AL56" s="590"/>
    </row>
    <row r="57" spans="3:38" x14ac:dyDescent="0.45">
      <c r="AL57" s="590"/>
    </row>
    <row r="58" spans="3:38" x14ac:dyDescent="0.45">
      <c r="AL58" s="590"/>
    </row>
    <row r="59" spans="3:38" x14ac:dyDescent="0.45">
      <c r="AL59" s="590"/>
    </row>
    <row r="60" spans="3:38" x14ac:dyDescent="0.45">
      <c r="AL60" s="590"/>
    </row>
    <row r="61" spans="3:38" x14ac:dyDescent="0.45">
      <c r="AL61" s="590"/>
    </row>
    <row r="62" spans="3:38" x14ac:dyDescent="0.45">
      <c r="AL62" s="590"/>
    </row>
    <row r="63" spans="3:38" x14ac:dyDescent="0.45">
      <c r="AL63" s="590"/>
    </row>
    <row r="64" spans="3:38" x14ac:dyDescent="0.45">
      <c r="AL64" s="590"/>
    </row>
    <row r="65" spans="38:38" x14ac:dyDescent="0.45">
      <c r="AL65" s="590"/>
    </row>
    <row r="66" spans="38:38" x14ac:dyDescent="0.45">
      <c r="AL66" s="59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CE66"/>
  <sheetViews>
    <sheetView showGridLines="0" zoomScaleNormal="100" workbookViewId="0">
      <pane xSplit="3" ySplit="4" topLeftCell="AF5" activePane="bottomRight" state="frozen"/>
      <selection pane="topRight" activeCell="D1" sqref="D1"/>
      <selection pane="bottomLeft" activeCell="A5" sqref="A5"/>
      <selection pane="bottomRight" activeCell="AZ4" sqref="AZ4:BA44"/>
    </sheetView>
  </sheetViews>
  <sheetFormatPr defaultColWidth="9.46484375" defaultRowHeight="14.25" x14ac:dyDescent="0.45"/>
  <cols>
    <col min="1" max="1" width="9.46484375" style="15"/>
    <col min="2" max="2" width="38.53125" style="64" bestFit="1" customWidth="1"/>
    <col min="3" max="3" width="27.46484375" style="64" bestFit="1" customWidth="1"/>
    <col min="4" max="9" width="4.53125" style="64" customWidth="1"/>
    <col min="10" max="10" width="4.53125" style="64" bestFit="1" customWidth="1"/>
    <col min="11" max="11" width="5" style="64" bestFit="1" customWidth="1"/>
    <col min="12" max="13" width="8.53125" style="64" bestFit="1" customWidth="1"/>
    <col min="14" max="14" width="4.53125" style="64" customWidth="1"/>
    <col min="15" max="15" width="6.53125" style="64" hidden="1" customWidth="1"/>
    <col min="16" max="23" width="6.53125" style="15" hidden="1" customWidth="1"/>
    <col min="24" max="31" width="6.53125" style="104" hidden="1" customWidth="1"/>
    <col min="32" max="32" width="6.53125" style="105" customWidth="1"/>
    <col min="33" max="36" width="6.53125" style="104" bestFit="1" customWidth="1"/>
    <col min="37" max="38" width="9.53125" style="64" bestFit="1" customWidth="1"/>
    <col min="39" max="39" width="4.53125" style="15" customWidth="1"/>
    <col min="40" max="40" width="6.53125" style="15" bestFit="1" customWidth="1"/>
    <col min="41" max="49" width="6.53125" style="40" bestFit="1" customWidth="1"/>
    <col min="50" max="51" width="6.53125" style="77" bestFit="1" customWidth="1"/>
    <col min="52" max="53" width="9.46484375" style="64" bestFit="1" customWidth="1"/>
    <col min="54" max="54" width="9.46484375" style="64"/>
    <col min="55" max="55" width="10" style="40" bestFit="1" customWidth="1"/>
    <col min="56" max="83" width="8.53125" customWidth="1"/>
    <col min="84" max="16384" width="9.46484375" style="64"/>
  </cols>
  <sheetData>
    <row r="1" spans="1:83" x14ac:dyDescent="0.45">
      <c r="B1" s="16" t="s">
        <v>100</v>
      </c>
      <c r="C1" s="15"/>
      <c r="D1" s="15"/>
      <c r="E1" s="17"/>
      <c r="F1" s="15"/>
      <c r="G1" s="15"/>
      <c r="H1" s="15"/>
      <c r="I1" s="15"/>
      <c r="J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O1" s="63"/>
      <c r="AP1" s="63"/>
      <c r="AQ1" s="63"/>
      <c r="AR1" s="63"/>
      <c r="AS1" s="63"/>
      <c r="AT1" s="63"/>
      <c r="AU1" s="63"/>
      <c r="AV1" s="63"/>
      <c r="AW1" s="63"/>
      <c r="AX1" s="182"/>
      <c r="AY1" s="182"/>
      <c r="AZ1" s="178"/>
      <c r="BA1" s="178"/>
      <c r="BC1" s="63"/>
    </row>
    <row r="2" spans="1:83" s="164" customFormat="1" ht="20.25" x14ac:dyDescent="0.45">
      <c r="A2" s="162"/>
      <c r="B2" s="172" t="s">
        <v>35</v>
      </c>
      <c r="C2" s="170"/>
      <c r="D2" s="171">
        <v>2013</v>
      </c>
      <c r="E2" s="171">
        <v>2014</v>
      </c>
      <c r="F2" s="171">
        <v>2015</v>
      </c>
      <c r="G2" s="171">
        <v>2016</v>
      </c>
      <c r="H2" s="171">
        <v>2017</v>
      </c>
      <c r="I2" s="171">
        <v>2018</v>
      </c>
      <c r="J2" s="171">
        <v>2019</v>
      </c>
      <c r="K2" s="171" t="s">
        <v>84</v>
      </c>
      <c r="L2" s="173" t="s">
        <v>85</v>
      </c>
      <c r="M2" s="173" t="s">
        <v>86</v>
      </c>
      <c r="N2" s="172"/>
      <c r="O2" s="169" t="s">
        <v>20</v>
      </c>
      <c r="P2" s="169" t="s">
        <v>34</v>
      </c>
      <c r="Q2" s="169" t="s">
        <v>45</v>
      </c>
      <c r="R2" s="169" t="s">
        <v>46</v>
      </c>
      <c r="S2" s="169" t="s">
        <v>48</v>
      </c>
      <c r="T2" s="169" t="s">
        <v>49</v>
      </c>
      <c r="U2" s="169" t="s">
        <v>53</v>
      </c>
      <c r="V2" s="169" t="s">
        <v>54</v>
      </c>
      <c r="W2" s="169" t="s">
        <v>55</v>
      </c>
      <c r="X2" s="169" t="s">
        <v>56</v>
      </c>
      <c r="Y2" s="169" t="s">
        <v>60</v>
      </c>
      <c r="Z2" s="169" t="s">
        <v>61</v>
      </c>
      <c r="AA2" s="169" t="s">
        <v>62</v>
      </c>
      <c r="AB2" s="169" t="s">
        <v>63</v>
      </c>
      <c r="AC2" s="169" t="s">
        <v>67</v>
      </c>
      <c r="AD2" s="169" t="s">
        <v>70</v>
      </c>
      <c r="AE2" s="169" t="s">
        <v>74</v>
      </c>
      <c r="AF2" s="169" t="s">
        <v>80</v>
      </c>
      <c r="AG2" s="169" t="s">
        <v>82</v>
      </c>
      <c r="AH2" s="169" t="s">
        <v>88</v>
      </c>
      <c r="AI2" s="169" t="s">
        <v>89</v>
      </c>
      <c r="AJ2" s="169" t="s">
        <v>87</v>
      </c>
      <c r="AK2" s="173" t="s">
        <v>98</v>
      </c>
      <c r="AL2" s="173" t="s">
        <v>99</v>
      </c>
      <c r="AM2" s="174"/>
      <c r="AN2" s="170" t="s">
        <v>39</v>
      </c>
      <c r="AO2" s="170" t="s">
        <v>40</v>
      </c>
      <c r="AP2" s="170" t="s">
        <v>47</v>
      </c>
      <c r="AQ2" s="170" t="s">
        <v>50</v>
      </c>
      <c r="AR2" s="170" t="s">
        <v>57</v>
      </c>
      <c r="AS2" s="170" t="s">
        <v>59</v>
      </c>
      <c r="AT2" s="170" t="s">
        <v>64</v>
      </c>
      <c r="AU2" s="170" t="s">
        <v>66</v>
      </c>
      <c r="AV2" s="170" t="s">
        <v>71</v>
      </c>
      <c r="AW2" s="170" t="s">
        <v>81</v>
      </c>
      <c r="AX2" s="183" t="s">
        <v>93</v>
      </c>
      <c r="AY2" s="183" t="s">
        <v>94</v>
      </c>
      <c r="AZ2" s="173" t="s">
        <v>95</v>
      </c>
      <c r="BA2" s="173" t="s">
        <v>96</v>
      </c>
      <c r="BB2" s="175"/>
      <c r="BC2" s="176" t="s">
        <v>69</v>
      </c>
      <c r="BD2"/>
      <c r="BE2"/>
      <c r="BF2"/>
      <c r="BG2"/>
      <c r="BH2"/>
      <c r="BI2"/>
      <c r="BJ2"/>
      <c r="BK2"/>
      <c r="BL2"/>
      <c r="BM2"/>
      <c r="BN2"/>
      <c r="BO2"/>
      <c r="BP2"/>
      <c r="BQ2"/>
      <c r="BR2"/>
      <c r="BS2"/>
      <c r="BT2"/>
      <c r="BU2"/>
      <c r="BV2"/>
      <c r="BW2"/>
      <c r="BX2"/>
      <c r="BY2"/>
      <c r="BZ2"/>
      <c r="CA2"/>
      <c r="CB2"/>
      <c r="CC2"/>
      <c r="CD2"/>
      <c r="CE2"/>
    </row>
    <row r="3" spans="1:83" x14ac:dyDescent="0.45">
      <c r="B3" s="118" t="s">
        <v>33</v>
      </c>
      <c r="C3" s="119"/>
      <c r="D3" s="119"/>
      <c r="E3" s="119"/>
      <c r="F3" s="119"/>
      <c r="G3" s="119"/>
      <c r="H3" s="119"/>
      <c r="I3" s="119"/>
      <c r="J3" s="119"/>
      <c r="K3" s="119"/>
      <c r="P3" s="120"/>
      <c r="Q3" s="120"/>
      <c r="R3" s="120"/>
      <c r="S3" s="120"/>
      <c r="T3" s="120"/>
      <c r="U3" s="120"/>
      <c r="V3" s="120"/>
      <c r="W3" s="120"/>
      <c r="X3" s="121"/>
      <c r="Y3" s="121"/>
      <c r="Z3" s="121"/>
      <c r="AA3" s="121"/>
      <c r="AB3" s="121"/>
      <c r="AC3" s="121"/>
      <c r="AD3" s="121"/>
      <c r="AE3" s="121"/>
      <c r="AF3" s="121"/>
      <c r="AG3" s="121"/>
      <c r="AH3" s="121"/>
      <c r="AI3" s="121"/>
      <c r="AJ3" s="121"/>
      <c r="AL3" s="78"/>
      <c r="AM3" s="177"/>
      <c r="AN3" s="120"/>
      <c r="AO3" s="117"/>
      <c r="AP3" s="117"/>
      <c r="AQ3" s="117"/>
      <c r="AR3" s="117"/>
      <c r="AS3" s="117"/>
      <c r="AT3" s="117"/>
      <c r="AU3" s="117"/>
      <c r="AV3" s="117"/>
      <c r="AW3" s="117"/>
      <c r="AX3" s="117"/>
      <c r="AY3" s="117"/>
      <c r="AZ3" s="179"/>
      <c r="BA3" s="179"/>
      <c r="BC3" s="12"/>
    </row>
    <row r="4" spans="1:83" x14ac:dyDescent="0.45">
      <c r="A4" s="23"/>
      <c r="B4" s="122" t="s">
        <v>24</v>
      </c>
      <c r="C4" s="65"/>
      <c r="D4" s="65">
        <f>SUM(D5:D9)</f>
        <v>6070</v>
      </c>
      <c r="E4" s="65">
        <f t="shared" ref="E4:K4" si="0">SUM(E5:E9)</f>
        <v>4855</v>
      </c>
      <c r="F4" s="65">
        <f t="shared" si="0"/>
        <v>6160</v>
      </c>
      <c r="G4" s="65">
        <f t="shared" si="0"/>
        <v>6035</v>
      </c>
      <c r="H4" s="65">
        <f t="shared" si="0"/>
        <v>6125</v>
      </c>
      <c r="I4" s="65">
        <f t="shared" si="0"/>
        <v>6120</v>
      </c>
      <c r="J4" s="65">
        <f t="shared" si="0"/>
        <v>6094.3589204313412</v>
      </c>
      <c r="K4" s="65">
        <f t="shared" si="0"/>
        <v>6043</v>
      </c>
      <c r="L4" s="166">
        <f>IF(ISERROR(J4/I4),"N/M",IF((J4-I4)/ABS(I4)&gt;300%,"&gt;300%",IF((J4-I4)/ABS(I4)&lt;-300%,"&lt;-300%",(J4-I4)/ABS(I4))))</f>
        <v>-4.1897188837677814E-3</v>
      </c>
      <c r="M4" s="166">
        <f>IF(ISERROR(K4/J4),"N/M",IF((K4-J4)/ABS(J4)&gt;300%,"&gt;300%",IF((K4-J4)/ABS(J4)&lt;-300%,"&lt;-300%",(K4-J4)/ABS(J4))))</f>
        <v>-8.427288432120459E-3</v>
      </c>
      <c r="N4" s="92"/>
      <c r="O4" s="65">
        <f t="shared" ref="O4" si="1">SUM(O5:O9)</f>
        <v>1315</v>
      </c>
      <c r="P4" s="65">
        <f t="shared" ref="P4:W4" si="2">SUM(P5:P9)</f>
        <v>1415</v>
      </c>
      <c r="Q4" s="65">
        <f t="shared" si="2"/>
        <v>1360</v>
      </c>
      <c r="R4" s="65">
        <f t="shared" si="2"/>
        <v>1545</v>
      </c>
      <c r="S4" s="65">
        <f t="shared" si="2"/>
        <v>1655</v>
      </c>
      <c r="T4" s="65">
        <f t="shared" si="2"/>
        <v>1615</v>
      </c>
      <c r="U4" s="65">
        <f t="shared" si="2"/>
        <v>1270</v>
      </c>
      <c r="V4" s="65">
        <f t="shared" si="2"/>
        <v>1650</v>
      </c>
      <c r="W4" s="65">
        <f t="shared" si="2"/>
        <v>1620</v>
      </c>
      <c r="X4" s="65">
        <f>SUM(X5:X9)</f>
        <v>1490</v>
      </c>
      <c r="Y4" s="65">
        <f t="shared" ref="Y4:AE4" si="3">SUM(Y5:Y9)</f>
        <v>1425</v>
      </c>
      <c r="Z4" s="65">
        <f t="shared" si="3"/>
        <v>1555</v>
      </c>
      <c r="AA4" s="65">
        <f t="shared" si="3"/>
        <v>1565</v>
      </c>
      <c r="AB4" s="65">
        <f t="shared" si="3"/>
        <v>1580</v>
      </c>
      <c r="AC4" s="65">
        <f t="shared" si="3"/>
        <v>1300</v>
      </c>
      <c r="AD4" s="65">
        <f t="shared" si="3"/>
        <v>1605</v>
      </c>
      <c r="AE4" s="65">
        <f t="shared" si="3"/>
        <v>1665</v>
      </c>
      <c r="AF4" s="65">
        <f>SUM(AF5:AF9)</f>
        <v>1565</v>
      </c>
      <c r="AG4" s="65">
        <f t="shared" ref="AG4:AJ4" si="4">SUM(AG5:AG9)</f>
        <v>1319.6205365156379</v>
      </c>
      <c r="AH4" s="65">
        <f t="shared" si="4"/>
        <v>1665.028070181314</v>
      </c>
      <c r="AI4" s="65">
        <f t="shared" si="4"/>
        <v>1530.3862140539775</v>
      </c>
      <c r="AJ4" s="65">
        <f t="shared" si="4"/>
        <v>1579.3240996804104</v>
      </c>
      <c r="AK4" s="166">
        <f>IF(ISERROR(AJ4/AF4),"N/M",IF((AJ4-AF4)/ABS(AF4)&gt;300%,"&gt;300%",IF((AJ4-AF4)/ABS(AF4)&lt;-300%,"&lt;-300%",(AJ4-AF4)/ABS(AF4))))</f>
        <v>9.1527793485050649E-3</v>
      </c>
      <c r="AL4" s="166">
        <f>IF(ISERROR(AJ4/AI4),"N/M",IF((AJ4-AI4)/ABS(AI4)&gt;300%,"&gt;300%",IF((AJ4-AI4)/ABS(AI4)&lt;-300%,"&lt;-300%",(AJ4-AI4)/ABS(AI4))))</f>
        <v>3.1977474167646208E-2</v>
      </c>
      <c r="AM4" s="123"/>
      <c r="AN4" s="65">
        <f t="shared" ref="AN4:AO4" si="5">SUM(AN5:AN9)</f>
        <v>2125</v>
      </c>
      <c r="AO4" s="65">
        <f t="shared" si="5"/>
        <v>2730</v>
      </c>
      <c r="AP4" s="65">
        <f t="shared" ref="AP4:AP10" si="6">SUM(Q4:R4)</f>
        <v>2905</v>
      </c>
      <c r="AQ4" s="65">
        <f t="shared" ref="AQ4:AQ10" si="7">SUM(S4:T4)</f>
        <v>3270</v>
      </c>
      <c r="AR4" s="65">
        <f t="shared" ref="AR4:AR10" si="8">SUM(U4:V4)</f>
        <v>2920</v>
      </c>
      <c r="AS4" s="65">
        <f t="shared" ref="AS4:AS10" si="9">SUM(W4:X4)</f>
        <v>3110</v>
      </c>
      <c r="AT4" s="65">
        <f t="shared" ref="AT4:AT10" si="10">SUM(Y4:Z4)</f>
        <v>2980</v>
      </c>
      <c r="AU4" s="65">
        <f t="shared" ref="AU4:AU11" si="11">SUM(AA4:AB4)</f>
        <v>3145</v>
      </c>
      <c r="AV4" s="65">
        <v>2905</v>
      </c>
      <c r="AW4" s="65">
        <v>3230</v>
      </c>
      <c r="AX4" s="65">
        <f>SUM(AG4:AH4)</f>
        <v>2984.6486066969519</v>
      </c>
      <c r="AY4" s="65">
        <f>SUM(AI4:AJ4)</f>
        <v>3109.7103137343879</v>
      </c>
      <c r="AZ4" s="166">
        <f>IF(ISERROR(AY4/AW4),"N/M",IF((AY4-AW4)/ABS(AW4)&gt;300%,"&gt;300%",IF((AY4-AW4)/ABS(AW4)&lt;-300%,"&lt;-300%",(AY4-AW4)/ABS(AW4))))</f>
        <v>-3.7241388936722013E-2</v>
      </c>
      <c r="BA4" s="166">
        <f>IF(ISERROR(AY4/AX4),"N/M",IF((AY4-AX4)/ABS(AX4)&gt;300%,"&gt;300%",IF((AY4-AX4)/ABS(AX4)&lt;-300%,"&lt;-300%",(AY4-AX4)/ABS(AX4))))</f>
        <v>4.190165192539673E-2</v>
      </c>
      <c r="BB4" s="78"/>
      <c r="BC4" s="9">
        <f>SUM(BC5:BC9)</f>
        <v>6094.3589204313412</v>
      </c>
    </row>
    <row r="5" spans="1:83" x14ac:dyDescent="0.45">
      <c r="B5" s="108"/>
      <c r="C5" s="108" t="s">
        <v>0</v>
      </c>
      <c r="D5" s="67">
        <v>4355</v>
      </c>
      <c r="E5" s="67">
        <v>3115</v>
      </c>
      <c r="F5" s="67">
        <v>4480</v>
      </c>
      <c r="G5" s="67">
        <v>4255</v>
      </c>
      <c r="H5" s="67">
        <v>4380</v>
      </c>
      <c r="I5" s="67">
        <v>4470</v>
      </c>
      <c r="J5" s="67">
        <v>4402.1100105325604</v>
      </c>
      <c r="K5" s="67">
        <v>4332</v>
      </c>
      <c r="L5" s="167">
        <f t="shared" ref="L5:L11" si="12">IF(ISERROR(J5/I5),"N/M",IF((J5-I5)/ABS(I5)&gt;300%,"&gt;300%",IF((J5-I5)/ABS(I5)&lt;-300%,"&lt;-300%",(J5-I5)/ABS(I5))))</f>
        <v>-1.5187917106809752E-2</v>
      </c>
      <c r="M5" s="68">
        <f t="shared" ref="M5:M11" si="13">IF(ISERROR(K5/J5),"N/M",IF((K5-J5)/ABS(J5)&gt;300%,"&gt;300%",IF((K5-J5)/ABS(J5)&lt;-300%,"&lt;-300%",(K5-J5)/ABS(J5))))</f>
        <v>-1.5926455805242042E-2</v>
      </c>
      <c r="N5" s="92"/>
      <c r="O5" s="69">
        <v>870</v>
      </c>
      <c r="P5" s="69">
        <v>980</v>
      </c>
      <c r="Q5" s="69">
        <v>940</v>
      </c>
      <c r="R5" s="69">
        <v>1130</v>
      </c>
      <c r="S5" s="69">
        <v>1215</v>
      </c>
      <c r="T5" s="69">
        <v>1195</v>
      </c>
      <c r="U5" s="69">
        <v>810</v>
      </c>
      <c r="V5" s="69">
        <v>1200</v>
      </c>
      <c r="W5" s="69">
        <v>1180</v>
      </c>
      <c r="X5" s="69">
        <v>1065</v>
      </c>
      <c r="Y5" s="69">
        <v>1030</v>
      </c>
      <c r="Z5" s="69">
        <v>1095</v>
      </c>
      <c r="AA5" s="69">
        <v>1140</v>
      </c>
      <c r="AB5" s="69">
        <v>1110</v>
      </c>
      <c r="AC5" s="69">
        <v>915</v>
      </c>
      <c r="AD5" s="69">
        <v>1160</v>
      </c>
      <c r="AE5" s="69">
        <v>1230</v>
      </c>
      <c r="AF5" s="69">
        <v>1170</v>
      </c>
      <c r="AG5" s="69">
        <v>873.58090000000004</v>
      </c>
      <c r="AH5" s="69">
        <v>1217.8928925173229</v>
      </c>
      <c r="AI5" s="69">
        <v>1121.5681650346457</v>
      </c>
      <c r="AJ5" s="69">
        <v>1189.0680529805909</v>
      </c>
      <c r="AK5" s="68">
        <f t="shared" ref="AK5:AK11" si="14">IF(ISERROR(AJ5/AF5),"N/M",IF((AJ5-AF5)/ABS(AF5)&gt;300%,"&gt;300%",IF((AJ5-AF5)/ABS(AF5)&lt;-300%,"&lt;-300%",(AJ5-AF5)/ABS(AF5))))</f>
        <v>1.6297481179992215E-2</v>
      </c>
      <c r="AL5" s="68">
        <f t="shared" ref="AL5:AL11" si="15">IF(ISERROR(AJ5/AI5),"N/M",IF((AJ5-AI5)/ABS(AI5)&gt;300%,"&gt;300%",IF((AJ5-AI5)/ABS(AI5)&lt;-300%,"&lt;-300%",(AJ5-AI5)/ABS(AI5))))</f>
        <v>6.0183491338540306E-2</v>
      </c>
      <c r="AM5" s="124"/>
      <c r="AN5" s="69">
        <f t="shared" ref="AN5:AN10" si="16">E5-AO5</f>
        <v>1265</v>
      </c>
      <c r="AO5" s="69">
        <f t="shared" ref="AO5:AO10" si="17">SUM(O5:P5)</f>
        <v>1850</v>
      </c>
      <c r="AP5" s="69">
        <f t="shared" si="6"/>
        <v>2070</v>
      </c>
      <c r="AQ5" s="69">
        <f t="shared" si="7"/>
        <v>2410</v>
      </c>
      <c r="AR5" s="69">
        <f t="shared" si="8"/>
        <v>2010</v>
      </c>
      <c r="AS5" s="69">
        <f t="shared" si="9"/>
        <v>2245</v>
      </c>
      <c r="AT5" s="69">
        <f t="shared" si="10"/>
        <v>2125</v>
      </c>
      <c r="AU5" s="69">
        <f t="shared" si="11"/>
        <v>2250</v>
      </c>
      <c r="AV5" s="69">
        <v>2075</v>
      </c>
      <c r="AW5" s="69">
        <v>2400</v>
      </c>
      <c r="AX5" s="69">
        <f t="shared" ref="AX5:AX11" si="18">SUM(AG5:AH5)</f>
        <v>2091.4737925173231</v>
      </c>
      <c r="AY5" s="69">
        <f t="shared" ref="AY5:AY11" si="19">SUM(AI5:AJ5)</f>
        <v>2310.6362180152364</v>
      </c>
      <c r="AZ5" s="68">
        <f t="shared" ref="AZ5:AZ11" si="20">IF(ISERROR(AY5/AW5),"N/M",IF((AY5-AW5)/ABS(AW5)&gt;300%,"&gt;300%",IF((AY5-AW5)/ABS(AW5)&lt;-300%,"&lt;-300%",(AY5-AW5)/ABS(AW5))))</f>
        <v>-3.7234909160318165E-2</v>
      </c>
      <c r="BA5" s="68">
        <f t="shared" ref="BA5:BA11" si="21">IF(ISERROR(AY5/AX5),"N/M",IF((AY5-AX5)/ABS(AX5)&gt;300%,"&gt;300%",IF((AY5-AX5)/ABS(AX5)&lt;-300%,"&lt;-300%",(AY5-AX5)/ABS(AX5))))</f>
        <v>0.10478851147072074</v>
      </c>
      <c r="BB5" s="78"/>
      <c r="BC5" s="13">
        <f>SUM(AG5:AJ5)</f>
        <v>4402.1100105325604</v>
      </c>
    </row>
    <row r="6" spans="1:83" x14ac:dyDescent="0.45">
      <c r="B6" s="108"/>
      <c r="C6" s="108" t="s">
        <v>8</v>
      </c>
      <c r="D6" s="67">
        <v>405</v>
      </c>
      <c r="E6" s="67">
        <v>405</v>
      </c>
      <c r="F6" s="67">
        <v>405</v>
      </c>
      <c r="G6" s="67">
        <v>490</v>
      </c>
      <c r="H6" s="67">
        <v>480</v>
      </c>
      <c r="I6" s="67">
        <v>465</v>
      </c>
      <c r="J6" s="67">
        <v>455.12139999999999</v>
      </c>
      <c r="K6" s="67">
        <v>473</v>
      </c>
      <c r="L6" s="68">
        <f t="shared" si="12"/>
        <v>-2.124430107526883E-2</v>
      </c>
      <c r="M6" s="167">
        <f t="shared" si="13"/>
        <v>3.9283145112490876E-2</v>
      </c>
      <c r="N6" s="92"/>
      <c r="O6" s="69">
        <v>95</v>
      </c>
      <c r="P6" s="69">
        <v>95</v>
      </c>
      <c r="Q6" s="69">
        <v>95</v>
      </c>
      <c r="R6" s="69">
        <v>80</v>
      </c>
      <c r="S6" s="69">
        <v>115</v>
      </c>
      <c r="T6" s="69">
        <v>110</v>
      </c>
      <c r="U6" s="69">
        <v>130</v>
      </c>
      <c r="V6" s="69">
        <v>120</v>
      </c>
      <c r="W6" s="69">
        <v>120</v>
      </c>
      <c r="X6" s="69">
        <v>120</v>
      </c>
      <c r="Y6" s="69">
        <v>115</v>
      </c>
      <c r="Z6" s="69">
        <v>125</v>
      </c>
      <c r="AA6" s="69">
        <v>100</v>
      </c>
      <c r="AB6" s="69">
        <v>140</v>
      </c>
      <c r="AC6" s="69">
        <v>115</v>
      </c>
      <c r="AD6" s="69">
        <v>115</v>
      </c>
      <c r="AE6" s="69">
        <v>120</v>
      </c>
      <c r="AF6" s="69">
        <v>120</v>
      </c>
      <c r="AG6" s="69">
        <v>112.5951</v>
      </c>
      <c r="AH6" s="69">
        <v>120.17643999999999</v>
      </c>
      <c r="AI6" s="69">
        <v>116.44999999999999</v>
      </c>
      <c r="AJ6" s="69">
        <v>105.89986</v>
      </c>
      <c r="AK6" s="68">
        <f t="shared" si="14"/>
        <v>-0.11750116666666663</v>
      </c>
      <c r="AL6" s="68">
        <f t="shared" si="15"/>
        <v>-9.0598024903391888E-2</v>
      </c>
      <c r="AM6" s="92"/>
      <c r="AN6" s="69">
        <f t="shared" si="16"/>
        <v>215</v>
      </c>
      <c r="AO6" s="69">
        <f t="shared" si="17"/>
        <v>190</v>
      </c>
      <c r="AP6" s="69">
        <f t="shared" si="6"/>
        <v>175</v>
      </c>
      <c r="AQ6" s="69">
        <f t="shared" si="7"/>
        <v>225</v>
      </c>
      <c r="AR6" s="69">
        <f t="shared" si="8"/>
        <v>250</v>
      </c>
      <c r="AS6" s="69">
        <f t="shared" si="9"/>
        <v>240</v>
      </c>
      <c r="AT6" s="69">
        <f t="shared" si="10"/>
        <v>240</v>
      </c>
      <c r="AU6" s="69">
        <f t="shared" si="11"/>
        <v>240</v>
      </c>
      <c r="AV6" s="69">
        <v>230</v>
      </c>
      <c r="AW6" s="69">
        <v>240</v>
      </c>
      <c r="AX6" s="69">
        <f t="shared" si="18"/>
        <v>232.77153999999999</v>
      </c>
      <c r="AY6" s="69">
        <f t="shared" si="19"/>
        <v>222.34985999999998</v>
      </c>
      <c r="AZ6" s="68">
        <f t="shared" si="20"/>
        <v>-7.3542250000000087E-2</v>
      </c>
      <c r="BA6" s="68">
        <f t="shared" si="21"/>
        <v>-4.4772140099257882E-2</v>
      </c>
      <c r="BB6" s="78"/>
      <c r="BC6" s="13">
        <f t="shared" ref="BC6:BC11" si="22">SUM(AG6:AJ6)</f>
        <v>455.12139999999999</v>
      </c>
    </row>
    <row r="7" spans="1:83" x14ac:dyDescent="0.45">
      <c r="B7" s="108"/>
      <c r="C7" s="108" t="s">
        <v>15</v>
      </c>
      <c r="D7" s="67">
        <v>355</v>
      </c>
      <c r="E7" s="67">
        <v>400</v>
      </c>
      <c r="F7" s="67">
        <v>385</v>
      </c>
      <c r="G7" s="67">
        <v>395</v>
      </c>
      <c r="H7" s="67">
        <v>365</v>
      </c>
      <c r="I7" s="67">
        <v>350</v>
      </c>
      <c r="J7" s="67">
        <v>356.3391414125814</v>
      </c>
      <c r="K7" s="67">
        <v>377</v>
      </c>
      <c r="L7" s="68">
        <f t="shared" si="12"/>
        <v>1.8111832607375422E-2</v>
      </c>
      <c r="M7" s="68">
        <f t="shared" si="13"/>
        <v>5.7980884461684125E-2</v>
      </c>
      <c r="N7" s="92"/>
      <c r="O7" s="69">
        <v>105</v>
      </c>
      <c r="P7" s="69">
        <v>115</v>
      </c>
      <c r="Q7" s="69">
        <v>100</v>
      </c>
      <c r="R7" s="69">
        <v>100</v>
      </c>
      <c r="S7" s="69">
        <v>90</v>
      </c>
      <c r="T7" s="69">
        <v>100</v>
      </c>
      <c r="U7" s="69">
        <v>100</v>
      </c>
      <c r="V7" s="69">
        <v>105</v>
      </c>
      <c r="W7" s="69">
        <v>100</v>
      </c>
      <c r="X7" s="69">
        <v>85</v>
      </c>
      <c r="Y7" s="69">
        <v>95</v>
      </c>
      <c r="Z7" s="69">
        <v>85</v>
      </c>
      <c r="AA7" s="69">
        <v>95</v>
      </c>
      <c r="AB7" s="69">
        <v>95</v>
      </c>
      <c r="AC7" s="69">
        <v>90</v>
      </c>
      <c r="AD7" s="69">
        <v>85</v>
      </c>
      <c r="AE7" s="69">
        <v>90</v>
      </c>
      <c r="AF7" s="69">
        <v>90</v>
      </c>
      <c r="AG7" s="69">
        <v>85.149501412581387</v>
      </c>
      <c r="AH7" s="69">
        <v>98.594069999999988</v>
      </c>
      <c r="AI7" s="69">
        <v>78.519019999999998</v>
      </c>
      <c r="AJ7" s="69">
        <v>94.076549999999997</v>
      </c>
      <c r="AK7" s="68">
        <f t="shared" si="14"/>
        <v>4.5294999999999974E-2</v>
      </c>
      <c r="AL7" s="68">
        <f t="shared" si="15"/>
        <v>0.19813708831312465</v>
      </c>
      <c r="AM7" s="124"/>
      <c r="AN7" s="69">
        <f t="shared" si="16"/>
        <v>180</v>
      </c>
      <c r="AO7" s="69">
        <f t="shared" si="17"/>
        <v>220</v>
      </c>
      <c r="AP7" s="69">
        <f t="shared" si="6"/>
        <v>200</v>
      </c>
      <c r="AQ7" s="69">
        <f t="shared" si="7"/>
        <v>190</v>
      </c>
      <c r="AR7" s="69">
        <f t="shared" si="8"/>
        <v>205</v>
      </c>
      <c r="AS7" s="69">
        <f t="shared" si="9"/>
        <v>185</v>
      </c>
      <c r="AT7" s="69">
        <f t="shared" si="10"/>
        <v>180</v>
      </c>
      <c r="AU7" s="69">
        <f t="shared" si="11"/>
        <v>190</v>
      </c>
      <c r="AV7" s="69">
        <v>175</v>
      </c>
      <c r="AW7" s="69">
        <v>180</v>
      </c>
      <c r="AX7" s="69">
        <f t="shared" si="18"/>
        <v>183.74357141258139</v>
      </c>
      <c r="AY7" s="69">
        <f t="shared" si="19"/>
        <v>172.59557000000001</v>
      </c>
      <c r="AZ7" s="68">
        <f t="shared" si="20"/>
        <v>-4.1135722222222171E-2</v>
      </c>
      <c r="BA7" s="68">
        <f t="shared" si="21"/>
        <v>-6.0671518066607297E-2</v>
      </c>
      <c r="BB7" s="78"/>
      <c r="BC7" s="13">
        <f t="shared" si="22"/>
        <v>356.3391414125814</v>
      </c>
    </row>
    <row r="8" spans="1:83" x14ac:dyDescent="0.45">
      <c r="B8" s="108"/>
      <c r="C8" s="108" t="s">
        <v>1</v>
      </c>
      <c r="D8" s="67">
        <v>740</v>
      </c>
      <c r="E8" s="67">
        <v>740</v>
      </c>
      <c r="F8" s="67">
        <v>710</v>
      </c>
      <c r="G8" s="67">
        <v>715</v>
      </c>
      <c r="H8" s="67">
        <v>720</v>
      </c>
      <c r="I8" s="67">
        <v>665</v>
      </c>
      <c r="J8" s="67">
        <v>716.37891437287317</v>
      </c>
      <c r="K8" s="67">
        <v>690</v>
      </c>
      <c r="L8" s="68">
        <f t="shared" si="12"/>
        <v>7.7261525372741613E-2</v>
      </c>
      <c r="M8" s="68">
        <f t="shared" si="13"/>
        <v>-3.6822572305838443E-2</v>
      </c>
      <c r="N8" s="92"/>
      <c r="O8" s="69">
        <v>200</v>
      </c>
      <c r="P8" s="69">
        <v>175</v>
      </c>
      <c r="Q8" s="69">
        <v>180</v>
      </c>
      <c r="R8" s="69">
        <v>190</v>
      </c>
      <c r="S8" s="69">
        <v>190</v>
      </c>
      <c r="T8" s="69">
        <v>160</v>
      </c>
      <c r="U8" s="69">
        <v>190</v>
      </c>
      <c r="V8" s="69">
        <v>180</v>
      </c>
      <c r="W8" s="69">
        <v>175</v>
      </c>
      <c r="X8" s="69">
        <v>170</v>
      </c>
      <c r="Y8" s="69">
        <v>140</v>
      </c>
      <c r="Z8" s="69">
        <v>205</v>
      </c>
      <c r="AA8" s="69">
        <v>185</v>
      </c>
      <c r="AB8" s="69">
        <v>190</v>
      </c>
      <c r="AC8" s="69">
        <v>140</v>
      </c>
      <c r="AD8" s="69">
        <v>200</v>
      </c>
      <c r="AE8" s="69">
        <v>180</v>
      </c>
      <c r="AF8" s="69">
        <v>145</v>
      </c>
      <c r="AG8" s="69">
        <v>204</v>
      </c>
      <c r="AH8" s="69">
        <v>188.79226177563464</v>
      </c>
      <c r="AI8" s="69">
        <v>174.19652661717544</v>
      </c>
      <c r="AJ8" s="69">
        <v>149.39012598006315</v>
      </c>
      <c r="AK8" s="68">
        <f t="shared" si="14"/>
        <v>3.0276730896987215E-2</v>
      </c>
      <c r="AL8" s="68">
        <f t="shared" si="15"/>
        <v>-0.14240468004065487</v>
      </c>
      <c r="AM8" s="124"/>
      <c r="AN8" s="69">
        <f t="shared" si="16"/>
        <v>365</v>
      </c>
      <c r="AO8" s="69">
        <f t="shared" si="17"/>
        <v>375</v>
      </c>
      <c r="AP8" s="69">
        <f t="shared" si="6"/>
        <v>370</v>
      </c>
      <c r="AQ8" s="69">
        <f t="shared" si="7"/>
        <v>350</v>
      </c>
      <c r="AR8" s="69">
        <f t="shared" si="8"/>
        <v>370</v>
      </c>
      <c r="AS8" s="69">
        <f t="shared" si="9"/>
        <v>345</v>
      </c>
      <c r="AT8" s="69">
        <f t="shared" si="10"/>
        <v>345</v>
      </c>
      <c r="AU8" s="69">
        <f t="shared" si="11"/>
        <v>375</v>
      </c>
      <c r="AV8" s="69">
        <v>340</v>
      </c>
      <c r="AW8" s="69">
        <v>325</v>
      </c>
      <c r="AX8" s="69">
        <f t="shared" si="18"/>
        <v>392.79226177563464</v>
      </c>
      <c r="AY8" s="69">
        <f t="shared" si="19"/>
        <v>323.58665259723858</v>
      </c>
      <c r="AZ8" s="68">
        <f t="shared" si="20"/>
        <v>-4.3487612392658984E-3</v>
      </c>
      <c r="BA8" s="68">
        <f t="shared" si="21"/>
        <v>-0.17618883036429758</v>
      </c>
      <c r="BB8" s="78"/>
      <c r="BC8" s="13">
        <f t="shared" si="22"/>
        <v>716.37891437287317</v>
      </c>
    </row>
    <row r="9" spans="1:83" x14ac:dyDescent="0.45">
      <c r="B9" s="73"/>
      <c r="C9" s="70" t="s">
        <v>2</v>
      </c>
      <c r="D9" s="70">
        <v>215</v>
      </c>
      <c r="E9" s="70">
        <v>195</v>
      </c>
      <c r="F9" s="70">
        <v>180</v>
      </c>
      <c r="G9" s="70">
        <v>180</v>
      </c>
      <c r="H9" s="70">
        <v>180</v>
      </c>
      <c r="I9" s="70">
        <v>170</v>
      </c>
      <c r="J9" s="70">
        <v>164.40945411332569</v>
      </c>
      <c r="K9" s="70">
        <v>171</v>
      </c>
      <c r="L9" s="71">
        <f t="shared" si="12"/>
        <v>-3.2885564039260622E-2</v>
      </c>
      <c r="M9" s="71">
        <f t="shared" si="13"/>
        <v>4.0086173402969348E-2</v>
      </c>
      <c r="N9" s="92"/>
      <c r="O9" s="70">
        <v>45</v>
      </c>
      <c r="P9" s="70">
        <v>50</v>
      </c>
      <c r="Q9" s="70">
        <v>45</v>
      </c>
      <c r="R9" s="70">
        <v>45</v>
      </c>
      <c r="S9" s="70">
        <v>45</v>
      </c>
      <c r="T9" s="70">
        <v>50</v>
      </c>
      <c r="U9" s="70">
        <v>40</v>
      </c>
      <c r="V9" s="70">
        <v>45</v>
      </c>
      <c r="W9" s="70">
        <v>45</v>
      </c>
      <c r="X9" s="70">
        <v>50</v>
      </c>
      <c r="Y9" s="70">
        <v>45</v>
      </c>
      <c r="Z9" s="70">
        <v>45</v>
      </c>
      <c r="AA9" s="70">
        <v>45</v>
      </c>
      <c r="AB9" s="70">
        <v>45</v>
      </c>
      <c r="AC9" s="70">
        <v>40</v>
      </c>
      <c r="AD9" s="70">
        <v>45</v>
      </c>
      <c r="AE9" s="70">
        <v>45</v>
      </c>
      <c r="AF9" s="70">
        <v>40</v>
      </c>
      <c r="AG9" s="70">
        <v>44.295035103056421</v>
      </c>
      <c r="AH9" s="70">
        <v>39.572405888356421</v>
      </c>
      <c r="AI9" s="70">
        <v>39.652502402156415</v>
      </c>
      <c r="AJ9" s="70">
        <v>40.889510719756416</v>
      </c>
      <c r="AK9" s="71">
        <f t="shared" si="14"/>
        <v>2.2237767993910397E-2</v>
      </c>
      <c r="AL9" s="71">
        <f t="shared" si="15"/>
        <v>3.119622325608204E-2</v>
      </c>
      <c r="AM9" s="124"/>
      <c r="AN9" s="70">
        <f>E9-AO9</f>
        <v>100</v>
      </c>
      <c r="AO9" s="70">
        <f>SUM(O9:P9)</f>
        <v>95</v>
      </c>
      <c r="AP9" s="70">
        <f t="shared" si="6"/>
        <v>90</v>
      </c>
      <c r="AQ9" s="70">
        <f t="shared" si="7"/>
        <v>95</v>
      </c>
      <c r="AR9" s="70">
        <f t="shared" si="8"/>
        <v>85</v>
      </c>
      <c r="AS9" s="70">
        <f t="shared" si="9"/>
        <v>95</v>
      </c>
      <c r="AT9" s="70">
        <f t="shared" si="10"/>
        <v>90</v>
      </c>
      <c r="AU9" s="70">
        <f t="shared" si="11"/>
        <v>90</v>
      </c>
      <c r="AV9" s="70">
        <v>85</v>
      </c>
      <c r="AW9" s="70">
        <v>85</v>
      </c>
      <c r="AX9" s="70">
        <f t="shared" si="18"/>
        <v>83.867440991412849</v>
      </c>
      <c r="AY9" s="70">
        <f t="shared" si="19"/>
        <v>80.542013121912831</v>
      </c>
      <c r="AZ9" s="71">
        <f t="shared" si="20"/>
        <v>-5.2446904448084343E-2</v>
      </c>
      <c r="BA9" s="71">
        <f t="shared" si="21"/>
        <v>-3.9650999603535145E-2</v>
      </c>
      <c r="BB9" s="78"/>
      <c r="BC9" s="13">
        <f t="shared" si="22"/>
        <v>164.40945411332569</v>
      </c>
    </row>
    <row r="10" spans="1:83" x14ac:dyDescent="0.45">
      <c r="B10" s="125" t="s">
        <v>36</v>
      </c>
      <c r="D10" s="93">
        <v>-215</v>
      </c>
      <c r="E10" s="93">
        <v>350</v>
      </c>
      <c r="F10" s="93">
        <v>30</v>
      </c>
      <c r="G10" s="93">
        <v>30</v>
      </c>
      <c r="H10" s="93">
        <v>30</v>
      </c>
      <c r="I10" s="93">
        <v>10</v>
      </c>
      <c r="J10" s="93">
        <v>2.3549791485297149</v>
      </c>
      <c r="K10" s="93">
        <v>0</v>
      </c>
      <c r="L10" s="126">
        <f t="shared" si="12"/>
        <v>-0.76450208514702855</v>
      </c>
      <c r="M10" s="126">
        <f t="shared" si="13"/>
        <v>-1</v>
      </c>
      <c r="N10" s="92"/>
      <c r="O10" s="93">
        <v>65</v>
      </c>
      <c r="P10" s="93">
        <v>-40</v>
      </c>
      <c r="Q10" s="93">
        <v>60</v>
      </c>
      <c r="R10" s="93">
        <v>-5</v>
      </c>
      <c r="S10" s="93">
        <v>25</v>
      </c>
      <c r="T10" s="93">
        <v>-45</v>
      </c>
      <c r="U10" s="93">
        <v>150</v>
      </c>
      <c r="V10" s="93">
        <v>60</v>
      </c>
      <c r="W10" s="93">
        <v>-105</v>
      </c>
      <c r="X10" s="93">
        <v>-75</v>
      </c>
      <c r="Y10" s="93">
        <v>-60</v>
      </c>
      <c r="Z10" s="93">
        <v>75</v>
      </c>
      <c r="AA10" s="93">
        <v>-10</v>
      </c>
      <c r="AB10" s="93">
        <v>25</v>
      </c>
      <c r="AC10" s="93">
        <v>-5</v>
      </c>
      <c r="AD10" s="93">
        <v>55</v>
      </c>
      <c r="AE10" s="93">
        <v>-20</v>
      </c>
      <c r="AF10" s="93">
        <v>-20</v>
      </c>
      <c r="AG10" s="93">
        <v>12.297170420544143</v>
      </c>
      <c r="AH10" s="93">
        <v>-27.714881004337556</v>
      </c>
      <c r="AI10" s="93">
        <v>-29.755726724069664</v>
      </c>
      <c r="AJ10" s="93">
        <v>47.52841645639279</v>
      </c>
      <c r="AK10" s="93" t="str">
        <f t="shared" si="14"/>
        <v>&gt;300%</v>
      </c>
      <c r="AL10" s="71">
        <f t="shared" si="15"/>
        <v>2.5972863609459971</v>
      </c>
      <c r="AM10" s="127"/>
      <c r="AN10" s="93">
        <f t="shared" si="16"/>
        <v>325</v>
      </c>
      <c r="AO10" s="93">
        <f t="shared" si="17"/>
        <v>25</v>
      </c>
      <c r="AP10" s="93">
        <f t="shared" si="6"/>
        <v>55</v>
      </c>
      <c r="AQ10" s="93">
        <f t="shared" si="7"/>
        <v>-20</v>
      </c>
      <c r="AR10" s="93">
        <f t="shared" si="8"/>
        <v>210</v>
      </c>
      <c r="AS10" s="93">
        <f t="shared" si="9"/>
        <v>-180</v>
      </c>
      <c r="AT10" s="93">
        <f t="shared" si="10"/>
        <v>15</v>
      </c>
      <c r="AU10" s="93">
        <f t="shared" si="11"/>
        <v>15</v>
      </c>
      <c r="AV10" s="93">
        <v>50</v>
      </c>
      <c r="AW10" s="93">
        <v>-40</v>
      </c>
      <c r="AX10" s="93">
        <f t="shared" si="18"/>
        <v>-15.417710583793413</v>
      </c>
      <c r="AY10" s="93">
        <f t="shared" si="19"/>
        <v>17.772689732323126</v>
      </c>
      <c r="AZ10" s="126">
        <f t="shared" si="20"/>
        <v>1.4443172433080782</v>
      </c>
      <c r="BA10" s="126">
        <f t="shared" si="21"/>
        <v>2.1527450613196222</v>
      </c>
      <c r="BB10" s="78"/>
      <c r="BC10" s="32">
        <f t="shared" si="22"/>
        <v>2.3549791485297149</v>
      </c>
    </row>
    <row r="11" spans="1:83" x14ac:dyDescent="0.45">
      <c r="B11" s="128" t="s">
        <v>14</v>
      </c>
      <c r="C11" s="94"/>
      <c r="D11" s="94">
        <f t="shared" ref="D11:I11" si="23">D4+D10</f>
        <v>5855</v>
      </c>
      <c r="E11" s="94">
        <f t="shared" si="23"/>
        <v>5205</v>
      </c>
      <c r="F11" s="94">
        <f t="shared" si="23"/>
        <v>6190</v>
      </c>
      <c r="G11" s="94">
        <f t="shared" si="23"/>
        <v>6065</v>
      </c>
      <c r="H11" s="94">
        <f t="shared" si="23"/>
        <v>6155</v>
      </c>
      <c r="I11" s="94">
        <f t="shared" si="23"/>
        <v>6130</v>
      </c>
      <c r="J11" s="94">
        <f>J4+J10</f>
        <v>6096.7138995798705</v>
      </c>
      <c r="K11" s="94">
        <f>K4+K10</f>
        <v>6043</v>
      </c>
      <c r="L11" s="107">
        <f t="shared" si="12"/>
        <v>-5.4300326949640321E-3</v>
      </c>
      <c r="M11" s="107">
        <f t="shared" si="13"/>
        <v>-8.8103034625869447E-3</v>
      </c>
      <c r="N11" s="92"/>
      <c r="O11" s="94">
        <f t="shared" ref="O11:AE11" si="24">O4+O10</f>
        <v>1380</v>
      </c>
      <c r="P11" s="94">
        <f t="shared" si="24"/>
        <v>1375</v>
      </c>
      <c r="Q11" s="94">
        <f t="shared" si="24"/>
        <v>1420</v>
      </c>
      <c r="R11" s="94">
        <f t="shared" si="24"/>
        <v>1540</v>
      </c>
      <c r="S11" s="94">
        <f t="shared" si="24"/>
        <v>1680</v>
      </c>
      <c r="T11" s="94">
        <f t="shared" si="24"/>
        <v>1570</v>
      </c>
      <c r="U11" s="94">
        <f t="shared" si="24"/>
        <v>1420</v>
      </c>
      <c r="V11" s="94">
        <f t="shared" si="24"/>
        <v>1710</v>
      </c>
      <c r="W11" s="94">
        <f t="shared" si="24"/>
        <v>1515</v>
      </c>
      <c r="X11" s="94">
        <f t="shared" si="24"/>
        <v>1415</v>
      </c>
      <c r="Y11" s="94">
        <f t="shared" si="24"/>
        <v>1365</v>
      </c>
      <c r="Z11" s="94">
        <f t="shared" si="24"/>
        <v>1630</v>
      </c>
      <c r="AA11" s="94">
        <f t="shared" si="24"/>
        <v>1555</v>
      </c>
      <c r="AB11" s="94">
        <f>AB4+AB10</f>
        <v>1605</v>
      </c>
      <c r="AC11" s="94">
        <f t="shared" si="24"/>
        <v>1295</v>
      </c>
      <c r="AD11" s="94">
        <f t="shared" si="24"/>
        <v>1660</v>
      </c>
      <c r="AE11" s="94">
        <f t="shared" si="24"/>
        <v>1645</v>
      </c>
      <c r="AF11" s="94">
        <f>AF4+AF10</f>
        <v>1545</v>
      </c>
      <c r="AG11" s="94">
        <f>AG4+AG10</f>
        <v>1331.917706936182</v>
      </c>
      <c r="AH11" s="94">
        <f t="shared" ref="AH11:AJ11" si="25">AH4+AH10</f>
        <v>1637.3131891769765</v>
      </c>
      <c r="AI11" s="94">
        <f t="shared" si="25"/>
        <v>1500.6304873299077</v>
      </c>
      <c r="AJ11" s="94">
        <f t="shared" si="25"/>
        <v>1626.8525161368032</v>
      </c>
      <c r="AK11" s="107">
        <f t="shared" si="14"/>
        <v>5.2978974845827288E-2</v>
      </c>
      <c r="AL11" s="107">
        <f t="shared" si="15"/>
        <v>8.4112664558404382E-2</v>
      </c>
      <c r="AM11" s="124"/>
      <c r="AN11" s="94">
        <f t="shared" ref="AN11:AR11" si="26">AN4+AN10</f>
        <v>2450</v>
      </c>
      <c r="AO11" s="94">
        <f t="shared" si="26"/>
        <v>2755</v>
      </c>
      <c r="AP11" s="94">
        <f t="shared" si="26"/>
        <v>2960</v>
      </c>
      <c r="AQ11" s="94">
        <f t="shared" si="26"/>
        <v>3250</v>
      </c>
      <c r="AR11" s="94">
        <f t="shared" si="26"/>
        <v>3130</v>
      </c>
      <c r="AS11" s="94">
        <f>AS4+AS10</f>
        <v>2930</v>
      </c>
      <c r="AT11" s="94">
        <f>AT4+AT10</f>
        <v>2995</v>
      </c>
      <c r="AU11" s="94">
        <f t="shared" si="11"/>
        <v>3160</v>
      </c>
      <c r="AV11" s="94">
        <v>2955</v>
      </c>
      <c r="AW11" s="94">
        <v>3190</v>
      </c>
      <c r="AX11" s="94">
        <f t="shared" si="18"/>
        <v>2969.2308961131585</v>
      </c>
      <c r="AY11" s="94">
        <f t="shared" si="19"/>
        <v>3127.4830034667111</v>
      </c>
      <c r="AZ11" s="107">
        <f t="shared" si="20"/>
        <v>-1.9597804555889928E-2</v>
      </c>
      <c r="BA11" s="107">
        <f t="shared" si="21"/>
        <v>5.3297339577299624E-2</v>
      </c>
      <c r="BB11" s="78"/>
      <c r="BC11" s="34">
        <f t="shared" si="22"/>
        <v>6096.7138995798696</v>
      </c>
    </row>
    <row r="12" spans="1:83" x14ac:dyDescent="0.45">
      <c r="B12" s="122"/>
      <c r="C12" s="92"/>
      <c r="D12" s="92"/>
      <c r="E12" s="92"/>
      <c r="F12" s="92"/>
      <c r="G12" s="92"/>
      <c r="H12" s="65"/>
      <c r="I12" s="65"/>
      <c r="J12" s="65"/>
      <c r="K12" s="65"/>
      <c r="L12" s="129"/>
      <c r="M12" s="129"/>
      <c r="N12" s="92"/>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4"/>
      <c r="AN12" s="67"/>
      <c r="AO12" s="67"/>
      <c r="AP12" s="67"/>
      <c r="AQ12" s="67"/>
      <c r="AR12" s="67"/>
      <c r="AS12" s="67"/>
      <c r="AT12" s="67"/>
      <c r="AU12" s="67"/>
      <c r="AV12" s="67"/>
      <c r="AW12" s="67"/>
      <c r="AX12" s="67"/>
      <c r="AY12" s="67"/>
      <c r="AZ12" s="129"/>
      <c r="BA12" s="129"/>
      <c r="BB12" s="78"/>
      <c r="BC12" s="7"/>
    </row>
    <row r="13" spans="1:83" x14ac:dyDescent="0.45">
      <c r="A13" s="23"/>
      <c r="B13" s="122" t="s">
        <v>22</v>
      </c>
      <c r="C13" s="65"/>
      <c r="D13" s="65">
        <f t="shared" ref="D13:I13" si="27">SUM(D14:D16)</f>
        <v>1980</v>
      </c>
      <c r="E13" s="65">
        <f t="shared" si="27"/>
        <v>2035</v>
      </c>
      <c r="F13" s="65">
        <f t="shared" si="27"/>
        <v>1705</v>
      </c>
      <c r="G13" s="65">
        <f t="shared" si="27"/>
        <v>1840</v>
      </c>
      <c r="H13" s="65">
        <f t="shared" si="27"/>
        <v>1890</v>
      </c>
      <c r="I13" s="65">
        <f t="shared" si="27"/>
        <v>1930</v>
      </c>
      <c r="J13" s="65">
        <f>SUM(J14:J16)</f>
        <v>2165.0869712779977</v>
      </c>
      <c r="K13" s="65">
        <f>SUM(K14:K16)</f>
        <v>2074</v>
      </c>
      <c r="L13" s="66">
        <f t="shared" ref="L13:L16" si="28">IF(ISERROR(J13/I13),"N/M",IF((J13-I13)/ABS(I13)&gt;300%,"&gt;300%",IF((J13-I13)/ABS(I13)&lt;-300%,"&lt;-300%",(J13-I13)/ABS(I13))))</f>
        <v>0.12180672086942886</v>
      </c>
      <c r="M13" s="66">
        <f t="shared" ref="M13:M16" si="29">IF(ISERROR(K13/J13),"N/M",IF((K13-J13)/ABS(J13)&gt;300%,"&gt;300%",IF((K13-J13)/ABS(J13)&lt;-300%,"&lt;-300%",(K13-J13)/ABS(J13))))</f>
        <v>-4.207081400717648E-2</v>
      </c>
      <c r="N13" s="92"/>
      <c r="O13" s="65">
        <f t="shared" ref="O13:T13" si="30">SUM(O14:O16)</f>
        <v>565</v>
      </c>
      <c r="P13" s="65">
        <f t="shared" si="30"/>
        <v>475</v>
      </c>
      <c r="Q13" s="65">
        <f t="shared" si="30"/>
        <v>435</v>
      </c>
      <c r="R13" s="65">
        <f t="shared" si="30"/>
        <v>475</v>
      </c>
      <c r="S13" s="65">
        <f t="shared" si="30"/>
        <v>415</v>
      </c>
      <c r="T13" s="65">
        <f t="shared" si="30"/>
        <v>370</v>
      </c>
      <c r="U13" s="65">
        <f t="shared" ref="U13:AF13" si="31">SUM(U14:U16)</f>
        <v>395</v>
      </c>
      <c r="V13" s="65">
        <f t="shared" si="31"/>
        <v>480</v>
      </c>
      <c r="W13" s="65">
        <f t="shared" si="31"/>
        <v>510</v>
      </c>
      <c r="X13" s="65">
        <f t="shared" si="31"/>
        <v>460</v>
      </c>
      <c r="Y13" s="65">
        <f t="shared" si="31"/>
        <v>420</v>
      </c>
      <c r="Z13" s="65">
        <f t="shared" si="31"/>
        <v>480</v>
      </c>
      <c r="AA13" s="65">
        <f t="shared" si="31"/>
        <v>480</v>
      </c>
      <c r="AB13" s="65">
        <f t="shared" si="31"/>
        <v>505</v>
      </c>
      <c r="AC13" s="65">
        <f t="shared" si="31"/>
        <v>460</v>
      </c>
      <c r="AD13" s="65">
        <f t="shared" si="31"/>
        <v>480</v>
      </c>
      <c r="AE13" s="65">
        <f t="shared" si="31"/>
        <v>490</v>
      </c>
      <c r="AF13" s="65">
        <f t="shared" si="31"/>
        <v>495</v>
      </c>
      <c r="AG13" s="65">
        <f>SUM(AG14:AG16)</f>
        <v>549.04589459231477</v>
      </c>
      <c r="AH13" s="65">
        <f t="shared" ref="AH13:AJ13" si="32">SUM(AH14:AH16)</f>
        <v>519.79277995685959</v>
      </c>
      <c r="AI13" s="65">
        <f t="shared" si="32"/>
        <v>540.35471386977326</v>
      </c>
      <c r="AJ13" s="65">
        <f t="shared" si="32"/>
        <v>556.04266137529999</v>
      </c>
      <c r="AK13" s="66">
        <f t="shared" ref="AK13:AK16" si="33">IF(ISERROR(AJ13/AF13),"N/M",IF((AJ13-AF13)/ABS(AF13)&gt;300%,"&gt;300%",IF((AJ13-AF13)/ABS(AF13)&lt;-300%,"&lt;-300%",(AJ13-AF13)/ABS(AF13))))</f>
        <v>0.12331850782888885</v>
      </c>
      <c r="AL13" s="66">
        <f t="shared" ref="AL13:AL16" si="34">IF(ISERROR(AJ13/AI13),"N/M",IF((AJ13-AI13)/ABS(AI13)&gt;300%,"&gt;300%",IF((AJ13-AI13)/ABS(AI13)&lt;-300%,"&lt;-300%",(AJ13-AI13)/ABS(AI13))))</f>
        <v>2.9032683722099543E-2</v>
      </c>
      <c r="AM13" s="123"/>
      <c r="AN13" s="65">
        <f>SUM(AN14:AN16)</f>
        <v>995</v>
      </c>
      <c r="AO13" s="65">
        <f>SUM(AO14:AO16)</f>
        <v>1040</v>
      </c>
      <c r="AP13" s="65">
        <f>SUM(Q13:R13)</f>
        <v>910</v>
      </c>
      <c r="AQ13" s="65">
        <f>SUM(S13:T13)</f>
        <v>785</v>
      </c>
      <c r="AR13" s="65">
        <f>SUM(U13:V13)</f>
        <v>875</v>
      </c>
      <c r="AS13" s="65">
        <f>SUM(W13:X13)</f>
        <v>970</v>
      </c>
      <c r="AT13" s="65">
        <f>SUM(Y13:Z13)</f>
        <v>900</v>
      </c>
      <c r="AU13" s="65">
        <f>SUM(AA13:AB13)</f>
        <v>985</v>
      </c>
      <c r="AV13" s="65">
        <v>940</v>
      </c>
      <c r="AW13" s="65">
        <v>985</v>
      </c>
      <c r="AX13" s="65">
        <f t="shared" ref="AX13:AX16" si="35">SUM(AG13:AH13)</f>
        <v>1068.8386745491744</v>
      </c>
      <c r="AY13" s="65">
        <f t="shared" ref="AY13:AY16" si="36">SUM(AI13:AJ13)</f>
        <v>1096.3973752450734</v>
      </c>
      <c r="AZ13" s="66">
        <f t="shared" ref="AZ13:AZ16" si="37">IF(ISERROR(AY13/AW13),"N/M",IF((AY13-AW13)/ABS(AW13)&gt;300%,"&gt;300%",IF((AY13-AW13)/ABS(AW13)&lt;-300%,"&lt;-300%",(AY13-AW13)/ABS(AW13))))</f>
        <v>0.11309378197469377</v>
      </c>
      <c r="BA13" s="66">
        <f t="shared" ref="BA13:BA16" si="38">IF(ISERROR(AY13/AX13),"N/M",IF((AY13-AX13)/ABS(AX13)&gt;300%,"&gt;300%",IF((AY13-AX13)/ABS(AX13)&lt;-300%,"&lt;-300%",(AY13-AX13)/ABS(AX13))))</f>
        <v>2.578377949087873E-2</v>
      </c>
      <c r="BB13" s="78"/>
      <c r="BC13" s="65">
        <f t="shared" ref="BC13:BC16" si="39">SUM(AG13:AJ13)</f>
        <v>2165.2360497942473</v>
      </c>
    </row>
    <row r="14" spans="1:83" x14ac:dyDescent="0.45">
      <c r="B14" s="67"/>
      <c r="C14" s="67" t="s">
        <v>4</v>
      </c>
      <c r="D14" s="67">
        <v>1120</v>
      </c>
      <c r="E14" s="67">
        <v>1255</v>
      </c>
      <c r="F14" s="67">
        <v>1185</v>
      </c>
      <c r="G14" s="67">
        <v>1210</v>
      </c>
      <c r="H14" s="67">
        <v>1325</v>
      </c>
      <c r="I14" s="67">
        <v>1420</v>
      </c>
      <c r="J14" s="67">
        <v>1629.9509355453802</v>
      </c>
      <c r="K14" s="67">
        <v>1553</v>
      </c>
      <c r="L14" s="68">
        <f t="shared" si="28"/>
        <v>0.14785277151083109</v>
      </c>
      <c r="M14" s="68">
        <f t="shared" si="29"/>
        <v>-4.7210583991985286E-2</v>
      </c>
      <c r="N14" s="92"/>
      <c r="O14" s="67">
        <v>365</v>
      </c>
      <c r="P14" s="67">
        <v>305</v>
      </c>
      <c r="Q14" s="67">
        <v>315</v>
      </c>
      <c r="R14" s="67">
        <v>310</v>
      </c>
      <c r="S14" s="67">
        <v>295</v>
      </c>
      <c r="T14" s="67">
        <v>265</v>
      </c>
      <c r="U14" s="67">
        <v>280</v>
      </c>
      <c r="V14" s="67">
        <v>340</v>
      </c>
      <c r="W14" s="67">
        <v>315</v>
      </c>
      <c r="X14" s="67">
        <v>280</v>
      </c>
      <c r="Y14" s="67">
        <v>300</v>
      </c>
      <c r="Z14" s="67">
        <v>330</v>
      </c>
      <c r="AA14" s="67">
        <v>330</v>
      </c>
      <c r="AB14" s="67">
        <v>365</v>
      </c>
      <c r="AC14" s="67">
        <v>330</v>
      </c>
      <c r="AD14" s="67">
        <v>345</v>
      </c>
      <c r="AE14" s="67">
        <v>365</v>
      </c>
      <c r="AF14" s="67">
        <v>380</v>
      </c>
      <c r="AG14" s="67">
        <v>413.34430196827452</v>
      </c>
      <c r="AH14" s="67">
        <v>386.60663357710575</v>
      </c>
      <c r="AI14" s="67">
        <v>410</v>
      </c>
      <c r="AJ14" s="67">
        <v>419.99999999999994</v>
      </c>
      <c r="AK14" s="68">
        <f t="shared" si="33"/>
        <v>0.1052631578947367</v>
      </c>
      <c r="AL14" s="68">
        <f t="shared" si="34"/>
        <v>2.4390243902438886E-2</v>
      </c>
      <c r="AM14" s="124"/>
      <c r="AN14" s="69">
        <f>E14-AO14</f>
        <v>585</v>
      </c>
      <c r="AO14" s="69">
        <f>SUM(O14:P14)</f>
        <v>670</v>
      </c>
      <c r="AP14" s="69">
        <f>SUM(Q14:R14)</f>
        <v>625</v>
      </c>
      <c r="AQ14" s="69">
        <f>SUM(S14:T14)</f>
        <v>560</v>
      </c>
      <c r="AR14" s="69">
        <f>SUM(U14:V14)</f>
        <v>620</v>
      </c>
      <c r="AS14" s="69">
        <f>SUM(W14:X14)</f>
        <v>595</v>
      </c>
      <c r="AT14" s="69">
        <f>SUM(Y14:Z14)</f>
        <v>630</v>
      </c>
      <c r="AU14" s="69">
        <f>SUM(AA14:AB14)</f>
        <v>695</v>
      </c>
      <c r="AV14" s="69">
        <v>675</v>
      </c>
      <c r="AW14" s="69">
        <v>745</v>
      </c>
      <c r="AX14" s="69">
        <f t="shared" si="35"/>
        <v>799.95093554538028</v>
      </c>
      <c r="AY14" s="69">
        <f t="shared" si="36"/>
        <v>830</v>
      </c>
      <c r="AZ14" s="68">
        <f t="shared" si="37"/>
        <v>0.11409395973154363</v>
      </c>
      <c r="BA14" s="68">
        <f t="shared" si="38"/>
        <v>3.7563634367316863E-2</v>
      </c>
      <c r="BB14" s="78"/>
      <c r="BC14" s="69">
        <f t="shared" si="39"/>
        <v>1629.9509355453802</v>
      </c>
    </row>
    <row r="15" spans="1:83" x14ac:dyDescent="0.45">
      <c r="B15" s="67"/>
      <c r="C15" s="67" t="s">
        <v>5</v>
      </c>
      <c r="D15" s="67">
        <v>855</v>
      </c>
      <c r="E15" s="67">
        <v>775</v>
      </c>
      <c r="F15" s="67">
        <v>515</v>
      </c>
      <c r="G15" s="67">
        <v>625</v>
      </c>
      <c r="H15" s="67">
        <v>560</v>
      </c>
      <c r="I15" s="67">
        <v>505</v>
      </c>
      <c r="J15" s="67">
        <v>477.1360357326177</v>
      </c>
      <c r="K15" s="67">
        <v>463</v>
      </c>
      <c r="L15" s="68">
        <f t="shared" si="28"/>
        <v>-5.5176166866103563E-2</v>
      </c>
      <c r="M15" s="68">
        <f t="shared" si="29"/>
        <v>-2.9626845750421151E-2</v>
      </c>
      <c r="N15" s="92"/>
      <c r="O15" s="69">
        <v>200</v>
      </c>
      <c r="P15" s="69">
        <v>170</v>
      </c>
      <c r="Q15" s="69">
        <v>120</v>
      </c>
      <c r="R15" s="69">
        <v>165</v>
      </c>
      <c r="S15" s="69">
        <v>120</v>
      </c>
      <c r="T15" s="69">
        <v>105</v>
      </c>
      <c r="U15" s="69">
        <v>115</v>
      </c>
      <c r="V15" s="69">
        <v>140</v>
      </c>
      <c r="W15" s="69">
        <v>195</v>
      </c>
      <c r="X15" s="69">
        <v>180</v>
      </c>
      <c r="Y15" s="69">
        <v>120</v>
      </c>
      <c r="Z15" s="69">
        <v>150</v>
      </c>
      <c r="AA15" s="69">
        <v>150</v>
      </c>
      <c r="AB15" s="69">
        <v>140</v>
      </c>
      <c r="AC15" s="69">
        <v>130</v>
      </c>
      <c r="AD15" s="69">
        <v>135</v>
      </c>
      <c r="AE15" s="69">
        <v>125</v>
      </c>
      <c r="AF15" s="69">
        <v>115</v>
      </c>
      <c r="AG15" s="67">
        <v>120.58283220981539</v>
      </c>
      <c r="AH15" s="67">
        <v>119.23036753585387</v>
      </c>
      <c r="AI15" s="67">
        <v>116.54430772216398</v>
      </c>
      <c r="AJ15" s="67">
        <v>120.77852826478446</v>
      </c>
      <c r="AK15" s="68">
        <f t="shared" si="33"/>
        <v>5.0248071867690917E-2</v>
      </c>
      <c r="AL15" s="68">
        <f t="shared" si="34"/>
        <v>3.6331423004499326E-2</v>
      </c>
      <c r="AM15" s="124"/>
      <c r="AN15" s="69">
        <f>E15-AO15</f>
        <v>405</v>
      </c>
      <c r="AO15" s="69">
        <f>SUM(O15:P15)</f>
        <v>370</v>
      </c>
      <c r="AP15" s="69">
        <f>SUM(Q15:R15)</f>
        <v>285</v>
      </c>
      <c r="AQ15" s="69">
        <f>SUM(S15:T15)</f>
        <v>225</v>
      </c>
      <c r="AR15" s="69">
        <f>SUM(U15:V15)</f>
        <v>255</v>
      </c>
      <c r="AS15" s="69">
        <f>SUM(W15:X15)</f>
        <v>375</v>
      </c>
      <c r="AT15" s="69">
        <f>SUM(Y15:Z15)</f>
        <v>270</v>
      </c>
      <c r="AU15" s="69">
        <f>SUM(AA15:AB15)</f>
        <v>290</v>
      </c>
      <c r="AV15" s="69">
        <v>265</v>
      </c>
      <c r="AW15" s="69">
        <v>240</v>
      </c>
      <c r="AX15" s="69">
        <f t="shared" si="35"/>
        <v>239.81319974566927</v>
      </c>
      <c r="AY15" s="69">
        <f t="shared" si="36"/>
        <v>237.32283598694843</v>
      </c>
      <c r="AZ15" s="68">
        <f t="shared" si="37"/>
        <v>-1.1154850054381526E-2</v>
      </c>
      <c r="BA15" s="68">
        <f t="shared" si="38"/>
        <v>-1.0384598351391645E-2</v>
      </c>
      <c r="BB15" s="78"/>
      <c r="BC15" s="13">
        <f t="shared" si="39"/>
        <v>477.13603573261764</v>
      </c>
    </row>
    <row r="16" spans="1:83" x14ac:dyDescent="0.45">
      <c r="B16" s="67"/>
      <c r="C16" s="67" t="s">
        <v>6</v>
      </c>
      <c r="D16" s="67">
        <v>5</v>
      </c>
      <c r="E16" s="67">
        <v>5</v>
      </c>
      <c r="F16" s="67">
        <v>5</v>
      </c>
      <c r="G16" s="67">
        <v>5</v>
      </c>
      <c r="H16" s="67">
        <v>5</v>
      </c>
      <c r="I16" s="67">
        <v>5</v>
      </c>
      <c r="J16" s="67">
        <v>58</v>
      </c>
      <c r="K16" s="67">
        <v>58</v>
      </c>
      <c r="L16" s="68" t="str">
        <f t="shared" si="28"/>
        <v>&gt;300%</v>
      </c>
      <c r="M16" s="68">
        <f t="shared" si="29"/>
        <v>0</v>
      </c>
      <c r="N16" s="92"/>
      <c r="O16" s="69">
        <v>0</v>
      </c>
      <c r="P16" s="69">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15.118760414224907</v>
      </c>
      <c r="AH16" s="67">
        <v>13.955778843899912</v>
      </c>
      <c r="AI16" s="67">
        <v>13.810406147609289</v>
      </c>
      <c r="AJ16" s="67">
        <v>15.26413311051553</v>
      </c>
      <c r="AK16" s="68" t="str">
        <f t="shared" si="33"/>
        <v>N/M</v>
      </c>
      <c r="AL16" s="68">
        <f t="shared" si="34"/>
        <v>0.10526315789473688</v>
      </c>
      <c r="AM16" s="124"/>
      <c r="AN16" s="69">
        <f>E16-AO16</f>
        <v>5</v>
      </c>
      <c r="AO16" s="69">
        <f>SUM(O16:P16)</f>
        <v>0</v>
      </c>
      <c r="AP16" s="69">
        <f>SUM(Q16:R16)</f>
        <v>0</v>
      </c>
      <c r="AQ16" s="69">
        <f>SUM(S16:T16)</f>
        <v>0</v>
      </c>
      <c r="AR16" s="69">
        <f>SUM(U16:V16)</f>
        <v>0</v>
      </c>
      <c r="AS16" s="69">
        <f>SUM(W16:X16)</f>
        <v>0</v>
      </c>
      <c r="AT16" s="69">
        <f>SUM(Y16:Z16)</f>
        <v>0</v>
      </c>
      <c r="AU16" s="69">
        <f>SUM(AA16:AB16)</f>
        <v>0</v>
      </c>
      <c r="AV16" s="69">
        <v>0</v>
      </c>
      <c r="AW16" s="69">
        <v>0</v>
      </c>
      <c r="AX16" s="69">
        <f t="shared" si="35"/>
        <v>29.074539258124819</v>
      </c>
      <c r="AY16" s="69">
        <f t="shared" si="36"/>
        <v>29.074539258124819</v>
      </c>
      <c r="AZ16" s="68" t="str">
        <f t="shared" si="37"/>
        <v>N/M</v>
      </c>
      <c r="BA16" s="68">
        <f t="shared" si="38"/>
        <v>0</v>
      </c>
      <c r="BB16" s="78"/>
      <c r="BC16" s="13">
        <f t="shared" si="39"/>
        <v>58.149078516249638</v>
      </c>
    </row>
    <row r="17" spans="1:83" x14ac:dyDescent="0.45">
      <c r="B17" s="122"/>
      <c r="C17" s="92"/>
      <c r="D17" s="65"/>
      <c r="E17" s="65"/>
      <c r="F17" s="65"/>
      <c r="G17" s="65"/>
      <c r="H17" s="65"/>
      <c r="I17" s="65"/>
      <c r="J17" s="65"/>
      <c r="K17" s="65"/>
      <c r="L17" s="76"/>
      <c r="M17" s="76"/>
      <c r="N17" s="92"/>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124"/>
      <c r="AN17" s="124"/>
      <c r="AO17" s="67"/>
      <c r="AP17" s="67"/>
      <c r="AQ17" s="67"/>
      <c r="AR17" s="67"/>
      <c r="AS17" s="67"/>
      <c r="AT17" s="67"/>
      <c r="AU17" s="67"/>
      <c r="AV17" s="67"/>
      <c r="AW17" s="67"/>
      <c r="AX17" s="67"/>
      <c r="AY17" s="67"/>
      <c r="AZ17" s="76"/>
      <c r="BA17" s="76"/>
      <c r="BB17" s="78"/>
      <c r="BC17" s="7"/>
    </row>
    <row r="18" spans="1:83" x14ac:dyDescent="0.45">
      <c r="B18" s="128" t="s">
        <v>25</v>
      </c>
      <c r="C18" s="94"/>
      <c r="D18" s="94">
        <f t="shared" ref="D18:I18" si="40">D11+D13</f>
        <v>7835</v>
      </c>
      <c r="E18" s="94">
        <f t="shared" si="40"/>
        <v>7240</v>
      </c>
      <c r="F18" s="94">
        <f t="shared" si="40"/>
        <v>7895</v>
      </c>
      <c r="G18" s="94">
        <f t="shared" si="40"/>
        <v>7905</v>
      </c>
      <c r="H18" s="94">
        <f t="shared" si="40"/>
        <v>8045</v>
      </c>
      <c r="I18" s="94">
        <f t="shared" si="40"/>
        <v>8060</v>
      </c>
      <c r="J18" s="94">
        <f>J11+J13</f>
        <v>8261.8008708578673</v>
      </c>
      <c r="K18" s="94">
        <f>K11+K13</f>
        <v>8117</v>
      </c>
      <c r="L18" s="107">
        <f>IF(ISERROR(J18/I18),"N/M",IF((J18-I18)/ABS(I18)&gt;300%,"&gt;300%",IF((J18-I18)/ABS(I18)&lt;-300%,"&lt;-300%",(J18-I18)/ABS(I18))))</f>
        <v>2.5037328890554253E-2</v>
      </c>
      <c r="M18" s="107">
        <f>IF(ISERROR(K18/J18),"N/M",IF((K18-J18)/ABS(J18)&gt;300%,"&gt;300%",IF((K18-J18)/ABS(J18)&lt;-300%,"&lt;-300%",(K18-J18)/ABS(J18))))</f>
        <v>-1.7526550581560048E-2</v>
      </c>
      <c r="N18" s="92"/>
      <c r="O18" s="94">
        <f t="shared" ref="O18:X18" si="41">O11+O13</f>
        <v>1945</v>
      </c>
      <c r="P18" s="94">
        <f t="shared" si="41"/>
        <v>1850</v>
      </c>
      <c r="Q18" s="94">
        <f t="shared" si="41"/>
        <v>1855</v>
      </c>
      <c r="R18" s="94">
        <f t="shared" si="41"/>
        <v>2015</v>
      </c>
      <c r="S18" s="94">
        <f t="shared" si="41"/>
        <v>2095</v>
      </c>
      <c r="T18" s="94">
        <f t="shared" si="41"/>
        <v>1940</v>
      </c>
      <c r="U18" s="94">
        <f t="shared" si="41"/>
        <v>1815</v>
      </c>
      <c r="V18" s="94">
        <f t="shared" si="41"/>
        <v>2190</v>
      </c>
      <c r="W18" s="94">
        <f t="shared" si="41"/>
        <v>2025</v>
      </c>
      <c r="X18" s="94">
        <f t="shared" si="41"/>
        <v>1875</v>
      </c>
      <c r="Y18" s="94">
        <f>Y11+Y13</f>
        <v>1785</v>
      </c>
      <c r="Z18" s="94">
        <f>Z11+Z13</f>
        <v>2110</v>
      </c>
      <c r="AA18" s="94">
        <f t="shared" ref="AA18:AF18" si="42">AA11+AA13</f>
        <v>2035</v>
      </c>
      <c r="AB18" s="94">
        <f t="shared" si="42"/>
        <v>2110</v>
      </c>
      <c r="AC18" s="94">
        <f t="shared" si="42"/>
        <v>1755</v>
      </c>
      <c r="AD18" s="94">
        <f t="shared" si="42"/>
        <v>2140</v>
      </c>
      <c r="AE18" s="94">
        <f t="shared" si="42"/>
        <v>2135</v>
      </c>
      <c r="AF18" s="94">
        <f t="shared" si="42"/>
        <v>2040</v>
      </c>
      <c r="AG18" s="94">
        <f>AG11+AG13</f>
        <v>1880.9636015284968</v>
      </c>
      <c r="AH18" s="94">
        <f t="shared" ref="AH18:AJ18" si="43">AH11+AH13</f>
        <v>2157.105969133836</v>
      </c>
      <c r="AI18" s="94">
        <f t="shared" si="43"/>
        <v>2040.9852011996809</v>
      </c>
      <c r="AJ18" s="94">
        <f t="shared" si="43"/>
        <v>2182.8951775121031</v>
      </c>
      <c r="AK18" s="107">
        <f>IF(ISERROR(AJ18/AF18),"N/M",IF((AJ18-AF18)/ABS(AF18)&gt;300%,"&gt;300%",IF((AJ18-AF18)/ABS(AF18)&lt;-300%,"&lt;-300%",(AJ18-AF18)/ABS(AF18))))</f>
        <v>7.0046655643187822E-2</v>
      </c>
      <c r="AL18" s="107">
        <f>IF(ISERROR(AJ18/AI18),"N/M",IF((AJ18-AI18)/ABS(AI18)&gt;300%,"&gt;300%",IF((AJ18-AI18)/ABS(AI18)&lt;-300%,"&lt;-300%",(AJ18-AI18)/ABS(AI18))))</f>
        <v>6.9530134872613628E-2</v>
      </c>
      <c r="AM18" s="124"/>
      <c r="AN18" s="94">
        <f t="shared" ref="AN18:AT18" si="44">AN11+AN13</f>
        <v>3445</v>
      </c>
      <c r="AO18" s="94">
        <f t="shared" si="44"/>
        <v>3795</v>
      </c>
      <c r="AP18" s="94">
        <f t="shared" si="44"/>
        <v>3870</v>
      </c>
      <c r="AQ18" s="94">
        <f t="shared" si="44"/>
        <v>4035</v>
      </c>
      <c r="AR18" s="94">
        <f t="shared" si="44"/>
        <v>4005</v>
      </c>
      <c r="AS18" s="94">
        <f t="shared" si="44"/>
        <v>3900</v>
      </c>
      <c r="AT18" s="94">
        <f t="shared" si="44"/>
        <v>3895</v>
      </c>
      <c r="AU18" s="94">
        <f>SUM(AA18:AB18)</f>
        <v>4145</v>
      </c>
      <c r="AV18" s="94">
        <v>3895</v>
      </c>
      <c r="AW18" s="94">
        <v>4175</v>
      </c>
      <c r="AX18" s="94">
        <f>SUM(AG18:AH18)</f>
        <v>4038.0695706623328</v>
      </c>
      <c r="AY18" s="94">
        <f>SUM(AI18:AJ18)</f>
        <v>4223.880378711784</v>
      </c>
      <c r="AZ18" s="107">
        <f>IF(ISERROR(AY18/AW18),"N/M",IF((AY18-AW18)/ABS(AW18)&gt;300%,"&gt;300%",IF((AY18-AW18)/ABS(AW18)&lt;-300%,"&lt;-300%",(AY18-AW18)/ABS(AW18))))</f>
        <v>1.1707875140547074E-2</v>
      </c>
      <c r="BA18" s="107">
        <f>IF(ISERROR(AY18/AX18),"N/M",IF((AY18-AX18)/ABS(AX18)&gt;300%,"&gt;300%",IF((AY18-AX18)/ABS(AX18)&lt;-300%,"&lt;-300%",(AY18-AX18)/ABS(AX18))))</f>
        <v>4.6014761459142996E-2</v>
      </c>
      <c r="BB18" s="78"/>
      <c r="BC18" s="94">
        <f>SUM(AG18:AJ18)</f>
        <v>8261.9499493741168</v>
      </c>
    </row>
    <row r="19" spans="1:83" x14ac:dyDescent="0.45">
      <c r="B19" s="130"/>
      <c r="C19" s="92"/>
      <c r="D19" s="65"/>
      <c r="E19" s="65"/>
      <c r="F19" s="65"/>
      <c r="G19" s="65"/>
      <c r="H19" s="65"/>
      <c r="I19" s="65"/>
      <c r="J19" s="65"/>
      <c r="K19" s="65"/>
      <c r="L19" s="65"/>
      <c r="M19" s="65"/>
      <c r="N19" s="92"/>
      <c r="O19" s="92"/>
      <c r="P19" s="92"/>
      <c r="Q19" s="92"/>
      <c r="R19" s="92"/>
      <c r="S19" s="92"/>
      <c r="T19" s="92"/>
      <c r="U19" s="92"/>
      <c r="V19" s="92"/>
      <c r="W19" s="92"/>
      <c r="X19" s="92"/>
      <c r="Y19" s="92"/>
      <c r="Z19" s="92"/>
      <c r="AA19" s="92"/>
      <c r="AB19" s="92"/>
      <c r="AC19" s="92"/>
      <c r="AD19" s="92"/>
      <c r="AE19" s="92"/>
      <c r="AF19" s="92"/>
      <c r="AG19" s="92"/>
      <c r="AH19" s="92"/>
      <c r="AI19" s="92"/>
      <c r="AJ19" s="92"/>
      <c r="AK19" s="65"/>
      <c r="AL19" s="65"/>
      <c r="AM19" s="114"/>
      <c r="AN19" s="114"/>
      <c r="AO19" s="69"/>
      <c r="AP19" s="69"/>
      <c r="AQ19" s="69"/>
      <c r="AR19" s="69"/>
      <c r="AS19" s="69"/>
      <c r="AT19" s="69"/>
      <c r="AU19" s="69"/>
      <c r="AV19" s="69"/>
      <c r="AW19" s="69"/>
      <c r="AX19" s="69"/>
      <c r="AY19" s="69"/>
      <c r="AZ19" s="65"/>
      <c r="BA19" s="65"/>
      <c r="BB19" s="78"/>
      <c r="BC19" s="13"/>
    </row>
    <row r="20" spans="1:83" x14ac:dyDescent="0.45">
      <c r="A20" s="23"/>
      <c r="B20" s="118" t="s">
        <v>32</v>
      </c>
      <c r="C20" s="131"/>
      <c r="D20" s="108"/>
      <c r="E20" s="108"/>
      <c r="F20" s="108"/>
      <c r="G20" s="108"/>
      <c r="H20" s="108"/>
      <c r="I20" s="108"/>
      <c r="J20" s="108"/>
      <c r="K20" s="108"/>
      <c r="L20" s="109"/>
      <c r="M20" s="109"/>
      <c r="N20" s="92"/>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09"/>
      <c r="AL20" s="109"/>
      <c r="AM20" s="124"/>
      <c r="AN20" s="124"/>
      <c r="AO20" s="67"/>
      <c r="AP20" s="67"/>
      <c r="AQ20" s="67"/>
      <c r="AR20" s="67"/>
      <c r="AS20" s="67"/>
      <c r="AT20" s="67"/>
      <c r="AU20" s="67"/>
      <c r="AV20" s="67"/>
      <c r="AW20" s="67"/>
      <c r="AX20" s="67"/>
      <c r="AY20" s="67"/>
      <c r="AZ20" s="109"/>
      <c r="BA20" s="109"/>
      <c r="BB20" s="78"/>
      <c r="BC20" s="7"/>
    </row>
    <row r="21" spans="1:83" x14ac:dyDescent="0.45">
      <c r="A21" s="23"/>
      <c r="B21" s="122" t="s">
        <v>27</v>
      </c>
      <c r="C21" s="65"/>
      <c r="D21" s="65">
        <f t="shared" ref="D21:I21" si="45">SUM(D22:D23)</f>
        <v>3125</v>
      </c>
      <c r="E21" s="65">
        <f t="shared" si="45"/>
        <v>3250</v>
      </c>
      <c r="F21" s="65">
        <v>3365</v>
      </c>
      <c r="G21" s="65">
        <f t="shared" si="45"/>
        <v>3450</v>
      </c>
      <c r="H21" s="65">
        <f t="shared" si="45"/>
        <v>3325</v>
      </c>
      <c r="I21" s="65">
        <f t="shared" si="45"/>
        <v>3100</v>
      </c>
      <c r="J21" s="65">
        <f>SUM(J22:J23)</f>
        <v>2893.9618359468345</v>
      </c>
      <c r="K21" s="65">
        <f>SUM(K22:K23)</f>
        <v>3011</v>
      </c>
      <c r="L21" s="66">
        <f t="shared" ref="L21:L22" si="46">IF(ISERROR(J21/I21),"N/M",IF((J21-I21)/ABS(I21)&gt;300%,"&gt;300%",IF((J21-I21)/ABS(I21)&lt;-300%,"&lt;-300%",(J21-I21)/ABS(I21))))</f>
        <v>-6.6463923888117893E-2</v>
      </c>
      <c r="M21" s="66">
        <f t="shared" ref="M21:M22" si="47">IF(ISERROR(K21/J21),"N/M",IF((K21-J21)/ABS(J21)&gt;300%,"&gt;300%",IF((K21-J21)/ABS(J21)&lt;-300%,"&lt;-300%",(K21-J21)/ABS(J21))))</f>
        <v>4.0442193327982642E-2</v>
      </c>
      <c r="N21" s="92"/>
      <c r="O21" s="65">
        <f>SUM(O22:O23)</f>
        <v>765</v>
      </c>
      <c r="P21" s="65">
        <f t="shared" ref="P21:AE21" si="48">SUM(P22:P23)</f>
        <v>815</v>
      </c>
      <c r="Q21" s="65">
        <f t="shared" si="48"/>
        <v>860</v>
      </c>
      <c r="R21" s="65">
        <f t="shared" si="48"/>
        <v>860</v>
      </c>
      <c r="S21" s="65">
        <f t="shared" si="48"/>
        <v>810</v>
      </c>
      <c r="T21" s="65">
        <f t="shared" si="48"/>
        <v>845</v>
      </c>
      <c r="U21" s="65">
        <f t="shared" si="48"/>
        <v>880</v>
      </c>
      <c r="V21" s="65">
        <f t="shared" si="48"/>
        <v>905</v>
      </c>
      <c r="W21" s="65">
        <f t="shared" si="48"/>
        <v>790</v>
      </c>
      <c r="X21" s="65">
        <f t="shared" si="48"/>
        <v>870</v>
      </c>
      <c r="Y21" s="65">
        <f t="shared" si="48"/>
        <v>855</v>
      </c>
      <c r="Z21" s="65">
        <f t="shared" si="48"/>
        <v>840</v>
      </c>
      <c r="AA21" s="65">
        <f t="shared" si="48"/>
        <v>785</v>
      </c>
      <c r="AB21" s="65">
        <f t="shared" si="48"/>
        <v>845</v>
      </c>
      <c r="AC21" s="65">
        <f t="shared" si="48"/>
        <v>800</v>
      </c>
      <c r="AD21" s="65">
        <f t="shared" si="48"/>
        <v>815</v>
      </c>
      <c r="AE21" s="65">
        <f t="shared" si="48"/>
        <v>715</v>
      </c>
      <c r="AF21" s="65">
        <v>765</v>
      </c>
      <c r="AG21" s="65">
        <f t="shared" ref="AG21:AJ21" si="49">SUM(AG22:AG23)</f>
        <v>766.26895957841771</v>
      </c>
      <c r="AH21" s="65">
        <f t="shared" si="49"/>
        <v>746.66114389602785</v>
      </c>
      <c r="AI21" s="65">
        <f t="shared" si="49"/>
        <v>677.76111263173766</v>
      </c>
      <c r="AJ21" s="65">
        <f t="shared" si="49"/>
        <v>703.24237350248586</v>
      </c>
      <c r="AK21" s="66">
        <f t="shared" ref="AK21:AK22" si="50">IF(ISERROR(AJ21/AF21),"N/M",IF((AJ21-AF21)/ABS(AF21)&gt;300%,"&gt;300%",IF((AJ21-AF21)/ABS(AF21)&lt;-300%,"&lt;-300%",(AJ21-AF21)/ABS(AF21))))</f>
        <v>-8.0728923526162275E-2</v>
      </c>
      <c r="AL21" s="66">
        <f t="shared" ref="AL21:AL22" si="51">IF(ISERROR(AJ21/AI21),"N/M",IF((AJ21-AI21)/ABS(AI21)&gt;300%,"&gt;300%",IF((AJ21-AI21)/ABS(AI21)&lt;-300%,"&lt;-300%",(AJ21-AI21)/ABS(AI21))))</f>
        <v>3.7596227337099344E-2</v>
      </c>
      <c r="AM21" s="117"/>
      <c r="AN21" s="65">
        <f t="shared" ref="AN21" si="52">SUM(AN22:AN23)</f>
        <v>1670</v>
      </c>
      <c r="AO21" s="65">
        <f t="shared" ref="AO21" si="53">SUM(AO22:AO23)</f>
        <v>1580</v>
      </c>
      <c r="AP21" s="65">
        <f>SUM(Q21:R21)</f>
        <v>1720</v>
      </c>
      <c r="AQ21" s="65">
        <f>SUM(S21:T21)</f>
        <v>1655</v>
      </c>
      <c r="AR21" s="65">
        <f>SUM(U21:V21)</f>
        <v>1785</v>
      </c>
      <c r="AS21" s="65">
        <f>SUM(W21:X21)</f>
        <v>1660</v>
      </c>
      <c r="AT21" s="65">
        <f>SUM(Y21:Z21)</f>
        <v>1695</v>
      </c>
      <c r="AU21" s="65">
        <f>SUM(AA21:AB21)</f>
        <v>1630</v>
      </c>
      <c r="AV21" s="65">
        <v>1615</v>
      </c>
      <c r="AW21" s="65">
        <v>1480</v>
      </c>
      <c r="AX21" s="65">
        <f t="shared" ref="AX21:AX23" si="54">SUM(AG21:AH21)</f>
        <v>1512.9301034744456</v>
      </c>
      <c r="AY21" s="65">
        <f t="shared" ref="AY21:AY23" si="55">SUM(AI21:AJ21)</f>
        <v>1381.0034861342235</v>
      </c>
      <c r="AZ21" s="66">
        <f t="shared" ref="AZ21:AZ22" si="56">IF(ISERROR(AY21/AW21),"N/M",IF((AY21-AW21)/ABS(AW21)&gt;300%,"&gt;300%",IF((AY21-AW21)/ABS(AW21)&lt;-300%,"&lt;-300%",(AY21-AW21)/ABS(AW21))))</f>
        <v>-6.6889536395794924E-2</v>
      </c>
      <c r="BA21" s="66">
        <f t="shared" ref="BA21:BA22" si="57">IF(ISERROR(AY21/AX21),"N/M",IF((AY21-AX21)/ABS(AX21)&gt;300%,"&gt;300%",IF((AY21-AX21)/ABS(AX21)&lt;-300%,"&lt;-300%",(AY21-AX21)/ABS(AX21))))</f>
        <v>-8.7199413269160572E-2</v>
      </c>
      <c r="BB21" s="78"/>
      <c r="BC21" s="9">
        <f t="shared" ref="BC21:BC23" si="58">SUM(AG21:AJ21)</f>
        <v>2893.9335896086691</v>
      </c>
    </row>
    <row r="22" spans="1:83" x14ac:dyDescent="0.45">
      <c r="B22" s="108"/>
      <c r="C22" s="108" t="s">
        <v>4</v>
      </c>
      <c r="D22" s="67">
        <v>2985</v>
      </c>
      <c r="E22" s="67">
        <v>3100</v>
      </c>
      <c r="F22" s="67">
        <v>3230</v>
      </c>
      <c r="G22" s="67">
        <v>3315</v>
      </c>
      <c r="H22" s="67">
        <v>3185</v>
      </c>
      <c r="I22" s="67">
        <v>2955</v>
      </c>
      <c r="J22" s="67">
        <v>2893.9618359468345</v>
      </c>
      <c r="K22" s="67">
        <v>3011</v>
      </c>
      <c r="L22" s="68">
        <f t="shared" si="46"/>
        <v>-2.0655893080597454E-2</v>
      </c>
      <c r="M22" s="68">
        <f t="shared" si="47"/>
        <v>4.0442193327982642E-2</v>
      </c>
      <c r="N22" s="92"/>
      <c r="O22" s="69">
        <v>730</v>
      </c>
      <c r="P22" s="69">
        <v>775</v>
      </c>
      <c r="Q22" s="69">
        <v>825</v>
      </c>
      <c r="R22" s="69">
        <v>825</v>
      </c>
      <c r="S22" s="69">
        <v>775</v>
      </c>
      <c r="T22" s="69">
        <v>810</v>
      </c>
      <c r="U22" s="69">
        <v>845</v>
      </c>
      <c r="V22" s="69">
        <v>870</v>
      </c>
      <c r="W22" s="69">
        <v>760</v>
      </c>
      <c r="X22" s="69">
        <v>835</v>
      </c>
      <c r="Y22" s="69">
        <v>820</v>
      </c>
      <c r="Z22" s="69">
        <v>805</v>
      </c>
      <c r="AA22" s="69">
        <v>750</v>
      </c>
      <c r="AB22" s="69">
        <v>810</v>
      </c>
      <c r="AC22" s="69">
        <v>765</v>
      </c>
      <c r="AD22" s="69">
        <v>775</v>
      </c>
      <c r="AE22" s="69">
        <v>680</v>
      </c>
      <c r="AF22" s="69">
        <v>735</v>
      </c>
      <c r="AG22" s="69">
        <v>766.26895957841771</v>
      </c>
      <c r="AH22" s="69">
        <v>746.66114389602785</v>
      </c>
      <c r="AI22" s="69">
        <v>677.76111263173766</v>
      </c>
      <c r="AJ22" s="69">
        <v>703.24237350248586</v>
      </c>
      <c r="AK22" s="68">
        <f t="shared" si="50"/>
        <v>-4.320765509865869E-2</v>
      </c>
      <c r="AL22" s="68">
        <f t="shared" si="51"/>
        <v>3.7596227337099344E-2</v>
      </c>
      <c r="AM22" s="69"/>
      <c r="AN22" s="69">
        <f>E22-AO22</f>
        <v>1595</v>
      </c>
      <c r="AO22" s="69">
        <f>SUM(O22:P22)</f>
        <v>1505</v>
      </c>
      <c r="AP22" s="69">
        <f>SUM(Q22:R22)</f>
        <v>1650</v>
      </c>
      <c r="AQ22" s="69">
        <f>SUM(S22:T22)</f>
        <v>1585</v>
      </c>
      <c r="AR22" s="69">
        <f>SUM(U22:V22)</f>
        <v>1715</v>
      </c>
      <c r="AS22" s="69">
        <f>SUM(W22:X22)</f>
        <v>1595</v>
      </c>
      <c r="AT22" s="69">
        <f>SUM(Y22:Z22)</f>
        <v>1625</v>
      </c>
      <c r="AU22" s="69">
        <f>SUM(AA22:AB22)</f>
        <v>1560</v>
      </c>
      <c r="AV22" s="69">
        <v>1540</v>
      </c>
      <c r="AW22" s="69">
        <v>1415</v>
      </c>
      <c r="AX22" s="69">
        <f t="shared" si="54"/>
        <v>1512.9301034744456</v>
      </c>
      <c r="AY22" s="69">
        <f t="shared" si="55"/>
        <v>1381.0034861342235</v>
      </c>
      <c r="AZ22" s="68">
        <f t="shared" si="56"/>
        <v>-2.4025804852138854E-2</v>
      </c>
      <c r="BA22" s="68">
        <f t="shared" si="57"/>
        <v>-8.7199413269160572E-2</v>
      </c>
      <c r="BB22" s="78"/>
      <c r="BC22" s="13">
        <f t="shared" si="58"/>
        <v>2893.9335896086691</v>
      </c>
    </row>
    <row r="23" spans="1:83" x14ac:dyDescent="0.45">
      <c r="B23" s="70"/>
      <c r="C23" s="70" t="s">
        <v>9</v>
      </c>
      <c r="D23" s="70">
        <v>140</v>
      </c>
      <c r="E23" s="70">
        <v>150</v>
      </c>
      <c r="F23" s="70">
        <v>140</v>
      </c>
      <c r="G23" s="70">
        <v>135</v>
      </c>
      <c r="H23" s="70">
        <v>140</v>
      </c>
      <c r="I23" s="70">
        <v>145</v>
      </c>
      <c r="J23" s="70"/>
      <c r="K23" s="70"/>
      <c r="L23" s="71" t="str">
        <f>IF(I23=0,"",IF(J23=0,"",IF(J23/I23-1&gt;300%,"N/M",IF(J23/I23-1&lt;-300%,"N/M",J23/I23-1))))</f>
        <v/>
      </c>
      <c r="M23" s="71" t="str">
        <f t="shared" ref="M23" si="59">IF(J23=0,"",IF(K23=0,"",K23/J23-1))</f>
        <v/>
      </c>
      <c r="N23" s="92"/>
      <c r="O23" s="70">
        <v>35</v>
      </c>
      <c r="P23" s="70">
        <v>40</v>
      </c>
      <c r="Q23" s="70">
        <v>35</v>
      </c>
      <c r="R23" s="70">
        <v>35</v>
      </c>
      <c r="S23" s="70">
        <v>35</v>
      </c>
      <c r="T23" s="70">
        <v>35</v>
      </c>
      <c r="U23" s="70">
        <v>35</v>
      </c>
      <c r="V23" s="70">
        <v>35</v>
      </c>
      <c r="W23" s="70">
        <v>30</v>
      </c>
      <c r="X23" s="70">
        <v>35</v>
      </c>
      <c r="Y23" s="70">
        <v>35</v>
      </c>
      <c r="Z23" s="70">
        <v>35</v>
      </c>
      <c r="AA23" s="70">
        <v>35</v>
      </c>
      <c r="AB23" s="70">
        <v>35</v>
      </c>
      <c r="AC23" s="70">
        <v>35</v>
      </c>
      <c r="AD23" s="70">
        <v>40</v>
      </c>
      <c r="AE23" s="70">
        <v>35</v>
      </c>
      <c r="AF23" s="70">
        <v>40</v>
      </c>
      <c r="AG23" s="70"/>
      <c r="AH23" s="70"/>
      <c r="AI23" s="70"/>
      <c r="AJ23" s="70"/>
      <c r="AK23" s="71" t="str">
        <f t="shared" ref="AK23" si="60">IF(AF23=0,"",IF(AJ23=0,"",AJ23/AF23-1))</f>
        <v/>
      </c>
      <c r="AL23" s="71" t="str">
        <f t="shared" ref="AL23" si="61">IF(AI23=0,"",IF(AJ23=0,"",AJ23/AI23-1))</f>
        <v/>
      </c>
      <c r="AM23" s="67"/>
      <c r="AN23" s="70">
        <f>E23-AO23</f>
        <v>75</v>
      </c>
      <c r="AO23" s="70">
        <f>SUM(O23:P23)</f>
        <v>75</v>
      </c>
      <c r="AP23" s="70">
        <f>SUM(Q23:R23)</f>
        <v>70</v>
      </c>
      <c r="AQ23" s="70">
        <f>SUM(S23:T23)</f>
        <v>70</v>
      </c>
      <c r="AR23" s="70">
        <f>SUM(U23:V23)</f>
        <v>70</v>
      </c>
      <c r="AS23" s="70">
        <f>SUM(W23:X23)</f>
        <v>65</v>
      </c>
      <c r="AT23" s="70">
        <f>SUM(Y23:Z23)</f>
        <v>70</v>
      </c>
      <c r="AU23" s="70">
        <f>SUM(AA23:AB23)</f>
        <v>70</v>
      </c>
      <c r="AV23" s="70">
        <v>75</v>
      </c>
      <c r="AW23" s="70">
        <v>75</v>
      </c>
      <c r="AX23" s="70">
        <f t="shared" si="54"/>
        <v>0</v>
      </c>
      <c r="AY23" s="70">
        <f t="shared" si="55"/>
        <v>0</v>
      </c>
      <c r="AZ23" s="71" t="str">
        <f>IF(AW23=0,"",IF(AX23=0,"",IF(AX23/AW23-1&gt;300%,"N/M",IF(AX23/AW23-1&lt;-300%,"N/M",AX23/AW23-1))))</f>
        <v/>
      </c>
      <c r="BA23" s="71" t="str">
        <f t="shared" ref="BA23" si="62">IF(AX23=0,"",IF(AY23=0,"",AY23/AX23-1))</f>
        <v/>
      </c>
      <c r="BB23" s="78"/>
      <c r="BC23" s="29">
        <f t="shared" si="58"/>
        <v>0</v>
      </c>
    </row>
    <row r="24" spans="1:83" x14ac:dyDescent="0.45">
      <c r="B24" s="72"/>
      <c r="C24" s="72"/>
      <c r="D24" s="72"/>
      <c r="E24" s="72"/>
      <c r="F24" s="72"/>
      <c r="G24" s="72"/>
      <c r="H24" s="72"/>
      <c r="I24" s="72"/>
      <c r="J24" s="72"/>
      <c r="K24" s="72"/>
      <c r="L24" s="72"/>
      <c r="M24" s="72"/>
      <c r="N24" s="92"/>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72"/>
      <c r="AL24" s="72"/>
      <c r="AM24" s="115"/>
      <c r="AN24" s="72"/>
      <c r="AO24" s="72"/>
      <c r="AP24" s="72"/>
      <c r="AQ24" s="72"/>
      <c r="AR24" s="72"/>
      <c r="AS24" s="72"/>
      <c r="AT24" s="72"/>
      <c r="AU24" s="72"/>
      <c r="AV24" s="72"/>
      <c r="AW24" s="72"/>
      <c r="AX24" s="72"/>
      <c r="AY24" s="72"/>
      <c r="AZ24" s="72"/>
      <c r="BA24" s="72"/>
      <c r="BB24" s="78"/>
      <c r="BC24" s="37"/>
    </row>
    <row r="25" spans="1:83" s="75" customFormat="1" x14ac:dyDescent="0.45">
      <c r="A25" s="23"/>
      <c r="B25" s="132" t="s">
        <v>5</v>
      </c>
      <c r="C25" s="73"/>
      <c r="D25" s="73">
        <v>2945</v>
      </c>
      <c r="E25" s="73">
        <v>3000</v>
      </c>
      <c r="F25" s="73">
        <v>2840</v>
      </c>
      <c r="G25" s="73">
        <v>2505</v>
      </c>
      <c r="H25" s="73">
        <v>2460</v>
      </c>
      <c r="I25" s="73">
        <v>2245</v>
      </c>
      <c r="J25" s="73">
        <v>2099.8255684395326</v>
      </c>
      <c r="K25" s="73">
        <v>2070</v>
      </c>
      <c r="L25" s="74">
        <f>IF(ISERROR(J25/I25),"N/M",IF((J25-I25)/ABS(I25)&gt;300%,"&gt;300%",IF((J25-I25)/ABS(I25)&lt;-300%,"&lt;-300%",(J25-I25)/ABS(I25))))</f>
        <v>-6.4665671073704842E-2</v>
      </c>
      <c r="M25" s="74">
        <f>IF(ISERROR(K25/J25),"N/M",IF((K25-J25)/ABS(J25)&gt;300%,"&gt;300%",IF((K25-J25)/ABS(J25)&lt;-300%,"&lt;-300%",(K25-J25)/ABS(J25))))</f>
        <v>-1.4203831445722053E-2</v>
      </c>
      <c r="N25" s="92"/>
      <c r="O25" s="73">
        <v>740</v>
      </c>
      <c r="P25" s="73">
        <v>695</v>
      </c>
      <c r="Q25" s="73">
        <v>720</v>
      </c>
      <c r="R25" s="73">
        <v>660</v>
      </c>
      <c r="S25" s="73">
        <v>785</v>
      </c>
      <c r="T25" s="73">
        <v>675</v>
      </c>
      <c r="U25" s="73">
        <v>580</v>
      </c>
      <c r="V25" s="73">
        <v>600</v>
      </c>
      <c r="W25" s="73">
        <v>630</v>
      </c>
      <c r="X25" s="73">
        <v>700</v>
      </c>
      <c r="Y25" s="73">
        <v>610</v>
      </c>
      <c r="Z25" s="73">
        <v>590</v>
      </c>
      <c r="AA25" s="73">
        <v>580</v>
      </c>
      <c r="AB25" s="73">
        <v>680</v>
      </c>
      <c r="AC25" s="73">
        <v>580</v>
      </c>
      <c r="AD25" s="73">
        <v>570</v>
      </c>
      <c r="AE25" s="73">
        <v>550</v>
      </c>
      <c r="AF25" s="73">
        <v>560</v>
      </c>
      <c r="AG25" s="73">
        <v>539.64213214196081</v>
      </c>
      <c r="AH25" s="73">
        <v>540.97243769829583</v>
      </c>
      <c r="AI25" s="73">
        <v>508.7236273563351</v>
      </c>
      <c r="AJ25" s="73">
        <v>510.48737124294075</v>
      </c>
      <c r="AK25" s="74">
        <f>IF(ISERROR(AJ25/AF25),"N/M",IF((AJ25-AF25)/ABS(AF25)&gt;300%,"&gt;300%",IF((AJ25-AF25)/ABS(AF25)&lt;-300%,"&lt;-300%",(AJ25-AF25)/ABS(AF25))))</f>
        <v>-8.841540849474866E-2</v>
      </c>
      <c r="AL25" s="74">
        <f>IF(ISERROR(AJ25/AI25),"N/M",IF((AJ25-AI25)/ABS(AI25)&gt;300%,"&gt;300%",IF((AJ25-AI25)/ABS(AI25)&lt;-300%,"&lt;-300%",(AJ25-AI25)/ABS(AI25))))</f>
        <v>3.466998172998636E-3</v>
      </c>
      <c r="AM25" s="123"/>
      <c r="AN25" s="73">
        <f>E25-AO25</f>
        <v>1565</v>
      </c>
      <c r="AO25" s="73">
        <f>SUM(O25:P25)</f>
        <v>1435</v>
      </c>
      <c r="AP25" s="73">
        <f>SUM(Q25:R25)</f>
        <v>1380</v>
      </c>
      <c r="AQ25" s="73">
        <f>SUM(S25:T25)</f>
        <v>1460</v>
      </c>
      <c r="AR25" s="73">
        <f>SUM(U25:V25)</f>
        <v>1180</v>
      </c>
      <c r="AS25" s="73">
        <f>SUM(W25:X25)</f>
        <v>1330</v>
      </c>
      <c r="AT25" s="73">
        <f>SUM(Y25:Z25)</f>
        <v>1200</v>
      </c>
      <c r="AU25" s="73">
        <f>SUM(AA25:AB25)</f>
        <v>1260</v>
      </c>
      <c r="AV25" s="73">
        <v>1150</v>
      </c>
      <c r="AW25" s="73">
        <v>1110</v>
      </c>
      <c r="AX25" s="73">
        <f>SUM(AG25:AH25)</f>
        <v>1080.6145698402565</v>
      </c>
      <c r="AY25" s="73">
        <f>SUM(AI25:AJ25)</f>
        <v>1019.2109985992759</v>
      </c>
      <c r="AZ25" s="74">
        <f>IF(ISERROR(AY25/AW25),"N/M",IF((AY25-AW25)/ABS(AW25)&gt;300%,"&gt;300%",IF((AY25-AW25)/ABS(AW25)&lt;-300%,"&lt;-300%",(AY25-AW25)/ABS(AW25))))</f>
        <v>-8.1791893153805542E-2</v>
      </c>
      <c r="BA25" s="74">
        <f>IF(ISERROR(AY25/AX25),"N/M",IF((AY25-AX25)/ABS(AX25)&gt;300%,"&gt;300%",IF((AY25-AX25)/ABS(AX25)&lt;-300%,"&lt;-300%",(AY25-AX25)/ABS(AX25))))</f>
        <v>-5.6822823747469699E-2</v>
      </c>
      <c r="BB25" s="78"/>
      <c r="BC25" s="28">
        <f>SUM(AG25:AJ25)</f>
        <v>2099.8255684395326</v>
      </c>
      <c r="BD25"/>
      <c r="BE25"/>
      <c r="BF25"/>
      <c r="BG25"/>
      <c r="BH25"/>
      <c r="BI25"/>
      <c r="BJ25"/>
      <c r="BK25"/>
      <c r="BL25"/>
      <c r="BM25"/>
      <c r="BN25"/>
      <c r="BO25"/>
      <c r="BP25"/>
      <c r="BQ25"/>
      <c r="BR25"/>
      <c r="BS25"/>
      <c r="BT25"/>
      <c r="BU25"/>
      <c r="BV25"/>
      <c r="BW25"/>
      <c r="BX25"/>
      <c r="BY25"/>
      <c r="BZ25"/>
      <c r="CA25"/>
      <c r="CB25"/>
      <c r="CC25"/>
      <c r="CD25"/>
      <c r="CE25"/>
    </row>
    <row r="26" spans="1:83" x14ac:dyDescent="0.45">
      <c r="B26" s="122"/>
      <c r="C26" s="92"/>
      <c r="D26" s="65"/>
      <c r="E26" s="65"/>
      <c r="F26" s="65"/>
      <c r="G26" s="65"/>
      <c r="H26" s="65"/>
      <c r="I26" s="65"/>
      <c r="J26" s="65"/>
      <c r="K26" s="65"/>
      <c r="L26" s="66"/>
      <c r="M26" s="66"/>
      <c r="N26" s="92"/>
      <c r="O26" s="76"/>
      <c r="P26" s="76"/>
      <c r="Q26" s="76"/>
      <c r="R26" s="76"/>
      <c r="S26" s="76"/>
      <c r="T26" s="76"/>
      <c r="U26" s="76"/>
      <c r="V26" s="76"/>
      <c r="W26" s="76"/>
      <c r="X26" s="76"/>
      <c r="Y26" s="76"/>
      <c r="Z26" s="76"/>
      <c r="AA26" s="76"/>
      <c r="AB26" s="76"/>
      <c r="AC26" s="76"/>
      <c r="AD26" s="76"/>
      <c r="AE26" s="76"/>
      <c r="AF26" s="76"/>
      <c r="AG26" s="76"/>
      <c r="AH26" s="76"/>
      <c r="AI26" s="76"/>
      <c r="AJ26" s="76"/>
      <c r="AK26" s="66"/>
      <c r="AL26" s="66"/>
      <c r="AM26" s="124"/>
      <c r="AN26" s="67"/>
      <c r="AO26" s="67"/>
      <c r="AP26" s="67"/>
      <c r="AQ26" s="67"/>
      <c r="AR26" s="67"/>
      <c r="AS26" s="67"/>
      <c r="AT26" s="67"/>
      <c r="AU26" s="67"/>
      <c r="AV26" s="67"/>
      <c r="AW26" s="67"/>
      <c r="AX26" s="67"/>
      <c r="AY26" s="67"/>
      <c r="AZ26" s="76"/>
      <c r="BA26" s="76"/>
      <c r="BB26" s="78"/>
      <c r="BC26" s="7"/>
    </row>
    <row r="27" spans="1:83" s="75" customFormat="1" x14ac:dyDescent="0.45">
      <c r="A27" s="23"/>
      <c r="B27" s="122" t="s">
        <v>6</v>
      </c>
      <c r="C27" s="65"/>
      <c r="D27" s="65">
        <f t="shared" ref="D27:I27" si="63">SUM(D28:D33)</f>
        <v>1485</v>
      </c>
      <c r="E27" s="65">
        <f t="shared" si="63"/>
        <v>1575</v>
      </c>
      <c r="F27" s="65">
        <f t="shared" si="63"/>
        <v>1685</v>
      </c>
      <c r="G27" s="65">
        <f t="shared" si="63"/>
        <v>1790</v>
      </c>
      <c r="H27" s="65">
        <f t="shared" si="63"/>
        <v>1685</v>
      </c>
      <c r="I27" s="65">
        <f t="shared" si="63"/>
        <v>1910</v>
      </c>
      <c r="J27" s="65">
        <f>SUM(J28:J33)</f>
        <v>2184.3654813631315</v>
      </c>
      <c r="K27" s="65">
        <v>2284</v>
      </c>
      <c r="L27" s="66">
        <f t="shared" ref="L27:L33" si="64">IF(ISERROR(J27/I27),"N/M",IF((J27-I27)/ABS(I27)&gt;300%,"&gt;300%",IF((J27-I27)/ABS(I27)&lt;-300%,"&lt;-300%",(J27-I27)/ABS(I27))))</f>
        <v>0.14364684888122067</v>
      </c>
      <c r="M27" s="66">
        <f t="shared" ref="M27:M33" si="65">IF(ISERROR(K27/J27),"N/M",IF((K27-J27)/ABS(J27)&gt;300%,"&gt;300%",IF((K27-J27)/ABS(J27)&lt;-300%,"&lt;-300%",(K27-J27)/ABS(J27))))</f>
        <v>4.5612567808337903E-2</v>
      </c>
      <c r="N27" s="92"/>
      <c r="O27" s="65">
        <f>SUM(O28:O33)</f>
        <v>385</v>
      </c>
      <c r="P27" s="65">
        <f t="shared" ref="P27:AF27" si="66">SUM(P28:P33)</f>
        <v>410</v>
      </c>
      <c r="Q27" s="65">
        <f>SUM(Q28:Q33)</f>
        <v>415</v>
      </c>
      <c r="R27" s="65">
        <f t="shared" si="66"/>
        <v>425</v>
      </c>
      <c r="S27" s="65">
        <f t="shared" si="66"/>
        <v>420</v>
      </c>
      <c r="T27" s="65">
        <f t="shared" si="66"/>
        <v>445</v>
      </c>
      <c r="U27" s="65">
        <f t="shared" si="66"/>
        <v>445</v>
      </c>
      <c r="V27" s="65">
        <f t="shared" si="66"/>
        <v>485</v>
      </c>
      <c r="W27" s="65">
        <f t="shared" si="66"/>
        <v>470</v>
      </c>
      <c r="X27" s="65">
        <f t="shared" si="66"/>
        <v>425</v>
      </c>
      <c r="Y27" s="65">
        <f t="shared" si="66"/>
        <v>435</v>
      </c>
      <c r="Z27" s="65">
        <f t="shared" si="66"/>
        <v>415</v>
      </c>
      <c r="AA27" s="65">
        <f t="shared" si="66"/>
        <v>420</v>
      </c>
      <c r="AB27" s="65">
        <f t="shared" si="66"/>
        <v>435</v>
      </c>
      <c r="AC27" s="65">
        <f t="shared" si="66"/>
        <v>475</v>
      </c>
      <c r="AD27" s="65">
        <f t="shared" si="66"/>
        <v>475</v>
      </c>
      <c r="AE27" s="65">
        <f t="shared" si="66"/>
        <v>465</v>
      </c>
      <c r="AF27" s="65">
        <f t="shared" si="66"/>
        <v>490</v>
      </c>
      <c r="AG27" s="65">
        <f>SUM(AG28:AG33)</f>
        <v>548.7731213327969</v>
      </c>
      <c r="AH27" s="65">
        <f t="shared" ref="AH27:AJ27" si="67">SUM(AH28:AH33)</f>
        <v>573.61908700045433</v>
      </c>
      <c r="AI27" s="65">
        <f t="shared" si="67"/>
        <v>614.19648721999374</v>
      </c>
      <c r="AJ27" s="65">
        <f t="shared" si="67"/>
        <v>447.04978711820559</v>
      </c>
      <c r="AK27" s="66">
        <f t="shared" ref="AK27:AK33" si="68">IF(ISERROR(AJ27/AF27),"N/M",IF((AJ27-AF27)/ABS(AF27)&gt;300%,"&gt;300%",IF((AJ27-AF27)/ABS(AF27)&lt;-300%,"&lt;-300%",(AJ27-AF27)/ABS(AF27))))</f>
        <v>-8.765349567713146E-2</v>
      </c>
      <c r="AL27" s="66">
        <f t="shared" ref="AL27:AL33" si="69">IF(ISERROR(AJ27/AI27),"N/M",IF((AJ27-AI27)/ABS(AI27)&gt;300%,"&gt;300%",IF((AJ27-AI27)/ABS(AI27)&lt;-300%,"&lt;-300%",(AJ27-AI27)/ABS(AI27))))</f>
        <v>-0.27213880831252513</v>
      </c>
      <c r="AM27" s="123"/>
      <c r="AN27" s="65">
        <f>SUM(AN28:AN33)</f>
        <v>780</v>
      </c>
      <c r="AO27" s="65">
        <f t="shared" ref="AO27" si="70">SUM(AO28:AO33)</f>
        <v>795</v>
      </c>
      <c r="AP27" s="65">
        <f t="shared" ref="AP27:AP33" si="71">SUM(Q27:R27)</f>
        <v>840</v>
      </c>
      <c r="AQ27" s="65">
        <f t="shared" ref="AQ27:AQ33" si="72">SUM(S27:T27)</f>
        <v>865</v>
      </c>
      <c r="AR27" s="65">
        <f t="shared" ref="AR27:AR33" si="73">SUM(U27:V27)</f>
        <v>930</v>
      </c>
      <c r="AS27" s="65">
        <f t="shared" ref="AS27:AS33" si="74">SUM(W27:X27)</f>
        <v>895</v>
      </c>
      <c r="AT27" s="65">
        <f t="shared" ref="AT27:AT33" si="75">SUM(Y27:Z27)</f>
        <v>850</v>
      </c>
      <c r="AU27" s="65">
        <f t="shared" ref="AU27:AU33" si="76">SUM(AA27:AB27)</f>
        <v>855</v>
      </c>
      <c r="AV27" s="65">
        <v>950</v>
      </c>
      <c r="AW27" s="65">
        <v>955</v>
      </c>
      <c r="AX27" s="65">
        <f t="shared" ref="AX27:AX33" si="77">SUM(AG27:AH27)</f>
        <v>1122.3922083332513</v>
      </c>
      <c r="AY27" s="65">
        <f t="shared" ref="AY27:AY33" si="78">SUM(AI27:AJ27)</f>
        <v>1061.2462743381993</v>
      </c>
      <c r="AZ27" s="66">
        <f t="shared" ref="AZ27:AZ33" si="79">IF(ISERROR(AY27/AW27),"N/M",IF((AY27-AW27)/ABS(AW27)&gt;300%,"&gt;300%",IF((AY27-AW27)/ABS(AW27)&lt;-300%,"&lt;-300%",(AY27-AW27)/ABS(AW27))))</f>
        <v>0.11125264328607259</v>
      </c>
      <c r="BA27" s="66">
        <f t="shared" ref="BA27:BA33" si="80">IF(ISERROR(AY27/AX27),"N/M",IF((AY27-AX27)/ABS(AX27)&gt;300%,"&gt;300%",IF((AY27-AX27)/ABS(AX27)&lt;-300%,"&lt;-300%",(AY27-AX27)/ABS(AX27))))</f>
        <v>-5.4478223869580782E-2</v>
      </c>
      <c r="BB27" s="78"/>
      <c r="BC27" s="65">
        <f t="shared" ref="BC27:BC33" si="81">SUM(AG27:AJ27)</f>
        <v>2183.6384826714507</v>
      </c>
      <c r="BD27"/>
      <c r="BE27"/>
      <c r="BF27"/>
      <c r="BG27"/>
      <c r="BH27"/>
      <c r="BI27"/>
      <c r="BJ27"/>
      <c r="BK27"/>
      <c r="BL27"/>
      <c r="BM27"/>
      <c r="BN27"/>
      <c r="BO27"/>
      <c r="BP27"/>
      <c r="BQ27"/>
      <c r="BR27"/>
      <c r="BS27"/>
      <c r="BT27"/>
      <c r="BU27"/>
      <c r="BV27"/>
      <c r="BW27"/>
      <c r="BX27"/>
      <c r="BY27"/>
      <c r="BZ27"/>
      <c r="CA27"/>
      <c r="CB27"/>
      <c r="CC27"/>
      <c r="CD27"/>
      <c r="CE27"/>
    </row>
    <row r="28" spans="1:83" x14ac:dyDescent="0.45">
      <c r="B28" s="108"/>
      <c r="C28" s="108" t="s">
        <v>12</v>
      </c>
      <c r="D28" s="67">
        <v>535</v>
      </c>
      <c r="E28" s="67">
        <v>540</v>
      </c>
      <c r="F28" s="67">
        <v>505</v>
      </c>
      <c r="G28" s="67">
        <v>560</v>
      </c>
      <c r="H28" s="67">
        <v>565</v>
      </c>
      <c r="I28" s="67">
        <v>570</v>
      </c>
      <c r="J28" s="67">
        <v>691.84355737018177</v>
      </c>
      <c r="K28" s="67">
        <v>629</v>
      </c>
      <c r="L28" s="68">
        <f t="shared" si="64"/>
        <v>0.21376062696523118</v>
      </c>
      <c r="M28" s="68">
        <f t="shared" si="65"/>
        <v>-9.0834924602118297E-2</v>
      </c>
      <c r="N28" s="92"/>
      <c r="O28" s="67">
        <v>145</v>
      </c>
      <c r="P28" s="67">
        <v>125</v>
      </c>
      <c r="Q28" s="67">
        <v>135</v>
      </c>
      <c r="R28" s="67">
        <v>130</v>
      </c>
      <c r="S28" s="67">
        <v>125</v>
      </c>
      <c r="T28" s="67">
        <v>115</v>
      </c>
      <c r="U28" s="67">
        <v>140</v>
      </c>
      <c r="V28" s="67">
        <v>135</v>
      </c>
      <c r="W28" s="67">
        <v>165</v>
      </c>
      <c r="X28" s="67">
        <v>130</v>
      </c>
      <c r="Y28" s="67">
        <v>150</v>
      </c>
      <c r="Z28" s="67">
        <v>135</v>
      </c>
      <c r="AA28" s="67">
        <v>160</v>
      </c>
      <c r="AB28" s="67">
        <v>135</v>
      </c>
      <c r="AC28" s="67">
        <v>145</v>
      </c>
      <c r="AD28" s="67">
        <v>135</v>
      </c>
      <c r="AE28" s="67">
        <v>155</v>
      </c>
      <c r="AF28" s="67">
        <v>135</v>
      </c>
      <c r="AG28" s="67">
        <v>138.49558265144424</v>
      </c>
      <c r="AH28" s="67">
        <v>200.48774859204042</v>
      </c>
      <c r="AI28" s="67">
        <v>161.89193140104905</v>
      </c>
      <c r="AJ28" s="67">
        <v>190.96829472564815</v>
      </c>
      <c r="AK28" s="68">
        <f t="shared" si="68"/>
        <v>0.41457996093072702</v>
      </c>
      <c r="AL28" s="68">
        <f t="shared" si="69"/>
        <v>0.17960353596974066</v>
      </c>
      <c r="AM28" s="124"/>
      <c r="AN28" s="69">
        <f t="shared" ref="AN28:AN33" si="82">E28-AO28</f>
        <v>270</v>
      </c>
      <c r="AO28" s="69">
        <f t="shared" ref="AO28:AO33" si="83">SUM(O28:P28)</f>
        <v>270</v>
      </c>
      <c r="AP28" s="69">
        <f t="shared" si="71"/>
        <v>265</v>
      </c>
      <c r="AQ28" s="69">
        <f t="shared" si="72"/>
        <v>240</v>
      </c>
      <c r="AR28" s="69">
        <f t="shared" si="73"/>
        <v>275</v>
      </c>
      <c r="AS28" s="69">
        <f t="shared" si="74"/>
        <v>295</v>
      </c>
      <c r="AT28" s="69">
        <f t="shared" si="75"/>
        <v>285</v>
      </c>
      <c r="AU28" s="69">
        <f t="shared" si="76"/>
        <v>295</v>
      </c>
      <c r="AV28" s="69">
        <v>280</v>
      </c>
      <c r="AW28" s="69">
        <v>290</v>
      </c>
      <c r="AX28" s="69">
        <f t="shared" si="77"/>
        <v>338.98333124348466</v>
      </c>
      <c r="AY28" s="69">
        <f t="shared" si="78"/>
        <v>352.86022612669717</v>
      </c>
      <c r="AZ28" s="68">
        <f t="shared" si="79"/>
        <v>0.2167594004368868</v>
      </c>
      <c r="BA28" s="68">
        <f t="shared" si="80"/>
        <v>4.0936806043849486E-2</v>
      </c>
      <c r="BB28" s="78"/>
      <c r="BC28" s="13">
        <f t="shared" si="81"/>
        <v>691.84355737018177</v>
      </c>
    </row>
    <row r="29" spans="1:83" x14ac:dyDescent="0.45">
      <c r="B29" s="108"/>
      <c r="C29" s="108" t="s">
        <v>13</v>
      </c>
      <c r="D29" s="67">
        <v>50</v>
      </c>
      <c r="E29" s="67">
        <v>65</v>
      </c>
      <c r="F29" s="67">
        <v>205</v>
      </c>
      <c r="G29" s="67">
        <v>215</v>
      </c>
      <c r="H29" s="67">
        <v>100</v>
      </c>
      <c r="I29" s="67">
        <v>235</v>
      </c>
      <c r="J29" s="67">
        <v>218.82799632930983</v>
      </c>
      <c r="K29" s="67">
        <v>186</v>
      </c>
      <c r="L29" s="68">
        <f t="shared" si="64"/>
        <v>-6.8817036896553926E-2</v>
      </c>
      <c r="M29" s="68">
        <f t="shared" si="65"/>
        <v>-0.15001735097874605</v>
      </c>
      <c r="N29" s="92"/>
      <c r="O29" s="69">
        <v>15</v>
      </c>
      <c r="P29" s="69">
        <v>15</v>
      </c>
      <c r="Q29" s="69">
        <v>55</v>
      </c>
      <c r="R29" s="69">
        <v>50</v>
      </c>
      <c r="S29" s="69">
        <v>50</v>
      </c>
      <c r="T29" s="69">
        <v>50</v>
      </c>
      <c r="U29" s="69">
        <v>55</v>
      </c>
      <c r="V29" s="69">
        <v>60</v>
      </c>
      <c r="W29" s="69">
        <v>55</v>
      </c>
      <c r="X29" s="69">
        <v>55</v>
      </c>
      <c r="Y29" s="69">
        <v>35</v>
      </c>
      <c r="Z29" s="69">
        <v>15</v>
      </c>
      <c r="AA29" s="69">
        <v>25</v>
      </c>
      <c r="AB29" s="69">
        <v>25</v>
      </c>
      <c r="AC29" s="69">
        <v>55</v>
      </c>
      <c r="AD29" s="69">
        <v>55</v>
      </c>
      <c r="AE29" s="69">
        <v>55</v>
      </c>
      <c r="AF29" s="69">
        <v>55</v>
      </c>
      <c r="AG29" s="67">
        <v>54.706999082327457</v>
      </c>
      <c r="AH29" s="67">
        <v>54.706999082327457</v>
      </c>
      <c r="AI29" s="67">
        <v>54.706999082327457</v>
      </c>
      <c r="AJ29" s="67">
        <v>54.706999082327457</v>
      </c>
      <c r="AK29" s="68">
        <f t="shared" si="68"/>
        <v>-5.3272894122280623E-3</v>
      </c>
      <c r="AL29" s="68">
        <f t="shared" si="69"/>
        <v>0</v>
      </c>
      <c r="AM29" s="79"/>
      <c r="AN29" s="69">
        <f t="shared" si="82"/>
        <v>35</v>
      </c>
      <c r="AO29" s="69">
        <f t="shared" si="83"/>
        <v>30</v>
      </c>
      <c r="AP29" s="69">
        <f t="shared" si="71"/>
        <v>105</v>
      </c>
      <c r="AQ29" s="69">
        <f t="shared" si="72"/>
        <v>100</v>
      </c>
      <c r="AR29" s="69">
        <f t="shared" si="73"/>
        <v>115</v>
      </c>
      <c r="AS29" s="69">
        <f t="shared" si="74"/>
        <v>110</v>
      </c>
      <c r="AT29" s="69">
        <f t="shared" si="75"/>
        <v>50</v>
      </c>
      <c r="AU29" s="69">
        <f t="shared" si="76"/>
        <v>50</v>
      </c>
      <c r="AV29" s="69">
        <v>110</v>
      </c>
      <c r="AW29" s="69">
        <v>110</v>
      </c>
      <c r="AX29" s="69">
        <f t="shared" si="77"/>
        <v>109.41399816465491</v>
      </c>
      <c r="AY29" s="69">
        <f t="shared" si="78"/>
        <v>109.41399816465491</v>
      </c>
      <c r="AZ29" s="68">
        <f t="shared" si="79"/>
        <v>-5.3272894122280623E-3</v>
      </c>
      <c r="BA29" s="68">
        <f t="shared" si="80"/>
        <v>0</v>
      </c>
      <c r="BB29" s="78"/>
      <c r="BC29" s="13">
        <f t="shared" si="81"/>
        <v>218.82799632930983</v>
      </c>
    </row>
    <row r="30" spans="1:83" x14ac:dyDescent="0.45">
      <c r="B30" s="108"/>
      <c r="C30" s="108" t="s">
        <v>10</v>
      </c>
      <c r="D30" s="69">
        <v>195</v>
      </c>
      <c r="E30" s="69">
        <v>215</v>
      </c>
      <c r="F30" s="69">
        <v>205</v>
      </c>
      <c r="G30" s="69">
        <v>195</v>
      </c>
      <c r="H30" s="69">
        <v>210</v>
      </c>
      <c r="I30" s="69">
        <v>205</v>
      </c>
      <c r="J30" s="69">
        <v>145.15191837168101</v>
      </c>
      <c r="K30" s="69">
        <v>139</v>
      </c>
      <c r="L30" s="68">
        <f t="shared" si="64"/>
        <v>-0.29194186160155605</v>
      </c>
      <c r="M30" s="68">
        <f t="shared" si="65"/>
        <v>-4.2382618436555497E-2</v>
      </c>
      <c r="N30" s="92"/>
      <c r="O30" s="69">
        <v>55</v>
      </c>
      <c r="P30" s="69">
        <v>60</v>
      </c>
      <c r="Q30" s="69">
        <v>60</v>
      </c>
      <c r="R30" s="69">
        <v>50</v>
      </c>
      <c r="S30" s="69">
        <v>50</v>
      </c>
      <c r="T30" s="69">
        <v>50</v>
      </c>
      <c r="U30" s="69">
        <v>50</v>
      </c>
      <c r="V30" s="69">
        <v>50</v>
      </c>
      <c r="W30" s="69">
        <v>50</v>
      </c>
      <c r="X30" s="69">
        <v>50</v>
      </c>
      <c r="Y30" s="69">
        <v>55</v>
      </c>
      <c r="Z30" s="69">
        <v>50</v>
      </c>
      <c r="AA30" s="69">
        <v>50</v>
      </c>
      <c r="AB30" s="69">
        <v>65</v>
      </c>
      <c r="AC30" s="69">
        <v>55</v>
      </c>
      <c r="AD30" s="69">
        <v>50</v>
      </c>
      <c r="AE30" s="69">
        <v>50</v>
      </c>
      <c r="AF30" s="69">
        <v>55</v>
      </c>
      <c r="AG30" s="67">
        <v>34.989784720000003</v>
      </c>
      <c r="AH30" s="67">
        <v>35.739224099999994</v>
      </c>
      <c r="AI30" s="67">
        <v>37.529548059999996</v>
      </c>
      <c r="AJ30" s="67">
        <v>36.166362800000002</v>
      </c>
      <c r="AK30" s="68">
        <f t="shared" si="68"/>
        <v>-0.34242976727272723</v>
      </c>
      <c r="AL30" s="68">
        <f t="shared" si="69"/>
        <v>-3.6322986299238545E-2</v>
      </c>
      <c r="AM30" s="124"/>
      <c r="AN30" s="69">
        <f t="shared" si="82"/>
        <v>100</v>
      </c>
      <c r="AO30" s="69">
        <f t="shared" si="83"/>
        <v>115</v>
      </c>
      <c r="AP30" s="69">
        <f t="shared" si="71"/>
        <v>110</v>
      </c>
      <c r="AQ30" s="69">
        <f t="shared" si="72"/>
        <v>100</v>
      </c>
      <c r="AR30" s="69">
        <f t="shared" si="73"/>
        <v>100</v>
      </c>
      <c r="AS30" s="69">
        <f t="shared" si="74"/>
        <v>100</v>
      </c>
      <c r="AT30" s="69">
        <f t="shared" si="75"/>
        <v>105</v>
      </c>
      <c r="AU30" s="69">
        <f t="shared" si="76"/>
        <v>115</v>
      </c>
      <c r="AV30" s="69">
        <v>105</v>
      </c>
      <c r="AW30" s="69">
        <v>105</v>
      </c>
      <c r="AX30" s="69">
        <f t="shared" si="77"/>
        <v>70.72900881999999</v>
      </c>
      <c r="AY30" s="69">
        <f t="shared" si="78"/>
        <v>73.695910859999998</v>
      </c>
      <c r="AZ30" s="68">
        <f t="shared" si="79"/>
        <v>-0.29813418228571431</v>
      </c>
      <c r="BA30" s="68">
        <f t="shared" si="80"/>
        <v>4.1947456771952656E-2</v>
      </c>
      <c r="BB30" s="78"/>
      <c r="BC30" s="13">
        <f t="shared" si="81"/>
        <v>144.42491967999999</v>
      </c>
    </row>
    <row r="31" spans="1:83" x14ac:dyDescent="0.45">
      <c r="B31" s="108"/>
      <c r="C31" s="108" t="s">
        <v>11</v>
      </c>
      <c r="D31" s="67">
        <v>145</v>
      </c>
      <c r="E31" s="67">
        <v>175</v>
      </c>
      <c r="F31" s="67">
        <v>200</v>
      </c>
      <c r="G31" s="67">
        <v>205</v>
      </c>
      <c r="H31" s="67">
        <v>180</v>
      </c>
      <c r="I31" s="67">
        <v>245</v>
      </c>
      <c r="J31" s="67">
        <v>302.68517329239558</v>
      </c>
      <c r="K31" s="67">
        <v>483</v>
      </c>
      <c r="L31" s="68">
        <f t="shared" si="64"/>
        <v>0.23544968690773704</v>
      </c>
      <c r="M31" s="68">
        <f t="shared" si="65"/>
        <v>0.59571740745100621</v>
      </c>
      <c r="N31" s="92"/>
      <c r="O31" s="69">
        <v>40</v>
      </c>
      <c r="P31" s="69">
        <v>50</v>
      </c>
      <c r="Q31" s="69">
        <v>30</v>
      </c>
      <c r="R31" s="69">
        <v>45</v>
      </c>
      <c r="S31" s="69">
        <v>70</v>
      </c>
      <c r="T31" s="69">
        <v>70</v>
      </c>
      <c r="U31" s="69">
        <v>60</v>
      </c>
      <c r="V31" s="69">
        <v>80</v>
      </c>
      <c r="W31" s="69">
        <v>60</v>
      </c>
      <c r="X31" s="69">
        <v>5</v>
      </c>
      <c r="Y31" s="69">
        <v>40</v>
      </c>
      <c r="Z31" s="69">
        <v>50</v>
      </c>
      <c r="AA31" s="69">
        <v>45</v>
      </c>
      <c r="AB31" s="69">
        <v>35</v>
      </c>
      <c r="AC31" s="69">
        <v>60</v>
      </c>
      <c r="AD31" s="69">
        <v>60</v>
      </c>
      <c r="AE31" s="69">
        <v>65</v>
      </c>
      <c r="AF31" s="69">
        <v>65</v>
      </c>
      <c r="AG31" s="67">
        <v>113.8158952167764</v>
      </c>
      <c r="AH31" s="67">
        <v>70.953878080441257</v>
      </c>
      <c r="AI31" s="67">
        <v>144.30575166380027</v>
      </c>
      <c r="AJ31" s="67">
        <v>-26.390351668622337</v>
      </c>
      <c r="AK31" s="68">
        <f t="shared" si="68"/>
        <v>-1.4060054102864976</v>
      </c>
      <c r="AL31" s="68">
        <f t="shared" si="69"/>
        <v>-1.1828780306006506</v>
      </c>
      <c r="AM31" s="124"/>
      <c r="AN31" s="69">
        <f t="shared" si="82"/>
        <v>85</v>
      </c>
      <c r="AO31" s="69">
        <f t="shared" si="83"/>
        <v>90</v>
      </c>
      <c r="AP31" s="69">
        <f t="shared" si="71"/>
        <v>75</v>
      </c>
      <c r="AQ31" s="69">
        <f t="shared" si="72"/>
        <v>140</v>
      </c>
      <c r="AR31" s="69">
        <f t="shared" si="73"/>
        <v>140</v>
      </c>
      <c r="AS31" s="69">
        <f t="shared" si="74"/>
        <v>65</v>
      </c>
      <c r="AT31" s="69">
        <f t="shared" si="75"/>
        <v>90</v>
      </c>
      <c r="AU31" s="69">
        <f t="shared" si="76"/>
        <v>80</v>
      </c>
      <c r="AV31" s="69">
        <v>120</v>
      </c>
      <c r="AW31" s="69">
        <v>130</v>
      </c>
      <c r="AX31" s="69">
        <f t="shared" si="77"/>
        <v>184.76977329721765</v>
      </c>
      <c r="AY31" s="69">
        <f t="shared" si="78"/>
        <v>117.91539999517792</v>
      </c>
      <c r="AZ31" s="68">
        <f t="shared" si="79"/>
        <v>-9.2958461575554457E-2</v>
      </c>
      <c r="BA31" s="68">
        <f t="shared" si="80"/>
        <v>-0.36182527103336798</v>
      </c>
      <c r="BB31" s="78"/>
      <c r="BC31" s="13">
        <f t="shared" si="81"/>
        <v>302.68517329239558</v>
      </c>
    </row>
    <row r="32" spans="1:83" x14ac:dyDescent="0.45">
      <c r="B32" s="108"/>
      <c r="C32" s="108" t="s">
        <v>58</v>
      </c>
      <c r="D32" s="67">
        <v>220</v>
      </c>
      <c r="E32" s="67">
        <v>220</v>
      </c>
      <c r="F32" s="67">
        <v>225</v>
      </c>
      <c r="G32" s="67">
        <v>230</v>
      </c>
      <c r="H32" s="67">
        <v>235</v>
      </c>
      <c r="I32" s="67">
        <v>240</v>
      </c>
      <c r="J32" s="67">
        <v>248.88000000000005</v>
      </c>
      <c r="K32" s="67">
        <v>249</v>
      </c>
      <c r="L32" s="68">
        <f t="shared" si="64"/>
        <v>3.700000000000022E-2</v>
      </c>
      <c r="M32" s="68">
        <f t="shared" si="65"/>
        <v>4.8216007714540213E-4</v>
      </c>
      <c r="N32" s="92"/>
      <c r="O32" s="69">
        <v>45</v>
      </c>
      <c r="P32" s="69">
        <v>65</v>
      </c>
      <c r="Q32" s="69">
        <v>50</v>
      </c>
      <c r="R32" s="69">
        <v>65</v>
      </c>
      <c r="S32" s="69">
        <v>45</v>
      </c>
      <c r="T32" s="69">
        <v>65</v>
      </c>
      <c r="U32" s="69">
        <v>50</v>
      </c>
      <c r="V32" s="69">
        <v>70</v>
      </c>
      <c r="W32" s="69">
        <v>45</v>
      </c>
      <c r="X32" s="69">
        <v>75</v>
      </c>
      <c r="Y32" s="69">
        <v>55</v>
      </c>
      <c r="Z32" s="69">
        <v>70</v>
      </c>
      <c r="AA32" s="69">
        <v>45</v>
      </c>
      <c r="AB32" s="69">
        <v>70</v>
      </c>
      <c r="AC32" s="69">
        <v>55</v>
      </c>
      <c r="AD32" s="69">
        <v>70</v>
      </c>
      <c r="AE32" s="69">
        <v>45</v>
      </c>
      <c r="AF32" s="69">
        <v>70</v>
      </c>
      <c r="AG32" s="67">
        <v>62.22</v>
      </c>
      <c r="AH32" s="67">
        <v>67.320000000000007</v>
      </c>
      <c r="AI32" s="67">
        <v>72.42</v>
      </c>
      <c r="AJ32" s="67">
        <v>46.92</v>
      </c>
      <c r="AK32" s="68">
        <f t="shared" si="68"/>
        <v>-0.32971428571428568</v>
      </c>
      <c r="AL32" s="68">
        <f t="shared" si="69"/>
        <v>-0.352112676056338</v>
      </c>
      <c r="AM32" s="124"/>
      <c r="AN32" s="69">
        <f t="shared" si="82"/>
        <v>110</v>
      </c>
      <c r="AO32" s="69">
        <f t="shared" si="83"/>
        <v>110</v>
      </c>
      <c r="AP32" s="69">
        <f t="shared" si="71"/>
        <v>115</v>
      </c>
      <c r="AQ32" s="69">
        <f t="shared" si="72"/>
        <v>110</v>
      </c>
      <c r="AR32" s="69">
        <f t="shared" si="73"/>
        <v>120</v>
      </c>
      <c r="AS32" s="69">
        <f t="shared" si="74"/>
        <v>120</v>
      </c>
      <c r="AT32" s="69">
        <f t="shared" si="75"/>
        <v>125</v>
      </c>
      <c r="AU32" s="69">
        <f t="shared" si="76"/>
        <v>115</v>
      </c>
      <c r="AV32" s="69">
        <v>125</v>
      </c>
      <c r="AW32" s="69">
        <v>115</v>
      </c>
      <c r="AX32" s="69">
        <f t="shared" si="77"/>
        <v>129.54000000000002</v>
      </c>
      <c r="AY32" s="69">
        <f t="shared" si="78"/>
        <v>119.34</v>
      </c>
      <c r="AZ32" s="68">
        <f t="shared" si="79"/>
        <v>3.7739130434782636E-2</v>
      </c>
      <c r="BA32" s="68">
        <f t="shared" si="80"/>
        <v>-7.8740157480315084E-2</v>
      </c>
      <c r="BB32" s="78"/>
      <c r="BC32" s="13">
        <f t="shared" si="81"/>
        <v>248.88000000000005</v>
      </c>
    </row>
    <row r="33" spans="1:83" x14ac:dyDescent="0.45">
      <c r="B33" s="70"/>
      <c r="C33" s="70" t="s">
        <v>2</v>
      </c>
      <c r="D33" s="70">
        <v>340</v>
      </c>
      <c r="E33" s="70">
        <v>360</v>
      </c>
      <c r="F33" s="70">
        <v>345</v>
      </c>
      <c r="G33" s="70">
        <v>385</v>
      </c>
      <c r="H33" s="70">
        <v>395</v>
      </c>
      <c r="I33" s="70">
        <v>415</v>
      </c>
      <c r="J33" s="70">
        <v>576.97683599956338</v>
      </c>
      <c r="K33" s="70">
        <v>598</v>
      </c>
      <c r="L33" s="71">
        <f t="shared" si="64"/>
        <v>0.39030562891461057</v>
      </c>
      <c r="M33" s="71">
        <f t="shared" si="65"/>
        <v>3.6436755669776201E-2</v>
      </c>
      <c r="N33" s="92"/>
      <c r="O33" s="70">
        <v>85</v>
      </c>
      <c r="P33" s="70">
        <v>95</v>
      </c>
      <c r="Q33" s="70">
        <v>85</v>
      </c>
      <c r="R33" s="70">
        <v>85</v>
      </c>
      <c r="S33" s="70">
        <v>80</v>
      </c>
      <c r="T33" s="70">
        <v>95</v>
      </c>
      <c r="U33" s="70">
        <v>90</v>
      </c>
      <c r="V33" s="70">
        <v>90</v>
      </c>
      <c r="W33" s="70">
        <v>95</v>
      </c>
      <c r="X33" s="70">
        <v>110</v>
      </c>
      <c r="Y33" s="70">
        <v>100</v>
      </c>
      <c r="Z33" s="70">
        <v>95</v>
      </c>
      <c r="AA33" s="70">
        <v>95</v>
      </c>
      <c r="AB33" s="70">
        <v>105</v>
      </c>
      <c r="AC33" s="70">
        <v>105</v>
      </c>
      <c r="AD33" s="70">
        <v>105</v>
      </c>
      <c r="AE33" s="70">
        <v>95</v>
      </c>
      <c r="AF33" s="70">
        <v>110</v>
      </c>
      <c r="AG33" s="70">
        <v>144.54485966224877</v>
      </c>
      <c r="AH33" s="70">
        <v>144.41123714564523</v>
      </c>
      <c r="AI33" s="70">
        <v>143.34225701281702</v>
      </c>
      <c r="AJ33" s="70">
        <v>144.67848217885231</v>
      </c>
      <c r="AK33" s="71">
        <f t="shared" si="68"/>
        <v>0.31525892889865731</v>
      </c>
      <c r="AL33" s="71">
        <f t="shared" si="69"/>
        <v>9.3219207921067682E-3</v>
      </c>
      <c r="AM33" s="124"/>
      <c r="AN33" s="70">
        <f t="shared" si="82"/>
        <v>180</v>
      </c>
      <c r="AO33" s="70">
        <f t="shared" si="83"/>
        <v>180</v>
      </c>
      <c r="AP33" s="70">
        <f t="shared" si="71"/>
        <v>170</v>
      </c>
      <c r="AQ33" s="70">
        <f t="shared" si="72"/>
        <v>175</v>
      </c>
      <c r="AR33" s="70">
        <f t="shared" si="73"/>
        <v>180</v>
      </c>
      <c r="AS33" s="70">
        <f t="shared" si="74"/>
        <v>205</v>
      </c>
      <c r="AT33" s="70">
        <f t="shared" si="75"/>
        <v>195</v>
      </c>
      <c r="AU33" s="70">
        <f t="shared" si="76"/>
        <v>200</v>
      </c>
      <c r="AV33" s="70">
        <v>210</v>
      </c>
      <c r="AW33" s="70">
        <v>205</v>
      </c>
      <c r="AX33" s="70">
        <f t="shared" si="77"/>
        <v>288.95609680789403</v>
      </c>
      <c r="AY33" s="70">
        <f t="shared" si="78"/>
        <v>288.02073919166935</v>
      </c>
      <c r="AZ33" s="71">
        <f t="shared" si="79"/>
        <v>0.40497921556911876</v>
      </c>
      <c r="BA33" s="71">
        <f t="shared" si="80"/>
        <v>-3.2370232937030904E-3</v>
      </c>
      <c r="BB33" s="78"/>
      <c r="BC33" s="29">
        <f t="shared" si="81"/>
        <v>576.97683599956338</v>
      </c>
    </row>
    <row r="34" spans="1:83" x14ac:dyDescent="0.45">
      <c r="B34" s="72"/>
      <c r="C34" s="72"/>
      <c r="D34" s="72"/>
      <c r="E34" s="72"/>
      <c r="F34" s="72"/>
      <c r="G34" s="72"/>
      <c r="H34" s="72"/>
      <c r="I34" s="72"/>
      <c r="J34" s="72"/>
      <c r="K34" s="72"/>
      <c r="L34" s="72"/>
      <c r="M34" s="72"/>
      <c r="N34" s="92"/>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72"/>
      <c r="AL34" s="72"/>
      <c r="AM34" s="115"/>
      <c r="AN34" s="72"/>
      <c r="AO34" s="72"/>
      <c r="AP34" s="72"/>
      <c r="AQ34" s="72"/>
      <c r="AR34" s="72"/>
      <c r="AS34" s="72"/>
      <c r="AT34" s="72"/>
      <c r="AU34" s="72"/>
      <c r="AV34" s="72"/>
      <c r="AW34" s="72"/>
      <c r="AX34" s="72"/>
      <c r="AY34" s="72"/>
      <c r="AZ34" s="72"/>
      <c r="BA34" s="72"/>
      <c r="BB34" s="78"/>
      <c r="BC34" s="37"/>
    </row>
    <row r="35" spans="1:83" s="75" customFormat="1" x14ac:dyDescent="0.45">
      <c r="A35" s="23"/>
      <c r="B35" s="122" t="s">
        <v>3</v>
      </c>
      <c r="C35" s="65"/>
      <c r="D35" s="65">
        <v>935</v>
      </c>
      <c r="E35" s="65">
        <v>150</v>
      </c>
      <c r="F35" s="65">
        <v>305</v>
      </c>
      <c r="G35" s="65">
        <v>535</v>
      </c>
      <c r="H35" s="65">
        <v>275</v>
      </c>
      <c r="I35" s="65">
        <v>15</v>
      </c>
      <c r="J35" s="65">
        <f t="shared" ref="J35" si="84">SUM(J36:J38)</f>
        <v>1252</v>
      </c>
      <c r="K35" s="65">
        <v>633</v>
      </c>
      <c r="L35" s="66" t="str">
        <f t="shared" ref="L35:L38" si="85">IF(ISERROR(J35/I35),"N/M",IF((J35-I35)/ABS(I35)&gt;300%,"&gt;300%",IF((J35-I35)/ABS(I35)&lt;-300%,"&lt;-300%",(J35-I35)/ABS(I35))))</f>
        <v>&gt;300%</v>
      </c>
      <c r="M35" s="66">
        <f t="shared" ref="M35:M38" si="86">IF(ISERROR(K35/J35),"N/M",IF((K35-J35)/ABS(J35)&gt;300%,"&gt;300%",IF((K35-J35)/ABS(J35)&lt;-300%,"&lt;-300%",(K35-J35)/ABS(J35))))</f>
        <v>-0.49440894568690097</v>
      </c>
      <c r="N35" s="92"/>
      <c r="O35" s="65">
        <f t="shared" ref="O35" si="87">SUM(O36:O38)</f>
        <v>-175</v>
      </c>
      <c r="P35" s="65">
        <f t="shared" ref="P35:AF35" si="88">SUM(P36:P38)</f>
        <v>0</v>
      </c>
      <c r="Q35" s="65">
        <f t="shared" si="88"/>
        <v>-10</v>
      </c>
      <c r="R35" s="65">
        <f t="shared" si="88"/>
        <v>115</v>
      </c>
      <c r="S35" s="65">
        <f t="shared" si="88"/>
        <v>285</v>
      </c>
      <c r="T35" s="65">
        <f t="shared" si="88"/>
        <v>-95</v>
      </c>
      <c r="U35" s="65">
        <f t="shared" si="88"/>
        <v>165</v>
      </c>
      <c r="V35" s="65">
        <f t="shared" si="88"/>
        <v>95</v>
      </c>
      <c r="W35" s="65">
        <f t="shared" si="88"/>
        <v>50</v>
      </c>
      <c r="X35" s="65">
        <f t="shared" si="88"/>
        <v>225</v>
      </c>
      <c r="Y35" s="65">
        <f>SUM(Y36:Y38)</f>
        <v>80</v>
      </c>
      <c r="Z35" s="65">
        <f t="shared" si="88"/>
        <v>105</v>
      </c>
      <c r="AA35" s="65">
        <f t="shared" si="88"/>
        <v>-10</v>
      </c>
      <c r="AB35" s="65">
        <f t="shared" si="88"/>
        <v>100</v>
      </c>
      <c r="AC35" s="65">
        <f t="shared" si="88"/>
        <v>60</v>
      </c>
      <c r="AD35" s="65">
        <f t="shared" si="88"/>
        <v>-55</v>
      </c>
      <c r="AE35" s="65">
        <f t="shared" si="88"/>
        <v>65</v>
      </c>
      <c r="AF35" s="65">
        <f t="shared" si="88"/>
        <v>-65</v>
      </c>
      <c r="AG35" s="65">
        <f>SUM(AG36:AG38)</f>
        <v>793.88759599322509</v>
      </c>
      <c r="AH35" s="65">
        <f t="shared" ref="AH35:AJ35" si="89">SUM(AH36:AH38)</f>
        <v>125.96520600405151</v>
      </c>
      <c r="AI35" s="65">
        <f t="shared" si="89"/>
        <v>250.73299420174169</v>
      </c>
      <c r="AJ35" s="65">
        <f t="shared" si="89"/>
        <v>81.504818220724701</v>
      </c>
      <c r="AK35" s="66">
        <f t="shared" ref="AK35:AK38" si="90">IF(ISERROR(AJ35/AF35),"N/M",IF((AJ35-AF35)/ABS(AF35)&gt;300%,"&gt;300%",IF((AJ35-AF35)/ABS(AF35)&lt;-300%,"&lt;-300%",(AJ35-AF35)/ABS(AF35))))</f>
        <v>2.2539202803188414</v>
      </c>
      <c r="AL35" s="66">
        <f t="shared" ref="AL35:AL38" si="91">IF(ISERROR(AJ35/AI35),"N/M",IF((AJ35-AI35)/ABS(AI35)&gt;300%,"&gt;300%",IF((AJ35-AI35)/ABS(AI35)&lt;-300%,"&lt;-300%",(AJ35-AI35)/ABS(AI35))))</f>
        <v>-0.67493381363624882</v>
      </c>
      <c r="AM35" s="123"/>
      <c r="AN35" s="65">
        <f t="shared" ref="AN35:AO35" si="92">SUM(AN36:AN38)</f>
        <v>325</v>
      </c>
      <c r="AO35" s="65">
        <f t="shared" si="92"/>
        <v>-175</v>
      </c>
      <c r="AP35" s="65">
        <f>SUM(Q35:R35)</f>
        <v>105</v>
      </c>
      <c r="AQ35" s="65">
        <f>SUM(S35:T35)</f>
        <v>190</v>
      </c>
      <c r="AR35" s="65">
        <f>SUM(U35:V35)</f>
        <v>260</v>
      </c>
      <c r="AS35" s="65">
        <f>SUM(W35:X35)</f>
        <v>275</v>
      </c>
      <c r="AT35" s="65">
        <f>SUM(Y35:Z35)</f>
        <v>185</v>
      </c>
      <c r="AU35" s="65">
        <f>SUM(AA35:AB35)</f>
        <v>90</v>
      </c>
      <c r="AV35" s="65">
        <v>5</v>
      </c>
      <c r="AW35" s="65">
        <v>0</v>
      </c>
      <c r="AX35" s="65">
        <f t="shared" ref="AX35:AX38" si="93">SUM(AG35:AH35)</f>
        <v>919.85280199727663</v>
      </c>
      <c r="AY35" s="65">
        <f t="shared" ref="AY35:AY38" si="94">SUM(AI35:AJ35)</f>
        <v>332.23781242246639</v>
      </c>
      <c r="AZ35" s="66" t="str">
        <f t="shared" ref="AZ35:AZ38" si="95">IF(ISERROR(AY35/AW35),"N/M",IF((AY35-AW35)/ABS(AW35)&gt;300%,"&gt;300%",IF((AY35-AW35)/ABS(AW35)&lt;-300%,"&lt;-300%",(AY35-AW35)/ABS(AW35))))</f>
        <v>N/M</v>
      </c>
      <c r="BA35" s="66">
        <f t="shared" ref="BA35:BA38" si="96">IF(ISERROR(AY35/AX35),"N/M",IF((AY35-AX35)/ABS(AX35)&gt;300%,"&gt;300%",IF((AY35-AX35)/ABS(AX35)&lt;-300%,"&lt;-300%",(AY35-AX35)/ABS(AX35))))</f>
        <v>-0.6388141540678266</v>
      </c>
      <c r="BB35" s="78"/>
      <c r="BC35" s="9">
        <f t="shared" ref="BC35:BC38" si="97">SUM(AG35:AJ35)</f>
        <v>1252.0906144197429</v>
      </c>
      <c r="BD35"/>
      <c r="BE35"/>
      <c r="BF35"/>
      <c r="BG35"/>
      <c r="BH35"/>
      <c r="BI35"/>
      <c r="BJ35"/>
      <c r="BK35"/>
      <c r="BL35"/>
      <c r="BM35"/>
      <c r="BN35"/>
      <c r="BO35"/>
      <c r="BP35"/>
      <c r="BQ35"/>
      <c r="BR35"/>
      <c r="BS35"/>
      <c r="BT35"/>
      <c r="BU35"/>
      <c r="BV35"/>
      <c r="BW35"/>
      <c r="BX35"/>
      <c r="BY35"/>
      <c r="BZ35"/>
      <c r="CA35"/>
      <c r="CB35"/>
      <c r="CC35"/>
      <c r="CD35"/>
      <c r="CE35"/>
    </row>
    <row r="36" spans="1:83" x14ac:dyDescent="0.45">
      <c r="B36" s="108"/>
      <c r="C36" s="108" t="s">
        <v>42</v>
      </c>
      <c r="D36" s="67">
        <v>-5</v>
      </c>
      <c r="E36" s="67">
        <v>50</v>
      </c>
      <c r="F36" s="67">
        <v>525</v>
      </c>
      <c r="G36" s="67">
        <v>460</v>
      </c>
      <c r="H36" s="67">
        <v>215</v>
      </c>
      <c r="I36" s="67">
        <v>280</v>
      </c>
      <c r="J36" s="67">
        <v>281</v>
      </c>
      <c r="K36" s="67">
        <v>303</v>
      </c>
      <c r="L36" s="26">
        <f t="shared" si="85"/>
        <v>3.5714285714285713E-3</v>
      </c>
      <c r="M36" s="68">
        <f t="shared" si="86"/>
        <v>7.8291814946619215E-2</v>
      </c>
      <c r="N36" s="92"/>
      <c r="O36" s="69">
        <v>15</v>
      </c>
      <c r="P36" s="69">
        <v>40</v>
      </c>
      <c r="Q36" s="69">
        <v>45</v>
      </c>
      <c r="R36" s="69">
        <v>75</v>
      </c>
      <c r="S36" s="69">
        <v>180</v>
      </c>
      <c r="T36" s="69">
        <v>220</v>
      </c>
      <c r="U36" s="69">
        <v>150</v>
      </c>
      <c r="V36" s="69">
        <v>115</v>
      </c>
      <c r="W36" s="69">
        <v>80</v>
      </c>
      <c r="X36" s="69">
        <v>115</v>
      </c>
      <c r="Y36" s="69">
        <v>30</v>
      </c>
      <c r="Z36" s="69">
        <v>75</v>
      </c>
      <c r="AA36" s="69">
        <v>45</v>
      </c>
      <c r="AB36" s="69">
        <v>65</v>
      </c>
      <c r="AC36" s="69">
        <v>85</v>
      </c>
      <c r="AD36" s="69">
        <v>70</v>
      </c>
      <c r="AE36" s="69">
        <v>70</v>
      </c>
      <c r="AF36" s="69">
        <v>50</v>
      </c>
      <c r="AG36" s="69">
        <v>110.62812409498582</v>
      </c>
      <c r="AH36" s="69">
        <v>88.922774273872548</v>
      </c>
      <c r="AI36" s="69">
        <v>53.390988350310202</v>
      </c>
      <c r="AJ36" s="69">
        <v>28.192228502226257</v>
      </c>
      <c r="AK36" s="68">
        <f t="shared" si="90"/>
        <v>-0.43615542995547485</v>
      </c>
      <c r="AL36" s="68">
        <f t="shared" si="91"/>
        <v>-0.47196653642650804</v>
      </c>
      <c r="AM36" s="92"/>
      <c r="AN36" s="69">
        <f>E36-AO36</f>
        <v>-5</v>
      </c>
      <c r="AO36" s="69">
        <f>SUM(O36:P36)</f>
        <v>55</v>
      </c>
      <c r="AP36" s="69">
        <f>SUM(Q36:R36)</f>
        <v>120</v>
      </c>
      <c r="AQ36" s="69">
        <f>SUM(S36:T36)</f>
        <v>400</v>
      </c>
      <c r="AR36" s="69">
        <f>SUM(U36:V36)</f>
        <v>265</v>
      </c>
      <c r="AS36" s="69">
        <f>SUM(W36:X36)</f>
        <v>195</v>
      </c>
      <c r="AT36" s="69">
        <f>SUM(Y36:Z36)</f>
        <v>105</v>
      </c>
      <c r="AU36" s="69">
        <f>SUM(AA36:AB36)</f>
        <v>110</v>
      </c>
      <c r="AV36" s="69">
        <v>155</v>
      </c>
      <c r="AW36" s="69">
        <v>120</v>
      </c>
      <c r="AX36" s="69">
        <f t="shared" si="93"/>
        <v>199.55089836885838</v>
      </c>
      <c r="AY36" s="69">
        <f t="shared" si="94"/>
        <v>81.583216852536452</v>
      </c>
      <c r="AZ36" s="68">
        <f t="shared" si="95"/>
        <v>-0.32013985956219621</v>
      </c>
      <c r="BA36" s="68">
        <f t="shared" si="96"/>
        <v>-0.59116587537614307</v>
      </c>
      <c r="BB36" s="78"/>
      <c r="BC36" s="13">
        <f t="shared" si="97"/>
        <v>281.13411522139484</v>
      </c>
    </row>
    <row r="37" spans="1:83" x14ac:dyDescent="0.45">
      <c r="B37" s="108"/>
      <c r="C37" s="108" t="s">
        <v>43</v>
      </c>
      <c r="D37" s="67">
        <v>905</v>
      </c>
      <c r="E37" s="67">
        <v>215</v>
      </c>
      <c r="F37" s="67">
        <v>-240</v>
      </c>
      <c r="G37" s="67">
        <v>-10</v>
      </c>
      <c r="H37" s="67">
        <v>105</v>
      </c>
      <c r="I37" s="67">
        <v>-245</v>
      </c>
      <c r="J37" s="67">
        <v>991</v>
      </c>
      <c r="K37" s="67">
        <v>330</v>
      </c>
      <c r="L37" s="26" t="str">
        <f t="shared" si="85"/>
        <v>&gt;300%</v>
      </c>
      <c r="M37" s="68">
        <f t="shared" si="86"/>
        <v>-0.66700302724520688</v>
      </c>
      <c r="N37" s="92"/>
      <c r="O37" s="69">
        <v>-95</v>
      </c>
      <c r="P37" s="69">
        <v>-30</v>
      </c>
      <c r="Q37" s="69">
        <v>-50</v>
      </c>
      <c r="R37" s="69">
        <v>45</v>
      </c>
      <c r="S37" s="69">
        <v>110</v>
      </c>
      <c r="T37" s="69">
        <v>-345</v>
      </c>
      <c r="U37" s="69">
        <v>-25</v>
      </c>
      <c r="V37" s="69">
        <v>-15</v>
      </c>
      <c r="W37" s="69">
        <v>-85</v>
      </c>
      <c r="X37" s="69">
        <v>115</v>
      </c>
      <c r="Y37" s="69">
        <v>60</v>
      </c>
      <c r="Z37" s="69">
        <v>30</v>
      </c>
      <c r="AA37" s="69">
        <v>-40</v>
      </c>
      <c r="AB37" s="69">
        <v>55</v>
      </c>
      <c r="AC37" s="69">
        <v>-15</v>
      </c>
      <c r="AD37" s="69">
        <v>-125</v>
      </c>
      <c r="AE37" s="69">
        <v>5</v>
      </c>
      <c r="AF37" s="69">
        <v>-115</v>
      </c>
      <c r="AG37" s="69">
        <v>686.97303968000006</v>
      </c>
      <c r="AH37" s="69">
        <v>49.912419320000048</v>
      </c>
      <c r="AI37" s="69">
        <v>207</v>
      </c>
      <c r="AJ37" s="69">
        <v>47.285506464202307</v>
      </c>
      <c r="AK37" s="68">
        <f t="shared" si="90"/>
        <v>1.4111783170800201</v>
      </c>
      <c r="AL37" s="68">
        <f t="shared" si="91"/>
        <v>-0.77156760162221105</v>
      </c>
      <c r="AM37" s="92"/>
      <c r="AN37" s="69">
        <f>E37-AO37</f>
        <v>340</v>
      </c>
      <c r="AO37" s="69">
        <f>SUM(O37:P37)</f>
        <v>-125</v>
      </c>
      <c r="AP37" s="69">
        <f>SUM(Q37:R37)</f>
        <v>-5</v>
      </c>
      <c r="AQ37" s="69">
        <f>SUM(S37:T37)</f>
        <v>-235</v>
      </c>
      <c r="AR37" s="69">
        <f>SUM(U37:V37)</f>
        <v>-40</v>
      </c>
      <c r="AS37" s="69">
        <f>SUM(W37:X37)</f>
        <v>30</v>
      </c>
      <c r="AT37" s="69">
        <f>SUM(Y37:Z37)</f>
        <v>90</v>
      </c>
      <c r="AU37" s="69">
        <f>SUM(AA37:AB37)</f>
        <v>15</v>
      </c>
      <c r="AV37" s="69">
        <v>-140</v>
      </c>
      <c r="AW37" s="69">
        <v>-110</v>
      </c>
      <c r="AX37" s="69">
        <f t="shared" si="93"/>
        <v>736.88545900000008</v>
      </c>
      <c r="AY37" s="69">
        <f t="shared" si="94"/>
        <v>254.28550646420231</v>
      </c>
      <c r="AZ37" s="68" t="str">
        <f t="shared" si="95"/>
        <v>&gt;300%</v>
      </c>
      <c r="BA37" s="68">
        <f t="shared" si="96"/>
        <v>-0.65491854485867629</v>
      </c>
      <c r="BB37" s="78"/>
      <c r="BC37" s="13">
        <f t="shared" si="97"/>
        <v>991.17096546420237</v>
      </c>
    </row>
    <row r="38" spans="1:83" x14ac:dyDescent="0.45">
      <c r="B38" s="108"/>
      <c r="C38" s="108" t="s">
        <v>37</v>
      </c>
      <c r="D38" s="67">
        <v>35</v>
      </c>
      <c r="E38" s="67">
        <v>-115</v>
      </c>
      <c r="F38" s="67">
        <v>20</v>
      </c>
      <c r="G38" s="67">
        <v>85</v>
      </c>
      <c r="H38" s="67">
        <v>-45</v>
      </c>
      <c r="I38" s="67">
        <v>-20</v>
      </c>
      <c r="J38" s="67">
        <v>-20</v>
      </c>
      <c r="K38" s="67">
        <v>0</v>
      </c>
      <c r="L38" s="68">
        <f t="shared" si="85"/>
        <v>0</v>
      </c>
      <c r="M38" s="68">
        <f t="shared" si="86"/>
        <v>1</v>
      </c>
      <c r="N38" s="92"/>
      <c r="O38" s="69">
        <v>-95</v>
      </c>
      <c r="P38" s="69">
        <v>-10</v>
      </c>
      <c r="Q38" s="69">
        <v>-5</v>
      </c>
      <c r="R38" s="69">
        <v>-5</v>
      </c>
      <c r="S38" s="69">
        <v>-5</v>
      </c>
      <c r="T38" s="69">
        <v>30</v>
      </c>
      <c r="U38" s="69">
        <v>40</v>
      </c>
      <c r="V38" s="69">
        <v>-5</v>
      </c>
      <c r="W38" s="69">
        <v>55</v>
      </c>
      <c r="X38" s="69">
        <v>-5</v>
      </c>
      <c r="Y38" s="69">
        <v>-10</v>
      </c>
      <c r="Z38" s="69">
        <v>0</v>
      </c>
      <c r="AA38" s="69">
        <v>-15</v>
      </c>
      <c r="AB38" s="69">
        <v>-20</v>
      </c>
      <c r="AC38" s="69">
        <v>-10</v>
      </c>
      <c r="AD38" s="69">
        <v>0</v>
      </c>
      <c r="AE38" s="69">
        <v>-10</v>
      </c>
      <c r="AF38" s="69">
        <v>0</v>
      </c>
      <c r="AG38" s="69">
        <v>-3.7135677817608959</v>
      </c>
      <c r="AH38" s="69">
        <v>-12.869987589821081</v>
      </c>
      <c r="AI38" s="69">
        <v>-9.6579941485684895</v>
      </c>
      <c r="AJ38" s="69">
        <v>6.0270832542961434</v>
      </c>
      <c r="AK38" s="68" t="str">
        <f t="shared" si="90"/>
        <v>N/M</v>
      </c>
      <c r="AL38" s="68">
        <f t="shared" si="91"/>
        <v>1.6240512431030494</v>
      </c>
      <c r="AM38" s="92"/>
      <c r="AN38" s="69">
        <f>E38-AO38</f>
        <v>-10</v>
      </c>
      <c r="AO38" s="69">
        <f>SUM(O38:P38)</f>
        <v>-105</v>
      </c>
      <c r="AP38" s="69">
        <f>SUM(Q38:R38)</f>
        <v>-10</v>
      </c>
      <c r="AQ38" s="69">
        <f>SUM(S38:T38)</f>
        <v>25</v>
      </c>
      <c r="AR38" s="69">
        <f>SUM(U38:V38)</f>
        <v>35</v>
      </c>
      <c r="AS38" s="69">
        <f>SUM(W38:X38)</f>
        <v>50</v>
      </c>
      <c r="AT38" s="69">
        <f>SUM(Y38:Z38)</f>
        <v>-10</v>
      </c>
      <c r="AU38" s="69">
        <f>SUM(AA38:AB38)</f>
        <v>-35</v>
      </c>
      <c r="AV38" s="69">
        <v>-10</v>
      </c>
      <c r="AW38" s="69">
        <v>-10</v>
      </c>
      <c r="AX38" s="69">
        <f t="shared" si="93"/>
        <v>-16.583555371581976</v>
      </c>
      <c r="AY38" s="69">
        <f t="shared" si="94"/>
        <v>-3.630910894272346</v>
      </c>
      <c r="AZ38" s="68">
        <f t="shared" si="95"/>
        <v>0.63690891057276544</v>
      </c>
      <c r="BA38" s="68">
        <f t="shared" si="96"/>
        <v>0.78105353086742946</v>
      </c>
      <c r="BB38" s="78"/>
      <c r="BC38" s="13">
        <f t="shared" si="97"/>
        <v>-20.21446626585432</v>
      </c>
    </row>
    <row r="39" spans="1:83" x14ac:dyDescent="0.45">
      <c r="B39" s="122"/>
      <c r="C39" s="92"/>
      <c r="D39" s="65"/>
      <c r="E39" s="65"/>
      <c r="F39" s="65"/>
      <c r="G39" s="65"/>
      <c r="H39" s="65"/>
      <c r="I39" s="65"/>
      <c r="J39" s="65"/>
      <c r="K39" s="65"/>
      <c r="L39" s="76"/>
      <c r="M39" s="76"/>
      <c r="N39" s="92"/>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92"/>
      <c r="AN39" s="92"/>
      <c r="AO39" s="69"/>
      <c r="AP39" s="69"/>
      <c r="AQ39" s="69"/>
      <c r="AR39" s="69"/>
      <c r="AS39" s="69"/>
      <c r="AT39" s="69"/>
      <c r="AU39" s="69"/>
      <c r="AV39" s="69"/>
      <c r="AW39" s="69"/>
      <c r="AX39" s="69"/>
      <c r="AY39" s="69"/>
      <c r="AZ39" s="68"/>
      <c r="BA39" s="68"/>
      <c r="BB39" s="78"/>
      <c r="BC39" s="13"/>
    </row>
    <row r="40" spans="1:83" x14ac:dyDescent="0.45">
      <c r="B40" s="128" t="s">
        <v>26</v>
      </c>
      <c r="C40" s="94"/>
      <c r="D40" s="94">
        <v>8490</v>
      </c>
      <c r="E40" s="94">
        <v>7975</v>
      </c>
      <c r="F40" s="94">
        <v>8195</v>
      </c>
      <c r="G40" s="94">
        <v>8285</v>
      </c>
      <c r="H40" s="94">
        <v>7745</v>
      </c>
      <c r="I40" s="94">
        <v>7270</v>
      </c>
      <c r="J40" s="94">
        <f t="shared" ref="J40" si="98">SUM(J21,J25,J27,J35)</f>
        <v>8430.1528857494977</v>
      </c>
      <c r="K40" s="94">
        <v>7998</v>
      </c>
      <c r="L40" s="107">
        <f>IF(ISERROR(J40/I40),"N/M",IF((J40-I40)/ABS(I40)&gt;300%,"&gt;300%",IF((J40-I40)/ABS(I40)&lt;-300%,"&lt;-300%",(J40-I40)/ABS(I40))))</f>
        <v>0.15958086461478649</v>
      </c>
      <c r="M40" s="107">
        <f>IF(ISERROR(K40/J40),"N/M",IF((K40-J40)/ABS(J40)&gt;300%,"&gt;300%",IF((K40-J40)/ABS(J40)&lt;-300%,"&lt;-300%",(K40-J40)/ABS(J40))))</f>
        <v>-5.1262757817834806E-2</v>
      </c>
      <c r="N40" s="92"/>
      <c r="O40" s="94">
        <f t="shared" ref="O40:AF40" si="99">SUM(O21,O25,O27,O35)</f>
        <v>1715</v>
      </c>
      <c r="P40" s="94">
        <f t="shared" si="99"/>
        <v>1920</v>
      </c>
      <c r="Q40" s="94">
        <f>SUM(Q21,Q25,Q27,Q35)</f>
        <v>1985</v>
      </c>
      <c r="R40" s="94">
        <f t="shared" si="99"/>
        <v>2060</v>
      </c>
      <c r="S40" s="94">
        <f t="shared" si="99"/>
        <v>2300</v>
      </c>
      <c r="T40" s="94">
        <f t="shared" si="99"/>
        <v>1870</v>
      </c>
      <c r="U40" s="94">
        <f t="shared" si="99"/>
        <v>2070</v>
      </c>
      <c r="V40" s="94">
        <f t="shared" si="99"/>
        <v>2085</v>
      </c>
      <c r="W40" s="94">
        <f t="shared" si="99"/>
        <v>1940</v>
      </c>
      <c r="X40" s="94">
        <f t="shared" si="99"/>
        <v>2220</v>
      </c>
      <c r="Y40" s="94">
        <f t="shared" si="99"/>
        <v>1980</v>
      </c>
      <c r="Z40" s="94">
        <f t="shared" si="99"/>
        <v>1950</v>
      </c>
      <c r="AA40" s="94">
        <f t="shared" si="99"/>
        <v>1775</v>
      </c>
      <c r="AB40" s="94">
        <f t="shared" si="99"/>
        <v>2060</v>
      </c>
      <c r="AC40" s="94">
        <f t="shared" si="99"/>
        <v>1915</v>
      </c>
      <c r="AD40" s="94">
        <f t="shared" si="99"/>
        <v>1805</v>
      </c>
      <c r="AE40" s="94">
        <f t="shared" si="99"/>
        <v>1795</v>
      </c>
      <c r="AF40" s="94">
        <f t="shared" si="99"/>
        <v>1750</v>
      </c>
      <c r="AG40" s="94">
        <f>SUM(AG21,AG25,AG27,AG35)</f>
        <v>2648.5718090464006</v>
      </c>
      <c r="AH40" s="94">
        <f t="shared" ref="AH40:AJ40" si="100">SUM(AH21,AH25,AH27,AH35)</f>
        <v>1987.2178745988294</v>
      </c>
      <c r="AI40" s="94">
        <f t="shared" si="100"/>
        <v>2051.4142214098083</v>
      </c>
      <c r="AJ40" s="94">
        <f t="shared" si="100"/>
        <v>1742.2843500843569</v>
      </c>
      <c r="AK40" s="107">
        <f>IF(ISERROR(AJ40/AF40),"N/M",IF((AJ40-AF40)/ABS(AF40)&gt;300%,"&gt;300%",IF((AJ40-AF40)/ABS(AF40)&lt;-300%,"&lt;-300%",(AJ40-AF40)/ABS(AF40))))</f>
        <v>-4.4089428089389131E-3</v>
      </c>
      <c r="AL40" s="107">
        <f>IF(ISERROR(AJ40/AI40),"N/M",IF((AJ40-AI40)/ABS(AI40)&gt;300%,"&gt;300%",IF((AJ40-AI40)/ABS(AI40)&lt;-300%,"&lt;-300%",(AJ40-AI40)/ABS(AI40))))</f>
        <v>-0.15069110280078191</v>
      </c>
      <c r="AM40" s="124"/>
      <c r="AN40" s="94">
        <f t="shared" ref="AN40:AO40" si="101">SUM(AN21,AN25,AN27,AN35)</f>
        <v>4340</v>
      </c>
      <c r="AO40" s="94">
        <f t="shared" si="101"/>
        <v>3635</v>
      </c>
      <c r="AP40" s="94">
        <f>SUM(Q40:R40)</f>
        <v>4045</v>
      </c>
      <c r="AQ40" s="94">
        <f>SUM(S40:T40)</f>
        <v>4170</v>
      </c>
      <c r="AR40" s="94">
        <f>SUM(U40:V40)</f>
        <v>4155</v>
      </c>
      <c r="AS40" s="94">
        <f>SUM(W40:X40)</f>
        <v>4160</v>
      </c>
      <c r="AT40" s="94">
        <f>SUM(Y40:Z40)</f>
        <v>3930</v>
      </c>
      <c r="AU40" s="94">
        <f>SUM(AA40:AB40)</f>
        <v>3835</v>
      </c>
      <c r="AV40" s="94">
        <v>3720</v>
      </c>
      <c r="AW40" s="94">
        <v>3545</v>
      </c>
      <c r="AX40" s="94">
        <f>SUM(AG40:AH40)</f>
        <v>4635.7896836452301</v>
      </c>
      <c r="AY40" s="94">
        <f>SUM(AI40:AJ40)</f>
        <v>3793.6985714941652</v>
      </c>
      <c r="AZ40" s="107">
        <f>IF(ISERROR(AY40/AW40),"N/M",IF((AY40-AW40)/ABS(AW40)&gt;300%,"&gt;300%",IF((AY40-AW40)/ABS(AW40)&lt;-300%,"&lt;-300%",(AY40-AW40)/ABS(AW40))))</f>
        <v>7.0154745132345611E-2</v>
      </c>
      <c r="BA40" s="107">
        <f>IF(ISERROR(AY40/AX40),"N/M",IF((AY40-AX40)/ABS(AX40)&gt;300%,"&gt;300%",IF((AY40-AX40)/ABS(AX40)&lt;-300%,"&lt;-300%",(AY40-AX40)/ABS(AX40))))</f>
        <v>-0.18164998190532855</v>
      </c>
      <c r="BB40" s="78"/>
      <c r="BC40" s="34">
        <f>SUM(AG40:AJ40)</f>
        <v>8429.4882551393948</v>
      </c>
    </row>
    <row r="41" spans="1:83" x14ac:dyDescent="0.45">
      <c r="B41" s="130"/>
      <c r="C41" s="133"/>
      <c r="D41" s="134"/>
      <c r="E41" s="134"/>
      <c r="F41" s="134"/>
      <c r="G41" s="134"/>
      <c r="H41" s="133"/>
      <c r="I41" s="133"/>
      <c r="J41" s="133"/>
      <c r="K41" s="133"/>
      <c r="L41" s="134"/>
      <c r="M41" s="134"/>
      <c r="N41" s="92"/>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91"/>
      <c r="AN41" s="91"/>
      <c r="AO41" s="77"/>
      <c r="AP41" s="77"/>
      <c r="AQ41" s="77"/>
      <c r="AR41" s="77"/>
      <c r="AS41" s="77"/>
      <c r="AT41" s="77"/>
      <c r="AU41" s="77"/>
      <c r="AV41" s="77"/>
      <c r="AW41" s="77"/>
      <c r="AZ41" s="134"/>
      <c r="BA41" s="134"/>
      <c r="BB41" s="78"/>
    </row>
    <row r="42" spans="1:83" x14ac:dyDescent="0.45">
      <c r="B42" s="135" t="s">
        <v>7</v>
      </c>
      <c r="C42" s="136"/>
      <c r="D42" s="137">
        <v>-655</v>
      </c>
      <c r="E42" s="137">
        <v>-735</v>
      </c>
      <c r="F42" s="137">
        <v>-300</v>
      </c>
      <c r="G42" s="137">
        <v>-380</v>
      </c>
      <c r="H42" s="137">
        <v>300</v>
      </c>
      <c r="I42" s="137">
        <v>790</v>
      </c>
      <c r="J42" s="137">
        <f t="shared" ref="J42" si="102">J18-J40</f>
        <v>-168.35201489163046</v>
      </c>
      <c r="K42" s="137">
        <v>119</v>
      </c>
      <c r="L42" s="138">
        <f>IF(ISERROR(J42/I42),"N/M",IF((J42-I42)/ABS(I42)&gt;300%,"&gt;300%",IF((J42-I42)/ABS(I42)&lt;-300%,"&lt;-300%",(J42-I42)/ABS(I42))))</f>
        <v>-1.2131038163185195</v>
      </c>
      <c r="M42" s="138">
        <f>IF(ISERROR(K42/J42),"N/M",IF((K42-J42)/ABS(J42)&gt;300%,"&gt;300%",IF((K42-J42)/ABS(J42)&lt;-300%,"&lt;-300%",(K42-J42)/ABS(J42))))</f>
        <v>1.7068522469220297</v>
      </c>
      <c r="N42" s="92"/>
      <c r="O42" s="137">
        <f t="shared" ref="O42:P42" si="103">O18-O40</f>
        <v>230</v>
      </c>
      <c r="P42" s="137">
        <f t="shared" si="103"/>
        <v>-70</v>
      </c>
      <c r="Q42" s="137">
        <f>Q18-Q40</f>
        <v>-130</v>
      </c>
      <c r="R42" s="137">
        <f t="shared" ref="R42:AJ42" si="104">R18-R40</f>
        <v>-45</v>
      </c>
      <c r="S42" s="137">
        <f t="shared" si="104"/>
        <v>-205</v>
      </c>
      <c r="T42" s="137">
        <f t="shared" si="104"/>
        <v>70</v>
      </c>
      <c r="U42" s="137">
        <f t="shared" si="104"/>
        <v>-255</v>
      </c>
      <c r="V42" s="137">
        <f t="shared" si="104"/>
        <v>105</v>
      </c>
      <c r="W42" s="137">
        <f t="shared" si="104"/>
        <v>85</v>
      </c>
      <c r="X42" s="137">
        <f t="shared" si="104"/>
        <v>-345</v>
      </c>
      <c r="Y42" s="137">
        <f t="shared" si="104"/>
        <v>-195</v>
      </c>
      <c r="Z42" s="137">
        <f t="shared" si="104"/>
        <v>160</v>
      </c>
      <c r="AA42" s="137">
        <f t="shared" si="104"/>
        <v>260</v>
      </c>
      <c r="AB42" s="137">
        <f t="shared" si="104"/>
        <v>50</v>
      </c>
      <c r="AC42" s="137">
        <f t="shared" si="104"/>
        <v>-160</v>
      </c>
      <c r="AD42" s="137">
        <f t="shared" si="104"/>
        <v>335</v>
      </c>
      <c r="AE42" s="137">
        <f t="shared" si="104"/>
        <v>340</v>
      </c>
      <c r="AF42" s="137">
        <f t="shared" si="104"/>
        <v>290</v>
      </c>
      <c r="AG42" s="137">
        <f t="shared" si="104"/>
        <v>-767.60820751790379</v>
      </c>
      <c r="AH42" s="137">
        <f t="shared" si="104"/>
        <v>169.88809453500653</v>
      </c>
      <c r="AI42" s="137">
        <f t="shared" si="104"/>
        <v>-10.429020210127419</v>
      </c>
      <c r="AJ42" s="137">
        <f t="shared" si="104"/>
        <v>440.61082742774624</v>
      </c>
      <c r="AK42" s="138">
        <f>IF(ISERROR(AJ42/AF42),"N/M",IF((AJ42-AF42)/ABS(AF42)&gt;300%,"&gt;300%",IF((AJ42-AF42)/ABS(AF42)&lt;-300%,"&lt;-300%",(AJ42-AF42)/ABS(AF42))))</f>
        <v>0.51934768078533189</v>
      </c>
      <c r="AL42" s="138" t="str">
        <f>IF(ISERROR(AJ42/AI42),"N/M",IF((AJ42-AI42)/ABS(AI42)&gt;300%,"&gt;300%",IF((AJ42-AI42)/ABS(AI42)&lt;-300%,"&lt;-300%",(AJ42-AI42)/ABS(AI42))))</f>
        <v>&gt;300%</v>
      </c>
      <c r="AM42" s="124"/>
      <c r="AN42" s="137">
        <f t="shared" ref="AN42:AY42" si="105">AN18-AN40</f>
        <v>-895</v>
      </c>
      <c r="AO42" s="137">
        <f t="shared" si="105"/>
        <v>160</v>
      </c>
      <c r="AP42" s="137">
        <f t="shared" si="105"/>
        <v>-175</v>
      </c>
      <c r="AQ42" s="137">
        <f t="shared" si="105"/>
        <v>-135</v>
      </c>
      <c r="AR42" s="137">
        <f t="shared" si="105"/>
        <v>-150</v>
      </c>
      <c r="AS42" s="137">
        <f t="shared" si="105"/>
        <v>-260</v>
      </c>
      <c r="AT42" s="137">
        <f t="shared" si="105"/>
        <v>-35</v>
      </c>
      <c r="AU42" s="137">
        <f t="shared" si="105"/>
        <v>310</v>
      </c>
      <c r="AV42" s="137">
        <f t="shared" si="105"/>
        <v>175</v>
      </c>
      <c r="AW42" s="137">
        <f t="shared" si="105"/>
        <v>630</v>
      </c>
      <c r="AX42" s="137">
        <f t="shared" si="105"/>
        <v>-597.72011298289726</v>
      </c>
      <c r="AY42" s="137">
        <f t="shared" si="105"/>
        <v>430.18180721761883</v>
      </c>
      <c r="AZ42" s="139">
        <f>IF(ISERROR(AY42/AW42),"N/M",IF((AY42-AW42)/ABS(AW42)&gt;300%,"&gt;300%",IF((AY42-AW42)/ABS(AW42)&lt;-300%,"&lt;-300%",(AY42-AW42)/ABS(AW42))))</f>
        <v>-0.3171717345752082</v>
      </c>
      <c r="BA42" s="139">
        <f>IF(ISERROR(AY42/AX42),"N/M",IF((AY42-AX42)/ABS(AX42)&gt;300%,"&gt;300%",IF((AY42-AX42)/ABS(AX42)&lt;-300%,"&lt;-300%",(AY42-AX42)/ABS(AX42))))</f>
        <v>1.7197044199680926</v>
      </c>
      <c r="BB42" s="78"/>
      <c r="BC42" s="43">
        <f>SUM(AG42:AJ42)</f>
        <v>-167.53830576527844</v>
      </c>
    </row>
    <row r="43" spans="1:83" s="100" customFormat="1" x14ac:dyDescent="0.45">
      <c r="A43" s="48"/>
      <c r="B43" s="89"/>
      <c r="C43" s="140"/>
      <c r="D43" s="141"/>
      <c r="E43" s="141"/>
      <c r="F43" s="141"/>
      <c r="G43" s="141"/>
      <c r="H43" s="141"/>
      <c r="I43" s="141"/>
      <c r="J43" s="141"/>
      <c r="K43" s="141"/>
      <c r="L43" s="142"/>
      <c r="M43" s="142"/>
      <c r="N43" s="92"/>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142"/>
      <c r="AL43" s="142"/>
      <c r="AM43" s="124"/>
      <c r="AN43" s="124"/>
      <c r="AO43" s="67"/>
      <c r="AP43" s="67"/>
      <c r="AQ43" s="67"/>
      <c r="AR43" s="67"/>
      <c r="AS43" s="67"/>
      <c r="AT43" s="67"/>
      <c r="AU43" s="67"/>
      <c r="AV43" s="67"/>
      <c r="AW43" s="67"/>
      <c r="AX43" s="67"/>
      <c r="AY43" s="67"/>
      <c r="AZ43" s="142"/>
      <c r="BA43" s="142"/>
      <c r="BB43" s="78"/>
      <c r="BC43" s="7"/>
      <c r="BD43"/>
      <c r="BE43"/>
      <c r="BF43"/>
      <c r="BG43"/>
      <c r="BH43"/>
      <c r="BI43"/>
      <c r="BJ43"/>
      <c r="BK43"/>
      <c r="BL43"/>
      <c r="BM43"/>
      <c r="BN43"/>
      <c r="BO43"/>
      <c r="BP43"/>
      <c r="BQ43"/>
      <c r="BR43"/>
      <c r="BS43"/>
      <c r="BT43"/>
      <c r="BU43"/>
      <c r="BV43"/>
      <c r="BW43"/>
      <c r="BX43"/>
      <c r="BY43"/>
      <c r="BZ43"/>
      <c r="CA43"/>
      <c r="CB43"/>
      <c r="CC43"/>
      <c r="CD43"/>
      <c r="CE43"/>
    </row>
    <row r="44" spans="1:83" x14ac:dyDescent="0.45">
      <c r="B44" s="135" t="s">
        <v>38</v>
      </c>
      <c r="C44" s="137">
        <v>4140</v>
      </c>
      <c r="D44" s="137">
        <f>C44+D42</f>
        <v>3485</v>
      </c>
      <c r="E44" s="137">
        <f t="shared" ref="E44:K44" si="106">D44+E42</f>
        <v>2750</v>
      </c>
      <c r="F44" s="137">
        <f t="shared" si="106"/>
        <v>2450</v>
      </c>
      <c r="G44" s="137">
        <f t="shared" si="106"/>
        <v>2070</v>
      </c>
      <c r="H44" s="137">
        <f t="shared" si="106"/>
        <v>2370</v>
      </c>
      <c r="I44" s="137">
        <f t="shared" si="106"/>
        <v>3160</v>
      </c>
      <c r="J44" s="137">
        <f t="shared" si="106"/>
        <v>2991.6479851083695</v>
      </c>
      <c r="K44" s="191">
        <f t="shared" si="106"/>
        <v>3110.6479851083695</v>
      </c>
      <c r="L44" s="138">
        <f>IF(ISERROR(J44/I44),"N/M",IF((J44-I44)/ABS(I44)&gt;300%,"&gt;300%",IF((J44-I44)/ABS(I44)&lt;-300%,"&lt;-300%",(J44-I44)/ABS(I44))))</f>
        <v>-5.3275954079629893E-2</v>
      </c>
      <c r="M44" s="138">
        <f>IF(ISERROR(K44/J44),"N/M",IF((K44-J44)/ABS(J44)&gt;300%,"&gt;300%",IF((K44-J44)/ABS(J44)&lt;-300%,"&lt;-300%",(K44-J44)/ABS(J44))))</f>
        <v>3.977740716566603E-2</v>
      </c>
      <c r="N44" s="92"/>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144"/>
      <c r="AL44" s="144"/>
      <c r="AM44" s="124"/>
      <c r="AN44" s="145"/>
      <c r="AO44" s="145"/>
      <c r="AP44" s="145"/>
      <c r="AQ44" s="145"/>
      <c r="AR44" s="145"/>
      <c r="AS44" s="145"/>
      <c r="AT44" s="145"/>
      <c r="AU44" s="145"/>
      <c r="AV44" s="145"/>
      <c r="AW44" s="145"/>
      <c r="AX44" s="145"/>
      <c r="AY44" s="145"/>
      <c r="AZ44" s="139"/>
      <c r="BA44" s="139"/>
      <c r="BB44" s="78"/>
      <c r="BC44" s="46"/>
    </row>
    <row r="45" spans="1:83" s="15" customFormat="1" x14ac:dyDescent="0.45">
      <c r="C45" s="36"/>
      <c r="D45" s="36"/>
      <c r="E45" s="36"/>
      <c r="F45" s="36"/>
      <c r="G45" s="36"/>
      <c r="H45" s="36"/>
      <c r="I45" s="36"/>
      <c r="J45" s="36"/>
      <c r="K45" s="76"/>
      <c r="L45" s="36"/>
      <c r="M45" s="36"/>
      <c r="N45" s="36"/>
      <c r="O45" s="36"/>
      <c r="X45" s="104"/>
      <c r="Y45" s="104"/>
      <c r="Z45" s="104"/>
      <c r="AA45" s="104"/>
      <c r="AB45" s="104"/>
      <c r="AC45" s="104"/>
      <c r="AD45" s="104"/>
      <c r="AE45" s="104"/>
      <c r="AF45" s="105"/>
      <c r="AG45" s="104"/>
      <c r="AH45" s="104"/>
      <c r="AI45" s="104"/>
      <c r="AJ45" s="104"/>
      <c r="AK45" s="76"/>
      <c r="AL45" s="76"/>
      <c r="AO45" s="40"/>
      <c r="AP45" s="40"/>
      <c r="AQ45" s="40"/>
      <c r="AR45" s="40"/>
      <c r="AS45" s="40"/>
      <c r="AT45" s="40"/>
      <c r="AU45" s="40"/>
      <c r="AV45" s="40"/>
      <c r="AW45" s="40"/>
      <c r="AX45" s="77"/>
      <c r="AY45" s="77"/>
      <c r="AZ45" s="64"/>
      <c r="BA45" s="64"/>
      <c r="BB45" s="64"/>
      <c r="BC45" s="40"/>
      <c r="BD45"/>
      <c r="BE45"/>
      <c r="BF45"/>
      <c r="BG45"/>
      <c r="BH45"/>
      <c r="BI45"/>
      <c r="BJ45"/>
      <c r="BK45"/>
      <c r="BL45"/>
      <c r="BM45"/>
      <c r="BN45"/>
      <c r="BO45"/>
      <c r="BP45"/>
      <c r="BQ45"/>
      <c r="BR45"/>
      <c r="BS45"/>
      <c r="BT45"/>
      <c r="BU45"/>
      <c r="BV45"/>
      <c r="BW45"/>
      <c r="BX45"/>
      <c r="BY45"/>
      <c r="BZ45"/>
      <c r="CA45"/>
      <c r="CB45"/>
      <c r="CC45"/>
      <c r="CD45"/>
      <c r="CE45"/>
    </row>
    <row r="46" spans="1:83" s="15" customFormat="1" x14ac:dyDescent="0.45">
      <c r="A46" s="64"/>
      <c r="B46" s="64"/>
      <c r="C46" s="64"/>
      <c r="D46" s="64"/>
      <c r="E46" s="64"/>
      <c r="F46" s="64"/>
      <c r="G46" s="77"/>
      <c r="H46" s="77"/>
      <c r="I46" s="77"/>
      <c r="J46" s="77"/>
      <c r="K46" s="77"/>
      <c r="L46" s="78"/>
      <c r="M46" s="225"/>
      <c r="N46" s="64"/>
      <c r="O46" s="64"/>
      <c r="P46" s="64"/>
      <c r="Q46" s="64"/>
      <c r="R46" s="64"/>
      <c r="S46" s="64"/>
      <c r="T46" s="64"/>
      <c r="U46" s="64"/>
      <c r="V46" s="64"/>
      <c r="W46" s="64"/>
      <c r="X46" s="105"/>
      <c r="Y46" s="105"/>
      <c r="Z46" s="105"/>
      <c r="AA46" s="105"/>
      <c r="AB46" s="105"/>
      <c r="AC46" s="105"/>
      <c r="AD46" s="105"/>
      <c r="AE46" s="105"/>
      <c r="AF46" s="105"/>
      <c r="AG46" s="105"/>
      <c r="AH46" s="105"/>
      <c r="AI46" s="105"/>
      <c r="AJ46" s="105"/>
      <c r="AK46" s="64"/>
      <c r="AL46" s="64"/>
      <c r="AM46" s="64"/>
      <c r="AN46" s="64"/>
      <c r="AO46" s="77"/>
      <c r="AP46" s="77"/>
      <c r="AQ46" s="77"/>
      <c r="AR46" s="77"/>
      <c r="AS46" s="77"/>
      <c r="AT46" s="77"/>
      <c r="AU46" s="77"/>
      <c r="AV46" s="77"/>
      <c r="AW46" s="77"/>
      <c r="AX46" s="77"/>
      <c r="AY46" s="77"/>
      <c r="AZ46" s="64"/>
      <c r="BA46" s="64"/>
      <c r="BC46" s="77"/>
      <c r="BD46"/>
      <c r="BE46"/>
      <c r="BF46"/>
      <c r="BG46"/>
      <c r="BH46"/>
      <c r="BI46"/>
      <c r="BJ46"/>
      <c r="BK46"/>
      <c r="BL46"/>
      <c r="BM46"/>
      <c r="BN46"/>
      <c r="BO46"/>
      <c r="BP46"/>
      <c r="BQ46"/>
      <c r="BR46"/>
      <c r="BS46"/>
      <c r="BT46"/>
      <c r="BU46"/>
      <c r="BV46"/>
      <c r="BW46"/>
      <c r="BX46"/>
      <c r="BY46"/>
      <c r="BZ46"/>
      <c r="CA46"/>
      <c r="CB46"/>
      <c r="CC46"/>
      <c r="CD46"/>
      <c r="CE46"/>
    </row>
    <row r="47" spans="1:83" s="15" customFormat="1" x14ac:dyDescent="0.45">
      <c r="A47" s="64"/>
      <c r="B47" s="64"/>
      <c r="C47" s="64"/>
      <c r="D47" s="64"/>
      <c r="E47" s="78"/>
      <c r="F47" s="64"/>
      <c r="G47" s="64"/>
      <c r="H47" s="64"/>
      <c r="I47" s="64"/>
      <c r="J47" s="64"/>
      <c r="K47" s="64"/>
      <c r="L47" s="64"/>
      <c r="M47" s="64"/>
      <c r="N47" s="64"/>
      <c r="O47" s="64"/>
      <c r="P47" s="78"/>
      <c r="Q47" s="78"/>
      <c r="R47" s="78"/>
      <c r="S47" s="78"/>
      <c r="T47" s="78"/>
      <c r="U47" s="78"/>
      <c r="V47" s="78"/>
      <c r="W47" s="78"/>
      <c r="X47" s="105"/>
      <c r="Y47" s="105"/>
      <c r="Z47" s="105"/>
      <c r="AA47" s="105"/>
      <c r="AB47" s="105"/>
      <c r="AC47" s="105"/>
      <c r="AD47" s="105"/>
      <c r="AE47" s="105"/>
      <c r="AF47" s="105"/>
      <c r="AG47" s="105"/>
      <c r="AH47" s="105"/>
      <c r="AI47" s="105"/>
      <c r="AJ47" s="105"/>
      <c r="AK47" s="64"/>
      <c r="AL47" s="64"/>
      <c r="AM47" s="64"/>
      <c r="AN47" s="78"/>
      <c r="AO47" s="77"/>
      <c r="AP47" s="77"/>
      <c r="AQ47" s="77"/>
      <c r="AR47" s="77"/>
      <c r="AS47" s="77"/>
      <c r="AT47" s="77"/>
      <c r="AU47" s="77"/>
      <c r="AV47" s="77"/>
      <c r="AW47" s="77"/>
      <c r="AX47" s="77"/>
      <c r="AY47" s="77"/>
      <c r="AZ47" s="78"/>
      <c r="BA47" s="78"/>
      <c r="BC47" s="77"/>
      <c r="BD47"/>
      <c r="BE47"/>
      <c r="BF47"/>
      <c r="BG47"/>
      <c r="BH47"/>
      <c r="BI47"/>
      <c r="BJ47"/>
      <c r="BK47"/>
      <c r="BL47"/>
      <c r="BM47"/>
      <c r="BN47"/>
      <c r="BO47"/>
      <c r="BP47"/>
      <c r="BQ47"/>
      <c r="BR47"/>
      <c r="BS47"/>
      <c r="BT47"/>
      <c r="BU47"/>
      <c r="BV47"/>
      <c r="BW47"/>
      <c r="BX47"/>
      <c r="BY47"/>
      <c r="BZ47"/>
      <c r="CA47"/>
      <c r="CB47"/>
      <c r="CC47"/>
      <c r="CD47"/>
      <c r="CE47"/>
    </row>
    <row r="48" spans="1:83" s="15" customFormat="1" x14ac:dyDescent="0.45">
      <c r="A48" s="64"/>
      <c r="B48" s="64"/>
      <c r="C48" s="64"/>
      <c r="D48" s="64"/>
      <c r="E48" s="78"/>
      <c r="F48" s="64"/>
      <c r="G48" s="64"/>
      <c r="H48" s="64"/>
      <c r="I48" s="64"/>
      <c r="J48" s="64"/>
      <c r="K48" s="64"/>
      <c r="L48" s="64"/>
      <c r="M48" s="64"/>
      <c r="N48" s="64"/>
      <c r="O48" s="64"/>
      <c r="P48" s="64"/>
      <c r="Q48" s="64"/>
      <c r="R48" s="64"/>
      <c r="S48" s="64"/>
      <c r="T48" s="64"/>
      <c r="U48" s="64"/>
      <c r="V48" s="64"/>
      <c r="W48" s="64"/>
      <c r="X48" s="105"/>
      <c r="Y48" s="105"/>
      <c r="Z48" s="105"/>
      <c r="AA48" s="105"/>
      <c r="AB48" s="105"/>
      <c r="AC48" s="105"/>
      <c r="AD48" s="105"/>
      <c r="AE48" s="105"/>
      <c r="AF48" s="105"/>
      <c r="AG48" s="105"/>
      <c r="AH48" s="105"/>
      <c r="AI48" s="105"/>
      <c r="AJ48" s="105"/>
      <c r="AK48" s="64"/>
      <c r="AL48" s="64"/>
      <c r="AM48" s="64"/>
      <c r="AN48" s="64"/>
      <c r="AO48" s="77"/>
      <c r="AP48" s="77"/>
      <c r="AQ48" s="77"/>
      <c r="AR48" s="77"/>
      <c r="AS48" s="77"/>
      <c r="AT48" s="77"/>
      <c r="AU48" s="77"/>
      <c r="AV48" s="77"/>
      <c r="AW48" s="77"/>
      <c r="AX48" s="77"/>
      <c r="AY48" s="77"/>
      <c r="AZ48" s="64"/>
      <c r="BA48" s="64"/>
      <c r="BC48" s="77"/>
      <c r="BD48"/>
      <c r="BE48"/>
      <c r="BF48"/>
      <c r="BG48"/>
      <c r="BH48"/>
      <c r="BI48"/>
      <c r="BJ48"/>
      <c r="BK48"/>
      <c r="BL48"/>
      <c r="BM48"/>
      <c r="BN48"/>
      <c r="BO48"/>
      <c r="BP48"/>
      <c r="BQ48"/>
      <c r="BR48"/>
      <c r="BS48"/>
      <c r="BT48"/>
      <c r="BU48"/>
      <c r="BV48"/>
      <c r="BW48"/>
      <c r="BX48"/>
      <c r="BY48"/>
      <c r="BZ48"/>
      <c r="CA48"/>
      <c r="CB48"/>
      <c r="CC48"/>
      <c r="CD48"/>
      <c r="CE48"/>
    </row>
    <row r="49" spans="1:83" s="15" customFormat="1" x14ac:dyDescent="0.45">
      <c r="A49" s="64"/>
      <c r="B49" s="64"/>
      <c r="C49" s="64"/>
      <c r="D49" s="64"/>
      <c r="E49" s="64"/>
      <c r="F49" s="64"/>
      <c r="G49" s="64"/>
      <c r="H49" s="64"/>
      <c r="I49" s="64"/>
      <c r="J49" s="64"/>
      <c r="K49" s="64"/>
      <c r="L49" s="64"/>
      <c r="M49" s="64"/>
      <c r="N49" s="64"/>
      <c r="O49" s="64"/>
      <c r="P49" s="64"/>
      <c r="Q49" s="64"/>
      <c r="R49" s="64"/>
      <c r="S49" s="64"/>
      <c r="T49" s="64"/>
      <c r="U49" s="64"/>
      <c r="V49" s="64"/>
      <c r="W49" s="64"/>
      <c r="X49" s="105"/>
      <c r="Y49" s="105"/>
      <c r="Z49" s="105"/>
      <c r="AA49" s="105"/>
      <c r="AB49" s="105"/>
      <c r="AC49" s="105"/>
      <c r="AD49" s="105"/>
      <c r="AE49" s="105"/>
      <c r="AF49" s="105"/>
      <c r="AG49" s="105"/>
      <c r="AH49" s="105"/>
      <c r="AI49" s="105"/>
      <c r="AJ49" s="105"/>
      <c r="AK49" s="64"/>
      <c r="AL49" s="64"/>
      <c r="AM49" s="64"/>
      <c r="AN49" s="64"/>
      <c r="AO49" s="77"/>
      <c r="AP49" s="77"/>
      <c r="AQ49" s="77"/>
      <c r="AR49" s="77"/>
      <c r="AS49" s="77"/>
      <c r="AT49" s="77"/>
      <c r="AU49" s="77"/>
      <c r="AV49" s="77"/>
      <c r="AW49" s="77"/>
      <c r="AX49" s="77"/>
      <c r="AY49" s="77"/>
      <c r="AZ49" s="64"/>
      <c r="BA49" s="64"/>
      <c r="BC49" s="77"/>
      <c r="BD49"/>
      <c r="BE49"/>
      <c r="BF49"/>
      <c r="BG49"/>
      <c r="BH49"/>
      <c r="BI49"/>
      <c r="BJ49"/>
      <c r="BK49"/>
      <c r="BL49"/>
      <c r="BM49"/>
      <c r="BN49"/>
      <c r="BO49"/>
      <c r="BP49"/>
      <c r="BQ49"/>
      <c r="BR49"/>
      <c r="BS49"/>
      <c r="BT49"/>
      <c r="BU49"/>
      <c r="BV49"/>
      <c r="BW49"/>
      <c r="BX49"/>
      <c r="BY49"/>
      <c r="BZ49"/>
      <c r="CA49"/>
      <c r="CB49"/>
      <c r="CC49"/>
      <c r="CD49"/>
      <c r="CE49"/>
    </row>
    <row r="50" spans="1:83" s="15" customFormat="1" x14ac:dyDescent="0.45">
      <c r="A50" s="64"/>
      <c r="B50" s="64"/>
      <c r="C50" s="64"/>
      <c r="D50" s="64"/>
      <c r="E50" s="64"/>
      <c r="F50" s="64"/>
      <c r="G50" s="64"/>
      <c r="H50" s="64"/>
      <c r="I50" s="64"/>
      <c r="J50" s="64"/>
      <c r="K50" s="64"/>
      <c r="L50" s="64"/>
      <c r="M50" s="78"/>
      <c r="N50" s="64"/>
      <c r="O50" s="64"/>
      <c r="P50" s="64"/>
      <c r="Q50" s="64"/>
      <c r="R50" s="64"/>
      <c r="S50" s="64"/>
      <c r="T50" s="64"/>
      <c r="U50" s="64"/>
      <c r="V50" s="64"/>
      <c r="W50" s="64"/>
      <c r="X50" s="105"/>
      <c r="Y50" s="105"/>
      <c r="Z50" s="105"/>
      <c r="AA50" s="105"/>
      <c r="AB50" s="105"/>
      <c r="AC50" s="105"/>
      <c r="AD50" s="105"/>
      <c r="AE50" s="105"/>
      <c r="AF50" s="105"/>
      <c r="AG50" s="105"/>
      <c r="AH50" s="105"/>
      <c r="AI50" s="105"/>
      <c r="AJ50" s="105"/>
      <c r="AK50" s="64"/>
      <c r="AL50" s="64"/>
      <c r="AM50" s="64"/>
      <c r="AN50" s="64"/>
      <c r="AO50" s="77"/>
      <c r="AP50" s="77"/>
      <c r="AQ50" s="77"/>
      <c r="AR50" s="77"/>
      <c r="AS50" s="77"/>
      <c r="AT50" s="77"/>
      <c r="AU50" s="77"/>
      <c r="AV50" s="77"/>
      <c r="AW50" s="77"/>
      <c r="AX50" s="77"/>
      <c r="AY50" s="77"/>
      <c r="AZ50" s="64"/>
      <c r="BA50" s="64"/>
      <c r="BC50" s="77"/>
      <c r="BD50"/>
      <c r="BE50"/>
      <c r="BF50"/>
      <c r="BG50"/>
      <c r="BH50"/>
      <c r="BI50"/>
      <c r="BJ50"/>
      <c r="BK50"/>
      <c r="BL50"/>
      <c r="BM50"/>
      <c r="BN50"/>
      <c r="BO50"/>
      <c r="BP50"/>
      <c r="BQ50"/>
      <c r="BR50"/>
      <c r="BS50"/>
      <c r="BT50"/>
      <c r="BU50"/>
      <c r="BV50"/>
      <c r="BW50"/>
      <c r="BX50"/>
      <c r="BY50"/>
      <c r="BZ50"/>
      <c r="CA50"/>
      <c r="CB50"/>
      <c r="CC50"/>
      <c r="CD50"/>
      <c r="CE50"/>
    </row>
    <row r="51" spans="1:83" s="15" customFormat="1" x14ac:dyDescent="0.45">
      <c r="A51" s="64"/>
      <c r="B51" s="64"/>
      <c r="C51" s="64"/>
      <c r="D51" s="64"/>
      <c r="E51" s="64"/>
      <c r="F51" s="64"/>
      <c r="G51" s="64"/>
      <c r="H51" s="64"/>
      <c r="I51" s="64"/>
      <c r="J51" s="64"/>
      <c r="K51" s="64"/>
      <c r="L51" s="64"/>
      <c r="M51" s="64"/>
      <c r="N51" s="64"/>
      <c r="O51" s="64"/>
      <c r="P51" s="64"/>
      <c r="Q51" s="64"/>
      <c r="R51" s="64"/>
      <c r="S51" s="64"/>
      <c r="T51" s="64"/>
      <c r="U51" s="64"/>
      <c r="V51" s="64"/>
      <c r="W51" s="64"/>
      <c r="X51" s="105"/>
      <c r="Y51" s="105"/>
      <c r="Z51" s="105"/>
      <c r="AA51" s="105"/>
      <c r="AB51" s="105"/>
      <c r="AC51" s="105"/>
      <c r="AD51" s="105"/>
      <c r="AE51" s="105"/>
      <c r="AF51" s="105"/>
      <c r="AG51" s="105"/>
      <c r="AH51" s="105"/>
      <c r="AI51" s="105"/>
      <c r="AJ51" s="105"/>
      <c r="AK51" s="64"/>
      <c r="AL51" s="64"/>
      <c r="AM51" s="64"/>
      <c r="AN51" s="64"/>
      <c r="AO51" s="77"/>
      <c r="AP51" s="77"/>
      <c r="AQ51" s="77"/>
      <c r="AR51" s="77"/>
      <c r="AS51" s="77"/>
      <c r="AT51" s="77"/>
      <c r="AU51" s="77"/>
      <c r="AV51" s="77"/>
      <c r="AW51" s="77"/>
      <c r="AX51" s="77"/>
      <c r="AY51" s="77"/>
      <c r="AZ51" s="64"/>
      <c r="BA51" s="64"/>
      <c r="BC51" s="77"/>
      <c r="BD51"/>
      <c r="BE51"/>
      <c r="BF51"/>
      <c r="BG51"/>
      <c r="BH51"/>
      <c r="BI51"/>
      <c r="BJ51"/>
      <c r="BK51"/>
      <c r="BL51"/>
      <c r="BM51"/>
      <c r="BN51"/>
      <c r="BO51"/>
      <c r="BP51"/>
      <c r="BQ51"/>
      <c r="BR51"/>
      <c r="BS51"/>
      <c r="BT51"/>
      <c r="BU51"/>
      <c r="BV51"/>
      <c r="BW51"/>
      <c r="BX51"/>
      <c r="BY51"/>
      <c r="BZ51"/>
      <c r="CA51"/>
      <c r="CB51"/>
      <c r="CC51"/>
      <c r="CD51"/>
      <c r="CE51"/>
    </row>
    <row r="52" spans="1:83" s="15" customFormat="1" x14ac:dyDescent="0.45">
      <c r="A52" s="64"/>
      <c r="B52" s="64"/>
      <c r="C52" s="64"/>
      <c r="D52" s="64"/>
      <c r="E52" s="64"/>
      <c r="F52" s="64"/>
      <c r="G52" s="64"/>
      <c r="H52" s="64"/>
      <c r="I52" s="64"/>
      <c r="J52" s="64"/>
      <c r="K52" s="64"/>
      <c r="L52" s="64"/>
      <c r="M52" s="64"/>
      <c r="N52" s="64"/>
      <c r="O52" s="64"/>
      <c r="P52" s="64"/>
      <c r="Q52" s="64"/>
      <c r="R52" s="64"/>
      <c r="S52" s="64"/>
      <c r="T52" s="64"/>
      <c r="U52" s="64"/>
      <c r="V52" s="64"/>
      <c r="W52" s="64"/>
      <c r="X52" s="105"/>
      <c r="Y52" s="105"/>
      <c r="Z52" s="105"/>
      <c r="AA52" s="105"/>
      <c r="AB52" s="105"/>
      <c r="AC52" s="105"/>
      <c r="AD52" s="105"/>
      <c r="AE52" s="105"/>
      <c r="AF52" s="105"/>
      <c r="AG52" s="105"/>
      <c r="AH52" s="105"/>
      <c r="AI52" s="105"/>
      <c r="AJ52" s="105"/>
      <c r="AK52" s="64"/>
      <c r="AL52" s="64"/>
      <c r="AM52" s="64"/>
      <c r="AN52" s="64"/>
      <c r="AO52" s="77"/>
      <c r="AP52" s="77"/>
      <c r="AQ52" s="77"/>
      <c r="AR52" s="77"/>
      <c r="AS52" s="77"/>
      <c r="AT52" s="77"/>
      <c r="AU52" s="77"/>
      <c r="AV52" s="77"/>
      <c r="AW52" s="77"/>
      <c r="AX52" s="77"/>
      <c r="AY52" s="77"/>
      <c r="AZ52" s="64"/>
      <c r="BA52" s="64"/>
      <c r="BC52" s="77"/>
      <c r="BD52"/>
      <c r="BE52"/>
      <c r="BF52"/>
      <c r="BG52"/>
      <c r="BH52"/>
      <c r="BI52"/>
      <c r="BJ52"/>
      <c r="BK52"/>
      <c r="BL52"/>
      <c r="BM52"/>
      <c r="BN52"/>
      <c r="BO52"/>
      <c r="BP52"/>
      <c r="BQ52"/>
      <c r="BR52"/>
      <c r="BS52"/>
      <c r="BT52"/>
      <c r="BU52"/>
      <c r="BV52"/>
      <c r="BW52"/>
      <c r="BX52"/>
      <c r="BY52"/>
      <c r="BZ52"/>
      <c r="CA52"/>
      <c r="CB52"/>
      <c r="CC52"/>
      <c r="CD52"/>
      <c r="CE52"/>
    </row>
    <row r="53" spans="1:83" s="15" customFormat="1" x14ac:dyDescent="0.45">
      <c r="A53" s="64"/>
      <c r="B53" s="64"/>
      <c r="C53" s="64"/>
      <c r="D53" s="64"/>
      <c r="E53" s="64"/>
      <c r="F53" s="64"/>
      <c r="G53" s="64"/>
      <c r="H53" s="64"/>
      <c r="I53" s="64"/>
      <c r="J53" s="64"/>
      <c r="K53" s="64"/>
      <c r="L53" s="64"/>
      <c r="M53" s="64"/>
      <c r="N53" s="64"/>
      <c r="O53" s="64"/>
      <c r="P53" s="64"/>
      <c r="Q53" s="64"/>
      <c r="R53" s="64"/>
      <c r="S53" s="64"/>
      <c r="T53" s="64"/>
      <c r="U53" s="64"/>
      <c r="V53" s="64"/>
      <c r="W53" s="64"/>
      <c r="X53" s="105"/>
      <c r="Y53" s="105"/>
      <c r="Z53" s="105"/>
      <c r="AA53" s="105"/>
      <c r="AB53" s="105"/>
      <c r="AC53" s="105"/>
      <c r="AD53" s="105"/>
      <c r="AE53" s="105"/>
      <c r="AF53" s="105"/>
      <c r="AG53" s="105"/>
      <c r="AH53" s="105"/>
      <c r="AI53" s="105"/>
      <c r="AJ53" s="105"/>
      <c r="AK53" s="64"/>
      <c r="AL53" s="64"/>
      <c r="AM53" s="64"/>
      <c r="AN53" s="64"/>
      <c r="AO53" s="77"/>
      <c r="AP53" s="77"/>
      <c r="AQ53" s="77"/>
      <c r="AR53" s="77"/>
      <c r="AS53" s="77"/>
      <c r="AT53" s="77"/>
      <c r="AU53" s="77"/>
      <c r="AV53" s="77"/>
      <c r="AW53" s="77"/>
      <c r="AX53" s="77"/>
      <c r="AY53" s="77"/>
      <c r="AZ53" s="64"/>
      <c r="BA53" s="64"/>
      <c r="BC53" s="77"/>
      <c r="BD53"/>
      <c r="BE53"/>
      <c r="BF53"/>
      <c r="BG53"/>
      <c r="BH53"/>
      <c r="BI53"/>
      <c r="BJ53"/>
      <c r="BK53"/>
      <c r="BL53"/>
      <c r="BM53"/>
      <c r="BN53"/>
      <c r="BO53"/>
      <c r="BP53"/>
      <c r="BQ53"/>
      <c r="BR53"/>
      <c r="BS53"/>
      <c r="BT53"/>
      <c r="BU53"/>
      <c r="BV53"/>
      <c r="BW53"/>
      <c r="BX53"/>
      <c r="BY53"/>
      <c r="BZ53"/>
      <c r="CA53"/>
      <c r="CB53"/>
      <c r="CC53"/>
      <c r="CD53"/>
      <c r="CE53"/>
    </row>
    <row r="54" spans="1:83" s="15" customFormat="1" x14ac:dyDescent="0.45">
      <c r="A54" s="64"/>
      <c r="B54" s="64"/>
      <c r="C54" s="64"/>
      <c r="D54" s="64"/>
      <c r="E54" s="64"/>
      <c r="F54" s="64"/>
      <c r="G54" s="64"/>
      <c r="H54" s="64"/>
      <c r="I54" s="64"/>
      <c r="J54" s="64"/>
      <c r="K54" s="64"/>
      <c r="L54" s="64"/>
      <c r="M54" s="64"/>
      <c r="N54" s="64"/>
      <c r="O54" s="64"/>
      <c r="P54" s="64"/>
      <c r="Q54" s="64"/>
      <c r="R54" s="64"/>
      <c r="S54" s="64"/>
      <c r="T54" s="64"/>
      <c r="U54" s="64"/>
      <c r="V54" s="64"/>
      <c r="W54" s="64"/>
      <c r="X54" s="105"/>
      <c r="Y54" s="105"/>
      <c r="Z54" s="105"/>
      <c r="AA54" s="105"/>
      <c r="AB54" s="105"/>
      <c r="AC54" s="105"/>
      <c r="AD54" s="105"/>
      <c r="AE54" s="105"/>
      <c r="AF54" s="105"/>
      <c r="AG54" s="105"/>
      <c r="AH54" s="105"/>
      <c r="AI54" s="105"/>
      <c r="AJ54" s="105"/>
      <c r="AK54" s="64"/>
      <c r="AL54" s="64"/>
      <c r="AM54" s="64"/>
      <c r="AN54" s="64"/>
      <c r="AO54" s="77"/>
      <c r="AP54" s="77"/>
      <c r="AQ54" s="77"/>
      <c r="AR54" s="77"/>
      <c r="AS54" s="77"/>
      <c r="AT54" s="77"/>
      <c r="AU54" s="77"/>
      <c r="AV54" s="77"/>
      <c r="AW54" s="77"/>
      <c r="AX54" s="77"/>
      <c r="AY54" s="77"/>
      <c r="AZ54" s="64"/>
      <c r="BA54" s="64"/>
      <c r="BC54" s="77"/>
      <c r="BD54"/>
      <c r="BE54"/>
      <c r="BF54"/>
      <c r="BG54"/>
      <c r="BH54"/>
      <c r="BI54"/>
      <c r="BJ54"/>
      <c r="BK54"/>
      <c r="BL54"/>
      <c r="BM54"/>
      <c r="BN54"/>
      <c r="BO54"/>
      <c r="BP54"/>
      <c r="BQ54"/>
      <c r="BR54"/>
      <c r="BS54"/>
      <c r="BT54"/>
      <c r="BU54"/>
      <c r="BV54"/>
      <c r="BW54"/>
      <c r="BX54"/>
      <c r="BY54"/>
      <c r="BZ54"/>
      <c r="CA54"/>
      <c r="CB54"/>
      <c r="CC54"/>
      <c r="CD54"/>
      <c r="CE54"/>
    </row>
    <row r="55" spans="1:83" s="15" customFormat="1" x14ac:dyDescent="0.45">
      <c r="A55" s="64"/>
      <c r="B55" s="64"/>
      <c r="C55" s="64"/>
      <c r="D55" s="64"/>
      <c r="E55" s="64"/>
      <c r="F55" s="64"/>
      <c r="G55" s="64"/>
      <c r="H55" s="64"/>
      <c r="I55" s="64"/>
      <c r="J55" s="64"/>
      <c r="K55" s="64"/>
      <c r="L55" s="64"/>
      <c r="M55" s="64"/>
      <c r="N55" s="64"/>
      <c r="O55" s="64"/>
      <c r="P55" s="64"/>
      <c r="Q55" s="64"/>
      <c r="R55" s="64"/>
      <c r="S55" s="64"/>
      <c r="T55" s="64"/>
      <c r="U55" s="64"/>
      <c r="V55" s="64"/>
      <c r="W55" s="64"/>
      <c r="X55" s="105"/>
      <c r="Y55" s="105"/>
      <c r="Z55" s="105"/>
      <c r="AA55" s="105"/>
      <c r="AB55" s="105"/>
      <c r="AC55" s="105"/>
      <c r="AD55" s="105"/>
      <c r="AE55" s="105"/>
      <c r="AF55" s="105"/>
      <c r="AG55" s="105"/>
      <c r="AH55" s="105"/>
      <c r="AI55" s="105"/>
      <c r="AJ55" s="105"/>
      <c r="AK55" s="64"/>
      <c r="AL55" s="64"/>
      <c r="AM55" s="64"/>
      <c r="AN55" s="64"/>
      <c r="AO55" s="77"/>
      <c r="AP55" s="77"/>
      <c r="AQ55" s="77"/>
      <c r="AR55" s="77"/>
      <c r="AS55" s="77"/>
      <c r="AT55" s="77"/>
      <c r="AU55" s="77"/>
      <c r="AV55" s="77"/>
      <c r="AW55" s="77"/>
      <c r="AX55" s="77"/>
      <c r="AY55" s="77"/>
      <c r="AZ55" s="64"/>
      <c r="BA55" s="64"/>
      <c r="BC55" s="77"/>
      <c r="BD55"/>
      <c r="BE55"/>
      <c r="BF55"/>
      <c r="BG55"/>
      <c r="BH55"/>
      <c r="BI55"/>
      <c r="BJ55"/>
      <c r="BK55"/>
      <c r="BL55"/>
      <c r="BM55"/>
      <c r="BN55"/>
      <c r="BO55"/>
      <c r="BP55"/>
      <c r="BQ55"/>
      <c r="BR55"/>
      <c r="BS55"/>
      <c r="BT55"/>
      <c r="BU55"/>
      <c r="BV55"/>
      <c r="BW55"/>
      <c r="BX55"/>
      <c r="BY55"/>
      <c r="BZ55"/>
      <c r="CA55"/>
      <c r="CB55"/>
      <c r="CC55"/>
      <c r="CD55"/>
      <c r="CE55"/>
    </row>
    <row r="56" spans="1:83" x14ac:dyDescent="0.45">
      <c r="A56" s="64"/>
      <c r="P56" s="64"/>
      <c r="Q56" s="64"/>
      <c r="R56" s="64"/>
      <c r="S56" s="64"/>
      <c r="T56" s="64"/>
      <c r="U56" s="64"/>
      <c r="V56" s="64"/>
      <c r="W56" s="64"/>
      <c r="X56" s="105"/>
      <c r="Y56" s="105"/>
      <c r="Z56" s="105"/>
      <c r="AA56" s="105"/>
      <c r="AB56" s="105"/>
      <c r="AC56" s="105"/>
      <c r="AD56" s="105"/>
      <c r="AE56" s="105"/>
      <c r="AG56" s="105"/>
      <c r="AH56" s="105"/>
      <c r="AI56" s="105"/>
      <c r="AJ56" s="105"/>
      <c r="AM56" s="64"/>
      <c r="AN56" s="64"/>
      <c r="AO56" s="77"/>
      <c r="AP56" s="77"/>
      <c r="AQ56" s="77"/>
      <c r="AR56" s="77"/>
      <c r="AS56" s="77"/>
      <c r="AT56" s="77"/>
      <c r="AU56" s="77"/>
      <c r="AV56" s="77"/>
      <c r="AW56" s="77"/>
      <c r="BC56" s="77"/>
    </row>
    <row r="57" spans="1:83" x14ac:dyDescent="0.45">
      <c r="A57" s="64"/>
      <c r="P57" s="64"/>
      <c r="Q57" s="64"/>
      <c r="R57" s="64"/>
      <c r="S57" s="64"/>
      <c r="T57" s="64"/>
      <c r="U57" s="64"/>
      <c r="V57" s="64"/>
      <c r="W57" s="64"/>
      <c r="X57" s="105"/>
      <c r="Y57" s="105"/>
      <c r="Z57" s="105"/>
      <c r="AA57" s="105"/>
      <c r="AB57" s="105"/>
      <c r="AC57" s="105"/>
      <c r="AD57" s="105"/>
      <c r="AE57" s="105"/>
      <c r="AG57" s="105"/>
      <c r="AH57" s="105"/>
      <c r="AI57" s="105"/>
      <c r="AJ57" s="105"/>
      <c r="AM57" s="64"/>
      <c r="AN57" s="64"/>
      <c r="AO57" s="77"/>
      <c r="AP57" s="77"/>
      <c r="AQ57" s="77"/>
      <c r="AR57" s="77"/>
      <c r="AS57" s="77"/>
      <c r="AT57" s="77"/>
      <c r="AU57" s="77"/>
      <c r="AV57" s="77"/>
      <c r="AW57" s="77"/>
      <c r="BC57" s="77"/>
    </row>
    <row r="58" spans="1:83" x14ac:dyDescent="0.45">
      <c r="A58" s="64"/>
      <c r="P58" s="64"/>
      <c r="Q58" s="64"/>
      <c r="R58" s="64"/>
      <c r="S58" s="64"/>
      <c r="T58" s="64"/>
      <c r="U58" s="64"/>
      <c r="V58" s="64"/>
      <c r="W58" s="64"/>
      <c r="X58" s="105"/>
      <c r="Y58" s="105"/>
      <c r="Z58" s="105"/>
      <c r="AA58" s="105"/>
      <c r="AB58" s="105"/>
      <c r="AC58" s="105"/>
      <c r="AD58" s="105"/>
      <c r="AE58" s="105"/>
      <c r="AG58" s="105"/>
      <c r="AH58" s="105"/>
      <c r="AI58" s="105"/>
      <c r="AJ58" s="105"/>
      <c r="AM58" s="64"/>
      <c r="AN58" s="64"/>
      <c r="AO58" s="77"/>
      <c r="AP58" s="77"/>
      <c r="AQ58" s="77"/>
      <c r="AR58" s="77"/>
      <c r="AS58" s="77"/>
      <c r="AT58" s="77"/>
      <c r="AU58" s="77"/>
      <c r="AV58" s="77"/>
      <c r="AW58" s="77"/>
      <c r="BC58" s="77"/>
    </row>
    <row r="59" spans="1:83" x14ac:dyDescent="0.45">
      <c r="A59" s="64"/>
      <c r="P59" s="64"/>
      <c r="Q59" s="64"/>
      <c r="R59" s="64"/>
      <c r="S59" s="64"/>
      <c r="T59" s="64"/>
      <c r="U59" s="64"/>
      <c r="V59" s="64"/>
      <c r="W59" s="64"/>
      <c r="X59" s="105"/>
      <c r="Y59" s="105"/>
      <c r="Z59" s="105"/>
      <c r="AA59" s="105"/>
      <c r="AB59" s="105"/>
      <c r="AC59" s="105"/>
      <c r="AD59" s="105"/>
      <c r="AE59" s="105"/>
      <c r="AG59" s="105"/>
      <c r="AH59" s="105"/>
      <c r="AI59" s="105"/>
      <c r="AJ59" s="105"/>
      <c r="AM59" s="64"/>
      <c r="AN59" s="64"/>
      <c r="AO59" s="77"/>
      <c r="AP59" s="77"/>
      <c r="AQ59" s="77"/>
      <c r="AR59" s="77"/>
      <c r="AS59" s="77"/>
      <c r="AT59" s="77"/>
      <c r="AU59" s="77"/>
      <c r="AV59" s="77"/>
      <c r="AW59" s="77"/>
      <c r="BC59" s="77"/>
    </row>
    <row r="60" spans="1:83" x14ac:dyDescent="0.45">
      <c r="A60" s="64"/>
      <c r="P60" s="64"/>
      <c r="Q60" s="64"/>
      <c r="R60" s="64"/>
      <c r="S60" s="64"/>
      <c r="T60" s="64"/>
      <c r="U60" s="64"/>
      <c r="V60" s="64"/>
      <c r="W60" s="64"/>
      <c r="X60" s="105"/>
      <c r="Y60" s="105"/>
      <c r="Z60" s="105"/>
      <c r="AA60" s="105"/>
      <c r="AB60" s="105"/>
      <c r="AC60" s="105"/>
      <c r="AD60" s="105"/>
      <c r="AE60" s="105"/>
      <c r="AG60" s="105"/>
      <c r="AH60" s="105"/>
      <c r="AI60" s="105"/>
      <c r="AJ60" s="105"/>
      <c r="AM60" s="64"/>
      <c r="AN60" s="64"/>
      <c r="AO60" s="77"/>
      <c r="AP60" s="77"/>
      <c r="AQ60" s="77"/>
      <c r="AR60" s="77"/>
      <c r="AS60" s="77"/>
      <c r="AT60" s="77"/>
      <c r="AU60" s="77"/>
      <c r="AV60" s="77"/>
      <c r="AW60" s="77"/>
      <c r="BC60" s="77"/>
    </row>
    <row r="61" spans="1:83" x14ac:dyDescent="0.45">
      <c r="A61" s="64"/>
      <c r="P61" s="64"/>
      <c r="Q61" s="64"/>
      <c r="R61" s="64"/>
      <c r="S61" s="64"/>
      <c r="T61" s="64"/>
      <c r="U61" s="64"/>
      <c r="V61" s="64"/>
      <c r="W61" s="64"/>
      <c r="X61" s="105"/>
      <c r="Y61" s="105"/>
      <c r="Z61" s="105"/>
      <c r="AA61" s="105"/>
      <c r="AB61" s="105"/>
      <c r="AC61" s="105"/>
      <c r="AD61" s="105"/>
      <c r="AE61" s="105"/>
      <c r="AG61" s="105"/>
      <c r="AH61" s="105"/>
      <c r="AI61" s="105"/>
      <c r="AJ61" s="105"/>
      <c r="AM61" s="64"/>
      <c r="AN61" s="64"/>
      <c r="AO61" s="77"/>
      <c r="AP61" s="77"/>
      <c r="AQ61" s="77"/>
      <c r="AR61" s="77"/>
      <c r="AS61" s="77"/>
      <c r="AT61" s="77"/>
      <c r="AU61" s="77"/>
      <c r="AV61" s="77"/>
      <c r="AW61" s="77"/>
      <c r="BC61" s="77"/>
    </row>
    <row r="62" spans="1:83" x14ac:dyDescent="0.45">
      <c r="A62" s="64"/>
      <c r="P62" s="64"/>
      <c r="Q62" s="64"/>
      <c r="R62" s="64"/>
      <c r="S62" s="64"/>
      <c r="T62" s="64"/>
      <c r="U62" s="64"/>
      <c r="V62" s="64"/>
      <c r="W62" s="64"/>
      <c r="X62" s="105"/>
      <c r="Y62" s="105"/>
      <c r="Z62" s="105"/>
      <c r="AA62" s="105"/>
      <c r="AB62" s="105"/>
      <c r="AC62" s="105"/>
      <c r="AD62" s="105"/>
      <c r="AE62" s="105"/>
      <c r="AG62" s="105"/>
      <c r="AH62" s="105"/>
      <c r="AI62" s="105"/>
      <c r="AJ62" s="105"/>
      <c r="AM62" s="64"/>
      <c r="AN62" s="64"/>
      <c r="AO62" s="77"/>
      <c r="AP62" s="77"/>
      <c r="AQ62" s="77"/>
      <c r="AR62" s="77"/>
      <c r="AS62" s="77"/>
      <c r="AT62" s="77"/>
      <c r="AU62" s="77"/>
      <c r="AV62" s="77"/>
      <c r="AW62" s="77"/>
      <c r="BC62" s="77"/>
    </row>
    <row r="63" spans="1:83" x14ac:dyDescent="0.45">
      <c r="A63" s="64"/>
      <c r="P63" s="64"/>
      <c r="Q63" s="64"/>
      <c r="R63" s="64"/>
      <c r="S63" s="64"/>
      <c r="T63" s="64"/>
      <c r="U63" s="64"/>
      <c r="V63" s="64"/>
      <c r="W63" s="64"/>
      <c r="X63" s="105"/>
      <c r="Y63" s="105"/>
      <c r="Z63" s="105"/>
      <c r="AA63" s="105"/>
      <c r="AB63" s="105"/>
      <c r="AC63" s="105"/>
      <c r="AD63" s="105"/>
      <c r="AE63" s="105"/>
      <c r="AG63" s="105"/>
      <c r="AH63" s="105"/>
      <c r="AI63" s="105"/>
      <c r="AJ63" s="105"/>
      <c r="AM63" s="64"/>
      <c r="AN63" s="64"/>
      <c r="AO63" s="77"/>
      <c r="AP63" s="77"/>
      <c r="AQ63" s="77"/>
      <c r="AR63" s="77"/>
      <c r="AS63" s="77"/>
      <c r="AT63" s="77"/>
      <c r="AU63" s="77"/>
      <c r="AV63" s="77"/>
      <c r="AW63" s="77"/>
      <c r="BC63" s="77"/>
    </row>
    <row r="64" spans="1:83" x14ac:dyDescent="0.45">
      <c r="A64" s="64"/>
      <c r="P64" s="64"/>
      <c r="Q64" s="64"/>
      <c r="R64" s="64"/>
      <c r="S64" s="64"/>
      <c r="T64" s="64"/>
      <c r="U64" s="64"/>
      <c r="V64" s="64"/>
      <c r="W64" s="64"/>
      <c r="X64" s="105"/>
      <c r="Y64" s="105"/>
      <c r="Z64" s="105"/>
      <c r="AA64" s="105"/>
      <c r="AB64" s="105"/>
      <c r="AC64" s="105"/>
      <c r="AD64" s="105"/>
      <c r="AE64" s="105"/>
      <c r="AG64" s="105"/>
      <c r="AH64" s="105"/>
      <c r="AI64" s="105"/>
      <c r="AJ64" s="105"/>
      <c r="AM64" s="64"/>
      <c r="AN64" s="64"/>
      <c r="AO64" s="77"/>
      <c r="AP64" s="77"/>
      <c r="AQ64" s="77"/>
      <c r="AR64" s="77"/>
      <c r="AS64" s="77"/>
      <c r="AT64" s="77"/>
      <c r="AU64" s="77"/>
      <c r="AV64" s="77"/>
      <c r="AW64" s="77"/>
      <c r="BC64" s="77"/>
    </row>
    <row r="65" spans="1:55" x14ac:dyDescent="0.45">
      <c r="A65" s="64"/>
      <c r="P65" s="64"/>
      <c r="Q65" s="64"/>
      <c r="R65" s="64"/>
      <c r="S65" s="64"/>
      <c r="T65" s="64"/>
      <c r="U65" s="64"/>
      <c r="V65" s="64"/>
      <c r="W65" s="64"/>
      <c r="X65" s="105"/>
      <c r="Y65" s="105"/>
      <c r="Z65" s="105"/>
      <c r="AA65" s="105"/>
      <c r="AB65" s="105"/>
      <c r="AC65" s="105"/>
      <c r="AD65" s="105"/>
      <c r="AE65" s="105"/>
      <c r="AG65" s="105"/>
      <c r="AH65" s="105"/>
      <c r="AI65" s="105"/>
      <c r="AJ65" s="105"/>
      <c r="AM65" s="64"/>
      <c r="AN65" s="64"/>
      <c r="AO65" s="77"/>
      <c r="AP65" s="77"/>
      <c r="AQ65" s="77"/>
      <c r="AR65" s="77"/>
      <c r="AS65" s="77"/>
      <c r="AT65" s="77"/>
      <c r="AU65" s="77"/>
      <c r="AV65" s="77"/>
      <c r="AW65" s="77"/>
      <c r="BC65" s="77"/>
    </row>
    <row r="66" spans="1:55" x14ac:dyDescent="0.45">
      <c r="A66" s="64"/>
      <c r="P66" s="64"/>
      <c r="Q66" s="64"/>
      <c r="R66" s="64"/>
      <c r="S66" s="64"/>
      <c r="T66" s="64"/>
      <c r="U66" s="64"/>
      <c r="V66" s="64"/>
      <c r="W66" s="64"/>
      <c r="X66" s="105"/>
      <c r="Y66" s="105"/>
      <c r="Z66" s="105"/>
      <c r="AA66" s="105"/>
      <c r="AB66" s="105"/>
      <c r="AC66" s="105"/>
      <c r="AD66" s="105"/>
      <c r="AE66" s="105"/>
      <c r="AG66" s="105"/>
      <c r="AH66" s="105"/>
      <c r="AI66" s="105"/>
      <c r="AJ66" s="105"/>
      <c r="AM66" s="64"/>
      <c r="AN66" s="64"/>
      <c r="AO66" s="77"/>
      <c r="AP66" s="77"/>
      <c r="AQ66" s="77"/>
      <c r="AR66" s="77"/>
      <c r="AS66" s="77"/>
      <c r="AT66" s="77"/>
      <c r="AU66" s="77"/>
      <c r="AV66" s="77"/>
      <c r="AW66" s="77"/>
      <c r="BC66" s="77"/>
    </row>
  </sheetData>
  <pageMargins left="0.7" right="0.7" top="0.75" bottom="0.75" header="0.3" footer="0.3"/>
  <pageSetup paperSize="9" scale="79" orientation="landscape" horizontalDpi="4294967295" r:id="rId1"/>
  <ignoredErrors>
    <ignoredError sqref="AO22:AP23 AO14:AP15 AO33:AP33 U3:X3 AP5:AU10 AO16:AU16 AO36:AU38 AT14:AU15 AT22:AU23 BC23 AO9"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8DBF-3285-43FF-89DF-583EDADEF808}">
  <sheetPr codeName="Sheet40"/>
  <dimension ref="A1:DQ69"/>
  <sheetViews>
    <sheetView zoomScaleNormal="100" workbookViewId="0">
      <pane xSplit="2" ySplit="5" topLeftCell="C6" activePane="bottomRight" state="frozen"/>
      <selection pane="topRight" activeCell="C1" sqref="C1"/>
      <selection pane="bottomLeft" activeCell="A6" sqref="A6"/>
      <selection pane="bottomRight" activeCell="C6" sqref="C6:I6"/>
    </sheetView>
  </sheetViews>
  <sheetFormatPr defaultColWidth="9.46484375" defaultRowHeight="10.15" x14ac:dyDescent="0.3"/>
  <cols>
    <col min="1" max="1" width="9.46484375" style="675"/>
    <col min="2" max="2" width="30.46484375" style="675" bestFit="1" customWidth="1"/>
    <col min="3" max="7" width="5.46484375" style="675" customWidth="1"/>
    <col min="8" max="8" width="5.53125" style="675" bestFit="1" customWidth="1"/>
    <col min="9" max="9" width="5.53125" style="677" bestFit="1" customWidth="1"/>
    <col min="10" max="12" width="7.53125" style="677" bestFit="1" customWidth="1"/>
    <col min="13" max="14" width="8.53125" style="675" bestFit="1" customWidth="1"/>
    <col min="15" max="15" width="4" style="675" bestFit="1" customWidth="1"/>
    <col min="16" max="24" width="6.53125" style="675" customWidth="1"/>
    <col min="25" max="39" width="6.53125" style="298" customWidth="1"/>
    <col min="40" max="42" width="6.53125" style="298" bestFit="1" customWidth="1"/>
    <col min="43" max="43" width="6.53125" style="298" customWidth="1"/>
    <col min="44" max="44" width="6.46484375" style="298" bestFit="1" customWidth="1"/>
    <col min="45" max="45" width="6.53125" style="295" bestFit="1" customWidth="1"/>
    <col min="46" max="46" width="6.53125" style="295" customWidth="1"/>
    <col min="47" max="47" width="6.53125" style="675" customWidth="1"/>
    <col min="48" max="50" width="6.53125" style="288" customWidth="1"/>
    <col min="51" max="60" width="6.53125" style="675" customWidth="1"/>
    <col min="61" max="61" width="6.53125" style="675" bestFit="1" customWidth="1"/>
    <col min="62" max="62" width="9.46484375" style="675"/>
    <col min="63" max="63" width="30.46484375" style="675" bestFit="1" customWidth="1"/>
    <col min="64" max="71" width="4.53125" style="675" bestFit="1" customWidth="1"/>
    <col min="72" max="73" width="5" style="675" customWidth="1"/>
    <col min="74" max="74" width="9.53125" style="675" customWidth="1"/>
    <col min="75" max="75" width="8.53125" style="675" bestFit="1" customWidth="1"/>
    <col min="76" max="76" width="10.53125" style="675" customWidth="1"/>
    <col min="77" max="105" width="6.53125" style="675" customWidth="1"/>
    <col min="106" max="106" width="7.53125" style="675" customWidth="1"/>
    <col min="107" max="115" width="6.53125" style="675" customWidth="1"/>
    <col min="116" max="121" width="6.53125" style="675" bestFit="1" customWidth="1"/>
    <col min="122" max="16384" width="9.46484375" style="675"/>
  </cols>
  <sheetData>
    <row r="1" spans="1:121" x14ac:dyDescent="0.3">
      <c r="B1" s="295" t="s">
        <v>51</v>
      </c>
      <c r="P1" s="676"/>
      <c r="AU1" s="288"/>
      <c r="AX1" s="675"/>
      <c r="BK1" s="295" t="s">
        <v>52</v>
      </c>
    </row>
    <row r="2" spans="1:121" x14ac:dyDescent="0.3">
      <c r="B2" s="1"/>
      <c r="C2" s="2"/>
      <c r="D2" s="2"/>
      <c r="E2" s="2"/>
      <c r="F2" s="2"/>
      <c r="G2" s="2"/>
      <c r="H2" s="2"/>
      <c r="I2" s="466"/>
      <c r="J2" s="466"/>
      <c r="K2" s="466"/>
      <c r="L2" s="466"/>
      <c r="M2" s="2"/>
      <c r="N2" s="2"/>
      <c r="O2" s="2"/>
      <c r="AU2" s="288"/>
      <c r="AX2" s="675"/>
    </row>
    <row r="3" spans="1:121" x14ac:dyDescent="0.3">
      <c r="B3" s="16" t="s">
        <v>150</v>
      </c>
      <c r="Q3" s="2"/>
      <c r="R3" s="2"/>
      <c r="S3" s="2"/>
      <c r="T3" s="2"/>
      <c r="U3" s="21"/>
      <c r="V3" s="21"/>
      <c r="W3" s="21"/>
      <c r="X3" s="21"/>
      <c r="Y3" s="299"/>
      <c r="Z3" s="299"/>
      <c r="AA3" s="299"/>
      <c r="AB3" s="299"/>
      <c r="AC3" s="299"/>
      <c r="AD3" s="299"/>
      <c r="AE3" s="299"/>
      <c r="AF3" s="299"/>
      <c r="AG3" s="299"/>
      <c r="AH3" s="299"/>
      <c r="AI3" s="299"/>
      <c r="AJ3" s="299"/>
      <c r="AK3" s="299"/>
      <c r="AL3" s="299"/>
      <c r="AM3" s="299"/>
      <c r="AN3" s="299"/>
      <c r="AO3" s="299"/>
      <c r="AP3" s="299"/>
      <c r="AQ3" s="299"/>
      <c r="AR3" s="299"/>
      <c r="AS3" s="633"/>
      <c r="AT3" s="633"/>
      <c r="AU3" s="288"/>
      <c r="AX3" s="21"/>
      <c r="AY3" s="21"/>
      <c r="AZ3" s="21"/>
      <c r="BA3" s="21"/>
      <c r="BB3" s="21"/>
      <c r="BC3" s="21"/>
      <c r="BD3" s="21"/>
      <c r="BE3" s="21"/>
      <c r="BF3" s="21"/>
      <c r="BG3" s="21"/>
      <c r="BH3" s="21"/>
    </row>
    <row r="4" spans="1:121" s="678" customFormat="1" ht="20.25" x14ac:dyDescent="0.45">
      <c r="A4" s="200"/>
      <c r="B4" s="23" t="s">
        <v>120</v>
      </c>
      <c r="C4" s="200">
        <v>2013</v>
      </c>
      <c r="D4" s="200">
        <v>2014</v>
      </c>
      <c r="E4" s="200">
        <v>2015</v>
      </c>
      <c r="F4" s="200">
        <v>2016</v>
      </c>
      <c r="G4" s="200">
        <v>2017</v>
      </c>
      <c r="H4" s="200">
        <v>2018</v>
      </c>
      <c r="I4" s="467">
        <v>2019</v>
      </c>
      <c r="J4" s="467">
        <v>2020</v>
      </c>
      <c r="K4" s="467" t="s">
        <v>122</v>
      </c>
      <c r="L4" s="467" t="s">
        <v>154</v>
      </c>
      <c r="M4" s="202" t="s">
        <v>138</v>
      </c>
      <c r="N4" s="202" t="s">
        <v>155</v>
      </c>
      <c r="O4" s="200"/>
      <c r="P4" s="200" t="s">
        <v>20</v>
      </c>
      <c r="Q4" s="200" t="s">
        <v>34</v>
      </c>
      <c r="R4" s="200" t="s">
        <v>45</v>
      </c>
      <c r="S4" s="200" t="s">
        <v>46</v>
      </c>
      <c r="T4" s="200" t="s">
        <v>48</v>
      </c>
      <c r="U4" s="200" t="s">
        <v>49</v>
      </c>
      <c r="V4" s="200" t="s">
        <v>53</v>
      </c>
      <c r="W4" s="200" t="s">
        <v>54</v>
      </c>
      <c r="X4" s="200" t="s">
        <v>55</v>
      </c>
      <c r="Y4" s="200" t="s">
        <v>56</v>
      </c>
      <c r="Z4" s="200" t="s">
        <v>60</v>
      </c>
      <c r="AA4" s="200" t="s">
        <v>61</v>
      </c>
      <c r="AB4" s="200" t="s">
        <v>62</v>
      </c>
      <c r="AC4" s="200" t="s">
        <v>63</v>
      </c>
      <c r="AD4" s="200" t="s">
        <v>67</v>
      </c>
      <c r="AE4" s="200" t="s">
        <v>70</v>
      </c>
      <c r="AF4" s="200" t="s">
        <v>74</v>
      </c>
      <c r="AG4" s="200" t="s">
        <v>80</v>
      </c>
      <c r="AH4" s="200" t="s">
        <v>82</v>
      </c>
      <c r="AI4" s="200" t="s">
        <v>88</v>
      </c>
      <c r="AJ4" s="200" t="s">
        <v>89</v>
      </c>
      <c r="AK4" s="200" t="s">
        <v>87</v>
      </c>
      <c r="AL4" s="200" t="s">
        <v>90</v>
      </c>
      <c r="AM4" s="200" t="s">
        <v>107</v>
      </c>
      <c r="AN4" s="200" t="s">
        <v>124</v>
      </c>
      <c r="AO4" s="200" t="s">
        <v>132</v>
      </c>
      <c r="AP4" s="200" t="s">
        <v>141</v>
      </c>
      <c r="AQ4" s="200" t="s">
        <v>146</v>
      </c>
      <c r="AR4" s="200" t="s">
        <v>151</v>
      </c>
      <c r="AS4" s="634"/>
      <c r="AT4" s="634"/>
      <c r="AU4" s="200" t="s">
        <v>39</v>
      </c>
      <c r="AV4" s="200" t="s">
        <v>40</v>
      </c>
      <c r="AW4" s="200" t="s">
        <v>47</v>
      </c>
      <c r="AX4" s="200" t="s">
        <v>50</v>
      </c>
      <c r="AY4" s="200" t="s">
        <v>57</v>
      </c>
      <c r="AZ4" s="200" t="s">
        <v>59</v>
      </c>
      <c r="BA4" s="200" t="s">
        <v>64</v>
      </c>
      <c r="BB4" s="200" t="s">
        <v>66</v>
      </c>
      <c r="BC4" s="200" t="s">
        <v>71</v>
      </c>
      <c r="BD4" s="200" t="s">
        <v>81</v>
      </c>
      <c r="BE4" s="200" t="s">
        <v>93</v>
      </c>
      <c r="BF4" s="200" t="s">
        <v>94</v>
      </c>
      <c r="BG4" s="200" t="s">
        <v>109</v>
      </c>
      <c r="BH4" s="200" t="s">
        <v>134</v>
      </c>
      <c r="BI4" s="200" t="s">
        <v>147</v>
      </c>
      <c r="BJ4" s="200"/>
      <c r="BK4" s="23" t="s">
        <v>120</v>
      </c>
      <c r="BL4" s="200">
        <v>2013</v>
      </c>
      <c r="BM4" s="200">
        <v>2014</v>
      </c>
      <c r="BN4" s="200">
        <v>2015</v>
      </c>
      <c r="BO4" s="200">
        <v>2016</v>
      </c>
      <c r="BP4" s="200">
        <v>2017</v>
      </c>
      <c r="BQ4" s="200">
        <v>2018</v>
      </c>
      <c r="BR4" s="200">
        <v>2019</v>
      </c>
      <c r="BS4" s="200">
        <v>2020</v>
      </c>
      <c r="BT4" s="200" t="s">
        <v>122</v>
      </c>
      <c r="BU4" s="200" t="s">
        <v>154</v>
      </c>
      <c r="BV4" s="202" t="str">
        <f>M4</f>
        <v>2021f/2020 Growth %</v>
      </c>
      <c r="BW4" s="202" t="str">
        <f>N4</f>
        <v>2022f/2021f Growth %</v>
      </c>
      <c r="BX4" s="200"/>
      <c r="BY4" s="200" t="s">
        <v>20</v>
      </c>
      <c r="BZ4" s="200" t="s">
        <v>34</v>
      </c>
      <c r="CA4" s="202" t="s">
        <v>45</v>
      </c>
      <c r="CB4" s="202" t="s">
        <v>46</v>
      </c>
      <c r="CC4" s="202" t="s">
        <v>48</v>
      </c>
      <c r="CD4" s="202" t="s">
        <v>49</v>
      </c>
      <c r="CE4" s="202" t="s">
        <v>53</v>
      </c>
      <c r="CF4" s="202" t="s">
        <v>54</v>
      </c>
      <c r="CG4" s="202" t="s">
        <v>55</v>
      </c>
      <c r="CH4" s="202" t="s">
        <v>56</v>
      </c>
      <c r="CI4" s="202" t="s">
        <v>60</v>
      </c>
      <c r="CJ4" s="202" t="s">
        <v>61</v>
      </c>
      <c r="CK4" s="202" t="s">
        <v>62</v>
      </c>
      <c r="CL4" s="202" t="s">
        <v>63</v>
      </c>
      <c r="CM4" s="202" t="s">
        <v>67</v>
      </c>
      <c r="CN4" s="202" t="s">
        <v>70</v>
      </c>
      <c r="CO4" s="202" t="s">
        <v>74</v>
      </c>
      <c r="CP4" s="202" t="s">
        <v>80</v>
      </c>
      <c r="CQ4" s="202" t="s">
        <v>82</v>
      </c>
      <c r="CR4" s="202" t="s">
        <v>88</v>
      </c>
      <c r="CS4" s="202" t="s">
        <v>89</v>
      </c>
      <c r="CT4" s="202" t="s">
        <v>87</v>
      </c>
      <c r="CU4" s="202" t="s">
        <v>90</v>
      </c>
      <c r="CV4" s="202" t="s">
        <v>107</v>
      </c>
      <c r="CW4" s="202" t="s">
        <v>124</v>
      </c>
      <c r="CX4" s="202" t="s">
        <v>132</v>
      </c>
      <c r="CY4" s="202" t="s">
        <v>141</v>
      </c>
      <c r="CZ4" s="202" t="s">
        <v>146</v>
      </c>
      <c r="DA4" s="202" t="s">
        <v>151</v>
      </c>
      <c r="DB4" s="200"/>
      <c r="DC4" s="200" t="s">
        <v>39</v>
      </c>
      <c r="DD4" s="200" t="s">
        <v>40</v>
      </c>
      <c r="DE4" s="200" t="s">
        <v>47</v>
      </c>
      <c r="DF4" s="200" t="s">
        <v>50</v>
      </c>
      <c r="DG4" s="200" t="s">
        <v>57</v>
      </c>
      <c r="DH4" s="200" t="s">
        <v>59</v>
      </c>
      <c r="DI4" s="200" t="s">
        <v>64</v>
      </c>
      <c r="DJ4" s="200" t="s">
        <v>66</v>
      </c>
      <c r="DK4" s="200" t="s">
        <v>71</v>
      </c>
      <c r="DL4" s="200" t="s">
        <v>81</v>
      </c>
      <c r="DM4" s="200" t="s">
        <v>93</v>
      </c>
      <c r="DN4" s="200" t="s">
        <v>94</v>
      </c>
      <c r="DO4" s="200" t="s">
        <v>109</v>
      </c>
      <c r="DP4" s="200" t="s">
        <v>134</v>
      </c>
      <c r="DQ4" s="200" t="s">
        <v>147</v>
      </c>
    </row>
    <row r="5" spans="1:121" x14ac:dyDescent="0.3">
      <c r="B5" s="10"/>
      <c r="C5" s="13"/>
      <c r="D5" s="13"/>
      <c r="E5" s="13"/>
      <c r="F5" s="13"/>
      <c r="G5" s="13"/>
      <c r="H5" s="13"/>
      <c r="I5" s="468"/>
      <c r="J5" s="468"/>
      <c r="K5" s="468"/>
      <c r="L5" s="468"/>
      <c r="M5" s="208"/>
      <c r="N5" s="208"/>
      <c r="P5" s="13"/>
      <c r="Q5" s="36"/>
      <c r="R5" s="36"/>
      <c r="S5" s="36"/>
      <c r="T5" s="36"/>
      <c r="U5" s="36"/>
      <c r="V5" s="36"/>
      <c r="W5" s="36"/>
      <c r="X5" s="36"/>
      <c r="Y5" s="300"/>
      <c r="Z5" s="300"/>
      <c r="AA5" s="300"/>
      <c r="AB5" s="300"/>
      <c r="AC5" s="300"/>
      <c r="AD5" s="300"/>
      <c r="AE5" s="300"/>
      <c r="AF5" s="300"/>
      <c r="AG5" s="300"/>
      <c r="AH5" s="300"/>
      <c r="AI5" s="300"/>
      <c r="AJ5" s="300"/>
      <c r="AK5" s="300"/>
      <c r="AL5" s="675"/>
      <c r="AM5" s="675"/>
      <c r="AN5" s="675"/>
      <c r="AO5" s="675"/>
      <c r="AP5" s="675"/>
      <c r="AQ5" s="675"/>
      <c r="AR5" s="675"/>
      <c r="AS5" s="635"/>
      <c r="AT5" s="635"/>
      <c r="AU5" s="288"/>
      <c r="AX5" s="36"/>
      <c r="AY5" s="36"/>
      <c r="AZ5" s="36"/>
      <c r="BA5" s="36"/>
      <c r="BB5" s="36"/>
      <c r="BC5" s="36"/>
      <c r="BD5" s="36"/>
      <c r="BE5" s="36"/>
      <c r="BF5" s="36"/>
      <c r="BG5" s="36"/>
      <c r="BH5" s="36"/>
      <c r="BK5" s="10"/>
      <c r="BL5" s="13"/>
      <c r="BM5" s="13"/>
      <c r="BN5" s="13"/>
      <c r="BO5" s="13"/>
      <c r="BP5" s="13"/>
      <c r="BQ5" s="13"/>
      <c r="BR5" s="13"/>
      <c r="BS5" s="13"/>
      <c r="BT5" s="13"/>
      <c r="BU5" s="13"/>
      <c r="BV5" s="208"/>
      <c r="BW5" s="208"/>
      <c r="BY5" s="439"/>
      <c r="BZ5" s="440"/>
      <c r="CA5" s="440"/>
      <c r="CB5" s="440"/>
      <c r="CC5" s="440"/>
      <c r="CD5" s="440"/>
      <c r="CE5" s="440"/>
      <c r="CF5" s="440"/>
      <c r="CG5" s="440"/>
      <c r="CH5" s="440"/>
      <c r="CI5" s="440"/>
      <c r="CJ5" s="440"/>
      <c r="CK5" s="440"/>
      <c r="CL5" s="440"/>
      <c r="CM5" s="440"/>
      <c r="CN5" s="440"/>
      <c r="CO5" s="440"/>
      <c r="CP5" s="440"/>
      <c r="CQ5" s="440"/>
      <c r="CR5" s="440"/>
      <c r="CS5" s="440"/>
      <c r="CT5" s="440"/>
      <c r="CU5" s="679"/>
      <c r="CV5" s="679"/>
      <c r="CW5" s="679"/>
      <c r="CX5" s="679"/>
      <c r="CY5" s="679"/>
      <c r="CZ5" s="679"/>
      <c r="DA5" s="679"/>
      <c r="DB5" s="679"/>
      <c r="DC5" s="442"/>
      <c r="DD5" s="442"/>
      <c r="DE5" s="679"/>
      <c r="DF5" s="679"/>
      <c r="DG5" s="679"/>
      <c r="DH5" s="679"/>
      <c r="DI5" s="679"/>
      <c r="DJ5" s="679"/>
      <c r="DK5" s="679"/>
      <c r="DL5" s="679"/>
      <c r="DM5" s="679"/>
      <c r="DN5" s="679"/>
      <c r="DO5" s="679"/>
    </row>
    <row r="6" spans="1:121" x14ac:dyDescent="0.3">
      <c r="B6" s="20" t="s">
        <v>27</v>
      </c>
      <c r="C6" s="491">
        <v>3130</v>
      </c>
      <c r="D6" s="491">
        <v>3240</v>
      </c>
      <c r="E6" s="491">
        <v>3250</v>
      </c>
      <c r="F6" s="491">
        <v>3360</v>
      </c>
      <c r="G6" s="491">
        <v>3295</v>
      </c>
      <c r="H6" s="491">
        <v>3105</v>
      </c>
      <c r="I6" s="495">
        <f>SUM(I7:I12)</f>
        <v>2835.5739677697402</v>
      </c>
      <c r="J6" s="495">
        <f t="shared" ref="J6:L6" si="0">SUM(J7:J12)</f>
        <v>2364.8272559827278</v>
      </c>
      <c r="K6" s="495">
        <f t="shared" si="0"/>
        <v>2704.3696703304458</v>
      </c>
      <c r="L6" s="495">
        <f t="shared" si="0"/>
        <v>3237.010132974644</v>
      </c>
      <c r="M6" s="492">
        <f>IF(ISERROR(K6/J6),"N/A",IF(J6&lt;0,"N/A",IF(K6&lt;0,"N/A",IF(K6/J6-1&gt;300%,"&gt;±300%",IF(K6/J6-1&lt;-300%,"&gt;±300%",K6/J6-1)))))</f>
        <v>0.1435802185925914</v>
      </c>
      <c r="N6" s="492">
        <f>IF(ISERROR(L6/K6),"N/A",IF(K6&lt;0,"N/A",IF(L6&lt;0,"N/A",IF(L6/K6-1&gt;300%,"&gt;±300%",IF(L6/K6-1&lt;-300%,"&gt;±300%",L6/K6-1)))))</f>
        <v>0.19695549335868523</v>
      </c>
      <c r="O6" s="198"/>
      <c r="P6" s="50">
        <v>760</v>
      </c>
      <c r="Q6" s="50">
        <v>810</v>
      </c>
      <c r="R6" s="50">
        <v>860</v>
      </c>
      <c r="S6" s="50">
        <v>855</v>
      </c>
      <c r="T6" s="50">
        <v>795</v>
      </c>
      <c r="U6" s="50">
        <v>840</v>
      </c>
      <c r="V6" s="50">
        <v>860</v>
      </c>
      <c r="W6" s="50">
        <v>865</v>
      </c>
      <c r="X6" s="50">
        <v>780</v>
      </c>
      <c r="Y6" s="50">
        <v>840</v>
      </c>
      <c r="Z6" s="50">
        <v>845</v>
      </c>
      <c r="AA6" s="50">
        <v>825</v>
      </c>
      <c r="AB6" s="50">
        <v>785</v>
      </c>
      <c r="AC6" s="50">
        <v>840</v>
      </c>
      <c r="AD6" s="50">
        <v>795</v>
      </c>
      <c r="AE6" s="50">
        <v>810</v>
      </c>
      <c r="AF6" s="50">
        <v>730</v>
      </c>
      <c r="AG6" s="50">
        <v>770</v>
      </c>
      <c r="AH6" s="50">
        <f t="shared" ref="AH6" si="1">SUM(AH7:AH12)</f>
        <v>752.05024816679497</v>
      </c>
      <c r="AI6" s="50">
        <f t="shared" ref="AI6:AR6" si="2">SUM(AI7:AI12)</f>
        <v>735.52022193989444</v>
      </c>
      <c r="AJ6" s="50">
        <f t="shared" si="2"/>
        <v>667.77584308232053</v>
      </c>
      <c r="AK6" s="50">
        <f t="shared" si="2"/>
        <v>680.2276545807307</v>
      </c>
      <c r="AL6" s="50">
        <f t="shared" si="2"/>
        <v>637.19817377916615</v>
      </c>
      <c r="AM6" s="50">
        <f t="shared" si="2"/>
        <v>380.90527853130845</v>
      </c>
      <c r="AN6" s="50">
        <f t="shared" si="2"/>
        <v>638.12331418121039</v>
      </c>
      <c r="AO6" s="50">
        <f t="shared" si="2"/>
        <v>708.60048949104259</v>
      </c>
      <c r="AP6" s="50">
        <f t="shared" si="2"/>
        <v>724.64282679331109</v>
      </c>
      <c r="AQ6" s="50">
        <f t="shared" si="2"/>
        <v>652.92115547168669</v>
      </c>
      <c r="AR6" s="50">
        <f t="shared" si="2"/>
        <v>617.05225320915213</v>
      </c>
      <c r="AS6" s="635"/>
      <c r="AT6" s="635"/>
      <c r="AU6" s="50">
        <f t="shared" ref="AU6:BB6" si="3">SUM(AU7:AU12)</f>
        <v>1670</v>
      </c>
      <c r="AV6" s="50">
        <f t="shared" si="3"/>
        <v>1570</v>
      </c>
      <c r="AW6" s="50">
        <f t="shared" si="3"/>
        <v>1715</v>
      </c>
      <c r="AX6" s="50">
        <f t="shared" si="3"/>
        <v>1635</v>
      </c>
      <c r="AY6" s="50">
        <f t="shared" si="3"/>
        <v>1725</v>
      </c>
      <c r="AZ6" s="50">
        <f t="shared" si="3"/>
        <v>1620</v>
      </c>
      <c r="BA6" s="50">
        <f t="shared" si="3"/>
        <v>1670</v>
      </c>
      <c r="BB6" s="50">
        <f t="shared" si="3"/>
        <v>1625</v>
      </c>
      <c r="BC6" s="50">
        <f>SUM(BC7:BC12)</f>
        <v>1605</v>
      </c>
      <c r="BD6" s="50">
        <f>SUM(BD7:BD12)</f>
        <v>1500</v>
      </c>
      <c r="BE6" s="50">
        <f>AH6+AI6</f>
        <v>1487.5704701066893</v>
      </c>
      <c r="BF6" s="50">
        <f>AJ6+AK6</f>
        <v>1348.0034976630513</v>
      </c>
      <c r="BG6" s="50">
        <f>AL6+AM6</f>
        <v>1018.1034523104746</v>
      </c>
      <c r="BH6" s="50">
        <f>AN6+AO6</f>
        <v>1346.7238036722529</v>
      </c>
      <c r="BI6" s="50">
        <f>AP6+AQ6</f>
        <v>1377.5639822649978</v>
      </c>
      <c r="BK6" s="20" t="s">
        <v>27</v>
      </c>
      <c r="BL6" s="50">
        <f t="shared" ref="BL6:BW21" si="4">C6</f>
        <v>3130</v>
      </c>
      <c r="BM6" s="50">
        <f t="shared" si="4"/>
        <v>3240</v>
      </c>
      <c r="BN6" s="50">
        <f t="shared" si="4"/>
        <v>3250</v>
      </c>
      <c r="BO6" s="50">
        <f t="shared" si="4"/>
        <v>3360</v>
      </c>
      <c r="BP6" s="50">
        <f t="shared" si="4"/>
        <v>3295</v>
      </c>
      <c r="BQ6" s="50">
        <f t="shared" si="4"/>
        <v>3105</v>
      </c>
      <c r="BR6" s="50">
        <f t="shared" si="4"/>
        <v>2835.5739677697402</v>
      </c>
      <c r="BS6" s="50">
        <f t="shared" si="4"/>
        <v>2364.8272559827278</v>
      </c>
      <c r="BT6" s="50">
        <f t="shared" si="4"/>
        <v>2704.3696703304458</v>
      </c>
      <c r="BU6" s="50">
        <f t="shared" si="4"/>
        <v>3237.010132974644</v>
      </c>
      <c r="BV6" s="210">
        <f t="shared" si="4"/>
        <v>0.1435802185925914</v>
      </c>
      <c r="BW6" s="210">
        <f t="shared" si="4"/>
        <v>0.19695549335868523</v>
      </c>
      <c r="BX6" s="59"/>
      <c r="BY6" s="444">
        <f t="shared" ref="BY6:DA6" si="5">P6</f>
        <v>760</v>
      </c>
      <c r="BZ6" s="444">
        <f t="shared" si="5"/>
        <v>810</v>
      </c>
      <c r="CA6" s="444">
        <f t="shared" si="5"/>
        <v>860</v>
      </c>
      <c r="CB6" s="444">
        <f t="shared" si="5"/>
        <v>855</v>
      </c>
      <c r="CC6" s="444">
        <f t="shared" si="5"/>
        <v>795</v>
      </c>
      <c r="CD6" s="444">
        <f t="shared" si="5"/>
        <v>840</v>
      </c>
      <c r="CE6" s="444">
        <f t="shared" si="5"/>
        <v>860</v>
      </c>
      <c r="CF6" s="444">
        <f t="shared" si="5"/>
        <v>865</v>
      </c>
      <c r="CG6" s="444">
        <f t="shared" si="5"/>
        <v>780</v>
      </c>
      <c r="CH6" s="444">
        <f t="shared" si="5"/>
        <v>840</v>
      </c>
      <c r="CI6" s="444">
        <f t="shared" si="5"/>
        <v>845</v>
      </c>
      <c r="CJ6" s="444">
        <f t="shared" si="5"/>
        <v>825</v>
      </c>
      <c r="CK6" s="444">
        <f t="shared" si="5"/>
        <v>785</v>
      </c>
      <c r="CL6" s="444">
        <f t="shared" si="5"/>
        <v>840</v>
      </c>
      <c r="CM6" s="444">
        <f t="shared" si="5"/>
        <v>795</v>
      </c>
      <c r="CN6" s="444">
        <f t="shared" si="5"/>
        <v>810</v>
      </c>
      <c r="CO6" s="444">
        <f t="shared" si="5"/>
        <v>730</v>
      </c>
      <c r="CP6" s="444">
        <f t="shared" si="5"/>
        <v>770</v>
      </c>
      <c r="CQ6" s="444">
        <f t="shared" si="5"/>
        <v>752.05024816679497</v>
      </c>
      <c r="CR6" s="444">
        <f t="shared" si="5"/>
        <v>735.52022193989444</v>
      </c>
      <c r="CS6" s="444">
        <f t="shared" si="5"/>
        <v>667.77584308232053</v>
      </c>
      <c r="CT6" s="444">
        <f t="shared" si="5"/>
        <v>680.2276545807307</v>
      </c>
      <c r="CU6" s="444">
        <f t="shared" si="5"/>
        <v>637.19817377916615</v>
      </c>
      <c r="CV6" s="444">
        <f t="shared" si="5"/>
        <v>380.90527853130845</v>
      </c>
      <c r="CW6" s="444">
        <f t="shared" si="5"/>
        <v>638.12331418121039</v>
      </c>
      <c r="CX6" s="444">
        <f t="shared" si="5"/>
        <v>708.60048949104259</v>
      </c>
      <c r="CY6" s="444">
        <f t="shared" si="5"/>
        <v>724.64282679331109</v>
      </c>
      <c r="CZ6" s="444">
        <f t="shared" si="5"/>
        <v>652.92115547168669</v>
      </c>
      <c r="DA6" s="444">
        <f t="shared" si="5"/>
        <v>617.05225320915213</v>
      </c>
      <c r="DB6" s="445"/>
      <c r="DC6" s="444">
        <f t="shared" ref="DC6:DQ6" si="6">AU6</f>
        <v>1670</v>
      </c>
      <c r="DD6" s="444">
        <f t="shared" si="6"/>
        <v>1570</v>
      </c>
      <c r="DE6" s="444">
        <f t="shared" si="6"/>
        <v>1715</v>
      </c>
      <c r="DF6" s="444">
        <f t="shared" si="6"/>
        <v>1635</v>
      </c>
      <c r="DG6" s="444">
        <f t="shared" si="6"/>
        <v>1725</v>
      </c>
      <c r="DH6" s="444">
        <f t="shared" si="6"/>
        <v>1620</v>
      </c>
      <c r="DI6" s="444">
        <f t="shared" si="6"/>
        <v>1670</v>
      </c>
      <c r="DJ6" s="444">
        <f t="shared" si="6"/>
        <v>1625</v>
      </c>
      <c r="DK6" s="444">
        <f t="shared" si="6"/>
        <v>1605</v>
      </c>
      <c r="DL6" s="444">
        <f t="shared" si="6"/>
        <v>1500</v>
      </c>
      <c r="DM6" s="444">
        <f t="shared" si="6"/>
        <v>1487.5704701066893</v>
      </c>
      <c r="DN6" s="444">
        <f t="shared" si="6"/>
        <v>1348.0034976630513</v>
      </c>
      <c r="DO6" s="444">
        <f t="shared" si="6"/>
        <v>1018.1034523104746</v>
      </c>
      <c r="DP6" s="444">
        <f t="shared" si="6"/>
        <v>1346.7238036722529</v>
      </c>
      <c r="DQ6" s="444">
        <f t="shared" si="6"/>
        <v>1377.5639822649978</v>
      </c>
    </row>
    <row r="7" spans="1:121" x14ac:dyDescent="0.3">
      <c r="B7" s="10" t="s">
        <v>15</v>
      </c>
      <c r="C7" s="13">
        <v>425</v>
      </c>
      <c r="D7" s="13">
        <v>465</v>
      </c>
      <c r="E7" s="13">
        <v>480</v>
      </c>
      <c r="F7" s="13">
        <v>410</v>
      </c>
      <c r="G7" s="13">
        <v>390</v>
      </c>
      <c r="H7" s="13">
        <v>390</v>
      </c>
      <c r="I7" s="468">
        <v>340.6285887491901</v>
      </c>
      <c r="J7" s="468">
        <v>298.15252728801539</v>
      </c>
      <c r="K7" s="468">
        <v>390.07883291310628</v>
      </c>
      <c r="L7" s="468">
        <v>452.66989759377759</v>
      </c>
      <c r="M7" s="208">
        <f>IF(ISERROR(K7/J7),"N/A",IF(J7&lt;0,"N/A",IF(K7&lt;0,"N/A",IF(K7/J7-1&gt;300%,"&gt;±300%",IF(K7/J7-1&lt;-300%,"&gt;±300%",K7/J7-1)))))</f>
        <v>0.30831972635365279</v>
      </c>
      <c r="N7" s="208">
        <f t="shared" ref="N7:N56" si="7">IF(ISERROR(L7/K7),"N/A",IF(K7&lt;0,"N/A",IF(L7&lt;0,"N/A",IF(L7/K7-1&gt;300%,"&gt;±300%",IF(L7/K7-1&lt;-300%,"&gt;±300%",L7/K7-1)))))</f>
        <v>0.16045747525760778</v>
      </c>
      <c r="O7" s="198"/>
      <c r="P7" s="13">
        <v>115</v>
      </c>
      <c r="Q7" s="13">
        <v>115</v>
      </c>
      <c r="R7" s="13">
        <v>125</v>
      </c>
      <c r="S7" s="13">
        <v>130</v>
      </c>
      <c r="T7" s="13">
        <v>125</v>
      </c>
      <c r="U7" s="13">
        <v>125</v>
      </c>
      <c r="V7" s="13">
        <v>110</v>
      </c>
      <c r="W7" s="13">
        <v>105</v>
      </c>
      <c r="X7" s="13">
        <v>95</v>
      </c>
      <c r="Y7" s="13">
        <v>100</v>
      </c>
      <c r="Z7" s="13">
        <v>95</v>
      </c>
      <c r="AA7" s="13">
        <v>100</v>
      </c>
      <c r="AB7" s="13">
        <v>95</v>
      </c>
      <c r="AC7" s="13">
        <v>95</v>
      </c>
      <c r="AD7" s="13">
        <v>100</v>
      </c>
      <c r="AE7" s="13">
        <v>100</v>
      </c>
      <c r="AF7" s="13">
        <v>95</v>
      </c>
      <c r="AG7" s="13">
        <v>95</v>
      </c>
      <c r="AH7" s="13">
        <v>86.946665905222133</v>
      </c>
      <c r="AI7" s="13">
        <v>90.75740737743071</v>
      </c>
      <c r="AJ7" s="13">
        <v>86.675924540435503</v>
      </c>
      <c r="AK7" s="13">
        <v>76.248590926101699</v>
      </c>
      <c r="AL7" s="13">
        <v>82.431058874566119</v>
      </c>
      <c r="AM7" s="13">
        <v>39.742895015962588</v>
      </c>
      <c r="AN7" s="13">
        <v>90.071632696086411</v>
      </c>
      <c r="AO7" s="13">
        <v>85.906940701400188</v>
      </c>
      <c r="AP7" s="13">
        <v>103.27779187184765</v>
      </c>
      <c r="AQ7" s="13">
        <v>94.967492992321908</v>
      </c>
      <c r="AR7" s="13">
        <v>90.171681691071626</v>
      </c>
      <c r="AS7" s="635"/>
      <c r="AT7" s="639"/>
      <c r="AU7" s="13">
        <f>D7-AV7</f>
        <v>235</v>
      </c>
      <c r="AV7" s="13">
        <f>SUM(P7:Q7)</f>
        <v>230</v>
      </c>
      <c r="AW7" s="13">
        <f>SUM(R7:S7)</f>
        <v>255</v>
      </c>
      <c r="AX7" s="7">
        <f>SUM(T7:U7)</f>
        <v>250</v>
      </c>
      <c r="AY7" s="13">
        <f>SUM(V7:W7)</f>
        <v>215</v>
      </c>
      <c r="AZ7" s="13">
        <f>SUM(X7:Y7)</f>
        <v>195</v>
      </c>
      <c r="BA7" s="13">
        <f>SUM(Z7:AA7)</f>
        <v>195</v>
      </c>
      <c r="BB7" s="13">
        <f>SUM(AB7:AC7)</f>
        <v>190</v>
      </c>
      <c r="BC7" s="13">
        <f>SUM(AD7:AE7)</f>
        <v>200</v>
      </c>
      <c r="BD7" s="13">
        <f>SUM(AF7:AG7)</f>
        <v>190</v>
      </c>
      <c r="BE7" s="13">
        <f>AH7+AI7</f>
        <v>177.70407328265284</v>
      </c>
      <c r="BF7" s="13">
        <f>AJ7+AK7</f>
        <v>162.9245154665372</v>
      </c>
      <c r="BG7" s="13">
        <f t="shared" ref="BG7:BG31" si="8">AL7+AM7</f>
        <v>122.17395389052871</v>
      </c>
      <c r="BH7" s="59">
        <f>AN7+AO7</f>
        <v>175.9785733974866</v>
      </c>
      <c r="BI7" s="59">
        <f>AP7+AQ7</f>
        <v>198.24528486416955</v>
      </c>
      <c r="BK7" s="10" t="s">
        <v>15</v>
      </c>
      <c r="BL7" s="13">
        <f t="shared" si="4"/>
        <v>425</v>
      </c>
      <c r="BM7" s="13">
        <f t="shared" si="4"/>
        <v>465</v>
      </c>
      <c r="BN7" s="13">
        <f t="shared" si="4"/>
        <v>480</v>
      </c>
      <c r="BO7" s="13">
        <f t="shared" si="4"/>
        <v>410</v>
      </c>
      <c r="BP7" s="13">
        <f t="shared" si="4"/>
        <v>390</v>
      </c>
      <c r="BQ7" s="13">
        <f t="shared" si="4"/>
        <v>390</v>
      </c>
      <c r="BR7" s="13">
        <f t="shared" si="4"/>
        <v>340.6285887491901</v>
      </c>
      <c r="BS7" s="13">
        <f t="shared" si="4"/>
        <v>298.15252728801539</v>
      </c>
      <c r="BT7" s="13">
        <f t="shared" si="4"/>
        <v>390.07883291310628</v>
      </c>
      <c r="BU7" s="13"/>
      <c r="BV7" s="212"/>
      <c r="BW7" s="208"/>
      <c r="BX7" s="13"/>
      <c r="BY7" s="439"/>
      <c r="BZ7" s="439"/>
      <c r="CA7" s="439"/>
      <c r="CB7" s="439"/>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46"/>
      <c r="DC7" s="439"/>
      <c r="DD7" s="439"/>
      <c r="DE7" s="439"/>
      <c r="DF7" s="679"/>
      <c r="DG7" s="679"/>
      <c r="DH7" s="679"/>
      <c r="DI7" s="679"/>
      <c r="DJ7" s="679"/>
      <c r="DK7" s="679"/>
      <c r="DL7" s="679"/>
      <c r="DM7" s="679"/>
      <c r="DN7" s="679"/>
      <c r="DO7" s="679"/>
      <c r="DP7" s="679"/>
      <c r="DQ7" s="679"/>
    </row>
    <row r="8" spans="1:121" x14ac:dyDescent="0.3">
      <c r="B8" s="10" t="s">
        <v>16</v>
      </c>
      <c r="C8" s="13">
        <v>1350</v>
      </c>
      <c r="D8" s="13">
        <v>1395</v>
      </c>
      <c r="E8" s="13">
        <v>1450</v>
      </c>
      <c r="F8" s="13">
        <v>1640</v>
      </c>
      <c r="G8" s="13">
        <v>1550</v>
      </c>
      <c r="H8" s="13">
        <v>1330</v>
      </c>
      <c r="I8" s="468">
        <v>1445.2890922895751</v>
      </c>
      <c r="J8" s="468">
        <v>1078.4922426687176</v>
      </c>
      <c r="K8" s="468">
        <v>1071.8986917647305</v>
      </c>
      <c r="L8" s="468">
        <v>1212.4608846145427</v>
      </c>
      <c r="M8" s="208">
        <f t="shared" ref="M8:M56" si="9">IF(ISERROR(K8/J8),"N/A",IF(J8&lt;0,"N/A",IF(K8&lt;0,"N/A",IF(K8/J8-1&gt;300%,"&gt;±300%",IF(K8/J8-1&lt;-300%,"&gt;±300%",K8/J8-1)))))</f>
        <v>-6.11367485376757E-3</v>
      </c>
      <c r="N8" s="208">
        <f t="shared" si="7"/>
        <v>0.13113384122000959</v>
      </c>
      <c r="O8" s="198"/>
      <c r="P8" s="13">
        <v>320</v>
      </c>
      <c r="Q8" s="13">
        <v>355</v>
      </c>
      <c r="R8" s="13">
        <v>395</v>
      </c>
      <c r="S8" s="13">
        <v>405</v>
      </c>
      <c r="T8" s="13">
        <v>360</v>
      </c>
      <c r="U8" s="13">
        <v>390</v>
      </c>
      <c r="V8" s="13">
        <v>420</v>
      </c>
      <c r="W8" s="13">
        <v>445</v>
      </c>
      <c r="X8" s="13">
        <v>365</v>
      </c>
      <c r="Y8" s="13">
        <v>405</v>
      </c>
      <c r="Z8" s="13">
        <v>410</v>
      </c>
      <c r="AA8" s="13">
        <v>395</v>
      </c>
      <c r="AB8" s="13">
        <v>350</v>
      </c>
      <c r="AC8" s="13">
        <v>395</v>
      </c>
      <c r="AD8" s="13">
        <v>350</v>
      </c>
      <c r="AE8" s="13">
        <v>360</v>
      </c>
      <c r="AF8" s="13">
        <v>295</v>
      </c>
      <c r="AG8" s="13">
        <v>325</v>
      </c>
      <c r="AH8" s="13">
        <v>392.54436789376041</v>
      </c>
      <c r="AI8" s="13">
        <v>383.34650497962326</v>
      </c>
      <c r="AJ8" s="13">
        <v>320.93528192499883</v>
      </c>
      <c r="AK8" s="13">
        <v>348.46293749119314</v>
      </c>
      <c r="AL8" s="13">
        <v>317.44275120950317</v>
      </c>
      <c r="AM8" s="13">
        <v>155.36187204733807</v>
      </c>
      <c r="AN8" s="13">
        <v>282.95820350554044</v>
      </c>
      <c r="AO8" s="13">
        <v>322.72941590633582</v>
      </c>
      <c r="AP8" s="13">
        <v>304.68347330917766</v>
      </c>
      <c r="AQ8" s="13">
        <v>264.1565430087669</v>
      </c>
      <c r="AR8" s="13">
        <v>226.4078272310183</v>
      </c>
      <c r="AS8" s="635"/>
      <c r="AT8" s="639"/>
      <c r="AU8" s="13">
        <f t="shared" ref="AU8:AU12" si="10">D8-AV8</f>
        <v>720</v>
      </c>
      <c r="AV8" s="13">
        <f t="shared" ref="AV8:AV12" si="11">SUM(P8:Q8)</f>
        <v>675</v>
      </c>
      <c r="AW8" s="13">
        <f t="shared" ref="AW8:AW12" si="12">SUM(R8:S8)</f>
        <v>800</v>
      </c>
      <c r="AX8" s="7">
        <f t="shared" ref="AX8:AX12" si="13">SUM(T8:U8)</f>
        <v>750</v>
      </c>
      <c r="AY8" s="13">
        <f t="shared" ref="AY8:AY12" si="14">SUM(V8:W8)</f>
        <v>865</v>
      </c>
      <c r="AZ8" s="13">
        <f t="shared" ref="AZ8:AZ12" si="15">SUM(X8:Y8)</f>
        <v>770</v>
      </c>
      <c r="BA8" s="13">
        <f t="shared" ref="BA8:BA12" si="16">SUM(Z8:AA8)</f>
        <v>805</v>
      </c>
      <c r="BB8" s="13">
        <f t="shared" ref="BB8:BB12" si="17">SUM(AB8:AC8)</f>
        <v>745</v>
      </c>
      <c r="BC8" s="13">
        <f t="shared" ref="BC8:BC12" si="18">SUM(AD8:AE8)</f>
        <v>710</v>
      </c>
      <c r="BD8" s="13">
        <f t="shared" ref="BD8:BD12" si="19">SUM(AF8:AG8)</f>
        <v>620</v>
      </c>
      <c r="BE8" s="13">
        <f>AH8+AI8</f>
        <v>775.89087287338361</v>
      </c>
      <c r="BF8" s="13">
        <f t="shared" ref="BF8:BF45" si="20">AJ8+AK8</f>
        <v>669.39821941619198</v>
      </c>
      <c r="BG8" s="13">
        <f t="shared" si="8"/>
        <v>472.80462325684124</v>
      </c>
      <c r="BH8" s="59">
        <f>AN8+AO8</f>
        <v>605.68761941187631</v>
      </c>
      <c r="BI8" s="59">
        <f>AP8+AQ8</f>
        <v>568.84001631794456</v>
      </c>
      <c r="BK8" s="10" t="s">
        <v>16</v>
      </c>
      <c r="BL8" s="13">
        <f t="shared" si="4"/>
        <v>1350</v>
      </c>
      <c r="BM8" s="13">
        <f t="shared" si="4"/>
        <v>1395</v>
      </c>
      <c r="BN8" s="13">
        <f t="shared" si="4"/>
        <v>1450</v>
      </c>
      <c r="BO8" s="13">
        <f t="shared" si="4"/>
        <v>1640</v>
      </c>
      <c r="BP8" s="13">
        <f t="shared" si="4"/>
        <v>1550</v>
      </c>
      <c r="BQ8" s="13">
        <f t="shared" si="4"/>
        <v>1330</v>
      </c>
      <c r="BR8" s="13">
        <f t="shared" si="4"/>
        <v>1445.2890922895751</v>
      </c>
      <c r="BS8" s="13">
        <f t="shared" si="4"/>
        <v>1078.4922426687176</v>
      </c>
      <c r="BT8" s="13">
        <f t="shared" si="4"/>
        <v>1071.8986917647305</v>
      </c>
      <c r="BU8" s="13"/>
      <c r="BV8" s="212"/>
      <c r="BW8" s="208"/>
      <c r="BX8" s="13"/>
      <c r="BY8" s="439"/>
      <c r="BZ8" s="439"/>
      <c r="CA8" s="439"/>
      <c r="CB8" s="439"/>
      <c r="CC8" s="439"/>
      <c r="CD8" s="439"/>
      <c r="CE8" s="439"/>
      <c r="CF8" s="439"/>
      <c r="CG8" s="439"/>
      <c r="CH8" s="439"/>
      <c r="CI8" s="439"/>
      <c r="CJ8" s="439"/>
      <c r="CK8" s="439"/>
      <c r="CL8" s="439"/>
      <c r="CM8" s="439"/>
      <c r="CN8" s="439"/>
      <c r="CO8" s="439"/>
      <c r="CP8" s="439"/>
      <c r="CQ8" s="439"/>
      <c r="CR8" s="439"/>
      <c r="CS8" s="439"/>
      <c r="CT8" s="439"/>
      <c r="CU8" s="439"/>
      <c r="CV8" s="439"/>
      <c r="CW8" s="439"/>
      <c r="CX8" s="439"/>
      <c r="CY8" s="439"/>
      <c r="CZ8" s="439"/>
      <c r="DA8" s="439"/>
      <c r="DB8" s="446"/>
      <c r="DC8" s="439"/>
      <c r="DD8" s="439"/>
      <c r="DE8" s="439"/>
      <c r="DF8" s="679"/>
      <c r="DG8" s="679"/>
      <c r="DH8" s="679"/>
      <c r="DI8" s="679"/>
      <c r="DJ8" s="679"/>
      <c r="DK8" s="679"/>
      <c r="DL8" s="679"/>
      <c r="DM8" s="679"/>
      <c r="DN8" s="679"/>
      <c r="DO8" s="679"/>
      <c r="DP8" s="679"/>
      <c r="DQ8" s="679"/>
    </row>
    <row r="9" spans="1:121" x14ac:dyDescent="0.3">
      <c r="B9" s="10" t="s">
        <v>17</v>
      </c>
      <c r="C9" s="13">
        <v>585</v>
      </c>
      <c r="D9" s="13">
        <v>585</v>
      </c>
      <c r="E9" s="13">
        <v>510</v>
      </c>
      <c r="F9" s="13">
        <v>450</v>
      </c>
      <c r="G9" s="13">
        <v>435</v>
      </c>
      <c r="H9" s="13">
        <v>430</v>
      </c>
      <c r="I9" s="468">
        <v>306.18472354777208</v>
      </c>
      <c r="J9" s="468">
        <v>245.30010147201497</v>
      </c>
      <c r="K9" s="468">
        <v>267.40410308839085</v>
      </c>
      <c r="L9" s="468">
        <v>297.95760086693224</v>
      </c>
      <c r="M9" s="208">
        <f t="shared" si="9"/>
        <v>9.0110038616912691E-2</v>
      </c>
      <c r="N9" s="208">
        <f t="shared" si="7"/>
        <v>0.11425964458160109</v>
      </c>
      <c r="O9" s="198"/>
      <c r="P9" s="13">
        <v>145</v>
      </c>
      <c r="Q9" s="13">
        <v>140</v>
      </c>
      <c r="R9" s="13">
        <v>135</v>
      </c>
      <c r="S9" s="13">
        <v>120</v>
      </c>
      <c r="T9" s="13">
        <v>125</v>
      </c>
      <c r="U9" s="13">
        <v>125</v>
      </c>
      <c r="V9" s="13">
        <v>115</v>
      </c>
      <c r="W9" s="13">
        <v>105</v>
      </c>
      <c r="X9" s="13">
        <v>115</v>
      </c>
      <c r="Y9" s="13">
        <v>115</v>
      </c>
      <c r="Z9" s="13">
        <v>115</v>
      </c>
      <c r="AA9" s="13">
        <v>105</v>
      </c>
      <c r="AB9" s="13">
        <v>110</v>
      </c>
      <c r="AC9" s="13">
        <v>110</v>
      </c>
      <c r="AD9" s="13">
        <v>110</v>
      </c>
      <c r="AE9" s="13">
        <v>105</v>
      </c>
      <c r="AF9" s="13">
        <v>105</v>
      </c>
      <c r="AG9" s="13">
        <v>110</v>
      </c>
      <c r="AH9" s="13">
        <v>80.673994983467679</v>
      </c>
      <c r="AI9" s="13">
        <v>75.773754192624722</v>
      </c>
      <c r="AJ9" s="13">
        <v>77.726370799168393</v>
      </c>
      <c r="AK9" s="13">
        <v>72.010603572511343</v>
      </c>
      <c r="AL9" s="13">
        <v>73.25991946931353</v>
      </c>
      <c r="AM9" s="13">
        <v>42.236698281140214</v>
      </c>
      <c r="AN9" s="13">
        <v>60.420345465312252</v>
      </c>
      <c r="AO9" s="13">
        <v>69.383138256248969</v>
      </c>
      <c r="AP9" s="13">
        <v>70.827509420425059</v>
      </c>
      <c r="AQ9" s="13">
        <v>63.871444564034356</v>
      </c>
      <c r="AR9" s="13">
        <v>65.369277683487908</v>
      </c>
      <c r="AS9" s="635"/>
      <c r="AT9" s="639"/>
      <c r="AU9" s="13">
        <f t="shared" si="10"/>
        <v>300</v>
      </c>
      <c r="AV9" s="13">
        <f t="shared" si="11"/>
        <v>285</v>
      </c>
      <c r="AW9" s="13">
        <f t="shared" si="12"/>
        <v>255</v>
      </c>
      <c r="AX9" s="13">
        <f t="shared" si="13"/>
        <v>250</v>
      </c>
      <c r="AY9" s="13">
        <f t="shared" si="14"/>
        <v>220</v>
      </c>
      <c r="AZ9" s="13">
        <f t="shared" si="15"/>
        <v>230</v>
      </c>
      <c r="BA9" s="13">
        <f t="shared" si="16"/>
        <v>220</v>
      </c>
      <c r="BB9" s="13">
        <f t="shared" si="17"/>
        <v>220</v>
      </c>
      <c r="BC9" s="13">
        <f t="shared" si="18"/>
        <v>215</v>
      </c>
      <c r="BD9" s="13">
        <f t="shared" si="19"/>
        <v>215</v>
      </c>
      <c r="BE9" s="13">
        <f>AH9+AI9</f>
        <v>156.4477491760924</v>
      </c>
      <c r="BF9" s="13">
        <f t="shared" si="20"/>
        <v>149.73697437167974</v>
      </c>
      <c r="BG9" s="13">
        <f t="shared" si="8"/>
        <v>115.49661775045374</v>
      </c>
      <c r="BH9" s="59">
        <f>AN9+AO9</f>
        <v>129.80348372156124</v>
      </c>
      <c r="BI9" s="59">
        <f>AP9+AQ9</f>
        <v>134.69895398445942</v>
      </c>
      <c r="BK9" s="10" t="s">
        <v>17</v>
      </c>
      <c r="BL9" s="13">
        <f t="shared" si="4"/>
        <v>585</v>
      </c>
      <c r="BM9" s="13">
        <f t="shared" si="4"/>
        <v>585</v>
      </c>
      <c r="BN9" s="13">
        <f t="shared" si="4"/>
        <v>510</v>
      </c>
      <c r="BO9" s="13">
        <f t="shared" si="4"/>
        <v>450</v>
      </c>
      <c r="BP9" s="13">
        <f t="shared" si="4"/>
        <v>435</v>
      </c>
      <c r="BQ9" s="13">
        <f t="shared" si="4"/>
        <v>430</v>
      </c>
      <c r="BR9" s="13">
        <f t="shared" si="4"/>
        <v>306.18472354777208</v>
      </c>
      <c r="BS9" s="13">
        <f t="shared" si="4"/>
        <v>245.30010147201497</v>
      </c>
      <c r="BT9" s="13">
        <f t="shared" si="4"/>
        <v>267.40410308839085</v>
      </c>
      <c r="BU9" s="13"/>
      <c r="BV9" s="212"/>
      <c r="BW9" s="208"/>
      <c r="BX9" s="13"/>
      <c r="BY9" s="439"/>
      <c r="BZ9" s="439"/>
      <c r="CA9" s="439"/>
      <c r="CB9" s="439"/>
      <c r="CC9" s="439"/>
      <c r="CD9" s="439"/>
      <c r="CE9" s="439"/>
      <c r="CF9" s="439"/>
      <c r="CG9" s="439"/>
      <c r="CH9" s="439"/>
      <c r="CI9" s="439"/>
      <c r="CJ9" s="439"/>
      <c r="CK9" s="439"/>
      <c r="CL9" s="439"/>
      <c r="CM9" s="439"/>
      <c r="CN9" s="439"/>
      <c r="CO9" s="439"/>
      <c r="CP9" s="439"/>
      <c r="CQ9" s="439"/>
      <c r="CR9" s="439"/>
      <c r="CS9" s="439"/>
      <c r="CT9" s="439"/>
      <c r="CU9" s="439"/>
      <c r="CV9" s="439"/>
      <c r="CW9" s="439"/>
      <c r="CX9" s="439"/>
      <c r="CY9" s="439"/>
      <c r="CZ9" s="439"/>
      <c r="DA9" s="439"/>
      <c r="DB9" s="446"/>
      <c r="DC9" s="439"/>
      <c r="DD9" s="439"/>
      <c r="DE9" s="439"/>
      <c r="DF9" s="679"/>
      <c r="DG9" s="679"/>
      <c r="DH9" s="679"/>
      <c r="DI9" s="679"/>
      <c r="DJ9" s="679"/>
      <c r="DK9" s="679"/>
      <c r="DL9" s="679"/>
      <c r="DM9" s="679"/>
      <c r="DN9" s="679"/>
      <c r="DO9" s="679"/>
      <c r="DP9" s="679"/>
      <c r="DQ9" s="679"/>
    </row>
    <row r="10" spans="1:121" x14ac:dyDescent="0.3">
      <c r="B10" s="10" t="s">
        <v>18</v>
      </c>
      <c r="C10" s="13">
        <v>130</v>
      </c>
      <c r="D10" s="13">
        <v>125</v>
      </c>
      <c r="E10" s="13">
        <v>145</v>
      </c>
      <c r="F10" s="13">
        <v>195</v>
      </c>
      <c r="G10" s="13">
        <v>230</v>
      </c>
      <c r="H10" s="13">
        <v>220</v>
      </c>
      <c r="I10" s="468">
        <v>185.44277886955069</v>
      </c>
      <c r="J10" s="468">
        <v>280.41234139153664</v>
      </c>
      <c r="K10" s="468">
        <v>397.93760259131795</v>
      </c>
      <c r="L10" s="468">
        <v>588.1494062128296</v>
      </c>
      <c r="M10" s="208">
        <f t="shared" si="9"/>
        <v>0.41911586564473668</v>
      </c>
      <c r="N10" s="208">
        <f t="shared" si="7"/>
        <v>0.47799404324415962</v>
      </c>
      <c r="O10" s="198"/>
      <c r="P10" s="13">
        <v>25</v>
      </c>
      <c r="Q10" s="13">
        <v>30</v>
      </c>
      <c r="R10" s="13">
        <v>35</v>
      </c>
      <c r="S10" s="13">
        <v>30</v>
      </c>
      <c r="T10" s="13">
        <v>25</v>
      </c>
      <c r="U10" s="13">
        <v>35</v>
      </c>
      <c r="V10" s="13">
        <v>45</v>
      </c>
      <c r="W10" s="13">
        <v>45</v>
      </c>
      <c r="X10" s="13">
        <v>45</v>
      </c>
      <c r="Y10" s="13">
        <v>55</v>
      </c>
      <c r="Z10" s="13">
        <v>55</v>
      </c>
      <c r="AA10" s="13">
        <v>55</v>
      </c>
      <c r="AB10" s="13">
        <v>55</v>
      </c>
      <c r="AC10" s="13">
        <v>65</v>
      </c>
      <c r="AD10" s="13">
        <v>55</v>
      </c>
      <c r="AE10" s="13">
        <v>60</v>
      </c>
      <c r="AF10" s="13">
        <v>50</v>
      </c>
      <c r="AG10" s="13">
        <v>55</v>
      </c>
      <c r="AH10" s="13">
        <v>48.128766232465999</v>
      </c>
      <c r="AI10" s="13">
        <v>41.025009510489525</v>
      </c>
      <c r="AJ10" s="13">
        <v>41.862611719729998</v>
      </c>
      <c r="AK10" s="13">
        <v>54.426391406865136</v>
      </c>
      <c r="AL10" s="13">
        <v>42.416382719549041</v>
      </c>
      <c r="AM10" s="13">
        <v>77.04751273300748</v>
      </c>
      <c r="AN10" s="13">
        <v>75.996827365076498</v>
      </c>
      <c r="AO10" s="13">
        <v>84.951618573903602</v>
      </c>
      <c r="AP10" s="13">
        <v>87.805331525093337</v>
      </c>
      <c r="AQ10" s="13">
        <v>87.101491336185305</v>
      </c>
      <c r="AR10" s="13">
        <v>101.45335750044956</v>
      </c>
      <c r="AS10" s="635"/>
      <c r="AT10" s="639"/>
      <c r="AU10" s="13">
        <f t="shared" si="10"/>
        <v>70</v>
      </c>
      <c r="AV10" s="13">
        <f t="shared" si="11"/>
        <v>55</v>
      </c>
      <c r="AW10" s="13">
        <f t="shared" si="12"/>
        <v>65</v>
      </c>
      <c r="AX10" s="13">
        <f t="shared" si="13"/>
        <v>60</v>
      </c>
      <c r="AY10" s="13">
        <f t="shared" si="14"/>
        <v>90</v>
      </c>
      <c r="AZ10" s="13">
        <f t="shared" si="15"/>
        <v>100</v>
      </c>
      <c r="BA10" s="13">
        <f t="shared" si="16"/>
        <v>110</v>
      </c>
      <c r="BB10" s="13">
        <f t="shared" si="17"/>
        <v>120</v>
      </c>
      <c r="BC10" s="13">
        <f t="shared" si="18"/>
        <v>115</v>
      </c>
      <c r="BD10" s="13">
        <f t="shared" si="19"/>
        <v>105</v>
      </c>
      <c r="BE10" s="13">
        <f>AH10+AI10</f>
        <v>89.153775742955531</v>
      </c>
      <c r="BF10" s="13">
        <f t="shared" si="20"/>
        <v>96.289003126595134</v>
      </c>
      <c r="BG10" s="13">
        <f t="shared" si="8"/>
        <v>119.46389545255653</v>
      </c>
      <c r="BH10" s="59">
        <f t="shared" ref="BH10:BH56" si="21">AN10+AO10</f>
        <v>160.94844593898011</v>
      </c>
      <c r="BI10" s="59">
        <f>AP10+AQ10</f>
        <v>174.90682286127864</v>
      </c>
      <c r="BK10" s="10" t="s">
        <v>18</v>
      </c>
      <c r="BL10" s="13">
        <f t="shared" si="4"/>
        <v>130</v>
      </c>
      <c r="BM10" s="13">
        <f t="shared" si="4"/>
        <v>125</v>
      </c>
      <c r="BN10" s="13">
        <f t="shared" si="4"/>
        <v>145</v>
      </c>
      <c r="BO10" s="13">
        <f t="shared" si="4"/>
        <v>195</v>
      </c>
      <c r="BP10" s="13">
        <f t="shared" si="4"/>
        <v>230</v>
      </c>
      <c r="BQ10" s="13">
        <f t="shared" si="4"/>
        <v>220</v>
      </c>
      <c r="BR10" s="13">
        <f t="shared" si="4"/>
        <v>185.44277886955069</v>
      </c>
      <c r="BS10" s="13">
        <f t="shared" si="4"/>
        <v>280.41234139153664</v>
      </c>
      <c r="BT10" s="13">
        <f t="shared" si="4"/>
        <v>397.93760259131795</v>
      </c>
      <c r="BU10" s="13"/>
      <c r="BV10" s="212"/>
      <c r="BW10" s="208"/>
      <c r="BX10" s="13"/>
      <c r="BY10" s="439"/>
      <c r="BZ10" s="439"/>
      <c r="CA10" s="439"/>
      <c r="CB10" s="439"/>
      <c r="CC10" s="439"/>
      <c r="CD10" s="439"/>
      <c r="CE10" s="439"/>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46"/>
      <c r="DC10" s="439"/>
      <c r="DD10" s="439"/>
      <c r="DE10" s="439"/>
      <c r="DF10" s="679"/>
      <c r="DG10" s="679"/>
      <c r="DH10" s="679"/>
      <c r="DI10" s="679"/>
      <c r="DJ10" s="679"/>
      <c r="DK10" s="679"/>
      <c r="DL10" s="679"/>
      <c r="DM10" s="679"/>
      <c r="DN10" s="679"/>
      <c r="DO10" s="679"/>
      <c r="DP10" s="679"/>
      <c r="DQ10" s="679"/>
    </row>
    <row r="11" spans="1:121" x14ac:dyDescent="0.3">
      <c r="B11" s="10" t="s">
        <v>21</v>
      </c>
      <c r="C11" s="13">
        <v>165</v>
      </c>
      <c r="D11" s="13">
        <v>170</v>
      </c>
      <c r="E11" s="13">
        <v>180</v>
      </c>
      <c r="F11" s="13">
        <v>170</v>
      </c>
      <c r="G11" s="13">
        <v>175</v>
      </c>
      <c r="H11" s="13">
        <v>195</v>
      </c>
      <c r="I11" s="524" t="s">
        <v>116</v>
      </c>
      <c r="J11" s="524" t="s">
        <v>116</v>
      </c>
      <c r="K11" s="524" t="s">
        <v>116</v>
      </c>
      <c r="L11" s="524" t="s">
        <v>116</v>
      </c>
      <c r="M11" s="208" t="str">
        <f t="shared" si="9"/>
        <v>N/A</v>
      </c>
      <c r="N11" s="208" t="str">
        <f t="shared" si="7"/>
        <v>N/A</v>
      </c>
      <c r="O11" s="198"/>
      <c r="P11" s="13">
        <v>40</v>
      </c>
      <c r="Q11" s="13">
        <v>40</v>
      </c>
      <c r="R11" s="13">
        <v>45</v>
      </c>
      <c r="S11" s="13">
        <v>45</v>
      </c>
      <c r="T11" s="13">
        <v>45</v>
      </c>
      <c r="U11" s="13">
        <v>45</v>
      </c>
      <c r="V11" s="13">
        <v>45</v>
      </c>
      <c r="W11" s="13">
        <v>40</v>
      </c>
      <c r="X11" s="13">
        <v>45</v>
      </c>
      <c r="Y11" s="13">
        <v>40</v>
      </c>
      <c r="Z11" s="13">
        <v>45</v>
      </c>
      <c r="AA11" s="13">
        <v>40</v>
      </c>
      <c r="AB11" s="13">
        <v>45</v>
      </c>
      <c r="AC11" s="13">
        <v>45</v>
      </c>
      <c r="AD11" s="13">
        <v>50</v>
      </c>
      <c r="AE11" s="13">
        <v>50</v>
      </c>
      <c r="AF11" s="13">
        <v>50</v>
      </c>
      <c r="AG11" s="13">
        <v>45</v>
      </c>
      <c r="AH11" s="10" t="s">
        <v>116</v>
      </c>
      <c r="AI11" s="10" t="s">
        <v>116</v>
      </c>
      <c r="AJ11" s="10" t="s">
        <v>116</v>
      </c>
      <c r="AK11" s="10" t="s">
        <v>116</v>
      </c>
      <c r="AL11" s="10" t="s">
        <v>116</v>
      </c>
      <c r="AM11" s="10" t="s">
        <v>116</v>
      </c>
      <c r="AN11" s="10" t="s">
        <v>116</v>
      </c>
      <c r="AO11" s="10" t="s">
        <v>116</v>
      </c>
      <c r="AP11" s="10" t="s">
        <v>116</v>
      </c>
      <c r="AQ11" s="10" t="s">
        <v>116</v>
      </c>
      <c r="AR11" s="10" t="s">
        <v>116</v>
      </c>
      <c r="AS11" s="635"/>
      <c r="AT11" s="639"/>
      <c r="AU11" s="13">
        <f t="shared" si="10"/>
        <v>90</v>
      </c>
      <c r="AV11" s="13">
        <f t="shared" si="11"/>
        <v>80</v>
      </c>
      <c r="AW11" s="13">
        <f t="shared" si="12"/>
        <v>90</v>
      </c>
      <c r="AX11" s="13">
        <f t="shared" si="13"/>
        <v>90</v>
      </c>
      <c r="AY11" s="13">
        <f t="shared" si="14"/>
        <v>85</v>
      </c>
      <c r="AZ11" s="13">
        <f t="shared" si="15"/>
        <v>85</v>
      </c>
      <c r="BA11" s="13">
        <f t="shared" si="16"/>
        <v>85</v>
      </c>
      <c r="BB11" s="13">
        <f t="shared" si="17"/>
        <v>90</v>
      </c>
      <c r="BC11" s="13">
        <f t="shared" si="18"/>
        <v>100</v>
      </c>
      <c r="BD11" s="13">
        <f t="shared" si="19"/>
        <v>95</v>
      </c>
      <c r="BE11" s="10" t="s">
        <v>116</v>
      </c>
      <c r="BF11" s="10" t="s">
        <v>116</v>
      </c>
      <c r="BG11" s="10" t="s">
        <v>116</v>
      </c>
      <c r="BH11" s="10" t="s">
        <v>116</v>
      </c>
      <c r="BI11" s="10" t="s">
        <v>116</v>
      </c>
      <c r="BK11" s="10" t="s">
        <v>21</v>
      </c>
      <c r="BL11" s="13">
        <f t="shared" si="4"/>
        <v>165</v>
      </c>
      <c r="BM11" s="13">
        <f t="shared" si="4"/>
        <v>170</v>
      </c>
      <c r="BN11" s="13">
        <f t="shared" si="4"/>
        <v>180</v>
      </c>
      <c r="BO11" s="13">
        <f t="shared" si="4"/>
        <v>170</v>
      </c>
      <c r="BP11" s="13">
        <f t="shared" si="4"/>
        <v>175</v>
      </c>
      <c r="BQ11" s="13">
        <f t="shared" si="4"/>
        <v>195</v>
      </c>
      <c r="BR11" s="7" t="str">
        <f t="shared" si="4"/>
        <v>††</v>
      </c>
      <c r="BS11" s="7" t="str">
        <f t="shared" si="4"/>
        <v>††</v>
      </c>
      <c r="BT11" s="7" t="str">
        <f t="shared" si="4"/>
        <v>††</v>
      </c>
      <c r="BU11" s="7"/>
      <c r="BV11" s="212"/>
      <c r="BW11" s="208"/>
      <c r="BX11" s="13"/>
      <c r="BY11" s="439"/>
      <c r="BZ11" s="439"/>
      <c r="CA11" s="439"/>
      <c r="CB11" s="439"/>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46"/>
      <c r="DC11" s="439"/>
      <c r="DD11" s="439"/>
      <c r="DE11" s="439"/>
      <c r="DF11" s="679"/>
      <c r="DG11" s="679"/>
      <c r="DH11" s="679"/>
      <c r="DI11" s="679"/>
      <c r="DJ11" s="679"/>
      <c r="DK11" s="679"/>
      <c r="DL11" s="679"/>
      <c r="DM11" s="679"/>
      <c r="DN11" s="679"/>
      <c r="DO11" s="679"/>
      <c r="DP11" s="679"/>
      <c r="DQ11" s="679"/>
    </row>
    <row r="12" spans="1:121" x14ac:dyDescent="0.3">
      <c r="B12" s="52" t="s">
        <v>19</v>
      </c>
      <c r="C12" s="54">
        <v>475</v>
      </c>
      <c r="D12" s="54">
        <v>500</v>
      </c>
      <c r="E12" s="54">
        <v>485</v>
      </c>
      <c r="F12" s="54">
        <v>495</v>
      </c>
      <c r="G12" s="54">
        <v>515</v>
      </c>
      <c r="H12" s="54">
        <v>540</v>
      </c>
      <c r="I12" s="661">
        <v>558.02878431365207</v>
      </c>
      <c r="J12" s="661">
        <v>462.47004316244329</v>
      </c>
      <c r="K12" s="661">
        <v>577.05043997290011</v>
      </c>
      <c r="L12" s="661">
        <v>685.7723436865615</v>
      </c>
      <c r="M12" s="217">
        <f t="shared" si="9"/>
        <v>0.24775744614059314</v>
      </c>
      <c r="N12" s="217">
        <f t="shared" si="7"/>
        <v>0.1884097059500851</v>
      </c>
      <c r="O12" s="198"/>
      <c r="P12" s="54">
        <v>115</v>
      </c>
      <c r="Q12" s="54">
        <v>130</v>
      </c>
      <c r="R12" s="54">
        <v>125</v>
      </c>
      <c r="S12" s="54">
        <v>125</v>
      </c>
      <c r="T12" s="54">
        <v>115</v>
      </c>
      <c r="U12" s="54">
        <v>120</v>
      </c>
      <c r="V12" s="54">
        <v>125</v>
      </c>
      <c r="W12" s="54">
        <v>125</v>
      </c>
      <c r="X12" s="54">
        <v>115</v>
      </c>
      <c r="Y12" s="54">
        <v>125</v>
      </c>
      <c r="Z12" s="54">
        <v>125</v>
      </c>
      <c r="AA12" s="54">
        <v>130</v>
      </c>
      <c r="AB12" s="54">
        <v>130</v>
      </c>
      <c r="AC12" s="54">
        <v>130</v>
      </c>
      <c r="AD12" s="54">
        <v>130</v>
      </c>
      <c r="AE12" s="54">
        <v>135</v>
      </c>
      <c r="AF12" s="54">
        <v>135</v>
      </c>
      <c r="AG12" s="54">
        <v>140</v>
      </c>
      <c r="AH12" s="54">
        <v>143.7564531518787</v>
      </c>
      <c r="AI12" s="54">
        <v>144.61754587972618</v>
      </c>
      <c r="AJ12" s="54">
        <v>140.57565409798784</v>
      </c>
      <c r="AK12" s="54">
        <v>129.07913118405943</v>
      </c>
      <c r="AL12" s="54">
        <v>121.64806150623427</v>
      </c>
      <c r="AM12" s="54">
        <v>66.51630045386014</v>
      </c>
      <c r="AN12" s="54">
        <v>128.67630514919475</v>
      </c>
      <c r="AO12" s="54">
        <v>145.62937605315406</v>
      </c>
      <c r="AP12" s="54">
        <v>158.04872066676734</v>
      </c>
      <c r="AQ12" s="54">
        <v>142.82418357037824</v>
      </c>
      <c r="AR12" s="54">
        <v>133.65010910312475</v>
      </c>
      <c r="AS12" s="635"/>
      <c r="AT12" s="639"/>
      <c r="AU12" s="54">
        <f t="shared" si="10"/>
        <v>255</v>
      </c>
      <c r="AV12" s="54">
        <f t="shared" si="11"/>
        <v>245</v>
      </c>
      <c r="AW12" s="54">
        <f t="shared" si="12"/>
        <v>250</v>
      </c>
      <c r="AX12" s="54">
        <f t="shared" si="13"/>
        <v>235</v>
      </c>
      <c r="AY12" s="54">
        <f t="shared" si="14"/>
        <v>250</v>
      </c>
      <c r="AZ12" s="54">
        <f t="shared" si="15"/>
        <v>240</v>
      </c>
      <c r="BA12" s="54">
        <f t="shared" si="16"/>
        <v>255</v>
      </c>
      <c r="BB12" s="54">
        <f t="shared" si="17"/>
        <v>260</v>
      </c>
      <c r="BC12" s="54">
        <f t="shared" si="18"/>
        <v>265</v>
      </c>
      <c r="BD12" s="54">
        <f t="shared" si="19"/>
        <v>275</v>
      </c>
      <c r="BE12" s="54">
        <f>AH13+AI13</f>
        <v>1073.9302060604209</v>
      </c>
      <c r="BF12" s="54">
        <f>AJ13+AK12</f>
        <v>658.22554470571959</v>
      </c>
      <c r="BG12" s="54">
        <f t="shared" si="8"/>
        <v>188.16436196009442</v>
      </c>
      <c r="BH12" s="516">
        <f>AN12+AO12</f>
        <v>274.30568120234881</v>
      </c>
      <c r="BI12" s="620">
        <f>AP12+AQ12</f>
        <v>300.87290423714558</v>
      </c>
      <c r="BK12" s="52" t="s">
        <v>19</v>
      </c>
      <c r="BL12" s="54">
        <f t="shared" si="4"/>
        <v>475</v>
      </c>
      <c r="BM12" s="54">
        <f t="shared" si="4"/>
        <v>500</v>
      </c>
      <c r="BN12" s="54">
        <f t="shared" si="4"/>
        <v>485</v>
      </c>
      <c r="BO12" s="54">
        <f t="shared" si="4"/>
        <v>495</v>
      </c>
      <c r="BP12" s="54">
        <f t="shared" si="4"/>
        <v>515</v>
      </c>
      <c r="BQ12" s="54">
        <f t="shared" si="4"/>
        <v>540</v>
      </c>
      <c r="BR12" s="54">
        <f t="shared" si="4"/>
        <v>558.02878431365207</v>
      </c>
      <c r="BS12" s="54">
        <f t="shared" si="4"/>
        <v>462.47004316244329</v>
      </c>
      <c r="BT12" s="54">
        <f t="shared" si="4"/>
        <v>577.05043997290011</v>
      </c>
      <c r="BU12" s="54"/>
      <c r="BV12" s="216"/>
      <c r="BW12" s="217"/>
      <c r="BX12" s="13"/>
      <c r="BY12" s="447"/>
      <c r="BZ12" s="447"/>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8"/>
      <c r="DC12" s="447"/>
      <c r="DD12" s="447"/>
      <c r="DE12" s="447"/>
      <c r="DF12" s="447"/>
      <c r="DG12" s="447"/>
      <c r="DH12" s="447"/>
      <c r="DI12" s="447"/>
      <c r="DJ12" s="447"/>
      <c r="DK12" s="447"/>
      <c r="DL12" s="447"/>
      <c r="DM12" s="447"/>
      <c r="DN12" s="447"/>
      <c r="DO12" s="447"/>
      <c r="DP12" s="447"/>
      <c r="DQ12" s="447"/>
    </row>
    <row r="13" spans="1:121" x14ac:dyDescent="0.3">
      <c r="B13" s="20" t="s">
        <v>5</v>
      </c>
      <c r="C13" s="491">
        <v>2945</v>
      </c>
      <c r="D13" s="491">
        <v>3000</v>
      </c>
      <c r="E13" s="491">
        <v>2840</v>
      </c>
      <c r="F13" s="491">
        <v>2505</v>
      </c>
      <c r="G13" s="491">
        <v>2460</v>
      </c>
      <c r="H13" s="491">
        <v>2245</v>
      </c>
      <c r="I13" s="495">
        <f t="shared" ref="I13:L13" si="22">SUM(I14:I19)</f>
        <v>2099.107610252664</v>
      </c>
      <c r="J13" s="495">
        <f t="shared" si="22"/>
        <v>1819.9778909319002</v>
      </c>
      <c r="K13" s="495">
        <f t="shared" si="22"/>
        <v>1914.1401125193897</v>
      </c>
      <c r="L13" s="495">
        <f t="shared" si="22"/>
        <v>1890.0795949302094</v>
      </c>
      <c r="M13" s="210">
        <f t="shared" si="9"/>
        <v>5.1738112895028054E-2</v>
      </c>
      <c r="N13" s="210">
        <f t="shared" si="7"/>
        <v>-1.2569883171985707E-2</v>
      </c>
      <c r="O13" s="198"/>
      <c r="P13" s="50">
        <v>740</v>
      </c>
      <c r="Q13" s="50">
        <v>695</v>
      </c>
      <c r="R13" s="50">
        <v>720</v>
      </c>
      <c r="S13" s="50">
        <v>660</v>
      </c>
      <c r="T13" s="50">
        <v>785</v>
      </c>
      <c r="U13" s="50">
        <v>675</v>
      </c>
      <c r="V13" s="50">
        <v>580</v>
      </c>
      <c r="W13" s="50">
        <v>600</v>
      </c>
      <c r="X13" s="50">
        <v>630</v>
      </c>
      <c r="Y13" s="50">
        <v>700</v>
      </c>
      <c r="Z13" s="50">
        <v>610</v>
      </c>
      <c r="AA13" s="50">
        <v>590</v>
      </c>
      <c r="AB13" s="50">
        <v>580</v>
      </c>
      <c r="AC13" s="50">
        <v>680</v>
      </c>
      <c r="AD13" s="50">
        <v>580</v>
      </c>
      <c r="AE13" s="50">
        <v>570</v>
      </c>
      <c r="AF13" s="50">
        <v>550</v>
      </c>
      <c r="AG13" s="50">
        <v>560</v>
      </c>
      <c r="AH13" s="50">
        <f t="shared" ref="AH13:AR13" si="23">SUM(AH14:AH19)</f>
        <v>538.799950252043</v>
      </c>
      <c r="AI13" s="50">
        <f t="shared" si="23"/>
        <v>535.13025580837802</v>
      </c>
      <c r="AJ13" s="50">
        <f t="shared" si="23"/>
        <v>529.14641352166018</v>
      </c>
      <c r="AK13" s="50">
        <f t="shared" si="23"/>
        <v>496.03099067058241</v>
      </c>
      <c r="AL13" s="50">
        <f t="shared" si="23"/>
        <v>392.534844217802</v>
      </c>
      <c r="AM13" s="50">
        <f t="shared" si="23"/>
        <v>387.95864950950175</v>
      </c>
      <c r="AN13" s="50">
        <f t="shared" si="23"/>
        <v>510.01555456641421</v>
      </c>
      <c r="AO13" s="50">
        <f t="shared" si="23"/>
        <v>529.4688426381822</v>
      </c>
      <c r="AP13" s="50">
        <f t="shared" si="23"/>
        <v>480.45235101935702</v>
      </c>
      <c r="AQ13" s="50">
        <f t="shared" si="23"/>
        <v>460.71402855956057</v>
      </c>
      <c r="AR13" s="50">
        <f t="shared" si="23"/>
        <v>482.56871773069673</v>
      </c>
      <c r="AS13" s="635"/>
      <c r="AT13" s="639"/>
      <c r="AU13" s="50">
        <f t="shared" ref="AU13:AV13" si="24">SUM(AU14:AU19)</f>
        <v>1565</v>
      </c>
      <c r="AV13" s="50">
        <f t="shared" si="24"/>
        <v>1435</v>
      </c>
      <c r="AW13" s="50">
        <f>S13+R13</f>
        <v>1380</v>
      </c>
      <c r="AX13" s="50">
        <f>SUM(AX14:AX18)</f>
        <v>1420</v>
      </c>
      <c r="AY13" s="50">
        <f>SUM(AY14:AY19)</f>
        <v>1180</v>
      </c>
      <c r="AZ13" s="50">
        <f t="shared" ref="AZ13" si="25">SUM(AZ14:AZ19)</f>
        <v>1330</v>
      </c>
      <c r="BA13" s="50">
        <f>SUM(BA14:BA19)</f>
        <v>1200</v>
      </c>
      <c r="BB13" s="50">
        <f>SUM(BB14:BB19)</f>
        <v>1260</v>
      </c>
      <c r="BC13" s="50">
        <f>SUM(BC14:BC19)</f>
        <v>1150</v>
      </c>
      <c r="BD13" s="50">
        <f>SUM(BD14:BD19)</f>
        <v>1110</v>
      </c>
      <c r="BE13" s="50">
        <f t="shared" ref="BE13:BE32" si="26">AH13+AI13</f>
        <v>1073.9302060604209</v>
      </c>
      <c r="BF13" s="50">
        <f t="shared" si="20"/>
        <v>1025.1774041922426</v>
      </c>
      <c r="BG13" s="50">
        <f t="shared" si="8"/>
        <v>780.49349372730376</v>
      </c>
      <c r="BH13" s="50">
        <f>AN13+AO13</f>
        <v>1039.4843972045965</v>
      </c>
      <c r="BI13" s="50">
        <f>AP13+AQ13</f>
        <v>941.1663795789176</v>
      </c>
      <c r="BK13" s="20" t="s">
        <v>5</v>
      </c>
      <c r="BL13" s="50">
        <f t="shared" si="4"/>
        <v>2945</v>
      </c>
      <c r="BM13" s="50">
        <f t="shared" si="4"/>
        <v>3000</v>
      </c>
      <c r="BN13" s="50">
        <f t="shared" si="4"/>
        <v>2840</v>
      </c>
      <c r="BO13" s="50">
        <f t="shared" si="4"/>
        <v>2505</v>
      </c>
      <c r="BP13" s="50">
        <f t="shared" si="4"/>
        <v>2460</v>
      </c>
      <c r="BQ13" s="50">
        <f t="shared" si="4"/>
        <v>2245</v>
      </c>
      <c r="BR13" s="50">
        <f t="shared" si="4"/>
        <v>2099.107610252664</v>
      </c>
      <c r="BS13" s="50">
        <f t="shared" si="4"/>
        <v>1819.9778909319002</v>
      </c>
      <c r="BT13" s="50">
        <f>K13</f>
        <v>1914.1401125193897</v>
      </c>
      <c r="BU13" s="50">
        <f>L13</f>
        <v>1890.0795949302094</v>
      </c>
      <c r="BV13" s="210">
        <f t="shared" ref="BV13:BV46" si="27">M13</f>
        <v>5.1738112895028054E-2</v>
      </c>
      <c r="BW13" s="210">
        <f>N13</f>
        <v>-1.2569883171985707E-2</v>
      </c>
      <c r="BX13" s="59"/>
      <c r="BY13" s="444">
        <f t="shared" ref="BY13:DA13" si="28">P13</f>
        <v>740</v>
      </c>
      <c r="BZ13" s="444">
        <f t="shared" si="28"/>
        <v>695</v>
      </c>
      <c r="CA13" s="444">
        <f t="shared" si="28"/>
        <v>720</v>
      </c>
      <c r="CB13" s="444">
        <f t="shared" si="28"/>
        <v>660</v>
      </c>
      <c r="CC13" s="444">
        <f t="shared" si="28"/>
        <v>785</v>
      </c>
      <c r="CD13" s="444">
        <f t="shared" si="28"/>
        <v>675</v>
      </c>
      <c r="CE13" s="444">
        <f t="shared" si="28"/>
        <v>580</v>
      </c>
      <c r="CF13" s="444">
        <f t="shared" si="28"/>
        <v>600</v>
      </c>
      <c r="CG13" s="444">
        <f t="shared" si="28"/>
        <v>630</v>
      </c>
      <c r="CH13" s="444">
        <f t="shared" si="28"/>
        <v>700</v>
      </c>
      <c r="CI13" s="444">
        <f t="shared" si="28"/>
        <v>610</v>
      </c>
      <c r="CJ13" s="444">
        <f t="shared" si="28"/>
        <v>590</v>
      </c>
      <c r="CK13" s="444">
        <f t="shared" si="28"/>
        <v>580</v>
      </c>
      <c r="CL13" s="444">
        <f t="shared" si="28"/>
        <v>680</v>
      </c>
      <c r="CM13" s="444">
        <f t="shared" si="28"/>
        <v>580</v>
      </c>
      <c r="CN13" s="444">
        <f t="shared" si="28"/>
        <v>570</v>
      </c>
      <c r="CO13" s="444">
        <f t="shared" si="28"/>
        <v>550</v>
      </c>
      <c r="CP13" s="444">
        <f t="shared" si="28"/>
        <v>560</v>
      </c>
      <c r="CQ13" s="444">
        <f t="shared" si="28"/>
        <v>538.799950252043</v>
      </c>
      <c r="CR13" s="444">
        <f t="shared" si="28"/>
        <v>535.13025580837802</v>
      </c>
      <c r="CS13" s="444">
        <f t="shared" si="28"/>
        <v>529.14641352166018</v>
      </c>
      <c r="CT13" s="444">
        <f t="shared" si="28"/>
        <v>496.03099067058241</v>
      </c>
      <c r="CU13" s="444">
        <f t="shared" si="28"/>
        <v>392.534844217802</v>
      </c>
      <c r="CV13" s="444">
        <f t="shared" si="28"/>
        <v>387.95864950950175</v>
      </c>
      <c r="CW13" s="444">
        <f t="shared" si="28"/>
        <v>510.01555456641421</v>
      </c>
      <c r="CX13" s="444">
        <f t="shared" si="28"/>
        <v>529.4688426381822</v>
      </c>
      <c r="CY13" s="444">
        <f t="shared" si="28"/>
        <v>480.45235101935702</v>
      </c>
      <c r="CZ13" s="444">
        <f t="shared" si="28"/>
        <v>460.71402855956057</v>
      </c>
      <c r="DA13" s="444">
        <f t="shared" si="28"/>
        <v>482.56871773069673</v>
      </c>
      <c r="DB13" s="449"/>
      <c r="DC13" s="444">
        <f t="shared" ref="DC13:DQ13" si="29">AU13</f>
        <v>1565</v>
      </c>
      <c r="DD13" s="444">
        <f t="shared" si="29"/>
        <v>1435</v>
      </c>
      <c r="DE13" s="444">
        <f t="shared" si="29"/>
        <v>1380</v>
      </c>
      <c r="DF13" s="444">
        <f t="shared" si="29"/>
        <v>1420</v>
      </c>
      <c r="DG13" s="444">
        <f t="shared" si="29"/>
        <v>1180</v>
      </c>
      <c r="DH13" s="444">
        <f t="shared" si="29"/>
        <v>1330</v>
      </c>
      <c r="DI13" s="444">
        <f t="shared" si="29"/>
        <v>1200</v>
      </c>
      <c r="DJ13" s="444">
        <f t="shared" si="29"/>
        <v>1260</v>
      </c>
      <c r="DK13" s="444">
        <f t="shared" si="29"/>
        <v>1150</v>
      </c>
      <c r="DL13" s="444">
        <f t="shared" si="29"/>
        <v>1110</v>
      </c>
      <c r="DM13" s="444">
        <f t="shared" si="29"/>
        <v>1073.9302060604209</v>
      </c>
      <c r="DN13" s="444">
        <f t="shared" si="29"/>
        <v>1025.1774041922426</v>
      </c>
      <c r="DO13" s="444">
        <f t="shared" si="29"/>
        <v>780.49349372730376</v>
      </c>
      <c r="DP13" s="444">
        <f t="shared" si="29"/>
        <v>1039.4843972045965</v>
      </c>
      <c r="DQ13" s="444">
        <f t="shared" si="29"/>
        <v>941.1663795789176</v>
      </c>
    </row>
    <row r="14" spans="1:121" x14ac:dyDescent="0.3">
      <c r="B14" s="10" t="s">
        <v>15</v>
      </c>
      <c r="C14" s="13">
        <v>200</v>
      </c>
      <c r="D14" s="13">
        <v>230</v>
      </c>
      <c r="E14" s="13">
        <v>250</v>
      </c>
      <c r="F14" s="13">
        <v>265</v>
      </c>
      <c r="G14" s="13">
        <v>280</v>
      </c>
      <c r="H14" s="13">
        <v>280</v>
      </c>
      <c r="I14" s="468">
        <v>340.5</v>
      </c>
      <c r="J14" s="468">
        <v>276.5</v>
      </c>
      <c r="K14" s="468">
        <v>405</v>
      </c>
      <c r="L14" s="468">
        <v>385</v>
      </c>
      <c r="M14" s="208">
        <f t="shared" si="9"/>
        <v>0.46473779385171787</v>
      </c>
      <c r="N14" s="208">
        <f t="shared" si="7"/>
        <v>-4.9382716049382713E-2</v>
      </c>
      <c r="O14" s="198"/>
      <c r="P14" s="13">
        <v>55</v>
      </c>
      <c r="Q14" s="13">
        <v>55</v>
      </c>
      <c r="R14" s="13">
        <v>60</v>
      </c>
      <c r="S14" s="13">
        <v>60</v>
      </c>
      <c r="T14" s="13">
        <v>60</v>
      </c>
      <c r="U14" s="13">
        <v>65</v>
      </c>
      <c r="V14" s="13">
        <v>65</v>
      </c>
      <c r="W14" s="13">
        <v>65</v>
      </c>
      <c r="X14" s="13">
        <v>65</v>
      </c>
      <c r="Y14" s="13">
        <v>65</v>
      </c>
      <c r="Z14" s="13">
        <v>70</v>
      </c>
      <c r="AA14" s="13">
        <v>70</v>
      </c>
      <c r="AB14" s="13">
        <v>70</v>
      </c>
      <c r="AC14" s="13">
        <v>70</v>
      </c>
      <c r="AD14" s="13">
        <v>75</v>
      </c>
      <c r="AE14" s="13">
        <v>75</v>
      </c>
      <c r="AF14" s="13">
        <v>80</v>
      </c>
      <c r="AG14" s="13">
        <v>55</v>
      </c>
      <c r="AH14" s="13">
        <v>86.5</v>
      </c>
      <c r="AI14" s="13">
        <v>86</v>
      </c>
      <c r="AJ14" s="13">
        <v>82</v>
      </c>
      <c r="AK14" s="13">
        <v>86</v>
      </c>
      <c r="AL14" s="13">
        <v>77</v>
      </c>
      <c r="AM14" s="13">
        <v>46</v>
      </c>
      <c r="AN14" s="13">
        <v>64</v>
      </c>
      <c r="AO14" s="13">
        <v>89.5</v>
      </c>
      <c r="AP14" s="13">
        <v>91</v>
      </c>
      <c r="AQ14" s="13">
        <v>111</v>
      </c>
      <c r="AR14" s="13">
        <v>105</v>
      </c>
      <c r="AS14" s="635"/>
      <c r="AT14" s="639"/>
      <c r="AU14" s="13">
        <f t="shared" ref="AU14:AU19" si="30">D14-AV14</f>
        <v>120</v>
      </c>
      <c r="AV14" s="13">
        <f t="shared" ref="AV14:AV19" si="31">SUM(P14:Q14)</f>
        <v>110</v>
      </c>
      <c r="AW14" s="13">
        <f t="shared" ref="AW14:AW19" si="32">SUM(R14:S14)</f>
        <v>120</v>
      </c>
      <c r="AX14" s="7">
        <f t="shared" ref="AX14:AX19" si="33">SUM(T14:U14)</f>
        <v>125</v>
      </c>
      <c r="AY14" s="7">
        <f t="shared" ref="AY14:AY19" si="34">SUM(V14:W14)</f>
        <v>130</v>
      </c>
      <c r="AZ14" s="7">
        <f t="shared" ref="AZ14:AZ19" si="35">SUM(X14:Y14)</f>
        <v>130</v>
      </c>
      <c r="BA14" s="7">
        <f t="shared" ref="BA14:BA19" si="36">SUM(Z14:AA14)</f>
        <v>140</v>
      </c>
      <c r="BB14" s="7">
        <f t="shared" ref="BB14:BB19" si="37">SUM(AB14:AC14)</f>
        <v>140</v>
      </c>
      <c r="BC14" s="7">
        <f t="shared" ref="BC14:BC19" si="38">SUM(AD14:AE14)</f>
        <v>150</v>
      </c>
      <c r="BD14" s="7">
        <f t="shared" ref="BD14:BD19" si="39">SUM(AF14:AG14)</f>
        <v>135</v>
      </c>
      <c r="BE14" s="7">
        <f t="shared" si="26"/>
        <v>172.5</v>
      </c>
      <c r="BF14" s="7">
        <f t="shared" si="20"/>
        <v>168</v>
      </c>
      <c r="BG14" s="7">
        <f t="shared" si="8"/>
        <v>123</v>
      </c>
      <c r="BH14" s="59">
        <f t="shared" si="21"/>
        <v>153.5</v>
      </c>
      <c r="BI14" s="59">
        <f>AP14+AQ14</f>
        <v>202</v>
      </c>
      <c r="BK14" s="10" t="s">
        <v>15</v>
      </c>
      <c r="BL14" s="13">
        <f t="shared" si="4"/>
        <v>200</v>
      </c>
      <c r="BM14" s="13">
        <f t="shared" si="4"/>
        <v>230</v>
      </c>
      <c r="BN14" s="13">
        <f t="shared" si="4"/>
        <v>250</v>
      </c>
      <c r="BO14" s="13">
        <f t="shared" si="4"/>
        <v>265</v>
      </c>
      <c r="BP14" s="13">
        <f t="shared" si="4"/>
        <v>280</v>
      </c>
      <c r="BQ14" s="13">
        <f t="shared" si="4"/>
        <v>280</v>
      </c>
      <c r="BR14" s="13">
        <f t="shared" si="4"/>
        <v>340.5</v>
      </c>
      <c r="BS14" s="13">
        <f t="shared" si="4"/>
        <v>276.5</v>
      </c>
      <c r="BT14" s="13">
        <f t="shared" si="4"/>
        <v>405</v>
      </c>
      <c r="BU14" s="13"/>
      <c r="BV14" s="212"/>
      <c r="BW14" s="208"/>
      <c r="BX14" s="27"/>
      <c r="BY14" s="439"/>
      <c r="BZ14" s="439"/>
      <c r="CA14" s="439"/>
      <c r="CB14" s="439"/>
      <c r="CC14" s="439"/>
      <c r="CD14" s="439"/>
      <c r="CE14" s="439"/>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50"/>
      <c r="DC14" s="439"/>
      <c r="DD14" s="439"/>
      <c r="DE14" s="439"/>
      <c r="DF14" s="679"/>
      <c r="DG14" s="679"/>
      <c r="DH14" s="679"/>
      <c r="DI14" s="679"/>
      <c r="DJ14" s="679"/>
      <c r="DK14" s="679"/>
      <c r="DL14" s="679"/>
      <c r="DM14" s="679"/>
      <c r="DN14" s="679"/>
      <c r="DO14" s="679"/>
      <c r="DP14" s="679"/>
      <c r="DQ14" s="679"/>
    </row>
    <row r="15" spans="1:121" x14ac:dyDescent="0.3">
      <c r="B15" s="10" t="s">
        <v>16</v>
      </c>
      <c r="C15" s="13">
        <v>220</v>
      </c>
      <c r="D15" s="13">
        <v>220</v>
      </c>
      <c r="E15" s="13">
        <v>235</v>
      </c>
      <c r="F15" s="13">
        <v>240</v>
      </c>
      <c r="G15" s="13">
        <v>250</v>
      </c>
      <c r="H15" s="13">
        <v>255</v>
      </c>
      <c r="I15" s="468">
        <v>236.75581477493773</v>
      </c>
      <c r="J15" s="468">
        <v>196.26123397258797</v>
      </c>
      <c r="K15" s="468">
        <v>246.01684861934649</v>
      </c>
      <c r="L15" s="468">
        <v>244.3476</v>
      </c>
      <c r="M15" s="208">
        <f t="shared" si="9"/>
        <v>0.25351728224488768</v>
      </c>
      <c r="N15" s="208">
        <f t="shared" si="7"/>
        <v>-6.7850987796744811E-3</v>
      </c>
      <c r="O15" s="198"/>
      <c r="P15" s="13">
        <v>60</v>
      </c>
      <c r="Q15" s="13">
        <v>40</v>
      </c>
      <c r="R15" s="13">
        <v>60</v>
      </c>
      <c r="S15" s="13">
        <v>65</v>
      </c>
      <c r="T15" s="13">
        <v>65</v>
      </c>
      <c r="U15" s="13">
        <v>45</v>
      </c>
      <c r="V15" s="13">
        <v>65</v>
      </c>
      <c r="W15" s="13">
        <v>70</v>
      </c>
      <c r="X15" s="13">
        <v>60</v>
      </c>
      <c r="Y15" s="13">
        <v>45</v>
      </c>
      <c r="Z15" s="13">
        <v>65</v>
      </c>
      <c r="AA15" s="13">
        <v>65</v>
      </c>
      <c r="AB15" s="13">
        <v>60</v>
      </c>
      <c r="AC15" s="13">
        <v>60</v>
      </c>
      <c r="AD15" s="13">
        <v>65</v>
      </c>
      <c r="AE15" s="13">
        <v>70</v>
      </c>
      <c r="AF15" s="13">
        <v>60</v>
      </c>
      <c r="AG15" s="13">
        <v>65</v>
      </c>
      <c r="AH15" s="13">
        <v>59.578918260056682</v>
      </c>
      <c r="AI15" s="13">
        <v>63.039452106299215</v>
      </c>
      <c r="AJ15" s="13">
        <v>56.292711063163225</v>
      </c>
      <c r="AK15" s="13">
        <v>57.844733345418632</v>
      </c>
      <c r="AL15" s="13">
        <v>55.261999607689873</v>
      </c>
      <c r="AM15" s="13">
        <v>28.394384708545378</v>
      </c>
      <c r="AN15" s="13">
        <v>53.816535336270199</v>
      </c>
      <c r="AO15" s="13">
        <v>58.788314320082534</v>
      </c>
      <c r="AP15" s="13">
        <v>58.10015343841075</v>
      </c>
      <c r="AQ15" s="13">
        <v>63.540373938993568</v>
      </c>
      <c r="AR15" s="13">
        <v>67.218295354273806</v>
      </c>
      <c r="AS15" s="635"/>
      <c r="AT15" s="639"/>
      <c r="AU15" s="13">
        <f t="shared" si="30"/>
        <v>120</v>
      </c>
      <c r="AV15" s="13">
        <f t="shared" si="31"/>
        <v>100</v>
      </c>
      <c r="AW15" s="13">
        <f t="shared" si="32"/>
        <v>125</v>
      </c>
      <c r="AX15" s="7">
        <f t="shared" si="33"/>
        <v>110</v>
      </c>
      <c r="AY15" s="7">
        <f t="shared" si="34"/>
        <v>135</v>
      </c>
      <c r="AZ15" s="7">
        <f t="shared" si="35"/>
        <v>105</v>
      </c>
      <c r="BA15" s="7">
        <f t="shared" si="36"/>
        <v>130</v>
      </c>
      <c r="BB15" s="7">
        <f t="shared" si="37"/>
        <v>120</v>
      </c>
      <c r="BC15" s="7">
        <f t="shared" si="38"/>
        <v>135</v>
      </c>
      <c r="BD15" s="7">
        <f t="shared" si="39"/>
        <v>125</v>
      </c>
      <c r="BE15" s="7">
        <f t="shared" si="26"/>
        <v>122.61837036635589</v>
      </c>
      <c r="BF15" s="7">
        <f t="shared" si="20"/>
        <v>114.13744440858186</v>
      </c>
      <c r="BG15" s="7">
        <f t="shared" si="8"/>
        <v>83.656384316235247</v>
      </c>
      <c r="BH15" s="59">
        <f>AN15+AO15</f>
        <v>112.60484965635274</v>
      </c>
      <c r="BI15" s="59">
        <f>AP15+AQ15</f>
        <v>121.64052737740431</v>
      </c>
      <c r="BK15" s="10" t="s">
        <v>16</v>
      </c>
      <c r="BL15" s="13">
        <f t="shared" si="4"/>
        <v>220</v>
      </c>
      <c r="BM15" s="13">
        <f t="shared" si="4"/>
        <v>220</v>
      </c>
      <c r="BN15" s="13">
        <f t="shared" si="4"/>
        <v>235</v>
      </c>
      <c r="BO15" s="13">
        <f t="shared" si="4"/>
        <v>240</v>
      </c>
      <c r="BP15" s="13">
        <f t="shared" si="4"/>
        <v>250</v>
      </c>
      <c r="BQ15" s="13">
        <f t="shared" si="4"/>
        <v>255</v>
      </c>
      <c r="BR15" s="13">
        <f t="shared" si="4"/>
        <v>236.75581477493773</v>
      </c>
      <c r="BS15" s="13">
        <f t="shared" si="4"/>
        <v>196.26123397258797</v>
      </c>
      <c r="BT15" s="13">
        <f t="shared" si="4"/>
        <v>246.01684861934649</v>
      </c>
      <c r="BU15" s="219"/>
      <c r="BV15" s="212"/>
      <c r="BW15" s="208"/>
      <c r="BX15" s="27"/>
      <c r="BY15" s="439"/>
      <c r="BZ15" s="439"/>
      <c r="CA15" s="439"/>
      <c r="CB15" s="439"/>
      <c r="CC15" s="439"/>
      <c r="CD15" s="439"/>
      <c r="CE15" s="439"/>
      <c r="CF15" s="439"/>
      <c r="CG15" s="439"/>
      <c r="CH15" s="439"/>
      <c r="CI15" s="439"/>
      <c r="CJ15" s="439"/>
      <c r="CK15" s="439"/>
      <c r="CL15" s="439"/>
      <c r="CM15" s="439"/>
      <c r="CN15" s="439"/>
      <c r="CO15" s="439"/>
      <c r="CP15" s="439"/>
      <c r="CQ15" s="439"/>
      <c r="CR15" s="439"/>
      <c r="CS15" s="439"/>
      <c r="CT15" s="439"/>
      <c r="CU15" s="439"/>
      <c r="CV15" s="439"/>
      <c r="CW15" s="439"/>
      <c r="CX15" s="439"/>
      <c r="CY15" s="439"/>
      <c r="CZ15" s="439"/>
      <c r="DA15" s="439"/>
      <c r="DB15" s="450"/>
      <c r="DC15" s="439"/>
      <c r="DD15" s="439"/>
      <c r="DE15" s="439"/>
      <c r="DF15" s="679"/>
      <c r="DG15" s="679"/>
      <c r="DH15" s="679"/>
      <c r="DI15" s="679"/>
      <c r="DJ15" s="679"/>
      <c r="DK15" s="679"/>
      <c r="DL15" s="679"/>
      <c r="DM15" s="679"/>
      <c r="DN15" s="679"/>
      <c r="DO15" s="679"/>
      <c r="DP15" s="679"/>
      <c r="DQ15" s="679"/>
    </row>
    <row r="16" spans="1:121" x14ac:dyDescent="0.3">
      <c r="B16" s="10" t="s">
        <v>17</v>
      </c>
      <c r="C16" s="13">
        <v>335</v>
      </c>
      <c r="D16" s="13">
        <v>335</v>
      </c>
      <c r="E16" s="13">
        <v>340</v>
      </c>
      <c r="F16" s="13">
        <v>335</v>
      </c>
      <c r="G16" s="13">
        <v>340</v>
      </c>
      <c r="H16" s="13">
        <v>345</v>
      </c>
      <c r="I16" s="468">
        <v>372.26277000000005</v>
      </c>
      <c r="J16" s="468">
        <v>315.79295448973193</v>
      </c>
      <c r="K16" s="468">
        <v>311.11979236098108</v>
      </c>
      <c r="L16" s="468">
        <v>308.00859443737124</v>
      </c>
      <c r="M16" s="208">
        <f t="shared" si="9"/>
        <v>-1.4798183627313333E-2</v>
      </c>
      <c r="N16" s="208">
        <f t="shared" si="7"/>
        <v>-1.000000000000012E-2</v>
      </c>
      <c r="O16" s="198"/>
      <c r="P16" s="13">
        <v>70</v>
      </c>
      <c r="Q16" s="13">
        <v>100</v>
      </c>
      <c r="R16" s="13">
        <v>85</v>
      </c>
      <c r="S16" s="13">
        <v>80</v>
      </c>
      <c r="T16" s="13">
        <v>70</v>
      </c>
      <c r="U16" s="13">
        <v>100</v>
      </c>
      <c r="V16" s="13">
        <v>85</v>
      </c>
      <c r="W16" s="13">
        <v>75</v>
      </c>
      <c r="X16" s="13">
        <v>70</v>
      </c>
      <c r="Y16" s="13">
        <v>105</v>
      </c>
      <c r="Z16" s="13">
        <v>85</v>
      </c>
      <c r="AA16" s="13">
        <v>80</v>
      </c>
      <c r="AB16" s="13">
        <v>85</v>
      </c>
      <c r="AC16" s="13">
        <v>85</v>
      </c>
      <c r="AD16" s="13">
        <v>85</v>
      </c>
      <c r="AE16" s="13">
        <v>85</v>
      </c>
      <c r="AF16" s="13">
        <v>90</v>
      </c>
      <c r="AG16" s="13">
        <v>85</v>
      </c>
      <c r="AH16" s="13">
        <v>93.953139452957743</v>
      </c>
      <c r="AI16" s="13">
        <v>96.114760528164354</v>
      </c>
      <c r="AJ16" s="13">
        <v>106.70696835593304</v>
      </c>
      <c r="AK16" s="13">
        <v>75.487901662944893</v>
      </c>
      <c r="AL16" s="13">
        <v>78.920637140484502</v>
      </c>
      <c r="AM16" s="13">
        <v>57.668856316898612</v>
      </c>
      <c r="AN16" s="13">
        <v>93.902132153221075</v>
      </c>
      <c r="AO16" s="13">
        <v>85.301328879127723</v>
      </c>
      <c r="AP16" s="13">
        <v>71.028573426436054</v>
      </c>
      <c r="AQ16" s="13">
        <v>74.969513211968192</v>
      </c>
      <c r="AR16" s="13">
        <v>75.121705722576863</v>
      </c>
      <c r="AS16" s="635"/>
      <c r="AT16" s="639"/>
      <c r="AU16" s="13">
        <f t="shared" si="30"/>
        <v>165</v>
      </c>
      <c r="AV16" s="13">
        <f t="shared" si="31"/>
        <v>170</v>
      </c>
      <c r="AW16" s="13">
        <f t="shared" si="32"/>
        <v>165</v>
      </c>
      <c r="AX16" s="13">
        <f t="shared" si="33"/>
        <v>170</v>
      </c>
      <c r="AY16" s="7">
        <f t="shared" si="34"/>
        <v>160</v>
      </c>
      <c r="AZ16" s="7">
        <f t="shared" si="35"/>
        <v>175</v>
      </c>
      <c r="BA16" s="7">
        <f t="shared" si="36"/>
        <v>165</v>
      </c>
      <c r="BB16" s="7">
        <f t="shared" si="37"/>
        <v>170</v>
      </c>
      <c r="BC16" s="7">
        <f t="shared" si="38"/>
        <v>170</v>
      </c>
      <c r="BD16" s="7">
        <f t="shared" si="39"/>
        <v>175</v>
      </c>
      <c r="BE16" s="7">
        <f t="shared" si="26"/>
        <v>190.06789998112208</v>
      </c>
      <c r="BF16" s="7">
        <f t="shared" si="20"/>
        <v>182.19487001887794</v>
      </c>
      <c r="BG16" s="7">
        <f t="shared" si="8"/>
        <v>136.58949345738313</v>
      </c>
      <c r="BH16" s="59">
        <f>AN16+AO16</f>
        <v>179.2034610323488</v>
      </c>
      <c r="BI16" s="59">
        <f>AP16+AQ16</f>
        <v>145.99808663840423</v>
      </c>
      <c r="BK16" s="10" t="s">
        <v>17</v>
      </c>
      <c r="BL16" s="13">
        <f t="shared" si="4"/>
        <v>335</v>
      </c>
      <c r="BM16" s="13">
        <f t="shared" si="4"/>
        <v>335</v>
      </c>
      <c r="BN16" s="13">
        <f t="shared" si="4"/>
        <v>340</v>
      </c>
      <c r="BO16" s="13">
        <f t="shared" si="4"/>
        <v>335</v>
      </c>
      <c r="BP16" s="13">
        <f t="shared" si="4"/>
        <v>340</v>
      </c>
      <c r="BQ16" s="13">
        <f t="shared" si="4"/>
        <v>345</v>
      </c>
      <c r="BR16" s="13">
        <f t="shared" si="4"/>
        <v>372.26277000000005</v>
      </c>
      <c r="BS16" s="13">
        <f t="shared" si="4"/>
        <v>315.79295448973193</v>
      </c>
      <c r="BT16" s="13">
        <f t="shared" si="4"/>
        <v>311.11979236098108</v>
      </c>
      <c r="BU16" s="13"/>
      <c r="BV16" s="212"/>
      <c r="BW16" s="208"/>
      <c r="BX16" s="27"/>
      <c r="BY16" s="439"/>
      <c r="BZ16" s="439"/>
      <c r="CA16" s="439"/>
      <c r="CB16" s="439"/>
      <c r="CC16" s="439"/>
      <c r="CD16" s="439"/>
      <c r="CE16" s="439"/>
      <c r="CF16" s="439"/>
      <c r="CG16" s="439"/>
      <c r="CH16" s="439"/>
      <c r="CI16" s="439"/>
      <c r="CJ16" s="439"/>
      <c r="CK16" s="439"/>
      <c r="CL16" s="439"/>
      <c r="CM16" s="439"/>
      <c r="CN16" s="439"/>
      <c r="CO16" s="439"/>
      <c r="CP16" s="439"/>
      <c r="CQ16" s="439"/>
      <c r="CR16" s="439"/>
      <c r="CS16" s="439"/>
      <c r="CT16" s="439"/>
      <c r="CU16" s="439"/>
      <c r="CV16" s="439"/>
      <c r="CW16" s="439"/>
      <c r="CX16" s="439"/>
      <c r="CY16" s="439"/>
      <c r="CZ16" s="439"/>
      <c r="DA16" s="439"/>
      <c r="DB16" s="448"/>
      <c r="DC16" s="439"/>
      <c r="DD16" s="439"/>
      <c r="DE16" s="439"/>
      <c r="DF16" s="679"/>
      <c r="DG16" s="679"/>
      <c r="DH16" s="679"/>
      <c r="DI16" s="679"/>
      <c r="DJ16" s="679"/>
      <c r="DK16" s="679"/>
      <c r="DL16" s="679"/>
      <c r="DM16" s="679"/>
      <c r="DN16" s="679"/>
      <c r="DO16" s="679"/>
      <c r="DP16" s="679"/>
      <c r="DQ16" s="679"/>
    </row>
    <row r="17" spans="2:121" x14ac:dyDescent="0.3">
      <c r="B17" s="10" t="s">
        <v>18</v>
      </c>
      <c r="C17" s="13">
        <v>1990</v>
      </c>
      <c r="D17" s="13">
        <v>1975</v>
      </c>
      <c r="E17" s="13">
        <v>1765</v>
      </c>
      <c r="F17" s="13">
        <v>1450</v>
      </c>
      <c r="G17" s="13">
        <v>1340</v>
      </c>
      <c r="H17" s="13">
        <v>1095</v>
      </c>
      <c r="I17" s="468">
        <v>871.19551282051236</v>
      </c>
      <c r="J17" s="468">
        <v>831.88593173076879</v>
      </c>
      <c r="K17" s="468">
        <v>712.89948104166626</v>
      </c>
      <c r="L17" s="468">
        <v>698.64149142083295</v>
      </c>
      <c r="M17" s="208">
        <f t="shared" si="9"/>
        <v>-0.14303217081883679</v>
      </c>
      <c r="N17" s="208">
        <f t="shared" si="7"/>
        <v>-2.0000000000000018E-2</v>
      </c>
      <c r="O17" s="198"/>
      <c r="P17" s="13">
        <v>500</v>
      </c>
      <c r="Q17" s="13">
        <v>440</v>
      </c>
      <c r="R17" s="13">
        <v>440</v>
      </c>
      <c r="S17" s="13">
        <v>405</v>
      </c>
      <c r="T17" s="13">
        <v>530</v>
      </c>
      <c r="U17" s="13">
        <v>390</v>
      </c>
      <c r="V17" s="13">
        <v>310</v>
      </c>
      <c r="W17" s="13">
        <v>340</v>
      </c>
      <c r="X17" s="13">
        <v>375</v>
      </c>
      <c r="Y17" s="13">
        <v>425</v>
      </c>
      <c r="Z17" s="13">
        <v>325</v>
      </c>
      <c r="AA17" s="13">
        <v>315</v>
      </c>
      <c r="AB17" s="13">
        <v>305</v>
      </c>
      <c r="AC17" s="13">
        <v>395</v>
      </c>
      <c r="AD17" s="13">
        <v>285</v>
      </c>
      <c r="AE17" s="13">
        <v>275</v>
      </c>
      <c r="AF17" s="13">
        <v>250</v>
      </c>
      <c r="AG17" s="13">
        <v>285</v>
      </c>
      <c r="AH17" s="13">
        <v>232.16878205128197</v>
      </c>
      <c r="AI17" s="13">
        <v>212.59099358974328</v>
      </c>
      <c r="AJ17" s="13">
        <v>220.856314102564</v>
      </c>
      <c r="AK17" s="13">
        <v>205.57942307692301</v>
      </c>
      <c r="AL17" s="13">
        <v>127.69283012820509</v>
      </c>
      <c r="AM17" s="13">
        <v>214.7169035256407</v>
      </c>
      <c r="AN17" s="13">
        <v>251.77619807692292</v>
      </c>
      <c r="AO17" s="13">
        <v>237.7</v>
      </c>
      <c r="AP17" s="13">
        <v>197.34346474358966</v>
      </c>
      <c r="AQ17" s="13">
        <v>161.03767764423054</v>
      </c>
      <c r="AR17" s="13">
        <v>176.24333865384602</v>
      </c>
      <c r="AS17" s="635"/>
      <c r="AT17" s="639"/>
      <c r="AU17" s="13">
        <f t="shared" si="30"/>
        <v>1035</v>
      </c>
      <c r="AV17" s="13">
        <f t="shared" si="31"/>
        <v>940</v>
      </c>
      <c r="AW17" s="13">
        <f t="shared" si="32"/>
        <v>845</v>
      </c>
      <c r="AX17" s="13">
        <f t="shared" si="33"/>
        <v>920</v>
      </c>
      <c r="AY17" s="7">
        <f t="shared" si="34"/>
        <v>650</v>
      </c>
      <c r="AZ17" s="7">
        <f t="shared" si="35"/>
        <v>800</v>
      </c>
      <c r="BA17" s="7">
        <f t="shared" si="36"/>
        <v>640</v>
      </c>
      <c r="BB17" s="7">
        <f t="shared" si="37"/>
        <v>700</v>
      </c>
      <c r="BC17" s="7">
        <f t="shared" si="38"/>
        <v>560</v>
      </c>
      <c r="BD17" s="7">
        <f t="shared" si="39"/>
        <v>535</v>
      </c>
      <c r="BE17" s="7">
        <f t="shared" si="26"/>
        <v>444.75977564102527</v>
      </c>
      <c r="BF17" s="7">
        <f t="shared" si="20"/>
        <v>426.43573717948698</v>
      </c>
      <c r="BG17" s="7">
        <f t="shared" si="8"/>
        <v>342.40973365384582</v>
      </c>
      <c r="BH17" s="59">
        <f t="shared" si="21"/>
        <v>489.47619807692291</v>
      </c>
      <c r="BI17" s="59">
        <f t="shared" ref="BI17:BI38" si="40">AP17+AQ17</f>
        <v>358.3811423878202</v>
      </c>
      <c r="BK17" s="10" t="s">
        <v>18</v>
      </c>
      <c r="BL17" s="13">
        <f t="shared" si="4"/>
        <v>1990</v>
      </c>
      <c r="BM17" s="13">
        <f t="shared" si="4"/>
        <v>1975</v>
      </c>
      <c r="BN17" s="13">
        <f t="shared" si="4"/>
        <v>1765</v>
      </c>
      <c r="BO17" s="13">
        <f t="shared" si="4"/>
        <v>1450</v>
      </c>
      <c r="BP17" s="13">
        <f t="shared" si="4"/>
        <v>1340</v>
      </c>
      <c r="BQ17" s="13">
        <f t="shared" si="4"/>
        <v>1095</v>
      </c>
      <c r="BR17" s="13">
        <f t="shared" si="4"/>
        <v>871.19551282051236</v>
      </c>
      <c r="BS17" s="13">
        <f t="shared" si="4"/>
        <v>831.88593173076879</v>
      </c>
      <c r="BT17" s="13">
        <f t="shared" si="4"/>
        <v>712.89948104166626</v>
      </c>
      <c r="BU17" s="13"/>
      <c r="BV17" s="212"/>
      <c r="BW17" s="208"/>
      <c r="BX17" s="27"/>
      <c r="BY17" s="439"/>
      <c r="BZ17" s="439"/>
      <c r="CA17" s="439"/>
      <c r="CB17" s="439"/>
      <c r="CC17" s="439"/>
      <c r="CD17" s="439"/>
      <c r="CE17" s="439"/>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46"/>
      <c r="DC17" s="439"/>
      <c r="DD17" s="439"/>
      <c r="DE17" s="439"/>
      <c r="DF17" s="679"/>
      <c r="DG17" s="679"/>
      <c r="DH17" s="679"/>
      <c r="DI17" s="679"/>
      <c r="DJ17" s="679"/>
      <c r="DK17" s="679"/>
      <c r="DL17" s="679"/>
      <c r="DM17" s="679"/>
      <c r="DN17" s="679"/>
      <c r="DO17" s="679"/>
      <c r="DP17" s="679"/>
      <c r="DQ17" s="679"/>
    </row>
    <row r="18" spans="2:121" x14ac:dyDescent="0.3">
      <c r="B18" s="10" t="s">
        <v>21</v>
      </c>
      <c r="C18" s="13">
        <v>140</v>
      </c>
      <c r="D18" s="13">
        <v>175</v>
      </c>
      <c r="E18" s="13">
        <v>180</v>
      </c>
      <c r="F18" s="13">
        <v>145</v>
      </c>
      <c r="G18" s="13">
        <v>175</v>
      </c>
      <c r="H18" s="13">
        <v>195</v>
      </c>
      <c r="I18" s="468">
        <v>102.39351265721356</v>
      </c>
      <c r="J18" s="468">
        <v>48.177770738811638</v>
      </c>
      <c r="K18" s="468">
        <v>65.039990497395721</v>
      </c>
      <c r="L18" s="468">
        <v>74.795989072005071</v>
      </c>
      <c r="M18" s="208">
        <f t="shared" si="9"/>
        <v>0.35000000000000009</v>
      </c>
      <c r="N18" s="208">
        <f t="shared" si="7"/>
        <v>0.14999999999999991</v>
      </c>
      <c r="O18" s="198"/>
      <c r="P18" s="13">
        <v>40</v>
      </c>
      <c r="Q18" s="13">
        <v>45</v>
      </c>
      <c r="R18" s="13">
        <v>55</v>
      </c>
      <c r="S18" s="13">
        <v>30</v>
      </c>
      <c r="T18" s="13">
        <v>40</v>
      </c>
      <c r="U18" s="13">
        <v>55</v>
      </c>
      <c r="V18" s="13">
        <v>35</v>
      </c>
      <c r="W18" s="13">
        <v>30</v>
      </c>
      <c r="X18" s="13">
        <v>40</v>
      </c>
      <c r="Y18" s="13">
        <v>40</v>
      </c>
      <c r="Z18" s="13">
        <v>45</v>
      </c>
      <c r="AA18" s="13">
        <v>40</v>
      </c>
      <c r="AB18" s="13">
        <v>40</v>
      </c>
      <c r="AC18" s="13">
        <v>50</v>
      </c>
      <c r="AD18" s="13">
        <v>50</v>
      </c>
      <c r="AE18" s="13">
        <v>45</v>
      </c>
      <c r="AF18" s="13">
        <v>50</v>
      </c>
      <c r="AG18" s="13">
        <v>50</v>
      </c>
      <c r="AH18" s="13">
        <v>22.599110487746586</v>
      </c>
      <c r="AI18" s="13">
        <v>33.385049584171085</v>
      </c>
      <c r="AJ18" s="13">
        <v>19.290420000000001</v>
      </c>
      <c r="AK18" s="13">
        <v>27.118932585295898</v>
      </c>
      <c r="AL18" s="13">
        <v>15.819377341422609</v>
      </c>
      <c r="AM18" s="13">
        <v>3.3385049584171091</v>
      </c>
      <c r="AN18" s="13">
        <v>8.680689000000001</v>
      </c>
      <c r="AO18" s="13">
        <v>20.339199438971921</v>
      </c>
      <c r="AP18" s="13">
        <v>21.356159410920526</v>
      </c>
      <c r="AQ18" s="13">
        <v>8.5424637643682111</v>
      </c>
      <c r="AR18" s="13">
        <v>17.361378000000002</v>
      </c>
      <c r="AS18" s="635"/>
      <c r="AT18" s="639"/>
      <c r="AU18" s="13">
        <f t="shared" si="30"/>
        <v>90</v>
      </c>
      <c r="AV18" s="13">
        <f t="shared" si="31"/>
        <v>85</v>
      </c>
      <c r="AW18" s="13">
        <f t="shared" si="32"/>
        <v>85</v>
      </c>
      <c r="AX18" s="13">
        <f t="shared" si="33"/>
        <v>95</v>
      </c>
      <c r="AY18" s="7">
        <f t="shared" si="34"/>
        <v>65</v>
      </c>
      <c r="AZ18" s="7">
        <f t="shared" si="35"/>
        <v>80</v>
      </c>
      <c r="BA18" s="7">
        <f t="shared" si="36"/>
        <v>85</v>
      </c>
      <c r="BB18" s="7">
        <f t="shared" si="37"/>
        <v>90</v>
      </c>
      <c r="BC18" s="7">
        <f t="shared" si="38"/>
        <v>95</v>
      </c>
      <c r="BD18" s="7">
        <f t="shared" si="39"/>
        <v>100</v>
      </c>
      <c r="BE18" s="7">
        <f t="shared" si="26"/>
        <v>55.984160071917671</v>
      </c>
      <c r="BF18" s="7">
        <f t="shared" si="20"/>
        <v>46.409352585295899</v>
      </c>
      <c r="BG18" s="7">
        <f t="shared" si="8"/>
        <v>19.157882299839716</v>
      </c>
      <c r="BH18" s="59">
        <f t="shared" si="21"/>
        <v>29.019888438971922</v>
      </c>
      <c r="BI18" s="59">
        <f>AP18+AQ18</f>
        <v>29.898623175288737</v>
      </c>
      <c r="BK18" s="10" t="s">
        <v>21</v>
      </c>
      <c r="BL18" s="13">
        <f t="shared" si="4"/>
        <v>140</v>
      </c>
      <c r="BM18" s="13">
        <f t="shared" si="4"/>
        <v>175</v>
      </c>
      <c r="BN18" s="13">
        <f t="shared" si="4"/>
        <v>180</v>
      </c>
      <c r="BO18" s="13">
        <f t="shared" si="4"/>
        <v>145</v>
      </c>
      <c r="BP18" s="13">
        <f t="shared" si="4"/>
        <v>175</v>
      </c>
      <c r="BQ18" s="13">
        <f t="shared" si="4"/>
        <v>195</v>
      </c>
      <c r="BR18" s="13">
        <f t="shared" si="4"/>
        <v>102.39351265721356</v>
      </c>
      <c r="BS18" s="13">
        <f t="shared" si="4"/>
        <v>48.177770738811638</v>
      </c>
      <c r="BT18" s="13">
        <f t="shared" si="4"/>
        <v>65.039990497395721</v>
      </c>
      <c r="BU18" s="13"/>
      <c r="BV18" s="212"/>
      <c r="BW18" s="208"/>
      <c r="BX18" s="27"/>
      <c r="BY18" s="439"/>
      <c r="BZ18" s="439"/>
      <c r="CA18" s="439"/>
      <c r="CB18" s="439"/>
      <c r="CC18" s="439"/>
      <c r="CD18" s="439"/>
      <c r="CE18" s="439"/>
      <c r="CF18" s="439"/>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46"/>
      <c r="DC18" s="439"/>
      <c r="DD18" s="439"/>
      <c r="DE18" s="439"/>
      <c r="DF18" s="679"/>
      <c r="DG18" s="679"/>
      <c r="DH18" s="679"/>
      <c r="DI18" s="679"/>
      <c r="DJ18" s="679"/>
      <c r="DK18" s="679"/>
      <c r="DL18" s="679"/>
      <c r="DM18" s="679"/>
      <c r="DN18" s="679"/>
      <c r="DO18" s="679"/>
      <c r="DP18" s="679"/>
      <c r="DQ18" s="679"/>
    </row>
    <row r="19" spans="2:121" x14ac:dyDescent="0.3">
      <c r="B19" s="52" t="s">
        <v>19</v>
      </c>
      <c r="C19" s="54">
        <v>60</v>
      </c>
      <c r="D19" s="54">
        <v>65</v>
      </c>
      <c r="E19" s="54">
        <v>70</v>
      </c>
      <c r="F19" s="54">
        <v>70</v>
      </c>
      <c r="G19" s="54">
        <v>75</v>
      </c>
      <c r="H19" s="611">
        <v>75</v>
      </c>
      <c r="I19" s="662">
        <v>176</v>
      </c>
      <c r="J19" s="662">
        <v>151.35999999999999</v>
      </c>
      <c r="K19" s="662">
        <v>174.06399999999996</v>
      </c>
      <c r="L19" s="662">
        <v>179.28591999999998</v>
      </c>
      <c r="M19" s="217">
        <f t="shared" si="9"/>
        <v>0.14999999999999991</v>
      </c>
      <c r="N19" s="217">
        <f t="shared" si="7"/>
        <v>3.0000000000000027E-2</v>
      </c>
      <c r="O19" s="198"/>
      <c r="P19" s="54">
        <v>15</v>
      </c>
      <c r="Q19" s="54">
        <v>15</v>
      </c>
      <c r="R19" s="54">
        <v>20</v>
      </c>
      <c r="S19" s="54">
        <v>20</v>
      </c>
      <c r="T19" s="54">
        <v>20</v>
      </c>
      <c r="U19" s="54">
        <v>20</v>
      </c>
      <c r="V19" s="54">
        <v>20</v>
      </c>
      <c r="W19" s="54">
        <v>20</v>
      </c>
      <c r="X19" s="54">
        <v>20</v>
      </c>
      <c r="Y19" s="54">
        <v>20</v>
      </c>
      <c r="Z19" s="54">
        <v>20</v>
      </c>
      <c r="AA19" s="54">
        <v>20</v>
      </c>
      <c r="AB19" s="54">
        <v>20</v>
      </c>
      <c r="AC19" s="54">
        <v>20</v>
      </c>
      <c r="AD19" s="611">
        <v>20</v>
      </c>
      <c r="AE19" s="611">
        <v>20</v>
      </c>
      <c r="AF19" s="611">
        <v>20</v>
      </c>
      <c r="AG19" s="611">
        <v>20</v>
      </c>
      <c r="AH19" s="611">
        <v>44</v>
      </c>
      <c r="AI19" s="611">
        <v>44</v>
      </c>
      <c r="AJ19" s="611">
        <v>44</v>
      </c>
      <c r="AK19" s="611">
        <v>44</v>
      </c>
      <c r="AL19" s="611">
        <v>37.839999999999996</v>
      </c>
      <c r="AM19" s="611">
        <v>37.839999999999996</v>
      </c>
      <c r="AN19" s="611">
        <v>37.839999999999996</v>
      </c>
      <c r="AO19" s="611">
        <v>37.839999999999996</v>
      </c>
      <c r="AP19" s="611">
        <v>41.624000000000002</v>
      </c>
      <c r="AQ19" s="611">
        <v>41.624000000000002</v>
      </c>
      <c r="AR19" s="611">
        <v>41.624000000000002</v>
      </c>
      <c r="AS19" s="635"/>
      <c r="AT19" s="639"/>
      <c r="AU19" s="54">
        <f t="shared" si="30"/>
        <v>35</v>
      </c>
      <c r="AV19" s="54">
        <f t="shared" si="31"/>
        <v>30</v>
      </c>
      <c r="AW19" s="54">
        <f t="shared" si="32"/>
        <v>40</v>
      </c>
      <c r="AX19" s="54">
        <f t="shared" si="33"/>
        <v>40</v>
      </c>
      <c r="AY19" s="54">
        <f t="shared" si="34"/>
        <v>40</v>
      </c>
      <c r="AZ19" s="54">
        <f t="shared" si="35"/>
        <v>40</v>
      </c>
      <c r="BA19" s="54">
        <f t="shared" si="36"/>
        <v>40</v>
      </c>
      <c r="BB19" s="54">
        <f t="shared" si="37"/>
        <v>40</v>
      </c>
      <c r="BC19" s="54">
        <f t="shared" si="38"/>
        <v>40</v>
      </c>
      <c r="BD19" s="54">
        <f t="shared" si="39"/>
        <v>40</v>
      </c>
      <c r="BE19" s="54">
        <f t="shared" si="26"/>
        <v>88</v>
      </c>
      <c r="BF19" s="54">
        <f t="shared" si="20"/>
        <v>88</v>
      </c>
      <c r="BG19" s="54">
        <f t="shared" si="8"/>
        <v>75.679999999999993</v>
      </c>
      <c r="BH19" s="516">
        <f t="shared" si="21"/>
        <v>75.679999999999993</v>
      </c>
      <c r="BI19" s="620">
        <f>AP19+AQ19</f>
        <v>83.248000000000005</v>
      </c>
      <c r="BK19" s="52" t="s">
        <v>19</v>
      </c>
      <c r="BL19" s="54">
        <f t="shared" si="4"/>
        <v>60</v>
      </c>
      <c r="BM19" s="54">
        <f t="shared" si="4"/>
        <v>65</v>
      </c>
      <c r="BN19" s="54">
        <f t="shared" si="4"/>
        <v>70</v>
      </c>
      <c r="BO19" s="54">
        <f t="shared" si="4"/>
        <v>70</v>
      </c>
      <c r="BP19" s="54">
        <f t="shared" si="4"/>
        <v>75</v>
      </c>
      <c r="BQ19" s="54">
        <f t="shared" si="4"/>
        <v>75</v>
      </c>
      <c r="BR19" s="54">
        <f t="shared" si="4"/>
        <v>176</v>
      </c>
      <c r="BS19" s="54">
        <f t="shared" si="4"/>
        <v>151.35999999999999</v>
      </c>
      <c r="BT19" s="54">
        <f t="shared" si="4"/>
        <v>174.06399999999996</v>
      </c>
      <c r="BU19" s="54"/>
      <c r="BV19" s="216"/>
      <c r="BW19" s="217"/>
      <c r="BX19" s="2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8"/>
      <c r="DC19" s="447"/>
      <c r="DD19" s="447"/>
      <c r="DE19" s="447"/>
      <c r="DF19" s="447"/>
      <c r="DG19" s="447"/>
      <c r="DH19" s="447"/>
      <c r="DI19" s="447"/>
      <c r="DJ19" s="447"/>
      <c r="DK19" s="447"/>
      <c r="DL19" s="447"/>
      <c r="DM19" s="447"/>
      <c r="DN19" s="447"/>
      <c r="DO19" s="447"/>
      <c r="DP19" s="447"/>
      <c r="DQ19" s="447"/>
    </row>
    <row r="20" spans="2:121" x14ac:dyDescent="0.3">
      <c r="B20" s="20" t="s">
        <v>12</v>
      </c>
      <c r="C20" s="491">
        <v>535</v>
      </c>
      <c r="D20" s="491">
        <v>540</v>
      </c>
      <c r="E20" s="491">
        <v>515</v>
      </c>
      <c r="F20" s="491">
        <v>560</v>
      </c>
      <c r="G20" s="491">
        <v>570</v>
      </c>
      <c r="H20" s="491">
        <v>565</v>
      </c>
      <c r="I20" s="495">
        <f t="shared" ref="I20:L20" si="41">SUM(I21:I25)</f>
        <v>694.31796271577525</v>
      </c>
      <c r="J20" s="663">
        <f t="shared" si="41"/>
        <v>585.31692061722958</v>
      </c>
      <c r="K20" s="495">
        <f t="shared" si="41"/>
        <v>649.20757204217296</v>
      </c>
      <c r="L20" s="495">
        <f t="shared" si="41"/>
        <v>608.49218671741073</v>
      </c>
      <c r="M20" s="210">
        <f t="shared" si="9"/>
        <v>0.10915565426943274</v>
      </c>
      <c r="N20" s="210">
        <f t="shared" si="7"/>
        <v>-6.2715512076802038E-2</v>
      </c>
      <c r="O20" s="198"/>
      <c r="P20" s="50">
        <v>145</v>
      </c>
      <c r="Q20" s="50">
        <v>125</v>
      </c>
      <c r="R20" s="50">
        <v>135</v>
      </c>
      <c r="S20" s="50">
        <v>130</v>
      </c>
      <c r="T20" s="50">
        <v>125</v>
      </c>
      <c r="U20" s="50">
        <v>115</v>
      </c>
      <c r="V20" s="50">
        <v>140</v>
      </c>
      <c r="W20" s="50">
        <v>135</v>
      </c>
      <c r="X20" s="50">
        <v>165</v>
      </c>
      <c r="Y20" s="50">
        <v>130</v>
      </c>
      <c r="Z20" s="50">
        <v>150</v>
      </c>
      <c r="AA20" s="50">
        <v>135</v>
      </c>
      <c r="AB20" s="50">
        <v>160</v>
      </c>
      <c r="AC20" s="50">
        <v>135</v>
      </c>
      <c r="AD20" s="50">
        <v>145</v>
      </c>
      <c r="AE20" s="50">
        <v>135</v>
      </c>
      <c r="AF20" s="50">
        <v>155</v>
      </c>
      <c r="AG20" s="50">
        <v>140</v>
      </c>
      <c r="AH20" s="50">
        <f t="shared" ref="AH20:AR20" si="42">SUM(AH21:AH25)</f>
        <v>138.26347586817758</v>
      </c>
      <c r="AI20" s="50">
        <f t="shared" si="42"/>
        <v>204.72973636404896</v>
      </c>
      <c r="AJ20" s="50">
        <f t="shared" si="42"/>
        <v>161.65982461778242</v>
      </c>
      <c r="AK20" s="50">
        <f t="shared" si="42"/>
        <v>189.66492586576629</v>
      </c>
      <c r="AL20" s="50">
        <f t="shared" si="42"/>
        <v>175.72304033472869</v>
      </c>
      <c r="AM20" s="50">
        <f t="shared" si="42"/>
        <v>111.64640809482935</v>
      </c>
      <c r="AN20" s="50">
        <f t="shared" si="42"/>
        <v>123.78586940404946</v>
      </c>
      <c r="AO20" s="50">
        <f t="shared" si="42"/>
        <v>174.16160278362207</v>
      </c>
      <c r="AP20" s="50">
        <f t="shared" si="42"/>
        <v>119.20574221015767</v>
      </c>
      <c r="AQ20" s="50">
        <f t="shared" si="42"/>
        <v>214.17522581596833</v>
      </c>
      <c r="AR20" s="50">
        <f t="shared" si="42"/>
        <v>157.21525623611149</v>
      </c>
      <c r="AS20" s="635"/>
      <c r="AT20" s="639"/>
      <c r="AU20" s="50">
        <f t="shared" ref="AU20:AW20" si="43">SUM(AU21:AU25)</f>
        <v>270</v>
      </c>
      <c r="AV20" s="50">
        <f t="shared" si="43"/>
        <v>270</v>
      </c>
      <c r="AW20" s="50">
        <f t="shared" si="43"/>
        <v>265</v>
      </c>
      <c r="AX20" s="50">
        <f>SUM(AX21:AX25)</f>
        <v>240</v>
      </c>
      <c r="AY20" s="50">
        <f>SUM(AY21:AY25)</f>
        <v>275</v>
      </c>
      <c r="AZ20" s="50">
        <f t="shared" ref="AZ20:BC20" si="44">SUM(AZ21:AZ25)</f>
        <v>295</v>
      </c>
      <c r="BA20" s="50">
        <f t="shared" si="44"/>
        <v>285</v>
      </c>
      <c r="BB20" s="50">
        <f t="shared" si="44"/>
        <v>295</v>
      </c>
      <c r="BC20" s="50">
        <f t="shared" si="44"/>
        <v>280</v>
      </c>
      <c r="BD20" s="50">
        <f>SUM(BD21:BD25)</f>
        <v>295</v>
      </c>
      <c r="BE20" s="50">
        <f t="shared" si="26"/>
        <v>342.99321223222654</v>
      </c>
      <c r="BF20" s="50">
        <f t="shared" si="20"/>
        <v>351.32475048354871</v>
      </c>
      <c r="BG20" s="50">
        <f t="shared" si="8"/>
        <v>287.36944842955802</v>
      </c>
      <c r="BH20" s="50">
        <f t="shared" si="21"/>
        <v>297.94747218767156</v>
      </c>
      <c r="BI20" s="50">
        <f>AP20+AQ20</f>
        <v>333.38096802612597</v>
      </c>
      <c r="BK20" s="20" t="s">
        <v>12</v>
      </c>
      <c r="BL20" s="50">
        <f t="shared" si="4"/>
        <v>535</v>
      </c>
      <c r="BM20" s="50">
        <f t="shared" si="4"/>
        <v>540</v>
      </c>
      <c r="BN20" s="50">
        <f t="shared" si="4"/>
        <v>515</v>
      </c>
      <c r="BO20" s="50">
        <f t="shared" si="4"/>
        <v>560</v>
      </c>
      <c r="BP20" s="50">
        <f t="shared" si="4"/>
        <v>570</v>
      </c>
      <c r="BQ20" s="50">
        <f t="shared" si="4"/>
        <v>565</v>
      </c>
      <c r="BR20" s="50">
        <f t="shared" si="4"/>
        <v>694.31796271577525</v>
      </c>
      <c r="BS20" s="50">
        <f t="shared" si="4"/>
        <v>585.31692061722958</v>
      </c>
      <c r="BT20" s="50">
        <f>K20</f>
        <v>649.20757204217296</v>
      </c>
      <c r="BU20" s="50">
        <f>L20</f>
        <v>608.49218671741073</v>
      </c>
      <c r="BV20" s="210">
        <f t="shared" si="27"/>
        <v>0.10915565426943274</v>
      </c>
      <c r="BW20" s="210">
        <f>N20</f>
        <v>-6.2715512076802038E-2</v>
      </c>
      <c r="BX20" s="198"/>
      <c r="BY20" s="444">
        <f t="shared" ref="BY20:DA20" si="45">P20</f>
        <v>145</v>
      </c>
      <c r="BZ20" s="444">
        <f t="shared" si="45"/>
        <v>125</v>
      </c>
      <c r="CA20" s="444">
        <f t="shared" si="45"/>
        <v>135</v>
      </c>
      <c r="CB20" s="444">
        <f t="shared" si="45"/>
        <v>130</v>
      </c>
      <c r="CC20" s="444">
        <f t="shared" si="45"/>
        <v>125</v>
      </c>
      <c r="CD20" s="444">
        <f t="shared" si="45"/>
        <v>115</v>
      </c>
      <c r="CE20" s="444">
        <f t="shared" si="45"/>
        <v>140</v>
      </c>
      <c r="CF20" s="444">
        <f t="shared" si="45"/>
        <v>135</v>
      </c>
      <c r="CG20" s="444">
        <f t="shared" si="45"/>
        <v>165</v>
      </c>
      <c r="CH20" s="444">
        <f t="shared" si="45"/>
        <v>130</v>
      </c>
      <c r="CI20" s="444">
        <f t="shared" si="45"/>
        <v>150</v>
      </c>
      <c r="CJ20" s="444">
        <f t="shared" si="45"/>
        <v>135</v>
      </c>
      <c r="CK20" s="444">
        <f t="shared" si="45"/>
        <v>160</v>
      </c>
      <c r="CL20" s="444">
        <f t="shared" si="45"/>
        <v>135</v>
      </c>
      <c r="CM20" s="444">
        <f t="shared" si="45"/>
        <v>145</v>
      </c>
      <c r="CN20" s="444">
        <f t="shared" si="45"/>
        <v>135</v>
      </c>
      <c r="CO20" s="444">
        <f t="shared" si="45"/>
        <v>155</v>
      </c>
      <c r="CP20" s="444">
        <f t="shared" si="45"/>
        <v>140</v>
      </c>
      <c r="CQ20" s="444">
        <f t="shared" si="45"/>
        <v>138.26347586817758</v>
      </c>
      <c r="CR20" s="444">
        <f t="shared" si="45"/>
        <v>204.72973636404896</v>
      </c>
      <c r="CS20" s="444">
        <f t="shared" si="45"/>
        <v>161.65982461778242</v>
      </c>
      <c r="CT20" s="444">
        <f t="shared" si="45"/>
        <v>189.66492586576629</v>
      </c>
      <c r="CU20" s="444">
        <f t="shared" si="45"/>
        <v>175.72304033472869</v>
      </c>
      <c r="CV20" s="444">
        <f t="shared" si="45"/>
        <v>111.64640809482935</v>
      </c>
      <c r="CW20" s="444">
        <f t="shared" si="45"/>
        <v>123.78586940404946</v>
      </c>
      <c r="CX20" s="444">
        <f t="shared" si="45"/>
        <v>174.16160278362207</v>
      </c>
      <c r="CY20" s="444">
        <f t="shared" si="45"/>
        <v>119.20574221015767</v>
      </c>
      <c r="CZ20" s="444">
        <f t="shared" si="45"/>
        <v>214.17522581596833</v>
      </c>
      <c r="DA20" s="444">
        <f t="shared" si="45"/>
        <v>157.21525623611149</v>
      </c>
      <c r="DB20" s="445"/>
      <c r="DC20" s="444">
        <f t="shared" ref="DC20:DQ20" si="46">AU20</f>
        <v>270</v>
      </c>
      <c r="DD20" s="444">
        <f t="shared" si="46"/>
        <v>270</v>
      </c>
      <c r="DE20" s="444">
        <f t="shared" si="46"/>
        <v>265</v>
      </c>
      <c r="DF20" s="444">
        <f t="shared" si="46"/>
        <v>240</v>
      </c>
      <c r="DG20" s="444">
        <f t="shared" si="46"/>
        <v>275</v>
      </c>
      <c r="DH20" s="444">
        <f t="shared" si="46"/>
        <v>295</v>
      </c>
      <c r="DI20" s="444">
        <f t="shared" si="46"/>
        <v>285</v>
      </c>
      <c r="DJ20" s="444">
        <f t="shared" si="46"/>
        <v>295</v>
      </c>
      <c r="DK20" s="444">
        <f t="shared" si="46"/>
        <v>280</v>
      </c>
      <c r="DL20" s="444">
        <f t="shared" si="46"/>
        <v>295</v>
      </c>
      <c r="DM20" s="444">
        <f t="shared" si="46"/>
        <v>342.99321223222654</v>
      </c>
      <c r="DN20" s="444">
        <f t="shared" si="46"/>
        <v>351.32475048354871</v>
      </c>
      <c r="DO20" s="444">
        <f t="shared" si="46"/>
        <v>287.36944842955802</v>
      </c>
      <c r="DP20" s="444">
        <f t="shared" si="46"/>
        <v>297.94747218767156</v>
      </c>
      <c r="DQ20" s="444">
        <f t="shared" si="46"/>
        <v>333.38096802612597</v>
      </c>
    </row>
    <row r="21" spans="2:121" x14ac:dyDescent="0.3">
      <c r="B21" s="10" t="s">
        <v>15</v>
      </c>
      <c r="C21" s="13">
        <v>55</v>
      </c>
      <c r="D21" s="13">
        <v>55</v>
      </c>
      <c r="E21" s="13">
        <v>55</v>
      </c>
      <c r="F21" s="13">
        <v>50</v>
      </c>
      <c r="G21" s="13">
        <v>50</v>
      </c>
      <c r="H21" s="13">
        <v>50</v>
      </c>
      <c r="I21" s="486">
        <v>77.014946329978727</v>
      </c>
      <c r="J21" s="486">
        <v>89.640125643777139</v>
      </c>
      <c r="K21" s="486">
        <v>99.946223018024284</v>
      </c>
      <c r="L21" s="486">
        <v>111.04269513361631</v>
      </c>
      <c r="M21" s="208">
        <f t="shared" si="9"/>
        <v>0.11497192022245462</v>
      </c>
      <c r="N21" s="208">
        <f t="shared" si="7"/>
        <v>0.11102442674187785</v>
      </c>
      <c r="O21" s="198"/>
      <c r="P21" s="13">
        <v>15</v>
      </c>
      <c r="Q21" s="13">
        <v>10</v>
      </c>
      <c r="R21" s="13">
        <v>15</v>
      </c>
      <c r="S21" s="13">
        <v>15</v>
      </c>
      <c r="T21" s="13">
        <v>10</v>
      </c>
      <c r="U21" s="13">
        <v>10</v>
      </c>
      <c r="V21" s="13">
        <v>15</v>
      </c>
      <c r="W21" s="13">
        <v>10</v>
      </c>
      <c r="X21" s="13">
        <v>15</v>
      </c>
      <c r="Y21" s="13">
        <v>10</v>
      </c>
      <c r="Z21" s="13">
        <v>15</v>
      </c>
      <c r="AA21" s="13">
        <v>10</v>
      </c>
      <c r="AB21" s="13">
        <v>15</v>
      </c>
      <c r="AC21" s="13">
        <v>10</v>
      </c>
      <c r="AD21" s="13">
        <v>15</v>
      </c>
      <c r="AE21" s="13">
        <v>10</v>
      </c>
      <c r="AF21" s="13">
        <v>15</v>
      </c>
      <c r="AG21" s="13">
        <v>10</v>
      </c>
      <c r="AH21" s="13">
        <v>9.0362369441903034</v>
      </c>
      <c r="AI21" s="13">
        <v>22.659569795262811</v>
      </c>
      <c r="AJ21" s="13">
        <v>22.659569795262811</v>
      </c>
      <c r="AK21" s="13">
        <v>22.659569795262811</v>
      </c>
      <c r="AL21" s="13">
        <v>22.265497407896977</v>
      </c>
      <c r="AM21" s="13">
        <v>20.59216755000654</v>
      </c>
      <c r="AN21" s="13">
        <v>22.270886658956734</v>
      </c>
      <c r="AO21" s="13">
        <v>24.511574026916882</v>
      </c>
      <c r="AP21" s="13">
        <v>25.164121064846405</v>
      </c>
      <c r="AQ21" s="13">
        <v>25.164121064846405</v>
      </c>
      <c r="AR21" s="13">
        <v>24.707715668015144</v>
      </c>
      <c r="AS21" s="635"/>
      <c r="AT21" s="639"/>
      <c r="AU21" s="13">
        <f t="shared" ref="AU21:AU25" si="47">D21-AV21</f>
        <v>30</v>
      </c>
      <c r="AV21" s="13">
        <f t="shared" ref="AV21:AV25" si="48">SUM(P21:Q21)</f>
        <v>25</v>
      </c>
      <c r="AW21" s="13">
        <f t="shared" ref="AW21:AW25" si="49">SUM(R21:S21)</f>
        <v>30</v>
      </c>
      <c r="AX21" s="7">
        <f t="shared" ref="AX21:AX25" si="50">SUM(T21:U21)</f>
        <v>20</v>
      </c>
      <c r="AY21" s="13">
        <f t="shared" ref="AY21:AY25" si="51">SUM(V21:W21)</f>
        <v>25</v>
      </c>
      <c r="AZ21" s="13">
        <f t="shared" ref="AZ21:AZ25" si="52">SUM(X21:Y21)</f>
        <v>25</v>
      </c>
      <c r="BA21" s="13">
        <f t="shared" ref="BA21:BA25" si="53">SUM(Z21:AA21)</f>
        <v>25</v>
      </c>
      <c r="BB21" s="13">
        <f t="shared" ref="BB21:BB25" si="54">SUM(AB21:AC21)</f>
        <v>25</v>
      </c>
      <c r="BC21" s="13">
        <f t="shared" ref="BC21:BC25" si="55">SUM(AD21:AE21)</f>
        <v>25</v>
      </c>
      <c r="BD21" s="13">
        <f t="shared" ref="BD21:BD25" si="56">SUM(AF21:AG21)</f>
        <v>25</v>
      </c>
      <c r="BE21" s="13">
        <f t="shared" si="26"/>
        <v>31.695806739453115</v>
      </c>
      <c r="BF21" s="13">
        <f t="shared" si="20"/>
        <v>45.319139590525623</v>
      </c>
      <c r="BG21" s="13">
        <f t="shared" si="8"/>
        <v>42.857664957903516</v>
      </c>
      <c r="BH21" s="59">
        <f t="shared" si="21"/>
        <v>46.782460685873616</v>
      </c>
      <c r="BI21" s="59">
        <f t="shared" si="40"/>
        <v>50.328242129692811</v>
      </c>
      <c r="BK21" s="10" t="s">
        <v>15</v>
      </c>
      <c r="BL21" s="13">
        <f t="shared" si="4"/>
        <v>55</v>
      </c>
      <c r="BM21" s="13">
        <f t="shared" si="4"/>
        <v>55</v>
      </c>
      <c r="BN21" s="13">
        <f t="shared" si="4"/>
        <v>55</v>
      </c>
      <c r="BO21" s="13">
        <f t="shared" si="4"/>
        <v>50</v>
      </c>
      <c r="BP21" s="13">
        <f t="shared" si="4"/>
        <v>50</v>
      </c>
      <c r="BQ21" s="13">
        <f t="shared" si="4"/>
        <v>50</v>
      </c>
      <c r="BR21" s="13">
        <f t="shared" si="4"/>
        <v>77.014946329978727</v>
      </c>
      <c r="BS21" s="13">
        <f t="shared" si="4"/>
        <v>89.640125643777139</v>
      </c>
      <c r="BT21" s="13">
        <f t="shared" si="4"/>
        <v>99.946223018024284</v>
      </c>
      <c r="BU21" s="13"/>
      <c r="BV21" s="212"/>
      <c r="BW21" s="208"/>
      <c r="BX21" s="27"/>
      <c r="BY21" s="439"/>
      <c r="BZ21" s="439"/>
      <c r="CA21" s="439"/>
      <c r="CB21" s="439"/>
      <c r="CC21" s="439"/>
      <c r="CD21" s="439"/>
      <c r="CE21" s="439"/>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50"/>
      <c r="DC21" s="439"/>
      <c r="DD21" s="439"/>
      <c r="DE21" s="439"/>
      <c r="DF21" s="679"/>
      <c r="DG21" s="679"/>
      <c r="DH21" s="679"/>
      <c r="DI21" s="679"/>
      <c r="DJ21" s="679"/>
      <c r="DK21" s="679"/>
      <c r="DL21" s="679"/>
      <c r="DM21" s="679"/>
      <c r="DN21" s="679"/>
      <c r="DO21" s="679"/>
      <c r="DP21" s="679"/>
      <c r="DQ21" s="679"/>
    </row>
    <row r="22" spans="2:121" x14ac:dyDescent="0.3">
      <c r="B22" s="10" t="s">
        <v>16</v>
      </c>
      <c r="C22" s="13">
        <v>110</v>
      </c>
      <c r="D22" s="13">
        <v>105</v>
      </c>
      <c r="E22" s="13">
        <v>75</v>
      </c>
      <c r="F22" s="13">
        <v>110</v>
      </c>
      <c r="G22" s="13">
        <v>115</v>
      </c>
      <c r="H22" s="13">
        <v>105</v>
      </c>
      <c r="I22" s="486">
        <v>125.07036318706687</v>
      </c>
      <c r="J22" s="486">
        <v>113.31672985150311</v>
      </c>
      <c r="K22" s="486">
        <v>123.33909561919347</v>
      </c>
      <c r="L22" s="486">
        <v>121.22084169444949</v>
      </c>
      <c r="M22" s="208">
        <f t="shared" si="9"/>
        <v>8.8445596522457537E-2</v>
      </c>
      <c r="N22" s="208">
        <f t="shared" si="7"/>
        <v>-1.7174229421010545E-2</v>
      </c>
      <c r="O22" s="198"/>
      <c r="P22" s="13">
        <v>30</v>
      </c>
      <c r="Q22" s="13">
        <v>20</v>
      </c>
      <c r="R22" s="13">
        <v>20</v>
      </c>
      <c r="S22" s="13">
        <v>20</v>
      </c>
      <c r="T22" s="13">
        <v>20</v>
      </c>
      <c r="U22" s="13">
        <v>15</v>
      </c>
      <c r="V22" s="13">
        <v>30</v>
      </c>
      <c r="W22" s="13">
        <v>25</v>
      </c>
      <c r="X22" s="13">
        <v>35</v>
      </c>
      <c r="Y22" s="13">
        <v>25</v>
      </c>
      <c r="Z22" s="13">
        <v>35</v>
      </c>
      <c r="AA22" s="13">
        <v>25</v>
      </c>
      <c r="AB22" s="13">
        <v>35</v>
      </c>
      <c r="AC22" s="13">
        <v>25</v>
      </c>
      <c r="AD22" s="13">
        <v>30</v>
      </c>
      <c r="AE22" s="13">
        <v>25</v>
      </c>
      <c r="AF22" s="13">
        <v>30</v>
      </c>
      <c r="AG22" s="13">
        <v>25</v>
      </c>
      <c r="AH22" s="13">
        <v>31.267590796766719</v>
      </c>
      <c r="AI22" s="13">
        <v>31.267590796766719</v>
      </c>
      <c r="AJ22" s="13">
        <v>31.267590796766719</v>
      </c>
      <c r="AK22" s="13">
        <v>31.267590796766719</v>
      </c>
      <c r="AL22" s="13">
        <v>26.87743787108268</v>
      </c>
      <c r="AM22" s="13">
        <v>25.481223864314323</v>
      </c>
      <c r="AN22" s="13">
        <v>28.92755989434793</v>
      </c>
      <c r="AO22" s="13">
        <v>32.030508221758168</v>
      </c>
      <c r="AP22" s="13">
        <v>31.214960460534481</v>
      </c>
      <c r="AQ22" s="13">
        <v>31.214960460534481</v>
      </c>
      <c r="AR22" s="13">
        <v>30.454587349062255</v>
      </c>
      <c r="AS22" s="635"/>
      <c r="AT22" s="639"/>
      <c r="AU22" s="13">
        <f t="shared" si="47"/>
        <v>55</v>
      </c>
      <c r="AV22" s="13">
        <f t="shared" si="48"/>
        <v>50</v>
      </c>
      <c r="AW22" s="13">
        <f t="shared" si="49"/>
        <v>40</v>
      </c>
      <c r="AX22" s="13">
        <f t="shared" si="50"/>
        <v>35</v>
      </c>
      <c r="AY22" s="13">
        <f t="shared" si="51"/>
        <v>55</v>
      </c>
      <c r="AZ22" s="13">
        <f t="shared" si="52"/>
        <v>60</v>
      </c>
      <c r="BA22" s="13">
        <f t="shared" si="53"/>
        <v>60</v>
      </c>
      <c r="BB22" s="13">
        <f t="shared" si="54"/>
        <v>60</v>
      </c>
      <c r="BC22" s="13">
        <f t="shared" si="55"/>
        <v>55</v>
      </c>
      <c r="BD22" s="13">
        <f t="shared" si="56"/>
        <v>55</v>
      </c>
      <c r="BE22" s="13">
        <f t="shared" si="26"/>
        <v>62.535181593533437</v>
      </c>
      <c r="BF22" s="13">
        <f t="shared" si="20"/>
        <v>62.535181593533437</v>
      </c>
      <c r="BG22" s="13">
        <f t="shared" si="8"/>
        <v>52.358661735397007</v>
      </c>
      <c r="BH22" s="59">
        <f t="shared" si="21"/>
        <v>60.958068116106098</v>
      </c>
      <c r="BI22" s="59">
        <f t="shared" si="40"/>
        <v>62.429920921068963</v>
      </c>
      <c r="BK22" s="10" t="s">
        <v>16</v>
      </c>
      <c r="BL22" s="13">
        <f t="shared" ref="BL22:BU56" si="57">C22</f>
        <v>110</v>
      </c>
      <c r="BM22" s="13">
        <f t="shared" si="57"/>
        <v>105</v>
      </c>
      <c r="BN22" s="13">
        <f t="shared" si="57"/>
        <v>75</v>
      </c>
      <c r="BO22" s="13">
        <f t="shared" si="57"/>
        <v>110</v>
      </c>
      <c r="BP22" s="13">
        <f t="shared" si="57"/>
        <v>115</v>
      </c>
      <c r="BQ22" s="13">
        <f t="shared" si="57"/>
        <v>105</v>
      </c>
      <c r="BR22" s="13">
        <f t="shared" si="57"/>
        <v>125.07036318706687</v>
      </c>
      <c r="BS22" s="13">
        <f t="shared" si="57"/>
        <v>113.31672985150311</v>
      </c>
      <c r="BT22" s="13">
        <f t="shared" si="57"/>
        <v>123.33909561919347</v>
      </c>
      <c r="BU22" s="13"/>
      <c r="BV22" s="212"/>
      <c r="BW22" s="208"/>
      <c r="BX22" s="301"/>
      <c r="BY22" s="439"/>
      <c r="BZ22" s="439"/>
      <c r="CA22" s="439"/>
      <c r="CB22" s="439"/>
      <c r="CC22" s="439"/>
      <c r="CD22" s="439"/>
      <c r="CE22" s="439"/>
      <c r="CF22" s="439"/>
      <c r="CG22" s="439"/>
      <c r="CH22" s="439"/>
      <c r="CI22" s="439"/>
      <c r="CJ22" s="439"/>
      <c r="CK22" s="439"/>
      <c r="CL22" s="439"/>
      <c r="CM22" s="439"/>
      <c r="CN22" s="439"/>
      <c r="CO22" s="439"/>
      <c r="CP22" s="439"/>
      <c r="CQ22" s="439"/>
      <c r="CR22" s="439"/>
      <c r="CS22" s="439"/>
      <c r="CT22" s="439"/>
      <c r="CU22" s="439"/>
      <c r="CV22" s="439"/>
      <c r="CW22" s="439"/>
      <c r="CX22" s="439"/>
      <c r="CY22" s="439"/>
      <c r="CZ22" s="439"/>
      <c r="DA22" s="439"/>
      <c r="DB22" s="450"/>
      <c r="DC22" s="439"/>
      <c r="DD22" s="439"/>
      <c r="DE22" s="439"/>
      <c r="DF22" s="679"/>
      <c r="DG22" s="679"/>
      <c r="DH22" s="679"/>
      <c r="DI22" s="679"/>
      <c r="DJ22" s="679"/>
      <c r="DK22" s="679"/>
      <c r="DL22" s="679"/>
      <c r="DM22" s="679"/>
      <c r="DN22" s="679"/>
      <c r="DO22" s="679"/>
      <c r="DP22" s="679"/>
      <c r="DQ22" s="679"/>
    </row>
    <row r="23" spans="2:121" x14ac:dyDescent="0.3">
      <c r="B23" s="10" t="s">
        <v>17</v>
      </c>
      <c r="C23" s="13">
        <v>10</v>
      </c>
      <c r="D23" s="13">
        <v>10</v>
      </c>
      <c r="E23" s="13">
        <v>10</v>
      </c>
      <c r="F23" s="13">
        <v>15</v>
      </c>
      <c r="G23" s="13">
        <v>15</v>
      </c>
      <c r="H23" s="13">
        <v>15</v>
      </c>
      <c r="I23" s="486">
        <v>66.067551452618346</v>
      </c>
      <c r="J23" s="486">
        <v>61.671414941382473</v>
      </c>
      <c r="K23" s="486">
        <v>65.246852435228561</v>
      </c>
      <c r="L23" s="486">
        <v>66.069421472526159</v>
      </c>
      <c r="M23" s="208">
        <f t="shared" si="9"/>
        <v>5.7975603401421383E-2</v>
      </c>
      <c r="N23" s="208">
        <f t="shared" si="7"/>
        <v>1.2607030172285594E-2</v>
      </c>
      <c r="O23" s="198"/>
      <c r="P23" s="13">
        <v>0</v>
      </c>
      <c r="Q23" s="13">
        <v>5</v>
      </c>
      <c r="R23" s="13">
        <v>0</v>
      </c>
      <c r="S23" s="13">
        <v>5</v>
      </c>
      <c r="T23" s="13">
        <v>0</v>
      </c>
      <c r="U23" s="13">
        <v>5</v>
      </c>
      <c r="V23" s="13">
        <v>5</v>
      </c>
      <c r="W23" s="13">
        <v>5</v>
      </c>
      <c r="X23" s="13">
        <v>5</v>
      </c>
      <c r="Y23" s="13">
        <v>5</v>
      </c>
      <c r="Z23" s="13">
        <v>5</v>
      </c>
      <c r="AA23" s="13">
        <v>5</v>
      </c>
      <c r="AB23" s="13">
        <v>5</v>
      </c>
      <c r="AC23" s="13">
        <v>5</v>
      </c>
      <c r="AD23" s="13">
        <v>5</v>
      </c>
      <c r="AE23" s="13">
        <v>5</v>
      </c>
      <c r="AF23" s="13">
        <v>5</v>
      </c>
      <c r="AG23" s="13">
        <v>5</v>
      </c>
      <c r="AH23" s="13">
        <v>16.516887863154587</v>
      </c>
      <c r="AI23" s="13">
        <v>16.516887863154587</v>
      </c>
      <c r="AJ23" s="13">
        <v>16.516887863154587</v>
      </c>
      <c r="AK23" s="13">
        <v>16.516887863154587</v>
      </c>
      <c r="AL23" s="13">
        <v>15.669743048716537</v>
      </c>
      <c r="AM23" s="13">
        <v>14.662185795232862</v>
      </c>
      <c r="AN23" s="13">
        <v>15.598692106957518</v>
      </c>
      <c r="AO23" s="13">
        <v>15.740793990475556</v>
      </c>
      <c r="AP23" s="13">
        <v>16.579932840678826</v>
      </c>
      <c r="AQ23" s="13">
        <v>16.579932840678826</v>
      </c>
      <c r="AR23" s="13">
        <v>16.028489706394623</v>
      </c>
      <c r="AS23" s="635"/>
      <c r="AT23" s="639"/>
      <c r="AU23" s="13">
        <f t="shared" si="47"/>
        <v>5</v>
      </c>
      <c r="AV23" s="13">
        <f t="shared" si="48"/>
        <v>5</v>
      </c>
      <c r="AW23" s="13">
        <f t="shared" si="49"/>
        <v>5</v>
      </c>
      <c r="AX23" s="13">
        <f t="shared" si="50"/>
        <v>5</v>
      </c>
      <c r="AY23" s="13">
        <f t="shared" si="51"/>
        <v>10</v>
      </c>
      <c r="AZ23" s="13">
        <f t="shared" si="52"/>
        <v>10</v>
      </c>
      <c r="BA23" s="13">
        <f t="shared" si="53"/>
        <v>10</v>
      </c>
      <c r="BB23" s="13">
        <f t="shared" si="54"/>
        <v>10</v>
      </c>
      <c r="BC23" s="13">
        <f t="shared" si="55"/>
        <v>10</v>
      </c>
      <c r="BD23" s="13">
        <f t="shared" si="56"/>
        <v>10</v>
      </c>
      <c r="BE23" s="13">
        <f t="shared" si="26"/>
        <v>33.033775726309173</v>
      </c>
      <c r="BF23" s="13">
        <f t="shared" si="20"/>
        <v>33.033775726309173</v>
      </c>
      <c r="BG23" s="13">
        <f t="shared" si="8"/>
        <v>30.331928843949399</v>
      </c>
      <c r="BH23" s="59">
        <f t="shared" si="21"/>
        <v>31.339486097433074</v>
      </c>
      <c r="BI23" s="59">
        <f t="shared" si="40"/>
        <v>33.159865681357651</v>
      </c>
      <c r="BK23" s="10" t="s">
        <v>17</v>
      </c>
      <c r="BL23" s="13">
        <f t="shared" si="57"/>
        <v>10</v>
      </c>
      <c r="BM23" s="13">
        <f t="shared" si="57"/>
        <v>10</v>
      </c>
      <c r="BN23" s="13">
        <f t="shared" si="57"/>
        <v>10</v>
      </c>
      <c r="BO23" s="13">
        <f t="shared" si="57"/>
        <v>15</v>
      </c>
      <c r="BP23" s="13">
        <f t="shared" si="57"/>
        <v>15</v>
      </c>
      <c r="BQ23" s="13">
        <f t="shared" si="57"/>
        <v>15</v>
      </c>
      <c r="BR23" s="13">
        <f t="shared" si="57"/>
        <v>66.067551452618346</v>
      </c>
      <c r="BS23" s="13">
        <f t="shared" si="57"/>
        <v>61.671414941382473</v>
      </c>
      <c r="BT23" s="13">
        <f t="shared" si="57"/>
        <v>65.246852435228561</v>
      </c>
      <c r="BU23" s="13"/>
      <c r="BV23" s="212"/>
      <c r="BW23" s="208"/>
      <c r="BX23" s="301"/>
      <c r="BY23" s="439"/>
      <c r="BZ23" s="439"/>
      <c r="CA23" s="439"/>
      <c r="CB23" s="439"/>
      <c r="CC23" s="439"/>
      <c r="CD23" s="439"/>
      <c r="CE23" s="439"/>
      <c r="CF23" s="439"/>
      <c r="CG23" s="439"/>
      <c r="CH23" s="439"/>
      <c r="CI23" s="439"/>
      <c r="CJ23" s="439"/>
      <c r="CK23" s="439"/>
      <c r="CL23" s="439"/>
      <c r="CM23" s="439"/>
      <c r="CN23" s="439"/>
      <c r="CO23" s="439"/>
      <c r="CP23" s="439"/>
      <c r="CQ23" s="439"/>
      <c r="CR23" s="439"/>
      <c r="CS23" s="439"/>
      <c r="CT23" s="439"/>
      <c r="CU23" s="439"/>
      <c r="CV23" s="439"/>
      <c r="CW23" s="439"/>
      <c r="CX23" s="439"/>
      <c r="CY23" s="439"/>
      <c r="CZ23" s="439"/>
      <c r="DA23" s="439"/>
      <c r="DB23" s="450"/>
      <c r="DC23" s="439"/>
      <c r="DD23" s="439"/>
      <c r="DE23" s="439"/>
      <c r="DF23" s="679"/>
      <c r="DG23" s="679"/>
      <c r="DH23" s="679"/>
      <c r="DI23" s="679"/>
      <c r="DJ23" s="679"/>
      <c r="DK23" s="679"/>
      <c r="DL23" s="679"/>
      <c r="DM23" s="679"/>
      <c r="DN23" s="679"/>
      <c r="DO23" s="679"/>
      <c r="DP23" s="679"/>
      <c r="DQ23" s="679"/>
    </row>
    <row r="24" spans="2:121" x14ac:dyDescent="0.3">
      <c r="B24" s="10" t="s">
        <v>18</v>
      </c>
      <c r="C24" s="13">
        <v>195</v>
      </c>
      <c r="D24" s="13">
        <v>215</v>
      </c>
      <c r="E24" s="13">
        <v>230</v>
      </c>
      <c r="F24" s="13">
        <v>225</v>
      </c>
      <c r="G24" s="13">
        <v>220</v>
      </c>
      <c r="H24" s="13">
        <v>215</v>
      </c>
      <c r="I24" s="486">
        <v>235.70899084972726</v>
      </c>
      <c r="J24" s="486">
        <v>179.69767952835707</v>
      </c>
      <c r="K24" s="486">
        <v>186.10651654934179</v>
      </c>
      <c r="L24" s="486">
        <v>134.55178554762526</v>
      </c>
      <c r="M24" s="208">
        <f t="shared" si="9"/>
        <v>3.5664550804471506E-2</v>
      </c>
      <c r="N24" s="208">
        <f t="shared" si="7"/>
        <v>-0.27701733371624304</v>
      </c>
      <c r="O24" s="198"/>
      <c r="P24" s="13">
        <v>60</v>
      </c>
      <c r="Q24" s="13">
        <v>50</v>
      </c>
      <c r="R24" s="13">
        <v>65</v>
      </c>
      <c r="S24" s="13">
        <v>55</v>
      </c>
      <c r="T24" s="13">
        <v>60</v>
      </c>
      <c r="U24" s="13">
        <v>50</v>
      </c>
      <c r="V24" s="13">
        <v>50</v>
      </c>
      <c r="W24" s="13">
        <v>55</v>
      </c>
      <c r="X24" s="13">
        <v>70</v>
      </c>
      <c r="Y24" s="13">
        <v>50</v>
      </c>
      <c r="Z24" s="13">
        <v>55</v>
      </c>
      <c r="AA24" s="13">
        <v>50</v>
      </c>
      <c r="AB24" s="13">
        <v>60</v>
      </c>
      <c r="AC24" s="13">
        <v>50</v>
      </c>
      <c r="AD24" s="13">
        <v>50</v>
      </c>
      <c r="AE24" s="13">
        <v>50</v>
      </c>
      <c r="AF24" s="13">
        <v>60</v>
      </c>
      <c r="AG24" s="13">
        <v>50</v>
      </c>
      <c r="AH24" s="13">
        <v>35.449128958379468</v>
      </c>
      <c r="AI24" s="13">
        <v>88.292056603178338</v>
      </c>
      <c r="AJ24" s="13">
        <v>45.22214485691179</v>
      </c>
      <c r="AK24" s="13">
        <v>66.745660431257676</v>
      </c>
      <c r="AL24" s="13">
        <v>77.985703311466708</v>
      </c>
      <c r="AM24" s="13">
        <v>19.753136907504413</v>
      </c>
      <c r="AN24" s="13">
        <v>19.971794333720357</v>
      </c>
      <c r="AO24" s="13">
        <v>61.987044975665597</v>
      </c>
      <c r="AP24" s="13">
        <v>7.1150706207941923</v>
      </c>
      <c r="AQ24" s="13">
        <v>102.08455422660487</v>
      </c>
      <c r="AR24" s="13">
        <v>47.894130447024331</v>
      </c>
      <c r="AS24" s="635"/>
      <c r="AT24" s="639"/>
      <c r="AU24" s="13">
        <f t="shared" si="47"/>
        <v>105</v>
      </c>
      <c r="AV24" s="13">
        <f t="shared" si="48"/>
        <v>110</v>
      </c>
      <c r="AW24" s="13">
        <f t="shared" si="49"/>
        <v>120</v>
      </c>
      <c r="AX24" s="13">
        <f t="shared" si="50"/>
        <v>110</v>
      </c>
      <c r="AY24" s="13">
        <f t="shared" si="51"/>
        <v>105</v>
      </c>
      <c r="AZ24" s="13">
        <f t="shared" si="52"/>
        <v>120</v>
      </c>
      <c r="BA24" s="13">
        <f t="shared" si="53"/>
        <v>105</v>
      </c>
      <c r="BB24" s="13">
        <f t="shared" si="54"/>
        <v>110</v>
      </c>
      <c r="BC24" s="13">
        <f t="shared" si="55"/>
        <v>100</v>
      </c>
      <c r="BD24" s="13">
        <f t="shared" si="56"/>
        <v>110</v>
      </c>
      <c r="BE24" s="13">
        <f t="shared" si="26"/>
        <v>123.74118556155781</v>
      </c>
      <c r="BF24" s="13">
        <f t="shared" si="20"/>
        <v>111.96780528816947</v>
      </c>
      <c r="BG24" s="13">
        <f t="shared" si="8"/>
        <v>97.73884021897112</v>
      </c>
      <c r="BH24" s="59">
        <f t="shared" si="21"/>
        <v>81.958839309385951</v>
      </c>
      <c r="BI24" s="59">
        <f t="shared" si="40"/>
        <v>109.19962484739906</v>
      </c>
      <c r="BK24" s="10" t="s">
        <v>18</v>
      </c>
      <c r="BL24" s="13">
        <f t="shared" si="57"/>
        <v>195</v>
      </c>
      <c r="BM24" s="13">
        <f t="shared" si="57"/>
        <v>215</v>
      </c>
      <c r="BN24" s="13">
        <f t="shared" si="57"/>
        <v>230</v>
      </c>
      <c r="BO24" s="13">
        <f t="shared" si="57"/>
        <v>225</v>
      </c>
      <c r="BP24" s="13">
        <f t="shared" si="57"/>
        <v>220</v>
      </c>
      <c r="BQ24" s="13">
        <f t="shared" si="57"/>
        <v>215</v>
      </c>
      <c r="BR24" s="13">
        <f t="shared" si="57"/>
        <v>235.70899084972726</v>
      </c>
      <c r="BS24" s="13">
        <f t="shared" si="57"/>
        <v>179.69767952835707</v>
      </c>
      <c r="BT24" s="13">
        <f t="shared" si="57"/>
        <v>186.10651654934179</v>
      </c>
      <c r="BU24" s="13"/>
      <c r="BV24" s="212"/>
      <c r="BW24" s="208"/>
      <c r="BX24" s="27"/>
      <c r="BY24" s="439"/>
      <c r="BZ24" s="439"/>
      <c r="CA24" s="439"/>
      <c r="CB24" s="439"/>
      <c r="CC24" s="439"/>
      <c r="CD24" s="439"/>
      <c r="CE24" s="439"/>
      <c r="CF24" s="439"/>
      <c r="CG24" s="439"/>
      <c r="CH24" s="439"/>
      <c r="CI24" s="439"/>
      <c r="CJ24" s="439"/>
      <c r="CK24" s="439"/>
      <c r="CL24" s="439"/>
      <c r="CM24" s="439"/>
      <c r="CN24" s="439"/>
      <c r="CO24" s="439"/>
      <c r="CP24" s="439"/>
      <c r="CQ24" s="439"/>
      <c r="CR24" s="439"/>
      <c r="CS24" s="439"/>
      <c r="CT24" s="439"/>
      <c r="CU24" s="439"/>
      <c r="CV24" s="439"/>
      <c r="CW24" s="439"/>
      <c r="CX24" s="439"/>
      <c r="CY24" s="439"/>
      <c r="CZ24" s="439"/>
      <c r="DA24" s="439"/>
      <c r="DB24" s="446"/>
      <c r="DC24" s="439"/>
      <c r="DD24" s="439"/>
      <c r="DE24" s="439"/>
      <c r="DF24" s="679"/>
      <c r="DG24" s="679"/>
      <c r="DH24" s="679"/>
      <c r="DI24" s="679"/>
      <c r="DJ24" s="679"/>
      <c r="DK24" s="679"/>
      <c r="DL24" s="679"/>
      <c r="DM24" s="679"/>
      <c r="DN24" s="679"/>
      <c r="DO24" s="679"/>
      <c r="DP24" s="679"/>
      <c r="DQ24" s="679"/>
    </row>
    <row r="25" spans="2:121" x14ac:dyDescent="0.3">
      <c r="B25" s="52" t="s">
        <v>19</v>
      </c>
      <c r="C25" s="54">
        <v>165</v>
      </c>
      <c r="D25" s="54">
        <v>155</v>
      </c>
      <c r="E25" s="54">
        <v>145</v>
      </c>
      <c r="F25" s="54">
        <v>160</v>
      </c>
      <c r="G25" s="54">
        <v>170</v>
      </c>
      <c r="H25" s="611">
        <v>180</v>
      </c>
      <c r="I25" s="664">
        <v>190.45611089638408</v>
      </c>
      <c r="J25" s="664">
        <v>140.9909706522098</v>
      </c>
      <c r="K25" s="664">
        <v>174.56888442038485</v>
      </c>
      <c r="L25" s="664">
        <v>175.60744286919353</v>
      </c>
      <c r="M25" s="217">
        <f t="shared" si="9"/>
        <v>0.23815648344604656</v>
      </c>
      <c r="N25" s="217">
        <f t="shared" si="7"/>
        <v>5.9492758532369017E-3</v>
      </c>
      <c r="O25" s="198"/>
      <c r="P25" s="54">
        <v>40</v>
      </c>
      <c r="Q25" s="54">
        <v>40</v>
      </c>
      <c r="R25" s="54">
        <v>35</v>
      </c>
      <c r="S25" s="54">
        <v>35</v>
      </c>
      <c r="T25" s="54">
        <v>35</v>
      </c>
      <c r="U25" s="54">
        <v>35</v>
      </c>
      <c r="V25" s="54">
        <v>40</v>
      </c>
      <c r="W25" s="54">
        <v>40</v>
      </c>
      <c r="X25" s="54">
        <v>40</v>
      </c>
      <c r="Y25" s="54">
        <v>40</v>
      </c>
      <c r="Z25" s="54">
        <v>40</v>
      </c>
      <c r="AA25" s="54">
        <v>45</v>
      </c>
      <c r="AB25" s="54">
        <v>45</v>
      </c>
      <c r="AC25" s="54">
        <v>45</v>
      </c>
      <c r="AD25" s="54">
        <v>45</v>
      </c>
      <c r="AE25" s="54">
        <v>45</v>
      </c>
      <c r="AF25" s="54">
        <v>45</v>
      </c>
      <c r="AG25" s="54">
        <v>50</v>
      </c>
      <c r="AH25" s="54">
        <v>45.993631305686513</v>
      </c>
      <c r="AI25" s="54">
        <v>45.993631305686513</v>
      </c>
      <c r="AJ25" s="54">
        <v>45.993631305686513</v>
      </c>
      <c r="AK25" s="54">
        <v>52.475216979324514</v>
      </c>
      <c r="AL25" s="54">
        <v>32.924658695565782</v>
      </c>
      <c r="AM25" s="54">
        <v>31.15769397777121</v>
      </c>
      <c r="AN25" s="54">
        <v>37.016936410066933</v>
      </c>
      <c r="AO25" s="54">
        <v>39.891681568805865</v>
      </c>
      <c r="AP25" s="54">
        <v>39.131657223303762</v>
      </c>
      <c r="AQ25" s="54">
        <v>39.131657223303762</v>
      </c>
      <c r="AR25" s="54">
        <v>38.130333065615133</v>
      </c>
      <c r="AS25" s="635"/>
      <c r="AT25" s="639"/>
      <c r="AU25" s="54">
        <f t="shared" si="47"/>
        <v>75</v>
      </c>
      <c r="AV25" s="54">
        <f t="shared" si="48"/>
        <v>80</v>
      </c>
      <c r="AW25" s="54">
        <f t="shared" si="49"/>
        <v>70</v>
      </c>
      <c r="AX25" s="54">
        <f t="shared" si="50"/>
        <v>70</v>
      </c>
      <c r="AY25" s="54">
        <f t="shared" si="51"/>
        <v>80</v>
      </c>
      <c r="AZ25" s="54">
        <f t="shared" si="52"/>
        <v>80</v>
      </c>
      <c r="BA25" s="54">
        <f t="shared" si="53"/>
        <v>85</v>
      </c>
      <c r="BB25" s="54">
        <f t="shared" si="54"/>
        <v>90</v>
      </c>
      <c r="BC25" s="54">
        <f t="shared" si="55"/>
        <v>90</v>
      </c>
      <c r="BD25" s="54">
        <f t="shared" si="56"/>
        <v>95</v>
      </c>
      <c r="BE25" s="54">
        <f t="shared" si="26"/>
        <v>91.987262611373026</v>
      </c>
      <c r="BF25" s="54">
        <f t="shared" si="20"/>
        <v>98.468848285011035</v>
      </c>
      <c r="BG25" s="54">
        <f t="shared" si="8"/>
        <v>64.082352673336999</v>
      </c>
      <c r="BH25" s="516">
        <f t="shared" si="21"/>
        <v>76.908617978872797</v>
      </c>
      <c r="BI25" s="620">
        <f t="shared" si="40"/>
        <v>78.263314446607524</v>
      </c>
      <c r="BK25" s="52" t="s">
        <v>19</v>
      </c>
      <c r="BL25" s="54">
        <f t="shared" si="57"/>
        <v>165</v>
      </c>
      <c r="BM25" s="54">
        <f t="shared" si="57"/>
        <v>155</v>
      </c>
      <c r="BN25" s="54">
        <f t="shared" si="57"/>
        <v>145</v>
      </c>
      <c r="BO25" s="54">
        <f t="shared" si="57"/>
        <v>160</v>
      </c>
      <c r="BP25" s="54">
        <f t="shared" si="57"/>
        <v>170</v>
      </c>
      <c r="BQ25" s="54">
        <f t="shared" si="57"/>
        <v>180</v>
      </c>
      <c r="BR25" s="54">
        <f t="shared" si="57"/>
        <v>190.45611089638408</v>
      </c>
      <c r="BS25" s="54">
        <f t="shared" si="57"/>
        <v>140.9909706522098</v>
      </c>
      <c r="BT25" s="54">
        <f t="shared" si="57"/>
        <v>174.56888442038485</v>
      </c>
      <c r="BU25" s="54"/>
      <c r="BV25" s="216"/>
      <c r="BW25" s="217"/>
      <c r="BX25" s="27"/>
      <c r="BY25" s="447"/>
      <c r="BZ25" s="447"/>
      <c r="CA25" s="447"/>
      <c r="CB25" s="447"/>
      <c r="CC25" s="447"/>
      <c r="CD25" s="447"/>
      <c r="CE25" s="44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8"/>
      <c r="DC25" s="447"/>
      <c r="DD25" s="447"/>
      <c r="DE25" s="447"/>
      <c r="DF25" s="447"/>
      <c r="DG25" s="447"/>
      <c r="DH25" s="447"/>
      <c r="DI25" s="447"/>
      <c r="DJ25" s="447"/>
      <c r="DK25" s="447"/>
      <c r="DL25" s="447"/>
      <c r="DM25" s="447"/>
      <c r="DN25" s="447"/>
      <c r="DO25" s="447"/>
      <c r="DP25" s="447"/>
      <c r="DQ25" s="447"/>
    </row>
    <row r="26" spans="2:121" x14ac:dyDescent="0.3">
      <c r="B26" s="20" t="s">
        <v>13</v>
      </c>
      <c r="C26" s="491">
        <v>50</v>
      </c>
      <c r="D26" s="491">
        <v>60</v>
      </c>
      <c r="E26" s="491">
        <v>205</v>
      </c>
      <c r="F26" s="491">
        <v>220</v>
      </c>
      <c r="G26" s="491">
        <v>100</v>
      </c>
      <c r="H26" s="491">
        <v>235</v>
      </c>
      <c r="I26" s="495">
        <f t="shared" ref="I26:L26" si="58">SUM(I27:I31)</f>
        <v>218.82799632930983</v>
      </c>
      <c r="J26" s="495">
        <f t="shared" si="58"/>
        <v>108.88601227321639</v>
      </c>
      <c r="K26" s="495">
        <f t="shared" si="58"/>
        <v>179.45241167024059</v>
      </c>
      <c r="L26" s="495">
        <f t="shared" si="58"/>
        <v>194.13738496879643</v>
      </c>
      <c r="M26" s="210">
        <f t="shared" si="9"/>
        <v>0.64807589077611949</v>
      </c>
      <c r="N26" s="210">
        <f t="shared" si="7"/>
        <v>8.1832131214490067E-2</v>
      </c>
      <c r="O26" s="198"/>
      <c r="P26" s="50">
        <v>15</v>
      </c>
      <c r="Q26" s="50">
        <v>15</v>
      </c>
      <c r="R26" s="50">
        <v>55</v>
      </c>
      <c r="S26" s="50">
        <v>50</v>
      </c>
      <c r="T26" s="50">
        <v>50</v>
      </c>
      <c r="U26" s="50">
        <v>50</v>
      </c>
      <c r="V26" s="50">
        <v>55</v>
      </c>
      <c r="W26" s="50">
        <v>60</v>
      </c>
      <c r="X26" s="50">
        <v>55</v>
      </c>
      <c r="Y26" s="50">
        <v>55</v>
      </c>
      <c r="Z26" s="50">
        <v>35</v>
      </c>
      <c r="AA26" s="50">
        <v>15</v>
      </c>
      <c r="AB26" s="50">
        <v>25</v>
      </c>
      <c r="AC26" s="50">
        <v>25</v>
      </c>
      <c r="AD26" s="50">
        <v>55</v>
      </c>
      <c r="AE26" s="50">
        <v>55</v>
      </c>
      <c r="AF26" s="50">
        <v>55</v>
      </c>
      <c r="AG26" s="50">
        <v>55</v>
      </c>
      <c r="AH26" s="50">
        <f t="shared" ref="AH26:AP26" si="59">SUM(AH27:AH31)</f>
        <v>54.706999082327457</v>
      </c>
      <c r="AI26" s="50">
        <f t="shared" si="59"/>
        <v>54.706999082327457</v>
      </c>
      <c r="AJ26" s="50">
        <f t="shared" si="59"/>
        <v>54.706999082327457</v>
      </c>
      <c r="AK26" s="50">
        <f t="shared" si="59"/>
        <v>54.706999082327457</v>
      </c>
      <c r="AL26" s="50">
        <f t="shared" si="59"/>
        <v>33.175852077934877</v>
      </c>
      <c r="AM26" s="50">
        <f t="shared" si="59"/>
        <v>18.290451516342788</v>
      </c>
      <c r="AN26" s="50">
        <f t="shared" si="59"/>
        <v>21.426618642480928</v>
      </c>
      <c r="AO26" s="50">
        <f t="shared" si="59"/>
        <v>35.993090036457801</v>
      </c>
      <c r="AP26" s="50">
        <f t="shared" si="59"/>
        <v>34.793248303682752</v>
      </c>
      <c r="AQ26" s="50">
        <f>SUM(AQ27:AQ31)</f>
        <v>45.449510454354247</v>
      </c>
      <c r="AR26" s="50">
        <f>SUM(AR27:AR31)</f>
        <v>45.449510454354247</v>
      </c>
      <c r="AS26" s="635"/>
      <c r="AT26" s="639"/>
      <c r="AU26" s="50">
        <f t="shared" ref="AU26:AW26" si="60">SUM(AU27:AU31)</f>
        <v>30</v>
      </c>
      <c r="AV26" s="50">
        <f t="shared" si="60"/>
        <v>30</v>
      </c>
      <c r="AW26" s="50">
        <f t="shared" si="60"/>
        <v>105</v>
      </c>
      <c r="AX26" s="50">
        <f>SUM(AX27:AX31)</f>
        <v>100</v>
      </c>
      <c r="AY26" s="50">
        <f>SUM(AY27:AY31)</f>
        <v>115</v>
      </c>
      <c r="AZ26" s="50">
        <f t="shared" ref="AZ26:BC26" si="61">SUM(AZ27:AZ31)</f>
        <v>110</v>
      </c>
      <c r="BA26" s="50">
        <f t="shared" si="61"/>
        <v>50</v>
      </c>
      <c r="BB26" s="50">
        <f t="shared" si="61"/>
        <v>50</v>
      </c>
      <c r="BC26" s="50">
        <f t="shared" si="61"/>
        <v>110</v>
      </c>
      <c r="BD26" s="50">
        <f>SUM(BD27:BD31)</f>
        <v>110</v>
      </c>
      <c r="BE26" s="50">
        <f t="shared" si="26"/>
        <v>109.41399816465491</v>
      </c>
      <c r="BF26" s="50">
        <f t="shared" si="20"/>
        <v>109.41399816465491</v>
      </c>
      <c r="BG26" s="50">
        <f t="shared" si="8"/>
        <v>51.466303594277662</v>
      </c>
      <c r="BH26" s="50">
        <f t="shared" si="21"/>
        <v>57.419708678938733</v>
      </c>
      <c r="BI26" s="50">
        <f t="shared" si="40"/>
        <v>80.242758758036999</v>
      </c>
      <c r="BK26" s="20" t="s">
        <v>13</v>
      </c>
      <c r="BL26" s="50">
        <f t="shared" si="57"/>
        <v>50</v>
      </c>
      <c r="BM26" s="50">
        <f t="shared" si="57"/>
        <v>60</v>
      </c>
      <c r="BN26" s="50">
        <f t="shared" si="57"/>
        <v>205</v>
      </c>
      <c r="BO26" s="50">
        <f t="shared" si="57"/>
        <v>220</v>
      </c>
      <c r="BP26" s="50">
        <f t="shared" si="57"/>
        <v>100</v>
      </c>
      <c r="BQ26" s="50">
        <f t="shared" si="57"/>
        <v>235</v>
      </c>
      <c r="BR26" s="50">
        <f t="shared" si="57"/>
        <v>218.82799632930983</v>
      </c>
      <c r="BS26" s="50">
        <f t="shared" si="57"/>
        <v>108.88601227321639</v>
      </c>
      <c r="BT26" s="50">
        <f>K26</f>
        <v>179.45241167024059</v>
      </c>
      <c r="BU26" s="50">
        <f>L26</f>
        <v>194.13738496879643</v>
      </c>
      <c r="BV26" s="210">
        <f t="shared" si="27"/>
        <v>0.64807589077611949</v>
      </c>
      <c r="BW26" s="210">
        <f>N26</f>
        <v>8.1832131214490067E-2</v>
      </c>
      <c r="BX26" s="198"/>
      <c r="BY26" s="444">
        <f t="shared" ref="BY26:DA26" si="62">P26</f>
        <v>15</v>
      </c>
      <c r="BZ26" s="444">
        <f t="shared" si="62"/>
        <v>15</v>
      </c>
      <c r="CA26" s="444">
        <f t="shared" si="62"/>
        <v>55</v>
      </c>
      <c r="CB26" s="444">
        <f t="shared" si="62"/>
        <v>50</v>
      </c>
      <c r="CC26" s="444">
        <f t="shared" si="62"/>
        <v>50</v>
      </c>
      <c r="CD26" s="444">
        <f t="shared" si="62"/>
        <v>50</v>
      </c>
      <c r="CE26" s="444">
        <f t="shared" si="62"/>
        <v>55</v>
      </c>
      <c r="CF26" s="444">
        <f t="shared" si="62"/>
        <v>60</v>
      </c>
      <c r="CG26" s="444">
        <f t="shared" si="62"/>
        <v>55</v>
      </c>
      <c r="CH26" s="444">
        <f t="shared" si="62"/>
        <v>55</v>
      </c>
      <c r="CI26" s="444">
        <f t="shared" si="62"/>
        <v>35</v>
      </c>
      <c r="CJ26" s="444">
        <f t="shared" si="62"/>
        <v>15</v>
      </c>
      <c r="CK26" s="444">
        <f t="shared" si="62"/>
        <v>25</v>
      </c>
      <c r="CL26" s="444">
        <f t="shared" si="62"/>
        <v>25</v>
      </c>
      <c r="CM26" s="444">
        <f t="shared" si="62"/>
        <v>55</v>
      </c>
      <c r="CN26" s="444">
        <f t="shared" si="62"/>
        <v>55</v>
      </c>
      <c r="CO26" s="444">
        <f t="shared" si="62"/>
        <v>55</v>
      </c>
      <c r="CP26" s="444">
        <f t="shared" si="62"/>
        <v>55</v>
      </c>
      <c r="CQ26" s="444">
        <f t="shared" si="62"/>
        <v>54.706999082327457</v>
      </c>
      <c r="CR26" s="444">
        <f t="shared" si="62"/>
        <v>54.706999082327457</v>
      </c>
      <c r="CS26" s="444">
        <f t="shared" si="62"/>
        <v>54.706999082327457</v>
      </c>
      <c r="CT26" s="444">
        <f t="shared" si="62"/>
        <v>54.706999082327457</v>
      </c>
      <c r="CU26" s="444">
        <f t="shared" si="62"/>
        <v>33.175852077934877</v>
      </c>
      <c r="CV26" s="444">
        <f t="shared" si="62"/>
        <v>18.290451516342788</v>
      </c>
      <c r="CW26" s="444">
        <f t="shared" si="62"/>
        <v>21.426618642480928</v>
      </c>
      <c r="CX26" s="444">
        <f t="shared" si="62"/>
        <v>35.993090036457801</v>
      </c>
      <c r="CY26" s="444">
        <f t="shared" si="62"/>
        <v>34.793248303682752</v>
      </c>
      <c r="CZ26" s="444">
        <f t="shared" si="62"/>
        <v>45.449510454354247</v>
      </c>
      <c r="DA26" s="444">
        <f t="shared" si="62"/>
        <v>45.449510454354247</v>
      </c>
      <c r="DB26" s="445"/>
      <c r="DC26" s="444">
        <f t="shared" ref="DC26:DQ26" si="63">AU26</f>
        <v>30</v>
      </c>
      <c r="DD26" s="444">
        <f t="shared" si="63"/>
        <v>30</v>
      </c>
      <c r="DE26" s="444">
        <f t="shared" si="63"/>
        <v>105</v>
      </c>
      <c r="DF26" s="444">
        <f t="shared" si="63"/>
        <v>100</v>
      </c>
      <c r="DG26" s="444">
        <f t="shared" si="63"/>
        <v>115</v>
      </c>
      <c r="DH26" s="444">
        <f t="shared" si="63"/>
        <v>110</v>
      </c>
      <c r="DI26" s="444">
        <f t="shared" si="63"/>
        <v>50</v>
      </c>
      <c r="DJ26" s="444">
        <f t="shared" si="63"/>
        <v>50</v>
      </c>
      <c r="DK26" s="444">
        <f t="shared" si="63"/>
        <v>110</v>
      </c>
      <c r="DL26" s="444">
        <f t="shared" si="63"/>
        <v>110</v>
      </c>
      <c r="DM26" s="444">
        <f t="shared" si="63"/>
        <v>109.41399816465491</v>
      </c>
      <c r="DN26" s="444">
        <f t="shared" si="63"/>
        <v>109.41399816465491</v>
      </c>
      <c r="DO26" s="444">
        <f t="shared" si="63"/>
        <v>51.466303594277662</v>
      </c>
      <c r="DP26" s="444">
        <f t="shared" si="63"/>
        <v>57.419708678938733</v>
      </c>
      <c r="DQ26" s="444">
        <f t="shared" si="63"/>
        <v>80.242758758036999</v>
      </c>
    </row>
    <row r="27" spans="2:121" x14ac:dyDescent="0.3">
      <c r="B27" s="10" t="s">
        <v>15</v>
      </c>
      <c r="C27" s="13">
        <v>40</v>
      </c>
      <c r="D27" s="13">
        <v>25</v>
      </c>
      <c r="E27" s="13">
        <v>-25</v>
      </c>
      <c r="F27" s="13">
        <v>90</v>
      </c>
      <c r="G27" s="13">
        <v>55</v>
      </c>
      <c r="H27" s="13">
        <v>55</v>
      </c>
      <c r="I27" s="468">
        <v>29.756842744181988</v>
      </c>
      <c r="J27" s="468">
        <v>5.2641984839475882</v>
      </c>
      <c r="K27" s="468">
        <v>26.305504930597124</v>
      </c>
      <c r="L27" s="468">
        <v>34.014831218546853</v>
      </c>
      <c r="M27" s="208" t="str">
        <f t="shared" si="9"/>
        <v>&gt;±300%</v>
      </c>
      <c r="N27" s="208">
        <f t="shared" si="7"/>
        <v>0.29306893398509382</v>
      </c>
      <c r="O27" s="198"/>
      <c r="P27" s="13">
        <v>5</v>
      </c>
      <c r="Q27" s="13">
        <v>5</v>
      </c>
      <c r="R27" s="13">
        <v>-5</v>
      </c>
      <c r="S27" s="13">
        <v>-5</v>
      </c>
      <c r="T27" s="13">
        <v>-5</v>
      </c>
      <c r="U27" s="13">
        <v>-5</v>
      </c>
      <c r="V27" s="13">
        <v>20</v>
      </c>
      <c r="W27" s="13">
        <v>25</v>
      </c>
      <c r="X27" s="13">
        <v>20</v>
      </c>
      <c r="Y27" s="13">
        <v>20</v>
      </c>
      <c r="Z27" s="13">
        <v>15</v>
      </c>
      <c r="AA27" s="13">
        <v>15</v>
      </c>
      <c r="AB27" s="13">
        <v>15</v>
      </c>
      <c r="AC27" s="13">
        <v>15</v>
      </c>
      <c r="AD27" s="13">
        <v>15</v>
      </c>
      <c r="AE27" s="13">
        <v>15</v>
      </c>
      <c r="AF27" s="13">
        <v>15</v>
      </c>
      <c r="AG27" s="13">
        <v>15</v>
      </c>
      <c r="AH27" s="13">
        <v>7.439210686045497</v>
      </c>
      <c r="AI27" s="13">
        <v>7.439210686045497</v>
      </c>
      <c r="AJ27" s="13">
        <v>7.439210686045497</v>
      </c>
      <c r="AK27" s="13">
        <v>7.439210686045497</v>
      </c>
      <c r="AL27" s="13">
        <v>5.2006084286150331</v>
      </c>
      <c r="AM27" s="13">
        <v>0.45383775642796298</v>
      </c>
      <c r="AN27" s="13">
        <v>-0.42573075300794727</v>
      </c>
      <c r="AO27" s="13">
        <v>3.548305191253931E-2</v>
      </c>
      <c r="AP27" s="13">
        <v>5.7872110847313669</v>
      </c>
      <c r="AQ27" s="13">
        <v>6.8394312819552523</v>
      </c>
      <c r="AR27" s="13">
        <v>6.8394312819552523</v>
      </c>
      <c r="AS27" s="635"/>
      <c r="AT27" s="639"/>
      <c r="AU27" s="13">
        <f t="shared" ref="AU27:AU31" si="64">D27-AV27</f>
        <v>15</v>
      </c>
      <c r="AV27" s="13">
        <f t="shared" ref="AV27:AV31" si="65">SUM(P27:Q27)</f>
        <v>10</v>
      </c>
      <c r="AW27" s="13">
        <f t="shared" ref="AW27:AW31" si="66">SUM(R27:S27)</f>
        <v>-10</v>
      </c>
      <c r="AX27" s="7">
        <f t="shared" ref="AX27:AX31" si="67">SUM(T27:U27)</f>
        <v>-10</v>
      </c>
      <c r="AY27" s="13">
        <f t="shared" ref="AY27:AY31" si="68">SUM(V27:W27)</f>
        <v>45</v>
      </c>
      <c r="AZ27" s="13">
        <f t="shared" ref="AZ27:AZ31" si="69">SUM(X27:Y27)</f>
        <v>40</v>
      </c>
      <c r="BA27" s="13">
        <f t="shared" ref="BA27:BA31" si="70">SUM(Z27:AA27)</f>
        <v>30</v>
      </c>
      <c r="BB27" s="13">
        <f t="shared" ref="BB27:BB31" si="71">SUM(AB27:AC27)</f>
        <v>30</v>
      </c>
      <c r="BC27" s="13">
        <f t="shared" ref="BC27:BC31" si="72">SUM(AD27:AE27)</f>
        <v>30</v>
      </c>
      <c r="BD27" s="13">
        <f t="shared" ref="BD27:BD31" si="73">SUM(AF27:AG27)</f>
        <v>30</v>
      </c>
      <c r="BE27" s="13">
        <f t="shared" si="26"/>
        <v>14.878421372090994</v>
      </c>
      <c r="BF27" s="13">
        <f>AJ27+AK27</f>
        <v>14.878421372090994</v>
      </c>
      <c r="BG27" s="13">
        <f>AL27+AM27</f>
        <v>5.6544461850429961</v>
      </c>
      <c r="BH27" s="59">
        <f t="shared" si="21"/>
        <v>-0.39024770109540796</v>
      </c>
      <c r="BI27" s="59">
        <f t="shared" si="40"/>
        <v>12.626642366686619</v>
      </c>
      <c r="BK27" s="10" t="s">
        <v>15</v>
      </c>
      <c r="BL27" s="13">
        <f t="shared" si="57"/>
        <v>40</v>
      </c>
      <c r="BM27" s="13">
        <f t="shared" si="57"/>
        <v>25</v>
      </c>
      <c r="BN27" s="13">
        <f t="shared" si="57"/>
        <v>-25</v>
      </c>
      <c r="BO27" s="13">
        <f t="shared" si="57"/>
        <v>90</v>
      </c>
      <c r="BP27" s="13">
        <f t="shared" si="57"/>
        <v>55</v>
      </c>
      <c r="BQ27" s="13">
        <f t="shared" si="57"/>
        <v>55</v>
      </c>
      <c r="BR27" s="13">
        <f t="shared" si="57"/>
        <v>29.756842744181988</v>
      </c>
      <c r="BS27" s="13">
        <f t="shared" si="57"/>
        <v>5.2641984839475882</v>
      </c>
      <c r="BT27" s="13">
        <f t="shared" si="57"/>
        <v>26.305504930597124</v>
      </c>
      <c r="BU27" s="13"/>
      <c r="BV27" s="212"/>
      <c r="BW27" s="208"/>
      <c r="BX27" s="27"/>
      <c r="BY27" s="439"/>
      <c r="BZ27" s="439"/>
      <c r="CA27" s="439"/>
      <c r="CB27" s="439"/>
      <c r="CC27" s="439"/>
      <c r="CD27" s="439"/>
      <c r="CE27" s="439"/>
      <c r="CF27" s="439"/>
      <c r="CG27" s="439"/>
      <c r="CH27" s="439"/>
      <c r="CI27" s="439"/>
      <c r="CJ27" s="439"/>
      <c r="CK27" s="439"/>
      <c r="CL27" s="439"/>
      <c r="CM27" s="439"/>
      <c r="CN27" s="439"/>
      <c r="CO27" s="439"/>
      <c r="CP27" s="439"/>
      <c r="CQ27" s="439"/>
      <c r="CR27" s="439"/>
      <c r="CS27" s="439"/>
      <c r="CT27" s="439"/>
      <c r="CU27" s="439"/>
      <c r="CV27" s="439"/>
      <c r="CW27" s="439"/>
      <c r="CX27" s="439"/>
      <c r="CY27" s="439"/>
      <c r="CZ27" s="439"/>
      <c r="DA27" s="439"/>
      <c r="DB27" s="450"/>
      <c r="DC27" s="439"/>
      <c r="DD27" s="439"/>
      <c r="DE27" s="439"/>
      <c r="DF27" s="679"/>
      <c r="DG27" s="679"/>
      <c r="DH27" s="679"/>
      <c r="DI27" s="679"/>
      <c r="DJ27" s="679"/>
      <c r="DK27" s="679"/>
      <c r="DL27" s="679"/>
      <c r="DM27" s="679"/>
      <c r="DN27" s="679"/>
      <c r="DO27" s="679"/>
      <c r="DP27" s="679"/>
      <c r="DQ27" s="679"/>
    </row>
    <row r="28" spans="2:121" x14ac:dyDescent="0.3">
      <c r="B28" s="10" t="s">
        <v>16</v>
      </c>
      <c r="C28" s="13">
        <v>-45</v>
      </c>
      <c r="D28" s="13">
        <v>-20</v>
      </c>
      <c r="E28" s="13">
        <v>70</v>
      </c>
      <c r="F28" s="13">
        <v>10</v>
      </c>
      <c r="G28" s="13">
        <v>5</v>
      </c>
      <c r="H28" s="13">
        <v>20</v>
      </c>
      <c r="I28" s="468">
        <v>13.816563051472052</v>
      </c>
      <c r="J28" s="468">
        <v>10.937957956517167</v>
      </c>
      <c r="K28" s="468">
        <v>14.801588904006632</v>
      </c>
      <c r="L28" s="468">
        <v>22.398081820262281</v>
      </c>
      <c r="M28" s="208">
        <f t="shared" si="9"/>
        <v>0.35323146814505679</v>
      </c>
      <c r="N28" s="208">
        <f t="shared" si="7"/>
        <v>0.51322144977282536</v>
      </c>
      <c r="O28" s="198"/>
      <c r="P28" s="13">
        <v>-5</v>
      </c>
      <c r="Q28" s="13">
        <v>-5</v>
      </c>
      <c r="R28" s="13">
        <v>20</v>
      </c>
      <c r="S28" s="13">
        <v>20</v>
      </c>
      <c r="T28" s="13">
        <v>20</v>
      </c>
      <c r="U28" s="13">
        <v>20</v>
      </c>
      <c r="V28" s="13">
        <v>5</v>
      </c>
      <c r="W28" s="13">
        <v>5</v>
      </c>
      <c r="X28" s="13">
        <v>5</v>
      </c>
      <c r="Y28" s="13">
        <v>5</v>
      </c>
      <c r="Z28" s="13">
        <v>0</v>
      </c>
      <c r="AA28" s="13">
        <v>0</v>
      </c>
      <c r="AB28" s="13">
        <v>0</v>
      </c>
      <c r="AC28" s="13">
        <v>0</v>
      </c>
      <c r="AD28" s="13">
        <v>5</v>
      </c>
      <c r="AE28" s="13">
        <v>5</v>
      </c>
      <c r="AF28" s="13">
        <v>5</v>
      </c>
      <c r="AG28" s="13">
        <v>5</v>
      </c>
      <c r="AH28" s="13">
        <v>3.454140762868013</v>
      </c>
      <c r="AI28" s="13">
        <v>3.454140762868013</v>
      </c>
      <c r="AJ28" s="13">
        <v>3.454140762868013</v>
      </c>
      <c r="AK28" s="13">
        <v>3.454140762868013</v>
      </c>
      <c r="AL28" s="13">
        <v>4.6752362009518889</v>
      </c>
      <c r="AM28" s="13">
        <v>1.6310194864113594</v>
      </c>
      <c r="AN28" s="13">
        <v>1.9020498835577353</v>
      </c>
      <c r="AO28" s="13">
        <v>2.7296523855961823</v>
      </c>
      <c r="AP28" s="13">
        <v>3.256349558881459</v>
      </c>
      <c r="AQ28" s="13">
        <v>3.8484131150417245</v>
      </c>
      <c r="AR28" s="13">
        <v>3.8484131150417245</v>
      </c>
      <c r="AS28" s="635"/>
      <c r="AT28" s="639"/>
      <c r="AU28" s="13">
        <f t="shared" si="64"/>
        <v>-10</v>
      </c>
      <c r="AV28" s="13">
        <f t="shared" si="65"/>
        <v>-10</v>
      </c>
      <c r="AW28" s="13">
        <f t="shared" si="66"/>
        <v>40</v>
      </c>
      <c r="AX28" s="13">
        <f t="shared" si="67"/>
        <v>40</v>
      </c>
      <c r="AY28" s="13">
        <f t="shared" si="68"/>
        <v>10</v>
      </c>
      <c r="AZ28" s="13">
        <f t="shared" si="69"/>
        <v>10</v>
      </c>
      <c r="BA28" s="13">
        <f t="shared" si="70"/>
        <v>0</v>
      </c>
      <c r="BB28" s="13">
        <f t="shared" si="71"/>
        <v>0</v>
      </c>
      <c r="BC28" s="13">
        <f t="shared" si="72"/>
        <v>10</v>
      </c>
      <c r="BD28" s="13">
        <f t="shared" si="73"/>
        <v>10</v>
      </c>
      <c r="BE28" s="13">
        <f t="shared" si="26"/>
        <v>6.9082815257360259</v>
      </c>
      <c r="BF28" s="13">
        <f t="shared" si="20"/>
        <v>6.9082815257360259</v>
      </c>
      <c r="BG28" s="13">
        <f t="shared" si="8"/>
        <v>6.3062556873632483</v>
      </c>
      <c r="BH28" s="59">
        <f t="shared" si="21"/>
        <v>4.6317022691539176</v>
      </c>
      <c r="BI28" s="59">
        <f t="shared" si="40"/>
        <v>7.1047626739231831</v>
      </c>
      <c r="BK28" s="10" t="s">
        <v>16</v>
      </c>
      <c r="BL28" s="13">
        <f t="shared" si="57"/>
        <v>-45</v>
      </c>
      <c r="BM28" s="13">
        <f t="shared" si="57"/>
        <v>-20</v>
      </c>
      <c r="BN28" s="13">
        <f t="shared" si="57"/>
        <v>70</v>
      </c>
      <c r="BO28" s="13">
        <f t="shared" si="57"/>
        <v>10</v>
      </c>
      <c r="BP28" s="13">
        <f t="shared" si="57"/>
        <v>5</v>
      </c>
      <c r="BQ28" s="13">
        <f t="shared" si="57"/>
        <v>20</v>
      </c>
      <c r="BR28" s="13">
        <f t="shared" si="57"/>
        <v>13.816563051472052</v>
      </c>
      <c r="BS28" s="13">
        <f t="shared" si="57"/>
        <v>10.937957956517167</v>
      </c>
      <c r="BT28" s="13">
        <f t="shared" si="57"/>
        <v>14.801588904006632</v>
      </c>
      <c r="BU28" s="13"/>
      <c r="BV28" s="212"/>
      <c r="BW28" s="208"/>
      <c r="BX28" s="27"/>
      <c r="BY28" s="439"/>
      <c r="BZ28" s="439"/>
      <c r="CA28" s="439"/>
      <c r="CB28" s="439"/>
      <c r="CC28" s="439"/>
      <c r="CD28" s="439"/>
      <c r="CE28" s="439"/>
      <c r="CF28" s="439"/>
      <c r="CG28" s="439"/>
      <c r="CH28" s="439"/>
      <c r="CI28" s="439"/>
      <c r="CJ28" s="439"/>
      <c r="CK28" s="439"/>
      <c r="CL28" s="439"/>
      <c r="CM28" s="439"/>
      <c r="CN28" s="439"/>
      <c r="CO28" s="439"/>
      <c r="CP28" s="439"/>
      <c r="CQ28" s="439"/>
      <c r="CR28" s="439"/>
      <c r="CS28" s="439"/>
      <c r="CT28" s="439"/>
      <c r="CU28" s="439"/>
      <c r="CV28" s="439"/>
      <c r="CW28" s="439"/>
      <c r="CX28" s="439"/>
      <c r="CY28" s="439"/>
      <c r="CZ28" s="439"/>
      <c r="DA28" s="439"/>
      <c r="DB28" s="450"/>
      <c r="DC28" s="439"/>
      <c r="DD28" s="439"/>
      <c r="DE28" s="439"/>
      <c r="DF28" s="679"/>
      <c r="DG28" s="679"/>
      <c r="DH28" s="679"/>
      <c r="DI28" s="679"/>
      <c r="DJ28" s="679"/>
      <c r="DK28" s="679"/>
      <c r="DL28" s="679"/>
      <c r="DM28" s="679"/>
      <c r="DN28" s="679"/>
      <c r="DO28" s="679"/>
      <c r="DP28" s="679"/>
      <c r="DQ28" s="679"/>
    </row>
    <row r="29" spans="2:121" x14ac:dyDescent="0.3">
      <c r="B29" s="10" t="s">
        <v>17</v>
      </c>
      <c r="C29" s="13">
        <v>10</v>
      </c>
      <c r="D29" s="13">
        <v>-35</v>
      </c>
      <c r="E29" s="13">
        <v>5</v>
      </c>
      <c r="F29" s="13">
        <v>0</v>
      </c>
      <c r="G29" s="13">
        <v>-40</v>
      </c>
      <c r="H29" s="13">
        <v>5</v>
      </c>
      <c r="I29" s="468">
        <v>6.5179416857432164</v>
      </c>
      <c r="J29" s="468">
        <v>5.8553822804134112</v>
      </c>
      <c r="K29" s="468">
        <v>6.5054375260247763</v>
      </c>
      <c r="L29" s="468">
        <v>6.5054375260247763</v>
      </c>
      <c r="M29" s="208">
        <f t="shared" si="9"/>
        <v>0.11101841254427347</v>
      </c>
      <c r="N29" s="208">
        <f t="shared" si="7"/>
        <v>0</v>
      </c>
      <c r="O29" s="198"/>
      <c r="P29" s="13">
        <v>-10</v>
      </c>
      <c r="Q29" s="13">
        <v>-10</v>
      </c>
      <c r="R29" s="13">
        <v>0</v>
      </c>
      <c r="S29" s="13">
        <v>0</v>
      </c>
      <c r="T29" s="13">
        <v>0</v>
      </c>
      <c r="U29" s="13">
        <v>0</v>
      </c>
      <c r="V29" s="13">
        <v>0</v>
      </c>
      <c r="W29" s="13">
        <v>0</v>
      </c>
      <c r="X29" s="13">
        <v>0</v>
      </c>
      <c r="Y29" s="13">
        <v>0</v>
      </c>
      <c r="Z29" s="13">
        <v>0</v>
      </c>
      <c r="AA29" s="13">
        <v>-20</v>
      </c>
      <c r="AB29" s="13">
        <v>-10</v>
      </c>
      <c r="AC29" s="13">
        <v>-10</v>
      </c>
      <c r="AD29" s="13">
        <v>0</v>
      </c>
      <c r="AE29" s="13">
        <v>0</v>
      </c>
      <c r="AF29" s="13">
        <v>0</v>
      </c>
      <c r="AG29" s="13">
        <v>0</v>
      </c>
      <c r="AH29" s="13">
        <v>1.6294854214358041</v>
      </c>
      <c r="AI29" s="13">
        <v>1.6294854214358041</v>
      </c>
      <c r="AJ29" s="13">
        <v>1.6294854214358041</v>
      </c>
      <c r="AK29" s="13">
        <v>1.6294854214358041</v>
      </c>
      <c r="AL29" s="13">
        <v>1.6099315963785745</v>
      </c>
      <c r="AM29" s="13">
        <v>1.3003293663057716</v>
      </c>
      <c r="AN29" s="13">
        <v>1.5480111503640139</v>
      </c>
      <c r="AO29" s="13">
        <v>1.3971101673650512</v>
      </c>
      <c r="AP29" s="13">
        <v>1.6263593815061941</v>
      </c>
      <c r="AQ29" s="13">
        <v>1.6263593815061941</v>
      </c>
      <c r="AR29" s="13">
        <v>1.6263593815061941</v>
      </c>
      <c r="AS29" s="635"/>
      <c r="AT29" s="639"/>
      <c r="AU29" s="13">
        <f t="shared" si="64"/>
        <v>-15</v>
      </c>
      <c r="AV29" s="13">
        <f t="shared" si="65"/>
        <v>-20</v>
      </c>
      <c r="AW29" s="13">
        <f t="shared" si="66"/>
        <v>0</v>
      </c>
      <c r="AX29" s="13">
        <f t="shared" si="67"/>
        <v>0</v>
      </c>
      <c r="AY29" s="13">
        <f t="shared" si="68"/>
        <v>0</v>
      </c>
      <c r="AZ29" s="13">
        <f t="shared" si="69"/>
        <v>0</v>
      </c>
      <c r="BA29" s="13">
        <f t="shared" si="70"/>
        <v>-20</v>
      </c>
      <c r="BB29" s="13">
        <f t="shared" si="71"/>
        <v>-20</v>
      </c>
      <c r="BC29" s="13">
        <f t="shared" si="72"/>
        <v>0</v>
      </c>
      <c r="BD29" s="13">
        <f t="shared" si="73"/>
        <v>0</v>
      </c>
      <c r="BE29" s="13">
        <f t="shared" si="26"/>
        <v>3.2589708428716082</v>
      </c>
      <c r="BF29" s="13">
        <f t="shared" si="20"/>
        <v>3.2589708428716082</v>
      </c>
      <c r="BG29" s="13">
        <f t="shared" si="8"/>
        <v>2.9102609626843461</v>
      </c>
      <c r="BH29" s="59">
        <f t="shared" si="21"/>
        <v>2.9451213177290652</v>
      </c>
      <c r="BI29" s="59">
        <f t="shared" si="40"/>
        <v>3.2527187630123882</v>
      </c>
      <c r="BK29" s="10" t="s">
        <v>17</v>
      </c>
      <c r="BL29" s="13">
        <f t="shared" si="57"/>
        <v>10</v>
      </c>
      <c r="BM29" s="13">
        <f t="shared" si="57"/>
        <v>-35</v>
      </c>
      <c r="BN29" s="13">
        <f t="shared" si="57"/>
        <v>5</v>
      </c>
      <c r="BO29" s="13">
        <f t="shared" si="57"/>
        <v>0</v>
      </c>
      <c r="BP29" s="13">
        <f t="shared" si="57"/>
        <v>-40</v>
      </c>
      <c r="BQ29" s="13">
        <f t="shared" si="57"/>
        <v>5</v>
      </c>
      <c r="BR29" s="13">
        <f t="shared" si="57"/>
        <v>6.5179416857432164</v>
      </c>
      <c r="BS29" s="13">
        <f t="shared" si="57"/>
        <v>5.8553822804134112</v>
      </c>
      <c r="BT29" s="13">
        <f t="shared" si="57"/>
        <v>6.5054375260247763</v>
      </c>
      <c r="BU29" s="13"/>
      <c r="BV29" s="212"/>
      <c r="BW29" s="208"/>
      <c r="BX29" s="27"/>
      <c r="BY29" s="439"/>
      <c r="BZ29" s="439"/>
      <c r="CA29" s="439"/>
      <c r="CB29" s="439"/>
      <c r="CC29" s="439"/>
      <c r="CD29" s="439"/>
      <c r="CE29" s="439"/>
      <c r="CF29" s="439"/>
      <c r="CG29" s="439"/>
      <c r="CH29" s="439"/>
      <c r="CI29" s="439"/>
      <c r="CJ29" s="439"/>
      <c r="CK29" s="439"/>
      <c r="CL29" s="439"/>
      <c r="CM29" s="439"/>
      <c r="CN29" s="439"/>
      <c r="CO29" s="439"/>
      <c r="CP29" s="439"/>
      <c r="CQ29" s="439"/>
      <c r="CR29" s="439"/>
      <c r="CS29" s="439"/>
      <c r="CT29" s="439"/>
      <c r="CU29" s="439"/>
      <c r="CV29" s="439"/>
      <c r="CW29" s="439"/>
      <c r="CX29" s="439"/>
      <c r="CY29" s="439"/>
      <c r="CZ29" s="439"/>
      <c r="DA29" s="439"/>
      <c r="DB29" s="450"/>
      <c r="DC29" s="439"/>
      <c r="DD29" s="439"/>
      <c r="DE29" s="439"/>
      <c r="DF29" s="679"/>
      <c r="DG29" s="679"/>
      <c r="DH29" s="679"/>
      <c r="DI29" s="679"/>
      <c r="DJ29" s="679"/>
      <c r="DK29" s="679"/>
      <c r="DL29" s="679"/>
      <c r="DM29" s="679"/>
      <c r="DN29" s="679"/>
      <c r="DO29" s="679"/>
      <c r="DP29" s="679"/>
      <c r="DQ29" s="679"/>
    </row>
    <row r="30" spans="2:121" x14ac:dyDescent="0.3">
      <c r="B30" s="10" t="s">
        <v>18</v>
      </c>
      <c r="C30" s="13">
        <v>80</v>
      </c>
      <c r="D30" s="13">
        <v>-5</v>
      </c>
      <c r="E30" s="13">
        <v>45</v>
      </c>
      <c r="F30" s="13">
        <v>80</v>
      </c>
      <c r="G30" s="13">
        <v>45</v>
      </c>
      <c r="H30" s="13">
        <v>10</v>
      </c>
      <c r="I30" s="468">
        <v>66.120736878098015</v>
      </c>
      <c r="J30" s="468">
        <v>35.272223682654726</v>
      </c>
      <c r="K30" s="468">
        <v>23.010630916072074</v>
      </c>
      <c r="L30" s="468">
        <v>37.890679108483674</v>
      </c>
      <c r="M30" s="208">
        <f t="shared" si="9"/>
        <v>-0.34762743843145749</v>
      </c>
      <c r="N30" s="208">
        <f t="shared" si="7"/>
        <v>0.64665972205127309</v>
      </c>
      <c r="O30" s="198"/>
      <c r="P30" s="13">
        <v>0</v>
      </c>
      <c r="Q30" s="13">
        <v>0</v>
      </c>
      <c r="R30" s="13">
        <v>10</v>
      </c>
      <c r="S30" s="13">
        <v>10</v>
      </c>
      <c r="T30" s="13">
        <v>10</v>
      </c>
      <c r="U30" s="13">
        <v>10</v>
      </c>
      <c r="V30" s="13">
        <v>20</v>
      </c>
      <c r="W30" s="13">
        <v>20</v>
      </c>
      <c r="X30" s="13">
        <v>20</v>
      </c>
      <c r="Y30" s="13">
        <v>20</v>
      </c>
      <c r="Z30" s="13">
        <v>10</v>
      </c>
      <c r="AA30" s="13">
        <v>10</v>
      </c>
      <c r="AB30" s="13">
        <v>10</v>
      </c>
      <c r="AC30" s="13">
        <v>10</v>
      </c>
      <c r="AD30" s="13">
        <v>0</v>
      </c>
      <c r="AE30" s="13">
        <v>0</v>
      </c>
      <c r="AF30" s="13">
        <v>0</v>
      </c>
      <c r="AG30" s="13">
        <v>0</v>
      </c>
      <c r="AH30" s="13">
        <v>16.530184219524504</v>
      </c>
      <c r="AI30" s="13">
        <v>16.530184219524504</v>
      </c>
      <c r="AJ30" s="13">
        <v>16.530184219524504</v>
      </c>
      <c r="AK30" s="13">
        <v>16.530184219524504</v>
      </c>
      <c r="AL30" s="13">
        <v>11.103713504076577</v>
      </c>
      <c r="AM30" s="13">
        <v>6.397638167210439</v>
      </c>
      <c r="AN30" s="13">
        <v>8.2316731352394363</v>
      </c>
      <c r="AO30" s="13">
        <v>9.5391988761282747</v>
      </c>
      <c r="AP30" s="13">
        <v>5.7526577290180185</v>
      </c>
      <c r="AQ30" s="13">
        <v>5.7526577290180185</v>
      </c>
      <c r="AR30" s="13">
        <v>5.7526577290180185</v>
      </c>
      <c r="AS30" s="635"/>
      <c r="AT30" s="639"/>
      <c r="AU30" s="13">
        <f t="shared" si="64"/>
        <v>-5</v>
      </c>
      <c r="AV30" s="13">
        <f t="shared" si="65"/>
        <v>0</v>
      </c>
      <c r="AW30" s="13">
        <f t="shared" si="66"/>
        <v>20</v>
      </c>
      <c r="AX30" s="13">
        <f t="shared" si="67"/>
        <v>20</v>
      </c>
      <c r="AY30" s="13">
        <f t="shared" si="68"/>
        <v>40</v>
      </c>
      <c r="AZ30" s="13">
        <f t="shared" si="69"/>
        <v>40</v>
      </c>
      <c r="BA30" s="13">
        <f t="shared" si="70"/>
        <v>20</v>
      </c>
      <c r="BB30" s="13">
        <f t="shared" si="71"/>
        <v>20</v>
      </c>
      <c r="BC30" s="13">
        <f t="shared" si="72"/>
        <v>0</v>
      </c>
      <c r="BD30" s="13">
        <f t="shared" si="73"/>
        <v>0</v>
      </c>
      <c r="BE30" s="13">
        <f t="shared" si="26"/>
        <v>33.060368439049007</v>
      </c>
      <c r="BF30" s="13">
        <f t="shared" si="20"/>
        <v>33.060368439049007</v>
      </c>
      <c r="BG30" s="13">
        <f t="shared" si="8"/>
        <v>17.501351671287015</v>
      </c>
      <c r="BH30" s="59">
        <f t="shared" si="21"/>
        <v>17.770872011367711</v>
      </c>
      <c r="BI30" s="59">
        <f>AP30+AQ30</f>
        <v>11.505315458036037</v>
      </c>
      <c r="BK30" s="10" t="s">
        <v>18</v>
      </c>
      <c r="BL30" s="13">
        <f t="shared" si="57"/>
        <v>80</v>
      </c>
      <c r="BM30" s="13">
        <f t="shared" si="57"/>
        <v>-5</v>
      </c>
      <c r="BN30" s="13">
        <f t="shared" si="57"/>
        <v>45</v>
      </c>
      <c r="BO30" s="13">
        <f t="shared" si="57"/>
        <v>80</v>
      </c>
      <c r="BP30" s="13">
        <f t="shared" si="57"/>
        <v>45</v>
      </c>
      <c r="BQ30" s="13">
        <f t="shared" si="57"/>
        <v>10</v>
      </c>
      <c r="BR30" s="13">
        <f t="shared" si="57"/>
        <v>66.120736878098015</v>
      </c>
      <c r="BS30" s="13">
        <f t="shared" si="57"/>
        <v>35.272223682654726</v>
      </c>
      <c r="BT30" s="13">
        <f t="shared" si="57"/>
        <v>23.010630916072074</v>
      </c>
      <c r="BU30" s="13"/>
      <c r="BV30" s="212"/>
      <c r="BW30" s="208"/>
      <c r="BX30" s="27"/>
      <c r="BY30" s="439"/>
      <c r="BZ30" s="439"/>
      <c r="CA30" s="439"/>
      <c r="CB30" s="439"/>
      <c r="CC30" s="439"/>
      <c r="CD30" s="439"/>
      <c r="CE30" s="439"/>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46"/>
      <c r="DC30" s="439"/>
      <c r="DD30" s="439"/>
      <c r="DE30" s="439"/>
      <c r="DF30" s="679"/>
      <c r="DG30" s="679"/>
      <c r="DH30" s="679"/>
      <c r="DI30" s="679"/>
      <c r="DJ30" s="679"/>
      <c r="DK30" s="679"/>
      <c r="DL30" s="679"/>
      <c r="DM30" s="679"/>
      <c r="DN30" s="679"/>
      <c r="DO30" s="679"/>
      <c r="DP30" s="679"/>
      <c r="DQ30" s="679"/>
    </row>
    <row r="31" spans="2:121" x14ac:dyDescent="0.3">
      <c r="B31" s="52" t="s">
        <v>19</v>
      </c>
      <c r="C31" s="54">
        <v>-35</v>
      </c>
      <c r="D31" s="54">
        <v>95</v>
      </c>
      <c r="E31" s="54">
        <v>110</v>
      </c>
      <c r="F31" s="54">
        <v>40</v>
      </c>
      <c r="G31" s="54">
        <v>35</v>
      </c>
      <c r="H31" s="611">
        <v>145</v>
      </c>
      <c r="I31" s="662">
        <v>102.61591196981455</v>
      </c>
      <c r="J31" s="662">
        <v>51.556249869683498</v>
      </c>
      <c r="K31" s="662">
        <v>108.82924939353998</v>
      </c>
      <c r="L31" s="662">
        <v>93.328355295478858</v>
      </c>
      <c r="M31" s="217">
        <f t="shared" si="9"/>
        <v>1.1108837370565734</v>
      </c>
      <c r="N31" s="217">
        <f t="shared" si="7"/>
        <v>-0.14243316189757016</v>
      </c>
      <c r="O31" s="198"/>
      <c r="P31" s="54">
        <v>25</v>
      </c>
      <c r="Q31" s="54">
        <v>25</v>
      </c>
      <c r="R31" s="54">
        <v>30</v>
      </c>
      <c r="S31" s="54">
        <v>25</v>
      </c>
      <c r="T31" s="54">
        <v>25</v>
      </c>
      <c r="U31" s="54">
        <v>25</v>
      </c>
      <c r="V31" s="54">
        <v>10</v>
      </c>
      <c r="W31" s="54">
        <v>10</v>
      </c>
      <c r="X31" s="54">
        <v>10</v>
      </c>
      <c r="Y31" s="54">
        <v>10</v>
      </c>
      <c r="Z31" s="54">
        <v>10</v>
      </c>
      <c r="AA31" s="54">
        <v>10</v>
      </c>
      <c r="AB31" s="54">
        <v>10</v>
      </c>
      <c r="AC31" s="54">
        <v>10</v>
      </c>
      <c r="AD31" s="54">
        <v>35</v>
      </c>
      <c r="AE31" s="54">
        <v>35</v>
      </c>
      <c r="AF31" s="54">
        <v>35</v>
      </c>
      <c r="AG31" s="54">
        <v>35</v>
      </c>
      <c r="AH31" s="54">
        <v>25.653977992453637</v>
      </c>
      <c r="AI31" s="54">
        <v>25.653977992453637</v>
      </c>
      <c r="AJ31" s="54">
        <v>25.653977992453637</v>
      </c>
      <c r="AK31" s="54">
        <v>25.653977992453637</v>
      </c>
      <c r="AL31" s="54">
        <v>10.5863623479128</v>
      </c>
      <c r="AM31" s="54">
        <v>8.5076267399872556</v>
      </c>
      <c r="AN31" s="54">
        <v>10.170615226327691</v>
      </c>
      <c r="AO31" s="54">
        <v>22.291645555455752</v>
      </c>
      <c r="AP31" s="54">
        <v>18.370670549545714</v>
      </c>
      <c r="AQ31" s="54">
        <v>27.382648946833058</v>
      </c>
      <c r="AR31" s="54">
        <v>27.382648946833058</v>
      </c>
      <c r="AS31" s="635"/>
      <c r="AT31" s="639"/>
      <c r="AU31" s="54">
        <f t="shared" si="64"/>
        <v>45</v>
      </c>
      <c r="AV31" s="54">
        <f t="shared" si="65"/>
        <v>50</v>
      </c>
      <c r="AW31" s="54">
        <f t="shared" si="66"/>
        <v>55</v>
      </c>
      <c r="AX31" s="54">
        <f t="shared" si="67"/>
        <v>50</v>
      </c>
      <c r="AY31" s="54">
        <f t="shared" si="68"/>
        <v>20</v>
      </c>
      <c r="AZ31" s="54">
        <f t="shared" si="69"/>
        <v>20</v>
      </c>
      <c r="BA31" s="54">
        <f t="shared" si="70"/>
        <v>20</v>
      </c>
      <c r="BB31" s="54">
        <f t="shared" si="71"/>
        <v>20</v>
      </c>
      <c r="BC31" s="54">
        <f t="shared" si="72"/>
        <v>70</v>
      </c>
      <c r="BD31" s="54">
        <f t="shared" si="73"/>
        <v>70</v>
      </c>
      <c r="BE31" s="54">
        <f t="shared" si="26"/>
        <v>51.307955984907274</v>
      </c>
      <c r="BF31" s="54">
        <f t="shared" si="20"/>
        <v>51.307955984907274</v>
      </c>
      <c r="BG31" s="54">
        <f t="shared" si="8"/>
        <v>19.093989087900056</v>
      </c>
      <c r="BH31" s="516">
        <f t="shared" si="21"/>
        <v>32.462260781783442</v>
      </c>
      <c r="BI31" s="620">
        <f t="shared" si="40"/>
        <v>45.753319496378772</v>
      </c>
      <c r="BK31" s="52" t="s">
        <v>19</v>
      </c>
      <c r="BL31" s="54">
        <f t="shared" si="57"/>
        <v>-35</v>
      </c>
      <c r="BM31" s="54">
        <f t="shared" si="57"/>
        <v>95</v>
      </c>
      <c r="BN31" s="54">
        <f t="shared" si="57"/>
        <v>110</v>
      </c>
      <c r="BO31" s="54">
        <f t="shared" si="57"/>
        <v>40</v>
      </c>
      <c r="BP31" s="54">
        <f t="shared" si="57"/>
        <v>35</v>
      </c>
      <c r="BQ31" s="54">
        <f t="shared" si="57"/>
        <v>145</v>
      </c>
      <c r="BR31" s="54">
        <f t="shared" si="57"/>
        <v>102.61591196981455</v>
      </c>
      <c r="BS31" s="54">
        <f t="shared" si="57"/>
        <v>51.556249869683498</v>
      </c>
      <c r="BT31" s="54">
        <f t="shared" si="57"/>
        <v>108.82924939353998</v>
      </c>
      <c r="BU31" s="54"/>
      <c r="BV31" s="216"/>
      <c r="BW31" s="217"/>
      <c r="BX31" s="27"/>
      <c r="BY31" s="447"/>
      <c r="BZ31" s="447"/>
      <c r="CA31" s="447"/>
      <c r="CB31" s="447"/>
      <c r="CC31" s="447"/>
      <c r="CD31" s="447"/>
      <c r="CE31" s="44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8"/>
      <c r="DC31" s="447"/>
      <c r="DD31" s="447"/>
      <c r="DE31" s="447"/>
      <c r="DF31" s="447"/>
      <c r="DG31" s="447"/>
      <c r="DH31" s="447"/>
      <c r="DI31" s="447"/>
      <c r="DJ31" s="447"/>
      <c r="DK31" s="447"/>
      <c r="DL31" s="447"/>
      <c r="DM31" s="447"/>
      <c r="DN31" s="447"/>
      <c r="DO31" s="447"/>
      <c r="DP31" s="447"/>
      <c r="DQ31" s="447"/>
    </row>
    <row r="32" spans="2:121" x14ac:dyDescent="0.3">
      <c r="B32" s="20" t="s">
        <v>10</v>
      </c>
      <c r="C32" s="491">
        <v>195</v>
      </c>
      <c r="D32" s="491">
        <v>215</v>
      </c>
      <c r="E32" s="491">
        <v>205</v>
      </c>
      <c r="F32" s="491">
        <v>195</v>
      </c>
      <c r="G32" s="491">
        <v>210</v>
      </c>
      <c r="H32" s="491">
        <v>205</v>
      </c>
      <c r="I32" s="495">
        <f t="shared" ref="I32:L32" si="74">SUM(I33:I37)</f>
        <v>144.371088411681</v>
      </c>
      <c r="J32" s="495">
        <f t="shared" si="74"/>
        <v>129.77199999999999</v>
      </c>
      <c r="K32" s="495">
        <f t="shared" si="74"/>
        <v>137.90525</v>
      </c>
      <c r="L32" s="495">
        <f t="shared" si="74"/>
        <v>137.53579999999999</v>
      </c>
      <c r="M32" s="210">
        <f t="shared" si="9"/>
        <v>6.2673381006688622E-2</v>
      </c>
      <c r="N32" s="210">
        <f t="shared" si="7"/>
        <v>-2.6790133080503153E-3</v>
      </c>
      <c r="O32" s="198"/>
      <c r="P32" s="50">
        <v>55</v>
      </c>
      <c r="Q32" s="50">
        <v>60</v>
      </c>
      <c r="R32" s="50">
        <v>60</v>
      </c>
      <c r="S32" s="50">
        <v>50</v>
      </c>
      <c r="T32" s="50">
        <v>50</v>
      </c>
      <c r="U32" s="50">
        <v>50</v>
      </c>
      <c r="V32" s="50">
        <v>50</v>
      </c>
      <c r="W32" s="50">
        <v>50</v>
      </c>
      <c r="X32" s="50">
        <v>50</v>
      </c>
      <c r="Y32" s="50">
        <v>50</v>
      </c>
      <c r="Z32" s="50">
        <v>55</v>
      </c>
      <c r="AA32" s="50">
        <v>50</v>
      </c>
      <c r="AB32" s="50">
        <v>50</v>
      </c>
      <c r="AC32" s="50">
        <v>65</v>
      </c>
      <c r="AD32" s="50">
        <v>55</v>
      </c>
      <c r="AE32" s="50">
        <v>50</v>
      </c>
      <c r="AF32" s="50">
        <v>50</v>
      </c>
      <c r="AG32" s="50">
        <v>55</v>
      </c>
      <c r="AH32" s="50">
        <v>35.253865920000003</v>
      </c>
      <c r="AI32" s="50">
        <v>35.729599999999998</v>
      </c>
      <c r="AJ32" s="50">
        <v>37.484800000000007</v>
      </c>
      <c r="AK32" s="50">
        <v>35.880319999999998</v>
      </c>
      <c r="AL32" s="50">
        <v>32.069000000000003</v>
      </c>
      <c r="AM32" s="50">
        <v>29.286999999999999</v>
      </c>
      <c r="AN32" s="50">
        <v>32.602000000000004</v>
      </c>
      <c r="AO32" s="50">
        <v>35.814</v>
      </c>
      <c r="AP32" s="50">
        <v>33.107999999999997</v>
      </c>
      <c r="AQ32" s="50">
        <v>35.045249999999996</v>
      </c>
      <c r="AR32" s="50">
        <v>35.67</v>
      </c>
      <c r="AS32" s="635"/>
      <c r="AT32" s="639"/>
      <c r="AU32" s="50">
        <f t="shared" ref="AU32:AX32" si="75">SUM(AU33:AU37)</f>
        <v>100</v>
      </c>
      <c r="AV32" s="50">
        <f t="shared" si="75"/>
        <v>115</v>
      </c>
      <c r="AW32" s="50">
        <f t="shared" si="75"/>
        <v>110</v>
      </c>
      <c r="AX32" s="50">
        <f t="shared" si="75"/>
        <v>100</v>
      </c>
      <c r="AY32" s="50">
        <f>SUM(AY33:AY37)</f>
        <v>100</v>
      </c>
      <c r="AZ32" s="50">
        <f t="shared" ref="AZ32:BC32" si="76">SUM(AZ33:AZ37)</f>
        <v>100</v>
      </c>
      <c r="BA32" s="50">
        <f t="shared" si="76"/>
        <v>105</v>
      </c>
      <c r="BB32" s="50">
        <f t="shared" si="76"/>
        <v>115</v>
      </c>
      <c r="BC32" s="50">
        <f t="shared" si="76"/>
        <v>105</v>
      </c>
      <c r="BD32" s="50">
        <f>SUM(BD33:BD37)</f>
        <v>105</v>
      </c>
      <c r="BE32" s="50">
        <f t="shared" si="26"/>
        <v>70.98346592</v>
      </c>
      <c r="BF32" s="50">
        <f>AJ32+AK32</f>
        <v>73.365120000000005</v>
      </c>
      <c r="BG32" s="50">
        <f>AL32+AM32</f>
        <v>61.356000000000002</v>
      </c>
      <c r="BH32" s="50">
        <f t="shared" si="21"/>
        <v>68.415999999999997</v>
      </c>
      <c r="BI32" s="50">
        <f>AP32+AQ32</f>
        <v>68.153249999999986</v>
      </c>
      <c r="BK32" s="20" t="s">
        <v>10</v>
      </c>
      <c r="BL32" s="50">
        <f t="shared" si="57"/>
        <v>195</v>
      </c>
      <c r="BM32" s="50">
        <f t="shared" si="57"/>
        <v>215</v>
      </c>
      <c r="BN32" s="50">
        <f t="shared" si="57"/>
        <v>205</v>
      </c>
      <c r="BO32" s="50">
        <f t="shared" si="57"/>
        <v>195</v>
      </c>
      <c r="BP32" s="50">
        <f t="shared" si="57"/>
        <v>210</v>
      </c>
      <c r="BQ32" s="50">
        <f t="shared" si="57"/>
        <v>205</v>
      </c>
      <c r="BR32" s="50">
        <f t="shared" si="57"/>
        <v>144.371088411681</v>
      </c>
      <c r="BS32" s="50">
        <f t="shared" si="57"/>
        <v>129.77199999999999</v>
      </c>
      <c r="BT32" s="50">
        <f>K32</f>
        <v>137.90525</v>
      </c>
      <c r="BU32" s="50">
        <f>L32</f>
        <v>137.53579999999999</v>
      </c>
      <c r="BV32" s="210">
        <f t="shared" si="27"/>
        <v>6.2673381006688622E-2</v>
      </c>
      <c r="BW32" s="210">
        <f>N32</f>
        <v>-2.6790133080503153E-3</v>
      </c>
      <c r="BX32" s="198"/>
      <c r="BY32" s="444">
        <f t="shared" ref="BY32:DA32" si="77">P32</f>
        <v>55</v>
      </c>
      <c r="BZ32" s="444">
        <f t="shared" si="77"/>
        <v>60</v>
      </c>
      <c r="CA32" s="444">
        <f t="shared" si="77"/>
        <v>60</v>
      </c>
      <c r="CB32" s="444">
        <f t="shared" si="77"/>
        <v>50</v>
      </c>
      <c r="CC32" s="444">
        <f t="shared" si="77"/>
        <v>50</v>
      </c>
      <c r="CD32" s="444">
        <f t="shared" si="77"/>
        <v>50</v>
      </c>
      <c r="CE32" s="444">
        <f t="shared" si="77"/>
        <v>50</v>
      </c>
      <c r="CF32" s="444">
        <f t="shared" si="77"/>
        <v>50</v>
      </c>
      <c r="CG32" s="444">
        <f t="shared" si="77"/>
        <v>50</v>
      </c>
      <c r="CH32" s="444">
        <f t="shared" si="77"/>
        <v>50</v>
      </c>
      <c r="CI32" s="444">
        <f t="shared" si="77"/>
        <v>55</v>
      </c>
      <c r="CJ32" s="444">
        <f t="shared" si="77"/>
        <v>50</v>
      </c>
      <c r="CK32" s="444">
        <f t="shared" si="77"/>
        <v>50</v>
      </c>
      <c r="CL32" s="444">
        <f t="shared" si="77"/>
        <v>65</v>
      </c>
      <c r="CM32" s="444">
        <f t="shared" si="77"/>
        <v>55</v>
      </c>
      <c r="CN32" s="444">
        <f t="shared" si="77"/>
        <v>50</v>
      </c>
      <c r="CO32" s="444">
        <f t="shared" si="77"/>
        <v>50</v>
      </c>
      <c r="CP32" s="444">
        <f t="shared" si="77"/>
        <v>55</v>
      </c>
      <c r="CQ32" s="444">
        <f t="shared" si="77"/>
        <v>35.253865920000003</v>
      </c>
      <c r="CR32" s="444">
        <f t="shared" si="77"/>
        <v>35.729599999999998</v>
      </c>
      <c r="CS32" s="444">
        <f t="shared" si="77"/>
        <v>37.484800000000007</v>
      </c>
      <c r="CT32" s="444">
        <f t="shared" si="77"/>
        <v>35.880319999999998</v>
      </c>
      <c r="CU32" s="444">
        <f t="shared" si="77"/>
        <v>32.069000000000003</v>
      </c>
      <c r="CV32" s="444">
        <f t="shared" si="77"/>
        <v>29.286999999999999</v>
      </c>
      <c r="CW32" s="444">
        <f t="shared" si="77"/>
        <v>32.602000000000004</v>
      </c>
      <c r="CX32" s="444">
        <f t="shared" si="77"/>
        <v>35.814</v>
      </c>
      <c r="CY32" s="444">
        <f t="shared" si="77"/>
        <v>33.107999999999997</v>
      </c>
      <c r="CZ32" s="444">
        <f t="shared" si="77"/>
        <v>35.045249999999996</v>
      </c>
      <c r="DA32" s="444">
        <f t="shared" si="77"/>
        <v>35.67</v>
      </c>
      <c r="DB32" s="445"/>
      <c r="DC32" s="444">
        <f t="shared" ref="DC32:DQ32" si="78">AU32</f>
        <v>100</v>
      </c>
      <c r="DD32" s="444">
        <f t="shared" si="78"/>
        <v>115</v>
      </c>
      <c r="DE32" s="444">
        <f t="shared" si="78"/>
        <v>110</v>
      </c>
      <c r="DF32" s="444">
        <f t="shared" si="78"/>
        <v>100</v>
      </c>
      <c r="DG32" s="444">
        <f t="shared" si="78"/>
        <v>100</v>
      </c>
      <c r="DH32" s="444">
        <f t="shared" si="78"/>
        <v>100</v>
      </c>
      <c r="DI32" s="444">
        <f t="shared" si="78"/>
        <v>105</v>
      </c>
      <c r="DJ32" s="444">
        <f t="shared" si="78"/>
        <v>115</v>
      </c>
      <c r="DK32" s="444">
        <f t="shared" si="78"/>
        <v>105</v>
      </c>
      <c r="DL32" s="444">
        <f t="shared" si="78"/>
        <v>105</v>
      </c>
      <c r="DM32" s="444">
        <f t="shared" si="78"/>
        <v>70.98346592</v>
      </c>
      <c r="DN32" s="444">
        <f t="shared" si="78"/>
        <v>73.365120000000005</v>
      </c>
      <c r="DO32" s="444">
        <f t="shared" si="78"/>
        <v>61.356000000000002</v>
      </c>
      <c r="DP32" s="444">
        <f t="shared" si="78"/>
        <v>68.415999999999997</v>
      </c>
      <c r="DQ32" s="444">
        <f t="shared" si="78"/>
        <v>68.153249999999986</v>
      </c>
    </row>
    <row r="33" spans="2:121" x14ac:dyDescent="0.3">
      <c r="B33" s="10" t="s">
        <v>15</v>
      </c>
      <c r="C33" s="13">
        <v>10</v>
      </c>
      <c r="D33" s="13">
        <v>15</v>
      </c>
      <c r="E33" s="13">
        <v>15</v>
      </c>
      <c r="F33" s="13">
        <v>10</v>
      </c>
      <c r="G33" s="13">
        <v>15</v>
      </c>
      <c r="H33" s="13">
        <v>15</v>
      </c>
      <c r="I33" s="468">
        <v>38.113967340683786</v>
      </c>
      <c r="J33" s="468">
        <v>35.038440000000001</v>
      </c>
      <c r="K33" s="468">
        <v>36.269080750000001</v>
      </c>
      <c r="L33" s="468">
        <v>35.896843799999999</v>
      </c>
      <c r="M33" s="208">
        <f t="shared" si="9"/>
        <v>3.5122589647256008E-2</v>
      </c>
      <c r="N33" s="208">
        <f t="shared" si="7"/>
        <v>-1.0263203320916903E-2</v>
      </c>
      <c r="O33" s="198"/>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c r="AI33" s="13"/>
      <c r="AJ33" s="13"/>
      <c r="AK33" s="13"/>
      <c r="AL33" s="13"/>
      <c r="AM33" s="13"/>
      <c r="AN33" s="13"/>
      <c r="AO33" s="13"/>
      <c r="AP33" s="13"/>
      <c r="AQ33" s="13"/>
      <c r="AR33" s="13"/>
      <c r="AS33" s="635"/>
      <c r="AT33" s="639"/>
      <c r="AU33" s="13">
        <f t="shared" ref="AU33:AU37" si="79">D33-AV33</f>
        <v>5</v>
      </c>
      <c r="AV33" s="13">
        <f t="shared" ref="AV33:AV37" si="80">SUM(P33:Q33)</f>
        <v>10</v>
      </c>
      <c r="AW33" s="13">
        <f t="shared" ref="AW33:AW37" si="81">SUM(R33:S33)</f>
        <v>10</v>
      </c>
      <c r="AX33" s="7">
        <f t="shared" ref="AX33:AX37" si="82">SUM(T33:U33)</f>
        <v>10</v>
      </c>
      <c r="AY33" s="13">
        <f t="shared" ref="AY33:AY37" si="83">SUM(V33:W33)</f>
        <v>10</v>
      </c>
      <c r="AZ33" s="13">
        <f t="shared" ref="AZ33:AZ37" si="84">SUM(X33:Y33)</f>
        <v>10</v>
      </c>
      <c r="BA33" s="13">
        <f t="shared" ref="BA33:BA37" si="85">SUM(Z33:AA33)</f>
        <v>10</v>
      </c>
      <c r="BB33" s="13">
        <f t="shared" ref="BB33:BB37" si="86">SUM(AB33:AC33)</f>
        <v>10</v>
      </c>
      <c r="BC33" s="13">
        <f t="shared" ref="BC33:BC37" si="87">SUM(AD33:AE33)</f>
        <v>10</v>
      </c>
      <c r="BD33" s="13">
        <f t="shared" ref="BD33:BD37" si="88">SUM(AF33:AG33)</f>
        <v>10</v>
      </c>
      <c r="BE33" s="13"/>
      <c r="BF33" s="13"/>
      <c r="BG33" s="13"/>
      <c r="BH33" s="50"/>
      <c r="BI33" s="59"/>
      <c r="BK33" s="10" t="s">
        <v>15</v>
      </c>
      <c r="BL33" s="13">
        <f t="shared" si="57"/>
        <v>10</v>
      </c>
      <c r="BM33" s="13">
        <f t="shared" si="57"/>
        <v>15</v>
      </c>
      <c r="BN33" s="13">
        <f t="shared" si="57"/>
        <v>15</v>
      </c>
      <c r="BO33" s="13">
        <f t="shared" si="57"/>
        <v>10</v>
      </c>
      <c r="BP33" s="13">
        <f t="shared" si="57"/>
        <v>15</v>
      </c>
      <c r="BQ33" s="13">
        <f t="shared" si="57"/>
        <v>15</v>
      </c>
      <c r="BR33" s="13">
        <f t="shared" si="57"/>
        <v>38.113967340683786</v>
      </c>
      <c r="BS33" s="13">
        <f t="shared" si="57"/>
        <v>35.038440000000001</v>
      </c>
      <c r="BT33" s="13">
        <f t="shared" si="57"/>
        <v>36.269080750000001</v>
      </c>
      <c r="BU33" s="13"/>
      <c r="BV33" s="212"/>
      <c r="BW33" s="208"/>
      <c r="BX33" s="27"/>
      <c r="BY33" s="439"/>
      <c r="BZ33" s="439"/>
      <c r="CA33" s="439"/>
      <c r="CB33" s="439"/>
      <c r="CC33" s="439"/>
      <c r="CD33" s="439"/>
      <c r="CE33" s="439"/>
      <c r="CF33" s="439"/>
      <c r="CG33" s="439"/>
      <c r="CH33" s="439"/>
      <c r="CI33" s="439"/>
      <c r="CJ33" s="439"/>
      <c r="CK33" s="439"/>
      <c r="CL33" s="439"/>
      <c r="CM33" s="439"/>
      <c r="CN33" s="439"/>
      <c r="CO33" s="439"/>
      <c r="CP33" s="439"/>
      <c r="CQ33" s="439"/>
      <c r="CR33" s="439"/>
      <c r="CS33" s="439"/>
      <c r="CT33" s="439"/>
      <c r="CU33" s="439"/>
      <c r="CV33" s="439"/>
      <c r="CW33" s="439"/>
      <c r="CX33" s="439"/>
      <c r="CY33" s="439"/>
      <c r="CZ33" s="439"/>
      <c r="DA33" s="439"/>
      <c r="DB33" s="450"/>
      <c r="DC33" s="439"/>
      <c r="DD33" s="439"/>
      <c r="DE33" s="439"/>
      <c r="DF33" s="679"/>
      <c r="DG33" s="679"/>
      <c r="DH33" s="679"/>
      <c r="DI33" s="679"/>
      <c r="DJ33" s="679"/>
      <c r="DK33" s="679"/>
      <c r="DL33" s="679"/>
      <c r="DM33" s="679"/>
      <c r="DN33" s="679"/>
      <c r="DO33" s="679"/>
      <c r="DP33" s="679"/>
      <c r="DQ33" s="679"/>
    </row>
    <row r="34" spans="2:121" x14ac:dyDescent="0.3">
      <c r="B34" s="10" t="s">
        <v>16</v>
      </c>
      <c r="C34" s="13">
        <v>5</v>
      </c>
      <c r="D34" s="13">
        <v>10</v>
      </c>
      <c r="E34" s="13">
        <v>10</v>
      </c>
      <c r="F34" s="13">
        <v>10</v>
      </c>
      <c r="G34" s="13">
        <v>10</v>
      </c>
      <c r="H34" s="13">
        <v>10</v>
      </c>
      <c r="I34" s="468">
        <v>27.286135709807709</v>
      </c>
      <c r="J34" s="468">
        <v>22.710099999999997</v>
      </c>
      <c r="K34" s="468">
        <v>25.374565999999998</v>
      </c>
      <c r="L34" s="468">
        <v>25.169051399999997</v>
      </c>
      <c r="M34" s="208">
        <f t="shared" si="9"/>
        <v>0.11732515488703266</v>
      </c>
      <c r="N34" s="208">
        <f t="shared" si="7"/>
        <v>-8.0992360618109549E-3</v>
      </c>
      <c r="O34" s="198"/>
      <c r="P34" s="13">
        <v>0</v>
      </c>
      <c r="Q34" s="13">
        <v>5</v>
      </c>
      <c r="R34" s="13">
        <v>5</v>
      </c>
      <c r="S34" s="13">
        <v>0</v>
      </c>
      <c r="T34" s="13">
        <v>0</v>
      </c>
      <c r="U34" s="13">
        <v>0</v>
      </c>
      <c r="V34" s="13">
        <v>0</v>
      </c>
      <c r="W34" s="13">
        <v>0</v>
      </c>
      <c r="X34" s="13">
        <v>0</v>
      </c>
      <c r="Y34" s="13">
        <v>0</v>
      </c>
      <c r="Z34" s="13">
        <v>5</v>
      </c>
      <c r="AA34" s="13">
        <v>0</v>
      </c>
      <c r="AB34" s="13">
        <v>0</v>
      </c>
      <c r="AC34" s="13">
        <v>5</v>
      </c>
      <c r="AD34" s="13">
        <v>5</v>
      </c>
      <c r="AE34" s="13">
        <v>0</v>
      </c>
      <c r="AF34" s="13">
        <v>0</v>
      </c>
      <c r="AG34" s="13">
        <v>5</v>
      </c>
      <c r="AH34" s="13"/>
      <c r="AI34" s="13"/>
      <c r="AJ34" s="13"/>
      <c r="AK34" s="13"/>
      <c r="AL34" s="13"/>
      <c r="AM34" s="13"/>
      <c r="AN34" s="13"/>
      <c r="AO34" s="13"/>
      <c r="AP34" s="13"/>
      <c r="AQ34" s="13"/>
      <c r="AR34" s="13"/>
      <c r="AS34" s="635"/>
      <c r="AT34" s="639"/>
      <c r="AU34" s="13">
        <f t="shared" si="79"/>
        <v>5</v>
      </c>
      <c r="AV34" s="13">
        <f t="shared" si="80"/>
        <v>5</v>
      </c>
      <c r="AW34" s="13">
        <f t="shared" si="81"/>
        <v>5</v>
      </c>
      <c r="AX34" s="13">
        <f t="shared" si="82"/>
        <v>0</v>
      </c>
      <c r="AY34" s="13">
        <f t="shared" si="83"/>
        <v>0</v>
      </c>
      <c r="AZ34" s="13">
        <f t="shared" si="84"/>
        <v>0</v>
      </c>
      <c r="BA34" s="13">
        <f t="shared" si="85"/>
        <v>5</v>
      </c>
      <c r="BB34" s="13">
        <f t="shared" si="86"/>
        <v>5</v>
      </c>
      <c r="BC34" s="13">
        <f t="shared" si="87"/>
        <v>5</v>
      </c>
      <c r="BD34" s="13">
        <f t="shared" si="88"/>
        <v>5</v>
      </c>
      <c r="BE34" s="13"/>
      <c r="BF34" s="13"/>
      <c r="BG34" s="13"/>
      <c r="BH34" s="50"/>
      <c r="BI34" s="59"/>
      <c r="BK34" s="10" t="s">
        <v>16</v>
      </c>
      <c r="BL34" s="13">
        <f t="shared" si="57"/>
        <v>5</v>
      </c>
      <c r="BM34" s="13">
        <f t="shared" si="57"/>
        <v>10</v>
      </c>
      <c r="BN34" s="13">
        <f t="shared" si="57"/>
        <v>10</v>
      </c>
      <c r="BO34" s="13">
        <f t="shared" si="57"/>
        <v>10</v>
      </c>
      <c r="BP34" s="13">
        <f t="shared" si="57"/>
        <v>10</v>
      </c>
      <c r="BQ34" s="13">
        <f t="shared" si="57"/>
        <v>10</v>
      </c>
      <c r="BR34" s="13">
        <f t="shared" si="57"/>
        <v>27.286135709807709</v>
      </c>
      <c r="BS34" s="13">
        <f t="shared" si="57"/>
        <v>22.710099999999997</v>
      </c>
      <c r="BT34" s="13">
        <f t="shared" si="57"/>
        <v>25.374565999999998</v>
      </c>
      <c r="BU34" s="13"/>
      <c r="BV34" s="212"/>
      <c r="BW34" s="208"/>
      <c r="BX34" s="301"/>
      <c r="BY34" s="439"/>
      <c r="BZ34" s="439"/>
      <c r="CA34" s="439"/>
      <c r="CB34" s="439"/>
      <c r="CC34" s="439"/>
      <c r="CD34" s="439"/>
      <c r="CE34" s="439"/>
      <c r="CF34" s="439"/>
      <c r="CG34" s="439"/>
      <c r="CH34" s="439"/>
      <c r="CI34" s="439"/>
      <c r="CJ34" s="439"/>
      <c r="CK34" s="439"/>
      <c r="CL34" s="439"/>
      <c r="CM34" s="439"/>
      <c r="CN34" s="439"/>
      <c r="CO34" s="439"/>
      <c r="CP34" s="439"/>
      <c r="CQ34" s="439"/>
      <c r="CR34" s="439"/>
      <c r="CS34" s="439"/>
      <c r="CT34" s="439"/>
      <c r="CU34" s="439"/>
      <c r="CV34" s="439"/>
      <c r="CW34" s="439"/>
      <c r="CX34" s="439"/>
      <c r="CY34" s="439"/>
      <c r="CZ34" s="439"/>
      <c r="DA34" s="439"/>
      <c r="DB34" s="450"/>
      <c r="DC34" s="439"/>
      <c r="DD34" s="439"/>
      <c r="DE34" s="439"/>
      <c r="DF34" s="679"/>
      <c r="DG34" s="679"/>
      <c r="DH34" s="679"/>
      <c r="DI34" s="679"/>
      <c r="DJ34" s="679"/>
      <c r="DK34" s="679"/>
      <c r="DL34" s="679"/>
      <c r="DM34" s="679"/>
      <c r="DN34" s="679"/>
      <c r="DO34" s="679"/>
      <c r="DP34" s="679"/>
      <c r="DQ34" s="679"/>
    </row>
    <row r="35" spans="2:121" x14ac:dyDescent="0.3">
      <c r="B35" s="10" t="s">
        <v>17</v>
      </c>
      <c r="C35" s="13">
        <v>15</v>
      </c>
      <c r="D35" s="13">
        <v>15</v>
      </c>
      <c r="E35" s="13">
        <v>15</v>
      </c>
      <c r="F35" s="13">
        <v>15</v>
      </c>
      <c r="G35" s="13">
        <v>15</v>
      </c>
      <c r="H35" s="13">
        <v>15</v>
      </c>
      <c r="I35" s="468">
        <v>19.634468023988617</v>
      </c>
      <c r="J35" s="468">
        <v>16.221499999999999</v>
      </c>
      <c r="K35" s="468">
        <v>17.78977725</v>
      </c>
      <c r="L35" s="468">
        <v>18.429797199999999</v>
      </c>
      <c r="M35" s="208">
        <f t="shared" si="9"/>
        <v>9.6678929198902752E-2</v>
      </c>
      <c r="N35" s="208">
        <f t="shared" si="7"/>
        <v>3.5976838889312024E-2</v>
      </c>
      <c r="O35" s="198"/>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c r="AI35" s="13"/>
      <c r="AJ35" s="13"/>
      <c r="AK35" s="13"/>
      <c r="AL35" s="13"/>
      <c r="AM35" s="13"/>
      <c r="AN35" s="13"/>
      <c r="AO35" s="13"/>
      <c r="AP35" s="13"/>
      <c r="AQ35" s="13"/>
      <c r="AR35" s="13"/>
      <c r="AS35" s="635"/>
      <c r="AT35" s="639"/>
      <c r="AU35" s="13">
        <f t="shared" si="79"/>
        <v>5</v>
      </c>
      <c r="AV35" s="13">
        <f t="shared" si="80"/>
        <v>10</v>
      </c>
      <c r="AW35" s="13">
        <f t="shared" si="81"/>
        <v>10</v>
      </c>
      <c r="AX35" s="13">
        <f t="shared" si="82"/>
        <v>10</v>
      </c>
      <c r="AY35" s="13">
        <f t="shared" si="83"/>
        <v>10</v>
      </c>
      <c r="AZ35" s="13">
        <f t="shared" si="84"/>
        <v>10</v>
      </c>
      <c r="BA35" s="13">
        <f t="shared" si="85"/>
        <v>10</v>
      </c>
      <c r="BB35" s="13">
        <f t="shared" si="86"/>
        <v>10</v>
      </c>
      <c r="BC35" s="13">
        <f t="shared" si="87"/>
        <v>10</v>
      </c>
      <c r="BD35" s="13">
        <f t="shared" si="88"/>
        <v>10</v>
      </c>
      <c r="BE35" s="13"/>
      <c r="BF35" s="13"/>
      <c r="BG35" s="13"/>
      <c r="BH35" s="50"/>
      <c r="BI35" s="59"/>
      <c r="BK35" s="10" t="s">
        <v>17</v>
      </c>
      <c r="BL35" s="13">
        <f t="shared" si="57"/>
        <v>15</v>
      </c>
      <c r="BM35" s="13">
        <f t="shared" si="57"/>
        <v>15</v>
      </c>
      <c r="BN35" s="13">
        <f t="shared" si="57"/>
        <v>15</v>
      </c>
      <c r="BO35" s="13">
        <f t="shared" si="57"/>
        <v>15</v>
      </c>
      <c r="BP35" s="13">
        <f t="shared" si="57"/>
        <v>15</v>
      </c>
      <c r="BQ35" s="13">
        <f t="shared" si="57"/>
        <v>15</v>
      </c>
      <c r="BR35" s="13">
        <f t="shared" si="57"/>
        <v>19.634468023988617</v>
      </c>
      <c r="BS35" s="13">
        <f t="shared" si="57"/>
        <v>16.221499999999999</v>
      </c>
      <c r="BT35" s="13">
        <f t="shared" si="57"/>
        <v>17.78977725</v>
      </c>
      <c r="BU35" s="13"/>
      <c r="BV35" s="212"/>
      <c r="BW35" s="208"/>
      <c r="BX35" s="301"/>
      <c r="BY35" s="439"/>
      <c r="BZ35" s="439"/>
      <c r="CA35" s="439"/>
      <c r="CB35" s="439"/>
      <c r="CC35" s="439"/>
      <c r="CD35" s="439"/>
      <c r="CE35" s="439"/>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50"/>
      <c r="DC35" s="439"/>
      <c r="DD35" s="439"/>
      <c r="DE35" s="439"/>
      <c r="DF35" s="679"/>
      <c r="DG35" s="679"/>
      <c r="DH35" s="679"/>
      <c r="DI35" s="679"/>
      <c r="DJ35" s="679"/>
      <c r="DK35" s="679"/>
      <c r="DL35" s="679"/>
      <c r="DM35" s="679"/>
      <c r="DN35" s="679"/>
      <c r="DO35" s="679"/>
      <c r="DP35" s="679"/>
      <c r="DQ35" s="679"/>
    </row>
    <row r="36" spans="2:121" x14ac:dyDescent="0.3">
      <c r="B36" s="10" t="s">
        <v>18</v>
      </c>
      <c r="C36" s="13">
        <v>75</v>
      </c>
      <c r="D36" s="13">
        <v>70</v>
      </c>
      <c r="E36" s="13">
        <v>70</v>
      </c>
      <c r="F36" s="13">
        <v>80</v>
      </c>
      <c r="G36" s="13">
        <v>90</v>
      </c>
      <c r="H36" s="13">
        <v>85</v>
      </c>
      <c r="I36" s="468">
        <v>28.007991151866115</v>
      </c>
      <c r="J36" s="468">
        <v>30.885735999999998</v>
      </c>
      <c r="K36" s="468">
        <v>31.442397</v>
      </c>
      <c r="L36" s="468">
        <v>27.507159999999999</v>
      </c>
      <c r="M36" s="208">
        <f t="shared" si="9"/>
        <v>1.8023238947584064E-2</v>
      </c>
      <c r="N36" s="208">
        <f t="shared" si="7"/>
        <v>-0.12515702921758798</v>
      </c>
      <c r="O36" s="198"/>
      <c r="P36" s="13">
        <v>20</v>
      </c>
      <c r="Q36" s="13">
        <v>15</v>
      </c>
      <c r="R36" s="13">
        <v>15</v>
      </c>
      <c r="S36" s="13">
        <v>15</v>
      </c>
      <c r="T36" s="13">
        <v>20</v>
      </c>
      <c r="U36" s="13">
        <v>20</v>
      </c>
      <c r="V36" s="13">
        <v>20</v>
      </c>
      <c r="W36" s="13">
        <v>20</v>
      </c>
      <c r="X36" s="13">
        <v>20</v>
      </c>
      <c r="Y36" s="13">
        <v>20</v>
      </c>
      <c r="Z36" s="13">
        <v>20</v>
      </c>
      <c r="AA36" s="13">
        <v>20</v>
      </c>
      <c r="AB36" s="13">
        <v>20</v>
      </c>
      <c r="AC36" s="13">
        <v>30</v>
      </c>
      <c r="AD36" s="13">
        <v>20</v>
      </c>
      <c r="AE36" s="13">
        <v>20</v>
      </c>
      <c r="AF36" s="13">
        <v>20</v>
      </c>
      <c r="AG36" s="13">
        <v>20</v>
      </c>
      <c r="AH36" s="13"/>
      <c r="AI36" s="13"/>
      <c r="AJ36" s="13"/>
      <c r="AK36" s="13"/>
      <c r="AL36" s="13"/>
      <c r="AM36" s="13"/>
      <c r="AN36" s="13"/>
      <c r="AO36" s="13"/>
      <c r="AP36" s="13"/>
      <c r="AQ36" s="13"/>
      <c r="AR36" s="13"/>
      <c r="AS36" s="635"/>
      <c r="AT36" s="639"/>
      <c r="AU36" s="13">
        <f t="shared" si="79"/>
        <v>35</v>
      </c>
      <c r="AV36" s="13">
        <f t="shared" si="80"/>
        <v>35</v>
      </c>
      <c r="AW36" s="13">
        <f t="shared" si="81"/>
        <v>30</v>
      </c>
      <c r="AX36" s="13">
        <f t="shared" si="82"/>
        <v>40</v>
      </c>
      <c r="AY36" s="13">
        <f t="shared" si="83"/>
        <v>40</v>
      </c>
      <c r="AZ36" s="13">
        <f t="shared" si="84"/>
        <v>40</v>
      </c>
      <c r="BA36" s="13">
        <f t="shared" si="85"/>
        <v>40</v>
      </c>
      <c r="BB36" s="13">
        <f t="shared" si="86"/>
        <v>50</v>
      </c>
      <c r="BC36" s="13">
        <f t="shared" si="87"/>
        <v>40</v>
      </c>
      <c r="BD36" s="13">
        <f t="shared" si="88"/>
        <v>40</v>
      </c>
      <c r="BE36" s="13"/>
      <c r="BF36" s="13"/>
      <c r="BG36" s="13"/>
      <c r="BH36" s="50"/>
      <c r="BI36" s="59"/>
      <c r="BK36" s="10" t="s">
        <v>18</v>
      </c>
      <c r="BL36" s="13">
        <f t="shared" si="57"/>
        <v>75</v>
      </c>
      <c r="BM36" s="13">
        <f t="shared" si="57"/>
        <v>70</v>
      </c>
      <c r="BN36" s="13">
        <f t="shared" si="57"/>
        <v>70</v>
      </c>
      <c r="BO36" s="13">
        <f t="shared" si="57"/>
        <v>80</v>
      </c>
      <c r="BP36" s="13">
        <f t="shared" si="57"/>
        <v>90</v>
      </c>
      <c r="BQ36" s="13">
        <f t="shared" si="57"/>
        <v>85</v>
      </c>
      <c r="BR36" s="13">
        <f t="shared" si="57"/>
        <v>28.007991151866115</v>
      </c>
      <c r="BS36" s="13">
        <f t="shared" si="57"/>
        <v>30.885735999999998</v>
      </c>
      <c r="BT36" s="13">
        <f t="shared" si="57"/>
        <v>31.442397</v>
      </c>
      <c r="BU36" s="13"/>
      <c r="BV36" s="212"/>
      <c r="BW36" s="208"/>
      <c r="BX36" s="27"/>
      <c r="BY36" s="439"/>
      <c r="BZ36" s="439"/>
      <c r="CA36" s="439"/>
      <c r="CB36" s="439"/>
      <c r="CC36" s="439"/>
      <c r="CD36" s="439"/>
      <c r="CE36" s="439"/>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46"/>
      <c r="DC36" s="439"/>
      <c r="DD36" s="439"/>
      <c r="DE36" s="439"/>
      <c r="DF36" s="679"/>
      <c r="DG36" s="679"/>
      <c r="DH36" s="679"/>
      <c r="DI36" s="679"/>
      <c r="DJ36" s="679"/>
      <c r="DK36" s="679"/>
      <c r="DL36" s="679"/>
      <c r="DM36" s="679"/>
      <c r="DN36" s="679"/>
      <c r="DO36" s="679"/>
      <c r="DP36" s="679"/>
      <c r="DQ36" s="679"/>
    </row>
    <row r="37" spans="2:121" x14ac:dyDescent="0.3">
      <c r="B37" s="52" t="s">
        <v>19</v>
      </c>
      <c r="C37" s="54">
        <v>90</v>
      </c>
      <c r="D37" s="54">
        <v>105</v>
      </c>
      <c r="E37" s="54">
        <v>95</v>
      </c>
      <c r="F37" s="54">
        <v>80</v>
      </c>
      <c r="G37" s="54">
        <v>80</v>
      </c>
      <c r="H37" s="54">
        <v>80</v>
      </c>
      <c r="I37" s="661">
        <v>31.328526185334777</v>
      </c>
      <c r="J37" s="661">
        <v>24.916224</v>
      </c>
      <c r="K37" s="661">
        <v>27.029429</v>
      </c>
      <c r="L37" s="661">
        <v>30.5329476</v>
      </c>
      <c r="M37" s="217">
        <f t="shared" si="9"/>
        <v>8.4812409777661468E-2</v>
      </c>
      <c r="N37" s="618">
        <f t="shared" si="7"/>
        <v>0.12961866860006555</v>
      </c>
      <c r="O37" s="198"/>
      <c r="P37" s="54">
        <v>25</v>
      </c>
      <c r="Q37" s="54">
        <v>30</v>
      </c>
      <c r="R37" s="54">
        <v>30</v>
      </c>
      <c r="S37" s="54">
        <v>25</v>
      </c>
      <c r="T37" s="54">
        <v>20</v>
      </c>
      <c r="U37" s="54">
        <v>20</v>
      </c>
      <c r="V37" s="54">
        <v>20</v>
      </c>
      <c r="W37" s="54">
        <v>20</v>
      </c>
      <c r="X37" s="54">
        <v>20</v>
      </c>
      <c r="Y37" s="54">
        <v>20</v>
      </c>
      <c r="Z37" s="54">
        <v>20</v>
      </c>
      <c r="AA37" s="54">
        <v>20</v>
      </c>
      <c r="AB37" s="54">
        <v>20</v>
      </c>
      <c r="AC37" s="54">
        <v>20</v>
      </c>
      <c r="AD37" s="54">
        <v>20</v>
      </c>
      <c r="AE37" s="54">
        <v>20</v>
      </c>
      <c r="AF37" s="54">
        <v>20</v>
      </c>
      <c r="AG37" s="54">
        <v>20</v>
      </c>
      <c r="AH37" s="54"/>
      <c r="AI37" s="54"/>
      <c r="AJ37" s="54"/>
      <c r="AK37" s="54"/>
      <c r="AL37" s="54"/>
      <c r="AM37" s="54"/>
      <c r="AN37" s="54"/>
      <c r="AO37" s="599"/>
      <c r="AP37" s="599"/>
      <c r="AQ37" s="599"/>
      <c r="AR37" s="599"/>
      <c r="AS37" s="635"/>
      <c r="AT37" s="639"/>
      <c r="AU37" s="54">
        <f t="shared" si="79"/>
        <v>50</v>
      </c>
      <c r="AV37" s="54">
        <f t="shared" si="80"/>
        <v>55</v>
      </c>
      <c r="AW37" s="54">
        <f t="shared" si="81"/>
        <v>55</v>
      </c>
      <c r="AX37" s="54">
        <f t="shared" si="82"/>
        <v>40</v>
      </c>
      <c r="AY37" s="54">
        <f t="shared" si="83"/>
        <v>40</v>
      </c>
      <c r="AZ37" s="54">
        <f t="shared" si="84"/>
        <v>40</v>
      </c>
      <c r="BA37" s="54">
        <f t="shared" si="85"/>
        <v>40</v>
      </c>
      <c r="BB37" s="54">
        <f t="shared" si="86"/>
        <v>40</v>
      </c>
      <c r="BC37" s="54">
        <f t="shared" si="87"/>
        <v>40</v>
      </c>
      <c r="BD37" s="54">
        <f t="shared" si="88"/>
        <v>40</v>
      </c>
      <c r="BE37" s="54"/>
      <c r="BF37" s="54"/>
      <c r="BG37" s="54"/>
      <c r="BH37" s="517"/>
      <c r="BI37" s="620"/>
      <c r="BK37" s="52" t="s">
        <v>19</v>
      </c>
      <c r="BL37" s="54">
        <f t="shared" si="57"/>
        <v>90</v>
      </c>
      <c r="BM37" s="54">
        <f t="shared" si="57"/>
        <v>105</v>
      </c>
      <c r="BN37" s="54">
        <f t="shared" si="57"/>
        <v>95</v>
      </c>
      <c r="BO37" s="54">
        <f t="shared" si="57"/>
        <v>80</v>
      </c>
      <c r="BP37" s="54">
        <f t="shared" si="57"/>
        <v>80</v>
      </c>
      <c r="BQ37" s="54">
        <f t="shared" si="57"/>
        <v>80</v>
      </c>
      <c r="BR37" s="54">
        <f t="shared" si="57"/>
        <v>31.328526185334777</v>
      </c>
      <c r="BS37" s="54">
        <f t="shared" si="57"/>
        <v>24.916224</v>
      </c>
      <c r="BT37" s="54">
        <f t="shared" si="57"/>
        <v>27.029429</v>
      </c>
      <c r="BU37" s="54"/>
      <c r="BV37" s="216"/>
      <c r="BW37" s="217"/>
      <c r="BX37" s="27"/>
      <c r="BY37" s="447"/>
      <c r="BZ37" s="447"/>
      <c r="CA37" s="447"/>
      <c r="CB37" s="447"/>
      <c r="CC37" s="447"/>
      <c r="CD37" s="447"/>
      <c r="CE37" s="44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8"/>
      <c r="DC37" s="447"/>
      <c r="DD37" s="447"/>
      <c r="DE37" s="447"/>
      <c r="DF37" s="447"/>
      <c r="DG37" s="447"/>
      <c r="DH37" s="447"/>
      <c r="DI37" s="447"/>
      <c r="DJ37" s="447"/>
      <c r="DK37" s="447"/>
      <c r="DL37" s="447"/>
      <c r="DM37" s="447"/>
      <c r="DN37" s="447"/>
      <c r="DO37" s="447"/>
      <c r="DP37" s="447"/>
      <c r="DQ37" s="447"/>
    </row>
    <row r="38" spans="2:121" x14ac:dyDescent="0.3">
      <c r="B38" s="20" t="s">
        <v>11</v>
      </c>
      <c r="C38" s="491">
        <v>145</v>
      </c>
      <c r="D38" s="491">
        <v>205</v>
      </c>
      <c r="E38" s="491">
        <v>235</v>
      </c>
      <c r="F38" s="491">
        <v>255</v>
      </c>
      <c r="G38" s="491">
        <v>205</v>
      </c>
      <c r="H38" s="491">
        <v>250</v>
      </c>
      <c r="I38" s="495">
        <f t="shared" ref="I38:J38" si="89">SUM(I39:I43)</f>
        <v>236.06440472937214</v>
      </c>
      <c r="J38" s="495">
        <f t="shared" si="89"/>
        <v>423.25148576526692</v>
      </c>
      <c r="K38" s="495">
        <f>SUM(K39:K43)</f>
        <v>726.24189239153111</v>
      </c>
      <c r="L38" s="495">
        <f>SUM(L39:L43)</f>
        <v>347.94947601211629</v>
      </c>
      <c r="M38" s="210">
        <f t="shared" si="9"/>
        <v>0.71586377559534697</v>
      </c>
      <c r="N38" s="617">
        <f t="shared" si="7"/>
        <v>-0.5208903814866549</v>
      </c>
      <c r="O38" s="198"/>
      <c r="P38" s="50">
        <v>40</v>
      </c>
      <c r="Q38" s="50">
        <v>50</v>
      </c>
      <c r="R38" s="50">
        <v>30</v>
      </c>
      <c r="S38" s="50">
        <v>45</v>
      </c>
      <c r="T38" s="50">
        <v>70</v>
      </c>
      <c r="U38" s="50">
        <v>70</v>
      </c>
      <c r="V38" s="50">
        <v>60</v>
      </c>
      <c r="W38" s="50">
        <v>80</v>
      </c>
      <c r="X38" s="50">
        <v>60</v>
      </c>
      <c r="Y38" s="50">
        <v>5</v>
      </c>
      <c r="Z38" s="50">
        <v>40</v>
      </c>
      <c r="AA38" s="50">
        <v>50</v>
      </c>
      <c r="AB38" s="50">
        <v>45</v>
      </c>
      <c r="AC38" s="50">
        <v>35</v>
      </c>
      <c r="AD38" s="50">
        <v>60</v>
      </c>
      <c r="AE38" s="50">
        <v>60</v>
      </c>
      <c r="AF38" s="50">
        <v>65</v>
      </c>
      <c r="AG38" s="50">
        <v>65</v>
      </c>
      <c r="AH38" s="50">
        <v>120.00206236838314</v>
      </c>
      <c r="AI38" s="50">
        <v>32.405710671628768</v>
      </c>
      <c r="AJ38" s="50">
        <v>71.198000928352272</v>
      </c>
      <c r="AK38" s="50">
        <v>12.458630761007953</v>
      </c>
      <c r="AL38" s="50">
        <v>149.63877125966491</v>
      </c>
      <c r="AM38" s="50">
        <v>66.163226907743521</v>
      </c>
      <c r="AN38" s="50">
        <v>130.50600384603021</v>
      </c>
      <c r="AO38" s="50">
        <v>76.943483751828296</v>
      </c>
      <c r="AP38" s="50">
        <v>317.74572706849671</v>
      </c>
      <c r="AQ38" s="50">
        <v>168.87180612712399</v>
      </c>
      <c r="AR38" s="50">
        <v>163.87563206311188</v>
      </c>
      <c r="AS38" s="635"/>
      <c r="AT38" s="639"/>
      <c r="AU38" s="50">
        <f t="shared" ref="AU38:AX38" si="90">SUM(AU39:AU43)</f>
        <v>115</v>
      </c>
      <c r="AV38" s="50">
        <f t="shared" si="90"/>
        <v>90</v>
      </c>
      <c r="AW38" s="50">
        <f t="shared" si="90"/>
        <v>75</v>
      </c>
      <c r="AX38" s="50">
        <f t="shared" si="90"/>
        <v>140</v>
      </c>
      <c r="AY38" s="50">
        <f>SUM(AY39:AY43)</f>
        <v>140</v>
      </c>
      <c r="AZ38" s="50">
        <f t="shared" ref="AZ38:BC38" si="91">SUM(AZ39:AZ43)</f>
        <v>65</v>
      </c>
      <c r="BA38" s="50">
        <f t="shared" si="91"/>
        <v>90</v>
      </c>
      <c r="BB38" s="50">
        <f t="shared" si="91"/>
        <v>80</v>
      </c>
      <c r="BC38" s="50">
        <f t="shared" si="91"/>
        <v>120</v>
      </c>
      <c r="BD38" s="50">
        <f>SUM(BD39:BD43)</f>
        <v>130</v>
      </c>
      <c r="BE38" s="50">
        <f>AH38+AI38</f>
        <v>152.4077730400119</v>
      </c>
      <c r="BF38" s="50">
        <f t="shared" si="20"/>
        <v>83.656631689360225</v>
      </c>
      <c r="BG38" s="50">
        <f>AL38+AM38</f>
        <v>215.80199816740844</v>
      </c>
      <c r="BH38" s="50">
        <f t="shared" si="21"/>
        <v>207.44948759785851</v>
      </c>
      <c r="BI38" s="50">
        <f t="shared" si="40"/>
        <v>486.61753319562069</v>
      </c>
      <c r="BK38" s="20" t="s">
        <v>11</v>
      </c>
      <c r="BL38" s="50">
        <f t="shared" si="57"/>
        <v>145</v>
      </c>
      <c r="BM38" s="50">
        <f t="shared" si="57"/>
        <v>205</v>
      </c>
      <c r="BN38" s="50">
        <f t="shared" si="57"/>
        <v>235</v>
      </c>
      <c r="BO38" s="50">
        <f t="shared" si="57"/>
        <v>255</v>
      </c>
      <c r="BP38" s="50">
        <f t="shared" si="57"/>
        <v>205</v>
      </c>
      <c r="BQ38" s="50">
        <f t="shared" si="57"/>
        <v>250</v>
      </c>
      <c r="BR38" s="50">
        <f t="shared" si="57"/>
        <v>236.06440472937214</v>
      </c>
      <c r="BS38" s="50">
        <f t="shared" si="57"/>
        <v>423.25148576526692</v>
      </c>
      <c r="BT38" s="50">
        <f>K38</f>
        <v>726.24189239153111</v>
      </c>
      <c r="BU38" s="50">
        <f>L38</f>
        <v>347.94947601211629</v>
      </c>
      <c r="BV38" s="210">
        <f t="shared" si="27"/>
        <v>0.71586377559534697</v>
      </c>
      <c r="BW38" s="210">
        <f>N38</f>
        <v>-0.5208903814866549</v>
      </c>
      <c r="BX38" s="198"/>
      <c r="BY38" s="444">
        <f t="shared" ref="BY38:DA38" si="92">P38</f>
        <v>40</v>
      </c>
      <c r="BZ38" s="444">
        <f t="shared" si="92"/>
        <v>50</v>
      </c>
      <c r="CA38" s="444">
        <f t="shared" si="92"/>
        <v>30</v>
      </c>
      <c r="CB38" s="444">
        <f t="shared" si="92"/>
        <v>45</v>
      </c>
      <c r="CC38" s="444">
        <f t="shared" si="92"/>
        <v>70</v>
      </c>
      <c r="CD38" s="444">
        <f t="shared" si="92"/>
        <v>70</v>
      </c>
      <c r="CE38" s="444">
        <f t="shared" si="92"/>
        <v>60</v>
      </c>
      <c r="CF38" s="444">
        <f t="shared" si="92"/>
        <v>80</v>
      </c>
      <c r="CG38" s="444">
        <f t="shared" si="92"/>
        <v>60</v>
      </c>
      <c r="CH38" s="444">
        <f t="shared" si="92"/>
        <v>5</v>
      </c>
      <c r="CI38" s="444">
        <f t="shared" si="92"/>
        <v>40</v>
      </c>
      <c r="CJ38" s="444">
        <f t="shared" si="92"/>
        <v>50</v>
      </c>
      <c r="CK38" s="444">
        <f t="shared" si="92"/>
        <v>45</v>
      </c>
      <c r="CL38" s="444">
        <f t="shared" si="92"/>
        <v>35</v>
      </c>
      <c r="CM38" s="444">
        <f t="shared" si="92"/>
        <v>60</v>
      </c>
      <c r="CN38" s="444">
        <f t="shared" si="92"/>
        <v>60</v>
      </c>
      <c r="CO38" s="444">
        <f t="shared" si="92"/>
        <v>65</v>
      </c>
      <c r="CP38" s="444">
        <f t="shared" si="92"/>
        <v>65</v>
      </c>
      <c r="CQ38" s="444">
        <f t="shared" si="92"/>
        <v>120.00206236838314</v>
      </c>
      <c r="CR38" s="444">
        <f t="shared" si="92"/>
        <v>32.405710671628768</v>
      </c>
      <c r="CS38" s="444">
        <f t="shared" si="92"/>
        <v>71.198000928352272</v>
      </c>
      <c r="CT38" s="444">
        <f t="shared" si="92"/>
        <v>12.458630761007953</v>
      </c>
      <c r="CU38" s="444">
        <f t="shared" si="92"/>
        <v>149.63877125966491</v>
      </c>
      <c r="CV38" s="444">
        <f t="shared" si="92"/>
        <v>66.163226907743521</v>
      </c>
      <c r="CW38" s="444">
        <f t="shared" si="92"/>
        <v>130.50600384603021</v>
      </c>
      <c r="CX38" s="444">
        <f t="shared" si="92"/>
        <v>76.943483751828296</v>
      </c>
      <c r="CY38" s="444">
        <f t="shared" si="92"/>
        <v>317.74572706849671</v>
      </c>
      <c r="CZ38" s="444">
        <f t="shared" si="92"/>
        <v>168.87180612712399</v>
      </c>
      <c r="DA38" s="444">
        <f t="shared" si="92"/>
        <v>163.87563206311188</v>
      </c>
      <c r="DB38" s="445"/>
      <c r="DC38" s="444">
        <f t="shared" ref="DC38:DQ38" si="93">AU38</f>
        <v>115</v>
      </c>
      <c r="DD38" s="444">
        <f t="shared" si="93"/>
        <v>90</v>
      </c>
      <c r="DE38" s="444">
        <f t="shared" si="93"/>
        <v>75</v>
      </c>
      <c r="DF38" s="444">
        <f t="shared" si="93"/>
        <v>140</v>
      </c>
      <c r="DG38" s="444">
        <f t="shared" si="93"/>
        <v>140</v>
      </c>
      <c r="DH38" s="444">
        <f t="shared" si="93"/>
        <v>65</v>
      </c>
      <c r="DI38" s="444">
        <f t="shared" si="93"/>
        <v>90</v>
      </c>
      <c r="DJ38" s="444">
        <f t="shared" si="93"/>
        <v>80</v>
      </c>
      <c r="DK38" s="444">
        <f t="shared" si="93"/>
        <v>120</v>
      </c>
      <c r="DL38" s="444">
        <f t="shared" si="93"/>
        <v>130</v>
      </c>
      <c r="DM38" s="444">
        <f t="shared" si="93"/>
        <v>152.4077730400119</v>
      </c>
      <c r="DN38" s="444">
        <f t="shared" si="93"/>
        <v>83.656631689360225</v>
      </c>
      <c r="DO38" s="444">
        <f t="shared" si="93"/>
        <v>215.80199816740844</v>
      </c>
      <c r="DP38" s="444">
        <f t="shared" si="93"/>
        <v>207.44948759785851</v>
      </c>
      <c r="DQ38" s="444">
        <f t="shared" si="93"/>
        <v>486.61753319562069</v>
      </c>
    </row>
    <row r="39" spans="2:121" x14ac:dyDescent="0.3">
      <c r="B39" s="10" t="s">
        <v>15</v>
      </c>
      <c r="C39" s="13">
        <v>5</v>
      </c>
      <c r="D39" s="13">
        <v>10</v>
      </c>
      <c r="E39" s="13">
        <v>0</v>
      </c>
      <c r="F39" s="13">
        <v>20</v>
      </c>
      <c r="G39" s="13">
        <v>5</v>
      </c>
      <c r="H39" s="13">
        <v>5</v>
      </c>
      <c r="I39" s="470">
        <v>6.8553211921250128</v>
      </c>
      <c r="J39" s="470">
        <v>-20.084124516360717</v>
      </c>
      <c r="K39" s="470">
        <v>16.58582909067464</v>
      </c>
      <c r="L39" s="470">
        <v>29.619136445110104</v>
      </c>
      <c r="M39" s="208" t="str">
        <f t="shared" si="9"/>
        <v>N/A</v>
      </c>
      <c r="N39" s="208">
        <f t="shared" si="7"/>
        <v>0.78580981892327739</v>
      </c>
      <c r="O39" s="198"/>
      <c r="P39" s="13">
        <v>0</v>
      </c>
      <c r="Q39" s="13">
        <v>0</v>
      </c>
      <c r="R39" s="13">
        <v>0</v>
      </c>
      <c r="S39" s="13">
        <v>0</v>
      </c>
      <c r="T39" s="13">
        <v>0</v>
      </c>
      <c r="U39" s="13">
        <v>0</v>
      </c>
      <c r="V39" s="13">
        <v>5</v>
      </c>
      <c r="W39" s="13">
        <v>5</v>
      </c>
      <c r="X39" s="13">
        <v>10</v>
      </c>
      <c r="Y39" s="13">
        <v>0</v>
      </c>
      <c r="Z39" s="13">
        <v>0</v>
      </c>
      <c r="AA39" s="13">
        <v>0</v>
      </c>
      <c r="AB39" s="13">
        <v>0</v>
      </c>
      <c r="AC39" s="13">
        <v>0</v>
      </c>
      <c r="AD39" s="13">
        <v>0</v>
      </c>
      <c r="AE39" s="13">
        <v>0</v>
      </c>
      <c r="AF39" s="13">
        <v>0</v>
      </c>
      <c r="AG39" s="13">
        <v>5</v>
      </c>
      <c r="AH39" s="13"/>
      <c r="AI39" s="13"/>
      <c r="AJ39" s="13"/>
      <c r="AK39" s="13"/>
      <c r="AL39" s="13"/>
      <c r="AM39" s="13"/>
      <c r="AN39" s="13"/>
      <c r="AO39" s="13"/>
      <c r="AP39" s="13"/>
      <c r="AQ39" s="13"/>
      <c r="AR39" s="13"/>
      <c r="AS39" s="635"/>
      <c r="AT39" s="639"/>
      <c r="AU39" s="13">
        <f t="shared" ref="AU39:AU43" si="94">D39-AV39</f>
        <v>10</v>
      </c>
      <c r="AV39" s="13">
        <f t="shared" ref="AV39:AV43" si="95">SUM(P39:Q39)</f>
        <v>0</v>
      </c>
      <c r="AW39" s="13">
        <f t="shared" ref="AW39:AW43" si="96">SUM(R39:S39)</f>
        <v>0</v>
      </c>
      <c r="AX39" s="7">
        <f t="shared" ref="AX39:AX43" si="97">SUM(T39:U39)</f>
        <v>0</v>
      </c>
      <c r="AY39" s="13">
        <f t="shared" ref="AY39:AY43" si="98">SUM(V39:W39)</f>
        <v>10</v>
      </c>
      <c r="AZ39" s="13">
        <f t="shared" ref="AZ39:AZ43" si="99">SUM(X39:Y39)</f>
        <v>10</v>
      </c>
      <c r="BA39" s="13">
        <f t="shared" ref="BA39:BA43" si="100">SUM(Z39:AA39)</f>
        <v>0</v>
      </c>
      <c r="BB39" s="13">
        <f t="shared" ref="BB39:BB43" si="101">SUM(AB39:AC39)</f>
        <v>0</v>
      </c>
      <c r="BC39" s="13">
        <f t="shared" ref="BC39:BC43" si="102">SUM(AD39:AE39)</f>
        <v>0</v>
      </c>
      <c r="BD39" s="13">
        <f t="shared" ref="BD39:BD43" si="103">SUM(AF39:AG39)</f>
        <v>5</v>
      </c>
      <c r="BE39" s="13"/>
      <c r="BF39" s="13"/>
      <c r="BG39" s="13"/>
      <c r="BH39" s="50"/>
      <c r="BI39" s="59"/>
      <c r="BK39" s="10" t="s">
        <v>15</v>
      </c>
      <c r="BL39" s="13">
        <f t="shared" si="57"/>
        <v>5</v>
      </c>
      <c r="BM39" s="13">
        <f t="shared" si="57"/>
        <v>10</v>
      </c>
      <c r="BN39" s="13">
        <f t="shared" si="57"/>
        <v>0</v>
      </c>
      <c r="BO39" s="13">
        <f t="shared" si="57"/>
        <v>20</v>
      </c>
      <c r="BP39" s="13">
        <f t="shared" si="57"/>
        <v>5</v>
      </c>
      <c r="BQ39" s="13">
        <f t="shared" si="57"/>
        <v>5</v>
      </c>
      <c r="BR39" s="13">
        <f t="shared" si="57"/>
        <v>6.8553211921250128</v>
      </c>
      <c r="BS39" s="13">
        <f t="shared" si="57"/>
        <v>-20.084124516360717</v>
      </c>
      <c r="BT39" s="13">
        <f t="shared" si="57"/>
        <v>16.58582909067464</v>
      </c>
      <c r="BU39" s="13"/>
      <c r="BV39" s="212"/>
      <c r="BW39" s="208"/>
      <c r="BX39" s="27"/>
      <c r="BY39" s="439"/>
      <c r="BZ39" s="439"/>
      <c r="CA39" s="439"/>
      <c r="CB39" s="439"/>
      <c r="CC39" s="439"/>
      <c r="CD39" s="439"/>
      <c r="CE39" s="439"/>
      <c r="CF39" s="439"/>
      <c r="CG39" s="439"/>
      <c r="CH39" s="439"/>
      <c r="CI39" s="439"/>
      <c r="CJ39" s="439"/>
      <c r="CK39" s="439"/>
      <c r="CL39" s="439"/>
      <c r="CM39" s="439"/>
      <c r="CN39" s="439"/>
      <c r="CO39" s="439"/>
      <c r="CP39" s="439"/>
      <c r="CQ39" s="439"/>
      <c r="CR39" s="439"/>
      <c r="CS39" s="439"/>
      <c r="CT39" s="439"/>
      <c r="CU39" s="439"/>
      <c r="CV39" s="439"/>
      <c r="CW39" s="439"/>
      <c r="CX39" s="439"/>
      <c r="CY39" s="439"/>
      <c r="CZ39" s="439"/>
      <c r="DA39" s="439"/>
      <c r="DB39" s="450"/>
      <c r="DC39" s="439"/>
      <c r="DD39" s="439"/>
      <c r="DE39" s="439"/>
      <c r="DF39" s="679"/>
      <c r="DG39" s="679"/>
      <c r="DH39" s="679"/>
      <c r="DI39" s="679"/>
      <c r="DJ39" s="679"/>
      <c r="DK39" s="679"/>
      <c r="DL39" s="679"/>
      <c r="DM39" s="679"/>
      <c r="DN39" s="679"/>
      <c r="DO39" s="679"/>
      <c r="DP39" s="679"/>
      <c r="DQ39" s="679"/>
    </row>
    <row r="40" spans="2:121" x14ac:dyDescent="0.3">
      <c r="B40" s="10" t="s">
        <v>16</v>
      </c>
      <c r="C40" s="13">
        <v>-10</v>
      </c>
      <c r="D40" s="13">
        <v>15</v>
      </c>
      <c r="E40" s="13">
        <v>10</v>
      </c>
      <c r="F40" s="13">
        <v>5</v>
      </c>
      <c r="G40" s="13">
        <v>5</v>
      </c>
      <c r="H40" s="13">
        <v>35</v>
      </c>
      <c r="I40" s="470">
        <v>58.979256621109812</v>
      </c>
      <c r="J40" s="470">
        <v>24.73972090193697</v>
      </c>
      <c r="K40" s="470">
        <v>4.7220634059265496</v>
      </c>
      <c r="L40" s="470">
        <v>16.013538107979727</v>
      </c>
      <c r="M40" s="208">
        <f t="shared" si="9"/>
        <v>-0.80913028790244601</v>
      </c>
      <c r="N40" s="208">
        <f t="shared" si="7"/>
        <v>2.3912162398923988</v>
      </c>
      <c r="O40" s="198"/>
      <c r="P40" s="13">
        <v>10</v>
      </c>
      <c r="Q40" s="13">
        <v>0</v>
      </c>
      <c r="R40" s="13">
        <v>0</v>
      </c>
      <c r="S40" s="13">
        <v>5</v>
      </c>
      <c r="T40" s="13">
        <v>5</v>
      </c>
      <c r="U40" s="13">
        <v>0</v>
      </c>
      <c r="V40" s="13">
        <v>0</v>
      </c>
      <c r="W40" s="13">
        <v>5</v>
      </c>
      <c r="X40" s="13">
        <v>0</v>
      </c>
      <c r="Y40" s="13">
        <v>0</v>
      </c>
      <c r="Z40" s="13">
        <v>5</v>
      </c>
      <c r="AA40" s="13">
        <v>0</v>
      </c>
      <c r="AB40" s="13">
        <v>0</v>
      </c>
      <c r="AC40" s="13">
        <v>0</v>
      </c>
      <c r="AD40" s="13">
        <v>5</v>
      </c>
      <c r="AE40" s="13">
        <v>10</v>
      </c>
      <c r="AF40" s="13">
        <v>10</v>
      </c>
      <c r="AG40" s="13">
        <v>10</v>
      </c>
      <c r="AH40" s="13"/>
      <c r="AI40" s="13"/>
      <c r="AJ40" s="13"/>
      <c r="AK40" s="13"/>
      <c r="AL40" s="13"/>
      <c r="AM40" s="13"/>
      <c r="AN40" s="13"/>
      <c r="AO40" s="13"/>
      <c r="AP40" s="13"/>
      <c r="AQ40" s="13"/>
      <c r="AR40" s="13"/>
      <c r="AS40" s="635"/>
      <c r="AT40" s="639"/>
      <c r="AU40" s="13">
        <f t="shared" si="94"/>
        <v>5</v>
      </c>
      <c r="AV40" s="13">
        <f t="shared" si="95"/>
        <v>10</v>
      </c>
      <c r="AW40" s="13">
        <f t="shared" si="96"/>
        <v>5</v>
      </c>
      <c r="AX40" s="13">
        <f t="shared" si="97"/>
        <v>5</v>
      </c>
      <c r="AY40" s="13">
        <f t="shared" si="98"/>
        <v>5</v>
      </c>
      <c r="AZ40" s="13">
        <f t="shared" si="99"/>
        <v>0</v>
      </c>
      <c r="BA40" s="13">
        <f t="shared" si="100"/>
        <v>5</v>
      </c>
      <c r="BB40" s="13">
        <f t="shared" si="101"/>
        <v>0</v>
      </c>
      <c r="BC40" s="13">
        <f t="shared" si="102"/>
        <v>15</v>
      </c>
      <c r="BD40" s="13">
        <f t="shared" si="103"/>
        <v>20</v>
      </c>
      <c r="BE40" s="13"/>
      <c r="BF40" s="13"/>
      <c r="BG40" s="13"/>
      <c r="BH40" s="50"/>
      <c r="BI40" s="59"/>
      <c r="BK40" s="10" t="s">
        <v>16</v>
      </c>
      <c r="BL40" s="13">
        <f t="shared" si="57"/>
        <v>-10</v>
      </c>
      <c r="BM40" s="13">
        <f t="shared" si="57"/>
        <v>15</v>
      </c>
      <c r="BN40" s="13">
        <f t="shared" si="57"/>
        <v>10</v>
      </c>
      <c r="BO40" s="13">
        <f t="shared" si="57"/>
        <v>5</v>
      </c>
      <c r="BP40" s="13">
        <f t="shared" si="57"/>
        <v>5</v>
      </c>
      <c r="BQ40" s="13">
        <f t="shared" si="57"/>
        <v>35</v>
      </c>
      <c r="BR40" s="13">
        <f t="shared" si="57"/>
        <v>58.979256621109812</v>
      </c>
      <c r="BS40" s="13">
        <f t="shared" si="57"/>
        <v>24.73972090193697</v>
      </c>
      <c r="BT40" s="13">
        <f t="shared" si="57"/>
        <v>4.7220634059265496</v>
      </c>
      <c r="BU40" s="13"/>
      <c r="BV40" s="212"/>
      <c r="BW40" s="208"/>
      <c r="BX40" s="301"/>
      <c r="BY40" s="439"/>
      <c r="BZ40" s="439"/>
      <c r="CA40" s="439"/>
      <c r="CB40" s="439"/>
      <c r="CC40" s="439"/>
      <c r="CD40" s="439"/>
      <c r="CE40" s="439"/>
      <c r="CF40" s="439"/>
      <c r="CG40" s="439"/>
      <c r="CH40" s="439"/>
      <c r="CI40" s="439"/>
      <c r="CJ40" s="439"/>
      <c r="CK40" s="439"/>
      <c r="CL40" s="439"/>
      <c r="CM40" s="439"/>
      <c r="CN40" s="439"/>
      <c r="CO40" s="439"/>
      <c r="CP40" s="439"/>
      <c r="CQ40" s="439"/>
      <c r="CR40" s="439"/>
      <c r="CS40" s="439"/>
      <c r="CT40" s="439"/>
      <c r="CU40" s="439"/>
      <c r="CV40" s="439"/>
      <c r="CW40" s="439"/>
      <c r="CX40" s="439"/>
      <c r="CY40" s="439"/>
      <c r="CZ40" s="439"/>
      <c r="DA40" s="439"/>
      <c r="DB40" s="450"/>
      <c r="DC40" s="439"/>
      <c r="DD40" s="439"/>
      <c r="DE40" s="439"/>
      <c r="DF40" s="679"/>
      <c r="DG40" s="679"/>
      <c r="DH40" s="679"/>
      <c r="DI40" s="679"/>
      <c r="DJ40" s="679"/>
      <c r="DK40" s="679"/>
      <c r="DL40" s="679"/>
      <c r="DM40" s="679"/>
      <c r="DN40" s="679"/>
      <c r="DO40" s="679"/>
      <c r="DP40" s="679"/>
      <c r="DQ40" s="679"/>
    </row>
    <row r="41" spans="2:121" x14ac:dyDescent="0.3">
      <c r="B41" s="10" t="s">
        <v>17</v>
      </c>
      <c r="C41" s="13">
        <v>0</v>
      </c>
      <c r="D41" s="13">
        <v>-25</v>
      </c>
      <c r="E41" s="13">
        <v>-5</v>
      </c>
      <c r="F41" s="13">
        <v>-10</v>
      </c>
      <c r="G41" s="13">
        <v>-10</v>
      </c>
      <c r="H41" s="13">
        <v>0</v>
      </c>
      <c r="I41" s="470">
        <v>-39.666095070111474</v>
      </c>
      <c r="J41" s="470">
        <v>-66.335332982613778</v>
      </c>
      <c r="K41" s="470">
        <v>-22.012053740629739</v>
      </c>
      <c r="L41" s="470">
        <v>1.7230271016797689</v>
      </c>
      <c r="M41" s="208" t="str">
        <f t="shared" si="9"/>
        <v>N/A</v>
      </c>
      <c r="N41" s="208" t="str">
        <f t="shared" si="7"/>
        <v>N/A</v>
      </c>
      <c r="O41" s="198"/>
      <c r="P41" s="13">
        <v>-10</v>
      </c>
      <c r="Q41" s="13">
        <v>0</v>
      </c>
      <c r="R41" s="13">
        <v>0</v>
      </c>
      <c r="S41" s="13">
        <v>0</v>
      </c>
      <c r="T41" s="13">
        <v>0</v>
      </c>
      <c r="U41" s="13">
        <v>0</v>
      </c>
      <c r="V41" s="13">
        <v>0</v>
      </c>
      <c r="W41" s="13">
        <v>0</v>
      </c>
      <c r="X41" s="13">
        <v>-5</v>
      </c>
      <c r="Y41" s="13">
        <v>-5</v>
      </c>
      <c r="Z41" s="13">
        <v>-5</v>
      </c>
      <c r="AA41" s="13">
        <v>-5</v>
      </c>
      <c r="AB41" s="13">
        <v>0</v>
      </c>
      <c r="AC41" s="13">
        <v>0</v>
      </c>
      <c r="AD41" s="13">
        <v>0</v>
      </c>
      <c r="AE41" s="13">
        <v>0</v>
      </c>
      <c r="AF41" s="13">
        <v>0</v>
      </c>
      <c r="AG41" s="13">
        <v>0</v>
      </c>
      <c r="AH41" s="13"/>
      <c r="AI41" s="13"/>
      <c r="AJ41" s="13"/>
      <c r="AK41" s="13"/>
      <c r="AL41" s="13"/>
      <c r="AM41" s="13"/>
      <c r="AN41" s="13"/>
      <c r="AO41" s="13"/>
      <c r="AP41" s="13"/>
      <c r="AQ41" s="13"/>
      <c r="AR41" s="13"/>
      <c r="AS41" s="635"/>
      <c r="AT41" s="639"/>
      <c r="AU41" s="13">
        <f t="shared" si="94"/>
        <v>-15</v>
      </c>
      <c r="AV41" s="13">
        <f t="shared" si="95"/>
        <v>-10</v>
      </c>
      <c r="AW41" s="13">
        <f t="shared" si="96"/>
        <v>0</v>
      </c>
      <c r="AX41" s="13">
        <f t="shared" si="97"/>
        <v>0</v>
      </c>
      <c r="AY41" s="13">
        <f t="shared" si="98"/>
        <v>0</v>
      </c>
      <c r="AZ41" s="13">
        <f t="shared" si="99"/>
        <v>-10</v>
      </c>
      <c r="BA41" s="13">
        <f t="shared" si="100"/>
        <v>-10</v>
      </c>
      <c r="BB41" s="13">
        <f t="shared" si="101"/>
        <v>0</v>
      </c>
      <c r="BC41" s="13">
        <f t="shared" si="102"/>
        <v>0</v>
      </c>
      <c r="BD41" s="13">
        <f t="shared" si="103"/>
        <v>0</v>
      </c>
      <c r="BE41" s="13"/>
      <c r="BF41" s="13"/>
      <c r="BG41" s="13"/>
      <c r="BH41" s="50"/>
      <c r="BI41" s="59"/>
      <c r="BK41" s="10" t="s">
        <v>17</v>
      </c>
      <c r="BL41" s="13">
        <f t="shared" si="57"/>
        <v>0</v>
      </c>
      <c r="BM41" s="13">
        <f t="shared" si="57"/>
        <v>-25</v>
      </c>
      <c r="BN41" s="13">
        <f t="shared" si="57"/>
        <v>-5</v>
      </c>
      <c r="BO41" s="13">
        <f t="shared" si="57"/>
        <v>-10</v>
      </c>
      <c r="BP41" s="13">
        <f t="shared" si="57"/>
        <v>-10</v>
      </c>
      <c r="BQ41" s="13">
        <f t="shared" si="57"/>
        <v>0</v>
      </c>
      <c r="BR41" s="13">
        <f t="shared" si="57"/>
        <v>-39.666095070111474</v>
      </c>
      <c r="BS41" s="13">
        <f t="shared" si="57"/>
        <v>-66.335332982613778</v>
      </c>
      <c r="BT41" s="13">
        <f t="shared" si="57"/>
        <v>-22.012053740629739</v>
      </c>
      <c r="BU41" s="13"/>
      <c r="BV41" s="212"/>
      <c r="BW41" s="208"/>
      <c r="BX41" s="301"/>
      <c r="BY41" s="439"/>
      <c r="BZ41" s="439"/>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50"/>
      <c r="DC41" s="439"/>
      <c r="DD41" s="439"/>
      <c r="DE41" s="439"/>
      <c r="DF41" s="679"/>
      <c r="DG41" s="679"/>
      <c r="DH41" s="679"/>
      <c r="DI41" s="679"/>
      <c r="DJ41" s="679"/>
      <c r="DK41" s="679"/>
      <c r="DL41" s="679"/>
      <c r="DM41" s="679"/>
      <c r="DN41" s="679"/>
      <c r="DO41" s="679"/>
      <c r="DP41" s="679"/>
      <c r="DQ41" s="679"/>
    </row>
    <row r="42" spans="2:121" x14ac:dyDescent="0.3">
      <c r="B42" s="10" t="s">
        <v>18</v>
      </c>
      <c r="C42" s="13">
        <v>90</v>
      </c>
      <c r="D42" s="13">
        <v>115</v>
      </c>
      <c r="E42" s="13">
        <v>130</v>
      </c>
      <c r="F42" s="13">
        <v>150</v>
      </c>
      <c r="G42" s="13">
        <v>110</v>
      </c>
      <c r="H42" s="13">
        <v>80</v>
      </c>
      <c r="I42" s="470">
        <v>180.12124004584339</v>
      </c>
      <c r="J42" s="470">
        <v>359.2068395204239</v>
      </c>
      <c r="K42" s="470">
        <v>724.21242566264436</v>
      </c>
      <c r="L42" s="470">
        <v>210.04722577223873</v>
      </c>
      <c r="M42" s="208">
        <f t="shared" si="9"/>
        <v>1.0161431965759293</v>
      </c>
      <c r="N42" s="208">
        <f t="shared" si="7"/>
        <v>-0.70996462042190389</v>
      </c>
      <c r="O42" s="198"/>
      <c r="P42" s="13">
        <v>20</v>
      </c>
      <c r="Q42" s="13">
        <v>25</v>
      </c>
      <c r="R42" s="13">
        <v>20</v>
      </c>
      <c r="S42" s="13">
        <v>35</v>
      </c>
      <c r="T42" s="13">
        <v>25</v>
      </c>
      <c r="U42" s="13">
        <v>20</v>
      </c>
      <c r="V42" s="13">
        <v>20</v>
      </c>
      <c r="W42" s="13">
        <v>40</v>
      </c>
      <c r="X42" s="13">
        <v>35</v>
      </c>
      <c r="Y42" s="13">
        <v>5</v>
      </c>
      <c r="Z42" s="13">
        <v>30</v>
      </c>
      <c r="AA42" s="13">
        <v>15</v>
      </c>
      <c r="AB42" s="13">
        <v>15</v>
      </c>
      <c r="AC42" s="13">
        <v>25</v>
      </c>
      <c r="AD42" s="13">
        <v>45</v>
      </c>
      <c r="AE42" s="13">
        <v>15</v>
      </c>
      <c r="AF42" s="13">
        <v>10</v>
      </c>
      <c r="AG42" s="13">
        <v>10</v>
      </c>
      <c r="AH42" s="13"/>
      <c r="AI42" s="13"/>
      <c r="AJ42" s="13"/>
      <c r="AK42" s="13"/>
      <c r="AL42" s="13"/>
      <c r="AM42" s="13"/>
      <c r="AN42" s="13"/>
      <c r="AO42" s="13"/>
      <c r="AP42" s="13"/>
      <c r="AQ42" s="13"/>
      <c r="AR42" s="13"/>
      <c r="AS42" s="635"/>
      <c r="AT42" s="639"/>
      <c r="AU42" s="13">
        <f t="shared" si="94"/>
        <v>70</v>
      </c>
      <c r="AV42" s="13">
        <f t="shared" si="95"/>
        <v>45</v>
      </c>
      <c r="AW42" s="13">
        <f t="shared" si="96"/>
        <v>55</v>
      </c>
      <c r="AX42" s="13">
        <f t="shared" si="97"/>
        <v>45</v>
      </c>
      <c r="AY42" s="13">
        <f t="shared" si="98"/>
        <v>60</v>
      </c>
      <c r="AZ42" s="13">
        <f t="shared" si="99"/>
        <v>40</v>
      </c>
      <c r="BA42" s="13">
        <f t="shared" si="100"/>
        <v>45</v>
      </c>
      <c r="BB42" s="13">
        <f t="shared" si="101"/>
        <v>40</v>
      </c>
      <c r="BC42" s="13">
        <f t="shared" si="102"/>
        <v>60</v>
      </c>
      <c r="BD42" s="13">
        <f t="shared" si="103"/>
        <v>20</v>
      </c>
      <c r="BE42" s="13"/>
      <c r="BF42" s="13"/>
      <c r="BG42" s="13"/>
      <c r="BH42" s="50"/>
      <c r="BI42" s="59"/>
      <c r="BK42" s="10" t="s">
        <v>18</v>
      </c>
      <c r="BL42" s="13">
        <f t="shared" si="57"/>
        <v>90</v>
      </c>
      <c r="BM42" s="13">
        <f t="shared" si="57"/>
        <v>115</v>
      </c>
      <c r="BN42" s="13">
        <f t="shared" si="57"/>
        <v>130</v>
      </c>
      <c r="BO42" s="13">
        <f t="shared" si="57"/>
        <v>150</v>
      </c>
      <c r="BP42" s="13">
        <f t="shared" si="57"/>
        <v>110</v>
      </c>
      <c r="BQ42" s="13">
        <f t="shared" si="57"/>
        <v>80</v>
      </c>
      <c r="BR42" s="13">
        <f t="shared" si="57"/>
        <v>180.12124004584339</v>
      </c>
      <c r="BS42" s="13">
        <f t="shared" si="57"/>
        <v>359.2068395204239</v>
      </c>
      <c r="BT42" s="13">
        <f t="shared" si="57"/>
        <v>724.21242566264436</v>
      </c>
      <c r="BU42" s="13"/>
      <c r="BV42" s="212"/>
      <c r="BW42" s="208"/>
      <c r="BX42" s="27"/>
      <c r="BY42" s="439"/>
      <c r="BZ42" s="439"/>
      <c r="CA42" s="439"/>
      <c r="CB42" s="439"/>
      <c r="CC42" s="439"/>
      <c r="CD42" s="439"/>
      <c r="CE42" s="439"/>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46"/>
      <c r="DC42" s="439"/>
      <c r="DD42" s="439"/>
      <c r="DE42" s="439"/>
      <c r="DF42" s="679"/>
      <c r="DG42" s="679"/>
      <c r="DH42" s="679"/>
      <c r="DI42" s="679"/>
      <c r="DJ42" s="679"/>
      <c r="DK42" s="679"/>
      <c r="DL42" s="679"/>
      <c r="DM42" s="679"/>
      <c r="DN42" s="679"/>
      <c r="DO42" s="679"/>
      <c r="DP42" s="679"/>
      <c r="DQ42" s="679"/>
    </row>
    <row r="43" spans="2:121" x14ac:dyDescent="0.3">
      <c r="B43" s="52" t="s">
        <v>19</v>
      </c>
      <c r="C43" s="54">
        <v>60</v>
      </c>
      <c r="D43" s="54">
        <v>90</v>
      </c>
      <c r="E43" s="54">
        <v>100</v>
      </c>
      <c r="F43" s="54">
        <v>90</v>
      </c>
      <c r="G43" s="54">
        <v>95</v>
      </c>
      <c r="H43" s="13">
        <v>130</v>
      </c>
      <c r="I43" s="470">
        <v>29.774681940405401</v>
      </c>
      <c r="J43" s="470">
        <v>125.72438284188053</v>
      </c>
      <c r="K43" s="470">
        <v>2.7336279729153148</v>
      </c>
      <c r="L43" s="470">
        <v>90.546548585107985</v>
      </c>
      <c r="M43" s="217">
        <f t="shared" si="9"/>
        <v>-0.97825697839095138</v>
      </c>
      <c r="N43" s="208" t="str">
        <f t="shared" si="7"/>
        <v>&gt;±300%</v>
      </c>
      <c r="O43" s="198"/>
      <c r="P43" s="54">
        <v>20</v>
      </c>
      <c r="Q43" s="54">
        <v>25</v>
      </c>
      <c r="R43" s="54">
        <v>10</v>
      </c>
      <c r="S43" s="54">
        <v>5</v>
      </c>
      <c r="T43" s="54">
        <v>40</v>
      </c>
      <c r="U43" s="54">
        <v>50</v>
      </c>
      <c r="V43" s="54">
        <v>35</v>
      </c>
      <c r="W43" s="54">
        <v>30</v>
      </c>
      <c r="X43" s="54">
        <v>20</v>
      </c>
      <c r="Y43" s="54">
        <v>5</v>
      </c>
      <c r="Z43" s="54">
        <v>10</v>
      </c>
      <c r="AA43" s="54">
        <v>40</v>
      </c>
      <c r="AB43" s="54">
        <v>30</v>
      </c>
      <c r="AC43" s="54">
        <v>10</v>
      </c>
      <c r="AD43" s="54">
        <v>10</v>
      </c>
      <c r="AE43" s="54">
        <v>35</v>
      </c>
      <c r="AF43" s="54">
        <v>45</v>
      </c>
      <c r="AG43" s="54">
        <v>40</v>
      </c>
      <c r="AH43" s="54"/>
      <c r="AI43" s="54"/>
      <c r="AJ43" s="54"/>
      <c r="AK43" s="54"/>
      <c r="AL43" s="54"/>
      <c r="AM43" s="54"/>
      <c r="AN43" s="54"/>
      <c r="AO43" s="13"/>
      <c r="AP43" s="13"/>
      <c r="AQ43" s="13"/>
      <c r="AR43" s="13"/>
      <c r="AS43" s="635"/>
      <c r="AT43" s="639"/>
      <c r="AU43" s="54">
        <f t="shared" si="94"/>
        <v>45</v>
      </c>
      <c r="AV43" s="54">
        <f t="shared" si="95"/>
        <v>45</v>
      </c>
      <c r="AW43" s="54">
        <f t="shared" si="96"/>
        <v>15</v>
      </c>
      <c r="AX43" s="54">
        <f t="shared" si="97"/>
        <v>90</v>
      </c>
      <c r="AY43" s="54">
        <f t="shared" si="98"/>
        <v>65</v>
      </c>
      <c r="AZ43" s="54">
        <f t="shared" si="99"/>
        <v>25</v>
      </c>
      <c r="BA43" s="54">
        <f t="shared" si="100"/>
        <v>50</v>
      </c>
      <c r="BB43" s="54">
        <f t="shared" si="101"/>
        <v>40</v>
      </c>
      <c r="BC43" s="54">
        <f t="shared" si="102"/>
        <v>45</v>
      </c>
      <c r="BD43" s="54">
        <f t="shared" si="103"/>
        <v>85</v>
      </c>
      <c r="BE43" s="54"/>
      <c r="BF43" s="54"/>
      <c r="BG43" s="54"/>
      <c r="BH43" s="517"/>
      <c r="BI43" s="620"/>
      <c r="BK43" s="52" t="s">
        <v>19</v>
      </c>
      <c r="BL43" s="54">
        <f t="shared" si="57"/>
        <v>60</v>
      </c>
      <c r="BM43" s="54">
        <f t="shared" si="57"/>
        <v>90</v>
      </c>
      <c r="BN43" s="54">
        <f t="shared" si="57"/>
        <v>100</v>
      </c>
      <c r="BO43" s="54">
        <f t="shared" si="57"/>
        <v>90</v>
      </c>
      <c r="BP43" s="54">
        <f t="shared" si="57"/>
        <v>95</v>
      </c>
      <c r="BQ43" s="54">
        <f t="shared" si="57"/>
        <v>130</v>
      </c>
      <c r="BR43" s="54">
        <f t="shared" si="57"/>
        <v>29.774681940405401</v>
      </c>
      <c r="BS43" s="54">
        <f t="shared" si="57"/>
        <v>125.72438284188053</v>
      </c>
      <c r="BT43" s="54">
        <f t="shared" si="57"/>
        <v>2.7336279729153148</v>
      </c>
      <c r="BU43" s="54"/>
      <c r="BV43" s="216"/>
      <c r="BW43" s="217"/>
      <c r="BX43" s="27"/>
      <c r="BY43" s="447"/>
      <c r="BZ43" s="447"/>
      <c r="CA43" s="447"/>
      <c r="CB43" s="447"/>
      <c r="CC43" s="447"/>
      <c r="CD43" s="447"/>
      <c r="CE43" s="44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8"/>
      <c r="DC43" s="447"/>
      <c r="DD43" s="447"/>
      <c r="DE43" s="447"/>
      <c r="DF43" s="447"/>
      <c r="DG43" s="447"/>
      <c r="DH43" s="447"/>
      <c r="DI43" s="447"/>
      <c r="DJ43" s="447"/>
      <c r="DK43" s="447"/>
      <c r="DL43" s="447"/>
      <c r="DM43" s="447"/>
      <c r="DN43" s="447"/>
      <c r="DO43" s="447"/>
      <c r="DP43" s="447"/>
      <c r="DQ43" s="447"/>
    </row>
    <row r="44" spans="2:121" x14ac:dyDescent="0.3">
      <c r="B44" s="239" t="s">
        <v>58</v>
      </c>
      <c r="C44" s="242">
        <v>220</v>
      </c>
      <c r="D44" s="242">
        <v>225</v>
      </c>
      <c r="E44" s="242">
        <v>240</v>
      </c>
      <c r="F44" s="242">
        <v>235</v>
      </c>
      <c r="G44" s="242">
        <v>235</v>
      </c>
      <c r="H44" s="242">
        <v>235</v>
      </c>
      <c r="I44" s="665">
        <v>248.88000000000008</v>
      </c>
      <c r="J44" s="665">
        <v>238.93206947885432</v>
      </c>
      <c r="K44" s="665">
        <v>247.44031179790068</v>
      </c>
      <c r="L44" s="665">
        <v>253.68212864718029</v>
      </c>
      <c r="M44" s="243">
        <f t="shared" si="9"/>
        <v>3.5609461457409619E-2</v>
      </c>
      <c r="N44" s="243">
        <f t="shared" si="7"/>
        <v>2.522554552217704E-2</v>
      </c>
      <c r="O44" s="198"/>
      <c r="P44" s="242">
        <v>45</v>
      </c>
      <c r="Q44" s="242">
        <v>65</v>
      </c>
      <c r="R44" s="242">
        <v>50</v>
      </c>
      <c r="S44" s="242">
        <v>65</v>
      </c>
      <c r="T44" s="242">
        <v>45</v>
      </c>
      <c r="U44" s="242">
        <v>65</v>
      </c>
      <c r="V44" s="242">
        <v>50</v>
      </c>
      <c r="W44" s="242">
        <v>70</v>
      </c>
      <c r="X44" s="242">
        <v>45</v>
      </c>
      <c r="Y44" s="242">
        <v>75</v>
      </c>
      <c r="Z44" s="242">
        <v>55</v>
      </c>
      <c r="AA44" s="242">
        <v>70</v>
      </c>
      <c r="AB44" s="242">
        <v>45</v>
      </c>
      <c r="AC44" s="242">
        <v>70</v>
      </c>
      <c r="AD44" s="242">
        <v>55</v>
      </c>
      <c r="AE44" s="242">
        <v>70</v>
      </c>
      <c r="AF44" s="242">
        <v>45</v>
      </c>
      <c r="AG44" s="242">
        <v>70</v>
      </c>
      <c r="AH44" s="242">
        <v>62.22000000000002</v>
      </c>
      <c r="AI44" s="242">
        <v>62.22000000000002</v>
      </c>
      <c r="AJ44" s="242">
        <v>62.22000000000002</v>
      </c>
      <c r="AK44" s="242">
        <v>62.22000000000002</v>
      </c>
      <c r="AL44" s="242">
        <v>59.733017369713579</v>
      </c>
      <c r="AM44" s="242">
        <v>59.733017369713579</v>
      </c>
      <c r="AN44" s="242">
        <v>59.733017369713579</v>
      </c>
      <c r="AO44" s="242">
        <v>59.733017369713579</v>
      </c>
      <c r="AP44" s="242">
        <v>62.079224037202067</v>
      </c>
      <c r="AQ44" s="242">
        <v>58.90804997093629</v>
      </c>
      <c r="AR44" s="242">
        <v>61.860077949475169</v>
      </c>
      <c r="AS44" s="635"/>
      <c r="AT44" s="639"/>
      <c r="AU44" s="242">
        <v>110</v>
      </c>
      <c r="AV44" s="242">
        <v>110</v>
      </c>
      <c r="AW44" s="242">
        <v>115</v>
      </c>
      <c r="AX44" s="242">
        <v>110</v>
      </c>
      <c r="AY44" s="242">
        <v>120</v>
      </c>
      <c r="AZ44" s="242">
        <v>120</v>
      </c>
      <c r="BA44" s="242">
        <v>125</v>
      </c>
      <c r="BB44" s="242">
        <v>115</v>
      </c>
      <c r="BC44" s="242">
        <v>125</v>
      </c>
      <c r="BD44" s="242">
        <v>115</v>
      </c>
      <c r="BE44" s="242">
        <v>129.54000000000002</v>
      </c>
      <c r="BF44" s="242">
        <v>119.34</v>
      </c>
      <c r="BG44" s="242">
        <f t="shared" ref="BG44:BG45" si="104">AL44+AM44</f>
        <v>119.46603473942716</v>
      </c>
      <c r="BH44" s="518">
        <f t="shared" si="21"/>
        <v>119.46603473942716</v>
      </c>
      <c r="BI44" s="621">
        <f t="shared" ref="BI44:BI56" si="105">AP44+AQ44</f>
        <v>120.98727400813836</v>
      </c>
      <c r="BK44" s="239" t="s">
        <v>58</v>
      </c>
      <c r="BL44" s="242">
        <f t="shared" si="57"/>
        <v>220</v>
      </c>
      <c r="BM44" s="242">
        <f t="shared" si="57"/>
        <v>225</v>
      </c>
      <c r="BN44" s="242">
        <f t="shared" si="57"/>
        <v>240</v>
      </c>
      <c r="BO44" s="242">
        <f t="shared" si="57"/>
        <v>235</v>
      </c>
      <c r="BP44" s="242">
        <f t="shared" si="57"/>
        <v>235</v>
      </c>
      <c r="BQ44" s="242">
        <f t="shared" si="57"/>
        <v>235</v>
      </c>
      <c r="BR44" s="242">
        <f t="shared" si="57"/>
        <v>248.88000000000008</v>
      </c>
      <c r="BS44" s="242">
        <f t="shared" si="57"/>
        <v>238.93206947885432</v>
      </c>
      <c r="BT44" s="242">
        <f t="shared" si="57"/>
        <v>247.44031179790068</v>
      </c>
      <c r="BU44" s="242">
        <f t="shared" si="57"/>
        <v>253.68212864718029</v>
      </c>
      <c r="BV44" s="243">
        <f t="shared" si="27"/>
        <v>3.5609461457409619E-2</v>
      </c>
      <c r="BW44" s="243">
        <f>N44</f>
        <v>2.522554552217704E-2</v>
      </c>
      <c r="BX44" s="198"/>
      <c r="BY44" s="451">
        <f>P44</f>
        <v>45</v>
      </c>
      <c r="BZ44" s="451">
        <f t="shared" ref="BZ44:DA46" si="106">Q44</f>
        <v>65</v>
      </c>
      <c r="CA44" s="451">
        <f t="shared" si="106"/>
        <v>50</v>
      </c>
      <c r="CB44" s="451">
        <f t="shared" si="106"/>
        <v>65</v>
      </c>
      <c r="CC44" s="451">
        <f t="shared" si="106"/>
        <v>45</v>
      </c>
      <c r="CD44" s="451">
        <f t="shared" si="106"/>
        <v>65</v>
      </c>
      <c r="CE44" s="451">
        <f t="shared" si="106"/>
        <v>50</v>
      </c>
      <c r="CF44" s="451">
        <f t="shared" si="106"/>
        <v>70</v>
      </c>
      <c r="CG44" s="451">
        <f t="shared" si="106"/>
        <v>45</v>
      </c>
      <c r="CH44" s="451">
        <f t="shared" si="106"/>
        <v>75</v>
      </c>
      <c r="CI44" s="451">
        <f t="shared" si="106"/>
        <v>55</v>
      </c>
      <c r="CJ44" s="451">
        <f t="shared" si="106"/>
        <v>70</v>
      </c>
      <c r="CK44" s="451">
        <f t="shared" si="106"/>
        <v>45</v>
      </c>
      <c r="CL44" s="451">
        <f t="shared" si="106"/>
        <v>70</v>
      </c>
      <c r="CM44" s="451">
        <f t="shared" si="106"/>
        <v>55</v>
      </c>
      <c r="CN44" s="451">
        <f t="shared" si="106"/>
        <v>70</v>
      </c>
      <c r="CO44" s="451">
        <f t="shared" si="106"/>
        <v>45</v>
      </c>
      <c r="CP44" s="451">
        <f t="shared" si="106"/>
        <v>70</v>
      </c>
      <c r="CQ44" s="451">
        <f t="shared" si="106"/>
        <v>62.22000000000002</v>
      </c>
      <c r="CR44" s="451">
        <f t="shared" si="106"/>
        <v>62.22000000000002</v>
      </c>
      <c r="CS44" s="451">
        <f t="shared" si="106"/>
        <v>62.22000000000002</v>
      </c>
      <c r="CT44" s="451">
        <f t="shared" si="106"/>
        <v>62.22000000000002</v>
      </c>
      <c r="CU44" s="451">
        <f t="shared" si="106"/>
        <v>59.733017369713579</v>
      </c>
      <c r="CV44" s="451">
        <f t="shared" si="106"/>
        <v>59.733017369713579</v>
      </c>
      <c r="CW44" s="451">
        <f t="shared" si="106"/>
        <v>59.733017369713579</v>
      </c>
      <c r="CX44" s="451">
        <f t="shared" si="106"/>
        <v>59.733017369713579</v>
      </c>
      <c r="CY44" s="451">
        <f t="shared" si="106"/>
        <v>62.079224037202067</v>
      </c>
      <c r="CZ44" s="451">
        <f t="shared" si="106"/>
        <v>58.90804997093629</v>
      </c>
      <c r="DA44" s="451">
        <f t="shared" si="106"/>
        <v>61.860077949475169</v>
      </c>
      <c r="DB44" s="445"/>
      <c r="DC44" s="451">
        <f t="shared" ref="DC44:DQ46" si="107">AU44</f>
        <v>110</v>
      </c>
      <c r="DD44" s="451">
        <f t="shared" si="107"/>
        <v>110</v>
      </c>
      <c r="DE44" s="451">
        <f t="shared" si="107"/>
        <v>115</v>
      </c>
      <c r="DF44" s="451">
        <f t="shared" si="107"/>
        <v>110</v>
      </c>
      <c r="DG44" s="451">
        <f t="shared" si="107"/>
        <v>120</v>
      </c>
      <c r="DH44" s="451">
        <f t="shared" si="107"/>
        <v>120</v>
      </c>
      <c r="DI44" s="451">
        <f t="shared" si="107"/>
        <v>125</v>
      </c>
      <c r="DJ44" s="451">
        <f t="shared" si="107"/>
        <v>115</v>
      </c>
      <c r="DK44" s="451">
        <f t="shared" si="107"/>
        <v>125</v>
      </c>
      <c r="DL44" s="451">
        <f t="shared" si="107"/>
        <v>115</v>
      </c>
      <c r="DM44" s="451">
        <f t="shared" si="107"/>
        <v>129.54000000000002</v>
      </c>
      <c r="DN44" s="451">
        <f t="shared" si="107"/>
        <v>119.34</v>
      </c>
      <c r="DO44" s="451">
        <f t="shared" si="107"/>
        <v>119.46603473942716</v>
      </c>
      <c r="DP44" s="451">
        <f t="shared" si="107"/>
        <v>119.46603473942716</v>
      </c>
      <c r="DQ44" s="451">
        <f t="shared" si="107"/>
        <v>120.98727400813836</v>
      </c>
    </row>
    <row r="45" spans="2:121" x14ac:dyDescent="0.3">
      <c r="B45" s="244" t="s">
        <v>31</v>
      </c>
      <c r="C45" s="247">
        <v>420</v>
      </c>
      <c r="D45" s="247">
        <v>440</v>
      </c>
      <c r="E45" s="247">
        <v>440</v>
      </c>
      <c r="F45" s="247">
        <v>485</v>
      </c>
      <c r="G45" s="247">
        <v>500</v>
      </c>
      <c r="H45" s="247">
        <v>525</v>
      </c>
      <c r="I45" s="666">
        <v>584.81477950461931</v>
      </c>
      <c r="J45" s="666">
        <v>501.14430276120225</v>
      </c>
      <c r="K45" s="666">
        <v>560.98140174316222</v>
      </c>
      <c r="L45" s="666">
        <v>627.20863853570336</v>
      </c>
      <c r="M45" s="248">
        <f t="shared" si="9"/>
        <v>0.11940093632167392</v>
      </c>
      <c r="N45" s="248">
        <f t="shared" si="7"/>
        <v>0.1180560292850179</v>
      </c>
      <c r="O45" s="198"/>
      <c r="P45" s="247">
        <v>105</v>
      </c>
      <c r="Q45" s="247">
        <v>115</v>
      </c>
      <c r="R45" s="247">
        <v>110</v>
      </c>
      <c r="S45" s="247">
        <v>110</v>
      </c>
      <c r="T45" s="247">
        <v>105</v>
      </c>
      <c r="U45" s="247">
        <v>115</v>
      </c>
      <c r="V45" s="247">
        <v>115</v>
      </c>
      <c r="W45" s="247">
        <v>120</v>
      </c>
      <c r="X45" s="247">
        <v>120</v>
      </c>
      <c r="Y45" s="247">
        <v>130</v>
      </c>
      <c r="Z45" s="247">
        <v>125</v>
      </c>
      <c r="AA45" s="247">
        <v>125</v>
      </c>
      <c r="AB45" s="247">
        <v>125</v>
      </c>
      <c r="AC45" s="247">
        <v>125</v>
      </c>
      <c r="AD45" s="247">
        <v>130</v>
      </c>
      <c r="AE45" s="247">
        <v>130</v>
      </c>
      <c r="AF45" s="247">
        <v>130</v>
      </c>
      <c r="AG45" s="247">
        <v>135</v>
      </c>
      <c r="AH45" s="247">
        <v>146.50329249994707</v>
      </c>
      <c r="AI45" s="247">
        <v>146.37013800048385</v>
      </c>
      <c r="AJ45" s="247">
        <v>145.3049020047782</v>
      </c>
      <c r="AK45" s="247">
        <v>146.63644699941028</v>
      </c>
      <c r="AL45" s="247">
        <v>117.93030755819279</v>
      </c>
      <c r="AM45" s="247">
        <v>103.9588738199059</v>
      </c>
      <c r="AN45" s="247">
        <v>136.5037404962998</v>
      </c>
      <c r="AO45" s="247">
        <v>142.75138088680376</v>
      </c>
      <c r="AP45" s="247">
        <v>143.5900672253824</v>
      </c>
      <c r="AQ45" s="247">
        <v>141.29006722538239</v>
      </c>
      <c r="AR45" s="247">
        <v>138.89006722538238</v>
      </c>
      <c r="AS45" s="635"/>
      <c r="AT45" s="639"/>
      <c r="AU45" s="247">
        <f t="shared" ref="AU45:AU46" si="108">D45-AV45</f>
        <v>220</v>
      </c>
      <c r="AV45" s="247">
        <f t="shared" ref="AV45:AV46" si="109">SUM(P45:Q45)</f>
        <v>220</v>
      </c>
      <c r="AW45" s="247">
        <f t="shared" ref="AW45:AW46" si="110">SUM(R45:S45)</f>
        <v>220</v>
      </c>
      <c r="AX45" s="247">
        <f t="shared" ref="AX45:AX46" si="111">SUM(T45:U45)</f>
        <v>220</v>
      </c>
      <c r="AY45" s="247">
        <f t="shared" ref="AY45:AY46" si="112">SUM(V45:W45)</f>
        <v>235</v>
      </c>
      <c r="AZ45" s="247">
        <f t="shared" ref="AZ45:AZ46" si="113">SUM(X45:Y45)</f>
        <v>250</v>
      </c>
      <c r="BA45" s="247">
        <f t="shared" ref="BA45:BA46" si="114">SUM(Z45:AA45)</f>
        <v>250</v>
      </c>
      <c r="BB45" s="247">
        <f t="shared" ref="BB45:BB46" si="115">SUM(AB45:AC45)</f>
        <v>250</v>
      </c>
      <c r="BC45" s="247">
        <f t="shared" ref="BC45:BC46" si="116">SUM(AD45:AE45)</f>
        <v>260</v>
      </c>
      <c r="BD45" s="247">
        <f t="shared" ref="BD45:BD46" si="117">SUM(AF45:AG45)</f>
        <v>265</v>
      </c>
      <c r="BE45" s="247">
        <f t="shared" ref="BE45:BE50" si="118">AH45+AI45</f>
        <v>292.87343050043091</v>
      </c>
      <c r="BF45" s="247">
        <f t="shared" si="20"/>
        <v>291.94134900418851</v>
      </c>
      <c r="BG45" s="247">
        <f t="shared" si="104"/>
        <v>221.8891813780987</v>
      </c>
      <c r="BH45" s="518">
        <f t="shared" si="21"/>
        <v>279.25512138310353</v>
      </c>
      <c r="BI45" s="621">
        <f t="shared" si="105"/>
        <v>284.88013445076479</v>
      </c>
      <c r="BK45" s="244" t="s">
        <v>31</v>
      </c>
      <c r="BL45" s="247">
        <f t="shared" si="57"/>
        <v>420</v>
      </c>
      <c r="BM45" s="247">
        <f t="shared" si="57"/>
        <v>440</v>
      </c>
      <c r="BN45" s="247">
        <f t="shared" si="57"/>
        <v>440</v>
      </c>
      <c r="BO45" s="247">
        <f t="shared" si="57"/>
        <v>485</v>
      </c>
      <c r="BP45" s="247">
        <f t="shared" si="57"/>
        <v>500</v>
      </c>
      <c r="BQ45" s="247">
        <f t="shared" si="57"/>
        <v>525</v>
      </c>
      <c r="BR45" s="247">
        <f t="shared" si="57"/>
        <v>584.81477950461931</v>
      </c>
      <c r="BS45" s="247">
        <f t="shared" si="57"/>
        <v>501.14430276120225</v>
      </c>
      <c r="BT45" s="247">
        <f t="shared" si="57"/>
        <v>560.98140174316222</v>
      </c>
      <c r="BU45" s="247">
        <f t="shared" si="57"/>
        <v>627.20863853570336</v>
      </c>
      <c r="BV45" s="248">
        <f t="shared" si="27"/>
        <v>0.11940093632167392</v>
      </c>
      <c r="BW45" s="248">
        <f>N45</f>
        <v>0.1180560292850179</v>
      </c>
      <c r="BX45" s="59"/>
      <c r="BY45" s="452">
        <f t="shared" ref="BY45:CL46" si="119">P45</f>
        <v>105</v>
      </c>
      <c r="BZ45" s="452">
        <f t="shared" si="119"/>
        <v>115</v>
      </c>
      <c r="CA45" s="452">
        <f t="shared" si="119"/>
        <v>110</v>
      </c>
      <c r="CB45" s="452">
        <f t="shared" si="119"/>
        <v>110</v>
      </c>
      <c r="CC45" s="452">
        <f t="shared" si="119"/>
        <v>105</v>
      </c>
      <c r="CD45" s="452">
        <f t="shared" si="119"/>
        <v>115</v>
      </c>
      <c r="CE45" s="452">
        <f t="shared" si="119"/>
        <v>115</v>
      </c>
      <c r="CF45" s="452">
        <f t="shared" si="119"/>
        <v>120</v>
      </c>
      <c r="CG45" s="452">
        <f t="shared" si="119"/>
        <v>120</v>
      </c>
      <c r="CH45" s="452">
        <f t="shared" si="119"/>
        <v>130</v>
      </c>
      <c r="CI45" s="452">
        <f t="shared" si="119"/>
        <v>125</v>
      </c>
      <c r="CJ45" s="452">
        <f t="shared" si="119"/>
        <v>125</v>
      </c>
      <c r="CK45" s="452">
        <f t="shared" si="119"/>
        <v>125</v>
      </c>
      <c r="CL45" s="452">
        <f t="shared" si="119"/>
        <v>125</v>
      </c>
      <c r="CM45" s="452">
        <f>AD45</f>
        <v>130</v>
      </c>
      <c r="CN45" s="452">
        <f>AE45</f>
        <v>130</v>
      </c>
      <c r="CO45" s="452">
        <f t="shared" si="106"/>
        <v>130</v>
      </c>
      <c r="CP45" s="452">
        <f t="shared" si="106"/>
        <v>135</v>
      </c>
      <c r="CQ45" s="452">
        <f t="shared" si="106"/>
        <v>146.50329249994707</v>
      </c>
      <c r="CR45" s="452">
        <f t="shared" si="106"/>
        <v>146.37013800048385</v>
      </c>
      <c r="CS45" s="452">
        <f t="shared" si="106"/>
        <v>145.3049020047782</v>
      </c>
      <c r="CT45" s="452">
        <f t="shared" si="106"/>
        <v>146.63644699941028</v>
      </c>
      <c r="CU45" s="452">
        <f t="shared" si="106"/>
        <v>117.93030755819279</v>
      </c>
      <c r="CV45" s="452">
        <f t="shared" si="106"/>
        <v>103.9588738199059</v>
      </c>
      <c r="CW45" s="452">
        <f t="shared" si="106"/>
        <v>136.5037404962998</v>
      </c>
      <c r="CX45" s="452">
        <f t="shared" si="106"/>
        <v>142.75138088680376</v>
      </c>
      <c r="CY45" s="452">
        <f t="shared" si="106"/>
        <v>143.5900672253824</v>
      </c>
      <c r="CZ45" s="452">
        <f t="shared" si="106"/>
        <v>141.29006722538239</v>
      </c>
      <c r="DA45" s="452">
        <f t="shared" si="106"/>
        <v>138.89006722538238</v>
      </c>
      <c r="DB45" s="445"/>
      <c r="DC45" s="452">
        <f t="shared" si="107"/>
        <v>220</v>
      </c>
      <c r="DD45" s="452">
        <f t="shared" si="107"/>
        <v>220</v>
      </c>
      <c r="DE45" s="452">
        <f t="shared" si="107"/>
        <v>220</v>
      </c>
      <c r="DF45" s="452">
        <f t="shared" si="107"/>
        <v>220</v>
      </c>
      <c r="DG45" s="452">
        <f t="shared" si="107"/>
        <v>235</v>
      </c>
      <c r="DH45" s="452">
        <f t="shared" si="107"/>
        <v>250</v>
      </c>
      <c r="DI45" s="452">
        <f t="shared" si="107"/>
        <v>250</v>
      </c>
      <c r="DJ45" s="452">
        <f t="shared" si="107"/>
        <v>250</v>
      </c>
      <c r="DK45" s="452">
        <f t="shared" si="107"/>
        <v>260</v>
      </c>
      <c r="DL45" s="452">
        <f t="shared" si="107"/>
        <v>265</v>
      </c>
      <c r="DM45" s="452">
        <f t="shared" si="107"/>
        <v>292.87343050043091</v>
      </c>
      <c r="DN45" s="452">
        <f t="shared" si="107"/>
        <v>291.94134900418851</v>
      </c>
      <c r="DO45" s="452">
        <f t="shared" si="107"/>
        <v>221.8891813780987</v>
      </c>
      <c r="DP45" s="452">
        <f t="shared" si="107"/>
        <v>279.25512138310353</v>
      </c>
      <c r="DQ45" s="452">
        <f t="shared" si="107"/>
        <v>284.88013445076479</v>
      </c>
    </row>
    <row r="46" spans="2:121" x14ac:dyDescent="0.3">
      <c r="B46" s="250" t="s">
        <v>112</v>
      </c>
      <c r="C46" s="496">
        <v>-5</v>
      </c>
      <c r="D46" s="496">
        <v>50</v>
      </c>
      <c r="E46" s="496">
        <v>525</v>
      </c>
      <c r="F46" s="496">
        <v>460</v>
      </c>
      <c r="G46" s="496">
        <v>215</v>
      </c>
      <c r="H46" s="496">
        <v>280</v>
      </c>
      <c r="I46" s="667">
        <f>SUM(I47:I50)</f>
        <v>282.56181880054447</v>
      </c>
      <c r="J46" s="667">
        <f t="shared" ref="J46:L46" si="120">SUM(J47:J50)</f>
        <v>586.06889965169353</v>
      </c>
      <c r="K46" s="667">
        <f t="shared" si="120"/>
        <v>364.99861526311707</v>
      </c>
      <c r="L46" s="667">
        <f t="shared" si="120"/>
        <v>402.01958442989599</v>
      </c>
      <c r="M46" s="210">
        <f t="shared" si="9"/>
        <v>-0.37720869426779113</v>
      </c>
      <c r="N46" s="499">
        <f t="shared" si="7"/>
        <v>0.10142769758206227</v>
      </c>
      <c r="O46" s="198"/>
      <c r="P46" s="496">
        <v>15</v>
      </c>
      <c r="Q46" s="496">
        <v>40</v>
      </c>
      <c r="R46" s="496">
        <v>45</v>
      </c>
      <c r="S46" s="496">
        <v>75</v>
      </c>
      <c r="T46" s="496">
        <v>180</v>
      </c>
      <c r="U46" s="496">
        <v>220</v>
      </c>
      <c r="V46" s="496">
        <v>150</v>
      </c>
      <c r="W46" s="496">
        <v>115</v>
      </c>
      <c r="X46" s="496">
        <v>80</v>
      </c>
      <c r="Y46" s="496">
        <v>115</v>
      </c>
      <c r="Z46" s="496">
        <v>30</v>
      </c>
      <c r="AA46" s="496">
        <v>75</v>
      </c>
      <c r="AB46" s="496">
        <v>45</v>
      </c>
      <c r="AC46" s="496">
        <v>65</v>
      </c>
      <c r="AD46" s="496">
        <v>85</v>
      </c>
      <c r="AE46" s="496">
        <v>70</v>
      </c>
      <c r="AF46" s="496">
        <v>70</v>
      </c>
      <c r="AG46" s="496">
        <v>50</v>
      </c>
      <c r="AH46" s="496">
        <f>SUM(AH47:AH50)</f>
        <v>110.98504998977324</v>
      </c>
      <c r="AI46" s="496">
        <f t="shared" ref="AI46:AR46" si="121">SUM(AI47:AI50)</f>
        <v>89.279700168659971</v>
      </c>
      <c r="AJ46" s="496">
        <f t="shared" si="121"/>
        <v>53.747914245097611</v>
      </c>
      <c r="AK46" s="496">
        <f t="shared" si="121"/>
        <v>28.549154397013666</v>
      </c>
      <c r="AL46" s="496">
        <f t="shared" si="121"/>
        <v>304.85849182404201</v>
      </c>
      <c r="AM46" s="496">
        <f t="shared" si="121"/>
        <v>123.48182395183488</v>
      </c>
      <c r="AN46" s="496">
        <f t="shared" si="121"/>
        <v>97.266656863017545</v>
      </c>
      <c r="AO46" s="496">
        <f t="shared" si="121"/>
        <v>60.462777361105559</v>
      </c>
      <c r="AP46" s="496">
        <f t="shared" si="121"/>
        <v>22.823681893629129</v>
      </c>
      <c r="AQ46" s="496">
        <f t="shared" si="121"/>
        <v>109.26122521673182</v>
      </c>
      <c r="AR46" s="496">
        <f t="shared" si="121"/>
        <v>121.69868817056208</v>
      </c>
      <c r="AS46" s="635"/>
      <c r="AT46" s="639"/>
      <c r="AU46" s="496">
        <f t="shared" si="108"/>
        <v>-5</v>
      </c>
      <c r="AV46" s="36">
        <f t="shared" si="109"/>
        <v>55</v>
      </c>
      <c r="AW46" s="9">
        <f t="shared" si="110"/>
        <v>120</v>
      </c>
      <c r="AX46" s="36">
        <f t="shared" si="111"/>
        <v>400</v>
      </c>
      <c r="AY46" s="36">
        <f t="shared" si="112"/>
        <v>265</v>
      </c>
      <c r="AZ46" s="36">
        <f t="shared" si="113"/>
        <v>195</v>
      </c>
      <c r="BA46" s="36">
        <f t="shared" si="114"/>
        <v>105</v>
      </c>
      <c r="BB46" s="36">
        <f t="shared" si="115"/>
        <v>110</v>
      </c>
      <c r="BC46" s="36">
        <f t="shared" si="116"/>
        <v>155</v>
      </c>
      <c r="BD46" s="36">
        <f t="shared" si="117"/>
        <v>120</v>
      </c>
      <c r="BE46" s="13">
        <f t="shared" si="118"/>
        <v>200.26475015843323</v>
      </c>
      <c r="BF46" s="13">
        <f>AI46+AJ46</f>
        <v>143.02761441375759</v>
      </c>
      <c r="BG46" s="13">
        <f t="shared" ref="BG46:BG50" si="122">AJ46+AK46</f>
        <v>82.29706864211127</v>
      </c>
      <c r="BH46" s="59">
        <f t="shared" si="21"/>
        <v>157.72943422412311</v>
      </c>
      <c r="BI46" s="59">
        <f t="shared" si="105"/>
        <v>132.08490711036094</v>
      </c>
      <c r="BK46" s="265" t="s">
        <v>112</v>
      </c>
      <c r="BL46" s="50">
        <f t="shared" si="57"/>
        <v>-5</v>
      </c>
      <c r="BM46" s="50">
        <f t="shared" si="57"/>
        <v>50</v>
      </c>
      <c r="BN46" s="50">
        <f t="shared" si="57"/>
        <v>525</v>
      </c>
      <c r="BO46" s="50">
        <f t="shared" si="57"/>
        <v>460</v>
      </c>
      <c r="BP46" s="50">
        <f t="shared" si="57"/>
        <v>215</v>
      </c>
      <c r="BQ46" s="50">
        <f t="shared" si="57"/>
        <v>280</v>
      </c>
      <c r="BR46" s="50">
        <f t="shared" si="57"/>
        <v>282.56181880054447</v>
      </c>
      <c r="BS46" s="50">
        <f t="shared" si="57"/>
        <v>586.06889965169353</v>
      </c>
      <c r="BT46" s="50">
        <f t="shared" si="57"/>
        <v>364.99861526311707</v>
      </c>
      <c r="BU46" s="50">
        <f t="shared" si="57"/>
        <v>402.01958442989599</v>
      </c>
      <c r="BV46" s="210">
        <f t="shared" si="27"/>
        <v>-0.37720869426779113</v>
      </c>
      <c r="BW46" s="210">
        <f>N46</f>
        <v>0.10142769758206227</v>
      </c>
      <c r="BX46" s="59"/>
      <c r="BY46" s="444">
        <f t="shared" si="119"/>
        <v>15</v>
      </c>
      <c r="BZ46" s="444">
        <f t="shared" si="119"/>
        <v>40</v>
      </c>
      <c r="CA46" s="444">
        <f t="shared" si="119"/>
        <v>45</v>
      </c>
      <c r="CB46" s="444">
        <f t="shared" si="119"/>
        <v>75</v>
      </c>
      <c r="CC46" s="444">
        <f t="shared" si="119"/>
        <v>180</v>
      </c>
      <c r="CD46" s="444">
        <f t="shared" si="119"/>
        <v>220</v>
      </c>
      <c r="CE46" s="444">
        <f t="shared" si="119"/>
        <v>150</v>
      </c>
      <c r="CF46" s="444">
        <f t="shared" si="119"/>
        <v>115</v>
      </c>
      <c r="CG46" s="444">
        <f t="shared" si="119"/>
        <v>80</v>
      </c>
      <c r="CH46" s="444">
        <f t="shared" si="119"/>
        <v>115</v>
      </c>
      <c r="CI46" s="444">
        <f t="shared" si="119"/>
        <v>30</v>
      </c>
      <c r="CJ46" s="444">
        <f t="shared" si="119"/>
        <v>75</v>
      </c>
      <c r="CK46" s="444">
        <f t="shared" si="119"/>
        <v>45</v>
      </c>
      <c r="CL46" s="444">
        <f t="shared" si="119"/>
        <v>65</v>
      </c>
      <c r="CM46" s="444">
        <f>AD46</f>
        <v>85</v>
      </c>
      <c r="CN46" s="444">
        <f>AE46</f>
        <v>70</v>
      </c>
      <c r="CO46" s="444">
        <f t="shared" si="106"/>
        <v>70</v>
      </c>
      <c r="CP46" s="444">
        <f t="shared" si="106"/>
        <v>50</v>
      </c>
      <c r="CQ46" s="444">
        <f t="shared" si="106"/>
        <v>110.98504998977324</v>
      </c>
      <c r="CR46" s="444">
        <f t="shared" si="106"/>
        <v>89.279700168659971</v>
      </c>
      <c r="CS46" s="444">
        <f t="shared" si="106"/>
        <v>53.747914245097611</v>
      </c>
      <c r="CT46" s="444">
        <f t="shared" si="106"/>
        <v>28.549154397013666</v>
      </c>
      <c r="CU46" s="444">
        <f t="shared" si="106"/>
        <v>304.85849182404201</v>
      </c>
      <c r="CV46" s="444">
        <f t="shared" si="106"/>
        <v>123.48182395183488</v>
      </c>
      <c r="CW46" s="444">
        <f t="shared" si="106"/>
        <v>97.266656863017545</v>
      </c>
      <c r="CX46" s="444">
        <f t="shared" si="106"/>
        <v>60.462777361105559</v>
      </c>
      <c r="CY46" s="444">
        <f t="shared" si="106"/>
        <v>22.823681893629129</v>
      </c>
      <c r="CZ46" s="444">
        <f t="shared" si="106"/>
        <v>109.26122521673182</v>
      </c>
      <c r="DA46" s="444">
        <f t="shared" si="106"/>
        <v>121.69868817056208</v>
      </c>
      <c r="DB46" s="445"/>
      <c r="DC46" s="444">
        <f t="shared" si="107"/>
        <v>-5</v>
      </c>
      <c r="DD46" s="444">
        <f t="shared" si="107"/>
        <v>55</v>
      </c>
      <c r="DE46" s="444">
        <f t="shared" si="107"/>
        <v>120</v>
      </c>
      <c r="DF46" s="444">
        <f t="shared" si="107"/>
        <v>400</v>
      </c>
      <c r="DG46" s="444">
        <f t="shared" si="107"/>
        <v>265</v>
      </c>
      <c r="DH46" s="444">
        <f t="shared" si="107"/>
        <v>195</v>
      </c>
      <c r="DI46" s="444">
        <f t="shared" si="107"/>
        <v>105</v>
      </c>
      <c r="DJ46" s="444">
        <f t="shared" si="107"/>
        <v>110</v>
      </c>
      <c r="DK46" s="444">
        <f t="shared" si="107"/>
        <v>155</v>
      </c>
      <c r="DL46" s="444">
        <f>BD46</f>
        <v>120</v>
      </c>
      <c r="DM46" s="444">
        <f t="shared" si="107"/>
        <v>200.26475015843323</v>
      </c>
      <c r="DN46" s="444">
        <f t="shared" si="107"/>
        <v>143.02761441375759</v>
      </c>
      <c r="DO46" s="444">
        <f t="shared" si="107"/>
        <v>82.29706864211127</v>
      </c>
      <c r="DP46" s="444">
        <f t="shared" si="107"/>
        <v>157.72943422412311</v>
      </c>
      <c r="DQ46" s="444">
        <f t="shared" si="107"/>
        <v>132.08490711036094</v>
      </c>
    </row>
    <row r="47" spans="2:121" x14ac:dyDescent="0.3">
      <c r="B47" s="10" t="s">
        <v>15</v>
      </c>
      <c r="C47" s="50"/>
      <c r="D47" s="50"/>
      <c r="E47" s="50"/>
      <c r="F47" s="50"/>
      <c r="G47" s="50"/>
      <c r="H47" s="59"/>
      <c r="I47" s="668">
        <v>158.83133333333333</v>
      </c>
      <c r="J47" s="668">
        <v>241.96699999999998</v>
      </c>
      <c r="K47" s="668">
        <v>260.2</v>
      </c>
      <c r="L47" s="668">
        <v>232.63000000000002</v>
      </c>
      <c r="M47" s="501">
        <f t="shared" si="9"/>
        <v>7.5353250649881964E-2</v>
      </c>
      <c r="N47" s="501">
        <f t="shared" si="7"/>
        <v>-0.10595695618754786</v>
      </c>
      <c r="O47" s="198"/>
      <c r="P47" s="59"/>
      <c r="Q47" s="59"/>
      <c r="R47" s="59"/>
      <c r="S47" s="59"/>
      <c r="T47" s="59"/>
      <c r="U47" s="59"/>
      <c r="V47" s="59"/>
      <c r="W47" s="59"/>
      <c r="X47" s="59"/>
      <c r="Y47" s="59"/>
      <c r="Z47" s="59"/>
      <c r="AA47" s="59"/>
      <c r="AB47" s="59"/>
      <c r="AC47" s="59"/>
      <c r="AD47" s="59"/>
      <c r="AE47" s="59"/>
      <c r="AF47" s="59"/>
      <c r="AG47" s="59"/>
      <c r="AH47" s="59">
        <v>79.71667463825608</v>
      </c>
      <c r="AI47" s="59">
        <v>27.433197306282825</v>
      </c>
      <c r="AJ47" s="59">
        <v>25.977097831425443</v>
      </c>
      <c r="AK47" s="59">
        <v>25.704363557369</v>
      </c>
      <c r="AL47" s="59">
        <v>120.04089520390423</v>
      </c>
      <c r="AM47" s="59">
        <v>20.238724644307805</v>
      </c>
      <c r="AN47" s="59">
        <v>47.170762725415869</v>
      </c>
      <c r="AO47" s="59">
        <v>54.516617426372079</v>
      </c>
      <c r="AP47" s="59">
        <v>94.246830384796297</v>
      </c>
      <c r="AQ47" s="59">
        <v>79.190465975147006</v>
      </c>
      <c r="AR47" s="59">
        <v>43.784662001878132</v>
      </c>
      <c r="AS47" s="635"/>
      <c r="AT47" s="639"/>
      <c r="AU47" s="59"/>
      <c r="AV47" s="13"/>
      <c r="AW47" s="13"/>
      <c r="AX47" s="13"/>
      <c r="AY47" s="13"/>
      <c r="AZ47" s="13"/>
      <c r="BA47" s="13"/>
      <c r="BB47" s="13"/>
      <c r="BC47" s="13"/>
      <c r="BD47" s="13"/>
      <c r="BE47" s="13">
        <f t="shared" si="118"/>
        <v>107.1498719445389</v>
      </c>
      <c r="BF47" s="13">
        <f>AI47+AJ47</f>
        <v>53.410295137708268</v>
      </c>
      <c r="BG47" s="13">
        <f t="shared" si="122"/>
        <v>51.681461388794446</v>
      </c>
      <c r="BH47" s="59">
        <f t="shared" si="21"/>
        <v>101.68738015178795</v>
      </c>
      <c r="BI47" s="59">
        <f t="shared" si="105"/>
        <v>173.4372963599433</v>
      </c>
      <c r="BK47" s="10" t="s">
        <v>15</v>
      </c>
      <c r="BL47" s="13"/>
      <c r="BM47" s="13"/>
      <c r="BN47" s="13"/>
      <c r="BO47" s="13"/>
      <c r="BP47" s="13"/>
      <c r="BQ47" s="13"/>
      <c r="BR47" s="13">
        <f t="shared" si="57"/>
        <v>158.83133333333333</v>
      </c>
      <c r="BS47" s="13">
        <f t="shared" si="57"/>
        <v>241.96699999999998</v>
      </c>
      <c r="BT47" s="13">
        <f t="shared" si="57"/>
        <v>260.2</v>
      </c>
      <c r="BU47" s="13"/>
      <c r="BV47" s="212"/>
      <c r="BW47" s="208"/>
      <c r="BX47" s="59"/>
      <c r="BY47" s="444"/>
      <c r="BZ47" s="444"/>
      <c r="CA47" s="444"/>
      <c r="CB47" s="444"/>
      <c r="CC47" s="444"/>
      <c r="CD47" s="444"/>
      <c r="CE47" s="444"/>
      <c r="CF47" s="444"/>
      <c r="CG47" s="444"/>
      <c r="CH47" s="444"/>
      <c r="CI47" s="444"/>
      <c r="CJ47" s="444"/>
      <c r="CK47" s="444"/>
      <c r="CL47" s="444"/>
      <c r="CM47" s="444"/>
      <c r="CN47" s="444"/>
      <c r="CO47" s="444"/>
      <c r="CP47" s="444"/>
      <c r="CQ47" s="444"/>
      <c r="CR47" s="444"/>
      <c r="CS47" s="444"/>
      <c r="CT47" s="444"/>
      <c r="CU47" s="444"/>
      <c r="CV47" s="444"/>
      <c r="CW47" s="444"/>
      <c r="CX47" s="444"/>
      <c r="CY47" s="444"/>
      <c r="CZ47" s="444"/>
      <c r="DA47" s="444"/>
      <c r="DB47" s="445"/>
      <c r="DC47" s="444"/>
      <c r="DD47" s="444"/>
      <c r="DE47" s="444"/>
      <c r="DF47" s="444"/>
      <c r="DG47" s="444"/>
      <c r="DH47" s="444"/>
      <c r="DI47" s="444"/>
      <c r="DJ47" s="444"/>
      <c r="DK47" s="444"/>
      <c r="DL47" s="444"/>
      <c r="DM47" s="444"/>
      <c r="DN47" s="444"/>
      <c r="DO47" s="444"/>
      <c r="DP47" s="444"/>
      <c r="DQ47" s="444"/>
    </row>
    <row r="48" spans="2:121" x14ac:dyDescent="0.3">
      <c r="B48" s="10" t="s">
        <v>16</v>
      </c>
      <c r="C48" s="50"/>
      <c r="D48" s="50"/>
      <c r="E48" s="50"/>
      <c r="F48" s="50"/>
      <c r="G48" s="50"/>
      <c r="H48" s="59"/>
      <c r="I48" s="668">
        <v>52.417000000000002</v>
      </c>
      <c r="J48" s="668">
        <v>75.202750000000009</v>
      </c>
      <c r="K48" s="668">
        <v>61.4</v>
      </c>
      <c r="L48" s="668">
        <v>60</v>
      </c>
      <c r="M48" s="501">
        <f t="shared" si="9"/>
        <v>-0.18354049552709184</v>
      </c>
      <c r="N48" s="501">
        <f t="shared" si="7"/>
        <v>-2.2801302931596101E-2</v>
      </c>
      <c r="O48" s="198"/>
      <c r="P48" s="59"/>
      <c r="Q48" s="59"/>
      <c r="R48" s="59"/>
      <c r="S48" s="59"/>
      <c r="T48" s="59"/>
      <c r="U48" s="59"/>
      <c r="V48" s="59"/>
      <c r="W48" s="59"/>
      <c r="X48" s="59"/>
      <c r="Y48" s="59"/>
      <c r="Z48" s="59"/>
      <c r="AA48" s="59"/>
      <c r="AB48" s="59"/>
      <c r="AC48" s="59"/>
      <c r="AD48" s="59"/>
      <c r="AE48" s="59"/>
      <c r="AF48" s="59"/>
      <c r="AG48" s="59"/>
      <c r="AH48" s="59">
        <v>9.9400039847143749</v>
      </c>
      <c r="AI48" s="59">
        <v>13.518131495574355</v>
      </c>
      <c r="AJ48" s="59">
        <v>15.442445046869386</v>
      </c>
      <c r="AK48" s="59">
        <v>13.516419472841884</v>
      </c>
      <c r="AL48" s="59">
        <v>21.817596620137792</v>
      </c>
      <c r="AM48" s="59">
        <v>19.243099307527075</v>
      </c>
      <c r="AN48" s="59">
        <v>20.095894137601672</v>
      </c>
      <c r="AO48" s="59">
        <v>14.046159934733485</v>
      </c>
      <c r="AP48" s="59">
        <v>25.576851508832831</v>
      </c>
      <c r="AQ48" s="59">
        <v>6.0707592415848151</v>
      </c>
      <c r="AR48" s="59">
        <v>14.914026168683945</v>
      </c>
      <c r="AS48" s="635"/>
      <c r="AT48" s="639"/>
      <c r="AU48" s="59"/>
      <c r="AV48" s="13"/>
      <c r="AW48" s="13"/>
      <c r="AX48" s="13"/>
      <c r="AY48" s="13"/>
      <c r="AZ48" s="13"/>
      <c r="BA48" s="13"/>
      <c r="BB48" s="13"/>
      <c r="BC48" s="13"/>
      <c r="BD48" s="13"/>
      <c r="BE48" s="13">
        <f t="shared" si="118"/>
        <v>23.458135480288732</v>
      </c>
      <c r="BF48" s="13">
        <f>AI48+AJ48</f>
        <v>28.960576542443739</v>
      </c>
      <c r="BG48" s="13">
        <f t="shared" si="122"/>
        <v>28.95886451971127</v>
      </c>
      <c r="BH48" s="59">
        <f t="shared" si="21"/>
        <v>34.142054072335156</v>
      </c>
      <c r="BI48" s="59">
        <f t="shared" si="105"/>
        <v>31.647610750417648</v>
      </c>
      <c r="BK48" s="10" t="s">
        <v>16</v>
      </c>
      <c r="BL48" s="13"/>
      <c r="BM48" s="13"/>
      <c r="BN48" s="13"/>
      <c r="BO48" s="13"/>
      <c r="BP48" s="13"/>
      <c r="BQ48" s="13"/>
      <c r="BR48" s="13">
        <f t="shared" si="57"/>
        <v>52.417000000000002</v>
      </c>
      <c r="BS48" s="13">
        <f t="shared" si="57"/>
        <v>75.202750000000009</v>
      </c>
      <c r="BT48" s="13">
        <f t="shared" si="57"/>
        <v>61.4</v>
      </c>
      <c r="BU48" s="13"/>
      <c r="BV48" s="212"/>
      <c r="BW48" s="208"/>
      <c r="BX48" s="59"/>
      <c r="BY48" s="444"/>
      <c r="BZ48" s="444"/>
      <c r="CA48" s="444"/>
      <c r="CB48" s="444"/>
      <c r="CC48" s="444"/>
      <c r="CD48" s="444"/>
      <c r="CE48" s="444"/>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5"/>
      <c r="DC48" s="444"/>
      <c r="DD48" s="444"/>
      <c r="DE48" s="444"/>
      <c r="DF48" s="444"/>
      <c r="DG48" s="444"/>
      <c r="DH48" s="444"/>
      <c r="DI48" s="444"/>
      <c r="DJ48" s="444"/>
      <c r="DK48" s="444"/>
      <c r="DL48" s="444"/>
      <c r="DM48" s="444"/>
      <c r="DN48" s="444"/>
      <c r="DO48" s="444"/>
      <c r="DP48" s="444"/>
      <c r="DQ48" s="444"/>
    </row>
    <row r="49" spans="2:121" x14ac:dyDescent="0.3">
      <c r="B49" s="10" t="s">
        <v>17</v>
      </c>
      <c r="C49" s="50"/>
      <c r="D49" s="50"/>
      <c r="E49" s="50"/>
      <c r="F49" s="50"/>
      <c r="G49" s="50"/>
      <c r="H49" s="59"/>
      <c r="I49" s="668">
        <v>46</v>
      </c>
      <c r="J49" s="668">
        <v>240</v>
      </c>
      <c r="K49" s="668">
        <v>11</v>
      </c>
      <c r="L49" s="668">
        <v>80</v>
      </c>
      <c r="M49" s="501">
        <f t="shared" si="9"/>
        <v>-0.95416666666666672</v>
      </c>
      <c r="N49" s="501" t="str">
        <f t="shared" si="7"/>
        <v>&gt;±300%</v>
      </c>
      <c r="O49" s="198"/>
      <c r="P49" s="59"/>
      <c r="Q49" s="59"/>
      <c r="R49" s="59"/>
      <c r="S49" s="59"/>
      <c r="T49" s="59"/>
      <c r="U49" s="59"/>
      <c r="V49" s="59"/>
      <c r="W49" s="59"/>
      <c r="X49" s="59"/>
      <c r="Y49" s="59"/>
      <c r="Z49" s="59"/>
      <c r="AA49" s="59"/>
      <c r="AB49" s="59"/>
      <c r="AC49" s="59"/>
      <c r="AD49" s="59"/>
      <c r="AE49" s="59"/>
      <c r="AF49" s="59"/>
      <c r="AG49" s="59"/>
      <c r="AH49" s="59">
        <v>15</v>
      </c>
      <c r="AI49" s="59">
        <v>42</v>
      </c>
      <c r="AJ49" s="59">
        <v>6</v>
      </c>
      <c r="AK49" s="59">
        <v>-17</v>
      </c>
      <c r="AL49" s="59">
        <v>155</v>
      </c>
      <c r="AM49" s="59">
        <v>79</v>
      </c>
      <c r="AN49" s="59">
        <v>22</v>
      </c>
      <c r="AO49" s="59">
        <v>-16</v>
      </c>
      <c r="AP49" s="59">
        <v>-107</v>
      </c>
      <c r="AQ49" s="59">
        <v>13</v>
      </c>
      <c r="AR49" s="59">
        <v>50</v>
      </c>
      <c r="AS49" s="635"/>
      <c r="AT49" s="639"/>
      <c r="AU49" s="59"/>
      <c r="AV49" s="13"/>
      <c r="AW49" s="13"/>
      <c r="AX49" s="13"/>
      <c r="AY49" s="13"/>
      <c r="AZ49" s="13"/>
      <c r="BA49" s="13"/>
      <c r="BB49" s="13"/>
      <c r="BC49" s="13"/>
      <c r="BD49" s="13"/>
      <c r="BE49" s="13">
        <f t="shared" si="118"/>
        <v>57</v>
      </c>
      <c r="BF49" s="13">
        <f>AI49+AJ49</f>
        <v>48</v>
      </c>
      <c r="BG49" s="13">
        <f t="shared" si="122"/>
        <v>-11</v>
      </c>
      <c r="BH49" s="59">
        <f t="shared" si="21"/>
        <v>6</v>
      </c>
      <c r="BI49" s="59">
        <f t="shared" si="105"/>
        <v>-94</v>
      </c>
      <c r="BK49" s="10" t="s">
        <v>17</v>
      </c>
      <c r="BL49" s="13"/>
      <c r="BM49" s="13"/>
      <c r="BN49" s="13"/>
      <c r="BO49" s="13"/>
      <c r="BP49" s="13"/>
      <c r="BQ49" s="13"/>
      <c r="BR49" s="13">
        <f t="shared" si="57"/>
        <v>46</v>
      </c>
      <c r="BS49" s="13">
        <f t="shared" si="57"/>
        <v>240</v>
      </c>
      <c r="BT49" s="13">
        <f t="shared" si="57"/>
        <v>11</v>
      </c>
      <c r="BU49" s="13"/>
      <c r="BV49" s="212"/>
      <c r="BW49" s="208"/>
      <c r="BX49" s="59"/>
      <c r="BY49" s="444"/>
      <c r="BZ49" s="444"/>
      <c r="CA49" s="444"/>
      <c r="CB49" s="444"/>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5"/>
      <c r="DC49" s="444"/>
      <c r="DD49" s="444"/>
      <c r="DE49" s="444"/>
      <c r="DF49" s="444"/>
      <c r="DG49" s="444"/>
      <c r="DH49" s="444"/>
      <c r="DI49" s="444"/>
      <c r="DJ49" s="444"/>
      <c r="DK49" s="444"/>
      <c r="DL49" s="444"/>
      <c r="DM49" s="444"/>
      <c r="DN49" s="444"/>
      <c r="DO49" s="444"/>
      <c r="DP49" s="444"/>
      <c r="DQ49" s="444"/>
    </row>
    <row r="50" spans="2:121" x14ac:dyDescent="0.3">
      <c r="B50" s="253" t="s">
        <v>19</v>
      </c>
      <c r="C50" s="502"/>
      <c r="D50" s="502"/>
      <c r="E50" s="502"/>
      <c r="F50" s="502"/>
      <c r="G50" s="502"/>
      <c r="H50" s="503"/>
      <c r="I50" s="668">
        <v>25.313485467211137</v>
      </c>
      <c r="J50" s="668">
        <v>28.899149651693506</v>
      </c>
      <c r="K50" s="668">
        <v>32.398615263117108</v>
      </c>
      <c r="L50" s="668">
        <v>29.389584429895962</v>
      </c>
      <c r="M50" s="505">
        <f t="shared" si="9"/>
        <v>0.12109233848057288</v>
      </c>
      <c r="N50" s="505">
        <f t="shared" si="7"/>
        <v>-9.2875291390822401E-2</v>
      </c>
      <c r="O50" s="198"/>
      <c r="P50" s="503"/>
      <c r="Q50" s="503"/>
      <c r="R50" s="503"/>
      <c r="S50" s="503"/>
      <c r="T50" s="503"/>
      <c r="U50" s="503"/>
      <c r="V50" s="503"/>
      <c r="W50" s="503"/>
      <c r="X50" s="503"/>
      <c r="Y50" s="503"/>
      <c r="Z50" s="503"/>
      <c r="AA50" s="503"/>
      <c r="AB50" s="503"/>
      <c r="AC50" s="503"/>
      <c r="AD50" s="503"/>
      <c r="AE50" s="503"/>
      <c r="AF50" s="503"/>
      <c r="AG50" s="503"/>
      <c r="AH50" s="59">
        <v>6.3283713668027861</v>
      </c>
      <c r="AI50" s="59">
        <v>6.3283713668027861</v>
      </c>
      <c r="AJ50" s="59">
        <v>6.3283713668027861</v>
      </c>
      <c r="AK50" s="59">
        <v>6.3283713668027861</v>
      </c>
      <c r="AL50" s="59">
        <v>8</v>
      </c>
      <c r="AM50" s="59">
        <v>5</v>
      </c>
      <c r="AN50" s="59">
        <v>8</v>
      </c>
      <c r="AO50" s="59">
        <v>7.9</v>
      </c>
      <c r="AP50" s="59">
        <v>10</v>
      </c>
      <c r="AQ50" s="59">
        <v>11</v>
      </c>
      <c r="AR50" s="59">
        <v>13</v>
      </c>
      <c r="AS50" s="635"/>
      <c r="AT50" s="639"/>
      <c r="AU50" s="503"/>
      <c r="AV50" s="54"/>
      <c r="AW50" s="54"/>
      <c r="AX50" s="54"/>
      <c r="AY50" s="54"/>
      <c r="AZ50" s="54"/>
      <c r="BA50" s="54"/>
      <c r="BB50" s="54"/>
      <c r="BC50" s="54"/>
      <c r="BD50" s="54"/>
      <c r="BE50" s="54">
        <f t="shared" si="118"/>
        <v>12.656742733605572</v>
      </c>
      <c r="BF50" s="54">
        <f>AI50+AJ50</f>
        <v>12.656742733605572</v>
      </c>
      <c r="BG50" s="54">
        <f t="shared" si="122"/>
        <v>12.656742733605572</v>
      </c>
      <c r="BH50" s="516">
        <f t="shared" si="21"/>
        <v>15.9</v>
      </c>
      <c r="BI50" s="620">
        <f t="shared" si="105"/>
        <v>21</v>
      </c>
      <c r="BK50" s="268" t="s">
        <v>19</v>
      </c>
      <c r="BL50" s="54"/>
      <c r="BM50" s="54"/>
      <c r="BN50" s="54"/>
      <c r="BO50" s="54"/>
      <c r="BP50" s="54"/>
      <c r="BQ50" s="54"/>
      <c r="BR50" s="54">
        <f t="shared" si="57"/>
        <v>25.313485467211137</v>
      </c>
      <c r="BS50" s="54">
        <f t="shared" si="57"/>
        <v>28.899149651693506</v>
      </c>
      <c r="BT50" s="54">
        <f t="shared" si="57"/>
        <v>32.398615263117108</v>
      </c>
      <c r="BU50" s="54"/>
      <c r="BV50" s="216"/>
      <c r="BW50" s="217"/>
      <c r="BX50" s="59"/>
      <c r="BY50" s="453"/>
      <c r="BZ50" s="453"/>
      <c r="CA50" s="453"/>
      <c r="CB50" s="453"/>
      <c r="CC50" s="453"/>
      <c r="CD50" s="453"/>
      <c r="CE50" s="453"/>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45"/>
      <c r="DC50" s="453"/>
      <c r="DD50" s="453"/>
      <c r="DE50" s="453"/>
      <c r="DF50" s="453"/>
      <c r="DG50" s="453"/>
      <c r="DH50" s="453"/>
      <c r="DI50" s="453"/>
      <c r="DJ50" s="453"/>
      <c r="DK50" s="453"/>
      <c r="DL50" s="453"/>
      <c r="DM50" s="453"/>
      <c r="DN50" s="453"/>
      <c r="DO50" s="453"/>
      <c r="DP50" s="453"/>
      <c r="DQ50" s="453"/>
    </row>
    <row r="51" spans="2:121" s="432" customFormat="1" x14ac:dyDescent="0.3">
      <c r="B51" s="256" t="s">
        <v>103</v>
      </c>
      <c r="C51" s="506">
        <v>905</v>
      </c>
      <c r="D51" s="506">
        <v>215</v>
      </c>
      <c r="E51" s="506">
        <v>-240</v>
      </c>
      <c r="F51" s="506">
        <v>-10</v>
      </c>
      <c r="G51" s="506">
        <v>105</v>
      </c>
      <c r="H51" s="506">
        <v>-245</v>
      </c>
      <c r="I51" s="669">
        <f>SUM(I52:I55)</f>
        <v>990.97841441220169</v>
      </c>
      <c r="J51" s="669">
        <f t="shared" ref="J51:L51" si="123">SUM(J52:J55)</f>
        <v>509.15035047979933</v>
      </c>
      <c r="K51" s="669">
        <f t="shared" si="123"/>
        <v>-40</v>
      </c>
      <c r="L51" s="669">
        <f t="shared" si="123"/>
        <v>50</v>
      </c>
      <c r="M51" s="210" t="str">
        <f t="shared" si="9"/>
        <v>N/A</v>
      </c>
      <c r="N51" s="509" t="str">
        <f t="shared" si="7"/>
        <v>N/A</v>
      </c>
      <c r="O51" s="198"/>
      <c r="P51" s="506">
        <v>-95</v>
      </c>
      <c r="Q51" s="506">
        <v>-30</v>
      </c>
      <c r="R51" s="506">
        <v>-50</v>
      </c>
      <c r="S51" s="506">
        <v>45</v>
      </c>
      <c r="T51" s="506">
        <v>110</v>
      </c>
      <c r="U51" s="506">
        <v>-345</v>
      </c>
      <c r="V51" s="506">
        <v>-25</v>
      </c>
      <c r="W51" s="506">
        <v>-15</v>
      </c>
      <c r="X51" s="506">
        <v>-85</v>
      </c>
      <c r="Y51" s="506">
        <v>115</v>
      </c>
      <c r="Z51" s="506">
        <v>60</v>
      </c>
      <c r="AA51" s="506">
        <v>30</v>
      </c>
      <c r="AB51" s="506">
        <v>-40</v>
      </c>
      <c r="AC51" s="506">
        <v>55</v>
      </c>
      <c r="AD51" s="506">
        <v>-15</v>
      </c>
      <c r="AE51" s="506">
        <v>-125</v>
      </c>
      <c r="AF51" s="506">
        <v>5</v>
      </c>
      <c r="AG51" s="506">
        <v>-115</v>
      </c>
      <c r="AH51" s="506">
        <f t="shared" ref="AH51:AR51" si="124">SUM(AH52:AH55)</f>
        <v>686.97300068000004</v>
      </c>
      <c r="AI51" s="506">
        <f t="shared" si="124"/>
        <v>49.912458320000034</v>
      </c>
      <c r="AJ51" s="506">
        <f t="shared" si="124"/>
        <v>206.80744894799926</v>
      </c>
      <c r="AK51" s="506">
        <f t="shared" si="124"/>
        <v>47.285506464202307</v>
      </c>
      <c r="AL51" s="506">
        <f t="shared" si="124"/>
        <v>-213.15535744631916</v>
      </c>
      <c r="AM51" s="506">
        <f t="shared" si="124"/>
        <v>123.02622064660919</v>
      </c>
      <c r="AN51" s="506">
        <f t="shared" si="124"/>
        <v>523.23912059950851</v>
      </c>
      <c r="AO51" s="506">
        <f t="shared" si="124"/>
        <v>76.04036668000073</v>
      </c>
      <c r="AP51" s="506">
        <f t="shared" si="124"/>
        <v>105.98809943999893</v>
      </c>
      <c r="AQ51" s="506">
        <f t="shared" si="124"/>
        <v>30.869707080000413</v>
      </c>
      <c r="AR51" s="506">
        <f t="shared" si="124"/>
        <v>-194.52159502399996</v>
      </c>
      <c r="AS51" s="635"/>
      <c r="AT51" s="639"/>
      <c r="AU51" s="506">
        <v>340</v>
      </c>
      <c r="AV51" s="506">
        <v>-125</v>
      </c>
      <c r="AW51" s="506">
        <v>-5</v>
      </c>
      <c r="AX51" s="506">
        <v>-235</v>
      </c>
      <c r="AY51" s="506">
        <v>-40</v>
      </c>
      <c r="AZ51" s="506">
        <v>30</v>
      </c>
      <c r="BA51" s="506">
        <v>90</v>
      </c>
      <c r="BB51" s="506">
        <v>15</v>
      </c>
      <c r="BC51" s="506">
        <v>-140</v>
      </c>
      <c r="BD51" s="506">
        <v>-110</v>
      </c>
      <c r="BE51" s="506">
        <f t="shared" ref="BE51:BG51" si="125">SUM(BE52:BE55)</f>
        <v>736.8854590000002</v>
      </c>
      <c r="BF51" s="506">
        <f t="shared" si="125"/>
        <v>254.09295541220166</v>
      </c>
      <c r="BG51" s="506">
        <f t="shared" si="125"/>
        <v>-90.129136799709926</v>
      </c>
      <c r="BH51" s="50">
        <f t="shared" si="21"/>
        <v>599.27948727950923</v>
      </c>
      <c r="BI51" s="50">
        <f t="shared" si="105"/>
        <v>136.85780651999934</v>
      </c>
      <c r="BK51" s="270" t="s">
        <v>103</v>
      </c>
      <c r="BL51" s="50">
        <f t="shared" ref="BL51:BQ51" si="126">C51</f>
        <v>905</v>
      </c>
      <c r="BM51" s="50">
        <f t="shared" si="126"/>
        <v>215</v>
      </c>
      <c r="BN51" s="50">
        <f t="shared" si="126"/>
        <v>-240</v>
      </c>
      <c r="BO51" s="50">
        <f t="shared" si="126"/>
        <v>-10</v>
      </c>
      <c r="BP51" s="50">
        <f t="shared" si="126"/>
        <v>105</v>
      </c>
      <c r="BQ51" s="50">
        <f t="shared" si="126"/>
        <v>-245</v>
      </c>
      <c r="BR51" s="50">
        <f t="shared" si="57"/>
        <v>990.97841441220169</v>
      </c>
      <c r="BS51" s="50">
        <f t="shared" si="57"/>
        <v>509.15035047979933</v>
      </c>
      <c r="BT51" s="50">
        <f>K51</f>
        <v>-40</v>
      </c>
      <c r="BU51" s="50">
        <f>L51</f>
        <v>50</v>
      </c>
      <c r="BV51" s="210" t="str">
        <f>M51</f>
        <v>N/A</v>
      </c>
      <c r="BW51" s="210" t="str">
        <f>N51</f>
        <v>N/A</v>
      </c>
      <c r="BX51" s="50"/>
      <c r="BY51" s="444">
        <f t="shared" ref="BY51:DA51" si="127">P51</f>
        <v>-95</v>
      </c>
      <c r="BZ51" s="444">
        <f t="shared" si="127"/>
        <v>-30</v>
      </c>
      <c r="CA51" s="444">
        <f t="shared" si="127"/>
        <v>-50</v>
      </c>
      <c r="CB51" s="444">
        <f t="shared" si="127"/>
        <v>45</v>
      </c>
      <c r="CC51" s="444">
        <f t="shared" si="127"/>
        <v>110</v>
      </c>
      <c r="CD51" s="444">
        <f t="shared" si="127"/>
        <v>-345</v>
      </c>
      <c r="CE51" s="444">
        <f t="shared" si="127"/>
        <v>-25</v>
      </c>
      <c r="CF51" s="444">
        <f t="shared" si="127"/>
        <v>-15</v>
      </c>
      <c r="CG51" s="444">
        <f t="shared" si="127"/>
        <v>-85</v>
      </c>
      <c r="CH51" s="444">
        <f t="shared" si="127"/>
        <v>115</v>
      </c>
      <c r="CI51" s="444">
        <f t="shared" si="127"/>
        <v>60</v>
      </c>
      <c r="CJ51" s="444">
        <f t="shared" si="127"/>
        <v>30</v>
      </c>
      <c r="CK51" s="444">
        <f t="shared" si="127"/>
        <v>-40</v>
      </c>
      <c r="CL51" s="444">
        <f t="shared" si="127"/>
        <v>55</v>
      </c>
      <c r="CM51" s="444">
        <f t="shared" si="127"/>
        <v>-15</v>
      </c>
      <c r="CN51" s="444">
        <f t="shared" si="127"/>
        <v>-125</v>
      </c>
      <c r="CO51" s="444">
        <f t="shared" si="127"/>
        <v>5</v>
      </c>
      <c r="CP51" s="444">
        <f t="shared" si="127"/>
        <v>-115</v>
      </c>
      <c r="CQ51" s="444">
        <f t="shared" si="127"/>
        <v>686.97300068000004</v>
      </c>
      <c r="CR51" s="444">
        <f t="shared" si="127"/>
        <v>49.912458320000034</v>
      </c>
      <c r="CS51" s="444">
        <f t="shared" si="127"/>
        <v>206.80744894799926</v>
      </c>
      <c r="CT51" s="444">
        <f t="shared" si="127"/>
        <v>47.285506464202307</v>
      </c>
      <c r="CU51" s="444">
        <f t="shared" si="127"/>
        <v>-213.15535744631916</v>
      </c>
      <c r="CV51" s="444">
        <f t="shared" si="127"/>
        <v>123.02622064660919</v>
      </c>
      <c r="CW51" s="444">
        <f t="shared" si="127"/>
        <v>523.23912059950851</v>
      </c>
      <c r="CX51" s="444">
        <f t="shared" si="127"/>
        <v>76.04036668000073</v>
      </c>
      <c r="CY51" s="444">
        <f t="shared" si="127"/>
        <v>105.98809943999893</v>
      </c>
      <c r="CZ51" s="444">
        <f t="shared" si="127"/>
        <v>30.869707080000413</v>
      </c>
      <c r="DA51" s="444">
        <f t="shared" si="127"/>
        <v>-194.52159502399996</v>
      </c>
      <c r="DB51" s="445"/>
      <c r="DC51" s="444">
        <f t="shared" ref="DC51:DN51" si="128">AU51</f>
        <v>340</v>
      </c>
      <c r="DD51" s="444">
        <f t="shared" si="128"/>
        <v>-125</v>
      </c>
      <c r="DE51" s="444">
        <f t="shared" si="128"/>
        <v>-5</v>
      </c>
      <c r="DF51" s="444">
        <f t="shared" si="128"/>
        <v>-235</v>
      </c>
      <c r="DG51" s="444">
        <f t="shared" si="128"/>
        <v>-40</v>
      </c>
      <c r="DH51" s="444">
        <f t="shared" si="128"/>
        <v>30</v>
      </c>
      <c r="DI51" s="444">
        <f t="shared" si="128"/>
        <v>90</v>
      </c>
      <c r="DJ51" s="444">
        <f t="shared" si="128"/>
        <v>15</v>
      </c>
      <c r="DK51" s="444">
        <f t="shared" si="128"/>
        <v>-140</v>
      </c>
      <c r="DL51" s="444">
        <f t="shared" si="128"/>
        <v>-110</v>
      </c>
      <c r="DM51" s="444">
        <f t="shared" si="128"/>
        <v>736.8854590000002</v>
      </c>
      <c r="DN51" s="444">
        <f t="shared" si="128"/>
        <v>254.09295541220166</v>
      </c>
      <c r="DO51" s="444">
        <f>BG51</f>
        <v>-90.129136799709926</v>
      </c>
      <c r="DP51" s="444">
        <f>BH51</f>
        <v>599.27948727950923</v>
      </c>
      <c r="DQ51" s="444">
        <f>BI51</f>
        <v>136.85780651999934</v>
      </c>
    </row>
    <row r="52" spans="2:121" x14ac:dyDescent="0.3">
      <c r="B52" s="10" t="s">
        <v>15</v>
      </c>
      <c r="C52" s="50"/>
      <c r="D52" s="50"/>
      <c r="E52" s="50"/>
      <c r="F52" s="50"/>
      <c r="G52" s="50"/>
      <c r="H52" s="59"/>
      <c r="I52" s="668">
        <v>125.23173499999987</v>
      </c>
      <c r="J52" s="668">
        <v>525.73136499999998</v>
      </c>
      <c r="K52" s="668">
        <v>35</v>
      </c>
      <c r="L52" s="668">
        <v>50</v>
      </c>
      <c r="M52" s="501">
        <f t="shared" si="9"/>
        <v>-0.93342607588192883</v>
      </c>
      <c r="N52" s="501">
        <f t="shared" si="7"/>
        <v>0.4285714285714286</v>
      </c>
      <c r="O52" s="198"/>
      <c r="P52" s="59"/>
      <c r="Q52" s="59"/>
      <c r="R52" s="59"/>
      <c r="S52" s="59"/>
      <c r="T52" s="59"/>
      <c r="U52" s="59"/>
      <c r="V52" s="59"/>
      <c r="W52" s="59"/>
      <c r="X52" s="59"/>
      <c r="Y52" s="59"/>
      <c r="Z52" s="59"/>
      <c r="AA52" s="59"/>
      <c r="AB52" s="59"/>
      <c r="AC52" s="59"/>
      <c r="AD52" s="59"/>
      <c r="AE52" s="59"/>
      <c r="AF52" s="59"/>
      <c r="AG52" s="59"/>
      <c r="AH52" s="59">
        <v>77.093736999999962</v>
      </c>
      <c r="AI52" s="59">
        <v>-12.929119000000064</v>
      </c>
      <c r="AJ52" s="59">
        <v>81.839284000000106</v>
      </c>
      <c r="AK52" s="59">
        <v>-20.772167000000131</v>
      </c>
      <c r="AL52" s="59">
        <v>-6.7504139999999895</v>
      </c>
      <c r="AM52" s="59">
        <v>171.52357900000004</v>
      </c>
      <c r="AN52" s="59">
        <v>340.42817000000014</v>
      </c>
      <c r="AO52" s="59">
        <v>20.530029999999794</v>
      </c>
      <c r="AP52" s="59">
        <v>79.374969999999976</v>
      </c>
      <c r="AQ52" s="59">
        <v>6.7911700000001582</v>
      </c>
      <c r="AR52" s="59">
        <v>-52.324560000000055</v>
      </c>
      <c r="AS52" s="635"/>
      <c r="AT52" s="639"/>
      <c r="AU52" s="59"/>
      <c r="AV52" s="59"/>
      <c r="AW52" s="59"/>
      <c r="AX52" s="59"/>
      <c r="AY52" s="59"/>
      <c r="AZ52" s="59"/>
      <c r="BA52" s="59"/>
      <c r="BB52" s="59"/>
      <c r="BC52" s="59"/>
      <c r="BD52" s="59"/>
      <c r="BE52" s="59">
        <f>AH52+AI52</f>
        <v>64.164617999999905</v>
      </c>
      <c r="BF52" s="59">
        <f>AJ52+AK52</f>
        <v>61.067116999999975</v>
      </c>
      <c r="BG52" s="59">
        <f>AL52+AM52</f>
        <v>164.77316500000006</v>
      </c>
      <c r="BH52" s="59">
        <f t="shared" si="21"/>
        <v>360.95819999999992</v>
      </c>
      <c r="BI52" s="59">
        <f t="shared" si="105"/>
        <v>86.166140000000141</v>
      </c>
      <c r="BK52" s="10" t="s">
        <v>15</v>
      </c>
      <c r="BL52" s="13"/>
      <c r="BM52" s="13"/>
      <c r="BN52" s="13"/>
      <c r="BO52" s="13"/>
      <c r="BP52" s="13"/>
      <c r="BQ52" s="13"/>
      <c r="BR52" s="13">
        <f t="shared" si="57"/>
        <v>125.23173499999987</v>
      </c>
      <c r="BS52" s="13">
        <f t="shared" si="57"/>
        <v>525.73136499999998</v>
      </c>
      <c r="BT52" s="13">
        <f t="shared" si="57"/>
        <v>35</v>
      </c>
      <c r="BU52" s="13"/>
      <c r="BV52" s="212"/>
      <c r="BW52" s="208"/>
      <c r="BX52" s="59"/>
      <c r="BY52" s="444"/>
      <c r="BZ52" s="444"/>
      <c r="CA52" s="444"/>
      <c r="CB52" s="444"/>
      <c r="CC52" s="444"/>
      <c r="CD52" s="444"/>
      <c r="CE52" s="444"/>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5"/>
      <c r="DC52" s="444"/>
      <c r="DD52" s="444"/>
      <c r="DE52" s="444"/>
      <c r="DF52" s="444"/>
      <c r="DG52" s="444"/>
      <c r="DH52" s="444"/>
      <c r="DI52" s="444"/>
      <c r="DJ52" s="444"/>
      <c r="DK52" s="444"/>
      <c r="DL52" s="444"/>
      <c r="DM52" s="444"/>
      <c r="DN52" s="444"/>
      <c r="DO52" s="444"/>
      <c r="DP52" s="444"/>
      <c r="DQ52" s="444"/>
    </row>
    <row r="53" spans="2:121" x14ac:dyDescent="0.3">
      <c r="B53" s="10" t="s">
        <v>16</v>
      </c>
      <c r="C53" s="50"/>
      <c r="D53" s="50"/>
      <c r="E53" s="50"/>
      <c r="F53" s="50"/>
      <c r="G53" s="50"/>
      <c r="H53" s="59"/>
      <c r="I53" s="668">
        <v>508.68923911220179</v>
      </c>
      <c r="J53" s="668">
        <v>237.29251547979936</v>
      </c>
      <c r="K53" s="668">
        <v>200</v>
      </c>
      <c r="L53" s="668">
        <v>100</v>
      </c>
      <c r="M53" s="501">
        <f t="shared" si="9"/>
        <v>-0.15715841439159961</v>
      </c>
      <c r="N53" s="501">
        <f t="shared" si="7"/>
        <v>-0.5</v>
      </c>
      <c r="O53" s="198"/>
      <c r="P53" s="59"/>
      <c r="Q53" s="59"/>
      <c r="R53" s="59"/>
      <c r="S53" s="59"/>
      <c r="T53" s="59"/>
      <c r="U53" s="59"/>
      <c r="V53" s="59"/>
      <c r="W53" s="59"/>
      <c r="X53" s="59"/>
      <c r="Y53" s="59"/>
      <c r="Z53" s="59"/>
      <c r="AA53" s="59"/>
      <c r="AB53" s="59"/>
      <c r="AC53" s="59"/>
      <c r="AD53" s="59"/>
      <c r="AE53" s="59"/>
      <c r="AF53" s="59"/>
      <c r="AG53" s="59"/>
      <c r="AH53" s="59">
        <v>192.42194608000014</v>
      </c>
      <c r="AI53" s="59">
        <v>56.968047120000001</v>
      </c>
      <c r="AJ53" s="59">
        <v>205.73655244799937</v>
      </c>
      <c r="AK53" s="59">
        <v>53.56269346420234</v>
      </c>
      <c r="AL53" s="59">
        <v>-43.583353446319236</v>
      </c>
      <c r="AM53" s="59">
        <v>61.732451646609235</v>
      </c>
      <c r="AN53" s="59">
        <v>107.5536005995085</v>
      </c>
      <c r="AO53" s="59">
        <v>111.58981668000087</v>
      </c>
      <c r="AP53" s="59">
        <v>51.294799439999039</v>
      </c>
      <c r="AQ53" s="59">
        <v>74.886717080000096</v>
      </c>
      <c r="AR53" s="59">
        <v>20.185184976000105</v>
      </c>
      <c r="AS53" s="635"/>
      <c r="AT53" s="639"/>
      <c r="AU53" s="59"/>
      <c r="AV53" s="59"/>
      <c r="AW53" s="59"/>
      <c r="AX53" s="59"/>
      <c r="AY53" s="59"/>
      <c r="AZ53" s="59"/>
      <c r="BA53" s="59"/>
      <c r="BB53" s="59"/>
      <c r="BC53" s="59"/>
      <c r="BD53" s="59"/>
      <c r="BE53" s="59">
        <f t="shared" ref="BE53:BE55" si="129">AH53+AI53</f>
        <v>249.38999320000013</v>
      </c>
      <c r="BF53" s="59">
        <f t="shared" ref="BF53:BF56" si="130">AJ53+AK53</f>
        <v>259.29924591220174</v>
      </c>
      <c r="BG53" s="59">
        <f t="shared" ref="BG53:BG56" si="131">AL53+AM53</f>
        <v>18.149098200289998</v>
      </c>
      <c r="BH53" s="59">
        <f t="shared" si="21"/>
        <v>219.14341727950938</v>
      </c>
      <c r="BI53" s="59">
        <f t="shared" si="105"/>
        <v>126.18151651999914</v>
      </c>
      <c r="BK53" s="10" t="s">
        <v>16</v>
      </c>
      <c r="BL53" s="13"/>
      <c r="BM53" s="13"/>
      <c r="BN53" s="13"/>
      <c r="BO53" s="13"/>
      <c r="BP53" s="13"/>
      <c r="BQ53" s="13"/>
      <c r="BR53" s="13">
        <f t="shared" si="57"/>
        <v>508.68923911220179</v>
      </c>
      <c r="BS53" s="13">
        <f t="shared" si="57"/>
        <v>237.29251547979936</v>
      </c>
      <c r="BT53" s="13">
        <f t="shared" si="57"/>
        <v>200</v>
      </c>
      <c r="BU53" s="13"/>
      <c r="BV53" s="212"/>
      <c r="BW53" s="208"/>
      <c r="BX53" s="59"/>
      <c r="BY53" s="444"/>
      <c r="BZ53" s="444"/>
      <c r="CA53" s="444"/>
      <c r="CB53" s="444"/>
      <c r="CC53" s="444"/>
      <c r="CD53" s="444"/>
      <c r="CE53" s="444"/>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5"/>
      <c r="DC53" s="444"/>
      <c r="DD53" s="444"/>
      <c r="DE53" s="444"/>
      <c r="DF53" s="444"/>
      <c r="DG53" s="444"/>
      <c r="DH53" s="444"/>
      <c r="DI53" s="444"/>
      <c r="DJ53" s="444"/>
      <c r="DK53" s="444"/>
      <c r="DL53" s="444"/>
      <c r="DM53" s="444"/>
      <c r="DN53" s="444"/>
      <c r="DO53" s="444"/>
      <c r="DP53" s="444"/>
      <c r="DQ53" s="444"/>
    </row>
    <row r="54" spans="2:121" x14ac:dyDescent="0.3">
      <c r="B54" s="10" t="s">
        <v>17</v>
      </c>
      <c r="C54" s="50"/>
      <c r="D54" s="50"/>
      <c r="E54" s="50"/>
      <c r="F54" s="50"/>
      <c r="G54" s="50"/>
      <c r="H54" s="59"/>
      <c r="I54" s="668">
        <v>-12.70334969999999</v>
      </c>
      <c r="J54" s="668">
        <v>57.665439999999982</v>
      </c>
      <c r="K54" s="668">
        <v>-25</v>
      </c>
      <c r="L54" s="668">
        <v>0</v>
      </c>
      <c r="M54" s="501" t="str">
        <f>IF(ISERROR(K54/J54),"N/A",IF(J54&lt;0,"N/A",IF(K54&lt;0,"N/A",IF(K54/J54-1&gt;300%,"&gt;±300%",IF(K54/J54-1&lt;-300%,"&gt;±300%",K54/J54-1)))))</f>
        <v>N/A</v>
      </c>
      <c r="N54" s="501" t="str">
        <f t="shared" si="7"/>
        <v>N/A</v>
      </c>
      <c r="O54" s="198"/>
      <c r="P54" s="59"/>
      <c r="Q54" s="59"/>
      <c r="R54" s="59"/>
      <c r="S54" s="59"/>
      <c r="T54" s="59"/>
      <c r="U54" s="59"/>
      <c r="V54" s="59"/>
      <c r="W54" s="59"/>
      <c r="X54" s="59"/>
      <c r="Y54" s="59"/>
      <c r="Z54" s="59"/>
      <c r="AA54" s="59"/>
      <c r="AB54" s="59"/>
      <c r="AC54" s="59"/>
      <c r="AD54" s="59"/>
      <c r="AE54" s="59"/>
      <c r="AF54" s="59"/>
      <c r="AG54" s="59"/>
      <c r="AH54" s="59">
        <v>-0.13331239999999525</v>
      </c>
      <c r="AI54" s="59">
        <v>14.025930200000003</v>
      </c>
      <c r="AJ54" s="59">
        <v>-21.308847500000002</v>
      </c>
      <c r="AK54" s="59">
        <v>-5.2871199999999954</v>
      </c>
      <c r="AL54" s="59">
        <v>-0.13079000000000815</v>
      </c>
      <c r="AM54" s="59">
        <v>17.593630000000005</v>
      </c>
      <c r="AN54" s="59">
        <v>24.391500000000001</v>
      </c>
      <c r="AO54" s="59">
        <v>15.811099999999991</v>
      </c>
      <c r="AP54" s="59">
        <v>-0.18560000000000582</v>
      </c>
      <c r="AQ54" s="59">
        <v>-33.208299999999987</v>
      </c>
      <c r="AR54" s="59">
        <v>10.958100000000005</v>
      </c>
      <c r="AS54" s="635"/>
      <c r="AT54" s="639"/>
      <c r="AU54" s="59"/>
      <c r="AV54" s="59"/>
      <c r="AW54" s="59"/>
      <c r="AX54" s="59"/>
      <c r="AY54" s="59"/>
      <c r="AZ54" s="59"/>
      <c r="BA54" s="59"/>
      <c r="BB54" s="59"/>
      <c r="BC54" s="59"/>
      <c r="BD54" s="59"/>
      <c r="BE54" s="59">
        <f t="shared" si="129"/>
        <v>13.892617800000007</v>
      </c>
      <c r="BF54" s="59">
        <f t="shared" si="130"/>
        <v>-26.595967499999997</v>
      </c>
      <c r="BG54" s="59">
        <f t="shared" si="131"/>
        <v>17.462839999999996</v>
      </c>
      <c r="BH54" s="59">
        <f t="shared" si="21"/>
        <v>40.20259999999999</v>
      </c>
      <c r="BI54" s="59">
        <f t="shared" si="105"/>
        <v>-33.393899999999995</v>
      </c>
      <c r="BK54" s="10" t="s">
        <v>17</v>
      </c>
      <c r="BL54" s="13"/>
      <c r="BM54" s="13"/>
      <c r="BN54" s="13"/>
      <c r="BO54" s="13"/>
      <c r="BP54" s="13"/>
      <c r="BQ54" s="13"/>
      <c r="BR54" s="13">
        <f t="shared" si="57"/>
        <v>-12.70334969999999</v>
      </c>
      <c r="BS54" s="13">
        <f t="shared" si="57"/>
        <v>57.665439999999982</v>
      </c>
      <c r="BT54" s="13">
        <f t="shared" si="57"/>
        <v>-25</v>
      </c>
      <c r="BU54" s="13"/>
      <c r="BV54" s="212"/>
      <c r="BW54" s="208"/>
      <c r="BX54" s="59"/>
      <c r="BY54" s="444"/>
      <c r="BZ54" s="444"/>
      <c r="CA54" s="444"/>
      <c r="CB54" s="444"/>
      <c r="CC54" s="444"/>
      <c r="CD54" s="444"/>
      <c r="CE54" s="444"/>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5"/>
      <c r="DC54" s="444"/>
      <c r="DD54" s="444"/>
      <c r="DE54" s="444"/>
      <c r="DF54" s="444"/>
      <c r="DG54" s="444"/>
      <c r="DH54" s="444"/>
      <c r="DI54" s="444"/>
      <c r="DJ54" s="444"/>
      <c r="DK54" s="444"/>
      <c r="DL54" s="444"/>
      <c r="DM54" s="444"/>
      <c r="DN54" s="444"/>
      <c r="DO54" s="444"/>
      <c r="DP54" s="444"/>
      <c r="DQ54" s="444"/>
    </row>
    <row r="55" spans="2:121" x14ac:dyDescent="0.3">
      <c r="B55" s="259" t="s">
        <v>19</v>
      </c>
      <c r="C55" s="510"/>
      <c r="D55" s="510"/>
      <c r="E55" s="510"/>
      <c r="F55" s="510"/>
      <c r="G55" s="510"/>
      <c r="H55" s="511"/>
      <c r="I55" s="670">
        <v>369.76079000000004</v>
      </c>
      <c r="J55" s="670">
        <v>-311.53897000000001</v>
      </c>
      <c r="K55" s="670">
        <v>-250</v>
      </c>
      <c r="L55" s="670">
        <v>-100</v>
      </c>
      <c r="M55" s="513" t="str">
        <f t="shared" si="9"/>
        <v>N/A</v>
      </c>
      <c r="N55" s="604" t="str">
        <f t="shared" si="7"/>
        <v>N/A</v>
      </c>
      <c r="O55" s="198"/>
      <c r="P55" s="511"/>
      <c r="Q55" s="511"/>
      <c r="R55" s="511"/>
      <c r="S55" s="511"/>
      <c r="T55" s="511"/>
      <c r="U55" s="511"/>
      <c r="V55" s="511"/>
      <c r="W55" s="511"/>
      <c r="X55" s="511"/>
      <c r="Y55" s="511"/>
      <c r="Z55" s="511"/>
      <c r="AA55" s="511"/>
      <c r="AB55" s="511"/>
      <c r="AC55" s="511"/>
      <c r="AD55" s="511"/>
      <c r="AE55" s="511"/>
      <c r="AF55" s="511"/>
      <c r="AG55" s="511"/>
      <c r="AH55" s="511">
        <v>417.59063000000003</v>
      </c>
      <c r="AI55" s="511">
        <v>-8.1523999999999077</v>
      </c>
      <c r="AJ55" s="511">
        <v>-59.459540000000182</v>
      </c>
      <c r="AK55" s="511">
        <v>19.782100000000092</v>
      </c>
      <c r="AL55" s="511">
        <v>-162.69079999999991</v>
      </c>
      <c r="AM55" s="511">
        <v>-127.82344000000008</v>
      </c>
      <c r="AN55" s="511">
        <v>50.865849999999881</v>
      </c>
      <c r="AO55" s="511">
        <v>-71.8905799999999</v>
      </c>
      <c r="AP55" s="511">
        <v>-24.496070000000095</v>
      </c>
      <c r="AQ55" s="511">
        <v>-17.59987999999986</v>
      </c>
      <c r="AR55" s="511">
        <v>-173.34032000000002</v>
      </c>
      <c r="AS55" s="635"/>
      <c r="AT55" s="639"/>
      <c r="AU55" s="511"/>
      <c r="AV55" s="511"/>
      <c r="AW55" s="511"/>
      <c r="AX55" s="511"/>
      <c r="AY55" s="511"/>
      <c r="AZ55" s="511"/>
      <c r="BA55" s="511"/>
      <c r="BB55" s="511"/>
      <c r="BC55" s="511"/>
      <c r="BD55" s="511"/>
      <c r="BE55" s="514">
        <f t="shared" si="129"/>
        <v>409.43823000000015</v>
      </c>
      <c r="BF55" s="514">
        <f t="shared" si="130"/>
        <v>-39.67744000000009</v>
      </c>
      <c r="BG55" s="514">
        <f t="shared" si="131"/>
        <v>-290.51423999999997</v>
      </c>
      <c r="BH55" s="516">
        <f t="shared" si="21"/>
        <v>-21.024730000000019</v>
      </c>
      <c r="BI55" s="620">
        <f t="shared" si="105"/>
        <v>-42.095949999999959</v>
      </c>
      <c r="BK55" s="271" t="s">
        <v>19</v>
      </c>
      <c r="BL55" s="54"/>
      <c r="BM55" s="54"/>
      <c r="BN55" s="54"/>
      <c r="BO55" s="54"/>
      <c r="BP55" s="54"/>
      <c r="BQ55" s="54"/>
      <c r="BR55" s="54">
        <f t="shared" si="57"/>
        <v>369.76079000000004</v>
      </c>
      <c r="BS55" s="54">
        <f t="shared" si="57"/>
        <v>-311.53897000000001</v>
      </c>
      <c r="BT55" s="54">
        <f t="shared" si="57"/>
        <v>-250</v>
      </c>
      <c r="BU55" s="54"/>
      <c r="BV55" s="216"/>
      <c r="BW55" s="217"/>
      <c r="BX55" s="59"/>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45"/>
      <c r="DC55" s="454"/>
      <c r="DD55" s="454"/>
      <c r="DE55" s="454"/>
      <c r="DF55" s="454"/>
      <c r="DG55" s="454"/>
      <c r="DH55" s="454"/>
      <c r="DI55" s="454"/>
      <c r="DJ55" s="454"/>
      <c r="DK55" s="454"/>
      <c r="DL55" s="454"/>
      <c r="DM55" s="454"/>
      <c r="DN55" s="454"/>
      <c r="DO55" s="454"/>
      <c r="DP55" s="454"/>
      <c r="DQ55" s="454"/>
    </row>
    <row r="56" spans="2:121" s="432" customFormat="1" x14ac:dyDescent="0.3">
      <c r="B56" s="275" t="s">
        <v>37</v>
      </c>
      <c r="C56" s="50">
        <v>35</v>
      </c>
      <c r="D56" s="50">
        <v>-115</v>
      </c>
      <c r="E56" s="50">
        <v>20</v>
      </c>
      <c r="F56" s="50">
        <v>85</v>
      </c>
      <c r="G56" s="50">
        <v>-45</v>
      </c>
      <c r="H56" s="50">
        <v>-20</v>
      </c>
      <c r="I56" s="472">
        <v>-20.21446626585432</v>
      </c>
      <c r="J56" s="472">
        <v>458.38388438600157</v>
      </c>
      <c r="K56" s="472">
        <v>-100</v>
      </c>
      <c r="L56" s="472">
        <v>-150</v>
      </c>
      <c r="M56" s="210" t="str">
        <f t="shared" si="9"/>
        <v>N/A</v>
      </c>
      <c r="N56" s="210" t="str">
        <f t="shared" si="7"/>
        <v>N/A</v>
      </c>
      <c r="O56" s="50"/>
      <c r="P56" s="50">
        <v>-95</v>
      </c>
      <c r="Q56" s="50">
        <v>-10</v>
      </c>
      <c r="R56" s="50">
        <v>-5</v>
      </c>
      <c r="S56" s="50">
        <v>-5</v>
      </c>
      <c r="T56" s="50">
        <v>-5</v>
      </c>
      <c r="U56" s="50">
        <v>30</v>
      </c>
      <c r="V56" s="50">
        <v>40</v>
      </c>
      <c r="W56" s="50">
        <v>-5</v>
      </c>
      <c r="X56" s="50">
        <v>55</v>
      </c>
      <c r="Y56" s="50">
        <v>-5</v>
      </c>
      <c r="Z56" s="50">
        <v>-10</v>
      </c>
      <c r="AA56" s="50">
        <v>0</v>
      </c>
      <c r="AB56" s="50">
        <v>-15</v>
      </c>
      <c r="AC56" s="50">
        <v>-20</v>
      </c>
      <c r="AD56" s="50">
        <v>-10</v>
      </c>
      <c r="AE56" s="50">
        <v>0</v>
      </c>
      <c r="AF56" s="50">
        <v>-10</v>
      </c>
      <c r="AG56" s="50">
        <v>0</v>
      </c>
      <c r="AH56" s="50">
        <v>-3.7135677817608959</v>
      </c>
      <c r="AI56" s="50">
        <v>-12.869987589821081</v>
      </c>
      <c r="AJ56" s="50">
        <v>-9.6579941485684895</v>
      </c>
      <c r="AK56" s="50">
        <v>6.0270832542961434</v>
      </c>
      <c r="AL56" s="50">
        <v>-20.442004790457666</v>
      </c>
      <c r="AM56" s="50">
        <v>138.14511871654315</v>
      </c>
      <c r="AN56" s="50">
        <v>341.55213041940618</v>
      </c>
      <c r="AO56" s="50">
        <v>-0.87135995949008427</v>
      </c>
      <c r="AP56" s="50">
        <v>33.40237201601105</v>
      </c>
      <c r="AQ56" s="50">
        <v>49.009767711029298</v>
      </c>
      <c r="AR56" s="50">
        <v>-172.95708121272526</v>
      </c>
      <c r="AS56" s="635"/>
      <c r="AT56" s="639"/>
      <c r="AU56" s="50">
        <v>-10</v>
      </c>
      <c r="AV56" s="50">
        <v>-105</v>
      </c>
      <c r="AW56" s="50">
        <v>-10</v>
      </c>
      <c r="AX56" s="50">
        <v>25</v>
      </c>
      <c r="AY56" s="50">
        <v>35</v>
      </c>
      <c r="AZ56" s="50">
        <v>50</v>
      </c>
      <c r="BA56" s="50">
        <v>-10</v>
      </c>
      <c r="BB56" s="50">
        <v>-35</v>
      </c>
      <c r="BC56" s="50">
        <v>-10</v>
      </c>
      <c r="BD56" s="50">
        <v>-10</v>
      </c>
      <c r="BE56" s="50">
        <f>AH56+AI56</f>
        <v>-16.583555371581976</v>
      </c>
      <c r="BF56" s="50">
        <f t="shared" si="130"/>
        <v>-3.630910894272346</v>
      </c>
      <c r="BG56" s="50">
        <f t="shared" si="131"/>
        <v>117.70311392608548</v>
      </c>
      <c r="BH56" s="50">
        <f t="shared" si="21"/>
        <v>340.68077045991612</v>
      </c>
      <c r="BI56" s="50">
        <f t="shared" si="105"/>
        <v>82.412139727040341</v>
      </c>
      <c r="BK56" s="275" t="s">
        <v>37</v>
      </c>
      <c r="BL56" s="36">
        <f t="shared" ref="BL56:BQ56" si="132">C56</f>
        <v>35</v>
      </c>
      <c r="BM56" s="36">
        <f t="shared" si="132"/>
        <v>-115</v>
      </c>
      <c r="BN56" s="36">
        <f t="shared" si="132"/>
        <v>20</v>
      </c>
      <c r="BO56" s="36">
        <f t="shared" si="132"/>
        <v>85</v>
      </c>
      <c r="BP56" s="36">
        <f t="shared" si="132"/>
        <v>-45</v>
      </c>
      <c r="BQ56" s="36">
        <f t="shared" si="132"/>
        <v>-20</v>
      </c>
      <c r="BR56" s="36">
        <f t="shared" si="57"/>
        <v>-20.21446626585432</v>
      </c>
      <c r="BS56" s="36">
        <f t="shared" si="57"/>
        <v>458.38388438600157</v>
      </c>
      <c r="BT56" s="36">
        <f>K56</f>
        <v>-100</v>
      </c>
      <c r="BU56" s="36">
        <f>L56</f>
        <v>-150</v>
      </c>
      <c r="BV56" s="210" t="str">
        <f>M56</f>
        <v>N/A</v>
      </c>
      <c r="BW56" s="210" t="str">
        <f>N56</f>
        <v>N/A</v>
      </c>
      <c r="BX56" s="619"/>
      <c r="BY56" s="444">
        <f t="shared" ref="BY56:DA56" si="133">P56</f>
        <v>-95</v>
      </c>
      <c r="BZ56" s="444">
        <f t="shared" si="133"/>
        <v>-10</v>
      </c>
      <c r="CA56" s="444">
        <f t="shared" si="133"/>
        <v>-5</v>
      </c>
      <c r="CB56" s="444">
        <f t="shared" si="133"/>
        <v>-5</v>
      </c>
      <c r="CC56" s="444">
        <f t="shared" si="133"/>
        <v>-5</v>
      </c>
      <c r="CD56" s="444">
        <f t="shared" si="133"/>
        <v>30</v>
      </c>
      <c r="CE56" s="444">
        <f t="shared" si="133"/>
        <v>40</v>
      </c>
      <c r="CF56" s="444">
        <f t="shared" si="133"/>
        <v>-5</v>
      </c>
      <c r="CG56" s="444">
        <f t="shared" si="133"/>
        <v>55</v>
      </c>
      <c r="CH56" s="444">
        <f t="shared" si="133"/>
        <v>-5</v>
      </c>
      <c r="CI56" s="444">
        <f t="shared" si="133"/>
        <v>-10</v>
      </c>
      <c r="CJ56" s="444">
        <f t="shared" si="133"/>
        <v>0</v>
      </c>
      <c r="CK56" s="444">
        <f t="shared" si="133"/>
        <v>-15</v>
      </c>
      <c r="CL56" s="444">
        <f t="shared" si="133"/>
        <v>-20</v>
      </c>
      <c r="CM56" s="444">
        <f t="shared" si="133"/>
        <v>-10</v>
      </c>
      <c r="CN56" s="444">
        <f t="shared" si="133"/>
        <v>0</v>
      </c>
      <c r="CO56" s="444">
        <f t="shared" si="133"/>
        <v>-10</v>
      </c>
      <c r="CP56" s="444">
        <f t="shared" si="133"/>
        <v>0</v>
      </c>
      <c r="CQ56" s="444">
        <f t="shared" si="133"/>
        <v>-3.7135677817608959</v>
      </c>
      <c r="CR56" s="444">
        <f t="shared" si="133"/>
        <v>-12.869987589821081</v>
      </c>
      <c r="CS56" s="444">
        <f t="shared" si="133"/>
        <v>-9.6579941485684895</v>
      </c>
      <c r="CT56" s="444">
        <f t="shared" si="133"/>
        <v>6.0270832542961434</v>
      </c>
      <c r="CU56" s="444">
        <f t="shared" si="133"/>
        <v>-20.442004790457666</v>
      </c>
      <c r="CV56" s="444">
        <f t="shared" si="133"/>
        <v>138.14511871654315</v>
      </c>
      <c r="CW56" s="444">
        <f t="shared" si="133"/>
        <v>341.55213041940618</v>
      </c>
      <c r="CX56" s="444">
        <f t="shared" si="133"/>
        <v>-0.87135995949008427</v>
      </c>
      <c r="CY56" s="444">
        <f t="shared" si="133"/>
        <v>33.40237201601105</v>
      </c>
      <c r="CZ56" s="444">
        <f t="shared" si="133"/>
        <v>49.009767711029298</v>
      </c>
      <c r="DA56" s="444">
        <f t="shared" si="133"/>
        <v>-172.95708121272526</v>
      </c>
      <c r="DB56" s="445"/>
      <c r="DC56" s="444">
        <f>AU56</f>
        <v>-10</v>
      </c>
      <c r="DD56" s="444">
        <f t="shared" ref="DD56:DQ56" si="134">AV56</f>
        <v>-105</v>
      </c>
      <c r="DE56" s="444">
        <f t="shared" si="134"/>
        <v>-10</v>
      </c>
      <c r="DF56" s="444">
        <f t="shared" si="134"/>
        <v>25</v>
      </c>
      <c r="DG56" s="444">
        <f t="shared" si="134"/>
        <v>35</v>
      </c>
      <c r="DH56" s="444">
        <f t="shared" si="134"/>
        <v>50</v>
      </c>
      <c r="DI56" s="444">
        <f t="shared" si="134"/>
        <v>-10</v>
      </c>
      <c r="DJ56" s="444">
        <f t="shared" si="134"/>
        <v>-35</v>
      </c>
      <c r="DK56" s="444">
        <f t="shared" si="134"/>
        <v>-10</v>
      </c>
      <c r="DL56" s="444">
        <f t="shared" si="134"/>
        <v>-10</v>
      </c>
      <c r="DM56" s="444">
        <f t="shared" si="134"/>
        <v>-16.583555371581976</v>
      </c>
      <c r="DN56" s="444">
        <f t="shared" si="134"/>
        <v>-3.630910894272346</v>
      </c>
      <c r="DO56" s="444">
        <f t="shared" si="134"/>
        <v>117.70311392608548</v>
      </c>
      <c r="DP56" s="444">
        <f t="shared" si="134"/>
        <v>340.68077045991612</v>
      </c>
      <c r="DQ56" s="444">
        <f t="shared" si="134"/>
        <v>82.412139727040341</v>
      </c>
    </row>
    <row r="57" spans="2:121" x14ac:dyDescent="0.3">
      <c r="B57" s="10"/>
      <c r="C57" s="27"/>
      <c r="D57" s="27"/>
      <c r="E57" s="27"/>
      <c r="F57" s="27"/>
      <c r="G57" s="27"/>
      <c r="H57" s="27"/>
      <c r="I57" s="671"/>
      <c r="J57" s="671"/>
      <c r="K57" s="671"/>
      <c r="L57" s="671"/>
      <c r="M57" s="221"/>
      <c r="N57" s="221"/>
      <c r="O57" s="59"/>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636"/>
      <c r="AT57" s="636"/>
      <c r="AU57" s="27"/>
      <c r="AV57" s="27"/>
      <c r="AW57" s="27"/>
      <c r="AX57" s="27"/>
      <c r="AY57" s="27"/>
      <c r="AZ57" s="27"/>
      <c r="BA57" s="27"/>
      <c r="BB57" s="27"/>
      <c r="BC57" s="27"/>
      <c r="BD57" s="27"/>
      <c r="BE57" s="27"/>
      <c r="BF57" s="27"/>
      <c r="BG57" s="27"/>
      <c r="BH57" s="50"/>
      <c r="BI57" s="59"/>
      <c r="BY57" s="679"/>
      <c r="BZ57" s="679"/>
      <c r="CA57" s="679"/>
      <c r="CB57" s="679"/>
      <c r="CC57" s="679"/>
      <c r="CD57" s="679"/>
      <c r="CE57" s="679"/>
      <c r="CF57" s="679"/>
      <c r="CG57" s="679"/>
      <c r="CH57" s="679"/>
      <c r="CI57" s="679"/>
      <c r="CJ57" s="679"/>
      <c r="CK57" s="679"/>
      <c r="CL57" s="679"/>
      <c r="CM57" s="679"/>
      <c r="CN57" s="679"/>
      <c r="CO57" s="679"/>
      <c r="CP57" s="679"/>
      <c r="CQ57" s="679"/>
      <c r="CR57" s="444"/>
      <c r="CS57" s="444"/>
      <c r="CT57" s="444"/>
      <c r="CU57" s="444"/>
      <c r="CV57" s="444"/>
      <c r="CW57" s="444"/>
      <c r="CX57" s="444"/>
      <c r="CY57" s="444"/>
      <c r="CZ57" s="444"/>
      <c r="DA57" s="444"/>
      <c r="DB57" s="679"/>
      <c r="DC57" s="679"/>
      <c r="DD57" s="679"/>
      <c r="DE57" s="679"/>
      <c r="DF57" s="679"/>
      <c r="DG57" s="679"/>
      <c r="DH57" s="679"/>
      <c r="DI57" s="679"/>
      <c r="DJ57" s="679"/>
      <c r="DK57" s="679"/>
      <c r="DL57" s="679"/>
      <c r="DM57" s="679"/>
      <c r="DN57" s="679"/>
      <c r="DO57" s="679"/>
      <c r="DP57" s="679"/>
      <c r="DQ57" s="679"/>
    </row>
    <row r="58" spans="2:121" s="432" customFormat="1" x14ac:dyDescent="0.3">
      <c r="B58" s="56" t="s">
        <v>3</v>
      </c>
      <c r="C58" s="407">
        <v>935</v>
      </c>
      <c r="D58" s="407">
        <v>150</v>
      </c>
      <c r="E58" s="407">
        <v>305</v>
      </c>
      <c r="F58" s="407">
        <v>535</v>
      </c>
      <c r="G58" s="407">
        <v>275</v>
      </c>
      <c r="H58" s="407">
        <v>15</v>
      </c>
      <c r="I58" s="672">
        <f t="shared" ref="I58" si="135">I46+I51+I56</f>
        <v>1253.3257669468919</v>
      </c>
      <c r="J58" s="672">
        <f>J46+J51+J56</f>
        <v>1553.6031345174943</v>
      </c>
      <c r="K58" s="672">
        <f>K46+K51+K56</f>
        <v>224.99861526311707</v>
      </c>
      <c r="L58" s="672">
        <f>L46+L51+L56</f>
        <v>302.01958442989599</v>
      </c>
      <c r="M58" s="603">
        <f t="shared" ref="M58:N59" si="136">IF(ISERROR(K58/J58),"N/A",IF(J58&lt;0,"N/A",IF(K58&lt;0,"N/A",IF(K58/J58-1&gt;300%,"&gt;±300%",IF(K58/J58-1&lt;-300%,"&gt;±300%",K58/J58-1)))))</f>
        <v>-0.85517626074242226</v>
      </c>
      <c r="N58" s="279">
        <f t="shared" si="136"/>
        <v>0.34231752527325265</v>
      </c>
      <c r="O58" s="50"/>
      <c r="P58" s="57">
        <v>-175</v>
      </c>
      <c r="Q58" s="57">
        <v>0</v>
      </c>
      <c r="R58" s="57">
        <v>-10</v>
      </c>
      <c r="S58" s="57">
        <v>115</v>
      </c>
      <c r="T58" s="57">
        <v>285</v>
      </c>
      <c r="U58" s="57">
        <v>-95</v>
      </c>
      <c r="V58" s="57">
        <v>165</v>
      </c>
      <c r="W58" s="57">
        <v>95</v>
      </c>
      <c r="X58" s="57">
        <v>50</v>
      </c>
      <c r="Y58" s="57">
        <v>225</v>
      </c>
      <c r="Z58" s="57">
        <v>80</v>
      </c>
      <c r="AA58" s="57">
        <v>105</v>
      </c>
      <c r="AB58" s="57">
        <v>-10</v>
      </c>
      <c r="AC58" s="57">
        <v>100</v>
      </c>
      <c r="AD58" s="57">
        <v>60</v>
      </c>
      <c r="AE58" s="57">
        <v>-55</v>
      </c>
      <c r="AF58" s="57">
        <v>65</v>
      </c>
      <c r="AG58" s="57">
        <v>-65</v>
      </c>
      <c r="AH58" s="57">
        <f t="shared" ref="AH58:AR58" si="137">AH46+AH51+AH56</f>
        <v>794.24448288801239</v>
      </c>
      <c r="AI58" s="57">
        <f t="shared" si="137"/>
        <v>126.32217089883892</v>
      </c>
      <c r="AJ58" s="57">
        <f t="shared" si="137"/>
        <v>250.89736904452838</v>
      </c>
      <c r="AK58" s="57">
        <f t="shared" si="137"/>
        <v>81.861744115512124</v>
      </c>
      <c r="AL58" s="57">
        <f t="shared" si="137"/>
        <v>71.261129587265174</v>
      </c>
      <c r="AM58" s="57">
        <f t="shared" si="137"/>
        <v>384.65316331498724</v>
      </c>
      <c r="AN58" s="57">
        <f t="shared" si="137"/>
        <v>962.05790788193235</v>
      </c>
      <c r="AO58" s="57">
        <f t="shared" si="137"/>
        <v>135.63178408161619</v>
      </c>
      <c r="AP58" s="57">
        <f t="shared" si="137"/>
        <v>162.2141533496391</v>
      </c>
      <c r="AQ58" s="57">
        <f t="shared" si="137"/>
        <v>189.14070000776152</v>
      </c>
      <c r="AR58" s="57">
        <f t="shared" si="137"/>
        <v>-245.77998806616313</v>
      </c>
      <c r="AS58" s="637"/>
      <c r="AT58" s="637"/>
      <c r="AU58" s="57">
        <f>D58-AV58</f>
        <v>325</v>
      </c>
      <c r="AV58" s="57">
        <f>SUM(P58:Q58)</f>
        <v>-175</v>
      </c>
      <c r="AW58" s="57">
        <f>SUM(R58:S58)</f>
        <v>105</v>
      </c>
      <c r="AX58" s="57">
        <f>SUM(T58:U58)</f>
        <v>190</v>
      </c>
      <c r="AY58" s="57">
        <f>SUM(V58:W58)</f>
        <v>260</v>
      </c>
      <c r="AZ58" s="57">
        <f>SUM(X58:Y58)</f>
        <v>275</v>
      </c>
      <c r="BA58" s="57">
        <f>SUM(Z58:AA58)</f>
        <v>185</v>
      </c>
      <c r="BB58" s="57">
        <f>SUM(AB58:AC58)</f>
        <v>90</v>
      </c>
      <c r="BC58" s="57">
        <f>SUM(AD58:AE58)</f>
        <v>5</v>
      </c>
      <c r="BD58" s="57">
        <f>SUM(AF58:AG58)</f>
        <v>0</v>
      </c>
      <c r="BE58" s="57">
        <f t="shared" ref="BE58" si="138">AH58+AI58</f>
        <v>920.56665378685125</v>
      </c>
      <c r="BF58" s="57">
        <f t="shared" ref="BF58" si="139">AJ58+AK58</f>
        <v>332.7591131600405</v>
      </c>
      <c r="BG58" s="57">
        <f>AL58+AM58</f>
        <v>455.91429290225244</v>
      </c>
      <c r="BH58" s="622">
        <f>AN58+AO58</f>
        <v>1097.6896919635485</v>
      </c>
      <c r="BI58" s="622">
        <f>AP58+AQ58</f>
        <v>351.35485335740066</v>
      </c>
      <c r="BK58" s="56" t="s">
        <v>3</v>
      </c>
      <c r="BL58" s="57">
        <f t="shared" ref="BL58:BW59" si="140">C58</f>
        <v>935</v>
      </c>
      <c r="BM58" s="57">
        <f t="shared" si="140"/>
        <v>150</v>
      </c>
      <c r="BN58" s="57">
        <f t="shared" si="140"/>
        <v>305</v>
      </c>
      <c r="BO58" s="57">
        <f t="shared" si="140"/>
        <v>535</v>
      </c>
      <c r="BP58" s="57">
        <f t="shared" si="140"/>
        <v>275</v>
      </c>
      <c r="BQ58" s="57">
        <f t="shared" si="140"/>
        <v>15</v>
      </c>
      <c r="BR58" s="57">
        <f t="shared" si="140"/>
        <v>1253.3257669468919</v>
      </c>
      <c r="BS58" s="57">
        <f t="shared" si="140"/>
        <v>1553.6031345174943</v>
      </c>
      <c r="BT58" s="57">
        <f t="shared" si="140"/>
        <v>224.99861526311707</v>
      </c>
      <c r="BU58" s="57">
        <f t="shared" si="140"/>
        <v>302.01958442989599</v>
      </c>
      <c r="BV58" s="283">
        <f t="shared" si="140"/>
        <v>-0.85517626074242226</v>
      </c>
      <c r="BW58" s="283">
        <f t="shared" si="140"/>
        <v>0.34231752527325265</v>
      </c>
      <c r="BY58" s="455">
        <f t="shared" ref="BY58:CN59" si="141">P58</f>
        <v>-175</v>
      </c>
      <c r="BZ58" s="455">
        <f t="shared" si="141"/>
        <v>0</v>
      </c>
      <c r="CA58" s="455">
        <f t="shared" si="141"/>
        <v>-10</v>
      </c>
      <c r="CB58" s="455">
        <f t="shared" si="141"/>
        <v>115</v>
      </c>
      <c r="CC58" s="455">
        <f t="shared" si="141"/>
        <v>285</v>
      </c>
      <c r="CD58" s="455">
        <f t="shared" si="141"/>
        <v>-95</v>
      </c>
      <c r="CE58" s="455">
        <f t="shared" si="141"/>
        <v>165</v>
      </c>
      <c r="CF58" s="455">
        <f t="shared" si="141"/>
        <v>95</v>
      </c>
      <c r="CG58" s="455">
        <f t="shared" si="141"/>
        <v>50</v>
      </c>
      <c r="CH58" s="455">
        <f t="shared" si="141"/>
        <v>225</v>
      </c>
      <c r="CI58" s="455">
        <f t="shared" si="141"/>
        <v>80</v>
      </c>
      <c r="CJ58" s="455">
        <f t="shared" si="141"/>
        <v>105</v>
      </c>
      <c r="CK58" s="455">
        <f t="shared" si="141"/>
        <v>-10</v>
      </c>
      <c r="CL58" s="455">
        <f t="shared" si="141"/>
        <v>100</v>
      </c>
      <c r="CM58" s="455">
        <f t="shared" si="141"/>
        <v>60</v>
      </c>
      <c r="CN58" s="455">
        <f t="shared" si="141"/>
        <v>-55</v>
      </c>
      <c r="CO58" s="455">
        <f t="shared" ref="CO58:DA59" si="142">AF58</f>
        <v>65</v>
      </c>
      <c r="CP58" s="455">
        <f t="shared" si="142"/>
        <v>-65</v>
      </c>
      <c r="CQ58" s="455">
        <f t="shared" si="142"/>
        <v>794.24448288801239</v>
      </c>
      <c r="CR58" s="455">
        <f t="shared" si="142"/>
        <v>126.32217089883892</v>
      </c>
      <c r="CS58" s="455">
        <f t="shared" si="142"/>
        <v>250.89736904452838</v>
      </c>
      <c r="CT58" s="455">
        <f t="shared" si="142"/>
        <v>81.861744115512124</v>
      </c>
      <c r="CU58" s="455">
        <f t="shared" si="142"/>
        <v>71.261129587265174</v>
      </c>
      <c r="CV58" s="455">
        <f t="shared" si="142"/>
        <v>384.65316331498724</v>
      </c>
      <c r="CW58" s="455">
        <f t="shared" si="142"/>
        <v>962.05790788193235</v>
      </c>
      <c r="CX58" s="455">
        <f t="shared" si="142"/>
        <v>135.63178408161619</v>
      </c>
      <c r="CY58" s="455">
        <f t="shared" si="142"/>
        <v>162.2141533496391</v>
      </c>
      <c r="CZ58" s="455">
        <f t="shared" si="142"/>
        <v>189.14070000776152</v>
      </c>
      <c r="DA58" s="455">
        <f t="shared" si="142"/>
        <v>-245.77998806616313</v>
      </c>
      <c r="DB58" s="650"/>
      <c r="DC58" s="455">
        <f>AU58</f>
        <v>325</v>
      </c>
      <c r="DD58" s="455">
        <f t="shared" ref="DD58:DQ58" si="143">AV58</f>
        <v>-175</v>
      </c>
      <c r="DE58" s="455">
        <f t="shared" si="143"/>
        <v>105</v>
      </c>
      <c r="DF58" s="455">
        <f t="shared" si="143"/>
        <v>190</v>
      </c>
      <c r="DG58" s="455">
        <f t="shared" si="143"/>
        <v>260</v>
      </c>
      <c r="DH58" s="455">
        <f t="shared" si="143"/>
        <v>275</v>
      </c>
      <c r="DI58" s="455">
        <f t="shared" si="143"/>
        <v>185</v>
      </c>
      <c r="DJ58" s="455">
        <f t="shared" si="143"/>
        <v>90</v>
      </c>
      <c r="DK58" s="455">
        <f t="shared" si="143"/>
        <v>5</v>
      </c>
      <c r="DL58" s="455">
        <f t="shared" si="143"/>
        <v>0</v>
      </c>
      <c r="DM58" s="455">
        <f t="shared" si="143"/>
        <v>920.56665378685125</v>
      </c>
      <c r="DN58" s="455">
        <f t="shared" si="143"/>
        <v>332.7591131600405</v>
      </c>
      <c r="DO58" s="455">
        <f t="shared" si="143"/>
        <v>455.91429290225244</v>
      </c>
      <c r="DP58" s="455">
        <f t="shared" si="143"/>
        <v>1097.6896919635485</v>
      </c>
      <c r="DQ58" s="455">
        <f t="shared" si="143"/>
        <v>351.35485335740066</v>
      </c>
    </row>
    <row r="59" spans="2:121" s="432" customFormat="1" x14ac:dyDescent="0.3">
      <c r="B59" s="41" t="s">
        <v>26</v>
      </c>
      <c r="C59" s="408">
        <v>8575</v>
      </c>
      <c r="D59" s="408">
        <v>8075</v>
      </c>
      <c r="E59" s="408">
        <v>8235</v>
      </c>
      <c r="F59" s="408">
        <v>8350</v>
      </c>
      <c r="G59" s="408">
        <v>7850</v>
      </c>
      <c r="H59" s="485">
        <v>7380</v>
      </c>
      <c r="I59" s="673">
        <f t="shared" ref="I59" si="144">SUM(I6,I13,I20,I26,I32,I38,I44,I58,I45)</f>
        <v>8315.2835766600529</v>
      </c>
      <c r="J59" s="673">
        <f>SUM(J6,J13,J20,J26,J32,J38,J44,J58,J45)</f>
        <v>7725.711072327892</v>
      </c>
      <c r="K59" s="673">
        <f t="shared" ref="K59:L59" si="145">SUM(K6,K13,K20,K26,K32,K38,K44,K58,K45)</f>
        <v>7344.7372377579595</v>
      </c>
      <c r="L59" s="673">
        <f t="shared" si="145"/>
        <v>7598.1149272159555</v>
      </c>
      <c r="M59" s="278">
        <f t="shared" si="136"/>
        <v>-4.9312462115560063E-2</v>
      </c>
      <c r="N59" s="222">
        <f t="shared" si="136"/>
        <v>3.4497856254874115E-2</v>
      </c>
      <c r="O59" s="50"/>
      <c r="P59" s="46">
        <v>1730</v>
      </c>
      <c r="Q59" s="46">
        <v>1935</v>
      </c>
      <c r="R59" s="46">
        <v>2010</v>
      </c>
      <c r="S59" s="46">
        <v>2080</v>
      </c>
      <c r="T59" s="46">
        <v>2310</v>
      </c>
      <c r="U59" s="46">
        <v>1885</v>
      </c>
      <c r="V59" s="46">
        <v>2075</v>
      </c>
      <c r="W59" s="46">
        <v>2075</v>
      </c>
      <c r="X59" s="46">
        <v>1955</v>
      </c>
      <c r="Y59" s="46">
        <v>2210</v>
      </c>
      <c r="Z59" s="46">
        <v>1995</v>
      </c>
      <c r="AA59" s="46">
        <v>1965</v>
      </c>
      <c r="AB59" s="46">
        <v>1805</v>
      </c>
      <c r="AC59" s="46">
        <v>2075</v>
      </c>
      <c r="AD59" s="46">
        <v>1935</v>
      </c>
      <c r="AE59" s="46">
        <v>1825</v>
      </c>
      <c r="AF59" s="46">
        <v>1845</v>
      </c>
      <c r="AG59" s="46">
        <v>1785</v>
      </c>
      <c r="AH59" s="46">
        <f t="shared" ref="AH59:AR59" si="146">SUM(AH6,AH13,AH20,AH26,AH32,AH38,AH44,AH58,AH45)</f>
        <v>2642.044377045685</v>
      </c>
      <c r="AI59" s="46">
        <f t="shared" si="146"/>
        <v>1933.1348327656003</v>
      </c>
      <c r="AJ59" s="46">
        <f t="shared" si="146"/>
        <v>1980.3941522817493</v>
      </c>
      <c r="AK59" s="46">
        <f t="shared" si="146"/>
        <v>1759.6877120753372</v>
      </c>
      <c r="AL59" s="46">
        <f t="shared" si="146"/>
        <v>1669.264136184468</v>
      </c>
      <c r="AM59" s="46">
        <f t="shared" si="146"/>
        <v>1542.5960690643326</v>
      </c>
      <c r="AN59" s="46">
        <f t="shared" si="146"/>
        <v>2614.754026388131</v>
      </c>
      <c r="AO59" s="46">
        <f t="shared" si="146"/>
        <v>1899.0976910392665</v>
      </c>
      <c r="AP59" s="46">
        <f t="shared" si="146"/>
        <v>2077.8313400072288</v>
      </c>
      <c r="AQ59" s="46">
        <f t="shared" si="146"/>
        <v>1966.5157936327739</v>
      </c>
      <c r="AR59" s="46">
        <f t="shared" si="146"/>
        <v>1456.8015268021206</v>
      </c>
      <c r="AS59" s="637"/>
      <c r="AT59" s="637"/>
      <c r="AU59" s="46">
        <f t="shared" ref="AU59:BG59" si="147">SUM(AU6,AU13,AU20,AU26,AU32,AU38,AU44,AU58,AU45)</f>
        <v>4405</v>
      </c>
      <c r="AV59" s="46">
        <f t="shared" si="147"/>
        <v>3665</v>
      </c>
      <c r="AW59" s="46">
        <f t="shared" si="147"/>
        <v>4090</v>
      </c>
      <c r="AX59" s="46">
        <f t="shared" si="147"/>
        <v>4155</v>
      </c>
      <c r="AY59" s="46">
        <f t="shared" si="147"/>
        <v>4150</v>
      </c>
      <c r="AZ59" s="46">
        <f t="shared" si="147"/>
        <v>4165</v>
      </c>
      <c r="BA59" s="46">
        <f t="shared" si="147"/>
        <v>3960</v>
      </c>
      <c r="BB59" s="46">
        <f t="shared" si="147"/>
        <v>3880</v>
      </c>
      <c r="BC59" s="46">
        <f t="shared" si="147"/>
        <v>3760</v>
      </c>
      <c r="BD59" s="46">
        <f t="shared" si="147"/>
        <v>3630</v>
      </c>
      <c r="BE59" s="46">
        <f t="shared" si="147"/>
        <v>4580.2792098112859</v>
      </c>
      <c r="BF59" s="46">
        <f t="shared" si="147"/>
        <v>3734.981864357087</v>
      </c>
      <c r="BG59" s="46">
        <f t="shared" si="147"/>
        <v>3211.8602052488004</v>
      </c>
      <c r="BH59" s="46">
        <f>SUM(BH6,BH13,BH20,BH26,BH32,BH38,BH44,BH58,BH45)</f>
        <v>4513.8517174273975</v>
      </c>
      <c r="BI59" s="623">
        <f>AP59+AQ59</f>
        <v>4044.3471336400025</v>
      </c>
      <c r="BK59" s="41" t="s">
        <v>26</v>
      </c>
      <c r="BL59" s="46">
        <f t="shared" si="140"/>
        <v>8575</v>
      </c>
      <c r="BM59" s="46">
        <f t="shared" si="140"/>
        <v>8075</v>
      </c>
      <c r="BN59" s="46">
        <f t="shared" si="140"/>
        <v>8235</v>
      </c>
      <c r="BO59" s="46">
        <f t="shared" si="140"/>
        <v>8350</v>
      </c>
      <c r="BP59" s="46">
        <f t="shared" si="140"/>
        <v>7850</v>
      </c>
      <c r="BQ59" s="46">
        <f t="shared" si="140"/>
        <v>7380</v>
      </c>
      <c r="BR59" s="46">
        <f t="shared" si="140"/>
        <v>8315.2835766600529</v>
      </c>
      <c r="BS59" s="46">
        <f t="shared" si="140"/>
        <v>7725.711072327892</v>
      </c>
      <c r="BT59" s="46">
        <f t="shared" si="140"/>
        <v>7344.7372377579595</v>
      </c>
      <c r="BU59" s="46">
        <f t="shared" si="140"/>
        <v>7598.1149272159555</v>
      </c>
      <c r="BV59" s="222">
        <f t="shared" si="140"/>
        <v>-4.9312462115560063E-2</v>
      </c>
      <c r="BW59" s="222">
        <f t="shared" si="140"/>
        <v>3.4497856254874115E-2</v>
      </c>
      <c r="BX59" s="36"/>
      <c r="BY59" s="456">
        <f t="shared" si="141"/>
        <v>1730</v>
      </c>
      <c r="BZ59" s="456">
        <f t="shared" si="141"/>
        <v>1935</v>
      </c>
      <c r="CA59" s="456">
        <f t="shared" si="141"/>
        <v>2010</v>
      </c>
      <c r="CB59" s="456">
        <f t="shared" si="141"/>
        <v>2080</v>
      </c>
      <c r="CC59" s="456">
        <f t="shared" si="141"/>
        <v>2310</v>
      </c>
      <c r="CD59" s="456">
        <f t="shared" si="141"/>
        <v>1885</v>
      </c>
      <c r="CE59" s="456">
        <f t="shared" si="141"/>
        <v>2075</v>
      </c>
      <c r="CF59" s="456">
        <f t="shared" si="141"/>
        <v>2075</v>
      </c>
      <c r="CG59" s="456">
        <f t="shared" si="141"/>
        <v>1955</v>
      </c>
      <c r="CH59" s="456">
        <f t="shared" si="141"/>
        <v>2210</v>
      </c>
      <c r="CI59" s="456">
        <f t="shared" si="141"/>
        <v>1995</v>
      </c>
      <c r="CJ59" s="456">
        <f t="shared" si="141"/>
        <v>1965</v>
      </c>
      <c r="CK59" s="456">
        <f t="shared" si="141"/>
        <v>1805</v>
      </c>
      <c r="CL59" s="456">
        <f t="shared" si="141"/>
        <v>2075</v>
      </c>
      <c r="CM59" s="456">
        <f t="shared" si="141"/>
        <v>1935</v>
      </c>
      <c r="CN59" s="456">
        <f t="shared" si="141"/>
        <v>1825</v>
      </c>
      <c r="CO59" s="456">
        <f t="shared" si="142"/>
        <v>1845</v>
      </c>
      <c r="CP59" s="456">
        <f t="shared" si="142"/>
        <v>1785</v>
      </c>
      <c r="CQ59" s="456">
        <f t="shared" si="142"/>
        <v>2642.044377045685</v>
      </c>
      <c r="CR59" s="456">
        <f t="shared" si="142"/>
        <v>1933.1348327656003</v>
      </c>
      <c r="CS59" s="456">
        <f t="shared" si="142"/>
        <v>1980.3941522817493</v>
      </c>
      <c r="CT59" s="456">
        <f t="shared" si="142"/>
        <v>1759.6877120753372</v>
      </c>
      <c r="CU59" s="456">
        <f t="shared" si="142"/>
        <v>1669.264136184468</v>
      </c>
      <c r="CV59" s="456">
        <f t="shared" si="142"/>
        <v>1542.5960690643326</v>
      </c>
      <c r="CW59" s="456">
        <f t="shared" si="142"/>
        <v>2614.754026388131</v>
      </c>
      <c r="CX59" s="456">
        <f t="shared" si="142"/>
        <v>1899.0976910392665</v>
      </c>
      <c r="CY59" s="456">
        <f t="shared" si="142"/>
        <v>2077.8313400072288</v>
      </c>
      <c r="CZ59" s="456">
        <f t="shared" si="142"/>
        <v>1966.5157936327739</v>
      </c>
      <c r="DA59" s="456">
        <f t="shared" si="142"/>
        <v>1456.8015268021206</v>
      </c>
      <c r="DB59" s="445"/>
      <c r="DC59" s="456">
        <f t="shared" ref="DC59:DQ59" si="148">AU59</f>
        <v>4405</v>
      </c>
      <c r="DD59" s="456">
        <f t="shared" si="148"/>
        <v>3665</v>
      </c>
      <c r="DE59" s="456">
        <f t="shared" si="148"/>
        <v>4090</v>
      </c>
      <c r="DF59" s="456">
        <f t="shared" si="148"/>
        <v>4155</v>
      </c>
      <c r="DG59" s="456">
        <f t="shared" si="148"/>
        <v>4150</v>
      </c>
      <c r="DH59" s="456">
        <f t="shared" si="148"/>
        <v>4165</v>
      </c>
      <c r="DI59" s="456">
        <f t="shared" si="148"/>
        <v>3960</v>
      </c>
      <c r="DJ59" s="456">
        <f t="shared" si="148"/>
        <v>3880</v>
      </c>
      <c r="DK59" s="456">
        <f t="shared" si="148"/>
        <v>3760</v>
      </c>
      <c r="DL59" s="456">
        <f t="shared" si="148"/>
        <v>3630</v>
      </c>
      <c r="DM59" s="456">
        <f t="shared" si="148"/>
        <v>4580.2792098112859</v>
      </c>
      <c r="DN59" s="456">
        <f t="shared" si="148"/>
        <v>3734.981864357087</v>
      </c>
      <c r="DO59" s="456">
        <f t="shared" si="148"/>
        <v>3211.8602052488004</v>
      </c>
      <c r="DP59" s="456">
        <f t="shared" si="148"/>
        <v>4513.8517174273975</v>
      </c>
      <c r="DQ59" s="456">
        <f t="shared" si="148"/>
        <v>4044.3471336400025</v>
      </c>
    </row>
    <row r="60" spans="2:121" s="655" customFormat="1" x14ac:dyDescent="0.3">
      <c r="B60" s="652"/>
      <c r="C60" s="653">
        <f>'Table 1(Q3''21)'!C40</f>
        <v>8575</v>
      </c>
      <c r="D60" s="653">
        <f>'Table 1(Q3''21)'!D40</f>
        <v>8080</v>
      </c>
      <c r="E60" s="653">
        <f>'Table 1(Q3''21)'!E40</f>
        <v>8230</v>
      </c>
      <c r="F60" s="653">
        <f>'Table 1(Q3''21)'!F40</f>
        <v>8350</v>
      </c>
      <c r="G60" s="653">
        <f>'Table 1(Q3''21)'!G40</f>
        <v>7855</v>
      </c>
      <c r="H60" s="653">
        <f>'Table 1(Q3''21)'!H40</f>
        <v>7375</v>
      </c>
      <c r="I60" s="653">
        <f>'Table 1(Q3''21)'!I40</f>
        <v>8315.2835766600529</v>
      </c>
      <c r="J60" s="653">
        <f>'Table 1(Q3''21)'!J40</f>
        <v>7725.711072327892</v>
      </c>
      <c r="K60" s="653">
        <f>'Table 1(Q3''21)'!K40</f>
        <v>7344.7372377579604</v>
      </c>
      <c r="L60" s="653">
        <f>'Table 1(Q3''21)'!L40</f>
        <v>7598.1149272159564</v>
      </c>
      <c r="M60" s="654"/>
      <c r="N60" s="654"/>
      <c r="P60" s="653">
        <f>'Table 1(Q3''21)'!P40</f>
        <v>1730</v>
      </c>
      <c r="Q60" s="653">
        <f>'Table 1(Q3''21)'!Q40</f>
        <v>1935</v>
      </c>
      <c r="R60" s="653">
        <f>'Table 1(Q3''21)'!R40</f>
        <v>2010</v>
      </c>
      <c r="S60" s="653">
        <f>'Table 1(Q3''21)'!S40</f>
        <v>2080</v>
      </c>
      <c r="T60" s="653">
        <f>'Table 1(Q3''21)'!T40</f>
        <v>2310</v>
      </c>
      <c r="U60" s="653">
        <f>'Table 1(Q3''21)'!U40</f>
        <v>1885</v>
      </c>
      <c r="V60" s="653">
        <f>'Table 1(Q3''21)'!V40</f>
        <v>2075</v>
      </c>
      <c r="W60" s="653">
        <f>'Table 1(Q3''21)'!W40</f>
        <v>2075</v>
      </c>
      <c r="X60" s="653">
        <f>'Table 1(Q3''21)'!X40</f>
        <v>1955</v>
      </c>
      <c r="Y60" s="653">
        <f>'Table 1(Q3''21)'!Y40</f>
        <v>2210</v>
      </c>
      <c r="Z60" s="653">
        <f>'Table 1(Q3''21)'!Z40</f>
        <v>1995</v>
      </c>
      <c r="AA60" s="653">
        <f>'Table 1(Q3''21)'!AA40</f>
        <v>1965</v>
      </c>
      <c r="AB60" s="653">
        <f>'Table 1(Q3''21)'!AB40</f>
        <v>1805</v>
      </c>
      <c r="AC60" s="653">
        <f>'Table 1(Q3''21)'!AC40</f>
        <v>2075</v>
      </c>
      <c r="AD60" s="653">
        <f>'Table 1(Q3''21)'!AD40</f>
        <v>1935</v>
      </c>
      <c r="AE60" s="653">
        <f>'Table 1(Q3''21)'!AE40</f>
        <v>1825</v>
      </c>
      <c r="AF60" s="653">
        <f>'Table 1(Q3''21)'!AF40</f>
        <v>1845</v>
      </c>
      <c r="AG60" s="653">
        <f>'Table 1(Q3''21)'!AG40</f>
        <v>1785</v>
      </c>
      <c r="AH60" s="653">
        <f>'Table 1(Q3''21)'!AH40</f>
        <v>2642.0443770456855</v>
      </c>
      <c r="AI60" s="653">
        <f>'Table 1(Q3''21)'!AI40</f>
        <v>1933.1348327656003</v>
      </c>
      <c r="AJ60" s="653">
        <f>'Table 1(Q3''21)'!AJ40</f>
        <v>1980.3941522817495</v>
      </c>
      <c r="AK60" s="653">
        <f>'Table 1(Q3''21)'!AK40</f>
        <v>1759.687712075337</v>
      </c>
      <c r="AL60" s="653">
        <f>'Table 1(Q3''21)'!AL40</f>
        <v>1669.2641361844683</v>
      </c>
      <c r="AM60" s="653">
        <f>'Table 1(Q3''21)'!AM40</f>
        <v>1542.5960690643326</v>
      </c>
      <c r="AN60" s="653">
        <f>'Table 1(Q3''21)'!AN40</f>
        <v>2614.754026388131</v>
      </c>
      <c r="AO60" s="653">
        <f>'Table 1(Q3''21)'!AO40</f>
        <v>1899.0976910392662</v>
      </c>
      <c r="AP60" s="653">
        <f>'Table 1(Q3''21)'!AP40</f>
        <v>2077.8313400072288</v>
      </c>
      <c r="AQ60" s="653">
        <f>'Table 1(Q3''21)'!AQ40</f>
        <v>1966.5157936327741</v>
      </c>
      <c r="AR60" s="653">
        <f>'Table 1(Q3''21)'!AR40</f>
        <v>1456.8015268021209</v>
      </c>
      <c r="AS60" s="653"/>
      <c r="AT60" s="653"/>
      <c r="AU60" s="653">
        <f>'Table 1(Q3''21)'!AW40</f>
        <v>4405</v>
      </c>
      <c r="AV60" s="653">
        <f>'Table 1(Q3''21)'!AX40</f>
        <v>3675</v>
      </c>
      <c r="AW60" s="653">
        <f>'Table 1(Q3''21)'!AY40</f>
        <v>4090</v>
      </c>
      <c r="AX60" s="653">
        <f>'Table 1(Q3''21)'!AZ40</f>
        <v>4195</v>
      </c>
      <c r="AY60" s="653">
        <f>'Table 1(Q3''21)'!BA40</f>
        <v>4150</v>
      </c>
      <c r="AZ60" s="653">
        <f>'Table 1(Q3''21)'!BB40</f>
        <v>4165</v>
      </c>
      <c r="BA60" s="653">
        <f>'Table 1(Q3''21)'!BC40</f>
        <v>3960</v>
      </c>
      <c r="BB60" s="653">
        <f>'Table 1(Q3''21)'!BD40</f>
        <v>3880</v>
      </c>
      <c r="BC60" s="653">
        <f>'Table 1(Q3''21)'!BE40</f>
        <v>3760</v>
      </c>
      <c r="BD60" s="653">
        <f>'Table 1(Q3''21)'!BF40</f>
        <v>3630</v>
      </c>
      <c r="BE60" s="653">
        <f>'Table 1(Q3''21)'!BG40</f>
        <v>4575.1792098112855</v>
      </c>
      <c r="BF60" s="653">
        <f>'Table 1(Q3''21)'!BH40</f>
        <v>3740.0818643570865</v>
      </c>
      <c r="BG60" s="653">
        <f>'Table 1(Q3''21)'!BI40</f>
        <v>3211.8602052488009</v>
      </c>
      <c r="BH60" s="653">
        <f>'Table 1(Q3''21)'!BJ40</f>
        <v>4513.8517174273975</v>
      </c>
      <c r="BI60" s="653">
        <f>'Table 1(Q3''21)'!BK40</f>
        <v>4044.347133640003</v>
      </c>
    </row>
    <row r="61" spans="2:121" x14ac:dyDescent="0.3">
      <c r="B61" s="11"/>
      <c r="C61" s="13"/>
      <c r="D61" s="13"/>
      <c r="E61" s="13"/>
      <c r="F61" s="13"/>
      <c r="G61" s="13"/>
      <c r="H61" s="13"/>
      <c r="I61" s="468"/>
      <c r="J61" s="468"/>
      <c r="K61" s="468"/>
      <c r="L61" s="468"/>
      <c r="M61" s="208"/>
      <c r="N61" s="208"/>
      <c r="P61" s="13"/>
      <c r="Q61" s="36"/>
      <c r="R61" s="36"/>
      <c r="S61" s="36"/>
      <c r="T61" s="36"/>
      <c r="U61" s="36"/>
      <c r="V61" s="36"/>
      <c r="W61" s="36"/>
      <c r="X61" s="36"/>
      <c r="Y61" s="300"/>
      <c r="Z61" s="300"/>
      <c r="AA61" s="300"/>
      <c r="AB61" s="300"/>
      <c r="AC61" s="300"/>
      <c r="AD61" s="300"/>
      <c r="AE61" s="300"/>
      <c r="AF61" s="300"/>
      <c r="AG61" s="300"/>
      <c r="AH61" s="300"/>
      <c r="AI61" s="300"/>
      <c r="AJ61" s="300"/>
      <c r="AK61" s="300"/>
      <c r="AL61" s="300"/>
      <c r="AM61" s="300"/>
      <c r="AN61" s="675"/>
      <c r="AO61" s="675"/>
      <c r="AP61" s="675"/>
      <c r="AQ61" s="675"/>
      <c r="AR61" s="675"/>
      <c r="AY61" s="36"/>
      <c r="AZ61" s="36"/>
      <c r="BA61" s="36"/>
      <c r="BB61" s="36"/>
      <c r="BC61" s="36"/>
      <c r="BD61" s="36"/>
      <c r="BE61" s="36"/>
      <c r="BF61" s="36"/>
      <c r="BG61" s="36"/>
      <c r="BH61" s="36"/>
      <c r="BI61" s="36"/>
      <c r="BJ61" s="36"/>
    </row>
    <row r="62" spans="2:121" ht="13.5" x14ac:dyDescent="0.35">
      <c r="B62" s="23"/>
      <c r="C62" s="19"/>
      <c r="D62" s="19"/>
      <c r="E62" s="19"/>
      <c r="F62" s="19"/>
      <c r="G62" s="19"/>
      <c r="H62" s="62"/>
      <c r="I62" s="487"/>
      <c r="J62" s="487"/>
      <c r="K62" s="487"/>
      <c r="L62" s="487"/>
      <c r="M62" s="208"/>
      <c r="N62" s="208"/>
      <c r="P62" s="19"/>
      <c r="Q62" s="19"/>
      <c r="R62" s="19"/>
      <c r="S62" s="19"/>
      <c r="T62" s="19"/>
      <c r="U62" s="19"/>
      <c r="V62" s="19"/>
      <c r="W62" s="19"/>
      <c r="X62" s="19"/>
      <c r="Y62" s="19"/>
      <c r="Z62" s="19"/>
      <c r="AA62" s="19"/>
      <c r="AB62" s="19"/>
      <c r="AC62" s="19"/>
      <c r="AD62" s="19"/>
      <c r="AE62" s="19"/>
      <c r="AF62" s="19"/>
      <c r="AG62" s="19"/>
    </row>
    <row r="63" spans="2:121" x14ac:dyDescent="0.3">
      <c r="B63" s="23"/>
      <c r="C63" s="62"/>
      <c r="D63" s="62"/>
      <c r="E63" s="62"/>
      <c r="F63" s="62"/>
      <c r="G63" s="62"/>
      <c r="H63" s="62"/>
      <c r="I63" s="487"/>
      <c r="J63" s="487"/>
      <c r="K63" s="487"/>
      <c r="L63" s="487"/>
      <c r="M63" s="208"/>
      <c r="N63" s="208"/>
      <c r="P63" s="62"/>
    </row>
    <row r="64" spans="2:121" x14ac:dyDescent="0.3">
      <c r="B64" s="23"/>
      <c r="C64" s="62"/>
      <c r="D64" s="62"/>
      <c r="E64" s="62"/>
      <c r="F64" s="62"/>
      <c r="G64" s="62"/>
      <c r="H64" s="62"/>
      <c r="I64" s="487"/>
      <c r="J64" s="487"/>
      <c r="K64" s="487"/>
      <c r="L64" s="487"/>
      <c r="M64" s="208"/>
      <c r="N64" s="208"/>
      <c r="P64" s="62"/>
    </row>
    <row r="65" spans="2:62" x14ac:dyDescent="0.3">
      <c r="B65" s="23"/>
      <c r="C65" s="62"/>
      <c r="D65" s="62"/>
      <c r="E65" s="62"/>
      <c r="F65" s="62"/>
      <c r="G65" s="62"/>
      <c r="H65" s="62"/>
      <c r="I65" s="487"/>
      <c r="J65" s="487"/>
      <c r="K65" s="487"/>
      <c r="L65" s="487"/>
      <c r="M65" s="208"/>
      <c r="N65" s="208"/>
      <c r="P65" s="62"/>
    </row>
    <row r="69" spans="2:62" x14ac:dyDescent="0.3">
      <c r="Q69" s="36"/>
      <c r="R69" s="36"/>
      <c r="S69" s="36"/>
      <c r="T69" s="36"/>
      <c r="U69" s="36"/>
      <c r="V69" s="36"/>
      <c r="W69" s="36"/>
      <c r="X69" s="36"/>
      <c r="Y69" s="300"/>
      <c r="Z69" s="300"/>
      <c r="AA69" s="300"/>
      <c r="AB69" s="300"/>
      <c r="AC69" s="300"/>
      <c r="AD69" s="300"/>
      <c r="AE69" s="300"/>
      <c r="AF69" s="300"/>
      <c r="AG69" s="300"/>
      <c r="AH69" s="300"/>
      <c r="AI69" s="300"/>
      <c r="AJ69" s="300"/>
      <c r="AK69" s="300"/>
      <c r="AL69" s="300"/>
      <c r="AM69" s="300"/>
      <c r="AN69" s="300"/>
      <c r="AO69" s="300"/>
      <c r="AP69" s="300"/>
      <c r="AQ69" s="300"/>
      <c r="AR69" s="300"/>
      <c r="AS69" s="35"/>
      <c r="AT69" s="35"/>
      <c r="AY69" s="36"/>
      <c r="AZ69" s="36"/>
      <c r="BA69" s="36"/>
      <c r="BB69" s="36"/>
      <c r="BC69" s="36"/>
      <c r="BD69" s="36"/>
      <c r="BE69" s="36"/>
      <c r="BF69" s="36"/>
      <c r="BG69" s="36"/>
      <c r="BH69" s="36"/>
      <c r="BI69" s="36"/>
      <c r="BJ69" s="36"/>
    </row>
  </sheetData>
  <phoneticPr fontId="25" type="noConversion"/>
  <pageMargins left="0.7" right="0.7" top="0.75" bottom="0.75" header="0.3" footer="0.3"/>
  <pageSetup orientation="portrait" horizontalDpi="90" verticalDpi="9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E3D0-7D96-4A2F-BFF0-D85FA309CB95}">
  <sheetPr codeName="Sheet41"/>
  <dimension ref="A1:BN23"/>
  <sheetViews>
    <sheetView workbookViewId="0">
      <pane xSplit="2" ySplit="5" topLeftCell="C6" activePane="bottomRight" state="frozen"/>
      <selection pane="topRight" activeCell="C1" sqref="C1"/>
      <selection pane="bottomLeft" activeCell="A6" sqref="A6"/>
      <selection pane="bottomRight" activeCell="B1" sqref="B1:AB1048576"/>
    </sheetView>
  </sheetViews>
  <sheetFormatPr defaultColWidth="9" defaultRowHeight="14.25" x14ac:dyDescent="0.45"/>
  <cols>
    <col min="1" max="1" width="9" style="519"/>
    <col min="2" max="2" width="26.46484375" style="519" bestFit="1" customWidth="1"/>
    <col min="3" max="8" width="4.53125" style="519" customWidth="1"/>
    <col min="9" max="10" width="4.53125" style="519" bestFit="1" customWidth="1"/>
    <col min="11" max="11" width="5" style="519" bestFit="1" customWidth="1"/>
    <col min="12" max="12" width="5" style="519" customWidth="1"/>
    <col min="13" max="13" width="8.53125" style="519" bestFit="1" customWidth="1"/>
    <col min="14" max="14" width="9.46484375" style="519" bestFit="1" customWidth="1"/>
    <col min="15" max="15" width="5.46484375" style="519" customWidth="1"/>
    <col min="16" max="18" width="7" style="519" customWidth="1"/>
    <col min="19" max="19" width="6.53125" style="519" customWidth="1"/>
    <col min="20" max="25" width="6.53125" style="519" bestFit="1" customWidth="1"/>
    <col min="26" max="27" width="6.53125" style="519" customWidth="1"/>
    <col min="28" max="28" width="7" style="519" customWidth="1"/>
    <col min="29" max="29" width="4" style="519" bestFit="1" customWidth="1"/>
    <col min="30" max="34" width="6.53125" style="519" bestFit="1" customWidth="1"/>
    <col min="35" max="35" width="9" style="519"/>
    <col min="36" max="36" width="26.46484375" style="519" bestFit="1" customWidth="1"/>
    <col min="37" max="44" width="4.53125" style="519" bestFit="1" customWidth="1"/>
    <col min="45" max="45" width="5" style="519" bestFit="1" customWidth="1"/>
    <col min="46" max="46" width="5" style="519" customWidth="1"/>
    <col min="47" max="47" width="8.53125" style="519" bestFit="1" customWidth="1"/>
    <col min="48" max="48" width="9.46484375" style="519" bestFit="1" customWidth="1"/>
    <col min="49" max="49" width="9" style="519"/>
    <col min="50" max="54" width="6.46484375" style="519" hidden="1" customWidth="1"/>
    <col min="55" max="60" width="6.46484375" style="519" customWidth="1"/>
    <col min="61" max="61" width="9" style="519"/>
    <col min="62" max="66" width="6.53125" style="519" bestFit="1" customWidth="1"/>
    <col min="67" max="16384" width="9" style="519"/>
  </cols>
  <sheetData>
    <row r="1" spans="1:66" x14ac:dyDescent="0.45">
      <c r="A1" s="15"/>
      <c r="B1" s="39" t="s">
        <v>51</v>
      </c>
      <c r="C1" s="15"/>
      <c r="D1" s="15"/>
      <c r="E1" s="15"/>
      <c r="F1" s="15"/>
      <c r="G1" s="15"/>
      <c r="H1" s="15"/>
      <c r="I1" s="15"/>
      <c r="J1" s="15"/>
      <c r="K1" s="15"/>
      <c r="L1" s="15"/>
      <c r="M1" s="15"/>
      <c r="N1" s="15"/>
      <c r="O1" s="15"/>
      <c r="P1" s="104"/>
      <c r="Q1" s="104"/>
      <c r="R1" s="104"/>
      <c r="S1" s="104"/>
      <c r="T1" s="104"/>
      <c r="U1" s="104"/>
      <c r="V1" s="104"/>
      <c r="W1" s="104"/>
      <c r="X1" s="104"/>
      <c r="Y1" s="104"/>
      <c r="Z1" s="104"/>
      <c r="AA1" s="104"/>
      <c r="AB1" s="104"/>
      <c r="AD1" s="15"/>
      <c r="AE1" s="15"/>
      <c r="AF1" s="15"/>
      <c r="AG1" s="15"/>
      <c r="AH1" s="15"/>
      <c r="AJ1" s="39" t="s">
        <v>52</v>
      </c>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row>
    <row r="2" spans="1:66" x14ac:dyDescent="0.45">
      <c r="A2" s="15"/>
      <c r="B2" s="1"/>
      <c r="C2" s="2"/>
      <c r="D2" s="2"/>
      <c r="E2" s="2"/>
      <c r="F2" s="2"/>
      <c r="G2" s="2"/>
      <c r="H2" s="2"/>
      <c r="I2" s="2"/>
      <c r="J2" s="2"/>
      <c r="K2" s="2"/>
      <c r="L2" s="2"/>
      <c r="M2" s="2"/>
      <c r="N2" s="2"/>
      <c r="O2" s="2"/>
      <c r="P2" s="104"/>
      <c r="Q2" s="104"/>
      <c r="R2" s="104"/>
      <c r="S2" s="104"/>
      <c r="T2" s="104"/>
      <c r="U2" s="104"/>
      <c r="V2" s="104"/>
      <c r="W2" s="104"/>
      <c r="X2" s="104"/>
      <c r="Y2" s="104"/>
      <c r="Z2" s="104"/>
      <c r="AA2" s="104"/>
      <c r="AB2" s="104"/>
      <c r="AD2" s="15"/>
      <c r="AE2" s="15"/>
      <c r="AF2" s="15"/>
      <c r="AG2" s="15"/>
      <c r="AH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row>
    <row r="3" spans="1:66" x14ac:dyDescent="0.45">
      <c r="A3" s="15"/>
      <c r="B3" s="16" t="s">
        <v>150</v>
      </c>
      <c r="C3" s="15"/>
      <c r="D3" s="15"/>
      <c r="E3" s="15"/>
      <c r="F3" s="15"/>
      <c r="G3" s="15"/>
      <c r="H3" s="15"/>
      <c r="I3" s="15"/>
      <c r="J3" s="15"/>
      <c r="K3" s="15"/>
      <c r="L3" s="15"/>
      <c r="M3" s="15"/>
      <c r="N3" s="15"/>
      <c r="O3" s="15"/>
      <c r="P3" s="102"/>
      <c r="Q3" s="102"/>
      <c r="R3" s="102"/>
      <c r="S3" s="102"/>
      <c r="T3" s="102"/>
      <c r="U3" s="102"/>
      <c r="V3" s="102"/>
      <c r="W3" s="102"/>
      <c r="X3" s="102"/>
      <c r="Y3" s="102"/>
      <c r="Z3" s="102"/>
      <c r="AA3" s="102"/>
      <c r="AB3" s="102"/>
      <c r="AD3" s="21"/>
      <c r="AE3" s="21"/>
      <c r="AF3" s="21"/>
      <c r="AG3" s="21"/>
      <c r="AH3" s="21"/>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row>
    <row r="4" spans="1:66" ht="40.5" x14ac:dyDescent="0.45">
      <c r="A4" s="200"/>
      <c r="B4" s="275" t="s">
        <v>121</v>
      </c>
      <c r="C4" s="200">
        <v>2013</v>
      </c>
      <c r="D4" s="200">
        <v>2014</v>
      </c>
      <c r="E4" s="200">
        <v>2015</v>
      </c>
      <c r="F4" s="200">
        <v>2016</v>
      </c>
      <c r="G4" s="200">
        <v>2017</v>
      </c>
      <c r="H4" s="200">
        <v>2018</v>
      </c>
      <c r="I4" s="200">
        <v>2019</v>
      </c>
      <c r="J4" s="200">
        <v>2020</v>
      </c>
      <c r="K4" s="200" t="s">
        <v>122</v>
      </c>
      <c r="L4" s="200" t="s">
        <v>154</v>
      </c>
      <c r="M4" s="202" t="s">
        <v>139</v>
      </c>
      <c r="N4" s="202" t="s">
        <v>156</v>
      </c>
      <c r="O4" s="200"/>
      <c r="P4" s="200" t="s">
        <v>82</v>
      </c>
      <c r="Q4" s="200" t="s">
        <v>88</v>
      </c>
      <c r="R4" s="200" t="s">
        <v>89</v>
      </c>
      <c r="S4" s="200" t="s">
        <v>87</v>
      </c>
      <c r="T4" s="200" t="s">
        <v>90</v>
      </c>
      <c r="U4" s="200" t="s">
        <v>107</v>
      </c>
      <c r="V4" s="200" t="s">
        <v>124</v>
      </c>
      <c r="W4" s="200" t="s">
        <v>132</v>
      </c>
      <c r="X4" s="200" t="s">
        <v>141</v>
      </c>
      <c r="Y4" s="202" t="s">
        <v>146</v>
      </c>
      <c r="Z4" s="202" t="s">
        <v>151</v>
      </c>
      <c r="AA4" s="202" t="s">
        <v>152</v>
      </c>
      <c r="AB4" s="202" t="s">
        <v>153</v>
      </c>
      <c r="AD4" s="200" t="s">
        <v>93</v>
      </c>
      <c r="AE4" s="200" t="s">
        <v>94</v>
      </c>
      <c r="AF4" s="200" t="s">
        <v>109</v>
      </c>
      <c r="AG4" s="200" t="s">
        <v>134</v>
      </c>
      <c r="AH4" s="200" t="s">
        <v>147</v>
      </c>
      <c r="AI4" s="200"/>
      <c r="AJ4" s="275" t="s">
        <v>121</v>
      </c>
      <c r="AK4" s="200">
        <v>2013</v>
      </c>
      <c r="AL4" s="200">
        <v>2014</v>
      </c>
      <c r="AM4" s="200">
        <v>2015</v>
      </c>
      <c r="AN4" s="200">
        <v>2016</v>
      </c>
      <c r="AO4" s="200">
        <v>2017</v>
      </c>
      <c r="AP4" s="200">
        <v>2018</v>
      </c>
      <c r="AQ4" s="200">
        <v>2019</v>
      </c>
      <c r="AR4" s="200">
        <v>2020</v>
      </c>
      <c r="AS4" s="200" t="str">
        <f>K4</f>
        <v>2021f</v>
      </c>
      <c r="AT4" s="200" t="str">
        <f>L4</f>
        <v>2022f</v>
      </c>
      <c r="AU4" s="202" t="str">
        <f>M4</f>
        <v>2021f/ 2020 Growth %</v>
      </c>
      <c r="AV4" s="202" t="s">
        <v>156</v>
      </c>
      <c r="AW4" s="200"/>
      <c r="AX4" s="202" t="s">
        <v>82</v>
      </c>
      <c r="AY4" s="202" t="s">
        <v>88</v>
      </c>
      <c r="AZ4" s="202" t="s">
        <v>89</v>
      </c>
      <c r="BA4" s="202" t="s">
        <v>87</v>
      </c>
      <c r="BB4" s="202" t="s">
        <v>90</v>
      </c>
      <c r="BC4" s="202" t="str">
        <f>U4</f>
        <v>Q2 2020</v>
      </c>
      <c r="BD4" s="202" t="str">
        <f>V4</f>
        <v>Q3 2020</v>
      </c>
      <c r="BE4" s="202" t="str">
        <f>W4</f>
        <v>Q4 2020</v>
      </c>
      <c r="BF4" s="202" t="s">
        <v>141</v>
      </c>
      <c r="BG4" s="202" t="s">
        <v>146</v>
      </c>
      <c r="BH4" s="202" t="s">
        <v>151</v>
      </c>
      <c r="BI4" s="200"/>
      <c r="BJ4" s="200" t="s">
        <v>93</v>
      </c>
      <c r="BK4" s="200" t="s">
        <v>94</v>
      </c>
      <c r="BL4" s="200" t="str">
        <f>AF4</f>
        <v>H1 2020</v>
      </c>
      <c r="BM4" s="200" t="str">
        <f>AG4</f>
        <v>H2 2020</v>
      </c>
      <c r="BN4" s="200" t="s">
        <v>147</v>
      </c>
    </row>
    <row r="5" spans="1:66" x14ac:dyDescent="0.45">
      <c r="A5" s="15"/>
      <c r="B5" s="49"/>
      <c r="C5" s="13"/>
      <c r="D5" s="13"/>
      <c r="E5" s="13"/>
      <c r="F5" s="13"/>
      <c r="G5" s="13"/>
      <c r="H5" s="13"/>
      <c r="I5" s="13"/>
      <c r="J5" s="13"/>
      <c r="K5" s="13"/>
      <c r="L5" s="13"/>
      <c r="M5" s="208"/>
      <c r="N5" s="208"/>
      <c r="O5" s="15"/>
      <c r="P5" s="106"/>
      <c r="Q5" s="106"/>
      <c r="R5" s="106"/>
      <c r="S5" s="106"/>
      <c r="T5" s="15"/>
      <c r="U5" s="15"/>
      <c r="V5" s="15"/>
      <c r="W5" s="15"/>
      <c r="X5" s="15"/>
      <c r="Y5" s="15"/>
      <c r="Z5" s="15"/>
      <c r="AA5" s="15"/>
      <c r="AB5" s="15"/>
      <c r="AD5" s="36"/>
      <c r="AE5" s="36"/>
      <c r="AF5" s="36"/>
      <c r="AG5" s="36"/>
      <c r="AH5" s="36"/>
      <c r="AJ5" s="49"/>
      <c r="AK5" s="13"/>
      <c r="AL5" s="13"/>
      <c r="AM5" s="13"/>
      <c r="AN5" s="13"/>
      <c r="AO5" s="13"/>
      <c r="AP5" s="13"/>
      <c r="AQ5" s="13"/>
      <c r="AR5" s="13"/>
      <c r="AS5" s="13"/>
      <c r="AT5" s="13"/>
      <c r="AU5" s="208"/>
      <c r="AV5" s="208"/>
      <c r="AW5" s="15"/>
      <c r="AX5" s="36"/>
      <c r="AY5" s="36"/>
      <c r="AZ5" s="36"/>
      <c r="BA5" s="36"/>
      <c r="BB5" s="15"/>
      <c r="BC5" s="15"/>
      <c r="BD5" s="15"/>
      <c r="BE5" s="15"/>
      <c r="BF5" s="15"/>
      <c r="BG5" s="15"/>
      <c r="BH5" s="15"/>
      <c r="BI5" s="15"/>
      <c r="BJ5" s="15"/>
      <c r="BK5" s="15"/>
      <c r="BL5" s="15"/>
    </row>
    <row r="6" spans="1:66" x14ac:dyDescent="0.45">
      <c r="A6" s="15"/>
      <c r="B6" s="20" t="s">
        <v>104</v>
      </c>
      <c r="C6" s="520">
        <v>1120</v>
      </c>
      <c r="D6" s="520">
        <v>1255</v>
      </c>
      <c r="E6" s="520">
        <v>1185</v>
      </c>
      <c r="F6" s="520">
        <v>1210</v>
      </c>
      <c r="G6" s="520">
        <v>1325</v>
      </c>
      <c r="H6" s="520">
        <v>1420</v>
      </c>
      <c r="I6" s="50">
        <f>SUM(I7:I11)</f>
        <v>1583.5401990778064</v>
      </c>
      <c r="J6" s="50">
        <f t="shared" ref="J6:L6" si="0">SUM(J7:J11)</f>
        <v>1437.57404932752</v>
      </c>
      <c r="K6" s="50">
        <f t="shared" si="0"/>
        <v>1494.940682304456</v>
      </c>
      <c r="L6" s="50">
        <f t="shared" si="0"/>
        <v>1559.1144635162318</v>
      </c>
      <c r="M6" s="492">
        <f>IF(ISERROR(K6/J6),"N/A",IF(J6&lt;0,"N/A",IF(K6&lt;0,"N/A",IF(K6/J6-1&gt;300%,"&gt;±300%",IF(K6/J6-1&lt;-300%,"&gt;±300%",K6/J6-1)))))</f>
        <v>3.9905167322526136E-2</v>
      </c>
      <c r="N6" s="492">
        <f>IF(ISERROR(L6/K6),"N/A",IF(K6&lt;0,"N/A",IF(L6&lt;0,"N/A",IF(L6/K6-1&gt;300%,"&gt;±300%",IF(L6/K6-1&lt;-300%,"&gt;±300%",L6/K6-1)))))</f>
        <v>4.2927309405247804E-2</v>
      </c>
      <c r="O6" s="198"/>
      <c r="P6" s="50">
        <f t="shared" ref="P6:Y6" si="1">SUM(P7:P11)</f>
        <v>396.36736333547969</v>
      </c>
      <c r="Q6" s="50">
        <f t="shared" si="1"/>
        <v>414.83922186998592</v>
      </c>
      <c r="R6" s="50">
        <f t="shared" si="1"/>
        <v>385.62496503946295</v>
      </c>
      <c r="S6" s="50">
        <f t="shared" si="1"/>
        <v>386.70864883287777</v>
      </c>
      <c r="T6" s="50">
        <f t="shared" si="1"/>
        <v>355.2970124001925</v>
      </c>
      <c r="U6" s="50">
        <f t="shared" si="1"/>
        <v>259.3117359600368</v>
      </c>
      <c r="V6" s="50">
        <f t="shared" si="1"/>
        <v>391.11560887507261</v>
      </c>
      <c r="W6" s="50">
        <f t="shared" si="1"/>
        <v>431.84969209221805</v>
      </c>
      <c r="X6" s="50">
        <f t="shared" si="1"/>
        <v>378.40984077524149</v>
      </c>
      <c r="Y6" s="50">
        <f t="shared" si="1"/>
        <v>382.14570689379497</v>
      </c>
      <c r="Z6" s="50">
        <f t="shared" ref="Z6" si="2">SUM(Z7:Z11)</f>
        <v>361.37260180943196</v>
      </c>
      <c r="AA6" s="284">
        <f t="shared" ref="AA6:AA23" si="3">IF(ISERROR(Z6/V6),"N/A",IF(V6&lt;0,"N/A",IF(Z6&lt;0,"N/A",IF(Z6/V6-1&gt;300%,"&gt;±300%",IF(Z6/V6-1&lt;-300%,"&gt;±300%",Z6/V6-1)))))</f>
        <v>-7.6046586714315856E-2</v>
      </c>
      <c r="AB6" s="284">
        <f>IF(ISERROR(Z6/Y6),"N/A",IF(Y6&lt;0,"N/A",IF(Z6&lt;0,"N/A",IF(Z6/Y6-1&gt;300%,"&gt;±300%",IF(Z6/Y6-1&lt;-300%,"&gt;±300%",Z6/Y6-1)))))</f>
        <v>-5.4359121951712108E-2</v>
      </c>
      <c r="AC6" s="638"/>
      <c r="AD6" s="50">
        <f>P6+Q6</f>
        <v>811.20658520546567</v>
      </c>
      <c r="AE6" s="50">
        <f>R6+S6</f>
        <v>772.33361387234072</v>
      </c>
      <c r="AF6" s="50">
        <f t="shared" ref="AF6:AF23" si="4">T6+U6</f>
        <v>614.60874836022936</v>
      </c>
      <c r="AG6" s="50">
        <f>V6+W6</f>
        <v>822.96530096729066</v>
      </c>
      <c r="AH6" s="50">
        <f>X6+Y6</f>
        <v>760.55554766903651</v>
      </c>
      <c r="AJ6" s="20" t="s">
        <v>27</v>
      </c>
      <c r="AK6" s="50">
        <f t="shared" ref="AK6:AV21" si="5">C6</f>
        <v>1120</v>
      </c>
      <c r="AL6" s="50">
        <f t="shared" si="5"/>
        <v>1255</v>
      </c>
      <c r="AM6" s="50">
        <f t="shared" si="5"/>
        <v>1185</v>
      </c>
      <c r="AN6" s="50">
        <f t="shared" si="5"/>
        <v>1210</v>
      </c>
      <c r="AO6" s="50">
        <f t="shared" si="5"/>
        <v>1325</v>
      </c>
      <c r="AP6" s="50">
        <f t="shared" si="5"/>
        <v>1420</v>
      </c>
      <c r="AQ6" s="50">
        <f t="shared" si="5"/>
        <v>1583.5401990778064</v>
      </c>
      <c r="AR6" s="50">
        <f t="shared" si="5"/>
        <v>1437.57404932752</v>
      </c>
      <c r="AS6" s="50">
        <f t="shared" si="5"/>
        <v>1494.940682304456</v>
      </c>
      <c r="AT6" s="50">
        <f t="shared" si="5"/>
        <v>1559.1144635162318</v>
      </c>
      <c r="AU6" s="210">
        <f t="shared" si="5"/>
        <v>3.9905167322526136E-2</v>
      </c>
      <c r="AV6" s="210">
        <f t="shared" si="5"/>
        <v>4.2927309405247804E-2</v>
      </c>
      <c r="AW6" s="59"/>
      <c r="AX6" s="50">
        <f t="shared" ref="AX6:BG6" si="6">P6</f>
        <v>396.36736333547969</v>
      </c>
      <c r="AY6" s="50">
        <f t="shared" si="6"/>
        <v>414.83922186998592</v>
      </c>
      <c r="AZ6" s="50">
        <f t="shared" si="6"/>
        <v>385.62496503946295</v>
      </c>
      <c r="BA6" s="50">
        <f t="shared" si="6"/>
        <v>386.70864883287777</v>
      </c>
      <c r="BB6" s="50">
        <f t="shared" si="6"/>
        <v>355.2970124001925</v>
      </c>
      <c r="BC6" s="50">
        <f t="shared" si="6"/>
        <v>259.3117359600368</v>
      </c>
      <c r="BD6" s="50">
        <f t="shared" si="6"/>
        <v>391.11560887507261</v>
      </c>
      <c r="BE6" s="50">
        <f t="shared" si="6"/>
        <v>431.84969209221805</v>
      </c>
      <c r="BF6" s="50">
        <f t="shared" si="6"/>
        <v>378.40984077524149</v>
      </c>
      <c r="BG6" s="50">
        <f t="shared" si="6"/>
        <v>382.14570689379497</v>
      </c>
      <c r="BH6" s="50">
        <f>Z6</f>
        <v>361.37260180943196</v>
      </c>
      <c r="BI6" s="8"/>
      <c r="BJ6" s="50">
        <f t="shared" ref="BJ6:BM6" si="7">AD6</f>
        <v>811.20658520546567</v>
      </c>
      <c r="BK6" s="50">
        <f t="shared" si="7"/>
        <v>772.33361387234072</v>
      </c>
      <c r="BL6" s="50">
        <f t="shared" si="7"/>
        <v>614.60874836022936</v>
      </c>
      <c r="BM6" s="50">
        <f t="shared" si="7"/>
        <v>822.96530096729066</v>
      </c>
      <c r="BN6" s="50">
        <f>AH6</f>
        <v>760.55554766903651</v>
      </c>
    </row>
    <row r="7" spans="1:66" x14ac:dyDescent="0.45">
      <c r="A7" s="15"/>
      <c r="B7" s="10" t="s">
        <v>15</v>
      </c>
      <c r="C7" s="13"/>
      <c r="D7" s="13"/>
      <c r="E7" s="13"/>
      <c r="F7" s="13"/>
      <c r="G7" s="13"/>
      <c r="H7" s="13"/>
      <c r="I7" s="13">
        <v>520.20345270101996</v>
      </c>
      <c r="J7" s="13">
        <v>458.25168462929059</v>
      </c>
      <c r="K7" s="13">
        <v>459.47500699407163</v>
      </c>
      <c r="L7" s="13">
        <v>451.06880770900756</v>
      </c>
      <c r="M7" s="208">
        <f t="shared" ref="M7:N23" si="8">IF(ISERROR(K7/J7),"N/A",IF(J7&lt;0,"N/A",IF(K7&lt;0,"N/A",IF(K7/J7-1&gt;300%,"&gt;±300%",IF(K7/J7-1&lt;-300%,"&gt;±300%",K7/J7-1)))))</f>
        <v>2.6695425370244497E-3</v>
      </c>
      <c r="N7" s="208">
        <f t="shared" si="8"/>
        <v>-1.8295226415160681E-2</v>
      </c>
      <c r="O7" s="198"/>
      <c r="P7" s="13">
        <v>120.88116724479491</v>
      </c>
      <c r="Q7" s="13">
        <v>137.2652646874507</v>
      </c>
      <c r="R7" s="13">
        <v>133.12876566908702</v>
      </c>
      <c r="S7" s="13">
        <v>128.92825509968736</v>
      </c>
      <c r="T7" s="13">
        <v>108.76730160592741</v>
      </c>
      <c r="U7" s="13">
        <v>93.577471413805355</v>
      </c>
      <c r="V7" s="13">
        <v>125.37831145326761</v>
      </c>
      <c r="W7" s="13">
        <v>130.52860015629022</v>
      </c>
      <c r="X7" s="13">
        <v>113.55413158979712</v>
      </c>
      <c r="Y7" s="13">
        <v>115.82521422159307</v>
      </c>
      <c r="Z7" s="13">
        <v>111.61338824989878</v>
      </c>
      <c r="AA7" s="285">
        <f t="shared" si="3"/>
        <v>-0.10978711584020218</v>
      </c>
      <c r="AB7" s="285">
        <f>IF(ISERROR(Z7/Y7),"N/A",IF(Y7&lt;0,"N/A",IF(Z7&lt;0,"N/A",IF(Z7/Y7-1&gt;300%,"&gt;±300%",IF(Z7/Y7-1&lt;-300%,"&gt;±300%",Z7/Y7-1)))))</f>
        <v>-3.6363636363636376E-2</v>
      </c>
      <c r="AC7" s="638"/>
      <c r="AD7" s="13">
        <f>P7+Q7</f>
        <v>258.1464319322456</v>
      </c>
      <c r="AE7" s="13">
        <f>R7+S7</f>
        <v>262.05702076877435</v>
      </c>
      <c r="AF7" s="13">
        <f t="shared" si="4"/>
        <v>202.34477301973277</v>
      </c>
      <c r="AG7" s="59">
        <f t="shared" ref="AG7:AG23" si="9">V7+W7</f>
        <v>255.90691160955782</v>
      </c>
      <c r="AH7" s="59">
        <f t="shared" ref="AH7:AH23" si="10">X7+Y7</f>
        <v>229.37934581139018</v>
      </c>
      <c r="AJ7" s="10" t="s">
        <v>15</v>
      </c>
      <c r="AK7" s="11"/>
      <c r="AL7" s="11"/>
      <c r="AM7" s="11"/>
      <c r="AN7" s="11"/>
      <c r="AO7" s="11"/>
      <c r="AP7" s="11"/>
      <c r="AQ7" s="13">
        <f t="shared" si="5"/>
        <v>520.20345270101996</v>
      </c>
      <c r="AR7" s="13">
        <f t="shared" si="5"/>
        <v>458.25168462929059</v>
      </c>
      <c r="AS7" s="13">
        <f t="shared" si="5"/>
        <v>459.47500699407163</v>
      </c>
      <c r="AT7" s="13"/>
      <c r="AU7" s="212"/>
      <c r="AV7" s="208"/>
      <c r="AW7" s="13"/>
      <c r="AX7" s="51"/>
      <c r="AY7" s="51"/>
      <c r="AZ7" s="51"/>
      <c r="BA7" s="51"/>
      <c r="BB7" s="51"/>
      <c r="BC7" s="51"/>
      <c r="BD7" s="51"/>
      <c r="BE7" s="51"/>
      <c r="BF7" s="51"/>
      <c r="BG7" s="51"/>
      <c r="BH7" s="51"/>
      <c r="BI7" s="193"/>
      <c r="BJ7" s="15"/>
      <c r="BK7" s="15"/>
      <c r="BL7" s="15"/>
      <c r="BM7" s="15"/>
      <c r="BN7" s="15"/>
    </row>
    <row r="8" spans="1:66" x14ac:dyDescent="0.45">
      <c r="A8" s="15"/>
      <c r="B8" s="10" t="s">
        <v>16</v>
      </c>
      <c r="C8" s="13"/>
      <c r="D8" s="13"/>
      <c r="E8" s="13"/>
      <c r="F8" s="13"/>
      <c r="G8" s="13"/>
      <c r="H8" s="13"/>
      <c r="I8" s="13">
        <v>801.83297296446062</v>
      </c>
      <c r="J8" s="13">
        <v>737.81260250432638</v>
      </c>
      <c r="K8" s="13">
        <v>791.93101476234813</v>
      </c>
      <c r="L8" s="13">
        <v>833.13465176172053</v>
      </c>
      <c r="M8" s="208">
        <f t="shared" si="8"/>
        <v>7.3349807355322927E-2</v>
      </c>
      <c r="N8" s="208">
        <f t="shared" si="8"/>
        <v>5.2029326079289007E-2</v>
      </c>
      <c r="O8" s="198"/>
      <c r="P8" s="13">
        <v>204.98389401077415</v>
      </c>
      <c r="Q8" s="13">
        <v>214.66751927477995</v>
      </c>
      <c r="R8" s="13">
        <v>186.82041797078512</v>
      </c>
      <c r="S8" s="13">
        <v>195.36114170812144</v>
      </c>
      <c r="T8" s="13">
        <v>182.7685787338379</v>
      </c>
      <c r="U8" s="13">
        <v>122.30353694623338</v>
      </c>
      <c r="V8" s="13">
        <v>218.0424804165325</v>
      </c>
      <c r="W8" s="13">
        <v>214.69800640772257</v>
      </c>
      <c r="X8" s="13">
        <v>196.08136939668773</v>
      </c>
      <c r="Y8" s="13">
        <v>196.08136939668773</v>
      </c>
      <c r="Z8" s="13">
        <v>182.69044660862127</v>
      </c>
      <c r="AA8" s="285">
        <f t="shared" si="3"/>
        <v>-0.16213369862779614</v>
      </c>
      <c r="AB8" s="285">
        <f>IF(ISERROR(Z8/Y8),"N/A",IF(Y8&lt;0,"N/A",IF(Z8&lt;0,"N/A",IF(Z8/Y8-1&gt;300%,"&gt;±300%",IF(Z8/Y8-1&lt;-300%,"&gt;±300%",Z8/Y8-1)))))</f>
        <v>-6.8292682926829218E-2</v>
      </c>
      <c r="AC8" s="638"/>
      <c r="AD8" s="13">
        <f>P8+Q8</f>
        <v>419.6514132855541</v>
      </c>
      <c r="AE8" s="13">
        <f>R8+S8</f>
        <v>382.18155967890652</v>
      </c>
      <c r="AF8" s="13">
        <f>T8+U8</f>
        <v>305.07211568007131</v>
      </c>
      <c r="AG8" s="59">
        <f t="shared" si="9"/>
        <v>432.74048682425507</v>
      </c>
      <c r="AH8" s="59">
        <f t="shared" si="10"/>
        <v>392.16273879337547</v>
      </c>
      <c r="AJ8" s="10" t="s">
        <v>16</v>
      </c>
      <c r="AK8" s="11"/>
      <c r="AL8" s="11"/>
      <c r="AM8" s="11"/>
      <c r="AN8" s="11"/>
      <c r="AO8" s="11"/>
      <c r="AP8" s="11"/>
      <c r="AQ8" s="13">
        <f t="shared" si="5"/>
        <v>801.83297296446062</v>
      </c>
      <c r="AR8" s="13">
        <f t="shared" si="5"/>
        <v>737.81260250432638</v>
      </c>
      <c r="AS8" s="13">
        <f t="shared" si="5"/>
        <v>791.93101476234813</v>
      </c>
      <c r="AT8" s="13"/>
      <c r="AU8" s="212"/>
      <c r="AV8" s="208"/>
      <c r="AW8" s="13"/>
      <c r="AX8" s="51"/>
      <c r="AY8" s="51"/>
      <c r="AZ8" s="51"/>
      <c r="BA8" s="51"/>
      <c r="BB8" s="51"/>
      <c r="BC8" s="51"/>
      <c r="BD8" s="51"/>
      <c r="BE8" s="51"/>
      <c r="BF8" s="51"/>
      <c r="BG8" s="51"/>
      <c r="BH8" s="51"/>
      <c r="BI8" s="193"/>
      <c r="BJ8" s="15"/>
      <c r="BK8" s="15"/>
      <c r="BL8" s="15"/>
      <c r="BM8" s="15"/>
      <c r="BN8" s="15"/>
    </row>
    <row r="9" spans="1:66" x14ac:dyDescent="0.45">
      <c r="A9" s="15"/>
      <c r="B9" s="10" t="s">
        <v>17</v>
      </c>
      <c r="C9" s="13"/>
      <c r="D9" s="13"/>
      <c r="E9" s="13"/>
      <c r="F9" s="13"/>
      <c r="G9" s="13"/>
      <c r="H9" s="13"/>
      <c r="I9" s="13">
        <v>115.67139911780983</v>
      </c>
      <c r="J9" s="13">
        <v>109.82699474713905</v>
      </c>
      <c r="K9" s="13">
        <v>107.78541814709379</v>
      </c>
      <c r="L9" s="13">
        <v>103.03611236953779</v>
      </c>
      <c r="M9" s="208">
        <f t="shared" si="8"/>
        <v>-1.8589023625254386E-2</v>
      </c>
      <c r="N9" s="208">
        <f t="shared" si="8"/>
        <v>-4.4062600110477579E-2</v>
      </c>
      <c r="O9" s="198"/>
      <c r="P9" s="13">
        <v>34.017449358369596</v>
      </c>
      <c r="Q9" s="13">
        <v>27.296699312083032</v>
      </c>
      <c r="R9" s="13">
        <v>30.976799118450192</v>
      </c>
      <c r="S9" s="13">
        <v>23.380451328907011</v>
      </c>
      <c r="T9" s="13">
        <v>32.74057922845401</v>
      </c>
      <c r="U9" s="13">
        <v>19.929848479932172</v>
      </c>
      <c r="V9" s="13">
        <v>12.440528344386129</v>
      </c>
      <c r="W9" s="13">
        <v>44.716038694366738</v>
      </c>
      <c r="X9" s="13">
        <v>33.717085028281765</v>
      </c>
      <c r="Y9" s="13">
        <v>34.391426728847399</v>
      </c>
      <c r="Z9" s="13">
        <v>33.316694643570919</v>
      </c>
      <c r="AA9" s="285">
        <f t="shared" si="3"/>
        <v>1.6780771460245334</v>
      </c>
      <c r="AB9" s="285">
        <f t="shared" ref="AB9:AB23" si="11">IF(ISERROR(Z9/Y9),"N/A",IF(Y9&lt;0,"N/A",IF(Z9&lt;0,"N/A",IF(Z9/Y9-1&gt;300%,"&gt;±300%",IF(Z9/Y9-1&lt;-300%,"&gt;±300%",Z9/Y9-1)))))</f>
        <v>-3.125E-2</v>
      </c>
      <c r="AC9" s="638"/>
      <c r="AD9" s="13">
        <f>P9+Q9</f>
        <v>61.314148670452624</v>
      </c>
      <c r="AE9" s="13">
        <f>R9+S9</f>
        <v>54.357250447357202</v>
      </c>
      <c r="AF9" s="13">
        <f t="shared" si="4"/>
        <v>52.670427708386185</v>
      </c>
      <c r="AG9" s="59">
        <f>V9+W9</f>
        <v>57.156567038752868</v>
      </c>
      <c r="AH9" s="59">
        <f t="shared" si="10"/>
        <v>68.108511757129165</v>
      </c>
      <c r="AJ9" s="10" t="s">
        <v>17</v>
      </c>
      <c r="AK9" s="11"/>
      <c r="AL9" s="11"/>
      <c r="AM9" s="11"/>
      <c r="AN9" s="11"/>
      <c r="AO9" s="11"/>
      <c r="AP9" s="11"/>
      <c r="AQ9" s="13">
        <f t="shared" si="5"/>
        <v>115.67139911780983</v>
      </c>
      <c r="AR9" s="13">
        <f t="shared" si="5"/>
        <v>109.82699474713905</v>
      </c>
      <c r="AS9" s="13">
        <f t="shared" si="5"/>
        <v>107.78541814709379</v>
      </c>
      <c r="AT9" s="13"/>
      <c r="AU9" s="212"/>
      <c r="AV9" s="208"/>
      <c r="AW9" s="13"/>
      <c r="AX9" s="51"/>
      <c r="AY9" s="51"/>
      <c r="AZ9" s="51"/>
      <c r="BA9" s="51"/>
      <c r="BB9" s="51"/>
      <c r="BC9" s="51"/>
      <c r="BD9" s="51"/>
      <c r="BE9" s="51"/>
      <c r="BF9" s="51"/>
      <c r="BG9" s="51"/>
      <c r="BH9" s="51"/>
      <c r="BI9" s="194"/>
      <c r="BJ9" s="15"/>
      <c r="BK9" s="15"/>
      <c r="BL9" s="15"/>
      <c r="BM9" s="15"/>
      <c r="BN9" s="15"/>
    </row>
    <row r="10" spans="1:66" x14ac:dyDescent="0.45">
      <c r="A10" s="15"/>
      <c r="B10" s="10" t="s">
        <v>18</v>
      </c>
      <c r="C10" s="13"/>
      <c r="D10" s="13"/>
      <c r="E10" s="13"/>
      <c r="F10" s="13"/>
      <c r="G10" s="13"/>
      <c r="H10" s="13"/>
      <c r="I10" s="13">
        <v>35.527931380966223</v>
      </c>
      <c r="J10" s="13">
        <v>35.685554456674588</v>
      </c>
      <c r="K10" s="13">
        <v>36.74855410485609</v>
      </c>
      <c r="L10" s="13">
        <v>36.128271986723838</v>
      </c>
      <c r="M10" s="208">
        <f t="shared" si="8"/>
        <v>2.9787953819579327E-2</v>
      </c>
      <c r="N10" s="208">
        <f t="shared" si="8"/>
        <v>-1.6879089075515052E-2</v>
      </c>
      <c r="O10" s="198"/>
      <c r="P10" s="13">
        <v>8.6894252674798054</v>
      </c>
      <c r="Q10" s="13">
        <v>8.1933204111816025</v>
      </c>
      <c r="R10" s="13">
        <v>8.3245740573753952</v>
      </c>
      <c r="S10" s="13">
        <v>10.32061164492942</v>
      </c>
      <c r="T10" s="13">
        <v>5.1834562336187</v>
      </c>
      <c r="U10" s="13">
        <v>9.058161524968348</v>
      </c>
      <c r="V10" s="13">
        <v>9.7295458882475536</v>
      </c>
      <c r="W10" s="13">
        <v>11.714390809839987</v>
      </c>
      <c r="X10" s="13">
        <v>8.9296690982349745</v>
      </c>
      <c r="Y10" s="13">
        <v>9.1975591711820233</v>
      </c>
      <c r="Z10" s="13">
        <v>8.6565262787595518</v>
      </c>
      <c r="AA10" s="285">
        <f t="shared" si="3"/>
        <v>-0.11028465478374649</v>
      </c>
      <c r="AB10" s="285">
        <f>IF(ISERROR(Z10/Y10),"N/A",IF(Y10&lt;0,"N/A",IF(Z10&lt;0,"N/A",IF(Z10/Y10-1&gt;300%,"&gt;±300%",IF(Z10/Y10-1&lt;-300%,"&gt;±300%",Z10/Y10-1)))))</f>
        <v>-5.8823529411764608E-2</v>
      </c>
      <c r="AC10" s="638"/>
      <c r="AD10" s="13">
        <f>P10+Q10</f>
        <v>16.882745678661408</v>
      </c>
      <c r="AE10" s="13">
        <f>R10+S10</f>
        <v>18.645185702304815</v>
      </c>
      <c r="AF10" s="13">
        <f t="shared" si="4"/>
        <v>14.241617758587047</v>
      </c>
      <c r="AG10" s="59">
        <f t="shared" si="9"/>
        <v>21.443936698087541</v>
      </c>
      <c r="AH10" s="59">
        <f t="shared" si="10"/>
        <v>18.127228269416996</v>
      </c>
      <c r="AJ10" s="10" t="s">
        <v>18</v>
      </c>
      <c r="AK10" s="11"/>
      <c r="AL10" s="11"/>
      <c r="AM10" s="11"/>
      <c r="AN10" s="11"/>
      <c r="AO10" s="11"/>
      <c r="AP10" s="11"/>
      <c r="AQ10" s="13">
        <f t="shared" si="5"/>
        <v>35.527931380966223</v>
      </c>
      <c r="AR10" s="13">
        <f t="shared" si="5"/>
        <v>35.685554456674588</v>
      </c>
      <c r="AS10" s="13">
        <f t="shared" si="5"/>
        <v>36.74855410485609</v>
      </c>
      <c r="AT10" s="13"/>
      <c r="AU10" s="212"/>
      <c r="AV10" s="208"/>
      <c r="AW10" s="13"/>
      <c r="AX10" s="51"/>
      <c r="AY10" s="51"/>
      <c r="AZ10" s="51"/>
      <c r="BA10" s="51"/>
      <c r="BB10" s="51"/>
      <c r="BC10" s="51"/>
      <c r="BD10" s="51"/>
      <c r="BE10" s="51"/>
      <c r="BF10" s="51"/>
      <c r="BG10" s="51"/>
      <c r="BH10" s="51"/>
      <c r="BI10" s="193"/>
      <c r="BJ10" s="15"/>
      <c r="BK10" s="15"/>
      <c r="BL10" s="15"/>
      <c r="BM10" s="15"/>
      <c r="BN10" s="15"/>
    </row>
    <row r="11" spans="1:66" x14ac:dyDescent="0.45">
      <c r="A11" s="15"/>
      <c r="B11" s="52" t="s">
        <v>19</v>
      </c>
      <c r="C11" s="54"/>
      <c r="D11" s="54"/>
      <c r="E11" s="54"/>
      <c r="F11" s="54"/>
      <c r="G11" s="54"/>
      <c r="H11" s="54"/>
      <c r="I11" s="611">
        <v>110.30444291354968</v>
      </c>
      <c r="J11" s="611">
        <v>95.99721299008948</v>
      </c>
      <c r="K11" s="611">
        <v>99.000688296086281</v>
      </c>
      <c r="L11" s="611">
        <v>135.74661968924212</v>
      </c>
      <c r="M11" s="217">
        <f t="shared" si="8"/>
        <v>3.128710941125834E-2</v>
      </c>
      <c r="N11" s="217">
        <f t="shared" si="8"/>
        <v>0.37116844362998735</v>
      </c>
      <c r="O11" s="198"/>
      <c r="P11" s="54">
        <v>27.795427454061237</v>
      </c>
      <c r="Q11" s="54">
        <v>27.416418184490631</v>
      </c>
      <c r="R11" s="54">
        <v>26.374408223765258</v>
      </c>
      <c r="S11" s="54">
        <v>28.71818905123255</v>
      </c>
      <c r="T11" s="54">
        <v>25.837096598354517</v>
      </c>
      <c r="U11" s="54">
        <v>14.442717595097557</v>
      </c>
      <c r="V11" s="54">
        <v>25.524742772638835</v>
      </c>
      <c r="W11" s="54">
        <v>30.192656023998573</v>
      </c>
      <c r="X11" s="54">
        <v>26.127585662239866</v>
      </c>
      <c r="Y11" s="54">
        <v>26.650137375484665</v>
      </c>
      <c r="Z11" s="54">
        <v>25.095546028581392</v>
      </c>
      <c r="AA11" s="624">
        <f t="shared" si="3"/>
        <v>-1.6814929258269329E-2</v>
      </c>
      <c r="AB11" s="624">
        <f t="shared" si="11"/>
        <v>-5.8333333333333348E-2</v>
      </c>
      <c r="AC11" s="638"/>
      <c r="AD11" s="54">
        <f>P12+Q12</f>
        <v>239.48580756696759</v>
      </c>
      <c r="AE11" s="54">
        <f>R12+S11</f>
        <v>145.0825543533569</v>
      </c>
      <c r="AF11" s="54">
        <f t="shared" si="4"/>
        <v>40.279814193452076</v>
      </c>
      <c r="AG11" s="607">
        <f t="shared" si="9"/>
        <v>55.717398796637411</v>
      </c>
      <c r="AH11" s="620">
        <f t="shared" si="10"/>
        <v>52.777723037724527</v>
      </c>
      <c r="AJ11" s="52" t="s">
        <v>19</v>
      </c>
      <c r="AK11" s="281"/>
      <c r="AL11" s="281"/>
      <c r="AM11" s="281"/>
      <c r="AN11" s="281"/>
      <c r="AO11" s="281"/>
      <c r="AP11" s="281"/>
      <c r="AQ11" s="54">
        <f t="shared" si="5"/>
        <v>110.30444291354968</v>
      </c>
      <c r="AR11" s="54">
        <f t="shared" si="5"/>
        <v>95.99721299008948</v>
      </c>
      <c r="AS11" s="54">
        <f t="shared" si="5"/>
        <v>99.000688296086281</v>
      </c>
      <c r="AT11" s="54"/>
      <c r="AU11" s="216"/>
      <c r="AV11" s="217"/>
      <c r="AW11" s="13"/>
      <c r="AX11" s="53"/>
      <c r="AY11" s="53"/>
      <c r="AZ11" s="53"/>
      <c r="BA11" s="53"/>
      <c r="BB11" s="53"/>
      <c r="BC11" s="53"/>
      <c r="BD11" s="53"/>
      <c r="BE11" s="53"/>
      <c r="BF11" s="53"/>
      <c r="BG11" s="53"/>
      <c r="BH11" s="53"/>
      <c r="BI11" s="195"/>
      <c r="BJ11" s="53"/>
      <c r="BK11" s="53"/>
      <c r="BL11" s="53"/>
      <c r="BM11" s="53"/>
      <c r="BN11" s="53"/>
    </row>
    <row r="12" spans="1:66" x14ac:dyDescent="0.45">
      <c r="A12" s="15"/>
      <c r="B12" s="20" t="s">
        <v>105</v>
      </c>
      <c r="C12" s="520">
        <v>855</v>
      </c>
      <c r="D12" s="520">
        <v>775</v>
      </c>
      <c r="E12" s="520">
        <v>515</v>
      </c>
      <c r="F12" s="520">
        <v>625</v>
      </c>
      <c r="G12" s="520">
        <v>560</v>
      </c>
      <c r="H12" s="520">
        <v>505</v>
      </c>
      <c r="I12" s="50">
        <f>SUM(I13:I17)</f>
        <v>476.43626153638382</v>
      </c>
      <c r="J12" s="50">
        <f t="shared" ref="J12:L12" si="12">SUM(J13:J17)</f>
        <v>421.92517022032166</v>
      </c>
      <c r="K12" s="50">
        <f t="shared" si="12"/>
        <v>424.18159665518732</v>
      </c>
      <c r="L12" s="50">
        <f t="shared" si="12"/>
        <v>414.25262882218215</v>
      </c>
      <c r="M12" s="492">
        <f t="shared" si="8"/>
        <v>5.3479303775296749E-3</v>
      </c>
      <c r="N12" s="210">
        <f t="shared" si="8"/>
        <v>-2.3407351736375093E-2</v>
      </c>
      <c r="O12" s="198"/>
      <c r="P12" s="50">
        <f t="shared" ref="P12:Z12" si="13">SUM(P13:P17)</f>
        <v>120.42288527370043</v>
      </c>
      <c r="Q12" s="50">
        <f t="shared" si="13"/>
        <v>119.06292229326716</v>
      </c>
      <c r="R12" s="50">
        <f t="shared" si="13"/>
        <v>116.36436530212434</v>
      </c>
      <c r="S12" s="50">
        <f t="shared" si="13"/>
        <v>120.58608866729192</v>
      </c>
      <c r="T12" s="50">
        <f t="shared" si="13"/>
        <v>69.826279157708385</v>
      </c>
      <c r="U12" s="50">
        <f t="shared" si="13"/>
        <v>96.914946660582146</v>
      </c>
      <c r="V12" s="50">
        <f t="shared" si="13"/>
        <v>121.30275056346373</v>
      </c>
      <c r="W12" s="50">
        <f t="shared" si="13"/>
        <v>133.88119383856733</v>
      </c>
      <c r="X12" s="50">
        <f t="shared" si="13"/>
        <v>117.95072923390104</v>
      </c>
      <c r="Y12" s="50">
        <f t="shared" si="13"/>
        <v>97.605917053778825</v>
      </c>
      <c r="Z12" s="50">
        <f t="shared" si="13"/>
        <v>104.23618031463542</v>
      </c>
      <c r="AA12" s="284">
        <f t="shared" si="3"/>
        <v>-0.14069400874714166</v>
      </c>
      <c r="AB12" s="284">
        <f>IF(ISERROR(Z12/Y12),"N/A",IF(Y12&lt;0,"N/A",IF(Z12&lt;0,"N/A",IF(Z12/Y12-1&gt;300%,"&gt;±300%",IF(Z12/Y12-1&lt;-300%,"&gt;±300%",Z12/Y12-1)))))</f>
        <v>6.7928906986278959E-2</v>
      </c>
      <c r="AC12" s="638"/>
      <c r="AD12" s="50">
        <f t="shared" ref="AD12:AD23" si="14">P12+Q12</f>
        <v>239.48580756696759</v>
      </c>
      <c r="AE12" s="50">
        <f t="shared" ref="AE12:AE23" si="15">R12+S12</f>
        <v>236.95045396941626</v>
      </c>
      <c r="AF12" s="50">
        <f t="shared" si="4"/>
        <v>166.74122581829053</v>
      </c>
      <c r="AG12" s="50">
        <f t="shared" si="9"/>
        <v>255.18394440203105</v>
      </c>
      <c r="AH12" s="50">
        <f t="shared" si="10"/>
        <v>215.55664628767988</v>
      </c>
      <c r="AJ12" s="20" t="s">
        <v>5</v>
      </c>
      <c r="AK12" s="50">
        <f t="shared" ref="AK12:AP12" si="16">C12</f>
        <v>855</v>
      </c>
      <c r="AL12" s="50">
        <f t="shared" si="16"/>
        <v>775</v>
      </c>
      <c r="AM12" s="50">
        <f t="shared" si="16"/>
        <v>515</v>
      </c>
      <c r="AN12" s="50">
        <f t="shared" si="16"/>
        <v>625</v>
      </c>
      <c r="AO12" s="50">
        <f t="shared" si="16"/>
        <v>560</v>
      </c>
      <c r="AP12" s="50">
        <f t="shared" si="16"/>
        <v>505</v>
      </c>
      <c r="AQ12" s="50">
        <f t="shared" si="5"/>
        <v>476.43626153638382</v>
      </c>
      <c r="AR12" s="50">
        <f t="shared" si="5"/>
        <v>421.92517022032166</v>
      </c>
      <c r="AS12" s="50">
        <f>K12</f>
        <v>424.18159665518732</v>
      </c>
      <c r="AT12" s="50">
        <f>L12</f>
        <v>414.25262882218215</v>
      </c>
      <c r="AU12" s="210">
        <f>M12</f>
        <v>5.3479303775296749E-3</v>
      </c>
      <c r="AV12" s="210">
        <f>N12</f>
        <v>-2.3407351736375093E-2</v>
      </c>
      <c r="AW12" s="59"/>
      <c r="AX12" s="50">
        <f t="shared" ref="AX12:BH12" si="17">P12</f>
        <v>120.42288527370043</v>
      </c>
      <c r="AY12" s="50">
        <f t="shared" si="17"/>
        <v>119.06292229326716</v>
      </c>
      <c r="AZ12" s="50">
        <f t="shared" si="17"/>
        <v>116.36436530212434</v>
      </c>
      <c r="BA12" s="50">
        <f t="shared" si="17"/>
        <v>120.58608866729192</v>
      </c>
      <c r="BB12" s="50">
        <f t="shared" si="17"/>
        <v>69.826279157708385</v>
      </c>
      <c r="BC12" s="50">
        <f t="shared" si="17"/>
        <v>96.914946660582146</v>
      </c>
      <c r="BD12" s="50">
        <f t="shared" si="17"/>
        <v>121.30275056346373</v>
      </c>
      <c r="BE12" s="50">
        <f t="shared" si="17"/>
        <v>133.88119383856733</v>
      </c>
      <c r="BF12" s="50">
        <f t="shared" si="17"/>
        <v>117.95072923390104</v>
      </c>
      <c r="BG12" s="50">
        <f t="shared" si="17"/>
        <v>97.605917053778825</v>
      </c>
      <c r="BH12" s="50">
        <f t="shared" si="17"/>
        <v>104.23618031463542</v>
      </c>
      <c r="BI12" s="218"/>
      <c r="BJ12" s="50">
        <f t="shared" ref="BJ12:BN12" si="18">AD12</f>
        <v>239.48580756696759</v>
      </c>
      <c r="BK12" s="50">
        <f t="shared" si="18"/>
        <v>236.95045396941626</v>
      </c>
      <c r="BL12" s="50">
        <f t="shared" si="18"/>
        <v>166.74122581829053</v>
      </c>
      <c r="BM12" s="50">
        <f t="shared" si="18"/>
        <v>255.18394440203105</v>
      </c>
      <c r="BN12" s="50">
        <f t="shared" si="18"/>
        <v>215.55664628767988</v>
      </c>
    </row>
    <row r="13" spans="1:66" x14ac:dyDescent="0.45">
      <c r="A13" s="15"/>
      <c r="B13" s="10" t="s">
        <v>15</v>
      </c>
      <c r="C13" s="521"/>
      <c r="D13" s="521"/>
      <c r="E13" s="521"/>
      <c r="F13" s="521"/>
      <c r="G13" s="521"/>
      <c r="H13" s="521"/>
      <c r="I13" s="13">
        <v>3.15</v>
      </c>
      <c r="J13" s="13">
        <v>2.85</v>
      </c>
      <c r="K13" s="13">
        <v>2.95</v>
      </c>
      <c r="L13" s="13">
        <v>3.05</v>
      </c>
      <c r="M13" s="208">
        <f t="shared" si="8"/>
        <v>3.5087719298245723E-2</v>
      </c>
      <c r="N13" s="208">
        <f t="shared" si="8"/>
        <v>3.3898305084745672E-2</v>
      </c>
      <c r="O13" s="198"/>
      <c r="P13" s="13">
        <v>0.77962500000000001</v>
      </c>
      <c r="Q13" s="13">
        <v>0.77174999999999994</v>
      </c>
      <c r="R13" s="13">
        <v>0.78749999999999998</v>
      </c>
      <c r="S13" s="13">
        <v>0.8111250000000001</v>
      </c>
      <c r="T13" s="13">
        <v>0.75</v>
      </c>
      <c r="U13" s="13">
        <v>0.55000000000000004</v>
      </c>
      <c r="V13" s="13">
        <v>0.75</v>
      </c>
      <c r="W13" s="13">
        <v>0.80000000000000027</v>
      </c>
      <c r="X13" s="13">
        <v>0.72</v>
      </c>
      <c r="Y13" s="13">
        <v>0.7</v>
      </c>
      <c r="Z13" s="13">
        <v>0.76</v>
      </c>
      <c r="AA13" s="285">
        <f t="shared" si="3"/>
        <v>1.3333333333333419E-2</v>
      </c>
      <c r="AB13" s="285">
        <f>IF(ISERROR(Z13/Y13),"N/A",IF(Y13&lt;0,"N/A",IF(Z13&lt;0,"N/A",IF(Z13/Y13-1&gt;300%,"&gt;±300%",IF(Z13/Y13-1&lt;-300%,"&gt;±300%",Z13/Y13-1)))))</f>
        <v>8.5714285714285854E-2</v>
      </c>
      <c r="AC13" s="638"/>
      <c r="AD13" s="7">
        <f t="shared" si="14"/>
        <v>1.5513749999999999</v>
      </c>
      <c r="AE13" s="7">
        <f t="shared" si="15"/>
        <v>1.5986250000000002</v>
      </c>
      <c r="AF13" s="7">
        <f t="shared" si="4"/>
        <v>1.3</v>
      </c>
      <c r="AG13" s="59">
        <f t="shared" si="9"/>
        <v>1.5500000000000003</v>
      </c>
      <c r="AH13" s="59">
        <f t="shared" si="10"/>
        <v>1.42</v>
      </c>
      <c r="AJ13" s="10" t="s">
        <v>15</v>
      </c>
      <c r="AK13" s="13"/>
      <c r="AL13" s="13"/>
      <c r="AM13" s="13"/>
      <c r="AN13" s="13"/>
      <c r="AO13" s="13"/>
      <c r="AP13" s="13"/>
      <c r="AQ13" s="13">
        <f t="shared" si="5"/>
        <v>3.15</v>
      </c>
      <c r="AR13" s="13">
        <f t="shared" si="5"/>
        <v>2.85</v>
      </c>
      <c r="AS13" s="13">
        <f t="shared" si="5"/>
        <v>2.95</v>
      </c>
      <c r="AT13" s="13"/>
      <c r="AU13" s="212"/>
      <c r="AV13" s="208"/>
      <c r="AW13" s="196"/>
      <c r="AX13" s="51"/>
      <c r="AY13" s="51"/>
      <c r="AZ13" s="51"/>
      <c r="BA13" s="51"/>
      <c r="BB13" s="51"/>
      <c r="BC13" s="51"/>
      <c r="BD13" s="51"/>
      <c r="BE13" s="51"/>
      <c r="BF13" s="51"/>
      <c r="BG13" s="51"/>
      <c r="BH13" s="51"/>
      <c r="BI13" s="197"/>
      <c r="BJ13" s="15"/>
      <c r="BK13" s="15"/>
      <c r="BL13" s="15"/>
      <c r="BM13" s="15"/>
      <c r="BN13" s="15"/>
    </row>
    <row r="14" spans="1:66" x14ac:dyDescent="0.45">
      <c r="A14" s="15"/>
      <c r="B14" s="10" t="s">
        <v>16</v>
      </c>
      <c r="C14" s="13"/>
      <c r="D14" s="13"/>
      <c r="E14" s="13"/>
      <c r="F14" s="13"/>
      <c r="G14" s="13"/>
      <c r="H14" s="13"/>
      <c r="I14" s="13">
        <v>4.052412110506765</v>
      </c>
      <c r="J14" s="13">
        <v>3.6793783149734698</v>
      </c>
      <c r="K14" s="13">
        <v>3.7388000245830488</v>
      </c>
      <c r="L14" s="13">
        <v>3.5144720231080657</v>
      </c>
      <c r="M14" s="208">
        <f t="shared" si="8"/>
        <v>1.6149932005566914E-2</v>
      </c>
      <c r="N14" s="208">
        <f t="shared" si="8"/>
        <v>-6.0000000000000053E-2</v>
      </c>
      <c r="O14" s="198"/>
      <c r="P14" s="13">
        <v>0.95231684596908983</v>
      </c>
      <c r="Q14" s="13">
        <v>0.98270993679789076</v>
      </c>
      <c r="R14" s="13">
        <v>1.0333650881792251</v>
      </c>
      <c r="S14" s="13">
        <v>1.0840202395605598</v>
      </c>
      <c r="T14" s="13">
        <v>0.92399203568030808</v>
      </c>
      <c r="U14" s="13">
        <v>0.71950113194388055</v>
      </c>
      <c r="V14" s="13">
        <v>1.0463275157682295</v>
      </c>
      <c r="W14" s="13">
        <v>0.98955763158105181</v>
      </c>
      <c r="X14" s="13">
        <v>0.88072923390105007</v>
      </c>
      <c r="Y14" s="13">
        <v>0.91335271214523761</v>
      </c>
      <c r="Z14" s="13">
        <v>0.92650825200581033</v>
      </c>
      <c r="AA14" s="285">
        <f t="shared" si="3"/>
        <v>-0.11451410954670926</v>
      </c>
      <c r="AB14" s="285">
        <f>IF(ISERROR(Z14/Y14),"N/A",IF(Y14&lt;0,"N/A",IF(Z14&lt;0,"N/A",IF(Z14/Y14-1&gt;300%,"&gt;±300%",IF(Z14/Y14-1&lt;-300%,"&gt;±300%",Z14/Y14-1)))))</f>
        <v>1.4403570149448264E-2</v>
      </c>
      <c r="AC14" s="638"/>
      <c r="AD14" s="7">
        <f t="shared" si="14"/>
        <v>1.9350267827669807</v>
      </c>
      <c r="AE14" s="7">
        <f t="shared" si="15"/>
        <v>2.1173853277397852</v>
      </c>
      <c r="AF14" s="7">
        <f t="shared" si="4"/>
        <v>1.6434931676241886</v>
      </c>
      <c r="AG14" s="59">
        <f t="shared" si="9"/>
        <v>2.0358851473492812</v>
      </c>
      <c r="AH14" s="59">
        <f t="shared" si="10"/>
        <v>1.7940819460462878</v>
      </c>
      <c r="AJ14" s="10" t="s">
        <v>16</v>
      </c>
      <c r="AK14" s="13"/>
      <c r="AL14" s="13"/>
      <c r="AM14" s="13"/>
      <c r="AN14" s="13"/>
      <c r="AO14" s="13"/>
      <c r="AP14" s="13"/>
      <c r="AQ14" s="13">
        <f t="shared" si="5"/>
        <v>4.052412110506765</v>
      </c>
      <c r="AR14" s="13">
        <f t="shared" si="5"/>
        <v>3.6793783149734698</v>
      </c>
      <c r="AS14" s="13">
        <f t="shared" si="5"/>
        <v>3.7388000245830488</v>
      </c>
      <c r="AT14" s="219"/>
      <c r="AU14" s="212"/>
      <c r="AV14" s="208"/>
      <c r="AW14" s="196"/>
      <c r="AX14" s="51"/>
      <c r="AY14" s="51"/>
      <c r="AZ14" s="51"/>
      <c r="BA14" s="51"/>
      <c r="BB14" s="51"/>
      <c r="BC14" s="51"/>
      <c r="BD14" s="51"/>
      <c r="BE14" s="51"/>
      <c r="BF14" s="51"/>
      <c r="BG14" s="51"/>
      <c r="BH14" s="51"/>
      <c r="BI14" s="197"/>
      <c r="BJ14" s="15"/>
      <c r="BK14" s="15"/>
      <c r="BL14" s="15"/>
      <c r="BM14" s="15"/>
      <c r="BN14" s="15"/>
    </row>
    <row r="15" spans="1:66" x14ac:dyDescent="0.45">
      <c r="A15" s="15"/>
      <c r="B15" s="10" t="s">
        <v>17</v>
      </c>
      <c r="C15" s="13"/>
      <c r="D15" s="13"/>
      <c r="E15" s="13"/>
      <c r="F15" s="13"/>
      <c r="G15" s="13"/>
      <c r="H15" s="13"/>
      <c r="I15" s="13">
        <v>187.4376351734617</v>
      </c>
      <c r="J15" s="13">
        <v>162.41693582805777</v>
      </c>
      <c r="K15" s="13">
        <v>160</v>
      </c>
      <c r="L15" s="13">
        <v>163.19999999999999</v>
      </c>
      <c r="M15" s="208">
        <f t="shared" si="8"/>
        <v>-1.4881057912682571E-2</v>
      </c>
      <c r="N15" s="208">
        <f t="shared" si="8"/>
        <v>2.0000000000000018E-2</v>
      </c>
      <c r="O15" s="198"/>
      <c r="P15" s="13">
        <v>46.859408793365425</v>
      </c>
      <c r="Q15" s="13">
        <v>46.859408793365425</v>
      </c>
      <c r="R15" s="13">
        <v>46.859408793365425</v>
      </c>
      <c r="S15" s="13">
        <v>46.859408793365425</v>
      </c>
      <c r="T15" s="13">
        <v>42.2</v>
      </c>
      <c r="U15" s="13">
        <v>35.870000000000005</v>
      </c>
      <c r="V15" s="13">
        <v>42.173467914028883</v>
      </c>
      <c r="W15" s="13">
        <v>42.173467914028883</v>
      </c>
      <c r="X15" s="13">
        <v>40</v>
      </c>
      <c r="Y15" s="13">
        <v>40</v>
      </c>
      <c r="Z15" s="13">
        <v>40</v>
      </c>
      <c r="AA15" s="285">
        <f t="shared" si="3"/>
        <v>-5.1536381083469918E-2</v>
      </c>
      <c r="AB15" s="285">
        <f>IF(ISERROR(Z15/Y15),"N/A",IF(Y15&lt;0,"N/A",IF(Z15&lt;0,"N/A",IF(Z15/Y15-1&gt;300%,"&gt;±300%",IF(Z15/Y15-1&lt;-300%,"&gt;±300%",Z15/Y15-1)))))</f>
        <v>0</v>
      </c>
      <c r="AC15" s="638"/>
      <c r="AD15" s="7">
        <f t="shared" si="14"/>
        <v>93.71881758673085</v>
      </c>
      <c r="AE15" s="7">
        <f t="shared" si="15"/>
        <v>93.71881758673085</v>
      </c>
      <c r="AF15" s="7">
        <f t="shared" si="4"/>
        <v>78.070000000000007</v>
      </c>
      <c r="AG15" s="59">
        <f t="shared" si="9"/>
        <v>84.346935828057767</v>
      </c>
      <c r="AH15" s="59">
        <f t="shared" si="10"/>
        <v>80</v>
      </c>
      <c r="AJ15" s="10" t="s">
        <v>17</v>
      </c>
      <c r="AK15" s="13"/>
      <c r="AL15" s="13"/>
      <c r="AM15" s="13"/>
      <c r="AN15" s="13"/>
      <c r="AO15" s="13"/>
      <c r="AP15" s="13"/>
      <c r="AQ15" s="13">
        <f t="shared" si="5"/>
        <v>187.4376351734617</v>
      </c>
      <c r="AR15" s="13">
        <f t="shared" si="5"/>
        <v>162.41693582805777</v>
      </c>
      <c r="AS15" s="13">
        <f t="shared" si="5"/>
        <v>160</v>
      </c>
      <c r="AT15" s="13"/>
      <c r="AU15" s="212"/>
      <c r="AV15" s="208"/>
      <c r="AW15" s="27"/>
      <c r="AX15" s="51"/>
      <c r="AY15" s="51"/>
      <c r="AZ15" s="51"/>
      <c r="BA15" s="51"/>
      <c r="BB15" s="51"/>
      <c r="BC15" s="51"/>
      <c r="BD15" s="51"/>
      <c r="BE15" s="51"/>
      <c r="BF15" s="51"/>
      <c r="BG15" s="51"/>
      <c r="BH15" s="51"/>
      <c r="BI15" s="196"/>
      <c r="BJ15" s="15"/>
      <c r="BK15" s="15"/>
      <c r="BL15" s="15"/>
      <c r="BM15" s="15"/>
      <c r="BN15" s="15"/>
    </row>
    <row r="16" spans="1:66" x14ac:dyDescent="0.45">
      <c r="A16" s="15"/>
      <c r="B16" s="10" t="s">
        <v>18</v>
      </c>
      <c r="C16" s="13"/>
      <c r="D16" s="13"/>
      <c r="E16" s="13"/>
      <c r="F16" s="13"/>
      <c r="G16" s="13"/>
      <c r="H16" s="13"/>
      <c r="I16" s="13">
        <v>276.49621425241537</v>
      </c>
      <c r="J16" s="13">
        <v>247.87885607729038</v>
      </c>
      <c r="K16" s="13">
        <v>252.09279663060428</v>
      </c>
      <c r="L16" s="13">
        <v>239.48815679907406</v>
      </c>
      <c r="M16" s="208">
        <f t="shared" si="8"/>
        <v>1.6999999999999904E-2</v>
      </c>
      <c r="N16" s="208">
        <f t="shared" si="8"/>
        <v>-5.0000000000000044E-2</v>
      </c>
      <c r="O16" s="198"/>
      <c r="P16" s="13">
        <v>70.50653463436592</v>
      </c>
      <c r="Q16" s="13">
        <v>69.124053563103843</v>
      </c>
      <c r="R16" s="13">
        <v>66.359091420579688</v>
      </c>
      <c r="S16" s="13">
        <v>70.50653463436592</v>
      </c>
      <c r="T16" s="13">
        <v>24.677287122028069</v>
      </c>
      <c r="U16" s="13">
        <v>58.755445528638262</v>
      </c>
      <c r="V16" s="13">
        <v>76.312955133666634</v>
      </c>
      <c r="W16" s="13">
        <v>88.133168292957407</v>
      </c>
      <c r="X16" s="13">
        <v>75</v>
      </c>
      <c r="Y16" s="13">
        <v>54.642564341633587</v>
      </c>
      <c r="Z16" s="13">
        <v>61.199672062629624</v>
      </c>
      <c r="AA16" s="285">
        <f t="shared" si="3"/>
        <v>-0.19804347826086943</v>
      </c>
      <c r="AB16" s="285">
        <f t="shared" si="11"/>
        <v>0.12000000000000011</v>
      </c>
      <c r="AC16" s="638"/>
      <c r="AD16" s="7">
        <f t="shared" si="14"/>
        <v>139.63058819746976</v>
      </c>
      <c r="AE16" s="7">
        <f t="shared" si="15"/>
        <v>136.86562605494561</v>
      </c>
      <c r="AF16" s="7">
        <f t="shared" si="4"/>
        <v>83.432732650666338</v>
      </c>
      <c r="AG16" s="59">
        <f t="shared" si="9"/>
        <v>164.44612342662404</v>
      </c>
      <c r="AH16" s="59">
        <f t="shared" si="10"/>
        <v>129.6425643416336</v>
      </c>
      <c r="AJ16" s="10" t="s">
        <v>18</v>
      </c>
      <c r="AK16" s="13"/>
      <c r="AL16" s="13"/>
      <c r="AM16" s="13"/>
      <c r="AN16" s="13"/>
      <c r="AO16" s="13"/>
      <c r="AP16" s="13"/>
      <c r="AQ16" s="13">
        <f t="shared" si="5"/>
        <v>276.49621425241537</v>
      </c>
      <c r="AR16" s="13">
        <f t="shared" si="5"/>
        <v>247.87885607729038</v>
      </c>
      <c r="AS16" s="13">
        <f t="shared" si="5"/>
        <v>252.09279663060428</v>
      </c>
      <c r="AT16" s="13"/>
      <c r="AU16" s="212"/>
      <c r="AV16" s="208"/>
      <c r="AW16" s="27"/>
      <c r="AX16" s="51"/>
      <c r="AY16" s="51"/>
      <c r="AZ16" s="51"/>
      <c r="BA16" s="51"/>
      <c r="BB16" s="51"/>
      <c r="BC16" s="51"/>
      <c r="BD16" s="51"/>
      <c r="BE16" s="51"/>
      <c r="BF16" s="51"/>
      <c r="BG16" s="51"/>
      <c r="BH16" s="51"/>
      <c r="BI16" s="193"/>
      <c r="BJ16" s="15"/>
      <c r="BK16" s="15"/>
      <c r="BL16" s="15"/>
      <c r="BM16" s="15"/>
      <c r="BN16" s="15"/>
    </row>
    <row r="17" spans="1:66" x14ac:dyDescent="0.45">
      <c r="A17" s="15"/>
      <c r="B17" s="52" t="s">
        <v>19</v>
      </c>
      <c r="C17" s="54"/>
      <c r="D17" s="54"/>
      <c r="E17" s="54"/>
      <c r="F17" s="54"/>
      <c r="G17" s="54"/>
      <c r="H17" s="54"/>
      <c r="I17" s="54">
        <v>5.3</v>
      </c>
      <c r="J17" s="54">
        <v>5.0999999999999996</v>
      </c>
      <c r="K17" s="54">
        <v>5.4</v>
      </c>
      <c r="L17" s="54">
        <v>5</v>
      </c>
      <c r="M17" s="217">
        <f t="shared" si="8"/>
        <v>5.8823529411764941E-2</v>
      </c>
      <c r="N17" s="217">
        <f t="shared" si="8"/>
        <v>-7.4074074074074181E-2</v>
      </c>
      <c r="O17" s="198"/>
      <c r="P17" s="54">
        <v>1.325</v>
      </c>
      <c r="Q17" s="54">
        <v>1.325</v>
      </c>
      <c r="R17" s="54">
        <v>1.325</v>
      </c>
      <c r="S17" s="54">
        <v>1.325</v>
      </c>
      <c r="T17" s="54">
        <v>1.2749999999999999</v>
      </c>
      <c r="U17" s="54">
        <v>1.02</v>
      </c>
      <c r="V17" s="54">
        <v>1.02</v>
      </c>
      <c r="W17" s="54">
        <v>1.7849999999999997</v>
      </c>
      <c r="X17" s="54">
        <v>1.35</v>
      </c>
      <c r="Y17" s="54">
        <v>1.35</v>
      </c>
      <c r="Z17" s="54">
        <v>1.35</v>
      </c>
      <c r="AA17" s="624">
        <f t="shared" si="3"/>
        <v>0.32352941176470584</v>
      </c>
      <c r="AB17" s="624">
        <f t="shared" si="11"/>
        <v>0</v>
      </c>
      <c r="AC17" s="638"/>
      <c r="AD17" s="54">
        <f t="shared" si="14"/>
        <v>2.65</v>
      </c>
      <c r="AE17" s="54">
        <f t="shared" si="15"/>
        <v>2.65</v>
      </c>
      <c r="AF17" s="54">
        <f t="shared" si="4"/>
        <v>2.2949999999999999</v>
      </c>
      <c r="AG17" s="516">
        <f t="shared" si="9"/>
        <v>2.8049999999999997</v>
      </c>
      <c r="AH17" s="620">
        <f t="shared" si="10"/>
        <v>2.7</v>
      </c>
      <c r="AJ17" s="52" t="s">
        <v>19</v>
      </c>
      <c r="AK17" s="54"/>
      <c r="AL17" s="54"/>
      <c r="AM17" s="54"/>
      <c r="AN17" s="54"/>
      <c r="AO17" s="54"/>
      <c r="AP17" s="54"/>
      <c r="AQ17" s="54">
        <f t="shared" si="5"/>
        <v>5.3</v>
      </c>
      <c r="AR17" s="54">
        <f t="shared" si="5"/>
        <v>5.0999999999999996</v>
      </c>
      <c r="AS17" s="54">
        <f t="shared" si="5"/>
        <v>5.4</v>
      </c>
      <c r="AT17" s="54"/>
      <c r="AU17" s="216"/>
      <c r="AV17" s="217"/>
      <c r="AW17" s="27"/>
      <c r="AX17" s="53"/>
      <c r="AY17" s="53"/>
      <c r="AZ17" s="53"/>
      <c r="BA17" s="53"/>
      <c r="BB17" s="53"/>
      <c r="BC17" s="53"/>
      <c r="BD17" s="53"/>
      <c r="BE17" s="53"/>
      <c r="BF17" s="53"/>
      <c r="BG17" s="53"/>
      <c r="BH17" s="53"/>
      <c r="BI17" s="195"/>
      <c r="BJ17" s="53"/>
      <c r="BK17" s="53"/>
      <c r="BL17" s="53"/>
      <c r="BM17" s="53"/>
      <c r="BN17" s="53"/>
    </row>
    <row r="18" spans="1:66" x14ac:dyDescent="0.45">
      <c r="A18" s="15"/>
      <c r="B18" s="20" t="s">
        <v>106</v>
      </c>
      <c r="C18" s="520">
        <v>5</v>
      </c>
      <c r="D18" s="520">
        <v>5</v>
      </c>
      <c r="E18" s="520">
        <v>5</v>
      </c>
      <c r="F18" s="520">
        <v>5</v>
      </c>
      <c r="G18" s="520">
        <v>10</v>
      </c>
      <c r="H18" s="520">
        <v>10</v>
      </c>
      <c r="I18" s="50">
        <f>SUM(I19:I23)</f>
        <v>57.22571367171097</v>
      </c>
      <c r="J18" s="50">
        <f t="shared" ref="J18:L18" si="19">SUM(J19:J23)</f>
        <v>56.082757106540171</v>
      </c>
      <c r="K18" s="50">
        <f t="shared" si="19"/>
        <v>58.025713671710967</v>
      </c>
      <c r="L18" s="50">
        <f t="shared" si="19"/>
        <v>58.853045916887694</v>
      </c>
      <c r="M18" s="492">
        <f t="shared" si="8"/>
        <v>3.4644455183966194E-2</v>
      </c>
      <c r="N18" s="210">
        <f t="shared" si="8"/>
        <v>1.4258027912547266E-2</v>
      </c>
      <c r="O18" s="198"/>
      <c r="P18" s="50">
        <f>SUM(P19:P23)</f>
        <v>14.878685554644852</v>
      </c>
      <c r="Q18" s="50">
        <f t="shared" ref="Q18:Z18" si="20">SUM(Q19:Q23)</f>
        <v>13.734171281210632</v>
      </c>
      <c r="R18" s="50">
        <f t="shared" si="20"/>
        <v>13.591106997031353</v>
      </c>
      <c r="S18" s="50">
        <f t="shared" si="20"/>
        <v>15.02174983882413</v>
      </c>
      <c r="T18" s="50">
        <f t="shared" si="20"/>
        <v>13.405527704085188</v>
      </c>
      <c r="U18" s="50">
        <f t="shared" si="20"/>
        <v>13.286957821213612</v>
      </c>
      <c r="V18" s="50">
        <f t="shared" si="20"/>
        <v>14.323126878144235</v>
      </c>
      <c r="W18" s="50">
        <f t="shared" si="20"/>
        <v>15.067935290064826</v>
      </c>
      <c r="X18" s="50">
        <f t="shared" si="20"/>
        <v>14.081909915427365</v>
      </c>
      <c r="Y18" s="50">
        <f t="shared" si="20"/>
        <v>14.477729355234873</v>
      </c>
      <c r="Z18" s="50">
        <f t="shared" si="20"/>
        <v>14.668687669177929</v>
      </c>
      <c r="AA18" s="284">
        <f t="shared" si="3"/>
        <v>2.4126072049322378E-2</v>
      </c>
      <c r="AB18" s="284">
        <f t="shared" si="11"/>
        <v>1.3189797188328356E-2</v>
      </c>
      <c r="AC18" s="638"/>
      <c r="AD18" s="50">
        <f t="shared" si="14"/>
        <v>28.612856835855482</v>
      </c>
      <c r="AE18" s="50">
        <f t="shared" si="15"/>
        <v>28.612856835855482</v>
      </c>
      <c r="AF18" s="50">
        <f t="shared" si="4"/>
        <v>26.6924855252988</v>
      </c>
      <c r="AG18" s="50">
        <f t="shared" si="9"/>
        <v>29.391062168209061</v>
      </c>
      <c r="AH18" s="50">
        <f t="shared" si="10"/>
        <v>28.559639270662238</v>
      </c>
      <c r="AJ18" s="20" t="s">
        <v>6</v>
      </c>
      <c r="AK18" s="50">
        <f t="shared" ref="AK18:AP18" si="21">C18</f>
        <v>5</v>
      </c>
      <c r="AL18" s="50">
        <f t="shared" si="21"/>
        <v>5</v>
      </c>
      <c r="AM18" s="50">
        <f t="shared" si="21"/>
        <v>5</v>
      </c>
      <c r="AN18" s="50">
        <f t="shared" si="21"/>
        <v>5</v>
      </c>
      <c r="AO18" s="50">
        <f t="shared" si="21"/>
        <v>10</v>
      </c>
      <c r="AP18" s="50">
        <f t="shared" si="21"/>
        <v>10</v>
      </c>
      <c r="AQ18" s="50">
        <f t="shared" si="5"/>
        <v>57.22571367171097</v>
      </c>
      <c r="AR18" s="50">
        <f t="shared" si="5"/>
        <v>56.082757106540171</v>
      </c>
      <c r="AS18" s="50">
        <f>K18</f>
        <v>58.025713671710967</v>
      </c>
      <c r="AT18" s="50">
        <f>L18</f>
        <v>58.853045916887694</v>
      </c>
      <c r="AU18" s="210">
        <f>M18</f>
        <v>3.4644455183966194E-2</v>
      </c>
      <c r="AV18" s="210">
        <f>N18</f>
        <v>1.4258027912547266E-2</v>
      </c>
      <c r="AW18" s="198"/>
      <c r="AX18" s="50">
        <f t="shared" ref="AX18:BH18" si="22">P18</f>
        <v>14.878685554644852</v>
      </c>
      <c r="AY18" s="50">
        <f t="shared" si="22"/>
        <v>13.734171281210632</v>
      </c>
      <c r="AZ18" s="50">
        <f t="shared" si="22"/>
        <v>13.591106997031353</v>
      </c>
      <c r="BA18" s="50">
        <f t="shared" si="22"/>
        <v>15.02174983882413</v>
      </c>
      <c r="BB18" s="50">
        <f t="shared" si="22"/>
        <v>13.405527704085188</v>
      </c>
      <c r="BC18" s="50">
        <f t="shared" si="22"/>
        <v>13.286957821213612</v>
      </c>
      <c r="BD18" s="50">
        <f t="shared" si="22"/>
        <v>14.323126878144235</v>
      </c>
      <c r="BE18" s="50">
        <f t="shared" si="22"/>
        <v>15.067935290064826</v>
      </c>
      <c r="BF18" s="50">
        <f t="shared" si="22"/>
        <v>14.081909915427365</v>
      </c>
      <c r="BG18" s="50">
        <f t="shared" si="22"/>
        <v>14.477729355234873</v>
      </c>
      <c r="BH18" s="50">
        <f t="shared" si="22"/>
        <v>14.668687669177929</v>
      </c>
      <c r="BI18" s="8"/>
      <c r="BJ18" s="50">
        <f t="shared" ref="BJ18:BN18" si="23">AD18</f>
        <v>28.612856835855482</v>
      </c>
      <c r="BK18" s="50">
        <f t="shared" si="23"/>
        <v>28.612856835855482</v>
      </c>
      <c r="BL18" s="50">
        <f t="shared" si="23"/>
        <v>26.6924855252988</v>
      </c>
      <c r="BM18" s="50">
        <f t="shared" si="23"/>
        <v>29.391062168209061</v>
      </c>
      <c r="BN18" s="50">
        <f t="shared" si="23"/>
        <v>28.559639270662238</v>
      </c>
    </row>
    <row r="19" spans="1:66" x14ac:dyDescent="0.45">
      <c r="A19" s="15"/>
      <c r="B19" s="10" t="s">
        <v>15</v>
      </c>
      <c r="C19" s="13"/>
      <c r="D19" s="13"/>
      <c r="E19" s="13"/>
      <c r="F19" s="13"/>
      <c r="G19" s="13"/>
      <c r="H19" s="13"/>
      <c r="I19" s="13">
        <v>3.0449735716958881</v>
      </c>
      <c r="J19" s="13">
        <v>2.7404762145262991</v>
      </c>
      <c r="K19" s="13">
        <v>3.0449735716958881</v>
      </c>
      <c r="L19" s="13">
        <v>3.1667725145637236</v>
      </c>
      <c r="M19" s="208">
        <f t="shared" si="8"/>
        <v>0.11111111111111116</v>
      </c>
      <c r="N19" s="208">
        <f t="shared" si="8"/>
        <v>4.0000000000000036E-2</v>
      </c>
      <c r="O19" s="198"/>
      <c r="P19" s="13">
        <v>0.79169312864093089</v>
      </c>
      <c r="Q19" s="13">
        <v>0.73079365720701317</v>
      </c>
      <c r="R19" s="13">
        <v>0.72318122327777334</v>
      </c>
      <c r="S19" s="13">
        <v>0.79930556257017082</v>
      </c>
      <c r="T19" s="13">
        <v>0.63944445005613637</v>
      </c>
      <c r="U19" s="13">
        <v>0.57093254469297905</v>
      </c>
      <c r="V19" s="13">
        <v>0.71937500631315354</v>
      </c>
      <c r="W19" s="13">
        <v>0.81072421346403001</v>
      </c>
      <c r="X19" s="13">
        <v>0.76124339292397203</v>
      </c>
      <c r="Y19" s="13">
        <v>0.76124339292397203</v>
      </c>
      <c r="Z19" s="13">
        <v>0.76124339292397203</v>
      </c>
      <c r="AA19" s="285">
        <f t="shared" si="3"/>
        <v>5.8201058201058142E-2</v>
      </c>
      <c r="AB19" s="285">
        <f t="shared" si="11"/>
        <v>0</v>
      </c>
      <c r="AC19" s="638"/>
      <c r="AD19" s="13">
        <f t="shared" si="14"/>
        <v>1.5224867858479441</v>
      </c>
      <c r="AE19" s="13">
        <f t="shared" si="15"/>
        <v>1.5224867858479443</v>
      </c>
      <c r="AF19" s="13">
        <f t="shared" si="4"/>
        <v>1.2103769947491154</v>
      </c>
      <c r="AG19" s="59">
        <f t="shared" si="9"/>
        <v>1.5300992197771834</v>
      </c>
      <c r="AH19" s="59">
        <f t="shared" si="10"/>
        <v>1.5224867858479441</v>
      </c>
      <c r="AI19" s="15"/>
      <c r="AJ19" s="10" t="s">
        <v>15</v>
      </c>
      <c r="AK19" s="13"/>
      <c r="AL19" s="13"/>
      <c r="AM19" s="13"/>
      <c r="AN19" s="13"/>
      <c r="AO19" s="13"/>
      <c r="AP19" s="13"/>
      <c r="AQ19" s="13">
        <f t="shared" si="5"/>
        <v>3.0449735716958881</v>
      </c>
      <c r="AR19" s="13">
        <f t="shared" si="5"/>
        <v>2.7404762145262991</v>
      </c>
      <c r="AS19" s="13">
        <f t="shared" si="5"/>
        <v>3.0449735716958881</v>
      </c>
      <c r="AT19" s="13"/>
      <c r="AU19" s="212"/>
      <c r="AV19" s="208"/>
      <c r="AW19" s="196"/>
      <c r="AX19" s="51"/>
      <c r="AY19" s="51"/>
      <c r="AZ19" s="51"/>
      <c r="BA19" s="51"/>
      <c r="BB19" s="51"/>
      <c r="BC19" s="51"/>
      <c r="BD19" s="51"/>
      <c r="BE19" s="51"/>
      <c r="BF19" s="51"/>
      <c r="BG19" s="51"/>
      <c r="BH19" s="51"/>
      <c r="BI19" s="197"/>
      <c r="BJ19" s="15"/>
      <c r="BK19" s="15"/>
      <c r="BL19" s="15"/>
      <c r="BM19" s="15"/>
      <c r="BN19" s="15"/>
    </row>
    <row r="20" spans="1:66" x14ac:dyDescent="0.45">
      <c r="A20" s="15"/>
      <c r="B20" s="10" t="s">
        <v>16</v>
      </c>
      <c r="C20" s="13"/>
      <c r="D20" s="13"/>
      <c r="E20" s="13"/>
      <c r="F20" s="13"/>
      <c r="G20" s="13"/>
      <c r="H20" s="13"/>
      <c r="I20" s="13">
        <v>10.684815084585649</v>
      </c>
      <c r="J20" s="13">
        <v>9.8300298778187969</v>
      </c>
      <c r="K20" s="13">
        <v>10.684815084585649</v>
      </c>
      <c r="L20" s="13">
        <v>10.898511386277363</v>
      </c>
      <c r="M20" s="208">
        <f t="shared" si="8"/>
        <v>8.6956521739130377E-2</v>
      </c>
      <c r="N20" s="208">
        <f t="shared" si="8"/>
        <v>2.0000000000000018E-2</v>
      </c>
      <c r="O20" s="198"/>
      <c r="P20" s="13">
        <v>2.7780519219922688</v>
      </c>
      <c r="Q20" s="13">
        <v>2.5643556203005557</v>
      </c>
      <c r="R20" s="13">
        <v>2.5376435825890917</v>
      </c>
      <c r="S20" s="13">
        <v>2.8047639597037328</v>
      </c>
      <c r="T20" s="13">
        <v>2.2936736381577192</v>
      </c>
      <c r="U20" s="13">
        <v>2.0888813490364941</v>
      </c>
      <c r="V20" s="13">
        <v>2.5803828429274343</v>
      </c>
      <c r="W20" s="13">
        <v>2.8670920476971493</v>
      </c>
      <c r="X20" s="13">
        <v>2.4040833940317712</v>
      </c>
      <c r="Y20" s="13">
        <v>2.6712037711464123</v>
      </c>
      <c r="Z20" s="13">
        <v>2.8047639597037328</v>
      </c>
      <c r="AA20" s="285">
        <f t="shared" si="3"/>
        <v>8.6956521739130377E-2</v>
      </c>
      <c r="AB20" s="285">
        <f t="shared" si="11"/>
        <v>5.0000000000000044E-2</v>
      </c>
      <c r="AC20" s="638"/>
      <c r="AD20" s="13">
        <f t="shared" si="14"/>
        <v>5.3424075422928246</v>
      </c>
      <c r="AE20" s="13">
        <f t="shared" si="15"/>
        <v>5.3424075422928246</v>
      </c>
      <c r="AF20" s="13">
        <f t="shared" si="4"/>
        <v>4.3825549871942133</v>
      </c>
      <c r="AG20" s="59">
        <f t="shared" si="9"/>
        <v>5.4474748906245836</v>
      </c>
      <c r="AH20" s="59">
        <f t="shared" si="10"/>
        <v>5.0752871651781835</v>
      </c>
      <c r="AI20" s="15"/>
      <c r="AJ20" s="10" t="s">
        <v>16</v>
      </c>
      <c r="AK20" s="13"/>
      <c r="AL20" s="13"/>
      <c r="AM20" s="13"/>
      <c r="AN20" s="13"/>
      <c r="AO20" s="13"/>
      <c r="AP20" s="13"/>
      <c r="AQ20" s="13">
        <f t="shared" si="5"/>
        <v>10.684815084585649</v>
      </c>
      <c r="AR20" s="13">
        <f t="shared" si="5"/>
        <v>9.8300298778187969</v>
      </c>
      <c r="AS20" s="13">
        <f t="shared" si="5"/>
        <v>10.684815084585649</v>
      </c>
      <c r="AT20" s="13"/>
      <c r="AU20" s="212"/>
      <c r="AV20" s="208"/>
      <c r="AW20" s="220"/>
      <c r="AX20" s="51"/>
      <c r="AY20" s="51"/>
      <c r="AZ20" s="51"/>
      <c r="BA20" s="51"/>
      <c r="BB20" s="51"/>
      <c r="BC20" s="51"/>
      <c r="BD20" s="51"/>
      <c r="BE20" s="51"/>
      <c r="BF20" s="51"/>
      <c r="BG20" s="51"/>
      <c r="BH20" s="51"/>
      <c r="BI20" s="197"/>
      <c r="BJ20" s="15"/>
      <c r="BK20" s="15"/>
      <c r="BL20" s="15"/>
      <c r="BM20" s="15"/>
      <c r="BN20" s="15"/>
    </row>
    <row r="21" spans="1:66" x14ac:dyDescent="0.45">
      <c r="A21" s="15"/>
      <c r="B21" s="10" t="s">
        <v>17</v>
      </c>
      <c r="C21" s="13"/>
      <c r="D21" s="13"/>
      <c r="E21" s="13"/>
      <c r="F21" s="13"/>
      <c r="G21" s="13"/>
      <c r="H21" s="13"/>
      <c r="I21" s="13">
        <v>34</v>
      </c>
      <c r="J21" s="13">
        <v>34</v>
      </c>
      <c r="K21" s="13">
        <v>34</v>
      </c>
      <c r="L21" s="13">
        <v>34</v>
      </c>
      <c r="M21" s="208">
        <f t="shared" si="8"/>
        <v>0</v>
      </c>
      <c r="N21" s="208">
        <f t="shared" si="8"/>
        <v>0</v>
      </c>
      <c r="O21" s="198"/>
      <c r="P21" s="13">
        <v>8.84</v>
      </c>
      <c r="Q21" s="13">
        <v>8.16</v>
      </c>
      <c r="R21" s="13">
        <v>8.0749999999999993</v>
      </c>
      <c r="S21" s="13">
        <v>8.9250000000000007</v>
      </c>
      <c r="T21" s="13">
        <v>8.5</v>
      </c>
      <c r="U21" s="13">
        <v>8.5</v>
      </c>
      <c r="V21" s="13">
        <v>8.5</v>
      </c>
      <c r="W21" s="13">
        <v>8.5</v>
      </c>
      <c r="X21" s="13">
        <v>8.5</v>
      </c>
      <c r="Y21" s="13">
        <v>8.5</v>
      </c>
      <c r="Z21" s="13">
        <v>8.5</v>
      </c>
      <c r="AA21" s="285">
        <f t="shared" si="3"/>
        <v>0</v>
      </c>
      <c r="AB21" s="285">
        <f t="shared" si="11"/>
        <v>0</v>
      </c>
      <c r="AC21" s="638"/>
      <c r="AD21" s="13">
        <f t="shared" si="14"/>
        <v>17</v>
      </c>
      <c r="AE21" s="13">
        <f t="shared" si="15"/>
        <v>17</v>
      </c>
      <c r="AF21" s="13">
        <f t="shared" si="4"/>
        <v>17</v>
      </c>
      <c r="AG21" s="59">
        <f t="shared" si="9"/>
        <v>17</v>
      </c>
      <c r="AH21" s="59">
        <f t="shared" si="10"/>
        <v>17</v>
      </c>
      <c r="AI21" s="15"/>
      <c r="AJ21" s="10" t="s">
        <v>17</v>
      </c>
      <c r="AK21" s="13"/>
      <c r="AL21" s="13"/>
      <c r="AM21" s="13"/>
      <c r="AN21" s="13"/>
      <c r="AO21" s="13"/>
      <c r="AP21" s="13"/>
      <c r="AQ21" s="13">
        <f t="shared" si="5"/>
        <v>34</v>
      </c>
      <c r="AR21" s="13">
        <f t="shared" si="5"/>
        <v>34</v>
      </c>
      <c r="AS21" s="13">
        <f t="shared" si="5"/>
        <v>34</v>
      </c>
      <c r="AT21" s="13"/>
      <c r="AU21" s="212"/>
      <c r="AV21" s="208"/>
      <c r="AW21" s="220"/>
      <c r="AX21" s="51"/>
      <c r="AY21" s="51"/>
      <c r="AZ21" s="51"/>
      <c r="BA21" s="51"/>
      <c r="BB21" s="51"/>
      <c r="BC21" s="51"/>
      <c r="BD21" s="51"/>
      <c r="BE21" s="51"/>
      <c r="BF21" s="51"/>
      <c r="BG21" s="51"/>
      <c r="BH21" s="51"/>
      <c r="BI21" s="197"/>
      <c r="BJ21" s="15"/>
      <c r="BK21" s="15"/>
      <c r="BL21" s="15"/>
      <c r="BM21" s="15"/>
      <c r="BN21" s="15"/>
    </row>
    <row r="22" spans="1:66" x14ac:dyDescent="0.45">
      <c r="A22" s="15"/>
      <c r="B22" s="10" t="s">
        <v>18</v>
      </c>
      <c r="C22" s="13"/>
      <c r="D22" s="13"/>
      <c r="E22" s="13"/>
      <c r="F22" s="13"/>
      <c r="G22" s="13"/>
      <c r="H22" s="13"/>
      <c r="I22" s="13">
        <v>7.2</v>
      </c>
      <c r="J22" s="13">
        <v>7.4</v>
      </c>
      <c r="K22" s="13">
        <v>8</v>
      </c>
      <c r="L22" s="13">
        <v>8.4</v>
      </c>
      <c r="M22" s="208">
        <f t="shared" si="8"/>
        <v>8.1081081081080919E-2</v>
      </c>
      <c r="N22" s="208">
        <f t="shared" si="8"/>
        <v>5.0000000000000044E-2</v>
      </c>
      <c r="O22" s="198"/>
      <c r="P22" s="13">
        <v>1.8720000000000001</v>
      </c>
      <c r="Q22" s="13">
        <v>1.728</v>
      </c>
      <c r="R22" s="13">
        <v>1.71</v>
      </c>
      <c r="S22" s="13">
        <v>1.8899999999999997</v>
      </c>
      <c r="T22" s="13">
        <v>1.4707500000000002</v>
      </c>
      <c r="U22" s="13">
        <v>1.7575000000000001</v>
      </c>
      <c r="V22" s="13">
        <v>1.9425000000000001</v>
      </c>
      <c r="W22" s="13">
        <v>2.2292500000000004</v>
      </c>
      <c r="X22" s="13">
        <v>1.9</v>
      </c>
      <c r="Y22" s="13">
        <v>2</v>
      </c>
      <c r="Z22" s="13">
        <v>2</v>
      </c>
      <c r="AA22" s="285">
        <f t="shared" si="3"/>
        <v>2.9601029601029616E-2</v>
      </c>
      <c r="AB22" s="285">
        <f t="shared" si="11"/>
        <v>0</v>
      </c>
      <c r="AC22" s="638"/>
      <c r="AD22" s="13">
        <f t="shared" si="14"/>
        <v>3.6</v>
      </c>
      <c r="AE22" s="13">
        <f t="shared" si="15"/>
        <v>3.5999999999999996</v>
      </c>
      <c r="AF22" s="13">
        <f t="shared" si="4"/>
        <v>3.2282500000000001</v>
      </c>
      <c r="AG22" s="59">
        <f t="shared" si="9"/>
        <v>4.1717500000000003</v>
      </c>
      <c r="AH22" s="59">
        <f t="shared" si="10"/>
        <v>3.9</v>
      </c>
      <c r="AJ22" s="10" t="s">
        <v>18</v>
      </c>
      <c r="AK22" s="13"/>
      <c r="AL22" s="13"/>
      <c r="AM22" s="13"/>
      <c r="AN22" s="13"/>
      <c r="AO22" s="13"/>
      <c r="AP22" s="13"/>
      <c r="AQ22" s="13">
        <f t="shared" ref="AQ22:AS23" si="24">I22</f>
        <v>7.2</v>
      </c>
      <c r="AR22" s="13">
        <f t="shared" si="24"/>
        <v>7.4</v>
      </c>
      <c r="AS22" s="13">
        <f t="shared" si="24"/>
        <v>8</v>
      </c>
      <c r="AT22" s="13"/>
      <c r="AU22" s="212"/>
      <c r="AV22" s="208"/>
      <c r="AW22" s="27"/>
      <c r="AX22" s="51"/>
      <c r="AY22" s="51"/>
      <c r="AZ22" s="51"/>
      <c r="BA22" s="51"/>
      <c r="BB22" s="51"/>
      <c r="BC22" s="51"/>
      <c r="BD22" s="51"/>
      <c r="BE22" s="51"/>
      <c r="BF22" s="51"/>
      <c r="BG22" s="51"/>
      <c r="BH22" s="51"/>
      <c r="BI22" s="193"/>
      <c r="BJ22" s="15"/>
      <c r="BK22" s="15"/>
      <c r="BL22" s="15"/>
      <c r="BM22" s="15"/>
      <c r="BN22" s="15"/>
    </row>
    <row r="23" spans="1:66" x14ac:dyDescent="0.45">
      <c r="A23" s="15"/>
      <c r="B23" s="52" t="s">
        <v>19</v>
      </c>
      <c r="C23" s="54"/>
      <c r="D23" s="54"/>
      <c r="E23" s="54"/>
      <c r="F23" s="54"/>
      <c r="G23" s="54"/>
      <c r="H23" s="54"/>
      <c r="I23" s="54">
        <v>2.2959250154294293</v>
      </c>
      <c r="J23" s="54">
        <v>2.112251014195075</v>
      </c>
      <c r="K23" s="54">
        <v>2.2959250154294293</v>
      </c>
      <c r="L23" s="54">
        <v>2.3877620160466067</v>
      </c>
      <c r="M23" s="217">
        <f t="shared" si="8"/>
        <v>8.6956521739130377E-2</v>
      </c>
      <c r="N23" s="217">
        <f t="shared" si="8"/>
        <v>4.0000000000000036E-2</v>
      </c>
      <c r="O23" s="198"/>
      <c r="P23" s="54">
        <v>0.59694050401165166</v>
      </c>
      <c r="Q23" s="54">
        <v>0.55102200370306298</v>
      </c>
      <c r="R23" s="54">
        <v>0.54528219116448939</v>
      </c>
      <c r="S23" s="54">
        <v>0.60268031655022525</v>
      </c>
      <c r="T23" s="54">
        <v>0.50165961587133023</v>
      </c>
      <c r="U23" s="54">
        <v>0.3696439274841381</v>
      </c>
      <c r="V23" s="54">
        <v>0.58086902890364567</v>
      </c>
      <c r="W23" s="54">
        <v>0.66086902890364574</v>
      </c>
      <c r="X23" s="54">
        <v>0.51658312847162158</v>
      </c>
      <c r="Y23" s="54">
        <v>0.54528219116448939</v>
      </c>
      <c r="Z23" s="54">
        <v>0.60268031655022525</v>
      </c>
      <c r="AA23" s="624">
        <f t="shared" si="3"/>
        <v>3.7549407114624511E-2</v>
      </c>
      <c r="AB23" s="624">
        <f t="shared" si="11"/>
        <v>0.10526315789473717</v>
      </c>
      <c r="AC23" s="638"/>
      <c r="AD23" s="54">
        <f t="shared" si="14"/>
        <v>1.1479625077147146</v>
      </c>
      <c r="AE23" s="54">
        <f t="shared" si="15"/>
        <v>1.1479625077147146</v>
      </c>
      <c r="AF23" s="54">
        <f t="shared" si="4"/>
        <v>0.87130354335546834</v>
      </c>
      <c r="AG23" s="516">
        <f t="shared" si="9"/>
        <v>1.2417380578072914</v>
      </c>
      <c r="AH23" s="620">
        <f t="shared" si="10"/>
        <v>1.061865319636111</v>
      </c>
      <c r="AJ23" s="52" t="s">
        <v>19</v>
      </c>
      <c r="AK23" s="54"/>
      <c r="AL23" s="54"/>
      <c r="AM23" s="54"/>
      <c r="AN23" s="54"/>
      <c r="AO23" s="54"/>
      <c r="AP23" s="54"/>
      <c r="AQ23" s="54">
        <f t="shared" si="24"/>
        <v>2.2959250154294293</v>
      </c>
      <c r="AR23" s="54">
        <f t="shared" si="24"/>
        <v>2.112251014195075</v>
      </c>
      <c r="AS23" s="54">
        <f t="shared" si="24"/>
        <v>2.2959250154294293</v>
      </c>
      <c r="AT23" s="54"/>
      <c r="AU23" s="216"/>
      <c r="AV23" s="217"/>
      <c r="AW23" s="27"/>
      <c r="AX23" s="53"/>
      <c r="AY23" s="53"/>
      <c r="AZ23" s="53"/>
      <c r="BA23" s="53"/>
      <c r="BB23" s="53"/>
      <c r="BC23" s="53"/>
      <c r="BD23" s="53"/>
      <c r="BE23" s="53"/>
      <c r="BF23" s="53"/>
      <c r="BG23" s="53"/>
      <c r="BH23" s="53"/>
      <c r="BI23" s="195"/>
      <c r="BJ23" s="53"/>
      <c r="BK23" s="53"/>
      <c r="BL23" s="53"/>
      <c r="BM23" s="53"/>
      <c r="BN23" s="53"/>
    </row>
  </sheetData>
  <phoneticPr fontId="25"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C546-5D7D-4444-943A-D56EF5E567CA}">
  <sheetPr codeName="Sheet42">
    <tabColor theme="1"/>
  </sheetPr>
  <dimension ref="A1"/>
  <sheetViews>
    <sheetView workbookViewId="0">
      <selection activeCell="G45" sqref="G45"/>
    </sheetView>
  </sheetViews>
  <sheetFormatPr defaultRowHeight="14.25" x14ac:dyDescent="0.4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8C6F1-D2B6-4CFC-B9B8-8D158563D048}">
  <sheetPr codeName="Sheet43"/>
  <dimension ref="A1:BT66"/>
  <sheetViews>
    <sheetView topLeftCell="A13" workbookViewId="0">
      <selection activeCell="L36" sqref="L36"/>
    </sheetView>
  </sheetViews>
  <sheetFormatPr defaultColWidth="9.46484375" defaultRowHeight="14.25" x14ac:dyDescent="0.45"/>
  <cols>
    <col min="1" max="1" width="29.46484375" style="15" customWidth="1"/>
    <col min="2" max="2" width="14.46484375" style="15" customWidth="1"/>
    <col min="3" max="3" width="6" style="15" customWidth="1"/>
    <col min="4" max="8" width="6.46484375" style="15" customWidth="1"/>
    <col min="9" max="9" width="7.46484375" style="625" customWidth="1"/>
    <col min="10" max="12" width="6.46484375" style="15" customWidth="1"/>
    <col min="13" max="13" width="9.46484375" style="15"/>
    <col min="14" max="14" width="9.46484375" style="15" customWidth="1"/>
    <col min="15" max="15" width="3.53125" style="15" customWidth="1"/>
    <col min="16" max="24" width="6.53125" style="15" customWidth="1"/>
    <col min="25" max="33" width="6.53125" style="104" customWidth="1"/>
    <col min="34" max="37" width="6.53125" style="101" customWidth="1"/>
    <col min="38" max="38" width="6.53125" style="386" customWidth="1"/>
    <col min="39" max="45" width="6.53125" style="104" customWidth="1"/>
    <col min="46" max="47" width="9.46484375" style="17" customWidth="1"/>
    <col min="48" max="48" width="7.46484375" style="15" customWidth="1"/>
    <col min="49" max="49" width="6.46484375" style="15" customWidth="1"/>
    <col min="50" max="50" width="7.46484375" style="15" customWidth="1"/>
    <col min="51" max="62" width="7.46484375" style="40" customWidth="1"/>
    <col min="63" max="63" width="7.53125" style="40" customWidth="1"/>
    <col min="64" max="65" width="7.46484375" style="40" customWidth="1"/>
    <col min="66" max="66" width="11.53125" style="15" customWidth="1"/>
    <col min="67" max="67" width="10.53125" style="15" customWidth="1"/>
    <col min="68" max="68" width="9.46484375" style="15"/>
    <col min="69" max="69" width="10" style="40" customWidth="1"/>
    <col min="70" max="16384" width="9.46484375" style="519"/>
  </cols>
  <sheetData>
    <row r="1" spans="1:72" x14ac:dyDescent="0.45">
      <c r="A1" s="16" t="s">
        <v>157</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Y1" s="63"/>
      <c r="AZ1" s="63"/>
      <c r="BA1" s="63"/>
      <c r="BB1" s="63"/>
      <c r="BC1" s="63"/>
      <c r="BD1" s="63"/>
      <c r="BE1" s="63"/>
      <c r="BF1" s="63"/>
      <c r="BG1" s="63"/>
      <c r="BH1" s="63"/>
      <c r="BI1" s="63"/>
      <c r="BJ1" s="63"/>
      <c r="BK1" s="63"/>
      <c r="BL1" s="63"/>
      <c r="BM1" s="63"/>
      <c r="BN1" s="18"/>
      <c r="BO1" s="18"/>
      <c r="BQ1" s="63"/>
    </row>
    <row r="2" spans="1:72" ht="20.25" x14ac:dyDescent="0.45">
      <c r="A2" s="23" t="s">
        <v>35</v>
      </c>
      <c r="B2" s="12"/>
      <c r="C2" s="176">
        <v>2013</v>
      </c>
      <c r="D2" s="176">
        <v>2014</v>
      </c>
      <c r="E2" s="176">
        <v>2015</v>
      </c>
      <c r="F2" s="176">
        <v>2016</v>
      </c>
      <c r="G2" s="176">
        <v>2017</v>
      </c>
      <c r="H2" s="176">
        <v>2018</v>
      </c>
      <c r="I2" s="641">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30" t="s">
        <v>159</v>
      </c>
      <c r="AU2" s="531" t="s">
        <v>160</v>
      </c>
      <c r="AV2" s="162"/>
      <c r="AW2" s="162"/>
      <c r="AX2" s="176" t="s">
        <v>39</v>
      </c>
      <c r="AY2" s="176" t="s">
        <v>40</v>
      </c>
      <c r="AZ2" s="176" t="s">
        <v>47</v>
      </c>
      <c r="BA2" s="176" t="s">
        <v>50</v>
      </c>
      <c r="BB2" s="176" t="s">
        <v>57</v>
      </c>
      <c r="BC2" s="176" t="s">
        <v>59</v>
      </c>
      <c r="BD2" s="176" t="s">
        <v>64</v>
      </c>
      <c r="BE2" s="176" t="s">
        <v>66</v>
      </c>
      <c r="BF2" s="176" t="s">
        <v>71</v>
      </c>
      <c r="BG2" s="176" t="s">
        <v>81</v>
      </c>
      <c r="BH2" s="532" t="s">
        <v>93</v>
      </c>
      <c r="BI2" s="532" t="s">
        <v>94</v>
      </c>
      <c r="BJ2" s="532" t="s">
        <v>109</v>
      </c>
      <c r="BK2" s="532" t="s">
        <v>134</v>
      </c>
      <c r="BL2" s="532" t="s">
        <v>147</v>
      </c>
      <c r="BM2" s="532" t="s">
        <v>161</v>
      </c>
      <c r="BN2" s="533" t="s">
        <v>162</v>
      </c>
      <c r="BO2" s="533" t="s">
        <v>163</v>
      </c>
      <c r="BP2" s="175"/>
      <c r="BQ2" s="176" t="s">
        <v>69</v>
      </c>
    </row>
    <row r="3" spans="1:72" x14ac:dyDescent="0.45">
      <c r="A3" s="110" t="s">
        <v>33</v>
      </c>
      <c r="B3" s="24"/>
      <c r="C3" s="24"/>
      <c r="D3" s="24"/>
      <c r="E3" s="24"/>
      <c r="F3" s="24"/>
      <c r="G3" s="24"/>
      <c r="H3" s="24"/>
      <c r="I3" s="626"/>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535"/>
      <c r="AV3" s="536"/>
      <c r="AW3" s="536"/>
      <c r="AX3" s="2"/>
      <c r="AY3" s="12"/>
      <c r="AZ3" s="12"/>
      <c r="BA3" s="12"/>
      <c r="BB3" s="12"/>
      <c r="BC3" s="12"/>
      <c r="BD3" s="12"/>
      <c r="BE3" s="12"/>
      <c r="BF3" s="12"/>
      <c r="BG3" s="12"/>
      <c r="BH3" s="12"/>
      <c r="BI3" s="12"/>
      <c r="BJ3" s="12"/>
      <c r="BK3" s="12"/>
      <c r="BL3" s="12"/>
      <c r="BM3" s="12"/>
      <c r="BN3" s="537"/>
      <c r="BO3" s="537"/>
      <c r="BQ3" s="12"/>
    </row>
    <row r="4" spans="1:72" x14ac:dyDescent="0.45">
      <c r="A4" s="23" t="s">
        <v>24</v>
      </c>
      <c r="B4" s="9"/>
      <c r="C4" s="555">
        <v>6070</v>
      </c>
      <c r="D4" s="555">
        <v>4875</v>
      </c>
      <c r="E4" s="555">
        <v>6160</v>
      </c>
      <c r="F4" s="555">
        <v>6045</v>
      </c>
      <c r="G4" s="555">
        <v>6130</v>
      </c>
      <c r="H4" s="555">
        <v>6125</v>
      </c>
      <c r="I4" s="555">
        <f t="shared" ref="I4:L4" si="0">SUM(I5:I9)</f>
        <v>6075.0869707317943</v>
      </c>
      <c r="J4" s="555">
        <f>SUM(J5:J9)</f>
        <v>4989.294085011973</v>
      </c>
      <c r="K4" s="555">
        <f t="shared" si="0"/>
        <v>6317.1917626872955</v>
      </c>
      <c r="L4" s="555">
        <f t="shared" si="0"/>
        <v>6119.1209731641302</v>
      </c>
      <c r="M4" s="492">
        <f>IF(ISERROR(K4/J4),"N/A",IF(J4&lt;0,"N/A",IF(K4&lt;0,"N/A",IF(K4/J4-1&gt;300%,"&gt;±300%",IF(K4/J4-1&lt;-300%,"&gt;±300%",K4/J4-1)))))</f>
        <v>0.26614941012685089</v>
      </c>
      <c r="N4" s="492">
        <f>IF(ISERROR(L4/K4),"N/A",IF(K4&lt;0,"N/A",IF(L4&lt;0,"N/A",IF(L4/K4-1&gt;300%,"&gt;±300%",IF(L4/K4-1&lt;-300%,"&gt;±300%",L4/K4-1)))))</f>
        <v>-3.1354246786218676E-2</v>
      </c>
      <c r="O4" s="27"/>
      <c r="P4" s="555">
        <v>1315</v>
      </c>
      <c r="Q4" s="555">
        <v>1415</v>
      </c>
      <c r="R4" s="555">
        <v>1360</v>
      </c>
      <c r="S4" s="555">
        <v>1545</v>
      </c>
      <c r="T4" s="555">
        <v>1655</v>
      </c>
      <c r="U4" s="555">
        <v>1615</v>
      </c>
      <c r="V4" s="555">
        <v>1275</v>
      </c>
      <c r="W4" s="555">
        <v>1650</v>
      </c>
      <c r="X4" s="555">
        <v>1620</v>
      </c>
      <c r="Y4" s="555">
        <v>1495</v>
      </c>
      <c r="Z4" s="555">
        <v>1425</v>
      </c>
      <c r="AA4" s="555">
        <v>1555</v>
      </c>
      <c r="AB4" s="555">
        <v>1565</v>
      </c>
      <c r="AC4" s="555">
        <v>1585</v>
      </c>
      <c r="AD4" s="555">
        <v>1300</v>
      </c>
      <c r="AE4" s="555">
        <v>1605</v>
      </c>
      <c r="AF4" s="555">
        <v>1665</v>
      </c>
      <c r="AG4" s="555">
        <v>1565</v>
      </c>
      <c r="AH4" s="555">
        <f t="shared" ref="AH4" si="1">SUM(AH5:AH9)</f>
        <v>1314.8025490907514</v>
      </c>
      <c r="AI4" s="555">
        <f t="shared" ref="AI4:AS4" si="2">SUM(AI5:AI9)</f>
        <v>1660.2100827564277</v>
      </c>
      <c r="AJ4" s="555">
        <f t="shared" si="2"/>
        <v>1525.5682266290912</v>
      </c>
      <c r="AK4" s="555">
        <f t="shared" si="2"/>
        <v>1574.5061122555239</v>
      </c>
      <c r="AL4" s="555">
        <f t="shared" si="2"/>
        <v>1248.231639870975</v>
      </c>
      <c r="AM4" s="555">
        <f t="shared" si="2"/>
        <v>942.30615290081562</v>
      </c>
      <c r="AN4" s="555">
        <f t="shared" si="2"/>
        <v>1495.7929873740359</v>
      </c>
      <c r="AO4" s="555">
        <f t="shared" si="2"/>
        <v>1302.9633048661472</v>
      </c>
      <c r="AP4" s="555">
        <f t="shared" si="2"/>
        <v>1464.7145367389815</v>
      </c>
      <c r="AQ4" s="555">
        <f t="shared" si="2"/>
        <v>1565.599764260852</v>
      </c>
      <c r="AR4" s="555">
        <f t="shared" si="2"/>
        <v>1592.2556087572757</v>
      </c>
      <c r="AS4" s="555">
        <f t="shared" si="2"/>
        <v>1694.6218529301864</v>
      </c>
      <c r="AT4" s="492">
        <f>IF(ISERROR(AS4/AO4),"N/A",IF(AO4&lt;0,"N/A",IF(AS4&lt;0,"N/A",IF(AS4/AO4-1&gt;300%,"&gt;±300%",IF(AS4/AO4-1&lt;-300%,"&gt;±300%",AS4/AO4-1)))))</f>
        <v>0.3005906203200972</v>
      </c>
      <c r="AU4" s="492">
        <f>IF(ISERROR(AS4/AR4),"N/A",IF(AR4&lt;0,"N/A",IF(AS4&lt;0,"N/A",IF(AS4/AR4-1&gt;300%,"&gt;±300%",IF(AS4/AR4-1&lt;-300%,"&gt;±300%",AS4/AR4-1)))))</f>
        <v>6.4290082327174591E-2</v>
      </c>
      <c r="AV4" s="4"/>
      <c r="AW4" s="4"/>
      <c r="AX4" s="9">
        <f t="shared" ref="AX4:AY4" si="3">SUM(AX5:AX9)</f>
        <v>2145</v>
      </c>
      <c r="AY4" s="9">
        <f t="shared" si="3"/>
        <v>2730</v>
      </c>
      <c r="AZ4" s="9">
        <f t="shared" ref="AZ4:AZ10" si="4">SUM(R4:S4)</f>
        <v>2905</v>
      </c>
      <c r="BA4" s="9">
        <f t="shared" ref="BA4:BA10" si="5">SUM(T4:U4)</f>
        <v>3270</v>
      </c>
      <c r="BB4" s="9">
        <f t="shared" ref="BB4:BB10" si="6">SUM(V4:W4)</f>
        <v>2925</v>
      </c>
      <c r="BC4" s="9">
        <f t="shared" ref="BC4:BC10" si="7">SUM(X4:Y4)</f>
        <v>3115</v>
      </c>
      <c r="BD4" s="9">
        <f t="shared" ref="BD4:BD10" si="8">SUM(Z4:AA4)</f>
        <v>2980</v>
      </c>
      <c r="BE4" s="9">
        <f t="shared" ref="BE4:BE11" si="9">SUM(AB4:AC4)</f>
        <v>3150</v>
      </c>
      <c r="BF4" s="9">
        <f t="shared" ref="BF4:BF11" si="10">SUM(AD4:AE4)</f>
        <v>2905</v>
      </c>
      <c r="BG4" s="9">
        <f t="shared" ref="BG4:BG11" si="11">SUM(AF4:AG4)</f>
        <v>3230</v>
      </c>
      <c r="BH4" s="9">
        <f t="shared" ref="BH4:BH11" si="12">SUM(AH4:AI4)</f>
        <v>2975.0126318471794</v>
      </c>
      <c r="BI4" s="9">
        <f t="shared" ref="BI4:BI11" si="13">SUM(AJ4:AK4)</f>
        <v>3100.0743388846149</v>
      </c>
      <c r="BJ4" s="9">
        <f>SUM(AL4:AM4)</f>
        <v>2190.5377927717905</v>
      </c>
      <c r="BK4" s="9">
        <f t="shared" ref="BK4:BK11" si="14">SUM(AN4:AO4)</f>
        <v>2798.756292240183</v>
      </c>
      <c r="BL4" s="9">
        <f t="shared" ref="BL4:BL11" si="15">SUM(AP4:AQ4)</f>
        <v>3030.3143009998334</v>
      </c>
      <c r="BM4" s="9">
        <f>SUM(AR4:AS4)</f>
        <v>3286.8774616874621</v>
      </c>
      <c r="BN4" s="492">
        <f>IF(ISERROR(BM4/BK4),"N/A",IF(BK4&lt;0,"N/A",IF(BM4&lt;0,"N/A",IF(BM4/BK4-1&gt;300%,"&gt;±300%",IF(BM4/BK4-1&lt;-300%,"&gt;±300%",BM4/BK4-1)))))</f>
        <v>0.1744064571826569</v>
      </c>
      <c r="BO4" s="492">
        <f>IF(ISERROR(BM4/BL4),"N/A",IF(BL4&lt;0,"N/A",IF(BM4&lt;0,"N/A",IF(BM4/BL4-1&gt;300%,"&gt;±300%",IF(BM4/BL4-1&lt;-300%,"&gt;±300%",BM4/BL4-1)))))</f>
        <v>8.4665528127883416E-2</v>
      </c>
      <c r="BP4" s="19"/>
      <c r="BQ4" s="9">
        <f>SUM(AP4:AS4)</f>
        <v>6317.1917626872946</v>
      </c>
      <c r="BS4" s="696"/>
      <c r="BT4" s="696"/>
    </row>
    <row r="5" spans="1:72" x14ac:dyDescent="0.45">
      <c r="A5" s="10"/>
      <c r="B5" s="10" t="s">
        <v>0</v>
      </c>
      <c r="C5" s="13">
        <v>4355</v>
      </c>
      <c r="D5" s="13">
        <v>3135</v>
      </c>
      <c r="E5" s="13">
        <v>4480</v>
      </c>
      <c r="F5" s="13">
        <v>4265</v>
      </c>
      <c r="G5" s="13">
        <v>4385</v>
      </c>
      <c r="H5" s="13">
        <v>4470</v>
      </c>
      <c r="I5" s="13">
        <v>4374.4100105325597</v>
      </c>
      <c r="J5" s="13">
        <v>3298.2770757025819</v>
      </c>
      <c r="K5" s="13">
        <v>4711.0761721758136</v>
      </c>
      <c r="L5" s="13">
        <v>4430.6804254356057</v>
      </c>
      <c r="M5" s="26">
        <f t="shared" ref="M5:N11" si="16">IF(ISERROR(K5/J5),"N/A",IF(J5&lt;0,"N/A",IF(K5&lt;0,"N/A",IF(K5/J5-1&gt;300%,"&gt;±300%",IF(K5/J5-1&lt;-300%,"&gt;±300%",K5/J5-1)))))</f>
        <v>0.4283445762882987</v>
      </c>
      <c r="N5" s="26">
        <f t="shared" si="16"/>
        <v>-5.9518406515322142E-2</v>
      </c>
      <c r="O5" s="27"/>
      <c r="P5" s="13">
        <v>870</v>
      </c>
      <c r="Q5" s="13">
        <v>980</v>
      </c>
      <c r="R5" s="13">
        <v>940</v>
      </c>
      <c r="S5" s="13">
        <v>1130</v>
      </c>
      <c r="T5" s="13">
        <v>1215</v>
      </c>
      <c r="U5" s="13">
        <v>1195</v>
      </c>
      <c r="V5" s="13">
        <v>815</v>
      </c>
      <c r="W5" s="13">
        <v>1200</v>
      </c>
      <c r="X5" s="13">
        <v>1180</v>
      </c>
      <c r="Y5" s="13">
        <v>1070</v>
      </c>
      <c r="Z5" s="13">
        <v>1030</v>
      </c>
      <c r="AA5" s="13">
        <v>1095</v>
      </c>
      <c r="AB5" s="13">
        <v>1140</v>
      </c>
      <c r="AC5" s="13">
        <v>1115</v>
      </c>
      <c r="AD5" s="13">
        <v>915</v>
      </c>
      <c r="AE5" s="13">
        <v>1160</v>
      </c>
      <c r="AF5" s="13">
        <v>1230</v>
      </c>
      <c r="AG5" s="13">
        <v>1170</v>
      </c>
      <c r="AH5" s="13">
        <v>868.46887169811328</v>
      </c>
      <c r="AI5" s="13">
        <v>1213.0049208192097</v>
      </c>
      <c r="AJ5" s="13">
        <v>1112.7015339045818</v>
      </c>
      <c r="AK5" s="13">
        <v>1180.2346841106546</v>
      </c>
      <c r="AL5" s="13">
        <v>842.85642848844918</v>
      </c>
      <c r="AM5" s="13">
        <v>520.92151089882509</v>
      </c>
      <c r="AN5" s="13">
        <v>1061.6484540822894</v>
      </c>
      <c r="AO5" s="13">
        <v>872.85068223301835</v>
      </c>
      <c r="AP5" s="13">
        <v>1027.875068067895</v>
      </c>
      <c r="AQ5" s="13">
        <v>1175.3725526637556</v>
      </c>
      <c r="AR5" s="13">
        <v>1227.5009474215194</v>
      </c>
      <c r="AS5" s="13">
        <v>1280.3276040226435</v>
      </c>
      <c r="AT5" s="492">
        <f>IF(ISERROR(AS5/AO5),"N/A",IF(AO5&lt;0,"N/A",IF(AS5&lt;0,"N/A",IF(AS5/AO5-1&gt;300%,"&gt;±300%",IF(AS5/AO5-1&lt;-300%,"&gt;±300%",AS5/AO5-1)))))</f>
        <v>0.46683462599487791</v>
      </c>
      <c r="AU5" s="492">
        <f t="shared" ref="AU5:AU11" si="17">IF(ISERROR(AS5/AR5),"N/A",IF(AR5&lt;0,"N/A",IF(AS5&lt;0,"N/A",IF(AS5/AR5-1&gt;300%,"&gt;±300%",IF(AS5/AR5-1&lt;-300%,"&gt;±300%",AS5/AR5-1)))))</f>
        <v>4.3035939574703752E-2</v>
      </c>
      <c r="AV5" s="4"/>
      <c r="AW5" s="4"/>
      <c r="AX5" s="13">
        <f t="shared" ref="AX5:AX10" si="18">D5-AY5</f>
        <v>1285</v>
      </c>
      <c r="AY5" s="13">
        <f>SUM(P5:Q5)</f>
        <v>1850</v>
      </c>
      <c r="AZ5" s="13">
        <f t="shared" si="4"/>
        <v>2070</v>
      </c>
      <c r="BA5" s="13">
        <f t="shared" si="5"/>
        <v>2410</v>
      </c>
      <c r="BB5" s="13">
        <f t="shared" si="6"/>
        <v>2015</v>
      </c>
      <c r="BC5" s="13">
        <f t="shared" si="7"/>
        <v>2250</v>
      </c>
      <c r="BD5" s="13">
        <f t="shared" si="8"/>
        <v>2125</v>
      </c>
      <c r="BE5" s="13">
        <f t="shared" si="9"/>
        <v>2255</v>
      </c>
      <c r="BF5" s="13">
        <f t="shared" si="10"/>
        <v>2075</v>
      </c>
      <c r="BG5" s="13">
        <f t="shared" si="11"/>
        <v>2400</v>
      </c>
      <c r="BH5" s="13">
        <f t="shared" si="12"/>
        <v>2081.4737925173231</v>
      </c>
      <c r="BI5" s="13">
        <f t="shared" si="13"/>
        <v>2292.9362180152366</v>
      </c>
      <c r="BJ5" s="13">
        <f t="shared" ref="BJ5:BJ10" si="19">SUM(AL5:AM5)</f>
        <v>1363.7779393872743</v>
      </c>
      <c r="BK5" s="13">
        <f t="shared" si="14"/>
        <v>1934.4991363153076</v>
      </c>
      <c r="BL5" s="13">
        <f t="shared" si="15"/>
        <v>2203.2476207316504</v>
      </c>
      <c r="BM5" s="7">
        <f t="shared" ref="BM5:BM11" si="20">SUM(AR5:AS5)</f>
        <v>2507.8285514441632</v>
      </c>
      <c r="BN5" s="492">
        <f t="shared" ref="BN5:BN42" si="21">IF(ISERROR(BM5/BK5),"N/A",IF(BK5&lt;0,"N/A",IF(BM5&lt;0,"N/A",IF(BM5/BK5-1&gt;300%,"&gt;±300%",IF(BM5/BK5-1&lt;-300%,"&gt;±300%",BM5/BK5-1)))))</f>
        <v>0.29637098531917228</v>
      </c>
      <c r="BO5" s="492">
        <f t="shared" ref="BO5:BO42" si="22">IF(ISERROR(BM5/BL5),"N/A",IF(BL5&lt;0,"N/A",IF(BM5&lt;0,"N/A",IF(BM5/BL5-1&gt;300%,"&gt;±300%",IF(BM5/BL5-1&lt;-300%,"&gt;±300%",BM5/BL5-1)))))</f>
        <v>0.13824180625297489</v>
      </c>
      <c r="BP5" s="19"/>
      <c r="BQ5" s="13">
        <f t="shared" ref="BQ5:BQ18" si="23">SUM(AP5:AS5)</f>
        <v>4711.0761721758136</v>
      </c>
      <c r="BS5" s="696"/>
      <c r="BT5" s="696"/>
    </row>
    <row r="6" spans="1:72" x14ac:dyDescent="0.45">
      <c r="A6" s="10"/>
      <c r="B6" s="10" t="s">
        <v>8</v>
      </c>
      <c r="C6" s="13">
        <v>405</v>
      </c>
      <c r="D6" s="13">
        <v>405</v>
      </c>
      <c r="E6" s="13">
        <v>405</v>
      </c>
      <c r="F6" s="13">
        <v>490</v>
      </c>
      <c r="G6" s="13">
        <v>480</v>
      </c>
      <c r="H6" s="13">
        <v>465</v>
      </c>
      <c r="I6" s="13">
        <v>457.82139999999998</v>
      </c>
      <c r="J6" s="13">
        <v>447.62088000000006</v>
      </c>
      <c r="K6" s="13">
        <v>474.84432582750583</v>
      </c>
      <c r="L6" s="13">
        <v>464.96591193137499</v>
      </c>
      <c r="M6" s="26">
        <f t="shared" si="16"/>
        <v>6.0818087457193082E-2</v>
      </c>
      <c r="N6" s="26">
        <f t="shared" si="16"/>
        <v>-2.0803478864185321E-2</v>
      </c>
      <c r="O6" s="27"/>
      <c r="P6" s="13">
        <v>95</v>
      </c>
      <c r="Q6" s="13">
        <v>95</v>
      </c>
      <c r="R6" s="13">
        <v>95</v>
      </c>
      <c r="S6" s="13">
        <v>80</v>
      </c>
      <c r="T6" s="13">
        <v>115</v>
      </c>
      <c r="U6" s="13">
        <v>110</v>
      </c>
      <c r="V6" s="13">
        <v>130</v>
      </c>
      <c r="W6" s="13">
        <v>120</v>
      </c>
      <c r="X6" s="13">
        <v>120</v>
      </c>
      <c r="Y6" s="13">
        <v>120</v>
      </c>
      <c r="Z6" s="13">
        <v>115</v>
      </c>
      <c r="AA6" s="13">
        <v>125</v>
      </c>
      <c r="AB6" s="13">
        <v>100</v>
      </c>
      <c r="AC6" s="13">
        <v>140</v>
      </c>
      <c r="AD6" s="13">
        <v>115</v>
      </c>
      <c r="AE6" s="13">
        <v>115</v>
      </c>
      <c r="AF6" s="13">
        <v>120</v>
      </c>
      <c r="AG6" s="13">
        <v>120</v>
      </c>
      <c r="AH6" s="13">
        <v>111.4571283018868</v>
      </c>
      <c r="AI6" s="13">
        <v>118.81441169811319</v>
      </c>
      <c r="AJ6" s="13">
        <v>119.06663113006395</v>
      </c>
      <c r="AK6" s="13">
        <v>108.48322886993604</v>
      </c>
      <c r="AL6" s="13">
        <v>107.64875596927972</v>
      </c>
      <c r="AM6" s="13">
        <v>109.94480403072028</v>
      </c>
      <c r="AN6" s="13">
        <v>115.38638519356425</v>
      </c>
      <c r="AO6" s="13">
        <v>114.64093480643575</v>
      </c>
      <c r="AP6" s="13">
        <v>117.84114183023325</v>
      </c>
      <c r="AQ6" s="13">
        <v>124.97457816976673</v>
      </c>
      <c r="AR6" s="13">
        <v>111.0499524009324</v>
      </c>
      <c r="AS6" s="13">
        <v>120.97865342657343</v>
      </c>
      <c r="AT6" s="492">
        <f t="shared" ref="AT6:AT11" si="24">IF(ISERROR(AS6/AO6),"N/A",IF(AO6&lt;0,"N/A",IF(AS6&lt;0,"N/A",IF(AS6/AO6-1&gt;300%,"&gt;±300%",IF(AS6/AO6-1&lt;-300%,"&gt;±300%",AS6/AO6-1)))))</f>
        <v>5.5283207789944555E-2</v>
      </c>
      <c r="AU6" s="492">
        <f t="shared" si="17"/>
        <v>8.940752166911925E-2</v>
      </c>
      <c r="AV6" s="4"/>
      <c r="AW6" s="4"/>
      <c r="AX6" s="13">
        <f t="shared" si="18"/>
        <v>215</v>
      </c>
      <c r="AY6" s="13">
        <f t="shared" ref="AY6:AY10" si="25">SUM(P6:Q6)</f>
        <v>190</v>
      </c>
      <c r="AZ6" s="13">
        <f t="shared" si="4"/>
        <v>175</v>
      </c>
      <c r="BA6" s="13">
        <f t="shared" si="5"/>
        <v>225</v>
      </c>
      <c r="BB6" s="13">
        <f t="shared" si="6"/>
        <v>250</v>
      </c>
      <c r="BC6" s="13">
        <f t="shared" si="7"/>
        <v>240</v>
      </c>
      <c r="BD6" s="13">
        <f t="shared" si="8"/>
        <v>240</v>
      </c>
      <c r="BE6" s="13">
        <f t="shared" si="9"/>
        <v>240</v>
      </c>
      <c r="BF6" s="13">
        <f t="shared" si="10"/>
        <v>230</v>
      </c>
      <c r="BG6" s="13">
        <f t="shared" si="11"/>
        <v>240</v>
      </c>
      <c r="BH6" s="13">
        <f t="shared" si="12"/>
        <v>230.27153999999999</v>
      </c>
      <c r="BI6" s="13">
        <f t="shared" si="13"/>
        <v>227.54986</v>
      </c>
      <c r="BJ6" s="13">
        <f t="shared" si="19"/>
        <v>217.59356</v>
      </c>
      <c r="BK6" s="13">
        <f t="shared" si="14"/>
        <v>230.02732</v>
      </c>
      <c r="BL6" s="13">
        <f t="shared" si="15"/>
        <v>242.81572</v>
      </c>
      <c r="BM6" s="7">
        <f t="shared" si="20"/>
        <v>232.02860582750583</v>
      </c>
      <c r="BN6" s="492">
        <f t="shared" si="21"/>
        <v>8.7002092947299214E-3</v>
      </c>
      <c r="BO6" s="492">
        <f t="shared" si="22"/>
        <v>-4.4425106300754247E-2</v>
      </c>
      <c r="BP6" s="19"/>
      <c r="BQ6" s="13">
        <f t="shared" si="23"/>
        <v>474.84432582750583</v>
      </c>
      <c r="BS6" s="696"/>
      <c r="BT6" s="696"/>
    </row>
    <row r="7" spans="1:72" x14ac:dyDescent="0.45">
      <c r="A7" s="10"/>
      <c r="B7" s="10" t="s">
        <v>15</v>
      </c>
      <c r="C7" s="13">
        <v>355</v>
      </c>
      <c r="D7" s="13">
        <v>395</v>
      </c>
      <c r="E7" s="13">
        <v>365</v>
      </c>
      <c r="F7" s="13">
        <v>390</v>
      </c>
      <c r="G7" s="13">
        <v>360</v>
      </c>
      <c r="H7" s="13">
        <v>345</v>
      </c>
      <c r="I7" s="13">
        <v>356.3391414125814</v>
      </c>
      <c r="J7" s="13">
        <v>337.22154999999998</v>
      </c>
      <c r="K7" s="13">
        <v>271.4388712389744</v>
      </c>
      <c r="L7" s="13">
        <v>357.91898609053783</v>
      </c>
      <c r="M7" s="26">
        <f t="shared" si="16"/>
        <v>-0.19507258287919493</v>
      </c>
      <c r="N7" s="26">
        <f t="shared" si="16"/>
        <v>0.31859885968736745</v>
      </c>
      <c r="O7" s="27"/>
      <c r="P7" s="13">
        <v>105</v>
      </c>
      <c r="Q7" s="13">
        <v>115</v>
      </c>
      <c r="R7" s="13">
        <v>100</v>
      </c>
      <c r="S7" s="13">
        <v>100</v>
      </c>
      <c r="T7" s="13">
        <v>90</v>
      </c>
      <c r="U7" s="13">
        <v>100</v>
      </c>
      <c r="V7" s="13">
        <v>100</v>
      </c>
      <c r="W7" s="13">
        <v>105</v>
      </c>
      <c r="X7" s="13">
        <v>100</v>
      </c>
      <c r="Y7" s="13">
        <v>85</v>
      </c>
      <c r="Z7" s="13">
        <v>95</v>
      </c>
      <c r="AA7" s="13">
        <v>85</v>
      </c>
      <c r="AB7" s="13">
        <v>95</v>
      </c>
      <c r="AC7" s="13">
        <v>95</v>
      </c>
      <c r="AD7" s="13">
        <v>90</v>
      </c>
      <c r="AE7" s="13">
        <v>85</v>
      </c>
      <c r="AF7" s="13">
        <v>90</v>
      </c>
      <c r="AG7" s="13">
        <v>90</v>
      </c>
      <c r="AH7" s="13">
        <v>85.149501412581387</v>
      </c>
      <c r="AI7" s="13">
        <v>98.594069999999988</v>
      </c>
      <c r="AJ7" s="13">
        <v>78.519019999999998</v>
      </c>
      <c r="AK7" s="13">
        <v>94.076549999999997</v>
      </c>
      <c r="AL7" s="13">
        <v>97.866374477791112</v>
      </c>
      <c r="AM7" s="13">
        <v>86.809065522208883</v>
      </c>
      <c r="AN7" s="13">
        <v>70.809776601101504</v>
      </c>
      <c r="AO7" s="13">
        <v>81.736333398898495</v>
      </c>
      <c r="AP7" s="13">
        <v>83.366053265613232</v>
      </c>
      <c r="AQ7" s="13">
        <v>75.306236734386758</v>
      </c>
      <c r="AR7" s="13">
        <v>49.74389923076923</v>
      </c>
      <c r="AS7" s="13">
        <v>63.022682008205223</v>
      </c>
      <c r="AT7" s="492">
        <f t="shared" si="24"/>
        <v>-0.22895144194155226</v>
      </c>
      <c r="AU7" s="492">
        <f t="shared" si="17"/>
        <v>0.26694294140139219</v>
      </c>
      <c r="AV7" s="4"/>
      <c r="AW7" s="4"/>
      <c r="AX7" s="13">
        <f t="shared" si="18"/>
        <v>175</v>
      </c>
      <c r="AY7" s="13">
        <f t="shared" si="25"/>
        <v>220</v>
      </c>
      <c r="AZ7" s="13">
        <f t="shared" si="4"/>
        <v>200</v>
      </c>
      <c r="BA7" s="13">
        <f t="shared" si="5"/>
        <v>190</v>
      </c>
      <c r="BB7" s="13">
        <f t="shared" si="6"/>
        <v>205</v>
      </c>
      <c r="BC7" s="13">
        <f t="shared" si="7"/>
        <v>185</v>
      </c>
      <c r="BD7" s="13">
        <f t="shared" si="8"/>
        <v>180</v>
      </c>
      <c r="BE7" s="13">
        <f t="shared" si="9"/>
        <v>190</v>
      </c>
      <c r="BF7" s="13">
        <f t="shared" si="10"/>
        <v>175</v>
      </c>
      <c r="BG7" s="13">
        <f t="shared" si="11"/>
        <v>180</v>
      </c>
      <c r="BH7" s="13">
        <f t="shared" si="12"/>
        <v>183.74357141258139</v>
      </c>
      <c r="BI7" s="13">
        <f t="shared" si="13"/>
        <v>172.59557000000001</v>
      </c>
      <c r="BJ7" s="13">
        <f t="shared" si="19"/>
        <v>184.67543999999998</v>
      </c>
      <c r="BK7" s="13">
        <f t="shared" si="14"/>
        <v>152.54611</v>
      </c>
      <c r="BL7" s="13">
        <f t="shared" si="15"/>
        <v>158.67228999999998</v>
      </c>
      <c r="BM7" s="7">
        <f t="shared" si="20"/>
        <v>112.76658123897445</v>
      </c>
      <c r="BN7" s="492">
        <f t="shared" si="21"/>
        <v>-0.26077052217867469</v>
      </c>
      <c r="BO7" s="492">
        <f t="shared" si="22"/>
        <v>-0.28931144033419776</v>
      </c>
      <c r="BP7" s="19"/>
      <c r="BQ7" s="13">
        <f t="shared" si="23"/>
        <v>271.4388712389744</v>
      </c>
      <c r="BS7" s="696"/>
      <c r="BT7" s="696"/>
    </row>
    <row r="8" spans="1:72" x14ac:dyDescent="0.45">
      <c r="A8" s="10"/>
      <c r="B8" s="10" t="s">
        <v>1</v>
      </c>
      <c r="C8" s="13">
        <v>740</v>
      </c>
      <c r="D8" s="13">
        <v>740</v>
      </c>
      <c r="E8" s="13">
        <v>710</v>
      </c>
      <c r="F8" s="13">
        <v>715</v>
      </c>
      <c r="G8" s="13">
        <v>720</v>
      </c>
      <c r="H8" s="13">
        <v>665</v>
      </c>
      <c r="I8" s="13">
        <v>716.37891437287317</v>
      </c>
      <c r="J8" s="13">
        <v>704.21686006867185</v>
      </c>
      <c r="K8" s="13">
        <v>652.1233991440422</v>
      </c>
      <c r="L8" s="13">
        <v>660.77069380017929</v>
      </c>
      <c r="M8" s="26">
        <f t="shared" si="16"/>
        <v>-7.397360653868712E-2</v>
      </c>
      <c r="N8" s="26">
        <f t="shared" si="16"/>
        <v>1.3260212204449839E-2</v>
      </c>
      <c r="O8" s="27"/>
      <c r="P8" s="13">
        <v>200</v>
      </c>
      <c r="Q8" s="13">
        <v>175</v>
      </c>
      <c r="R8" s="13">
        <v>180</v>
      </c>
      <c r="S8" s="13">
        <v>190</v>
      </c>
      <c r="T8" s="13">
        <v>190</v>
      </c>
      <c r="U8" s="13">
        <v>160</v>
      </c>
      <c r="V8" s="13">
        <v>190</v>
      </c>
      <c r="W8" s="13">
        <v>180</v>
      </c>
      <c r="X8" s="13">
        <v>175</v>
      </c>
      <c r="Y8" s="13">
        <v>170</v>
      </c>
      <c r="Z8" s="13">
        <v>140</v>
      </c>
      <c r="AA8" s="13">
        <v>205</v>
      </c>
      <c r="AB8" s="13">
        <v>185</v>
      </c>
      <c r="AC8" s="13">
        <v>190</v>
      </c>
      <c r="AD8" s="13">
        <v>140</v>
      </c>
      <c r="AE8" s="13">
        <v>200</v>
      </c>
      <c r="AF8" s="13">
        <v>180</v>
      </c>
      <c r="AG8" s="13">
        <v>145</v>
      </c>
      <c r="AH8" s="13">
        <v>204</v>
      </c>
      <c r="AI8" s="13">
        <v>188.79226177563464</v>
      </c>
      <c r="AJ8" s="13">
        <v>174.19652661717544</v>
      </c>
      <c r="AK8" s="13">
        <v>149.39012598006315</v>
      </c>
      <c r="AL8" s="13">
        <v>150</v>
      </c>
      <c r="AM8" s="13">
        <v>175.49612974710641</v>
      </c>
      <c r="AN8" s="13">
        <v>196.28350601702576</v>
      </c>
      <c r="AO8" s="13">
        <v>182.43722430453971</v>
      </c>
      <c r="AP8" s="13">
        <v>184</v>
      </c>
      <c r="AQ8" s="13">
        <v>136.98602311770279</v>
      </c>
      <c r="AR8" s="13">
        <v>152.75318612881492</v>
      </c>
      <c r="AS8" s="13">
        <v>178.38418989752452</v>
      </c>
      <c r="AT8" s="492">
        <f t="shared" si="24"/>
        <v>-2.2216049506703306E-2</v>
      </c>
      <c r="AU8" s="492">
        <f t="shared" si="17"/>
        <v>0.16779357876761591</v>
      </c>
      <c r="AV8" s="4"/>
      <c r="AW8" s="4"/>
      <c r="AX8" s="13">
        <f t="shared" si="18"/>
        <v>365</v>
      </c>
      <c r="AY8" s="13">
        <f t="shared" si="25"/>
        <v>375</v>
      </c>
      <c r="AZ8" s="13">
        <f t="shared" si="4"/>
        <v>370</v>
      </c>
      <c r="BA8" s="13">
        <f t="shared" si="5"/>
        <v>350</v>
      </c>
      <c r="BB8" s="13">
        <f t="shared" si="6"/>
        <v>370</v>
      </c>
      <c r="BC8" s="13">
        <f t="shared" si="7"/>
        <v>345</v>
      </c>
      <c r="BD8" s="13">
        <f t="shared" si="8"/>
        <v>345</v>
      </c>
      <c r="BE8" s="13">
        <f t="shared" si="9"/>
        <v>375</v>
      </c>
      <c r="BF8" s="13">
        <f t="shared" si="10"/>
        <v>340</v>
      </c>
      <c r="BG8" s="13">
        <f t="shared" si="11"/>
        <v>325</v>
      </c>
      <c r="BH8" s="13">
        <f t="shared" si="12"/>
        <v>392.79226177563464</v>
      </c>
      <c r="BI8" s="13">
        <f t="shared" si="13"/>
        <v>323.58665259723858</v>
      </c>
      <c r="BJ8" s="13">
        <f t="shared" si="19"/>
        <v>325.49612974710641</v>
      </c>
      <c r="BK8" s="13">
        <f t="shared" si="14"/>
        <v>378.7207303215655</v>
      </c>
      <c r="BL8" s="13">
        <f t="shared" si="15"/>
        <v>320.98602311770276</v>
      </c>
      <c r="BM8" s="7">
        <f t="shared" si="20"/>
        <v>331.13737602633944</v>
      </c>
      <c r="BN8" s="492">
        <f t="shared" si="21"/>
        <v>-0.12564232820005339</v>
      </c>
      <c r="BO8" s="492">
        <f t="shared" si="22"/>
        <v>3.1625529392331986E-2</v>
      </c>
      <c r="BP8" s="19"/>
      <c r="BQ8" s="13">
        <f t="shared" si="23"/>
        <v>652.1233991440422</v>
      </c>
      <c r="BS8" s="696"/>
      <c r="BT8" s="696"/>
    </row>
    <row r="9" spans="1:72" x14ac:dyDescent="0.45">
      <c r="A9" s="28"/>
      <c r="B9" s="29" t="s">
        <v>2</v>
      </c>
      <c r="C9" s="29">
        <v>215</v>
      </c>
      <c r="D9" s="29">
        <v>200</v>
      </c>
      <c r="E9" s="29">
        <v>200</v>
      </c>
      <c r="F9" s="29">
        <v>185</v>
      </c>
      <c r="G9" s="29">
        <v>185</v>
      </c>
      <c r="H9" s="29">
        <v>180</v>
      </c>
      <c r="I9" s="29">
        <v>170.13750441378028</v>
      </c>
      <c r="J9" s="29">
        <v>201.95771924071977</v>
      </c>
      <c r="K9" s="29">
        <v>207.70899430095923</v>
      </c>
      <c r="L9" s="29">
        <v>204.78495590643251</v>
      </c>
      <c r="M9" s="598">
        <f t="shared" si="16"/>
        <v>2.8477619384205566E-2</v>
      </c>
      <c r="N9" s="598">
        <f t="shared" si="16"/>
        <v>-1.4077572347637179E-2</v>
      </c>
      <c r="O9" s="27"/>
      <c r="P9" s="29">
        <v>45</v>
      </c>
      <c r="Q9" s="29">
        <v>50</v>
      </c>
      <c r="R9" s="29">
        <v>45</v>
      </c>
      <c r="S9" s="29">
        <v>45</v>
      </c>
      <c r="T9" s="29">
        <v>45</v>
      </c>
      <c r="U9" s="29">
        <v>50</v>
      </c>
      <c r="V9" s="29">
        <v>40</v>
      </c>
      <c r="W9" s="29">
        <v>45</v>
      </c>
      <c r="X9" s="29">
        <v>45</v>
      </c>
      <c r="Y9" s="29">
        <v>50</v>
      </c>
      <c r="Z9" s="29">
        <v>45</v>
      </c>
      <c r="AA9" s="29">
        <v>45</v>
      </c>
      <c r="AB9" s="29">
        <v>45</v>
      </c>
      <c r="AC9" s="29">
        <v>45</v>
      </c>
      <c r="AD9" s="611">
        <v>40</v>
      </c>
      <c r="AE9" s="611">
        <v>45</v>
      </c>
      <c r="AF9" s="611">
        <v>45</v>
      </c>
      <c r="AG9" s="611">
        <v>40</v>
      </c>
      <c r="AH9" s="611">
        <v>45.727047678170074</v>
      </c>
      <c r="AI9" s="611">
        <v>41.004418463470074</v>
      </c>
      <c r="AJ9" s="611">
        <v>41.084514977270075</v>
      </c>
      <c r="AK9" s="611">
        <v>42.321523294870076</v>
      </c>
      <c r="AL9" s="611">
        <v>49.860080935454945</v>
      </c>
      <c r="AM9" s="611">
        <v>49.134642701954945</v>
      </c>
      <c r="AN9" s="611">
        <v>51.664865480054942</v>
      </c>
      <c r="AO9" s="611">
        <v>51.298130123254936</v>
      </c>
      <c r="AP9" s="611">
        <v>51.632273575239807</v>
      </c>
      <c r="AQ9" s="611">
        <v>52.960373575239814</v>
      </c>
      <c r="AR9" s="611">
        <v>51.207623575239808</v>
      </c>
      <c r="AS9" s="611">
        <v>51.908723575239812</v>
      </c>
      <c r="AT9" s="612">
        <f t="shared" si="24"/>
        <v>1.1902840328054776E-2</v>
      </c>
      <c r="AU9" s="612">
        <f t="shared" si="17"/>
        <v>1.3691320765351955E-2</v>
      </c>
      <c r="AV9" s="4"/>
      <c r="AW9" s="4"/>
      <c r="AX9" s="29">
        <f t="shared" si="18"/>
        <v>105</v>
      </c>
      <c r="AY9" s="29">
        <f t="shared" si="25"/>
        <v>95</v>
      </c>
      <c r="AZ9" s="29">
        <f t="shared" si="4"/>
        <v>90</v>
      </c>
      <c r="BA9" s="29">
        <f t="shared" si="5"/>
        <v>95</v>
      </c>
      <c r="BB9" s="29">
        <f t="shared" si="6"/>
        <v>85</v>
      </c>
      <c r="BC9" s="29">
        <f t="shared" si="7"/>
        <v>95</v>
      </c>
      <c r="BD9" s="29">
        <f t="shared" si="8"/>
        <v>90</v>
      </c>
      <c r="BE9" s="29">
        <f t="shared" si="9"/>
        <v>90</v>
      </c>
      <c r="BF9" s="29">
        <f t="shared" si="10"/>
        <v>85</v>
      </c>
      <c r="BG9" s="29">
        <f t="shared" si="11"/>
        <v>85</v>
      </c>
      <c r="BH9" s="29">
        <f t="shared" si="12"/>
        <v>86.731466141640141</v>
      </c>
      <c r="BI9" s="29">
        <f t="shared" si="13"/>
        <v>83.406038272140151</v>
      </c>
      <c r="BJ9" s="29">
        <f t="shared" si="19"/>
        <v>98.994723637409891</v>
      </c>
      <c r="BK9" s="599">
        <f t="shared" si="14"/>
        <v>102.96299560330988</v>
      </c>
      <c r="BL9" s="599">
        <f t="shared" si="15"/>
        <v>104.59264715047962</v>
      </c>
      <c r="BM9" s="7">
        <f t="shared" si="20"/>
        <v>103.11634715047961</v>
      </c>
      <c r="BN9" s="492">
        <f>IF(ISERROR(BM9/BK9),"N/A",IF(BK9&lt;0,"N/A",IF(BM9&lt;0,"N/A",IF(BM9/BK9-1&gt;300%,"&gt;±300%",IF(BM9/BK9-1&lt;-300%,"&gt;±300%",BM9/BK9-1)))))</f>
        <v>1.4893850579149603E-3</v>
      </c>
      <c r="BO9" s="492">
        <f t="shared" si="22"/>
        <v>-1.411475892637104E-2</v>
      </c>
      <c r="BP9" s="19"/>
      <c r="BQ9" s="611">
        <f t="shared" si="23"/>
        <v>207.70899430095923</v>
      </c>
      <c r="BS9" s="696"/>
      <c r="BT9" s="696"/>
    </row>
    <row r="10" spans="1:72" x14ac:dyDescent="0.45">
      <c r="A10" s="90" t="s">
        <v>36</v>
      </c>
      <c r="C10" s="32">
        <v>-215</v>
      </c>
      <c r="D10" s="32">
        <v>350</v>
      </c>
      <c r="E10" s="32">
        <v>30</v>
      </c>
      <c r="F10" s="32">
        <v>30</v>
      </c>
      <c r="G10" s="32">
        <v>30</v>
      </c>
      <c r="H10" s="651">
        <v>10</v>
      </c>
      <c r="I10" s="651">
        <v>2.0553724172843388</v>
      </c>
      <c r="J10" s="651">
        <v>-83.635707465801829</v>
      </c>
      <c r="K10" s="651">
        <v>-59.305138174409308</v>
      </c>
      <c r="L10" s="651">
        <v>0</v>
      </c>
      <c r="M10" s="32" t="str">
        <f t="shared" si="16"/>
        <v>N/A</v>
      </c>
      <c r="N10" s="539" t="str">
        <f t="shared" si="16"/>
        <v>N/A</v>
      </c>
      <c r="O10" s="27"/>
      <c r="P10" s="32">
        <v>65</v>
      </c>
      <c r="Q10" s="32">
        <v>-40</v>
      </c>
      <c r="R10" s="32">
        <v>60</v>
      </c>
      <c r="S10" s="32">
        <v>-5</v>
      </c>
      <c r="T10" s="32">
        <v>25</v>
      </c>
      <c r="U10" s="32">
        <v>-45</v>
      </c>
      <c r="V10" s="32">
        <v>150</v>
      </c>
      <c r="W10" s="32">
        <v>60</v>
      </c>
      <c r="X10" s="32">
        <v>-105</v>
      </c>
      <c r="Y10" s="32">
        <v>-75</v>
      </c>
      <c r="Z10" s="32">
        <v>-60</v>
      </c>
      <c r="AA10" s="32">
        <v>75</v>
      </c>
      <c r="AB10" s="32">
        <v>-10</v>
      </c>
      <c r="AC10" s="32">
        <v>25</v>
      </c>
      <c r="AD10" s="32">
        <v>-5</v>
      </c>
      <c r="AE10" s="32">
        <v>55</v>
      </c>
      <c r="AF10" s="32">
        <v>-20</v>
      </c>
      <c r="AG10" s="32">
        <v>-20</v>
      </c>
      <c r="AH10" s="32">
        <v>12.188790193236848</v>
      </c>
      <c r="AI10" s="32">
        <v>-26.456840846936046</v>
      </c>
      <c r="AJ10" s="32">
        <v>-29.140944913994538</v>
      </c>
      <c r="AK10" s="32">
        <v>45.464367984978075</v>
      </c>
      <c r="AL10" s="32">
        <v>53.747878497737702</v>
      </c>
      <c r="AM10" s="32">
        <v>24.803950263688535</v>
      </c>
      <c r="AN10" s="32">
        <v>-111.53326566469633</v>
      </c>
      <c r="AO10" s="32">
        <v>-50.654270562531742</v>
      </c>
      <c r="AP10" s="32">
        <v>-29.303095800149173</v>
      </c>
      <c r="AQ10" s="32">
        <v>18.218104029757061</v>
      </c>
      <c r="AR10" s="32">
        <v>-27.620146404017177</v>
      </c>
      <c r="AS10" s="32">
        <v>-20.600000000000023</v>
      </c>
      <c r="AT10" s="492" t="str">
        <f t="shared" si="24"/>
        <v>N/A</v>
      </c>
      <c r="AU10" s="492" t="str">
        <f t="shared" si="17"/>
        <v>N/A</v>
      </c>
      <c r="AV10" s="4"/>
      <c r="AW10" s="4"/>
      <c r="AX10" s="32">
        <f t="shared" si="18"/>
        <v>325</v>
      </c>
      <c r="AY10" s="32">
        <f t="shared" si="25"/>
        <v>25</v>
      </c>
      <c r="AZ10" s="32">
        <f t="shared" si="4"/>
        <v>55</v>
      </c>
      <c r="BA10" s="32">
        <f t="shared" si="5"/>
        <v>-20</v>
      </c>
      <c r="BB10" s="32">
        <f t="shared" si="6"/>
        <v>210</v>
      </c>
      <c r="BC10" s="32">
        <f t="shared" si="7"/>
        <v>-180</v>
      </c>
      <c r="BD10" s="32">
        <f t="shared" si="8"/>
        <v>15</v>
      </c>
      <c r="BE10" s="32">
        <f t="shared" si="9"/>
        <v>15</v>
      </c>
      <c r="BF10" s="32">
        <f t="shared" si="10"/>
        <v>50</v>
      </c>
      <c r="BG10" s="32">
        <f t="shared" si="11"/>
        <v>-40</v>
      </c>
      <c r="BH10" s="32">
        <f t="shared" si="12"/>
        <v>-14.268050653699198</v>
      </c>
      <c r="BI10" s="32">
        <f t="shared" si="13"/>
        <v>16.323423070983537</v>
      </c>
      <c r="BJ10" s="32">
        <f t="shared" si="19"/>
        <v>78.551828761426236</v>
      </c>
      <c r="BK10" s="13">
        <f t="shared" si="14"/>
        <v>-162.18753622722807</v>
      </c>
      <c r="BL10" s="13">
        <f t="shared" si="15"/>
        <v>-11.084991770392111</v>
      </c>
      <c r="BM10" s="7">
        <f t="shared" si="20"/>
        <v>-48.2201464040172</v>
      </c>
      <c r="BN10" s="492" t="str">
        <f t="shared" si="21"/>
        <v>N/A</v>
      </c>
      <c r="BO10" s="492" t="str">
        <f t="shared" si="22"/>
        <v>N/A</v>
      </c>
      <c r="BP10" s="19"/>
      <c r="BQ10" s="648">
        <f t="shared" si="23"/>
        <v>-59.305138174409308</v>
      </c>
      <c r="BS10" s="696"/>
      <c r="BT10" s="696"/>
    </row>
    <row r="11" spans="1:72" x14ac:dyDescent="0.45">
      <c r="A11" s="33" t="s">
        <v>14</v>
      </c>
      <c r="B11" s="34"/>
      <c r="C11" s="560">
        <v>5855</v>
      </c>
      <c r="D11" s="560">
        <v>5225</v>
      </c>
      <c r="E11" s="560">
        <v>6190</v>
      </c>
      <c r="F11" s="560">
        <v>6075</v>
      </c>
      <c r="G11" s="560">
        <v>6160</v>
      </c>
      <c r="H11" s="560">
        <v>6135</v>
      </c>
      <c r="I11" s="582">
        <f t="shared" ref="I11" si="26">I4+I10</f>
        <v>6077.1423431490784</v>
      </c>
      <c r="J11" s="560">
        <f>J4+J10</f>
        <v>4905.6583775461713</v>
      </c>
      <c r="K11" s="560">
        <f>K4+K10</f>
        <v>6257.8866245128866</v>
      </c>
      <c r="L11" s="560">
        <f>L4+L10</f>
        <v>6119.1209731641302</v>
      </c>
      <c r="M11" s="540">
        <f t="shared" si="16"/>
        <v>0.27564663963476099</v>
      </c>
      <c r="N11" s="540">
        <f t="shared" si="16"/>
        <v>-2.2174523073843266E-2</v>
      </c>
      <c r="O11" s="27"/>
      <c r="P11" s="560">
        <v>1380</v>
      </c>
      <c r="Q11" s="560">
        <v>1375</v>
      </c>
      <c r="R11" s="560">
        <v>1420</v>
      </c>
      <c r="S11" s="560">
        <v>1540</v>
      </c>
      <c r="T11" s="560">
        <v>1680</v>
      </c>
      <c r="U11" s="560">
        <v>1570</v>
      </c>
      <c r="V11" s="560">
        <v>1425</v>
      </c>
      <c r="W11" s="560">
        <v>1710</v>
      </c>
      <c r="X11" s="560">
        <v>1515</v>
      </c>
      <c r="Y11" s="560">
        <v>1420</v>
      </c>
      <c r="Z11" s="560">
        <v>1365</v>
      </c>
      <c r="AA11" s="560">
        <v>1630</v>
      </c>
      <c r="AB11" s="560">
        <v>1555</v>
      </c>
      <c r="AC11" s="560">
        <v>1610</v>
      </c>
      <c r="AD11" s="560">
        <v>1295</v>
      </c>
      <c r="AE11" s="560">
        <v>1660</v>
      </c>
      <c r="AF11" s="560">
        <v>1645</v>
      </c>
      <c r="AG11" s="560">
        <v>1545</v>
      </c>
      <c r="AH11" s="560">
        <f t="shared" ref="AH11:AL11" si="27">AH4+AH10</f>
        <v>1326.9913392839883</v>
      </c>
      <c r="AI11" s="560">
        <f t="shared" si="27"/>
        <v>1633.7532419094916</v>
      </c>
      <c r="AJ11" s="560">
        <f t="shared" si="27"/>
        <v>1496.4272817150966</v>
      </c>
      <c r="AK11" s="560">
        <f t="shared" si="27"/>
        <v>1619.970480240502</v>
      </c>
      <c r="AL11" s="560">
        <f t="shared" si="27"/>
        <v>1301.9795183687127</v>
      </c>
      <c r="AM11" s="560">
        <f>AM4+AM10</f>
        <v>967.11010316450415</v>
      </c>
      <c r="AN11" s="560">
        <f t="shared" ref="AN11:AS11" si="28">AN4+AN10</f>
        <v>1384.2597217093396</v>
      </c>
      <c r="AO11" s="560">
        <f t="shared" si="28"/>
        <v>1252.3090343036154</v>
      </c>
      <c r="AP11" s="560">
        <f t="shared" si="28"/>
        <v>1435.4114409388324</v>
      </c>
      <c r="AQ11" s="560">
        <f t="shared" si="28"/>
        <v>1583.8178682906091</v>
      </c>
      <c r="AR11" s="560">
        <f t="shared" si="28"/>
        <v>1564.6354623532586</v>
      </c>
      <c r="AS11" s="560">
        <f t="shared" si="28"/>
        <v>1674.0218529301865</v>
      </c>
      <c r="AT11" s="561">
        <f t="shared" si="24"/>
        <v>0.33674820437678732</v>
      </c>
      <c r="AU11" s="561">
        <f t="shared" si="17"/>
        <v>6.991174187782212E-2</v>
      </c>
      <c r="AV11" s="4"/>
      <c r="AW11" s="4"/>
      <c r="AX11" s="34">
        <f>AX4+AX10</f>
        <v>2470</v>
      </c>
      <c r="AY11" s="34">
        <f t="shared" ref="AY11:BB11" si="29">AY4+AY10</f>
        <v>2755</v>
      </c>
      <c r="AZ11" s="34">
        <f t="shared" si="29"/>
        <v>2960</v>
      </c>
      <c r="BA11" s="34">
        <f t="shared" si="29"/>
        <v>3250</v>
      </c>
      <c r="BB11" s="34">
        <f t="shared" si="29"/>
        <v>3135</v>
      </c>
      <c r="BC11" s="34">
        <f>BC4+BC10</f>
        <v>2935</v>
      </c>
      <c r="BD11" s="34">
        <f>BD4+BD10</f>
        <v>2995</v>
      </c>
      <c r="BE11" s="34">
        <f t="shared" si="9"/>
        <v>3165</v>
      </c>
      <c r="BF11" s="34">
        <f t="shared" si="10"/>
        <v>2955</v>
      </c>
      <c r="BG11" s="34">
        <f t="shared" si="11"/>
        <v>3190</v>
      </c>
      <c r="BH11" s="34">
        <f t="shared" si="12"/>
        <v>2960.7445811934799</v>
      </c>
      <c r="BI11" s="34">
        <f t="shared" si="13"/>
        <v>3116.3977619555985</v>
      </c>
      <c r="BJ11" s="34">
        <f>SUM(AL11:AM11)</f>
        <v>2269.0896215332168</v>
      </c>
      <c r="BK11" s="34">
        <f t="shared" si="14"/>
        <v>2636.568756012955</v>
      </c>
      <c r="BL11" s="34">
        <f t="shared" si="15"/>
        <v>3019.2293092294412</v>
      </c>
      <c r="BM11" s="34">
        <f t="shared" si="20"/>
        <v>3238.6573152834453</v>
      </c>
      <c r="BN11" s="561">
        <f t="shared" si="21"/>
        <v>0.22836065166037023</v>
      </c>
      <c r="BO11" s="561">
        <f t="shared" si="22"/>
        <v>7.2676826958203433E-2</v>
      </c>
      <c r="BP11" s="19"/>
      <c r="BQ11" s="645">
        <f t="shared" si="23"/>
        <v>6257.8866245128866</v>
      </c>
      <c r="BS11" s="696"/>
      <c r="BT11" s="696"/>
    </row>
    <row r="12" spans="1:72" x14ac:dyDescent="0.45">
      <c r="A12" s="23"/>
      <c r="B12" s="4"/>
      <c r="C12" s="4"/>
      <c r="D12" s="4"/>
      <c r="E12" s="4"/>
      <c r="F12" s="4"/>
      <c r="G12" s="9"/>
      <c r="H12" s="9"/>
      <c r="I12" s="627"/>
      <c r="J12" s="4"/>
      <c r="K12" s="9"/>
      <c r="L12" s="9"/>
      <c r="M12" s="35"/>
      <c r="N12" s="541"/>
      <c r="O12" s="27"/>
      <c r="P12" s="35"/>
      <c r="Q12" s="35"/>
      <c r="R12" s="35"/>
      <c r="S12" s="35"/>
      <c r="T12" s="35"/>
      <c r="U12" s="35"/>
      <c r="V12" s="35"/>
      <c r="W12" s="35"/>
      <c r="X12" s="35"/>
      <c r="Y12" s="35"/>
      <c r="Z12" s="35"/>
      <c r="AA12" s="35"/>
      <c r="AB12" s="35"/>
      <c r="AC12" s="35"/>
      <c r="AD12" s="35"/>
      <c r="AE12" s="35"/>
      <c r="AF12" s="35"/>
      <c r="AG12" s="35"/>
      <c r="AH12" s="35"/>
      <c r="AI12" s="35"/>
      <c r="AJ12" s="35"/>
      <c r="AK12" s="35"/>
      <c r="AL12" s="562"/>
      <c r="AM12" s="35"/>
      <c r="AN12" s="35"/>
      <c r="AO12" s="35"/>
      <c r="AP12" s="35"/>
      <c r="AQ12" s="35"/>
      <c r="AR12" s="35"/>
      <c r="AS12" s="35"/>
      <c r="AT12" s="492"/>
      <c r="AU12" s="492"/>
      <c r="AV12" s="4"/>
      <c r="AW12" s="4"/>
      <c r="AX12" s="7"/>
      <c r="AY12" s="7"/>
      <c r="AZ12" s="7"/>
      <c r="BA12" s="7"/>
      <c r="BB12" s="7"/>
      <c r="BC12" s="7"/>
      <c r="BD12" s="7"/>
      <c r="BE12" s="7"/>
      <c r="BF12" s="7"/>
      <c r="BG12" s="7"/>
      <c r="BH12" s="7"/>
      <c r="BI12" s="7"/>
      <c r="BJ12" s="7"/>
      <c r="BK12" s="7"/>
      <c r="BL12" s="7"/>
      <c r="BM12" s="7"/>
      <c r="BN12" s="492"/>
      <c r="BO12" s="492"/>
      <c r="BP12" s="19"/>
      <c r="BQ12" s="13"/>
      <c r="BS12" s="696"/>
      <c r="BT12" s="696"/>
    </row>
    <row r="13" spans="1:72" s="644" customFormat="1" x14ac:dyDescent="0.45">
      <c r="A13" s="23" t="s">
        <v>22</v>
      </c>
      <c r="B13" s="9"/>
      <c r="C13" s="555">
        <v>2000</v>
      </c>
      <c r="D13" s="555">
        <v>2055</v>
      </c>
      <c r="E13" s="555">
        <v>1720</v>
      </c>
      <c r="F13" s="555">
        <v>1860</v>
      </c>
      <c r="G13" s="555">
        <v>1915</v>
      </c>
      <c r="H13" s="555">
        <v>1955</v>
      </c>
      <c r="I13" s="555">
        <f>SUM(I14:I16)</f>
        <v>2129.2921294690809</v>
      </c>
      <c r="J13" s="555">
        <f>SUM(J14:J16)</f>
        <v>1925.9009371047703</v>
      </c>
      <c r="K13" s="555">
        <f>SUM(K14:K16)</f>
        <v>1984.4495813668443</v>
      </c>
      <c r="L13" s="555">
        <f>SUM(L14:L16)</f>
        <v>2062.5509387616003</v>
      </c>
      <c r="M13" s="492">
        <f t="shared" ref="M13:N16" si="30">IF(ISERROR(K13/J13),"N/A",IF(J13&lt;0,"N/A",IF(K13&lt;0,"N/A",IF(K13/J13-1&gt;300%,"&gt;±300%",IF(K13/J13-1&lt;-300%,"&gt;±300%",K13/J13-1)))))</f>
        <v>3.0400652045006415E-2</v>
      </c>
      <c r="N13" s="492">
        <f t="shared" si="30"/>
        <v>3.935668516252333E-2</v>
      </c>
      <c r="O13" s="35"/>
      <c r="P13" s="555">
        <v>565</v>
      </c>
      <c r="Q13" s="555">
        <v>475</v>
      </c>
      <c r="R13" s="555">
        <v>435</v>
      </c>
      <c r="S13" s="555">
        <v>475</v>
      </c>
      <c r="T13" s="555">
        <v>415</v>
      </c>
      <c r="U13" s="555">
        <v>370</v>
      </c>
      <c r="V13" s="555">
        <v>395</v>
      </c>
      <c r="W13" s="555">
        <v>480</v>
      </c>
      <c r="X13" s="555">
        <v>510</v>
      </c>
      <c r="Y13" s="555">
        <v>460</v>
      </c>
      <c r="Z13" s="555">
        <v>420</v>
      </c>
      <c r="AA13" s="555">
        <v>480</v>
      </c>
      <c r="AB13" s="555">
        <v>480</v>
      </c>
      <c r="AC13" s="555">
        <v>505</v>
      </c>
      <c r="AD13" s="555">
        <v>460</v>
      </c>
      <c r="AE13" s="555">
        <v>480</v>
      </c>
      <c r="AF13" s="555">
        <v>490</v>
      </c>
      <c r="AG13" s="555">
        <v>495</v>
      </c>
      <c r="AH13" s="555">
        <f t="shared" ref="AH13:AP13" si="31">SUM(AH14:AH16)</f>
        <v>534.81122490321923</v>
      </c>
      <c r="AI13" s="555">
        <f t="shared" si="31"/>
        <v>550.5382958308237</v>
      </c>
      <c r="AJ13" s="555">
        <f t="shared" si="31"/>
        <v>518.45269764147235</v>
      </c>
      <c r="AK13" s="555">
        <f t="shared" si="31"/>
        <v>525.48991109356552</v>
      </c>
      <c r="AL13" s="555">
        <f t="shared" si="31"/>
        <v>446.93720518867161</v>
      </c>
      <c r="AM13" s="555">
        <f t="shared" si="31"/>
        <v>374.83160500802364</v>
      </c>
      <c r="AN13" s="555">
        <f t="shared" si="31"/>
        <v>531.25216572624504</v>
      </c>
      <c r="AO13" s="555">
        <f t="shared" si="31"/>
        <v>572.87996118183014</v>
      </c>
      <c r="AP13" s="555">
        <f t="shared" si="31"/>
        <v>525.79591717671178</v>
      </c>
      <c r="AQ13" s="563">
        <f>SUM(AQ14:AQ16)</f>
        <v>535.37010771058169</v>
      </c>
      <c r="AR13" s="563">
        <f>SUM(AR14:AR16)</f>
        <v>462.57702863557972</v>
      </c>
      <c r="AS13" s="563">
        <f>SUM(AS14:AS16)</f>
        <v>460.70652784397095</v>
      </c>
      <c r="AT13" s="492">
        <f t="shared" ref="AT13:AT16" si="32">IF(ISERROR(AS13/AO13),"N/A",IF(AO13&lt;0,"N/A",IF(AS13&lt;0,"N/A",IF(AS13/AO13-1&gt;300%,"&gt;±300%",IF(AS13/AO13-1&lt;-300%,"&gt;±300%",AS13/AO13-1)))))</f>
        <v>-0.19580617396085831</v>
      </c>
      <c r="AU13" s="492">
        <f t="shared" ref="AU13:AU16" si="33">IF(ISERROR(AS13/AR13),"N/A",IF(AR13&lt;0,"N/A",IF(AS13&lt;0,"N/A",IF(AS13/AR13-1&gt;300%,"&gt;±300%",IF(AS13/AR13-1&lt;-300%,"&gt;±300%",AS13/AR13-1)))))</f>
        <v>-4.0436525720397576E-3</v>
      </c>
      <c r="AV13" s="4"/>
      <c r="AW13" s="4"/>
      <c r="AX13" s="9">
        <f>SUM(AX14:AX16)</f>
        <v>1015</v>
      </c>
      <c r="AY13" s="9">
        <f>SUM(AY14:AY16)</f>
        <v>1040</v>
      </c>
      <c r="AZ13" s="9">
        <f>SUM(R13:S13)</f>
        <v>910</v>
      </c>
      <c r="BA13" s="9">
        <f>SUM(T13:U13)</f>
        <v>785</v>
      </c>
      <c r="BB13" s="9">
        <f>SUM(V13:W13)</f>
        <v>875</v>
      </c>
      <c r="BC13" s="9">
        <f>SUM(X13:Y13)</f>
        <v>970</v>
      </c>
      <c r="BD13" s="9">
        <f>SUM(Z13:AA13)</f>
        <v>900</v>
      </c>
      <c r="BE13" s="9">
        <f>SUM(AB13:AC13)</f>
        <v>985</v>
      </c>
      <c r="BF13" s="9">
        <f>SUM(AD13:AE13)</f>
        <v>940</v>
      </c>
      <c r="BG13" s="9">
        <f>SUM(AF13:AG13)</f>
        <v>985</v>
      </c>
      <c r="BH13" s="9">
        <f>SUM(AH13:AI13)</f>
        <v>1085.3495207340429</v>
      </c>
      <c r="BI13" s="9">
        <f>SUM(AJ13:AK13)</f>
        <v>1043.942608735038</v>
      </c>
      <c r="BJ13" s="9">
        <f>SUM(AL13:AM13)</f>
        <v>821.76881019669531</v>
      </c>
      <c r="BK13" s="9">
        <f>SUM(AN13:AO13)</f>
        <v>1104.1321269080752</v>
      </c>
      <c r="BL13" s="9">
        <f t="shared" ref="BL13:BL16" si="34">SUM(AP13:AQ13)</f>
        <v>1061.1660248872936</v>
      </c>
      <c r="BM13" s="9">
        <f>SUM(AR13:AS13)</f>
        <v>923.28355647955073</v>
      </c>
      <c r="BN13" s="492">
        <f t="shared" si="21"/>
        <v>-0.16379250818012026</v>
      </c>
      <c r="BO13" s="492">
        <f t="shared" si="22"/>
        <v>-0.12993486897810114</v>
      </c>
      <c r="BP13" s="643"/>
      <c r="BQ13" s="36">
        <f t="shared" si="23"/>
        <v>1984.4495813668441</v>
      </c>
      <c r="BS13" s="696"/>
      <c r="BT13" s="696"/>
    </row>
    <row r="14" spans="1:72" x14ac:dyDescent="0.45">
      <c r="A14" s="7"/>
      <c r="B14" s="7" t="s">
        <v>4</v>
      </c>
      <c r="C14" s="13">
        <v>1120</v>
      </c>
      <c r="D14" s="13">
        <v>1255</v>
      </c>
      <c r="E14" s="13">
        <v>1185</v>
      </c>
      <c r="F14" s="13">
        <v>1210</v>
      </c>
      <c r="G14" s="13">
        <v>1325</v>
      </c>
      <c r="H14" s="13">
        <v>1420</v>
      </c>
      <c r="I14" s="13">
        <v>1583.560830444052</v>
      </c>
      <c r="J14" s="13">
        <v>1437.6242812702358</v>
      </c>
      <c r="K14" s="13">
        <v>1495.0638255486022</v>
      </c>
      <c r="L14" s="13">
        <v>1559.3745476965573</v>
      </c>
      <c r="M14" s="26">
        <f t="shared" si="30"/>
        <v>3.9954489519065994E-2</v>
      </c>
      <c r="N14" s="26">
        <f t="shared" si="30"/>
        <v>4.3015369008983173E-2</v>
      </c>
      <c r="O14" s="27"/>
      <c r="P14" s="13">
        <v>365</v>
      </c>
      <c r="Q14" s="13">
        <v>305</v>
      </c>
      <c r="R14" s="13">
        <v>315</v>
      </c>
      <c r="S14" s="13">
        <v>310</v>
      </c>
      <c r="T14" s="13">
        <v>295</v>
      </c>
      <c r="U14" s="13">
        <v>265</v>
      </c>
      <c r="V14" s="13">
        <v>280</v>
      </c>
      <c r="W14" s="13">
        <v>340</v>
      </c>
      <c r="X14" s="13">
        <v>315</v>
      </c>
      <c r="Y14" s="13">
        <v>280</v>
      </c>
      <c r="Z14" s="13">
        <v>300</v>
      </c>
      <c r="AA14" s="13">
        <v>330</v>
      </c>
      <c r="AB14" s="13">
        <v>330</v>
      </c>
      <c r="AC14" s="13">
        <v>365</v>
      </c>
      <c r="AD14" s="13">
        <v>330</v>
      </c>
      <c r="AE14" s="13">
        <v>345</v>
      </c>
      <c r="AF14" s="13">
        <v>365</v>
      </c>
      <c r="AG14" s="13">
        <v>380</v>
      </c>
      <c r="AH14" s="7">
        <v>396.37162988247115</v>
      </c>
      <c r="AI14" s="7">
        <v>414.84456454028174</v>
      </c>
      <c r="AJ14" s="7">
        <v>385.6307609357948</v>
      </c>
      <c r="AK14" s="7">
        <v>386.7138750855043</v>
      </c>
      <c r="AL14" s="7">
        <v>360.57688426467871</v>
      </c>
      <c r="AM14" s="7">
        <v>262.50027061629771</v>
      </c>
      <c r="AN14" s="7">
        <v>392.86103265909668</v>
      </c>
      <c r="AO14" s="7">
        <v>421.68609373016272</v>
      </c>
      <c r="AP14" s="7">
        <v>391.70291096967611</v>
      </c>
      <c r="AQ14" s="524">
        <v>421.16805779236847</v>
      </c>
      <c r="AR14" s="524">
        <v>341.3000458570084</v>
      </c>
      <c r="AS14" s="524">
        <v>340.89281092954917</v>
      </c>
      <c r="AT14" s="492">
        <f t="shared" si="32"/>
        <v>-0.19159579602431287</v>
      </c>
      <c r="AU14" s="492">
        <f t="shared" si="33"/>
        <v>-1.1931874384506491E-3</v>
      </c>
      <c r="AV14" s="4"/>
      <c r="AW14" s="4"/>
      <c r="AX14" s="13">
        <f>D14-AY14</f>
        <v>585</v>
      </c>
      <c r="AY14" s="13">
        <f>SUM(P14:Q14)</f>
        <v>670</v>
      </c>
      <c r="AZ14" s="13">
        <f>SUM(R14:S14)</f>
        <v>625</v>
      </c>
      <c r="BA14" s="13">
        <f>SUM(T14:U14)</f>
        <v>560</v>
      </c>
      <c r="BB14" s="13">
        <f>SUM(V14:W14)</f>
        <v>620</v>
      </c>
      <c r="BC14" s="13">
        <f>SUM(X14:Y14)</f>
        <v>595</v>
      </c>
      <c r="BD14" s="13">
        <f>SUM(Z14:AA14)</f>
        <v>630</v>
      </c>
      <c r="BE14" s="13">
        <f>SUM(AB14:AC14)</f>
        <v>695</v>
      </c>
      <c r="BF14" s="13">
        <f>SUM(AD14:AE14)</f>
        <v>675</v>
      </c>
      <c r="BG14" s="13">
        <f>SUM(AF14:AG14)</f>
        <v>745</v>
      </c>
      <c r="BH14" s="13">
        <f>SUM(AH14:AI14)</f>
        <v>811.21619442275289</v>
      </c>
      <c r="BI14" s="13">
        <f>SUM(AJ14:AK14)</f>
        <v>772.34463602129904</v>
      </c>
      <c r="BJ14" s="13">
        <f>SUM(AL14:AM14)</f>
        <v>623.07715488097642</v>
      </c>
      <c r="BK14" s="13">
        <f>SUM(AN14:AO14)</f>
        <v>814.54712638925935</v>
      </c>
      <c r="BL14" s="13">
        <f t="shared" si="34"/>
        <v>812.87096876204464</v>
      </c>
      <c r="BM14" s="13">
        <f>SUM(AR14:AS14)</f>
        <v>682.19285678655751</v>
      </c>
      <c r="BN14" s="492">
        <f t="shared" si="21"/>
        <v>-0.16248816712349656</v>
      </c>
      <c r="BO14" s="492">
        <f t="shared" si="22"/>
        <v>-0.16076119949824552</v>
      </c>
      <c r="BP14" s="19"/>
      <c r="BQ14" s="13">
        <f t="shared" si="23"/>
        <v>1495.0638255486022</v>
      </c>
      <c r="BS14" s="696"/>
      <c r="BT14" s="696"/>
    </row>
    <row r="15" spans="1:72" x14ac:dyDescent="0.45">
      <c r="A15" s="7"/>
      <c r="B15" s="7" t="s">
        <v>5</v>
      </c>
      <c r="C15" s="13">
        <v>855</v>
      </c>
      <c r="D15" s="13">
        <v>775</v>
      </c>
      <c r="E15" s="13">
        <v>515</v>
      </c>
      <c r="F15" s="13">
        <v>625</v>
      </c>
      <c r="G15" s="13">
        <v>560</v>
      </c>
      <c r="H15" s="13">
        <v>505</v>
      </c>
      <c r="I15" s="13">
        <v>476.43626153638382</v>
      </c>
      <c r="J15" s="13">
        <v>421.92517022032166</v>
      </c>
      <c r="K15" s="13">
        <v>422.294718329597</v>
      </c>
      <c r="L15" s="13">
        <v>434.33487041336298</v>
      </c>
      <c r="M15" s="26">
        <f t="shared" si="30"/>
        <v>8.7586172942089036E-4</v>
      </c>
      <c r="N15" s="26">
        <f t="shared" si="30"/>
        <v>2.8511254252459706E-2</v>
      </c>
      <c r="O15" s="27"/>
      <c r="P15" s="13">
        <v>200</v>
      </c>
      <c r="Q15" s="13">
        <v>170</v>
      </c>
      <c r="R15" s="13">
        <v>120</v>
      </c>
      <c r="S15" s="13">
        <v>165</v>
      </c>
      <c r="T15" s="13">
        <v>120</v>
      </c>
      <c r="U15" s="13">
        <v>105</v>
      </c>
      <c r="V15" s="13">
        <v>115</v>
      </c>
      <c r="W15" s="13">
        <v>140</v>
      </c>
      <c r="X15" s="13">
        <v>195</v>
      </c>
      <c r="Y15" s="13">
        <v>180</v>
      </c>
      <c r="Z15" s="13">
        <v>120</v>
      </c>
      <c r="AA15" s="13">
        <v>150</v>
      </c>
      <c r="AB15" s="13">
        <v>150</v>
      </c>
      <c r="AC15" s="13">
        <v>140</v>
      </c>
      <c r="AD15" s="13">
        <v>130</v>
      </c>
      <c r="AE15" s="13">
        <v>135</v>
      </c>
      <c r="AF15" s="13">
        <v>125</v>
      </c>
      <c r="AG15" s="13">
        <v>115</v>
      </c>
      <c r="AH15" s="13">
        <v>120.42288527370043</v>
      </c>
      <c r="AI15" s="13">
        <v>119.06292229326716</v>
      </c>
      <c r="AJ15" s="13">
        <v>116.36436530212434</v>
      </c>
      <c r="AK15" s="13">
        <v>120.58608866729192</v>
      </c>
      <c r="AL15" s="13">
        <v>69.811805950262084</v>
      </c>
      <c r="AM15" s="13">
        <v>96.906511122328524</v>
      </c>
      <c r="AN15" s="13">
        <v>121.27801228554313</v>
      </c>
      <c r="AO15" s="13">
        <v>133.92884086218788</v>
      </c>
      <c r="AP15" s="13">
        <v>117.8987727720906</v>
      </c>
      <c r="AQ15" s="468">
        <v>97.608454554340739</v>
      </c>
      <c r="AR15" s="468">
        <v>104.18933543780196</v>
      </c>
      <c r="AS15" s="468">
        <v>102.5981555653637</v>
      </c>
      <c r="AT15" s="492">
        <f t="shared" si="32"/>
        <v>-0.23393531292534153</v>
      </c>
      <c r="AU15" s="492">
        <f t="shared" si="33"/>
        <v>-1.527200327895506E-2</v>
      </c>
      <c r="AV15" s="4"/>
      <c r="AW15" s="4"/>
      <c r="AX15" s="13">
        <f>D15-AY15</f>
        <v>405</v>
      </c>
      <c r="AY15" s="13">
        <f>SUM(P15:Q15)</f>
        <v>370</v>
      </c>
      <c r="AZ15" s="13">
        <f>SUM(R15:S15)</f>
        <v>285</v>
      </c>
      <c r="BA15" s="13">
        <f>SUM(T15:U15)</f>
        <v>225</v>
      </c>
      <c r="BB15" s="13">
        <f>SUM(V15:W15)</f>
        <v>255</v>
      </c>
      <c r="BC15" s="13">
        <f>SUM(X15:Y15)</f>
        <v>375</v>
      </c>
      <c r="BD15" s="13">
        <f>SUM(Z15:AA15)</f>
        <v>270</v>
      </c>
      <c r="BE15" s="13">
        <f>SUM(AB15:AC15)</f>
        <v>290</v>
      </c>
      <c r="BF15" s="13">
        <f>SUM(AD15:AE15)</f>
        <v>265</v>
      </c>
      <c r="BG15" s="13">
        <f>SUM(AF15:AG15)</f>
        <v>240</v>
      </c>
      <c r="BH15" s="13">
        <f>SUM(AH15:AI15)</f>
        <v>239.48580756696759</v>
      </c>
      <c r="BI15" s="13">
        <f>SUM(AJ15:AK15)</f>
        <v>236.95045396941626</v>
      </c>
      <c r="BJ15" s="13">
        <f>SUM(AL15:AM15)</f>
        <v>166.71831707259059</v>
      </c>
      <c r="BK15" s="13">
        <f>SUM(AN15:AO15)</f>
        <v>255.20685314773101</v>
      </c>
      <c r="BL15" s="13">
        <f t="shared" si="34"/>
        <v>215.50722732643135</v>
      </c>
      <c r="BM15" s="13">
        <f t="shared" ref="BM15:BM16" si="35">SUM(AR15:AS15)</f>
        <v>206.78749100316566</v>
      </c>
      <c r="BN15" s="492">
        <f t="shared" si="21"/>
        <v>-0.18972594798046805</v>
      </c>
      <c r="BO15" s="492">
        <f t="shared" si="22"/>
        <v>-4.0461456589842348E-2</v>
      </c>
      <c r="BP15" s="19"/>
      <c r="BQ15" s="13">
        <f t="shared" si="23"/>
        <v>422.294718329597</v>
      </c>
      <c r="BS15" s="696"/>
      <c r="BT15" s="696"/>
    </row>
    <row r="16" spans="1:72" x14ac:dyDescent="0.45">
      <c r="A16" s="7"/>
      <c r="B16" s="7" t="s">
        <v>6</v>
      </c>
      <c r="C16" s="13">
        <v>25</v>
      </c>
      <c r="D16" s="13">
        <v>25</v>
      </c>
      <c r="E16" s="13">
        <v>20</v>
      </c>
      <c r="F16" s="13">
        <v>25</v>
      </c>
      <c r="G16" s="13">
        <v>30</v>
      </c>
      <c r="H16" s="13">
        <v>30</v>
      </c>
      <c r="I16" s="13">
        <v>69.295037488645093</v>
      </c>
      <c r="J16" s="13">
        <v>66.351485614212848</v>
      </c>
      <c r="K16" s="13">
        <v>67.0910374886451</v>
      </c>
      <c r="L16" s="13">
        <v>68.841520651679971</v>
      </c>
      <c r="M16" s="26">
        <f t="shared" si="30"/>
        <v>1.114597310951293E-2</v>
      </c>
      <c r="N16" s="26">
        <f t="shared" si="30"/>
        <v>2.6091162524221501E-2</v>
      </c>
      <c r="O16" s="27"/>
      <c r="P16" s="13">
        <v>0</v>
      </c>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18.016709747047727</v>
      </c>
      <c r="AI16" s="13">
        <v>16.630808997274823</v>
      </c>
      <c r="AJ16" s="13">
        <v>16.45757140355321</v>
      </c>
      <c r="AK16" s="13">
        <v>18.18994734076934</v>
      </c>
      <c r="AL16" s="13">
        <v>16.548514973730871</v>
      </c>
      <c r="AM16" s="13">
        <v>15.42482326939737</v>
      </c>
      <c r="AN16" s="13">
        <v>17.113120781605158</v>
      </c>
      <c r="AO16" s="13">
        <v>17.265026589479444</v>
      </c>
      <c r="AP16" s="13">
        <v>16.194233434945147</v>
      </c>
      <c r="AQ16" s="468">
        <v>16.593595363872552</v>
      </c>
      <c r="AR16" s="468">
        <v>17.08764734076934</v>
      </c>
      <c r="AS16" s="468">
        <v>17.215561349058063</v>
      </c>
      <c r="AT16" s="492">
        <f t="shared" si="32"/>
        <v>-2.8650544014523494E-3</v>
      </c>
      <c r="AU16" s="492">
        <f t="shared" si="33"/>
        <v>7.4857589074615039E-3</v>
      </c>
      <c r="AV16" s="4"/>
      <c r="AW16" s="4"/>
      <c r="AX16" s="13">
        <f>D16-AY16</f>
        <v>25</v>
      </c>
      <c r="AY16" s="13">
        <f>SUM(P16:Q16)</f>
        <v>0</v>
      </c>
      <c r="AZ16" s="13">
        <f>SUM(R16:S16)</f>
        <v>0</v>
      </c>
      <c r="BA16" s="13">
        <f>SUM(T16:U16)</f>
        <v>0</v>
      </c>
      <c r="BB16" s="13">
        <f>SUM(V16:W16)</f>
        <v>0</v>
      </c>
      <c r="BC16" s="13">
        <f>SUM(X16:Y16)</f>
        <v>0</v>
      </c>
      <c r="BD16" s="13">
        <f>SUM(Z16:AA16)</f>
        <v>0</v>
      </c>
      <c r="BE16" s="13">
        <f>SUM(AB16:AC16)</f>
        <v>0</v>
      </c>
      <c r="BF16" s="13">
        <f>SUM(AD16:AE16)</f>
        <v>0</v>
      </c>
      <c r="BG16" s="13">
        <f>SUM(AF16:AG16)</f>
        <v>0</v>
      </c>
      <c r="BH16" s="13">
        <f>SUM(AH16:AI16)</f>
        <v>34.647518744322554</v>
      </c>
      <c r="BI16" s="13">
        <f>SUM(AJ16:AK16)</f>
        <v>34.647518744322554</v>
      </c>
      <c r="BJ16" s="13">
        <f>SUM(AL16:AM16)</f>
        <v>31.973338243128239</v>
      </c>
      <c r="BK16" s="13">
        <f>SUM(AN16:AO16)</f>
        <v>34.378147371084602</v>
      </c>
      <c r="BL16" s="13">
        <f t="shared" si="34"/>
        <v>32.787828798817699</v>
      </c>
      <c r="BM16" s="13">
        <f t="shared" si="35"/>
        <v>34.3032086898274</v>
      </c>
      <c r="BN16" s="492">
        <f t="shared" si="21"/>
        <v>-2.1798347784218741E-3</v>
      </c>
      <c r="BO16" s="492">
        <f t="shared" si="22"/>
        <v>4.621775660437577E-2</v>
      </c>
      <c r="BP16" s="19"/>
      <c r="BQ16" s="13">
        <f t="shared" si="23"/>
        <v>67.0910374886451</v>
      </c>
      <c r="BS16" s="696"/>
      <c r="BT16" s="696"/>
    </row>
    <row r="17" spans="1:72" x14ac:dyDescent="0.45">
      <c r="A17" s="23"/>
      <c r="B17" s="4"/>
      <c r="C17" s="9"/>
      <c r="D17" s="9"/>
      <c r="E17" s="9"/>
      <c r="F17" s="9"/>
      <c r="G17" s="9"/>
      <c r="H17" s="9"/>
      <c r="I17" s="563"/>
      <c r="J17" s="9"/>
      <c r="K17" s="9"/>
      <c r="L17" s="9"/>
      <c r="M17" s="36"/>
      <c r="N17" s="235"/>
      <c r="O17" s="27"/>
      <c r="P17" s="36"/>
      <c r="Q17" s="36"/>
      <c r="R17" s="36"/>
      <c r="S17" s="36"/>
      <c r="T17" s="36"/>
      <c r="U17" s="36"/>
      <c r="V17" s="36"/>
      <c r="W17" s="36"/>
      <c r="X17" s="36"/>
      <c r="Y17" s="36"/>
      <c r="Z17" s="36"/>
      <c r="AA17" s="36"/>
      <c r="AB17" s="36"/>
      <c r="AC17" s="36"/>
      <c r="AD17" s="36"/>
      <c r="AE17" s="36"/>
      <c r="AF17" s="36"/>
      <c r="AG17" s="36"/>
      <c r="AH17" s="36"/>
      <c r="AI17" s="36"/>
      <c r="AJ17" s="36"/>
      <c r="AK17" s="36"/>
      <c r="AL17" s="368"/>
      <c r="AM17" s="36"/>
      <c r="AN17" s="36"/>
      <c r="AO17" s="36"/>
      <c r="AP17" s="36"/>
      <c r="AQ17" s="36"/>
      <c r="AR17" s="36"/>
      <c r="AS17" s="36"/>
      <c r="AT17" s="492"/>
      <c r="AU17" s="492"/>
      <c r="AV17" s="4"/>
      <c r="AW17" s="4"/>
      <c r="AX17" s="199"/>
      <c r="AY17" s="7"/>
      <c r="AZ17" s="7"/>
      <c r="BA17" s="7"/>
      <c r="BB17" s="7"/>
      <c r="BC17" s="7"/>
      <c r="BD17" s="7"/>
      <c r="BE17" s="7"/>
      <c r="BF17" s="7"/>
      <c r="BG17" s="7"/>
      <c r="BH17" s="7"/>
      <c r="BI17" s="7"/>
      <c r="BJ17" s="7"/>
      <c r="BK17" s="7"/>
      <c r="BL17" s="7"/>
      <c r="BM17" s="7"/>
      <c r="BN17" s="492"/>
      <c r="BO17" s="492"/>
      <c r="BP17" s="19"/>
      <c r="BQ17" s="649"/>
      <c r="BS17" s="696"/>
      <c r="BT17" s="696"/>
    </row>
    <row r="18" spans="1:72" s="644" customFormat="1" x14ac:dyDescent="0.45">
      <c r="A18" s="33" t="s">
        <v>25</v>
      </c>
      <c r="B18" s="34"/>
      <c r="C18" s="560">
        <v>7855</v>
      </c>
      <c r="D18" s="560">
        <v>7280</v>
      </c>
      <c r="E18" s="560">
        <v>7910</v>
      </c>
      <c r="F18" s="560">
        <v>7935</v>
      </c>
      <c r="G18" s="560">
        <v>8075</v>
      </c>
      <c r="H18" s="560">
        <v>8090</v>
      </c>
      <c r="I18" s="582">
        <f>I11+I13</f>
        <v>8206.4344726181589</v>
      </c>
      <c r="J18" s="560">
        <f>J11+J13</f>
        <v>6831.5593146509418</v>
      </c>
      <c r="K18" s="560">
        <f>K11+K13</f>
        <v>8242.3362058797302</v>
      </c>
      <c r="L18" s="560">
        <f>L11+L13</f>
        <v>8181.6719119257305</v>
      </c>
      <c r="M18" s="540">
        <f>IF(ISERROR(K18/J18),"N/A",IF(J18&lt;0,"N/A",IF(K18&lt;0,"N/A",IF(K18/J18-1&gt;300%,"&gt;±300%",IF(K18/J18-1&lt;-300%,"&gt;±300%",K18/J18-1)))))</f>
        <v>0.2065087670692165</v>
      </c>
      <c r="N18" s="540">
        <f>IF(ISERROR(L18/K18),"N/A",IF(K18&lt;0,"N/A",IF(L18&lt;0,"N/A",IF(L18/K18-1&gt;300%,"&gt;±300%",IF(L18/K18-1&lt;-300%,"&gt;±300%",L18/K18-1)))))</f>
        <v>-7.3600848641340866E-3</v>
      </c>
      <c r="O18" s="35"/>
      <c r="P18" s="34">
        <v>1945</v>
      </c>
      <c r="Q18" s="34">
        <v>1850</v>
      </c>
      <c r="R18" s="34">
        <v>1855</v>
      </c>
      <c r="S18" s="34">
        <v>2015</v>
      </c>
      <c r="T18" s="34">
        <v>2095</v>
      </c>
      <c r="U18" s="34">
        <v>1940</v>
      </c>
      <c r="V18" s="34">
        <v>1820</v>
      </c>
      <c r="W18" s="34">
        <v>2190</v>
      </c>
      <c r="X18" s="34">
        <v>2025</v>
      </c>
      <c r="Y18" s="34">
        <v>1880</v>
      </c>
      <c r="Z18" s="34">
        <v>1785</v>
      </c>
      <c r="AA18" s="34">
        <v>2110</v>
      </c>
      <c r="AB18" s="34">
        <v>2035</v>
      </c>
      <c r="AC18" s="34">
        <v>2115</v>
      </c>
      <c r="AD18" s="34">
        <v>1755</v>
      </c>
      <c r="AE18" s="34">
        <v>2140</v>
      </c>
      <c r="AF18" s="34">
        <v>2135</v>
      </c>
      <c r="AG18" s="34">
        <v>2040</v>
      </c>
      <c r="AH18" s="34">
        <f t="shared" ref="AH18:AP18" si="36">AH11+AH13</f>
        <v>1861.8025641872075</v>
      </c>
      <c r="AI18" s="34">
        <f t="shared" si="36"/>
        <v>2184.2915377403151</v>
      </c>
      <c r="AJ18" s="34">
        <f t="shared" si="36"/>
        <v>2014.879979356569</v>
      </c>
      <c r="AK18" s="34">
        <f t="shared" si="36"/>
        <v>2145.4603913340675</v>
      </c>
      <c r="AL18" s="34">
        <f t="shared" si="36"/>
        <v>1748.9167235573843</v>
      </c>
      <c r="AM18" s="34">
        <f t="shared" si="36"/>
        <v>1341.9417081725278</v>
      </c>
      <c r="AN18" s="34">
        <f t="shared" si="36"/>
        <v>1915.5118874355846</v>
      </c>
      <c r="AO18" s="34">
        <f t="shared" si="36"/>
        <v>1825.1889954854455</v>
      </c>
      <c r="AP18" s="34">
        <f t="shared" si="36"/>
        <v>1961.2073581155441</v>
      </c>
      <c r="AQ18" s="34">
        <f>AQ11+AQ13</f>
        <v>2119.1879760011907</v>
      </c>
      <c r="AR18" s="34">
        <f>AR11+AR13</f>
        <v>2027.2124909888385</v>
      </c>
      <c r="AS18" s="34">
        <f>AS11+AS13</f>
        <v>2134.7283807741574</v>
      </c>
      <c r="AT18" s="561">
        <f>IF(ISERROR(AS18/AO18),"N/A",IF(AO18&lt;0,"N/A",IF(AS18&lt;0,"N/A",IF(AS18/AO18-1&gt;300%,"&gt;±300%",IF(AS18/AO18-1&lt;-300%,"&gt;±300%",AS18/AO18-1)))))</f>
        <v>0.16959305915954404</v>
      </c>
      <c r="AU18" s="561">
        <f>IF(ISERROR(AS18/AR18),"N/A",IF(AR18&lt;0,"N/A",IF(AS18&lt;0,"N/A",IF(AS18/AR18-1&gt;300%,"&gt;±300%",IF(AS18/AR18-1&lt;-300%,"&gt;±300%",AS18/AR18-1)))))</f>
        <v>5.3036319706610824E-2</v>
      </c>
      <c r="AV18" s="4"/>
      <c r="AW18" s="4"/>
      <c r="AX18" s="34">
        <f>AX11+AX13</f>
        <v>3485</v>
      </c>
      <c r="AY18" s="34">
        <f t="shared" ref="AY18:BD18" si="37">AY11+AY13</f>
        <v>3795</v>
      </c>
      <c r="AZ18" s="34">
        <f t="shared" si="37"/>
        <v>3870</v>
      </c>
      <c r="BA18" s="34">
        <f t="shared" si="37"/>
        <v>4035</v>
      </c>
      <c r="BB18" s="34">
        <f t="shared" si="37"/>
        <v>4010</v>
      </c>
      <c r="BC18" s="34">
        <f t="shared" si="37"/>
        <v>3905</v>
      </c>
      <c r="BD18" s="34">
        <f t="shared" si="37"/>
        <v>3895</v>
      </c>
      <c r="BE18" s="34">
        <f>SUM(AB18:AC18)</f>
        <v>4150</v>
      </c>
      <c r="BF18" s="34">
        <f>SUM(AD18:AE18)</f>
        <v>3895</v>
      </c>
      <c r="BG18" s="34">
        <f>SUM(AF18:AG18)</f>
        <v>4175</v>
      </c>
      <c r="BH18" s="34">
        <f>SUM(AH18:AI18)</f>
        <v>4046.0941019275224</v>
      </c>
      <c r="BI18" s="34">
        <f>SUM(AJ18:AK18)</f>
        <v>4160.3403706906365</v>
      </c>
      <c r="BJ18" s="34">
        <f>SUM(AL18:AM18)</f>
        <v>3090.8584317299119</v>
      </c>
      <c r="BK18" s="34">
        <f>SUM(AN18:AO18)</f>
        <v>3740.7008829210299</v>
      </c>
      <c r="BL18" s="34">
        <f>SUM(AP18:AQ18)</f>
        <v>4080.3953341167348</v>
      </c>
      <c r="BM18" s="34">
        <f>SUM(AR18:AS18)</f>
        <v>4161.9408717629958</v>
      </c>
      <c r="BN18" s="561">
        <f t="shared" si="21"/>
        <v>0.11260990975387175</v>
      </c>
      <c r="BO18" s="561">
        <f t="shared" si="22"/>
        <v>1.9984714952604676E-2</v>
      </c>
      <c r="BP18" s="643"/>
      <c r="BQ18" s="645">
        <f t="shared" si="23"/>
        <v>8242.3362058797302</v>
      </c>
      <c r="BS18" s="696"/>
      <c r="BT18" s="696"/>
    </row>
    <row r="19" spans="1:72" x14ac:dyDescent="0.45">
      <c r="A19" s="3"/>
      <c r="B19" s="4"/>
      <c r="C19" s="9"/>
      <c r="D19" s="9"/>
      <c r="E19" s="9"/>
      <c r="F19" s="9"/>
      <c r="G19" s="9"/>
      <c r="H19" s="9"/>
      <c r="I19" s="627"/>
      <c r="J19" s="9"/>
      <c r="K19" s="9"/>
      <c r="L19" s="9"/>
      <c r="M19" s="9"/>
      <c r="N19" s="492"/>
      <c r="O19" s="27"/>
      <c r="P19" s="4"/>
      <c r="Q19" s="4"/>
      <c r="R19" s="4"/>
      <c r="S19" s="4"/>
      <c r="T19" s="4"/>
      <c r="U19" s="4"/>
      <c r="V19" s="4"/>
      <c r="W19" s="4"/>
      <c r="X19" s="4"/>
      <c r="Y19" s="4"/>
      <c r="Z19" s="4"/>
      <c r="AA19" s="4"/>
      <c r="AB19" s="4"/>
      <c r="AC19" s="4"/>
      <c r="AD19" s="4"/>
      <c r="AE19" s="4"/>
      <c r="AF19" s="4"/>
      <c r="AG19" s="4"/>
      <c r="AH19" s="4"/>
      <c r="AI19" s="4"/>
      <c r="AJ19" s="4"/>
      <c r="AK19" s="4"/>
      <c r="AL19" s="565"/>
      <c r="AM19" s="4"/>
      <c r="AN19" s="4"/>
      <c r="AO19" s="4"/>
      <c r="AP19" s="4"/>
      <c r="AQ19" s="4"/>
      <c r="AR19" s="4"/>
      <c r="AS19" s="4"/>
      <c r="AT19" s="492"/>
      <c r="AU19" s="492"/>
      <c r="AV19" s="4"/>
      <c r="AW19" s="4"/>
      <c r="AX19" s="542"/>
      <c r="AY19" s="13"/>
      <c r="AZ19" s="13"/>
      <c r="BA19" s="13"/>
      <c r="BB19" s="13"/>
      <c r="BC19" s="13"/>
      <c r="BD19" s="13"/>
      <c r="BE19" s="13"/>
      <c r="BF19" s="13"/>
      <c r="BG19" s="13"/>
      <c r="BH19" s="13"/>
      <c r="BI19" s="13"/>
      <c r="BJ19" s="13"/>
      <c r="BK19" s="13"/>
      <c r="BL19" s="13"/>
      <c r="BM19" s="13"/>
      <c r="BN19" s="492"/>
      <c r="BO19" s="492"/>
      <c r="BP19" s="19"/>
      <c r="BQ19" s="13"/>
    </row>
    <row r="20" spans="1:72" x14ac:dyDescent="0.45">
      <c r="A20" s="110" t="s">
        <v>32</v>
      </c>
      <c r="B20" s="5"/>
      <c r="C20" s="10"/>
      <c r="D20" s="10"/>
      <c r="E20" s="10"/>
      <c r="F20" s="10"/>
      <c r="G20" s="10"/>
      <c r="H20" s="10"/>
      <c r="I20" s="524"/>
      <c r="J20" s="10"/>
      <c r="K20" s="10"/>
      <c r="L20" s="10"/>
      <c r="M20" s="642"/>
      <c r="N20" s="155"/>
      <c r="O20" s="27"/>
      <c r="P20" s="542"/>
      <c r="Q20" s="542"/>
      <c r="R20" s="542"/>
      <c r="S20" s="542"/>
      <c r="T20" s="542"/>
      <c r="U20" s="542"/>
      <c r="V20" s="542"/>
      <c r="W20" s="542"/>
      <c r="X20" s="542"/>
      <c r="Y20" s="542"/>
      <c r="Z20" s="542"/>
      <c r="AA20" s="542"/>
      <c r="AB20" s="542"/>
      <c r="AC20" s="542"/>
      <c r="AD20" s="542"/>
      <c r="AE20" s="542"/>
      <c r="AF20" s="542"/>
      <c r="AG20" s="542"/>
      <c r="AH20" s="27"/>
      <c r="AI20" s="27"/>
      <c r="AJ20" s="27"/>
      <c r="AK20" s="27"/>
      <c r="AL20" s="566"/>
      <c r="AM20" s="542"/>
      <c r="AN20" s="542"/>
      <c r="AO20" s="542"/>
      <c r="AP20" s="542"/>
      <c r="AQ20" s="542"/>
      <c r="AR20" s="542"/>
      <c r="AS20" s="542"/>
      <c r="AT20" s="492"/>
      <c r="AU20" s="492"/>
      <c r="AV20" s="4"/>
      <c r="AW20" s="4"/>
      <c r="AX20" s="199"/>
      <c r="AY20" s="7"/>
      <c r="AZ20" s="7"/>
      <c r="BA20" s="7"/>
      <c r="BB20" s="7"/>
      <c r="BC20" s="7"/>
      <c r="BD20" s="7"/>
      <c r="BE20" s="7"/>
      <c r="BF20" s="7"/>
      <c r="BG20" s="7"/>
      <c r="BH20" s="7"/>
      <c r="BI20" s="7"/>
      <c r="BJ20" s="7"/>
      <c r="BK20" s="7"/>
      <c r="BL20" s="7"/>
      <c r="BM20" s="7"/>
      <c r="BN20" s="492"/>
      <c r="BO20" s="492"/>
      <c r="BP20" s="19"/>
      <c r="BQ20" s="13"/>
    </row>
    <row r="21" spans="1:72" x14ac:dyDescent="0.45">
      <c r="A21" s="23" t="s">
        <v>27</v>
      </c>
      <c r="B21" s="9"/>
      <c r="C21" s="555">
        <v>3130</v>
      </c>
      <c r="D21" s="555">
        <v>3245</v>
      </c>
      <c r="E21" s="555">
        <v>3245</v>
      </c>
      <c r="F21" s="555">
        <v>3360</v>
      </c>
      <c r="G21" s="555">
        <v>3300</v>
      </c>
      <c r="H21" s="555">
        <v>3100</v>
      </c>
      <c r="I21" s="555">
        <f t="shared" ref="I21:J21" si="38">SUM(I22:I23)</f>
        <v>2830.720059348499</v>
      </c>
      <c r="J21" s="555">
        <f t="shared" si="38"/>
        <v>2370.3387943464645</v>
      </c>
      <c r="K21" s="555">
        <f>SUM(K22:K23)</f>
        <v>2620.6450218846403</v>
      </c>
      <c r="L21" s="555">
        <f>SUM(L22:L23)</f>
        <v>3129.3540426796476</v>
      </c>
      <c r="M21" s="492">
        <f>IF(ISERROR(K21/J21),"N/A",IF(J21&lt;0,"N/A",IF(K21&lt;0,"N/A",IF(K21/J21-1&gt;300%,"&gt;±300%",IF(K21/J21-1&lt;-300%,"&gt;±300%",K21/J21-1)))))</f>
        <v>0.10559934644582691</v>
      </c>
      <c r="N21" s="492">
        <f>IF(ISERROR(L21/K21),"N/A",IF(K21&lt;0,"N/A",IF(L21&lt;0,"N/A",IF(L21/K21-1&gt;300%,"&gt;±300%",IF(L21/K21-1&lt;-300%,"&gt;±300%",L21/K21-1)))))</f>
        <v>0.19411595868454112</v>
      </c>
      <c r="O21" s="27"/>
      <c r="P21" s="555">
        <v>760</v>
      </c>
      <c r="Q21" s="555">
        <v>810</v>
      </c>
      <c r="R21" s="555">
        <v>860</v>
      </c>
      <c r="S21" s="555">
        <v>855</v>
      </c>
      <c r="T21" s="555">
        <v>795</v>
      </c>
      <c r="U21" s="555">
        <v>840</v>
      </c>
      <c r="V21" s="555">
        <v>860</v>
      </c>
      <c r="W21" s="555">
        <v>865</v>
      </c>
      <c r="X21" s="555">
        <v>780</v>
      </c>
      <c r="Y21" s="555">
        <v>840</v>
      </c>
      <c r="Z21" s="555">
        <v>845</v>
      </c>
      <c r="AA21" s="555">
        <v>825</v>
      </c>
      <c r="AB21" s="555">
        <v>785</v>
      </c>
      <c r="AC21" s="555">
        <v>840</v>
      </c>
      <c r="AD21" s="555">
        <v>795</v>
      </c>
      <c r="AE21" s="555">
        <v>810</v>
      </c>
      <c r="AF21" s="555">
        <v>730</v>
      </c>
      <c r="AG21" s="555">
        <v>770</v>
      </c>
      <c r="AH21" s="555">
        <f t="shared" ref="AH21:AP21" si="39">SUM(AH22:AH23)</f>
        <v>751.61749520173578</v>
      </c>
      <c r="AI21" s="555">
        <f t="shared" si="39"/>
        <v>734.96378234585325</v>
      </c>
      <c r="AJ21" s="555">
        <f t="shared" si="39"/>
        <v>666.36178282704009</v>
      </c>
      <c r="AK21" s="555">
        <f t="shared" si="39"/>
        <v>677.77647631886396</v>
      </c>
      <c r="AL21" s="555">
        <f t="shared" si="39"/>
        <v>635.08100750410813</v>
      </c>
      <c r="AM21" s="555">
        <f t="shared" si="39"/>
        <v>384.45384939613456</v>
      </c>
      <c r="AN21" s="555">
        <f t="shared" si="39"/>
        <v>638.84395609009232</v>
      </c>
      <c r="AO21" s="555">
        <f t="shared" si="39"/>
        <v>711.95998135612979</v>
      </c>
      <c r="AP21" s="555">
        <f t="shared" si="39"/>
        <v>724.12570749854854</v>
      </c>
      <c r="AQ21" s="563">
        <f t="shared" ref="AQ21:AS21" si="40">SUM(AQ22:AQ23)</f>
        <v>658.19821573923082</v>
      </c>
      <c r="AR21" s="563">
        <f t="shared" si="40"/>
        <v>582.41026195522943</v>
      </c>
      <c r="AS21" s="563">
        <f t="shared" si="40"/>
        <v>655.91083669163118</v>
      </c>
      <c r="AT21" s="492">
        <f t="shared" ref="AT21:AT23" si="41">IF(ISERROR(AS21/AO21),"N/A",IF(AO21&lt;0,"N/A",IF(AS21&lt;0,"N/A",IF(AS21/AO21-1&gt;300%,"&gt;±300%",IF(AS21/AO21-1&lt;-300%,"&gt;±300%",AS21/AO21-1)))))</f>
        <v>-7.8725133620203058E-2</v>
      </c>
      <c r="AU21" s="492">
        <f t="shared" ref="AU21:AU23" si="42">IF(ISERROR(AS21/AR21),"N/A",IF(AR21&lt;0,"N/A",IF(AS21&lt;0,"N/A",IF(AS21/AR21-1&gt;300%,"&gt;±300%",IF(AS21/AR21-1&lt;-300%,"&gt;±300%",AS21/AR21-1)))))</f>
        <v>0.1262006862476126</v>
      </c>
      <c r="AV21" s="4"/>
      <c r="AW21" s="4"/>
      <c r="AX21" s="9">
        <f t="shared" ref="AX21:AY21" si="43">SUM(AX22:AX23)</f>
        <v>1665</v>
      </c>
      <c r="AY21" s="9">
        <f t="shared" si="43"/>
        <v>1580</v>
      </c>
      <c r="AZ21" s="9">
        <f>SUM(R21:S21)</f>
        <v>1715</v>
      </c>
      <c r="BA21" s="9">
        <f>SUM(T21:U21)</f>
        <v>1635</v>
      </c>
      <c r="BB21" s="9">
        <f>SUM(V21:W21)</f>
        <v>1725</v>
      </c>
      <c r="BC21" s="9">
        <f>SUM(X21:Y21)</f>
        <v>1620</v>
      </c>
      <c r="BD21" s="9">
        <f>SUM(Z21:AA21)</f>
        <v>1670</v>
      </c>
      <c r="BE21" s="9">
        <f>SUM(AB21:AC21)</f>
        <v>1625</v>
      </c>
      <c r="BF21" s="9">
        <f>SUM(AD21:AE21)</f>
        <v>1605</v>
      </c>
      <c r="BG21" s="9">
        <f>SUM(AF21:AG21)</f>
        <v>1500</v>
      </c>
      <c r="BH21" s="9">
        <f>SUM(AH21:AI21)</f>
        <v>1486.581277547589</v>
      </c>
      <c r="BI21" s="9">
        <f>SUM(AJ21:AK21)</f>
        <v>1344.1382591459042</v>
      </c>
      <c r="BJ21" s="9">
        <f>SUM(AL21:AM21)</f>
        <v>1019.5348569002426</v>
      </c>
      <c r="BK21" s="9">
        <f>SUM(AN21:AO21)</f>
        <v>1350.8039374462221</v>
      </c>
      <c r="BL21" s="9">
        <f>SUM(AP21:AQ21)</f>
        <v>1382.3239232377794</v>
      </c>
      <c r="BM21" s="9">
        <f>SUM(AR21:AS21)</f>
        <v>1238.3210986468607</v>
      </c>
      <c r="BN21" s="492">
        <f t="shared" si="21"/>
        <v>-8.3271032665197198E-2</v>
      </c>
      <c r="BO21" s="492">
        <f t="shared" si="22"/>
        <v>-0.10417444288573463</v>
      </c>
      <c r="BP21" s="19"/>
      <c r="BQ21" s="36">
        <f t="shared" ref="BQ21:BQ22" si="44">SUM(AP21:AS21)</f>
        <v>2620.6450218846398</v>
      </c>
    </row>
    <row r="22" spans="1:72" x14ac:dyDescent="0.45">
      <c r="A22" s="10"/>
      <c r="B22" s="10" t="s">
        <v>4</v>
      </c>
      <c r="C22" s="13">
        <v>2990</v>
      </c>
      <c r="D22" s="13">
        <v>3095</v>
      </c>
      <c r="E22" s="13">
        <v>3105</v>
      </c>
      <c r="F22" s="13">
        <v>3225</v>
      </c>
      <c r="G22" s="13">
        <v>3160</v>
      </c>
      <c r="H22" s="13">
        <v>2955</v>
      </c>
      <c r="I22" s="13">
        <v>2830.720059348499</v>
      </c>
      <c r="J22" s="13">
        <v>2370.3387943464645</v>
      </c>
      <c r="K22" s="13">
        <v>2620.6450218846403</v>
      </c>
      <c r="L22" s="13">
        <v>3129.3540426796476</v>
      </c>
      <c r="M22" s="26">
        <f>IF(ISERROR(K22/J22),"N/A",IF(J22&lt;0,"N/A",IF(K22&lt;0,"N/A",IF(K22/J22-1&gt;300%,"&gt;±300%",IF(K22/J22-1&lt;-300%,"&gt;±300%",K22/J22-1)))))</f>
        <v>0.10559934644582691</v>
      </c>
      <c r="N22" s="26">
        <f>IF(ISERROR(L22/K22),"N/A",IF(K22&lt;0,"N/A",IF(L22&lt;0,"N/A",IF(L22/K22-1&gt;300%,"&gt;±300%",IF(L22/K22-1&lt;-300%,"&gt;±300%",L22/K22-1)))))</f>
        <v>0.19411595868454112</v>
      </c>
      <c r="O22" s="27"/>
      <c r="P22" s="13">
        <v>730</v>
      </c>
      <c r="Q22" s="13">
        <v>775</v>
      </c>
      <c r="R22" s="13">
        <v>800</v>
      </c>
      <c r="S22" s="13">
        <v>790</v>
      </c>
      <c r="T22" s="13">
        <v>740</v>
      </c>
      <c r="U22" s="13">
        <v>780</v>
      </c>
      <c r="V22" s="13">
        <v>830</v>
      </c>
      <c r="W22" s="13">
        <v>830</v>
      </c>
      <c r="X22" s="13">
        <v>760</v>
      </c>
      <c r="Y22" s="13">
        <v>805</v>
      </c>
      <c r="Z22" s="13">
        <v>815</v>
      </c>
      <c r="AA22" s="13">
        <v>795</v>
      </c>
      <c r="AB22" s="13">
        <v>745</v>
      </c>
      <c r="AC22" s="13">
        <v>805</v>
      </c>
      <c r="AD22" s="13">
        <v>760</v>
      </c>
      <c r="AE22" s="13">
        <v>770</v>
      </c>
      <c r="AF22" s="13">
        <v>690</v>
      </c>
      <c r="AG22" s="13">
        <v>735</v>
      </c>
      <c r="AH22" s="7">
        <v>751.61749520173578</v>
      </c>
      <c r="AI22" s="7">
        <v>734.96378234585325</v>
      </c>
      <c r="AJ22" s="7">
        <v>666.36178282704009</v>
      </c>
      <c r="AK22" s="7">
        <v>677.77647631886396</v>
      </c>
      <c r="AL22" s="7">
        <v>635.08100750410813</v>
      </c>
      <c r="AM22" s="7">
        <v>384.45384939613456</v>
      </c>
      <c r="AN22" s="7">
        <v>638.84395609009232</v>
      </c>
      <c r="AO22" s="7">
        <v>711.95998135612979</v>
      </c>
      <c r="AP22" s="7">
        <v>724.12570749854854</v>
      </c>
      <c r="AQ22" s="524">
        <v>658.19821573923082</v>
      </c>
      <c r="AR22" s="524">
        <v>582.41026195522943</v>
      </c>
      <c r="AS22" s="524">
        <v>655.91083669163118</v>
      </c>
      <c r="AT22" s="492">
        <f t="shared" si="41"/>
        <v>-7.8725133620203058E-2</v>
      </c>
      <c r="AU22" s="492">
        <f t="shared" si="42"/>
        <v>0.1262006862476126</v>
      </c>
      <c r="AV22" s="4"/>
      <c r="AW22" s="4"/>
      <c r="AX22" s="13">
        <f>D22-AY22</f>
        <v>1590</v>
      </c>
      <c r="AY22" s="13">
        <f>SUM(P22:Q22)</f>
        <v>1505</v>
      </c>
      <c r="AZ22" s="13">
        <f>SUM(R22:S22)</f>
        <v>1590</v>
      </c>
      <c r="BA22" s="13">
        <f>SUM(T22:U22)</f>
        <v>1520</v>
      </c>
      <c r="BB22" s="13">
        <f>SUM(V22:W22)</f>
        <v>1660</v>
      </c>
      <c r="BC22" s="13">
        <f>SUM(X22:Y22)</f>
        <v>1565</v>
      </c>
      <c r="BD22" s="13">
        <f>SUM(Z22:AA22)</f>
        <v>1610</v>
      </c>
      <c r="BE22" s="13">
        <f>SUM(AB22:AC22)</f>
        <v>1550</v>
      </c>
      <c r="BF22" s="13">
        <f>SUM(AD22:AE22)</f>
        <v>1530</v>
      </c>
      <c r="BG22" s="13">
        <f>SUM(AF22:AG22)</f>
        <v>1425</v>
      </c>
      <c r="BH22" s="13">
        <f>SUM(AH22:AI22)</f>
        <v>1486.581277547589</v>
      </c>
      <c r="BI22" s="13">
        <f>SUM(AJ22:AK22)</f>
        <v>1344.1382591459042</v>
      </c>
      <c r="BJ22" s="13">
        <f>SUM(AL22:AM22)</f>
        <v>1019.5348569002426</v>
      </c>
      <c r="BK22" s="13">
        <f>SUM(AN22:AO22)</f>
        <v>1350.8039374462221</v>
      </c>
      <c r="BL22" s="13">
        <f>SUM(AP22:AQ22)</f>
        <v>1382.3239232377794</v>
      </c>
      <c r="BM22" s="7">
        <f>SUM(AR22:AS22)</f>
        <v>1238.3210986468607</v>
      </c>
      <c r="BN22" s="492">
        <f t="shared" si="21"/>
        <v>-8.3271032665197198E-2</v>
      </c>
      <c r="BO22" s="492">
        <f t="shared" si="22"/>
        <v>-0.10417444288573463</v>
      </c>
      <c r="BP22" s="19"/>
      <c r="BQ22" s="13">
        <f t="shared" si="44"/>
        <v>2620.6450218846398</v>
      </c>
    </row>
    <row r="23" spans="1:72"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
        <v>101</v>
      </c>
      <c r="O23" s="27"/>
      <c r="P23" s="29">
        <v>35</v>
      </c>
      <c r="Q23" s="29">
        <v>40</v>
      </c>
      <c r="R23" s="29">
        <v>35</v>
      </c>
      <c r="S23" s="29">
        <v>35</v>
      </c>
      <c r="T23" s="29">
        <v>35</v>
      </c>
      <c r="U23" s="29">
        <v>35</v>
      </c>
      <c r="V23" s="29">
        <v>35</v>
      </c>
      <c r="W23" s="29">
        <v>35</v>
      </c>
      <c r="X23" s="29">
        <v>30</v>
      </c>
      <c r="Y23" s="29">
        <v>35</v>
      </c>
      <c r="Z23" s="29">
        <v>35</v>
      </c>
      <c r="AA23" s="29">
        <v>35</v>
      </c>
      <c r="AB23" s="29">
        <v>35</v>
      </c>
      <c r="AC23" s="29">
        <v>35</v>
      </c>
      <c r="AD23" s="29">
        <v>35</v>
      </c>
      <c r="AE23" s="29">
        <v>40</v>
      </c>
      <c r="AF23" s="29">
        <v>35</v>
      </c>
      <c r="AG23" s="29">
        <v>40</v>
      </c>
      <c r="AH23" s="29" t="s">
        <v>101</v>
      </c>
      <c r="AI23" s="29" t="s">
        <v>101</v>
      </c>
      <c r="AJ23" s="29" t="s">
        <v>101</v>
      </c>
      <c r="AK23" s="29" t="s">
        <v>101</v>
      </c>
      <c r="AL23" s="29" t="s">
        <v>101</v>
      </c>
      <c r="AM23" s="29" t="s">
        <v>101</v>
      </c>
      <c r="AN23" s="29" t="s">
        <v>101</v>
      </c>
      <c r="AO23" s="29" t="s">
        <v>101</v>
      </c>
      <c r="AP23" s="29" t="s">
        <v>101</v>
      </c>
      <c r="AQ23" s="29" t="s">
        <v>101</v>
      </c>
      <c r="AR23" s="29" t="s">
        <v>101</v>
      </c>
      <c r="AS23" s="29" t="s">
        <v>101</v>
      </c>
      <c r="AT23" s="612" t="str">
        <f t="shared" si="41"/>
        <v>N/A</v>
      </c>
      <c r="AU23" s="612" t="str">
        <f t="shared" si="42"/>
        <v>N/A</v>
      </c>
      <c r="AV23" s="4"/>
      <c r="AW23" s="4"/>
      <c r="AX23" s="29">
        <f>D23-AY23</f>
        <v>75</v>
      </c>
      <c r="AY23" s="29">
        <f>SUM(P23:Q23)</f>
        <v>75</v>
      </c>
      <c r="AZ23" s="29">
        <f>SUM(R23:S23)</f>
        <v>70</v>
      </c>
      <c r="BA23" s="29">
        <f>SUM(T23:U23)</f>
        <v>70</v>
      </c>
      <c r="BB23" s="29">
        <f>SUM(V23:W23)</f>
        <v>70</v>
      </c>
      <c r="BC23" s="29">
        <f>SUM(X23:Y23)</f>
        <v>65</v>
      </c>
      <c r="BD23" s="29">
        <f>SUM(Z23:AA23)</f>
        <v>70</v>
      </c>
      <c r="BE23" s="29">
        <f>SUM(AB23:AC23)</f>
        <v>70</v>
      </c>
      <c r="BF23" s="29">
        <f>SUM(AD23:AE23)</f>
        <v>75</v>
      </c>
      <c r="BG23" s="29">
        <f>SUM(AF23:AG23)</f>
        <v>75</v>
      </c>
      <c r="BH23" s="489" t="s">
        <v>101</v>
      </c>
      <c r="BI23" s="489" t="s">
        <v>101</v>
      </c>
      <c r="BJ23" s="489" t="s">
        <v>101</v>
      </c>
      <c r="BK23" s="489" t="s">
        <v>101</v>
      </c>
      <c r="BL23" s="489" t="s">
        <v>101</v>
      </c>
      <c r="BM23" s="489" t="s">
        <v>101</v>
      </c>
      <c r="BN23" s="680" t="str">
        <f t="shared" si="21"/>
        <v>N/A</v>
      </c>
      <c r="BO23" s="680" t="str">
        <f t="shared" si="22"/>
        <v>N/A</v>
      </c>
      <c r="BP23" s="19"/>
      <c r="BQ23" s="489" t="s">
        <v>101</v>
      </c>
    </row>
    <row r="24" spans="1:72" x14ac:dyDescent="0.45">
      <c r="A24" s="37"/>
      <c r="B24" s="37"/>
      <c r="C24" s="37"/>
      <c r="D24" s="37"/>
      <c r="E24" s="37"/>
      <c r="F24" s="37"/>
      <c r="G24" s="37"/>
      <c r="H24" s="37"/>
      <c r="I24" s="628"/>
      <c r="J24" s="37"/>
      <c r="K24" s="37"/>
      <c r="L24" s="37"/>
      <c r="M24" s="37"/>
      <c r="N24" s="539"/>
      <c r="O24" s="27"/>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70"/>
      <c r="AM24" s="544"/>
      <c r="AN24" s="544"/>
      <c r="AO24" s="544"/>
      <c r="AP24" s="544"/>
      <c r="AQ24" s="544"/>
      <c r="AR24" s="544"/>
      <c r="AS24" s="544"/>
      <c r="AT24" s="492"/>
      <c r="AU24" s="492"/>
      <c r="AV24" s="4"/>
      <c r="AW24" s="4"/>
      <c r="AX24" s="37"/>
      <c r="AY24" s="37"/>
      <c r="AZ24" s="37"/>
      <c r="BA24" s="37"/>
      <c r="BB24" s="37"/>
      <c r="BC24" s="37"/>
      <c r="BD24" s="37"/>
      <c r="BE24" s="37"/>
      <c r="BF24" s="37"/>
      <c r="BG24" s="37"/>
      <c r="BH24" s="37"/>
      <c r="BI24" s="37"/>
      <c r="BJ24" s="37"/>
      <c r="BK24" s="37"/>
      <c r="BL24" s="37"/>
      <c r="BM24" s="37"/>
      <c r="BN24" s="492"/>
      <c r="BO24" s="492"/>
      <c r="BP24" s="19"/>
      <c r="BQ24" s="37"/>
    </row>
    <row r="25" spans="1:72" x14ac:dyDescent="0.45">
      <c r="A25" s="38" t="s">
        <v>5</v>
      </c>
      <c r="B25" s="28"/>
      <c r="C25" s="28">
        <v>2945</v>
      </c>
      <c r="D25" s="28">
        <v>3000</v>
      </c>
      <c r="E25" s="28">
        <v>2840</v>
      </c>
      <c r="F25" s="28">
        <v>2505</v>
      </c>
      <c r="G25" s="28">
        <v>2460</v>
      </c>
      <c r="H25" s="28">
        <v>2245</v>
      </c>
      <c r="I25" s="572">
        <v>2099.107610252664</v>
      </c>
      <c r="J25" s="572">
        <v>1819.9778909319002</v>
      </c>
      <c r="K25" s="572">
        <v>1914.5899730886963</v>
      </c>
      <c r="L25" s="572">
        <v>1939.5518463775556</v>
      </c>
      <c r="M25" s="545">
        <f>IF(ISERROR(K25/J25),"N/A",IF(J25&lt;0,"N/A",IF(K25&lt;0,"N/A",IF(K25/J25-1&gt;300%,"&gt;±300%",IF(K25/J25-1&lt;-300%,"&gt;±300%",K25/J25-1)))))</f>
        <v>5.1985292034702146E-2</v>
      </c>
      <c r="N25" s="545">
        <f>IF(ISERROR(L25/K25),"N/A",IF(K25&lt;0,"N/A",IF(L25&lt;0,"N/A",IF(L25/K25-1&gt;300%,"&gt;±300%",IF(L25/K25-1&lt;-300%,"&gt;±300%",L25/K25-1)))))</f>
        <v>1.3037712324686312E-2</v>
      </c>
      <c r="O25" s="27"/>
      <c r="P25" s="28">
        <v>740</v>
      </c>
      <c r="Q25" s="28">
        <v>695</v>
      </c>
      <c r="R25" s="28">
        <v>720</v>
      </c>
      <c r="S25" s="28">
        <v>660</v>
      </c>
      <c r="T25" s="28">
        <v>785</v>
      </c>
      <c r="U25" s="28">
        <v>675</v>
      </c>
      <c r="V25" s="28">
        <v>580</v>
      </c>
      <c r="W25" s="28">
        <v>600</v>
      </c>
      <c r="X25" s="28">
        <v>630</v>
      </c>
      <c r="Y25" s="28">
        <v>700</v>
      </c>
      <c r="Z25" s="28">
        <v>610</v>
      </c>
      <c r="AA25" s="28">
        <v>590</v>
      </c>
      <c r="AB25" s="28">
        <v>580</v>
      </c>
      <c r="AC25" s="28">
        <v>680</v>
      </c>
      <c r="AD25" s="28">
        <v>580</v>
      </c>
      <c r="AE25" s="28">
        <v>570</v>
      </c>
      <c r="AF25" s="28">
        <v>550</v>
      </c>
      <c r="AG25" s="28">
        <v>560</v>
      </c>
      <c r="AH25" s="572">
        <v>538.799950252043</v>
      </c>
      <c r="AI25" s="572">
        <v>535.13025580837802</v>
      </c>
      <c r="AJ25" s="28">
        <v>529.14641352166018</v>
      </c>
      <c r="AK25" s="28">
        <v>496.03099067058241</v>
      </c>
      <c r="AL25" s="28">
        <v>392.534844217802</v>
      </c>
      <c r="AM25" s="28">
        <v>387.95864950950175</v>
      </c>
      <c r="AN25" s="28">
        <v>510.01555456641421</v>
      </c>
      <c r="AO25" s="28">
        <v>529.4688426381822</v>
      </c>
      <c r="AP25" s="572">
        <v>478.56035101935697</v>
      </c>
      <c r="AQ25" s="572">
        <v>458.82202855956052</v>
      </c>
      <c r="AR25" s="572">
        <v>480.67671773069674</v>
      </c>
      <c r="AS25" s="572">
        <v>496.53087577908195</v>
      </c>
      <c r="AT25" s="612">
        <f>IF(ISERROR(AS25/AO25),"N/A",IF(AO25&lt;0,"N/A",IF(AS25&lt;0,"N/A",IF(AS25/AO25-1&gt;300%,"&gt;±300%",IF(AS25/AO25-1&lt;-300%,"&gt;±300%",AS25/AO25-1)))))</f>
        <v>-6.220945258077959E-2</v>
      </c>
      <c r="AU25" s="612">
        <f>IF(ISERROR(AS25/AR25),"N/A",IF(AR25&lt;0,"N/A",IF(AS25&lt;0,"N/A",IF(AS25/AR25-1&gt;300%,"&gt;±300%",IF(AS25/AR25-1&lt;-300%,"&gt;±300%",AS25/AR25-1)))))</f>
        <v>3.2982995563491491E-2</v>
      </c>
      <c r="AV25" s="4"/>
      <c r="AW25" s="4"/>
      <c r="AX25" s="28">
        <f>D25-AY25</f>
        <v>1565</v>
      </c>
      <c r="AY25" s="28">
        <f>SUM(P25:Q25)</f>
        <v>1435</v>
      </c>
      <c r="AZ25" s="28">
        <f>SUM(R25:S25)</f>
        <v>1380</v>
      </c>
      <c r="BA25" s="28">
        <f>SUM(T25:U25)</f>
        <v>1460</v>
      </c>
      <c r="BB25" s="28">
        <f>SUM(V25:W25)</f>
        <v>1180</v>
      </c>
      <c r="BC25" s="28">
        <f>SUM(X25:Y25)</f>
        <v>1330</v>
      </c>
      <c r="BD25" s="28">
        <f>SUM(Z25:AA25)</f>
        <v>1200</v>
      </c>
      <c r="BE25" s="28">
        <f>SUM(AB25:AC25)</f>
        <v>1260</v>
      </c>
      <c r="BF25" s="28">
        <f>SUM(AD25:AE25)</f>
        <v>1150</v>
      </c>
      <c r="BG25" s="28">
        <f>SUM(AF25:AG25)</f>
        <v>1110</v>
      </c>
      <c r="BH25" s="28">
        <f>SUM(AH25:AI25)</f>
        <v>1073.9302060604209</v>
      </c>
      <c r="BI25" s="28">
        <f>SUM(AJ25:AK25)</f>
        <v>1025.1774041922426</v>
      </c>
      <c r="BJ25" s="28">
        <f>SUM(AL25:AM25)</f>
        <v>780.49349372730376</v>
      </c>
      <c r="BK25" s="28">
        <f>SUM(AN25:AO25)</f>
        <v>1039.4843972045965</v>
      </c>
      <c r="BL25" s="28">
        <f>SUM(AP25:AQ25)</f>
        <v>937.38237957891749</v>
      </c>
      <c r="BM25" s="28">
        <f>SUM(AR25:AS25)</f>
        <v>977.20759350977869</v>
      </c>
      <c r="BN25" s="545">
        <f t="shared" si="21"/>
        <v>-5.9911244326796842E-2</v>
      </c>
      <c r="BO25" s="545">
        <f t="shared" si="22"/>
        <v>4.2485558506818899E-2</v>
      </c>
      <c r="BP25" s="19"/>
      <c r="BQ25" s="647">
        <f t="shared" ref="BQ25" si="45">SUM(AP25:AS25)</f>
        <v>1914.5899730886961</v>
      </c>
    </row>
    <row r="26" spans="1:72" x14ac:dyDescent="0.45">
      <c r="A26" s="23"/>
      <c r="B26" s="4"/>
      <c r="C26" s="9"/>
      <c r="D26" s="9"/>
      <c r="E26" s="9"/>
      <c r="F26" s="9"/>
      <c r="G26" s="9"/>
      <c r="H26" s="9"/>
      <c r="I26" s="627"/>
      <c r="J26" s="9"/>
      <c r="K26" s="9"/>
      <c r="L26" s="9"/>
      <c r="M26" s="492"/>
      <c r="N26" s="492"/>
      <c r="O26" s="27"/>
      <c r="P26" s="36"/>
      <c r="Q26" s="36"/>
      <c r="R26" s="36"/>
      <c r="S26" s="36"/>
      <c r="T26" s="36"/>
      <c r="U26" s="36"/>
      <c r="V26" s="36"/>
      <c r="W26" s="36"/>
      <c r="X26" s="36"/>
      <c r="Y26" s="36"/>
      <c r="Z26" s="36"/>
      <c r="AA26" s="36"/>
      <c r="AB26" s="36"/>
      <c r="AC26" s="36"/>
      <c r="AD26" s="36"/>
      <c r="AE26" s="36"/>
      <c r="AF26" s="36"/>
      <c r="AG26" s="36"/>
      <c r="AH26" s="36"/>
      <c r="AI26" s="36"/>
      <c r="AJ26" s="36"/>
      <c r="AK26" s="36"/>
      <c r="AL26" s="368"/>
      <c r="AM26" s="36"/>
      <c r="AN26" s="36"/>
      <c r="AO26" s="36"/>
      <c r="AP26" s="36"/>
      <c r="AQ26" s="36"/>
      <c r="AR26" s="36"/>
      <c r="AS26" s="36"/>
      <c r="AT26" s="492"/>
      <c r="AU26" s="492"/>
      <c r="AV26" s="4"/>
      <c r="AW26" s="4"/>
      <c r="AX26" s="7"/>
      <c r="AY26" s="7"/>
      <c r="AZ26" s="7"/>
      <c r="BA26" s="7"/>
      <c r="BB26" s="7"/>
      <c r="BC26" s="7"/>
      <c r="BD26" s="7"/>
      <c r="BE26" s="7"/>
      <c r="BF26" s="7"/>
      <c r="BG26" s="7"/>
      <c r="BH26" s="7"/>
      <c r="BI26" s="7"/>
      <c r="BJ26" s="7"/>
      <c r="BK26" s="7"/>
      <c r="BL26" s="7"/>
      <c r="BM26" s="7"/>
      <c r="BN26" s="492"/>
      <c r="BO26" s="492"/>
      <c r="BP26" s="19"/>
      <c r="BQ26" s="13"/>
    </row>
    <row r="27" spans="1:72" x14ac:dyDescent="0.45">
      <c r="A27" s="23" t="s">
        <v>6</v>
      </c>
      <c r="B27" s="9"/>
      <c r="C27" s="555">
        <v>1580</v>
      </c>
      <c r="D27" s="555">
        <v>1700</v>
      </c>
      <c r="E27" s="555">
        <v>1845</v>
      </c>
      <c r="F27" s="555">
        <v>1955</v>
      </c>
      <c r="G27" s="555">
        <v>1825</v>
      </c>
      <c r="H27" s="555">
        <v>2015</v>
      </c>
      <c r="I27" s="555">
        <f t="shared" ref="I27" si="46">SUM(I28:I33)</f>
        <v>2126.9317130687205</v>
      </c>
      <c r="J27" s="555">
        <f>SUM(J28:J33)</f>
        <v>1981.9459752568123</v>
      </c>
      <c r="K27" s="555">
        <f t="shared" ref="K27:L27" si="47">SUM(K28:K33)</f>
        <v>2518.676740671046</v>
      </c>
      <c r="L27" s="555">
        <f t="shared" si="47"/>
        <v>2132.144326049759</v>
      </c>
      <c r="M27" s="492">
        <f t="shared" ref="M27:N33" si="48">IF(ISERROR(K27/J27),"N/A",IF(J27&lt;0,"N/A",IF(K27&lt;0,"N/A",IF(K27/J27-1&gt;300%,"&gt;±300%",IF(K27/J27-1&lt;-300%,"&gt;±300%",K27/J27-1)))))</f>
        <v>0.27080998781749654</v>
      </c>
      <c r="N27" s="492">
        <f t="shared" si="48"/>
        <v>-0.15346646450481138</v>
      </c>
      <c r="O27" s="27"/>
      <c r="P27" s="555">
        <v>405</v>
      </c>
      <c r="Q27" s="555">
        <v>430</v>
      </c>
      <c r="R27" s="555">
        <v>440</v>
      </c>
      <c r="S27" s="555">
        <v>450</v>
      </c>
      <c r="T27" s="555">
        <v>445</v>
      </c>
      <c r="U27" s="555">
        <v>465</v>
      </c>
      <c r="V27" s="555">
        <v>470</v>
      </c>
      <c r="W27" s="555">
        <v>515</v>
      </c>
      <c r="X27" s="555">
        <v>495</v>
      </c>
      <c r="Y27" s="555">
        <v>445</v>
      </c>
      <c r="Z27" s="555">
        <v>460</v>
      </c>
      <c r="AA27" s="555">
        <v>445</v>
      </c>
      <c r="AB27" s="555">
        <v>450</v>
      </c>
      <c r="AC27" s="555">
        <v>455</v>
      </c>
      <c r="AD27" s="555">
        <v>500</v>
      </c>
      <c r="AE27" s="555">
        <v>500</v>
      </c>
      <c r="AF27" s="555">
        <v>500</v>
      </c>
      <c r="AG27" s="555">
        <v>520</v>
      </c>
      <c r="AH27" s="555">
        <f t="shared" ref="AH27:AP27" si="49">SUM(AH28:AH33)</f>
        <v>556.86356608332608</v>
      </c>
      <c r="AI27" s="555">
        <f t="shared" si="49"/>
        <v>536.07605446297976</v>
      </c>
      <c r="AJ27" s="555">
        <f t="shared" si="49"/>
        <v>532.4883969777311</v>
      </c>
      <c r="AK27" s="555">
        <f t="shared" si="49"/>
        <v>501.50119305300274</v>
      </c>
      <c r="AL27" s="555">
        <f t="shared" si="49"/>
        <v>567.59188361799704</v>
      </c>
      <c r="AM27" s="555">
        <f t="shared" si="49"/>
        <v>386.75452146589225</v>
      </c>
      <c r="AN27" s="555">
        <f t="shared" si="49"/>
        <v>502.63501604968349</v>
      </c>
      <c r="AO27" s="555">
        <f t="shared" si="49"/>
        <v>524.96455412323951</v>
      </c>
      <c r="AP27" s="555">
        <f t="shared" si="49"/>
        <v>709.16145841556579</v>
      </c>
      <c r="AQ27" s="563">
        <f>SUM(AQ28:AQ33)</f>
        <v>597.94217528478418</v>
      </c>
      <c r="AR27" s="563">
        <f>SUM(AR28:AR33)</f>
        <v>596.44537580917563</v>
      </c>
      <c r="AS27" s="563">
        <f>SUM(AS28:AS33)</f>
        <v>615.1277311615205</v>
      </c>
      <c r="AT27" s="492">
        <f t="shared" ref="AT27:AT33" si="50">IF(ISERROR(AS27/AO27),"N/A",IF(AO27&lt;0,"N/A",IF(AS27&lt;0,"N/A",IF(AS27/AO27-1&gt;300%,"&gt;±300%",IF(AS27/AO27-1&lt;-300%,"&gt;±300%",AS27/AO27-1)))))</f>
        <v>0.17175098076643569</v>
      </c>
      <c r="AU27" s="492">
        <f t="shared" ref="AU27:AU33" si="51">IF(ISERROR(AS27/AR27),"N/A",IF(AR27&lt;0,"N/A",IF(AS27&lt;0,"N/A",IF(AS27/AR27-1&gt;300%,"&gt;±300%",IF(AS27/AR27-1&lt;-300%,"&gt;±300%",AS27/AR27-1)))))</f>
        <v>3.1322827051847302E-2</v>
      </c>
      <c r="AV27" s="4"/>
      <c r="AW27" s="4"/>
      <c r="AX27" s="9">
        <f>SUM(AX28:AX33)</f>
        <v>865</v>
      </c>
      <c r="AY27" s="9">
        <f t="shared" ref="AY27" si="52">SUM(AY28:AY33)</f>
        <v>835</v>
      </c>
      <c r="AZ27" s="9">
        <f t="shared" ref="AZ27:AZ33" si="53">SUM(R27:S27)</f>
        <v>890</v>
      </c>
      <c r="BA27" s="9">
        <f t="shared" ref="BA27:BA33" si="54">SUM(T27:U27)</f>
        <v>910</v>
      </c>
      <c r="BB27" s="9">
        <f t="shared" ref="BB27:BB33" si="55">SUM(V27:W27)</f>
        <v>985</v>
      </c>
      <c r="BC27" s="9">
        <f t="shared" ref="BC27:BC33" si="56">SUM(X27:Y27)</f>
        <v>940</v>
      </c>
      <c r="BD27" s="9">
        <f t="shared" ref="BD27:BD33" si="57">SUM(Z27:AA27)</f>
        <v>905</v>
      </c>
      <c r="BE27" s="9">
        <f t="shared" ref="BE27:BE33" si="58">SUM(AB27:AC27)</f>
        <v>905</v>
      </c>
      <c r="BF27" s="9">
        <f t="shared" ref="BF27:BF33" si="59">SUM(AD27:AE27)</f>
        <v>1000</v>
      </c>
      <c r="BG27" s="9">
        <f t="shared" ref="BG27:BG33" si="60">SUM(AF27:AG27)</f>
        <v>1020</v>
      </c>
      <c r="BH27" s="9">
        <f t="shared" ref="BH27:BH33" si="61">SUM(AH27:AI27)</f>
        <v>1092.9396205463058</v>
      </c>
      <c r="BI27" s="9">
        <f t="shared" ref="BI27:BI33" si="62">SUM(AJ27:AK27)</f>
        <v>1033.9895900307338</v>
      </c>
      <c r="BJ27" s="9">
        <f t="shared" ref="BJ27:BJ33" si="63">SUM(AL27:AM27)</f>
        <v>954.34640508388929</v>
      </c>
      <c r="BK27" s="9">
        <f t="shared" ref="BK27:BK33" si="64">SUM(AN27:AO27)</f>
        <v>1027.599570172923</v>
      </c>
      <c r="BL27" s="9">
        <f t="shared" ref="BL27:BL33" si="65">SUM(AP27:AQ27)</f>
        <v>1307.10363370035</v>
      </c>
      <c r="BM27" s="9">
        <f>SUM(AR27:AS27)</f>
        <v>1211.5731069706962</v>
      </c>
      <c r="BN27" s="492">
        <f t="shared" si="21"/>
        <v>0.17903232167255045</v>
      </c>
      <c r="BO27" s="492">
        <f t="shared" si="22"/>
        <v>-7.3085656153530243E-2</v>
      </c>
      <c r="BP27" s="19"/>
      <c r="BQ27" s="36">
        <f t="shared" ref="BQ27:BQ33" si="66">SUM(AP27:AS27)</f>
        <v>2518.676740671046</v>
      </c>
    </row>
    <row r="28" spans="1:72" x14ac:dyDescent="0.45">
      <c r="A28" s="10"/>
      <c r="B28" s="10" t="s">
        <v>12</v>
      </c>
      <c r="C28" s="7">
        <v>535</v>
      </c>
      <c r="D28" s="7">
        <v>540</v>
      </c>
      <c r="E28" s="7">
        <v>515</v>
      </c>
      <c r="F28" s="7">
        <v>560</v>
      </c>
      <c r="G28" s="7">
        <v>570</v>
      </c>
      <c r="H28" s="7">
        <v>565</v>
      </c>
      <c r="I28" s="7">
        <v>694.31796271577525</v>
      </c>
      <c r="J28" s="7">
        <v>596.46485179133151</v>
      </c>
      <c r="K28" s="7">
        <v>684.47982710608653</v>
      </c>
      <c r="L28" s="7">
        <v>632.14029926468697</v>
      </c>
      <c r="M28" s="26">
        <f t="shared" si="48"/>
        <v>0.14756104244939872</v>
      </c>
      <c r="N28" s="26">
        <f t="shared" si="48"/>
        <v>-7.6466136427549625E-2</v>
      </c>
      <c r="O28" s="27"/>
      <c r="P28" s="7">
        <v>145</v>
      </c>
      <c r="Q28" s="7">
        <v>125</v>
      </c>
      <c r="R28" s="7">
        <v>135</v>
      </c>
      <c r="S28" s="7">
        <v>130</v>
      </c>
      <c r="T28" s="7">
        <v>125</v>
      </c>
      <c r="U28" s="7">
        <v>115</v>
      </c>
      <c r="V28" s="7">
        <v>140</v>
      </c>
      <c r="W28" s="7">
        <v>135</v>
      </c>
      <c r="X28" s="7">
        <v>165</v>
      </c>
      <c r="Y28" s="7">
        <v>130</v>
      </c>
      <c r="Z28" s="7">
        <v>150</v>
      </c>
      <c r="AA28" s="7">
        <v>135</v>
      </c>
      <c r="AB28" s="7">
        <v>160</v>
      </c>
      <c r="AC28" s="7">
        <v>135</v>
      </c>
      <c r="AD28" s="7">
        <v>145</v>
      </c>
      <c r="AE28" s="7">
        <v>135</v>
      </c>
      <c r="AF28" s="7">
        <v>155</v>
      </c>
      <c r="AG28" s="7">
        <v>140</v>
      </c>
      <c r="AH28" s="7">
        <v>138.26347586817758</v>
      </c>
      <c r="AI28" s="7">
        <v>204.72973636404896</v>
      </c>
      <c r="AJ28" s="7">
        <v>161.65982461778242</v>
      </c>
      <c r="AK28" s="7">
        <v>189.66492586576629</v>
      </c>
      <c r="AL28" s="7">
        <v>179.17112205575569</v>
      </c>
      <c r="AM28" s="7">
        <v>113.44813855545121</v>
      </c>
      <c r="AN28" s="7">
        <v>125.98982239842375</v>
      </c>
      <c r="AO28" s="7">
        <v>177.85576878170082</v>
      </c>
      <c r="AP28" s="7">
        <v>119.46575582063022</v>
      </c>
      <c r="AQ28" s="7">
        <v>210.25341637330121</v>
      </c>
      <c r="AR28" s="7">
        <v>155.99044778154146</v>
      </c>
      <c r="AS28" s="7">
        <v>198.77020713061367</v>
      </c>
      <c r="AT28" s="492">
        <f t="shared" si="50"/>
        <v>0.11759212811693009</v>
      </c>
      <c r="AU28" s="492">
        <f t="shared" si="51"/>
        <v>0.27424601927538284</v>
      </c>
      <c r="AV28" s="4"/>
      <c r="AW28" s="4"/>
      <c r="AX28" s="13">
        <f t="shared" ref="AX28:AX33" si="67">D28-AY28</f>
        <v>270</v>
      </c>
      <c r="AY28" s="13">
        <f t="shared" ref="AY28:AY33" si="68">SUM(P28:Q28)</f>
        <v>270</v>
      </c>
      <c r="AZ28" s="13">
        <f t="shared" si="53"/>
        <v>265</v>
      </c>
      <c r="BA28" s="13">
        <f t="shared" si="54"/>
        <v>240</v>
      </c>
      <c r="BB28" s="13">
        <f t="shared" si="55"/>
        <v>275</v>
      </c>
      <c r="BC28" s="13">
        <f t="shared" si="56"/>
        <v>295</v>
      </c>
      <c r="BD28" s="13">
        <f t="shared" si="57"/>
        <v>285</v>
      </c>
      <c r="BE28" s="13">
        <f t="shared" si="58"/>
        <v>295</v>
      </c>
      <c r="BF28" s="13">
        <f t="shared" si="59"/>
        <v>280</v>
      </c>
      <c r="BG28" s="13">
        <f t="shared" si="60"/>
        <v>295</v>
      </c>
      <c r="BH28" s="13">
        <f t="shared" si="61"/>
        <v>342.99321223222654</v>
      </c>
      <c r="BI28" s="13">
        <f t="shared" si="62"/>
        <v>351.32475048354871</v>
      </c>
      <c r="BJ28" s="13">
        <f t="shared" si="63"/>
        <v>292.61926061120687</v>
      </c>
      <c r="BK28" s="13">
        <f t="shared" si="64"/>
        <v>303.84559118012459</v>
      </c>
      <c r="BL28" s="13">
        <f t="shared" si="65"/>
        <v>329.7191721939314</v>
      </c>
      <c r="BM28" s="13">
        <f>SUM(AR28:AS28)</f>
        <v>354.76065491215513</v>
      </c>
      <c r="BN28" s="492">
        <f t="shared" si="21"/>
        <v>0.16756887448746061</v>
      </c>
      <c r="BO28" s="492">
        <f t="shared" si="22"/>
        <v>7.5947912132616535E-2</v>
      </c>
      <c r="BP28" s="19"/>
      <c r="BQ28" s="13">
        <f t="shared" si="66"/>
        <v>684.47982710608653</v>
      </c>
    </row>
    <row r="29" spans="1:72" x14ac:dyDescent="0.45">
      <c r="A29" s="10"/>
      <c r="B29" s="10" t="s">
        <v>13</v>
      </c>
      <c r="C29" s="13">
        <v>50</v>
      </c>
      <c r="D29" s="13">
        <v>60</v>
      </c>
      <c r="E29" s="13">
        <v>205</v>
      </c>
      <c r="F29" s="13">
        <v>220</v>
      </c>
      <c r="G29" s="13">
        <v>100</v>
      </c>
      <c r="H29" s="13">
        <v>235</v>
      </c>
      <c r="I29" s="13">
        <v>218.82799632930983</v>
      </c>
      <c r="J29" s="13">
        <v>108.88601227321639</v>
      </c>
      <c r="K29" s="13">
        <v>182.39645507789592</v>
      </c>
      <c r="L29" s="13">
        <v>194.246528609812</v>
      </c>
      <c r="M29" s="26">
        <f t="shared" si="48"/>
        <v>0.67511373839485822</v>
      </c>
      <c r="N29" s="26">
        <f t="shared" si="48"/>
        <v>6.4968771058929287E-2</v>
      </c>
      <c r="O29" s="27"/>
      <c r="P29" s="13">
        <v>15</v>
      </c>
      <c r="Q29" s="13">
        <v>15</v>
      </c>
      <c r="R29" s="13">
        <v>55</v>
      </c>
      <c r="S29" s="13">
        <v>50</v>
      </c>
      <c r="T29" s="13">
        <v>50</v>
      </c>
      <c r="U29" s="13">
        <v>50</v>
      </c>
      <c r="V29" s="13">
        <v>55</v>
      </c>
      <c r="W29" s="13">
        <v>60</v>
      </c>
      <c r="X29" s="13">
        <v>55</v>
      </c>
      <c r="Y29" s="13">
        <v>55</v>
      </c>
      <c r="Z29" s="13">
        <v>35</v>
      </c>
      <c r="AA29" s="13">
        <v>15</v>
      </c>
      <c r="AB29" s="13">
        <v>25</v>
      </c>
      <c r="AC29" s="13">
        <v>25</v>
      </c>
      <c r="AD29" s="13">
        <v>55</v>
      </c>
      <c r="AE29" s="13">
        <v>55</v>
      </c>
      <c r="AF29" s="13">
        <v>55</v>
      </c>
      <c r="AG29" s="13">
        <v>55</v>
      </c>
      <c r="AH29" s="13">
        <v>54.706999082327457</v>
      </c>
      <c r="AI29" s="13">
        <v>54.706999082327457</v>
      </c>
      <c r="AJ29" s="13">
        <v>54.706999082327457</v>
      </c>
      <c r="AK29" s="13">
        <v>54.706999082327457</v>
      </c>
      <c r="AL29" s="13">
        <v>33.175852077934877</v>
      </c>
      <c r="AM29" s="13">
        <v>18.290451516342788</v>
      </c>
      <c r="AN29" s="13">
        <v>21.426618642480928</v>
      </c>
      <c r="AO29" s="13">
        <v>35.993090036457801</v>
      </c>
      <c r="AP29" s="13">
        <v>35.529259155596584</v>
      </c>
      <c r="AQ29" s="13">
        <v>46.185521306268079</v>
      </c>
      <c r="AR29" s="13">
        <v>46.185521306268079</v>
      </c>
      <c r="AS29" s="13">
        <v>54.49615330976318</v>
      </c>
      <c r="AT29" s="492">
        <f t="shared" si="50"/>
        <v>0.51407265268315161</v>
      </c>
      <c r="AU29" s="492">
        <f t="shared" si="51"/>
        <v>0.17994020135412492</v>
      </c>
      <c r="AV29" s="4"/>
      <c r="AW29" s="4"/>
      <c r="AX29" s="13">
        <f t="shared" si="67"/>
        <v>30</v>
      </c>
      <c r="AY29" s="13">
        <f t="shared" si="68"/>
        <v>30</v>
      </c>
      <c r="AZ29" s="13">
        <f t="shared" si="53"/>
        <v>105</v>
      </c>
      <c r="BA29" s="13">
        <f t="shared" si="54"/>
        <v>100</v>
      </c>
      <c r="BB29" s="13">
        <f t="shared" si="55"/>
        <v>115</v>
      </c>
      <c r="BC29" s="13">
        <f t="shared" si="56"/>
        <v>110</v>
      </c>
      <c r="BD29" s="13">
        <f t="shared" si="57"/>
        <v>50</v>
      </c>
      <c r="BE29" s="13">
        <f t="shared" si="58"/>
        <v>50</v>
      </c>
      <c r="BF29" s="13">
        <f t="shared" si="59"/>
        <v>110</v>
      </c>
      <c r="BG29" s="13">
        <f t="shared" si="60"/>
        <v>110</v>
      </c>
      <c r="BH29" s="13">
        <f t="shared" si="61"/>
        <v>109.41399816465491</v>
      </c>
      <c r="BI29" s="13">
        <f t="shared" si="62"/>
        <v>109.41399816465491</v>
      </c>
      <c r="BJ29" s="13">
        <f t="shared" si="63"/>
        <v>51.466303594277662</v>
      </c>
      <c r="BK29" s="13">
        <f t="shared" si="64"/>
        <v>57.419708678938733</v>
      </c>
      <c r="BL29" s="13">
        <f t="shared" si="65"/>
        <v>81.714780461864663</v>
      </c>
      <c r="BM29" s="13">
        <f t="shared" ref="BM29:BM33" si="69">SUM(AR29:AS29)</f>
        <v>100.68167461603126</v>
      </c>
      <c r="BN29" s="492">
        <f t="shared" si="21"/>
        <v>0.75343408966059067</v>
      </c>
      <c r="BO29" s="492">
        <f t="shared" si="22"/>
        <v>0.23211093570787011</v>
      </c>
      <c r="BP29" s="19"/>
      <c r="BQ29" s="13">
        <f t="shared" si="66"/>
        <v>182.39645507789592</v>
      </c>
    </row>
    <row r="30" spans="1:72" x14ac:dyDescent="0.45">
      <c r="A30" s="10"/>
      <c r="B30" s="10" t="s">
        <v>10</v>
      </c>
      <c r="C30" s="13">
        <v>195</v>
      </c>
      <c r="D30" s="13">
        <v>215</v>
      </c>
      <c r="E30" s="13">
        <v>205</v>
      </c>
      <c r="F30" s="13">
        <v>195</v>
      </c>
      <c r="G30" s="13">
        <v>210</v>
      </c>
      <c r="H30" s="13">
        <v>205</v>
      </c>
      <c r="I30" s="13">
        <v>144.371088411681</v>
      </c>
      <c r="J30" s="13">
        <v>129.77199999999999</v>
      </c>
      <c r="K30" s="13">
        <v>134.92660999999998</v>
      </c>
      <c r="L30" s="13">
        <v>135.33079999999998</v>
      </c>
      <c r="M30" s="26">
        <f t="shared" si="48"/>
        <v>3.9720509817217753E-2</v>
      </c>
      <c r="N30" s="26">
        <f t="shared" si="48"/>
        <v>2.9956285124186355E-3</v>
      </c>
      <c r="O30" s="27"/>
      <c r="P30" s="13">
        <v>55</v>
      </c>
      <c r="Q30" s="13">
        <v>60</v>
      </c>
      <c r="R30" s="13">
        <v>60</v>
      </c>
      <c r="S30" s="13">
        <v>50</v>
      </c>
      <c r="T30" s="13">
        <v>50</v>
      </c>
      <c r="U30" s="13">
        <v>50</v>
      </c>
      <c r="V30" s="13">
        <v>50</v>
      </c>
      <c r="W30" s="13">
        <v>50</v>
      </c>
      <c r="X30" s="13">
        <v>50</v>
      </c>
      <c r="Y30" s="13">
        <v>50</v>
      </c>
      <c r="Z30" s="13">
        <v>55</v>
      </c>
      <c r="AA30" s="13">
        <v>50</v>
      </c>
      <c r="AB30" s="13">
        <v>50</v>
      </c>
      <c r="AC30" s="13">
        <v>65</v>
      </c>
      <c r="AD30" s="13">
        <v>55</v>
      </c>
      <c r="AE30" s="13">
        <v>50</v>
      </c>
      <c r="AF30" s="13">
        <v>50</v>
      </c>
      <c r="AG30" s="13">
        <v>55</v>
      </c>
      <c r="AH30" s="13">
        <v>35.253865920000003</v>
      </c>
      <c r="AI30" s="13">
        <v>35.729599999999998</v>
      </c>
      <c r="AJ30" s="13">
        <v>37.484800000000007</v>
      </c>
      <c r="AK30" s="13">
        <v>35.900320000000001</v>
      </c>
      <c r="AL30" s="13">
        <v>32.069000000000003</v>
      </c>
      <c r="AM30" s="13">
        <v>29.286999999999999</v>
      </c>
      <c r="AN30" s="13">
        <v>32.602000000000004</v>
      </c>
      <c r="AO30" s="13">
        <v>35.814</v>
      </c>
      <c r="AP30" s="13">
        <v>33.107999999999997</v>
      </c>
      <c r="AQ30" s="13">
        <v>35.045249999999996</v>
      </c>
      <c r="AR30" s="13">
        <v>34.968000000000004</v>
      </c>
      <c r="AS30" s="13">
        <v>31.80536</v>
      </c>
      <c r="AT30" s="492">
        <f t="shared" si="50"/>
        <v>-0.11192941307868431</v>
      </c>
      <c r="AU30" s="492">
        <f t="shared" si="51"/>
        <v>-9.0443834362846087E-2</v>
      </c>
      <c r="AV30" s="4"/>
      <c r="AW30" s="4"/>
      <c r="AX30" s="13">
        <f t="shared" si="67"/>
        <v>100</v>
      </c>
      <c r="AY30" s="13">
        <f t="shared" si="68"/>
        <v>115</v>
      </c>
      <c r="AZ30" s="13">
        <f t="shared" si="53"/>
        <v>110</v>
      </c>
      <c r="BA30" s="13">
        <f t="shared" si="54"/>
        <v>100</v>
      </c>
      <c r="BB30" s="13">
        <f t="shared" si="55"/>
        <v>100</v>
      </c>
      <c r="BC30" s="13">
        <f t="shared" si="56"/>
        <v>100</v>
      </c>
      <c r="BD30" s="13">
        <f t="shared" si="57"/>
        <v>105</v>
      </c>
      <c r="BE30" s="13">
        <f t="shared" si="58"/>
        <v>115</v>
      </c>
      <c r="BF30" s="13">
        <f t="shared" si="59"/>
        <v>105</v>
      </c>
      <c r="BG30" s="13">
        <f t="shared" si="60"/>
        <v>105</v>
      </c>
      <c r="BH30" s="13">
        <f t="shared" si="61"/>
        <v>70.98346592</v>
      </c>
      <c r="BI30" s="13">
        <f t="shared" si="62"/>
        <v>73.385120000000001</v>
      </c>
      <c r="BJ30" s="13">
        <f t="shared" si="63"/>
        <v>61.356000000000002</v>
      </c>
      <c r="BK30" s="13">
        <f t="shared" si="64"/>
        <v>68.415999999999997</v>
      </c>
      <c r="BL30" s="13">
        <f t="shared" si="65"/>
        <v>68.153249999999986</v>
      </c>
      <c r="BM30" s="13">
        <f t="shared" si="69"/>
        <v>66.773359999999997</v>
      </c>
      <c r="BN30" s="492">
        <f t="shared" si="21"/>
        <v>-2.4009588400374149E-2</v>
      </c>
      <c r="BO30" s="492">
        <f t="shared" si="22"/>
        <v>-2.0246870105240622E-2</v>
      </c>
      <c r="BP30" s="19"/>
      <c r="BQ30" s="13">
        <f t="shared" si="66"/>
        <v>134.92660999999998</v>
      </c>
    </row>
    <row r="31" spans="1:72" x14ac:dyDescent="0.45">
      <c r="A31" s="10"/>
      <c r="B31" s="10" t="s">
        <v>11</v>
      </c>
      <c r="C31" s="13">
        <v>145</v>
      </c>
      <c r="D31" s="13">
        <v>205</v>
      </c>
      <c r="E31" s="13">
        <v>235</v>
      </c>
      <c r="F31" s="13">
        <v>255</v>
      </c>
      <c r="G31" s="13">
        <v>205</v>
      </c>
      <c r="H31" s="13">
        <v>250</v>
      </c>
      <c r="I31" s="13">
        <v>236.30553514877744</v>
      </c>
      <c r="J31" s="13">
        <v>407.41725489092846</v>
      </c>
      <c r="K31" s="13">
        <v>714.64969215683095</v>
      </c>
      <c r="L31" s="13">
        <v>331.42640940730098</v>
      </c>
      <c r="M31" s="26">
        <f t="shared" si="48"/>
        <v>0.75409775501077658</v>
      </c>
      <c r="N31" s="26">
        <f t="shared" si="48"/>
        <v>-0.536239344892114</v>
      </c>
      <c r="O31" s="27"/>
      <c r="P31" s="13">
        <v>40</v>
      </c>
      <c r="Q31" s="13">
        <v>50</v>
      </c>
      <c r="R31" s="13">
        <v>30</v>
      </c>
      <c r="S31" s="13">
        <v>45</v>
      </c>
      <c r="T31" s="13">
        <v>70</v>
      </c>
      <c r="U31" s="13">
        <v>70</v>
      </c>
      <c r="V31" s="13">
        <v>60</v>
      </c>
      <c r="W31" s="13">
        <v>80</v>
      </c>
      <c r="X31" s="13">
        <v>60</v>
      </c>
      <c r="Y31" s="13">
        <v>5</v>
      </c>
      <c r="Z31" s="13">
        <v>40</v>
      </c>
      <c r="AA31" s="13">
        <v>50</v>
      </c>
      <c r="AB31" s="13">
        <v>45</v>
      </c>
      <c r="AC31" s="13">
        <v>35</v>
      </c>
      <c r="AD31" s="13">
        <v>60</v>
      </c>
      <c r="AE31" s="13">
        <v>60</v>
      </c>
      <c r="AF31" s="13">
        <v>65</v>
      </c>
      <c r="AG31" s="13">
        <v>65</v>
      </c>
      <c r="AH31" s="13">
        <v>120.06234497323445</v>
      </c>
      <c r="AI31" s="13">
        <v>32.465993276480084</v>
      </c>
      <c r="AJ31" s="13">
        <v>71.258283533203581</v>
      </c>
      <c r="AK31" s="13">
        <v>12.51891336585927</v>
      </c>
      <c r="AL31" s="13">
        <v>145.68021354108029</v>
      </c>
      <c r="AM31" s="13">
        <v>62.204669189158899</v>
      </c>
      <c r="AN31" s="13">
        <v>126.5474461274456</v>
      </c>
      <c r="AO31" s="13">
        <v>72.984926033243681</v>
      </c>
      <c r="AP31" s="13">
        <v>317.74572706849671</v>
      </c>
      <c r="AQ31" s="13">
        <v>111.75283237818897</v>
      </c>
      <c r="AR31" s="13">
        <v>163.73283462873957</v>
      </c>
      <c r="AS31" s="13">
        <v>121.41829808140564</v>
      </c>
      <c r="AT31" s="492">
        <f t="shared" si="50"/>
        <v>0.66360788015461147</v>
      </c>
      <c r="AU31" s="492">
        <f t="shared" si="51"/>
        <v>-0.2584364745365898</v>
      </c>
      <c r="AV31" s="4"/>
      <c r="AW31" s="4"/>
      <c r="AX31" s="13">
        <f t="shared" si="67"/>
        <v>115</v>
      </c>
      <c r="AY31" s="13">
        <f t="shared" si="68"/>
        <v>90</v>
      </c>
      <c r="AZ31" s="13">
        <f t="shared" si="53"/>
        <v>75</v>
      </c>
      <c r="BA31" s="13">
        <f t="shared" si="54"/>
        <v>140</v>
      </c>
      <c r="BB31" s="13">
        <f t="shared" si="55"/>
        <v>140</v>
      </c>
      <c r="BC31" s="13">
        <f t="shared" si="56"/>
        <v>65</v>
      </c>
      <c r="BD31" s="13">
        <f t="shared" si="57"/>
        <v>90</v>
      </c>
      <c r="BE31" s="13">
        <f t="shared" si="58"/>
        <v>80</v>
      </c>
      <c r="BF31" s="13">
        <f t="shared" si="59"/>
        <v>120</v>
      </c>
      <c r="BG31" s="13">
        <f t="shared" si="60"/>
        <v>130</v>
      </c>
      <c r="BH31" s="13">
        <f t="shared" si="61"/>
        <v>152.52833824971452</v>
      </c>
      <c r="BI31" s="13">
        <f t="shared" si="62"/>
        <v>83.777196899062858</v>
      </c>
      <c r="BJ31" s="13">
        <f t="shared" si="63"/>
        <v>207.88488273023918</v>
      </c>
      <c r="BK31" s="13">
        <f t="shared" si="64"/>
        <v>199.53237216068928</v>
      </c>
      <c r="BL31" s="13">
        <f t="shared" si="65"/>
        <v>429.4985594466857</v>
      </c>
      <c r="BM31" s="13">
        <f t="shared" si="69"/>
        <v>285.15113271014519</v>
      </c>
      <c r="BN31" s="492">
        <f t="shared" si="21"/>
        <v>0.42909709147598663</v>
      </c>
      <c r="BO31" s="492">
        <f t="shared" si="22"/>
        <v>-0.33608361090314343</v>
      </c>
      <c r="BP31" s="19"/>
      <c r="BQ31" s="13">
        <f t="shared" si="66"/>
        <v>714.64969215683084</v>
      </c>
    </row>
    <row r="32" spans="1:72" x14ac:dyDescent="0.45">
      <c r="A32" s="10"/>
      <c r="B32" s="10" t="s">
        <v>58</v>
      </c>
      <c r="C32" s="13">
        <v>220</v>
      </c>
      <c r="D32" s="13">
        <v>225</v>
      </c>
      <c r="E32" s="13">
        <v>240</v>
      </c>
      <c r="F32" s="13">
        <v>235</v>
      </c>
      <c r="G32" s="13">
        <v>235</v>
      </c>
      <c r="H32" s="13">
        <v>235</v>
      </c>
      <c r="I32" s="13">
        <v>248.88000000000008</v>
      </c>
      <c r="J32" s="13">
        <v>238.93206947885432</v>
      </c>
      <c r="K32" s="13">
        <v>247.44031179790068</v>
      </c>
      <c r="L32" s="13">
        <v>250.95424431180041</v>
      </c>
      <c r="M32" s="26">
        <f t="shared" si="48"/>
        <v>3.5609461457409619E-2</v>
      </c>
      <c r="N32" s="26">
        <f t="shared" si="48"/>
        <v>1.4201131935081657E-2</v>
      </c>
      <c r="O32" s="27"/>
      <c r="P32" s="13">
        <v>45</v>
      </c>
      <c r="Q32" s="13">
        <v>65</v>
      </c>
      <c r="R32" s="13">
        <v>50</v>
      </c>
      <c r="S32" s="13">
        <v>65</v>
      </c>
      <c r="T32" s="13">
        <v>45</v>
      </c>
      <c r="U32" s="13">
        <v>65</v>
      </c>
      <c r="V32" s="13">
        <v>50</v>
      </c>
      <c r="W32" s="13">
        <v>70</v>
      </c>
      <c r="X32" s="13">
        <v>45</v>
      </c>
      <c r="Y32" s="13">
        <v>75</v>
      </c>
      <c r="Z32" s="13">
        <v>55</v>
      </c>
      <c r="AA32" s="13">
        <v>70</v>
      </c>
      <c r="AB32" s="13">
        <v>45</v>
      </c>
      <c r="AC32" s="13">
        <v>70</v>
      </c>
      <c r="AD32" s="13">
        <v>55</v>
      </c>
      <c r="AE32" s="13">
        <v>70</v>
      </c>
      <c r="AF32" s="13">
        <v>45</v>
      </c>
      <c r="AG32" s="13">
        <v>70</v>
      </c>
      <c r="AH32" s="13">
        <v>62.22000000000002</v>
      </c>
      <c r="AI32" s="13">
        <v>62.22000000000002</v>
      </c>
      <c r="AJ32" s="13">
        <v>62.22000000000002</v>
      </c>
      <c r="AK32" s="13">
        <v>62.22000000000002</v>
      </c>
      <c r="AL32" s="13">
        <v>59.733017369713579</v>
      </c>
      <c r="AM32" s="13">
        <v>59.733017369713579</v>
      </c>
      <c r="AN32" s="13">
        <v>59.733017369713579</v>
      </c>
      <c r="AO32" s="13">
        <v>59.733017369713579</v>
      </c>
      <c r="AP32" s="13">
        <v>59.978404692245377</v>
      </c>
      <c r="AQ32" s="13">
        <v>62.571418801757886</v>
      </c>
      <c r="AR32" s="13">
        <v>63.620380550342965</v>
      </c>
      <c r="AS32" s="13">
        <v>61.270107753554427</v>
      </c>
      <c r="AT32" s="492">
        <f t="shared" si="50"/>
        <v>2.5732676022828915E-2</v>
      </c>
      <c r="AU32" s="492">
        <f t="shared" si="51"/>
        <v>-3.6942136725019448E-2</v>
      </c>
      <c r="AV32" s="4"/>
      <c r="AW32" s="4"/>
      <c r="AX32" s="13">
        <f t="shared" si="67"/>
        <v>115</v>
      </c>
      <c r="AY32" s="13">
        <f t="shared" si="68"/>
        <v>110</v>
      </c>
      <c r="AZ32" s="13">
        <f t="shared" si="53"/>
        <v>115</v>
      </c>
      <c r="BA32" s="13">
        <f t="shared" si="54"/>
        <v>110</v>
      </c>
      <c r="BB32" s="13">
        <f t="shared" si="55"/>
        <v>120</v>
      </c>
      <c r="BC32" s="13">
        <f t="shared" si="56"/>
        <v>120</v>
      </c>
      <c r="BD32" s="13">
        <f t="shared" si="57"/>
        <v>125</v>
      </c>
      <c r="BE32" s="13">
        <f t="shared" si="58"/>
        <v>115</v>
      </c>
      <c r="BF32" s="13">
        <f t="shared" si="59"/>
        <v>125</v>
      </c>
      <c r="BG32" s="13">
        <f t="shared" si="60"/>
        <v>115</v>
      </c>
      <c r="BH32" s="13">
        <f t="shared" si="61"/>
        <v>124.44000000000004</v>
      </c>
      <c r="BI32" s="13">
        <f t="shared" si="62"/>
        <v>124.44000000000004</v>
      </c>
      <c r="BJ32" s="13">
        <f t="shared" si="63"/>
        <v>119.46603473942716</v>
      </c>
      <c r="BK32" s="13">
        <f t="shared" si="64"/>
        <v>119.46603473942716</v>
      </c>
      <c r="BL32" s="13">
        <f t="shared" si="65"/>
        <v>122.54982349400326</v>
      </c>
      <c r="BM32" s="13">
        <f t="shared" si="69"/>
        <v>124.8904883038974</v>
      </c>
      <c r="BN32" s="492">
        <f t="shared" si="21"/>
        <v>4.540582246913738E-2</v>
      </c>
      <c r="BO32" s="492">
        <f t="shared" si="22"/>
        <v>1.9099699560225503E-2</v>
      </c>
      <c r="BP32" s="19"/>
      <c r="BQ32" s="13">
        <f t="shared" si="66"/>
        <v>247.44031179790068</v>
      </c>
    </row>
    <row r="33" spans="1:69" x14ac:dyDescent="0.45">
      <c r="A33" s="29"/>
      <c r="B33" s="29" t="s">
        <v>2</v>
      </c>
      <c r="C33" s="29">
        <v>435</v>
      </c>
      <c r="D33" s="29">
        <v>455</v>
      </c>
      <c r="E33" s="29">
        <v>445</v>
      </c>
      <c r="F33" s="29">
        <v>490</v>
      </c>
      <c r="G33" s="29">
        <v>505</v>
      </c>
      <c r="H33" s="29">
        <v>525</v>
      </c>
      <c r="I33" s="29">
        <v>584.22913046317694</v>
      </c>
      <c r="J33" s="29">
        <v>500.47378682248154</v>
      </c>
      <c r="K33" s="29">
        <v>554.78384453233207</v>
      </c>
      <c r="L33" s="29">
        <v>588.04604445615871</v>
      </c>
      <c r="M33" s="30">
        <f t="shared" si="48"/>
        <v>0.10851728729823429</v>
      </c>
      <c r="N33" s="30">
        <f t="shared" si="48"/>
        <v>5.9955242481629645E-2</v>
      </c>
      <c r="O33" s="27"/>
      <c r="P33" s="29">
        <v>105</v>
      </c>
      <c r="Q33" s="29">
        <v>115</v>
      </c>
      <c r="R33" s="29">
        <v>110</v>
      </c>
      <c r="S33" s="29">
        <v>110</v>
      </c>
      <c r="T33" s="29">
        <v>105</v>
      </c>
      <c r="U33" s="29">
        <v>115</v>
      </c>
      <c r="V33" s="29">
        <v>115</v>
      </c>
      <c r="W33" s="29">
        <v>120</v>
      </c>
      <c r="X33" s="29">
        <v>120</v>
      </c>
      <c r="Y33" s="29">
        <v>130</v>
      </c>
      <c r="Z33" s="29">
        <v>125</v>
      </c>
      <c r="AA33" s="29">
        <v>125</v>
      </c>
      <c r="AB33" s="29">
        <v>125</v>
      </c>
      <c r="AC33" s="29">
        <v>125</v>
      </c>
      <c r="AD33" s="29">
        <v>130</v>
      </c>
      <c r="AE33" s="29">
        <v>130</v>
      </c>
      <c r="AF33" s="29">
        <v>130</v>
      </c>
      <c r="AG33" s="29">
        <v>135</v>
      </c>
      <c r="AH33" s="29">
        <v>146.35688023958647</v>
      </c>
      <c r="AI33" s="29">
        <v>146.22372574012326</v>
      </c>
      <c r="AJ33" s="29">
        <v>145.15848974441764</v>
      </c>
      <c r="AK33" s="29">
        <v>146.49003473904969</v>
      </c>
      <c r="AL33" s="29">
        <v>117.7626785735126</v>
      </c>
      <c r="AM33" s="29">
        <v>103.79124483522574</v>
      </c>
      <c r="AN33" s="29">
        <v>136.33611151161961</v>
      </c>
      <c r="AO33" s="29">
        <v>142.58375190212359</v>
      </c>
      <c r="AP33" s="29">
        <v>143.33431167859692</v>
      </c>
      <c r="AQ33" s="29">
        <v>132.13373642526798</v>
      </c>
      <c r="AR33" s="29">
        <v>131.94819154228355</v>
      </c>
      <c r="AS33" s="29">
        <v>147.36760488618359</v>
      </c>
      <c r="AT33" s="612">
        <f t="shared" si="50"/>
        <v>3.3551179010521848E-2</v>
      </c>
      <c r="AU33" s="612">
        <f t="shared" si="51"/>
        <v>0.11685960348277136</v>
      </c>
      <c r="AV33" s="4"/>
      <c r="AW33" s="4"/>
      <c r="AX33" s="29">
        <f t="shared" si="67"/>
        <v>235</v>
      </c>
      <c r="AY33" s="29">
        <f t="shared" si="68"/>
        <v>220</v>
      </c>
      <c r="AZ33" s="29">
        <f t="shared" si="53"/>
        <v>220</v>
      </c>
      <c r="BA33" s="29">
        <f t="shared" si="54"/>
        <v>220</v>
      </c>
      <c r="BB33" s="29">
        <f t="shared" si="55"/>
        <v>235</v>
      </c>
      <c r="BC33" s="29">
        <f t="shared" si="56"/>
        <v>250</v>
      </c>
      <c r="BD33" s="29">
        <f t="shared" si="57"/>
        <v>250</v>
      </c>
      <c r="BE33" s="29">
        <f t="shared" si="58"/>
        <v>250</v>
      </c>
      <c r="BF33" s="29">
        <f t="shared" si="59"/>
        <v>260</v>
      </c>
      <c r="BG33" s="29">
        <f t="shared" si="60"/>
        <v>265</v>
      </c>
      <c r="BH33" s="29">
        <f t="shared" si="61"/>
        <v>292.58060597970973</v>
      </c>
      <c r="BI33" s="29">
        <f t="shared" si="62"/>
        <v>291.64852448346733</v>
      </c>
      <c r="BJ33" s="29">
        <f t="shared" si="63"/>
        <v>221.55392340873834</v>
      </c>
      <c r="BK33" s="599">
        <f t="shared" si="64"/>
        <v>278.9198634137432</v>
      </c>
      <c r="BL33" s="599">
        <f t="shared" si="65"/>
        <v>275.46804810386493</v>
      </c>
      <c r="BM33" s="599">
        <f t="shared" si="69"/>
        <v>279.31579642846714</v>
      </c>
      <c r="BN33" s="545">
        <f t="shared" si="21"/>
        <v>1.4195224745847668E-3</v>
      </c>
      <c r="BO33" s="545">
        <f t="shared" si="22"/>
        <v>1.396803858410256E-2</v>
      </c>
      <c r="BP33" s="19"/>
      <c r="BQ33" s="611">
        <f t="shared" si="66"/>
        <v>554.78384453233207</v>
      </c>
    </row>
    <row r="34" spans="1:69" x14ac:dyDescent="0.45">
      <c r="A34" s="37"/>
      <c r="B34" s="37"/>
      <c r="C34" s="37"/>
      <c r="D34" s="37"/>
      <c r="E34" s="37"/>
      <c r="F34" s="37"/>
      <c r="G34" s="37"/>
      <c r="H34" s="37"/>
      <c r="I34" s="628"/>
      <c r="J34" s="37"/>
      <c r="K34" s="37"/>
      <c r="L34" s="37"/>
      <c r="M34" s="37"/>
      <c r="N34" s="539"/>
      <c r="O34" s="27"/>
      <c r="P34" s="544"/>
      <c r="Q34" s="544"/>
      <c r="R34" s="544"/>
      <c r="S34" s="544"/>
      <c r="T34" s="544"/>
      <c r="U34" s="544"/>
      <c r="V34" s="544"/>
      <c r="W34" s="544"/>
      <c r="X34" s="544"/>
      <c r="Y34" s="544"/>
      <c r="Z34" s="544"/>
      <c r="AA34" s="544"/>
      <c r="AB34" s="544"/>
      <c r="AC34" s="544"/>
      <c r="AD34" s="544"/>
      <c r="AE34" s="544"/>
      <c r="AF34" s="544"/>
      <c r="AG34" s="544"/>
      <c r="AH34" s="580"/>
      <c r="AI34" s="580"/>
      <c r="AJ34" s="580"/>
      <c r="AK34" s="580"/>
      <c r="AL34" s="563"/>
      <c r="AM34" s="580"/>
      <c r="AN34" s="580"/>
      <c r="AO34" s="580"/>
      <c r="AP34" s="580"/>
      <c r="AQ34" s="580"/>
      <c r="AR34" s="580"/>
      <c r="AS34" s="580"/>
      <c r="AT34" s="492"/>
      <c r="AU34" s="492"/>
      <c r="AV34" s="4"/>
      <c r="AW34" s="4"/>
      <c r="AX34" s="37"/>
      <c r="AY34" s="37"/>
      <c r="AZ34" s="37"/>
      <c r="BA34" s="37"/>
      <c r="BB34" s="37"/>
      <c r="BC34" s="37"/>
      <c r="BD34" s="37"/>
      <c r="BE34" s="37"/>
      <c r="BF34" s="37"/>
      <c r="BG34" s="37"/>
      <c r="BH34" s="37"/>
      <c r="BI34" s="37"/>
      <c r="BJ34" s="37"/>
      <c r="BK34" s="37"/>
      <c r="BL34" s="37"/>
      <c r="BM34" s="37"/>
      <c r="BN34" s="492"/>
      <c r="BO34" s="492"/>
      <c r="BP34" s="19"/>
      <c r="BQ34" s="13"/>
    </row>
    <row r="35" spans="1:69" x14ac:dyDescent="0.45">
      <c r="A35" s="23" t="s">
        <v>3</v>
      </c>
      <c r="B35" s="9"/>
      <c r="C35" s="656">
        <v>935</v>
      </c>
      <c r="D35" s="656">
        <v>150</v>
      </c>
      <c r="E35" s="656">
        <v>305</v>
      </c>
      <c r="F35" s="656">
        <v>535</v>
      </c>
      <c r="G35" s="656">
        <v>275</v>
      </c>
      <c r="H35" s="656">
        <v>15</v>
      </c>
      <c r="I35" s="656">
        <f t="shared" ref="I35:J35" si="70">SUM(I36:I38)</f>
        <v>1236.8318457356809</v>
      </c>
      <c r="J35" s="656">
        <f t="shared" si="70"/>
        <v>1545.5512704818007</v>
      </c>
      <c r="K35" s="656">
        <f>SUM(K36:K38)</f>
        <v>-43.42290487687265</v>
      </c>
      <c r="L35" s="656">
        <f t="shared" ref="L35" si="71">SUM(L36:L38)</f>
        <v>329.00167544965217</v>
      </c>
      <c r="M35" s="492" t="str">
        <f t="shared" ref="M35:N38" si="72">IF(ISERROR(K35/J35),"N/A",IF(J35&lt;0,"N/A",IF(K35&lt;0,"N/A",IF(K35/J35-1&gt;300%,"&gt;±300%",IF(K35/J35-1&lt;-300%,"&gt;±300%",K35/J35-1)))))</f>
        <v>N/A</v>
      </c>
      <c r="N35" s="492" t="str">
        <f t="shared" si="72"/>
        <v>N/A</v>
      </c>
      <c r="O35" s="27"/>
      <c r="P35" s="656">
        <v>-175</v>
      </c>
      <c r="Q35" s="656">
        <v>0</v>
      </c>
      <c r="R35" s="656">
        <v>-10</v>
      </c>
      <c r="S35" s="656">
        <v>115</v>
      </c>
      <c r="T35" s="656">
        <v>285</v>
      </c>
      <c r="U35" s="656">
        <v>-95</v>
      </c>
      <c r="V35" s="656">
        <v>165</v>
      </c>
      <c r="W35" s="656">
        <v>95</v>
      </c>
      <c r="X35" s="656">
        <v>50</v>
      </c>
      <c r="Y35" s="656">
        <v>225</v>
      </c>
      <c r="Z35" s="656">
        <v>80</v>
      </c>
      <c r="AA35" s="656">
        <v>105</v>
      </c>
      <c r="AB35" s="656">
        <v>-10</v>
      </c>
      <c r="AC35" s="656">
        <v>100</v>
      </c>
      <c r="AD35" s="656">
        <v>60</v>
      </c>
      <c r="AE35" s="656">
        <v>-55</v>
      </c>
      <c r="AF35" s="656">
        <v>65</v>
      </c>
      <c r="AG35" s="656">
        <v>-65</v>
      </c>
      <c r="AH35" s="656">
        <f t="shared" ref="AH35:AP35" si="73">SUM(AH36:AH38)</f>
        <v>790.1661515212096</v>
      </c>
      <c r="AI35" s="656">
        <f t="shared" si="73"/>
        <v>122.24375953203619</v>
      </c>
      <c r="AJ35" s="656">
        <f t="shared" si="73"/>
        <v>246.81899767772563</v>
      </c>
      <c r="AK35" s="656">
        <f t="shared" si="73"/>
        <v>77.602937004709432</v>
      </c>
      <c r="AL35" s="656">
        <f t="shared" si="73"/>
        <v>66.580394547265257</v>
      </c>
      <c r="AM35" s="656">
        <f t="shared" si="73"/>
        <v>382.79631665098714</v>
      </c>
      <c r="AN35" s="656">
        <f t="shared" si="73"/>
        <v>961.15242578193238</v>
      </c>
      <c r="AO35" s="656">
        <f t="shared" si="73"/>
        <v>135.02213350161605</v>
      </c>
      <c r="AP35" s="656">
        <f t="shared" si="73"/>
        <v>159.97681470394133</v>
      </c>
      <c r="AQ35" s="656">
        <f>SUM(AQ36:AQ38)</f>
        <v>186.80212635644449</v>
      </c>
      <c r="AR35" s="656">
        <f>SUM(AR36:AR38)</f>
        <v>-282.34686479291565</v>
      </c>
      <c r="AS35" s="656">
        <f>SUM(AS36:AS38)</f>
        <v>-107.85498114434279</v>
      </c>
      <c r="AT35" s="492" t="str">
        <f t="shared" ref="AT35:AT38" si="74">IF(ISERROR(AS35/AO35),"N/A",IF(AO35&lt;0,"N/A",IF(AS35&lt;0,"N/A",IF(AS35/AO35-1&gt;300%,"&gt;±300%",IF(AS35/AO35-1&lt;-300%,"&gt;±300%",AS35/AO35-1)))))</f>
        <v>N/A</v>
      </c>
      <c r="AU35" s="492" t="str">
        <f t="shared" ref="AU35:AU38" si="75">IF(ISERROR(AS35/AR35),"N/A",IF(AR35&lt;0,"N/A",IF(AS35&lt;0,"N/A",IF(AS35/AR35-1&gt;300%,"&gt;±300%",IF(AS35/AR35-1&lt;-300%,"&gt;±300%",AS35/AR35-1)))))</f>
        <v>N/A</v>
      </c>
      <c r="AV35" s="4"/>
      <c r="AW35" s="4"/>
      <c r="AX35" s="9">
        <f t="shared" ref="AX35:AY35" si="76">SUM(AX36:AX38)</f>
        <v>325</v>
      </c>
      <c r="AY35" s="9">
        <f t="shared" si="76"/>
        <v>-175</v>
      </c>
      <c r="AZ35" s="9">
        <f>SUM(R35:S35)</f>
        <v>105</v>
      </c>
      <c r="BA35" s="9">
        <f>SUM(T35:U35)</f>
        <v>190</v>
      </c>
      <c r="BB35" s="9">
        <f>SUM(V35:W35)</f>
        <v>260</v>
      </c>
      <c r="BC35" s="9">
        <f>SUM(X35:Y35)</f>
        <v>275</v>
      </c>
      <c r="BD35" s="9">
        <f>SUM(Z35:AA35)</f>
        <v>185</v>
      </c>
      <c r="BE35" s="9">
        <f>SUM(AB35:AC35)</f>
        <v>90</v>
      </c>
      <c r="BF35" s="9">
        <f>SUM(AD35:AE35)</f>
        <v>5</v>
      </c>
      <c r="BG35" s="9">
        <f>SUM(AF35:AG35)</f>
        <v>0</v>
      </c>
      <c r="BH35" s="9">
        <f>SUM(AH35:AI35)</f>
        <v>912.40991105324576</v>
      </c>
      <c r="BI35" s="9">
        <f>SUM(AJ35:AK35)</f>
        <v>324.42193468243505</v>
      </c>
      <c r="BJ35" s="9">
        <f>SUM(AL35:AM35)</f>
        <v>449.37671119825239</v>
      </c>
      <c r="BK35" s="9">
        <f>SUM(AN35:AO35)</f>
        <v>1096.1745592835484</v>
      </c>
      <c r="BL35" s="9">
        <f t="shared" ref="BL35:BL38" si="77">SUM(AP35:AQ35)</f>
        <v>346.77894106038582</v>
      </c>
      <c r="BM35" s="9">
        <f>SUM(AR35:AS35)</f>
        <v>-390.20184593725844</v>
      </c>
      <c r="BN35" s="492" t="str">
        <f t="shared" si="21"/>
        <v>N/A</v>
      </c>
      <c r="BO35" s="492" t="str">
        <f t="shared" si="22"/>
        <v>N/A</v>
      </c>
      <c r="BP35" s="19"/>
      <c r="BQ35" s="36">
        <f t="shared" ref="BQ35:BQ38" si="78">SUM(AP35:AS35)</f>
        <v>-43.422904876872622</v>
      </c>
    </row>
    <row r="36" spans="1:69" x14ac:dyDescent="0.45">
      <c r="A36" s="10"/>
      <c r="B36" s="10" t="s">
        <v>42</v>
      </c>
      <c r="C36" s="657">
        <v>-5</v>
      </c>
      <c r="D36" s="657">
        <v>50</v>
      </c>
      <c r="E36" s="657">
        <v>525</v>
      </c>
      <c r="F36" s="657">
        <v>460</v>
      </c>
      <c r="G36" s="657">
        <v>215</v>
      </c>
      <c r="H36" s="657">
        <v>280</v>
      </c>
      <c r="I36" s="658">
        <v>266.24833333333333</v>
      </c>
      <c r="J36" s="658">
        <v>578.36974999999995</v>
      </c>
      <c r="K36" s="658">
        <v>331.78375</v>
      </c>
      <c r="L36" s="658">
        <v>429.00167544965217</v>
      </c>
      <c r="M36" s="26">
        <f t="shared" si="72"/>
        <v>-0.42634664070864703</v>
      </c>
      <c r="N36" s="26">
        <f t="shared" si="72"/>
        <v>0.29301593417294303</v>
      </c>
      <c r="O36" s="27"/>
      <c r="P36" s="658">
        <v>15</v>
      </c>
      <c r="Q36" s="658">
        <v>40</v>
      </c>
      <c r="R36" s="658">
        <v>45</v>
      </c>
      <c r="S36" s="658">
        <v>75</v>
      </c>
      <c r="T36" s="658">
        <v>180</v>
      </c>
      <c r="U36" s="658">
        <v>220</v>
      </c>
      <c r="V36" s="658">
        <v>150</v>
      </c>
      <c r="W36" s="658">
        <v>115</v>
      </c>
      <c r="X36" s="658">
        <v>80</v>
      </c>
      <c r="Y36" s="658">
        <v>115</v>
      </c>
      <c r="Z36" s="658">
        <v>30</v>
      </c>
      <c r="AA36" s="658">
        <v>75</v>
      </c>
      <c r="AB36" s="658">
        <v>45</v>
      </c>
      <c r="AC36" s="658">
        <v>65</v>
      </c>
      <c r="AD36" s="658">
        <v>85</v>
      </c>
      <c r="AE36" s="658">
        <v>70</v>
      </c>
      <c r="AF36" s="658">
        <v>70</v>
      </c>
      <c r="AG36" s="658">
        <v>50</v>
      </c>
      <c r="AH36" s="658">
        <v>106.90667862297045</v>
      </c>
      <c r="AI36" s="658">
        <v>85.201328801857173</v>
      </c>
      <c r="AJ36" s="658">
        <v>49.669542878294834</v>
      </c>
      <c r="AK36" s="658">
        <v>24.470783030210882</v>
      </c>
      <c r="AL36" s="658">
        <v>300.15849182404202</v>
      </c>
      <c r="AM36" s="658">
        <v>121.78182395183488</v>
      </c>
      <c r="AN36" s="658">
        <v>96.566656863017542</v>
      </c>
      <c r="AO36" s="658">
        <v>59.862777361105564</v>
      </c>
      <c r="AP36" s="658">
        <v>20.544517487931415</v>
      </c>
      <c r="AQ36" s="658">
        <v>106.59353144541492</v>
      </c>
      <c r="AR36" s="658">
        <v>109.85043641980964</v>
      </c>
      <c r="AS36" s="658">
        <v>94.795264646844004</v>
      </c>
      <c r="AT36" s="492">
        <f t="shared" si="74"/>
        <v>0.58354270927020169</v>
      </c>
      <c r="AU36" s="492">
        <f t="shared" si="75"/>
        <v>-0.13705154265778319</v>
      </c>
      <c r="AV36" s="4"/>
      <c r="AW36" s="4"/>
      <c r="AX36" s="13">
        <f>D36-AY36</f>
        <v>-5</v>
      </c>
      <c r="AY36" s="13">
        <f>SUM(P36:Q36)</f>
        <v>55</v>
      </c>
      <c r="AZ36" s="13">
        <f>SUM(R36:S36)</f>
        <v>120</v>
      </c>
      <c r="BA36" s="13">
        <f>SUM(T36:U36)</f>
        <v>400</v>
      </c>
      <c r="BB36" s="13">
        <f>SUM(V36:W36)</f>
        <v>265</v>
      </c>
      <c r="BC36" s="13">
        <f>SUM(X36:Y36)</f>
        <v>195</v>
      </c>
      <c r="BD36" s="13">
        <f>SUM(Z36:AA36)</f>
        <v>105</v>
      </c>
      <c r="BE36" s="13">
        <f>SUM(AB36:AC36)</f>
        <v>110</v>
      </c>
      <c r="BF36" s="13">
        <f>SUM(AD36:AE36)</f>
        <v>155</v>
      </c>
      <c r="BG36" s="13">
        <f>SUM(AF36:AG36)</f>
        <v>120</v>
      </c>
      <c r="BH36" s="13">
        <f>SUM(AH36:AI36)</f>
        <v>192.10800742482763</v>
      </c>
      <c r="BI36" s="13">
        <f>SUM(AJ36:AK36)</f>
        <v>74.140325908505716</v>
      </c>
      <c r="BJ36" s="13">
        <f>SUM(AL36:AM36)</f>
        <v>421.94031577587691</v>
      </c>
      <c r="BK36" s="13">
        <f>SUM(AN36:AO36)</f>
        <v>156.4294342241231</v>
      </c>
      <c r="BL36" s="13">
        <f t="shared" si="77"/>
        <v>127.13804893334634</v>
      </c>
      <c r="BM36" s="13">
        <f>SUM(AR36:AS36)</f>
        <v>204.64570106665366</v>
      </c>
      <c r="BN36" s="492">
        <f t="shared" si="21"/>
        <v>0.30823014275848526</v>
      </c>
      <c r="BO36" s="492">
        <f t="shared" si="22"/>
        <v>0.6096338018679337</v>
      </c>
      <c r="BP36" s="19"/>
      <c r="BQ36" s="13">
        <f t="shared" si="78"/>
        <v>331.78374999999994</v>
      </c>
    </row>
    <row r="37" spans="1:69" x14ac:dyDescent="0.45">
      <c r="A37" s="10"/>
      <c r="B37" s="10" t="s">
        <v>43</v>
      </c>
      <c r="C37" s="657">
        <v>905</v>
      </c>
      <c r="D37" s="657">
        <v>215</v>
      </c>
      <c r="E37" s="657">
        <v>-240</v>
      </c>
      <c r="F37" s="657">
        <v>-10</v>
      </c>
      <c r="G37" s="657">
        <v>105</v>
      </c>
      <c r="H37" s="657">
        <v>-245</v>
      </c>
      <c r="I37" s="658">
        <v>990.79797866820184</v>
      </c>
      <c r="J37" s="658">
        <v>508.79763609579931</v>
      </c>
      <c r="K37" s="658">
        <v>-236.6114865999906</v>
      </c>
      <c r="L37" s="658">
        <v>50</v>
      </c>
      <c r="M37" s="26" t="str">
        <f t="shared" si="72"/>
        <v>N/A</v>
      </c>
      <c r="N37" s="26" t="str">
        <f t="shared" si="72"/>
        <v>N/A</v>
      </c>
      <c r="O37" s="27"/>
      <c r="P37" s="658">
        <v>-95</v>
      </c>
      <c r="Q37" s="658">
        <v>-30</v>
      </c>
      <c r="R37" s="658">
        <v>-50</v>
      </c>
      <c r="S37" s="658">
        <v>45</v>
      </c>
      <c r="T37" s="658">
        <v>110</v>
      </c>
      <c r="U37" s="658">
        <v>-345</v>
      </c>
      <c r="V37" s="658">
        <v>-25</v>
      </c>
      <c r="W37" s="658">
        <v>-15</v>
      </c>
      <c r="X37" s="658">
        <v>-85</v>
      </c>
      <c r="Y37" s="658">
        <v>115</v>
      </c>
      <c r="Z37" s="658">
        <v>60</v>
      </c>
      <c r="AA37" s="658">
        <v>30</v>
      </c>
      <c r="AB37" s="658">
        <v>-40</v>
      </c>
      <c r="AC37" s="658">
        <v>55</v>
      </c>
      <c r="AD37" s="658">
        <v>-15</v>
      </c>
      <c r="AE37" s="658">
        <v>-125</v>
      </c>
      <c r="AF37" s="658">
        <v>5</v>
      </c>
      <c r="AG37" s="658">
        <v>-115</v>
      </c>
      <c r="AH37" s="658">
        <v>686.97304068000005</v>
      </c>
      <c r="AI37" s="658">
        <v>49.912418320000114</v>
      </c>
      <c r="AJ37" s="658">
        <v>206.80744894799926</v>
      </c>
      <c r="AK37" s="658">
        <v>47.105070720202406</v>
      </c>
      <c r="AL37" s="658">
        <v>-213.13609248631909</v>
      </c>
      <c r="AM37" s="658">
        <v>122.86937398260913</v>
      </c>
      <c r="AN37" s="658">
        <v>523.03363849950858</v>
      </c>
      <c r="AO37" s="658">
        <v>76.030716100000589</v>
      </c>
      <c r="AP37" s="658">
        <v>106.02992519999887</v>
      </c>
      <c r="AQ37" s="658">
        <v>31.19882720000027</v>
      </c>
      <c r="AR37" s="658">
        <v>-219.24022000000002</v>
      </c>
      <c r="AS37" s="658">
        <v>-154.60001899998966</v>
      </c>
      <c r="AT37" s="492" t="str">
        <f t="shared" si="74"/>
        <v>N/A</v>
      </c>
      <c r="AU37" s="492" t="str">
        <f t="shared" si="75"/>
        <v>N/A</v>
      </c>
      <c r="AV37" s="4"/>
      <c r="AW37" s="4"/>
      <c r="AX37" s="13">
        <f>D37-AY37</f>
        <v>340</v>
      </c>
      <c r="AY37" s="13">
        <f>SUM(P37:Q37)</f>
        <v>-125</v>
      </c>
      <c r="AZ37" s="13">
        <f>SUM(R37:S37)</f>
        <v>-5</v>
      </c>
      <c r="BA37" s="13">
        <f>SUM(T37:U37)</f>
        <v>-235</v>
      </c>
      <c r="BB37" s="13">
        <f>SUM(V37:W37)</f>
        <v>-40</v>
      </c>
      <c r="BC37" s="13">
        <f>SUM(X37:Y37)</f>
        <v>30</v>
      </c>
      <c r="BD37" s="13">
        <f>SUM(Z37:AA37)</f>
        <v>90</v>
      </c>
      <c r="BE37" s="13">
        <f>SUM(AB37:AC37)</f>
        <v>15</v>
      </c>
      <c r="BF37" s="13">
        <f>SUM(AD37:AE37)</f>
        <v>-140</v>
      </c>
      <c r="BG37" s="13">
        <f>SUM(AF37:AG37)</f>
        <v>-110</v>
      </c>
      <c r="BH37" s="13">
        <f>SUM(AH37:AI37)</f>
        <v>736.8854590000002</v>
      </c>
      <c r="BI37" s="13">
        <f>SUM(AJ37:AK37)</f>
        <v>253.91251966820167</v>
      </c>
      <c r="BJ37" s="13">
        <f>SUM(AL37:AM37)</f>
        <v>-90.266718503709953</v>
      </c>
      <c r="BK37" s="13">
        <f>SUM(AN37:AO37)</f>
        <v>599.06435459950922</v>
      </c>
      <c r="BL37" s="13">
        <f t="shared" si="77"/>
        <v>137.22875239999914</v>
      </c>
      <c r="BM37" s="13">
        <f t="shared" ref="BM37:BM38" si="79">SUM(AR37:AS37)</f>
        <v>-373.84023899998965</v>
      </c>
      <c r="BN37" s="492" t="str">
        <f t="shared" si="21"/>
        <v>N/A</v>
      </c>
      <c r="BO37" s="492" t="str">
        <f t="shared" si="22"/>
        <v>N/A</v>
      </c>
      <c r="BP37" s="19"/>
      <c r="BQ37" s="13">
        <f t="shared" si="78"/>
        <v>-236.61148659999054</v>
      </c>
    </row>
    <row r="38" spans="1:69"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-150</v>
      </c>
      <c r="M38" s="26" t="str">
        <f t="shared" si="72"/>
        <v>N/A</v>
      </c>
      <c r="N38" s="26" t="str">
        <f t="shared" si="72"/>
        <v>N/A</v>
      </c>
      <c r="O38" s="27"/>
      <c r="P38" s="658">
        <v>-95</v>
      </c>
      <c r="Q38" s="658">
        <v>-10</v>
      </c>
      <c r="R38" s="658">
        <v>-5</v>
      </c>
      <c r="S38" s="658">
        <v>-5</v>
      </c>
      <c r="T38" s="658">
        <v>-5</v>
      </c>
      <c r="U38" s="658">
        <v>30</v>
      </c>
      <c r="V38" s="658">
        <v>40</v>
      </c>
      <c r="W38" s="658">
        <v>-5</v>
      </c>
      <c r="X38" s="658">
        <v>55</v>
      </c>
      <c r="Y38" s="658">
        <v>-5</v>
      </c>
      <c r="Z38" s="658">
        <v>-10</v>
      </c>
      <c r="AA38" s="658">
        <v>0</v>
      </c>
      <c r="AB38" s="658">
        <v>-15</v>
      </c>
      <c r="AC38" s="658">
        <v>-20</v>
      </c>
      <c r="AD38" s="658">
        <v>-10</v>
      </c>
      <c r="AE38" s="658">
        <v>0</v>
      </c>
      <c r="AF38" s="658">
        <v>-10</v>
      </c>
      <c r="AG38" s="658">
        <v>0</v>
      </c>
      <c r="AH38" s="658">
        <v>-3.7135677817608959</v>
      </c>
      <c r="AI38" s="658">
        <v>-12.869987589821081</v>
      </c>
      <c r="AJ38" s="658">
        <v>-9.6579941485684895</v>
      </c>
      <c r="AK38" s="658">
        <v>6.0270832542961434</v>
      </c>
      <c r="AL38" s="658">
        <v>-20.442004790457666</v>
      </c>
      <c r="AM38" s="658">
        <v>138.14511871654315</v>
      </c>
      <c r="AN38" s="658">
        <v>341.55213041940618</v>
      </c>
      <c r="AO38" s="658">
        <v>-0.87135995949008427</v>
      </c>
      <c r="AP38" s="658">
        <v>33.40237201601105</v>
      </c>
      <c r="AQ38" s="658">
        <v>49.009767711029298</v>
      </c>
      <c r="AR38" s="658">
        <v>-172.95708121272526</v>
      </c>
      <c r="AS38" s="658">
        <v>-48.050226791197126</v>
      </c>
      <c r="AT38" s="492" t="str">
        <f t="shared" si="74"/>
        <v>N/A</v>
      </c>
      <c r="AU38" s="492" t="str">
        <f t="shared" si="75"/>
        <v>N/A</v>
      </c>
      <c r="AV38" s="4"/>
      <c r="AW38" s="4"/>
      <c r="AX38" s="13">
        <f>D38-AY38</f>
        <v>-10</v>
      </c>
      <c r="AY38" s="13">
        <f>SUM(P38:Q38)</f>
        <v>-105</v>
      </c>
      <c r="AZ38" s="13">
        <f>SUM(R38:S38)</f>
        <v>-10</v>
      </c>
      <c r="BA38" s="13">
        <f>SUM(T38:U38)</f>
        <v>25</v>
      </c>
      <c r="BB38" s="13">
        <f>SUM(V38:W38)</f>
        <v>35</v>
      </c>
      <c r="BC38" s="13">
        <f>SUM(X38:Y38)</f>
        <v>50</v>
      </c>
      <c r="BD38" s="13">
        <f>SUM(Z38:AA38)</f>
        <v>-10</v>
      </c>
      <c r="BE38" s="13">
        <f>SUM(AB38:AC38)</f>
        <v>-35</v>
      </c>
      <c r="BF38" s="13">
        <f>SUM(AD38:AE38)</f>
        <v>-10</v>
      </c>
      <c r="BG38" s="13">
        <f>SUM(AF38:AG38)</f>
        <v>-10</v>
      </c>
      <c r="BH38" s="13">
        <f>SUM(AH38:AI38)</f>
        <v>-16.583555371581976</v>
      </c>
      <c r="BI38" s="13">
        <f>SUM(AJ38:AK38)</f>
        <v>-3.630910894272346</v>
      </c>
      <c r="BJ38" s="13">
        <f>SUM(AL38:AM38)</f>
        <v>117.70311392608548</v>
      </c>
      <c r="BK38" s="13">
        <f>SUM(AN38:AO38)</f>
        <v>340.68077045991612</v>
      </c>
      <c r="BL38" s="13">
        <f t="shared" si="77"/>
        <v>82.412139727040341</v>
      </c>
      <c r="BM38" s="13">
        <f t="shared" si="79"/>
        <v>-221.00730800392239</v>
      </c>
      <c r="BN38" s="492" t="str">
        <f t="shared" si="21"/>
        <v>N/A</v>
      </c>
      <c r="BO38" s="492" t="str">
        <f t="shared" si="22"/>
        <v>N/A</v>
      </c>
      <c r="BP38" s="19"/>
      <c r="BQ38" s="13">
        <f t="shared" si="78"/>
        <v>-138.59516827688205</v>
      </c>
    </row>
    <row r="39" spans="1:69" x14ac:dyDescent="0.45">
      <c r="A39" s="23"/>
      <c r="B39" s="4"/>
      <c r="C39" s="9"/>
      <c r="D39" s="9"/>
      <c r="E39" s="9"/>
      <c r="F39" s="9"/>
      <c r="G39" s="9"/>
      <c r="H39" s="9"/>
      <c r="I39" s="627"/>
      <c r="J39" s="9"/>
      <c r="K39" s="9"/>
      <c r="L39" s="9"/>
      <c r="M39" s="36"/>
      <c r="N39" s="235"/>
      <c r="O39" s="27"/>
      <c r="P39" s="36"/>
      <c r="Q39" s="36"/>
      <c r="R39" s="36"/>
      <c r="S39" s="36"/>
      <c r="T39" s="36"/>
      <c r="U39" s="36"/>
      <c r="V39" s="36"/>
      <c r="W39" s="36"/>
      <c r="X39" s="36"/>
      <c r="Y39" s="36"/>
      <c r="Z39" s="36"/>
      <c r="AA39" s="36"/>
      <c r="AB39" s="36"/>
      <c r="AC39" s="36"/>
      <c r="AD39" s="36"/>
      <c r="AE39" s="36"/>
      <c r="AF39" s="36"/>
      <c r="AG39" s="36"/>
      <c r="AH39" s="573"/>
      <c r="AI39" s="573"/>
      <c r="AJ39" s="573"/>
      <c r="AK39" s="573"/>
      <c r="AL39" s="573"/>
      <c r="AM39" s="573"/>
      <c r="AN39" s="573"/>
      <c r="AO39" s="573"/>
      <c r="AP39" s="573"/>
      <c r="AQ39" s="573"/>
      <c r="AR39" s="573"/>
      <c r="AS39" s="573"/>
      <c r="AT39" s="492"/>
      <c r="AU39" s="492"/>
      <c r="AV39" s="4"/>
      <c r="AW39" s="4"/>
      <c r="AX39" s="4"/>
      <c r="AY39" s="13"/>
      <c r="AZ39" s="13"/>
      <c r="BA39" s="13"/>
      <c r="BB39" s="13"/>
      <c r="BC39" s="13"/>
      <c r="BD39" s="13"/>
      <c r="BE39" s="13"/>
      <c r="BF39" s="13"/>
      <c r="BG39" s="13"/>
      <c r="BH39" s="13"/>
      <c r="BI39" s="13"/>
      <c r="BJ39" s="13"/>
      <c r="BK39" s="13"/>
      <c r="BL39" s="13"/>
      <c r="BM39" s="13"/>
      <c r="BN39" s="492"/>
      <c r="BO39" s="492"/>
      <c r="BP39" s="19"/>
      <c r="BQ39" s="13"/>
    </row>
    <row r="40" spans="1:69" x14ac:dyDescent="0.45">
      <c r="A40" s="33" t="s">
        <v>26</v>
      </c>
      <c r="B40" s="34"/>
      <c r="C40" s="560">
        <v>8590</v>
      </c>
      <c r="D40" s="560">
        <v>8095</v>
      </c>
      <c r="E40" s="560">
        <v>8235</v>
      </c>
      <c r="F40" s="560">
        <v>8355</v>
      </c>
      <c r="G40" s="560">
        <v>7860</v>
      </c>
      <c r="H40" s="560">
        <v>7375</v>
      </c>
      <c r="I40" s="582">
        <f t="shared" ref="I40" si="80">SUM(I21,I25,I27,I35)</f>
        <v>8293.5912284055648</v>
      </c>
      <c r="J40" s="560">
        <f>SUM(J21,J25,J27,J35)</f>
        <v>7717.813931016979</v>
      </c>
      <c r="K40" s="560">
        <f>SUM(K21,K25,K27,K35)</f>
        <v>7010.4888307675092</v>
      </c>
      <c r="L40" s="560">
        <f>SUM(L21,L25,L27,L35)</f>
        <v>7530.0518905566141</v>
      </c>
      <c r="M40" s="540">
        <f>IF(ISERROR(K40/J40),"N/A",IF(J40&lt;0,"N/A",IF(K40&lt;0,"N/A",IF(K40/J40-1&gt;300%,"&gt;±300%",IF(K40/J40-1&lt;-300%,"&gt;±300%",K40/J40-1)))))</f>
        <v>-9.164837434170503E-2</v>
      </c>
      <c r="N40" s="540">
        <f>IF(ISERROR(L40/K40),"N/A",IF(K40&lt;0,"N/A",IF(L40&lt;0,"N/A",IF(L40/K40-1&gt;300%,"&gt;±300%",IF(L40/K40-1&lt;-300%,"&gt;±300%",L40/K40-1)))))</f>
        <v>7.4112244143212269E-2</v>
      </c>
      <c r="O40" s="27"/>
      <c r="P40" s="582">
        <v>1730</v>
      </c>
      <c r="Q40" s="582">
        <v>1935</v>
      </c>
      <c r="R40" s="582">
        <v>2010</v>
      </c>
      <c r="S40" s="582">
        <v>2080</v>
      </c>
      <c r="T40" s="582">
        <v>2310</v>
      </c>
      <c r="U40" s="582">
        <v>1885</v>
      </c>
      <c r="V40" s="582">
        <v>2075</v>
      </c>
      <c r="W40" s="582">
        <v>2075</v>
      </c>
      <c r="X40" s="582">
        <v>1955</v>
      </c>
      <c r="Y40" s="582">
        <v>2210</v>
      </c>
      <c r="Z40" s="582">
        <v>1995</v>
      </c>
      <c r="AA40" s="582">
        <v>1965</v>
      </c>
      <c r="AB40" s="582">
        <v>1805</v>
      </c>
      <c r="AC40" s="582">
        <v>2075</v>
      </c>
      <c r="AD40" s="582">
        <v>1935</v>
      </c>
      <c r="AE40" s="582">
        <v>1825</v>
      </c>
      <c r="AF40" s="582">
        <v>1845</v>
      </c>
      <c r="AG40" s="582">
        <v>1785</v>
      </c>
      <c r="AH40" s="34">
        <f t="shared" ref="AH40:AS40" si="81">SUM(AH21,AH25,AH27,AH35)</f>
        <v>2637.4471630583143</v>
      </c>
      <c r="AI40" s="34">
        <f t="shared" si="81"/>
        <v>1928.4138521492473</v>
      </c>
      <c r="AJ40" s="34">
        <f t="shared" si="81"/>
        <v>1974.8155910041569</v>
      </c>
      <c r="AK40" s="34">
        <f t="shared" si="81"/>
        <v>1752.9115970471585</v>
      </c>
      <c r="AL40" s="34">
        <f t="shared" si="81"/>
        <v>1661.7881298871725</v>
      </c>
      <c r="AM40" s="34">
        <f t="shared" si="81"/>
        <v>1541.9633370225156</v>
      </c>
      <c r="AN40" s="34">
        <f t="shared" si="81"/>
        <v>2612.6469524881222</v>
      </c>
      <c r="AO40" s="34">
        <f t="shared" si="81"/>
        <v>1901.4155116191675</v>
      </c>
      <c r="AP40" s="34">
        <f t="shared" si="81"/>
        <v>2071.8243316374128</v>
      </c>
      <c r="AQ40" s="34">
        <f t="shared" si="81"/>
        <v>1901.7645459400198</v>
      </c>
      <c r="AR40" s="34">
        <f t="shared" si="81"/>
        <v>1377.1854907021861</v>
      </c>
      <c r="AS40" s="34">
        <f t="shared" si="81"/>
        <v>1659.7144624878911</v>
      </c>
      <c r="AT40" s="561">
        <f>IF(ISERROR(AS40/AO40),"N/A",IF(AO40&lt;0,"N/A",IF(AS40&lt;0,"N/A",IF(AS40/AO40-1&gt;300%,"&gt;±300%",IF(AS40/AO40-1&lt;-300%,"&gt;±300%",AS40/AO40-1)))))</f>
        <v>-0.1271163760126548</v>
      </c>
      <c r="AU40" s="561">
        <f>IF(ISERROR(AS40/AR40),"N/A",IF(AR40&lt;0,"N/A",IF(AS40&lt;0,"N/A",IF(AS40/AR40-1&gt;300%,"&gt;±300%",IF(AS40/AR40-1&lt;-300%,"&gt;±300%",AS40/AR40-1)))))</f>
        <v>0.20514954136036656</v>
      </c>
      <c r="AV40" s="4"/>
      <c r="AW40" s="4"/>
      <c r="AX40" s="34">
        <f t="shared" ref="AX40:AY40" si="82">SUM(AX21,AX25,AX27,AX35)</f>
        <v>4420</v>
      </c>
      <c r="AY40" s="34">
        <f t="shared" si="82"/>
        <v>3675</v>
      </c>
      <c r="AZ40" s="34">
        <f>SUM(R40:S40)</f>
        <v>4090</v>
      </c>
      <c r="BA40" s="34">
        <f>SUM(T40:U40)</f>
        <v>4195</v>
      </c>
      <c r="BB40" s="34">
        <f>SUM(V40:W40)</f>
        <v>4150</v>
      </c>
      <c r="BC40" s="34">
        <f>SUM(X40:Y40)</f>
        <v>4165</v>
      </c>
      <c r="BD40" s="34">
        <f>SUM(Z40:AA40)</f>
        <v>3960</v>
      </c>
      <c r="BE40" s="34">
        <f>SUM(AB40:AC40)</f>
        <v>3880</v>
      </c>
      <c r="BF40" s="34">
        <f>SUM(AD40:AE40)</f>
        <v>3760</v>
      </c>
      <c r="BG40" s="34">
        <f>SUM(AF40:AG40)</f>
        <v>3630</v>
      </c>
      <c r="BH40" s="34">
        <f>SUM(AH40:AI40)</f>
        <v>4565.8610152075616</v>
      </c>
      <c r="BI40" s="34">
        <f>SUM(AJ40:AK40)</f>
        <v>3727.7271880513154</v>
      </c>
      <c r="BJ40" s="34">
        <f>SUM(AL40:AM40)</f>
        <v>3203.7514669096881</v>
      </c>
      <c r="BK40" s="34">
        <f>SUM(AN40:AO40)</f>
        <v>4514.06246410729</v>
      </c>
      <c r="BL40" s="34">
        <f>SUM(AP40:AQ40)</f>
        <v>3973.5888775774329</v>
      </c>
      <c r="BM40" s="34">
        <f>SUM(AR40:AS40)</f>
        <v>3036.8999531900772</v>
      </c>
      <c r="BN40" s="561">
        <f t="shared" si="21"/>
        <v>-0.32723572672345358</v>
      </c>
      <c r="BO40" s="561">
        <f t="shared" si="22"/>
        <v>-0.23572869595870827</v>
      </c>
      <c r="BP40" s="19"/>
      <c r="BQ40" s="645">
        <f>SUM(AP40:AS40)</f>
        <v>7010.4888307675101</v>
      </c>
    </row>
    <row r="41" spans="1:69" x14ac:dyDescent="0.45">
      <c r="A41" s="3"/>
      <c r="B41" s="6"/>
      <c r="C41" s="546"/>
      <c r="D41" s="546"/>
      <c r="E41" s="546"/>
      <c r="F41" s="546"/>
      <c r="G41" s="6"/>
      <c r="H41" s="6"/>
      <c r="I41" s="629"/>
      <c r="J41" s="6"/>
      <c r="K41" s="6"/>
      <c r="L41" s="6"/>
      <c r="M41" s="546"/>
      <c r="N41" s="492"/>
      <c r="O41" s="27"/>
      <c r="P41" s="546"/>
      <c r="Q41" s="546"/>
      <c r="R41" s="546"/>
      <c r="S41" s="546"/>
      <c r="T41" s="546"/>
      <c r="U41" s="546"/>
      <c r="V41" s="546"/>
      <c r="W41" s="546"/>
      <c r="X41" s="546"/>
      <c r="Y41" s="546"/>
      <c r="Z41" s="546"/>
      <c r="AA41" s="546"/>
      <c r="AB41" s="546"/>
      <c r="AC41" s="546"/>
      <c r="AD41" s="546"/>
      <c r="AE41" s="546"/>
      <c r="AF41" s="546"/>
      <c r="AG41" s="546"/>
      <c r="AH41" s="563"/>
      <c r="AI41" s="563"/>
      <c r="AJ41" s="563"/>
      <c r="AK41" s="563"/>
      <c r="AL41" s="563"/>
      <c r="AM41" s="563"/>
      <c r="AN41" s="563"/>
      <c r="AO41" s="563"/>
      <c r="AP41" s="563"/>
      <c r="AQ41" s="563"/>
      <c r="AR41" s="563"/>
      <c r="AS41" s="563"/>
      <c r="AT41" s="492"/>
      <c r="AU41" s="492"/>
      <c r="AV41" s="4"/>
      <c r="AW41" s="4"/>
      <c r="AX41" s="39"/>
      <c r="BL41" s="613"/>
      <c r="BM41" s="613"/>
      <c r="BN41" s="614"/>
      <c r="BO41" s="614"/>
      <c r="BP41" s="19"/>
      <c r="BQ41" s="646"/>
    </row>
    <row r="42" spans="1:69" x14ac:dyDescent="0.45">
      <c r="A42" s="41" t="s">
        <v>7</v>
      </c>
      <c r="B42" s="42"/>
      <c r="C42" s="584">
        <v>-735</v>
      </c>
      <c r="D42" s="584">
        <v>-815</v>
      </c>
      <c r="E42" s="584">
        <v>-325</v>
      </c>
      <c r="F42" s="584">
        <v>-420</v>
      </c>
      <c r="G42" s="584">
        <v>215</v>
      </c>
      <c r="H42" s="584">
        <v>715</v>
      </c>
      <c r="I42" s="584">
        <f>I18-I40</f>
        <v>-87.156755787405928</v>
      </c>
      <c r="J42" s="584">
        <f>J18-J40</f>
        <v>-886.25461636603723</v>
      </c>
      <c r="K42" s="640">
        <f>K18-K40</f>
        <v>1231.847375112221</v>
      </c>
      <c r="L42" s="640">
        <f>L18-L40</f>
        <v>651.62002136911633</v>
      </c>
      <c r="M42" s="547" t="str">
        <f>IF(ISERROR(K42/J42),"N/A",IF(J42&lt;0,"N/A",IF(K42&lt;0,"N/A",IF(K42/J42-1&gt;300%,"&gt;±300%",IF(K42/J42-1&lt;-300%,"&gt;±300%",K42/J42-1)))))</f>
        <v>N/A</v>
      </c>
      <c r="N42" s="547">
        <f>IF(ISERROR(L42/K42),"N/A",IF(K42&lt;0,"N/A",IF(L42&lt;0,"N/A",IF(L42/K42-1&gt;300%,"&gt;±300%",IF(L42/K42-1&lt;-300%,"&gt;±300%",L42/K42-1)))))</f>
        <v>-0.47102211318203779</v>
      </c>
      <c r="O42" s="27"/>
      <c r="P42" s="43">
        <v>215</v>
      </c>
      <c r="Q42" s="43">
        <v>-85</v>
      </c>
      <c r="R42" s="43">
        <v>-155</v>
      </c>
      <c r="S42" s="43">
        <v>-65</v>
      </c>
      <c r="T42" s="43">
        <v>-215</v>
      </c>
      <c r="U42" s="43">
        <v>55</v>
      </c>
      <c r="V42" s="43">
        <v>-255</v>
      </c>
      <c r="W42" s="43">
        <v>115</v>
      </c>
      <c r="X42" s="43">
        <v>70</v>
      </c>
      <c r="Y42" s="43">
        <v>-330</v>
      </c>
      <c r="Z42" s="43">
        <v>-210</v>
      </c>
      <c r="AA42" s="43">
        <v>145</v>
      </c>
      <c r="AB42" s="43">
        <v>230</v>
      </c>
      <c r="AC42" s="43">
        <v>40</v>
      </c>
      <c r="AD42" s="43">
        <v>-180</v>
      </c>
      <c r="AE42" s="43">
        <v>315</v>
      </c>
      <c r="AF42" s="43">
        <v>290</v>
      </c>
      <c r="AG42" s="43">
        <v>255</v>
      </c>
      <c r="AH42" s="43">
        <f t="shared" ref="AH42:AP42" si="83">AH18-AH40</f>
        <v>-775.64459887110684</v>
      </c>
      <c r="AI42" s="43">
        <f t="shared" si="83"/>
        <v>255.8776855910678</v>
      </c>
      <c r="AJ42" s="43">
        <f t="shared" si="83"/>
        <v>40.064388352412152</v>
      </c>
      <c r="AK42" s="43">
        <f t="shared" si="83"/>
        <v>392.54879428690901</v>
      </c>
      <c r="AL42" s="43">
        <f t="shared" si="83"/>
        <v>87.128593670211785</v>
      </c>
      <c r="AM42" s="43">
        <f t="shared" si="83"/>
        <v>-200.02162884998779</v>
      </c>
      <c r="AN42" s="43">
        <f t="shared" si="83"/>
        <v>-697.13506505253758</v>
      </c>
      <c r="AO42" s="43">
        <f t="shared" si="83"/>
        <v>-76.226516133722043</v>
      </c>
      <c r="AP42" s="43">
        <f t="shared" si="83"/>
        <v>-110.61697352186866</v>
      </c>
      <c r="AQ42" s="43">
        <f>AQ18-AQ40</f>
        <v>217.42343006117085</v>
      </c>
      <c r="AR42" s="43">
        <f>AR18-AR40</f>
        <v>650.02700028665231</v>
      </c>
      <c r="AS42" s="43">
        <f>AS18-AS40</f>
        <v>475.01391828626629</v>
      </c>
      <c r="AT42" s="547" t="str">
        <f>IF(ISERROR(AS42/AO42),"N/A",IF(AO42&lt;0,"N/A",IF(AS42&lt;0,"N/A",IF(AS42/AO42-1&gt;300%,"&gt;±300%",IF(AS42/AO42-1&lt;-300%,"&gt;±300%",AS42/AO42-1)))))</f>
        <v>N/A</v>
      </c>
      <c r="AU42" s="547">
        <f>IF(ISERROR(AS42/AR42),"N/A",IF(AR42&lt;0,"N/A",IF(AS42&lt;0,"N/A",IF(AS42/AR42-1&gt;300%,"&gt;±300%",IF(AS42/AR42-1&lt;-300%,"&gt;±300%",AS42/AR42-1)))))</f>
        <v>-0.26923971146307435</v>
      </c>
      <c r="AV42" s="4"/>
      <c r="AW42" s="4"/>
      <c r="AX42" s="43">
        <f t="shared" ref="AX42" si="84">AX18-AX40</f>
        <v>-935</v>
      </c>
      <c r="AY42" s="43">
        <f>AY18-AY40</f>
        <v>120</v>
      </c>
      <c r="AZ42" s="43">
        <f>SUM(R42:S42)</f>
        <v>-220</v>
      </c>
      <c r="BA42" s="43">
        <f>SUM(T42:U42)</f>
        <v>-160</v>
      </c>
      <c r="BB42" s="43">
        <f>SUM(V42:W42)</f>
        <v>-140</v>
      </c>
      <c r="BC42" s="43">
        <f>SUM(X42:Y42)</f>
        <v>-260</v>
      </c>
      <c r="BD42" s="43">
        <f>SUM(Z42:AA42)</f>
        <v>-65</v>
      </c>
      <c r="BE42" s="43">
        <f>SUM(AB42:AC42)</f>
        <v>270</v>
      </c>
      <c r="BF42" s="43">
        <f>SUM(AD42:AE42)</f>
        <v>135</v>
      </c>
      <c r="BG42" s="43">
        <f>SUM(AF42:AG42)</f>
        <v>545</v>
      </c>
      <c r="BH42" s="43">
        <f t="shared" ref="BH42:BI42" si="85">BH18-BH40</f>
        <v>-519.76691328003926</v>
      </c>
      <c r="BI42" s="43">
        <f t="shared" si="85"/>
        <v>432.61318263932117</v>
      </c>
      <c r="BJ42" s="43">
        <f>SUM(AL42:AM42)</f>
        <v>-112.89303517977601</v>
      </c>
      <c r="BK42" s="43">
        <f>SUM(AN42:AO42)</f>
        <v>-773.36158118625963</v>
      </c>
      <c r="BL42" s="43">
        <f>SUM(AP42:AQ42)</f>
        <v>106.80645653930219</v>
      </c>
      <c r="BM42" s="43">
        <f>SUM(AR42:AS42)</f>
        <v>1125.0409185729186</v>
      </c>
      <c r="BN42" s="547" t="str">
        <f t="shared" si="21"/>
        <v>N/A</v>
      </c>
      <c r="BO42" s="547" t="str">
        <f t="shared" si="22"/>
        <v>&gt;±300%</v>
      </c>
      <c r="BP42" s="19"/>
      <c r="BQ42" s="46">
        <f t="shared" ref="BQ42" si="86">SUM(AP42:AS42)</f>
        <v>1231.8473751122208</v>
      </c>
    </row>
    <row r="43" spans="1:69" x14ac:dyDescent="0.45">
      <c r="A43" s="675"/>
      <c r="B43" s="98"/>
      <c r="C43" s="549"/>
      <c r="D43" s="549"/>
      <c r="E43" s="549"/>
      <c r="F43" s="549"/>
      <c r="G43" s="549"/>
      <c r="H43" s="549"/>
      <c r="I43" s="628"/>
      <c r="J43" s="549"/>
      <c r="K43" s="549"/>
      <c r="L43" s="549"/>
      <c r="M43" s="288"/>
      <c r="N43" s="550"/>
      <c r="O43" s="27"/>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550"/>
      <c r="AU43" s="550"/>
      <c r="AV43" s="4"/>
      <c r="AW43" s="199"/>
      <c r="AX43" s="199"/>
      <c r="AY43" s="7"/>
      <c r="AZ43" s="7"/>
      <c r="BA43" s="7"/>
      <c r="BB43" s="7"/>
      <c r="BC43" s="7"/>
      <c r="BD43" s="7"/>
      <c r="BE43" s="7"/>
      <c r="BF43" s="7"/>
      <c r="BG43" s="7"/>
      <c r="BH43" s="7"/>
      <c r="BI43" s="7"/>
      <c r="BJ43" s="7"/>
      <c r="BK43" s="7"/>
      <c r="BL43" s="7"/>
      <c r="BM43" s="7"/>
      <c r="BN43" s="288"/>
      <c r="BO43" s="288"/>
      <c r="BP43" s="676"/>
      <c r="BQ43" s="7"/>
    </row>
    <row r="44" spans="1:69" x14ac:dyDescent="0.45">
      <c r="A44" s="41" t="s">
        <v>38</v>
      </c>
      <c r="B44" s="660">
        <v>4140</v>
      </c>
      <c r="C44" s="43">
        <v>3405</v>
      </c>
      <c r="D44" s="43">
        <v>2590</v>
      </c>
      <c r="E44" s="43">
        <v>2265</v>
      </c>
      <c r="F44" s="43">
        <v>1845</v>
      </c>
      <c r="G44" s="43">
        <v>2060</v>
      </c>
      <c r="H44" s="43">
        <v>2775</v>
      </c>
      <c r="I44" s="630">
        <f>H45+I42</f>
        <v>3562.8432442125941</v>
      </c>
      <c r="J44" s="43">
        <f>I44+J42</f>
        <v>2676.5886278465568</v>
      </c>
      <c r="K44" s="43">
        <f>J44+K42</f>
        <v>3908.4360029587779</v>
      </c>
      <c r="L44" s="43">
        <f>K44+L42</f>
        <v>4560.0560243278942</v>
      </c>
      <c r="M44" s="547">
        <f>IF(ISERROR(K44/J44),"N/A",IF(J44&lt;0,"N/A",IF(K44&lt;0,"N/A",IF(K44/J44-1&gt;300%,"&gt;±300%",IF(K44/J44-1&lt;-300%,"&gt;±300%",K44/J44-1)))))</f>
        <v>0.46023037021692081</v>
      </c>
      <c r="N44" s="547">
        <f>IF(ISERROR(L44/K44),"N/A",IF(K44&lt;0,"N/A",IF(L44&lt;0,"N/A",IF(L44/K44-1&gt;300%,"&gt;±300%",IF(L44/K44-1&lt;-300%,"&gt;±300%",L44/K44-1)))))</f>
        <v>0.16672142536703283</v>
      </c>
      <c r="O44" s="27"/>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44"/>
      <c r="AU44" s="44"/>
      <c r="AV44" s="4"/>
      <c r="AW44" s="199"/>
      <c r="AX44" s="46"/>
      <c r="AY44" s="46"/>
      <c r="AZ44" s="46"/>
      <c r="BA44" s="46"/>
      <c r="BB44" s="46"/>
      <c r="BC44" s="46"/>
      <c r="BD44" s="46"/>
      <c r="BE44" s="46"/>
      <c r="BF44" s="46"/>
      <c r="BG44" s="46"/>
      <c r="BH44" s="46"/>
      <c r="BI44" s="46"/>
      <c r="BJ44" s="46"/>
      <c r="BK44" s="46"/>
      <c r="BL44" s="46"/>
      <c r="BM44" s="46"/>
      <c r="BN44" s="548"/>
      <c r="BO44" s="548"/>
      <c r="BP44" s="19"/>
      <c r="BQ44" s="46"/>
    </row>
    <row r="45" spans="1:69" x14ac:dyDescent="0.45">
      <c r="A45" s="675" t="s">
        <v>117</v>
      </c>
      <c r="B45" s="36"/>
      <c r="C45" s="36"/>
      <c r="D45" s="36"/>
      <c r="E45" s="36"/>
      <c r="F45" s="36"/>
      <c r="G45" s="36"/>
      <c r="H45" s="675">
        <v>3650</v>
      </c>
      <c r="I45" s="573"/>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235"/>
      <c r="AU45" s="235"/>
      <c r="AV45" s="675"/>
      <c r="AW45" s="675"/>
      <c r="AX45" s="675"/>
      <c r="AY45" s="550">
        <f>AY40/AX40-1</f>
        <v>-0.16855203619909498</v>
      </c>
      <c r="AZ45" s="288"/>
      <c r="BA45" s="550">
        <f>BA40/AZ40-1</f>
        <v>2.5672371638141733E-2</v>
      </c>
      <c r="BB45" s="288"/>
      <c r="BC45" s="550">
        <f>BC40/BB40-1</f>
        <v>3.6144578313253017E-3</v>
      </c>
      <c r="BD45" s="288"/>
      <c r="BE45" s="550">
        <f>BE40/BD40-1</f>
        <v>-2.0202020202020221E-2</v>
      </c>
      <c r="BF45" s="288"/>
      <c r="BG45" s="550">
        <f>BG40/BF40-1</f>
        <v>-3.4574468085106336E-2</v>
      </c>
      <c r="BH45" s="288"/>
      <c r="BI45" s="550">
        <f>BI40/BH40-1</f>
        <v>-0.18356533945397491</v>
      </c>
      <c r="BJ45" s="288"/>
      <c r="BK45" s="550">
        <f>BK40/BJ40-1</f>
        <v>0.4089927108052227</v>
      </c>
      <c r="BL45" s="288"/>
      <c r="BM45" s="550"/>
      <c r="BN45" s="675"/>
      <c r="BO45" s="675"/>
      <c r="BP45" s="675"/>
      <c r="BQ45" s="288"/>
    </row>
    <row r="46" spans="1:69" x14ac:dyDescent="0.45">
      <c r="F46" s="40"/>
      <c r="G46" s="40"/>
      <c r="H46" s="40"/>
      <c r="I46" s="631"/>
      <c r="J46" s="40"/>
      <c r="K46" s="40"/>
      <c r="L46" s="40"/>
      <c r="M46" s="19"/>
      <c r="N46" s="17"/>
      <c r="AL46" s="590"/>
    </row>
    <row r="47" spans="1:69" x14ac:dyDescent="0.45">
      <c r="D47" s="19"/>
      <c r="M47" s="17"/>
      <c r="Q47" s="19"/>
      <c r="R47" s="19"/>
      <c r="S47" s="19"/>
      <c r="T47" s="19"/>
      <c r="U47" s="19"/>
      <c r="V47" s="19"/>
      <c r="W47" s="19"/>
      <c r="X47" s="19"/>
      <c r="AL47" s="590"/>
      <c r="AX47" s="19"/>
      <c r="BN47" s="19"/>
      <c r="BO47" s="19"/>
    </row>
    <row r="48" spans="1:69" x14ac:dyDescent="0.45">
      <c r="D48" s="19"/>
      <c r="M48" s="17"/>
      <c r="O48" s="19"/>
      <c r="AL48" s="590"/>
    </row>
    <row r="49" spans="3:38" x14ac:dyDescent="0.45">
      <c r="C49" s="19"/>
      <c r="D49" s="19"/>
      <c r="E49" s="19"/>
      <c r="F49" s="19"/>
      <c r="G49" s="19"/>
      <c r="H49" s="19"/>
      <c r="P49" s="19"/>
      <c r="Q49" s="19"/>
      <c r="R49" s="19"/>
      <c r="S49" s="19"/>
      <c r="T49" s="19"/>
      <c r="U49" s="19"/>
      <c r="V49" s="19"/>
      <c r="W49" s="19"/>
      <c r="X49" s="19"/>
      <c r="Y49" s="19"/>
      <c r="Z49" s="19"/>
      <c r="AA49" s="19"/>
      <c r="AB49" s="19"/>
      <c r="AC49" s="19"/>
      <c r="AD49" s="19"/>
      <c r="AE49" s="19"/>
      <c r="AF49" s="19"/>
      <c r="AG49" s="19"/>
      <c r="AL49" s="590"/>
    </row>
    <row r="50" spans="3:38" x14ac:dyDescent="0.45">
      <c r="AL50" s="590"/>
    </row>
    <row r="51" spans="3:38" x14ac:dyDescent="0.45">
      <c r="C51" s="19"/>
      <c r="D51" s="19"/>
      <c r="E51" s="19"/>
      <c r="F51" s="19"/>
      <c r="G51" s="19"/>
      <c r="H51" s="19"/>
      <c r="P51" s="19"/>
      <c r="Q51" s="19"/>
      <c r="R51" s="19"/>
      <c r="S51" s="19"/>
      <c r="T51" s="19"/>
      <c r="U51" s="19"/>
      <c r="V51" s="19"/>
      <c r="W51" s="19"/>
      <c r="X51" s="19"/>
      <c r="Y51" s="19"/>
      <c r="Z51" s="19"/>
      <c r="AA51" s="19"/>
      <c r="AB51" s="19"/>
      <c r="AC51" s="19"/>
      <c r="AD51" s="19"/>
      <c r="AE51" s="19"/>
      <c r="AF51" s="19"/>
      <c r="AG51" s="19"/>
      <c r="AL51" s="590"/>
    </row>
    <row r="52" spans="3:38" x14ac:dyDescent="0.45">
      <c r="AL52" s="590"/>
    </row>
    <row r="53" spans="3:38" x14ac:dyDescent="0.45">
      <c r="AL53" s="590"/>
    </row>
    <row r="54" spans="3:38" x14ac:dyDescent="0.45">
      <c r="AL54" s="590"/>
    </row>
    <row r="55" spans="3:38" x14ac:dyDescent="0.45">
      <c r="AL55" s="590"/>
    </row>
    <row r="56" spans="3:38" x14ac:dyDescent="0.45">
      <c r="AL56" s="590"/>
    </row>
    <row r="57" spans="3:38" x14ac:dyDescent="0.45">
      <c r="AL57" s="590"/>
    </row>
    <row r="58" spans="3:38" x14ac:dyDescent="0.45">
      <c r="AL58" s="590"/>
    </row>
    <row r="59" spans="3:38" x14ac:dyDescent="0.45">
      <c r="AL59" s="590"/>
    </row>
    <row r="60" spans="3:38" x14ac:dyDescent="0.45">
      <c r="AL60" s="590"/>
    </row>
    <row r="61" spans="3:38" x14ac:dyDescent="0.45">
      <c r="AL61" s="590"/>
    </row>
    <row r="62" spans="3:38" x14ac:dyDescent="0.45">
      <c r="AL62" s="590"/>
    </row>
    <row r="63" spans="3:38" x14ac:dyDescent="0.45">
      <c r="AL63" s="590"/>
    </row>
    <row r="64" spans="3:38" x14ac:dyDescent="0.45">
      <c r="AL64" s="590"/>
    </row>
    <row r="65" spans="38:38" x14ac:dyDescent="0.45">
      <c r="AL65" s="590"/>
    </row>
    <row r="66" spans="38:38" x14ac:dyDescent="0.45">
      <c r="AL66" s="590"/>
    </row>
  </sheetData>
  <pageMargins left="0.7" right="0.7" top="0.75" bottom="0.75" header="0.3" footer="0.3"/>
  <ignoredErrors>
    <ignoredError sqref="I4:L4" formulaRange="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8921-997D-47A0-B462-BEECBB5B6631}">
  <sheetPr codeName="Sheet44"/>
  <dimension ref="A1:BP66"/>
  <sheetViews>
    <sheetView topLeftCell="Z1" workbookViewId="0"/>
  </sheetViews>
  <sheetFormatPr defaultColWidth="9.46484375" defaultRowHeight="14.25" x14ac:dyDescent="0.45"/>
  <cols>
    <col min="1" max="1" width="42.53125" style="15" bestFit="1" customWidth="1"/>
    <col min="2" max="2" width="28" style="15" bestFit="1" customWidth="1"/>
    <col min="3" max="8" width="5.53125" style="15" bestFit="1" customWidth="1"/>
    <col min="9" max="9" width="5.53125" style="351" bestFit="1" customWidth="1"/>
    <col min="10" max="10" width="5.53125" style="15" bestFit="1" customWidth="1"/>
    <col min="11" max="11" width="6" style="15" bestFit="1" customWidth="1"/>
    <col min="12" max="12" width="6.46484375" style="15" bestFit="1" customWidth="1"/>
    <col min="13" max="13" width="11.53125" style="15" customWidth="1"/>
    <col min="14" max="14" width="13.46484375" style="15" customWidth="1"/>
    <col min="15" max="15" width="3" style="15" customWidth="1"/>
    <col min="16" max="17" width="8.46484375" style="15" customWidth="1"/>
    <col min="18" max="18" width="8" style="15" customWidth="1"/>
    <col min="19" max="21" width="8.46484375" style="15" customWidth="1"/>
    <col min="22" max="22" width="8" style="15" customWidth="1"/>
    <col min="23" max="24" width="8.46484375" style="15" customWidth="1"/>
    <col min="25" max="25" width="8.46484375" style="104" customWidth="1"/>
    <col min="26" max="26" width="8" style="104" customWidth="1"/>
    <col min="27" max="29" width="8.46484375" style="104" customWidth="1"/>
    <col min="30" max="30" width="8" style="104" customWidth="1"/>
    <col min="31" max="33" width="8.46484375" style="104" customWidth="1"/>
    <col min="34" max="34" width="8" style="101" customWidth="1"/>
    <col min="35" max="37" width="8.46484375" style="101" customWidth="1"/>
    <col min="38" max="38" width="8.46484375" style="386" customWidth="1"/>
    <col min="39" max="40" width="8.53125" style="104" customWidth="1"/>
    <col min="41" max="41" width="8.53125" style="104" bestFit="1" customWidth="1"/>
    <col min="42" max="42" width="8" style="104" bestFit="1" customWidth="1"/>
    <col min="43" max="44" width="8.46484375" style="104" bestFit="1" customWidth="1"/>
    <col min="45" max="45" width="8.46484375" style="104" customWidth="1"/>
    <col min="46" max="46" width="12" style="17" customWidth="1"/>
    <col min="47" max="47" width="12.46484375" style="17" customWidth="1"/>
    <col min="48" max="49" width="7.53125" style="15" customWidth="1"/>
    <col min="50" max="50" width="8.46484375" style="40" customWidth="1"/>
    <col min="51" max="51" width="7.53125" style="40" customWidth="1"/>
    <col min="52" max="52" width="8.46484375" style="40" customWidth="1"/>
    <col min="53" max="53" width="7.53125" style="40" customWidth="1"/>
    <col min="54" max="54" width="8.46484375" style="40" customWidth="1"/>
    <col min="55" max="55" width="7.53125" style="40" customWidth="1"/>
    <col min="56" max="56" width="8.46484375" style="40" customWidth="1"/>
    <col min="57" max="57" width="7.53125" style="40" customWidth="1"/>
    <col min="58" max="58" width="8.46484375" style="40" customWidth="1"/>
    <col min="59" max="59" width="7.53125" style="40" customWidth="1"/>
    <col min="60" max="60" width="8.46484375" style="40" customWidth="1"/>
    <col min="61" max="62" width="8.46484375" style="40" bestFit="1" customWidth="1"/>
    <col min="63" max="64" width="7.53125" style="40" bestFit="1" customWidth="1"/>
    <col min="65" max="65" width="11.46484375" style="15" customWidth="1"/>
    <col min="66" max="66" width="10.53125" style="15" customWidth="1"/>
    <col min="67" max="67" width="9.46484375" style="15"/>
    <col min="68" max="68" width="11" style="40" bestFit="1" customWidth="1"/>
    <col min="69" max="16384" width="9.46484375" style="519"/>
  </cols>
  <sheetData>
    <row r="1" spans="1:68" x14ac:dyDescent="0.45">
      <c r="A1" s="16" t="s">
        <v>150</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X1" s="63"/>
      <c r="AY1" s="63"/>
      <c r="AZ1" s="63"/>
      <c r="BA1" s="63"/>
      <c r="BB1" s="63"/>
      <c r="BC1" s="63"/>
      <c r="BD1" s="63"/>
      <c r="BE1" s="63"/>
      <c r="BF1" s="63"/>
      <c r="BG1" s="63"/>
      <c r="BH1" s="63"/>
      <c r="BI1" s="63"/>
      <c r="BJ1" s="63"/>
      <c r="BK1" s="63"/>
      <c r="BL1" s="63"/>
      <c r="BM1" s="18"/>
      <c r="BN1" s="18"/>
      <c r="BP1" s="63"/>
    </row>
    <row r="2" spans="1:68" ht="20.25" x14ac:dyDescent="0.45">
      <c r="A2" s="23" t="s">
        <v>119</v>
      </c>
      <c r="B2" s="12"/>
      <c r="C2" s="176">
        <v>2013</v>
      </c>
      <c r="D2" s="176">
        <v>2014</v>
      </c>
      <c r="E2" s="176">
        <v>2015</v>
      </c>
      <c r="F2" s="176">
        <v>2016</v>
      </c>
      <c r="G2" s="176">
        <v>2017</v>
      </c>
      <c r="H2" s="176">
        <v>2018</v>
      </c>
      <c r="I2" s="176">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30" t="s">
        <v>159</v>
      </c>
      <c r="AU2" s="531" t="s">
        <v>160</v>
      </c>
      <c r="AV2" s="162"/>
      <c r="AW2" s="176" t="s">
        <v>39</v>
      </c>
      <c r="AX2" s="176" t="s">
        <v>40</v>
      </c>
      <c r="AY2" s="176" t="s">
        <v>47</v>
      </c>
      <c r="AZ2" s="176" t="s">
        <v>50</v>
      </c>
      <c r="BA2" s="176" t="s">
        <v>57</v>
      </c>
      <c r="BB2" s="176" t="s">
        <v>59</v>
      </c>
      <c r="BC2" s="176" t="s">
        <v>64</v>
      </c>
      <c r="BD2" s="176" t="s">
        <v>66</v>
      </c>
      <c r="BE2" s="176" t="s">
        <v>71</v>
      </c>
      <c r="BF2" s="176" t="s">
        <v>81</v>
      </c>
      <c r="BG2" s="532" t="s">
        <v>93</v>
      </c>
      <c r="BH2" s="532" t="s">
        <v>94</v>
      </c>
      <c r="BI2" s="532" t="s">
        <v>109</v>
      </c>
      <c r="BJ2" s="532" t="s">
        <v>134</v>
      </c>
      <c r="BK2" s="532" t="s">
        <v>147</v>
      </c>
      <c r="BL2" s="532" t="s">
        <v>161</v>
      </c>
      <c r="BM2" s="533" t="s">
        <v>162</v>
      </c>
      <c r="BN2" s="533" t="s">
        <v>163</v>
      </c>
      <c r="BO2" s="175"/>
      <c r="BP2" s="176" t="s">
        <v>69</v>
      </c>
    </row>
    <row r="3" spans="1:68" x14ac:dyDescent="0.45">
      <c r="A3" s="110" t="s">
        <v>33</v>
      </c>
      <c r="B3" s="24"/>
      <c r="C3" s="24"/>
      <c r="D3" s="24"/>
      <c r="E3" s="24"/>
      <c r="F3" s="24"/>
      <c r="G3" s="24"/>
      <c r="H3" s="24"/>
      <c r="I3" s="551"/>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535"/>
      <c r="AV3" s="536"/>
      <c r="AW3" s="2"/>
      <c r="AX3" s="12"/>
      <c r="AY3" s="12"/>
      <c r="AZ3" s="12"/>
      <c r="BA3" s="12"/>
      <c r="BB3" s="12"/>
      <c r="BC3" s="12"/>
      <c r="BD3" s="12"/>
      <c r="BE3" s="12"/>
      <c r="BF3" s="12"/>
      <c r="BG3" s="12"/>
      <c r="BH3" s="12"/>
      <c r="BI3" s="12"/>
      <c r="BJ3" s="12"/>
      <c r="BK3" s="12"/>
      <c r="BL3" s="12"/>
      <c r="BM3" s="537"/>
      <c r="BN3" s="537"/>
      <c r="BP3" s="12"/>
    </row>
    <row r="4" spans="1:68" x14ac:dyDescent="0.45">
      <c r="A4" s="23" t="s">
        <v>24</v>
      </c>
      <c r="B4" s="9"/>
      <c r="C4" s="554">
        <f t="shared" ref="C4" si="0">SUM(C5:C9)</f>
        <v>188.79814274881392</v>
      </c>
      <c r="D4" s="554">
        <f t="shared" ref="D4:L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196.48666757553002</v>
      </c>
      <c r="L4" s="554">
        <f t="shared" si="1"/>
        <v>190.32597611016516</v>
      </c>
      <c r="M4" s="492">
        <f>IF(ISERROR(K4/J4),"N/A",IF(J4&lt;0,"N/A",IF(K4&lt;0,"N/A",IF(K4/J4-1&gt;300%,"&gt;±300%",IF(K4/J4-1&lt;-300%,"&gt;±300%",K4/J4-1)))))</f>
        <v>0.26614941012685067</v>
      </c>
      <c r="N4" s="492">
        <f>IF(ISERROR(L4/K4),"N/A",IF(K4&lt;0,"N/A",IF(L4&lt;0,"N/A",IF(L4/K4-1&gt;300%,"&gt;±300%",IF(L4/K4-1&lt;-300%,"&gt;±300%",L4/K4-1)))))</f>
        <v>-3.1354246786218565E-2</v>
      </c>
      <c r="O4" s="36"/>
      <c r="P4" s="555">
        <f t="shared" ref="P4" si="2">SUM(P5:P9)</f>
        <v>40.901080348383893</v>
      </c>
      <c r="Q4" s="555">
        <f t="shared" ref="Q4:AS4" si="3">SUM(Q5:Q9)</f>
        <v>44.011428663850353</v>
      </c>
      <c r="R4" s="555">
        <f t="shared" si="3"/>
        <v>42.300737090343794</v>
      </c>
      <c r="S4" s="555">
        <f t="shared" si="3"/>
        <v>48.054881473956733</v>
      </c>
      <c r="T4" s="555">
        <f t="shared" si="3"/>
        <v>51.476264620969843</v>
      </c>
      <c r="U4" s="555">
        <f t="shared" si="3"/>
        <v>50.232125294783259</v>
      </c>
      <c r="V4" s="555">
        <f t="shared" si="3"/>
        <v>39.656941022197309</v>
      </c>
      <c r="W4" s="555">
        <f t="shared" si="3"/>
        <v>51.320747205196518</v>
      </c>
      <c r="X4" s="555">
        <f t="shared" si="3"/>
        <v>50.387642710556577</v>
      </c>
      <c r="Y4" s="555">
        <f t="shared" si="3"/>
        <v>46.499707316223514</v>
      </c>
      <c r="Z4" s="555">
        <f t="shared" si="3"/>
        <v>44.322463495396995</v>
      </c>
      <c r="AA4" s="555">
        <f t="shared" si="3"/>
        <v>48.36591630550339</v>
      </c>
      <c r="AB4" s="555">
        <f t="shared" si="3"/>
        <v>48.676951137050033</v>
      </c>
      <c r="AC4" s="555">
        <f t="shared" si="3"/>
        <v>49.299020800143325</v>
      </c>
      <c r="AD4" s="555">
        <f t="shared" si="3"/>
        <v>40.434528101063933</v>
      </c>
      <c r="AE4" s="555">
        <f t="shared" si="3"/>
        <v>49.921090463236617</v>
      </c>
      <c r="AF4" s="555">
        <f t="shared" si="3"/>
        <v>51.787299452516486</v>
      </c>
      <c r="AG4" s="555">
        <f t="shared" si="3"/>
        <v>48.676951137050033</v>
      </c>
      <c r="AH4" s="555">
        <f t="shared" si="3"/>
        <v>40.894938937354212</v>
      </c>
      <c r="AI4" s="555">
        <f t="shared" si="3"/>
        <v>51.638316342218801</v>
      </c>
      <c r="AJ4" s="555">
        <f t="shared" si="3"/>
        <v>47.450485638249425</v>
      </c>
      <c r="AK4" s="555">
        <f t="shared" si="3"/>
        <v>48.972624339456068</v>
      </c>
      <c r="AL4" s="555">
        <f t="shared" si="3"/>
        <v>38.82435178384619</v>
      </c>
      <c r="AM4" s="555">
        <f t="shared" si="3"/>
        <v>29.309003553287287</v>
      </c>
      <c r="AN4" s="555">
        <f t="shared" si="3"/>
        <v>46.524371985653694</v>
      </c>
      <c r="AO4" s="555">
        <f t="shared" si="3"/>
        <v>40.526697204050265</v>
      </c>
      <c r="AP4" s="555">
        <f t="shared" si="3"/>
        <v>45.55772391985321</v>
      </c>
      <c r="AQ4" s="555">
        <f t="shared" si="3"/>
        <v>48.695605894634205</v>
      </c>
      <c r="AR4" s="555">
        <f t="shared" si="3"/>
        <v>49.524695504902084</v>
      </c>
      <c r="AS4" s="555">
        <f t="shared" si="3"/>
        <v>52.7086422561405</v>
      </c>
      <c r="AT4" s="492">
        <f>IF(ISERROR(AS4/AO4),"N/A",IF(AO4&lt;0,"N/A",IF(AS4&lt;0,"N/A",IF(AS4/AO4-1&gt;300%,"&gt;±300%",IF(AS4/AO4-1&lt;-300%,"&gt;±300%",AS4/AO4-1)))))</f>
        <v>0.30059062032009765</v>
      </c>
      <c r="AU4" s="492">
        <f>IF(ISERROR(AS4/AR4),"N/A",IF(AR4&lt;0,"N/A",IF(AS4&lt;0,"N/A",IF(AS4/AR4-1&gt;300%,"&gt;±300%",IF(AS4/AR4-1&lt;-300%,"&gt;±300%",AS4/AR4-1)))))</f>
        <v>6.4290082327174813E-2</v>
      </c>
      <c r="AV4" s="4"/>
      <c r="AW4" s="9">
        <f t="shared" ref="AW4:AX4" si="4">SUM(AW5:AW9)</f>
        <v>66.716971366755487</v>
      </c>
      <c r="AX4" s="9">
        <f t="shared" si="4"/>
        <v>84.912509012234239</v>
      </c>
      <c r="AY4" s="9">
        <f t="shared" ref="AY4:AY10" si="5">SUM(R4:S4)</f>
        <v>90.355618564300528</v>
      </c>
      <c r="AZ4" s="9">
        <f t="shared" ref="AZ4:AZ10" si="6">SUM(T4:U4)</f>
        <v>101.7083899157531</v>
      </c>
      <c r="BA4" s="9">
        <f t="shared" ref="BA4:BA10" si="7">SUM(V4:W4)</f>
        <v>90.977688227393827</v>
      </c>
      <c r="BB4" s="9">
        <f t="shared" ref="BB4:BB10" si="8">SUM(X4:Y4)</f>
        <v>96.887350026780098</v>
      </c>
      <c r="BC4" s="9">
        <f t="shared" ref="BC4:BC10" si="9">SUM(Z4:AA4)</f>
        <v>92.688379800900378</v>
      </c>
      <c r="BD4" s="9">
        <f t="shared" ref="BD4:BD11" si="10">SUM(AB4:AC4)</f>
        <v>97.97597193719335</v>
      </c>
      <c r="BE4" s="9">
        <f t="shared" ref="BE4:BE11" si="11">SUM(AD4:AE4)</f>
        <v>90.355618564300556</v>
      </c>
      <c r="BF4" s="9">
        <f t="shared" ref="BF4:BF11" si="12">SUM(AF4:AG4)</f>
        <v>100.46425058956652</v>
      </c>
      <c r="BG4" s="9">
        <f t="shared" ref="BG4:BG11" si="13">SUM(AH4:AI4)</f>
        <v>92.533255279573012</v>
      </c>
      <c r="BH4" s="9">
        <f t="shared" ref="BH4:BH11" si="14">SUM(AJ4:AK4)</f>
        <v>96.423109977705494</v>
      </c>
      <c r="BI4" s="9">
        <f t="shared" ref="BI4:BI11" si="15">SUM(AL4:AM4)</f>
        <v>68.13335533713348</v>
      </c>
      <c r="BJ4" s="9">
        <f t="shared" ref="BJ4:BJ11" si="16">SUM(AN4:AO4)</f>
        <v>87.051069189703952</v>
      </c>
      <c r="BK4" s="9">
        <f t="shared" ref="BK4:BK11" si="17">SUM(AP4:AQ4)</f>
        <v>94.253329814487415</v>
      </c>
      <c r="BL4" s="9">
        <f>SUM(AR4:AS4)</f>
        <v>102.23333776104258</v>
      </c>
      <c r="BM4" s="492">
        <f>IF(ISERROR(BL4/BJ4),"N/A",IF(BJ4&lt;0,"N/A",IF(BL4&lt;0,"N/A",IF(BL4/BJ4-1&gt;300%,"&gt;±300%",IF(BL4/BJ4-1&lt;-300%,"&gt;±300%",BL4/BJ4-1)))))</f>
        <v>0.17440645718265713</v>
      </c>
      <c r="BN4" s="492">
        <f>IF(ISERROR(BL4/BK4),"N/A",IF(BK4&lt;0,"N/A",IF(BL4&lt;0,"N/A",IF(BL4/BK4-1&gt;300%,"&gt;±300%",IF(BL4/BK4-1&lt;-300%,"&gt;±300%",BL4/BK4-1)))))</f>
        <v>8.4665528127883416E-2</v>
      </c>
      <c r="BO4" s="19"/>
      <c r="BP4" s="9">
        <f>SUM(AP4:AS4)</f>
        <v>196.48666757552999</v>
      </c>
    </row>
    <row r="5" spans="1:68" x14ac:dyDescent="0.45">
      <c r="A5" s="10"/>
      <c r="B5" s="10" t="s">
        <v>0</v>
      </c>
      <c r="C5" s="7">
        <v>135.45566913856416</v>
      </c>
      <c r="D5" s="7">
        <v>97.509419689873397</v>
      </c>
      <c r="E5" s="7">
        <v>139.34360453289722</v>
      </c>
      <c r="F5" s="7">
        <v>132.65635565464436</v>
      </c>
      <c r="G5" s="7">
        <v>136.3887736332041</v>
      </c>
      <c r="H5" s="7">
        <v>139.03256970135058</v>
      </c>
      <c r="I5" s="7">
        <v>136.05938807419548</v>
      </c>
      <c r="J5" s="7">
        <v>102.58790546353154</v>
      </c>
      <c r="K5" s="7">
        <v>146.530878361612</v>
      </c>
      <c r="L5" s="7">
        <v>137.80959397623838</v>
      </c>
      <c r="M5" s="26">
        <f>IF(ISERROR(K5/J5),"N/A",IF(J5&lt;0,"N/A",IF(K5&lt;0,"N/A",IF(K5/J5-1&gt;300%,"&gt;±300%",IF(K5/J5-1&lt;-300%,"&gt;±300%",K5/J5-1)))))</f>
        <v>0.4283445762882987</v>
      </c>
      <c r="N5" s="26">
        <f>IF(ISERROR(L5/K5),"N/A",IF(K5&lt;0,"N/A",IF(L5&lt;0,"N/A",IF(L5/K5-1&gt;300%,"&gt;±300%",IF(L5/K5-1&lt;-300%,"&gt;±300%",L5/K5-1)))))</f>
        <v>-5.9518406515322031E-2</v>
      </c>
      <c r="O5" s="36"/>
      <c r="P5" s="13">
        <v>27.060030344558168</v>
      </c>
      <c r="Q5" s="13">
        <v>30.481413491571267</v>
      </c>
      <c r="R5" s="13">
        <v>29.237274165384687</v>
      </c>
      <c r="S5" s="13">
        <v>35.146935964770954</v>
      </c>
      <c r="T5" s="13">
        <v>37.79073203291744</v>
      </c>
      <c r="U5" s="13">
        <v>37.168662369824148</v>
      </c>
      <c r="V5" s="13">
        <v>25.349338771051617</v>
      </c>
      <c r="W5" s="13">
        <v>37.324179785597472</v>
      </c>
      <c r="X5" s="13">
        <v>36.70211012250418</v>
      </c>
      <c r="Y5" s="13">
        <v>33.280726975491078</v>
      </c>
      <c r="Z5" s="13">
        <v>32.036587649304494</v>
      </c>
      <c r="AA5" s="13">
        <v>34.058314054357695</v>
      </c>
      <c r="AB5" s="13">
        <v>35.457970796317596</v>
      </c>
      <c r="AC5" s="13">
        <v>34.680383717450987</v>
      </c>
      <c r="AD5" s="13">
        <v>28.459687086518073</v>
      </c>
      <c r="AE5" s="13">
        <v>36.080040459410888</v>
      </c>
      <c r="AF5" s="13">
        <v>38.257284280237407</v>
      </c>
      <c r="AG5" s="13">
        <v>36.391075290957531</v>
      </c>
      <c r="AH5" s="13">
        <v>27.012406921212804</v>
      </c>
      <c r="AI5" s="13">
        <v>37.728678121225506</v>
      </c>
      <c r="AJ5" s="13">
        <v>34.608893415970577</v>
      </c>
      <c r="AK5" s="13">
        <v>36.709409615786591</v>
      </c>
      <c r="AL5" s="13">
        <v>26.215770725291211</v>
      </c>
      <c r="AM5" s="13">
        <v>16.202473439144018</v>
      </c>
      <c r="AN5" s="13">
        <v>33.020964807724162</v>
      </c>
      <c r="AO5" s="13">
        <v>27.148696491372153</v>
      </c>
      <c r="AP5" s="13">
        <v>31.970494864749458</v>
      </c>
      <c r="AQ5" s="13">
        <v>36.558180392232209</v>
      </c>
      <c r="AR5" s="13">
        <v>38.179555040460016</v>
      </c>
      <c r="AS5" s="13">
        <v>39.82264806417033</v>
      </c>
      <c r="AT5" s="492">
        <f t="shared" ref="AT5:AT11" si="18">IF(ISERROR(AS5/AO5),"N/A",IF(AO5&lt;0,"N/A",IF(AS5&lt;0,"N/A",IF(AS5/AO5-1&gt;300%,"&gt;±300%",IF(AS5/AO5-1&lt;-300%,"&gt;±300%",AS5/AO5-1)))))</f>
        <v>0.46683462599487813</v>
      </c>
      <c r="AU5" s="492">
        <f t="shared" ref="AU5:AU11" si="19">IF(ISERROR(AS5/AR5),"N/A",IF(AR5&lt;0,"N/A",IF(AS5&lt;0,"N/A",IF(AS5/AR5-1&gt;300%,"&gt;±300%",IF(AS5/AR5-1&lt;-300%,"&gt;±300%",AS5/AR5-1)))))</f>
        <v>4.3035939574703752E-2</v>
      </c>
      <c r="AV5" s="4"/>
      <c r="AW5" s="13">
        <f t="shared" ref="AW5:AW10" si="20">D5-AX5</f>
        <v>39.967975853743965</v>
      </c>
      <c r="AX5" s="13">
        <f t="shared" ref="AX5:AX10" si="21">SUM(P5:Q5)</f>
        <v>57.541443836129432</v>
      </c>
      <c r="AY5" s="13">
        <f t="shared" si="5"/>
        <v>64.384210130155637</v>
      </c>
      <c r="AZ5" s="13">
        <f t="shared" si="6"/>
        <v>74.959394402741594</v>
      </c>
      <c r="BA5" s="13">
        <f t="shared" si="7"/>
        <v>62.673518556649086</v>
      </c>
      <c r="BB5" s="13">
        <f t="shared" si="8"/>
        <v>69.982837097995258</v>
      </c>
      <c r="BC5" s="13">
        <f t="shared" si="9"/>
        <v>66.094901703662188</v>
      </c>
      <c r="BD5" s="13">
        <f t="shared" si="10"/>
        <v>70.138354513768576</v>
      </c>
      <c r="BE5" s="13">
        <f t="shared" si="11"/>
        <v>64.539727545928969</v>
      </c>
      <c r="BF5" s="13">
        <f t="shared" si="12"/>
        <v>74.648359571194931</v>
      </c>
      <c r="BG5" s="13">
        <f t="shared" si="13"/>
        <v>64.741085042438314</v>
      </c>
      <c r="BH5" s="13">
        <f t="shared" si="14"/>
        <v>71.318303031757168</v>
      </c>
      <c r="BI5" s="13">
        <f t="shared" si="15"/>
        <v>42.418244164435229</v>
      </c>
      <c r="BJ5" s="13">
        <f t="shared" si="16"/>
        <v>60.169661299096319</v>
      </c>
      <c r="BK5" s="13">
        <f t="shared" si="17"/>
        <v>68.528675256981671</v>
      </c>
      <c r="BL5" s="13">
        <f t="shared" ref="BL5:BL42" si="22">SUM(AR5:AS5)</f>
        <v>78.002203104630354</v>
      </c>
      <c r="BM5" s="492">
        <f t="shared" ref="BM5:BM11" si="23">IF(ISERROR(BL5/BJ5),"N/A",IF(BJ5&lt;0,"N/A",IF(BL5&lt;0,"N/A",IF(BL5/BJ5-1&gt;300%,"&gt;±300%",IF(BL5/BJ5-1&lt;-300%,"&gt;±300%",BL5/BJ5-1)))))</f>
        <v>0.29637098531917205</v>
      </c>
      <c r="BN5" s="492">
        <f t="shared" ref="BN5:BN11" si="24">IF(ISERROR(BL5/BK5),"N/A",IF(BK5&lt;0,"N/A",IF(BL5&lt;0,"N/A",IF(BL5/BK5-1&gt;300%,"&gt;±300%",IF(BL5/BK5-1&lt;-300%,"&gt;±300%",BL5/BK5-1)))))</f>
        <v>0.13824180625297466</v>
      </c>
      <c r="BO5" s="19"/>
      <c r="BP5" s="13">
        <f t="shared" ref="BP5:BP11" si="25">SUM(AP5:AS5)</f>
        <v>146.53087836161203</v>
      </c>
    </row>
    <row r="6" spans="1:68"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14.769312489463877</v>
      </c>
      <c r="L6" s="7">
        <v>14.462059409250767</v>
      </c>
      <c r="M6" s="26">
        <f t="shared" ref="M6:N9" si="26">IF(ISERROR(K6/J6),"N/A",IF(J6&lt;0,"N/A",IF(K6&lt;0,"N/A",IF(K6/J6-1&gt;300%,"&gt;±300%",IF(K6/J6-1&lt;-300%,"&gt;±300%",K6/J6-1)))))</f>
        <v>6.0818087457193082E-2</v>
      </c>
      <c r="N6" s="26">
        <f>IF(ISERROR(L6/K6),"N/A",IF(K6&lt;0,"N/A",IF(L6&lt;0,"N/A",IF(L6/K6-1&gt;300%,"&gt;±300%",IF(L6/K6-1&lt;-300%,"&gt;±300%",L6/K6-1)))))</f>
        <v>-2.0803478864185321E-2</v>
      </c>
      <c r="O6" s="36"/>
      <c r="P6" s="13">
        <v>2.9548308996931332</v>
      </c>
      <c r="Q6" s="13">
        <v>2.9548308996931332</v>
      </c>
      <c r="R6" s="13">
        <v>2.9548308996931332</v>
      </c>
      <c r="S6" s="13">
        <v>2.4882786523731646</v>
      </c>
      <c r="T6" s="13">
        <v>3.5769005627864243</v>
      </c>
      <c r="U6" s="13">
        <v>3.4213831470131013</v>
      </c>
      <c r="V6" s="13">
        <v>4.0434528101063929</v>
      </c>
      <c r="W6" s="13">
        <v>3.7324179785597473</v>
      </c>
      <c r="X6" s="13">
        <v>3.7324179785597473</v>
      </c>
      <c r="Y6" s="13">
        <v>3.7324179785597473</v>
      </c>
      <c r="Z6" s="13">
        <v>3.5769005627864243</v>
      </c>
      <c r="AA6" s="13">
        <v>3.8879353943330699</v>
      </c>
      <c r="AB6" s="13">
        <v>3.1103483154664557</v>
      </c>
      <c r="AC6" s="13">
        <v>4.354487641653038</v>
      </c>
      <c r="AD6" s="13">
        <v>3.5769005627864243</v>
      </c>
      <c r="AE6" s="13">
        <v>3.5769005627864243</v>
      </c>
      <c r="AF6" s="13">
        <v>3.7324179785597473</v>
      </c>
      <c r="AG6" s="13">
        <v>3.7324179785597473</v>
      </c>
      <c r="AH6" s="13">
        <v>3.4667049126050227</v>
      </c>
      <c r="AI6" s="13">
        <v>3.6955420527836433</v>
      </c>
      <c r="AJ6" s="13">
        <v>3.7033869556366028</v>
      </c>
      <c r="AK6" s="13">
        <v>3.3742062817196756</v>
      </c>
      <c r="AL6" s="13">
        <v>3.3482512679110878</v>
      </c>
      <c r="AM6" s="13">
        <v>3.4196663601124042</v>
      </c>
      <c r="AN6" s="13">
        <v>3.5889184881456617</v>
      </c>
      <c r="AO6" s="13">
        <v>3.5657323845869722</v>
      </c>
      <c r="AP6" s="13">
        <v>3.6652699698430973</v>
      </c>
      <c r="AQ6" s="13">
        <v>3.8871446868646484</v>
      </c>
      <c r="AR6" s="13">
        <v>3.4540403238287021</v>
      </c>
      <c r="AS6" s="13">
        <v>3.7628575089274285</v>
      </c>
      <c r="AT6" s="492">
        <f>IF(ISERROR(AS6/AO6),"N/A",IF(AO6&lt;0,"N/A",IF(AS6&lt;0,"N/A",IF(AS6/AO6-1&gt;300%,"&gt;±300%",IF(AS6/AO6-1&lt;-300%,"&gt;±300%",AS6/AO6-1)))))</f>
        <v>5.5283207789944555E-2</v>
      </c>
      <c r="AU6" s="492">
        <f t="shared" si="19"/>
        <v>8.940752166911925E-2</v>
      </c>
      <c r="AV6" s="4"/>
      <c r="AW6" s="13">
        <f t="shared" si="20"/>
        <v>6.6872488782528796</v>
      </c>
      <c r="AX6" s="13">
        <f t="shared" si="21"/>
        <v>5.9096617993862663</v>
      </c>
      <c r="AY6" s="13">
        <f t="shared" si="5"/>
        <v>5.4431095520662982</v>
      </c>
      <c r="AZ6" s="13">
        <f t="shared" si="6"/>
        <v>6.9982837097995256</v>
      </c>
      <c r="BA6" s="13">
        <f t="shared" si="7"/>
        <v>7.7758707886661398</v>
      </c>
      <c r="BB6" s="13">
        <f t="shared" si="8"/>
        <v>7.4648359571194947</v>
      </c>
      <c r="BC6" s="13">
        <f t="shared" si="9"/>
        <v>7.4648359571194938</v>
      </c>
      <c r="BD6" s="13">
        <f t="shared" si="10"/>
        <v>7.4648359571194938</v>
      </c>
      <c r="BE6" s="13">
        <f t="shared" si="11"/>
        <v>7.1538011255728486</v>
      </c>
      <c r="BF6" s="13">
        <f t="shared" si="12"/>
        <v>7.4648359571194947</v>
      </c>
      <c r="BG6" s="13">
        <f t="shared" si="13"/>
        <v>7.1622469653886665</v>
      </c>
      <c r="BH6" s="13">
        <f t="shared" si="14"/>
        <v>7.0775932373562789</v>
      </c>
      <c r="BI6" s="13">
        <f>SUM(AL6:AM6)</f>
        <v>6.7679176280234916</v>
      </c>
      <c r="BJ6" s="13">
        <f>SUM(AN6:AO6)</f>
        <v>7.1546508727326339</v>
      </c>
      <c r="BK6" s="13">
        <f>SUM(AP6:AQ6)</f>
        <v>7.5524146567077457</v>
      </c>
      <c r="BL6" s="13">
        <f>SUM(AR6:AS6)</f>
        <v>7.2168978327561302</v>
      </c>
      <c r="BM6" s="492">
        <f t="shared" si="23"/>
        <v>8.7002092947299214E-3</v>
      </c>
      <c r="BN6" s="492">
        <f t="shared" si="24"/>
        <v>-4.4425106300754136E-2</v>
      </c>
      <c r="BO6" s="19"/>
      <c r="BP6" s="13">
        <f t="shared" si="25"/>
        <v>14.769312489463877</v>
      </c>
    </row>
    <row r="7" spans="1:68"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8.4426943591026031</v>
      </c>
      <c r="L7" s="7">
        <v>11.132527154601663</v>
      </c>
      <c r="M7" s="26">
        <f>IF(ISERROR(K7/J7),"N/A",IF(J7&lt;0,"N/A",IF(K7&lt;0,"N/A",IF(K7/J7-1&gt;300%,"&gt;±300%",IF(K7/J7-1&lt;-300%,"&gt;±300%",K7/J7-1)))))</f>
        <v>-0.19507258287919493</v>
      </c>
      <c r="N7" s="26">
        <f>IF(ISERROR(L7/K7),"N/A",IF(K7&lt;0,"N/A",IF(L7&lt;0,"N/A",IF(L7/K7-1&gt;300%,"&gt;±300%",IF(L7/K7-1&lt;-300%,"&gt;±300%",L7/K7-1)))))</f>
        <v>0.31859885968736745</v>
      </c>
      <c r="O7" s="36"/>
      <c r="P7" s="13">
        <v>3.2658657312397787</v>
      </c>
      <c r="Q7" s="13">
        <v>3.5769005627864243</v>
      </c>
      <c r="R7" s="13">
        <v>3.1103483154664557</v>
      </c>
      <c r="S7" s="13">
        <v>3.1103483154664557</v>
      </c>
      <c r="T7" s="13">
        <v>2.7993134839198102</v>
      </c>
      <c r="U7" s="13">
        <v>3.1103483154664557</v>
      </c>
      <c r="V7" s="13">
        <v>3.1103483154664557</v>
      </c>
      <c r="W7" s="13">
        <v>3.2658657312397787</v>
      </c>
      <c r="X7" s="13">
        <v>3.1103483154664557</v>
      </c>
      <c r="Y7" s="13">
        <v>2.6437960681464876</v>
      </c>
      <c r="Z7" s="13">
        <v>2.9548308996931332</v>
      </c>
      <c r="AA7" s="13">
        <v>2.6437960681464876</v>
      </c>
      <c r="AB7" s="13">
        <v>2.9548308996931332</v>
      </c>
      <c r="AC7" s="13">
        <v>2.9548308996931332</v>
      </c>
      <c r="AD7" s="13">
        <v>2.7993134839198102</v>
      </c>
      <c r="AE7" s="13">
        <v>2.6437960681464876</v>
      </c>
      <c r="AF7" s="13">
        <v>2.7993134839198102</v>
      </c>
      <c r="AG7" s="13">
        <v>2.7993134839198102</v>
      </c>
      <c r="AH7" s="13">
        <v>2.6484460828143113</v>
      </c>
      <c r="AI7" s="13">
        <v>3.0666189953948182</v>
      </c>
      <c r="AJ7" s="13">
        <v>2.4422150158907696</v>
      </c>
      <c r="AK7" s="13">
        <v>2.926108388173958</v>
      </c>
      <c r="AL7" s="13">
        <v>3.0439851299780694</v>
      </c>
      <c r="AM7" s="13">
        <v>2.7000643071421959</v>
      </c>
      <c r="AN7" s="13">
        <v>2.2024306936979214</v>
      </c>
      <c r="AO7" s="13">
        <v>2.5422846689966856</v>
      </c>
      <c r="AP7" s="13">
        <v>2.5929746334178696</v>
      </c>
      <c r="AQ7" s="13">
        <v>2.3422862657091801</v>
      </c>
      <c r="AR7" s="13">
        <v>1.547208531771562</v>
      </c>
      <c r="AS7" s="13">
        <v>1.9602249282039923</v>
      </c>
      <c r="AT7" s="492">
        <f t="shared" si="18"/>
        <v>-0.22895144194155237</v>
      </c>
      <c r="AU7" s="492">
        <f t="shared" si="19"/>
        <v>0.26694294140139219</v>
      </c>
      <c r="AV7" s="4"/>
      <c r="AW7" s="13">
        <f t="shared" si="20"/>
        <v>5.4431095520662982</v>
      </c>
      <c r="AX7" s="13">
        <f t="shared" si="21"/>
        <v>6.8427662940262035</v>
      </c>
      <c r="AY7" s="13">
        <f t="shared" si="5"/>
        <v>6.2206966309329115</v>
      </c>
      <c r="AZ7" s="13">
        <f t="shared" si="6"/>
        <v>5.9096617993862655</v>
      </c>
      <c r="BA7" s="13">
        <f t="shared" si="7"/>
        <v>6.3762140467062345</v>
      </c>
      <c r="BB7" s="13">
        <f t="shared" si="8"/>
        <v>5.7541443836129433</v>
      </c>
      <c r="BC7" s="13">
        <f t="shared" si="9"/>
        <v>5.5986269678396212</v>
      </c>
      <c r="BD7" s="13">
        <f t="shared" si="10"/>
        <v>5.9096617993862663</v>
      </c>
      <c r="BE7" s="13">
        <f t="shared" si="11"/>
        <v>5.4431095520662982</v>
      </c>
      <c r="BF7" s="13">
        <f t="shared" si="12"/>
        <v>5.5986269678396203</v>
      </c>
      <c r="BG7" s="13">
        <f t="shared" si="13"/>
        <v>5.715065078209129</v>
      </c>
      <c r="BH7" s="13">
        <f t="shared" si="14"/>
        <v>5.3683234040647276</v>
      </c>
      <c r="BI7" s="13">
        <f t="shared" si="15"/>
        <v>5.7440494371202657</v>
      </c>
      <c r="BJ7" s="13">
        <f t="shared" si="16"/>
        <v>4.744715362694607</v>
      </c>
      <c r="BK7" s="13">
        <f t="shared" si="17"/>
        <v>4.9352608991270497</v>
      </c>
      <c r="BL7" s="13">
        <f t="shared" si="22"/>
        <v>3.5074334599755543</v>
      </c>
      <c r="BM7" s="492">
        <f t="shared" si="23"/>
        <v>-0.26077052217867469</v>
      </c>
      <c r="BN7" s="492">
        <f t="shared" si="24"/>
        <v>-0.28931144033419787</v>
      </c>
      <c r="BO7" s="19"/>
      <c r="BP7" s="13">
        <f t="shared" si="25"/>
        <v>8.4426943591026049</v>
      </c>
    </row>
    <row r="8" spans="1:68"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20.55227014370989</v>
      </c>
      <c r="M8" s="26">
        <f>IF(ISERROR(K8/J8),"N/A",IF(J8&lt;0,"N/A",IF(K8&lt;0,"N/A",IF(K8/J8-1&gt;300%,"&gt;±300%",IF(K8/J8-1&lt;-300%,"&gt;±300%",K8/J8-1)))))</f>
        <v>-7.3973606538687231E-2</v>
      </c>
      <c r="N8" s="26">
        <f>IF(ISERROR(L8/K8),"N/A",IF(K8&lt;0,"N/A",IF(L8&lt;0,"N/A",IF(L8/K8-1&gt;300%,"&gt;±300%",IF(L8/K8-1&lt;-300%,"&gt;±300%",L8/K8-1)))))</f>
        <v>1.3260212204449839E-2</v>
      </c>
      <c r="O8" s="36"/>
      <c r="P8" s="13">
        <v>6.2206966309329115</v>
      </c>
      <c r="Q8" s="13">
        <v>5.4431095520662982</v>
      </c>
      <c r="R8" s="13">
        <v>5.5986269678396203</v>
      </c>
      <c r="S8" s="13">
        <v>5.9096617993862663</v>
      </c>
      <c r="T8" s="13">
        <v>5.9096617993862663</v>
      </c>
      <c r="U8" s="13">
        <v>4.9765573047463292</v>
      </c>
      <c r="V8" s="13">
        <v>5.9096617993862663</v>
      </c>
      <c r="W8" s="13">
        <v>5.5986269678396203</v>
      </c>
      <c r="X8" s="13">
        <v>5.4431095520662982</v>
      </c>
      <c r="Y8" s="13">
        <v>5.2875921362929752</v>
      </c>
      <c r="Z8" s="13">
        <v>4.354487641653038</v>
      </c>
      <c r="AA8" s="13">
        <v>6.3762140467062345</v>
      </c>
      <c r="AB8" s="13">
        <v>5.7541443836129433</v>
      </c>
      <c r="AC8" s="13">
        <v>5.9096617993862663</v>
      </c>
      <c r="AD8" s="13">
        <v>4.354487641653038</v>
      </c>
      <c r="AE8" s="13">
        <v>6.2206966309329115</v>
      </c>
      <c r="AF8" s="13">
        <v>5.5986269678396203</v>
      </c>
      <c r="AG8" s="13">
        <v>4.510005057426361</v>
      </c>
      <c r="AH8" s="13">
        <v>6.3451105635515699</v>
      </c>
      <c r="AI8" s="13">
        <v>5.8720969338694742</v>
      </c>
      <c r="AJ8" s="13">
        <v>5.4181187312383923</v>
      </c>
      <c r="AK8" s="13">
        <v>4.6465532668941103</v>
      </c>
      <c r="AL8" s="13">
        <v>4.6655224731996841</v>
      </c>
      <c r="AM8" s="13">
        <v>5.4585409152979496</v>
      </c>
      <c r="AN8" s="13">
        <v>6.1051007229390599</v>
      </c>
      <c r="AO8" s="13">
        <v>5.6744331329400106</v>
      </c>
      <c r="AP8" s="13">
        <v>5.7230409004582787</v>
      </c>
      <c r="AQ8" s="13">
        <v>4.2607424624659584</v>
      </c>
      <c r="AR8" s="13">
        <v>4.7511561515789351</v>
      </c>
      <c r="AS8" s="13">
        <v>5.5483696455361375</v>
      </c>
      <c r="AT8" s="492">
        <f t="shared" si="18"/>
        <v>-2.2216049506703306E-2</v>
      </c>
      <c r="AU8" s="492">
        <f t="shared" si="19"/>
        <v>0.16779357876761591</v>
      </c>
      <c r="AV8" s="4"/>
      <c r="AW8" s="13">
        <f t="shared" si="20"/>
        <v>11.352771351452564</v>
      </c>
      <c r="AX8" s="13">
        <f t="shared" si="21"/>
        <v>11.66380618299921</v>
      </c>
      <c r="AY8" s="13">
        <f t="shared" si="5"/>
        <v>11.508288767225887</v>
      </c>
      <c r="AZ8" s="13">
        <f t="shared" si="6"/>
        <v>10.886219104132596</v>
      </c>
      <c r="BA8" s="13">
        <f t="shared" si="7"/>
        <v>11.508288767225887</v>
      </c>
      <c r="BB8" s="13">
        <f t="shared" si="8"/>
        <v>10.730701688359273</v>
      </c>
      <c r="BC8" s="13">
        <f t="shared" si="9"/>
        <v>10.730701688359272</v>
      </c>
      <c r="BD8" s="13">
        <f t="shared" si="10"/>
        <v>11.66380618299921</v>
      </c>
      <c r="BE8" s="13">
        <f t="shared" si="11"/>
        <v>10.57518427258595</v>
      </c>
      <c r="BF8" s="13">
        <f t="shared" si="12"/>
        <v>10.108632025265981</v>
      </c>
      <c r="BG8" s="13">
        <f t="shared" si="13"/>
        <v>12.217207497421043</v>
      </c>
      <c r="BH8" s="13">
        <f t="shared" si="14"/>
        <v>10.064671998132503</v>
      </c>
      <c r="BI8" s="13">
        <f t="shared" si="15"/>
        <v>10.124063388497634</v>
      </c>
      <c r="BJ8" s="13">
        <f t="shared" si="16"/>
        <v>11.77953385587907</v>
      </c>
      <c r="BK8" s="13">
        <f t="shared" si="17"/>
        <v>9.9837833629242372</v>
      </c>
      <c r="BL8" s="13">
        <f t="shared" si="22"/>
        <v>10.299525797115074</v>
      </c>
      <c r="BM8" s="492">
        <f t="shared" si="23"/>
        <v>-0.12564232820005317</v>
      </c>
      <c r="BN8" s="492">
        <f t="shared" si="24"/>
        <v>3.1625529392331986E-2</v>
      </c>
      <c r="BO8" s="19"/>
      <c r="BP8" s="13">
        <f t="shared" si="25"/>
        <v>20.283309160039309</v>
      </c>
    </row>
    <row r="9" spans="1:68" x14ac:dyDescent="0.45">
      <c r="A9" s="28"/>
      <c r="B9" s="29" t="s">
        <v>2</v>
      </c>
      <c r="C9" s="610">
        <v>6.6872488782528805</v>
      </c>
      <c r="D9" s="610">
        <v>6.2206966309329115</v>
      </c>
      <c r="E9" s="610">
        <v>6.2206966309329115</v>
      </c>
      <c r="F9" s="610">
        <v>5.7541443836129433</v>
      </c>
      <c r="G9" s="610">
        <v>5.7541443836129433</v>
      </c>
      <c r="H9" s="610">
        <v>5.5986269678396203</v>
      </c>
      <c r="I9" s="610">
        <v>5.2918690025106816</v>
      </c>
      <c r="J9" s="610">
        <v>6.2815885183582019</v>
      </c>
      <c r="K9" s="610">
        <v>6.4604732053122023</v>
      </c>
      <c r="L9" s="610">
        <v>6.3695254263644481</v>
      </c>
      <c r="M9" s="598">
        <f t="shared" si="26"/>
        <v>2.8477619384205566E-2</v>
      </c>
      <c r="N9" s="598">
        <f t="shared" si="26"/>
        <v>-1.4077572347637179E-2</v>
      </c>
      <c r="O9" s="36"/>
      <c r="P9" s="611">
        <v>1.3996567419599051</v>
      </c>
      <c r="Q9" s="611">
        <v>1.5551741577332279</v>
      </c>
      <c r="R9" s="611">
        <v>1.3996567419599051</v>
      </c>
      <c r="S9" s="611">
        <v>1.3996567419599051</v>
      </c>
      <c r="T9" s="611">
        <v>1.3996567419599051</v>
      </c>
      <c r="U9" s="611">
        <v>1.5551741577332279</v>
      </c>
      <c r="V9" s="611">
        <v>1.2441393261865823</v>
      </c>
      <c r="W9" s="611">
        <v>1.3996567419599051</v>
      </c>
      <c r="X9" s="611">
        <v>1.3996567419599051</v>
      </c>
      <c r="Y9" s="611">
        <v>1.5551741577332279</v>
      </c>
      <c r="Z9" s="611">
        <v>1.3996567419599051</v>
      </c>
      <c r="AA9" s="611">
        <v>1.3996567419599051</v>
      </c>
      <c r="AB9" s="611">
        <v>1.3996567419599051</v>
      </c>
      <c r="AC9" s="611">
        <v>1.3996567419599051</v>
      </c>
      <c r="AD9" s="611">
        <v>1.2441393261865823</v>
      </c>
      <c r="AE9" s="611">
        <v>1.3996567419599051</v>
      </c>
      <c r="AF9" s="611">
        <v>1.3996567419599051</v>
      </c>
      <c r="AG9" s="611">
        <v>1.2441393261865823</v>
      </c>
      <c r="AH9" s="611">
        <v>1.422270457170506</v>
      </c>
      <c r="AI9" s="611">
        <v>1.2753802389453579</v>
      </c>
      <c r="AJ9" s="611">
        <v>1.2778715195130836</v>
      </c>
      <c r="AK9" s="611">
        <v>1.3163467868817351</v>
      </c>
      <c r="AL9" s="611">
        <v>1.5508221874661345</v>
      </c>
      <c r="AM9" s="611">
        <v>1.5282585315907176</v>
      </c>
      <c r="AN9" s="611">
        <v>1.6069572731468993</v>
      </c>
      <c r="AO9" s="611">
        <v>1.5955505261544505</v>
      </c>
      <c r="AP9" s="611">
        <v>1.6059435513845035</v>
      </c>
      <c r="AQ9" s="611">
        <v>1.6472520873622136</v>
      </c>
      <c r="AR9" s="611">
        <v>1.5927354572628751</v>
      </c>
      <c r="AS9" s="611">
        <v>1.6145421093026107</v>
      </c>
      <c r="AT9" s="612">
        <f t="shared" si="18"/>
        <v>1.1902840328054776E-2</v>
      </c>
      <c r="AU9" s="612">
        <f t="shared" si="19"/>
        <v>1.3691320765351955E-2</v>
      </c>
      <c r="AV9" s="4"/>
      <c r="AW9" s="29">
        <f t="shared" si="20"/>
        <v>3.2658657312397787</v>
      </c>
      <c r="AX9" s="29">
        <f t="shared" si="21"/>
        <v>2.9548308996931327</v>
      </c>
      <c r="AY9" s="29">
        <f t="shared" si="5"/>
        <v>2.7993134839198102</v>
      </c>
      <c r="AZ9" s="29">
        <f t="shared" si="6"/>
        <v>2.9548308996931327</v>
      </c>
      <c r="BA9" s="29">
        <f t="shared" si="7"/>
        <v>2.6437960681464876</v>
      </c>
      <c r="BB9" s="29">
        <f t="shared" si="8"/>
        <v>2.9548308996931327</v>
      </c>
      <c r="BC9" s="29">
        <f t="shared" si="9"/>
        <v>2.7993134839198102</v>
      </c>
      <c r="BD9" s="29">
        <f t="shared" si="10"/>
        <v>2.7993134839198102</v>
      </c>
      <c r="BE9" s="29">
        <f t="shared" si="11"/>
        <v>2.6437960681464876</v>
      </c>
      <c r="BF9" s="29">
        <f t="shared" si="12"/>
        <v>2.6437960681464876</v>
      </c>
      <c r="BG9" s="29">
        <f t="shared" si="13"/>
        <v>2.6976506961158639</v>
      </c>
      <c r="BH9" s="29">
        <f t="shared" si="14"/>
        <v>2.5942183063948185</v>
      </c>
      <c r="BI9" s="29">
        <f t="shared" si="15"/>
        <v>3.0790807190568521</v>
      </c>
      <c r="BJ9" s="599">
        <f t="shared" si="16"/>
        <v>3.2025077993013498</v>
      </c>
      <c r="BK9" s="599">
        <f t="shared" si="17"/>
        <v>3.2531956387467171</v>
      </c>
      <c r="BL9" s="599">
        <f t="shared" si="22"/>
        <v>3.2072775665654856</v>
      </c>
      <c r="BM9" s="612">
        <f t="shared" si="23"/>
        <v>1.4893850579149603E-3</v>
      </c>
      <c r="BN9" s="612">
        <f t="shared" si="24"/>
        <v>-1.411475892637104E-2</v>
      </c>
      <c r="BO9" s="19"/>
      <c r="BP9" s="611">
        <f t="shared" si="25"/>
        <v>6.4604732053122031</v>
      </c>
    </row>
    <row r="10" spans="1:68" x14ac:dyDescent="0.45">
      <c r="A10" s="90" t="s">
        <v>36</v>
      </c>
      <c r="C10" s="7">
        <v>-6.6872488782528805</v>
      </c>
      <c r="D10" s="7">
        <v>10.886219104132596</v>
      </c>
      <c r="E10" s="7">
        <v>0.93310449463993683</v>
      </c>
      <c r="F10" s="7">
        <v>0.93310449463993683</v>
      </c>
      <c r="G10" s="7">
        <v>0.93310449463993683</v>
      </c>
      <c r="H10" s="7">
        <v>0.31103483154664557</v>
      </c>
      <c r="I10" s="7">
        <v>6.3929241357565614E-2</v>
      </c>
      <c r="J10" s="7">
        <v>-2.6013618182910201</v>
      </c>
      <c r="K10" s="7">
        <v>-1.844596366192794</v>
      </c>
      <c r="L10" s="7">
        <v>0</v>
      </c>
      <c r="M10" s="32" t="str">
        <f>IF(ISERROR(K10/J10),"N/A",IF(J10&lt;0,"N/A",IF(K10&lt;0,"N/A",IF(K10/J10-1&gt;300%,"&gt;±300%",IF(K10/J10-1&lt;-300%,"&gt;±300%",K10/J10-1)))))</f>
        <v>N/A</v>
      </c>
      <c r="N10" s="539" t="str">
        <f>IF(ISERROR(L10/K10),"N/A",IF(K10&lt;0,"N/A",IF(L10&lt;0,"N/A",IF(L10/K10-1&gt;300%,"&gt;±300%",IF(L10/K10-1&lt;-300%,"&gt;±300%",L10/K10-1)))))</f>
        <v>N/A</v>
      </c>
      <c r="O10" s="36"/>
      <c r="P10" s="13">
        <v>2.0217264050531965</v>
      </c>
      <c r="Q10" s="13">
        <v>-1.2441393261865823</v>
      </c>
      <c r="R10" s="13">
        <v>1.8662089892798737</v>
      </c>
      <c r="S10" s="13">
        <v>-0.15551741577332279</v>
      </c>
      <c r="T10" s="13">
        <v>0.77758707886661393</v>
      </c>
      <c r="U10" s="13">
        <v>-1.3996567419599051</v>
      </c>
      <c r="V10" s="13">
        <v>4.6655224731996841</v>
      </c>
      <c r="W10" s="13">
        <v>1.8662089892798737</v>
      </c>
      <c r="X10" s="13">
        <v>-3.2658657312397787</v>
      </c>
      <c r="Y10" s="13">
        <v>-2.332761236599842</v>
      </c>
      <c r="Z10" s="13">
        <v>-1.8662089892798737</v>
      </c>
      <c r="AA10" s="13">
        <v>2.332761236599842</v>
      </c>
      <c r="AB10" s="13">
        <v>-0.31103483154664557</v>
      </c>
      <c r="AC10" s="13">
        <v>0.77758707886661393</v>
      </c>
      <c r="AD10" s="13">
        <v>-0.15551741577332279</v>
      </c>
      <c r="AE10" s="13">
        <v>1.7106915735065507</v>
      </c>
      <c r="AF10" s="13">
        <v>-0.62206966309329115</v>
      </c>
      <c r="AG10" s="13">
        <v>-0.62206966309329115</v>
      </c>
      <c r="AH10" s="13">
        <v>0.37911383045108288</v>
      </c>
      <c r="AI10" s="13">
        <v>-0.82289990360831655</v>
      </c>
      <c r="AJ10" s="13">
        <v>-0.90638488924343696</v>
      </c>
      <c r="AK10" s="13">
        <v>1.4141002037582362</v>
      </c>
      <c r="AL10" s="13">
        <v>1.6717462334533422</v>
      </c>
      <c r="AM10" s="13">
        <v>0.77148924919577389</v>
      </c>
      <c r="AN10" s="13">
        <v>-3.4690730497866094</v>
      </c>
      <c r="AO10" s="13">
        <v>-1.575524251153527</v>
      </c>
      <c r="AP10" s="13">
        <v>-0.91142834659946159</v>
      </c>
      <c r="AQ10" s="13">
        <v>0.56664649179947524</v>
      </c>
      <c r="AR10" s="13">
        <v>-0.85908275840671722</v>
      </c>
      <c r="AS10" s="13">
        <v>-0.64073175298609064</v>
      </c>
      <c r="AT10" s="492" t="str">
        <f t="shared" si="18"/>
        <v>N/A</v>
      </c>
      <c r="AU10" s="492" t="str">
        <f t="shared" si="19"/>
        <v>N/A</v>
      </c>
      <c r="AV10" s="4"/>
      <c r="AW10" s="32">
        <f t="shared" si="20"/>
        <v>10.108632025265983</v>
      </c>
      <c r="AX10" s="32">
        <f t="shared" si="21"/>
        <v>0.77758707886661416</v>
      </c>
      <c r="AY10" s="32">
        <f t="shared" si="5"/>
        <v>1.7106915735065509</v>
      </c>
      <c r="AZ10" s="32">
        <f t="shared" si="6"/>
        <v>-0.62206966309329115</v>
      </c>
      <c r="BA10" s="32">
        <f t="shared" si="7"/>
        <v>6.5317314624795575</v>
      </c>
      <c r="BB10" s="32">
        <f t="shared" si="8"/>
        <v>-5.5986269678396212</v>
      </c>
      <c r="BC10" s="32">
        <f t="shared" si="9"/>
        <v>0.46655224731996836</v>
      </c>
      <c r="BD10" s="32">
        <f t="shared" si="10"/>
        <v>0.46655224731996836</v>
      </c>
      <c r="BE10" s="32">
        <f t="shared" si="11"/>
        <v>1.5551741577332279</v>
      </c>
      <c r="BF10" s="32">
        <f t="shared" si="12"/>
        <v>-1.2441393261865823</v>
      </c>
      <c r="BG10" s="32">
        <f t="shared" si="13"/>
        <v>-0.44378607315723367</v>
      </c>
      <c r="BH10" s="32">
        <f t="shared" si="14"/>
        <v>0.50771531451479923</v>
      </c>
      <c r="BI10" s="32">
        <f t="shared" si="15"/>
        <v>2.4432354826491158</v>
      </c>
      <c r="BJ10" s="13">
        <f t="shared" si="16"/>
        <v>-5.0445973009401364</v>
      </c>
      <c r="BK10" s="13">
        <f t="shared" si="17"/>
        <v>-0.34478185479998635</v>
      </c>
      <c r="BL10" s="13">
        <f t="shared" si="22"/>
        <v>-1.4998145113928079</v>
      </c>
      <c r="BM10" s="492" t="str">
        <f t="shared" si="23"/>
        <v>N/A</v>
      </c>
      <c r="BN10" s="492" t="str">
        <f t="shared" si="24"/>
        <v>N/A</v>
      </c>
      <c r="BO10" s="19"/>
      <c r="BP10" s="649">
        <f t="shared" si="25"/>
        <v>-1.844596366192794</v>
      </c>
    </row>
    <row r="11" spans="1:68" x14ac:dyDescent="0.45">
      <c r="A11" s="33" t="s">
        <v>14</v>
      </c>
      <c r="B11" s="34"/>
      <c r="C11" s="560">
        <f t="shared" ref="C11:L11" si="27">C4+C10</f>
        <v>182.11089387056103</v>
      </c>
      <c r="D11" s="560">
        <f t="shared" si="27"/>
        <v>162.51569948312235</v>
      </c>
      <c r="E11" s="560">
        <f t="shared" si="27"/>
        <v>192.5305607273736</v>
      </c>
      <c r="F11" s="560">
        <f t="shared" si="27"/>
        <v>188.95366016458723</v>
      </c>
      <c r="G11" s="560">
        <f t="shared" si="27"/>
        <v>191.59745623273369</v>
      </c>
      <c r="H11" s="560">
        <f t="shared" si="27"/>
        <v>190.81986915386705</v>
      </c>
      <c r="I11" s="560">
        <f t="shared" si="27"/>
        <v>189.02029449863605</v>
      </c>
      <c r="J11" s="560">
        <f t="shared" si="27"/>
        <v>152.58306270854644</v>
      </c>
      <c r="K11" s="560">
        <f t="shared" si="27"/>
        <v>194.64207120933722</v>
      </c>
      <c r="L11" s="560">
        <f t="shared" si="27"/>
        <v>190.32597611016516</v>
      </c>
      <c r="M11" s="540">
        <f>IF(ISERROR(K11/J11),"N/A",IF(J11&lt;0,"N/A",IF(K11&lt;0,"N/A",IF(K11/J11-1&gt;300%,"&gt;±300%",IF(K11/J11-1&lt;-300%,"&gt;±300%",K11/J11-1)))))</f>
        <v>0.27564663963476055</v>
      </c>
      <c r="N11" s="540">
        <f>IF(ISERROR(L11/K11),"N/A",IF(K11&lt;0,"N/A",IF(L11&lt;0,"N/A",IF(L11/K11-1&gt;300%,"&gt;±300%",IF(L11/K11-1&lt;-300%,"&gt;±300%",L11/K11-1)))))</f>
        <v>-2.2174523073843044E-2</v>
      </c>
      <c r="O11" s="36"/>
      <c r="P11" s="560">
        <f t="shared" ref="P11:AS11" si="28">P4+P10</f>
        <v>42.922806753437087</v>
      </c>
      <c r="Q11" s="560">
        <f t="shared" si="28"/>
        <v>42.767289337663769</v>
      </c>
      <c r="R11" s="560">
        <f t="shared" si="28"/>
        <v>44.166946079623671</v>
      </c>
      <c r="S11" s="560">
        <f t="shared" si="28"/>
        <v>47.899364058183409</v>
      </c>
      <c r="T11" s="560">
        <f t="shared" si="28"/>
        <v>52.25385169983646</v>
      </c>
      <c r="U11" s="560">
        <f t="shared" si="28"/>
        <v>48.832468552823357</v>
      </c>
      <c r="V11" s="560">
        <f t="shared" si="28"/>
        <v>44.322463495396995</v>
      </c>
      <c r="W11" s="560">
        <f t="shared" si="28"/>
        <v>53.186956194476394</v>
      </c>
      <c r="X11" s="560">
        <f t="shared" si="28"/>
        <v>47.121776979316799</v>
      </c>
      <c r="Y11" s="560">
        <f t="shared" si="28"/>
        <v>44.166946079623671</v>
      </c>
      <c r="Z11" s="560">
        <f t="shared" si="28"/>
        <v>42.456254506117119</v>
      </c>
      <c r="AA11" s="560">
        <f t="shared" si="28"/>
        <v>50.698677542103233</v>
      </c>
      <c r="AB11" s="560">
        <f t="shared" si="28"/>
        <v>48.36591630550339</v>
      </c>
      <c r="AC11" s="560">
        <f t="shared" si="28"/>
        <v>50.076607879009941</v>
      </c>
      <c r="AD11" s="560">
        <f t="shared" si="28"/>
        <v>40.279010685290608</v>
      </c>
      <c r="AE11" s="560">
        <f t="shared" si="28"/>
        <v>51.631782036743168</v>
      </c>
      <c r="AF11" s="560">
        <f t="shared" si="28"/>
        <v>51.165229789423194</v>
      </c>
      <c r="AG11" s="560">
        <f t="shared" si="28"/>
        <v>48.05488147395674</v>
      </c>
      <c r="AH11" s="560">
        <f t="shared" si="28"/>
        <v>41.274052767805294</v>
      </c>
      <c r="AI11" s="560">
        <f t="shared" si="28"/>
        <v>50.815416438610484</v>
      </c>
      <c r="AJ11" s="560">
        <f t="shared" si="28"/>
        <v>46.544100749005992</v>
      </c>
      <c r="AK11" s="560">
        <f t="shared" si="28"/>
        <v>50.386724543214306</v>
      </c>
      <c r="AL11" s="560">
        <f t="shared" si="28"/>
        <v>40.496098017299531</v>
      </c>
      <c r="AM11" s="560">
        <f t="shared" si="28"/>
        <v>30.080492802483061</v>
      </c>
      <c r="AN11" s="560">
        <f t="shared" si="28"/>
        <v>43.055298935867086</v>
      </c>
      <c r="AO11" s="560">
        <f t="shared" si="28"/>
        <v>38.951172952896741</v>
      </c>
      <c r="AP11" s="560">
        <f t="shared" si="28"/>
        <v>44.646295573253745</v>
      </c>
      <c r="AQ11" s="560">
        <f t="shared" si="28"/>
        <v>49.26225238643368</v>
      </c>
      <c r="AR11" s="560">
        <f t="shared" si="28"/>
        <v>48.66561274649537</v>
      </c>
      <c r="AS11" s="560">
        <f t="shared" si="28"/>
        <v>52.067910503154408</v>
      </c>
      <c r="AT11" s="561">
        <f t="shared" si="18"/>
        <v>0.33674820437678754</v>
      </c>
      <c r="AU11" s="561">
        <f t="shared" si="19"/>
        <v>6.991174187782212E-2</v>
      </c>
      <c r="AV11" s="4"/>
      <c r="AW11" s="34">
        <f t="shared" ref="AW11:BA11" si="29">AW4+AW10</f>
        <v>76.825603392021463</v>
      </c>
      <c r="AX11" s="34">
        <f t="shared" si="29"/>
        <v>85.690096091100855</v>
      </c>
      <c r="AY11" s="34">
        <f t="shared" si="29"/>
        <v>92.066310137807079</v>
      </c>
      <c r="AZ11" s="34">
        <f t="shared" si="29"/>
        <v>101.08632025265982</v>
      </c>
      <c r="BA11" s="34">
        <f t="shared" si="29"/>
        <v>97.509419689873383</v>
      </c>
      <c r="BB11" s="34">
        <f>BB4+BB10</f>
        <v>91.288723058940477</v>
      </c>
      <c r="BC11" s="34">
        <f>BC4+BC10</f>
        <v>93.154932048220346</v>
      </c>
      <c r="BD11" s="34">
        <f t="shared" si="10"/>
        <v>98.442524184513331</v>
      </c>
      <c r="BE11" s="34">
        <f t="shared" si="11"/>
        <v>91.910792722033776</v>
      </c>
      <c r="BF11" s="34">
        <f t="shared" si="12"/>
        <v>99.220111263379934</v>
      </c>
      <c r="BG11" s="34">
        <f t="shared" si="13"/>
        <v>92.089469206415771</v>
      </c>
      <c r="BH11" s="34">
        <f t="shared" si="14"/>
        <v>96.930825292220305</v>
      </c>
      <c r="BI11" s="34">
        <f t="shared" si="15"/>
        <v>70.576590819782595</v>
      </c>
      <c r="BJ11" s="34">
        <f t="shared" si="16"/>
        <v>82.006471888763826</v>
      </c>
      <c r="BK11" s="34">
        <f t="shared" si="17"/>
        <v>93.908547959687425</v>
      </c>
      <c r="BL11" s="34">
        <f t="shared" si="22"/>
        <v>100.73352324964978</v>
      </c>
      <c r="BM11" s="561">
        <f t="shared" si="23"/>
        <v>0.22836065166037045</v>
      </c>
      <c r="BN11" s="561">
        <f t="shared" si="24"/>
        <v>7.2676826958203433E-2</v>
      </c>
      <c r="BO11" s="19"/>
      <c r="BP11" s="645">
        <f t="shared" si="25"/>
        <v>194.64207120933719</v>
      </c>
    </row>
    <row r="12" spans="1:68" x14ac:dyDescent="0.45">
      <c r="A12" s="23"/>
      <c r="B12" s="4"/>
      <c r="C12" s="4"/>
      <c r="D12" s="4"/>
      <c r="E12" s="4"/>
      <c r="F12" s="4"/>
      <c r="G12" s="4"/>
      <c r="H12" s="4"/>
      <c r="I12" s="4"/>
      <c r="J12" s="4"/>
      <c r="K12" s="4"/>
      <c r="L12" s="4"/>
      <c r="M12" s="35"/>
      <c r="N12" s="541"/>
      <c r="O12" s="36"/>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492"/>
      <c r="AU12" s="492"/>
      <c r="AV12" s="4"/>
      <c r="AW12" s="7"/>
      <c r="AX12" s="7"/>
      <c r="AY12" s="7"/>
      <c r="AZ12" s="7"/>
      <c r="BA12" s="7"/>
      <c r="BB12" s="7"/>
      <c r="BC12" s="7"/>
      <c r="BD12" s="7"/>
      <c r="BE12" s="7"/>
      <c r="BF12" s="7"/>
      <c r="BG12" s="7"/>
      <c r="BH12" s="7"/>
      <c r="BI12" s="7"/>
      <c r="BJ12" s="7"/>
      <c r="BK12" s="7"/>
      <c r="BL12" s="7"/>
      <c r="BM12" s="492"/>
      <c r="BN12" s="492"/>
      <c r="BO12" s="19"/>
      <c r="BP12" s="13"/>
    </row>
    <row r="13" spans="1:68" x14ac:dyDescent="0.45">
      <c r="A13" s="23" t="s">
        <v>22</v>
      </c>
      <c r="B13" s="9"/>
      <c r="C13" s="554">
        <f t="shared" ref="C13" si="30">SUM(C14:C16)</f>
        <v>62.206966309329118</v>
      </c>
      <c r="D13" s="554">
        <f t="shared" ref="D13:L13" si="31">SUM(D14:D16)</f>
        <v>63.91765788283567</v>
      </c>
      <c r="E13" s="554">
        <f t="shared" si="31"/>
        <v>53.497991026023044</v>
      </c>
      <c r="F13" s="554">
        <f t="shared" si="31"/>
        <v>57.852478667676081</v>
      </c>
      <c r="G13" s="554">
        <f t="shared" si="31"/>
        <v>59.563170241182632</v>
      </c>
      <c r="H13" s="554">
        <f t="shared" si="31"/>
        <v>60.807309567369209</v>
      </c>
      <c r="I13" s="554">
        <f t="shared" si="31"/>
        <v>66.228401880301391</v>
      </c>
      <c r="J13" s="554">
        <f t="shared" si="31"/>
        <v>59.902227354790917</v>
      </c>
      <c r="K13" s="554">
        <f t="shared" si="31"/>
        <v>61.723294125324777</v>
      </c>
      <c r="L13" s="554">
        <f t="shared" si="31"/>
        <v>64.152518379409003</v>
      </c>
      <c r="M13" s="492">
        <f>IF(ISERROR(K13/J13),"N/A",IF(J13&lt;0,"N/A",IF(K13&lt;0,"N/A",IF(K13/J13-1&gt;300%,"&gt;±300%",IF(K13/J13-1&lt;-300%,"&gt;±300%",K13/J13-1)))))</f>
        <v>3.0400652045006415E-2</v>
      </c>
      <c r="N13" s="492">
        <f>IF(ISERROR(L13/K13),"N/A",IF(K13&lt;0,"N/A",IF(L13&lt;0,"N/A",IF(L13/K13-1&gt;300%,"&gt;±300%",IF(L13/K13-1&lt;-300%,"&gt;±300%",L13/K13-1)))))</f>
        <v>3.9356685162523108E-2</v>
      </c>
      <c r="O13" s="36"/>
      <c r="P13" s="555">
        <f t="shared" ref="P13" si="32">SUM(P14:P16)</f>
        <v>17.573467982385473</v>
      </c>
      <c r="Q13" s="555">
        <f t="shared" ref="Q13:AS13" si="33">SUM(Q14:Q16)</f>
        <v>14.774154498465666</v>
      </c>
      <c r="R13" s="555">
        <f t="shared" si="33"/>
        <v>13.530015172279082</v>
      </c>
      <c r="S13" s="555">
        <f t="shared" si="33"/>
        <v>14.774154498465666</v>
      </c>
      <c r="T13" s="555">
        <f t="shared" si="33"/>
        <v>12.907945509185792</v>
      </c>
      <c r="U13" s="555">
        <f t="shared" si="33"/>
        <v>11.508288767225888</v>
      </c>
      <c r="V13" s="555">
        <f t="shared" si="33"/>
        <v>12.2858758460925</v>
      </c>
      <c r="W13" s="555">
        <f t="shared" si="33"/>
        <v>14.929671914238988</v>
      </c>
      <c r="X13" s="555">
        <f t="shared" si="33"/>
        <v>15.862776408878926</v>
      </c>
      <c r="Y13" s="555">
        <f t="shared" si="33"/>
        <v>14.307602251145696</v>
      </c>
      <c r="Z13" s="555">
        <f t="shared" si="33"/>
        <v>13.063462924959115</v>
      </c>
      <c r="AA13" s="555">
        <f t="shared" si="33"/>
        <v>14.929671914238988</v>
      </c>
      <c r="AB13" s="555">
        <f t="shared" si="33"/>
        <v>14.929671914238988</v>
      </c>
      <c r="AC13" s="555">
        <f t="shared" si="33"/>
        <v>15.707258993105601</v>
      </c>
      <c r="AD13" s="555">
        <f t="shared" si="33"/>
        <v>14.307602251145697</v>
      </c>
      <c r="AE13" s="555">
        <f t="shared" si="33"/>
        <v>14.929671914238989</v>
      </c>
      <c r="AF13" s="555">
        <f t="shared" si="33"/>
        <v>15.240706745785634</v>
      </c>
      <c r="AG13" s="555">
        <f t="shared" si="33"/>
        <v>15.396224161558957</v>
      </c>
      <c r="AH13" s="555">
        <f t="shared" si="33"/>
        <v>16.6344919247028</v>
      </c>
      <c r="AI13" s="555">
        <f t="shared" si="33"/>
        <v>17.123658610371759</v>
      </c>
      <c r="AJ13" s="555">
        <f t="shared" si="33"/>
        <v>16.125684747581936</v>
      </c>
      <c r="AK13" s="555">
        <f t="shared" si="33"/>
        <v>16.344566597644892</v>
      </c>
      <c r="AL13" s="555">
        <f t="shared" si="33"/>
        <v>13.901303832778705</v>
      </c>
      <c r="AM13" s="555">
        <f t="shared" si="33"/>
        <v>11.658568512202942</v>
      </c>
      <c r="AN13" s="555">
        <f t="shared" si="33"/>
        <v>16.523792787545325</v>
      </c>
      <c r="AO13" s="555">
        <f t="shared" si="33"/>
        <v>17.818562222263935</v>
      </c>
      <c r="AP13" s="555">
        <f t="shared" si="33"/>
        <v>16.354084452697258</v>
      </c>
      <c r="AQ13" s="555">
        <f t="shared" si="33"/>
        <v>16.651875126687031</v>
      </c>
      <c r="AR13" s="555">
        <f t="shared" si="33"/>
        <v>14.387756817901538</v>
      </c>
      <c r="AS13" s="555">
        <f t="shared" si="33"/>
        <v>14.329577728038949</v>
      </c>
      <c r="AT13" s="492">
        <f t="shared" ref="AT13:AT16" si="34">IF(ISERROR(AS13/AO13),"N/A",IF(AO13&lt;0,"N/A",IF(AS13&lt;0,"N/A",IF(AS13/AO13-1&gt;300%,"&gt;±300%",IF(AS13/AO13-1&lt;-300%,"&gt;±300%",AS13/AO13-1)))))</f>
        <v>-0.19580617396085809</v>
      </c>
      <c r="AU13" s="492">
        <f t="shared" ref="AU13:AU16" si="35">IF(ISERROR(AS13/AR13),"N/A",IF(AR13&lt;0,"N/A",IF(AS13&lt;0,"N/A",IF(AS13/AR13-1&gt;300%,"&gt;±300%",IF(AS13/AR13-1&lt;-300%,"&gt;±300%",AS13/AR13-1)))))</f>
        <v>-4.0436525720397576E-3</v>
      </c>
      <c r="AV13" s="4"/>
      <c r="AW13" s="9">
        <f>SUM(AW14:AW16)</f>
        <v>31.57003540198453</v>
      </c>
      <c r="AX13" s="9">
        <f>SUM(AX14:AX16)</f>
        <v>32.347622480851143</v>
      </c>
      <c r="AY13" s="9">
        <f>SUM(R13:S13)</f>
        <v>28.304169670744749</v>
      </c>
      <c r="AZ13" s="9">
        <f>SUM(T13:U13)</f>
        <v>24.416234276411679</v>
      </c>
      <c r="BA13" s="9">
        <f>SUM(V13:W13)</f>
        <v>27.215547760331489</v>
      </c>
      <c r="BB13" s="9">
        <f>SUM(X13:Y13)</f>
        <v>30.170378660024621</v>
      </c>
      <c r="BC13" s="9">
        <f>SUM(Z13:AA13)</f>
        <v>27.993134839198103</v>
      </c>
      <c r="BD13" s="9">
        <f>SUM(AB13:AC13)</f>
        <v>30.636930907344588</v>
      </c>
      <c r="BE13" s="9">
        <f>SUM(AD13:AE13)</f>
        <v>29.237274165384687</v>
      </c>
      <c r="BF13" s="9">
        <f>SUM(AF13:AG13)</f>
        <v>30.636930907344592</v>
      </c>
      <c r="BG13" s="9">
        <f>SUM(AH13:AI13)</f>
        <v>33.758150535074563</v>
      </c>
      <c r="BH13" s="9">
        <f>SUM(AJ13:AK13)</f>
        <v>32.470251345226828</v>
      </c>
      <c r="BI13" s="9">
        <f>SUM(AL13:AM13)</f>
        <v>25.559872344981649</v>
      </c>
      <c r="BJ13" s="9">
        <f>SUM(AN13:AO13)</f>
        <v>34.34235500980926</v>
      </c>
      <c r="BK13" s="9">
        <f t="shared" ref="BK13:BK16" si="36">SUM(AP13:AQ13)</f>
        <v>33.005959579384289</v>
      </c>
      <c r="BL13" s="9">
        <f t="shared" si="22"/>
        <v>28.717334545940489</v>
      </c>
      <c r="BM13" s="492">
        <f t="shared" ref="BM13:BM16" si="37">IF(ISERROR(BL13/BJ13),"N/A",IF(BJ13&lt;0,"N/A",IF(BL13&lt;0,"N/A",IF(BL13/BJ13-1&gt;300%,"&gt;±300%",IF(BL13/BJ13-1&lt;-300%,"&gt;±300%",BL13/BJ13-1)))))</f>
        <v>-0.16379250818012014</v>
      </c>
      <c r="BN13" s="492">
        <f t="shared" ref="BN13:BN16" si="38">IF(ISERROR(BL13/BK13),"N/A",IF(BK13&lt;0,"N/A",IF(BL13&lt;0,"N/A",IF(BL13/BK13-1&gt;300%,"&gt;±300%",IF(BL13/BK13-1&lt;-300%,"&gt;±300%",BL13/BK13-1)))))</f>
        <v>-0.12993486897810114</v>
      </c>
      <c r="BO13" s="19"/>
      <c r="BP13" s="36">
        <f t="shared" ref="BP13:BP16" si="39">SUM(AP13:AS13)</f>
        <v>61.723294125324777</v>
      </c>
    </row>
    <row r="14" spans="1:68" x14ac:dyDescent="0.45">
      <c r="A14" s="7"/>
      <c r="B14" s="7" t="s">
        <v>4</v>
      </c>
      <c r="C14" s="7">
        <v>34.835901133224304</v>
      </c>
      <c r="D14" s="7">
        <v>39.034871359104024</v>
      </c>
      <c r="E14" s="7">
        <v>36.857627538277505</v>
      </c>
      <c r="F14" s="7">
        <v>37.635214617144115</v>
      </c>
      <c r="G14" s="7">
        <v>41.212115179930542</v>
      </c>
      <c r="H14" s="7">
        <v>44.166946079623671</v>
      </c>
      <c r="I14" s="7">
        <v>49.254257614103196</v>
      </c>
      <c r="J14" s="7">
        <v>44.715122615225525</v>
      </c>
      <c r="K14" s="7">
        <v>46.5016925130993</v>
      </c>
      <c r="L14" s="7">
        <v>48.501979976092535</v>
      </c>
      <c r="M14" s="26">
        <f>IF(ISERROR(K14/J14),"N/A",IF(J14&lt;0,"N/A",IF(K14&lt;0,"N/A",IF(K14/J14-1&gt;300%,"&gt;±300%",IF(K14/J14-1&lt;-300%,"&gt;±300%",K14/J14-1)))))</f>
        <v>3.9954489519065994E-2</v>
      </c>
      <c r="N14" s="26">
        <f t="shared" ref="N14" si="40">IF(ISERROR(L14/K14),"N/A",IF(K14&lt;0,"N/A",IF(L14&lt;0,"N/A",IF(L14/K14-1&gt;300%,"&gt;±300%",IF(L14/K14-1&lt;-300%,"&gt;±300%",L14/K14-1)))))</f>
        <v>4.3015369008983173E-2</v>
      </c>
      <c r="O14" s="36"/>
      <c r="P14" s="7">
        <v>11.352771351452564</v>
      </c>
      <c r="Q14" s="7">
        <v>9.4865623621726911</v>
      </c>
      <c r="R14" s="7">
        <v>9.7975971937193354</v>
      </c>
      <c r="S14" s="7">
        <v>9.6420797779460141</v>
      </c>
      <c r="T14" s="7">
        <v>9.1755275306260451</v>
      </c>
      <c r="U14" s="7">
        <v>8.2424230359861088</v>
      </c>
      <c r="V14" s="7">
        <v>8.7089752833060761</v>
      </c>
      <c r="W14" s="7">
        <v>10.57518427258595</v>
      </c>
      <c r="X14" s="7">
        <v>9.7975971937193354</v>
      </c>
      <c r="Y14" s="7">
        <v>8.7089752833060761</v>
      </c>
      <c r="Z14" s="7">
        <v>9.3310449463993681</v>
      </c>
      <c r="AA14" s="7">
        <v>10.264149441039304</v>
      </c>
      <c r="AB14" s="7">
        <v>10.264149441039304</v>
      </c>
      <c r="AC14" s="7">
        <v>11.352771351452564</v>
      </c>
      <c r="AD14" s="7">
        <v>10.264149441039304</v>
      </c>
      <c r="AE14" s="7">
        <v>10.730701688359273</v>
      </c>
      <c r="AF14" s="7">
        <v>11.352771351452564</v>
      </c>
      <c r="AG14" s="7">
        <v>11.819323598772533</v>
      </c>
      <c r="AH14" s="7">
        <v>12.328538313036377</v>
      </c>
      <c r="AI14" s="7">
        <v>12.903110924982808</v>
      </c>
      <c r="AJ14" s="7">
        <v>11.994459876686969</v>
      </c>
      <c r="AK14" s="7">
        <v>12.028148499397037</v>
      </c>
      <c r="AL14" s="7">
        <v>11.215197045687866</v>
      </c>
      <c r="AM14" s="7">
        <v>8.1646727452089038</v>
      </c>
      <c r="AN14" s="7">
        <v>12.219346511436337</v>
      </c>
      <c r="AO14" s="7">
        <v>13.115906312892417</v>
      </c>
      <c r="AP14" s="7">
        <v>12.183324892978392</v>
      </c>
      <c r="AQ14" s="7">
        <v>13.099793590827723</v>
      </c>
      <c r="AR14" s="7">
        <v>10.615620226999702</v>
      </c>
      <c r="AS14" s="7">
        <v>10.602953802293483</v>
      </c>
      <c r="AT14" s="492">
        <f t="shared" si="34"/>
        <v>-0.19159579602431298</v>
      </c>
      <c r="AU14" s="492">
        <f t="shared" si="35"/>
        <v>-1.1931874384507601E-3</v>
      </c>
      <c r="AV14" s="4"/>
      <c r="AW14" s="13">
        <f>D14-AX14</f>
        <v>18.195537645478769</v>
      </c>
      <c r="AX14" s="13">
        <f>SUM(P14:Q14)</f>
        <v>20.839333713625255</v>
      </c>
      <c r="AY14" s="13">
        <f>SUM(R14:S14)</f>
        <v>19.439676971665349</v>
      </c>
      <c r="AZ14" s="13">
        <f>SUM(T14:U14)</f>
        <v>17.417950566612156</v>
      </c>
      <c r="BA14" s="13">
        <f>SUM(V14:W14)</f>
        <v>19.284159555892025</v>
      </c>
      <c r="BB14" s="13">
        <f>SUM(X14:Y14)</f>
        <v>18.506572477025411</v>
      </c>
      <c r="BC14" s="13">
        <f>SUM(Z14:AA14)</f>
        <v>19.595194387438674</v>
      </c>
      <c r="BD14" s="13">
        <f>SUM(AB14:AC14)</f>
        <v>21.616920792491868</v>
      </c>
      <c r="BE14" s="13">
        <f>SUM(AD14:AE14)</f>
        <v>20.994851129398576</v>
      </c>
      <c r="BF14" s="13">
        <f>SUM(AF14:AG14)</f>
        <v>23.172094950225095</v>
      </c>
      <c r="BG14" s="13">
        <f>SUM(AH14:AI14)</f>
        <v>25.231649238019187</v>
      </c>
      <c r="BH14" s="13">
        <f>SUM(AJ14:AK14)</f>
        <v>24.022608376084008</v>
      </c>
      <c r="BI14" s="13">
        <f>SUM(AL14:AM14)</f>
        <v>19.37986979089677</v>
      </c>
      <c r="BJ14" s="13">
        <f>SUM(AN14:AO14)</f>
        <v>25.335252824328755</v>
      </c>
      <c r="BK14" s="13">
        <f t="shared" si="36"/>
        <v>25.283118483806113</v>
      </c>
      <c r="BL14" s="13">
        <f t="shared" si="22"/>
        <v>21.218574029293187</v>
      </c>
      <c r="BM14" s="492">
        <f t="shared" si="37"/>
        <v>-0.16248816712349656</v>
      </c>
      <c r="BN14" s="492">
        <f t="shared" si="38"/>
        <v>-0.1607611994982453</v>
      </c>
      <c r="BO14" s="19"/>
      <c r="BP14" s="13">
        <f t="shared" si="39"/>
        <v>46.5016925130993</v>
      </c>
    </row>
    <row r="15" spans="1:68" x14ac:dyDescent="0.45">
      <c r="A15" s="7"/>
      <c r="B15" s="7" t="s">
        <v>5</v>
      </c>
      <c r="C15" s="7">
        <v>26.593478097238197</v>
      </c>
      <c r="D15" s="7">
        <v>24.105199444865033</v>
      </c>
      <c r="E15" s="7">
        <v>16.018293824652247</v>
      </c>
      <c r="F15" s="7">
        <v>19.439676971665349</v>
      </c>
      <c r="G15" s="7">
        <v>17.417950566612152</v>
      </c>
      <c r="H15" s="7">
        <v>15.707258993105603</v>
      </c>
      <c r="I15" s="7">
        <v>14.818827234968273</v>
      </c>
      <c r="J15" s="7">
        <v>13.123342424476752</v>
      </c>
      <c r="K15" s="7">
        <v>13.134836657868435</v>
      </c>
      <c r="L15" s="7">
        <v>13.509327325385449</v>
      </c>
      <c r="M15" s="26">
        <f>IF(ISERROR(K15/J15),"N/A",IF(J15&lt;0,"N/A",IF(K15&lt;0,"N/A",IF(K15/J15-1&gt;300%,"&gt;±300%",IF(K15/J15-1&lt;-300%,"&gt;±300%",K15/J15-1)))))</f>
        <v>8.7586172942089036E-4</v>
      </c>
      <c r="N15" s="26">
        <f>IF(ISERROR(L15/K15),"N/A",IF(K15&lt;0,"N/A",IF(L15&lt;0,"N/A",IF(L15/K15-1&gt;300%,"&gt;±300%",IF(L15/K15-1&lt;-300%,"&gt;±300%",L15/K15-1)))))</f>
        <v>2.8511254252459706E-2</v>
      </c>
      <c r="O15" s="36"/>
      <c r="P15" s="7">
        <v>6.2206966309329115</v>
      </c>
      <c r="Q15" s="7">
        <v>5.2875921362929752</v>
      </c>
      <c r="R15" s="7">
        <v>3.7324179785597473</v>
      </c>
      <c r="S15" s="7">
        <v>5.1320747205196522</v>
      </c>
      <c r="T15" s="7">
        <v>3.7324179785597473</v>
      </c>
      <c r="U15" s="7">
        <v>3.2658657312397787</v>
      </c>
      <c r="V15" s="7">
        <v>3.5769005627864243</v>
      </c>
      <c r="W15" s="7">
        <v>4.354487641653038</v>
      </c>
      <c r="X15" s="7">
        <v>6.0651792151595894</v>
      </c>
      <c r="Y15" s="7">
        <v>5.5986269678396203</v>
      </c>
      <c r="Z15" s="7">
        <v>3.7324179785597473</v>
      </c>
      <c r="AA15" s="7">
        <v>4.6655224731996841</v>
      </c>
      <c r="AB15" s="7">
        <v>4.6655224731996841</v>
      </c>
      <c r="AC15" s="7">
        <v>4.354487641653038</v>
      </c>
      <c r="AD15" s="7">
        <v>4.0434528101063929</v>
      </c>
      <c r="AE15" s="7">
        <v>4.1989702258797159</v>
      </c>
      <c r="AF15" s="7">
        <v>3.8879353943330699</v>
      </c>
      <c r="AG15" s="7">
        <v>3.5769005627864243</v>
      </c>
      <c r="AH15" s="7">
        <v>3.7455711835466441</v>
      </c>
      <c r="AI15" s="7">
        <v>3.7032715978937705</v>
      </c>
      <c r="AJ15" s="7">
        <v>3.6193370759778576</v>
      </c>
      <c r="AK15" s="7">
        <v>3.7506473775500009</v>
      </c>
      <c r="AL15" s="7">
        <v>2.1713903303706878</v>
      </c>
      <c r="AM15" s="7">
        <v>3.0141300362706591</v>
      </c>
      <c r="AN15" s="7">
        <v>3.7721686121545921</v>
      </c>
      <c r="AO15" s="7">
        <v>4.1656534456808112</v>
      </c>
      <c r="AP15" s="7">
        <v>3.6670624928723443</v>
      </c>
      <c r="AQ15" s="7">
        <v>3.0359629219837783</v>
      </c>
      <c r="AR15" s="7">
        <v>3.2406512396853686</v>
      </c>
      <c r="AS15" s="7">
        <v>3.1911600033269436</v>
      </c>
      <c r="AT15" s="492">
        <f t="shared" si="34"/>
        <v>-0.23393531292534153</v>
      </c>
      <c r="AU15" s="492">
        <f t="shared" si="35"/>
        <v>-1.5272003278955171E-2</v>
      </c>
      <c r="AV15" s="4"/>
      <c r="AW15" s="13">
        <f>D15-AX15</f>
        <v>12.596910677639146</v>
      </c>
      <c r="AX15" s="13">
        <f>SUM(P15:Q15)</f>
        <v>11.508288767225887</v>
      </c>
      <c r="AY15" s="13">
        <f>SUM(R15:S15)</f>
        <v>8.8644926990793991</v>
      </c>
      <c r="AZ15" s="13">
        <f>SUM(T15:U15)</f>
        <v>6.9982837097995265</v>
      </c>
      <c r="BA15" s="13">
        <f>SUM(V15:W15)</f>
        <v>7.9313882044394628</v>
      </c>
      <c r="BB15" s="13">
        <f>SUM(X15:Y15)</f>
        <v>11.66380618299921</v>
      </c>
      <c r="BC15" s="13">
        <f>SUM(Z15:AA15)</f>
        <v>8.3979404517594318</v>
      </c>
      <c r="BD15" s="13">
        <f>SUM(AB15:AC15)</f>
        <v>9.0200101148527221</v>
      </c>
      <c r="BE15" s="13">
        <f>SUM(AD15:AE15)</f>
        <v>8.2424230359861088</v>
      </c>
      <c r="BF15" s="13">
        <f>SUM(AF15:AG15)</f>
        <v>7.4648359571194938</v>
      </c>
      <c r="BG15" s="13">
        <f>SUM(AH15:AI15)</f>
        <v>7.4488427814404146</v>
      </c>
      <c r="BH15" s="13">
        <f>SUM(AJ15:AK15)</f>
        <v>7.3699844535278585</v>
      </c>
      <c r="BI15" s="13">
        <f>SUM(AL15:AM15)</f>
        <v>5.185520366641347</v>
      </c>
      <c r="BJ15" s="13">
        <f>SUM(AN15:AO15)</f>
        <v>7.9378220578354028</v>
      </c>
      <c r="BK15" s="13">
        <f t="shared" si="36"/>
        <v>6.703025414856123</v>
      </c>
      <c r="BL15" s="13">
        <f t="shared" si="22"/>
        <v>6.4318112430123122</v>
      </c>
      <c r="BM15" s="492">
        <f t="shared" si="37"/>
        <v>-0.18972594798046793</v>
      </c>
      <c r="BN15" s="492">
        <f t="shared" si="38"/>
        <v>-4.0461456589842348E-2</v>
      </c>
      <c r="BO15" s="19"/>
      <c r="BP15" s="13">
        <f t="shared" si="39"/>
        <v>13.134836657868435</v>
      </c>
    </row>
    <row r="16" spans="1:68" x14ac:dyDescent="0.45">
      <c r="A16" s="7"/>
      <c r="B16" s="7" t="s">
        <v>6</v>
      </c>
      <c r="C16" s="7">
        <v>0.77758707886661393</v>
      </c>
      <c r="D16" s="7">
        <v>0.77758707886661393</v>
      </c>
      <c r="E16" s="7">
        <v>0.62206966309329115</v>
      </c>
      <c r="F16" s="7">
        <v>0.77758707886661393</v>
      </c>
      <c r="G16" s="7">
        <v>0.93310449463993683</v>
      </c>
      <c r="H16" s="7">
        <v>0.93310449463993683</v>
      </c>
      <c r="I16" s="7">
        <v>2.1553170312299219</v>
      </c>
      <c r="J16" s="7">
        <v>2.0637623150886371</v>
      </c>
      <c r="K16" s="7">
        <v>2.0867649543570415</v>
      </c>
      <c r="L16" s="7">
        <v>2.1412110779310205</v>
      </c>
      <c r="M16" s="26">
        <f>IF(ISERROR(K16/J16),"N/A",IF(J16&lt;0,"N/A",IF(K16&lt;0,"N/A",IF(K16/J16-1&gt;300%,"&gt;±300%",IF(K16/J16-1&lt;-300%,"&gt;±300%",K16/J16-1)))))</f>
        <v>1.1145973109513152E-2</v>
      </c>
      <c r="N16" s="26">
        <f>IF(ISERROR(L16/K16),"N/A",IF(K16&lt;0,"N/A",IF(L16&lt;0,"N/A",IF(L16/K16-1&gt;300%,"&gt;±300%",IF(L16/K16-1&lt;-300%,"&gt;±300%",L16/K16-1)))))</f>
        <v>2.6091162524221501E-2</v>
      </c>
      <c r="O16" s="36"/>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0.56038242811977979</v>
      </c>
      <c r="AI16" s="7">
        <v>0.51727608749518128</v>
      </c>
      <c r="AJ16" s="7">
        <v>0.51188779491710645</v>
      </c>
      <c r="AK16" s="7">
        <v>0.56577072069785461</v>
      </c>
      <c r="AL16" s="7">
        <v>0.51471645672015232</v>
      </c>
      <c r="AM16" s="7">
        <v>0.47976573072337902</v>
      </c>
      <c r="AN16" s="7">
        <v>0.53227766395439602</v>
      </c>
      <c r="AO16" s="7">
        <v>0.53700246369070959</v>
      </c>
      <c r="AP16" s="7">
        <v>0.50369706684652193</v>
      </c>
      <c r="AQ16" s="7">
        <v>0.51611861387552982</v>
      </c>
      <c r="AR16" s="7">
        <v>0.53148535121646778</v>
      </c>
      <c r="AS16" s="7">
        <v>0.5354639224185217</v>
      </c>
      <c r="AT16" s="492">
        <f t="shared" si="34"/>
        <v>-2.8650544014524604E-3</v>
      </c>
      <c r="AU16" s="492">
        <f t="shared" si="35"/>
        <v>7.4857589074612818E-3</v>
      </c>
      <c r="AV16" s="4"/>
      <c r="AW16" s="13">
        <f>D16-AX16</f>
        <v>0.77758707886661393</v>
      </c>
      <c r="AX16" s="13">
        <f>SUM(P16:Q16)</f>
        <v>0</v>
      </c>
      <c r="AY16" s="13">
        <f>SUM(R16:S16)</f>
        <v>0</v>
      </c>
      <c r="AZ16" s="13">
        <f>SUM(T16:U16)</f>
        <v>0</v>
      </c>
      <c r="BA16" s="13">
        <f>SUM(V16:W16)</f>
        <v>0</v>
      </c>
      <c r="BB16" s="13">
        <f>SUM(X16:Y16)</f>
        <v>0</v>
      </c>
      <c r="BC16" s="13">
        <f>SUM(Z16:AA16)</f>
        <v>0</v>
      </c>
      <c r="BD16" s="13">
        <f>SUM(AB16:AC16)</f>
        <v>0</v>
      </c>
      <c r="BE16" s="13">
        <f>SUM(AD16:AE16)</f>
        <v>0</v>
      </c>
      <c r="BF16" s="13">
        <f>SUM(AF16:AG16)</f>
        <v>0</v>
      </c>
      <c r="BG16" s="13">
        <f>SUM(AH16:AI16)</f>
        <v>1.077658515614961</v>
      </c>
      <c r="BH16" s="13">
        <f>SUM(AJ16:AK16)</f>
        <v>1.077658515614961</v>
      </c>
      <c r="BI16" s="13">
        <f>SUM(AL16:AM16)</f>
        <v>0.99448218744353134</v>
      </c>
      <c r="BJ16" s="13">
        <f>SUM(AN16:AO16)</f>
        <v>1.0692801276451056</v>
      </c>
      <c r="BK16" s="13">
        <f t="shared" si="36"/>
        <v>1.0198156807220518</v>
      </c>
      <c r="BL16" s="13">
        <f t="shared" si="22"/>
        <v>1.0669492736349895</v>
      </c>
      <c r="BM16" s="492">
        <f t="shared" si="37"/>
        <v>-2.1798347784218741E-3</v>
      </c>
      <c r="BN16" s="492">
        <f t="shared" si="38"/>
        <v>4.6217756604375992E-2</v>
      </c>
      <c r="BO16" s="19"/>
      <c r="BP16" s="13">
        <f t="shared" si="39"/>
        <v>2.086764954357041</v>
      </c>
    </row>
    <row r="17" spans="1:68" x14ac:dyDescent="0.45">
      <c r="A17" s="23"/>
      <c r="B17" s="4"/>
      <c r="C17" s="9"/>
      <c r="D17" s="9"/>
      <c r="E17" s="9"/>
      <c r="F17" s="9"/>
      <c r="G17" s="9"/>
      <c r="H17" s="9"/>
      <c r="I17" s="9"/>
      <c r="J17" s="9"/>
      <c r="K17" s="9"/>
      <c r="L17" s="9"/>
      <c r="M17" s="36"/>
      <c r="N17" s="235"/>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492"/>
      <c r="AU17" s="492"/>
      <c r="AV17" s="4"/>
      <c r="AW17" s="199"/>
      <c r="AX17" s="7"/>
      <c r="AY17" s="7"/>
      <c r="AZ17" s="7"/>
      <c r="BA17" s="7"/>
      <c r="BB17" s="7"/>
      <c r="BC17" s="7"/>
      <c r="BD17" s="7"/>
      <c r="BE17" s="7"/>
      <c r="BF17" s="7"/>
      <c r="BG17" s="7"/>
      <c r="BH17" s="7"/>
      <c r="BI17" s="7"/>
      <c r="BJ17" s="7"/>
      <c r="BK17" s="7"/>
      <c r="BL17" s="7"/>
      <c r="BM17" s="492"/>
      <c r="BN17" s="492"/>
      <c r="BO17" s="19"/>
      <c r="BP17" s="649"/>
    </row>
    <row r="18" spans="1:68" x14ac:dyDescent="0.45">
      <c r="A18" s="33" t="s">
        <v>25</v>
      </c>
      <c r="B18" s="34"/>
      <c r="C18" s="560">
        <f t="shared" ref="C18:L18" si="41">C11+C13</f>
        <v>244.31786017989015</v>
      </c>
      <c r="D18" s="560">
        <f t="shared" si="41"/>
        <v>226.43335736595802</v>
      </c>
      <c r="E18" s="560">
        <f t="shared" si="41"/>
        <v>246.02855175339664</v>
      </c>
      <c r="F18" s="560">
        <f t="shared" si="41"/>
        <v>246.80613883226331</v>
      </c>
      <c r="G18" s="560">
        <f t="shared" si="41"/>
        <v>251.16062647391632</v>
      </c>
      <c r="H18" s="560">
        <f t="shared" si="41"/>
        <v>251.62717872123625</v>
      </c>
      <c r="I18" s="560">
        <f t="shared" si="41"/>
        <v>255.24869637893744</v>
      </c>
      <c r="J18" s="560">
        <f t="shared" si="41"/>
        <v>212.48529006333735</v>
      </c>
      <c r="K18" s="560">
        <f t="shared" si="41"/>
        <v>256.36536533466199</v>
      </c>
      <c r="L18" s="560">
        <f t="shared" si="41"/>
        <v>254.47849448957416</v>
      </c>
      <c r="M18" s="540">
        <f>IF(ISERROR(K18/J18),"N/A",IF(J18&lt;0,"N/A",IF(K18&lt;0,"N/A",IF(K18/J18-1&gt;300%,"&gt;±300%",IF(K18/J18-1&lt;-300%,"&gt;±300%",K18/J18-1)))))</f>
        <v>0.2065087670692165</v>
      </c>
      <c r="N18" s="540">
        <f>IF(ISERROR(L18/K18),"N/A",IF(K18&lt;0,"N/A",IF(L18&lt;0,"N/A",IF(L18/K18-1&gt;300%,"&gt;±300%",IF(L18/K18-1&lt;-300%,"&gt;±300%",L18/K18-1)))))</f>
        <v>-7.3600848641339756E-3</v>
      </c>
      <c r="O18" s="36"/>
      <c r="P18" s="34">
        <f t="shared" ref="P18:AS18" si="42">P11+P13</f>
        <v>60.49627473582256</v>
      </c>
      <c r="Q18" s="34">
        <f t="shared" si="42"/>
        <v>57.541443836129432</v>
      </c>
      <c r="R18" s="34">
        <f t="shared" si="42"/>
        <v>57.696961251902749</v>
      </c>
      <c r="S18" s="34">
        <f t="shared" si="42"/>
        <v>62.673518556649071</v>
      </c>
      <c r="T18" s="34">
        <f t="shared" si="42"/>
        <v>65.161797209022254</v>
      </c>
      <c r="U18" s="34">
        <f t="shared" si="42"/>
        <v>60.340757320049249</v>
      </c>
      <c r="V18" s="34">
        <f t="shared" si="42"/>
        <v>56.608339341489497</v>
      </c>
      <c r="W18" s="34">
        <f t="shared" si="42"/>
        <v>68.116628108715389</v>
      </c>
      <c r="X18" s="34">
        <f t="shared" si="42"/>
        <v>62.984553388195721</v>
      </c>
      <c r="Y18" s="34">
        <f t="shared" si="42"/>
        <v>58.474548330769366</v>
      </c>
      <c r="Z18" s="34">
        <f t="shared" si="42"/>
        <v>55.519717431076231</v>
      </c>
      <c r="AA18" s="34">
        <f t="shared" si="42"/>
        <v>65.628349456342221</v>
      </c>
      <c r="AB18" s="34">
        <f t="shared" si="42"/>
        <v>63.295588219742378</v>
      </c>
      <c r="AC18" s="34">
        <f t="shared" si="42"/>
        <v>65.783866872115539</v>
      </c>
      <c r="AD18" s="34">
        <f t="shared" si="42"/>
        <v>54.586612936436303</v>
      </c>
      <c r="AE18" s="34">
        <f t="shared" si="42"/>
        <v>66.561453950982155</v>
      </c>
      <c r="AF18" s="34">
        <f t="shared" si="42"/>
        <v>66.405936535208824</v>
      </c>
      <c r="AG18" s="34">
        <f t="shared" si="42"/>
        <v>63.451105635515695</v>
      </c>
      <c r="AH18" s="34">
        <f t="shared" si="42"/>
        <v>57.908544692508094</v>
      </c>
      <c r="AI18" s="34">
        <f t="shared" si="42"/>
        <v>67.939075048982247</v>
      </c>
      <c r="AJ18" s="34">
        <f t="shared" si="42"/>
        <v>62.669785496587927</v>
      </c>
      <c r="AK18" s="34">
        <f t="shared" si="42"/>
        <v>66.731291140859199</v>
      </c>
      <c r="AL18" s="34">
        <f t="shared" si="42"/>
        <v>54.397401850078239</v>
      </c>
      <c r="AM18" s="34">
        <f t="shared" si="42"/>
        <v>41.739061314686005</v>
      </c>
      <c r="AN18" s="34">
        <f t="shared" si="42"/>
        <v>59.579091723412411</v>
      </c>
      <c r="AO18" s="34">
        <f t="shared" si="42"/>
        <v>56.769735175160676</v>
      </c>
      <c r="AP18" s="34">
        <f t="shared" si="42"/>
        <v>61.000380025951003</v>
      </c>
      <c r="AQ18" s="34">
        <f t="shared" si="42"/>
        <v>65.914127513120718</v>
      </c>
      <c r="AR18" s="34">
        <f t="shared" si="42"/>
        <v>63.05336956439691</v>
      </c>
      <c r="AS18" s="34">
        <f t="shared" si="42"/>
        <v>66.397488231193364</v>
      </c>
      <c r="AT18" s="561">
        <f>IF(ISERROR(AS18/AO18),"N/A",IF(AO18&lt;0,"N/A",IF(AS18&lt;0,"N/A",IF(AS18/AO18-1&gt;300%,"&gt;±300%",IF(AS18/AO18-1&lt;-300%,"&gt;±300%",AS18/AO18-1)))))</f>
        <v>0.16959305915954426</v>
      </c>
      <c r="AU18" s="561">
        <f>IF(ISERROR(AS18/AR18),"N/A",IF(AR18&lt;0,"N/A",IF(AS18&lt;0,"N/A",IF(AS18/AR18-1&gt;300%,"&gt;±300%",IF(AS18/AR18-1&lt;-300%,"&gt;±300%",AS18/AR18-1)))))</f>
        <v>5.3036319706611046E-2</v>
      </c>
      <c r="AV18" s="4"/>
      <c r="AW18" s="34">
        <f t="shared" ref="AW18:BC18" si="43">AW11+AW13</f>
        <v>108.39563879400599</v>
      </c>
      <c r="AX18" s="34">
        <f t="shared" si="43"/>
        <v>118.037718571952</v>
      </c>
      <c r="AY18" s="34">
        <f t="shared" si="43"/>
        <v>120.37047980855183</v>
      </c>
      <c r="AZ18" s="34">
        <f t="shared" si="43"/>
        <v>125.50255452907149</v>
      </c>
      <c r="BA18" s="34">
        <f t="shared" si="43"/>
        <v>124.72496745020487</v>
      </c>
      <c r="BB18" s="34">
        <f t="shared" si="43"/>
        <v>121.4591017189651</v>
      </c>
      <c r="BC18" s="34">
        <f t="shared" si="43"/>
        <v>121.14806688741845</v>
      </c>
      <c r="BD18" s="34">
        <f>SUM(AB18:AC18)</f>
        <v>129.07945509185791</v>
      </c>
      <c r="BE18" s="34">
        <f>SUM(AD18:AE18)</f>
        <v>121.14806688741845</v>
      </c>
      <c r="BF18" s="34">
        <f>SUM(AF18:AG18)</f>
        <v>129.85704217072453</v>
      </c>
      <c r="BG18" s="34">
        <f>SUM(AH18:AI18)</f>
        <v>125.84761974149035</v>
      </c>
      <c r="BH18" s="34">
        <f>SUM(AJ18:AK18)</f>
        <v>129.40107663744712</v>
      </c>
      <c r="BI18" s="34">
        <f>SUM(AL18:AM18)</f>
        <v>96.136463164764251</v>
      </c>
      <c r="BJ18" s="34">
        <f>SUM(AN18:AO18)</f>
        <v>116.34882689857309</v>
      </c>
      <c r="BK18" s="34">
        <f>SUM(AP18:AQ18)</f>
        <v>126.91450753907172</v>
      </c>
      <c r="BL18" s="34">
        <f t="shared" si="22"/>
        <v>129.45085779559028</v>
      </c>
      <c r="BM18" s="561">
        <f>IF(ISERROR(BL18/BJ18),"N/A",IF(BJ18&lt;0,"N/A",IF(BL18&lt;0,"N/A",IF(BL18/BJ18-1&gt;300%,"&gt;±300%",IF(BL18/BJ18-1&lt;-300%,"&gt;±300%",BL18/BJ18-1)))))</f>
        <v>0.11260990975387197</v>
      </c>
      <c r="BN18" s="561">
        <f>IF(ISERROR(BL18/BK18),"N/A",IF(BK18&lt;0,"N/A",IF(BL18&lt;0,"N/A",IF(BL18/BK18-1&gt;300%,"&gt;±300%",IF(BL18/BK18-1&lt;-300%,"&gt;±300%",BL18/BK18-1)))))</f>
        <v>1.9984714952604898E-2</v>
      </c>
      <c r="BO18" s="19"/>
      <c r="BP18" s="645">
        <f>SUM(AP18:AS18)</f>
        <v>256.36536533466199</v>
      </c>
    </row>
    <row r="19" spans="1:68" x14ac:dyDescent="0.45">
      <c r="A19" s="3"/>
      <c r="B19" s="4"/>
      <c r="C19" s="9"/>
      <c r="D19" s="9"/>
      <c r="E19" s="9"/>
      <c r="F19" s="9"/>
      <c r="G19" s="9"/>
      <c r="H19" s="9"/>
      <c r="I19" s="9"/>
      <c r="J19" s="9"/>
      <c r="K19" s="9"/>
      <c r="L19" s="9"/>
      <c r="M19" s="9"/>
      <c r="N19" s="492"/>
      <c r="O19" s="36"/>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92"/>
      <c r="AU19" s="492"/>
      <c r="AV19" s="4"/>
      <c r="AW19" s="542"/>
      <c r="AX19" s="13"/>
      <c r="AY19" s="13"/>
      <c r="AZ19" s="13"/>
      <c r="BA19" s="13"/>
      <c r="BB19" s="13"/>
      <c r="BC19" s="13"/>
      <c r="BD19" s="13"/>
      <c r="BE19" s="13"/>
      <c r="BF19" s="13"/>
      <c r="BG19" s="13"/>
      <c r="BH19" s="13"/>
      <c r="BI19" s="13"/>
      <c r="BJ19" s="13"/>
      <c r="BK19" s="13"/>
      <c r="BL19" s="13"/>
      <c r="BM19" s="492"/>
      <c r="BN19" s="492"/>
      <c r="BO19" s="19"/>
      <c r="BP19" s="13"/>
    </row>
    <row r="20" spans="1:68" x14ac:dyDescent="0.45">
      <c r="A20" s="110" t="s">
        <v>32</v>
      </c>
      <c r="B20" s="5"/>
      <c r="C20" s="10"/>
      <c r="D20" s="10"/>
      <c r="E20" s="10"/>
      <c r="F20" s="10"/>
      <c r="G20" s="10"/>
      <c r="H20" s="10"/>
      <c r="I20" s="10"/>
      <c r="J20" s="10"/>
      <c r="K20" s="10"/>
      <c r="L20" s="10"/>
      <c r="M20" s="11"/>
      <c r="N20" s="155"/>
      <c r="O20" s="36"/>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492"/>
      <c r="AU20" s="492"/>
      <c r="AV20" s="4"/>
      <c r="AW20" s="199"/>
      <c r="AX20" s="7"/>
      <c r="AY20" s="7"/>
      <c r="AZ20" s="7"/>
      <c r="BA20" s="7"/>
      <c r="BB20" s="7"/>
      <c r="BC20" s="7"/>
      <c r="BD20" s="7"/>
      <c r="BE20" s="7"/>
      <c r="BF20" s="7"/>
      <c r="BG20" s="7"/>
      <c r="BH20" s="7"/>
      <c r="BI20" s="7"/>
      <c r="BJ20" s="7"/>
      <c r="BK20" s="7"/>
      <c r="BL20" s="7"/>
      <c r="BM20" s="492"/>
      <c r="BN20" s="492"/>
      <c r="BO20" s="19"/>
      <c r="BP20" s="13"/>
    </row>
    <row r="21" spans="1:68" x14ac:dyDescent="0.45">
      <c r="A21" s="23" t="s">
        <v>27</v>
      </c>
      <c r="B21" s="9"/>
      <c r="C21" s="554">
        <f t="shared" ref="C21:L21" si="44">SUM(C22:C23)</f>
        <v>97.353902274100065</v>
      </c>
      <c r="D21" s="554">
        <f t="shared" si="44"/>
        <v>100.9308028368865</v>
      </c>
      <c r="E21" s="554">
        <f t="shared" si="44"/>
        <v>100.9308028368865</v>
      </c>
      <c r="F21" s="554">
        <f t="shared" si="44"/>
        <v>104.50770339967292</v>
      </c>
      <c r="G21" s="554">
        <f t="shared" si="44"/>
        <v>102.64149441039305</v>
      </c>
      <c r="H21" s="554">
        <f t="shared" si="44"/>
        <v>96.420797779460131</v>
      </c>
      <c r="I21" s="554">
        <f t="shared" si="44"/>
        <v>88.045253681517096</v>
      </c>
      <c r="J21" s="554">
        <f t="shared" si="44"/>
        <v>73.725792760803159</v>
      </c>
      <c r="K21" s="554">
        <f t="shared" si="44"/>
        <v>81.511188292544446</v>
      </c>
      <c r="L21" s="554">
        <f t="shared" si="44"/>
        <v>97.333810751467851</v>
      </c>
      <c r="M21" s="492">
        <f>IF(ISERROR(K21/J21),"N/A",IF(J21&lt;0,"N/A",IF(K21&lt;0,"N/A",IF(K21/J21-1&gt;300%,"&gt;±300%",IF(K21/J21-1&lt;-300%,"&gt;±300%",K21/J21-1)))))</f>
        <v>0.10559934644582691</v>
      </c>
      <c r="N21" s="492">
        <f>IF(ISERROR(L21/K21),"N/A",IF(K21&lt;0,"N/A",IF(L21&lt;0,"N/A",IF(L21/K21-1&gt;300%,"&gt;±300%",IF(L21/K21-1&lt;-300%,"&gt;±300%",L21/K21-1)))))</f>
        <v>0.19411595868454112</v>
      </c>
      <c r="O21" s="36"/>
      <c r="P21" s="555">
        <f t="shared" ref="P21" si="45">SUM(P22:P23)</f>
        <v>23.794164613318387</v>
      </c>
      <c r="Q21" s="555">
        <f t="shared" ref="Q21:AS21" si="46">SUM(Q22:Q23)</f>
        <v>25.349338771051613</v>
      </c>
      <c r="R21" s="555">
        <f t="shared" si="46"/>
        <v>25.971408434144905</v>
      </c>
      <c r="S21" s="555">
        <f t="shared" si="46"/>
        <v>25.660373602598263</v>
      </c>
      <c r="T21" s="555">
        <f t="shared" si="46"/>
        <v>24.105199444865033</v>
      </c>
      <c r="U21" s="555">
        <f t="shared" si="46"/>
        <v>25.349338771051617</v>
      </c>
      <c r="V21" s="555">
        <f t="shared" si="46"/>
        <v>26.904512928784843</v>
      </c>
      <c r="W21" s="555">
        <f t="shared" si="46"/>
        <v>26.904512928784843</v>
      </c>
      <c r="X21" s="555">
        <f t="shared" si="46"/>
        <v>24.571751692185003</v>
      </c>
      <c r="Y21" s="555">
        <f t="shared" si="46"/>
        <v>26.12692584991823</v>
      </c>
      <c r="Z21" s="555">
        <f t="shared" si="46"/>
        <v>26.437960681464876</v>
      </c>
      <c r="AA21" s="555">
        <f t="shared" si="46"/>
        <v>25.815891018371584</v>
      </c>
      <c r="AB21" s="555">
        <f t="shared" si="46"/>
        <v>24.260716860638357</v>
      </c>
      <c r="AC21" s="555">
        <f t="shared" si="46"/>
        <v>26.12692584991823</v>
      </c>
      <c r="AD21" s="555">
        <f t="shared" si="46"/>
        <v>24.727269107958325</v>
      </c>
      <c r="AE21" s="555">
        <f t="shared" si="46"/>
        <v>25.193821355278295</v>
      </c>
      <c r="AF21" s="555">
        <f t="shared" si="46"/>
        <v>22.550025287131806</v>
      </c>
      <c r="AG21" s="555">
        <f t="shared" si="46"/>
        <v>24.105199444865036</v>
      </c>
      <c r="AH21" s="555">
        <f t="shared" si="46"/>
        <v>23.377922100758358</v>
      </c>
      <c r="AI21" s="555">
        <f t="shared" si="46"/>
        <v>22.859933623482796</v>
      </c>
      <c r="AJ21" s="555">
        <f t="shared" si="46"/>
        <v>20.726172487073086</v>
      </c>
      <c r="AK21" s="555">
        <f t="shared" si="46"/>
        <v>21.081209213811686</v>
      </c>
      <c r="AL21" s="555">
        <f t="shared" si="46"/>
        <v>19.753231418751422</v>
      </c>
      <c r="AM21" s="555">
        <f t="shared" si="46"/>
        <v>11.957853828438617</v>
      </c>
      <c r="AN21" s="555">
        <f t="shared" si="46"/>
        <v>19.870272226707453</v>
      </c>
      <c r="AO21" s="555">
        <f t="shared" si="46"/>
        <v>22.144435286905676</v>
      </c>
      <c r="AP21" s="555">
        <f t="shared" si="46"/>
        <v>22.522831745040659</v>
      </c>
      <c r="AQ21" s="555">
        <f t="shared" si="46"/>
        <v>20.472257115675436</v>
      </c>
      <c r="AR21" s="555">
        <f t="shared" si="46"/>
        <v>18.11498777182825</v>
      </c>
      <c r="AS21" s="555">
        <f t="shared" si="46"/>
        <v>20.401111660000087</v>
      </c>
      <c r="AT21" s="492">
        <f t="shared" ref="AT21:AT23" si="47">IF(ISERROR(AS21/AO21),"N/A",IF(AO21&lt;0,"N/A",IF(AS21&lt;0,"N/A",IF(AS21/AO21-1&gt;300%,"&gt;±300%",IF(AS21/AO21-1&lt;-300%,"&gt;±300%",AS21/AO21-1)))))</f>
        <v>-7.8725133620203058E-2</v>
      </c>
      <c r="AU21" s="492">
        <f t="shared" ref="AU21:AU23" si="48">IF(ISERROR(AS21/AR21),"N/A",IF(AR21&lt;0,"N/A",IF(AS21&lt;0,"N/A",IF(AS21/AR21-1&gt;300%,"&gt;±300%",IF(AS21/AR21-1&lt;-300%,"&gt;±300%",AS21/AR21-1)))))</f>
        <v>0.1262006862476126</v>
      </c>
      <c r="AV21" s="4"/>
      <c r="AW21" s="9">
        <f t="shared" ref="AW21:AX21" si="49">SUM(AW22:AW23)</f>
        <v>51.7872994525165</v>
      </c>
      <c r="AX21" s="9">
        <f t="shared" si="49"/>
        <v>49.14350338437</v>
      </c>
      <c r="AY21" s="9">
        <f>SUM(R21:S21)</f>
        <v>51.631782036743168</v>
      </c>
      <c r="AZ21" s="9">
        <f>SUM(T21:U21)</f>
        <v>49.454538215916649</v>
      </c>
      <c r="BA21" s="9">
        <f>SUM(V21:W21)</f>
        <v>53.809025857569686</v>
      </c>
      <c r="BB21" s="9">
        <f>SUM(X21:Y21)</f>
        <v>50.698677542103233</v>
      </c>
      <c r="BC21" s="9">
        <f>SUM(Z21:AA21)</f>
        <v>52.25385169983646</v>
      </c>
      <c r="BD21" s="9">
        <f>SUM(AB21:AC21)</f>
        <v>50.387642710556591</v>
      </c>
      <c r="BE21" s="9">
        <f>SUM(AD21:AE21)</f>
        <v>49.921090463236624</v>
      </c>
      <c r="BF21" s="9">
        <f>SUM(AF21:AG21)</f>
        <v>46.655224731996839</v>
      </c>
      <c r="BG21" s="9">
        <f>SUM(AH21:AI21)</f>
        <v>46.237855724241157</v>
      </c>
      <c r="BH21" s="9">
        <f>SUM(AJ21:AK21)</f>
        <v>41.807381700884775</v>
      </c>
      <c r="BI21" s="9">
        <f>SUM(AL21:AM21)</f>
        <v>31.711085247190042</v>
      </c>
      <c r="BJ21" s="9">
        <f>SUM(AN21:AO21)</f>
        <v>42.014707513613132</v>
      </c>
      <c r="BK21" s="9">
        <f>SUM(AP21:AQ21)</f>
        <v>42.995088860716095</v>
      </c>
      <c r="BL21" s="9">
        <f t="shared" si="22"/>
        <v>38.516099431828337</v>
      </c>
      <c r="BM21" s="492">
        <f t="shared" ref="BM21:BM23" si="50">IF(ISERROR(BL21/BJ21),"N/A",IF(BJ21&lt;0,"N/A",IF(BL21&lt;0,"N/A",IF(BL21/BJ21-1&gt;300%,"&gt;±300%",IF(BL21/BJ21-1&lt;-300%,"&gt;±300%",BL21/BJ21-1)))))</f>
        <v>-8.327103266519742E-2</v>
      </c>
      <c r="BN21" s="492">
        <f t="shared" ref="BN21:BN23" si="51">IF(ISERROR(BL21/BK21),"N/A",IF(BK21&lt;0,"N/A",IF(BL21&lt;0,"N/A",IF(BL21/BK21-1&gt;300%,"&gt;±300%",IF(BL21/BK21-1&lt;-300%,"&gt;±300%",BL21/BK21-1)))))</f>
        <v>-0.10417444288573474</v>
      </c>
      <c r="BO21" s="19"/>
      <c r="BP21" s="36">
        <f t="shared" ref="BP21:BP22" si="52">SUM(AP21:AS21)</f>
        <v>81.511188292544432</v>
      </c>
    </row>
    <row r="22" spans="1:68" x14ac:dyDescent="0.45">
      <c r="A22" s="10"/>
      <c r="B22" s="10" t="s">
        <v>4</v>
      </c>
      <c r="C22" s="7">
        <v>92.999414632447028</v>
      </c>
      <c r="D22" s="7">
        <v>96.265280363686813</v>
      </c>
      <c r="E22" s="7">
        <v>96.576315195233462</v>
      </c>
      <c r="F22" s="7">
        <v>100.3087331737932</v>
      </c>
      <c r="G22" s="7">
        <v>98.287006768740014</v>
      </c>
      <c r="H22" s="7">
        <v>91.910792722033776</v>
      </c>
      <c r="I22" s="7">
        <v>88.045253681517096</v>
      </c>
      <c r="J22" s="7">
        <v>73.725792760803159</v>
      </c>
      <c r="K22" s="7">
        <v>81.511188292544446</v>
      </c>
      <c r="L22" s="7">
        <v>97.333810751467851</v>
      </c>
      <c r="M22" s="26">
        <f>IF(ISERROR(K22/J22),"N/A",IF(J22&lt;0,"N/A",IF(K22&lt;0,"N/A",IF(K22/J22-1&gt;300%,"&gt;±300%",IF(K22/J22-1&lt;-300%,"&gt;±300%",K22/J22-1)))))</f>
        <v>0.10559934644582691</v>
      </c>
      <c r="N22" s="26">
        <f t="shared" ref="N22" si="53">IF(ISERROR(L22/K22),"N/A",IF(K22&lt;0,"N/A",IF(L22&lt;0,"N/A",IF(L22/K22-1&gt;300%,"&gt;±300%",IF(L22/K22-1&lt;-300%,"&gt;±300%",L22/K22-1)))))</f>
        <v>0.19411595868454112</v>
      </c>
      <c r="O22" s="36"/>
      <c r="P22" s="13">
        <v>22.705542702905127</v>
      </c>
      <c r="Q22" s="13">
        <v>24.105199444865033</v>
      </c>
      <c r="R22" s="13">
        <v>24.882786523731646</v>
      </c>
      <c r="S22" s="13">
        <v>24.571751692185003</v>
      </c>
      <c r="T22" s="13">
        <v>23.016577534451773</v>
      </c>
      <c r="U22" s="13">
        <v>24.260716860638357</v>
      </c>
      <c r="V22" s="13">
        <v>25.815891018371584</v>
      </c>
      <c r="W22" s="13">
        <v>25.815891018371584</v>
      </c>
      <c r="X22" s="13">
        <v>23.638647197545065</v>
      </c>
      <c r="Y22" s="13">
        <v>25.038303939504971</v>
      </c>
      <c r="Z22" s="13">
        <v>25.349338771051617</v>
      </c>
      <c r="AA22" s="13">
        <v>24.727269107958325</v>
      </c>
      <c r="AB22" s="13">
        <v>23.172094950225098</v>
      </c>
      <c r="AC22" s="13">
        <v>25.038303939504971</v>
      </c>
      <c r="AD22" s="13">
        <v>23.638647197545065</v>
      </c>
      <c r="AE22" s="13">
        <v>23.949682029091711</v>
      </c>
      <c r="AF22" s="13">
        <v>21.461403376718547</v>
      </c>
      <c r="AG22" s="13">
        <v>22.861060118678452</v>
      </c>
      <c r="AH22" s="13">
        <v>23.377922100758358</v>
      </c>
      <c r="AI22" s="13">
        <v>22.859933623482796</v>
      </c>
      <c r="AJ22" s="13">
        <v>20.726172487073086</v>
      </c>
      <c r="AK22" s="13">
        <v>21.081209213811686</v>
      </c>
      <c r="AL22" s="13">
        <v>19.753231418751422</v>
      </c>
      <c r="AM22" s="13">
        <v>11.957853828438617</v>
      </c>
      <c r="AN22" s="13">
        <v>19.870272226707453</v>
      </c>
      <c r="AO22" s="13">
        <v>22.144435286905676</v>
      </c>
      <c r="AP22" s="13">
        <v>22.522831745040659</v>
      </c>
      <c r="AQ22" s="13">
        <v>20.472257115675436</v>
      </c>
      <c r="AR22" s="13">
        <v>18.11498777182825</v>
      </c>
      <c r="AS22" s="13">
        <v>20.401111660000087</v>
      </c>
      <c r="AT22" s="492">
        <f t="shared" si="47"/>
        <v>-7.8725133620203058E-2</v>
      </c>
      <c r="AU22" s="492">
        <f t="shared" si="48"/>
        <v>0.1262006862476126</v>
      </c>
      <c r="AV22" s="4"/>
      <c r="AW22" s="13">
        <f>D22-AX22</f>
        <v>49.454538215916656</v>
      </c>
      <c r="AX22" s="13">
        <f>SUM(P22:Q22)</f>
        <v>46.810742147770156</v>
      </c>
      <c r="AY22" s="13">
        <f>SUM(R22:S22)</f>
        <v>49.454538215916649</v>
      </c>
      <c r="AZ22" s="13">
        <f>SUM(T22:U22)</f>
        <v>47.277294395090131</v>
      </c>
      <c r="BA22" s="13">
        <f>SUM(V22:W22)</f>
        <v>51.631782036743168</v>
      </c>
      <c r="BB22" s="13">
        <f>SUM(X22:Y22)</f>
        <v>48.67695113705004</v>
      </c>
      <c r="BC22" s="13">
        <f>SUM(Z22:AA22)</f>
        <v>50.076607879009941</v>
      </c>
      <c r="BD22" s="13">
        <f>SUM(AB22:AC22)</f>
        <v>48.210398889730072</v>
      </c>
      <c r="BE22" s="13">
        <f>SUM(AD22:AE22)</f>
        <v>47.588329226636773</v>
      </c>
      <c r="BF22" s="13">
        <f>SUM(AF22:AG22)</f>
        <v>44.322463495397002</v>
      </c>
      <c r="BG22" s="13">
        <f>SUM(AH22:AI22)</f>
        <v>46.237855724241157</v>
      </c>
      <c r="BH22" s="13">
        <f>SUM(AJ22:AK22)</f>
        <v>41.807381700884775</v>
      </c>
      <c r="BI22" s="13">
        <f>SUM(AL22:AM22)</f>
        <v>31.711085247190042</v>
      </c>
      <c r="BJ22" s="13">
        <f>SUM(AN22:AO22)</f>
        <v>42.014707513613132</v>
      </c>
      <c r="BK22" s="13">
        <f>SUM(AP22:AQ22)</f>
        <v>42.995088860716095</v>
      </c>
      <c r="BL22" s="13">
        <f t="shared" si="22"/>
        <v>38.516099431828337</v>
      </c>
      <c r="BM22" s="492">
        <f t="shared" si="50"/>
        <v>-8.327103266519742E-2</v>
      </c>
      <c r="BN22" s="492">
        <f t="shared" si="51"/>
        <v>-0.10417444288573474</v>
      </c>
      <c r="BO22" s="19"/>
      <c r="BP22" s="13">
        <f t="shared" si="52"/>
        <v>81.511188292544432</v>
      </c>
    </row>
    <row r="23" spans="1:68" x14ac:dyDescent="0.45">
      <c r="A23" s="29"/>
      <c r="B23" s="29" t="s">
        <v>9</v>
      </c>
      <c r="C23" s="610">
        <v>4.354487641653038</v>
      </c>
      <c r="D23" s="610">
        <v>4.6655224731996841</v>
      </c>
      <c r="E23" s="610">
        <v>4.354487641653038</v>
      </c>
      <c r="F23" s="610">
        <v>4.1989702258797159</v>
      </c>
      <c r="G23" s="610">
        <v>4.354487641653038</v>
      </c>
      <c r="H23" s="610">
        <v>4.510005057426361</v>
      </c>
      <c r="I23" s="543" t="s">
        <v>101</v>
      </c>
      <c r="J23" s="489" t="s">
        <v>101</v>
      </c>
      <c r="K23" s="489" t="s">
        <v>101</v>
      </c>
      <c r="L23" s="489" t="s">
        <v>101</v>
      </c>
      <c r="M23" s="489" t="s">
        <v>101</v>
      </c>
      <c r="N23" s="489" t="s">
        <v>101</v>
      </c>
      <c r="O23" s="36"/>
      <c r="P23" s="29">
        <v>1.0886219104132595</v>
      </c>
      <c r="Q23" s="29">
        <v>1.2441393261865823</v>
      </c>
      <c r="R23" s="29">
        <v>1.0886219104132595</v>
      </c>
      <c r="S23" s="29">
        <v>1.0886219104132595</v>
      </c>
      <c r="T23" s="29">
        <v>1.0886219104132595</v>
      </c>
      <c r="U23" s="29">
        <v>1.0886219104132595</v>
      </c>
      <c r="V23" s="29">
        <v>1.0886219104132595</v>
      </c>
      <c r="W23" s="29">
        <v>1.0886219104132595</v>
      </c>
      <c r="X23" s="29">
        <v>0.93310449463993683</v>
      </c>
      <c r="Y23" s="29">
        <v>1.0886219104132595</v>
      </c>
      <c r="Z23" s="29">
        <v>1.0886219104132595</v>
      </c>
      <c r="AA23" s="29">
        <v>1.0886219104132595</v>
      </c>
      <c r="AB23" s="29">
        <v>1.0886219104132595</v>
      </c>
      <c r="AC23" s="29">
        <v>1.0886219104132595</v>
      </c>
      <c r="AD23" s="29">
        <v>1.0886219104132595</v>
      </c>
      <c r="AE23" s="29">
        <v>1.2441393261865823</v>
      </c>
      <c r="AF23" s="29">
        <v>1.0886219104132595</v>
      </c>
      <c r="AG23" s="29">
        <v>1.2441393261865823</v>
      </c>
      <c r="AH23" s="489" t="s">
        <v>101</v>
      </c>
      <c r="AI23" s="489" t="s">
        <v>101</v>
      </c>
      <c r="AJ23" s="489" t="s">
        <v>101</v>
      </c>
      <c r="AK23" s="489" t="s">
        <v>101</v>
      </c>
      <c r="AL23" s="489" t="s">
        <v>101</v>
      </c>
      <c r="AM23" s="489" t="s">
        <v>101</v>
      </c>
      <c r="AN23" s="489" t="s">
        <v>101</v>
      </c>
      <c r="AO23" s="489" t="s">
        <v>101</v>
      </c>
      <c r="AP23" s="489" t="s">
        <v>101</v>
      </c>
      <c r="AQ23" s="489" t="s">
        <v>101</v>
      </c>
      <c r="AR23" s="489" t="s">
        <v>101</v>
      </c>
      <c r="AS23" s="489" t="s">
        <v>101</v>
      </c>
      <c r="AT23" s="612" t="str">
        <f t="shared" si="47"/>
        <v>N/A</v>
      </c>
      <c r="AU23" s="612" t="str">
        <f t="shared" si="48"/>
        <v>N/A</v>
      </c>
      <c r="AV23" s="4"/>
      <c r="AW23" s="29">
        <f>D23-AX23</f>
        <v>2.3327612365998425</v>
      </c>
      <c r="AX23" s="29">
        <f>SUM(P23:Q23)</f>
        <v>2.3327612365998416</v>
      </c>
      <c r="AY23" s="29">
        <f>SUM(R23:S23)</f>
        <v>2.177243820826519</v>
      </c>
      <c r="AZ23" s="29">
        <f>SUM(T23:U23)</f>
        <v>2.177243820826519</v>
      </c>
      <c r="BA23" s="29">
        <f>SUM(V23:W23)</f>
        <v>2.177243820826519</v>
      </c>
      <c r="BB23" s="29">
        <f>SUM(X23:Y23)</f>
        <v>2.0217264050531965</v>
      </c>
      <c r="BC23" s="29">
        <f>SUM(Z23:AA23)</f>
        <v>2.177243820826519</v>
      </c>
      <c r="BD23" s="29">
        <f>SUM(AB23:AC23)</f>
        <v>2.177243820826519</v>
      </c>
      <c r="BE23" s="29">
        <f>SUM(AD23:AE23)</f>
        <v>2.3327612365998416</v>
      </c>
      <c r="BF23" s="29">
        <f>SUM(AF23:AG23)</f>
        <v>2.3327612365998416</v>
      </c>
      <c r="BG23" s="489" t="s">
        <v>101</v>
      </c>
      <c r="BH23" s="489" t="s">
        <v>101</v>
      </c>
      <c r="BI23" s="489" t="s">
        <v>101</v>
      </c>
      <c r="BJ23" s="489" t="s">
        <v>101</v>
      </c>
      <c r="BK23" s="489" t="s">
        <v>101</v>
      </c>
      <c r="BL23" s="489">
        <f t="shared" si="22"/>
        <v>0</v>
      </c>
      <c r="BM23" s="612" t="str">
        <f t="shared" si="50"/>
        <v>N/A</v>
      </c>
      <c r="BN23" s="612" t="str">
        <f t="shared" si="51"/>
        <v>N/A</v>
      </c>
      <c r="BO23" s="19"/>
      <c r="BP23" s="489" t="s">
        <v>101</v>
      </c>
    </row>
    <row r="24" spans="1:68" x14ac:dyDescent="0.45">
      <c r="A24" s="37"/>
      <c r="B24" s="37"/>
      <c r="C24" s="37"/>
      <c r="D24" s="37"/>
      <c r="E24" s="37"/>
      <c r="F24" s="37"/>
      <c r="G24" s="37"/>
      <c r="H24" s="37"/>
      <c r="I24" s="37"/>
      <c r="J24" s="37"/>
      <c r="K24" s="37"/>
      <c r="L24" s="37"/>
      <c r="M24" s="37"/>
      <c r="N24" s="539"/>
      <c r="O24" s="36"/>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492"/>
      <c r="AU24" s="492"/>
      <c r="AV24" s="4"/>
      <c r="AW24" s="37"/>
      <c r="AX24" s="37"/>
      <c r="AY24" s="37"/>
      <c r="AZ24" s="37"/>
      <c r="BA24" s="37"/>
      <c r="BB24" s="37"/>
      <c r="BC24" s="37"/>
      <c r="BD24" s="37"/>
      <c r="BE24" s="37"/>
      <c r="BF24" s="37"/>
      <c r="BG24" s="37"/>
      <c r="BH24" s="37"/>
      <c r="BI24" s="37"/>
      <c r="BJ24" s="37"/>
      <c r="BK24" s="37"/>
      <c r="BL24" s="37"/>
      <c r="BM24" s="492"/>
      <c r="BN24" s="492"/>
      <c r="BO24" s="19"/>
      <c r="BP24" s="13"/>
    </row>
    <row r="25" spans="1:68" x14ac:dyDescent="0.45">
      <c r="A25" s="38" t="s">
        <v>5</v>
      </c>
      <c r="B25" s="28"/>
      <c r="C25" s="28">
        <v>91.599757890487126</v>
      </c>
      <c r="D25" s="28">
        <v>93.310449463993677</v>
      </c>
      <c r="E25" s="28">
        <v>88.333892159247341</v>
      </c>
      <c r="F25" s="28">
        <v>77.914225302434716</v>
      </c>
      <c r="G25" s="28">
        <v>76.514568560474814</v>
      </c>
      <c r="H25" s="28">
        <v>69.82731968222194</v>
      </c>
      <c r="I25" s="28">
        <v>65.289558195321916</v>
      </c>
      <c r="J25" s="28">
        <v>56.607651672462289</v>
      </c>
      <c r="K25" s="28">
        <v>59.550416976053938</v>
      </c>
      <c r="L25" s="28">
        <v>60.326818181402842</v>
      </c>
      <c r="M25" s="545">
        <f>IF(ISERROR(K25/J25),"N/A",IF(J25&lt;0,"N/A",IF(K25&lt;0,"N/A",IF(K25/J25-1&gt;300%,"&gt;±300%",IF(K25/J25-1&lt;-300%,"&gt;±300%",K25/J25-1)))))</f>
        <v>5.1985292034702146E-2</v>
      </c>
      <c r="N25" s="545">
        <f>IF(ISERROR(L25/K25),"N/A",IF(K25&lt;0,"N/A",IF(L25&lt;0,"N/A",IF(L25/K25-1&gt;300%,"&gt;±300%",IF(L25/K25-1&lt;-300%,"&gt;±300%",L25/K25-1)))))</f>
        <v>1.3037712324686312E-2</v>
      </c>
      <c r="O25" s="36"/>
      <c r="P25" s="28">
        <v>23.016577534451773</v>
      </c>
      <c r="Q25" s="28">
        <v>21.616920792491868</v>
      </c>
      <c r="R25" s="28">
        <v>22.394507871358481</v>
      </c>
      <c r="S25" s="28">
        <v>20.528298882078609</v>
      </c>
      <c r="T25" s="28">
        <v>24.416234276411679</v>
      </c>
      <c r="U25" s="28">
        <v>20.994851129398576</v>
      </c>
      <c r="V25" s="28">
        <v>18.040020229705444</v>
      </c>
      <c r="W25" s="28">
        <v>18.662089892798736</v>
      </c>
      <c r="X25" s="28">
        <v>19.595194387438671</v>
      </c>
      <c r="Y25" s="28">
        <v>21.772438208265193</v>
      </c>
      <c r="Z25" s="28">
        <v>18.973124724345382</v>
      </c>
      <c r="AA25" s="28">
        <v>18.35105506125209</v>
      </c>
      <c r="AB25" s="28">
        <v>18.040020229705444</v>
      </c>
      <c r="AC25" s="28">
        <v>21.150368545171901</v>
      </c>
      <c r="AD25" s="28">
        <v>18.040020229705444</v>
      </c>
      <c r="AE25" s="28">
        <v>17.728985398158798</v>
      </c>
      <c r="AF25" s="28">
        <v>17.106915735065506</v>
      </c>
      <c r="AG25" s="28">
        <v>17.417950566612152</v>
      </c>
      <c r="AH25" s="28">
        <v>16.758555176398524</v>
      </c>
      <c r="AI25" s="28">
        <v>16.644414897087223</v>
      </c>
      <c r="AJ25" s="28">
        <v>16.458296559322125</v>
      </c>
      <c r="AK25" s="28">
        <v>15.428291562514033</v>
      </c>
      <c r="AL25" s="28">
        <v>12.209200914747282</v>
      </c>
      <c r="AM25" s="28">
        <v>12.066865319725199</v>
      </c>
      <c r="AN25" s="28">
        <v>15.863260210073367</v>
      </c>
      <c r="AO25" s="28">
        <v>16.468325227916441</v>
      </c>
      <c r="AP25" s="28">
        <v>14.884893816420927</v>
      </c>
      <c r="AQ25" s="28">
        <v>14.270963236291312</v>
      </c>
      <c r="AR25" s="28">
        <v>14.950720192776178</v>
      </c>
      <c r="AS25" s="28">
        <v>15.443839730565516</v>
      </c>
      <c r="AT25" s="612">
        <f>IF(ISERROR(AS25/AO25),"N/A",IF(AO25&lt;0,"N/A",IF(AS25&lt;0,"N/A",IF(AS25/AO25-1&gt;300%,"&gt;±300%",IF(AS25/AO25-1&lt;-300%,"&gt;±300%",AS25/AO25-1)))))</f>
        <v>-6.2209452580779701E-2</v>
      </c>
      <c r="AU25" s="612">
        <f>IF(ISERROR(AS25/AR25),"N/A",IF(AR25&lt;0,"N/A",IF(AS25&lt;0,"N/A",IF(AS25/AR25-1&gt;300%,"&gt;±300%",IF(AS25/AR25-1&lt;-300%,"&gt;±300%",AS25/AR25-1)))))</f>
        <v>3.2982995563491491E-2</v>
      </c>
      <c r="AV25" s="4"/>
      <c r="AW25" s="28">
        <f>D25-AX25</f>
        <v>48.67695113705004</v>
      </c>
      <c r="AX25" s="28">
        <f>SUM(P25:Q25)</f>
        <v>44.633498326943638</v>
      </c>
      <c r="AY25" s="28">
        <f>SUM(R25:S25)</f>
        <v>42.922806753437087</v>
      </c>
      <c r="AZ25" s="28">
        <f>SUM(T25:U25)</f>
        <v>45.411085405810255</v>
      </c>
      <c r="BA25" s="28">
        <f>SUM(V25:W25)</f>
        <v>36.70211012250418</v>
      </c>
      <c r="BB25" s="28">
        <f>SUM(X25:Y25)</f>
        <v>41.367632595703867</v>
      </c>
      <c r="BC25" s="28">
        <f>SUM(Z25:AA25)</f>
        <v>37.324179785597472</v>
      </c>
      <c r="BD25" s="28">
        <f>SUM(AB25:AC25)</f>
        <v>39.190388774877349</v>
      </c>
      <c r="BE25" s="28">
        <f>SUM(AD25:AE25)</f>
        <v>35.769005627864246</v>
      </c>
      <c r="BF25" s="28">
        <f>SUM(AF25:AG25)</f>
        <v>34.524866301677662</v>
      </c>
      <c r="BG25" s="28">
        <f>SUM(AH25:AI25)</f>
        <v>33.402970073485747</v>
      </c>
      <c r="BH25" s="28">
        <f>SUM(AJ25:AK25)</f>
        <v>31.886588121836159</v>
      </c>
      <c r="BI25" s="28">
        <f>SUM(AL25:AM25)</f>
        <v>24.276066234472481</v>
      </c>
      <c r="BJ25" s="28">
        <f>SUM(AN25:AO25)</f>
        <v>32.331585437989808</v>
      </c>
      <c r="BK25" s="28">
        <f>SUM(AP25:AQ25)</f>
        <v>29.155857052712239</v>
      </c>
      <c r="BL25" s="28">
        <f t="shared" si="22"/>
        <v>30.394559923341696</v>
      </c>
      <c r="BM25" s="612">
        <f>IF(ISERROR(BL25/BJ25),"N/A",IF(BJ25&lt;0,"N/A",IF(BL25&lt;0,"N/A",IF(BL25/BJ25-1&gt;300%,"&gt;±300%",IF(BL25/BJ25-1&lt;-300%,"&gt;±300%",BL25/BJ25-1)))))</f>
        <v>-5.9911244326796842E-2</v>
      </c>
      <c r="BN25" s="612">
        <f>IF(ISERROR(BL25/BK25),"N/A",IF(BK25&lt;0,"N/A",IF(BL25&lt;0,"N/A",IF(BL25/BK25-1&gt;300%,"&gt;±300%",IF(BL25/BK25-1&lt;-300%,"&gt;±300%",BL25/BK25-1)))))</f>
        <v>4.2485558506818899E-2</v>
      </c>
      <c r="BO25" s="19"/>
      <c r="BP25" s="647">
        <f>SUM(AP25:AS25)</f>
        <v>59.550416976053931</v>
      </c>
    </row>
    <row r="26" spans="1:68" x14ac:dyDescent="0.45">
      <c r="A26" s="23"/>
      <c r="B26" s="4"/>
      <c r="C26" s="9"/>
      <c r="D26" s="9"/>
      <c r="E26" s="9"/>
      <c r="F26" s="9"/>
      <c r="G26" s="9"/>
      <c r="H26" s="9"/>
      <c r="I26" s="9"/>
      <c r="J26" s="9"/>
      <c r="K26" s="9"/>
      <c r="L26" s="9"/>
      <c r="M26" s="492"/>
      <c r="N26" s="492"/>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492"/>
      <c r="AU26" s="492"/>
      <c r="AV26" s="4"/>
      <c r="AW26" s="7"/>
      <c r="AX26" s="7"/>
      <c r="AY26" s="7"/>
      <c r="AZ26" s="7"/>
      <c r="BA26" s="7"/>
      <c r="BB26" s="7"/>
      <c r="BC26" s="7"/>
      <c r="BD26" s="7"/>
      <c r="BE26" s="7"/>
      <c r="BF26" s="7"/>
      <c r="BG26" s="7"/>
      <c r="BH26" s="7"/>
      <c r="BI26" s="7"/>
      <c r="BJ26" s="7"/>
      <c r="BK26" s="7"/>
      <c r="BL26" s="7"/>
      <c r="BM26" s="492"/>
      <c r="BN26" s="492"/>
      <c r="BO26" s="19"/>
      <c r="BP26" s="13"/>
    </row>
    <row r="27" spans="1:68" x14ac:dyDescent="0.45">
      <c r="A27" s="23" t="s">
        <v>6</v>
      </c>
      <c r="B27" s="9"/>
      <c r="C27" s="554">
        <f t="shared" ref="C27:L27" si="54">SUM(C28:C33)</f>
        <v>49.143503384370007</v>
      </c>
      <c r="D27" s="554">
        <f t="shared" si="54"/>
        <v>52.875921362929745</v>
      </c>
      <c r="E27" s="554">
        <f t="shared" si="54"/>
        <v>57.385926420356114</v>
      </c>
      <c r="F27" s="554">
        <f t="shared" si="54"/>
        <v>60.807309567369217</v>
      </c>
      <c r="G27" s="554">
        <f t="shared" si="54"/>
        <v>56.763856757262822</v>
      </c>
      <c r="H27" s="554">
        <f t="shared" si="54"/>
        <v>62.673518556649086</v>
      </c>
      <c r="I27" s="554">
        <f t="shared" si="54"/>
        <v>66.154984708554792</v>
      </c>
      <c r="J27" s="554">
        <f t="shared" si="54"/>
        <v>61.645423254855473</v>
      </c>
      <c r="K27" s="554">
        <f t="shared" si="54"/>
        <v>78.339619575507314</v>
      </c>
      <c r="L27" s="554">
        <f t="shared" si="54"/>
        <v>66.317115128602296</v>
      </c>
      <c r="M27" s="492">
        <f>IF(ISERROR(K27/J27),"N/A",IF(J27&lt;0,"N/A",IF(K27&lt;0,"N/A",IF(K27/J27-1&gt;300%,"&gt;±300%",IF(K27/J27-1&lt;-300%,"&gt;±300%",K27/J27-1)))))</f>
        <v>0.27080998781749677</v>
      </c>
      <c r="N27" s="492">
        <f>IF(ISERROR(L27/K27),"N/A",IF(K27&lt;0,"N/A",IF(L27&lt;0,"N/A",IF(L27/K27-1&gt;300%,"&gt;±300%",IF(L27/K27-1&lt;-300%,"&gt;±300%",L27/K27-1)))))</f>
        <v>-0.15346646450481138</v>
      </c>
      <c r="O27" s="36"/>
      <c r="P27" s="555">
        <f t="shared" ref="P27" si="55">SUM(P28:P33)</f>
        <v>12.596910677639144</v>
      </c>
      <c r="Q27" s="555">
        <f t="shared" ref="Q27:AS27" si="56">SUM(Q28:Q33)</f>
        <v>13.374497756505761</v>
      </c>
      <c r="R27" s="555">
        <f t="shared" si="56"/>
        <v>13.685532588052405</v>
      </c>
      <c r="S27" s="555">
        <f t="shared" si="56"/>
        <v>13.996567419599051</v>
      </c>
      <c r="T27" s="555">
        <f t="shared" si="56"/>
        <v>13.841050003825728</v>
      </c>
      <c r="U27" s="555">
        <f t="shared" si="56"/>
        <v>14.46311966691902</v>
      </c>
      <c r="V27" s="555">
        <f t="shared" si="56"/>
        <v>14.618637082692343</v>
      </c>
      <c r="W27" s="555">
        <f t="shared" si="56"/>
        <v>16.018293824652247</v>
      </c>
      <c r="X27" s="555">
        <f t="shared" si="56"/>
        <v>15.396224161558957</v>
      </c>
      <c r="Y27" s="555">
        <f t="shared" si="56"/>
        <v>13.841050003825728</v>
      </c>
      <c r="Z27" s="555">
        <f t="shared" si="56"/>
        <v>14.307602251145697</v>
      </c>
      <c r="AA27" s="555">
        <f t="shared" si="56"/>
        <v>13.841050003825728</v>
      </c>
      <c r="AB27" s="555">
        <f t="shared" si="56"/>
        <v>13.996567419599051</v>
      </c>
      <c r="AC27" s="555">
        <f t="shared" si="56"/>
        <v>14.152084835372374</v>
      </c>
      <c r="AD27" s="555">
        <f t="shared" si="56"/>
        <v>15.55174157733228</v>
      </c>
      <c r="AE27" s="555">
        <f t="shared" si="56"/>
        <v>15.55174157733228</v>
      </c>
      <c r="AF27" s="555">
        <f t="shared" si="56"/>
        <v>15.551741577332281</v>
      </c>
      <c r="AG27" s="555">
        <f t="shared" si="56"/>
        <v>16.173811240425572</v>
      </c>
      <c r="AH27" s="555">
        <f t="shared" si="56"/>
        <v>17.320396547119163</v>
      </c>
      <c r="AI27" s="555">
        <f t="shared" si="56"/>
        <v>16.673832529608333</v>
      </c>
      <c r="AJ27" s="555">
        <f t="shared" si="56"/>
        <v>16.562243885451196</v>
      </c>
      <c r="AK27" s="555">
        <f t="shared" si="56"/>
        <v>15.59843391016825</v>
      </c>
      <c r="AL27" s="555">
        <f t="shared" si="56"/>
        <v>17.654084590836696</v>
      </c>
      <c r="AM27" s="555">
        <f t="shared" si="56"/>
        <v>12.029412743404732</v>
      </c>
      <c r="AN27" s="555">
        <f t="shared" si="56"/>
        <v>15.63369975464588</v>
      </c>
      <c r="AO27" s="555">
        <f t="shared" si="56"/>
        <v>16.328226165968168</v>
      </c>
      <c r="AP27" s="555">
        <f t="shared" si="56"/>
        <v>22.057391475765904</v>
      </c>
      <c r="AQ27" s="555">
        <f t="shared" si="56"/>
        <v>18.598084376433768</v>
      </c>
      <c r="AR27" s="555">
        <f t="shared" si="56"/>
        <v>18.551528699158265</v>
      </c>
      <c r="AS27" s="555">
        <f t="shared" si="56"/>
        <v>19.132615024149381</v>
      </c>
      <c r="AT27" s="492">
        <f t="shared" ref="AT27:AT33" si="57">IF(ISERROR(AS27/AO27),"N/A",IF(AO27&lt;0,"N/A",IF(AS27&lt;0,"N/A",IF(AS27/AO27-1&gt;300%,"&gt;±300%",IF(AS27/AO27-1&lt;-300%,"&gt;±300%",AS27/AO27-1)))))</f>
        <v>0.17175098076643591</v>
      </c>
      <c r="AU27" s="492">
        <f t="shared" ref="AU27:AU33" si="58">IF(ISERROR(AS27/AR27),"N/A",IF(AR27&lt;0,"N/A",IF(AS27&lt;0,"N/A",IF(AS27/AR27-1&gt;300%,"&gt;±300%",IF(AS27/AR27-1&lt;-300%,"&gt;±300%",AS27/AR27-1)))))</f>
        <v>3.1322827051847302E-2</v>
      </c>
      <c r="AV27" s="4"/>
      <c r="AW27" s="9">
        <f>SUM(AW28:AW33)</f>
        <v>26.904512928784847</v>
      </c>
      <c r="AX27" s="9">
        <f t="shared" ref="AX27" si="59">SUM(AX28:AX33)</f>
        <v>25.971408434144905</v>
      </c>
      <c r="AY27" s="9">
        <f t="shared" ref="AY27:AY33" si="60">SUM(R27:S27)</f>
        <v>27.682100007651457</v>
      </c>
      <c r="AZ27" s="9">
        <f t="shared" ref="AZ27:AZ33" si="61">SUM(T27:U27)</f>
        <v>28.304169670744749</v>
      </c>
      <c r="BA27" s="9">
        <f t="shared" ref="BA27:BA33" si="62">SUM(V27:W27)</f>
        <v>30.636930907344592</v>
      </c>
      <c r="BB27" s="9">
        <f t="shared" ref="BB27:BB33" si="63">SUM(X27:Y27)</f>
        <v>29.237274165384683</v>
      </c>
      <c r="BC27" s="9">
        <f t="shared" ref="BC27:BC33" si="64">SUM(Z27:AA27)</f>
        <v>28.148652254971424</v>
      </c>
      <c r="BD27" s="9">
        <f t="shared" ref="BD27:BD33" si="65">SUM(AB27:AC27)</f>
        <v>28.148652254971424</v>
      </c>
      <c r="BE27" s="9">
        <f t="shared" ref="BE27:BE33" si="66">SUM(AD27:AE27)</f>
        <v>31.103483154664559</v>
      </c>
      <c r="BF27" s="9">
        <f t="shared" ref="BF27:BF33" si="67">SUM(AF27:AG27)</f>
        <v>31.725552817757851</v>
      </c>
      <c r="BG27" s="9">
        <f t="shared" ref="BG27:BG33" si="68">SUM(AH27:AI27)</f>
        <v>33.994229076727493</v>
      </c>
      <c r="BH27" s="9">
        <f t="shared" ref="BH27:BH33" si="69">SUM(AJ27:AK27)</f>
        <v>32.160677795619449</v>
      </c>
      <c r="BI27" s="9">
        <f t="shared" ref="BI27:BI33" si="70">SUM(AL27:AM27)</f>
        <v>29.68349733424143</v>
      </c>
      <c r="BJ27" s="9">
        <f t="shared" ref="BJ27:BJ33" si="71">SUM(AN27:AO27)</f>
        <v>31.96192592061405</v>
      </c>
      <c r="BK27" s="9">
        <f t="shared" ref="BK27:BK33" si="72">SUM(AP27:AQ27)</f>
        <v>40.655475852199672</v>
      </c>
      <c r="BL27" s="9">
        <f t="shared" si="22"/>
        <v>37.684143723307642</v>
      </c>
      <c r="BM27" s="492">
        <f t="shared" ref="BM27:BM33" si="73">IF(ISERROR(BL27/BJ27),"N/A",IF(BJ27&lt;0,"N/A",IF(BL27&lt;0,"N/A",IF(BL27/BJ27-1&gt;300%,"&gt;±300%",IF(BL27/BJ27-1&lt;-300%,"&gt;±300%",BL27/BJ27-1)))))</f>
        <v>0.17903232167255001</v>
      </c>
      <c r="BN27" s="492">
        <f t="shared" ref="BN27:BN33" si="74">IF(ISERROR(BL27/BK27),"N/A",IF(BK27&lt;0,"N/A",IF(BL27&lt;0,"N/A",IF(BL27/BK27-1&gt;300%,"&gt;±300%",IF(BL27/BK27-1&lt;-300%,"&gt;±300%",BL27/BK27-1)))))</f>
        <v>-7.3085656153530576E-2</v>
      </c>
      <c r="BO27" s="19"/>
      <c r="BP27" s="36">
        <f t="shared" ref="BP27:BP33" si="75">SUM(AP27:AS27)</f>
        <v>78.339619575507328</v>
      </c>
    </row>
    <row r="28" spans="1:68" x14ac:dyDescent="0.45">
      <c r="A28" s="10"/>
      <c r="B28" s="10" t="s">
        <v>12</v>
      </c>
      <c r="C28" s="7">
        <v>16.640363487745539</v>
      </c>
      <c r="D28" s="7">
        <v>16.795880903518864</v>
      </c>
      <c r="E28" s="7">
        <v>16.018293824652247</v>
      </c>
      <c r="F28" s="7">
        <v>17.417950566612152</v>
      </c>
      <c r="G28" s="7">
        <v>17.728985398158798</v>
      </c>
      <c r="H28" s="7">
        <v>17.573467982385477</v>
      </c>
      <c r="I28" s="7">
        <v>21.595707057311131</v>
      </c>
      <c r="J28" s="7">
        <v>18.552134470041171</v>
      </c>
      <c r="K28" s="7">
        <v>21.289706772101873</v>
      </c>
      <c r="L28" s="7">
        <v>19.661765149563806</v>
      </c>
      <c r="M28" s="26">
        <f t="shared" ref="M28:N33" si="76">IF(ISERROR(K28/J28),"N/A",IF(J28&lt;0,"N/A",IF(K28&lt;0,"N/A",IF(K28/J28-1&gt;300%,"&gt;±300%",IF(K28/J28-1&lt;-300%,"&gt;±300%",K28/J28-1)))))</f>
        <v>0.14756104244939894</v>
      </c>
      <c r="N28" s="26">
        <f t="shared" si="76"/>
        <v>-7.6466136427549514E-2</v>
      </c>
      <c r="O28" s="574"/>
      <c r="P28" s="7">
        <v>4.510005057426361</v>
      </c>
      <c r="Q28" s="7">
        <v>3.8879353943330699</v>
      </c>
      <c r="R28" s="7">
        <v>4.1989702258797159</v>
      </c>
      <c r="S28" s="7">
        <v>4.0434528101063929</v>
      </c>
      <c r="T28" s="7">
        <v>3.8879353943330699</v>
      </c>
      <c r="U28" s="7">
        <v>3.5769005627864243</v>
      </c>
      <c r="V28" s="7">
        <v>4.354487641653038</v>
      </c>
      <c r="W28" s="7">
        <v>4.1989702258797159</v>
      </c>
      <c r="X28" s="7">
        <v>5.1320747205196522</v>
      </c>
      <c r="Y28" s="7">
        <v>4.0434528101063929</v>
      </c>
      <c r="Z28" s="7">
        <v>4.6655224731996841</v>
      </c>
      <c r="AA28" s="7">
        <v>4.1989702258797159</v>
      </c>
      <c r="AB28" s="7">
        <v>4.9765573047463292</v>
      </c>
      <c r="AC28" s="7">
        <v>4.1989702258797159</v>
      </c>
      <c r="AD28" s="7">
        <v>4.510005057426361</v>
      </c>
      <c r="AE28" s="7">
        <v>4.1989702258797159</v>
      </c>
      <c r="AF28" s="7">
        <v>4.8210398889730071</v>
      </c>
      <c r="AG28" s="7">
        <v>4.354487641653038</v>
      </c>
      <c r="AH28" s="7">
        <v>4.3004756925712311</v>
      </c>
      <c r="AI28" s="7">
        <v>6.367807906258113</v>
      </c>
      <c r="AJ28" s="7">
        <v>5.0281836317852227</v>
      </c>
      <c r="AK28" s="7">
        <v>5.8992398266965642</v>
      </c>
      <c r="AL28" s="7">
        <v>5.5728459766635448</v>
      </c>
      <c r="AM28" s="7">
        <v>3.5286322664875276</v>
      </c>
      <c r="AN28" s="7">
        <v>3.9187223186285527</v>
      </c>
      <c r="AO28" s="7">
        <v>5.5319339082615464</v>
      </c>
      <c r="AP28" s="7">
        <v>3.7158011237262416</v>
      </c>
      <c r="AQ28" s="7">
        <v>6.5396135943776477</v>
      </c>
      <c r="AR28" s="7">
        <v>4.8518462648617566</v>
      </c>
      <c r="AS28" s="7">
        <v>6.1824457891362279</v>
      </c>
      <c r="AT28" s="492">
        <f t="shared" si="57"/>
        <v>0.11759212811693009</v>
      </c>
      <c r="AU28" s="492">
        <f t="shared" si="58"/>
        <v>0.27424601927538284</v>
      </c>
      <c r="AV28" s="4"/>
      <c r="AW28" s="13">
        <f t="shared" ref="AW28:AW33" si="77">D28-AX28</f>
        <v>8.3979404517594318</v>
      </c>
      <c r="AX28" s="13">
        <f t="shared" ref="AX28:AX33" si="78">SUM(P28:Q28)</f>
        <v>8.3979404517594318</v>
      </c>
      <c r="AY28" s="13">
        <f t="shared" si="60"/>
        <v>8.2424230359861088</v>
      </c>
      <c r="AZ28" s="13">
        <f t="shared" si="61"/>
        <v>7.4648359571194938</v>
      </c>
      <c r="BA28" s="13">
        <f t="shared" si="62"/>
        <v>8.5534578675327531</v>
      </c>
      <c r="BB28" s="13">
        <f t="shared" si="63"/>
        <v>9.1755275306260451</v>
      </c>
      <c r="BC28" s="13">
        <f t="shared" si="64"/>
        <v>8.8644926990793991</v>
      </c>
      <c r="BD28" s="13">
        <f t="shared" si="65"/>
        <v>9.1755275306260451</v>
      </c>
      <c r="BE28" s="13">
        <f t="shared" si="66"/>
        <v>8.7089752833060778</v>
      </c>
      <c r="BF28" s="13">
        <f t="shared" si="67"/>
        <v>9.1755275306260451</v>
      </c>
      <c r="BG28" s="13">
        <f t="shared" si="68"/>
        <v>10.668283598829344</v>
      </c>
      <c r="BH28" s="13">
        <f t="shared" si="69"/>
        <v>10.927423458481787</v>
      </c>
      <c r="BI28" s="13">
        <f t="shared" si="70"/>
        <v>9.1014782431510728</v>
      </c>
      <c r="BJ28" s="13">
        <f t="shared" si="71"/>
        <v>9.4506562268901</v>
      </c>
      <c r="BK28" s="13">
        <f t="shared" si="72"/>
        <v>10.255414718103889</v>
      </c>
      <c r="BL28" s="13">
        <f t="shared" si="22"/>
        <v>11.034292053997984</v>
      </c>
      <c r="BM28" s="492">
        <f t="shared" si="73"/>
        <v>0.16756887448746038</v>
      </c>
      <c r="BN28" s="492">
        <f t="shared" si="74"/>
        <v>7.5947912132616313E-2</v>
      </c>
      <c r="BO28" s="19"/>
      <c r="BP28" s="13">
        <f t="shared" si="75"/>
        <v>21.289706772101873</v>
      </c>
    </row>
    <row r="29" spans="1:68" x14ac:dyDescent="0.45">
      <c r="A29" s="10"/>
      <c r="B29" s="10" t="s">
        <v>13</v>
      </c>
      <c r="C29" s="7">
        <v>1.5551741577332279</v>
      </c>
      <c r="D29" s="7">
        <v>1.8662089892798737</v>
      </c>
      <c r="E29" s="7">
        <v>6.3762140467062345</v>
      </c>
      <c r="F29" s="7">
        <v>6.8427662940262026</v>
      </c>
      <c r="G29" s="7">
        <v>3.1103483154664557</v>
      </c>
      <c r="H29" s="7">
        <v>7.3093185413461716</v>
      </c>
      <c r="I29" s="7">
        <v>6.8063128975976861</v>
      </c>
      <c r="J29" s="7">
        <v>3.3867342485185845</v>
      </c>
      <c r="K29" s="7">
        <v>5.6731650679858667</v>
      </c>
      <c r="L29" s="7">
        <v>6.0417436304673551</v>
      </c>
      <c r="M29" s="26">
        <f t="shared" si="76"/>
        <v>0.67511373839485822</v>
      </c>
      <c r="N29" s="26">
        <f>IF(ISERROR(L29/K29),"N/A",IF(K29&lt;0,"N/A",IF(L29&lt;0,"N/A",IF(L29/K29-1&gt;300%,"&gt;±300%",IF(L29/K29-1&lt;-300%,"&gt;±300%",L29/K29-1)))))</f>
        <v>6.4968771058929287E-2</v>
      </c>
      <c r="O29" s="36"/>
      <c r="P29" s="7">
        <v>0.46655224731996842</v>
      </c>
      <c r="Q29" s="7">
        <v>0.46655224731996842</v>
      </c>
      <c r="R29" s="7">
        <v>1.7106915735065507</v>
      </c>
      <c r="S29" s="7">
        <v>1.5551741577332279</v>
      </c>
      <c r="T29" s="7">
        <v>1.5551741577332279</v>
      </c>
      <c r="U29" s="7">
        <v>1.5551741577332279</v>
      </c>
      <c r="V29" s="7">
        <v>1.7106915735065507</v>
      </c>
      <c r="W29" s="7">
        <v>1.8662089892798737</v>
      </c>
      <c r="X29" s="7">
        <v>1.7106915735065507</v>
      </c>
      <c r="Y29" s="7">
        <v>1.7106915735065507</v>
      </c>
      <c r="Z29" s="7">
        <v>1.0886219104132595</v>
      </c>
      <c r="AA29" s="7">
        <v>0.46655224731996842</v>
      </c>
      <c r="AB29" s="7">
        <v>0.77758707886661393</v>
      </c>
      <c r="AC29" s="7">
        <v>0.77758707886661393</v>
      </c>
      <c r="AD29" s="7">
        <v>1.7106915735065507</v>
      </c>
      <c r="AE29" s="7">
        <v>1.7106915735065507</v>
      </c>
      <c r="AF29" s="7">
        <v>1.7106915735065507</v>
      </c>
      <c r="AG29" s="7">
        <v>1.7106915735065507</v>
      </c>
      <c r="AH29" s="7">
        <v>1.7015782243994215</v>
      </c>
      <c r="AI29" s="7">
        <v>1.7015782243994215</v>
      </c>
      <c r="AJ29" s="7">
        <v>1.7015782243994215</v>
      </c>
      <c r="AK29" s="7">
        <v>1.7015782243994215</v>
      </c>
      <c r="AL29" s="7">
        <v>1.0318845562476906</v>
      </c>
      <c r="AM29" s="7">
        <v>0.56889675062977674</v>
      </c>
      <c r="AN29" s="7">
        <v>0.66644247200782714</v>
      </c>
      <c r="AO29" s="7">
        <v>1.11951046963329</v>
      </c>
      <c r="AP29" s="7">
        <v>1.1050837136438099</v>
      </c>
      <c r="AQ29" s="7">
        <v>1.4365305839389102</v>
      </c>
      <c r="AR29" s="7">
        <v>1.4365305839389102</v>
      </c>
      <c r="AS29" s="7">
        <v>1.6950201864642362</v>
      </c>
      <c r="AT29" s="492">
        <f t="shared" si="57"/>
        <v>0.51407265268315161</v>
      </c>
      <c r="AU29" s="492">
        <f t="shared" si="58"/>
        <v>0.17994020135412492</v>
      </c>
      <c r="AV29" s="4"/>
      <c r="AW29" s="13">
        <f t="shared" si="77"/>
        <v>0.93310449463993683</v>
      </c>
      <c r="AX29" s="13">
        <f t="shared" si="78"/>
        <v>0.93310449463993683</v>
      </c>
      <c r="AY29" s="13">
        <f t="shared" si="60"/>
        <v>3.2658657312397787</v>
      </c>
      <c r="AZ29" s="13">
        <f t="shared" si="61"/>
        <v>3.1103483154664557</v>
      </c>
      <c r="BA29" s="13">
        <f t="shared" si="62"/>
        <v>3.5769005627864243</v>
      </c>
      <c r="BB29" s="13">
        <f t="shared" si="63"/>
        <v>3.4213831470131013</v>
      </c>
      <c r="BC29" s="13">
        <f t="shared" si="64"/>
        <v>1.5551741577332279</v>
      </c>
      <c r="BD29" s="13">
        <f t="shared" si="65"/>
        <v>1.5551741577332279</v>
      </c>
      <c r="BE29" s="13">
        <f t="shared" si="66"/>
        <v>3.4213831470131013</v>
      </c>
      <c r="BF29" s="13">
        <f t="shared" si="67"/>
        <v>3.4213831470131013</v>
      </c>
      <c r="BG29" s="13">
        <f t="shared" si="68"/>
        <v>3.403156448798843</v>
      </c>
      <c r="BH29" s="13">
        <f t="shared" si="69"/>
        <v>3.403156448798843</v>
      </c>
      <c r="BI29" s="13">
        <f t="shared" si="70"/>
        <v>1.6007813068774674</v>
      </c>
      <c r="BJ29" s="13">
        <f t="shared" si="71"/>
        <v>1.7859529416411171</v>
      </c>
      <c r="BK29" s="13">
        <f t="shared" si="72"/>
        <v>2.5416142975827203</v>
      </c>
      <c r="BL29" s="13">
        <f t="shared" si="22"/>
        <v>3.1315507704031464</v>
      </c>
      <c r="BM29" s="492">
        <f t="shared" si="73"/>
        <v>0.75343408966059089</v>
      </c>
      <c r="BN29" s="492">
        <f t="shared" si="74"/>
        <v>0.23211093570787011</v>
      </c>
      <c r="BO29" s="19"/>
      <c r="BP29" s="13">
        <f t="shared" si="75"/>
        <v>5.6731650679858667</v>
      </c>
    </row>
    <row r="30" spans="1:68"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4.2092592581072781</v>
      </c>
      <c r="M30" s="26">
        <f t="shared" si="76"/>
        <v>3.9720509817217753E-2</v>
      </c>
      <c r="N30" s="26">
        <f t="shared" si="76"/>
        <v>2.9956285124186355E-3</v>
      </c>
      <c r="O30" s="36"/>
      <c r="P30" s="7">
        <v>1.7106915735065507</v>
      </c>
      <c r="Q30" s="7">
        <v>1.8662089892798737</v>
      </c>
      <c r="R30" s="7">
        <v>1.8662089892798737</v>
      </c>
      <c r="S30" s="7">
        <v>1.5551741577332279</v>
      </c>
      <c r="T30" s="7">
        <v>1.5551741577332279</v>
      </c>
      <c r="U30" s="7">
        <v>1.5551741577332279</v>
      </c>
      <c r="V30" s="7">
        <v>1.5551741577332279</v>
      </c>
      <c r="W30" s="7">
        <v>1.5551741577332279</v>
      </c>
      <c r="X30" s="7">
        <v>1.5551741577332279</v>
      </c>
      <c r="Y30" s="7">
        <v>1.5551741577332279</v>
      </c>
      <c r="Z30" s="7">
        <v>1.7106915735065507</v>
      </c>
      <c r="AA30" s="7">
        <v>1.5551741577332279</v>
      </c>
      <c r="AB30" s="7">
        <v>1.5551741577332279</v>
      </c>
      <c r="AC30" s="7">
        <v>2.0217264050531965</v>
      </c>
      <c r="AD30" s="7">
        <v>1.7106915735065507</v>
      </c>
      <c r="AE30" s="7">
        <v>1.5551741577332279</v>
      </c>
      <c r="AF30" s="7">
        <v>1.5551741577332279</v>
      </c>
      <c r="AG30" s="7">
        <v>1.7106915735065507</v>
      </c>
      <c r="AH30" s="7">
        <v>1.096518024779523</v>
      </c>
      <c r="AI30" s="7">
        <v>1.1113150117229027</v>
      </c>
      <c r="AJ30" s="7">
        <v>1.1659078453559704</v>
      </c>
      <c r="AK30" s="7">
        <v>1.1166249983670673</v>
      </c>
      <c r="AL30" s="7">
        <v>0.99745760128693783</v>
      </c>
      <c r="AM30" s="7">
        <v>0.91092771115066096</v>
      </c>
      <c r="AN30" s="7">
        <v>1.0140357578083741</v>
      </c>
      <c r="AO30" s="7">
        <v>1.1139401457011566</v>
      </c>
      <c r="AP30" s="7">
        <v>1.0297741202846342</v>
      </c>
      <c r="AQ30" s="7">
        <v>1.090029343026008</v>
      </c>
      <c r="AR30" s="7">
        <v>1.0876265989523104</v>
      </c>
      <c r="AS30" s="7">
        <v>0.98925747898804195</v>
      </c>
      <c r="AT30" s="492">
        <f t="shared" si="57"/>
        <v>-0.11192941307868443</v>
      </c>
      <c r="AU30" s="492">
        <f t="shared" si="58"/>
        <v>-9.0443834362846087E-2</v>
      </c>
      <c r="AV30" s="4"/>
      <c r="AW30" s="13">
        <f t="shared" si="77"/>
        <v>3.1103483154664562</v>
      </c>
      <c r="AX30" s="13">
        <f t="shared" si="78"/>
        <v>3.5769005627864243</v>
      </c>
      <c r="AY30" s="13">
        <f t="shared" si="60"/>
        <v>3.4213831470131018</v>
      </c>
      <c r="AZ30" s="13">
        <f t="shared" si="61"/>
        <v>3.1103483154664557</v>
      </c>
      <c r="BA30" s="13">
        <f t="shared" si="62"/>
        <v>3.1103483154664557</v>
      </c>
      <c r="BB30" s="13">
        <f t="shared" si="63"/>
        <v>3.1103483154664557</v>
      </c>
      <c r="BC30" s="13">
        <f t="shared" si="64"/>
        <v>3.2658657312397787</v>
      </c>
      <c r="BD30" s="13">
        <f t="shared" si="65"/>
        <v>3.5769005627864243</v>
      </c>
      <c r="BE30" s="13">
        <f t="shared" si="66"/>
        <v>3.2658657312397787</v>
      </c>
      <c r="BF30" s="13">
        <f t="shared" si="67"/>
        <v>3.2658657312397787</v>
      </c>
      <c r="BG30" s="13">
        <f t="shared" si="68"/>
        <v>2.2078330365024259</v>
      </c>
      <c r="BH30" s="13">
        <f t="shared" si="69"/>
        <v>2.2825328437230379</v>
      </c>
      <c r="BI30" s="13">
        <f t="shared" si="70"/>
        <v>1.9083853124375989</v>
      </c>
      <c r="BJ30" s="13">
        <f t="shared" si="71"/>
        <v>2.1279759035095305</v>
      </c>
      <c r="BK30" s="13">
        <f t="shared" si="72"/>
        <v>2.1198034633106424</v>
      </c>
      <c r="BL30" s="13">
        <f t="shared" si="22"/>
        <v>2.0768840779403526</v>
      </c>
      <c r="BM30" s="492">
        <f t="shared" si="73"/>
        <v>-2.4009588400374038E-2</v>
      </c>
      <c r="BN30" s="492">
        <f t="shared" si="74"/>
        <v>-2.0246870105240622E-2</v>
      </c>
      <c r="BO30" s="19"/>
      <c r="BP30" s="13">
        <f t="shared" si="75"/>
        <v>4.196687541250995</v>
      </c>
    </row>
    <row r="31" spans="1:68" x14ac:dyDescent="0.45">
      <c r="A31" s="10"/>
      <c r="B31" s="10" t="s">
        <v>11</v>
      </c>
      <c r="C31" s="7">
        <v>4.510005057426361</v>
      </c>
      <c r="D31" s="7">
        <v>6.3762140467062345</v>
      </c>
      <c r="E31" s="7">
        <v>7.3093185413461716</v>
      </c>
      <c r="F31" s="7">
        <v>7.9313882044394628</v>
      </c>
      <c r="G31" s="7">
        <v>6.3762140467062345</v>
      </c>
      <c r="H31" s="7">
        <v>7.7758707886661398</v>
      </c>
      <c r="I31" s="7">
        <v>7.3499252318539927</v>
      </c>
      <c r="J31" s="7">
        <v>12.67209572441967</v>
      </c>
      <c r="K31" s="7">
        <v>22.228094661486203</v>
      </c>
      <c r="L31" s="7">
        <v>10.308515742010945</v>
      </c>
      <c r="M31" s="26">
        <f t="shared" si="76"/>
        <v>0.75409775501077658</v>
      </c>
      <c r="N31" s="26">
        <f>IF(ISERROR(L31/K31),"N/A",IF(K31&lt;0,"N/A",IF(L31&lt;0,"N/A",IF(L31/K31-1&gt;300%,"&gt;±300%",IF(L31/K31-1&lt;-300%,"&gt;±300%",L31/K31-1)))))</f>
        <v>-0.536239344892114</v>
      </c>
      <c r="O31" s="36"/>
      <c r="P31" s="7">
        <v>1.2441393261865823</v>
      </c>
      <c r="Q31" s="7">
        <v>1.5551741577332279</v>
      </c>
      <c r="R31" s="7">
        <v>0.93310449463993683</v>
      </c>
      <c r="S31" s="7">
        <v>1.3996567419599051</v>
      </c>
      <c r="T31" s="7">
        <v>2.177243820826519</v>
      </c>
      <c r="U31" s="7">
        <v>2.177243820826519</v>
      </c>
      <c r="V31" s="7">
        <v>1.8662089892798737</v>
      </c>
      <c r="W31" s="7">
        <v>2.4882786523731646</v>
      </c>
      <c r="X31" s="7">
        <v>1.8662089892798737</v>
      </c>
      <c r="Y31" s="7">
        <v>0.15551741577332279</v>
      </c>
      <c r="Z31" s="7">
        <v>1.2441393261865823</v>
      </c>
      <c r="AA31" s="7">
        <v>1.5551741577332279</v>
      </c>
      <c r="AB31" s="7">
        <v>1.3996567419599051</v>
      </c>
      <c r="AC31" s="7">
        <v>1.0886219104132595</v>
      </c>
      <c r="AD31" s="7">
        <v>1.8662089892798737</v>
      </c>
      <c r="AE31" s="7">
        <v>1.8662089892798737</v>
      </c>
      <c r="AF31" s="7">
        <v>2.0217264050531965</v>
      </c>
      <c r="AG31" s="7">
        <v>2.0217264050531965</v>
      </c>
      <c r="AH31" s="7">
        <v>3.7343571243845228</v>
      </c>
      <c r="AI31" s="7">
        <v>1.0098054749744512</v>
      </c>
      <c r="AJ31" s="7">
        <v>2.2163808215053087</v>
      </c>
      <c r="AK31" s="7">
        <v>0.38938181098970881</v>
      </c>
      <c r="AL31" s="7">
        <v>4.531162067842927</v>
      </c>
      <c r="AM31" s="7">
        <v>1.9347818802664853</v>
      </c>
      <c r="AN31" s="7">
        <v>3.9360663588908249</v>
      </c>
      <c r="AO31" s="7">
        <v>2.2700854174194336</v>
      </c>
      <c r="AP31" s="7">
        <v>9.8829988693416304</v>
      </c>
      <c r="AQ31" s="7">
        <v>3.4759023393610526</v>
      </c>
      <c r="AR31" s="7">
        <v>5.0926614637404795</v>
      </c>
      <c r="AS31" s="7">
        <v>3.7765319890430402</v>
      </c>
      <c r="AT31" s="492">
        <f t="shared" si="57"/>
        <v>0.66360788015461147</v>
      </c>
      <c r="AU31" s="492">
        <f t="shared" si="58"/>
        <v>-0.25843647453658991</v>
      </c>
      <c r="AV31" s="4"/>
      <c r="AW31" s="13">
        <f t="shared" si="77"/>
        <v>3.5769005627864243</v>
      </c>
      <c r="AX31" s="13">
        <f t="shared" si="78"/>
        <v>2.7993134839198102</v>
      </c>
      <c r="AY31" s="13">
        <f t="shared" si="60"/>
        <v>2.332761236599842</v>
      </c>
      <c r="AZ31" s="13">
        <f t="shared" si="61"/>
        <v>4.354487641653038</v>
      </c>
      <c r="BA31" s="13">
        <f t="shared" si="62"/>
        <v>4.354487641653038</v>
      </c>
      <c r="BB31" s="13">
        <f t="shared" si="63"/>
        <v>2.0217264050531965</v>
      </c>
      <c r="BC31" s="13">
        <f t="shared" si="64"/>
        <v>2.7993134839198102</v>
      </c>
      <c r="BD31" s="13">
        <f t="shared" si="65"/>
        <v>2.4882786523731646</v>
      </c>
      <c r="BE31" s="13">
        <f t="shared" si="66"/>
        <v>3.7324179785597473</v>
      </c>
      <c r="BF31" s="13">
        <f t="shared" si="67"/>
        <v>4.0434528101063929</v>
      </c>
      <c r="BG31" s="13">
        <f t="shared" si="68"/>
        <v>4.7441625993589742</v>
      </c>
      <c r="BH31" s="13">
        <f t="shared" si="69"/>
        <v>2.6057626324950176</v>
      </c>
      <c r="BI31" s="13">
        <f t="shared" si="70"/>
        <v>6.4659439481094125</v>
      </c>
      <c r="BJ31" s="13">
        <f t="shared" si="71"/>
        <v>6.2061517763102589</v>
      </c>
      <c r="BK31" s="13">
        <f t="shared" si="72"/>
        <v>13.358901208702683</v>
      </c>
      <c r="BL31" s="13">
        <f t="shared" si="22"/>
        <v>8.8691934527835201</v>
      </c>
      <c r="BM31" s="492">
        <f t="shared" si="73"/>
        <v>0.42909709147598685</v>
      </c>
      <c r="BN31" s="492">
        <f t="shared" si="74"/>
        <v>-0.33608361090314331</v>
      </c>
      <c r="BO31" s="19"/>
      <c r="BP31" s="13">
        <f t="shared" si="75"/>
        <v>22.228094661486203</v>
      </c>
    </row>
    <row r="32" spans="1:68" x14ac:dyDescent="0.45">
      <c r="A32" s="10"/>
      <c r="B32" s="10" t="s">
        <v>58</v>
      </c>
      <c r="C32" s="7">
        <v>6.8427662940262026</v>
      </c>
      <c r="D32" s="7">
        <v>6.9982837097995256</v>
      </c>
      <c r="E32" s="7">
        <v>7.4648359571194947</v>
      </c>
      <c r="F32" s="7">
        <v>7.3093185413461716</v>
      </c>
      <c r="G32" s="7">
        <v>7.3093185413461716</v>
      </c>
      <c r="H32" s="7">
        <v>7.3093185413461716</v>
      </c>
      <c r="I32" s="7">
        <v>7.7410348875329182</v>
      </c>
      <c r="J32" s="7">
        <v>7.4316195981446871</v>
      </c>
      <c r="K32" s="7">
        <v>7.6962555697909503</v>
      </c>
      <c r="L32" s="7">
        <v>7.8055511105436581</v>
      </c>
      <c r="M32" s="26">
        <f t="shared" si="76"/>
        <v>3.5609461457409619E-2</v>
      </c>
      <c r="N32" s="26">
        <f t="shared" si="76"/>
        <v>1.4201131935081657E-2</v>
      </c>
      <c r="O32" s="36"/>
      <c r="P32" s="7">
        <v>1.3996567419599051</v>
      </c>
      <c r="Q32" s="7">
        <v>2.0217264050531965</v>
      </c>
      <c r="R32" s="7">
        <v>1.5551741577332279</v>
      </c>
      <c r="S32" s="7">
        <v>2.0217264050531965</v>
      </c>
      <c r="T32" s="7">
        <v>1.3996567419599051</v>
      </c>
      <c r="U32" s="7">
        <v>2.0217264050531965</v>
      </c>
      <c r="V32" s="7">
        <v>1.5551741577332279</v>
      </c>
      <c r="W32" s="7">
        <v>2.177243820826519</v>
      </c>
      <c r="X32" s="7">
        <v>1.3996567419599051</v>
      </c>
      <c r="Y32" s="7">
        <v>2.332761236599842</v>
      </c>
      <c r="Z32" s="7">
        <v>1.7106915735065507</v>
      </c>
      <c r="AA32" s="7">
        <v>2.177243820826519</v>
      </c>
      <c r="AB32" s="7">
        <v>1.3996567419599051</v>
      </c>
      <c r="AC32" s="7">
        <v>2.177243820826519</v>
      </c>
      <c r="AD32" s="7">
        <v>1.7106915735065507</v>
      </c>
      <c r="AE32" s="7">
        <v>2.177243820826519</v>
      </c>
      <c r="AF32" s="7">
        <v>1.3996567419599051</v>
      </c>
      <c r="AG32" s="7">
        <v>2.177243820826519</v>
      </c>
      <c r="AH32" s="7">
        <v>1.9352587218832296</v>
      </c>
      <c r="AI32" s="7">
        <v>1.9352587218832296</v>
      </c>
      <c r="AJ32" s="7">
        <v>1.9352587218832296</v>
      </c>
      <c r="AK32" s="7">
        <v>1.9352587218832296</v>
      </c>
      <c r="AL32" s="7">
        <v>1.8579048995361718</v>
      </c>
      <c r="AM32" s="7">
        <v>1.8579048995361718</v>
      </c>
      <c r="AN32" s="7">
        <v>1.8579048995361718</v>
      </c>
      <c r="AO32" s="7">
        <v>1.8579048995361718</v>
      </c>
      <c r="AP32" s="7">
        <v>1.8655372999889079</v>
      </c>
      <c r="AQ32" s="7">
        <v>1.9461890706639378</v>
      </c>
      <c r="AR32" s="7">
        <v>1.9788154347409412</v>
      </c>
      <c r="AS32" s="7">
        <v>1.9057137643971624</v>
      </c>
      <c r="AT32" s="492">
        <f t="shared" si="57"/>
        <v>2.5732676022828915E-2</v>
      </c>
      <c r="AU32" s="492">
        <f t="shared" si="58"/>
        <v>-3.6942136725019559E-2</v>
      </c>
      <c r="AV32" s="4"/>
      <c r="AW32" s="13">
        <f t="shared" si="77"/>
        <v>3.5769005627864239</v>
      </c>
      <c r="AX32" s="13">
        <f t="shared" si="78"/>
        <v>3.4213831470131018</v>
      </c>
      <c r="AY32" s="13">
        <f t="shared" si="60"/>
        <v>3.5769005627864243</v>
      </c>
      <c r="AZ32" s="13">
        <f t="shared" si="61"/>
        <v>3.4213831470131018</v>
      </c>
      <c r="BA32" s="13">
        <f t="shared" si="62"/>
        <v>3.7324179785597469</v>
      </c>
      <c r="BB32" s="13">
        <f t="shared" si="63"/>
        <v>3.7324179785597469</v>
      </c>
      <c r="BC32" s="13">
        <f t="shared" si="64"/>
        <v>3.8879353943330699</v>
      </c>
      <c r="BD32" s="13">
        <f t="shared" si="65"/>
        <v>3.5769005627864239</v>
      </c>
      <c r="BE32" s="13">
        <f t="shared" si="66"/>
        <v>3.8879353943330699</v>
      </c>
      <c r="BF32" s="13">
        <f t="shared" si="67"/>
        <v>3.5769005627864239</v>
      </c>
      <c r="BG32" s="13">
        <f t="shared" si="68"/>
        <v>3.8705174437664591</v>
      </c>
      <c r="BH32" s="13">
        <f t="shared" si="69"/>
        <v>3.8705174437664591</v>
      </c>
      <c r="BI32" s="13">
        <f t="shared" si="70"/>
        <v>3.7158097990723435</v>
      </c>
      <c r="BJ32" s="13">
        <f t="shared" si="71"/>
        <v>3.7158097990723435</v>
      </c>
      <c r="BK32" s="13">
        <f t="shared" si="72"/>
        <v>3.8117263706528455</v>
      </c>
      <c r="BL32" s="13">
        <f t="shared" si="22"/>
        <v>3.8845291991381039</v>
      </c>
      <c r="BM32" s="492">
        <f t="shared" si="73"/>
        <v>4.5405822469137602E-2</v>
      </c>
      <c r="BN32" s="492">
        <f t="shared" si="74"/>
        <v>1.9099699560225503E-2</v>
      </c>
      <c r="BO32" s="19"/>
      <c r="BP32" s="13">
        <f t="shared" si="75"/>
        <v>7.6962555697909494</v>
      </c>
    </row>
    <row r="33" spans="1:68" x14ac:dyDescent="0.45">
      <c r="A33" s="29"/>
      <c r="B33" s="29" t="s">
        <v>2</v>
      </c>
      <c r="C33" s="610">
        <v>13.530015172279084</v>
      </c>
      <c r="D33" s="610">
        <v>14.152084835372374</v>
      </c>
      <c r="E33" s="610">
        <v>13.841050003825728</v>
      </c>
      <c r="F33" s="610">
        <v>15.240706745785634</v>
      </c>
      <c r="G33" s="610">
        <v>15.707258993105603</v>
      </c>
      <c r="H33" s="610">
        <v>16.329328656198893</v>
      </c>
      <c r="I33" s="610">
        <v>18.171560917825747</v>
      </c>
      <c r="J33" s="610">
        <v>15.566477997784236</v>
      </c>
      <c r="K33" s="610">
        <v>17.255709962891434</v>
      </c>
      <c r="L33" s="610">
        <v>18.290280237909258</v>
      </c>
      <c r="M33" s="30">
        <f t="shared" si="76"/>
        <v>0.10851728729823451</v>
      </c>
      <c r="N33" s="30">
        <f>IF(ISERROR(L33/K33),"N/A",IF(K33&lt;0,"N/A",IF(L33&lt;0,"N/A",IF(L33/K33-1&gt;300%,"&gt;±300%",IF(L33/K33-1&lt;-300%,"&gt;±300%",L33/K33-1)))))</f>
        <v>5.9955242481629423E-2</v>
      </c>
      <c r="O33" s="36"/>
      <c r="P33" s="610">
        <v>3.2658657312397787</v>
      </c>
      <c r="Q33" s="610">
        <v>3.5769005627864243</v>
      </c>
      <c r="R33" s="610">
        <v>3.4213831470131013</v>
      </c>
      <c r="S33" s="610">
        <v>3.4213831470131013</v>
      </c>
      <c r="T33" s="610">
        <v>3.2658657312397787</v>
      </c>
      <c r="U33" s="610">
        <v>3.5769005627864243</v>
      </c>
      <c r="V33" s="610">
        <v>3.5769005627864243</v>
      </c>
      <c r="W33" s="610">
        <v>3.7324179785597473</v>
      </c>
      <c r="X33" s="610">
        <v>3.7324179785597473</v>
      </c>
      <c r="Y33" s="610">
        <v>4.0434528101063929</v>
      </c>
      <c r="Z33" s="610">
        <v>3.8879353943330699</v>
      </c>
      <c r="AA33" s="610">
        <v>3.8879353943330699</v>
      </c>
      <c r="AB33" s="610">
        <v>3.8879353943330699</v>
      </c>
      <c r="AC33" s="610">
        <v>3.8879353943330699</v>
      </c>
      <c r="AD33" s="610">
        <v>4.0434528101063929</v>
      </c>
      <c r="AE33" s="610">
        <v>4.0434528101063929</v>
      </c>
      <c r="AF33" s="610">
        <v>4.0434528101063929</v>
      </c>
      <c r="AG33" s="610">
        <v>4.1989702258797159</v>
      </c>
      <c r="AH33" s="610">
        <v>4.5522087591012363</v>
      </c>
      <c r="AI33" s="610">
        <v>4.5480671903702143</v>
      </c>
      <c r="AJ33" s="610">
        <v>4.5149346405220419</v>
      </c>
      <c r="AK33" s="610">
        <v>4.5563503278322584</v>
      </c>
      <c r="AL33" s="610">
        <v>3.6628294892594262</v>
      </c>
      <c r="AM33" s="610">
        <v>3.2282692353341087</v>
      </c>
      <c r="AN33" s="610">
        <v>4.2405279477741296</v>
      </c>
      <c r="AO33" s="610">
        <v>4.434851325416572</v>
      </c>
      <c r="AP33" s="610">
        <v>4.4581963487806791</v>
      </c>
      <c r="AQ33" s="610">
        <v>4.1098194450662096</v>
      </c>
      <c r="AR33" s="610">
        <v>4.1040483529238694</v>
      </c>
      <c r="AS33" s="610">
        <v>4.5836458161206739</v>
      </c>
      <c r="AT33" s="612">
        <f t="shared" si="57"/>
        <v>3.3551179010521848E-2</v>
      </c>
      <c r="AU33" s="612">
        <f t="shared" si="58"/>
        <v>0.11685960348277136</v>
      </c>
      <c r="AV33" s="4"/>
      <c r="AW33" s="29">
        <f t="shared" si="77"/>
        <v>7.3093185413461708</v>
      </c>
      <c r="AX33" s="29">
        <f t="shared" si="78"/>
        <v>6.8427662940262035</v>
      </c>
      <c r="AY33" s="29">
        <f t="shared" si="60"/>
        <v>6.8427662940262026</v>
      </c>
      <c r="AZ33" s="29">
        <f t="shared" si="61"/>
        <v>6.8427662940262035</v>
      </c>
      <c r="BA33" s="29">
        <f t="shared" si="62"/>
        <v>7.3093185413461716</v>
      </c>
      <c r="BB33" s="29">
        <f t="shared" si="63"/>
        <v>7.7758707886661398</v>
      </c>
      <c r="BC33" s="29">
        <f t="shared" si="64"/>
        <v>7.7758707886661398</v>
      </c>
      <c r="BD33" s="29">
        <f t="shared" si="65"/>
        <v>7.7758707886661398</v>
      </c>
      <c r="BE33" s="29">
        <f t="shared" si="66"/>
        <v>8.0869056202127858</v>
      </c>
      <c r="BF33" s="29">
        <f t="shared" si="67"/>
        <v>8.2424230359861088</v>
      </c>
      <c r="BG33" s="29">
        <f t="shared" si="68"/>
        <v>9.1002759494714507</v>
      </c>
      <c r="BH33" s="29">
        <f t="shared" si="69"/>
        <v>9.0712849683543002</v>
      </c>
      <c r="BI33" s="29">
        <f t="shared" si="70"/>
        <v>6.8910987245935349</v>
      </c>
      <c r="BJ33" s="599">
        <f t="shared" si="71"/>
        <v>8.6753792731907016</v>
      </c>
      <c r="BK33" s="599">
        <f t="shared" si="72"/>
        <v>8.5680157938468895</v>
      </c>
      <c r="BL33" s="599">
        <f t="shared" si="22"/>
        <v>8.6876941690445442</v>
      </c>
      <c r="BM33" s="612">
        <f t="shared" si="73"/>
        <v>1.4195224745849888E-3</v>
      </c>
      <c r="BN33" s="612">
        <f t="shared" si="74"/>
        <v>1.3968038584102782E-2</v>
      </c>
      <c r="BO33" s="19"/>
      <c r="BP33" s="611">
        <f t="shared" si="75"/>
        <v>17.25570996289143</v>
      </c>
    </row>
    <row r="34" spans="1:68" x14ac:dyDescent="0.45">
      <c r="A34" s="37"/>
      <c r="B34" s="37"/>
      <c r="C34" s="37"/>
      <c r="D34" s="37"/>
      <c r="E34" s="37"/>
      <c r="F34" s="37"/>
      <c r="G34" s="37"/>
      <c r="H34" s="37"/>
      <c r="I34" s="37"/>
      <c r="J34" s="37"/>
      <c r="K34" s="37"/>
      <c r="L34" s="37"/>
      <c r="M34" s="37"/>
      <c r="N34" s="539"/>
      <c r="O34" s="36"/>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492"/>
      <c r="AU34" s="492"/>
      <c r="AV34" s="4"/>
      <c r="AW34" s="37"/>
      <c r="AX34" s="37"/>
      <c r="AY34" s="37"/>
      <c r="AZ34" s="37"/>
      <c r="BA34" s="37"/>
      <c r="BB34" s="37"/>
      <c r="BC34" s="37"/>
      <c r="BD34" s="37"/>
      <c r="BE34" s="37"/>
      <c r="BF34" s="37"/>
      <c r="BG34" s="37"/>
      <c r="BH34" s="37"/>
      <c r="BI34" s="37"/>
      <c r="BJ34" s="37"/>
      <c r="BK34" s="37"/>
      <c r="BL34" s="37"/>
      <c r="BM34" s="492"/>
      <c r="BN34" s="492"/>
      <c r="BO34" s="19"/>
      <c r="BP34" s="13"/>
    </row>
    <row r="35" spans="1:68" x14ac:dyDescent="0.45">
      <c r="A35" s="23" t="s">
        <v>3</v>
      </c>
      <c r="B35" s="9"/>
      <c r="C35" s="554">
        <f t="shared" ref="C35:L35" si="79">SUM(C36:C38)</f>
        <v>29.081756749611365</v>
      </c>
      <c r="D35" s="554">
        <f t="shared" si="79"/>
        <v>4.6655224731996849</v>
      </c>
      <c r="E35" s="554">
        <f t="shared" si="79"/>
        <v>9.4865623621726911</v>
      </c>
      <c r="F35" s="554">
        <f t="shared" si="79"/>
        <v>16.640363487745539</v>
      </c>
      <c r="G35" s="554">
        <f t="shared" si="79"/>
        <v>8.5534578675327531</v>
      </c>
      <c r="H35" s="554">
        <f t="shared" si="79"/>
        <v>0.46655224731996814</v>
      </c>
      <c r="I35" s="554">
        <f t="shared" si="79"/>
        <v>38.469778478992424</v>
      </c>
      <c r="J35" s="554">
        <f t="shared" si="79"/>
        <v>48.072027906101098</v>
      </c>
      <c r="K35" s="554">
        <f t="shared" si="79"/>
        <v>-1.3506035903644102</v>
      </c>
      <c r="L35" s="554">
        <f t="shared" si="79"/>
        <v>10.233098070204672</v>
      </c>
      <c r="M35" s="492" t="str">
        <f>IF(ISERROR(K35/J35),"N/A",IF(J35&lt;0,"N/A",IF(K35&lt;0,"N/A",IF(K35/J35-1&gt;300%,"&gt;±300%",IF(K35/J35-1&lt;-300%,"&gt;±300%",K35/J35-1)))))</f>
        <v>N/A</v>
      </c>
      <c r="N35" s="492" t="str">
        <f>IF(ISERROR(L35/K35),"N/A",IF(K35&lt;0,"N/A",IF(L35&lt;0,"N/A",IF(L35/K35-1&gt;300%,"&gt;±300%",IF(L35/K35-1&lt;-300%,"&gt;±300%",L35/K35-1)))))</f>
        <v>N/A</v>
      </c>
      <c r="O35" s="36"/>
      <c r="P35" s="659">
        <f t="shared" ref="P35" si="80">SUM(P36:P38)</f>
        <v>-5.4431095520662982</v>
      </c>
      <c r="Q35" s="659">
        <f t="shared" ref="Q35:AS35" si="81">SUM(Q36:Q38)</f>
        <v>0</v>
      </c>
      <c r="R35" s="659">
        <f t="shared" si="81"/>
        <v>-0.31103483154664557</v>
      </c>
      <c r="S35" s="659">
        <f t="shared" si="81"/>
        <v>3.5769005627864239</v>
      </c>
      <c r="T35" s="659">
        <f t="shared" si="81"/>
        <v>8.8644926990793991</v>
      </c>
      <c r="U35" s="659">
        <f t="shared" si="81"/>
        <v>-2.9548308996931341</v>
      </c>
      <c r="V35" s="659">
        <f t="shared" si="81"/>
        <v>5.1320747205196522</v>
      </c>
      <c r="W35" s="659">
        <f t="shared" si="81"/>
        <v>2.9548308996931327</v>
      </c>
      <c r="X35" s="659">
        <f t="shared" si="81"/>
        <v>1.5551741577332276</v>
      </c>
      <c r="Y35" s="659">
        <f t="shared" si="81"/>
        <v>6.9982837097995256</v>
      </c>
      <c r="Z35" s="659">
        <f t="shared" si="81"/>
        <v>2.488278652373165</v>
      </c>
      <c r="AA35" s="659">
        <f t="shared" si="81"/>
        <v>3.2658657312397787</v>
      </c>
      <c r="AB35" s="659">
        <f t="shared" si="81"/>
        <v>-0.31103483154664563</v>
      </c>
      <c r="AC35" s="659">
        <f t="shared" si="81"/>
        <v>3.1103483154664557</v>
      </c>
      <c r="AD35" s="659">
        <f t="shared" si="81"/>
        <v>1.8662089892798734</v>
      </c>
      <c r="AE35" s="659">
        <f t="shared" si="81"/>
        <v>-1.7106915735065509</v>
      </c>
      <c r="AF35" s="659">
        <f t="shared" si="81"/>
        <v>2.021726405053196</v>
      </c>
      <c r="AG35" s="659">
        <f t="shared" si="81"/>
        <v>-2.0217264050531965</v>
      </c>
      <c r="AH35" s="659">
        <f t="shared" si="81"/>
        <v>24.576919583226065</v>
      </c>
      <c r="AI35" s="659">
        <f t="shared" si="81"/>
        <v>3.8022067153675532</v>
      </c>
      <c r="AJ35" s="659">
        <f t="shared" si="81"/>
        <v>7.67693053652033</v>
      </c>
      <c r="AK35" s="659">
        <f t="shared" si="81"/>
        <v>2.4137216438784748</v>
      </c>
      <c r="AL35" s="659">
        <f t="shared" si="81"/>
        <v>2.0708821802317852</v>
      </c>
      <c r="AM35" s="659">
        <f t="shared" si="81"/>
        <v>11.906298786621619</v>
      </c>
      <c r="AN35" s="659">
        <f t="shared" si="81"/>
        <v>29.895188284373312</v>
      </c>
      <c r="AO35" s="659">
        <f t="shared" si="81"/>
        <v>4.1996586548743844</v>
      </c>
      <c r="AP35" s="659">
        <f t="shared" si="81"/>
        <v>4.9758361612809328</v>
      </c>
      <c r="AQ35" s="659">
        <f t="shared" si="81"/>
        <v>5.8101967903831921</v>
      </c>
      <c r="AR35" s="659">
        <f t="shared" si="81"/>
        <v>-8.7819709528588028</v>
      </c>
      <c r="AS35" s="659">
        <f t="shared" si="81"/>
        <v>-3.3546655891697292</v>
      </c>
      <c r="AT35" s="492" t="str">
        <f t="shared" ref="AT35:AT38" si="82">IF(ISERROR(AS35/AO35),"N/A",IF(AO35&lt;0,"N/A",IF(AS35&lt;0,"N/A",IF(AS35/AO35-1&gt;300%,"&gt;±300%",IF(AS35/AO35-1&lt;-300%,"&gt;±300%",AS35/AO35-1)))))</f>
        <v>N/A</v>
      </c>
      <c r="AU35" s="492" t="str">
        <f t="shared" ref="AU35:AU38" si="83">IF(ISERROR(AS35/AR35),"N/A",IF(AR35&lt;0,"N/A",IF(AS35&lt;0,"N/A",IF(AS35/AR35-1&gt;300%,"&gt;±300%",IF(AS35/AR35-1&lt;-300%,"&gt;±300%",AS35/AR35-1)))))</f>
        <v>N/A</v>
      </c>
      <c r="AV35" s="4"/>
      <c r="AW35" s="9">
        <f t="shared" ref="AW35:AX35" si="84">SUM(AW36:AW38)</f>
        <v>10.108632025265981</v>
      </c>
      <c r="AX35" s="9">
        <f t="shared" si="84"/>
        <v>-5.4431095520662982</v>
      </c>
      <c r="AY35" s="9">
        <f>SUM(R35:S35)</f>
        <v>3.2658657312397783</v>
      </c>
      <c r="AZ35" s="9">
        <f>SUM(T35:U35)</f>
        <v>5.9096617993862655</v>
      </c>
      <c r="BA35" s="9">
        <f>SUM(V35:W35)</f>
        <v>8.0869056202127858</v>
      </c>
      <c r="BB35" s="9">
        <f>SUM(X35:Y35)</f>
        <v>8.5534578675327531</v>
      </c>
      <c r="BC35" s="9">
        <f>SUM(Z35:AA35)</f>
        <v>5.7541443836129442</v>
      </c>
      <c r="BD35" s="9">
        <f>SUM(AB35:AC35)</f>
        <v>2.7993134839198102</v>
      </c>
      <c r="BE35" s="9">
        <f>SUM(AD35:AE35)</f>
        <v>0.15551741577332256</v>
      </c>
      <c r="BF35" s="9">
        <f>SUM(AF35:AG35)</f>
        <v>0</v>
      </c>
      <c r="BG35" s="9">
        <f>SUM(AH35:AI35)</f>
        <v>28.379126298593619</v>
      </c>
      <c r="BH35" s="9">
        <f>SUM(AJ35:AK35)</f>
        <v>10.090652180398806</v>
      </c>
      <c r="BI35" s="9">
        <f>SUM(AL35:AM35)</f>
        <v>13.977180966853403</v>
      </c>
      <c r="BJ35" s="9">
        <f>SUM(AN35:AO35)</f>
        <v>34.094846939247695</v>
      </c>
      <c r="BK35" s="9">
        <f t="shared" ref="BK35:BK38" si="85">SUM(AP35:AQ35)</f>
        <v>10.786032951664126</v>
      </c>
      <c r="BL35" s="9">
        <f t="shared" si="22"/>
        <v>-12.136636542028532</v>
      </c>
      <c r="BM35" s="492" t="str">
        <f t="shared" ref="BM35:BM38" si="86">IF(ISERROR(BL35/BJ35),"N/A",IF(BJ35&lt;0,"N/A",IF(BL35&lt;0,"N/A",IF(BL35/BJ35-1&gt;300%,"&gt;±300%",IF(BL35/BJ35-1&lt;-300%,"&gt;±300%",BL35/BJ35-1)))))</f>
        <v>N/A</v>
      </c>
      <c r="BN35" s="492" t="str">
        <f t="shared" ref="BN35:BN38" si="87">IF(ISERROR(BL35/BK35),"N/A",IF(BK35&lt;0,"N/A",IF(BL35&lt;0,"N/A",IF(BL35/BK35-1&gt;300%,"&gt;±300%",IF(BL35/BK35-1&lt;-300%,"&gt;±300%",BL35/BK35-1)))))</f>
        <v>N/A</v>
      </c>
      <c r="BO35" s="19"/>
      <c r="BP35" s="36">
        <f t="shared" ref="BP35:BP38" si="88">SUM(AP35:AS35)</f>
        <v>-1.3506035903644062</v>
      </c>
    </row>
    <row r="36" spans="1:68" x14ac:dyDescent="0.45">
      <c r="A36" s="10"/>
      <c r="B36" s="10" t="s">
        <v>42</v>
      </c>
      <c r="C36" s="7">
        <v>-0.15551741577332279</v>
      </c>
      <c r="D36" s="7">
        <v>1.5551741577332279</v>
      </c>
      <c r="E36" s="7">
        <v>16.329328656198893</v>
      </c>
      <c r="F36" s="7">
        <v>14.307602251145697</v>
      </c>
      <c r="G36" s="7">
        <v>6.6872488782528805</v>
      </c>
      <c r="H36" s="7">
        <v>8.7089752833060761</v>
      </c>
      <c r="I36" s="7">
        <v>8.2812505507908476</v>
      </c>
      <c r="J36" s="7">
        <v>17.989313776292551</v>
      </c>
      <c r="K36" s="7">
        <v>10.319630279116437</v>
      </c>
      <c r="L36" s="7">
        <v>13.343446385671129</v>
      </c>
      <c r="M36" s="26">
        <f>IF(ISERROR(K36/J36),"N/A",IF(J36&lt;0,"N/A",IF(K36&lt;0,"N/A",IF(K36/J36-1&gt;300%,"&gt;±300%",IF(K36/J36-1&lt;-300%,"&gt;±300%",K36/J36-1)))))</f>
        <v>-0.42634664070864703</v>
      </c>
      <c r="N36" s="26">
        <f t="shared" ref="N36:N38" si="89">IF(ISERROR(L36/K36),"N/A",IF(K36&lt;0,"N/A",IF(L36&lt;0,"N/A",IF(L36/K36-1&gt;300%,"&gt;±300%",IF(L36/K36-1&lt;-300%,"&gt;±300%",L36/K36-1)))))</f>
        <v>0.29301593417294303</v>
      </c>
      <c r="O36" s="36"/>
      <c r="P36" s="659">
        <v>0.46655224731996842</v>
      </c>
      <c r="Q36" s="659">
        <v>1.2441393261865823</v>
      </c>
      <c r="R36" s="659">
        <v>1.3996567419599051</v>
      </c>
      <c r="S36" s="659">
        <v>2.332761236599842</v>
      </c>
      <c r="T36" s="659">
        <v>5.5986269678396203</v>
      </c>
      <c r="U36" s="659">
        <v>6.8427662940262026</v>
      </c>
      <c r="V36" s="659">
        <v>4.6655224731996841</v>
      </c>
      <c r="W36" s="659">
        <v>3.5769005627864243</v>
      </c>
      <c r="X36" s="659">
        <v>2.4882786523731646</v>
      </c>
      <c r="Y36" s="659">
        <v>3.5769005627864243</v>
      </c>
      <c r="Z36" s="659">
        <v>0.93310449463993683</v>
      </c>
      <c r="AA36" s="659">
        <v>2.332761236599842</v>
      </c>
      <c r="AB36" s="659">
        <v>1.3996567419599051</v>
      </c>
      <c r="AC36" s="659">
        <v>2.0217264050531965</v>
      </c>
      <c r="AD36" s="659">
        <v>2.6437960681464876</v>
      </c>
      <c r="AE36" s="659">
        <v>2.177243820826519</v>
      </c>
      <c r="AF36" s="659">
        <v>2.177243820826519</v>
      </c>
      <c r="AG36" s="659">
        <v>1.5551741577332279</v>
      </c>
      <c r="AH36" s="659">
        <v>3.3251700776706992</v>
      </c>
      <c r="AI36" s="659">
        <v>2.650058095143601</v>
      </c>
      <c r="AJ36" s="659">
        <v>1.5448957902149325</v>
      </c>
      <c r="AK36" s="659">
        <v>0.76112658776161557</v>
      </c>
      <c r="AL36" s="659">
        <v>9.3359745941786105</v>
      </c>
      <c r="AM36" s="659">
        <v>3.7878389098302212</v>
      </c>
      <c r="AN36" s="659">
        <v>3.0035593850411391</v>
      </c>
      <c r="AO36" s="659">
        <v>1.8619408872425818</v>
      </c>
      <c r="AP36" s="659">
        <v>0.63900605360658624</v>
      </c>
      <c r="AQ36" s="659">
        <v>3.3154301097086702</v>
      </c>
      <c r="AR36" s="659">
        <v>3.4167311987160995</v>
      </c>
      <c r="AS36" s="659">
        <v>2.9484629170850813</v>
      </c>
      <c r="AT36" s="492">
        <f t="shared" si="82"/>
        <v>0.58354270927020191</v>
      </c>
      <c r="AU36" s="492">
        <f t="shared" si="83"/>
        <v>-0.13705154265778319</v>
      </c>
      <c r="AV36" s="4"/>
      <c r="AW36" s="13">
        <f>D36-AX36</f>
        <v>-0.15551741577332279</v>
      </c>
      <c r="AX36" s="13">
        <f>SUM(P36:Q36)</f>
        <v>1.7106915735065507</v>
      </c>
      <c r="AY36" s="13">
        <f>SUM(R36:S36)</f>
        <v>3.7324179785597469</v>
      </c>
      <c r="AZ36" s="13">
        <f>SUM(T36:U36)</f>
        <v>12.441393261865823</v>
      </c>
      <c r="BA36" s="13">
        <f>SUM(V36:W36)</f>
        <v>8.2424230359861088</v>
      </c>
      <c r="BB36" s="13">
        <f>SUM(X36:Y36)</f>
        <v>6.0651792151595885</v>
      </c>
      <c r="BC36" s="13">
        <f>SUM(Z36:AA36)</f>
        <v>3.2658657312397787</v>
      </c>
      <c r="BD36" s="13">
        <f>SUM(AB36:AC36)</f>
        <v>3.4213831470131018</v>
      </c>
      <c r="BE36" s="13">
        <f>SUM(AD36:AE36)</f>
        <v>4.8210398889730062</v>
      </c>
      <c r="BF36" s="13">
        <f>SUM(AF36:AG36)</f>
        <v>3.7324179785597469</v>
      </c>
      <c r="BG36" s="13">
        <f>SUM(AH36:AI36)</f>
        <v>5.9752281728143002</v>
      </c>
      <c r="BH36" s="13">
        <f>SUM(AJ36:AK36)</f>
        <v>2.3060223779765483</v>
      </c>
      <c r="BI36" s="13">
        <f>SUM(AL36:AM36)</f>
        <v>13.123813504008831</v>
      </c>
      <c r="BJ36" s="13">
        <f>SUM(AN36:AO36)</f>
        <v>4.8655002722837208</v>
      </c>
      <c r="BK36" s="13">
        <f t="shared" si="85"/>
        <v>3.9544361633152567</v>
      </c>
      <c r="BL36" s="13">
        <f t="shared" si="22"/>
        <v>6.3651941158011809</v>
      </c>
      <c r="BM36" s="492">
        <f t="shared" si="86"/>
        <v>0.30823014275848526</v>
      </c>
      <c r="BN36" s="492">
        <f t="shared" si="87"/>
        <v>0.60963380186793348</v>
      </c>
      <c r="BO36" s="19"/>
      <c r="BP36" s="13">
        <f t="shared" si="88"/>
        <v>10.319630279116437</v>
      </c>
    </row>
    <row r="37" spans="1:68" x14ac:dyDescent="0.45">
      <c r="A37" s="10"/>
      <c r="B37" s="10" t="s">
        <v>43</v>
      </c>
      <c r="C37" s="7">
        <v>28.148652254971427</v>
      </c>
      <c r="D37" s="7">
        <v>6.6872488782528805</v>
      </c>
      <c r="E37" s="7">
        <v>-7.4648359571194947</v>
      </c>
      <c r="F37" s="7">
        <v>-0.31103483154664557</v>
      </c>
      <c r="G37" s="7">
        <v>3.2658657312397787</v>
      </c>
      <c r="H37" s="7">
        <v>-7.6203533728928168</v>
      </c>
      <c r="I37" s="7">
        <v>30.817268239182113</v>
      </c>
      <c r="J37" s="7">
        <v>15.825378703438842</v>
      </c>
      <c r="K37" s="7">
        <v>-7.3594413876629465</v>
      </c>
      <c r="L37" s="7">
        <v>1.5551741577332279</v>
      </c>
      <c r="M37" s="26" t="str">
        <f>IF(ISERROR(K37/J37),"N/A",IF(J37&lt;0,"N/A",IF(K37&lt;0,"N/A",IF(K37/J37-1&gt;300%,"&gt;±300%",IF(K37/J37-1&lt;-300%,"&gt;±300%",K37/J37-1)))))</f>
        <v>N/A</v>
      </c>
      <c r="N37" s="26" t="str">
        <f>IF(ISERROR(L37/K37),"N/A",IF(K37&lt;0,"N/A",IF(L37&lt;0,"N/A",IF(L37/K37-1&gt;300%,"&gt;±300%",IF(L37/K37-1&lt;-300%,"&gt;±300%",L37/K37-1)))))</f>
        <v>N/A</v>
      </c>
      <c r="O37" s="36"/>
      <c r="P37" s="659">
        <v>-2.9548308996931332</v>
      </c>
      <c r="Q37" s="659">
        <v>-0.93310449463993683</v>
      </c>
      <c r="R37" s="659">
        <v>-1.5551741577332279</v>
      </c>
      <c r="S37" s="659">
        <v>1.3996567419599051</v>
      </c>
      <c r="T37" s="659">
        <v>3.4213831470131013</v>
      </c>
      <c r="U37" s="659">
        <v>-10.730701688359273</v>
      </c>
      <c r="V37" s="659">
        <v>-0.77758707886661393</v>
      </c>
      <c r="W37" s="659">
        <v>-0.46655224731996842</v>
      </c>
      <c r="X37" s="659">
        <v>-2.6437960681464876</v>
      </c>
      <c r="Y37" s="659">
        <v>3.5769005627864243</v>
      </c>
      <c r="Z37" s="659">
        <v>1.8662089892798737</v>
      </c>
      <c r="AA37" s="659">
        <v>0.93310449463993683</v>
      </c>
      <c r="AB37" s="659">
        <v>-1.2441393261865823</v>
      </c>
      <c r="AC37" s="659">
        <v>1.7106915735065507</v>
      </c>
      <c r="AD37" s="659">
        <v>-0.46655224731996842</v>
      </c>
      <c r="AE37" s="659">
        <v>-3.8879353943330699</v>
      </c>
      <c r="AF37" s="659">
        <v>0.15551741577332279</v>
      </c>
      <c r="AG37" s="659">
        <v>-3.5769005627864243</v>
      </c>
      <c r="AH37" s="659">
        <v>21.367254398499071</v>
      </c>
      <c r="AI37" s="659">
        <v>1.5524500624246942</v>
      </c>
      <c r="AJ37" s="659">
        <v>6.4324320046132462</v>
      </c>
      <c r="AK37" s="659">
        <v>1.4651317736450984</v>
      </c>
      <c r="AL37" s="659">
        <v>-6.629274862299253</v>
      </c>
      <c r="AM37" s="659">
        <v>3.8216655038922629</v>
      </c>
      <c r="AN37" s="659">
        <v>16.268167964392379</v>
      </c>
      <c r="AO37" s="659">
        <v>2.3648200974534519</v>
      </c>
      <c r="AP37" s="659">
        <v>3.2978999923485079</v>
      </c>
      <c r="AQ37" s="659">
        <v>0.97039219626049888</v>
      </c>
      <c r="AR37" s="659">
        <v>-6.8191344895949531</v>
      </c>
      <c r="AS37" s="659">
        <v>-4.808599086676999</v>
      </c>
      <c r="AT37" s="492" t="str">
        <f t="shared" si="82"/>
        <v>N/A</v>
      </c>
      <c r="AU37" s="492" t="str">
        <f t="shared" si="83"/>
        <v>N/A</v>
      </c>
      <c r="AV37" s="4"/>
      <c r="AW37" s="13">
        <f>D37-AX37</f>
        <v>10.57518427258595</v>
      </c>
      <c r="AX37" s="13">
        <f>SUM(P37:Q37)</f>
        <v>-3.8879353943330699</v>
      </c>
      <c r="AY37" s="13">
        <f>SUM(R37:S37)</f>
        <v>-0.15551741577332279</v>
      </c>
      <c r="AZ37" s="13">
        <f>SUM(T37:U37)</f>
        <v>-7.3093185413461725</v>
      </c>
      <c r="BA37" s="13">
        <f>SUM(V37:W37)</f>
        <v>-1.2441393261865823</v>
      </c>
      <c r="BB37" s="13">
        <f>SUM(X37:Y37)</f>
        <v>0.93310449463993672</v>
      </c>
      <c r="BC37" s="13">
        <f>SUM(Z37:AA37)</f>
        <v>2.7993134839198106</v>
      </c>
      <c r="BD37" s="13">
        <f>SUM(AB37:AC37)</f>
        <v>0.46655224731996836</v>
      </c>
      <c r="BE37" s="13">
        <f>SUM(AD37:AE37)</f>
        <v>-4.354487641653038</v>
      </c>
      <c r="BF37" s="13">
        <f>SUM(AF37:AG37)</f>
        <v>-3.4213831470131018</v>
      </c>
      <c r="BG37" s="13">
        <f>SUM(AH37:AI37)</f>
        <v>22.919704460923764</v>
      </c>
      <c r="BH37" s="13">
        <f>SUM(AJ37:AK37)</f>
        <v>7.8975637782583448</v>
      </c>
      <c r="BI37" s="13">
        <f>SUM(AL37:AM37)</f>
        <v>-2.8076093584069901</v>
      </c>
      <c r="BJ37" s="13">
        <f>SUM(AN37:AO37)</f>
        <v>18.632988061845833</v>
      </c>
      <c r="BK37" s="13">
        <f t="shared" si="85"/>
        <v>4.2682921886090064</v>
      </c>
      <c r="BL37" s="13">
        <f t="shared" si="22"/>
        <v>-11.627733576271952</v>
      </c>
      <c r="BM37" s="492" t="str">
        <f t="shared" si="86"/>
        <v>N/A</v>
      </c>
      <c r="BN37" s="492" t="str">
        <f t="shared" si="87"/>
        <v>N/A</v>
      </c>
      <c r="BO37" s="19"/>
      <c r="BP37" s="13">
        <f t="shared" si="88"/>
        <v>-7.3594413876629456</v>
      </c>
    </row>
    <row r="38" spans="1:68" x14ac:dyDescent="0.45">
      <c r="A38" s="10"/>
      <c r="B38" s="10" t="s">
        <v>37</v>
      </c>
      <c r="C38" s="7">
        <v>1.0886219104132595</v>
      </c>
      <c r="D38" s="7">
        <v>-3.5769005627864243</v>
      </c>
      <c r="E38" s="7">
        <v>0.62206966309329115</v>
      </c>
      <c r="F38" s="7">
        <v>2.6437960681464876</v>
      </c>
      <c r="G38" s="7">
        <v>-1.3996567419599051</v>
      </c>
      <c r="H38" s="7">
        <v>-0.62206966309329115</v>
      </c>
      <c r="I38" s="7">
        <v>-0.62874031098053484</v>
      </c>
      <c r="J38" s="7">
        <v>14.257335426369707</v>
      </c>
      <c r="K38" s="7">
        <v>-4.3107924818179004</v>
      </c>
      <c r="L38" s="7">
        <v>-4.6655224731996841</v>
      </c>
      <c r="M38" s="26" t="str">
        <f t="shared" ref="M38" si="90">IF(ISERROR(K38/J38),"N/A",IF(J38&lt;0,"N/A",IF(K38&lt;0,"N/A",IF(K38/J38-1&gt;300%,"&gt;±300%",IF(K38/J38-1&lt;-300%,"&gt;±300%",K38/J38-1)))))</f>
        <v>N/A</v>
      </c>
      <c r="N38" s="26" t="str">
        <f t="shared" si="89"/>
        <v>N/A</v>
      </c>
      <c r="O38" s="36"/>
      <c r="P38" s="659">
        <v>-2.9548308996931332</v>
      </c>
      <c r="Q38" s="659">
        <v>-0.31103483154664557</v>
      </c>
      <c r="R38" s="659">
        <v>-0.15551741577332279</v>
      </c>
      <c r="S38" s="659">
        <v>-0.15551741577332279</v>
      </c>
      <c r="T38" s="659">
        <v>-0.15551741577332279</v>
      </c>
      <c r="U38" s="659">
        <v>0.93310449463993683</v>
      </c>
      <c r="V38" s="659">
        <v>1.2441393261865823</v>
      </c>
      <c r="W38" s="659">
        <v>-0.15551741577332279</v>
      </c>
      <c r="X38" s="659">
        <v>1.7106915735065507</v>
      </c>
      <c r="Y38" s="659">
        <v>-0.15551741577332279</v>
      </c>
      <c r="Z38" s="659">
        <v>-0.31103483154664557</v>
      </c>
      <c r="AA38" s="659">
        <v>0</v>
      </c>
      <c r="AB38" s="659">
        <v>-0.46655224731996842</v>
      </c>
      <c r="AC38" s="659">
        <v>-0.62206966309329115</v>
      </c>
      <c r="AD38" s="659">
        <v>-0.31103483154664557</v>
      </c>
      <c r="AE38" s="659">
        <v>0</v>
      </c>
      <c r="AF38" s="659">
        <v>-0.31103483154664557</v>
      </c>
      <c r="AG38" s="659">
        <v>0</v>
      </c>
      <c r="AH38" s="659">
        <v>-0.11550489294370506</v>
      </c>
      <c r="AI38" s="659">
        <v>-0.40030144220074193</v>
      </c>
      <c r="AJ38" s="659">
        <v>-0.30039725830784891</v>
      </c>
      <c r="AK38" s="659">
        <v>0.18746328247176094</v>
      </c>
      <c r="AL38" s="659">
        <v>-0.63581755164757225</v>
      </c>
      <c r="AM38" s="659">
        <v>4.2967943728991358</v>
      </c>
      <c r="AN38" s="659">
        <v>10.623460934939793</v>
      </c>
      <c r="AO38" s="659">
        <v>-2.7102329821649028E-2</v>
      </c>
      <c r="AP38" s="659">
        <v>1.0389301153258386</v>
      </c>
      <c r="AQ38" s="659">
        <v>1.5243744844140228</v>
      </c>
      <c r="AR38" s="659">
        <v>-5.3795676619799497</v>
      </c>
      <c r="AS38" s="659">
        <v>-1.4945294195778116</v>
      </c>
      <c r="AT38" s="492" t="str">
        <f t="shared" si="82"/>
        <v>N/A</v>
      </c>
      <c r="AU38" s="492" t="str">
        <f t="shared" si="83"/>
        <v>N/A</v>
      </c>
      <c r="AV38" s="4"/>
      <c r="AW38" s="13">
        <f>D38-AX38</f>
        <v>-0.31103483154664557</v>
      </c>
      <c r="AX38" s="13">
        <f>SUM(P38:Q38)</f>
        <v>-3.2658657312397787</v>
      </c>
      <c r="AY38" s="13">
        <f>SUM(R38:S38)</f>
        <v>-0.31103483154664557</v>
      </c>
      <c r="AZ38" s="13">
        <f>SUM(T38:U38)</f>
        <v>0.77758707886661405</v>
      </c>
      <c r="BA38" s="13">
        <f>SUM(V38:W38)</f>
        <v>1.0886219104132595</v>
      </c>
      <c r="BB38" s="13">
        <f>SUM(X38:Y38)</f>
        <v>1.5551741577332279</v>
      </c>
      <c r="BC38" s="13">
        <f>SUM(Z38:AA38)</f>
        <v>-0.31103483154664557</v>
      </c>
      <c r="BD38" s="13">
        <f>SUM(AB38:AC38)</f>
        <v>-1.0886219104132595</v>
      </c>
      <c r="BE38" s="13">
        <f>SUM(AD38:AE38)</f>
        <v>-0.31103483154664557</v>
      </c>
      <c r="BF38" s="13">
        <f>SUM(AF38:AG38)</f>
        <v>-0.31103483154664557</v>
      </c>
      <c r="BG38" s="13">
        <f>SUM(AH38:AI38)</f>
        <v>-0.51580633514444696</v>
      </c>
      <c r="BH38" s="13">
        <f>SUM(AJ38:AK38)</f>
        <v>-0.11293397583608797</v>
      </c>
      <c r="BI38" s="13">
        <f>SUM(AL38:AM38)</f>
        <v>3.6609768212515634</v>
      </c>
      <c r="BJ38" s="13">
        <f>SUM(AN38:AO38)</f>
        <v>10.596358605118144</v>
      </c>
      <c r="BK38" s="13">
        <f t="shared" si="85"/>
        <v>2.5633045997398614</v>
      </c>
      <c r="BL38" s="13">
        <f t="shared" si="22"/>
        <v>-6.8740970815577613</v>
      </c>
      <c r="BM38" s="492" t="str">
        <f t="shared" si="86"/>
        <v>N/A</v>
      </c>
      <c r="BN38" s="492" t="str">
        <f t="shared" si="87"/>
        <v>N/A</v>
      </c>
      <c r="BO38" s="19"/>
      <c r="BP38" s="13">
        <f t="shared" si="88"/>
        <v>-4.3107924818179004</v>
      </c>
    </row>
    <row r="39" spans="1:68" x14ac:dyDescent="0.45">
      <c r="A39" s="23"/>
      <c r="B39" s="4"/>
      <c r="C39" s="9"/>
      <c r="D39" s="9"/>
      <c r="E39" s="9"/>
      <c r="F39" s="9"/>
      <c r="G39" s="9"/>
      <c r="H39" s="9"/>
      <c r="I39" s="9"/>
      <c r="J39" s="9"/>
      <c r="K39" s="9"/>
      <c r="L39" s="9"/>
      <c r="M39" s="36"/>
      <c r="N39" s="235"/>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492"/>
      <c r="AU39" s="492"/>
      <c r="AV39" s="4"/>
      <c r="AW39" s="4"/>
      <c r="AX39" s="13"/>
      <c r="AY39" s="13"/>
      <c r="AZ39" s="13"/>
      <c r="BA39" s="13"/>
      <c r="BB39" s="13"/>
      <c r="BC39" s="13"/>
      <c r="BD39" s="13"/>
      <c r="BE39" s="13"/>
      <c r="BF39" s="13"/>
      <c r="BG39" s="13"/>
      <c r="BH39" s="13"/>
      <c r="BI39" s="13"/>
      <c r="BJ39" s="13"/>
      <c r="BK39" s="13"/>
      <c r="BL39" s="13"/>
      <c r="BM39" s="492"/>
      <c r="BN39" s="492"/>
      <c r="BO39" s="19"/>
      <c r="BP39" s="649"/>
    </row>
    <row r="40" spans="1:68" x14ac:dyDescent="0.45">
      <c r="A40" s="33" t="s">
        <v>26</v>
      </c>
      <c r="B40" s="34"/>
      <c r="C40" s="560">
        <f t="shared" ref="C40:L40" si="91">SUM(C21,C25,C27,C35)</f>
        <v>267.17892029856853</v>
      </c>
      <c r="D40" s="560">
        <f t="shared" si="91"/>
        <v>251.78269613700959</v>
      </c>
      <c r="E40" s="560">
        <f t="shared" si="91"/>
        <v>256.13718377866269</v>
      </c>
      <c r="F40" s="560">
        <f t="shared" si="91"/>
        <v>259.86960175722243</v>
      </c>
      <c r="G40" s="560">
        <f t="shared" si="91"/>
        <v>244.47337759566346</v>
      </c>
      <c r="H40" s="560">
        <f t="shared" si="91"/>
        <v>229.38818826565111</v>
      </c>
      <c r="I40" s="560">
        <f t="shared" si="91"/>
        <v>257.95957506438623</v>
      </c>
      <c r="J40" s="560">
        <f t="shared" si="91"/>
        <v>240.05089559422203</v>
      </c>
      <c r="K40" s="560">
        <f t="shared" si="91"/>
        <v>218.05062125374127</v>
      </c>
      <c r="L40" s="560">
        <f t="shared" si="91"/>
        <v>234.21084213167765</v>
      </c>
      <c r="M40" s="540">
        <f>IF(ISERROR(K40/J40),"N/A",IF(J40&lt;0,"N/A",IF(K40&lt;0,"N/A",IF(K40/J40-1&gt;300%,"&gt;±300%",IF(K40/J40-1&lt;-300%,"&gt;±300%",K40/J40-1)))))</f>
        <v>-9.1648374341704808E-2</v>
      </c>
      <c r="N40" s="540">
        <f>IF(ISERROR(L40/K40),"N/A",IF(K40&lt;0,"N/A",IF(L40&lt;0,"N/A",IF(L40/K40-1&gt;300%,"&gt;±300%",IF(L40/K40-1&lt;-300%,"&gt;±300%",L40/K40-1)))))</f>
        <v>7.4112244143212269E-2</v>
      </c>
      <c r="O40" s="36"/>
      <c r="P40" s="34">
        <f t="shared" ref="P40:AS40" si="92">SUM(P21,P25,P27,P35)</f>
        <v>53.964543273343004</v>
      </c>
      <c r="Q40" s="34">
        <f t="shared" si="92"/>
        <v>60.340757320049242</v>
      </c>
      <c r="R40" s="34">
        <f t="shared" si="92"/>
        <v>61.740414062009151</v>
      </c>
      <c r="S40" s="34">
        <f t="shared" si="92"/>
        <v>63.762140467062352</v>
      </c>
      <c r="T40" s="34">
        <f t="shared" si="92"/>
        <v>71.226976424181828</v>
      </c>
      <c r="U40" s="34">
        <f t="shared" si="92"/>
        <v>57.852478667676074</v>
      </c>
      <c r="V40" s="34">
        <f t="shared" si="92"/>
        <v>64.695244961702286</v>
      </c>
      <c r="W40" s="34">
        <f t="shared" si="92"/>
        <v>64.539727545928955</v>
      </c>
      <c r="X40" s="34">
        <f t="shared" si="92"/>
        <v>61.118344398915852</v>
      </c>
      <c r="Y40" s="34">
        <f t="shared" si="92"/>
        <v>68.738697771808674</v>
      </c>
      <c r="Z40" s="34">
        <f t="shared" si="92"/>
        <v>62.206966309329118</v>
      </c>
      <c r="AA40" s="34">
        <f t="shared" si="92"/>
        <v>61.273861814689177</v>
      </c>
      <c r="AB40" s="34">
        <f t="shared" si="92"/>
        <v>55.986269678396212</v>
      </c>
      <c r="AC40" s="34">
        <f t="shared" si="92"/>
        <v>64.539727545928955</v>
      </c>
      <c r="AD40" s="34">
        <f t="shared" si="92"/>
        <v>60.185239904275925</v>
      </c>
      <c r="AE40" s="34">
        <f t="shared" si="92"/>
        <v>56.763856757262822</v>
      </c>
      <c r="AF40" s="34">
        <f t="shared" si="92"/>
        <v>57.230409004582789</v>
      </c>
      <c r="AG40" s="34">
        <f t="shared" si="92"/>
        <v>55.675234846849563</v>
      </c>
      <c r="AH40" s="34">
        <f t="shared" si="92"/>
        <v>82.033793407502117</v>
      </c>
      <c r="AI40" s="34">
        <f t="shared" si="92"/>
        <v>59.980387765545906</v>
      </c>
      <c r="AJ40" s="34">
        <f t="shared" si="92"/>
        <v>61.423643468366734</v>
      </c>
      <c r="AK40" s="34">
        <f t="shared" si="92"/>
        <v>54.521656330372451</v>
      </c>
      <c r="AL40" s="34">
        <f t="shared" si="92"/>
        <v>51.687399104567184</v>
      </c>
      <c r="AM40" s="34">
        <f t="shared" si="92"/>
        <v>47.960430678190171</v>
      </c>
      <c r="AN40" s="34">
        <f t="shared" si="92"/>
        <v>81.262420475800013</v>
      </c>
      <c r="AO40" s="34">
        <f t="shared" si="92"/>
        <v>59.140645335664665</v>
      </c>
      <c r="AP40" s="34">
        <f t="shared" si="92"/>
        <v>64.440953198508424</v>
      </c>
      <c r="AQ40" s="34">
        <f t="shared" si="92"/>
        <v>59.151501518783711</v>
      </c>
      <c r="AR40" s="34">
        <f t="shared" si="92"/>
        <v>42.835265710903897</v>
      </c>
      <c r="AS40" s="34">
        <f t="shared" si="92"/>
        <v>51.622900825545258</v>
      </c>
      <c r="AT40" s="561">
        <f>IF(ISERROR(AS40/AO40),"N/A",IF(AO40&lt;0,"N/A",IF(AS40&lt;0,"N/A",IF(AS40/AO40-1&gt;300%,"&gt;±300%",IF(AS40/AO40-1&lt;-300%,"&gt;±300%",AS40/AO40-1)))))</f>
        <v>-0.1271163760126548</v>
      </c>
      <c r="AU40" s="561">
        <f>IF(ISERROR(AS40/AR40),"N/A",IF(AR40&lt;0,"N/A",IF(AS40&lt;0,"N/A",IF(AS40/AR40-1&gt;300%,"&gt;±300%",IF(AS40/AR40-1&lt;-300%,"&gt;±300%",AS40/AR40-1)))))</f>
        <v>0.20514954136036634</v>
      </c>
      <c r="AV40" s="4"/>
      <c r="AW40" s="34">
        <f>SUM(AW21,AW25,AW27,AW35)</f>
        <v>137.47739554361738</v>
      </c>
      <c r="AX40" s="34">
        <f t="shared" ref="AX40" si="93">SUM(AX21,AX25,AX27,AX35)</f>
        <v>114.30530059339223</v>
      </c>
      <c r="AY40" s="34">
        <f>SUM(R40:S40)</f>
        <v>125.5025545290715</v>
      </c>
      <c r="AZ40" s="34">
        <f>SUM(T40:U40)</f>
        <v>129.07945509185791</v>
      </c>
      <c r="BA40" s="34">
        <f>SUM(V40:W40)</f>
        <v>129.23497250763126</v>
      </c>
      <c r="BB40" s="34">
        <f>SUM(X40:Y40)</f>
        <v>129.85704217072453</v>
      </c>
      <c r="BC40" s="34">
        <f>SUM(Z40:AA40)</f>
        <v>123.4808281240183</v>
      </c>
      <c r="BD40" s="34">
        <f>SUM(AB40:AC40)</f>
        <v>120.52599722432517</v>
      </c>
      <c r="BE40" s="34">
        <f>SUM(AD40:AE40)</f>
        <v>116.94909666153875</v>
      </c>
      <c r="BF40" s="34">
        <f>SUM(AF40:AG40)</f>
        <v>112.90564385143236</v>
      </c>
      <c r="BG40" s="34">
        <f>SUM(AH40:AI40)</f>
        <v>142.01418117304803</v>
      </c>
      <c r="BH40" s="34">
        <f>SUM(AJ40:AK40)</f>
        <v>115.94529979873919</v>
      </c>
      <c r="BI40" s="34">
        <f>SUM(AL40:AM40)</f>
        <v>99.647829782757356</v>
      </c>
      <c r="BJ40" s="34">
        <f>SUM(AN40:AO40)</f>
        <v>140.40306581146467</v>
      </c>
      <c r="BK40" s="34">
        <f>SUM(AP40:AQ40)</f>
        <v>123.59245471729213</v>
      </c>
      <c r="BL40" s="34">
        <f t="shared" si="22"/>
        <v>94.458166536449156</v>
      </c>
      <c r="BM40" s="561">
        <f>IF(ISERROR(BL40/BJ40),"N/A",IF(BJ40&lt;0,"N/A",IF(BL40&lt;0,"N/A",IF(BL40/BJ40-1&gt;300%,"&gt;±300%",IF(BL40/BJ40-1&lt;-300%,"&gt;±300%",BL40/BJ40-1)))))</f>
        <v>-0.32723572672345358</v>
      </c>
      <c r="BN40" s="561">
        <f>IF(ISERROR(BL40/BK40),"N/A",IF(BK40&lt;0,"N/A",IF(BL40&lt;0,"N/A",IF(BL40/BK40-1&gt;300%,"&gt;±300%",IF(BL40/BK40-1&lt;-300%,"&gt;±300%",BL40/BK40-1)))))</f>
        <v>-0.23572869595870827</v>
      </c>
      <c r="BO40" s="19"/>
      <c r="BP40" s="645">
        <f>SUM(AP40:AS40)</f>
        <v>218.0506212537413</v>
      </c>
    </row>
    <row r="41" spans="1:68" x14ac:dyDescent="0.45">
      <c r="A41" s="3"/>
      <c r="B41" s="6"/>
      <c r="C41" s="546"/>
      <c r="D41" s="546"/>
      <c r="E41" s="546"/>
      <c r="F41" s="546"/>
      <c r="G41" s="546"/>
      <c r="H41" s="546"/>
      <c r="I41" s="546"/>
      <c r="J41" s="546"/>
      <c r="K41" s="546"/>
      <c r="L41" s="546"/>
      <c r="M41" s="546"/>
      <c r="N41" s="492"/>
      <c r="O41" s="3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492"/>
      <c r="AU41" s="492"/>
      <c r="AV41" s="4"/>
      <c r="AW41" s="39"/>
      <c r="BK41" s="613"/>
      <c r="BL41" s="613"/>
      <c r="BM41" s="614"/>
      <c r="BN41" s="614"/>
      <c r="BO41" s="19"/>
      <c r="BP41" s="36"/>
    </row>
    <row r="42" spans="1:68" x14ac:dyDescent="0.45">
      <c r="A42" s="41" t="s">
        <v>7</v>
      </c>
      <c r="B42" s="42"/>
      <c r="C42" s="584">
        <f>C18-C40</f>
        <v>-22.861060118678381</v>
      </c>
      <c r="D42" s="584">
        <f>D18-D40</f>
        <v>-25.349338771051578</v>
      </c>
      <c r="E42" s="584">
        <f t="shared" ref="E42:H42" si="94">E18-E40</f>
        <v>-10.108632025266047</v>
      </c>
      <c r="F42" s="584">
        <f t="shared" si="94"/>
        <v>-13.063462924959111</v>
      </c>
      <c r="G42" s="584">
        <f t="shared" si="94"/>
        <v>6.6872488782528592</v>
      </c>
      <c r="H42" s="584">
        <f t="shared" si="94"/>
        <v>22.238990455585139</v>
      </c>
      <c r="I42" s="584">
        <f>I18-I40</f>
        <v>-2.7108786854487903</v>
      </c>
      <c r="J42" s="584">
        <f>J18-J40</f>
        <v>-27.565605530884682</v>
      </c>
      <c r="K42" s="584">
        <f>K18-K40</f>
        <v>38.314744080920718</v>
      </c>
      <c r="L42" s="584">
        <f>L18-L40</f>
        <v>20.267652357896509</v>
      </c>
      <c r="M42" s="547" t="str">
        <f>IF(ISERROR(K42/J42),"N/A",IF(J42&lt;0,"N/A",IF(K42&lt;0,"N/A",IF(K42/J42-1&gt;300%,"&gt;±300%",IF(K42/J42-1&lt;-300%,"&gt;±300%",K42/J42-1)))))</f>
        <v>N/A</v>
      </c>
      <c r="N42" s="547">
        <f>IF(ISERROR(L42/K42),"N/A",IF(K42&lt;0,"N/A",IF(L42&lt;0,"N/A",IF(L42/K42-1&gt;300%,"&gt;±300%",IF(L42/K42-1&lt;-300%,"&gt;±300%",L42/K42-1)))))</f>
        <v>-0.47102211318203668</v>
      </c>
      <c r="O42" s="36"/>
      <c r="P42" s="43">
        <f t="shared" ref="P42:AS42" si="95">P18-P40</f>
        <v>6.5317314624795557</v>
      </c>
      <c r="Q42" s="43">
        <f t="shared" si="95"/>
        <v>-2.7993134839198106</v>
      </c>
      <c r="R42" s="43">
        <f t="shared" si="95"/>
        <v>-4.0434528101064018</v>
      </c>
      <c r="S42" s="43">
        <f t="shared" si="95"/>
        <v>-1.0886219104132806</v>
      </c>
      <c r="T42" s="43">
        <f t="shared" si="95"/>
        <v>-6.0651792151595743</v>
      </c>
      <c r="U42" s="43">
        <f t="shared" si="95"/>
        <v>2.4882786523731752</v>
      </c>
      <c r="V42" s="43">
        <f t="shared" si="95"/>
        <v>-8.0869056202127894</v>
      </c>
      <c r="W42" s="43">
        <f t="shared" si="95"/>
        <v>3.5769005627864345</v>
      </c>
      <c r="X42" s="43">
        <f t="shared" si="95"/>
        <v>1.866208989279869</v>
      </c>
      <c r="Y42" s="43">
        <f t="shared" si="95"/>
        <v>-10.264149441039308</v>
      </c>
      <c r="Z42" s="43">
        <f t="shared" si="95"/>
        <v>-6.6872488782528876</v>
      </c>
      <c r="AA42" s="43">
        <f t="shared" si="95"/>
        <v>4.3544876416530442</v>
      </c>
      <c r="AB42" s="43">
        <f t="shared" si="95"/>
        <v>7.3093185413461654</v>
      </c>
      <c r="AC42" s="43">
        <f t="shared" si="95"/>
        <v>1.2441393261865841</v>
      </c>
      <c r="AD42" s="43">
        <f t="shared" si="95"/>
        <v>-5.5986269678396212</v>
      </c>
      <c r="AE42" s="43">
        <f t="shared" si="95"/>
        <v>9.7975971937193336</v>
      </c>
      <c r="AF42" s="43">
        <f t="shared" si="95"/>
        <v>9.1755275306260344</v>
      </c>
      <c r="AG42" s="43">
        <f t="shared" si="95"/>
        <v>7.7758707886661327</v>
      </c>
      <c r="AH42" s="43">
        <f t="shared" si="95"/>
        <v>-24.125248714994022</v>
      </c>
      <c r="AI42" s="43">
        <f t="shared" si="95"/>
        <v>7.9586872834363405</v>
      </c>
      <c r="AJ42" s="43">
        <f t="shared" si="95"/>
        <v>1.2461420282211932</v>
      </c>
      <c r="AK42" s="43">
        <f t="shared" si="95"/>
        <v>12.209634810486747</v>
      </c>
      <c r="AL42" s="43">
        <f t="shared" si="95"/>
        <v>2.7100027455110549</v>
      </c>
      <c r="AM42" s="43">
        <f t="shared" si="95"/>
        <v>-6.2213693635041665</v>
      </c>
      <c r="AN42" s="43">
        <f t="shared" si="95"/>
        <v>-21.683328752387602</v>
      </c>
      <c r="AO42" s="43">
        <f t="shared" si="95"/>
        <v>-2.3709101605039891</v>
      </c>
      <c r="AP42" s="43">
        <f t="shared" si="95"/>
        <v>-3.4405731725574213</v>
      </c>
      <c r="AQ42" s="43">
        <f t="shared" si="95"/>
        <v>6.7626259943370073</v>
      </c>
      <c r="AR42" s="43">
        <f t="shared" si="95"/>
        <v>20.218103853493012</v>
      </c>
      <c r="AS42" s="43">
        <f t="shared" si="95"/>
        <v>14.774587405648106</v>
      </c>
      <c r="AT42" s="547" t="str">
        <f>IF(ISERROR(AS42/AO42),"N/A",IF(AO42&lt;0,"N/A",IF(AS42&lt;0,"N/A",IF(AS42/AO42-1&gt;300%,"&gt;±300%",IF(AS42/AO42-1&lt;-300%,"&gt;±300%",AS42/AO42-1)))))</f>
        <v>N/A</v>
      </c>
      <c r="AU42" s="547">
        <f>IF(ISERROR(AS42/AR42),"N/A",IF(AR42&lt;0,"N/A",IF(AS42&lt;0,"N/A",IF(AS42/AR42-1&gt;300%,"&gt;±300%",IF(AS42/AR42-1&lt;-300%,"&gt;±300%",AS42/AR42-1)))))</f>
        <v>-0.26923971146307324</v>
      </c>
      <c r="AV42" s="4"/>
      <c r="AW42" s="43">
        <f>AW18-AW40</f>
        <v>-29.081756749611387</v>
      </c>
      <c r="AX42" s="43">
        <f>AX18-AX40</f>
        <v>3.7324179785597664</v>
      </c>
      <c r="AY42" s="43">
        <f>SUM(R42:S42)</f>
        <v>-5.1320747205196824</v>
      </c>
      <c r="AZ42" s="43">
        <f>SUM(T42:U42)</f>
        <v>-3.576900562786399</v>
      </c>
      <c r="BA42" s="43">
        <f>SUM(V42:W42)</f>
        <v>-4.5100050574263548</v>
      </c>
      <c r="BB42" s="43">
        <f>SUM(X42:Y42)</f>
        <v>-8.3979404517594389</v>
      </c>
      <c r="BC42" s="43">
        <f>SUM(Z42:AA42)</f>
        <v>-2.3327612365998434</v>
      </c>
      <c r="BD42" s="43">
        <f>SUM(AB42:AC42)</f>
        <v>8.5534578675327495</v>
      </c>
      <c r="BE42" s="43">
        <f>SUM(AD42:AE42)</f>
        <v>4.1989702258797124</v>
      </c>
      <c r="BF42" s="43">
        <f>SUM(AF42:AG42)</f>
        <v>16.951398319292167</v>
      </c>
      <c r="BG42" s="43">
        <f t="shared" ref="BG42:BH42" si="96">BG18-BG40</f>
        <v>-16.166561431557682</v>
      </c>
      <c r="BH42" s="43">
        <f t="shared" si="96"/>
        <v>13.455776838707934</v>
      </c>
      <c r="BI42" s="43">
        <f>SUM(AL42:AM42)</f>
        <v>-3.5113666179931116</v>
      </c>
      <c r="BJ42" s="43">
        <f>SUM(AN42:AO42)</f>
        <v>-24.054238912891591</v>
      </c>
      <c r="BK42" s="43">
        <f>SUM(AP42:AQ42)</f>
        <v>3.3220528217795859</v>
      </c>
      <c r="BL42" s="43">
        <f t="shared" si="22"/>
        <v>34.992691259141118</v>
      </c>
      <c r="BM42" s="547" t="str">
        <f>IF(ISERROR(BL42/BJ42),"N/A",IF(BJ42&lt;0,"N/A",IF(BL42&lt;0,"N/A",IF(BL42/BJ42-1&gt;300%,"&gt;±300%",IF(BL42/BJ42-1&lt;-300%,"&gt;±300%",BL42/BJ42-1)))))</f>
        <v>N/A</v>
      </c>
      <c r="BN42" s="547" t="str">
        <f>IF(ISERROR(BL42/BK42),"N/A",IF(BK42&lt;0,"N/A",IF(BL42&lt;0,"N/A",IF(BL42/BK42-1&gt;300%,"&gt;±300%",IF(BL42/BK42-1&lt;-300%,"&gt;±300%",BL42/BK42-1)))))</f>
        <v>&gt;±300%</v>
      </c>
      <c r="BO42" s="19"/>
      <c r="BP42" s="46">
        <f>SUM(AP42:AS42)</f>
        <v>38.314744080920704</v>
      </c>
    </row>
    <row r="43" spans="1:68" x14ac:dyDescent="0.45">
      <c r="A43" s="675"/>
      <c r="B43" s="98"/>
      <c r="C43" s="549"/>
      <c r="D43" s="549"/>
      <c r="E43" s="549"/>
      <c r="F43" s="549"/>
      <c r="G43" s="549"/>
      <c r="H43" s="549"/>
      <c r="I43" s="549"/>
      <c r="J43" s="549"/>
      <c r="K43" s="549"/>
      <c r="L43" s="549"/>
      <c r="M43" s="288"/>
      <c r="N43" s="550"/>
      <c r="O43" s="36"/>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550"/>
      <c r="AU43" s="550"/>
      <c r="AV43" s="4"/>
      <c r="AW43" s="199"/>
      <c r="AX43" s="7"/>
      <c r="AY43" s="7"/>
      <c r="AZ43" s="7"/>
      <c r="BA43" s="7"/>
      <c r="BB43" s="7"/>
      <c r="BC43" s="7"/>
      <c r="BD43" s="7"/>
      <c r="BE43" s="7"/>
      <c r="BF43" s="7"/>
      <c r="BG43" s="7"/>
      <c r="BH43" s="7"/>
      <c r="BI43" s="7"/>
      <c r="BJ43" s="7"/>
      <c r="BK43" s="7"/>
      <c r="BL43" s="7"/>
      <c r="BM43" s="288"/>
      <c r="BN43" s="288"/>
      <c r="BO43" s="676"/>
      <c r="BP43" s="7"/>
    </row>
    <row r="44" spans="1:68" x14ac:dyDescent="0.45">
      <c r="A44" s="41" t="s">
        <v>38</v>
      </c>
      <c r="B44" s="43" t="s">
        <v>145</v>
      </c>
      <c r="C44" s="43">
        <v>105.90736014163282</v>
      </c>
      <c r="D44" s="43">
        <v>80.558021370581201</v>
      </c>
      <c r="E44" s="43">
        <v>70.449389345315225</v>
      </c>
      <c r="F44" s="43">
        <v>57.385926420356114</v>
      </c>
      <c r="G44" s="43">
        <v>64.073175298608987</v>
      </c>
      <c r="H44" s="43">
        <v>86.312165754194154</v>
      </c>
      <c r="I44" s="43">
        <v>110.81683482907685</v>
      </c>
      <c r="J44" s="43">
        <v>83.251229298192115</v>
      </c>
      <c r="K44" s="43">
        <v>121.56597337911283</v>
      </c>
      <c r="L44" s="43">
        <v>141.8336257370093</v>
      </c>
      <c r="M44" s="547">
        <f>IF(ISERROR(K44/J44),"N/A",IF(J44&lt;0,"N/A",IF(K44&lt;0,"N/A",IF(K44/J44-1&gt;300%,"&gt;±300%",IF(K44/J44-1&lt;-300%,"&gt;±300%",K44/J44-1)))))</f>
        <v>0.46023037021692081</v>
      </c>
      <c r="N44" s="547">
        <f>IF(ISERROR(L44/K44),"N/A",IF(K44&lt;0,"N/A",IF(L44&lt;0,"N/A",IF(L44/K44-1&gt;300%,"&gt;±300%",IF(L44/K44-1&lt;-300%,"&gt;±300%",L44/K44-1)))))</f>
        <v>0.16672142536703283</v>
      </c>
      <c r="O44" s="36"/>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44"/>
      <c r="AU44" s="44"/>
      <c r="AV44" s="4"/>
      <c r="AW44" s="46"/>
      <c r="AX44" s="46"/>
      <c r="AY44" s="46"/>
      <c r="AZ44" s="46"/>
      <c r="BA44" s="46"/>
      <c r="BB44" s="46"/>
      <c r="BC44" s="46"/>
      <c r="BD44" s="46"/>
      <c r="BE44" s="46"/>
      <c r="BF44" s="46"/>
      <c r="BG44" s="46"/>
      <c r="BH44" s="46"/>
      <c r="BI44" s="46"/>
      <c r="BJ44" s="46"/>
      <c r="BK44" s="46"/>
      <c r="BL44" s="46"/>
      <c r="BM44" s="548"/>
      <c r="BN44" s="548"/>
      <c r="BO44" s="19"/>
      <c r="BP44" s="46"/>
    </row>
    <row r="45" spans="1:68" x14ac:dyDescent="0.45">
      <c r="A45" s="675" t="s">
        <v>117</v>
      </c>
      <c r="B45" s="36"/>
      <c r="C45" s="36"/>
      <c r="D45" s="36"/>
      <c r="E45" s="36"/>
      <c r="F45" s="36"/>
      <c r="G45" s="36"/>
      <c r="H45" s="697">
        <v>113.52771351452564</v>
      </c>
      <c r="I45" s="368"/>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235"/>
      <c r="AU45" s="235"/>
      <c r="AV45" s="4"/>
      <c r="AW45" s="675"/>
      <c r="AX45" s="288"/>
      <c r="AY45" s="288"/>
      <c r="AZ45" s="288"/>
      <c r="BA45" s="288"/>
      <c r="BB45" s="288"/>
      <c r="BC45" s="288"/>
      <c r="BD45" s="288"/>
      <c r="BE45" s="288"/>
      <c r="BF45" s="288"/>
      <c r="BG45" s="288"/>
      <c r="BH45" s="288"/>
      <c r="BI45" s="288"/>
      <c r="BJ45" s="288"/>
      <c r="BK45" s="288"/>
      <c r="BL45" s="288"/>
      <c r="BM45" s="675"/>
      <c r="BN45" s="675"/>
      <c r="BO45" s="675"/>
      <c r="BP45" s="288"/>
    </row>
    <row r="46" spans="1:68" x14ac:dyDescent="0.45">
      <c r="F46" s="40"/>
      <c r="G46" s="40"/>
      <c r="H46" s="40"/>
      <c r="I46" s="589"/>
      <c r="J46" s="40"/>
      <c r="K46" s="40"/>
      <c r="L46" s="40"/>
      <c r="M46" s="19"/>
      <c r="N46" s="17"/>
      <c r="AL46" s="590"/>
      <c r="AQ46" s="632"/>
      <c r="AR46" s="632"/>
      <c r="AS46" s="632"/>
    </row>
    <row r="47" spans="1:68" x14ac:dyDescent="0.45">
      <c r="D47" s="19"/>
      <c r="M47" s="17"/>
      <c r="Q47" s="19"/>
      <c r="R47" s="19"/>
      <c r="S47" s="19"/>
      <c r="T47" s="19"/>
      <c r="U47" s="19"/>
      <c r="V47" s="19"/>
      <c r="W47" s="19"/>
      <c r="X47" s="19"/>
      <c r="AL47" s="590"/>
      <c r="AW47" s="19"/>
      <c r="BM47" s="19"/>
      <c r="BN47" s="19"/>
    </row>
    <row r="48" spans="1:68" x14ac:dyDescent="0.45">
      <c r="D48" s="19"/>
      <c r="M48" s="17"/>
      <c r="O48" s="19"/>
      <c r="AL48" s="590"/>
    </row>
    <row r="49" spans="3:38" x14ac:dyDescent="0.45">
      <c r="C49" s="19"/>
      <c r="D49" s="19"/>
      <c r="E49" s="19"/>
      <c r="F49" s="19"/>
      <c r="G49" s="19"/>
      <c r="H49" s="19"/>
      <c r="P49" s="19"/>
      <c r="Q49" s="19"/>
      <c r="R49" s="19"/>
      <c r="S49" s="19"/>
      <c r="T49" s="19"/>
      <c r="U49" s="19"/>
      <c r="V49" s="19"/>
      <c r="W49" s="19"/>
      <c r="X49" s="19"/>
      <c r="Y49" s="19"/>
      <c r="Z49" s="19"/>
      <c r="AA49" s="19"/>
      <c r="AB49" s="19"/>
      <c r="AC49" s="19"/>
      <c r="AD49" s="19"/>
      <c r="AE49" s="19"/>
      <c r="AF49" s="19"/>
      <c r="AG49" s="19"/>
      <c r="AL49" s="590"/>
    </row>
    <row r="50" spans="3:38" x14ac:dyDescent="0.45">
      <c r="AL50" s="590"/>
    </row>
    <row r="51" spans="3:38" x14ac:dyDescent="0.45">
      <c r="C51" s="19"/>
      <c r="D51" s="19"/>
      <c r="E51" s="19"/>
      <c r="F51" s="19"/>
      <c r="G51" s="19"/>
      <c r="H51" s="19"/>
      <c r="P51" s="19"/>
      <c r="Q51" s="19"/>
      <c r="R51" s="19"/>
      <c r="S51" s="19"/>
      <c r="T51" s="19"/>
      <c r="U51" s="19"/>
      <c r="V51" s="19"/>
      <c r="W51" s="19"/>
      <c r="X51" s="19"/>
      <c r="Y51" s="19"/>
      <c r="Z51" s="19"/>
      <c r="AA51" s="19"/>
      <c r="AB51" s="19"/>
      <c r="AC51" s="19"/>
      <c r="AD51" s="19"/>
      <c r="AE51" s="19"/>
      <c r="AF51" s="19"/>
      <c r="AG51" s="19"/>
      <c r="AL51" s="590"/>
    </row>
    <row r="52" spans="3:38" x14ac:dyDescent="0.45">
      <c r="AL52" s="590"/>
    </row>
    <row r="53" spans="3:38" x14ac:dyDescent="0.45">
      <c r="AL53" s="590"/>
    </row>
    <row r="54" spans="3:38" x14ac:dyDescent="0.45">
      <c r="AL54" s="590"/>
    </row>
    <row r="55" spans="3:38" x14ac:dyDescent="0.45">
      <c r="AL55" s="590"/>
    </row>
    <row r="56" spans="3:38" x14ac:dyDescent="0.45">
      <c r="AL56" s="590"/>
    </row>
    <row r="57" spans="3:38" x14ac:dyDescent="0.45">
      <c r="AL57" s="590"/>
    </row>
    <row r="58" spans="3:38" x14ac:dyDescent="0.45">
      <c r="AL58" s="590"/>
    </row>
    <row r="59" spans="3:38" x14ac:dyDescent="0.45">
      <c r="AL59" s="590"/>
    </row>
    <row r="60" spans="3:38" x14ac:dyDescent="0.45">
      <c r="AL60" s="590"/>
    </row>
    <row r="61" spans="3:38" x14ac:dyDescent="0.45">
      <c r="AL61" s="590"/>
    </row>
    <row r="62" spans="3:38" x14ac:dyDescent="0.45">
      <c r="AL62" s="590"/>
    </row>
    <row r="63" spans="3:38" x14ac:dyDescent="0.45">
      <c r="AL63" s="590"/>
    </row>
    <row r="64" spans="3:38" x14ac:dyDescent="0.45">
      <c r="AL64" s="590"/>
    </row>
    <row r="65" spans="38:38" x14ac:dyDescent="0.45">
      <c r="AL65" s="590"/>
    </row>
    <row r="66" spans="38:38" x14ac:dyDescent="0.45">
      <c r="AL66" s="590"/>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527C-D0A1-4279-AFE4-F2B6F2DCF646}">
  <sheetPr codeName="Sheet45"/>
  <dimension ref="A1:DT69"/>
  <sheetViews>
    <sheetView workbookViewId="0">
      <selection activeCell="E17" sqref="E17"/>
    </sheetView>
  </sheetViews>
  <sheetFormatPr defaultColWidth="9.46484375" defaultRowHeight="10.15" x14ac:dyDescent="0.3"/>
  <cols>
    <col min="1" max="1" width="9.46484375" style="675"/>
    <col min="2" max="2" width="30.46484375" style="675" bestFit="1" customWidth="1"/>
    <col min="3" max="8" width="6" style="675" bestFit="1" customWidth="1"/>
    <col min="9" max="11" width="6" style="677" bestFit="1" customWidth="1"/>
    <col min="12" max="12" width="6.46484375" style="677" bestFit="1" customWidth="1"/>
    <col min="13" max="14" width="8.53125" style="675" bestFit="1" customWidth="1"/>
    <col min="15" max="15" width="4" style="675" bestFit="1" customWidth="1"/>
    <col min="16" max="24" width="6.53125" style="675" customWidth="1"/>
    <col min="25" max="40" width="6.53125" style="298" customWidth="1"/>
    <col min="41" max="42" width="6.53125" style="298" bestFit="1" customWidth="1"/>
    <col min="43" max="43" width="6.53125" style="298" customWidth="1"/>
    <col min="44" max="44" width="6.46484375" style="298" bestFit="1" customWidth="1"/>
    <col min="45" max="45" width="6.53125" style="295" bestFit="1" customWidth="1"/>
    <col min="46" max="46" width="6.53125" style="295" customWidth="1"/>
    <col min="47" max="47" width="6.53125" style="675" customWidth="1"/>
    <col min="48" max="50" width="6.53125" style="288" customWidth="1"/>
    <col min="51" max="60" width="6.53125" style="675" customWidth="1"/>
    <col min="61" max="61" width="6.53125" style="675" bestFit="1" customWidth="1"/>
    <col min="62" max="62" width="6.53125" style="675" customWidth="1"/>
    <col min="63" max="63" width="9.46484375" style="675"/>
    <col min="64" max="64" width="30.46484375" style="675" bestFit="1" customWidth="1"/>
    <col min="65" max="72" width="4.53125" style="675" bestFit="1" customWidth="1"/>
    <col min="73" max="74" width="5" style="675" customWidth="1"/>
    <col min="75" max="75" width="9.53125" style="675" customWidth="1"/>
    <col min="76" max="76" width="8.53125" style="675" bestFit="1" customWidth="1"/>
    <col min="77" max="77" width="10.53125" style="675" customWidth="1"/>
    <col min="78" max="106" width="6.53125" style="675" customWidth="1"/>
    <col min="107" max="108" width="7.53125" style="675" customWidth="1"/>
    <col min="109" max="117" width="6.53125" style="675" customWidth="1"/>
    <col min="118" max="123" width="6.53125" style="675" bestFit="1" customWidth="1"/>
    <col min="124" max="16384" width="9.46484375" style="675"/>
  </cols>
  <sheetData>
    <row r="1" spans="1:124" x14ac:dyDescent="0.3">
      <c r="B1" s="295" t="s">
        <v>51</v>
      </c>
      <c r="P1" s="676"/>
      <c r="AU1" s="288"/>
      <c r="AX1" s="675"/>
      <c r="BL1" s="295" t="s">
        <v>52</v>
      </c>
    </row>
    <row r="2" spans="1:124" x14ac:dyDescent="0.3">
      <c r="B2" s="1"/>
      <c r="C2" s="2"/>
      <c r="D2" s="2"/>
      <c r="E2" s="2"/>
      <c r="F2" s="2"/>
      <c r="G2" s="2"/>
      <c r="H2" s="2"/>
      <c r="I2" s="466"/>
      <c r="J2" s="466"/>
      <c r="K2" s="466"/>
      <c r="L2" s="466"/>
      <c r="M2" s="2"/>
      <c r="N2" s="2"/>
      <c r="O2" s="2"/>
      <c r="AU2" s="288"/>
      <c r="AX2" s="675"/>
    </row>
    <row r="3" spans="1:124" x14ac:dyDescent="0.3">
      <c r="B3" s="16" t="s">
        <v>157</v>
      </c>
      <c r="Q3" s="2"/>
      <c r="R3" s="2"/>
      <c r="S3" s="2"/>
      <c r="T3" s="2"/>
      <c r="U3" s="21"/>
      <c r="V3" s="21"/>
      <c r="W3" s="21"/>
      <c r="X3" s="21"/>
      <c r="Y3" s="299"/>
      <c r="Z3" s="299"/>
      <c r="AA3" s="299"/>
      <c r="AB3" s="299"/>
      <c r="AC3" s="299"/>
      <c r="AD3" s="299"/>
      <c r="AE3" s="299"/>
      <c r="AF3" s="299"/>
      <c r="AG3" s="299"/>
      <c r="AH3" s="299"/>
      <c r="AI3" s="299"/>
      <c r="AJ3" s="299"/>
      <c r="AK3" s="299"/>
      <c r="AL3" s="299"/>
      <c r="AM3" s="299"/>
      <c r="AN3" s="299"/>
      <c r="AO3" s="299"/>
      <c r="AP3" s="299"/>
      <c r="AQ3" s="299"/>
      <c r="AR3" s="299"/>
      <c r="AS3" s="633"/>
      <c r="AT3" s="633"/>
      <c r="AU3" s="288"/>
      <c r="AX3" s="21"/>
      <c r="AY3" s="21"/>
      <c r="AZ3" s="21"/>
      <c r="BA3" s="21"/>
      <c r="BB3" s="21"/>
      <c r="BC3" s="21"/>
      <c r="BD3" s="21"/>
      <c r="BE3" s="21"/>
      <c r="BF3" s="21"/>
      <c r="BG3" s="21"/>
      <c r="BH3" s="21"/>
    </row>
    <row r="4" spans="1:124" s="678" customFormat="1" ht="20.25" x14ac:dyDescent="0.45">
      <c r="A4" s="200"/>
      <c r="B4" s="23" t="s">
        <v>120</v>
      </c>
      <c r="C4" s="200">
        <v>2013</v>
      </c>
      <c r="D4" s="200">
        <v>2014</v>
      </c>
      <c r="E4" s="200">
        <v>2015</v>
      </c>
      <c r="F4" s="200">
        <v>2016</v>
      </c>
      <c r="G4" s="200">
        <v>2017</v>
      </c>
      <c r="H4" s="200">
        <v>2018</v>
      </c>
      <c r="I4" s="596">
        <v>2019</v>
      </c>
      <c r="J4" s="596">
        <v>2020</v>
      </c>
      <c r="K4" s="596">
        <v>2021</v>
      </c>
      <c r="L4" s="467" t="s">
        <v>154</v>
      </c>
      <c r="M4" s="202" t="s">
        <v>164</v>
      </c>
      <c r="N4" s="202" t="s">
        <v>165</v>
      </c>
      <c r="O4" s="200"/>
      <c r="P4" s="200" t="s">
        <v>20</v>
      </c>
      <c r="Q4" s="200" t="s">
        <v>34</v>
      </c>
      <c r="R4" s="200" t="s">
        <v>45</v>
      </c>
      <c r="S4" s="200" t="s">
        <v>46</v>
      </c>
      <c r="T4" s="200" t="s">
        <v>48</v>
      </c>
      <c r="U4" s="200" t="s">
        <v>49</v>
      </c>
      <c r="V4" s="200" t="s">
        <v>53</v>
      </c>
      <c r="W4" s="200" t="s">
        <v>54</v>
      </c>
      <c r="X4" s="200" t="s">
        <v>55</v>
      </c>
      <c r="Y4" s="200" t="s">
        <v>56</v>
      </c>
      <c r="Z4" s="200" t="s">
        <v>60</v>
      </c>
      <c r="AA4" s="200" t="s">
        <v>61</v>
      </c>
      <c r="AB4" s="200" t="s">
        <v>62</v>
      </c>
      <c r="AC4" s="200" t="s">
        <v>63</v>
      </c>
      <c r="AD4" s="200" t="s">
        <v>67</v>
      </c>
      <c r="AE4" s="200" t="s">
        <v>70</v>
      </c>
      <c r="AF4" s="200" t="s">
        <v>74</v>
      </c>
      <c r="AG4" s="200" t="s">
        <v>80</v>
      </c>
      <c r="AH4" s="200" t="s">
        <v>82</v>
      </c>
      <c r="AI4" s="200" t="s">
        <v>88</v>
      </c>
      <c r="AJ4" s="200" t="s">
        <v>89</v>
      </c>
      <c r="AK4" s="200" t="s">
        <v>87</v>
      </c>
      <c r="AL4" s="200" t="s">
        <v>90</v>
      </c>
      <c r="AM4" s="200" t="s">
        <v>107</v>
      </c>
      <c r="AN4" s="200" t="s">
        <v>124</v>
      </c>
      <c r="AO4" s="200" t="s">
        <v>132</v>
      </c>
      <c r="AP4" s="200" t="s">
        <v>141</v>
      </c>
      <c r="AQ4" s="200" t="s">
        <v>146</v>
      </c>
      <c r="AR4" s="200" t="s">
        <v>151</v>
      </c>
      <c r="AS4" s="200" t="s">
        <v>158</v>
      </c>
      <c r="AT4" s="634"/>
      <c r="AU4" s="200" t="s">
        <v>39</v>
      </c>
      <c r="AV4" s="200" t="s">
        <v>40</v>
      </c>
      <c r="AW4" s="200" t="s">
        <v>47</v>
      </c>
      <c r="AX4" s="200" t="s">
        <v>50</v>
      </c>
      <c r="AY4" s="200" t="s">
        <v>57</v>
      </c>
      <c r="AZ4" s="200" t="s">
        <v>59</v>
      </c>
      <c r="BA4" s="200" t="s">
        <v>64</v>
      </c>
      <c r="BB4" s="200" t="s">
        <v>66</v>
      </c>
      <c r="BC4" s="200" t="s">
        <v>71</v>
      </c>
      <c r="BD4" s="200" t="s">
        <v>81</v>
      </c>
      <c r="BE4" s="200" t="s">
        <v>93</v>
      </c>
      <c r="BF4" s="200" t="s">
        <v>94</v>
      </c>
      <c r="BG4" s="200" t="s">
        <v>109</v>
      </c>
      <c r="BH4" s="200" t="s">
        <v>134</v>
      </c>
      <c r="BI4" s="200" t="s">
        <v>147</v>
      </c>
      <c r="BJ4" s="200" t="s">
        <v>161</v>
      </c>
      <c r="BK4" s="200"/>
      <c r="BL4" s="23" t="s">
        <v>120</v>
      </c>
      <c r="BM4" s="200">
        <v>2013</v>
      </c>
      <c r="BN4" s="200">
        <v>2014</v>
      </c>
      <c r="BO4" s="200">
        <v>2015</v>
      </c>
      <c r="BP4" s="200">
        <v>2016</v>
      </c>
      <c r="BQ4" s="200">
        <v>2017</v>
      </c>
      <c r="BR4" s="200">
        <v>2018</v>
      </c>
      <c r="BS4" s="200">
        <v>2019</v>
      </c>
      <c r="BT4" s="200">
        <v>2020</v>
      </c>
      <c r="BU4" s="200">
        <v>2021</v>
      </c>
      <c r="BV4" s="200" t="s">
        <v>154</v>
      </c>
      <c r="BW4" s="202" t="str">
        <f>M4</f>
        <v>2021/2020 Growth %</v>
      </c>
      <c r="BX4" s="202" t="str">
        <f>N4</f>
        <v>2022f/2021 Growth %</v>
      </c>
      <c r="BY4" s="200"/>
      <c r="BZ4" s="200" t="s">
        <v>20</v>
      </c>
      <c r="CA4" s="200" t="s">
        <v>34</v>
      </c>
      <c r="CB4" s="202" t="s">
        <v>45</v>
      </c>
      <c r="CC4" s="202" t="s">
        <v>46</v>
      </c>
      <c r="CD4" s="202" t="s">
        <v>48</v>
      </c>
      <c r="CE4" s="202" t="s">
        <v>49</v>
      </c>
      <c r="CF4" s="202" t="s">
        <v>53</v>
      </c>
      <c r="CG4" s="202" t="s">
        <v>54</v>
      </c>
      <c r="CH4" s="202" t="s">
        <v>55</v>
      </c>
      <c r="CI4" s="202" t="s">
        <v>56</v>
      </c>
      <c r="CJ4" s="202" t="s">
        <v>60</v>
      </c>
      <c r="CK4" s="202" t="s">
        <v>61</v>
      </c>
      <c r="CL4" s="202" t="s">
        <v>62</v>
      </c>
      <c r="CM4" s="202" t="s">
        <v>63</v>
      </c>
      <c r="CN4" s="202" t="s">
        <v>67</v>
      </c>
      <c r="CO4" s="202" t="s">
        <v>70</v>
      </c>
      <c r="CP4" s="202" t="s">
        <v>74</v>
      </c>
      <c r="CQ4" s="202" t="s">
        <v>80</v>
      </c>
      <c r="CR4" s="202" t="s">
        <v>82</v>
      </c>
      <c r="CS4" s="202" t="s">
        <v>88</v>
      </c>
      <c r="CT4" s="202" t="s">
        <v>89</v>
      </c>
      <c r="CU4" s="202" t="s">
        <v>87</v>
      </c>
      <c r="CV4" s="202" t="s">
        <v>90</v>
      </c>
      <c r="CW4" s="202" t="s">
        <v>107</v>
      </c>
      <c r="CX4" s="202" t="s">
        <v>124</v>
      </c>
      <c r="CY4" s="202" t="s">
        <v>132</v>
      </c>
      <c r="CZ4" s="202" t="s">
        <v>141</v>
      </c>
      <c r="DA4" s="202" t="s">
        <v>146</v>
      </c>
      <c r="DB4" s="202" t="s">
        <v>151</v>
      </c>
      <c r="DC4" s="202" t="s">
        <v>158</v>
      </c>
      <c r="DD4" s="202"/>
      <c r="DE4" s="200" t="s">
        <v>39</v>
      </c>
      <c r="DF4" s="200" t="s">
        <v>40</v>
      </c>
      <c r="DG4" s="200" t="s">
        <v>47</v>
      </c>
      <c r="DH4" s="200" t="s">
        <v>50</v>
      </c>
      <c r="DI4" s="200" t="s">
        <v>57</v>
      </c>
      <c r="DJ4" s="200" t="s">
        <v>59</v>
      </c>
      <c r="DK4" s="200" t="s">
        <v>64</v>
      </c>
      <c r="DL4" s="200" t="s">
        <v>66</v>
      </c>
      <c r="DM4" s="200" t="s">
        <v>71</v>
      </c>
      <c r="DN4" s="200" t="s">
        <v>81</v>
      </c>
      <c r="DO4" s="200" t="s">
        <v>93</v>
      </c>
      <c r="DP4" s="200" t="s">
        <v>94</v>
      </c>
      <c r="DQ4" s="200" t="s">
        <v>109</v>
      </c>
      <c r="DR4" s="200" t="s">
        <v>134</v>
      </c>
      <c r="DS4" s="200" t="s">
        <v>147</v>
      </c>
      <c r="DT4" s="200" t="s">
        <v>161</v>
      </c>
    </row>
    <row r="5" spans="1:124" x14ac:dyDescent="0.3">
      <c r="B5" s="10"/>
      <c r="C5" s="13"/>
      <c r="D5" s="13"/>
      <c r="E5" s="13"/>
      <c r="F5" s="13"/>
      <c r="G5" s="13"/>
      <c r="H5" s="13"/>
      <c r="I5" s="468"/>
      <c r="J5" s="468"/>
      <c r="K5" s="468"/>
      <c r="L5" s="468"/>
      <c r="M5" s="208"/>
      <c r="N5" s="208"/>
      <c r="P5" s="13"/>
      <c r="Q5" s="36"/>
      <c r="R5" s="36"/>
      <c r="S5" s="36"/>
      <c r="T5" s="36"/>
      <c r="U5" s="36"/>
      <c r="V5" s="36"/>
      <c r="W5" s="36"/>
      <c r="X5" s="36"/>
      <c r="Y5" s="300"/>
      <c r="Z5" s="300"/>
      <c r="AA5" s="300"/>
      <c r="AB5" s="300"/>
      <c r="AC5" s="300"/>
      <c r="AD5" s="300"/>
      <c r="AE5" s="300"/>
      <c r="AF5" s="300"/>
      <c r="AG5" s="300"/>
      <c r="AH5" s="300"/>
      <c r="AI5" s="300"/>
      <c r="AJ5" s="300"/>
      <c r="AK5" s="300"/>
      <c r="AL5" s="675"/>
      <c r="AM5" s="675"/>
      <c r="AN5" s="675"/>
      <c r="AO5" s="675"/>
      <c r="AP5" s="675"/>
      <c r="AQ5" s="675"/>
      <c r="AR5" s="675"/>
      <c r="AS5" s="675"/>
      <c r="AT5" s="635"/>
      <c r="AU5" s="288"/>
      <c r="AX5" s="36"/>
      <c r="AY5" s="36"/>
      <c r="AZ5" s="36"/>
      <c r="BA5" s="36"/>
      <c r="BB5" s="36"/>
      <c r="BC5" s="36"/>
      <c r="BD5" s="36"/>
      <c r="BE5" s="36"/>
      <c r="BF5" s="36"/>
      <c r="BG5" s="36"/>
      <c r="BH5" s="36"/>
      <c r="BL5" s="10"/>
      <c r="BM5" s="13"/>
      <c r="BN5" s="13"/>
      <c r="BO5" s="13"/>
      <c r="BP5" s="13"/>
      <c r="BQ5" s="13"/>
      <c r="BR5" s="13"/>
      <c r="BS5" s="13"/>
      <c r="BT5" s="13"/>
      <c r="BU5" s="13"/>
      <c r="BV5" s="13"/>
      <c r="BW5" s="208"/>
      <c r="BX5" s="208"/>
      <c r="BZ5" s="439"/>
      <c r="CA5" s="440"/>
      <c r="CB5" s="440"/>
      <c r="CC5" s="440"/>
      <c r="CD5" s="440"/>
      <c r="CE5" s="440"/>
      <c r="CF5" s="440"/>
      <c r="CG5" s="440"/>
      <c r="CH5" s="440"/>
      <c r="CI5" s="440"/>
      <c r="CJ5" s="440"/>
      <c r="CK5" s="440"/>
      <c r="CL5" s="440"/>
      <c r="CM5" s="440"/>
      <c r="CN5" s="440"/>
      <c r="CO5" s="440"/>
      <c r="CP5" s="440"/>
      <c r="CQ5" s="440"/>
      <c r="CR5" s="440"/>
      <c r="CS5" s="440"/>
      <c r="CT5" s="440"/>
      <c r="CU5" s="440"/>
      <c r="CV5" s="679"/>
      <c r="CW5" s="679"/>
      <c r="CX5" s="679"/>
      <c r="CY5" s="679"/>
      <c r="CZ5" s="679"/>
      <c r="DA5" s="679"/>
      <c r="DB5" s="679"/>
      <c r="DC5" s="679"/>
      <c r="DD5" s="679"/>
      <c r="DE5" s="442"/>
      <c r="DF5" s="442"/>
      <c r="DG5" s="679"/>
      <c r="DH5" s="679"/>
      <c r="DI5" s="679"/>
      <c r="DJ5" s="679"/>
      <c r="DK5" s="679"/>
      <c r="DL5" s="679"/>
      <c r="DM5" s="679"/>
      <c r="DN5" s="679"/>
      <c r="DO5" s="679"/>
      <c r="DP5" s="679"/>
      <c r="DQ5" s="679"/>
    </row>
    <row r="6" spans="1:124" x14ac:dyDescent="0.3">
      <c r="B6" s="20" t="s">
        <v>27</v>
      </c>
      <c r="C6" s="495">
        <v>3130</v>
      </c>
      <c r="D6" s="495">
        <v>3240</v>
      </c>
      <c r="E6" s="495">
        <v>3250</v>
      </c>
      <c r="F6" s="495">
        <v>3350</v>
      </c>
      <c r="G6" s="495">
        <v>3290</v>
      </c>
      <c r="H6" s="495">
        <v>3090</v>
      </c>
      <c r="I6" s="495">
        <f>SUM(I7:I12)</f>
        <v>2830.720059348499</v>
      </c>
      <c r="J6" s="495">
        <f t="shared" ref="J6:L6" si="0">SUM(J7:J12)</f>
        <v>2370.3387943464645</v>
      </c>
      <c r="K6" s="495">
        <f t="shared" si="0"/>
        <v>2620.6450218846403</v>
      </c>
      <c r="L6" s="495">
        <f t="shared" si="0"/>
        <v>3129.3540426796476</v>
      </c>
      <c r="M6" s="492">
        <f>IF(ISERROR(K6/J6),"N/A",IF(J6&lt;0,"N/A",IF(K6&lt;0,"N/A",IF(K6/J6-1&gt;300%,"&gt;±300%",IF(K6/J6-1&lt;-300%,"&gt;±300%",K6/J6-1)))))</f>
        <v>0.10559934644582691</v>
      </c>
      <c r="N6" s="492">
        <f>IF(ISERROR(L6/K6),"N/A",IF(K6&lt;0,"N/A",IF(L6&lt;0,"N/A",IF(L6/K6-1&gt;300%,"&gt;±300%",IF(L6/K6-1&lt;-300%,"&gt;±300%",L6/K6-1)))))</f>
        <v>0.19411595868454112</v>
      </c>
      <c r="O6" s="198"/>
      <c r="P6" s="50">
        <v>760</v>
      </c>
      <c r="Q6" s="50">
        <v>810</v>
      </c>
      <c r="R6" s="50">
        <v>860</v>
      </c>
      <c r="S6" s="50">
        <v>855</v>
      </c>
      <c r="T6" s="50">
        <v>795</v>
      </c>
      <c r="U6" s="50">
        <v>840</v>
      </c>
      <c r="V6" s="50">
        <v>860</v>
      </c>
      <c r="W6" s="50">
        <v>865</v>
      </c>
      <c r="X6" s="50">
        <v>780</v>
      </c>
      <c r="Y6" s="50">
        <v>840</v>
      </c>
      <c r="Z6" s="50">
        <v>845</v>
      </c>
      <c r="AA6" s="50">
        <v>825</v>
      </c>
      <c r="AB6" s="50">
        <v>785</v>
      </c>
      <c r="AC6" s="50">
        <v>840</v>
      </c>
      <c r="AD6" s="50">
        <v>795</v>
      </c>
      <c r="AE6" s="50">
        <v>810</v>
      </c>
      <c r="AF6" s="50">
        <v>730</v>
      </c>
      <c r="AG6" s="50">
        <v>770</v>
      </c>
      <c r="AH6" s="50">
        <f t="shared" ref="AH6" si="1">SUM(AH7:AH12)</f>
        <v>751.61749520173578</v>
      </c>
      <c r="AI6" s="50">
        <f t="shared" ref="AI6:AS6" si="2">SUM(AI7:AI12)</f>
        <v>734.96378234585325</v>
      </c>
      <c r="AJ6" s="50">
        <f t="shared" si="2"/>
        <v>666.36178282704009</v>
      </c>
      <c r="AK6" s="50">
        <f t="shared" si="2"/>
        <v>677.77647631886396</v>
      </c>
      <c r="AL6" s="50">
        <f t="shared" si="2"/>
        <v>635.08100750410813</v>
      </c>
      <c r="AM6" s="50">
        <f t="shared" si="2"/>
        <v>384.45384939613456</v>
      </c>
      <c r="AN6" s="50">
        <f t="shared" si="2"/>
        <v>638.84395609009232</v>
      </c>
      <c r="AO6" s="50">
        <f t="shared" si="2"/>
        <v>711.95998135612979</v>
      </c>
      <c r="AP6" s="50">
        <f t="shared" si="2"/>
        <v>724.12570749854854</v>
      </c>
      <c r="AQ6" s="50">
        <f t="shared" si="2"/>
        <v>658.19821573923082</v>
      </c>
      <c r="AR6" s="50">
        <f t="shared" si="2"/>
        <v>582.41026195522943</v>
      </c>
      <c r="AS6" s="50">
        <f t="shared" si="2"/>
        <v>655.91083669163118</v>
      </c>
      <c r="AT6" s="635"/>
      <c r="AU6" s="50">
        <f>SUM(AU7:AU12)</f>
        <v>1670</v>
      </c>
      <c r="AV6" s="50">
        <f t="shared" ref="AV6:BB6" si="3">SUM(AV7:AV12)</f>
        <v>1570</v>
      </c>
      <c r="AW6" s="50">
        <f t="shared" si="3"/>
        <v>1715</v>
      </c>
      <c r="AX6" s="50">
        <f t="shared" si="3"/>
        <v>1635</v>
      </c>
      <c r="AY6" s="50">
        <f t="shared" si="3"/>
        <v>1725</v>
      </c>
      <c r="AZ6" s="50">
        <f t="shared" si="3"/>
        <v>1620</v>
      </c>
      <c r="BA6" s="50">
        <f t="shared" si="3"/>
        <v>1670</v>
      </c>
      <c r="BB6" s="50">
        <f t="shared" si="3"/>
        <v>1625</v>
      </c>
      <c r="BC6" s="50">
        <f>SUM(BC7:BC12)</f>
        <v>1605</v>
      </c>
      <c r="BD6" s="50">
        <f>SUM(BD7:BD12)</f>
        <v>1500</v>
      </c>
      <c r="BE6" s="50">
        <f>AH6+AI6</f>
        <v>1486.581277547589</v>
      </c>
      <c r="BF6" s="50">
        <f>AJ6+AK6</f>
        <v>1344.1382591459042</v>
      </c>
      <c r="BG6" s="50">
        <f>AL6+AM6</f>
        <v>1019.5348569002426</v>
      </c>
      <c r="BH6" s="50">
        <f>AN6+AO6</f>
        <v>1350.8039374462221</v>
      </c>
      <c r="BI6" s="50">
        <f>AP6+AQ6</f>
        <v>1382.3239232377794</v>
      </c>
      <c r="BJ6" s="50">
        <f>AR6+AS6</f>
        <v>1238.3210986468607</v>
      </c>
      <c r="BL6" s="20" t="s">
        <v>27</v>
      </c>
      <c r="BM6" s="50">
        <f t="shared" ref="BM6:BX21" si="4">C6</f>
        <v>3130</v>
      </c>
      <c r="BN6" s="50">
        <f t="shared" si="4"/>
        <v>3240</v>
      </c>
      <c r="BO6" s="50">
        <f t="shared" si="4"/>
        <v>3250</v>
      </c>
      <c r="BP6" s="50">
        <f t="shared" si="4"/>
        <v>3350</v>
      </c>
      <c r="BQ6" s="50">
        <f t="shared" si="4"/>
        <v>3290</v>
      </c>
      <c r="BR6" s="50">
        <f t="shared" si="4"/>
        <v>3090</v>
      </c>
      <c r="BS6" s="50">
        <f t="shared" si="4"/>
        <v>2830.720059348499</v>
      </c>
      <c r="BT6" s="50">
        <f t="shared" si="4"/>
        <v>2370.3387943464645</v>
      </c>
      <c r="BU6" s="50">
        <f t="shared" si="4"/>
        <v>2620.6450218846403</v>
      </c>
      <c r="BV6" s="50">
        <f t="shared" si="4"/>
        <v>3129.3540426796476</v>
      </c>
      <c r="BW6" s="210">
        <f t="shared" si="4"/>
        <v>0.10559934644582691</v>
      </c>
      <c r="BX6" s="210">
        <f t="shared" si="4"/>
        <v>0.19411595868454112</v>
      </c>
      <c r="BY6" s="59"/>
      <c r="BZ6" s="444">
        <f t="shared" ref="BZ6:DC6" si="5">P6</f>
        <v>760</v>
      </c>
      <c r="CA6" s="444">
        <f t="shared" si="5"/>
        <v>810</v>
      </c>
      <c r="CB6" s="444">
        <f t="shared" si="5"/>
        <v>860</v>
      </c>
      <c r="CC6" s="444">
        <f t="shared" si="5"/>
        <v>855</v>
      </c>
      <c r="CD6" s="444">
        <f t="shared" si="5"/>
        <v>795</v>
      </c>
      <c r="CE6" s="444">
        <f t="shared" si="5"/>
        <v>840</v>
      </c>
      <c r="CF6" s="444">
        <f t="shared" si="5"/>
        <v>860</v>
      </c>
      <c r="CG6" s="444">
        <f t="shared" si="5"/>
        <v>865</v>
      </c>
      <c r="CH6" s="444">
        <f t="shared" si="5"/>
        <v>780</v>
      </c>
      <c r="CI6" s="444">
        <f t="shared" si="5"/>
        <v>840</v>
      </c>
      <c r="CJ6" s="444">
        <f t="shared" si="5"/>
        <v>845</v>
      </c>
      <c r="CK6" s="444">
        <f t="shared" si="5"/>
        <v>825</v>
      </c>
      <c r="CL6" s="444">
        <f t="shared" si="5"/>
        <v>785</v>
      </c>
      <c r="CM6" s="444">
        <f t="shared" si="5"/>
        <v>840</v>
      </c>
      <c r="CN6" s="444">
        <f t="shared" si="5"/>
        <v>795</v>
      </c>
      <c r="CO6" s="444">
        <f t="shared" si="5"/>
        <v>810</v>
      </c>
      <c r="CP6" s="444">
        <f t="shared" si="5"/>
        <v>730</v>
      </c>
      <c r="CQ6" s="444">
        <f t="shared" si="5"/>
        <v>770</v>
      </c>
      <c r="CR6" s="444">
        <f t="shared" si="5"/>
        <v>751.61749520173578</v>
      </c>
      <c r="CS6" s="444">
        <f t="shared" si="5"/>
        <v>734.96378234585325</v>
      </c>
      <c r="CT6" s="444">
        <f t="shared" si="5"/>
        <v>666.36178282704009</v>
      </c>
      <c r="CU6" s="444">
        <f t="shared" si="5"/>
        <v>677.77647631886396</v>
      </c>
      <c r="CV6" s="444">
        <f t="shared" si="5"/>
        <v>635.08100750410813</v>
      </c>
      <c r="CW6" s="444">
        <f t="shared" si="5"/>
        <v>384.45384939613456</v>
      </c>
      <c r="CX6" s="444">
        <f t="shared" si="5"/>
        <v>638.84395609009232</v>
      </c>
      <c r="CY6" s="444">
        <f t="shared" si="5"/>
        <v>711.95998135612979</v>
      </c>
      <c r="CZ6" s="444">
        <f t="shared" si="5"/>
        <v>724.12570749854854</v>
      </c>
      <c r="DA6" s="444">
        <f t="shared" si="5"/>
        <v>658.19821573923082</v>
      </c>
      <c r="DB6" s="444">
        <f t="shared" si="5"/>
        <v>582.41026195522943</v>
      </c>
      <c r="DC6" s="444">
        <f t="shared" si="5"/>
        <v>655.91083669163118</v>
      </c>
      <c r="DD6" s="444"/>
      <c r="DE6" s="444">
        <f t="shared" ref="DE6:DT6" si="6">AU6</f>
        <v>1670</v>
      </c>
      <c r="DF6" s="444">
        <f t="shared" si="6"/>
        <v>1570</v>
      </c>
      <c r="DG6" s="444">
        <f t="shared" si="6"/>
        <v>1715</v>
      </c>
      <c r="DH6" s="444">
        <f t="shared" si="6"/>
        <v>1635</v>
      </c>
      <c r="DI6" s="444">
        <f t="shared" si="6"/>
        <v>1725</v>
      </c>
      <c r="DJ6" s="444">
        <f t="shared" si="6"/>
        <v>1620</v>
      </c>
      <c r="DK6" s="444">
        <f t="shared" si="6"/>
        <v>1670</v>
      </c>
      <c r="DL6" s="444">
        <f t="shared" si="6"/>
        <v>1625</v>
      </c>
      <c r="DM6" s="444">
        <f t="shared" si="6"/>
        <v>1605</v>
      </c>
      <c r="DN6" s="444">
        <f t="shared" si="6"/>
        <v>1500</v>
      </c>
      <c r="DO6" s="444">
        <f t="shared" si="6"/>
        <v>1486.581277547589</v>
      </c>
      <c r="DP6" s="444">
        <f t="shared" si="6"/>
        <v>1344.1382591459042</v>
      </c>
      <c r="DQ6" s="444">
        <f t="shared" si="6"/>
        <v>1019.5348569002426</v>
      </c>
      <c r="DR6" s="444">
        <f t="shared" si="6"/>
        <v>1350.8039374462221</v>
      </c>
      <c r="DS6" s="444">
        <f t="shared" si="6"/>
        <v>1382.3239232377794</v>
      </c>
      <c r="DT6" s="444">
        <f t="shared" si="6"/>
        <v>1238.3210986468607</v>
      </c>
    </row>
    <row r="7" spans="1:124" x14ac:dyDescent="0.3">
      <c r="B7" s="10" t="s">
        <v>15</v>
      </c>
      <c r="C7" s="468">
        <v>425</v>
      </c>
      <c r="D7" s="468">
        <v>465</v>
      </c>
      <c r="E7" s="468">
        <v>480</v>
      </c>
      <c r="F7" s="468">
        <v>410</v>
      </c>
      <c r="G7" s="468">
        <v>390</v>
      </c>
      <c r="H7" s="468">
        <v>390</v>
      </c>
      <c r="I7" s="468">
        <v>342.86148910765002</v>
      </c>
      <c r="J7" s="468">
        <v>300.96498309577657</v>
      </c>
      <c r="K7" s="468">
        <v>383.91221425207607</v>
      </c>
      <c r="L7" s="468">
        <v>439.33788049291684</v>
      </c>
      <c r="M7" s="208">
        <f>IF(ISERROR(K7/J7),"N/A",IF(J7&lt;0,"N/A",IF(K7&lt;0,"N/A",IF(K7/J7-1&gt;300%,"&gt;±300%",IF(K7/J7-1&lt;-300%,"&gt;±300%",K7/J7-1)))))</f>
        <v>0.27560425901741215</v>
      </c>
      <c r="N7" s="208">
        <f t="shared" ref="N7:N56" si="7">IF(ISERROR(L7/K7),"N/A",IF(K7&lt;0,"N/A",IF(L7&lt;0,"N/A",IF(L7/K7-1&gt;300%,"&gt;±300%",IF(L7/K7-1&lt;-300%,"&gt;±300%",L7/K7-1)))))</f>
        <v>0.14437067689763161</v>
      </c>
      <c r="O7" s="198"/>
      <c r="P7" s="13">
        <v>115</v>
      </c>
      <c r="Q7" s="13">
        <v>115</v>
      </c>
      <c r="R7" s="13">
        <v>125</v>
      </c>
      <c r="S7" s="13">
        <v>130</v>
      </c>
      <c r="T7" s="13">
        <v>125</v>
      </c>
      <c r="U7" s="13">
        <v>125</v>
      </c>
      <c r="V7" s="13">
        <v>110</v>
      </c>
      <c r="W7" s="13">
        <v>105</v>
      </c>
      <c r="X7" s="13">
        <v>95</v>
      </c>
      <c r="Y7" s="13">
        <v>100</v>
      </c>
      <c r="Z7" s="13">
        <v>95</v>
      </c>
      <c r="AA7" s="13">
        <v>100</v>
      </c>
      <c r="AB7" s="13">
        <v>95</v>
      </c>
      <c r="AC7" s="13">
        <v>95</v>
      </c>
      <c r="AD7" s="13">
        <v>100</v>
      </c>
      <c r="AE7" s="13">
        <v>100</v>
      </c>
      <c r="AF7" s="13">
        <v>95</v>
      </c>
      <c r="AG7" s="13">
        <v>95</v>
      </c>
      <c r="AH7" s="13">
        <v>87.39237885122229</v>
      </c>
      <c r="AI7" s="13">
        <v>91.411943762677552</v>
      </c>
      <c r="AJ7" s="13">
        <v>87.290726651981231</v>
      </c>
      <c r="AK7" s="13">
        <v>76.766439841768872</v>
      </c>
      <c r="AL7" s="13">
        <v>82.871517051730166</v>
      </c>
      <c r="AM7" s="13">
        <v>40.472350798330218</v>
      </c>
      <c r="AN7" s="13">
        <v>90.888409103961223</v>
      </c>
      <c r="AO7" s="13">
        <v>86.732706141754974</v>
      </c>
      <c r="AP7" s="13">
        <v>104.01889722803928</v>
      </c>
      <c r="AQ7" s="13">
        <v>97.177623970207748</v>
      </c>
      <c r="AR7" s="13">
        <v>90.538468672737068</v>
      </c>
      <c r="AS7" s="13">
        <v>92.177224381091904</v>
      </c>
      <c r="AT7" s="635"/>
      <c r="AU7" s="13">
        <f>D7-AV7</f>
        <v>235</v>
      </c>
      <c r="AV7" s="13">
        <f t="shared" ref="AV7:AV12" si="8">SUM(P7:Q7)</f>
        <v>230</v>
      </c>
      <c r="AW7" s="13">
        <f t="shared" ref="AW7:AW12" si="9">SUM(R7:S7)</f>
        <v>255</v>
      </c>
      <c r="AX7" s="7">
        <f>SUM(T7:U7)</f>
        <v>250</v>
      </c>
      <c r="AY7" s="13">
        <f>SUM(V7:W7)</f>
        <v>215</v>
      </c>
      <c r="AZ7" s="13">
        <f>SUM(X7:Y7)</f>
        <v>195</v>
      </c>
      <c r="BA7" s="13">
        <f>SUM(Z7:AA7)</f>
        <v>195</v>
      </c>
      <c r="BB7" s="13">
        <f>SUM(AB7:AC7)</f>
        <v>190</v>
      </c>
      <c r="BC7" s="13">
        <f>SUM(AD7:AE7)</f>
        <v>200</v>
      </c>
      <c r="BD7" s="13">
        <f>SUM(AF7:AG7)</f>
        <v>190</v>
      </c>
      <c r="BE7" s="13">
        <f>AH7+AI7</f>
        <v>178.80432261389984</v>
      </c>
      <c r="BF7" s="13">
        <f>AJ7+AK7</f>
        <v>164.05716649375012</v>
      </c>
      <c r="BG7" s="13">
        <f t="shared" ref="BG7:BG31" si="10">AL7+AM7</f>
        <v>123.34386785006038</v>
      </c>
      <c r="BH7" s="59">
        <f>AN7+AO7</f>
        <v>177.6211152457162</v>
      </c>
      <c r="BI7" s="59">
        <f>AP7+AQ7</f>
        <v>201.19652119824701</v>
      </c>
      <c r="BJ7" s="59">
        <f>AR7+AS7</f>
        <v>182.71569305382897</v>
      </c>
      <c r="BL7" s="10" t="s">
        <v>15</v>
      </c>
      <c r="BM7" s="13">
        <f t="shared" si="4"/>
        <v>425</v>
      </c>
      <c r="BN7" s="13">
        <f t="shared" si="4"/>
        <v>465</v>
      </c>
      <c r="BO7" s="13">
        <f t="shared" si="4"/>
        <v>480</v>
      </c>
      <c r="BP7" s="13">
        <f t="shared" si="4"/>
        <v>410</v>
      </c>
      <c r="BQ7" s="13">
        <f t="shared" si="4"/>
        <v>390</v>
      </c>
      <c r="BR7" s="13">
        <f t="shared" si="4"/>
        <v>390</v>
      </c>
      <c r="BS7" s="13">
        <f t="shared" si="4"/>
        <v>342.86148910765002</v>
      </c>
      <c r="BT7" s="13">
        <f t="shared" si="4"/>
        <v>300.96498309577657</v>
      </c>
      <c r="BU7" s="13">
        <f t="shared" si="4"/>
        <v>383.91221425207607</v>
      </c>
      <c r="BV7" s="13"/>
      <c r="BW7" s="212"/>
      <c r="BX7" s="208"/>
      <c r="BY7" s="13"/>
      <c r="BZ7" s="439"/>
      <c r="CA7" s="439"/>
      <c r="CB7" s="439"/>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679"/>
      <c r="DI7" s="679"/>
      <c r="DJ7" s="679"/>
      <c r="DK7" s="679"/>
      <c r="DL7" s="679"/>
      <c r="DM7" s="679"/>
      <c r="DN7" s="679"/>
      <c r="DO7" s="679"/>
      <c r="DP7" s="679"/>
      <c r="DQ7" s="679"/>
      <c r="DR7" s="679"/>
      <c r="DS7" s="679"/>
      <c r="DT7" s="679"/>
    </row>
    <row r="8" spans="1:124" x14ac:dyDescent="0.3">
      <c r="B8" s="10" t="s">
        <v>16</v>
      </c>
      <c r="C8" s="468">
        <v>1350</v>
      </c>
      <c r="D8" s="468">
        <v>1395</v>
      </c>
      <c r="E8" s="468">
        <v>1450</v>
      </c>
      <c r="F8" s="468">
        <v>1630</v>
      </c>
      <c r="G8" s="468">
        <v>1545</v>
      </c>
      <c r="H8" s="468">
        <v>1325</v>
      </c>
      <c r="I8" s="468">
        <v>1447.3962699191436</v>
      </c>
      <c r="J8" s="468">
        <v>1087.4577223686588</v>
      </c>
      <c r="K8" s="468">
        <v>1026.1625549549851</v>
      </c>
      <c r="L8" s="468">
        <v>1151.3308817728494</v>
      </c>
      <c r="M8" s="208">
        <f t="shared" ref="M8:M56" si="11">IF(ISERROR(K8/J8),"N/A",IF(J8&lt;0,"N/A",IF(K8&lt;0,"N/A",IF(K8/J8-1&gt;300%,"&gt;±300%",IF(K8/J8-1&lt;-300%,"&gt;±300%",K8/J8-1)))))</f>
        <v>-5.6365563601096014E-2</v>
      </c>
      <c r="N8" s="208">
        <f t="shared" si="7"/>
        <v>0.12197709438282422</v>
      </c>
      <c r="O8" s="198"/>
      <c r="P8" s="13">
        <v>320</v>
      </c>
      <c r="Q8" s="13">
        <v>355</v>
      </c>
      <c r="R8" s="13">
        <v>395</v>
      </c>
      <c r="S8" s="13">
        <v>405</v>
      </c>
      <c r="T8" s="13">
        <v>360</v>
      </c>
      <c r="U8" s="13">
        <v>390</v>
      </c>
      <c r="V8" s="13">
        <v>420</v>
      </c>
      <c r="W8" s="13">
        <v>445</v>
      </c>
      <c r="X8" s="13">
        <v>365</v>
      </c>
      <c r="Y8" s="13">
        <v>405</v>
      </c>
      <c r="Z8" s="13">
        <v>410</v>
      </c>
      <c r="AA8" s="13">
        <v>395</v>
      </c>
      <c r="AB8" s="13">
        <v>350</v>
      </c>
      <c r="AC8" s="13">
        <v>395</v>
      </c>
      <c r="AD8" s="13">
        <v>350</v>
      </c>
      <c r="AE8" s="13">
        <v>360</v>
      </c>
      <c r="AF8" s="13">
        <v>295</v>
      </c>
      <c r="AG8" s="13">
        <v>325</v>
      </c>
      <c r="AH8" s="13">
        <v>393.87673357692086</v>
      </c>
      <c r="AI8" s="13">
        <v>384.65389338047248</v>
      </c>
      <c r="AJ8" s="13">
        <v>321.36109003116724</v>
      </c>
      <c r="AK8" s="13">
        <v>347.50403027557678</v>
      </c>
      <c r="AL8" s="13">
        <v>316.68934717570619</v>
      </c>
      <c r="AM8" s="13">
        <v>158.49201985449653</v>
      </c>
      <c r="AN8" s="13">
        <v>284.84138611599269</v>
      </c>
      <c r="AO8" s="13">
        <v>327.43496922246351</v>
      </c>
      <c r="AP8" s="13">
        <v>304.12657808769882</v>
      </c>
      <c r="AQ8" s="13">
        <v>267.36684313266886</v>
      </c>
      <c r="AR8" s="13">
        <v>203.40966156288519</v>
      </c>
      <c r="AS8" s="13">
        <v>251.25947217173254</v>
      </c>
      <c r="AT8" s="635"/>
      <c r="AU8" s="13">
        <f t="shared" ref="AU8:AU12" si="12">D8-AV8</f>
        <v>720</v>
      </c>
      <c r="AV8" s="13">
        <f t="shared" si="8"/>
        <v>675</v>
      </c>
      <c r="AW8" s="13">
        <f t="shared" si="9"/>
        <v>800</v>
      </c>
      <c r="AX8" s="7">
        <f t="shared" ref="AX8:AX12" si="13">SUM(T8:U8)</f>
        <v>750</v>
      </c>
      <c r="AY8" s="13">
        <f t="shared" ref="AY8:AY12" si="14">SUM(V8:W8)</f>
        <v>865</v>
      </c>
      <c r="AZ8" s="13">
        <f t="shared" ref="AZ8:AZ12" si="15">SUM(X8:Y8)</f>
        <v>770</v>
      </c>
      <c r="BA8" s="13">
        <f t="shared" ref="BA8:BA12" si="16">SUM(Z8:AA8)</f>
        <v>805</v>
      </c>
      <c r="BB8" s="13">
        <f t="shared" ref="BB8:BB12" si="17">SUM(AB8:AC8)</f>
        <v>745</v>
      </c>
      <c r="BC8" s="13">
        <f t="shared" ref="BC8:BC12" si="18">SUM(AD8:AE8)</f>
        <v>710</v>
      </c>
      <c r="BD8" s="13">
        <f t="shared" ref="BD8:BD12" si="19">SUM(AF8:AG8)</f>
        <v>620</v>
      </c>
      <c r="BE8" s="13">
        <f>AH8+AI8</f>
        <v>778.53062695739334</v>
      </c>
      <c r="BF8" s="13">
        <f t="shared" ref="BF8:BF45" si="20">AJ8+AK8</f>
        <v>668.86512030674407</v>
      </c>
      <c r="BG8" s="13">
        <f t="shared" si="10"/>
        <v>475.18136703020275</v>
      </c>
      <c r="BH8" s="59">
        <f>AN8+AO8</f>
        <v>612.27635533845614</v>
      </c>
      <c r="BI8" s="59">
        <f>AP8+AQ8</f>
        <v>571.49342122036774</v>
      </c>
      <c r="BJ8" s="59">
        <f t="shared" ref="BJ8:BJ32" si="21">AR8+AS8</f>
        <v>454.66913373461773</v>
      </c>
      <c r="BL8" s="10" t="s">
        <v>16</v>
      </c>
      <c r="BM8" s="13">
        <f t="shared" si="4"/>
        <v>1350</v>
      </c>
      <c r="BN8" s="13">
        <f t="shared" si="4"/>
        <v>1395</v>
      </c>
      <c r="BO8" s="13">
        <f t="shared" si="4"/>
        <v>1450</v>
      </c>
      <c r="BP8" s="13">
        <f t="shared" si="4"/>
        <v>1630</v>
      </c>
      <c r="BQ8" s="13">
        <f t="shared" si="4"/>
        <v>1545</v>
      </c>
      <c r="BR8" s="13">
        <f t="shared" si="4"/>
        <v>1325</v>
      </c>
      <c r="BS8" s="13">
        <f t="shared" si="4"/>
        <v>1447.3962699191436</v>
      </c>
      <c r="BT8" s="13">
        <f t="shared" si="4"/>
        <v>1087.4577223686588</v>
      </c>
      <c r="BU8" s="13">
        <f t="shared" si="4"/>
        <v>1026.1625549549851</v>
      </c>
      <c r="BV8" s="13"/>
      <c r="BW8" s="212"/>
      <c r="BX8" s="208"/>
      <c r="BY8" s="13"/>
      <c r="BZ8" s="439"/>
      <c r="CA8" s="439"/>
      <c r="CB8" s="439"/>
      <c r="CC8" s="439"/>
      <c r="CD8" s="439"/>
      <c r="CE8" s="439"/>
      <c r="CF8" s="439"/>
      <c r="CG8" s="439"/>
      <c r="CH8" s="439"/>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679"/>
      <c r="DI8" s="679"/>
      <c r="DJ8" s="679"/>
      <c r="DK8" s="679"/>
      <c r="DL8" s="679"/>
      <c r="DM8" s="679"/>
      <c r="DN8" s="679"/>
      <c r="DO8" s="679"/>
      <c r="DP8" s="679"/>
      <c r="DQ8" s="679"/>
      <c r="DR8" s="679"/>
      <c r="DS8" s="679"/>
      <c r="DT8" s="679"/>
    </row>
    <row r="9" spans="1:124" x14ac:dyDescent="0.3">
      <c r="B9" s="10" t="s">
        <v>17</v>
      </c>
      <c r="C9" s="468">
        <v>585</v>
      </c>
      <c r="D9" s="468">
        <v>585</v>
      </c>
      <c r="E9" s="468">
        <v>510</v>
      </c>
      <c r="F9" s="468">
        <v>450</v>
      </c>
      <c r="G9" s="468">
        <v>435</v>
      </c>
      <c r="H9" s="468">
        <v>425</v>
      </c>
      <c r="I9" s="468">
        <v>305.0940197047301</v>
      </c>
      <c r="J9" s="468">
        <v>244.95616571935673</v>
      </c>
      <c r="K9" s="468">
        <v>252.82629579548373</v>
      </c>
      <c r="L9" s="468">
        <v>291.12681688222415</v>
      </c>
      <c r="M9" s="208">
        <f t="shared" si="11"/>
        <v>3.2128728227823977E-2</v>
      </c>
      <c r="N9" s="208">
        <f t="shared" si="7"/>
        <v>0.1514894681592871</v>
      </c>
      <c r="O9" s="198"/>
      <c r="P9" s="13">
        <v>145</v>
      </c>
      <c r="Q9" s="13">
        <v>140</v>
      </c>
      <c r="R9" s="13">
        <v>135</v>
      </c>
      <c r="S9" s="13">
        <v>120</v>
      </c>
      <c r="T9" s="13">
        <v>125</v>
      </c>
      <c r="U9" s="13">
        <v>125</v>
      </c>
      <c r="V9" s="13">
        <v>115</v>
      </c>
      <c r="W9" s="13">
        <v>105</v>
      </c>
      <c r="X9" s="13">
        <v>115</v>
      </c>
      <c r="Y9" s="13">
        <v>115</v>
      </c>
      <c r="Z9" s="13">
        <v>115</v>
      </c>
      <c r="AA9" s="13">
        <v>105</v>
      </c>
      <c r="AB9" s="13">
        <v>110</v>
      </c>
      <c r="AC9" s="13">
        <v>110</v>
      </c>
      <c r="AD9" s="13">
        <v>110</v>
      </c>
      <c r="AE9" s="13">
        <v>105</v>
      </c>
      <c r="AF9" s="13">
        <v>105</v>
      </c>
      <c r="AG9" s="13">
        <v>110</v>
      </c>
      <c r="AH9" s="13">
        <v>80.549049171924906</v>
      </c>
      <c r="AI9" s="13">
        <v>75.496922428373722</v>
      </c>
      <c r="AJ9" s="13">
        <v>77.32092875070181</v>
      </c>
      <c r="AK9" s="13">
        <v>71.727119353729719</v>
      </c>
      <c r="AL9" s="13">
        <v>72.934254640828712</v>
      </c>
      <c r="AM9" s="13">
        <v>42.244200821361076</v>
      </c>
      <c r="AN9" s="13">
        <v>60.402761881623718</v>
      </c>
      <c r="AO9" s="13">
        <v>69.374948375543227</v>
      </c>
      <c r="AP9" s="13">
        <v>71.023302230834418</v>
      </c>
      <c r="AQ9" s="13">
        <v>65.180870185295106</v>
      </c>
      <c r="AR9" s="13">
        <v>56.097628140486016</v>
      </c>
      <c r="AS9" s="13">
        <v>60.524495238868177</v>
      </c>
      <c r="AT9" s="635"/>
      <c r="AU9" s="13">
        <f t="shared" si="12"/>
        <v>300</v>
      </c>
      <c r="AV9" s="13">
        <f t="shared" si="8"/>
        <v>285</v>
      </c>
      <c r="AW9" s="13">
        <f t="shared" si="9"/>
        <v>255</v>
      </c>
      <c r="AX9" s="13">
        <f t="shared" si="13"/>
        <v>250</v>
      </c>
      <c r="AY9" s="13">
        <f t="shared" si="14"/>
        <v>220</v>
      </c>
      <c r="AZ9" s="13">
        <f t="shared" si="15"/>
        <v>230</v>
      </c>
      <c r="BA9" s="13">
        <f t="shared" si="16"/>
        <v>220</v>
      </c>
      <c r="BB9" s="13">
        <f t="shared" si="17"/>
        <v>220</v>
      </c>
      <c r="BC9" s="13">
        <f t="shared" si="18"/>
        <v>215</v>
      </c>
      <c r="BD9" s="13">
        <f t="shared" si="19"/>
        <v>215</v>
      </c>
      <c r="BE9" s="13">
        <f>AH9+AI9</f>
        <v>156.04597160029863</v>
      </c>
      <c r="BF9" s="13">
        <f t="shared" si="20"/>
        <v>149.04804810443153</v>
      </c>
      <c r="BG9" s="13">
        <f t="shared" si="10"/>
        <v>115.17845546218979</v>
      </c>
      <c r="BH9" s="59">
        <f>AN9+AO9</f>
        <v>129.77771025716694</v>
      </c>
      <c r="BI9" s="59">
        <f>AP9+AQ9</f>
        <v>136.20417241612952</v>
      </c>
      <c r="BJ9" s="59">
        <f t="shared" si="21"/>
        <v>116.62212337935419</v>
      </c>
      <c r="BL9" s="10" t="s">
        <v>17</v>
      </c>
      <c r="BM9" s="13">
        <f t="shared" si="4"/>
        <v>585</v>
      </c>
      <c r="BN9" s="13">
        <f t="shared" si="4"/>
        <v>585</v>
      </c>
      <c r="BO9" s="13">
        <f t="shared" si="4"/>
        <v>510</v>
      </c>
      <c r="BP9" s="13">
        <f t="shared" si="4"/>
        <v>450</v>
      </c>
      <c r="BQ9" s="13">
        <f t="shared" si="4"/>
        <v>435</v>
      </c>
      <c r="BR9" s="13">
        <f t="shared" si="4"/>
        <v>425</v>
      </c>
      <c r="BS9" s="13">
        <f t="shared" si="4"/>
        <v>305.0940197047301</v>
      </c>
      <c r="BT9" s="13">
        <f t="shared" si="4"/>
        <v>244.95616571935673</v>
      </c>
      <c r="BU9" s="13">
        <f t="shared" si="4"/>
        <v>252.82629579548373</v>
      </c>
      <c r="BV9" s="13"/>
      <c r="BW9" s="212"/>
      <c r="BX9" s="208"/>
      <c r="BY9" s="13"/>
      <c r="BZ9" s="439"/>
      <c r="CA9" s="439"/>
      <c r="CB9" s="439"/>
      <c r="CC9" s="439"/>
      <c r="CD9" s="439"/>
      <c r="CE9" s="439"/>
      <c r="CF9" s="439"/>
      <c r="CG9" s="439"/>
      <c r="CH9" s="439"/>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679"/>
      <c r="DI9" s="679"/>
      <c r="DJ9" s="679"/>
      <c r="DK9" s="679"/>
      <c r="DL9" s="679"/>
      <c r="DM9" s="679"/>
      <c r="DN9" s="679"/>
      <c r="DO9" s="679"/>
      <c r="DP9" s="679"/>
      <c r="DQ9" s="679"/>
      <c r="DR9" s="679"/>
      <c r="DS9" s="679"/>
      <c r="DT9" s="679"/>
    </row>
    <row r="10" spans="1:124" x14ac:dyDescent="0.3">
      <c r="B10" s="10" t="s">
        <v>18</v>
      </c>
      <c r="C10" s="468">
        <v>130</v>
      </c>
      <c r="D10" s="468">
        <v>125</v>
      </c>
      <c r="E10" s="468">
        <v>145</v>
      </c>
      <c r="F10" s="468">
        <v>195</v>
      </c>
      <c r="G10" s="468">
        <v>230</v>
      </c>
      <c r="H10" s="468">
        <v>220</v>
      </c>
      <c r="I10" s="468">
        <v>185.46609876881587</v>
      </c>
      <c r="J10" s="468">
        <v>280.44324745420363</v>
      </c>
      <c r="K10" s="468">
        <v>384.14747158307654</v>
      </c>
      <c r="L10" s="468">
        <v>574.62313936251439</v>
      </c>
      <c r="M10" s="208">
        <f t="shared" si="11"/>
        <v>0.36978684660898398</v>
      </c>
      <c r="N10" s="208">
        <f t="shared" si="7"/>
        <v>0.49583996217516479</v>
      </c>
      <c r="O10" s="198"/>
      <c r="P10" s="13">
        <v>25</v>
      </c>
      <c r="Q10" s="13">
        <v>30</v>
      </c>
      <c r="R10" s="13">
        <v>35</v>
      </c>
      <c r="S10" s="13">
        <v>30</v>
      </c>
      <c r="T10" s="13">
        <v>25</v>
      </c>
      <c r="U10" s="13">
        <v>35</v>
      </c>
      <c r="V10" s="13">
        <v>45</v>
      </c>
      <c r="W10" s="13">
        <v>45</v>
      </c>
      <c r="X10" s="13">
        <v>45</v>
      </c>
      <c r="Y10" s="13">
        <v>55</v>
      </c>
      <c r="Z10" s="13">
        <v>55</v>
      </c>
      <c r="AA10" s="13">
        <v>55</v>
      </c>
      <c r="AB10" s="13">
        <v>55</v>
      </c>
      <c r="AC10" s="13">
        <v>65</v>
      </c>
      <c r="AD10" s="13">
        <v>55</v>
      </c>
      <c r="AE10" s="13">
        <v>60</v>
      </c>
      <c r="AF10" s="13">
        <v>50</v>
      </c>
      <c r="AG10" s="13">
        <v>55</v>
      </c>
      <c r="AH10" s="13">
        <v>48.128532705462234</v>
      </c>
      <c r="AI10" s="13">
        <v>41.030838028503716</v>
      </c>
      <c r="AJ10" s="13">
        <v>41.868025170346428</v>
      </c>
      <c r="AK10" s="13">
        <v>54.438702864503469</v>
      </c>
      <c r="AL10" s="13">
        <v>42.428259390929412</v>
      </c>
      <c r="AM10" s="13">
        <v>77.058922089522696</v>
      </c>
      <c r="AN10" s="13">
        <v>75.996255109393573</v>
      </c>
      <c r="AO10" s="13">
        <v>84.95981086435792</v>
      </c>
      <c r="AP10" s="13">
        <v>87.86661218955301</v>
      </c>
      <c r="AQ10" s="13">
        <v>87.107349129051713</v>
      </c>
      <c r="AR10" s="13">
        <v>97.537077258235954</v>
      </c>
      <c r="AS10" s="13">
        <v>111.63643300623581</v>
      </c>
      <c r="AT10" s="635"/>
      <c r="AU10" s="13">
        <f t="shared" si="12"/>
        <v>70</v>
      </c>
      <c r="AV10" s="13">
        <f t="shared" si="8"/>
        <v>55</v>
      </c>
      <c r="AW10" s="13">
        <f t="shared" si="9"/>
        <v>65</v>
      </c>
      <c r="AX10" s="13">
        <f t="shared" si="13"/>
        <v>60</v>
      </c>
      <c r="AY10" s="13">
        <f t="shared" si="14"/>
        <v>90</v>
      </c>
      <c r="AZ10" s="13">
        <f t="shared" si="15"/>
        <v>100</v>
      </c>
      <c r="BA10" s="13">
        <f t="shared" si="16"/>
        <v>110</v>
      </c>
      <c r="BB10" s="13">
        <f t="shared" si="17"/>
        <v>120</v>
      </c>
      <c r="BC10" s="13">
        <f t="shared" si="18"/>
        <v>115</v>
      </c>
      <c r="BD10" s="13">
        <f t="shared" si="19"/>
        <v>105</v>
      </c>
      <c r="BE10" s="13">
        <f>AH10+AI10</f>
        <v>89.159370733965943</v>
      </c>
      <c r="BF10" s="13">
        <f t="shared" si="20"/>
        <v>96.306728034849897</v>
      </c>
      <c r="BG10" s="13">
        <f t="shared" si="10"/>
        <v>119.48718148045211</v>
      </c>
      <c r="BH10" s="59">
        <f t="shared" ref="BH10:BH56" si="22">AN10+AO10</f>
        <v>160.95606597375149</v>
      </c>
      <c r="BI10" s="59">
        <f>AP10+AQ10</f>
        <v>174.97396131860472</v>
      </c>
      <c r="BJ10" s="59">
        <f t="shared" si="21"/>
        <v>209.17351026447176</v>
      </c>
      <c r="BL10" s="10" t="s">
        <v>18</v>
      </c>
      <c r="BM10" s="13">
        <f t="shared" si="4"/>
        <v>130</v>
      </c>
      <c r="BN10" s="13">
        <f t="shared" si="4"/>
        <v>125</v>
      </c>
      <c r="BO10" s="13">
        <f t="shared" si="4"/>
        <v>145</v>
      </c>
      <c r="BP10" s="13">
        <f t="shared" si="4"/>
        <v>195</v>
      </c>
      <c r="BQ10" s="13">
        <f t="shared" si="4"/>
        <v>230</v>
      </c>
      <c r="BR10" s="13">
        <f t="shared" si="4"/>
        <v>220</v>
      </c>
      <c r="BS10" s="13">
        <f t="shared" si="4"/>
        <v>185.46609876881587</v>
      </c>
      <c r="BT10" s="13">
        <f t="shared" si="4"/>
        <v>280.44324745420363</v>
      </c>
      <c r="BU10" s="13">
        <f t="shared" si="4"/>
        <v>384.14747158307654</v>
      </c>
      <c r="BV10" s="13"/>
      <c r="BW10" s="212"/>
      <c r="BX10" s="208"/>
      <c r="BY10" s="13"/>
      <c r="BZ10" s="439"/>
      <c r="CA10" s="439"/>
      <c r="CB10" s="439"/>
      <c r="CC10" s="439"/>
      <c r="CD10" s="439"/>
      <c r="CE10" s="439"/>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679"/>
      <c r="DI10" s="679"/>
      <c r="DJ10" s="679"/>
      <c r="DK10" s="679"/>
      <c r="DL10" s="679"/>
      <c r="DM10" s="679"/>
      <c r="DN10" s="679"/>
      <c r="DO10" s="679"/>
      <c r="DP10" s="679"/>
      <c r="DQ10" s="679"/>
      <c r="DR10" s="679"/>
      <c r="DS10" s="679"/>
      <c r="DT10" s="679"/>
    </row>
    <row r="11" spans="1:124" x14ac:dyDescent="0.3">
      <c r="B11" s="10" t="s">
        <v>21</v>
      </c>
      <c r="C11" s="524">
        <v>165</v>
      </c>
      <c r="D11" s="524">
        <v>170</v>
      </c>
      <c r="E11" s="524">
        <v>180</v>
      </c>
      <c r="F11" s="524">
        <v>170</v>
      </c>
      <c r="G11" s="524">
        <v>175</v>
      </c>
      <c r="H11" s="524">
        <v>195</v>
      </c>
      <c r="I11" s="524" t="s">
        <v>116</v>
      </c>
      <c r="J11" s="524" t="s">
        <v>116</v>
      </c>
      <c r="K11" s="524" t="s">
        <v>116</v>
      </c>
      <c r="L11" s="524" t="s">
        <v>116</v>
      </c>
      <c r="M11" s="208" t="str">
        <f t="shared" si="11"/>
        <v>N/A</v>
      </c>
      <c r="N11" s="208" t="str">
        <f t="shared" si="7"/>
        <v>N/A</v>
      </c>
      <c r="O11" s="198"/>
      <c r="P11" s="13">
        <v>40</v>
      </c>
      <c r="Q11" s="13">
        <v>40</v>
      </c>
      <c r="R11" s="13">
        <v>45</v>
      </c>
      <c r="S11" s="13">
        <v>45</v>
      </c>
      <c r="T11" s="13">
        <v>45</v>
      </c>
      <c r="U11" s="13">
        <v>45</v>
      </c>
      <c r="V11" s="13">
        <v>45</v>
      </c>
      <c r="W11" s="13">
        <v>40</v>
      </c>
      <c r="X11" s="13">
        <v>45</v>
      </c>
      <c r="Y11" s="13">
        <v>40</v>
      </c>
      <c r="Z11" s="13">
        <v>45</v>
      </c>
      <c r="AA11" s="13">
        <v>40</v>
      </c>
      <c r="AB11" s="13">
        <v>45</v>
      </c>
      <c r="AC11" s="13">
        <v>45</v>
      </c>
      <c r="AD11" s="13">
        <v>50</v>
      </c>
      <c r="AE11" s="13">
        <v>50</v>
      </c>
      <c r="AF11" s="13">
        <v>50</v>
      </c>
      <c r="AG11" s="13">
        <v>45</v>
      </c>
      <c r="AH11" s="10" t="s">
        <v>116</v>
      </c>
      <c r="AI11" s="10" t="s">
        <v>116</v>
      </c>
      <c r="AJ11" s="10" t="s">
        <v>116</v>
      </c>
      <c r="AK11" s="10" t="s">
        <v>116</v>
      </c>
      <c r="AL11" s="10" t="s">
        <v>116</v>
      </c>
      <c r="AM11" s="10" t="s">
        <v>116</v>
      </c>
      <c r="AN11" s="10" t="s">
        <v>116</v>
      </c>
      <c r="AO11" s="10" t="s">
        <v>116</v>
      </c>
      <c r="AP11" s="10" t="s">
        <v>116</v>
      </c>
      <c r="AQ11" s="10" t="s">
        <v>116</v>
      </c>
      <c r="AR11" s="10" t="s">
        <v>116</v>
      </c>
      <c r="AS11" s="10" t="s">
        <v>116</v>
      </c>
      <c r="AT11" s="635"/>
      <c r="AU11" s="13">
        <f t="shared" si="12"/>
        <v>90</v>
      </c>
      <c r="AV11" s="13">
        <f t="shared" si="8"/>
        <v>80</v>
      </c>
      <c r="AW11" s="13">
        <f t="shared" si="9"/>
        <v>90</v>
      </c>
      <c r="AX11" s="13">
        <f t="shared" si="13"/>
        <v>90</v>
      </c>
      <c r="AY11" s="13">
        <f t="shared" si="14"/>
        <v>85</v>
      </c>
      <c r="AZ11" s="13">
        <f t="shared" si="15"/>
        <v>85</v>
      </c>
      <c r="BA11" s="13">
        <f t="shared" si="16"/>
        <v>85</v>
      </c>
      <c r="BB11" s="13">
        <f t="shared" si="17"/>
        <v>90</v>
      </c>
      <c r="BC11" s="13">
        <f t="shared" si="18"/>
        <v>100</v>
      </c>
      <c r="BD11" s="13">
        <f t="shared" si="19"/>
        <v>95</v>
      </c>
      <c r="BE11" s="10" t="s">
        <v>116</v>
      </c>
      <c r="BF11" s="10" t="s">
        <v>116</v>
      </c>
      <c r="BG11" s="10" t="s">
        <v>116</v>
      </c>
      <c r="BH11" s="10" t="s">
        <v>116</v>
      </c>
      <c r="BI11" s="10" t="s">
        <v>116</v>
      </c>
      <c r="BJ11" s="10" t="s">
        <v>116</v>
      </c>
      <c r="BL11" s="10" t="s">
        <v>21</v>
      </c>
      <c r="BM11" s="13">
        <f t="shared" si="4"/>
        <v>165</v>
      </c>
      <c r="BN11" s="13">
        <f t="shared" si="4"/>
        <v>170</v>
      </c>
      <c r="BO11" s="13">
        <f t="shared" si="4"/>
        <v>180</v>
      </c>
      <c r="BP11" s="13">
        <f t="shared" si="4"/>
        <v>170</v>
      </c>
      <c r="BQ11" s="13">
        <f t="shared" si="4"/>
        <v>175</v>
      </c>
      <c r="BR11" s="13">
        <f t="shared" si="4"/>
        <v>195</v>
      </c>
      <c r="BS11" s="7" t="str">
        <f t="shared" si="4"/>
        <v>††</v>
      </c>
      <c r="BT11" s="7" t="str">
        <f t="shared" si="4"/>
        <v>††</v>
      </c>
      <c r="BU11" s="7" t="str">
        <f t="shared" si="4"/>
        <v>††</v>
      </c>
      <c r="BV11" s="7"/>
      <c r="BW11" s="212"/>
      <c r="BX11" s="208"/>
      <c r="BY11" s="13"/>
      <c r="BZ11" s="439"/>
      <c r="CA11" s="439"/>
      <c r="CB11" s="439"/>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679"/>
      <c r="DI11" s="679"/>
      <c r="DJ11" s="679"/>
      <c r="DK11" s="679"/>
      <c r="DL11" s="679"/>
      <c r="DM11" s="679"/>
      <c r="DN11" s="679"/>
      <c r="DO11" s="679"/>
      <c r="DP11" s="679"/>
      <c r="DQ11" s="679"/>
      <c r="DR11" s="679"/>
      <c r="DS11" s="679"/>
      <c r="DT11" s="679"/>
    </row>
    <row r="12" spans="1:124" x14ac:dyDescent="0.3">
      <c r="B12" s="52" t="s">
        <v>19</v>
      </c>
      <c r="C12" s="661">
        <v>475</v>
      </c>
      <c r="D12" s="661">
        <v>500</v>
      </c>
      <c r="E12" s="661">
        <v>485</v>
      </c>
      <c r="F12" s="661">
        <v>495</v>
      </c>
      <c r="G12" s="661">
        <v>515</v>
      </c>
      <c r="H12" s="661">
        <v>535</v>
      </c>
      <c r="I12" s="661">
        <v>549.90218184815978</v>
      </c>
      <c r="J12" s="661">
        <v>456.51667570846905</v>
      </c>
      <c r="K12" s="661">
        <v>573.59648529901847</v>
      </c>
      <c r="L12" s="661">
        <v>672.93532416914286</v>
      </c>
      <c r="M12" s="217">
        <f t="shared" si="11"/>
        <v>0.25646337980721734</v>
      </c>
      <c r="N12" s="217">
        <f t="shared" si="7"/>
        <v>0.17318592672048649</v>
      </c>
      <c r="O12" s="198"/>
      <c r="P12" s="54">
        <v>115</v>
      </c>
      <c r="Q12" s="54">
        <v>130</v>
      </c>
      <c r="R12" s="54">
        <v>125</v>
      </c>
      <c r="S12" s="54">
        <v>125</v>
      </c>
      <c r="T12" s="54">
        <v>115</v>
      </c>
      <c r="U12" s="54">
        <v>120</v>
      </c>
      <c r="V12" s="54">
        <v>125</v>
      </c>
      <c r="W12" s="54">
        <v>125</v>
      </c>
      <c r="X12" s="54">
        <v>115</v>
      </c>
      <c r="Y12" s="54">
        <v>125</v>
      </c>
      <c r="Z12" s="54">
        <v>125</v>
      </c>
      <c r="AA12" s="54">
        <v>130</v>
      </c>
      <c r="AB12" s="54">
        <v>130</v>
      </c>
      <c r="AC12" s="54">
        <v>130</v>
      </c>
      <c r="AD12" s="54">
        <v>130</v>
      </c>
      <c r="AE12" s="54">
        <v>135</v>
      </c>
      <c r="AF12" s="54">
        <v>135</v>
      </c>
      <c r="AG12" s="54">
        <v>140</v>
      </c>
      <c r="AH12" s="54">
        <v>141.67080089620546</v>
      </c>
      <c r="AI12" s="54">
        <v>142.37018474582578</v>
      </c>
      <c r="AJ12" s="54">
        <v>138.52101222284344</v>
      </c>
      <c r="AK12" s="54">
        <v>127.34018398328513</v>
      </c>
      <c r="AL12" s="54">
        <v>120.15762924491366</v>
      </c>
      <c r="AM12" s="54">
        <v>66.18635583242407</v>
      </c>
      <c r="AN12" s="54">
        <v>126.71514387912114</v>
      </c>
      <c r="AO12" s="54">
        <v>143.45754675201013</v>
      </c>
      <c r="AP12" s="54">
        <v>157.09031776242301</v>
      </c>
      <c r="AQ12" s="54">
        <v>141.36552932200735</v>
      </c>
      <c r="AR12" s="54">
        <v>134.82742632088519</v>
      </c>
      <c r="AS12" s="54">
        <v>140.31321189370277</v>
      </c>
      <c r="AT12" s="635"/>
      <c r="AU12" s="54">
        <f t="shared" si="12"/>
        <v>255</v>
      </c>
      <c r="AV12" s="54">
        <f t="shared" si="8"/>
        <v>245</v>
      </c>
      <c r="AW12" s="54">
        <f t="shared" si="9"/>
        <v>250</v>
      </c>
      <c r="AX12" s="54">
        <f t="shared" si="13"/>
        <v>235</v>
      </c>
      <c r="AY12" s="54">
        <f t="shared" si="14"/>
        <v>250</v>
      </c>
      <c r="AZ12" s="54">
        <f t="shared" si="15"/>
        <v>240</v>
      </c>
      <c r="BA12" s="54">
        <f t="shared" si="16"/>
        <v>255</v>
      </c>
      <c r="BB12" s="54">
        <f t="shared" si="17"/>
        <v>260</v>
      </c>
      <c r="BC12" s="54">
        <f t="shared" si="18"/>
        <v>265</v>
      </c>
      <c r="BD12" s="54">
        <f t="shared" si="19"/>
        <v>275</v>
      </c>
      <c r="BE12" s="54">
        <f>AH13+AI13</f>
        <v>1073.9302060604209</v>
      </c>
      <c r="BF12" s="54">
        <f>AJ13+AK12</f>
        <v>656.48659750494528</v>
      </c>
      <c r="BG12" s="54">
        <f t="shared" si="10"/>
        <v>186.34398507733772</v>
      </c>
      <c r="BH12" s="516">
        <f>AN12+AO12</f>
        <v>270.17269063113127</v>
      </c>
      <c r="BI12" s="620">
        <f>AP12+AQ12</f>
        <v>298.45584708443039</v>
      </c>
      <c r="BJ12" s="620">
        <f t="shared" si="21"/>
        <v>275.14063821458797</v>
      </c>
      <c r="BL12" s="52" t="s">
        <v>19</v>
      </c>
      <c r="BM12" s="54">
        <f t="shared" si="4"/>
        <v>475</v>
      </c>
      <c r="BN12" s="54">
        <f t="shared" si="4"/>
        <v>500</v>
      </c>
      <c r="BO12" s="54">
        <f t="shared" si="4"/>
        <v>485</v>
      </c>
      <c r="BP12" s="54">
        <f t="shared" si="4"/>
        <v>495</v>
      </c>
      <c r="BQ12" s="54">
        <f t="shared" si="4"/>
        <v>515</v>
      </c>
      <c r="BR12" s="54">
        <f t="shared" si="4"/>
        <v>535</v>
      </c>
      <c r="BS12" s="54">
        <f t="shared" si="4"/>
        <v>549.90218184815978</v>
      </c>
      <c r="BT12" s="54">
        <f t="shared" si="4"/>
        <v>456.51667570846905</v>
      </c>
      <c r="BU12" s="54">
        <f t="shared" si="4"/>
        <v>573.59648529901847</v>
      </c>
      <c r="BV12" s="54"/>
      <c r="BW12" s="216"/>
      <c r="BX12" s="217"/>
      <c r="BY12" s="13"/>
      <c r="BZ12" s="447"/>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row>
    <row r="13" spans="1:124" x14ac:dyDescent="0.3">
      <c r="B13" s="20" t="s">
        <v>5</v>
      </c>
      <c r="C13" s="495">
        <v>2945</v>
      </c>
      <c r="D13" s="495">
        <v>3000</v>
      </c>
      <c r="E13" s="495">
        <v>2840</v>
      </c>
      <c r="F13" s="495">
        <v>2505</v>
      </c>
      <c r="G13" s="495">
        <v>2460</v>
      </c>
      <c r="H13" s="495">
        <v>2245</v>
      </c>
      <c r="I13" s="495">
        <f t="shared" ref="I13:L13" si="23">SUM(I14:I19)</f>
        <v>2099.107610252664</v>
      </c>
      <c r="J13" s="495">
        <f t="shared" si="23"/>
        <v>1819.9778909319002</v>
      </c>
      <c r="K13" s="495">
        <f t="shared" si="23"/>
        <v>1914.5899730886963</v>
      </c>
      <c r="L13" s="495">
        <f t="shared" si="23"/>
        <v>1939.5518463775556</v>
      </c>
      <c r="M13" s="210">
        <f t="shared" si="11"/>
        <v>5.1985292034702146E-2</v>
      </c>
      <c r="N13" s="210">
        <f t="shared" si="7"/>
        <v>1.3037712324686312E-2</v>
      </c>
      <c r="O13" s="198"/>
      <c r="P13" s="50">
        <v>740</v>
      </c>
      <c r="Q13" s="50">
        <v>695</v>
      </c>
      <c r="R13" s="50">
        <v>720</v>
      </c>
      <c r="S13" s="50">
        <v>660</v>
      </c>
      <c r="T13" s="50">
        <v>785</v>
      </c>
      <c r="U13" s="50">
        <v>675</v>
      </c>
      <c r="V13" s="50">
        <v>580</v>
      </c>
      <c r="W13" s="50">
        <v>600</v>
      </c>
      <c r="X13" s="50">
        <v>630</v>
      </c>
      <c r="Y13" s="50">
        <v>700</v>
      </c>
      <c r="Z13" s="50">
        <v>610</v>
      </c>
      <c r="AA13" s="50">
        <v>590</v>
      </c>
      <c r="AB13" s="50">
        <v>580</v>
      </c>
      <c r="AC13" s="50">
        <v>680</v>
      </c>
      <c r="AD13" s="50">
        <v>580</v>
      </c>
      <c r="AE13" s="50">
        <v>570</v>
      </c>
      <c r="AF13" s="50">
        <v>550</v>
      </c>
      <c r="AG13" s="50">
        <v>560</v>
      </c>
      <c r="AH13" s="50">
        <f t="shared" ref="AH13:AS13" si="24">SUM(AH14:AH19)</f>
        <v>538.799950252043</v>
      </c>
      <c r="AI13" s="50">
        <f t="shared" si="24"/>
        <v>535.13025580837802</v>
      </c>
      <c r="AJ13" s="50">
        <f t="shared" si="24"/>
        <v>529.14641352166018</v>
      </c>
      <c r="AK13" s="50">
        <f t="shared" si="24"/>
        <v>496.03099067058241</v>
      </c>
      <c r="AL13" s="50">
        <f t="shared" si="24"/>
        <v>392.534844217802</v>
      </c>
      <c r="AM13" s="50">
        <f t="shared" si="24"/>
        <v>387.95864950950175</v>
      </c>
      <c r="AN13" s="50">
        <f t="shared" si="24"/>
        <v>510.01555456641421</v>
      </c>
      <c r="AO13" s="50">
        <f t="shared" si="24"/>
        <v>529.4688426381822</v>
      </c>
      <c r="AP13" s="50">
        <f t="shared" si="24"/>
        <v>478.56035101935697</v>
      </c>
      <c r="AQ13" s="50">
        <f t="shared" si="24"/>
        <v>458.82202855956052</v>
      </c>
      <c r="AR13" s="50">
        <f t="shared" si="24"/>
        <v>480.67671773069674</v>
      </c>
      <c r="AS13" s="50">
        <f t="shared" si="24"/>
        <v>496.53087577908195</v>
      </c>
      <c r="AT13" s="635"/>
      <c r="AU13" s="50">
        <f t="shared" ref="AU13" si="25">SUM(AU14:AU19)</f>
        <v>1565</v>
      </c>
      <c r="AV13" s="50">
        <f>SUM(AV14:AV19)</f>
        <v>1435</v>
      </c>
      <c r="AW13" s="50">
        <f>S13+R13</f>
        <v>1380</v>
      </c>
      <c r="AX13" s="50">
        <f>SUM(AX14:AX18)</f>
        <v>1420</v>
      </c>
      <c r="AY13" s="50">
        <f>SUM(AY14:AY19)</f>
        <v>1180</v>
      </c>
      <c r="AZ13" s="50">
        <f t="shared" ref="AZ13" si="26">SUM(AZ14:AZ19)</f>
        <v>1330</v>
      </c>
      <c r="BA13" s="50">
        <f>SUM(BA14:BA19)</f>
        <v>1200</v>
      </c>
      <c r="BB13" s="50">
        <f>SUM(BB14:BB19)</f>
        <v>1260</v>
      </c>
      <c r="BC13" s="50">
        <f>SUM(BC14:BC19)</f>
        <v>1150</v>
      </c>
      <c r="BD13" s="50">
        <f>SUM(BD14:BD19)</f>
        <v>1110</v>
      </c>
      <c r="BE13" s="50">
        <f t="shared" ref="BE13:BE32" si="27">AH13+AI13</f>
        <v>1073.9302060604209</v>
      </c>
      <c r="BF13" s="50">
        <f t="shared" si="20"/>
        <v>1025.1774041922426</v>
      </c>
      <c r="BG13" s="50">
        <f t="shared" si="10"/>
        <v>780.49349372730376</v>
      </c>
      <c r="BH13" s="50">
        <f>AN13+AO13</f>
        <v>1039.4843972045965</v>
      </c>
      <c r="BI13" s="50">
        <f>AP13+AQ13</f>
        <v>937.38237957891749</v>
      </c>
      <c r="BJ13" s="50">
        <f t="shared" si="21"/>
        <v>977.20759350977869</v>
      </c>
      <c r="BL13" s="20" t="s">
        <v>5</v>
      </c>
      <c r="BM13" s="50">
        <f t="shared" si="4"/>
        <v>2945</v>
      </c>
      <c r="BN13" s="50">
        <f t="shared" si="4"/>
        <v>3000</v>
      </c>
      <c r="BO13" s="50">
        <f t="shared" si="4"/>
        <v>2840</v>
      </c>
      <c r="BP13" s="50">
        <f t="shared" si="4"/>
        <v>2505</v>
      </c>
      <c r="BQ13" s="50">
        <f t="shared" si="4"/>
        <v>2460</v>
      </c>
      <c r="BR13" s="50">
        <f t="shared" si="4"/>
        <v>2245</v>
      </c>
      <c r="BS13" s="50">
        <f t="shared" si="4"/>
        <v>2099.107610252664</v>
      </c>
      <c r="BT13" s="50">
        <f t="shared" si="4"/>
        <v>1819.9778909319002</v>
      </c>
      <c r="BU13" s="50">
        <f>K13</f>
        <v>1914.5899730886963</v>
      </c>
      <c r="BV13" s="50">
        <f>L13</f>
        <v>1939.5518463775556</v>
      </c>
      <c r="BW13" s="210">
        <f t="shared" ref="BW13:BW46" si="28">M13</f>
        <v>5.1985292034702146E-2</v>
      </c>
      <c r="BX13" s="210">
        <f>N13</f>
        <v>1.3037712324686312E-2</v>
      </c>
      <c r="BY13" s="59"/>
      <c r="BZ13" s="444">
        <f t="shared" ref="BZ13:DC13" si="29">P13</f>
        <v>740</v>
      </c>
      <c r="CA13" s="444">
        <f t="shared" si="29"/>
        <v>695</v>
      </c>
      <c r="CB13" s="444">
        <f t="shared" si="29"/>
        <v>720</v>
      </c>
      <c r="CC13" s="444">
        <f t="shared" si="29"/>
        <v>660</v>
      </c>
      <c r="CD13" s="444">
        <f t="shared" si="29"/>
        <v>785</v>
      </c>
      <c r="CE13" s="444">
        <f t="shared" si="29"/>
        <v>675</v>
      </c>
      <c r="CF13" s="444">
        <f t="shared" si="29"/>
        <v>580</v>
      </c>
      <c r="CG13" s="444">
        <f t="shared" si="29"/>
        <v>600</v>
      </c>
      <c r="CH13" s="444">
        <f t="shared" si="29"/>
        <v>630</v>
      </c>
      <c r="CI13" s="444">
        <f t="shared" si="29"/>
        <v>700</v>
      </c>
      <c r="CJ13" s="444">
        <f t="shared" si="29"/>
        <v>610</v>
      </c>
      <c r="CK13" s="444">
        <f t="shared" si="29"/>
        <v>590</v>
      </c>
      <c r="CL13" s="444">
        <f t="shared" si="29"/>
        <v>580</v>
      </c>
      <c r="CM13" s="444">
        <f t="shared" si="29"/>
        <v>680</v>
      </c>
      <c r="CN13" s="444">
        <f t="shared" si="29"/>
        <v>580</v>
      </c>
      <c r="CO13" s="444">
        <f t="shared" si="29"/>
        <v>570</v>
      </c>
      <c r="CP13" s="444">
        <f t="shared" si="29"/>
        <v>550</v>
      </c>
      <c r="CQ13" s="444">
        <f t="shared" si="29"/>
        <v>560</v>
      </c>
      <c r="CR13" s="444">
        <f t="shared" si="29"/>
        <v>538.799950252043</v>
      </c>
      <c r="CS13" s="444">
        <f t="shared" si="29"/>
        <v>535.13025580837802</v>
      </c>
      <c r="CT13" s="444">
        <f t="shared" si="29"/>
        <v>529.14641352166018</v>
      </c>
      <c r="CU13" s="444">
        <f t="shared" si="29"/>
        <v>496.03099067058241</v>
      </c>
      <c r="CV13" s="444">
        <f t="shared" si="29"/>
        <v>392.534844217802</v>
      </c>
      <c r="CW13" s="444">
        <f t="shared" si="29"/>
        <v>387.95864950950175</v>
      </c>
      <c r="CX13" s="444">
        <f t="shared" si="29"/>
        <v>510.01555456641421</v>
      </c>
      <c r="CY13" s="444">
        <f t="shared" si="29"/>
        <v>529.4688426381822</v>
      </c>
      <c r="CZ13" s="444">
        <f t="shared" si="29"/>
        <v>478.56035101935697</v>
      </c>
      <c r="DA13" s="444">
        <f t="shared" si="29"/>
        <v>458.82202855956052</v>
      </c>
      <c r="DB13" s="444">
        <f t="shared" si="29"/>
        <v>480.67671773069674</v>
      </c>
      <c r="DC13" s="444">
        <f t="shared" si="29"/>
        <v>496.53087577908195</v>
      </c>
      <c r="DD13" s="444"/>
      <c r="DE13" s="444">
        <f t="shared" ref="DE13:DT13" si="30">AU13</f>
        <v>1565</v>
      </c>
      <c r="DF13" s="444">
        <f t="shared" si="30"/>
        <v>1435</v>
      </c>
      <c r="DG13" s="444">
        <f t="shared" si="30"/>
        <v>1380</v>
      </c>
      <c r="DH13" s="444">
        <f t="shared" si="30"/>
        <v>1420</v>
      </c>
      <c r="DI13" s="444">
        <f t="shared" si="30"/>
        <v>1180</v>
      </c>
      <c r="DJ13" s="444">
        <f t="shared" si="30"/>
        <v>1330</v>
      </c>
      <c r="DK13" s="444">
        <f t="shared" si="30"/>
        <v>1200</v>
      </c>
      <c r="DL13" s="444">
        <f t="shared" si="30"/>
        <v>1260</v>
      </c>
      <c r="DM13" s="444">
        <f t="shared" si="30"/>
        <v>1150</v>
      </c>
      <c r="DN13" s="444">
        <f t="shared" si="30"/>
        <v>1110</v>
      </c>
      <c r="DO13" s="444">
        <f t="shared" si="30"/>
        <v>1073.9302060604209</v>
      </c>
      <c r="DP13" s="444">
        <f t="shared" si="30"/>
        <v>1025.1774041922426</v>
      </c>
      <c r="DQ13" s="444">
        <f t="shared" si="30"/>
        <v>780.49349372730376</v>
      </c>
      <c r="DR13" s="444">
        <f t="shared" si="30"/>
        <v>1039.4843972045965</v>
      </c>
      <c r="DS13" s="444">
        <f t="shared" si="30"/>
        <v>937.38237957891749</v>
      </c>
      <c r="DT13" s="444">
        <f t="shared" si="30"/>
        <v>977.20759350977869</v>
      </c>
    </row>
    <row r="14" spans="1:124" x14ac:dyDescent="0.3">
      <c r="B14" s="10" t="s">
        <v>15</v>
      </c>
      <c r="C14" s="468">
        <v>200</v>
      </c>
      <c r="D14" s="468">
        <v>230</v>
      </c>
      <c r="E14" s="468">
        <v>250</v>
      </c>
      <c r="F14" s="468">
        <v>265</v>
      </c>
      <c r="G14" s="468">
        <v>280</v>
      </c>
      <c r="H14" s="468">
        <v>280</v>
      </c>
      <c r="I14" s="468">
        <v>340.5</v>
      </c>
      <c r="J14" s="468">
        <v>276.5</v>
      </c>
      <c r="K14" s="468">
        <v>409</v>
      </c>
      <c r="L14" s="468">
        <v>400</v>
      </c>
      <c r="M14" s="208">
        <f t="shared" si="11"/>
        <v>0.47920433996383371</v>
      </c>
      <c r="N14" s="208">
        <f t="shared" si="7"/>
        <v>-2.2004889975550168E-2</v>
      </c>
      <c r="O14" s="198"/>
      <c r="P14" s="13">
        <v>55</v>
      </c>
      <c r="Q14" s="13">
        <v>55</v>
      </c>
      <c r="R14" s="13">
        <v>60</v>
      </c>
      <c r="S14" s="13">
        <v>60</v>
      </c>
      <c r="T14" s="13">
        <v>60</v>
      </c>
      <c r="U14" s="13">
        <v>65</v>
      </c>
      <c r="V14" s="13">
        <v>65</v>
      </c>
      <c r="W14" s="13">
        <v>65</v>
      </c>
      <c r="X14" s="13">
        <v>65</v>
      </c>
      <c r="Y14" s="13">
        <v>65</v>
      </c>
      <c r="Z14" s="13">
        <v>70</v>
      </c>
      <c r="AA14" s="13">
        <v>70</v>
      </c>
      <c r="AB14" s="13">
        <v>70</v>
      </c>
      <c r="AC14" s="13">
        <v>70</v>
      </c>
      <c r="AD14" s="13">
        <v>75</v>
      </c>
      <c r="AE14" s="13">
        <v>75</v>
      </c>
      <c r="AF14" s="13">
        <v>80</v>
      </c>
      <c r="AG14" s="13">
        <v>55</v>
      </c>
      <c r="AH14" s="13">
        <v>86.5</v>
      </c>
      <c r="AI14" s="13">
        <v>86</v>
      </c>
      <c r="AJ14" s="13">
        <v>82</v>
      </c>
      <c r="AK14" s="13">
        <v>86</v>
      </c>
      <c r="AL14" s="13">
        <v>77</v>
      </c>
      <c r="AM14" s="13">
        <v>46</v>
      </c>
      <c r="AN14" s="13">
        <v>64</v>
      </c>
      <c r="AO14" s="13">
        <v>89.5</v>
      </c>
      <c r="AP14" s="13">
        <v>91</v>
      </c>
      <c r="AQ14" s="13">
        <v>111</v>
      </c>
      <c r="AR14" s="13">
        <v>105</v>
      </c>
      <c r="AS14" s="13">
        <v>102</v>
      </c>
      <c r="AT14" s="635"/>
      <c r="AU14" s="13">
        <f t="shared" ref="AU14:AU19" si="31">D14-AV14</f>
        <v>120</v>
      </c>
      <c r="AV14" s="13">
        <f t="shared" ref="AV14:AV19" si="32">SUM(P14:Q14)</f>
        <v>110</v>
      </c>
      <c r="AW14" s="13">
        <f t="shared" ref="AW14:AW19" si="33">SUM(R14:S14)</f>
        <v>120</v>
      </c>
      <c r="AX14" s="7">
        <f t="shared" ref="AX14:AX19" si="34">SUM(T14:U14)</f>
        <v>125</v>
      </c>
      <c r="AY14" s="7">
        <f t="shared" ref="AY14:AY19" si="35">SUM(V14:W14)</f>
        <v>130</v>
      </c>
      <c r="AZ14" s="7">
        <f t="shared" ref="AZ14:AZ19" si="36">SUM(X14:Y14)</f>
        <v>130</v>
      </c>
      <c r="BA14" s="7">
        <f t="shared" ref="BA14:BA19" si="37">SUM(Z14:AA14)</f>
        <v>140</v>
      </c>
      <c r="BB14" s="7">
        <f t="shared" ref="BB14:BB19" si="38">SUM(AB14:AC14)</f>
        <v>140</v>
      </c>
      <c r="BC14" s="7">
        <f t="shared" ref="BC14:BC19" si="39">SUM(AD14:AE14)</f>
        <v>150</v>
      </c>
      <c r="BD14" s="7">
        <f t="shared" ref="BD14:BD19" si="40">SUM(AF14:AG14)</f>
        <v>135</v>
      </c>
      <c r="BE14" s="7">
        <f t="shared" si="27"/>
        <v>172.5</v>
      </c>
      <c r="BF14" s="7">
        <f t="shared" si="20"/>
        <v>168</v>
      </c>
      <c r="BG14" s="7">
        <f t="shared" si="10"/>
        <v>123</v>
      </c>
      <c r="BH14" s="59">
        <f t="shared" si="22"/>
        <v>153.5</v>
      </c>
      <c r="BI14" s="59">
        <f>AP14+AQ14</f>
        <v>202</v>
      </c>
      <c r="BJ14" s="59">
        <f t="shared" si="21"/>
        <v>207</v>
      </c>
      <c r="BL14" s="10" t="s">
        <v>15</v>
      </c>
      <c r="BM14" s="13">
        <f t="shared" si="4"/>
        <v>200</v>
      </c>
      <c r="BN14" s="13">
        <f t="shared" si="4"/>
        <v>230</v>
      </c>
      <c r="BO14" s="13">
        <f t="shared" si="4"/>
        <v>250</v>
      </c>
      <c r="BP14" s="13">
        <f t="shared" si="4"/>
        <v>265</v>
      </c>
      <c r="BQ14" s="13">
        <f t="shared" si="4"/>
        <v>280</v>
      </c>
      <c r="BR14" s="13">
        <f t="shared" si="4"/>
        <v>280</v>
      </c>
      <c r="BS14" s="13">
        <f t="shared" si="4"/>
        <v>340.5</v>
      </c>
      <c r="BT14" s="13">
        <f t="shared" si="4"/>
        <v>276.5</v>
      </c>
      <c r="BU14" s="13">
        <f t="shared" si="4"/>
        <v>409</v>
      </c>
      <c r="BV14" s="13"/>
      <c r="BW14" s="212"/>
      <c r="BX14" s="208"/>
      <c r="BY14" s="27"/>
      <c r="BZ14" s="439"/>
      <c r="CA14" s="439"/>
      <c r="CB14" s="439"/>
      <c r="CC14" s="439"/>
      <c r="CD14" s="439"/>
      <c r="CE14" s="439"/>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679"/>
      <c r="DI14" s="679"/>
      <c r="DJ14" s="679"/>
      <c r="DK14" s="679"/>
      <c r="DL14" s="679"/>
      <c r="DM14" s="679"/>
      <c r="DN14" s="679"/>
      <c r="DO14" s="679"/>
      <c r="DP14" s="679"/>
      <c r="DQ14" s="679"/>
      <c r="DR14" s="679"/>
      <c r="DS14" s="679"/>
      <c r="DT14" s="679"/>
    </row>
    <row r="15" spans="1:124" x14ac:dyDescent="0.3">
      <c r="B15" s="10" t="s">
        <v>16</v>
      </c>
      <c r="C15" s="468">
        <v>220</v>
      </c>
      <c r="D15" s="468">
        <v>220</v>
      </c>
      <c r="E15" s="468">
        <v>235</v>
      </c>
      <c r="F15" s="468">
        <v>240</v>
      </c>
      <c r="G15" s="468">
        <v>250</v>
      </c>
      <c r="H15" s="468">
        <v>255</v>
      </c>
      <c r="I15" s="468">
        <v>236.75581477493773</v>
      </c>
      <c r="J15" s="468">
        <v>196.26123397258797</v>
      </c>
      <c r="K15" s="468">
        <v>259.88180757427796</v>
      </c>
      <c r="L15" s="468">
        <v>252.38534999999999</v>
      </c>
      <c r="M15" s="208">
        <f t="shared" si="11"/>
        <v>0.32416271065826452</v>
      </c>
      <c r="N15" s="208">
        <f t="shared" si="7"/>
        <v>-2.8845641964127755E-2</v>
      </c>
      <c r="O15" s="198"/>
      <c r="P15" s="13">
        <v>60</v>
      </c>
      <c r="Q15" s="13">
        <v>40</v>
      </c>
      <c r="R15" s="13">
        <v>60</v>
      </c>
      <c r="S15" s="13">
        <v>65</v>
      </c>
      <c r="T15" s="13">
        <v>65</v>
      </c>
      <c r="U15" s="13">
        <v>45</v>
      </c>
      <c r="V15" s="13">
        <v>65</v>
      </c>
      <c r="W15" s="13">
        <v>70</v>
      </c>
      <c r="X15" s="13">
        <v>60</v>
      </c>
      <c r="Y15" s="13">
        <v>45</v>
      </c>
      <c r="Z15" s="13">
        <v>65</v>
      </c>
      <c r="AA15" s="13">
        <v>65</v>
      </c>
      <c r="AB15" s="13">
        <v>60</v>
      </c>
      <c r="AC15" s="13">
        <v>60</v>
      </c>
      <c r="AD15" s="13">
        <v>65</v>
      </c>
      <c r="AE15" s="13">
        <v>70</v>
      </c>
      <c r="AF15" s="13">
        <v>60</v>
      </c>
      <c r="AG15" s="13">
        <v>65</v>
      </c>
      <c r="AH15" s="13">
        <v>59.578918260056682</v>
      </c>
      <c r="AI15" s="13">
        <v>63.039452106299215</v>
      </c>
      <c r="AJ15" s="13">
        <v>56.292711063163225</v>
      </c>
      <c r="AK15" s="13">
        <v>57.844733345418632</v>
      </c>
      <c r="AL15" s="13">
        <v>55.261999607689873</v>
      </c>
      <c r="AM15" s="13">
        <v>28.394384708545378</v>
      </c>
      <c r="AN15" s="13">
        <v>53.816535336270199</v>
      </c>
      <c r="AO15" s="13">
        <v>58.788314320082534</v>
      </c>
      <c r="AP15" s="13">
        <v>58.10015343841075</v>
      </c>
      <c r="AQ15" s="13">
        <v>63.540373938993568</v>
      </c>
      <c r="AR15" s="13">
        <v>67.218295354273806</v>
      </c>
      <c r="AS15" s="13">
        <v>71.022984842599854</v>
      </c>
      <c r="AT15" s="635"/>
      <c r="AU15" s="13">
        <f t="shared" si="31"/>
        <v>120</v>
      </c>
      <c r="AV15" s="13">
        <f t="shared" si="32"/>
        <v>100</v>
      </c>
      <c r="AW15" s="13">
        <f t="shared" si="33"/>
        <v>125</v>
      </c>
      <c r="AX15" s="7">
        <f t="shared" si="34"/>
        <v>110</v>
      </c>
      <c r="AY15" s="7">
        <f t="shared" si="35"/>
        <v>135</v>
      </c>
      <c r="AZ15" s="7">
        <f t="shared" si="36"/>
        <v>105</v>
      </c>
      <c r="BA15" s="7">
        <f t="shared" si="37"/>
        <v>130</v>
      </c>
      <c r="BB15" s="7">
        <f t="shared" si="38"/>
        <v>120</v>
      </c>
      <c r="BC15" s="7">
        <f t="shared" si="39"/>
        <v>135</v>
      </c>
      <c r="BD15" s="7">
        <f t="shared" si="40"/>
        <v>125</v>
      </c>
      <c r="BE15" s="7">
        <f t="shared" si="27"/>
        <v>122.61837036635589</v>
      </c>
      <c r="BF15" s="7">
        <f t="shared" si="20"/>
        <v>114.13744440858186</v>
      </c>
      <c r="BG15" s="7">
        <f t="shared" si="10"/>
        <v>83.656384316235247</v>
      </c>
      <c r="BH15" s="59">
        <f>AN15+AO15</f>
        <v>112.60484965635274</v>
      </c>
      <c r="BI15" s="59">
        <f>AP15+AQ15</f>
        <v>121.64052737740431</v>
      </c>
      <c r="BJ15" s="59">
        <f t="shared" si="21"/>
        <v>138.24128019687367</v>
      </c>
      <c r="BL15" s="10" t="s">
        <v>16</v>
      </c>
      <c r="BM15" s="13">
        <f t="shared" si="4"/>
        <v>220</v>
      </c>
      <c r="BN15" s="13">
        <f t="shared" si="4"/>
        <v>220</v>
      </c>
      <c r="BO15" s="13">
        <f t="shared" si="4"/>
        <v>235</v>
      </c>
      <c r="BP15" s="13">
        <f t="shared" si="4"/>
        <v>240</v>
      </c>
      <c r="BQ15" s="13">
        <f t="shared" si="4"/>
        <v>250</v>
      </c>
      <c r="BR15" s="13">
        <f t="shared" si="4"/>
        <v>255</v>
      </c>
      <c r="BS15" s="13">
        <f t="shared" si="4"/>
        <v>236.75581477493773</v>
      </c>
      <c r="BT15" s="13">
        <f t="shared" si="4"/>
        <v>196.26123397258797</v>
      </c>
      <c r="BU15" s="13">
        <f t="shared" si="4"/>
        <v>259.88180757427796</v>
      </c>
      <c r="BV15" s="219"/>
      <c r="BW15" s="212"/>
      <c r="BX15" s="208"/>
      <c r="BY15" s="27"/>
      <c r="BZ15" s="439"/>
      <c r="CA15" s="439"/>
      <c r="CB15" s="439"/>
      <c r="CC15" s="439"/>
      <c r="CD15" s="439"/>
      <c r="CE15" s="439"/>
      <c r="CF15" s="439"/>
      <c r="CG15" s="439"/>
      <c r="CH15" s="439"/>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679"/>
      <c r="DI15" s="679"/>
      <c r="DJ15" s="679"/>
      <c r="DK15" s="679"/>
      <c r="DL15" s="679"/>
      <c r="DM15" s="679"/>
      <c r="DN15" s="679"/>
      <c r="DO15" s="679"/>
      <c r="DP15" s="679"/>
      <c r="DQ15" s="679"/>
      <c r="DR15" s="679"/>
      <c r="DS15" s="679"/>
      <c r="DT15" s="679"/>
    </row>
    <row r="16" spans="1:124" x14ac:dyDescent="0.3">
      <c r="B16" s="10" t="s">
        <v>17</v>
      </c>
      <c r="C16" s="468">
        <v>335</v>
      </c>
      <c r="D16" s="468">
        <v>335</v>
      </c>
      <c r="E16" s="468">
        <v>340</v>
      </c>
      <c r="F16" s="468">
        <v>335</v>
      </c>
      <c r="G16" s="468">
        <v>340</v>
      </c>
      <c r="H16" s="468">
        <v>345</v>
      </c>
      <c r="I16" s="468">
        <v>372.26277000000005</v>
      </c>
      <c r="J16" s="468">
        <v>315.79295448973193</v>
      </c>
      <c r="K16" s="468">
        <v>297.89098835219602</v>
      </c>
      <c r="L16" s="468">
        <v>323</v>
      </c>
      <c r="M16" s="208">
        <f t="shared" si="11"/>
        <v>-5.6688934578868144E-2</v>
      </c>
      <c r="N16" s="208">
        <f t="shared" si="7"/>
        <v>8.428926227911826E-2</v>
      </c>
      <c r="O16" s="198"/>
      <c r="P16" s="13">
        <v>70</v>
      </c>
      <c r="Q16" s="13">
        <v>100</v>
      </c>
      <c r="R16" s="13">
        <v>85</v>
      </c>
      <c r="S16" s="13">
        <v>80</v>
      </c>
      <c r="T16" s="13">
        <v>70</v>
      </c>
      <c r="U16" s="13">
        <v>100</v>
      </c>
      <c r="V16" s="13">
        <v>85</v>
      </c>
      <c r="W16" s="13">
        <v>75</v>
      </c>
      <c r="X16" s="13">
        <v>70</v>
      </c>
      <c r="Y16" s="13">
        <v>105</v>
      </c>
      <c r="Z16" s="13">
        <v>85</v>
      </c>
      <c r="AA16" s="13">
        <v>80</v>
      </c>
      <c r="AB16" s="13">
        <v>85</v>
      </c>
      <c r="AC16" s="13">
        <v>85</v>
      </c>
      <c r="AD16" s="13">
        <v>85</v>
      </c>
      <c r="AE16" s="13">
        <v>85</v>
      </c>
      <c r="AF16" s="13">
        <v>90</v>
      </c>
      <c r="AG16" s="13">
        <v>85</v>
      </c>
      <c r="AH16" s="13">
        <v>93.953139452957743</v>
      </c>
      <c r="AI16" s="13">
        <v>96.114760528164354</v>
      </c>
      <c r="AJ16" s="13">
        <v>106.70696835593304</v>
      </c>
      <c r="AK16" s="13">
        <v>75.487901662944893</v>
      </c>
      <c r="AL16" s="13">
        <v>78.920637140484502</v>
      </c>
      <c r="AM16" s="13">
        <v>57.668856316898612</v>
      </c>
      <c r="AN16" s="13">
        <v>93.902132153221075</v>
      </c>
      <c r="AO16" s="13">
        <v>85.301328879127723</v>
      </c>
      <c r="AP16" s="13">
        <v>71.028573426436054</v>
      </c>
      <c r="AQ16" s="13">
        <v>74.969513211968192</v>
      </c>
      <c r="AR16" s="13">
        <v>75.121705722576863</v>
      </c>
      <c r="AS16" s="13">
        <v>76.771195991214952</v>
      </c>
      <c r="AT16" s="635"/>
      <c r="AU16" s="13">
        <f t="shared" si="31"/>
        <v>165</v>
      </c>
      <c r="AV16" s="13">
        <f t="shared" si="32"/>
        <v>170</v>
      </c>
      <c r="AW16" s="13">
        <f t="shared" si="33"/>
        <v>165</v>
      </c>
      <c r="AX16" s="13">
        <f t="shared" si="34"/>
        <v>170</v>
      </c>
      <c r="AY16" s="7">
        <f t="shared" si="35"/>
        <v>160</v>
      </c>
      <c r="AZ16" s="7">
        <f t="shared" si="36"/>
        <v>175</v>
      </c>
      <c r="BA16" s="7">
        <f t="shared" si="37"/>
        <v>165</v>
      </c>
      <c r="BB16" s="7">
        <f t="shared" si="38"/>
        <v>170</v>
      </c>
      <c r="BC16" s="7">
        <f t="shared" si="39"/>
        <v>170</v>
      </c>
      <c r="BD16" s="7">
        <f t="shared" si="40"/>
        <v>175</v>
      </c>
      <c r="BE16" s="7">
        <f t="shared" si="27"/>
        <v>190.06789998112208</v>
      </c>
      <c r="BF16" s="7">
        <f t="shared" si="20"/>
        <v>182.19487001887794</v>
      </c>
      <c r="BG16" s="7">
        <f t="shared" si="10"/>
        <v>136.58949345738313</v>
      </c>
      <c r="BH16" s="59">
        <f>AN16+AO16</f>
        <v>179.2034610323488</v>
      </c>
      <c r="BI16" s="59">
        <f>AP16+AQ16</f>
        <v>145.99808663840423</v>
      </c>
      <c r="BJ16" s="59">
        <f t="shared" si="21"/>
        <v>151.89290171379182</v>
      </c>
      <c r="BL16" s="10" t="s">
        <v>17</v>
      </c>
      <c r="BM16" s="13">
        <f t="shared" si="4"/>
        <v>335</v>
      </c>
      <c r="BN16" s="13">
        <f t="shared" si="4"/>
        <v>335</v>
      </c>
      <c r="BO16" s="13">
        <f t="shared" si="4"/>
        <v>340</v>
      </c>
      <c r="BP16" s="13">
        <f t="shared" si="4"/>
        <v>335</v>
      </c>
      <c r="BQ16" s="13">
        <f t="shared" si="4"/>
        <v>340</v>
      </c>
      <c r="BR16" s="13">
        <f t="shared" si="4"/>
        <v>345</v>
      </c>
      <c r="BS16" s="13">
        <f t="shared" si="4"/>
        <v>372.26277000000005</v>
      </c>
      <c r="BT16" s="13">
        <f t="shared" si="4"/>
        <v>315.79295448973193</v>
      </c>
      <c r="BU16" s="13">
        <f t="shared" si="4"/>
        <v>297.89098835219602</v>
      </c>
      <c r="BV16" s="13"/>
      <c r="BW16" s="212"/>
      <c r="BX16" s="208"/>
      <c r="BY16" s="27"/>
      <c r="BZ16" s="439"/>
      <c r="CA16" s="439"/>
      <c r="CB16" s="439"/>
      <c r="CC16" s="439"/>
      <c r="CD16" s="439"/>
      <c r="CE16" s="439"/>
      <c r="CF16" s="439"/>
      <c r="CG16" s="439"/>
      <c r="CH16" s="439"/>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679"/>
      <c r="DI16" s="679"/>
      <c r="DJ16" s="679"/>
      <c r="DK16" s="679"/>
      <c r="DL16" s="679"/>
      <c r="DM16" s="679"/>
      <c r="DN16" s="679"/>
      <c r="DO16" s="679"/>
      <c r="DP16" s="679"/>
      <c r="DQ16" s="679"/>
      <c r="DR16" s="679"/>
      <c r="DS16" s="679"/>
      <c r="DT16" s="679"/>
    </row>
    <row r="17" spans="2:124"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689.32365142083302</v>
      </c>
      <c r="M17" s="208">
        <f t="shared" si="11"/>
        <v>-0.15446162242672512</v>
      </c>
      <c r="N17" s="208">
        <f t="shared" si="7"/>
        <v>-2.0000000000000018E-2</v>
      </c>
      <c r="O17" s="198"/>
      <c r="P17" s="13">
        <v>500</v>
      </c>
      <c r="Q17" s="13">
        <v>440</v>
      </c>
      <c r="R17" s="13">
        <v>440</v>
      </c>
      <c r="S17" s="13">
        <v>405</v>
      </c>
      <c r="T17" s="13">
        <v>530</v>
      </c>
      <c r="U17" s="13">
        <v>390</v>
      </c>
      <c r="V17" s="13">
        <v>310</v>
      </c>
      <c r="W17" s="13">
        <v>340</v>
      </c>
      <c r="X17" s="13">
        <v>375</v>
      </c>
      <c r="Y17" s="13">
        <v>425</v>
      </c>
      <c r="Z17" s="13">
        <v>325</v>
      </c>
      <c r="AA17" s="13">
        <v>315</v>
      </c>
      <c r="AB17" s="13">
        <v>305</v>
      </c>
      <c r="AC17" s="13">
        <v>395</v>
      </c>
      <c r="AD17" s="13">
        <v>285</v>
      </c>
      <c r="AE17" s="13">
        <v>275</v>
      </c>
      <c r="AF17" s="13">
        <v>250</v>
      </c>
      <c r="AG17" s="13">
        <v>285</v>
      </c>
      <c r="AH17" s="13">
        <v>232.16878205128197</v>
      </c>
      <c r="AI17" s="13">
        <v>212.59099358974328</v>
      </c>
      <c r="AJ17" s="13">
        <v>220.856314102564</v>
      </c>
      <c r="AK17" s="13">
        <v>205.57942307692301</v>
      </c>
      <c r="AL17" s="13">
        <v>127.69283012820509</v>
      </c>
      <c r="AM17" s="13">
        <v>214.7169035256407</v>
      </c>
      <c r="AN17" s="13">
        <v>251.77619807692292</v>
      </c>
      <c r="AO17" s="13">
        <v>237.7</v>
      </c>
      <c r="AP17" s="13">
        <v>197.34346474358966</v>
      </c>
      <c r="AQ17" s="13">
        <v>161.03767764423054</v>
      </c>
      <c r="AR17" s="13">
        <v>176.24333865384602</v>
      </c>
      <c r="AS17" s="13">
        <v>168.767</v>
      </c>
      <c r="AT17" s="635"/>
      <c r="AU17" s="13">
        <f t="shared" si="31"/>
        <v>1035</v>
      </c>
      <c r="AV17" s="13">
        <f t="shared" si="32"/>
        <v>940</v>
      </c>
      <c r="AW17" s="13">
        <f t="shared" si="33"/>
        <v>845</v>
      </c>
      <c r="AX17" s="13">
        <f t="shared" si="34"/>
        <v>920</v>
      </c>
      <c r="AY17" s="7">
        <f t="shared" si="35"/>
        <v>650</v>
      </c>
      <c r="AZ17" s="7">
        <f t="shared" si="36"/>
        <v>800</v>
      </c>
      <c r="BA17" s="7">
        <f t="shared" si="37"/>
        <v>640</v>
      </c>
      <c r="BB17" s="7">
        <f t="shared" si="38"/>
        <v>700</v>
      </c>
      <c r="BC17" s="7">
        <f t="shared" si="39"/>
        <v>560</v>
      </c>
      <c r="BD17" s="7">
        <f t="shared" si="40"/>
        <v>535</v>
      </c>
      <c r="BE17" s="7">
        <f t="shared" si="27"/>
        <v>444.75977564102527</v>
      </c>
      <c r="BF17" s="7">
        <f t="shared" si="20"/>
        <v>426.43573717948698</v>
      </c>
      <c r="BG17" s="7">
        <f t="shared" si="10"/>
        <v>342.40973365384582</v>
      </c>
      <c r="BH17" s="59">
        <f t="shared" si="22"/>
        <v>489.47619807692291</v>
      </c>
      <c r="BI17" s="59">
        <f t="shared" ref="BI17:BI38" si="41">AP17+AQ17</f>
        <v>358.3811423878202</v>
      </c>
      <c r="BJ17" s="59">
        <f t="shared" si="21"/>
        <v>345.01033865384602</v>
      </c>
      <c r="BL17" s="10" t="s">
        <v>18</v>
      </c>
      <c r="BM17" s="13">
        <f t="shared" si="4"/>
        <v>1990</v>
      </c>
      <c r="BN17" s="13">
        <f t="shared" si="4"/>
        <v>1975</v>
      </c>
      <c r="BO17" s="13">
        <f t="shared" si="4"/>
        <v>1765</v>
      </c>
      <c r="BP17" s="13">
        <f t="shared" si="4"/>
        <v>1450</v>
      </c>
      <c r="BQ17" s="13">
        <f t="shared" si="4"/>
        <v>1340</v>
      </c>
      <c r="BR17" s="13">
        <f t="shared" si="4"/>
        <v>1095</v>
      </c>
      <c r="BS17" s="13">
        <f t="shared" si="4"/>
        <v>871.19551282051236</v>
      </c>
      <c r="BT17" s="13">
        <f t="shared" si="4"/>
        <v>831.88593173076879</v>
      </c>
      <c r="BU17" s="13">
        <f t="shared" si="4"/>
        <v>703.39148104166634</v>
      </c>
      <c r="BV17" s="13"/>
      <c r="BW17" s="212"/>
      <c r="BX17" s="208"/>
      <c r="BY17" s="27"/>
      <c r="BZ17" s="439"/>
      <c r="CA17" s="439"/>
      <c r="CB17" s="439"/>
      <c r="CC17" s="439"/>
      <c r="CD17" s="439"/>
      <c r="CE17" s="439"/>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679"/>
      <c r="DI17" s="679"/>
      <c r="DJ17" s="679"/>
      <c r="DK17" s="679"/>
      <c r="DL17" s="679"/>
      <c r="DM17" s="679"/>
      <c r="DN17" s="679"/>
      <c r="DO17" s="679"/>
      <c r="DP17" s="679"/>
      <c r="DQ17" s="679"/>
      <c r="DR17" s="679"/>
      <c r="DS17" s="679"/>
      <c r="DT17" s="679"/>
    </row>
    <row r="18" spans="2:124" x14ac:dyDescent="0.3">
      <c r="B18" s="10" t="s">
        <v>21</v>
      </c>
      <c r="C18" s="468">
        <v>140</v>
      </c>
      <c r="D18" s="468">
        <v>175</v>
      </c>
      <c r="E18" s="468">
        <v>180</v>
      </c>
      <c r="F18" s="468">
        <v>145</v>
      </c>
      <c r="G18" s="468">
        <v>175</v>
      </c>
      <c r="H18" s="468">
        <v>195</v>
      </c>
      <c r="I18" s="468">
        <v>102.39351265721356</v>
      </c>
      <c r="J18" s="468">
        <v>48.177770738811638</v>
      </c>
      <c r="K18" s="468">
        <v>85.497696120555943</v>
      </c>
      <c r="L18" s="468">
        <v>111.14700495672274</v>
      </c>
      <c r="M18" s="208">
        <f t="shared" si="11"/>
        <v>0.77462956067578403</v>
      </c>
      <c r="N18" s="208">
        <f t="shared" si="7"/>
        <v>0.30000000000000004</v>
      </c>
      <c r="O18" s="198"/>
      <c r="P18" s="13">
        <v>40</v>
      </c>
      <c r="Q18" s="13">
        <v>45</v>
      </c>
      <c r="R18" s="13">
        <v>55</v>
      </c>
      <c r="S18" s="13">
        <v>30</v>
      </c>
      <c r="T18" s="13">
        <v>40</v>
      </c>
      <c r="U18" s="13">
        <v>55</v>
      </c>
      <c r="V18" s="13">
        <v>35</v>
      </c>
      <c r="W18" s="13">
        <v>30</v>
      </c>
      <c r="X18" s="13">
        <v>40</v>
      </c>
      <c r="Y18" s="13">
        <v>40</v>
      </c>
      <c r="Z18" s="13">
        <v>45</v>
      </c>
      <c r="AA18" s="13">
        <v>40</v>
      </c>
      <c r="AB18" s="13">
        <v>40</v>
      </c>
      <c r="AC18" s="13">
        <v>50</v>
      </c>
      <c r="AD18" s="13">
        <v>50</v>
      </c>
      <c r="AE18" s="13">
        <v>45</v>
      </c>
      <c r="AF18" s="13">
        <v>50</v>
      </c>
      <c r="AG18" s="13">
        <v>50</v>
      </c>
      <c r="AH18" s="13">
        <v>22.599110487746586</v>
      </c>
      <c r="AI18" s="13">
        <v>33.385049584171085</v>
      </c>
      <c r="AJ18" s="13">
        <v>19.290420000000001</v>
      </c>
      <c r="AK18" s="13">
        <v>27.118932585295898</v>
      </c>
      <c r="AL18" s="13">
        <v>15.819377341422609</v>
      </c>
      <c r="AM18" s="13">
        <v>3.3385049584171091</v>
      </c>
      <c r="AN18" s="13">
        <v>8.680689000000001</v>
      </c>
      <c r="AO18" s="13">
        <v>20.339199438971921</v>
      </c>
      <c r="AP18" s="13">
        <v>21.356159410920526</v>
      </c>
      <c r="AQ18" s="13">
        <v>8.5424637643682111</v>
      </c>
      <c r="AR18" s="13">
        <v>17.361378000000002</v>
      </c>
      <c r="AS18" s="13">
        <v>38.237694945267215</v>
      </c>
      <c r="AT18" s="635"/>
      <c r="AU18" s="13">
        <f t="shared" si="31"/>
        <v>90</v>
      </c>
      <c r="AV18" s="13">
        <f t="shared" si="32"/>
        <v>85</v>
      </c>
      <c r="AW18" s="13">
        <f t="shared" si="33"/>
        <v>85</v>
      </c>
      <c r="AX18" s="13">
        <f t="shared" si="34"/>
        <v>95</v>
      </c>
      <c r="AY18" s="7">
        <f t="shared" si="35"/>
        <v>65</v>
      </c>
      <c r="AZ18" s="7">
        <f t="shared" si="36"/>
        <v>80</v>
      </c>
      <c r="BA18" s="7">
        <f t="shared" si="37"/>
        <v>85</v>
      </c>
      <c r="BB18" s="7">
        <f t="shared" si="38"/>
        <v>90</v>
      </c>
      <c r="BC18" s="7">
        <f t="shared" si="39"/>
        <v>95</v>
      </c>
      <c r="BD18" s="7">
        <f t="shared" si="40"/>
        <v>100</v>
      </c>
      <c r="BE18" s="7">
        <f t="shared" si="27"/>
        <v>55.984160071917671</v>
      </c>
      <c r="BF18" s="7">
        <f t="shared" si="20"/>
        <v>46.409352585295899</v>
      </c>
      <c r="BG18" s="7">
        <f t="shared" si="10"/>
        <v>19.157882299839716</v>
      </c>
      <c r="BH18" s="59">
        <f t="shared" si="22"/>
        <v>29.019888438971922</v>
      </c>
      <c r="BI18" s="59">
        <f>AP18+AQ18</f>
        <v>29.898623175288737</v>
      </c>
      <c r="BJ18" s="59">
        <f t="shared" si="21"/>
        <v>55.599072945267217</v>
      </c>
      <c r="BL18" s="10" t="s">
        <v>21</v>
      </c>
      <c r="BM18" s="13">
        <f t="shared" si="4"/>
        <v>140</v>
      </c>
      <c r="BN18" s="13">
        <f t="shared" si="4"/>
        <v>175</v>
      </c>
      <c r="BO18" s="13">
        <f t="shared" si="4"/>
        <v>180</v>
      </c>
      <c r="BP18" s="13">
        <f t="shared" si="4"/>
        <v>145</v>
      </c>
      <c r="BQ18" s="13">
        <f t="shared" si="4"/>
        <v>175</v>
      </c>
      <c r="BR18" s="13">
        <f t="shared" si="4"/>
        <v>195</v>
      </c>
      <c r="BS18" s="13">
        <f t="shared" si="4"/>
        <v>102.39351265721356</v>
      </c>
      <c r="BT18" s="13">
        <f t="shared" si="4"/>
        <v>48.177770738811638</v>
      </c>
      <c r="BU18" s="13">
        <f t="shared" si="4"/>
        <v>85.497696120555943</v>
      </c>
      <c r="BV18" s="13"/>
      <c r="BW18" s="212"/>
      <c r="BX18" s="208"/>
      <c r="BY18" s="27"/>
      <c r="BZ18" s="439"/>
      <c r="CA18" s="439"/>
      <c r="CB18" s="439"/>
      <c r="CC18" s="439"/>
      <c r="CD18" s="439"/>
      <c r="CE18" s="439"/>
      <c r="CF18" s="439"/>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679"/>
      <c r="DI18" s="679"/>
      <c r="DJ18" s="679"/>
      <c r="DK18" s="679"/>
      <c r="DL18" s="679"/>
      <c r="DM18" s="679"/>
      <c r="DN18" s="679"/>
      <c r="DO18" s="679"/>
      <c r="DP18" s="679"/>
      <c r="DQ18" s="679"/>
      <c r="DR18" s="679"/>
      <c r="DS18" s="679"/>
      <c r="DT18" s="679"/>
    </row>
    <row r="19" spans="2:124" x14ac:dyDescent="0.3">
      <c r="B19" s="52" t="s">
        <v>19</v>
      </c>
      <c r="C19" s="662">
        <v>60</v>
      </c>
      <c r="D19" s="662">
        <v>65</v>
      </c>
      <c r="E19" s="662">
        <v>70</v>
      </c>
      <c r="F19" s="662">
        <v>70</v>
      </c>
      <c r="G19" s="662">
        <v>75</v>
      </c>
      <c r="H19" s="662">
        <v>75</v>
      </c>
      <c r="I19" s="662">
        <v>176</v>
      </c>
      <c r="J19" s="662">
        <v>151.35999999999999</v>
      </c>
      <c r="K19" s="662">
        <v>158.928</v>
      </c>
      <c r="L19" s="662">
        <v>163.69584</v>
      </c>
      <c r="M19" s="217">
        <f t="shared" si="11"/>
        <v>5.0000000000000044E-2</v>
      </c>
      <c r="N19" s="217">
        <f t="shared" si="7"/>
        <v>3.0000000000000027E-2</v>
      </c>
      <c r="O19" s="198"/>
      <c r="P19" s="54">
        <v>15</v>
      </c>
      <c r="Q19" s="54">
        <v>15</v>
      </c>
      <c r="R19" s="54">
        <v>20</v>
      </c>
      <c r="S19" s="54">
        <v>20</v>
      </c>
      <c r="T19" s="54">
        <v>20</v>
      </c>
      <c r="U19" s="54">
        <v>20</v>
      </c>
      <c r="V19" s="54">
        <v>20</v>
      </c>
      <c r="W19" s="54">
        <v>20</v>
      </c>
      <c r="X19" s="54">
        <v>20</v>
      </c>
      <c r="Y19" s="54">
        <v>20</v>
      </c>
      <c r="Z19" s="54">
        <v>20</v>
      </c>
      <c r="AA19" s="54">
        <v>20</v>
      </c>
      <c r="AB19" s="54">
        <v>20</v>
      </c>
      <c r="AC19" s="54">
        <v>20</v>
      </c>
      <c r="AD19" s="611">
        <v>20</v>
      </c>
      <c r="AE19" s="611">
        <v>20</v>
      </c>
      <c r="AF19" s="611">
        <v>20</v>
      </c>
      <c r="AG19" s="611">
        <v>20</v>
      </c>
      <c r="AH19" s="611">
        <v>44</v>
      </c>
      <c r="AI19" s="611">
        <v>44</v>
      </c>
      <c r="AJ19" s="611">
        <v>44</v>
      </c>
      <c r="AK19" s="611">
        <v>44</v>
      </c>
      <c r="AL19" s="611">
        <v>37.839999999999996</v>
      </c>
      <c r="AM19" s="611">
        <v>37.839999999999996</v>
      </c>
      <c r="AN19" s="611">
        <v>37.839999999999996</v>
      </c>
      <c r="AO19" s="611">
        <v>37.839999999999996</v>
      </c>
      <c r="AP19" s="611">
        <v>39.731999999999999</v>
      </c>
      <c r="AQ19" s="611">
        <v>39.731999999999999</v>
      </c>
      <c r="AR19" s="611">
        <v>39.731999999999999</v>
      </c>
      <c r="AS19" s="611">
        <v>39.731999999999999</v>
      </c>
      <c r="AT19" s="635"/>
      <c r="AU19" s="54">
        <f t="shared" si="31"/>
        <v>35</v>
      </c>
      <c r="AV19" s="54">
        <f t="shared" si="32"/>
        <v>30</v>
      </c>
      <c r="AW19" s="54">
        <f t="shared" si="33"/>
        <v>40</v>
      </c>
      <c r="AX19" s="54">
        <f t="shared" si="34"/>
        <v>40</v>
      </c>
      <c r="AY19" s="54">
        <f t="shared" si="35"/>
        <v>40</v>
      </c>
      <c r="AZ19" s="54">
        <f t="shared" si="36"/>
        <v>40</v>
      </c>
      <c r="BA19" s="54">
        <f t="shared" si="37"/>
        <v>40</v>
      </c>
      <c r="BB19" s="54">
        <f t="shared" si="38"/>
        <v>40</v>
      </c>
      <c r="BC19" s="54">
        <f t="shared" si="39"/>
        <v>40</v>
      </c>
      <c r="BD19" s="54">
        <f t="shared" si="40"/>
        <v>40</v>
      </c>
      <c r="BE19" s="54">
        <f t="shared" si="27"/>
        <v>88</v>
      </c>
      <c r="BF19" s="54">
        <f t="shared" si="20"/>
        <v>88</v>
      </c>
      <c r="BG19" s="54">
        <f t="shared" si="10"/>
        <v>75.679999999999993</v>
      </c>
      <c r="BH19" s="516">
        <f t="shared" si="22"/>
        <v>75.679999999999993</v>
      </c>
      <c r="BI19" s="620">
        <f>AP19+AQ19</f>
        <v>79.463999999999999</v>
      </c>
      <c r="BJ19" s="620">
        <f t="shared" si="21"/>
        <v>79.463999999999999</v>
      </c>
      <c r="BL19" s="52" t="s">
        <v>19</v>
      </c>
      <c r="BM19" s="54">
        <f t="shared" si="4"/>
        <v>60</v>
      </c>
      <c r="BN19" s="54">
        <f t="shared" si="4"/>
        <v>65</v>
      </c>
      <c r="BO19" s="54">
        <f t="shared" si="4"/>
        <v>70</v>
      </c>
      <c r="BP19" s="54">
        <f t="shared" si="4"/>
        <v>70</v>
      </c>
      <c r="BQ19" s="54">
        <f t="shared" si="4"/>
        <v>75</v>
      </c>
      <c r="BR19" s="54">
        <f t="shared" si="4"/>
        <v>75</v>
      </c>
      <c r="BS19" s="54">
        <f t="shared" si="4"/>
        <v>176</v>
      </c>
      <c r="BT19" s="54">
        <f t="shared" si="4"/>
        <v>151.35999999999999</v>
      </c>
      <c r="BU19" s="54">
        <f t="shared" si="4"/>
        <v>158.928</v>
      </c>
      <c r="BV19" s="54"/>
      <c r="BW19" s="216"/>
      <c r="BX19" s="217"/>
      <c r="BY19" s="2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row>
    <row r="20" spans="2:124" x14ac:dyDescent="0.3">
      <c r="B20" s="20" t="s">
        <v>12</v>
      </c>
      <c r="C20" s="495">
        <v>535</v>
      </c>
      <c r="D20" s="495">
        <v>540</v>
      </c>
      <c r="E20" s="495">
        <v>515</v>
      </c>
      <c r="F20" s="495">
        <v>560</v>
      </c>
      <c r="G20" s="495">
        <v>570</v>
      </c>
      <c r="H20" s="495">
        <v>565</v>
      </c>
      <c r="I20" s="495">
        <f t="shared" ref="I20:L20" si="42">SUM(I21:I25)</f>
        <v>694.31796271577525</v>
      </c>
      <c r="J20" s="663">
        <f t="shared" si="42"/>
        <v>596.46485179133151</v>
      </c>
      <c r="K20" s="495">
        <f t="shared" si="42"/>
        <v>684.47982710608653</v>
      </c>
      <c r="L20" s="495">
        <f t="shared" si="42"/>
        <v>632.14029926468697</v>
      </c>
      <c r="M20" s="210">
        <f t="shared" si="11"/>
        <v>0.14756104244939872</v>
      </c>
      <c r="N20" s="210">
        <f t="shared" si="7"/>
        <v>-7.6466136427549625E-2</v>
      </c>
      <c r="O20" s="198"/>
      <c r="P20" s="50">
        <v>145</v>
      </c>
      <c r="Q20" s="50">
        <v>125</v>
      </c>
      <c r="R20" s="50">
        <v>135</v>
      </c>
      <c r="S20" s="50">
        <v>130</v>
      </c>
      <c r="T20" s="50">
        <v>125</v>
      </c>
      <c r="U20" s="50">
        <v>115</v>
      </c>
      <c r="V20" s="50">
        <v>140</v>
      </c>
      <c r="W20" s="50">
        <v>135</v>
      </c>
      <c r="X20" s="50">
        <v>165</v>
      </c>
      <c r="Y20" s="50">
        <v>130</v>
      </c>
      <c r="Z20" s="50">
        <v>150</v>
      </c>
      <c r="AA20" s="50">
        <v>135</v>
      </c>
      <c r="AB20" s="50">
        <v>160</v>
      </c>
      <c r="AC20" s="50">
        <v>135</v>
      </c>
      <c r="AD20" s="50">
        <v>145</v>
      </c>
      <c r="AE20" s="50">
        <v>135</v>
      </c>
      <c r="AF20" s="50">
        <v>155</v>
      </c>
      <c r="AG20" s="50">
        <v>140</v>
      </c>
      <c r="AH20" s="50">
        <f t="shared" ref="AH20:AS20" si="43">SUM(AH21:AH25)</f>
        <v>138.26347586817758</v>
      </c>
      <c r="AI20" s="50">
        <f t="shared" si="43"/>
        <v>204.72973636404896</v>
      </c>
      <c r="AJ20" s="50">
        <f t="shared" si="43"/>
        <v>161.65982461778242</v>
      </c>
      <c r="AK20" s="50">
        <f t="shared" si="43"/>
        <v>189.66492586576629</v>
      </c>
      <c r="AL20" s="50">
        <f t="shared" si="43"/>
        <v>179.17112205575569</v>
      </c>
      <c r="AM20" s="50">
        <f t="shared" si="43"/>
        <v>113.44813855545121</v>
      </c>
      <c r="AN20" s="50">
        <f t="shared" si="43"/>
        <v>125.98982239842375</v>
      </c>
      <c r="AO20" s="50">
        <f t="shared" si="43"/>
        <v>177.85576878170082</v>
      </c>
      <c r="AP20" s="50">
        <f t="shared" si="43"/>
        <v>119.46575582063022</v>
      </c>
      <c r="AQ20" s="50">
        <f t="shared" si="43"/>
        <v>210.25341637330121</v>
      </c>
      <c r="AR20" s="50">
        <f t="shared" si="43"/>
        <v>155.99044778154146</v>
      </c>
      <c r="AS20" s="50">
        <f t="shared" si="43"/>
        <v>198.77020713061367</v>
      </c>
      <c r="AT20" s="635"/>
      <c r="AU20" s="50">
        <f t="shared" ref="AU20:AW20" si="44">SUM(AU21:AU25)</f>
        <v>270</v>
      </c>
      <c r="AV20" s="50">
        <f t="shared" si="44"/>
        <v>270</v>
      </c>
      <c r="AW20" s="50">
        <f t="shared" si="44"/>
        <v>265</v>
      </c>
      <c r="AX20" s="50">
        <f>SUM(AX21:AX25)</f>
        <v>240</v>
      </c>
      <c r="AY20" s="50">
        <f>SUM(AY21:AY25)</f>
        <v>275</v>
      </c>
      <c r="AZ20" s="50">
        <f t="shared" ref="AZ20:BC20" si="45">SUM(AZ21:AZ25)</f>
        <v>295</v>
      </c>
      <c r="BA20" s="50">
        <f t="shared" si="45"/>
        <v>285</v>
      </c>
      <c r="BB20" s="50">
        <f t="shared" si="45"/>
        <v>295</v>
      </c>
      <c r="BC20" s="50">
        <f t="shared" si="45"/>
        <v>280</v>
      </c>
      <c r="BD20" s="50">
        <f>SUM(BD21:BD25)</f>
        <v>295</v>
      </c>
      <c r="BE20" s="50">
        <f t="shared" si="27"/>
        <v>342.99321223222654</v>
      </c>
      <c r="BF20" s="50">
        <f t="shared" si="20"/>
        <v>351.32475048354871</v>
      </c>
      <c r="BG20" s="50">
        <f t="shared" si="10"/>
        <v>292.61926061120687</v>
      </c>
      <c r="BH20" s="50">
        <f t="shared" si="22"/>
        <v>303.84559118012459</v>
      </c>
      <c r="BI20" s="50">
        <f>AP20+AQ20</f>
        <v>329.7191721939314</v>
      </c>
      <c r="BJ20" s="50">
        <f t="shared" si="21"/>
        <v>354.76065491215513</v>
      </c>
      <c r="BL20" s="20" t="s">
        <v>12</v>
      </c>
      <c r="BM20" s="50">
        <f t="shared" si="4"/>
        <v>535</v>
      </c>
      <c r="BN20" s="50">
        <f t="shared" si="4"/>
        <v>540</v>
      </c>
      <c r="BO20" s="50">
        <f t="shared" si="4"/>
        <v>515</v>
      </c>
      <c r="BP20" s="50">
        <f t="shared" si="4"/>
        <v>560</v>
      </c>
      <c r="BQ20" s="50">
        <f t="shared" si="4"/>
        <v>570</v>
      </c>
      <c r="BR20" s="50">
        <f t="shared" si="4"/>
        <v>565</v>
      </c>
      <c r="BS20" s="50">
        <f t="shared" si="4"/>
        <v>694.31796271577525</v>
      </c>
      <c r="BT20" s="50">
        <f t="shared" si="4"/>
        <v>596.46485179133151</v>
      </c>
      <c r="BU20" s="50">
        <f>K20</f>
        <v>684.47982710608653</v>
      </c>
      <c r="BV20" s="50">
        <f>L20</f>
        <v>632.14029926468697</v>
      </c>
      <c r="BW20" s="210">
        <f t="shared" si="28"/>
        <v>0.14756104244939872</v>
      </c>
      <c r="BX20" s="210">
        <f>N20</f>
        <v>-7.6466136427549625E-2</v>
      </c>
      <c r="BY20" s="198"/>
      <c r="BZ20" s="444">
        <f t="shared" ref="BZ20:DC20" si="46">P20</f>
        <v>145</v>
      </c>
      <c r="CA20" s="444">
        <f t="shared" si="46"/>
        <v>125</v>
      </c>
      <c r="CB20" s="444">
        <f t="shared" si="46"/>
        <v>135</v>
      </c>
      <c r="CC20" s="444">
        <f t="shared" si="46"/>
        <v>130</v>
      </c>
      <c r="CD20" s="444">
        <f t="shared" si="46"/>
        <v>125</v>
      </c>
      <c r="CE20" s="444">
        <f t="shared" si="46"/>
        <v>115</v>
      </c>
      <c r="CF20" s="444">
        <f t="shared" si="46"/>
        <v>140</v>
      </c>
      <c r="CG20" s="444">
        <f t="shared" si="46"/>
        <v>135</v>
      </c>
      <c r="CH20" s="444">
        <f t="shared" si="46"/>
        <v>165</v>
      </c>
      <c r="CI20" s="444">
        <f t="shared" si="46"/>
        <v>130</v>
      </c>
      <c r="CJ20" s="444">
        <f t="shared" si="46"/>
        <v>150</v>
      </c>
      <c r="CK20" s="444">
        <f t="shared" si="46"/>
        <v>135</v>
      </c>
      <c r="CL20" s="444">
        <f t="shared" si="46"/>
        <v>160</v>
      </c>
      <c r="CM20" s="444">
        <f t="shared" si="46"/>
        <v>135</v>
      </c>
      <c r="CN20" s="444">
        <f t="shared" si="46"/>
        <v>145</v>
      </c>
      <c r="CO20" s="444">
        <f t="shared" si="46"/>
        <v>135</v>
      </c>
      <c r="CP20" s="444">
        <f t="shared" si="46"/>
        <v>155</v>
      </c>
      <c r="CQ20" s="444">
        <f t="shared" si="46"/>
        <v>140</v>
      </c>
      <c r="CR20" s="444">
        <f t="shared" si="46"/>
        <v>138.26347586817758</v>
      </c>
      <c r="CS20" s="444">
        <f t="shared" si="46"/>
        <v>204.72973636404896</v>
      </c>
      <c r="CT20" s="444">
        <f t="shared" si="46"/>
        <v>161.65982461778242</v>
      </c>
      <c r="CU20" s="444">
        <f t="shared" si="46"/>
        <v>189.66492586576629</v>
      </c>
      <c r="CV20" s="444">
        <f t="shared" si="46"/>
        <v>179.17112205575569</v>
      </c>
      <c r="CW20" s="444">
        <f t="shared" si="46"/>
        <v>113.44813855545121</v>
      </c>
      <c r="CX20" s="444">
        <f t="shared" si="46"/>
        <v>125.98982239842375</v>
      </c>
      <c r="CY20" s="444">
        <f t="shared" si="46"/>
        <v>177.85576878170082</v>
      </c>
      <c r="CZ20" s="444">
        <f t="shared" si="46"/>
        <v>119.46575582063022</v>
      </c>
      <c r="DA20" s="444">
        <f t="shared" si="46"/>
        <v>210.25341637330121</v>
      </c>
      <c r="DB20" s="444">
        <f t="shared" si="46"/>
        <v>155.99044778154146</v>
      </c>
      <c r="DC20" s="444">
        <f t="shared" si="46"/>
        <v>198.77020713061367</v>
      </c>
      <c r="DD20" s="444"/>
      <c r="DE20" s="444">
        <f t="shared" ref="DE20:DT20" si="47">AU20</f>
        <v>270</v>
      </c>
      <c r="DF20" s="444">
        <f t="shared" si="47"/>
        <v>270</v>
      </c>
      <c r="DG20" s="444">
        <f t="shared" si="47"/>
        <v>265</v>
      </c>
      <c r="DH20" s="444">
        <f t="shared" si="47"/>
        <v>240</v>
      </c>
      <c r="DI20" s="444">
        <f t="shared" si="47"/>
        <v>275</v>
      </c>
      <c r="DJ20" s="444">
        <f t="shared" si="47"/>
        <v>295</v>
      </c>
      <c r="DK20" s="444">
        <f t="shared" si="47"/>
        <v>285</v>
      </c>
      <c r="DL20" s="444">
        <f t="shared" si="47"/>
        <v>295</v>
      </c>
      <c r="DM20" s="444">
        <f t="shared" si="47"/>
        <v>280</v>
      </c>
      <c r="DN20" s="444">
        <f t="shared" si="47"/>
        <v>295</v>
      </c>
      <c r="DO20" s="444">
        <f t="shared" si="47"/>
        <v>342.99321223222654</v>
      </c>
      <c r="DP20" s="444">
        <f t="shared" si="47"/>
        <v>351.32475048354871</v>
      </c>
      <c r="DQ20" s="444">
        <f t="shared" si="47"/>
        <v>292.61926061120687</v>
      </c>
      <c r="DR20" s="444">
        <f t="shared" si="47"/>
        <v>303.84559118012459</v>
      </c>
      <c r="DS20" s="444">
        <f t="shared" si="47"/>
        <v>329.7191721939314</v>
      </c>
      <c r="DT20" s="444">
        <f t="shared" si="47"/>
        <v>354.76065491215513</v>
      </c>
    </row>
    <row r="21" spans="2:124" x14ac:dyDescent="0.3">
      <c r="B21" s="10" t="s">
        <v>15</v>
      </c>
      <c r="C21" s="486">
        <v>55</v>
      </c>
      <c r="D21" s="486">
        <v>55</v>
      </c>
      <c r="E21" s="486">
        <v>55</v>
      </c>
      <c r="F21" s="486">
        <v>50</v>
      </c>
      <c r="G21" s="486">
        <v>50</v>
      </c>
      <c r="H21" s="486">
        <v>50</v>
      </c>
      <c r="I21" s="486">
        <v>77.014946329978727</v>
      </c>
      <c r="J21" s="486">
        <v>90.712189980034267</v>
      </c>
      <c r="K21" s="486">
        <v>97.803047306387228</v>
      </c>
      <c r="L21" s="486">
        <v>111.02026955779814</v>
      </c>
      <c r="M21" s="208">
        <f t="shared" si="11"/>
        <v>7.8168737056327986E-2</v>
      </c>
      <c r="N21" s="208">
        <f t="shared" si="7"/>
        <v>0.13514121098911547</v>
      </c>
      <c r="O21" s="198"/>
      <c r="P21" s="13">
        <v>15</v>
      </c>
      <c r="Q21" s="13">
        <v>10</v>
      </c>
      <c r="R21" s="13">
        <v>15</v>
      </c>
      <c r="S21" s="13">
        <v>15</v>
      </c>
      <c r="T21" s="13">
        <v>10</v>
      </c>
      <c r="U21" s="13">
        <v>10</v>
      </c>
      <c r="V21" s="13">
        <v>15</v>
      </c>
      <c r="W21" s="13">
        <v>10</v>
      </c>
      <c r="X21" s="13">
        <v>15</v>
      </c>
      <c r="Y21" s="13">
        <v>10</v>
      </c>
      <c r="Z21" s="13">
        <v>15</v>
      </c>
      <c r="AA21" s="13">
        <v>10</v>
      </c>
      <c r="AB21" s="13">
        <v>15</v>
      </c>
      <c r="AC21" s="13">
        <v>10</v>
      </c>
      <c r="AD21" s="13">
        <v>15</v>
      </c>
      <c r="AE21" s="13">
        <v>10</v>
      </c>
      <c r="AF21" s="13">
        <v>15</v>
      </c>
      <c r="AG21" s="13">
        <v>10</v>
      </c>
      <c r="AH21" s="13">
        <v>9.0362369441903034</v>
      </c>
      <c r="AI21" s="13">
        <v>22.659569795262811</v>
      </c>
      <c r="AJ21" s="13">
        <v>22.659569795262811</v>
      </c>
      <c r="AK21" s="13">
        <v>22.659569795262811</v>
      </c>
      <c r="AL21" s="13">
        <v>22.501351561873545</v>
      </c>
      <c r="AM21" s="13">
        <v>20.806580417257962</v>
      </c>
      <c r="AN21" s="13">
        <v>22.538902743021016</v>
      </c>
      <c r="AO21" s="13">
        <v>24.865355257881731</v>
      </c>
      <c r="AP21" s="13">
        <v>25.164121064846405</v>
      </c>
      <c r="AQ21" s="13">
        <v>25.164121064846405</v>
      </c>
      <c r="AR21" s="13">
        <v>24.471921837857693</v>
      </c>
      <c r="AS21" s="13">
        <v>23.002883338836725</v>
      </c>
      <c r="AT21" s="635"/>
      <c r="AU21" s="13">
        <f t="shared" ref="AU21:AU25" si="48">D21-AV21</f>
        <v>30</v>
      </c>
      <c r="AV21" s="13">
        <f t="shared" ref="AV21:AV25" si="49">SUM(P21:Q21)</f>
        <v>25</v>
      </c>
      <c r="AW21" s="13">
        <f t="shared" ref="AW21:AW25" si="50">SUM(R21:S21)</f>
        <v>30</v>
      </c>
      <c r="AX21" s="7">
        <f t="shared" ref="AX21:AX25" si="51">SUM(T21:U21)</f>
        <v>20</v>
      </c>
      <c r="AY21" s="13">
        <f t="shared" ref="AY21:AY25" si="52">SUM(V21:W21)</f>
        <v>25</v>
      </c>
      <c r="AZ21" s="13">
        <f t="shared" ref="AZ21:AZ25" si="53">SUM(X21:Y21)</f>
        <v>25</v>
      </c>
      <c r="BA21" s="13">
        <f t="shared" ref="BA21:BA25" si="54">SUM(Z21:AA21)</f>
        <v>25</v>
      </c>
      <c r="BB21" s="13">
        <f t="shared" ref="BB21:BB25" si="55">SUM(AB21:AC21)</f>
        <v>25</v>
      </c>
      <c r="BC21" s="13">
        <f t="shared" ref="BC21:BC25" si="56">SUM(AD21:AE21)</f>
        <v>25</v>
      </c>
      <c r="BD21" s="13">
        <f t="shared" ref="BD21:BD25" si="57">SUM(AF21:AG21)</f>
        <v>25</v>
      </c>
      <c r="BE21" s="13">
        <f t="shared" si="27"/>
        <v>31.695806739453115</v>
      </c>
      <c r="BF21" s="13">
        <f t="shared" si="20"/>
        <v>45.319139590525623</v>
      </c>
      <c r="BG21" s="13">
        <f t="shared" si="10"/>
        <v>43.30793197913151</v>
      </c>
      <c r="BH21" s="59">
        <f t="shared" si="22"/>
        <v>47.404258000902743</v>
      </c>
      <c r="BI21" s="59">
        <f t="shared" si="41"/>
        <v>50.328242129692811</v>
      </c>
      <c r="BJ21" s="59">
        <f t="shared" si="21"/>
        <v>47.474805176694417</v>
      </c>
      <c r="BL21" s="10" t="s">
        <v>15</v>
      </c>
      <c r="BM21" s="13">
        <f t="shared" si="4"/>
        <v>55</v>
      </c>
      <c r="BN21" s="13">
        <f t="shared" si="4"/>
        <v>55</v>
      </c>
      <c r="BO21" s="13">
        <f t="shared" si="4"/>
        <v>55</v>
      </c>
      <c r="BP21" s="13">
        <f t="shared" si="4"/>
        <v>50</v>
      </c>
      <c r="BQ21" s="13">
        <f t="shared" si="4"/>
        <v>50</v>
      </c>
      <c r="BR21" s="13">
        <f t="shared" si="4"/>
        <v>50</v>
      </c>
      <c r="BS21" s="13">
        <f t="shared" si="4"/>
        <v>77.014946329978727</v>
      </c>
      <c r="BT21" s="13">
        <f t="shared" si="4"/>
        <v>90.712189980034267</v>
      </c>
      <c r="BU21" s="13">
        <f t="shared" si="4"/>
        <v>97.803047306387228</v>
      </c>
      <c r="BV21" s="13"/>
      <c r="BW21" s="212"/>
      <c r="BX21" s="208"/>
      <c r="BY21" s="27"/>
      <c r="BZ21" s="439"/>
      <c r="CA21" s="439"/>
      <c r="CB21" s="439"/>
      <c r="CC21" s="439"/>
      <c r="CD21" s="439"/>
      <c r="CE21" s="439"/>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679"/>
      <c r="DI21" s="679"/>
      <c r="DJ21" s="679"/>
      <c r="DK21" s="679"/>
      <c r="DL21" s="679"/>
      <c r="DM21" s="679"/>
      <c r="DN21" s="679"/>
      <c r="DO21" s="679"/>
      <c r="DP21" s="679"/>
      <c r="DQ21" s="679"/>
      <c r="DR21" s="679"/>
      <c r="DS21" s="679"/>
      <c r="DT21" s="679"/>
    </row>
    <row r="22" spans="2:124" x14ac:dyDescent="0.3">
      <c r="B22" s="10" t="s">
        <v>16</v>
      </c>
      <c r="C22" s="486">
        <v>110</v>
      </c>
      <c r="D22" s="486">
        <v>105</v>
      </c>
      <c r="E22" s="486">
        <v>75</v>
      </c>
      <c r="F22" s="486">
        <v>110</v>
      </c>
      <c r="G22" s="486">
        <v>115</v>
      </c>
      <c r="H22" s="486">
        <v>105</v>
      </c>
      <c r="I22" s="486">
        <v>125.07036318706687</v>
      </c>
      <c r="J22" s="486">
        <v>115.20672624379222</v>
      </c>
      <c r="K22" s="486">
        <v>119.56078285750098</v>
      </c>
      <c r="L22" s="486">
        <v>121.18130651362321</v>
      </c>
      <c r="M22" s="208">
        <f t="shared" si="11"/>
        <v>3.7793423662564773E-2</v>
      </c>
      <c r="N22" s="208">
        <f t="shared" si="7"/>
        <v>1.355397327946295E-2</v>
      </c>
      <c r="O22" s="198"/>
      <c r="P22" s="13">
        <v>30</v>
      </c>
      <c r="Q22" s="13">
        <v>20</v>
      </c>
      <c r="R22" s="13">
        <v>20</v>
      </c>
      <c r="S22" s="13">
        <v>20</v>
      </c>
      <c r="T22" s="13">
        <v>20</v>
      </c>
      <c r="U22" s="13">
        <v>15</v>
      </c>
      <c r="V22" s="13">
        <v>30</v>
      </c>
      <c r="W22" s="13">
        <v>25</v>
      </c>
      <c r="X22" s="13">
        <v>35</v>
      </c>
      <c r="Y22" s="13">
        <v>25</v>
      </c>
      <c r="Z22" s="13">
        <v>35</v>
      </c>
      <c r="AA22" s="13">
        <v>25</v>
      </c>
      <c r="AB22" s="13">
        <v>35</v>
      </c>
      <c r="AC22" s="13">
        <v>25</v>
      </c>
      <c r="AD22" s="13">
        <v>30</v>
      </c>
      <c r="AE22" s="13">
        <v>25</v>
      </c>
      <c r="AF22" s="13">
        <v>30</v>
      </c>
      <c r="AG22" s="13">
        <v>25</v>
      </c>
      <c r="AH22" s="13">
        <v>31.267590796766719</v>
      </c>
      <c r="AI22" s="13">
        <v>31.267590796766719</v>
      </c>
      <c r="AJ22" s="13">
        <v>31.267590796766719</v>
      </c>
      <c r="AK22" s="13">
        <v>31.267590796766719</v>
      </c>
      <c r="AL22" s="13">
        <v>27.255437149540498</v>
      </c>
      <c r="AM22" s="13">
        <v>25.859223142772141</v>
      </c>
      <c r="AN22" s="13">
        <v>29.400058992420206</v>
      </c>
      <c r="AO22" s="13">
        <v>32.692006959059356</v>
      </c>
      <c r="AP22" s="13">
        <v>31.214960460534481</v>
      </c>
      <c r="AQ22" s="13">
        <v>31.214960460534481</v>
      </c>
      <c r="AR22" s="13">
        <v>30.03889449066768</v>
      </c>
      <c r="AS22" s="13">
        <v>27.09196744576434</v>
      </c>
      <c r="AT22" s="635"/>
      <c r="AU22" s="13">
        <f t="shared" si="48"/>
        <v>55</v>
      </c>
      <c r="AV22" s="13">
        <f t="shared" si="49"/>
        <v>50</v>
      </c>
      <c r="AW22" s="13">
        <f t="shared" si="50"/>
        <v>40</v>
      </c>
      <c r="AX22" s="13">
        <f t="shared" si="51"/>
        <v>35</v>
      </c>
      <c r="AY22" s="13">
        <f t="shared" si="52"/>
        <v>55</v>
      </c>
      <c r="AZ22" s="13">
        <f t="shared" si="53"/>
        <v>60</v>
      </c>
      <c r="BA22" s="13">
        <f t="shared" si="54"/>
        <v>60</v>
      </c>
      <c r="BB22" s="13">
        <f t="shared" si="55"/>
        <v>60</v>
      </c>
      <c r="BC22" s="13">
        <f t="shared" si="56"/>
        <v>55</v>
      </c>
      <c r="BD22" s="13">
        <f t="shared" si="57"/>
        <v>55</v>
      </c>
      <c r="BE22" s="13">
        <f t="shared" si="27"/>
        <v>62.535181593533437</v>
      </c>
      <c r="BF22" s="13">
        <f t="shared" si="20"/>
        <v>62.535181593533437</v>
      </c>
      <c r="BG22" s="13">
        <f t="shared" si="10"/>
        <v>53.114660292312635</v>
      </c>
      <c r="BH22" s="59">
        <f t="shared" si="22"/>
        <v>62.092065951479562</v>
      </c>
      <c r="BI22" s="59">
        <f t="shared" si="41"/>
        <v>62.429920921068963</v>
      </c>
      <c r="BJ22" s="59">
        <f t="shared" si="21"/>
        <v>57.130861936432019</v>
      </c>
      <c r="BL22" s="10" t="s">
        <v>16</v>
      </c>
      <c r="BM22" s="13">
        <f t="shared" ref="BM22:BV56" si="58">C22</f>
        <v>110</v>
      </c>
      <c r="BN22" s="13">
        <f t="shared" si="58"/>
        <v>105</v>
      </c>
      <c r="BO22" s="13">
        <f t="shared" si="58"/>
        <v>75</v>
      </c>
      <c r="BP22" s="13">
        <f t="shared" si="58"/>
        <v>110</v>
      </c>
      <c r="BQ22" s="13">
        <f t="shared" si="58"/>
        <v>115</v>
      </c>
      <c r="BR22" s="13">
        <f t="shared" si="58"/>
        <v>105</v>
      </c>
      <c r="BS22" s="13">
        <f t="shared" si="58"/>
        <v>125.07036318706687</v>
      </c>
      <c r="BT22" s="13">
        <f t="shared" si="58"/>
        <v>115.20672624379222</v>
      </c>
      <c r="BU22" s="13">
        <f t="shared" si="58"/>
        <v>119.56078285750098</v>
      </c>
      <c r="BV22" s="13"/>
      <c r="BW22" s="212"/>
      <c r="BX22" s="208"/>
      <c r="BY22" s="301"/>
      <c r="BZ22" s="439"/>
      <c r="CA22" s="439"/>
      <c r="CB22" s="439"/>
      <c r="CC22" s="439"/>
      <c r="CD22" s="439"/>
      <c r="CE22" s="439"/>
      <c r="CF22" s="439"/>
      <c r="CG22" s="439"/>
      <c r="CH22" s="439"/>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679"/>
      <c r="DI22" s="679"/>
      <c r="DJ22" s="679"/>
      <c r="DK22" s="679"/>
      <c r="DL22" s="679"/>
      <c r="DM22" s="679"/>
      <c r="DN22" s="679"/>
      <c r="DO22" s="679"/>
      <c r="DP22" s="679"/>
      <c r="DQ22" s="679"/>
      <c r="DR22" s="679"/>
      <c r="DS22" s="679"/>
      <c r="DT22" s="679"/>
    </row>
    <row r="23" spans="2:124" x14ac:dyDescent="0.3">
      <c r="B23" s="10" t="s">
        <v>17</v>
      </c>
      <c r="C23" s="486">
        <v>10</v>
      </c>
      <c r="D23" s="486">
        <v>10</v>
      </c>
      <c r="E23" s="486">
        <v>10</v>
      </c>
      <c r="F23" s="486">
        <v>15</v>
      </c>
      <c r="G23" s="486">
        <v>15</v>
      </c>
      <c r="H23" s="486">
        <v>15</v>
      </c>
      <c r="I23" s="486">
        <v>66.067551452618346</v>
      </c>
      <c r="J23" s="486">
        <v>61.809333170394638</v>
      </c>
      <c r="K23" s="486">
        <v>64.967803435702024</v>
      </c>
      <c r="L23" s="486">
        <v>66.065170003589913</v>
      </c>
      <c r="M23" s="208">
        <f t="shared" si="11"/>
        <v>5.1100215829868123E-2</v>
      </c>
      <c r="N23" s="208">
        <f t="shared" si="7"/>
        <v>1.6890929196551108E-2</v>
      </c>
      <c r="O23" s="198"/>
      <c r="P23" s="13">
        <v>0</v>
      </c>
      <c r="Q23" s="13">
        <v>5</v>
      </c>
      <c r="R23" s="13">
        <v>0</v>
      </c>
      <c r="S23" s="13">
        <v>5</v>
      </c>
      <c r="T23" s="13">
        <v>0</v>
      </c>
      <c r="U23" s="13">
        <v>5</v>
      </c>
      <c r="V23" s="13">
        <v>5</v>
      </c>
      <c r="W23" s="13">
        <v>5</v>
      </c>
      <c r="X23" s="13">
        <v>5</v>
      </c>
      <c r="Y23" s="13">
        <v>5</v>
      </c>
      <c r="Z23" s="13">
        <v>5</v>
      </c>
      <c r="AA23" s="13">
        <v>5</v>
      </c>
      <c r="AB23" s="13">
        <v>5</v>
      </c>
      <c r="AC23" s="13">
        <v>5</v>
      </c>
      <c r="AD23" s="13">
        <v>5</v>
      </c>
      <c r="AE23" s="13">
        <v>5</v>
      </c>
      <c r="AF23" s="13">
        <v>5</v>
      </c>
      <c r="AG23" s="13">
        <v>5</v>
      </c>
      <c r="AH23" s="13">
        <v>16.516887863154587</v>
      </c>
      <c r="AI23" s="13">
        <v>16.516887863154587</v>
      </c>
      <c r="AJ23" s="13">
        <v>16.516887863154587</v>
      </c>
      <c r="AK23" s="13">
        <v>16.516887863154587</v>
      </c>
      <c r="AL23" s="13">
        <v>15.704222605969578</v>
      </c>
      <c r="AM23" s="13">
        <v>14.696665352485903</v>
      </c>
      <c r="AN23" s="13">
        <v>15.637309211080924</v>
      </c>
      <c r="AO23" s="13">
        <v>15.771136000858231</v>
      </c>
      <c r="AP23" s="13">
        <v>16.579932840678826</v>
      </c>
      <c r="AQ23" s="13">
        <v>16.579932840678826</v>
      </c>
      <c r="AR23" s="13">
        <v>15.997257025573909</v>
      </c>
      <c r="AS23" s="13">
        <v>15.810680728770464</v>
      </c>
      <c r="AT23" s="635"/>
      <c r="AU23" s="13">
        <f t="shared" si="48"/>
        <v>5</v>
      </c>
      <c r="AV23" s="13">
        <f t="shared" si="49"/>
        <v>5</v>
      </c>
      <c r="AW23" s="13">
        <f t="shared" si="50"/>
        <v>5</v>
      </c>
      <c r="AX23" s="13">
        <f t="shared" si="51"/>
        <v>5</v>
      </c>
      <c r="AY23" s="13">
        <f t="shared" si="52"/>
        <v>10</v>
      </c>
      <c r="AZ23" s="13">
        <f t="shared" si="53"/>
        <v>10</v>
      </c>
      <c r="BA23" s="13">
        <f t="shared" si="54"/>
        <v>10</v>
      </c>
      <c r="BB23" s="13">
        <f t="shared" si="55"/>
        <v>10</v>
      </c>
      <c r="BC23" s="13">
        <f t="shared" si="56"/>
        <v>10</v>
      </c>
      <c r="BD23" s="13">
        <f t="shared" si="57"/>
        <v>10</v>
      </c>
      <c r="BE23" s="13">
        <f t="shared" si="27"/>
        <v>33.033775726309173</v>
      </c>
      <c r="BF23" s="13">
        <f t="shared" si="20"/>
        <v>33.033775726309173</v>
      </c>
      <c r="BG23" s="13">
        <f t="shared" si="10"/>
        <v>30.400887958455481</v>
      </c>
      <c r="BH23" s="59">
        <f t="shared" si="22"/>
        <v>31.408445211939153</v>
      </c>
      <c r="BI23" s="59">
        <f t="shared" si="41"/>
        <v>33.159865681357651</v>
      </c>
      <c r="BJ23" s="59">
        <f t="shared" si="21"/>
        <v>31.807937754344373</v>
      </c>
      <c r="BL23" s="10" t="s">
        <v>17</v>
      </c>
      <c r="BM23" s="13">
        <f t="shared" si="58"/>
        <v>10</v>
      </c>
      <c r="BN23" s="13">
        <f t="shared" si="58"/>
        <v>10</v>
      </c>
      <c r="BO23" s="13">
        <f t="shared" si="58"/>
        <v>10</v>
      </c>
      <c r="BP23" s="13">
        <f t="shared" si="58"/>
        <v>15</v>
      </c>
      <c r="BQ23" s="13">
        <f t="shared" si="58"/>
        <v>15</v>
      </c>
      <c r="BR23" s="13">
        <f t="shared" si="58"/>
        <v>15</v>
      </c>
      <c r="BS23" s="13">
        <f t="shared" si="58"/>
        <v>66.067551452618346</v>
      </c>
      <c r="BT23" s="13">
        <f t="shared" si="58"/>
        <v>61.809333170394638</v>
      </c>
      <c r="BU23" s="13">
        <f t="shared" si="58"/>
        <v>64.967803435702024</v>
      </c>
      <c r="BV23" s="13"/>
      <c r="BW23" s="212"/>
      <c r="BX23" s="208"/>
      <c r="BY23" s="301"/>
      <c r="BZ23" s="439"/>
      <c r="CA23" s="439"/>
      <c r="CB23" s="439"/>
      <c r="CC23" s="439"/>
      <c r="CD23" s="439"/>
      <c r="CE23" s="439"/>
      <c r="CF23" s="439"/>
      <c r="CG23" s="439"/>
      <c r="CH23" s="439"/>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679"/>
      <c r="DI23" s="679"/>
      <c r="DJ23" s="679"/>
      <c r="DK23" s="679"/>
      <c r="DL23" s="679"/>
      <c r="DM23" s="679"/>
      <c r="DN23" s="679"/>
      <c r="DO23" s="679"/>
      <c r="DP23" s="679"/>
      <c r="DQ23" s="679"/>
      <c r="DR23" s="679"/>
      <c r="DS23" s="679"/>
      <c r="DT23" s="679"/>
    </row>
    <row r="24" spans="2:124" x14ac:dyDescent="0.3">
      <c r="B24" s="10" t="s">
        <v>18</v>
      </c>
      <c r="C24" s="486">
        <v>195</v>
      </c>
      <c r="D24" s="486">
        <v>215</v>
      </c>
      <c r="E24" s="486">
        <v>230</v>
      </c>
      <c r="F24" s="486">
        <v>225</v>
      </c>
      <c r="G24" s="486">
        <v>220</v>
      </c>
      <c r="H24" s="486">
        <v>215</v>
      </c>
      <c r="I24" s="486">
        <v>235.70899084972726</v>
      </c>
      <c r="J24" s="486">
        <v>184.77601537185498</v>
      </c>
      <c r="K24" s="486">
        <v>251.07546854283717</v>
      </c>
      <c r="L24" s="486">
        <v>141.39810916526199</v>
      </c>
      <c r="M24" s="208">
        <f t="shared" si="11"/>
        <v>0.35880984356956147</v>
      </c>
      <c r="N24" s="208">
        <f t="shared" si="7"/>
        <v>-0.43683024874595666</v>
      </c>
      <c r="O24" s="198"/>
      <c r="P24" s="13">
        <v>60</v>
      </c>
      <c r="Q24" s="13">
        <v>50</v>
      </c>
      <c r="R24" s="13">
        <v>65</v>
      </c>
      <c r="S24" s="13">
        <v>55</v>
      </c>
      <c r="T24" s="13">
        <v>60</v>
      </c>
      <c r="U24" s="13">
        <v>50</v>
      </c>
      <c r="V24" s="13">
        <v>50</v>
      </c>
      <c r="W24" s="13">
        <v>55</v>
      </c>
      <c r="X24" s="13">
        <v>70</v>
      </c>
      <c r="Y24" s="13">
        <v>50</v>
      </c>
      <c r="Z24" s="13">
        <v>55</v>
      </c>
      <c r="AA24" s="13">
        <v>50</v>
      </c>
      <c r="AB24" s="13">
        <v>60</v>
      </c>
      <c r="AC24" s="13">
        <v>50</v>
      </c>
      <c r="AD24" s="13">
        <v>50</v>
      </c>
      <c r="AE24" s="13">
        <v>50</v>
      </c>
      <c r="AF24" s="13">
        <v>60</v>
      </c>
      <c r="AG24" s="13">
        <v>50</v>
      </c>
      <c r="AH24" s="13">
        <v>35.449128958379468</v>
      </c>
      <c r="AI24" s="13">
        <v>88.292056603178338</v>
      </c>
      <c r="AJ24" s="13">
        <v>45.22214485691179</v>
      </c>
      <c r="AK24" s="13">
        <v>66.745660431257676</v>
      </c>
      <c r="AL24" s="13">
        <v>80.132136440736247</v>
      </c>
      <c r="AM24" s="13">
        <v>20.334052390554863</v>
      </c>
      <c r="AN24" s="13">
        <v>20.565122457381904</v>
      </c>
      <c r="AO24" s="13">
        <v>63.744704083181972</v>
      </c>
      <c r="AP24" s="13">
        <v>7.460155043233252</v>
      </c>
      <c r="AQ24" s="13">
        <v>98.247815595904214</v>
      </c>
      <c r="AR24" s="13">
        <v>48.145516827001245</v>
      </c>
      <c r="AS24" s="13">
        <v>97.221981076698455</v>
      </c>
      <c r="AT24" s="635"/>
      <c r="AU24" s="13">
        <f t="shared" si="48"/>
        <v>105</v>
      </c>
      <c r="AV24" s="13">
        <f t="shared" si="49"/>
        <v>110</v>
      </c>
      <c r="AW24" s="13">
        <f t="shared" si="50"/>
        <v>120</v>
      </c>
      <c r="AX24" s="13">
        <f t="shared" si="51"/>
        <v>110</v>
      </c>
      <c r="AY24" s="13">
        <f t="shared" si="52"/>
        <v>105</v>
      </c>
      <c r="AZ24" s="13">
        <f t="shared" si="53"/>
        <v>120</v>
      </c>
      <c r="BA24" s="13">
        <f t="shared" si="54"/>
        <v>105</v>
      </c>
      <c r="BB24" s="13">
        <f t="shared" si="55"/>
        <v>110</v>
      </c>
      <c r="BC24" s="13">
        <f t="shared" si="56"/>
        <v>100</v>
      </c>
      <c r="BD24" s="13">
        <f t="shared" si="57"/>
        <v>110</v>
      </c>
      <c r="BE24" s="13">
        <f t="shared" si="27"/>
        <v>123.74118556155781</v>
      </c>
      <c r="BF24" s="13">
        <f t="shared" si="20"/>
        <v>111.96780528816947</v>
      </c>
      <c r="BG24" s="13">
        <f t="shared" si="10"/>
        <v>100.46618883129111</v>
      </c>
      <c r="BH24" s="59">
        <f t="shared" si="22"/>
        <v>84.309826540563876</v>
      </c>
      <c r="BI24" s="59">
        <f t="shared" si="41"/>
        <v>105.70797063913747</v>
      </c>
      <c r="BJ24" s="59">
        <f t="shared" si="21"/>
        <v>145.3674979036997</v>
      </c>
      <c r="BL24" s="10" t="s">
        <v>18</v>
      </c>
      <c r="BM24" s="13">
        <f t="shared" si="58"/>
        <v>195</v>
      </c>
      <c r="BN24" s="13">
        <f t="shared" si="58"/>
        <v>215</v>
      </c>
      <c r="BO24" s="13">
        <f t="shared" si="58"/>
        <v>230</v>
      </c>
      <c r="BP24" s="13">
        <f t="shared" si="58"/>
        <v>225</v>
      </c>
      <c r="BQ24" s="13">
        <f t="shared" si="58"/>
        <v>220</v>
      </c>
      <c r="BR24" s="13">
        <f t="shared" si="58"/>
        <v>215</v>
      </c>
      <c r="BS24" s="13">
        <f t="shared" si="58"/>
        <v>235.70899084972726</v>
      </c>
      <c r="BT24" s="13">
        <f t="shared" si="58"/>
        <v>184.77601537185498</v>
      </c>
      <c r="BU24" s="13">
        <f t="shared" si="58"/>
        <v>251.07546854283717</v>
      </c>
      <c r="BV24" s="13"/>
      <c r="BW24" s="212"/>
      <c r="BX24" s="208"/>
      <c r="BY24" s="27"/>
      <c r="BZ24" s="439"/>
      <c r="CA24" s="439"/>
      <c r="CB24" s="439"/>
      <c r="CC24" s="439"/>
      <c r="CD24" s="439"/>
      <c r="CE24" s="439"/>
      <c r="CF24" s="439"/>
      <c r="CG24" s="439"/>
      <c r="CH24" s="439"/>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679"/>
      <c r="DI24" s="679"/>
      <c r="DJ24" s="679"/>
      <c r="DK24" s="679"/>
      <c r="DL24" s="679"/>
      <c r="DM24" s="679"/>
      <c r="DN24" s="679"/>
      <c r="DO24" s="679"/>
      <c r="DP24" s="679"/>
      <c r="DQ24" s="679"/>
      <c r="DR24" s="679"/>
      <c r="DS24" s="679"/>
      <c r="DT24" s="679"/>
    </row>
    <row r="25" spans="2:124" x14ac:dyDescent="0.3">
      <c r="B25" s="52" t="s">
        <v>19</v>
      </c>
      <c r="C25" s="664">
        <v>165</v>
      </c>
      <c r="D25" s="664">
        <v>155</v>
      </c>
      <c r="E25" s="664">
        <v>145</v>
      </c>
      <c r="F25" s="664">
        <v>160</v>
      </c>
      <c r="G25" s="664">
        <v>170</v>
      </c>
      <c r="H25" s="664">
        <v>180</v>
      </c>
      <c r="I25" s="664">
        <v>190.45611089638408</v>
      </c>
      <c r="J25" s="664">
        <v>143.96058702525539</v>
      </c>
      <c r="K25" s="664">
        <v>151.07272496365914</v>
      </c>
      <c r="L25" s="664">
        <v>192.47544402441369</v>
      </c>
      <c r="M25" s="217">
        <f t="shared" si="11"/>
        <v>4.9403368556395488E-2</v>
      </c>
      <c r="N25" s="217">
        <f t="shared" si="7"/>
        <v>0.27405819992135605</v>
      </c>
      <c r="O25" s="198"/>
      <c r="P25" s="54">
        <v>40</v>
      </c>
      <c r="Q25" s="54">
        <v>40</v>
      </c>
      <c r="R25" s="54">
        <v>35</v>
      </c>
      <c r="S25" s="54">
        <v>35</v>
      </c>
      <c r="T25" s="54">
        <v>35</v>
      </c>
      <c r="U25" s="54">
        <v>35</v>
      </c>
      <c r="V25" s="54">
        <v>40</v>
      </c>
      <c r="W25" s="54">
        <v>40</v>
      </c>
      <c r="X25" s="54">
        <v>40</v>
      </c>
      <c r="Y25" s="54">
        <v>40</v>
      </c>
      <c r="Z25" s="54">
        <v>40</v>
      </c>
      <c r="AA25" s="54">
        <v>45</v>
      </c>
      <c r="AB25" s="54">
        <v>45</v>
      </c>
      <c r="AC25" s="54">
        <v>45</v>
      </c>
      <c r="AD25" s="54">
        <v>45</v>
      </c>
      <c r="AE25" s="54">
        <v>45</v>
      </c>
      <c r="AF25" s="54">
        <v>45</v>
      </c>
      <c r="AG25" s="54">
        <v>50</v>
      </c>
      <c r="AH25" s="54">
        <v>45.993631305686513</v>
      </c>
      <c r="AI25" s="54">
        <v>45.993631305686513</v>
      </c>
      <c r="AJ25" s="54">
        <v>45.993631305686513</v>
      </c>
      <c r="AK25" s="54">
        <v>52.475216979324514</v>
      </c>
      <c r="AL25" s="54">
        <v>33.577974297635805</v>
      </c>
      <c r="AM25" s="54">
        <v>31.751617252380335</v>
      </c>
      <c r="AN25" s="54">
        <v>37.848428994519708</v>
      </c>
      <c r="AO25" s="54">
        <v>40.782566480719545</v>
      </c>
      <c r="AP25" s="54">
        <v>39.046586411337259</v>
      </c>
      <c r="AQ25" s="54">
        <v>39.046586411337259</v>
      </c>
      <c r="AR25" s="54">
        <v>37.336857600440936</v>
      </c>
      <c r="AS25" s="54">
        <v>35.642694540543687</v>
      </c>
      <c r="AT25" s="635"/>
      <c r="AU25" s="54">
        <f t="shared" si="48"/>
        <v>75</v>
      </c>
      <c r="AV25" s="54">
        <f t="shared" si="49"/>
        <v>80</v>
      </c>
      <c r="AW25" s="54">
        <f t="shared" si="50"/>
        <v>70</v>
      </c>
      <c r="AX25" s="54">
        <f t="shared" si="51"/>
        <v>70</v>
      </c>
      <c r="AY25" s="54">
        <f t="shared" si="52"/>
        <v>80</v>
      </c>
      <c r="AZ25" s="54">
        <f t="shared" si="53"/>
        <v>80</v>
      </c>
      <c r="BA25" s="54">
        <f t="shared" si="54"/>
        <v>85</v>
      </c>
      <c r="BB25" s="54">
        <f t="shared" si="55"/>
        <v>90</v>
      </c>
      <c r="BC25" s="54">
        <f t="shared" si="56"/>
        <v>90</v>
      </c>
      <c r="BD25" s="54">
        <f t="shared" si="57"/>
        <v>95</v>
      </c>
      <c r="BE25" s="54">
        <f t="shared" si="27"/>
        <v>91.987262611373026</v>
      </c>
      <c r="BF25" s="54">
        <f t="shared" si="20"/>
        <v>98.468848285011035</v>
      </c>
      <c r="BG25" s="54">
        <f t="shared" si="10"/>
        <v>65.329591550016147</v>
      </c>
      <c r="BH25" s="516">
        <f t="shared" si="22"/>
        <v>78.630995475239246</v>
      </c>
      <c r="BI25" s="620">
        <f t="shared" si="41"/>
        <v>78.093172822674518</v>
      </c>
      <c r="BJ25" s="620">
        <f t="shared" si="21"/>
        <v>72.979552140984623</v>
      </c>
      <c r="BL25" s="52" t="s">
        <v>19</v>
      </c>
      <c r="BM25" s="54">
        <f t="shared" si="58"/>
        <v>165</v>
      </c>
      <c r="BN25" s="54">
        <f t="shared" si="58"/>
        <v>155</v>
      </c>
      <c r="BO25" s="54">
        <f t="shared" si="58"/>
        <v>145</v>
      </c>
      <c r="BP25" s="54">
        <f t="shared" si="58"/>
        <v>160</v>
      </c>
      <c r="BQ25" s="54">
        <f t="shared" si="58"/>
        <v>170</v>
      </c>
      <c r="BR25" s="54">
        <f t="shared" si="58"/>
        <v>180</v>
      </c>
      <c r="BS25" s="54">
        <f t="shared" si="58"/>
        <v>190.45611089638408</v>
      </c>
      <c r="BT25" s="54">
        <f t="shared" si="58"/>
        <v>143.96058702525539</v>
      </c>
      <c r="BU25" s="54">
        <f t="shared" si="58"/>
        <v>151.07272496365914</v>
      </c>
      <c r="BV25" s="54"/>
      <c r="BW25" s="216"/>
      <c r="BX25" s="217"/>
      <c r="BY25" s="27"/>
      <c r="BZ25" s="447"/>
      <c r="CA25" s="447"/>
      <c r="CB25" s="447"/>
      <c r="CC25" s="447"/>
      <c r="CD25" s="447"/>
      <c r="CE25" s="44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row>
    <row r="26" spans="2:124" x14ac:dyDescent="0.3">
      <c r="B26" s="20" t="s">
        <v>13</v>
      </c>
      <c r="C26" s="685">
        <v>50</v>
      </c>
      <c r="D26" s="685">
        <v>60</v>
      </c>
      <c r="E26" s="685">
        <v>205</v>
      </c>
      <c r="F26" s="685">
        <v>220</v>
      </c>
      <c r="G26" s="685">
        <v>100</v>
      </c>
      <c r="H26" s="685">
        <v>235</v>
      </c>
      <c r="I26" s="495">
        <f t="shared" ref="I26:L26" si="59">SUM(I27:I31)</f>
        <v>218.82799632930983</v>
      </c>
      <c r="J26" s="495">
        <f t="shared" si="59"/>
        <v>108.88601227321639</v>
      </c>
      <c r="K26" s="495">
        <f t="shared" si="59"/>
        <v>182.39645507789592</v>
      </c>
      <c r="L26" s="495">
        <f t="shared" si="59"/>
        <v>194.246528609812</v>
      </c>
      <c r="M26" s="210">
        <f t="shared" si="11"/>
        <v>0.67511373839485822</v>
      </c>
      <c r="N26" s="210">
        <f t="shared" si="7"/>
        <v>6.4968771058929287E-2</v>
      </c>
      <c r="O26" s="198"/>
      <c r="P26" s="50">
        <v>15</v>
      </c>
      <c r="Q26" s="50">
        <v>15</v>
      </c>
      <c r="R26" s="50">
        <v>55</v>
      </c>
      <c r="S26" s="50">
        <v>50</v>
      </c>
      <c r="T26" s="50">
        <v>50</v>
      </c>
      <c r="U26" s="50">
        <v>50</v>
      </c>
      <c r="V26" s="50">
        <v>55</v>
      </c>
      <c r="W26" s="50">
        <v>60</v>
      </c>
      <c r="X26" s="50">
        <v>55</v>
      </c>
      <c r="Y26" s="50">
        <v>55</v>
      </c>
      <c r="Z26" s="50">
        <v>35</v>
      </c>
      <c r="AA26" s="50">
        <v>15</v>
      </c>
      <c r="AB26" s="50">
        <v>25</v>
      </c>
      <c r="AC26" s="50">
        <v>25</v>
      </c>
      <c r="AD26" s="50">
        <v>55</v>
      </c>
      <c r="AE26" s="50">
        <v>55</v>
      </c>
      <c r="AF26" s="50">
        <v>55</v>
      </c>
      <c r="AG26" s="50">
        <v>55</v>
      </c>
      <c r="AH26" s="50">
        <f t="shared" ref="AH26:AP26" si="60">SUM(AH27:AH31)</f>
        <v>54.706999082327457</v>
      </c>
      <c r="AI26" s="50">
        <f t="shared" si="60"/>
        <v>54.706999082327457</v>
      </c>
      <c r="AJ26" s="50">
        <f t="shared" si="60"/>
        <v>54.706999082327457</v>
      </c>
      <c r="AK26" s="50">
        <f t="shared" si="60"/>
        <v>54.706999082327457</v>
      </c>
      <c r="AL26" s="50">
        <f t="shared" si="60"/>
        <v>33.175852077934877</v>
      </c>
      <c r="AM26" s="50">
        <f t="shared" si="60"/>
        <v>18.290451516342788</v>
      </c>
      <c r="AN26" s="50">
        <f t="shared" si="60"/>
        <v>21.426618642480928</v>
      </c>
      <c r="AO26" s="50">
        <f t="shared" si="60"/>
        <v>35.993090036457801</v>
      </c>
      <c r="AP26" s="50">
        <f t="shared" si="60"/>
        <v>35.529259155596584</v>
      </c>
      <c r="AQ26" s="50">
        <f>SUM(AQ27:AQ31)</f>
        <v>46.185521306268079</v>
      </c>
      <c r="AR26" s="50">
        <f>SUM(AR27:AR31)</f>
        <v>46.185521306268079</v>
      </c>
      <c r="AS26" s="50">
        <f>SUM(AS27:AS31)</f>
        <v>54.49615330976318</v>
      </c>
      <c r="AT26" s="635"/>
      <c r="AU26" s="50">
        <f t="shared" ref="AU26:AW26" si="61">SUM(AU27:AU31)</f>
        <v>30</v>
      </c>
      <c r="AV26" s="50">
        <f t="shared" si="61"/>
        <v>30</v>
      </c>
      <c r="AW26" s="50">
        <f t="shared" si="61"/>
        <v>105</v>
      </c>
      <c r="AX26" s="50">
        <f>SUM(AX27:AX31)</f>
        <v>100</v>
      </c>
      <c r="AY26" s="50">
        <f>SUM(AY27:AY31)</f>
        <v>115</v>
      </c>
      <c r="AZ26" s="50">
        <f t="shared" ref="AZ26:BC26" si="62">SUM(AZ27:AZ31)</f>
        <v>110</v>
      </c>
      <c r="BA26" s="50">
        <f t="shared" si="62"/>
        <v>50</v>
      </c>
      <c r="BB26" s="50">
        <f t="shared" si="62"/>
        <v>50</v>
      </c>
      <c r="BC26" s="50">
        <f t="shared" si="62"/>
        <v>110</v>
      </c>
      <c r="BD26" s="50">
        <f>SUM(BD27:BD31)</f>
        <v>110</v>
      </c>
      <c r="BE26" s="50">
        <f t="shared" si="27"/>
        <v>109.41399816465491</v>
      </c>
      <c r="BF26" s="50">
        <f t="shared" si="20"/>
        <v>109.41399816465491</v>
      </c>
      <c r="BG26" s="50">
        <f t="shared" si="10"/>
        <v>51.466303594277662</v>
      </c>
      <c r="BH26" s="50">
        <f t="shared" si="22"/>
        <v>57.419708678938733</v>
      </c>
      <c r="BI26" s="50">
        <f t="shared" si="41"/>
        <v>81.714780461864663</v>
      </c>
      <c r="BJ26" s="50">
        <f t="shared" si="21"/>
        <v>100.68167461603126</v>
      </c>
      <c r="BL26" s="20" t="s">
        <v>13</v>
      </c>
      <c r="BM26" s="50">
        <f t="shared" si="58"/>
        <v>50</v>
      </c>
      <c r="BN26" s="50">
        <f t="shared" si="58"/>
        <v>60</v>
      </c>
      <c r="BO26" s="50">
        <f t="shared" si="58"/>
        <v>205</v>
      </c>
      <c r="BP26" s="50">
        <f t="shared" si="58"/>
        <v>220</v>
      </c>
      <c r="BQ26" s="50">
        <f t="shared" si="58"/>
        <v>100</v>
      </c>
      <c r="BR26" s="50">
        <f t="shared" si="58"/>
        <v>235</v>
      </c>
      <c r="BS26" s="50">
        <f t="shared" si="58"/>
        <v>218.82799632930983</v>
      </c>
      <c r="BT26" s="50">
        <f t="shared" si="58"/>
        <v>108.88601227321639</v>
      </c>
      <c r="BU26" s="50">
        <f>K26</f>
        <v>182.39645507789592</v>
      </c>
      <c r="BV26" s="50">
        <f>L26</f>
        <v>194.246528609812</v>
      </c>
      <c r="BW26" s="210">
        <f t="shared" si="28"/>
        <v>0.67511373839485822</v>
      </c>
      <c r="BX26" s="210">
        <f>N26</f>
        <v>6.4968771058929287E-2</v>
      </c>
      <c r="BY26" s="198"/>
      <c r="BZ26" s="444">
        <f t="shared" ref="BZ26:DC26" si="63">P26</f>
        <v>15</v>
      </c>
      <c r="CA26" s="444">
        <f t="shared" si="63"/>
        <v>15</v>
      </c>
      <c r="CB26" s="444">
        <f t="shared" si="63"/>
        <v>55</v>
      </c>
      <c r="CC26" s="444">
        <f t="shared" si="63"/>
        <v>50</v>
      </c>
      <c r="CD26" s="444">
        <f t="shared" si="63"/>
        <v>50</v>
      </c>
      <c r="CE26" s="444">
        <f t="shared" si="63"/>
        <v>50</v>
      </c>
      <c r="CF26" s="444">
        <f t="shared" si="63"/>
        <v>55</v>
      </c>
      <c r="CG26" s="444">
        <f t="shared" si="63"/>
        <v>60</v>
      </c>
      <c r="CH26" s="444">
        <f t="shared" si="63"/>
        <v>55</v>
      </c>
      <c r="CI26" s="444">
        <f t="shared" si="63"/>
        <v>55</v>
      </c>
      <c r="CJ26" s="444">
        <f t="shared" si="63"/>
        <v>35</v>
      </c>
      <c r="CK26" s="444">
        <f t="shared" si="63"/>
        <v>15</v>
      </c>
      <c r="CL26" s="444">
        <f t="shared" si="63"/>
        <v>25</v>
      </c>
      <c r="CM26" s="444">
        <f t="shared" si="63"/>
        <v>25</v>
      </c>
      <c r="CN26" s="444">
        <f t="shared" si="63"/>
        <v>55</v>
      </c>
      <c r="CO26" s="444">
        <f t="shared" si="63"/>
        <v>55</v>
      </c>
      <c r="CP26" s="444">
        <f t="shared" si="63"/>
        <v>55</v>
      </c>
      <c r="CQ26" s="444">
        <f t="shared" si="63"/>
        <v>55</v>
      </c>
      <c r="CR26" s="444">
        <f t="shared" si="63"/>
        <v>54.706999082327457</v>
      </c>
      <c r="CS26" s="444">
        <f t="shared" si="63"/>
        <v>54.706999082327457</v>
      </c>
      <c r="CT26" s="444">
        <f t="shared" si="63"/>
        <v>54.706999082327457</v>
      </c>
      <c r="CU26" s="444">
        <f t="shared" si="63"/>
        <v>54.706999082327457</v>
      </c>
      <c r="CV26" s="444">
        <f t="shared" si="63"/>
        <v>33.175852077934877</v>
      </c>
      <c r="CW26" s="444">
        <f t="shared" si="63"/>
        <v>18.290451516342788</v>
      </c>
      <c r="CX26" s="444">
        <f t="shared" si="63"/>
        <v>21.426618642480928</v>
      </c>
      <c r="CY26" s="444">
        <f t="shared" si="63"/>
        <v>35.993090036457801</v>
      </c>
      <c r="CZ26" s="444">
        <f t="shared" si="63"/>
        <v>35.529259155596584</v>
      </c>
      <c r="DA26" s="444">
        <f t="shared" si="63"/>
        <v>46.185521306268079</v>
      </c>
      <c r="DB26" s="444">
        <f t="shared" si="63"/>
        <v>46.185521306268079</v>
      </c>
      <c r="DC26" s="444">
        <f t="shared" si="63"/>
        <v>54.49615330976318</v>
      </c>
      <c r="DD26" s="444"/>
      <c r="DE26" s="444">
        <f t="shared" ref="DE26:DT26" si="64">AU26</f>
        <v>30</v>
      </c>
      <c r="DF26" s="444">
        <f t="shared" si="64"/>
        <v>30</v>
      </c>
      <c r="DG26" s="444">
        <f t="shared" si="64"/>
        <v>105</v>
      </c>
      <c r="DH26" s="444">
        <f t="shared" si="64"/>
        <v>100</v>
      </c>
      <c r="DI26" s="444">
        <f t="shared" si="64"/>
        <v>115</v>
      </c>
      <c r="DJ26" s="444">
        <f t="shared" si="64"/>
        <v>110</v>
      </c>
      <c r="DK26" s="444">
        <f t="shared" si="64"/>
        <v>50</v>
      </c>
      <c r="DL26" s="444">
        <f t="shared" si="64"/>
        <v>50</v>
      </c>
      <c r="DM26" s="444">
        <f t="shared" si="64"/>
        <v>110</v>
      </c>
      <c r="DN26" s="444">
        <f t="shared" si="64"/>
        <v>110</v>
      </c>
      <c r="DO26" s="444">
        <f t="shared" si="64"/>
        <v>109.41399816465491</v>
      </c>
      <c r="DP26" s="444">
        <f t="shared" si="64"/>
        <v>109.41399816465491</v>
      </c>
      <c r="DQ26" s="444">
        <f t="shared" si="64"/>
        <v>51.466303594277662</v>
      </c>
      <c r="DR26" s="444">
        <f t="shared" si="64"/>
        <v>57.419708678938733</v>
      </c>
      <c r="DS26" s="444">
        <f t="shared" si="64"/>
        <v>81.714780461864663</v>
      </c>
      <c r="DT26" s="444">
        <f t="shared" si="64"/>
        <v>100.68167461603126</v>
      </c>
    </row>
    <row r="27" spans="2:124" x14ac:dyDescent="0.3">
      <c r="B27" s="10" t="s">
        <v>15</v>
      </c>
      <c r="C27" s="686">
        <v>40</v>
      </c>
      <c r="D27" s="686">
        <v>25</v>
      </c>
      <c r="E27" s="686">
        <v>-25</v>
      </c>
      <c r="F27" s="686">
        <v>90</v>
      </c>
      <c r="G27" s="686">
        <v>55</v>
      </c>
      <c r="H27" s="686">
        <v>55</v>
      </c>
      <c r="I27" s="468">
        <v>29.756842744181988</v>
      </c>
      <c r="J27" s="468">
        <v>5.2641984839475882</v>
      </c>
      <c r="K27" s="468">
        <v>26.305504930597124</v>
      </c>
      <c r="L27" s="468">
        <v>34.014831218546853</v>
      </c>
      <c r="M27" s="208" t="str">
        <f t="shared" si="11"/>
        <v>&gt;±300%</v>
      </c>
      <c r="N27" s="208">
        <f t="shared" si="7"/>
        <v>0.29306893398509382</v>
      </c>
      <c r="O27" s="198"/>
      <c r="P27" s="13">
        <v>5</v>
      </c>
      <c r="Q27" s="13">
        <v>5</v>
      </c>
      <c r="R27" s="13">
        <v>-5</v>
      </c>
      <c r="S27" s="13">
        <v>-5</v>
      </c>
      <c r="T27" s="13">
        <v>-5</v>
      </c>
      <c r="U27" s="13">
        <v>-5</v>
      </c>
      <c r="V27" s="13">
        <v>20</v>
      </c>
      <c r="W27" s="13">
        <v>25</v>
      </c>
      <c r="X27" s="13">
        <v>20</v>
      </c>
      <c r="Y27" s="13">
        <v>20</v>
      </c>
      <c r="Z27" s="13">
        <v>15</v>
      </c>
      <c r="AA27" s="13">
        <v>15</v>
      </c>
      <c r="AB27" s="13">
        <v>15</v>
      </c>
      <c r="AC27" s="13">
        <v>15</v>
      </c>
      <c r="AD27" s="13">
        <v>15</v>
      </c>
      <c r="AE27" s="13">
        <v>15</v>
      </c>
      <c r="AF27" s="13">
        <v>15</v>
      </c>
      <c r="AG27" s="13">
        <v>15</v>
      </c>
      <c r="AH27" s="13">
        <v>7.439210686045497</v>
      </c>
      <c r="AI27" s="13">
        <v>7.439210686045497</v>
      </c>
      <c r="AJ27" s="13">
        <v>7.439210686045497</v>
      </c>
      <c r="AK27" s="13">
        <v>7.439210686045497</v>
      </c>
      <c r="AL27" s="13">
        <v>5.2006084286150331</v>
      </c>
      <c r="AM27" s="13">
        <v>0.45383775642796298</v>
      </c>
      <c r="AN27" s="13">
        <v>-0.42573075300794727</v>
      </c>
      <c r="AO27" s="13">
        <v>3.548305191253931E-2</v>
      </c>
      <c r="AP27" s="13">
        <v>5.7872110847313669</v>
      </c>
      <c r="AQ27" s="13">
        <v>6.8394312819552523</v>
      </c>
      <c r="AR27" s="13">
        <v>6.8394312819552523</v>
      </c>
      <c r="AS27" s="13">
        <v>6.8394312819552532</v>
      </c>
      <c r="AT27" s="635"/>
      <c r="AU27" s="13">
        <f t="shared" ref="AU27:AU31" si="65">D27-AV27</f>
        <v>15</v>
      </c>
      <c r="AV27" s="13">
        <f t="shared" ref="AV27:AV31" si="66">SUM(P27:Q27)</f>
        <v>10</v>
      </c>
      <c r="AW27" s="13">
        <f t="shared" ref="AW27:AW31" si="67">SUM(R27:S27)</f>
        <v>-10</v>
      </c>
      <c r="AX27" s="7">
        <f t="shared" ref="AX27:AX31" si="68">SUM(T27:U27)</f>
        <v>-10</v>
      </c>
      <c r="AY27" s="13">
        <f t="shared" ref="AY27:AY31" si="69">SUM(V27:W27)</f>
        <v>45</v>
      </c>
      <c r="AZ27" s="13">
        <f t="shared" ref="AZ27:AZ31" si="70">SUM(X27:Y27)</f>
        <v>40</v>
      </c>
      <c r="BA27" s="13">
        <f t="shared" ref="BA27:BA31" si="71">SUM(Z27:AA27)</f>
        <v>30</v>
      </c>
      <c r="BB27" s="13">
        <f t="shared" ref="BB27:BB31" si="72">SUM(AB27:AC27)</f>
        <v>30</v>
      </c>
      <c r="BC27" s="13">
        <f t="shared" ref="BC27:BC31" si="73">SUM(AD27:AE27)</f>
        <v>30</v>
      </c>
      <c r="BD27" s="13">
        <f t="shared" ref="BD27:BD31" si="74">SUM(AF27:AG27)</f>
        <v>30</v>
      </c>
      <c r="BE27" s="13">
        <f t="shared" si="27"/>
        <v>14.878421372090994</v>
      </c>
      <c r="BF27" s="13">
        <f>AJ27+AK27</f>
        <v>14.878421372090994</v>
      </c>
      <c r="BG27" s="13">
        <f>AL27+AM27</f>
        <v>5.6544461850429961</v>
      </c>
      <c r="BH27" s="59">
        <f t="shared" si="22"/>
        <v>-0.39024770109540796</v>
      </c>
      <c r="BI27" s="59">
        <f t="shared" si="41"/>
        <v>12.626642366686619</v>
      </c>
      <c r="BJ27" s="59">
        <f t="shared" si="21"/>
        <v>13.678862563910506</v>
      </c>
      <c r="BL27" s="10" t="s">
        <v>15</v>
      </c>
      <c r="BM27" s="13">
        <f t="shared" si="58"/>
        <v>40</v>
      </c>
      <c r="BN27" s="13">
        <f t="shared" si="58"/>
        <v>25</v>
      </c>
      <c r="BO27" s="13">
        <f t="shared" si="58"/>
        <v>-25</v>
      </c>
      <c r="BP27" s="13">
        <f t="shared" si="58"/>
        <v>90</v>
      </c>
      <c r="BQ27" s="13">
        <f t="shared" si="58"/>
        <v>55</v>
      </c>
      <c r="BR27" s="13">
        <f t="shared" si="58"/>
        <v>55</v>
      </c>
      <c r="BS27" s="13">
        <f t="shared" si="58"/>
        <v>29.756842744181988</v>
      </c>
      <c r="BT27" s="13">
        <f t="shared" si="58"/>
        <v>5.2641984839475882</v>
      </c>
      <c r="BU27" s="13">
        <f t="shared" si="58"/>
        <v>26.305504930597124</v>
      </c>
      <c r="BV27" s="13"/>
      <c r="BW27" s="212"/>
      <c r="BX27" s="208"/>
      <c r="BY27" s="27"/>
      <c r="BZ27" s="439"/>
      <c r="CA27" s="439"/>
      <c r="CB27" s="439"/>
      <c r="CC27" s="439"/>
      <c r="CD27" s="439"/>
      <c r="CE27" s="439"/>
      <c r="CF27" s="439"/>
      <c r="CG27" s="439"/>
      <c r="CH27" s="439"/>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679"/>
      <c r="DI27" s="679"/>
      <c r="DJ27" s="679"/>
      <c r="DK27" s="679"/>
      <c r="DL27" s="679"/>
      <c r="DM27" s="679"/>
      <c r="DN27" s="679"/>
      <c r="DO27" s="679"/>
      <c r="DP27" s="679"/>
      <c r="DQ27" s="679"/>
      <c r="DR27" s="679"/>
      <c r="DS27" s="679"/>
      <c r="DT27" s="679"/>
    </row>
    <row r="28" spans="2:124" x14ac:dyDescent="0.3">
      <c r="B28" s="10" t="s">
        <v>16</v>
      </c>
      <c r="C28" s="686">
        <v>-45</v>
      </c>
      <c r="D28" s="686">
        <v>-20</v>
      </c>
      <c r="E28" s="686">
        <v>70</v>
      </c>
      <c r="F28" s="686">
        <v>10</v>
      </c>
      <c r="G28" s="686">
        <v>5</v>
      </c>
      <c r="H28" s="686">
        <v>20</v>
      </c>
      <c r="I28" s="468">
        <v>13.816563051472052</v>
      </c>
      <c r="J28" s="468">
        <v>10.937957956517167</v>
      </c>
      <c r="K28" s="468">
        <v>14.801588904006632</v>
      </c>
      <c r="L28" s="468">
        <v>22.398081820262281</v>
      </c>
      <c r="M28" s="208">
        <f t="shared" si="11"/>
        <v>0.35323146814505679</v>
      </c>
      <c r="N28" s="208">
        <f t="shared" si="7"/>
        <v>0.51322144977282536</v>
      </c>
      <c r="O28" s="198"/>
      <c r="P28" s="13">
        <v>-5</v>
      </c>
      <c r="Q28" s="13">
        <v>-5</v>
      </c>
      <c r="R28" s="13">
        <v>20</v>
      </c>
      <c r="S28" s="13">
        <v>20</v>
      </c>
      <c r="T28" s="13">
        <v>20</v>
      </c>
      <c r="U28" s="13">
        <v>20</v>
      </c>
      <c r="V28" s="13">
        <v>5</v>
      </c>
      <c r="W28" s="13">
        <v>5</v>
      </c>
      <c r="X28" s="13">
        <v>5</v>
      </c>
      <c r="Y28" s="13">
        <v>5</v>
      </c>
      <c r="Z28" s="13">
        <v>0</v>
      </c>
      <c r="AA28" s="13">
        <v>0</v>
      </c>
      <c r="AB28" s="13">
        <v>0</v>
      </c>
      <c r="AC28" s="13">
        <v>0</v>
      </c>
      <c r="AD28" s="13">
        <v>5</v>
      </c>
      <c r="AE28" s="13">
        <v>5</v>
      </c>
      <c r="AF28" s="13">
        <v>5</v>
      </c>
      <c r="AG28" s="13">
        <v>5</v>
      </c>
      <c r="AH28" s="13">
        <v>3.454140762868013</v>
      </c>
      <c r="AI28" s="13">
        <v>3.454140762868013</v>
      </c>
      <c r="AJ28" s="13">
        <v>3.454140762868013</v>
      </c>
      <c r="AK28" s="13">
        <v>3.454140762868013</v>
      </c>
      <c r="AL28" s="13">
        <v>4.6752362009518889</v>
      </c>
      <c r="AM28" s="13">
        <v>1.6310194864113594</v>
      </c>
      <c r="AN28" s="13">
        <v>1.9020498835577353</v>
      </c>
      <c r="AO28" s="13">
        <v>2.7296523855961823</v>
      </c>
      <c r="AP28" s="13">
        <v>3.256349558881459</v>
      </c>
      <c r="AQ28" s="13">
        <v>3.8484131150417245</v>
      </c>
      <c r="AR28" s="13">
        <v>3.8484131150417245</v>
      </c>
      <c r="AS28" s="13">
        <v>3.8484131150417245</v>
      </c>
      <c r="AT28" s="635"/>
      <c r="AU28" s="13">
        <f t="shared" si="65"/>
        <v>-10</v>
      </c>
      <c r="AV28" s="13">
        <f t="shared" si="66"/>
        <v>-10</v>
      </c>
      <c r="AW28" s="13">
        <f t="shared" si="67"/>
        <v>40</v>
      </c>
      <c r="AX28" s="13">
        <f t="shared" si="68"/>
        <v>40</v>
      </c>
      <c r="AY28" s="13">
        <f t="shared" si="69"/>
        <v>10</v>
      </c>
      <c r="AZ28" s="13">
        <f t="shared" si="70"/>
        <v>10</v>
      </c>
      <c r="BA28" s="13">
        <f t="shared" si="71"/>
        <v>0</v>
      </c>
      <c r="BB28" s="13">
        <f t="shared" si="72"/>
        <v>0</v>
      </c>
      <c r="BC28" s="13">
        <f t="shared" si="73"/>
        <v>10</v>
      </c>
      <c r="BD28" s="13">
        <f t="shared" si="74"/>
        <v>10</v>
      </c>
      <c r="BE28" s="13">
        <f t="shared" si="27"/>
        <v>6.9082815257360259</v>
      </c>
      <c r="BF28" s="13">
        <f t="shared" si="20"/>
        <v>6.9082815257360259</v>
      </c>
      <c r="BG28" s="13">
        <f t="shared" si="10"/>
        <v>6.3062556873632483</v>
      </c>
      <c r="BH28" s="59">
        <f t="shared" si="22"/>
        <v>4.6317022691539176</v>
      </c>
      <c r="BI28" s="59">
        <f t="shared" si="41"/>
        <v>7.1047626739231831</v>
      </c>
      <c r="BJ28" s="59">
        <f t="shared" si="21"/>
        <v>7.6968262300834489</v>
      </c>
      <c r="BL28" s="10" t="s">
        <v>16</v>
      </c>
      <c r="BM28" s="13">
        <f t="shared" si="58"/>
        <v>-45</v>
      </c>
      <c r="BN28" s="13">
        <f t="shared" si="58"/>
        <v>-20</v>
      </c>
      <c r="BO28" s="13">
        <f t="shared" si="58"/>
        <v>70</v>
      </c>
      <c r="BP28" s="13">
        <f t="shared" si="58"/>
        <v>10</v>
      </c>
      <c r="BQ28" s="13">
        <f t="shared" si="58"/>
        <v>5</v>
      </c>
      <c r="BR28" s="13">
        <f t="shared" si="58"/>
        <v>20</v>
      </c>
      <c r="BS28" s="13">
        <f t="shared" si="58"/>
        <v>13.816563051472052</v>
      </c>
      <c r="BT28" s="13">
        <f t="shared" si="58"/>
        <v>10.937957956517167</v>
      </c>
      <c r="BU28" s="13">
        <f t="shared" si="58"/>
        <v>14.801588904006632</v>
      </c>
      <c r="BV28" s="13"/>
      <c r="BW28" s="212"/>
      <c r="BX28" s="208"/>
      <c r="BY28" s="27"/>
      <c r="BZ28" s="439"/>
      <c r="CA28" s="439"/>
      <c r="CB28" s="439"/>
      <c r="CC28" s="439"/>
      <c r="CD28" s="439"/>
      <c r="CE28" s="439"/>
      <c r="CF28" s="439"/>
      <c r="CG28" s="439"/>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679"/>
      <c r="DI28" s="679"/>
      <c r="DJ28" s="679"/>
      <c r="DK28" s="679"/>
      <c r="DL28" s="679"/>
      <c r="DM28" s="679"/>
      <c r="DN28" s="679"/>
      <c r="DO28" s="679"/>
      <c r="DP28" s="679"/>
      <c r="DQ28" s="679"/>
      <c r="DR28" s="679"/>
      <c r="DS28" s="679"/>
      <c r="DT28" s="679"/>
    </row>
    <row r="29" spans="2:124" x14ac:dyDescent="0.3">
      <c r="B29" s="10" t="s">
        <v>17</v>
      </c>
      <c r="C29" s="686">
        <v>10</v>
      </c>
      <c r="D29" s="686">
        <v>-35</v>
      </c>
      <c r="E29" s="686">
        <v>5</v>
      </c>
      <c r="F29" s="686">
        <v>0</v>
      </c>
      <c r="G29" s="686">
        <v>-40</v>
      </c>
      <c r="H29" s="686">
        <v>5</v>
      </c>
      <c r="I29" s="468">
        <v>6.5179416857432164</v>
      </c>
      <c r="J29" s="468">
        <v>5.8553822804134112</v>
      </c>
      <c r="K29" s="468">
        <v>6.5054375260247763</v>
      </c>
      <c r="L29" s="468">
        <v>6.5054375260247763</v>
      </c>
      <c r="M29" s="208">
        <f t="shared" si="11"/>
        <v>0.11101841254427347</v>
      </c>
      <c r="N29" s="208">
        <f t="shared" si="7"/>
        <v>0</v>
      </c>
      <c r="O29" s="198"/>
      <c r="P29" s="13">
        <v>-10</v>
      </c>
      <c r="Q29" s="13">
        <v>-10</v>
      </c>
      <c r="R29" s="13">
        <v>0</v>
      </c>
      <c r="S29" s="13">
        <v>0</v>
      </c>
      <c r="T29" s="13">
        <v>0</v>
      </c>
      <c r="U29" s="13">
        <v>0</v>
      </c>
      <c r="V29" s="13">
        <v>0</v>
      </c>
      <c r="W29" s="13">
        <v>0</v>
      </c>
      <c r="X29" s="13">
        <v>0</v>
      </c>
      <c r="Y29" s="13">
        <v>0</v>
      </c>
      <c r="Z29" s="13">
        <v>0</v>
      </c>
      <c r="AA29" s="13">
        <v>-20</v>
      </c>
      <c r="AB29" s="13">
        <v>-10</v>
      </c>
      <c r="AC29" s="13">
        <v>-10</v>
      </c>
      <c r="AD29" s="13">
        <v>0</v>
      </c>
      <c r="AE29" s="13">
        <v>0</v>
      </c>
      <c r="AF29" s="13">
        <v>0</v>
      </c>
      <c r="AG29" s="13">
        <v>0</v>
      </c>
      <c r="AH29" s="13">
        <v>1.6294854214358041</v>
      </c>
      <c r="AI29" s="13">
        <v>1.6294854214358041</v>
      </c>
      <c r="AJ29" s="13">
        <v>1.6294854214358041</v>
      </c>
      <c r="AK29" s="13">
        <v>1.6294854214358041</v>
      </c>
      <c r="AL29" s="13">
        <v>1.6099315963785745</v>
      </c>
      <c r="AM29" s="13">
        <v>1.3003293663057716</v>
      </c>
      <c r="AN29" s="13">
        <v>1.5480111503640139</v>
      </c>
      <c r="AO29" s="13">
        <v>1.3971101673650512</v>
      </c>
      <c r="AP29" s="13">
        <v>1.6263593815061941</v>
      </c>
      <c r="AQ29" s="13">
        <v>1.6263593815061941</v>
      </c>
      <c r="AR29" s="13">
        <v>1.6263593815061941</v>
      </c>
      <c r="AS29" s="13">
        <v>1.6263593815061945</v>
      </c>
      <c r="AT29" s="635"/>
      <c r="AU29" s="13">
        <f t="shared" si="65"/>
        <v>-15</v>
      </c>
      <c r="AV29" s="13">
        <f t="shared" si="66"/>
        <v>-20</v>
      </c>
      <c r="AW29" s="13">
        <f t="shared" si="67"/>
        <v>0</v>
      </c>
      <c r="AX29" s="13">
        <f t="shared" si="68"/>
        <v>0</v>
      </c>
      <c r="AY29" s="13">
        <f t="shared" si="69"/>
        <v>0</v>
      </c>
      <c r="AZ29" s="13">
        <f t="shared" si="70"/>
        <v>0</v>
      </c>
      <c r="BA29" s="13">
        <f t="shared" si="71"/>
        <v>-20</v>
      </c>
      <c r="BB29" s="13">
        <f t="shared" si="72"/>
        <v>-20</v>
      </c>
      <c r="BC29" s="13">
        <f t="shared" si="73"/>
        <v>0</v>
      </c>
      <c r="BD29" s="13">
        <f t="shared" si="74"/>
        <v>0</v>
      </c>
      <c r="BE29" s="13">
        <f t="shared" si="27"/>
        <v>3.2589708428716082</v>
      </c>
      <c r="BF29" s="13">
        <f t="shared" si="20"/>
        <v>3.2589708428716082</v>
      </c>
      <c r="BG29" s="13">
        <f t="shared" si="10"/>
        <v>2.9102609626843461</v>
      </c>
      <c r="BH29" s="59">
        <f t="shared" si="22"/>
        <v>2.9451213177290652</v>
      </c>
      <c r="BI29" s="59">
        <f t="shared" si="41"/>
        <v>3.2527187630123882</v>
      </c>
      <c r="BJ29" s="59">
        <f t="shared" si="21"/>
        <v>3.2527187630123886</v>
      </c>
      <c r="BL29" s="10" t="s">
        <v>17</v>
      </c>
      <c r="BM29" s="13">
        <f t="shared" si="58"/>
        <v>10</v>
      </c>
      <c r="BN29" s="13">
        <f t="shared" si="58"/>
        <v>-35</v>
      </c>
      <c r="BO29" s="13">
        <f t="shared" si="58"/>
        <v>5</v>
      </c>
      <c r="BP29" s="13">
        <f t="shared" si="58"/>
        <v>0</v>
      </c>
      <c r="BQ29" s="13">
        <f t="shared" si="58"/>
        <v>-40</v>
      </c>
      <c r="BR29" s="13">
        <f t="shared" si="58"/>
        <v>5</v>
      </c>
      <c r="BS29" s="13">
        <f t="shared" si="58"/>
        <v>6.5179416857432164</v>
      </c>
      <c r="BT29" s="13">
        <f t="shared" si="58"/>
        <v>5.8553822804134112</v>
      </c>
      <c r="BU29" s="13">
        <f t="shared" si="58"/>
        <v>6.5054375260247763</v>
      </c>
      <c r="BV29" s="13"/>
      <c r="BW29" s="212"/>
      <c r="BX29" s="208"/>
      <c r="BY29" s="27"/>
      <c r="BZ29" s="439"/>
      <c r="CA29" s="439"/>
      <c r="CB29" s="439"/>
      <c r="CC29" s="439"/>
      <c r="CD29" s="439"/>
      <c r="CE29" s="439"/>
      <c r="CF29" s="439"/>
      <c r="CG29" s="439"/>
      <c r="CH29" s="439"/>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679"/>
      <c r="DI29" s="679"/>
      <c r="DJ29" s="679"/>
      <c r="DK29" s="679"/>
      <c r="DL29" s="679"/>
      <c r="DM29" s="679"/>
      <c r="DN29" s="679"/>
      <c r="DO29" s="679"/>
      <c r="DP29" s="679"/>
      <c r="DQ29" s="679"/>
      <c r="DR29" s="679"/>
      <c r="DS29" s="679"/>
      <c r="DT29" s="679"/>
    </row>
    <row r="30" spans="2:124" x14ac:dyDescent="0.3">
      <c r="B30" s="10" t="s">
        <v>18</v>
      </c>
      <c r="C30" s="686">
        <v>80</v>
      </c>
      <c r="D30" s="686">
        <v>-5</v>
      </c>
      <c r="E30" s="686">
        <v>45</v>
      </c>
      <c r="F30" s="686">
        <v>80</v>
      </c>
      <c r="G30" s="686">
        <v>45</v>
      </c>
      <c r="H30" s="686">
        <v>10</v>
      </c>
      <c r="I30" s="468">
        <v>66.120736878098015</v>
      </c>
      <c r="J30" s="468">
        <v>35.272223682654726</v>
      </c>
      <c r="K30" s="468">
        <v>25.954674323727396</v>
      </c>
      <c r="L30" s="468">
        <v>37.999822749499245</v>
      </c>
      <c r="M30" s="208">
        <f t="shared" si="11"/>
        <v>-0.26416109862416404</v>
      </c>
      <c r="N30" s="208">
        <f t="shared" si="7"/>
        <v>0.46408397483764019</v>
      </c>
      <c r="O30" s="198"/>
      <c r="P30" s="13">
        <v>0</v>
      </c>
      <c r="Q30" s="13">
        <v>0</v>
      </c>
      <c r="R30" s="13">
        <v>10</v>
      </c>
      <c r="S30" s="13">
        <v>10</v>
      </c>
      <c r="T30" s="13">
        <v>10</v>
      </c>
      <c r="U30" s="13">
        <v>10</v>
      </c>
      <c r="V30" s="13">
        <v>20</v>
      </c>
      <c r="W30" s="13">
        <v>20</v>
      </c>
      <c r="X30" s="13">
        <v>20</v>
      </c>
      <c r="Y30" s="13">
        <v>20</v>
      </c>
      <c r="Z30" s="13">
        <v>10</v>
      </c>
      <c r="AA30" s="13">
        <v>10</v>
      </c>
      <c r="AB30" s="13">
        <v>10</v>
      </c>
      <c r="AC30" s="13">
        <v>10</v>
      </c>
      <c r="AD30" s="13">
        <v>0</v>
      </c>
      <c r="AE30" s="13">
        <v>0</v>
      </c>
      <c r="AF30" s="13">
        <v>0</v>
      </c>
      <c r="AG30" s="13">
        <v>0</v>
      </c>
      <c r="AH30" s="13">
        <v>16.530184219524504</v>
      </c>
      <c r="AI30" s="13">
        <v>16.530184219524504</v>
      </c>
      <c r="AJ30" s="13">
        <v>16.530184219524504</v>
      </c>
      <c r="AK30" s="13">
        <v>16.530184219524504</v>
      </c>
      <c r="AL30" s="13">
        <v>11.103713504076577</v>
      </c>
      <c r="AM30" s="13">
        <v>6.397638167210439</v>
      </c>
      <c r="AN30" s="13">
        <v>8.2316731352394363</v>
      </c>
      <c r="AO30" s="13">
        <v>9.5391988761282747</v>
      </c>
      <c r="AP30" s="13">
        <v>6.488668580931849</v>
      </c>
      <c r="AQ30" s="13">
        <v>6.488668580931849</v>
      </c>
      <c r="AR30" s="13">
        <v>6.488668580931849</v>
      </c>
      <c r="AS30" s="13">
        <v>6.488668580931849</v>
      </c>
      <c r="AT30" s="635"/>
      <c r="AU30" s="13">
        <f t="shared" si="65"/>
        <v>-5</v>
      </c>
      <c r="AV30" s="13">
        <f t="shared" si="66"/>
        <v>0</v>
      </c>
      <c r="AW30" s="13">
        <f t="shared" si="67"/>
        <v>20</v>
      </c>
      <c r="AX30" s="13">
        <f t="shared" si="68"/>
        <v>20</v>
      </c>
      <c r="AY30" s="13">
        <f t="shared" si="69"/>
        <v>40</v>
      </c>
      <c r="AZ30" s="13">
        <f t="shared" si="70"/>
        <v>40</v>
      </c>
      <c r="BA30" s="13">
        <f t="shared" si="71"/>
        <v>20</v>
      </c>
      <c r="BB30" s="13">
        <f t="shared" si="72"/>
        <v>20</v>
      </c>
      <c r="BC30" s="13">
        <f t="shared" si="73"/>
        <v>0</v>
      </c>
      <c r="BD30" s="13">
        <f t="shared" si="74"/>
        <v>0</v>
      </c>
      <c r="BE30" s="13">
        <f t="shared" si="27"/>
        <v>33.060368439049007</v>
      </c>
      <c r="BF30" s="13">
        <f t="shared" si="20"/>
        <v>33.060368439049007</v>
      </c>
      <c r="BG30" s="13">
        <f t="shared" si="10"/>
        <v>17.501351671287015</v>
      </c>
      <c r="BH30" s="59">
        <f t="shared" si="22"/>
        <v>17.770872011367711</v>
      </c>
      <c r="BI30" s="59">
        <f>AP30+AQ30</f>
        <v>12.977337161863698</v>
      </c>
      <c r="BJ30" s="59">
        <f t="shared" si="21"/>
        <v>12.977337161863698</v>
      </c>
      <c r="BL30" s="10" t="s">
        <v>18</v>
      </c>
      <c r="BM30" s="13">
        <f t="shared" si="58"/>
        <v>80</v>
      </c>
      <c r="BN30" s="13">
        <f t="shared" si="58"/>
        <v>-5</v>
      </c>
      <c r="BO30" s="13">
        <f t="shared" si="58"/>
        <v>45</v>
      </c>
      <c r="BP30" s="13">
        <f t="shared" si="58"/>
        <v>80</v>
      </c>
      <c r="BQ30" s="13">
        <f t="shared" si="58"/>
        <v>45</v>
      </c>
      <c r="BR30" s="13">
        <f t="shared" si="58"/>
        <v>10</v>
      </c>
      <c r="BS30" s="13">
        <f t="shared" si="58"/>
        <v>66.120736878098015</v>
      </c>
      <c r="BT30" s="13">
        <f t="shared" si="58"/>
        <v>35.272223682654726</v>
      </c>
      <c r="BU30" s="13">
        <f t="shared" si="58"/>
        <v>25.954674323727396</v>
      </c>
      <c r="BV30" s="13"/>
      <c r="BW30" s="212"/>
      <c r="BX30" s="208"/>
      <c r="BY30" s="27"/>
      <c r="BZ30" s="439"/>
      <c r="CA30" s="439"/>
      <c r="CB30" s="439"/>
      <c r="CC30" s="439"/>
      <c r="CD30" s="439"/>
      <c r="CE30" s="439"/>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679"/>
      <c r="DI30" s="679"/>
      <c r="DJ30" s="679"/>
      <c r="DK30" s="679"/>
      <c r="DL30" s="679"/>
      <c r="DM30" s="679"/>
      <c r="DN30" s="679"/>
      <c r="DO30" s="679"/>
      <c r="DP30" s="679"/>
      <c r="DQ30" s="679"/>
      <c r="DR30" s="679"/>
      <c r="DS30" s="679"/>
      <c r="DT30" s="679"/>
    </row>
    <row r="31" spans="2:124" x14ac:dyDescent="0.3">
      <c r="B31" s="52" t="s">
        <v>19</v>
      </c>
      <c r="C31" s="687">
        <v>-35</v>
      </c>
      <c r="D31" s="687">
        <v>95</v>
      </c>
      <c r="E31" s="687">
        <v>110</v>
      </c>
      <c r="F31" s="687">
        <v>40</v>
      </c>
      <c r="G31" s="687">
        <v>35</v>
      </c>
      <c r="H31" s="687">
        <v>145</v>
      </c>
      <c r="I31" s="662">
        <v>102.61591196981455</v>
      </c>
      <c r="J31" s="662">
        <v>51.556249869683498</v>
      </c>
      <c r="K31" s="662">
        <v>108.82924939353998</v>
      </c>
      <c r="L31" s="662">
        <v>93.328355295478858</v>
      </c>
      <c r="M31" s="217">
        <f t="shared" si="11"/>
        <v>1.1108837370565734</v>
      </c>
      <c r="N31" s="217">
        <f t="shared" si="7"/>
        <v>-0.14243316189757016</v>
      </c>
      <c r="O31" s="198"/>
      <c r="P31" s="54">
        <v>25</v>
      </c>
      <c r="Q31" s="54">
        <v>25</v>
      </c>
      <c r="R31" s="54">
        <v>30</v>
      </c>
      <c r="S31" s="54">
        <v>25</v>
      </c>
      <c r="T31" s="54">
        <v>25</v>
      </c>
      <c r="U31" s="54">
        <v>25</v>
      </c>
      <c r="V31" s="54">
        <v>10</v>
      </c>
      <c r="W31" s="54">
        <v>10</v>
      </c>
      <c r="X31" s="54">
        <v>10</v>
      </c>
      <c r="Y31" s="54">
        <v>10</v>
      </c>
      <c r="Z31" s="54">
        <v>10</v>
      </c>
      <c r="AA31" s="54">
        <v>10</v>
      </c>
      <c r="AB31" s="54">
        <v>10</v>
      </c>
      <c r="AC31" s="54">
        <v>10</v>
      </c>
      <c r="AD31" s="54">
        <v>35</v>
      </c>
      <c r="AE31" s="54">
        <v>35</v>
      </c>
      <c r="AF31" s="54">
        <v>35</v>
      </c>
      <c r="AG31" s="54">
        <v>35</v>
      </c>
      <c r="AH31" s="54">
        <v>25.653977992453637</v>
      </c>
      <c r="AI31" s="54">
        <v>25.653977992453637</v>
      </c>
      <c r="AJ31" s="54">
        <v>25.653977992453637</v>
      </c>
      <c r="AK31" s="54">
        <v>25.653977992453637</v>
      </c>
      <c r="AL31" s="54">
        <v>10.5863623479128</v>
      </c>
      <c r="AM31" s="54">
        <v>8.5076267399872556</v>
      </c>
      <c r="AN31" s="54">
        <v>10.170615226327691</v>
      </c>
      <c r="AO31" s="54">
        <v>22.291645555455752</v>
      </c>
      <c r="AP31" s="54">
        <v>18.370670549545714</v>
      </c>
      <c r="AQ31" s="54">
        <v>27.382648946833058</v>
      </c>
      <c r="AR31" s="54">
        <v>27.382648946833058</v>
      </c>
      <c r="AS31" s="54">
        <v>35.693280950328159</v>
      </c>
      <c r="AT31" s="635"/>
      <c r="AU31" s="54">
        <f t="shared" si="65"/>
        <v>45</v>
      </c>
      <c r="AV31" s="54">
        <f t="shared" si="66"/>
        <v>50</v>
      </c>
      <c r="AW31" s="54">
        <f t="shared" si="67"/>
        <v>55</v>
      </c>
      <c r="AX31" s="54">
        <f t="shared" si="68"/>
        <v>50</v>
      </c>
      <c r="AY31" s="54">
        <f t="shared" si="69"/>
        <v>20</v>
      </c>
      <c r="AZ31" s="54">
        <f t="shared" si="70"/>
        <v>20</v>
      </c>
      <c r="BA31" s="54">
        <f t="shared" si="71"/>
        <v>20</v>
      </c>
      <c r="BB31" s="54">
        <f t="shared" si="72"/>
        <v>20</v>
      </c>
      <c r="BC31" s="54">
        <f t="shared" si="73"/>
        <v>70</v>
      </c>
      <c r="BD31" s="54">
        <f t="shared" si="74"/>
        <v>70</v>
      </c>
      <c r="BE31" s="54">
        <f t="shared" si="27"/>
        <v>51.307955984907274</v>
      </c>
      <c r="BF31" s="54">
        <f t="shared" si="20"/>
        <v>51.307955984907274</v>
      </c>
      <c r="BG31" s="54">
        <f t="shared" si="10"/>
        <v>19.093989087900056</v>
      </c>
      <c r="BH31" s="516">
        <f t="shared" si="22"/>
        <v>32.462260781783442</v>
      </c>
      <c r="BI31" s="620">
        <f t="shared" si="41"/>
        <v>45.753319496378772</v>
      </c>
      <c r="BJ31" s="620">
        <f t="shared" si="21"/>
        <v>63.075929897161217</v>
      </c>
      <c r="BL31" s="52" t="s">
        <v>19</v>
      </c>
      <c r="BM31" s="54">
        <f t="shared" si="58"/>
        <v>-35</v>
      </c>
      <c r="BN31" s="54">
        <f t="shared" si="58"/>
        <v>95</v>
      </c>
      <c r="BO31" s="54">
        <f t="shared" si="58"/>
        <v>110</v>
      </c>
      <c r="BP31" s="54">
        <f t="shared" si="58"/>
        <v>40</v>
      </c>
      <c r="BQ31" s="54">
        <f t="shared" si="58"/>
        <v>35</v>
      </c>
      <c r="BR31" s="54">
        <f t="shared" si="58"/>
        <v>145</v>
      </c>
      <c r="BS31" s="54">
        <f t="shared" si="58"/>
        <v>102.61591196981455</v>
      </c>
      <c r="BT31" s="54">
        <f t="shared" si="58"/>
        <v>51.556249869683498</v>
      </c>
      <c r="BU31" s="54">
        <f t="shared" si="58"/>
        <v>108.82924939353998</v>
      </c>
      <c r="BV31" s="54"/>
      <c r="BW31" s="216"/>
      <c r="BX31" s="217"/>
      <c r="BY31" s="27"/>
      <c r="BZ31" s="447"/>
      <c r="CA31" s="447"/>
      <c r="CB31" s="447"/>
      <c r="CC31" s="447"/>
      <c r="CD31" s="447"/>
      <c r="CE31" s="44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row>
    <row r="32" spans="2:124" x14ac:dyDescent="0.3">
      <c r="B32" s="20" t="s">
        <v>10</v>
      </c>
      <c r="C32" s="495">
        <v>195</v>
      </c>
      <c r="D32" s="495">
        <v>215</v>
      </c>
      <c r="E32" s="495">
        <v>205</v>
      </c>
      <c r="F32" s="495">
        <v>195</v>
      </c>
      <c r="G32" s="495">
        <v>210</v>
      </c>
      <c r="H32" s="495">
        <v>205</v>
      </c>
      <c r="I32" s="495">
        <f t="shared" ref="I32:L32" si="75">SUM(I33:I37)</f>
        <v>144.371088411681</v>
      </c>
      <c r="J32" s="495">
        <f t="shared" si="75"/>
        <v>129.77199999999999</v>
      </c>
      <c r="K32" s="495">
        <f t="shared" si="75"/>
        <v>134.92660999999998</v>
      </c>
      <c r="L32" s="495">
        <f t="shared" si="75"/>
        <v>135.33080000000001</v>
      </c>
      <c r="M32" s="210">
        <f t="shared" si="11"/>
        <v>3.9720509817217753E-2</v>
      </c>
      <c r="N32" s="210">
        <f t="shared" si="7"/>
        <v>2.9956285124188575E-3</v>
      </c>
      <c r="O32" s="198"/>
      <c r="P32" s="50">
        <v>55</v>
      </c>
      <c r="Q32" s="50">
        <v>60</v>
      </c>
      <c r="R32" s="50">
        <v>60</v>
      </c>
      <c r="S32" s="50">
        <v>50</v>
      </c>
      <c r="T32" s="50">
        <v>50</v>
      </c>
      <c r="U32" s="50">
        <v>50</v>
      </c>
      <c r="V32" s="50">
        <v>50</v>
      </c>
      <c r="W32" s="50">
        <v>50</v>
      </c>
      <c r="X32" s="50">
        <v>50</v>
      </c>
      <c r="Y32" s="50">
        <v>50</v>
      </c>
      <c r="Z32" s="50">
        <v>55</v>
      </c>
      <c r="AA32" s="50">
        <v>50</v>
      </c>
      <c r="AB32" s="50">
        <v>50</v>
      </c>
      <c r="AC32" s="50">
        <v>65</v>
      </c>
      <c r="AD32" s="50">
        <v>55</v>
      </c>
      <c r="AE32" s="50">
        <v>50</v>
      </c>
      <c r="AF32" s="50">
        <v>50</v>
      </c>
      <c r="AG32" s="50">
        <v>55</v>
      </c>
      <c r="AH32" s="50">
        <v>35.253865920000003</v>
      </c>
      <c r="AI32" s="50">
        <v>35.729599999999998</v>
      </c>
      <c r="AJ32" s="50">
        <v>37.484800000000007</v>
      </c>
      <c r="AK32" s="50">
        <v>35.900320000000001</v>
      </c>
      <c r="AL32" s="50">
        <v>32.069000000000003</v>
      </c>
      <c r="AM32" s="50">
        <v>29.286999999999999</v>
      </c>
      <c r="AN32" s="50">
        <v>32.602000000000004</v>
      </c>
      <c r="AO32" s="50">
        <v>35.814</v>
      </c>
      <c r="AP32" s="50">
        <v>33.107999999999997</v>
      </c>
      <c r="AQ32" s="50">
        <v>35.045249999999996</v>
      </c>
      <c r="AR32" s="50">
        <v>34.968000000000004</v>
      </c>
      <c r="AS32" s="50">
        <v>31.80536</v>
      </c>
      <c r="AT32" s="635"/>
      <c r="AU32" s="50">
        <f t="shared" ref="AU32:AX32" si="76">SUM(AU33:AU37)</f>
        <v>100</v>
      </c>
      <c r="AV32" s="50">
        <f t="shared" si="76"/>
        <v>115</v>
      </c>
      <c r="AW32" s="50">
        <f t="shared" si="76"/>
        <v>110</v>
      </c>
      <c r="AX32" s="50">
        <f t="shared" si="76"/>
        <v>100</v>
      </c>
      <c r="AY32" s="50">
        <f>SUM(AY33:AY37)</f>
        <v>100</v>
      </c>
      <c r="AZ32" s="50">
        <f t="shared" ref="AZ32:BC32" si="77">SUM(AZ33:AZ37)</f>
        <v>100</v>
      </c>
      <c r="BA32" s="50">
        <f t="shared" si="77"/>
        <v>105</v>
      </c>
      <c r="BB32" s="50">
        <f t="shared" si="77"/>
        <v>115</v>
      </c>
      <c r="BC32" s="50">
        <f t="shared" si="77"/>
        <v>105</v>
      </c>
      <c r="BD32" s="50">
        <f>SUM(BD33:BD37)</f>
        <v>105</v>
      </c>
      <c r="BE32" s="50">
        <f t="shared" si="27"/>
        <v>70.98346592</v>
      </c>
      <c r="BF32" s="50">
        <f>AJ32+AK32</f>
        <v>73.385120000000001</v>
      </c>
      <c r="BG32" s="50">
        <f>AL32+AM32</f>
        <v>61.356000000000002</v>
      </c>
      <c r="BH32" s="50">
        <f t="shared" si="22"/>
        <v>68.415999999999997</v>
      </c>
      <c r="BI32" s="50">
        <f>AP32+AQ32</f>
        <v>68.153249999999986</v>
      </c>
      <c r="BJ32" s="50">
        <f t="shared" si="21"/>
        <v>66.773359999999997</v>
      </c>
      <c r="BL32" s="20" t="s">
        <v>10</v>
      </c>
      <c r="BM32" s="50">
        <f t="shared" si="58"/>
        <v>195</v>
      </c>
      <c r="BN32" s="50">
        <f t="shared" si="58"/>
        <v>215</v>
      </c>
      <c r="BO32" s="50">
        <f t="shared" si="58"/>
        <v>205</v>
      </c>
      <c r="BP32" s="50">
        <f t="shared" si="58"/>
        <v>195</v>
      </c>
      <c r="BQ32" s="50">
        <f t="shared" si="58"/>
        <v>210</v>
      </c>
      <c r="BR32" s="50">
        <f t="shared" si="58"/>
        <v>205</v>
      </c>
      <c r="BS32" s="50">
        <f t="shared" si="58"/>
        <v>144.371088411681</v>
      </c>
      <c r="BT32" s="50">
        <f t="shared" si="58"/>
        <v>129.77199999999999</v>
      </c>
      <c r="BU32" s="50">
        <f>K32</f>
        <v>134.92660999999998</v>
      </c>
      <c r="BV32" s="50">
        <f>L32</f>
        <v>135.33080000000001</v>
      </c>
      <c r="BW32" s="210">
        <f t="shared" si="28"/>
        <v>3.9720509817217753E-2</v>
      </c>
      <c r="BX32" s="210">
        <f>N32</f>
        <v>2.9956285124188575E-3</v>
      </c>
      <c r="BY32" s="198"/>
      <c r="BZ32" s="444">
        <f t="shared" ref="BZ32:DC32" si="78">P32</f>
        <v>55</v>
      </c>
      <c r="CA32" s="444">
        <f t="shared" si="78"/>
        <v>60</v>
      </c>
      <c r="CB32" s="444">
        <f t="shared" si="78"/>
        <v>60</v>
      </c>
      <c r="CC32" s="444">
        <f t="shared" si="78"/>
        <v>50</v>
      </c>
      <c r="CD32" s="444">
        <f t="shared" si="78"/>
        <v>50</v>
      </c>
      <c r="CE32" s="444">
        <f t="shared" si="78"/>
        <v>50</v>
      </c>
      <c r="CF32" s="444">
        <f t="shared" si="78"/>
        <v>50</v>
      </c>
      <c r="CG32" s="444">
        <f t="shared" si="78"/>
        <v>50</v>
      </c>
      <c r="CH32" s="444">
        <f t="shared" si="78"/>
        <v>50</v>
      </c>
      <c r="CI32" s="444">
        <f t="shared" si="78"/>
        <v>50</v>
      </c>
      <c r="CJ32" s="444">
        <f t="shared" si="78"/>
        <v>55</v>
      </c>
      <c r="CK32" s="444">
        <f t="shared" si="78"/>
        <v>50</v>
      </c>
      <c r="CL32" s="444">
        <f t="shared" si="78"/>
        <v>50</v>
      </c>
      <c r="CM32" s="444">
        <f t="shared" si="78"/>
        <v>65</v>
      </c>
      <c r="CN32" s="444">
        <f t="shared" si="78"/>
        <v>55</v>
      </c>
      <c r="CO32" s="444">
        <f t="shared" si="78"/>
        <v>50</v>
      </c>
      <c r="CP32" s="444">
        <f t="shared" si="78"/>
        <v>50</v>
      </c>
      <c r="CQ32" s="444">
        <f t="shared" si="78"/>
        <v>55</v>
      </c>
      <c r="CR32" s="444">
        <f t="shared" si="78"/>
        <v>35.253865920000003</v>
      </c>
      <c r="CS32" s="444">
        <f t="shared" si="78"/>
        <v>35.729599999999998</v>
      </c>
      <c r="CT32" s="444">
        <f t="shared" si="78"/>
        <v>37.484800000000007</v>
      </c>
      <c r="CU32" s="444">
        <f t="shared" si="78"/>
        <v>35.900320000000001</v>
      </c>
      <c r="CV32" s="444">
        <f t="shared" si="78"/>
        <v>32.069000000000003</v>
      </c>
      <c r="CW32" s="444">
        <f t="shared" si="78"/>
        <v>29.286999999999999</v>
      </c>
      <c r="CX32" s="444">
        <f t="shared" si="78"/>
        <v>32.602000000000004</v>
      </c>
      <c r="CY32" s="444">
        <f t="shared" si="78"/>
        <v>35.814</v>
      </c>
      <c r="CZ32" s="444">
        <f t="shared" si="78"/>
        <v>33.107999999999997</v>
      </c>
      <c r="DA32" s="444">
        <f t="shared" si="78"/>
        <v>35.045249999999996</v>
      </c>
      <c r="DB32" s="444">
        <f t="shared" si="78"/>
        <v>34.968000000000004</v>
      </c>
      <c r="DC32" s="444">
        <f t="shared" si="78"/>
        <v>31.80536</v>
      </c>
      <c r="DD32" s="444"/>
      <c r="DE32" s="444">
        <f t="shared" ref="DE32:DT32" si="79">AU32</f>
        <v>100</v>
      </c>
      <c r="DF32" s="444">
        <f t="shared" si="79"/>
        <v>115</v>
      </c>
      <c r="DG32" s="444">
        <f t="shared" si="79"/>
        <v>110</v>
      </c>
      <c r="DH32" s="444">
        <f t="shared" si="79"/>
        <v>100</v>
      </c>
      <c r="DI32" s="444">
        <f t="shared" si="79"/>
        <v>100</v>
      </c>
      <c r="DJ32" s="444">
        <f t="shared" si="79"/>
        <v>100</v>
      </c>
      <c r="DK32" s="444">
        <f t="shared" si="79"/>
        <v>105</v>
      </c>
      <c r="DL32" s="444">
        <f t="shared" si="79"/>
        <v>115</v>
      </c>
      <c r="DM32" s="444">
        <f t="shared" si="79"/>
        <v>105</v>
      </c>
      <c r="DN32" s="444">
        <f t="shared" si="79"/>
        <v>105</v>
      </c>
      <c r="DO32" s="444">
        <f t="shared" si="79"/>
        <v>70.98346592</v>
      </c>
      <c r="DP32" s="444">
        <f t="shared" si="79"/>
        <v>73.385120000000001</v>
      </c>
      <c r="DQ32" s="444">
        <f t="shared" si="79"/>
        <v>61.356000000000002</v>
      </c>
      <c r="DR32" s="444">
        <f t="shared" si="79"/>
        <v>68.415999999999997</v>
      </c>
      <c r="DS32" s="444">
        <f t="shared" si="79"/>
        <v>68.153249999999986</v>
      </c>
      <c r="DT32" s="444">
        <f t="shared" si="79"/>
        <v>66.773359999999997</v>
      </c>
    </row>
    <row r="33" spans="2:124" x14ac:dyDescent="0.3">
      <c r="B33" s="10" t="s">
        <v>15</v>
      </c>
      <c r="C33" s="468">
        <v>10</v>
      </c>
      <c r="D33" s="468">
        <v>15</v>
      </c>
      <c r="E33" s="468">
        <v>15</v>
      </c>
      <c r="F33" s="468">
        <v>10</v>
      </c>
      <c r="G33" s="468">
        <v>15</v>
      </c>
      <c r="H33" s="468">
        <v>15</v>
      </c>
      <c r="I33" s="468">
        <v>38.113967340683786</v>
      </c>
      <c r="J33" s="468">
        <v>35.038440000000001</v>
      </c>
      <c r="K33" s="468">
        <v>35.485698429999999</v>
      </c>
      <c r="L33" s="468">
        <v>35.862662</v>
      </c>
      <c r="M33" s="208">
        <f t="shared" si="11"/>
        <v>1.2764792896030608E-2</v>
      </c>
      <c r="N33" s="208">
        <f t="shared" si="7"/>
        <v>1.0622971695022576E-2</v>
      </c>
      <c r="O33" s="198"/>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c r="AI33" s="13"/>
      <c r="AJ33" s="13"/>
      <c r="AK33" s="13"/>
      <c r="AL33" s="13"/>
      <c r="AM33" s="13"/>
      <c r="AN33" s="13"/>
      <c r="AO33" s="13"/>
      <c r="AP33" s="13"/>
      <c r="AQ33" s="13"/>
      <c r="AR33" s="13"/>
      <c r="AS33" s="13"/>
      <c r="AT33" s="635"/>
      <c r="AU33" s="13">
        <f t="shared" ref="AU33:AU37" si="80">D33-AV33</f>
        <v>5</v>
      </c>
      <c r="AV33" s="13">
        <f t="shared" ref="AV33:AV37" si="81">SUM(P33:Q33)</f>
        <v>10</v>
      </c>
      <c r="AW33" s="13">
        <f t="shared" ref="AW33:AW37" si="82">SUM(R33:S33)</f>
        <v>10</v>
      </c>
      <c r="AX33" s="7">
        <f t="shared" ref="AX33:AX37" si="83">SUM(T33:U33)</f>
        <v>10</v>
      </c>
      <c r="AY33" s="13">
        <f t="shared" ref="AY33:AY37" si="84">SUM(V33:W33)</f>
        <v>10</v>
      </c>
      <c r="AZ33" s="13">
        <f t="shared" ref="AZ33:AZ37" si="85">SUM(X33:Y33)</f>
        <v>10</v>
      </c>
      <c r="BA33" s="13">
        <f t="shared" ref="BA33:BA37" si="86">SUM(Z33:AA33)</f>
        <v>10</v>
      </c>
      <c r="BB33" s="13">
        <f t="shared" ref="BB33:BB37" si="87">SUM(AB33:AC33)</f>
        <v>10</v>
      </c>
      <c r="BC33" s="13">
        <f t="shared" ref="BC33:BC37" si="88">SUM(AD33:AE33)</f>
        <v>10</v>
      </c>
      <c r="BD33" s="13">
        <f t="shared" ref="BD33:BD37" si="89">SUM(AF33:AG33)</f>
        <v>10</v>
      </c>
      <c r="BE33" s="13"/>
      <c r="BF33" s="13"/>
      <c r="BG33" s="13"/>
      <c r="BH33" s="50"/>
      <c r="BI33" s="59"/>
      <c r="BJ33" s="59"/>
      <c r="BL33" s="10" t="s">
        <v>15</v>
      </c>
      <c r="BM33" s="13">
        <f t="shared" si="58"/>
        <v>10</v>
      </c>
      <c r="BN33" s="13">
        <f t="shared" si="58"/>
        <v>15</v>
      </c>
      <c r="BO33" s="13">
        <f t="shared" si="58"/>
        <v>15</v>
      </c>
      <c r="BP33" s="13">
        <f t="shared" si="58"/>
        <v>10</v>
      </c>
      <c r="BQ33" s="13">
        <f t="shared" si="58"/>
        <v>15</v>
      </c>
      <c r="BR33" s="13">
        <f t="shared" si="58"/>
        <v>15</v>
      </c>
      <c r="BS33" s="13">
        <f t="shared" si="58"/>
        <v>38.113967340683786</v>
      </c>
      <c r="BT33" s="13">
        <f t="shared" si="58"/>
        <v>35.038440000000001</v>
      </c>
      <c r="BU33" s="13">
        <f t="shared" si="58"/>
        <v>35.485698429999999</v>
      </c>
      <c r="BV33" s="13"/>
      <c r="BW33" s="212"/>
      <c r="BX33" s="208"/>
      <c r="BY33" s="27"/>
      <c r="BZ33" s="439"/>
      <c r="CA33" s="439"/>
      <c r="CB33" s="439"/>
      <c r="CC33" s="439"/>
      <c r="CD33" s="439"/>
      <c r="CE33" s="439"/>
      <c r="CF33" s="439"/>
      <c r="CG33" s="439"/>
      <c r="CH33" s="439"/>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679"/>
      <c r="DI33" s="679"/>
      <c r="DJ33" s="679"/>
      <c r="DK33" s="679"/>
      <c r="DL33" s="679"/>
      <c r="DM33" s="679"/>
      <c r="DN33" s="679"/>
      <c r="DO33" s="679"/>
      <c r="DP33" s="679"/>
      <c r="DQ33" s="679"/>
      <c r="DR33" s="679"/>
      <c r="DS33" s="679"/>
      <c r="DT33" s="679"/>
    </row>
    <row r="34" spans="2:124" x14ac:dyDescent="0.3">
      <c r="B34" s="10" t="s">
        <v>16</v>
      </c>
      <c r="C34" s="468">
        <v>5</v>
      </c>
      <c r="D34" s="468">
        <v>10</v>
      </c>
      <c r="E34" s="468">
        <v>10</v>
      </c>
      <c r="F34" s="468">
        <v>10</v>
      </c>
      <c r="G34" s="468">
        <v>10</v>
      </c>
      <c r="H34" s="468">
        <v>10</v>
      </c>
      <c r="I34" s="468">
        <v>27.286135709807709</v>
      </c>
      <c r="J34" s="468">
        <v>22.710099999999997</v>
      </c>
      <c r="K34" s="468">
        <v>24.826496239999997</v>
      </c>
      <c r="L34" s="468">
        <v>24.765536399999995</v>
      </c>
      <c r="M34" s="208">
        <f t="shared" si="11"/>
        <v>9.319185032210342E-2</v>
      </c>
      <c r="N34" s="208">
        <f t="shared" si="7"/>
        <v>-2.4554346860183873E-3</v>
      </c>
      <c r="O34" s="198"/>
      <c r="P34" s="13">
        <v>0</v>
      </c>
      <c r="Q34" s="13">
        <v>5</v>
      </c>
      <c r="R34" s="13">
        <v>5</v>
      </c>
      <c r="S34" s="13">
        <v>0</v>
      </c>
      <c r="T34" s="13">
        <v>0</v>
      </c>
      <c r="U34" s="13">
        <v>0</v>
      </c>
      <c r="V34" s="13">
        <v>0</v>
      </c>
      <c r="W34" s="13">
        <v>0</v>
      </c>
      <c r="X34" s="13">
        <v>0</v>
      </c>
      <c r="Y34" s="13">
        <v>0</v>
      </c>
      <c r="Z34" s="13">
        <v>5</v>
      </c>
      <c r="AA34" s="13">
        <v>0</v>
      </c>
      <c r="AB34" s="13">
        <v>0</v>
      </c>
      <c r="AC34" s="13">
        <v>5</v>
      </c>
      <c r="AD34" s="13">
        <v>5</v>
      </c>
      <c r="AE34" s="13">
        <v>0</v>
      </c>
      <c r="AF34" s="13">
        <v>0</v>
      </c>
      <c r="AG34" s="13">
        <v>5</v>
      </c>
      <c r="AH34" s="13"/>
      <c r="AI34" s="13"/>
      <c r="AJ34" s="13"/>
      <c r="AK34" s="13"/>
      <c r="AL34" s="13"/>
      <c r="AM34" s="13"/>
      <c r="AN34" s="13"/>
      <c r="AO34" s="13"/>
      <c r="AP34" s="13"/>
      <c r="AQ34" s="13"/>
      <c r="AR34" s="13"/>
      <c r="AS34" s="13"/>
      <c r="AT34" s="635"/>
      <c r="AU34" s="13">
        <f t="shared" si="80"/>
        <v>5</v>
      </c>
      <c r="AV34" s="13">
        <f t="shared" si="81"/>
        <v>5</v>
      </c>
      <c r="AW34" s="13">
        <f t="shared" si="82"/>
        <v>5</v>
      </c>
      <c r="AX34" s="13">
        <f t="shared" si="83"/>
        <v>0</v>
      </c>
      <c r="AY34" s="13">
        <f t="shared" si="84"/>
        <v>0</v>
      </c>
      <c r="AZ34" s="13">
        <f t="shared" si="85"/>
        <v>0</v>
      </c>
      <c r="BA34" s="13">
        <f t="shared" si="86"/>
        <v>5</v>
      </c>
      <c r="BB34" s="13">
        <f t="shared" si="87"/>
        <v>5</v>
      </c>
      <c r="BC34" s="13">
        <f t="shared" si="88"/>
        <v>5</v>
      </c>
      <c r="BD34" s="13">
        <f t="shared" si="89"/>
        <v>5</v>
      </c>
      <c r="BE34" s="13"/>
      <c r="BF34" s="13"/>
      <c r="BG34" s="13"/>
      <c r="BH34" s="50"/>
      <c r="BI34" s="59"/>
      <c r="BJ34" s="59"/>
      <c r="BL34" s="10" t="s">
        <v>16</v>
      </c>
      <c r="BM34" s="13">
        <f t="shared" si="58"/>
        <v>5</v>
      </c>
      <c r="BN34" s="13">
        <f t="shared" si="58"/>
        <v>10</v>
      </c>
      <c r="BO34" s="13">
        <f t="shared" si="58"/>
        <v>10</v>
      </c>
      <c r="BP34" s="13">
        <f t="shared" si="58"/>
        <v>10</v>
      </c>
      <c r="BQ34" s="13">
        <f t="shared" si="58"/>
        <v>10</v>
      </c>
      <c r="BR34" s="13">
        <f t="shared" si="58"/>
        <v>10</v>
      </c>
      <c r="BS34" s="13">
        <f t="shared" si="58"/>
        <v>27.286135709807709</v>
      </c>
      <c r="BT34" s="13">
        <f t="shared" si="58"/>
        <v>22.710099999999997</v>
      </c>
      <c r="BU34" s="13">
        <f t="shared" si="58"/>
        <v>24.826496239999997</v>
      </c>
      <c r="BV34" s="13"/>
      <c r="BW34" s="212"/>
      <c r="BX34" s="208"/>
      <c r="BY34" s="301"/>
      <c r="BZ34" s="439"/>
      <c r="CA34" s="439"/>
      <c r="CB34" s="439"/>
      <c r="CC34" s="439"/>
      <c r="CD34" s="439"/>
      <c r="CE34" s="439"/>
      <c r="CF34" s="439"/>
      <c r="CG34" s="439"/>
      <c r="CH34" s="439"/>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679"/>
      <c r="DI34" s="679"/>
      <c r="DJ34" s="679"/>
      <c r="DK34" s="679"/>
      <c r="DL34" s="679"/>
      <c r="DM34" s="679"/>
      <c r="DN34" s="679"/>
      <c r="DO34" s="679"/>
      <c r="DP34" s="679"/>
      <c r="DQ34" s="679"/>
      <c r="DR34" s="679"/>
      <c r="DS34" s="679"/>
      <c r="DT34" s="679"/>
    </row>
    <row r="35" spans="2:124" x14ac:dyDescent="0.3">
      <c r="B35" s="10" t="s">
        <v>17</v>
      </c>
      <c r="C35" s="468">
        <v>15</v>
      </c>
      <c r="D35" s="468">
        <v>15</v>
      </c>
      <c r="E35" s="468">
        <v>15</v>
      </c>
      <c r="F35" s="468">
        <v>15</v>
      </c>
      <c r="G35" s="468">
        <v>15</v>
      </c>
      <c r="H35" s="468">
        <v>15</v>
      </c>
      <c r="I35" s="468">
        <v>19.634468023988617</v>
      </c>
      <c r="J35" s="468">
        <v>16.221499999999999</v>
      </c>
      <c r="K35" s="468">
        <v>17.405532689999998</v>
      </c>
      <c r="L35" s="468">
        <v>17.593003999999997</v>
      </c>
      <c r="M35" s="208">
        <f t="shared" si="11"/>
        <v>7.2991566131368701E-2</v>
      </c>
      <c r="N35" s="208">
        <f t="shared" si="7"/>
        <v>1.077078842336765E-2</v>
      </c>
      <c r="O35" s="198"/>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c r="AI35" s="13"/>
      <c r="AJ35" s="13"/>
      <c r="AK35" s="13"/>
      <c r="AL35" s="13"/>
      <c r="AM35" s="13"/>
      <c r="AN35" s="13"/>
      <c r="AO35" s="13"/>
      <c r="AP35" s="13"/>
      <c r="AQ35" s="13"/>
      <c r="AR35" s="13"/>
      <c r="AS35" s="13"/>
      <c r="AT35" s="635"/>
      <c r="AU35" s="13">
        <f t="shared" si="80"/>
        <v>5</v>
      </c>
      <c r="AV35" s="13">
        <f t="shared" si="81"/>
        <v>10</v>
      </c>
      <c r="AW35" s="13">
        <f t="shared" si="82"/>
        <v>10</v>
      </c>
      <c r="AX35" s="13">
        <f t="shared" si="83"/>
        <v>10</v>
      </c>
      <c r="AY35" s="13">
        <f t="shared" si="84"/>
        <v>10</v>
      </c>
      <c r="AZ35" s="13">
        <f t="shared" si="85"/>
        <v>10</v>
      </c>
      <c r="BA35" s="13">
        <f t="shared" si="86"/>
        <v>10</v>
      </c>
      <c r="BB35" s="13">
        <f t="shared" si="87"/>
        <v>10</v>
      </c>
      <c r="BC35" s="13">
        <f t="shared" si="88"/>
        <v>10</v>
      </c>
      <c r="BD35" s="13">
        <f t="shared" si="89"/>
        <v>10</v>
      </c>
      <c r="BE35" s="13"/>
      <c r="BF35" s="13"/>
      <c r="BG35" s="13"/>
      <c r="BH35" s="50"/>
      <c r="BI35" s="59"/>
      <c r="BJ35" s="59"/>
      <c r="BL35" s="10" t="s">
        <v>17</v>
      </c>
      <c r="BM35" s="13">
        <f t="shared" si="58"/>
        <v>15</v>
      </c>
      <c r="BN35" s="13">
        <f t="shared" si="58"/>
        <v>15</v>
      </c>
      <c r="BO35" s="13">
        <f t="shared" si="58"/>
        <v>15</v>
      </c>
      <c r="BP35" s="13">
        <f t="shared" si="58"/>
        <v>15</v>
      </c>
      <c r="BQ35" s="13">
        <f t="shared" si="58"/>
        <v>15</v>
      </c>
      <c r="BR35" s="13">
        <f t="shared" si="58"/>
        <v>15</v>
      </c>
      <c r="BS35" s="13">
        <f t="shared" si="58"/>
        <v>19.634468023988617</v>
      </c>
      <c r="BT35" s="13">
        <f t="shared" si="58"/>
        <v>16.221499999999999</v>
      </c>
      <c r="BU35" s="13">
        <f t="shared" si="58"/>
        <v>17.405532689999998</v>
      </c>
      <c r="BV35" s="13"/>
      <c r="BW35" s="212"/>
      <c r="BX35" s="208"/>
      <c r="BY35" s="301"/>
      <c r="BZ35" s="439"/>
      <c r="CA35" s="439"/>
      <c r="CB35" s="439"/>
      <c r="CC35" s="439"/>
      <c r="CD35" s="439"/>
      <c r="CE35" s="439"/>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679"/>
      <c r="DI35" s="679"/>
      <c r="DJ35" s="679"/>
      <c r="DK35" s="679"/>
      <c r="DL35" s="679"/>
      <c r="DM35" s="679"/>
      <c r="DN35" s="679"/>
      <c r="DO35" s="679"/>
      <c r="DP35" s="679"/>
      <c r="DQ35" s="679"/>
      <c r="DR35" s="679"/>
      <c r="DS35" s="679"/>
      <c r="DT35" s="679"/>
    </row>
    <row r="36" spans="2:124" x14ac:dyDescent="0.3">
      <c r="B36" s="10" t="s">
        <v>18</v>
      </c>
      <c r="C36" s="468">
        <v>75</v>
      </c>
      <c r="D36" s="468">
        <v>70</v>
      </c>
      <c r="E36" s="468">
        <v>70</v>
      </c>
      <c r="F36" s="468">
        <v>80</v>
      </c>
      <c r="G36" s="468">
        <v>90</v>
      </c>
      <c r="H36" s="468">
        <v>85</v>
      </c>
      <c r="I36" s="468">
        <v>28.007991151866115</v>
      </c>
      <c r="J36" s="468">
        <v>30.885735999999998</v>
      </c>
      <c r="K36" s="468">
        <v>31.033120299999997</v>
      </c>
      <c r="L36" s="468">
        <v>30.720091599999996</v>
      </c>
      <c r="M36" s="208">
        <f t="shared" si="11"/>
        <v>4.7719212519332643E-3</v>
      </c>
      <c r="N36" s="208">
        <f t="shared" si="7"/>
        <v>-1.0086923163830197E-2</v>
      </c>
      <c r="O36" s="198"/>
      <c r="P36" s="13">
        <v>20</v>
      </c>
      <c r="Q36" s="13">
        <v>15</v>
      </c>
      <c r="R36" s="13">
        <v>15</v>
      </c>
      <c r="S36" s="13">
        <v>15</v>
      </c>
      <c r="T36" s="13">
        <v>20</v>
      </c>
      <c r="U36" s="13">
        <v>20</v>
      </c>
      <c r="V36" s="13">
        <v>20</v>
      </c>
      <c r="W36" s="13">
        <v>20</v>
      </c>
      <c r="X36" s="13">
        <v>20</v>
      </c>
      <c r="Y36" s="13">
        <v>20</v>
      </c>
      <c r="Z36" s="13">
        <v>20</v>
      </c>
      <c r="AA36" s="13">
        <v>20</v>
      </c>
      <c r="AB36" s="13">
        <v>20</v>
      </c>
      <c r="AC36" s="13">
        <v>30</v>
      </c>
      <c r="AD36" s="13">
        <v>20</v>
      </c>
      <c r="AE36" s="13">
        <v>20</v>
      </c>
      <c r="AF36" s="13">
        <v>20</v>
      </c>
      <c r="AG36" s="13">
        <v>20</v>
      </c>
      <c r="AH36" s="13"/>
      <c r="AI36" s="13"/>
      <c r="AJ36" s="13"/>
      <c r="AK36" s="13"/>
      <c r="AL36" s="13"/>
      <c r="AM36" s="13"/>
      <c r="AN36" s="13"/>
      <c r="AO36" s="13"/>
      <c r="AP36" s="13"/>
      <c r="AQ36" s="13"/>
      <c r="AR36" s="13"/>
      <c r="AS36" s="13"/>
      <c r="AT36" s="635"/>
      <c r="AU36" s="13">
        <f t="shared" si="80"/>
        <v>35</v>
      </c>
      <c r="AV36" s="13">
        <f t="shared" si="81"/>
        <v>35</v>
      </c>
      <c r="AW36" s="13">
        <f t="shared" si="82"/>
        <v>30</v>
      </c>
      <c r="AX36" s="13">
        <f t="shared" si="83"/>
        <v>40</v>
      </c>
      <c r="AY36" s="13">
        <f t="shared" si="84"/>
        <v>40</v>
      </c>
      <c r="AZ36" s="13">
        <f t="shared" si="85"/>
        <v>40</v>
      </c>
      <c r="BA36" s="13">
        <f t="shared" si="86"/>
        <v>40</v>
      </c>
      <c r="BB36" s="13">
        <f t="shared" si="87"/>
        <v>50</v>
      </c>
      <c r="BC36" s="13">
        <f t="shared" si="88"/>
        <v>40</v>
      </c>
      <c r="BD36" s="13">
        <f t="shared" si="89"/>
        <v>40</v>
      </c>
      <c r="BE36" s="13"/>
      <c r="BF36" s="13"/>
      <c r="BG36" s="13"/>
      <c r="BH36" s="50"/>
      <c r="BI36" s="59"/>
      <c r="BJ36" s="59"/>
      <c r="BL36" s="10" t="s">
        <v>18</v>
      </c>
      <c r="BM36" s="13">
        <f t="shared" si="58"/>
        <v>75</v>
      </c>
      <c r="BN36" s="13">
        <f t="shared" si="58"/>
        <v>70</v>
      </c>
      <c r="BO36" s="13">
        <f t="shared" si="58"/>
        <v>70</v>
      </c>
      <c r="BP36" s="13">
        <f t="shared" si="58"/>
        <v>80</v>
      </c>
      <c r="BQ36" s="13">
        <f t="shared" si="58"/>
        <v>90</v>
      </c>
      <c r="BR36" s="13">
        <f t="shared" si="58"/>
        <v>85</v>
      </c>
      <c r="BS36" s="13">
        <f t="shared" si="58"/>
        <v>28.007991151866115</v>
      </c>
      <c r="BT36" s="13">
        <f t="shared" si="58"/>
        <v>30.885735999999998</v>
      </c>
      <c r="BU36" s="13">
        <f t="shared" si="58"/>
        <v>31.033120299999997</v>
      </c>
      <c r="BV36" s="13"/>
      <c r="BW36" s="212"/>
      <c r="BX36" s="208"/>
      <c r="BY36" s="27"/>
      <c r="BZ36" s="439"/>
      <c r="CA36" s="439"/>
      <c r="CB36" s="439"/>
      <c r="CC36" s="439"/>
      <c r="CD36" s="439"/>
      <c r="CE36" s="439"/>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679"/>
      <c r="DI36" s="679"/>
      <c r="DJ36" s="679"/>
      <c r="DK36" s="679"/>
      <c r="DL36" s="679"/>
      <c r="DM36" s="679"/>
      <c r="DN36" s="679"/>
      <c r="DO36" s="679"/>
      <c r="DP36" s="679"/>
      <c r="DQ36" s="679"/>
      <c r="DR36" s="679"/>
      <c r="DS36" s="679"/>
      <c r="DT36" s="679"/>
    </row>
    <row r="37" spans="2:124" x14ac:dyDescent="0.3">
      <c r="B37" s="52" t="s">
        <v>19</v>
      </c>
      <c r="C37" s="661">
        <v>90</v>
      </c>
      <c r="D37" s="661">
        <v>105</v>
      </c>
      <c r="E37" s="661">
        <v>95</v>
      </c>
      <c r="F37" s="661">
        <v>80</v>
      </c>
      <c r="G37" s="661">
        <v>80</v>
      </c>
      <c r="H37" s="661">
        <v>80</v>
      </c>
      <c r="I37" s="661">
        <v>31.328526185334777</v>
      </c>
      <c r="J37" s="661">
        <v>24.916224</v>
      </c>
      <c r="K37" s="661">
        <v>26.175762339999999</v>
      </c>
      <c r="L37" s="661">
        <v>26.389505999999997</v>
      </c>
      <c r="M37" s="217">
        <f t="shared" si="11"/>
        <v>5.0550931794480558E-2</v>
      </c>
      <c r="N37" s="618">
        <f t="shared" si="7"/>
        <v>8.1657090717610625E-3</v>
      </c>
      <c r="O37" s="198"/>
      <c r="P37" s="54">
        <v>25</v>
      </c>
      <c r="Q37" s="54">
        <v>30</v>
      </c>
      <c r="R37" s="54">
        <v>30</v>
      </c>
      <c r="S37" s="54">
        <v>25</v>
      </c>
      <c r="T37" s="54">
        <v>20</v>
      </c>
      <c r="U37" s="54">
        <v>20</v>
      </c>
      <c r="V37" s="54">
        <v>20</v>
      </c>
      <c r="W37" s="54">
        <v>20</v>
      </c>
      <c r="X37" s="54">
        <v>20</v>
      </c>
      <c r="Y37" s="54">
        <v>20</v>
      </c>
      <c r="Z37" s="54">
        <v>20</v>
      </c>
      <c r="AA37" s="54">
        <v>20</v>
      </c>
      <c r="AB37" s="54">
        <v>20</v>
      </c>
      <c r="AC37" s="54">
        <v>20</v>
      </c>
      <c r="AD37" s="54">
        <v>20</v>
      </c>
      <c r="AE37" s="54">
        <v>20</v>
      </c>
      <c r="AF37" s="54">
        <v>20</v>
      </c>
      <c r="AG37" s="54">
        <v>20</v>
      </c>
      <c r="AH37" s="54"/>
      <c r="AI37" s="54"/>
      <c r="AJ37" s="54"/>
      <c r="AK37" s="54"/>
      <c r="AL37" s="54"/>
      <c r="AM37" s="54"/>
      <c r="AN37" s="54"/>
      <c r="AO37" s="599"/>
      <c r="AP37" s="599"/>
      <c r="AQ37" s="599"/>
      <c r="AR37" s="599"/>
      <c r="AS37" s="599"/>
      <c r="AT37" s="635"/>
      <c r="AU37" s="54">
        <f t="shared" si="80"/>
        <v>50</v>
      </c>
      <c r="AV37" s="54">
        <f t="shared" si="81"/>
        <v>55</v>
      </c>
      <c r="AW37" s="54">
        <f t="shared" si="82"/>
        <v>55</v>
      </c>
      <c r="AX37" s="54">
        <f t="shared" si="83"/>
        <v>40</v>
      </c>
      <c r="AY37" s="54">
        <f t="shared" si="84"/>
        <v>40</v>
      </c>
      <c r="AZ37" s="54">
        <f t="shared" si="85"/>
        <v>40</v>
      </c>
      <c r="BA37" s="54">
        <f t="shared" si="86"/>
        <v>40</v>
      </c>
      <c r="BB37" s="54">
        <f t="shared" si="87"/>
        <v>40</v>
      </c>
      <c r="BC37" s="54">
        <f t="shared" si="88"/>
        <v>40</v>
      </c>
      <c r="BD37" s="54">
        <f t="shared" si="89"/>
        <v>40</v>
      </c>
      <c r="BE37" s="54"/>
      <c r="BF37" s="54"/>
      <c r="BG37" s="54"/>
      <c r="BH37" s="517"/>
      <c r="BI37" s="620"/>
      <c r="BJ37" s="620"/>
      <c r="BL37" s="52" t="s">
        <v>19</v>
      </c>
      <c r="BM37" s="54">
        <f t="shared" si="58"/>
        <v>90</v>
      </c>
      <c r="BN37" s="54">
        <f t="shared" si="58"/>
        <v>105</v>
      </c>
      <c r="BO37" s="54">
        <f t="shared" si="58"/>
        <v>95</v>
      </c>
      <c r="BP37" s="54">
        <f t="shared" si="58"/>
        <v>80</v>
      </c>
      <c r="BQ37" s="54">
        <f t="shared" si="58"/>
        <v>80</v>
      </c>
      <c r="BR37" s="54">
        <f t="shared" si="58"/>
        <v>80</v>
      </c>
      <c r="BS37" s="54">
        <f t="shared" si="58"/>
        <v>31.328526185334777</v>
      </c>
      <c r="BT37" s="54">
        <f t="shared" si="58"/>
        <v>24.916224</v>
      </c>
      <c r="BU37" s="54">
        <f t="shared" si="58"/>
        <v>26.175762339999999</v>
      </c>
      <c r="BV37" s="54"/>
      <c r="BW37" s="216"/>
      <c r="BX37" s="217"/>
      <c r="BY37" s="27"/>
      <c r="BZ37" s="447"/>
      <c r="CA37" s="447"/>
      <c r="CB37" s="447"/>
      <c r="CC37" s="447"/>
      <c r="CD37" s="447"/>
      <c r="CE37" s="44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row>
    <row r="38" spans="2:124" x14ac:dyDescent="0.3">
      <c r="B38" s="20" t="s">
        <v>11</v>
      </c>
      <c r="C38" s="495">
        <v>145</v>
      </c>
      <c r="D38" s="495">
        <v>205</v>
      </c>
      <c r="E38" s="495">
        <v>235</v>
      </c>
      <c r="F38" s="495">
        <v>255</v>
      </c>
      <c r="G38" s="495">
        <v>205</v>
      </c>
      <c r="H38" s="495">
        <v>250</v>
      </c>
      <c r="I38" s="495">
        <f t="shared" ref="I38:J38" si="90">SUM(I39:I43)</f>
        <v>236.30553514877744</v>
      </c>
      <c r="J38" s="495">
        <f t="shared" si="90"/>
        <v>407.41725489092846</v>
      </c>
      <c r="K38" s="495">
        <f>SUM(K39:K43)</f>
        <v>714.64969215683095</v>
      </c>
      <c r="L38" s="495">
        <f>SUM(L39:L43)</f>
        <v>331.42640940730098</v>
      </c>
      <c r="M38" s="210">
        <f t="shared" si="11"/>
        <v>0.75409775501077658</v>
      </c>
      <c r="N38" s="617">
        <f t="shared" si="7"/>
        <v>-0.536239344892114</v>
      </c>
      <c r="O38" s="198"/>
      <c r="P38" s="50">
        <v>40</v>
      </c>
      <c r="Q38" s="50">
        <v>50</v>
      </c>
      <c r="R38" s="50">
        <v>30</v>
      </c>
      <c r="S38" s="50">
        <v>45</v>
      </c>
      <c r="T38" s="50">
        <v>70</v>
      </c>
      <c r="U38" s="50">
        <v>70</v>
      </c>
      <c r="V38" s="50">
        <v>60</v>
      </c>
      <c r="W38" s="50">
        <v>80</v>
      </c>
      <c r="X38" s="50">
        <v>60</v>
      </c>
      <c r="Y38" s="50">
        <v>5</v>
      </c>
      <c r="Z38" s="50">
        <v>40</v>
      </c>
      <c r="AA38" s="50">
        <v>50</v>
      </c>
      <c r="AB38" s="50">
        <v>45</v>
      </c>
      <c r="AC38" s="50">
        <v>35</v>
      </c>
      <c r="AD38" s="50">
        <v>60</v>
      </c>
      <c r="AE38" s="50">
        <v>60</v>
      </c>
      <c r="AF38" s="50">
        <v>65</v>
      </c>
      <c r="AG38" s="50">
        <v>65</v>
      </c>
      <c r="AH38" s="50">
        <v>120.06234497323445</v>
      </c>
      <c r="AI38" s="50">
        <v>32.465993276480084</v>
      </c>
      <c r="AJ38" s="50">
        <v>71.258283533203581</v>
      </c>
      <c r="AK38" s="50">
        <v>12.51891336585927</v>
      </c>
      <c r="AL38" s="50">
        <v>145.68021354108029</v>
      </c>
      <c r="AM38" s="50">
        <v>62.204669189158899</v>
      </c>
      <c r="AN38" s="50">
        <v>126.5474461274456</v>
      </c>
      <c r="AO38" s="50">
        <v>72.984926033243681</v>
      </c>
      <c r="AP38" s="50">
        <v>317.74572706849671</v>
      </c>
      <c r="AQ38" s="50">
        <v>111.75283237818897</v>
      </c>
      <c r="AR38" s="50">
        <v>163.73283462873957</v>
      </c>
      <c r="AS38" s="50">
        <v>121.41829808140564</v>
      </c>
      <c r="AT38" s="635"/>
      <c r="AU38" s="50">
        <f t="shared" ref="AU38:AX38" si="91">SUM(AU39:AU43)</f>
        <v>115</v>
      </c>
      <c r="AV38" s="50">
        <f t="shared" si="91"/>
        <v>90</v>
      </c>
      <c r="AW38" s="50">
        <f t="shared" si="91"/>
        <v>75</v>
      </c>
      <c r="AX38" s="50">
        <f t="shared" si="91"/>
        <v>140</v>
      </c>
      <c r="AY38" s="50">
        <f>SUM(AY39:AY43)</f>
        <v>140</v>
      </c>
      <c r="AZ38" s="50">
        <f t="shared" ref="AZ38:BC38" si="92">SUM(AZ39:AZ43)</f>
        <v>65</v>
      </c>
      <c r="BA38" s="50">
        <f t="shared" si="92"/>
        <v>90</v>
      </c>
      <c r="BB38" s="50">
        <f t="shared" si="92"/>
        <v>80</v>
      </c>
      <c r="BC38" s="50">
        <f t="shared" si="92"/>
        <v>120</v>
      </c>
      <c r="BD38" s="50">
        <f>SUM(BD39:BD43)</f>
        <v>130</v>
      </c>
      <c r="BE38" s="50">
        <f>AH38+AI38</f>
        <v>152.52833824971452</v>
      </c>
      <c r="BF38" s="50">
        <f t="shared" si="20"/>
        <v>83.777196899062858</v>
      </c>
      <c r="BG38" s="50">
        <f>AL38+AM38</f>
        <v>207.88488273023918</v>
      </c>
      <c r="BH38" s="50">
        <f t="shared" si="22"/>
        <v>199.53237216068928</v>
      </c>
      <c r="BI38" s="50">
        <f t="shared" si="41"/>
        <v>429.4985594466857</v>
      </c>
      <c r="BJ38" s="50">
        <f>AR38+AS38</f>
        <v>285.15113271014519</v>
      </c>
      <c r="BL38" s="20" t="s">
        <v>11</v>
      </c>
      <c r="BM38" s="50">
        <f t="shared" si="58"/>
        <v>145</v>
      </c>
      <c r="BN38" s="50">
        <f t="shared" si="58"/>
        <v>205</v>
      </c>
      <c r="BO38" s="50">
        <f t="shared" si="58"/>
        <v>235</v>
      </c>
      <c r="BP38" s="50">
        <f t="shared" si="58"/>
        <v>255</v>
      </c>
      <c r="BQ38" s="50">
        <f t="shared" si="58"/>
        <v>205</v>
      </c>
      <c r="BR38" s="50">
        <f t="shared" si="58"/>
        <v>250</v>
      </c>
      <c r="BS38" s="50">
        <f t="shared" si="58"/>
        <v>236.30553514877744</v>
      </c>
      <c r="BT38" s="50">
        <f t="shared" si="58"/>
        <v>407.41725489092846</v>
      </c>
      <c r="BU38" s="50">
        <f>K38</f>
        <v>714.64969215683095</v>
      </c>
      <c r="BV38" s="50">
        <f>L38</f>
        <v>331.42640940730098</v>
      </c>
      <c r="BW38" s="210">
        <f t="shared" si="28"/>
        <v>0.75409775501077658</v>
      </c>
      <c r="BX38" s="210">
        <f>N38</f>
        <v>-0.536239344892114</v>
      </c>
      <c r="BY38" s="198"/>
      <c r="BZ38" s="444">
        <f t="shared" ref="BZ38:DC38" si="93">P38</f>
        <v>40</v>
      </c>
      <c r="CA38" s="444">
        <f t="shared" si="93"/>
        <v>50</v>
      </c>
      <c r="CB38" s="444">
        <f t="shared" si="93"/>
        <v>30</v>
      </c>
      <c r="CC38" s="444">
        <f t="shared" si="93"/>
        <v>45</v>
      </c>
      <c r="CD38" s="444">
        <f t="shared" si="93"/>
        <v>70</v>
      </c>
      <c r="CE38" s="444">
        <f t="shared" si="93"/>
        <v>70</v>
      </c>
      <c r="CF38" s="444">
        <f t="shared" si="93"/>
        <v>60</v>
      </c>
      <c r="CG38" s="444">
        <f t="shared" si="93"/>
        <v>80</v>
      </c>
      <c r="CH38" s="444">
        <f t="shared" si="93"/>
        <v>60</v>
      </c>
      <c r="CI38" s="444">
        <f t="shared" si="93"/>
        <v>5</v>
      </c>
      <c r="CJ38" s="444">
        <f t="shared" si="93"/>
        <v>40</v>
      </c>
      <c r="CK38" s="444">
        <f t="shared" si="93"/>
        <v>50</v>
      </c>
      <c r="CL38" s="444">
        <f t="shared" si="93"/>
        <v>45</v>
      </c>
      <c r="CM38" s="444">
        <f t="shared" si="93"/>
        <v>35</v>
      </c>
      <c r="CN38" s="444">
        <f t="shared" si="93"/>
        <v>60</v>
      </c>
      <c r="CO38" s="444">
        <f t="shared" si="93"/>
        <v>60</v>
      </c>
      <c r="CP38" s="444">
        <f t="shared" si="93"/>
        <v>65</v>
      </c>
      <c r="CQ38" s="444">
        <f t="shared" si="93"/>
        <v>65</v>
      </c>
      <c r="CR38" s="444">
        <f t="shared" si="93"/>
        <v>120.06234497323445</v>
      </c>
      <c r="CS38" s="444">
        <f t="shared" si="93"/>
        <v>32.465993276480084</v>
      </c>
      <c r="CT38" s="444">
        <f t="shared" si="93"/>
        <v>71.258283533203581</v>
      </c>
      <c r="CU38" s="444">
        <f t="shared" si="93"/>
        <v>12.51891336585927</v>
      </c>
      <c r="CV38" s="444">
        <f t="shared" si="93"/>
        <v>145.68021354108029</v>
      </c>
      <c r="CW38" s="444">
        <f t="shared" si="93"/>
        <v>62.204669189158899</v>
      </c>
      <c r="CX38" s="444">
        <f t="shared" si="93"/>
        <v>126.5474461274456</v>
      </c>
      <c r="CY38" s="444">
        <f t="shared" si="93"/>
        <v>72.984926033243681</v>
      </c>
      <c r="CZ38" s="444">
        <f t="shared" si="93"/>
        <v>317.74572706849671</v>
      </c>
      <c r="DA38" s="444">
        <f t="shared" si="93"/>
        <v>111.75283237818897</v>
      </c>
      <c r="DB38" s="444">
        <f t="shared" si="93"/>
        <v>163.73283462873957</v>
      </c>
      <c r="DC38" s="444">
        <f t="shared" si="93"/>
        <v>121.41829808140564</v>
      </c>
      <c r="DD38" s="444"/>
      <c r="DE38" s="444">
        <f t="shared" ref="DE38:DT38" si="94">AU38</f>
        <v>115</v>
      </c>
      <c r="DF38" s="444">
        <f t="shared" si="94"/>
        <v>90</v>
      </c>
      <c r="DG38" s="444">
        <f t="shared" si="94"/>
        <v>75</v>
      </c>
      <c r="DH38" s="444">
        <f t="shared" si="94"/>
        <v>140</v>
      </c>
      <c r="DI38" s="444">
        <f t="shared" si="94"/>
        <v>140</v>
      </c>
      <c r="DJ38" s="444">
        <f t="shared" si="94"/>
        <v>65</v>
      </c>
      <c r="DK38" s="444">
        <f t="shared" si="94"/>
        <v>90</v>
      </c>
      <c r="DL38" s="444">
        <f t="shared" si="94"/>
        <v>80</v>
      </c>
      <c r="DM38" s="444">
        <f t="shared" si="94"/>
        <v>120</v>
      </c>
      <c r="DN38" s="444">
        <f t="shared" si="94"/>
        <v>130</v>
      </c>
      <c r="DO38" s="444">
        <f t="shared" si="94"/>
        <v>152.52833824971452</v>
      </c>
      <c r="DP38" s="444">
        <f t="shared" si="94"/>
        <v>83.777196899062858</v>
      </c>
      <c r="DQ38" s="444">
        <f t="shared" si="94"/>
        <v>207.88488273023918</v>
      </c>
      <c r="DR38" s="444">
        <f t="shared" si="94"/>
        <v>199.53237216068928</v>
      </c>
      <c r="DS38" s="444">
        <f t="shared" si="94"/>
        <v>429.4985594466857</v>
      </c>
      <c r="DT38" s="444">
        <f t="shared" si="94"/>
        <v>285.15113271014519</v>
      </c>
    </row>
    <row r="39" spans="2:124" x14ac:dyDescent="0.3">
      <c r="B39" s="10" t="s">
        <v>15</v>
      </c>
      <c r="C39" s="688">
        <v>5</v>
      </c>
      <c r="D39" s="688">
        <v>10</v>
      </c>
      <c r="E39" s="688">
        <v>0</v>
      </c>
      <c r="F39" s="688">
        <v>20</v>
      </c>
      <c r="G39" s="688">
        <v>5</v>
      </c>
      <c r="H39" s="688">
        <v>5</v>
      </c>
      <c r="I39" s="681">
        <v>7.1038060014235169</v>
      </c>
      <c r="J39" s="681">
        <v>-36.863717678191641</v>
      </c>
      <c r="K39" s="681">
        <v>16.579336047654486</v>
      </c>
      <c r="L39" s="681">
        <v>23.964945808407386</v>
      </c>
      <c r="M39" s="208" t="str">
        <f t="shared" si="11"/>
        <v>N/A</v>
      </c>
      <c r="N39" s="208">
        <f t="shared" si="7"/>
        <v>0.44547077998324047</v>
      </c>
      <c r="O39" s="198"/>
      <c r="P39" s="13">
        <v>0</v>
      </c>
      <c r="Q39" s="13">
        <v>0</v>
      </c>
      <c r="R39" s="13">
        <v>0</v>
      </c>
      <c r="S39" s="13">
        <v>0</v>
      </c>
      <c r="T39" s="13">
        <v>0</v>
      </c>
      <c r="U39" s="13">
        <v>0</v>
      </c>
      <c r="V39" s="13">
        <v>5</v>
      </c>
      <c r="W39" s="13">
        <v>5</v>
      </c>
      <c r="X39" s="13">
        <v>10</v>
      </c>
      <c r="Y39" s="13">
        <v>0</v>
      </c>
      <c r="Z39" s="13">
        <v>0</v>
      </c>
      <c r="AA39" s="13">
        <v>0</v>
      </c>
      <c r="AB39" s="13">
        <v>0</v>
      </c>
      <c r="AC39" s="13">
        <v>0</v>
      </c>
      <c r="AD39" s="13">
        <v>0</v>
      </c>
      <c r="AE39" s="13">
        <v>0</v>
      </c>
      <c r="AF39" s="13">
        <v>0</v>
      </c>
      <c r="AG39" s="13">
        <v>5</v>
      </c>
      <c r="AH39" s="13"/>
      <c r="AI39" s="13"/>
      <c r="AJ39" s="13"/>
      <c r="AK39" s="13"/>
      <c r="AL39" s="13"/>
      <c r="AM39" s="13"/>
      <c r="AN39" s="13"/>
      <c r="AO39" s="13"/>
      <c r="AP39" s="13"/>
      <c r="AQ39" s="13"/>
      <c r="AR39" s="13"/>
      <c r="AS39" s="13"/>
      <c r="AT39" s="635"/>
      <c r="AU39" s="13">
        <f t="shared" ref="AU39:AU43" si="95">D39-AV39</f>
        <v>10</v>
      </c>
      <c r="AV39" s="13">
        <f t="shared" ref="AV39:AV43" si="96">SUM(P39:Q39)</f>
        <v>0</v>
      </c>
      <c r="AW39" s="13">
        <f t="shared" ref="AW39:AW43" si="97">SUM(R39:S39)</f>
        <v>0</v>
      </c>
      <c r="AX39" s="7">
        <f t="shared" ref="AX39:AX43" si="98">SUM(T39:U39)</f>
        <v>0</v>
      </c>
      <c r="AY39" s="13">
        <f t="shared" ref="AY39:AY43" si="99">SUM(V39:W39)</f>
        <v>10</v>
      </c>
      <c r="AZ39" s="13">
        <f t="shared" ref="AZ39:AZ43" si="100">SUM(X39:Y39)</f>
        <v>10</v>
      </c>
      <c r="BA39" s="13">
        <f t="shared" ref="BA39:BA43" si="101">SUM(Z39:AA39)</f>
        <v>0</v>
      </c>
      <c r="BB39" s="13">
        <f t="shared" ref="BB39:BB43" si="102">SUM(AB39:AC39)</f>
        <v>0</v>
      </c>
      <c r="BC39" s="13">
        <f t="shared" ref="BC39:BC43" si="103">SUM(AD39:AE39)</f>
        <v>0</v>
      </c>
      <c r="BD39" s="13">
        <f t="shared" ref="BD39:BD43" si="104">SUM(AF39:AG39)</f>
        <v>5</v>
      </c>
      <c r="BE39" s="13"/>
      <c r="BF39" s="13"/>
      <c r="BG39" s="13"/>
      <c r="BH39" s="50"/>
      <c r="BI39" s="59"/>
      <c r="BJ39" s="59"/>
      <c r="BL39" s="10" t="s">
        <v>15</v>
      </c>
      <c r="BM39" s="13">
        <f t="shared" si="58"/>
        <v>5</v>
      </c>
      <c r="BN39" s="13">
        <f t="shared" si="58"/>
        <v>10</v>
      </c>
      <c r="BO39" s="13">
        <f t="shared" si="58"/>
        <v>0</v>
      </c>
      <c r="BP39" s="13">
        <f t="shared" si="58"/>
        <v>20</v>
      </c>
      <c r="BQ39" s="13">
        <f t="shared" si="58"/>
        <v>5</v>
      </c>
      <c r="BR39" s="13">
        <f t="shared" si="58"/>
        <v>5</v>
      </c>
      <c r="BS39" s="13">
        <f t="shared" si="58"/>
        <v>7.1038060014235169</v>
      </c>
      <c r="BT39" s="13">
        <f t="shared" si="58"/>
        <v>-36.863717678191641</v>
      </c>
      <c r="BU39" s="13">
        <f t="shared" si="58"/>
        <v>16.579336047654486</v>
      </c>
      <c r="BV39" s="13"/>
      <c r="BW39" s="212"/>
      <c r="BX39" s="208"/>
      <c r="BY39" s="27"/>
      <c r="BZ39" s="439"/>
      <c r="CA39" s="439"/>
      <c r="CB39" s="439"/>
      <c r="CC39" s="439"/>
      <c r="CD39" s="439"/>
      <c r="CE39" s="439"/>
      <c r="CF39" s="439"/>
      <c r="CG39" s="439"/>
      <c r="CH39" s="439"/>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679"/>
      <c r="DI39" s="679"/>
      <c r="DJ39" s="679"/>
      <c r="DK39" s="679"/>
      <c r="DL39" s="679"/>
      <c r="DM39" s="679"/>
      <c r="DN39" s="679"/>
      <c r="DO39" s="679"/>
      <c r="DP39" s="679"/>
      <c r="DQ39" s="679"/>
      <c r="DR39" s="679"/>
      <c r="DS39" s="679"/>
      <c r="DT39" s="679"/>
    </row>
    <row r="40" spans="2:124" x14ac:dyDescent="0.3">
      <c r="B40" s="10" t="s">
        <v>16</v>
      </c>
      <c r="C40" s="688">
        <v>-10</v>
      </c>
      <c r="D40" s="688">
        <v>15</v>
      </c>
      <c r="E40" s="688">
        <v>10</v>
      </c>
      <c r="F40" s="688">
        <v>5</v>
      </c>
      <c r="G40" s="688">
        <v>5</v>
      </c>
      <c r="H40" s="688">
        <v>35</v>
      </c>
      <c r="I40" s="681">
        <v>58.952364089735418</v>
      </c>
      <c r="J40" s="681">
        <v>24.830219774958618</v>
      </c>
      <c r="K40" s="681">
        <v>4.7202148060964824</v>
      </c>
      <c r="L40" s="681">
        <v>12.956609105393319</v>
      </c>
      <c r="M40" s="208">
        <f t="shared" si="11"/>
        <v>-0.809900401652633</v>
      </c>
      <c r="N40" s="208">
        <f t="shared" si="7"/>
        <v>1.7449193813508161</v>
      </c>
      <c r="O40" s="198"/>
      <c r="P40" s="13">
        <v>10</v>
      </c>
      <c r="Q40" s="13">
        <v>0</v>
      </c>
      <c r="R40" s="13">
        <v>0</v>
      </c>
      <c r="S40" s="13">
        <v>5</v>
      </c>
      <c r="T40" s="13">
        <v>5</v>
      </c>
      <c r="U40" s="13">
        <v>0</v>
      </c>
      <c r="V40" s="13">
        <v>0</v>
      </c>
      <c r="W40" s="13">
        <v>5</v>
      </c>
      <c r="X40" s="13">
        <v>0</v>
      </c>
      <c r="Y40" s="13">
        <v>0</v>
      </c>
      <c r="Z40" s="13">
        <v>5</v>
      </c>
      <c r="AA40" s="13">
        <v>0</v>
      </c>
      <c r="AB40" s="13">
        <v>0</v>
      </c>
      <c r="AC40" s="13">
        <v>0</v>
      </c>
      <c r="AD40" s="13">
        <v>5</v>
      </c>
      <c r="AE40" s="13">
        <v>10</v>
      </c>
      <c r="AF40" s="13">
        <v>10</v>
      </c>
      <c r="AG40" s="13">
        <v>10</v>
      </c>
      <c r="AH40" s="13"/>
      <c r="AI40" s="13"/>
      <c r="AJ40" s="13"/>
      <c r="AK40" s="13"/>
      <c r="AL40" s="13"/>
      <c r="AM40" s="13"/>
      <c r="AN40" s="13"/>
      <c r="AO40" s="13"/>
      <c r="AP40" s="13"/>
      <c r="AQ40" s="13"/>
      <c r="AR40" s="13"/>
      <c r="AS40" s="13"/>
      <c r="AT40" s="635"/>
      <c r="AU40" s="13">
        <f t="shared" si="95"/>
        <v>5</v>
      </c>
      <c r="AV40" s="13">
        <f t="shared" si="96"/>
        <v>10</v>
      </c>
      <c r="AW40" s="13">
        <f t="shared" si="97"/>
        <v>5</v>
      </c>
      <c r="AX40" s="13">
        <f t="shared" si="98"/>
        <v>5</v>
      </c>
      <c r="AY40" s="13">
        <f t="shared" si="99"/>
        <v>5</v>
      </c>
      <c r="AZ40" s="13">
        <f t="shared" si="100"/>
        <v>0</v>
      </c>
      <c r="BA40" s="13">
        <f t="shared" si="101"/>
        <v>5</v>
      </c>
      <c r="BB40" s="13">
        <f t="shared" si="102"/>
        <v>0</v>
      </c>
      <c r="BC40" s="13">
        <f t="shared" si="103"/>
        <v>15</v>
      </c>
      <c r="BD40" s="13">
        <f t="shared" si="104"/>
        <v>20</v>
      </c>
      <c r="BE40" s="13"/>
      <c r="BF40" s="13"/>
      <c r="BG40" s="13"/>
      <c r="BH40" s="50"/>
      <c r="BI40" s="59"/>
      <c r="BJ40" s="59"/>
      <c r="BL40" s="10" t="s">
        <v>16</v>
      </c>
      <c r="BM40" s="13">
        <f t="shared" si="58"/>
        <v>-10</v>
      </c>
      <c r="BN40" s="13">
        <f t="shared" si="58"/>
        <v>15</v>
      </c>
      <c r="BO40" s="13">
        <f t="shared" si="58"/>
        <v>10</v>
      </c>
      <c r="BP40" s="13">
        <f t="shared" si="58"/>
        <v>5</v>
      </c>
      <c r="BQ40" s="13">
        <f t="shared" si="58"/>
        <v>5</v>
      </c>
      <c r="BR40" s="13">
        <f t="shared" si="58"/>
        <v>35</v>
      </c>
      <c r="BS40" s="13">
        <f t="shared" si="58"/>
        <v>58.952364089735418</v>
      </c>
      <c r="BT40" s="13">
        <f t="shared" si="58"/>
        <v>24.830219774958618</v>
      </c>
      <c r="BU40" s="13">
        <f t="shared" si="58"/>
        <v>4.7202148060964824</v>
      </c>
      <c r="BV40" s="13"/>
      <c r="BW40" s="212"/>
      <c r="BX40" s="208"/>
      <c r="BY40" s="301"/>
      <c r="BZ40" s="439"/>
      <c r="CA40" s="439"/>
      <c r="CB40" s="439"/>
      <c r="CC40" s="439"/>
      <c r="CD40" s="439"/>
      <c r="CE40" s="439"/>
      <c r="CF40" s="439"/>
      <c r="CG40" s="439"/>
      <c r="CH40" s="439"/>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679"/>
      <c r="DI40" s="679"/>
      <c r="DJ40" s="679"/>
      <c r="DK40" s="679"/>
      <c r="DL40" s="679"/>
      <c r="DM40" s="679"/>
      <c r="DN40" s="679"/>
      <c r="DO40" s="679"/>
      <c r="DP40" s="679"/>
      <c r="DQ40" s="679"/>
      <c r="DR40" s="679"/>
      <c r="DS40" s="679"/>
      <c r="DT40" s="679"/>
    </row>
    <row r="41" spans="2:124" x14ac:dyDescent="0.3">
      <c r="B41" s="10" t="s">
        <v>17</v>
      </c>
      <c r="C41" s="688">
        <v>0</v>
      </c>
      <c r="D41" s="688">
        <v>-25</v>
      </c>
      <c r="E41" s="688">
        <v>-5</v>
      </c>
      <c r="F41" s="688">
        <v>-10</v>
      </c>
      <c r="G41" s="688">
        <v>-10</v>
      </c>
      <c r="H41" s="688">
        <v>0</v>
      </c>
      <c r="I41" s="681">
        <v>-39.666324626503915</v>
      </c>
      <c r="J41" s="681">
        <v>-66.333478497510882</v>
      </c>
      <c r="K41" s="681">
        <v>-22.012250400186129</v>
      </c>
      <c r="L41" s="681">
        <v>1.7274382913319337</v>
      </c>
      <c r="M41" s="208" t="str">
        <f t="shared" si="11"/>
        <v>N/A</v>
      </c>
      <c r="N41" s="208" t="str">
        <f t="shared" si="7"/>
        <v>N/A</v>
      </c>
      <c r="O41" s="198"/>
      <c r="P41" s="13">
        <v>-10</v>
      </c>
      <c r="Q41" s="13">
        <v>0</v>
      </c>
      <c r="R41" s="13">
        <v>0</v>
      </c>
      <c r="S41" s="13">
        <v>0</v>
      </c>
      <c r="T41" s="13">
        <v>0</v>
      </c>
      <c r="U41" s="13">
        <v>0</v>
      </c>
      <c r="V41" s="13">
        <v>0</v>
      </c>
      <c r="W41" s="13">
        <v>0</v>
      </c>
      <c r="X41" s="13">
        <v>-5</v>
      </c>
      <c r="Y41" s="13">
        <v>-5</v>
      </c>
      <c r="Z41" s="13">
        <v>-5</v>
      </c>
      <c r="AA41" s="13">
        <v>-5</v>
      </c>
      <c r="AB41" s="13">
        <v>0</v>
      </c>
      <c r="AC41" s="13">
        <v>0</v>
      </c>
      <c r="AD41" s="13">
        <v>0</v>
      </c>
      <c r="AE41" s="13">
        <v>0</v>
      </c>
      <c r="AF41" s="13">
        <v>0</v>
      </c>
      <c r="AG41" s="13">
        <v>0</v>
      </c>
      <c r="AH41" s="13"/>
      <c r="AI41" s="13"/>
      <c r="AJ41" s="13"/>
      <c r="AK41" s="13"/>
      <c r="AL41" s="13"/>
      <c r="AM41" s="13"/>
      <c r="AN41" s="13"/>
      <c r="AO41" s="13"/>
      <c r="AP41" s="13"/>
      <c r="AQ41" s="13"/>
      <c r="AR41" s="13"/>
      <c r="AS41" s="13"/>
      <c r="AT41" s="635"/>
      <c r="AU41" s="13">
        <f t="shared" si="95"/>
        <v>-15</v>
      </c>
      <c r="AV41" s="13">
        <f t="shared" si="96"/>
        <v>-10</v>
      </c>
      <c r="AW41" s="13">
        <f t="shared" si="97"/>
        <v>0</v>
      </c>
      <c r="AX41" s="13">
        <f t="shared" si="98"/>
        <v>0</v>
      </c>
      <c r="AY41" s="13">
        <f t="shared" si="99"/>
        <v>0</v>
      </c>
      <c r="AZ41" s="13">
        <f t="shared" si="100"/>
        <v>-10</v>
      </c>
      <c r="BA41" s="13">
        <f t="shared" si="101"/>
        <v>-10</v>
      </c>
      <c r="BB41" s="13">
        <f t="shared" si="102"/>
        <v>0</v>
      </c>
      <c r="BC41" s="13">
        <f t="shared" si="103"/>
        <v>0</v>
      </c>
      <c r="BD41" s="13">
        <f t="shared" si="104"/>
        <v>0</v>
      </c>
      <c r="BE41" s="13"/>
      <c r="BF41" s="13"/>
      <c r="BG41" s="13"/>
      <c r="BH41" s="50"/>
      <c r="BI41" s="59"/>
      <c r="BJ41" s="59"/>
      <c r="BL41" s="10" t="s">
        <v>17</v>
      </c>
      <c r="BM41" s="13">
        <f t="shared" si="58"/>
        <v>0</v>
      </c>
      <c r="BN41" s="13">
        <f t="shared" si="58"/>
        <v>-25</v>
      </c>
      <c r="BO41" s="13">
        <f t="shared" si="58"/>
        <v>-5</v>
      </c>
      <c r="BP41" s="13">
        <f t="shared" si="58"/>
        <v>-10</v>
      </c>
      <c r="BQ41" s="13">
        <f t="shared" si="58"/>
        <v>-10</v>
      </c>
      <c r="BR41" s="13">
        <f t="shared" si="58"/>
        <v>0</v>
      </c>
      <c r="BS41" s="13">
        <f t="shared" si="58"/>
        <v>-39.666324626503915</v>
      </c>
      <c r="BT41" s="13">
        <f t="shared" si="58"/>
        <v>-66.333478497510882</v>
      </c>
      <c r="BU41" s="13">
        <f t="shared" si="58"/>
        <v>-22.012250400186129</v>
      </c>
      <c r="BV41" s="13"/>
      <c r="BW41" s="212"/>
      <c r="BX41" s="208"/>
      <c r="BY41" s="301"/>
      <c r="BZ41" s="439"/>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679"/>
      <c r="DI41" s="679"/>
      <c r="DJ41" s="679"/>
      <c r="DK41" s="679"/>
      <c r="DL41" s="679"/>
      <c r="DM41" s="679"/>
      <c r="DN41" s="679"/>
      <c r="DO41" s="679"/>
      <c r="DP41" s="679"/>
      <c r="DQ41" s="679"/>
      <c r="DR41" s="679"/>
      <c r="DS41" s="679"/>
      <c r="DT41" s="679"/>
    </row>
    <row r="42" spans="2:124" x14ac:dyDescent="0.3">
      <c r="B42" s="10" t="s">
        <v>18</v>
      </c>
      <c r="C42" s="688">
        <v>90</v>
      </c>
      <c r="D42" s="688">
        <v>115</v>
      </c>
      <c r="E42" s="688">
        <v>130</v>
      </c>
      <c r="F42" s="688">
        <v>150</v>
      </c>
      <c r="G42" s="688">
        <v>110</v>
      </c>
      <c r="H42" s="688">
        <v>80</v>
      </c>
      <c r="I42" s="681">
        <v>180.06606234098049</v>
      </c>
      <c r="J42" s="681">
        <v>359.81316342481796</v>
      </c>
      <c r="K42" s="681">
        <v>712.52029942968272</v>
      </c>
      <c r="L42" s="681">
        <v>222.75313207949404</v>
      </c>
      <c r="M42" s="208">
        <f t="shared" si="11"/>
        <v>0.98025078529002174</v>
      </c>
      <c r="N42" s="208">
        <f t="shared" si="7"/>
        <v>-0.68737293203044092</v>
      </c>
      <c r="O42" s="198"/>
      <c r="P42" s="13">
        <v>20</v>
      </c>
      <c r="Q42" s="13">
        <v>25</v>
      </c>
      <c r="R42" s="13">
        <v>20</v>
      </c>
      <c r="S42" s="13">
        <v>35</v>
      </c>
      <c r="T42" s="13">
        <v>25</v>
      </c>
      <c r="U42" s="13">
        <v>20</v>
      </c>
      <c r="V42" s="13">
        <v>20</v>
      </c>
      <c r="W42" s="13">
        <v>40</v>
      </c>
      <c r="X42" s="13">
        <v>35</v>
      </c>
      <c r="Y42" s="13">
        <v>5</v>
      </c>
      <c r="Z42" s="13">
        <v>30</v>
      </c>
      <c r="AA42" s="13">
        <v>15</v>
      </c>
      <c r="AB42" s="13">
        <v>15</v>
      </c>
      <c r="AC42" s="13">
        <v>25</v>
      </c>
      <c r="AD42" s="13">
        <v>45</v>
      </c>
      <c r="AE42" s="13">
        <v>15</v>
      </c>
      <c r="AF42" s="13">
        <v>10</v>
      </c>
      <c r="AG42" s="13">
        <v>10</v>
      </c>
      <c r="AH42" s="13"/>
      <c r="AI42" s="13"/>
      <c r="AJ42" s="13"/>
      <c r="AK42" s="13"/>
      <c r="AL42" s="13"/>
      <c r="AM42" s="13"/>
      <c r="AN42" s="13"/>
      <c r="AO42" s="13"/>
      <c r="AP42" s="13"/>
      <c r="AQ42" s="13"/>
      <c r="AR42" s="13"/>
      <c r="AS42" s="13"/>
      <c r="AT42" s="635"/>
      <c r="AU42" s="13">
        <f t="shared" si="95"/>
        <v>70</v>
      </c>
      <c r="AV42" s="13">
        <f t="shared" si="96"/>
        <v>45</v>
      </c>
      <c r="AW42" s="13">
        <f t="shared" si="97"/>
        <v>55</v>
      </c>
      <c r="AX42" s="13">
        <f t="shared" si="98"/>
        <v>45</v>
      </c>
      <c r="AY42" s="13">
        <f t="shared" si="99"/>
        <v>60</v>
      </c>
      <c r="AZ42" s="13">
        <f t="shared" si="100"/>
        <v>40</v>
      </c>
      <c r="BA42" s="13">
        <f t="shared" si="101"/>
        <v>45</v>
      </c>
      <c r="BB42" s="13">
        <f t="shared" si="102"/>
        <v>40</v>
      </c>
      <c r="BC42" s="13">
        <f t="shared" si="103"/>
        <v>60</v>
      </c>
      <c r="BD42" s="13">
        <f t="shared" si="104"/>
        <v>20</v>
      </c>
      <c r="BE42" s="13"/>
      <c r="BF42" s="13"/>
      <c r="BG42" s="13"/>
      <c r="BH42" s="50"/>
      <c r="BI42" s="59"/>
      <c r="BJ42" s="59"/>
      <c r="BL42" s="10" t="s">
        <v>18</v>
      </c>
      <c r="BM42" s="13">
        <f t="shared" si="58"/>
        <v>90</v>
      </c>
      <c r="BN42" s="13">
        <f t="shared" si="58"/>
        <v>115</v>
      </c>
      <c r="BO42" s="13">
        <f t="shared" si="58"/>
        <v>130</v>
      </c>
      <c r="BP42" s="13">
        <f t="shared" si="58"/>
        <v>150</v>
      </c>
      <c r="BQ42" s="13">
        <f t="shared" si="58"/>
        <v>110</v>
      </c>
      <c r="BR42" s="13">
        <f t="shared" si="58"/>
        <v>80</v>
      </c>
      <c r="BS42" s="13">
        <f t="shared" si="58"/>
        <v>180.06606234098049</v>
      </c>
      <c r="BT42" s="13">
        <f t="shared" si="58"/>
        <v>359.81316342481796</v>
      </c>
      <c r="BU42" s="13">
        <f t="shared" si="58"/>
        <v>712.52029942968272</v>
      </c>
      <c r="BV42" s="13"/>
      <c r="BW42" s="212"/>
      <c r="BX42" s="208"/>
      <c r="BY42" s="27"/>
      <c r="BZ42" s="439"/>
      <c r="CA42" s="439"/>
      <c r="CB42" s="439"/>
      <c r="CC42" s="439"/>
      <c r="CD42" s="439"/>
      <c r="CE42" s="439"/>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679"/>
      <c r="DI42" s="679"/>
      <c r="DJ42" s="679"/>
      <c r="DK42" s="679"/>
      <c r="DL42" s="679"/>
      <c r="DM42" s="679"/>
      <c r="DN42" s="679"/>
      <c r="DO42" s="679"/>
      <c r="DP42" s="679"/>
      <c r="DQ42" s="679"/>
      <c r="DR42" s="679"/>
      <c r="DS42" s="679"/>
      <c r="DT42" s="679"/>
    </row>
    <row r="43" spans="2:124" x14ac:dyDescent="0.3">
      <c r="B43" s="52" t="s">
        <v>19</v>
      </c>
      <c r="C43" s="688">
        <v>60</v>
      </c>
      <c r="D43" s="688">
        <v>90</v>
      </c>
      <c r="E43" s="688">
        <v>100</v>
      </c>
      <c r="F43" s="688">
        <v>90</v>
      </c>
      <c r="G43" s="688">
        <v>95</v>
      </c>
      <c r="H43" s="688">
        <v>130</v>
      </c>
      <c r="I43" s="681">
        <v>29.849627343141918</v>
      </c>
      <c r="J43" s="681">
        <v>125.97106786685441</v>
      </c>
      <c r="K43" s="681">
        <v>2.8420922735833756</v>
      </c>
      <c r="L43" s="681">
        <v>70.024284122674317</v>
      </c>
      <c r="M43" s="217">
        <f t="shared" si="11"/>
        <v>-0.97743853154767779</v>
      </c>
      <c r="N43" s="208" t="str">
        <f t="shared" si="7"/>
        <v>&gt;±300%</v>
      </c>
      <c r="O43" s="198"/>
      <c r="P43" s="54">
        <v>20</v>
      </c>
      <c r="Q43" s="54">
        <v>25</v>
      </c>
      <c r="R43" s="54">
        <v>10</v>
      </c>
      <c r="S43" s="54">
        <v>5</v>
      </c>
      <c r="T43" s="54">
        <v>40</v>
      </c>
      <c r="U43" s="54">
        <v>50</v>
      </c>
      <c r="V43" s="54">
        <v>35</v>
      </c>
      <c r="W43" s="54">
        <v>30</v>
      </c>
      <c r="X43" s="54">
        <v>20</v>
      </c>
      <c r="Y43" s="54">
        <v>5</v>
      </c>
      <c r="Z43" s="54">
        <v>10</v>
      </c>
      <c r="AA43" s="54">
        <v>40</v>
      </c>
      <c r="AB43" s="54">
        <v>30</v>
      </c>
      <c r="AC43" s="54">
        <v>10</v>
      </c>
      <c r="AD43" s="54">
        <v>10</v>
      </c>
      <c r="AE43" s="54">
        <v>35</v>
      </c>
      <c r="AF43" s="54">
        <v>45</v>
      </c>
      <c r="AG43" s="54">
        <v>40</v>
      </c>
      <c r="AH43" s="54"/>
      <c r="AI43" s="54"/>
      <c r="AJ43" s="54"/>
      <c r="AK43" s="54"/>
      <c r="AL43" s="54"/>
      <c r="AM43" s="54"/>
      <c r="AN43" s="54"/>
      <c r="AO43" s="13"/>
      <c r="AP43" s="13"/>
      <c r="AQ43" s="13"/>
      <c r="AR43" s="13"/>
      <c r="AS43" s="13"/>
      <c r="AT43" s="635"/>
      <c r="AU43" s="54">
        <f t="shared" si="95"/>
        <v>45</v>
      </c>
      <c r="AV43" s="54">
        <f t="shared" si="96"/>
        <v>45</v>
      </c>
      <c r="AW43" s="54">
        <f t="shared" si="97"/>
        <v>15</v>
      </c>
      <c r="AX43" s="54">
        <f t="shared" si="98"/>
        <v>90</v>
      </c>
      <c r="AY43" s="54">
        <f t="shared" si="99"/>
        <v>65</v>
      </c>
      <c r="AZ43" s="54">
        <f t="shared" si="100"/>
        <v>25</v>
      </c>
      <c r="BA43" s="54">
        <f t="shared" si="101"/>
        <v>50</v>
      </c>
      <c r="BB43" s="54">
        <f t="shared" si="102"/>
        <v>40</v>
      </c>
      <c r="BC43" s="54">
        <f t="shared" si="103"/>
        <v>45</v>
      </c>
      <c r="BD43" s="54">
        <f t="shared" si="104"/>
        <v>85</v>
      </c>
      <c r="BE43" s="54"/>
      <c r="BF43" s="54"/>
      <c r="BG43" s="54"/>
      <c r="BH43" s="517"/>
      <c r="BI43" s="620"/>
      <c r="BJ43" s="620"/>
      <c r="BL43" s="52" t="s">
        <v>19</v>
      </c>
      <c r="BM43" s="54">
        <f t="shared" si="58"/>
        <v>60</v>
      </c>
      <c r="BN43" s="54">
        <f t="shared" si="58"/>
        <v>90</v>
      </c>
      <c r="BO43" s="54">
        <f t="shared" si="58"/>
        <v>100</v>
      </c>
      <c r="BP43" s="54">
        <f t="shared" si="58"/>
        <v>90</v>
      </c>
      <c r="BQ43" s="54">
        <f t="shared" si="58"/>
        <v>95</v>
      </c>
      <c r="BR43" s="54">
        <f t="shared" si="58"/>
        <v>130</v>
      </c>
      <c r="BS43" s="54">
        <f t="shared" si="58"/>
        <v>29.849627343141918</v>
      </c>
      <c r="BT43" s="54">
        <f t="shared" si="58"/>
        <v>125.97106786685441</v>
      </c>
      <c r="BU43" s="54">
        <f t="shared" si="58"/>
        <v>2.8420922735833756</v>
      </c>
      <c r="BV43" s="54"/>
      <c r="BW43" s="216"/>
      <c r="BX43" s="217"/>
      <c r="BY43" s="27"/>
      <c r="BZ43" s="447"/>
      <c r="CA43" s="447"/>
      <c r="CB43" s="447"/>
      <c r="CC43" s="447"/>
      <c r="CD43" s="447"/>
      <c r="CE43" s="44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row>
    <row r="44" spans="2:124" x14ac:dyDescent="0.3">
      <c r="B44" s="239" t="s">
        <v>58</v>
      </c>
      <c r="C44" s="665">
        <v>220</v>
      </c>
      <c r="D44" s="665">
        <v>225</v>
      </c>
      <c r="E44" s="665">
        <v>240</v>
      </c>
      <c r="F44" s="665">
        <v>235</v>
      </c>
      <c r="G44" s="665">
        <v>235</v>
      </c>
      <c r="H44" s="665">
        <v>235</v>
      </c>
      <c r="I44" s="665">
        <v>248.88000000000008</v>
      </c>
      <c r="J44" s="665">
        <v>238.93206947885432</v>
      </c>
      <c r="K44" s="665">
        <v>247.44031179790068</v>
      </c>
      <c r="L44" s="665">
        <v>250.95424431180041</v>
      </c>
      <c r="M44" s="243">
        <f t="shared" si="11"/>
        <v>3.5609461457409619E-2</v>
      </c>
      <c r="N44" s="243">
        <f t="shared" si="7"/>
        <v>1.4201131935081657E-2</v>
      </c>
      <c r="O44" s="198"/>
      <c r="P44" s="242">
        <v>45</v>
      </c>
      <c r="Q44" s="242">
        <v>65</v>
      </c>
      <c r="R44" s="242">
        <v>50</v>
      </c>
      <c r="S44" s="242">
        <v>65</v>
      </c>
      <c r="T44" s="242">
        <v>45</v>
      </c>
      <c r="U44" s="242">
        <v>65</v>
      </c>
      <c r="V44" s="242">
        <v>50</v>
      </c>
      <c r="W44" s="242">
        <v>70</v>
      </c>
      <c r="X44" s="242">
        <v>45</v>
      </c>
      <c r="Y44" s="242">
        <v>75</v>
      </c>
      <c r="Z44" s="242">
        <v>55</v>
      </c>
      <c r="AA44" s="242">
        <v>70</v>
      </c>
      <c r="AB44" s="242">
        <v>45</v>
      </c>
      <c r="AC44" s="242">
        <v>70</v>
      </c>
      <c r="AD44" s="242">
        <v>55</v>
      </c>
      <c r="AE44" s="242">
        <v>70</v>
      </c>
      <c r="AF44" s="242">
        <v>45</v>
      </c>
      <c r="AG44" s="242">
        <v>70</v>
      </c>
      <c r="AH44" s="242">
        <v>62.22000000000002</v>
      </c>
      <c r="AI44" s="242">
        <v>62.22000000000002</v>
      </c>
      <c r="AJ44" s="242">
        <v>62.22000000000002</v>
      </c>
      <c r="AK44" s="242">
        <v>62.22000000000002</v>
      </c>
      <c r="AL44" s="242">
        <v>59.733017369713579</v>
      </c>
      <c r="AM44" s="242">
        <v>59.733017369713579</v>
      </c>
      <c r="AN44" s="242">
        <v>59.733017369713579</v>
      </c>
      <c r="AO44" s="242">
        <v>59.733017369713579</v>
      </c>
      <c r="AP44" s="242">
        <v>59.978404692245377</v>
      </c>
      <c r="AQ44" s="242">
        <v>62.571418801757886</v>
      </c>
      <c r="AR44" s="242">
        <v>63.620380550342965</v>
      </c>
      <c r="AS44" s="242">
        <v>61.270107753554427</v>
      </c>
      <c r="AT44" s="635"/>
      <c r="AU44" s="242">
        <v>110</v>
      </c>
      <c r="AV44" s="242">
        <v>110</v>
      </c>
      <c r="AW44" s="242">
        <v>115</v>
      </c>
      <c r="AX44" s="242">
        <v>110</v>
      </c>
      <c r="AY44" s="242">
        <v>120</v>
      </c>
      <c r="AZ44" s="242">
        <v>120</v>
      </c>
      <c r="BA44" s="242">
        <v>125</v>
      </c>
      <c r="BB44" s="242">
        <v>115</v>
      </c>
      <c r="BC44" s="242">
        <v>125</v>
      </c>
      <c r="BD44" s="242">
        <v>115</v>
      </c>
      <c r="BE44" s="242">
        <v>129.54000000000002</v>
      </c>
      <c r="BF44" s="242">
        <v>119.34</v>
      </c>
      <c r="BG44" s="242">
        <f t="shared" ref="BG44:BG45" si="105">AL44+AM44</f>
        <v>119.46603473942716</v>
      </c>
      <c r="BH44" s="518">
        <f t="shared" si="22"/>
        <v>119.46603473942716</v>
      </c>
      <c r="BI44" s="621">
        <f t="shared" ref="BI44:BI56" si="106">AP44+AQ44</f>
        <v>122.54982349400326</v>
      </c>
      <c r="BJ44" s="621">
        <f t="shared" ref="BJ44:BJ59" si="107">AR44+AS44</f>
        <v>124.8904883038974</v>
      </c>
      <c r="BL44" s="239" t="s">
        <v>58</v>
      </c>
      <c r="BM44" s="242">
        <f t="shared" si="58"/>
        <v>220</v>
      </c>
      <c r="BN44" s="242">
        <f t="shared" si="58"/>
        <v>225</v>
      </c>
      <c r="BO44" s="242">
        <f t="shared" si="58"/>
        <v>240</v>
      </c>
      <c r="BP44" s="242">
        <f t="shared" si="58"/>
        <v>235</v>
      </c>
      <c r="BQ44" s="242">
        <f t="shared" si="58"/>
        <v>235</v>
      </c>
      <c r="BR44" s="242">
        <f t="shared" si="58"/>
        <v>235</v>
      </c>
      <c r="BS44" s="242">
        <f t="shared" si="58"/>
        <v>248.88000000000008</v>
      </c>
      <c r="BT44" s="242">
        <f t="shared" si="58"/>
        <v>238.93206947885432</v>
      </c>
      <c r="BU44" s="242">
        <f t="shared" si="58"/>
        <v>247.44031179790068</v>
      </c>
      <c r="BV44" s="242">
        <f t="shared" si="58"/>
        <v>250.95424431180041</v>
      </c>
      <c r="BW44" s="243">
        <f t="shared" si="28"/>
        <v>3.5609461457409619E-2</v>
      </c>
      <c r="BX44" s="243">
        <f>N44</f>
        <v>1.4201131935081657E-2</v>
      </c>
      <c r="BY44" s="198"/>
      <c r="BZ44" s="451">
        <f>P44</f>
        <v>45</v>
      </c>
      <c r="CA44" s="451">
        <f t="shared" ref="CA44:DC46" si="108">Q44</f>
        <v>65</v>
      </c>
      <c r="CB44" s="451">
        <f t="shared" si="108"/>
        <v>50</v>
      </c>
      <c r="CC44" s="451">
        <f t="shared" si="108"/>
        <v>65</v>
      </c>
      <c r="CD44" s="451">
        <f t="shared" si="108"/>
        <v>45</v>
      </c>
      <c r="CE44" s="451">
        <f t="shared" si="108"/>
        <v>65</v>
      </c>
      <c r="CF44" s="451">
        <f t="shared" si="108"/>
        <v>50</v>
      </c>
      <c r="CG44" s="451">
        <f t="shared" si="108"/>
        <v>70</v>
      </c>
      <c r="CH44" s="451">
        <f t="shared" si="108"/>
        <v>45</v>
      </c>
      <c r="CI44" s="451">
        <f t="shared" si="108"/>
        <v>75</v>
      </c>
      <c r="CJ44" s="451">
        <f t="shared" si="108"/>
        <v>55</v>
      </c>
      <c r="CK44" s="451">
        <f t="shared" si="108"/>
        <v>70</v>
      </c>
      <c r="CL44" s="451">
        <f t="shared" si="108"/>
        <v>45</v>
      </c>
      <c r="CM44" s="451">
        <f t="shared" si="108"/>
        <v>70</v>
      </c>
      <c r="CN44" s="451">
        <f t="shared" si="108"/>
        <v>55</v>
      </c>
      <c r="CO44" s="451">
        <f t="shared" si="108"/>
        <v>70</v>
      </c>
      <c r="CP44" s="451">
        <f t="shared" si="108"/>
        <v>45</v>
      </c>
      <c r="CQ44" s="451">
        <f t="shared" si="108"/>
        <v>70</v>
      </c>
      <c r="CR44" s="451">
        <f t="shared" si="108"/>
        <v>62.22000000000002</v>
      </c>
      <c r="CS44" s="451">
        <f t="shared" si="108"/>
        <v>62.22000000000002</v>
      </c>
      <c r="CT44" s="451">
        <f t="shared" si="108"/>
        <v>62.22000000000002</v>
      </c>
      <c r="CU44" s="451">
        <f t="shared" si="108"/>
        <v>62.22000000000002</v>
      </c>
      <c r="CV44" s="451">
        <f t="shared" si="108"/>
        <v>59.733017369713579</v>
      </c>
      <c r="CW44" s="451">
        <f t="shared" si="108"/>
        <v>59.733017369713579</v>
      </c>
      <c r="CX44" s="451">
        <f t="shared" si="108"/>
        <v>59.733017369713579</v>
      </c>
      <c r="CY44" s="451">
        <f t="shared" si="108"/>
        <v>59.733017369713579</v>
      </c>
      <c r="CZ44" s="451">
        <f t="shared" si="108"/>
        <v>59.978404692245377</v>
      </c>
      <c r="DA44" s="451">
        <f t="shared" si="108"/>
        <v>62.571418801757886</v>
      </c>
      <c r="DB44" s="451">
        <f t="shared" si="108"/>
        <v>63.620380550342965</v>
      </c>
      <c r="DC44" s="451">
        <f t="shared" si="108"/>
        <v>61.270107753554427</v>
      </c>
      <c r="DD44" s="451"/>
      <c r="DE44" s="451">
        <f t="shared" ref="DE44:DT46" si="109">AU44</f>
        <v>110</v>
      </c>
      <c r="DF44" s="451">
        <f t="shared" si="109"/>
        <v>110</v>
      </c>
      <c r="DG44" s="451">
        <f t="shared" si="109"/>
        <v>115</v>
      </c>
      <c r="DH44" s="451">
        <f t="shared" si="109"/>
        <v>110</v>
      </c>
      <c r="DI44" s="451">
        <f t="shared" si="109"/>
        <v>120</v>
      </c>
      <c r="DJ44" s="451">
        <f t="shared" si="109"/>
        <v>120</v>
      </c>
      <c r="DK44" s="451">
        <f t="shared" si="109"/>
        <v>125</v>
      </c>
      <c r="DL44" s="451">
        <f t="shared" si="109"/>
        <v>115</v>
      </c>
      <c r="DM44" s="451">
        <f t="shared" si="109"/>
        <v>125</v>
      </c>
      <c r="DN44" s="451">
        <f t="shared" si="109"/>
        <v>115</v>
      </c>
      <c r="DO44" s="451">
        <f t="shared" si="109"/>
        <v>129.54000000000002</v>
      </c>
      <c r="DP44" s="451">
        <f t="shared" si="109"/>
        <v>119.34</v>
      </c>
      <c r="DQ44" s="451">
        <f t="shared" si="109"/>
        <v>119.46603473942716</v>
      </c>
      <c r="DR44" s="451">
        <f t="shared" si="109"/>
        <v>119.46603473942716</v>
      </c>
      <c r="DS44" s="451">
        <f t="shared" si="109"/>
        <v>122.54982349400326</v>
      </c>
      <c r="DT44" s="451">
        <f t="shared" si="109"/>
        <v>124.8904883038974</v>
      </c>
    </row>
    <row r="45" spans="2:124" x14ac:dyDescent="0.3">
      <c r="B45" s="244" t="s">
        <v>31</v>
      </c>
      <c r="C45" s="666">
        <v>435</v>
      </c>
      <c r="D45" s="666">
        <v>455</v>
      </c>
      <c r="E45" s="666">
        <v>445</v>
      </c>
      <c r="F45" s="666">
        <v>490</v>
      </c>
      <c r="G45" s="666">
        <v>505</v>
      </c>
      <c r="H45" s="666">
        <v>525</v>
      </c>
      <c r="I45" s="666">
        <v>584.22913046317694</v>
      </c>
      <c r="J45" s="666">
        <v>500.47378682248154</v>
      </c>
      <c r="K45" s="666">
        <v>554.78384453233207</v>
      </c>
      <c r="L45" s="666">
        <v>588.04604445615871</v>
      </c>
      <c r="M45" s="248">
        <f t="shared" si="11"/>
        <v>0.10851728729823429</v>
      </c>
      <c r="N45" s="248">
        <f t="shared" si="7"/>
        <v>5.9955242481629645E-2</v>
      </c>
      <c r="O45" s="198"/>
      <c r="P45" s="247">
        <v>105</v>
      </c>
      <c r="Q45" s="247">
        <v>115</v>
      </c>
      <c r="R45" s="247">
        <v>110</v>
      </c>
      <c r="S45" s="247">
        <v>110</v>
      </c>
      <c r="T45" s="247">
        <v>105</v>
      </c>
      <c r="U45" s="247">
        <v>115</v>
      </c>
      <c r="V45" s="247">
        <v>115</v>
      </c>
      <c r="W45" s="247">
        <v>120</v>
      </c>
      <c r="X45" s="247">
        <v>120</v>
      </c>
      <c r="Y45" s="247">
        <v>130</v>
      </c>
      <c r="Z45" s="247">
        <v>125</v>
      </c>
      <c r="AA45" s="247">
        <v>125</v>
      </c>
      <c r="AB45" s="247">
        <v>125</v>
      </c>
      <c r="AC45" s="247">
        <v>125</v>
      </c>
      <c r="AD45" s="247">
        <v>130</v>
      </c>
      <c r="AE45" s="247">
        <v>130</v>
      </c>
      <c r="AF45" s="247">
        <v>130</v>
      </c>
      <c r="AG45" s="247">
        <v>135</v>
      </c>
      <c r="AH45" s="247">
        <v>146.35688023958647</v>
      </c>
      <c r="AI45" s="247">
        <v>146.22372574012326</v>
      </c>
      <c r="AJ45" s="247">
        <v>145.15848974441764</v>
      </c>
      <c r="AK45" s="247">
        <v>146.49003473904969</v>
      </c>
      <c r="AL45" s="247">
        <v>117.7626785735126</v>
      </c>
      <c r="AM45" s="247">
        <v>103.79124483522574</v>
      </c>
      <c r="AN45" s="247">
        <v>136.33611151161961</v>
      </c>
      <c r="AO45" s="247">
        <v>142.58375190212359</v>
      </c>
      <c r="AP45" s="247">
        <v>143.33431167859692</v>
      </c>
      <c r="AQ45" s="247">
        <v>132.13373642526798</v>
      </c>
      <c r="AR45" s="247">
        <v>131.94819154228355</v>
      </c>
      <c r="AS45" s="247">
        <v>147.36760488618359</v>
      </c>
      <c r="AT45" s="635"/>
      <c r="AU45" s="247">
        <f t="shared" ref="AU45:AU46" si="110">D45-AV45</f>
        <v>235</v>
      </c>
      <c r="AV45" s="247">
        <f t="shared" ref="AV45:AV46" si="111">SUM(P45:Q45)</f>
        <v>220</v>
      </c>
      <c r="AW45" s="247">
        <f t="shared" ref="AW45:AW46" si="112">SUM(R45:S45)</f>
        <v>220</v>
      </c>
      <c r="AX45" s="247">
        <f t="shared" ref="AX45:AX46" si="113">SUM(T45:U45)</f>
        <v>220</v>
      </c>
      <c r="AY45" s="247">
        <f t="shared" ref="AY45:AY46" si="114">SUM(V45:W45)</f>
        <v>235</v>
      </c>
      <c r="AZ45" s="247">
        <f t="shared" ref="AZ45:AZ46" si="115">SUM(X45:Y45)</f>
        <v>250</v>
      </c>
      <c r="BA45" s="247">
        <f t="shared" ref="BA45:BA46" si="116">SUM(Z45:AA45)</f>
        <v>250</v>
      </c>
      <c r="BB45" s="247">
        <f t="shared" ref="BB45:BB46" si="117">SUM(AB45:AC45)</f>
        <v>250</v>
      </c>
      <c r="BC45" s="247">
        <f t="shared" ref="BC45:BC46" si="118">SUM(AD45:AE45)</f>
        <v>260</v>
      </c>
      <c r="BD45" s="247">
        <f t="shared" ref="BD45:BD46" si="119">SUM(AF45:AG45)</f>
        <v>265</v>
      </c>
      <c r="BE45" s="247">
        <f t="shared" ref="BE45:BE50" si="120">AH45+AI45</f>
        <v>292.58060597970973</v>
      </c>
      <c r="BF45" s="247">
        <f t="shared" si="20"/>
        <v>291.64852448346733</v>
      </c>
      <c r="BG45" s="247">
        <f t="shared" si="105"/>
        <v>221.55392340873834</v>
      </c>
      <c r="BH45" s="518">
        <f t="shared" si="22"/>
        <v>278.9198634137432</v>
      </c>
      <c r="BI45" s="621">
        <f t="shared" si="106"/>
        <v>275.46804810386493</v>
      </c>
      <c r="BJ45" s="621">
        <f t="shared" si="107"/>
        <v>279.31579642846714</v>
      </c>
      <c r="BL45" s="244" t="s">
        <v>31</v>
      </c>
      <c r="BM45" s="247">
        <f t="shared" si="58"/>
        <v>435</v>
      </c>
      <c r="BN45" s="247">
        <f t="shared" si="58"/>
        <v>455</v>
      </c>
      <c r="BO45" s="247">
        <f t="shared" si="58"/>
        <v>445</v>
      </c>
      <c r="BP45" s="247">
        <f t="shared" si="58"/>
        <v>490</v>
      </c>
      <c r="BQ45" s="247">
        <f t="shared" si="58"/>
        <v>505</v>
      </c>
      <c r="BR45" s="247">
        <f t="shared" si="58"/>
        <v>525</v>
      </c>
      <c r="BS45" s="247">
        <f t="shared" si="58"/>
        <v>584.22913046317694</v>
      </c>
      <c r="BT45" s="247">
        <f t="shared" si="58"/>
        <v>500.47378682248154</v>
      </c>
      <c r="BU45" s="247">
        <f t="shared" si="58"/>
        <v>554.78384453233207</v>
      </c>
      <c r="BV45" s="247">
        <f t="shared" si="58"/>
        <v>588.04604445615871</v>
      </c>
      <c r="BW45" s="248">
        <f t="shared" si="28"/>
        <v>0.10851728729823429</v>
      </c>
      <c r="BX45" s="248">
        <f>N45</f>
        <v>5.9955242481629645E-2</v>
      </c>
      <c r="BY45" s="59"/>
      <c r="BZ45" s="452">
        <f t="shared" ref="BZ45:CM46" si="121">P45</f>
        <v>105</v>
      </c>
      <c r="CA45" s="452">
        <f t="shared" si="121"/>
        <v>115</v>
      </c>
      <c r="CB45" s="452">
        <f t="shared" si="121"/>
        <v>110</v>
      </c>
      <c r="CC45" s="452">
        <f t="shared" si="121"/>
        <v>110</v>
      </c>
      <c r="CD45" s="452">
        <f t="shared" si="121"/>
        <v>105</v>
      </c>
      <c r="CE45" s="452">
        <f t="shared" si="121"/>
        <v>115</v>
      </c>
      <c r="CF45" s="452">
        <f t="shared" si="121"/>
        <v>115</v>
      </c>
      <c r="CG45" s="452">
        <f t="shared" si="121"/>
        <v>120</v>
      </c>
      <c r="CH45" s="452">
        <f t="shared" si="121"/>
        <v>120</v>
      </c>
      <c r="CI45" s="452">
        <f t="shared" si="121"/>
        <v>130</v>
      </c>
      <c r="CJ45" s="452">
        <f t="shared" si="121"/>
        <v>125</v>
      </c>
      <c r="CK45" s="452">
        <f t="shared" si="121"/>
        <v>125</v>
      </c>
      <c r="CL45" s="452">
        <f t="shared" si="121"/>
        <v>125</v>
      </c>
      <c r="CM45" s="452">
        <f t="shared" si="121"/>
        <v>125</v>
      </c>
      <c r="CN45" s="452">
        <f>AD45</f>
        <v>130</v>
      </c>
      <c r="CO45" s="452">
        <f>AE45</f>
        <v>130</v>
      </c>
      <c r="CP45" s="452">
        <f t="shared" si="108"/>
        <v>130</v>
      </c>
      <c r="CQ45" s="452">
        <f t="shared" si="108"/>
        <v>135</v>
      </c>
      <c r="CR45" s="452">
        <f t="shared" si="108"/>
        <v>146.35688023958647</v>
      </c>
      <c r="CS45" s="452">
        <f t="shared" si="108"/>
        <v>146.22372574012326</v>
      </c>
      <c r="CT45" s="452">
        <f t="shared" si="108"/>
        <v>145.15848974441764</v>
      </c>
      <c r="CU45" s="452">
        <f t="shared" si="108"/>
        <v>146.49003473904969</v>
      </c>
      <c r="CV45" s="452">
        <f t="shared" si="108"/>
        <v>117.7626785735126</v>
      </c>
      <c r="CW45" s="452">
        <f t="shared" si="108"/>
        <v>103.79124483522574</v>
      </c>
      <c r="CX45" s="452">
        <f t="shared" si="108"/>
        <v>136.33611151161961</v>
      </c>
      <c r="CY45" s="452">
        <f t="shared" si="108"/>
        <v>142.58375190212359</v>
      </c>
      <c r="CZ45" s="452">
        <f t="shared" si="108"/>
        <v>143.33431167859692</v>
      </c>
      <c r="DA45" s="452">
        <f t="shared" si="108"/>
        <v>132.13373642526798</v>
      </c>
      <c r="DB45" s="452">
        <f t="shared" si="108"/>
        <v>131.94819154228355</v>
      </c>
      <c r="DC45" s="452">
        <f t="shared" si="108"/>
        <v>147.36760488618359</v>
      </c>
      <c r="DD45" s="452"/>
      <c r="DE45" s="452">
        <f t="shared" si="109"/>
        <v>235</v>
      </c>
      <c r="DF45" s="452">
        <f t="shared" si="109"/>
        <v>220</v>
      </c>
      <c r="DG45" s="452">
        <f t="shared" si="109"/>
        <v>220</v>
      </c>
      <c r="DH45" s="452">
        <f t="shared" si="109"/>
        <v>220</v>
      </c>
      <c r="DI45" s="452">
        <f t="shared" si="109"/>
        <v>235</v>
      </c>
      <c r="DJ45" s="452">
        <f t="shared" si="109"/>
        <v>250</v>
      </c>
      <c r="DK45" s="452">
        <f t="shared" si="109"/>
        <v>250</v>
      </c>
      <c r="DL45" s="452">
        <f t="shared" si="109"/>
        <v>250</v>
      </c>
      <c r="DM45" s="452">
        <f t="shared" si="109"/>
        <v>260</v>
      </c>
      <c r="DN45" s="452">
        <f t="shared" si="109"/>
        <v>265</v>
      </c>
      <c r="DO45" s="452">
        <f t="shared" si="109"/>
        <v>292.58060597970973</v>
      </c>
      <c r="DP45" s="452">
        <f t="shared" si="109"/>
        <v>291.64852448346733</v>
      </c>
      <c r="DQ45" s="452">
        <f t="shared" si="109"/>
        <v>221.55392340873834</v>
      </c>
      <c r="DR45" s="452">
        <f t="shared" si="109"/>
        <v>278.9198634137432</v>
      </c>
      <c r="DS45" s="452">
        <f t="shared" si="109"/>
        <v>275.46804810386493</v>
      </c>
      <c r="DT45" s="452">
        <f t="shared" si="109"/>
        <v>279.31579642846714</v>
      </c>
    </row>
    <row r="46" spans="2:124" x14ac:dyDescent="0.3">
      <c r="B46" s="250" t="s">
        <v>112</v>
      </c>
      <c r="C46" s="690">
        <v>-5</v>
      </c>
      <c r="D46" s="690">
        <v>50</v>
      </c>
      <c r="E46" s="690">
        <v>525</v>
      </c>
      <c r="F46" s="690">
        <v>460</v>
      </c>
      <c r="G46" s="690">
        <v>215</v>
      </c>
      <c r="H46" s="690">
        <v>280</v>
      </c>
      <c r="I46" s="690">
        <f>SUM(I47:I50)</f>
        <v>266.24833333333333</v>
      </c>
      <c r="J46" s="690">
        <f t="shared" ref="J46:L46" si="122">SUM(J47:J50)</f>
        <v>578.36974999999995</v>
      </c>
      <c r="K46" s="690">
        <f t="shared" si="122"/>
        <v>331.78375</v>
      </c>
      <c r="L46" s="690">
        <f t="shared" si="122"/>
        <v>429.00167544965217</v>
      </c>
      <c r="M46" s="210">
        <f t="shared" si="11"/>
        <v>-0.42634664070864703</v>
      </c>
      <c r="N46" s="499">
        <f t="shared" si="7"/>
        <v>0.29301593417294303</v>
      </c>
      <c r="O46" s="198"/>
      <c r="P46" s="496">
        <v>15</v>
      </c>
      <c r="Q46" s="496">
        <v>40</v>
      </c>
      <c r="R46" s="496">
        <v>45</v>
      </c>
      <c r="S46" s="496">
        <v>75</v>
      </c>
      <c r="T46" s="496">
        <v>180</v>
      </c>
      <c r="U46" s="496">
        <v>220</v>
      </c>
      <c r="V46" s="496">
        <v>150</v>
      </c>
      <c r="W46" s="496">
        <v>115</v>
      </c>
      <c r="X46" s="496">
        <v>80</v>
      </c>
      <c r="Y46" s="496">
        <v>115</v>
      </c>
      <c r="Z46" s="496">
        <v>30</v>
      </c>
      <c r="AA46" s="496">
        <v>75</v>
      </c>
      <c r="AB46" s="496">
        <v>45</v>
      </c>
      <c r="AC46" s="496">
        <v>65</v>
      </c>
      <c r="AD46" s="496">
        <v>85</v>
      </c>
      <c r="AE46" s="496">
        <v>70</v>
      </c>
      <c r="AF46" s="496">
        <v>70</v>
      </c>
      <c r="AG46" s="496">
        <v>50</v>
      </c>
      <c r="AH46" s="496">
        <f>SUM(AH47:AH50)</f>
        <v>106.90667862297046</v>
      </c>
      <c r="AI46" s="496">
        <f t="shared" ref="AI46:AS46" si="123">SUM(AI47:AI50)</f>
        <v>85.201328801857187</v>
      </c>
      <c r="AJ46" s="496">
        <f t="shared" si="123"/>
        <v>49.669542878294827</v>
      </c>
      <c r="AK46" s="496">
        <f t="shared" si="123"/>
        <v>24.470783030210882</v>
      </c>
      <c r="AL46" s="496">
        <f t="shared" si="123"/>
        <v>300.15849182404202</v>
      </c>
      <c r="AM46" s="496">
        <f t="shared" si="123"/>
        <v>121.78182395183488</v>
      </c>
      <c r="AN46" s="496">
        <f t="shared" si="123"/>
        <v>96.566656863017542</v>
      </c>
      <c r="AO46" s="496">
        <f t="shared" si="123"/>
        <v>59.862777361105557</v>
      </c>
      <c r="AP46" s="496">
        <f t="shared" si="123"/>
        <v>20.544517487931415</v>
      </c>
      <c r="AQ46" s="496">
        <f t="shared" si="123"/>
        <v>106.59353144541492</v>
      </c>
      <c r="AR46" s="496">
        <f t="shared" si="123"/>
        <v>109.85043641980964</v>
      </c>
      <c r="AS46" s="496">
        <f t="shared" si="123"/>
        <v>94.795264646844004</v>
      </c>
      <c r="AT46" s="635"/>
      <c r="AU46" s="496">
        <f t="shared" si="110"/>
        <v>-5</v>
      </c>
      <c r="AV46" s="36">
        <f t="shared" si="111"/>
        <v>55</v>
      </c>
      <c r="AW46" s="9">
        <f t="shared" si="112"/>
        <v>120</v>
      </c>
      <c r="AX46" s="36">
        <f t="shared" si="113"/>
        <v>400</v>
      </c>
      <c r="AY46" s="36">
        <f t="shared" si="114"/>
        <v>265</v>
      </c>
      <c r="AZ46" s="36">
        <f t="shared" si="115"/>
        <v>195</v>
      </c>
      <c r="BA46" s="36">
        <f t="shared" si="116"/>
        <v>105</v>
      </c>
      <c r="BB46" s="36">
        <f t="shared" si="117"/>
        <v>110</v>
      </c>
      <c r="BC46" s="36">
        <f t="shared" si="118"/>
        <v>155</v>
      </c>
      <c r="BD46" s="36">
        <f t="shared" si="119"/>
        <v>120</v>
      </c>
      <c r="BE46" s="13">
        <f t="shared" si="120"/>
        <v>192.10800742482763</v>
      </c>
      <c r="BF46" s="13">
        <f>AI46+AJ46</f>
        <v>134.87087168015202</v>
      </c>
      <c r="BG46" s="13">
        <f t="shared" ref="BG46:BG50" si="124">AJ46+AK46</f>
        <v>74.140325908505702</v>
      </c>
      <c r="BH46" s="59">
        <f t="shared" si="22"/>
        <v>156.4294342241231</v>
      </c>
      <c r="BI46" s="59">
        <f t="shared" si="106"/>
        <v>127.13804893334634</v>
      </c>
      <c r="BJ46" s="59">
        <f t="shared" si="107"/>
        <v>204.64570106665366</v>
      </c>
      <c r="BL46" s="265" t="s">
        <v>112</v>
      </c>
      <c r="BM46" s="50">
        <f t="shared" si="58"/>
        <v>-5</v>
      </c>
      <c r="BN46" s="50">
        <f t="shared" si="58"/>
        <v>50</v>
      </c>
      <c r="BO46" s="50">
        <f t="shared" si="58"/>
        <v>525</v>
      </c>
      <c r="BP46" s="50">
        <f t="shared" si="58"/>
        <v>460</v>
      </c>
      <c r="BQ46" s="50">
        <f t="shared" si="58"/>
        <v>215</v>
      </c>
      <c r="BR46" s="50">
        <f t="shared" si="58"/>
        <v>280</v>
      </c>
      <c r="BS46" s="50">
        <f t="shared" si="58"/>
        <v>266.24833333333333</v>
      </c>
      <c r="BT46" s="50">
        <f t="shared" si="58"/>
        <v>578.36974999999995</v>
      </c>
      <c r="BU46" s="50">
        <f t="shared" si="58"/>
        <v>331.78375</v>
      </c>
      <c r="BV46" s="50">
        <f t="shared" si="58"/>
        <v>429.00167544965217</v>
      </c>
      <c r="BW46" s="210">
        <f t="shared" si="28"/>
        <v>-0.42634664070864703</v>
      </c>
      <c r="BX46" s="210">
        <f>N46</f>
        <v>0.29301593417294303</v>
      </c>
      <c r="BY46" s="59"/>
      <c r="BZ46" s="444">
        <f t="shared" si="121"/>
        <v>15</v>
      </c>
      <c r="CA46" s="444">
        <f t="shared" si="121"/>
        <v>40</v>
      </c>
      <c r="CB46" s="444">
        <f t="shared" si="121"/>
        <v>45</v>
      </c>
      <c r="CC46" s="444">
        <f t="shared" si="121"/>
        <v>75</v>
      </c>
      <c r="CD46" s="444">
        <f t="shared" si="121"/>
        <v>180</v>
      </c>
      <c r="CE46" s="444">
        <f t="shared" si="121"/>
        <v>220</v>
      </c>
      <c r="CF46" s="444">
        <f t="shared" si="121"/>
        <v>150</v>
      </c>
      <c r="CG46" s="444">
        <f t="shared" si="121"/>
        <v>115</v>
      </c>
      <c r="CH46" s="444">
        <f t="shared" si="121"/>
        <v>80</v>
      </c>
      <c r="CI46" s="444">
        <f t="shared" si="121"/>
        <v>115</v>
      </c>
      <c r="CJ46" s="444">
        <f t="shared" si="121"/>
        <v>30</v>
      </c>
      <c r="CK46" s="444">
        <f t="shared" si="121"/>
        <v>75</v>
      </c>
      <c r="CL46" s="444">
        <f t="shared" si="121"/>
        <v>45</v>
      </c>
      <c r="CM46" s="444">
        <f t="shared" si="121"/>
        <v>65</v>
      </c>
      <c r="CN46" s="444">
        <f>AD46</f>
        <v>85</v>
      </c>
      <c r="CO46" s="444">
        <f>AE46</f>
        <v>70</v>
      </c>
      <c r="CP46" s="444">
        <f t="shared" si="108"/>
        <v>70</v>
      </c>
      <c r="CQ46" s="444">
        <f t="shared" si="108"/>
        <v>50</v>
      </c>
      <c r="CR46" s="444">
        <f t="shared" si="108"/>
        <v>106.90667862297046</v>
      </c>
      <c r="CS46" s="444">
        <f t="shared" si="108"/>
        <v>85.201328801857187</v>
      </c>
      <c r="CT46" s="444">
        <f t="shared" si="108"/>
        <v>49.669542878294827</v>
      </c>
      <c r="CU46" s="444">
        <f t="shared" si="108"/>
        <v>24.470783030210882</v>
      </c>
      <c r="CV46" s="444">
        <f t="shared" si="108"/>
        <v>300.15849182404202</v>
      </c>
      <c r="CW46" s="444">
        <f t="shared" si="108"/>
        <v>121.78182395183488</v>
      </c>
      <c r="CX46" s="444">
        <f t="shared" si="108"/>
        <v>96.566656863017542</v>
      </c>
      <c r="CY46" s="444">
        <f t="shared" si="108"/>
        <v>59.862777361105557</v>
      </c>
      <c r="CZ46" s="444">
        <f t="shared" si="108"/>
        <v>20.544517487931415</v>
      </c>
      <c r="DA46" s="444">
        <f t="shared" si="108"/>
        <v>106.59353144541492</v>
      </c>
      <c r="DB46" s="444">
        <f t="shared" si="108"/>
        <v>109.85043641980964</v>
      </c>
      <c r="DC46" s="444">
        <f t="shared" si="108"/>
        <v>94.795264646844004</v>
      </c>
      <c r="DD46" s="444"/>
      <c r="DE46" s="444">
        <f t="shared" si="109"/>
        <v>-5</v>
      </c>
      <c r="DF46" s="444">
        <f t="shared" si="109"/>
        <v>55</v>
      </c>
      <c r="DG46" s="444">
        <f t="shared" si="109"/>
        <v>120</v>
      </c>
      <c r="DH46" s="444">
        <f t="shared" si="109"/>
        <v>400</v>
      </c>
      <c r="DI46" s="444">
        <f t="shared" si="109"/>
        <v>265</v>
      </c>
      <c r="DJ46" s="444">
        <f t="shared" si="109"/>
        <v>195</v>
      </c>
      <c r="DK46" s="444">
        <f t="shared" si="109"/>
        <v>105</v>
      </c>
      <c r="DL46" s="444">
        <f t="shared" si="109"/>
        <v>110</v>
      </c>
      <c r="DM46" s="444">
        <f t="shared" si="109"/>
        <v>155</v>
      </c>
      <c r="DN46" s="444">
        <f>BD46</f>
        <v>120</v>
      </c>
      <c r="DO46" s="444">
        <f t="shared" si="109"/>
        <v>192.10800742482763</v>
      </c>
      <c r="DP46" s="444">
        <f t="shared" si="109"/>
        <v>134.87087168015202</v>
      </c>
      <c r="DQ46" s="444">
        <f t="shared" si="109"/>
        <v>74.140325908505702</v>
      </c>
      <c r="DR46" s="444">
        <f t="shared" si="109"/>
        <v>156.4294342241231</v>
      </c>
      <c r="DS46" s="444">
        <f t="shared" si="109"/>
        <v>127.13804893334634</v>
      </c>
      <c r="DT46" s="444">
        <f t="shared" si="109"/>
        <v>204.64570106665366</v>
      </c>
    </row>
    <row r="47" spans="2:124" x14ac:dyDescent="0.3">
      <c r="B47" s="10" t="s">
        <v>15</v>
      </c>
      <c r="C47" s="689"/>
      <c r="D47" s="689"/>
      <c r="E47" s="689"/>
      <c r="F47" s="689"/>
      <c r="G47" s="689"/>
      <c r="H47" s="689"/>
      <c r="I47" s="689">
        <v>158.83133333333333</v>
      </c>
      <c r="J47" s="689">
        <v>241.96699999999998</v>
      </c>
      <c r="K47" s="689">
        <v>263.815</v>
      </c>
      <c r="L47" s="689">
        <v>281.59724999999997</v>
      </c>
      <c r="M47" s="501">
        <f t="shared" si="11"/>
        <v>9.0293304458872514E-2</v>
      </c>
      <c r="N47" s="501">
        <f t="shared" si="7"/>
        <v>6.7404241608703064E-2</v>
      </c>
      <c r="O47" s="198"/>
      <c r="P47" s="59"/>
      <c r="Q47" s="59"/>
      <c r="R47" s="59"/>
      <c r="S47" s="59"/>
      <c r="T47" s="59"/>
      <c r="U47" s="59"/>
      <c r="V47" s="59"/>
      <c r="W47" s="59"/>
      <c r="X47" s="59"/>
      <c r="Y47" s="59"/>
      <c r="Z47" s="59"/>
      <c r="AA47" s="59"/>
      <c r="AB47" s="59"/>
      <c r="AC47" s="59"/>
      <c r="AD47" s="59"/>
      <c r="AE47" s="59"/>
      <c r="AF47" s="59"/>
      <c r="AG47" s="59"/>
      <c r="AH47" s="59">
        <v>79.71667463825608</v>
      </c>
      <c r="AI47" s="59">
        <v>27.433197306282825</v>
      </c>
      <c r="AJ47" s="59">
        <v>25.977097831425443</v>
      </c>
      <c r="AK47" s="59">
        <v>25.704363557369</v>
      </c>
      <c r="AL47" s="59">
        <v>120.04089520390423</v>
      </c>
      <c r="AM47" s="59">
        <v>20.238724644307805</v>
      </c>
      <c r="AN47" s="59">
        <v>47.170762725415869</v>
      </c>
      <c r="AO47" s="59">
        <v>54.516617426372079</v>
      </c>
      <c r="AP47" s="59">
        <v>94.246830384796297</v>
      </c>
      <c r="AQ47" s="59">
        <v>79.190465975147006</v>
      </c>
      <c r="AR47" s="59">
        <v>37.784662001878132</v>
      </c>
      <c r="AS47" s="59">
        <v>52.593041638178562</v>
      </c>
      <c r="AT47" s="635"/>
      <c r="AU47" s="59"/>
      <c r="AV47" s="13"/>
      <c r="AW47" s="13"/>
      <c r="AX47" s="13"/>
      <c r="AY47" s="13"/>
      <c r="AZ47" s="13"/>
      <c r="BA47" s="13"/>
      <c r="BB47" s="13"/>
      <c r="BC47" s="13"/>
      <c r="BD47" s="13"/>
      <c r="BE47" s="13">
        <f t="shared" si="120"/>
        <v>107.1498719445389</v>
      </c>
      <c r="BF47" s="13">
        <f>AI47+AJ47</f>
        <v>53.410295137708268</v>
      </c>
      <c r="BG47" s="13">
        <f t="shared" si="124"/>
        <v>51.681461388794446</v>
      </c>
      <c r="BH47" s="59">
        <f t="shared" si="22"/>
        <v>101.68738015178795</v>
      </c>
      <c r="BI47" s="59">
        <f t="shared" si="106"/>
        <v>173.4372963599433</v>
      </c>
      <c r="BJ47" s="59">
        <f t="shared" si="107"/>
        <v>90.377703640056694</v>
      </c>
      <c r="BL47" s="10" t="s">
        <v>15</v>
      </c>
      <c r="BM47" s="13"/>
      <c r="BN47" s="13"/>
      <c r="BO47" s="13"/>
      <c r="BP47" s="13"/>
      <c r="BQ47" s="13"/>
      <c r="BR47" s="13"/>
      <c r="BS47" s="13">
        <f t="shared" si="58"/>
        <v>158.83133333333333</v>
      </c>
      <c r="BT47" s="13">
        <f t="shared" si="58"/>
        <v>241.96699999999998</v>
      </c>
      <c r="BU47" s="13">
        <f t="shared" si="58"/>
        <v>263.815</v>
      </c>
      <c r="BV47" s="13"/>
      <c r="BW47" s="212"/>
      <c r="BX47" s="208"/>
      <c r="BY47" s="59"/>
      <c r="BZ47" s="444"/>
      <c r="CA47" s="444"/>
      <c r="CB47" s="444"/>
      <c r="CC47" s="444"/>
      <c r="CD47" s="444"/>
      <c r="CE47" s="444"/>
      <c r="CF47" s="444"/>
      <c r="CG47" s="444"/>
      <c r="CH47" s="444"/>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row>
    <row r="48" spans="2:124" x14ac:dyDescent="0.3">
      <c r="B48" s="10" t="s">
        <v>16</v>
      </c>
      <c r="C48" s="689"/>
      <c r="D48" s="689"/>
      <c r="E48" s="689"/>
      <c r="F48" s="689"/>
      <c r="G48" s="689"/>
      <c r="H48" s="689"/>
      <c r="I48" s="689">
        <v>52.417000000000002</v>
      </c>
      <c r="J48" s="689">
        <v>75.202750000000009</v>
      </c>
      <c r="K48" s="689">
        <v>60.96875</v>
      </c>
      <c r="L48" s="689">
        <v>60</v>
      </c>
      <c r="M48" s="501">
        <f t="shared" si="11"/>
        <v>-0.18927499326819841</v>
      </c>
      <c r="N48" s="501">
        <f t="shared" si="7"/>
        <v>-1.5889287544848751E-2</v>
      </c>
      <c r="O48" s="198"/>
      <c r="P48" s="59"/>
      <c r="Q48" s="59"/>
      <c r="R48" s="59"/>
      <c r="S48" s="59"/>
      <c r="T48" s="59"/>
      <c r="U48" s="59"/>
      <c r="V48" s="59"/>
      <c r="W48" s="59"/>
      <c r="X48" s="59"/>
      <c r="Y48" s="59"/>
      <c r="Z48" s="59"/>
      <c r="AA48" s="59"/>
      <c r="AB48" s="59"/>
      <c r="AC48" s="59"/>
      <c r="AD48" s="59"/>
      <c r="AE48" s="59"/>
      <c r="AF48" s="59"/>
      <c r="AG48" s="59"/>
      <c r="AH48" s="59">
        <v>9.9400039847143749</v>
      </c>
      <c r="AI48" s="59">
        <v>13.518131495574355</v>
      </c>
      <c r="AJ48" s="59">
        <v>15.442445046869386</v>
      </c>
      <c r="AK48" s="59">
        <v>13.516419472841884</v>
      </c>
      <c r="AL48" s="59">
        <v>21.817596620137792</v>
      </c>
      <c r="AM48" s="59">
        <v>19.243099307527075</v>
      </c>
      <c r="AN48" s="59">
        <v>20.095894137601672</v>
      </c>
      <c r="AO48" s="59">
        <v>14.046159934733485</v>
      </c>
      <c r="AP48" s="59">
        <v>26.047687103135118</v>
      </c>
      <c r="AQ48" s="59">
        <v>5.1530654702679231</v>
      </c>
      <c r="AR48" s="59">
        <v>13.815774417931509</v>
      </c>
      <c r="AS48" s="59">
        <v>15.952223008665449</v>
      </c>
      <c r="AT48" s="635"/>
      <c r="AU48" s="59"/>
      <c r="AV48" s="13"/>
      <c r="AW48" s="13"/>
      <c r="AX48" s="13"/>
      <c r="AY48" s="13"/>
      <c r="AZ48" s="13"/>
      <c r="BA48" s="13"/>
      <c r="BB48" s="13"/>
      <c r="BC48" s="13"/>
      <c r="BD48" s="13"/>
      <c r="BE48" s="13">
        <f t="shared" si="120"/>
        <v>23.458135480288732</v>
      </c>
      <c r="BF48" s="13">
        <f>AI48+AJ48</f>
        <v>28.960576542443739</v>
      </c>
      <c r="BG48" s="13">
        <f t="shared" si="124"/>
        <v>28.95886451971127</v>
      </c>
      <c r="BH48" s="59">
        <f t="shared" si="22"/>
        <v>34.142054072335156</v>
      </c>
      <c r="BI48" s="59">
        <f t="shared" si="106"/>
        <v>31.20075257340304</v>
      </c>
      <c r="BJ48" s="59">
        <f t="shared" si="107"/>
        <v>29.767997426596956</v>
      </c>
      <c r="BL48" s="10" t="s">
        <v>16</v>
      </c>
      <c r="BM48" s="13"/>
      <c r="BN48" s="13"/>
      <c r="BO48" s="13"/>
      <c r="BP48" s="13"/>
      <c r="BQ48" s="13"/>
      <c r="BR48" s="13"/>
      <c r="BS48" s="13">
        <f t="shared" si="58"/>
        <v>52.417000000000002</v>
      </c>
      <c r="BT48" s="13">
        <f t="shared" si="58"/>
        <v>75.202750000000009</v>
      </c>
      <c r="BU48" s="13">
        <f t="shared" si="58"/>
        <v>60.96875</v>
      </c>
      <c r="BV48" s="13"/>
      <c r="BW48" s="212"/>
      <c r="BX48" s="208"/>
      <c r="BY48" s="59"/>
      <c r="BZ48" s="444"/>
      <c r="CA48" s="444"/>
      <c r="CB48" s="444"/>
      <c r="CC48" s="444"/>
      <c r="CD48" s="444"/>
      <c r="CE48" s="444"/>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row>
    <row r="49" spans="2:124" x14ac:dyDescent="0.3">
      <c r="B49" s="10" t="s">
        <v>17</v>
      </c>
      <c r="C49" s="689"/>
      <c r="D49" s="689"/>
      <c r="E49" s="689"/>
      <c r="F49" s="689"/>
      <c r="G49" s="689"/>
      <c r="H49" s="689"/>
      <c r="I49" s="689">
        <v>46</v>
      </c>
      <c r="J49" s="689">
        <v>240</v>
      </c>
      <c r="K49" s="689">
        <v>-26</v>
      </c>
      <c r="L49" s="689">
        <v>50</v>
      </c>
      <c r="M49" s="501" t="str">
        <f t="shared" si="11"/>
        <v>N/A</v>
      </c>
      <c r="N49" s="501" t="str">
        <f t="shared" si="7"/>
        <v>N/A</v>
      </c>
      <c r="O49" s="198"/>
      <c r="P49" s="59"/>
      <c r="Q49" s="59"/>
      <c r="R49" s="59"/>
      <c r="S49" s="59"/>
      <c r="T49" s="59"/>
      <c r="U49" s="59"/>
      <c r="V49" s="59"/>
      <c r="W49" s="59"/>
      <c r="X49" s="59"/>
      <c r="Y49" s="59"/>
      <c r="Z49" s="59"/>
      <c r="AA49" s="59"/>
      <c r="AB49" s="59"/>
      <c r="AC49" s="59"/>
      <c r="AD49" s="59"/>
      <c r="AE49" s="59"/>
      <c r="AF49" s="59"/>
      <c r="AG49" s="59"/>
      <c r="AH49" s="59">
        <v>15</v>
      </c>
      <c r="AI49" s="59">
        <v>42</v>
      </c>
      <c r="AJ49" s="59">
        <v>6</v>
      </c>
      <c r="AK49" s="59">
        <v>-17</v>
      </c>
      <c r="AL49" s="59">
        <v>155</v>
      </c>
      <c r="AM49" s="59">
        <v>79</v>
      </c>
      <c r="AN49" s="59">
        <v>22</v>
      </c>
      <c r="AO49" s="59">
        <v>-16</v>
      </c>
      <c r="AP49" s="59">
        <v>-107</v>
      </c>
      <c r="AQ49" s="59">
        <v>13</v>
      </c>
      <c r="AR49" s="59">
        <v>50</v>
      </c>
      <c r="AS49" s="59">
        <v>18</v>
      </c>
      <c r="AT49" s="635"/>
      <c r="AU49" s="59"/>
      <c r="AV49" s="13"/>
      <c r="AW49" s="13"/>
      <c r="AX49" s="13"/>
      <c r="AY49" s="13"/>
      <c r="AZ49" s="13"/>
      <c r="BA49" s="13"/>
      <c r="BB49" s="13"/>
      <c r="BC49" s="13"/>
      <c r="BD49" s="13"/>
      <c r="BE49" s="13">
        <f t="shared" si="120"/>
        <v>57</v>
      </c>
      <c r="BF49" s="13">
        <f>AI49+AJ49</f>
        <v>48</v>
      </c>
      <c r="BG49" s="13">
        <f t="shared" si="124"/>
        <v>-11</v>
      </c>
      <c r="BH49" s="59">
        <f t="shared" si="22"/>
        <v>6</v>
      </c>
      <c r="BI49" s="59">
        <f t="shared" si="106"/>
        <v>-94</v>
      </c>
      <c r="BJ49" s="59">
        <f t="shared" si="107"/>
        <v>68</v>
      </c>
      <c r="BL49" s="10" t="s">
        <v>17</v>
      </c>
      <c r="BM49" s="13"/>
      <c r="BN49" s="13"/>
      <c r="BO49" s="13"/>
      <c r="BP49" s="13"/>
      <c r="BQ49" s="13"/>
      <c r="BR49" s="13"/>
      <c r="BS49" s="13">
        <f t="shared" si="58"/>
        <v>46</v>
      </c>
      <c r="BT49" s="13">
        <f t="shared" si="58"/>
        <v>240</v>
      </c>
      <c r="BU49" s="13">
        <f t="shared" si="58"/>
        <v>-26</v>
      </c>
      <c r="BV49" s="13"/>
      <c r="BW49" s="212"/>
      <c r="BX49" s="208"/>
      <c r="BY49" s="59"/>
      <c r="BZ49" s="444"/>
      <c r="CA49" s="444"/>
      <c r="CB49" s="444"/>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row>
    <row r="50" spans="2:124" x14ac:dyDescent="0.3">
      <c r="B50" s="253" t="s">
        <v>19</v>
      </c>
      <c r="C50" s="689"/>
      <c r="D50" s="689"/>
      <c r="E50" s="689"/>
      <c r="F50" s="689"/>
      <c r="G50" s="689"/>
      <c r="H50" s="689"/>
      <c r="I50" s="689">
        <v>9</v>
      </c>
      <c r="J50" s="689">
        <v>21.199999999999932</v>
      </c>
      <c r="K50" s="689">
        <v>33</v>
      </c>
      <c r="L50" s="689">
        <v>37.404425449652194</v>
      </c>
      <c r="M50" s="505">
        <f t="shared" si="11"/>
        <v>0.55660377358491075</v>
      </c>
      <c r="N50" s="505">
        <f t="shared" si="7"/>
        <v>0.13346743786824833</v>
      </c>
      <c r="O50" s="198"/>
      <c r="P50" s="503"/>
      <c r="Q50" s="503"/>
      <c r="R50" s="503"/>
      <c r="S50" s="503"/>
      <c r="T50" s="503"/>
      <c r="U50" s="503"/>
      <c r="V50" s="503"/>
      <c r="W50" s="503"/>
      <c r="X50" s="503"/>
      <c r="Y50" s="503"/>
      <c r="Z50" s="503"/>
      <c r="AA50" s="503"/>
      <c r="AB50" s="503"/>
      <c r="AC50" s="503"/>
      <c r="AD50" s="503"/>
      <c r="AE50" s="503"/>
      <c r="AF50" s="503"/>
      <c r="AG50" s="503"/>
      <c r="AH50" s="59">
        <v>2.25</v>
      </c>
      <c r="AI50" s="59">
        <v>2.25</v>
      </c>
      <c r="AJ50" s="59">
        <v>2.25</v>
      </c>
      <c r="AK50" s="59">
        <v>2.25</v>
      </c>
      <c r="AL50" s="59">
        <v>3.3</v>
      </c>
      <c r="AM50" s="59">
        <v>3.3</v>
      </c>
      <c r="AN50" s="59">
        <v>7.3</v>
      </c>
      <c r="AO50" s="59">
        <v>7.3</v>
      </c>
      <c r="AP50" s="59">
        <v>7.25</v>
      </c>
      <c r="AQ50" s="59">
        <v>9.25</v>
      </c>
      <c r="AR50" s="59">
        <v>8.25</v>
      </c>
      <c r="AS50" s="59">
        <v>8.25</v>
      </c>
      <c r="AT50" s="635"/>
      <c r="AU50" s="503"/>
      <c r="AV50" s="54"/>
      <c r="AW50" s="54"/>
      <c r="AX50" s="54"/>
      <c r="AY50" s="54"/>
      <c r="AZ50" s="54"/>
      <c r="BA50" s="54"/>
      <c r="BB50" s="54"/>
      <c r="BC50" s="54"/>
      <c r="BD50" s="54"/>
      <c r="BE50" s="54">
        <f t="shared" si="120"/>
        <v>4.5</v>
      </c>
      <c r="BF50" s="54">
        <f>AI50+AJ50</f>
        <v>4.5</v>
      </c>
      <c r="BG50" s="54">
        <f t="shared" si="124"/>
        <v>4.5</v>
      </c>
      <c r="BH50" s="516">
        <f t="shared" si="22"/>
        <v>14.6</v>
      </c>
      <c r="BI50" s="620">
        <f t="shared" si="106"/>
        <v>16.5</v>
      </c>
      <c r="BJ50" s="620">
        <f t="shared" si="107"/>
        <v>16.5</v>
      </c>
      <c r="BL50" s="268" t="s">
        <v>19</v>
      </c>
      <c r="BM50" s="54"/>
      <c r="BN50" s="54"/>
      <c r="BO50" s="54"/>
      <c r="BP50" s="54"/>
      <c r="BQ50" s="54"/>
      <c r="BR50" s="54"/>
      <c r="BS50" s="54">
        <f t="shared" si="58"/>
        <v>9</v>
      </c>
      <c r="BT50" s="54">
        <f t="shared" si="58"/>
        <v>21.199999999999932</v>
      </c>
      <c r="BU50" s="54">
        <f t="shared" si="58"/>
        <v>33</v>
      </c>
      <c r="BV50" s="54"/>
      <c r="BW50" s="216"/>
      <c r="BX50" s="217"/>
      <c r="BY50" s="59"/>
      <c r="BZ50" s="453"/>
      <c r="CA50" s="453"/>
      <c r="CB50" s="453"/>
      <c r="CC50" s="453"/>
      <c r="CD50" s="453"/>
      <c r="CE50" s="453"/>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row>
    <row r="51" spans="2:124" s="432" customFormat="1" x14ac:dyDescent="0.3">
      <c r="B51" s="256" t="s">
        <v>103</v>
      </c>
      <c r="C51" s="691">
        <v>905</v>
      </c>
      <c r="D51" s="691">
        <v>215</v>
      </c>
      <c r="E51" s="691">
        <v>-240</v>
      </c>
      <c r="F51" s="691">
        <v>-10</v>
      </c>
      <c r="G51" s="691">
        <v>105</v>
      </c>
      <c r="H51" s="691">
        <v>-245</v>
      </c>
      <c r="I51" s="691">
        <f>SUM(I52:I55)</f>
        <v>990.79797866820195</v>
      </c>
      <c r="J51" s="691">
        <f t="shared" ref="J51:L51" si="125">SUM(J52:J55)</f>
        <v>508.79763609579931</v>
      </c>
      <c r="K51" s="691">
        <f t="shared" si="125"/>
        <v>-236.6114865999906</v>
      </c>
      <c r="L51" s="691">
        <f t="shared" si="125"/>
        <v>50</v>
      </c>
      <c r="M51" s="210" t="str">
        <f t="shared" si="11"/>
        <v>N/A</v>
      </c>
      <c r="N51" s="509" t="str">
        <f t="shared" si="7"/>
        <v>N/A</v>
      </c>
      <c r="O51" s="198"/>
      <c r="P51" s="506">
        <v>-95</v>
      </c>
      <c r="Q51" s="506">
        <v>-30</v>
      </c>
      <c r="R51" s="506">
        <v>-50</v>
      </c>
      <c r="S51" s="506">
        <v>45</v>
      </c>
      <c r="T51" s="506">
        <v>110</v>
      </c>
      <c r="U51" s="506">
        <v>-345</v>
      </c>
      <c r="V51" s="506">
        <v>-25</v>
      </c>
      <c r="W51" s="506">
        <v>-15</v>
      </c>
      <c r="X51" s="506">
        <v>-85</v>
      </c>
      <c r="Y51" s="506">
        <v>115</v>
      </c>
      <c r="Z51" s="506">
        <v>60</v>
      </c>
      <c r="AA51" s="506">
        <v>30</v>
      </c>
      <c r="AB51" s="506">
        <v>-40</v>
      </c>
      <c r="AC51" s="506">
        <v>55</v>
      </c>
      <c r="AD51" s="506">
        <v>-15</v>
      </c>
      <c r="AE51" s="506">
        <v>-125</v>
      </c>
      <c r="AF51" s="506">
        <v>5</v>
      </c>
      <c r="AG51" s="506">
        <v>-115</v>
      </c>
      <c r="AH51" s="506">
        <f t="shared" ref="AH51:AS51" si="126">SUM(AH52:AH55)</f>
        <v>686.97304068000005</v>
      </c>
      <c r="AI51" s="506">
        <f t="shared" si="126"/>
        <v>49.912418320000114</v>
      </c>
      <c r="AJ51" s="506">
        <f t="shared" si="126"/>
        <v>206.80744894799926</v>
      </c>
      <c r="AK51" s="506">
        <f t="shared" si="126"/>
        <v>47.105070720202406</v>
      </c>
      <c r="AL51" s="506">
        <f t="shared" si="126"/>
        <v>-213.13609248631909</v>
      </c>
      <c r="AM51" s="506">
        <f t="shared" si="126"/>
        <v>122.86937398260913</v>
      </c>
      <c r="AN51" s="506">
        <f t="shared" si="126"/>
        <v>523.03363849950858</v>
      </c>
      <c r="AO51" s="506">
        <f t="shared" si="126"/>
        <v>76.030716100000589</v>
      </c>
      <c r="AP51" s="506">
        <f t="shared" si="126"/>
        <v>106.02992519999887</v>
      </c>
      <c r="AQ51" s="506">
        <f t="shared" si="126"/>
        <v>31.19882720000027</v>
      </c>
      <c r="AR51" s="506">
        <f t="shared" si="126"/>
        <v>-219.24022000000002</v>
      </c>
      <c r="AS51" s="506">
        <f t="shared" si="126"/>
        <v>-154.60001899998966</v>
      </c>
      <c r="AT51" s="635"/>
      <c r="AU51" s="506">
        <v>340</v>
      </c>
      <c r="AV51" s="506">
        <v>-125</v>
      </c>
      <c r="AW51" s="506">
        <v>-5</v>
      </c>
      <c r="AX51" s="506">
        <v>-235</v>
      </c>
      <c r="AY51" s="506">
        <v>-40</v>
      </c>
      <c r="AZ51" s="506">
        <v>30</v>
      </c>
      <c r="BA51" s="506">
        <v>90</v>
      </c>
      <c r="BB51" s="506">
        <v>15</v>
      </c>
      <c r="BC51" s="506">
        <v>-140</v>
      </c>
      <c r="BD51" s="506">
        <v>-110</v>
      </c>
      <c r="BE51" s="506">
        <f t="shared" ref="BE51:BG51" si="127">SUM(BE52:BE55)</f>
        <v>736.8854590000002</v>
      </c>
      <c r="BF51" s="506">
        <f t="shared" si="127"/>
        <v>253.91251966820175</v>
      </c>
      <c r="BG51" s="506">
        <f t="shared" si="127"/>
        <v>-90.26671850370991</v>
      </c>
      <c r="BH51" s="50">
        <f t="shared" si="22"/>
        <v>599.06435459950922</v>
      </c>
      <c r="BI51" s="50">
        <f t="shared" si="106"/>
        <v>137.22875239999914</v>
      </c>
      <c r="BJ51" s="50">
        <f t="shared" si="107"/>
        <v>-373.84023899998965</v>
      </c>
      <c r="BL51" s="270" t="s">
        <v>103</v>
      </c>
      <c r="BM51" s="50">
        <f t="shared" ref="BM51:BR51" si="128">C51</f>
        <v>905</v>
      </c>
      <c r="BN51" s="50">
        <f t="shared" si="128"/>
        <v>215</v>
      </c>
      <c r="BO51" s="50">
        <f t="shared" si="128"/>
        <v>-240</v>
      </c>
      <c r="BP51" s="50">
        <f t="shared" si="128"/>
        <v>-10</v>
      </c>
      <c r="BQ51" s="50">
        <f t="shared" si="128"/>
        <v>105</v>
      </c>
      <c r="BR51" s="50">
        <f t="shared" si="128"/>
        <v>-245</v>
      </c>
      <c r="BS51" s="50">
        <f t="shared" si="58"/>
        <v>990.79797866820195</v>
      </c>
      <c r="BT51" s="50">
        <f t="shared" si="58"/>
        <v>508.79763609579931</v>
      </c>
      <c r="BU51" s="50">
        <f>K51</f>
        <v>-236.6114865999906</v>
      </c>
      <c r="BV51" s="50">
        <f>L51</f>
        <v>50</v>
      </c>
      <c r="BW51" s="210" t="str">
        <f>M51</f>
        <v>N/A</v>
      </c>
      <c r="BX51" s="210" t="str">
        <f>N51</f>
        <v>N/A</v>
      </c>
      <c r="BY51" s="50"/>
      <c r="BZ51" s="444">
        <f t="shared" ref="BZ51:DC51" si="129">P51</f>
        <v>-95</v>
      </c>
      <c r="CA51" s="444">
        <f t="shared" si="129"/>
        <v>-30</v>
      </c>
      <c r="CB51" s="444">
        <f t="shared" si="129"/>
        <v>-50</v>
      </c>
      <c r="CC51" s="444">
        <f t="shared" si="129"/>
        <v>45</v>
      </c>
      <c r="CD51" s="444">
        <f t="shared" si="129"/>
        <v>110</v>
      </c>
      <c r="CE51" s="444">
        <f t="shared" si="129"/>
        <v>-345</v>
      </c>
      <c r="CF51" s="444">
        <f t="shared" si="129"/>
        <v>-25</v>
      </c>
      <c r="CG51" s="444">
        <f t="shared" si="129"/>
        <v>-15</v>
      </c>
      <c r="CH51" s="444">
        <f t="shared" si="129"/>
        <v>-85</v>
      </c>
      <c r="CI51" s="444">
        <f t="shared" si="129"/>
        <v>115</v>
      </c>
      <c r="CJ51" s="444">
        <f t="shared" si="129"/>
        <v>60</v>
      </c>
      <c r="CK51" s="444">
        <f t="shared" si="129"/>
        <v>30</v>
      </c>
      <c r="CL51" s="444">
        <f t="shared" si="129"/>
        <v>-40</v>
      </c>
      <c r="CM51" s="444">
        <f t="shared" si="129"/>
        <v>55</v>
      </c>
      <c r="CN51" s="444">
        <f t="shared" si="129"/>
        <v>-15</v>
      </c>
      <c r="CO51" s="444">
        <f t="shared" si="129"/>
        <v>-125</v>
      </c>
      <c r="CP51" s="444">
        <f t="shared" si="129"/>
        <v>5</v>
      </c>
      <c r="CQ51" s="444">
        <f t="shared" si="129"/>
        <v>-115</v>
      </c>
      <c r="CR51" s="444">
        <f t="shared" si="129"/>
        <v>686.97304068000005</v>
      </c>
      <c r="CS51" s="444">
        <f t="shared" si="129"/>
        <v>49.912418320000114</v>
      </c>
      <c r="CT51" s="444">
        <f t="shared" si="129"/>
        <v>206.80744894799926</v>
      </c>
      <c r="CU51" s="444">
        <f t="shared" si="129"/>
        <v>47.105070720202406</v>
      </c>
      <c r="CV51" s="444">
        <f t="shared" si="129"/>
        <v>-213.13609248631909</v>
      </c>
      <c r="CW51" s="444">
        <f t="shared" si="129"/>
        <v>122.86937398260913</v>
      </c>
      <c r="CX51" s="444">
        <f t="shared" si="129"/>
        <v>523.03363849950858</v>
      </c>
      <c r="CY51" s="444">
        <f t="shared" si="129"/>
        <v>76.030716100000589</v>
      </c>
      <c r="CZ51" s="444">
        <f t="shared" si="129"/>
        <v>106.02992519999887</v>
      </c>
      <c r="DA51" s="444">
        <f t="shared" si="129"/>
        <v>31.19882720000027</v>
      </c>
      <c r="DB51" s="444">
        <f t="shared" si="129"/>
        <v>-219.24022000000002</v>
      </c>
      <c r="DC51" s="444">
        <f t="shared" si="129"/>
        <v>-154.60001899998966</v>
      </c>
      <c r="DD51" s="444"/>
      <c r="DE51" s="444">
        <f t="shared" ref="DE51:DP51" si="130">AU51</f>
        <v>340</v>
      </c>
      <c r="DF51" s="444">
        <f t="shared" si="130"/>
        <v>-125</v>
      </c>
      <c r="DG51" s="444">
        <f t="shared" si="130"/>
        <v>-5</v>
      </c>
      <c r="DH51" s="444">
        <f t="shared" si="130"/>
        <v>-235</v>
      </c>
      <c r="DI51" s="444">
        <f t="shared" si="130"/>
        <v>-40</v>
      </c>
      <c r="DJ51" s="444">
        <f t="shared" si="130"/>
        <v>30</v>
      </c>
      <c r="DK51" s="444">
        <f t="shared" si="130"/>
        <v>90</v>
      </c>
      <c r="DL51" s="444">
        <f t="shared" si="130"/>
        <v>15</v>
      </c>
      <c r="DM51" s="444">
        <f t="shared" si="130"/>
        <v>-140</v>
      </c>
      <c r="DN51" s="444">
        <f t="shared" si="130"/>
        <v>-110</v>
      </c>
      <c r="DO51" s="444">
        <f t="shared" si="130"/>
        <v>736.8854590000002</v>
      </c>
      <c r="DP51" s="444">
        <f t="shared" si="130"/>
        <v>253.91251966820175</v>
      </c>
      <c r="DQ51" s="444">
        <f>BG51</f>
        <v>-90.26671850370991</v>
      </c>
      <c r="DR51" s="444">
        <f>BH51</f>
        <v>599.06435459950922</v>
      </c>
      <c r="DS51" s="444">
        <f>BI51</f>
        <v>137.22875239999914</v>
      </c>
      <c r="DT51" s="444">
        <f>BJ51</f>
        <v>-373.84023899998965</v>
      </c>
    </row>
    <row r="52" spans="2:124" x14ac:dyDescent="0.3">
      <c r="B52" s="10" t="s">
        <v>15</v>
      </c>
      <c r="C52" s="689"/>
      <c r="D52" s="689"/>
      <c r="E52" s="689"/>
      <c r="F52" s="689"/>
      <c r="G52" s="689"/>
      <c r="H52" s="689"/>
      <c r="I52" s="689">
        <v>125.23173499999987</v>
      </c>
      <c r="J52" s="689">
        <v>525.73136499999998</v>
      </c>
      <c r="K52" s="689">
        <v>-4.3391099999998559</v>
      </c>
      <c r="L52" s="689">
        <v>0</v>
      </c>
      <c r="M52" s="501" t="str">
        <f t="shared" si="11"/>
        <v>N/A</v>
      </c>
      <c r="N52" s="501" t="str">
        <f t="shared" si="7"/>
        <v>N/A</v>
      </c>
      <c r="O52" s="198"/>
      <c r="P52" s="59"/>
      <c r="Q52" s="59"/>
      <c r="R52" s="59"/>
      <c r="S52" s="59"/>
      <c r="T52" s="59"/>
      <c r="U52" s="59"/>
      <c r="V52" s="59"/>
      <c r="W52" s="59"/>
      <c r="X52" s="59"/>
      <c r="Y52" s="59"/>
      <c r="Z52" s="59"/>
      <c r="AA52" s="59"/>
      <c r="AB52" s="59"/>
      <c r="AC52" s="59"/>
      <c r="AD52" s="59"/>
      <c r="AE52" s="59"/>
      <c r="AF52" s="59"/>
      <c r="AG52" s="59"/>
      <c r="AH52" s="59">
        <v>77.093736999999962</v>
      </c>
      <c r="AI52" s="59">
        <v>-12.929119000000064</v>
      </c>
      <c r="AJ52" s="59">
        <v>81.839284000000106</v>
      </c>
      <c r="AK52" s="59">
        <v>-20.772167000000131</v>
      </c>
      <c r="AL52" s="59">
        <v>-6.7504139999999895</v>
      </c>
      <c r="AM52" s="59">
        <v>171.52357900000004</v>
      </c>
      <c r="AN52" s="59">
        <v>340.42817000000014</v>
      </c>
      <c r="AO52" s="59">
        <v>20.530029999999794</v>
      </c>
      <c r="AP52" s="59">
        <v>79.374969999999976</v>
      </c>
      <c r="AQ52" s="59">
        <v>6.7911700000001582</v>
      </c>
      <c r="AR52" s="59">
        <v>-52.324560000000055</v>
      </c>
      <c r="AS52" s="59">
        <v>-38.180689999999942</v>
      </c>
      <c r="AT52" s="635"/>
      <c r="AU52" s="59"/>
      <c r="AV52" s="59"/>
      <c r="AW52" s="59"/>
      <c r="AX52" s="59"/>
      <c r="AY52" s="59"/>
      <c r="AZ52" s="59"/>
      <c r="BA52" s="59"/>
      <c r="BB52" s="59"/>
      <c r="BC52" s="59"/>
      <c r="BD52" s="59"/>
      <c r="BE52" s="59">
        <f>AH52+AI52</f>
        <v>64.164617999999905</v>
      </c>
      <c r="BF52" s="59">
        <f>AJ52+AK52</f>
        <v>61.067116999999975</v>
      </c>
      <c r="BG52" s="59">
        <f>AL52+AM52</f>
        <v>164.77316500000006</v>
      </c>
      <c r="BH52" s="59">
        <f t="shared" si="22"/>
        <v>360.95819999999992</v>
      </c>
      <c r="BI52" s="59">
        <f t="shared" si="106"/>
        <v>86.166140000000141</v>
      </c>
      <c r="BJ52" s="59">
        <f t="shared" si="107"/>
        <v>-90.50524999999999</v>
      </c>
      <c r="BL52" s="10" t="s">
        <v>15</v>
      </c>
      <c r="BM52" s="13"/>
      <c r="BN52" s="13"/>
      <c r="BO52" s="13"/>
      <c r="BP52" s="13"/>
      <c r="BQ52" s="13"/>
      <c r="BR52" s="13"/>
      <c r="BS52" s="13">
        <f t="shared" si="58"/>
        <v>125.23173499999987</v>
      </c>
      <c r="BT52" s="13">
        <f t="shared" si="58"/>
        <v>525.73136499999998</v>
      </c>
      <c r="BU52" s="13">
        <f t="shared" si="58"/>
        <v>-4.3391099999998559</v>
      </c>
      <c r="BV52" s="13"/>
      <c r="BW52" s="212"/>
      <c r="BX52" s="208"/>
      <c r="BY52" s="59"/>
      <c r="BZ52" s="444"/>
      <c r="CA52" s="444"/>
      <c r="CB52" s="444"/>
      <c r="CC52" s="444"/>
      <c r="CD52" s="444"/>
      <c r="CE52" s="444"/>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row>
    <row r="53" spans="2:124" x14ac:dyDescent="0.3">
      <c r="B53" s="10" t="s">
        <v>16</v>
      </c>
      <c r="C53" s="689"/>
      <c r="D53" s="689"/>
      <c r="E53" s="689"/>
      <c r="F53" s="689"/>
      <c r="G53" s="689"/>
      <c r="H53" s="689"/>
      <c r="I53" s="689">
        <v>508.508803368202</v>
      </c>
      <c r="J53" s="689">
        <v>236.93980109579931</v>
      </c>
      <c r="K53" s="689">
        <v>58.643183400009299</v>
      </c>
      <c r="L53" s="689">
        <v>50</v>
      </c>
      <c r="M53" s="501">
        <f t="shared" si="11"/>
        <v>-0.75249754102604849</v>
      </c>
      <c r="N53" s="501">
        <f t="shared" si="7"/>
        <v>-0.14738598587074536</v>
      </c>
      <c r="O53" s="198"/>
      <c r="P53" s="59"/>
      <c r="Q53" s="59"/>
      <c r="R53" s="59"/>
      <c r="S53" s="59"/>
      <c r="T53" s="59"/>
      <c r="U53" s="59"/>
      <c r="V53" s="59"/>
      <c r="W53" s="59"/>
      <c r="X53" s="59"/>
      <c r="Y53" s="59"/>
      <c r="Z53" s="59"/>
      <c r="AA53" s="59"/>
      <c r="AB53" s="59"/>
      <c r="AC53" s="59"/>
      <c r="AD53" s="59"/>
      <c r="AE53" s="59"/>
      <c r="AF53" s="59"/>
      <c r="AG53" s="59"/>
      <c r="AH53" s="59">
        <v>192.42198608000007</v>
      </c>
      <c r="AI53" s="59">
        <v>56.968007120000081</v>
      </c>
      <c r="AJ53" s="59">
        <v>205.73655244799937</v>
      </c>
      <c r="AK53" s="59">
        <v>53.382257720202439</v>
      </c>
      <c r="AL53" s="59">
        <v>-43.564088486319172</v>
      </c>
      <c r="AM53" s="59">
        <v>61.575604982609164</v>
      </c>
      <c r="AN53" s="59">
        <v>107.34811849950859</v>
      </c>
      <c r="AO53" s="59">
        <v>111.58016610000072</v>
      </c>
      <c r="AP53" s="59">
        <v>51.336625199998963</v>
      </c>
      <c r="AQ53" s="59">
        <v>75.215837199999953</v>
      </c>
      <c r="AR53" s="59">
        <v>-4.5334399999999437</v>
      </c>
      <c r="AS53" s="59">
        <v>-63.375838999989675</v>
      </c>
      <c r="AT53" s="635"/>
      <c r="AU53" s="59"/>
      <c r="AV53" s="59"/>
      <c r="AW53" s="59"/>
      <c r="AX53" s="59"/>
      <c r="AY53" s="59"/>
      <c r="AZ53" s="59"/>
      <c r="BA53" s="59"/>
      <c r="BB53" s="59"/>
      <c r="BC53" s="59"/>
      <c r="BD53" s="59"/>
      <c r="BE53" s="59">
        <f t="shared" ref="BE53:BE55" si="131">AH53+AI53</f>
        <v>249.38999320000016</v>
      </c>
      <c r="BF53" s="59">
        <f t="shared" ref="BF53:BF56" si="132">AJ53+AK53</f>
        <v>259.11881016820183</v>
      </c>
      <c r="BG53" s="59">
        <f t="shared" ref="BG53:BG56" si="133">AL53+AM53</f>
        <v>18.011516496289993</v>
      </c>
      <c r="BH53" s="59">
        <f t="shared" si="22"/>
        <v>218.92828459950931</v>
      </c>
      <c r="BI53" s="59">
        <f t="shared" si="106"/>
        <v>126.55246239999892</v>
      </c>
      <c r="BJ53" s="59">
        <f t="shared" si="107"/>
        <v>-67.909278999989624</v>
      </c>
      <c r="BL53" s="10" t="s">
        <v>16</v>
      </c>
      <c r="BM53" s="13"/>
      <c r="BN53" s="13"/>
      <c r="BO53" s="13"/>
      <c r="BP53" s="13"/>
      <c r="BQ53" s="13"/>
      <c r="BR53" s="13"/>
      <c r="BS53" s="13">
        <f t="shared" si="58"/>
        <v>508.508803368202</v>
      </c>
      <c r="BT53" s="13">
        <f t="shared" si="58"/>
        <v>236.93980109579931</v>
      </c>
      <c r="BU53" s="13">
        <f t="shared" si="58"/>
        <v>58.643183400009299</v>
      </c>
      <c r="BV53" s="13"/>
      <c r="BW53" s="212"/>
      <c r="BX53" s="208"/>
      <c r="BY53" s="59"/>
      <c r="BZ53" s="444"/>
      <c r="CA53" s="444"/>
      <c r="CB53" s="444"/>
      <c r="CC53" s="444"/>
      <c r="CD53" s="444"/>
      <c r="CE53" s="444"/>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row>
    <row r="54" spans="2:124" x14ac:dyDescent="0.3">
      <c r="B54" s="10" t="s">
        <v>17</v>
      </c>
      <c r="C54" s="689"/>
      <c r="D54" s="689"/>
      <c r="E54" s="689"/>
      <c r="F54" s="689"/>
      <c r="G54" s="689"/>
      <c r="H54" s="689"/>
      <c r="I54" s="689">
        <v>-12.70334969999999</v>
      </c>
      <c r="J54" s="689">
        <v>57.665439999999982</v>
      </c>
      <c r="K54" s="689">
        <v>-22.6035</v>
      </c>
      <c r="L54" s="689">
        <v>0</v>
      </c>
      <c r="M54" s="501" t="str">
        <f>IF(ISERROR(K54/J54),"N/A",IF(J54&lt;0,"N/A",IF(K54&lt;0,"N/A",IF(K54/J54-1&gt;300%,"&gt;±300%",IF(K54/J54-1&lt;-300%,"&gt;±300%",K54/J54-1)))))</f>
        <v>N/A</v>
      </c>
      <c r="N54" s="501" t="str">
        <f t="shared" si="7"/>
        <v>N/A</v>
      </c>
      <c r="O54" s="198"/>
      <c r="P54" s="59"/>
      <c r="Q54" s="59"/>
      <c r="R54" s="59"/>
      <c r="S54" s="59"/>
      <c r="T54" s="59"/>
      <c r="U54" s="59"/>
      <c r="V54" s="59"/>
      <c r="W54" s="59"/>
      <c r="X54" s="59"/>
      <c r="Y54" s="59"/>
      <c r="Z54" s="59"/>
      <c r="AA54" s="59"/>
      <c r="AB54" s="59"/>
      <c r="AC54" s="59"/>
      <c r="AD54" s="59"/>
      <c r="AE54" s="59"/>
      <c r="AF54" s="59"/>
      <c r="AG54" s="59"/>
      <c r="AH54" s="59">
        <v>-0.13331239999999525</v>
      </c>
      <c r="AI54" s="59">
        <v>14.025930200000003</v>
      </c>
      <c r="AJ54" s="59">
        <v>-21.308847500000002</v>
      </c>
      <c r="AK54" s="59">
        <v>-5.2871199999999954</v>
      </c>
      <c r="AL54" s="59">
        <v>-0.13079000000000815</v>
      </c>
      <c r="AM54" s="59">
        <v>17.593630000000005</v>
      </c>
      <c r="AN54" s="59">
        <v>24.391500000000001</v>
      </c>
      <c r="AO54" s="59">
        <v>15.811099999999991</v>
      </c>
      <c r="AP54" s="59">
        <v>-0.18560000000000582</v>
      </c>
      <c r="AQ54" s="59">
        <v>-33.208299999999987</v>
      </c>
      <c r="AR54" s="59">
        <v>10.958100000000005</v>
      </c>
      <c r="AS54" s="59">
        <v>-0.16770000000001165</v>
      </c>
      <c r="AT54" s="635"/>
      <c r="AU54" s="59"/>
      <c r="AV54" s="59"/>
      <c r="AW54" s="59"/>
      <c r="AX54" s="59"/>
      <c r="AY54" s="59"/>
      <c r="AZ54" s="59"/>
      <c r="BA54" s="59"/>
      <c r="BB54" s="59"/>
      <c r="BC54" s="59"/>
      <c r="BD54" s="59"/>
      <c r="BE54" s="59">
        <f t="shared" si="131"/>
        <v>13.892617800000007</v>
      </c>
      <c r="BF54" s="59">
        <f t="shared" si="132"/>
        <v>-26.595967499999997</v>
      </c>
      <c r="BG54" s="59">
        <f t="shared" si="133"/>
        <v>17.462839999999996</v>
      </c>
      <c r="BH54" s="59">
        <f t="shared" si="22"/>
        <v>40.20259999999999</v>
      </c>
      <c r="BI54" s="59">
        <f t="shared" si="106"/>
        <v>-33.393899999999995</v>
      </c>
      <c r="BJ54" s="59">
        <f t="shared" si="107"/>
        <v>10.790399999999993</v>
      </c>
      <c r="BL54" s="10" t="s">
        <v>17</v>
      </c>
      <c r="BM54" s="13"/>
      <c r="BN54" s="13"/>
      <c r="BO54" s="13"/>
      <c r="BP54" s="13"/>
      <c r="BQ54" s="13"/>
      <c r="BR54" s="13"/>
      <c r="BS54" s="13">
        <f t="shared" si="58"/>
        <v>-12.70334969999999</v>
      </c>
      <c r="BT54" s="13">
        <f t="shared" si="58"/>
        <v>57.665439999999982</v>
      </c>
      <c r="BU54" s="13">
        <f t="shared" si="58"/>
        <v>-22.6035</v>
      </c>
      <c r="BV54" s="13"/>
      <c r="BW54" s="212"/>
      <c r="BX54" s="208"/>
      <c r="BY54" s="59"/>
      <c r="BZ54" s="444"/>
      <c r="CA54" s="444"/>
      <c r="CB54" s="444"/>
      <c r="CC54" s="444"/>
      <c r="CD54" s="444"/>
      <c r="CE54" s="444"/>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row>
    <row r="55" spans="2:124" x14ac:dyDescent="0.3">
      <c r="B55" s="259" t="s">
        <v>19</v>
      </c>
      <c r="C55" s="692"/>
      <c r="D55" s="692"/>
      <c r="E55" s="692"/>
      <c r="F55" s="692"/>
      <c r="G55" s="692"/>
      <c r="H55" s="692"/>
      <c r="I55" s="692">
        <v>369.76079000000004</v>
      </c>
      <c r="J55" s="692">
        <v>-311.53897000000001</v>
      </c>
      <c r="K55" s="692">
        <v>-268.31206000000003</v>
      </c>
      <c r="L55" s="692">
        <v>0</v>
      </c>
      <c r="M55" s="513" t="str">
        <f t="shared" si="11"/>
        <v>N/A</v>
      </c>
      <c r="N55" s="604" t="str">
        <f t="shared" si="7"/>
        <v>N/A</v>
      </c>
      <c r="O55" s="198"/>
      <c r="P55" s="511"/>
      <c r="Q55" s="511"/>
      <c r="R55" s="511"/>
      <c r="S55" s="511"/>
      <c r="T55" s="511"/>
      <c r="U55" s="511"/>
      <c r="V55" s="511"/>
      <c r="W55" s="511"/>
      <c r="X55" s="511"/>
      <c r="Y55" s="511"/>
      <c r="Z55" s="511"/>
      <c r="AA55" s="511"/>
      <c r="AB55" s="511"/>
      <c r="AC55" s="511"/>
      <c r="AD55" s="511"/>
      <c r="AE55" s="511"/>
      <c r="AF55" s="511"/>
      <c r="AG55" s="511"/>
      <c r="AH55" s="511">
        <v>417.59063000000003</v>
      </c>
      <c r="AI55" s="511">
        <v>-8.1523999999999077</v>
      </c>
      <c r="AJ55" s="511">
        <v>-59.459540000000182</v>
      </c>
      <c r="AK55" s="511">
        <v>19.782100000000092</v>
      </c>
      <c r="AL55" s="511">
        <v>-162.69079999999991</v>
      </c>
      <c r="AM55" s="511">
        <v>-127.82344000000008</v>
      </c>
      <c r="AN55" s="511">
        <v>50.865849999999881</v>
      </c>
      <c r="AO55" s="511">
        <v>-71.8905799999999</v>
      </c>
      <c r="AP55" s="511">
        <v>-24.496070000000095</v>
      </c>
      <c r="AQ55" s="511">
        <v>-17.59987999999986</v>
      </c>
      <c r="AR55" s="511">
        <v>-173.34032000000002</v>
      </c>
      <c r="AS55" s="511">
        <v>-52.87579000000003</v>
      </c>
      <c r="AT55" s="635"/>
      <c r="AU55" s="511"/>
      <c r="AV55" s="511"/>
      <c r="AW55" s="511"/>
      <c r="AX55" s="511"/>
      <c r="AY55" s="511"/>
      <c r="AZ55" s="511"/>
      <c r="BA55" s="511"/>
      <c r="BB55" s="511"/>
      <c r="BC55" s="511"/>
      <c r="BD55" s="511"/>
      <c r="BE55" s="514">
        <f t="shared" si="131"/>
        <v>409.43823000000015</v>
      </c>
      <c r="BF55" s="514">
        <f t="shared" si="132"/>
        <v>-39.67744000000009</v>
      </c>
      <c r="BG55" s="514">
        <f t="shared" si="133"/>
        <v>-290.51423999999997</v>
      </c>
      <c r="BH55" s="516">
        <f t="shared" si="22"/>
        <v>-21.024730000000019</v>
      </c>
      <c r="BI55" s="620">
        <f t="shared" si="106"/>
        <v>-42.095949999999959</v>
      </c>
      <c r="BJ55" s="620">
        <f t="shared" si="107"/>
        <v>-226.21611000000004</v>
      </c>
      <c r="BL55" s="271" t="s">
        <v>19</v>
      </c>
      <c r="BM55" s="54"/>
      <c r="BN55" s="54"/>
      <c r="BO55" s="54"/>
      <c r="BP55" s="54"/>
      <c r="BQ55" s="54"/>
      <c r="BR55" s="54"/>
      <c r="BS55" s="54">
        <f t="shared" si="58"/>
        <v>369.76079000000004</v>
      </c>
      <c r="BT55" s="54">
        <f t="shared" si="58"/>
        <v>-311.53897000000001</v>
      </c>
      <c r="BU55" s="54">
        <f t="shared" si="58"/>
        <v>-268.31206000000003</v>
      </c>
      <c r="BV55" s="54"/>
      <c r="BW55" s="216"/>
      <c r="BX55" s="217"/>
      <c r="BY55" s="59"/>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row>
    <row r="56" spans="2:124"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-150</v>
      </c>
      <c r="M56" s="210" t="str">
        <f t="shared" si="11"/>
        <v>N/A</v>
      </c>
      <c r="N56" s="210" t="str">
        <f t="shared" si="7"/>
        <v>N/A</v>
      </c>
      <c r="O56" s="50"/>
      <c r="P56" s="50">
        <v>-95</v>
      </c>
      <c r="Q56" s="50">
        <v>-10</v>
      </c>
      <c r="R56" s="50">
        <v>-5</v>
      </c>
      <c r="S56" s="50">
        <v>-5</v>
      </c>
      <c r="T56" s="50">
        <v>-5</v>
      </c>
      <c r="U56" s="50">
        <v>30</v>
      </c>
      <c r="V56" s="50">
        <v>40</v>
      </c>
      <c r="W56" s="50">
        <v>-5</v>
      </c>
      <c r="X56" s="50">
        <v>55</v>
      </c>
      <c r="Y56" s="50">
        <v>-5</v>
      </c>
      <c r="Z56" s="50">
        <v>-10</v>
      </c>
      <c r="AA56" s="50">
        <v>0</v>
      </c>
      <c r="AB56" s="50">
        <v>-15</v>
      </c>
      <c r="AC56" s="50">
        <v>-20</v>
      </c>
      <c r="AD56" s="50">
        <v>-10</v>
      </c>
      <c r="AE56" s="50">
        <v>0</v>
      </c>
      <c r="AF56" s="50">
        <v>-10</v>
      </c>
      <c r="AG56" s="50">
        <v>0</v>
      </c>
      <c r="AH56" s="50">
        <v>-3.7135677817608959</v>
      </c>
      <c r="AI56" s="50">
        <v>-12.869987589821081</v>
      </c>
      <c r="AJ56" s="50">
        <v>-9.6579941485684895</v>
      </c>
      <c r="AK56" s="50">
        <v>6.0270832542961434</v>
      </c>
      <c r="AL56" s="50">
        <v>-20.442004790457666</v>
      </c>
      <c r="AM56" s="50">
        <v>138.14511871654315</v>
      </c>
      <c r="AN56" s="50">
        <v>341.55213041940618</v>
      </c>
      <c r="AO56" s="50">
        <v>-0.87135995949008427</v>
      </c>
      <c r="AP56" s="50">
        <v>33.40237201601105</v>
      </c>
      <c r="AQ56" s="50">
        <v>49.009767711029298</v>
      </c>
      <c r="AR56" s="50">
        <v>-172.95708121272526</v>
      </c>
      <c r="AS56" s="50">
        <v>-48.050226791197126</v>
      </c>
      <c r="AT56" s="635"/>
      <c r="AU56" s="50">
        <v>-10</v>
      </c>
      <c r="AV56" s="50">
        <v>-105</v>
      </c>
      <c r="AW56" s="50">
        <v>-10</v>
      </c>
      <c r="AX56" s="50">
        <v>25</v>
      </c>
      <c r="AY56" s="50">
        <v>35</v>
      </c>
      <c r="AZ56" s="50">
        <v>50</v>
      </c>
      <c r="BA56" s="50">
        <v>-10</v>
      </c>
      <c r="BB56" s="50">
        <v>-35</v>
      </c>
      <c r="BC56" s="50">
        <v>-10</v>
      </c>
      <c r="BD56" s="50">
        <v>-10</v>
      </c>
      <c r="BE56" s="50">
        <f>AH56+AI56</f>
        <v>-16.583555371581976</v>
      </c>
      <c r="BF56" s="50">
        <f t="shared" si="132"/>
        <v>-3.630910894272346</v>
      </c>
      <c r="BG56" s="50">
        <f t="shared" si="133"/>
        <v>117.70311392608548</v>
      </c>
      <c r="BH56" s="50">
        <f t="shared" si="22"/>
        <v>340.68077045991612</v>
      </c>
      <c r="BI56" s="50">
        <f t="shared" si="106"/>
        <v>82.412139727040341</v>
      </c>
      <c r="BJ56" s="50">
        <f t="shared" si="107"/>
        <v>-221.00730800392239</v>
      </c>
      <c r="BL56" s="275" t="s">
        <v>37</v>
      </c>
      <c r="BM56" s="36">
        <f t="shared" ref="BM56:BR56" si="134">C56</f>
        <v>35</v>
      </c>
      <c r="BN56" s="36">
        <f t="shared" si="134"/>
        <v>-115</v>
      </c>
      <c r="BO56" s="36">
        <f t="shared" si="134"/>
        <v>20</v>
      </c>
      <c r="BP56" s="36">
        <f t="shared" si="134"/>
        <v>85</v>
      </c>
      <c r="BQ56" s="36">
        <f t="shared" si="134"/>
        <v>-45</v>
      </c>
      <c r="BR56" s="36">
        <f t="shared" si="134"/>
        <v>-20</v>
      </c>
      <c r="BS56" s="36">
        <f t="shared" si="58"/>
        <v>-20.21446626585432</v>
      </c>
      <c r="BT56" s="36">
        <f t="shared" si="58"/>
        <v>458.38388438600157</v>
      </c>
      <c r="BU56" s="36">
        <f>K56</f>
        <v>-138.59516827688205</v>
      </c>
      <c r="BV56" s="36">
        <f>L56</f>
        <v>-150</v>
      </c>
      <c r="BW56" s="210" t="str">
        <f>M56</f>
        <v>N/A</v>
      </c>
      <c r="BX56" s="210" t="str">
        <f>N56</f>
        <v>N/A</v>
      </c>
      <c r="BY56" s="619"/>
      <c r="BZ56" s="444">
        <f t="shared" ref="BZ56:DC56" si="135">P56</f>
        <v>-95</v>
      </c>
      <c r="CA56" s="444">
        <f t="shared" si="135"/>
        <v>-10</v>
      </c>
      <c r="CB56" s="444">
        <f t="shared" si="135"/>
        <v>-5</v>
      </c>
      <c r="CC56" s="444">
        <f t="shared" si="135"/>
        <v>-5</v>
      </c>
      <c r="CD56" s="444">
        <f t="shared" si="135"/>
        <v>-5</v>
      </c>
      <c r="CE56" s="444">
        <f t="shared" si="135"/>
        <v>30</v>
      </c>
      <c r="CF56" s="444">
        <f t="shared" si="135"/>
        <v>40</v>
      </c>
      <c r="CG56" s="444">
        <f t="shared" si="135"/>
        <v>-5</v>
      </c>
      <c r="CH56" s="444">
        <f t="shared" si="135"/>
        <v>55</v>
      </c>
      <c r="CI56" s="444">
        <f t="shared" si="135"/>
        <v>-5</v>
      </c>
      <c r="CJ56" s="444">
        <f t="shared" si="135"/>
        <v>-10</v>
      </c>
      <c r="CK56" s="444">
        <f t="shared" si="135"/>
        <v>0</v>
      </c>
      <c r="CL56" s="444">
        <f t="shared" si="135"/>
        <v>-15</v>
      </c>
      <c r="CM56" s="444">
        <f t="shared" si="135"/>
        <v>-20</v>
      </c>
      <c r="CN56" s="444">
        <f t="shared" si="135"/>
        <v>-10</v>
      </c>
      <c r="CO56" s="444">
        <f t="shared" si="135"/>
        <v>0</v>
      </c>
      <c r="CP56" s="444">
        <f t="shared" si="135"/>
        <v>-10</v>
      </c>
      <c r="CQ56" s="444">
        <f t="shared" si="135"/>
        <v>0</v>
      </c>
      <c r="CR56" s="444">
        <f t="shared" si="135"/>
        <v>-3.7135677817608959</v>
      </c>
      <c r="CS56" s="444">
        <f t="shared" si="135"/>
        <v>-12.869987589821081</v>
      </c>
      <c r="CT56" s="444">
        <f t="shared" si="135"/>
        <v>-9.6579941485684895</v>
      </c>
      <c r="CU56" s="444">
        <f t="shared" si="135"/>
        <v>6.0270832542961434</v>
      </c>
      <c r="CV56" s="444">
        <f t="shared" si="135"/>
        <v>-20.442004790457666</v>
      </c>
      <c r="CW56" s="444">
        <f t="shared" si="135"/>
        <v>138.14511871654315</v>
      </c>
      <c r="CX56" s="444">
        <f t="shared" si="135"/>
        <v>341.55213041940618</v>
      </c>
      <c r="CY56" s="444">
        <f t="shared" si="135"/>
        <v>-0.87135995949008427</v>
      </c>
      <c r="CZ56" s="444">
        <f t="shared" si="135"/>
        <v>33.40237201601105</v>
      </c>
      <c r="DA56" s="444">
        <f t="shared" si="135"/>
        <v>49.009767711029298</v>
      </c>
      <c r="DB56" s="444">
        <f t="shared" si="135"/>
        <v>-172.95708121272526</v>
      </c>
      <c r="DC56" s="444">
        <f t="shared" si="135"/>
        <v>-48.050226791197126</v>
      </c>
      <c r="DD56" s="444"/>
      <c r="DE56" s="444">
        <f>AU56</f>
        <v>-10</v>
      </c>
      <c r="DF56" s="444">
        <f t="shared" ref="DF56:DT56" si="136">AV56</f>
        <v>-105</v>
      </c>
      <c r="DG56" s="444">
        <f t="shared" si="136"/>
        <v>-10</v>
      </c>
      <c r="DH56" s="444">
        <f t="shared" si="136"/>
        <v>25</v>
      </c>
      <c r="DI56" s="444">
        <f t="shared" si="136"/>
        <v>35</v>
      </c>
      <c r="DJ56" s="444">
        <f t="shared" si="136"/>
        <v>50</v>
      </c>
      <c r="DK56" s="444">
        <f t="shared" si="136"/>
        <v>-10</v>
      </c>
      <c r="DL56" s="444">
        <f t="shared" si="136"/>
        <v>-35</v>
      </c>
      <c r="DM56" s="444">
        <f t="shared" si="136"/>
        <v>-10</v>
      </c>
      <c r="DN56" s="444">
        <f t="shared" si="136"/>
        <v>-10</v>
      </c>
      <c r="DO56" s="444">
        <f t="shared" si="136"/>
        <v>-16.583555371581976</v>
      </c>
      <c r="DP56" s="444">
        <f t="shared" si="136"/>
        <v>-3.630910894272346</v>
      </c>
      <c r="DQ56" s="444">
        <f t="shared" si="136"/>
        <v>117.70311392608548</v>
      </c>
      <c r="DR56" s="444">
        <f t="shared" si="136"/>
        <v>340.68077045991612</v>
      </c>
      <c r="DS56" s="444">
        <f t="shared" si="136"/>
        <v>82.412139727040341</v>
      </c>
      <c r="DT56" s="444">
        <f t="shared" si="136"/>
        <v>-221.00730800392239</v>
      </c>
    </row>
    <row r="57" spans="2:124" x14ac:dyDescent="0.3">
      <c r="B57" s="10"/>
      <c r="C57" s="694"/>
      <c r="D57" s="694"/>
      <c r="E57" s="694"/>
      <c r="F57" s="694"/>
      <c r="G57" s="694"/>
      <c r="H57" s="694"/>
      <c r="I57" s="694"/>
      <c r="J57" s="694"/>
      <c r="K57" s="694"/>
      <c r="L57" s="694"/>
      <c r="M57" s="221"/>
      <c r="N57" s="221"/>
      <c r="O57" s="59"/>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635"/>
      <c r="AU57" s="27"/>
      <c r="AV57" s="27"/>
      <c r="AW57" s="27"/>
      <c r="AX57" s="27"/>
      <c r="AY57" s="27"/>
      <c r="AZ57" s="27"/>
      <c r="BA57" s="27"/>
      <c r="BB57" s="27"/>
      <c r="BC57" s="27"/>
      <c r="BD57" s="27"/>
      <c r="BE57" s="27"/>
      <c r="BF57" s="27"/>
      <c r="BG57" s="27"/>
      <c r="BH57" s="50"/>
      <c r="BI57" s="59"/>
      <c r="BJ57" s="59">
        <f t="shared" si="107"/>
        <v>0</v>
      </c>
      <c r="BZ57" s="679"/>
      <c r="CA57" s="679"/>
      <c r="CB57" s="679"/>
      <c r="CC57" s="679"/>
      <c r="CD57" s="679"/>
      <c r="CE57" s="679"/>
      <c r="CF57" s="679"/>
      <c r="CG57" s="679"/>
      <c r="CH57" s="679"/>
      <c r="CI57" s="679"/>
      <c r="CJ57" s="679"/>
      <c r="CK57" s="679"/>
      <c r="CL57" s="679"/>
      <c r="CM57" s="679"/>
      <c r="CN57" s="679"/>
      <c r="CO57" s="679"/>
      <c r="CP57" s="679"/>
      <c r="CQ57" s="679"/>
      <c r="CR57" s="679"/>
      <c r="CS57" s="444"/>
      <c r="CT57" s="444"/>
      <c r="CU57" s="444"/>
      <c r="CV57" s="444"/>
      <c r="CW57" s="444"/>
      <c r="CX57" s="444"/>
      <c r="CY57" s="444"/>
      <c r="CZ57" s="444"/>
      <c r="DA57" s="444"/>
      <c r="DB57" s="444"/>
      <c r="DC57" s="444"/>
      <c r="DD57" s="444"/>
      <c r="DE57" s="679"/>
      <c r="DF57" s="679"/>
      <c r="DG57" s="679"/>
      <c r="DH57" s="679"/>
      <c r="DI57" s="679"/>
      <c r="DJ57" s="679"/>
      <c r="DK57" s="679"/>
      <c r="DL57" s="679"/>
      <c r="DM57" s="679"/>
      <c r="DN57" s="679"/>
      <c r="DO57" s="679"/>
      <c r="DP57" s="679"/>
      <c r="DQ57" s="679"/>
      <c r="DR57" s="679"/>
      <c r="DS57" s="679"/>
      <c r="DT57" s="679"/>
    </row>
    <row r="58" spans="2:124" s="432" customFormat="1" x14ac:dyDescent="0.3">
      <c r="B58" s="56" t="s">
        <v>3</v>
      </c>
      <c r="C58" s="695">
        <v>935</v>
      </c>
      <c r="D58" s="695">
        <v>150</v>
      </c>
      <c r="E58" s="695">
        <v>305</v>
      </c>
      <c r="F58" s="695">
        <v>535</v>
      </c>
      <c r="G58" s="695">
        <v>275</v>
      </c>
      <c r="H58" s="695">
        <v>15</v>
      </c>
      <c r="I58" s="695">
        <f t="shared" ref="I58" si="137">I46+I51+I56</f>
        <v>1236.8318457356809</v>
      </c>
      <c r="J58" s="695">
        <f>J46+J51+J56</f>
        <v>1545.5512704818007</v>
      </c>
      <c r="K58" s="695">
        <f>K46+K51+K56</f>
        <v>-43.42290487687265</v>
      </c>
      <c r="L58" s="695">
        <f>L46+L51+L56</f>
        <v>329.00167544965217</v>
      </c>
      <c r="M58" s="603" t="str">
        <f t="shared" ref="M58:N59" si="138">IF(ISERROR(K58/J58),"N/A",IF(J58&lt;0,"N/A",IF(K58&lt;0,"N/A",IF(K58/J58-1&gt;300%,"&gt;±300%",IF(K58/J58-1&lt;-300%,"&gt;±300%",K58/J58-1)))))</f>
        <v>N/A</v>
      </c>
      <c r="N58" s="279" t="str">
        <f t="shared" si="138"/>
        <v>N/A</v>
      </c>
      <c r="O58" s="50"/>
      <c r="P58" s="57">
        <v>-175</v>
      </c>
      <c r="Q58" s="57">
        <v>0</v>
      </c>
      <c r="R58" s="57">
        <v>-10</v>
      </c>
      <c r="S58" s="57">
        <v>115</v>
      </c>
      <c r="T58" s="57">
        <v>285</v>
      </c>
      <c r="U58" s="57">
        <v>-95</v>
      </c>
      <c r="V58" s="57">
        <v>165</v>
      </c>
      <c r="W58" s="57">
        <v>95</v>
      </c>
      <c r="X58" s="57">
        <v>50</v>
      </c>
      <c r="Y58" s="57">
        <v>225</v>
      </c>
      <c r="Z58" s="57">
        <v>80</v>
      </c>
      <c r="AA58" s="57">
        <v>105</v>
      </c>
      <c r="AB58" s="57">
        <v>-10</v>
      </c>
      <c r="AC58" s="57">
        <v>100</v>
      </c>
      <c r="AD58" s="57">
        <v>60</v>
      </c>
      <c r="AE58" s="57">
        <v>-55</v>
      </c>
      <c r="AF58" s="57">
        <v>65</v>
      </c>
      <c r="AG58" s="57">
        <v>-65</v>
      </c>
      <c r="AH58" s="57">
        <f t="shared" ref="AH58:AS58" si="139">AH46+AH51+AH56</f>
        <v>790.16615152120971</v>
      </c>
      <c r="AI58" s="57">
        <f t="shared" si="139"/>
        <v>122.24375953203622</v>
      </c>
      <c r="AJ58" s="57">
        <f t="shared" si="139"/>
        <v>246.81899767772558</v>
      </c>
      <c r="AK58" s="57">
        <f t="shared" si="139"/>
        <v>77.602937004709432</v>
      </c>
      <c r="AL58" s="57">
        <f t="shared" si="139"/>
        <v>66.580394547265257</v>
      </c>
      <c r="AM58" s="57">
        <f t="shared" si="139"/>
        <v>382.79631665098714</v>
      </c>
      <c r="AN58" s="57">
        <f t="shared" si="139"/>
        <v>961.15242578193238</v>
      </c>
      <c r="AO58" s="57">
        <f t="shared" si="139"/>
        <v>135.02213350161605</v>
      </c>
      <c r="AP58" s="57">
        <f t="shared" si="139"/>
        <v>159.97681470394133</v>
      </c>
      <c r="AQ58" s="57">
        <f t="shared" si="139"/>
        <v>186.80212635644449</v>
      </c>
      <c r="AR58" s="57">
        <f t="shared" si="139"/>
        <v>-282.34686479291565</v>
      </c>
      <c r="AS58" s="57">
        <f t="shared" si="139"/>
        <v>-107.85498114434279</v>
      </c>
      <c r="AT58" s="635"/>
      <c r="AU58" s="57">
        <f>D58-AV58</f>
        <v>325</v>
      </c>
      <c r="AV58" s="57">
        <f>SUM(P58:Q58)</f>
        <v>-175</v>
      </c>
      <c r="AW58" s="57">
        <f>SUM(R58:S58)</f>
        <v>105</v>
      </c>
      <c r="AX58" s="57">
        <f>SUM(T58:U58)</f>
        <v>190</v>
      </c>
      <c r="AY58" s="57">
        <f>SUM(V58:W58)</f>
        <v>260</v>
      </c>
      <c r="AZ58" s="57">
        <f>SUM(X58:Y58)</f>
        <v>275</v>
      </c>
      <c r="BA58" s="57">
        <f>SUM(Z58:AA58)</f>
        <v>185</v>
      </c>
      <c r="BB58" s="57">
        <f>SUM(AB58:AC58)</f>
        <v>90</v>
      </c>
      <c r="BC58" s="57">
        <f>SUM(AD58:AE58)</f>
        <v>5</v>
      </c>
      <c r="BD58" s="57">
        <f>SUM(AF58:AG58)</f>
        <v>0</v>
      </c>
      <c r="BE58" s="57">
        <f t="shared" ref="BE58" si="140">AH58+AI58</f>
        <v>912.40991105324588</v>
      </c>
      <c r="BF58" s="57">
        <f t="shared" ref="BF58" si="141">AJ58+AK58</f>
        <v>324.42193468243499</v>
      </c>
      <c r="BG58" s="57">
        <f>AL58+AM58</f>
        <v>449.37671119825239</v>
      </c>
      <c r="BH58" s="622">
        <f>AN58+AO58</f>
        <v>1096.1745592835484</v>
      </c>
      <c r="BI58" s="622">
        <f>AP58+AQ58</f>
        <v>346.77894106038582</v>
      </c>
      <c r="BJ58" s="622">
        <f t="shared" si="107"/>
        <v>-390.20184593725844</v>
      </c>
      <c r="BL58" s="56" t="s">
        <v>3</v>
      </c>
      <c r="BM58" s="57">
        <f t="shared" ref="BM58:BX59" si="142">C58</f>
        <v>935</v>
      </c>
      <c r="BN58" s="57">
        <f t="shared" si="142"/>
        <v>150</v>
      </c>
      <c r="BO58" s="57">
        <f t="shared" si="142"/>
        <v>305</v>
      </c>
      <c r="BP58" s="57">
        <f t="shared" si="142"/>
        <v>535</v>
      </c>
      <c r="BQ58" s="57">
        <f t="shared" si="142"/>
        <v>275</v>
      </c>
      <c r="BR58" s="57">
        <f t="shared" si="142"/>
        <v>15</v>
      </c>
      <c r="BS58" s="57">
        <f t="shared" si="142"/>
        <v>1236.8318457356809</v>
      </c>
      <c r="BT58" s="57">
        <f t="shared" si="142"/>
        <v>1545.5512704818007</v>
      </c>
      <c r="BU58" s="57">
        <f t="shared" si="142"/>
        <v>-43.42290487687265</v>
      </c>
      <c r="BV58" s="57">
        <f t="shared" si="142"/>
        <v>329.00167544965217</v>
      </c>
      <c r="BW58" s="283" t="str">
        <f t="shared" si="142"/>
        <v>N/A</v>
      </c>
      <c r="BX58" s="283" t="str">
        <f t="shared" si="142"/>
        <v>N/A</v>
      </c>
      <c r="BZ58" s="455">
        <f t="shared" ref="BZ58:CO59" si="143">P58</f>
        <v>-175</v>
      </c>
      <c r="CA58" s="455">
        <f t="shared" si="143"/>
        <v>0</v>
      </c>
      <c r="CB58" s="455">
        <f t="shared" si="143"/>
        <v>-10</v>
      </c>
      <c r="CC58" s="455">
        <f t="shared" si="143"/>
        <v>115</v>
      </c>
      <c r="CD58" s="455">
        <f t="shared" si="143"/>
        <v>285</v>
      </c>
      <c r="CE58" s="455">
        <f t="shared" si="143"/>
        <v>-95</v>
      </c>
      <c r="CF58" s="455">
        <f t="shared" si="143"/>
        <v>165</v>
      </c>
      <c r="CG58" s="455">
        <f t="shared" si="143"/>
        <v>95</v>
      </c>
      <c r="CH58" s="455">
        <f t="shared" si="143"/>
        <v>50</v>
      </c>
      <c r="CI58" s="455">
        <f t="shared" si="143"/>
        <v>225</v>
      </c>
      <c r="CJ58" s="455">
        <f t="shared" si="143"/>
        <v>80</v>
      </c>
      <c r="CK58" s="455">
        <f t="shared" si="143"/>
        <v>105</v>
      </c>
      <c r="CL58" s="455">
        <f t="shared" si="143"/>
        <v>-10</v>
      </c>
      <c r="CM58" s="455">
        <f t="shared" si="143"/>
        <v>100</v>
      </c>
      <c r="CN58" s="455">
        <f t="shared" si="143"/>
        <v>60</v>
      </c>
      <c r="CO58" s="455">
        <f t="shared" si="143"/>
        <v>-55</v>
      </c>
      <c r="CP58" s="455">
        <f t="shared" ref="CP58:DC59" si="144">AF58</f>
        <v>65</v>
      </c>
      <c r="CQ58" s="455">
        <f t="shared" si="144"/>
        <v>-65</v>
      </c>
      <c r="CR58" s="455">
        <f t="shared" si="144"/>
        <v>790.16615152120971</v>
      </c>
      <c r="CS58" s="455">
        <f t="shared" si="144"/>
        <v>122.24375953203622</v>
      </c>
      <c r="CT58" s="455">
        <f t="shared" si="144"/>
        <v>246.81899767772558</v>
      </c>
      <c r="CU58" s="455">
        <f t="shared" si="144"/>
        <v>77.602937004709432</v>
      </c>
      <c r="CV58" s="455">
        <f t="shared" si="144"/>
        <v>66.580394547265257</v>
      </c>
      <c r="CW58" s="455">
        <f t="shared" si="144"/>
        <v>382.79631665098714</v>
      </c>
      <c r="CX58" s="455">
        <f t="shared" si="144"/>
        <v>961.15242578193238</v>
      </c>
      <c r="CY58" s="455">
        <f t="shared" si="144"/>
        <v>135.02213350161605</v>
      </c>
      <c r="CZ58" s="455">
        <f t="shared" si="144"/>
        <v>159.97681470394133</v>
      </c>
      <c r="DA58" s="455">
        <f t="shared" si="144"/>
        <v>186.80212635644449</v>
      </c>
      <c r="DB58" s="455">
        <f t="shared" si="144"/>
        <v>-282.34686479291565</v>
      </c>
      <c r="DC58" s="455">
        <f t="shared" si="144"/>
        <v>-107.85498114434279</v>
      </c>
      <c r="DD58" s="455"/>
      <c r="DE58" s="455">
        <f>AU58</f>
        <v>325</v>
      </c>
      <c r="DF58" s="455">
        <f t="shared" ref="DF58:DT58" si="145">AV58</f>
        <v>-175</v>
      </c>
      <c r="DG58" s="455">
        <f t="shared" si="145"/>
        <v>105</v>
      </c>
      <c r="DH58" s="455">
        <f t="shared" si="145"/>
        <v>190</v>
      </c>
      <c r="DI58" s="455">
        <f t="shared" si="145"/>
        <v>260</v>
      </c>
      <c r="DJ58" s="455">
        <f t="shared" si="145"/>
        <v>275</v>
      </c>
      <c r="DK58" s="455">
        <f t="shared" si="145"/>
        <v>185</v>
      </c>
      <c r="DL58" s="455">
        <f t="shared" si="145"/>
        <v>90</v>
      </c>
      <c r="DM58" s="455">
        <f t="shared" si="145"/>
        <v>5</v>
      </c>
      <c r="DN58" s="455">
        <f t="shared" si="145"/>
        <v>0</v>
      </c>
      <c r="DO58" s="455">
        <f t="shared" si="145"/>
        <v>912.40991105324588</v>
      </c>
      <c r="DP58" s="455">
        <f t="shared" si="145"/>
        <v>324.42193468243499</v>
      </c>
      <c r="DQ58" s="455">
        <f t="shared" si="145"/>
        <v>449.37671119825239</v>
      </c>
      <c r="DR58" s="455">
        <f t="shared" si="145"/>
        <v>1096.1745592835484</v>
      </c>
      <c r="DS58" s="455">
        <f t="shared" si="145"/>
        <v>346.77894106038582</v>
      </c>
      <c r="DT58" s="455">
        <f t="shared" si="145"/>
        <v>-390.20184593725844</v>
      </c>
    </row>
    <row r="59" spans="2:124" s="432" customFormat="1" x14ac:dyDescent="0.3">
      <c r="B59" s="41" t="s">
        <v>26</v>
      </c>
      <c r="C59" s="673">
        <v>8590</v>
      </c>
      <c r="D59" s="673">
        <v>8090</v>
      </c>
      <c r="E59" s="673">
        <v>8240</v>
      </c>
      <c r="F59" s="673">
        <v>8345</v>
      </c>
      <c r="G59" s="673">
        <v>7850</v>
      </c>
      <c r="H59" s="673">
        <v>7365</v>
      </c>
      <c r="I59" s="673">
        <f t="shared" ref="I59" si="146">SUM(I6,I13,I20,I26,I32,I38,I44,I58,I45)</f>
        <v>8293.5912284055648</v>
      </c>
      <c r="J59" s="673">
        <f>SUM(J6,J13,J20,J26,J32,J38,J44,J58,J45)</f>
        <v>7717.813931016979</v>
      </c>
      <c r="K59" s="673">
        <f t="shared" ref="K59:L59" si="147">SUM(K6,K13,K20,K26,K32,K38,K44,K58,K45)</f>
        <v>7010.4888307675083</v>
      </c>
      <c r="L59" s="673">
        <f t="shared" si="147"/>
        <v>7530.0518905566141</v>
      </c>
      <c r="M59" s="278">
        <f t="shared" si="138"/>
        <v>-9.1648374341705141E-2</v>
      </c>
      <c r="N59" s="222">
        <f t="shared" si="138"/>
        <v>7.4112244143212491E-2</v>
      </c>
      <c r="O59" s="50"/>
      <c r="P59" s="46">
        <v>1730</v>
      </c>
      <c r="Q59" s="46">
        <v>1935</v>
      </c>
      <c r="R59" s="46">
        <v>2010</v>
      </c>
      <c r="S59" s="46">
        <v>2080</v>
      </c>
      <c r="T59" s="46">
        <v>2310</v>
      </c>
      <c r="U59" s="46">
        <v>1885</v>
      </c>
      <c r="V59" s="46">
        <v>2075</v>
      </c>
      <c r="W59" s="46">
        <v>2075</v>
      </c>
      <c r="X59" s="46">
        <v>1955</v>
      </c>
      <c r="Y59" s="46">
        <v>2210</v>
      </c>
      <c r="Z59" s="46">
        <v>1995</v>
      </c>
      <c r="AA59" s="46">
        <v>1965</v>
      </c>
      <c r="AB59" s="46">
        <v>1805</v>
      </c>
      <c r="AC59" s="46">
        <v>2075</v>
      </c>
      <c r="AD59" s="46">
        <v>1935</v>
      </c>
      <c r="AE59" s="46">
        <v>1825</v>
      </c>
      <c r="AF59" s="46">
        <v>1845</v>
      </c>
      <c r="AG59" s="46">
        <v>1785</v>
      </c>
      <c r="AH59" s="46">
        <f t="shared" ref="AH59:AS59" si="148">SUM(AH6,AH13,AH20,AH26,AH32,AH38,AH44,AH58,AH45)</f>
        <v>2637.4471630583148</v>
      </c>
      <c r="AI59" s="46">
        <f t="shared" si="148"/>
        <v>1928.4138521492471</v>
      </c>
      <c r="AJ59" s="46">
        <f t="shared" si="148"/>
        <v>1974.8155910041571</v>
      </c>
      <c r="AK59" s="46">
        <f t="shared" si="148"/>
        <v>1752.9115970471585</v>
      </c>
      <c r="AL59" s="46">
        <f t="shared" si="148"/>
        <v>1661.7881298871723</v>
      </c>
      <c r="AM59" s="46">
        <f t="shared" si="148"/>
        <v>1541.9633370225158</v>
      </c>
      <c r="AN59" s="46">
        <f t="shared" si="148"/>
        <v>2612.6469524881222</v>
      </c>
      <c r="AO59" s="46">
        <f t="shared" si="148"/>
        <v>1901.4155116191675</v>
      </c>
      <c r="AP59" s="46">
        <f t="shared" si="148"/>
        <v>2071.8243316374128</v>
      </c>
      <c r="AQ59" s="46">
        <f t="shared" si="148"/>
        <v>1901.7645459400196</v>
      </c>
      <c r="AR59" s="46">
        <f t="shared" si="148"/>
        <v>1377.1854907021861</v>
      </c>
      <c r="AS59" s="46">
        <f t="shared" si="148"/>
        <v>1659.7144624878911</v>
      </c>
      <c r="AT59" s="635"/>
      <c r="AU59" s="46">
        <f t="shared" ref="AU59:BG59" si="149">SUM(AU6,AU13,AU20,AU26,AU32,AU38,AU44,AU58,AU45)</f>
        <v>4420</v>
      </c>
      <c r="AV59" s="46">
        <f t="shared" si="149"/>
        <v>3665</v>
      </c>
      <c r="AW59" s="46">
        <f t="shared" si="149"/>
        <v>4090</v>
      </c>
      <c r="AX59" s="46">
        <f t="shared" si="149"/>
        <v>4155</v>
      </c>
      <c r="AY59" s="46">
        <f t="shared" si="149"/>
        <v>4150</v>
      </c>
      <c r="AZ59" s="46">
        <f t="shared" si="149"/>
        <v>4165</v>
      </c>
      <c r="BA59" s="46">
        <f t="shared" si="149"/>
        <v>3960</v>
      </c>
      <c r="BB59" s="46">
        <f t="shared" si="149"/>
        <v>3880</v>
      </c>
      <c r="BC59" s="46">
        <f t="shared" si="149"/>
        <v>3760</v>
      </c>
      <c r="BD59" s="46">
        <f t="shared" si="149"/>
        <v>3630</v>
      </c>
      <c r="BE59" s="46">
        <f t="shared" si="149"/>
        <v>4570.961015207562</v>
      </c>
      <c r="BF59" s="46">
        <f t="shared" si="149"/>
        <v>3722.6271880513159</v>
      </c>
      <c r="BG59" s="46">
        <f t="shared" si="149"/>
        <v>3203.7514669096877</v>
      </c>
      <c r="BH59" s="46">
        <f>SUM(BH6,BH13,BH20,BH26,BH32,BH38,BH44,BH58,BH45)</f>
        <v>4514.06246410729</v>
      </c>
      <c r="BI59" s="623">
        <f>AP59+AQ59</f>
        <v>3973.5888775774324</v>
      </c>
      <c r="BJ59" s="623">
        <f t="shared" si="107"/>
        <v>3036.8999531900772</v>
      </c>
      <c r="BL59" s="41" t="s">
        <v>26</v>
      </c>
      <c r="BM59" s="46">
        <f t="shared" si="142"/>
        <v>8590</v>
      </c>
      <c r="BN59" s="46">
        <f t="shared" si="142"/>
        <v>8090</v>
      </c>
      <c r="BO59" s="46">
        <f t="shared" si="142"/>
        <v>8240</v>
      </c>
      <c r="BP59" s="46">
        <f t="shared" si="142"/>
        <v>8345</v>
      </c>
      <c r="BQ59" s="46">
        <f t="shared" si="142"/>
        <v>7850</v>
      </c>
      <c r="BR59" s="46">
        <f t="shared" si="142"/>
        <v>7365</v>
      </c>
      <c r="BS59" s="46">
        <f t="shared" si="142"/>
        <v>8293.5912284055648</v>
      </c>
      <c r="BT59" s="46">
        <f t="shared" si="142"/>
        <v>7717.813931016979</v>
      </c>
      <c r="BU59" s="46">
        <f t="shared" si="142"/>
        <v>7010.4888307675083</v>
      </c>
      <c r="BV59" s="46">
        <f t="shared" si="142"/>
        <v>7530.0518905566141</v>
      </c>
      <c r="BW59" s="222">
        <f t="shared" si="142"/>
        <v>-9.1648374341705141E-2</v>
      </c>
      <c r="BX59" s="222">
        <f t="shared" si="142"/>
        <v>7.4112244143212491E-2</v>
      </c>
      <c r="BY59" s="36"/>
      <c r="BZ59" s="456">
        <f t="shared" si="143"/>
        <v>1730</v>
      </c>
      <c r="CA59" s="456">
        <f t="shared" si="143"/>
        <v>1935</v>
      </c>
      <c r="CB59" s="456">
        <f t="shared" si="143"/>
        <v>2010</v>
      </c>
      <c r="CC59" s="456">
        <f t="shared" si="143"/>
        <v>2080</v>
      </c>
      <c r="CD59" s="456">
        <f t="shared" si="143"/>
        <v>2310</v>
      </c>
      <c r="CE59" s="456">
        <f t="shared" si="143"/>
        <v>1885</v>
      </c>
      <c r="CF59" s="456">
        <f t="shared" si="143"/>
        <v>2075</v>
      </c>
      <c r="CG59" s="456">
        <f t="shared" si="143"/>
        <v>2075</v>
      </c>
      <c r="CH59" s="456">
        <f t="shared" si="143"/>
        <v>1955</v>
      </c>
      <c r="CI59" s="456">
        <f t="shared" si="143"/>
        <v>2210</v>
      </c>
      <c r="CJ59" s="456">
        <f t="shared" si="143"/>
        <v>1995</v>
      </c>
      <c r="CK59" s="456">
        <f t="shared" si="143"/>
        <v>1965</v>
      </c>
      <c r="CL59" s="456">
        <f t="shared" si="143"/>
        <v>1805</v>
      </c>
      <c r="CM59" s="456">
        <f t="shared" si="143"/>
        <v>2075</v>
      </c>
      <c r="CN59" s="456">
        <f t="shared" si="143"/>
        <v>1935</v>
      </c>
      <c r="CO59" s="456">
        <f t="shared" si="143"/>
        <v>1825</v>
      </c>
      <c r="CP59" s="456">
        <f t="shared" si="144"/>
        <v>1845</v>
      </c>
      <c r="CQ59" s="456">
        <f t="shared" si="144"/>
        <v>1785</v>
      </c>
      <c r="CR59" s="456">
        <f t="shared" si="144"/>
        <v>2637.4471630583148</v>
      </c>
      <c r="CS59" s="456">
        <f t="shared" si="144"/>
        <v>1928.4138521492471</v>
      </c>
      <c r="CT59" s="456">
        <f t="shared" si="144"/>
        <v>1974.8155910041571</v>
      </c>
      <c r="CU59" s="456">
        <f t="shared" si="144"/>
        <v>1752.9115970471585</v>
      </c>
      <c r="CV59" s="456">
        <f t="shared" si="144"/>
        <v>1661.7881298871723</v>
      </c>
      <c r="CW59" s="456">
        <f t="shared" si="144"/>
        <v>1541.9633370225158</v>
      </c>
      <c r="CX59" s="456">
        <f t="shared" si="144"/>
        <v>2612.6469524881222</v>
      </c>
      <c r="CY59" s="456">
        <f t="shared" si="144"/>
        <v>1901.4155116191675</v>
      </c>
      <c r="CZ59" s="456">
        <f t="shared" si="144"/>
        <v>2071.8243316374128</v>
      </c>
      <c r="DA59" s="456">
        <f t="shared" si="144"/>
        <v>1901.7645459400196</v>
      </c>
      <c r="DB59" s="456">
        <f t="shared" si="144"/>
        <v>1377.1854907021861</v>
      </c>
      <c r="DC59" s="456">
        <f t="shared" si="144"/>
        <v>1659.7144624878911</v>
      </c>
      <c r="DD59" s="456"/>
      <c r="DE59" s="456">
        <f t="shared" ref="DE59:DT59" si="150">AU59</f>
        <v>4420</v>
      </c>
      <c r="DF59" s="456">
        <f t="shared" si="150"/>
        <v>3665</v>
      </c>
      <c r="DG59" s="456">
        <f t="shared" si="150"/>
        <v>4090</v>
      </c>
      <c r="DH59" s="456">
        <f t="shared" si="150"/>
        <v>4155</v>
      </c>
      <c r="DI59" s="456">
        <f t="shared" si="150"/>
        <v>4150</v>
      </c>
      <c r="DJ59" s="456">
        <f t="shared" si="150"/>
        <v>4165</v>
      </c>
      <c r="DK59" s="456">
        <f t="shared" si="150"/>
        <v>3960</v>
      </c>
      <c r="DL59" s="456">
        <f t="shared" si="150"/>
        <v>3880</v>
      </c>
      <c r="DM59" s="456">
        <f t="shared" si="150"/>
        <v>3760</v>
      </c>
      <c r="DN59" s="456">
        <f t="shared" si="150"/>
        <v>3630</v>
      </c>
      <c r="DO59" s="456">
        <f t="shared" si="150"/>
        <v>4570.961015207562</v>
      </c>
      <c r="DP59" s="456">
        <f t="shared" si="150"/>
        <v>3722.6271880513159</v>
      </c>
      <c r="DQ59" s="456">
        <f t="shared" si="150"/>
        <v>3203.7514669096877</v>
      </c>
      <c r="DR59" s="456">
        <f t="shared" si="150"/>
        <v>4514.06246410729</v>
      </c>
      <c r="DS59" s="456">
        <f t="shared" si="150"/>
        <v>3973.5888775774324</v>
      </c>
      <c r="DT59" s="456">
        <f t="shared" si="150"/>
        <v>3036.8999531900772</v>
      </c>
    </row>
    <row r="60" spans="2:124" s="655" customFormat="1" x14ac:dyDescent="0.3">
      <c r="B60" s="652"/>
      <c r="C60" s="653">
        <v>8590</v>
      </c>
      <c r="D60" s="653">
        <v>8095</v>
      </c>
      <c r="E60" s="653">
        <v>8235</v>
      </c>
      <c r="F60" s="653">
        <v>8355</v>
      </c>
      <c r="G60" s="653">
        <v>7860</v>
      </c>
      <c r="H60" s="653">
        <v>7375</v>
      </c>
      <c r="I60" s="653">
        <v>8293.5912284055648</v>
      </c>
      <c r="J60" s="653">
        <v>7717.813931016979</v>
      </c>
      <c r="K60" s="653">
        <v>7010.4888307675092</v>
      </c>
      <c r="L60" s="653">
        <v>7530.0518905566141</v>
      </c>
      <c r="M60" s="654"/>
      <c r="N60" s="654"/>
      <c r="P60" s="653">
        <v>1730</v>
      </c>
      <c r="Q60" s="653">
        <v>1935</v>
      </c>
      <c r="R60" s="653">
        <v>2010</v>
      </c>
      <c r="S60" s="653">
        <v>2080</v>
      </c>
      <c r="T60" s="653">
        <v>2310</v>
      </c>
      <c r="U60" s="653">
        <v>1885</v>
      </c>
      <c r="V60" s="653">
        <v>2075</v>
      </c>
      <c r="W60" s="653">
        <v>2075</v>
      </c>
      <c r="X60" s="653">
        <v>1955</v>
      </c>
      <c r="Y60" s="653">
        <v>2210</v>
      </c>
      <c r="Z60" s="653">
        <v>1995</v>
      </c>
      <c r="AA60" s="653">
        <v>1965</v>
      </c>
      <c r="AB60" s="653">
        <v>1805</v>
      </c>
      <c r="AC60" s="653">
        <v>2075</v>
      </c>
      <c r="AD60" s="653">
        <v>1935</v>
      </c>
      <c r="AE60" s="653">
        <v>1825</v>
      </c>
      <c r="AF60" s="653">
        <v>1845</v>
      </c>
      <c r="AG60" s="653">
        <v>1785</v>
      </c>
      <c r="AH60" s="653">
        <v>2637.4471630583143</v>
      </c>
      <c r="AI60" s="653">
        <v>1928.4138521492473</v>
      </c>
      <c r="AJ60" s="653">
        <v>1974.8155910041569</v>
      </c>
      <c r="AK60" s="653">
        <v>1752.9115970471585</v>
      </c>
      <c r="AL60" s="653">
        <v>1661.7881298871725</v>
      </c>
      <c r="AM60" s="653">
        <v>1541.9633370225156</v>
      </c>
      <c r="AN60" s="653">
        <v>2612.6469524881222</v>
      </c>
      <c r="AO60" s="653">
        <v>1901.4155116191675</v>
      </c>
      <c r="AP60" s="653">
        <v>2071.8243316374128</v>
      </c>
      <c r="AQ60" s="653">
        <v>1901.7645459400198</v>
      </c>
      <c r="AR60" s="653">
        <v>1377.1854907021861</v>
      </c>
      <c r="AS60" s="653"/>
      <c r="AT60" s="653"/>
      <c r="AU60" s="653">
        <v>4420</v>
      </c>
      <c r="AV60" s="653">
        <v>3675</v>
      </c>
      <c r="AW60" s="653">
        <v>4090</v>
      </c>
      <c r="AX60" s="653">
        <v>4195</v>
      </c>
      <c r="AY60" s="653">
        <v>4150</v>
      </c>
      <c r="AZ60" s="653">
        <v>4165</v>
      </c>
      <c r="BA60" s="653">
        <v>3960</v>
      </c>
      <c r="BB60" s="653">
        <v>3880</v>
      </c>
      <c r="BC60" s="653">
        <v>3760</v>
      </c>
      <c r="BD60" s="653">
        <v>3630</v>
      </c>
      <c r="BE60" s="653">
        <v>4565.8610152075616</v>
      </c>
      <c r="BF60" s="653">
        <v>3727.7271880513154</v>
      </c>
      <c r="BG60" s="653">
        <v>3203.7514669096881</v>
      </c>
      <c r="BH60" s="653">
        <v>4514.06246410729</v>
      </c>
      <c r="BI60" s="653">
        <v>3973.5888775774329</v>
      </c>
      <c r="BJ60" s="653"/>
    </row>
    <row r="61" spans="2:124" x14ac:dyDescent="0.3">
      <c r="B61" s="11"/>
      <c r="C61" s="13"/>
      <c r="D61" s="13"/>
      <c r="E61" s="13"/>
      <c r="F61" s="13"/>
      <c r="G61" s="13"/>
      <c r="H61" s="13"/>
      <c r="I61" s="468"/>
      <c r="J61" s="468"/>
      <c r="K61" s="468"/>
      <c r="L61" s="468"/>
      <c r="M61" s="208"/>
      <c r="N61" s="208"/>
      <c r="P61" s="13"/>
      <c r="Q61" s="36"/>
      <c r="R61" s="36"/>
      <c r="S61" s="36"/>
      <c r="T61" s="36"/>
      <c r="U61" s="36"/>
      <c r="V61" s="36"/>
      <c r="W61" s="36"/>
      <c r="X61" s="36"/>
      <c r="Y61" s="300"/>
      <c r="Z61" s="300"/>
      <c r="AA61" s="300"/>
      <c r="AB61" s="300"/>
      <c r="AC61" s="300"/>
      <c r="AD61" s="300"/>
      <c r="AE61" s="300"/>
      <c r="AF61" s="300"/>
      <c r="AG61" s="300"/>
      <c r="AH61" s="300"/>
      <c r="AI61" s="300"/>
      <c r="AJ61" s="300"/>
      <c r="AK61" s="300"/>
      <c r="AL61" s="300"/>
      <c r="AM61" s="300"/>
      <c r="AN61" s="675"/>
      <c r="AO61" s="675"/>
      <c r="AP61" s="675"/>
      <c r="AQ61" s="675"/>
      <c r="AR61" s="675"/>
      <c r="AY61" s="36"/>
      <c r="AZ61" s="36"/>
      <c r="BA61" s="36"/>
      <c r="BB61" s="36"/>
      <c r="BC61" s="36"/>
      <c r="BD61" s="36"/>
      <c r="BE61" s="36"/>
      <c r="BF61" s="36"/>
      <c r="BG61" s="36"/>
      <c r="BH61" s="36"/>
      <c r="BI61" s="36"/>
      <c r="BJ61" s="36"/>
      <c r="BK61" s="36"/>
    </row>
    <row r="62" spans="2:124" ht="13.5" x14ac:dyDescent="0.35">
      <c r="B62" s="23"/>
      <c r="C62" s="19"/>
      <c r="D62" s="19"/>
      <c r="E62" s="19"/>
      <c r="F62" s="19"/>
      <c r="G62" s="19"/>
      <c r="H62" s="62"/>
      <c r="I62" s="487"/>
      <c r="J62" s="487"/>
      <c r="K62" s="487"/>
      <c r="L62" s="487"/>
      <c r="M62" s="208"/>
      <c r="N62" s="208"/>
      <c r="P62" s="19"/>
      <c r="Q62" s="19"/>
      <c r="R62" s="19"/>
      <c r="S62" s="19"/>
      <c r="T62" s="19"/>
      <c r="U62" s="19"/>
      <c r="V62" s="19"/>
      <c r="W62" s="19"/>
      <c r="X62" s="19"/>
      <c r="Y62" s="19"/>
      <c r="Z62" s="19"/>
      <c r="AA62" s="19"/>
      <c r="AB62" s="19"/>
      <c r="AC62" s="19"/>
      <c r="AD62" s="19"/>
      <c r="AE62" s="19"/>
      <c r="AF62" s="19"/>
      <c r="AG62" s="19"/>
    </row>
    <row r="63" spans="2:124" x14ac:dyDescent="0.3">
      <c r="B63" s="23"/>
      <c r="C63" s="62"/>
      <c r="D63" s="62"/>
      <c r="E63" s="62"/>
      <c r="F63" s="62"/>
      <c r="G63" s="62"/>
      <c r="H63" s="62"/>
      <c r="I63" s="487"/>
      <c r="J63" s="487"/>
      <c r="K63" s="487"/>
      <c r="L63" s="487"/>
      <c r="M63" s="208"/>
      <c r="N63" s="208"/>
      <c r="P63" s="62"/>
    </row>
    <row r="64" spans="2:124" x14ac:dyDescent="0.3">
      <c r="B64" s="23"/>
      <c r="C64" s="62"/>
      <c r="D64" s="62"/>
      <c r="E64" s="62"/>
      <c r="F64" s="62"/>
      <c r="G64" s="62"/>
      <c r="H64" s="62"/>
      <c r="I64" s="487"/>
      <c r="J64" s="487"/>
      <c r="K64" s="487"/>
      <c r="L64" s="487"/>
      <c r="M64" s="208"/>
      <c r="N64" s="208"/>
      <c r="P64" s="62"/>
    </row>
    <row r="65" spans="2:63" x14ac:dyDescent="0.3">
      <c r="B65" s="23"/>
      <c r="C65" s="62"/>
      <c r="D65" s="62"/>
      <c r="E65" s="62"/>
      <c r="F65" s="62"/>
      <c r="G65" s="62"/>
      <c r="H65" s="62"/>
      <c r="I65" s="487"/>
      <c r="J65" s="487"/>
      <c r="K65" s="487"/>
      <c r="L65" s="487"/>
      <c r="M65" s="208"/>
      <c r="N65" s="208"/>
      <c r="P65" s="62"/>
    </row>
    <row r="69" spans="2:63" x14ac:dyDescent="0.3">
      <c r="Q69" s="36"/>
      <c r="R69" s="36"/>
      <c r="S69" s="36"/>
      <c r="T69" s="36"/>
      <c r="U69" s="36"/>
      <c r="V69" s="36"/>
      <c r="W69" s="36"/>
      <c r="X69" s="36"/>
      <c r="Y69" s="300"/>
      <c r="Z69" s="300"/>
      <c r="AA69" s="300"/>
      <c r="AB69" s="300"/>
      <c r="AC69" s="300"/>
      <c r="AD69" s="300"/>
      <c r="AE69" s="300"/>
      <c r="AF69" s="300"/>
      <c r="AG69" s="300"/>
      <c r="AH69" s="300"/>
      <c r="AI69" s="300"/>
      <c r="AJ69" s="300"/>
      <c r="AK69" s="300"/>
      <c r="AL69" s="300"/>
      <c r="AM69" s="300"/>
      <c r="AN69" s="300"/>
      <c r="AO69" s="300"/>
      <c r="AP69" s="300"/>
      <c r="AQ69" s="300"/>
      <c r="AR69" s="300"/>
      <c r="AS69" s="35"/>
      <c r="AT69" s="35"/>
      <c r="AY69" s="36"/>
      <c r="AZ69" s="36"/>
      <c r="BA69" s="36"/>
      <c r="BB69" s="36"/>
      <c r="BC69" s="36"/>
      <c r="BD69" s="36"/>
      <c r="BE69" s="36"/>
      <c r="BF69" s="36"/>
      <c r="BG69" s="36"/>
      <c r="BH69" s="36"/>
      <c r="BI69" s="36"/>
      <c r="BJ69" s="36"/>
      <c r="BK69" s="3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4F82-4377-4F5F-A32F-92979577BF2D}">
  <sheetPr codeName="Sheet46"/>
  <dimension ref="A1:BS23"/>
  <sheetViews>
    <sheetView workbookViewId="0">
      <selection activeCell="K7" sqref="K7"/>
    </sheetView>
  </sheetViews>
  <sheetFormatPr defaultColWidth="9" defaultRowHeight="14.25" x14ac:dyDescent="0.45"/>
  <cols>
    <col min="1" max="1" width="9" style="519"/>
    <col min="2" max="2" width="26.46484375" style="519" bestFit="1" customWidth="1"/>
    <col min="3" max="8" width="4.53125" style="519" customWidth="1"/>
    <col min="9" max="10" width="4.53125" style="519" bestFit="1" customWidth="1"/>
    <col min="11" max="11" width="5" style="519" bestFit="1" customWidth="1"/>
    <col min="12" max="12" width="5" style="519" customWidth="1"/>
    <col min="13" max="13" width="8.53125" style="519" bestFit="1" customWidth="1"/>
    <col min="14" max="14" width="9.46484375" style="519" bestFit="1" customWidth="1"/>
    <col min="15" max="15" width="5.46484375" style="519" customWidth="1"/>
    <col min="16" max="18" width="7" style="519" customWidth="1"/>
    <col min="19" max="19" width="6.53125" style="519" customWidth="1"/>
    <col min="20" max="25" width="6.53125" style="519" bestFit="1" customWidth="1"/>
    <col min="26" max="29" width="6.53125" style="519" customWidth="1"/>
    <col min="30" max="30" width="7" style="519" customWidth="1"/>
    <col min="31" max="31" width="4" style="519" bestFit="1" customWidth="1"/>
    <col min="32" max="36" width="6.53125" style="519" bestFit="1" customWidth="1"/>
    <col min="37" max="37" width="6.53125" style="519" customWidth="1"/>
    <col min="38" max="38" width="9" style="519"/>
    <col min="39" max="39" width="26.46484375" style="519" bestFit="1" customWidth="1"/>
    <col min="40" max="47" width="4.53125" style="519" bestFit="1" customWidth="1"/>
    <col min="48" max="48" width="5" style="519" bestFit="1" customWidth="1"/>
    <col min="49" max="49" width="5" style="519" customWidth="1"/>
    <col min="50" max="50" width="8.53125" style="519" bestFit="1" customWidth="1"/>
    <col min="51" max="51" width="9.46484375" style="519" bestFit="1" customWidth="1"/>
    <col min="52" max="52" width="9" style="519"/>
    <col min="53" max="57" width="6.46484375" style="519" hidden="1" customWidth="1"/>
    <col min="58" max="59" width="7" style="519" hidden="1" customWidth="1"/>
    <col min="60" max="64" width="7" style="519" customWidth="1"/>
    <col min="65" max="65" width="9" style="519"/>
    <col min="66" max="70" width="6.53125" style="519" bestFit="1" customWidth="1"/>
    <col min="71" max="16384" width="9" style="519"/>
  </cols>
  <sheetData>
    <row r="1" spans="1:71" x14ac:dyDescent="0.45">
      <c r="A1" s="15"/>
      <c r="B1" s="39" t="s">
        <v>51</v>
      </c>
      <c r="C1" s="15"/>
      <c r="D1" s="15"/>
      <c r="E1" s="15"/>
      <c r="F1" s="15"/>
      <c r="G1" s="15"/>
      <c r="H1" s="15"/>
      <c r="I1" s="15"/>
      <c r="J1" s="15"/>
      <c r="K1" s="15"/>
      <c r="L1" s="15"/>
      <c r="M1" s="15"/>
      <c r="N1" s="15"/>
      <c r="O1" s="15"/>
      <c r="P1" s="104"/>
      <c r="Q1" s="104"/>
      <c r="R1" s="104"/>
      <c r="S1" s="104"/>
      <c r="T1" s="104"/>
      <c r="U1" s="104"/>
      <c r="V1" s="104"/>
      <c r="W1" s="104"/>
      <c r="X1" s="104"/>
      <c r="Y1" s="104"/>
      <c r="Z1" s="104"/>
      <c r="AA1" s="104"/>
      <c r="AB1" s="104"/>
      <c r="AC1" s="104"/>
      <c r="AD1" s="104"/>
      <c r="AF1" s="15"/>
      <c r="AG1" s="15"/>
      <c r="AH1" s="15"/>
      <c r="AI1" s="15"/>
      <c r="AJ1" s="15"/>
      <c r="AK1" s="15"/>
      <c r="AM1" s="39" t="s">
        <v>52</v>
      </c>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row>
    <row r="2" spans="1:71" x14ac:dyDescent="0.45">
      <c r="A2" s="15"/>
      <c r="B2" s="1"/>
      <c r="C2" s="2"/>
      <c r="D2" s="2"/>
      <c r="E2" s="2"/>
      <c r="F2" s="2"/>
      <c r="G2" s="2"/>
      <c r="H2" s="2"/>
      <c r="I2" s="2"/>
      <c r="J2" s="2"/>
      <c r="K2" s="2"/>
      <c r="L2" s="2"/>
      <c r="M2" s="2"/>
      <c r="N2" s="2"/>
      <c r="O2" s="2"/>
      <c r="P2" s="104"/>
      <c r="Q2" s="104"/>
      <c r="R2" s="104"/>
      <c r="S2" s="104"/>
      <c r="T2" s="104"/>
      <c r="U2" s="104"/>
      <c r="V2" s="104"/>
      <c r="W2" s="104"/>
      <c r="X2" s="104"/>
      <c r="Y2" s="104"/>
      <c r="Z2" s="104"/>
      <c r="AA2" s="104"/>
      <c r="AB2" s="104"/>
      <c r="AC2" s="104"/>
      <c r="AD2" s="104"/>
      <c r="AF2" s="15"/>
      <c r="AG2" s="15"/>
      <c r="AH2" s="15"/>
      <c r="AI2" s="15"/>
      <c r="AJ2" s="15"/>
      <c r="AK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row>
    <row r="3" spans="1:71" x14ac:dyDescent="0.45">
      <c r="A3" s="15"/>
      <c r="B3" s="16" t="s">
        <v>157</v>
      </c>
      <c r="C3" s="15"/>
      <c r="D3" s="15"/>
      <c r="E3" s="15"/>
      <c r="F3" s="15"/>
      <c r="G3" s="15"/>
      <c r="H3" s="15"/>
      <c r="I3" s="15"/>
      <c r="J3" s="15"/>
      <c r="K3" s="15"/>
      <c r="L3" s="15"/>
      <c r="M3" s="15"/>
      <c r="N3" s="15"/>
      <c r="O3" s="15"/>
      <c r="P3" s="102"/>
      <c r="Q3" s="102"/>
      <c r="R3" s="102"/>
      <c r="S3" s="102"/>
      <c r="T3" s="102"/>
      <c r="U3" s="102"/>
      <c r="V3" s="102"/>
      <c r="W3" s="102"/>
      <c r="X3" s="102"/>
      <c r="Y3" s="102"/>
      <c r="Z3" s="102"/>
      <c r="AA3" s="102"/>
      <c r="AB3" s="102"/>
      <c r="AC3" s="102"/>
      <c r="AD3" s="102"/>
      <c r="AF3" s="21"/>
      <c r="AG3" s="21"/>
      <c r="AH3" s="21"/>
      <c r="AI3" s="21"/>
      <c r="AJ3" s="21"/>
      <c r="AK3" s="21"/>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row>
    <row r="4" spans="1:71" ht="40.5" x14ac:dyDescent="0.45">
      <c r="A4" s="200"/>
      <c r="B4" s="275" t="s">
        <v>121</v>
      </c>
      <c r="C4" s="200">
        <v>2013</v>
      </c>
      <c r="D4" s="200">
        <v>2014</v>
      </c>
      <c r="E4" s="200">
        <v>2015</v>
      </c>
      <c r="F4" s="200">
        <v>2016</v>
      </c>
      <c r="G4" s="200">
        <v>2017</v>
      </c>
      <c r="H4" s="200">
        <v>2018</v>
      </c>
      <c r="I4" s="200">
        <v>2019</v>
      </c>
      <c r="J4" s="200">
        <v>2020</v>
      </c>
      <c r="K4" s="200">
        <v>2021</v>
      </c>
      <c r="L4" s="200" t="s">
        <v>154</v>
      </c>
      <c r="M4" s="202" t="s">
        <v>166</v>
      </c>
      <c r="N4" s="202" t="s">
        <v>167</v>
      </c>
      <c r="O4" s="200"/>
      <c r="P4" s="200" t="s">
        <v>82</v>
      </c>
      <c r="Q4" s="200" t="s">
        <v>88</v>
      </c>
      <c r="R4" s="200" t="s">
        <v>89</v>
      </c>
      <c r="S4" s="200" t="s">
        <v>87</v>
      </c>
      <c r="T4" s="200" t="s">
        <v>90</v>
      </c>
      <c r="U4" s="200" t="s">
        <v>107</v>
      </c>
      <c r="V4" s="200" t="s">
        <v>124</v>
      </c>
      <c r="W4" s="200" t="s">
        <v>132</v>
      </c>
      <c r="X4" s="200" t="s">
        <v>141</v>
      </c>
      <c r="Y4" s="202" t="s">
        <v>146</v>
      </c>
      <c r="Z4" s="202" t="s">
        <v>151</v>
      </c>
      <c r="AA4" s="202" t="s">
        <v>158</v>
      </c>
      <c r="AB4" s="202"/>
      <c r="AC4" s="202" t="s">
        <v>159</v>
      </c>
      <c r="AD4" s="202" t="s">
        <v>160</v>
      </c>
      <c r="AF4" s="200" t="s">
        <v>93</v>
      </c>
      <c r="AG4" s="200" t="s">
        <v>94</v>
      </c>
      <c r="AH4" s="200" t="s">
        <v>109</v>
      </c>
      <c r="AI4" s="200" t="s">
        <v>134</v>
      </c>
      <c r="AJ4" s="200" t="s">
        <v>147</v>
      </c>
      <c r="AK4" s="200" t="s">
        <v>161</v>
      </c>
      <c r="AL4" s="200"/>
      <c r="AM4" s="275" t="s">
        <v>121</v>
      </c>
      <c r="AN4" s="200">
        <v>2013</v>
      </c>
      <c r="AO4" s="200">
        <v>2014</v>
      </c>
      <c r="AP4" s="200">
        <v>2015</v>
      </c>
      <c r="AQ4" s="200">
        <v>2016</v>
      </c>
      <c r="AR4" s="200">
        <v>2017</v>
      </c>
      <c r="AS4" s="200">
        <v>2018</v>
      </c>
      <c r="AT4" s="200">
        <v>2019</v>
      </c>
      <c r="AU4" s="200">
        <v>2020</v>
      </c>
      <c r="AV4" s="200">
        <f>K4</f>
        <v>2021</v>
      </c>
      <c r="AW4" s="200" t="str">
        <f>L4</f>
        <v>2022f</v>
      </c>
      <c r="AX4" s="202" t="str">
        <f>M4</f>
        <v>2021/ 2020 Growth %</v>
      </c>
      <c r="AY4" s="202" t="s">
        <v>167</v>
      </c>
      <c r="AZ4" s="200"/>
      <c r="BA4" s="202" t="s">
        <v>82</v>
      </c>
      <c r="BB4" s="202" t="s">
        <v>88</v>
      </c>
      <c r="BC4" s="202" t="s">
        <v>89</v>
      </c>
      <c r="BD4" s="202" t="s">
        <v>87</v>
      </c>
      <c r="BE4" s="202" t="s">
        <v>90</v>
      </c>
      <c r="BF4" s="202" t="str">
        <f>U4</f>
        <v>Q2 2020</v>
      </c>
      <c r="BG4" s="202" t="str">
        <f>V4</f>
        <v>Q3 2020</v>
      </c>
      <c r="BH4" s="202" t="str">
        <f>W4</f>
        <v>Q4 2020</v>
      </c>
      <c r="BI4" s="202" t="s">
        <v>141</v>
      </c>
      <c r="BJ4" s="202" t="s">
        <v>146</v>
      </c>
      <c r="BK4" s="202" t="s">
        <v>151</v>
      </c>
      <c r="BL4" s="202" t="s">
        <v>158</v>
      </c>
      <c r="BM4" s="202"/>
      <c r="BN4" s="200" t="s">
        <v>93</v>
      </c>
      <c r="BO4" s="200" t="s">
        <v>94</v>
      </c>
      <c r="BP4" s="200" t="str">
        <f>AH4</f>
        <v>H1 2020</v>
      </c>
      <c r="BQ4" s="200" t="str">
        <f>AI4</f>
        <v>H2 2020</v>
      </c>
      <c r="BR4" s="200" t="s">
        <v>147</v>
      </c>
      <c r="BS4" s="200" t="s">
        <v>161</v>
      </c>
    </row>
    <row r="5" spans="1:71" x14ac:dyDescent="0.45">
      <c r="A5" s="15"/>
      <c r="B5" s="49"/>
      <c r="C5" s="13"/>
      <c r="D5" s="13"/>
      <c r="E5" s="13"/>
      <c r="F5" s="13"/>
      <c r="G5" s="13"/>
      <c r="H5" s="13"/>
      <c r="I5" s="13"/>
      <c r="J5" s="13"/>
      <c r="K5" s="13"/>
      <c r="L5" s="13"/>
      <c r="M5" s="208"/>
      <c r="N5" s="208"/>
      <c r="O5" s="15"/>
      <c r="P5" s="106"/>
      <c r="Q5" s="106"/>
      <c r="R5" s="106"/>
      <c r="S5" s="106"/>
      <c r="T5" s="15"/>
      <c r="U5" s="15"/>
      <c r="V5" s="15"/>
      <c r="W5" s="15"/>
      <c r="X5" s="15"/>
      <c r="Y5" s="15"/>
      <c r="Z5" s="15"/>
      <c r="AA5" s="15"/>
      <c r="AB5" s="15"/>
      <c r="AC5" s="15"/>
      <c r="AD5" s="15"/>
      <c r="AF5" s="36"/>
      <c r="AG5" s="36"/>
      <c r="AH5" s="36"/>
      <c r="AI5" s="36"/>
      <c r="AJ5" s="36"/>
      <c r="AK5" s="36"/>
      <c r="AM5" s="49"/>
      <c r="AN5" s="13"/>
      <c r="AO5" s="13"/>
      <c r="AP5" s="13"/>
      <c r="AQ5" s="13"/>
      <c r="AR5" s="13"/>
      <c r="AS5" s="13"/>
      <c r="AT5" s="13"/>
      <c r="AU5" s="13"/>
      <c r="AV5" s="13"/>
      <c r="AW5" s="13"/>
      <c r="AX5" s="208"/>
      <c r="AY5" s="208"/>
      <c r="AZ5" s="15"/>
      <c r="BA5" s="36"/>
      <c r="BB5" s="36"/>
      <c r="BC5" s="36"/>
      <c r="BD5" s="36"/>
      <c r="BE5" s="15"/>
      <c r="BF5" s="15"/>
      <c r="BG5" s="15"/>
      <c r="BH5" s="15"/>
      <c r="BI5" s="15"/>
      <c r="BJ5" s="15"/>
      <c r="BK5" s="15"/>
      <c r="BL5" s="15"/>
      <c r="BM5" s="15"/>
      <c r="BN5" s="15"/>
      <c r="BO5" s="15"/>
      <c r="BP5" s="15"/>
    </row>
    <row r="6" spans="1:71" x14ac:dyDescent="0.45">
      <c r="A6" s="15"/>
      <c r="B6" s="20" t="s">
        <v>104</v>
      </c>
      <c r="C6" s="520">
        <v>1120</v>
      </c>
      <c r="D6" s="520">
        <v>1255</v>
      </c>
      <c r="E6" s="520">
        <v>1185</v>
      </c>
      <c r="F6" s="520">
        <v>1210</v>
      </c>
      <c r="G6" s="520">
        <v>1325</v>
      </c>
      <c r="H6" s="520">
        <v>1420</v>
      </c>
      <c r="I6" s="50">
        <f>SUM(I7:I11)</f>
        <v>1583.560830444052</v>
      </c>
      <c r="J6" s="50">
        <f t="shared" ref="J6:L6" si="0">SUM(J7:J11)</f>
        <v>1437.6242812702358</v>
      </c>
      <c r="K6" s="50">
        <f t="shared" si="0"/>
        <v>1495.0638255486022</v>
      </c>
      <c r="L6" s="50">
        <f t="shared" si="0"/>
        <v>1559.3745476965573</v>
      </c>
      <c r="M6" s="492">
        <f>IF(ISERROR(K6/J6),"N/A",IF(J6&lt;0,"N/A",IF(K6&lt;0,"N/A",IF(K6/J6-1&gt;300%,"&gt;±300%",IF(K6/J6-1&lt;-300%,"&gt;±300%",K6/J6-1)))))</f>
        <v>3.9954489519065994E-2</v>
      </c>
      <c r="N6" s="492">
        <f>IF(ISERROR(L6/K6),"N/A",IF(K6&lt;0,"N/A",IF(L6&lt;0,"N/A",IF(L6/K6-1&gt;300%,"&gt;±300%",IF(L6/K6-1&lt;-300%,"&gt;±300%",L6/K6-1)))))</f>
        <v>4.3015369008983173E-2</v>
      </c>
      <c r="O6" s="198"/>
      <c r="P6" s="50">
        <f t="shared" ref="P6:Y6" si="1">SUM(P7:P11)</f>
        <v>396.37162988247115</v>
      </c>
      <c r="Q6" s="50">
        <f t="shared" si="1"/>
        <v>414.84456454028174</v>
      </c>
      <c r="R6" s="50">
        <f t="shared" si="1"/>
        <v>385.6307609357948</v>
      </c>
      <c r="S6" s="50">
        <f t="shared" si="1"/>
        <v>386.7138750855043</v>
      </c>
      <c r="T6" s="50">
        <f t="shared" si="1"/>
        <v>360.57688426467871</v>
      </c>
      <c r="U6" s="50">
        <f t="shared" si="1"/>
        <v>262.50027061629771</v>
      </c>
      <c r="V6" s="50">
        <f t="shared" si="1"/>
        <v>392.86103265909668</v>
      </c>
      <c r="W6" s="50">
        <f t="shared" si="1"/>
        <v>421.68609373016272</v>
      </c>
      <c r="X6" s="50">
        <f t="shared" si="1"/>
        <v>391.70291096967611</v>
      </c>
      <c r="Y6" s="50">
        <f t="shared" si="1"/>
        <v>421.16805779236847</v>
      </c>
      <c r="Z6" s="50">
        <f t="shared" ref="Z6:AA6" si="2">SUM(Z7:Z11)</f>
        <v>341.3000458570084</v>
      </c>
      <c r="AA6" s="50">
        <f t="shared" si="2"/>
        <v>340.89281092954917</v>
      </c>
      <c r="AB6" s="50"/>
      <c r="AC6" s="284">
        <f>IF(ISERROR(AA6/W6),"N/A",IF(W6&lt;0,"N/A",IF(AA6&lt;0,"N/A",IF(AA6/W6-1&gt;300%,"&gt;±300%",IF(AA6/W6-1&lt;-300%,"&gt;±300%",AA6/W6-1)))))</f>
        <v>-0.19159579602431287</v>
      </c>
      <c r="AD6" s="284">
        <f>IF(ISERROR(AA6/Z6),"N/A",IF(Z6&lt;0,"N/A",IF(AA6&lt;0,"N/A",IF(AA6/Z6-1&gt;300%,"&gt;±300%",IF(AA6/Z6-1&lt;-300%,"&gt;±300%",AA6/Z6-1)))))</f>
        <v>-1.1931874384506491E-3</v>
      </c>
      <c r="AE6" s="638"/>
      <c r="AF6" s="50">
        <f t="shared" ref="AF6:AF23" si="3">P6+Q6</f>
        <v>811.21619442275289</v>
      </c>
      <c r="AG6" s="50">
        <f t="shared" ref="AG6:AG23" si="4">R6+S6</f>
        <v>772.34463602129904</v>
      </c>
      <c r="AH6" s="50">
        <f t="shared" ref="AH6:AH23" si="5">T6+U6</f>
        <v>623.07715488097642</v>
      </c>
      <c r="AI6" s="50">
        <f t="shared" ref="AI6:AI23" si="6">V6+W6</f>
        <v>814.54712638925935</v>
      </c>
      <c r="AJ6" s="50">
        <f>X6+Y6</f>
        <v>812.87096876204464</v>
      </c>
      <c r="AK6" s="50">
        <f>Z6+AA6</f>
        <v>682.19285678655751</v>
      </c>
      <c r="AM6" s="20" t="s">
        <v>27</v>
      </c>
      <c r="AN6" s="50">
        <f t="shared" ref="AN6:AY21" si="7">C6</f>
        <v>1120</v>
      </c>
      <c r="AO6" s="50">
        <f t="shared" si="7"/>
        <v>1255</v>
      </c>
      <c r="AP6" s="50">
        <f t="shared" si="7"/>
        <v>1185</v>
      </c>
      <c r="AQ6" s="50">
        <f t="shared" si="7"/>
        <v>1210</v>
      </c>
      <c r="AR6" s="50">
        <f t="shared" si="7"/>
        <v>1325</v>
      </c>
      <c r="AS6" s="50">
        <f t="shared" si="7"/>
        <v>1420</v>
      </c>
      <c r="AT6" s="50">
        <f t="shared" si="7"/>
        <v>1583.560830444052</v>
      </c>
      <c r="AU6" s="50">
        <f t="shared" si="7"/>
        <v>1437.6242812702358</v>
      </c>
      <c r="AV6" s="50">
        <f t="shared" si="7"/>
        <v>1495.0638255486022</v>
      </c>
      <c r="AW6" s="50">
        <f t="shared" si="7"/>
        <v>1559.3745476965573</v>
      </c>
      <c r="AX6" s="210">
        <f t="shared" si="7"/>
        <v>3.9954489519065994E-2</v>
      </c>
      <c r="AY6" s="210">
        <f t="shared" si="7"/>
        <v>4.3015369008983173E-2</v>
      </c>
      <c r="AZ6" s="59"/>
      <c r="BA6" s="50">
        <f t="shared" ref="BA6:BL6" si="8">P6</f>
        <v>396.37162988247115</v>
      </c>
      <c r="BB6" s="50">
        <f t="shared" si="8"/>
        <v>414.84456454028174</v>
      </c>
      <c r="BC6" s="50">
        <f t="shared" si="8"/>
        <v>385.6307609357948</v>
      </c>
      <c r="BD6" s="50">
        <f t="shared" si="8"/>
        <v>386.7138750855043</v>
      </c>
      <c r="BE6" s="50">
        <f t="shared" si="8"/>
        <v>360.57688426467871</v>
      </c>
      <c r="BF6" s="50">
        <f t="shared" si="8"/>
        <v>262.50027061629771</v>
      </c>
      <c r="BG6" s="50">
        <f t="shared" si="8"/>
        <v>392.86103265909668</v>
      </c>
      <c r="BH6" s="50">
        <f t="shared" si="8"/>
        <v>421.68609373016272</v>
      </c>
      <c r="BI6" s="50">
        <f t="shared" si="8"/>
        <v>391.70291096967611</v>
      </c>
      <c r="BJ6" s="50">
        <f t="shared" si="8"/>
        <v>421.16805779236847</v>
      </c>
      <c r="BK6" s="50">
        <f t="shared" si="8"/>
        <v>341.3000458570084</v>
      </c>
      <c r="BL6" s="50">
        <f t="shared" si="8"/>
        <v>340.89281092954917</v>
      </c>
      <c r="BM6" s="50"/>
      <c r="BN6" s="50">
        <f t="shared" ref="BN6:BQ6" si="9">AF6</f>
        <v>811.21619442275289</v>
      </c>
      <c r="BO6" s="50">
        <f t="shared" si="9"/>
        <v>772.34463602129904</v>
      </c>
      <c r="BP6" s="50">
        <f t="shared" si="9"/>
        <v>623.07715488097642</v>
      </c>
      <c r="BQ6" s="50">
        <f t="shared" si="9"/>
        <v>814.54712638925935</v>
      </c>
      <c r="BR6" s="50">
        <f>AJ6</f>
        <v>812.87096876204464</v>
      </c>
      <c r="BS6" s="50">
        <f>AK6</f>
        <v>682.19285678655751</v>
      </c>
    </row>
    <row r="7" spans="1:71" x14ac:dyDescent="0.45">
      <c r="A7" s="15"/>
      <c r="B7" s="10" t="s">
        <v>15</v>
      </c>
      <c r="C7" s="13"/>
      <c r="D7" s="13"/>
      <c r="E7" s="13"/>
      <c r="F7" s="13"/>
      <c r="G7" s="13"/>
      <c r="H7" s="13"/>
      <c r="I7" s="13">
        <v>520.24656878361964</v>
      </c>
      <c r="J7" s="13">
        <v>458.30901391093568</v>
      </c>
      <c r="K7" s="13">
        <v>459.58714130443667</v>
      </c>
      <c r="L7" s="13">
        <v>451.3427356199191</v>
      </c>
      <c r="M7" s="208">
        <f t="shared" ref="M7:N23" si="10">IF(ISERROR(K7/J7),"N/A",IF(J7&lt;0,"N/A",IF(K7&lt;0,"N/A",IF(K7/J7-1&gt;300%,"&gt;±300%",IF(K7/J7-1&lt;-300%,"&gt;±300%",K7/J7-1)))))</f>
        <v>2.7887895605505086E-3</v>
      </c>
      <c r="N7" s="208">
        <f t="shared" si="10"/>
        <v>-1.7938721394853752E-2</v>
      </c>
      <c r="O7" s="198"/>
      <c r="P7" s="13">
        <v>120.8911862524824</v>
      </c>
      <c r="Q7" s="13">
        <v>137.2766416601709</v>
      </c>
      <c r="R7" s="13">
        <v>133.13979979588333</v>
      </c>
      <c r="S7" s="13">
        <v>128.93894107508305</v>
      </c>
      <c r="T7" s="13">
        <v>108.70709134494312</v>
      </c>
      <c r="U7" s="13">
        <v>93.52566977955604</v>
      </c>
      <c r="V7" s="13">
        <v>125.30890584383434</v>
      </c>
      <c r="W7" s="13">
        <v>130.76734694260219</v>
      </c>
      <c r="X7" s="13">
        <v>118.83808903418718</v>
      </c>
      <c r="Y7" s="13">
        <v>135.88412375138162</v>
      </c>
      <c r="Z7" s="13">
        <v>104.95583742285702</v>
      </c>
      <c r="AA7" s="13">
        <v>99.909091096010854</v>
      </c>
      <c r="AB7" s="50"/>
      <c r="AC7" s="285">
        <f t="shared" ref="AC7:AC23" si="11">IF(ISERROR(AA7/W7),"N/A",IF(W7&lt;0,"N/A",IF(AA7&lt;0,"N/A",IF(AA7/W7-1&gt;300%,"&gt;±300%",IF(AA7/W7-1&lt;-300%,"&gt;±300%",AA7/W7-1)))))</f>
        <v>-0.23597829709075591</v>
      </c>
      <c r="AD7" s="285">
        <f t="shared" ref="AD7:AD23" si="12">IF(ISERROR(AA7/Z7),"N/A",IF(Z7&lt;0,"N/A",IF(AA7&lt;0,"N/A",IF(AA7/Z7-1&gt;300%,"&gt;±300%",IF(AA7/Z7-1&lt;-300%,"&gt;±300%",AA7/Z7-1)))))</f>
        <v>-4.8084474868351545E-2</v>
      </c>
      <c r="AE7" s="638"/>
      <c r="AF7" s="13">
        <f t="shared" si="3"/>
        <v>258.16782791265331</v>
      </c>
      <c r="AG7" s="13">
        <f t="shared" si="4"/>
        <v>262.07874087096639</v>
      </c>
      <c r="AH7" s="13">
        <f t="shared" si="5"/>
        <v>202.23276112449918</v>
      </c>
      <c r="AI7" s="59">
        <f t="shared" si="6"/>
        <v>256.0762527864365</v>
      </c>
      <c r="AJ7" s="59">
        <f t="shared" ref="AJ7:AJ23" si="13">X7+Y7</f>
        <v>254.72221278556879</v>
      </c>
      <c r="AK7" s="59">
        <f t="shared" ref="AK7:AK23" si="14">Z7+AA7</f>
        <v>204.86492851886788</v>
      </c>
      <c r="AM7" s="10" t="s">
        <v>15</v>
      </c>
      <c r="AN7" s="11"/>
      <c r="AO7" s="11"/>
      <c r="AP7" s="11"/>
      <c r="AQ7" s="11"/>
      <c r="AR7" s="11"/>
      <c r="AS7" s="11"/>
      <c r="AT7" s="13">
        <f t="shared" si="7"/>
        <v>520.24656878361964</v>
      </c>
      <c r="AU7" s="13">
        <f t="shared" si="7"/>
        <v>458.30901391093568</v>
      </c>
      <c r="AV7" s="13">
        <f t="shared" si="7"/>
        <v>459.58714130443667</v>
      </c>
      <c r="AW7" s="13"/>
      <c r="AX7" s="212"/>
      <c r="AY7" s="208"/>
      <c r="AZ7" s="13"/>
      <c r="BA7" s="51"/>
      <c r="BB7" s="51"/>
      <c r="BC7" s="51"/>
      <c r="BD7" s="51"/>
      <c r="BE7" s="51"/>
      <c r="BF7" s="51"/>
      <c r="BG7" s="51"/>
      <c r="BH7" s="51"/>
      <c r="BI7" s="51"/>
      <c r="BJ7" s="51"/>
      <c r="BK7" s="51"/>
      <c r="BL7" s="51"/>
      <c r="BM7" s="51"/>
      <c r="BN7" s="15"/>
      <c r="BO7" s="15"/>
      <c r="BP7" s="15"/>
      <c r="BQ7" s="15"/>
      <c r="BR7" s="15"/>
      <c r="BS7" s="15"/>
    </row>
    <row r="8" spans="1:71" x14ac:dyDescent="0.45">
      <c r="A8" s="15"/>
      <c r="B8" s="10" t="s">
        <v>16</v>
      </c>
      <c r="C8" s="13"/>
      <c r="D8" s="13"/>
      <c r="E8" s="13"/>
      <c r="F8" s="13"/>
      <c r="G8" s="13"/>
      <c r="H8" s="13"/>
      <c r="I8" s="13">
        <v>801.81009283042386</v>
      </c>
      <c r="J8" s="13">
        <v>737.80450339546724</v>
      </c>
      <c r="K8" s="13">
        <v>791.95246713268421</v>
      </c>
      <c r="L8" s="13">
        <v>833.16414203297006</v>
      </c>
      <c r="M8" s="208">
        <f t="shared" si="10"/>
        <v>7.3390665803775068E-2</v>
      </c>
      <c r="N8" s="208">
        <f t="shared" si="10"/>
        <v>5.2038066185329912E-2</v>
      </c>
      <c r="O8" s="198"/>
      <c r="P8" s="13">
        <v>204.97804483877889</v>
      </c>
      <c r="Q8" s="13">
        <v>214.66139378258899</v>
      </c>
      <c r="R8" s="13">
        <v>186.81508708973121</v>
      </c>
      <c r="S8" s="13">
        <v>195.3555671193248</v>
      </c>
      <c r="T8" s="13">
        <v>182.52083264849219</v>
      </c>
      <c r="U8" s="13">
        <v>122.13775230911318</v>
      </c>
      <c r="V8" s="13">
        <v>217.74691992502736</v>
      </c>
      <c r="W8" s="13">
        <v>215.39899851283448</v>
      </c>
      <c r="X8" s="13">
        <v>202.80833120093098</v>
      </c>
      <c r="Y8" s="13">
        <v>227.39864817654981</v>
      </c>
      <c r="Z8" s="13">
        <v>180.08247593659627</v>
      </c>
      <c r="AA8" s="13">
        <v>181.66301181860709</v>
      </c>
      <c r="AB8" s="50"/>
      <c r="AC8" s="285">
        <f t="shared" si="11"/>
        <v>-0.15662090783684512</v>
      </c>
      <c r="AD8" s="285">
        <f t="shared" si="12"/>
        <v>8.7767334039059453E-3</v>
      </c>
      <c r="AE8" s="638"/>
      <c r="AF8" s="13">
        <f t="shared" si="3"/>
        <v>419.63943862136784</v>
      </c>
      <c r="AG8" s="13">
        <f t="shared" si="4"/>
        <v>382.17065420905601</v>
      </c>
      <c r="AH8" s="13">
        <f t="shared" si="5"/>
        <v>304.6585849576054</v>
      </c>
      <c r="AI8" s="59">
        <f t="shared" si="6"/>
        <v>433.14591843786184</v>
      </c>
      <c r="AJ8" s="59">
        <f t="shared" si="13"/>
        <v>430.20697937748082</v>
      </c>
      <c r="AK8" s="59">
        <f t="shared" si="14"/>
        <v>361.74548775520338</v>
      </c>
      <c r="AM8" s="10" t="s">
        <v>16</v>
      </c>
      <c r="AN8" s="11"/>
      <c r="AO8" s="11"/>
      <c r="AP8" s="11"/>
      <c r="AQ8" s="11"/>
      <c r="AR8" s="11"/>
      <c r="AS8" s="11"/>
      <c r="AT8" s="13">
        <f t="shared" si="7"/>
        <v>801.81009283042386</v>
      </c>
      <c r="AU8" s="13">
        <f t="shared" si="7"/>
        <v>737.80450339546724</v>
      </c>
      <c r="AV8" s="13">
        <f t="shared" si="7"/>
        <v>791.95246713268421</v>
      </c>
      <c r="AW8" s="13"/>
      <c r="AX8" s="212"/>
      <c r="AY8" s="208"/>
      <c r="AZ8" s="13"/>
      <c r="BA8" s="51"/>
      <c r="BB8" s="51"/>
      <c r="BC8" s="51"/>
      <c r="BD8" s="51"/>
      <c r="BE8" s="51"/>
      <c r="BF8" s="51"/>
      <c r="BG8" s="51"/>
      <c r="BH8" s="51"/>
      <c r="BI8" s="51"/>
      <c r="BJ8" s="51"/>
      <c r="BK8" s="51"/>
      <c r="BL8" s="51"/>
      <c r="BM8" s="51"/>
      <c r="BN8" s="15"/>
      <c r="BO8" s="15"/>
      <c r="BP8" s="15"/>
      <c r="BQ8" s="15"/>
      <c r="BR8" s="15"/>
      <c r="BS8" s="15"/>
    </row>
    <row r="9" spans="1:71" x14ac:dyDescent="0.45">
      <c r="A9" s="15"/>
      <c r="B9" s="10" t="s">
        <v>17</v>
      </c>
      <c r="C9" s="13"/>
      <c r="D9" s="13"/>
      <c r="E9" s="13"/>
      <c r="F9" s="13"/>
      <c r="G9" s="13"/>
      <c r="H9" s="13"/>
      <c r="I9" s="13">
        <v>115.67139911780983</v>
      </c>
      <c r="J9" s="13">
        <v>109.82699474713905</v>
      </c>
      <c r="K9" s="13">
        <v>107.78541814709379</v>
      </c>
      <c r="L9" s="13">
        <v>103.03611236953779</v>
      </c>
      <c r="M9" s="208">
        <f t="shared" si="10"/>
        <v>-1.8589023625254386E-2</v>
      </c>
      <c r="N9" s="208">
        <f t="shared" si="10"/>
        <v>-4.4062600110477579E-2</v>
      </c>
      <c r="O9" s="198"/>
      <c r="P9" s="13">
        <v>34.017449358369596</v>
      </c>
      <c r="Q9" s="13">
        <v>27.296699312083032</v>
      </c>
      <c r="R9" s="13">
        <v>30.976799118450192</v>
      </c>
      <c r="S9" s="13">
        <v>23.380451328907011</v>
      </c>
      <c r="T9" s="13">
        <v>38.353745983432859</v>
      </c>
      <c r="U9" s="13">
        <v>23.346695877124763</v>
      </c>
      <c r="V9" s="13">
        <v>14.573378824208795</v>
      </c>
      <c r="W9" s="13">
        <v>33.553174062372634</v>
      </c>
      <c r="X9" s="13">
        <v>34.692216017630244</v>
      </c>
      <c r="Y9" s="13">
        <v>25.078739034243387</v>
      </c>
      <c r="Z9" s="13">
        <v>24.56080165027581</v>
      </c>
      <c r="AA9" s="13">
        <v>23.453661444944355</v>
      </c>
      <c r="AB9" s="50"/>
      <c r="AC9" s="285">
        <f t="shared" si="11"/>
        <v>-0.30100021531954335</v>
      </c>
      <c r="AD9" s="285">
        <f t="shared" si="12"/>
        <v>-4.5077527236128345E-2</v>
      </c>
      <c r="AE9" s="638"/>
      <c r="AF9" s="13">
        <f t="shared" si="3"/>
        <v>61.314148670452624</v>
      </c>
      <c r="AG9" s="13">
        <f t="shared" si="4"/>
        <v>54.357250447357202</v>
      </c>
      <c r="AH9" s="13">
        <f t="shared" si="5"/>
        <v>61.700441860557618</v>
      </c>
      <c r="AI9" s="59">
        <f t="shared" si="6"/>
        <v>48.126552886581429</v>
      </c>
      <c r="AJ9" s="59">
        <f t="shared" si="13"/>
        <v>59.770955051873628</v>
      </c>
      <c r="AK9" s="59">
        <f t="shared" si="14"/>
        <v>48.014463095220165</v>
      </c>
      <c r="AM9" s="10" t="s">
        <v>17</v>
      </c>
      <c r="AN9" s="11"/>
      <c r="AO9" s="11"/>
      <c r="AP9" s="11"/>
      <c r="AQ9" s="11"/>
      <c r="AR9" s="11"/>
      <c r="AS9" s="11"/>
      <c r="AT9" s="13">
        <f t="shared" si="7"/>
        <v>115.67139911780983</v>
      </c>
      <c r="AU9" s="13">
        <f t="shared" si="7"/>
        <v>109.82699474713905</v>
      </c>
      <c r="AV9" s="13">
        <f t="shared" si="7"/>
        <v>107.78541814709379</v>
      </c>
      <c r="AW9" s="13"/>
      <c r="AX9" s="212"/>
      <c r="AY9" s="208"/>
      <c r="AZ9" s="13"/>
      <c r="BA9" s="51"/>
      <c r="BB9" s="51"/>
      <c r="BC9" s="51"/>
      <c r="BD9" s="51"/>
      <c r="BE9" s="51"/>
      <c r="BF9" s="51"/>
      <c r="BG9" s="51"/>
      <c r="BH9" s="51"/>
      <c r="BI9" s="51"/>
      <c r="BJ9" s="51"/>
      <c r="BK9" s="51"/>
      <c r="BL9" s="51"/>
      <c r="BM9" s="51"/>
      <c r="BN9" s="15"/>
      <c r="BO9" s="15"/>
      <c r="BP9" s="15"/>
      <c r="BQ9" s="15"/>
      <c r="BR9" s="15"/>
      <c r="BS9" s="15"/>
    </row>
    <row r="10" spans="1:71" x14ac:dyDescent="0.45">
      <c r="A10" s="15"/>
      <c r="B10" s="10" t="s">
        <v>18</v>
      </c>
      <c r="C10" s="13"/>
      <c r="D10" s="13"/>
      <c r="E10" s="13"/>
      <c r="F10" s="13"/>
      <c r="G10" s="13"/>
      <c r="H10" s="13"/>
      <c r="I10" s="13">
        <v>35.528326798648976</v>
      </c>
      <c r="J10" s="13">
        <v>35.686556226604282</v>
      </c>
      <c r="K10" s="13">
        <v>36.738105918803747</v>
      </c>
      <c r="L10" s="13">
        <v>36.084924739486851</v>
      </c>
      <c r="M10" s="208">
        <f t="shared" si="10"/>
        <v>2.9466269749377938E-2</v>
      </c>
      <c r="N10" s="208">
        <f t="shared" si="10"/>
        <v>-1.777939180535093E-2</v>
      </c>
      <c r="O10" s="198"/>
      <c r="P10" s="13">
        <v>8.6895219787790605</v>
      </c>
      <c r="Q10" s="13">
        <v>8.1934116009482203</v>
      </c>
      <c r="R10" s="13">
        <v>8.3246667079648251</v>
      </c>
      <c r="S10" s="13">
        <v>10.320726510956868</v>
      </c>
      <c r="T10" s="13">
        <v>5.1863485321924188</v>
      </c>
      <c r="U10" s="13">
        <v>9.0632158567652024</v>
      </c>
      <c r="V10" s="13">
        <v>9.7349748434518037</v>
      </c>
      <c r="W10" s="13">
        <v>11.702016994194858</v>
      </c>
      <c r="X10" s="13">
        <v>8.7801495318696379</v>
      </c>
      <c r="Y10" s="13">
        <v>8.6948078758361689</v>
      </c>
      <c r="Z10" s="13">
        <v>8.2417547914563585</v>
      </c>
      <c r="AA10" s="13">
        <v>11.02139371964158</v>
      </c>
      <c r="AB10" s="50"/>
      <c r="AC10" s="285">
        <f t="shared" si="11"/>
        <v>-5.8162902591144983E-2</v>
      </c>
      <c r="AD10" s="285">
        <f t="shared" si="12"/>
        <v>0.3372629978104511</v>
      </c>
      <c r="AE10" s="638"/>
      <c r="AF10" s="13">
        <f t="shared" si="3"/>
        <v>16.882933579727279</v>
      </c>
      <c r="AG10" s="13">
        <f t="shared" si="4"/>
        <v>18.645393218921694</v>
      </c>
      <c r="AH10" s="13">
        <f t="shared" si="5"/>
        <v>14.249564388957621</v>
      </c>
      <c r="AI10" s="59">
        <f t="shared" si="6"/>
        <v>21.436991837646662</v>
      </c>
      <c r="AJ10" s="59">
        <f t="shared" si="13"/>
        <v>17.474957407705809</v>
      </c>
      <c r="AK10" s="59">
        <f t="shared" si="14"/>
        <v>19.263148511097938</v>
      </c>
      <c r="AM10" s="10" t="s">
        <v>18</v>
      </c>
      <c r="AN10" s="11"/>
      <c r="AO10" s="11"/>
      <c r="AP10" s="11"/>
      <c r="AQ10" s="11"/>
      <c r="AR10" s="11"/>
      <c r="AS10" s="11"/>
      <c r="AT10" s="13">
        <f t="shared" si="7"/>
        <v>35.528326798648976</v>
      </c>
      <c r="AU10" s="13">
        <f t="shared" si="7"/>
        <v>35.686556226604282</v>
      </c>
      <c r="AV10" s="13">
        <f t="shared" si="7"/>
        <v>36.738105918803747</v>
      </c>
      <c r="AW10" s="13"/>
      <c r="AX10" s="212"/>
      <c r="AY10" s="208"/>
      <c r="AZ10" s="13"/>
      <c r="BA10" s="51"/>
      <c r="BB10" s="51"/>
      <c r="BC10" s="51"/>
      <c r="BD10" s="51"/>
      <c r="BE10" s="51"/>
      <c r="BF10" s="51"/>
      <c r="BG10" s="51"/>
      <c r="BH10" s="51"/>
      <c r="BI10" s="51"/>
      <c r="BJ10" s="51"/>
      <c r="BK10" s="51"/>
      <c r="BL10" s="51"/>
      <c r="BM10" s="51"/>
      <c r="BN10" s="15"/>
      <c r="BO10" s="15"/>
      <c r="BP10" s="15"/>
      <c r="BQ10" s="15"/>
      <c r="BR10" s="15"/>
      <c r="BS10" s="15"/>
    </row>
    <row r="11" spans="1:71" x14ac:dyDescent="0.45">
      <c r="A11" s="15"/>
      <c r="B11" s="52" t="s">
        <v>19</v>
      </c>
      <c r="C11" s="54"/>
      <c r="D11" s="54"/>
      <c r="E11" s="54"/>
      <c r="F11" s="54"/>
      <c r="G11" s="54"/>
      <c r="H11" s="54"/>
      <c r="I11" s="611">
        <v>110.30444291354968</v>
      </c>
      <c r="J11" s="611">
        <v>95.99721299008948</v>
      </c>
      <c r="K11" s="611">
        <v>99.000693045583702</v>
      </c>
      <c r="L11" s="611">
        <v>135.74663293464343</v>
      </c>
      <c r="M11" s="217">
        <f t="shared" si="10"/>
        <v>3.1287158886626143E-2</v>
      </c>
      <c r="N11" s="217">
        <f t="shared" si="10"/>
        <v>0.37116851164001941</v>
      </c>
      <c r="O11" s="198"/>
      <c r="P11" s="54">
        <v>27.795427454061237</v>
      </c>
      <c r="Q11" s="54">
        <v>27.416418184490631</v>
      </c>
      <c r="R11" s="54">
        <v>26.374408223765258</v>
      </c>
      <c r="S11" s="54">
        <v>28.71818905123255</v>
      </c>
      <c r="T11" s="54">
        <v>25.808865755618118</v>
      </c>
      <c r="U11" s="54">
        <v>14.426936793738498</v>
      </c>
      <c r="V11" s="54">
        <v>25.496853222574316</v>
      </c>
      <c r="W11" s="54">
        <v>30.264557218158551</v>
      </c>
      <c r="X11" s="54">
        <v>26.584125185058049</v>
      </c>
      <c r="Y11" s="54">
        <v>24.111738954357499</v>
      </c>
      <c r="Z11" s="54">
        <v>23.459176055822905</v>
      </c>
      <c r="AA11" s="54">
        <v>24.845652850345253</v>
      </c>
      <c r="AB11" s="50"/>
      <c r="AC11" s="624">
        <f t="shared" si="11"/>
        <v>-0.1790511696157242</v>
      </c>
      <c r="AD11" s="624">
        <f t="shared" si="12"/>
        <v>5.9101683333767641E-2</v>
      </c>
      <c r="AE11" s="638"/>
      <c r="AF11" s="54">
        <f t="shared" si="3"/>
        <v>55.211845638551864</v>
      </c>
      <c r="AG11" s="54">
        <f t="shared" si="4"/>
        <v>55.092597274997807</v>
      </c>
      <c r="AH11" s="54">
        <f t="shared" si="5"/>
        <v>40.23580254935662</v>
      </c>
      <c r="AI11" s="54">
        <f t="shared" si="6"/>
        <v>55.761410440732867</v>
      </c>
      <c r="AJ11" s="54">
        <f>X11+Y11</f>
        <v>50.695864139415548</v>
      </c>
      <c r="AK11" s="54">
        <f>Z11+AA11</f>
        <v>48.304828906168154</v>
      </c>
      <c r="AM11" s="52" t="s">
        <v>19</v>
      </c>
      <c r="AN11" s="281"/>
      <c r="AO11" s="281"/>
      <c r="AP11" s="281"/>
      <c r="AQ11" s="281"/>
      <c r="AR11" s="281"/>
      <c r="AS11" s="281"/>
      <c r="AT11" s="54">
        <f t="shared" si="7"/>
        <v>110.30444291354968</v>
      </c>
      <c r="AU11" s="54">
        <f t="shared" si="7"/>
        <v>95.99721299008948</v>
      </c>
      <c r="AV11" s="54">
        <f t="shared" si="7"/>
        <v>99.000693045583702</v>
      </c>
      <c r="AW11" s="54"/>
      <c r="AX11" s="216"/>
      <c r="AY11" s="217"/>
      <c r="AZ11" s="13"/>
      <c r="BA11" s="53"/>
      <c r="BB11" s="53"/>
      <c r="BC11" s="53"/>
      <c r="BD11" s="53"/>
      <c r="BE11" s="53"/>
      <c r="BF11" s="53"/>
      <c r="BG11" s="53"/>
      <c r="BH11" s="53"/>
      <c r="BI11" s="53"/>
      <c r="BJ11" s="53"/>
      <c r="BK11" s="53"/>
      <c r="BL11" s="53"/>
      <c r="BM11" s="53"/>
      <c r="BN11" s="53"/>
      <c r="BO11" s="53"/>
      <c r="BP11" s="53"/>
      <c r="BQ11" s="53"/>
      <c r="BR11" s="53"/>
      <c r="BS11" s="53"/>
    </row>
    <row r="12" spans="1:71" x14ac:dyDescent="0.45">
      <c r="A12" s="15"/>
      <c r="B12" s="20" t="s">
        <v>105</v>
      </c>
      <c r="C12" s="520">
        <v>855</v>
      </c>
      <c r="D12" s="520">
        <v>775</v>
      </c>
      <c r="E12" s="520">
        <v>515</v>
      </c>
      <c r="F12" s="520">
        <v>625</v>
      </c>
      <c r="G12" s="520">
        <v>560</v>
      </c>
      <c r="H12" s="520">
        <v>505</v>
      </c>
      <c r="I12" s="50">
        <f>SUM(I13:I17)</f>
        <v>476.43626153638382</v>
      </c>
      <c r="J12" s="50">
        <f t="shared" ref="J12:L12" si="15">SUM(J13:J17)</f>
        <v>421.92517022032166</v>
      </c>
      <c r="K12" s="50">
        <f t="shared" si="15"/>
        <v>422.294718329597</v>
      </c>
      <c r="L12" s="50">
        <f t="shared" si="15"/>
        <v>434.33487041336298</v>
      </c>
      <c r="M12" s="492">
        <f t="shared" si="10"/>
        <v>8.7586172942089036E-4</v>
      </c>
      <c r="N12" s="210">
        <f t="shared" si="10"/>
        <v>2.8511254252459706E-2</v>
      </c>
      <c r="O12" s="198"/>
      <c r="P12" s="50">
        <f t="shared" ref="P12:Z12" si="16">SUM(P13:P17)</f>
        <v>120.42288527370043</v>
      </c>
      <c r="Q12" s="50">
        <f t="shared" si="16"/>
        <v>119.06292229326716</v>
      </c>
      <c r="R12" s="50">
        <f t="shared" si="16"/>
        <v>116.36436530212434</v>
      </c>
      <c r="S12" s="50">
        <f t="shared" si="16"/>
        <v>120.58608866729192</v>
      </c>
      <c r="T12" s="50">
        <f t="shared" si="16"/>
        <v>69.811805950262084</v>
      </c>
      <c r="U12" s="50">
        <f t="shared" si="16"/>
        <v>96.906511122328524</v>
      </c>
      <c r="V12" s="50">
        <f t="shared" si="16"/>
        <v>121.27801228554313</v>
      </c>
      <c r="W12" s="50">
        <f t="shared" si="16"/>
        <v>133.92884086218788</v>
      </c>
      <c r="X12" s="50">
        <f t="shared" si="16"/>
        <v>117.8987727720906</v>
      </c>
      <c r="Y12" s="50">
        <f t="shared" si="16"/>
        <v>97.608454554340739</v>
      </c>
      <c r="Z12" s="50">
        <f t="shared" si="16"/>
        <v>104.18933543780196</v>
      </c>
      <c r="AA12" s="50">
        <f>SUM(AA13:AA17)</f>
        <v>102.5981555653637</v>
      </c>
      <c r="AB12" s="50"/>
      <c r="AC12" s="284">
        <f t="shared" si="11"/>
        <v>-0.23393531292534153</v>
      </c>
      <c r="AD12" s="284">
        <f t="shared" si="12"/>
        <v>-1.527200327895506E-2</v>
      </c>
      <c r="AE12" s="638"/>
      <c r="AF12" s="50">
        <f t="shared" si="3"/>
        <v>239.48580756696759</v>
      </c>
      <c r="AG12" s="50">
        <f t="shared" si="4"/>
        <v>236.95045396941626</v>
      </c>
      <c r="AH12" s="50">
        <f t="shared" si="5"/>
        <v>166.71831707259059</v>
      </c>
      <c r="AI12" s="50">
        <f t="shared" si="6"/>
        <v>255.20685314773101</v>
      </c>
      <c r="AJ12" s="50">
        <f t="shared" si="13"/>
        <v>215.50722732643135</v>
      </c>
      <c r="AK12" s="50">
        <f t="shared" si="14"/>
        <v>206.78749100316566</v>
      </c>
      <c r="AM12" s="20" t="s">
        <v>5</v>
      </c>
      <c r="AN12" s="50">
        <f t="shared" ref="AN12:AS12" si="17">C12</f>
        <v>855</v>
      </c>
      <c r="AO12" s="50">
        <f t="shared" si="17"/>
        <v>775</v>
      </c>
      <c r="AP12" s="50">
        <f t="shared" si="17"/>
        <v>515</v>
      </c>
      <c r="AQ12" s="50">
        <f t="shared" si="17"/>
        <v>625</v>
      </c>
      <c r="AR12" s="50">
        <f t="shared" si="17"/>
        <v>560</v>
      </c>
      <c r="AS12" s="50">
        <f t="shared" si="17"/>
        <v>505</v>
      </c>
      <c r="AT12" s="50">
        <f t="shared" si="7"/>
        <v>476.43626153638382</v>
      </c>
      <c r="AU12" s="50">
        <f t="shared" si="7"/>
        <v>421.92517022032166</v>
      </c>
      <c r="AV12" s="50">
        <f t="shared" si="7"/>
        <v>422.294718329597</v>
      </c>
      <c r="AW12" s="50">
        <f>L12</f>
        <v>434.33487041336298</v>
      </c>
      <c r="AX12" s="210">
        <f>M12</f>
        <v>8.7586172942089036E-4</v>
      </c>
      <c r="AY12" s="210">
        <f>N12</f>
        <v>2.8511254252459706E-2</v>
      </c>
      <c r="AZ12" s="59"/>
      <c r="BA12" s="50">
        <f t="shared" ref="BA12:BL12" si="18">P12</f>
        <v>120.42288527370043</v>
      </c>
      <c r="BB12" s="50">
        <f t="shared" si="18"/>
        <v>119.06292229326716</v>
      </c>
      <c r="BC12" s="50">
        <f t="shared" si="18"/>
        <v>116.36436530212434</v>
      </c>
      <c r="BD12" s="50">
        <f t="shared" si="18"/>
        <v>120.58608866729192</v>
      </c>
      <c r="BE12" s="50">
        <f t="shared" si="18"/>
        <v>69.811805950262084</v>
      </c>
      <c r="BF12" s="50">
        <f t="shared" si="18"/>
        <v>96.906511122328524</v>
      </c>
      <c r="BG12" s="50">
        <f t="shared" si="18"/>
        <v>121.27801228554313</v>
      </c>
      <c r="BH12" s="50">
        <f t="shared" si="18"/>
        <v>133.92884086218788</v>
      </c>
      <c r="BI12" s="50">
        <f t="shared" si="18"/>
        <v>117.8987727720906</v>
      </c>
      <c r="BJ12" s="50">
        <f t="shared" si="18"/>
        <v>97.608454554340739</v>
      </c>
      <c r="BK12" s="50">
        <f t="shared" si="18"/>
        <v>104.18933543780196</v>
      </c>
      <c r="BL12" s="50">
        <f t="shared" si="18"/>
        <v>102.5981555653637</v>
      </c>
      <c r="BM12" s="50"/>
      <c r="BN12" s="50">
        <f t="shared" ref="BN12:BS12" si="19">AF12</f>
        <v>239.48580756696759</v>
      </c>
      <c r="BO12" s="50">
        <f t="shared" si="19"/>
        <v>236.95045396941626</v>
      </c>
      <c r="BP12" s="50">
        <f t="shared" si="19"/>
        <v>166.71831707259059</v>
      </c>
      <c r="BQ12" s="50">
        <f t="shared" si="19"/>
        <v>255.20685314773101</v>
      </c>
      <c r="BR12" s="50">
        <f t="shared" si="19"/>
        <v>215.50722732643135</v>
      </c>
      <c r="BS12" s="50">
        <f t="shared" si="19"/>
        <v>206.78749100316566</v>
      </c>
    </row>
    <row r="13" spans="1:71" x14ac:dyDescent="0.45">
      <c r="A13" s="15"/>
      <c r="B13" s="10" t="s">
        <v>15</v>
      </c>
      <c r="C13" s="521"/>
      <c r="D13" s="521"/>
      <c r="E13" s="521"/>
      <c r="F13" s="521"/>
      <c r="G13" s="521"/>
      <c r="H13" s="521"/>
      <c r="I13" s="13">
        <v>3.15</v>
      </c>
      <c r="J13" s="13">
        <v>2.85</v>
      </c>
      <c r="K13" s="13">
        <v>2.95</v>
      </c>
      <c r="L13" s="13">
        <v>3.05</v>
      </c>
      <c r="M13" s="208">
        <f t="shared" si="10"/>
        <v>3.5087719298245723E-2</v>
      </c>
      <c r="N13" s="208">
        <f t="shared" si="10"/>
        <v>3.3898305084745672E-2</v>
      </c>
      <c r="O13" s="198"/>
      <c r="P13" s="13">
        <v>0.77962500000000001</v>
      </c>
      <c r="Q13" s="13">
        <v>0.77174999999999994</v>
      </c>
      <c r="R13" s="13">
        <v>0.78749999999999998</v>
      </c>
      <c r="S13" s="13">
        <v>0.8111250000000001</v>
      </c>
      <c r="T13" s="13">
        <v>0.75</v>
      </c>
      <c r="U13" s="13">
        <v>0.55000000000000004</v>
      </c>
      <c r="V13" s="13">
        <v>0.75</v>
      </c>
      <c r="W13" s="13">
        <v>0.80000000000000027</v>
      </c>
      <c r="X13" s="13">
        <v>0.72</v>
      </c>
      <c r="Y13" s="13">
        <v>0.7</v>
      </c>
      <c r="Z13" s="13">
        <v>0.76</v>
      </c>
      <c r="AA13" s="13">
        <v>0.77000000000000046</v>
      </c>
      <c r="AB13" s="50"/>
      <c r="AC13" s="285">
        <f t="shared" si="11"/>
        <v>-3.7499999999999756E-2</v>
      </c>
      <c r="AD13" s="285">
        <f t="shared" si="12"/>
        <v>1.3157894736842701E-2</v>
      </c>
      <c r="AE13" s="638"/>
      <c r="AF13" s="7">
        <f t="shared" si="3"/>
        <v>1.5513749999999999</v>
      </c>
      <c r="AG13" s="7">
        <f t="shared" si="4"/>
        <v>1.5986250000000002</v>
      </c>
      <c r="AH13" s="7">
        <f t="shared" si="5"/>
        <v>1.3</v>
      </c>
      <c r="AI13" s="59">
        <f t="shared" si="6"/>
        <v>1.5500000000000003</v>
      </c>
      <c r="AJ13" s="59">
        <f t="shared" si="13"/>
        <v>1.42</v>
      </c>
      <c r="AK13" s="59">
        <f t="shared" si="14"/>
        <v>1.5300000000000005</v>
      </c>
      <c r="AM13" s="10" t="s">
        <v>15</v>
      </c>
      <c r="AN13" s="13"/>
      <c r="AO13" s="13"/>
      <c r="AP13" s="13"/>
      <c r="AQ13" s="13"/>
      <c r="AR13" s="13"/>
      <c r="AS13" s="13"/>
      <c r="AT13" s="13">
        <f t="shared" si="7"/>
        <v>3.15</v>
      </c>
      <c r="AU13" s="13">
        <f t="shared" si="7"/>
        <v>2.85</v>
      </c>
      <c r="AV13" s="13">
        <f t="shared" si="7"/>
        <v>2.95</v>
      </c>
      <c r="AW13" s="13"/>
      <c r="AX13" s="212"/>
      <c r="AY13" s="208"/>
      <c r="AZ13" s="196"/>
      <c r="BA13" s="51"/>
      <c r="BB13" s="51"/>
      <c r="BC13" s="51"/>
      <c r="BD13" s="51"/>
      <c r="BE13" s="51"/>
      <c r="BF13" s="51"/>
      <c r="BG13" s="51"/>
      <c r="BH13" s="51"/>
      <c r="BI13" s="51"/>
      <c r="BJ13" s="51"/>
      <c r="BK13" s="51"/>
      <c r="BL13" s="51"/>
      <c r="BM13" s="51"/>
      <c r="BN13" s="15"/>
      <c r="BO13" s="15"/>
      <c r="BP13" s="15"/>
      <c r="BQ13" s="15"/>
      <c r="BR13" s="15"/>
      <c r="BS13" s="15"/>
    </row>
    <row r="14" spans="1:71" x14ac:dyDescent="0.45">
      <c r="A14" s="15"/>
      <c r="B14" s="10" t="s">
        <v>16</v>
      </c>
      <c r="C14" s="13"/>
      <c r="D14" s="13"/>
      <c r="E14" s="13"/>
      <c r="F14" s="13"/>
      <c r="G14" s="13"/>
      <c r="H14" s="13"/>
      <c r="I14" s="13">
        <v>4.052412110506765</v>
      </c>
      <c r="J14" s="13">
        <v>3.6793783149734698</v>
      </c>
      <c r="K14" s="13">
        <v>3.7388000245830488</v>
      </c>
      <c r="L14" s="13">
        <v>3.5892480235997271</v>
      </c>
      <c r="M14" s="208">
        <f t="shared" si="10"/>
        <v>1.6149932005566914E-2</v>
      </c>
      <c r="N14" s="208">
        <f t="shared" si="10"/>
        <v>-3.9999999999999925E-2</v>
      </c>
      <c r="O14" s="198"/>
      <c r="P14" s="13">
        <v>0.95231684596908983</v>
      </c>
      <c r="Q14" s="13">
        <v>0.98270993679789076</v>
      </c>
      <c r="R14" s="13">
        <v>1.0333650881792251</v>
      </c>
      <c r="S14" s="13">
        <v>1.0840202395605598</v>
      </c>
      <c r="T14" s="13">
        <v>0.90951882823400898</v>
      </c>
      <c r="U14" s="13">
        <v>0.71106559369026268</v>
      </c>
      <c r="V14" s="13">
        <v>1.0215892378476106</v>
      </c>
      <c r="W14" s="13">
        <v>1.0372046552015881</v>
      </c>
      <c r="X14" s="13">
        <v>0.82877277209059996</v>
      </c>
      <c r="Y14" s="13">
        <v>0.91589021270715409</v>
      </c>
      <c r="Z14" s="13">
        <v>0.8796633751723294</v>
      </c>
      <c r="AA14" s="13">
        <v>1.1144736646129652</v>
      </c>
      <c r="AB14" s="50"/>
      <c r="AC14" s="285">
        <f t="shared" si="11"/>
        <v>7.4497360789765432E-2</v>
      </c>
      <c r="AD14" s="285">
        <f t="shared" si="12"/>
        <v>0.26693198337902335</v>
      </c>
      <c r="AE14" s="638"/>
      <c r="AF14" s="7">
        <f t="shared" si="3"/>
        <v>1.9350267827669807</v>
      </c>
      <c r="AG14" s="7">
        <f t="shared" si="4"/>
        <v>2.1173853277397852</v>
      </c>
      <c r="AH14" s="7">
        <f t="shared" si="5"/>
        <v>1.6205844219242715</v>
      </c>
      <c r="AI14" s="59">
        <f t="shared" si="6"/>
        <v>2.0587938930491987</v>
      </c>
      <c r="AJ14" s="59">
        <f t="shared" si="13"/>
        <v>1.7446629847977539</v>
      </c>
      <c r="AK14" s="59">
        <f t="shared" si="14"/>
        <v>1.9941370397852944</v>
      </c>
      <c r="AM14" s="10" t="s">
        <v>16</v>
      </c>
      <c r="AN14" s="13"/>
      <c r="AO14" s="13"/>
      <c r="AP14" s="13"/>
      <c r="AQ14" s="13"/>
      <c r="AR14" s="13"/>
      <c r="AS14" s="13"/>
      <c r="AT14" s="13">
        <f t="shared" si="7"/>
        <v>4.052412110506765</v>
      </c>
      <c r="AU14" s="13">
        <f t="shared" si="7"/>
        <v>3.6793783149734698</v>
      </c>
      <c r="AV14" s="13">
        <f t="shared" si="7"/>
        <v>3.7388000245830488</v>
      </c>
      <c r="AW14" s="219"/>
      <c r="AX14" s="212"/>
      <c r="AY14" s="208"/>
      <c r="AZ14" s="196"/>
      <c r="BA14" s="51"/>
      <c r="BB14" s="51"/>
      <c r="BC14" s="51"/>
      <c r="BD14" s="51"/>
      <c r="BE14" s="51"/>
      <c r="BF14" s="51"/>
      <c r="BG14" s="51"/>
      <c r="BH14" s="51"/>
      <c r="BI14" s="51"/>
      <c r="BJ14" s="51"/>
      <c r="BK14" s="51"/>
      <c r="BL14" s="51"/>
      <c r="BM14" s="51"/>
      <c r="BN14" s="15"/>
      <c r="BO14" s="15"/>
      <c r="BP14" s="15"/>
      <c r="BQ14" s="15"/>
      <c r="BR14" s="15"/>
      <c r="BS14" s="15"/>
    </row>
    <row r="15" spans="1:71" x14ac:dyDescent="0.45">
      <c r="A15" s="15"/>
      <c r="B15" s="10" t="s">
        <v>17</v>
      </c>
      <c r="C15" s="13"/>
      <c r="D15" s="13"/>
      <c r="E15" s="13"/>
      <c r="F15" s="13"/>
      <c r="G15" s="13"/>
      <c r="H15" s="13"/>
      <c r="I15" s="13">
        <v>187.4376351734617</v>
      </c>
      <c r="J15" s="13">
        <v>162.41693582805777</v>
      </c>
      <c r="K15" s="13">
        <v>160</v>
      </c>
      <c r="L15" s="13">
        <v>185</v>
      </c>
      <c r="M15" s="208">
        <f t="shared" si="10"/>
        <v>-1.4881057912682571E-2</v>
      </c>
      <c r="N15" s="208">
        <f t="shared" si="10"/>
        <v>0.15625</v>
      </c>
      <c r="O15" s="198"/>
      <c r="P15" s="13">
        <v>46.859408793365425</v>
      </c>
      <c r="Q15" s="13">
        <v>46.859408793365425</v>
      </c>
      <c r="R15" s="13">
        <v>46.859408793365425</v>
      </c>
      <c r="S15" s="13">
        <v>46.859408793365425</v>
      </c>
      <c r="T15" s="13">
        <v>42.2</v>
      </c>
      <c r="U15" s="13">
        <v>35.870000000000005</v>
      </c>
      <c r="V15" s="13">
        <v>42.173467914028883</v>
      </c>
      <c r="W15" s="13">
        <v>42.173467914028883</v>
      </c>
      <c r="X15" s="13">
        <v>40</v>
      </c>
      <c r="Y15" s="13">
        <v>40</v>
      </c>
      <c r="Z15" s="13">
        <v>40</v>
      </c>
      <c r="AA15" s="13">
        <v>40</v>
      </c>
      <c r="AB15" s="50"/>
      <c r="AC15" s="285">
        <f t="shared" si="11"/>
        <v>-5.1536381083469918E-2</v>
      </c>
      <c r="AD15" s="285">
        <f t="shared" si="12"/>
        <v>0</v>
      </c>
      <c r="AE15" s="638"/>
      <c r="AF15" s="7">
        <f t="shared" si="3"/>
        <v>93.71881758673085</v>
      </c>
      <c r="AG15" s="7">
        <f t="shared" si="4"/>
        <v>93.71881758673085</v>
      </c>
      <c r="AH15" s="7">
        <f t="shared" si="5"/>
        <v>78.070000000000007</v>
      </c>
      <c r="AI15" s="59">
        <f t="shared" si="6"/>
        <v>84.346935828057767</v>
      </c>
      <c r="AJ15" s="59">
        <f t="shared" si="13"/>
        <v>80</v>
      </c>
      <c r="AK15" s="59">
        <f t="shared" si="14"/>
        <v>80</v>
      </c>
      <c r="AM15" s="10" t="s">
        <v>17</v>
      </c>
      <c r="AN15" s="13"/>
      <c r="AO15" s="13"/>
      <c r="AP15" s="13"/>
      <c r="AQ15" s="13"/>
      <c r="AR15" s="13"/>
      <c r="AS15" s="13"/>
      <c r="AT15" s="13">
        <f t="shared" si="7"/>
        <v>187.4376351734617</v>
      </c>
      <c r="AU15" s="13">
        <f t="shared" si="7"/>
        <v>162.41693582805777</v>
      </c>
      <c r="AV15" s="13">
        <f t="shared" si="7"/>
        <v>160</v>
      </c>
      <c r="AW15" s="13"/>
      <c r="AX15" s="212"/>
      <c r="AY15" s="208"/>
      <c r="AZ15" s="27"/>
      <c r="BA15" s="51"/>
      <c r="BB15" s="51"/>
      <c r="BC15" s="51"/>
      <c r="BD15" s="51"/>
      <c r="BE15" s="51"/>
      <c r="BF15" s="51"/>
      <c r="BG15" s="51"/>
      <c r="BH15" s="51"/>
      <c r="BI15" s="51"/>
      <c r="BJ15" s="51"/>
      <c r="BK15" s="51"/>
      <c r="BL15" s="51"/>
      <c r="BM15" s="51"/>
      <c r="BN15" s="15"/>
      <c r="BO15" s="15"/>
      <c r="BP15" s="15"/>
      <c r="BQ15" s="15"/>
      <c r="BR15" s="15"/>
      <c r="BS15" s="15"/>
    </row>
    <row r="16" spans="1:71" x14ac:dyDescent="0.45">
      <c r="A16" s="15"/>
      <c r="B16" s="10" t="s">
        <v>18</v>
      </c>
      <c r="C16" s="13"/>
      <c r="D16" s="13"/>
      <c r="E16" s="13"/>
      <c r="F16" s="13"/>
      <c r="G16" s="13"/>
      <c r="H16" s="13"/>
      <c r="I16" s="13">
        <v>276.49621425241537</v>
      </c>
      <c r="J16" s="13">
        <v>247.87885607729038</v>
      </c>
      <c r="K16" s="13">
        <v>250.20591830501394</v>
      </c>
      <c r="L16" s="13">
        <v>237.69562238976323</v>
      </c>
      <c r="M16" s="208">
        <f t="shared" si="10"/>
        <v>9.3879012697959396E-3</v>
      </c>
      <c r="N16" s="208">
        <f t="shared" si="10"/>
        <v>-5.0000000000000044E-2</v>
      </c>
      <c r="O16" s="198"/>
      <c r="P16" s="13">
        <v>70.50653463436592</v>
      </c>
      <c r="Q16" s="13">
        <v>69.124053563103843</v>
      </c>
      <c r="R16" s="13">
        <v>66.359091420579688</v>
      </c>
      <c r="S16" s="13">
        <v>70.50653463436592</v>
      </c>
      <c r="T16" s="13">
        <v>24.677287122028069</v>
      </c>
      <c r="U16" s="13">
        <v>58.755445528638262</v>
      </c>
      <c r="V16" s="13">
        <v>76.312955133666634</v>
      </c>
      <c r="W16" s="13">
        <v>88.133168292957407</v>
      </c>
      <c r="X16" s="13">
        <v>75</v>
      </c>
      <c r="Y16" s="13">
        <v>54.642564341633587</v>
      </c>
      <c r="Z16" s="13">
        <v>61.199672062629624</v>
      </c>
      <c r="AA16" s="13">
        <v>59.363681900750734</v>
      </c>
      <c r="AB16" s="50"/>
      <c r="AC16" s="285">
        <f>IF(ISERROR(AA16/W16),"N/A",IF(W16&lt;0,"N/A",IF(AA16&lt;0,"N/A",IF(AA16/W16-1&gt;300%,"&gt;±300%",IF(AA16/W16-1&lt;-300%,"&gt;±300%",AA16/W16-1)))))</f>
        <v>-0.32643200000000006</v>
      </c>
      <c r="AD16" s="285">
        <f t="shared" si="12"/>
        <v>-3.0000000000000027E-2</v>
      </c>
      <c r="AE16" s="638"/>
      <c r="AF16" s="7">
        <f t="shared" si="3"/>
        <v>139.63058819746976</v>
      </c>
      <c r="AG16" s="7">
        <f t="shared" si="4"/>
        <v>136.86562605494561</v>
      </c>
      <c r="AH16" s="7">
        <f t="shared" si="5"/>
        <v>83.432732650666338</v>
      </c>
      <c r="AI16" s="59">
        <f t="shared" si="6"/>
        <v>164.44612342662404</v>
      </c>
      <c r="AJ16" s="59">
        <f t="shared" si="13"/>
        <v>129.6425643416336</v>
      </c>
      <c r="AK16" s="59">
        <f t="shared" si="14"/>
        <v>120.56335396338037</v>
      </c>
      <c r="AM16" s="10" t="s">
        <v>18</v>
      </c>
      <c r="AN16" s="13"/>
      <c r="AO16" s="13"/>
      <c r="AP16" s="13"/>
      <c r="AQ16" s="13"/>
      <c r="AR16" s="13"/>
      <c r="AS16" s="13"/>
      <c r="AT16" s="13">
        <f t="shared" si="7"/>
        <v>276.49621425241537</v>
      </c>
      <c r="AU16" s="13">
        <f t="shared" si="7"/>
        <v>247.87885607729038</v>
      </c>
      <c r="AV16" s="13">
        <f t="shared" si="7"/>
        <v>250.20591830501394</v>
      </c>
      <c r="AW16" s="13"/>
      <c r="AX16" s="212"/>
      <c r="AY16" s="208"/>
      <c r="AZ16" s="27"/>
      <c r="BA16" s="51"/>
      <c r="BB16" s="51"/>
      <c r="BC16" s="51"/>
      <c r="BD16" s="51"/>
      <c r="BE16" s="51"/>
      <c r="BF16" s="51"/>
      <c r="BG16" s="51"/>
      <c r="BH16" s="51"/>
      <c r="BI16" s="51"/>
      <c r="BJ16" s="51"/>
      <c r="BK16" s="51"/>
      <c r="BL16" s="51"/>
      <c r="BM16" s="51"/>
      <c r="BN16" s="15"/>
      <c r="BO16" s="15"/>
      <c r="BP16" s="15"/>
      <c r="BQ16" s="15"/>
      <c r="BR16" s="15"/>
      <c r="BS16" s="15"/>
    </row>
    <row r="17" spans="1:71" x14ac:dyDescent="0.45">
      <c r="A17" s="15"/>
      <c r="B17" s="52" t="s">
        <v>19</v>
      </c>
      <c r="C17" s="54"/>
      <c r="D17" s="54"/>
      <c r="E17" s="54"/>
      <c r="F17" s="54"/>
      <c r="G17" s="54"/>
      <c r="H17" s="54"/>
      <c r="I17" s="54">
        <v>5.3</v>
      </c>
      <c r="J17" s="54">
        <v>5.0999999999999996</v>
      </c>
      <c r="K17" s="54">
        <v>5.4</v>
      </c>
      <c r="L17" s="54">
        <v>5</v>
      </c>
      <c r="M17" s="217">
        <f t="shared" si="10"/>
        <v>5.8823529411764941E-2</v>
      </c>
      <c r="N17" s="217">
        <f t="shared" si="10"/>
        <v>-7.4074074074074181E-2</v>
      </c>
      <c r="O17" s="198"/>
      <c r="P17" s="54">
        <v>1.325</v>
      </c>
      <c r="Q17" s="54">
        <v>1.325</v>
      </c>
      <c r="R17" s="54">
        <v>1.325</v>
      </c>
      <c r="S17" s="54">
        <v>1.325</v>
      </c>
      <c r="T17" s="54">
        <v>1.2749999999999999</v>
      </c>
      <c r="U17" s="54">
        <v>1.02</v>
      </c>
      <c r="V17" s="54">
        <v>1.02</v>
      </c>
      <c r="W17" s="54">
        <v>1.7849999999999997</v>
      </c>
      <c r="X17" s="54">
        <v>1.35</v>
      </c>
      <c r="Y17" s="54">
        <v>1.35</v>
      </c>
      <c r="Z17" s="54">
        <v>1.35</v>
      </c>
      <c r="AA17" s="54">
        <v>1.35</v>
      </c>
      <c r="AB17" s="50"/>
      <c r="AC17" s="624">
        <f t="shared" si="11"/>
        <v>-0.24369747899159644</v>
      </c>
      <c r="AD17" s="624">
        <f t="shared" si="12"/>
        <v>0</v>
      </c>
      <c r="AE17" s="638"/>
      <c r="AF17" s="54">
        <f t="shared" si="3"/>
        <v>2.65</v>
      </c>
      <c r="AG17" s="54">
        <f t="shared" si="4"/>
        <v>2.65</v>
      </c>
      <c r="AH17" s="54">
        <f t="shared" si="5"/>
        <v>2.2949999999999999</v>
      </c>
      <c r="AI17" s="516">
        <f t="shared" si="6"/>
        <v>2.8049999999999997</v>
      </c>
      <c r="AJ17" s="620">
        <f t="shared" si="13"/>
        <v>2.7</v>
      </c>
      <c r="AK17" s="620">
        <f t="shared" si="14"/>
        <v>2.7</v>
      </c>
      <c r="AM17" s="52" t="s">
        <v>19</v>
      </c>
      <c r="AN17" s="54"/>
      <c r="AO17" s="54"/>
      <c r="AP17" s="54"/>
      <c r="AQ17" s="54"/>
      <c r="AR17" s="54"/>
      <c r="AS17" s="54"/>
      <c r="AT17" s="54">
        <f t="shared" si="7"/>
        <v>5.3</v>
      </c>
      <c r="AU17" s="54">
        <f t="shared" si="7"/>
        <v>5.0999999999999996</v>
      </c>
      <c r="AV17" s="54">
        <f t="shared" si="7"/>
        <v>5.4</v>
      </c>
      <c r="AW17" s="54"/>
      <c r="AX17" s="216"/>
      <c r="AY17" s="217"/>
      <c r="AZ17" s="27"/>
      <c r="BA17" s="53"/>
      <c r="BB17" s="53"/>
      <c r="BC17" s="53"/>
      <c r="BD17" s="53"/>
      <c r="BE17" s="53"/>
      <c r="BF17" s="53"/>
      <c r="BG17" s="53"/>
      <c r="BH17" s="53"/>
      <c r="BI17" s="53"/>
      <c r="BJ17" s="53"/>
      <c r="BK17" s="53"/>
      <c r="BL17" s="53"/>
      <c r="BM17" s="53"/>
      <c r="BN17" s="53"/>
      <c r="BO17" s="53"/>
      <c r="BP17" s="53"/>
      <c r="BQ17" s="53"/>
      <c r="BR17" s="53"/>
      <c r="BS17" s="53"/>
    </row>
    <row r="18" spans="1:71" x14ac:dyDescent="0.45">
      <c r="A18" s="15"/>
      <c r="B18" s="20" t="s">
        <v>106</v>
      </c>
      <c r="C18" s="520">
        <v>25</v>
      </c>
      <c r="D18" s="520">
        <v>25</v>
      </c>
      <c r="E18" s="520">
        <v>20</v>
      </c>
      <c r="F18" s="520">
        <v>25</v>
      </c>
      <c r="G18" s="520">
        <v>30</v>
      </c>
      <c r="H18" s="520">
        <v>30</v>
      </c>
      <c r="I18" s="50">
        <f>SUM(I19:I23)</f>
        <v>69.295037488645093</v>
      </c>
      <c r="J18" s="50">
        <f t="shared" ref="J18:L18" si="20">SUM(J19:J23)</f>
        <v>66.351485614212848</v>
      </c>
      <c r="K18" s="50">
        <f t="shared" si="20"/>
        <v>67.0910374886451</v>
      </c>
      <c r="L18" s="50">
        <f t="shared" si="20"/>
        <v>68.841520651679971</v>
      </c>
      <c r="M18" s="492">
        <f t="shared" si="10"/>
        <v>1.114597310951293E-2</v>
      </c>
      <c r="N18" s="210">
        <f t="shared" si="10"/>
        <v>2.6091162524221501E-2</v>
      </c>
      <c r="O18" s="198"/>
      <c r="P18" s="50">
        <f>SUM(P19:P23)</f>
        <v>18.016709747047727</v>
      </c>
      <c r="Q18" s="50">
        <f t="shared" ref="Q18:AA18" si="21">SUM(Q19:Q23)</f>
        <v>16.630808997274823</v>
      </c>
      <c r="R18" s="50">
        <f t="shared" si="21"/>
        <v>16.45757140355321</v>
      </c>
      <c r="S18" s="50">
        <f t="shared" si="21"/>
        <v>18.18994734076934</v>
      </c>
      <c r="T18" s="50">
        <f t="shared" si="21"/>
        <v>16.548514973730871</v>
      </c>
      <c r="U18" s="50">
        <f t="shared" si="21"/>
        <v>15.42482326939737</v>
      </c>
      <c r="V18" s="50">
        <f t="shared" si="21"/>
        <v>17.113120781605158</v>
      </c>
      <c r="W18" s="50">
        <f t="shared" si="21"/>
        <v>17.265026589479444</v>
      </c>
      <c r="X18" s="50">
        <f t="shared" si="21"/>
        <v>16.194233434945147</v>
      </c>
      <c r="Y18" s="50">
        <f t="shared" si="21"/>
        <v>16.593595363872552</v>
      </c>
      <c r="Z18" s="50">
        <f t="shared" si="21"/>
        <v>17.08764734076934</v>
      </c>
      <c r="AA18" s="50">
        <f t="shared" si="21"/>
        <v>17.215561349058063</v>
      </c>
      <c r="AB18" s="50"/>
      <c r="AC18" s="284">
        <f t="shared" si="11"/>
        <v>-2.8650544014523494E-3</v>
      </c>
      <c r="AD18" s="284">
        <f t="shared" si="12"/>
        <v>7.4857589074615039E-3</v>
      </c>
      <c r="AE18" s="638"/>
      <c r="AF18" s="50">
        <f t="shared" si="3"/>
        <v>34.647518744322554</v>
      </c>
      <c r="AG18" s="50">
        <f t="shared" si="4"/>
        <v>34.647518744322554</v>
      </c>
      <c r="AH18" s="50">
        <f t="shared" si="5"/>
        <v>31.973338243128239</v>
      </c>
      <c r="AI18" s="50">
        <f t="shared" si="6"/>
        <v>34.378147371084602</v>
      </c>
      <c r="AJ18" s="50">
        <f t="shared" si="13"/>
        <v>32.787828798817699</v>
      </c>
      <c r="AK18" s="50">
        <f t="shared" si="14"/>
        <v>34.3032086898274</v>
      </c>
      <c r="AM18" s="20" t="s">
        <v>6</v>
      </c>
      <c r="AN18" s="50">
        <f t="shared" ref="AN18:AS18" si="22">C18</f>
        <v>25</v>
      </c>
      <c r="AO18" s="50">
        <f t="shared" si="22"/>
        <v>25</v>
      </c>
      <c r="AP18" s="50">
        <f t="shared" si="22"/>
        <v>20</v>
      </c>
      <c r="AQ18" s="50">
        <f t="shared" si="22"/>
        <v>25</v>
      </c>
      <c r="AR18" s="50">
        <f t="shared" si="22"/>
        <v>30</v>
      </c>
      <c r="AS18" s="50">
        <f t="shared" si="22"/>
        <v>30</v>
      </c>
      <c r="AT18" s="50">
        <f t="shared" si="7"/>
        <v>69.295037488645093</v>
      </c>
      <c r="AU18" s="50">
        <f t="shared" si="7"/>
        <v>66.351485614212848</v>
      </c>
      <c r="AV18" s="50">
        <f t="shared" si="7"/>
        <v>67.0910374886451</v>
      </c>
      <c r="AW18" s="50">
        <f>L18</f>
        <v>68.841520651679971</v>
      </c>
      <c r="AX18" s="210">
        <f>M18</f>
        <v>1.114597310951293E-2</v>
      </c>
      <c r="AY18" s="210">
        <f>N18</f>
        <v>2.6091162524221501E-2</v>
      </c>
      <c r="AZ18" s="198"/>
      <c r="BA18" s="50">
        <f t="shared" ref="BA18:BL18" si="23">P18</f>
        <v>18.016709747047727</v>
      </c>
      <c r="BB18" s="50">
        <f t="shared" si="23"/>
        <v>16.630808997274823</v>
      </c>
      <c r="BC18" s="50">
        <f t="shared" si="23"/>
        <v>16.45757140355321</v>
      </c>
      <c r="BD18" s="50">
        <f t="shared" si="23"/>
        <v>18.18994734076934</v>
      </c>
      <c r="BE18" s="50">
        <f t="shared" si="23"/>
        <v>16.548514973730871</v>
      </c>
      <c r="BF18" s="50">
        <f t="shared" si="23"/>
        <v>15.42482326939737</v>
      </c>
      <c r="BG18" s="50">
        <f t="shared" si="23"/>
        <v>17.113120781605158</v>
      </c>
      <c r="BH18" s="50">
        <f t="shared" si="23"/>
        <v>17.265026589479444</v>
      </c>
      <c r="BI18" s="50">
        <f t="shared" si="23"/>
        <v>16.194233434945147</v>
      </c>
      <c r="BJ18" s="50">
        <f t="shared" si="23"/>
        <v>16.593595363872552</v>
      </c>
      <c r="BK18" s="50">
        <f t="shared" si="23"/>
        <v>17.08764734076934</v>
      </c>
      <c r="BL18" s="50">
        <f t="shared" si="23"/>
        <v>17.215561349058063</v>
      </c>
      <c r="BM18" s="50"/>
      <c r="BN18" s="50">
        <f t="shared" ref="BN18:BS18" si="24">AF18</f>
        <v>34.647518744322554</v>
      </c>
      <c r="BO18" s="50">
        <f t="shared" si="24"/>
        <v>34.647518744322554</v>
      </c>
      <c r="BP18" s="50">
        <f t="shared" si="24"/>
        <v>31.973338243128239</v>
      </c>
      <c r="BQ18" s="50">
        <f t="shared" si="24"/>
        <v>34.378147371084602</v>
      </c>
      <c r="BR18" s="50">
        <f t="shared" si="24"/>
        <v>32.787828798817699</v>
      </c>
      <c r="BS18" s="50">
        <f t="shared" si="24"/>
        <v>34.3032086898274</v>
      </c>
    </row>
    <row r="19" spans="1:71" x14ac:dyDescent="0.45">
      <c r="A19" s="15"/>
      <c r="B19" s="10" t="s">
        <v>15</v>
      </c>
      <c r="C19" s="13"/>
      <c r="D19" s="13"/>
      <c r="E19" s="13"/>
      <c r="F19" s="13"/>
      <c r="G19" s="13"/>
      <c r="H19" s="13"/>
      <c r="I19" s="13">
        <v>14.904</v>
      </c>
      <c r="J19" s="13">
        <v>12.419999999999998</v>
      </c>
      <c r="K19" s="13">
        <v>12</v>
      </c>
      <c r="L19" s="13">
        <v>12.84</v>
      </c>
      <c r="M19" s="208">
        <f t="shared" si="10"/>
        <v>-3.3816425120772764E-2</v>
      </c>
      <c r="N19" s="208">
        <f t="shared" si="10"/>
        <v>7.0000000000000062E-2</v>
      </c>
      <c r="O19" s="198"/>
      <c r="P19" s="13">
        <v>3.8750400000000003</v>
      </c>
      <c r="Q19" s="13">
        <v>3.5769599999999997</v>
      </c>
      <c r="R19" s="13">
        <v>3.5396999999999998</v>
      </c>
      <c r="S19" s="13">
        <v>3.9123000000000001</v>
      </c>
      <c r="T19" s="13">
        <v>3.0014999999999996</v>
      </c>
      <c r="U19" s="13">
        <v>2.5874999999999999</v>
      </c>
      <c r="V19" s="13">
        <v>3.3533999999999997</v>
      </c>
      <c r="W19" s="13">
        <v>3.4775999999999989</v>
      </c>
      <c r="X19" s="13">
        <v>2.8499999999999996</v>
      </c>
      <c r="Y19" s="13">
        <v>2.8499999999999996</v>
      </c>
      <c r="Z19" s="13">
        <v>3.1500000000000004</v>
      </c>
      <c r="AA19" s="13">
        <v>3.1500000000000004</v>
      </c>
      <c r="AB19" s="50"/>
      <c r="AC19" s="285">
        <f t="shared" si="11"/>
        <v>-9.4202898550724279E-2</v>
      </c>
      <c r="AD19" s="285">
        <f t="shared" si="12"/>
        <v>0</v>
      </c>
      <c r="AE19" s="638"/>
      <c r="AF19" s="13">
        <f t="shared" si="3"/>
        <v>7.452</v>
      </c>
      <c r="AG19" s="13">
        <f t="shared" si="4"/>
        <v>7.452</v>
      </c>
      <c r="AH19" s="13">
        <f t="shared" si="5"/>
        <v>5.5889999999999995</v>
      </c>
      <c r="AI19" s="59">
        <f t="shared" si="6"/>
        <v>6.8309999999999986</v>
      </c>
      <c r="AJ19" s="59">
        <f t="shared" si="13"/>
        <v>5.6999999999999993</v>
      </c>
      <c r="AK19" s="59">
        <f t="shared" si="14"/>
        <v>6.3000000000000007</v>
      </c>
      <c r="AL19" s="15"/>
      <c r="AM19" s="10" t="s">
        <v>15</v>
      </c>
      <c r="AN19" s="13"/>
      <c r="AO19" s="13"/>
      <c r="AP19" s="13"/>
      <c r="AQ19" s="13"/>
      <c r="AR19" s="13"/>
      <c r="AS19" s="13"/>
      <c r="AT19" s="13">
        <f t="shared" si="7"/>
        <v>14.904</v>
      </c>
      <c r="AU19" s="13">
        <f t="shared" si="7"/>
        <v>12.419999999999998</v>
      </c>
      <c r="AV19" s="13">
        <f t="shared" si="7"/>
        <v>12</v>
      </c>
      <c r="AW19" s="13"/>
      <c r="AX19" s="212"/>
      <c r="AY19" s="208"/>
      <c r="AZ19" s="196"/>
      <c r="BA19" s="51"/>
      <c r="BB19" s="51"/>
      <c r="BC19" s="51"/>
      <c r="BD19" s="51"/>
      <c r="BE19" s="51"/>
      <c r="BF19" s="51"/>
      <c r="BG19" s="51"/>
      <c r="BH19" s="51"/>
      <c r="BI19" s="51"/>
      <c r="BJ19" s="51"/>
      <c r="BK19" s="51"/>
      <c r="BL19" s="51"/>
      <c r="BM19" s="51"/>
      <c r="BN19" s="15"/>
      <c r="BO19" s="15"/>
      <c r="BP19" s="15"/>
      <c r="BQ19" s="15"/>
      <c r="BR19" s="15"/>
      <c r="BS19" s="15"/>
    </row>
    <row r="20" spans="1:71" x14ac:dyDescent="0.45">
      <c r="A20" s="15"/>
      <c r="B20" s="10" t="s">
        <v>16</v>
      </c>
      <c r="C20" s="13"/>
      <c r="D20" s="13"/>
      <c r="E20" s="13"/>
      <c r="F20" s="13"/>
      <c r="G20" s="13"/>
      <c r="H20" s="13"/>
      <c r="I20" s="13">
        <v>10.857916825547278</v>
      </c>
      <c r="J20" s="13">
        <v>10.315020984269914</v>
      </c>
      <c r="K20" s="13">
        <v>10.857916825547278</v>
      </c>
      <c r="L20" s="13">
        <v>11.075075162058225</v>
      </c>
      <c r="M20" s="208">
        <f t="shared" si="10"/>
        <v>5.2631578947368363E-2</v>
      </c>
      <c r="N20" s="208">
        <f t="shared" si="10"/>
        <v>2.0000000000000018E-2</v>
      </c>
      <c r="O20" s="198"/>
      <c r="P20" s="13">
        <v>2.8230583746422924</v>
      </c>
      <c r="Q20" s="13">
        <v>2.6059000381313466</v>
      </c>
      <c r="R20" s="13">
        <v>2.5787552460674785</v>
      </c>
      <c r="S20" s="13">
        <v>2.8502031667061605</v>
      </c>
      <c r="T20" s="13">
        <v>2.7076930083708528</v>
      </c>
      <c r="U20" s="13">
        <v>2.1919419591573566</v>
      </c>
      <c r="V20" s="13">
        <v>2.7076930083708524</v>
      </c>
      <c r="W20" s="13">
        <v>2.7076930083708524</v>
      </c>
      <c r="X20" s="13">
        <v>2.4430312857481375</v>
      </c>
      <c r="Y20" s="13">
        <v>2.7144792063868195</v>
      </c>
      <c r="Z20" s="13">
        <v>2.8502031667061605</v>
      </c>
      <c r="AA20" s="13">
        <v>2.8502031667061605</v>
      </c>
      <c r="AB20" s="50"/>
      <c r="AC20" s="285">
        <f t="shared" si="11"/>
        <v>5.2631578947368363E-2</v>
      </c>
      <c r="AD20" s="285">
        <f t="shared" si="12"/>
        <v>0</v>
      </c>
      <c r="AE20" s="638"/>
      <c r="AF20" s="13">
        <f t="shared" si="3"/>
        <v>5.428958412773639</v>
      </c>
      <c r="AG20" s="13">
        <f t="shared" si="4"/>
        <v>5.428958412773639</v>
      </c>
      <c r="AH20" s="13">
        <f t="shared" si="5"/>
        <v>4.8996349675282094</v>
      </c>
      <c r="AI20" s="59">
        <f t="shared" si="6"/>
        <v>5.4153860167417047</v>
      </c>
      <c r="AJ20" s="59">
        <f t="shared" si="13"/>
        <v>5.157510492134957</v>
      </c>
      <c r="AK20" s="59">
        <f t="shared" si="14"/>
        <v>5.7004063334123209</v>
      </c>
      <c r="AL20" s="15"/>
      <c r="AM20" s="10" t="s">
        <v>16</v>
      </c>
      <c r="AN20" s="13"/>
      <c r="AO20" s="13"/>
      <c r="AP20" s="13"/>
      <c r="AQ20" s="13"/>
      <c r="AR20" s="13"/>
      <c r="AS20" s="13"/>
      <c r="AT20" s="13">
        <f t="shared" si="7"/>
        <v>10.857916825547278</v>
      </c>
      <c r="AU20" s="13">
        <f t="shared" si="7"/>
        <v>10.315020984269914</v>
      </c>
      <c r="AV20" s="13">
        <f t="shared" si="7"/>
        <v>10.857916825547278</v>
      </c>
      <c r="AW20" s="13"/>
      <c r="AX20" s="212"/>
      <c r="AY20" s="208"/>
      <c r="AZ20" s="220"/>
      <c r="BA20" s="51"/>
      <c r="BB20" s="51"/>
      <c r="BC20" s="51"/>
      <c r="BD20" s="51"/>
      <c r="BE20" s="51"/>
      <c r="BF20" s="51"/>
      <c r="BG20" s="51"/>
      <c r="BH20" s="51"/>
      <c r="BI20" s="51"/>
      <c r="BJ20" s="51"/>
      <c r="BK20" s="51"/>
      <c r="BL20" s="51"/>
      <c r="BM20" s="51"/>
      <c r="BN20" s="15"/>
      <c r="BO20" s="15"/>
      <c r="BP20" s="15"/>
      <c r="BQ20" s="15"/>
      <c r="BR20" s="15"/>
      <c r="BS20" s="15"/>
    </row>
    <row r="21" spans="1:71" x14ac:dyDescent="0.45">
      <c r="A21" s="15"/>
      <c r="B21" s="10" t="s">
        <v>17</v>
      </c>
      <c r="C21" s="13"/>
      <c r="D21" s="13"/>
      <c r="E21" s="13"/>
      <c r="F21" s="13"/>
      <c r="G21" s="13"/>
      <c r="H21" s="13"/>
      <c r="I21" s="13">
        <v>34</v>
      </c>
      <c r="J21" s="13">
        <v>34</v>
      </c>
      <c r="K21" s="13">
        <v>34</v>
      </c>
      <c r="L21" s="13">
        <v>34</v>
      </c>
      <c r="M21" s="208">
        <f t="shared" si="10"/>
        <v>0</v>
      </c>
      <c r="N21" s="208">
        <f t="shared" si="10"/>
        <v>0</v>
      </c>
      <c r="O21" s="198"/>
      <c r="P21" s="13">
        <v>8.84</v>
      </c>
      <c r="Q21" s="13">
        <v>8.16</v>
      </c>
      <c r="R21" s="13">
        <v>8.0749999999999993</v>
      </c>
      <c r="S21" s="13">
        <v>8.9250000000000007</v>
      </c>
      <c r="T21" s="13">
        <v>8.5</v>
      </c>
      <c r="U21" s="13">
        <v>8.5</v>
      </c>
      <c r="V21" s="13">
        <v>8.5</v>
      </c>
      <c r="W21" s="13">
        <v>8.5</v>
      </c>
      <c r="X21" s="13">
        <v>8.5</v>
      </c>
      <c r="Y21" s="13">
        <v>8.5</v>
      </c>
      <c r="Z21" s="13">
        <v>8.5</v>
      </c>
      <c r="AA21" s="13">
        <v>8.5</v>
      </c>
      <c r="AB21" s="50"/>
      <c r="AC21" s="285">
        <f t="shared" si="11"/>
        <v>0</v>
      </c>
      <c r="AD21" s="285">
        <f t="shared" si="12"/>
        <v>0</v>
      </c>
      <c r="AE21" s="638"/>
      <c r="AF21" s="13">
        <f t="shared" si="3"/>
        <v>17</v>
      </c>
      <c r="AG21" s="13">
        <f t="shared" si="4"/>
        <v>17</v>
      </c>
      <c r="AH21" s="13">
        <f t="shared" si="5"/>
        <v>17</v>
      </c>
      <c r="AI21" s="59">
        <f t="shared" si="6"/>
        <v>17</v>
      </c>
      <c r="AJ21" s="59">
        <f t="shared" si="13"/>
        <v>17</v>
      </c>
      <c r="AK21" s="59">
        <f t="shared" si="14"/>
        <v>17</v>
      </c>
      <c r="AL21" s="15"/>
      <c r="AM21" s="10" t="s">
        <v>17</v>
      </c>
      <c r="AN21" s="13"/>
      <c r="AO21" s="13"/>
      <c r="AP21" s="13"/>
      <c r="AQ21" s="13"/>
      <c r="AR21" s="13"/>
      <c r="AS21" s="13"/>
      <c r="AT21" s="13">
        <f t="shared" si="7"/>
        <v>34</v>
      </c>
      <c r="AU21" s="13">
        <f t="shared" si="7"/>
        <v>34</v>
      </c>
      <c r="AV21" s="13">
        <f t="shared" si="7"/>
        <v>34</v>
      </c>
      <c r="AW21" s="13"/>
      <c r="AX21" s="212"/>
      <c r="AY21" s="208"/>
      <c r="AZ21" s="220"/>
      <c r="BA21" s="51"/>
      <c r="BB21" s="51"/>
      <c r="BC21" s="51"/>
      <c r="BD21" s="51"/>
      <c r="BE21" s="51"/>
      <c r="BF21" s="51"/>
      <c r="BG21" s="51"/>
      <c r="BH21" s="51"/>
      <c r="BI21" s="51"/>
      <c r="BJ21" s="51"/>
      <c r="BK21" s="51"/>
      <c r="BL21" s="51"/>
      <c r="BM21" s="51"/>
      <c r="BN21" s="15"/>
      <c r="BO21" s="15"/>
      <c r="BP21" s="15"/>
      <c r="BQ21" s="15"/>
      <c r="BR21" s="15"/>
      <c r="BS21" s="15"/>
    </row>
    <row r="22" spans="1:71" x14ac:dyDescent="0.45">
      <c r="A22" s="15"/>
      <c r="B22" s="10" t="s">
        <v>18</v>
      </c>
      <c r="C22" s="13"/>
      <c r="D22" s="13"/>
      <c r="E22" s="13"/>
      <c r="F22" s="13"/>
      <c r="G22" s="13"/>
      <c r="H22" s="13"/>
      <c r="I22" s="13">
        <v>7.2</v>
      </c>
      <c r="J22" s="13">
        <v>7.4</v>
      </c>
      <c r="K22" s="13">
        <v>7.9</v>
      </c>
      <c r="L22" s="13">
        <v>8.5</v>
      </c>
      <c r="M22" s="208">
        <f t="shared" si="10"/>
        <v>6.7567567567567544E-2</v>
      </c>
      <c r="N22" s="208">
        <f t="shared" si="10"/>
        <v>7.5949367088607556E-2</v>
      </c>
      <c r="O22" s="198"/>
      <c r="P22" s="13">
        <v>1.8720000000000001</v>
      </c>
      <c r="Q22" s="13">
        <v>1.728</v>
      </c>
      <c r="R22" s="13">
        <v>1.71</v>
      </c>
      <c r="S22" s="13">
        <v>1.8899999999999997</v>
      </c>
      <c r="T22" s="13">
        <v>1.7575000000000012</v>
      </c>
      <c r="U22" s="13">
        <v>1.7575000000000001</v>
      </c>
      <c r="V22" s="13">
        <v>1.9425000000000001</v>
      </c>
      <c r="W22" s="13">
        <v>1.9425000000000001</v>
      </c>
      <c r="X22" s="13">
        <v>1.87625</v>
      </c>
      <c r="Y22" s="13">
        <v>1.9750000000000001</v>
      </c>
      <c r="Z22" s="13">
        <v>1.9750000000000001</v>
      </c>
      <c r="AA22" s="13">
        <v>2.07375</v>
      </c>
      <c r="AB22" s="50"/>
      <c r="AC22" s="285">
        <f t="shared" si="11"/>
        <v>6.7567567567567544E-2</v>
      </c>
      <c r="AD22" s="285">
        <f t="shared" si="12"/>
        <v>5.0000000000000044E-2</v>
      </c>
      <c r="AE22" s="638"/>
      <c r="AF22" s="13">
        <f t="shared" si="3"/>
        <v>3.6</v>
      </c>
      <c r="AG22" s="13">
        <f t="shared" si="4"/>
        <v>3.5999999999999996</v>
      </c>
      <c r="AH22" s="13">
        <f t="shared" si="5"/>
        <v>3.5150000000000015</v>
      </c>
      <c r="AI22" s="59">
        <f t="shared" si="6"/>
        <v>3.8850000000000002</v>
      </c>
      <c r="AJ22" s="59">
        <f t="shared" si="13"/>
        <v>3.8512500000000003</v>
      </c>
      <c r="AK22" s="59">
        <f t="shared" si="14"/>
        <v>4.0487500000000001</v>
      </c>
      <c r="AM22" s="10" t="s">
        <v>18</v>
      </c>
      <c r="AN22" s="13"/>
      <c r="AO22" s="13"/>
      <c r="AP22" s="13"/>
      <c r="AQ22" s="13"/>
      <c r="AR22" s="13"/>
      <c r="AS22" s="13"/>
      <c r="AT22" s="13">
        <f t="shared" ref="AT22:AV23" si="25">I22</f>
        <v>7.2</v>
      </c>
      <c r="AU22" s="13">
        <f t="shared" si="25"/>
        <v>7.4</v>
      </c>
      <c r="AV22" s="13">
        <f t="shared" si="25"/>
        <v>7.9</v>
      </c>
      <c r="AW22" s="13"/>
      <c r="AX22" s="212"/>
      <c r="AY22" s="208"/>
      <c r="AZ22" s="27"/>
      <c r="BA22" s="51"/>
      <c r="BB22" s="51"/>
      <c r="BC22" s="51"/>
      <c r="BD22" s="51"/>
      <c r="BE22" s="51"/>
      <c r="BF22" s="51"/>
      <c r="BG22" s="51"/>
      <c r="BH22" s="51"/>
      <c r="BI22" s="51"/>
      <c r="BJ22" s="51"/>
      <c r="BK22" s="51"/>
      <c r="BL22" s="51"/>
      <c r="BM22" s="51"/>
      <c r="BN22" s="15"/>
      <c r="BO22" s="15"/>
      <c r="BP22" s="15"/>
      <c r="BQ22" s="15"/>
      <c r="BR22" s="15"/>
      <c r="BS22" s="15"/>
    </row>
    <row r="23" spans="1:71" x14ac:dyDescent="0.45">
      <c r="A23" s="15"/>
      <c r="B23" s="52" t="s">
        <v>19</v>
      </c>
      <c r="C23" s="54"/>
      <c r="D23" s="54"/>
      <c r="E23" s="54"/>
      <c r="F23" s="54"/>
      <c r="G23" s="54"/>
      <c r="H23" s="54"/>
      <c r="I23" s="54">
        <v>2.3331206630978225</v>
      </c>
      <c r="J23" s="54">
        <v>2.2164646299429314</v>
      </c>
      <c r="K23" s="54">
        <v>2.3331206630978225</v>
      </c>
      <c r="L23" s="54">
        <v>2.4264454896217353</v>
      </c>
      <c r="M23" s="217">
        <f t="shared" si="10"/>
        <v>5.2631578947368363E-2</v>
      </c>
      <c r="N23" s="217">
        <f t="shared" si="10"/>
        <v>4.0000000000000036E-2</v>
      </c>
      <c r="O23" s="198"/>
      <c r="P23" s="54">
        <v>0.60661137240543384</v>
      </c>
      <c r="Q23" s="54">
        <v>0.55994895914347742</v>
      </c>
      <c r="R23" s="54">
        <v>0.55411615748573284</v>
      </c>
      <c r="S23" s="54">
        <v>0.61244417406317853</v>
      </c>
      <c r="T23" s="54">
        <v>0.58182196536001907</v>
      </c>
      <c r="U23" s="54">
        <v>0.38788131024001299</v>
      </c>
      <c r="V23" s="54">
        <v>0.60952777323430618</v>
      </c>
      <c r="W23" s="54">
        <v>0.63723358110859274</v>
      </c>
      <c r="X23" s="54">
        <v>0.52495214919701005</v>
      </c>
      <c r="Y23" s="54">
        <v>0.55411615748573284</v>
      </c>
      <c r="Z23" s="54">
        <v>0.61244417406317841</v>
      </c>
      <c r="AA23" s="54">
        <v>0.6416081823519012</v>
      </c>
      <c r="AB23" s="50"/>
      <c r="AC23" s="624">
        <f t="shared" si="11"/>
        <v>6.8649885583524917E-3</v>
      </c>
      <c r="AD23" s="624">
        <f t="shared" si="12"/>
        <v>4.7619047619047672E-2</v>
      </c>
      <c r="AE23" s="638"/>
      <c r="AF23" s="54">
        <f t="shared" si="3"/>
        <v>1.1665603315489113</v>
      </c>
      <c r="AG23" s="54">
        <f t="shared" si="4"/>
        <v>1.1665603315489115</v>
      </c>
      <c r="AH23" s="54">
        <f t="shared" si="5"/>
        <v>0.96970327560003211</v>
      </c>
      <c r="AI23" s="516">
        <f t="shared" si="6"/>
        <v>1.2467613543428988</v>
      </c>
      <c r="AJ23" s="620">
        <f t="shared" si="13"/>
        <v>1.0790683066827429</v>
      </c>
      <c r="AK23" s="620">
        <f t="shared" si="14"/>
        <v>1.2540523564150796</v>
      </c>
      <c r="AM23" s="52" t="s">
        <v>19</v>
      </c>
      <c r="AN23" s="54"/>
      <c r="AO23" s="54"/>
      <c r="AP23" s="54"/>
      <c r="AQ23" s="54"/>
      <c r="AR23" s="54"/>
      <c r="AS23" s="54"/>
      <c r="AT23" s="54">
        <f t="shared" si="25"/>
        <v>2.3331206630978225</v>
      </c>
      <c r="AU23" s="54">
        <f t="shared" si="25"/>
        <v>2.2164646299429314</v>
      </c>
      <c r="AV23" s="54">
        <f t="shared" si="25"/>
        <v>2.3331206630978225</v>
      </c>
      <c r="AW23" s="54"/>
      <c r="AX23" s="216"/>
      <c r="AY23" s="217"/>
      <c r="AZ23" s="27"/>
      <c r="BA23" s="53"/>
      <c r="BB23" s="53"/>
      <c r="BC23" s="53"/>
      <c r="BD23" s="53"/>
      <c r="BE23" s="53"/>
      <c r="BF23" s="53"/>
      <c r="BG23" s="53"/>
      <c r="BH23" s="53"/>
      <c r="BI23" s="53"/>
      <c r="BJ23" s="53"/>
      <c r="BK23" s="53"/>
      <c r="BL23" s="53"/>
      <c r="BM23" s="53"/>
      <c r="BN23" s="53"/>
      <c r="BO23" s="53"/>
      <c r="BP23" s="53"/>
      <c r="BQ23" s="53"/>
      <c r="BR23" s="53"/>
      <c r="BS23" s="53"/>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6FE9-958F-4500-85E8-1A24C7BFB42C}">
  <sheetPr codeName="Sheet47">
    <tabColor rgb="FF00B050"/>
  </sheetPr>
  <dimension ref="A1"/>
  <sheetViews>
    <sheetView workbookViewId="0">
      <selection activeCell="J49" sqref="J49"/>
    </sheetView>
  </sheetViews>
  <sheetFormatPr defaultRowHeight="14.25" x14ac:dyDescent="0.4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3999C-DD4D-4D13-9CB1-F3D28C597368}">
  <sheetPr codeName="Sheet48"/>
  <dimension ref="A1:BU59"/>
  <sheetViews>
    <sheetView topLeftCell="J1" workbookViewId="0">
      <selection activeCell="AQ23" sqref="AQ23"/>
    </sheetView>
  </sheetViews>
  <sheetFormatPr defaultColWidth="9.46484375" defaultRowHeight="14.25" x14ac:dyDescent="0.45"/>
  <cols>
    <col min="1" max="1" width="29.46484375" style="15" customWidth="1"/>
    <col min="2" max="2" width="14.46484375" style="15" customWidth="1"/>
    <col min="3" max="3" width="6" style="15" customWidth="1"/>
    <col min="4" max="8" width="6.46484375" style="15" customWidth="1"/>
    <col min="9" max="9" width="7.46484375" style="625" customWidth="1"/>
    <col min="10" max="12" width="6.46484375" style="15" customWidth="1"/>
    <col min="13" max="13" width="9.46484375" style="15"/>
    <col min="14" max="14" width="9.46484375" style="15" customWidth="1"/>
    <col min="15" max="15" width="5.53125" style="15" customWidth="1"/>
    <col min="16" max="24" width="6.53125" style="15" customWidth="1"/>
    <col min="25" max="33" width="6.53125" style="104" customWidth="1"/>
    <col min="34" max="37" width="6.53125" style="101" customWidth="1"/>
    <col min="38" max="38" width="6.53125" style="386" customWidth="1"/>
    <col min="39" max="46" width="6.53125" style="104" customWidth="1"/>
    <col min="47" max="48" width="9.46484375" style="17" customWidth="1"/>
    <col min="49" max="49" width="7.46484375" style="15" customWidth="1"/>
    <col min="50" max="50" width="6.46484375" style="15" customWidth="1"/>
    <col min="51" max="51" width="7.46484375" style="15" customWidth="1"/>
    <col min="52" max="63" width="7.46484375" style="40" customWidth="1"/>
    <col min="64" max="64" width="7.53125" style="40" customWidth="1"/>
    <col min="65" max="66" width="7.46484375" style="40" customWidth="1"/>
    <col min="67" max="67" width="11.53125" style="15" customWidth="1"/>
    <col min="68" max="68" width="10.53125" style="15" customWidth="1"/>
    <col min="69" max="69" width="9.46484375" style="15"/>
    <col min="70" max="70" width="10" style="40" customWidth="1"/>
    <col min="71" max="16384" width="9.46484375" style="519"/>
  </cols>
  <sheetData>
    <row r="1" spans="1:73" x14ac:dyDescent="0.45">
      <c r="A1" s="16" t="s">
        <v>168</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T1" s="15"/>
      <c r="AZ1" s="63"/>
      <c r="BA1" s="63"/>
      <c r="BB1" s="63"/>
      <c r="BC1" s="63"/>
      <c r="BD1" s="63"/>
      <c r="BE1" s="63"/>
      <c r="BF1" s="63"/>
      <c r="BG1" s="63"/>
      <c r="BH1" s="63"/>
      <c r="BI1" s="63"/>
      <c r="BJ1" s="63"/>
      <c r="BK1" s="63"/>
      <c r="BL1" s="63"/>
      <c r="BM1" s="63"/>
      <c r="BN1" s="63"/>
      <c r="BO1" s="18"/>
      <c r="BP1" s="18"/>
      <c r="BR1" s="63"/>
    </row>
    <row r="2" spans="1:73" ht="20.25" x14ac:dyDescent="0.45">
      <c r="A2" s="23" t="s">
        <v>35</v>
      </c>
      <c r="B2" s="12"/>
      <c r="C2" s="176">
        <v>2013</v>
      </c>
      <c r="D2" s="176">
        <v>2014</v>
      </c>
      <c r="E2" s="176">
        <v>2015</v>
      </c>
      <c r="F2" s="176">
        <v>2016</v>
      </c>
      <c r="G2" s="176">
        <v>2017</v>
      </c>
      <c r="H2" s="176">
        <v>2018</v>
      </c>
      <c r="I2" s="641">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29" t="s">
        <v>169</v>
      </c>
      <c r="AU2" s="530" t="s">
        <v>170</v>
      </c>
      <c r="AV2" s="531" t="s">
        <v>171</v>
      </c>
      <c r="AW2" s="162"/>
      <c r="AX2" s="162"/>
      <c r="AY2" s="176" t="s">
        <v>39</v>
      </c>
      <c r="AZ2" s="176" t="s">
        <v>40</v>
      </c>
      <c r="BA2" s="176" t="s">
        <v>47</v>
      </c>
      <c r="BB2" s="176" t="s">
        <v>50</v>
      </c>
      <c r="BC2" s="176" t="s">
        <v>57</v>
      </c>
      <c r="BD2" s="176" t="s">
        <v>59</v>
      </c>
      <c r="BE2" s="176" t="s">
        <v>64</v>
      </c>
      <c r="BF2" s="176" t="s">
        <v>66</v>
      </c>
      <c r="BG2" s="176" t="s">
        <v>71</v>
      </c>
      <c r="BH2" s="176" t="s">
        <v>81</v>
      </c>
      <c r="BI2" s="532" t="s">
        <v>93</v>
      </c>
      <c r="BJ2" s="532" t="s">
        <v>94</v>
      </c>
      <c r="BK2" s="532" t="s">
        <v>109</v>
      </c>
      <c r="BL2" s="532" t="s">
        <v>134</v>
      </c>
      <c r="BM2" s="532" t="s">
        <v>147</v>
      </c>
      <c r="BN2" s="532" t="s">
        <v>161</v>
      </c>
      <c r="BO2" s="533" t="s">
        <v>162</v>
      </c>
      <c r="BP2" s="533" t="s">
        <v>163</v>
      </c>
      <c r="BQ2" s="175"/>
      <c r="BR2" s="176" t="s">
        <v>69</v>
      </c>
    </row>
    <row r="3" spans="1:73" x14ac:dyDescent="0.45">
      <c r="A3" s="110" t="s">
        <v>33</v>
      </c>
      <c r="B3" s="24"/>
      <c r="C3" s="24"/>
      <c r="D3" s="24"/>
      <c r="E3" s="24"/>
      <c r="F3" s="24"/>
      <c r="G3" s="24"/>
      <c r="H3" s="24"/>
      <c r="I3" s="626"/>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15"/>
      <c r="AU3" s="535"/>
      <c r="AW3" s="536"/>
      <c r="AX3" s="536"/>
      <c r="AY3" s="2"/>
      <c r="AZ3" s="12"/>
      <c r="BA3" s="12"/>
      <c r="BB3" s="12"/>
      <c r="BC3" s="12"/>
      <c r="BD3" s="12"/>
      <c r="BE3" s="12"/>
      <c r="BF3" s="12"/>
      <c r="BG3" s="12"/>
      <c r="BH3" s="12"/>
      <c r="BI3" s="12"/>
      <c r="BJ3" s="12"/>
      <c r="BK3" s="12"/>
      <c r="BL3" s="12"/>
      <c r="BM3" s="12"/>
      <c r="BN3" s="12"/>
      <c r="BO3" s="537"/>
      <c r="BP3" s="537"/>
      <c r="BR3" s="12"/>
    </row>
    <row r="4" spans="1:73" x14ac:dyDescent="0.45">
      <c r="A4" s="23" t="s">
        <v>24</v>
      </c>
      <c r="B4" s="9"/>
      <c r="C4" s="555">
        <v>6070</v>
      </c>
      <c r="D4" s="555">
        <v>4875</v>
      </c>
      <c r="E4" s="555">
        <v>6160</v>
      </c>
      <c r="F4" s="555">
        <v>6045</v>
      </c>
      <c r="G4" s="555">
        <v>6130</v>
      </c>
      <c r="H4" s="555">
        <v>6125</v>
      </c>
      <c r="I4" s="555">
        <f t="shared" ref="I4:L4" si="0">SUM(I5:I9)</f>
        <v>6075.0869707317943</v>
      </c>
      <c r="J4" s="555">
        <f t="shared" si="0"/>
        <v>4989.294085011973</v>
      </c>
      <c r="K4" s="555">
        <f t="shared" si="0"/>
        <v>6296.6202638998766</v>
      </c>
      <c r="L4" s="555">
        <f t="shared" si="0"/>
        <v>5871.9494038456805</v>
      </c>
      <c r="M4" s="492">
        <f>IF(ISERROR(K4/J4),"N/A",IF(J4&lt;0,"N/A",IF(K4&lt;0,"N/A",IF(K4/J4-1&gt;300%,"&gt;±300%",IF(K4/J4-1&lt;-300%,"&gt;±300%",K4/J4-1)))))</f>
        <v>0.26202628199751965</v>
      </c>
      <c r="N4" s="492">
        <f>IF(ISERROR(L4/K4),"N/A",IF(K4&lt;0,"N/A",IF(L4&lt;0,"N/A",IF(L4/K4-1&gt;300%,"&gt;±300%",IF(L4/K4-1&lt;-300%,"&gt;±300%",L4/K4-1)))))</f>
        <v>-6.744425457716452E-2</v>
      </c>
      <c r="O4" s="27"/>
      <c r="P4" s="555">
        <v>1315</v>
      </c>
      <c r="Q4" s="555">
        <v>1415</v>
      </c>
      <c r="R4" s="555">
        <v>1360</v>
      </c>
      <c r="S4" s="555">
        <v>1545</v>
      </c>
      <c r="T4" s="555">
        <v>1655</v>
      </c>
      <c r="U4" s="555">
        <v>1615</v>
      </c>
      <c r="V4" s="555">
        <v>1275</v>
      </c>
      <c r="W4" s="555">
        <v>1650</v>
      </c>
      <c r="X4" s="555">
        <v>1620</v>
      </c>
      <c r="Y4" s="555">
        <v>1495</v>
      </c>
      <c r="Z4" s="555">
        <v>1425</v>
      </c>
      <c r="AA4" s="555">
        <v>1555</v>
      </c>
      <c r="AB4" s="555">
        <v>1565</v>
      </c>
      <c r="AC4" s="555">
        <v>1585</v>
      </c>
      <c r="AD4" s="555">
        <v>1300</v>
      </c>
      <c r="AE4" s="555">
        <v>1605</v>
      </c>
      <c r="AF4" s="555">
        <v>1665</v>
      </c>
      <c r="AG4" s="555">
        <v>1565</v>
      </c>
      <c r="AH4" s="555">
        <f t="shared" ref="AH4" si="1">SUM(AH5:AH9)</f>
        <v>1314.8025490907514</v>
      </c>
      <c r="AI4" s="555">
        <f t="shared" ref="AI4:AT4" si="2">SUM(AI5:AI9)</f>
        <v>1660.2100827564277</v>
      </c>
      <c r="AJ4" s="555">
        <f t="shared" si="2"/>
        <v>1525.5682266290912</v>
      </c>
      <c r="AK4" s="555">
        <f t="shared" si="2"/>
        <v>1574.5061122555239</v>
      </c>
      <c r="AL4" s="555">
        <f t="shared" si="2"/>
        <v>1248.231639870975</v>
      </c>
      <c r="AM4" s="555">
        <f t="shared" si="2"/>
        <v>942.30615290081562</v>
      </c>
      <c r="AN4" s="555">
        <f t="shared" si="2"/>
        <v>1495.7929873740359</v>
      </c>
      <c r="AO4" s="555">
        <f t="shared" si="2"/>
        <v>1302.9633048661472</v>
      </c>
      <c r="AP4" s="555">
        <f t="shared" si="2"/>
        <v>1464.7145367389815</v>
      </c>
      <c r="AQ4" s="555">
        <f t="shared" si="2"/>
        <v>1565.599764260852</v>
      </c>
      <c r="AR4" s="555">
        <f t="shared" si="2"/>
        <v>1571.2149380034164</v>
      </c>
      <c r="AS4" s="555">
        <f t="shared" si="2"/>
        <v>1695.091024896627</v>
      </c>
      <c r="AT4" s="555">
        <f t="shared" si="2"/>
        <v>1279.4735620206916</v>
      </c>
      <c r="AU4" s="492">
        <f>IF(ISERROR(AT4/AP4),"N/A",IF(AP4&lt;0,"N/A",IF(AT4&lt;0,"N/A",IF(AT4/AP4-1&gt;300%,"&gt;±300%",IF(AT4/AP4-1&lt;-300%,"&gt;±300%",AT4/AP4-1)))))</f>
        <v>-0.12646899451869142</v>
      </c>
      <c r="AV4" s="492">
        <f t="shared" ref="AV4:AV11" si="3">IF(ISERROR(AT4/AS4),"N/A",IF(AS4&lt;0,"N/A",IF(AT4&lt;0,"N/A",IF(AT4/AS4-1&gt;300%,"&gt;±300%",IF(AT4/AS4-1&lt;-300%,"&gt;±300%",AT4/AS4-1)))))</f>
        <v>-0.24518887586068205</v>
      </c>
      <c r="AW4" s="4"/>
      <c r="AX4" s="4"/>
      <c r="AY4" s="9">
        <f t="shared" ref="AY4:AZ4" si="4">SUM(AY5:AY9)</f>
        <v>2145</v>
      </c>
      <c r="AZ4" s="9">
        <f t="shared" si="4"/>
        <v>2730</v>
      </c>
      <c r="BA4" s="9">
        <f t="shared" ref="BA4:BA10" si="5">SUM(R4:S4)</f>
        <v>2905</v>
      </c>
      <c r="BB4" s="9">
        <f t="shared" ref="BB4:BB10" si="6">SUM(T4:U4)</f>
        <v>3270</v>
      </c>
      <c r="BC4" s="9">
        <f t="shared" ref="BC4:BC10" si="7">SUM(V4:W4)</f>
        <v>2925</v>
      </c>
      <c r="BD4" s="9">
        <f t="shared" ref="BD4:BD10" si="8">SUM(X4:Y4)</f>
        <v>3115</v>
      </c>
      <c r="BE4" s="9">
        <f t="shared" ref="BE4:BE10" si="9">SUM(Z4:AA4)</f>
        <v>2980</v>
      </c>
      <c r="BF4" s="9">
        <f t="shared" ref="BF4:BF11" si="10">SUM(AB4:AC4)</f>
        <v>3150</v>
      </c>
      <c r="BG4" s="9">
        <f t="shared" ref="BG4:BG11" si="11">SUM(AD4:AE4)</f>
        <v>2905</v>
      </c>
      <c r="BH4" s="9">
        <f t="shared" ref="BH4:BH11" si="12">SUM(AF4:AG4)</f>
        <v>3230</v>
      </c>
      <c r="BI4" s="9">
        <f t="shared" ref="BI4:BI11" si="13">SUM(AH4:AI4)</f>
        <v>2975.0126318471794</v>
      </c>
      <c r="BJ4" s="9">
        <f t="shared" ref="BJ4:BJ11" si="14">SUM(AJ4:AK4)</f>
        <v>3100.0743388846149</v>
      </c>
      <c r="BK4" s="9">
        <f>SUM(AL4:AM4)</f>
        <v>2190.5377927717905</v>
      </c>
      <c r="BL4" s="9">
        <f>SUM(AN4:AO4)</f>
        <v>2798.756292240183</v>
      </c>
      <c r="BM4" s="9">
        <f>SUM(AP4:AQ4)</f>
        <v>3030.3143009998334</v>
      </c>
      <c r="BN4" s="9">
        <f>SUM(AR4:AS4)</f>
        <v>3266.3059629000436</v>
      </c>
      <c r="BO4" s="492">
        <f>IF(ISERROR(BN4/BL4),"N/A",IF(BL4&lt;0,"N/A",IF(BN4&lt;0,"N/A",IF(BN4/BL4-1&gt;300%,"&gt;±300%",IF(BN4/BL4-1&lt;-300%,"&gt;±300%",BN4/BL4-1)))))</f>
        <v>0.16705622849555946</v>
      </c>
      <c r="BP4" s="492">
        <f>IF(ISERROR(BN4/BM4),"N/A",IF(BM4&lt;0,"N/A",IF(BN4&lt;0,"N/A",IF(BN4/BM4-1&gt;300%,"&gt;±300%",IF(BN4/BM4-1&lt;-300%,"&gt;±300%",BN4/BM4-1)))))</f>
        <v>7.7876958776964544E-2</v>
      </c>
      <c r="BQ4" s="19"/>
      <c r="BR4" s="9">
        <f t="shared" ref="BR4:BR11" si="15">SUM(AQ4:AT4)</f>
        <v>6111.3792891815865</v>
      </c>
      <c r="BT4" s="696"/>
      <c r="BU4" s="696"/>
    </row>
    <row r="5" spans="1:73" x14ac:dyDescent="0.45">
      <c r="A5" s="10"/>
      <c r="B5" s="10" t="s">
        <v>0</v>
      </c>
      <c r="C5" s="13">
        <v>4355</v>
      </c>
      <c r="D5" s="13">
        <v>3135</v>
      </c>
      <c r="E5" s="13">
        <v>4480</v>
      </c>
      <c r="F5" s="13">
        <v>4265</v>
      </c>
      <c r="G5" s="13">
        <v>4385</v>
      </c>
      <c r="H5" s="13">
        <v>4470</v>
      </c>
      <c r="I5" s="13">
        <v>4374.4100105325597</v>
      </c>
      <c r="J5" s="13">
        <v>3298.2770757025819</v>
      </c>
      <c r="K5" s="13">
        <v>4678.3932504548748</v>
      </c>
      <c r="L5" s="13">
        <v>4257.767662397001</v>
      </c>
      <c r="M5" s="26">
        <f t="shared" ref="M5:N11" si="16">IF(ISERROR(K5/J5),"N/A",IF(J5&lt;0,"N/A",IF(K5&lt;0,"N/A",IF(K5/J5-1&gt;300%,"&gt;±300%",IF(K5/J5-1&lt;-300%,"&gt;±300%",K5/J5-1)))))</f>
        <v>0.41843548709694378</v>
      </c>
      <c r="N5" s="26">
        <f t="shared" si="16"/>
        <v>-8.9908129894163302E-2</v>
      </c>
      <c r="O5" s="27"/>
      <c r="P5" s="13">
        <v>870</v>
      </c>
      <c r="Q5" s="13">
        <v>980</v>
      </c>
      <c r="R5" s="13">
        <v>940</v>
      </c>
      <c r="S5" s="13">
        <v>1130</v>
      </c>
      <c r="T5" s="13">
        <v>1215</v>
      </c>
      <c r="U5" s="13">
        <v>1195</v>
      </c>
      <c r="V5" s="13">
        <v>815</v>
      </c>
      <c r="W5" s="13">
        <v>1200</v>
      </c>
      <c r="X5" s="13">
        <v>1180</v>
      </c>
      <c r="Y5" s="13">
        <v>1070</v>
      </c>
      <c r="Z5" s="13">
        <v>1030</v>
      </c>
      <c r="AA5" s="13">
        <v>1095</v>
      </c>
      <c r="AB5" s="13">
        <v>1140</v>
      </c>
      <c r="AC5" s="13">
        <v>1115</v>
      </c>
      <c r="AD5" s="13">
        <v>915</v>
      </c>
      <c r="AE5" s="13">
        <v>1160</v>
      </c>
      <c r="AF5" s="13">
        <v>1230</v>
      </c>
      <c r="AG5" s="13">
        <v>1170</v>
      </c>
      <c r="AH5" s="13">
        <v>868.46887169811328</v>
      </c>
      <c r="AI5" s="13">
        <v>1213.0049208192097</v>
      </c>
      <c r="AJ5" s="13">
        <v>1112.7015339045818</v>
      </c>
      <c r="AK5" s="13">
        <v>1180.2346841106546</v>
      </c>
      <c r="AL5" s="13">
        <v>842.85642848844918</v>
      </c>
      <c r="AM5" s="13">
        <v>520.92151089882509</v>
      </c>
      <c r="AN5" s="13">
        <v>1061.6484540822894</v>
      </c>
      <c r="AO5" s="13">
        <v>872.85068223301835</v>
      </c>
      <c r="AP5" s="13">
        <v>1027.875068067895</v>
      </c>
      <c r="AQ5" s="13">
        <v>1175.3725526637556</v>
      </c>
      <c r="AR5" s="13">
        <v>1201.1174125052269</v>
      </c>
      <c r="AS5" s="13">
        <v>1274.0282172179977</v>
      </c>
      <c r="AT5" s="13">
        <v>860.62303957604774</v>
      </c>
      <c r="AU5" s="492">
        <f t="shared" ref="AU5:AU11" si="17">IF(ISERROR(AT5/AP5),"N/A",IF(AP5&lt;0,"N/A",IF(AT5&lt;0,"N/A",IF(AT5/AP5-1&gt;300%,"&gt;±300%",IF(AT5/AP5-1&lt;-300%,"&gt;±300%",AT5/AP5-1)))))</f>
        <v>-0.16271630053857833</v>
      </c>
      <c r="AV5" s="492">
        <f t="shared" si="3"/>
        <v>-0.32448667310106571</v>
      </c>
      <c r="AW5" s="4"/>
      <c r="AX5" s="4"/>
      <c r="AY5" s="13">
        <f t="shared" ref="AY5:AY10" si="18">D5-AZ5</f>
        <v>1285</v>
      </c>
      <c r="AZ5" s="13">
        <f>SUM(P5:Q5)</f>
        <v>1850</v>
      </c>
      <c r="BA5" s="13">
        <f t="shared" si="5"/>
        <v>2070</v>
      </c>
      <c r="BB5" s="13">
        <f t="shared" si="6"/>
        <v>2410</v>
      </c>
      <c r="BC5" s="13">
        <f t="shared" si="7"/>
        <v>2015</v>
      </c>
      <c r="BD5" s="13">
        <f t="shared" si="8"/>
        <v>2250</v>
      </c>
      <c r="BE5" s="13">
        <f t="shared" si="9"/>
        <v>2125</v>
      </c>
      <c r="BF5" s="13">
        <f t="shared" si="10"/>
        <v>2255</v>
      </c>
      <c r="BG5" s="13">
        <f t="shared" si="11"/>
        <v>2075</v>
      </c>
      <c r="BH5" s="13">
        <f t="shared" si="12"/>
        <v>2400</v>
      </c>
      <c r="BI5" s="13">
        <f t="shared" si="13"/>
        <v>2081.4737925173231</v>
      </c>
      <c r="BJ5" s="13">
        <f t="shared" si="14"/>
        <v>2292.9362180152366</v>
      </c>
      <c r="BK5" s="13">
        <f t="shared" ref="BK5:BK10" si="19">SUM(AL5:AM5)</f>
        <v>1363.7779393872743</v>
      </c>
      <c r="BL5" s="13">
        <f t="shared" ref="BL5:BL11" si="20">SUM(AN5:AO5)</f>
        <v>1934.4991363153076</v>
      </c>
      <c r="BM5" s="13">
        <f t="shared" ref="BM5:BM11" si="21">SUM(AP5:AQ5)</f>
        <v>2203.2476207316504</v>
      </c>
      <c r="BN5" s="7">
        <f t="shared" ref="BN5:BN11" si="22">SUM(AR5:AS5)</f>
        <v>2475.1456297232244</v>
      </c>
      <c r="BO5" s="492">
        <f t="shared" ref="BO5:BO42" si="23">IF(ISERROR(BN5/BL5),"N/A",IF(BL5&lt;0,"N/A",IF(BN5&lt;0,"N/A",IF(BN5/BL5-1&gt;300%,"&gt;±300%",IF(BN5/BL5-1&lt;-300%,"&gt;±300%",BN5/BL5-1)))))</f>
        <v>0.27947621338187867</v>
      </c>
      <c r="BP5" s="492">
        <f t="shared" ref="BP5:BP42" si="24">IF(ISERROR(BN5/BM5),"N/A",IF(BM5&lt;0,"N/A",IF(BN5&lt;0,"N/A",IF(BN5/BM5-1&gt;300%,"&gt;±300%",IF(BN5/BM5-1&lt;-300%,"&gt;±300%",BN5/BM5-1)))))</f>
        <v>0.12340783052850068</v>
      </c>
      <c r="BQ5" s="19"/>
      <c r="BR5" s="13">
        <f t="shared" si="15"/>
        <v>4511.1412219630283</v>
      </c>
      <c r="BT5" s="696"/>
      <c r="BU5" s="696"/>
    </row>
    <row r="6" spans="1:73" x14ac:dyDescent="0.45">
      <c r="A6" s="10"/>
      <c r="B6" s="10" t="s">
        <v>8</v>
      </c>
      <c r="C6" s="13">
        <v>405</v>
      </c>
      <c r="D6" s="13">
        <v>405</v>
      </c>
      <c r="E6" s="13">
        <v>405</v>
      </c>
      <c r="F6" s="13">
        <v>490</v>
      </c>
      <c r="G6" s="13">
        <v>480</v>
      </c>
      <c r="H6" s="13">
        <v>465</v>
      </c>
      <c r="I6" s="13">
        <v>457.82139999999998</v>
      </c>
      <c r="J6" s="13">
        <v>447.62088000000006</v>
      </c>
      <c r="K6" s="13">
        <v>485.15182000000004</v>
      </c>
      <c r="L6" s="13">
        <v>465.23461721164267</v>
      </c>
      <c r="M6" s="26">
        <f t="shared" si="16"/>
        <v>8.3845373790427224E-2</v>
      </c>
      <c r="N6" s="26">
        <f t="shared" si="16"/>
        <v>-4.1053546472024749E-2</v>
      </c>
      <c r="O6" s="27"/>
      <c r="P6" s="13">
        <v>95</v>
      </c>
      <c r="Q6" s="13">
        <v>95</v>
      </c>
      <c r="R6" s="13">
        <v>95</v>
      </c>
      <c r="S6" s="13">
        <v>80</v>
      </c>
      <c r="T6" s="13">
        <v>115</v>
      </c>
      <c r="U6" s="13">
        <v>110</v>
      </c>
      <c r="V6" s="13">
        <v>130</v>
      </c>
      <c r="W6" s="13">
        <v>120</v>
      </c>
      <c r="X6" s="13">
        <v>120</v>
      </c>
      <c r="Y6" s="13">
        <v>120</v>
      </c>
      <c r="Z6" s="13">
        <v>115</v>
      </c>
      <c r="AA6" s="13">
        <v>125</v>
      </c>
      <c r="AB6" s="13">
        <v>100</v>
      </c>
      <c r="AC6" s="13">
        <v>140</v>
      </c>
      <c r="AD6" s="13">
        <v>115</v>
      </c>
      <c r="AE6" s="13">
        <v>115</v>
      </c>
      <c r="AF6" s="13">
        <v>120</v>
      </c>
      <c r="AG6" s="13">
        <v>120</v>
      </c>
      <c r="AH6" s="13">
        <v>111.4571283018868</v>
      </c>
      <c r="AI6" s="13">
        <v>118.81441169811319</v>
      </c>
      <c r="AJ6" s="13">
        <v>119.06663113006395</v>
      </c>
      <c r="AK6" s="13">
        <v>108.48322886993604</v>
      </c>
      <c r="AL6" s="13">
        <v>107.64875596927972</v>
      </c>
      <c r="AM6" s="13">
        <v>109.94480403072028</v>
      </c>
      <c r="AN6" s="13">
        <v>115.38638519356425</v>
      </c>
      <c r="AO6" s="13">
        <v>114.64093480643575</v>
      </c>
      <c r="AP6" s="13">
        <v>117.84114183023325</v>
      </c>
      <c r="AQ6" s="13">
        <v>124.97457816976673</v>
      </c>
      <c r="AR6" s="13">
        <v>115.53718644348558</v>
      </c>
      <c r="AS6" s="13">
        <v>126.79891355651441</v>
      </c>
      <c r="AT6" s="13">
        <v>120.64336932265132</v>
      </c>
      <c r="AU6" s="492">
        <f t="shared" si="17"/>
        <v>2.3779704175431959E-2</v>
      </c>
      <c r="AV6" s="492">
        <f t="shared" si="3"/>
        <v>-4.8545717476668693E-2</v>
      </c>
      <c r="AW6" s="4"/>
      <c r="AX6" s="4"/>
      <c r="AY6" s="13">
        <f t="shared" si="18"/>
        <v>215</v>
      </c>
      <c r="AZ6" s="13">
        <f t="shared" ref="AZ6:AZ10" si="25">SUM(P6:Q6)</f>
        <v>190</v>
      </c>
      <c r="BA6" s="13">
        <f t="shared" si="5"/>
        <v>175</v>
      </c>
      <c r="BB6" s="13">
        <f t="shared" si="6"/>
        <v>225</v>
      </c>
      <c r="BC6" s="13">
        <f t="shared" si="7"/>
        <v>250</v>
      </c>
      <c r="BD6" s="13">
        <f t="shared" si="8"/>
        <v>240</v>
      </c>
      <c r="BE6" s="13">
        <f t="shared" si="9"/>
        <v>240</v>
      </c>
      <c r="BF6" s="13">
        <f t="shared" si="10"/>
        <v>240</v>
      </c>
      <c r="BG6" s="13">
        <f t="shared" si="11"/>
        <v>230</v>
      </c>
      <c r="BH6" s="13">
        <f t="shared" si="12"/>
        <v>240</v>
      </c>
      <c r="BI6" s="13">
        <f t="shared" si="13"/>
        <v>230.27153999999999</v>
      </c>
      <c r="BJ6" s="13">
        <f t="shared" si="14"/>
        <v>227.54986</v>
      </c>
      <c r="BK6" s="13">
        <f t="shared" si="19"/>
        <v>217.59356</v>
      </c>
      <c r="BL6" s="13">
        <f t="shared" si="20"/>
        <v>230.02732</v>
      </c>
      <c r="BM6" s="13">
        <f t="shared" si="21"/>
        <v>242.81572</v>
      </c>
      <c r="BN6" s="7">
        <f t="shared" si="22"/>
        <v>242.33609999999999</v>
      </c>
      <c r="BO6" s="492">
        <f t="shared" si="23"/>
        <v>5.3510078715867326E-2</v>
      </c>
      <c r="BP6" s="492">
        <f t="shared" si="24"/>
        <v>-1.9752427890583624E-3</v>
      </c>
      <c r="BQ6" s="19"/>
      <c r="BR6" s="13">
        <f t="shared" si="15"/>
        <v>487.954047492418</v>
      </c>
      <c r="BT6" s="696"/>
      <c r="BU6" s="696"/>
    </row>
    <row r="7" spans="1:73" x14ac:dyDescent="0.45">
      <c r="A7" s="10"/>
      <c r="B7" s="10" t="s">
        <v>15</v>
      </c>
      <c r="C7" s="13">
        <v>355</v>
      </c>
      <c r="D7" s="13">
        <v>395</v>
      </c>
      <c r="E7" s="13">
        <v>365</v>
      </c>
      <c r="F7" s="13">
        <v>390</v>
      </c>
      <c r="G7" s="13">
        <v>360</v>
      </c>
      <c r="H7" s="13">
        <v>345</v>
      </c>
      <c r="I7" s="13">
        <v>356.3391414125814</v>
      </c>
      <c r="J7" s="13">
        <v>337.22154999999998</v>
      </c>
      <c r="K7" s="13">
        <v>273.24279999999999</v>
      </c>
      <c r="L7" s="13">
        <v>333.1414745304242</v>
      </c>
      <c r="M7" s="26">
        <f t="shared" si="16"/>
        <v>-0.18972319532959858</v>
      </c>
      <c r="N7" s="26">
        <f t="shared" si="16"/>
        <v>0.21921410017180398</v>
      </c>
      <c r="O7" s="27"/>
      <c r="P7" s="13">
        <v>105</v>
      </c>
      <c r="Q7" s="13">
        <v>115</v>
      </c>
      <c r="R7" s="13">
        <v>100</v>
      </c>
      <c r="S7" s="13">
        <v>100</v>
      </c>
      <c r="T7" s="13">
        <v>90</v>
      </c>
      <c r="U7" s="13">
        <v>100</v>
      </c>
      <c r="V7" s="13">
        <v>100</v>
      </c>
      <c r="W7" s="13">
        <v>105</v>
      </c>
      <c r="X7" s="13">
        <v>100</v>
      </c>
      <c r="Y7" s="13">
        <v>85</v>
      </c>
      <c r="Z7" s="13">
        <v>95</v>
      </c>
      <c r="AA7" s="13">
        <v>85</v>
      </c>
      <c r="AB7" s="13">
        <v>95</v>
      </c>
      <c r="AC7" s="13">
        <v>95</v>
      </c>
      <c r="AD7" s="13">
        <v>90</v>
      </c>
      <c r="AE7" s="13">
        <v>85</v>
      </c>
      <c r="AF7" s="13">
        <v>90</v>
      </c>
      <c r="AG7" s="13">
        <v>90</v>
      </c>
      <c r="AH7" s="13">
        <v>85.149501412581387</v>
      </c>
      <c r="AI7" s="13">
        <v>98.594069999999988</v>
      </c>
      <c r="AJ7" s="13">
        <v>78.519019999999998</v>
      </c>
      <c r="AK7" s="13">
        <v>94.076549999999997</v>
      </c>
      <c r="AL7" s="13">
        <v>97.866374477791112</v>
      </c>
      <c r="AM7" s="13">
        <v>86.809065522208883</v>
      </c>
      <c r="AN7" s="13">
        <v>70.809776601101504</v>
      </c>
      <c r="AO7" s="13">
        <v>81.736333398898495</v>
      </c>
      <c r="AP7" s="13">
        <v>83.366053265613232</v>
      </c>
      <c r="AQ7" s="13">
        <v>75.306236734386758</v>
      </c>
      <c r="AR7" s="13">
        <v>50.599529350649348</v>
      </c>
      <c r="AS7" s="13">
        <v>63.970980649350651</v>
      </c>
      <c r="AT7" s="13">
        <v>84.065776575723959</v>
      </c>
      <c r="AU7" s="492">
        <f t="shared" si="17"/>
        <v>8.3933841497969564E-3</v>
      </c>
      <c r="AV7" s="492">
        <f t="shared" si="3"/>
        <v>0.31412361859075677</v>
      </c>
      <c r="AW7" s="4"/>
      <c r="AX7" s="4"/>
      <c r="AY7" s="13">
        <f t="shared" si="18"/>
        <v>175</v>
      </c>
      <c r="AZ7" s="13">
        <f t="shared" si="25"/>
        <v>220</v>
      </c>
      <c r="BA7" s="13">
        <f t="shared" si="5"/>
        <v>200</v>
      </c>
      <c r="BB7" s="13">
        <f t="shared" si="6"/>
        <v>190</v>
      </c>
      <c r="BC7" s="13">
        <f t="shared" si="7"/>
        <v>205</v>
      </c>
      <c r="BD7" s="13">
        <f t="shared" si="8"/>
        <v>185</v>
      </c>
      <c r="BE7" s="13">
        <f t="shared" si="9"/>
        <v>180</v>
      </c>
      <c r="BF7" s="13">
        <f t="shared" si="10"/>
        <v>190</v>
      </c>
      <c r="BG7" s="13">
        <f t="shared" si="11"/>
        <v>175</v>
      </c>
      <c r="BH7" s="13">
        <f t="shared" si="12"/>
        <v>180</v>
      </c>
      <c r="BI7" s="13">
        <f t="shared" si="13"/>
        <v>183.74357141258139</v>
      </c>
      <c r="BJ7" s="13">
        <f t="shared" si="14"/>
        <v>172.59557000000001</v>
      </c>
      <c r="BK7" s="13">
        <f t="shared" si="19"/>
        <v>184.67543999999998</v>
      </c>
      <c r="BL7" s="13">
        <f t="shared" si="20"/>
        <v>152.54611</v>
      </c>
      <c r="BM7" s="13">
        <f t="shared" si="21"/>
        <v>158.67228999999998</v>
      </c>
      <c r="BN7" s="7">
        <f t="shared" si="22"/>
        <v>114.57051</v>
      </c>
      <c r="BO7" s="492">
        <f t="shared" si="23"/>
        <v>-0.2489450566782726</v>
      </c>
      <c r="BP7" s="492">
        <f t="shared" si="24"/>
        <v>-0.27794254434722021</v>
      </c>
      <c r="BQ7" s="19"/>
      <c r="BR7" s="13">
        <f t="shared" si="15"/>
        <v>273.94252331011069</v>
      </c>
      <c r="BT7" s="696"/>
      <c r="BU7" s="696"/>
    </row>
    <row r="8" spans="1:73" x14ac:dyDescent="0.45">
      <c r="A8" s="10"/>
      <c r="B8" s="10" t="s">
        <v>1</v>
      </c>
      <c r="C8" s="13">
        <v>740</v>
      </c>
      <c r="D8" s="13">
        <v>740</v>
      </c>
      <c r="E8" s="13">
        <v>710</v>
      </c>
      <c r="F8" s="13">
        <v>715</v>
      </c>
      <c r="G8" s="13">
        <v>720</v>
      </c>
      <c r="H8" s="13">
        <v>665</v>
      </c>
      <c r="I8" s="13">
        <v>716.37891437287317</v>
      </c>
      <c r="J8" s="13">
        <v>704.21686006867185</v>
      </c>
      <c r="K8" s="13">
        <v>652.1233991440422</v>
      </c>
      <c r="L8" s="13">
        <v>611.02069380017929</v>
      </c>
      <c r="M8" s="26">
        <f t="shared" si="16"/>
        <v>-7.397360653868712E-2</v>
      </c>
      <c r="N8" s="26">
        <f t="shared" si="16"/>
        <v>-6.3029030085123616E-2</v>
      </c>
      <c r="O8" s="27"/>
      <c r="P8" s="13">
        <v>200</v>
      </c>
      <c r="Q8" s="13">
        <v>175</v>
      </c>
      <c r="R8" s="13">
        <v>180</v>
      </c>
      <c r="S8" s="13">
        <v>190</v>
      </c>
      <c r="T8" s="13">
        <v>190</v>
      </c>
      <c r="U8" s="13">
        <v>160</v>
      </c>
      <c r="V8" s="13">
        <v>190</v>
      </c>
      <c r="W8" s="13">
        <v>180</v>
      </c>
      <c r="X8" s="13">
        <v>175</v>
      </c>
      <c r="Y8" s="13">
        <v>170</v>
      </c>
      <c r="Z8" s="13">
        <v>140</v>
      </c>
      <c r="AA8" s="13">
        <v>205</v>
      </c>
      <c r="AB8" s="13">
        <v>185</v>
      </c>
      <c r="AC8" s="13">
        <v>190</v>
      </c>
      <c r="AD8" s="13">
        <v>140</v>
      </c>
      <c r="AE8" s="13">
        <v>200</v>
      </c>
      <c r="AF8" s="13">
        <v>180</v>
      </c>
      <c r="AG8" s="13">
        <v>145</v>
      </c>
      <c r="AH8" s="13">
        <v>204</v>
      </c>
      <c r="AI8" s="13">
        <v>188.79226177563464</v>
      </c>
      <c r="AJ8" s="13">
        <v>174.19652661717544</v>
      </c>
      <c r="AK8" s="13">
        <v>149.39012598006315</v>
      </c>
      <c r="AL8" s="13">
        <v>150</v>
      </c>
      <c r="AM8" s="13">
        <v>175.49612974710641</v>
      </c>
      <c r="AN8" s="13">
        <v>196.28350601702576</v>
      </c>
      <c r="AO8" s="13">
        <v>182.43722430453971</v>
      </c>
      <c r="AP8" s="13">
        <v>184</v>
      </c>
      <c r="AQ8" s="13">
        <v>136.98602311770279</v>
      </c>
      <c r="AR8" s="13">
        <v>152.75318612881492</v>
      </c>
      <c r="AS8" s="13">
        <v>178.38418989752452</v>
      </c>
      <c r="AT8" s="13">
        <v>163</v>
      </c>
      <c r="AU8" s="492">
        <f t="shared" si="17"/>
        <v>-0.11413043478260865</v>
      </c>
      <c r="AV8" s="492">
        <f t="shared" si="3"/>
        <v>-8.6241891203262977E-2</v>
      </c>
      <c r="AW8" s="4"/>
      <c r="AX8" s="4"/>
      <c r="AY8" s="13">
        <f t="shared" si="18"/>
        <v>365</v>
      </c>
      <c r="AZ8" s="13">
        <f t="shared" si="25"/>
        <v>375</v>
      </c>
      <c r="BA8" s="13">
        <f t="shared" si="5"/>
        <v>370</v>
      </c>
      <c r="BB8" s="13">
        <f t="shared" si="6"/>
        <v>350</v>
      </c>
      <c r="BC8" s="13">
        <f t="shared" si="7"/>
        <v>370</v>
      </c>
      <c r="BD8" s="13">
        <f t="shared" si="8"/>
        <v>345</v>
      </c>
      <c r="BE8" s="13">
        <f t="shared" si="9"/>
        <v>345</v>
      </c>
      <c r="BF8" s="13">
        <f t="shared" si="10"/>
        <v>375</v>
      </c>
      <c r="BG8" s="13">
        <f t="shared" si="11"/>
        <v>340</v>
      </c>
      <c r="BH8" s="13">
        <f t="shared" si="12"/>
        <v>325</v>
      </c>
      <c r="BI8" s="13">
        <f t="shared" si="13"/>
        <v>392.79226177563464</v>
      </c>
      <c r="BJ8" s="13">
        <f t="shared" si="14"/>
        <v>323.58665259723858</v>
      </c>
      <c r="BK8" s="13">
        <f t="shared" si="19"/>
        <v>325.49612974710641</v>
      </c>
      <c r="BL8" s="13">
        <f t="shared" si="20"/>
        <v>378.7207303215655</v>
      </c>
      <c r="BM8" s="13">
        <f t="shared" si="21"/>
        <v>320.98602311770276</v>
      </c>
      <c r="BN8" s="7">
        <f t="shared" si="22"/>
        <v>331.13737602633944</v>
      </c>
      <c r="BO8" s="492">
        <f t="shared" si="23"/>
        <v>-0.12564232820005339</v>
      </c>
      <c r="BP8" s="492">
        <f t="shared" si="24"/>
        <v>3.1625529392331986E-2</v>
      </c>
      <c r="BQ8" s="19"/>
      <c r="BR8" s="13">
        <f t="shared" si="15"/>
        <v>631.1233991440422</v>
      </c>
      <c r="BT8" s="696"/>
      <c r="BU8" s="696"/>
    </row>
    <row r="9" spans="1:73" x14ac:dyDescent="0.45">
      <c r="A9" s="28"/>
      <c r="B9" s="29" t="s">
        <v>2</v>
      </c>
      <c r="C9" s="29">
        <v>215</v>
      </c>
      <c r="D9" s="29">
        <v>200</v>
      </c>
      <c r="E9" s="29">
        <v>200</v>
      </c>
      <c r="F9" s="29">
        <v>185</v>
      </c>
      <c r="G9" s="29">
        <v>185</v>
      </c>
      <c r="H9" s="29">
        <v>180</v>
      </c>
      <c r="I9" s="29">
        <v>170.13750441378028</v>
      </c>
      <c r="J9" s="29">
        <v>201.95771924071977</v>
      </c>
      <c r="K9" s="29">
        <v>207.70899430095923</v>
      </c>
      <c r="L9" s="29">
        <v>204.78495590643342</v>
      </c>
      <c r="M9" s="598">
        <f t="shared" si="16"/>
        <v>2.8477619384205566E-2</v>
      </c>
      <c r="N9" s="598">
        <f t="shared" si="16"/>
        <v>-1.407757234763285E-2</v>
      </c>
      <c r="O9" s="27"/>
      <c r="P9" s="29">
        <v>45</v>
      </c>
      <c r="Q9" s="29">
        <v>50</v>
      </c>
      <c r="R9" s="29">
        <v>45</v>
      </c>
      <c r="S9" s="29">
        <v>45</v>
      </c>
      <c r="T9" s="29">
        <v>45</v>
      </c>
      <c r="U9" s="29">
        <v>50</v>
      </c>
      <c r="V9" s="29">
        <v>40</v>
      </c>
      <c r="W9" s="29">
        <v>45</v>
      </c>
      <c r="X9" s="29">
        <v>45</v>
      </c>
      <c r="Y9" s="29">
        <v>50</v>
      </c>
      <c r="Z9" s="29">
        <v>45</v>
      </c>
      <c r="AA9" s="29">
        <v>45</v>
      </c>
      <c r="AB9" s="29">
        <v>45</v>
      </c>
      <c r="AC9" s="29">
        <v>45</v>
      </c>
      <c r="AD9" s="611">
        <v>40</v>
      </c>
      <c r="AE9" s="611">
        <v>45</v>
      </c>
      <c r="AF9" s="611">
        <v>45</v>
      </c>
      <c r="AG9" s="611">
        <v>40</v>
      </c>
      <c r="AH9" s="611">
        <v>45.727047678170074</v>
      </c>
      <c r="AI9" s="611">
        <v>41.004418463470074</v>
      </c>
      <c r="AJ9" s="611">
        <v>41.084514977270075</v>
      </c>
      <c r="AK9" s="611">
        <v>42.321523294870076</v>
      </c>
      <c r="AL9" s="611">
        <v>49.860080935454945</v>
      </c>
      <c r="AM9" s="611">
        <v>49.134642701954945</v>
      </c>
      <c r="AN9" s="611">
        <v>51.664865480054942</v>
      </c>
      <c r="AO9" s="611">
        <v>51.298130123254936</v>
      </c>
      <c r="AP9" s="611">
        <v>51.632273575239807</v>
      </c>
      <c r="AQ9" s="611">
        <v>52.960373575239814</v>
      </c>
      <c r="AR9" s="611">
        <v>51.207623575239808</v>
      </c>
      <c r="AS9" s="611">
        <v>51.908723575239812</v>
      </c>
      <c r="AT9" s="611">
        <v>51.141376546268575</v>
      </c>
      <c r="AU9" s="612">
        <f t="shared" si="17"/>
        <v>-9.5075617434488002E-3</v>
      </c>
      <c r="AV9" s="612">
        <f t="shared" si="3"/>
        <v>-1.4782621804579676E-2</v>
      </c>
      <c r="AW9" s="4"/>
      <c r="AX9" s="4"/>
      <c r="AY9" s="29">
        <f t="shared" si="18"/>
        <v>105</v>
      </c>
      <c r="AZ9" s="29">
        <f t="shared" si="25"/>
        <v>95</v>
      </c>
      <c r="BA9" s="29">
        <f t="shared" si="5"/>
        <v>90</v>
      </c>
      <c r="BB9" s="29">
        <f t="shared" si="6"/>
        <v>95</v>
      </c>
      <c r="BC9" s="29">
        <f t="shared" si="7"/>
        <v>85</v>
      </c>
      <c r="BD9" s="29">
        <f t="shared" si="8"/>
        <v>95</v>
      </c>
      <c r="BE9" s="29">
        <f t="shared" si="9"/>
        <v>90</v>
      </c>
      <c r="BF9" s="29">
        <f t="shared" si="10"/>
        <v>90</v>
      </c>
      <c r="BG9" s="29">
        <f t="shared" si="11"/>
        <v>85</v>
      </c>
      <c r="BH9" s="29">
        <f t="shared" si="12"/>
        <v>85</v>
      </c>
      <c r="BI9" s="29">
        <f t="shared" si="13"/>
        <v>86.731466141640141</v>
      </c>
      <c r="BJ9" s="29">
        <f t="shared" si="14"/>
        <v>83.406038272140151</v>
      </c>
      <c r="BK9" s="29">
        <f t="shared" si="19"/>
        <v>98.994723637409891</v>
      </c>
      <c r="BL9" s="599">
        <f t="shared" si="20"/>
        <v>102.96299560330988</v>
      </c>
      <c r="BM9" s="599">
        <f t="shared" si="21"/>
        <v>104.59264715047962</v>
      </c>
      <c r="BN9" s="7">
        <f t="shared" si="22"/>
        <v>103.11634715047961</v>
      </c>
      <c r="BO9" s="492">
        <f>IF(ISERROR(BN9/BL9),"N/A",IF(BL9&lt;0,"N/A",IF(BN9&lt;0,"N/A",IF(BN9/BL9-1&gt;300%,"&gt;±300%",IF(BN9/BL9-1&lt;-300%,"&gt;±300%",BN9/BL9-1)))))</f>
        <v>1.4893850579149603E-3</v>
      </c>
      <c r="BP9" s="492">
        <f t="shared" si="24"/>
        <v>-1.411475892637104E-2</v>
      </c>
      <c r="BQ9" s="19"/>
      <c r="BR9" s="611">
        <f t="shared" si="15"/>
        <v>207.21809727198803</v>
      </c>
      <c r="BT9" s="696"/>
      <c r="BU9" s="696"/>
    </row>
    <row r="10" spans="1:73" x14ac:dyDescent="0.45">
      <c r="A10" s="90" t="s">
        <v>36</v>
      </c>
      <c r="C10" s="32">
        <v>-215</v>
      </c>
      <c r="D10" s="32">
        <v>350</v>
      </c>
      <c r="E10" s="32">
        <v>30</v>
      </c>
      <c r="F10" s="32">
        <v>30</v>
      </c>
      <c r="G10" s="32">
        <v>30</v>
      </c>
      <c r="H10" s="651">
        <v>10</v>
      </c>
      <c r="I10" s="651">
        <v>2.0553724172843388</v>
      </c>
      <c r="J10" s="651">
        <v>-83.635707465801829</v>
      </c>
      <c r="K10" s="651">
        <v>-92.948876195022393</v>
      </c>
      <c r="L10" s="651">
        <v>0</v>
      </c>
      <c r="M10" s="32" t="str">
        <f t="shared" si="16"/>
        <v>N/A</v>
      </c>
      <c r="N10" s="539" t="str">
        <f t="shared" si="16"/>
        <v>N/A</v>
      </c>
      <c r="O10" s="27"/>
      <c r="P10" s="32">
        <v>65</v>
      </c>
      <c r="Q10" s="32">
        <v>-40</v>
      </c>
      <c r="R10" s="32">
        <v>60</v>
      </c>
      <c r="S10" s="32">
        <v>-5</v>
      </c>
      <c r="T10" s="32">
        <v>25</v>
      </c>
      <c r="U10" s="32">
        <v>-45</v>
      </c>
      <c r="V10" s="32">
        <v>150</v>
      </c>
      <c r="W10" s="32">
        <v>60</v>
      </c>
      <c r="X10" s="32">
        <v>-105</v>
      </c>
      <c r="Y10" s="32">
        <v>-75</v>
      </c>
      <c r="Z10" s="32">
        <v>-60</v>
      </c>
      <c r="AA10" s="32">
        <v>75</v>
      </c>
      <c r="AB10" s="32">
        <v>-10</v>
      </c>
      <c r="AC10" s="32">
        <v>25</v>
      </c>
      <c r="AD10" s="32">
        <v>-5</v>
      </c>
      <c r="AE10" s="32">
        <v>55</v>
      </c>
      <c r="AF10" s="32">
        <v>-20</v>
      </c>
      <c r="AG10" s="32">
        <v>-20</v>
      </c>
      <c r="AH10" s="32">
        <v>12.188790193236848</v>
      </c>
      <c r="AI10" s="32">
        <v>-26.456840846936046</v>
      </c>
      <c r="AJ10" s="32">
        <v>-29.140944913994538</v>
      </c>
      <c r="AK10" s="32">
        <v>45.464367984978075</v>
      </c>
      <c r="AL10" s="32">
        <v>53.747878497737702</v>
      </c>
      <c r="AM10" s="32">
        <v>24.803950263688535</v>
      </c>
      <c r="AN10" s="32">
        <v>-111.53326566469633</v>
      </c>
      <c r="AO10" s="32">
        <v>-50.654270562531742</v>
      </c>
      <c r="AP10" s="32">
        <v>-29.303095800149173</v>
      </c>
      <c r="AQ10" s="32">
        <v>18.218104029757061</v>
      </c>
      <c r="AR10" s="32">
        <v>-42.682362491388808</v>
      </c>
      <c r="AS10" s="32">
        <v>-39.181521933241477</v>
      </c>
      <c r="AT10" s="32">
        <v>0</v>
      </c>
      <c r="AU10" s="492" t="str">
        <f t="shared" si="17"/>
        <v>N/A</v>
      </c>
      <c r="AV10" s="492" t="str">
        <f t="shared" si="3"/>
        <v>N/A</v>
      </c>
      <c r="AW10" s="4"/>
      <c r="AX10" s="4"/>
      <c r="AY10" s="32">
        <f t="shared" si="18"/>
        <v>325</v>
      </c>
      <c r="AZ10" s="32">
        <f t="shared" si="25"/>
        <v>25</v>
      </c>
      <c r="BA10" s="32">
        <f t="shared" si="5"/>
        <v>55</v>
      </c>
      <c r="BB10" s="32">
        <f t="shared" si="6"/>
        <v>-20</v>
      </c>
      <c r="BC10" s="32">
        <f t="shared" si="7"/>
        <v>210</v>
      </c>
      <c r="BD10" s="32">
        <f t="shared" si="8"/>
        <v>-180</v>
      </c>
      <c r="BE10" s="32">
        <f t="shared" si="9"/>
        <v>15</v>
      </c>
      <c r="BF10" s="32">
        <f t="shared" si="10"/>
        <v>15</v>
      </c>
      <c r="BG10" s="32">
        <f t="shared" si="11"/>
        <v>50</v>
      </c>
      <c r="BH10" s="32">
        <f t="shared" si="12"/>
        <v>-40</v>
      </c>
      <c r="BI10" s="32">
        <f t="shared" si="13"/>
        <v>-14.268050653699198</v>
      </c>
      <c r="BJ10" s="32">
        <f t="shared" si="14"/>
        <v>16.323423070983537</v>
      </c>
      <c r="BK10" s="32">
        <f t="shared" si="19"/>
        <v>78.551828761426236</v>
      </c>
      <c r="BL10" s="13">
        <f t="shared" si="20"/>
        <v>-162.18753622722807</v>
      </c>
      <c r="BM10" s="13">
        <f t="shared" si="21"/>
        <v>-11.084991770392111</v>
      </c>
      <c r="BN10" s="7">
        <f t="shared" si="22"/>
        <v>-81.863884424630285</v>
      </c>
      <c r="BO10" s="492" t="str">
        <f t="shared" si="23"/>
        <v>N/A</v>
      </c>
      <c r="BP10" s="492" t="str">
        <f t="shared" si="24"/>
        <v>N/A</v>
      </c>
      <c r="BQ10" s="19"/>
      <c r="BR10" s="648">
        <f t="shared" si="15"/>
        <v>-63.645780394873228</v>
      </c>
      <c r="BT10" s="696"/>
      <c r="BU10" s="696"/>
    </row>
    <row r="11" spans="1:73" x14ac:dyDescent="0.45">
      <c r="A11" s="33" t="s">
        <v>14</v>
      </c>
      <c r="B11" s="34"/>
      <c r="C11" s="560">
        <v>5855</v>
      </c>
      <c r="D11" s="560">
        <v>5225</v>
      </c>
      <c r="E11" s="560">
        <v>6190</v>
      </c>
      <c r="F11" s="560">
        <v>6075</v>
      </c>
      <c r="G11" s="560">
        <v>6160</v>
      </c>
      <c r="H11" s="560">
        <v>6135</v>
      </c>
      <c r="I11" s="582">
        <f t="shared" ref="I11" si="26">I4+I10</f>
        <v>6077.1423431490784</v>
      </c>
      <c r="J11" s="560">
        <f>J4+J10</f>
        <v>4905.6583775461713</v>
      </c>
      <c r="K11" s="560">
        <f>K4+K10</f>
        <v>6203.6713877048542</v>
      </c>
      <c r="L11" s="560">
        <f>L4+L10</f>
        <v>5871.9494038456805</v>
      </c>
      <c r="M11" s="540">
        <f t="shared" si="16"/>
        <v>0.26459506762636686</v>
      </c>
      <c r="N11" s="540">
        <f t="shared" si="16"/>
        <v>-5.3471881911188679E-2</v>
      </c>
      <c r="O11" s="27"/>
      <c r="P11" s="560">
        <v>1380</v>
      </c>
      <c r="Q11" s="560">
        <v>1375</v>
      </c>
      <c r="R11" s="560">
        <v>1420</v>
      </c>
      <c r="S11" s="560">
        <v>1540</v>
      </c>
      <c r="T11" s="560">
        <v>1680</v>
      </c>
      <c r="U11" s="560">
        <v>1570</v>
      </c>
      <c r="V11" s="560">
        <v>1425</v>
      </c>
      <c r="W11" s="560">
        <v>1710</v>
      </c>
      <c r="X11" s="560">
        <v>1515</v>
      </c>
      <c r="Y11" s="560">
        <v>1420</v>
      </c>
      <c r="Z11" s="560">
        <v>1365</v>
      </c>
      <c r="AA11" s="560">
        <v>1630</v>
      </c>
      <c r="AB11" s="560">
        <v>1555</v>
      </c>
      <c r="AC11" s="560">
        <v>1610</v>
      </c>
      <c r="AD11" s="560">
        <v>1295</v>
      </c>
      <c r="AE11" s="560">
        <v>1660</v>
      </c>
      <c r="AF11" s="560">
        <v>1645</v>
      </c>
      <c r="AG11" s="560">
        <v>1545</v>
      </c>
      <c r="AH11" s="560">
        <f t="shared" ref="AH11:AL11" si="27">AH4+AH10</f>
        <v>1326.9913392839883</v>
      </c>
      <c r="AI11" s="560">
        <f t="shared" si="27"/>
        <v>1633.7532419094916</v>
      </c>
      <c r="AJ11" s="560">
        <f t="shared" si="27"/>
        <v>1496.4272817150966</v>
      </c>
      <c r="AK11" s="560">
        <f t="shared" si="27"/>
        <v>1619.970480240502</v>
      </c>
      <c r="AL11" s="560">
        <f t="shared" si="27"/>
        <v>1301.9795183687127</v>
      </c>
      <c r="AM11" s="560">
        <f>AM4+AM10</f>
        <v>967.11010316450415</v>
      </c>
      <c r="AN11" s="560">
        <f t="shared" ref="AN11:AT11" si="28">AN4+AN10</f>
        <v>1384.2597217093396</v>
      </c>
      <c r="AO11" s="560">
        <f t="shared" si="28"/>
        <v>1252.3090343036154</v>
      </c>
      <c r="AP11" s="560">
        <f t="shared" si="28"/>
        <v>1435.4114409388324</v>
      </c>
      <c r="AQ11" s="560">
        <f t="shared" si="28"/>
        <v>1583.8178682906091</v>
      </c>
      <c r="AR11" s="560">
        <f t="shared" si="28"/>
        <v>1528.5325755120275</v>
      </c>
      <c r="AS11" s="560">
        <f t="shared" si="28"/>
        <v>1655.9095029633854</v>
      </c>
      <c r="AT11" s="560">
        <f t="shared" si="28"/>
        <v>1279.4735620206916</v>
      </c>
      <c r="AU11" s="561">
        <f t="shared" si="17"/>
        <v>-0.10863636339428184</v>
      </c>
      <c r="AV11" s="561">
        <f t="shared" si="3"/>
        <v>-0.22732881251604087</v>
      </c>
      <c r="AW11" s="4"/>
      <c r="AX11" s="4"/>
      <c r="AY11" s="34">
        <f>AY4+AY10</f>
        <v>2470</v>
      </c>
      <c r="AZ11" s="34">
        <f t="shared" ref="AZ11:BC11" si="29">AZ4+AZ10</f>
        <v>2755</v>
      </c>
      <c r="BA11" s="34">
        <f t="shared" si="29"/>
        <v>2960</v>
      </c>
      <c r="BB11" s="34">
        <f t="shared" si="29"/>
        <v>3250</v>
      </c>
      <c r="BC11" s="34">
        <f t="shared" si="29"/>
        <v>3135</v>
      </c>
      <c r="BD11" s="34">
        <f>BD4+BD10</f>
        <v>2935</v>
      </c>
      <c r="BE11" s="34">
        <f>BE4+BE10</f>
        <v>2995</v>
      </c>
      <c r="BF11" s="34">
        <f t="shared" si="10"/>
        <v>3165</v>
      </c>
      <c r="BG11" s="34">
        <f t="shared" si="11"/>
        <v>2955</v>
      </c>
      <c r="BH11" s="34">
        <f t="shared" si="12"/>
        <v>3190</v>
      </c>
      <c r="BI11" s="34">
        <f t="shared" si="13"/>
        <v>2960.7445811934799</v>
      </c>
      <c r="BJ11" s="34">
        <f t="shared" si="14"/>
        <v>3116.3977619555985</v>
      </c>
      <c r="BK11" s="34">
        <f>SUM(AL11:AM11)</f>
        <v>2269.0896215332168</v>
      </c>
      <c r="BL11" s="34">
        <f t="shared" si="20"/>
        <v>2636.568756012955</v>
      </c>
      <c r="BM11" s="34">
        <f t="shared" si="21"/>
        <v>3019.2293092294412</v>
      </c>
      <c r="BN11" s="34">
        <f t="shared" si="22"/>
        <v>3184.4420784754129</v>
      </c>
      <c r="BO11" s="561">
        <f t="shared" si="23"/>
        <v>0.20779785136002205</v>
      </c>
      <c r="BP11" s="561">
        <f t="shared" si="24"/>
        <v>5.4720179332167662E-2</v>
      </c>
      <c r="BQ11" s="19"/>
      <c r="BR11" s="645">
        <f t="shared" si="15"/>
        <v>6047.7335087867141</v>
      </c>
      <c r="BT11" s="696"/>
      <c r="BU11" s="696"/>
    </row>
    <row r="12" spans="1:73" x14ac:dyDescent="0.45">
      <c r="A12" s="23"/>
      <c r="B12" s="4"/>
      <c r="C12" s="4"/>
      <c r="D12" s="4"/>
      <c r="E12" s="4"/>
      <c r="F12" s="4"/>
      <c r="G12" s="9"/>
      <c r="H12" s="9"/>
      <c r="I12" s="627"/>
      <c r="J12" s="4"/>
      <c r="K12" s="9"/>
      <c r="L12" s="9"/>
      <c r="M12" s="35"/>
      <c r="N12" s="541"/>
      <c r="O12" s="27"/>
      <c r="P12" s="35"/>
      <c r="Q12" s="35"/>
      <c r="R12" s="35"/>
      <c r="S12" s="35"/>
      <c r="T12" s="35"/>
      <c r="U12" s="35"/>
      <c r="V12" s="35"/>
      <c r="W12" s="35"/>
      <c r="X12" s="35"/>
      <c r="Y12" s="35"/>
      <c r="Z12" s="35"/>
      <c r="AA12" s="35"/>
      <c r="AB12" s="35"/>
      <c r="AC12" s="35"/>
      <c r="AD12" s="35"/>
      <c r="AE12" s="35"/>
      <c r="AF12" s="35"/>
      <c r="AG12" s="35"/>
      <c r="AH12" s="35"/>
      <c r="AI12" s="35"/>
      <c r="AJ12" s="35"/>
      <c r="AK12" s="35"/>
      <c r="AL12" s="562"/>
      <c r="AM12" s="35"/>
      <c r="AN12" s="35"/>
      <c r="AO12" s="35"/>
      <c r="AP12" s="35"/>
      <c r="AQ12" s="35"/>
      <c r="AR12" s="35"/>
      <c r="AS12" s="35"/>
      <c r="AT12" s="35"/>
      <c r="AU12" s="492"/>
      <c r="AV12" s="492"/>
      <c r="AW12" s="4"/>
      <c r="AX12" s="4"/>
      <c r="AY12" s="7"/>
      <c r="AZ12" s="7"/>
      <c r="BA12" s="7"/>
      <c r="BB12" s="7"/>
      <c r="BC12" s="7"/>
      <c r="BD12" s="7"/>
      <c r="BE12" s="7"/>
      <c r="BF12" s="7"/>
      <c r="BG12" s="7"/>
      <c r="BH12" s="7"/>
      <c r="BI12" s="7"/>
      <c r="BJ12" s="7"/>
      <c r="BK12" s="7"/>
      <c r="BL12" s="7"/>
      <c r="BM12" s="7"/>
      <c r="BN12" s="7"/>
      <c r="BO12" s="492"/>
      <c r="BP12" s="492"/>
      <c r="BQ12" s="19"/>
      <c r="BR12" s="13"/>
      <c r="BT12" s="696"/>
      <c r="BU12" s="696"/>
    </row>
    <row r="13" spans="1:73" s="644" customFormat="1" x14ac:dyDescent="0.45">
      <c r="A13" s="23" t="s">
        <v>22</v>
      </c>
      <c r="B13" s="9"/>
      <c r="C13" s="555">
        <v>2000</v>
      </c>
      <c r="D13" s="555">
        <v>2055</v>
      </c>
      <c r="E13" s="555">
        <v>1720</v>
      </c>
      <c r="F13" s="555">
        <v>1860</v>
      </c>
      <c r="G13" s="555">
        <v>1915</v>
      </c>
      <c r="H13" s="555">
        <v>1955</v>
      </c>
      <c r="I13" s="555">
        <f>SUM(I14:I16)</f>
        <v>2135.6743071570181</v>
      </c>
      <c r="J13" s="555">
        <f>SUM(J14:J16)</f>
        <v>1929.8650564997931</v>
      </c>
      <c r="K13" s="555">
        <f>SUM(K14:K16)</f>
        <v>1952.6895159758553</v>
      </c>
      <c r="L13" s="555">
        <f>SUM(L14:L16)</f>
        <v>1909.4912982156329</v>
      </c>
      <c r="M13" s="492">
        <f t="shared" ref="M13:N16" si="30">IF(ISERROR(K13/J13),"N/A",IF(J13&lt;0,"N/A",IF(K13&lt;0,"N/A",IF(K13/J13-1&gt;300%,"&gt;±300%",IF(K13/J13-1&lt;-300%,"&gt;±300%",K13/J13-1)))))</f>
        <v>1.1826971735246161E-2</v>
      </c>
      <c r="N13" s="492">
        <f t="shared" si="30"/>
        <v>-2.21224200810205E-2</v>
      </c>
      <c r="O13" s="27"/>
      <c r="P13" s="555">
        <v>565</v>
      </c>
      <c r="Q13" s="555">
        <v>475</v>
      </c>
      <c r="R13" s="555">
        <v>435</v>
      </c>
      <c r="S13" s="555">
        <v>475</v>
      </c>
      <c r="T13" s="555">
        <v>415</v>
      </c>
      <c r="U13" s="555">
        <v>370</v>
      </c>
      <c r="V13" s="555">
        <v>395</v>
      </c>
      <c r="W13" s="555">
        <v>480</v>
      </c>
      <c r="X13" s="555">
        <v>510</v>
      </c>
      <c r="Y13" s="555">
        <v>460</v>
      </c>
      <c r="Z13" s="555">
        <v>420</v>
      </c>
      <c r="AA13" s="555">
        <v>480</v>
      </c>
      <c r="AB13" s="555">
        <v>480</v>
      </c>
      <c r="AC13" s="555">
        <v>505</v>
      </c>
      <c r="AD13" s="555">
        <v>460</v>
      </c>
      <c r="AE13" s="555">
        <v>480</v>
      </c>
      <c r="AF13" s="555">
        <v>490</v>
      </c>
      <c r="AG13" s="555">
        <v>495</v>
      </c>
      <c r="AH13" s="555">
        <f t="shared" ref="AH13:AP13" si="31">SUM(AH14:AH16)</f>
        <v>536.44070063321033</v>
      </c>
      <c r="AI13" s="555">
        <f t="shared" si="31"/>
        <v>552.24840775802181</v>
      </c>
      <c r="AJ13" s="555">
        <f t="shared" si="31"/>
        <v>519.94106224165012</v>
      </c>
      <c r="AK13" s="555">
        <f t="shared" si="31"/>
        <v>527.04413652413587</v>
      </c>
      <c r="AL13" s="555">
        <f t="shared" si="31"/>
        <v>447.81686583227395</v>
      </c>
      <c r="AM13" s="555">
        <f t="shared" si="31"/>
        <v>375.58419955520031</v>
      </c>
      <c r="AN13" s="555">
        <f t="shared" si="31"/>
        <v>532.60732622054843</v>
      </c>
      <c r="AO13" s="555">
        <f t="shared" si="31"/>
        <v>573.85666489177061</v>
      </c>
      <c r="AP13" s="555">
        <f t="shared" si="31"/>
        <v>517.92016826767065</v>
      </c>
      <c r="AQ13" s="563">
        <f>SUM(AQ14:AQ16)</f>
        <v>526.56784117983443</v>
      </c>
      <c r="AR13" s="563">
        <f>SUM(AR14:AR16)</f>
        <v>455.35604139824551</v>
      </c>
      <c r="AS13" s="563">
        <f>SUM(AS14:AS16)</f>
        <v>452.84546513010457</v>
      </c>
      <c r="AT13" s="563">
        <f>SUM(AT14:AT16)</f>
        <v>415.1214369069811</v>
      </c>
      <c r="AU13" s="492">
        <f t="shared" ref="AU13:AU16" si="32">IF(ISERROR(AT13/AP13),"N/A",IF(AP13&lt;0,"N/A",IF(AT13&lt;0,"N/A",IF(AT13/AP13-1&gt;300%,"&gt;±300%",IF(AT13/AP13-1&lt;-300%,"&gt;±300%",AT13/AP13-1)))))</f>
        <v>-0.19848373872855496</v>
      </c>
      <c r="AV13" s="492">
        <f>IF(ISERROR(AT13/AS13),"N/A",IF(AS13&lt;0,"N/A",IF(AT13&lt;0,"N/A",IF(AT13/AS13-1&gt;300%,"&gt;±300%",IF(AT13/AS13-1&lt;-300%,"&gt;±300%",AT13/AS13-1)))))</f>
        <v>-8.3304418676877323E-2</v>
      </c>
      <c r="AW13" s="4"/>
      <c r="AX13" s="4"/>
      <c r="AY13" s="9">
        <f>SUM(AY14:AY16)</f>
        <v>1015</v>
      </c>
      <c r="AZ13" s="9">
        <f>SUM(AZ14:AZ16)</f>
        <v>1040</v>
      </c>
      <c r="BA13" s="9">
        <f>SUM(R13:S13)</f>
        <v>910</v>
      </c>
      <c r="BB13" s="9">
        <f>SUM(T13:U13)</f>
        <v>785</v>
      </c>
      <c r="BC13" s="9">
        <f>SUM(V13:W13)</f>
        <v>875</v>
      </c>
      <c r="BD13" s="9">
        <f>SUM(X13:Y13)</f>
        <v>970</v>
      </c>
      <c r="BE13" s="9">
        <f>SUM(Z13:AA13)</f>
        <v>900</v>
      </c>
      <c r="BF13" s="9">
        <f>SUM(AB13:AC13)</f>
        <v>985</v>
      </c>
      <c r="BG13" s="9">
        <f>SUM(AD13:AE13)</f>
        <v>940</v>
      </c>
      <c r="BH13" s="9">
        <f>SUM(AF13:AG13)</f>
        <v>985</v>
      </c>
      <c r="BI13" s="9">
        <f>SUM(AH13:AI13)</f>
        <v>1088.6891083912321</v>
      </c>
      <c r="BJ13" s="9">
        <f>SUM(AJ13:AK13)</f>
        <v>1046.985198765786</v>
      </c>
      <c r="BK13" s="9">
        <f>SUM(AL13:AM13)</f>
        <v>823.40106538747432</v>
      </c>
      <c r="BL13" s="9">
        <f>SUM(AN13:AO13)</f>
        <v>1106.463991112319</v>
      </c>
      <c r="BM13" s="9">
        <f t="shared" ref="BM13:BM16" si="33">SUM(AP13:AQ13)</f>
        <v>1044.4880094475052</v>
      </c>
      <c r="BN13" s="9">
        <f>SUM(AR13:AS13)</f>
        <v>908.20150652835014</v>
      </c>
      <c r="BO13" s="492">
        <f t="shared" si="23"/>
        <v>-0.17918566367863198</v>
      </c>
      <c r="BP13" s="492">
        <f t="shared" si="24"/>
        <v>-0.13048163472096297</v>
      </c>
      <c r="BQ13" s="643"/>
      <c r="BR13" s="36">
        <f t="shared" ref="BR13:BR16" si="34">SUM(AQ13:AT13)</f>
        <v>1849.8907846151656</v>
      </c>
      <c r="BT13" s="696"/>
      <c r="BU13" s="696"/>
    </row>
    <row r="14" spans="1:73" x14ac:dyDescent="0.45">
      <c r="A14" s="7"/>
      <c r="B14" s="7" t="s">
        <v>4</v>
      </c>
      <c r="C14" s="13">
        <v>1120</v>
      </c>
      <c r="D14" s="13">
        <v>1255</v>
      </c>
      <c r="E14" s="13">
        <v>1185</v>
      </c>
      <c r="F14" s="13">
        <v>1210</v>
      </c>
      <c r="G14" s="13">
        <v>1325</v>
      </c>
      <c r="H14" s="13">
        <v>1420</v>
      </c>
      <c r="I14" s="13">
        <v>1589.948634508442</v>
      </c>
      <c r="J14" s="13">
        <v>1441.6604182838546</v>
      </c>
      <c r="K14" s="13">
        <v>1463.7100101023825</v>
      </c>
      <c r="L14" s="13">
        <v>1418.3652500080304</v>
      </c>
      <c r="M14" s="26">
        <f t="shared" si="30"/>
        <v>1.5294580845033989E-2</v>
      </c>
      <c r="N14" s="26">
        <f t="shared" si="30"/>
        <v>-3.0979333188532521E-2</v>
      </c>
      <c r="O14" s="27"/>
      <c r="P14" s="13">
        <v>365</v>
      </c>
      <c r="Q14" s="13">
        <v>305</v>
      </c>
      <c r="R14" s="13">
        <v>315</v>
      </c>
      <c r="S14" s="13">
        <v>310</v>
      </c>
      <c r="T14" s="13">
        <v>295</v>
      </c>
      <c r="U14" s="13">
        <v>265</v>
      </c>
      <c r="V14" s="13">
        <v>280</v>
      </c>
      <c r="W14" s="13">
        <v>340</v>
      </c>
      <c r="X14" s="13">
        <v>315</v>
      </c>
      <c r="Y14" s="13">
        <v>280</v>
      </c>
      <c r="Z14" s="13">
        <v>300</v>
      </c>
      <c r="AA14" s="13">
        <v>330</v>
      </c>
      <c r="AB14" s="13">
        <v>330</v>
      </c>
      <c r="AC14" s="13">
        <v>365</v>
      </c>
      <c r="AD14" s="13">
        <v>330</v>
      </c>
      <c r="AE14" s="13">
        <v>345</v>
      </c>
      <c r="AF14" s="13">
        <v>365</v>
      </c>
      <c r="AG14" s="13">
        <v>380</v>
      </c>
      <c r="AH14" s="7">
        <v>398.00242781092857</v>
      </c>
      <c r="AI14" s="7">
        <v>416.55604086376968</v>
      </c>
      <c r="AJ14" s="7">
        <v>387.12056026196802</v>
      </c>
      <c r="AK14" s="7">
        <v>388.26960557177568</v>
      </c>
      <c r="AL14" s="7">
        <v>361.45894567332277</v>
      </c>
      <c r="AM14" s="7">
        <v>263.25515369357589</v>
      </c>
      <c r="AN14" s="7">
        <v>394.21504092042954</v>
      </c>
      <c r="AO14" s="7">
        <v>422.73127799652661</v>
      </c>
      <c r="AP14" s="7">
        <v>383.82913620617421</v>
      </c>
      <c r="AQ14" s="524">
        <v>412.36791106786842</v>
      </c>
      <c r="AR14" s="524">
        <v>334.07661364441151</v>
      </c>
      <c r="AS14" s="524">
        <v>333.43634918392826</v>
      </c>
      <c r="AT14" s="524">
        <v>299.3828372634394</v>
      </c>
      <c r="AU14" s="492">
        <f t="shared" si="32"/>
        <v>-0.22001013205358755</v>
      </c>
      <c r="AV14" s="492">
        <f>IF(ISERROR(AT14/AS14),"N/A",IF(AS14&lt;0,"N/A",IF(AT14&lt;0,"N/A",IF(AT14/AS14-1&gt;300%,"&gt;±300%",IF(AT14/AS14-1&lt;-300%,"&gt;±300%",AT14/AS14-1)))))</f>
        <v>-0.10212897305237845</v>
      </c>
      <c r="AW14" s="4"/>
      <c r="AX14" s="4"/>
      <c r="AY14" s="13">
        <f>D14-AZ14</f>
        <v>585</v>
      </c>
      <c r="AZ14" s="13">
        <f>SUM(P14:Q14)</f>
        <v>670</v>
      </c>
      <c r="BA14" s="13">
        <f>SUM(R14:S14)</f>
        <v>625</v>
      </c>
      <c r="BB14" s="13">
        <f>SUM(T14:U14)</f>
        <v>560</v>
      </c>
      <c r="BC14" s="13">
        <f>SUM(V14:W14)</f>
        <v>620</v>
      </c>
      <c r="BD14" s="13">
        <f>SUM(X14:Y14)</f>
        <v>595</v>
      </c>
      <c r="BE14" s="13">
        <f>SUM(Z14:AA14)</f>
        <v>630</v>
      </c>
      <c r="BF14" s="13">
        <f>SUM(AB14:AC14)</f>
        <v>695</v>
      </c>
      <c r="BG14" s="13">
        <f>SUM(AD14:AE14)</f>
        <v>675</v>
      </c>
      <c r="BH14" s="13">
        <f>SUM(AF14:AG14)</f>
        <v>745</v>
      </c>
      <c r="BI14" s="13">
        <f>SUM(AH14:AI14)</f>
        <v>814.55846867469825</v>
      </c>
      <c r="BJ14" s="13">
        <f>SUM(AJ14:AK14)</f>
        <v>775.39016583374371</v>
      </c>
      <c r="BK14" s="13">
        <f>SUM(AL14:AM14)</f>
        <v>624.71409936689861</v>
      </c>
      <c r="BL14" s="13">
        <f>SUM(AN14:AO14)</f>
        <v>816.94631891695622</v>
      </c>
      <c r="BM14" s="13">
        <f t="shared" si="33"/>
        <v>796.19704727404269</v>
      </c>
      <c r="BN14" s="13">
        <f>SUM(AR14:AS14)</f>
        <v>667.51296282833982</v>
      </c>
      <c r="BO14" s="492">
        <f t="shared" si="23"/>
        <v>-0.18291698319508132</v>
      </c>
      <c r="BP14" s="492">
        <f t="shared" si="24"/>
        <v>-0.16162341330739849</v>
      </c>
      <c r="BQ14" s="19"/>
      <c r="BR14" s="13">
        <f t="shared" si="34"/>
        <v>1379.2637111596475</v>
      </c>
      <c r="BT14" s="696"/>
      <c r="BU14" s="696"/>
    </row>
    <row r="15" spans="1:73" x14ac:dyDescent="0.45">
      <c r="A15" s="7"/>
      <c r="B15" s="7" t="s">
        <v>5</v>
      </c>
      <c r="C15" s="13">
        <v>855</v>
      </c>
      <c r="D15" s="13">
        <v>775</v>
      </c>
      <c r="E15" s="13">
        <v>515</v>
      </c>
      <c r="F15" s="13">
        <v>625</v>
      </c>
      <c r="G15" s="13">
        <v>560</v>
      </c>
      <c r="H15" s="13">
        <v>505</v>
      </c>
      <c r="I15" s="13">
        <v>476.430635159931</v>
      </c>
      <c r="J15" s="13">
        <v>421.8531526017257</v>
      </c>
      <c r="K15" s="13">
        <v>421.88846838482766</v>
      </c>
      <c r="L15" s="13">
        <v>422.28452755592252</v>
      </c>
      <c r="M15" s="26">
        <f t="shared" si="30"/>
        <v>8.3715821214358499E-5</v>
      </c>
      <c r="N15" s="26">
        <f t="shared" si="30"/>
        <v>9.3877695356581192E-4</v>
      </c>
      <c r="O15" s="27"/>
      <c r="P15" s="13">
        <v>200</v>
      </c>
      <c r="Q15" s="13">
        <v>170</v>
      </c>
      <c r="R15" s="13">
        <v>120</v>
      </c>
      <c r="S15" s="13">
        <v>165</v>
      </c>
      <c r="T15" s="13">
        <v>120</v>
      </c>
      <c r="U15" s="13">
        <v>105</v>
      </c>
      <c r="V15" s="13">
        <v>115</v>
      </c>
      <c r="W15" s="13">
        <v>140</v>
      </c>
      <c r="X15" s="13">
        <v>195</v>
      </c>
      <c r="Y15" s="13">
        <v>180</v>
      </c>
      <c r="Z15" s="13">
        <v>120</v>
      </c>
      <c r="AA15" s="13">
        <v>150</v>
      </c>
      <c r="AB15" s="13">
        <v>150</v>
      </c>
      <c r="AC15" s="13">
        <v>140</v>
      </c>
      <c r="AD15" s="13">
        <v>130</v>
      </c>
      <c r="AE15" s="13">
        <v>135</v>
      </c>
      <c r="AF15" s="13">
        <v>125</v>
      </c>
      <c r="AG15" s="13">
        <v>115</v>
      </c>
      <c r="AH15" s="13">
        <v>120.42156307523403</v>
      </c>
      <c r="AI15" s="13">
        <v>119.06155789697736</v>
      </c>
      <c r="AJ15" s="13">
        <v>116.36293057612887</v>
      </c>
      <c r="AK15" s="13">
        <v>120.58458361159079</v>
      </c>
      <c r="AL15" s="13">
        <v>69.809405185220342</v>
      </c>
      <c r="AM15" s="13">
        <v>96.904222592227029</v>
      </c>
      <c r="AN15" s="13">
        <v>121.2791645185137</v>
      </c>
      <c r="AO15" s="13">
        <v>133.86036030576454</v>
      </c>
      <c r="AP15" s="13">
        <v>117.89679862655129</v>
      </c>
      <c r="AQ15" s="468">
        <v>97.606334748093474</v>
      </c>
      <c r="AR15" s="468">
        <v>104.19178041306466</v>
      </c>
      <c r="AS15" s="468">
        <v>102.19355459711824</v>
      </c>
      <c r="AT15" s="468">
        <v>98.528219480621729</v>
      </c>
      <c r="AU15" s="492">
        <f t="shared" si="32"/>
        <v>-0.16428418219634</v>
      </c>
      <c r="AV15" s="492">
        <f>IF(ISERROR(AT15/AS15),"N/A",IF(AS15&lt;0,"N/A",IF(AT15&lt;0,"N/A",IF(AT15/AS15-1&gt;300%,"&gt;±300%",IF(AT15/AS15-1&lt;-300%,"&gt;±300%",AT15/AS15-1)))))</f>
        <v>-3.5866597760949803E-2</v>
      </c>
      <c r="AW15" s="4"/>
      <c r="AX15" s="4"/>
      <c r="AY15" s="13">
        <f>D15-AZ15</f>
        <v>405</v>
      </c>
      <c r="AZ15" s="13">
        <f>SUM(P15:Q15)</f>
        <v>370</v>
      </c>
      <c r="BA15" s="13">
        <f>SUM(R15:S15)</f>
        <v>285</v>
      </c>
      <c r="BB15" s="13">
        <f>SUM(T15:U15)</f>
        <v>225</v>
      </c>
      <c r="BC15" s="13">
        <f>SUM(V15:W15)</f>
        <v>255</v>
      </c>
      <c r="BD15" s="13">
        <f>SUM(X15:Y15)</f>
        <v>375</v>
      </c>
      <c r="BE15" s="13">
        <f>SUM(Z15:AA15)</f>
        <v>270</v>
      </c>
      <c r="BF15" s="13">
        <f>SUM(AB15:AC15)</f>
        <v>290</v>
      </c>
      <c r="BG15" s="13">
        <f>SUM(AD15:AE15)</f>
        <v>265</v>
      </c>
      <c r="BH15" s="13">
        <f>SUM(AF15:AG15)</f>
        <v>240</v>
      </c>
      <c r="BI15" s="13">
        <f>SUM(AH15:AI15)</f>
        <v>239.4831209722114</v>
      </c>
      <c r="BJ15" s="13">
        <f>SUM(AJ15:AK15)</f>
        <v>236.94751418771966</v>
      </c>
      <c r="BK15" s="13">
        <f>SUM(AL15:AM15)</f>
        <v>166.71362777744736</v>
      </c>
      <c r="BL15" s="13">
        <f>SUM(AN15:AO15)</f>
        <v>255.13952482427823</v>
      </c>
      <c r="BM15" s="13">
        <f t="shared" si="33"/>
        <v>215.50313337464476</v>
      </c>
      <c r="BN15" s="13">
        <f t="shared" ref="BN15:BN16" si="35">SUM(AR15:AS15)</f>
        <v>206.3853350101829</v>
      </c>
      <c r="BO15" s="492">
        <f t="shared" si="23"/>
        <v>-0.19108834606348701</v>
      </c>
      <c r="BP15" s="492">
        <f t="shared" si="24"/>
        <v>-4.2309354029720248E-2</v>
      </c>
      <c r="BQ15" s="19"/>
      <c r="BR15" s="13">
        <f t="shared" si="34"/>
        <v>402.51988923889809</v>
      </c>
      <c r="BT15" s="696"/>
      <c r="BU15" s="696"/>
    </row>
    <row r="16" spans="1:73" x14ac:dyDescent="0.45">
      <c r="A16" s="7"/>
      <c r="B16" s="7" t="s">
        <v>6</v>
      </c>
      <c r="C16" s="13">
        <v>25</v>
      </c>
      <c r="D16" s="13">
        <v>25</v>
      </c>
      <c r="E16" s="13">
        <v>20</v>
      </c>
      <c r="F16" s="13">
        <v>25</v>
      </c>
      <c r="G16" s="13">
        <v>30</v>
      </c>
      <c r="H16" s="13">
        <v>30</v>
      </c>
      <c r="I16" s="13">
        <v>69.295037488645093</v>
      </c>
      <c r="J16" s="13">
        <v>66.351485614212848</v>
      </c>
      <c r="K16" s="13">
        <v>67.0910374886451</v>
      </c>
      <c r="L16" s="13">
        <v>68.841520651679971</v>
      </c>
      <c r="M16" s="26">
        <f t="shared" si="30"/>
        <v>1.114597310951293E-2</v>
      </c>
      <c r="N16" s="26">
        <f t="shared" si="30"/>
        <v>2.6091162524221501E-2</v>
      </c>
      <c r="O16" s="27"/>
      <c r="P16" s="13">
        <v>0</v>
      </c>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18.016709747047727</v>
      </c>
      <c r="AI16" s="13">
        <v>16.630808997274823</v>
      </c>
      <c r="AJ16" s="13">
        <v>16.45757140355321</v>
      </c>
      <c r="AK16" s="13">
        <v>18.18994734076934</v>
      </c>
      <c r="AL16" s="13">
        <v>16.548514973730871</v>
      </c>
      <c r="AM16" s="13">
        <v>15.42482326939737</v>
      </c>
      <c r="AN16" s="13">
        <v>17.113120781605158</v>
      </c>
      <c r="AO16" s="13">
        <v>17.265026589479444</v>
      </c>
      <c r="AP16" s="13">
        <v>16.194233434945147</v>
      </c>
      <c r="AQ16" s="468">
        <v>16.593595363872552</v>
      </c>
      <c r="AR16" s="468">
        <v>17.08764734076934</v>
      </c>
      <c r="AS16" s="468">
        <v>17.215561349058063</v>
      </c>
      <c r="AT16" s="468">
        <v>17.210380162919993</v>
      </c>
      <c r="AU16" s="492">
        <f t="shared" si="32"/>
        <v>6.2747442295238764E-2</v>
      </c>
      <c r="AV16" s="492">
        <f>IF(ISERROR(AT16/AS16),"N/A",IF(AS16&lt;0,"N/A",IF(AT16&lt;0,"N/A",IF(AT16/AS16-1&gt;300%,"&gt;±300%",IF(AT16/AS16-1&lt;-300%,"&gt;±300%",AT16/AS16-1)))))</f>
        <v>-3.0095946527786133E-4</v>
      </c>
      <c r="AW16" s="4"/>
      <c r="AX16" s="4"/>
      <c r="AY16" s="13">
        <f>D16-AZ16</f>
        <v>25</v>
      </c>
      <c r="AZ16" s="13">
        <f>SUM(P16:Q16)</f>
        <v>0</v>
      </c>
      <c r="BA16" s="13">
        <f>SUM(R16:S16)</f>
        <v>0</v>
      </c>
      <c r="BB16" s="13">
        <f>SUM(T16:U16)</f>
        <v>0</v>
      </c>
      <c r="BC16" s="13">
        <f>SUM(V16:W16)</f>
        <v>0</v>
      </c>
      <c r="BD16" s="13">
        <f>SUM(X16:Y16)</f>
        <v>0</v>
      </c>
      <c r="BE16" s="13">
        <f>SUM(Z16:AA16)</f>
        <v>0</v>
      </c>
      <c r="BF16" s="13">
        <f>SUM(AB16:AC16)</f>
        <v>0</v>
      </c>
      <c r="BG16" s="13">
        <f>SUM(AD16:AE16)</f>
        <v>0</v>
      </c>
      <c r="BH16" s="13">
        <f>SUM(AF16:AG16)</f>
        <v>0</v>
      </c>
      <c r="BI16" s="13">
        <f>SUM(AH16:AI16)</f>
        <v>34.647518744322554</v>
      </c>
      <c r="BJ16" s="13">
        <f>SUM(AJ16:AK16)</f>
        <v>34.647518744322554</v>
      </c>
      <c r="BK16" s="13">
        <f>SUM(AL16:AM16)</f>
        <v>31.973338243128239</v>
      </c>
      <c r="BL16" s="13">
        <f>SUM(AN16:AO16)</f>
        <v>34.378147371084602</v>
      </c>
      <c r="BM16" s="13">
        <f t="shared" si="33"/>
        <v>32.787828798817699</v>
      </c>
      <c r="BN16" s="13">
        <f t="shared" si="35"/>
        <v>34.3032086898274</v>
      </c>
      <c r="BO16" s="492">
        <f t="shared" si="23"/>
        <v>-2.1798347784218741E-3</v>
      </c>
      <c r="BP16" s="492">
        <f t="shared" si="24"/>
        <v>4.621775660437577E-2</v>
      </c>
      <c r="BQ16" s="19"/>
      <c r="BR16" s="13">
        <f t="shared" si="34"/>
        <v>68.107184216619942</v>
      </c>
      <c r="BT16" s="696"/>
      <c r="BU16" s="696"/>
    </row>
    <row r="17" spans="1:73" x14ac:dyDescent="0.45">
      <c r="A17" s="23"/>
      <c r="B17" s="4"/>
      <c r="C17" s="9"/>
      <c r="D17" s="9"/>
      <c r="E17" s="9"/>
      <c r="F17" s="9"/>
      <c r="G17" s="9"/>
      <c r="H17" s="9"/>
      <c r="I17" s="563"/>
      <c r="J17" s="9"/>
      <c r="K17" s="9"/>
      <c r="L17" s="9"/>
      <c r="M17" s="36"/>
      <c r="N17" s="235"/>
      <c r="O17" s="27"/>
      <c r="P17" s="36"/>
      <c r="Q17" s="36"/>
      <c r="R17" s="36"/>
      <c r="S17" s="36"/>
      <c r="T17" s="36"/>
      <c r="U17" s="36"/>
      <c r="V17" s="36"/>
      <c r="W17" s="36"/>
      <c r="X17" s="36"/>
      <c r="Y17" s="36"/>
      <c r="Z17" s="36"/>
      <c r="AA17" s="36"/>
      <c r="AB17" s="36"/>
      <c r="AC17" s="36"/>
      <c r="AD17" s="36"/>
      <c r="AE17" s="36"/>
      <c r="AF17" s="36"/>
      <c r="AG17" s="36"/>
      <c r="AH17" s="36"/>
      <c r="AI17" s="36"/>
      <c r="AJ17" s="36"/>
      <c r="AK17" s="36"/>
      <c r="AL17" s="368"/>
      <c r="AM17" s="36"/>
      <c r="AN17" s="36"/>
      <c r="AO17" s="36"/>
      <c r="AP17" s="36"/>
      <c r="AQ17" s="36"/>
      <c r="AR17" s="36"/>
      <c r="AS17" s="36"/>
      <c r="AT17" s="36"/>
      <c r="AU17" s="492"/>
      <c r="AV17" s="492"/>
      <c r="AW17" s="4"/>
      <c r="AX17" s="4"/>
      <c r="AY17" s="199"/>
      <c r="AZ17" s="7"/>
      <c r="BA17" s="7"/>
      <c r="BB17" s="7"/>
      <c r="BC17" s="7"/>
      <c r="BD17" s="7"/>
      <c r="BE17" s="7"/>
      <c r="BF17" s="7"/>
      <c r="BG17" s="7"/>
      <c r="BH17" s="7"/>
      <c r="BI17" s="7"/>
      <c r="BJ17" s="7"/>
      <c r="BK17" s="7"/>
      <c r="BL17" s="7"/>
      <c r="BM17" s="7"/>
      <c r="BN17" s="7"/>
      <c r="BO17" s="492"/>
      <c r="BP17" s="492"/>
      <c r="BQ17" s="19"/>
      <c r="BR17" s="649"/>
      <c r="BT17" s="696"/>
      <c r="BU17" s="696"/>
    </row>
    <row r="18" spans="1:73" s="644" customFormat="1" x14ac:dyDescent="0.45">
      <c r="A18" s="33" t="s">
        <v>25</v>
      </c>
      <c r="B18" s="34"/>
      <c r="C18" s="560">
        <v>7855</v>
      </c>
      <c r="D18" s="560">
        <v>7280</v>
      </c>
      <c r="E18" s="560">
        <v>7910</v>
      </c>
      <c r="F18" s="560">
        <v>7935</v>
      </c>
      <c r="G18" s="560">
        <v>8075</v>
      </c>
      <c r="H18" s="560">
        <v>8090</v>
      </c>
      <c r="I18" s="582">
        <f>I11+I13</f>
        <v>8212.8166503060966</v>
      </c>
      <c r="J18" s="560">
        <f>J11+J13</f>
        <v>6835.5234340459647</v>
      </c>
      <c r="K18" s="560">
        <f>K11+K13</f>
        <v>8156.3609036807093</v>
      </c>
      <c r="L18" s="560">
        <f>L11+L13</f>
        <v>7781.4407020613135</v>
      </c>
      <c r="M18" s="540">
        <f>IF(ISERROR(K18/J18),"N/A",IF(J18&lt;0,"N/A",IF(K18&lt;0,"N/A",IF(K18/J18-1&gt;300%,"&gt;±300%",IF(K18/J18-1&lt;-300%,"&gt;±300%",K18/J18-1)))))</f>
        <v>0.19323135709783346</v>
      </c>
      <c r="N18" s="540">
        <f>IF(ISERROR(L18/K18),"N/A",IF(K18&lt;0,"N/A",IF(L18&lt;0,"N/A",IF(L18/K18-1&gt;300%,"&gt;±300%",IF(L18/K18-1&lt;-300%,"&gt;±300%",L18/K18-1)))))</f>
        <v>-4.5966602759106245E-2</v>
      </c>
      <c r="O18" s="27"/>
      <c r="P18" s="34">
        <v>1945</v>
      </c>
      <c r="Q18" s="34">
        <v>1850</v>
      </c>
      <c r="R18" s="34">
        <v>1855</v>
      </c>
      <c r="S18" s="34">
        <v>2015</v>
      </c>
      <c r="T18" s="34">
        <v>2095</v>
      </c>
      <c r="U18" s="34">
        <v>1940</v>
      </c>
      <c r="V18" s="34">
        <v>1820</v>
      </c>
      <c r="W18" s="34">
        <v>2190</v>
      </c>
      <c r="X18" s="34">
        <v>2025</v>
      </c>
      <c r="Y18" s="34">
        <v>1880</v>
      </c>
      <c r="Z18" s="34">
        <v>1785</v>
      </c>
      <c r="AA18" s="34">
        <v>2110</v>
      </c>
      <c r="AB18" s="34">
        <v>2035</v>
      </c>
      <c r="AC18" s="34">
        <v>2115</v>
      </c>
      <c r="AD18" s="34">
        <v>1755</v>
      </c>
      <c r="AE18" s="34">
        <v>2140</v>
      </c>
      <c r="AF18" s="34">
        <v>2135</v>
      </c>
      <c r="AG18" s="34">
        <v>2040</v>
      </c>
      <c r="AH18" s="34">
        <f t="shared" ref="AH18:AP18" si="36">AH11+AH13</f>
        <v>1863.4320399171986</v>
      </c>
      <c r="AI18" s="34">
        <f t="shared" si="36"/>
        <v>2186.0016496675134</v>
      </c>
      <c r="AJ18" s="34">
        <f t="shared" si="36"/>
        <v>2016.3683439567467</v>
      </c>
      <c r="AK18" s="34">
        <f t="shared" si="36"/>
        <v>2147.014616764638</v>
      </c>
      <c r="AL18" s="34">
        <f t="shared" si="36"/>
        <v>1749.7963842009867</v>
      </c>
      <c r="AM18" s="34">
        <f t="shared" si="36"/>
        <v>1342.6943027197044</v>
      </c>
      <c r="AN18" s="34">
        <f t="shared" si="36"/>
        <v>1916.867047929888</v>
      </c>
      <c r="AO18" s="34">
        <f t="shared" si="36"/>
        <v>1826.165699195386</v>
      </c>
      <c r="AP18" s="34">
        <f t="shared" si="36"/>
        <v>1953.3316092065029</v>
      </c>
      <c r="AQ18" s="34">
        <f>AQ11+AQ13</f>
        <v>2110.3857094704435</v>
      </c>
      <c r="AR18" s="34">
        <f>AR11+AR13</f>
        <v>1983.888616910273</v>
      </c>
      <c r="AS18" s="34">
        <f>AS11+AS13</f>
        <v>2108.7549680934899</v>
      </c>
      <c r="AT18" s="34">
        <f>AT11+AT13</f>
        <v>1694.5949989276728</v>
      </c>
      <c r="AU18" s="561">
        <f>IF(ISERROR(AT18/AP18),"N/A",IF(AP18&lt;0,"N/A",IF(AT18&lt;0,"N/A",IF(AT18/AP18-1&gt;300%,"&gt;±300%",IF(AT18/AP18-1&lt;-300%,"&gt;±300%",AT18/AP18-1)))))</f>
        <v>-0.13245913241732465</v>
      </c>
      <c r="AV18" s="561">
        <f>IF(ISERROR(AT18/AS18),"N/A",IF(AS18&lt;0,"N/A",IF(AT18&lt;0,"N/A",IF(AT18/AS18-1&gt;300%,"&gt;±300%",IF(AT18/AS18-1&lt;-300%,"&gt;±300%",AT18/AS18-1)))))</f>
        <v>-0.19640023399221962</v>
      </c>
      <c r="AW18" s="4"/>
      <c r="AX18" s="4"/>
      <c r="AY18" s="34">
        <f>AY11+AY13</f>
        <v>3485</v>
      </c>
      <c r="AZ18" s="34">
        <f t="shared" ref="AZ18:BE18" si="37">AZ11+AZ13</f>
        <v>3795</v>
      </c>
      <c r="BA18" s="34">
        <f t="shared" si="37"/>
        <v>3870</v>
      </c>
      <c r="BB18" s="34">
        <f t="shared" si="37"/>
        <v>4035</v>
      </c>
      <c r="BC18" s="34">
        <f t="shared" si="37"/>
        <v>4010</v>
      </c>
      <c r="BD18" s="34">
        <f t="shared" si="37"/>
        <v>3905</v>
      </c>
      <c r="BE18" s="34">
        <f t="shared" si="37"/>
        <v>3895</v>
      </c>
      <c r="BF18" s="34">
        <f>SUM(AB18:AC18)</f>
        <v>4150</v>
      </c>
      <c r="BG18" s="34">
        <f>SUM(AD18:AE18)</f>
        <v>3895</v>
      </c>
      <c r="BH18" s="34">
        <f>SUM(AF18:AG18)</f>
        <v>4175</v>
      </c>
      <c r="BI18" s="34">
        <f>SUM(AH18:AI18)</f>
        <v>4049.4336895847118</v>
      </c>
      <c r="BJ18" s="34">
        <f>SUM(AJ18:AK18)</f>
        <v>4163.3829607213847</v>
      </c>
      <c r="BK18" s="34">
        <f>SUM(AL18:AM18)</f>
        <v>3092.4906869206911</v>
      </c>
      <c r="BL18" s="34">
        <f>SUM(AN18:AO18)</f>
        <v>3743.032747125274</v>
      </c>
      <c r="BM18" s="34">
        <f>SUM(AP18:AQ18)</f>
        <v>4063.7173186769464</v>
      </c>
      <c r="BN18" s="34">
        <f>SUM(AR18:AS18)</f>
        <v>4092.6435850037628</v>
      </c>
      <c r="BO18" s="561">
        <f t="shared" si="23"/>
        <v>9.3403093560161077E-2</v>
      </c>
      <c r="BP18" s="561">
        <f t="shared" si="24"/>
        <v>7.118178765503913E-3</v>
      </c>
      <c r="BQ18" s="643"/>
      <c r="BR18" s="645">
        <f>SUM(AQ18:AT18)</f>
        <v>7897.6242934018792</v>
      </c>
      <c r="BT18" s="696"/>
      <c r="BU18" s="696"/>
    </row>
    <row r="19" spans="1:73" x14ac:dyDescent="0.45">
      <c r="A19" s="3"/>
      <c r="B19" s="4"/>
      <c r="C19" s="9"/>
      <c r="D19" s="9"/>
      <c r="E19" s="9"/>
      <c r="F19" s="9"/>
      <c r="G19" s="9"/>
      <c r="H19" s="9"/>
      <c r="I19" s="627"/>
      <c r="J19" s="9"/>
      <c r="K19" s="9"/>
      <c r="L19" s="9"/>
      <c r="M19" s="9"/>
      <c r="N19" s="492"/>
      <c r="O19" s="27"/>
      <c r="P19" s="4"/>
      <c r="Q19" s="4"/>
      <c r="R19" s="4"/>
      <c r="S19" s="4"/>
      <c r="T19" s="4"/>
      <c r="U19" s="4"/>
      <c r="V19" s="4"/>
      <c r="W19" s="4"/>
      <c r="X19" s="4"/>
      <c r="Y19" s="4"/>
      <c r="Z19" s="4"/>
      <c r="AA19" s="4"/>
      <c r="AB19" s="4"/>
      <c r="AC19" s="4"/>
      <c r="AD19" s="4"/>
      <c r="AE19" s="4"/>
      <c r="AF19" s="4"/>
      <c r="AG19" s="4"/>
      <c r="AH19" s="4"/>
      <c r="AI19" s="4"/>
      <c r="AJ19" s="4"/>
      <c r="AK19" s="4"/>
      <c r="AL19" s="565"/>
      <c r="AM19" s="4"/>
      <c r="AN19" s="4"/>
      <c r="AO19" s="4"/>
      <c r="AP19" s="4"/>
      <c r="AQ19" s="4"/>
      <c r="AR19" s="4"/>
      <c r="AS19" s="4"/>
      <c r="AT19" s="4"/>
      <c r="AU19" s="492"/>
      <c r="AV19" s="492"/>
      <c r="AW19" s="4"/>
      <c r="AX19" s="4"/>
      <c r="AY19" s="542"/>
      <c r="AZ19" s="13"/>
      <c r="BA19" s="13"/>
      <c r="BB19" s="13"/>
      <c r="BC19" s="13"/>
      <c r="BD19" s="13"/>
      <c r="BE19" s="13"/>
      <c r="BF19" s="13"/>
      <c r="BG19" s="13"/>
      <c r="BH19" s="13"/>
      <c r="BI19" s="13"/>
      <c r="BJ19" s="13"/>
      <c r="BK19" s="13"/>
      <c r="BL19" s="13"/>
      <c r="BM19" s="13"/>
      <c r="BN19" s="13"/>
      <c r="BO19" s="492"/>
      <c r="BP19" s="492"/>
      <c r="BQ19" s="19"/>
      <c r="BR19" s="13"/>
    </row>
    <row r="20" spans="1:73" x14ac:dyDescent="0.45">
      <c r="A20" s="110" t="s">
        <v>32</v>
      </c>
      <c r="B20" s="5"/>
      <c r="C20" s="10"/>
      <c r="D20" s="10"/>
      <c r="E20" s="10"/>
      <c r="F20" s="10"/>
      <c r="G20" s="10"/>
      <c r="H20" s="10"/>
      <c r="I20" s="524"/>
      <c r="J20" s="10"/>
      <c r="K20" s="10"/>
      <c r="L20" s="10"/>
      <c r="M20" s="642"/>
      <c r="N20" s="155"/>
      <c r="O20" s="27"/>
      <c r="P20" s="542"/>
      <c r="Q20" s="542"/>
      <c r="R20" s="542"/>
      <c r="S20" s="542"/>
      <c r="T20" s="542"/>
      <c r="U20" s="542"/>
      <c r="V20" s="542"/>
      <c r="W20" s="542"/>
      <c r="X20" s="542"/>
      <c r="Y20" s="542"/>
      <c r="Z20" s="542"/>
      <c r="AA20" s="542"/>
      <c r="AB20" s="542"/>
      <c r="AC20" s="542"/>
      <c r="AD20" s="542"/>
      <c r="AE20" s="542"/>
      <c r="AF20" s="542"/>
      <c r="AG20" s="542"/>
      <c r="AH20" s="27"/>
      <c r="AI20" s="27"/>
      <c r="AJ20" s="27"/>
      <c r="AK20" s="27"/>
      <c r="AL20" s="566"/>
      <c r="AM20" s="542"/>
      <c r="AN20" s="542"/>
      <c r="AO20" s="542"/>
      <c r="AP20" s="542"/>
      <c r="AQ20" s="542"/>
      <c r="AR20" s="542"/>
      <c r="AS20" s="542"/>
      <c r="AT20" s="542"/>
      <c r="AU20" s="492"/>
      <c r="AV20" s="492"/>
      <c r="AW20" s="4"/>
      <c r="AX20" s="4"/>
      <c r="AY20" s="199"/>
      <c r="AZ20" s="7"/>
      <c r="BA20" s="7"/>
      <c r="BB20" s="7"/>
      <c r="BC20" s="7"/>
      <c r="BD20" s="7"/>
      <c r="BE20" s="7"/>
      <c r="BF20" s="7"/>
      <c r="BG20" s="7"/>
      <c r="BH20" s="7"/>
      <c r="BI20" s="7"/>
      <c r="BJ20" s="7"/>
      <c r="BK20" s="7"/>
      <c r="BL20" s="7"/>
      <c r="BM20" s="7"/>
      <c r="BN20" s="7"/>
      <c r="BO20" s="492"/>
      <c r="BP20" s="492"/>
      <c r="BQ20" s="19"/>
      <c r="BR20" s="13"/>
    </row>
    <row r="21" spans="1:73" x14ac:dyDescent="0.45">
      <c r="A21" s="23" t="s">
        <v>27</v>
      </c>
      <c r="B21" s="9"/>
      <c r="C21" s="555">
        <v>3130</v>
      </c>
      <c r="D21" s="555">
        <v>3245</v>
      </c>
      <c r="E21" s="555">
        <v>3245</v>
      </c>
      <c r="F21" s="555">
        <v>3360</v>
      </c>
      <c r="G21" s="555">
        <v>3300</v>
      </c>
      <c r="H21" s="555">
        <v>3100</v>
      </c>
      <c r="I21" s="555">
        <f t="shared" ref="I21:J21" si="38">SUM(I22:I23)</f>
        <v>2868.5464846842478</v>
      </c>
      <c r="J21" s="555">
        <f t="shared" si="38"/>
        <v>2401.6095141756205</v>
      </c>
      <c r="K21" s="555">
        <f>SUM(K22:K23)</f>
        <v>2642.9208077674834</v>
      </c>
      <c r="L21" s="555">
        <f>SUM(L22:L23)</f>
        <v>3055.3493687252053</v>
      </c>
      <c r="M21" s="492">
        <f>IF(ISERROR(K21/J21),"N/A",IF(J21&lt;0,"N/A",IF(K21&lt;0,"N/A",IF(K21/J21-1&gt;300%,"&gt;±300%",IF(K21/J21-1&lt;-300%,"&gt;±300%",K21/J21-1)))))</f>
        <v>0.10047898801512534</v>
      </c>
      <c r="N21" s="492">
        <f>IF(ISERROR(L21/K21),"N/A",IF(K21&lt;0,"N/A",IF(L21&lt;0,"N/A",IF(L21/K21-1&gt;300%,"&gt;±300%",IF(L21/K21-1&lt;-300%,"&gt;±300%",L21/K21-1)))))</f>
        <v>0.15605029093024791</v>
      </c>
      <c r="O21" s="27"/>
      <c r="P21" s="555">
        <v>760</v>
      </c>
      <c r="Q21" s="555">
        <v>810</v>
      </c>
      <c r="R21" s="555">
        <v>860</v>
      </c>
      <c r="S21" s="555">
        <v>855</v>
      </c>
      <c r="T21" s="555">
        <v>795</v>
      </c>
      <c r="U21" s="555">
        <v>840</v>
      </c>
      <c r="V21" s="555">
        <v>860</v>
      </c>
      <c r="W21" s="555">
        <v>865</v>
      </c>
      <c r="X21" s="555">
        <v>780</v>
      </c>
      <c r="Y21" s="555">
        <v>840</v>
      </c>
      <c r="Z21" s="555">
        <v>845</v>
      </c>
      <c r="AA21" s="555">
        <v>825</v>
      </c>
      <c r="AB21" s="555">
        <v>785</v>
      </c>
      <c r="AC21" s="555">
        <v>840</v>
      </c>
      <c r="AD21" s="555">
        <v>795</v>
      </c>
      <c r="AE21" s="555">
        <v>810</v>
      </c>
      <c r="AF21" s="555">
        <v>730</v>
      </c>
      <c r="AG21" s="555">
        <v>770</v>
      </c>
      <c r="AH21" s="555">
        <f t="shared" ref="AH21:AP21" si="39">SUM(AH22:AH23)</f>
        <v>761.37447659494615</v>
      </c>
      <c r="AI21" s="555">
        <f t="shared" si="39"/>
        <v>744.8728102648181</v>
      </c>
      <c r="AJ21" s="555">
        <f t="shared" si="39"/>
        <v>675.21475875500641</v>
      </c>
      <c r="AK21" s="555">
        <f t="shared" si="39"/>
        <v>687.08443906947718</v>
      </c>
      <c r="AL21" s="555">
        <f t="shared" si="39"/>
        <v>643.42761904997565</v>
      </c>
      <c r="AM21" s="555">
        <f t="shared" si="39"/>
        <v>390.48442697130122</v>
      </c>
      <c r="AN21" s="555">
        <f t="shared" si="39"/>
        <v>647.77458669106636</v>
      </c>
      <c r="AO21" s="555">
        <f t="shared" si="39"/>
        <v>719.92288146327701</v>
      </c>
      <c r="AP21" s="555">
        <f t="shared" si="39"/>
        <v>724.27997164306623</v>
      </c>
      <c r="AQ21" s="563">
        <f t="shared" ref="AQ21:AT21" si="40">SUM(AQ22:AQ23)</f>
        <v>659.06080501490487</v>
      </c>
      <c r="AR21" s="563">
        <f t="shared" si="40"/>
        <v>579.35520061999432</v>
      </c>
      <c r="AS21" s="563">
        <f t="shared" si="40"/>
        <v>680.22483048951767</v>
      </c>
      <c r="AT21" s="563">
        <f t="shared" si="40"/>
        <v>724.65571325394262</v>
      </c>
      <c r="AU21" s="492">
        <f t="shared" ref="AU21:AU23" si="41">IF(ISERROR(AT21/AP21),"N/A",IF(AP21&lt;0,"N/A",IF(AT21&lt;0,"N/A",IF(AT21/AP21-1&gt;300%,"&gt;±300%",IF(AT21/AP21-1&lt;-300%,"&gt;±300%",AT21/AP21-1)))))</f>
        <v>5.1877951287804258E-4</v>
      </c>
      <c r="AV21" s="492">
        <f>IF(ISERROR(AT21/AS21),"N/A",IF(AS21&lt;0,"N/A",IF(AT21&lt;0,"N/A",IF(AT21/AS21-1&gt;300%,"&gt;±300%",IF(AT21/AS21-1&lt;-300%,"&gt;±300%",AT21/AS21-1)))))</f>
        <v>6.5317937206806453E-2</v>
      </c>
      <c r="AW21" s="4"/>
      <c r="AX21" s="4"/>
      <c r="AY21" s="9">
        <f t="shared" ref="AY21:AZ21" si="42">SUM(AY22:AY23)</f>
        <v>1665</v>
      </c>
      <c r="AZ21" s="9">
        <f t="shared" si="42"/>
        <v>1580</v>
      </c>
      <c r="BA21" s="9">
        <f>SUM(R21:S21)</f>
        <v>1715</v>
      </c>
      <c r="BB21" s="9">
        <f>SUM(T21:U21)</f>
        <v>1635</v>
      </c>
      <c r="BC21" s="9">
        <f>SUM(V21:W21)</f>
        <v>1725</v>
      </c>
      <c r="BD21" s="9">
        <f>SUM(X21:Y21)</f>
        <v>1620</v>
      </c>
      <c r="BE21" s="9">
        <f>SUM(Z21:AA21)</f>
        <v>1670</v>
      </c>
      <c r="BF21" s="9">
        <f>SUM(AB21:AC21)</f>
        <v>1625</v>
      </c>
      <c r="BG21" s="9">
        <f>SUM(AD21:AE21)</f>
        <v>1605</v>
      </c>
      <c r="BH21" s="9">
        <f>SUM(AF21:AG21)</f>
        <v>1500</v>
      </c>
      <c r="BI21" s="9">
        <f>SUM(AH21:AI21)</f>
        <v>1506.2472868597642</v>
      </c>
      <c r="BJ21" s="9">
        <f>SUM(AJ21:AK21)</f>
        <v>1362.2991978244836</v>
      </c>
      <c r="BK21" s="9">
        <f>SUM(AL21:AM21)</f>
        <v>1033.9120460212769</v>
      </c>
      <c r="BL21" s="9">
        <f>SUM(AN21:AO21)</f>
        <v>1367.6974681543434</v>
      </c>
      <c r="BM21" s="9">
        <f>SUM(AP21:AQ21)</f>
        <v>1383.3407766579712</v>
      </c>
      <c r="BN21" s="9">
        <f>SUM(AR21:AS21)</f>
        <v>1259.580031109512</v>
      </c>
      <c r="BO21" s="492">
        <f t="shared" si="23"/>
        <v>-7.9050696197260462E-2</v>
      </c>
      <c r="BP21" s="492">
        <f t="shared" si="24"/>
        <v>-8.9465117805212269E-2</v>
      </c>
      <c r="BQ21" s="19"/>
      <c r="BR21" s="36">
        <f t="shared" ref="BR21:BR22" si="43">SUM(AQ21:AT21)</f>
        <v>2643.2965493783595</v>
      </c>
    </row>
    <row r="22" spans="1:73" x14ac:dyDescent="0.45">
      <c r="A22" s="10"/>
      <c r="B22" s="10" t="s">
        <v>4</v>
      </c>
      <c r="C22" s="13">
        <v>2990</v>
      </c>
      <c r="D22" s="13">
        <v>3095</v>
      </c>
      <c r="E22" s="13">
        <v>3105</v>
      </c>
      <c r="F22" s="13">
        <v>3225</v>
      </c>
      <c r="G22" s="13">
        <v>3160</v>
      </c>
      <c r="H22" s="13">
        <v>2955</v>
      </c>
      <c r="I22" s="13">
        <v>2868.5464846842478</v>
      </c>
      <c r="J22" s="13">
        <v>2401.6095141756205</v>
      </c>
      <c r="K22" s="13">
        <v>2642.9208077674834</v>
      </c>
      <c r="L22" s="13">
        <v>3055.3493687252053</v>
      </c>
      <c r="M22" s="26">
        <f>IF(ISERROR(K22/J22),"N/A",IF(J22&lt;0,"N/A",IF(K22&lt;0,"N/A",IF(K22/J22-1&gt;300%,"&gt;±300%",IF(K22/J22-1&lt;-300%,"&gt;±300%",K22/J22-1)))))</f>
        <v>0.10047898801512534</v>
      </c>
      <c r="N22" s="26">
        <f>IF(ISERROR(L22/K22),"N/A",IF(K22&lt;0,"N/A",IF(L22&lt;0,"N/A",IF(L22/K22-1&gt;300%,"&gt;±300%",IF(L22/K22-1&lt;-300%,"&gt;±300%",L22/K22-1)))))</f>
        <v>0.15605029093024791</v>
      </c>
      <c r="O22" s="27"/>
      <c r="P22" s="13">
        <v>730</v>
      </c>
      <c r="Q22" s="13">
        <v>775</v>
      </c>
      <c r="R22" s="13">
        <v>800</v>
      </c>
      <c r="S22" s="13">
        <v>790</v>
      </c>
      <c r="T22" s="13">
        <v>740</v>
      </c>
      <c r="U22" s="13">
        <v>780</v>
      </c>
      <c r="V22" s="13">
        <v>830</v>
      </c>
      <c r="W22" s="13">
        <v>830</v>
      </c>
      <c r="X22" s="13">
        <v>760</v>
      </c>
      <c r="Y22" s="13">
        <v>805</v>
      </c>
      <c r="Z22" s="13">
        <v>815</v>
      </c>
      <c r="AA22" s="13">
        <v>795</v>
      </c>
      <c r="AB22" s="13">
        <v>745</v>
      </c>
      <c r="AC22" s="13">
        <v>805</v>
      </c>
      <c r="AD22" s="13">
        <v>760</v>
      </c>
      <c r="AE22" s="13">
        <v>770</v>
      </c>
      <c r="AF22" s="13">
        <v>690</v>
      </c>
      <c r="AG22" s="13">
        <v>735</v>
      </c>
      <c r="AH22" s="7">
        <v>761.37447659494615</v>
      </c>
      <c r="AI22" s="7">
        <v>744.8728102648181</v>
      </c>
      <c r="AJ22" s="7">
        <v>675.21475875500641</v>
      </c>
      <c r="AK22" s="7">
        <v>687.08443906947718</v>
      </c>
      <c r="AL22" s="7">
        <v>643.42761904997565</v>
      </c>
      <c r="AM22" s="7">
        <v>390.48442697130122</v>
      </c>
      <c r="AN22" s="7">
        <v>647.77458669106636</v>
      </c>
      <c r="AO22" s="7">
        <v>719.92288146327701</v>
      </c>
      <c r="AP22" s="7">
        <v>724.27997164306623</v>
      </c>
      <c r="AQ22" s="524">
        <v>659.06080501490487</v>
      </c>
      <c r="AR22" s="524">
        <v>579.35520061999432</v>
      </c>
      <c r="AS22" s="524">
        <v>680.22483048951767</v>
      </c>
      <c r="AT22" s="524">
        <v>724.65571325394262</v>
      </c>
      <c r="AU22" s="492">
        <f t="shared" si="41"/>
        <v>5.1877951287804258E-4</v>
      </c>
      <c r="AV22" s="492">
        <f>IF(ISERROR(AT22/AS22),"N/A",IF(AS22&lt;0,"N/A",IF(AT22&lt;0,"N/A",IF(AT22/AS22-1&gt;300%,"&gt;±300%",IF(AT22/AS22-1&lt;-300%,"&gt;±300%",AT22/AS22-1)))))</f>
        <v>6.5317937206806453E-2</v>
      </c>
      <c r="AW22" s="4"/>
      <c r="AX22" s="4"/>
      <c r="AY22" s="13">
        <f>D22-AZ22</f>
        <v>1590</v>
      </c>
      <c r="AZ22" s="13">
        <f>SUM(P22:Q22)</f>
        <v>1505</v>
      </c>
      <c r="BA22" s="13">
        <f>SUM(R22:S22)</f>
        <v>1590</v>
      </c>
      <c r="BB22" s="13">
        <f>SUM(T22:U22)</f>
        <v>1520</v>
      </c>
      <c r="BC22" s="13">
        <f>SUM(V22:W22)</f>
        <v>1660</v>
      </c>
      <c r="BD22" s="13">
        <f>SUM(X22:Y22)</f>
        <v>1565</v>
      </c>
      <c r="BE22" s="13">
        <f>SUM(Z22:AA22)</f>
        <v>1610</v>
      </c>
      <c r="BF22" s="13">
        <f>SUM(AB22:AC22)</f>
        <v>1550</v>
      </c>
      <c r="BG22" s="13">
        <f>SUM(AD22:AE22)</f>
        <v>1530</v>
      </c>
      <c r="BH22" s="13">
        <f>SUM(AF22:AG22)</f>
        <v>1425</v>
      </c>
      <c r="BI22" s="13">
        <f>SUM(AH22:AI22)</f>
        <v>1506.2472868597642</v>
      </c>
      <c r="BJ22" s="13">
        <f>SUM(AJ22:AK22)</f>
        <v>1362.2991978244836</v>
      </c>
      <c r="BK22" s="13">
        <f>SUM(AL22:AM22)</f>
        <v>1033.9120460212769</v>
      </c>
      <c r="BL22" s="13">
        <f>SUM(AN22:AO22)</f>
        <v>1367.6974681543434</v>
      </c>
      <c r="BM22" s="13">
        <f>SUM(AP22:AQ22)</f>
        <v>1383.3407766579712</v>
      </c>
      <c r="BN22" s="7">
        <f>SUM(AR22:AS22)</f>
        <v>1259.580031109512</v>
      </c>
      <c r="BO22" s="492">
        <f t="shared" si="23"/>
        <v>-7.9050696197260462E-2</v>
      </c>
      <c r="BP22" s="492">
        <f t="shared" si="24"/>
        <v>-8.9465117805212269E-2</v>
      </c>
      <c r="BQ22" s="19"/>
      <c r="BR22" s="13">
        <f t="shared" si="43"/>
        <v>2643.2965493783595</v>
      </c>
    </row>
    <row r="23" spans="1:73"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
        <v>101</v>
      </c>
      <c r="O23" s="27"/>
      <c r="P23" s="29">
        <v>35</v>
      </c>
      <c r="Q23" s="29">
        <v>40</v>
      </c>
      <c r="R23" s="29">
        <v>35</v>
      </c>
      <c r="S23" s="29">
        <v>35</v>
      </c>
      <c r="T23" s="29">
        <v>35</v>
      </c>
      <c r="U23" s="29">
        <v>35</v>
      </c>
      <c r="V23" s="29">
        <v>35</v>
      </c>
      <c r="W23" s="29">
        <v>35</v>
      </c>
      <c r="X23" s="29">
        <v>30</v>
      </c>
      <c r="Y23" s="29">
        <v>35</v>
      </c>
      <c r="Z23" s="29">
        <v>35</v>
      </c>
      <c r="AA23" s="29">
        <v>35</v>
      </c>
      <c r="AB23" s="29">
        <v>35</v>
      </c>
      <c r="AC23" s="29">
        <v>35</v>
      </c>
      <c r="AD23" s="29">
        <v>35</v>
      </c>
      <c r="AE23" s="29">
        <v>40</v>
      </c>
      <c r="AF23" s="29">
        <v>35</v>
      </c>
      <c r="AG23" s="29">
        <v>40</v>
      </c>
      <c r="AH23" s="29" t="s">
        <v>101</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612" t="str">
        <f t="shared" si="41"/>
        <v>N/A</v>
      </c>
      <c r="AV23" s="612" t="str">
        <f>IF(ISERROR(AT23/AS23),"N/A",IF(AS23&lt;0,"N/A",IF(AT23&lt;0,"N/A",IF(AT23/AS23-1&gt;300%,"&gt;±300%",IF(AT23/AS23-1&lt;-300%,"&gt;±300%",AT23/AS23-1)))))</f>
        <v>N/A</v>
      </c>
      <c r="AW23" s="4"/>
      <c r="AX23" s="4"/>
      <c r="AY23" s="29">
        <f>D23-AZ23</f>
        <v>75</v>
      </c>
      <c r="AZ23" s="29">
        <f>SUM(P23:Q23)</f>
        <v>75</v>
      </c>
      <c r="BA23" s="29">
        <f>SUM(R23:S23)</f>
        <v>70</v>
      </c>
      <c r="BB23" s="29">
        <f>SUM(T23:U23)</f>
        <v>70</v>
      </c>
      <c r="BC23" s="29">
        <f>SUM(V23:W23)</f>
        <v>70</v>
      </c>
      <c r="BD23" s="29">
        <f>SUM(X23:Y23)</f>
        <v>65</v>
      </c>
      <c r="BE23" s="29">
        <f>SUM(Z23:AA23)</f>
        <v>70</v>
      </c>
      <c r="BF23" s="29">
        <f>SUM(AB23:AC23)</f>
        <v>70</v>
      </c>
      <c r="BG23" s="29">
        <f>SUM(AD23:AE23)</f>
        <v>75</v>
      </c>
      <c r="BH23" s="29">
        <f>SUM(AF23:AG23)</f>
        <v>75</v>
      </c>
      <c r="BI23" s="489" t="s">
        <v>101</v>
      </c>
      <c r="BJ23" s="489" t="s">
        <v>101</v>
      </c>
      <c r="BK23" s="489" t="s">
        <v>101</v>
      </c>
      <c r="BL23" s="489" t="s">
        <v>101</v>
      </c>
      <c r="BM23" s="489" t="s">
        <v>101</v>
      </c>
      <c r="BN23" s="489" t="s">
        <v>101</v>
      </c>
      <c r="BO23" s="680" t="str">
        <f t="shared" si="23"/>
        <v>N/A</v>
      </c>
      <c r="BP23" s="680" t="str">
        <f t="shared" si="24"/>
        <v>N/A</v>
      </c>
      <c r="BQ23" s="19"/>
      <c r="BR23" s="489" t="s">
        <v>101</v>
      </c>
    </row>
    <row r="24" spans="1:73" x14ac:dyDescent="0.45">
      <c r="A24" s="37"/>
      <c r="B24" s="37"/>
      <c r="C24" s="37"/>
      <c r="D24" s="37"/>
      <c r="E24" s="37"/>
      <c r="F24" s="37"/>
      <c r="G24" s="37"/>
      <c r="H24" s="37"/>
      <c r="I24" s="628"/>
      <c r="J24" s="37"/>
      <c r="K24" s="37"/>
      <c r="L24" s="37"/>
      <c r="M24" s="37"/>
      <c r="N24" s="539"/>
      <c r="O24" s="27"/>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70"/>
      <c r="AM24" s="544"/>
      <c r="AN24" s="544"/>
      <c r="AO24" s="544"/>
      <c r="AP24" s="544"/>
      <c r="AQ24" s="544"/>
      <c r="AR24" s="544"/>
      <c r="AS24" s="544"/>
      <c r="AT24" s="544"/>
      <c r="AU24" s="492"/>
      <c r="AV24" s="492"/>
      <c r="AW24" s="4"/>
      <c r="AX24" s="4"/>
      <c r="AY24" s="37"/>
      <c r="AZ24" s="37"/>
      <c r="BA24" s="37"/>
      <c r="BB24" s="37"/>
      <c r="BC24" s="37"/>
      <c r="BD24" s="37"/>
      <c r="BE24" s="37"/>
      <c r="BF24" s="37"/>
      <c r="BG24" s="37"/>
      <c r="BH24" s="37"/>
      <c r="BI24" s="37"/>
      <c r="BJ24" s="37"/>
      <c r="BK24" s="37"/>
      <c r="BL24" s="37"/>
      <c r="BM24" s="37"/>
      <c r="BN24" s="37"/>
      <c r="BO24" s="492"/>
      <c r="BP24" s="492"/>
      <c r="BQ24" s="19"/>
      <c r="BR24" s="37"/>
    </row>
    <row r="25" spans="1:73" x14ac:dyDescent="0.45">
      <c r="A25" s="38" t="s">
        <v>5</v>
      </c>
      <c r="B25" s="28"/>
      <c r="C25" s="28">
        <v>2945</v>
      </c>
      <c r="D25" s="28">
        <v>3000</v>
      </c>
      <c r="E25" s="28">
        <v>2840</v>
      </c>
      <c r="F25" s="28">
        <v>2505</v>
      </c>
      <c r="G25" s="28">
        <v>2460</v>
      </c>
      <c r="H25" s="28">
        <v>2245</v>
      </c>
      <c r="I25" s="572">
        <v>2099.107610252664</v>
      </c>
      <c r="J25" s="572">
        <v>1819.9778909319002</v>
      </c>
      <c r="K25" s="572">
        <v>1922.8451425035569</v>
      </c>
      <c r="L25" s="572">
        <v>1885.9937013520976</v>
      </c>
      <c r="M25" s="545">
        <f>IF(ISERROR(K25/J25),"N/A",IF(J25&lt;0,"N/A",IF(K25&lt;0,"N/A",IF(K25/J25-1&gt;300%,"&gt;±300%",IF(K25/J25-1&lt;-300%,"&gt;±300%",K25/J25-1)))))</f>
        <v>5.6521154506434357E-2</v>
      </c>
      <c r="N25" s="545">
        <f>IF(ISERROR(L25/K25),"N/A",IF(K25&lt;0,"N/A",IF(L25&lt;0,"N/A",IF(L25/K25-1&gt;300%,"&gt;±300%",IF(L25/K25-1&lt;-300%,"&gt;±300%",L25/K25-1)))))</f>
        <v>-1.9165059284742214E-2</v>
      </c>
      <c r="O25" s="27"/>
      <c r="P25" s="28">
        <v>740</v>
      </c>
      <c r="Q25" s="28">
        <v>695</v>
      </c>
      <c r="R25" s="28">
        <v>720</v>
      </c>
      <c r="S25" s="28">
        <v>660</v>
      </c>
      <c r="T25" s="28">
        <v>785</v>
      </c>
      <c r="U25" s="28">
        <v>675</v>
      </c>
      <c r="V25" s="28">
        <v>580</v>
      </c>
      <c r="W25" s="28">
        <v>600</v>
      </c>
      <c r="X25" s="28">
        <v>630</v>
      </c>
      <c r="Y25" s="28">
        <v>700</v>
      </c>
      <c r="Z25" s="28">
        <v>610</v>
      </c>
      <c r="AA25" s="28">
        <v>590</v>
      </c>
      <c r="AB25" s="28">
        <v>580</v>
      </c>
      <c r="AC25" s="28">
        <v>680</v>
      </c>
      <c r="AD25" s="28">
        <v>580</v>
      </c>
      <c r="AE25" s="28">
        <v>570</v>
      </c>
      <c r="AF25" s="28">
        <v>550</v>
      </c>
      <c r="AG25" s="28">
        <v>560</v>
      </c>
      <c r="AH25" s="572">
        <v>538.799950252043</v>
      </c>
      <c r="AI25" s="572">
        <v>535.13025580837802</v>
      </c>
      <c r="AJ25" s="28">
        <v>529.14641352166018</v>
      </c>
      <c r="AK25" s="28">
        <v>496.03099067058241</v>
      </c>
      <c r="AL25" s="28">
        <v>392.534844217802</v>
      </c>
      <c r="AM25" s="28">
        <v>387.95864950950175</v>
      </c>
      <c r="AN25" s="28">
        <v>510.01555456641421</v>
      </c>
      <c r="AO25" s="28">
        <v>529.4688426381822</v>
      </c>
      <c r="AP25" s="572">
        <v>478.56035101935697</v>
      </c>
      <c r="AQ25" s="572">
        <v>463.09326044174463</v>
      </c>
      <c r="AR25" s="572">
        <v>482.21995133069674</v>
      </c>
      <c r="AS25" s="572">
        <v>498.97157971175864</v>
      </c>
      <c r="AT25" s="572">
        <v>437.03159132733941</v>
      </c>
      <c r="AU25" s="612">
        <f>IF(ISERROR(AT25/AP25),"N/A",IF(AP25&lt;0,"N/A",IF(AT25&lt;0,"N/A",IF(AT25/AP25-1&gt;300%,"&gt;±300%",IF(AT25/AP25-1&lt;-300%,"&gt;±300%",AT25/AP25-1)))))</f>
        <v>-8.6778521462464009E-2</v>
      </c>
      <c r="AV25" s="612">
        <f>IF(ISERROR(AT25/AS25),"N/A",IF(AS25&lt;0,"N/A",IF(AT25&lt;0,"N/A",IF(AT25/AS25-1&gt;300%,"&gt;±300%",IF(AT25/AS25-1&lt;-300%,"&gt;±300%",AT25/AS25-1)))))</f>
        <v>-0.124135303297635</v>
      </c>
      <c r="AW25" s="4"/>
      <c r="AX25" s="4"/>
      <c r="AY25" s="28">
        <f>D25-AZ25</f>
        <v>1565</v>
      </c>
      <c r="AZ25" s="28">
        <f>SUM(P25:Q25)</f>
        <v>1435</v>
      </c>
      <c r="BA25" s="28">
        <f>SUM(R25:S25)</f>
        <v>1380</v>
      </c>
      <c r="BB25" s="28">
        <f>SUM(T25:U25)</f>
        <v>1460</v>
      </c>
      <c r="BC25" s="28">
        <f>SUM(V25:W25)</f>
        <v>1180</v>
      </c>
      <c r="BD25" s="28">
        <f>SUM(X25:Y25)</f>
        <v>1330</v>
      </c>
      <c r="BE25" s="28">
        <f>SUM(Z25:AA25)</f>
        <v>1200</v>
      </c>
      <c r="BF25" s="28">
        <f>SUM(AB25:AC25)</f>
        <v>1260</v>
      </c>
      <c r="BG25" s="28">
        <f>SUM(AD25:AE25)</f>
        <v>1150</v>
      </c>
      <c r="BH25" s="28">
        <f>SUM(AF25:AG25)</f>
        <v>1110</v>
      </c>
      <c r="BI25" s="28">
        <f>SUM(AH25:AI25)</f>
        <v>1073.9302060604209</v>
      </c>
      <c r="BJ25" s="28">
        <f>SUM(AJ25:AK25)</f>
        <v>1025.1774041922426</v>
      </c>
      <c r="BK25" s="28">
        <f>SUM(AL25:AM25)</f>
        <v>780.49349372730376</v>
      </c>
      <c r="BL25" s="28">
        <f>SUM(AN25:AO25)</f>
        <v>1039.4843972045965</v>
      </c>
      <c r="BM25" s="28">
        <f>SUM(AP25:AQ25)</f>
        <v>941.6536114611016</v>
      </c>
      <c r="BN25" s="28">
        <f>SUM(AR25:AS25)</f>
        <v>981.19153104245538</v>
      </c>
      <c r="BO25" s="545">
        <f t="shared" si="23"/>
        <v>-5.6078635060712312E-2</v>
      </c>
      <c r="BP25" s="545">
        <f t="shared" si="24"/>
        <v>4.1987753352323853E-2</v>
      </c>
      <c r="BQ25" s="19"/>
      <c r="BR25" s="647">
        <f>SUM(AQ25:AT25)</f>
        <v>1881.3163828115394</v>
      </c>
    </row>
    <row r="26" spans="1:73" x14ac:dyDescent="0.45">
      <c r="A26" s="23"/>
      <c r="B26" s="4"/>
      <c r="C26" s="9"/>
      <c r="D26" s="9"/>
      <c r="E26" s="9"/>
      <c r="F26" s="9"/>
      <c r="G26" s="9"/>
      <c r="H26" s="9"/>
      <c r="I26" s="627"/>
      <c r="J26" s="9"/>
      <c r="K26" s="9"/>
      <c r="L26" s="9"/>
      <c r="M26" s="492"/>
      <c r="N26" s="492"/>
      <c r="O26" s="27"/>
      <c r="P26" s="36"/>
      <c r="Q26" s="36"/>
      <c r="R26" s="36"/>
      <c r="S26" s="36"/>
      <c r="T26" s="36"/>
      <c r="U26" s="36"/>
      <c r="V26" s="36"/>
      <c r="W26" s="36"/>
      <c r="X26" s="36"/>
      <c r="Y26" s="36"/>
      <c r="Z26" s="36"/>
      <c r="AA26" s="36"/>
      <c r="AB26" s="36"/>
      <c r="AC26" s="36"/>
      <c r="AD26" s="36"/>
      <c r="AE26" s="36"/>
      <c r="AF26" s="36"/>
      <c r="AG26" s="36"/>
      <c r="AH26" s="36"/>
      <c r="AI26" s="36"/>
      <c r="AJ26" s="36"/>
      <c r="AK26" s="36"/>
      <c r="AL26" s="368"/>
      <c r="AM26" s="36"/>
      <c r="AN26" s="36"/>
      <c r="AO26" s="36"/>
      <c r="AP26" s="36"/>
      <c r="AQ26" s="36"/>
      <c r="AR26" s="36"/>
      <c r="AS26" s="36"/>
      <c r="AT26" s="36"/>
      <c r="AU26" s="492"/>
      <c r="AV26" s="492"/>
      <c r="AW26" s="4"/>
      <c r="AX26" s="4"/>
      <c r="AY26" s="7"/>
      <c r="AZ26" s="7"/>
      <c r="BA26" s="7"/>
      <c r="BB26" s="7"/>
      <c r="BC26" s="7"/>
      <c r="BD26" s="7"/>
      <c r="BE26" s="7"/>
      <c r="BF26" s="7"/>
      <c r="BG26" s="7"/>
      <c r="BH26" s="7"/>
      <c r="BI26" s="7"/>
      <c r="BJ26" s="7"/>
      <c r="BK26" s="7"/>
      <c r="BL26" s="7"/>
      <c r="BM26" s="7"/>
      <c r="BN26" s="7"/>
      <c r="BO26" s="492"/>
      <c r="BP26" s="492"/>
      <c r="BQ26" s="19"/>
      <c r="BR26" s="13"/>
    </row>
    <row r="27" spans="1:73" x14ac:dyDescent="0.45">
      <c r="A27" s="23" t="s">
        <v>6</v>
      </c>
      <c r="B27" s="9"/>
      <c r="C27" s="555">
        <v>1580</v>
      </c>
      <c r="D27" s="555">
        <v>1700</v>
      </c>
      <c r="E27" s="555">
        <v>1845</v>
      </c>
      <c r="F27" s="555">
        <v>1955</v>
      </c>
      <c r="G27" s="555">
        <v>1825</v>
      </c>
      <c r="H27" s="555">
        <v>2015</v>
      </c>
      <c r="I27" s="555">
        <f t="shared" ref="I27" si="44">SUM(I28:I33)</f>
        <v>2126.9317130687205</v>
      </c>
      <c r="J27" s="555">
        <f>SUM(J28:J33)</f>
        <v>1977.782869447936</v>
      </c>
      <c r="K27" s="555">
        <f t="shared" ref="K27:L27" si="45">SUM(K28:K33)</f>
        <v>2507.7541055925576</v>
      </c>
      <c r="L27" s="555">
        <f t="shared" si="45"/>
        <v>2109.2310774041734</v>
      </c>
      <c r="M27" s="492">
        <f t="shared" ref="M27:N33" si="46">IF(ISERROR(K27/J27),"N/A",IF(J27&lt;0,"N/A",IF(K27&lt;0,"N/A",IF(K27/J27-1&gt;300%,"&gt;±300%",IF(K27/J27-1&lt;-300%,"&gt;±300%",K27/J27-1)))))</f>
        <v>0.26796229471466404</v>
      </c>
      <c r="N27" s="492">
        <f t="shared" si="46"/>
        <v>-0.15891630973692183</v>
      </c>
      <c r="O27" s="27"/>
      <c r="P27" s="555">
        <v>405</v>
      </c>
      <c r="Q27" s="555">
        <v>430</v>
      </c>
      <c r="R27" s="555">
        <v>440</v>
      </c>
      <c r="S27" s="555">
        <v>450</v>
      </c>
      <c r="T27" s="555">
        <v>445</v>
      </c>
      <c r="U27" s="555">
        <v>465</v>
      </c>
      <c r="V27" s="555">
        <v>470</v>
      </c>
      <c r="W27" s="555">
        <v>515</v>
      </c>
      <c r="X27" s="555">
        <v>495</v>
      </c>
      <c r="Y27" s="555">
        <v>445</v>
      </c>
      <c r="Z27" s="555">
        <v>460</v>
      </c>
      <c r="AA27" s="555">
        <v>445</v>
      </c>
      <c r="AB27" s="555">
        <v>450</v>
      </c>
      <c r="AC27" s="555">
        <v>455</v>
      </c>
      <c r="AD27" s="555">
        <v>500</v>
      </c>
      <c r="AE27" s="555">
        <v>500</v>
      </c>
      <c r="AF27" s="555">
        <v>500</v>
      </c>
      <c r="AG27" s="555">
        <v>520</v>
      </c>
      <c r="AH27" s="555">
        <f t="shared" ref="AH27:AP27" si="47">SUM(AH28:AH33)</f>
        <v>556.86356608332608</v>
      </c>
      <c r="AI27" s="555">
        <f t="shared" si="47"/>
        <v>536.07605446297976</v>
      </c>
      <c r="AJ27" s="555">
        <f t="shared" si="47"/>
        <v>532.4883969777311</v>
      </c>
      <c r="AK27" s="555">
        <f t="shared" si="47"/>
        <v>501.50119305300274</v>
      </c>
      <c r="AL27" s="555">
        <f t="shared" si="47"/>
        <v>566.55110716577792</v>
      </c>
      <c r="AM27" s="555">
        <f t="shared" si="47"/>
        <v>385.71374501367313</v>
      </c>
      <c r="AN27" s="555">
        <f t="shared" si="47"/>
        <v>501.59423959746442</v>
      </c>
      <c r="AO27" s="555">
        <f t="shared" si="47"/>
        <v>523.92377767102039</v>
      </c>
      <c r="AP27" s="555">
        <f t="shared" si="47"/>
        <v>707.35338910335633</v>
      </c>
      <c r="AQ27" s="563">
        <f>SUM(AQ28:AQ33)</f>
        <v>587.83029965580022</v>
      </c>
      <c r="AR27" s="563">
        <f>SUM(AR28:AR33)</f>
        <v>588.42387396912545</v>
      </c>
      <c r="AS27" s="563">
        <f>SUM(AS28:AS33)</f>
        <v>624.14654286427549</v>
      </c>
      <c r="AT27" s="563">
        <f>SUM(AT28:AT33)</f>
        <v>532.56614318552442</v>
      </c>
      <c r="AU27" s="492">
        <f t="shared" ref="AU27:AU33" si="48">IF(ISERROR(AT27/AP27),"N/A",IF(AP27&lt;0,"N/A",IF(AT27&lt;0,"N/A",IF(AT27/AP27-1&gt;300%,"&gt;±300%",IF(AT27/AP27-1&lt;-300%,"&gt;±300%",AT27/AP27-1)))))</f>
        <v>-0.24710031592467929</v>
      </c>
      <c r="AV27" s="492">
        <f t="shared" ref="AV27:AV33" si="49">IF(ISERROR(AT27/AS27),"N/A",IF(AS27&lt;0,"N/A",IF(AT27&lt;0,"N/A",IF(AT27/AS27-1&gt;300%,"&gt;±300%",IF(AT27/AS27-1&lt;-300%,"&gt;±300%",AT27/AS27-1)))))</f>
        <v>-0.14672900254879051</v>
      </c>
      <c r="AW27" s="4"/>
      <c r="AX27" s="4"/>
      <c r="AY27" s="9">
        <f>SUM(AY28:AY33)</f>
        <v>865</v>
      </c>
      <c r="AZ27" s="9">
        <f t="shared" ref="AZ27" si="50">SUM(AZ28:AZ33)</f>
        <v>835</v>
      </c>
      <c r="BA27" s="9">
        <f t="shared" ref="BA27:BA33" si="51">SUM(R27:S27)</f>
        <v>890</v>
      </c>
      <c r="BB27" s="9">
        <f t="shared" ref="BB27:BB33" si="52">SUM(T27:U27)</f>
        <v>910</v>
      </c>
      <c r="BC27" s="9">
        <f t="shared" ref="BC27:BC33" si="53">SUM(V27:W27)</f>
        <v>985</v>
      </c>
      <c r="BD27" s="9">
        <f t="shared" ref="BD27:BD33" si="54">SUM(X27:Y27)</f>
        <v>940</v>
      </c>
      <c r="BE27" s="9">
        <f t="shared" ref="BE27:BE33" si="55">SUM(Z27:AA27)</f>
        <v>905</v>
      </c>
      <c r="BF27" s="9">
        <f t="shared" ref="BF27:BF33" si="56">SUM(AB27:AC27)</f>
        <v>905</v>
      </c>
      <c r="BG27" s="9">
        <f t="shared" ref="BG27:BG33" si="57">SUM(AD27:AE27)</f>
        <v>1000</v>
      </c>
      <c r="BH27" s="9">
        <f t="shared" ref="BH27:BH33" si="58">SUM(AF27:AG27)</f>
        <v>1020</v>
      </c>
      <c r="BI27" s="9">
        <f t="shared" ref="BI27:BI33" si="59">SUM(AH27:AI27)</f>
        <v>1092.9396205463058</v>
      </c>
      <c r="BJ27" s="9">
        <f t="shared" ref="BJ27:BJ33" si="60">SUM(AJ27:AK27)</f>
        <v>1033.9895900307338</v>
      </c>
      <c r="BK27" s="9">
        <f t="shared" ref="BK27:BK33" si="61">SUM(AL27:AM27)</f>
        <v>952.26485217945105</v>
      </c>
      <c r="BL27" s="9">
        <f t="shared" ref="BL27:BL33" si="62">SUM(AN27:AO27)</f>
        <v>1025.5180172684848</v>
      </c>
      <c r="BM27" s="9">
        <f t="shared" ref="BM27:BM33" si="63">SUM(AP27:AQ27)</f>
        <v>1295.1836887591567</v>
      </c>
      <c r="BN27" s="9">
        <f>SUM(AR27:AS27)</f>
        <v>1212.5704168334009</v>
      </c>
      <c r="BO27" s="492">
        <f t="shared" si="23"/>
        <v>0.18239796514071882</v>
      </c>
      <c r="BP27" s="492">
        <f t="shared" si="24"/>
        <v>-6.3784984819337032E-2</v>
      </c>
      <c r="BQ27" s="19"/>
      <c r="BR27" s="36">
        <f t="shared" ref="BR27:BR33" si="64">SUM(AQ27:AT27)</f>
        <v>2332.9668596747256</v>
      </c>
    </row>
    <row r="28" spans="1:73" x14ac:dyDescent="0.45">
      <c r="A28" s="10"/>
      <c r="B28" s="10" t="s">
        <v>12</v>
      </c>
      <c r="C28" s="7">
        <v>535</v>
      </c>
      <c r="D28" s="7">
        <v>540</v>
      </c>
      <c r="E28" s="7">
        <v>515</v>
      </c>
      <c r="F28" s="7">
        <v>560</v>
      </c>
      <c r="G28" s="7">
        <v>570</v>
      </c>
      <c r="H28" s="7">
        <v>565</v>
      </c>
      <c r="I28" s="7">
        <v>694.31796271577525</v>
      </c>
      <c r="J28" s="7">
        <v>596.46485179133151</v>
      </c>
      <c r="K28" s="7">
        <v>687.91988996822681</v>
      </c>
      <c r="L28" s="7">
        <v>612.56395049003561</v>
      </c>
      <c r="M28" s="26">
        <f t="shared" si="46"/>
        <v>0.15332846168929004</v>
      </c>
      <c r="N28" s="26">
        <f t="shared" si="46"/>
        <v>-0.1095417367299435</v>
      </c>
      <c r="O28" s="27"/>
      <c r="P28" s="7">
        <v>145</v>
      </c>
      <c r="Q28" s="7">
        <v>125</v>
      </c>
      <c r="R28" s="7">
        <v>135</v>
      </c>
      <c r="S28" s="7">
        <v>130</v>
      </c>
      <c r="T28" s="7">
        <v>125</v>
      </c>
      <c r="U28" s="7">
        <v>115</v>
      </c>
      <c r="V28" s="7">
        <v>140</v>
      </c>
      <c r="W28" s="7">
        <v>135</v>
      </c>
      <c r="X28" s="7">
        <v>165</v>
      </c>
      <c r="Y28" s="7">
        <v>130</v>
      </c>
      <c r="Z28" s="7">
        <v>150</v>
      </c>
      <c r="AA28" s="7">
        <v>135</v>
      </c>
      <c r="AB28" s="7">
        <v>160</v>
      </c>
      <c r="AC28" s="7">
        <v>135</v>
      </c>
      <c r="AD28" s="7">
        <v>145</v>
      </c>
      <c r="AE28" s="7">
        <v>135</v>
      </c>
      <c r="AF28" s="7">
        <v>155</v>
      </c>
      <c r="AG28" s="7">
        <v>140</v>
      </c>
      <c r="AH28" s="7">
        <v>138.26347586817758</v>
      </c>
      <c r="AI28" s="7">
        <v>204.72973636404896</v>
      </c>
      <c r="AJ28" s="7">
        <v>161.65982461778242</v>
      </c>
      <c r="AK28" s="7">
        <v>189.66492586576629</v>
      </c>
      <c r="AL28" s="7">
        <v>179.17112205575569</v>
      </c>
      <c r="AM28" s="7">
        <v>113.44813855545121</v>
      </c>
      <c r="AN28" s="7">
        <v>125.98982239842375</v>
      </c>
      <c r="AO28" s="7">
        <v>177.85576878170082</v>
      </c>
      <c r="AP28" s="7">
        <v>119.46575582063022</v>
      </c>
      <c r="AQ28" s="7">
        <v>210.25341637330121</v>
      </c>
      <c r="AR28" s="7">
        <v>158.05448549882561</v>
      </c>
      <c r="AS28" s="7">
        <v>200.1462322754698</v>
      </c>
      <c r="AT28" s="7">
        <v>110.63537386568873</v>
      </c>
      <c r="AU28" s="492">
        <f t="shared" si="48"/>
        <v>-7.3915591076992082E-2</v>
      </c>
      <c r="AV28" s="492">
        <f t="shared" si="49"/>
        <v>-0.4472272967226455</v>
      </c>
      <c r="AW28" s="4"/>
      <c r="AX28" s="4"/>
      <c r="AY28" s="13">
        <f t="shared" ref="AY28:AY33" si="65">D28-AZ28</f>
        <v>270</v>
      </c>
      <c r="AZ28" s="13">
        <f t="shared" ref="AZ28:AZ33" si="66">SUM(P28:Q28)</f>
        <v>270</v>
      </c>
      <c r="BA28" s="13">
        <f t="shared" si="51"/>
        <v>265</v>
      </c>
      <c r="BB28" s="13">
        <f t="shared" si="52"/>
        <v>240</v>
      </c>
      <c r="BC28" s="13">
        <f t="shared" si="53"/>
        <v>275</v>
      </c>
      <c r="BD28" s="13">
        <f t="shared" si="54"/>
        <v>295</v>
      </c>
      <c r="BE28" s="13">
        <f t="shared" si="55"/>
        <v>285</v>
      </c>
      <c r="BF28" s="13">
        <f t="shared" si="56"/>
        <v>295</v>
      </c>
      <c r="BG28" s="13">
        <f t="shared" si="57"/>
        <v>280</v>
      </c>
      <c r="BH28" s="13">
        <f t="shared" si="58"/>
        <v>295</v>
      </c>
      <c r="BI28" s="13">
        <f t="shared" si="59"/>
        <v>342.99321223222654</v>
      </c>
      <c r="BJ28" s="13">
        <f t="shared" si="60"/>
        <v>351.32475048354871</v>
      </c>
      <c r="BK28" s="13">
        <f t="shared" si="61"/>
        <v>292.61926061120687</v>
      </c>
      <c r="BL28" s="13">
        <f t="shared" si="62"/>
        <v>303.84559118012459</v>
      </c>
      <c r="BM28" s="13">
        <f t="shared" si="63"/>
        <v>329.7191721939314</v>
      </c>
      <c r="BN28" s="13">
        <f>SUM(AR28:AS28)</f>
        <v>358.20071777429541</v>
      </c>
      <c r="BO28" s="492">
        <f t="shared" si="23"/>
        <v>0.17889062132860833</v>
      </c>
      <c r="BP28" s="492">
        <f t="shared" si="24"/>
        <v>8.6381223726996303E-2</v>
      </c>
      <c r="BQ28" s="19"/>
      <c r="BR28" s="13">
        <f t="shared" si="64"/>
        <v>679.08950801328535</v>
      </c>
    </row>
    <row r="29" spans="1:73" x14ac:dyDescent="0.45">
      <c r="A29" s="10"/>
      <c r="B29" s="10" t="s">
        <v>13</v>
      </c>
      <c r="C29" s="13">
        <v>50</v>
      </c>
      <c r="D29" s="13">
        <v>60</v>
      </c>
      <c r="E29" s="13">
        <v>205</v>
      </c>
      <c r="F29" s="13">
        <v>220</v>
      </c>
      <c r="G29" s="13">
        <v>100</v>
      </c>
      <c r="H29" s="13">
        <v>235</v>
      </c>
      <c r="I29" s="13">
        <v>218.82799632930983</v>
      </c>
      <c r="J29" s="13">
        <v>108.88601227321639</v>
      </c>
      <c r="K29" s="13">
        <v>171.8321596704973</v>
      </c>
      <c r="L29" s="13">
        <v>193.04831842697632</v>
      </c>
      <c r="M29" s="26">
        <f t="shared" si="46"/>
        <v>0.57809213583225594</v>
      </c>
      <c r="N29" s="26">
        <f t="shared" si="46"/>
        <v>0.12347024443598209</v>
      </c>
      <c r="O29" s="27"/>
      <c r="P29" s="13">
        <v>15</v>
      </c>
      <c r="Q29" s="13">
        <v>15</v>
      </c>
      <c r="R29" s="13">
        <v>55</v>
      </c>
      <c r="S29" s="13">
        <v>50</v>
      </c>
      <c r="T29" s="13">
        <v>50</v>
      </c>
      <c r="U29" s="13">
        <v>50</v>
      </c>
      <c r="V29" s="13">
        <v>55</v>
      </c>
      <c r="W29" s="13">
        <v>60</v>
      </c>
      <c r="X29" s="13">
        <v>55</v>
      </c>
      <c r="Y29" s="13">
        <v>55</v>
      </c>
      <c r="Z29" s="13">
        <v>35</v>
      </c>
      <c r="AA29" s="13">
        <v>15</v>
      </c>
      <c r="AB29" s="13">
        <v>25</v>
      </c>
      <c r="AC29" s="13">
        <v>25</v>
      </c>
      <c r="AD29" s="13">
        <v>55</v>
      </c>
      <c r="AE29" s="13">
        <v>55</v>
      </c>
      <c r="AF29" s="13">
        <v>55</v>
      </c>
      <c r="AG29" s="13">
        <v>55</v>
      </c>
      <c r="AH29" s="13">
        <v>54.706999082327457</v>
      </c>
      <c r="AI29" s="13">
        <v>54.706999082327457</v>
      </c>
      <c r="AJ29" s="13">
        <v>54.706999082327457</v>
      </c>
      <c r="AK29" s="13">
        <v>54.706999082327457</v>
      </c>
      <c r="AL29" s="13">
        <v>33.175852077934877</v>
      </c>
      <c r="AM29" s="13">
        <v>18.290451516342788</v>
      </c>
      <c r="AN29" s="13">
        <v>21.426618642480928</v>
      </c>
      <c r="AO29" s="13">
        <v>35.993090036457801</v>
      </c>
      <c r="AP29" s="13">
        <v>36.600546359899766</v>
      </c>
      <c r="AQ29" s="13">
        <v>39.166528297240305</v>
      </c>
      <c r="AR29" s="13">
        <v>39.166528297240305</v>
      </c>
      <c r="AS29" s="13">
        <v>56.898556716116914</v>
      </c>
      <c r="AT29" s="13">
        <v>44.217997817252197</v>
      </c>
      <c r="AU29" s="492">
        <f t="shared" si="48"/>
        <v>0.20812398215175976</v>
      </c>
      <c r="AV29" s="492">
        <f t="shared" si="49"/>
        <v>-0.22286257562088319</v>
      </c>
      <c r="AW29" s="4"/>
      <c r="AX29" s="4"/>
      <c r="AY29" s="13">
        <f t="shared" si="65"/>
        <v>30</v>
      </c>
      <c r="AZ29" s="13">
        <f t="shared" si="66"/>
        <v>30</v>
      </c>
      <c r="BA29" s="13">
        <f t="shared" si="51"/>
        <v>105</v>
      </c>
      <c r="BB29" s="13">
        <f t="shared" si="52"/>
        <v>100</v>
      </c>
      <c r="BC29" s="13">
        <f t="shared" si="53"/>
        <v>115</v>
      </c>
      <c r="BD29" s="13">
        <f t="shared" si="54"/>
        <v>110</v>
      </c>
      <c r="BE29" s="13">
        <f t="shared" si="55"/>
        <v>50</v>
      </c>
      <c r="BF29" s="13">
        <f t="shared" si="56"/>
        <v>50</v>
      </c>
      <c r="BG29" s="13">
        <f t="shared" si="57"/>
        <v>110</v>
      </c>
      <c r="BH29" s="13">
        <f t="shared" si="58"/>
        <v>110</v>
      </c>
      <c r="BI29" s="13">
        <f t="shared" si="59"/>
        <v>109.41399816465491</v>
      </c>
      <c r="BJ29" s="13">
        <f t="shared" si="60"/>
        <v>109.41399816465491</v>
      </c>
      <c r="BK29" s="13">
        <f t="shared" si="61"/>
        <v>51.466303594277662</v>
      </c>
      <c r="BL29" s="13">
        <f t="shared" si="62"/>
        <v>57.419708678938733</v>
      </c>
      <c r="BM29" s="13">
        <f t="shared" si="63"/>
        <v>75.767074657140071</v>
      </c>
      <c r="BN29" s="13">
        <f t="shared" ref="BN29:BN33" si="67">SUM(AR29:AS29)</f>
        <v>96.065085013357219</v>
      </c>
      <c r="BO29" s="492">
        <f t="shared" si="23"/>
        <v>0.67303330552412599</v>
      </c>
      <c r="BP29" s="492">
        <f t="shared" si="24"/>
        <v>0.26790014591521949</v>
      </c>
      <c r="BQ29" s="19"/>
      <c r="BR29" s="13">
        <f t="shared" si="64"/>
        <v>179.44961112784972</v>
      </c>
    </row>
    <row r="30" spans="1:73" x14ac:dyDescent="0.45">
      <c r="A30" s="10"/>
      <c r="B30" s="10" t="s">
        <v>10</v>
      </c>
      <c r="C30" s="13">
        <v>195</v>
      </c>
      <c r="D30" s="13">
        <v>215</v>
      </c>
      <c r="E30" s="13">
        <v>205</v>
      </c>
      <c r="F30" s="13">
        <v>195</v>
      </c>
      <c r="G30" s="13">
        <v>210</v>
      </c>
      <c r="H30" s="13">
        <v>205</v>
      </c>
      <c r="I30" s="13">
        <v>144.371088411681</v>
      </c>
      <c r="J30" s="13">
        <v>129.77199999999999</v>
      </c>
      <c r="K30" s="13">
        <v>134.92660999999998</v>
      </c>
      <c r="L30" s="13">
        <v>127.45219999999998</v>
      </c>
      <c r="M30" s="26">
        <f t="shared" si="46"/>
        <v>3.9720509817217753E-2</v>
      </c>
      <c r="N30" s="26">
        <f t="shared" si="46"/>
        <v>-5.5396114969463839E-2</v>
      </c>
      <c r="O30" s="27"/>
      <c r="P30" s="13">
        <v>55</v>
      </c>
      <c r="Q30" s="13">
        <v>60</v>
      </c>
      <c r="R30" s="13">
        <v>60</v>
      </c>
      <c r="S30" s="13">
        <v>50</v>
      </c>
      <c r="T30" s="13">
        <v>50</v>
      </c>
      <c r="U30" s="13">
        <v>50</v>
      </c>
      <c r="V30" s="13">
        <v>50</v>
      </c>
      <c r="W30" s="13">
        <v>50</v>
      </c>
      <c r="X30" s="13">
        <v>50</v>
      </c>
      <c r="Y30" s="13">
        <v>50</v>
      </c>
      <c r="Z30" s="13">
        <v>55</v>
      </c>
      <c r="AA30" s="13">
        <v>50</v>
      </c>
      <c r="AB30" s="13">
        <v>50</v>
      </c>
      <c r="AC30" s="13">
        <v>65</v>
      </c>
      <c r="AD30" s="13">
        <v>55</v>
      </c>
      <c r="AE30" s="13">
        <v>50</v>
      </c>
      <c r="AF30" s="13">
        <v>50</v>
      </c>
      <c r="AG30" s="13">
        <v>55</v>
      </c>
      <c r="AH30" s="13">
        <v>35.253865920000003</v>
      </c>
      <c r="AI30" s="13">
        <v>35.729599999999998</v>
      </c>
      <c r="AJ30" s="13">
        <v>37.484800000000007</v>
      </c>
      <c r="AK30" s="13">
        <v>35.900320000000001</v>
      </c>
      <c r="AL30" s="13">
        <v>32.069000000000003</v>
      </c>
      <c r="AM30" s="13">
        <v>29.286999999999999</v>
      </c>
      <c r="AN30" s="13">
        <v>32.602000000000004</v>
      </c>
      <c r="AO30" s="13">
        <v>35.814</v>
      </c>
      <c r="AP30" s="13">
        <v>33.107999999999997</v>
      </c>
      <c r="AQ30" s="13">
        <v>35.045249999999996</v>
      </c>
      <c r="AR30" s="13">
        <v>34.968000000000004</v>
      </c>
      <c r="AS30" s="13">
        <v>31.80536</v>
      </c>
      <c r="AT30" s="13">
        <v>30.239899999999999</v>
      </c>
      <c r="AU30" s="492">
        <f t="shared" si="48"/>
        <v>-8.6628609399540868E-2</v>
      </c>
      <c r="AV30" s="492">
        <f t="shared" si="49"/>
        <v>-4.9220005684576518E-2</v>
      </c>
      <c r="AW30" s="4"/>
      <c r="AX30" s="4"/>
      <c r="AY30" s="13">
        <f t="shared" si="65"/>
        <v>100</v>
      </c>
      <c r="AZ30" s="13">
        <f t="shared" si="66"/>
        <v>115</v>
      </c>
      <c r="BA30" s="13">
        <f t="shared" si="51"/>
        <v>110</v>
      </c>
      <c r="BB30" s="13">
        <f t="shared" si="52"/>
        <v>100</v>
      </c>
      <c r="BC30" s="13">
        <f t="shared" si="53"/>
        <v>100</v>
      </c>
      <c r="BD30" s="13">
        <f t="shared" si="54"/>
        <v>100</v>
      </c>
      <c r="BE30" s="13">
        <f t="shared" si="55"/>
        <v>105</v>
      </c>
      <c r="BF30" s="13">
        <f t="shared" si="56"/>
        <v>115</v>
      </c>
      <c r="BG30" s="13">
        <f t="shared" si="57"/>
        <v>105</v>
      </c>
      <c r="BH30" s="13">
        <f t="shared" si="58"/>
        <v>105</v>
      </c>
      <c r="BI30" s="13">
        <f t="shared" si="59"/>
        <v>70.98346592</v>
      </c>
      <c r="BJ30" s="13">
        <f t="shared" si="60"/>
        <v>73.385120000000001</v>
      </c>
      <c r="BK30" s="13">
        <f t="shared" si="61"/>
        <v>61.356000000000002</v>
      </c>
      <c r="BL30" s="13">
        <f t="shared" si="62"/>
        <v>68.415999999999997</v>
      </c>
      <c r="BM30" s="13">
        <f t="shared" si="63"/>
        <v>68.153249999999986</v>
      </c>
      <c r="BN30" s="13">
        <f t="shared" si="67"/>
        <v>66.773359999999997</v>
      </c>
      <c r="BO30" s="492">
        <f t="shared" si="23"/>
        <v>-2.4009588400374149E-2</v>
      </c>
      <c r="BP30" s="492">
        <f t="shared" si="24"/>
        <v>-2.0246870105240622E-2</v>
      </c>
      <c r="BQ30" s="19"/>
      <c r="BR30" s="13">
        <f t="shared" si="64"/>
        <v>132.05851000000001</v>
      </c>
    </row>
    <row r="31" spans="1:73" x14ac:dyDescent="0.45">
      <c r="A31" s="10"/>
      <c r="B31" s="10" t="s">
        <v>11</v>
      </c>
      <c r="C31" s="13">
        <v>145</v>
      </c>
      <c r="D31" s="13">
        <v>205</v>
      </c>
      <c r="E31" s="13">
        <v>235</v>
      </c>
      <c r="F31" s="13">
        <v>255</v>
      </c>
      <c r="G31" s="13">
        <v>205</v>
      </c>
      <c r="H31" s="13">
        <v>250</v>
      </c>
      <c r="I31" s="13">
        <v>236.30553514877744</v>
      </c>
      <c r="J31" s="13">
        <v>407.41725489092846</v>
      </c>
      <c r="K31" s="13">
        <v>714.64969215683095</v>
      </c>
      <c r="L31" s="13">
        <v>331.42640940730098</v>
      </c>
      <c r="M31" s="26">
        <f t="shared" si="46"/>
        <v>0.75409775501077658</v>
      </c>
      <c r="N31" s="26">
        <f t="shared" si="46"/>
        <v>-0.536239344892114</v>
      </c>
      <c r="O31" s="27"/>
      <c r="P31" s="13">
        <v>40</v>
      </c>
      <c r="Q31" s="13">
        <v>50</v>
      </c>
      <c r="R31" s="13">
        <v>30</v>
      </c>
      <c r="S31" s="13">
        <v>45</v>
      </c>
      <c r="T31" s="13">
        <v>70</v>
      </c>
      <c r="U31" s="13">
        <v>70</v>
      </c>
      <c r="V31" s="13">
        <v>60</v>
      </c>
      <c r="W31" s="13">
        <v>80</v>
      </c>
      <c r="X31" s="13">
        <v>60</v>
      </c>
      <c r="Y31" s="13">
        <v>5</v>
      </c>
      <c r="Z31" s="13">
        <v>40</v>
      </c>
      <c r="AA31" s="13">
        <v>50</v>
      </c>
      <c r="AB31" s="13">
        <v>45</v>
      </c>
      <c r="AC31" s="13">
        <v>35</v>
      </c>
      <c r="AD31" s="13">
        <v>60</v>
      </c>
      <c r="AE31" s="13">
        <v>60</v>
      </c>
      <c r="AF31" s="13">
        <v>65</v>
      </c>
      <c r="AG31" s="13">
        <v>65</v>
      </c>
      <c r="AH31" s="13">
        <v>120.06234497323445</v>
      </c>
      <c r="AI31" s="13">
        <v>32.465993276480084</v>
      </c>
      <c r="AJ31" s="13">
        <v>71.258283533203581</v>
      </c>
      <c r="AK31" s="13">
        <v>12.51891336585927</v>
      </c>
      <c r="AL31" s="13">
        <v>145.68021354108029</v>
      </c>
      <c r="AM31" s="13">
        <v>62.204669189158899</v>
      </c>
      <c r="AN31" s="13">
        <v>126.5474461274456</v>
      </c>
      <c r="AO31" s="13">
        <v>72.984926033243681</v>
      </c>
      <c r="AP31" s="13">
        <v>317.74572706849671</v>
      </c>
      <c r="AQ31" s="13">
        <v>111.75283237818897</v>
      </c>
      <c r="AR31" s="13">
        <v>163.73283462873957</v>
      </c>
      <c r="AS31" s="13">
        <v>121.41829808140564</v>
      </c>
      <c r="AT31" s="13">
        <v>138.49273705129639</v>
      </c>
      <c r="AU31" s="492">
        <f t="shared" si="48"/>
        <v>-0.56413973421760155</v>
      </c>
      <c r="AV31" s="492">
        <f t="shared" si="49"/>
        <v>0.14062492424694573</v>
      </c>
      <c r="AW31" s="4"/>
      <c r="AX31" s="4"/>
      <c r="AY31" s="13">
        <f t="shared" si="65"/>
        <v>115</v>
      </c>
      <c r="AZ31" s="13">
        <f t="shared" si="66"/>
        <v>90</v>
      </c>
      <c r="BA31" s="13">
        <f t="shared" si="51"/>
        <v>75</v>
      </c>
      <c r="BB31" s="13">
        <f t="shared" si="52"/>
        <v>140</v>
      </c>
      <c r="BC31" s="13">
        <f t="shared" si="53"/>
        <v>140</v>
      </c>
      <c r="BD31" s="13">
        <f t="shared" si="54"/>
        <v>65</v>
      </c>
      <c r="BE31" s="13">
        <f t="shared" si="55"/>
        <v>90</v>
      </c>
      <c r="BF31" s="13">
        <f t="shared" si="56"/>
        <v>80</v>
      </c>
      <c r="BG31" s="13">
        <f t="shared" si="57"/>
        <v>120</v>
      </c>
      <c r="BH31" s="13">
        <f t="shared" si="58"/>
        <v>130</v>
      </c>
      <c r="BI31" s="13">
        <f t="shared" si="59"/>
        <v>152.52833824971452</v>
      </c>
      <c r="BJ31" s="13">
        <f t="shared" si="60"/>
        <v>83.777196899062858</v>
      </c>
      <c r="BK31" s="13">
        <f t="shared" si="61"/>
        <v>207.88488273023918</v>
      </c>
      <c r="BL31" s="13">
        <f t="shared" si="62"/>
        <v>199.53237216068928</v>
      </c>
      <c r="BM31" s="13">
        <f t="shared" si="63"/>
        <v>429.4985594466857</v>
      </c>
      <c r="BN31" s="13">
        <f t="shared" si="67"/>
        <v>285.15113271014519</v>
      </c>
      <c r="BO31" s="492">
        <f t="shared" si="23"/>
        <v>0.42909709147598663</v>
      </c>
      <c r="BP31" s="492">
        <f t="shared" si="24"/>
        <v>-0.33608361090314343</v>
      </c>
      <c r="BQ31" s="19"/>
      <c r="BR31" s="13">
        <f t="shared" si="64"/>
        <v>535.39670213963063</v>
      </c>
    </row>
    <row r="32" spans="1:73" x14ac:dyDescent="0.45">
      <c r="A32" s="10"/>
      <c r="B32" s="10" t="s">
        <v>58</v>
      </c>
      <c r="C32" s="13">
        <v>220</v>
      </c>
      <c r="D32" s="13">
        <v>225</v>
      </c>
      <c r="E32" s="13">
        <v>240</v>
      </c>
      <c r="F32" s="13">
        <v>235</v>
      </c>
      <c r="G32" s="13">
        <v>235</v>
      </c>
      <c r="H32" s="13">
        <v>235</v>
      </c>
      <c r="I32" s="13">
        <v>248.88000000000008</v>
      </c>
      <c r="J32" s="13">
        <v>234.76896366997812</v>
      </c>
      <c r="K32" s="13">
        <v>243.6419092646704</v>
      </c>
      <c r="L32" s="13">
        <v>256.70065974056388</v>
      </c>
      <c r="M32" s="26">
        <f t="shared" si="46"/>
        <v>3.7794372203155735E-2</v>
      </c>
      <c r="N32" s="26">
        <f t="shared" si="46"/>
        <v>5.3598128972580206E-2</v>
      </c>
      <c r="O32" s="27"/>
      <c r="P32" s="13">
        <v>45</v>
      </c>
      <c r="Q32" s="13">
        <v>65</v>
      </c>
      <c r="R32" s="13">
        <v>50</v>
      </c>
      <c r="S32" s="13">
        <v>65</v>
      </c>
      <c r="T32" s="13">
        <v>45</v>
      </c>
      <c r="U32" s="13">
        <v>65</v>
      </c>
      <c r="V32" s="13">
        <v>50</v>
      </c>
      <c r="W32" s="13">
        <v>70</v>
      </c>
      <c r="X32" s="13">
        <v>45</v>
      </c>
      <c r="Y32" s="13">
        <v>75</v>
      </c>
      <c r="Z32" s="13">
        <v>55</v>
      </c>
      <c r="AA32" s="13">
        <v>70</v>
      </c>
      <c r="AB32" s="13">
        <v>45</v>
      </c>
      <c r="AC32" s="13">
        <v>70</v>
      </c>
      <c r="AD32" s="13">
        <v>55</v>
      </c>
      <c r="AE32" s="13">
        <v>70</v>
      </c>
      <c r="AF32" s="13">
        <v>45</v>
      </c>
      <c r="AG32" s="13">
        <v>70</v>
      </c>
      <c r="AH32" s="13">
        <v>62.22000000000002</v>
      </c>
      <c r="AI32" s="13">
        <v>62.22000000000002</v>
      </c>
      <c r="AJ32" s="13">
        <v>62.22000000000002</v>
      </c>
      <c r="AK32" s="13">
        <v>62.22000000000002</v>
      </c>
      <c r="AL32" s="13">
        <v>58.69224091749453</v>
      </c>
      <c r="AM32" s="13">
        <v>58.69224091749453</v>
      </c>
      <c r="AN32" s="13">
        <v>58.69224091749453</v>
      </c>
      <c r="AO32" s="13">
        <v>58.69224091749453</v>
      </c>
      <c r="AP32" s="13">
        <v>57.099048175732733</v>
      </c>
      <c r="AQ32" s="13">
        <v>59.478536181801729</v>
      </c>
      <c r="AR32" s="13">
        <v>60.55383400203641</v>
      </c>
      <c r="AS32" s="13">
        <v>66.51049090509953</v>
      </c>
      <c r="AT32" s="13">
        <v>65.477870712452045</v>
      </c>
      <c r="AU32" s="492">
        <f t="shared" si="48"/>
        <v>0.14674189508259339</v>
      </c>
      <c r="AV32" s="492">
        <f t="shared" si="49"/>
        <v>-1.552567389888726E-2</v>
      </c>
      <c r="AW32" s="4"/>
      <c r="AX32" s="4"/>
      <c r="AY32" s="13">
        <f t="shared" si="65"/>
        <v>115</v>
      </c>
      <c r="AZ32" s="13">
        <f t="shared" si="66"/>
        <v>110</v>
      </c>
      <c r="BA32" s="13">
        <f t="shared" si="51"/>
        <v>115</v>
      </c>
      <c r="BB32" s="13">
        <f t="shared" si="52"/>
        <v>110</v>
      </c>
      <c r="BC32" s="13">
        <f t="shared" si="53"/>
        <v>120</v>
      </c>
      <c r="BD32" s="13">
        <f t="shared" si="54"/>
        <v>120</v>
      </c>
      <c r="BE32" s="13">
        <f t="shared" si="55"/>
        <v>125</v>
      </c>
      <c r="BF32" s="13">
        <f t="shared" si="56"/>
        <v>115</v>
      </c>
      <c r="BG32" s="13">
        <f t="shared" si="57"/>
        <v>125</v>
      </c>
      <c r="BH32" s="13">
        <f t="shared" si="58"/>
        <v>115</v>
      </c>
      <c r="BI32" s="13">
        <f t="shared" si="59"/>
        <v>124.44000000000004</v>
      </c>
      <c r="BJ32" s="13">
        <f t="shared" si="60"/>
        <v>124.44000000000004</v>
      </c>
      <c r="BK32" s="13">
        <f t="shared" si="61"/>
        <v>117.38448183498906</v>
      </c>
      <c r="BL32" s="13">
        <f t="shared" si="62"/>
        <v>117.38448183498906</v>
      </c>
      <c r="BM32" s="13">
        <f t="shared" si="63"/>
        <v>116.57758435753446</v>
      </c>
      <c r="BN32" s="13">
        <f t="shared" si="67"/>
        <v>127.06432490713594</v>
      </c>
      <c r="BO32" s="492">
        <f t="shared" si="23"/>
        <v>8.2462715009928855E-2</v>
      </c>
      <c r="BP32" s="492">
        <f t="shared" si="24"/>
        <v>8.9955033872030299E-2</v>
      </c>
      <c r="BQ32" s="19"/>
      <c r="BR32" s="13">
        <f t="shared" si="64"/>
        <v>252.02073180138973</v>
      </c>
    </row>
    <row r="33" spans="1:70" x14ac:dyDescent="0.45">
      <c r="A33" s="29"/>
      <c r="B33" s="29" t="s">
        <v>2</v>
      </c>
      <c r="C33" s="29">
        <v>435</v>
      </c>
      <c r="D33" s="29">
        <v>455</v>
      </c>
      <c r="E33" s="29">
        <v>445</v>
      </c>
      <c r="F33" s="29">
        <v>490</v>
      </c>
      <c r="G33" s="29">
        <v>505</v>
      </c>
      <c r="H33" s="29">
        <v>525</v>
      </c>
      <c r="I33" s="29">
        <v>584.22913046317694</v>
      </c>
      <c r="J33" s="29">
        <v>500.47378682248154</v>
      </c>
      <c r="K33" s="29">
        <v>554.78384453233207</v>
      </c>
      <c r="L33" s="29">
        <v>588.03953933929688</v>
      </c>
      <c r="M33" s="30">
        <f t="shared" si="46"/>
        <v>0.10851728729823429</v>
      </c>
      <c r="N33" s="30">
        <f t="shared" si="46"/>
        <v>5.9943516983625322E-2</v>
      </c>
      <c r="O33" s="27"/>
      <c r="P33" s="29">
        <v>105</v>
      </c>
      <c r="Q33" s="29">
        <v>115</v>
      </c>
      <c r="R33" s="29">
        <v>110</v>
      </c>
      <c r="S33" s="29">
        <v>110</v>
      </c>
      <c r="T33" s="29">
        <v>105</v>
      </c>
      <c r="U33" s="29">
        <v>115</v>
      </c>
      <c r="V33" s="29">
        <v>115</v>
      </c>
      <c r="W33" s="29">
        <v>120</v>
      </c>
      <c r="X33" s="29">
        <v>120</v>
      </c>
      <c r="Y33" s="29">
        <v>130</v>
      </c>
      <c r="Z33" s="29">
        <v>125</v>
      </c>
      <c r="AA33" s="29">
        <v>125</v>
      </c>
      <c r="AB33" s="29">
        <v>125</v>
      </c>
      <c r="AC33" s="29">
        <v>125</v>
      </c>
      <c r="AD33" s="29">
        <v>130</v>
      </c>
      <c r="AE33" s="29">
        <v>130</v>
      </c>
      <c r="AF33" s="29">
        <v>130</v>
      </c>
      <c r="AG33" s="29">
        <v>135</v>
      </c>
      <c r="AH33" s="29">
        <v>146.35688023958647</v>
      </c>
      <c r="AI33" s="29">
        <v>146.22372574012326</v>
      </c>
      <c r="AJ33" s="29">
        <v>145.15848974441764</v>
      </c>
      <c r="AK33" s="29">
        <v>146.49003473904969</v>
      </c>
      <c r="AL33" s="29">
        <v>117.7626785735126</v>
      </c>
      <c r="AM33" s="29">
        <v>103.79124483522574</v>
      </c>
      <c r="AN33" s="29">
        <v>136.33611151161961</v>
      </c>
      <c r="AO33" s="29">
        <v>142.58375190212359</v>
      </c>
      <c r="AP33" s="29">
        <v>143.33431167859692</v>
      </c>
      <c r="AQ33" s="29">
        <v>132.13373642526798</v>
      </c>
      <c r="AR33" s="29">
        <v>131.94819154228355</v>
      </c>
      <c r="AS33" s="29">
        <v>147.36760488618359</v>
      </c>
      <c r="AT33" s="29">
        <v>143.50226373883504</v>
      </c>
      <c r="AU33" s="612">
        <f t="shared" si="48"/>
        <v>1.1717505618245028E-3</v>
      </c>
      <c r="AV33" s="612">
        <f t="shared" si="49"/>
        <v>-2.6229245907429033E-2</v>
      </c>
      <c r="AW33" s="4"/>
      <c r="AX33" s="4"/>
      <c r="AY33" s="29">
        <f t="shared" si="65"/>
        <v>235</v>
      </c>
      <c r="AZ33" s="29">
        <f t="shared" si="66"/>
        <v>220</v>
      </c>
      <c r="BA33" s="29">
        <f t="shared" si="51"/>
        <v>220</v>
      </c>
      <c r="BB33" s="29">
        <f t="shared" si="52"/>
        <v>220</v>
      </c>
      <c r="BC33" s="29">
        <f t="shared" si="53"/>
        <v>235</v>
      </c>
      <c r="BD33" s="29">
        <f t="shared" si="54"/>
        <v>250</v>
      </c>
      <c r="BE33" s="29">
        <f t="shared" si="55"/>
        <v>250</v>
      </c>
      <c r="BF33" s="29">
        <f t="shared" si="56"/>
        <v>250</v>
      </c>
      <c r="BG33" s="29">
        <f t="shared" si="57"/>
        <v>260</v>
      </c>
      <c r="BH33" s="29">
        <f t="shared" si="58"/>
        <v>265</v>
      </c>
      <c r="BI33" s="29">
        <f t="shared" si="59"/>
        <v>292.58060597970973</v>
      </c>
      <c r="BJ33" s="29">
        <f t="shared" si="60"/>
        <v>291.64852448346733</v>
      </c>
      <c r="BK33" s="29">
        <f t="shared" si="61"/>
        <v>221.55392340873834</v>
      </c>
      <c r="BL33" s="599">
        <f t="shared" si="62"/>
        <v>278.9198634137432</v>
      </c>
      <c r="BM33" s="599">
        <f t="shared" si="63"/>
        <v>275.46804810386493</v>
      </c>
      <c r="BN33" s="599">
        <f t="shared" si="67"/>
        <v>279.31579642846714</v>
      </c>
      <c r="BO33" s="545">
        <f t="shared" si="23"/>
        <v>1.4195224745847668E-3</v>
      </c>
      <c r="BP33" s="545">
        <f t="shared" si="24"/>
        <v>1.396803858410256E-2</v>
      </c>
      <c r="BQ33" s="19"/>
      <c r="BR33" s="611">
        <f t="shared" si="64"/>
        <v>554.95179659257019</v>
      </c>
    </row>
    <row r="34" spans="1:70" x14ac:dyDescent="0.45">
      <c r="A34" s="37"/>
      <c r="B34" s="37"/>
      <c r="C34" s="37"/>
      <c r="D34" s="37"/>
      <c r="E34" s="37"/>
      <c r="F34" s="37"/>
      <c r="G34" s="37"/>
      <c r="H34" s="37"/>
      <c r="I34" s="628"/>
      <c r="J34" s="37"/>
      <c r="K34" s="37"/>
      <c r="L34" s="37"/>
      <c r="M34" s="37"/>
      <c r="N34" s="539"/>
      <c r="O34" s="27"/>
      <c r="P34" s="544"/>
      <c r="Q34" s="544"/>
      <c r="R34" s="544"/>
      <c r="S34" s="544"/>
      <c r="T34" s="544"/>
      <c r="U34" s="544"/>
      <c r="V34" s="544"/>
      <c r="W34" s="544"/>
      <c r="X34" s="544"/>
      <c r="Y34" s="544"/>
      <c r="Z34" s="544"/>
      <c r="AA34" s="544"/>
      <c r="AB34" s="544"/>
      <c r="AC34" s="544"/>
      <c r="AD34" s="544"/>
      <c r="AE34" s="544"/>
      <c r="AF34" s="544"/>
      <c r="AG34" s="544"/>
      <c r="AH34" s="580"/>
      <c r="AI34" s="580"/>
      <c r="AJ34" s="580"/>
      <c r="AK34" s="580"/>
      <c r="AL34" s="563"/>
      <c r="AM34" s="580"/>
      <c r="AN34" s="580"/>
      <c r="AO34" s="580"/>
      <c r="AP34" s="580"/>
      <c r="AQ34" s="580"/>
      <c r="AR34" s="580"/>
      <c r="AS34" s="580"/>
      <c r="AT34" s="580"/>
      <c r="AU34" s="492"/>
      <c r="AV34" s="492"/>
      <c r="AW34" s="4"/>
      <c r="AX34" s="4"/>
      <c r="AY34" s="37"/>
      <c r="AZ34" s="37"/>
      <c r="BA34" s="37"/>
      <c r="BB34" s="37"/>
      <c r="BC34" s="37"/>
      <c r="BD34" s="37"/>
      <c r="BE34" s="37"/>
      <c r="BF34" s="37"/>
      <c r="BG34" s="37"/>
      <c r="BH34" s="37"/>
      <c r="BI34" s="37"/>
      <c r="BJ34" s="37"/>
      <c r="BK34" s="37"/>
      <c r="BL34" s="37"/>
      <c r="BM34" s="37"/>
      <c r="BN34" s="37"/>
      <c r="BO34" s="492"/>
      <c r="BP34" s="492"/>
      <c r="BQ34" s="19"/>
      <c r="BR34" s="13"/>
    </row>
    <row r="35" spans="1:70" x14ac:dyDescent="0.45">
      <c r="A35" s="23" t="s">
        <v>3</v>
      </c>
      <c r="B35" s="9"/>
      <c r="C35" s="656">
        <v>935</v>
      </c>
      <c r="D35" s="656">
        <v>150</v>
      </c>
      <c r="E35" s="656">
        <v>305</v>
      </c>
      <c r="F35" s="656">
        <v>535</v>
      </c>
      <c r="G35" s="656">
        <v>275</v>
      </c>
      <c r="H35" s="656">
        <v>15</v>
      </c>
      <c r="I35" s="656">
        <f t="shared" ref="I35:J35" si="68">SUM(I36:I38)</f>
        <v>1236.8318457356809</v>
      </c>
      <c r="J35" s="656">
        <f t="shared" si="68"/>
        <v>1543.7189258818007</v>
      </c>
      <c r="K35" s="656">
        <f>SUM(K36:K38)</f>
        <v>-44.9763453768727</v>
      </c>
      <c r="L35" s="656">
        <f t="shared" ref="L35" si="69">SUM(L36:L38)</f>
        <v>104.0016754496522</v>
      </c>
      <c r="M35" s="492" t="str">
        <f t="shared" ref="M35:N38" si="70">IF(ISERROR(K35/J35),"N/A",IF(J35&lt;0,"N/A",IF(K35&lt;0,"N/A",IF(K35/J35-1&gt;300%,"&gt;±300%",IF(K35/J35-1&lt;-300%,"&gt;±300%",K35/J35-1)))))</f>
        <v>N/A</v>
      </c>
      <c r="N35" s="492" t="str">
        <f t="shared" si="70"/>
        <v>N/A</v>
      </c>
      <c r="O35" s="27"/>
      <c r="P35" s="656">
        <v>-175</v>
      </c>
      <c r="Q35" s="656">
        <v>0</v>
      </c>
      <c r="R35" s="656">
        <v>-10</v>
      </c>
      <c r="S35" s="656">
        <v>115</v>
      </c>
      <c r="T35" s="656">
        <v>285</v>
      </c>
      <c r="U35" s="656">
        <v>-95</v>
      </c>
      <c r="V35" s="656">
        <v>165</v>
      </c>
      <c r="W35" s="656">
        <v>95</v>
      </c>
      <c r="X35" s="656">
        <v>50</v>
      </c>
      <c r="Y35" s="656">
        <v>225</v>
      </c>
      <c r="Z35" s="656">
        <v>80</v>
      </c>
      <c r="AA35" s="656">
        <v>105</v>
      </c>
      <c r="AB35" s="656">
        <v>-10</v>
      </c>
      <c r="AC35" s="656">
        <v>100</v>
      </c>
      <c r="AD35" s="656">
        <v>60</v>
      </c>
      <c r="AE35" s="656">
        <v>-55</v>
      </c>
      <c r="AF35" s="656">
        <v>65</v>
      </c>
      <c r="AG35" s="656">
        <v>-65</v>
      </c>
      <c r="AH35" s="656">
        <f t="shared" ref="AH35:AP35" si="71">SUM(AH36:AH38)</f>
        <v>790.1661115212097</v>
      </c>
      <c r="AI35" s="656">
        <f t="shared" si="71"/>
        <v>122.24379953203626</v>
      </c>
      <c r="AJ35" s="656">
        <f t="shared" si="71"/>
        <v>246.81899767772563</v>
      </c>
      <c r="AK35" s="656">
        <f t="shared" si="71"/>
        <v>77.602937004709432</v>
      </c>
      <c r="AL35" s="656">
        <f t="shared" si="71"/>
        <v>66.580394547265257</v>
      </c>
      <c r="AM35" s="656">
        <f t="shared" si="71"/>
        <v>382.79631665098714</v>
      </c>
      <c r="AN35" s="656">
        <f t="shared" si="71"/>
        <v>959.66732608193229</v>
      </c>
      <c r="AO35" s="656">
        <f t="shared" si="71"/>
        <v>134.67488860161626</v>
      </c>
      <c r="AP35" s="656">
        <f t="shared" si="71"/>
        <v>158.67181550394133</v>
      </c>
      <c r="AQ35" s="656">
        <f>SUM(AQ36:AQ38)</f>
        <v>186.80608495644449</v>
      </c>
      <c r="AR35" s="656">
        <f>SUM(AR36:AR38)</f>
        <v>-282.38634449291567</v>
      </c>
      <c r="AS35" s="656">
        <f>SUM(AS36:AS38)</f>
        <v>-108.06790134434286</v>
      </c>
      <c r="AT35" s="656">
        <f>SUM(AT36:AT38)</f>
        <v>-166.59887493607749</v>
      </c>
      <c r="AU35" s="492" t="str">
        <f>IF(ISERROR(AT35/AP35),"N/A",IF(AP35&lt;0,"N/A",IF(AT35&lt;0,"N/A",IF(AT35/AP35-1&gt;300%,"&gt;±300%",IF(AT35/AP35-1&lt;-300%,"&gt;±300%",AT35/AP35-1)))))</f>
        <v>N/A</v>
      </c>
      <c r="AV35" s="492" t="str">
        <f>IF(ISERROR(AT35/AS35),"N/A",IF(AS35&lt;0,"N/A",IF(AT35&lt;0,"N/A",IF(AT35/AS35-1&gt;300%,"&gt;±300%",IF(AT35/AS35-1&lt;-300%,"&gt;±300%",AT35/AS35-1)))))</f>
        <v>N/A</v>
      </c>
      <c r="AW35" s="4"/>
      <c r="AX35" s="4"/>
      <c r="AY35" s="9">
        <f t="shared" ref="AY35:AZ35" si="72">SUM(AY36:AY38)</f>
        <v>325</v>
      </c>
      <c r="AZ35" s="9">
        <f t="shared" si="72"/>
        <v>-175</v>
      </c>
      <c r="BA35" s="9">
        <f>SUM(R35:S35)</f>
        <v>105</v>
      </c>
      <c r="BB35" s="9">
        <f>SUM(T35:U35)</f>
        <v>190</v>
      </c>
      <c r="BC35" s="9">
        <f>SUM(V35:W35)</f>
        <v>260</v>
      </c>
      <c r="BD35" s="9">
        <f>SUM(X35:Y35)</f>
        <v>275</v>
      </c>
      <c r="BE35" s="9">
        <f>SUM(Z35:AA35)</f>
        <v>185</v>
      </c>
      <c r="BF35" s="9">
        <f>SUM(AB35:AC35)</f>
        <v>90</v>
      </c>
      <c r="BG35" s="9">
        <f>SUM(AD35:AE35)</f>
        <v>5</v>
      </c>
      <c r="BH35" s="9">
        <f>SUM(AF35:AG35)</f>
        <v>0</v>
      </c>
      <c r="BI35" s="9">
        <f>SUM(AH35:AI35)</f>
        <v>912.40991105324599</v>
      </c>
      <c r="BJ35" s="9">
        <f>SUM(AJ35:AK35)</f>
        <v>324.42193468243505</v>
      </c>
      <c r="BK35" s="9">
        <f>SUM(AL35:AM35)</f>
        <v>449.37671119825239</v>
      </c>
      <c r="BL35" s="9">
        <f>SUM(AN35:AO35)</f>
        <v>1094.3422146835485</v>
      </c>
      <c r="BM35" s="9">
        <f t="shared" ref="BM35:BM38" si="73">SUM(AP35:AQ35)</f>
        <v>345.47790046038585</v>
      </c>
      <c r="BN35" s="9">
        <f>SUM(AR35:AS35)</f>
        <v>-390.45424583725855</v>
      </c>
      <c r="BO35" s="492" t="str">
        <f t="shared" si="23"/>
        <v>N/A</v>
      </c>
      <c r="BP35" s="492" t="str">
        <f t="shared" si="24"/>
        <v>N/A</v>
      </c>
      <c r="BQ35" s="19"/>
      <c r="BR35" s="36">
        <f t="shared" ref="BR35:BR38" si="74">SUM(AQ35:AT35)</f>
        <v>-370.24703581689153</v>
      </c>
    </row>
    <row r="36" spans="1:70" x14ac:dyDescent="0.45">
      <c r="A36" s="10"/>
      <c r="B36" s="10" t="s">
        <v>42</v>
      </c>
      <c r="C36" s="657">
        <v>-5</v>
      </c>
      <c r="D36" s="657">
        <v>50</v>
      </c>
      <c r="E36" s="657">
        <v>525</v>
      </c>
      <c r="F36" s="657">
        <v>460</v>
      </c>
      <c r="G36" s="657">
        <v>215</v>
      </c>
      <c r="H36" s="657">
        <v>280</v>
      </c>
      <c r="I36" s="658">
        <v>266.24833333333333</v>
      </c>
      <c r="J36" s="658">
        <v>578.36974999999995</v>
      </c>
      <c r="K36" s="658">
        <v>331.78375</v>
      </c>
      <c r="L36" s="658">
        <v>254.0016754496522</v>
      </c>
      <c r="M36" s="26">
        <f t="shared" si="70"/>
        <v>-0.42634664070864703</v>
      </c>
      <c r="N36" s="26">
        <f t="shared" si="70"/>
        <v>-0.23443605827695846</v>
      </c>
      <c r="O36" s="27"/>
      <c r="P36" s="658">
        <v>15</v>
      </c>
      <c r="Q36" s="658">
        <v>40</v>
      </c>
      <c r="R36" s="658">
        <v>45</v>
      </c>
      <c r="S36" s="658">
        <v>75</v>
      </c>
      <c r="T36" s="658">
        <v>180</v>
      </c>
      <c r="U36" s="658">
        <v>220</v>
      </c>
      <c r="V36" s="658">
        <v>150</v>
      </c>
      <c r="W36" s="658">
        <v>115</v>
      </c>
      <c r="X36" s="658">
        <v>80</v>
      </c>
      <c r="Y36" s="658">
        <v>115</v>
      </c>
      <c r="Z36" s="658">
        <v>30</v>
      </c>
      <c r="AA36" s="658">
        <v>75</v>
      </c>
      <c r="AB36" s="658">
        <v>45</v>
      </c>
      <c r="AC36" s="658">
        <v>65</v>
      </c>
      <c r="AD36" s="658">
        <v>85</v>
      </c>
      <c r="AE36" s="658">
        <v>70</v>
      </c>
      <c r="AF36" s="658">
        <v>70</v>
      </c>
      <c r="AG36" s="658">
        <v>50</v>
      </c>
      <c r="AH36" s="658">
        <v>106.90667862297045</v>
      </c>
      <c r="AI36" s="658">
        <v>85.201328801857173</v>
      </c>
      <c r="AJ36" s="658">
        <v>49.669542878294834</v>
      </c>
      <c r="AK36" s="658">
        <v>24.470783030210882</v>
      </c>
      <c r="AL36" s="658">
        <v>300.15849182404202</v>
      </c>
      <c r="AM36" s="658">
        <v>121.78182395183488</v>
      </c>
      <c r="AN36" s="658">
        <v>96.566656863017542</v>
      </c>
      <c r="AO36" s="658">
        <v>59.862777361105564</v>
      </c>
      <c r="AP36" s="658">
        <v>20.544517487931415</v>
      </c>
      <c r="AQ36" s="658">
        <v>106.59353144541492</v>
      </c>
      <c r="AR36" s="658">
        <v>109.85043641980964</v>
      </c>
      <c r="AS36" s="658">
        <v>94.795264646844004</v>
      </c>
      <c r="AT36" s="658">
        <v>60.054218694155061</v>
      </c>
      <c r="AU36" s="492">
        <f>IF(ISERROR(AT36/AP36),"N/A",IF(AP36&lt;0,"N/A",IF(AT36&lt;0,"N/A",IF(AT36/AP36-1&gt;300%,"&gt;±300%",IF(AT36/AP36-1&lt;-300%,"&gt;±300%",AT36/AP36-1)))))</f>
        <v>1.9231262661404949</v>
      </c>
      <c r="AV36" s="492">
        <f>IF(ISERROR(AT36/AS36),"N/A",IF(AS36&lt;0,"N/A",IF(AT36&lt;0,"N/A",IF(AT36/AS36-1&gt;300%,"&gt;±300%",IF(AT36/AS36-1&lt;-300%,"&gt;±300%",AT36/AS36-1)))))</f>
        <v>-0.36648503574640923</v>
      </c>
      <c r="AW36" s="4"/>
      <c r="AX36" s="4"/>
      <c r="AY36" s="13">
        <f>D36-AZ36</f>
        <v>-5</v>
      </c>
      <c r="AZ36" s="13">
        <f>SUM(P36:Q36)</f>
        <v>55</v>
      </c>
      <c r="BA36" s="13">
        <f>SUM(R36:S36)</f>
        <v>120</v>
      </c>
      <c r="BB36" s="13">
        <f>SUM(T36:U36)</f>
        <v>400</v>
      </c>
      <c r="BC36" s="13">
        <f>SUM(V36:W36)</f>
        <v>265</v>
      </c>
      <c r="BD36" s="13">
        <f>SUM(X36:Y36)</f>
        <v>195</v>
      </c>
      <c r="BE36" s="13">
        <f>SUM(Z36:AA36)</f>
        <v>105</v>
      </c>
      <c r="BF36" s="13">
        <f>SUM(AB36:AC36)</f>
        <v>110</v>
      </c>
      <c r="BG36" s="13">
        <f>SUM(AD36:AE36)</f>
        <v>155</v>
      </c>
      <c r="BH36" s="13">
        <f>SUM(AF36:AG36)</f>
        <v>120</v>
      </c>
      <c r="BI36" s="13">
        <f>SUM(AH36:AI36)</f>
        <v>192.10800742482763</v>
      </c>
      <c r="BJ36" s="13">
        <f>SUM(AJ36:AK36)</f>
        <v>74.140325908505716</v>
      </c>
      <c r="BK36" s="13">
        <f>SUM(AL36:AM36)</f>
        <v>421.94031577587691</v>
      </c>
      <c r="BL36" s="13">
        <f>SUM(AN36:AO36)</f>
        <v>156.4294342241231</v>
      </c>
      <c r="BM36" s="13">
        <f t="shared" si="73"/>
        <v>127.13804893334634</v>
      </c>
      <c r="BN36" s="13">
        <f>SUM(AR36:AS36)</f>
        <v>204.64570106665366</v>
      </c>
      <c r="BO36" s="492">
        <f t="shared" si="23"/>
        <v>0.30823014275848526</v>
      </c>
      <c r="BP36" s="492">
        <f t="shared" si="24"/>
        <v>0.6096338018679337</v>
      </c>
      <c r="BQ36" s="19"/>
      <c r="BR36" s="13">
        <f t="shared" si="74"/>
        <v>371.29345120622366</v>
      </c>
    </row>
    <row r="37" spans="1:70" x14ac:dyDescent="0.45">
      <c r="A37" s="10"/>
      <c r="B37" s="10" t="s">
        <v>43</v>
      </c>
      <c r="C37" s="657">
        <v>905</v>
      </c>
      <c r="D37" s="657">
        <v>215</v>
      </c>
      <c r="E37" s="657">
        <v>-240</v>
      </c>
      <c r="F37" s="657">
        <v>-10</v>
      </c>
      <c r="G37" s="657">
        <v>105</v>
      </c>
      <c r="H37" s="657">
        <v>-245</v>
      </c>
      <c r="I37" s="658">
        <v>990.79797866820195</v>
      </c>
      <c r="J37" s="658">
        <v>506.96529149579936</v>
      </c>
      <c r="K37" s="658">
        <v>-238.16492709999065</v>
      </c>
      <c r="L37" s="658">
        <v>-50</v>
      </c>
      <c r="M37" s="26" t="str">
        <f t="shared" si="70"/>
        <v>N/A</v>
      </c>
      <c r="N37" s="26" t="str">
        <f t="shared" si="70"/>
        <v>N/A</v>
      </c>
      <c r="O37" s="27"/>
      <c r="P37" s="658">
        <v>-95</v>
      </c>
      <c r="Q37" s="658">
        <v>-30</v>
      </c>
      <c r="R37" s="658">
        <v>-50</v>
      </c>
      <c r="S37" s="658">
        <v>45</v>
      </c>
      <c r="T37" s="658">
        <v>110</v>
      </c>
      <c r="U37" s="658">
        <v>-345</v>
      </c>
      <c r="V37" s="658">
        <v>-25</v>
      </c>
      <c r="W37" s="658">
        <v>-15</v>
      </c>
      <c r="X37" s="658">
        <v>-85</v>
      </c>
      <c r="Y37" s="658">
        <v>115</v>
      </c>
      <c r="Z37" s="658">
        <v>60</v>
      </c>
      <c r="AA37" s="658">
        <v>30</v>
      </c>
      <c r="AB37" s="658">
        <v>-40</v>
      </c>
      <c r="AC37" s="658">
        <v>55</v>
      </c>
      <c r="AD37" s="658">
        <v>-15</v>
      </c>
      <c r="AE37" s="658">
        <v>-125</v>
      </c>
      <c r="AF37" s="658">
        <v>5</v>
      </c>
      <c r="AG37" s="658">
        <v>-115</v>
      </c>
      <c r="AH37" s="658">
        <v>686.97300068000004</v>
      </c>
      <c r="AI37" s="658">
        <v>49.912458320000155</v>
      </c>
      <c r="AJ37" s="658">
        <v>206.80744894799926</v>
      </c>
      <c r="AK37" s="658">
        <v>47.105070720202406</v>
      </c>
      <c r="AL37" s="658">
        <v>-213.13609248631909</v>
      </c>
      <c r="AM37" s="658">
        <v>122.86937398260913</v>
      </c>
      <c r="AN37" s="658">
        <v>521.54853879950849</v>
      </c>
      <c r="AO37" s="658">
        <v>75.683471200000795</v>
      </c>
      <c r="AP37" s="658">
        <v>104.72492599999887</v>
      </c>
      <c r="AQ37" s="658">
        <v>31.202785800000274</v>
      </c>
      <c r="AR37" s="658">
        <v>-219.27969970000004</v>
      </c>
      <c r="AS37" s="658">
        <v>-154.81293919998973</v>
      </c>
      <c r="AT37" s="658">
        <v>-168.91786790000927</v>
      </c>
      <c r="AU37" s="492" t="str">
        <f>IF(ISERROR(AT37/AP37),"N/A",IF(AP37&lt;0,"N/A",IF(AT37&lt;0,"N/A",IF(AT37/AP37-1&gt;300%,"&gt;±300%",IF(AT37/AP37-1&lt;-300%,"&gt;±300%",AT37/AP37-1)))))</f>
        <v>N/A</v>
      </c>
      <c r="AV37" s="492" t="str">
        <f>IF(ISERROR(AT37/AS37),"N/A",IF(AS37&lt;0,"N/A",IF(AT37&lt;0,"N/A",IF(AT37/AS37-1&gt;300%,"&gt;±300%",IF(AT37/AS37-1&lt;-300%,"&gt;±300%",AT37/AS37-1)))))</f>
        <v>N/A</v>
      </c>
      <c r="AW37" s="4"/>
      <c r="AX37" s="4"/>
      <c r="AY37" s="13">
        <f>D37-AZ37</f>
        <v>340</v>
      </c>
      <c r="AZ37" s="13">
        <f>SUM(P37:Q37)</f>
        <v>-125</v>
      </c>
      <c r="BA37" s="13">
        <f>SUM(R37:S37)</f>
        <v>-5</v>
      </c>
      <c r="BB37" s="13">
        <f>SUM(T37:U37)</f>
        <v>-235</v>
      </c>
      <c r="BC37" s="13">
        <f>SUM(V37:W37)</f>
        <v>-40</v>
      </c>
      <c r="BD37" s="13">
        <f>SUM(X37:Y37)</f>
        <v>30</v>
      </c>
      <c r="BE37" s="13">
        <f>SUM(Z37:AA37)</f>
        <v>90</v>
      </c>
      <c r="BF37" s="13">
        <f>SUM(AB37:AC37)</f>
        <v>15</v>
      </c>
      <c r="BG37" s="13">
        <f>SUM(AD37:AE37)</f>
        <v>-140</v>
      </c>
      <c r="BH37" s="13">
        <f>SUM(AF37:AG37)</f>
        <v>-110</v>
      </c>
      <c r="BI37" s="13">
        <f>SUM(AH37:AI37)</f>
        <v>736.8854590000002</v>
      </c>
      <c r="BJ37" s="13">
        <f>SUM(AJ37:AK37)</f>
        <v>253.91251966820167</v>
      </c>
      <c r="BK37" s="13">
        <f>SUM(AL37:AM37)</f>
        <v>-90.266718503709953</v>
      </c>
      <c r="BL37" s="13">
        <f>SUM(AN37:AO37)</f>
        <v>597.23200999950927</v>
      </c>
      <c r="BM37" s="13">
        <f t="shared" si="73"/>
        <v>135.92771179999914</v>
      </c>
      <c r="BN37" s="13">
        <f t="shared" ref="BN37:BN38" si="75">SUM(AR37:AS37)</f>
        <v>-374.09263889998977</v>
      </c>
      <c r="BO37" s="492" t="str">
        <f t="shared" si="23"/>
        <v>N/A</v>
      </c>
      <c r="BP37" s="492" t="str">
        <f t="shared" si="24"/>
        <v>N/A</v>
      </c>
      <c r="BQ37" s="19"/>
      <c r="BR37" s="13">
        <f t="shared" si="74"/>
        <v>-511.80772099999876</v>
      </c>
    </row>
    <row r="38" spans="1:70"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-100</v>
      </c>
      <c r="M38" s="26" t="str">
        <f t="shared" si="70"/>
        <v>N/A</v>
      </c>
      <c r="N38" s="26" t="str">
        <f t="shared" si="70"/>
        <v>N/A</v>
      </c>
      <c r="O38" s="27"/>
      <c r="P38" s="658">
        <v>-95</v>
      </c>
      <c r="Q38" s="658">
        <v>-10</v>
      </c>
      <c r="R38" s="658">
        <v>-5</v>
      </c>
      <c r="S38" s="658">
        <v>-5</v>
      </c>
      <c r="T38" s="658">
        <v>-5</v>
      </c>
      <c r="U38" s="658">
        <v>30</v>
      </c>
      <c r="V38" s="658">
        <v>40</v>
      </c>
      <c r="W38" s="658">
        <v>-5</v>
      </c>
      <c r="X38" s="658">
        <v>55</v>
      </c>
      <c r="Y38" s="658">
        <v>-5</v>
      </c>
      <c r="Z38" s="658">
        <v>-10</v>
      </c>
      <c r="AA38" s="658">
        <v>0</v>
      </c>
      <c r="AB38" s="658">
        <v>-15</v>
      </c>
      <c r="AC38" s="658">
        <v>-20</v>
      </c>
      <c r="AD38" s="658">
        <v>-10</v>
      </c>
      <c r="AE38" s="658">
        <v>0</v>
      </c>
      <c r="AF38" s="658">
        <v>-10</v>
      </c>
      <c r="AG38" s="658">
        <v>0</v>
      </c>
      <c r="AH38" s="658">
        <v>-3.7135677817608959</v>
      </c>
      <c r="AI38" s="658">
        <v>-12.869987589821081</v>
      </c>
      <c r="AJ38" s="658">
        <v>-9.6579941485684895</v>
      </c>
      <c r="AK38" s="658">
        <v>6.0270832542961434</v>
      </c>
      <c r="AL38" s="658">
        <v>-20.442004790457666</v>
      </c>
      <c r="AM38" s="658">
        <v>138.14511871654315</v>
      </c>
      <c r="AN38" s="658">
        <v>341.55213041940618</v>
      </c>
      <c r="AO38" s="658">
        <v>-0.87135995949008427</v>
      </c>
      <c r="AP38" s="658">
        <v>33.40237201601105</v>
      </c>
      <c r="AQ38" s="658">
        <v>49.009767711029298</v>
      </c>
      <c r="AR38" s="658">
        <v>-172.95708121272526</v>
      </c>
      <c r="AS38" s="658">
        <v>-48.050226791197126</v>
      </c>
      <c r="AT38" s="658">
        <v>-57.735225730223291</v>
      </c>
      <c r="AU38" s="492" t="str">
        <f>IF(ISERROR(AT38/AP38),"N/A",IF(AP38&lt;0,"N/A",IF(AT38&lt;0,"N/A",IF(AT38/AP38-1&gt;300%,"&gt;±300%",IF(AT38/AP38-1&lt;-300%,"&gt;±300%",AT38/AP38-1)))))</f>
        <v>N/A</v>
      </c>
      <c r="AV38" s="492" t="str">
        <f>IF(ISERROR(AT38/AS38),"N/A",IF(AS38&lt;0,"N/A",IF(AT38&lt;0,"N/A",IF(AT38/AS38-1&gt;300%,"&gt;±300%",IF(AT38/AS38-1&lt;-300%,"&gt;±300%",AT38/AS38-1)))))</f>
        <v>N/A</v>
      </c>
      <c r="AW38" s="4"/>
      <c r="AX38" s="4"/>
      <c r="AY38" s="13">
        <f>D38-AZ38</f>
        <v>-10</v>
      </c>
      <c r="AZ38" s="13">
        <f>SUM(P38:Q38)</f>
        <v>-105</v>
      </c>
      <c r="BA38" s="13">
        <f>SUM(R38:S38)</f>
        <v>-10</v>
      </c>
      <c r="BB38" s="13">
        <f>SUM(T38:U38)</f>
        <v>25</v>
      </c>
      <c r="BC38" s="13">
        <f>SUM(V38:W38)</f>
        <v>35</v>
      </c>
      <c r="BD38" s="13">
        <f>SUM(X38:Y38)</f>
        <v>50</v>
      </c>
      <c r="BE38" s="13">
        <f>SUM(Z38:AA38)</f>
        <v>-10</v>
      </c>
      <c r="BF38" s="13">
        <f>SUM(AB38:AC38)</f>
        <v>-35</v>
      </c>
      <c r="BG38" s="13">
        <f>SUM(AD38:AE38)</f>
        <v>-10</v>
      </c>
      <c r="BH38" s="13">
        <f>SUM(AF38:AG38)</f>
        <v>-10</v>
      </c>
      <c r="BI38" s="13">
        <f>SUM(AH38:AI38)</f>
        <v>-16.583555371581976</v>
      </c>
      <c r="BJ38" s="13">
        <f>SUM(AJ38:AK38)</f>
        <v>-3.630910894272346</v>
      </c>
      <c r="BK38" s="13">
        <f>SUM(AL38:AM38)</f>
        <v>117.70311392608548</v>
      </c>
      <c r="BL38" s="13">
        <f>SUM(AN38:AO38)</f>
        <v>340.68077045991612</v>
      </c>
      <c r="BM38" s="13">
        <f t="shared" si="73"/>
        <v>82.412139727040341</v>
      </c>
      <c r="BN38" s="13">
        <f t="shared" si="75"/>
        <v>-221.00730800392239</v>
      </c>
      <c r="BO38" s="492" t="str">
        <f t="shared" si="23"/>
        <v>N/A</v>
      </c>
      <c r="BP38" s="492" t="str">
        <f t="shared" si="24"/>
        <v>N/A</v>
      </c>
      <c r="BQ38" s="19"/>
      <c r="BR38" s="13">
        <f t="shared" si="74"/>
        <v>-229.73276602311637</v>
      </c>
    </row>
    <row r="39" spans="1:70" x14ac:dyDescent="0.45">
      <c r="A39" s="23"/>
      <c r="B39" s="4"/>
      <c r="C39" s="9"/>
      <c r="D39" s="9"/>
      <c r="E39" s="9"/>
      <c r="F39" s="9"/>
      <c r="G39" s="9"/>
      <c r="H39" s="9"/>
      <c r="I39" s="627"/>
      <c r="J39" s="9"/>
      <c r="K39" s="9"/>
      <c r="L39" s="9"/>
      <c r="M39" s="36"/>
      <c r="N39" s="235"/>
      <c r="O39" s="27"/>
      <c r="P39" s="36"/>
      <c r="Q39" s="36"/>
      <c r="R39" s="36"/>
      <c r="S39" s="36"/>
      <c r="T39" s="36"/>
      <c r="U39" s="36"/>
      <c r="V39" s="36"/>
      <c r="W39" s="36"/>
      <c r="X39" s="36"/>
      <c r="Y39" s="36"/>
      <c r="Z39" s="36"/>
      <c r="AA39" s="36"/>
      <c r="AB39" s="36"/>
      <c r="AC39" s="36"/>
      <c r="AD39" s="36"/>
      <c r="AE39" s="36"/>
      <c r="AF39" s="36"/>
      <c r="AG39" s="36"/>
      <c r="AH39" s="573"/>
      <c r="AI39" s="573"/>
      <c r="AJ39" s="573"/>
      <c r="AK39" s="573"/>
      <c r="AL39" s="573"/>
      <c r="AM39" s="573"/>
      <c r="AN39" s="573"/>
      <c r="AO39" s="573"/>
      <c r="AP39" s="573"/>
      <c r="AQ39" s="573"/>
      <c r="AR39" s="573"/>
      <c r="AS39" s="573"/>
      <c r="AT39" s="573"/>
      <c r="AU39" s="492"/>
      <c r="AV39" s="492"/>
      <c r="AW39" s="4"/>
      <c r="AX39" s="4"/>
      <c r="AY39" s="4"/>
      <c r="AZ39" s="13"/>
      <c r="BA39" s="13"/>
      <c r="BB39" s="13"/>
      <c r="BC39" s="13"/>
      <c r="BD39" s="13"/>
      <c r="BE39" s="13"/>
      <c r="BF39" s="13"/>
      <c r="BG39" s="13"/>
      <c r="BH39" s="13"/>
      <c r="BI39" s="13"/>
      <c r="BJ39" s="13"/>
      <c r="BK39" s="13"/>
      <c r="BL39" s="13"/>
      <c r="BM39" s="13"/>
      <c r="BN39" s="13"/>
      <c r="BO39" s="492"/>
      <c r="BP39" s="492"/>
      <c r="BQ39" s="19"/>
      <c r="BR39" s="13"/>
    </row>
    <row r="40" spans="1:70" x14ac:dyDescent="0.45">
      <c r="A40" s="33" t="s">
        <v>26</v>
      </c>
      <c r="B40" s="34"/>
      <c r="C40" s="560">
        <v>8590</v>
      </c>
      <c r="D40" s="560">
        <v>8095</v>
      </c>
      <c r="E40" s="560">
        <v>8235</v>
      </c>
      <c r="F40" s="560">
        <v>8355</v>
      </c>
      <c r="G40" s="560">
        <v>7860</v>
      </c>
      <c r="H40" s="560">
        <v>7375</v>
      </c>
      <c r="I40" s="582">
        <f t="shared" ref="I40" si="76">SUM(I21,I25,I27,I35)</f>
        <v>8331.4176537413132</v>
      </c>
      <c r="J40" s="560">
        <f>SUM(J21,J25,J27,J35)</f>
        <v>7743.0892004372572</v>
      </c>
      <c r="K40" s="560">
        <f>SUM(K21,K25,K27,K35)</f>
        <v>7028.5437104867251</v>
      </c>
      <c r="L40" s="560">
        <f>SUM(L21,L25,L27,L35)</f>
        <v>7154.5758229311277</v>
      </c>
      <c r="M40" s="540">
        <f>IF(ISERROR(K40/J40),"N/A",IF(J40&lt;0,"N/A",IF(K40&lt;0,"N/A",IF(K40/J40-1&gt;300%,"&gt;±300%",IF(K40/J40-1&lt;-300%,"&gt;±300%",K40/J40-1)))))</f>
        <v>-9.2281707139597602E-2</v>
      </c>
      <c r="N40" s="540">
        <f>IF(ISERROR(L40/K40),"N/A",IF(K40&lt;0,"N/A",IF(L40&lt;0,"N/A",IF(L40/K40-1&gt;300%,"&gt;±300%",IF(L40/K40-1&lt;-300%,"&gt;±300%",L40/K40-1)))))</f>
        <v>1.7931468827085739E-2</v>
      </c>
      <c r="O40" s="27"/>
      <c r="P40" s="582">
        <v>1730</v>
      </c>
      <c r="Q40" s="582">
        <v>1935</v>
      </c>
      <c r="R40" s="582">
        <v>2010</v>
      </c>
      <c r="S40" s="582">
        <v>2080</v>
      </c>
      <c r="T40" s="582">
        <v>2310</v>
      </c>
      <c r="U40" s="582">
        <v>1885</v>
      </c>
      <c r="V40" s="582">
        <v>2075</v>
      </c>
      <c r="W40" s="582">
        <v>2075</v>
      </c>
      <c r="X40" s="582">
        <v>1955</v>
      </c>
      <c r="Y40" s="582">
        <v>2210</v>
      </c>
      <c r="Z40" s="582">
        <v>1995</v>
      </c>
      <c r="AA40" s="582">
        <v>1965</v>
      </c>
      <c r="AB40" s="582">
        <v>1805</v>
      </c>
      <c r="AC40" s="582">
        <v>2075</v>
      </c>
      <c r="AD40" s="582">
        <v>1935</v>
      </c>
      <c r="AE40" s="582">
        <v>1825</v>
      </c>
      <c r="AF40" s="582">
        <v>1845</v>
      </c>
      <c r="AG40" s="582">
        <v>1785</v>
      </c>
      <c r="AH40" s="34">
        <f t="shared" ref="AH40:AT40" si="77">SUM(AH21,AH25,AH27,AH35)</f>
        <v>2647.2041044515249</v>
      </c>
      <c r="AI40" s="34">
        <f t="shared" si="77"/>
        <v>1938.3229200682122</v>
      </c>
      <c r="AJ40" s="34">
        <f t="shared" si="77"/>
        <v>1983.6685669321232</v>
      </c>
      <c r="AK40" s="34">
        <f t="shared" si="77"/>
        <v>1762.2195597977718</v>
      </c>
      <c r="AL40" s="34">
        <f t="shared" si="77"/>
        <v>1669.0939649808208</v>
      </c>
      <c r="AM40" s="34">
        <f t="shared" si="77"/>
        <v>1546.9531381454633</v>
      </c>
      <c r="AN40" s="34">
        <f t="shared" si="77"/>
        <v>2619.0517069368771</v>
      </c>
      <c r="AO40" s="34">
        <f t="shared" si="77"/>
        <v>1907.9903903740958</v>
      </c>
      <c r="AP40" s="34">
        <f t="shared" si="77"/>
        <v>2068.8655272697206</v>
      </c>
      <c r="AQ40" s="34">
        <f t="shared" si="77"/>
        <v>1896.7904500688942</v>
      </c>
      <c r="AR40" s="34">
        <f t="shared" si="77"/>
        <v>1367.612681426901</v>
      </c>
      <c r="AS40" s="34">
        <f t="shared" si="77"/>
        <v>1695.2750517212089</v>
      </c>
      <c r="AT40" s="34">
        <f t="shared" si="77"/>
        <v>1527.654572830729</v>
      </c>
      <c r="AU40" s="561">
        <f>IF(ISERROR(AT40/AP40),"N/A",IF(AP40&lt;0,"N/A",IF(AT40&lt;0,"N/A",IF(AT40/AP40-1&gt;300%,"&gt;±300%",IF(AT40/AP40-1&lt;-300%,"&gt;±300%",AT40/AP40-1)))))</f>
        <v>-0.26159793727784086</v>
      </c>
      <c r="AV40" s="561">
        <f>IF(ISERROR(AT40/AS40),"N/A",IF(AS40&lt;0,"N/A",IF(AT40&lt;0,"N/A",IF(AT40/AS40-1&gt;300%,"&gt;±300%",IF(AT40/AS40-1&lt;-300%,"&gt;±300%",AT40/AS40-1)))))</f>
        <v>-9.8875093289608196E-2</v>
      </c>
      <c r="AW40" s="4"/>
      <c r="AX40" s="4"/>
      <c r="AY40" s="34">
        <f t="shared" ref="AY40:AZ40" si="78">SUM(AY21,AY25,AY27,AY35)</f>
        <v>4420</v>
      </c>
      <c r="AZ40" s="34">
        <f t="shared" si="78"/>
        <v>3675</v>
      </c>
      <c r="BA40" s="34">
        <f>SUM(R40:S40)</f>
        <v>4090</v>
      </c>
      <c r="BB40" s="34">
        <f>SUM(T40:U40)</f>
        <v>4195</v>
      </c>
      <c r="BC40" s="34">
        <f>SUM(V40:W40)</f>
        <v>4150</v>
      </c>
      <c r="BD40" s="34">
        <f>SUM(X40:Y40)</f>
        <v>4165</v>
      </c>
      <c r="BE40" s="34">
        <f>SUM(Z40:AA40)</f>
        <v>3960</v>
      </c>
      <c r="BF40" s="34">
        <f>SUM(AB40:AC40)</f>
        <v>3880</v>
      </c>
      <c r="BG40" s="34">
        <f>SUM(AD40:AE40)</f>
        <v>3760</v>
      </c>
      <c r="BH40" s="34">
        <f>SUM(AF40:AG40)</f>
        <v>3630</v>
      </c>
      <c r="BI40" s="34">
        <f>SUM(AH40:AI40)</f>
        <v>4585.5270245197371</v>
      </c>
      <c r="BJ40" s="34">
        <f>SUM(AJ40:AK40)</f>
        <v>3745.8881267298948</v>
      </c>
      <c r="BK40" s="34">
        <f>SUM(AL40:AM40)</f>
        <v>3216.0471031262841</v>
      </c>
      <c r="BL40" s="34">
        <f>SUM(AN40:AO40)</f>
        <v>4527.0420973109731</v>
      </c>
      <c r="BM40" s="34">
        <f>SUM(AP40:AQ40)</f>
        <v>3965.6559773386148</v>
      </c>
      <c r="BN40" s="34">
        <f>SUM(AR40:AS40)</f>
        <v>3062.8877331481099</v>
      </c>
      <c r="BO40" s="561">
        <f t="shared" si="23"/>
        <v>-0.32342406646330046</v>
      </c>
      <c r="BP40" s="561">
        <f t="shared" si="24"/>
        <v>-0.22764663635708515</v>
      </c>
      <c r="BQ40" s="19"/>
      <c r="BR40" s="645">
        <f>SUM(AQ40:AT40)</f>
        <v>6487.3327560477328</v>
      </c>
    </row>
    <row r="41" spans="1:70" x14ac:dyDescent="0.45">
      <c r="A41" s="3"/>
      <c r="B41" s="6"/>
      <c r="C41" s="546"/>
      <c r="D41" s="546"/>
      <c r="E41" s="546"/>
      <c r="F41" s="546"/>
      <c r="G41" s="6"/>
      <c r="H41" s="6"/>
      <c r="I41" s="629"/>
      <c r="J41" s="6"/>
      <c r="K41" s="6"/>
      <c r="L41" s="6"/>
      <c r="M41" s="546"/>
      <c r="N41" s="492"/>
      <c r="O41" s="27"/>
      <c r="P41" s="546"/>
      <c r="Q41" s="546"/>
      <c r="R41" s="546"/>
      <c r="S41" s="546"/>
      <c r="T41" s="546"/>
      <c r="U41" s="546"/>
      <c r="V41" s="546"/>
      <c r="W41" s="546"/>
      <c r="X41" s="546"/>
      <c r="Y41" s="546"/>
      <c r="Z41" s="546"/>
      <c r="AA41" s="546"/>
      <c r="AB41" s="546"/>
      <c r="AC41" s="546"/>
      <c r="AD41" s="546"/>
      <c r="AE41" s="546"/>
      <c r="AF41" s="546"/>
      <c r="AG41" s="546"/>
      <c r="AH41" s="563"/>
      <c r="AI41" s="563"/>
      <c r="AJ41" s="563"/>
      <c r="AK41" s="563"/>
      <c r="AL41" s="563"/>
      <c r="AM41" s="563"/>
      <c r="AN41" s="563"/>
      <c r="AO41" s="563"/>
      <c r="AP41" s="563"/>
      <c r="AQ41" s="563"/>
      <c r="AR41" s="563"/>
      <c r="AS41" s="563"/>
      <c r="AT41" s="563"/>
      <c r="AU41" s="492"/>
      <c r="AV41" s="492"/>
      <c r="AW41" s="4"/>
      <c r="AX41" s="4"/>
      <c r="AY41" s="39"/>
      <c r="BM41" s="613"/>
      <c r="BN41" s="613"/>
      <c r="BO41" s="614"/>
      <c r="BP41" s="614"/>
      <c r="BQ41" s="19"/>
      <c r="BR41" s="646"/>
    </row>
    <row r="42" spans="1:70" x14ac:dyDescent="0.45">
      <c r="A42" s="41" t="s">
        <v>7</v>
      </c>
      <c r="B42" s="42"/>
      <c r="C42" s="584">
        <v>-735</v>
      </c>
      <c r="D42" s="584">
        <v>-815</v>
      </c>
      <c r="E42" s="584">
        <v>-325</v>
      </c>
      <c r="F42" s="584">
        <v>-420</v>
      </c>
      <c r="G42" s="584">
        <v>215</v>
      </c>
      <c r="H42" s="584">
        <v>715</v>
      </c>
      <c r="I42" s="584">
        <f>I18-I40</f>
        <v>-118.60100343521663</v>
      </c>
      <c r="J42" s="584">
        <f>J18-J40</f>
        <v>-907.56576639129253</v>
      </c>
      <c r="K42" s="640">
        <f>K18-K40</f>
        <v>1127.8171931939842</v>
      </c>
      <c r="L42" s="640">
        <f>L18-L40</f>
        <v>626.86487913018573</v>
      </c>
      <c r="M42" s="547" t="str">
        <f>IF(ISERROR(K42/J42),"N/A",IF(J42&lt;0,"N/A",IF(K42&lt;0,"N/A",IF(K42/J42-1&gt;300%,"&gt;±300%",IF(K42/J42-1&lt;-300%,"&gt;±300%",K42/J42-1)))))</f>
        <v>N/A</v>
      </c>
      <c r="N42" s="547">
        <f>IF(ISERROR(L42/K42),"N/A",IF(K42&lt;0,"N/A",IF(L42&lt;0,"N/A",IF(L42/K42-1&gt;300%,"&gt;±300%",IF(L42/K42-1&lt;-300%,"&gt;±300%",L42/K42-1)))))</f>
        <v>-0.44417864622643222</v>
      </c>
      <c r="O42" s="27"/>
      <c r="P42" s="43">
        <v>215</v>
      </c>
      <c r="Q42" s="43">
        <v>-85</v>
      </c>
      <c r="R42" s="43">
        <v>-155</v>
      </c>
      <c r="S42" s="43">
        <v>-65</v>
      </c>
      <c r="T42" s="43">
        <v>-215</v>
      </c>
      <c r="U42" s="43">
        <v>55</v>
      </c>
      <c r="V42" s="43">
        <v>-255</v>
      </c>
      <c r="W42" s="43">
        <v>115</v>
      </c>
      <c r="X42" s="43">
        <v>70</v>
      </c>
      <c r="Y42" s="43">
        <v>-330</v>
      </c>
      <c r="Z42" s="43">
        <v>-210</v>
      </c>
      <c r="AA42" s="43">
        <v>145</v>
      </c>
      <c r="AB42" s="43">
        <v>230</v>
      </c>
      <c r="AC42" s="43">
        <v>40</v>
      </c>
      <c r="AD42" s="43">
        <v>-180</v>
      </c>
      <c r="AE42" s="43">
        <v>315</v>
      </c>
      <c r="AF42" s="43">
        <v>290</v>
      </c>
      <c r="AG42" s="43">
        <v>255</v>
      </c>
      <c r="AH42" s="43">
        <f t="shared" ref="AH42:AP42" si="79">AH18-AH40</f>
        <v>-783.77206453432632</v>
      </c>
      <c r="AI42" s="43">
        <f t="shared" si="79"/>
        <v>247.67872959930128</v>
      </c>
      <c r="AJ42" s="43">
        <f t="shared" si="79"/>
        <v>32.699777024623472</v>
      </c>
      <c r="AK42" s="43">
        <f t="shared" si="79"/>
        <v>384.79505696686624</v>
      </c>
      <c r="AL42" s="43">
        <f t="shared" si="79"/>
        <v>80.702419220165893</v>
      </c>
      <c r="AM42" s="43">
        <f t="shared" si="79"/>
        <v>-204.25883542575889</v>
      </c>
      <c r="AN42" s="43">
        <f t="shared" si="79"/>
        <v>-702.18465900698902</v>
      </c>
      <c r="AO42" s="43">
        <f t="shared" si="79"/>
        <v>-81.824691178709827</v>
      </c>
      <c r="AP42" s="43">
        <f t="shared" si="79"/>
        <v>-115.5339180632177</v>
      </c>
      <c r="AQ42" s="43">
        <f>AQ18-AQ40</f>
        <v>213.59525940154936</v>
      </c>
      <c r="AR42" s="43">
        <f>AR18-AR40</f>
        <v>616.275935483372</v>
      </c>
      <c r="AS42" s="43">
        <f>AS18-AS40</f>
        <v>413.47991637228097</v>
      </c>
      <c r="AT42" s="43">
        <f>AT18-AT40</f>
        <v>166.94042609694384</v>
      </c>
      <c r="AU42" s="547" t="str">
        <f>IF(ISERROR(AT42/AP42),"N/A",IF(AP42&lt;0,"N/A",IF(AT42&lt;0,"N/A",IF(AT42/AP42-1&gt;300%,"&gt;±300%",IF(AT42/AP42-1&lt;-300%,"&gt;±300%",AT42/AP42-1)))))</f>
        <v>N/A</v>
      </c>
      <c r="AV42" s="547">
        <f>IF(ISERROR(AT42/AS42),"N/A",IF(AS42&lt;0,"N/A",IF(AT42&lt;0,"N/A",IF(AT42/AS42-1&gt;300%,"&gt;±300%",IF(AT42/AS42-1&lt;-300%,"&gt;±300%",AT42/AS42-1)))))</f>
        <v>-0.59625505499368137</v>
      </c>
      <c r="AW42" s="4"/>
      <c r="AX42" s="4"/>
      <c r="AY42" s="43">
        <f t="shared" ref="AY42" si="80">AY18-AY40</f>
        <v>-935</v>
      </c>
      <c r="AZ42" s="43">
        <f>AZ18-AZ40</f>
        <v>120</v>
      </c>
      <c r="BA42" s="43">
        <f>SUM(R42:S42)</f>
        <v>-220</v>
      </c>
      <c r="BB42" s="43">
        <f>SUM(T42:U42)</f>
        <v>-160</v>
      </c>
      <c r="BC42" s="43">
        <f>SUM(V42:W42)</f>
        <v>-140</v>
      </c>
      <c r="BD42" s="43">
        <f>SUM(X42:Y42)</f>
        <v>-260</v>
      </c>
      <c r="BE42" s="43">
        <f>SUM(Z42:AA42)</f>
        <v>-65</v>
      </c>
      <c r="BF42" s="43">
        <f>SUM(AB42:AC42)</f>
        <v>270</v>
      </c>
      <c r="BG42" s="43">
        <f>SUM(AD42:AE42)</f>
        <v>135</v>
      </c>
      <c r="BH42" s="43">
        <f>SUM(AF42:AG42)</f>
        <v>545</v>
      </c>
      <c r="BI42" s="43">
        <f t="shared" ref="BI42:BJ42" si="81">BI18-BI40</f>
        <v>-536.09333493502527</v>
      </c>
      <c r="BJ42" s="43">
        <f t="shared" si="81"/>
        <v>417.49483399148994</v>
      </c>
      <c r="BK42" s="43">
        <f>SUM(AL42:AM42)</f>
        <v>-123.556416205593</v>
      </c>
      <c r="BL42" s="43">
        <f>SUM(AN42:AO42)</f>
        <v>-784.00935018569885</v>
      </c>
      <c r="BM42" s="43">
        <f>SUM(AP42:AQ42)</f>
        <v>98.061341338331658</v>
      </c>
      <c r="BN42" s="43">
        <f>SUM(AR42:AS42)</f>
        <v>1029.755851855653</v>
      </c>
      <c r="BO42" s="547" t="str">
        <f t="shared" si="23"/>
        <v>N/A</v>
      </c>
      <c r="BP42" s="547" t="str">
        <f t="shared" si="24"/>
        <v>&gt;±300%</v>
      </c>
      <c r="BQ42" s="19"/>
      <c r="BR42" s="46">
        <f>SUM(AQ42:AT42)</f>
        <v>1410.2915373541462</v>
      </c>
    </row>
    <row r="43" spans="1:70" x14ac:dyDescent="0.45">
      <c r="A43" s="675"/>
      <c r="B43" s="98"/>
      <c r="C43" s="549"/>
      <c r="D43" s="549"/>
      <c r="E43" s="549"/>
      <c r="F43" s="549"/>
      <c r="G43" s="549"/>
      <c r="H43" s="549"/>
      <c r="I43" s="628"/>
      <c r="J43" s="549"/>
      <c r="K43" s="549"/>
      <c r="L43" s="549"/>
      <c r="M43" s="288"/>
      <c r="N43" s="550"/>
      <c r="O43" s="27"/>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698"/>
      <c r="AU43" s="550"/>
      <c r="AV43" s="550"/>
      <c r="AW43" s="4"/>
      <c r="AX43" s="199"/>
      <c r="AY43" s="199"/>
      <c r="AZ43" s="7"/>
      <c r="BA43" s="7"/>
      <c r="BB43" s="7"/>
      <c r="BC43" s="7"/>
      <c r="BD43" s="7"/>
      <c r="BE43" s="7"/>
      <c r="BF43" s="7"/>
      <c r="BG43" s="7"/>
      <c r="BH43" s="7"/>
      <c r="BI43" s="7"/>
      <c r="BJ43" s="7"/>
      <c r="BK43" s="7"/>
      <c r="BL43" s="7"/>
      <c r="BM43" s="7"/>
      <c r="BN43" s="7"/>
      <c r="BO43" s="288"/>
      <c r="BP43" s="288"/>
      <c r="BQ43" s="676"/>
      <c r="BR43" s="7"/>
    </row>
    <row r="44" spans="1:70" x14ac:dyDescent="0.45">
      <c r="A44" s="41" t="s">
        <v>38</v>
      </c>
      <c r="B44" s="660">
        <v>4140</v>
      </c>
      <c r="C44" s="43">
        <v>3405</v>
      </c>
      <c r="D44" s="43">
        <v>2590</v>
      </c>
      <c r="E44" s="43">
        <v>2265</v>
      </c>
      <c r="F44" s="43">
        <v>1845</v>
      </c>
      <c r="G44" s="43">
        <v>2060</v>
      </c>
      <c r="H44" s="43">
        <v>2775</v>
      </c>
      <c r="I44" s="630">
        <f>H45+I42</f>
        <v>3531.3989965647834</v>
      </c>
      <c r="J44" s="43">
        <f>I44+J42</f>
        <v>2623.8332301734908</v>
      </c>
      <c r="K44" s="43">
        <f>J44+K42</f>
        <v>3751.650423367475</v>
      </c>
      <c r="L44" s="43">
        <f>K44+L42</f>
        <v>4378.5153024976607</v>
      </c>
      <c r="M44" s="547">
        <f>IF(ISERROR(K44/J44),"N/A",IF(J44&lt;0,"N/A",IF(K44&lt;0,"N/A",IF(K44/J44-1&gt;300%,"&gt;±300%",IF(K44/J44-1&lt;-300%,"&gt;±300%",K44/J44-1)))))</f>
        <v>0.42983570000727966</v>
      </c>
      <c r="N44" s="547">
        <f>IF(ISERROR(L44/K44),"N/A",IF(K44&lt;0,"N/A",IF(L44&lt;0,"N/A",IF(L44/K44-1&gt;300%,"&gt;±300%",IF(L44/K44-1&lt;-300%,"&gt;±300%",L44/K44-1)))))</f>
        <v>0.16709042911506478</v>
      </c>
      <c r="O44" s="27"/>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587"/>
      <c r="AU44" s="44"/>
      <c r="AV44" s="44"/>
      <c r="AW44" s="4"/>
      <c r="AX44" s="199"/>
      <c r="AY44" s="46"/>
      <c r="AZ44" s="46"/>
      <c r="BA44" s="46"/>
      <c r="BB44" s="46"/>
      <c r="BC44" s="46"/>
      <c r="BD44" s="46"/>
      <c r="BE44" s="46"/>
      <c r="BF44" s="46"/>
      <c r="BG44" s="46"/>
      <c r="BH44" s="46"/>
      <c r="BI44" s="46"/>
      <c r="BJ44" s="46"/>
      <c r="BK44" s="46"/>
      <c r="BL44" s="46"/>
      <c r="BM44" s="46"/>
      <c r="BN44" s="46"/>
      <c r="BO44" s="548"/>
      <c r="BP44" s="548"/>
      <c r="BQ44" s="19"/>
      <c r="BR44" s="46"/>
    </row>
    <row r="45" spans="1:70" x14ac:dyDescent="0.45">
      <c r="A45" s="675" t="s">
        <v>117</v>
      </c>
      <c r="B45" s="36"/>
      <c r="C45" s="36"/>
      <c r="D45" s="36"/>
      <c r="E45" s="36"/>
      <c r="F45" s="36"/>
      <c r="G45" s="36"/>
      <c r="H45" s="675">
        <v>3650</v>
      </c>
      <c r="I45" s="573"/>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348"/>
      <c r="AU45" s="235"/>
      <c r="AV45" s="235"/>
      <c r="AW45" s="675"/>
      <c r="AX45" s="675"/>
      <c r="AY45" s="675"/>
      <c r="AZ45" s="550">
        <f>AZ40/AY40-1</f>
        <v>-0.16855203619909498</v>
      </c>
      <c r="BA45" s="288"/>
      <c r="BB45" s="550">
        <f>BB40/BA40-1</f>
        <v>2.5672371638141733E-2</v>
      </c>
      <c r="BC45" s="288"/>
      <c r="BD45" s="550">
        <f>BD40/BC40-1</f>
        <v>3.6144578313253017E-3</v>
      </c>
      <c r="BE45" s="288"/>
      <c r="BF45" s="550">
        <f>BF40/BE40-1</f>
        <v>-2.0202020202020221E-2</v>
      </c>
      <c r="BG45" s="288"/>
      <c r="BH45" s="550">
        <f>BH40/BG40-1</f>
        <v>-3.4574468085106336E-2</v>
      </c>
      <c r="BI45" s="288"/>
      <c r="BJ45" s="550">
        <f>BJ40/BI40-1</f>
        <v>-0.18310630235087999</v>
      </c>
      <c r="BK45" s="288"/>
      <c r="BL45" s="550">
        <f>BL40/BK40-1</f>
        <v>0.40764172667442744</v>
      </c>
      <c r="BM45" s="288"/>
      <c r="BN45" s="550"/>
      <c r="BO45" s="675"/>
      <c r="BP45" s="675"/>
      <c r="BQ45" s="675"/>
      <c r="BR45" s="288"/>
    </row>
    <row r="46" spans="1:70" x14ac:dyDescent="0.45">
      <c r="AL46" s="590"/>
    </row>
    <row r="47" spans="1:70" x14ac:dyDescent="0.45">
      <c r="AL47" s="590"/>
    </row>
    <row r="48" spans="1:70" x14ac:dyDescent="0.45">
      <c r="AL48" s="590"/>
    </row>
    <row r="49" spans="38:38" x14ac:dyDescent="0.45">
      <c r="AL49" s="590"/>
    </row>
    <row r="50" spans="38:38" x14ac:dyDescent="0.45">
      <c r="AL50" s="590"/>
    </row>
    <row r="51" spans="38:38" x14ac:dyDescent="0.45">
      <c r="AL51" s="590"/>
    </row>
    <row r="52" spans="38:38" x14ac:dyDescent="0.45">
      <c r="AL52" s="590"/>
    </row>
    <row r="53" spans="38:38" x14ac:dyDescent="0.45">
      <c r="AL53" s="590"/>
    </row>
    <row r="54" spans="38:38" x14ac:dyDescent="0.45">
      <c r="AL54" s="590"/>
    </row>
    <row r="55" spans="38:38" x14ac:dyDescent="0.45">
      <c r="AL55" s="590"/>
    </row>
    <row r="56" spans="38:38" x14ac:dyDescent="0.45">
      <c r="AL56" s="590"/>
    </row>
    <row r="57" spans="38:38" x14ac:dyDescent="0.45">
      <c r="AL57" s="590"/>
    </row>
    <row r="58" spans="38:38" x14ac:dyDescent="0.45">
      <c r="AL58" s="590"/>
    </row>
    <row r="59" spans="38:38" x14ac:dyDescent="0.45">
      <c r="AL59" s="590"/>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881A5-513A-4AF8-AF87-E382C1EFBDB3}">
  <sheetPr codeName="Sheet49"/>
  <dimension ref="A1:BQ58"/>
  <sheetViews>
    <sheetView topLeftCell="Z1" workbookViewId="0">
      <selection activeCell="BE14" sqref="BE14"/>
    </sheetView>
  </sheetViews>
  <sheetFormatPr defaultColWidth="9.46484375" defaultRowHeight="14.25" x14ac:dyDescent="0.45"/>
  <cols>
    <col min="1" max="1" width="42.53125" style="15" bestFit="1" customWidth="1"/>
    <col min="2" max="2" width="28" style="15" bestFit="1" customWidth="1"/>
    <col min="3" max="8" width="5.53125" style="15" bestFit="1" customWidth="1"/>
    <col min="9" max="9" width="5.53125" style="351" bestFit="1" customWidth="1"/>
    <col min="10" max="10" width="5.53125" style="15" bestFit="1" customWidth="1"/>
    <col min="11" max="11" width="6" style="15" bestFit="1" customWidth="1"/>
    <col min="12" max="12" width="6.46484375" style="15" bestFit="1" customWidth="1"/>
    <col min="13" max="13" width="11.53125" style="15" customWidth="1"/>
    <col min="14" max="14" width="13.46484375" style="15" customWidth="1"/>
    <col min="15" max="15" width="3" style="15" customWidth="1"/>
    <col min="16" max="17" width="8.46484375" style="15" customWidth="1"/>
    <col min="18" max="18" width="8" style="15" customWidth="1"/>
    <col min="19" max="21" width="8.46484375" style="15" customWidth="1"/>
    <col min="22" max="22" width="8" style="15" customWidth="1"/>
    <col min="23" max="24" width="8.46484375" style="15" customWidth="1"/>
    <col min="25" max="25" width="8.46484375" style="104" customWidth="1"/>
    <col min="26" max="26" width="8" style="104" customWidth="1"/>
    <col min="27" max="29" width="8.46484375" style="104" customWidth="1"/>
    <col min="30" max="30" width="8" style="104" customWidth="1"/>
    <col min="31" max="33" width="8.46484375" style="104" customWidth="1"/>
    <col min="34" max="34" width="8" style="101" customWidth="1"/>
    <col min="35" max="37" width="8.46484375" style="101" customWidth="1"/>
    <col min="38" max="38" width="8.46484375" style="386" customWidth="1"/>
    <col min="39" max="40" width="8.53125" style="104" customWidth="1"/>
    <col min="41" max="41" width="8.53125" style="104" bestFit="1" customWidth="1"/>
    <col min="42" max="42" width="8" style="104" bestFit="1" customWidth="1"/>
    <col min="43" max="44" width="8.46484375" style="104" bestFit="1" customWidth="1"/>
    <col min="45" max="46" width="8.46484375" style="104" customWidth="1"/>
    <col min="47" max="47" width="12" style="17" customWidth="1"/>
    <col min="48" max="48" width="12.46484375" style="17" customWidth="1"/>
    <col min="49" max="50" width="7.53125" style="15" customWidth="1"/>
    <col min="51" max="51" width="8.46484375" style="40" customWidth="1"/>
    <col min="52" max="52" width="7.53125" style="40" customWidth="1"/>
    <col min="53" max="53" width="8.46484375" style="40" customWidth="1"/>
    <col min="54" max="54" width="7.53125" style="40" customWidth="1"/>
    <col min="55" max="55" width="8.46484375" style="40" customWidth="1"/>
    <col min="56" max="56" width="7.53125" style="40" customWidth="1"/>
    <col min="57" max="57" width="8.46484375" style="40" customWidth="1"/>
    <col min="58" max="58" width="7.53125" style="40" customWidth="1"/>
    <col min="59" max="59" width="8.46484375" style="40" customWidth="1"/>
    <col min="60" max="60" width="7.53125" style="40" customWidth="1"/>
    <col min="61" max="61" width="8.46484375" style="40" customWidth="1"/>
    <col min="62" max="63" width="8.46484375" style="40" bestFit="1" customWidth="1"/>
    <col min="64" max="65" width="7.53125" style="40" bestFit="1" customWidth="1"/>
    <col min="66" max="66" width="11.46484375" style="15" customWidth="1"/>
    <col min="67" max="67" width="10.53125" style="15" customWidth="1"/>
    <col min="68" max="68" width="9.46484375" style="15"/>
    <col min="69" max="69" width="11" style="40" bestFit="1" customWidth="1"/>
    <col min="70" max="16384" width="9.46484375" style="519"/>
  </cols>
  <sheetData>
    <row r="1" spans="1:69" x14ac:dyDescent="0.45">
      <c r="A1" s="16" t="s">
        <v>150</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T1" s="15"/>
      <c r="AY1" s="63"/>
      <c r="AZ1" s="63"/>
      <c r="BA1" s="63"/>
      <c r="BB1" s="63"/>
      <c r="BC1" s="63"/>
      <c r="BD1" s="63"/>
      <c r="BE1" s="63"/>
      <c r="BF1" s="63"/>
      <c r="BG1" s="63"/>
      <c r="BH1" s="63"/>
      <c r="BI1" s="63"/>
      <c r="BJ1" s="63"/>
      <c r="BK1" s="63"/>
      <c r="BL1" s="63"/>
      <c r="BM1" s="63"/>
      <c r="BN1" s="18"/>
      <c r="BO1" s="18"/>
      <c r="BQ1" s="63"/>
    </row>
    <row r="2" spans="1:69" ht="20.25" x14ac:dyDescent="0.45">
      <c r="A2" s="23" t="s">
        <v>119</v>
      </c>
      <c r="B2" s="12"/>
      <c r="C2" s="176">
        <v>2013</v>
      </c>
      <c r="D2" s="176">
        <v>2014</v>
      </c>
      <c r="E2" s="176">
        <v>2015</v>
      </c>
      <c r="F2" s="176">
        <v>2016</v>
      </c>
      <c r="G2" s="176">
        <v>2017</v>
      </c>
      <c r="H2" s="176">
        <v>2018</v>
      </c>
      <c r="I2" s="176">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29" t="s">
        <v>169</v>
      </c>
      <c r="AU2" s="530" t="s">
        <v>170</v>
      </c>
      <c r="AV2" s="531" t="s">
        <v>171</v>
      </c>
      <c r="AW2" s="162"/>
      <c r="AX2" s="176" t="s">
        <v>39</v>
      </c>
      <c r="AY2" s="176" t="s">
        <v>40</v>
      </c>
      <c r="AZ2" s="176" t="s">
        <v>47</v>
      </c>
      <c r="BA2" s="176" t="s">
        <v>50</v>
      </c>
      <c r="BB2" s="176" t="s">
        <v>57</v>
      </c>
      <c r="BC2" s="176" t="s">
        <v>59</v>
      </c>
      <c r="BD2" s="176" t="s">
        <v>64</v>
      </c>
      <c r="BE2" s="176" t="s">
        <v>66</v>
      </c>
      <c r="BF2" s="176" t="s">
        <v>71</v>
      </c>
      <c r="BG2" s="176" t="s">
        <v>81</v>
      </c>
      <c r="BH2" s="532" t="s">
        <v>93</v>
      </c>
      <c r="BI2" s="532" t="s">
        <v>94</v>
      </c>
      <c r="BJ2" s="532" t="s">
        <v>109</v>
      </c>
      <c r="BK2" s="532" t="s">
        <v>134</v>
      </c>
      <c r="BL2" s="532" t="s">
        <v>147</v>
      </c>
      <c r="BM2" s="532" t="s">
        <v>161</v>
      </c>
      <c r="BN2" s="533" t="s">
        <v>162</v>
      </c>
      <c r="BO2" s="533" t="s">
        <v>163</v>
      </c>
      <c r="BP2" s="175"/>
      <c r="BQ2" s="176" t="s">
        <v>69</v>
      </c>
    </row>
    <row r="3" spans="1:69" x14ac:dyDescent="0.45">
      <c r="A3" s="110" t="s">
        <v>33</v>
      </c>
      <c r="B3" s="24"/>
      <c r="C3" s="24"/>
      <c r="D3" s="24"/>
      <c r="E3" s="24"/>
      <c r="F3" s="24"/>
      <c r="G3" s="24"/>
      <c r="H3" s="24"/>
      <c r="I3" s="551"/>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15"/>
      <c r="AU3" s="535"/>
      <c r="AW3" s="536"/>
      <c r="AX3" s="2"/>
      <c r="AY3" s="12"/>
      <c r="AZ3" s="12"/>
      <c r="BA3" s="12"/>
      <c r="BB3" s="12"/>
      <c r="BC3" s="12"/>
      <c r="BD3" s="12"/>
      <c r="BE3" s="12"/>
      <c r="BF3" s="12"/>
      <c r="BG3" s="12"/>
      <c r="BH3" s="12"/>
      <c r="BI3" s="12"/>
      <c r="BJ3" s="12"/>
      <c r="BK3" s="12"/>
      <c r="BL3" s="12"/>
      <c r="BM3" s="12"/>
      <c r="BN3" s="537"/>
      <c r="BO3" s="537"/>
      <c r="BQ3" s="12"/>
    </row>
    <row r="4" spans="1:69" x14ac:dyDescent="0.45">
      <c r="A4" s="23" t="s">
        <v>24</v>
      </c>
      <c r="B4" s="9"/>
      <c r="C4" s="554">
        <f t="shared" ref="C4" si="0">SUM(C5:C9)</f>
        <v>188.79814274881392</v>
      </c>
      <c r="D4" s="554">
        <f t="shared" ref="D4:L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182.63807936755674</v>
      </c>
      <c r="M4" s="492">
        <f>IF(ISERROR(K4/J4),"N/A",IF(J4&lt;0,"N/A",IF(K4&lt;0,"N/A",IF(K4/J4-1&gt;300%,"&gt;±300%",IF(K4/J4-1&lt;-300%,"&gt;±300%",K4/J4-1)))))</f>
        <v>0.26202628199751943</v>
      </c>
      <c r="N4" s="492">
        <f>IF(ISERROR(L4/K4),"N/A",IF(K4&lt;0,"N/A",IF(L4&lt;0,"N/A",IF(L4/K4-1&gt;300%,"&gt;±300%",IF(L4/K4-1&lt;-300%,"&gt;±300%",L4/K4-1)))))</f>
        <v>-6.7444254577164409E-2</v>
      </c>
      <c r="O4" s="36"/>
      <c r="P4" s="555">
        <f t="shared" ref="P4" si="2">SUM(P5:P9)</f>
        <v>40.901080348383893</v>
      </c>
      <c r="Q4" s="555">
        <f t="shared" ref="Q4:AT4" si="3">SUM(Q5:Q9)</f>
        <v>44.011428663850353</v>
      </c>
      <c r="R4" s="555">
        <f t="shared" si="3"/>
        <v>42.300737090343794</v>
      </c>
      <c r="S4" s="555">
        <f t="shared" si="3"/>
        <v>48.054881473956733</v>
      </c>
      <c r="T4" s="555">
        <f t="shared" si="3"/>
        <v>51.476264620969843</v>
      </c>
      <c r="U4" s="555">
        <f t="shared" si="3"/>
        <v>50.232125294783259</v>
      </c>
      <c r="V4" s="555">
        <f t="shared" si="3"/>
        <v>39.656941022197309</v>
      </c>
      <c r="W4" s="555">
        <f t="shared" si="3"/>
        <v>51.320747205196518</v>
      </c>
      <c r="X4" s="555">
        <f t="shared" si="3"/>
        <v>50.387642710556577</v>
      </c>
      <c r="Y4" s="555">
        <f t="shared" si="3"/>
        <v>46.499707316223514</v>
      </c>
      <c r="Z4" s="555">
        <f t="shared" si="3"/>
        <v>44.322463495396995</v>
      </c>
      <c r="AA4" s="555">
        <f t="shared" si="3"/>
        <v>48.36591630550339</v>
      </c>
      <c r="AB4" s="555">
        <f t="shared" si="3"/>
        <v>48.676951137050033</v>
      </c>
      <c r="AC4" s="555">
        <f t="shared" si="3"/>
        <v>49.299020800143325</v>
      </c>
      <c r="AD4" s="555">
        <f t="shared" si="3"/>
        <v>40.434528101063933</v>
      </c>
      <c r="AE4" s="555">
        <f t="shared" si="3"/>
        <v>49.921090463236617</v>
      </c>
      <c r="AF4" s="555">
        <f t="shared" si="3"/>
        <v>51.787299452516486</v>
      </c>
      <c r="AG4" s="555">
        <f t="shared" si="3"/>
        <v>48.676951137050033</v>
      </c>
      <c r="AH4" s="555">
        <f t="shared" si="3"/>
        <v>40.894938937354212</v>
      </c>
      <c r="AI4" s="555">
        <f t="shared" si="3"/>
        <v>51.638316342218801</v>
      </c>
      <c r="AJ4" s="555">
        <f t="shared" si="3"/>
        <v>47.450485638249425</v>
      </c>
      <c r="AK4" s="555">
        <f t="shared" si="3"/>
        <v>48.972624339456068</v>
      </c>
      <c r="AL4" s="555">
        <f t="shared" si="3"/>
        <v>38.82435178384619</v>
      </c>
      <c r="AM4" s="555">
        <f t="shared" si="3"/>
        <v>29.309003553287287</v>
      </c>
      <c r="AN4" s="555">
        <f t="shared" si="3"/>
        <v>46.524371985653694</v>
      </c>
      <c r="AO4" s="555">
        <f t="shared" si="3"/>
        <v>40.526697204050265</v>
      </c>
      <c r="AP4" s="555">
        <f t="shared" si="3"/>
        <v>45.55772391985321</v>
      </c>
      <c r="AQ4" s="555">
        <f t="shared" si="3"/>
        <v>48.695605894634205</v>
      </c>
      <c r="AR4" s="555">
        <f t="shared" si="3"/>
        <v>48.870257356546581</v>
      </c>
      <c r="AS4" s="555">
        <f t="shared" si="3"/>
        <v>52.723235138495319</v>
      </c>
      <c r="AT4" s="555">
        <f t="shared" si="3"/>
        <v>39.796084383149235</v>
      </c>
      <c r="AU4" s="492">
        <f>IF(ISERROR(AT4/AP4),"N/A",IF(AP4&lt;0,"N/A",IF(AT4&lt;0,"N/A",IF(AT4/AP4-1&gt;300%,"&gt;±300%",IF(AT4/AP4-1&lt;-300%,"&gt;±300%",AT4/AP4-1)))))</f>
        <v>-0.12646899451869142</v>
      </c>
      <c r="AV4" s="492">
        <f>IF(ISERROR(AT4/AS4),"N/A",IF(AS4&lt;0,"N/A",IF(AT4&lt;0,"N/A",IF(AT4/AS4-1&gt;300%,"&gt;±300%",IF(AT4/AS4-1&lt;-300%,"&gt;±300%",AT4/AS4-1)))))</f>
        <v>-0.24518887586068216</v>
      </c>
      <c r="AW4" s="4"/>
      <c r="AX4" s="9">
        <f t="shared" ref="AX4:AY4" si="4">SUM(AX5:AX9)</f>
        <v>66.716971366755487</v>
      </c>
      <c r="AY4" s="9">
        <f t="shared" si="4"/>
        <v>84.912509012234239</v>
      </c>
      <c r="AZ4" s="9">
        <f t="shared" ref="AZ4:AZ10" si="5">SUM(R4:S4)</f>
        <v>90.355618564300528</v>
      </c>
      <c r="BA4" s="9">
        <f t="shared" ref="BA4:BA10" si="6">SUM(T4:U4)</f>
        <v>101.7083899157531</v>
      </c>
      <c r="BB4" s="9">
        <f t="shared" ref="BB4:BB10" si="7">SUM(V4:W4)</f>
        <v>90.977688227393827</v>
      </c>
      <c r="BC4" s="9">
        <f t="shared" ref="BC4:BC10" si="8">SUM(X4:Y4)</f>
        <v>96.887350026780098</v>
      </c>
      <c r="BD4" s="9">
        <f t="shared" ref="BD4:BD10" si="9">SUM(Z4:AA4)</f>
        <v>92.688379800900378</v>
      </c>
      <c r="BE4" s="9">
        <f t="shared" ref="BE4:BE11" si="10">SUM(AB4:AC4)</f>
        <v>97.97597193719335</v>
      </c>
      <c r="BF4" s="9">
        <f t="shared" ref="BF4:BF11" si="11">SUM(AD4:AE4)</f>
        <v>90.355618564300556</v>
      </c>
      <c r="BG4" s="9">
        <f t="shared" ref="BG4:BG11" si="12">SUM(AF4:AG4)</f>
        <v>100.46425058956652</v>
      </c>
      <c r="BH4" s="9">
        <f t="shared" ref="BH4:BH11" si="13">SUM(AH4:AI4)</f>
        <v>92.533255279573012</v>
      </c>
      <c r="BI4" s="9">
        <f t="shared" ref="BI4:BI11" si="14">SUM(AJ4:AK4)</f>
        <v>96.423109977705494</v>
      </c>
      <c r="BJ4" s="9">
        <f t="shared" ref="BJ4:BJ11" si="15">SUM(AL4:AM4)</f>
        <v>68.13335533713348</v>
      </c>
      <c r="BK4" s="9">
        <f t="shared" ref="BK4:BK11" si="16">SUM(AN4:AO4)</f>
        <v>87.051069189703952</v>
      </c>
      <c r="BL4" s="9">
        <f t="shared" ref="BL4:BL11" si="17">SUM(AP4:AQ4)</f>
        <v>94.253329814487415</v>
      </c>
      <c r="BM4" s="9">
        <f>SUM(AR4:AS4)</f>
        <v>101.5934924950419</v>
      </c>
      <c r="BN4" s="492">
        <f>IF(ISERROR(BM4/BK4),"N/A",IF(BK4&lt;0,"N/A",IF(BM4&lt;0,"N/A",IF(BM4/BK4-1&gt;300%,"&gt;±300%",IF(BM4/BK4-1&lt;-300%,"&gt;±300%",BM4/BK4-1)))))</f>
        <v>0.16705622849555946</v>
      </c>
      <c r="BO4" s="492">
        <f>IF(ISERROR(BM4/BL4),"N/A",IF(BL4&lt;0,"N/A",IF(BM4&lt;0,"N/A",IF(BM4/BL4-1&gt;300%,"&gt;±300%",IF(BM4/BL4-1&lt;-300%,"&gt;±300%",BM4/BL4-1)))))</f>
        <v>7.7876958776964544E-2</v>
      </c>
      <c r="BP4" s="19"/>
      <c r="BQ4" s="9">
        <f>SUM(AQ4:AT4)</f>
        <v>190.08518277282533</v>
      </c>
    </row>
    <row r="5" spans="1:69" x14ac:dyDescent="0.45">
      <c r="A5" s="10"/>
      <c r="B5" s="10" t="s">
        <v>0</v>
      </c>
      <c r="C5" s="7">
        <f>'Table 1(Q1''22)'!C5/32.15074</f>
        <v>135.45566913856416</v>
      </c>
      <c r="D5" s="7">
        <f>'Table 1(Q1''22)'!D5/32.15074</f>
        <v>97.509419689873397</v>
      </c>
      <c r="E5" s="7">
        <f>'Table 1(Q1''22)'!E5/32.15074</f>
        <v>139.34360453289722</v>
      </c>
      <c r="F5" s="7">
        <f>'Table 1(Q1''22)'!F5/32.15074</f>
        <v>132.65635565464436</v>
      </c>
      <c r="G5" s="7">
        <f>'Table 1(Q1''22)'!G5/32.15074</f>
        <v>136.3887736332041</v>
      </c>
      <c r="H5" s="7">
        <f>'Table 1(Q1''22)'!H5/32.15074</f>
        <v>139.03256970135058</v>
      </c>
      <c r="I5" s="7">
        <f>'Table 1(Q1''22)'!I5/32.15074</f>
        <v>136.05938807419548</v>
      </c>
      <c r="J5" s="7">
        <f>'Table 1(Q1''22)'!J5/32.15074</f>
        <v>102.58790546353154</v>
      </c>
      <c r="K5" s="7">
        <f>'Table 1(Q1''22)'!K5/32.15074</f>
        <v>145.51432565641957</v>
      </c>
      <c r="L5" s="7">
        <f>'Table 1(Q1''22)'!L5/32.15074</f>
        <v>132.43140476384062</v>
      </c>
      <c r="M5" s="26">
        <f>IF(ISERROR(K5/J5),"N/A",IF(J5&lt;0,"N/A",IF(K5&lt;0,"N/A",IF(K5/J5-1&gt;300%,"&gt;±300%",IF(K5/J5-1&lt;-300%,"&gt;±300%",K5/J5-1)))))</f>
        <v>0.41843548709694378</v>
      </c>
      <c r="N5" s="26">
        <f>IF(ISERROR(L5/K5),"N/A",IF(K5&lt;0,"N/A",IF(L5&lt;0,"N/A",IF(L5/K5-1&gt;300%,"&gt;±300%",IF(L5/K5-1&lt;-300%,"&gt;±300%",L5/K5-1)))))</f>
        <v>-8.9908129894163302E-2</v>
      </c>
      <c r="O5" s="36"/>
      <c r="P5" s="13">
        <f>'Table 1(Q1''22)'!P5/32.15074</f>
        <v>27.060030344558168</v>
      </c>
      <c r="Q5" s="13">
        <f>'Table 1(Q1''22)'!Q5/32.15074</f>
        <v>30.481413491571267</v>
      </c>
      <c r="R5" s="13">
        <f>'Table 1(Q1''22)'!R5/32.15074</f>
        <v>29.237274165384687</v>
      </c>
      <c r="S5" s="13">
        <f>'Table 1(Q1''22)'!S5/32.15074</f>
        <v>35.146935964770954</v>
      </c>
      <c r="T5" s="13">
        <f>'Table 1(Q1''22)'!T5/32.15074</f>
        <v>37.79073203291744</v>
      </c>
      <c r="U5" s="13">
        <f>'Table 1(Q1''22)'!U5/32.15074</f>
        <v>37.168662369824148</v>
      </c>
      <c r="V5" s="13">
        <f>'Table 1(Q1''22)'!V5/32.15074</f>
        <v>25.349338771051617</v>
      </c>
      <c r="W5" s="13">
        <f>'Table 1(Q1''22)'!W5/32.15074</f>
        <v>37.324179785597472</v>
      </c>
      <c r="X5" s="13">
        <f>'Table 1(Q1''22)'!X5/32.15074</f>
        <v>36.70211012250418</v>
      </c>
      <c r="Y5" s="13">
        <f>'Table 1(Q1''22)'!Y5/32.15074</f>
        <v>33.280726975491078</v>
      </c>
      <c r="Z5" s="13">
        <f>'Table 1(Q1''22)'!Z5/32.15074</f>
        <v>32.036587649304494</v>
      </c>
      <c r="AA5" s="13">
        <f>'Table 1(Q1''22)'!AA5/32.15074</f>
        <v>34.058314054357695</v>
      </c>
      <c r="AB5" s="13">
        <f>'Table 1(Q1''22)'!AB5/32.15074</f>
        <v>35.457970796317596</v>
      </c>
      <c r="AC5" s="13">
        <f>'Table 1(Q1''22)'!AC5/32.15074</f>
        <v>34.680383717450987</v>
      </c>
      <c r="AD5" s="13">
        <f>'Table 1(Q1''22)'!AD5/32.15074</f>
        <v>28.459687086518073</v>
      </c>
      <c r="AE5" s="13">
        <f>'Table 1(Q1''22)'!AE5/32.15074</f>
        <v>36.080040459410888</v>
      </c>
      <c r="AF5" s="13">
        <f>'Table 1(Q1''22)'!AF5/32.15074</f>
        <v>38.257284280237407</v>
      </c>
      <c r="AG5" s="13">
        <f>'Table 1(Q1''22)'!AG5/32.15074</f>
        <v>36.391075290957531</v>
      </c>
      <c r="AH5" s="13">
        <f>'Table 1(Q1''22)'!AH5/32.15074</f>
        <v>27.012406921212804</v>
      </c>
      <c r="AI5" s="13">
        <f>'Table 1(Q1''22)'!AI5/32.15074</f>
        <v>37.728678121225506</v>
      </c>
      <c r="AJ5" s="13">
        <f>'Table 1(Q1''22)'!AJ5/32.15074</f>
        <v>34.608893415970577</v>
      </c>
      <c r="AK5" s="13">
        <f>'Table 1(Q1''22)'!AK5/32.15074</f>
        <v>36.709409615786591</v>
      </c>
      <c r="AL5" s="13">
        <f>'Table 1(Q1''22)'!AL5/32.15074</f>
        <v>26.215770725291211</v>
      </c>
      <c r="AM5" s="13">
        <f>'Table 1(Q1''22)'!AM5/32.15074</f>
        <v>16.202473439144018</v>
      </c>
      <c r="AN5" s="13">
        <f>'Table 1(Q1''22)'!AN5/32.15074</f>
        <v>33.020964807724162</v>
      </c>
      <c r="AO5" s="13">
        <f>'Table 1(Q1''22)'!AO5/32.15074</f>
        <v>27.148696491372153</v>
      </c>
      <c r="AP5" s="13">
        <f>'Table 1(Q1''22)'!AP5/32.15074</f>
        <v>31.970494864749458</v>
      </c>
      <c r="AQ5" s="13">
        <f>'Table 1(Q1''22)'!AQ5/32.15074</f>
        <v>36.558180392232209</v>
      </c>
      <c r="AR5" s="13">
        <f>'Table 1(Q1''22)'!AR5/32.15074</f>
        <v>37.358935206630605</v>
      </c>
      <c r="AS5" s="13">
        <f>'Table 1(Q1''22)'!AS5/32.15074</f>
        <v>39.62671519280731</v>
      </c>
      <c r="AT5" s="13">
        <f>'Table 1(Q1''22)'!AT5/32.15074</f>
        <v>26.76837421396981</v>
      </c>
      <c r="AU5" s="492">
        <f t="shared" ref="AU5:AU11" si="18">IF(ISERROR(AT5/AP5),"N/A",IF(AP5&lt;0,"N/A",IF(AT5&lt;0,"N/A",IF(AT5/AP5-1&gt;300%,"&gt;±300%",IF(AT5/AP5-1&lt;-300%,"&gt;±300%",AT5/AP5-1)))))</f>
        <v>-0.16271630053857833</v>
      </c>
      <c r="AV5" s="492">
        <f t="shared" ref="AV5:AV11" si="19">IF(ISERROR(AT5/AS5),"N/A",IF(AS5&lt;0,"N/A",IF(AT5&lt;0,"N/A",IF(AT5/AS5-1&gt;300%,"&gt;±300%",IF(AT5/AS5-1&lt;-300%,"&gt;±300%",AT5/AS5-1)))))</f>
        <v>-0.32448667310106571</v>
      </c>
      <c r="AW5" s="4"/>
      <c r="AX5" s="13">
        <f t="shared" ref="AX5:AX10" si="20">D5-AY5</f>
        <v>39.967975853743965</v>
      </c>
      <c r="AY5" s="13">
        <f t="shared" ref="AY5:AY10" si="21">SUM(P5:Q5)</f>
        <v>57.541443836129432</v>
      </c>
      <c r="AZ5" s="13">
        <f t="shared" si="5"/>
        <v>64.384210130155637</v>
      </c>
      <c r="BA5" s="13">
        <f t="shared" si="6"/>
        <v>74.959394402741594</v>
      </c>
      <c r="BB5" s="13">
        <f t="shared" si="7"/>
        <v>62.673518556649086</v>
      </c>
      <c r="BC5" s="13">
        <f t="shared" si="8"/>
        <v>69.982837097995258</v>
      </c>
      <c r="BD5" s="13">
        <f t="shared" si="9"/>
        <v>66.094901703662188</v>
      </c>
      <c r="BE5" s="13">
        <f t="shared" si="10"/>
        <v>70.138354513768576</v>
      </c>
      <c r="BF5" s="13">
        <f t="shared" si="11"/>
        <v>64.539727545928969</v>
      </c>
      <c r="BG5" s="13">
        <f t="shared" si="12"/>
        <v>74.648359571194931</v>
      </c>
      <c r="BH5" s="13">
        <f t="shared" si="13"/>
        <v>64.741085042438314</v>
      </c>
      <c r="BI5" s="13">
        <f t="shared" si="14"/>
        <v>71.318303031757168</v>
      </c>
      <c r="BJ5" s="13">
        <f t="shared" si="15"/>
        <v>42.418244164435229</v>
      </c>
      <c r="BK5" s="13">
        <f t="shared" si="16"/>
        <v>60.169661299096319</v>
      </c>
      <c r="BL5" s="13">
        <f t="shared" si="17"/>
        <v>68.528675256981671</v>
      </c>
      <c r="BM5" s="13">
        <f t="shared" ref="BM5:BM42" si="22">SUM(AR5:AS5)</f>
        <v>76.985650399437915</v>
      </c>
      <c r="BN5" s="492">
        <f t="shared" ref="BN5:BN11" si="23">IF(ISERROR(BM5/BK5),"N/A",IF(BK5&lt;0,"N/A",IF(BM5&lt;0,"N/A",IF(BM5/BK5-1&gt;300%,"&gt;±300%",IF(BM5/BK5-1&lt;-300%,"&gt;±300%",BM5/BK5-1)))))</f>
        <v>0.27947621338187845</v>
      </c>
      <c r="BO5" s="492">
        <f t="shared" ref="BO5:BO11" si="24">IF(ISERROR(BM5/BL5),"N/A",IF(BL5&lt;0,"N/A",IF(BM5&lt;0,"N/A",IF(BM5/BL5-1&gt;300%,"&gt;±300%",IF(BM5/BL5-1&lt;-300%,"&gt;±300%",BM5/BL5-1)))))</f>
        <v>0.12340783052850046</v>
      </c>
      <c r="BP5" s="19"/>
      <c r="BQ5" s="13">
        <f t="shared" ref="BQ5:BQ11" si="25">SUM(AQ5:AT5)</f>
        <v>140.31220500563992</v>
      </c>
    </row>
    <row r="6" spans="1:69" x14ac:dyDescent="0.45">
      <c r="A6" s="10"/>
      <c r="B6" s="10" t="s">
        <v>8</v>
      </c>
      <c r="C6" s="7">
        <f>'Table 1(Q1''22)'!C6/32.15074</f>
        <v>12.596910677639146</v>
      </c>
      <c r="D6" s="7">
        <f>'Table 1(Q1''22)'!D6/32.15074</f>
        <v>12.596910677639146</v>
      </c>
      <c r="E6" s="7">
        <f>'Table 1(Q1''22)'!E6/32.15074</f>
        <v>12.596910677639146</v>
      </c>
      <c r="F6" s="7">
        <f>'Table 1(Q1''22)'!F6/32.15074</f>
        <v>15.240706745785634</v>
      </c>
      <c r="G6" s="7">
        <f>'Table 1(Q1''22)'!G6/32.15074</f>
        <v>14.929671914238989</v>
      </c>
      <c r="H6" s="7">
        <f>'Table 1(Q1''22)'!H6/32.15074</f>
        <v>14.46311966691902</v>
      </c>
      <c r="I6" s="7">
        <f>'Table 1(Q1''22)'!I6/32.15074</f>
        <v>14.239840202744945</v>
      </c>
      <c r="J6" s="7">
        <f>'Table 1(Q1''22)'!J6/32.15074</f>
        <v>13.922568500756128</v>
      </c>
      <c r="K6" s="7">
        <f>'Table 1(Q1''22)'!K6/32.15074</f>
        <v>15.089911460824855</v>
      </c>
      <c r="L6" s="7">
        <f>'Table 1(Q1''22)'!L6/32.15074</f>
        <v>14.470417079409142</v>
      </c>
      <c r="M6" s="26">
        <f t="shared" ref="M6:N9" si="26">IF(ISERROR(K6/J6),"N/A",IF(J6&lt;0,"N/A",IF(K6&lt;0,"N/A",IF(K6/J6-1&gt;300%,"&gt;±300%",IF(K6/J6-1&lt;-300%,"&gt;±300%",K6/J6-1)))))</f>
        <v>8.3845373790427224E-2</v>
      </c>
      <c r="N6" s="26">
        <f>IF(ISERROR(L6/K6),"N/A",IF(K6&lt;0,"N/A",IF(L6&lt;0,"N/A",IF(L6/K6-1&gt;300%,"&gt;±300%",IF(L6/K6-1&lt;-300%,"&gt;±300%",L6/K6-1)))))</f>
        <v>-4.1053546472024749E-2</v>
      </c>
      <c r="O6" s="36"/>
      <c r="P6" s="13">
        <f>'Table 1(Q1''22)'!P6/32.15074</f>
        <v>2.9548308996931332</v>
      </c>
      <c r="Q6" s="13">
        <f>'Table 1(Q1''22)'!Q6/32.15074</f>
        <v>2.9548308996931332</v>
      </c>
      <c r="R6" s="13">
        <f>'Table 1(Q1''22)'!R6/32.15074</f>
        <v>2.9548308996931332</v>
      </c>
      <c r="S6" s="13">
        <f>'Table 1(Q1''22)'!S6/32.15074</f>
        <v>2.4882786523731646</v>
      </c>
      <c r="T6" s="13">
        <f>'Table 1(Q1''22)'!T6/32.15074</f>
        <v>3.5769005627864243</v>
      </c>
      <c r="U6" s="13">
        <f>'Table 1(Q1''22)'!U6/32.15074</f>
        <v>3.4213831470131013</v>
      </c>
      <c r="V6" s="13">
        <f>'Table 1(Q1''22)'!V6/32.15074</f>
        <v>4.0434528101063929</v>
      </c>
      <c r="W6" s="13">
        <f>'Table 1(Q1''22)'!W6/32.15074</f>
        <v>3.7324179785597473</v>
      </c>
      <c r="X6" s="13">
        <f>'Table 1(Q1''22)'!X6/32.15074</f>
        <v>3.7324179785597473</v>
      </c>
      <c r="Y6" s="13">
        <f>'Table 1(Q1''22)'!Y6/32.15074</f>
        <v>3.7324179785597473</v>
      </c>
      <c r="Z6" s="13">
        <f>'Table 1(Q1''22)'!Z6/32.15074</f>
        <v>3.5769005627864243</v>
      </c>
      <c r="AA6" s="13">
        <f>'Table 1(Q1''22)'!AA6/32.15074</f>
        <v>3.8879353943330699</v>
      </c>
      <c r="AB6" s="13">
        <f>'Table 1(Q1''22)'!AB6/32.15074</f>
        <v>3.1103483154664557</v>
      </c>
      <c r="AC6" s="13">
        <f>'Table 1(Q1''22)'!AC6/32.15074</f>
        <v>4.354487641653038</v>
      </c>
      <c r="AD6" s="13">
        <f>'Table 1(Q1''22)'!AD6/32.15074</f>
        <v>3.5769005627864243</v>
      </c>
      <c r="AE6" s="13">
        <f>'Table 1(Q1''22)'!AE6/32.15074</f>
        <v>3.5769005627864243</v>
      </c>
      <c r="AF6" s="13">
        <f>'Table 1(Q1''22)'!AF6/32.15074</f>
        <v>3.7324179785597473</v>
      </c>
      <c r="AG6" s="13">
        <f>'Table 1(Q1''22)'!AG6/32.15074</f>
        <v>3.7324179785597473</v>
      </c>
      <c r="AH6" s="13">
        <f>'Table 1(Q1''22)'!AH6/32.15074</f>
        <v>3.4667049126050227</v>
      </c>
      <c r="AI6" s="13">
        <f>'Table 1(Q1''22)'!AI6/32.15074</f>
        <v>3.6955420527836433</v>
      </c>
      <c r="AJ6" s="13">
        <f>'Table 1(Q1''22)'!AJ6/32.15074</f>
        <v>3.7033869556366028</v>
      </c>
      <c r="AK6" s="13">
        <f>'Table 1(Q1''22)'!AK6/32.15074</f>
        <v>3.3742062817196756</v>
      </c>
      <c r="AL6" s="13">
        <f>'Table 1(Q1''22)'!AL6/32.15074</f>
        <v>3.3482512679110878</v>
      </c>
      <c r="AM6" s="13">
        <f>'Table 1(Q1''22)'!AM6/32.15074</f>
        <v>3.4196663601124042</v>
      </c>
      <c r="AN6" s="13">
        <f>'Table 1(Q1''22)'!AN6/32.15074</f>
        <v>3.5889184881456617</v>
      </c>
      <c r="AO6" s="13">
        <f>'Table 1(Q1''22)'!AO6/32.15074</f>
        <v>3.5657323845869722</v>
      </c>
      <c r="AP6" s="13">
        <f>'Table 1(Q1''22)'!AP6/32.15074</f>
        <v>3.6652699698430973</v>
      </c>
      <c r="AQ6" s="13">
        <f>'Table 1(Q1''22)'!AQ6/32.15074</f>
        <v>3.8871446868646484</v>
      </c>
      <c r="AR6" s="13">
        <f>'Table 1(Q1''22)'!AR6/32.15074</f>
        <v>3.5936089322822924</v>
      </c>
      <c r="AS6" s="13">
        <f>'Table 1(Q1''22)'!AS6/32.15074</f>
        <v>3.9438878718348134</v>
      </c>
      <c r="AT6" s="13">
        <f>'Table 1(Q1''22)'!AT6/32.15074</f>
        <v>3.7524290054490606</v>
      </c>
      <c r="AU6" s="492">
        <f t="shared" si="18"/>
        <v>2.3779704175431959E-2</v>
      </c>
      <c r="AV6" s="492">
        <f t="shared" si="19"/>
        <v>-4.8545717476668693E-2</v>
      </c>
      <c r="AW6" s="4"/>
      <c r="AX6" s="13">
        <f t="shared" si="20"/>
        <v>6.6872488782528796</v>
      </c>
      <c r="AY6" s="13">
        <f t="shared" si="21"/>
        <v>5.9096617993862663</v>
      </c>
      <c r="AZ6" s="13">
        <f t="shared" si="5"/>
        <v>5.4431095520662982</v>
      </c>
      <c r="BA6" s="13">
        <f t="shared" si="6"/>
        <v>6.9982837097995256</v>
      </c>
      <c r="BB6" s="13">
        <f t="shared" si="7"/>
        <v>7.7758707886661398</v>
      </c>
      <c r="BC6" s="13">
        <f t="shared" si="8"/>
        <v>7.4648359571194947</v>
      </c>
      <c r="BD6" s="13">
        <f t="shared" si="9"/>
        <v>7.4648359571194938</v>
      </c>
      <c r="BE6" s="13">
        <f t="shared" si="10"/>
        <v>7.4648359571194938</v>
      </c>
      <c r="BF6" s="13">
        <f t="shared" si="11"/>
        <v>7.1538011255728486</v>
      </c>
      <c r="BG6" s="13">
        <f t="shared" si="12"/>
        <v>7.4648359571194947</v>
      </c>
      <c r="BH6" s="13">
        <f t="shared" si="13"/>
        <v>7.1622469653886665</v>
      </c>
      <c r="BI6" s="13">
        <f t="shared" si="14"/>
        <v>7.0775932373562789</v>
      </c>
      <c r="BJ6" s="13">
        <f>SUM(AL6:AM6)</f>
        <v>6.7679176280234916</v>
      </c>
      <c r="BK6" s="13">
        <f>SUM(AN6:AO6)</f>
        <v>7.1546508727326339</v>
      </c>
      <c r="BL6" s="13">
        <f>SUM(AP6:AQ6)</f>
        <v>7.5524146567077457</v>
      </c>
      <c r="BM6" s="13">
        <f>SUM(AR6:AS6)</f>
        <v>7.5374968041171062</v>
      </c>
      <c r="BN6" s="492">
        <f t="shared" si="23"/>
        <v>5.3510078715867326E-2</v>
      </c>
      <c r="BO6" s="492">
        <f t="shared" si="24"/>
        <v>-1.9752427890582513E-3</v>
      </c>
      <c r="BP6" s="19"/>
      <c r="BQ6" s="13">
        <f t="shared" si="25"/>
        <v>15.177070496430815</v>
      </c>
    </row>
    <row r="7" spans="1:69" x14ac:dyDescent="0.45">
      <c r="A7" s="10"/>
      <c r="B7" s="10" t="s">
        <v>15</v>
      </c>
      <c r="C7" s="7">
        <f>'Table 1(Q1''22)'!C7/32.15074</f>
        <v>11.041736519905918</v>
      </c>
      <c r="D7" s="7">
        <f>'Table 1(Q1''22)'!D7/32.15074</f>
        <v>12.285875846092502</v>
      </c>
      <c r="E7" s="7">
        <f>'Table 1(Q1''22)'!E7/32.15074</f>
        <v>11.352771351452564</v>
      </c>
      <c r="F7" s="7">
        <f>'Table 1(Q1''22)'!F7/32.15074</f>
        <v>12.130358430319179</v>
      </c>
      <c r="G7" s="7">
        <f>'Table 1(Q1''22)'!G7/32.15074</f>
        <v>11.197253935679241</v>
      </c>
      <c r="H7" s="7">
        <f>'Table 1(Q1''22)'!H7/32.15074</f>
        <v>10.730701688359273</v>
      </c>
      <c r="I7" s="7">
        <f>'Table 1(Q1''22)'!I7/32.15074</f>
        <v>11.083388482273858</v>
      </c>
      <c r="J7" s="7">
        <f>'Table 1(Q1''22)'!J7/32.15074</f>
        <v>10.488764799814872</v>
      </c>
      <c r="K7" s="7">
        <f>'Table 1(Q1''22)'!K7/32.15074</f>
        <v>8.4988028269333764</v>
      </c>
      <c r="L7" s="7">
        <f>'Table 1(Q1''22)'!L7/32.15074</f>
        <v>10.361860241177162</v>
      </c>
      <c r="M7" s="26">
        <f>IF(ISERROR(K7/J7),"N/A",IF(J7&lt;0,"N/A",IF(K7&lt;0,"N/A",IF(K7/J7-1&gt;300%,"&gt;±300%",IF(K7/J7-1&lt;-300%,"&gt;±300%",K7/J7-1)))))</f>
        <v>-0.18972319532959858</v>
      </c>
      <c r="N7" s="26">
        <f>IF(ISERROR(L7/K7),"N/A",IF(K7&lt;0,"N/A",IF(L7&lt;0,"N/A",IF(L7/K7-1&gt;300%,"&gt;±300%",IF(L7/K7-1&lt;-300%,"&gt;±300%",L7/K7-1)))))</f>
        <v>0.2192141001718042</v>
      </c>
      <c r="O7" s="36"/>
      <c r="P7" s="13">
        <f>'Table 1(Q1''22)'!P7/32.15074</f>
        <v>3.2658657312397787</v>
      </c>
      <c r="Q7" s="13">
        <f>'Table 1(Q1''22)'!Q7/32.15074</f>
        <v>3.5769005627864243</v>
      </c>
      <c r="R7" s="13">
        <f>'Table 1(Q1''22)'!R7/32.15074</f>
        <v>3.1103483154664557</v>
      </c>
      <c r="S7" s="13">
        <f>'Table 1(Q1''22)'!S7/32.15074</f>
        <v>3.1103483154664557</v>
      </c>
      <c r="T7" s="13">
        <f>'Table 1(Q1''22)'!T7/32.15074</f>
        <v>2.7993134839198102</v>
      </c>
      <c r="U7" s="13">
        <f>'Table 1(Q1''22)'!U7/32.15074</f>
        <v>3.1103483154664557</v>
      </c>
      <c r="V7" s="13">
        <f>'Table 1(Q1''22)'!V7/32.15074</f>
        <v>3.1103483154664557</v>
      </c>
      <c r="W7" s="13">
        <f>'Table 1(Q1''22)'!W7/32.15074</f>
        <v>3.2658657312397787</v>
      </c>
      <c r="X7" s="13">
        <f>'Table 1(Q1''22)'!X7/32.15074</f>
        <v>3.1103483154664557</v>
      </c>
      <c r="Y7" s="13">
        <f>'Table 1(Q1''22)'!Y7/32.15074</f>
        <v>2.6437960681464876</v>
      </c>
      <c r="Z7" s="13">
        <f>'Table 1(Q1''22)'!Z7/32.15074</f>
        <v>2.9548308996931332</v>
      </c>
      <c r="AA7" s="13">
        <f>'Table 1(Q1''22)'!AA7/32.15074</f>
        <v>2.6437960681464876</v>
      </c>
      <c r="AB7" s="13">
        <f>'Table 1(Q1''22)'!AB7/32.15074</f>
        <v>2.9548308996931332</v>
      </c>
      <c r="AC7" s="13">
        <f>'Table 1(Q1''22)'!AC7/32.15074</f>
        <v>2.9548308996931332</v>
      </c>
      <c r="AD7" s="13">
        <f>'Table 1(Q1''22)'!AD7/32.15074</f>
        <v>2.7993134839198102</v>
      </c>
      <c r="AE7" s="13">
        <f>'Table 1(Q1''22)'!AE7/32.15074</f>
        <v>2.6437960681464876</v>
      </c>
      <c r="AF7" s="13">
        <f>'Table 1(Q1''22)'!AF7/32.15074</f>
        <v>2.7993134839198102</v>
      </c>
      <c r="AG7" s="13">
        <f>'Table 1(Q1''22)'!AG7/32.15074</f>
        <v>2.7993134839198102</v>
      </c>
      <c r="AH7" s="13">
        <f>'Table 1(Q1''22)'!AH7/32.15074</f>
        <v>2.6484460828143113</v>
      </c>
      <c r="AI7" s="13">
        <f>'Table 1(Q1''22)'!AI7/32.15074</f>
        <v>3.0666189953948182</v>
      </c>
      <c r="AJ7" s="13">
        <f>'Table 1(Q1''22)'!AJ7/32.15074</f>
        <v>2.4422150158907696</v>
      </c>
      <c r="AK7" s="13">
        <f>'Table 1(Q1''22)'!AK7/32.15074</f>
        <v>2.926108388173958</v>
      </c>
      <c r="AL7" s="13">
        <f>'Table 1(Q1''22)'!AL7/32.15074</f>
        <v>3.0439851299780694</v>
      </c>
      <c r="AM7" s="13">
        <f>'Table 1(Q1''22)'!AM7/32.15074</f>
        <v>2.7000643071421959</v>
      </c>
      <c r="AN7" s="13">
        <f>'Table 1(Q1''22)'!AN7/32.15074</f>
        <v>2.2024306936979214</v>
      </c>
      <c r="AO7" s="13">
        <f>'Table 1(Q1''22)'!AO7/32.15074</f>
        <v>2.5422846689966856</v>
      </c>
      <c r="AP7" s="13">
        <f>'Table 1(Q1''22)'!AP7/32.15074</f>
        <v>2.5929746334178696</v>
      </c>
      <c r="AQ7" s="13">
        <f>'Table 1(Q1''22)'!AQ7/32.15074</f>
        <v>2.3422862657091801</v>
      </c>
      <c r="AR7" s="13">
        <f>'Table 1(Q1''22)'!AR7/32.15074</f>
        <v>1.573821608791877</v>
      </c>
      <c r="AS7" s="13">
        <f>'Table 1(Q1''22)'!AS7/32.15074</f>
        <v>1.9897203190144503</v>
      </c>
      <c r="AT7" s="13">
        <f>'Table 1(Q1''22)'!AT7/32.15074</f>
        <v>2.6147384656068247</v>
      </c>
      <c r="AU7" s="492">
        <f t="shared" si="18"/>
        <v>8.3933841497969564E-3</v>
      </c>
      <c r="AV7" s="492">
        <f t="shared" si="19"/>
        <v>0.31412361859075699</v>
      </c>
      <c r="AW7" s="4"/>
      <c r="AX7" s="13">
        <f t="shared" si="20"/>
        <v>5.4431095520662982</v>
      </c>
      <c r="AY7" s="13">
        <f t="shared" si="21"/>
        <v>6.8427662940262035</v>
      </c>
      <c r="AZ7" s="13">
        <f t="shared" si="5"/>
        <v>6.2206966309329115</v>
      </c>
      <c r="BA7" s="13">
        <f t="shared" si="6"/>
        <v>5.9096617993862655</v>
      </c>
      <c r="BB7" s="13">
        <f t="shared" si="7"/>
        <v>6.3762140467062345</v>
      </c>
      <c r="BC7" s="13">
        <f t="shared" si="8"/>
        <v>5.7541443836129433</v>
      </c>
      <c r="BD7" s="13">
        <f t="shared" si="9"/>
        <v>5.5986269678396212</v>
      </c>
      <c r="BE7" s="13">
        <f t="shared" si="10"/>
        <v>5.9096617993862663</v>
      </c>
      <c r="BF7" s="13">
        <f t="shared" si="11"/>
        <v>5.4431095520662982</v>
      </c>
      <c r="BG7" s="13">
        <f t="shared" si="12"/>
        <v>5.5986269678396203</v>
      </c>
      <c r="BH7" s="13">
        <f t="shared" si="13"/>
        <v>5.715065078209129</v>
      </c>
      <c r="BI7" s="13">
        <f t="shared" si="14"/>
        <v>5.3683234040647276</v>
      </c>
      <c r="BJ7" s="13">
        <f t="shared" si="15"/>
        <v>5.7440494371202657</v>
      </c>
      <c r="BK7" s="13">
        <f t="shared" si="16"/>
        <v>4.744715362694607</v>
      </c>
      <c r="BL7" s="13">
        <f t="shared" si="17"/>
        <v>4.9352608991270497</v>
      </c>
      <c r="BM7" s="13">
        <f t="shared" si="22"/>
        <v>3.5635419278063276</v>
      </c>
      <c r="BN7" s="492">
        <f t="shared" si="23"/>
        <v>-0.24894505667827249</v>
      </c>
      <c r="BO7" s="492">
        <f t="shared" si="24"/>
        <v>-0.27794254434722021</v>
      </c>
      <c r="BP7" s="19"/>
      <c r="BQ7" s="13">
        <f t="shared" si="25"/>
        <v>8.5205666591223324</v>
      </c>
    </row>
    <row r="8" spans="1:69" x14ac:dyDescent="0.45">
      <c r="A8" s="10"/>
      <c r="B8" s="10" t="s">
        <v>1</v>
      </c>
      <c r="C8" s="7">
        <f>'Table 1(Q1''22)'!C8/32.15074</f>
        <v>23.016577534451773</v>
      </c>
      <c r="D8" s="7">
        <f>'Table 1(Q1''22)'!D8/32.15074</f>
        <v>23.016577534451773</v>
      </c>
      <c r="E8" s="7">
        <f>'Table 1(Q1''22)'!E8/32.15074</f>
        <v>22.083473039811835</v>
      </c>
      <c r="F8" s="7">
        <f>'Table 1(Q1''22)'!F8/32.15074</f>
        <v>22.23899045558516</v>
      </c>
      <c r="G8" s="7">
        <f>'Table 1(Q1''22)'!G8/32.15074</f>
        <v>22.394507871358481</v>
      </c>
      <c r="H8" s="7">
        <f>'Table 1(Q1''22)'!H8/32.15074</f>
        <v>20.683816297851934</v>
      </c>
      <c r="I8" s="7">
        <f>'Table 1(Q1''22)'!I8/32.15074</f>
        <v>22.281879495553547</v>
      </c>
      <c r="J8" s="7">
        <f>'Table 1(Q1''22)'!J8/32.15074</f>
        <v>21.903597244376705</v>
      </c>
      <c r="K8" s="7">
        <f>'Table 1(Q1''22)'!K8/32.15074</f>
        <v>20.283309160039309</v>
      </c>
      <c r="L8" s="7">
        <f>'Table 1(Q1''22)'!L8/32.15074</f>
        <v>19.004871856765327</v>
      </c>
      <c r="M8" s="26">
        <f>IF(ISERROR(K8/J8),"N/A",IF(J8&lt;0,"N/A",IF(K8&lt;0,"N/A",IF(K8/J8-1&gt;300%,"&gt;±300%",IF(K8/J8-1&lt;-300%,"&gt;±300%",K8/J8-1)))))</f>
        <v>-7.3973606538687231E-2</v>
      </c>
      <c r="N8" s="26">
        <f>IF(ISERROR(L8/K8),"N/A",IF(K8&lt;0,"N/A",IF(L8&lt;0,"N/A",IF(L8/K8-1&gt;300%,"&gt;±300%",IF(L8/K8-1&lt;-300%,"&gt;±300%",L8/K8-1)))))</f>
        <v>-6.3029030085123727E-2</v>
      </c>
      <c r="O8" s="36"/>
      <c r="P8" s="13">
        <f>'Table 1(Q1''22)'!P8/32.15074</f>
        <v>6.2206966309329115</v>
      </c>
      <c r="Q8" s="13">
        <f>'Table 1(Q1''22)'!Q8/32.15074</f>
        <v>5.4431095520662982</v>
      </c>
      <c r="R8" s="13">
        <f>'Table 1(Q1''22)'!R8/32.15074</f>
        <v>5.5986269678396203</v>
      </c>
      <c r="S8" s="13">
        <f>'Table 1(Q1''22)'!S8/32.15074</f>
        <v>5.9096617993862663</v>
      </c>
      <c r="T8" s="13">
        <f>'Table 1(Q1''22)'!T8/32.15074</f>
        <v>5.9096617993862663</v>
      </c>
      <c r="U8" s="13">
        <f>'Table 1(Q1''22)'!U8/32.15074</f>
        <v>4.9765573047463292</v>
      </c>
      <c r="V8" s="13">
        <f>'Table 1(Q1''22)'!V8/32.15074</f>
        <v>5.9096617993862663</v>
      </c>
      <c r="W8" s="13">
        <f>'Table 1(Q1''22)'!W8/32.15074</f>
        <v>5.5986269678396203</v>
      </c>
      <c r="X8" s="13">
        <f>'Table 1(Q1''22)'!X8/32.15074</f>
        <v>5.4431095520662982</v>
      </c>
      <c r="Y8" s="13">
        <f>'Table 1(Q1''22)'!Y8/32.15074</f>
        <v>5.2875921362929752</v>
      </c>
      <c r="Z8" s="13">
        <f>'Table 1(Q1''22)'!Z8/32.15074</f>
        <v>4.354487641653038</v>
      </c>
      <c r="AA8" s="13">
        <f>'Table 1(Q1''22)'!AA8/32.15074</f>
        <v>6.3762140467062345</v>
      </c>
      <c r="AB8" s="13">
        <f>'Table 1(Q1''22)'!AB8/32.15074</f>
        <v>5.7541443836129433</v>
      </c>
      <c r="AC8" s="13">
        <f>'Table 1(Q1''22)'!AC8/32.15074</f>
        <v>5.9096617993862663</v>
      </c>
      <c r="AD8" s="13">
        <f>'Table 1(Q1''22)'!AD8/32.15074</f>
        <v>4.354487641653038</v>
      </c>
      <c r="AE8" s="13">
        <f>'Table 1(Q1''22)'!AE8/32.15074</f>
        <v>6.2206966309329115</v>
      </c>
      <c r="AF8" s="13">
        <f>'Table 1(Q1''22)'!AF8/32.15074</f>
        <v>5.5986269678396203</v>
      </c>
      <c r="AG8" s="13">
        <f>'Table 1(Q1''22)'!AG8/32.15074</f>
        <v>4.510005057426361</v>
      </c>
      <c r="AH8" s="13">
        <f>'Table 1(Q1''22)'!AH8/32.15074</f>
        <v>6.3451105635515699</v>
      </c>
      <c r="AI8" s="13">
        <f>'Table 1(Q1''22)'!AI8/32.15074</f>
        <v>5.8720969338694742</v>
      </c>
      <c r="AJ8" s="13">
        <f>'Table 1(Q1''22)'!AJ8/32.15074</f>
        <v>5.4181187312383923</v>
      </c>
      <c r="AK8" s="13">
        <f>'Table 1(Q1''22)'!AK8/32.15074</f>
        <v>4.6465532668941103</v>
      </c>
      <c r="AL8" s="13">
        <f>'Table 1(Q1''22)'!AL8/32.15074</f>
        <v>4.6655224731996841</v>
      </c>
      <c r="AM8" s="13">
        <f>'Table 1(Q1''22)'!AM8/32.15074</f>
        <v>5.4585409152979496</v>
      </c>
      <c r="AN8" s="13">
        <f>'Table 1(Q1''22)'!AN8/32.15074</f>
        <v>6.1051007229390599</v>
      </c>
      <c r="AO8" s="13">
        <f>'Table 1(Q1''22)'!AO8/32.15074</f>
        <v>5.6744331329400106</v>
      </c>
      <c r="AP8" s="13">
        <f>'Table 1(Q1''22)'!AP8/32.15074</f>
        <v>5.7230409004582787</v>
      </c>
      <c r="AQ8" s="13">
        <f>'Table 1(Q1''22)'!AQ8/32.15074</f>
        <v>4.2607424624659584</v>
      </c>
      <c r="AR8" s="13">
        <f>'Table 1(Q1''22)'!AR8/32.15074</f>
        <v>4.7511561515789351</v>
      </c>
      <c r="AS8" s="13">
        <f>'Table 1(Q1''22)'!AS8/32.15074</f>
        <v>5.5483696455361375</v>
      </c>
      <c r="AT8" s="13">
        <f>'Table 1(Q1''22)'!AT8/32.15074</f>
        <v>5.069867754210323</v>
      </c>
      <c r="AU8" s="492">
        <f t="shared" si="18"/>
        <v>-0.11413043478260865</v>
      </c>
      <c r="AV8" s="492">
        <f t="shared" si="19"/>
        <v>-8.6241891203262977E-2</v>
      </c>
      <c r="AW8" s="4"/>
      <c r="AX8" s="13">
        <f t="shared" si="20"/>
        <v>11.352771351452564</v>
      </c>
      <c r="AY8" s="13">
        <f t="shared" si="21"/>
        <v>11.66380618299921</v>
      </c>
      <c r="AZ8" s="13">
        <f t="shared" si="5"/>
        <v>11.508288767225887</v>
      </c>
      <c r="BA8" s="13">
        <f t="shared" si="6"/>
        <v>10.886219104132596</v>
      </c>
      <c r="BB8" s="13">
        <f t="shared" si="7"/>
        <v>11.508288767225887</v>
      </c>
      <c r="BC8" s="13">
        <f t="shared" si="8"/>
        <v>10.730701688359273</v>
      </c>
      <c r="BD8" s="13">
        <f t="shared" si="9"/>
        <v>10.730701688359272</v>
      </c>
      <c r="BE8" s="13">
        <f t="shared" si="10"/>
        <v>11.66380618299921</v>
      </c>
      <c r="BF8" s="13">
        <f t="shared" si="11"/>
        <v>10.57518427258595</v>
      </c>
      <c r="BG8" s="13">
        <f t="shared" si="12"/>
        <v>10.108632025265981</v>
      </c>
      <c r="BH8" s="13">
        <f t="shared" si="13"/>
        <v>12.217207497421043</v>
      </c>
      <c r="BI8" s="13">
        <f t="shared" si="14"/>
        <v>10.064671998132503</v>
      </c>
      <c r="BJ8" s="13">
        <f t="shared" si="15"/>
        <v>10.124063388497634</v>
      </c>
      <c r="BK8" s="13">
        <f t="shared" si="16"/>
        <v>11.77953385587907</v>
      </c>
      <c r="BL8" s="13">
        <f t="shared" si="17"/>
        <v>9.9837833629242372</v>
      </c>
      <c r="BM8" s="13">
        <f t="shared" si="22"/>
        <v>10.299525797115074</v>
      </c>
      <c r="BN8" s="492">
        <f t="shared" si="23"/>
        <v>-0.12564232820005317</v>
      </c>
      <c r="BO8" s="492">
        <f t="shared" si="24"/>
        <v>3.1625529392331986E-2</v>
      </c>
      <c r="BP8" s="19"/>
      <c r="BQ8" s="13">
        <f t="shared" si="25"/>
        <v>19.630136013791354</v>
      </c>
    </row>
    <row r="9" spans="1:69" x14ac:dyDescent="0.45">
      <c r="A9" s="28"/>
      <c r="B9" s="29" t="s">
        <v>2</v>
      </c>
      <c r="C9" s="610">
        <f>'Table 1(Q1''22)'!C9/32.15074</f>
        <v>6.6872488782528805</v>
      </c>
      <c r="D9" s="610">
        <f>'Table 1(Q1''22)'!D9/32.15074</f>
        <v>6.2206966309329115</v>
      </c>
      <c r="E9" s="610">
        <f>'Table 1(Q1''22)'!E9/32.15074</f>
        <v>6.2206966309329115</v>
      </c>
      <c r="F9" s="610">
        <f>'Table 1(Q1''22)'!F9/32.15074</f>
        <v>5.7541443836129433</v>
      </c>
      <c r="G9" s="610">
        <f>'Table 1(Q1''22)'!G9/32.15074</f>
        <v>5.7541443836129433</v>
      </c>
      <c r="H9" s="610">
        <f>'Table 1(Q1''22)'!H9/32.15074</f>
        <v>5.5986269678396203</v>
      </c>
      <c r="I9" s="610">
        <f>'Table 1(Q1''22)'!I9/32.15074</f>
        <v>5.2918690025106816</v>
      </c>
      <c r="J9" s="610">
        <f>'Table 1(Q1''22)'!J9/32.15074</f>
        <v>6.2815885183582019</v>
      </c>
      <c r="K9" s="610">
        <f>'Table 1(Q1''22)'!K9/32.15074</f>
        <v>6.4604732053122023</v>
      </c>
      <c r="L9" s="610">
        <f>'Table 1(Q1''22)'!L9/32.15074</f>
        <v>6.3695254263644765</v>
      </c>
      <c r="M9" s="598">
        <f t="shared" si="26"/>
        <v>2.8477619384205566E-2</v>
      </c>
      <c r="N9" s="598">
        <f t="shared" si="26"/>
        <v>-1.407757234763285E-2</v>
      </c>
      <c r="O9" s="36"/>
      <c r="P9" s="611">
        <f>'Table 1(Q1''22)'!P9/32.15074</f>
        <v>1.3996567419599051</v>
      </c>
      <c r="Q9" s="611">
        <f>'Table 1(Q1''22)'!Q9/32.15074</f>
        <v>1.5551741577332279</v>
      </c>
      <c r="R9" s="611">
        <f>'Table 1(Q1''22)'!R9/32.15074</f>
        <v>1.3996567419599051</v>
      </c>
      <c r="S9" s="611">
        <f>'Table 1(Q1''22)'!S9/32.15074</f>
        <v>1.3996567419599051</v>
      </c>
      <c r="T9" s="611">
        <f>'Table 1(Q1''22)'!T9/32.15074</f>
        <v>1.3996567419599051</v>
      </c>
      <c r="U9" s="611">
        <f>'Table 1(Q1''22)'!U9/32.15074</f>
        <v>1.5551741577332279</v>
      </c>
      <c r="V9" s="611">
        <f>'Table 1(Q1''22)'!V9/32.15074</f>
        <v>1.2441393261865823</v>
      </c>
      <c r="W9" s="611">
        <f>'Table 1(Q1''22)'!W9/32.15074</f>
        <v>1.3996567419599051</v>
      </c>
      <c r="X9" s="611">
        <f>'Table 1(Q1''22)'!X9/32.15074</f>
        <v>1.3996567419599051</v>
      </c>
      <c r="Y9" s="611">
        <f>'Table 1(Q1''22)'!Y9/32.15074</f>
        <v>1.5551741577332279</v>
      </c>
      <c r="Z9" s="611">
        <f>'Table 1(Q1''22)'!Z9/32.15074</f>
        <v>1.3996567419599051</v>
      </c>
      <c r="AA9" s="611">
        <f>'Table 1(Q1''22)'!AA9/32.15074</f>
        <v>1.3996567419599051</v>
      </c>
      <c r="AB9" s="611">
        <f>'Table 1(Q1''22)'!AB9/32.15074</f>
        <v>1.3996567419599051</v>
      </c>
      <c r="AC9" s="611">
        <f>'Table 1(Q1''22)'!AC9/32.15074</f>
        <v>1.3996567419599051</v>
      </c>
      <c r="AD9" s="611">
        <f>'Table 1(Q1''22)'!AD9/32.15074</f>
        <v>1.2441393261865823</v>
      </c>
      <c r="AE9" s="611">
        <f>'Table 1(Q1''22)'!AE9/32.15074</f>
        <v>1.3996567419599051</v>
      </c>
      <c r="AF9" s="611">
        <f>'Table 1(Q1''22)'!AF9/32.15074</f>
        <v>1.3996567419599051</v>
      </c>
      <c r="AG9" s="611">
        <f>'Table 1(Q1''22)'!AG9/32.15074</f>
        <v>1.2441393261865823</v>
      </c>
      <c r="AH9" s="611">
        <f>'Table 1(Q1''22)'!AH9/32.15074</f>
        <v>1.422270457170506</v>
      </c>
      <c r="AI9" s="611">
        <f>'Table 1(Q1''22)'!AI9/32.15074</f>
        <v>1.2753802389453579</v>
      </c>
      <c r="AJ9" s="611">
        <f>'Table 1(Q1''22)'!AJ9/32.15074</f>
        <v>1.2778715195130836</v>
      </c>
      <c r="AK9" s="611">
        <f>'Table 1(Q1''22)'!AK9/32.15074</f>
        <v>1.3163467868817351</v>
      </c>
      <c r="AL9" s="611">
        <f>'Table 1(Q1''22)'!AL9/32.15074</f>
        <v>1.5508221874661345</v>
      </c>
      <c r="AM9" s="611">
        <f>'Table 1(Q1''22)'!AM9/32.15074</f>
        <v>1.5282585315907176</v>
      </c>
      <c r="AN9" s="611">
        <f>'Table 1(Q1''22)'!AN9/32.15074</f>
        <v>1.6069572731468993</v>
      </c>
      <c r="AO9" s="611">
        <f>'Table 1(Q1''22)'!AO9/32.15074</f>
        <v>1.5955505261544505</v>
      </c>
      <c r="AP9" s="611">
        <f>'Table 1(Q1''22)'!AP9/32.15074</f>
        <v>1.6059435513845035</v>
      </c>
      <c r="AQ9" s="611">
        <f>'Table 1(Q1''22)'!AQ9/32.15074</f>
        <v>1.6472520873622136</v>
      </c>
      <c r="AR9" s="611">
        <f>'Table 1(Q1''22)'!AR9/32.15074</f>
        <v>1.5927354572628751</v>
      </c>
      <c r="AS9" s="611">
        <f>'Table 1(Q1''22)'!AS9/32.15074</f>
        <v>1.6145421093026107</v>
      </c>
      <c r="AT9" s="611">
        <f>'Table 1(Q1''22)'!AT9/32.15074</f>
        <v>1.5906749439132217</v>
      </c>
      <c r="AU9" s="612">
        <f t="shared" si="18"/>
        <v>-9.5075617434489113E-3</v>
      </c>
      <c r="AV9" s="612">
        <f t="shared" si="19"/>
        <v>-1.4782621804579787E-2</v>
      </c>
      <c r="AW9" s="4"/>
      <c r="AX9" s="29">
        <f t="shared" si="20"/>
        <v>3.2658657312397787</v>
      </c>
      <c r="AY9" s="29">
        <f t="shared" si="21"/>
        <v>2.9548308996931327</v>
      </c>
      <c r="AZ9" s="29">
        <f t="shared" si="5"/>
        <v>2.7993134839198102</v>
      </c>
      <c r="BA9" s="29">
        <f t="shared" si="6"/>
        <v>2.9548308996931327</v>
      </c>
      <c r="BB9" s="29">
        <f t="shared" si="7"/>
        <v>2.6437960681464876</v>
      </c>
      <c r="BC9" s="29">
        <f t="shared" si="8"/>
        <v>2.9548308996931327</v>
      </c>
      <c r="BD9" s="29">
        <f t="shared" si="9"/>
        <v>2.7993134839198102</v>
      </c>
      <c r="BE9" s="29">
        <f t="shared" si="10"/>
        <v>2.7993134839198102</v>
      </c>
      <c r="BF9" s="29">
        <f t="shared" si="11"/>
        <v>2.6437960681464876</v>
      </c>
      <c r="BG9" s="29">
        <f t="shared" si="12"/>
        <v>2.6437960681464876</v>
      </c>
      <c r="BH9" s="29">
        <f t="shared" si="13"/>
        <v>2.6976506961158639</v>
      </c>
      <c r="BI9" s="29">
        <f t="shared" si="14"/>
        <v>2.5942183063948185</v>
      </c>
      <c r="BJ9" s="29">
        <f t="shared" si="15"/>
        <v>3.0790807190568521</v>
      </c>
      <c r="BK9" s="599">
        <f t="shared" si="16"/>
        <v>3.2025077993013498</v>
      </c>
      <c r="BL9" s="599">
        <f t="shared" si="17"/>
        <v>3.2531956387467171</v>
      </c>
      <c r="BM9" s="599">
        <f t="shared" si="22"/>
        <v>3.2072775665654856</v>
      </c>
      <c r="BN9" s="612">
        <f t="shared" si="23"/>
        <v>1.4893850579149603E-3</v>
      </c>
      <c r="BO9" s="612">
        <f t="shared" si="24"/>
        <v>-1.411475892637104E-2</v>
      </c>
      <c r="BP9" s="19"/>
      <c r="BQ9" s="611">
        <f t="shared" si="25"/>
        <v>6.4452045978409203</v>
      </c>
    </row>
    <row r="10" spans="1:69" x14ac:dyDescent="0.45">
      <c r="A10" s="90" t="s">
        <v>36</v>
      </c>
      <c r="C10" s="7">
        <f>'Table 1(Q1''22)'!C10/32.15074</f>
        <v>-6.6872488782528805</v>
      </c>
      <c r="D10" s="7">
        <f>'Table 1(Q1''22)'!D10/32.15074</f>
        <v>10.886219104132596</v>
      </c>
      <c r="E10" s="7">
        <f>'Table 1(Q1''22)'!E10/32.15074</f>
        <v>0.93310449463993683</v>
      </c>
      <c r="F10" s="7">
        <f>'Table 1(Q1''22)'!F10/32.15074</f>
        <v>0.93310449463993683</v>
      </c>
      <c r="G10" s="7">
        <f>'Table 1(Q1''22)'!G10/32.15074</f>
        <v>0.93310449463993683</v>
      </c>
      <c r="H10" s="7">
        <f>'Table 1(Q1''22)'!H10/32.15074</f>
        <v>0.31103483154664557</v>
      </c>
      <c r="I10" s="7">
        <f>'Table 1(Q1''22)'!I10/32.15074</f>
        <v>6.3929241357565614E-2</v>
      </c>
      <c r="J10" s="7">
        <f>'Table 1(Q1''22)'!J10/32.15074</f>
        <v>-2.6013618182910201</v>
      </c>
      <c r="K10" s="7">
        <f>'Table 1(Q1''22)'!K10/32.15074</f>
        <v>-2.8910338049768805</v>
      </c>
      <c r="L10" s="7">
        <f>'Table 1(Q1''22)'!L10/32.15074</f>
        <v>0</v>
      </c>
      <c r="M10" s="32" t="str">
        <f>IF(ISERROR(K10/J10),"N/A",IF(J10&lt;0,"N/A",IF(K10&lt;0,"N/A",IF(K10/J10-1&gt;300%,"&gt;±300%",IF(K10/J10-1&lt;-300%,"&gt;±300%",K10/J10-1)))))</f>
        <v>N/A</v>
      </c>
      <c r="N10" s="539" t="str">
        <f>IF(ISERROR(L10/K10),"N/A",IF(K10&lt;0,"N/A",IF(L10&lt;0,"N/A",IF(L10/K10-1&gt;300%,"&gt;±300%",IF(L10/K10-1&lt;-300%,"&gt;±300%",L10/K10-1)))))</f>
        <v>N/A</v>
      </c>
      <c r="O10" s="36"/>
      <c r="P10" s="13">
        <f>'Table 1(Q1''22)'!P10/32.15074</f>
        <v>2.0217264050531965</v>
      </c>
      <c r="Q10" s="13">
        <f>'Table 1(Q1''22)'!Q10/32.15074</f>
        <v>-1.2441393261865823</v>
      </c>
      <c r="R10" s="13">
        <f>'Table 1(Q1''22)'!R10/32.15074</f>
        <v>1.8662089892798737</v>
      </c>
      <c r="S10" s="13">
        <f>'Table 1(Q1''22)'!S10/32.15074</f>
        <v>-0.15551741577332279</v>
      </c>
      <c r="T10" s="13">
        <f>'Table 1(Q1''22)'!T10/32.15074</f>
        <v>0.77758707886661393</v>
      </c>
      <c r="U10" s="13">
        <f>'Table 1(Q1''22)'!U10/32.15074</f>
        <v>-1.3996567419599051</v>
      </c>
      <c r="V10" s="13">
        <f>'Table 1(Q1''22)'!V10/32.15074</f>
        <v>4.6655224731996841</v>
      </c>
      <c r="W10" s="13">
        <f>'Table 1(Q1''22)'!W10/32.15074</f>
        <v>1.8662089892798737</v>
      </c>
      <c r="X10" s="13">
        <f>'Table 1(Q1''22)'!X10/32.15074</f>
        <v>-3.2658657312397787</v>
      </c>
      <c r="Y10" s="13">
        <f>'Table 1(Q1''22)'!Y10/32.15074</f>
        <v>-2.332761236599842</v>
      </c>
      <c r="Z10" s="13">
        <f>'Table 1(Q1''22)'!Z10/32.15074</f>
        <v>-1.8662089892798737</v>
      </c>
      <c r="AA10" s="13">
        <f>'Table 1(Q1''22)'!AA10/32.15074</f>
        <v>2.332761236599842</v>
      </c>
      <c r="AB10" s="13">
        <f>'Table 1(Q1''22)'!AB10/32.15074</f>
        <v>-0.31103483154664557</v>
      </c>
      <c r="AC10" s="13">
        <f>'Table 1(Q1''22)'!AC10/32.15074</f>
        <v>0.77758707886661393</v>
      </c>
      <c r="AD10" s="13">
        <f>'Table 1(Q1''22)'!AD10/32.15074</f>
        <v>-0.15551741577332279</v>
      </c>
      <c r="AE10" s="13">
        <f>'Table 1(Q1''22)'!AE10/32.15074</f>
        <v>1.7106915735065507</v>
      </c>
      <c r="AF10" s="13">
        <f>'Table 1(Q1''22)'!AF10/32.15074</f>
        <v>-0.62206966309329115</v>
      </c>
      <c r="AG10" s="13">
        <f>'Table 1(Q1''22)'!AG10/32.15074</f>
        <v>-0.62206966309329115</v>
      </c>
      <c r="AH10" s="13">
        <f>'Table 1(Q1''22)'!AH10/32.15074</f>
        <v>0.37911383045108288</v>
      </c>
      <c r="AI10" s="13">
        <f>'Table 1(Q1''22)'!AI10/32.15074</f>
        <v>-0.82289990360831655</v>
      </c>
      <c r="AJ10" s="13">
        <f>'Table 1(Q1''22)'!AJ10/32.15074</f>
        <v>-0.90638488924343696</v>
      </c>
      <c r="AK10" s="13">
        <f>'Table 1(Q1''22)'!AK10/32.15074</f>
        <v>1.4141002037582362</v>
      </c>
      <c r="AL10" s="13">
        <f>'Table 1(Q1''22)'!AL10/32.15074</f>
        <v>1.6717462334533422</v>
      </c>
      <c r="AM10" s="13">
        <f>'Table 1(Q1''22)'!AM10/32.15074</f>
        <v>0.77148924919577389</v>
      </c>
      <c r="AN10" s="13">
        <f>'Table 1(Q1''22)'!AN10/32.15074</f>
        <v>-3.4690730497866094</v>
      </c>
      <c r="AO10" s="13">
        <f>'Table 1(Q1''22)'!AO10/32.15074</f>
        <v>-1.575524251153527</v>
      </c>
      <c r="AP10" s="13">
        <f>'Table 1(Q1''22)'!AP10/32.15074</f>
        <v>-0.91142834659946159</v>
      </c>
      <c r="AQ10" s="13">
        <f>'Table 1(Q1''22)'!AQ10/32.15074</f>
        <v>0.56664649179947524</v>
      </c>
      <c r="AR10" s="13">
        <f>'Table 1(Q1''22)'!AR10/32.15074</f>
        <v>-1.3275701427521982</v>
      </c>
      <c r="AS10" s="13">
        <f>'Table 1(Q1''22)'!AS10/32.15074</f>
        <v>-1.2186818074246963</v>
      </c>
      <c r="AT10" s="13">
        <f>'Table 1(Q1''22)'!AT10/32.15074</f>
        <v>0</v>
      </c>
      <c r="AU10" s="492" t="str">
        <f t="shared" si="18"/>
        <v>N/A</v>
      </c>
      <c r="AV10" s="492" t="str">
        <f t="shared" si="19"/>
        <v>N/A</v>
      </c>
      <c r="AW10" s="4"/>
      <c r="AX10" s="32">
        <f t="shared" si="20"/>
        <v>10.108632025265983</v>
      </c>
      <c r="AY10" s="32">
        <f t="shared" si="21"/>
        <v>0.77758707886661416</v>
      </c>
      <c r="AZ10" s="32">
        <f t="shared" si="5"/>
        <v>1.7106915735065509</v>
      </c>
      <c r="BA10" s="32">
        <f t="shared" si="6"/>
        <v>-0.62206966309329115</v>
      </c>
      <c r="BB10" s="32">
        <f t="shared" si="7"/>
        <v>6.5317314624795575</v>
      </c>
      <c r="BC10" s="32">
        <f t="shared" si="8"/>
        <v>-5.5986269678396212</v>
      </c>
      <c r="BD10" s="32">
        <f t="shared" si="9"/>
        <v>0.46655224731996836</v>
      </c>
      <c r="BE10" s="32">
        <f t="shared" si="10"/>
        <v>0.46655224731996836</v>
      </c>
      <c r="BF10" s="32">
        <f t="shared" si="11"/>
        <v>1.5551741577332279</v>
      </c>
      <c r="BG10" s="32">
        <f t="shared" si="12"/>
        <v>-1.2441393261865823</v>
      </c>
      <c r="BH10" s="32">
        <f t="shared" si="13"/>
        <v>-0.44378607315723367</v>
      </c>
      <c r="BI10" s="32">
        <f t="shared" si="14"/>
        <v>0.50771531451479923</v>
      </c>
      <c r="BJ10" s="32">
        <f t="shared" si="15"/>
        <v>2.4432354826491158</v>
      </c>
      <c r="BK10" s="13">
        <f t="shared" si="16"/>
        <v>-5.0445973009401364</v>
      </c>
      <c r="BL10" s="13">
        <f t="shared" si="17"/>
        <v>-0.34478185479998635</v>
      </c>
      <c r="BM10" s="13">
        <f t="shared" si="22"/>
        <v>-2.5462519501768943</v>
      </c>
      <c r="BN10" s="492" t="str">
        <f t="shared" si="23"/>
        <v>N/A</v>
      </c>
      <c r="BO10" s="492" t="str">
        <f t="shared" si="24"/>
        <v>N/A</v>
      </c>
      <c r="BP10" s="19"/>
      <c r="BQ10" s="648">
        <f t="shared" si="25"/>
        <v>-1.9796054583774194</v>
      </c>
    </row>
    <row r="11" spans="1:69" x14ac:dyDescent="0.45">
      <c r="A11" s="33" t="s">
        <v>14</v>
      </c>
      <c r="B11" s="34"/>
      <c r="C11" s="560">
        <f t="shared" ref="C11:L11" si="27">C4+C10</f>
        <v>182.11089387056103</v>
      </c>
      <c r="D11" s="560">
        <f t="shared" si="27"/>
        <v>162.51569948312235</v>
      </c>
      <c r="E11" s="560">
        <f t="shared" si="27"/>
        <v>192.5305607273736</v>
      </c>
      <c r="F11" s="560">
        <f t="shared" si="27"/>
        <v>188.95366016458723</v>
      </c>
      <c r="G11" s="560">
        <f t="shared" si="27"/>
        <v>191.59745623273369</v>
      </c>
      <c r="H11" s="560">
        <f t="shared" si="27"/>
        <v>190.81986915386705</v>
      </c>
      <c r="I11" s="560">
        <f t="shared" si="27"/>
        <v>189.02029449863605</v>
      </c>
      <c r="J11" s="560">
        <f t="shared" si="27"/>
        <v>152.58306270854644</v>
      </c>
      <c r="K11" s="560">
        <f t="shared" si="27"/>
        <v>192.95578850455246</v>
      </c>
      <c r="L11" s="560">
        <f t="shared" si="27"/>
        <v>182.63807936755674</v>
      </c>
      <c r="M11" s="540">
        <f>IF(ISERROR(K11/J11),"N/A",IF(J11&lt;0,"N/A",IF(K11&lt;0,"N/A",IF(K11/J11-1&gt;300%,"&gt;±300%",IF(K11/J11-1&lt;-300%,"&gt;±300%",K11/J11-1)))))</f>
        <v>0.26459506762636686</v>
      </c>
      <c r="N11" s="540">
        <f>IF(ISERROR(L11/K11),"N/A",IF(K11&lt;0,"N/A",IF(L11&lt;0,"N/A",IF(L11/K11-1&gt;300%,"&gt;±300%",IF(L11/K11-1&lt;-300%,"&gt;±300%",L11/K11-1)))))</f>
        <v>-5.3471881911188679E-2</v>
      </c>
      <c r="O11" s="36"/>
      <c r="P11" s="560">
        <f t="shared" ref="P11:AT11" si="28">P4+P10</f>
        <v>42.922806753437087</v>
      </c>
      <c r="Q11" s="560">
        <f t="shared" si="28"/>
        <v>42.767289337663769</v>
      </c>
      <c r="R11" s="560">
        <f t="shared" si="28"/>
        <v>44.166946079623671</v>
      </c>
      <c r="S11" s="560">
        <f t="shared" si="28"/>
        <v>47.899364058183409</v>
      </c>
      <c r="T11" s="560">
        <f t="shared" si="28"/>
        <v>52.25385169983646</v>
      </c>
      <c r="U11" s="560">
        <f t="shared" si="28"/>
        <v>48.832468552823357</v>
      </c>
      <c r="V11" s="560">
        <f t="shared" si="28"/>
        <v>44.322463495396995</v>
      </c>
      <c r="W11" s="560">
        <f t="shared" si="28"/>
        <v>53.186956194476394</v>
      </c>
      <c r="X11" s="560">
        <f t="shared" si="28"/>
        <v>47.121776979316799</v>
      </c>
      <c r="Y11" s="560">
        <f t="shared" si="28"/>
        <v>44.166946079623671</v>
      </c>
      <c r="Z11" s="560">
        <f t="shared" si="28"/>
        <v>42.456254506117119</v>
      </c>
      <c r="AA11" s="560">
        <f t="shared" si="28"/>
        <v>50.698677542103233</v>
      </c>
      <c r="AB11" s="560">
        <f t="shared" si="28"/>
        <v>48.36591630550339</v>
      </c>
      <c r="AC11" s="560">
        <f t="shared" si="28"/>
        <v>50.076607879009941</v>
      </c>
      <c r="AD11" s="560">
        <f t="shared" si="28"/>
        <v>40.279010685290608</v>
      </c>
      <c r="AE11" s="560">
        <f t="shared" si="28"/>
        <v>51.631782036743168</v>
      </c>
      <c r="AF11" s="560">
        <f t="shared" si="28"/>
        <v>51.165229789423194</v>
      </c>
      <c r="AG11" s="560">
        <f t="shared" si="28"/>
        <v>48.05488147395674</v>
      </c>
      <c r="AH11" s="560">
        <f t="shared" si="28"/>
        <v>41.274052767805294</v>
      </c>
      <c r="AI11" s="560">
        <f t="shared" si="28"/>
        <v>50.815416438610484</v>
      </c>
      <c r="AJ11" s="560">
        <f t="shared" si="28"/>
        <v>46.544100749005992</v>
      </c>
      <c r="AK11" s="560">
        <f t="shared" si="28"/>
        <v>50.386724543214306</v>
      </c>
      <c r="AL11" s="560">
        <f t="shared" si="28"/>
        <v>40.496098017299531</v>
      </c>
      <c r="AM11" s="560">
        <f t="shared" si="28"/>
        <v>30.080492802483061</v>
      </c>
      <c r="AN11" s="560">
        <f t="shared" si="28"/>
        <v>43.055298935867086</v>
      </c>
      <c r="AO11" s="560">
        <f t="shared" si="28"/>
        <v>38.951172952896741</v>
      </c>
      <c r="AP11" s="560">
        <f t="shared" si="28"/>
        <v>44.646295573253745</v>
      </c>
      <c r="AQ11" s="560">
        <f t="shared" si="28"/>
        <v>49.26225238643368</v>
      </c>
      <c r="AR11" s="560">
        <f t="shared" si="28"/>
        <v>47.54268721379438</v>
      </c>
      <c r="AS11" s="560">
        <f t="shared" si="28"/>
        <v>51.504553331070625</v>
      </c>
      <c r="AT11" s="560">
        <f t="shared" si="28"/>
        <v>39.796084383149235</v>
      </c>
      <c r="AU11" s="561">
        <f t="shared" si="18"/>
        <v>-0.10863636339428184</v>
      </c>
      <c r="AV11" s="561">
        <f t="shared" si="19"/>
        <v>-0.22732881251604098</v>
      </c>
      <c r="AW11" s="4"/>
      <c r="AX11" s="34">
        <f t="shared" ref="AX11:BB11" si="29">AX4+AX10</f>
        <v>76.825603392021463</v>
      </c>
      <c r="AY11" s="34">
        <f t="shared" si="29"/>
        <v>85.690096091100855</v>
      </c>
      <c r="AZ11" s="34">
        <f t="shared" si="29"/>
        <v>92.066310137807079</v>
      </c>
      <c r="BA11" s="34">
        <f t="shared" si="29"/>
        <v>101.08632025265982</v>
      </c>
      <c r="BB11" s="34">
        <f t="shared" si="29"/>
        <v>97.509419689873383</v>
      </c>
      <c r="BC11" s="34">
        <f>BC4+BC10</f>
        <v>91.288723058940477</v>
      </c>
      <c r="BD11" s="34">
        <f>BD4+BD10</f>
        <v>93.154932048220346</v>
      </c>
      <c r="BE11" s="34">
        <f t="shared" si="10"/>
        <v>98.442524184513331</v>
      </c>
      <c r="BF11" s="34">
        <f t="shared" si="11"/>
        <v>91.910792722033776</v>
      </c>
      <c r="BG11" s="34">
        <f t="shared" si="12"/>
        <v>99.220111263379934</v>
      </c>
      <c r="BH11" s="34">
        <f t="shared" si="13"/>
        <v>92.089469206415771</v>
      </c>
      <c r="BI11" s="34">
        <f t="shared" si="14"/>
        <v>96.930825292220305</v>
      </c>
      <c r="BJ11" s="34">
        <f t="shared" si="15"/>
        <v>70.576590819782595</v>
      </c>
      <c r="BK11" s="34">
        <f t="shared" si="16"/>
        <v>82.006471888763826</v>
      </c>
      <c r="BL11" s="34">
        <f t="shared" si="17"/>
        <v>93.908547959687425</v>
      </c>
      <c r="BM11" s="34">
        <f t="shared" si="22"/>
        <v>99.047240544865005</v>
      </c>
      <c r="BN11" s="561">
        <f t="shared" si="23"/>
        <v>0.20779785136002205</v>
      </c>
      <c r="BO11" s="561">
        <f t="shared" si="24"/>
        <v>5.4720179332167884E-2</v>
      </c>
      <c r="BP11" s="19"/>
      <c r="BQ11" s="645">
        <f t="shared" si="25"/>
        <v>188.10557731444791</v>
      </c>
    </row>
    <row r="12" spans="1:69" x14ac:dyDescent="0.45">
      <c r="A12" s="23"/>
      <c r="B12" s="4"/>
      <c r="C12" s="4"/>
      <c r="D12" s="4"/>
      <c r="E12" s="4"/>
      <c r="F12" s="4"/>
      <c r="G12" s="4"/>
      <c r="H12" s="4"/>
      <c r="I12" s="4"/>
      <c r="J12" s="4"/>
      <c r="K12" s="4"/>
      <c r="L12" s="4"/>
      <c r="M12" s="35"/>
      <c r="N12" s="541"/>
      <c r="O12" s="36"/>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492"/>
      <c r="AV12" s="492"/>
      <c r="AW12" s="4"/>
      <c r="AX12" s="7"/>
      <c r="AY12" s="7"/>
      <c r="AZ12" s="7"/>
      <c r="BA12" s="7"/>
      <c r="BB12" s="7"/>
      <c r="BC12" s="7"/>
      <c r="BD12" s="7"/>
      <c r="BE12" s="7"/>
      <c r="BF12" s="7"/>
      <c r="BG12" s="7"/>
      <c r="BH12" s="7"/>
      <c r="BI12" s="7"/>
      <c r="BJ12" s="7"/>
      <c r="BK12" s="7"/>
      <c r="BL12" s="7"/>
      <c r="BM12" s="7"/>
      <c r="BN12" s="492"/>
      <c r="BO12" s="492"/>
      <c r="BP12" s="19"/>
      <c r="BQ12" s="13"/>
    </row>
    <row r="13" spans="1:69" x14ac:dyDescent="0.45">
      <c r="A13" s="23" t="s">
        <v>22</v>
      </c>
      <c r="B13" s="9"/>
      <c r="C13" s="554">
        <f t="shared" ref="C13" si="30">SUM(C14:C16)</f>
        <v>62.206966309329118</v>
      </c>
      <c r="D13" s="554">
        <f t="shared" ref="D13:L13" si="31">SUM(D14:D16)</f>
        <v>63.91765788283567</v>
      </c>
      <c r="E13" s="554">
        <f t="shared" si="31"/>
        <v>53.497991026023044</v>
      </c>
      <c r="F13" s="554">
        <f t="shared" si="31"/>
        <v>57.852478667676081</v>
      </c>
      <c r="G13" s="554">
        <f t="shared" si="31"/>
        <v>59.563170241182632</v>
      </c>
      <c r="H13" s="554">
        <f t="shared" si="31"/>
        <v>60.807309567369209</v>
      </c>
      <c r="I13" s="554">
        <f t="shared" si="31"/>
        <v>66.426909836508216</v>
      </c>
      <c r="J13" s="554">
        <f t="shared" si="31"/>
        <v>60.025525275617085</v>
      </c>
      <c r="K13" s="554">
        <f t="shared" si="31"/>
        <v>60.735445466445107</v>
      </c>
      <c r="L13" s="554">
        <f t="shared" si="31"/>
        <v>59.391830428028499</v>
      </c>
      <c r="M13" s="492">
        <f>IF(ISERROR(K13/J13),"N/A",IF(J13&lt;0,"N/A",IF(K13&lt;0,"N/A",IF(K13/J13-1&gt;300%,"&gt;±300%",IF(K13/J13-1&lt;-300%,"&gt;±300%",K13/J13-1)))))</f>
        <v>1.1826971735246161E-2</v>
      </c>
      <c r="N13" s="492">
        <f>IF(ISERROR(L13/K13),"N/A",IF(K13&lt;0,"N/A",IF(L13&lt;0,"N/A",IF(L13/K13-1&gt;300%,"&gt;±300%",IF(L13/K13-1&lt;-300%,"&gt;±300%",L13/K13-1)))))</f>
        <v>-2.21224200810205E-2</v>
      </c>
      <c r="O13" s="36"/>
      <c r="P13" s="555">
        <f t="shared" ref="P13" si="32">SUM(P14:P16)</f>
        <v>17.573467982385473</v>
      </c>
      <c r="Q13" s="555">
        <f t="shared" ref="Q13:AT13" si="33">SUM(Q14:Q16)</f>
        <v>14.774154498465666</v>
      </c>
      <c r="R13" s="555">
        <f t="shared" si="33"/>
        <v>13.530015172279082</v>
      </c>
      <c r="S13" s="555">
        <f t="shared" si="33"/>
        <v>14.774154498465666</v>
      </c>
      <c r="T13" s="555">
        <f t="shared" si="33"/>
        <v>12.907945509185792</v>
      </c>
      <c r="U13" s="555">
        <f t="shared" si="33"/>
        <v>11.508288767225888</v>
      </c>
      <c r="V13" s="555">
        <f t="shared" si="33"/>
        <v>12.2858758460925</v>
      </c>
      <c r="W13" s="555">
        <f t="shared" si="33"/>
        <v>14.929671914238988</v>
      </c>
      <c r="X13" s="555">
        <f t="shared" si="33"/>
        <v>15.862776408878926</v>
      </c>
      <c r="Y13" s="555">
        <f t="shared" si="33"/>
        <v>14.307602251145696</v>
      </c>
      <c r="Z13" s="555">
        <f t="shared" si="33"/>
        <v>13.063462924959115</v>
      </c>
      <c r="AA13" s="555">
        <f t="shared" si="33"/>
        <v>14.929671914238988</v>
      </c>
      <c r="AB13" s="555">
        <f t="shared" si="33"/>
        <v>14.929671914238988</v>
      </c>
      <c r="AC13" s="555">
        <f t="shared" si="33"/>
        <v>15.707258993105601</v>
      </c>
      <c r="AD13" s="555">
        <f t="shared" si="33"/>
        <v>14.307602251145697</v>
      </c>
      <c r="AE13" s="555">
        <f t="shared" si="33"/>
        <v>14.929671914238989</v>
      </c>
      <c r="AF13" s="555">
        <f t="shared" si="33"/>
        <v>15.240706745785634</v>
      </c>
      <c r="AG13" s="555">
        <f t="shared" si="33"/>
        <v>15.396224161558957</v>
      </c>
      <c r="AH13" s="555">
        <f t="shared" si="33"/>
        <v>16.685174295621511</v>
      </c>
      <c r="AI13" s="555">
        <f t="shared" si="33"/>
        <v>17.176849047891956</v>
      </c>
      <c r="AJ13" s="555">
        <f t="shared" si="33"/>
        <v>16.171978070851562</v>
      </c>
      <c r="AK13" s="555">
        <f t="shared" si="33"/>
        <v>16.392908422143186</v>
      </c>
      <c r="AL13" s="555">
        <f t="shared" si="33"/>
        <v>13.928664342788814</v>
      </c>
      <c r="AM13" s="555">
        <f t="shared" si="33"/>
        <v>11.681976824023344</v>
      </c>
      <c r="AN13" s="555">
        <f t="shared" si="33"/>
        <v>16.565942999151758</v>
      </c>
      <c r="AO13" s="555">
        <f t="shared" si="33"/>
        <v>17.848941109653172</v>
      </c>
      <c r="AP13" s="555">
        <f t="shared" si="33"/>
        <v>16.109121229174526</v>
      </c>
      <c r="AQ13" s="555">
        <f t="shared" si="33"/>
        <v>16.378093977925065</v>
      </c>
      <c r="AR13" s="555">
        <f t="shared" si="33"/>
        <v>14.163158963005067</v>
      </c>
      <c r="AS13" s="555">
        <f t="shared" si="33"/>
        <v>14.085071296340445</v>
      </c>
      <c r="AT13" s="555">
        <f t="shared" si="33"/>
        <v>12.911722619976434</v>
      </c>
      <c r="AU13" s="492">
        <f t="shared" ref="AU13:AU16" si="34">IF(ISERROR(AT13/AP13),"N/A",IF(AP13&lt;0,"N/A",IF(AT13&lt;0,"N/A",IF(AT13/AP13-1&gt;300%,"&gt;±300%",IF(AT13/AP13-1&lt;-300%,"&gt;±300%",AT13/AP13-1)))))</f>
        <v>-0.19848373872855485</v>
      </c>
      <c r="AV13" s="492">
        <f t="shared" ref="AV13:AV16" si="35">IF(ISERROR(AT13/AS13),"N/A",IF(AS13&lt;0,"N/A",IF(AT13&lt;0,"N/A",IF(AT13/AS13-1&gt;300%,"&gt;±300%",IF(AT13/AS13-1&lt;-300%,"&gt;±300%",AT13/AS13-1)))))</f>
        <v>-8.3304418676877323E-2</v>
      </c>
      <c r="AW13" s="4"/>
      <c r="AX13" s="9">
        <f>SUM(AX14:AX16)</f>
        <v>31.57003540198453</v>
      </c>
      <c r="AY13" s="9">
        <f>SUM(AY14:AY16)</f>
        <v>32.347622480851143</v>
      </c>
      <c r="AZ13" s="9">
        <f>SUM(R13:S13)</f>
        <v>28.304169670744749</v>
      </c>
      <c r="BA13" s="9">
        <f>SUM(T13:U13)</f>
        <v>24.416234276411679</v>
      </c>
      <c r="BB13" s="9">
        <f>SUM(V13:W13)</f>
        <v>27.215547760331489</v>
      </c>
      <c r="BC13" s="9">
        <f>SUM(X13:Y13)</f>
        <v>30.170378660024621</v>
      </c>
      <c r="BD13" s="9">
        <f>SUM(Z13:AA13)</f>
        <v>27.993134839198103</v>
      </c>
      <c r="BE13" s="9">
        <f>SUM(AB13:AC13)</f>
        <v>30.636930907344588</v>
      </c>
      <c r="BF13" s="9">
        <f>SUM(AD13:AE13)</f>
        <v>29.237274165384687</v>
      </c>
      <c r="BG13" s="9">
        <f>SUM(AF13:AG13)</f>
        <v>30.636930907344592</v>
      </c>
      <c r="BH13" s="9">
        <f>SUM(AH13:AI13)</f>
        <v>33.862023343513471</v>
      </c>
      <c r="BI13" s="9">
        <f>SUM(AJ13:AK13)</f>
        <v>32.564886492994745</v>
      </c>
      <c r="BJ13" s="9">
        <f>SUM(AL13:AM13)</f>
        <v>25.610641166812158</v>
      </c>
      <c r="BK13" s="9">
        <f>SUM(AN13:AO13)</f>
        <v>34.414884108804927</v>
      </c>
      <c r="BL13" s="9">
        <f t="shared" ref="BL13:BL16" si="36">SUM(AP13:AQ13)</f>
        <v>32.487215207099595</v>
      </c>
      <c r="BM13" s="9">
        <f t="shared" si="22"/>
        <v>28.248230259345512</v>
      </c>
      <c r="BN13" s="492">
        <f t="shared" ref="BN13:BN16" si="37">IF(ISERROR(BM13/BK13),"N/A",IF(BK13&lt;0,"N/A",IF(BM13&lt;0,"N/A",IF(BM13/BK13-1&gt;300%,"&gt;±300%",IF(BM13/BK13-1&lt;-300%,"&gt;±300%",BM13/BK13-1)))))</f>
        <v>-0.17918566367863198</v>
      </c>
      <c r="BO13" s="492">
        <f t="shared" ref="BO13:BO16" si="38">IF(ISERROR(BM13/BL13),"N/A",IF(BL13&lt;0,"N/A",IF(BM13&lt;0,"N/A",IF(BM13/BL13-1&gt;300%,"&gt;±300%",IF(BM13/BL13-1&lt;-300%,"&gt;±300%",BM13/BL13-1)))))</f>
        <v>-0.13048163472096297</v>
      </c>
      <c r="BP13" s="19"/>
      <c r="BQ13" s="36">
        <f t="shared" ref="BQ13:BQ16" si="39">SUM(AQ13:AT13)</f>
        <v>57.538046857247011</v>
      </c>
    </row>
    <row r="14" spans="1:69" x14ac:dyDescent="0.45">
      <c r="A14" s="7"/>
      <c r="B14" s="7" t="s">
        <v>4</v>
      </c>
      <c r="C14" s="7">
        <f>'Table 1(Q1''22)'!C14/32.15074</f>
        <v>34.835901133224304</v>
      </c>
      <c r="D14" s="7">
        <f>'Table 1(Q1''22)'!D14/32.15074</f>
        <v>39.034871359104024</v>
      </c>
      <c r="E14" s="7">
        <f>'Table 1(Q1''22)'!E14/32.15074</f>
        <v>36.857627538277505</v>
      </c>
      <c r="F14" s="7">
        <f>'Table 1(Q1''22)'!F14/32.15074</f>
        <v>37.635214617144115</v>
      </c>
      <c r="G14" s="7">
        <f>'Table 1(Q1''22)'!G14/32.15074</f>
        <v>41.212115179930542</v>
      </c>
      <c r="H14" s="7">
        <f>'Table 1(Q1''22)'!H14/32.15074</f>
        <v>44.166946079623671</v>
      </c>
      <c r="I14" s="7">
        <f>'Table 1(Q1''22)'!I14/32.15074</f>
        <v>49.45294057021524</v>
      </c>
      <c r="J14" s="7">
        <f>'Table 1(Q1''22)'!J14/32.15074</f>
        <v>44.840660534838534</v>
      </c>
      <c r="K14" s="7">
        <f>'Table 1(Q1''22)'!K14/32.15074</f>
        <v>45.526479642533346</v>
      </c>
      <c r="L14" s="7">
        <f>'Table 1(Q1''22)'!L14/32.15074</f>
        <v>44.116099660786361</v>
      </c>
      <c r="M14" s="26">
        <f>IF(ISERROR(K14/J14),"N/A",IF(J14&lt;0,"N/A",IF(K14&lt;0,"N/A",IF(K14/J14-1&gt;300%,"&gt;±300%",IF(K14/J14-1&lt;-300%,"&gt;±300%",K14/J14-1)))))</f>
        <v>1.5294580845033989E-2</v>
      </c>
      <c r="N14" s="26">
        <f t="shared" ref="N14" si="40">IF(ISERROR(L14/K14),"N/A",IF(K14&lt;0,"N/A",IF(L14&lt;0,"N/A",IF(L14/K14-1&gt;300%,"&gt;±300%",IF(L14/K14-1&lt;-300%,"&gt;±300%",L14/K14-1)))))</f>
        <v>-3.0979333188532521E-2</v>
      </c>
      <c r="O14" s="36"/>
      <c r="P14" s="7">
        <f>'Table 1(Q1''22)'!P14/32.15074</f>
        <v>11.352771351452564</v>
      </c>
      <c r="Q14" s="7">
        <f>'Table 1(Q1''22)'!Q14/32.15074</f>
        <v>9.4865623621726911</v>
      </c>
      <c r="R14" s="7">
        <f>'Table 1(Q1''22)'!R14/32.15074</f>
        <v>9.7975971937193354</v>
      </c>
      <c r="S14" s="7">
        <f>'Table 1(Q1''22)'!S14/32.15074</f>
        <v>9.6420797779460141</v>
      </c>
      <c r="T14" s="7">
        <f>'Table 1(Q1''22)'!T14/32.15074</f>
        <v>9.1755275306260451</v>
      </c>
      <c r="U14" s="7">
        <f>'Table 1(Q1''22)'!U14/32.15074</f>
        <v>8.2424230359861088</v>
      </c>
      <c r="V14" s="7">
        <f>'Table 1(Q1''22)'!V14/32.15074</f>
        <v>8.7089752833060761</v>
      </c>
      <c r="W14" s="7">
        <f>'Table 1(Q1''22)'!W14/32.15074</f>
        <v>10.57518427258595</v>
      </c>
      <c r="X14" s="7">
        <f>'Table 1(Q1''22)'!X14/32.15074</f>
        <v>9.7975971937193354</v>
      </c>
      <c r="Y14" s="7">
        <f>'Table 1(Q1''22)'!Y14/32.15074</f>
        <v>8.7089752833060761</v>
      </c>
      <c r="Z14" s="7">
        <f>'Table 1(Q1''22)'!Z14/32.15074</f>
        <v>9.3310449463993681</v>
      </c>
      <c r="AA14" s="7">
        <f>'Table 1(Q1''22)'!AA14/32.15074</f>
        <v>10.264149441039304</v>
      </c>
      <c r="AB14" s="7">
        <f>'Table 1(Q1''22)'!AB14/32.15074</f>
        <v>10.264149441039304</v>
      </c>
      <c r="AC14" s="7">
        <f>'Table 1(Q1''22)'!AC14/32.15074</f>
        <v>11.352771351452564</v>
      </c>
      <c r="AD14" s="7">
        <f>'Table 1(Q1''22)'!AD14/32.15074</f>
        <v>10.264149441039304</v>
      </c>
      <c r="AE14" s="7">
        <f>'Table 1(Q1''22)'!AE14/32.15074</f>
        <v>10.730701688359273</v>
      </c>
      <c r="AF14" s="7">
        <f>'Table 1(Q1''22)'!AF14/32.15074</f>
        <v>11.352771351452564</v>
      </c>
      <c r="AG14" s="7">
        <f>'Table 1(Q1''22)'!AG14/32.15074</f>
        <v>11.819323598772533</v>
      </c>
      <c r="AH14" s="7">
        <f>'Table 1(Q1''22)'!AH14/32.15074</f>
        <v>12.379261808932814</v>
      </c>
      <c r="AI14" s="7">
        <f>'Table 1(Q1''22)'!AI14/32.15074</f>
        <v>12.956343799980022</v>
      </c>
      <c r="AJ14" s="7">
        <f>'Table 1(Q1''22)'!AJ14/32.15074</f>
        <v>12.040797824932429</v>
      </c>
      <c r="AK14" s="7">
        <f>'Table 1(Q1''22)'!AK14/32.15074</f>
        <v>12.076537136369978</v>
      </c>
      <c r="AL14" s="7">
        <f>'Table 1(Q1''22)'!AL14/32.15074</f>
        <v>11.242632227853006</v>
      </c>
      <c r="AM14" s="7">
        <f>'Table 1(Q1''22)'!AM14/32.15074</f>
        <v>8.1881522382867669</v>
      </c>
      <c r="AN14" s="7">
        <f>'Table 1(Q1''22)'!AN14/32.15074</f>
        <v>12.261460884583981</v>
      </c>
      <c r="AO14" s="7">
        <f>'Table 1(Q1''22)'!AO14/32.15074</f>
        <v>13.148415184114786</v>
      </c>
      <c r="AP14" s="7">
        <f>'Table 1(Q1''22)'!AP14/32.15074</f>
        <v>11.938423072258189</v>
      </c>
      <c r="AQ14" s="7">
        <f>'Table 1(Q1''22)'!AQ14/32.15074</f>
        <v>12.826078375423659</v>
      </c>
      <c r="AR14" s="7">
        <f>'Table 1(Q1''22)'!AR14/32.15074</f>
        <v>10.390946324856333</v>
      </c>
      <c r="AS14" s="7">
        <f>'Table 1(Q1''22)'!AS14/32.15074</f>
        <v>10.371031869995162</v>
      </c>
      <c r="AT14" s="7">
        <f>'Table 1(Q1''22)'!AT14/32.15074</f>
        <v>9.3118490356190691</v>
      </c>
      <c r="AU14" s="492">
        <f t="shared" si="34"/>
        <v>-0.22001013205358755</v>
      </c>
      <c r="AV14" s="492">
        <f t="shared" si="35"/>
        <v>-0.10212897305237834</v>
      </c>
      <c r="AW14" s="4"/>
      <c r="AX14" s="13">
        <f>D14-AY14</f>
        <v>18.195537645478769</v>
      </c>
      <c r="AY14" s="13">
        <f>SUM(P14:Q14)</f>
        <v>20.839333713625255</v>
      </c>
      <c r="AZ14" s="13">
        <f>SUM(R14:S14)</f>
        <v>19.439676971665349</v>
      </c>
      <c r="BA14" s="13">
        <f>SUM(T14:U14)</f>
        <v>17.417950566612156</v>
      </c>
      <c r="BB14" s="13">
        <f>SUM(V14:W14)</f>
        <v>19.284159555892025</v>
      </c>
      <c r="BC14" s="13">
        <f>SUM(X14:Y14)</f>
        <v>18.506572477025411</v>
      </c>
      <c r="BD14" s="13">
        <f>SUM(Z14:AA14)</f>
        <v>19.595194387438674</v>
      </c>
      <c r="BE14" s="13">
        <f>SUM(AB14:AC14)</f>
        <v>21.616920792491868</v>
      </c>
      <c r="BF14" s="13">
        <f>SUM(AD14:AE14)</f>
        <v>20.994851129398576</v>
      </c>
      <c r="BG14" s="13">
        <f>SUM(AF14:AG14)</f>
        <v>23.172094950225095</v>
      </c>
      <c r="BH14" s="13">
        <f>SUM(AH14:AI14)</f>
        <v>25.335605608912836</v>
      </c>
      <c r="BI14" s="13">
        <f>SUM(AJ14:AK14)</f>
        <v>24.117334961302408</v>
      </c>
      <c r="BJ14" s="13">
        <f>SUM(AL14:AM14)</f>
        <v>19.430784466139773</v>
      </c>
      <c r="BK14" s="13">
        <f>SUM(AN14:AO14)</f>
        <v>25.409876068698765</v>
      </c>
      <c r="BL14" s="13">
        <f t="shared" si="36"/>
        <v>24.764501447681848</v>
      </c>
      <c r="BM14" s="13">
        <f t="shared" si="22"/>
        <v>20.761978194851494</v>
      </c>
      <c r="BN14" s="492">
        <f t="shared" si="37"/>
        <v>-0.18291698319508132</v>
      </c>
      <c r="BO14" s="492">
        <f t="shared" si="38"/>
        <v>-0.1616234133073986</v>
      </c>
      <c r="BP14" s="19"/>
      <c r="BQ14" s="13">
        <f t="shared" si="39"/>
        <v>42.899905605894226</v>
      </c>
    </row>
    <row r="15" spans="1:69" x14ac:dyDescent="0.45">
      <c r="A15" s="7"/>
      <c r="B15" s="7" t="s">
        <v>5</v>
      </c>
      <c r="C15" s="7">
        <f>'Table 1(Q1''22)'!C15/32.15074</f>
        <v>26.593478097238197</v>
      </c>
      <c r="D15" s="7">
        <f>'Table 1(Q1''22)'!D15/32.15074</f>
        <v>24.105199444865033</v>
      </c>
      <c r="E15" s="7">
        <f>'Table 1(Q1''22)'!E15/32.15074</f>
        <v>16.018293824652247</v>
      </c>
      <c r="F15" s="7">
        <f>'Table 1(Q1''22)'!F15/32.15074</f>
        <v>19.439676971665349</v>
      </c>
      <c r="G15" s="7">
        <f>'Table 1(Q1''22)'!G15/32.15074</f>
        <v>17.417950566612152</v>
      </c>
      <c r="H15" s="7">
        <f>'Table 1(Q1''22)'!H15/32.15074</f>
        <v>15.707258993105603</v>
      </c>
      <c r="I15" s="7">
        <f>'Table 1(Q1''22)'!I15/32.15074</f>
        <v>14.81865223506305</v>
      </c>
      <c r="J15" s="7">
        <f>'Table 1(Q1''22)'!J15/32.15074</f>
        <v>13.121102425689912</v>
      </c>
      <c r="K15" s="7">
        <f>'Table 1(Q1''22)'!K15/32.15074</f>
        <v>13.122200869554719</v>
      </c>
      <c r="L15" s="7">
        <f>'Table 1(Q1''22)'!L15/32.15074</f>
        <v>13.134519689311118</v>
      </c>
      <c r="M15" s="26">
        <f>IF(ISERROR(K15/J15),"N/A",IF(J15&lt;0,"N/A",IF(K15&lt;0,"N/A",IF(K15/J15-1&gt;300%,"&gt;±300%",IF(K15/J15-1&lt;-300%,"&gt;±300%",K15/J15-1)))))</f>
        <v>8.3715821214580544E-5</v>
      </c>
      <c r="N15" s="26">
        <f>IF(ISERROR(L15/K15),"N/A",IF(K15&lt;0,"N/A",IF(L15&lt;0,"N/A",IF(L15/K15-1&gt;300%,"&gt;±300%",IF(L15/K15-1&lt;-300%,"&gt;±300%",L15/K15-1)))))</f>
        <v>9.3877695356581192E-4</v>
      </c>
      <c r="O15" s="36"/>
      <c r="P15" s="7">
        <f>'Table 1(Q1''22)'!P15/32.15074</f>
        <v>6.2206966309329115</v>
      </c>
      <c r="Q15" s="7">
        <f>'Table 1(Q1''22)'!Q15/32.15074</f>
        <v>5.2875921362929752</v>
      </c>
      <c r="R15" s="7">
        <f>'Table 1(Q1''22)'!R15/32.15074</f>
        <v>3.7324179785597473</v>
      </c>
      <c r="S15" s="7">
        <f>'Table 1(Q1''22)'!S15/32.15074</f>
        <v>5.1320747205196522</v>
      </c>
      <c r="T15" s="7">
        <f>'Table 1(Q1''22)'!T15/32.15074</f>
        <v>3.7324179785597473</v>
      </c>
      <c r="U15" s="7">
        <f>'Table 1(Q1''22)'!U15/32.15074</f>
        <v>3.2658657312397787</v>
      </c>
      <c r="V15" s="7">
        <f>'Table 1(Q1''22)'!V15/32.15074</f>
        <v>3.5769005627864243</v>
      </c>
      <c r="W15" s="7">
        <f>'Table 1(Q1''22)'!W15/32.15074</f>
        <v>4.354487641653038</v>
      </c>
      <c r="X15" s="7">
        <f>'Table 1(Q1''22)'!X15/32.15074</f>
        <v>6.0651792151595894</v>
      </c>
      <c r="Y15" s="7">
        <f>'Table 1(Q1''22)'!Y15/32.15074</f>
        <v>5.5986269678396203</v>
      </c>
      <c r="Z15" s="7">
        <f>'Table 1(Q1''22)'!Z15/32.15074</f>
        <v>3.7324179785597473</v>
      </c>
      <c r="AA15" s="7">
        <f>'Table 1(Q1''22)'!AA15/32.15074</f>
        <v>4.6655224731996841</v>
      </c>
      <c r="AB15" s="7">
        <f>'Table 1(Q1''22)'!AB15/32.15074</f>
        <v>4.6655224731996841</v>
      </c>
      <c r="AC15" s="7">
        <f>'Table 1(Q1''22)'!AC15/32.15074</f>
        <v>4.354487641653038</v>
      </c>
      <c r="AD15" s="7">
        <f>'Table 1(Q1''22)'!AD15/32.15074</f>
        <v>4.0434528101063929</v>
      </c>
      <c r="AE15" s="7">
        <f>'Table 1(Q1''22)'!AE15/32.15074</f>
        <v>4.1989702258797159</v>
      </c>
      <c r="AF15" s="7">
        <f>'Table 1(Q1''22)'!AF15/32.15074</f>
        <v>3.8879353943330699</v>
      </c>
      <c r="AG15" s="7">
        <f>'Table 1(Q1''22)'!AG15/32.15074</f>
        <v>3.5769005627864243</v>
      </c>
      <c r="AH15" s="7">
        <f>'Table 1(Q1''22)'!AH15/32.15074</f>
        <v>3.7455300585689173</v>
      </c>
      <c r="AI15" s="7">
        <f>'Table 1(Q1''22)'!AI15/32.15074</f>
        <v>3.7032291604167544</v>
      </c>
      <c r="AJ15" s="7">
        <f>'Table 1(Q1''22)'!AJ15/32.15074</f>
        <v>3.6192924510020261</v>
      </c>
      <c r="AK15" s="7">
        <f>'Table 1(Q1''22)'!AK15/32.15074</f>
        <v>3.750600565075354</v>
      </c>
      <c r="AL15" s="7">
        <f>'Table 1(Q1''22)'!AL15/32.15074</f>
        <v>2.1713156582156539</v>
      </c>
      <c r="AM15" s="7">
        <f>'Table 1(Q1''22)'!AM15/32.15074</f>
        <v>3.0140588550131984</v>
      </c>
      <c r="AN15" s="7">
        <f>'Table 1(Q1''22)'!AN15/32.15074</f>
        <v>3.7722044506133825</v>
      </c>
      <c r="AO15" s="7">
        <f>'Table 1(Q1''22)'!AO15/32.15074</f>
        <v>4.1635234618476762</v>
      </c>
      <c r="AP15" s="7">
        <f>'Table 1(Q1''22)'!AP15/32.15074</f>
        <v>3.6670010900698178</v>
      </c>
      <c r="AQ15" s="7">
        <f>'Table 1(Q1''22)'!AQ15/32.15074</f>
        <v>3.0358969886258755</v>
      </c>
      <c r="AR15" s="7">
        <f>'Table 1(Q1''22)'!AR15/32.15074</f>
        <v>3.2407272869322656</v>
      </c>
      <c r="AS15" s="7">
        <f>'Table 1(Q1''22)'!AS15/32.15074</f>
        <v>3.1785755039267598</v>
      </c>
      <c r="AT15" s="7">
        <f>'Table 1(Q1''22)'!AT15/32.15074</f>
        <v>3.0645708148746102</v>
      </c>
      <c r="AU15" s="492">
        <f t="shared" si="34"/>
        <v>-0.16428418219634</v>
      </c>
      <c r="AV15" s="492">
        <f t="shared" si="35"/>
        <v>-3.5866597760949803E-2</v>
      </c>
      <c r="AW15" s="4"/>
      <c r="AX15" s="13">
        <f>D15-AY15</f>
        <v>12.596910677639146</v>
      </c>
      <c r="AY15" s="13">
        <f>SUM(P15:Q15)</f>
        <v>11.508288767225887</v>
      </c>
      <c r="AZ15" s="13">
        <f>SUM(R15:S15)</f>
        <v>8.8644926990793991</v>
      </c>
      <c r="BA15" s="13">
        <f>SUM(T15:U15)</f>
        <v>6.9982837097995265</v>
      </c>
      <c r="BB15" s="13">
        <f>SUM(V15:W15)</f>
        <v>7.9313882044394628</v>
      </c>
      <c r="BC15" s="13">
        <f>SUM(X15:Y15)</f>
        <v>11.66380618299921</v>
      </c>
      <c r="BD15" s="13">
        <f>SUM(Z15:AA15)</f>
        <v>8.3979404517594318</v>
      </c>
      <c r="BE15" s="13">
        <f>SUM(AB15:AC15)</f>
        <v>9.0200101148527221</v>
      </c>
      <c r="BF15" s="13">
        <f>SUM(AD15:AE15)</f>
        <v>8.2424230359861088</v>
      </c>
      <c r="BG15" s="13">
        <f>SUM(AF15:AG15)</f>
        <v>7.4648359571194938</v>
      </c>
      <c r="BH15" s="13">
        <f>SUM(AH15:AI15)</f>
        <v>7.4487592189856713</v>
      </c>
      <c r="BI15" s="13">
        <f>SUM(AJ15:AK15)</f>
        <v>7.3698930160773806</v>
      </c>
      <c r="BJ15" s="13">
        <f>SUM(AL15:AM15)</f>
        <v>5.1853745132288527</v>
      </c>
      <c r="BK15" s="13">
        <f>SUM(AN15:AO15)</f>
        <v>7.9357279124610587</v>
      </c>
      <c r="BL15" s="13">
        <f t="shared" si="36"/>
        <v>6.7028980786956929</v>
      </c>
      <c r="BM15" s="13">
        <f t="shared" si="22"/>
        <v>6.4193027908590254</v>
      </c>
      <c r="BN15" s="492">
        <f t="shared" si="37"/>
        <v>-0.19108834606348712</v>
      </c>
      <c r="BO15" s="492">
        <f t="shared" si="38"/>
        <v>-4.2309354029720248E-2</v>
      </c>
      <c r="BP15" s="19"/>
      <c r="BQ15" s="13">
        <f t="shared" si="39"/>
        <v>12.519770594359512</v>
      </c>
    </row>
    <row r="16" spans="1:69" x14ac:dyDescent="0.45">
      <c r="A16" s="7"/>
      <c r="B16" s="7" t="s">
        <v>6</v>
      </c>
      <c r="C16" s="7">
        <f>'Table 1(Q1''22)'!C16/32.15074</f>
        <v>0.77758707886661393</v>
      </c>
      <c r="D16" s="7">
        <f>'Table 1(Q1''22)'!D16/32.15074</f>
        <v>0.77758707886661393</v>
      </c>
      <c r="E16" s="7">
        <f>'Table 1(Q1''22)'!E16/32.15074</f>
        <v>0.62206966309329115</v>
      </c>
      <c r="F16" s="7">
        <f>'Table 1(Q1''22)'!F16/32.15074</f>
        <v>0.77758707886661393</v>
      </c>
      <c r="G16" s="7">
        <f>'Table 1(Q1''22)'!G16/32.15074</f>
        <v>0.93310449463993683</v>
      </c>
      <c r="H16" s="7">
        <f>'Table 1(Q1''22)'!H16/32.15074</f>
        <v>0.93310449463993683</v>
      </c>
      <c r="I16" s="7">
        <f>'Table 1(Q1''22)'!I16/32.15074</f>
        <v>2.1553170312299219</v>
      </c>
      <c r="J16" s="7">
        <f>'Table 1(Q1''22)'!J16/32.15074</f>
        <v>2.0637623150886371</v>
      </c>
      <c r="K16" s="7">
        <f>'Table 1(Q1''22)'!K16/32.15074</f>
        <v>2.0867649543570415</v>
      </c>
      <c r="L16" s="7">
        <f>'Table 1(Q1''22)'!L16/32.15074</f>
        <v>2.1412110779310205</v>
      </c>
      <c r="M16" s="26">
        <f>IF(ISERROR(K16/J16),"N/A",IF(J16&lt;0,"N/A",IF(K16&lt;0,"N/A",IF(K16/J16-1&gt;300%,"&gt;±300%",IF(K16/J16-1&lt;-300%,"&gt;±300%",K16/J16-1)))))</f>
        <v>1.1145973109513152E-2</v>
      </c>
      <c r="N16" s="26">
        <f>IF(ISERROR(L16/K16),"N/A",IF(K16&lt;0,"N/A",IF(L16&lt;0,"N/A",IF(L16/K16-1&gt;300%,"&gt;±300%",IF(L16/K16-1&lt;-300%,"&gt;±300%",L16/K16-1)))))</f>
        <v>2.6091162524221501E-2</v>
      </c>
      <c r="O16" s="36"/>
      <c r="P16" s="7">
        <f>'Table 1(Q1''22)'!P16/32.15074</f>
        <v>0</v>
      </c>
      <c r="Q16" s="7">
        <f>'Table 1(Q1''22)'!Q16/32.15074</f>
        <v>0</v>
      </c>
      <c r="R16" s="7">
        <f>'Table 1(Q1''22)'!R16/32.15074</f>
        <v>0</v>
      </c>
      <c r="S16" s="7">
        <f>'Table 1(Q1''22)'!S16/32.15074</f>
        <v>0</v>
      </c>
      <c r="T16" s="7">
        <f>'Table 1(Q1''22)'!T16/32.15074</f>
        <v>0</v>
      </c>
      <c r="U16" s="7">
        <f>'Table 1(Q1''22)'!U16/32.15074</f>
        <v>0</v>
      </c>
      <c r="V16" s="7">
        <f>'Table 1(Q1''22)'!V16/32.15074</f>
        <v>0</v>
      </c>
      <c r="W16" s="7">
        <f>'Table 1(Q1''22)'!W16/32.15074</f>
        <v>0</v>
      </c>
      <c r="X16" s="7">
        <f>'Table 1(Q1''22)'!X16/32.15074</f>
        <v>0</v>
      </c>
      <c r="Y16" s="7">
        <f>'Table 1(Q1''22)'!Y16/32.15074</f>
        <v>0</v>
      </c>
      <c r="Z16" s="7">
        <f>'Table 1(Q1''22)'!Z16/32.15074</f>
        <v>0</v>
      </c>
      <c r="AA16" s="7">
        <f>'Table 1(Q1''22)'!AA16/32.15074</f>
        <v>0</v>
      </c>
      <c r="AB16" s="7">
        <f>'Table 1(Q1''22)'!AB16/32.15074</f>
        <v>0</v>
      </c>
      <c r="AC16" s="7">
        <f>'Table 1(Q1''22)'!AC16/32.15074</f>
        <v>0</v>
      </c>
      <c r="AD16" s="7">
        <f>'Table 1(Q1''22)'!AD16/32.15074</f>
        <v>0</v>
      </c>
      <c r="AE16" s="7">
        <f>'Table 1(Q1''22)'!AE16/32.15074</f>
        <v>0</v>
      </c>
      <c r="AF16" s="7">
        <f>'Table 1(Q1''22)'!AF16/32.15074</f>
        <v>0</v>
      </c>
      <c r="AG16" s="7">
        <f>'Table 1(Q1''22)'!AG16/32.15074</f>
        <v>0</v>
      </c>
      <c r="AH16" s="7">
        <f>'Table 1(Q1''22)'!AH16/32.15074</f>
        <v>0.56038242811977979</v>
      </c>
      <c r="AI16" s="7">
        <f>'Table 1(Q1''22)'!AI16/32.15074</f>
        <v>0.51727608749518128</v>
      </c>
      <c r="AJ16" s="7">
        <f>'Table 1(Q1''22)'!AJ16/32.15074</f>
        <v>0.51188779491710645</v>
      </c>
      <c r="AK16" s="7">
        <f>'Table 1(Q1''22)'!AK16/32.15074</f>
        <v>0.56577072069785461</v>
      </c>
      <c r="AL16" s="7">
        <f>'Table 1(Q1''22)'!AL16/32.15074</f>
        <v>0.51471645672015232</v>
      </c>
      <c r="AM16" s="7">
        <f>'Table 1(Q1''22)'!AM16/32.15074</f>
        <v>0.47976573072337902</v>
      </c>
      <c r="AN16" s="7">
        <f>'Table 1(Q1''22)'!AN16/32.15074</f>
        <v>0.53227766395439602</v>
      </c>
      <c r="AO16" s="7">
        <f>'Table 1(Q1''22)'!AO16/32.15074</f>
        <v>0.53700246369070959</v>
      </c>
      <c r="AP16" s="7">
        <f>'Table 1(Q1''22)'!AP16/32.15074</f>
        <v>0.50369706684652193</v>
      </c>
      <c r="AQ16" s="7">
        <f>'Table 1(Q1''22)'!AQ16/32.15074</f>
        <v>0.51611861387552982</v>
      </c>
      <c r="AR16" s="7">
        <f>'Table 1(Q1''22)'!AR16/32.15074</f>
        <v>0.53148535121646778</v>
      </c>
      <c r="AS16" s="7">
        <f>'Table 1(Q1''22)'!AS16/32.15074</f>
        <v>0.5354639224185217</v>
      </c>
      <c r="AT16" s="7">
        <f>'Table 1(Q1''22)'!AT16/32.15074</f>
        <v>0.53530276948275513</v>
      </c>
      <c r="AU16" s="492">
        <f t="shared" si="34"/>
        <v>6.2747442295238764E-2</v>
      </c>
      <c r="AV16" s="492">
        <f t="shared" si="35"/>
        <v>-3.0095946527763928E-4</v>
      </c>
      <c r="AW16" s="4"/>
      <c r="AX16" s="13">
        <f>D16-AY16</f>
        <v>0.77758707886661393</v>
      </c>
      <c r="AY16" s="13">
        <f>SUM(P16:Q16)</f>
        <v>0</v>
      </c>
      <c r="AZ16" s="13">
        <f>SUM(R16:S16)</f>
        <v>0</v>
      </c>
      <c r="BA16" s="13">
        <f>SUM(T16:U16)</f>
        <v>0</v>
      </c>
      <c r="BB16" s="13">
        <f>SUM(V16:W16)</f>
        <v>0</v>
      </c>
      <c r="BC16" s="13">
        <f>SUM(X16:Y16)</f>
        <v>0</v>
      </c>
      <c r="BD16" s="13">
        <f>SUM(Z16:AA16)</f>
        <v>0</v>
      </c>
      <c r="BE16" s="13">
        <f>SUM(AB16:AC16)</f>
        <v>0</v>
      </c>
      <c r="BF16" s="13">
        <f>SUM(AD16:AE16)</f>
        <v>0</v>
      </c>
      <c r="BG16" s="13">
        <f>SUM(AF16:AG16)</f>
        <v>0</v>
      </c>
      <c r="BH16" s="13">
        <f>SUM(AH16:AI16)</f>
        <v>1.077658515614961</v>
      </c>
      <c r="BI16" s="13">
        <f>SUM(AJ16:AK16)</f>
        <v>1.077658515614961</v>
      </c>
      <c r="BJ16" s="13">
        <f>SUM(AL16:AM16)</f>
        <v>0.99448218744353134</v>
      </c>
      <c r="BK16" s="13">
        <f>SUM(AN16:AO16)</f>
        <v>1.0692801276451056</v>
      </c>
      <c r="BL16" s="13">
        <f t="shared" si="36"/>
        <v>1.0198156807220518</v>
      </c>
      <c r="BM16" s="13">
        <f t="shared" si="22"/>
        <v>1.0669492736349895</v>
      </c>
      <c r="BN16" s="492">
        <f t="shared" si="37"/>
        <v>-2.1798347784218741E-3</v>
      </c>
      <c r="BO16" s="492">
        <f t="shared" si="38"/>
        <v>4.6217756604375992E-2</v>
      </c>
      <c r="BP16" s="19"/>
      <c r="BQ16" s="13">
        <f t="shared" si="39"/>
        <v>2.1183706569932741</v>
      </c>
    </row>
    <row r="17" spans="1:69" x14ac:dyDescent="0.45">
      <c r="A17" s="23"/>
      <c r="B17" s="4"/>
      <c r="C17" s="9"/>
      <c r="D17" s="9"/>
      <c r="E17" s="9"/>
      <c r="F17" s="9"/>
      <c r="G17" s="9"/>
      <c r="H17" s="9"/>
      <c r="I17" s="9"/>
      <c r="J17" s="9"/>
      <c r="K17" s="9"/>
      <c r="L17" s="9"/>
      <c r="M17" s="36"/>
      <c r="N17" s="235"/>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492"/>
      <c r="AV17" s="492"/>
      <c r="AW17" s="4"/>
      <c r="AX17" s="199"/>
      <c r="AY17" s="7"/>
      <c r="AZ17" s="7"/>
      <c r="BA17" s="7"/>
      <c r="BB17" s="7"/>
      <c r="BC17" s="7"/>
      <c r="BD17" s="7"/>
      <c r="BE17" s="7"/>
      <c r="BF17" s="7"/>
      <c r="BG17" s="7"/>
      <c r="BH17" s="7"/>
      <c r="BI17" s="7"/>
      <c r="BJ17" s="7"/>
      <c r="BK17" s="7"/>
      <c r="BL17" s="7"/>
      <c r="BM17" s="7"/>
      <c r="BN17" s="492"/>
      <c r="BO17" s="492"/>
      <c r="BP17" s="19"/>
      <c r="BQ17" s="649"/>
    </row>
    <row r="18" spans="1:69" x14ac:dyDescent="0.45">
      <c r="A18" s="33" t="s">
        <v>25</v>
      </c>
      <c r="B18" s="34"/>
      <c r="C18" s="560">
        <f t="shared" ref="C18:L18" si="41">C11+C13</f>
        <v>244.31786017989015</v>
      </c>
      <c r="D18" s="560">
        <f t="shared" si="41"/>
        <v>226.43335736595802</v>
      </c>
      <c r="E18" s="560">
        <f t="shared" si="41"/>
        <v>246.02855175339664</v>
      </c>
      <c r="F18" s="560">
        <f t="shared" si="41"/>
        <v>246.80613883226331</v>
      </c>
      <c r="G18" s="560">
        <f t="shared" si="41"/>
        <v>251.16062647391632</v>
      </c>
      <c r="H18" s="560">
        <f t="shared" si="41"/>
        <v>251.62717872123625</v>
      </c>
      <c r="I18" s="560">
        <f t="shared" si="41"/>
        <v>255.44720433514425</v>
      </c>
      <c r="J18" s="560">
        <f t="shared" si="41"/>
        <v>212.60858798416353</v>
      </c>
      <c r="K18" s="560">
        <f t="shared" si="41"/>
        <v>253.69123397099756</v>
      </c>
      <c r="L18" s="560">
        <f t="shared" si="41"/>
        <v>242.02990979558524</v>
      </c>
      <c r="M18" s="540">
        <f>IF(ISERROR(K18/J18),"N/A",IF(J18&lt;0,"N/A",IF(K18&lt;0,"N/A",IF(K18/J18-1&gt;300%,"&gt;±300%",IF(K18/J18-1&lt;-300%,"&gt;±300%",K18/J18-1)))))</f>
        <v>0.19323135709783346</v>
      </c>
      <c r="N18" s="540">
        <f>IF(ISERROR(L18/K18),"N/A",IF(K18&lt;0,"N/A",IF(L18&lt;0,"N/A",IF(L18/K18-1&gt;300%,"&gt;±300%",IF(L18/K18-1&lt;-300%,"&gt;±300%",L18/K18-1)))))</f>
        <v>-4.5966602759106245E-2</v>
      </c>
      <c r="O18" s="36"/>
      <c r="P18" s="34">
        <f t="shared" ref="P18:AT18" si="42">P11+P13</f>
        <v>60.49627473582256</v>
      </c>
      <c r="Q18" s="34">
        <f t="shared" si="42"/>
        <v>57.541443836129432</v>
      </c>
      <c r="R18" s="34">
        <f t="shared" si="42"/>
        <v>57.696961251902749</v>
      </c>
      <c r="S18" s="34">
        <f t="shared" si="42"/>
        <v>62.673518556649071</v>
      </c>
      <c r="T18" s="34">
        <f t="shared" si="42"/>
        <v>65.161797209022254</v>
      </c>
      <c r="U18" s="34">
        <f t="shared" si="42"/>
        <v>60.340757320049249</v>
      </c>
      <c r="V18" s="34">
        <f t="shared" si="42"/>
        <v>56.608339341489497</v>
      </c>
      <c r="W18" s="34">
        <f t="shared" si="42"/>
        <v>68.116628108715389</v>
      </c>
      <c r="X18" s="34">
        <f t="shared" si="42"/>
        <v>62.984553388195721</v>
      </c>
      <c r="Y18" s="34">
        <f t="shared" si="42"/>
        <v>58.474548330769366</v>
      </c>
      <c r="Z18" s="34">
        <f t="shared" si="42"/>
        <v>55.519717431076231</v>
      </c>
      <c r="AA18" s="34">
        <f t="shared" si="42"/>
        <v>65.628349456342221</v>
      </c>
      <c r="AB18" s="34">
        <f t="shared" si="42"/>
        <v>63.295588219742378</v>
      </c>
      <c r="AC18" s="34">
        <f t="shared" si="42"/>
        <v>65.783866872115539</v>
      </c>
      <c r="AD18" s="34">
        <f t="shared" si="42"/>
        <v>54.586612936436303</v>
      </c>
      <c r="AE18" s="34">
        <f t="shared" si="42"/>
        <v>66.561453950982155</v>
      </c>
      <c r="AF18" s="34">
        <f t="shared" si="42"/>
        <v>66.405936535208824</v>
      </c>
      <c r="AG18" s="34">
        <f t="shared" si="42"/>
        <v>63.451105635515695</v>
      </c>
      <c r="AH18" s="34">
        <f t="shared" si="42"/>
        <v>57.959227063426809</v>
      </c>
      <c r="AI18" s="34">
        <f t="shared" si="42"/>
        <v>67.992265486502447</v>
      </c>
      <c r="AJ18" s="34">
        <f t="shared" si="42"/>
        <v>62.716078819857557</v>
      </c>
      <c r="AK18" s="34">
        <f t="shared" si="42"/>
        <v>66.779632965357493</v>
      </c>
      <c r="AL18" s="34">
        <f t="shared" si="42"/>
        <v>54.424762360088344</v>
      </c>
      <c r="AM18" s="34">
        <f t="shared" si="42"/>
        <v>41.762469626506402</v>
      </c>
      <c r="AN18" s="34">
        <f t="shared" si="42"/>
        <v>59.621241935018844</v>
      </c>
      <c r="AO18" s="34">
        <f t="shared" si="42"/>
        <v>56.800114062549909</v>
      </c>
      <c r="AP18" s="34">
        <f t="shared" si="42"/>
        <v>60.755416802428272</v>
      </c>
      <c r="AQ18" s="34">
        <f t="shared" si="42"/>
        <v>65.640346364358749</v>
      </c>
      <c r="AR18" s="34">
        <f t="shared" si="42"/>
        <v>61.705846176799447</v>
      </c>
      <c r="AS18" s="34">
        <f t="shared" si="42"/>
        <v>65.589624627411069</v>
      </c>
      <c r="AT18" s="34">
        <f t="shared" si="42"/>
        <v>52.707807003125666</v>
      </c>
      <c r="AU18" s="561">
        <f>IF(ISERROR(AT18/AP18),"N/A",IF(AP18&lt;0,"N/A",IF(AT18&lt;0,"N/A",IF(AT18/AP18-1&gt;300%,"&gt;±300%",IF(AT18/AP18-1&lt;-300%,"&gt;±300%",AT18/AP18-1)))))</f>
        <v>-0.13245913241732477</v>
      </c>
      <c r="AV18" s="561">
        <f>IF(ISERROR(AT18/AS18),"N/A",IF(AS18&lt;0,"N/A",IF(AT18&lt;0,"N/A",IF(AT18/AS18-1&gt;300%,"&gt;±300%",IF(AT18/AS18-1&lt;-300%,"&gt;±300%",AT18/AS18-1)))))</f>
        <v>-0.19640023399221995</v>
      </c>
      <c r="AW18" s="4"/>
      <c r="AX18" s="34">
        <f t="shared" ref="AX18:BD18" si="43">AX11+AX13</f>
        <v>108.39563879400599</v>
      </c>
      <c r="AY18" s="34">
        <f t="shared" si="43"/>
        <v>118.037718571952</v>
      </c>
      <c r="AZ18" s="34">
        <f t="shared" si="43"/>
        <v>120.37047980855183</v>
      </c>
      <c r="BA18" s="34">
        <f t="shared" si="43"/>
        <v>125.50255452907149</v>
      </c>
      <c r="BB18" s="34">
        <f t="shared" si="43"/>
        <v>124.72496745020487</v>
      </c>
      <c r="BC18" s="34">
        <f t="shared" si="43"/>
        <v>121.4591017189651</v>
      </c>
      <c r="BD18" s="34">
        <f t="shared" si="43"/>
        <v>121.14806688741845</v>
      </c>
      <c r="BE18" s="34">
        <f>SUM(AB18:AC18)</f>
        <v>129.07945509185791</v>
      </c>
      <c r="BF18" s="34">
        <f>SUM(AD18:AE18)</f>
        <v>121.14806688741845</v>
      </c>
      <c r="BG18" s="34">
        <f>SUM(AF18:AG18)</f>
        <v>129.85704217072453</v>
      </c>
      <c r="BH18" s="34">
        <f>SUM(AH18:AI18)</f>
        <v>125.95149254992926</v>
      </c>
      <c r="BI18" s="34">
        <f>SUM(AJ18:AK18)</f>
        <v>129.49571178521506</v>
      </c>
      <c r="BJ18" s="34">
        <f>SUM(AL18:AM18)</f>
        <v>96.187231986594753</v>
      </c>
      <c r="BK18" s="34">
        <f>SUM(AN18:AO18)</f>
        <v>116.42135599756875</v>
      </c>
      <c r="BL18" s="34">
        <f>SUM(AP18:AQ18)</f>
        <v>126.39576316678702</v>
      </c>
      <c r="BM18" s="34">
        <f t="shared" si="22"/>
        <v>127.29547080421051</v>
      </c>
      <c r="BN18" s="561">
        <f>IF(ISERROR(BM18/BK18),"N/A",IF(BK18&lt;0,"N/A",IF(BM18&lt;0,"N/A",IF(BM18/BK18-1&gt;300%,"&gt;±300%",IF(BM18/BK18-1&lt;-300%,"&gt;±300%",BM18/BK18-1)))))</f>
        <v>9.3403093560161299E-2</v>
      </c>
      <c r="BO18" s="561">
        <f>IF(ISERROR(BM18/BL18),"N/A",IF(BL18&lt;0,"N/A",IF(BM18&lt;0,"N/A",IF(BM18/BL18-1&gt;300%,"&gt;±300%",IF(BM18/BL18-1&lt;-300%,"&gt;±300%",BM18/BL18-1)))))</f>
        <v>7.118178765503913E-3</v>
      </c>
      <c r="BP18" s="19"/>
      <c r="BQ18" s="645">
        <f>SUM(AQ18:AT18)</f>
        <v>245.64362417169491</v>
      </c>
    </row>
    <row r="19" spans="1:69" x14ac:dyDescent="0.45">
      <c r="A19" s="3"/>
      <c r="B19" s="4"/>
      <c r="C19" s="9"/>
      <c r="D19" s="9"/>
      <c r="E19" s="9"/>
      <c r="F19" s="9"/>
      <c r="G19" s="9"/>
      <c r="H19" s="9"/>
      <c r="I19" s="9"/>
      <c r="J19" s="9"/>
      <c r="K19" s="9"/>
      <c r="L19" s="9"/>
      <c r="M19" s="9"/>
      <c r="N19" s="492"/>
      <c r="O19" s="36"/>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92"/>
      <c r="AV19" s="492"/>
      <c r="AW19" s="4"/>
      <c r="AX19" s="542"/>
      <c r="AY19" s="13"/>
      <c r="AZ19" s="13"/>
      <c r="BA19" s="13"/>
      <c r="BB19" s="13"/>
      <c r="BC19" s="13"/>
      <c r="BD19" s="13"/>
      <c r="BE19" s="13"/>
      <c r="BF19" s="13"/>
      <c r="BG19" s="13"/>
      <c r="BH19" s="13"/>
      <c r="BI19" s="13"/>
      <c r="BJ19" s="13"/>
      <c r="BK19" s="13"/>
      <c r="BL19" s="13"/>
      <c r="BM19" s="13"/>
      <c r="BN19" s="492"/>
      <c r="BO19" s="492"/>
      <c r="BP19" s="19"/>
      <c r="BQ19" s="13"/>
    </row>
    <row r="20" spans="1:69" x14ac:dyDescent="0.45">
      <c r="A20" s="110" t="s">
        <v>32</v>
      </c>
      <c r="B20" s="5"/>
      <c r="C20" s="10"/>
      <c r="D20" s="10"/>
      <c r="E20" s="10"/>
      <c r="F20" s="10"/>
      <c r="G20" s="10"/>
      <c r="H20" s="10"/>
      <c r="I20" s="10"/>
      <c r="J20" s="10"/>
      <c r="K20" s="10"/>
      <c r="L20" s="10"/>
      <c r="M20" s="11"/>
      <c r="N20" s="155"/>
      <c r="O20" s="36"/>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492"/>
      <c r="AV20" s="492"/>
      <c r="AW20" s="4"/>
      <c r="AX20" s="199"/>
      <c r="AY20" s="7"/>
      <c r="AZ20" s="7"/>
      <c r="BA20" s="7"/>
      <c r="BB20" s="7"/>
      <c r="BC20" s="7"/>
      <c r="BD20" s="7"/>
      <c r="BE20" s="7"/>
      <c r="BF20" s="7"/>
      <c r="BG20" s="7"/>
      <c r="BH20" s="7"/>
      <c r="BI20" s="7"/>
      <c r="BJ20" s="7"/>
      <c r="BK20" s="7"/>
      <c r="BL20" s="7"/>
      <c r="BM20" s="7"/>
      <c r="BN20" s="492"/>
      <c r="BO20" s="492"/>
      <c r="BP20" s="19"/>
      <c r="BQ20" s="13"/>
    </row>
    <row r="21" spans="1:69" x14ac:dyDescent="0.45">
      <c r="A21" s="23" t="s">
        <v>27</v>
      </c>
      <c r="B21" s="9"/>
      <c r="C21" s="554">
        <f t="shared" ref="C21:L21" si="44">SUM(C22:C23)</f>
        <v>97.353902274100065</v>
      </c>
      <c r="D21" s="554">
        <f t="shared" si="44"/>
        <v>100.9308028368865</v>
      </c>
      <c r="E21" s="554">
        <f t="shared" si="44"/>
        <v>100.9308028368865</v>
      </c>
      <c r="F21" s="554">
        <f t="shared" si="44"/>
        <v>104.50770339967292</v>
      </c>
      <c r="G21" s="554">
        <f t="shared" si="44"/>
        <v>102.64149441039305</v>
      </c>
      <c r="H21" s="554">
        <f t="shared" si="44"/>
        <v>96.420797779460131</v>
      </c>
      <c r="I21" s="554">
        <f t="shared" si="44"/>
        <v>89.221787264748741</v>
      </c>
      <c r="J21" s="554">
        <f t="shared" si="44"/>
        <v>74.698421068243547</v>
      </c>
      <c r="K21" s="554">
        <f t="shared" si="44"/>
        <v>82.204042823508374</v>
      </c>
      <c r="L21" s="554">
        <f t="shared" si="44"/>
        <v>95.032007621759419</v>
      </c>
      <c r="M21" s="492">
        <f>IF(ISERROR(K21/J21),"N/A",IF(J21&lt;0,"N/A",IF(K21&lt;0,"N/A",IF(K21/J21-1&gt;300%,"&gt;±300%",IF(K21/J21-1&lt;-300%,"&gt;±300%",K21/J21-1)))))</f>
        <v>0.10047898801512534</v>
      </c>
      <c r="N21" s="492">
        <f>IF(ISERROR(L21/K21),"N/A",IF(K21&lt;0,"N/A",IF(L21&lt;0,"N/A",IF(L21/K21-1&gt;300%,"&gt;±300%",IF(L21/K21-1&lt;-300%,"&gt;±300%",L21/K21-1)))))</f>
        <v>0.15605029093024791</v>
      </c>
      <c r="O21" s="36"/>
      <c r="P21" s="555">
        <f t="shared" ref="P21" si="45">SUM(P22:P23)</f>
        <v>23.794164613318387</v>
      </c>
      <c r="Q21" s="555">
        <f t="shared" ref="Q21:AT21" si="46">SUM(Q22:Q23)</f>
        <v>25.349338771051613</v>
      </c>
      <c r="R21" s="555">
        <f t="shared" si="46"/>
        <v>25.971408434144905</v>
      </c>
      <c r="S21" s="555">
        <f t="shared" si="46"/>
        <v>25.660373602598263</v>
      </c>
      <c r="T21" s="555">
        <f t="shared" si="46"/>
        <v>24.105199444865033</v>
      </c>
      <c r="U21" s="555">
        <f t="shared" si="46"/>
        <v>25.349338771051617</v>
      </c>
      <c r="V21" s="555">
        <f t="shared" si="46"/>
        <v>26.904512928784843</v>
      </c>
      <c r="W21" s="555">
        <f t="shared" si="46"/>
        <v>26.904512928784843</v>
      </c>
      <c r="X21" s="555">
        <f t="shared" si="46"/>
        <v>24.571751692185003</v>
      </c>
      <c r="Y21" s="555">
        <f t="shared" si="46"/>
        <v>26.12692584991823</v>
      </c>
      <c r="Z21" s="555">
        <f t="shared" si="46"/>
        <v>26.437960681464876</v>
      </c>
      <c r="AA21" s="555">
        <f t="shared" si="46"/>
        <v>25.815891018371584</v>
      </c>
      <c r="AB21" s="555">
        <f t="shared" si="46"/>
        <v>24.260716860638357</v>
      </c>
      <c r="AC21" s="555">
        <f t="shared" si="46"/>
        <v>26.12692584991823</v>
      </c>
      <c r="AD21" s="555">
        <f t="shared" si="46"/>
        <v>24.727269107958325</v>
      </c>
      <c r="AE21" s="555">
        <f t="shared" si="46"/>
        <v>25.193821355278295</v>
      </c>
      <c r="AF21" s="555">
        <f t="shared" si="46"/>
        <v>22.550025287131806</v>
      </c>
      <c r="AG21" s="555">
        <f t="shared" si="46"/>
        <v>24.105199444865036</v>
      </c>
      <c r="AH21" s="555">
        <f t="shared" si="46"/>
        <v>23.681398207162452</v>
      </c>
      <c r="AI21" s="555">
        <f t="shared" si="46"/>
        <v>23.16813890643942</v>
      </c>
      <c r="AJ21" s="555">
        <f t="shared" si="46"/>
        <v>21.001530874717236</v>
      </c>
      <c r="AK21" s="555">
        <f t="shared" si="46"/>
        <v>21.370719276429632</v>
      </c>
      <c r="AL21" s="555">
        <f t="shared" si="46"/>
        <v>20.012840110366842</v>
      </c>
      <c r="AM21" s="555">
        <f t="shared" si="46"/>
        <v>12.14542579646071</v>
      </c>
      <c r="AN21" s="555">
        <f t="shared" si="46"/>
        <v>20.148045945165379</v>
      </c>
      <c r="AO21" s="555">
        <f t="shared" si="46"/>
        <v>22.392109216250606</v>
      </c>
      <c r="AP21" s="555">
        <f t="shared" si="46"/>
        <v>22.527629897261036</v>
      </c>
      <c r="AQ21" s="555">
        <f t="shared" si="46"/>
        <v>20.499086646680759</v>
      </c>
      <c r="AR21" s="555">
        <f t="shared" si="46"/>
        <v>18.019964723051299</v>
      </c>
      <c r="AS21" s="555">
        <f t="shared" si="46"/>
        <v>21.157361556515269</v>
      </c>
      <c r="AT21" s="555">
        <f t="shared" si="46"/>
        <v>22.539316770125435</v>
      </c>
      <c r="AU21" s="492">
        <f t="shared" ref="AU21:AU23" si="47">IF(ISERROR(AT21/AP21),"N/A",IF(AP21&lt;0,"N/A",IF(AT21&lt;0,"N/A",IF(AT21/AP21-1&gt;300%,"&gt;±300%",IF(AT21/AP21-1&lt;-300%,"&gt;±300%",AT21/AP21-1)))))</f>
        <v>5.1877951287804258E-4</v>
      </c>
      <c r="AV21" s="492">
        <f t="shared" ref="AV21:AV23" si="48">IF(ISERROR(AT21/AS21),"N/A",IF(AS21&lt;0,"N/A",IF(AT21&lt;0,"N/A",IF(AT21/AS21-1&gt;300%,"&gt;±300%",IF(AT21/AS21-1&lt;-300%,"&gt;±300%",AT21/AS21-1)))))</f>
        <v>6.5317937206806453E-2</v>
      </c>
      <c r="AW21" s="4"/>
      <c r="AX21" s="9">
        <f t="shared" ref="AX21:AY21" si="49">SUM(AX22:AX23)</f>
        <v>51.7872994525165</v>
      </c>
      <c r="AY21" s="9">
        <f t="shared" si="49"/>
        <v>49.14350338437</v>
      </c>
      <c r="AZ21" s="9">
        <f>SUM(R21:S21)</f>
        <v>51.631782036743168</v>
      </c>
      <c r="BA21" s="9">
        <f>SUM(T21:U21)</f>
        <v>49.454538215916649</v>
      </c>
      <c r="BB21" s="9">
        <f>SUM(V21:W21)</f>
        <v>53.809025857569686</v>
      </c>
      <c r="BC21" s="9">
        <f>SUM(X21:Y21)</f>
        <v>50.698677542103233</v>
      </c>
      <c r="BD21" s="9">
        <f>SUM(Z21:AA21)</f>
        <v>52.25385169983646</v>
      </c>
      <c r="BE21" s="9">
        <f>SUM(AB21:AC21)</f>
        <v>50.387642710556591</v>
      </c>
      <c r="BF21" s="9">
        <f>SUM(AD21:AE21)</f>
        <v>49.921090463236624</v>
      </c>
      <c r="BG21" s="9">
        <f>SUM(AF21:AG21)</f>
        <v>46.655224731996839</v>
      </c>
      <c r="BH21" s="9">
        <f>SUM(AH21:AI21)</f>
        <v>46.849537113601869</v>
      </c>
      <c r="BI21" s="9">
        <f>SUM(AJ21:AK21)</f>
        <v>42.372250151146872</v>
      </c>
      <c r="BJ21" s="9">
        <f>SUM(AL21:AM21)</f>
        <v>32.158265906827552</v>
      </c>
      <c r="BK21" s="9">
        <f>SUM(AN21:AO21)</f>
        <v>42.540155161415981</v>
      </c>
      <c r="BL21" s="9">
        <f>SUM(AP21:AQ21)</f>
        <v>43.026716543941795</v>
      </c>
      <c r="BM21" s="9">
        <f t="shared" si="22"/>
        <v>39.177326279566572</v>
      </c>
      <c r="BN21" s="492">
        <f t="shared" ref="BN21:BN23" si="50">IF(ISERROR(BM21/BK21),"N/A",IF(BK21&lt;0,"N/A",IF(BM21&lt;0,"N/A",IF(BM21/BK21-1&gt;300%,"&gt;±300%",IF(BM21/BK21-1&lt;-300%,"&gt;±300%",BM21/BK21-1)))))</f>
        <v>-7.9050696197260351E-2</v>
      </c>
      <c r="BO21" s="492">
        <f t="shared" ref="BO21:BO23" si="51">IF(ISERROR(BM21/BL21),"N/A",IF(BL21&lt;0,"N/A",IF(BM21&lt;0,"N/A",IF(BM21/BL21-1&gt;300%,"&gt;±300%",IF(BM21/BL21-1&lt;-300%,"&gt;±300%",BM21/BL21-1)))))</f>
        <v>-8.9465117805212158E-2</v>
      </c>
      <c r="BP21" s="19"/>
      <c r="BQ21" s="36">
        <f t="shared" ref="BQ21:BQ22" si="52">SUM(AQ21:AT21)</f>
        <v>82.215729696372762</v>
      </c>
    </row>
    <row r="22" spans="1:69" x14ac:dyDescent="0.45">
      <c r="A22" s="10"/>
      <c r="B22" s="10" t="s">
        <v>4</v>
      </c>
      <c r="C22" s="7">
        <f>'Table 1(Q1''22)'!C22/32.15074</f>
        <v>92.999414632447028</v>
      </c>
      <c r="D22" s="7">
        <f>'Table 1(Q1''22)'!D22/32.15074</f>
        <v>96.265280363686813</v>
      </c>
      <c r="E22" s="7">
        <f>'Table 1(Q1''22)'!E22/32.15074</f>
        <v>96.576315195233462</v>
      </c>
      <c r="F22" s="7">
        <f>'Table 1(Q1''22)'!F22/32.15074</f>
        <v>100.3087331737932</v>
      </c>
      <c r="G22" s="7">
        <f>'Table 1(Q1''22)'!G22/32.15074</f>
        <v>98.287006768740014</v>
      </c>
      <c r="H22" s="7">
        <f>'Table 1(Q1''22)'!H22/32.15074</f>
        <v>91.910792722033776</v>
      </c>
      <c r="I22" s="7">
        <f>'Table 1(Q1''22)'!I22/32.15074</f>
        <v>89.221787264748741</v>
      </c>
      <c r="J22" s="7">
        <f>'Table 1(Q1''22)'!J22/32.15074</f>
        <v>74.698421068243547</v>
      </c>
      <c r="K22" s="7">
        <f>'Table 1(Q1''22)'!K22/32.15074</f>
        <v>82.204042823508374</v>
      </c>
      <c r="L22" s="7">
        <f>'Table 1(Q1''22)'!L22/32.15074</f>
        <v>95.032007621759419</v>
      </c>
      <c r="M22" s="26">
        <f>IF(ISERROR(K22/J22),"N/A",IF(J22&lt;0,"N/A",IF(K22&lt;0,"N/A",IF(K22/J22-1&gt;300%,"&gt;±300%",IF(K22/J22-1&lt;-300%,"&gt;±300%",K22/J22-1)))))</f>
        <v>0.10047898801512534</v>
      </c>
      <c r="N22" s="26">
        <f t="shared" ref="N22" si="53">IF(ISERROR(L22/K22),"N/A",IF(K22&lt;0,"N/A",IF(L22&lt;0,"N/A",IF(L22/K22-1&gt;300%,"&gt;±300%",IF(L22/K22-1&lt;-300%,"&gt;±300%",L22/K22-1)))))</f>
        <v>0.15605029093024791</v>
      </c>
      <c r="O22" s="36"/>
      <c r="P22" s="13">
        <f>'Table 1(Q1''22)'!P22/32.15074</f>
        <v>22.705542702905127</v>
      </c>
      <c r="Q22" s="13">
        <f>'Table 1(Q1''22)'!Q22/32.15074</f>
        <v>24.105199444865033</v>
      </c>
      <c r="R22" s="13">
        <f>'Table 1(Q1''22)'!R22/32.15074</f>
        <v>24.882786523731646</v>
      </c>
      <c r="S22" s="13">
        <f>'Table 1(Q1''22)'!S22/32.15074</f>
        <v>24.571751692185003</v>
      </c>
      <c r="T22" s="13">
        <f>'Table 1(Q1''22)'!T22/32.15074</f>
        <v>23.016577534451773</v>
      </c>
      <c r="U22" s="13">
        <f>'Table 1(Q1''22)'!U22/32.15074</f>
        <v>24.260716860638357</v>
      </c>
      <c r="V22" s="13">
        <f>'Table 1(Q1''22)'!V22/32.15074</f>
        <v>25.815891018371584</v>
      </c>
      <c r="W22" s="13">
        <f>'Table 1(Q1''22)'!W22/32.15074</f>
        <v>25.815891018371584</v>
      </c>
      <c r="X22" s="13">
        <f>'Table 1(Q1''22)'!X22/32.15074</f>
        <v>23.638647197545065</v>
      </c>
      <c r="Y22" s="13">
        <f>'Table 1(Q1''22)'!Y22/32.15074</f>
        <v>25.038303939504971</v>
      </c>
      <c r="Z22" s="13">
        <f>'Table 1(Q1''22)'!Z22/32.15074</f>
        <v>25.349338771051617</v>
      </c>
      <c r="AA22" s="13">
        <f>'Table 1(Q1''22)'!AA22/32.15074</f>
        <v>24.727269107958325</v>
      </c>
      <c r="AB22" s="13">
        <f>'Table 1(Q1''22)'!AB22/32.15074</f>
        <v>23.172094950225098</v>
      </c>
      <c r="AC22" s="13">
        <f>'Table 1(Q1''22)'!AC22/32.15074</f>
        <v>25.038303939504971</v>
      </c>
      <c r="AD22" s="13">
        <f>'Table 1(Q1''22)'!AD22/32.15074</f>
        <v>23.638647197545065</v>
      </c>
      <c r="AE22" s="13">
        <f>'Table 1(Q1''22)'!AE22/32.15074</f>
        <v>23.949682029091711</v>
      </c>
      <c r="AF22" s="13">
        <f>'Table 1(Q1''22)'!AF22/32.15074</f>
        <v>21.461403376718547</v>
      </c>
      <c r="AG22" s="13">
        <f>'Table 1(Q1''22)'!AG22/32.15074</f>
        <v>22.861060118678452</v>
      </c>
      <c r="AH22" s="13">
        <f>'Table 1(Q1''22)'!AH22/32.15074</f>
        <v>23.681398207162452</v>
      </c>
      <c r="AI22" s="13">
        <f>'Table 1(Q1''22)'!AI22/32.15074</f>
        <v>23.16813890643942</v>
      </c>
      <c r="AJ22" s="13">
        <f>'Table 1(Q1''22)'!AJ22/32.15074</f>
        <v>21.001530874717236</v>
      </c>
      <c r="AK22" s="13">
        <f>'Table 1(Q1''22)'!AK22/32.15074</f>
        <v>21.370719276429632</v>
      </c>
      <c r="AL22" s="13">
        <f>'Table 1(Q1''22)'!AL22/32.15074</f>
        <v>20.012840110366842</v>
      </c>
      <c r="AM22" s="13">
        <f>'Table 1(Q1''22)'!AM22/32.15074</f>
        <v>12.14542579646071</v>
      </c>
      <c r="AN22" s="13">
        <f>'Table 1(Q1''22)'!AN22/32.15074</f>
        <v>20.148045945165379</v>
      </c>
      <c r="AO22" s="13">
        <f>'Table 1(Q1''22)'!AO22/32.15074</f>
        <v>22.392109216250606</v>
      </c>
      <c r="AP22" s="13">
        <f>'Table 1(Q1''22)'!AP22/32.15074</f>
        <v>22.527629897261036</v>
      </c>
      <c r="AQ22" s="13">
        <f>'Table 1(Q1''22)'!AQ22/32.15074</f>
        <v>20.499086646680759</v>
      </c>
      <c r="AR22" s="13">
        <f>'Table 1(Q1''22)'!AR22/32.15074</f>
        <v>18.019964723051299</v>
      </c>
      <c r="AS22" s="13">
        <f>'Table 1(Q1''22)'!AS22/32.15074</f>
        <v>21.157361556515269</v>
      </c>
      <c r="AT22" s="13">
        <f>'Table 1(Q1''22)'!AT22/32.15074</f>
        <v>22.539316770125435</v>
      </c>
      <c r="AU22" s="492">
        <f t="shared" si="47"/>
        <v>5.1877951287804258E-4</v>
      </c>
      <c r="AV22" s="492">
        <f t="shared" si="48"/>
        <v>6.5317937206806453E-2</v>
      </c>
      <c r="AW22" s="4"/>
      <c r="AX22" s="13">
        <f>D22-AY22</f>
        <v>49.454538215916656</v>
      </c>
      <c r="AY22" s="13">
        <f>SUM(P22:Q22)</f>
        <v>46.810742147770156</v>
      </c>
      <c r="AZ22" s="13">
        <f>SUM(R22:S22)</f>
        <v>49.454538215916649</v>
      </c>
      <c r="BA22" s="13">
        <f>SUM(T22:U22)</f>
        <v>47.277294395090131</v>
      </c>
      <c r="BB22" s="13">
        <f>SUM(V22:W22)</f>
        <v>51.631782036743168</v>
      </c>
      <c r="BC22" s="13">
        <f>SUM(X22:Y22)</f>
        <v>48.67695113705004</v>
      </c>
      <c r="BD22" s="13">
        <f>SUM(Z22:AA22)</f>
        <v>50.076607879009941</v>
      </c>
      <c r="BE22" s="13">
        <f>SUM(AB22:AC22)</f>
        <v>48.210398889730072</v>
      </c>
      <c r="BF22" s="13">
        <f>SUM(AD22:AE22)</f>
        <v>47.588329226636773</v>
      </c>
      <c r="BG22" s="13">
        <f>SUM(AF22:AG22)</f>
        <v>44.322463495397002</v>
      </c>
      <c r="BH22" s="13">
        <f>SUM(AH22:AI22)</f>
        <v>46.849537113601869</v>
      </c>
      <c r="BI22" s="13">
        <f>SUM(AJ22:AK22)</f>
        <v>42.372250151146872</v>
      </c>
      <c r="BJ22" s="13">
        <f>SUM(AL22:AM22)</f>
        <v>32.158265906827552</v>
      </c>
      <c r="BK22" s="13">
        <f>SUM(AN22:AO22)</f>
        <v>42.540155161415981</v>
      </c>
      <c r="BL22" s="13">
        <f>SUM(AP22:AQ22)</f>
        <v>43.026716543941795</v>
      </c>
      <c r="BM22" s="13">
        <f t="shared" si="22"/>
        <v>39.177326279566572</v>
      </c>
      <c r="BN22" s="492">
        <f t="shared" si="50"/>
        <v>-7.9050696197260351E-2</v>
      </c>
      <c r="BO22" s="492">
        <f t="shared" si="51"/>
        <v>-8.9465117805212158E-2</v>
      </c>
      <c r="BP22" s="19"/>
      <c r="BQ22" s="13">
        <f t="shared" si="52"/>
        <v>82.215729696372762</v>
      </c>
    </row>
    <row r="23" spans="1:69" x14ac:dyDescent="0.45">
      <c r="A23" s="29"/>
      <c r="B23" s="29" t="s">
        <v>9</v>
      </c>
      <c r="C23" s="610">
        <f>'Table 1(Q1''22)'!C23/32.15074</f>
        <v>4.354487641653038</v>
      </c>
      <c r="D23" s="610">
        <f>'Table 1(Q1''22)'!D23/32.15074</f>
        <v>4.6655224731996841</v>
      </c>
      <c r="E23" s="610">
        <f>'Table 1(Q1''22)'!E23/32.15074</f>
        <v>4.354487641653038</v>
      </c>
      <c r="F23" s="610">
        <f>'Table 1(Q1''22)'!F23/32.15074</f>
        <v>4.1989702258797159</v>
      </c>
      <c r="G23" s="610">
        <f>'Table 1(Q1''22)'!G23/32.15074</f>
        <v>4.354487641653038</v>
      </c>
      <c r="H23" s="610">
        <f>'Table 1(Q1''22)'!H23/32.15074</f>
        <v>4.510005057426361</v>
      </c>
      <c r="I23" s="543" t="s">
        <v>101</v>
      </c>
      <c r="J23" s="489" t="s">
        <v>101</v>
      </c>
      <c r="K23" s="489" t="s">
        <v>101</v>
      </c>
      <c r="L23" s="489" t="s">
        <v>101</v>
      </c>
      <c r="M23" s="489" t="s">
        <v>101</v>
      </c>
      <c r="N23" s="489" t="s">
        <v>101</v>
      </c>
      <c r="O23" s="36"/>
      <c r="P23" s="29">
        <f>'Table 1(Q1''22)'!P23/32.15074</f>
        <v>1.0886219104132595</v>
      </c>
      <c r="Q23" s="29">
        <f>'Table 1(Q1''22)'!Q23/32.15074</f>
        <v>1.2441393261865823</v>
      </c>
      <c r="R23" s="29">
        <f>'Table 1(Q1''22)'!R23/32.15074</f>
        <v>1.0886219104132595</v>
      </c>
      <c r="S23" s="29">
        <f>'Table 1(Q1''22)'!S23/32.15074</f>
        <v>1.0886219104132595</v>
      </c>
      <c r="T23" s="29">
        <f>'Table 1(Q1''22)'!T23/32.15074</f>
        <v>1.0886219104132595</v>
      </c>
      <c r="U23" s="29">
        <f>'Table 1(Q1''22)'!U23/32.15074</f>
        <v>1.0886219104132595</v>
      </c>
      <c r="V23" s="29">
        <f>'Table 1(Q1''22)'!V23/32.15074</f>
        <v>1.0886219104132595</v>
      </c>
      <c r="W23" s="29">
        <f>'Table 1(Q1''22)'!W23/32.15074</f>
        <v>1.0886219104132595</v>
      </c>
      <c r="X23" s="29">
        <f>'Table 1(Q1''22)'!X23/32.15074</f>
        <v>0.93310449463993683</v>
      </c>
      <c r="Y23" s="29">
        <f>'Table 1(Q1''22)'!Y23/32.15074</f>
        <v>1.0886219104132595</v>
      </c>
      <c r="Z23" s="29">
        <f>'Table 1(Q1''22)'!Z23/32.15074</f>
        <v>1.0886219104132595</v>
      </c>
      <c r="AA23" s="29">
        <f>'Table 1(Q1''22)'!AA23/32.15074</f>
        <v>1.0886219104132595</v>
      </c>
      <c r="AB23" s="29">
        <f>'Table 1(Q1''22)'!AB23/32.15074</f>
        <v>1.0886219104132595</v>
      </c>
      <c r="AC23" s="29">
        <f>'Table 1(Q1''22)'!AC23/32.15074</f>
        <v>1.0886219104132595</v>
      </c>
      <c r="AD23" s="29">
        <f>'Table 1(Q1''22)'!AD23/32.15074</f>
        <v>1.0886219104132595</v>
      </c>
      <c r="AE23" s="29">
        <f>'Table 1(Q1''22)'!AE23/32.15074</f>
        <v>1.2441393261865823</v>
      </c>
      <c r="AF23" s="29">
        <f>'Table 1(Q1''22)'!AF23/32.15074</f>
        <v>1.0886219104132595</v>
      </c>
      <c r="AG23" s="29">
        <f>'Table 1(Q1''22)'!AG23/32.15074</f>
        <v>1.2441393261865823</v>
      </c>
      <c r="AH23" s="489" t="s">
        <v>101</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612" t="str">
        <f t="shared" si="47"/>
        <v>N/A</v>
      </c>
      <c r="AV23" s="612" t="str">
        <f t="shared" si="48"/>
        <v>N/A</v>
      </c>
      <c r="AW23" s="4"/>
      <c r="AX23" s="29">
        <f>D23-AY23</f>
        <v>2.3327612365998425</v>
      </c>
      <c r="AY23" s="29">
        <f>SUM(P23:Q23)</f>
        <v>2.3327612365998416</v>
      </c>
      <c r="AZ23" s="29">
        <f>SUM(R23:S23)</f>
        <v>2.177243820826519</v>
      </c>
      <c r="BA23" s="29">
        <f>SUM(T23:U23)</f>
        <v>2.177243820826519</v>
      </c>
      <c r="BB23" s="29">
        <f>SUM(V23:W23)</f>
        <v>2.177243820826519</v>
      </c>
      <c r="BC23" s="29">
        <f>SUM(X23:Y23)</f>
        <v>2.0217264050531965</v>
      </c>
      <c r="BD23" s="29">
        <f>SUM(Z23:AA23)</f>
        <v>2.177243820826519</v>
      </c>
      <c r="BE23" s="29">
        <f>SUM(AB23:AC23)</f>
        <v>2.177243820826519</v>
      </c>
      <c r="BF23" s="29">
        <f>SUM(AD23:AE23)</f>
        <v>2.3327612365998416</v>
      </c>
      <c r="BG23" s="29">
        <f>SUM(AF23:AG23)</f>
        <v>2.3327612365998416</v>
      </c>
      <c r="BH23" s="489" t="s">
        <v>101</v>
      </c>
      <c r="BI23" s="489" t="s">
        <v>101</v>
      </c>
      <c r="BJ23" s="489" t="s">
        <v>101</v>
      </c>
      <c r="BK23" s="489" t="s">
        <v>101</v>
      </c>
      <c r="BL23" s="489" t="s">
        <v>101</v>
      </c>
      <c r="BM23" s="489">
        <f t="shared" si="22"/>
        <v>0</v>
      </c>
      <c r="BN23" s="612" t="str">
        <f t="shared" si="50"/>
        <v>N/A</v>
      </c>
      <c r="BO23" s="612" t="str">
        <f t="shared" si="51"/>
        <v>N/A</v>
      </c>
      <c r="BP23" s="19"/>
      <c r="BQ23" s="489" t="s">
        <v>101</v>
      </c>
    </row>
    <row r="24" spans="1:69" x14ac:dyDescent="0.45">
      <c r="A24" s="37"/>
      <c r="B24" s="37"/>
      <c r="C24" s="37"/>
      <c r="D24" s="37"/>
      <c r="E24" s="37"/>
      <c r="F24" s="37"/>
      <c r="G24" s="37"/>
      <c r="H24" s="37"/>
      <c r="I24" s="37"/>
      <c r="J24" s="37"/>
      <c r="K24" s="37"/>
      <c r="L24" s="37"/>
      <c r="M24" s="37"/>
      <c r="N24" s="539"/>
      <c r="O24" s="36"/>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492"/>
      <c r="AV24" s="492"/>
      <c r="AW24" s="4"/>
      <c r="AX24" s="37"/>
      <c r="AY24" s="37"/>
      <c r="AZ24" s="37"/>
      <c r="BA24" s="37"/>
      <c r="BB24" s="37"/>
      <c r="BC24" s="37"/>
      <c r="BD24" s="37"/>
      <c r="BE24" s="37"/>
      <c r="BF24" s="37"/>
      <c r="BG24" s="37"/>
      <c r="BH24" s="37"/>
      <c r="BI24" s="37"/>
      <c r="BJ24" s="37"/>
      <c r="BK24" s="37"/>
      <c r="BL24" s="37"/>
      <c r="BM24" s="37"/>
      <c r="BN24" s="492"/>
      <c r="BO24" s="492"/>
      <c r="BP24" s="19"/>
      <c r="BQ24" s="37"/>
    </row>
    <row r="25" spans="1:69" x14ac:dyDescent="0.45">
      <c r="A25" s="38" t="s">
        <v>5</v>
      </c>
      <c r="B25" s="28"/>
      <c r="C25" s="28">
        <f>'Table 1(Q1''22)'!C25/32.15074</f>
        <v>91.599757890487126</v>
      </c>
      <c r="D25" s="28">
        <f>'Table 1(Q1''22)'!D25/32.15074</f>
        <v>93.310449463993677</v>
      </c>
      <c r="E25" s="28">
        <f>'Table 1(Q1''22)'!E25/32.15074</f>
        <v>88.333892159247341</v>
      </c>
      <c r="F25" s="28">
        <f>'Table 1(Q1''22)'!F25/32.15074</f>
        <v>77.914225302434716</v>
      </c>
      <c r="G25" s="28">
        <f>'Table 1(Q1''22)'!G25/32.15074</f>
        <v>76.514568560474814</v>
      </c>
      <c r="H25" s="28">
        <f>'Table 1(Q1''22)'!H25/32.15074</f>
        <v>69.82731968222194</v>
      </c>
      <c r="I25" s="28">
        <f>'Table 1(Q1''22)'!I25/32.15074</f>
        <v>65.289558195321916</v>
      </c>
      <c r="J25" s="28">
        <f>'Table 1(Q1''22)'!J25/32.15074</f>
        <v>56.607651672462289</v>
      </c>
      <c r="K25" s="28">
        <f>'Table 1(Q1''22)'!K25/32.15074</f>
        <v>59.807181498887957</v>
      </c>
      <c r="L25" s="28">
        <f>'Table 1(Q1''22)'!L25/32.15074</f>
        <v>58.660973319808427</v>
      </c>
      <c r="M25" s="545">
        <f>IF(ISERROR(K25/J25),"N/A",IF(J25&lt;0,"N/A",IF(K25&lt;0,"N/A",IF(K25/J25-1&gt;300%,"&gt;±300%",IF(K25/J25-1&lt;-300%,"&gt;±300%",K25/J25-1)))))</f>
        <v>5.6521154506434579E-2</v>
      </c>
      <c r="N25" s="545">
        <f>IF(ISERROR(L25/K25),"N/A",IF(K25&lt;0,"N/A",IF(L25&lt;0,"N/A",IF(L25/K25-1&gt;300%,"&gt;±300%",IF(L25/K25-1&lt;-300%,"&gt;±300%",L25/K25-1)))))</f>
        <v>-1.9165059284742325E-2</v>
      </c>
      <c r="O25" s="36"/>
      <c r="P25" s="28">
        <f>'Table 1(Q1''22)'!P25/32.15074</f>
        <v>23.016577534451773</v>
      </c>
      <c r="Q25" s="28">
        <f>'Table 1(Q1''22)'!Q25/32.15074</f>
        <v>21.616920792491868</v>
      </c>
      <c r="R25" s="28">
        <f>'Table 1(Q1''22)'!R25/32.15074</f>
        <v>22.394507871358481</v>
      </c>
      <c r="S25" s="28">
        <f>'Table 1(Q1''22)'!S25/32.15074</f>
        <v>20.528298882078609</v>
      </c>
      <c r="T25" s="28">
        <f>'Table 1(Q1''22)'!T25/32.15074</f>
        <v>24.416234276411679</v>
      </c>
      <c r="U25" s="28">
        <f>'Table 1(Q1''22)'!U25/32.15074</f>
        <v>20.994851129398576</v>
      </c>
      <c r="V25" s="28">
        <f>'Table 1(Q1''22)'!V25/32.15074</f>
        <v>18.040020229705444</v>
      </c>
      <c r="W25" s="28">
        <f>'Table 1(Q1''22)'!W25/32.15074</f>
        <v>18.662089892798736</v>
      </c>
      <c r="X25" s="28">
        <f>'Table 1(Q1''22)'!X25/32.15074</f>
        <v>19.595194387438671</v>
      </c>
      <c r="Y25" s="28">
        <f>'Table 1(Q1''22)'!Y25/32.15074</f>
        <v>21.772438208265193</v>
      </c>
      <c r="Z25" s="28">
        <f>'Table 1(Q1''22)'!Z25/32.15074</f>
        <v>18.973124724345382</v>
      </c>
      <c r="AA25" s="28">
        <f>'Table 1(Q1''22)'!AA25/32.15074</f>
        <v>18.35105506125209</v>
      </c>
      <c r="AB25" s="28">
        <f>'Table 1(Q1''22)'!AB25/32.15074</f>
        <v>18.040020229705444</v>
      </c>
      <c r="AC25" s="28">
        <f>'Table 1(Q1''22)'!AC25/32.15074</f>
        <v>21.150368545171901</v>
      </c>
      <c r="AD25" s="28">
        <f>'Table 1(Q1''22)'!AD25/32.15074</f>
        <v>18.040020229705444</v>
      </c>
      <c r="AE25" s="28">
        <f>'Table 1(Q1''22)'!AE25/32.15074</f>
        <v>17.728985398158798</v>
      </c>
      <c r="AF25" s="28">
        <f>'Table 1(Q1''22)'!AF25/32.15074</f>
        <v>17.106915735065506</v>
      </c>
      <c r="AG25" s="28">
        <f>'Table 1(Q1''22)'!AG25/32.15074</f>
        <v>17.417950566612152</v>
      </c>
      <c r="AH25" s="28">
        <f>'Table 1(Q1''22)'!AH25/32.15074</f>
        <v>16.758555176398524</v>
      </c>
      <c r="AI25" s="28">
        <f>'Table 1(Q1''22)'!AI25/32.15074</f>
        <v>16.644414897087223</v>
      </c>
      <c r="AJ25" s="28">
        <f>'Table 1(Q1''22)'!AJ25/32.15074</f>
        <v>16.458296559322125</v>
      </c>
      <c r="AK25" s="28">
        <f>'Table 1(Q1''22)'!AK25/32.15074</f>
        <v>15.428291562514033</v>
      </c>
      <c r="AL25" s="28">
        <f>'Table 1(Q1''22)'!AL25/32.15074</f>
        <v>12.209200914747282</v>
      </c>
      <c r="AM25" s="28">
        <f>'Table 1(Q1''22)'!AM25/32.15074</f>
        <v>12.066865319725199</v>
      </c>
      <c r="AN25" s="28">
        <f>'Table 1(Q1''22)'!AN25/32.15074</f>
        <v>15.863260210073367</v>
      </c>
      <c r="AO25" s="28">
        <f>'Table 1(Q1''22)'!AO25/32.15074</f>
        <v>16.468325227916441</v>
      </c>
      <c r="AP25" s="28">
        <f>'Table 1(Q1''22)'!AP25/32.15074</f>
        <v>14.884893816420927</v>
      </c>
      <c r="AQ25" s="28">
        <f>'Table 1(Q1''22)'!AQ25/32.15074</f>
        <v>14.403813425188492</v>
      </c>
      <c r="AR25" s="28">
        <f>'Table 1(Q1''22)'!AR25/32.15074</f>
        <v>14.998720133057489</v>
      </c>
      <c r="AS25" s="28">
        <f>'Table 1(Q1''22)'!AS25/32.15074</f>
        <v>15.519754124221048</v>
      </c>
      <c r="AT25" s="28">
        <f>'Table 1(Q1''22)'!AT25/32.15074</f>
        <v>13.593204738906147</v>
      </c>
      <c r="AU25" s="612">
        <f>IF(ISERROR(AT25/AP25),"N/A",IF(AP25&lt;0,"N/A",IF(AT25&lt;0,"N/A",IF(AT25/AP25-1&gt;300%,"&gt;±300%",IF(AT25/AP25-1&lt;-300%,"&gt;±300%",AT25/AP25-1)))))</f>
        <v>-8.6778521462463898E-2</v>
      </c>
      <c r="AV25" s="612">
        <f>IF(ISERROR(AT25/AS25),"N/A",IF(AS25&lt;0,"N/A",IF(AT25&lt;0,"N/A",IF(AT25/AS25-1&gt;300%,"&gt;±300%",IF(AT25/AS25-1&lt;-300%,"&gt;±300%",AT25/AS25-1)))))</f>
        <v>-0.124135303297635</v>
      </c>
      <c r="AW25" s="4"/>
      <c r="AX25" s="28">
        <f>D25-AY25</f>
        <v>48.67695113705004</v>
      </c>
      <c r="AY25" s="28">
        <f>SUM(P25:Q25)</f>
        <v>44.633498326943638</v>
      </c>
      <c r="AZ25" s="28">
        <f>SUM(R25:S25)</f>
        <v>42.922806753437087</v>
      </c>
      <c r="BA25" s="28">
        <f>SUM(T25:U25)</f>
        <v>45.411085405810255</v>
      </c>
      <c r="BB25" s="28">
        <f>SUM(V25:W25)</f>
        <v>36.70211012250418</v>
      </c>
      <c r="BC25" s="28">
        <f>SUM(X25:Y25)</f>
        <v>41.367632595703867</v>
      </c>
      <c r="BD25" s="28">
        <f>SUM(Z25:AA25)</f>
        <v>37.324179785597472</v>
      </c>
      <c r="BE25" s="28">
        <f>SUM(AB25:AC25)</f>
        <v>39.190388774877349</v>
      </c>
      <c r="BF25" s="28">
        <f>SUM(AD25:AE25)</f>
        <v>35.769005627864246</v>
      </c>
      <c r="BG25" s="28">
        <f>SUM(AF25:AG25)</f>
        <v>34.524866301677662</v>
      </c>
      <c r="BH25" s="28">
        <f>SUM(AH25:AI25)</f>
        <v>33.402970073485747</v>
      </c>
      <c r="BI25" s="28">
        <f>SUM(AJ25:AK25)</f>
        <v>31.886588121836159</v>
      </c>
      <c r="BJ25" s="28">
        <f>SUM(AL25:AM25)</f>
        <v>24.276066234472481</v>
      </c>
      <c r="BK25" s="28">
        <f>SUM(AN25:AO25)</f>
        <v>32.331585437989808</v>
      </c>
      <c r="BL25" s="28">
        <f>SUM(AP25:AQ25)</f>
        <v>29.288707241609419</v>
      </c>
      <c r="BM25" s="28">
        <f t="shared" si="22"/>
        <v>30.518474257278537</v>
      </c>
      <c r="BN25" s="612">
        <f>IF(ISERROR(BM25/BK25),"N/A",IF(BK25&lt;0,"N/A",IF(BM25&lt;0,"N/A",IF(BM25/BK25-1&gt;300%,"&gt;±300%",IF(BM25/BK25-1&lt;-300%,"&gt;±300%",BM25/BK25-1)))))</f>
        <v>-5.6078635060712312E-2</v>
      </c>
      <c r="BO25" s="612">
        <f>IF(ISERROR(BM25/BL25),"N/A",IF(BL25&lt;0,"N/A",IF(BM25&lt;0,"N/A",IF(BM25/BL25-1&gt;300%,"&gt;±300%",IF(BM25/BL25-1&lt;-300%,"&gt;±300%",BM25/BL25-1)))))</f>
        <v>4.1987753352323853E-2</v>
      </c>
      <c r="BP25" s="19"/>
      <c r="BQ25" s="647">
        <f>SUM(AQ25:AT25)</f>
        <v>58.515492421373175</v>
      </c>
    </row>
    <row r="26" spans="1:69" x14ac:dyDescent="0.45">
      <c r="A26" s="23"/>
      <c r="B26" s="4"/>
      <c r="C26" s="9"/>
      <c r="D26" s="9"/>
      <c r="E26" s="9"/>
      <c r="F26" s="9"/>
      <c r="G26" s="9"/>
      <c r="H26" s="9"/>
      <c r="I26" s="9"/>
      <c r="J26" s="9"/>
      <c r="K26" s="9"/>
      <c r="L26" s="9"/>
      <c r="M26" s="492"/>
      <c r="N26" s="492"/>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492"/>
      <c r="AV26" s="492"/>
      <c r="AW26" s="4"/>
      <c r="AX26" s="7"/>
      <c r="AY26" s="7"/>
      <c r="AZ26" s="7"/>
      <c r="BA26" s="7"/>
      <c r="BB26" s="7"/>
      <c r="BC26" s="7"/>
      <c r="BD26" s="7"/>
      <c r="BE26" s="7"/>
      <c r="BF26" s="7"/>
      <c r="BG26" s="7"/>
      <c r="BH26" s="7"/>
      <c r="BI26" s="7"/>
      <c r="BJ26" s="7"/>
      <c r="BK26" s="7"/>
      <c r="BL26" s="7"/>
      <c r="BM26" s="7"/>
      <c r="BN26" s="492"/>
      <c r="BO26" s="492"/>
      <c r="BP26" s="19"/>
      <c r="BQ26" s="13"/>
    </row>
    <row r="27" spans="1:69" x14ac:dyDescent="0.45">
      <c r="A27" s="23" t="s">
        <v>6</v>
      </c>
      <c r="B27" s="9"/>
      <c r="C27" s="554">
        <f t="shared" ref="C27:L27" si="54">SUM(C28:C33)</f>
        <v>49.143503384370007</v>
      </c>
      <c r="D27" s="554">
        <f t="shared" si="54"/>
        <v>52.875921362929745</v>
      </c>
      <c r="E27" s="554">
        <f t="shared" si="54"/>
        <v>57.385926420356114</v>
      </c>
      <c r="F27" s="554">
        <f t="shared" si="54"/>
        <v>60.807309567369217</v>
      </c>
      <c r="G27" s="554">
        <f t="shared" si="54"/>
        <v>56.763856757262822</v>
      </c>
      <c r="H27" s="554">
        <f t="shared" si="54"/>
        <v>62.673518556649086</v>
      </c>
      <c r="I27" s="554">
        <f t="shared" si="54"/>
        <v>66.154984708554792</v>
      </c>
      <c r="J27" s="554">
        <f t="shared" si="54"/>
        <v>61.515936163458008</v>
      </c>
      <c r="K27" s="554">
        <f t="shared" si="54"/>
        <v>77.999887579339003</v>
      </c>
      <c r="L27" s="554">
        <f t="shared" si="54"/>
        <v>65.604433285335688</v>
      </c>
      <c r="M27" s="492">
        <f>IF(ISERROR(K27/J27),"N/A",IF(J27&lt;0,"N/A",IF(K27&lt;0,"N/A",IF(K27/J27-1&gt;300%,"&gt;±300%",IF(K27/J27-1&lt;-300%,"&gt;±300%",K27/J27-1)))))</f>
        <v>0.26796229471466404</v>
      </c>
      <c r="N27" s="492">
        <f>IF(ISERROR(L27/K27),"N/A",IF(K27&lt;0,"N/A",IF(L27&lt;0,"N/A",IF(L27/K27-1&gt;300%,"&gt;±300%",IF(L27/K27-1&lt;-300%,"&gt;±300%",L27/K27-1)))))</f>
        <v>-0.15891630973692183</v>
      </c>
      <c r="O27" s="36"/>
      <c r="P27" s="555">
        <f t="shared" ref="P27" si="55">SUM(P28:P33)</f>
        <v>12.596910677639144</v>
      </c>
      <c r="Q27" s="555">
        <f t="shared" ref="Q27:AT27" si="56">SUM(Q28:Q33)</f>
        <v>13.374497756505761</v>
      </c>
      <c r="R27" s="555">
        <f t="shared" si="56"/>
        <v>13.685532588052405</v>
      </c>
      <c r="S27" s="555">
        <f t="shared" si="56"/>
        <v>13.996567419599051</v>
      </c>
      <c r="T27" s="555">
        <f t="shared" si="56"/>
        <v>13.841050003825728</v>
      </c>
      <c r="U27" s="555">
        <f t="shared" si="56"/>
        <v>14.46311966691902</v>
      </c>
      <c r="V27" s="555">
        <f t="shared" si="56"/>
        <v>14.618637082692343</v>
      </c>
      <c r="W27" s="555">
        <f t="shared" si="56"/>
        <v>16.018293824652247</v>
      </c>
      <c r="X27" s="555">
        <f t="shared" si="56"/>
        <v>15.396224161558957</v>
      </c>
      <c r="Y27" s="555">
        <f t="shared" si="56"/>
        <v>13.841050003825728</v>
      </c>
      <c r="Z27" s="555">
        <f t="shared" si="56"/>
        <v>14.307602251145697</v>
      </c>
      <c r="AA27" s="555">
        <f t="shared" si="56"/>
        <v>13.841050003825728</v>
      </c>
      <c r="AB27" s="555">
        <f t="shared" si="56"/>
        <v>13.996567419599051</v>
      </c>
      <c r="AC27" s="555">
        <f t="shared" si="56"/>
        <v>14.152084835372374</v>
      </c>
      <c r="AD27" s="555">
        <f t="shared" si="56"/>
        <v>15.55174157733228</v>
      </c>
      <c r="AE27" s="555">
        <f t="shared" si="56"/>
        <v>15.55174157733228</v>
      </c>
      <c r="AF27" s="555">
        <f t="shared" si="56"/>
        <v>15.551741577332281</v>
      </c>
      <c r="AG27" s="555">
        <f t="shared" si="56"/>
        <v>16.173811240425572</v>
      </c>
      <c r="AH27" s="555">
        <f t="shared" si="56"/>
        <v>17.320396547119163</v>
      </c>
      <c r="AI27" s="555">
        <f t="shared" si="56"/>
        <v>16.673832529608333</v>
      </c>
      <c r="AJ27" s="555">
        <f t="shared" si="56"/>
        <v>16.562243885451196</v>
      </c>
      <c r="AK27" s="555">
        <f t="shared" si="56"/>
        <v>15.59843391016825</v>
      </c>
      <c r="AL27" s="555">
        <f t="shared" si="56"/>
        <v>17.62171281798733</v>
      </c>
      <c r="AM27" s="555">
        <f t="shared" si="56"/>
        <v>11.997040970555366</v>
      </c>
      <c r="AN27" s="555">
        <f t="shared" si="56"/>
        <v>15.601327981796514</v>
      </c>
      <c r="AO27" s="555">
        <f t="shared" si="56"/>
        <v>16.295854393118802</v>
      </c>
      <c r="AP27" s="555">
        <f t="shared" si="56"/>
        <v>22.001154222371131</v>
      </c>
      <c r="AQ27" s="555">
        <f t="shared" si="56"/>
        <v>18.283569823145601</v>
      </c>
      <c r="AR27" s="555">
        <f t="shared" si="56"/>
        <v>18.302032051801156</v>
      </c>
      <c r="AS27" s="555">
        <f t="shared" si="56"/>
        <v>19.413131482021114</v>
      </c>
      <c r="AT27" s="555">
        <f t="shared" si="56"/>
        <v>16.56466206331563</v>
      </c>
      <c r="AU27" s="492">
        <f t="shared" ref="AU27:AU33" si="57">IF(ISERROR(AT27/AP27),"N/A",IF(AP27&lt;0,"N/A",IF(AT27&lt;0,"N/A",IF(AT27/AP27-1&gt;300%,"&gt;±300%",IF(AT27/AP27-1&lt;-300%,"&gt;±300%",AT27/AP27-1)))))</f>
        <v>-0.2471003159246794</v>
      </c>
      <c r="AV27" s="492">
        <f t="shared" ref="AV27:AV33" si="58">IF(ISERROR(AT27/AS27),"N/A",IF(AS27&lt;0,"N/A",IF(AT27&lt;0,"N/A",IF(AT27/AS27-1&gt;300%,"&gt;±300%",IF(AT27/AS27-1&lt;-300%,"&gt;±300%",AT27/AS27-1)))))</f>
        <v>-0.14672900254879062</v>
      </c>
      <c r="AW27" s="4"/>
      <c r="AX27" s="9">
        <f>SUM(AX28:AX33)</f>
        <v>26.904512928784847</v>
      </c>
      <c r="AY27" s="9">
        <f t="shared" ref="AY27" si="59">SUM(AY28:AY33)</f>
        <v>25.971408434144905</v>
      </c>
      <c r="AZ27" s="9">
        <f t="shared" ref="AZ27:AZ33" si="60">SUM(R27:S27)</f>
        <v>27.682100007651457</v>
      </c>
      <c r="BA27" s="9">
        <f t="shared" ref="BA27:BA33" si="61">SUM(T27:U27)</f>
        <v>28.304169670744749</v>
      </c>
      <c r="BB27" s="9">
        <f t="shared" ref="BB27:BB33" si="62">SUM(V27:W27)</f>
        <v>30.636930907344592</v>
      </c>
      <c r="BC27" s="9">
        <f t="shared" ref="BC27:BC33" si="63">SUM(X27:Y27)</f>
        <v>29.237274165384683</v>
      </c>
      <c r="BD27" s="9">
        <f t="shared" ref="BD27:BD33" si="64">SUM(Z27:AA27)</f>
        <v>28.148652254971424</v>
      </c>
      <c r="BE27" s="9">
        <f t="shared" ref="BE27:BE33" si="65">SUM(AB27:AC27)</f>
        <v>28.148652254971424</v>
      </c>
      <c r="BF27" s="9">
        <f t="shared" ref="BF27:BF33" si="66">SUM(AD27:AE27)</f>
        <v>31.103483154664559</v>
      </c>
      <c r="BG27" s="9">
        <f t="shared" ref="BG27:BG33" si="67">SUM(AF27:AG27)</f>
        <v>31.725552817757851</v>
      </c>
      <c r="BH27" s="9">
        <f t="shared" ref="BH27:BH33" si="68">SUM(AH27:AI27)</f>
        <v>33.994229076727493</v>
      </c>
      <c r="BI27" s="9">
        <f t="shared" ref="BI27:BI33" si="69">SUM(AJ27:AK27)</f>
        <v>32.160677795619449</v>
      </c>
      <c r="BJ27" s="9">
        <f t="shared" ref="BJ27:BJ33" si="70">SUM(AL27:AM27)</f>
        <v>29.618753788542698</v>
      </c>
      <c r="BK27" s="9">
        <f t="shared" ref="BK27:BK33" si="71">SUM(AN27:AO27)</f>
        <v>31.897182374915317</v>
      </c>
      <c r="BL27" s="9">
        <f t="shared" ref="BL27:BL33" si="72">SUM(AP27:AQ27)</f>
        <v>40.284724045516732</v>
      </c>
      <c r="BM27" s="9">
        <f t="shared" si="22"/>
        <v>37.71516353382227</v>
      </c>
      <c r="BN27" s="492">
        <f t="shared" ref="BN27:BN33" si="73">IF(ISERROR(BM27/BK27),"N/A",IF(BK27&lt;0,"N/A",IF(BM27&lt;0,"N/A",IF(BM27/BK27-1&gt;300%,"&gt;±300%",IF(BM27/BK27-1&lt;-300%,"&gt;±300%",BM27/BK27-1)))))</f>
        <v>0.18239796514071882</v>
      </c>
      <c r="BO27" s="492">
        <f t="shared" ref="BO27:BO33" si="74">IF(ISERROR(BM27/BL27),"N/A",IF(BL27&lt;0,"N/A",IF(BM27&lt;0,"N/A",IF(BM27/BL27-1&gt;300%,"&gt;±300%",IF(BM27/BL27-1&lt;-300%,"&gt;±300%",BM27/BL27-1)))))</f>
        <v>-6.3784984819336921E-2</v>
      </c>
      <c r="BP27" s="19"/>
      <c r="BQ27" s="36">
        <f t="shared" ref="BQ27:BQ33" si="75">SUM(AQ27:AT27)</f>
        <v>72.563395420283513</v>
      </c>
    </row>
    <row r="28" spans="1:69" x14ac:dyDescent="0.45">
      <c r="A28" s="10"/>
      <c r="B28" s="10" t="s">
        <v>12</v>
      </c>
      <c r="C28" s="7">
        <f>'Table 1(Q1''22)'!C28/32.15074</f>
        <v>16.640363487745539</v>
      </c>
      <c r="D28" s="7">
        <f>'Table 1(Q1''22)'!D28/32.15074</f>
        <v>16.795880903518864</v>
      </c>
      <c r="E28" s="7">
        <f>'Table 1(Q1''22)'!E28/32.15074</f>
        <v>16.018293824652247</v>
      </c>
      <c r="F28" s="7">
        <f>'Table 1(Q1''22)'!F28/32.15074</f>
        <v>17.417950566612152</v>
      </c>
      <c r="G28" s="7">
        <f>'Table 1(Q1''22)'!G28/32.15074</f>
        <v>17.728985398158798</v>
      </c>
      <c r="H28" s="7">
        <f>'Table 1(Q1''22)'!H28/32.15074</f>
        <v>17.573467982385477</v>
      </c>
      <c r="I28" s="7">
        <f>'Table 1(Q1''22)'!I28/32.15074</f>
        <v>21.595707057311131</v>
      </c>
      <c r="J28" s="7">
        <f>'Table 1(Q1''22)'!J28/32.15074</f>
        <v>18.552134470041171</v>
      </c>
      <c r="K28" s="7">
        <f>'Table 1(Q1''22)'!K28/32.15074</f>
        <v>21.396704709385439</v>
      </c>
      <c r="L28" s="7">
        <f>'Table 1(Q1''22)'!L28/32.15074</f>
        <v>19.052872515221598</v>
      </c>
      <c r="M28" s="26">
        <f t="shared" ref="M28:M33" si="76">IF(ISERROR(K28/J28),"N/A",IF(J28&lt;0,"N/A",IF(K28&lt;0,"N/A",IF(K28/J28-1&gt;300%,"&gt;±300%",IF(K28/J28-1&lt;-300%,"&gt;±300%",K28/J28-1)))))</f>
        <v>0.15332846168929026</v>
      </c>
      <c r="N28" s="26">
        <f>IF(ISERROR(L28/K28),"N/A",IF(K28&lt;0,"N/A",IF(L28&lt;0,"N/A",IF(L28/K28-1&gt;300%,"&gt;±300%",IF(L28/K28-1&lt;-300%,"&gt;±300%",L28/K28-1)))))</f>
        <v>-0.1095417367299435</v>
      </c>
      <c r="O28" s="574"/>
      <c r="P28" s="7">
        <f>'Table 1(Q1''22)'!P28/32.15074</f>
        <v>4.510005057426361</v>
      </c>
      <c r="Q28" s="7">
        <f>'Table 1(Q1''22)'!Q28/32.15074</f>
        <v>3.8879353943330699</v>
      </c>
      <c r="R28" s="7">
        <f>'Table 1(Q1''22)'!R28/32.15074</f>
        <v>4.1989702258797159</v>
      </c>
      <c r="S28" s="7">
        <f>'Table 1(Q1''22)'!S28/32.15074</f>
        <v>4.0434528101063929</v>
      </c>
      <c r="T28" s="7">
        <f>'Table 1(Q1''22)'!T28/32.15074</f>
        <v>3.8879353943330699</v>
      </c>
      <c r="U28" s="7">
        <f>'Table 1(Q1''22)'!U28/32.15074</f>
        <v>3.5769005627864243</v>
      </c>
      <c r="V28" s="7">
        <f>'Table 1(Q1''22)'!V28/32.15074</f>
        <v>4.354487641653038</v>
      </c>
      <c r="W28" s="7">
        <f>'Table 1(Q1''22)'!W28/32.15074</f>
        <v>4.1989702258797159</v>
      </c>
      <c r="X28" s="7">
        <f>'Table 1(Q1''22)'!X28/32.15074</f>
        <v>5.1320747205196522</v>
      </c>
      <c r="Y28" s="7">
        <f>'Table 1(Q1''22)'!Y28/32.15074</f>
        <v>4.0434528101063929</v>
      </c>
      <c r="Z28" s="7">
        <f>'Table 1(Q1''22)'!Z28/32.15074</f>
        <v>4.6655224731996841</v>
      </c>
      <c r="AA28" s="7">
        <f>'Table 1(Q1''22)'!AA28/32.15074</f>
        <v>4.1989702258797159</v>
      </c>
      <c r="AB28" s="7">
        <f>'Table 1(Q1''22)'!AB28/32.15074</f>
        <v>4.9765573047463292</v>
      </c>
      <c r="AC28" s="7">
        <f>'Table 1(Q1''22)'!AC28/32.15074</f>
        <v>4.1989702258797159</v>
      </c>
      <c r="AD28" s="7">
        <f>'Table 1(Q1''22)'!AD28/32.15074</f>
        <v>4.510005057426361</v>
      </c>
      <c r="AE28" s="7">
        <f>'Table 1(Q1''22)'!AE28/32.15074</f>
        <v>4.1989702258797159</v>
      </c>
      <c r="AF28" s="7">
        <f>'Table 1(Q1''22)'!AF28/32.15074</f>
        <v>4.8210398889730071</v>
      </c>
      <c r="AG28" s="7">
        <f>'Table 1(Q1''22)'!AG28/32.15074</f>
        <v>4.354487641653038</v>
      </c>
      <c r="AH28" s="7">
        <f>'Table 1(Q1''22)'!AH28/32.15074</f>
        <v>4.3004756925712311</v>
      </c>
      <c r="AI28" s="7">
        <f>'Table 1(Q1''22)'!AI28/32.15074</f>
        <v>6.367807906258113</v>
      </c>
      <c r="AJ28" s="7">
        <f>'Table 1(Q1''22)'!AJ28/32.15074</f>
        <v>5.0281836317852227</v>
      </c>
      <c r="AK28" s="7">
        <f>'Table 1(Q1''22)'!AK28/32.15074</f>
        <v>5.8992398266965642</v>
      </c>
      <c r="AL28" s="7">
        <f>'Table 1(Q1''22)'!AL28/32.15074</f>
        <v>5.5728459766635448</v>
      </c>
      <c r="AM28" s="7">
        <f>'Table 1(Q1''22)'!AM28/32.15074</f>
        <v>3.5286322664875276</v>
      </c>
      <c r="AN28" s="7">
        <f>'Table 1(Q1''22)'!AN28/32.15074</f>
        <v>3.9187223186285527</v>
      </c>
      <c r="AO28" s="7">
        <f>'Table 1(Q1''22)'!AO28/32.15074</f>
        <v>5.5319339082615464</v>
      </c>
      <c r="AP28" s="7">
        <f>'Table 1(Q1''22)'!AP28/32.15074</f>
        <v>3.7158011237262416</v>
      </c>
      <c r="AQ28" s="7">
        <f>'Table 1(Q1''22)'!AQ28/32.15074</f>
        <v>6.5396135943776477</v>
      </c>
      <c r="AR28" s="7">
        <f>'Table 1(Q1''22)'!AR28/32.15074</f>
        <v>4.9160450272318963</v>
      </c>
      <c r="AS28" s="7">
        <f>'Table 1(Q1''22)'!AS28/32.15074</f>
        <v>6.2252449640496552</v>
      </c>
      <c r="AT28" s="7">
        <f>'Table 1(Q1''22)'!AT28/32.15074</f>
        <v>3.4411454873414651</v>
      </c>
      <c r="AU28" s="492">
        <f t="shared" si="57"/>
        <v>-7.3915591076992082E-2</v>
      </c>
      <c r="AV28" s="492">
        <f t="shared" si="58"/>
        <v>-0.44722729672264561</v>
      </c>
      <c r="AW28" s="4"/>
      <c r="AX28" s="13">
        <f t="shared" ref="AX28:AX33" si="77">D28-AY28</f>
        <v>8.3979404517594318</v>
      </c>
      <c r="AY28" s="13">
        <f t="shared" ref="AY28:AY33" si="78">SUM(P28:Q28)</f>
        <v>8.3979404517594318</v>
      </c>
      <c r="AZ28" s="13">
        <f t="shared" si="60"/>
        <v>8.2424230359861088</v>
      </c>
      <c r="BA28" s="13">
        <f t="shared" si="61"/>
        <v>7.4648359571194938</v>
      </c>
      <c r="BB28" s="13">
        <f t="shared" si="62"/>
        <v>8.5534578675327531</v>
      </c>
      <c r="BC28" s="13">
        <f t="shared" si="63"/>
        <v>9.1755275306260451</v>
      </c>
      <c r="BD28" s="13">
        <f t="shared" si="64"/>
        <v>8.8644926990793991</v>
      </c>
      <c r="BE28" s="13">
        <f t="shared" si="65"/>
        <v>9.1755275306260451</v>
      </c>
      <c r="BF28" s="13">
        <f t="shared" si="66"/>
        <v>8.7089752833060778</v>
      </c>
      <c r="BG28" s="13">
        <f t="shared" si="67"/>
        <v>9.1755275306260451</v>
      </c>
      <c r="BH28" s="13">
        <f t="shared" si="68"/>
        <v>10.668283598829344</v>
      </c>
      <c r="BI28" s="13">
        <f t="shared" si="69"/>
        <v>10.927423458481787</v>
      </c>
      <c r="BJ28" s="13">
        <f t="shared" si="70"/>
        <v>9.1014782431510728</v>
      </c>
      <c r="BK28" s="13">
        <f t="shared" si="71"/>
        <v>9.4506562268901</v>
      </c>
      <c r="BL28" s="13">
        <f t="shared" si="72"/>
        <v>10.255414718103889</v>
      </c>
      <c r="BM28" s="13">
        <f t="shared" si="22"/>
        <v>11.141289991281552</v>
      </c>
      <c r="BN28" s="492">
        <f t="shared" si="73"/>
        <v>0.17889062132860833</v>
      </c>
      <c r="BO28" s="492">
        <f t="shared" si="74"/>
        <v>8.6381223726996303E-2</v>
      </c>
      <c r="BP28" s="19"/>
      <c r="BQ28" s="13">
        <f t="shared" si="75"/>
        <v>21.122049073000664</v>
      </c>
    </row>
    <row r="29" spans="1:69" x14ac:dyDescent="0.45">
      <c r="A29" s="10"/>
      <c r="B29" s="10" t="s">
        <v>13</v>
      </c>
      <c r="C29" s="7">
        <f>'Table 1(Q1''22)'!C29/32.15074</f>
        <v>1.5551741577332279</v>
      </c>
      <c r="D29" s="7">
        <f>'Table 1(Q1''22)'!D29/32.15074</f>
        <v>1.8662089892798737</v>
      </c>
      <c r="E29" s="7">
        <f>'Table 1(Q1''22)'!E29/32.15074</f>
        <v>6.3762140467062345</v>
      </c>
      <c r="F29" s="7">
        <f>'Table 1(Q1''22)'!F29/32.15074</f>
        <v>6.8427662940262026</v>
      </c>
      <c r="G29" s="7">
        <f>'Table 1(Q1''22)'!G29/32.15074</f>
        <v>3.1103483154664557</v>
      </c>
      <c r="H29" s="7">
        <f>'Table 1(Q1''22)'!H29/32.15074</f>
        <v>7.3093185413461716</v>
      </c>
      <c r="I29" s="7">
        <f>'Table 1(Q1''22)'!I29/32.15074</f>
        <v>6.8063128975976861</v>
      </c>
      <c r="J29" s="7">
        <f>'Table 1(Q1''22)'!J29/32.15074</f>
        <v>3.3867342485185845</v>
      </c>
      <c r="K29" s="7">
        <f>'Table 1(Q1''22)'!K29/32.15074</f>
        <v>5.3445786837409441</v>
      </c>
      <c r="L29" s="7">
        <f>'Table 1(Q1''22)'!L29/32.15074</f>
        <v>6.0044751202297775</v>
      </c>
      <c r="M29" s="26">
        <f t="shared" si="76"/>
        <v>0.57809213583225616</v>
      </c>
      <c r="N29" s="26">
        <f>IF(ISERROR(L29/K29),"N/A",IF(K29&lt;0,"N/A",IF(L29&lt;0,"N/A",IF(L29/K29-1&gt;300%,"&gt;±300%",IF(L29/K29-1&lt;-300%,"&gt;±300%",L29/K29-1)))))</f>
        <v>0.12347024443598209</v>
      </c>
      <c r="O29" s="36"/>
      <c r="P29" s="7">
        <f>'Table 1(Q1''22)'!P29/32.15074</f>
        <v>0.46655224731996842</v>
      </c>
      <c r="Q29" s="7">
        <f>'Table 1(Q1''22)'!Q29/32.15074</f>
        <v>0.46655224731996842</v>
      </c>
      <c r="R29" s="7">
        <f>'Table 1(Q1''22)'!R29/32.15074</f>
        <v>1.7106915735065507</v>
      </c>
      <c r="S29" s="7">
        <f>'Table 1(Q1''22)'!S29/32.15074</f>
        <v>1.5551741577332279</v>
      </c>
      <c r="T29" s="7">
        <f>'Table 1(Q1''22)'!T29/32.15074</f>
        <v>1.5551741577332279</v>
      </c>
      <c r="U29" s="7">
        <f>'Table 1(Q1''22)'!U29/32.15074</f>
        <v>1.5551741577332279</v>
      </c>
      <c r="V29" s="7">
        <f>'Table 1(Q1''22)'!V29/32.15074</f>
        <v>1.7106915735065507</v>
      </c>
      <c r="W29" s="7">
        <f>'Table 1(Q1''22)'!W29/32.15074</f>
        <v>1.8662089892798737</v>
      </c>
      <c r="X29" s="7">
        <f>'Table 1(Q1''22)'!X29/32.15074</f>
        <v>1.7106915735065507</v>
      </c>
      <c r="Y29" s="7">
        <f>'Table 1(Q1''22)'!Y29/32.15074</f>
        <v>1.7106915735065507</v>
      </c>
      <c r="Z29" s="7">
        <f>'Table 1(Q1''22)'!Z29/32.15074</f>
        <v>1.0886219104132595</v>
      </c>
      <c r="AA29" s="7">
        <f>'Table 1(Q1''22)'!AA29/32.15074</f>
        <v>0.46655224731996842</v>
      </c>
      <c r="AB29" s="7">
        <f>'Table 1(Q1''22)'!AB29/32.15074</f>
        <v>0.77758707886661393</v>
      </c>
      <c r="AC29" s="7">
        <f>'Table 1(Q1''22)'!AC29/32.15074</f>
        <v>0.77758707886661393</v>
      </c>
      <c r="AD29" s="7">
        <f>'Table 1(Q1''22)'!AD29/32.15074</f>
        <v>1.7106915735065507</v>
      </c>
      <c r="AE29" s="7">
        <f>'Table 1(Q1''22)'!AE29/32.15074</f>
        <v>1.7106915735065507</v>
      </c>
      <c r="AF29" s="7">
        <f>'Table 1(Q1''22)'!AF29/32.15074</f>
        <v>1.7106915735065507</v>
      </c>
      <c r="AG29" s="7">
        <f>'Table 1(Q1''22)'!AG29/32.15074</f>
        <v>1.7106915735065507</v>
      </c>
      <c r="AH29" s="7">
        <f>'Table 1(Q1''22)'!AH29/32.15074</f>
        <v>1.7015782243994215</v>
      </c>
      <c r="AI29" s="7">
        <f>'Table 1(Q1''22)'!AI29/32.15074</f>
        <v>1.7015782243994215</v>
      </c>
      <c r="AJ29" s="7">
        <f>'Table 1(Q1''22)'!AJ29/32.15074</f>
        <v>1.7015782243994215</v>
      </c>
      <c r="AK29" s="7">
        <f>'Table 1(Q1''22)'!AK29/32.15074</f>
        <v>1.7015782243994215</v>
      </c>
      <c r="AL29" s="7">
        <f>'Table 1(Q1''22)'!AL29/32.15074</f>
        <v>1.0318845562476906</v>
      </c>
      <c r="AM29" s="7">
        <f>'Table 1(Q1''22)'!AM29/32.15074</f>
        <v>0.56889675062977674</v>
      </c>
      <c r="AN29" s="7">
        <f>'Table 1(Q1''22)'!AN29/32.15074</f>
        <v>0.66644247200782714</v>
      </c>
      <c r="AO29" s="7">
        <f>'Table 1(Q1''22)'!AO29/32.15074</f>
        <v>1.11951046963329</v>
      </c>
      <c r="AP29" s="7">
        <f>'Table 1(Q1''22)'!AP29/32.15074</f>
        <v>1.1384044771566617</v>
      </c>
      <c r="AQ29" s="7">
        <f>'Table 1(Q1''22)'!AQ29/32.15074</f>
        <v>1.2182154531199065</v>
      </c>
      <c r="AR29" s="7">
        <f>'Table 1(Q1''22)'!AR29/32.15074</f>
        <v>1.2182154531199065</v>
      </c>
      <c r="AS29" s="7">
        <f>'Table 1(Q1''22)'!AS29/32.15074</f>
        <v>1.7697433003444685</v>
      </c>
      <c r="AT29" s="7">
        <f>'Table 1(Q1''22)'!AT29/32.15074</f>
        <v>1.3753337502418979</v>
      </c>
      <c r="AU29" s="492">
        <f t="shared" si="57"/>
        <v>0.20812398215175953</v>
      </c>
      <c r="AV29" s="492">
        <f t="shared" si="58"/>
        <v>-0.2228625756208833</v>
      </c>
      <c r="AW29" s="4"/>
      <c r="AX29" s="13">
        <f t="shared" si="77"/>
        <v>0.93310449463993683</v>
      </c>
      <c r="AY29" s="13">
        <f t="shared" si="78"/>
        <v>0.93310449463993683</v>
      </c>
      <c r="AZ29" s="13">
        <f t="shared" si="60"/>
        <v>3.2658657312397787</v>
      </c>
      <c r="BA29" s="13">
        <f t="shared" si="61"/>
        <v>3.1103483154664557</v>
      </c>
      <c r="BB29" s="13">
        <f t="shared" si="62"/>
        <v>3.5769005627864243</v>
      </c>
      <c r="BC29" s="13">
        <f t="shared" si="63"/>
        <v>3.4213831470131013</v>
      </c>
      <c r="BD29" s="13">
        <f t="shared" si="64"/>
        <v>1.5551741577332279</v>
      </c>
      <c r="BE29" s="13">
        <f t="shared" si="65"/>
        <v>1.5551741577332279</v>
      </c>
      <c r="BF29" s="13">
        <f t="shared" si="66"/>
        <v>3.4213831470131013</v>
      </c>
      <c r="BG29" s="13">
        <f t="shared" si="67"/>
        <v>3.4213831470131013</v>
      </c>
      <c r="BH29" s="13">
        <f t="shared" si="68"/>
        <v>3.403156448798843</v>
      </c>
      <c r="BI29" s="13">
        <f t="shared" si="69"/>
        <v>3.403156448798843</v>
      </c>
      <c r="BJ29" s="13">
        <f t="shared" si="70"/>
        <v>1.6007813068774674</v>
      </c>
      <c r="BK29" s="13">
        <f t="shared" si="71"/>
        <v>1.7859529416411171</v>
      </c>
      <c r="BL29" s="13">
        <f t="shared" si="72"/>
        <v>2.356619930276568</v>
      </c>
      <c r="BM29" s="13">
        <f t="shared" si="22"/>
        <v>2.9879587534643752</v>
      </c>
      <c r="BN29" s="492">
        <f t="shared" si="73"/>
        <v>0.67303330552412644</v>
      </c>
      <c r="BO29" s="492">
        <f t="shared" si="74"/>
        <v>0.26790014591521949</v>
      </c>
      <c r="BP29" s="19"/>
      <c r="BQ29" s="13">
        <f t="shared" si="75"/>
        <v>5.5815079568261794</v>
      </c>
    </row>
    <row r="30" spans="1:69" x14ac:dyDescent="0.45">
      <c r="A30" s="10"/>
      <c r="B30" s="10" t="s">
        <v>10</v>
      </c>
      <c r="C30" s="7">
        <f>'Table 1(Q1''22)'!C30/32.15074</f>
        <v>6.0651792151595894</v>
      </c>
      <c r="D30" s="7">
        <f>'Table 1(Q1''22)'!D30/32.15074</f>
        <v>6.6872488782528805</v>
      </c>
      <c r="E30" s="7">
        <f>'Table 1(Q1''22)'!E30/32.15074</f>
        <v>6.3762140467062345</v>
      </c>
      <c r="F30" s="7">
        <f>'Table 1(Q1''22)'!F30/32.15074</f>
        <v>6.0651792151595894</v>
      </c>
      <c r="G30" s="7">
        <f>'Table 1(Q1''22)'!G30/32.15074</f>
        <v>6.5317314624795575</v>
      </c>
      <c r="H30" s="7">
        <f>'Table 1(Q1''22)'!H30/32.15074</f>
        <v>6.3762140467062345</v>
      </c>
      <c r="I30" s="7">
        <f>'Table 1(Q1''22)'!I30/32.15074</f>
        <v>4.4904437164333082</v>
      </c>
      <c r="J30" s="7">
        <f>'Table 1(Q1''22)'!J30/32.15074</f>
        <v>4.0363612159471289</v>
      </c>
      <c r="K30" s="7">
        <f>'Table 1(Q1''22)'!K30/32.15074</f>
        <v>4.1966875412509941</v>
      </c>
      <c r="L30" s="7">
        <f>'Table 1(Q1''22)'!L30/32.15074</f>
        <v>3.9642073557249375</v>
      </c>
      <c r="M30" s="26">
        <f>IF(ISERROR(K30/J30),"N/A",IF(J30&lt;0,"N/A",IF(K30&lt;0,"N/A",IF(K30/J30-1&gt;300%,"&gt;±300%",IF(K30/J30-1&lt;-300%,"&gt;±300%",K30/J30-1)))))</f>
        <v>3.9720509817217753E-2</v>
      </c>
      <c r="N30" s="26">
        <f t="shared" ref="N30:N32" si="79">IF(ISERROR(L30/K30),"N/A",IF(K30&lt;0,"N/A",IF(L30&lt;0,"N/A",IF(L30/K30-1&gt;300%,"&gt;±300%",IF(L30/K30-1&lt;-300%,"&gt;±300%",L30/K30-1)))))</f>
        <v>-5.5396114969463839E-2</v>
      </c>
      <c r="O30" s="36"/>
      <c r="P30" s="7">
        <f>'Table 1(Q1''22)'!P30/32.15074</f>
        <v>1.7106915735065507</v>
      </c>
      <c r="Q30" s="7">
        <f>'Table 1(Q1''22)'!Q30/32.15074</f>
        <v>1.8662089892798737</v>
      </c>
      <c r="R30" s="7">
        <f>'Table 1(Q1''22)'!R30/32.15074</f>
        <v>1.8662089892798737</v>
      </c>
      <c r="S30" s="7">
        <f>'Table 1(Q1''22)'!S30/32.15074</f>
        <v>1.5551741577332279</v>
      </c>
      <c r="T30" s="7">
        <f>'Table 1(Q1''22)'!T30/32.15074</f>
        <v>1.5551741577332279</v>
      </c>
      <c r="U30" s="7">
        <f>'Table 1(Q1''22)'!U30/32.15074</f>
        <v>1.5551741577332279</v>
      </c>
      <c r="V30" s="7">
        <f>'Table 1(Q1''22)'!V30/32.15074</f>
        <v>1.5551741577332279</v>
      </c>
      <c r="W30" s="7">
        <f>'Table 1(Q1''22)'!W30/32.15074</f>
        <v>1.5551741577332279</v>
      </c>
      <c r="X30" s="7">
        <f>'Table 1(Q1''22)'!X30/32.15074</f>
        <v>1.5551741577332279</v>
      </c>
      <c r="Y30" s="7">
        <f>'Table 1(Q1''22)'!Y30/32.15074</f>
        <v>1.5551741577332279</v>
      </c>
      <c r="Z30" s="7">
        <f>'Table 1(Q1''22)'!Z30/32.15074</f>
        <v>1.7106915735065507</v>
      </c>
      <c r="AA30" s="7">
        <f>'Table 1(Q1''22)'!AA30/32.15074</f>
        <v>1.5551741577332279</v>
      </c>
      <c r="AB30" s="7">
        <f>'Table 1(Q1''22)'!AB30/32.15074</f>
        <v>1.5551741577332279</v>
      </c>
      <c r="AC30" s="7">
        <f>'Table 1(Q1''22)'!AC30/32.15074</f>
        <v>2.0217264050531965</v>
      </c>
      <c r="AD30" s="7">
        <f>'Table 1(Q1''22)'!AD30/32.15074</f>
        <v>1.7106915735065507</v>
      </c>
      <c r="AE30" s="7">
        <f>'Table 1(Q1''22)'!AE30/32.15074</f>
        <v>1.5551741577332279</v>
      </c>
      <c r="AF30" s="7">
        <f>'Table 1(Q1''22)'!AF30/32.15074</f>
        <v>1.5551741577332279</v>
      </c>
      <c r="AG30" s="7">
        <f>'Table 1(Q1''22)'!AG30/32.15074</f>
        <v>1.7106915735065507</v>
      </c>
      <c r="AH30" s="7">
        <f>'Table 1(Q1''22)'!AH30/32.15074</f>
        <v>1.096518024779523</v>
      </c>
      <c r="AI30" s="7">
        <f>'Table 1(Q1''22)'!AI30/32.15074</f>
        <v>1.1113150117229027</v>
      </c>
      <c r="AJ30" s="7">
        <f>'Table 1(Q1''22)'!AJ30/32.15074</f>
        <v>1.1659078453559704</v>
      </c>
      <c r="AK30" s="7">
        <f>'Table 1(Q1''22)'!AK30/32.15074</f>
        <v>1.1166249983670673</v>
      </c>
      <c r="AL30" s="7">
        <f>'Table 1(Q1''22)'!AL30/32.15074</f>
        <v>0.99745760128693783</v>
      </c>
      <c r="AM30" s="7">
        <f>'Table 1(Q1''22)'!AM30/32.15074</f>
        <v>0.91092771115066096</v>
      </c>
      <c r="AN30" s="7">
        <f>'Table 1(Q1''22)'!AN30/32.15074</f>
        <v>1.0140357578083741</v>
      </c>
      <c r="AO30" s="7">
        <f>'Table 1(Q1''22)'!AO30/32.15074</f>
        <v>1.1139401457011566</v>
      </c>
      <c r="AP30" s="7">
        <f>'Table 1(Q1''22)'!AP30/32.15074</f>
        <v>1.0297741202846342</v>
      </c>
      <c r="AQ30" s="7">
        <f>'Table 1(Q1''22)'!AQ30/32.15074</f>
        <v>1.090029343026008</v>
      </c>
      <c r="AR30" s="7">
        <f>'Table 1(Q1''22)'!AR30/32.15074</f>
        <v>1.0876265989523104</v>
      </c>
      <c r="AS30" s="7">
        <f>'Table 1(Q1''22)'!AS30/32.15074</f>
        <v>0.98925747898804195</v>
      </c>
      <c r="AT30" s="7">
        <f>'Table 1(Q1''22)'!AT30/32.15074</f>
        <v>0.94056622024874081</v>
      </c>
      <c r="AU30" s="492">
        <f t="shared" si="57"/>
        <v>-8.6628609399540868E-2</v>
      </c>
      <c r="AV30" s="492">
        <f t="shared" si="58"/>
        <v>-4.9220005684576407E-2</v>
      </c>
      <c r="AW30" s="4"/>
      <c r="AX30" s="13">
        <f t="shared" si="77"/>
        <v>3.1103483154664562</v>
      </c>
      <c r="AY30" s="13">
        <f t="shared" si="78"/>
        <v>3.5769005627864243</v>
      </c>
      <c r="AZ30" s="13">
        <f t="shared" si="60"/>
        <v>3.4213831470131018</v>
      </c>
      <c r="BA30" s="13">
        <f t="shared" si="61"/>
        <v>3.1103483154664557</v>
      </c>
      <c r="BB30" s="13">
        <f t="shared" si="62"/>
        <v>3.1103483154664557</v>
      </c>
      <c r="BC30" s="13">
        <f t="shared" si="63"/>
        <v>3.1103483154664557</v>
      </c>
      <c r="BD30" s="13">
        <f t="shared" si="64"/>
        <v>3.2658657312397787</v>
      </c>
      <c r="BE30" s="13">
        <f t="shared" si="65"/>
        <v>3.5769005627864243</v>
      </c>
      <c r="BF30" s="13">
        <f t="shared" si="66"/>
        <v>3.2658657312397787</v>
      </c>
      <c r="BG30" s="13">
        <f t="shared" si="67"/>
        <v>3.2658657312397787</v>
      </c>
      <c r="BH30" s="13">
        <f t="shared" si="68"/>
        <v>2.2078330365024259</v>
      </c>
      <c r="BI30" s="13">
        <f t="shared" si="69"/>
        <v>2.2825328437230379</v>
      </c>
      <c r="BJ30" s="13">
        <f t="shared" si="70"/>
        <v>1.9083853124375989</v>
      </c>
      <c r="BK30" s="13">
        <f t="shared" si="71"/>
        <v>2.1279759035095305</v>
      </c>
      <c r="BL30" s="13">
        <f t="shared" si="72"/>
        <v>2.1198034633106424</v>
      </c>
      <c r="BM30" s="13">
        <f t="shared" si="22"/>
        <v>2.0768840779403526</v>
      </c>
      <c r="BN30" s="492">
        <f t="shared" si="73"/>
        <v>-2.4009588400374038E-2</v>
      </c>
      <c r="BO30" s="492">
        <f t="shared" si="74"/>
        <v>-2.0246870105240622E-2</v>
      </c>
      <c r="BP30" s="19"/>
      <c r="BQ30" s="13">
        <f t="shared" si="75"/>
        <v>4.1074796412151011</v>
      </c>
    </row>
    <row r="31" spans="1:69" x14ac:dyDescent="0.45">
      <c r="A31" s="10"/>
      <c r="B31" s="10" t="s">
        <v>11</v>
      </c>
      <c r="C31" s="7">
        <f>'Table 1(Q1''22)'!C31/32.15074</f>
        <v>4.510005057426361</v>
      </c>
      <c r="D31" s="7">
        <f>'Table 1(Q1''22)'!D31/32.15074</f>
        <v>6.3762140467062345</v>
      </c>
      <c r="E31" s="7">
        <f>'Table 1(Q1''22)'!E31/32.15074</f>
        <v>7.3093185413461716</v>
      </c>
      <c r="F31" s="7">
        <f>'Table 1(Q1''22)'!F31/32.15074</f>
        <v>7.9313882044394628</v>
      </c>
      <c r="G31" s="7">
        <f>'Table 1(Q1''22)'!G31/32.15074</f>
        <v>6.3762140467062345</v>
      </c>
      <c r="H31" s="7">
        <f>'Table 1(Q1''22)'!H31/32.15074</f>
        <v>7.7758707886661398</v>
      </c>
      <c r="I31" s="7">
        <f>'Table 1(Q1''22)'!I31/32.15074</f>
        <v>7.3499252318539927</v>
      </c>
      <c r="J31" s="7">
        <f>'Table 1(Q1''22)'!J31/32.15074</f>
        <v>12.67209572441967</v>
      </c>
      <c r="K31" s="7">
        <f>'Table 1(Q1''22)'!K31/32.15074</f>
        <v>22.228094661486203</v>
      </c>
      <c r="L31" s="7">
        <f>'Table 1(Q1''22)'!L31/32.15074</f>
        <v>10.308515742010945</v>
      </c>
      <c r="M31" s="26">
        <f t="shared" si="76"/>
        <v>0.75409775501077658</v>
      </c>
      <c r="N31" s="26">
        <f>IF(ISERROR(L31/K31),"N/A",IF(K31&lt;0,"N/A",IF(L31&lt;0,"N/A",IF(L31/K31-1&gt;300%,"&gt;±300%",IF(L31/K31-1&lt;-300%,"&gt;±300%",L31/K31-1)))))</f>
        <v>-0.536239344892114</v>
      </c>
      <c r="O31" s="36"/>
      <c r="P31" s="7">
        <f>'Table 1(Q1''22)'!P31/32.15074</f>
        <v>1.2441393261865823</v>
      </c>
      <c r="Q31" s="7">
        <f>'Table 1(Q1''22)'!Q31/32.15074</f>
        <v>1.5551741577332279</v>
      </c>
      <c r="R31" s="7">
        <f>'Table 1(Q1''22)'!R31/32.15074</f>
        <v>0.93310449463993683</v>
      </c>
      <c r="S31" s="7">
        <f>'Table 1(Q1''22)'!S31/32.15074</f>
        <v>1.3996567419599051</v>
      </c>
      <c r="T31" s="7">
        <f>'Table 1(Q1''22)'!T31/32.15074</f>
        <v>2.177243820826519</v>
      </c>
      <c r="U31" s="7">
        <f>'Table 1(Q1''22)'!U31/32.15074</f>
        <v>2.177243820826519</v>
      </c>
      <c r="V31" s="7">
        <f>'Table 1(Q1''22)'!V31/32.15074</f>
        <v>1.8662089892798737</v>
      </c>
      <c r="W31" s="7">
        <f>'Table 1(Q1''22)'!W31/32.15074</f>
        <v>2.4882786523731646</v>
      </c>
      <c r="X31" s="7">
        <f>'Table 1(Q1''22)'!X31/32.15074</f>
        <v>1.8662089892798737</v>
      </c>
      <c r="Y31" s="7">
        <f>'Table 1(Q1''22)'!Y31/32.15074</f>
        <v>0.15551741577332279</v>
      </c>
      <c r="Z31" s="7">
        <f>'Table 1(Q1''22)'!Z31/32.15074</f>
        <v>1.2441393261865823</v>
      </c>
      <c r="AA31" s="7">
        <f>'Table 1(Q1''22)'!AA31/32.15074</f>
        <v>1.5551741577332279</v>
      </c>
      <c r="AB31" s="7">
        <f>'Table 1(Q1''22)'!AB31/32.15074</f>
        <v>1.3996567419599051</v>
      </c>
      <c r="AC31" s="7">
        <f>'Table 1(Q1''22)'!AC31/32.15074</f>
        <v>1.0886219104132595</v>
      </c>
      <c r="AD31" s="7">
        <f>'Table 1(Q1''22)'!AD31/32.15074</f>
        <v>1.8662089892798737</v>
      </c>
      <c r="AE31" s="7">
        <f>'Table 1(Q1''22)'!AE31/32.15074</f>
        <v>1.8662089892798737</v>
      </c>
      <c r="AF31" s="7">
        <f>'Table 1(Q1''22)'!AF31/32.15074</f>
        <v>2.0217264050531965</v>
      </c>
      <c r="AG31" s="7">
        <f>'Table 1(Q1''22)'!AG31/32.15074</f>
        <v>2.0217264050531965</v>
      </c>
      <c r="AH31" s="7">
        <f>'Table 1(Q1''22)'!AH31/32.15074</f>
        <v>3.7343571243845228</v>
      </c>
      <c r="AI31" s="7">
        <f>'Table 1(Q1''22)'!AI31/32.15074</f>
        <v>1.0098054749744512</v>
      </c>
      <c r="AJ31" s="7">
        <f>'Table 1(Q1''22)'!AJ31/32.15074</f>
        <v>2.2163808215053087</v>
      </c>
      <c r="AK31" s="7">
        <f>'Table 1(Q1''22)'!AK31/32.15074</f>
        <v>0.38938181098970881</v>
      </c>
      <c r="AL31" s="7">
        <f>'Table 1(Q1''22)'!AL31/32.15074</f>
        <v>4.531162067842927</v>
      </c>
      <c r="AM31" s="7">
        <f>'Table 1(Q1''22)'!AM31/32.15074</f>
        <v>1.9347818802664853</v>
      </c>
      <c r="AN31" s="7">
        <f>'Table 1(Q1''22)'!AN31/32.15074</f>
        <v>3.9360663588908249</v>
      </c>
      <c r="AO31" s="7">
        <f>'Table 1(Q1''22)'!AO31/32.15074</f>
        <v>2.2700854174194336</v>
      </c>
      <c r="AP31" s="7">
        <f>'Table 1(Q1''22)'!AP31/32.15074</f>
        <v>9.8829988693416304</v>
      </c>
      <c r="AQ31" s="7">
        <f>'Table 1(Q1''22)'!AQ31/32.15074</f>
        <v>3.4759023393610526</v>
      </c>
      <c r="AR31" s="7">
        <f>'Table 1(Q1''22)'!AR31/32.15074</f>
        <v>5.0926614637404795</v>
      </c>
      <c r="AS31" s="7">
        <f>'Table 1(Q1''22)'!AS31/32.15074</f>
        <v>3.7765319890430402</v>
      </c>
      <c r="AT31" s="7">
        <f>'Table 1(Q1''22)'!AT31/32.15074</f>
        <v>4.3076065139183859</v>
      </c>
      <c r="AU31" s="492">
        <f t="shared" si="57"/>
        <v>-0.56413973421760155</v>
      </c>
      <c r="AV31" s="492">
        <f t="shared" si="58"/>
        <v>0.14062492424694595</v>
      </c>
      <c r="AW31" s="4"/>
      <c r="AX31" s="13">
        <f t="shared" si="77"/>
        <v>3.5769005627864243</v>
      </c>
      <c r="AY31" s="13">
        <f t="shared" si="78"/>
        <v>2.7993134839198102</v>
      </c>
      <c r="AZ31" s="13">
        <f t="shared" si="60"/>
        <v>2.332761236599842</v>
      </c>
      <c r="BA31" s="13">
        <f t="shared" si="61"/>
        <v>4.354487641653038</v>
      </c>
      <c r="BB31" s="13">
        <f t="shared" si="62"/>
        <v>4.354487641653038</v>
      </c>
      <c r="BC31" s="13">
        <f t="shared" si="63"/>
        <v>2.0217264050531965</v>
      </c>
      <c r="BD31" s="13">
        <f t="shared" si="64"/>
        <v>2.7993134839198102</v>
      </c>
      <c r="BE31" s="13">
        <f t="shared" si="65"/>
        <v>2.4882786523731646</v>
      </c>
      <c r="BF31" s="13">
        <f t="shared" si="66"/>
        <v>3.7324179785597473</v>
      </c>
      <c r="BG31" s="13">
        <f t="shared" si="67"/>
        <v>4.0434528101063929</v>
      </c>
      <c r="BH31" s="13">
        <f t="shared" si="68"/>
        <v>4.7441625993589742</v>
      </c>
      <c r="BI31" s="13">
        <f t="shared" si="69"/>
        <v>2.6057626324950176</v>
      </c>
      <c r="BJ31" s="13">
        <f t="shared" si="70"/>
        <v>6.4659439481094125</v>
      </c>
      <c r="BK31" s="13">
        <f t="shared" si="71"/>
        <v>6.2061517763102589</v>
      </c>
      <c r="BL31" s="13">
        <f t="shared" si="72"/>
        <v>13.358901208702683</v>
      </c>
      <c r="BM31" s="13">
        <f t="shared" si="22"/>
        <v>8.8691934527835201</v>
      </c>
      <c r="BN31" s="492">
        <f t="shared" si="73"/>
        <v>0.42909709147598685</v>
      </c>
      <c r="BO31" s="492">
        <f t="shared" si="74"/>
        <v>-0.33608361090314331</v>
      </c>
      <c r="BP31" s="19"/>
      <c r="BQ31" s="13">
        <f t="shared" si="75"/>
        <v>16.65270230606296</v>
      </c>
    </row>
    <row r="32" spans="1:69" x14ac:dyDescent="0.45">
      <c r="A32" s="10"/>
      <c r="B32" s="10" t="s">
        <v>58</v>
      </c>
      <c r="C32" s="7">
        <f>'Table 1(Q1''22)'!C32/32.15074</f>
        <v>6.8427662940262026</v>
      </c>
      <c r="D32" s="7">
        <f>'Table 1(Q1''22)'!D32/32.15074</f>
        <v>6.9982837097995256</v>
      </c>
      <c r="E32" s="7">
        <f>'Table 1(Q1''22)'!E32/32.15074</f>
        <v>7.4648359571194947</v>
      </c>
      <c r="F32" s="7">
        <f>'Table 1(Q1''22)'!F32/32.15074</f>
        <v>7.3093185413461716</v>
      </c>
      <c r="G32" s="7">
        <f>'Table 1(Q1''22)'!G32/32.15074</f>
        <v>7.3093185413461716</v>
      </c>
      <c r="H32" s="7">
        <f>'Table 1(Q1''22)'!H32/32.15074</f>
        <v>7.3093185413461716</v>
      </c>
      <c r="I32" s="7">
        <f>'Table 1(Q1''22)'!I32/32.15074</f>
        <v>7.7410348875329182</v>
      </c>
      <c r="J32" s="7">
        <f>'Table 1(Q1''22)'!J32/32.15074</f>
        <v>7.3021325067472205</v>
      </c>
      <c r="K32" s="7">
        <f>'Table 1(Q1''22)'!K32/32.15074</f>
        <v>7.5781120205839869</v>
      </c>
      <c r="L32" s="7">
        <f>'Table 1(Q1''22)'!L32/32.15074</f>
        <v>7.9842846460319077</v>
      </c>
      <c r="M32" s="26">
        <f t="shared" si="76"/>
        <v>3.7794372203155735E-2</v>
      </c>
      <c r="N32" s="26">
        <f t="shared" si="79"/>
        <v>5.3598128972580206E-2</v>
      </c>
      <c r="O32" s="36"/>
      <c r="P32" s="7">
        <f>'Table 1(Q1''22)'!P32/32.15074</f>
        <v>1.3996567419599051</v>
      </c>
      <c r="Q32" s="7">
        <f>'Table 1(Q1''22)'!Q32/32.15074</f>
        <v>2.0217264050531965</v>
      </c>
      <c r="R32" s="7">
        <f>'Table 1(Q1''22)'!R32/32.15074</f>
        <v>1.5551741577332279</v>
      </c>
      <c r="S32" s="7">
        <f>'Table 1(Q1''22)'!S32/32.15074</f>
        <v>2.0217264050531965</v>
      </c>
      <c r="T32" s="7">
        <f>'Table 1(Q1''22)'!T32/32.15074</f>
        <v>1.3996567419599051</v>
      </c>
      <c r="U32" s="7">
        <f>'Table 1(Q1''22)'!U32/32.15074</f>
        <v>2.0217264050531965</v>
      </c>
      <c r="V32" s="7">
        <f>'Table 1(Q1''22)'!V32/32.15074</f>
        <v>1.5551741577332279</v>
      </c>
      <c r="W32" s="7">
        <f>'Table 1(Q1''22)'!W32/32.15074</f>
        <v>2.177243820826519</v>
      </c>
      <c r="X32" s="7">
        <f>'Table 1(Q1''22)'!X32/32.15074</f>
        <v>1.3996567419599051</v>
      </c>
      <c r="Y32" s="7">
        <f>'Table 1(Q1''22)'!Y32/32.15074</f>
        <v>2.332761236599842</v>
      </c>
      <c r="Z32" s="7">
        <f>'Table 1(Q1''22)'!Z32/32.15074</f>
        <v>1.7106915735065507</v>
      </c>
      <c r="AA32" s="7">
        <f>'Table 1(Q1''22)'!AA32/32.15074</f>
        <v>2.177243820826519</v>
      </c>
      <c r="AB32" s="7">
        <f>'Table 1(Q1''22)'!AB32/32.15074</f>
        <v>1.3996567419599051</v>
      </c>
      <c r="AC32" s="7">
        <f>'Table 1(Q1''22)'!AC32/32.15074</f>
        <v>2.177243820826519</v>
      </c>
      <c r="AD32" s="7">
        <f>'Table 1(Q1''22)'!AD32/32.15074</f>
        <v>1.7106915735065507</v>
      </c>
      <c r="AE32" s="7">
        <f>'Table 1(Q1''22)'!AE32/32.15074</f>
        <v>2.177243820826519</v>
      </c>
      <c r="AF32" s="7">
        <f>'Table 1(Q1''22)'!AF32/32.15074</f>
        <v>1.3996567419599051</v>
      </c>
      <c r="AG32" s="7">
        <f>'Table 1(Q1''22)'!AG32/32.15074</f>
        <v>2.177243820826519</v>
      </c>
      <c r="AH32" s="7">
        <f>'Table 1(Q1''22)'!AH32/32.15074</f>
        <v>1.9352587218832296</v>
      </c>
      <c r="AI32" s="7">
        <f>'Table 1(Q1''22)'!AI32/32.15074</f>
        <v>1.9352587218832296</v>
      </c>
      <c r="AJ32" s="7">
        <f>'Table 1(Q1''22)'!AJ32/32.15074</f>
        <v>1.9352587218832296</v>
      </c>
      <c r="AK32" s="7">
        <f>'Table 1(Q1''22)'!AK32/32.15074</f>
        <v>1.9352587218832296</v>
      </c>
      <c r="AL32" s="7">
        <f>'Table 1(Q1''22)'!AL32/32.15074</f>
        <v>1.8255331266868051</v>
      </c>
      <c r="AM32" s="7">
        <f>'Table 1(Q1''22)'!AM32/32.15074</f>
        <v>1.8255331266868051</v>
      </c>
      <c r="AN32" s="7">
        <f>'Table 1(Q1''22)'!AN32/32.15074</f>
        <v>1.8255331266868051</v>
      </c>
      <c r="AO32" s="7">
        <f>'Table 1(Q1''22)'!AO32/32.15074</f>
        <v>1.8255331266868051</v>
      </c>
      <c r="AP32" s="7">
        <f>'Table 1(Q1''22)'!AP32/32.15074</f>
        <v>1.7759792830812833</v>
      </c>
      <c r="AQ32" s="7">
        <f>'Table 1(Q1''22)'!AQ32/32.15074</f>
        <v>1.8499896481947766</v>
      </c>
      <c r="AR32" s="7">
        <f>'Table 1(Q1''22)'!AR32/32.15074</f>
        <v>1.8834351558326936</v>
      </c>
      <c r="AS32" s="7">
        <f>'Table 1(Q1''22)'!AS32/32.15074</f>
        <v>2.0687079334752334</v>
      </c>
      <c r="AT32" s="7">
        <f>'Table 1(Q1''22)'!AT32/32.15074</f>
        <v>2.036589848708056</v>
      </c>
      <c r="AU32" s="492">
        <f t="shared" si="57"/>
        <v>0.14674189508259317</v>
      </c>
      <c r="AV32" s="492">
        <f t="shared" si="58"/>
        <v>-1.552567389888726E-2</v>
      </c>
      <c r="AW32" s="4"/>
      <c r="AX32" s="13">
        <f t="shared" si="77"/>
        <v>3.5769005627864239</v>
      </c>
      <c r="AY32" s="13">
        <f t="shared" si="78"/>
        <v>3.4213831470131018</v>
      </c>
      <c r="AZ32" s="13">
        <f t="shared" si="60"/>
        <v>3.5769005627864243</v>
      </c>
      <c r="BA32" s="13">
        <f t="shared" si="61"/>
        <v>3.4213831470131018</v>
      </c>
      <c r="BB32" s="13">
        <f t="shared" si="62"/>
        <v>3.7324179785597469</v>
      </c>
      <c r="BC32" s="13">
        <f t="shared" si="63"/>
        <v>3.7324179785597469</v>
      </c>
      <c r="BD32" s="13">
        <f t="shared" si="64"/>
        <v>3.8879353943330699</v>
      </c>
      <c r="BE32" s="13">
        <f t="shared" si="65"/>
        <v>3.5769005627864239</v>
      </c>
      <c r="BF32" s="13">
        <f t="shared" si="66"/>
        <v>3.8879353943330699</v>
      </c>
      <c r="BG32" s="13">
        <f t="shared" si="67"/>
        <v>3.5769005627864239</v>
      </c>
      <c r="BH32" s="13">
        <f t="shared" si="68"/>
        <v>3.8705174437664591</v>
      </c>
      <c r="BI32" s="13">
        <f t="shared" si="69"/>
        <v>3.8705174437664591</v>
      </c>
      <c r="BJ32" s="13">
        <f t="shared" si="70"/>
        <v>3.6510662533736102</v>
      </c>
      <c r="BK32" s="13">
        <f t="shared" si="71"/>
        <v>3.6510662533736102</v>
      </c>
      <c r="BL32" s="13">
        <f t="shared" si="72"/>
        <v>3.6259689312760601</v>
      </c>
      <c r="BM32" s="13">
        <f t="shared" si="22"/>
        <v>3.9521430893079268</v>
      </c>
      <c r="BN32" s="492">
        <f t="shared" si="73"/>
        <v>8.2462715009928855E-2</v>
      </c>
      <c r="BO32" s="492">
        <f t="shared" si="74"/>
        <v>8.9955033872030077E-2</v>
      </c>
      <c r="BP32" s="19"/>
      <c r="BQ32" s="13">
        <f t="shared" si="75"/>
        <v>7.8387225862107597</v>
      </c>
    </row>
    <row r="33" spans="1:69" x14ac:dyDescent="0.45">
      <c r="A33" s="29"/>
      <c r="B33" s="29" t="s">
        <v>2</v>
      </c>
      <c r="C33" s="610">
        <f>'Table 1(Q1''22)'!C33/32.15074</f>
        <v>13.530015172279084</v>
      </c>
      <c r="D33" s="610">
        <f>'Table 1(Q1''22)'!D33/32.15074</f>
        <v>14.152084835372374</v>
      </c>
      <c r="E33" s="610">
        <f>'Table 1(Q1''22)'!E33/32.15074</f>
        <v>13.841050003825728</v>
      </c>
      <c r="F33" s="610">
        <f>'Table 1(Q1''22)'!F33/32.15074</f>
        <v>15.240706745785634</v>
      </c>
      <c r="G33" s="610">
        <f>'Table 1(Q1''22)'!G33/32.15074</f>
        <v>15.707258993105603</v>
      </c>
      <c r="H33" s="610">
        <f>'Table 1(Q1''22)'!H33/32.15074</f>
        <v>16.329328656198893</v>
      </c>
      <c r="I33" s="610">
        <f>'Table 1(Q1''22)'!I33/32.15074</f>
        <v>18.171560917825747</v>
      </c>
      <c r="J33" s="610">
        <f>'Table 1(Q1''22)'!J33/32.15074</f>
        <v>15.566477997784236</v>
      </c>
      <c r="K33" s="610">
        <f>'Table 1(Q1''22)'!K33/32.15074</f>
        <v>17.255709962891434</v>
      </c>
      <c r="L33" s="610">
        <f>'Table 1(Q1''22)'!L33/32.15074</f>
        <v>18.29007790611653</v>
      </c>
      <c r="M33" s="30">
        <f t="shared" si="76"/>
        <v>0.10851728729823451</v>
      </c>
      <c r="N33" s="30">
        <f>IF(ISERROR(L33/K33),"N/A",IF(K33&lt;0,"N/A",IF(L33&lt;0,"N/A",IF(L33/K33-1&gt;300%,"&gt;±300%",IF(L33/K33-1&lt;-300%,"&gt;±300%",L33/K33-1)))))</f>
        <v>5.9943516983625322E-2</v>
      </c>
      <c r="O33" s="36"/>
      <c r="P33" s="610">
        <f>'Table 1(Q1''22)'!P33/32.15074</f>
        <v>3.2658657312397787</v>
      </c>
      <c r="Q33" s="610">
        <f>'Table 1(Q1''22)'!Q33/32.15074</f>
        <v>3.5769005627864243</v>
      </c>
      <c r="R33" s="610">
        <f>'Table 1(Q1''22)'!R33/32.15074</f>
        <v>3.4213831470131013</v>
      </c>
      <c r="S33" s="610">
        <f>'Table 1(Q1''22)'!S33/32.15074</f>
        <v>3.4213831470131013</v>
      </c>
      <c r="T33" s="610">
        <f>'Table 1(Q1''22)'!T33/32.15074</f>
        <v>3.2658657312397787</v>
      </c>
      <c r="U33" s="610">
        <f>'Table 1(Q1''22)'!U33/32.15074</f>
        <v>3.5769005627864243</v>
      </c>
      <c r="V33" s="610">
        <f>'Table 1(Q1''22)'!V33/32.15074</f>
        <v>3.5769005627864243</v>
      </c>
      <c r="W33" s="610">
        <f>'Table 1(Q1''22)'!W33/32.15074</f>
        <v>3.7324179785597473</v>
      </c>
      <c r="X33" s="610">
        <f>'Table 1(Q1''22)'!X33/32.15074</f>
        <v>3.7324179785597473</v>
      </c>
      <c r="Y33" s="610">
        <f>'Table 1(Q1''22)'!Y33/32.15074</f>
        <v>4.0434528101063929</v>
      </c>
      <c r="Z33" s="610">
        <f>'Table 1(Q1''22)'!Z33/32.15074</f>
        <v>3.8879353943330699</v>
      </c>
      <c r="AA33" s="610">
        <f>'Table 1(Q1''22)'!AA33/32.15074</f>
        <v>3.8879353943330699</v>
      </c>
      <c r="AB33" s="610">
        <f>'Table 1(Q1''22)'!AB33/32.15074</f>
        <v>3.8879353943330699</v>
      </c>
      <c r="AC33" s="610">
        <f>'Table 1(Q1''22)'!AC33/32.15074</f>
        <v>3.8879353943330699</v>
      </c>
      <c r="AD33" s="610">
        <f>'Table 1(Q1''22)'!AD33/32.15074</f>
        <v>4.0434528101063929</v>
      </c>
      <c r="AE33" s="610">
        <f>'Table 1(Q1''22)'!AE33/32.15074</f>
        <v>4.0434528101063929</v>
      </c>
      <c r="AF33" s="610">
        <f>'Table 1(Q1''22)'!AF33/32.15074</f>
        <v>4.0434528101063929</v>
      </c>
      <c r="AG33" s="610">
        <f>'Table 1(Q1''22)'!AG33/32.15074</f>
        <v>4.1989702258797159</v>
      </c>
      <c r="AH33" s="610">
        <f>'Table 1(Q1''22)'!AH33/32.15074</f>
        <v>4.5522087591012363</v>
      </c>
      <c r="AI33" s="610">
        <f>'Table 1(Q1''22)'!AI33/32.15074</f>
        <v>4.5480671903702143</v>
      </c>
      <c r="AJ33" s="610">
        <f>'Table 1(Q1''22)'!AJ33/32.15074</f>
        <v>4.5149346405220419</v>
      </c>
      <c r="AK33" s="610">
        <f>'Table 1(Q1''22)'!AK33/32.15074</f>
        <v>4.5563503278322584</v>
      </c>
      <c r="AL33" s="610">
        <f>'Table 1(Q1''22)'!AL33/32.15074</f>
        <v>3.6628294892594262</v>
      </c>
      <c r="AM33" s="610">
        <f>'Table 1(Q1''22)'!AM33/32.15074</f>
        <v>3.2282692353341087</v>
      </c>
      <c r="AN33" s="610">
        <f>'Table 1(Q1''22)'!AN33/32.15074</f>
        <v>4.2405279477741296</v>
      </c>
      <c r="AO33" s="610">
        <f>'Table 1(Q1''22)'!AO33/32.15074</f>
        <v>4.434851325416572</v>
      </c>
      <c r="AP33" s="610">
        <f>'Table 1(Q1''22)'!AP33/32.15074</f>
        <v>4.4581963487806791</v>
      </c>
      <c r="AQ33" s="610">
        <f>'Table 1(Q1''22)'!AQ33/32.15074</f>
        <v>4.1098194450662096</v>
      </c>
      <c r="AR33" s="610">
        <f>'Table 1(Q1''22)'!AR33/32.15074</f>
        <v>4.1040483529238694</v>
      </c>
      <c r="AS33" s="610">
        <f>'Table 1(Q1''22)'!AS33/32.15074</f>
        <v>4.5836458161206739</v>
      </c>
      <c r="AT33" s="610">
        <f>'Table 1(Q1''22)'!AT33/32.15074</f>
        <v>4.4634202428570866</v>
      </c>
      <c r="AU33" s="612">
        <f t="shared" si="57"/>
        <v>1.1717505618245028E-3</v>
      </c>
      <c r="AV33" s="612">
        <f t="shared" si="58"/>
        <v>-2.6229245907429033E-2</v>
      </c>
      <c r="AW33" s="4"/>
      <c r="AX33" s="29">
        <f t="shared" si="77"/>
        <v>7.3093185413461708</v>
      </c>
      <c r="AY33" s="29">
        <f t="shared" si="78"/>
        <v>6.8427662940262035</v>
      </c>
      <c r="AZ33" s="29">
        <f t="shared" si="60"/>
        <v>6.8427662940262026</v>
      </c>
      <c r="BA33" s="29">
        <f t="shared" si="61"/>
        <v>6.8427662940262035</v>
      </c>
      <c r="BB33" s="29">
        <f t="shared" si="62"/>
        <v>7.3093185413461716</v>
      </c>
      <c r="BC33" s="29">
        <f t="shared" si="63"/>
        <v>7.7758707886661398</v>
      </c>
      <c r="BD33" s="29">
        <f t="shared" si="64"/>
        <v>7.7758707886661398</v>
      </c>
      <c r="BE33" s="29">
        <f t="shared" si="65"/>
        <v>7.7758707886661398</v>
      </c>
      <c r="BF33" s="29">
        <f t="shared" si="66"/>
        <v>8.0869056202127858</v>
      </c>
      <c r="BG33" s="29">
        <f t="shared" si="67"/>
        <v>8.2424230359861088</v>
      </c>
      <c r="BH33" s="29">
        <f t="shared" si="68"/>
        <v>9.1002759494714507</v>
      </c>
      <c r="BI33" s="29">
        <f t="shared" si="69"/>
        <v>9.0712849683543002</v>
      </c>
      <c r="BJ33" s="29">
        <f t="shared" si="70"/>
        <v>6.8910987245935349</v>
      </c>
      <c r="BK33" s="599">
        <f t="shared" si="71"/>
        <v>8.6753792731907016</v>
      </c>
      <c r="BL33" s="599">
        <f t="shared" si="72"/>
        <v>8.5680157938468895</v>
      </c>
      <c r="BM33" s="599">
        <f t="shared" si="22"/>
        <v>8.6876941690445442</v>
      </c>
      <c r="BN33" s="612">
        <f t="shared" si="73"/>
        <v>1.4195224745849888E-3</v>
      </c>
      <c r="BO33" s="612">
        <f t="shared" si="74"/>
        <v>1.3968038584102782E-2</v>
      </c>
      <c r="BP33" s="19"/>
      <c r="BQ33" s="611">
        <f t="shared" si="75"/>
        <v>17.260933856967839</v>
      </c>
    </row>
    <row r="34" spans="1:69" x14ac:dyDescent="0.45">
      <c r="A34" s="37"/>
      <c r="B34" s="37"/>
      <c r="C34" s="37"/>
      <c r="D34" s="37"/>
      <c r="E34" s="37"/>
      <c r="F34" s="37"/>
      <c r="G34" s="37"/>
      <c r="H34" s="37"/>
      <c r="I34" s="37"/>
      <c r="J34" s="37"/>
      <c r="K34" s="37"/>
      <c r="L34" s="37"/>
      <c r="M34" s="37"/>
      <c r="N34" s="539"/>
      <c r="O34" s="36"/>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492"/>
      <c r="AV34" s="492"/>
      <c r="AW34" s="4"/>
      <c r="AX34" s="37"/>
      <c r="AY34" s="37"/>
      <c r="AZ34" s="37"/>
      <c r="BA34" s="37"/>
      <c r="BB34" s="37"/>
      <c r="BC34" s="37"/>
      <c r="BD34" s="37"/>
      <c r="BE34" s="37"/>
      <c r="BF34" s="37"/>
      <c r="BG34" s="37"/>
      <c r="BH34" s="37"/>
      <c r="BI34" s="37"/>
      <c r="BJ34" s="37"/>
      <c r="BK34" s="37"/>
      <c r="BL34" s="37"/>
      <c r="BM34" s="37"/>
      <c r="BN34" s="492"/>
      <c r="BO34" s="492"/>
      <c r="BP34" s="19"/>
      <c r="BQ34" s="13"/>
    </row>
    <row r="35" spans="1:69" x14ac:dyDescent="0.45">
      <c r="A35" s="23" t="s">
        <v>3</v>
      </c>
      <c r="B35" s="9"/>
      <c r="C35" s="554">
        <f t="shared" ref="C35:L35" si="80">SUM(C36:C38)</f>
        <v>29.081756749611365</v>
      </c>
      <c r="D35" s="554">
        <f t="shared" si="80"/>
        <v>4.6655224731996849</v>
      </c>
      <c r="E35" s="554">
        <f t="shared" si="80"/>
        <v>9.4865623621726911</v>
      </c>
      <c r="F35" s="554">
        <f t="shared" si="80"/>
        <v>16.640363487745539</v>
      </c>
      <c r="G35" s="554">
        <f t="shared" si="80"/>
        <v>8.5534578675327531</v>
      </c>
      <c r="H35" s="554">
        <f t="shared" si="80"/>
        <v>0.46655224731996814</v>
      </c>
      <c r="I35" s="554">
        <f t="shared" si="80"/>
        <v>38.469778478992431</v>
      </c>
      <c r="J35" s="554">
        <f t="shared" si="80"/>
        <v>48.01503560670146</v>
      </c>
      <c r="K35" s="554">
        <f t="shared" si="80"/>
        <v>-1.3989210007879356</v>
      </c>
      <c r="L35" s="554">
        <f t="shared" si="80"/>
        <v>3.2348143604051485</v>
      </c>
      <c r="M35" s="492" t="str">
        <f>IF(ISERROR(K35/J35),"N/A",IF(J35&lt;0,"N/A",IF(K35&lt;0,"N/A",IF(K35/J35-1&gt;300%,"&gt;±300%",IF(K35/J35-1&lt;-300%,"&gt;±300%",K35/J35-1)))))</f>
        <v>N/A</v>
      </c>
      <c r="N35" s="492" t="str">
        <f>IF(ISERROR(L35/K35),"N/A",IF(K35&lt;0,"N/A",IF(L35&lt;0,"N/A",IF(L35/K35-1&gt;300%,"&gt;±300%",IF(L35/K35-1&lt;-300%,"&gt;±300%",L35/K35-1)))))</f>
        <v>N/A</v>
      </c>
      <c r="O35" s="36"/>
      <c r="P35" s="659">
        <f t="shared" ref="P35" si="81">SUM(P36:P38)</f>
        <v>-5.4431095520662982</v>
      </c>
      <c r="Q35" s="659">
        <f t="shared" ref="Q35:AT35" si="82">SUM(Q36:Q38)</f>
        <v>0</v>
      </c>
      <c r="R35" s="659">
        <f t="shared" si="82"/>
        <v>-0.31103483154664557</v>
      </c>
      <c r="S35" s="659">
        <f t="shared" si="82"/>
        <v>3.5769005627864239</v>
      </c>
      <c r="T35" s="659">
        <f t="shared" si="82"/>
        <v>8.8644926990793991</v>
      </c>
      <c r="U35" s="659">
        <f t="shared" si="82"/>
        <v>-2.9548308996931341</v>
      </c>
      <c r="V35" s="659">
        <f t="shared" si="82"/>
        <v>5.1320747205196522</v>
      </c>
      <c r="W35" s="659">
        <f t="shared" si="82"/>
        <v>2.9548308996931327</v>
      </c>
      <c r="X35" s="659">
        <f t="shared" si="82"/>
        <v>1.5551741577332276</v>
      </c>
      <c r="Y35" s="659">
        <f t="shared" si="82"/>
        <v>6.9982837097995256</v>
      </c>
      <c r="Z35" s="659">
        <f t="shared" si="82"/>
        <v>2.488278652373165</v>
      </c>
      <c r="AA35" s="659">
        <f t="shared" si="82"/>
        <v>3.2658657312397787</v>
      </c>
      <c r="AB35" s="659">
        <f t="shared" si="82"/>
        <v>-0.31103483154664563</v>
      </c>
      <c r="AC35" s="659">
        <f t="shared" si="82"/>
        <v>3.1103483154664557</v>
      </c>
      <c r="AD35" s="659">
        <f t="shared" si="82"/>
        <v>1.8662089892798734</v>
      </c>
      <c r="AE35" s="659">
        <f t="shared" si="82"/>
        <v>-1.7106915735065509</v>
      </c>
      <c r="AF35" s="659">
        <f t="shared" si="82"/>
        <v>2.021726405053196</v>
      </c>
      <c r="AG35" s="659">
        <f t="shared" si="82"/>
        <v>-2.0217264050531965</v>
      </c>
      <c r="AH35" s="659">
        <f t="shared" si="82"/>
        <v>24.576918339086738</v>
      </c>
      <c r="AI35" s="659">
        <f t="shared" si="82"/>
        <v>3.8022079595068807</v>
      </c>
      <c r="AJ35" s="659">
        <f t="shared" si="82"/>
        <v>7.67693053652033</v>
      </c>
      <c r="AK35" s="659">
        <f t="shared" si="82"/>
        <v>2.4137216438784748</v>
      </c>
      <c r="AL35" s="659">
        <f t="shared" si="82"/>
        <v>2.0708821802317852</v>
      </c>
      <c r="AM35" s="659">
        <f t="shared" si="82"/>
        <v>11.906298786621619</v>
      </c>
      <c r="AN35" s="659">
        <f t="shared" si="82"/>
        <v>29.848996510871359</v>
      </c>
      <c r="AO35" s="659">
        <f t="shared" si="82"/>
        <v>4.1888581289766975</v>
      </c>
      <c r="AP35" s="659">
        <f t="shared" si="82"/>
        <v>4.9352461406468819</v>
      </c>
      <c r="AQ35" s="659">
        <f t="shared" si="82"/>
        <v>5.8103199166316077</v>
      </c>
      <c r="AR35" s="659">
        <f t="shared" si="82"/>
        <v>-8.7831989090427047</v>
      </c>
      <c r="AS35" s="659">
        <f t="shared" si="82"/>
        <v>-3.3612881490237192</v>
      </c>
      <c r="AT35" s="659">
        <f t="shared" si="82"/>
        <v>-5.1818053001603541</v>
      </c>
      <c r="AU35" s="492" t="str">
        <f t="shared" ref="AU35:AU38" si="83">IF(ISERROR(AT35/AP35),"N/A",IF(AP35&lt;0,"N/A",IF(AT35&lt;0,"N/A",IF(AT35/AP35-1&gt;300%,"&gt;±300%",IF(AT35/AP35-1&lt;-300%,"&gt;±300%",AT35/AP35-1)))))</f>
        <v>N/A</v>
      </c>
      <c r="AV35" s="492" t="str">
        <f t="shared" ref="AV35:AV38" si="84">IF(ISERROR(AT35/AS35),"N/A",IF(AS35&lt;0,"N/A",IF(AT35&lt;0,"N/A",IF(AT35/AS35-1&gt;300%,"&gt;±300%",IF(AT35/AS35-1&lt;-300%,"&gt;±300%",AT35/AS35-1)))))</f>
        <v>N/A</v>
      </c>
      <c r="AW35" s="4"/>
      <c r="AX35" s="9">
        <f t="shared" ref="AX35:AY35" si="85">SUM(AX36:AX38)</f>
        <v>10.108632025265981</v>
      </c>
      <c r="AY35" s="9">
        <f t="shared" si="85"/>
        <v>-5.4431095520662982</v>
      </c>
      <c r="AZ35" s="9">
        <f>SUM(R35:S35)</f>
        <v>3.2658657312397783</v>
      </c>
      <c r="BA35" s="9">
        <f>SUM(T35:U35)</f>
        <v>5.9096617993862655</v>
      </c>
      <c r="BB35" s="9">
        <f>SUM(V35:W35)</f>
        <v>8.0869056202127858</v>
      </c>
      <c r="BC35" s="9">
        <f>SUM(X35:Y35)</f>
        <v>8.5534578675327531</v>
      </c>
      <c r="BD35" s="9">
        <f>SUM(Z35:AA35)</f>
        <v>5.7541443836129442</v>
      </c>
      <c r="BE35" s="9">
        <f>SUM(AB35:AC35)</f>
        <v>2.7993134839198102</v>
      </c>
      <c r="BF35" s="9">
        <f>SUM(AD35:AE35)</f>
        <v>0.15551741577332256</v>
      </c>
      <c r="BG35" s="9">
        <f>SUM(AF35:AG35)</f>
        <v>0</v>
      </c>
      <c r="BH35" s="9">
        <f>SUM(AH35:AI35)</f>
        <v>28.379126298593619</v>
      </c>
      <c r="BI35" s="9">
        <f>SUM(AJ35:AK35)</f>
        <v>10.090652180398806</v>
      </c>
      <c r="BJ35" s="9">
        <f>SUM(AL35:AM35)</f>
        <v>13.977180966853403</v>
      </c>
      <c r="BK35" s="9">
        <f>SUM(AN35:AO35)</f>
        <v>34.037854639848057</v>
      </c>
      <c r="BL35" s="9">
        <f t="shared" ref="BL35:BL38" si="86">SUM(AP35:AQ35)</f>
        <v>10.74556605727849</v>
      </c>
      <c r="BM35" s="9">
        <f t="shared" si="22"/>
        <v>-12.144487058066424</v>
      </c>
      <c r="BN35" s="492" t="str">
        <f t="shared" ref="BN35:BN38" si="87">IF(ISERROR(BM35/BK35),"N/A",IF(BK35&lt;0,"N/A",IF(BM35&lt;0,"N/A",IF(BM35/BK35-1&gt;300%,"&gt;±300%",IF(BM35/BK35-1&lt;-300%,"&gt;±300%",BM35/BK35-1)))))</f>
        <v>N/A</v>
      </c>
      <c r="BO35" s="492" t="str">
        <f t="shared" ref="BO35:BO38" si="88">IF(ISERROR(BM35/BL35),"N/A",IF(BL35&lt;0,"N/A",IF(BM35&lt;0,"N/A",IF(BM35/BL35-1&gt;300%,"&gt;±300%",IF(BM35/BL35-1&lt;-300%,"&gt;±300%",BM35/BL35-1)))))</f>
        <v>N/A</v>
      </c>
      <c r="BP35" s="19"/>
      <c r="BQ35" s="36">
        <f t="shared" ref="BQ35:BQ38" si="89">SUM(AQ35:AT35)</f>
        <v>-11.515972441595171</v>
      </c>
    </row>
    <row r="36" spans="1:69" x14ac:dyDescent="0.45">
      <c r="A36" s="10"/>
      <c r="B36" s="10" t="s">
        <v>42</v>
      </c>
      <c r="C36" s="7">
        <f>'Table 1(Q1''22)'!C36/32.15074</f>
        <v>-0.15551741577332279</v>
      </c>
      <c r="D36" s="7">
        <f>'Table 1(Q1''22)'!D36/32.15074</f>
        <v>1.5551741577332279</v>
      </c>
      <c r="E36" s="7">
        <f>'Table 1(Q1''22)'!E36/32.15074</f>
        <v>16.329328656198893</v>
      </c>
      <c r="F36" s="7">
        <f>'Table 1(Q1''22)'!F36/32.15074</f>
        <v>14.307602251145697</v>
      </c>
      <c r="G36" s="7">
        <f>'Table 1(Q1''22)'!G36/32.15074</f>
        <v>6.6872488782528805</v>
      </c>
      <c r="H36" s="7">
        <f>'Table 1(Q1''22)'!H36/32.15074</f>
        <v>8.7089752833060761</v>
      </c>
      <c r="I36" s="7">
        <f>'Table 1(Q1''22)'!I36/32.15074</f>
        <v>8.2812505507908476</v>
      </c>
      <c r="J36" s="7">
        <f>'Table 1(Q1''22)'!J36/32.15074</f>
        <v>17.989313776292551</v>
      </c>
      <c r="K36" s="7">
        <f>'Table 1(Q1''22)'!K36/32.15074</f>
        <v>10.319630279116437</v>
      </c>
      <c r="L36" s="7">
        <f>'Table 1(Q1''22)'!L36/32.15074</f>
        <v>7.9003368336048316</v>
      </c>
      <c r="M36" s="26">
        <f>IF(ISERROR(K36/J36),"N/A",IF(J36&lt;0,"N/A",IF(K36&lt;0,"N/A",IF(K36/J36-1&gt;300%,"&gt;±300%",IF(K36/J36-1&lt;-300%,"&gt;±300%",K36/J36-1)))))</f>
        <v>-0.42634664070864703</v>
      </c>
      <c r="N36" s="26">
        <f t="shared" ref="N36:N38" si="90">IF(ISERROR(L36/K36),"N/A",IF(K36&lt;0,"N/A",IF(L36&lt;0,"N/A",IF(L36/K36-1&gt;300%,"&gt;±300%",IF(L36/K36-1&lt;-300%,"&gt;±300%",L36/K36-1)))))</f>
        <v>-0.23443605827695835</v>
      </c>
      <c r="O36" s="36"/>
      <c r="P36" s="659">
        <f>'Table 1(Q1''22)'!P36/32.15074</f>
        <v>0.46655224731996842</v>
      </c>
      <c r="Q36" s="659">
        <f>'Table 1(Q1''22)'!Q36/32.15074</f>
        <v>1.2441393261865823</v>
      </c>
      <c r="R36" s="659">
        <f>'Table 1(Q1''22)'!R36/32.15074</f>
        <v>1.3996567419599051</v>
      </c>
      <c r="S36" s="659">
        <f>'Table 1(Q1''22)'!S36/32.15074</f>
        <v>2.332761236599842</v>
      </c>
      <c r="T36" s="659">
        <f>'Table 1(Q1''22)'!T36/32.15074</f>
        <v>5.5986269678396203</v>
      </c>
      <c r="U36" s="659">
        <f>'Table 1(Q1''22)'!U36/32.15074</f>
        <v>6.8427662940262026</v>
      </c>
      <c r="V36" s="659">
        <f>'Table 1(Q1''22)'!V36/32.15074</f>
        <v>4.6655224731996841</v>
      </c>
      <c r="W36" s="659">
        <f>'Table 1(Q1''22)'!W36/32.15074</f>
        <v>3.5769005627864243</v>
      </c>
      <c r="X36" s="659">
        <f>'Table 1(Q1''22)'!X36/32.15074</f>
        <v>2.4882786523731646</v>
      </c>
      <c r="Y36" s="659">
        <f>'Table 1(Q1''22)'!Y36/32.15074</f>
        <v>3.5769005627864243</v>
      </c>
      <c r="Z36" s="659">
        <f>'Table 1(Q1''22)'!Z36/32.15074</f>
        <v>0.93310449463993683</v>
      </c>
      <c r="AA36" s="659">
        <f>'Table 1(Q1''22)'!AA36/32.15074</f>
        <v>2.332761236599842</v>
      </c>
      <c r="AB36" s="659">
        <f>'Table 1(Q1''22)'!AB36/32.15074</f>
        <v>1.3996567419599051</v>
      </c>
      <c r="AC36" s="659">
        <f>'Table 1(Q1''22)'!AC36/32.15074</f>
        <v>2.0217264050531965</v>
      </c>
      <c r="AD36" s="659">
        <f>'Table 1(Q1''22)'!AD36/32.15074</f>
        <v>2.6437960681464876</v>
      </c>
      <c r="AE36" s="659">
        <f>'Table 1(Q1''22)'!AE36/32.15074</f>
        <v>2.177243820826519</v>
      </c>
      <c r="AF36" s="659">
        <f>'Table 1(Q1''22)'!AF36/32.15074</f>
        <v>2.177243820826519</v>
      </c>
      <c r="AG36" s="659">
        <f>'Table 1(Q1''22)'!AG36/32.15074</f>
        <v>1.5551741577332279</v>
      </c>
      <c r="AH36" s="659">
        <f>'Table 1(Q1''22)'!AH36/32.15074</f>
        <v>3.3251700776706992</v>
      </c>
      <c r="AI36" s="659">
        <f>'Table 1(Q1''22)'!AI36/32.15074</f>
        <v>2.650058095143601</v>
      </c>
      <c r="AJ36" s="659">
        <f>'Table 1(Q1''22)'!AJ36/32.15074</f>
        <v>1.5448957902149325</v>
      </c>
      <c r="AK36" s="659">
        <f>'Table 1(Q1''22)'!AK36/32.15074</f>
        <v>0.76112658776161557</v>
      </c>
      <c r="AL36" s="659">
        <f>'Table 1(Q1''22)'!AL36/32.15074</f>
        <v>9.3359745941786105</v>
      </c>
      <c r="AM36" s="659">
        <f>'Table 1(Q1''22)'!AM36/32.15074</f>
        <v>3.7878389098302212</v>
      </c>
      <c r="AN36" s="659">
        <f>'Table 1(Q1''22)'!AN36/32.15074</f>
        <v>3.0035593850411391</v>
      </c>
      <c r="AO36" s="659">
        <f>'Table 1(Q1''22)'!AO36/32.15074</f>
        <v>1.8619408872425818</v>
      </c>
      <c r="AP36" s="659">
        <f>'Table 1(Q1''22)'!AP36/32.15074</f>
        <v>0.63900605360658624</v>
      </c>
      <c r="AQ36" s="659">
        <f>'Table 1(Q1''22)'!AQ36/32.15074</f>
        <v>3.3154301097086702</v>
      </c>
      <c r="AR36" s="659">
        <f>'Table 1(Q1''22)'!AR36/32.15074</f>
        <v>3.4167311987160995</v>
      </c>
      <c r="AS36" s="659">
        <f>'Table 1(Q1''22)'!AS36/32.15074</f>
        <v>2.9484629170850813</v>
      </c>
      <c r="AT36" s="659">
        <f>'Table 1(Q1''22)'!AT36/32.15074</f>
        <v>1.8678953795201934</v>
      </c>
      <c r="AU36" s="492">
        <f t="shared" si="83"/>
        <v>1.9231262661404949</v>
      </c>
      <c r="AV36" s="492">
        <f t="shared" si="84"/>
        <v>-0.36648503574640923</v>
      </c>
      <c r="AW36" s="4"/>
      <c r="AX36" s="13">
        <f>D36-AY36</f>
        <v>-0.15551741577332279</v>
      </c>
      <c r="AY36" s="13">
        <f>SUM(P36:Q36)</f>
        <v>1.7106915735065507</v>
      </c>
      <c r="AZ36" s="13">
        <f>SUM(R36:S36)</f>
        <v>3.7324179785597469</v>
      </c>
      <c r="BA36" s="13">
        <f>SUM(T36:U36)</f>
        <v>12.441393261865823</v>
      </c>
      <c r="BB36" s="13">
        <f>SUM(V36:W36)</f>
        <v>8.2424230359861088</v>
      </c>
      <c r="BC36" s="13">
        <f>SUM(X36:Y36)</f>
        <v>6.0651792151595885</v>
      </c>
      <c r="BD36" s="13">
        <f>SUM(Z36:AA36)</f>
        <v>3.2658657312397787</v>
      </c>
      <c r="BE36" s="13">
        <f>SUM(AB36:AC36)</f>
        <v>3.4213831470131018</v>
      </c>
      <c r="BF36" s="13">
        <f>SUM(AD36:AE36)</f>
        <v>4.8210398889730062</v>
      </c>
      <c r="BG36" s="13">
        <f>SUM(AF36:AG36)</f>
        <v>3.7324179785597469</v>
      </c>
      <c r="BH36" s="13">
        <f>SUM(AH36:AI36)</f>
        <v>5.9752281728143002</v>
      </c>
      <c r="BI36" s="13">
        <f>SUM(AJ36:AK36)</f>
        <v>2.3060223779765483</v>
      </c>
      <c r="BJ36" s="13">
        <f>SUM(AL36:AM36)</f>
        <v>13.123813504008831</v>
      </c>
      <c r="BK36" s="13">
        <f>SUM(AN36:AO36)</f>
        <v>4.8655002722837208</v>
      </c>
      <c r="BL36" s="13">
        <f t="shared" si="86"/>
        <v>3.9544361633152567</v>
      </c>
      <c r="BM36" s="13">
        <f t="shared" si="22"/>
        <v>6.3651941158011809</v>
      </c>
      <c r="BN36" s="492">
        <f t="shared" si="87"/>
        <v>0.30823014275848526</v>
      </c>
      <c r="BO36" s="492">
        <f t="shared" si="88"/>
        <v>0.60963380186793348</v>
      </c>
      <c r="BP36" s="19"/>
      <c r="BQ36" s="13">
        <f t="shared" si="89"/>
        <v>11.548519605030044</v>
      </c>
    </row>
    <row r="37" spans="1:69" x14ac:dyDescent="0.45">
      <c r="A37" s="10"/>
      <c r="B37" s="10" t="s">
        <v>43</v>
      </c>
      <c r="C37" s="7">
        <f>'Table 1(Q1''22)'!C37/32.15074</f>
        <v>28.148652254971427</v>
      </c>
      <c r="D37" s="7">
        <f>'Table 1(Q1''22)'!D37/32.15074</f>
        <v>6.6872488782528805</v>
      </c>
      <c r="E37" s="7">
        <f>'Table 1(Q1''22)'!E37/32.15074</f>
        <v>-7.4648359571194947</v>
      </c>
      <c r="F37" s="7">
        <f>'Table 1(Q1''22)'!F37/32.15074</f>
        <v>-0.31103483154664557</v>
      </c>
      <c r="G37" s="7">
        <f>'Table 1(Q1''22)'!G37/32.15074</f>
        <v>3.2658657312397787</v>
      </c>
      <c r="H37" s="7">
        <f>'Table 1(Q1''22)'!H37/32.15074</f>
        <v>-7.6203533728928168</v>
      </c>
      <c r="I37" s="7">
        <f>'Table 1(Q1''22)'!I37/32.15074</f>
        <v>30.817268239182116</v>
      </c>
      <c r="J37" s="7">
        <f>'Table 1(Q1''22)'!J37/32.15074</f>
        <v>15.768386404039203</v>
      </c>
      <c r="K37" s="7">
        <f>'Table 1(Q1''22)'!K37/32.15074</f>
        <v>-7.4077587980864719</v>
      </c>
      <c r="L37" s="7">
        <f>'Table 1(Q1''22)'!L37/32.15074</f>
        <v>-1.5551741577332279</v>
      </c>
      <c r="M37" s="26" t="str">
        <f>IF(ISERROR(K37/J37),"N/A",IF(J37&lt;0,"N/A",IF(K37&lt;0,"N/A",IF(K37/J37-1&gt;300%,"&gt;±300%",IF(K37/J37-1&lt;-300%,"&gt;±300%",K37/J37-1)))))</f>
        <v>N/A</v>
      </c>
      <c r="N37" s="26" t="str">
        <f>IF(ISERROR(L37/K37),"N/A",IF(K37&lt;0,"N/A",IF(L37&lt;0,"N/A",IF(L37/K37-1&gt;300%,"&gt;±300%",IF(L37/K37-1&lt;-300%,"&gt;±300%",L37/K37-1)))))</f>
        <v>N/A</v>
      </c>
      <c r="O37" s="36"/>
      <c r="P37" s="659">
        <f>'Table 1(Q1''22)'!P37/32.15074</f>
        <v>-2.9548308996931332</v>
      </c>
      <c r="Q37" s="659">
        <f>'Table 1(Q1''22)'!Q37/32.15074</f>
        <v>-0.93310449463993683</v>
      </c>
      <c r="R37" s="659">
        <f>'Table 1(Q1''22)'!R37/32.15074</f>
        <v>-1.5551741577332279</v>
      </c>
      <c r="S37" s="659">
        <f>'Table 1(Q1''22)'!S37/32.15074</f>
        <v>1.3996567419599051</v>
      </c>
      <c r="T37" s="659">
        <f>'Table 1(Q1''22)'!T37/32.15074</f>
        <v>3.4213831470131013</v>
      </c>
      <c r="U37" s="659">
        <f>'Table 1(Q1''22)'!U37/32.15074</f>
        <v>-10.730701688359273</v>
      </c>
      <c r="V37" s="659">
        <f>'Table 1(Q1''22)'!V37/32.15074</f>
        <v>-0.77758707886661393</v>
      </c>
      <c r="W37" s="659">
        <f>'Table 1(Q1''22)'!W37/32.15074</f>
        <v>-0.46655224731996842</v>
      </c>
      <c r="X37" s="659">
        <f>'Table 1(Q1''22)'!X37/32.15074</f>
        <v>-2.6437960681464876</v>
      </c>
      <c r="Y37" s="659">
        <f>'Table 1(Q1''22)'!Y37/32.15074</f>
        <v>3.5769005627864243</v>
      </c>
      <c r="Z37" s="659">
        <f>'Table 1(Q1''22)'!Z37/32.15074</f>
        <v>1.8662089892798737</v>
      </c>
      <c r="AA37" s="659">
        <f>'Table 1(Q1''22)'!AA37/32.15074</f>
        <v>0.93310449463993683</v>
      </c>
      <c r="AB37" s="659">
        <f>'Table 1(Q1''22)'!AB37/32.15074</f>
        <v>-1.2441393261865823</v>
      </c>
      <c r="AC37" s="659">
        <f>'Table 1(Q1''22)'!AC37/32.15074</f>
        <v>1.7106915735065507</v>
      </c>
      <c r="AD37" s="659">
        <f>'Table 1(Q1''22)'!AD37/32.15074</f>
        <v>-0.46655224731996842</v>
      </c>
      <c r="AE37" s="659">
        <f>'Table 1(Q1''22)'!AE37/32.15074</f>
        <v>-3.8879353943330699</v>
      </c>
      <c r="AF37" s="659">
        <f>'Table 1(Q1''22)'!AF37/32.15074</f>
        <v>0.15551741577332279</v>
      </c>
      <c r="AG37" s="659">
        <f>'Table 1(Q1''22)'!AG37/32.15074</f>
        <v>-3.5769005627864243</v>
      </c>
      <c r="AH37" s="659">
        <f>'Table 1(Q1''22)'!AH37/32.15074</f>
        <v>21.367253154359744</v>
      </c>
      <c r="AI37" s="659">
        <f>'Table 1(Q1''22)'!AI37/32.15074</f>
        <v>1.5524513065640217</v>
      </c>
      <c r="AJ37" s="659">
        <f>'Table 1(Q1''22)'!AJ37/32.15074</f>
        <v>6.4324320046132462</v>
      </c>
      <c r="AK37" s="659">
        <f>'Table 1(Q1''22)'!AK37/32.15074</f>
        <v>1.4651317736450984</v>
      </c>
      <c r="AL37" s="659">
        <f>'Table 1(Q1''22)'!AL37/32.15074</f>
        <v>-6.629274862299253</v>
      </c>
      <c r="AM37" s="659">
        <f>'Table 1(Q1''22)'!AM37/32.15074</f>
        <v>3.8216655038922629</v>
      </c>
      <c r="AN37" s="659">
        <f>'Table 1(Q1''22)'!AN37/32.15074</f>
        <v>16.221976190890427</v>
      </c>
      <c r="AO37" s="659">
        <f>'Table 1(Q1''22)'!AO37/32.15074</f>
        <v>2.354019571555765</v>
      </c>
      <c r="AP37" s="659">
        <f>'Table 1(Q1''22)'!AP37/32.15074</f>
        <v>3.2573099717144576</v>
      </c>
      <c r="AQ37" s="659">
        <f>'Table 1(Q1''22)'!AQ37/32.15074</f>
        <v>0.97051532250891503</v>
      </c>
      <c r="AR37" s="659">
        <f>'Table 1(Q1''22)'!AR37/32.15074</f>
        <v>-6.8203624457788541</v>
      </c>
      <c r="AS37" s="659">
        <f>'Table 1(Q1''22)'!AS37/32.15074</f>
        <v>-4.8152216465309889</v>
      </c>
      <c r="AT37" s="659">
        <f>'Table 1(Q1''22)'!AT37/32.15074</f>
        <v>-5.2539340587497918</v>
      </c>
      <c r="AU37" s="492" t="str">
        <f t="shared" si="83"/>
        <v>N/A</v>
      </c>
      <c r="AV37" s="492" t="str">
        <f t="shared" si="84"/>
        <v>N/A</v>
      </c>
      <c r="AW37" s="4"/>
      <c r="AX37" s="13">
        <f>D37-AY37</f>
        <v>10.57518427258595</v>
      </c>
      <c r="AY37" s="13">
        <f>SUM(P37:Q37)</f>
        <v>-3.8879353943330699</v>
      </c>
      <c r="AZ37" s="13">
        <f>SUM(R37:S37)</f>
        <v>-0.15551741577332279</v>
      </c>
      <c r="BA37" s="13">
        <f>SUM(T37:U37)</f>
        <v>-7.3093185413461725</v>
      </c>
      <c r="BB37" s="13">
        <f>SUM(V37:W37)</f>
        <v>-1.2441393261865823</v>
      </c>
      <c r="BC37" s="13">
        <f>SUM(X37:Y37)</f>
        <v>0.93310449463993672</v>
      </c>
      <c r="BD37" s="13">
        <f>SUM(Z37:AA37)</f>
        <v>2.7993134839198106</v>
      </c>
      <c r="BE37" s="13">
        <f>SUM(AB37:AC37)</f>
        <v>0.46655224731996836</v>
      </c>
      <c r="BF37" s="13">
        <f>SUM(AD37:AE37)</f>
        <v>-4.354487641653038</v>
      </c>
      <c r="BG37" s="13">
        <f>SUM(AF37:AG37)</f>
        <v>-3.4213831470131018</v>
      </c>
      <c r="BH37" s="13">
        <f>SUM(AH37:AI37)</f>
        <v>22.919704460923768</v>
      </c>
      <c r="BI37" s="13">
        <f>SUM(AJ37:AK37)</f>
        <v>7.8975637782583448</v>
      </c>
      <c r="BJ37" s="13">
        <f>SUM(AL37:AM37)</f>
        <v>-2.8076093584069901</v>
      </c>
      <c r="BK37" s="13">
        <f>SUM(AN37:AO37)</f>
        <v>18.57599576244619</v>
      </c>
      <c r="BL37" s="13">
        <f t="shared" si="86"/>
        <v>4.2278252942233729</v>
      </c>
      <c r="BM37" s="13">
        <f t="shared" si="22"/>
        <v>-11.635584092309843</v>
      </c>
      <c r="BN37" s="492" t="str">
        <f t="shared" si="87"/>
        <v>N/A</v>
      </c>
      <c r="BO37" s="492" t="str">
        <f t="shared" si="88"/>
        <v>N/A</v>
      </c>
      <c r="BP37" s="19"/>
      <c r="BQ37" s="13">
        <f t="shared" si="89"/>
        <v>-15.91900282855072</v>
      </c>
    </row>
    <row r="38" spans="1:69" x14ac:dyDescent="0.45">
      <c r="A38" s="10"/>
      <c r="B38" s="10" t="s">
        <v>37</v>
      </c>
      <c r="C38" s="7">
        <f>'Table 1(Q1''22)'!C38/32.15074</f>
        <v>1.0886219104132595</v>
      </c>
      <c r="D38" s="7">
        <f>'Table 1(Q1''22)'!D38/32.15074</f>
        <v>-3.5769005627864243</v>
      </c>
      <c r="E38" s="7">
        <f>'Table 1(Q1''22)'!E38/32.15074</f>
        <v>0.62206966309329115</v>
      </c>
      <c r="F38" s="7">
        <f>'Table 1(Q1''22)'!F38/32.15074</f>
        <v>2.6437960681464876</v>
      </c>
      <c r="G38" s="7">
        <f>'Table 1(Q1''22)'!G38/32.15074</f>
        <v>-1.3996567419599051</v>
      </c>
      <c r="H38" s="7">
        <f>'Table 1(Q1''22)'!H38/32.15074</f>
        <v>-0.62206966309329115</v>
      </c>
      <c r="I38" s="7">
        <f>'Table 1(Q1''22)'!I38/32.15074</f>
        <v>-0.62874031098053484</v>
      </c>
      <c r="J38" s="7">
        <f>'Table 1(Q1''22)'!J38/32.15074</f>
        <v>14.257335426369707</v>
      </c>
      <c r="K38" s="7">
        <f>'Table 1(Q1''22)'!K38/32.15074</f>
        <v>-4.3107924818179004</v>
      </c>
      <c r="L38" s="7">
        <f>'Table 1(Q1''22)'!L38/32.15074</f>
        <v>-3.1103483154664557</v>
      </c>
      <c r="M38" s="26" t="str">
        <f t="shared" ref="M38" si="91">IF(ISERROR(K38/J38),"N/A",IF(J38&lt;0,"N/A",IF(K38&lt;0,"N/A",IF(K38/J38-1&gt;300%,"&gt;±300%",IF(K38/J38-1&lt;-300%,"&gt;±300%",K38/J38-1)))))</f>
        <v>N/A</v>
      </c>
      <c r="N38" s="26" t="str">
        <f t="shared" si="90"/>
        <v>N/A</v>
      </c>
      <c r="O38" s="36"/>
      <c r="P38" s="659">
        <f>'Table 1(Q1''22)'!P38/32.15074</f>
        <v>-2.9548308996931332</v>
      </c>
      <c r="Q38" s="659">
        <f>'Table 1(Q1''22)'!Q38/32.15074</f>
        <v>-0.31103483154664557</v>
      </c>
      <c r="R38" s="659">
        <f>'Table 1(Q1''22)'!R38/32.15074</f>
        <v>-0.15551741577332279</v>
      </c>
      <c r="S38" s="659">
        <f>'Table 1(Q1''22)'!S38/32.15074</f>
        <v>-0.15551741577332279</v>
      </c>
      <c r="T38" s="659">
        <f>'Table 1(Q1''22)'!T38/32.15074</f>
        <v>-0.15551741577332279</v>
      </c>
      <c r="U38" s="659">
        <f>'Table 1(Q1''22)'!U38/32.15074</f>
        <v>0.93310449463993683</v>
      </c>
      <c r="V38" s="659">
        <f>'Table 1(Q1''22)'!V38/32.15074</f>
        <v>1.2441393261865823</v>
      </c>
      <c r="W38" s="659">
        <f>'Table 1(Q1''22)'!W38/32.15074</f>
        <v>-0.15551741577332279</v>
      </c>
      <c r="X38" s="659">
        <f>'Table 1(Q1''22)'!X38/32.15074</f>
        <v>1.7106915735065507</v>
      </c>
      <c r="Y38" s="659">
        <f>'Table 1(Q1''22)'!Y38/32.15074</f>
        <v>-0.15551741577332279</v>
      </c>
      <c r="Z38" s="659">
        <f>'Table 1(Q1''22)'!Z38/32.15074</f>
        <v>-0.31103483154664557</v>
      </c>
      <c r="AA38" s="659">
        <f>'Table 1(Q1''22)'!AA38/32.15074</f>
        <v>0</v>
      </c>
      <c r="AB38" s="659">
        <f>'Table 1(Q1''22)'!AB38/32.15074</f>
        <v>-0.46655224731996842</v>
      </c>
      <c r="AC38" s="659">
        <f>'Table 1(Q1''22)'!AC38/32.15074</f>
        <v>-0.62206966309329115</v>
      </c>
      <c r="AD38" s="659">
        <f>'Table 1(Q1''22)'!AD38/32.15074</f>
        <v>-0.31103483154664557</v>
      </c>
      <c r="AE38" s="659">
        <f>'Table 1(Q1''22)'!AE38/32.15074</f>
        <v>0</v>
      </c>
      <c r="AF38" s="659">
        <f>'Table 1(Q1''22)'!AF38/32.15074</f>
        <v>-0.31103483154664557</v>
      </c>
      <c r="AG38" s="659">
        <f>'Table 1(Q1''22)'!AG38/32.15074</f>
        <v>0</v>
      </c>
      <c r="AH38" s="659">
        <f>'Table 1(Q1''22)'!AH38/32.15074</f>
        <v>-0.11550489294370506</v>
      </c>
      <c r="AI38" s="659">
        <f>'Table 1(Q1''22)'!AI38/32.15074</f>
        <v>-0.40030144220074193</v>
      </c>
      <c r="AJ38" s="659">
        <f>'Table 1(Q1''22)'!AJ38/32.15074</f>
        <v>-0.30039725830784891</v>
      </c>
      <c r="AK38" s="659">
        <f>'Table 1(Q1''22)'!AK38/32.15074</f>
        <v>0.18746328247176094</v>
      </c>
      <c r="AL38" s="659">
        <f>'Table 1(Q1''22)'!AL38/32.15074</f>
        <v>-0.63581755164757225</v>
      </c>
      <c r="AM38" s="659">
        <f>'Table 1(Q1''22)'!AM38/32.15074</f>
        <v>4.2967943728991358</v>
      </c>
      <c r="AN38" s="659">
        <f>'Table 1(Q1''22)'!AN38/32.15074</f>
        <v>10.623460934939793</v>
      </c>
      <c r="AO38" s="659">
        <f>'Table 1(Q1''22)'!AO38/32.15074</f>
        <v>-2.7102329821649028E-2</v>
      </c>
      <c r="AP38" s="659">
        <f>'Table 1(Q1''22)'!AP38/32.15074</f>
        <v>1.0389301153258386</v>
      </c>
      <c r="AQ38" s="659">
        <f>'Table 1(Q1''22)'!AQ38/32.15074</f>
        <v>1.5243744844140228</v>
      </c>
      <c r="AR38" s="659">
        <f>'Table 1(Q1''22)'!AR38/32.15074</f>
        <v>-5.3795676619799497</v>
      </c>
      <c r="AS38" s="659">
        <f>'Table 1(Q1''22)'!AS38/32.15074</f>
        <v>-1.4945294195778116</v>
      </c>
      <c r="AT38" s="659">
        <f>'Table 1(Q1''22)'!AT38/32.15074</f>
        <v>-1.7957666209307559</v>
      </c>
      <c r="AU38" s="492" t="str">
        <f t="shared" si="83"/>
        <v>N/A</v>
      </c>
      <c r="AV38" s="492" t="str">
        <f t="shared" si="84"/>
        <v>N/A</v>
      </c>
      <c r="AW38" s="4"/>
      <c r="AX38" s="13">
        <f>D38-AY38</f>
        <v>-0.31103483154664557</v>
      </c>
      <c r="AY38" s="13">
        <f>SUM(P38:Q38)</f>
        <v>-3.2658657312397787</v>
      </c>
      <c r="AZ38" s="13">
        <f>SUM(R38:S38)</f>
        <v>-0.31103483154664557</v>
      </c>
      <c r="BA38" s="13">
        <f>SUM(T38:U38)</f>
        <v>0.77758707886661405</v>
      </c>
      <c r="BB38" s="13">
        <f>SUM(V38:W38)</f>
        <v>1.0886219104132595</v>
      </c>
      <c r="BC38" s="13">
        <f>SUM(X38:Y38)</f>
        <v>1.5551741577332279</v>
      </c>
      <c r="BD38" s="13">
        <f>SUM(Z38:AA38)</f>
        <v>-0.31103483154664557</v>
      </c>
      <c r="BE38" s="13">
        <f>SUM(AB38:AC38)</f>
        <v>-1.0886219104132595</v>
      </c>
      <c r="BF38" s="13">
        <f>SUM(AD38:AE38)</f>
        <v>-0.31103483154664557</v>
      </c>
      <c r="BG38" s="13">
        <f>SUM(AF38:AG38)</f>
        <v>-0.31103483154664557</v>
      </c>
      <c r="BH38" s="13">
        <f>SUM(AH38:AI38)</f>
        <v>-0.51580633514444696</v>
      </c>
      <c r="BI38" s="13">
        <f>SUM(AJ38:AK38)</f>
        <v>-0.11293397583608797</v>
      </c>
      <c r="BJ38" s="13">
        <f>SUM(AL38:AM38)</f>
        <v>3.6609768212515634</v>
      </c>
      <c r="BK38" s="13">
        <f>SUM(AN38:AO38)</f>
        <v>10.596358605118144</v>
      </c>
      <c r="BL38" s="13">
        <f t="shared" si="86"/>
        <v>2.5633045997398614</v>
      </c>
      <c r="BM38" s="13">
        <f t="shared" si="22"/>
        <v>-6.8740970815577613</v>
      </c>
      <c r="BN38" s="492" t="str">
        <f t="shared" si="87"/>
        <v>N/A</v>
      </c>
      <c r="BO38" s="492" t="str">
        <f t="shared" si="88"/>
        <v>N/A</v>
      </c>
      <c r="BP38" s="19"/>
      <c r="BQ38" s="13">
        <f t="shared" si="89"/>
        <v>-7.1454892180744949</v>
      </c>
    </row>
    <row r="39" spans="1:69" x14ac:dyDescent="0.45">
      <c r="A39" s="23"/>
      <c r="B39" s="4"/>
      <c r="C39" s="9"/>
      <c r="D39" s="9"/>
      <c r="E39" s="9"/>
      <c r="F39" s="9"/>
      <c r="G39" s="9"/>
      <c r="H39" s="9"/>
      <c r="I39" s="9"/>
      <c r="J39" s="9"/>
      <c r="K39" s="9"/>
      <c r="L39" s="9"/>
      <c r="M39" s="36"/>
      <c r="N39" s="235"/>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492"/>
      <c r="AV39" s="492"/>
      <c r="AW39" s="4"/>
      <c r="AX39" s="4"/>
      <c r="AY39" s="13"/>
      <c r="AZ39" s="13"/>
      <c r="BA39" s="13"/>
      <c r="BB39" s="13"/>
      <c r="BC39" s="13"/>
      <c r="BD39" s="13"/>
      <c r="BE39" s="13"/>
      <c r="BF39" s="13"/>
      <c r="BG39" s="13"/>
      <c r="BH39" s="13"/>
      <c r="BI39" s="13"/>
      <c r="BJ39" s="13"/>
      <c r="BK39" s="13"/>
      <c r="BL39" s="13"/>
      <c r="BM39" s="13"/>
      <c r="BN39" s="492"/>
      <c r="BO39" s="492"/>
      <c r="BP39" s="19"/>
      <c r="BQ39" s="13"/>
    </row>
    <row r="40" spans="1:69" x14ac:dyDescent="0.45">
      <c r="A40" s="33" t="s">
        <v>26</v>
      </c>
      <c r="B40" s="34"/>
      <c r="C40" s="560">
        <f t="shared" ref="C40:L40" si="92">SUM(C21,C25,C27,C35)</f>
        <v>267.17892029856853</v>
      </c>
      <c r="D40" s="560">
        <f t="shared" si="92"/>
        <v>251.78269613700959</v>
      </c>
      <c r="E40" s="560">
        <f t="shared" si="92"/>
        <v>256.13718377866269</v>
      </c>
      <c r="F40" s="560">
        <f t="shared" si="92"/>
        <v>259.86960175722243</v>
      </c>
      <c r="G40" s="560">
        <f t="shared" si="92"/>
        <v>244.47337759566346</v>
      </c>
      <c r="H40" s="560">
        <f t="shared" si="92"/>
        <v>229.38818826565111</v>
      </c>
      <c r="I40" s="560">
        <f t="shared" si="92"/>
        <v>259.1361086476179</v>
      </c>
      <c r="J40" s="560">
        <f t="shared" si="92"/>
        <v>240.83704451086533</v>
      </c>
      <c r="K40" s="560">
        <f t="shared" si="92"/>
        <v>218.61219090094741</v>
      </c>
      <c r="L40" s="560">
        <f t="shared" si="92"/>
        <v>222.53222858730868</v>
      </c>
      <c r="M40" s="540">
        <f>IF(ISERROR(K40/J40),"N/A",IF(J40&lt;0,"N/A",IF(K40&lt;0,"N/A",IF(K40/J40-1&gt;300%,"&gt;±300%",IF(K40/J40-1&lt;-300%,"&gt;±300%",K40/J40-1)))))</f>
        <v>-9.2281707139597602E-2</v>
      </c>
      <c r="N40" s="540">
        <f>IF(ISERROR(L40/K40),"N/A",IF(K40&lt;0,"N/A",IF(L40&lt;0,"N/A",IF(L40/K40-1&gt;300%,"&gt;±300%",IF(L40/K40-1&lt;-300%,"&gt;±300%",L40/K40-1)))))</f>
        <v>1.7931468827085739E-2</v>
      </c>
      <c r="O40" s="36"/>
      <c r="P40" s="34">
        <f t="shared" ref="P40:AT40" si="93">SUM(P21,P25,P27,P35)</f>
        <v>53.964543273343004</v>
      </c>
      <c r="Q40" s="34">
        <f t="shared" si="93"/>
        <v>60.340757320049242</v>
      </c>
      <c r="R40" s="34">
        <f t="shared" si="93"/>
        <v>61.740414062009151</v>
      </c>
      <c r="S40" s="34">
        <f t="shared" si="93"/>
        <v>63.762140467062352</v>
      </c>
      <c r="T40" s="34">
        <f t="shared" si="93"/>
        <v>71.226976424181828</v>
      </c>
      <c r="U40" s="34">
        <f t="shared" si="93"/>
        <v>57.852478667676074</v>
      </c>
      <c r="V40" s="34">
        <f t="shared" si="93"/>
        <v>64.695244961702286</v>
      </c>
      <c r="W40" s="34">
        <f t="shared" si="93"/>
        <v>64.539727545928955</v>
      </c>
      <c r="X40" s="34">
        <f t="shared" si="93"/>
        <v>61.118344398915852</v>
      </c>
      <c r="Y40" s="34">
        <f t="shared" si="93"/>
        <v>68.738697771808674</v>
      </c>
      <c r="Z40" s="34">
        <f t="shared" si="93"/>
        <v>62.206966309329118</v>
      </c>
      <c r="AA40" s="34">
        <f t="shared" si="93"/>
        <v>61.273861814689177</v>
      </c>
      <c r="AB40" s="34">
        <f t="shared" si="93"/>
        <v>55.986269678396212</v>
      </c>
      <c r="AC40" s="34">
        <f t="shared" si="93"/>
        <v>64.539727545928955</v>
      </c>
      <c r="AD40" s="34">
        <f t="shared" si="93"/>
        <v>60.185239904275925</v>
      </c>
      <c r="AE40" s="34">
        <f t="shared" si="93"/>
        <v>56.763856757262822</v>
      </c>
      <c r="AF40" s="34">
        <f t="shared" si="93"/>
        <v>57.230409004582789</v>
      </c>
      <c r="AG40" s="34">
        <f t="shared" si="93"/>
        <v>55.675234846849563</v>
      </c>
      <c r="AH40" s="34">
        <f t="shared" si="93"/>
        <v>82.337268269766867</v>
      </c>
      <c r="AI40" s="34">
        <f t="shared" si="93"/>
        <v>60.288594292641854</v>
      </c>
      <c r="AJ40" s="34">
        <f t="shared" si="93"/>
        <v>61.699001856010888</v>
      </c>
      <c r="AK40" s="34">
        <f t="shared" si="93"/>
        <v>54.811166392990387</v>
      </c>
      <c r="AL40" s="34">
        <f t="shared" si="93"/>
        <v>51.914636023333237</v>
      </c>
      <c r="AM40" s="34">
        <f t="shared" si="93"/>
        <v>48.115630873362896</v>
      </c>
      <c r="AN40" s="34">
        <f t="shared" si="93"/>
        <v>81.461630647906617</v>
      </c>
      <c r="AO40" s="34">
        <f t="shared" si="93"/>
        <v>59.345146966262547</v>
      </c>
      <c r="AP40" s="34">
        <f t="shared" si="93"/>
        <v>64.348924076699973</v>
      </c>
      <c r="AQ40" s="34">
        <f t="shared" si="93"/>
        <v>58.996789811646458</v>
      </c>
      <c r="AR40" s="34">
        <f t="shared" si="93"/>
        <v>42.537517998867244</v>
      </c>
      <c r="AS40" s="34">
        <f t="shared" si="93"/>
        <v>52.728959013733714</v>
      </c>
      <c r="AT40" s="34">
        <f t="shared" si="93"/>
        <v>47.515378272186858</v>
      </c>
      <c r="AU40" s="561">
        <f>IF(ISERROR(AT40/AP40),"N/A",IF(AP40&lt;0,"N/A",IF(AT40&lt;0,"N/A",IF(AT40/AP40-1&gt;300%,"&gt;±300%",IF(AT40/AP40-1&lt;-300%,"&gt;±300%",AT40/AP40-1)))))</f>
        <v>-0.26159793727784109</v>
      </c>
      <c r="AV40" s="561">
        <f>IF(ISERROR(AT40/AS40),"N/A",IF(AS40&lt;0,"N/A",IF(AT40&lt;0,"N/A",IF(AT40/AS40-1&gt;300%,"&gt;±300%",IF(AT40/AS40-1&lt;-300%,"&gt;±300%",AT40/AS40-1)))))</f>
        <v>-9.8875093289608307E-2</v>
      </c>
      <c r="AW40" s="4"/>
      <c r="AX40" s="34">
        <f>SUM(AX21,AX25,AX27,AX35)</f>
        <v>137.47739554361738</v>
      </c>
      <c r="AY40" s="34">
        <f t="shared" ref="AY40" si="94">SUM(AY21,AY25,AY27,AY35)</f>
        <v>114.30530059339223</v>
      </c>
      <c r="AZ40" s="34">
        <f>SUM(R40:S40)</f>
        <v>125.5025545290715</v>
      </c>
      <c r="BA40" s="34">
        <f>SUM(T40:U40)</f>
        <v>129.07945509185791</v>
      </c>
      <c r="BB40" s="34">
        <f>SUM(V40:W40)</f>
        <v>129.23497250763126</v>
      </c>
      <c r="BC40" s="34">
        <f>SUM(X40:Y40)</f>
        <v>129.85704217072453</v>
      </c>
      <c r="BD40" s="34">
        <f>SUM(Z40:AA40)</f>
        <v>123.4808281240183</v>
      </c>
      <c r="BE40" s="34">
        <f>SUM(AB40:AC40)</f>
        <v>120.52599722432517</v>
      </c>
      <c r="BF40" s="34">
        <f>SUM(AD40:AE40)</f>
        <v>116.94909666153875</v>
      </c>
      <c r="BG40" s="34">
        <f>SUM(AF40:AG40)</f>
        <v>112.90564385143236</v>
      </c>
      <c r="BH40" s="34">
        <f>SUM(AH40:AI40)</f>
        <v>142.62586256240871</v>
      </c>
      <c r="BI40" s="34">
        <f>SUM(AJ40:AK40)</f>
        <v>116.51016824900128</v>
      </c>
      <c r="BJ40" s="34">
        <f>SUM(AL40:AM40)</f>
        <v>100.03026689669613</v>
      </c>
      <c r="BK40" s="34">
        <f>SUM(AN40:AO40)</f>
        <v>140.80677761416916</v>
      </c>
      <c r="BL40" s="34">
        <f>SUM(AP40:AQ40)</f>
        <v>123.34571388834644</v>
      </c>
      <c r="BM40" s="34">
        <f t="shared" si="22"/>
        <v>95.266477012600959</v>
      </c>
      <c r="BN40" s="561">
        <f>IF(ISERROR(BM40/BK40),"N/A",IF(BK40&lt;0,"N/A",IF(BM40&lt;0,"N/A",IF(BM40/BK40-1&gt;300%,"&gt;±300%",IF(BM40/BK40-1&lt;-300%,"&gt;±300%",BM40/BK40-1)))))</f>
        <v>-0.32342406646330035</v>
      </c>
      <c r="BO40" s="561">
        <f>IF(ISERROR(BM40/BL40),"N/A",IF(BL40&lt;0,"N/A",IF(BM40&lt;0,"N/A",IF(BM40/BL40-1&gt;300%,"&gt;±300%",IF(BM40/BL40-1&lt;-300%,"&gt;±300%",BM40/BL40-1)))))</f>
        <v>-0.22764663635708526</v>
      </c>
      <c r="BP40" s="19"/>
      <c r="BQ40" s="645">
        <f>SUM(AQ40:AT40)</f>
        <v>201.77864509643427</v>
      </c>
    </row>
    <row r="41" spans="1:69" x14ac:dyDescent="0.45">
      <c r="A41" s="3"/>
      <c r="B41" s="6"/>
      <c r="C41" s="546"/>
      <c r="D41" s="546"/>
      <c r="E41" s="546"/>
      <c r="F41" s="546"/>
      <c r="G41" s="546"/>
      <c r="H41" s="546"/>
      <c r="I41" s="546"/>
      <c r="J41" s="546"/>
      <c r="K41" s="546"/>
      <c r="L41" s="546"/>
      <c r="M41" s="546"/>
      <c r="N41" s="492"/>
      <c r="O41" s="3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492"/>
      <c r="AV41" s="492"/>
      <c r="AW41" s="4"/>
      <c r="AX41" s="39"/>
      <c r="BL41" s="613"/>
      <c r="BM41" s="613"/>
      <c r="BN41" s="614"/>
      <c r="BO41" s="614"/>
      <c r="BP41" s="19"/>
      <c r="BQ41" s="646"/>
    </row>
    <row r="42" spans="1:69" x14ac:dyDescent="0.45">
      <c r="A42" s="41" t="s">
        <v>7</v>
      </c>
      <c r="B42" s="42"/>
      <c r="C42" s="584">
        <f>C18-C40</f>
        <v>-22.861060118678381</v>
      </c>
      <c r="D42" s="584">
        <f>D18-D40</f>
        <v>-25.349338771051578</v>
      </c>
      <c r="E42" s="584">
        <f t="shared" ref="E42:H42" si="95">E18-E40</f>
        <v>-10.108632025266047</v>
      </c>
      <c r="F42" s="584">
        <f t="shared" si="95"/>
        <v>-13.063462924959111</v>
      </c>
      <c r="G42" s="584">
        <f t="shared" si="95"/>
        <v>6.6872488782528592</v>
      </c>
      <c r="H42" s="584">
        <f t="shared" si="95"/>
        <v>22.238990455585139</v>
      </c>
      <c r="I42" s="584">
        <f>I18-I40</f>
        <v>-3.6889043124736531</v>
      </c>
      <c r="J42" s="584">
        <f>J18-J40</f>
        <v>-28.228456526701791</v>
      </c>
      <c r="K42" s="584">
        <f>K18-K40</f>
        <v>35.079043070050147</v>
      </c>
      <c r="L42" s="584">
        <f>L18-L40</f>
        <v>19.49768120827656</v>
      </c>
      <c r="M42" s="547" t="str">
        <f>IF(ISERROR(K42/J42),"N/A",IF(J42&lt;0,"N/A",IF(K42&lt;0,"N/A",IF(K42/J42-1&gt;300%,"&gt;±300%",IF(K42/J42-1&lt;-300%,"&gt;±300%",K42/J42-1)))))</f>
        <v>N/A</v>
      </c>
      <c r="N42" s="547">
        <f>IF(ISERROR(L42/K42),"N/A",IF(K42&lt;0,"N/A",IF(L42&lt;0,"N/A",IF(L42/K42-1&gt;300%,"&gt;±300%",IF(L42/K42-1&lt;-300%,"&gt;±300%",L42/K42-1)))))</f>
        <v>-0.44417864622643233</v>
      </c>
      <c r="O42" s="36"/>
      <c r="P42" s="43">
        <f t="shared" ref="P42:AT42" si="96">P18-P40</f>
        <v>6.5317314624795557</v>
      </c>
      <c r="Q42" s="43">
        <f t="shared" si="96"/>
        <v>-2.7993134839198106</v>
      </c>
      <c r="R42" s="43">
        <f t="shared" si="96"/>
        <v>-4.0434528101064018</v>
      </c>
      <c r="S42" s="43">
        <f t="shared" si="96"/>
        <v>-1.0886219104132806</v>
      </c>
      <c r="T42" s="43">
        <f t="shared" si="96"/>
        <v>-6.0651792151595743</v>
      </c>
      <c r="U42" s="43">
        <f t="shared" si="96"/>
        <v>2.4882786523731752</v>
      </c>
      <c r="V42" s="43">
        <f t="shared" si="96"/>
        <v>-8.0869056202127894</v>
      </c>
      <c r="W42" s="43">
        <f t="shared" si="96"/>
        <v>3.5769005627864345</v>
      </c>
      <c r="X42" s="43">
        <f t="shared" si="96"/>
        <v>1.866208989279869</v>
      </c>
      <c r="Y42" s="43">
        <f t="shared" si="96"/>
        <v>-10.264149441039308</v>
      </c>
      <c r="Z42" s="43">
        <f t="shared" si="96"/>
        <v>-6.6872488782528876</v>
      </c>
      <c r="AA42" s="43">
        <f t="shared" si="96"/>
        <v>4.3544876416530442</v>
      </c>
      <c r="AB42" s="43">
        <f t="shared" si="96"/>
        <v>7.3093185413461654</v>
      </c>
      <c r="AC42" s="43">
        <f t="shared" si="96"/>
        <v>1.2441393261865841</v>
      </c>
      <c r="AD42" s="43">
        <f t="shared" si="96"/>
        <v>-5.5986269678396212</v>
      </c>
      <c r="AE42" s="43">
        <f t="shared" si="96"/>
        <v>9.7975971937193336</v>
      </c>
      <c r="AF42" s="43">
        <f t="shared" si="96"/>
        <v>9.1755275306260344</v>
      </c>
      <c r="AG42" s="43">
        <f t="shared" si="96"/>
        <v>7.7758707886661327</v>
      </c>
      <c r="AH42" s="43">
        <f t="shared" si="96"/>
        <v>-24.378041206340058</v>
      </c>
      <c r="AI42" s="43">
        <f t="shared" si="96"/>
        <v>7.7036711938605933</v>
      </c>
      <c r="AJ42" s="43">
        <f t="shared" si="96"/>
        <v>1.0170769638466695</v>
      </c>
      <c r="AK42" s="43">
        <f t="shared" si="96"/>
        <v>11.968466572367106</v>
      </c>
      <c r="AL42" s="43">
        <f t="shared" si="96"/>
        <v>2.510126336755107</v>
      </c>
      <c r="AM42" s="43">
        <f t="shared" si="96"/>
        <v>-6.3531612468564944</v>
      </c>
      <c r="AN42" s="43">
        <f t="shared" si="96"/>
        <v>-21.840388712887773</v>
      </c>
      <c r="AO42" s="43">
        <f t="shared" si="96"/>
        <v>-2.545032903712638</v>
      </c>
      <c r="AP42" s="43">
        <f t="shared" si="96"/>
        <v>-3.5935072742717011</v>
      </c>
      <c r="AQ42" s="43">
        <f t="shared" si="96"/>
        <v>6.6435565527122904</v>
      </c>
      <c r="AR42" s="43">
        <f t="shared" si="96"/>
        <v>19.168328177932203</v>
      </c>
      <c r="AS42" s="43">
        <f t="shared" si="96"/>
        <v>12.860665613677355</v>
      </c>
      <c r="AT42" s="43">
        <f t="shared" si="96"/>
        <v>5.1924287309388077</v>
      </c>
      <c r="AU42" s="547" t="str">
        <f>IF(ISERROR(AT42/AP42),"N/A",IF(AP42&lt;0,"N/A",IF(AT42&lt;0,"N/A",IF(AT42/AP42-1&gt;300%,"&gt;±300%",IF(AT42/AP42-1&lt;-300%,"&gt;±300%",AT42/AP42-1)))))</f>
        <v>N/A</v>
      </c>
      <c r="AV42" s="547">
        <f>IF(ISERROR(AT42/AS42),"N/A",IF(AS42&lt;0,"N/A",IF(AT42&lt;0,"N/A",IF(AT42/AS42-1&gt;300%,"&gt;±300%",IF(AT42/AS42-1&lt;-300%,"&gt;±300%",AT42/AS42-1)))))</f>
        <v>-0.59625505499368203</v>
      </c>
      <c r="AW42" s="4"/>
      <c r="AX42" s="43">
        <f>AX18-AX40</f>
        <v>-29.081756749611387</v>
      </c>
      <c r="AY42" s="43">
        <f>AY18-AY40</f>
        <v>3.7324179785597664</v>
      </c>
      <c r="AZ42" s="43">
        <f>SUM(R42:S42)</f>
        <v>-5.1320747205196824</v>
      </c>
      <c r="BA42" s="43">
        <f>SUM(T42:U42)</f>
        <v>-3.576900562786399</v>
      </c>
      <c r="BB42" s="43">
        <f>SUM(V42:W42)</f>
        <v>-4.5100050574263548</v>
      </c>
      <c r="BC42" s="43">
        <f>SUM(X42:Y42)</f>
        <v>-8.3979404517594389</v>
      </c>
      <c r="BD42" s="43">
        <f>SUM(Z42:AA42)</f>
        <v>-2.3327612365998434</v>
      </c>
      <c r="BE42" s="43">
        <f>SUM(AB42:AC42)</f>
        <v>8.5534578675327495</v>
      </c>
      <c r="BF42" s="43">
        <f>SUM(AD42:AE42)</f>
        <v>4.1989702258797124</v>
      </c>
      <c r="BG42" s="43">
        <f>SUM(AF42:AG42)</f>
        <v>16.951398319292167</v>
      </c>
      <c r="BH42" s="43">
        <f t="shared" ref="BH42:BI42" si="97">BH18-BH40</f>
        <v>-16.674370012479457</v>
      </c>
      <c r="BI42" s="43">
        <f t="shared" si="97"/>
        <v>12.985543536213783</v>
      </c>
      <c r="BJ42" s="43">
        <f>SUM(AL42:AM42)</f>
        <v>-3.8430349101013874</v>
      </c>
      <c r="BK42" s="43">
        <f>SUM(AN42:AO42)</f>
        <v>-24.385421616600411</v>
      </c>
      <c r="BL42" s="43">
        <f>SUM(AP42:AQ42)</f>
        <v>3.0500492784405893</v>
      </c>
      <c r="BM42" s="43">
        <f t="shared" si="22"/>
        <v>32.028993791609558</v>
      </c>
      <c r="BN42" s="547" t="str">
        <f>IF(ISERROR(BM42/BK42),"N/A",IF(BK42&lt;0,"N/A",IF(BM42&lt;0,"N/A",IF(BM42/BK42-1&gt;300%,"&gt;±300%",IF(BM42/BK42-1&lt;-300%,"&gt;±300%",BM42/BK42-1)))))</f>
        <v>N/A</v>
      </c>
      <c r="BO42" s="547" t="str">
        <f>IF(ISERROR(BM42/BL42),"N/A",IF(BL42&lt;0,"N/A",IF(BM42&lt;0,"N/A",IF(BM42/BL42-1&gt;300%,"&gt;±300%",IF(BM42/BL42-1&lt;-300%,"&gt;±300%",BM42/BL42-1)))))</f>
        <v>&gt;±300%</v>
      </c>
      <c r="BP42" s="19"/>
      <c r="BQ42" s="46">
        <f>SUM(AQ42:AT42)</f>
        <v>43.864979075260656</v>
      </c>
    </row>
    <row r="43" spans="1:69" x14ac:dyDescent="0.45">
      <c r="A43" s="675"/>
      <c r="B43" s="98"/>
      <c r="C43" s="549"/>
      <c r="D43" s="549"/>
      <c r="E43" s="549"/>
      <c r="F43" s="549"/>
      <c r="G43" s="549"/>
      <c r="H43" s="549"/>
      <c r="I43" s="549"/>
      <c r="J43" s="549"/>
      <c r="K43" s="549"/>
      <c r="L43" s="549"/>
      <c r="M43" s="288"/>
      <c r="N43" s="550"/>
      <c r="O43" s="36"/>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585"/>
      <c r="AU43" s="550"/>
      <c r="AV43" s="550"/>
      <c r="AW43" s="4"/>
      <c r="AX43" s="199"/>
      <c r="AY43" s="7"/>
      <c r="AZ43" s="7"/>
      <c r="BA43" s="7"/>
      <c r="BB43" s="7"/>
      <c r="BC43" s="7"/>
      <c r="BD43" s="7"/>
      <c r="BE43" s="7"/>
      <c r="BF43" s="7"/>
      <c r="BG43" s="7"/>
      <c r="BH43" s="7"/>
      <c r="BI43" s="7"/>
      <c r="BJ43" s="7"/>
      <c r="BK43" s="7"/>
      <c r="BL43" s="7"/>
      <c r="BM43" s="7"/>
      <c r="BN43" s="288"/>
      <c r="BO43" s="288"/>
      <c r="BP43" s="676"/>
      <c r="BQ43" s="7"/>
    </row>
    <row r="44" spans="1:69" x14ac:dyDescent="0.45">
      <c r="A44" s="41" t="s">
        <v>38</v>
      </c>
      <c r="B44" s="43" t="s">
        <v>145</v>
      </c>
      <c r="C44" s="43">
        <f>'Table 1(Q1''22)'!C44/32.15074</f>
        <v>105.90736014163282</v>
      </c>
      <c r="D44" s="43">
        <f>'Table 1(Q1''22)'!D44/32.15074</f>
        <v>80.558021370581201</v>
      </c>
      <c r="E44" s="43">
        <f>'Table 1(Q1''22)'!E44/32.15074</f>
        <v>70.449389345315225</v>
      </c>
      <c r="F44" s="43">
        <f>'Table 1(Q1''22)'!F44/32.15074</f>
        <v>57.385926420356114</v>
      </c>
      <c r="G44" s="43">
        <f>'Table 1(Q1''22)'!G44/32.15074</f>
        <v>64.073175298608987</v>
      </c>
      <c r="H44" s="43">
        <f>'Table 1(Q1''22)'!H44/32.15074</f>
        <v>86.312165754194154</v>
      </c>
      <c r="I44" s="43">
        <f>'Table 1(Q1''22)'!I44/32.15074</f>
        <v>109.83880920205206</v>
      </c>
      <c r="J44" s="43">
        <f>'Table 1(Q1''22)'!J44/32.15074</f>
        <v>81.610352675350271</v>
      </c>
      <c r="K44" s="43">
        <f>'Table 1(Q1''22)'!K44/32.15074</f>
        <v>116.68939574540042</v>
      </c>
      <c r="L44" s="43">
        <f>'Table 1(Q1''22)'!L44/32.15074</f>
        <v>136.18707695367698</v>
      </c>
      <c r="M44" s="547">
        <f>IF(ISERROR(K44/J44),"N/A",IF(J44&lt;0,"N/A",IF(K44&lt;0,"N/A",IF(K44/J44-1&gt;300%,"&gt;±300%",IF(K44/J44-1&lt;-300%,"&gt;±300%",K44/J44-1)))))</f>
        <v>0.42983570000727966</v>
      </c>
      <c r="N44" s="547">
        <f>IF(ISERROR(L44/K44),"N/A",IF(K44&lt;0,"N/A",IF(L44&lt;0,"N/A",IF(L44/K44-1&gt;300%,"&gt;±300%",IF(L44/K44-1&lt;-300%,"&gt;±300%",L44/K44-1)))))</f>
        <v>0.16709042911506478</v>
      </c>
      <c r="O44" s="36"/>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587"/>
      <c r="AU44" s="44"/>
      <c r="AV44" s="44"/>
      <c r="AW44" s="4"/>
      <c r="AX44" s="46"/>
      <c r="AY44" s="46"/>
      <c r="AZ44" s="46"/>
      <c r="BA44" s="46"/>
      <c r="BB44" s="46"/>
      <c r="BC44" s="46"/>
      <c r="BD44" s="46"/>
      <c r="BE44" s="46"/>
      <c r="BF44" s="46"/>
      <c r="BG44" s="46"/>
      <c r="BH44" s="46"/>
      <c r="BI44" s="46"/>
      <c r="BJ44" s="46"/>
      <c r="BK44" s="46"/>
      <c r="BL44" s="46"/>
      <c r="BM44" s="46"/>
      <c r="BN44" s="548"/>
      <c r="BO44" s="548"/>
      <c r="BP44" s="19"/>
      <c r="BQ44" s="46"/>
    </row>
    <row r="45" spans="1:69" x14ac:dyDescent="0.45">
      <c r="A45" s="675" t="s">
        <v>117</v>
      </c>
      <c r="B45" s="36"/>
      <c r="C45" s="36"/>
      <c r="D45" s="36"/>
      <c r="E45" s="36"/>
      <c r="F45" s="36"/>
      <c r="G45" s="36"/>
      <c r="H45" s="697">
        <f>'Table 1(Q1''22)'!H45/32.15074</f>
        <v>113.52771351452564</v>
      </c>
      <c r="I45" s="368"/>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348"/>
      <c r="AU45" s="235"/>
      <c r="AV45" s="235"/>
      <c r="AW45" s="4"/>
      <c r="AX45" s="675"/>
      <c r="AY45" s="288"/>
      <c r="AZ45" s="288"/>
      <c r="BA45" s="288"/>
      <c r="BB45" s="288"/>
      <c r="BC45" s="288"/>
      <c r="BD45" s="288"/>
      <c r="BE45" s="288"/>
      <c r="BF45" s="288"/>
      <c r="BG45" s="288"/>
      <c r="BH45" s="288"/>
      <c r="BI45" s="288"/>
      <c r="BJ45" s="288"/>
      <c r="BK45" s="288"/>
      <c r="BL45" s="288"/>
      <c r="BM45" s="288"/>
      <c r="BN45" s="675"/>
      <c r="BO45" s="675"/>
      <c r="BP45" s="675"/>
      <c r="BQ45" s="288"/>
    </row>
    <row r="46" spans="1:69" x14ac:dyDescent="0.45">
      <c r="AL46" s="590"/>
    </row>
    <row r="47" spans="1:69" x14ac:dyDescent="0.45">
      <c r="AL47" s="590"/>
    </row>
    <row r="48" spans="1:69" x14ac:dyDescent="0.45">
      <c r="AL48" s="590"/>
    </row>
    <row r="49" spans="38:38" x14ac:dyDescent="0.45">
      <c r="AL49" s="590"/>
    </row>
    <row r="50" spans="38:38" x14ac:dyDescent="0.45">
      <c r="AL50" s="590"/>
    </row>
    <row r="51" spans="38:38" x14ac:dyDescent="0.45">
      <c r="AL51" s="590"/>
    </row>
    <row r="52" spans="38:38" x14ac:dyDescent="0.45">
      <c r="AL52" s="590"/>
    </row>
    <row r="53" spans="38:38" x14ac:dyDescent="0.45">
      <c r="AL53" s="590"/>
    </row>
    <row r="54" spans="38:38" x14ac:dyDescent="0.45">
      <c r="AL54" s="590"/>
    </row>
    <row r="55" spans="38:38" x14ac:dyDescent="0.45">
      <c r="AL55" s="590"/>
    </row>
    <row r="56" spans="38:38" x14ac:dyDescent="0.45">
      <c r="AL56" s="590"/>
    </row>
    <row r="57" spans="38:38" x14ac:dyDescent="0.45">
      <c r="AL57" s="590"/>
    </row>
    <row r="58" spans="38:38" x14ac:dyDescent="0.45">
      <c r="AL58" s="59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V66"/>
  <sheetViews>
    <sheetView showGridLines="0" topLeftCell="AC10" workbookViewId="0">
      <selection activeCell="AZ4" sqref="AZ4:BA44"/>
    </sheetView>
  </sheetViews>
  <sheetFormatPr defaultColWidth="9.46484375" defaultRowHeight="13.9" x14ac:dyDescent="0.4"/>
  <cols>
    <col min="1" max="1" width="9.46484375" style="15"/>
    <col min="2" max="2" width="38.53125" style="64" bestFit="1" customWidth="1"/>
    <col min="3" max="3" width="27.46484375" style="64" bestFit="1" customWidth="1"/>
    <col min="4" max="10" width="4.46484375" style="64" bestFit="1" customWidth="1"/>
    <col min="11" max="11" width="5" style="64" bestFit="1" customWidth="1"/>
    <col min="12" max="13" width="8.53125" style="64" bestFit="1" customWidth="1"/>
    <col min="14" max="14" width="4.53125" style="64" customWidth="1"/>
    <col min="15" max="15" width="6.53125" style="64" hidden="1" customWidth="1"/>
    <col min="16" max="23" width="6.53125" style="15" hidden="1" customWidth="1"/>
    <col min="24" max="28" width="6.53125" style="104" hidden="1" customWidth="1"/>
    <col min="29" max="32" width="6.53125" style="104" bestFit="1" customWidth="1"/>
    <col min="33" max="36" width="6.53125" style="105" bestFit="1" customWidth="1"/>
    <col min="37" max="38" width="9.53125" style="64" bestFit="1" customWidth="1"/>
    <col min="39" max="39" width="4.53125" style="15" customWidth="1"/>
    <col min="40" max="40" width="6.53125" style="15" bestFit="1" customWidth="1"/>
    <col min="41" max="49" width="6.53125" style="40" bestFit="1" customWidth="1"/>
    <col min="50" max="51" width="6.53125" style="77" bestFit="1" customWidth="1"/>
    <col min="52" max="53" width="9.46484375" style="64" bestFit="1" customWidth="1"/>
    <col min="54" max="54" width="9.46484375" style="64"/>
    <col min="55" max="55" width="10" style="40" bestFit="1" customWidth="1"/>
    <col min="56" max="16384" width="9.46484375" style="64"/>
  </cols>
  <sheetData>
    <row r="1" spans="1:57" x14ac:dyDescent="0.4">
      <c r="B1" s="16" t="s">
        <v>100</v>
      </c>
      <c r="C1" s="15"/>
      <c r="D1" s="15"/>
      <c r="E1" s="17"/>
      <c r="F1" s="15"/>
      <c r="G1" s="15"/>
      <c r="H1" s="15"/>
      <c r="I1" s="15"/>
      <c r="L1" s="15"/>
      <c r="M1" s="15"/>
      <c r="N1" s="15"/>
      <c r="O1" s="15"/>
      <c r="P1" s="18"/>
      <c r="Q1" s="18"/>
      <c r="R1" s="18"/>
      <c r="S1" s="18"/>
      <c r="T1" s="18"/>
      <c r="U1" s="18"/>
      <c r="V1" s="18"/>
      <c r="W1" s="18"/>
      <c r="X1" s="101"/>
      <c r="Y1" s="101"/>
      <c r="Z1" s="101"/>
      <c r="AA1" s="101"/>
      <c r="AB1" s="101"/>
      <c r="AC1" s="101"/>
      <c r="AD1" s="101"/>
      <c r="AE1" s="101"/>
      <c r="AF1" s="101"/>
      <c r="AG1" s="180"/>
      <c r="AH1" s="180"/>
      <c r="AI1" s="180"/>
      <c r="AJ1" s="180"/>
      <c r="AO1" s="63"/>
      <c r="AP1" s="63"/>
      <c r="AQ1" s="63"/>
      <c r="AR1" s="63"/>
      <c r="AS1" s="63"/>
      <c r="AT1" s="63"/>
      <c r="AU1" s="63"/>
      <c r="AV1" s="63"/>
      <c r="AW1" s="63"/>
      <c r="AX1" s="182"/>
      <c r="AY1" s="182"/>
      <c r="AZ1" s="178"/>
      <c r="BA1" s="178"/>
      <c r="BC1" s="63"/>
    </row>
    <row r="2" spans="1:57" s="164" customFormat="1" ht="20.25" x14ac:dyDescent="0.45">
      <c r="A2" s="162"/>
      <c r="B2" s="172" t="s">
        <v>35</v>
      </c>
      <c r="C2" s="170"/>
      <c r="D2" s="171">
        <v>2013</v>
      </c>
      <c r="E2" s="171">
        <v>2014</v>
      </c>
      <c r="F2" s="171">
        <v>2015</v>
      </c>
      <c r="G2" s="171">
        <v>2016</v>
      </c>
      <c r="H2" s="171">
        <v>2017</v>
      </c>
      <c r="I2" s="171">
        <v>2018</v>
      </c>
      <c r="J2" s="171">
        <v>2019</v>
      </c>
      <c r="K2" s="171" t="s">
        <v>84</v>
      </c>
      <c r="L2" s="173" t="s">
        <v>85</v>
      </c>
      <c r="M2" s="173" t="s">
        <v>86</v>
      </c>
      <c r="N2" s="172"/>
      <c r="O2" s="169" t="s">
        <v>20</v>
      </c>
      <c r="P2" s="169" t="s">
        <v>34</v>
      </c>
      <c r="Q2" s="169" t="s">
        <v>45</v>
      </c>
      <c r="R2" s="169" t="s">
        <v>46</v>
      </c>
      <c r="S2" s="169" t="s">
        <v>48</v>
      </c>
      <c r="T2" s="169" t="s">
        <v>49</v>
      </c>
      <c r="U2" s="169" t="s">
        <v>53</v>
      </c>
      <c r="V2" s="169" t="s">
        <v>54</v>
      </c>
      <c r="W2" s="169" t="s">
        <v>55</v>
      </c>
      <c r="X2" s="169" t="s">
        <v>56</v>
      </c>
      <c r="Y2" s="169" t="s">
        <v>60</v>
      </c>
      <c r="Z2" s="169" t="s">
        <v>61</v>
      </c>
      <c r="AA2" s="169" t="s">
        <v>62</v>
      </c>
      <c r="AB2" s="169" t="s">
        <v>63</v>
      </c>
      <c r="AC2" s="169" t="s">
        <v>67</v>
      </c>
      <c r="AD2" s="169" t="s">
        <v>70</v>
      </c>
      <c r="AE2" s="169" t="s">
        <v>74</v>
      </c>
      <c r="AF2" s="169" t="s">
        <v>80</v>
      </c>
      <c r="AG2" s="169" t="s">
        <v>82</v>
      </c>
      <c r="AH2" s="169" t="s">
        <v>88</v>
      </c>
      <c r="AI2" s="169" t="s">
        <v>89</v>
      </c>
      <c r="AJ2" s="169" t="s">
        <v>87</v>
      </c>
      <c r="AK2" s="173" t="s">
        <v>98</v>
      </c>
      <c r="AL2" s="173" t="s">
        <v>99</v>
      </c>
      <c r="AM2" s="174"/>
      <c r="AN2" s="170" t="s">
        <v>39</v>
      </c>
      <c r="AO2" s="170" t="s">
        <v>40</v>
      </c>
      <c r="AP2" s="170" t="s">
        <v>47</v>
      </c>
      <c r="AQ2" s="170" t="s">
        <v>50</v>
      </c>
      <c r="AR2" s="170" t="s">
        <v>57</v>
      </c>
      <c r="AS2" s="170" t="s">
        <v>59</v>
      </c>
      <c r="AT2" s="170" t="s">
        <v>64</v>
      </c>
      <c r="AU2" s="170" t="s">
        <v>66</v>
      </c>
      <c r="AV2" s="170" t="s">
        <v>71</v>
      </c>
      <c r="AW2" s="170" t="s">
        <v>81</v>
      </c>
      <c r="AX2" s="183" t="s">
        <v>93</v>
      </c>
      <c r="AY2" s="183" t="s">
        <v>94</v>
      </c>
      <c r="AZ2" s="173" t="s">
        <v>95</v>
      </c>
      <c r="BA2" s="173" t="s">
        <v>96</v>
      </c>
      <c r="BB2" s="175"/>
      <c r="BC2" s="176" t="s">
        <v>69</v>
      </c>
      <c r="BD2" s="163"/>
      <c r="BE2" s="12"/>
    </row>
    <row r="3" spans="1:57" ht="13.5" x14ac:dyDescent="0.35">
      <c r="B3" s="118" t="s">
        <v>33</v>
      </c>
      <c r="C3" s="119"/>
      <c r="D3" s="119"/>
      <c r="E3" s="119"/>
      <c r="F3" s="119"/>
      <c r="G3" s="119"/>
      <c r="H3" s="119"/>
      <c r="I3" s="119"/>
      <c r="J3" s="119"/>
      <c r="K3" s="119"/>
      <c r="P3" s="120"/>
      <c r="Q3" s="120"/>
      <c r="R3" s="120"/>
      <c r="S3" s="120"/>
      <c r="T3" s="120"/>
      <c r="U3" s="120"/>
      <c r="V3" s="120"/>
      <c r="W3" s="120"/>
      <c r="X3" s="121"/>
      <c r="Y3" s="121"/>
      <c r="Z3" s="121"/>
      <c r="AA3" s="121"/>
      <c r="AB3" s="121"/>
      <c r="AC3" s="121"/>
      <c r="AD3" s="121"/>
      <c r="AE3" s="121"/>
      <c r="AF3" s="121"/>
      <c r="AG3" s="121"/>
      <c r="AH3" s="121"/>
      <c r="AI3" s="121"/>
      <c r="AJ3" s="121"/>
      <c r="AL3" s="78"/>
      <c r="AM3" s="177"/>
      <c r="AN3" s="120"/>
      <c r="AO3" s="117"/>
      <c r="AP3" s="117"/>
      <c r="AQ3" s="117"/>
      <c r="AR3" s="117"/>
      <c r="AS3" s="117"/>
      <c r="AT3" s="117"/>
      <c r="AU3" s="117"/>
      <c r="AV3" s="117"/>
      <c r="AW3" s="117"/>
      <c r="AX3" s="117"/>
      <c r="AY3" s="117"/>
      <c r="AZ3" s="179"/>
      <c r="BA3" s="179"/>
      <c r="BC3" s="12"/>
    </row>
    <row r="4" spans="1:57" ht="13.5" x14ac:dyDescent="0.35">
      <c r="A4" s="23"/>
      <c r="B4" s="122" t="s">
        <v>24</v>
      </c>
      <c r="C4" s="65"/>
      <c r="D4" s="65">
        <f>'Table 1 (Q4''19)'!D4/32.15075</f>
        <v>188.79808402603359</v>
      </c>
      <c r="E4" s="65">
        <f>'Table 1 (Q4''19)'!E4/32.15075</f>
        <v>151.00736374734649</v>
      </c>
      <c r="F4" s="65">
        <f>'Table 1 (Q4''19)'!F4/32.15075</f>
        <v>191.59739663926968</v>
      </c>
      <c r="G4" s="65">
        <f>'Table 1 (Q4''19)'!G4/32.15075</f>
        <v>187.70946245421956</v>
      </c>
      <c r="H4" s="65">
        <f>'Table 1 (Q4''19)'!H4/32.15075</f>
        <v>190.50877506745564</v>
      </c>
      <c r="I4" s="65">
        <f>'Table 1 (Q4''19)'!I4/32.15075</f>
        <v>190.35325770005363</v>
      </c>
      <c r="J4" s="65">
        <f>'Table 1 (Q4''19)'!J4/32.15075</f>
        <v>189.555731061681</v>
      </c>
      <c r="K4" s="65">
        <f>'Table 1 (Q4''19)'!K4/32.15075</f>
        <v>187.95829024206276</v>
      </c>
      <c r="L4" s="166">
        <f>IF(ISERROR(J4/I4),"N/M",IF((J4-I4)/ABS(I4)&gt;300%,"&gt;300%",IF((J4-I4)/ABS(I4)&lt;-300%,"&lt;-300%",(J4-I4)/ABS(I4))))</f>
        <v>-4.1897188837677875E-3</v>
      </c>
      <c r="M4" s="166">
        <f>IF(ISERROR(K4/J4),"N/M",IF((K4-J4)/ABS(J4)&gt;300%,"&gt;300%",IF((K4-J4)/ABS(J4)&lt;-300%,"&lt;-300%",(K4-J4)/ABS(J4))))</f>
        <v>-8.4272884321204659E-3</v>
      </c>
      <c r="N4" s="92"/>
      <c r="O4" s="65">
        <f t="shared" ref="O4" si="0">SUM(O5:O9)</f>
        <v>40.901067626727219</v>
      </c>
      <c r="P4" s="65">
        <f t="shared" ref="P4:W4" si="1">SUM(P5:P9)</f>
        <v>44.011414974767298</v>
      </c>
      <c r="Q4" s="65">
        <f t="shared" si="1"/>
        <v>42.300723933345253</v>
      </c>
      <c r="R4" s="65">
        <f t="shared" si="1"/>
        <v>48.054866527219424</v>
      </c>
      <c r="S4" s="65">
        <f t="shared" si="1"/>
        <v>51.476248610063521</v>
      </c>
      <c r="T4" s="65">
        <f t="shared" si="1"/>
        <v>50.2321096708475</v>
      </c>
      <c r="U4" s="65">
        <f t="shared" si="1"/>
        <v>39.50141132010917</v>
      </c>
      <c r="V4" s="65">
        <f t="shared" si="1"/>
        <v>51.320731242661523</v>
      </c>
      <c r="W4" s="65">
        <f t="shared" si="1"/>
        <v>50.387627038249491</v>
      </c>
      <c r="X4" s="65">
        <f>SUM(X5:X9)</f>
        <v>46.344175485797372</v>
      </c>
      <c r="Y4" s="65">
        <f t="shared" ref="Y4:AB4" si="2">SUM(Y5:Y9)</f>
        <v>44.322449709571309</v>
      </c>
      <c r="Z4" s="65">
        <f t="shared" si="2"/>
        <v>48.365901262023428</v>
      </c>
      <c r="AA4" s="65">
        <f t="shared" si="2"/>
        <v>48.676935996827446</v>
      </c>
      <c r="AB4" s="65">
        <f t="shared" si="2"/>
        <v>49.143488099033462</v>
      </c>
      <c r="AC4" s="65">
        <f>'Table 1 (Q4''19)'!AC4/32.15075</f>
        <v>40.434515524521196</v>
      </c>
      <c r="AD4" s="65">
        <f>'Table 1 (Q4''19)'!AD4/32.15075</f>
        <v>49.921074936043482</v>
      </c>
      <c r="AE4" s="65">
        <f>'Table 1 (Q4''19)'!AE4/32.15075</f>
        <v>51.787283344867532</v>
      </c>
      <c r="AF4" s="65">
        <f>'Table 1 (Q4''19)'!AF4/32.15075</f>
        <v>48.676935996827446</v>
      </c>
      <c r="AG4" s="65">
        <f>'Table 1 (Q4''19)'!AG4/32.15075</f>
        <v>41.044782361706581</v>
      </c>
      <c r="AH4" s="65">
        <f>'Table 1 (Q4''19)'!AH4/32.15075</f>
        <v>51.788156425007621</v>
      </c>
      <c r="AI4" s="65">
        <f>'Table 1 (Q4''19)'!AI4/32.15075</f>
        <v>47.600327023599057</v>
      </c>
      <c r="AJ4" s="65">
        <f>'Table 1 (Q4''19)'!AJ4/32.15075</f>
        <v>49.122465251367707</v>
      </c>
      <c r="AK4" s="166">
        <f>IF(ISERROR(AJ4/AF4),"N/M",IF((AJ4-AF4)/ABS(AF4)&gt;300%,"&gt;300%",IF((AJ4-AF4)/ABS(AF4)&lt;-300%,"&lt;-300%",(AJ4-AF4)/ABS(AF4))))</f>
        <v>9.1527793485049903E-3</v>
      </c>
      <c r="AL4" s="166">
        <f>IF(ISERROR(AJ4/AI4),"N/M",IF((AJ4-AI4)/ABS(AI4)&gt;300%,"&gt;300%",IF((AJ4-AI4)/ABS(AI4)&lt;-300%,"&lt;-300%",(AJ4-AI4)/ABS(AI4))))</f>
        <v>3.1977474167646201E-2</v>
      </c>
      <c r="AM4" s="123"/>
      <c r="AN4" s="65">
        <f>'Table 1 (Q4''19)'!AN4/32.15075</f>
        <v>66.094881145851957</v>
      </c>
      <c r="AO4" s="65">
        <f>'Table 1 (Q4''19)'!AO4/32.15075</f>
        <v>84.912482601494517</v>
      </c>
      <c r="AP4" s="65">
        <f>'Table 1 (Q4''19)'!AP4/32.15075</f>
        <v>90.355590460564684</v>
      </c>
      <c r="AQ4" s="65">
        <f>'Table 1 (Q4''19)'!AQ4/32.15075</f>
        <v>101.70835828091101</v>
      </c>
      <c r="AR4" s="65">
        <f>'Table 1 (Q4''19)'!AR4/32.15075</f>
        <v>90.822142562770694</v>
      </c>
      <c r="AS4" s="65">
        <f>'Table 1 (Q4''19)'!AS4/32.15075</f>
        <v>96.73180252404687</v>
      </c>
      <c r="AT4" s="65">
        <f>'Table 1 (Q4''19)'!AT4/32.15075</f>
        <v>92.688350971594744</v>
      </c>
      <c r="AU4" s="65">
        <f>'Table 1 (Q4''19)'!AU4/32.15075</f>
        <v>97.820424095860901</v>
      </c>
      <c r="AV4" s="65">
        <f>'Table 1 (Q4''19)'!AV4/32.15075</f>
        <v>90.355590460564684</v>
      </c>
      <c r="AW4" s="65">
        <f>'Table 1 (Q4''19)'!AW4/32.15075</f>
        <v>100.46421934169497</v>
      </c>
      <c r="AX4" s="65">
        <f>'Table 1 (Q4''19)'!AX4/32.15075</f>
        <v>92.832938786714209</v>
      </c>
      <c r="AY4" s="65">
        <f>'Table 1 (Q4''19)'!AY4/32.15075</f>
        <v>96.722792274966764</v>
      </c>
      <c r="AZ4" s="166">
        <f>IF(ISERROR(AY4/AW4),"N/M",IF((AY4-AW4)/ABS(AW4)&gt;300%,"&gt;300%",IF((AY4-AW4)/ABS(AW4)&lt;-300%,"&lt;-300%",(AY4-AW4)/ABS(AW4))))</f>
        <v>-3.724138893672195E-2</v>
      </c>
      <c r="BA4" s="166">
        <f>IF(ISERROR(AY4/AX4),"N/M",IF((AY4-AX4)/ABS(AX4)&gt;300%,"&gt;300%",IF((AY4-AX4)/ABS(AX4)&lt;-300%,"&lt;-300%",(AY4-AX4)/ABS(AX4))))</f>
        <v>4.1901651925396674E-2</v>
      </c>
      <c r="BB4" s="78"/>
      <c r="BC4" s="9">
        <f>SUM(BC5:BC9)</f>
        <v>189.55573106168097</v>
      </c>
      <c r="BD4" s="78"/>
    </row>
    <row r="5" spans="1:57" ht="13.5" x14ac:dyDescent="0.35">
      <c r="B5" s="108"/>
      <c r="C5" s="108" t="s">
        <v>0</v>
      </c>
      <c r="D5" s="67">
        <f>'Table 1 (Q4''19)'!D5/32.15075</f>
        <v>135.45562700714601</v>
      </c>
      <c r="E5" s="67">
        <f>'Table 1 (Q4''19)'!E5/32.15075</f>
        <v>96.887319891448868</v>
      </c>
      <c r="F5" s="67">
        <f>'Table 1 (Q4''19)'!F5/32.15075</f>
        <v>139.34356119219612</v>
      </c>
      <c r="G5" s="67">
        <f>'Table 1 (Q4''19)'!G5/32.15075</f>
        <v>132.34527965910593</v>
      </c>
      <c r="H5" s="67">
        <f>'Table 1 (Q4''19)'!H5/32.15075</f>
        <v>136.23321384415604</v>
      </c>
      <c r="I5" s="67">
        <f>'Table 1 (Q4''19)'!I5/32.15075</f>
        <v>139.03252645739212</v>
      </c>
      <c r="J5" s="67">
        <f>'Table 1 (Q4''19)'!J5/32.15075</f>
        <v>136.92091197040691</v>
      </c>
      <c r="K5" s="67">
        <f>'Table 1 (Q4''19)'!K5/32.15075</f>
        <v>134.7402471170968</v>
      </c>
      <c r="L5" s="167">
        <f t="shared" ref="L5:M11" si="3">IF(ISERROR(J5/I5),"N/M",IF((J5-I5)/ABS(I5)&gt;300%,"&gt;300%",IF((J5-I5)/ABS(I5)&lt;-300%,"&lt;-300%",(J5-I5)/ABS(I5))))</f>
        <v>-1.5187917106809843E-2</v>
      </c>
      <c r="M5" s="68">
        <f t="shared" si="3"/>
        <v>-1.5926455805241924E-2</v>
      </c>
      <c r="N5" s="92"/>
      <c r="O5" s="69">
        <f>'Table 1 (Q4''19)'!O5/32.15075</f>
        <v>27.060021927948803</v>
      </c>
      <c r="P5" s="69">
        <f>'Table 1 (Q4''19)'!P5/32.15075</f>
        <v>30.481404010792904</v>
      </c>
      <c r="Q5" s="69">
        <f>'Table 1 (Q4''19)'!Q5/32.15075</f>
        <v>29.237265071576868</v>
      </c>
      <c r="R5" s="69">
        <f>'Table 1 (Q4''19)'!R5/32.15075</f>
        <v>35.146925032853041</v>
      </c>
      <c r="S5" s="69">
        <f>'Table 1 (Q4''19)'!S5/32.15075</f>
        <v>37.790720278687118</v>
      </c>
      <c r="T5" s="69">
        <f>'Table 1 (Q4''19)'!T5/32.15075</f>
        <v>37.168650809079104</v>
      </c>
      <c r="U5" s="69">
        <f>'Table 1 (Q4''19)'!U5/32.15075</f>
        <v>25.193813519124745</v>
      </c>
      <c r="V5" s="69">
        <f>'Table 1 (Q4''19)'!V5/32.15075</f>
        <v>37.324168176481109</v>
      </c>
      <c r="W5" s="69">
        <f>'Table 1 (Q4''19)'!W5/32.15075</f>
        <v>36.702098706873088</v>
      </c>
      <c r="X5" s="69">
        <f>'Table 1 (Q4''19)'!X5/32.15075</f>
        <v>33.125199256626985</v>
      </c>
      <c r="Y5" s="69">
        <f>'Table 1 (Q4''19)'!Y5/32.15075</f>
        <v>32.036577684812947</v>
      </c>
      <c r="Z5" s="69">
        <f>'Table 1 (Q4''19)'!Z5/32.15075</f>
        <v>34.05830346103901</v>
      </c>
      <c r="AA5" s="69">
        <f>'Table 1 (Q4''19)'!AA5/32.15075</f>
        <v>35.457959767657051</v>
      </c>
      <c r="AB5" s="69">
        <f>'Table 1 (Q4''19)'!AB5/32.15075</f>
        <v>34.524855563245026</v>
      </c>
      <c r="AC5" s="69">
        <f>'Table 1 (Q4''19)'!AC5/32.15075</f>
        <v>28.459678234566844</v>
      </c>
      <c r="AD5" s="69">
        <f>'Table 1 (Q4''19)'!AD5/32.15075</f>
        <v>36.080029237265066</v>
      </c>
      <c r="AE5" s="69">
        <f>'Table 1 (Q4''19)'!AE5/32.15075</f>
        <v>38.257272380893134</v>
      </c>
      <c r="AF5" s="69">
        <f>'Table 1 (Q4''19)'!AF5/32.15075</f>
        <v>36.391063972069077</v>
      </c>
      <c r="AG5" s="67">
        <f>'Table 1 (Q4''19)'!AG5/32.15075</f>
        <v>27.171400356134772</v>
      </c>
      <c r="AH5" s="67">
        <f>'Table 1 (Q4''19)'!AH5/32.15075</f>
        <v>37.880699284381322</v>
      </c>
      <c r="AI5" s="67">
        <f>'Table 1 (Q4''19)'!AI5/32.15075</f>
        <v>34.884665677617029</v>
      </c>
      <c r="AJ5" s="69">
        <f>'Table 1 (Q4''19)'!AJ5/32.15075</f>
        <v>36.984146652273765</v>
      </c>
      <c r="AK5" s="68">
        <f t="shared" ref="AK5:AK11" si="4">IF(ISERROR(AJ5/AF5),"N/M",IF((AJ5-AF5)/ABS(AF5)&gt;300%,"&gt;300%",IF((AJ5-AF5)/ABS(AF5)&lt;-300%,"&lt;-300%",(AJ5-AF5)/ABS(AF5))))</f>
        <v>1.6297481179992201E-2</v>
      </c>
      <c r="AL5" s="68">
        <f t="shared" ref="AL5:AL11" si="5">IF(ISERROR(AJ5/AI5),"N/M",IF((AJ5-AI5)/ABS(AI5)&gt;300%,"&gt;300%",IF((AJ5-AI5)/ABS(AI5)&lt;-300%,"&lt;-300%",(AJ5-AI5)/ABS(AI5))))</f>
        <v>6.0183491338540215E-2</v>
      </c>
      <c r="AM5" s="124"/>
      <c r="AN5" s="69">
        <f>'Table 1 (Q4''19)'!AN5/32.15075</f>
        <v>39.345893952707165</v>
      </c>
      <c r="AO5" s="69">
        <f>'Table 1 (Q4''19)'!AO5/32.15075</f>
        <v>57.541425938741703</v>
      </c>
      <c r="AP5" s="69">
        <f>'Table 1 (Q4''19)'!AP5/32.15075</f>
        <v>64.384190104429905</v>
      </c>
      <c r="AQ5" s="69">
        <f>'Table 1 (Q4''19)'!AQ5/32.15075</f>
        <v>74.959371087766215</v>
      </c>
      <c r="AR5" s="69">
        <f>'Table 1 (Q4''19)'!AR5/32.15075</f>
        <v>62.517981695605854</v>
      </c>
      <c r="AS5" s="69">
        <f>'Table 1 (Q4''19)'!AS5/32.15075</f>
        <v>69.827297963500072</v>
      </c>
      <c r="AT5" s="69">
        <f>'Table 1 (Q4''19)'!AT5/32.15075</f>
        <v>66.094881145851957</v>
      </c>
      <c r="AU5" s="69">
        <f>'Table 1 (Q4''19)'!AU5/32.15075</f>
        <v>69.982815330902071</v>
      </c>
      <c r="AV5" s="69">
        <f>'Table 1 (Q4''19)'!AV5/32.15075</f>
        <v>64.539707471831917</v>
      </c>
      <c r="AW5" s="69">
        <f>'Table 1 (Q4''19)'!AW5/32.15075</f>
        <v>74.648336352962218</v>
      </c>
      <c r="AX5" s="69">
        <f>'Table 1 (Q4''19)'!AX5/32.15075</f>
        <v>65.052099640516104</v>
      </c>
      <c r="AY5" s="69">
        <f>'Table 1 (Q4''19)'!AY5/32.15075</f>
        <v>71.868812329890787</v>
      </c>
      <c r="AZ5" s="68">
        <f t="shared" ref="AZ5:AZ11" si="6">IF(ISERROR(AY5/AW5),"N/M",IF((AY5-AW5)/ABS(AW5)&gt;300%,"&gt;300%",IF((AY5-AW5)/ABS(AW5)&lt;-300%,"&lt;-300%",(AY5-AW5)/ABS(AW5))))</f>
        <v>-3.7234909160318255E-2</v>
      </c>
      <c r="BA5" s="68">
        <f t="shared" ref="BA5:BA11" si="7">IF(ISERROR(AY5/AX5),"N/M",IF((AY5-AX5)/ABS(AX5)&gt;300%,"&gt;300%",IF((AY5-AX5)/ABS(AX5)&lt;-300%,"&lt;-300%",(AY5-AX5)/ABS(AX5))))</f>
        <v>0.10478851147072062</v>
      </c>
      <c r="BB5" s="78"/>
      <c r="BC5" s="13">
        <f>SUM(AG5:AJ5)</f>
        <v>136.92091197040691</v>
      </c>
      <c r="BD5" s="78"/>
    </row>
    <row r="6" spans="1:57" ht="13.5" x14ac:dyDescent="0.35">
      <c r="B6" s="108"/>
      <c r="C6" s="108" t="s">
        <v>8</v>
      </c>
      <c r="D6" s="67">
        <f>'Table 1 (Q4''19)'!D6/32.15075</f>
        <v>12.596906759562373</v>
      </c>
      <c r="E6" s="67">
        <f>'Table 1 (Q4''19)'!E6/32.15075</f>
        <v>12.596906759562373</v>
      </c>
      <c r="F6" s="67">
        <f>'Table 1 (Q4''19)'!F6/32.15075</f>
        <v>12.596906759562373</v>
      </c>
      <c r="G6" s="67">
        <f>'Table 1 (Q4''19)'!G6/32.15075</f>
        <v>15.240702005396452</v>
      </c>
      <c r="H6" s="67">
        <f>'Table 1 (Q4''19)'!H6/32.15075</f>
        <v>14.929667270592443</v>
      </c>
      <c r="I6" s="67">
        <f>'Table 1 (Q4''19)'!I6/32.15075</f>
        <v>14.463115168386429</v>
      </c>
      <c r="J6" s="67">
        <f>'Table 1 (Q4''19)'!J6/32.15075</f>
        <v>14.155856395262941</v>
      </c>
      <c r="K6" s="67">
        <f>'Table 1 (Q4''19)'!K6/32.15075</f>
        <v>14.711942956229636</v>
      </c>
      <c r="L6" s="68">
        <f t="shared" si="3"/>
        <v>-2.1244301075268774E-2</v>
      </c>
      <c r="M6" s="167">
        <f t="shared" si="3"/>
        <v>3.9283145112490855E-2</v>
      </c>
      <c r="N6" s="92"/>
      <c r="O6" s="69">
        <f>'Table 1 (Q4''19)'!O6/32.15075</f>
        <v>2.9548299806380878</v>
      </c>
      <c r="P6" s="69">
        <f>'Table 1 (Q4''19)'!P6/32.15075</f>
        <v>2.9548299806380878</v>
      </c>
      <c r="Q6" s="69">
        <f>'Table 1 (Q4''19)'!Q6/32.15075</f>
        <v>2.9548299806380878</v>
      </c>
      <c r="R6" s="69">
        <f>'Table 1 (Q4''19)'!R6/32.15075</f>
        <v>2.4882778784320738</v>
      </c>
      <c r="S6" s="69">
        <f>'Table 1 (Q4''19)'!S6/32.15075</f>
        <v>3.5768994502461058</v>
      </c>
      <c r="T6" s="69">
        <f>'Table 1 (Q4''19)'!T6/32.15075</f>
        <v>3.4213820828441013</v>
      </c>
      <c r="U6" s="69">
        <f>'Table 1 (Q4''19)'!U6/32.15075</f>
        <v>4.0434515524521197</v>
      </c>
      <c r="V6" s="69">
        <f>'Table 1 (Q4''19)'!V6/32.15075</f>
        <v>3.7324168176481107</v>
      </c>
      <c r="W6" s="69">
        <f>'Table 1 (Q4''19)'!W6/32.15075</f>
        <v>3.7324168176481107</v>
      </c>
      <c r="X6" s="69">
        <f>'Table 1 (Q4''19)'!X6/32.15075</f>
        <v>3.7324168176481107</v>
      </c>
      <c r="Y6" s="69">
        <f>'Table 1 (Q4''19)'!Y6/32.15075</f>
        <v>3.5768994502461058</v>
      </c>
      <c r="Z6" s="69">
        <f>'Table 1 (Q4''19)'!Z6/32.15075</f>
        <v>3.8879341850501152</v>
      </c>
      <c r="AA6" s="69">
        <f>'Table 1 (Q4''19)'!AA6/32.15075</f>
        <v>3.1103473480400923</v>
      </c>
      <c r="AB6" s="69">
        <f>'Table 1 (Q4''19)'!AB6/32.15075</f>
        <v>4.3544862872561287</v>
      </c>
      <c r="AC6" s="69">
        <f>'Table 1 (Q4''19)'!AC6/32.15075</f>
        <v>3.5768994502461058</v>
      </c>
      <c r="AD6" s="69">
        <f>'Table 1 (Q4''19)'!AD6/32.15075</f>
        <v>3.5768994502461058</v>
      </c>
      <c r="AE6" s="69">
        <f>'Table 1 (Q4''19)'!AE6/32.15075</f>
        <v>3.7324168176481107</v>
      </c>
      <c r="AF6" s="69">
        <f>'Table 1 (Q4''19)'!AF6/32.15075</f>
        <v>3.7324168176481107</v>
      </c>
      <c r="AG6" s="67">
        <f>'Table 1 (Q4''19)'!AG6/32.15075</f>
        <v>3.50209870687309</v>
      </c>
      <c r="AH6" s="67">
        <f>'Table 1 (Q4''19)'!AH6/32.15075</f>
        <v>3.7379047145089919</v>
      </c>
      <c r="AI6" s="67">
        <f>'Table 1 (Q4''19)'!AI6/32.15075</f>
        <v>3.6219994867926868</v>
      </c>
      <c r="AJ6" s="69">
        <f>'Table 1 (Q4''19)'!AJ6/32.15075</f>
        <v>3.2938534870881706</v>
      </c>
      <c r="AK6" s="68">
        <f t="shared" si="4"/>
        <v>-0.11750116666666663</v>
      </c>
      <c r="AL6" s="68">
        <f t="shared" si="5"/>
        <v>-9.0598024903391805E-2</v>
      </c>
      <c r="AM6" s="92"/>
      <c r="AN6" s="69">
        <f>'Table 1 (Q4''19)'!AN6/32.15075</f>
        <v>6.6872467982861981</v>
      </c>
      <c r="AO6" s="69">
        <f>'Table 1 (Q4''19)'!AO6/32.15075</f>
        <v>5.9096599612761755</v>
      </c>
      <c r="AP6" s="69">
        <f>'Table 1 (Q4''19)'!AP6/32.15075</f>
        <v>5.4431078590701611</v>
      </c>
      <c r="AQ6" s="69">
        <f>'Table 1 (Q4''19)'!AQ6/32.15075</f>
        <v>6.9982815330902071</v>
      </c>
      <c r="AR6" s="69">
        <f>'Table 1 (Q4''19)'!AR6/32.15075</f>
        <v>7.7758683701002305</v>
      </c>
      <c r="AS6" s="69">
        <f>'Table 1 (Q4''19)'!AS6/32.15075</f>
        <v>7.4648336352962215</v>
      </c>
      <c r="AT6" s="69">
        <f>'Table 1 (Q4''19)'!AT6/32.15075</f>
        <v>7.4648336352962215</v>
      </c>
      <c r="AU6" s="69">
        <f>'Table 1 (Q4''19)'!AU6/32.15075</f>
        <v>7.4648336352962215</v>
      </c>
      <c r="AV6" s="69">
        <f>'Table 1 (Q4''19)'!AV6/32.15075</f>
        <v>7.1537989004922116</v>
      </c>
      <c r="AW6" s="69">
        <f>'Table 1 (Q4''19)'!AW6/32.15075</f>
        <v>7.4648336352962215</v>
      </c>
      <c r="AX6" s="69">
        <f>'Table 1 (Q4''19)'!AX6/32.15075</f>
        <v>7.2400034213820819</v>
      </c>
      <c r="AY6" s="69">
        <f>'Table 1 (Q4''19)'!AY6/32.15075</f>
        <v>6.915852973880857</v>
      </c>
      <c r="AZ6" s="68">
        <f t="shared" si="6"/>
        <v>-7.3542250000000128E-2</v>
      </c>
      <c r="BA6" s="68">
        <f t="shared" si="7"/>
        <v>-4.4772140099257875E-2</v>
      </c>
      <c r="BB6" s="78"/>
      <c r="BC6" s="13">
        <f t="shared" ref="BC6:BC11" si="8">SUM(AG6:AJ6)</f>
        <v>14.155856395262941</v>
      </c>
      <c r="BD6" s="78"/>
    </row>
    <row r="7" spans="1:57" ht="13.5" x14ac:dyDescent="0.35">
      <c r="B7" s="108"/>
      <c r="C7" s="108" t="s">
        <v>15</v>
      </c>
      <c r="D7" s="67">
        <f>'Table 1 (Q4''19)'!D7/32.15075</f>
        <v>11.041733085542328</v>
      </c>
      <c r="E7" s="67">
        <f>'Table 1 (Q4''19)'!E7/32.15075</f>
        <v>12.441389392160369</v>
      </c>
      <c r="F7" s="67">
        <f>'Table 1 (Q4''19)'!F7/32.15075</f>
        <v>11.974837289954355</v>
      </c>
      <c r="G7" s="67">
        <f>'Table 1 (Q4''19)'!G7/32.15075</f>
        <v>12.285872024758364</v>
      </c>
      <c r="H7" s="67">
        <f>'Table 1 (Q4''19)'!H7/32.15075</f>
        <v>11.352767820346337</v>
      </c>
      <c r="I7" s="67">
        <f>'Table 1 (Q4''19)'!I7/32.15075</f>
        <v>10.886215718140322</v>
      </c>
      <c r="J7" s="67">
        <f>'Table 1 (Q4''19)'!J7/32.15075</f>
        <v>11.083385034955059</v>
      </c>
      <c r="K7" s="67">
        <f>'Table 1 (Q4''19)'!K7/32.15075</f>
        <v>11.726009502111147</v>
      </c>
      <c r="L7" s="68">
        <f t="shared" si="3"/>
        <v>1.8111832607375429E-2</v>
      </c>
      <c r="M7" s="68">
        <f t="shared" si="3"/>
        <v>5.7980884461684083E-2</v>
      </c>
      <c r="N7" s="92"/>
      <c r="O7" s="69">
        <f>'Table 1 (Q4''19)'!O7/32.15075</f>
        <v>3.2658647154420968</v>
      </c>
      <c r="P7" s="69">
        <f>'Table 1 (Q4''19)'!P7/32.15075</f>
        <v>3.5768994502461058</v>
      </c>
      <c r="Q7" s="69">
        <f>'Table 1 (Q4''19)'!Q7/32.15075</f>
        <v>3.1103473480400923</v>
      </c>
      <c r="R7" s="69">
        <f>'Table 1 (Q4''19)'!R7/32.15075</f>
        <v>3.1103473480400923</v>
      </c>
      <c r="S7" s="69">
        <f>'Table 1 (Q4''19)'!S7/32.15075</f>
        <v>2.7993126132360828</v>
      </c>
      <c r="T7" s="69">
        <f>'Table 1 (Q4''19)'!T7/32.15075</f>
        <v>3.1103473480400923</v>
      </c>
      <c r="U7" s="69">
        <f>'Table 1 (Q4''19)'!U7/32.15075</f>
        <v>3.1103473480400923</v>
      </c>
      <c r="V7" s="69">
        <f>'Table 1 (Q4''19)'!V7/32.15075</f>
        <v>3.2658647154420968</v>
      </c>
      <c r="W7" s="69">
        <f>'Table 1 (Q4''19)'!W7/32.15075</f>
        <v>3.1103473480400923</v>
      </c>
      <c r="X7" s="69">
        <f>'Table 1 (Q4''19)'!X7/32.15075</f>
        <v>2.6437952458340783</v>
      </c>
      <c r="Y7" s="69">
        <f>'Table 1 (Q4''19)'!Y7/32.15075</f>
        <v>2.9548299806380878</v>
      </c>
      <c r="Z7" s="69">
        <f>'Table 1 (Q4''19)'!Z7/32.15075</f>
        <v>2.6437952458340783</v>
      </c>
      <c r="AA7" s="69">
        <f>'Table 1 (Q4''19)'!AA7/32.15075</f>
        <v>2.9548299806380878</v>
      </c>
      <c r="AB7" s="69">
        <f>'Table 1 (Q4''19)'!AB7/32.15075</f>
        <v>2.9548299806380878</v>
      </c>
      <c r="AC7" s="69">
        <f>'Table 1 (Q4''19)'!AC7/32.15075</f>
        <v>2.7993126132360828</v>
      </c>
      <c r="AD7" s="69">
        <f>'Table 1 (Q4''19)'!AD7/32.15075</f>
        <v>2.6437952458340783</v>
      </c>
      <c r="AE7" s="69">
        <f>'Table 1 (Q4''19)'!AE7/32.15075</f>
        <v>2.7993126132360828</v>
      </c>
      <c r="AF7" s="69">
        <f>'Table 1 (Q4''19)'!AF7/32.15075</f>
        <v>2.7993126132360828</v>
      </c>
      <c r="AG7" s="67">
        <f>'Table 1 (Q4''19)'!AG7/32.15075</f>
        <v>2.648445259055586</v>
      </c>
      <c r="AH7" s="67">
        <f>'Table 1 (Q4''19)'!AH7/32.15075</f>
        <v>3.0666180415697917</v>
      </c>
      <c r="AI7" s="67">
        <f>'Table 1 (Q4''19)'!AI7/32.15075</f>
        <v>2.4422142562770697</v>
      </c>
      <c r="AJ7" s="69">
        <f>'Table 1 (Q4''19)'!AJ7/32.15075</f>
        <v>2.9261074780526113</v>
      </c>
      <c r="AK7" s="68">
        <f t="shared" si="4"/>
        <v>4.529500000000003E-2</v>
      </c>
      <c r="AL7" s="68">
        <f t="shared" si="5"/>
        <v>0.19813708831312457</v>
      </c>
      <c r="AM7" s="124"/>
      <c r="AN7" s="69">
        <f>'Table 1 (Q4''19)'!AN7/32.15075</f>
        <v>5.5986252264721657</v>
      </c>
      <c r="AO7" s="69">
        <f>'Table 1 (Q4''19)'!AO7/32.15075</f>
        <v>6.8427641656882026</v>
      </c>
      <c r="AP7" s="69">
        <f>'Table 1 (Q4''19)'!AP7/32.15075</f>
        <v>6.2206946960801845</v>
      </c>
      <c r="AQ7" s="69">
        <f>'Table 1 (Q4''19)'!AQ7/32.15075</f>
        <v>5.9096599612761755</v>
      </c>
      <c r="AR7" s="69">
        <f>'Table 1 (Q4''19)'!AR7/32.15075</f>
        <v>6.3762120634821891</v>
      </c>
      <c r="AS7" s="69">
        <f>'Table 1 (Q4''19)'!AS7/32.15075</f>
        <v>5.7541425938741702</v>
      </c>
      <c r="AT7" s="69">
        <f>'Table 1 (Q4''19)'!AT7/32.15075</f>
        <v>5.5986252264721657</v>
      </c>
      <c r="AU7" s="69">
        <f>'Table 1 (Q4''19)'!AU7/32.15075</f>
        <v>5.9096599612761755</v>
      </c>
      <c r="AV7" s="69">
        <f>'Table 1 (Q4''19)'!AV7/32.15075</f>
        <v>5.4431078590701611</v>
      </c>
      <c r="AW7" s="69">
        <f>'Table 1 (Q4''19)'!AW7/32.15075</f>
        <v>5.5986252264721657</v>
      </c>
      <c r="AX7" s="69">
        <f>'Table 1 (Q4''19)'!AX7/32.15075</f>
        <v>5.7150633006253777</v>
      </c>
      <c r="AY7" s="69">
        <f>'Table 1 (Q4''19)'!AY7/32.15075</f>
        <v>5.3683217343296814</v>
      </c>
      <c r="AZ7" s="68">
        <f t="shared" si="6"/>
        <v>-4.1135722222222088E-2</v>
      </c>
      <c r="BA7" s="68">
        <f t="shared" si="7"/>
        <v>-6.0671518066607186E-2</v>
      </c>
      <c r="BB7" s="78"/>
      <c r="BC7" s="13">
        <f t="shared" si="8"/>
        <v>11.083385034955057</v>
      </c>
      <c r="BD7" s="78"/>
    </row>
    <row r="8" spans="1:57" ht="13.5" x14ac:dyDescent="0.35">
      <c r="B8" s="108"/>
      <c r="C8" s="108" t="s">
        <v>1</v>
      </c>
      <c r="D8" s="67">
        <f>'Table 1 (Q4''19)'!D8/32.15075</f>
        <v>23.016570375496681</v>
      </c>
      <c r="E8" s="67">
        <f>'Table 1 (Q4''19)'!E8/32.15075</f>
        <v>23.016570375496681</v>
      </c>
      <c r="F8" s="67">
        <f>'Table 1 (Q4''19)'!F8/32.15075</f>
        <v>22.083466171084655</v>
      </c>
      <c r="G8" s="67">
        <f>'Table 1 (Q4''19)'!G8/32.15075</f>
        <v>22.238983538486661</v>
      </c>
      <c r="H8" s="67">
        <f>'Table 1 (Q4''19)'!H8/32.15075</f>
        <v>22.394500905888663</v>
      </c>
      <c r="I8" s="67">
        <f>'Table 1 (Q4''19)'!I8/32.15075</f>
        <v>20.683809864466614</v>
      </c>
      <c r="J8" s="67">
        <f>'Table 1 (Q4''19)'!J8/32.15075</f>
        <v>22.281872565115062</v>
      </c>
      <c r="K8" s="67">
        <f>'Table 1 (Q4''19)'!K8/32.15075</f>
        <v>21.461396701476637</v>
      </c>
      <c r="L8" s="68">
        <f t="shared" si="3"/>
        <v>7.7261525372741502E-2</v>
      </c>
      <c r="M8" s="68">
        <f t="shared" si="3"/>
        <v>-3.6822572305838332E-2</v>
      </c>
      <c r="N8" s="92"/>
      <c r="O8" s="69">
        <f>'Table 1 (Q4''19)'!O8/32.15075</f>
        <v>6.2206946960801845</v>
      </c>
      <c r="P8" s="69">
        <f>'Table 1 (Q4''19)'!P8/32.15075</f>
        <v>5.4431078590701611</v>
      </c>
      <c r="Q8" s="69">
        <f>'Table 1 (Q4''19)'!Q8/32.15075</f>
        <v>5.5986252264721657</v>
      </c>
      <c r="R8" s="69">
        <f>'Table 1 (Q4''19)'!R8/32.15075</f>
        <v>5.9096599612761755</v>
      </c>
      <c r="S8" s="69">
        <f>'Table 1 (Q4''19)'!S8/32.15075</f>
        <v>5.9096599612761755</v>
      </c>
      <c r="T8" s="69">
        <f>'Table 1 (Q4''19)'!T8/32.15075</f>
        <v>4.9765557568641476</v>
      </c>
      <c r="U8" s="69">
        <f>'Table 1 (Q4''19)'!U8/32.15075</f>
        <v>5.9096599612761755</v>
      </c>
      <c r="V8" s="69">
        <f>'Table 1 (Q4''19)'!V8/32.15075</f>
        <v>5.5986252264721657</v>
      </c>
      <c r="W8" s="69">
        <f>'Table 1 (Q4''19)'!W8/32.15075</f>
        <v>5.4431078590701611</v>
      </c>
      <c r="X8" s="69">
        <f>'Table 1 (Q4''19)'!X8/32.15075</f>
        <v>5.2875904916681566</v>
      </c>
      <c r="Y8" s="69">
        <f>'Table 1 (Q4''19)'!Y8/32.15075</f>
        <v>4.3544862872561287</v>
      </c>
      <c r="Z8" s="69">
        <f>'Table 1 (Q4''19)'!Z8/32.15075</f>
        <v>6.3762120634821891</v>
      </c>
      <c r="AA8" s="69">
        <f>'Table 1 (Q4''19)'!AA8/32.15075</f>
        <v>5.7541425938741702</v>
      </c>
      <c r="AB8" s="69">
        <f>'Table 1 (Q4''19)'!AB8/32.15075</f>
        <v>5.9096599612761755</v>
      </c>
      <c r="AC8" s="69">
        <f>'Table 1 (Q4''19)'!AC8/32.15075</f>
        <v>4.3544862872561287</v>
      </c>
      <c r="AD8" s="69">
        <f>'Table 1 (Q4''19)'!AD8/32.15075</f>
        <v>6.2206946960801845</v>
      </c>
      <c r="AE8" s="69">
        <f>'Table 1 (Q4''19)'!AE8/32.15075</f>
        <v>5.5986252264721657</v>
      </c>
      <c r="AF8" s="69">
        <f>'Table 1 (Q4''19)'!AF8/32.15075</f>
        <v>4.5100036546581332</v>
      </c>
      <c r="AG8" s="67">
        <f>'Table 1 (Q4''19)'!AG8/32.15075</f>
        <v>6.3451085900017876</v>
      </c>
      <c r="AH8" s="67">
        <f>'Table 1 (Q4''19)'!AH8/32.15075</f>
        <v>5.8720951074433607</v>
      </c>
      <c r="AI8" s="67">
        <f>'Table 1 (Q4''19)'!AI8/32.15075</f>
        <v>5.4181170460152694</v>
      </c>
      <c r="AJ8" s="69">
        <f>'Table 1 (Q4''19)'!AJ8/32.15075</f>
        <v>4.6465518216546471</v>
      </c>
      <c r="AK8" s="68">
        <f t="shared" si="4"/>
        <v>3.0276730896987365E-2</v>
      </c>
      <c r="AL8" s="68">
        <f t="shared" si="5"/>
        <v>-0.14240468004065482</v>
      </c>
      <c r="AM8" s="124"/>
      <c r="AN8" s="69">
        <f>'Table 1 (Q4''19)'!AN8/32.15075</f>
        <v>11.352767820346337</v>
      </c>
      <c r="AO8" s="69">
        <f>'Table 1 (Q4''19)'!AO8/32.15075</f>
        <v>11.663802555150346</v>
      </c>
      <c r="AP8" s="69">
        <f>'Table 1 (Q4''19)'!AP8/32.15075</f>
        <v>11.50828518774834</v>
      </c>
      <c r="AQ8" s="69">
        <f>'Table 1 (Q4''19)'!AQ8/32.15075</f>
        <v>10.886215718140322</v>
      </c>
      <c r="AR8" s="69">
        <f>'Table 1 (Q4''19)'!AR8/32.15075</f>
        <v>11.50828518774834</v>
      </c>
      <c r="AS8" s="69">
        <f>'Table 1 (Q4''19)'!AS8/32.15075</f>
        <v>10.730698350738319</v>
      </c>
      <c r="AT8" s="69">
        <f>'Table 1 (Q4''19)'!AT8/32.15075</f>
        <v>10.730698350738319</v>
      </c>
      <c r="AU8" s="69">
        <f>'Table 1 (Q4''19)'!AU8/32.15075</f>
        <v>11.663802555150346</v>
      </c>
      <c r="AV8" s="69">
        <f>'Table 1 (Q4''19)'!AV8/32.15075</f>
        <v>10.575180983336313</v>
      </c>
      <c r="AW8" s="69">
        <f>'Table 1 (Q4''19)'!AW8/32.15075</f>
        <v>10.108628881130299</v>
      </c>
      <c r="AX8" s="69">
        <f>'Table 1 (Q4''19)'!AX8/32.15075</f>
        <v>12.217203697445148</v>
      </c>
      <c r="AY8" s="69">
        <f>'Table 1 (Q4''19)'!AY8/32.15075</f>
        <v>10.064668867669916</v>
      </c>
      <c r="AZ8" s="68">
        <f t="shared" si="6"/>
        <v>-4.3487612392658984E-3</v>
      </c>
      <c r="BA8" s="68">
        <f t="shared" si="7"/>
        <v>-0.17618883036429761</v>
      </c>
      <c r="BB8" s="78"/>
      <c r="BC8" s="13">
        <f t="shared" si="8"/>
        <v>22.281872565115066</v>
      </c>
      <c r="BD8" s="78"/>
    </row>
    <row r="9" spans="1:57" ht="13.5" x14ac:dyDescent="0.35">
      <c r="B9" s="73"/>
      <c r="C9" s="70" t="s">
        <v>2</v>
      </c>
      <c r="D9" s="70">
        <f>'Table 1 (Q4''19)'!D9/32.15075</f>
        <v>6.6872467982861981</v>
      </c>
      <c r="E9" s="70">
        <f>'Table 1 (Q4''19)'!E9/32.15075</f>
        <v>6.06517732867818</v>
      </c>
      <c r="F9" s="70">
        <f>'Table 1 (Q4''19)'!F9/32.15075</f>
        <v>5.5986252264721657</v>
      </c>
      <c r="G9" s="70">
        <f>'Table 1 (Q4''19)'!G9/32.15075</f>
        <v>5.5986252264721657</v>
      </c>
      <c r="H9" s="70">
        <f>'Table 1 (Q4''19)'!H9/32.15075</f>
        <v>5.5986252264721657</v>
      </c>
      <c r="I9" s="70">
        <f>'Table 1 (Q4''19)'!I9/32.15075</f>
        <v>5.2875904916681566</v>
      </c>
      <c r="J9" s="70">
        <f>'Table 1 (Q4''19)'!J9/32.15075</f>
        <v>5.1137050959410182</v>
      </c>
      <c r="K9" s="70">
        <f>'Table 1 (Q4''19)'!K9/32.15075</f>
        <v>5.3186939651485572</v>
      </c>
      <c r="L9" s="71">
        <f t="shared" si="3"/>
        <v>-3.2885564039260573E-2</v>
      </c>
      <c r="M9" s="71">
        <f t="shared" si="3"/>
        <v>4.0086173402969216E-2</v>
      </c>
      <c r="N9" s="92"/>
      <c r="O9" s="70">
        <f>'Table 1 (Q4''19)'!O9/32.15075</f>
        <v>1.3996563066180414</v>
      </c>
      <c r="P9" s="70">
        <f>'Table 1 (Q4''19)'!P9/32.15075</f>
        <v>1.5551736740200461</v>
      </c>
      <c r="Q9" s="70">
        <f>'Table 1 (Q4''19)'!Q9/32.15075</f>
        <v>1.3996563066180414</v>
      </c>
      <c r="R9" s="70">
        <f>'Table 1 (Q4''19)'!R9/32.15075</f>
        <v>1.3996563066180414</v>
      </c>
      <c r="S9" s="70">
        <f>'Table 1 (Q4''19)'!S9/32.15075</f>
        <v>1.3996563066180414</v>
      </c>
      <c r="T9" s="70">
        <f>'Table 1 (Q4''19)'!T9/32.15075</f>
        <v>1.5551736740200461</v>
      </c>
      <c r="U9" s="70">
        <f>'Table 1 (Q4''19)'!U9/32.15075</f>
        <v>1.2441389392160369</v>
      </c>
      <c r="V9" s="70">
        <f>'Table 1 (Q4''19)'!V9/32.15075</f>
        <v>1.3996563066180414</v>
      </c>
      <c r="W9" s="70">
        <f>'Table 1 (Q4''19)'!W9/32.15075</f>
        <v>1.3996563066180414</v>
      </c>
      <c r="X9" s="70">
        <f>'Table 1 (Q4''19)'!X9/32.15075</f>
        <v>1.5551736740200461</v>
      </c>
      <c r="Y9" s="70">
        <f>'Table 1 (Q4''19)'!Y9/32.15075</f>
        <v>1.3996563066180414</v>
      </c>
      <c r="Z9" s="70">
        <f>'Table 1 (Q4''19)'!Z9/32.15075</f>
        <v>1.3996563066180414</v>
      </c>
      <c r="AA9" s="70">
        <f>'Table 1 (Q4''19)'!AA9/32.15075</f>
        <v>1.3996563066180414</v>
      </c>
      <c r="AB9" s="70">
        <f>'Table 1 (Q4''19)'!AB9/32.15075</f>
        <v>1.3996563066180414</v>
      </c>
      <c r="AC9" s="70">
        <f>'Table 1 (Q4''19)'!AC9/32.15075</f>
        <v>1.2441389392160369</v>
      </c>
      <c r="AD9" s="70">
        <f>'Table 1 (Q4''19)'!AD9/32.15075</f>
        <v>1.3996563066180414</v>
      </c>
      <c r="AE9" s="70">
        <f>'Table 1 (Q4''19)'!AE9/32.15075</f>
        <v>1.3996563066180414</v>
      </c>
      <c r="AF9" s="70">
        <f>'Table 1 (Q4''19)'!AF9/32.15075</f>
        <v>1.2441389392160369</v>
      </c>
      <c r="AG9" s="70">
        <f>'Table 1 (Q4''19)'!AG9/32.15075</f>
        <v>1.3777294496413433</v>
      </c>
      <c r="AH9" s="70">
        <f>'Table 1 (Q4''19)'!AH9/32.15075</f>
        <v>1.2308392771041552</v>
      </c>
      <c r="AI9" s="70">
        <f>'Table 1 (Q4''19)'!AI9/32.15075</f>
        <v>1.2333305568970059</v>
      </c>
      <c r="AJ9" s="70">
        <f>'Table 1 (Q4''19)'!AJ9/32.15075</f>
        <v>1.271805812298513</v>
      </c>
      <c r="AK9" s="71">
        <f t="shared" si="4"/>
        <v>2.2237767993910432E-2</v>
      </c>
      <c r="AL9" s="71">
        <f t="shared" si="5"/>
        <v>3.1196223256082123E-2</v>
      </c>
      <c r="AM9" s="124"/>
      <c r="AN9" s="70">
        <f>'Table 1 (Q4''19)'!AN9/32.15075</f>
        <v>3.1103473480400923</v>
      </c>
      <c r="AO9" s="70">
        <f>'Table 1 (Q4''19)'!AO9/32.15075</f>
        <v>2.9548299806380878</v>
      </c>
      <c r="AP9" s="70">
        <f>'Table 1 (Q4''19)'!AP9/32.15075</f>
        <v>2.7993126132360828</v>
      </c>
      <c r="AQ9" s="70">
        <f>'Table 1 (Q4''19)'!AQ9/32.15075</f>
        <v>2.9548299806380878</v>
      </c>
      <c r="AR9" s="70">
        <f>'Table 1 (Q4''19)'!AR9/32.15075</f>
        <v>2.6437952458340783</v>
      </c>
      <c r="AS9" s="70">
        <f>'Table 1 (Q4''19)'!AS9/32.15075</f>
        <v>2.9548299806380878</v>
      </c>
      <c r="AT9" s="70">
        <f>'Table 1 (Q4''19)'!AT9/32.15075</f>
        <v>2.7993126132360828</v>
      </c>
      <c r="AU9" s="70">
        <f>'Table 1 (Q4''19)'!AU9/32.15075</f>
        <v>2.7993126132360828</v>
      </c>
      <c r="AV9" s="70">
        <f>'Table 1 (Q4''19)'!AV9/32.15075</f>
        <v>2.6437952458340783</v>
      </c>
      <c r="AW9" s="70">
        <f>'Table 1 (Q4''19)'!AW9/32.15075</f>
        <v>2.6437952458340783</v>
      </c>
      <c r="AX9" s="70">
        <f>'Table 1 (Q4''19)'!AX9/32.15075</f>
        <v>2.6085687267454989</v>
      </c>
      <c r="AY9" s="70">
        <f>'Table 1 (Q4''19)'!AY9/32.15075</f>
        <v>2.5051363691955189</v>
      </c>
      <c r="AZ9" s="71">
        <f t="shared" si="6"/>
        <v>-5.2446904448084308E-2</v>
      </c>
      <c r="BA9" s="71">
        <f t="shared" si="7"/>
        <v>-3.9650999603535179E-2</v>
      </c>
      <c r="BB9" s="78"/>
      <c r="BC9" s="13">
        <f t="shared" si="8"/>
        <v>5.1137050959410173</v>
      </c>
      <c r="BD9" s="78"/>
    </row>
    <row r="10" spans="1:57" ht="13.5" x14ac:dyDescent="0.35">
      <c r="B10" s="125" t="s">
        <v>36</v>
      </c>
      <c r="D10" s="93">
        <f>'Table 1 (Q4''19)'!D10/32.15075</f>
        <v>-6.6872467982861981</v>
      </c>
      <c r="E10" s="93">
        <f>'Table 1 (Q4''19)'!E10/32.15075</f>
        <v>10.886215718140322</v>
      </c>
      <c r="F10" s="93">
        <f>'Table 1 (Q4''19)'!F10/32.15075</f>
        <v>0.93310420441202768</v>
      </c>
      <c r="G10" s="93">
        <f>'Table 1 (Q4''19)'!G10/32.15075</f>
        <v>0.93310420441202768</v>
      </c>
      <c r="H10" s="93">
        <f>'Table 1 (Q4''19)'!H10/32.15075</f>
        <v>0.93310420441202768</v>
      </c>
      <c r="I10" s="93">
        <f>'Table 1 (Q4''19)'!I10/32.15075</f>
        <v>0.31103473480400923</v>
      </c>
      <c r="J10" s="93">
        <f>'Table 1 (Q4''19)'!J10/32.15075</f>
        <v>7.3248031493191132E-2</v>
      </c>
      <c r="K10" s="93">
        <f>'Table 1 (Q4''19)'!K10/32.15075</f>
        <v>0</v>
      </c>
      <c r="L10" s="126">
        <f t="shared" si="3"/>
        <v>-0.76450208514702844</v>
      </c>
      <c r="M10" s="126">
        <f t="shared" si="3"/>
        <v>-1</v>
      </c>
      <c r="N10" s="92"/>
      <c r="O10" s="93">
        <f>'Table 1 (Q4''19)'!O10/32.15075</f>
        <v>2.0217257762260599</v>
      </c>
      <c r="P10" s="93">
        <f>'Table 1 (Q4''19)'!P10/32.15075</f>
        <v>-1.2441389392160369</v>
      </c>
      <c r="Q10" s="93">
        <f>'Table 1 (Q4''19)'!Q10/32.15075</f>
        <v>1.8662084088240554</v>
      </c>
      <c r="R10" s="93">
        <f>'Table 1 (Q4''19)'!R10/32.15075</f>
        <v>-0.15551736740200461</v>
      </c>
      <c r="S10" s="93">
        <f>'Table 1 (Q4''19)'!S10/32.15075</f>
        <v>0.77758683701002307</v>
      </c>
      <c r="T10" s="93">
        <f>'Table 1 (Q4''19)'!T10/32.15075</f>
        <v>-1.3996563066180414</v>
      </c>
      <c r="U10" s="93">
        <f>'Table 1 (Q4''19)'!U10/32.15075</f>
        <v>4.6655210220601386</v>
      </c>
      <c r="V10" s="93">
        <f>'Table 1 (Q4''19)'!V10/32.15075</f>
        <v>1.8662084088240554</v>
      </c>
      <c r="W10" s="93">
        <f>'Table 1 (Q4''19)'!W10/32.15075</f>
        <v>-3.2658647154420968</v>
      </c>
      <c r="X10" s="93">
        <f>'Table 1 (Q4''19)'!X10/32.15075</f>
        <v>-2.3327605110300693</v>
      </c>
      <c r="Y10" s="93">
        <f>'Table 1 (Q4''19)'!Y10/32.15075</f>
        <v>-1.8662084088240554</v>
      </c>
      <c r="Z10" s="93">
        <f>'Table 1 (Q4''19)'!Z10/32.15075</f>
        <v>2.3327605110300693</v>
      </c>
      <c r="AA10" s="93">
        <f>'Table 1 (Q4''19)'!AA10/32.15075</f>
        <v>-0.31103473480400923</v>
      </c>
      <c r="AB10" s="93">
        <f>'Table 1 (Q4''19)'!AB10/32.15075</f>
        <v>0.77758683701002307</v>
      </c>
      <c r="AC10" s="93">
        <f>'Table 1 (Q4''19)'!AC10/32.15075</f>
        <v>-0.15551736740200461</v>
      </c>
      <c r="AD10" s="93">
        <f>'Table 1 (Q4''19)'!AD10/32.15075</f>
        <v>1.7106910414220506</v>
      </c>
      <c r="AE10" s="93">
        <f>'Table 1 (Q4''19)'!AE10/32.15075</f>
        <v>-0.62206946960801845</v>
      </c>
      <c r="AF10" s="93">
        <f>'Table 1 (Q4''19)'!AF10/32.15075</f>
        <v>-0.62206946960801845</v>
      </c>
      <c r="AG10" s="93">
        <f>'Table 1 (Q4''19)'!AG10/32.15075</f>
        <v>0.3824847140593654</v>
      </c>
      <c r="AH10" s="93">
        <f>'Table 1 (Q4''19)'!AH10/32.15075</f>
        <v>-0.86202906633088039</v>
      </c>
      <c r="AI10" s="93">
        <f>'Table 1 (Q4''19)'!AI10/32.15075</f>
        <v>-0.92550645705215784</v>
      </c>
      <c r="AJ10" s="93">
        <f>'Table 1 (Q4''19)'!AJ10/32.15075</f>
        <v>1.4782988408168638</v>
      </c>
      <c r="AK10" s="93" t="str">
        <f t="shared" si="4"/>
        <v>&gt;300%</v>
      </c>
      <c r="AL10" s="71">
        <f t="shared" si="5"/>
        <v>2.5972863609459971</v>
      </c>
      <c r="AM10" s="127"/>
      <c r="AN10" s="93">
        <f>'Table 1 (Q4''19)'!AN10/32.15075</f>
        <v>10.108628881130299</v>
      </c>
      <c r="AO10" s="93">
        <f>'Table 1 (Q4''19)'!AO10/32.15075</f>
        <v>0.77758683701002307</v>
      </c>
      <c r="AP10" s="93">
        <f>'Table 1 (Q4''19)'!AP10/32.15075</f>
        <v>1.7106910414220506</v>
      </c>
      <c r="AQ10" s="93">
        <f>'Table 1 (Q4''19)'!AQ10/32.15075</f>
        <v>-0.62206946960801845</v>
      </c>
      <c r="AR10" s="93">
        <f>'Table 1 (Q4''19)'!AR10/32.15075</f>
        <v>6.5317294308841936</v>
      </c>
      <c r="AS10" s="93">
        <f>'Table 1 (Q4''19)'!AS10/32.15075</f>
        <v>-5.5986252264721657</v>
      </c>
      <c r="AT10" s="93">
        <f>'Table 1 (Q4''19)'!AT10/32.15075</f>
        <v>0.46655210220601384</v>
      </c>
      <c r="AU10" s="93">
        <f>'Table 1 (Q4''19)'!AU10/32.15075</f>
        <v>0.46655210220601384</v>
      </c>
      <c r="AV10" s="93">
        <f>'Table 1 (Q4''19)'!AV10/32.15075</f>
        <v>1.5551736740200461</v>
      </c>
      <c r="AW10" s="93">
        <f>'Table 1 (Q4''19)'!AW10/32.15075</f>
        <v>-1.2441389392160369</v>
      </c>
      <c r="AX10" s="93">
        <f>'Table 1 (Q4''19)'!AX10/32.15075</f>
        <v>-0.47954435227151504</v>
      </c>
      <c r="AY10" s="93">
        <f>'Table 1 (Q4''19)'!AY10/32.15075</f>
        <v>0.55279238376470607</v>
      </c>
      <c r="AZ10" s="126">
        <f t="shared" si="6"/>
        <v>1.444317243308078</v>
      </c>
      <c r="BA10" s="126">
        <f t="shared" si="7"/>
        <v>2.1527450613196222</v>
      </c>
      <c r="BB10" s="78"/>
      <c r="BC10" s="32">
        <f t="shared" si="8"/>
        <v>7.3248031493190924E-2</v>
      </c>
      <c r="BD10" s="78"/>
    </row>
    <row r="11" spans="1:57" ht="13.5" x14ac:dyDescent="0.35">
      <c r="B11" s="128" t="s">
        <v>14</v>
      </c>
      <c r="C11" s="94"/>
      <c r="D11" s="94">
        <f>'Table 1 (Q4''19)'!D11/32.15075</f>
        <v>182.1108372277474</v>
      </c>
      <c r="E11" s="94">
        <f>'Table 1 (Q4''19)'!E11/32.15075</f>
        <v>161.89357946548679</v>
      </c>
      <c r="F11" s="94">
        <f>'Table 1 (Q4''19)'!F11/32.15075</f>
        <v>192.53050084368169</v>
      </c>
      <c r="G11" s="94">
        <f>'Table 1 (Q4''19)'!G11/32.15075</f>
        <v>188.64256665863158</v>
      </c>
      <c r="H11" s="94">
        <f>'Table 1 (Q4''19)'!H11/32.15075</f>
        <v>191.44187927186766</v>
      </c>
      <c r="I11" s="94">
        <f>'Table 1 (Q4''19)'!I11/32.15075</f>
        <v>190.66429243485766</v>
      </c>
      <c r="J11" s="94">
        <f>'Table 1 (Q4''19)'!J11/32.15075</f>
        <v>189.62897909317419</v>
      </c>
      <c r="K11" s="94">
        <f>'Table 1 (Q4''19)'!K11/32.15075</f>
        <v>187.95829024206276</v>
      </c>
      <c r="L11" s="107">
        <f t="shared" si="3"/>
        <v>-5.4300326949640425E-3</v>
      </c>
      <c r="M11" s="107">
        <f t="shared" si="3"/>
        <v>-8.8103034625870279E-3</v>
      </c>
      <c r="N11" s="92"/>
      <c r="O11" s="94">
        <f t="shared" ref="O11:AA11" si="9">O4+O10</f>
        <v>42.922793402953282</v>
      </c>
      <c r="P11" s="94">
        <f t="shared" si="9"/>
        <v>42.767276035551262</v>
      </c>
      <c r="Q11" s="94">
        <f t="shared" si="9"/>
        <v>44.166932342169311</v>
      </c>
      <c r="R11" s="94">
        <f t="shared" si="9"/>
        <v>47.899349159817419</v>
      </c>
      <c r="S11" s="94">
        <f t="shared" si="9"/>
        <v>52.253835447073541</v>
      </c>
      <c r="T11" s="94">
        <f t="shared" si="9"/>
        <v>48.832453364229458</v>
      </c>
      <c r="U11" s="94">
        <f t="shared" si="9"/>
        <v>44.166932342169311</v>
      </c>
      <c r="V11" s="94">
        <f t="shared" si="9"/>
        <v>53.186939651485581</v>
      </c>
      <c r="W11" s="94">
        <f t="shared" si="9"/>
        <v>47.121762322807392</v>
      </c>
      <c r="X11" s="94">
        <f t="shared" si="9"/>
        <v>44.011414974767305</v>
      </c>
      <c r="Y11" s="94">
        <f t="shared" si="9"/>
        <v>42.456241300747251</v>
      </c>
      <c r="Z11" s="94">
        <f t="shared" si="9"/>
        <v>50.698661773053495</v>
      </c>
      <c r="AA11" s="94">
        <f t="shared" si="9"/>
        <v>48.365901262023435</v>
      </c>
      <c r="AB11" s="94">
        <f>AB4+AB10</f>
        <v>49.921074936043482</v>
      </c>
      <c r="AC11" s="94">
        <f>'Table 1 (Q4''19)'!AC11/32.15075</f>
        <v>40.27899815711919</v>
      </c>
      <c r="AD11" s="94">
        <f>'Table 1 (Q4''19)'!AD11/32.15075</f>
        <v>51.631765977465527</v>
      </c>
      <c r="AE11" s="94">
        <f>'Table 1 (Q4''19)'!AE11/32.15075</f>
        <v>51.165213875259518</v>
      </c>
      <c r="AF11" s="94">
        <f>'Table 1 (Q4''19)'!AF11/32.15075</f>
        <v>48.054866527219424</v>
      </c>
      <c r="AG11" s="94">
        <f>'Table 1 (Q4''19)'!AG11/32.15075</f>
        <v>41.42726707576594</v>
      </c>
      <c r="AH11" s="94">
        <f>'Table 1 (Q4''19)'!AH11/32.15075</f>
        <v>50.926127358676744</v>
      </c>
      <c r="AI11" s="94">
        <f>'Table 1 (Q4''19)'!AI11/32.15075</f>
        <v>46.674820566546899</v>
      </c>
      <c r="AJ11" s="94">
        <f>'Table 1 (Q4''19)'!AJ11/32.15075</f>
        <v>50.600764092184569</v>
      </c>
      <c r="AK11" s="107">
        <f t="shared" si="4"/>
        <v>5.2978974845827274E-2</v>
      </c>
      <c r="AL11" s="107">
        <f t="shared" si="5"/>
        <v>8.4112664558404326E-2</v>
      </c>
      <c r="AM11" s="124"/>
      <c r="AN11" s="94">
        <f>'Table 1 (Q4''19)'!AN11/32.15075</f>
        <v>76.203510026982258</v>
      </c>
      <c r="AO11" s="94">
        <f>'Table 1 (Q4''19)'!AO11/32.15075</f>
        <v>85.690069438504537</v>
      </c>
      <c r="AP11" s="94">
        <f>'Table 1 (Q4''19)'!AP11/32.15075</f>
        <v>92.066281501986722</v>
      </c>
      <c r="AQ11" s="94">
        <f>'Table 1 (Q4''19)'!AQ11/32.15075</f>
        <v>101.08628881130299</v>
      </c>
      <c r="AR11" s="94">
        <f>'Table 1 (Q4''19)'!AR11/32.15075</f>
        <v>97.353871993654892</v>
      </c>
      <c r="AS11" s="94">
        <f>'Table 1 (Q4''19)'!AS11/32.15075</f>
        <v>91.133177297574704</v>
      </c>
      <c r="AT11" s="94">
        <f>'Table 1 (Q4''19)'!AT11/32.15075</f>
        <v>93.154903073800767</v>
      </c>
      <c r="AU11" s="94">
        <f>'Table 1 (Q4''19)'!AU11/32.15075</f>
        <v>98.28697619806691</v>
      </c>
      <c r="AV11" s="94">
        <f>'Table 1 (Q4''19)'!AV11/32.15075</f>
        <v>91.910764134584724</v>
      </c>
      <c r="AW11" s="94">
        <f>'Table 1 (Q4''19)'!AW11/32.15075</f>
        <v>99.220080402478942</v>
      </c>
      <c r="AX11" s="94">
        <f>'Table 1 (Q4''19)'!AX11/32.15075</f>
        <v>92.353394434442691</v>
      </c>
      <c r="AY11" s="94">
        <f>'Table 1 (Q4''19)'!AY11/32.15075</f>
        <v>97.275584658731475</v>
      </c>
      <c r="AZ11" s="107">
        <f t="shared" si="6"/>
        <v>-1.9597804555889931E-2</v>
      </c>
      <c r="BA11" s="107">
        <f t="shared" si="7"/>
        <v>5.3297339577299603E-2</v>
      </c>
      <c r="BB11" s="78"/>
      <c r="BC11" s="34">
        <f t="shared" si="8"/>
        <v>189.62897909317414</v>
      </c>
      <c r="BD11" s="78"/>
    </row>
    <row r="12" spans="1:57" ht="13.5" x14ac:dyDescent="0.35">
      <c r="B12" s="122"/>
      <c r="C12" s="92"/>
      <c r="D12" s="92"/>
      <c r="E12" s="92"/>
      <c r="F12" s="92"/>
      <c r="G12" s="92"/>
      <c r="H12" s="65"/>
      <c r="I12" s="65"/>
      <c r="J12" s="65"/>
      <c r="K12" s="65"/>
      <c r="L12" s="129"/>
      <c r="M12" s="129"/>
      <c r="N12" s="92"/>
      <c r="O12" s="129"/>
      <c r="P12" s="129"/>
      <c r="Q12" s="129"/>
      <c r="R12" s="129"/>
      <c r="S12" s="129"/>
      <c r="T12" s="129"/>
      <c r="U12" s="129"/>
      <c r="V12" s="129"/>
      <c r="W12" s="129"/>
      <c r="X12" s="129"/>
      <c r="Y12" s="129"/>
      <c r="Z12" s="129"/>
      <c r="AA12" s="129"/>
      <c r="AB12" s="129"/>
      <c r="AC12" s="129"/>
      <c r="AD12" s="129"/>
      <c r="AE12" s="129"/>
      <c r="AF12" s="129"/>
      <c r="AG12" s="129"/>
      <c r="AH12" s="129"/>
      <c r="AI12" s="129"/>
      <c r="AJ12" s="181"/>
      <c r="AK12" s="129"/>
      <c r="AL12" s="129"/>
      <c r="AM12" s="124"/>
      <c r="AN12" s="67"/>
      <c r="AO12" s="67"/>
      <c r="AP12" s="67"/>
      <c r="AQ12" s="67"/>
      <c r="AR12" s="67"/>
      <c r="AS12" s="67"/>
      <c r="AT12" s="67"/>
      <c r="AU12" s="67"/>
      <c r="AV12" s="67"/>
      <c r="AW12" s="67"/>
      <c r="AX12" s="67"/>
      <c r="AY12" s="67"/>
      <c r="AZ12" s="129"/>
      <c r="BA12" s="129"/>
      <c r="BB12" s="78"/>
      <c r="BC12" s="7"/>
      <c r="BD12" s="78"/>
    </row>
    <row r="13" spans="1:57" ht="13.5" x14ac:dyDescent="0.35">
      <c r="A13" s="23"/>
      <c r="B13" s="122" t="s">
        <v>22</v>
      </c>
      <c r="C13" s="65"/>
      <c r="D13" s="65">
        <f>'Table 1 (Q4''19)'!D13/32.15075</f>
        <v>61.584877491193822</v>
      </c>
      <c r="E13" s="65">
        <f>'Table 1 (Q4''19)'!E13/32.15075</f>
        <v>63.295568532615874</v>
      </c>
      <c r="F13" s="65">
        <f>'Table 1 (Q4''19)'!F13/32.15075</f>
        <v>53.031422284083568</v>
      </c>
      <c r="G13" s="65">
        <f>'Table 1 (Q4''19)'!G13/32.15075</f>
        <v>57.230391203937693</v>
      </c>
      <c r="H13" s="65">
        <f>'Table 1 (Q4''19)'!H13/32.15075</f>
        <v>58.785564877957739</v>
      </c>
      <c r="I13" s="65">
        <f>'Table 1 (Q4''19)'!I13/32.15075</f>
        <v>60.029703817173775</v>
      </c>
      <c r="J13" s="65">
        <f>'Table 1 (Q4''19)'!J13/32.15075</f>
        <v>67.341725193906754</v>
      </c>
      <c r="K13" s="65">
        <f>'Table 1 (Q4''19)'!K13/32.15075</f>
        <v>64.508603998351518</v>
      </c>
      <c r="L13" s="66">
        <f t="shared" ref="L13:M16" si="10">IF(ISERROR(J13/I13),"N/M",IF((J13-I13)/ABS(I13)&gt;300%,"&gt;300%",IF((J13-I13)/ABS(I13)&lt;-300%,"&lt;-300%",(J13-I13)/ABS(I13))))</f>
        <v>0.12180672086942894</v>
      </c>
      <c r="M13" s="66">
        <f t="shared" si="10"/>
        <v>-4.2070814007176403E-2</v>
      </c>
      <c r="N13" s="92"/>
      <c r="O13" s="65">
        <f t="shared" ref="O13:AB13" si="11">SUM(O14:O16)</f>
        <v>17.57346251642652</v>
      </c>
      <c r="P13" s="65">
        <f t="shared" si="11"/>
        <v>14.774149903190438</v>
      </c>
      <c r="Q13" s="65">
        <f t="shared" si="11"/>
        <v>13.530010963974402</v>
      </c>
      <c r="R13" s="65">
        <f t="shared" si="11"/>
        <v>14.774149903190438</v>
      </c>
      <c r="S13" s="65">
        <f t="shared" si="11"/>
        <v>12.907941494366383</v>
      </c>
      <c r="T13" s="65">
        <f t="shared" si="11"/>
        <v>11.508285187748342</v>
      </c>
      <c r="U13" s="65">
        <f t="shared" si="11"/>
        <v>12.285872024758364</v>
      </c>
      <c r="V13" s="65">
        <f t="shared" si="11"/>
        <v>14.929667270592443</v>
      </c>
      <c r="W13" s="65">
        <f t="shared" si="11"/>
        <v>15.86277147500447</v>
      </c>
      <c r="X13" s="65">
        <f t="shared" si="11"/>
        <v>14.307597800984423</v>
      </c>
      <c r="Y13" s="65">
        <f t="shared" si="11"/>
        <v>13.063458861768389</v>
      </c>
      <c r="Z13" s="65">
        <f t="shared" si="11"/>
        <v>14.929667270592443</v>
      </c>
      <c r="AA13" s="65">
        <f t="shared" si="11"/>
        <v>14.929667270592443</v>
      </c>
      <c r="AB13" s="65">
        <f t="shared" si="11"/>
        <v>15.707254107602466</v>
      </c>
      <c r="AC13" s="65">
        <f>'Table 1 (Q4''19)'!AC13/32.15075</f>
        <v>14.307597800984423</v>
      </c>
      <c r="AD13" s="65">
        <f>'Table 1 (Q4''19)'!AD13/32.15075</f>
        <v>14.929667270592443</v>
      </c>
      <c r="AE13" s="65">
        <f>'Table 1 (Q4''19)'!AE13/32.15075</f>
        <v>15.240702005396452</v>
      </c>
      <c r="AF13" s="65">
        <f>'Table 1 (Q4''19)'!AF13/32.15075</f>
        <v>15.396219372798456</v>
      </c>
      <c r="AG13" s="65">
        <f>'Table 1 (Q4''19)'!AG13/32.15075</f>
        <v>17.077234421975064</v>
      </c>
      <c r="AH13" s="65">
        <f>'Table 1 (Q4''19)'!AH13/32.15075</f>
        <v>16.167360946692053</v>
      </c>
      <c r="AI13" s="65">
        <f>'Table 1 (Q4''19)'!AI13/32.15075</f>
        <v>16.806908512858122</v>
      </c>
      <c r="AJ13" s="65">
        <f>'Table 1 (Q4''19)'!AJ13/32.15075</f>
        <v>17.294858172058191</v>
      </c>
      <c r="AK13" s="66">
        <f t="shared" ref="AK13:AK16" si="12">IF(ISERROR(AJ13/AF13),"N/M",IF((AJ13-AF13)/ABS(AF13)&gt;300%,"&gt;300%",IF((AJ13-AF13)/ABS(AF13)&lt;-300%,"&lt;-300%",(AJ13-AF13)/ABS(AF13))))</f>
        <v>0.1233185078288888</v>
      </c>
      <c r="AL13" s="66">
        <f t="shared" ref="AL13:AL16" si="13">IF(ISERROR(AJ13/AI13),"N/M",IF((AJ13-AI13)/ABS(AI13)&gt;300%,"&gt;300%",IF((AJ13-AI13)/ABS(AI13)&lt;-300%,"&lt;-300%",(AJ13-AI13)/ABS(AI13))))</f>
        <v>2.903268372209936E-2</v>
      </c>
      <c r="AM13" s="123"/>
      <c r="AN13" s="65">
        <f>'Table 1 (Q4''19)'!AN13/32.15075</f>
        <v>30.947956112998916</v>
      </c>
      <c r="AO13" s="65">
        <f>'Table 1 (Q4''19)'!AO13/32.15075</f>
        <v>32.347612419616958</v>
      </c>
      <c r="AP13" s="65">
        <f>'Table 1 (Q4''19)'!AP13/32.15075</f>
        <v>28.304160867164839</v>
      </c>
      <c r="AQ13" s="65">
        <f>'Table 1 (Q4''19)'!AQ13/32.15075</f>
        <v>24.416226682114722</v>
      </c>
      <c r="AR13" s="65">
        <f>'Table 1 (Q4''19)'!AR13/32.15075</f>
        <v>27.215539295350805</v>
      </c>
      <c r="AS13" s="65">
        <f>'Table 1 (Q4''19)'!AS13/32.15075</f>
        <v>30.170369275988893</v>
      </c>
      <c r="AT13" s="65">
        <f>'Table 1 (Q4''19)'!AT13/32.15075</f>
        <v>27.993126132360828</v>
      </c>
      <c r="AU13" s="65">
        <f>'Table 1 (Q4''19)'!AU13/32.15075</f>
        <v>30.636921378194909</v>
      </c>
      <c r="AV13" s="65">
        <f>'Table 1 (Q4''19)'!AV13/32.15075</f>
        <v>29.237265071576868</v>
      </c>
      <c r="AW13" s="65">
        <f>'Table 1 (Q4''19)'!AW13/32.15075</f>
        <v>30.636921378194909</v>
      </c>
      <c r="AX13" s="65">
        <f>'Table 1 (Q4''19)'!AX13/32.15075</f>
        <v>33.244595368667113</v>
      </c>
      <c r="AY13" s="65">
        <f>'Table 1 (Q4''19)'!AY13/32.15075</f>
        <v>34.101766684916321</v>
      </c>
      <c r="AZ13" s="66">
        <f t="shared" ref="AZ13:AZ16" si="14">IF(ISERROR(AY13/AW13),"N/M",IF((AY13-AW13)/ABS(AW13)&gt;300%,"&gt;300%",IF((AY13-AW13)/ABS(AW13)&lt;-300%,"&lt;-300%",(AY13-AW13)/ABS(AW13))))</f>
        <v>0.11309378197469383</v>
      </c>
      <c r="BA13" s="66">
        <f t="shared" ref="BA13:BA16" si="15">IF(ISERROR(AY13/AX13),"N/M",IF((AY13-AX13)/ABS(AX13)&gt;300%,"&gt;300%",IF((AY13-AX13)/ABS(AX13)&lt;-300%,"&lt;-300%",(AY13-AX13)/ABS(AX13))))</f>
        <v>2.5783779490878917E-2</v>
      </c>
      <c r="BB13" s="78"/>
      <c r="BC13" s="65">
        <f t="shared" ref="BC13:BC16" si="16">SUM(AG13:AJ13)</f>
        <v>67.346362053583434</v>
      </c>
      <c r="BD13" s="78"/>
    </row>
    <row r="14" spans="1:57" ht="13.5" x14ac:dyDescent="0.35">
      <c r="B14" s="67"/>
      <c r="C14" s="67" t="s">
        <v>4</v>
      </c>
      <c r="D14" s="67">
        <f>'Table 1 (Q4''19)'!D14/32.15075</f>
        <v>34.83589029804903</v>
      </c>
      <c r="E14" s="67">
        <f>'Table 1 (Q4''19)'!E14/32.15075</f>
        <v>39.034859217903154</v>
      </c>
      <c r="F14" s="67">
        <f>'Table 1 (Q4''19)'!F14/32.15075</f>
        <v>36.857616074275093</v>
      </c>
      <c r="G14" s="67">
        <f>'Table 1 (Q4''19)'!G14/32.15075</f>
        <v>37.635202911285113</v>
      </c>
      <c r="H14" s="67">
        <f>'Table 1 (Q4''19)'!H14/32.15075</f>
        <v>41.212102361531223</v>
      </c>
      <c r="I14" s="67">
        <f>'Table 1 (Q4''19)'!I14/32.15075</f>
        <v>44.166932342169311</v>
      </c>
      <c r="J14" s="67">
        <f>'Table 1 (Q4''19)'!J14/32.15075</f>
        <v>50.697135698090406</v>
      </c>
      <c r="K14" s="67">
        <f>'Table 1 (Q4''19)'!K14/32.15075</f>
        <v>48.303694315062629</v>
      </c>
      <c r="L14" s="68">
        <f t="shared" si="10"/>
        <v>0.14785277151083109</v>
      </c>
      <c r="M14" s="68">
        <f t="shared" si="10"/>
        <v>-4.7210583991985383E-2</v>
      </c>
      <c r="N14" s="92"/>
      <c r="O14" s="67">
        <f>'Table 1 (Q4''19)'!O14/32.15075</f>
        <v>11.352767820346337</v>
      </c>
      <c r="P14" s="67">
        <f>'Table 1 (Q4''19)'!P14/32.15075</f>
        <v>9.4865594115222809</v>
      </c>
      <c r="Q14" s="67">
        <f>'Table 1 (Q4''19)'!Q14/32.15075</f>
        <v>9.7975941463262899</v>
      </c>
      <c r="R14" s="67">
        <f>'Table 1 (Q4''19)'!R14/32.15075</f>
        <v>9.6420767789242863</v>
      </c>
      <c r="S14" s="67">
        <f>'Table 1 (Q4''19)'!S14/32.15075</f>
        <v>9.1755246767182719</v>
      </c>
      <c r="T14" s="67">
        <f>'Table 1 (Q4''19)'!T14/32.15075</f>
        <v>8.2424204723062449</v>
      </c>
      <c r="U14" s="67">
        <f>'Table 1 (Q4''19)'!U14/32.15075</f>
        <v>8.7089725745122575</v>
      </c>
      <c r="V14" s="67">
        <f>'Table 1 (Q4''19)'!V14/32.15075</f>
        <v>10.575180983336313</v>
      </c>
      <c r="W14" s="67">
        <f>'Table 1 (Q4''19)'!W14/32.15075</f>
        <v>9.7975941463262899</v>
      </c>
      <c r="X14" s="67">
        <f>'Table 1 (Q4''19)'!X14/32.15075</f>
        <v>8.7089725745122575</v>
      </c>
      <c r="Y14" s="67">
        <f>'Table 1 (Q4''19)'!Y14/32.15075</f>
        <v>9.3310420441202773</v>
      </c>
      <c r="Z14" s="67">
        <f>'Table 1 (Q4''19)'!Z14/32.15075</f>
        <v>10.264146248532304</v>
      </c>
      <c r="AA14" s="67">
        <f>'Table 1 (Q4''19)'!AA14/32.15075</f>
        <v>10.264146248532304</v>
      </c>
      <c r="AB14" s="67">
        <f>'Table 1 (Q4''19)'!AB14/32.15075</f>
        <v>11.352767820346337</v>
      </c>
      <c r="AC14" s="67">
        <f>'Table 1 (Q4''19)'!AC14/32.15075</f>
        <v>10.264146248532304</v>
      </c>
      <c r="AD14" s="67">
        <f>'Table 1 (Q4''19)'!AD14/32.15075</f>
        <v>10.730698350738319</v>
      </c>
      <c r="AE14" s="67">
        <f>'Table 1 (Q4''19)'!AE14/32.15075</f>
        <v>11.352767820346337</v>
      </c>
      <c r="AF14" s="67">
        <f>'Table 1 (Q4''19)'!AF14/32.15075</f>
        <v>11.819319922552351</v>
      </c>
      <c r="AG14" s="67">
        <f>'Table 1 (Q4''19)'!AG14/32.15075</f>
        <v>12.856443534545058</v>
      </c>
      <c r="AH14" s="67">
        <f>'Table 1 (Q4''19)'!AH14/32.15075</f>
        <v>12.024809174812585</v>
      </c>
      <c r="AI14" s="67">
        <f>'Table 1 (Q4''19)'!AI14/32.15075</f>
        <v>12.752424126964378</v>
      </c>
      <c r="AJ14" s="67">
        <f>'Table 1 (Q4''19)'!AJ14/32.15075</f>
        <v>13.063458861768385</v>
      </c>
      <c r="AK14" s="68">
        <f t="shared" si="12"/>
        <v>0.10526315789473661</v>
      </c>
      <c r="AL14" s="68">
        <f t="shared" si="13"/>
        <v>2.4390243902438869E-2</v>
      </c>
      <c r="AM14" s="124"/>
      <c r="AN14" s="69">
        <f>'Table 1 (Q4''19)'!AN14/32.15075</f>
        <v>18.195531986034538</v>
      </c>
      <c r="AO14" s="69">
        <f>'Table 1 (Q4''19)'!AO14/32.15075</f>
        <v>20.839327231868616</v>
      </c>
      <c r="AP14" s="69">
        <f>'Table 1 (Q4''19)'!AP14/32.15075</f>
        <v>19.439670925250574</v>
      </c>
      <c r="AQ14" s="69">
        <f>'Table 1 (Q4''19)'!AQ14/32.15075</f>
        <v>17.417945149024515</v>
      </c>
      <c r="AR14" s="69">
        <f>'Table 1 (Q4''19)'!AR14/32.15075</f>
        <v>19.284153557848573</v>
      </c>
      <c r="AS14" s="69">
        <f>'Table 1 (Q4''19)'!AS14/32.15075</f>
        <v>18.506566720838549</v>
      </c>
      <c r="AT14" s="69">
        <f>'Table 1 (Q4''19)'!AT14/32.15075</f>
        <v>19.59518829265258</v>
      </c>
      <c r="AU14" s="69">
        <f>'Table 1 (Q4''19)'!AU14/32.15075</f>
        <v>21.616914068878639</v>
      </c>
      <c r="AV14" s="69">
        <f>'Table 1 (Q4''19)'!AV14/32.15075</f>
        <v>20.994844599270621</v>
      </c>
      <c r="AW14" s="69">
        <f>'Table 1 (Q4''19)'!AW14/32.15075</f>
        <v>23.172087742898686</v>
      </c>
      <c r="AX14" s="69">
        <f>'Table 1 (Q4''19)'!AX14/32.15075</f>
        <v>24.881252709357643</v>
      </c>
      <c r="AY14" s="69">
        <f>'Table 1 (Q4''19)'!AY14/32.15075</f>
        <v>25.815882988732763</v>
      </c>
      <c r="AZ14" s="68">
        <f t="shared" si="14"/>
        <v>0.11409395973154358</v>
      </c>
      <c r="BA14" s="68">
        <f t="shared" si="15"/>
        <v>3.7563634367316787E-2</v>
      </c>
      <c r="BB14" s="78"/>
      <c r="BC14" s="69">
        <f t="shared" si="16"/>
        <v>50.697135698090406</v>
      </c>
      <c r="BD14" s="78"/>
    </row>
    <row r="15" spans="1:57" ht="13.5" x14ac:dyDescent="0.35">
      <c r="B15" s="67"/>
      <c r="C15" s="67" t="s">
        <v>5</v>
      </c>
      <c r="D15" s="67">
        <f>'Table 1 (Q4''19)'!D15/32.15075</f>
        <v>26.593469825742787</v>
      </c>
      <c r="E15" s="67">
        <f>'Table 1 (Q4''19)'!E15/32.15075</f>
        <v>24.105191947310715</v>
      </c>
      <c r="F15" s="67">
        <f>'Table 1 (Q4''19)'!F15/32.15075</f>
        <v>16.018288842406474</v>
      </c>
      <c r="G15" s="67">
        <f>'Table 1 (Q4''19)'!G15/32.15075</f>
        <v>19.439670925250574</v>
      </c>
      <c r="H15" s="67">
        <f>'Table 1 (Q4''19)'!H15/32.15075</f>
        <v>17.417945149024515</v>
      </c>
      <c r="I15" s="67">
        <f>'Table 1 (Q4''19)'!I15/32.15075</f>
        <v>15.707254107602466</v>
      </c>
      <c r="J15" s="67">
        <f>'Table 1 (Q4''19)'!J15/32.15075</f>
        <v>14.840588033953102</v>
      </c>
      <c r="K15" s="67">
        <f>'Table 1 (Q4''19)'!K15/32.15075</f>
        <v>14.400908221425627</v>
      </c>
      <c r="L15" s="68">
        <f t="shared" si="10"/>
        <v>-5.5176166866103563E-2</v>
      </c>
      <c r="M15" s="68">
        <f t="shared" si="10"/>
        <v>-2.9626845750421158E-2</v>
      </c>
      <c r="N15" s="92"/>
      <c r="O15" s="69">
        <f>'Table 1 (Q4''19)'!O15/32.15075</f>
        <v>6.2206946960801845</v>
      </c>
      <c r="P15" s="69">
        <f>'Table 1 (Q4''19)'!P15/32.15075</f>
        <v>5.2875904916681566</v>
      </c>
      <c r="Q15" s="69">
        <f>'Table 1 (Q4''19)'!Q15/32.15075</f>
        <v>3.7324168176481107</v>
      </c>
      <c r="R15" s="69">
        <f>'Table 1 (Q4''19)'!R15/32.15075</f>
        <v>5.1320731242661521</v>
      </c>
      <c r="S15" s="69">
        <f>'Table 1 (Q4''19)'!S15/32.15075</f>
        <v>3.7324168176481107</v>
      </c>
      <c r="T15" s="69">
        <f>'Table 1 (Q4''19)'!T15/32.15075</f>
        <v>3.2658647154420968</v>
      </c>
      <c r="U15" s="69">
        <f>'Table 1 (Q4''19)'!U15/32.15075</f>
        <v>3.5768994502461058</v>
      </c>
      <c r="V15" s="69">
        <f>'Table 1 (Q4''19)'!V15/32.15075</f>
        <v>4.3544862872561287</v>
      </c>
      <c r="W15" s="69">
        <f>'Table 1 (Q4''19)'!W15/32.15075</f>
        <v>6.06517732867818</v>
      </c>
      <c r="X15" s="69">
        <f>'Table 1 (Q4''19)'!X15/32.15075</f>
        <v>5.5986252264721657</v>
      </c>
      <c r="Y15" s="69">
        <f>'Table 1 (Q4''19)'!Y15/32.15075</f>
        <v>3.7324168176481107</v>
      </c>
      <c r="Z15" s="69">
        <f>'Table 1 (Q4''19)'!Z15/32.15075</f>
        <v>4.6655210220601386</v>
      </c>
      <c r="AA15" s="69">
        <f>'Table 1 (Q4''19)'!AA15/32.15075</f>
        <v>4.6655210220601386</v>
      </c>
      <c r="AB15" s="69">
        <f>'Table 1 (Q4''19)'!AB15/32.15075</f>
        <v>4.3544862872561287</v>
      </c>
      <c r="AC15" s="69">
        <f>'Table 1 (Q4''19)'!AC15/32.15075</f>
        <v>4.0434515524521197</v>
      </c>
      <c r="AD15" s="69">
        <f>'Table 1 (Q4''19)'!AD15/32.15075</f>
        <v>4.1989689198541242</v>
      </c>
      <c r="AE15" s="69">
        <f>'Table 1 (Q4''19)'!AE15/32.15075</f>
        <v>3.8879341850501152</v>
      </c>
      <c r="AF15" s="69">
        <f>'Table 1 (Q4''19)'!AF15/32.15075</f>
        <v>3.5768994502461058</v>
      </c>
      <c r="AG15" s="67">
        <f>'Table 1 (Q4''19)'!AG15/32.15075</f>
        <v>3.7505449238296271</v>
      </c>
      <c r="AH15" s="67">
        <f>'Table 1 (Q4''19)'!AH15/32.15075</f>
        <v>3.7084785747098858</v>
      </c>
      <c r="AI15" s="67">
        <f>'Table 1 (Q4''19)'!AI15/32.15075</f>
        <v>3.6249327845280117</v>
      </c>
      <c r="AJ15" s="67">
        <f>'Table 1 (Q4''19)'!AJ15/32.15075</f>
        <v>3.7566317508855764</v>
      </c>
      <c r="AK15" s="68">
        <f t="shared" si="12"/>
        <v>5.0248071867690973E-2</v>
      </c>
      <c r="AL15" s="68">
        <f t="shared" si="13"/>
        <v>3.6331423004499305E-2</v>
      </c>
      <c r="AM15" s="124"/>
      <c r="AN15" s="69">
        <f>'Table 1 (Q4''19)'!AN15/32.15075</f>
        <v>12.596906759562373</v>
      </c>
      <c r="AO15" s="69">
        <f>'Table 1 (Q4''19)'!AO15/32.15075</f>
        <v>11.50828518774834</v>
      </c>
      <c r="AP15" s="69">
        <f>'Table 1 (Q4''19)'!AP15/32.15075</f>
        <v>8.8644899419142629</v>
      </c>
      <c r="AQ15" s="69">
        <f>'Table 1 (Q4''19)'!AQ15/32.15075</f>
        <v>6.9982815330902071</v>
      </c>
      <c r="AR15" s="69">
        <f>'Table 1 (Q4''19)'!AR15/32.15075</f>
        <v>7.931385737502235</v>
      </c>
      <c r="AS15" s="69">
        <f>'Table 1 (Q4''19)'!AS15/32.15075</f>
        <v>11.663802555150346</v>
      </c>
      <c r="AT15" s="69">
        <f>'Table 1 (Q4''19)'!AT15/32.15075</f>
        <v>8.3979378397082485</v>
      </c>
      <c r="AU15" s="69">
        <f>'Table 1 (Q4''19)'!AU15/32.15075</f>
        <v>9.0200073093162665</v>
      </c>
      <c r="AV15" s="69">
        <f>'Table 1 (Q4''19)'!AV15/32.15075</f>
        <v>8.2424204723062449</v>
      </c>
      <c r="AW15" s="69">
        <f>'Table 1 (Q4''19)'!AW15/32.15075</f>
        <v>7.4648336352962215</v>
      </c>
      <c r="AX15" s="69">
        <f>'Table 1 (Q4''19)'!AX15/32.15075</f>
        <v>7.459023498539513</v>
      </c>
      <c r="AY15" s="69">
        <f>'Table 1 (Q4''19)'!AY15/32.15075</f>
        <v>7.3815645354135881</v>
      </c>
      <c r="AZ15" s="68">
        <f t="shared" si="14"/>
        <v>-1.1154850054381554E-2</v>
      </c>
      <c r="BA15" s="68">
        <f t="shared" si="15"/>
        <v>-1.0384598351391624E-2</v>
      </c>
      <c r="BB15" s="78"/>
      <c r="BC15" s="13">
        <f t="shared" si="16"/>
        <v>14.840588033953102</v>
      </c>
      <c r="BD15" s="78"/>
    </row>
    <row r="16" spans="1:57" ht="13.5" x14ac:dyDescent="0.35">
      <c r="B16" s="67"/>
      <c r="C16" s="67" t="s">
        <v>6</v>
      </c>
      <c r="D16" s="67">
        <f>'Table 1 (Q4''19)'!D16/32.15075</f>
        <v>0.15551736740200461</v>
      </c>
      <c r="E16" s="67">
        <f>'Table 1 (Q4''19)'!E16/32.15075</f>
        <v>0.15551736740200461</v>
      </c>
      <c r="F16" s="67">
        <f>'Table 1 (Q4''19)'!F16/32.15075</f>
        <v>0.15551736740200461</v>
      </c>
      <c r="G16" s="67">
        <f>'Table 1 (Q4''19)'!G16/32.15075</f>
        <v>0.15551736740200461</v>
      </c>
      <c r="H16" s="67">
        <f>'Table 1 (Q4''19)'!H16/32.15075</f>
        <v>0.15551736740200461</v>
      </c>
      <c r="I16" s="67">
        <f>'Table 1 (Q4''19)'!I16/32.15075</f>
        <v>0.15551736740200461</v>
      </c>
      <c r="J16" s="67">
        <f>'Table 1 (Q4''19)'!J16/32.15075</f>
        <v>1.8040014618632534</v>
      </c>
      <c r="K16" s="67">
        <f>'Table 1 (Q4''19)'!K16/32.15075</f>
        <v>1.8040014618632534</v>
      </c>
      <c r="L16" s="68" t="str">
        <f t="shared" si="10"/>
        <v>&gt;300%</v>
      </c>
      <c r="M16" s="68">
        <f t="shared" si="10"/>
        <v>0</v>
      </c>
      <c r="N16" s="92"/>
      <c r="O16" s="69">
        <f>'Table 1 (Q4''19)'!O16/32.15075</f>
        <v>0</v>
      </c>
      <c r="P16" s="69">
        <f>'Table 1 (Q4''19)'!P16/32.15075</f>
        <v>0</v>
      </c>
      <c r="Q16" s="67">
        <f>'Table 1 (Q4''19)'!Q16/32.15075</f>
        <v>0</v>
      </c>
      <c r="R16" s="67">
        <f>'Table 1 (Q4''19)'!R16/32.15075</f>
        <v>0</v>
      </c>
      <c r="S16" s="67">
        <f>'Table 1 (Q4''19)'!S16/32.15075</f>
        <v>0</v>
      </c>
      <c r="T16" s="67">
        <f>'Table 1 (Q4''19)'!T16/32.15075</f>
        <v>0</v>
      </c>
      <c r="U16" s="67">
        <f>'Table 1 (Q4''19)'!U16/32.15075</f>
        <v>0</v>
      </c>
      <c r="V16" s="67">
        <f>'Table 1 (Q4''19)'!V16/32.15075</f>
        <v>0</v>
      </c>
      <c r="W16" s="67">
        <f>'Table 1 (Q4''19)'!W16/32.15075</f>
        <v>0</v>
      </c>
      <c r="X16" s="67">
        <f>'Table 1 (Q4''19)'!X16/32.15075</f>
        <v>0</v>
      </c>
      <c r="Y16" s="67">
        <f>'Table 1 (Q4''19)'!Y16/32.15075</f>
        <v>0</v>
      </c>
      <c r="Z16" s="67">
        <f>'Table 1 (Q4''19)'!Z16/32.15075</f>
        <v>0</v>
      </c>
      <c r="AA16" s="67">
        <f>'Table 1 (Q4''19)'!AA16/32.15075</f>
        <v>0</v>
      </c>
      <c r="AB16" s="67">
        <f>'Table 1 (Q4''19)'!AB16/32.15075</f>
        <v>0</v>
      </c>
      <c r="AC16" s="67">
        <f>'Table 1 (Q4''19)'!AC16/32.15075</f>
        <v>0</v>
      </c>
      <c r="AD16" s="67">
        <f>'Table 1 (Q4''19)'!AD16/32.15075</f>
        <v>0</v>
      </c>
      <c r="AE16" s="67">
        <f>'Table 1 (Q4''19)'!AE16/32.15075</f>
        <v>0</v>
      </c>
      <c r="AF16" s="67">
        <f>'Table 1 (Q4''19)'!AF16/32.15075</f>
        <v>0</v>
      </c>
      <c r="AG16" s="67">
        <f>'Table 1 (Q4''19)'!AG16/32.15075</f>
        <v>0.47024596360037962</v>
      </c>
      <c r="AH16" s="67">
        <f>'Table 1 (Q4''19)'!AH16/32.15075</f>
        <v>0.43407319716958115</v>
      </c>
      <c r="AI16" s="67">
        <f>'Table 1 (Q4''19)'!AI16/32.15075</f>
        <v>0.42955160136573139</v>
      </c>
      <c r="AJ16" s="67">
        <f>'Table 1 (Q4''19)'!AJ16/32.15075</f>
        <v>0.47476755940422943</v>
      </c>
      <c r="AK16" s="68" t="str">
        <f t="shared" si="12"/>
        <v>N/M</v>
      </c>
      <c r="AL16" s="68">
        <f t="shared" si="13"/>
        <v>0.10526315789473684</v>
      </c>
      <c r="AM16" s="124"/>
      <c r="AN16" s="69">
        <f>'Table 1 (Q4''19)'!AN16/32.15075</f>
        <v>0.15551736740200461</v>
      </c>
      <c r="AO16" s="69">
        <f>'Table 1 (Q4''19)'!AO16/32.15075</f>
        <v>0</v>
      </c>
      <c r="AP16" s="69">
        <f>'Table 1 (Q4''19)'!AP16/32.15075</f>
        <v>0</v>
      </c>
      <c r="AQ16" s="69">
        <f>'Table 1 (Q4''19)'!AQ16/32.15075</f>
        <v>0</v>
      </c>
      <c r="AR16" s="69">
        <f>'Table 1 (Q4''19)'!AR16/32.15075</f>
        <v>0</v>
      </c>
      <c r="AS16" s="69">
        <f>'Table 1 (Q4''19)'!AS16/32.15075</f>
        <v>0</v>
      </c>
      <c r="AT16" s="69">
        <f>'Table 1 (Q4''19)'!AT16/32.15075</f>
        <v>0</v>
      </c>
      <c r="AU16" s="69">
        <f>'Table 1 (Q4''19)'!AU16/32.15075</f>
        <v>0</v>
      </c>
      <c r="AV16" s="69">
        <f>'Table 1 (Q4''19)'!AV16/32.15075</f>
        <v>0</v>
      </c>
      <c r="AW16" s="69">
        <f>'Table 1 (Q4''19)'!AW16/32.15075</f>
        <v>0</v>
      </c>
      <c r="AX16" s="69">
        <f>'Table 1 (Q4''19)'!AX16/32.15075</f>
        <v>0.90431916076996077</v>
      </c>
      <c r="AY16" s="69">
        <f>'Table 1 (Q4''19)'!AY16/32.15075</f>
        <v>0.90431916076996077</v>
      </c>
      <c r="AZ16" s="68" t="str">
        <f t="shared" si="14"/>
        <v>N/M</v>
      </c>
      <c r="BA16" s="68">
        <f t="shared" si="15"/>
        <v>0</v>
      </c>
      <c r="BB16" s="78"/>
      <c r="BC16" s="13">
        <f t="shared" si="16"/>
        <v>1.8086383215399215</v>
      </c>
      <c r="BD16" s="78"/>
    </row>
    <row r="17" spans="1:56" ht="13.5" x14ac:dyDescent="0.35">
      <c r="B17" s="122"/>
      <c r="C17" s="92"/>
      <c r="D17" s="65"/>
      <c r="E17" s="65"/>
      <c r="F17" s="65"/>
      <c r="G17" s="65"/>
      <c r="H17" s="65"/>
      <c r="I17" s="65"/>
      <c r="J17" s="65"/>
      <c r="K17" s="65"/>
      <c r="L17" s="76"/>
      <c r="M17" s="76"/>
      <c r="N17" s="92"/>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124"/>
      <c r="AN17" s="124"/>
      <c r="AO17" s="67"/>
      <c r="AP17" s="67"/>
      <c r="AQ17" s="67"/>
      <c r="AR17" s="67"/>
      <c r="AS17" s="67"/>
      <c r="AT17" s="67"/>
      <c r="AU17" s="67"/>
      <c r="AV17" s="67"/>
      <c r="AW17" s="67"/>
      <c r="AX17" s="67"/>
      <c r="AY17" s="67"/>
      <c r="AZ17" s="76"/>
      <c r="BA17" s="76"/>
      <c r="BB17" s="78"/>
      <c r="BC17" s="7"/>
      <c r="BD17" s="78"/>
    </row>
    <row r="18" spans="1:56" ht="13.5" x14ac:dyDescent="0.35">
      <c r="B18" s="128" t="s">
        <v>25</v>
      </c>
      <c r="C18" s="94"/>
      <c r="D18" s="94">
        <f>'Table 1 (Q4''19)'!D18/32.15075</f>
        <v>243.69571471894122</v>
      </c>
      <c r="E18" s="94">
        <f>'Table 1 (Q4''19)'!E18/32.15075</f>
        <v>225.18914799810267</v>
      </c>
      <c r="F18" s="94">
        <f>'Table 1 (Q4''19)'!F18/32.15075</f>
        <v>245.56192312776528</v>
      </c>
      <c r="G18" s="94">
        <f>'Table 1 (Q4''19)'!G18/32.15075</f>
        <v>245.87295786256928</v>
      </c>
      <c r="H18" s="94">
        <f>'Table 1 (Q4''19)'!H18/32.15075</f>
        <v>250.2274441498254</v>
      </c>
      <c r="I18" s="94">
        <f>'Table 1 (Q4''19)'!I18/32.15075</f>
        <v>250.69399625203144</v>
      </c>
      <c r="J18" s="94">
        <f>'Table 1 (Q4''19)'!J18/32.15075</f>
        <v>256.97070428708093</v>
      </c>
      <c r="K18" s="94">
        <f>'Table 1 (Q4''19)'!K18/32.15075</f>
        <v>252.46689424041429</v>
      </c>
      <c r="L18" s="107">
        <f>IF(ISERROR(J18/I18),"N/M",IF((J18-I18)/ABS(I18)&gt;300%,"&gt;300%",IF((J18-I18)/ABS(I18)&lt;-300%,"&lt;-300%",(J18-I18)/ABS(I18))))</f>
        <v>2.5037328890554288E-2</v>
      </c>
      <c r="M18" s="107">
        <f>IF(ISERROR(K18/J18),"N/M",IF((K18-J18)/ABS(J18)&gt;300%,"&gt;300%",IF((K18-J18)/ABS(J18)&lt;-300%,"&lt;-300%",(K18-J18)/ABS(J18))))</f>
        <v>-1.7526550581560087E-2</v>
      </c>
      <c r="N18" s="92"/>
      <c r="O18" s="94">
        <f t="shared" ref="O18:X18" si="17">O11+O13</f>
        <v>60.496255919379806</v>
      </c>
      <c r="P18" s="94">
        <f t="shared" si="17"/>
        <v>57.541425938741696</v>
      </c>
      <c r="Q18" s="94">
        <f t="shared" si="17"/>
        <v>57.696943306143709</v>
      </c>
      <c r="R18" s="94">
        <f t="shared" si="17"/>
        <v>62.673499063007853</v>
      </c>
      <c r="S18" s="94">
        <f t="shared" si="17"/>
        <v>65.161776941439925</v>
      </c>
      <c r="T18" s="94">
        <f t="shared" si="17"/>
        <v>60.3407385519778</v>
      </c>
      <c r="U18" s="94">
        <f t="shared" si="17"/>
        <v>56.452804366927673</v>
      </c>
      <c r="V18" s="94">
        <f t="shared" si="17"/>
        <v>68.11660692207802</v>
      </c>
      <c r="W18" s="94">
        <f t="shared" si="17"/>
        <v>62.984533797811864</v>
      </c>
      <c r="X18" s="94">
        <f t="shared" si="17"/>
        <v>58.31901277575173</v>
      </c>
      <c r="Y18" s="94">
        <f>Y11+Y13</f>
        <v>55.51970016251564</v>
      </c>
      <c r="Z18" s="94">
        <f>Z11+Z13</f>
        <v>65.628329043645934</v>
      </c>
      <c r="AA18" s="94">
        <f t="shared" ref="AA18:AB18" si="18">AA11+AA13</f>
        <v>63.295568532615874</v>
      </c>
      <c r="AB18" s="94">
        <f t="shared" si="18"/>
        <v>65.628329043645948</v>
      </c>
      <c r="AC18" s="94">
        <f>'Table 1 (Q4''19)'!AC18/32.15075</f>
        <v>54.586595958103615</v>
      </c>
      <c r="AD18" s="94">
        <f>'Table 1 (Q4''19)'!AD18/32.15075</f>
        <v>66.561433248057966</v>
      </c>
      <c r="AE18" s="94">
        <f>'Table 1 (Q4''19)'!AE18/32.15075</f>
        <v>66.405915880655968</v>
      </c>
      <c r="AF18" s="94">
        <f>'Table 1 (Q4''19)'!AF18/32.15075</f>
        <v>63.45108590001788</v>
      </c>
      <c r="AG18" s="94">
        <f>'Table 1 (Q4''19)'!AG18/32.15075</f>
        <v>58.50450149774101</v>
      </c>
      <c r="AH18" s="94">
        <f>'Table 1 (Q4''19)'!AH18/32.15075</f>
        <v>67.093488305368794</v>
      </c>
      <c r="AI18" s="94">
        <f>'Table 1 (Q4''19)'!AI18/32.15075</f>
        <v>63.481729079405014</v>
      </c>
      <c r="AJ18" s="94">
        <f>'Table 1 (Q4''19)'!AJ18/32.15075</f>
        <v>67.89562226424276</v>
      </c>
      <c r="AK18" s="107">
        <f>IF(ISERROR(AJ18/AF18),"N/M",IF((AJ18-AF18)/ABS(AF18)&gt;300%,"&gt;300%",IF((AJ18-AF18)/ABS(AF18)&lt;-300%,"&lt;-300%",(AJ18-AF18)/ABS(AF18))))</f>
        <v>7.0046655643187794E-2</v>
      </c>
      <c r="AL18" s="107">
        <f>IF(ISERROR(AJ18/AI18),"N/M",IF((AJ18-AI18)/ABS(AI18)&gt;300%,"&gt;300%",IF((AJ18-AI18)/ABS(AI18)&lt;-300%,"&lt;-300%",(AJ18-AI18)/ABS(AI18))))</f>
        <v>6.9530134872613586E-2</v>
      </c>
      <c r="AM18" s="124"/>
      <c r="AN18" s="94">
        <f>'Table 1 (Q4''19)'!AN18/32.15075</f>
        <v>107.15146613998118</v>
      </c>
      <c r="AO18" s="94">
        <f>'Table 1 (Q4''19)'!AO18/32.15075</f>
        <v>118.0376818581215</v>
      </c>
      <c r="AP18" s="94">
        <f>'Table 1 (Q4''19)'!AP18/32.15075</f>
        <v>120.37044236915156</v>
      </c>
      <c r="AQ18" s="94">
        <f>'Table 1 (Q4''19)'!AQ18/32.15075</f>
        <v>125.50251549341772</v>
      </c>
      <c r="AR18" s="94">
        <f>'Table 1 (Q4''19)'!AR18/32.15075</f>
        <v>124.56941128900569</v>
      </c>
      <c r="AS18" s="94">
        <f>'Table 1 (Q4''19)'!AS18/32.15075</f>
        <v>121.30354657356359</v>
      </c>
      <c r="AT18" s="94">
        <f>'Table 1 (Q4''19)'!AT18/32.15075</f>
        <v>121.1480292061616</v>
      </c>
      <c r="AU18" s="94">
        <f>'Table 1 (Q4''19)'!AU18/32.15075</f>
        <v>128.92389757626182</v>
      </c>
      <c r="AV18" s="94">
        <f>'Table 1 (Q4''19)'!AV18/32.15075</f>
        <v>121.1480292061616</v>
      </c>
      <c r="AW18" s="94">
        <f>'Table 1 (Q4''19)'!AW18/32.15075</f>
        <v>129.85700178067384</v>
      </c>
      <c r="AX18" s="94">
        <f>'Table 1 (Q4''19)'!AX18/32.15075</f>
        <v>125.5979898031098</v>
      </c>
      <c r="AY18" s="94">
        <f>'Table 1 (Q4''19)'!AY18/32.15075</f>
        <v>131.37735134364777</v>
      </c>
      <c r="AZ18" s="107">
        <f>IF(ISERROR(AY18/AW18),"N/M",IF((AY18-AW18)/ABS(AW18)&gt;300%,"&gt;300%",IF((AY18-AW18)/ABS(AW18)&lt;-300%,"&lt;-300%",(AY18-AW18)/ABS(AW18))))</f>
        <v>1.1707875140547115E-2</v>
      </c>
      <c r="BA18" s="107">
        <f>IF(ISERROR(AY18/AX18),"N/M",IF((AY18-AX18)/ABS(AX18)&gt;300%,"&gt;300%",IF((AY18-AX18)/ABS(AX18)&lt;-300%,"&lt;-300%",(AY18-AX18)/ABS(AX18))))</f>
        <v>4.6014761459143037E-2</v>
      </c>
      <c r="BB18" s="78"/>
      <c r="BC18" s="94">
        <f>SUM(AG18:AJ18)</f>
        <v>256.97534114675761</v>
      </c>
      <c r="BD18" s="78"/>
    </row>
    <row r="19" spans="1:56" ht="13.5" x14ac:dyDescent="0.35">
      <c r="B19" s="130"/>
      <c r="C19" s="92"/>
      <c r="D19" s="65"/>
      <c r="E19" s="65"/>
      <c r="F19" s="65"/>
      <c r="G19" s="65"/>
      <c r="H19" s="65"/>
      <c r="I19" s="65"/>
      <c r="J19" s="65"/>
      <c r="K19" s="65"/>
      <c r="L19" s="65"/>
      <c r="M19" s="65"/>
      <c r="N19" s="92"/>
      <c r="O19" s="92"/>
      <c r="P19" s="92"/>
      <c r="Q19" s="92"/>
      <c r="R19" s="92"/>
      <c r="S19" s="92"/>
      <c r="T19" s="92"/>
      <c r="U19" s="92"/>
      <c r="V19" s="92"/>
      <c r="W19" s="92"/>
      <c r="X19" s="92"/>
      <c r="Y19" s="92"/>
      <c r="Z19" s="92"/>
      <c r="AA19" s="92"/>
      <c r="AB19" s="92"/>
      <c r="AC19" s="92"/>
      <c r="AD19" s="92"/>
      <c r="AE19" s="92"/>
      <c r="AF19" s="92"/>
      <c r="AG19" s="92"/>
      <c r="AH19" s="92"/>
      <c r="AI19" s="92"/>
      <c r="AJ19" s="92"/>
      <c r="AK19" s="65"/>
      <c r="AL19" s="65"/>
      <c r="AM19" s="114"/>
      <c r="AN19" s="114"/>
      <c r="AO19" s="69"/>
      <c r="AP19" s="69"/>
      <c r="AQ19" s="69"/>
      <c r="AR19" s="69"/>
      <c r="AS19" s="69"/>
      <c r="AT19" s="69"/>
      <c r="AU19" s="69"/>
      <c r="AV19" s="69"/>
      <c r="AW19" s="69"/>
      <c r="AX19" s="69"/>
      <c r="AY19" s="69"/>
      <c r="AZ19" s="65"/>
      <c r="BA19" s="65"/>
      <c r="BB19" s="78"/>
      <c r="BC19" s="13"/>
      <c r="BD19" s="78"/>
    </row>
    <row r="20" spans="1:56" ht="13.5" x14ac:dyDescent="0.35">
      <c r="A20" s="23"/>
      <c r="B20" s="118" t="s">
        <v>32</v>
      </c>
      <c r="C20" s="131"/>
      <c r="D20" s="108"/>
      <c r="E20" s="108"/>
      <c r="F20" s="108"/>
      <c r="G20" s="108"/>
      <c r="H20" s="108"/>
      <c r="I20" s="108"/>
      <c r="J20" s="108"/>
      <c r="K20" s="108"/>
      <c r="L20" s="109"/>
      <c r="M20" s="109"/>
      <c r="N20" s="92"/>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09"/>
      <c r="AL20" s="109"/>
      <c r="AM20" s="124"/>
      <c r="AN20" s="124"/>
      <c r="AO20" s="67"/>
      <c r="AP20" s="67"/>
      <c r="AQ20" s="67"/>
      <c r="AR20" s="67"/>
      <c r="AS20" s="67"/>
      <c r="AT20" s="67"/>
      <c r="AU20" s="67"/>
      <c r="AV20" s="67"/>
      <c r="AW20" s="67"/>
      <c r="AX20" s="67"/>
      <c r="AY20" s="67"/>
      <c r="AZ20" s="109"/>
      <c r="BA20" s="109"/>
      <c r="BB20" s="78"/>
      <c r="BC20" s="7"/>
      <c r="BD20" s="78"/>
    </row>
    <row r="21" spans="1:56" ht="13.5" x14ac:dyDescent="0.35">
      <c r="A21" s="23"/>
      <c r="B21" s="122" t="s">
        <v>27</v>
      </c>
      <c r="C21" s="65"/>
      <c r="D21" s="65">
        <f>'Table 1 (Q4''19)'!D21/32.15075</f>
        <v>97.198354626252879</v>
      </c>
      <c r="E21" s="65">
        <f>'Table 1 (Q4''19)'!E21/32.15075</f>
        <v>101.08628881130299</v>
      </c>
      <c r="F21" s="65">
        <f>'Table 1 (Q4''19)'!F21/32.15075</f>
        <v>104.6631882615491</v>
      </c>
      <c r="G21" s="65">
        <f>'Table 1 (Q4''19)'!G21/32.15075</f>
        <v>107.30698350738318</v>
      </c>
      <c r="H21" s="65">
        <f>'Table 1 (Q4''19)'!H21/32.15075</f>
        <v>103.41904932233307</v>
      </c>
      <c r="I21" s="65">
        <f>'Table 1 (Q4''19)'!I21/32.15075</f>
        <v>96.420767789242859</v>
      </c>
      <c r="J21" s="65">
        <f>'Table 1 (Q4''19)'!J21/32.15075</f>
        <v>90.012265217664734</v>
      </c>
      <c r="K21" s="65">
        <f>'Table 1 (Q4''19)'!K21/32.15075</f>
        <v>93.652558649487176</v>
      </c>
      <c r="L21" s="66">
        <f t="shared" ref="L21:M22" si="19">IF(ISERROR(J21/I21),"N/M",IF((J21-I21)/ABS(I21)&gt;300%,"&gt;300%",IF((J21-I21)/ABS(I21)&lt;-300%,"&lt;-300%",(J21-I21)/ABS(I21))))</f>
        <v>-6.6463923888117879E-2</v>
      </c>
      <c r="M21" s="66">
        <f t="shared" si="19"/>
        <v>4.0442193327982615E-2</v>
      </c>
      <c r="N21" s="92"/>
      <c r="O21" s="65">
        <f>'Table 1 (Q4''19)'!O21/32.15075</f>
        <v>23.794157212506704</v>
      </c>
      <c r="P21" s="65">
        <f>'Table 1 (Q4''19)'!P21/32.15075</f>
        <v>25.349330886526751</v>
      </c>
      <c r="Q21" s="65">
        <f>'Table 1 (Q4''19)'!Q21/32.15075</f>
        <v>26.748987193144792</v>
      </c>
      <c r="R21" s="65">
        <f>'Table 1 (Q4''19)'!R21/32.15075</f>
        <v>26.748987193144792</v>
      </c>
      <c r="S21" s="65">
        <f>'Table 1 (Q4''19)'!S21/32.15075</f>
        <v>25.193813519124745</v>
      </c>
      <c r="T21" s="65">
        <f>'Table 1 (Q4''19)'!T21/32.15075</f>
        <v>26.28243509093878</v>
      </c>
      <c r="U21" s="65">
        <f>'Table 1 (Q4''19)'!U21/32.15075</f>
        <v>27.37105666275281</v>
      </c>
      <c r="V21" s="65">
        <f>'Table 1 (Q4''19)'!V21/32.15075</f>
        <v>28.148643499762834</v>
      </c>
      <c r="W21" s="65">
        <f>'Table 1 (Q4''19)'!W21/32.15075</f>
        <v>24.571744049516727</v>
      </c>
      <c r="X21" s="65">
        <f>'Table 1 (Q4''19)'!X21/32.15075</f>
        <v>27.060021927948803</v>
      </c>
      <c r="Y21" s="65">
        <f>'Table 1 (Q4''19)'!Y21/32.15075</f>
        <v>26.593469825742787</v>
      </c>
      <c r="Z21" s="65">
        <f>'Table 1 (Q4''19)'!Z21/32.15075</f>
        <v>26.126917723536774</v>
      </c>
      <c r="AA21" s="65">
        <f>'Table 1 (Q4''19)'!AA21/32.15075</f>
        <v>24.416226682114722</v>
      </c>
      <c r="AB21" s="65">
        <f>'Table 1 (Q4''19)'!AB21/32.15075</f>
        <v>26.28243509093878</v>
      </c>
      <c r="AC21" s="65">
        <f>'Table 1 (Q4''19)'!AC21/32.15075</f>
        <v>24.882778784320738</v>
      </c>
      <c r="AD21" s="65">
        <f>'Table 1 (Q4''19)'!AD21/32.15075</f>
        <v>25.349330886526751</v>
      </c>
      <c r="AE21" s="65">
        <f>'Table 1 (Q4''19)'!AE21/32.15075</f>
        <v>22.238983538486661</v>
      </c>
      <c r="AF21" s="65">
        <f>'Table 1 (Q4''19)'!AF21/32.15075</f>
        <v>23.794157212506704</v>
      </c>
      <c r="AG21" s="65">
        <f>'Table 1 (Q4''19)'!AG21/32.15075</f>
        <v>23.833626263101721</v>
      </c>
      <c r="AH21" s="65">
        <f>'Table 1 (Q4''19)'!AH21/32.15075</f>
        <v>23.22375508801592</v>
      </c>
      <c r="AI21" s="65">
        <f>'Table 1 (Q4''19)'!AI21/32.15075</f>
        <v>21.080724792788274</v>
      </c>
      <c r="AJ21" s="65">
        <f>'Table 1 (Q4''19)'!AJ21/32.15075</f>
        <v>21.873280514528769</v>
      </c>
      <c r="AK21" s="66">
        <f t="shared" ref="AK21:AK22" si="20">IF(ISERROR(AJ21/AF21),"N/M",IF((AJ21-AF21)/ABS(AF21)&gt;300%,"&gt;300%",IF((AJ21-AF21)/ABS(AF21)&lt;-300%,"&lt;-300%",(AJ21-AF21)/ABS(AF21))))</f>
        <v>-8.0728923526162219E-2</v>
      </c>
      <c r="AL21" s="66">
        <f t="shared" ref="AL21:AL22" si="21">IF(ISERROR(AJ21/AI21),"N/M",IF((AJ21-AI21)/ABS(AI21)&gt;300%,"&gt;300%",IF((AJ21-AI21)/ABS(AI21)&lt;-300%,"&lt;-300%",(AJ21-AI21)/ABS(AI21))))</f>
        <v>3.7596227337099372E-2</v>
      </c>
      <c r="AM21" s="117"/>
      <c r="AN21" s="65">
        <f>'Table 1 (Q4''19)'!AN21/32.15075</f>
        <v>51.942800712269538</v>
      </c>
      <c r="AO21" s="65">
        <f>'Table 1 (Q4''19)'!AO21/32.15075</f>
        <v>49.143488099033455</v>
      </c>
      <c r="AP21" s="65">
        <f>'Table 1 (Q4''19)'!AP21/32.15075</f>
        <v>53.497974386289584</v>
      </c>
      <c r="AQ21" s="65">
        <f>'Table 1 (Q4''19)'!AQ21/32.15075</f>
        <v>51.476248610063529</v>
      </c>
      <c r="AR21" s="65">
        <f>'Table 1 (Q4''19)'!AR21/32.15075</f>
        <v>55.519700162515647</v>
      </c>
      <c r="AS21" s="65">
        <f>'Table 1 (Q4''19)'!AS21/32.15075</f>
        <v>51.631765977465527</v>
      </c>
      <c r="AT21" s="65">
        <f>'Table 1 (Q4''19)'!AT21/32.15075</f>
        <v>52.720387549279565</v>
      </c>
      <c r="AU21" s="65">
        <f>'Table 1 (Q4''19)'!AU21/32.15075</f>
        <v>50.698661773053502</v>
      </c>
      <c r="AV21" s="65">
        <f>'Table 1 (Q4''19)'!AV21/32.15075</f>
        <v>50.232109670847485</v>
      </c>
      <c r="AW21" s="65">
        <f>'Table 1 (Q4''19)'!AW21/32.15075</f>
        <v>46.033140750993361</v>
      </c>
      <c r="AX21" s="65">
        <f>'Table 1 (Q4''19)'!AX21/32.15075</f>
        <v>47.057381351117641</v>
      </c>
      <c r="AY21" s="65">
        <f>'Table 1 (Q4''19)'!AY21/32.15075</f>
        <v>42.95400530731704</v>
      </c>
      <c r="AZ21" s="66">
        <f t="shared" ref="AZ21:AZ22" si="22">IF(ISERROR(AY21/AW21),"N/M",IF((AY21-AW21)/ABS(AW21)&gt;300%,"&gt;300%",IF((AY21-AW21)/ABS(AW21)&lt;-300%,"&lt;-300%",(AY21-AW21)/ABS(AW21))))</f>
        <v>-6.6889536395794938E-2</v>
      </c>
      <c r="BA21" s="66">
        <f t="shared" ref="BA21:BA22" si="23">IF(ISERROR(AY21/AX21),"N/M",IF((AY21-AX21)/ABS(AX21)&gt;300%,"&gt;300%",IF((AY21-AX21)/ABS(AX21)&lt;-300%,"&lt;-300%",(AY21-AX21)/ABS(AX21))))</f>
        <v>-8.7199413269160669E-2</v>
      </c>
      <c r="BB21" s="78"/>
      <c r="BC21" s="9">
        <f t="shared" ref="BC21:BC23" si="24">SUM(AG21:AJ21)</f>
        <v>90.011386658434688</v>
      </c>
      <c r="BD21" s="78"/>
    </row>
    <row r="22" spans="1:56" ht="13.5" x14ac:dyDescent="0.35">
      <c r="B22" s="108"/>
      <c r="C22" s="108" t="s">
        <v>4</v>
      </c>
      <c r="D22" s="67">
        <f>'Table 1 (Q4''19)'!D22/32.15075</f>
        <v>92.843868338996757</v>
      </c>
      <c r="E22" s="67">
        <f>'Table 1 (Q4''19)'!E22/32.15075</f>
        <v>96.420767789242859</v>
      </c>
      <c r="F22" s="67">
        <f>'Table 1 (Q4''19)'!F22/32.15075</f>
        <v>100.46421934169497</v>
      </c>
      <c r="G22" s="67">
        <f>'Table 1 (Q4''19)'!G22/32.15075</f>
        <v>103.10801458752906</v>
      </c>
      <c r="H22" s="67">
        <f>'Table 1 (Q4''19)'!H22/32.15075</f>
        <v>99.06456303507693</v>
      </c>
      <c r="I22" s="67">
        <f>'Table 1 (Q4''19)'!I22/32.15075</f>
        <v>91.910764134584724</v>
      </c>
      <c r="J22" s="67">
        <f>'Table 1 (Q4''19)'!J22/32.15075</f>
        <v>90.012265217664734</v>
      </c>
      <c r="K22" s="67">
        <f>'Table 1 (Q4''19)'!K22/32.15075</f>
        <v>93.652558649487176</v>
      </c>
      <c r="L22" s="68">
        <f t="shared" si="19"/>
        <v>-2.0655893080597426E-2</v>
      </c>
      <c r="M22" s="68">
        <f t="shared" si="19"/>
        <v>4.0442193327982615E-2</v>
      </c>
      <c r="N22" s="92"/>
      <c r="O22" s="69">
        <f>'Table 1 (Q4''19)'!O22/32.15075</f>
        <v>22.705535640692673</v>
      </c>
      <c r="P22" s="69">
        <f>'Table 1 (Q4''19)'!P22/32.15075</f>
        <v>24.105191947310715</v>
      </c>
      <c r="Q22" s="69">
        <f>'Table 1 (Q4''19)'!Q22/32.15075</f>
        <v>25.660365621330762</v>
      </c>
      <c r="R22" s="69">
        <f>'Table 1 (Q4''19)'!R22/32.15075</f>
        <v>25.660365621330762</v>
      </c>
      <c r="S22" s="69">
        <f>'Table 1 (Q4''19)'!S22/32.15075</f>
        <v>24.105191947310715</v>
      </c>
      <c r="T22" s="69">
        <f>'Table 1 (Q4''19)'!T22/32.15075</f>
        <v>25.193813519124745</v>
      </c>
      <c r="U22" s="69">
        <f>'Table 1 (Q4''19)'!U22/32.15075</f>
        <v>26.28243509093878</v>
      </c>
      <c r="V22" s="69">
        <f>'Table 1 (Q4''19)'!V22/32.15075</f>
        <v>27.060021927948803</v>
      </c>
      <c r="W22" s="69">
        <f>'Table 1 (Q4''19)'!W22/32.15075</f>
        <v>23.638639845104702</v>
      </c>
      <c r="X22" s="69">
        <f>'Table 1 (Q4''19)'!X22/32.15075</f>
        <v>25.971400356134769</v>
      </c>
      <c r="Y22" s="69">
        <f>'Table 1 (Q4''19)'!Y22/32.15075</f>
        <v>25.504848253928756</v>
      </c>
      <c r="Z22" s="69">
        <f>'Table 1 (Q4''19)'!Z22/32.15075</f>
        <v>25.038296151722744</v>
      </c>
      <c r="AA22" s="69">
        <f>'Table 1 (Q4''19)'!AA22/32.15075</f>
        <v>23.327605110300691</v>
      </c>
      <c r="AB22" s="69">
        <f>'Table 1 (Q4''19)'!AB22/32.15075</f>
        <v>25.193813519124745</v>
      </c>
      <c r="AC22" s="69">
        <f>'Table 1 (Q4''19)'!AC22/32.15075</f>
        <v>23.794157212506704</v>
      </c>
      <c r="AD22" s="69">
        <f>'Table 1 (Q4''19)'!AD22/32.15075</f>
        <v>24.105191947310715</v>
      </c>
      <c r="AE22" s="69">
        <f>'Table 1 (Q4''19)'!AE22/32.15075</f>
        <v>21.150361966672627</v>
      </c>
      <c r="AF22" s="69">
        <f>'Table 1 (Q4''19)'!AF22/32.15075</f>
        <v>22.861053008094679</v>
      </c>
      <c r="AG22" s="69">
        <f>'Table 1 (Q4''19)'!AG22/32.15075</f>
        <v>23.833626263101721</v>
      </c>
      <c r="AH22" s="69">
        <f>'Table 1 (Q4''19)'!AH22/32.15075</f>
        <v>23.22375508801592</v>
      </c>
      <c r="AI22" s="69">
        <f>'Table 1 (Q4''19)'!AI22/32.15075</f>
        <v>21.080724792788274</v>
      </c>
      <c r="AJ22" s="69">
        <f>'Table 1 (Q4''19)'!AJ22/32.15075</f>
        <v>21.873280514528769</v>
      </c>
      <c r="AK22" s="68">
        <f t="shared" si="20"/>
        <v>-4.3207655098658732E-2</v>
      </c>
      <c r="AL22" s="68">
        <f t="shared" si="21"/>
        <v>3.7596227337099372E-2</v>
      </c>
      <c r="AM22" s="69"/>
      <c r="AN22" s="69">
        <f>'Table 1 (Q4''19)'!AN22/32.15075</f>
        <v>49.610040201239471</v>
      </c>
      <c r="AO22" s="69">
        <f>'Table 1 (Q4''19)'!AO22/32.15075</f>
        <v>46.810727588003388</v>
      </c>
      <c r="AP22" s="69">
        <f>'Table 1 (Q4''19)'!AP22/32.15075</f>
        <v>51.320731242661523</v>
      </c>
      <c r="AQ22" s="69">
        <f>'Table 1 (Q4''19)'!AQ22/32.15075</f>
        <v>49.29900546643546</v>
      </c>
      <c r="AR22" s="69">
        <f>'Table 1 (Q4''19)'!AR22/32.15075</f>
        <v>53.342457018887579</v>
      </c>
      <c r="AS22" s="69">
        <f>'Table 1 (Q4''19)'!AS22/32.15075</f>
        <v>49.610040201239471</v>
      </c>
      <c r="AT22" s="69">
        <f>'Table 1 (Q4''19)'!AT22/32.15075</f>
        <v>50.543144405651496</v>
      </c>
      <c r="AU22" s="69">
        <f>'Table 1 (Q4''19)'!AU22/32.15075</f>
        <v>48.52141862942544</v>
      </c>
      <c r="AV22" s="69">
        <f>'Table 1 (Q4''19)'!AV22/32.15075</f>
        <v>47.899349159817419</v>
      </c>
      <c r="AW22" s="69">
        <f>'Table 1 (Q4''19)'!AW22/32.15075</f>
        <v>44.011414974767305</v>
      </c>
      <c r="AX22" s="69">
        <f>'Table 1 (Q4''19)'!AX22/32.15075</f>
        <v>47.057381351117641</v>
      </c>
      <c r="AY22" s="69">
        <f>'Table 1 (Q4''19)'!AY22/32.15075</f>
        <v>42.95400530731704</v>
      </c>
      <c r="AZ22" s="68">
        <f t="shared" si="22"/>
        <v>-2.4025804852138958E-2</v>
      </c>
      <c r="BA22" s="68">
        <f t="shared" si="23"/>
        <v>-8.7199413269160669E-2</v>
      </c>
      <c r="BB22" s="78"/>
      <c r="BC22" s="13">
        <f t="shared" si="24"/>
        <v>90.011386658434688</v>
      </c>
      <c r="BD22" s="78"/>
    </row>
    <row r="23" spans="1:56" ht="13.5" x14ac:dyDescent="0.35">
      <c r="B23" s="70"/>
      <c r="C23" s="70" t="s">
        <v>9</v>
      </c>
      <c r="D23" s="70">
        <f>'Table 1 (Q4''19)'!D23/32.15075</f>
        <v>4.3544862872561287</v>
      </c>
      <c r="E23" s="70">
        <f>'Table 1 (Q4''19)'!E23/32.15075</f>
        <v>4.6655210220601386</v>
      </c>
      <c r="F23" s="70">
        <f>'Table 1 (Q4''19)'!F23/32.15075</f>
        <v>4.3544862872561287</v>
      </c>
      <c r="G23" s="70">
        <f>'Table 1 (Q4''19)'!G23/32.15075</f>
        <v>4.1989689198541242</v>
      </c>
      <c r="H23" s="70">
        <f>'Table 1 (Q4''19)'!H23/32.15075</f>
        <v>4.3544862872561287</v>
      </c>
      <c r="I23" s="70">
        <f>'Table 1 (Q4''19)'!I23/32.15075</f>
        <v>4.5100036546581332</v>
      </c>
      <c r="J23" s="70">
        <f>'Table 1 (Q4''19)'!J23/32.15075</f>
        <v>0</v>
      </c>
      <c r="K23" s="70">
        <f>'Table 1 (Q4''19)'!K23/32.15075</f>
        <v>0</v>
      </c>
      <c r="L23" s="71" t="str">
        <f>IF(I23=0,"",IF(J23=0,"",IF(J23/I23-1&gt;300%,"N/M",IF(J23/I23-1&lt;-300%,"N/M",J23/I23-1))))</f>
        <v/>
      </c>
      <c r="M23" s="71" t="str">
        <f t="shared" ref="M23" si="25">IF(J23=0,"",IF(K23=0,"",K23/J23-1))</f>
        <v/>
      </c>
      <c r="N23" s="92"/>
      <c r="O23" s="70">
        <f>'Table 1 (Q4''19)'!O23/32.15075</f>
        <v>1.0886215718140322</v>
      </c>
      <c r="P23" s="70">
        <f>'Table 1 (Q4''19)'!P23/32.15075</f>
        <v>1.2441389392160369</v>
      </c>
      <c r="Q23" s="70">
        <f>'Table 1 (Q4''19)'!Q23/32.15075</f>
        <v>1.0886215718140322</v>
      </c>
      <c r="R23" s="70">
        <f>'Table 1 (Q4''19)'!R23/32.15075</f>
        <v>1.0886215718140322</v>
      </c>
      <c r="S23" s="70">
        <f>'Table 1 (Q4''19)'!S23/32.15075</f>
        <v>1.0886215718140322</v>
      </c>
      <c r="T23" s="70">
        <f>'Table 1 (Q4''19)'!T23/32.15075</f>
        <v>1.0886215718140322</v>
      </c>
      <c r="U23" s="70">
        <f>'Table 1 (Q4''19)'!U23/32.15075</f>
        <v>1.0886215718140322</v>
      </c>
      <c r="V23" s="70">
        <f>'Table 1 (Q4''19)'!V23/32.15075</f>
        <v>1.0886215718140322</v>
      </c>
      <c r="W23" s="70">
        <f>'Table 1 (Q4''19)'!W23/32.15075</f>
        <v>0.93310420441202768</v>
      </c>
      <c r="X23" s="70">
        <f>'Table 1 (Q4''19)'!X23/32.15075</f>
        <v>1.0886215718140322</v>
      </c>
      <c r="Y23" s="70">
        <f>'Table 1 (Q4''19)'!Y23/32.15075</f>
        <v>1.0886215718140322</v>
      </c>
      <c r="Z23" s="70">
        <f>'Table 1 (Q4''19)'!Z23/32.15075</f>
        <v>1.0886215718140322</v>
      </c>
      <c r="AA23" s="70">
        <f>'Table 1 (Q4''19)'!AA23/32.15075</f>
        <v>1.0886215718140322</v>
      </c>
      <c r="AB23" s="70">
        <f>'Table 1 (Q4''19)'!AB23/32.15075</f>
        <v>1.0886215718140322</v>
      </c>
      <c r="AC23" s="70">
        <f>'Table 1 (Q4''19)'!AC23/32.15075</f>
        <v>1.0886215718140322</v>
      </c>
      <c r="AD23" s="70">
        <f>'Table 1 (Q4''19)'!AD23/32.15075</f>
        <v>1.2441389392160369</v>
      </c>
      <c r="AE23" s="70">
        <f>'Table 1 (Q4''19)'!AE23/32.15075</f>
        <v>1.0886215718140322</v>
      </c>
      <c r="AF23" s="70">
        <f>'Table 1 (Q4''19)'!AF23/32.15075</f>
        <v>1.2441389392160369</v>
      </c>
      <c r="AG23" s="70">
        <f>'Table 1 (Q4''19)'!AG23/32.15075</f>
        <v>0</v>
      </c>
      <c r="AH23" s="70">
        <f>'Table 1 (Q4''19)'!AH23/32.15075</f>
        <v>0</v>
      </c>
      <c r="AI23" s="70">
        <f>'Table 1 (Q4''19)'!AI23/32.15075</f>
        <v>0</v>
      </c>
      <c r="AJ23" s="70">
        <f>'Table 1 (Q4''19)'!AJ23/32.15075</f>
        <v>0</v>
      </c>
      <c r="AK23" s="71" t="str">
        <f t="shared" ref="AK23" si="26">IF(AF23=0,"",IF(AJ23=0,"",AJ23/AF23-1))</f>
        <v/>
      </c>
      <c r="AL23" s="71" t="str">
        <f t="shared" ref="AL23" si="27">IF(AI23=0,"",IF(AJ23=0,"",AJ23/AI23-1))</f>
        <v/>
      </c>
      <c r="AM23" s="67"/>
      <c r="AN23" s="70">
        <f>'Table 1 (Q4''19)'!AN23/32.15075</f>
        <v>2.3327605110300693</v>
      </c>
      <c r="AO23" s="70">
        <f>'Table 1 (Q4''19)'!AO23/32.15075</f>
        <v>2.3327605110300693</v>
      </c>
      <c r="AP23" s="70">
        <f>'Table 1 (Q4''19)'!AP23/32.15075</f>
        <v>2.1772431436280644</v>
      </c>
      <c r="AQ23" s="70">
        <f>'Table 1 (Q4''19)'!AQ23/32.15075</f>
        <v>2.1772431436280644</v>
      </c>
      <c r="AR23" s="70">
        <f>'Table 1 (Q4''19)'!AR23/32.15075</f>
        <v>2.1772431436280644</v>
      </c>
      <c r="AS23" s="70">
        <f>'Table 1 (Q4''19)'!AS23/32.15075</f>
        <v>2.0217257762260599</v>
      </c>
      <c r="AT23" s="70">
        <f>'Table 1 (Q4''19)'!AT23/32.15075</f>
        <v>2.1772431436280644</v>
      </c>
      <c r="AU23" s="70">
        <f>'Table 1 (Q4''19)'!AU23/32.15075</f>
        <v>2.1772431436280644</v>
      </c>
      <c r="AV23" s="70">
        <f>'Table 1 (Q4''19)'!AV23/32.15075</f>
        <v>2.3327605110300693</v>
      </c>
      <c r="AW23" s="70">
        <f>'Table 1 (Q4''19)'!AW23/32.15075</f>
        <v>2.3327605110300693</v>
      </c>
      <c r="AX23" s="70">
        <f>'Table 1 (Q4''19)'!AX23/32.15075</f>
        <v>0</v>
      </c>
      <c r="AY23" s="70">
        <f>'Table 1 (Q4''19)'!AY23/32.15075</f>
        <v>0</v>
      </c>
      <c r="AZ23" s="71" t="str">
        <f>IF(AW23=0,"",IF(AX23=0,"",IF(AX23/AW23-1&gt;300%,"N/M",IF(AX23/AW23-1&lt;-300%,"N/M",AX23/AW23-1))))</f>
        <v/>
      </c>
      <c r="BA23" s="71" t="str">
        <f t="shared" ref="BA23" si="28">IF(AX23=0,"",IF(AY23=0,"",AY23/AX23-1))</f>
        <v/>
      </c>
      <c r="BB23" s="78"/>
      <c r="BC23" s="29">
        <f t="shared" si="24"/>
        <v>0</v>
      </c>
      <c r="BD23" s="78"/>
    </row>
    <row r="24" spans="1:56" ht="13.5" x14ac:dyDescent="0.35">
      <c r="B24" s="72"/>
      <c r="C24" s="72"/>
      <c r="D24" s="72"/>
      <c r="E24" s="72"/>
      <c r="F24" s="72"/>
      <c r="G24" s="72"/>
      <c r="H24" s="72"/>
      <c r="I24" s="72"/>
      <c r="J24" s="72"/>
      <c r="K24" s="72"/>
      <c r="L24" s="72"/>
      <c r="M24" s="72"/>
      <c r="N24" s="92"/>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72"/>
      <c r="AL24" s="72"/>
      <c r="AM24" s="115"/>
      <c r="AN24" s="72"/>
      <c r="AO24" s="72"/>
      <c r="AP24" s="72"/>
      <c r="AQ24" s="72"/>
      <c r="AR24" s="72"/>
      <c r="AS24" s="72"/>
      <c r="AT24" s="72"/>
      <c r="AU24" s="72"/>
      <c r="AV24" s="72"/>
      <c r="AW24" s="72"/>
      <c r="AX24" s="72"/>
      <c r="AY24" s="72"/>
      <c r="AZ24" s="72"/>
      <c r="BA24" s="72"/>
      <c r="BB24" s="78"/>
      <c r="BC24" s="37"/>
      <c r="BD24" s="78"/>
    </row>
    <row r="25" spans="1:56" s="75" customFormat="1" ht="13.5" x14ac:dyDescent="0.35">
      <c r="A25" s="23"/>
      <c r="B25" s="132" t="s">
        <v>5</v>
      </c>
      <c r="C25" s="73"/>
      <c r="D25" s="73">
        <f>'Table 1 (Q4''19)'!D25/32.15075</f>
        <v>91.599729399780713</v>
      </c>
      <c r="E25" s="73">
        <f>'Table 1 (Q4''19)'!E25/32.15075</f>
        <v>93.310420441202766</v>
      </c>
      <c r="F25" s="73">
        <f>'Table 1 (Q4''19)'!F25/32.15075</f>
        <v>88.333864684338621</v>
      </c>
      <c r="G25" s="73">
        <f>'Table 1 (Q4''19)'!G25/32.15075</f>
        <v>77.91420106840431</v>
      </c>
      <c r="H25" s="73">
        <f>'Table 1 (Q4''19)'!H25/32.15075</f>
        <v>76.514544761786269</v>
      </c>
      <c r="I25" s="73">
        <f>'Table 1 (Q4''19)'!I25/32.15075</f>
        <v>69.827297963500072</v>
      </c>
      <c r="J25" s="73">
        <f>'Table 1 (Q4''19)'!J25/32.15075</f>
        <v>65.31186888142679</v>
      </c>
      <c r="K25" s="73">
        <f>'Table 1 (Q4''19)'!K25/32.15075</f>
        <v>64.384190104429905</v>
      </c>
      <c r="L25" s="74">
        <f>IF(ISERROR(J25/I25),"N/M",IF((J25-I25)/ABS(I25)&gt;300%,"&gt;300%",IF((J25-I25)/ABS(I25)&lt;-300%,"&lt;-300%",(J25-I25)/ABS(I25))))</f>
        <v>-6.4665671073704939E-2</v>
      </c>
      <c r="M25" s="74">
        <f>IF(ISERROR(K25/J25),"N/M",IF((K25-J25)/ABS(J25)&gt;300%,"&gt;300%",IF((K25-J25)/ABS(J25)&lt;-300%,"&lt;-300%",(K25-J25)/ABS(J25))))</f>
        <v>-1.4203831445722044E-2</v>
      </c>
      <c r="N25" s="92"/>
      <c r="O25" s="73">
        <f>'Table 1 (Q4''19)'!O25/32.15075</f>
        <v>23.016570375496681</v>
      </c>
      <c r="P25" s="73">
        <f>'Table 1 (Q4''19)'!P25/32.15075</f>
        <v>21.616914068878639</v>
      </c>
      <c r="Q25" s="73">
        <f>'Table 1 (Q4''19)'!Q25/32.15075</f>
        <v>22.394500905888663</v>
      </c>
      <c r="R25" s="73">
        <f>'Table 1 (Q4''19)'!R25/32.15075</f>
        <v>20.528292497064609</v>
      </c>
      <c r="S25" s="73">
        <f>'Table 1 (Q4''19)'!S25/32.15075</f>
        <v>24.416226682114722</v>
      </c>
      <c r="T25" s="73">
        <f>'Table 1 (Q4''19)'!T25/32.15075</f>
        <v>20.994844599270621</v>
      </c>
      <c r="U25" s="73">
        <f>'Table 1 (Q4''19)'!U25/32.15075</f>
        <v>18.040014618632533</v>
      </c>
      <c r="V25" s="73">
        <f>'Table 1 (Q4''19)'!V25/32.15075</f>
        <v>18.662084088240555</v>
      </c>
      <c r="W25" s="73">
        <f>'Table 1 (Q4''19)'!W25/32.15075</f>
        <v>19.59518829265258</v>
      </c>
      <c r="X25" s="73">
        <f>'Table 1 (Q4''19)'!X25/32.15075</f>
        <v>21.772431436280645</v>
      </c>
      <c r="Y25" s="73">
        <f>'Table 1 (Q4''19)'!Y25/32.15075</f>
        <v>18.973118823044562</v>
      </c>
      <c r="Z25" s="73">
        <f>'Table 1 (Q4''19)'!Z25/32.15075</f>
        <v>18.351049353436544</v>
      </c>
      <c r="AA25" s="73">
        <f>'Table 1 (Q4''19)'!AA25/32.15075</f>
        <v>18.040014618632533</v>
      </c>
      <c r="AB25" s="73">
        <f>'Table 1 (Q4''19)'!AB25/32.15075</f>
        <v>21.150361966672627</v>
      </c>
      <c r="AC25" s="73">
        <f>'Table 1 (Q4''19)'!AC25/32.15075</f>
        <v>18.040014618632533</v>
      </c>
      <c r="AD25" s="73">
        <f>'Table 1 (Q4''19)'!AD25/32.15075</f>
        <v>17.728979883828526</v>
      </c>
      <c r="AE25" s="73">
        <f>'Table 1 (Q4''19)'!AE25/32.15075</f>
        <v>17.106910414220508</v>
      </c>
      <c r="AF25" s="73">
        <f>'Table 1 (Q4''19)'!AF25/32.15075</f>
        <v>17.417945149024515</v>
      </c>
      <c r="AG25" s="73">
        <f>'Table 1 (Q4''19)'!AG25/32.15075</f>
        <v>16.784744745984487</v>
      </c>
      <c r="AH25" s="73">
        <f>'Table 1 (Q4''19)'!AH25/32.15075</f>
        <v>16.826121869576784</v>
      </c>
      <c r="AI25" s="73">
        <f>'Table 1 (Q4''19)'!AI25/32.15075</f>
        <v>15.823071852331129</v>
      </c>
      <c r="AJ25" s="73">
        <f>'Table 1 (Q4''19)'!AJ25/32.15075</f>
        <v>15.877930413534388</v>
      </c>
      <c r="AK25" s="74">
        <f>IF(ISERROR(AJ25/AF25),"N/M",IF((AJ25-AF25)/ABS(AF25)&gt;300%,"&gt;300%",IF((AJ25-AF25)/ABS(AF25)&lt;-300%,"&lt;-300%",(AJ25-AF25)/ABS(AF25))))</f>
        <v>-8.8415408494748576E-2</v>
      </c>
      <c r="AL25" s="74">
        <f>IF(ISERROR(AJ25/AI25),"N/M",IF((AJ25-AI25)/ABS(AI25)&gt;300%,"&gt;300%",IF((AJ25-AI25)/ABS(AI25)&lt;-300%,"&lt;-300%",(AJ25-AI25)/ABS(AI25))))</f>
        <v>3.4669981729987059E-3</v>
      </c>
      <c r="AM25" s="123"/>
      <c r="AN25" s="73">
        <f>'Table 1 (Q4''19)'!AN25/32.15075</f>
        <v>48.676935996827446</v>
      </c>
      <c r="AO25" s="73">
        <f>'Table 1 (Q4''19)'!AO25/32.15075</f>
        <v>44.63348444437532</v>
      </c>
      <c r="AP25" s="73">
        <f>'Table 1 (Q4''19)'!AP25/32.15075</f>
        <v>42.922793402953275</v>
      </c>
      <c r="AQ25" s="73">
        <f>'Table 1 (Q4''19)'!AQ25/32.15075</f>
        <v>45.411071281385347</v>
      </c>
      <c r="AR25" s="73">
        <f>'Table 1 (Q4''19)'!AR25/32.15075</f>
        <v>36.702098706873088</v>
      </c>
      <c r="AS25" s="73">
        <f>'Table 1 (Q4''19)'!AS25/32.15075</f>
        <v>41.367619728933228</v>
      </c>
      <c r="AT25" s="73">
        <f>'Table 1 (Q4''19)'!AT25/32.15075</f>
        <v>37.324168176481109</v>
      </c>
      <c r="AU25" s="73">
        <f>'Table 1 (Q4''19)'!AU25/32.15075</f>
        <v>39.19037658530516</v>
      </c>
      <c r="AV25" s="73">
        <f>'Table 1 (Q4''19)'!AV25/32.15075</f>
        <v>35.768994502461062</v>
      </c>
      <c r="AW25" s="73">
        <f>'Table 1 (Q4''19)'!AW25/32.15075</f>
        <v>34.524855563245026</v>
      </c>
      <c r="AX25" s="73">
        <f>'Table 1 (Q4''19)'!AX25/32.15075</f>
        <v>33.610866615561271</v>
      </c>
      <c r="AY25" s="73">
        <f>'Table 1 (Q4''19)'!AY25/32.15075</f>
        <v>31.701002265865519</v>
      </c>
      <c r="AZ25" s="74">
        <f>IF(ISERROR(AY25/AW25),"N/M",IF((AY25-AW25)/ABS(AW25)&gt;300%,"&gt;300%",IF((AY25-AW25)/ABS(AW25)&lt;-300%,"&lt;-300%",(AY25-AW25)/ABS(AW25))))</f>
        <v>-8.1791893153805584E-2</v>
      </c>
      <c r="BA25" s="74">
        <f>IF(ISERROR(AY25/AX25),"N/M",IF((AY25-AX25)/ABS(AX25)&gt;300%,"&gt;300%",IF((AY25-AX25)/ABS(AX25)&lt;-300%,"&lt;-300%",(AY25-AX25)/ABS(AX25))))</f>
        <v>-5.682282374746972E-2</v>
      </c>
      <c r="BB25" s="78"/>
      <c r="BC25" s="28">
        <f>SUM(AG25:AJ25)</f>
        <v>65.31186888142679</v>
      </c>
      <c r="BD25" s="78"/>
    </row>
    <row r="26" spans="1:56" ht="13.5" x14ac:dyDescent="0.35">
      <c r="B26" s="122"/>
      <c r="C26" s="92"/>
      <c r="D26" s="65"/>
      <c r="E26" s="65"/>
      <c r="F26" s="65"/>
      <c r="G26" s="65"/>
      <c r="H26" s="65"/>
      <c r="I26" s="65"/>
      <c r="J26" s="65"/>
      <c r="K26" s="65"/>
      <c r="L26" s="66"/>
      <c r="M26" s="66"/>
      <c r="N26" s="92"/>
      <c r="O26" s="76"/>
      <c r="P26" s="76"/>
      <c r="Q26" s="76"/>
      <c r="R26" s="76"/>
      <c r="S26" s="76"/>
      <c r="T26" s="76"/>
      <c r="U26" s="76"/>
      <c r="V26" s="76"/>
      <c r="W26" s="76"/>
      <c r="X26" s="76"/>
      <c r="Y26" s="76"/>
      <c r="Z26" s="76"/>
      <c r="AA26" s="76"/>
      <c r="AB26" s="76"/>
      <c r="AC26" s="76"/>
      <c r="AD26" s="76"/>
      <c r="AE26" s="76"/>
      <c r="AF26" s="76"/>
      <c r="AG26" s="76"/>
      <c r="AH26" s="76"/>
      <c r="AI26" s="76"/>
      <c r="AJ26" s="76"/>
      <c r="AK26" s="66"/>
      <c r="AL26" s="66"/>
      <c r="AM26" s="124"/>
      <c r="AN26" s="67"/>
      <c r="AO26" s="67"/>
      <c r="AP26" s="67"/>
      <c r="AQ26" s="67"/>
      <c r="AR26" s="67"/>
      <c r="AS26" s="67"/>
      <c r="AT26" s="67"/>
      <c r="AU26" s="67"/>
      <c r="AV26" s="67"/>
      <c r="AW26" s="67"/>
      <c r="AX26" s="67"/>
      <c r="AY26" s="67"/>
      <c r="AZ26" s="76"/>
      <c r="BA26" s="76"/>
      <c r="BB26" s="78"/>
      <c r="BC26" s="7"/>
      <c r="BD26" s="78"/>
    </row>
    <row r="27" spans="1:56" s="75" customFormat="1" ht="13.5" x14ac:dyDescent="0.35">
      <c r="A27" s="23"/>
      <c r="B27" s="122" t="s">
        <v>6</v>
      </c>
      <c r="C27" s="65"/>
      <c r="D27" s="65">
        <f>'Table 1 (Q4''19)'!D27/32.15075</f>
        <v>46.188658118395367</v>
      </c>
      <c r="E27" s="65">
        <f>'Table 1 (Q4''19)'!E27/32.15075</f>
        <v>48.987970731631449</v>
      </c>
      <c r="F27" s="65">
        <f>'Table 1 (Q4''19)'!F27/32.15075</f>
        <v>52.409352814475554</v>
      </c>
      <c r="G27" s="65">
        <f>'Table 1 (Q4''19)'!G27/32.15075</f>
        <v>55.675217529917653</v>
      </c>
      <c r="H27" s="65">
        <f>'Table 1 (Q4''19)'!H27/32.15075</f>
        <v>52.409352814475554</v>
      </c>
      <c r="I27" s="65">
        <f>'Table 1 (Q4''19)'!I27/32.15075</f>
        <v>59.407634347565761</v>
      </c>
      <c r="J27" s="65">
        <f>'Table 1 (Q4''19)'!J27/32.15075</f>
        <v>67.94135382108135</v>
      </c>
      <c r="K27" s="65">
        <f>'Table 1 (Q4''19)'!K27/32.15075</f>
        <v>71.040333429235702</v>
      </c>
      <c r="L27" s="66">
        <f t="shared" ref="L27:M33" si="29">IF(ISERROR(J27/I27),"N/M",IF((J27-I27)/ABS(I27)&gt;300%,"&gt;300%",IF((J27-I27)/ABS(I27)&lt;-300%,"&lt;-300%",(J27-I27)/ABS(I27))))</f>
        <v>0.14364684888122059</v>
      </c>
      <c r="M27" s="66">
        <f t="shared" si="29"/>
        <v>4.5612567808337917E-2</v>
      </c>
      <c r="N27" s="92"/>
      <c r="O27" s="65">
        <f>SUM(O28:O33)</f>
        <v>11.974837289954355</v>
      </c>
      <c r="P27" s="65">
        <f t="shared" ref="P27:AB27" si="30">SUM(P28:P33)</f>
        <v>12.752424126964378</v>
      </c>
      <c r="Q27" s="65">
        <f>SUM(Q28:Q33)</f>
        <v>12.907941494366383</v>
      </c>
      <c r="R27" s="65">
        <f t="shared" si="30"/>
        <v>13.218976229170391</v>
      </c>
      <c r="S27" s="65">
        <f t="shared" si="30"/>
        <v>13.063458861768387</v>
      </c>
      <c r="T27" s="65">
        <f t="shared" si="30"/>
        <v>13.841045698778411</v>
      </c>
      <c r="U27" s="65">
        <f t="shared" si="30"/>
        <v>13.841045698778411</v>
      </c>
      <c r="V27" s="65">
        <f t="shared" si="30"/>
        <v>15.085184637994448</v>
      </c>
      <c r="W27" s="65">
        <f t="shared" si="30"/>
        <v>14.618632535788434</v>
      </c>
      <c r="X27" s="65">
        <f t="shared" si="30"/>
        <v>13.218976229170391</v>
      </c>
      <c r="Y27" s="65">
        <f t="shared" si="30"/>
        <v>13.530010963974402</v>
      </c>
      <c r="Z27" s="65">
        <f t="shared" si="30"/>
        <v>12.907941494366382</v>
      </c>
      <c r="AA27" s="65">
        <f t="shared" si="30"/>
        <v>13.063458861768389</v>
      </c>
      <c r="AB27" s="65">
        <f t="shared" si="30"/>
        <v>13.530010963974402</v>
      </c>
      <c r="AC27" s="65">
        <f>'Table 1 (Q4''19)'!AC27/32.15075</f>
        <v>14.774149903190438</v>
      </c>
      <c r="AD27" s="65">
        <f>'Table 1 (Q4''19)'!AD27/32.15075</f>
        <v>14.774149903190438</v>
      </c>
      <c r="AE27" s="65">
        <f>'Table 1 (Q4''19)'!AE27/32.15075</f>
        <v>14.463115168386429</v>
      </c>
      <c r="AF27" s="65">
        <f>'Table 1 (Q4''19)'!AF27/32.15075</f>
        <v>15.240702005396452</v>
      </c>
      <c r="AG27" s="65">
        <f>'Table 1 (Q4''19)'!AG27/32.15075</f>
        <v>17.068750226131485</v>
      </c>
      <c r="AH27" s="65">
        <f>'Table 1 (Q4''19)'!AH27/32.15075</f>
        <v>17.841546060370419</v>
      </c>
      <c r="AI27" s="65">
        <f>'Table 1 (Q4''19)'!AI27/32.15075</f>
        <v>19.103644152002477</v>
      </c>
      <c r="AJ27" s="65">
        <f>'Table 1 (Q4''19)'!AJ27/32.15075</f>
        <v>13.904801198049984</v>
      </c>
      <c r="AK27" s="66">
        <f t="shared" ref="AK27:AK33" si="31">IF(ISERROR(AJ27/AF27),"N/M",IF((AJ27-AF27)/ABS(AF27)&gt;300%,"&gt;300%",IF((AJ27-AF27)/ABS(AF27)&lt;-300%,"&lt;-300%",(AJ27-AF27)/ABS(AF27))))</f>
        <v>-8.7653495677131515E-2</v>
      </c>
      <c r="AL27" s="66">
        <f t="shared" ref="AL27:AL33" si="32">IF(ISERROR(AJ27/AI27),"N/M",IF((AJ27-AI27)/ABS(AI27)&gt;300%,"&gt;300%",IF((AJ27-AI27)/ABS(AI27)&lt;-300%,"&lt;-300%",(AJ27-AI27)/ABS(AI27))))</f>
        <v>-0.27213880831252507</v>
      </c>
      <c r="AM27" s="123"/>
      <c r="AN27" s="65">
        <f>'Table 1 (Q4''19)'!AN27/32.15075</f>
        <v>24.26070931471272</v>
      </c>
      <c r="AO27" s="65">
        <f>'Table 1 (Q4''19)'!AO27/32.15075</f>
        <v>24.727261416918733</v>
      </c>
      <c r="AP27" s="65">
        <f>'Table 1 (Q4''19)'!AP27/32.15075</f>
        <v>26.126917723536774</v>
      </c>
      <c r="AQ27" s="65">
        <f>'Table 1 (Q4''19)'!AQ27/32.15075</f>
        <v>26.904504560546798</v>
      </c>
      <c r="AR27" s="65">
        <f>'Table 1 (Q4''19)'!AR27/32.15075</f>
        <v>28.926230336772857</v>
      </c>
      <c r="AS27" s="65">
        <f>'Table 1 (Q4''19)'!AS27/32.15075</f>
        <v>27.837608764958826</v>
      </c>
      <c r="AT27" s="65">
        <f>'Table 1 (Q4''19)'!AT27/32.15075</f>
        <v>26.437952458340785</v>
      </c>
      <c r="AU27" s="65">
        <f>'Table 1 (Q4''19)'!AU27/32.15075</f>
        <v>26.593469825742787</v>
      </c>
      <c r="AV27" s="65">
        <f>'Table 1 (Q4''19)'!AV27/32.15075</f>
        <v>29.548299806380875</v>
      </c>
      <c r="AW27" s="65">
        <f>'Table 1 (Q4''19)'!AW27/32.15075</f>
        <v>29.70381717378288</v>
      </c>
      <c r="AX27" s="65">
        <f>'Table 1 (Q4''19)'!AX27/32.15075</f>
        <v>34.910296286501911</v>
      </c>
      <c r="AY27" s="65">
        <f>'Table 1 (Q4''19)'!AY27/32.15075</f>
        <v>33.008445350052462</v>
      </c>
      <c r="AZ27" s="66">
        <f t="shared" ref="AZ27:AZ33" si="33">IF(ISERROR(AY27/AW27),"N/M",IF((AY27-AW27)/ABS(AW27)&gt;300%,"&gt;300%",IF((AY27-AW27)/ABS(AW27)&lt;-300%,"&lt;-300%",(AY27-AW27)/ABS(AW27))))</f>
        <v>0.11125264328607251</v>
      </c>
      <c r="BA27" s="66">
        <f t="shared" ref="BA27:BA33" si="34">IF(ISERROR(AY27/AX27),"N/M",IF((AY27-AX27)/ABS(AX27)&gt;300%,"&gt;300%",IF((AY27-AX27)/ABS(AX27)&lt;-300%,"&lt;-300%",(AY27-AX27)/ABS(AX27))))</f>
        <v>-5.4478223869580879E-2</v>
      </c>
      <c r="BB27" s="78"/>
      <c r="BC27" s="65">
        <f t="shared" ref="BC27:BC33" si="35">SUM(AG27:AJ27)</f>
        <v>67.918741636554358</v>
      </c>
      <c r="BD27" s="78"/>
    </row>
    <row r="28" spans="1:56" ht="13.5" x14ac:dyDescent="0.35">
      <c r="B28" s="108"/>
      <c r="C28" s="108" t="s">
        <v>12</v>
      </c>
      <c r="D28" s="67">
        <f>'Table 1 (Q4''19)'!D28/32.15075</f>
        <v>16.640358312014492</v>
      </c>
      <c r="E28" s="67">
        <f>'Table 1 (Q4''19)'!E28/32.15075</f>
        <v>16.795875679416497</v>
      </c>
      <c r="F28" s="67">
        <f>'Table 1 (Q4''19)'!F28/32.15075</f>
        <v>15.707254107602466</v>
      </c>
      <c r="G28" s="67">
        <f>'Table 1 (Q4''19)'!G28/32.15075</f>
        <v>17.417945149024515</v>
      </c>
      <c r="H28" s="67">
        <f>'Table 1 (Q4''19)'!H28/32.15075</f>
        <v>17.57346251642652</v>
      </c>
      <c r="I28" s="67">
        <f>'Table 1 (Q4''19)'!I28/32.15075</f>
        <v>17.728979883828526</v>
      </c>
      <c r="J28" s="67">
        <f>'Table 1 (Q4''19)'!J28/32.15075</f>
        <v>21.518737739249683</v>
      </c>
      <c r="K28" s="67">
        <f>'Table 1 (Q4''19)'!K28/32.15075</f>
        <v>19.56408481917218</v>
      </c>
      <c r="L28" s="68">
        <f t="shared" si="29"/>
        <v>0.21376062696523121</v>
      </c>
      <c r="M28" s="68">
        <f t="shared" si="29"/>
        <v>-9.0834924602118339E-2</v>
      </c>
      <c r="N28" s="92"/>
      <c r="O28" s="67">
        <f>'Table 1 (Q4''19)'!O28/32.15075</f>
        <v>4.5100036546581332</v>
      </c>
      <c r="P28" s="67">
        <f>'Table 1 (Q4''19)'!P28/32.15075</f>
        <v>3.8879341850501152</v>
      </c>
      <c r="Q28" s="67">
        <f>'Table 1 (Q4''19)'!Q28/32.15075</f>
        <v>4.1989689198541242</v>
      </c>
      <c r="R28" s="67">
        <f>'Table 1 (Q4''19)'!R28/32.15075</f>
        <v>4.0434515524521197</v>
      </c>
      <c r="S28" s="67">
        <f>'Table 1 (Q4''19)'!S28/32.15075</f>
        <v>3.8879341850501152</v>
      </c>
      <c r="T28" s="67">
        <f>'Table 1 (Q4''19)'!T28/32.15075</f>
        <v>3.5768994502461058</v>
      </c>
      <c r="U28" s="67">
        <f>'Table 1 (Q4''19)'!U28/32.15075</f>
        <v>4.3544862872561287</v>
      </c>
      <c r="V28" s="67">
        <f>'Table 1 (Q4''19)'!V28/32.15075</f>
        <v>4.1989689198541242</v>
      </c>
      <c r="W28" s="67">
        <f>'Table 1 (Q4''19)'!W28/32.15075</f>
        <v>5.1320731242661521</v>
      </c>
      <c r="X28" s="67">
        <f>'Table 1 (Q4''19)'!X28/32.15075</f>
        <v>4.0434515524521197</v>
      </c>
      <c r="Y28" s="67">
        <f>'Table 1 (Q4''19)'!Y28/32.15075</f>
        <v>4.6655210220601386</v>
      </c>
      <c r="Z28" s="67">
        <f>'Table 1 (Q4''19)'!Z28/32.15075</f>
        <v>4.1989689198541242</v>
      </c>
      <c r="AA28" s="67">
        <f>'Table 1 (Q4''19)'!AA28/32.15075</f>
        <v>4.9765557568641476</v>
      </c>
      <c r="AB28" s="67">
        <f>'Table 1 (Q4''19)'!AB28/32.15075</f>
        <v>4.1989689198541242</v>
      </c>
      <c r="AC28" s="67">
        <f>'Table 1 (Q4''19)'!AC28/32.15075</f>
        <v>4.5100036546581332</v>
      </c>
      <c r="AD28" s="67">
        <f>'Table 1 (Q4''19)'!AD28/32.15075</f>
        <v>4.1989689198541242</v>
      </c>
      <c r="AE28" s="67">
        <f>'Table 1 (Q4''19)'!AE28/32.15075</f>
        <v>4.8210383894621431</v>
      </c>
      <c r="AF28" s="67">
        <f>'Table 1 (Q4''19)'!AF28/32.15075</f>
        <v>4.1989689198541242</v>
      </c>
      <c r="AG28" s="67">
        <f>'Table 1 (Q4''19)'!AG28/32.15075</f>
        <v>4.3076936821518697</v>
      </c>
      <c r="AH28" s="67">
        <f>'Table 1 (Q4''19)'!AH28/32.15075</f>
        <v>6.2358653714778161</v>
      </c>
      <c r="AI28" s="67">
        <f>'Table 1 (Q4''19)'!AI28/32.15075</f>
        <v>5.0354013950234142</v>
      </c>
      <c r="AJ28" s="67">
        <f>'Table 1 (Q4''19)'!AJ28/32.15075</f>
        <v>5.9397772905965844</v>
      </c>
      <c r="AK28" s="68">
        <f t="shared" si="31"/>
        <v>0.41457996093072708</v>
      </c>
      <c r="AL28" s="68">
        <f t="shared" si="32"/>
        <v>0.17960353596974069</v>
      </c>
      <c r="AM28" s="124"/>
      <c r="AN28" s="69">
        <f>'Table 1 (Q4''19)'!AN28/32.15075</f>
        <v>8.3979378397082485</v>
      </c>
      <c r="AO28" s="69">
        <f>'Table 1 (Q4''19)'!AO28/32.15075</f>
        <v>8.3979378397082485</v>
      </c>
      <c r="AP28" s="69">
        <f>'Table 1 (Q4''19)'!AP28/32.15075</f>
        <v>8.2424204723062449</v>
      </c>
      <c r="AQ28" s="69">
        <f>'Table 1 (Q4''19)'!AQ28/32.15075</f>
        <v>7.4648336352962215</v>
      </c>
      <c r="AR28" s="69">
        <f>'Table 1 (Q4''19)'!AR28/32.15075</f>
        <v>8.5534552071102539</v>
      </c>
      <c r="AS28" s="69">
        <f>'Table 1 (Q4''19)'!AS28/32.15075</f>
        <v>9.1755246767182719</v>
      </c>
      <c r="AT28" s="69">
        <f>'Table 1 (Q4''19)'!AT28/32.15075</f>
        <v>8.8644899419142629</v>
      </c>
      <c r="AU28" s="69">
        <f>'Table 1 (Q4''19)'!AU28/32.15075</f>
        <v>9.1755246767182719</v>
      </c>
      <c r="AV28" s="69">
        <f>'Table 1 (Q4''19)'!AV28/32.15075</f>
        <v>8.7089725745122575</v>
      </c>
      <c r="AW28" s="69">
        <f>'Table 1 (Q4''19)'!AW28/32.15075</f>
        <v>9.0200073093162665</v>
      </c>
      <c r="AX28" s="69">
        <f>'Table 1 (Q4''19)'!AX28/32.15075</f>
        <v>10.543559053629686</v>
      </c>
      <c r="AY28" s="69">
        <f>'Table 1 (Q4''19)'!AY28/32.15075</f>
        <v>10.975178685619998</v>
      </c>
      <c r="AZ28" s="68">
        <f t="shared" si="33"/>
        <v>0.21675940043688688</v>
      </c>
      <c r="BA28" s="68">
        <f t="shared" si="34"/>
        <v>4.093680604384952E-2</v>
      </c>
      <c r="BB28" s="78"/>
      <c r="BC28" s="13">
        <f t="shared" si="35"/>
        <v>21.518737739249683</v>
      </c>
      <c r="BD28" s="78"/>
    </row>
    <row r="29" spans="1:56" ht="13.5" x14ac:dyDescent="0.35">
      <c r="B29" s="108"/>
      <c r="C29" s="108" t="s">
        <v>13</v>
      </c>
      <c r="D29" s="67">
        <f>'Table 1 (Q4''19)'!D29/32.15075</f>
        <v>1.5551736740200461</v>
      </c>
      <c r="E29" s="67">
        <f>'Table 1 (Q4''19)'!E29/32.15075</f>
        <v>2.0217257762260599</v>
      </c>
      <c r="F29" s="67">
        <f>'Table 1 (Q4''19)'!F29/32.15075</f>
        <v>6.3762120634821891</v>
      </c>
      <c r="G29" s="67">
        <f>'Table 1 (Q4''19)'!G29/32.15075</f>
        <v>6.6872467982861981</v>
      </c>
      <c r="H29" s="67">
        <f>'Table 1 (Q4''19)'!H29/32.15075</f>
        <v>3.1103473480400923</v>
      </c>
      <c r="I29" s="67">
        <f>'Table 1 (Q4''19)'!I29/32.15075</f>
        <v>7.309316267894217</v>
      </c>
      <c r="J29" s="67">
        <f>'Table 1 (Q4''19)'!J29/32.15075</f>
        <v>6.8063107805979586</v>
      </c>
      <c r="K29" s="67">
        <f>'Table 1 (Q4''19)'!K29/32.15075</f>
        <v>5.7852460673545716</v>
      </c>
      <c r="L29" s="68">
        <f t="shared" si="29"/>
        <v>-6.8817036896553954E-2</v>
      </c>
      <c r="M29" s="68">
        <f t="shared" si="29"/>
        <v>-0.15001735097874605</v>
      </c>
      <c r="N29" s="92"/>
      <c r="O29" s="69">
        <f>'Table 1 (Q4''19)'!O29/32.15075</f>
        <v>0.46655210220601384</v>
      </c>
      <c r="P29" s="69">
        <f>'Table 1 (Q4''19)'!P29/32.15075</f>
        <v>0.46655210220601384</v>
      </c>
      <c r="Q29" s="69">
        <f>'Table 1 (Q4''19)'!Q29/32.15075</f>
        <v>1.7106910414220506</v>
      </c>
      <c r="R29" s="69">
        <f>'Table 1 (Q4''19)'!R29/32.15075</f>
        <v>1.5551736740200461</v>
      </c>
      <c r="S29" s="69">
        <f>'Table 1 (Q4''19)'!S29/32.15075</f>
        <v>1.5551736740200461</v>
      </c>
      <c r="T29" s="69">
        <f>'Table 1 (Q4''19)'!T29/32.15075</f>
        <v>1.5551736740200461</v>
      </c>
      <c r="U29" s="69">
        <f>'Table 1 (Q4''19)'!U29/32.15075</f>
        <v>1.7106910414220506</v>
      </c>
      <c r="V29" s="69">
        <f>'Table 1 (Q4''19)'!V29/32.15075</f>
        <v>1.8662084088240554</v>
      </c>
      <c r="W29" s="69">
        <f>'Table 1 (Q4''19)'!W29/32.15075</f>
        <v>1.7106910414220506</v>
      </c>
      <c r="X29" s="69">
        <f>'Table 1 (Q4''19)'!X29/32.15075</f>
        <v>1.7106910414220506</v>
      </c>
      <c r="Y29" s="69">
        <f>'Table 1 (Q4''19)'!Y29/32.15075</f>
        <v>1.0886215718140322</v>
      </c>
      <c r="Z29" s="69">
        <f>'Table 1 (Q4''19)'!Z29/32.15075</f>
        <v>0.46655210220601384</v>
      </c>
      <c r="AA29" s="69">
        <f>'Table 1 (Q4''19)'!AA29/32.15075</f>
        <v>0.77758683701002307</v>
      </c>
      <c r="AB29" s="69">
        <f>'Table 1 (Q4''19)'!AB29/32.15075</f>
        <v>0.77758683701002307</v>
      </c>
      <c r="AC29" s="69">
        <f>'Table 1 (Q4''19)'!AC29/32.15075</f>
        <v>1.7106910414220506</v>
      </c>
      <c r="AD29" s="69">
        <f>'Table 1 (Q4''19)'!AD29/32.15075</f>
        <v>1.7106910414220506</v>
      </c>
      <c r="AE29" s="69">
        <f>'Table 1 (Q4''19)'!AE29/32.15075</f>
        <v>1.7106910414220506</v>
      </c>
      <c r="AF29" s="69">
        <f>'Table 1 (Q4''19)'!AF29/32.15075</f>
        <v>1.7106910414220506</v>
      </c>
      <c r="AG29" s="67">
        <f>'Table 1 (Q4''19)'!AG29/32.15075</f>
        <v>1.7015776951494896</v>
      </c>
      <c r="AH29" s="67">
        <f>'Table 1 (Q4''19)'!AH29/32.15075</f>
        <v>1.7015776951494896</v>
      </c>
      <c r="AI29" s="67">
        <f>'Table 1 (Q4''19)'!AI29/32.15075</f>
        <v>1.7015776951494896</v>
      </c>
      <c r="AJ29" s="69">
        <f>'Table 1 (Q4''19)'!AJ29/32.15075</f>
        <v>1.7015776951494896</v>
      </c>
      <c r="AK29" s="68">
        <f t="shared" si="31"/>
        <v>-5.3272894122280085E-3</v>
      </c>
      <c r="AL29" s="68">
        <f t="shared" si="32"/>
        <v>0</v>
      </c>
      <c r="AM29" s="79"/>
      <c r="AN29" s="69">
        <f>'Table 1 (Q4''19)'!AN29/32.15075</f>
        <v>1.0886215718140322</v>
      </c>
      <c r="AO29" s="69">
        <f>'Table 1 (Q4''19)'!AO29/32.15075</f>
        <v>0.93310420441202768</v>
      </c>
      <c r="AP29" s="69">
        <f>'Table 1 (Q4''19)'!AP29/32.15075</f>
        <v>3.2658647154420968</v>
      </c>
      <c r="AQ29" s="69">
        <f>'Table 1 (Q4''19)'!AQ29/32.15075</f>
        <v>3.1103473480400923</v>
      </c>
      <c r="AR29" s="69">
        <f>'Table 1 (Q4''19)'!AR29/32.15075</f>
        <v>3.5768994502461058</v>
      </c>
      <c r="AS29" s="69">
        <f>'Table 1 (Q4''19)'!AS29/32.15075</f>
        <v>3.4213820828441013</v>
      </c>
      <c r="AT29" s="69">
        <f>'Table 1 (Q4''19)'!AT29/32.15075</f>
        <v>1.5551736740200461</v>
      </c>
      <c r="AU29" s="69">
        <f>'Table 1 (Q4''19)'!AU29/32.15075</f>
        <v>1.5551736740200461</v>
      </c>
      <c r="AV29" s="69">
        <f>'Table 1 (Q4''19)'!AV29/32.15075</f>
        <v>3.4213820828441013</v>
      </c>
      <c r="AW29" s="69">
        <f>'Table 1 (Q4''19)'!AW29/32.15075</f>
        <v>3.4213820828441013</v>
      </c>
      <c r="AX29" s="69">
        <f>'Table 1 (Q4''19)'!AX29/32.15075</f>
        <v>3.4031553902989793</v>
      </c>
      <c r="AY29" s="69">
        <f>'Table 1 (Q4''19)'!AY29/32.15075</f>
        <v>3.4031553902989793</v>
      </c>
      <c r="AZ29" s="68">
        <f t="shared" si="33"/>
        <v>-5.3272894122280085E-3</v>
      </c>
      <c r="BA29" s="68">
        <f t="shared" si="34"/>
        <v>0</v>
      </c>
      <c r="BB29" s="78"/>
      <c r="BC29" s="13">
        <f t="shared" si="35"/>
        <v>6.8063107805979586</v>
      </c>
      <c r="BD29" s="78"/>
    </row>
    <row r="30" spans="1:56" ht="13.5" x14ac:dyDescent="0.35">
      <c r="B30" s="108"/>
      <c r="C30" s="108" t="s">
        <v>10</v>
      </c>
      <c r="D30" s="69">
        <f>'Table 1 (Q4''19)'!D30/32.15075</f>
        <v>6.06517732867818</v>
      </c>
      <c r="E30" s="69">
        <f>'Table 1 (Q4''19)'!E30/32.15075</f>
        <v>6.6872467982861981</v>
      </c>
      <c r="F30" s="69">
        <f>'Table 1 (Q4''19)'!F30/32.15075</f>
        <v>6.3762120634821891</v>
      </c>
      <c r="G30" s="69">
        <f>'Table 1 (Q4''19)'!G30/32.15075</f>
        <v>6.06517732867818</v>
      </c>
      <c r="H30" s="69">
        <f>'Table 1 (Q4''19)'!H30/32.15075</f>
        <v>6.5317294308841936</v>
      </c>
      <c r="I30" s="69">
        <f>'Table 1 (Q4''19)'!I30/32.15075</f>
        <v>6.3762120634821891</v>
      </c>
      <c r="J30" s="69">
        <f>'Table 1 (Q4''19)'!J30/32.15075</f>
        <v>4.5147288437028994</v>
      </c>
      <c r="K30" s="69">
        <f>'Table 1 (Q4''19)'!K30/32.15075</f>
        <v>4.3233828137757282</v>
      </c>
      <c r="L30" s="68">
        <f t="shared" si="29"/>
        <v>-0.29194186160155611</v>
      </c>
      <c r="M30" s="68">
        <f t="shared" si="29"/>
        <v>-4.2382618436555455E-2</v>
      </c>
      <c r="N30" s="92"/>
      <c r="O30" s="69">
        <f>'Table 1 (Q4''19)'!O30/32.15075</f>
        <v>1.7106910414220506</v>
      </c>
      <c r="P30" s="69">
        <f>'Table 1 (Q4''19)'!P30/32.15075</f>
        <v>1.8662084088240554</v>
      </c>
      <c r="Q30" s="69">
        <f>'Table 1 (Q4''19)'!Q30/32.15075</f>
        <v>1.8662084088240554</v>
      </c>
      <c r="R30" s="69">
        <f>'Table 1 (Q4''19)'!R30/32.15075</f>
        <v>1.5551736740200461</v>
      </c>
      <c r="S30" s="69">
        <f>'Table 1 (Q4''19)'!S30/32.15075</f>
        <v>1.5551736740200461</v>
      </c>
      <c r="T30" s="69">
        <f>'Table 1 (Q4''19)'!T30/32.15075</f>
        <v>1.5551736740200461</v>
      </c>
      <c r="U30" s="69">
        <f>'Table 1 (Q4''19)'!U30/32.15075</f>
        <v>1.5551736740200461</v>
      </c>
      <c r="V30" s="69">
        <f>'Table 1 (Q4''19)'!V30/32.15075</f>
        <v>1.5551736740200461</v>
      </c>
      <c r="W30" s="69">
        <f>'Table 1 (Q4''19)'!W30/32.15075</f>
        <v>1.5551736740200461</v>
      </c>
      <c r="X30" s="69">
        <f>'Table 1 (Q4''19)'!X30/32.15075</f>
        <v>1.5551736740200461</v>
      </c>
      <c r="Y30" s="69">
        <f>'Table 1 (Q4''19)'!Y30/32.15075</f>
        <v>1.7106910414220506</v>
      </c>
      <c r="Z30" s="69">
        <f>'Table 1 (Q4''19)'!Z30/32.15075</f>
        <v>1.5551736740200461</v>
      </c>
      <c r="AA30" s="69">
        <f>'Table 1 (Q4''19)'!AA30/32.15075</f>
        <v>1.5551736740200461</v>
      </c>
      <c r="AB30" s="69">
        <f>'Table 1 (Q4''19)'!AB30/32.15075</f>
        <v>2.0217257762260599</v>
      </c>
      <c r="AC30" s="69">
        <f>'Table 1 (Q4''19)'!AC30/32.15075</f>
        <v>1.7106910414220506</v>
      </c>
      <c r="AD30" s="69">
        <f>'Table 1 (Q4''19)'!AD30/32.15075</f>
        <v>1.5551736740200461</v>
      </c>
      <c r="AE30" s="69">
        <f>'Table 1 (Q4''19)'!AE30/32.15075</f>
        <v>1.5551736740200461</v>
      </c>
      <c r="AF30" s="69">
        <f>'Table 1 (Q4''19)'!AF30/32.15075</f>
        <v>1.7106910414220506</v>
      </c>
      <c r="AG30" s="67">
        <f>'Table 1 (Q4''19)'!AG30/32.15075</f>
        <v>1.0883038411234576</v>
      </c>
      <c r="AH30" s="67">
        <f>'Table 1 (Q4''19)'!AH30/32.15075</f>
        <v>1.1116140090044553</v>
      </c>
      <c r="AI30" s="67">
        <f>'Table 1 (Q4''19)'!AI30/32.15075</f>
        <v>1.1672993028156418</v>
      </c>
      <c r="AJ30" s="69">
        <f>'Table 1 (Q4''19)'!AJ30/32.15075</f>
        <v>1.1248995062323586</v>
      </c>
      <c r="AK30" s="68">
        <f t="shared" si="31"/>
        <v>-0.34242976727272717</v>
      </c>
      <c r="AL30" s="68">
        <f t="shared" si="32"/>
        <v>-3.6322986299238483E-2</v>
      </c>
      <c r="AM30" s="124"/>
      <c r="AN30" s="69">
        <f>'Table 1 (Q4''19)'!AN30/32.15075</f>
        <v>3.1103473480400923</v>
      </c>
      <c r="AO30" s="69">
        <f>'Table 1 (Q4''19)'!AO30/32.15075</f>
        <v>3.5768994502461058</v>
      </c>
      <c r="AP30" s="69">
        <f>'Table 1 (Q4''19)'!AP30/32.15075</f>
        <v>3.4213820828441013</v>
      </c>
      <c r="AQ30" s="69">
        <f>'Table 1 (Q4''19)'!AQ30/32.15075</f>
        <v>3.1103473480400923</v>
      </c>
      <c r="AR30" s="69">
        <f>'Table 1 (Q4''19)'!AR30/32.15075</f>
        <v>3.1103473480400923</v>
      </c>
      <c r="AS30" s="69">
        <f>'Table 1 (Q4''19)'!AS30/32.15075</f>
        <v>3.1103473480400923</v>
      </c>
      <c r="AT30" s="69">
        <f>'Table 1 (Q4''19)'!AT30/32.15075</f>
        <v>3.2658647154420968</v>
      </c>
      <c r="AU30" s="69">
        <f>'Table 1 (Q4''19)'!AU30/32.15075</f>
        <v>3.5768994502461058</v>
      </c>
      <c r="AV30" s="69">
        <f>'Table 1 (Q4''19)'!AV30/32.15075</f>
        <v>3.2658647154420968</v>
      </c>
      <c r="AW30" s="69">
        <f>'Table 1 (Q4''19)'!AW30/32.15075</f>
        <v>3.2658647154420968</v>
      </c>
      <c r="AX30" s="69">
        <f>'Table 1 (Q4''19)'!AX30/32.15075</f>
        <v>2.1999178501279126</v>
      </c>
      <c r="AY30" s="69">
        <f>'Table 1 (Q4''19)'!AY30/32.15075</f>
        <v>2.2921988090480001</v>
      </c>
      <c r="AZ30" s="68">
        <f t="shared" si="33"/>
        <v>-0.29813418228571437</v>
      </c>
      <c r="BA30" s="68">
        <f t="shared" si="34"/>
        <v>4.1947456771952579E-2</v>
      </c>
      <c r="BB30" s="78"/>
      <c r="BC30" s="13">
        <f t="shared" si="35"/>
        <v>4.4921166591759132</v>
      </c>
      <c r="BD30" s="78"/>
    </row>
    <row r="31" spans="1:56" ht="13.5" x14ac:dyDescent="0.35">
      <c r="B31" s="108"/>
      <c r="C31" s="108" t="s">
        <v>11</v>
      </c>
      <c r="D31" s="67">
        <f>'Table 1 (Q4''19)'!D31/32.15075</f>
        <v>4.5100036546581332</v>
      </c>
      <c r="E31" s="67">
        <f>'Table 1 (Q4''19)'!E31/32.15075</f>
        <v>5.4431078590701611</v>
      </c>
      <c r="F31" s="67">
        <f>'Table 1 (Q4''19)'!F31/32.15075</f>
        <v>6.2206946960801845</v>
      </c>
      <c r="G31" s="67">
        <f>'Table 1 (Q4''19)'!G31/32.15075</f>
        <v>6.3762120634821891</v>
      </c>
      <c r="H31" s="67">
        <f>'Table 1 (Q4''19)'!H31/32.15075</f>
        <v>5.5986252264721657</v>
      </c>
      <c r="I31" s="67">
        <f>'Table 1 (Q4''19)'!I31/32.15075</f>
        <v>7.620351002698226</v>
      </c>
      <c r="J31" s="67">
        <f>'Table 1 (Q4''19)'!J31/32.15075</f>
        <v>9.4145602604105836</v>
      </c>
      <c r="K31" s="67">
        <f>'Table 1 (Q4''19)'!K31/32.15075</f>
        <v>15.022977691033645</v>
      </c>
      <c r="L31" s="68">
        <f t="shared" si="29"/>
        <v>0.23544968690773707</v>
      </c>
      <c r="M31" s="68">
        <f t="shared" si="29"/>
        <v>0.5957174074510061</v>
      </c>
      <c r="N31" s="92"/>
      <c r="O31" s="69">
        <f>'Table 1 (Q4''19)'!O31/32.15075</f>
        <v>1.2441389392160369</v>
      </c>
      <c r="P31" s="69">
        <f>'Table 1 (Q4''19)'!P31/32.15075</f>
        <v>1.5551736740200461</v>
      </c>
      <c r="Q31" s="69">
        <f>'Table 1 (Q4''19)'!Q31/32.15075</f>
        <v>0.93310420441202768</v>
      </c>
      <c r="R31" s="69">
        <f>'Table 1 (Q4''19)'!R31/32.15075</f>
        <v>1.3996563066180414</v>
      </c>
      <c r="S31" s="69">
        <f>'Table 1 (Q4''19)'!S31/32.15075</f>
        <v>2.1772431436280644</v>
      </c>
      <c r="T31" s="69">
        <f>'Table 1 (Q4''19)'!T31/32.15075</f>
        <v>2.1772431436280644</v>
      </c>
      <c r="U31" s="69">
        <f>'Table 1 (Q4''19)'!U31/32.15075</f>
        <v>1.8662084088240554</v>
      </c>
      <c r="V31" s="69">
        <f>'Table 1 (Q4''19)'!V31/32.15075</f>
        <v>2.4882778784320738</v>
      </c>
      <c r="W31" s="69">
        <f>'Table 1 (Q4''19)'!W31/32.15075</f>
        <v>1.8662084088240554</v>
      </c>
      <c r="X31" s="69">
        <f>'Table 1 (Q4''19)'!X31/32.15075</f>
        <v>0.15551736740200461</v>
      </c>
      <c r="Y31" s="69">
        <f>'Table 1 (Q4''19)'!Y31/32.15075</f>
        <v>1.2441389392160369</v>
      </c>
      <c r="Z31" s="69">
        <f>'Table 1 (Q4''19)'!Z31/32.15075</f>
        <v>1.5551736740200461</v>
      </c>
      <c r="AA31" s="69">
        <f>'Table 1 (Q4''19)'!AA31/32.15075</f>
        <v>1.3996563066180414</v>
      </c>
      <c r="AB31" s="69">
        <f>'Table 1 (Q4''19)'!AB31/32.15075</f>
        <v>1.0886215718140322</v>
      </c>
      <c r="AC31" s="69">
        <f>'Table 1 (Q4''19)'!AC31/32.15075</f>
        <v>1.8662084088240554</v>
      </c>
      <c r="AD31" s="69">
        <f>'Table 1 (Q4''19)'!AD31/32.15075</f>
        <v>1.8662084088240554</v>
      </c>
      <c r="AE31" s="69">
        <f>'Table 1 (Q4''19)'!AE31/32.15075</f>
        <v>2.0217257762260599</v>
      </c>
      <c r="AF31" s="69">
        <f>'Table 1 (Q4''19)'!AF31/32.15075</f>
        <v>2.0217257762260599</v>
      </c>
      <c r="AG31" s="67">
        <f>'Table 1 (Q4''19)'!AG31/32.15075</f>
        <v>3.540069678523095</v>
      </c>
      <c r="AH31" s="67">
        <f>'Table 1 (Q4''19)'!AH31/32.15075</f>
        <v>2.206912065206605</v>
      </c>
      <c r="AI31" s="67">
        <f>'Table 1 (Q4''19)'!AI31/32.15075</f>
        <v>4.4884101199443327</v>
      </c>
      <c r="AJ31" s="69">
        <f>'Table 1 (Q4''19)'!AJ31/32.15075</f>
        <v>-0.82083160326344906</v>
      </c>
      <c r="AK31" s="68">
        <f t="shared" si="31"/>
        <v>-1.4060054102864974</v>
      </c>
      <c r="AL31" s="68">
        <f t="shared" si="32"/>
        <v>-1.1828780306006506</v>
      </c>
      <c r="AM31" s="124"/>
      <c r="AN31" s="69">
        <f>'Table 1 (Q4''19)'!AN31/32.15075</f>
        <v>2.6437952458340783</v>
      </c>
      <c r="AO31" s="69">
        <f>'Table 1 (Q4''19)'!AO31/32.15075</f>
        <v>2.7993126132360828</v>
      </c>
      <c r="AP31" s="69">
        <f>'Table 1 (Q4''19)'!AP31/32.15075</f>
        <v>2.3327605110300693</v>
      </c>
      <c r="AQ31" s="69">
        <f>'Table 1 (Q4''19)'!AQ31/32.15075</f>
        <v>4.3544862872561287</v>
      </c>
      <c r="AR31" s="69">
        <f>'Table 1 (Q4''19)'!AR31/32.15075</f>
        <v>4.3544862872561287</v>
      </c>
      <c r="AS31" s="69">
        <f>'Table 1 (Q4''19)'!AS31/32.15075</f>
        <v>2.0217257762260599</v>
      </c>
      <c r="AT31" s="69">
        <f>'Table 1 (Q4''19)'!AT31/32.15075</f>
        <v>2.7993126132360828</v>
      </c>
      <c r="AU31" s="69">
        <f>'Table 1 (Q4''19)'!AU31/32.15075</f>
        <v>2.4882778784320738</v>
      </c>
      <c r="AV31" s="69">
        <f>'Table 1 (Q4''19)'!AV31/32.15075</f>
        <v>3.7324168176481107</v>
      </c>
      <c r="AW31" s="69">
        <f>'Table 1 (Q4''19)'!AW31/32.15075</f>
        <v>4.0434515524521197</v>
      </c>
      <c r="AX31" s="69">
        <f>'Table 1 (Q4''19)'!AX31/32.15075</f>
        <v>5.7469817437296999</v>
      </c>
      <c r="AY31" s="69">
        <f>'Table 1 (Q4''19)'!AY31/32.15075</f>
        <v>3.6675785166808836</v>
      </c>
      <c r="AZ31" s="68">
        <f t="shared" si="33"/>
        <v>-9.2958461575554388E-2</v>
      </c>
      <c r="BA31" s="68">
        <f t="shared" si="34"/>
        <v>-0.36182527103336798</v>
      </c>
      <c r="BB31" s="78"/>
      <c r="BC31" s="13">
        <f t="shared" si="35"/>
        <v>9.4145602604105818</v>
      </c>
      <c r="BD31" s="78"/>
    </row>
    <row r="32" spans="1:56" ht="13.5" x14ac:dyDescent="0.35">
      <c r="B32" s="108"/>
      <c r="C32" s="108" t="s">
        <v>58</v>
      </c>
      <c r="D32" s="67">
        <f>'Table 1 (Q4''19)'!D32/32.15075</f>
        <v>6.8427641656882026</v>
      </c>
      <c r="E32" s="67">
        <f>'Table 1 (Q4''19)'!E32/32.15075</f>
        <v>6.8427641656882026</v>
      </c>
      <c r="F32" s="67">
        <f>'Table 1 (Q4''19)'!F32/32.15075</f>
        <v>6.9982815330902071</v>
      </c>
      <c r="G32" s="67">
        <f>'Table 1 (Q4''19)'!G32/32.15075</f>
        <v>7.1537989004922116</v>
      </c>
      <c r="H32" s="67">
        <f>'Table 1 (Q4''19)'!H32/32.15075</f>
        <v>7.309316267894217</v>
      </c>
      <c r="I32" s="67">
        <f>'Table 1 (Q4''19)'!I32/32.15075</f>
        <v>7.4648336352962215</v>
      </c>
      <c r="J32" s="67">
        <f>'Table 1 (Q4''19)'!J32/32.15075</f>
        <v>7.7410324798021835</v>
      </c>
      <c r="K32" s="67">
        <f>'Table 1 (Q4''19)'!K32/32.15075</f>
        <v>7.7447648966198299</v>
      </c>
      <c r="L32" s="68">
        <f t="shared" si="29"/>
        <v>3.7000000000000241E-2</v>
      </c>
      <c r="M32" s="68">
        <f t="shared" si="29"/>
        <v>4.8216007714539986E-4</v>
      </c>
      <c r="N32" s="92"/>
      <c r="O32" s="69">
        <f>'Table 1 (Q4''19)'!O32/32.15075</f>
        <v>1.3996563066180414</v>
      </c>
      <c r="P32" s="69">
        <f>'Table 1 (Q4''19)'!P32/32.15075</f>
        <v>2.0217257762260599</v>
      </c>
      <c r="Q32" s="69">
        <f>'Table 1 (Q4''19)'!Q32/32.15075</f>
        <v>1.5551736740200461</v>
      </c>
      <c r="R32" s="69">
        <f>'Table 1 (Q4''19)'!R32/32.15075</f>
        <v>2.0217257762260599</v>
      </c>
      <c r="S32" s="69">
        <f>'Table 1 (Q4''19)'!S32/32.15075</f>
        <v>1.3996563066180414</v>
      </c>
      <c r="T32" s="69">
        <f>'Table 1 (Q4''19)'!T32/32.15075</f>
        <v>2.0217257762260599</v>
      </c>
      <c r="U32" s="69">
        <f>'Table 1 (Q4''19)'!U32/32.15075</f>
        <v>1.5551736740200461</v>
      </c>
      <c r="V32" s="69">
        <f>'Table 1 (Q4''19)'!V32/32.15075</f>
        <v>2.1772431436280644</v>
      </c>
      <c r="W32" s="69">
        <f>'Table 1 (Q4''19)'!W32/32.15075</f>
        <v>1.3996563066180414</v>
      </c>
      <c r="X32" s="69">
        <f>'Table 1 (Q4''19)'!X32/32.15075</f>
        <v>2.3327605110300693</v>
      </c>
      <c r="Y32" s="69">
        <f>'Table 1 (Q4''19)'!Y32/32.15075</f>
        <v>1.7106910414220506</v>
      </c>
      <c r="Z32" s="69">
        <f>'Table 1 (Q4''19)'!Z32/32.15075</f>
        <v>2.1772431436280644</v>
      </c>
      <c r="AA32" s="69">
        <f>'Table 1 (Q4''19)'!AA32/32.15075</f>
        <v>1.3996563066180414</v>
      </c>
      <c r="AB32" s="69">
        <f>'Table 1 (Q4''19)'!AB32/32.15075</f>
        <v>2.1772431436280644</v>
      </c>
      <c r="AC32" s="69">
        <f>'Table 1 (Q4''19)'!AC32/32.15075</f>
        <v>1.7106910414220506</v>
      </c>
      <c r="AD32" s="69">
        <f>'Table 1 (Q4''19)'!AD32/32.15075</f>
        <v>2.1772431436280644</v>
      </c>
      <c r="AE32" s="69">
        <f>'Table 1 (Q4''19)'!AE32/32.15075</f>
        <v>1.3996563066180414</v>
      </c>
      <c r="AF32" s="69">
        <f>'Table 1 (Q4''19)'!AF32/32.15075</f>
        <v>2.1772431436280644</v>
      </c>
      <c r="AG32" s="67">
        <f>'Table 1 (Q4''19)'!AG32/32.15075</f>
        <v>1.9352581199505454</v>
      </c>
      <c r="AH32" s="67">
        <f>'Table 1 (Q4''19)'!AH32/32.15075</f>
        <v>2.0938858347005902</v>
      </c>
      <c r="AI32" s="67">
        <f>'Table 1 (Q4''19)'!AI32/32.15075</f>
        <v>2.2525135494506348</v>
      </c>
      <c r="AJ32" s="69">
        <f>'Table 1 (Q4''19)'!AJ32/32.15075</f>
        <v>1.4593749757004113</v>
      </c>
      <c r="AK32" s="68">
        <f t="shared" si="31"/>
        <v>-0.32971428571428563</v>
      </c>
      <c r="AL32" s="68">
        <f t="shared" si="32"/>
        <v>-0.352112676056338</v>
      </c>
      <c r="AM32" s="124"/>
      <c r="AN32" s="69">
        <f>'Table 1 (Q4''19)'!AN32/32.15075</f>
        <v>3.4213820828441013</v>
      </c>
      <c r="AO32" s="69">
        <f>'Table 1 (Q4''19)'!AO32/32.15075</f>
        <v>3.4213820828441013</v>
      </c>
      <c r="AP32" s="69">
        <f>'Table 1 (Q4''19)'!AP32/32.15075</f>
        <v>3.5768994502461058</v>
      </c>
      <c r="AQ32" s="69">
        <f>'Table 1 (Q4''19)'!AQ32/32.15075</f>
        <v>3.4213820828441013</v>
      </c>
      <c r="AR32" s="69">
        <f>'Table 1 (Q4''19)'!AR32/32.15075</f>
        <v>3.7324168176481107</v>
      </c>
      <c r="AS32" s="69">
        <f>'Table 1 (Q4''19)'!AS32/32.15075</f>
        <v>3.7324168176481107</v>
      </c>
      <c r="AT32" s="69">
        <f>'Table 1 (Q4''19)'!AT32/32.15075</f>
        <v>3.8879341850501152</v>
      </c>
      <c r="AU32" s="69">
        <f>'Table 1 (Q4''19)'!AU32/32.15075</f>
        <v>3.5768994502461058</v>
      </c>
      <c r="AV32" s="69">
        <f>'Table 1 (Q4''19)'!AV32/32.15075</f>
        <v>3.8879341850501152</v>
      </c>
      <c r="AW32" s="69">
        <f>'Table 1 (Q4''19)'!AW32/32.15075</f>
        <v>3.5768994502461058</v>
      </c>
      <c r="AX32" s="69">
        <f>'Table 1 (Q4''19)'!AX32/32.15075</f>
        <v>4.0291439546511363</v>
      </c>
      <c r="AY32" s="69">
        <f>'Table 1 (Q4''19)'!AY32/32.15075</f>
        <v>3.7118885251510463</v>
      </c>
      <c r="AZ32" s="68">
        <f t="shared" si="33"/>
        <v>3.7739130434782747E-2</v>
      </c>
      <c r="BA32" s="68">
        <f t="shared" si="34"/>
        <v>-7.8740157480315098E-2</v>
      </c>
      <c r="BB32" s="78"/>
      <c r="BC32" s="13">
        <f t="shared" si="35"/>
        <v>7.7410324798021817</v>
      </c>
      <c r="BD32" s="78"/>
    </row>
    <row r="33" spans="1:74" ht="13.5" x14ac:dyDescent="0.35">
      <c r="B33" s="70"/>
      <c r="C33" s="70" t="s">
        <v>2</v>
      </c>
      <c r="D33" s="70">
        <f>'Table 1 (Q4''19)'!D33/32.15075</f>
        <v>10.575180983336313</v>
      </c>
      <c r="E33" s="70">
        <f>'Table 1 (Q4''19)'!E33/32.15075</f>
        <v>11.197250452944331</v>
      </c>
      <c r="F33" s="70">
        <f>'Table 1 (Q4''19)'!F33/32.15075</f>
        <v>10.730698350738319</v>
      </c>
      <c r="G33" s="70">
        <f>'Table 1 (Q4''19)'!G33/32.15075</f>
        <v>11.974837289954355</v>
      </c>
      <c r="H33" s="70">
        <f>'Table 1 (Q4''19)'!H33/32.15075</f>
        <v>12.285872024758364</v>
      </c>
      <c r="I33" s="70">
        <f>'Table 1 (Q4''19)'!I33/32.15075</f>
        <v>12.907941494366382</v>
      </c>
      <c r="J33" s="70">
        <f>'Table 1 (Q4''19)'!J33/32.15075</f>
        <v>17.94598371731805</v>
      </c>
      <c r="K33" s="70">
        <f>'Table 1 (Q4''19)'!K33/32.15075</f>
        <v>18.599877141279752</v>
      </c>
      <c r="L33" s="71">
        <f t="shared" si="29"/>
        <v>0.39030562891461057</v>
      </c>
      <c r="M33" s="71">
        <f t="shared" si="29"/>
        <v>3.6436755669776284E-2</v>
      </c>
      <c r="N33" s="92"/>
      <c r="O33" s="70">
        <f>'Table 1 (Q4''19)'!O33/32.15075</f>
        <v>2.6437952458340783</v>
      </c>
      <c r="P33" s="70">
        <f>'Table 1 (Q4''19)'!P33/32.15075</f>
        <v>2.9548299806380878</v>
      </c>
      <c r="Q33" s="70">
        <f>'Table 1 (Q4''19)'!Q33/32.15075</f>
        <v>2.6437952458340783</v>
      </c>
      <c r="R33" s="70">
        <f>'Table 1 (Q4''19)'!R33/32.15075</f>
        <v>2.6437952458340783</v>
      </c>
      <c r="S33" s="70">
        <f>'Table 1 (Q4''19)'!S33/32.15075</f>
        <v>2.4882778784320738</v>
      </c>
      <c r="T33" s="70">
        <f>'Table 1 (Q4''19)'!T33/32.15075</f>
        <v>2.9548299806380878</v>
      </c>
      <c r="U33" s="70">
        <f>'Table 1 (Q4''19)'!U33/32.15075</f>
        <v>2.7993126132360828</v>
      </c>
      <c r="V33" s="70">
        <f>'Table 1 (Q4''19)'!V33/32.15075</f>
        <v>2.7993126132360828</v>
      </c>
      <c r="W33" s="70">
        <f>'Table 1 (Q4''19)'!W33/32.15075</f>
        <v>2.9548299806380878</v>
      </c>
      <c r="X33" s="70">
        <f>'Table 1 (Q4''19)'!X33/32.15075</f>
        <v>3.4213820828441013</v>
      </c>
      <c r="Y33" s="70">
        <f>'Table 1 (Q4''19)'!Y33/32.15075</f>
        <v>3.1103473480400923</v>
      </c>
      <c r="Z33" s="70">
        <f>'Table 1 (Q4''19)'!Z33/32.15075</f>
        <v>2.9548299806380878</v>
      </c>
      <c r="AA33" s="70">
        <f>'Table 1 (Q4''19)'!AA33/32.15075</f>
        <v>2.9548299806380878</v>
      </c>
      <c r="AB33" s="70">
        <f>'Table 1 (Q4''19)'!AB33/32.15075</f>
        <v>3.2658647154420968</v>
      </c>
      <c r="AC33" s="70">
        <f>'Table 1 (Q4''19)'!AC33/32.15075</f>
        <v>3.2658647154420968</v>
      </c>
      <c r="AD33" s="70">
        <f>'Table 1 (Q4''19)'!AD33/32.15075</f>
        <v>3.2658647154420968</v>
      </c>
      <c r="AE33" s="70">
        <f>'Table 1 (Q4''19)'!AE33/32.15075</f>
        <v>2.9548299806380878</v>
      </c>
      <c r="AF33" s="70">
        <f>'Table 1 (Q4''19)'!AF33/32.15075</f>
        <v>3.4213820828441013</v>
      </c>
      <c r="AG33" s="70">
        <f>'Table 1 (Q4''19)'!AG33/32.15075</f>
        <v>4.4958472092330277</v>
      </c>
      <c r="AH33" s="70">
        <f>'Table 1 (Q4''19)'!AH33/32.15075</f>
        <v>4.4916910848314648</v>
      </c>
      <c r="AI33" s="70">
        <f>'Table 1 (Q4''19)'!AI33/32.15075</f>
        <v>4.4584420896189672</v>
      </c>
      <c r="AJ33" s="70">
        <f>'Table 1 (Q4''19)'!AJ33/32.15075</f>
        <v>4.5000033336345897</v>
      </c>
      <c r="AK33" s="71">
        <f t="shared" si="31"/>
        <v>0.31525892889865725</v>
      </c>
      <c r="AL33" s="71">
        <f t="shared" si="32"/>
        <v>9.3219207921066694E-3</v>
      </c>
      <c r="AM33" s="124"/>
      <c r="AN33" s="70">
        <f>'Table 1 (Q4''19)'!AN33/32.15075</f>
        <v>5.5986252264721657</v>
      </c>
      <c r="AO33" s="70">
        <f>'Table 1 (Q4''19)'!AO33/32.15075</f>
        <v>5.5986252264721657</v>
      </c>
      <c r="AP33" s="70">
        <f>'Table 1 (Q4''19)'!AP33/32.15075</f>
        <v>5.2875904916681566</v>
      </c>
      <c r="AQ33" s="70">
        <f>'Table 1 (Q4''19)'!AQ33/32.15075</f>
        <v>5.4431078590701611</v>
      </c>
      <c r="AR33" s="70">
        <f>'Table 1 (Q4''19)'!AR33/32.15075</f>
        <v>5.5986252264721657</v>
      </c>
      <c r="AS33" s="70">
        <f>'Table 1 (Q4''19)'!AS33/32.15075</f>
        <v>6.3762120634821891</v>
      </c>
      <c r="AT33" s="70">
        <f>'Table 1 (Q4''19)'!AT33/32.15075</f>
        <v>6.06517732867818</v>
      </c>
      <c r="AU33" s="70">
        <f>'Table 1 (Q4''19)'!AU33/32.15075</f>
        <v>6.2206946960801845</v>
      </c>
      <c r="AV33" s="70">
        <f>'Table 1 (Q4''19)'!AV33/32.15075</f>
        <v>6.5317294308841936</v>
      </c>
      <c r="AW33" s="70">
        <f>'Table 1 (Q4''19)'!AW33/32.15075</f>
        <v>6.3762120634821891</v>
      </c>
      <c r="AX33" s="70">
        <f>'Table 1 (Q4''19)'!AX33/32.15075</f>
        <v>8.9875382940644926</v>
      </c>
      <c r="AY33" s="70">
        <f>'Table 1 (Q4''19)'!AY33/32.15075</f>
        <v>8.9584454232535577</v>
      </c>
      <c r="AZ33" s="71">
        <f t="shared" si="33"/>
        <v>0.4049792155691187</v>
      </c>
      <c r="BA33" s="71">
        <f t="shared" si="34"/>
        <v>-3.2370232937030362E-3</v>
      </c>
      <c r="BB33" s="78"/>
      <c r="BC33" s="29">
        <f t="shared" si="35"/>
        <v>17.94598371731805</v>
      </c>
      <c r="BD33" s="78"/>
    </row>
    <row r="34" spans="1:74" ht="13.5" x14ac:dyDescent="0.35">
      <c r="B34" s="72"/>
      <c r="C34" s="72"/>
      <c r="D34" s="72"/>
      <c r="E34" s="72"/>
      <c r="F34" s="72"/>
      <c r="G34" s="72"/>
      <c r="H34" s="72"/>
      <c r="I34" s="72"/>
      <c r="J34" s="72"/>
      <c r="K34" s="72"/>
      <c r="L34" s="72"/>
      <c r="M34" s="72"/>
      <c r="N34" s="92"/>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72"/>
      <c r="AL34" s="72"/>
      <c r="AM34" s="115"/>
      <c r="AN34" s="72"/>
      <c r="AO34" s="72"/>
      <c r="AP34" s="72"/>
      <c r="AQ34" s="72"/>
      <c r="AR34" s="72"/>
      <c r="AS34" s="72"/>
      <c r="AT34" s="72"/>
      <c r="AU34" s="72"/>
      <c r="AV34" s="72"/>
      <c r="AW34" s="72"/>
      <c r="AX34" s="72"/>
      <c r="AY34" s="72"/>
      <c r="AZ34" s="72"/>
      <c r="BA34" s="72"/>
      <c r="BB34" s="78"/>
      <c r="BC34" s="37"/>
      <c r="BD34" s="78"/>
    </row>
    <row r="35" spans="1:74" s="75" customFormat="1" ht="13.5" x14ac:dyDescent="0.35">
      <c r="A35" s="23"/>
      <c r="B35" s="122" t="s">
        <v>3</v>
      </c>
      <c r="C35" s="65"/>
      <c r="D35" s="65">
        <f>'Table 1 (Q4''19)'!D35/32.15075</f>
        <v>29.081747704174862</v>
      </c>
      <c r="E35" s="65">
        <f>'Table 1 (Q4''19)'!E35/32.15075</f>
        <v>4.6655210220601386</v>
      </c>
      <c r="F35" s="65">
        <f>'Table 1 (Q4''19)'!F35/32.15075</f>
        <v>9.4865594115222809</v>
      </c>
      <c r="G35" s="65">
        <f>'Table 1 (Q4''19)'!G35/32.15075</f>
        <v>16.640358312014492</v>
      </c>
      <c r="H35" s="65">
        <f>'Table 1 (Q4''19)'!H35/32.15075</f>
        <v>8.5534552071102539</v>
      </c>
      <c r="I35" s="65">
        <f>'Table 1 (Q4''19)'!I35/32.15075</f>
        <v>0.46655210220601384</v>
      </c>
      <c r="J35" s="65">
        <f>'Table 1 (Q4''19)'!J35/32.15075</f>
        <v>38.941548797461955</v>
      </c>
      <c r="K35" s="65">
        <f>'Table 1 (Q4''19)'!K35/32.15075</f>
        <v>19.688498713093782</v>
      </c>
      <c r="L35" s="66" t="str">
        <f t="shared" ref="L35:M38" si="36">IF(ISERROR(J35/I35),"N/M",IF((J35-I35)/ABS(I35)&gt;300%,"&gt;300%",IF((J35-I35)/ABS(I35)&lt;-300%,"&lt;-300%",(J35-I35)/ABS(I35))))</f>
        <v>&gt;300%</v>
      </c>
      <c r="M35" s="66">
        <f t="shared" si="36"/>
        <v>-0.49440894568690102</v>
      </c>
      <c r="N35" s="92"/>
      <c r="O35" s="65">
        <f t="shared" ref="O35:AB35" si="37">SUM(O36:O38)</f>
        <v>-5.443107859070162</v>
      </c>
      <c r="P35" s="65">
        <f t="shared" si="37"/>
        <v>0</v>
      </c>
      <c r="Q35" s="65">
        <f t="shared" si="37"/>
        <v>-0.31103473480400934</v>
      </c>
      <c r="R35" s="65">
        <f t="shared" si="37"/>
        <v>3.5768994502461062</v>
      </c>
      <c r="S35" s="65">
        <f t="shared" si="37"/>
        <v>8.8644899419142611</v>
      </c>
      <c r="T35" s="65">
        <f t="shared" si="37"/>
        <v>-2.9548299806380882</v>
      </c>
      <c r="U35" s="65">
        <f t="shared" si="37"/>
        <v>5.132073124266153</v>
      </c>
      <c r="V35" s="65">
        <f t="shared" si="37"/>
        <v>2.9548299806380873</v>
      </c>
      <c r="W35" s="65">
        <f t="shared" si="37"/>
        <v>1.5551736740200461</v>
      </c>
      <c r="X35" s="65">
        <f t="shared" si="37"/>
        <v>6.9982815330902071</v>
      </c>
      <c r="Y35" s="65">
        <f>SUM(Y36:Y38)</f>
        <v>2.4882778784320738</v>
      </c>
      <c r="Z35" s="65">
        <f t="shared" si="37"/>
        <v>3.2658647154420972</v>
      </c>
      <c r="AA35" s="65">
        <f t="shared" si="37"/>
        <v>-0.31103473480400934</v>
      </c>
      <c r="AB35" s="65">
        <f t="shared" si="37"/>
        <v>3.1103473480400923</v>
      </c>
      <c r="AC35" s="65">
        <f>'Table 1 (Q4''19)'!AC35/32.15075</f>
        <v>1.8662084088240554</v>
      </c>
      <c r="AD35" s="65">
        <f>'Table 1 (Q4''19)'!AD35/32.15075</f>
        <v>-1.7106910414220506</v>
      </c>
      <c r="AE35" s="65">
        <f>'Table 1 (Q4''19)'!AE35/32.15075</f>
        <v>2.0217257762260599</v>
      </c>
      <c r="AF35" s="65">
        <f>'Table 1 (Q4''19)'!AF35/32.15075</f>
        <v>-2.0217257762260599</v>
      </c>
      <c r="AG35" s="65">
        <f>'Table 1 (Q4''19)'!AG35/32.15075</f>
        <v>24.692661788394517</v>
      </c>
      <c r="AH35" s="65">
        <f>'Table 1 (Q4''19)'!AH35/32.15075</f>
        <v>3.9179554444002549</v>
      </c>
      <c r="AI35" s="65">
        <f>'Table 1 (Q4''19)'!AI35/32.15075</f>
        <v>7.7986670358153907</v>
      </c>
      <c r="AJ35" s="65">
        <f>'Table 1 (Q4''19)'!AJ35/32.15075</f>
        <v>2.5350829520532088</v>
      </c>
      <c r="AK35" s="66">
        <f t="shared" ref="AK35:AK38" si="38">IF(ISERROR(AJ35/AF35),"N/M",IF((AJ35-AF35)/ABS(AF35)&gt;300%,"&gt;300%",IF((AJ35-AF35)/ABS(AF35)&lt;-300%,"&lt;-300%",(AJ35-AF35)/ABS(AF35))))</f>
        <v>2.2539202803188414</v>
      </c>
      <c r="AL35" s="66">
        <f t="shared" ref="AL35:AL38" si="39">IF(ISERROR(AJ35/AI35),"N/M",IF((AJ35-AI35)/ABS(AI35)&gt;300%,"&gt;300%",IF((AJ35-AI35)/ABS(AI35)&lt;-300%,"&lt;-300%",(AJ35-AI35)/ABS(AI35))))</f>
        <v>-0.67493381363624882</v>
      </c>
      <c r="AM35" s="123"/>
      <c r="AN35" s="65">
        <f>'Table 1 (Q4''19)'!AN35/32.15075</f>
        <v>10.108628881130299</v>
      </c>
      <c r="AO35" s="65">
        <f>'Table 1 (Q4''19)'!AO35/32.15075</f>
        <v>-5.4431078590701611</v>
      </c>
      <c r="AP35" s="65">
        <f>'Table 1 (Q4''19)'!AP35/32.15075</f>
        <v>3.2658647154420968</v>
      </c>
      <c r="AQ35" s="65">
        <f>'Table 1 (Q4''19)'!AQ35/32.15075</f>
        <v>5.9096599612761755</v>
      </c>
      <c r="AR35" s="65">
        <f>'Table 1 (Q4''19)'!AR35/32.15075</f>
        <v>8.0869031049042395</v>
      </c>
      <c r="AS35" s="65">
        <f>'Table 1 (Q4''19)'!AS35/32.15075</f>
        <v>8.5534552071102539</v>
      </c>
      <c r="AT35" s="65">
        <f>'Table 1 (Q4''19)'!AT35/32.15075</f>
        <v>5.7541425938741702</v>
      </c>
      <c r="AU35" s="65">
        <f>'Table 1 (Q4''19)'!AU35/32.15075</f>
        <v>2.7993126132360828</v>
      </c>
      <c r="AV35" s="65">
        <f>'Table 1 (Q4''19)'!AV35/32.15075</f>
        <v>0.15551736740200461</v>
      </c>
      <c r="AW35" s="65">
        <f>'Table 1 (Q4''19)'!AW35/32.15075</f>
        <v>0</v>
      </c>
      <c r="AX35" s="65">
        <f>'Table 1 (Q4''19)'!AX35/32.15075</f>
        <v>28.610617232794773</v>
      </c>
      <c r="AY35" s="65">
        <f>'Table 1 (Q4''19)'!AY35/32.15075</f>
        <v>10.333749987868599</v>
      </c>
      <c r="AZ35" s="66" t="str">
        <f t="shared" ref="AZ35:AZ38" si="40">IF(ISERROR(AY35/AW35),"N/M",IF((AY35-AW35)/ABS(AW35)&gt;300%,"&gt;300%",IF((AY35-AW35)/ABS(AW35)&lt;-300%,"&lt;-300%",(AY35-AW35)/ABS(AW35))))</f>
        <v>N/M</v>
      </c>
      <c r="BA35" s="66">
        <f t="shared" ref="BA35:BA38" si="41">IF(ISERROR(AY35/AX35),"N/M",IF((AY35-AX35)/ABS(AX35)&gt;300%,"&gt;300%",IF((AY35-AX35)/ABS(AX35)&lt;-300%,"&lt;-300%",(AY35-AX35)/ABS(AX35))))</f>
        <v>-0.63881415406782649</v>
      </c>
      <c r="BB35" s="78"/>
      <c r="BC35" s="9">
        <f t="shared" ref="BC35:BC38" si="42">SUM(AG35:AJ35)</f>
        <v>38.944367220663374</v>
      </c>
      <c r="BD35" s="78"/>
    </row>
    <row r="36" spans="1:74" ht="13.5" x14ac:dyDescent="0.35">
      <c r="B36" s="108"/>
      <c r="C36" s="108" t="s">
        <v>42</v>
      </c>
      <c r="D36" s="67">
        <f>'Table 1 (Q4''19)'!D36/32.15075</f>
        <v>-0.15551736740200461</v>
      </c>
      <c r="E36" s="67">
        <f>'Table 1 (Q4''19)'!E36/32.15075</f>
        <v>1.5551736740200461</v>
      </c>
      <c r="F36" s="67">
        <f>'Table 1 (Q4''19)'!F36/32.15075</f>
        <v>16.329323577210484</v>
      </c>
      <c r="G36" s="67">
        <f>'Table 1 (Q4''19)'!G36/32.15075</f>
        <v>14.307597800984423</v>
      </c>
      <c r="H36" s="67">
        <f>'Table 1 (Q4''19)'!H36/32.15075</f>
        <v>6.6872467982861981</v>
      </c>
      <c r="I36" s="67">
        <f>'Table 1 (Q4''19)'!I36/32.15075</f>
        <v>8.7089725745122575</v>
      </c>
      <c r="J36" s="67">
        <f>'Table 1 (Q4''19)'!J36/32.15075</f>
        <v>8.7400760479926589</v>
      </c>
      <c r="K36" s="67">
        <f>'Table 1 (Q4''19)'!K36/32.15075</f>
        <v>9.4243524645614798</v>
      </c>
      <c r="L36" s="26">
        <f t="shared" si="36"/>
        <v>3.5714285714286303E-3</v>
      </c>
      <c r="M36" s="68">
        <f t="shared" si="36"/>
        <v>7.8291814946619284E-2</v>
      </c>
      <c r="N36" s="92"/>
      <c r="O36" s="69">
        <f>'Table 1 (Q4''19)'!O36/32.15075</f>
        <v>0.46655210220601384</v>
      </c>
      <c r="P36" s="69">
        <f>'Table 1 (Q4''19)'!P36/32.15075</f>
        <v>1.2441389392160369</v>
      </c>
      <c r="Q36" s="69">
        <f>'Table 1 (Q4''19)'!Q36/32.15075</f>
        <v>1.3996563066180414</v>
      </c>
      <c r="R36" s="69">
        <f>'Table 1 (Q4''19)'!R36/32.15075</f>
        <v>2.3327605110300693</v>
      </c>
      <c r="S36" s="69">
        <f>'Table 1 (Q4''19)'!S36/32.15075</f>
        <v>5.5986252264721657</v>
      </c>
      <c r="T36" s="69">
        <f>'Table 1 (Q4''19)'!T36/32.15075</f>
        <v>6.8427641656882026</v>
      </c>
      <c r="U36" s="69">
        <f>'Table 1 (Q4''19)'!U36/32.15075</f>
        <v>4.6655210220601386</v>
      </c>
      <c r="V36" s="69">
        <f>'Table 1 (Q4''19)'!V36/32.15075</f>
        <v>3.5768994502461058</v>
      </c>
      <c r="W36" s="69">
        <f>'Table 1 (Q4''19)'!W36/32.15075</f>
        <v>2.4882778784320738</v>
      </c>
      <c r="X36" s="69">
        <f>'Table 1 (Q4''19)'!X36/32.15075</f>
        <v>3.5768994502461058</v>
      </c>
      <c r="Y36" s="69">
        <f>'Table 1 (Q4''19)'!Y36/32.15075</f>
        <v>0.93310420441202768</v>
      </c>
      <c r="Z36" s="69">
        <f>'Table 1 (Q4''19)'!Z36/32.15075</f>
        <v>2.3327605110300693</v>
      </c>
      <c r="AA36" s="69">
        <f>'Table 1 (Q4''19)'!AA36/32.15075</f>
        <v>1.3996563066180414</v>
      </c>
      <c r="AB36" s="69">
        <f>'Table 1 (Q4''19)'!AB36/32.15075</f>
        <v>2.0217257762260599</v>
      </c>
      <c r="AC36" s="69">
        <f>'Table 1 (Q4''19)'!AC36/32.15075</f>
        <v>2.6437952458340783</v>
      </c>
      <c r="AD36" s="69">
        <f>'Table 1 (Q4''19)'!AD36/32.15075</f>
        <v>2.1772431436280644</v>
      </c>
      <c r="AE36" s="69">
        <f>'Table 1 (Q4''19)'!AE36/32.15075</f>
        <v>2.1772431436280644</v>
      </c>
      <c r="AF36" s="69">
        <f>'Table 1 (Q4''19)'!AF36/32.15075</f>
        <v>1.5551736740200461</v>
      </c>
      <c r="AG36" s="67">
        <f>'Table 1 (Q4''19)'!AG36/32.15075</f>
        <v>3.4409189239748939</v>
      </c>
      <c r="AH36" s="67">
        <f>'Table 1 (Q4''19)'!AH36/32.15075</f>
        <v>2.7658071514310723</v>
      </c>
      <c r="AI36" s="67">
        <f>'Table 1 (Q4''19)'!AI36/32.15075</f>
        <v>1.660645190246268</v>
      </c>
      <c r="AJ36" s="67">
        <f>'Table 1 (Q4''19)'!AJ36/32.15075</f>
        <v>0.87687623157239736</v>
      </c>
      <c r="AK36" s="68">
        <f t="shared" si="38"/>
        <v>-0.4361554299554749</v>
      </c>
      <c r="AL36" s="68">
        <f t="shared" si="39"/>
        <v>-0.47196653642650804</v>
      </c>
      <c r="AM36" s="92"/>
      <c r="AN36" s="69">
        <f>'Table 1 (Q4''19)'!AN36/32.15075</f>
        <v>-0.15551736740200461</v>
      </c>
      <c r="AO36" s="69">
        <f>'Table 1 (Q4''19)'!AO36/32.15075</f>
        <v>1.7106910414220506</v>
      </c>
      <c r="AP36" s="69">
        <f>'Table 1 (Q4''19)'!AP36/32.15075</f>
        <v>3.7324168176481107</v>
      </c>
      <c r="AQ36" s="69">
        <f>'Table 1 (Q4''19)'!AQ36/32.15075</f>
        <v>12.441389392160369</v>
      </c>
      <c r="AR36" s="69">
        <f>'Table 1 (Q4''19)'!AR36/32.15075</f>
        <v>8.2424204723062449</v>
      </c>
      <c r="AS36" s="69">
        <f>'Table 1 (Q4''19)'!AS36/32.15075</f>
        <v>6.06517732867818</v>
      </c>
      <c r="AT36" s="69">
        <f>'Table 1 (Q4''19)'!AT36/32.15075</f>
        <v>3.2658647154420968</v>
      </c>
      <c r="AU36" s="69">
        <f>'Table 1 (Q4''19)'!AU36/32.15075</f>
        <v>3.4213820828441013</v>
      </c>
      <c r="AV36" s="69">
        <f>'Table 1 (Q4''19)'!AV36/32.15075</f>
        <v>4.8210383894621431</v>
      </c>
      <c r="AW36" s="69">
        <f>'Table 1 (Q4''19)'!AW36/32.15075</f>
        <v>3.7324168176481107</v>
      </c>
      <c r="AX36" s="69">
        <f>'Table 1 (Q4''19)'!AX36/32.15075</f>
        <v>6.2067260754059665</v>
      </c>
      <c r="AY36" s="69">
        <f>'Table 1 (Q4''19)'!AY36/32.15075</f>
        <v>2.5375214218186652</v>
      </c>
      <c r="AZ36" s="68">
        <f t="shared" si="40"/>
        <v>-0.32013985956219621</v>
      </c>
      <c r="BA36" s="68">
        <f t="shared" si="41"/>
        <v>-0.59116587537614307</v>
      </c>
      <c r="BB36" s="78"/>
      <c r="BC36" s="13">
        <f t="shared" si="42"/>
        <v>8.7442474972246309</v>
      </c>
      <c r="BD36" s="78"/>
    </row>
    <row r="37" spans="1:74" ht="13.5" x14ac:dyDescent="0.35">
      <c r="B37" s="108"/>
      <c r="C37" s="108" t="s">
        <v>43</v>
      </c>
      <c r="D37" s="67">
        <f>'Table 1 (Q4''19)'!D37/32.15075</f>
        <v>28.148643499762834</v>
      </c>
      <c r="E37" s="67">
        <f>'Table 1 (Q4''19)'!E37/32.15075</f>
        <v>6.6872467982861981</v>
      </c>
      <c r="F37" s="67">
        <f>'Table 1 (Q4''19)'!F37/32.15075</f>
        <v>-7.4648336352962215</v>
      </c>
      <c r="G37" s="67">
        <f>'Table 1 (Q4''19)'!G37/32.15075</f>
        <v>-0.31103473480400923</v>
      </c>
      <c r="H37" s="67">
        <f>'Table 1 (Q4''19)'!H37/32.15075</f>
        <v>3.2658647154420968</v>
      </c>
      <c r="I37" s="67">
        <f>'Table 1 (Q4''19)'!I37/32.15075</f>
        <v>-7.620351002698226</v>
      </c>
      <c r="J37" s="67">
        <f>'Table 1 (Q4''19)'!J37/32.15075</f>
        <v>30.823542219077314</v>
      </c>
      <c r="K37" s="67">
        <f>'Table 1 (Q4''19)'!K37/32.15075</f>
        <v>10.264146248532304</v>
      </c>
      <c r="L37" s="26" t="str">
        <f t="shared" si="36"/>
        <v>&gt;300%</v>
      </c>
      <c r="M37" s="68">
        <f t="shared" si="36"/>
        <v>-0.66700302724520688</v>
      </c>
      <c r="N37" s="92"/>
      <c r="O37" s="69">
        <f>'Table 1 (Q4''19)'!O37/32.15075</f>
        <v>-2.9548299806380878</v>
      </c>
      <c r="P37" s="69">
        <f>'Table 1 (Q4''19)'!P37/32.15075</f>
        <v>-0.93310420441202768</v>
      </c>
      <c r="Q37" s="69">
        <f>'Table 1 (Q4''19)'!Q37/32.15075</f>
        <v>-1.5551736740200461</v>
      </c>
      <c r="R37" s="69">
        <f>'Table 1 (Q4''19)'!R37/32.15075</f>
        <v>1.3996563066180414</v>
      </c>
      <c r="S37" s="69">
        <f>'Table 1 (Q4''19)'!S37/32.15075</f>
        <v>3.4213820828441013</v>
      </c>
      <c r="T37" s="69">
        <f>'Table 1 (Q4''19)'!T37/32.15075</f>
        <v>-10.730698350738319</v>
      </c>
      <c r="U37" s="69">
        <f>'Table 1 (Q4''19)'!U37/32.15075</f>
        <v>-0.77758683701002307</v>
      </c>
      <c r="V37" s="69">
        <f>'Table 1 (Q4''19)'!V37/32.15075</f>
        <v>-0.46655210220601384</v>
      </c>
      <c r="W37" s="69">
        <f>'Table 1 (Q4''19)'!W37/32.15075</f>
        <v>-2.6437952458340783</v>
      </c>
      <c r="X37" s="69">
        <f>'Table 1 (Q4''19)'!X37/32.15075</f>
        <v>3.5768994502461058</v>
      </c>
      <c r="Y37" s="69">
        <f>'Table 1 (Q4''19)'!Y37/32.15075</f>
        <v>1.8662084088240554</v>
      </c>
      <c r="Z37" s="69">
        <f>'Table 1 (Q4''19)'!Z37/32.15075</f>
        <v>0.93310420441202768</v>
      </c>
      <c r="AA37" s="69">
        <f>'Table 1 (Q4''19)'!AA37/32.15075</f>
        <v>-1.2441389392160369</v>
      </c>
      <c r="AB37" s="69">
        <f>'Table 1 (Q4''19)'!AB37/32.15075</f>
        <v>1.7106910414220506</v>
      </c>
      <c r="AC37" s="69">
        <f>'Table 1 (Q4''19)'!AC37/32.15075</f>
        <v>-0.46655210220601384</v>
      </c>
      <c r="AD37" s="69">
        <f>'Table 1 (Q4''19)'!AD37/32.15075</f>
        <v>-3.8879341850501152</v>
      </c>
      <c r="AE37" s="69">
        <f>'Table 1 (Q4''19)'!AE37/32.15075</f>
        <v>0.15551736740200461</v>
      </c>
      <c r="AF37" s="69">
        <f>'Table 1 (Q4''19)'!AF37/32.15075</f>
        <v>-3.5768994502461058</v>
      </c>
      <c r="AG37" s="67">
        <f>'Table 1 (Q4''19)'!AG37/32.15075</f>
        <v>21.367247721437291</v>
      </c>
      <c r="AH37" s="67">
        <f>'Table 1 (Q4''19)'!AH37/32.15075</f>
        <v>1.5524496106622721</v>
      </c>
      <c r="AI37" s="67">
        <f>'Table 1 (Q4''19)'!AI37/32.15075</f>
        <v>6.438419010442991</v>
      </c>
      <c r="AJ37" s="67">
        <f>'Table 1 (Q4''19)'!AJ37/32.15075</f>
        <v>1.4707434963166428</v>
      </c>
      <c r="AK37" s="68">
        <f t="shared" si="38"/>
        <v>1.4111783170800201</v>
      </c>
      <c r="AL37" s="68">
        <f t="shared" si="39"/>
        <v>-0.77156760162221116</v>
      </c>
      <c r="AM37" s="92"/>
      <c r="AN37" s="69">
        <f>'Table 1 (Q4''19)'!AN37/32.15075</f>
        <v>10.575180983336313</v>
      </c>
      <c r="AO37" s="69">
        <f>'Table 1 (Q4''19)'!AO37/32.15075</f>
        <v>-3.8879341850501152</v>
      </c>
      <c r="AP37" s="69">
        <f>'Table 1 (Q4''19)'!AP37/32.15075</f>
        <v>-0.15551736740200461</v>
      </c>
      <c r="AQ37" s="69">
        <f>'Table 1 (Q4''19)'!AQ37/32.15075</f>
        <v>-7.309316267894217</v>
      </c>
      <c r="AR37" s="69">
        <f>'Table 1 (Q4''19)'!AR37/32.15075</f>
        <v>-1.2441389392160369</v>
      </c>
      <c r="AS37" s="69">
        <f>'Table 1 (Q4''19)'!AS37/32.15075</f>
        <v>0.93310420441202768</v>
      </c>
      <c r="AT37" s="69">
        <f>'Table 1 (Q4''19)'!AT37/32.15075</f>
        <v>2.7993126132360828</v>
      </c>
      <c r="AU37" s="69">
        <f>'Table 1 (Q4''19)'!AU37/32.15075</f>
        <v>0.46655210220601384</v>
      </c>
      <c r="AV37" s="69">
        <f>'Table 1 (Q4''19)'!AV37/32.15075</f>
        <v>-4.3544862872561287</v>
      </c>
      <c r="AW37" s="69">
        <f>'Table 1 (Q4''19)'!AW37/32.15075</f>
        <v>-3.4213820828441013</v>
      </c>
      <c r="AX37" s="69">
        <f>'Table 1 (Q4''19)'!AX37/32.15075</f>
        <v>22.919697332099563</v>
      </c>
      <c r="AY37" s="69">
        <f>'Table 1 (Q4''19)'!AY37/32.15075</f>
        <v>7.9091625067596336</v>
      </c>
      <c r="AZ37" s="68" t="str">
        <f t="shared" si="40"/>
        <v>&gt;300%</v>
      </c>
      <c r="BA37" s="68">
        <f t="shared" si="41"/>
        <v>-0.65491854485867618</v>
      </c>
      <c r="BB37" s="78"/>
      <c r="BC37" s="13">
        <f t="shared" si="42"/>
        <v>30.828859838859199</v>
      </c>
      <c r="BD37" s="78"/>
    </row>
    <row r="38" spans="1:74" ht="13.5" x14ac:dyDescent="0.35">
      <c r="B38" s="108"/>
      <c r="C38" s="108" t="s">
        <v>37</v>
      </c>
      <c r="D38" s="67">
        <f>'Table 1 (Q4''19)'!D38/32.15075</f>
        <v>1.0886215718140322</v>
      </c>
      <c r="E38" s="67">
        <f>'Table 1 (Q4''19)'!E38/32.15075</f>
        <v>-3.5768994502461058</v>
      </c>
      <c r="F38" s="67">
        <f>'Table 1 (Q4''19)'!F38/32.15075</f>
        <v>0.62206946960801845</v>
      </c>
      <c r="G38" s="67">
        <f>'Table 1 (Q4''19)'!G38/32.15075</f>
        <v>2.6437952458340783</v>
      </c>
      <c r="H38" s="67">
        <f>'Table 1 (Q4''19)'!H38/32.15075</f>
        <v>-1.3996563066180414</v>
      </c>
      <c r="I38" s="67">
        <f>'Table 1 (Q4''19)'!I38/32.15075</f>
        <v>-0.62206946960801845</v>
      </c>
      <c r="J38" s="67">
        <f>'Table 1 (Q4''19)'!J38/32.15075</f>
        <v>-0.62206946960801845</v>
      </c>
      <c r="K38" s="67">
        <f>'Table 1 (Q4''19)'!K38/32.15075</f>
        <v>0</v>
      </c>
      <c r="L38" s="68">
        <f t="shared" si="36"/>
        <v>0</v>
      </c>
      <c r="M38" s="68">
        <f t="shared" si="36"/>
        <v>1</v>
      </c>
      <c r="N38" s="92"/>
      <c r="O38" s="69">
        <f>'Table 1 (Q4''19)'!O38/32.15075</f>
        <v>-2.9548299806380878</v>
      </c>
      <c r="P38" s="69">
        <f>'Table 1 (Q4''19)'!P38/32.15075</f>
        <v>-0.31103473480400923</v>
      </c>
      <c r="Q38" s="69">
        <f>'Table 1 (Q4''19)'!Q38/32.15075</f>
        <v>-0.15551736740200461</v>
      </c>
      <c r="R38" s="69">
        <f>'Table 1 (Q4''19)'!R38/32.15075</f>
        <v>-0.15551736740200461</v>
      </c>
      <c r="S38" s="69">
        <f>'Table 1 (Q4''19)'!S38/32.15075</f>
        <v>-0.15551736740200461</v>
      </c>
      <c r="T38" s="69">
        <f>'Table 1 (Q4''19)'!T38/32.15075</f>
        <v>0.93310420441202768</v>
      </c>
      <c r="U38" s="69">
        <f>'Table 1 (Q4''19)'!U38/32.15075</f>
        <v>1.2441389392160369</v>
      </c>
      <c r="V38" s="69">
        <f>'Table 1 (Q4''19)'!V38/32.15075</f>
        <v>-0.15551736740200461</v>
      </c>
      <c r="W38" s="69">
        <f>'Table 1 (Q4''19)'!W38/32.15075</f>
        <v>1.7106910414220506</v>
      </c>
      <c r="X38" s="69">
        <f>'Table 1 (Q4''19)'!X38/32.15075</f>
        <v>-0.15551736740200461</v>
      </c>
      <c r="Y38" s="69">
        <f>'Table 1 (Q4''19)'!Y38/32.15075</f>
        <v>-0.31103473480400923</v>
      </c>
      <c r="Z38" s="69">
        <f>'Table 1 (Q4''19)'!Z38/32.15075</f>
        <v>0</v>
      </c>
      <c r="AA38" s="69">
        <f>'Table 1 (Q4''19)'!AA38/32.15075</f>
        <v>-0.46655210220601384</v>
      </c>
      <c r="AB38" s="69">
        <f>'Table 1 (Q4''19)'!AB38/32.15075</f>
        <v>-0.62206946960801845</v>
      </c>
      <c r="AC38" s="69">
        <f>'Table 1 (Q4''19)'!AC38/32.15075</f>
        <v>-0.31103473480400923</v>
      </c>
      <c r="AD38" s="69">
        <f>'Table 1 (Q4''19)'!AD38/32.15075</f>
        <v>0</v>
      </c>
      <c r="AE38" s="69">
        <f>'Table 1 (Q4''19)'!AE38/32.15075</f>
        <v>-0.31103473480400923</v>
      </c>
      <c r="AF38" s="69">
        <f>'Table 1 (Q4''19)'!AF38/32.15075</f>
        <v>0</v>
      </c>
      <c r="AG38" s="67">
        <f>'Table 1 (Q4''19)'!AG38/32.15075</f>
        <v>-0.1155048570176713</v>
      </c>
      <c r="AH38" s="67">
        <f>'Table 1 (Q4''19)'!AH38/32.15075</f>
        <v>-0.40030131769308896</v>
      </c>
      <c r="AI38" s="67">
        <f>'Table 1 (Q4''19)'!AI38/32.15075</f>
        <v>-0.30039716487386731</v>
      </c>
      <c r="AJ38" s="67">
        <f>'Table 1 (Q4''19)'!AJ38/32.15075</f>
        <v>0.18746322416416858</v>
      </c>
      <c r="AK38" s="68" t="str">
        <f t="shared" si="38"/>
        <v>N/M</v>
      </c>
      <c r="AL38" s="68">
        <f t="shared" si="39"/>
        <v>1.6240512431030494</v>
      </c>
      <c r="AM38" s="92"/>
      <c r="AN38" s="69">
        <f>'Table 1 (Q4''19)'!AN38/32.15075</f>
        <v>-0.31103473480400923</v>
      </c>
      <c r="AO38" s="69">
        <f>'Table 1 (Q4''19)'!AO38/32.15075</f>
        <v>-3.2658647154420968</v>
      </c>
      <c r="AP38" s="69">
        <f>'Table 1 (Q4''19)'!AP38/32.15075</f>
        <v>-0.31103473480400923</v>
      </c>
      <c r="AQ38" s="69">
        <f>'Table 1 (Q4''19)'!AQ38/32.15075</f>
        <v>0.77758683701002307</v>
      </c>
      <c r="AR38" s="69">
        <f>'Table 1 (Q4''19)'!AR38/32.15075</f>
        <v>1.0886215718140322</v>
      </c>
      <c r="AS38" s="69">
        <f>'Table 1 (Q4''19)'!AS38/32.15075</f>
        <v>1.5551736740200461</v>
      </c>
      <c r="AT38" s="69">
        <f>'Table 1 (Q4''19)'!AT38/32.15075</f>
        <v>-0.31103473480400923</v>
      </c>
      <c r="AU38" s="69">
        <f>'Table 1 (Q4''19)'!AU38/32.15075</f>
        <v>-1.0886215718140322</v>
      </c>
      <c r="AV38" s="69">
        <f>'Table 1 (Q4''19)'!AV38/32.15075</f>
        <v>-0.31103473480400923</v>
      </c>
      <c r="AW38" s="69">
        <f>'Table 1 (Q4''19)'!AW38/32.15075</f>
        <v>-0.31103473480400923</v>
      </c>
      <c r="AX38" s="69">
        <f>'Table 1 (Q4''19)'!AX38/32.15075</f>
        <v>-0.51580617471076029</v>
      </c>
      <c r="AY38" s="69">
        <f>'Table 1 (Q4''19)'!AY38/32.15075</f>
        <v>-0.11293394070969871</v>
      </c>
      <c r="AZ38" s="68">
        <f t="shared" si="40"/>
        <v>0.63690891057276544</v>
      </c>
      <c r="BA38" s="68">
        <f t="shared" si="41"/>
        <v>0.78105353086742957</v>
      </c>
      <c r="BB38" s="78"/>
      <c r="BC38" s="13">
        <f t="shared" si="42"/>
        <v>-0.62874011542045893</v>
      </c>
      <c r="BD38" s="78"/>
    </row>
    <row r="39" spans="1:74" ht="13.5" x14ac:dyDescent="0.35">
      <c r="B39" s="122"/>
      <c r="C39" s="92"/>
      <c r="D39" s="65"/>
      <c r="E39" s="65"/>
      <c r="F39" s="65"/>
      <c r="G39" s="65"/>
      <c r="H39" s="65"/>
      <c r="I39" s="65"/>
      <c r="J39" s="65"/>
      <c r="K39" s="65"/>
      <c r="L39" s="76"/>
      <c r="M39" s="76"/>
      <c r="N39" s="92"/>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92"/>
      <c r="AN39" s="92"/>
      <c r="AO39" s="69"/>
      <c r="AP39" s="69"/>
      <c r="AQ39" s="69"/>
      <c r="AR39" s="69"/>
      <c r="AS39" s="69"/>
      <c r="AT39" s="69"/>
      <c r="AU39" s="69"/>
      <c r="AV39" s="69"/>
      <c r="AW39" s="69"/>
      <c r="AX39" s="69"/>
      <c r="AY39" s="69"/>
      <c r="AZ39" s="68"/>
      <c r="BA39" s="68"/>
      <c r="BB39" s="78"/>
      <c r="BC39" s="13"/>
      <c r="BD39" s="78"/>
    </row>
    <row r="40" spans="1:74" ht="13.5" x14ac:dyDescent="0.35">
      <c r="B40" s="128" t="s">
        <v>26</v>
      </c>
      <c r="C40" s="94"/>
      <c r="D40" s="94">
        <f>'Table 1 (Q4''19)'!D40/32.15075</f>
        <v>264.0684898486038</v>
      </c>
      <c r="E40" s="94">
        <f>'Table 1 (Q4''19)'!E40/32.15075</f>
        <v>248.05020100619734</v>
      </c>
      <c r="F40" s="94">
        <f>'Table 1 (Q4''19)'!F40/32.15075</f>
        <v>254.89296517188555</v>
      </c>
      <c r="G40" s="94">
        <f>'Table 1 (Q4''19)'!G40/32.15075</f>
        <v>257.69227778512163</v>
      </c>
      <c r="H40" s="94">
        <f>'Table 1 (Q4''19)'!H40/32.15075</f>
        <v>240.89640210570514</v>
      </c>
      <c r="I40" s="94">
        <f>'Table 1 (Q4''19)'!I40/32.15075</f>
        <v>226.12225220251469</v>
      </c>
      <c r="J40" s="94">
        <f>'Table 1 (Q4''19)'!J40/32.15075</f>
        <v>262.20703671763482</v>
      </c>
      <c r="K40" s="94">
        <f>'Table 1 (Q4''19)'!K40/32.15075</f>
        <v>248.76558089624658</v>
      </c>
      <c r="L40" s="107">
        <f>IF(ISERROR(J40/I40),"N/M",IF((J40-I40)/ABS(I40)&gt;300%,"&gt;300%",IF((J40-I40)/ABS(I40)&lt;-300%,"&lt;-300%",(J40-I40)/ABS(I40))))</f>
        <v>0.15958086461478663</v>
      </c>
      <c r="M40" s="107">
        <f>IF(ISERROR(K40/J40),"N/M",IF((K40-J40)/ABS(J40)&gt;300%,"&gt;300%",IF((K40-J40)/ABS(J40)&lt;-300%,"&lt;-300%",(K40-J40)/ABS(J40))))</f>
        <v>-5.1262757817834854E-2</v>
      </c>
      <c r="N40" s="92"/>
      <c r="O40" s="94">
        <f t="shared" ref="O40:AB40" si="43">SUM(O21,O25,O27,O35)</f>
        <v>53.342457018887579</v>
      </c>
      <c r="P40" s="94">
        <f t="shared" si="43"/>
        <v>59.718669082369765</v>
      </c>
      <c r="Q40" s="94">
        <f>SUM(Q21,Q25,Q27,Q35)</f>
        <v>61.740394858595828</v>
      </c>
      <c r="R40" s="94">
        <f t="shared" si="43"/>
        <v>64.073155369625894</v>
      </c>
      <c r="S40" s="94">
        <f t="shared" si="43"/>
        <v>71.537989004922125</v>
      </c>
      <c r="T40" s="94">
        <f t="shared" si="43"/>
        <v>58.163495408349718</v>
      </c>
      <c r="U40" s="94">
        <f t="shared" si="43"/>
        <v>64.384190104429905</v>
      </c>
      <c r="V40" s="94">
        <f t="shared" si="43"/>
        <v>64.850742206635914</v>
      </c>
      <c r="W40" s="94">
        <f t="shared" si="43"/>
        <v>60.340738551977786</v>
      </c>
      <c r="X40" s="94">
        <f t="shared" si="43"/>
        <v>69.049711126490052</v>
      </c>
      <c r="Y40" s="94">
        <f t="shared" si="43"/>
        <v>61.584877491193822</v>
      </c>
      <c r="Z40" s="94">
        <f t="shared" si="43"/>
        <v>60.651773286781797</v>
      </c>
      <c r="AA40" s="94">
        <f t="shared" si="43"/>
        <v>55.20866542771163</v>
      </c>
      <c r="AB40" s="94">
        <f t="shared" si="43"/>
        <v>64.073155369625908</v>
      </c>
      <c r="AC40" s="94">
        <f>'Table 1 (Q4''19)'!AC40/32.15075</f>
        <v>59.563151714967766</v>
      </c>
      <c r="AD40" s="94">
        <f>'Table 1 (Q4''19)'!AD40/32.15075</f>
        <v>56.141769632123662</v>
      </c>
      <c r="AE40" s="94">
        <f>'Table 1 (Q4''19)'!AE40/32.15075</f>
        <v>55.830734897319651</v>
      </c>
      <c r="AF40" s="94">
        <f>'Table 1 (Q4''19)'!AF40/32.15075</f>
        <v>54.43107859070161</v>
      </c>
      <c r="AG40" s="94">
        <f>'Table 1 (Q4''19)'!AG40/32.15075</f>
        <v>82.379783023612219</v>
      </c>
      <c r="AH40" s="94">
        <f>'Table 1 (Q4''19)'!AH40/32.15075</f>
        <v>61.809378462363377</v>
      </c>
      <c r="AI40" s="94">
        <f>'Table 1 (Q4''19)'!AI40/32.15075</f>
        <v>63.806107832937279</v>
      </c>
      <c r="AJ40" s="94">
        <f>'Table 1 (Q4''19)'!AJ40/32.15075</f>
        <v>54.191095078166349</v>
      </c>
      <c r="AK40" s="107">
        <f>IF(ISERROR(AJ40/AF40),"N/M",IF((AJ40-AF40)/ABS(AF40)&gt;300%,"&gt;300%",IF((AJ40-AF40)/ABS(AF40)&lt;-300%,"&lt;-300%",(AJ40-AF40)/ABS(AF40))))</f>
        <v>-4.4089428089388811E-3</v>
      </c>
      <c r="AL40" s="107">
        <f>IF(ISERROR(AJ40/AI40),"N/M",IF((AJ40-AI40)/ABS(AI40)&gt;300%,"&gt;300%",IF((AJ40-AI40)/ABS(AI40)&lt;-300%,"&lt;-300%",(AJ40-AI40)/ABS(AI40))))</f>
        <v>-0.15069110280078196</v>
      </c>
      <c r="AM40" s="124"/>
      <c r="AN40" s="94">
        <f>'Table 1 (Q4''19)'!AN40/32.15075</f>
        <v>134.98907490494</v>
      </c>
      <c r="AO40" s="94">
        <f>'Table 1 (Q4''19)'!AO40/32.15075</f>
        <v>113.06112610125734</v>
      </c>
      <c r="AP40" s="94">
        <f>'Table 1 (Q4''19)'!AP40/32.15075</f>
        <v>125.81355022822173</v>
      </c>
      <c r="AQ40" s="94">
        <f>'Table 1 (Q4''19)'!AQ40/32.15075</f>
        <v>129.70148441327186</v>
      </c>
      <c r="AR40" s="94">
        <f>'Table 1 (Q4''19)'!AR40/32.15075</f>
        <v>129.23493231106582</v>
      </c>
      <c r="AS40" s="94">
        <f>'Table 1 (Q4''19)'!AS40/32.15075</f>
        <v>129.39044967846783</v>
      </c>
      <c r="AT40" s="94">
        <f>'Table 1 (Q4''19)'!AT40/32.15075</f>
        <v>122.23665077797563</v>
      </c>
      <c r="AU40" s="94">
        <f>'Table 1 (Q4''19)'!AU40/32.15075</f>
        <v>119.28182079733753</v>
      </c>
      <c r="AV40" s="94">
        <f>'Table 1 (Q4''19)'!AV40/32.15075</f>
        <v>115.70492134709143</v>
      </c>
      <c r="AW40" s="94">
        <f>'Table 1 (Q4''19)'!AW40/32.15075</f>
        <v>110.26181348802126</v>
      </c>
      <c r="AX40" s="94">
        <f>'Table 1 (Q4''19)'!AX40/32.15075</f>
        <v>144.1891614859756</v>
      </c>
      <c r="AY40" s="94">
        <f>'Table 1 (Q4''19)'!AY40/32.15075</f>
        <v>117.99720291110363</v>
      </c>
      <c r="AZ40" s="107">
        <f>IF(ISERROR(AY40/AW40),"N/M",IF((AY40-AW40)/ABS(AW40)&gt;300%,"&gt;300%",IF((AY40-AW40)/ABS(AW40)&lt;-300%,"&lt;-300%",(AY40-AW40)/ABS(AW40))))</f>
        <v>7.0154745132345681E-2</v>
      </c>
      <c r="BA40" s="107">
        <f>IF(ISERROR(AY40/AX40),"N/M",IF((AY40-AX40)/ABS(AX40)&gt;300%,"&gt;300%",IF((AY40-AX40)/ABS(AX40)&lt;-300%,"&lt;-300%",(AY40-AX40)/ABS(AX40))))</f>
        <v>-0.18164998190532863</v>
      </c>
      <c r="BB40" s="78"/>
      <c r="BC40" s="34">
        <f>SUM(AG40:AJ40)</f>
        <v>262.18636439707922</v>
      </c>
      <c r="BD40" s="78"/>
    </row>
    <row r="41" spans="1:74" ht="13.5" x14ac:dyDescent="0.35">
      <c r="B41" s="130"/>
      <c r="C41" s="133"/>
      <c r="D41" s="134"/>
      <c r="E41" s="134"/>
      <c r="F41" s="134"/>
      <c r="G41" s="134"/>
      <c r="H41" s="133"/>
      <c r="I41" s="133"/>
      <c r="J41" s="133"/>
      <c r="K41" s="133"/>
      <c r="L41" s="134"/>
      <c r="M41" s="134"/>
      <c r="N41" s="92"/>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91"/>
      <c r="AN41" s="91"/>
      <c r="AO41" s="77"/>
      <c r="AP41" s="77"/>
      <c r="AQ41" s="77"/>
      <c r="AR41" s="77"/>
      <c r="AS41" s="77"/>
      <c r="AT41" s="77"/>
      <c r="AU41" s="77"/>
      <c r="AV41" s="77"/>
      <c r="AW41" s="77"/>
      <c r="AZ41" s="134"/>
      <c r="BA41" s="134"/>
      <c r="BB41" s="78"/>
      <c r="BD41" s="78"/>
    </row>
    <row r="42" spans="1:74" ht="13.5" x14ac:dyDescent="0.35">
      <c r="B42" s="135" t="s">
        <v>7</v>
      </c>
      <c r="C42" s="136"/>
      <c r="D42" s="137">
        <f>'Table 1 (Q4''19)'!D42/32.15075</f>
        <v>-20.372775129662603</v>
      </c>
      <c r="E42" s="137">
        <f>'Table 1 (Q4''19)'!E42/32.15075</f>
        <v>-22.861053008094679</v>
      </c>
      <c r="F42" s="137">
        <f>'Table 1 (Q4''19)'!F42/32.15075</f>
        <v>-9.3310420441202773</v>
      </c>
      <c r="G42" s="137">
        <f>'Table 1 (Q4''19)'!G42/32.15075</f>
        <v>-11.819319922552351</v>
      </c>
      <c r="H42" s="137">
        <f>'Table 1 (Q4''19)'!H42/32.15075</f>
        <v>9.3310420441202773</v>
      </c>
      <c r="I42" s="137">
        <f>'Table 1 (Q4''19)'!I42/32.15075</f>
        <v>24.571744049516727</v>
      </c>
      <c r="J42" s="137">
        <f>'Table 1 (Q4''19)'!J42/32.15075</f>
        <v>-5.2363324305538894</v>
      </c>
      <c r="K42" s="137">
        <f>'Table 1 (Q4''19)'!K42/32.15075</f>
        <v>3.7013133441677097</v>
      </c>
      <c r="L42" s="138">
        <f>IF(ISERROR(J42/I42),"N/M",IF((J42-I42)/ABS(I42)&gt;300%,"&gt;300%",IF((J42-I42)/ABS(I42)&lt;-300%,"&lt;-300%",(J42-I42)/ABS(I42))))</f>
        <v>-1.2131038163185197</v>
      </c>
      <c r="M42" s="138">
        <f>IF(ISERROR(K42/J42),"N/M",IF((K42-J42)/ABS(J42)&gt;300%,"&gt;300%",IF((K42-J42)/ABS(J42)&lt;-300%,"&lt;-300%",(K42-J42)/ABS(J42))))</f>
        <v>1.7068522469220295</v>
      </c>
      <c r="N42" s="92"/>
      <c r="O42" s="137">
        <f t="shared" ref="O42:P42" si="44">O18-O40</f>
        <v>7.1537989004922267</v>
      </c>
      <c r="P42" s="137">
        <f t="shared" si="44"/>
        <v>-2.1772431436280684</v>
      </c>
      <c r="Q42" s="137">
        <f>Q18-Q40</f>
        <v>-4.0434515524521188</v>
      </c>
      <c r="R42" s="137">
        <f t="shared" ref="R42:AB42" si="45">R18-R40</f>
        <v>-1.3996563066180414</v>
      </c>
      <c r="S42" s="137">
        <f t="shared" si="45"/>
        <v>-6.3762120634821997</v>
      </c>
      <c r="T42" s="137">
        <f t="shared" si="45"/>
        <v>2.1772431436280826</v>
      </c>
      <c r="U42" s="137">
        <f t="shared" si="45"/>
        <v>-7.9313857375022323</v>
      </c>
      <c r="V42" s="137">
        <f t="shared" si="45"/>
        <v>3.2658647154421061</v>
      </c>
      <c r="W42" s="137">
        <f t="shared" si="45"/>
        <v>2.6437952458340774</v>
      </c>
      <c r="X42" s="137">
        <f t="shared" si="45"/>
        <v>-10.730698350738322</v>
      </c>
      <c r="Y42" s="137">
        <f t="shared" si="45"/>
        <v>-6.0651773286781818</v>
      </c>
      <c r="Z42" s="137">
        <f t="shared" si="45"/>
        <v>4.976555756864137</v>
      </c>
      <c r="AA42" s="137">
        <f t="shared" si="45"/>
        <v>8.0869031049042448</v>
      </c>
      <c r="AB42" s="137">
        <f t="shared" si="45"/>
        <v>1.5551736740200397</v>
      </c>
      <c r="AC42" s="137">
        <f>'Table 1 (Q4''19)'!AC42/32.15075</f>
        <v>-4.9765557568641476</v>
      </c>
      <c r="AD42" s="137">
        <f>'Table 1 (Q4''19)'!AD42/32.15075</f>
        <v>10.419663615934308</v>
      </c>
      <c r="AE42" s="137">
        <f>'Table 1 (Q4''19)'!AE42/32.15075</f>
        <v>10.575180983336313</v>
      </c>
      <c r="AF42" s="137">
        <f>'Table 1 (Q4''19)'!AF42/32.15075</f>
        <v>9.0200073093162665</v>
      </c>
      <c r="AG42" s="137">
        <f>'Table 1 (Q4''19)'!AG42/32.15075</f>
        <v>-23.875281525871209</v>
      </c>
      <c r="AH42" s="137">
        <f>'Table 1 (Q4''19)'!AH42/32.15075</f>
        <v>5.2841098430054201</v>
      </c>
      <c r="AI42" s="137">
        <f>'Table 1 (Q4''19)'!AI42/32.15075</f>
        <v>-0.32437875353226342</v>
      </c>
      <c r="AJ42" s="137">
        <f>'Table 1 (Q4''19)'!AJ42/32.15075</f>
        <v>13.704527186076412</v>
      </c>
      <c r="AK42" s="138">
        <f>IF(ISERROR(AJ42/AF42),"N/M",IF((AJ42-AF42)/ABS(AF42)&gt;300%,"&gt;300%",IF((AJ42-AF42)/ABS(AF42)&lt;-300%,"&lt;-300%",(AJ42-AF42)/ABS(AF42))))</f>
        <v>0.51934768078533189</v>
      </c>
      <c r="AL42" s="138" t="str">
        <f>IF(ISERROR(AJ42/AI42),"N/M",IF((AJ42-AI42)/ABS(AI42)&gt;300%,"&gt;300%",IF((AJ42-AI42)/ABS(AI42)&lt;-300%,"&lt;-300%",(AJ42-AI42)/ABS(AI42))))</f>
        <v>&gt;300%</v>
      </c>
      <c r="AM42" s="124"/>
      <c r="AN42" s="137">
        <f>'Table 1 (Q4''19)'!AN42/32.15075</f>
        <v>-27.837608764958826</v>
      </c>
      <c r="AO42" s="137">
        <f>'Table 1 (Q4''19)'!AO42/32.15075</f>
        <v>4.9765557568641476</v>
      </c>
      <c r="AP42" s="137">
        <f>'Table 1 (Q4''19)'!AP42/32.15075</f>
        <v>-5.4431078590701611</v>
      </c>
      <c r="AQ42" s="137">
        <f>'Table 1 (Q4''19)'!AQ42/32.15075</f>
        <v>-4.1989689198541242</v>
      </c>
      <c r="AR42" s="137">
        <f>'Table 1 (Q4''19)'!AR42/32.15075</f>
        <v>-4.6655210220601386</v>
      </c>
      <c r="AS42" s="137">
        <f>'Table 1 (Q4''19)'!AS42/32.15075</f>
        <v>-8.0869031049042395</v>
      </c>
      <c r="AT42" s="137">
        <f>'Table 1 (Q4''19)'!AT42/32.15075</f>
        <v>-1.0886215718140322</v>
      </c>
      <c r="AU42" s="137">
        <f>'Table 1 (Q4''19)'!AU42/32.15075</f>
        <v>9.6420767789242863</v>
      </c>
      <c r="AV42" s="137">
        <f>'Table 1 (Q4''19)'!AV42/32.15075</f>
        <v>5.4431078590701611</v>
      </c>
      <c r="AW42" s="137">
        <f>'Table 1 (Q4''19)'!AW42/32.15075</f>
        <v>19.59518829265258</v>
      </c>
      <c r="AX42" s="137">
        <f>'Table 1 (Q4''19)'!AX42/32.15075</f>
        <v>-18.591171682865788</v>
      </c>
      <c r="AY42" s="137">
        <f>'Table 1 (Q4''19)'!AY42/32.15075</f>
        <v>13.380148432544148</v>
      </c>
      <c r="AZ42" s="139">
        <f>IF(ISERROR(AY42/AW42),"N/M",IF((AY42-AW42)/ABS(AW42)&gt;300%,"&gt;300%",IF((AY42-AW42)/ABS(AW42)&lt;-300%,"&lt;-300%",(AY42-AW42)/ABS(AW42))))</f>
        <v>-0.3171717345752082</v>
      </c>
      <c r="BA42" s="139">
        <f>IF(ISERROR(AY42/AX42),"N/M",IF((AY42-AX42)/ABS(AX42)&gt;300%,"&gt;300%",IF((AY42-AX42)/ABS(AX42)&lt;-300%,"&lt;-300%",(AY42-AX42)/ABS(AX42))))</f>
        <v>1.7197044199680926</v>
      </c>
      <c r="BB42" s="78"/>
      <c r="BC42" s="43">
        <f>SUM(AG42:AJ42)</f>
        <v>-5.211023250321638</v>
      </c>
      <c r="BD42" s="78"/>
    </row>
    <row r="43" spans="1:74" s="100" customFormat="1" ht="13.5" x14ac:dyDescent="0.35">
      <c r="A43" s="48"/>
      <c r="B43" s="89"/>
      <c r="C43" s="140"/>
      <c r="D43" s="141"/>
      <c r="E43" s="141"/>
      <c r="F43" s="141"/>
      <c r="G43" s="141"/>
      <c r="H43" s="141"/>
      <c r="I43" s="141"/>
      <c r="J43" s="141"/>
      <c r="K43" s="141"/>
      <c r="L43" s="142"/>
      <c r="M43" s="142"/>
      <c r="N43" s="92"/>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142"/>
      <c r="AL43" s="142"/>
      <c r="AM43" s="124"/>
      <c r="AN43" s="124"/>
      <c r="AO43" s="67"/>
      <c r="AP43" s="67"/>
      <c r="AQ43" s="67"/>
      <c r="AR43" s="67"/>
      <c r="AS43" s="67"/>
      <c r="AT43" s="67"/>
      <c r="AU43" s="67"/>
      <c r="AV43" s="67"/>
      <c r="AW43" s="67"/>
      <c r="AX43" s="67"/>
      <c r="AY43" s="67"/>
      <c r="AZ43" s="142"/>
      <c r="BA43" s="142"/>
      <c r="BB43" s="78"/>
      <c r="BC43" s="7"/>
      <c r="BD43" s="99"/>
      <c r="BE43" s="89"/>
      <c r="BF43" s="89"/>
      <c r="BG43" s="89"/>
      <c r="BH43" s="89"/>
      <c r="BI43" s="89"/>
      <c r="BJ43" s="89"/>
      <c r="BK43" s="89"/>
      <c r="BL43" s="89"/>
      <c r="BM43" s="89"/>
      <c r="BN43" s="89"/>
      <c r="BO43" s="89"/>
      <c r="BP43" s="89"/>
      <c r="BQ43" s="89"/>
      <c r="BR43" s="89"/>
      <c r="BS43" s="89"/>
      <c r="BT43" s="89"/>
      <c r="BU43" s="89"/>
      <c r="BV43" s="89"/>
    </row>
    <row r="44" spans="1:74" ht="13.5" x14ac:dyDescent="0.35">
      <c r="B44" s="135" t="s">
        <v>38</v>
      </c>
      <c r="C44" s="137">
        <f>'Table 1 (Q4''19)'!C44/32.15075</f>
        <v>128.76838020885981</v>
      </c>
      <c r="D44" s="137">
        <f>'Table 1 (Q4''19)'!D44/32.15075</f>
        <v>108.39560507919721</v>
      </c>
      <c r="E44" s="137">
        <f>'Table 1 (Q4''19)'!E44/32.15075</f>
        <v>85.534552071102539</v>
      </c>
      <c r="F44" s="137">
        <f>'Table 1 (Q4''19)'!F44/32.15075</f>
        <v>76.203510026982258</v>
      </c>
      <c r="G44" s="137">
        <f>'Table 1 (Q4''19)'!G44/32.15075</f>
        <v>64.384190104429905</v>
      </c>
      <c r="H44" s="137">
        <f>'Table 1 (Q4''19)'!H44/32.15075</f>
        <v>73.715232148550186</v>
      </c>
      <c r="I44" s="137">
        <f>'Table 1 (Q4''19)'!I44/32.15075</f>
        <v>98.28697619806691</v>
      </c>
      <c r="J44" s="137">
        <f>'Table 1 (Q4''19)'!J44/32.15075</f>
        <v>93.050643767513023</v>
      </c>
      <c r="K44" s="191">
        <f>'Table 1 (Q4''19)'!K44/32.15075</f>
        <v>96.751957111680738</v>
      </c>
      <c r="L44" s="138">
        <f>IF(ISERROR(J44/I44),"N/M",IF((J44-I44)/ABS(I44)&gt;300%,"&gt;300%",IF((J44-I44)/ABS(I44)&lt;-300%,"&lt;-300%",(J44-I44)/ABS(I44))))</f>
        <v>-5.3275954079629873E-2</v>
      </c>
      <c r="M44" s="138">
        <f>IF(ISERROR(K44/J44),"N/M",IF((K44-J44)/ABS(J44)&gt;300%,"&gt;300%",IF((K44-J44)/ABS(J44)&lt;-300%,"&lt;-300%",(K44-J44)/ABS(J44))))</f>
        <v>3.9777407165666093E-2</v>
      </c>
      <c r="N44" s="92"/>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144"/>
      <c r="AL44" s="144"/>
      <c r="AM44" s="124"/>
      <c r="AN44" s="145"/>
      <c r="AO44" s="145"/>
      <c r="AP44" s="145"/>
      <c r="AQ44" s="145"/>
      <c r="AR44" s="145"/>
      <c r="AS44" s="145"/>
      <c r="AT44" s="145"/>
      <c r="AU44" s="145"/>
      <c r="AV44" s="145"/>
      <c r="AW44" s="146"/>
      <c r="AX44" s="145"/>
      <c r="AY44" s="145"/>
      <c r="AZ44" s="139"/>
      <c r="BA44" s="139"/>
      <c r="BB44" s="78"/>
      <c r="BC44" s="46"/>
      <c r="BD44" s="78"/>
    </row>
    <row r="45" spans="1:74" s="15" customFormat="1" x14ac:dyDescent="0.4">
      <c r="C45" s="36"/>
      <c r="D45" s="36"/>
      <c r="E45" s="36"/>
      <c r="F45" s="36"/>
      <c r="G45" s="36"/>
      <c r="H45" s="36"/>
      <c r="I45" s="36"/>
      <c r="J45" s="76"/>
      <c r="K45" s="76"/>
      <c r="L45" s="36"/>
      <c r="M45" s="36"/>
      <c r="N45" s="36"/>
      <c r="O45" s="36"/>
      <c r="X45" s="104"/>
      <c r="Y45" s="104"/>
      <c r="Z45" s="104"/>
      <c r="AA45" s="104"/>
      <c r="AB45" s="104"/>
      <c r="AC45" s="104"/>
      <c r="AD45" s="104"/>
      <c r="AE45" s="104"/>
      <c r="AF45" s="104"/>
      <c r="AG45" s="105"/>
      <c r="AH45" s="105"/>
      <c r="AI45" s="105"/>
      <c r="AJ45" s="105"/>
      <c r="AK45" s="76"/>
      <c r="AL45" s="76"/>
      <c r="AO45" s="40"/>
      <c r="AP45" s="40"/>
      <c r="AQ45" s="40"/>
      <c r="AR45" s="40"/>
      <c r="AS45" s="40"/>
      <c r="AT45" s="40"/>
      <c r="AU45" s="40"/>
      <c r="AV45" s="40"/>
      <c r="AW45" s="40"/>
      <c r="AX45" s="77"/>
      <c r="AY45" s="77"/>
      <c r="AZ45" s="64"/>
      <c r="BA45" s="64"/>
      <c r="BB45" s="64"/>
      <c r="BC45" s="40"/>
      <c r="BD45" s="64"/>
      <c r="BE45" s="64"/>
      <c r="BF45" s="64"/>
      <c r="BG45" s="64"/>
      <c r="BH45" s="64"/>
      <c r="BI45" s="64"/>
      <c r="BJ45" s="64"/>
      <c r="BK45" s="64"/>
      <c r="BL45" s="64"/>
      <c r="BM45" s="64"/>
      <c r="BN45" s="64"/>
      <c r="BO45" s="64"/>
      <c r="BP45" s="64"/>
      <c r="BQ45" s="64"/>
      <c r="BR45" s="64"/>
      <c r="BS45" s="64"/>
      <c r="BT45" s="64"/>
      <c r="BU45" s="64"/>
      <c r="BV45" s="64"/>
    </row>
    <row r="46" spans="1:74" s="15" customFormat="1" x14ac:dyDescent="0.4">
      <c r="A46" s="64"/>
      <c r="B46" s="64"/>
      <c r="C46" s="64"/>
      <c r="D46" s="64"/>
      <c r="E46" s="64"/>
      <c r="F46" s="64"/>
      <c r="G46" s="77"/>
      <c r="H46" s="77"/>
      <c r="I46" s="77"/>
      <c r="J46" s="77"/>
      <c r="K46" s="77"/>
      <c r="L46" s="78"/>
      <c r="M46" s="225"/>
      <c r="N46" s="64"/>
      <c r="O46" s="64"/>
      <c r="P46" s="64"/>
      <c r="Q46" s="64"/>
      <c r="R46" s="64"/>
      <c r="S46" s="64"/>
      <c r="T46" s="64"/>
      <c r="U46" s="64"/>
      <c r="V46" s="64"/>
      <c r="W46" s="64"/>
      <c r="X46" s="105"/>
      <c r="Y46" s="105"/>
      <c r="Z46" s="105"/>
      <c r="AA46" s="105"/>
      <c r="AB46" s="105"/>
      <c r="AC46" s="105"/>
      <c r="AD46" s="105"/>
      <c r="AE46" s="105"/>
      <c r="AF46" s="105"/>
      <c r="AG46" s="105"/>
      <c r="AH46" s="105"/>
      <c r="AI46" s="105"/>
      <c r="AJ46" s="105"/>
      <c r="AK46" s="64"/>
      <c r="AL46" s="64"/>
      <c r="AM46" s="64"/>
      <c r="AN46" s="64"/>
      <c r="AO46" s="77"/>
      <c r="AP46" s="77"/>
      <c r="AQ46" s="77"/>
      <c r="AR46" s="77"/>
      <c r="AS46" s="77"/>
      <c r="AT46" s="77"/>
      <c r="AU46" s="77"/>
      <c r="AV46" s="77"/>
      <c r="AW46" s="77"/>
      <c r="AX46" s="77"/>
      <c r="AY46" s="77"/>
      <c r="AZ46" s="64"/>
      <c r="BA46" s="64"/>
      <c r="BC46" s="77"/>
    </row>
    <row r="47" spans="1:74" s="15" customFormat="1" x14ac:dyDescent="0.4">
      <c r="A47" s="64"/>
      <c r="B47" s="64"/>
      <c r="C47" s="64"/>
      <c r="D47" s="64"/>
      <c r="E47" s="78"/>
      <c r="F47" s="64"/>
      <c r="G47" s="64"/>
      <c r="H47" s="64"/>
      <c r="I47" s="64"/>
      <c r="J47" s="64"/>
      <c r="K47" s="64"/>
      <c r="L47" s="64"/>
      <c r="M47" s="64"/>
      <c r="N47" s="64"/>
      <c r="O47" s="64"/>
      <c r="P47" s="78"/>
      <c r="Q47" s="78"/>
      <c r="R47" s="78"/>
      <c r="S47" s="78"/>
      <c r="T47" s="78"/>
      <c r="U47" s="78"/>
      <c r="V47" s="78"/>
      <c r="W47" s="78"/>
      <c r="X47" s="105"/>
      <c r="Y47" s="105"/>
      <c r="Z47" s="105"/>
      <c r="AA47" s="105"/>
      <c r="AB47" s="105"/>
      <c r="AC47" s="105"/>
      <c r="AD47" s="105"/>
      <c r="AE47" s="105"/>
      <c r="AF47" s="105"/>
      <c r="AG47" s="105"/>
      <c r="AH47" s="105"/>
      <c r="AI47" s="105"/>
      <c r="AJ47" s="105"/>
      <c r="AK47" s="64"/>
      <c r="AL47" s="64"/>
      <c r="AM47" s="64"/>
      <c r="AN47" s="78"/>
      <c r="AO47" s="77"/>
      <c r="AP47" s="77"/>
      <c r="AQ47" s="77"/>
      <c r="AR47" s="77"/>
      <c r="AS47" s="77"/>
      <c r="AT47" s="77"/>
      <c r="AU47" s="77"/>
      <c r="AV47" s="77"/>
      <c r="AW47" s="77"/>
      <c r="AX47" s="77"/>
      <c r="AY47" s="77"/>
      <c r="AZ47" s="78"/>
      <c r="BA47" s="78"/>
      <c r="BC47" s="77"/>
    </row>
    <row r="48" spans="1:74" s="15" customFormat="1" x14ac:dyDescent="0.4">
      <c r="A48" s="64"/>
      <c r="B48" s="64"/>
      <c r="C48" s="64"/>
      <c r="D48" s="64"/>
      <c r="E48" s="78"/>
      <c r="F48" s="64"/>
      <c r="G48" s="64"/>
      <c r="H48" s="64"/>
      <c r="I48" s="64"/>
      <c r="J48" s="64"/>
      <c r="K48" s="64"/>
      <c r="L48" s="64"/>
      <c r="M48" s="64"/>
      <c r="N48" s="64"/>
      <c r="O48" s="64"/>
      <c r="P48" s="64"/>
      <c r="Q48" s="64"/>
      <c r="R48" s="64"/>
      <c r="S48" s="64"/>
      <c r="T48" s="64"/>
      <c r="U48" s="64"/>
      <c r="V48" s="64"/>
      <c r="W48" s="64"/>
      <c r="X48" s="105"/>
      <c r="Y48" s="105"/>
      <c r="Z48" s="105"/>
      <c r="AA48" s="105"/>
      <c r="AB48" s="105"/>
      <c r="AC48" s="105"/>
      <c r="AD48" s="105"/>
      <c r="AE48" s="105"/>
      <c r="AF48" s="105"/>
      <c r="AG48" s="105"/>
      <c r="AH48" s="105"/>
      <c r="AI48" s="105"/>
      <c r="AJ48" s="105"/>
      <c r="AK48" s="64"/>
      <c r="AL48" s="64"/>
      <c r="AM48" s="64"/>
      <c r="AN48" s="64"/>
      <c r="AO48" s="77"/>
      <c r="AP48" s="77"/>
      <c r="AQ48" s="77"/>
      <c r="AR48" s="77"/>
      <c r="AS48" s="77"/>
      <c r="AT48" s="77"/>
      <c r="AU48" s="77"/>
      <c r="AV48" s="77"/>
      <c r="AW48" s="77"/>
      <c r="AX48" s="77"/>
      <c r="AY48" s="77"/>
      <c r="AZ48" s="64"/>
      <c r="BA48" s="64"/>
      <c r="BC48" s="77"/>
    </row>
    <row r="49" spans="1:55" s="15" customFormat="1" x14ac:dyDescent="0.4">
      <c r="A49" s="64"/>
      <c r="B49" s="64"/>
      <c r="C49" s="64"/>
      <c r="D49" s="64"/>
      <c r="E49" s="64"/>
      <c r="F49" s="64"/>
      <c r="G49" s="64"/>
      <c r="H49" s="64"/>
      <c r="I49" s="64"/>
      <c r="J49" s="64"/>
      <c r="K49" s="64"/>
      <c r="L49" s="64"/>
      <c r="M49" s="64"/>
      <c r="N49" s="64"/>
      <c r="O49" s="64"/>
      <c r="P49" s="64"/>
      <c r="Q49" s="64"/>
      <c r="R49" s="64"/>
      <c r="S49" s="64"/>
      <c r="T49" s="64"/>
      <c r="U49" s="64"/>
      <c r="V49" s="64"/>
      <c r="W49" s="64"/>
      <c r="X49" s="105"/>
      <c r="Y49" s="105"/>
      <c r="Z49" s="105"/>
      <c r="AA49" s="105"/>
      <c r="AB49" s="105"/>
      <c r="AC49" s="105"/>
      <c r="AD49" s="105"/>
      <c r="AE49" s="105"/>
      <c r="AF49" s="105"/>
      <c r="AG49" s="105"/>
      <c r="AH49" s="105"/>
      <c r="AI49" s="105"/>
      <c r="AJ49" s="105"/>
      <c r="AK49" s="64"/>
      <c r="AL49" s="64"/>
      <c r="AM49" s="64"/>
      <c r="AN49" s="64"/>
      <c r="AO49" s="77"/>
      <c r="AP49" s="77"/>
      <c r="AQ49" s="77"/>
      <c r="AR49" s="77"/>
      <c r="AS49" s="77"/>
      <c r="AT49" s="77"/>
      <c r="AU49" s="77"/>
      <c r="AV49" s="77"/>
      <c r="AW49" s="77"/>
      <c r="AX49" s="77"/>
      <c r="AY49" s="77"/>
      <c r="AZ49" s="64"/>
      <c r="BA49" s="64"/>
      <c r="BC49" s="77"/>
    </row>
    <row r="50" spans="1:55" s="15" customFormat="1" x14ac:dyDescent="0.4">
      <c r="A50" s="64"/>
      <c r="B50" s="64"/>
      <c r="C50" s="64"/>
      <c r="D50" s="64"/>
      <c r="E50" s="64"/>
      <c r="F50" s="64"/>
      <c r="G50" s="64"/>
      <c r="H50" s="64"/>
      <c r="I50" s="64"/>
      <c r="J50" s="64"/>
      <c r="K50" s="64"/>
      <c r="L50" s="64"/>
      <c r="M50" s="78"/>
      <c r="N50" s="64"/>
      <c r="O50" s="64"/>
      <c r="P50" s="64"/>
      <c r="Q50" s="64"/>
      <c r="R50" s="64"/>
      <c r="S50" s="64"/>
      <c r="T50" s="64"/>
      <c r="U50" s="64"/>
      <c r="V50" s="64"/>
      <c r="W50" s="64"/>
      <c r="X50" s="105"/>
      <c r="Y50" s="105"/>
      <c r="Z50" s="105"/>
      <c r="AA50" s="105"/>
      <c r="AB50" s="105"/>
      <c r="AC50" s="105"/>
      <c r="AD50" s="105"/>
      <c r="AE50" s="105"/>
      <c r="AF50" s="105"/>
      <c r="AG50" s="105"/>
      <c r="AH50" s="105"/>
      <c r="AI50" s="105"/>
      <c r="AJ50" s="105"/>
      <c r="AK50" s="64"/>
      <c r="AL50" s="64"/>
      <c r="AM50" s="64"/>
      <c r="AN50" s="64"/>
      <c r="AO50" s="77"/>
      <c r="AP50" s="77"/>
      <c r="AQ50" s="77"/>
      <c r="AR50" s="77"/>
      <c r="AS50" s="77"/>
      <c r="AT50" s="77"/>
      <c r="AU50" s="77"/>
      <c r="AV50" s="77"/>
      <c r="AW50" s="77"/>
      <c r="AX50" s="77"/>
      <c r="AY50" s="77"/>
      <c r="AZ50" s="64"/>
      <c r="BA50" s="64"/>
      <c r="BC50" s="77"/>
    </row>
    <row r="51" spans="1:55" s="15" customFormat="1" x14ac:dyDescent="0.4">
      <c r="A51" s="64"/>
      <c r="B51" s="64"/>
      <c r="C51" s="64"/>
      <c r="D51" s="64"/>
      <c r="E51" s="64"/>
      <c r="F51" s="64"/>
      <c r="G51" s="64"/>
      <c r="H51" s="64"/>
      <c r="I51" s="64"/>
      <c r="J51" s="64"/>
      <c r="K51" s="64"/>
      <c r="L51" s="64"/>
      <c r="M51" s="64"/>
      <c r="N51" s="64"/>
      <c r="O51" s="64"/>
      <c r="P51" s="64"/>
      <c r="Q51" s="64"/>
      <c r="R51" s="64"/>
      <c r="S51" s="64"/>
      <c r="T51" s="64"/>
      <c r="U51" s="64"/>
      <c r="V51" s="64"/>
      <c r="W51" s="64"/>
      <c r="X51" s="105"/>
      <c r="Y51" s="105"/>
      <c r="Z51" s="105"/>
      <c r="AA51" s="105"/>
      <c r="AB51" s="105"/>
      <c r="AC51" s="105"/>
      <c r="AD51" s="105"/>
      <c r="AE51" s="105"/>
      <c r="AF51" s="105"/>
      <c r="AG51" s="105"/>
      <c r="AH51" s="105"/>
      <c r="AI51" s="105"/>
      <c r="AJ51" s="105"/>
      <c r="AK51" s="64"/>
      <c r="AL51" s="64"/>
      <c r="AM51" s="64"/>
      <c r="AN51" s="64"/>
      <c r="AO51" s="77"/>
      <c r="AP51" s="77"/>
      <c r="AQ51" s="77"/>
      <c r="AR51" s="77"/>
      <c r="AS51" s="77"/>
      <c r="AT51" s="77"/>
      <c r="AU51" s="77"/>
      <c r="AV51" s="77"/>
      <c r="AW51" s="77"/>
      <c r="AX51" s="77"/>
      <c r="AY51" s="77"/>
      <c r="AZ51" s="64"/>
      <c r="BA51" s="64"/>
      <c r="BC51" s="77"/>
    </row>
    <row r="52" spans="1:55" s="15" customFormat="1" x14ac:dyDescent="0.4">
      <c r="A52" s="64"/>
      <c r="B52" s="64"/>
      <c r="C52" s="64"/>
      <c r="D52" s="64"/>
      <c r="E52" s="64"/>
      <c r="F52" s="64"/>
      <c r="G52" s="64"/>
      <c r="H52" s="64"/>
      <c r="I52" s="64"/>
      <c r="J52" s="64"/>
      <c r="K52" s="64"/>
      <c r="L52" s="64"/>
      <c r="M52" s="64"/>
      <c r="N52" s="64"/>
      <c r="O52" s="64"/>
      <c r="P52" s="64"/>
      <c r="Q52" s="64"/>
      <c r="R52" s="64"/>
      <c r="S52" s="64"/>
      <c r="T52" s="64"/>
      <c r="U52" s="64"/>
      <c r="V52" s="64"/>
      <c r="W52" s="64"/>
      <c r="X52" s="105"/>
      <c r="Y52" s="105"/>
      <c r="Z52" s="105"/>
      <c r="AA52" s="105"/>
      <c r="AB52" s="105"/>
      <c r="AC52" s="105"/>
      <c r="AD52" s="105"/>
      <c r="AE52" s="105"/>
      <c r="AF52" s="105"/>
      <c r="AG52" s="105"/>
      <c r="AH52" s="105"/>
      <c r="AI52" s="105"/>
      <c r="AJ52" s="105"/>
      <c r="AK52" s="64"/>
      <c r="AL52" s="64"/>
      <c r="AM52" s="64"/>
      <c r="AN52" s="64"/>
      <c r="AO52" s="77"/>
      <c r="AP52" s="77"/>
      <c r="AQ52" s="77"/>
      <c r="AR52" s="77"/>
      <c r="AS52" s="77"/>
      <c r="AT52" s="77"/>
      <c r="AU52" s="77"/>
      <c r="AV52" s="77"/>
      <c r="AW52" s="77"/>
      <c r="AX52" s="77"/>
      <c r="AY52" s="77"/>
      <c r="AZ52" s="64"/>
      <c r="BA52" s="64"/>
      <c r="BC52" s="77"/>
    </row>
    <row r="53" spans="1:55" s="15" customFormat="1" x14ac:dyDescent="0.4">
      <c r="A53" s="64"/>
      <c r="B53" s="64"/>
      <c r="C53" s="64"/>
      <c r="D53" s="64"/>
      <c r="E53" s="64"/>
      <c r="F53" s="64"/>
      <c r="G53" s="64"/>
      <c r="H53" s="64"/>
      <c r="I53" s="64"/>
      <c r="J53" s="64"/>
      <c r="K53" s="64"/>
      <c r="L53" s="64"/>
      <c r="M53" s="64"/>
      <c r="N53" s="64"/>
      <c r="O53" s="64"/>
      <c r="P53" s="64"/>
      <c r="Q53" s="64"/>
      <c r="R53" s="64"/>
      <c r="S53" s="64"/>
      <c r="T53" s="64"/>
      <c r="U53" s="64"/>
      <c r="V53" s="64"/>
      <c r="W53" s="64"/>
      <c r="X53" s="105"/>
      <c r="Y53" s="105"/>
      <c r="Z53" s="105"/>
      <c r="AA53" s="105"/>
      <c r="AB53" s="105"/>
      <c r="AC53" s="105"/>
      <c r="AD53" s="105"/>
      <c r="AE53" s="105"/>
      <c r="AF53" s="105"/>
      <c r="AG53" s="105"/>
      <c r="AH53" s="105"/>
      <c r="AI53" s="105"/>
      <c r="AJ53" s="105"/>
      <c r="AK53" s="64"/>
      <c r="AL53" s="64"/>
      <c r="AM53" s="64"/>
      <c r="AN53" s="64"/>
      <c r="AO53" s="77"/>
      <c r="AP53" s="77"/>
      <c r="AQ53" s="77"/>
      <c r="AR53" s="77"/>
      <c r="AS53" s="77"/>
      <c r="AT53" s="77"/>
      <c r="AU53" s="77"/>
      <c r="AV53" s="77"/>
      <c r="AW53" s="77"/>
      <c r="AX53" s="77"/>
      <c r="AY53" s="77"/>
      <c r="AZ53" s="64"/>
      <c r="BA53" s="64"/>
      <c r="BC53" s="77"/>
    </row>
    <row r="54" spans="1:55" s="15" customFormat="1" x14ac:dyDescent="0.4">
      <c r="A54" s="64"/>
      <c r="B54" s="64"/>
      <c r="C54" s="64"/>
      <c r="D54" s="64"/>
      <c r="E54" s="64"/>
      <c r="F54" s="64"/>
      <c r="G54" s="64"/>
      <c r="H54" s="64"/>
      <c r="I54" s="64"/>
      <c r="J54" s="64"/>
      <c r="K54" s="64"/>
      <c r="L54" s="64"/>
      <c r="M54" s="64"/>
      <c r="N54" s="64"/>
      <c r="O54" s="64"/>
      <c r="P54" s="64"/>
      <c r="Q54" s="64"/>
      <c r="R54" s="64"/>
      <c r="S54" s="64"/>
      <c r="T54" s="64"/>
      <c r="U54" s="64"/>
      <c r="V54" s="64"/>
      <c r="W54" s="64"/>
      <c r="X54" s="105"/>
      <c r="Y54" s="105"/>
      <c r="Z54" s="105"/>
      <c r="AA54" s="105"/>
      <c r="AB54" s="105"/>
      <c r="AC54" s="105"/>
      <c r="AD54" s="105"/>
      <c r="AE54" s="105"/>
      <c r="AF54" s="105"/>
      <c r="AG54" s="105"/>
      <c r="AH54" s="105"/>
      <c r="AI54" s="105"/>
      <c r="AJ54" s="105"/>
      <c r="AK54" s="64"/>
      <c r="AL54" s="64"/>
      <c r="AM54" s="64"/>
      <c r="AN54" s="64"/>
      <c r="AO54" s="77"/>
      <c r="AP54" s="77"/>
      <c r="AQ54" s="77"/>
      <c r="AR54" s="77"/>
      <c r="AS54" s="77"/>
      <c r="AT54" s="77"/>
      <c r="AU54" s="77"/>
      <c r="AV54" s="77"/>
      <c r="AW54" s="77"/>
      <c r="AX54" s="77"/>
      <c r="AY54" s="77"/>
      <c r="AZ54" s="64"/>
      <c r="BA54" s="64"/>
      <c r="BC54" s="77"/>
    </row>
    <row r="55" spans="1:55" s="15" customFormat="1" x14ac:dyDescent="0.4">
      <c r="A55" s="64"/>
      <c r="B55" s="64"/>
      <c r="C55" s="64"/>
      <c r="D55" s="64"/>
      <c r="E55" s="64"/>
      <c r="F55" s="64"/>
      <c r="G55" s="64"/>
      <c r="H55" s="64"/>
      <c r="I55" s="64"/>
      <c r="J55" s="64"/>
      <c r="K55" s="64"/>
      <c r="L55" s="64"/>
      <c r="M55" s="64"/>
      <c r="N55" s="64"/>
      <c r="O55" s="64"/>
      <c r="P55" s="64"/>
      <c r="Q55" s="64"/>
      <c r="R55" s="64"/>
      <c r="S55" s="64"/>
      <c r="T55" s="64"/>
      <c r="U55" s="64"/>
      <c r="V55" s="64"/>
      <c r="W55" s="64"/>
      <c r="X55" s="105"/>
      <c r="Y55" s="105"/>
      <c r="Z55" s="105"/>
      <c r="AA55" s="105"/>
      <c r="AB55" s="105"/>
      <c r="AC55" s="105"/>
      <c r="AD55" s="105"/>
      <c r="AE55" s="105"/>
      <c r="AF55" s="105"/>
      <c r="AG55" s="105"/>
      <c r="AH55" s="105"/>
      <c r="AI55" s="105"/>
      <c r="AJ55" s="105"/>
      <c r="AK55" s="64"/>
      <c r="AL55" s="64"/>
      <c r="AM55" s="64"/>
      <c r="AN55" s="64"/>
      <c r="AO55" s="77"/>
      <c r="AP55" s="77"/>
      <c r="AQ55" s="77"/>
      <c r="AR55" s="77"/>
      <c r="AS55" s="77"/>
      <c r="AT55" s="77"/>
      <c r="AU55" s="77"/>
      <c r="AV55" s="77"/>
      <c r="AW55" s="77"/>
      <c r="AX55" s="77"/>
      <c r="AY55" s="77"/>
      <c r="AZ55" s="64"/>
      <c r="BA55" s="64"/>
      <c r="BC55" s="77"/>
    </row>
    <row r="56" spans="1:55" x14ac:dyDescent="0.4">
      <c r="A56" s="64"/>
      <c r="P56" s="64"/>
      <c r="Q56" s="64"/>
      <c r="R56" s="64"/>
      <c r="S56" s="64"/>
      <c r="T56" s="64"/>
      <c r="U56" s="64"/>
      <c r="V56" s="64"/>
      <c r="W56" s="64"/>
      <c r="X56" s="105"/>
      <c r="Y56" s="105"/>
      <c r="Z56" s="105"/>
      <c r="AA56" s="105"/>
      <c r="AB56" s="105"/>
      <c r="AC56" s="105"/>
      <c r="AD56" s="105"/>
      <c r="AE56" s="105"/>
      <c r="AF56" s="105"/>
      <c r="AM56" s="64"/>
      <c r="AN56" s="64"/>
      <c r="AO56" s="77"/>
      <c r="AP56" s="77"/>
      <c r="AQ56" s="77"/>
      <c r="AR56" s="77"/>
      <c r="AS56" s="77"/>
      <c r="AT56" s="77"/>
      <c r="AU56" s="77"/>
      <c r="AV56" s="77"/>
      <c r="AW56" s="77"/>
      <c r="BC56" s="77"/>
    </row>
    <row r="57" spans="1:55" x14ac:dyDescent="0.4">
      <c r="A57" s="64"/>
      <c r="P57" s="64"/>
      <c r="Q57" s="64"/>
      <c r="R57" s="64"/>
      <c r="S57" s="64"/>
      <c r="T57" s="64"/>
      <c r="U57" s="64"/>
      <c r="V57" s="64"/>
      <c r="W57" s="64"/>
      <c r="X57" s="105"/>
      <c r="Y57" s="105"/>
      <c r="Z57" s="105"/>
      <c r="AA57" s="105"/>
      <c r="AB57" s="105"/>
      <c r="AC57" s="105"/>
      <c r="AD57" s="105"/>
      <c r="AE57" s="105"/>
      <c r="AF57" s="105"/>
      <c r="AM57" s="64"/>
      <c r="AN57" s="64"/>
      <c r="AO57" s="77"/>
      <c r="AP57" s="77"/>
      <c r="AQ57" s="77"/>
      <c r="AR57" s="77"/>
      <c r="AS57" s="77"/>
      <c r="AT57" s="77"/>
      <c r="AU57" s="77"/>
      <c r="AV57" s="77"/>
      <c r="AW57" s="77"/>
      <c r="BC57" s="77"/>
    </row>
    <row r="58" spans="1:55" x14ac:dyDescent="0.4">
      <c r="A58" s="64"/>
      <c r="P58" s="64"/>
      <c r="Q58" s="64"/>
      <c r="R58" s="64"/>
      <c r="S58" s="64"/>
      <c r="T58" s="64"/>
      <c r="U58" s="64"/>
      <c r="V58" s="64"/>
      <c r="W58" s="64"/>
      <c r="X58" s="105"/>
      <c r="Y58" s="105"/>
      <c r="Z58" s="105"/>
      <c r="AA58" s="105"/>
      <c r="AB58" s="105"/>
      <c r="AC58" s="105"/>
      <c r="AD58" s="105"/>
      <c r="AE58" s="105"/>
      <c r="AF58" s="105"/>
      <c r="AM58" s="64"/>
      <c r="AN58" s="64"/>
      <c r="AO58" s="77"/>
      <c r="AP58" s="77"/>
      <c r="AQ58" s="77"/>
      <c r="AR58" s="77"/>
      <c r="AS58" s="77"/>
      <c r="AT58" s="77"/>
      <c r="AU58" s="77"/>
      <c r="AV58" s="77"/>
      <c r="AW58" s="77"/>
      <c r="BC58" s="77"/>
    </row>
    <row r="59" spans="1:55" x14ac:dyDescent="0.4">
      <c r="A59" s="64"/>
      <c r="P59" s="64"/>
      <c r="Q59" s="64"/>
      <c r="R59" s="64"/>
      <c r="S59" s="64"/>
      <c r="T59" s="64"/>
      <c r="U59" s="64"/>
      <c r="V59" s="64"/>
      <c r="W59" s="64"/>
      <c r="X59" s="105"/>
      <c r="Y59" s="105"/>
      <c r="Z59" s="105"/>
      <c r="AA59" s="105"/>
      <c r="AB59" s="105"/>
      <c r="AC59" s="105"/>
      <c r="AD59" s="105"/>
      <c r="AE59" s="105"/>
      <c r="AF59" s="105"/>
      <c r="AM59" s="64"/>
      <c r="AN59" s="64"/>
      <c r="AO59" s="77"/>
      <c r="AP59" s="77"/>
      <c r="AQ59" s="77"/>
      <c r="AR59" s="77"/>
      <c r="AS59" s="77"/>
      <c r="AT59" s="77"/>
      <c r="AU59" s="77"/>
      <c r="AV59" s="77"/>
      <c r="AW59" s="77"/>
      <c r="BC59" s="77"/>
    </row>
    <row r="60" spans="1:55" x14ac:dyDescent="0.4">
      <c r="A60" s="64"/>
      <c r="P60" s="64"/>
      <c r="Q60" s="64"/>
      <c r="R60" s="64"/>
      <c r="S60" s="64"/>
      <c r="T60" s="64"/>
      <c r="U60" s="64"/>
      <c r="V60" s="64"/>
      <c r="W60" s="64"/>
      <c r="X60" s="105"/>
      <c r="Y60" s="105"/>
      <c r="Z60" s="105"/>
      <c r="AA60" s="105"/>
      <c r="AB60" s="105"/>
      <c r="AC60" s="105"/>
      <c r="AD60" s="105"/>
      <c r="AE60" s="105"/>
      <c r="AF60" s="105"/>
      <c r="AM60" s="64"/>
      <c r="AN60" s="64"/>
      <c r="AO60" s="77"/>
      <c r="AP60" s="77"/>
      <c r="AQ60" s="77"/>
      <c r="AR60" s="77"/>
      <c r="AS60" s="77"/>
      <c r="AT60" s="77"/>
      <c r="AU60" s="77"/>
      <c r="AV60" s="77"/>
      <c r="AW60" s="77"/>
      <c r="BC60" s="77"/>
    </row>
    <row r="61" spans="1:55" x14ac:dyDescent="0.4">
      <c r="A61" s="64"/>
      <c r="P61" s="64"/>
      <c r="Q61" s="64"/>
      <c r="R61" s="64"/>
      <c r="S61" s="64"/>
      <c r="T61" s="64"/>
      <c r="U61" s="64"/>
      <c r="V61" s="64"/>
      <c r="W61" s="64"/>
      <c r="X61" s="105"/>
      <c r="Y61" s="105"/>
      <c r="Z61" s="105"/>
      <c r="AA61" s="105"/>
      <c r="AB61" s="105"/>
      <c r="AC61" s="105"/>
      <c r="AD61" s="105"/>
      <c r="AE61" s="105"/>
      <c r="AF61" s="105"/>
      <c r="AM61" s="64"/>
      <c r="AN61" s="64"/>
      <c r="AO61" s="77"/>
      <c r="AP61" s="77"/>
      <c r="AQ61" s="77"/>
      <c r="AR61" s="77"/>
      <c r="AS61" s="77"/>
      <c r="AT61" s="77"/>
      <c r="AU61" s="77"/>
      <c r="AV61" s="77"/>
      <c r="AW61" s="77"/>
      <c r="BC61" s="77"/>
    </row>
    <row r="62" spans="1:55" x14ac:dyDescent="0.4">
      <c r="A62" s="64"/>
      <c r="P62" s="64"/>
      <c r="Q62" s="64"/>
      <c r="R62" s="64"/>
      <c r="S62" s="64"/>
      <c r="T62" s="64"/>
      <c r="U62" s="64"/>
      <c r="V62" s="64"/>
      <c r="W62" s="64"/>
      <c r="X62" s="105"/>
      <c r="Y62" s="105"/>
      <c r="Z62" s="105"/>
      <c r="AA62" s="105"/>
      <c r="AB62" s="105"/>
      <c r="AC62" s="105"/>
      <c r="AD62" s="105"/>
      <c r="AE62" s="105"/>
      <c r="AF62" s="105"/>
      <c r="AM62" s="64"/>
      <c r="AN62" s="64"/>
      <c r="AO62" s="77"/>
      <c r="AP62" s="77"/>
      <c r="AQ62" s="77"/>
      <c r="AR62" s="77"/>
      <c r="AS62" s="77"/>
      <c r="AT62" s="77"/>
      <c r="AU62" s="77"/>
      <c r="AV62" s="77"/>
      <c r="AW62" s="77"/>
      <c r="BC62" s="77"/>
    </row>
    <row r="63" spans="1:55" x14ac:dyDescent="0.4">
      <c r="A63" s="64"/>
      <c r="P63" s="64"/>
      <c r="Q63" s="64"/>
      <c r="R63" s="64"/>
      <c r="S63" s="64"/>
      <c r="T63" s="64"/>
      <c r="U63" s="64"/>
      <c r="V63" s="64"/>
      <c r="W63" s="64"/>
      <c r="X63" s="105"/>
      <c r="Y63" s="105"/>
      <c r="Z63" s="105"/>
      <c r="AA63" s="105"/>
      <c r="AB63" s="105"/>
      <c r="AC63" s="105"/>
      <c r="AD63" s="105"/>
      <c r="AE63" s="105"/>
      <c r="AF63" s="105"/>
      <c r="AM63" s="64"/>
      <c r="AN63" s="64"/>
      <c r="AO63" s="77"/>
      <c r="AP63" s="77"/>
      <c r="AQ63" s="77"/>
      <c r="AR63" s="77"/>
      <c r="AS63" s="77"/>
      <c r="AT63" s="77"/>
      <c r="AU63" s="77"/>
      <c r="AV63" s="77"/>
      <c r="AW63" s="77"/>
      <c r="BC63" s="77"/>
    </row>
    <row r="64" spans="1:55" x14ac:dyDescent="0.4">
      <c r="A64" s="64"/>
      <c r="P64" s="64"/>
      <c r="Q64" s="64"/>
      <c r="R64" s="64"/>
      <c r="S64" s="64"/>
      <c r="T64" s="64"/>
      <c r="U64" s="64"/>
      <c r="V64" s="64"/>
      <c r="W64" s="64"/>
      <c r="X64" s="105"/>
      <c r="Y64" s="105"/>
      <c r="Z64" s="105"/>
      <c r="AA64" s="105"/>
      <c r="AB64" s="105"/>
      <c r="AC64" s="105"/>
      <c r="AD64" s="105"/>
      <c r="AE64" s="105"/>
      <c r="AF64" s="105"/>
      <c r="AM64" s="64"/>
      <c r="AN64" s="64"/>
      <c r="AO64" s="77"/>
      <c r="AP64" s="77"/>
      <c r="AQ64" s="77"/>
      <c r="AR64" s="77"/>
      <c r="AS64" s="77"/>
      <c r="AT64" s="77"/>
      <c r="AU64" s="77"/>
      <c r="AV64" s="77"/>
      <c r="AW64" s="77"/>
      <c r="BC64" s="77"/>
    </row>
    <row r="65" spans="1:55" x14ac:dyDescent="0.4">
      <c r="A65" s="64"/>
      <c r="P65" s="64"/>
      <c r="Q65" s="64"/>
      <c r="R65" s="64"/>
      <c r="S65" s="64"/>
      <c r="T65" s="64"/>
      <c r="U65" s="64"/>
      <c r="V65" s="64"/>
      <c r="W65" s="64"/>
      <c r="X65" s="105"/>
      <c r="Y65" s="105"/>
      <c r="Z65" s="105"/>
      <c r="AA65" s="105"/>
      <c r="AB65" s="105"/>
      <c r="AC65" s="105"/>
      <c r="AD65" s="105"/>
      <c r="AE65" s="105"/>
      <c r="AF65" s="105"/>
      <c r="AM65" s="64"/>
      <c r="AN65" s="64"/>
      <c r="AO65" s="77"/>
      <c r="AP65" s="77"/>
      <c r="AQ65" s="77"/>
      <c r="AR65" s="77"/>
      <c r="AS65" s="77"/>
      <c r="AT65" s="77"/>
      <c r="AU65" s="77"/>
      <c r="AV65" s="77"/>
      <c r="AW65" s="77"/>
      <c r="BC65" s="77"/>
    </row>
    <row r="66" spans="1:55" x14ac:dyDescent="0.4">
      <c r="A66" s="64"/>
      <c r="P66" s="64"/>
      <c r="Q66" s="64"/>
      <c r="R66" s="64"/>
      <c r="S66" s="64"/>
      <c r="T66" s="64"/>
      <c r="U66" s="64"/>
      <c r="V66" s="64"/>
      <c r="W66" s="64"/>
      <c r="X66" s="105"/>
      <c r="Y66" s="105"/>
      <c r="Z66" s="105"/>
      <c r="AA66" s="105"/>
      <c r="AB66" s="105"/>
      <c r="AC66" s="105"/>
      <c r="AD66" s="105"/>
      <c r="AE66" s="105"/>
      <c r="AF66" s="105"/>
      <c r="AM66" s="64"/>
      <c r="AN66" s="64"/>
      <c r="AO66" s="77"/>
      <c r="AP66" s="77"/>
      <c r="AQ66" s="77"/>
      <c r="AR66" s="77"/>
      <c r="AS66" s="77"/>
      <c r="AT66" s="77"/>
      <c r="AU66" s="77"/>
      <c r="AV66" s="77"/>
      <c r="AW66" s="77"/>
      <c r="BC66" s="77"/>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41917-24D4-4474-8B5A-56D0B0AC6C85}">
  <sheetPr codeName="Sheet50"/>
  <dimension ref="A1:DV69"/>
  <sheetViews>
    <sheetView showGridLines="0" topLeftCell="A5" workbookViewId="0">
      <selection activeCell="D62" sqref="D62"/>
    </sheetView>
  </sheetViews>
  <sheetFormatPr defaultColWidth="9.46484375" defaultRowHeight="10.15" x14ac:dyDescent="0.3"/>
  <cols>
    <col min="1" max="1" width="9.46484375" style="675"/>
    <col min="2" max="2" width="30.46484375" style="675" bestFit="1" customWidth="1"/>
    <col min="3" max="8" width="6" style="675" bestFit="1" customWidth="1"/>
    <col min="9" max="11" width="6" style="677" bestFit="1" customWidth="1"/>
    <col min="12" max="12" width="6.46484375" style="677" bestFit="1" customWidth="1"/>
    <col min="13" max="14" width="8.53125" style="675" bestFit="1" customWidth="1"/>
    <col min="15" max="15" width="4" style="675" bestFit="1" customWidth="1"/>
    <col min="16" max="24" width="6.53125" style="675" customWidth="1"/>
    <col min="25" max="41" width="6.53125" style="298" customWidth="1"/>
    <col min="42" max="42" width="6.53125" style="298" bestFit="1" customWidth="1"/>
    <col min="43" max="43" width="6.53125" style="298" customWidth="1"/>
    <col min="44" max="44" width="6.46484375" style="298" bestFit="1" customWidth="1"/>
    <col min="45" max="45" width="6.53125" style="295" bestFit="1" customWidth="1"/>
    <col min="46" max="47" width="6.53125" style="295" customWidth="1"/>
    <col min="48" max="48" width="6.53125" style="675" customWidth="1"/>
    <col min="49" max="51" width="6.53125" style="288" customWidth="1"/>
    <col min="52" max="61" width="6.53125" style="675" customWidth="1"/>
    <col min="62" max="62" width="6.53125" style="675" bestFit="1" customWidth="1"/>
    <col min="63" max="63" width="6.53125" style="675" customWidth="1"/>
    <col min="64" max="64" width="9.46484375" style="675"/>
    <col min="65" max="65" width="30.46484375" style="675" bestFit="1" customWidth="1"/>
    <col min="66" max="73" width="4.53125" style="675" bestFit="1" customWidth="1"/>
    <col min="74" max="75" width="5" style="675" customWidth="1"/>
    <col min="76" max="76" width="9.53125" style="675" customWidth="1"/>
    <col min="77" max="77" width="8.53125" style="675" bestFit="1" customWidth="1"/>
    <col min="78" max="78" width="10.53125" style="675" customWidth="1"/>
    <col min="79" max="107" width="6.53125" style="675" customWidth="1"/>
    <col min="108" max="110" width="7.53125" style="675" customWidth="1"/>
    <col min="111" max="119" width="6.53125" style="675" customWidth="1"/>
    <col min="120" max="125" width="6.53125" style="675" bestFit="1" customWidth="1"/>
    <col min="126" max="16384" width="9.46484375" style="675"/>
  </cols>
  <sheetData>
    <row r="1" spans="1:126" x14ac:dyDescent="0.3">
      <c r="B1" s="295" t="s">
        <v>51</v>
      </c>
      <c r="P1" s="676"/>
      <c r="AV1" s="288"/>
      <c r="AY1" s="675"/>
      <c r="BM1" s="295" t="s">
        <v>52</v>
      </c>
    </row>
    <row r="2" spans="1:126" x14ac:dyDescent="0.3">
      <c r="B2" s="1"/>
      <c r="C2" s="2"/>
      <c r="D2" s="2"/>
      <c r="E2" s="2"/>
      <c r="F2" s="2"/>
      <c r="G2" s="2"/>
      <c r="H2" s="2"/>
      <c r="I2" s="466"/>
      <c r="J2" s="466"/>
      <c r="K2" s="466"/>
      <c r="L2" s="466"/>
      <c r="M2" s="2"/>
      <c r="N2" s="2"/>
      <c r="O2" s="2"/>
      <c r="AV2" s="288"/>
      <c r="AY2" s="675"/>
    </row>
    <row r="3" spans="1:126" x14ac:dyDescent="0.3">
      <c r="B3" s="16" t="s">
        <v>168</v>
      </c>
      <c r="Q3" s="2"/>
      <c r="R3" s="2"/>
      <c r="S3" s="2"/>
      <c r="T3" s="2"/>
      <c r="U3" s="21"/>
      <c r="V3" s="21"/>
      <c r="W3" s="21"/>
      <c r="X3" s="21"/>
      <c r="Y3" s="299"/>
      <c r="Z3" s="299"/>
      <c r="AA3" s="299"/>
      <c r="AB3" s="299"/>
      <c r="AC3" s="299"/>
      <c r="AD3" s="299"/>
      <c r="AE3" s="299"/>
      <c r="AF3" s="299"/>
      <c r="AG3" s="299"/>
      <c r="AH3" s="299"/>
      <c r="AI3" s="299"/>
      <c r="AJ3" s="299"/>
      <c r="AK3" s="299"/>
      <c r="AL3" s="299"/>
      <c r="AM3" s="299"/>
      <c r="AN3" s="299"/>
      <c r="AO3" s="299"/>
      <c r="AP3" s="299"/>
      <c r="AQ3" s="299"/>
      <c r="AR3" s="299"/>
      <c r="AS3" s="633"/>
      <c r="AT3" s="633"/>
      <c r="AU3" s="633"/>
      <c r="AV3" s="288"/>
      <c r="AY3" s="21"/>
      <c r="AZ3" s="21"/>
      <c r="BA3" s="21"/>
      <c r="BB3" s="21"/>
      <c r="BC3" s="21"/>
      <c r="BD3" s="21"/>
      <c r="BE3" s="21"/>
      <c r="BF3" s="21"/>
      <c r="BG3" s="21"/>
      <c r="BH3" s="21"/>
      <c r="BI3" s="21"/>
    </row>
    <row r="4" spans="1:126" s="678" customFormat="1" ht="20.25" x14ac:dyDescent="0.45">
      <c r="A4" s="200"/>
      <c r="B4" s="23" t="s">
        <v>120</v>
      </c>
      <c r="C4" s="200">
        <v>2013</v>
      </c>
      <c r="D4" s="200">
        <v>2014</v>
      </c>
      <c r="E4" s="200">
        <v>2015</v>
      </c>
      <c r="F4" s="200">
        <v>2016</v>
      </c>
      <c r="G4" s="200">
        <v>2017</v>
      </c>
      <c r="H4" s="200">
        <v>2018</v>
      </c>
      <c r="I4" s="596">
        <v>2019</v>
      </c>
      <c r="J4" s="596">
        <v>2020</v>
      </c>
      <c r="K4" s="596">
        <v>2021</v>
      </c>
      <c r="L4" s="467" t="s">
        <v>154</v>
      </c>
      <c r="M4" s="202" t="s">
        <v>164</v>
      </c>
      <c r="N4" s="202" t="s">
        <v>165</v>
      </c>
      <c r="O4" s="200"/>
      <c r="P4" s="200" t="s">
        <v>20</v>
      </c>
      <c r="Q4" s="200" t="s">
        <v>34</v>
      </c>
      <c r="R4" s="200" t="s">
        <v>45</v>
      </c>
      <c r="S4" s="200" t="s">
        <v>46</v>
      </c>
      <c r="T4" s="200" t="s">
        <v>48</v>
      </c>
      <c r="U4" s="200" t="s">
        <v>49</v>
      </c>
      <c r="V4" s="200" t="s">
        <v>53</v>
      </c>
      <c r="W4" s="200" t="s">
        <v>54</v>
      </c>
      <c r="X4" s="200" t="s">
        <v>55</v>
      </c>
      <c r="Y4" s="200" t="s">
        <v>56</v>
      </c>
      <c r="Z4" s="200" t="s">
        <v>60</v>
      </c>
      <c r="AA4" s="200" t="s">
        <v>61</v>
      </c>
      <c r="AB4" s="200" t="s">
        <v>62</v>
      </c>
      <c r="AC4" s="200" t="s">
        <v>63</v>
      </c>
      <c r="AD4" s="200" t="s">
        <v>67</v>
      </c>
      <c r="AE4" s="200" t="s">
        <v>70</v>
      </c>
      <c r="AF4" s="200" t="s">
        <v>74</v>
      </c>
      <c r="AG4" s="200" t="s">
        <v>80</v>
      </c>
      <c r="AH4" s="200" t="s">
        <v>82</v>
      </c>
      <c r="AI4" s="200" t="s">
        <v>88</v>
      </c>
      <c r="AJ4" s="200" t="s">
        <v>89</v>
      </c>
      <c r="AK4" s="200" t="s">
        <v>87</v>
      </c>
      <c r="AL4" s="200" t="s">
        <v>90</v>
      </c>
      <c r="AM4" s="200" t="s">
        <v>107</v>
      </c>
      <c r="AN4" s="200" t="s">
        <v>124</v>
      </c>
      <c r="AO4" s="200" t="s">
        <v>132</v>
      </c>
      <c r="AP4" s="200" t="s">
        <v>141</v>
      </c>
      <c r="AQ4" s="200" t="s">
        <v>146</v>
      </c>
      <c r="AR4" s="200" t="s">
        <v>151</v>
      </c>
      <c r="AS4" s="200" t="s">
        <v>158</v>
      </c>
      <c r="AT4" s="200" t="s">
        <v>169</v>
      </c>
      <c r="AU4" s="634"/>
      <c r="AV4" s="200" t="s">
        <v>39</v>
      </c>
      <c r="AW4" s="200" t="s">
        <v>40</v>
      </c>
      <c r="AX4" s="200" t="s">
        <v>47</v>
      </c>
      <c r="AY4" s="200" t="s">
        <v>50</v>
      </c>
      <c r="AZ4" s="200" t="s">
        <v>57</v>
      </c>
      <c r="BA4" s="200" t="s">
        <v>59</v>
      </c>
      <c r="BB4" s="200" t="s">
        <v>64</v>
      </c>
      <c r="BC4" s="200" t="s">
        <v>66</v>
      </c>
      <c r="BD4" s="200" t="s">
        <v>71</v>
      </c>
      <c r="BE4" s="200" t="s">
        <v>81</v>
      </c>
      <c r="BF4" s="200" t="s">
        <v>93</v>
      </c>
      <c r="BG4" s="200" t="s">
        <v>94</v>
      </c>
      <c r="BH4" s="200" t="s">
        <v>109</v>
      </c>
      <c r="BI4" s="200" t="s">
        <v>134</v>
      </c>
      <c r="BJ4" s="200" t="s">
        <v>147</v>
      </c>
      <c r="BK4" s="200" t="s">
        <v>161</v>
      </c>
      <c r="BL4" s="200"/>
      <c r="BM4" s="23" t="s">
        <v>120</v>
      </c>
      <c r="BN4" s="200">
        <v>2013</v>
      </c>
      <c r="BO4" s="200">
        <v>2014</v>
      </c>
      <c r="BP4" s="200">
        <v>2015</v>
      </c>
      <c r="BQ4" s="200">
        <v>2016</v>
      </c>
      <c r="BR4" s="200">
        <v>2017</v>
      </c>
      <c r="BS4" s="200">
        <v>2018</v>
      </c>
      <c r="BT4" s="200">
        <v>2019</v>
      </c>
      <c r="BU4" s="200">
        <v>2020</v>
      </c>
      <c r="BV4" s="200">
        <v>2021</v>
      </c>
      <c r="BW4" s="200" t="s">
        <v>154</v>
      </c>
      <c r="BX4" s="202" t="str">
        <f>M4</f>
        <v>2021/2020 Growth %</v>
      </c>
      <c r="BY4" s="202" t="str">
        <f>N4</f>
        <v>2022f/2021 Growth %</v>
      </c>
      <c r="BZ4" s="200"/>
      <c r="CA4" s="200" t="s">
        <v>20</v>
      </c>
      <c r="CB4" s="200" t="s">
        <v>34</v>
      </c>
      <c r="CC4" s="202" t="s">
        <v>45</v>
      </c>
      <c r="CD4" s="202" t="s">
        <v>46</v>
      </c>
      <c r="CE4" s="202" t="s">
        <v>48</v>
      </c>
      <c r="CF4" s="202" t="s">
        <v>49</v>
      </c>
      <c r="CG4" s="202" t="s">
        <v>53</v>
      </c>
      <c r="CH4" s="202" t="s">
        <v>54</v>
      </c>
      <c r="CI4" s="202" t="s">
        <v>55</v>
      </c>
      <c r="CJ4" s="202" t="s">
        <v>56</v>
      </c>
      <c r="CK4" s="202" t="s">
        <v>60</v>
      </c>
      <c r="CL4" s="202" t="s">
        <v>61</v>
      </c>
      <c r="CM4" s="202" t="s">
        <v>62</v>
      </c>
      <c r="CN4" s="202" t="s">
        <v>63</v>
      </c>
      <c r="CO4" s="202" t="s">
        <v>67</v>
      </c>
      <c r="CP4" s="202" t="s">
        <v>70</v>
      </c>
      <c r="CQ4" s="202" t="s">
        <v>74</v>
      </c>
      <c r="CR4" s="202" t="s">
        <v>80</v>
      </c>
      <c r="CS4" s="202" t="s">
        <v>82</v>
      </c>
      <c r="CT4" s="202" t="s">
        <v>88</v>
      </c>
      <c r="CU4" s="202" t="s">
        <v>89</v>
      </c>
      <c r="CV4" s="202" t="s">
        <v>87</v>
      </c>
      <c r="CW4" s="202" t="s">
        <v>90</v>
      </c>
      <c r="CX4" s="202" t="s">
        <v>107</v>
      </c>
      <c r="CY4" s="202" t="s">
        <v>124</v>
      </c>
      <c r="CZ4" s="202" t="s">
        <v>132</v>
      </c>
      <c r="DA4" s="202" t="s">
        <v>141</v>
      </c>
      <c r="DB4" s="202" t="s">
        <v>146</v>
      </c>
      <c r="DC4" s="202" t="s">
        <v>151</v>
      </c>
      <c r="DD4" s="202" t="s">
        <v>158</v>
      </c>
      <c r="DE4" s="202" t="s">
        <v>169</v>
      </c>
      <c r="DF4" s="202"/>
      <c r="DG4" s="200" t="s">
        <v>39</v>
      </c>
      <c r="DH4" s="200" t="s">
        <v>40</v>
      </c>
      <c r="DI4" s="200" t="s">
        <v>47</v>
      </c>
      <c r="DJ4" s="200" t="s">
        <v>50</v>
      </c>
      <c r="DK4" s="200" t="s">
        <v>57</v>
      </c>
      <c r="DL4" s="200" t="s">
        <v>59</v>
      </c>
      <c r="DM4" s="200" t="s">
        <v>64</v>
      </c>
      <c r="DN4" s="200" t="s">
        <v>66</v>
      </c>
      <c r="DO4" s="200" t="s">
        <v>71</v>
      </c>
      <c r="DP4" s="200" t="s">
        <v>81</v>
      </c>
      <c r="DQ4" s="200" t="s">
        <v>93</v>
      </c>
      <c r="DR4" s="200" t="s">
        <v>94</v>
      </c>
      <c r="DS4" s="200" t="s">
        <v>109</v>
      </c>
      <c r="DT4" s="200" t="s">
        <v>134</v>
      </c>
      <c r="DU4" s="200" t="s">
        <v>147</v>
      </c>
      <c r="DV4" s="200" t="s">
        <v>161</v>
      </c>
    </row>
    <row r="5" spans="1:126" x14ac:dyDescent="0.3">
      <c r="B5" s="10"/>
      <c r="C5" s="13"/>
      <c r="D5" s="13"/>
      <c r="E5" s="13"/>
      <c r="F5" s="13"/>
      <c r="G5" s="13"/>
      <c r="H5" s="13"/>
      <c r="I5" s="468"/>
      <c r="J5" s="468"/>
      <c r="K5" s="468"/>
      <c r="L5" s="468"/>
      <c r="M5" s="208"/>
      <c r="N5" s="208"/>
      <c r="P5" s="13"/>
      <c r="Q5" s="36"/>
      <c r="R5" s="36"/>
      <c r="S5" s="36"/>
      <c r="T5" s="36"/>
      <c r="U5" s="36"/>
      <c r="V5" s="36"/>
      <c r="W5" s="36"/>
      <c r="X5" s="36"/>
      <c r="Y5" s="300"/>
      <c r="Z5" s="300"/>
      <c r="AA5" s="300"/>
      <c r="AB5" s="300"/>
      <c r="AC5" s="300"/>
      <c r="AD5" s="300"/>
      <c r="AE5" s="300"/>
      <c r="AF5" s="300"/>
      <c r="AG5" s="300"/>
      <c r="AH5" s="300"/>
      <c r="AI5" s="300"/>
      <c r="AJ5" s="300"/>
      <c r="AK5" s="300"/>
      <c r="AL5" s="675"/>
      <c r="AM5" s="675"/>
      <c r="AN5" s="675"/>
      <c r="AO5" s="675"/>
      <c r="AP5" s="675"/>
      <c r="AQ5" s="675"/>
      <c r="AR5" s="675"/>
      <c r="AS5" s="675"/>
      <c r="AT5" s="675"/>
      <c r="AU5" s="635"/>
      <c r="AV5" s="288"/>
      <c r="AY5" s="36"/>
      <c r="AZ5" s="36"/>
      <c r="BA5" s="36"/>
      <c r="BB5" s="36"/>
      <c r="BC5" s="36"/>
      <c r="BD5" s="36"/>
      <c r="BE5" s="36"/>
      <c r="BF5" s="36"/>
      <c r="BG5" s="36"/>
      <c r="BH5" s="36"/>
      <c r="BI5" s="36"/>
      <c r="BM5" s="10"/>
      <c r="BN5" s="13"/>
      <c r="BO5" s="13"/>
      <c r="BP5" s="13"/>
      <c r="BQ5" s="13"/>
      <c r="BR5" s="13"/>
      <c r="BS5" s="13"/>
      <c r="BT5" s="13"/>
      <c r="BU5" s="13"/>
      <c r="BV5" s="13"/>
      <c r="BW5" s="13"/>
      <c r="BX5" s="208"/>
      <c r="BY5" s="208"/>
      <c r="CA5" s="439"/>
      <c r="CB5" s="440"/>
      <c r="CC5" s="440"/>
      <c r="CD5" s="440"/>
      <c r="CE5" s="440"/>
      <c r="CF5" s="440"/>
      <c r="CG5" s="440"/>
      <c r="CH5" s="440"/>
      <c r="CI5" s="440"/>
      <c r="CJ5" s="440"/>
      <c r="CK5" s="440"/>
      <c r="CL5" s="440"/>
      <c r="CM5" s="440"/>
      <c r="CN5" s="440"/>
      <c r="CO5" s="440"/>
      <c r="CP5" s="440"/>
      <c r="CQ5" s="440"/>
      <c r="CR5" s="440"/>
      <c r="CS5" s="440"/>
      <c r="CT5" s="440"/>
      <c r="CU5" s="440"/>
      <c r="CV5" s="440"/>
      <c r="CW5" s="679"/>
      <c r="CX5" s="679"/>
      <c r="CY5" s="679"/>
      <c r="CZ5" s="679"/>
      <c r="DA5" s="679"/>
      <c r="DB5" s="679"/>
      <c r="DC5" s="679"/>
      <c r="DD5" s="679"/>
      <c r="DE5" s="679"/>
      <c r="DF5" s="679"/>
      <c r="DG5" s="442"/>
      <c r="DH5" s="442"/>
      <c r="DI5" s="679"/>
      <c r="DJ5" s="679"/>
      <c r="DK5" s="679"/>
      <c r="DL5" s="679"/>
      <c r="DM5" s="679"/>
      <c r="DN5" s="679"/>
      <c r="DO5" s="679"/>
      <c r="DP5" s="679"/>
      <c r="DQ5" s="679"/>
      <c r="DR5" s="679"/>
      <c r="DS5" s="679"/>
    </row>
    <row r="6" spans="1:126" x14ac:dyDescent="0.3">
      <c r="B6" s="20" t="s">
        <v>27</v>
      </c>
      <c r="C6" s="495">
        <v>3130</v>
      </c>
      <c r="D6" s="495">
        <v>3240</v>
      </c>
      <c r="E6" s="495">
        <v>3250</v>
      </c>
      <c r="F6" s="495">
        <v>3350</v>
      </c>
      <c r="G6" s="495">
        <v>3290</v>
      </c>
      <c r="H6" s="495">
        <v>3090</v>
      </c>
      <c r="I6" s="495">
        <f>SUM(I7:I12)</f>
        <v>2868.5464846842478</v>
      </c>
      <c r="J6" s="495">
        <f t="shared" ref="J6:L6" si="0">SUM(J7:J12)</f>
        <v>2401.6095141756205</v>
      </c>
      <c r="K6" s="495">
        <f t="shared" si="0"/>
        <v>2642.9208077674834</v>
      </c>
      <c r="L6" s="495">
        <f t="shared" si="0"/>
        <v>3055.3493687252053</v>
      </c>
      <c r="M6" s="492">
        <f>IF(ISERROR(K6/J6),"N/A",IF(J6&lt;0,"N/A",IF(K6&lt;0,"N/A",IF(K6/J6-1&gt;300%,"&gt;±300%",IF(K6/J6-1&lt;-300%,"&gt;±300%",K6/J6-1)))))</f>
        <v>0.10047898801512534</v>
      </c>
      <c r="N6" s="492">
        <f>IF(ISERROR(L6/K6),"N/A",IF(K6&lt;0,"N/A",IF(L6&lt;0,"N/A",IF(L6/K6-1&gt;300%,"&gt;±300%",IF(L6/K6-1&lt;-300%,"&gt;±300%",L6/K6-1)))))</f>
        <v>0.15605029093024791</v>
      </c>
      <c r="O6" s="198"/>
      <c r="P6" s="50">
        <v>760</v>
      </c>
      <c r="Q6" s="50">
        <v>810</v>
      </c>
      <c r="R6" s="50">
        <v>860</v>
      </c>
      <c r="S6" s="50">
        <v>855</v>
      </c>
      <c r="T6" s="50">
        <v>795</v>
      </c>
      <c r="U6" s="50">
        <v>840</v>
      </c>
      <c r="V6" s="50">
        <v>860</v>
      </c>
      <c r="W6" s="50">
        <v>865</v>
      </c>
      <c r="X6" s="50">
        <v>780</v>
      </c>
      <c r="Y6" s="50">
        <v>840</v>
      </c>
      <c r="Z6" s="50">
        <v>845</v>
      </c>
      <c r="AA6" s="50">
        <v>825</v>
      </c>
      <c r="AB6" s="50">
        <v>785</v>
      </c>
      <c r="AC6" s="50">
        <v>840</v>
      </c>
      <c r="AD6" s="50">
        <v>795</v>
      </c>
      <c r="AE6" s="50">
        <v>810</v>
      </c>
      <c r="AF6" s="50">
        <v>730</v>
      </c>
      <c r="AG6" s="50">
        <v>770</v>
      </c>
      <c r="AH6" s="50">
        <f t="shared" ref="AH6" si="1">SUM(AH7:AH12)</f>
        <v>761.37447659494615</v>
      </c>
      <c r="AI6" s="50">
        <f t="shared" ref="AI6:AT6" si="2">SUM(AI7:AI12)</f>
        <v>744.8728102648181</v>
      </c>
      <c r="AJ6" s="50">
        <f t="shared" si="2"/>
        <v>675.21475875500641</v>
      </c>
      <c r="AK6" s="50">
        <f t="shared" si="2"/>
        <v>687.08443906947718</v>
      </c>
      <c r="AL6" s="50">
        <f t="shared" si="2"/>
        <v>643.42761904997565</v>
      </c>
      <c r="AM6" s="50">
        <f t="shared" si="2"/>
        <v>390.48442697130122</v>
      </c>
      <c r="AN6" s="50">
        <f t="shared" si="2"/>
        <v>647.77458669106636</v>
      </c>
      <c r="AO6" s="50">
        <f t="shared" si="2"/>
        <v>719.92288146327701</v>
      </c>
      <c r="AP6" s="50">
        <f t="shared" si="2"/>
        <v>724.27997164306623</v>
      </c>
      <c r="AQ6" s="50">
        <f t="shared" si="2"/>
        <v>659.06080501490487</v>
      </c>
      <c r="AR6" s="50">
        <f t="shared" si="2"/>
        <v>579.35520061999432</v>
      </c>
      <c r="AS6" s="50">
        <f t="shared" si="2"/>
        <v>680.22483048951767</v>
      </c>
      <c r="AT6" s="50">
        <f t="shared" si="2"/>
        <v>724.65571325394262</v>
      </c>
      <c r="AU6" s="635"/>
      <c r="AV6" s="50">
        <f>SUM(AV7:AV12)</f>
        <v>1670</v>
      </c>
      <c r="AW6" s="50">
        <f t="shared" ref="AW6:BC6" si="3">SUM(AW7:AW12)</f>
        <v>1570</v>
      </c>
      <c r="AX6" s="50">
        <f t="shared" si="3"/>
        <v>1715</v>
      </c>
      <c r="AY6" s="50">
        <f t="shared" si="3"/>
        <v>1635</v>
      </c>
      <c r="AZ6" s="50">
        <f t="shared" si="3"/>
        <v>1725</v>
      </c>
      <c r="BA6" s="50">
        <f t="shared" si="3"/>
        <v>1620</v>
      </c>
      <c r="BB6" s="50">
        <f t="shared" si="3"/>
        <v>1670</v>
      </c>
      <c r="BC6" s="50">
        <f t="shared" si="3"/>
        <v>1625</v>
      </c>
      <c r="BD6" s="50">
        <f>SUM(BD7:BD12)</f>
        <v>1605</v>
      </c>
      <c r="BE6" s="50">
        <f>SUM(BE7:BE12)</f>
        <v>1500</v>
      </c>
      <c r="BF6" s="50">
        <f>AH6+AI6</f>
        <v>1506.2472868597642</v>
      </c>
      <c r="BG6" s="50">
        <f>AJ6+AK6</f>
        <v>1362.2991978244836</v>
      </c>
      <c r="BH6" s="50">
        <f>AL6+AM6</f>
        <v>1033.9120460212769</v>
      </c>
      <c r="BI6" s="50">
        <f>AN6+AO6</f>
        <v>1367.6974681543434</v>
      </c>
      <c r="BJ6" s="50">
        <f>AP6+AQ6</f>
        <v>1383.3407766579712</v>
      </c>
      <c r="BK6" s="50">
        <f>AR6+AS6</f>
        <v>1259.580031109512</v>
      </c>
      <c r="BM6" s="20" t="s">
        <v>27</v>
      </c>
      <c r="BN6" s="50">
        <f t="shared" ref="BN6:BY21" si="4">C6</f>
        <v>3130</v>
      </c>
      <c r="BO6" s="50">
        <f t="shared" si="4"/>
        <v>3240</v>
      </c>
      <c r="BP6" s="50">
        <f t="shared" si="4"/>
        <v>3250</v>
      </c>
      <c r="BQ6" s="50">
        <f t="shared" si="4"/>
        <v>3350</v>
      </c>
      <c r="BR6" s="50">
        <f t="shared" si="4"/>
        <v>3290</v>
      </c>
      <c r="BS6" s="50">
        <f t="shared" si="4"/>
        <v>3090</v>
      </c>
      <c r="BT6" s="50">
        <f t="shared" si="4"/>
        <v>2868.5464846842478</v>
      </c>
      <c r="BU6" s="50">
        <f t="shared" si="4"/>
        <v>2401.6095141756205</v>
      </c>
      <c r="BV6" s="50">
        <f t="shared" si="4"/>
        <v>2642.9208077674834</v>
      </c>
      <c r="BW6" s="50">
        <f t="shared" si="4"/>
        <v>3055.3493687252053</v>
      </c>
      <c r="BX6" s="210">
        <f t="shared" si="4"/>
        <v>0.10047898801512534</v>
      </c>
      <c r="BY6" s="210">
        <f t="shared" si="4"/>
        <v>0.15605029093024791</v>
      </c>
      <c r="BZ6" s="59"/>
      <c r="CA6" s="444">
        <f t="shared" ref="CA6:DE6" si="5">P6</f>
        <v>760</v>
      </c>
      <c r="CB6" s="444">
        <f t="shared" si="5"/>
        <v>810</v>
      </c>
      <c r="CC6" s="444">
        <f t="shared" si="5"/>
        <v>860</v>
      </c>
      <c r="CD6" s="444">
        <f t="shared" si="5"/>
        <v>855</v>
      </c>
      <c r="CE6" s="444">
        <f t="shared" si="5"/>
        <v>795</v>
      </c>
      <c r="CF6" s="444">
        <f t="shared" si="5"/>
        <v>840</v>
      </c>
      <c r="CG6" s="444">
        <f t="shared" si="5"/>
        <v>860</v>
      </c>
      <c r="CH6" s="444">
        <f t="shared" si="5"/>
        <v>865</v>
      </c>
      <c r="CI6" s="444">
        <f t="shared" si="5"/>
        <v>780</v>
      </c>
      <c r="CJ6" s="444">
        <f t="shared" si="5"/>
        <v>840</v>
      </c>
      <c r="CK6" s="444">
        <f t="shared" si="5"/>
        <v>845</v>
      </c>
      <c r="CL6" s="444">
        <f t="shared" si="5"/>
        <v>825</v>
      </c>
      <c r="CM6" s="444">
        <f t="shared" si="5"/>
        <v>785</v>
      </c>
      <c r="CN6" s="444">
        <f t="shared" si="5"/>
        <v>840</v>
      </c>
      <c r="CO6" s="444">
        <f t="shared" si="5"/>
        <v>795</v>
      </c>
      <c r="CP6" s="444">
        <f t="shared" si="5"/>
        <v>810</v>
      </c>
      <c r="CQ6" s="444">
        <f t="shared" si="5"/>
        <v>730</v>
      </c>
      <c r="CR6" s="444">
        <f t="shared" si="5"/>
        <v>770</v>
      </c>
      <c r="CS6" s="444">
        <f t="shared" si="5"/>
        <v>761.37447659494615</v>
      </c>
      <c r="CT6" s="444">
        <f t="shared" si="5"/>
        <v>744.8728102648181</v>
      </c>
      <c r="CU6" s="444">
        <f t="shared" si="5"/>
        <v>675.21475875500641</v>
      </c>
      <c r="CV6" s="444">
        <f t="shared" si="5"/>
        <v>687.08443906947718</v>
      </c>
      <c r="CW6" s="444">
        <f t="shared" si="5"/>
        <v>643.42761904997565</v>
      </c>
      <c r="CX6" s="444">
        <f t="shared" si="5"/>
        <v>390.48442697130122</v>
      </c>
      <c r="CY6" s="444">
        <f t="shared" si="5"/>
        <v>647.77458669106636</v>
      </c>
      <c r="CZ6" s="444">
        <f t="shared" si="5"/>
        <v>719.92288146327701</v>
      </c>
      <c r="DA6" s="444">
        <f t="shared" si="5"/>
        <v>724.27997164306623</v>
      </c>
      <c r="DB6" s="444">
        <f t="shared" si="5"/>
        <v>659.06080501490487</v>
      </c>
      <c r="DC6" s="444">
        <f t="shared" si="5"/>
        <v>579.35520061999432</v>
      </c>
      <c r="DD6" s="444">
        <f t="shared" si="5"/>
        <v>680.22483048951767</v>
      </c>
      <c r="DE6" s="444">
        <f t="shared" si="5"/>
        <v>724.65571325394262</v>
      </c>
      <c r="DF6" s="444"/>
      <c r="DG6" s="444">
        <f t="shared" ref="DG6:DV6" si="6">AV6</f>
        <v>1670</v>
      </c>
      <c r="DH6" s="444">
        <f t="shared" si="6"/>
        <v>1570</v>
      </c>
      <c r="DI6" s="444">
        <f t="shared" si="6"/>
        <v>1715</v>
      </c>
      <c r="DJ6" s="444">
        <f t="shared" si="6"/>
        <v>1635</v>
      </c>
      <c r="DK6" s="444">
        <f t="shared" si="6"/>
        <v>1725</v>
      </c>
      <c r="DL6" s="444">
        <f t="shared" si="6"/>
        <v>1620</v>
      </c>
      <c r="DM6" s="444">
        <f t="shared" si="6"/>
        <v>1670</v>
      </c>
      <c r="DN6" s="444">
        <f t="shared" si="6"/>
        <v>1625</v>
      </c>
      <c r="DO6" s="444">
        <f t="shared" si="6"/>
        <v>1605</v>
      </c>
      <c r="DP6" s="444">
        <f t="shared" si="6"/>
        <v>1500</v>
      </c>
      <c r="DQ6" s="444">
        <f t="shared" si="6"/>
        <v>1506.2472868597642</v>
      </c>
      <c r="DR6" s="444">
        <f t="shared" si="6"/>
        <v>1362.2991978244836</v>
      </c>
      <c r="DS6" s="444">
        <f t="shared" si="6"/>
        <v>1033.9120460212769</v>
      </c>
      <c r="DT6" s="444">
        <f t="shared" si="6"/>
        <v>1367.6974681543434</v>
      </c>
      <c r="DU6" s="444">
        <f t="shared" si="6"/>
        <v>1383.3407766579712</v>
      </c>
      <c r="DV6" s="444">
        <f t="shared" si="6"/>
        <v>1259.580031109512</v>
      </c>
    </row>
    <row r="7" spans="1:126" x14ac:dyDescent="0.3">
      <c r="B7" s="10" t="s">
        <v>15</v>
      </c>
      <c r="C7" s="468">
        <v>425</v>
      </c>
      <c r="D7" s="468">
        <v>465</v>
      </c>
      <c r="E7" s="468">
        <v>480</v>
      </c>
      <c r="F7" s="468">
        <v>410</v>
      </c>
      <c r="G7" s="468">
        <v>390</v>
      </c>
      <c r="H7" s="468">
        <v>390</v>
      </c>
      <c r="I7" s="468">
        <v>342.96023152612281</v>
      </c>
      <c r="J7" s="468">
        <v>300.26080978012305</v>
      </c>
      <c r="K7" s="468">
        <v>382.9624590094158</v>
      </c>
      <c r="L7" s="468">
        <v>418.54578385370053</v>
      </c>
      <c r="M7" s="208">
        <f>IF(ISERROR(K7/J7),"N/A",IF(J7&lt;0,"N/A",IF(K7&lt;0,"N/A",IF(K7/J7-1&gt;300%,"&gt;±300%",IF(K7/J7-1&lt;-300%,"&gt;±300%",K7/J7-1)))))</f>
        <v>0.27543271228054711</v>
      </c>
      <c r="N7" s="208">
        <f t="shared" ref="N7:N56" si="7">IF(ISERROR(L7/K7),"N/A",IF(K7&lt;0,"N/A",IF(L7&lt;0,"N/A",IF(L7/K7-1&gt;300%,"&gt;±300%",IF(L7/K7-1&lt;-300%,"&gt;±300%",L7/K7-1)))))</f>
        <v>9.2915960839414335E-2</v>
      </c>
      <c r="O7" s="198"/>
      <c r="P7" s="13">
        <v>115</v>
      </c>
      <c r="Q7" s="13">
        <v>115</v>
      </c>
      <c r="R7" s="13">
        <v>125</v>
      </c>
      <c r="S7" s="13">
        <v>130</v>
      </c>
      <c r="T7" s="13">
        <v>125</v>
      </c>
      <c r="U7" s="13">
        <v>125</v>
      </c>
      <c r="V7" s="13">
        <v>110</v>
      </c>
      <c r="W7" s="13">
        <v>105</v>
      </c>
      <c r="X7" s="13">
        <v>95</v>
      </c>
      <c r="Y7" s="13">
        <v>100</v>
      </c>
      <c r="Z7" s="13">
        <v>95</v>
      </c>
      <c r="AA7" s="13">
        <v>100</v>
      </c>
      <c r="AB7" s="13">
        <v>95</v>
      </c>
      <c r="AC7" s="13">
        <v>95</v>
      </c>
      <c r="AD7" s="13">
        <v>100</v>
      </c>
      <c r="AE7" s="13">
        <v>100</v>
      </c>
      <c r="AF7" s="13">
        <v>95</v>
      </c>
      <c r="AG7" s="13">
        <v>95</v>
      </c>
      <c r="AH7" s="13">
        <v>87.413885213547715</v>
      </c>
      <c r="AI7" s="13">
        <v>91.435575241018213</v>
      </c>
      <c r="AJ7" s="13">
        <v>87.318828242396265</v>
      </c>
      <c r="AK7" s="13">
        <v>76.791942829160533</v>
      </c>
      <c r="AL7" s="13">
        <v>82.711786542703862</v>
      </c>
      <c r="AM7" s="13">
        <v>40.430668442525644</v>
      </c>
      <c r="AN7" s="13">
        <v>90.652196280504469</v>
      </c>
      <c r="AO7" s="13">
        <v>86.466158514389036</v>
      </c>
      <c r="AP7" s="13">
        <v>102.94568498678899</v>
      </c>
      <c r="AQ7" s="13">
        <v>96.291152533968386</v>
      </c>
      <c r="AR7" s="13">
        <v>89.39693705356396</v>
      </c>
      <c r="AS7" s="13">
        <v>94.328684435094431</v>
      </c>
      <c r="AT7" s="13">
        <v>99.52443790078965</v>
      </c>
      <c r="AU7" s="635"/>
      <c r="AV7" s="13">
        <f>D7-AW7</f>
        <v>235</v>
      </c>
      <c r="AW7" s="13">
        <f t="shared" ref="AW7:AW12" si="8">SUM(P7:Q7)</f>
        <v>230</v>
      </c>
      <c r="AX7" s="13">
        <f t="shared" ref="AX7:AX12" si="9">SUM(R7:S7)</f>
        <v>255</v>
      </c>
      <c r="AY7" s="7">
        <f>SUM(T7:U7)</f>
        <v>250</v>
      </c>
      <c r="AZ7" s="13">
        <f>SUM(V7:W7)</f>
        <v>215</v>
      </c>
      <c r="BA7" s="13">
        <f>SUM(X7:Y7)</f>
        <v>195</v>
      </c>
      <c r="BB7" s="13">
        <f>SUM(Z7:AA7)</f>
        <v>195</v>
      </c>
      <c r="BC7" s="13">
        <f>SUM(AB7:AC7)</f>
        <v>190</v>
      </c>
      <c r="BD7" s="13">
        <f>SUM(AD7:AE7)</f>
        <v>200</v>
      </c>
      <c r="BE7" s="13">
        <f>SUM(AF7:AG7)</f>
        <v>190</v>
      </c>
      <c r="BF7" s="13">
        <f>AH7+AI7</f>
        <v>178.84946045456593</v>
      </c>
      <c r="BG7" s="13">
        <f>AJ7+AK7</f>
        <v>164.1107710715568</v>
      </c>
      <c r="BH7" s="13">
        <f t="shared" ref="BH7:BH31" si="10">AL7+AM7</f>
        <v>123.14245498522951</v>
      </c>
      <c r="BI7" s="59">
        <f>AN7+AO7</f>
        <v>177.11835479489349</v>
      </c>
      <c r="BJ7" s="59">
        <f>AP7+AQ7</f>
        <v>199.23683752075738</v>
      </c>
      <c r="BK7" s="59">
        <f>AR7+AS7</f>
        <v>183.72562148865839</v>
      </c>
      <c r="BM7" s="10" t="s">
        <v>15</v>
      </c>
      <c r="BN7" s="13">
        <f t="shared" si="4"/>
        <v>425</v>
      </c>
      <c r="BO7" s="13">
        <f t="shared" si="4"/>
        <v>465</v>
      </c>
      <c r="BP7" s="13">
        <f t="shared" si="4"/>
        <v>480</v>
      </c>
      <c r="BQ7" s="13">
        <f t="shared" si="4"/>
        <v>410</v>
      </c>
      <c r="BR7" s="13">
        <f t="shared" si="4"/>
        <v>390</v>
      </c>
      <c r="BS7" s="13">
        <f t="shared" si="4"/>
        <v>390</v>
      </c>
      <c r="BT7" s="13">
        <f t="shared" si="4"/>
        <v>342.96023152612281</v>
      </c>
      <c r="BU7" s="13">
        <f t="shared" si="4"/>
        <v>300.26080978012305</v>
      </c>
      <c r="BV7" s="13">
        <f t="shared" si="4"/>
        <v>382.9624590094158</v>
      </c>
      <c r="BW7" s="13"/>
      <c r="BX7" s="212"/>
      <c r="BY7" s="208"/>
      <c r="BZ7" s="13"/>
      <c r="CA7" s="439"/>
      <c r="CB7" s="439"/>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679"/>
      <c r="DK7" s="679"/>
      <c r="DL7" s="679"/>
      <c r="DM7" s="679"/>
      <c r="DN7" s="679"/>
      <c r="DO7" s="679"/>
      <c r="DP7" s="679"/>
      <c r="DQ7" s="679"/>
      <c r="DR7" s="679"/>
      <c r="DS7" s="679"/>
      <c r="DT7" s="679"/>
      <c r="DU7" s="679"/>
      <c r="DV7" s="679"/>
    </row>
    <row r="8" spans="1:126" x14ac:dyDescent="0.3">
      <c r="B8" s="10" t="s">
        <v>16</v>
      </c>
      <c r="C8" s="468">
        <v>1350</v>
      </c>
      <c r="D8" s="468">
        <v>1395</v>
      </c>
      <c r="E8" s="468">
        <v>1450</v>
      </c>
      <c r="F8" s="468">
        <v>1630</v>
      </c>
      <c r="G8" s="468">
        <v>1545</v>
      </c>
      <c r="H8" s="468">
        <v>1325</v>
      </c>
      <c r="I8" s="468">
        <v>1457.2272234675427</v>
      </c>
      <c r="J8" s="468">
        <v>1098.6320399265544</v>
      </c>
      <c r="K8" s="468">
        <v>1006.3478477540234</v>
      </c>
      <c r="L8" s="468">
        <v>1096.2601550906813</v>
      </c>
      <c r="M8" s="208">
        <f t="shared" ref="M8:M56" si="11">IF(ISERROR(K8/J8),"N/A",IF(J8&lt;0,"N/A",IF(K8&lt;0,"N/A",IF(K8/J8-1&gt;300%,"&gt;±300%",IF(K8/J8-1&lt;-300%,"&gt;±300%",K8/J8-1)))))</f>
        <v>-8.3999181544623824E-2</v>
      </c>
      <c r="N8" s="208">
        <f t="shared" si="7"/>
        <v>8.9345157876896231E-2</v>
      </c>
      <c r="O8" s="198"/>
      <c r="P8" s="13">
        <v>320</v>
      </c>
      <c r="Q8" s="13">
        <v>355</v>
      </c>
      <c r="R8" s="13">
        <v>395</v>
      </c>
      <c r="S8" s="13">
        <v>405</v>
      </c>
      <c r="T8" s="13">
        <v>360</v>
      </c>
      <c r="U8" s="13">
        <v>390</v>
      </c>
      <c r="V8" s="13">
        <v>420</v>
      </c>
      <c r="W8" s="13">
        <v>445</v>
      </c>
      <c r="X8" s="13">
        <v>365</v>
      </c>
      <c r="Y8" s="13">
        <v>405</v>
      </c>
      <c r="Z8" s="13">
        <v>410</v>
      </c>
      <c r="AA8" s="13">
        <v>395</v>
      </c>
      <c r="AB8" s="13">
        <v>350</v>
      </c>
      <c r="AC8" s="13">
        <v>395</v>
      </c>
      <c r="AD8" s="13">
        <v>350</v>
      </c>
      <c r="AE8" s="13">
        <v>360</v>
      </c>
      <c r="AF8" s="13">
        <v>295</v>
      </c>
      <c r="AG8" s="13">
        <v>325</v>
      </c>
      <c r="AH8" s="13">
        <v>397.67719438799566</v>
      </c>
      <c r="AI8" s="13">
        <v>386.94382520469418</v>
      </c>
      <c r="AJ8" s="13">
        <v>323.25325752923419</v>
      </c>
      <c r="AK8" s="13">
        <v>349.35294634561899</v>
      </c>
      <c r="AL8" s="13">
        <v>319.56264189127194</v>
      </c>
      <c r="AM8" s="13">
        <v>161.88222471614759</v>
      </c>
      <c r="AN8" s="13">
        <v>287.82313609305231</v>
      </c>
      <c r="AO8" s="13">
        <v>329.36403722608281</v>
      </c>
      <c r="AP8" s="13">
        <v>296.86122460931955</v>
      </c>
      <c r="AQ8" s="13">
        <v>260.81357296628147</v>
      </c>
      <c r="AR8" s="13">
        <v>197.13729221501271</v>
      </c>
      <c r="AS8" s="13">
        <v>251.53575796340954</v>
      </c>
      <c r="AT8" s="13">
        <v>258.03934357152809</v>
      </c>
      <c r="AU8" s="635"/>
      <c r="AV8" s="13">
        <f t="shared" ref="AV8:AV12" si="12">D8-AW8</f>
        <v>720</v>
      </c>
      <c r="AW8" s="13">
        <f t="shared" si="8"/>
        <v>675</v>
      </c>
      <c r="AX8" s="13">
        <f t="shared" si="9"/>
        <v>800</v>
      </c>
      <c r="AY8" s="7">
        <f t="shared" ref="AY8:AY12" si="13">SUM(T8:U8)</f>
        <v>750</v>
      </c>
      <c r="AZ8" s="13">
        <f t="shared" ref="AZ8:AZ12" si="14">SUM(V8:W8)</f>
        <v>865</v>
      </c>
      <c r="BA8" s="13">
        <f t="shared" ref="BA8:BA12" si="15">SUM(X8:Y8)</f>
        <v>770</v>
      </c>
      <c r="BB8" s="13">
        <f t="shared" ref="BB8:BB12" si="16">SUM(Z8:AA8)</f>
        <v>805</v>
      </c>
      <c r="BC8" s="13">
        <f t="shared" ref="BC8:BC12" si="17">SUM(AB8:AC8)</f>
        <v>745</v>
      </c>
      <c r="BD8" s="13">
        <f t="shared" ref="BD8:BD12" si="18">SUM(AD8:AE8)</f>
        <v>710</v>
      </c>
      <c r="BE8" s="13">
        <f t="shared" ref="BE8:BE12" si="19">SUM(AF8:AG8)</f>
        <v>620</v>
      </c>
      <c r="BF8" s="13">
        <f>AH8+AI8</f>
        <v>784.62101959268989</v>
      </c>
      <c r="BG8" s="13">
        <f t="shared" ref="BG8:BG45" si="20">AJ8+AK8</f>
        <v>672.60620387485324</v>
      </c>
      <c r="BH8" s="13">
        <f t="shared" si="10"/>
        <v>481.4448666074195</v>
      </c>
      <c r="BI8" s="59">
        <f>AN8+AO8</f>
        <v>617.18717331913513</v>
      </c>
      <c r="BJ8" s="59">
        <f>AP8+AQ8</f>
        <v>557.67479757560102</v>
      </c>
      <c r="BK8" s="59">
        <f t="shared" ref="BK8:BK32" si="21">AR8+AS8</f>
        <v>448.67305017842227</v>
      </c>
      <c r="BM8" s="10" t="s">
        <v>16</v>
      </c>
      <c r="BN8" s="13">
        <f t="shared" si="4"/>
        <v>1350</v>
      </c>
      <c r="BO8" s="13">
        <f t="shared" si="4"/>
        <v>1395</v>
      </c>
      <c r="BP8" s="13">
        <f t="shared" si="4"/>
        <v>1450</v>
      </c>
      <c r="BQ8" s="13">
        <f t="shared" si="4"/>
        <v>1630</v>
      </c>
      <c r="BR8" s="13">
        <f t="shared" si="4"/>
        <v>1545</v>
      </c>
      <c r="BS8" s="13">
        <f t="shared" si="4"/>
        <v>1325</v>
      </c>
      <c r="BT8" s="13">
        <f t="shared" si="4"/>
        <v>1457.2272234675427</v>
      </c>
      <c r="BU8" s="13">
        <f t="shared" si="4"/>
        <v>1098.6320399265544</v>
      </c>
      <c r="BV8" s="13">
        <f t="shared" si="4"/>
        <v>1006.3478477540234</v>
      </c>
      <c r="BW8" s="13"/>
      <c r="BX8" s="212"/>
      <c r="BY8" s="208"/>
      <c r="BZ8" s="13"/>
      <c r="CA8" s="439"/>
      <c r="CB8" s="439"/>
      <c r="CC8" s="439"/>
      <c r="CD8" s="439"/>
      <c r="CE8" s="439"/>
      <c r="CF8" s="439"/>
      <c r="CG8" s="439"/>
      <c r="CH8" s="439"/>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679"/>
      <c r="DK8" s="679"/>
      <c r="DL8" s="679"/>
      <c r="DM8" s="679"/>
      <c r="DN8" s="679"/>
      <c r="DO8" s="679"/>
      <c r="DP8" s="679"/>
      <c r="DQ8" s="679"/>
      <c r="DR8" s="679"/>
      <c r="DS8" s="679"/>
      <c r="DT8" s="679"/>
      <c r="DU8" s="679"/>
      <c r="DV8" s="679"/>
    </row>
    <row r="9" spans="1:126" x14ac:dyDescent="0.3">
      <c r="B9" s="10" t="s">
        <v>17</v>
      </c>
      <c r="C9" s="468">
        <v>585</v>
      </c>
      <c r="D9" s="468">
        <v>585</v>
      </c>
      <c r="E9" s="468">
        <v>510</v>
      </c>
      <c r="F9" s="468">
        <v>450</v>
      </c>
      <c r="G9" s="468">
        <v>435</v>
      </c>
      <c r="H9" s="468">
        <v>425</v>
      </c>
      <c r="I9" s="468">
        <v>308.82509861778595</v>
      </c>
      <c r="J9" s="468">
        <v>247.13490548755391</v>
      </c>
      <c r="K9" s="468">
        <v>264.85255435004666</v>
      </c>
      <c r="L9" s="468">
        <v>282.13602821067565</v>
      </c>
      <c r="M9" s="208">
        <f t="shared" si="11"/>
        <v>7.1692215341005561E-2</v>
      </c>
      <c r="N9" s="208">
        <f t="shared" si="7"/>
        <v>6.5256964966952991E-2</v>
      </c>
      <c r="O9" s="198"/>
      <c r="P9" s="13">
        <v>145</v>
      </c>
      <c r="Q9" s="13">
        <v>140</v>
      </c>
      <c r="R9" s="13">
        <v>135</v>
      </c>
      <c r="S9" s="13">
        <v>120</v>
      </c>
      <c r="T9" s="13">
        <v>125</v>
      </c>
      <c r="U9" s="13">
        <v>125</v>
      </c>
      <c r="V9" s="13">
        <v>115</v>
      </c>
      <c r="W9" s="13">
        <v>105</v>
      </c>
      <c r="X9" s="13">
        <v>115</v>
      </c>
      <c r="Y9" s="13">
        <v>115</v>
      </c>
      <c r="Z9" s="13">
        <v>115</v>
      </c>
      <c r="AA9" s="13">
        <v>105</v>
      </c>
      <c r="AB9" s="13">
        <v>110</v>
      </c>
      <c r="AC9" s="13">
        <v>110</v>
      </c>
      <c r="AD9" s="13">
        <v>110</v>
      </c>
      <c r="AE9" s="13">
        <v>105</v>
      </c>
      <c r="AF9" s="13">
        <v>105</v>
      </c>
      <c r="AG9" s="13">
        <v>110</v>
      </c>
      <c r="AH9" s="13">
        <v>81.252988622076458</v>
      </c>
      <c r="AI9" s="13">
        <v>76.569049522054996</v>
      </c>
      <c r="AJ9" s="13">
        <v>78.332237482192568</v>
      </c>
      <c r="AK9" s="13">
        <v>72.670822991461989</v>
      </c>
      <c r="AL9" s="13">
        <v>73.674814912478325</v>
      </c>
      <c r="AM9" s="13">
        <v>42.793119511235432</v>
      </c>
      <c r="AN9" s="13">
        <v>60.870097496377575</v>
      </c>
      <c r="AO9" s="13">
        <v>69.796873567462569</v>
      </c>
      <c r="AP9" s="13">
        <v>73.835837622873882</v>
      </c>
      <c r="AQ9" s="13">
        <v>67.399323080695751</v>
      </c>
      <c r="AR9" s="13">
        <v>57.782058524685084</v>
      </c>
      <c r="AS9" s="13">
        <v>65.835335121791957</v>
      </c>
      <c r="AT9" s="13">
        <v>64.577118984317835</v>
      </c>
      <c r="AU9" s="635"/>
      <c r="AV9" s="13">
        <f t="shared" si="12"/>
        <v>300</v>
      </c>
      <c r="AW9" s="13">
        <f t="shared" si="8"/>
        <v>285</v>
      </c>
      <c r="AX9" s="13">
        <f t="shared" si="9"/>
        <v>255</v>
      </c>
      <c r="AY9" s="13">
        <f t="shared" si="13"/>
        <v>250</v>
      </c>
      <c r="AZ9" s="13">
        <f t="shared" si="14"/>
        <v>220</v>
      </c>
      <c r="BA9" s="13">
        <f t="shared" si="15"/>
        <v>230</v>
      </c>
      <c r="BB9" s="13">
        <f t="shared" si="16"/>
        <v>220</v>
      </c>
      <c r="BC9" s="13">
        <f t="shared" si="17"/>
        <v>220</v>
      </c>
      <c r="BD9" s="13">
        <f t="shared" si="18"/>
        <v>215</v>
      </c>
      <c r="BE9" s="13">
        <f t="shared" si="19"/>
        <v>215</v>
      </c>
      <c r="BF9" s="13">
        <f>AH9+AI9</f>
        <v>157.82203814413145</v>
      </c>
      <c r="BG9" s="13">
        <f t="shared" si="20"/>
        <v>151.00306047365456</v>
      </c>
      <c r="BH9" s="13">
        <f t="shared" si="10"/>
        <v>116.46793442371376</v>
      </c>
      <c r="BI9" s="59">
        <f>AN9+AO9</f>
        <v>130.66697106384015</v>
      </c>
      <c r="BJ9" s="59">
        <f>AP9+AQ9</f>
        <v>141.23516070356965</v>
      </c>
      <c r="BK9" s="59">
        <f t="shared" si="21"/>
        <v>123.61739364647704</v>
      </c>
      <c r="BM9" s="10" t="s">
        <v>17</v>
      </c>
      <c r="BN9" s="13">
        <f t="shared" si="4"/>
        <v>585</v>
      </c>
      <c r="BO9" s="13">
        <f t="shared" si="4"/>
        <v>585</v>
      </c>
      <c r="BP9" s="13">
        <f t="shared" si="4"/>
        <v>510</v>
      </c>
      <c r="BQ9" s="13">
        <f t="shared" si="4"/>
        <v>450</v>
      </c>
      <c r="BR9" s="13">
        <f t="shared" si="4"/>
        <v>435</v>
      </c>
      <c r="BS9" s="13">
        <f t="shared" si="4"/>
        <v>425</v>
      </c>
      <c r="BT9" s="13">
        <f t="shared" si="4"/>
        <v>308.82509861778595</v>
      </c>
      <c r="BU9" s="13">
        <f t="shared" si="4"/>
        <v>247.13490548755391</v>
      </c>
      <c r="BV9" s="13">
        <f t="shared" si="4"/>
        <v>264.85255435004666</v>
      </c>
      <c r="BW9" s="13"/>
      <c r="BX9" s="212"/>
      <c r="BY9" s="208"/>
      <c r="BZ9" s="13"/>
      <c r="CA9" s="439"/>
      <c r="CB9" s="439"/>
      <c r="CC9" s="439"/>
      <c r="CD9" s="439"/>
      <c r="CE9" s="439"/>
      <c r="CF9" s="439"/>
      <c r="CG9" s="439"/>
      <c r="CH9" s="439"/>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679"/>
      <c r="DK9" s="679"/>
      <c r="DL9" s="679"/>
      <c r="DM9" s="679"/>
      <c r="DN9" s="679"/>
      <c r="DO9" s="679"/>
      <c r="DP9" s="679"/>
      <c r="DQ9" s="679"/>
      <c r="DR9" s="679"/>
      <c r="DS9" s="679"/>
      <c r="DT9" s="679"/>
      <c r="DU9" s="679"/>
      <c r="DV9" s="679"/>
    </row>
    <row r="10" spans="1:126" x14ac:dyDescent="0.3">
      <c r="B10" s="10" t="s">
        <v>18</v>
      </c>
      <c r="C10" s="468">
        <v>130</v>
      </c>
      <c r="D10" s="468">
        <v>125</v>
      </c>
      <c r="E10" s="468">
        <v>145</v>
      </c>
      <c r="F10" s="468">
        <v>195</v>
      </c>
      <c r="G10" s="468">
        <v>230</v>
      </c>
      <c r="H10" s="468">
        <v>220</v>
      </c>
      <c r="I10" s="468">
        <v>185.29087706066636</v>
      </c>
      <c r="J10" s="468">
        <v>280.46519860118173</v>
      </c>
      <c r="K10" s="468">
        <v>381.15116121172895</v>
      </c>
      <c r="L10" s="468">
        <v>570.19422941547077</v>
      </c>
      <c r="M10" s="208">
        <f t="shared" si="11"/>
        <v>0.35899627872804807</v>
      </c>
      <c r="N10" s="208">
        <f t="shared" si="7"/>
        <v>0.49597925296291745</v>
      </c>
      <c r="O10" s="198"/>
      <c r="P10" s="13">
        <v>25</v>
      </c>
      <c r="Q10" s="13">
        <v>30</v>
      </c>
      <c r="R10" s="13">
        <v>35</v>
      </c>
      <c r="S10" s="13">
        <v>30</v>
      </c>
      <c r="T10" s="13">
        <v>25</v>
      </c>
      <c r="U10" s="13">
        <v>35</v>
      </c>
      <c r="V10" s="13">
        <v>45</v>
      </c>
      <c r="W10" s="13">
        <v>45</v>
      </c>
      <c r="X10" s="13">
        <v>45</v>
      </c>
      <c r="Y10" s="13">
        <v>55</v>
      </c>
      <c r="Z10" s="13">
        <v>55</v>
      </c>
      <c r="AA10" s="13">
        <v>55</v>
      </c>
      <c r="AB10" s="13">
        <v>55</v>
      </c>
      <c r="AC10" s="13">
        <v>65</v>
      </c>
      <c r="AD10" s="13">
        <v>55</v>
      </c>
      <c r="AE10" s="13">
        <v>60</v>
      </c>
      <c r="AF10" s="13">
        <v>50</v>
      </c>
      <c r="AG10" s="13">
        <v>55</v>
      </c>
      <c r="AH10" s="13">
        <v>48.06738983056993</v>
      </c>
      <c r="AI10" s="13">
        <v>40.963873177393651</v>
      </c>
      <c r="AJ10" s="13">
        <v>41.854070749485587</v>
      </c>
      <c r="AK10" s="13">
        <v>54.405543303217172</v>
      </c>
      <c r="AL10" s="13">
        <v>42.447454339912078</v>
      </c>
      <c r="AM10" s="13">
        <v>77.143319541954511</v>
      </c>
      <c r="AN10" s="13">
        <v>75.883976658515664</v>
      </c>
      <c r="AO10" s="13">
        <v>84.990448060799466</v>
      </c>
      <c r="AP10" s="13">
        <v>86.796015182476623</v>
      </c>
      <c r="AQ10" s="13">
        <v>86.338104755546809</v>
      </c>
      <c r="AR10" s="13">
        <v>94.857768650920633</v>
      </c>
      <c r="AS10" s="13">
        <v>113.15927262278474</v>
      </c>
      <c r="AT10" s="13">
        <v>134.8164315756992</v>
      </c>
      <c r="AU10" s="635"/>
      <c r="AV10" s="13">
        <f t="shared" si="12"/>
        <v>70</v>
      </c>
      <c r="AW10" s="13">
        <f t="shared" si="8"/>
        <v>55</v>
      </c>
      <c r="AX10" s="13">
        <f t="shared" si="9"/>
        <v>65</v>
      </c>
      <c r="AY10" s="13">
        <f t="shared" si="13"/>
        <v>60</v>
      </c>
      <c r="AZ10" s="13">
        <f t="shared" si="14"/>
        <v>90</v>
      </c>
      <c r="BA10" s="13">
        <f t="shared" si="15"/>
        <v>100</v>
      </c>
      <c r="BB10" s="13">
        <f t="shared" si="16"/>
        <v>110</v>
      </c>
      <c r="BC10" s="13">
        <f t="shared" si="17"/>
        <v>120</v>
      </c>
      <c r="BD10" s="13">
        <f t="shared" si="18"/>
        <v>115</v>
      </c>
      <c r="BE10" s="13">
        <f t="shared" si="19"/>
        <v>105</v>
      </c>
      <c r="BF10" s="13">
        <f>AH10+AI10</f>
        <v>89.031263007963588</v>
      </c>
      <c r="BG10" s="13">
        <f t="shared" si="20"/>
        <v>96.259614052702759</v>
      </c>
      <c r="BH10" s="13">
        <f t="shared" si="10"/>
        <v>119.5907738818666</v>
      </c>
      <c r="BI10" s="59">
        <f t="shared" ref="BI10:BI56" si="22">AN10+AO10</f>
        <v>160.87442471931513</v>
      </c>
      <c r="BJ10" s="59">
        <f>AP10+AQ10</f>
        <v>173.13411993802345</v>
      </c>
      <c r="BK10" s="59">
        <f t="shared" si="21"/>
        <v>208.01704127370539</v>
      </c>
      <c r="BM10" s="10" t="s">
        <v>18</v>
      </c>
      <c r="BN10" s="13">
        <f t="shared" si="4"/>
        <v>130</v>
      </c>
      <c r="BO10" s="13">
        <f t="shared" si="4"/>
        <v>125</v>
      </c>
      <c r="BP10" s="13">
        <f t="shared" si="4"/>
        <v>145</v>
      </c>
      <c r="BQ10" s="13">
        <f t="shared" si="4"/>
        <v>195</v>
      </c>
      <c r="BR10" s="13">
        <f t="shared" si="4"/>
        <v>230</v>
      </c>
      <c r="BS10" s="13">
        <f t="shared" si="4"/>
        <v>220</v>
      </c>
      <c r="BT10" s="13">
        <f t="shared" si="4"/>
        <v>185.29087706066636</v>
      </c>
      <c r="BU10" s="13">
        <f t="shared" si="4"/>
        <v>280.46519860118173</v>
      </c>
      <c r="BV10" s="13">
        <f t="shared" si="4"/>
        <v>381.15116121172895</v>
      </c>
      <c r="BW10" s="13"/>
      <c r="BX10" s="212"/>
      <c r="BY10" s="208"/>
      <c r="BZ10" s="13"/>
      <c r="CA10" s="439"/>
      <c r="CB10" s="439"/>
      <c r="CC10" s="439"/>
      <c r="CD10" s="439"/>
      <c r="CE10" s="439"/>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679"/>
      <c r="DK10" s="679"/>
      <c r="DL10" s="679"/>
      <c r="DM10" s="679"/>
      <c r="DN10" s="679"/>
      <c r="DO10" s="679"/>
      <c r="DP10" s="679"/>
      <c r="DQ10" s="679"/>
      <c r="DR10" s="679"/>
      <c r="DS10" s="679"/>
      <c r="DT10" s="679"/>
      <c r="DU10" s="679"/>
      <c r="DV10" s="679"/>
    </row>
    <row r="11" spans="1:126" x14ac:dyDescent="0.3">
      <c r="B11" s="10" t="s">
        <v>21</v>
      </c>
      <c r="C11" s="524">
        <v>165</v>
      </c>
      <c r="D11" s="524">
        <v>170</v>
      </c>
      <c r="E11" s="524">
        <v>180</v>
      </c>
      <c r="F11" s="524">
        <v>170</v>
      </c>
      <c r="G11" s="524">
        <v>175</v>
      </c>
      <c r="H11" s="524">
        <v>195</v>
      </c>
      <c r="I11" s="524" t="s">
        <v>116</v>
      </c>
      <c r="J11" s="524" t="s">
        <v>116</v>
      </c>
      <c r="K11" s="524" t="s">
        <v>116</v>
      </c>
      <c r="L11" s="524" t="s">
        <v>116</v>
      </c>
      <c r="M11" s="208" t="str">
        <f t="shared" si="11"/>
        <v>N/A</v>
      </c>
      <c r="N11" s="208" t="str">
        <f t="shared" si="7"/>
        <v>N/A</v>
      </c>
      <c r="O11" s="198"/>
      <c r="P11" s="13">
        <v>40</v>
      </c>
      <c r="Q11" s="13">
        <v>40</v>
      </c>
      <c r="R11" s="13">
        <v>45</v>
      </c>
      <c r="S11" s="13">
        <v>45</v>
      </c>
      <c r="T11" s="13">
        <v>45</v>
      </c>
      <c r="U11" s="13">
        <v>45</v>
      </c>
      <c r="V11" s="13">
        <v>45</v>
      </c>
      <c r="W11" s="13">
        <v>40</v>
      </c>
      <c r="X11" s="13">
        <v>45</v>
      </c>
      <c r="Y11" s="13">
        <v>40</v>
      </c>
      <c r="Z11" s="13">
        <v>45</v>
      </c>
      <c r="AA11" s="13">
        <v>40</v>
      </c>
      <c r="AB11" s="13">
        <v>45</v>
      </c>
      <c r="AC11" s="13">
        <v>45</v>
      </c>
      <c r="AD11" s="13">
        <v>50</v>
      </c>
      <c r="AE11" s="13">
        <v>50</v>
      </c>
      <c r="AF11" s="13">
        <v>50</v>
      </c>
      <c r="AG11" s="13">
        <v>45</v>
      </c>
      <c r="AH11" s="10" t="s">
        <v>116</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635"/>
      <c r="AV11" s="13">
        <f t="shared" si="12"/>
        <v>90</v>
      </c>
      <c r="AW11" s="13">
        <f t="shared" si="8"/>
        <v>80</v>
      </c>
      <c r="AX11" s="13">
        <f t="shared" si="9"/>
        <v>90</v>
      </c>
      <c r="AY11" s="13">
        <f t="shared" si="13"/>
        <v>90</v>
      </c>
      <c r="AZ11" s="13">
        <f t="shared" si="14"/>
        <v>85</v>
      </c>
      <c r="BA11" s="13">
        <f t="shared" si="15"/>
        <v>85</v>
      </c>
      <c r="BB11" s="13">
        <f t="shared" si="16"/>
        <v>85</v>
      </c>
      <c r="BC11" s="13">
        <f t="shared" si="17"/>
        <v>90</v>
      </c>
      <c r="BD11" s="13">
        <f t="shared" si="18"/>
        <v>100</v>
      </c>
      <c r="BE11" s="13">
        <f t="shared" si="19"/>
        <v>95</v>
      </c>
      <c r="BF11" s="10" t="s">
        <v>116</v>
      </c>
      <c r="BG11" s="10" t="s">
        <v>116</v>
      </c>
      <c r="BH11" s="10" t="s">
        <v>116</v>
      </c>
      <c r="BI11" s="10" t="s">
        <v>116</v>
      </c>
      <c r="BJ11" s="10" t="s">
        <v>116</v>
      </c>
      <c r="BK11" s="10" t="s">
        <v>116</v>
      </c>
      <c r="BM11" s="10" t="s">
        <v>21</v>
      </c>
      <c r="BN11" s="13">
        <f t="shared" si="4"/>
        <v>165</v>
      </c>
      <c r="BO11" s="13">
        <f t="shared" si="4"/>
        <v>170</v>
      </c>
      <c r="BP11" s="13">
        <f t="shared" si="4"/>
        <v>180</v>
      </c>
      <c r="BQ11" s="13">
        <f t="shared" si="4"/>
        <v>170</v>
      </c>
      <c r="BR11" s="13">
        <f t="shared" si="4"/>
        <v>175</v>
      </c>
      <c r="BS11" s="13">
        <f t="shared" si="4"/>
        <v>195</v>
      </c>
      <c r="BT11" s="7" t="str">
        <f t="shared" si="4"/>
        <v>††</v>
      </c>
      <c r="BU11" s="7" t="str">
        <f t="shared" si="4"/>
        <v>††</v>
      </c>
      <c r="BV11" s="7" t="str">
        <f t="shared" si="4"/>
        <v>††</v>
      </c>
      <c r="BW11" s="7"/>
      <c r="BX11" s="212"/>
      <c r="BY11" s="208"/>
      <c r="BZ11" s="13"/>
      <c r="CA11" s="439"/>
      <c r="CB11" s="439"/>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679"/>
      <c r="DK11" s="679"/>
      <c r="DL11" s="679"/>
      <c r="DM11" s="679"/>
      <c r="DN11" s="679"/>
      <c r="DO11" s="679"/>
      <c r="DP11" s="679"/>
      <c r="DQ11" s="679"/>
      <c r="DR11" s="679"/>
      <c r="DS11" s="679"/>
      <c r="DT11" s="679"/>
      <c r="DU11" s="679"/>
      <c r="DV11" s="679"/>
    </row>
    <row r="12" spans="1:126" x14ac:dyDescent="0.3">
      <c r="B12" s="52" t="s">
        <v>19</v>
      </c>
      <c r="C12" s="661">
        <v>475</v>
      </c>
      <c r="D12" s="661">
        <v>500</v>
      </c>
      <c r="E12" s="661">
        <v>485</v>
      </c>
      <c r="F12" s="661">
        <v>495</v>
      </c>
      <c r="G12" s="661">
        <v>515</v>
      </c>
      <c r="H12" s="661">
        <v>535</v>
      </c>
      <c r="I12" s="661">
        <v>574.24305401212973</v>
      </c>
      <c r="J12" s="661">
        <v>475.11656038020726</v>
      </c>
      <c r="K12" s="661">
        <v>607.60678544226857</v>
      </c>
      <c r="L12" s="661">
        <v>688.21317215467695</v>
      </c>
      <c r="M12" s="217">
        <f t="shared" si="11"/>
        <v>0.27885836047482182</v>
      </c>
      <c r="N12" s="217">
        <f t="shared" si="7"/>
        <v>0.13266209108204108</v>
      </c>
      <c r="O12" s="198"/>
      <c r="P12" s="54">
        <v>115</v>
      </c>
      <c r="Q12" s="54">
        <v>130</v>
      </c>
      <c r="R12" s="54">
        <v>125</v>
      </c>
      <c r="S12" s="54">
        <v>125</v>
      </c>
      <c r="T12" s="54">
        <v>115</v>
      </c>
      <c r="U12" s="54">
        <v>120</v>
      </c>
      <c r="V12" s="54">
        <v>125</v>
      </c>
      <c r="W12" s="54">
        <v>125</v>
      </c>
      <c r="X12" s="54">
        <v>115</v>
      </c>
      <c r="Y12" s="54">
        <v>125</v>
      </c>
      <c r="Z12" s="54">
        <v>125</v>
      </c>
      <c r="AA12" s="54">
        <v>130</v>
      </c>
      <c r="AB12" s="54">
        <v>130</v>
      </c>
      <c r="AC12" s="54">
        <v>130</v>
      </c>
      <c r="AD12" s="54">
        <v>130</v>
      </c>
      <c r="AE12" s="54">
        <v>135</v>
      </c>
      <c r="AF12" s="54">
        <v>135</v>
      </c>
      <c r="AG12" s="54">
        <v>140</v>
      </c>
      <c r="AH12" s="54">
        <v>146.96301854075639</v>
      </c>
      <c r="AI12" s="54">
        <v>148.9604871196571</v>
      </c>
      <c r="AJ12" s="54">
        <v>144.45636475169781</v>
      </c>
      <c r="AK12" s="54">
        <v>133.86318360001846</v>
      </c>
      <c r="AL12" s="54">
        <v>125.03092136360945</v>
      </c>
      <c r="AM12" s="54">
        <v>68.235094759438056</v>
      </c>
      <c r="AN12" s="54">
        <v>132.54518016261642</v>
      </c>
      <c r="AO12" s="54">
        <v>149.30536409454322</v>
      </c>
      <c r="AP12" s="54">
        <v>163.84120924160717</v>
      </c>
      <c r="AQ12" s="54">
        <v>148.21865167841241</v>
      </c>
      <c r="AR12" s="54">
        <v>140.18114417581188</v>
      </c>
      <c r="AS12" s="54">
        <v>155.36578034643702</v>
      </c>
      <c r="AT12" s="54">
        <v>167.6983812216078</v>
      </c>
      <c r="AU12" s="635"/>
      <c r="AV12" s="54">
        <f t="shared" si="12"/>
        <v>255</v>
      </c>
      <c r="AW12" s="54">
        <f t="shared" si="8"/>
        <v>245</v>
      </c>
      <c r="AX12" s="54">
        <f t="shared" si="9"/>
        <v>250</v>
      </c>
      <c r="AY12" s="54">
        <f t="shared" si="13"/>
        <v>235</v>
      </c>
      <c r="AZ12" s="54">
        <f t="shared" si="14"/>
        <v>250</v>
      </c>
      <c r="BA12" s="54">
        <f t="shared" si="15"/>
        <v>240</v>
      </c>
      <c r="BB12" s="54">
        <f t="shared" si="16"/>
        <v>255</v>
      </c>
      <c r="BC12" s="54">
        <f t="shared" si="17"/>
        <v>260</v>
      </c>
      <c r="BD12" s="54">
        <f t="shared" si="18"/>
        <v>265</v>
      </c>
      <c r="BE12" s="54">
        <f t="shared" si="19"/>
        <v>275</v>
      </c>
      <c r="BF12" s="54">
        <f>AH13+AI13</f>
        <v>1073.9302060604209</v>
      </c>
      <c r="BG12" s="54">
        <f>AJ13+AK12</f>
        <v>663.00959712167867</v>
      </c>
      <c r="BH12" s="54">
        <f t="shared" si="10"/>
        <v>193.26601612304751</v>
      </c>
      <c r="BI12" s="516">
        <f>AN12+AO12</f>
        <v>281.85054425715964</v>
      </c>
      <c r="BJ12" s="620">
        <f>AP12+AQ12</f>
        <v>312.05986092001956</v>
      </c>
      <c r="BK12" s="620">
        <f t="shared" si="21"/>
        <v>295.5469245222489</v>
      </c>
      <c r="BM12" s="52" t="s">
        <v>19</v>
      </c>
      <c r="BN12" s="54">
        <f t="shared" si="4"/>
        <v>475</v>
      </c>
      <c r="BO12" s="54">
        <f t="shared" si="4"/>
        <v>500</v>
      </c>
      <c r="BP12" s="54">
        <f t="shared" si="4"/>
        <v>485</v>
      </c>
      <c r="BQ12" s="54">
        <f t="shared" si="4"/>
        <v>495</v>
      </c>
      <c r="BR12" s="54">
        <f t="shared" si="4"/>
        <v>515</v>
      </c>
      <c r="BS12" s="54">
        <f t="shared" si="4"/>
        <v>535</v>
      </c>
      <c r="BT12" s="54">
        <f t="shared" si="4"/>
        <v>574.24305401212973</v>
      </c>
      <c r="BU12" s="54">
        <f t="shared" si="4"/>
        <v>475.11656038020726</v>
      </c>
      <c r="BV12" s="54">
        <f t="shared" si="4"/>
        <v>607.60678544226857</v>
      </c>
      <c r="BW12" s="54"/>
      <c r="BX12" s="216"/>
      <c r="BY12" s="217"/>
      <c r="BZ12" s="13"/>
      <c r="CA12" s="447"/>
      <c r="CB12" s="447"/>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row>
    <row r="13" spans="1:126" x14ac:dyDescent="0.3">
      <c r="B13" s="20" t="s">
        <v>5</v>
      </c>
      <c r="C13" s="495">
        <v>2945</v>
      </c>
      <c r="D13" s="495">
        <v>3000</v>
      </c>
      <c r="E13" s="495">
        <v>2840</v>
      </c>
      <c r="F13" s="495">
        <v>2505</v>
      </c>
      <c r="G13" s="495">
        <v>2460</v>
      </c>
      <c r="H13" s="495">
        <v>2245</v>
      </c>
      <c r="I13" s="495">
        <f t="shared" ref="I13:L13" si="23">SUM(I14:I19)</f>
        <v>2099.107610252664</v>
      </c>
      <c r="J13" s="495">
        <f t="shared" si="23"/>
        <v>1819.9778909319002</v>
      </c>
      <c r="K13" s="495">
        <f t="shared" si="23"/>
        <v>1922.8451425035569</v>
      </c>
      <c r="L13" s="495">
        <f t="shared" si="23"/>
        <v>1885.9937013520976</v>
      </c>
      <c r="M13" s="210">
        <f t="shared" si="11"/>
        <v>5.6521154506434357E-2</v>
      </c>
      <c r="N13" s="210">
        <f t="shared" si="7"/>
        <v>-1.9165059284742214E-2</v>
      </c>
      <c r="O13" s="198"/>
      <c r="P13" s="50">
        <v>740</v>
      </c>
      <c r="Q13" s="50">
        <v>695</v>
      </c>
      <c r="R13" s="50">
        <v>720</v>
      </c>
      <c r="S13" s="50">
        <v>660</v>
      </c>
      <c r="T13" s="50">
        <v>785</v>
      </c>
      <c r="U13" s="50">
        <v>675</v>
      </c>
      <c r="V13" s="50">
        <v>580</v>
      </c>
      <c r="W13" s="50">
        <v>600</v>
      </c>
      <c r="X13" s="50">
        <v>630</v>
      </c>
      <c r="Y13" s="50">
        <v>700</v>
      </c>
      <c r="Z13" s="50">
        <v>610</v>
      </c>
      <c r="AA13" s="50">
        <v>590</v>
      </c>
      <c r="AB13" s="50">
        <v>580</v>
      </c>
      <c r="AC13" s="50">
        <v>680</v>
      </c>
      <c r="AD13" s="50">
        <v>580</v>
      </c>
      <c r="AE13" s="50">
        <v>570</v>
      </c>
      <c r="AF13" s="50">
        <v>550</v>
      </c>
      <c r="AG13" s="50">
        <v>560</v>
      </c>
      <c r="AH13" s="50">
        <f t="shared" ref="AH13:AT13" si="24">SUM(AH14:AH19)</f>
        <v>538.799950252043</v>
      </c>
      <c r="AI13" s="50">
        <f t="shared" si="24"/>
        <v>535.13025580837802</v>
      </c>
      <c r="AJ13" s="50">
        <f t="shared" si="24"/>
        <v>529.14641352166018</v>
      </c>
      <c r="AK13" s="50">
        <f t="shared" si="24"/>
        <v>496.03099067058241</v>
      </c>
      <c r="AL13" s="50">
        <f t="shared" si="24"/>
        <v>392.534844217802</v>
      </c>
      <c r="AM13" s="50">
        <f t="shared" si="24"/>
        <v>387.95864950950175</v>
      </c>
      <c r="AN13" s="50">
        <f t="shared" si="24"/>
        <v>510.01555456641421</v>
      </c>
      <c r="AO13" s="50">
        <f t="shared" si="24"/>
        <v>529.4688426381822</v>
      </c>
      <c r="AP13" s="50">
        <f t="shared" si="24"/>
        <v>478.56035101935697</v>
      </c>
      <c r="AQ13" s="50">
        <f t="shared" si="24"/>
        <v>463.09326044174463</v>
      </c>
      <c r="AR13" s="50">
        <f t="shared" si="24"/>
        <v>482.21995133069674</v>
      </c>
      <c r="AS13" s="50">
        <f t="shared" si="24"/>
        <v>498.97157971175864</v>
      </c>
      <c r="AT13" s="50">
        <f t="shared" si="24"/>
        <v>437.03159132733941</v>
      </c>
      <c r="AU13" s="635"/>
      <c r="AV13" s="50">
        <f t="shared" ref="AV13" si="25">SUM(AV14:AV19)</f>
        <v>1565</v>
      </c>
      <c r="AW13" s="50">
        <f>SUM(AW14:AW19)</f>
        <v>1435</v>
      </c>
      <c r="AX13" s="50">
        <f>S13+R13</f>
        <v>1380</v>
      </c>
      <c r="AY13" s="50">
        <f>SUM(AY14:AY18)</f>
        <v>1420</v>
      </c>
      <c r="AZ13" s="50">
        <f>SUM(AZ14:AZ19)</f>
        <v>1180</v>
      </c>
      <c r="BA13" s="50">
        <f t="shared" ref="BA13" si="26">SUM(BA14:BA19)</f>
        <v>1330</v>
      </c>
      <c r="BB13" s="50">
        <f>SUM(BB14:BB19)</f>
        <v>1200</v>
      </c>
      <c r="BC13" s="50">
        <f>SUM(BC14:BC19)</f>
        <v>1260</v>
      </c>
      <c r="BD13" s="50">
        <f>SUM(BD14:BD19)</f>
        <v>1150</v>
      </c>
      <c r="BE13" s="50">
        <f>SUM(BE14:BE19)</f>
        <v>1110</v>
      </c>
      <c r="BF13" s="50">
        <f t="shared" ref="BF13:BF32" si="27">AH13+AI13</f>
        <v>1073.9302060604209</v>
      </c>
      <c r="BG13" s="50">
        <f t="shared" si="20"/>
        <v>1025.1774041922426</v>
      </c>
      <c r="BH13" s="50">
        <f t="shared" si="10"/>
        <v>780.49349372730376</v>
      </c>
      <c r="BI13" s="50">
        <f>AN13+AO13</f>
        <v>1039.4843972045965</v>
      </c>
      <c r="BJ13" s="50">
        <f>AP13+AQ13</f>
        <v>941.6536114611016</v>
      </c>
      <c r="BK13" s="50">
        <f t="shared" si="21"/>
        <v>981.19153104245538</v>
      </c>
      <c r="BM13" s="20" t="s">
        <v>5</v>
      </c>
      <c r="BN13" s="50">
        <f t="shared" si="4"/>
        <v>2945</v>
      </c>
      <c r="BO13" s="50">
        <f t="shared" si="4"/>
        <v>3000</v>
      </c>
      <c r="BP13" s="50">
        <f t="shared" si="4"/>
        <v>2840</v>
      </c>
      <c r="BQ13" s="50">
        <f t="shared" si="4"/>
        <v>2505</v>
      </c>
      <c r="BR13" s="50">
        <f t="shared" si="4"/>
        <v>2460</v>
      </c>
      <c r="BS13" s="50">
        <f t="shared" si="4"/>
        <v>2245</v>
      </c>
      <c r="BT13" s="50">
        <f t="shared" si="4"/>
        <v>2099.107610252664</v>
      </c>
      <c r="BU13" s="50">
        <f t="shared" si="4"/>
        <v>1819.9778909319002</v>
      </c>
      <c r="BV13" s="50">
        <f t="shared" si="4"/>
        <v>1922.8451425035569</v>
      </c>
      <c r="BW13" s="50">
        <f>L13</f>
        <v>1885.9937013520976</v>
      </c>
      <c r="BX13" s="210">
        <f t="shared" ref="BX13:BX46" si="28">M13</f>
        <v>5.6521154506434357E-2</v>
      </c>
      <c r="BY13" s="210">
        <f>N13</f>
        <v>-1.9165059284742214E-2</v>
      </c>
      <c r="BZ13" s="59"/>
      <c r="CA13" s="444">
        <f t="shared" ref="CA13:DE13" si="29">P13</f>
        <v>740</v>
      </c>
      <c r="CB13" s="444">
        <f t="shared" si="29"/>
        <v>695</v>
      </c>
      <c r="CC13" s="444">
        <f t="shared" si="29"/>
        <v>720</v>
      </c>
      <c r="CD13" s="444">
        <f t="shared" si="29"/>
        <v>660</v>
      </c>
      <c r="CE13" s="444">
        <f t="shared" si="29"/>
        <v>785</v>
      </c>
      <c r="CF13" s="444">
        <f t="shared" si="29"/>
        <v>675</v>
      </c>
      <c r="CG13" s="444">
        <f t="shared" si="29"/>
        <v>580</v>
      </c>
      <c r="CH13" s="444">
        <f t="shared" si="29"/>
        <v>600</v>
      </c>
      <c r="CI13" s="444">
        <f t="shared" si="29"/>
        <v>630</v>
      </c>
      <c r="CJ13" s="444">
        <f t="shared" si="29"/>
        <v>700</v>
      </c>
      <c r="CK13" s="444">
        <f t="shared" si="29"/>
        <v>610</v>
      </c>
      <c r="CL13" s="444">
        <f t="shared" si="29"/>
        <v>590</v>
      </c>
      <c r="CM13" s="444">
        <f t="shared" si="29"/>
        <v>580</v>
      </c>
      <c r="CN13" s="444">
        <f t="shared" si="29"/>
        <v>680</v>
      </c>
      <c r="CO13" s="444">
        <f t="shared" si="29"/>
        <v>580</v>
      </c>
      <c r="CP13" s="444">
        <f t="shared" si="29"/>
        <v>570</v>
      </c>
      <c r="CQ13" s="444">
        <f t="shared" si="29"/>
        <v>550</v>
      </c>
      <c r="CR13" s="444">
        <f t="shared" si="29"/>
        <v>560</v>
      </c>
      <c r="CS13" s="444">
        <f t="shared" si="29"/>
        <v>538.799950252043</v>
      </c>
      <c r="CT13" s="444">
        <f t="shared" si="29"/>
        <v>535.13025580837802</v>
      </c>
      <c r="CU13" s="444">
        <f t="shared" si="29"/>
        <v>529.14641352166018</v>
      </c>
      <c r="CV13" s="444">
        <f t="shared" si="29"/>
        <v>496.03099067058241</v>
      </c>
      <c r="CW13" s="444">
        <f t="shared" si="29"/>
        <v>392.534844217802</v>
      </c>
      <c r="CX13" s="444">
        <f t="shared" si="29"/>
        <v>387.95864950950175</v>
      </c>
      <c r="CY13" s="444">
        <f t="shared" si="29"/>
        <v>510.01555456641421</v>
      </c>
      <c r="CZ13" s="444">
        <f t="shared" si="29"/>
        <v>529.4688426381822</v>
      </c>
      <c r="DA13" s="444">
        <f t="shared" si="29"/>
        <v>478.56035101935697</v>
      </c>
      <c r="DB13" s="444">
        <f t="shared" si="29"/>
        <v>463.09326044174463</v>
      </c>
      <c r="DC13" s="444">
        <f t="shared" si="29"/>
        <v>482.21995133069674</v>
      </c>
      <c r="DD13" s="444">
        <f t="shared" si="29"/>
        <v>498.97157971175864</v>
      </c>
      <c r="DE13" s="444">
        <f t="shared" si="29"/>
        <v>437.03159132733941</v>
      </c>
      <c r="DF13" s="444"/>
      <c r="DG13" s="444">
        <f t="shared" ref="DG13:DV13" si="30">AV13</f>
        <v>1565</v>
      </c>
      <c r="DH13" s="444">
        <f t="shared" si="30"/>
        <v>1435</v>
      </c>
      <c r="DI13" s="444">
        <f t="shared" si="30"/>
        <v>1380</v>
      </c>
      <c r="DJ13" s="444">
        <f t="shared" si="30"/>
        <v>1420</v>
      </c>
      <c r="DK13" s="444">
        <f t="shared" si="30"/>
        <v>1180</v>
      </c>
      <c r="DL13" s="444">
        <f t="shared" si="30"/>
        <v>1330</v>
      </c>
      <c r="DM13" s="444">
        <f t="shared" si="30"/>
        <v>1200</v>
      </c>
      <c r="DN13" s="444">
        <f t="shared" si="30"/>
        <v>1260</v>
      </c>
      <c r="DO13" s="444">
        <f t="shared" si="30"/>
        <v>1150</v>
      </c>
      <c r="DP13" s="444">
        <f t="shared" si="30"/>
        <v>1110</v>
      </c>
      <c r="DQ13" s="444">
        <f t="shared" si="30"/>
        <v>1073.9302060604209</v>
      </c>
      <c r="DR13" s="444">
        <f t="shared" si="30"/>
        <v>1025.1774041922426</v>
      </c>
      <c r="DS13" s="444">
        <f t="shared" si="30"/>
        <v>780.49349372730376</v>
      </c>
      <c r="DT13" s="444">
        <f t="shared" si="30"/>
        <v>1039.4843972045965</v>
      </c>
      <c r="DU13" s="444">
        <f t="shared" si="30"/>
        <v>941.6536114611016</v>
      </c>
      <c r="DV13" s="444">
        <f t="shared" si="30"/>
        <v>981.19153104245538</v>
      </c>
    </row>
    <row r="14" spans="1:126" x14ac:dyDescent="0.3">
      <c r="B14" s="10" t="s">
        <v>15</v>
      </c>
      <c r="C14" s="468">
        <v>200</v>
      </c>
      <c r="D14" s="468">
        <v>230</v>
      </c>
      <c r="E14" s="468">
        <v>250</v>
      </c>
      <c r="F14" s="468">
        <v>265</v>
      </c>
      <c r="G14" s="468">
        <v>280</v>
      </c>
      <c r="H14" s="468">
        <v>280</v>
      </c>
      <c r="I14" s="468">
        <v>340.5</v>
      </c>
      <c r="J14" s="468">
        <v>276.5</v>
      </c>
      <c r="K14" s="468">
        <v>409</v>
      </c>
      <c r="L14" s="468">
        <v>416</v>
      </c>
      <c r="M14" s="208">
        <f t="shared" si="11"/>
        <v>0.47920433996383371</v>
      </c>
      <c r="N14" s="208">
        <f t="shared" si="7"/>
        <v>1.7114914425427896E-2</v>
      </c>
      <c r="O14" s="198"/>
      <c r="P14" s="13">
        <v>55</v>
      </c>
      <c r="Q14" s="13">
        <v>55</v>
      </c>
      <c r="R14" s="13">
        <v>60</v>
      </c>
      <c r="S14" s="13">
        <v>60</v>
      </c>
      <c r="T14" s="13">
        <v>60</v>
      </c>
      <c r="U14" s="13">
        <v>65</v>
      </c>
      <c r="V14" s="13">
        <v>65</v>
      </c>
      <c r="W14" s="13">
        <v>65</v>
      </c>
      <c r="X14" s="13">
        <v>65</v>
      </c>
      <c r="Y14" s="13">
        <v>65</v>
      </c>
      <c r="Z14" s="13">
        <v>70</v>
      </c>
      <c r="AA14" s="13">
        <v>70</v>
      </c>
      <c r="AB14" s="13">
        <v>70</v>
      </c>
      <c r="AC14" s="13">
        <v>70</v>
      </c>
      <c r="AD14" s="13">
        <v>75</v>
      </c>
      <c r="AE14" s="13">
        <v>75</v>
      </c>
      <c r="AF14" s="13">
        <v>80</v>
      </c>
      <c r="AG14" s="13">
        <v>55</v>
      </c>
      <c r="AH14" s="13">
        <v>86.5</v>
      </c>
      <c r="AI14" s="13">
        <v>86</v>
      </c>
      <c r="AJ14" s="13">
        <v>82</v>
      </c>
      <c r="AK14" s="13">
        <v>86</v>
      </c>
      <c r="AL14" s="13">
        <v>77</v>
      </c>
      <c r="AM14" s="13">
        <v>46</v>
      </c>
      <c r="AN14" s="13">
        <v>64</v>
      </c>
      <c r="AO14" s="13">
        <v>89.5</v>
      </c>
      <c r="AP14" s="13">
        <v>91</v>
      </c>
      <c r="AQ14" s="13">
        <v>111</v>
      </c>
      <c r="AR14" s="13">
        <v>105</v>
      </c>
      <c r="AS14" s="13">
        <v>102</v>
      </c>
      <c r="AT14" s="13">
        <v>105.36842105263159</v>
      </c>
      <c r="AU14" s="635"/>
      <c r="AV14" s="13">
        <f t="shared" ref="AV14:AV19" si="31">D14-AW14</f>
        <v>120</v>
      </c>
      <c r="AW14" s="13">
        <f t="shared" ref="AW14:AW19" si="32">SUM(P14:Q14)</f>
        <v>110</v>
      </c>
      <c r="AX14" s="13">
        <f t="shared" ref="AX14:AX19" si="33">SUM(R14:S14)</f>
        <v>120</v>
      </c>
      <c r="AY14" s="7">
        <f t="shared" ref="AY14:AY19" si="34">SUM(T14:U14)</f>
        <v>125</v>
      </c>
      <c r="AZ14" s="7">
        <f t="shared" ref="AZ14:AZ19" si="35">SUM(V14:W14)</f>
        <v>130</v>
      </c>
      <c r="BA14" s="7">
        <f t="shared" ref="BA14:BA19" si="36">SUM(X14:Y14)</f>
        <v>130</v>
      </c>
      <c r="BB14" s="7">
        <f t="shared" ref="BB14:BB19" si="37">SUM(Z14:AA14)</f>
        <v>140</v>
      </c>
      <c r="BC14" s="7">
        <f t="shared" ref="BC14:BC19" si="38">SUM(AB14:AC14)</f>
        <v>140</v>
      </c>
      <c r="BD14" s="7">
        <f t="shared" ref="BD14:BD19" si="39">SUM(AD14:AE14)</f>
        <v>150</v>
      </c>
      <c r="BE14" s="7">
        <f t="shared" ref="BE14:BE19" si="40">SUM(AF14:AG14)</f>
        <v>135</v>
      </c>
      <c r="BF14" s="7">
        <f t="shared" si="27"/>
        <v>172.5</v>
      </c>
      <c r="BG14" s="7">
        <f t="shared" si="20"/>
        <v>168</v>
      </c>
      <c r="BH14" s="7">
        <f t="shared" si="10"/>
        <v>123</v>
      </c>
      <c r="BI14" s="59">
        <f t="shared" si="22"/>
        <v>153.5</v>
      </c>
      <c r="BJ14" s="59">
        <f>AP14+AQ14</f>
        <v>202</v>
      </c>
      <c r="BK14" s="59">
        <f t="shared" si="21"/>
        <v>207</v>
      </c>
      <c r="BM14" s="10" t="s">
        <v>15</v>
      </c>
      <c r="BN14" s="13">
        <f t="shared" si="4"/>
        <v>200</v>
      </c>
      <c r="BO14" s="13">
        <f t="shared" si="4"/>
        <v>230</v>
      </c>
      <c r="BP14" s="13">
        <f t="shared" si="4"/>
        <v>250</v>
      </c>
      <c r="BQ14" s="13">
        <f t="shared" si="4"/>
        <v>265</v>
      </c>
      <c r="BR14" s="13">
        <f t="shared" si="4"/>
        <v>280</v>
      </c>
      <c r="BS14" s="13">
        <f t="shared" si="4"/>
        <v>280</v>
      </c>
      <c r="BT14" s="13">
        <f t="shared" si="4"/>
        <v>340.5</v>
      </c>
      <c r="BU14" s="13">
        <f t="shared" si="4"/>
        <v>276.5</v>
      </c>
      <c r="BV14" s="13">
        <f t="shared" si="4"/>
        <v>409</v>
      </c>
      <c r="BW14" s="13"/>
      <c r="BX14" s="212"/>
      <c r="BY14" s="208"/>
      <c r="BZ14" s="27"/>
      <c r="CA14" s="439"/>
      <c r="CB14" s="439"/>
      <c r="CC14" s="439"/>
      <c r="CD14" s="439"/>
      <c r="CE14" s="439"/>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679"/>
      <c r="DK14" s="679"/>
      <c r="DL14" s="679"/>
      <c r="DM14" s="679"/>
      <c r="DN14" s="679"/>
      <c r="DO14" s="679"/>
      <c r="DP14" s="679"/>
      <c r="DQ14" s="679"/>
      <c r="DR14" s="679"/>
      <c r="DS14" s="679"/>
      <c r="DT14" s="679"/>
      <c r="DU14" s="679"/>
      <c r="DV14" s="679"/>
    </row>
    <row r="15" spans="1:126" x14ac:dyDescent="0.3">
      <c r="B15" s="10" t="s">
        <v>16</v>
      </c>
      <c r="C15" s="468">
        <v>220</v>
      </c>
      <c r="D15" s="468">
        <v>220</v>
      </c>
      <c r="E15" s="468">
        <v>235</v>
      </c>
      <c r="F15" s="468">
        <v>240</v>
      </c>
      <c r="G15" s="468">
        <v>250</v>
      </c>
      <c r="H15" s="468">
        <v>255</v>
      </c>
      <c r="I15" s="468">
        <v>236.75581477493773</v>
      </c>
      <c r="J15" s="468">
        <v>196.26123397258797</v>
      </c>
      <c r="K15" s="468">
        <v>259.88180757427796</v>
      </c>
      <c r="L15" s="468">
        <v>265.88754859480605</v>
      </c>
      <c r="M15" s="208">
        <f t="shared" si="11"/>
        <v>0.32416271065826452</v>
      </c>
      <c r="N15" s="208">
        <f t="shared" si="7"/>
        <v>2.3109509190294419E-2</v>
      </c>
      <c r="O15" s="198"/>
      <c r="P15" s="13">
        <v>60</v>
      </c>
      <c r="Q15" s="13">
        <v>40</v>
      </c>
      <c r="R15" s="13">
        <v>60</v>
      </c>
      <c r="S15" s="13">
        <v>65</v>
      </c>
      <c r="T15" s="13">
        <v>65</v>
      </c>
      <c r="U15" s="13">
        <v>45</v>
      </c>
      <c r="V15" s="13">
        <v>65</v>
      </c>
      <c r="W15" s="13">
        <v>70</v>
      </c>
      <c r="X15" s="13">
        <v>60</v>
      </c>
      <c r="Y15" s="13">
        <v>45</v>
      </c>
      <c r="Z15" s="13">
        <v>65</v>
      </c>
      <c r="AA15" s="13">
        <v>65</v>
      </c>
      <c r="AB15" s="13">
        <v>60</v>
      </c>
      <c r="AC15" s="13">
        <v>60</v>
      </c>
      <c r="AD15" s="13">
        <v>65</v>
      </c>
      <c r="AE15" s="13">
        <v>70</v>
      </c>
      <c r="AF15" s="13">
        <v>60</v>
      </c>
      <c r="AG15" s="13">
        <v>65</v>
      </c>
      <c r="AH15" s="13">
        <v>59.578918260056682</v>
      </c>
      <c r="AI15" s="13">
        <v>63.039452106299215</v>
      </c>
      <c r="AJ15" s="13">
        <v>56.292711063163225</v>
      </c>
      <c r="AK15" s="13">
        <v>57.844733345418632</v>
      </c>
      <c r="AL15" s="13">
        <v>55.261999607689873</v>
      </c>
      <c r="AM15" s="13">
        <v>28.394384708545378</v>
      </c>
      <c r="AN15" s="13">
        <v>53.816535336270199</v>
      </c>
      <c r="AO15" s="13">
        <v>58.788314320082534</v>
      </c>
      <c r="AP15" s="13">
        <v>58.10015343841075</v>
      </c>
      <c r="AQ15" s="13">
        <v>63.540373938993568</v>
      </c>
      <c r="AR15" s="13">
        <v>67.218295354273806</v>
      </c>
      <c r="AS15" s="13">
        <v>71.022984842599854</v>
      </c>
      <c r="AT15" s="13">
        <v>65.220211891057318</v>
      </c>
      <c r="AU15" s="635"/>
      <c r="AV15" s="13">
        <f t="shared" si="31"/>
        <v>120</v>
      </c>
      <c r="AW15" s="13">
        <f t="shared" si="32"/>
        <v>100</v>
      </c>
      <c r="AX15" s="13">
        <f t="shared" si="33"/>
        <v>125</v>
      </c>
      <c r="AY15" s="7">
        <f t="shared" si="34"/>
        <v>110</v>
      </c>
      <c r="AZ15" s="7">
        <f t="shared" si="35"/>
        <v>135</v>
      </c>
      <c r="BA15" s="7">
        <f t="shared" si="36"/>
        <v>105</v>
      </c>
      <c r="BB15" s="7">
        <f t="shared" si="37"/>
        <v>130</v>
      </c>
      <c r="BC15" s="7">
        <f t="shared" si="38"/>
        <v>120</v>
      </c>
      <c r="BD15" s="7">
        <f t="shared" si="39"/>
        <v>135</v>
      </c>
      <c r="BE15" s="7">
        <f t="shared" si="40"/>
        <v>125</v>
      </c>
      <c r="BF15" s="7">
        <f t="shared" si="27"/>
        <v>122.61837036635589</v>
      </c>
      <c r="BG15" s="7">
        <f t="shared" si="20"/>
        <v>114.13744440858186</v>
      </c>
      <c r="BH15" s="7">
        <f t="shared" si="10"/>
        <v>83.656384316235247</v>
      </c>
      <c r="BI15" s="59">
        <f>AN15+AO15</f>
        <v>112.60484965635274</v>
      </c>
      <c r="BJ15" s="59">
        <f>AP15+AQ15</f>
        <v>121.64052737740431</v>
      </c>
      <c r="BK15" s="59">
        <f t="shared" si="21"/>
        <v>138.24128019687367</v>
      </c>
      <c r="BM15" s="10" t="s">
        <v>16</v>
      </c>
      <c r="BN15" s="13">
        <f t="shared" si="4"/>
        <v>220</v>
      </c>
      <c r="BO15" s="13">
        <f t="shared" si="4"/>
        <v>220</v>
      </c>
      <c r="BP15" s="13">
        <f t="shared" si="4"/>
        <v>235</v>
      </c>
      <c r="BQ15" s="13">
        <f t="shared" si="4"/>
        <v>240</v>
      </c>
      <c r="BR15" s="13">
        <f t="shared" si="4"/>
        <v>250</v>
      </c>
      <c r="BS15" s="13">
        <f t="shared" si="4"/>
        <v>255</v>
      </c>
      <c r="BT15" s="13">
        <f t="shared" si="4"/>
        <v>236.75581477493773</v>
      </c>
      <c r="BU15" s="13">
        <f t="shared" si="4"/>
        <v>196.26123397258797</v>
      </c>
      <c r="BV15" s="13">
        <f t="shared" si="4"/>
        <v>259.88180757427796</v>
      </c>
      <c r="BW15" s="219"/>
      <c r="BX15" s="212"/>
      <c r="BY15" s="208"/>
      <c r="BZ15" s="27"/>
      <c r="CA15" s="439"/>
      <c r="CB15" s="439"/>
      <c r="CC15" s="439"/>
      <c r="CD15" s="439"/>
      <c r="CE15" s="439"/>
      <c r="CF15" s="439"/>
      <c r="CG15" s="439"/>
      <c r="CH15" s="439"/>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679"/>
      <c r="DK15" s="679"/>
      <c r="DL15" s="679"/>
      <c r="DM15" s="679"/>
      <c r="DN15" s="679"/>
      <c r="DO15" s="679"/>
      <c r="DP15" s="679"/>
      <c r="DQ15" s="679"/>
      <c r="DR15" s="679"/>
      <c r="DS15" s="679"/>
      <c r="DT15" s="679"/>
      <c r="DU15" s="679"/>
      <c r="DV15" s="679"/>
    </row>
    <row r="16" spans="1:126" x14ac:dyDescent="0.3">
      <c r="B16" s="10" t="s">
        <v>17</v>
      </c>
      <c r="C16" s="468">
        <v>335</v>
      </c>
      <c r="D16" s="468">
        <v>335</v>
      </c>
      <c r="E16" s="468">
        <v>340</v>
      </c>
      <c r="F16" s="468">
        <v>335</v>
      </c>
      <c r="G16" s="468">
        <v>340</v>
      </c>
      <c r="H16" s="468">
        <v>345</v>
      </c>
      <c r="I16" s="468">
        <v>372.26277000000005</v>
      </c>
      <c r="J16" s="468">
        <v>315.79295448973193</v>
      </c>
      <c r="K16" s="468">
        <v>297.89098835219602</v>
      </c>
      <c r="L16" s="468">
        <v>323</v>
      </c>
      <c r="M16" s="208">
        <f t="shared" si="11"/>
        <v>-5.6688934578868144E-2</v>
      </c>
      <c r="N16" s="208">
        <f t="shared" si="7"/>
        <v>8.428926227911826E-2</v>
      </c>
      <c r="O16" s="198"/>
      <c r="P16" s="13">
        <v>70</v>
      </c>
      <c r="Q16" s="13">
        <v>100</v>
      </c>
      <c r="R16" s="13">
        <v>85</v>
      </c>
      <c r="S16" s="13">
        <v>80</v>
      </c>
      <c r="T16" s="13">
        <v>70</v>
      </c>
      <c r="U16" s="13">
        <v>100</v>
      </c>
      <c r="V16" s="13">
        <v>85</v>
      </c>
      <c r="W16" s="13">
        <v>75</v>
      </c>
      <c r="X16" s="13">
        <v>70</v>
      </c>
      <c r="Y16" s="13">
        <v>105</v>
      </c>
      <c r="Z16" s="13">
        <v>85</v>
      </c>
      <c r="AA16" s="13">
        <v>80</v>
      </c>
      <c r="AB16" s="13">
        <v>85</v>
      </c>
      <c r="AC16" s="13">
        <v>85</v>
      </c>
      <c r="AD16" s="13">
        <v>85</v>
      </c>
      <c r="AE16" s="13">
        <v>85</v>
      </c>
      <c r="AF16" s="13">
        <v>90</v>
      </c>
      <c r="AG16" s="13">
        <v>85</v>
      </c>
      <c r="AH16" s="13">
        <v>93.953139452957743</v>
      </c>
      <c r="AI16" s="13">
        <v>96.114760528164354</v>
      </c>
      <c r="AJ16" s="13">
        <v>106.70696835593304</v>
      </c>
      <c r="AK16" s="13">
        <v>75.487901662944893</v>
      </c>
      <c r="AL16" s="13">
        <v>78.920637140484502</v>
      </c>
      <c r="AM16" s="13">
        <v>57.668856316898612</v>
      </c>
      <c r="AN16" s="13">
        <v>93.902132153221075</v>
      </c>
      <c r="AO16" s="13">
        <v>85.301328879127723</v>
      </c>
      <c r="AP16" s="13">
        <v>71.028573426436054</v>
      </c>
      <c r="AQ16" s="13">
        <v>74.969513211968192</v>
      </c>
      <c r="AR16" s="13">
        <v>75.121705722576863</v>
      </c>
      <c r="AS16" s="13">
        <v>76.771195991214952</v>
      </c>
      <c r="AT16" s="13">
        <v>76.000573566286576</v>
      </c>
      <c r="AU16" s="635"/>
      <c r="AV16" s="13">
        <f t="shared" si="31"/>
        <v>165</v>
      </c>
      <c r="AW16" s="13">
        <f t="shared" si="32"/>
        <v>170</v>
      </c>
      <c r="AX16" s="13">
        <f t="shared" si="33"/>
        <v>165</v>
      </c>
      <c r="AY16" s="13">
        <f t="shared" si="34"/>
        <v>170</v>
      </c>
      <c r="AZ16" s="7">
        <f t="shared" si="35"/>
        <v>160</v>
      </c>
      <c r="BA16" s="7">
        <f t="shared" si="36"/>
        <v>175</v>
      </c>
      <c r="BB16" s="7">
        <f t="shared" si="37"/>
        <v>165</v>
      </c>
      <c r="BC16" s="7">
        <f t="shared" si="38"/>
        <v>170</v>
      </c>
      <c r="BD16" s="7">
        <f t="shared" si="39"/>
        <v>170</v>
      </c>
      <c r="BE16" s="7">
        <f t="shared" si="40"/>
        <v>175</v>
      </c>
      <c r="BF16" s="7">
        <f t="shared" si="27"/>
        <v>190.06789998112208</v>
      </c>
      <c r="BG16" s="7">
        <f t="shared" si="20"/>
        <v>182.19487001887794</v>
      </c>
      <c r="BH16" s="7">
        <f t="shared" si="10"/>
        <v>136.58949345738313</v>
      </c>
      <c r="BI16" s="59">
        <f>AN16+AO16</f>
        <v>179.2034610323488</v>
      </c>
      <c r="BJ16" s="59">
        <f>AP16+AQ16</f>
        <v>145.99808663840423</v>
      </c>
      <c r="BK16" s="59">
        <f t="shared" si="21"/>
        <v>151.89290171379182</v>
      </c>
      <c r="BM16" s="10" t="s">
        <v>17</v>
      </c>
      <c r="BN16" s="13">
        <f t="shared" si="4"/>
        <v>335</v>
      </c>
      <c r="BO16" s="13">
        <f t="shared" si="4"/>
        <v>335</v>
      </c>
      <c r="BP16" s="13">
        <f t="shared" si="4"/>
        <v>340</v>
      </c>
      <c r="BQ16" s="13">
        <f t="shared" si="4"/>
        <v>335</v>
      </c>
      <c r="BR16" s="13">
        <f t="shared" si="4"/>
        <v>340</v>
      </c>
      <c r="BS16" s="13">
        <f t="shared" si="4"/>
        <v>345</v>
      </c>
      <c r="BT16" s="13">
        <f t="shared" si="4"/>
        <v>372.26277000000005</v>
      </c>
      <c r="BU16" s="13">
        <f t="shared" si="4"/>
        <v>315.79295448973193</v>
      </c>
      <c r="BV16" s="13">
        <f t="shared" si="4"/>
        <v>297.89098835219602</v>
      </c>
      <c r="BW16" s="13"/>
      <c r="BX16" s="212"/>
      <c r="BY16" s="208"/>
      <c r="BZ16" s="27"/>
      <c r="CA16" s="439"/>
      <c r="CB16" s="439"/>
      <c r="CC16" s="439"/>
      <c r="CD16" s="439"/>
      <c r="CE16" s="439"/>
      <c r="CF16" s="439"/>
      <c r="CG16" s="439"/>
      <c r="CH16" s="439"/>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679"/>
      <c r="DK16" s="679"/>
      <c r="DL16" s="679"/>
      <c r="DM16" s="679"/>
      <c r="DN16" s="679"/>
      <c r="DO16" s="679"/>
      <c r="DP16" s="679"/>
      <c r="DQ16" s="679"/>
      <c r="DR16" s="679"/>
      <c r="DS16" s="679"/>
      <c r="DT16" s="679"/>
      <c r="DU16" s="679"/>
      <c r="DV16" s="679"/>
    </row>
    <row r="17" spans="2:126"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576.78101445416644</v>
      </c>
      <c r="M17" s="208">
        <f t="shared" si="11"/>
        <v>-0.15446162242672512</v>
      </c>
      <c r="N17" s="208">
        <f t="shared" si="7"/>
        <v>-0.17999999999999994</v>
      </c>
      <c r="O17" s="198"/>
      <c r="P17" s="13">
        <v>500</v>
      </c>
      <c r="Q17" s="13">
        <v>440</v>
      </c>
      <c r="R17" s="13">
        <v>440</v>
      </c>
      <c r="S17" s="13">
        <v>405</v>
      </c>
      <c r="T17" s="13">
        <v>530</v>
      </c>
      <c r="U17" s="13">
        <v>390</v>
      </c>
      <c r="V17" s="13">
        <v>310</v>
      </c>
      <c r="W17" s="13">
        <v>340</v>
      </c>
      <c r="X17" s="13">
        <v>375</v>
      </c>
      <c r="Y17" s="13">
        <v>425</v>
      </c>
      <c r="Z17" s="13">
        <v>325</v>
      </c>
      <c r="AA17" s="13">
        <v>315</v>
      </c>
      <c r="AB17" s="13">
        <v>305</v>
      </c>
      <c r="AC17" s="13">
        <v>395</v>
      </c>
      <c r="AD17" s="13">
        <v>285</v>
      </c>
      <c r="AE17" s="13">
        <v>275</v>
      </c>
      <c r="AF17" s="13">
        <v>250</v>
      </c>
      <c r="AG17" s="13">
        <v>285</v>
      </c>
      <c r="AH17" s="13">
        <v>232.16878205128197</v>
      </c>
      <c r="AI17" s="13">
        <v>212.59099358974328</v>
      </c>
      <c r="AJ17" s="13">
        <v>220.856314102564</v>
      </c>
      <c r="AK17" s="13">
        <v>205.57942307692301</v>
      </c>
      <c r="AL17" s="13">
        <v>127.69283012820509</v>
      </c>
      <c r="AM17" s="13">
        <v>214.7169035256407</v>
      </c>
      <c r="AN17" s="13">
        <v>251.77619807692292</v>
      </c>
      <c r="AO17" s="13">
        <v>237.7</v>
      </c>
      <c r="AP17" s="13">
        <v>197.34346474358966</v>
      </c>
      <c r="AQ17" s="13">
        <v>161.03767764423054</v>
      </c>
      <c r="AR17" s="13">
        <v>176.24333865384602</v>
      </c>
      <c r="AS17" s="13">
        <v>168.767</v>
      </c>
      <c r="AT17" s="13">
        <v>126.29981743589738</v>
      </c>
      <c r="AU17" s="635"/>
      <c r="AV17" s="13">
        <f t="shared" si="31"/>
        <v>1035</v>
      </c>
      <c r="AW17" s="13">
        <f t="shared" si="32"/>
        <v>940</v>
      </c>
      <c r="AX17" s="13">
        <f t="shared" si="33"/>
        <v>845</v>
      </c>
      <c r="AY17" s="13">
        <f t="shared" si="34"/>
        <v>920</v>
      </c>
      <c r="AZ17" s="7">
        <f t="shared" si="35"/>
        <v>650</v>
      </c>
      <c r="BA17" s="7">
        <f t="shared" si="36"/>
        <v>800</v>
      </c>
      <c r="BB17" s="7">
        <f t="shared" si="37"/>
        <v>640</v>
      </c>
      <c r="BC17" s="7">
        <f t="shared" si="38"/>
        <v>700</v>
      </c>
      <c r="BD17" s="7">
        <f t="shared" si="39"/>
        <v>560</v>
      </c>
      <c r="BE17" s="7">
        <f t="shared" si="40"/>
        <v>535</v>
      </c>
      <c r="BF17" s="7">
        <f t="shared" si="27"/>
        <v>444.75977564102527</v>
      </c>
      <c r="BG17" s="7">
        <f t="shared" si="20"/>
        <v>426.43573717948698</v>
      </c>
      <c r="BH17" s="7">
        <f t="shared" si="10"/>
        <v>342.40973365384582</v>
      </c>
      <c r="BI17" s="59">
        <f t="shared" si="22"/>
        <v>489.47619807692291</v>
      </c>
      <c r="BJ17" s="59">
        <f t="shared" ref="BJ17:BJ38" si="41">AP17+AQ17</f>
        <v>358.3811423878202</v>
      </c>
      <c r="BK17" s="59">
        <f t="shared" si="21"/>
        <v>345.01033865384602</v>
      </c>
      <c r="BM17" s="10" t="s">
        <v>18</v>
      </c>
      <c r="BN17" s="13">
        <f t="shared" si="4"/>
        <v>1990</v>
      </c>
      <c r="BO17" s="13">
        <f t="shared" si="4"/>
        <v>1975</v>
      </c>
      <c r="BP17" s="13">
        <f t="shared" si="4"/>
        <v>1765</v>
      </c>
      <c r="BQ17" s="13">
        <f t="shared" si="4"/>
        <v>1450</v>
      </c>
      <c r="BR17" s="13">
        <f t="shared" si="4"/>
        <v>1340</v>
      </c>
      <c r="BS17" s="13">
        <f t="shared" si="4"/>
        <v>1095</v>
      </c>
      <c r="BT17" s="13">
        <f t="shared" si="4"/>
        <v>871.19551282051236</v>
      </c>
      <c r="BU17" s="13">
        <f t="shared" si="4"/>
        <v>831.88593173076879</v>
      </c>
      <c r="BV17" s="13">
        <f t="shared" si="4"/>
        <v>703.39148104166634</v>
      </c>
      <c r="BW17" s="13"/>
      <c r="BX17" s="212"/>
      <c r="BY17" s="208"/>
      <c r="BZ17" s="27"/>
      <c r="CA17" s="439"/>
      <c r="CB17" s="439"/>
      <c r="CC17" s="439"/>
      <c r="CD17" s="439"/>
      <c r="CE17" s="439"/>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679"/>
      <c r="DK17" s="679"/>
      <c r="DL17" s="679"/>
      <c r="DM17" s="679"/>
      <c r="DN17" s="679"/>
      <c r="DO17" s="679"/>
      <c r="DP17" s="679"/>
      <c r="DQ17" s="679"/>
      <c r="DR17" s="679"/>
      <c r="DS17" s="679"/>
      <c r="DT17" s="679"/>
      <c r="DU17" s="679"/>
      <c r="DV17" s="679"/>
    </row>
    <row r="18" spans="2:126" x14ac:dyDescent="0.3">
      <c r="B18" s="10" t="s">
        <v>21</v>
      </c>
      <c r="C18" s="468">
        <v>140</v>
      </c>
      <c r="D18" s="468">
        <v>175</v>
      </c>
      <c r="E18" s="468">
        <v>180</v>
      </c>
      <c r="F18" s="468">
        <v>145</v>
      </c>
      <c r="G18" s="468">
        <v>175</v>
      </c>
      <c r="H18" s="468">
        <v>195</v>
      </c>
      <c r="I18" s="468">
        <v>102.39351265721356</v>
      </c>
      <c r="J18" s="468">
        <v>48.177770738811638</v>
      </c>
      <c r="K18" s="468">
        <v>93.752865535416674</v>
      </c>
      <c r="L18" s="468">
        <v>140.62929830312501</v>
      </c>
      <c r="M18" s="208">
        <f t="shared" si="11"/>
        <v>0.94597765935836664</v>
      </c>
      <c r="N18" s="208">
        <f t="shared" si="7"/>
        <v>0.5</v>
      </c>
      <c r="O18" s="198"/>
      <c r="P18" s="13">
        <v>40</v>
      </c>
      <c r="Q18" s="13">
        <v>45</v>
      </c>
      <c r="R18" s="13">
        <v>55</v>
      </c>
      <c r="S18" s="13">
        <v>30</v>
      </c>
      <c r="T18" s="13">
        <v>40</v>
      </c>
      <c r="U18" s="13">
        <v>55</v>
      </c>
      <c r="V18" s="13">
        <v>35</v>
      </c>
      <c r="W18" s="13">
        <v>30</v>
      </c>
      <c r="X18" s="13">
        <v>40</v>
      </c>
      <c r="Y18" s="13">
        <v>40</v>
      </c>
      <c r="Z18" s="13">
        <v>45</v>
      </c>
      <c r="AA18" s="13">
        <v>40</v>
      </c>
      <c r="AB18" s="13">
        <v>40</v>
      </c>
      <c r="AC18" s="13">
        <v>50</v>
      </c>
      <c r="AD18" s="13">
        <v>50</v>
      </c>
      <c r="AE18" s="13">
        <v>45</v>
      </c>
      <c r="AF18" s="13">
        <v>50</v>
      </c>
      <c r="AG18" s="13">
        <v>50</v>
      </c>
      <c r="AH18" s="13">
        <v>22.599110487746586</v>
      </c>
      <c r="AI18" s="13">
        <v>33.385049584171085</v>
      </c>
      <c r="AJ18" s="13">
        <v>19.290420000000001</v>
      </c>
      <c r="AK18" s="13">
        <v>27.118932585295898</v>
      </c>
      <c r="AL18" s="13">
        <v>15.819377341422609</v>
      </c>
      <c r="AM18" s="13">
        <v>3.3385049584171091</v>
      </c>
      <c r="AN18" s="13">
        <v>8.680689000000001</v>
      </c>
      <c r="AO18" s="13">
        <v>20.339199438971921</v>
      </c>
      <c r="AP18" s="13">
        <v>21.356159410920526</v>
      </c>
      <c r="AQ18" s="13">
        <v>12.813695646552315</v>
      </c>
      <c r="AR18" s="13">
        <v>18.904611599999999</v>
      </c>
      <c r="AS18" s="13">
        <v>40.678398877943842</v>
      </c>
      <c r="AT18" s="13">
        <v>22.423967381466554</v>
      </c>
      <c r="AU18" s="635"/>
      <c r="AV18" s="13">
        <f t="shared" si="31"/>
        <v>90</v>
      </c>
      <c r="AW18" s="13">
        <f t="shared" si="32"/>
        <v>85</v>
      </c>
      <c r="AX18" s="13">
        <f t="shared" si="33"/>
        <v>85</v>
      </c>
      <c r="AY18" s="13">
        <f t="shared" si="34"/>
        <v>95</v>
      </c>
      <c r="AZ18" s="7">
        <f t="shared" si="35"/>
        <v>65</v>
      </c>
      <c r="BA18" s="7">
        <f t="shared" si="36"/>
        <v>80</v>
      </c>
      <c r="BB18" s="7">
        <f t="shared" si="37"/>
        <v>85</v>
      </c>
      <c r="BC18" s="7">
        <f t="shared" si="38"/>
        <v>90</v>
      </c>
      <c r="BD18" s="7">
        <f t="shared" si="39"/>
        <v>95</v>
      </c>
      <c r="BE18" s="7">
        <f t="shared" si="40"/>
        <v>100</v>
      </c>
      <c r="BF18" s="7">
        <f t="shared" si="27"/>
        <v>55.984160071917671</v>
      </c>
      <c r="BG18" s="7">
        <f t="shared" si="20"/>
        <v>46.409352585295899</v>
      </c>
      <c r="BH18" s="7">
        <f t="shared" si="10"/>
        <v>19.157882299839716</v>
      </c>
      <c r="BI18" s="59">
        <f t="shared" si="22"/>
        <v>29.019888438971922</v>
      </c>
      <c r="BJ18" s="59">
        <f>AP18+AQ18</f>
        <v>34.169855057472844</v>
      </c>
      <c r="BK18" s="59">
        <f t="shared" si="21"/>
        <v>59.583010477943844</v>
      </c>
      <c r="BM18" s="10" t="s">
        <v>21</v>
      </c>
      <c r="BN18" s="13">
        <f t="shared" si="4"/>
        <v>140</v>
      </c>
      <c r="BO18" s="13">
        <f t="shared" si="4"/>
        <v>175</v>
      </c>
      <c r="BP18" s="13">
        <f t="shared" si="4"/>
        <v>180</v>
      </c>
      <c r="BQ18" s="13">
        <f t="shared" si="4"/>
        <v>145</v>
      </c>
      <c r="BR18" s="13">
        <f t="shared" si="4"/>
        <v>175</v>
      </c>
      <c r="BS18" s="13">
        <f t="shared" si="4"/>
        <v>195</v>
      </c>
      <c r="BT18" s="13">
        <f t="shared" si="4"/>
        <v>102.39351265721356</v>
      </c>
      <c r="BU18" s="13">
        <f t="shared" si="4"/>
        <v>48.177770738811638</v>
      </c>
      <c r="BV18" s="13">
        <f t="shared" si="4"/>
        <v>93.752865535416674</v>
      </c>
      <c r="BW18" s="13"/>
      <c r="BX18" s="212"/>
      <c r="BY18" s="208"/>
      <c r="BZ18" s="27"/>
      <c r="CA18" s="439"/>
      <c r="CB18" s="439"/>
      <c r="CC18" s="439"/>
      <c r="CD18" s="439"/>
      <c r="CE18" s="439"/>
      <c r="CF18" s="439"/>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679"/>
      <c r="DK18" s="679"/>
      <c r="DL18" s="679"/>
      <c r="DM18" s="679"/>
      <c r="DN18" s="679"/>
      <c r="DO18" s="679"/>
      <c r="DP18" s="679"/>
      <c r="DQ18" s="679"/>
      <c r="DR18" s="679"/>
      <c r="DS18" s="679"/>
      <c r="DT18" s="679"/>
      <c r="DU18" s="679"/>
      <c r="DV18" s="679"/>
    </row>
    <row r="19" spans="2:126" x14ac:dyDescent="0.3">
      <c r="B19" s="52" t="s">
        <v>19</v>
      </c>
      <c r="C19" s="662">
        <v>60</v>
      </c>
      <c r="D19" s="662">
        <v>65</v>
      </c>
      <c r="E19" s="662">
        <v>70</v>
      </c>
      <c r="F19" s="662">
        <v>70</v>
      </c>
      <c r="G19" s="662">
        <v>75</v>
      </c>
      <c r="H19" s="662">
        <v>75</v>
      </c>
      <c r="I19" s="662">
        <v>176</v>
      </c>
      <c r="J19" s="662">
        <v>151.35999999999999</v>
      </c>
      <c r="K19" s="662">
        <v>158.928</v>
      </c>
      <c r="L19" s="662">
        <v>163.69584</v>
      </c>
      <c r="M19" s="217">
        <f t="shared" si="11"/>
        <v>5.0000000000000044E-2</v>
      </c>
      <c r="N19" s="217">
        <f t="shared" si="7"/>
        <v>3.0000000000000027E-2</v>
      </c>
      <c r="O19" s="198"/>
      <c r="P19" s="54">
        <v>15</v>
      </c>
      <c r="Q19" s="54">
        <v>15</v>
      </c>
      <c r="R19" s="54">
        <v>20</v>
      </c>
      <c r="S19" s="54">
        <v>20</v>
      </c>
      <c r="T19" s="54">
        <v>20</v>
      </c>
      <c r="U19" s="54">
        <v>20</v>
      </c>
      <c r="V19" s="54">
        <v>20</v>
      </c>
      <c r="W19" s="54">
        <v>20</v>
      </c>
      <c r="X19" s="54">
        <v>20</v>
      </c>
      <c r="Y19" s="54">
        <v>20</v>
      </c>
      <c r="Z19" s="54">
        <v>20</v>
      </c>
      <c r="AA19" s="54">
        <v>20</v>
      </c>
      <c r="AB19" s="54">
        <v>20</v>
      </c>
      <c r="AC19" s="54">
        <v>20</v>
      </c>
      <c r="AD19" s="611">
        <v>20</v>
      </c>
      <c r="AE19" s="611">
        <v>20</v>
      </c>
      <c r="AF19" s="611">
        <v>20</v>
      </c>
      <c r="AG19" s="611">
        <v>20</v>
      </c>
      <c r="AH19" s="611">
        <v>44</v>
      </c>
      <c r="AI19" s="611">
        <v>44</v>
      </c>
      <c r="AJ19" s="611">
        <v>44</v>
      </c>
      <c r="AK19" s="611">
        <v>44</v>
      </c>
      <c r="AL19" s="611">
        <v>37.839999999999996</v>
      </c>
      <c r="AM19" s="611">
        <v>37.839999999999996</v>
      </c>
      <c r="AN19" s="611">
        <v>37.839999999999996</v>
      </c>
      <c r="AO19" s="611">
        <v>37.839999999999996</v>
      </c>
      <c r="AP19" s="611">
        <v>39.731999999999999</v>
      </c>
      <c r="AQ19" s="611">
        <v>39.731999999999999</v>
      </c>
      <c r="AR19" s="611">
        <v>39.731999999999999</v>
      </c>
      <c r="AS19" s="611">
        <v>39.731999999999999</v>
      </c>
      <c r="AT19" s="611">
        <v>41.718600000000002</v>
      </c>
      <c r="AU19" s="635"/>
      <c r="AV19" s="54">
        <f t="shared" si="31"/>
        <v>35</v>
      </c>
      <c r="AW19" s="54">
        <f t="shared" si="32"/>
        <v>30</v>
      </c>
      <c r="AX19" s="54">
        <f t="shared" si="33"/>
        <v>40</v>
      </c>
      <c r="AY19" s="54">
        <f t="shared" si="34"/>
        <v>40</v>
      </c>
      <c r="AZ19" s="54">
        <f t="shared" si="35"/>
        <v>40</v>
      </c>
      <c r="BA19" s="54">
        <f t="shared" si="36"/>
        <v>40</v>
      </c>
      <c r="BB19" s="54">
        <f t="shared" si="37"/>
        <v>40</v>
      </c>
      <c r="BC19" s="54">
        <f t="shared" si="38"/>
        <v>40</v>
      </c>
      <c r="BD19" s="54">
        <f t="shared" si="39"/>
        <v>40</v>
      </c>
      <c r="BE19" s="54">
        <f t="shared" si="40"/>
        <v>40</v>
      </c>
      <c r="BF19" s="54">
        <f t="shared" si="27"/>
        <v>88</v>
      </c>
      <c r="BG19" s="54">
        <f t="shared" si="20"/>
        <v>88</v>
      </c>
      <c r="BH19" s="54">
        <f t="shared" si="10"/>
        <v>75.679999999999993</v>
      </c>
      <c r="BI19" s="516">
        <f t="shared" si="22"/>
        <v>75.679999999999993</v>
      </c>
      <c r="BJ19" s="620">
        <f>AP19+AQ19</f>
        <v>79.463999999999999</v>
      </c>
      <c r="BK19" s="620">
        <f t="shared" si="21"/>
        <v>79.463999999999999</v>
      </c>
      <c r="BM19" s="52" t="s">
        <v>19</v>
      </c>
      <c r="BN19" s="54">
        <f t="shared" si="4"/>
        <v>60</v>
      </c>
      <c r="BO19" s="54">
        <f t="shared" si="4"/>
        <v>65</v>
      </c>
      <c r="BP19" s="54">
        <f t="shared" si="4"/>
        <v>70</v>
      </c>
      <c r="BQ19" s="54">
        <f t="shared" si="4"/>
        <v>70</v>
      </c>
      <c r="BR19" s="54">
        <f t="shared" si="4"/>
        <v>75</v>
      </c>
      <c r="BS19" s="54">
        <f t="shared" si="4"/>
        <v>75</v>
      </c>
      <c r="BT19" s="54">
        <f t="shared" si="4"/>
        <v>176</v>
      </c>
      <c r="BU19" s="54">
        <f t="shared" si="4"/>
        <v>151.35999999999999</v>
      </c>
      <c r="BV19" s="54">
        <f t="shared" si="4"/>
        <v>158.928</v>
      </c>
      <c r="BW19" s="54"/>
      <c r="BX19" s="216"/>
      <c r="BY19" s="217"/>
      <c r="BZ19" s="2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row>
    <row r="20" spans="2:126" x14ac:dyDescent="0.3">
      <c r="B20" s="20" t="s">
        <v>12</v>
      </c>
      <c r="C20" s="495">
        <v>535</v>
      </c>
      <c r="D20" s="495">
        <v>540</v>
      </c>
      <c r="E20" s="495">
        <v>515</v>
      </c>
      <c r="F20" s="495">
        <v>560</v>
      </c>
      <c r="G20" s="495">
        <v>570</v>
      </c>
      <c r="H20" s="495">
        <v>565</v>
      </c>
      <c r="I20" s="495">
        <f t="shared" ref="I20:L20" si="42">SUM(I21:I25)</f>
        <v>694.31796271577525</v>
      </c>
      <c r="J20" s="663">
        <f t="shared" si="42"/>
        <v>596.46485179133151</v>
      </c>
      <c r="K20" s="495">
        <f t="shared" si="42"/>
        <v>687.91988996822681</v>
      </c>
      <c r="L20" s="495">
        <f t="shared" si="42"/>
        <v>612.56395049003561</v>
      </c>
      <c r="M20" s="210">
        <f t="shared" si="11"/>
        <v>0.15332846168929004</v>
      </c>
      <c r="N20" s="210">
        <f t="shared" si="7"/>
        <v>-0.1095417367299435</v>
      </c>
      <c r="O20" s="198"/>
      <c r="P20" s="50">
        <v>145</v>
      </c>
      <c r="Q20" s="50">
        <v>125</v>
      </c>
      <c r="R20" s="50">
        <v>135</v>
      </c>
      <c r="S20" s="50">
        <v>130</v>
      </c>
      <c r="T20" s="50">
        <v>125</v>
      </c>
      <c r="U20" s="50">
        <v>115</v>
      </c>
      <c r="V20" s="50">
        <v>140</v>
      </c>
      <c r="W20" s="50">
        <v>135</v>
      </c>
      <c r="X20" s="50">
        <v>165</v>
      </c>
      <c r="Y20" s="50">
        <v>130</v>
      </c>
      <c r="Z20" s="50">
        <v>150</v>
      </c>
      <c r="AA20" s="50">
        <v>135</v>
      </c>
      <c r="AB20" s="50">
        <v>160</v>
      </c>
      <c r="AC20" s="50">
        <v>135</v>
      </c>
      <c r="AD20" s="50">
        <v>145</v>
      </c>
      <c r="AE20" s="50">
        <v>135</v>
      </c>
      <c r="AF20" s="50">
        <v>155</v>
      </c>
      <c r="AG20" s="50">
        <v>140</v>
      </c>
      <c r="AH20" s="50">
        <f t="shared" ref="AH20:AT20" si="43">SUM(AH21:AH25)</f>
        <v>138.26347586817758</v>
      </c>
      <c r="AI20" s="50">
        <f t="shared" si="43"/>
        <v>204.72973636404896</v>
      </c>
      <c r="AJ20" s="50">
        <f t="shared" si="43"/>
        <v>161.65982461778242</v>
      </c>
      <c r="AK20" s="50">
        <f t="shared" si="43"/>
        <v>189.66492586576629</v>
      </c>
      <c r="AL20" s="50">
        <f t="shared" si="43"/>
        <v>179.17112205575569</v>
      </c>
      <c r="AM20" s="50">
        <f t="shared" si="43"/>
        <v>113.44813855545121</v>
      </c>
      <c r="AN20" s="50">
        <f t="shared" si="43"/>
        <v>125.98982239842375</v>
      </c>
      <c r="AO20" s="50">
        <f t="shared" si="43"/>
        <v>177.85576878170082</v>
      </c>
      <c r="AP20" s="50">
        <f t="shared" si="43"/>
        <v>119.46575582063022</v>
      </c>
      <c r="AQ20" s="50">
        <f t="shared" si="43"/>
        <v>210.25341637330121</v>
      </c>
      <c r="AR20" s="50">
        <f t="shared" si="43"/>
        <v>158.05448549882561</v>
      </c>
      <c r="AS20" s="50">
        <f t="shared" si="43"/>
        <v>200.1462322754698</v>
      </c>
      <c r="AT20" s="50">
        <f t="shared" si="43"/>
        <v>110.63537386568873</v>
      </c>
      <c r="AU20" s="635"/>
      <c r="AV20" s="50">
        <f t="shared" ref="AV20:AX20" si="44">SUM(AV21:AV25)</f>
        <v>270</v>
      </c>
      <c r="AW20" s="50">
        <f t="shared" si="44"/>
        <v>270</v>
      </c>
      <c r="AX20" s="50">
        <f t="shared" si="44"/>
        <v>265</v>
      </c>
      <c r="AY20" s="50">
        <f>SUM(AY21:AY25)</f>
        <v>240</v>
      </c>
      <c r="AZ20" s="50">
        <f>SUM(AZ21:AZ25)</f>
        <v>275</v>
      </c>
      <c r="BA20" s="50">
        <f t="shared" ref="BA20:BD20" si="45">SUM(BA21:BA25)</f>
        <v>295</v>
      </c>
      <c r="BB20" s="50">
        <f t="shared" si="45"/>
        <v>285</v>
      </c>
      <c r="BC20" s="50">
        <f t="shared" si="45"/>
        <v>295</v>
      </c>
      <c r="BD20" s="50">
        <f t="shared" si="45"/>
        <v>280</v>
      </c>
      <c r="BE20" s="50">
        <f>SUM(BE21:BE25)</f>
        <v>295</v>
      </c>
      <c r="BF20" s="50">
        <f t="shared" si="27"/>
        <v>342.99321223222654</v>
      </c>
      <c r="BG20" s="50">
        <f t="shared" si="20"/>
        <v>351.32475048354871</v>
      </c>
      <c r="BH20" s="50">
        <f t="shared" si="10"/>
        <v>292.61926061120687</v>
      </c>
      <c r="BI20" s="50">
        <f t="shared" si="22"/>
        <v>303.84559118012459</v>
      </c>
      <c r="BJ20" s="50">
        <f>AP20+AQ20</f>
        <v>329.7191721939314</v>
      </c>
      <c r="BK20" s="50">
        <f t="shared" si="21"/>
        <v>358.20071777429541</v>
      </c>
      <c r="BM20" s="20" t="s">
        <v>12</v>
      </c>
      <c r="BN20" s="50">
        <f t="shared" si="4"/>
        <v>535</v>
      </c>
      <c r="BO20" s="50">
        <f t="shared" si="4"/>
        <v>540</v>
      </c>
      <c r="BP20" s="50">
        <f t="shared" si="4"/>
        <v>515</v>
      </c>
      <c r="BQ20" s="50">
        <f t="shared" si="4"/>
        <v>560</v>
      </c>
      <c r="BR20" s="50">
        <f t="shared" si="4"/>
        <v>570</v>
      </c>
      <c r="BS20" s="50">
        <f t="shared" si="4"/>
        <v>565</v>
      </c>
      <c r="BT20" s="50">
        <f t="shared" si="4"/>
        <v>694.31796271577525</v>
      </c>
      <c r="BU20" s="50">
        <f t="shared" si="4"/>
        <v>596.46485179133151</v>
      </c>
      <c r="BV20" s="50">
        <f t="shared" si="4"/>
        <v>687.91988996822681</v>
      </c>
      <c r="BW20" s="50">
        <f>L20</f>
        <v>612.56395049003561</v>
      </c>
      <c r="BX20" s="210">
        <f t="shared" si="28"/>
        <v>0.15332846168929004</v>
      </c>
      <c r="BY20" s="210">
        <f>N20</f>
        <v>-0.1095417367299435</v>
      </c>
      <c r="BZ20" s="198"/>
      <c r="CA20" s="444">
        <f t="shared" ref="CA20:DE20" si="46">P20</f>
        <v>145</v>
      </c>
      <c r="CB20" s="444">
        <f t="shared" si="46"/>
        <v>125</v>
      </c>
      <c r="CC20" s="444">
        <f t="shared" si="46"/>
        <v>135</v>
      </c>
      <c r="CD20" s="444">
        <f t="shared" si="46"/>
        <v>130</v>
      </c>
      <c r="CE20" s="444">
        <f t="shared" si="46"/>
        <v>125</v>
      </c>
      <c r="CF20" s="444">
        <f t="shared" si="46"/>
        <v>115</v>
      </c>
      <c r="CG20" s="444">
        <f t="shared" si="46"/>
        <v>140</v>
      </c>
      <c r="CH20" s="444">
        <f t="shared" si="46"/>
        <v>135</v>
      </c>
      <c r="CI20" s="444">
        <f t="shared" si="46"/>
        <v>165</v>
      </c>
      <c r="CJ20" s="444">
        <f t="shared" si="46"/>
        <v>130</v>
      </c>
      <c r="CK20" s="444">
        <f t="shared" si="46"/>
        <v>150</v>
      </c>
      <c r="CL20" s="444">
        <f t="shared" si="46"/>
        <v>135</v>
      </c>
      <c r="CM20" s="444">
        <f t="shared" si="46"/>
        <v>160</v>
      </c>
      <c r="CN20" s="444">
        <f t="shared" si="46"/>
        <v>135</v>
      </c>
      <c r="CO20" s="444">
        <f t="shared" si="46"/>
        <v>145</v>
      </c>
      <c r="CP20" s="444">
        <f t="shared" si="46"/>
        <v>135</v>
      </c>
      <c r="CQ20" s="444">
        <f t="shared" si="46"/>
        <v>155</v>
      </c>
      <c r="CR20" s="444">
        <f t="shared" si="46"/>
        <v>140</v>
      </c>
      <c r="CS20" s="444">
        <f t="shared" si="46"/>
        <v>138.26347586817758</v>
      </c>
      <c r="CT20" s="444">
        <f t="shared" si="46"/>
        <v>204.72973636404896</v>
      </c>
      <c r="CU20" s="444">
        <f t="shared" si="46"/>
        <v>161.65982461778242</v>
      </c>
      <c r="CV20" s="444">
        <f t="shared" si="46"/>
        <v>189.66492586576629</v>
      </c>
      <c r="CW20" s="444">
        <f t="shared" si="46"/>
        <v>179.17112205575569</v>
      </c>
      <c r="CX20" s="444">
        <f t="shared" si="46"/>
        <v>113.44813855545121</v>
      </c>
      <c r="CY20" s="444">
        <f t="shared" si="46"/>
        <v>125.98982239842375</v>
      </c>
      <c r="CZ20" s="444">
        <f t="shared" si="46"/>
        <v>177.85576878170082</v>
      </c>
      <c r="DA20" s="444">
        <f t="shared" si="46"/>
        <v>119.46575582063022</v>
      </c>
      <c r="DB20" s="444">
        <f t="shared" si="46"/>
        <v>210.25341637330121</v>
      </c>
      <c r="DC20" s="444">
        <f t="shared" si="46"/>
        <v>158.05448549882561</v>
      </c>
      <c r="DD20" s="444">
        <f t="shared" si="46"/>
        <v>200.1462322754698</v>
      </c>
      <c r="DE20" s="444">
        <f t="shared" si="46"/>
        <v>110.63537386568873</v>
      </c>
      <c r="DF20" s="444"/>
      <c r="DG20" s="444">
        <f t="shared" ref="DG20:DV20" si="47">AV20</f>
        <v>270</v>
      </c>
      <c r="DH20" s="444">
        <f t="shared" si="47"/>
        <v>270</v>
      </c>
      <c r="DI20" s="444">
        <f t="shared" si="47"/>
        <v>265</v>
      </c>
      <c r="DJ20" s="444">
        <f t="shared" si="47"/>
        <v>240</v>
      </c>
      <c r="DK20" s="444">
        <f t="shared" si="47"/>
        <v>275</v>
      </c>
      <c r="DL20" s="444">
        <f t="shared" si="47"/>
        <v>295</v>
      </c>
      <c r="DM20" s="444">
        <f t="shared" si="47"/>
        <v>285</v>
      </c>
      <c r="DN20" s="444">
        <f t="shared" si="47"/>
        <v>295</v>
      </c>
      <c r="DO20" s="444">
        <f t="shared" si="47"/>
        <v>280</v>
      </c>
      <c r="DP20" s="444">
        <f t="shared" si="47"/>
        <v>295</v>
      </c>
      <c r="DQ20" s="444">
        <f t="shared" si="47"/>
        <v>342.99321223222654</v>
      </c>
      <c r="DR20" s="444">
        <f t="shared" si="47"/>
        <v>351.32475048354871</v>
      </c>
      <c r="DS20" s="444">
        <f t="shared" si="47"/>
        <v>292.61926061120687</v>
      </c>
      <c r="DT20" s="444">
        <f t="shared" si="47"/>
        <v>303.84559118012459</v>
      </c>
      <c r="DU20" s="444">
        <f t="shared" si="47"/>
        <v>329.7191721939314</v>
      </c>
      <c r="DV20" s="444">
        <f t="shared" si="47"/>
        <v>358.20071777429541</v>
      </c>
    </row>
    <row r="21" spans="2:126" x14ac:dyDescent="0.3">
      <c r="B21" s="10" t="s">
        <v>15</v>
      </c>
      <c r="C21" s="486">
        <v>55</v>
      </c>
      <c r="D21" s="486">
        <v>55</v>
      </c>
      <c r="E21" s="486">
        <v>55</v>
      </c>
      <c r="F21" s="486">
        <v>50</v>
      </c>
      <c r="G21" s="486">
        <v>50</v>
      </c>
      <c r="H21" s="486">
        <v>50</v>
      </c>
      <c r="I21" s="486">
        <v>77.014946329978727</v>
      </c>
      <c r="J21" s="486">
        <v>90.712189980034267</v>
      </c>
      <c r="K21" s="486">
        <v>98.365830015428031</v>
      </c>
      <c r="L21" s="486">
        <v>107.81764476922918</v>
      </c>
      <c r="M21" s="208">
        <f t="shared" si="11"/>
        <v>8.4372784265029033E-2</v>
      </c>
      <c r="N21" s="208">
        <f t="shared" si="7"/>
        <v>9.6088395251874514E-2</v>
      </c>
      <c r="O21" s="198"/>
      <c r="P21" s="13">
        <v>15</v>
      </c>
      <c r="Q21" s="13">
        <v>10</v>
      </c>
      <c r="R21" s="13">
        <v>15</v>
      </c>
      <c r="S21" s="13">
        <v>15</v>
      </c>
      <c r="T21" s="13">
        <v>10</v>
      </c>
      <c r="U21" s="13">
        <v>10</v>
      </c>
      <c r="V21" s="13">
        <v>15</v>
      </c>
      <c r="W21" s="13">
        <v>10</v>
      </c>
      <c r="X21" s="13">
        <v>15</v>
      </c>
      <c r="Y21" s="13">
        <v>10</v>
      </c>
      <c r="Z21" s="13">
        <v>15</v>
      </c>
      <c r="AA21" s="13">
        <v>10</v>
      </c>
      <c r="AB21" s="13">
        <v>15</v>
      </c>
      <c r="AC21" s="13">
        <v>10</v>
      </c>
      <c r="AD21" s="13">
        <v>15</v>
      </c>
      <c r="AE21" s="13">
        <v>10</v>
      </c>
      <c r="AF21" s="13">
        <v>15</v>
      </c>
      <c r="AG21" s="13">
        <v>10</v>
      </c>
      <c r="AH21" s="13">
        <v>9.0362369441903034</v>
      </c>
      <c r="AI21" s="13">
        <v>22.659569795262811</v>
      </c>
      <c r="AJ21" s="13">
        <v>22.659569795262811</v>
      </c>
      <c r="AK21" s="13">
        <v>22.659569795262811</v>
      </c>
      <c r="AL21" s="13">
        <v>22.501351561873545</v>
      </c>
      <c r="AM21" s="13">
        <v>20.806580417257962</v>
      </c>
      <c r="AN21" s="13">
        <v>22.538902743021016</v>
      </c>
      <c r="AO21" s="13">
        <v>24.865355257881731</v>
      </c>
      <c r="AP21" s="13">
        <v>25.164121064846405</v>
      </c>
      <c r="AQ21" s="13">
        <v>25.164121064846405</v>
      </c>
      <c r="AR21" s="13">
        <v>24.809591463282178</v>
      </c>
      <c r="AS21" s="13">
        <v>23.227996422453046</v>
      </c>
      <c r="AT21" s="13">
        <v>23.470491107171263</v>
      </c>
      <c r="AU21" s="635"/>
      <c r="AV21" s="13">
        <f t="shared" ref="AV21:AV25" si="48">D21-AW21</f>
        <v>30</v>
      </c>
      <c r="AW21" s="13">
        <f t="shared" ref="AW21:AW25" si="49">SUM(P21:Q21)</f>
        <v>25</v>
      </c>
      <c r="AX21" s="13">
        <f t="shared" ref="AX21:AX25" si="50">SUM(R21:S21)</f>
        <v>30</v>
      </c>
      <c r="AY21" s="7">
        <f t="shared" ref="AY21:AY25" si="51">SUM(T21:U21)</f>
        <v>20</v>
      </c>
      <c r="AZ21" s="13">
        <f t="shared" ref="AZ21:AZ25" si="52">SUM(V21:W21)</f>
        <v>25</v>
      </c>
      <c r="BA21" s="13">
        <f t="shared" ref="BA21:BA25" si="53">SUM(X21:Y21)</f>
        <v>25</v>
      </c>
      <c r="BB21" s="13">
        <f t="shared" ref="BB21:BB25" si="54">SUM(Z21:AA21)</f>
        <v>25</v>
      </c>
      <c r="BC21" s="13">
        <f t="shared" ref="BC21:BC25" si="55">SUM(AB21:AC21)</f>
        <v>25</v>
      </c>
      <c r="BD21" s="13">
        <f t="shared" ref="BD21:BD25" si="56">SUM(AD21:AE21)</f>
        <v>25</v>
      </c>
      <c r="BE21" s="13">
        <f t="shared" ref="BE21:BE25" si="57">SUM(AF21:AG21)</f>
        <v>25</v>
      </c>
      <c r="BF21" s="13">
        <f t="shared" si="27"/>
        <v>31.695806739453115</v>
      </c>
      <c r="BG21" s="13">
        <f t="shared" si="20"/>
        <v>45.319139590525623</v>
      </c>
      <c r="BH21" s="13">
        <f t="shared" si="10"/>
        <v>43.30793197913151</v>
      </c>
      <c r="BI21" s="59">
        <f t="shared" si="22"/>
        <v>47.404258000902743</v>
      </c>
      <c r="BJ21" s="59">
        <f t="shared" si="41"/>
        <v>50.328242129692811</v>
      </c>
      <c r="BK21" s="59">
        <f t="shared" si="21"/>
        <v>48.037587885735221</v>
      </c>
      <c r="BM21" s="10" t="s">
        <v>15</v>
      </c>
      <c r="BN21" s="13">
        <f t="shared" si="4"/>
        <v>55</v>
      </c>
      <c r="BO21" s="13">
        <f t="shared" si="4"/>
        <v>55</v>
      </c>
      <c r="BP21" s="13">
        <f t="shared" si="4"/>
        <v>55</v>
      </c>
      <c r="BQ21" s="13">
        <f t="shared" si="4"/>
        <v>50</v>
      </c>
      <c r="BR21" s="13">
        <f t="shared" si="4"/>
        <v>50</v>
      </c>
      <c r="BS21" s="13">
        <f t="shared" si="4"/>
        <v>50</v>
      </c>
      <c r="BT21" s="13">
        <f t="shared" si="4"/>
        <v>77.014946329978727</v>
      </c>
      <c r="BU21" s="13">
        <f t="shared" si="4"/>
        <v>90.712189980034267</v>
      </c>
      <c r="BV21" s="13">
        <f t="shared" si="4"/>
        <v>98.365830015428031</v>
      </c>
      <c r="BW21" s="13"/>
      <c r="BX21" s="212"/>
      <c r="BY21" s="208"/>
      <c r="BZ21" s="27"/>
      <c r="CA21" s="439"/>
      <c r="CB21" s="439"/>
      <c r="CC21" s="439"/>
      <c r="CD21" s="439"/>
      <c r="CE21" s="439"/>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679"/>
      <c r="DK21" s="679"/>
      <c r="DL21" s="679"/>
      <c r="DM21" s="679"/>
      <c r="DN21" s="679"/>
      <c r="DO21" s="679"/>
      <c r="DP21" s="679"/>
      <c r="DQ21" s="679"/>
      <c r="DR21" s="679"/>
      <c r="DS21" s="679"/>
      <c r="DT21" s="679"/>
      <c r="DU21" s="679"/>
      <c r="DV21" s="679"/>
    </row>
    <row r="22" spans="2:126" x14ac:dyDescent="0.3">
      <c r="B22" s="10" t="s">
        <v>16</v>
      </c>
      <c r="C22" s="486">
        <v>110</v>
      </c>
      <c r="D22" s="486">
        <v>105</v>
      </c>
      <c r="E22" s="486">
        <v>75</v>
      </c>
      <c r="F22" s="486">
        <v>110</v>
      </c>
      <c r="G22" s="486">
        <v>115</v>
      </c>
      <c r="H22" s="486">
        <v>105</v>
      </c>
      <c r="I22" s="486">
        <v>125.07036318706687</v>
      </c>
      <c r="J22" s="486">
        <v>115.20672624379222</v>
      </c>
      <c r="K22" s="486">
        <v>120.55294093398672</v>
      </c>
      <c r="L22" s="486">
        <v>115.53523743778437</v>
      </c>
      <c r="M22" s="208">
        <f t="shared" si="11"/>
        <v>4.6405404133099237E-2</v>
      </c>
      <c r="N22" s="208">
        <f t="shared" si="7"/>
        <v>-4.1622406366261688E-2</v>
      </c>
      <c r="O22" s="198"/>
      <c r="P22" s="13">
        <v>30</v>
      </c>
      <c r="Q22" s="13">
        <v>20</v>
      </c>
      <c r="R22" s="13">
        <v>20</v>
      </c>
      <c r="S22" s="13">
        <v>20</v>
      </c>
      <c r="T22" s="13">
        <v>20</v>
      </c>
      <c r="U22" s="13">
        <v>15</v>
      </c>
      <c r="V22" s="13">
        <v>30</v>
      </c>
      <c r="W22" s="13">
        <v>25</v>
      </c>
      <c r="X22" s="13">
        <v>35</v>
      </c>
      <c r="Y22" s="13">
        <v>25</v>
      </c>
      <c r="Z22" s="13">
        <v>35</v>
      </c>
      <c r="AA22" s="13">
        <v>25</v>
      </c>
      <c r="AB22" s="13">
        <v>35</v>
      </c>
      <c r="AC22" s="13">
        <v>25</v>
      </c>
      <c r="AD22" s="13">
        <v>30</v>
      </c>
      <c r="AE22" s="13">
        <v>25</v>
      </c>
      <c r="AF22" s="13">
        <v>30</v>
      </c>
      <c r="AG22" s="13">
        <v>25</v>
      </c>
      <c r="AH22" s="13">
        <v>31.267590796766719</v>
      </c>
      <c r="AI22" s="13">
        <v>31.267590796766719</v>
      </c>
      <c r="AJ22" s="13">
        <v>31.267590796766719</v>
      </c>
      <c r="AK22" s="13">
        <v>31.267590796766719</v>
      </c>
      <c r="AL22" s="13">
        <v>27.255437149540498</v>
      </c>
      <c r="AM22" s="13">
        <v>25.859223142772141</v>
      </c>
      <c r="AN22" s="13">
        <v>29.400058992420206</v>
      </c>
      <c r="AO22" s="13">
        <v>32.692006959059356</v>
      </c>
      <c r="AP22" s="13">
        <v>31.214960460534481</v>
      </c>
      <c r="AQ22" s="13">
        <v>31.214960460534481</v>
      </c>
      <c r="AR22" s="13">
        <v>30.634189336559118</v>
      </c>
      <c r="AS22" s="13">
        <v>27.488830676358642</v>
      </c>
      <c r="AT22" s="13">
        <v>27.921777620846232</v>
      </c>
      <c r="AU22" s="635"/>
      <c r="AV22" s="13">
        <f t="shared" si="48"/>
        <v>55</v>
      </c>
      <c r="AW22" s="13">
        <f t="shared" si="49"/>
        <v>50</v>
      </c>
      <c r="AX22" s="13">
        <f t="shared" si="50"/>
        <v>40</v>
      </c>
      <c r="AY22" s="13">
        <f t="shared" si="51"/>
        <v>35</v>
      </c>
      <c r="AZ22" s="13">
        <f t="shared" si="52"/>
        <v>55</v>
      </c>
      <c r="BA22" s="13">
        <f t="shared" si="53"/>
        <v>60</v>
      </c>
      <c r="BB22" s="13">
        <f t="shared" si="54"/>
        <v>60</v>
      </c>
      <c r="BC22" s="13">
        <f t="shared" si="55"/>
        <v>60</v>
      </c>
      <c r="BD22" s="13">
        <f t="shared" si="56"/>
        <v>55</v>
      </c>
      <c r="BE22" s="13">
        <f t="shared" si="57"/>
        <v>55</v>
      </c>
      <c r="BF22" s="13">
        <f t="shared" si="27"/>
        <v>62.535181593533437</v>
      </c>
      <c r="BG22" s="13">
        <f t="shared" si="20"/>
        <v>62.535181593533437</v>
      </c>
      <c r="BH22" s="13">
        <f t="shared" si="10"/>
        <v>53.114660292312635</v>
      </c>
      <c r="BI22" s="59">
        <f t="shared" si="22"/>
        <v>62.092065951479562</v>
      </c>
      <c r="BJ22" s="59">
        <f t="shared" si="41"/>
        <v>62.429920921068963</v>
      </c>
      <c r="BK22" s="59">
        <f t="shared" si="21"/>
        <v>58.123020012917763</v>
      </c>
      <c r="BM22" s="10" t="s">
        <v>16</v>
      </c>
      <c r="BN22" s="13">
        <f t="shared" ref="BN22:BV56" si="58">C22</f>
        <v>110</v>
      </c>
      <c r="BO22" s="13">
        <f t="shared" si="58"/>
        <v>105</v>
      </c>
      <c r="BP22" s="13">
        <f t="shared" si="58"/>
        <v>75</v>
      </c>
      <c r="BQ22" s="13">
        <f t="shared" si="58"/>
        <v>110</v>
      </c>
      <c r="BR22" s="13">
        <f t="shared" si="58"/>
        <v>115</v>
      </c>
      <c r="BS22" s="13">
        <f t="shared" si="58"/>
        <v>105</v>
      </c>
      <c r="BT22" s="13">
        <f t="shared" si="58"/>
        <v>125.07036318706687</v>
      </c>
      <c r="BU22" s="13">
        <f t="shared" si="58"/>
        <v>115.20672624379222</v>
      </c>
      <c r="BV22" s="13">
        <f t="shared" si="58"/>
        <v>120.55294093398672</v>
      </c>
      <c r="BW22" s="13"/>
      <c r="BX22" s="212"/>
      <c r="BY22" s="208"/>
      <c r="BZ22" s="301"/>
      <c r="CA22" s="439"/>
      <c r="CB22" s="439"/>
      <c r="CC22" s="439"/>
      <c r="CD22" s="439"/>
      <c r="CE22" s="439"/>
      <c r="CF22" s="439"/>
      <c r="CG22" s="439"/>
      <c r="CH22" s="439"/>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679"/>
      <c r="DK22" s="679"/>
      <c r="DL22" s="679"/>
      <c r="DM22" s="679"/>
      <c r="DN22" s="679"/>
      <c r="DO22" s="679"/>
      <c r="DP22" s="679"/>
      <c r="DQ22" s="679"/>
      <c r="DR22" s="679"/>
      <c r="DS22" s="679"/>
      <c r="DT22" s="679"/>
      <c r="DU22" s="679"/>
      <c r="DV22" s="679"/>
    </row>
    <row r="23" spans="2:126" x14ac:dyDescent="0.3">
      <c r="B23" s="10" t="s">
        <v>17</v>
      </c>
      <c r="C23" s="486">
        <v>10</v>
      </c>
      <c r="D23" s="486">
        <v>10</v>
      </c>
      <c r="E23" s="486">
        <v>10</v>
      </c>
      <c r="F23" s="486">
        <v>15</v>
      </c>
      <c r="G23" s="486">
        <v>15</v>
      </c>
      <c r="H23" s="486">
        <v>15</v>
      </c>
      <c r="I23" s="486">
        <v>66.067551452618346</v>
      </c>
      <c r="J23" s="486">
        <v>61.809333170394638</v>
      </c>
      <c r="K23" s="486">
        <v>65.040762887223735</v>
      </c>
      <c r="L23" s="486">
        <v>65.649980012408307</v>
      </c>
      <c r="M23" s="208">
        <f t="shared" si="11"/>
        <v>5.2280611213208816E-2</v>
      </c>
      <c r="N23" s="208">
        <f t="shared" si="7"/>
        <v>9.3666971010304412E-3</v>
      </c>
      <c r="O23" s="198"/>
      <c r="P23" s="13">
        <v>0</v>
      </c>
      <c r="Q23" s="13">
        <v>5</v>
      </c>
      <c r="R23" s="13">
        <v>0</v>
      </c>
      <c r="S23" s="13">
        <v>5</v>
      </c>
      <c r="T23" s="13">
        <v>0</v>
      </c>
      <c r="U23" s="13">
        <v>5</v>
      </c>
      <c r="V23" s="13">
        <v>5</v>
      </c>
      <c r="W23" s="13">
        <v>5</v>
      </c>
      <c r="X23" s="13">
        <v>5</v>
      </c>
      <c r="Y23" s="13">
        <v>5</v>
      </c>
      <c r="Z23" s="13">
        <v>5</v>
      </c>
      <c r="AA23" s="13">
        <v>5</v>
      </c>
      <c r="AB23" s="13">
        <v>5</v>
      </c>
      <c r="AC23" s="13">
        <v>5</v>
      </c>
      <c r="AD23" s="13">
        <v>5</v>
      </c>
      <c r="AE23" s="13">
        <v>5</v>
      </c>
      <c r="AF23" s="13">
        <v>5</v>
      </c>
      <c r="AG23" s="13">
        <v>5</v>
      </c>
      <c r="AH23" s="13">
        <v>16.516887863154587</v>
      </c>
      <c r="AI23" s="13">
        <v>16.516887863154587</v>
      </c>
      <c r="AJ23" s="13">
        <v>16.516887863154587</v>
      </c>
      <c r="AK23" s="13">
        <v>16.516887863154587</v>
      </c>
      <c r="AL23" s="13">
        <v>15.704222605969578</v>
      </c>
      <c r="AM23" s="13">
        <v>14.696665352485903</v>
      </c>
      <c r="AN23" s="13">
        <v>15.637309211080924</v>
      </c>
      <c r="AO23" s="13">
        <v>15.771136000858231</v>
      </c>
      <c r="AP23" s="13">
        <v>16.579932840678826</v>
      </c>
      <c r="AQ23" s="13">
        <v>16.579932840678826</v>
      </c>
      <c r="AR23" s="13">
        <v>16.04103269648693</v>
      </c>
      <c r="AS23" s="13">
        <v>15.839864509379138</v>
      </c>
      <c r="AT23" s="13">
        <v>16.466733663927013</v>
      </c>
      <c r="AU23" s="635"/>
      <c r="AV23" s="13">
        <f t="shared" si="48"/>
        <v>5</v>
      </c>
      <c r="AW23" s="13">
        <f t="shared" si="49"/>
        <v>5</v>
      </c>
      <c r="AX23" s="13">
        <f t="shared" si="50"/>
        <v>5</v>
      </c>
      <c r="AY23" s="13">
        <f t="shared" si="51"/>
        <v>5</v>
      </c>
      <c r="AZ23" s="13">
        <f t="shared" si="52"/>
        <v>10</v>
      </c>
      <c r="BA23" s="13">
        <f t="shared" si="53"/>
        <v>10</v>
      </c>
      <c r="BB23" s="13">
        <f t="shared" si="54"/>
        <v>10</v>
      </c>
      <c r="BC23" s="13">
        <f t="shared" si="55"/>
        <v>10</v>
      </c>
      <c r="BD23" s="13">
        <f t="shared" si="56"/>
        <v>10</v>
      </c>
      <c r="BE23" s="13">
        <f t="shared" si="57"/>
        <v>10</v>
      </c>
      <c r="BF23" s="13">
        <f t="shared" si="27"/>
        <v>33.033775726309173</v>
      </c>
      <c r="BG23" s="13">
        <f t="shared" si="20"/>
        <v>33.033775726309173</v>
      </c>
      <c r="BH23" s="13">
        <f t="shared" si="10"/>
        <v>30.400887958455481</v>
      </c>
      <c r="BI23" s="59">
        <f t="shared" si="22"/>
        <v>31.408445211939153</v>
      </c>
      <c r="BJ23" s="59">
        <f t="shared" si="41"/>
        <v>33.159865681357651</v>
      </c>
      <c r="BK23" s="59">
        <f t="shared" si="21"/>
        <v>31.88089720586607</v>
      </c>
      <c r="BM23" s="10" t="s">
        <v>17</v>
      </c>
      <c r="BN23" s="13">
        <f t="shared" si="58"/>
        <v>10</v>
      </c>
      <c r="BO23" s="13">
        <f t="shared" si="58"/>
        <v>10</v>
      </c>
      <c r="BP23" s="13">
        <f t="shared" si="58"/>
        <v>10</v>
      </c>
      <c r="BQ23" s="13">
        <f t="shared" si="58"/>
        <v>15</v>
      </c>
      <c r="BR23" s="13">
        <f t="shared" si="58"/>
        <v>15</v>
      </c>
      <c r="BS23" s="13">
        <f t="shared" si="58"/>
        <v>15</v>
      </c>
      <c r="BT23" s="13">
        <f t="shared" si="58"/>
        <v>66.067551452618346</v>
      </c>
      <c r="BU23" s="13">
        <f t="shared" si="58"/>
        <v>61.809333170394638</v>
      </c>
      <c r="BV23" s="13">
        <f t="shared" si="58"/>
        <v>65.040762887223735</v>
      </c>
      <c r="BW23" s="13"/>
      <c r="BX23" s="212"/>
      <c r="BY23" s="208"/>
      <c r="BZ23" s="301"/>
      <c r="CA23" s="439"/>
      <c r="CB23" s="439"/>
      <c r="CC23" s="439"/>
      <c r="CD23" s="439"/>
      <c r="CE23" s="439"/>
      <c r="CF23" s="439"/>
      <c r="CG23" s="439"/>
      <c r="CH23" s="439"/>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679"/>
      <c r="DK23" s="679"/>
      <c r="DL23" s="679"/>
      <c r="DM23" s="679"/>
      <c r="DN23" s="679"/>
      <c r="DO23" s="679"/>
      <c r="DP23" s="679"/>
      <c r="DQ23" s="679"/>
      <c r="DR23" s="679"/>
      <c r="DS23" s="679"/>
      <c r="DT23" s="679"/>
      <c r="DU23" s="679"/>
      <c r="DV23" s="679"/>
    </row>
    <row r="24" spans="2:126" x14ac:dyDescent="0.3">
      <c r="B24" s="10" t="s">
        <v>18</v>
      </c>
      <c r="C24" s="486">
        <v>195</v>
      </c>
      <c r="D24" s="486">
        <v>215</v>
      </c>
      <c r="E24" s="486">
        <v>230</v>
      </c>
      <c r="F24" s="486">
        <v>225</v>
      </c>
      <c r="G24" s="486">
        <v>220</v>
      </c>
      <c r="H24" s="486">
        <v>215</v>
      </c>
      <c r="I24" s="486">
        <v>235.70899084972726</v>
      </c>
      <c r="J24" s="486">
        <v>184.77601537185498</v>
      </c>
      <c r="K24" s="486">
        <v>251.29434689740231</v>
      </c>
      <c r="L24" s="486">
        <v>140.15253919171715</v>
      </c>
      <c r="M24" s="208">
        <f t="shared" si="11"/>
        <v>0.35999440399059157</v>
      </c>
      <c r="N24" s="208">
        <f t="shared" si="7"/>
        <v>-0.44227738935592453</v>
      </c>
      <c r="O24" s="198"/>
      <c r="P24" s="13">
        <v>60</v>
      </c>
      <c r="Q24" s="13">
        <v>50</v>
      </c>
      <c r="R24" s="13">
        <v>65</v>
      </c>
      <c r="S24" s="13">
        <v>55</v>
      </c>
      <c r="T24" s="13">
        <v>60</v>
      </c>
      <c r="U24" s="13">
        <v>50</v>
      </c>
      <c r="V24" s="13">
        <v>50</v>
      </c>
      <c r="W24" s="13">
        <v>55</v>
      </c>
      <c r="X24" s="13">
        <v>70</v>
      </c>
      <c r="Y24" s="13">
        <v>50</v>
      </c>
      <c r="Z24" s="13">
        <v>55</v>
      </c>
      <c r="AA24" s="13">
        <v>50</v>
      </c>
      <c r="AB24" s="13">
        <v>60</v>
      </c>
      <c r="AC24" s="13">
        <v>50</v>
      </c>
      <c r="AD24" s="13">
        <v>50</v>
      </c>
      <c r="AE24" s="13">
        <v>50</v>
      </c>
      <c r="AF24" s="13">
        <v>60</v>
      </c>
      <c r="AG24" s="13">
        <v>50</v>
      </c>
      <c r="AH24" s="13">
        <v>35.449128958379468</v>
      </c>
      <c r="AI24" s="13">
        <v>88.292056603178338</v>
      </c>
      <c r="AJ24" s="13">
        <v>45.22214485691179</v>
      </c>
      <c r="AK24" s="13">
        <v>66.745660431257676</v>
      </c>
      <c r="AL24" s="13">
        <v>80.132136440736247</v>
      </c>
      <c r="AM24" s="13">
        <v>20.334052390554863</v>
      </c>
      <c r="AN24" s="13">
        <v>20.565122457381904</v>
      </c>
      <c r="AO24" s="13">
        <v>63.744704083181972</v>
      </c>
      <c r="AP24" s="13">
        <v>7.460155043233252</v>
      </c>
      <c r="AQ24" s="13">
        <v>98.247815595904214</v>
      </c>
      <c r="AR24" s="13">
        <v>48.276843839740316</v>
      </c>
      <c r="AS24" s="13">
        <v>97.309532418524512</v>
      </c>
      <c r="AT24" s="13">
        <v>7.5705926108499746</v>
      </c>
      <c r="AU24" s="635"/>
      <c r="AV24" s="13">
        <f t="shared" si="48"/>
        <v>105</v>
      </c>
      <c r="AW24" s="13">
        <f t="shared" si="49"/>
        <v>110</v>
      </c>
      <c r="AX24" s="13">
        <f t="shared" si="50"/>
        <v>120</v>
      </c>
      <c r="AY24" s="13">
        <f t="shared" si="51"/>
        <v>110</v>
      </c>
      <c r="AZ24" s="13">
        <f t="shared" si="52"/>
        <v>105</v>
      </c>
      <c r="BA24" s="13">
        <f t="shared" si="53"/>
        <v>120</v>
      </c>
      <c r="BB24" s="13">
        <f t="shared" si="54"/>
        <v>105</v>
      </c>
      <c r="BC24" s="13">
        <f t="shared" si="55"/>
        <v>110</v>
      </c>
      <c r="BD24" s="13">
        <f t="shared" si="56"/>
        <v>100</v>
      </c>
      <c r="BE24" s="13">
        <f t="shared" si="57"/>
        <v>110</v>
      </c>
      <c r="BF24" s="13">
        <f t="shared" si="27"/>
        <v>123.74118556155781</v>
      </c>
      <c r="BG24" s="13">
        <f t="shared" si="20"/>
        <v>111.96780528816947</v>
      </c>
      <c r="BH24" s="13">
        <f t="shared" si="10"/>
        <v>100.46618883129111</v>
      </c>
      <c r="BI24" s="59">
        <f t="shared" si="22"/>
        <v>84.309826540563876</v>
      </c>
      <c r="BJ24" s="59">
        <f t="shared" si="41"/>
        <v>105.70797063913747</v>
      </c>
      <c r="BK24" s="59">
        <f t="shared" si="21"/>
        <v>145.58637625826483</v>
      </c>
      <c r="BM24" s="10" t="s">
        <v>18</v>
      </c>
      <c r="BN24" s="13">
        <f t="shared" si="58"/>
        <v>195</v>
      </c>
      <c r="BO24" s="13">
        <f t="shared" si="58"/>
        <v>215</v>
      </c>
      <c r="BP24" s="13">
        <f t="shared" si="58"/>
        <v>230</v>
      </c>
      <c r="BQ24" s="13">
        <f t="shared" si="58"/>
        <v>225</v>
      </c>
      <c r="BR24" s="13">
        <f t="shared" si="58"/>
        <v>220</v>
      </c>
      <c r="BS24" s="13">
        <f t="shared" si="58"/>
        <v>215</v>
      </c>
      <c r="BT24" s="13">
        <f t="shared" si="58"/>
        <v>235.70899084972726</v>
      </c>
      <c r="BU24" s="13">
        <f t="shared" si="58"/>
        <v>184.77601537185498</v>
      </c>
      <c r="BV24" s="13">
        <f t="shared" si="58"/>
        <v>251.29434689740231</v>
      </c>
      <c r="BW24" s="13"/>
      <c r="BX24" s="212"/>
      <c r="BY24" s="208"/>
      <c r="BZ24" s="27"/>
      <c r="CA24" s="439"/>
      <c r="CB24" s="439"/>
      <c r="CC24" s="439"/>
      <c r="CD24" s="439"/>
      <c r="CE24" s="439"/>
      <c r="CF24" s="439"/>
      <c r="CG24" s="439"/>
      <c r="CH24" s="439"/>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679"/>
      <c r="DK24" s="679"/>
      <c r="DL24" s="679"/>
      <c r="DM24" s="679"/>
      <c r="DN24" s="679"/>
      <c r="DO24" s="679"/>
      <c r="DP24" s="679"/>
      <c r="DQ24" s="679"/>
      <c r="DR24" s="679"/>
      <c r="DS24" s="679"/>
      <c r="DT24" s="679"/>
      <c r="DU24" s="679"/>
      <c r="DV24" s="679"/>
    </row>
    <row r="25" spans="2:126" x14ac:dyDescent="0.3">
      <c r="B25" s="52" t="s">
        <v>19</v>
      </c>
      <c r="C25" s="664">
        <v>165</v>
      </c>
      <c r="D25" s="664">
        <v>155</v>
      </c>
      <c r="E25" s="664">
        <v>145</v>
      </c>
      <c r="F25" s="664">
        <v>160</v>
      </c>
      <c r="G25" s="664">
        <v>170</v>
      </c>
      <c r="H25" s="664">
        <v>180</v>
      </c>
      <c r="I25" s="664">
        <v>190.45611089638408</v>
      </c>
      <c r="J25" s="664">
        <v>143.96058702525539</v>
      </c>
      <c r="K25" s="664">
        <v>152.66600923418605</v>
      </c>
      <c r="L25" s="664">
        <v>183.40854907889658</v>
      </c>
      <c r="M25" s="217">
        <f t="shared" si="11"/>
        <v>6.0470871846357799E-2</v>
      </c>
      <c r="N25" s="217">
        <f t="shared" si="7"/>
        <v>0.20137121549795811</v>
      </c>
      <c r="O25" s="198"/>
      <c r="P25" s="54">
        <v>40</v>
      </c>
      <c r="Q25" s="54">
        <v>40</v>
      </c>
      <c r="R25" s="54">
        <v>35</v>
      </c>
      <c r="S25" s="54">
        <v>35</v>
      </c>
      <c r="T25" s="54">
        <v>35</v>
      </c>
      <c r="U25" s="54">
        <v>35</v>
      </c>
      <c r="V25" s="54">
        <v>40</v>
      </c>
      <c r="W25" s="54">
        <v>40</v>
      </c>
      <c r="X25" s="54">
        <v>40</v>
      </c>
      <c r="Y25" s="54">
        <v>40</v>
      </c>
      <c r="Z25" s="54">
        <v>40</v>
      </c>
      <c r="AA25" s="54">
        <v>45</v>
      </c>
      <c r="AB25" s="54">
        <v>45</v>
      </c>
      <c r="AC25" s="54">
        <v>45</v>
      </c>
      <c r="AD25" s="54">
        <v>45</v>
      </c>
      <c r="AE25" s="54">
        <v>45</v>
      </c>
      <c r="AF25" s="54">
        <v>45</v>
      </c>
      <c r="AG25" s="54">
        <v>50</v>
      </c>
      <c r="AH25" s="54">
        <v>45.993631305686513</v>
      </c>
      <c r="AI25" s="54">
        <v>45.993631305686513</v>
      </c>
      <c r="AJ25" s="54">
        <v>45.993631305686513</v>
      </c>
      <c r="AK25" s="54">
        <v>52.475216979324514</v>
      </c>
      <c r="AL25" s="54">
        <v>33.577974297635805</v>
      </c>
      <c r="AM25" s="54">
        <v>31.751617252380335</v>
      </c>
      <c r="AN25" s="54">
        <v>37.848428994519708</v>
      </c>
      <c r="AO25" s="54">
        <v>40.782566480719545</v>
      </c>
      <c r="AP25" s="54">
        <v>39.046586411337259</v>
      </c>
      <c r="AQ25" s="54">
        <v>39.046586411337259</v>
      </c>
      <c r="AR25" s="54">
        <v>38.292828162757075</v>
      </c>
      <c r="AS25" s="54">
        <v>36.28000824875447</v>
      </c>
      <c r="AT25" s="54">
        <v>35.205778862894242</v>
      </c>
      <c r="AU25" s="635"/>
      <c r="AV25" s="54">
        <f t="shared" si="48"/>
        <v>75</v>
      </c>
      <c r="AW25" s="54">
        <f t="shared" si="49"/>
        <v>80</v>
      </c>
      <c r="AX25" s="54">
        <f t="shared" si="50"/>
        <v>70</v>
      </c>
      <c r="AY25" s="54">
        <f t="shared" si="51"/>
        <v>70</v>
      </c>
      <c r="AZ25" s="54">
        <f t="shared" si="52"/>
        <v>80</v>
      </c>
      <c r="BA25" s="54">
        <f t="shared" si="53"/>
        <v>80</v>
      </c>
      <c r="BB25" s="54">
        <f t="shared" si="54"/>
        <v>85</v>
      </c>
      <c r="BC25" s="54">
        <f t="shared" si="55"/>
        <v>90</v>
      </c>
      <c r="BD25" s="54">
        <f t="shared" si="56"/>
        <v>90</v>
      </c>
      <c r="BE25" s="54">
        <f t="shared" si="57"/>
        <v>95</v>
      </c>
      <c r="BF25" s="54">
        <f t="shared" si="27"/>
        <v>91.987262611373026</v>
      </c>
      <c r="BG25" s="54">
        <f t="shared" si="20"/>
        <v>98.468848285011035</v>
      </c>
      <c r="BH25" s="54">
        <f t="shared" si="10"/>
        <v>65.329591550016147</v>
      </c>
      <c r="BI25" s="516">
        <f t="shared" si="22"/>
        <v>78.630995475239246</v>
      </c>
      <c r="BJ25" s="620">
        <f t="shared" si="41"/>
        <v>78.093172822674518</v>
      </c>
      <c r="BK25" s="620">
        <f t="shared" si="21"/>
        <v>74.572836411511545</v>
      </c>
      <c r="BM25" s="52" t="s">
        <v>19</v>
      </c>
      <c r="BN25" s="54">
        <f t="shared" si="58"/>
        <v>165</v>
      </c>
      <c r="BO25" s="54">
        <f t="shared" si="58"/>
        <v>155</v>
      </c>
      <c r="BP25" s="54">
        <f t="shared" si="58"/>
        <v>145</v>
      </c>
      <c r="BQ25" s="54">
        <f t="shared" si="58"/>
        <v>160</v>
      </c>
      <c r="BR25" s="54">
        <f t="shared" si="58"/>
        <v>170</v>
      </c>
      <c r="BS25" s="54">
        <f t="shared" si="58"/>
        <v>180</v>
      </c>
      <c r="BT25" s="54">
        <f t="shared" si="58"/>
        <v>190.45611089638408</v>
      </c>
      <c r="BU25" s="54">
        <f t="shared" si="58"/>
        <v>143.96058702525539</v>
      </c>
      <c r="BV25" s="54">
        <f t="shared" si="58"/>
        <v>152.66600923418605</v>
      </c>
      <c r="BW25" s="54"/>
      <c r="BX25" s="216"/>
      <c r="BY25" s="217"/>
      <c r="BZ25" s="27"/>
      <c r="CA25" s="447"/>
      <c r="CB25" s="447"/>
      <c r="CC25" s="447"/>
      <c r="CD25" s="447"/>
      <c r="CE25" s="44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row>
    <row r="26" spans="2:126" x14ac:dyDescent="0.3">
      <c r="B26" s="20" t="s">
        <v>13</v>
      </c>
      <c r="C26" s="685">
        <v>50</v>
      </c>
      <c r="D26" s="685">
        <v>60</v>
      </c>
      <c r="E26" s="685">
        <v>205</v>
      </c>
      <c r="F26" s="685">
        <v>220</v>
      </c>
      <c r="G26" s="685">
        <v>100</v>
      </c>
      <c r="H26" s="685">
        <v>235</v>
      </c>
      <c r="I26" s="495">
        <f t="shared" ref="I26:L26" si="59">SUM(I27:I31)</f>
        <v>218.82799632930983</v>
      </c>
      <c r="J26" s="495">
        <f t="shared" si="59"/>
        <v>108.88601227321639</v>
      </c>
      <c r="K26" s="495">
        <f t="shared" si="59"/>
        <v>171.8321596704973</v>
      </c>
      <c r="L26" s="495">
        <f t="shared" si="59"/>
        <v>193.04831842697632</v>
      </c>
      <c r="M26" s="210">
        <f t="shared" si="11"/>
        <v>0.57809213583225594</v>
      </c>
      <c r="N26" s="210">
        <f t="shared" si="7"/>
        <v>0.12347024443598209</v>
      </c>
      <c r="O26" s="198"/>
      <c r="P26" s="50">
        <v>15</v>
      </c>
      <c r="Q26" s="50">
        <v>15</v>
      </c>
      <c r="R26" s="50">
        <v>55</v>
      </c>
      <c r="S26" s="50">
        <v>50</v>
      </c>
      <c r="T26" s="50">
        <v>50</v>
      </c>
      <c r="U26" s="50">
        <v>50</v>
      </c>
      <c r="V26" s="50">
        <v>55</v>
      </c>
      <c r="W26" s="50">
        <v>60</v>
      </c>
      <c r="X26" s="50">
        <v>55</v>
      </c>
      <c r="Y26" s="50">
        <v>55</v>
      </c>
      <c r="Z26" s="50">
        <v>35</v>
      </c>
      <c r="AA26" s="50">
        <v>15</v>
      </c>
      <c r="AB26" s="50">
        <v>25</v>
      </c>
      <c r="AC26" s="50">
        <v>25</v>
      </c>
      <c r="AD26" s="50">
        <v>55</v>
      </c>
      <c r="AE26" s="50">
        <v>55</v>
      </c>
      <c r="AF26" s="50">
        <v>55</v>
      </c>
      <c r="AG26" s="50">
        <v>55</v>
      </c>
      <c r="AH26" s="50">
        <f t="shared" ref="AH26:AP26" si="60">SUM(AH27:AH31)</f>
        <v>54.706999082327457</v>
      </c>
      <c r="AI26" s="50">
        <f t="shared" si="60"/>
        <v>54.706999082327457</v>
      </c>
      <c r="AJ26" s="50">
        <f t="shared" si="60"/>
        <v>54.706999082327457</v>
      </c>
      <c r="AK26" s="50">
        <f t="shared" si="60"/>
        <v>54.706999082327457</v>
      </c>
      <c r="AL26" s="50">
        <f t="shared" si="60"/>
        <v>33.175852077934877</v>
      </c>
      <c r="AM26" s="50">
        <f t="shared" si="60"/>
        <v>18.290451516342788</v>
      </c>
      <c r="AN26" s="50">
        <f t="shared" si="60"/>
        <v>21.426618642480928</v>
      </c>
      <c r="AO26" s="50">
        <f t="shared" si="60"/>
        <v>35.993090036457801</v>
      </c>
      <c r="AP26" s="50">
        <f t="shared" si="60"/>
        <v>36.600546359899766</v>
      </c>
      <c r="AQ26" s="50">
        <f>SUM(AQ27:AQ31)</f>
        <v>39.166528297240305</v>
      </c>
      <c r="AR26" s="50">
        <f>SUM(AR27:AR31)</f>
        <v>39.166528297240305</v>
      </c>
      <c r="AS26" s="50">
        <f>SUM(AS27:AS31)</f>
        <v>56.898556716116914</v>
      </c>
      <c r="AT26" s="50">
        <f>SUM(AT27:AT31)</f>
        <v>44.217997817252197</v>
      </c>
      <c r="AU26" s="635"/>
      <c r="AV26" s="50">
        <f t="shared" ref="AV26:AX26" si="61">SUM(AV27:AV31)</f>
        <v>30</v>
      </c>
      <c r="AW26" s="50">
        <f t="shared" si="61"/>
        <v>30</v>
      </c>
      <c r="AX26" s="50">
        <f t="shared" si="61"/>
        <v>105</v>
      </c>
      <c r="AY26" s="50">
        <f>SUM(AY27:AY31)</f>
        <v>100</v>
      </c>
      <c r="AZ26" s="50">
        <f>SUM(AZ27:AZ31)</f>
        <v>115</v>
      </c>
      <c r="BA26" s="50">
        <f t="shared" ref="BA26:BD26" si="62">SUM(BA27:BA31)</f>
        <v>110</v>
      </c>
      <c r="BB26" s="50">
        <f t="shared" si="62"/>
        <v>50</v>
      </c>
      <c r="BC26" s="50">
        <f t="shared" si="62"/>
        <v>50</v>
      </c>
      <c r="BD26" s="50">
        <f t="shared" si="62"/>
        <v>110</v>
      </c>
      <c r="BE26" s="50">
        <f>SUM(BE27:BE31)</f>
        <v>110</v>
      </c>
      <c r="BF26" s="50">
        <f t="shared" si="27"/>
        <v>109.41399816465491</v>
      </c>
      <c r="BG26" s="50">
        <f t="shared" si="20"/>
        <v>109.41399816465491</v>
      </c>
      <c r="BH26" s="50">
        <f t="shared" si="10"/>
        <v>51.466303594277662</v>
      </c>
      <c r="BI26" s="50">
        <f t="shared" si="22"/>
        <v>57.419708678938733</v>
      </c>
      <c r="BJ26" s="50">
        <f t="shared" si="41"/>
        <v>75.767074657140071</v>
      </c>
      <c r="BK26" s="50">
        <f t="shared" si="21"/>
        <v>96.065085013357219</v>
      </c>
      <c r="BM26" s="20" t="s">
        <v>13</v>
      </c>
      <c r="BN26" s="50">
        <f t="shared" si="58"/>
        <v>50</v>
      </c>
      <c r="BO26" s="50">
        <f t="shared" si="58"/>
        <v>60</v>
      </c>
      <c r="BP26" s="50">
        <f t="shared" si="58"/>
        <v>205</v>
      </c>
      <c r="BQ26" s="50">
        <f t="shared" si="58"/>
        <v>220</v>
      </c>
      <c r="BR26" s="50">
        <f t="shared" si="58"/>
        <v>100</v>
      </c>
      <c r="BS26" s="50">
        <f t="shared" si="58"/>
        <v>235</v>
      </c>
      <c r="BT26" s="50">
        <f t="shared" si="58"/>
        <v>218.82799632930983</v>
      </c>
      <c r="BU26" s="50">
        <f t="shared" si="58"/>
        <v>108.88601227321639</v>
      </c>
      <c r="BV26" s="50">
        <f t="shared" si="58"/>
        <v>171.8321596704973</v>
      </c>
      <c r="BW26" s="50">
        <f>L26</f>
        <v>193.04831842697632</v>
      </c>
      <c r="BX26" s="210">
        <f t="shared" si="28"/>
        <v>0.57809213583225594</v>
      </c>
      <c r="BY26" s="210">
        <f>N26</f>
        <v>0.12347024443598209</v>
      </c>
      <c r="BZ26" s="198"/>
      <c r="CA26" s="444">
        <f t="shared" ref="CA26:DE26" si="63">P26</f>
        <v>15</v>
      </c>
      <c r="CB26" s="444">
        <f t="shared" si="63"/>
        <v>15</v>
      </c>
      <c r="CC26" s="444">
        <f t="shared" si="63"/>
        <v>55</v>
      </c>
      <c r="CD26" s="444">
        <f t="shared" si="63"/>
        <v>50</v>
      </c>
      <c r="CE26" s="444">
        <f t="shared" si="63"/>
        <v>50</v>
      </c>
      <c r="CF26" s="444">
        <f t="shared" si="63"/>
        <v>50</v>
      </c>
      <c r="CG26" s="444">
        <f t="shared" si="63"/>
        <v>55</v>
      </c>
      <c r="CH26" s="444">
        <f t="shared" si="63"/>
        <v>60</v>
      </c>
      <c r="CI26" s="444">
        <f t="shared" si="63"/>
        <v>55</v>
      </c>
      <c r="CJ26" s="444">
        <f t="shared" si="63"/>
        <v>55</v>
      </c>
      <c r="CK26" s="444">
        <f t="shared" si="63"/>
        <v>35</v>
      </c>
      <c r="CL26" s="444">
        <f t="shared" si="63"/>
        <v>15</v>
      </c>
      <c r="CM26" s="444">
        <f t="shared" si="63"/>
        <v>25</v>
      </c>
      <c r="CN26" s="444">
        <f t="shared" si="63"/>
        <v>25</v>
      </c>
      <c r="CO26" s="444">
        <f t="shared" si="63"/>
        <v>55</v>
      </c>
      <c r="CP26" s="444">
        <f t="shared" si="63"/>
        <v>55</v>
      </c>
      <c r="CQ26" s="444">
        <f t="shared" si="63"/>
        <v>55</v>
      </c>
      <c r="CR26" s="444">
        <f t="shared" si="63"/>
        <v>55</v>
      </c>
      <c r="CS26" s="444">
        <f t="shared" si="63"/>
        <v>54.706999082327457</v>
      </c>
      <c r="CT26" s="444">
        <f t="shared" si="63"/>
        <v>54.706999082327457</v>
      </c>
      <c r="CU26" s="444">
        <f t="shared" si="63"/>
        <v>54.706999082327457</v>
      </c>
      <c r="CV26" s="444">
        <f t="shared" si="63"/>
        <v>54.706999082327457</v>
      </c>
      <c r="CW26" s="444">
        <f t="shared" si="63"/>
        <v>33.175852077934877</v>
      </c>
      <c r="CX26" s="444">
        <f t="shared" si="63"/>
        <v>18.290451516342788</v>
      </c>
      <c r="CY26" s="444">
        <f t="shared" si="63"/>
        <v>21.426618642480928</v>
      </c>
      <c r="CZ26" s="444">
        <f t="shared" si="63"/>
        <v>35.993090036457801</v>
      </c>
      <c r="DA26" s="444">
        <f t="shared" si="63"/>
        <v>36.600546359899766</v>
      </c>
      <c r="DB26" s="444">
        <f t="shared" si="63"/>
        <v>39.166528297240305</v>
      </c>
      <c r="DC26" s="444">
        <f t="shared" si="63"/>
        <v>39.166528297240305</v>
      </c>
      <c r="DD26" s="444">
        <f t="shared" si="63"/>
        <v>56.898556716116914</v>
      </c>
      <c r="DE26" s="444">
        <f t="shared" si="63"/>
        <v>44.217997817252197</v>
      </c>
      <c r="DF26" s="444"/>
      <c r="DG26" s="444">
        <f t="shared" ref="DG26:DV26" si="64">AV26</f>
        <v>30</v>
      </c>
      <c r="DH26" s="444">
        <f t="shared" si="64"/>
        <v>30</v>
      </c>
      <c r="DI26" s="444">
        <f t="shared" si="64"/>
        <v>105</v>
      </c>
      <c r="DJ26" s="444">
        <f t="shared" si="64"/>
        <v>100</v>
      </c>
      <c r="DK26" s="444">
        <f t="shared" si="64"/>
        <v>115</v>
      </c>
      <c r="DL26" s="444">
        <f t="shared" si="64"/>
        <v>110</v>
      </c>
      <c r="DM26" s="444">
        <f t="shared" si="64"/>
        <v>50</v>
      </c>
      <c r="DN26" s="444">
        <f t="shared" si="64"/>
        <v>50</v>
      </c>
      <c r="DO26" s="444">
        <f t="shared" si="64"/>
        <v>110</v>
      </c>
      <c r="DP26" s="444">
        <f t="shared" si="64"/>
        <v>110</v>
      </c>
      <c r="DQ26" s="444">
        <f t="shared" si="64"/>
        <v>109.41399816465491</v>
      </c>
      <c r="DR26" s="444">
        <f t="shared" si="64"/>
        <v>109.41399816465491</v>
      </c>
      <c r="DS26" s="444">
        <f t="shared" si="64"/>
        <v>51.466303594277662</v>
      </c>
      <c r="DT26" s="444">
        <f t="shared" si="64"/>
        <v>57.419708678938733</v>
      </c>
      <c r="DU26" s="444">
        <f t="shared" si="64"/>
        <v>75.767074657140071</v>
      </c>
      <c r="DV26" s="444">
        <f t="shared" si="64"/>
        <v>96.065085013357219</v>
      </c>
    </row>
    <row r="27" spans="2:126" x14ac:dyDescent="0.3">
      <c r="B27" s="10" t="s">
        <v>15</v>
      </c>
      <c r="C27" s="686">
        <v>40</v>
      </c>
      <c r="D27" s="686">
        <v>25</v>
      </c>
      <c r="E27" s="686">
        <v>-25</v>
      </c>
      <c r="F27" s="686">
        <v>90</v>
      </c>
      <c r="G27" s="686">
        <v>55</v>
      </c>
      <c r="H27" s="686">
        <v>55</v>
      </c>
      <c r="I27" s="468">
        <v>29.756842744181988</v>
      </c>
      <c r="J27" s="468">
        <v>5.2641984839475882</v>
      </c>
      <c r="K27" s="468">
        <v>32.304510687106848</v>
      </c>
      <c r="L27" s="468">
        <v>34.166896792541124</v>
      </c>
      <c r="M27" s="208" t="str">
        <f t="shared" si="11"/>
        <v>&gt;±300%</v>
      </c>
      <c r="N27" s="208">
        <f t="shared" si="7"/>
        <v>5.7650961609444051E-2</v>
      </c>
      <c r="O27" s="198"/>
      <c r="P27" s="13">
        <v>5</v>
      </c>
      <c r="Q27" s="13">
        <v>5</v>
      </c>
      <c r="R27" s="13">
        <v>-5</v>
      </c>
      <c r="S27" s="13">
        <v>-5</v>
      </c>
      <c r="T27" s="13">
        <v>-5</v>
      </c>
      <c r="U27" s="13">
        <v>-5</v>
      </c>
      <c r="V27" s="13">
        <v>20</v>
      </c>
      <c r="W27" s="13">
        <v>25</v>
      </c>
      <c r="X27" s="13">
        <v>20</v>
      </c>
      <c r="Y27" s="13">
        <v>20</v>
      </c>
      <c r="Z27" s="13">
        <v>15</v>
      </c>
      <c r="AA27" s="13">
        <v>15</v>
      </c>
      <c r="AB27" s="13">
        <v>15</v>
      </c>
      <c r="AC27" s="13">
        <v>15</v>
      </c>
      <c r="AD27" s="13">
        <v>15</v>
      </c>
      <c r="AE27" s="13">
        <v>15</v>
      </c>
      <c r="AF27" s="13">
        <v>15</v>
      </c>
      <c r="AG27" s="13">
        <v>15</v>
      </c>
      <c r="AH27" s="13">
        <v>7.439210686045497</v>
      </c>
      <c r="AI27" s="13">
        <v>7.439210686045497</v>
      </c>
      <c r="AJ27" s="13">
        <v>7.439210686045497</v>
      </c>
      <c r="AK27" s="13">
        <v>7.439210686045497</v>
      </c>
      <c r="AL27" s="13">
        <v>5.2006084286150331</v>
      </c>
      <c r="AM27" s="13">
        <v>0.45383775642796298</v>
      </c>
      <c r="AN27" s="13">
        <v>-0.42573075300794727</v>
      </c>
      <c r="AO27" s="13">
        <v>3.548305191253931E-2</v>
      </c>
      <c r="AP27" s="13">
        <v>7.1069923511635062</v>
      </c>
      <c r="AQ27" s="13">
        <v>8.399172778647781</v>
      </c>
      <c r="AR27" s="13">
        <v>8.399172778647781</v>
      </c>
      <c r="AS27" s="13">
        <v>8.399172778647781</v>
      </c>
      <c r="AT27" s="13">
        <v>7.8583862622844585</v>
      </c>
      <c r="AU27" s="635"/>
      <c r="AV27" s="13">
        <f t="shared" ref="AV27:AV31" si="65">D27-AW27</f>
        <v>15</v>
      </c>
      <c r="AW27" s="13">
        <f t="shared" ref="AW27:AW31" si="66">SUM(P27:Q27)</f>
        <v>10</v>
      </c>
      <c r="AX27" s="13">
        <f t="shared" ref="AX27:AX31" si="67">SUM(R27:S27)</f>
        <v>-10</v>
      </c>
      <c r="AY27" s="7">
        <f t="shared" ref="AY27:AY31" si="68">SUM(T27:U27)</f>
        <v>-10</v>
      </c>
      <c r="AZ27" s="13">
        <f t="shared" ref="AZ27:AZ31" si="69">SUM(V27:W27)</f>
        <v>45</v>
      </c>
      <c r="BA27" s="13">
        <f t="shared" ref="BA27:BA31" si="70">SUM(X27:Y27)</f>
        <v>40</v>
      </c>
      <c r="BB27" s="13">
        <f t="shared" ref="BB27:BB31" si="71">SUM(Z27:AA27)</f>
        <v>30</v>
      </c>
      <c r="BC27" s="13">
        <f t="shared" ref="BC27:BC31" si="72">SUM(AB27:AC27)</f>
        <v>30</v>
      </c>
      <c r="BD27" s="13">
        <f t="shared" ref="BD27:BD31" si="73">SUM(AD27:AE27)</f>
        <v>30</v>
      </c>
      <c r="BE27" s="13">
        <f t="shared" ref="BE27:BE31" si="74">SUM(AF27:AG27)</f>
        <v>30</v>
      </c>
      <c r="BF27" s="13">
        <f t="shared" si="27"/>
        <v>14.878421372090994</v>
      </c>
      <c r="BG27" s="13">
        <f>AJ27+AK27</f>
        <v>14.878421372090994</v>
      </c>
      <c r="BH27" s="13">
        <f>AL27+AM27</f>
        <v>5.6544461850429961</v>
      </c>
      <c r="BI27" s="59">
        <f t="shared" si="22"/>
        <v>-0.39024770109540796</v>
      </c>
      <c r="BJ27" s="59">
        <f t="shared" si="41"/>
        <v>15.506165129811286</v>
      </c>
      <c r="BK27" s="59">
        <f t="shared" si="21"/>
        <v>16.798345557295562</v>
      </c>
      <c r="BM27" s="10" t="s">
        <v>15</v>
      </c>
      <c r="BN27" s="13">
        <f t="shared" si="58"/>
        <v>40</v>
      </c>
      <c r="BO27" s="13">
        <f t="shared" si="58"/>
        <v>25</v>
      </c>
      <c r="BP27" s="13">
        <f t="shared" si="58"/>
        <v>-25</v>
      </c>
      <c r="BQ27" s="13">
        <f t="shared" si="58"/>
        <v>90</v>
      </c>
      <c r="BR27" s="13">
        <f t="shared" si="58"/>
        <v>55</v>
      </c>
      <c r="BS27" s="13">
        <f t="shared" si="58"/>
        <v>55</v>
      </c>
      <c r="BT27" s="13">
        <f t="shared" si="58"/>
        <v>29.756842744181988</v>
      </c>
      <c r="BU27" s="13">
        <f t="shared" si="58"/>
        <v>5.2641984839475882</v>
      </c>
      <c r="BV27" s="13">
        <f t="shared" si="58"/>
        <v>32.304510687106848</v>
      </c>
      <c r="BW27" s="13"/>
      <c r="BX27" s="212"/>
      <c r="BY27" s="208"/>
      <c r="BZ27" s="27"/>
      <c r="CA27" s="439"/>
      <c r="CB27" s="439"/>
      <c r="CC27" s="439"/>
      <c r="CD27" s="439"/>
      <c r="CE27" s="439"/>
      <c r="CF27" s="439"/>
      <c r="CG27" s="439"/>
      <c r="CH27" s="439"/>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679"/>
      <c r="DK27" s="679"/>
      <c r="DL27" s="679"/>
      <c r="DM27" s="679"/>
      <c r="DN27" s="679"/>
      <c r="DO27" s="679"/>
      <c r="DP27" s="679"/>
      <c r="DQ27" s="679"/>
      <c r="DR27" s="679"/>
      <c r="DS27" s="679"/>
      <c r="DT27" s="679"/>
      <c r="DU27" s="679"/>
      <c r="DV27" s="679"/>
    </row>
    <row r="28" spans="2:126" x14ac:dyDescent="0.3">
      <c r="B28" s="10" t="s">
        <v>16</v>
      </c>
      <c r="C28" s="686">
        <v>-45</v>
      </c>
      <c r="D28" s="686">
        <v>-20</v>
      </c>
      <c r="E28" s="686">
        <v>70</v>
      </c>
      <c r="F28" s="686">
        <v>10</v>
      </c>
      <c r="G28" s="686">
        <v>5</v>
      </c>
      <c r="H28" s="686">
        <v>20</v>
      </c>
      <c r="I28" s="468">
        <v>13.816563051472052</v>
      </c>
      <c r="J28" s="468">
        <v>10.937957956517167</v>
      </c>
      <c r="K28" s="468">
        <v>18.36706962395882</v>
      </c>
      <c r="L28" s="468">
        <v>22.381072465712858</v>
      </c>
      <c r="M28" s="208">
        <f t="shared" si="11"/>
        <v>0.67920462822908934</v>
      </c>
      <c r="N28" s="208">
        <f t="shared" si="7"/>
        <v>0.21854345434167666</v>
      </c>
      <c r="O28" s="198"/>
      <c r="P28" s="13">
        <v>-5</v>
      </c>
      <c r="Q28" s="13">
        <v>-5</v>
      </c>
      <c r="R28" s="13">
        <v>20</v>
      </c>
      <c r="S28" s="13">
        <v>20</v>
      </c>
      <c r="T28" s="13">
        <v>20</v>
      </c>
      <c r="U28" s="13">
        <v>20</v>
      </c>
      <c r="V28" s="13">
        <v>5</v>
      </c>
      <c r="W28" s="13">
        <v>5</v>
      </c>
      <c r="X28" s="13">
        <v>5</v>
      </c>
      <c r="Y28" s="13">
        <v>5</v>
      </c>
      <c r="Z28" s="13">
        <v>0</v>
      </c>
      <c r="AA28" s="13">
        <v>0</v>
      </c>
      <c r="AB28" s="13">
        <v>0</v>
      </c>
      <c r="AC28" s="13">
        <v>0</v>
      </c>
      <c r="AD28" s="13">
        <v>5</v>
      </c>
      <c r="AE28" s="13">
        <v>5</v>
      </c>
      <c r="AF28" s="13">
        <v>5</v>
      </c>
      <c r="AG28" s="13">
        <v>5</v>
      </c>
      <c r="AH28" s="13">
        <v>3.454140762868013</v>
      </c>
      <c r="AI28" s="13">
        <v>3.454140762868013</v>
      </c>
      <c r="AJ28" s="13">
        <v>3.454140762868013</v>
      </c>
      <c r="AK28" s="13">
        <v>3.454140762868013</v>
      </c>
      <c r="AL28" s="13">
        <v>4.6752362009518889</v>
      </c>
      <c r="AM28" s="13">
        <v>1.6310194864113594</v>
      </c>
      <c r="AN28" s="13">
        <v>1.9020498835577353</v>
      </c>
      <c r="AO28" s="13">
        <v>2.7296523855961823</v>
      </c>
      <c r="AP28" s="13">
        <v>4.0407553172709401</v>
      </c>
      <c r="AQ28" s="13">
        <v>4.7754381022292929</v>
      </c>
      <c r="AR28" s="13">
        <v>4.7754381022292929</v>
      </c>
      <c r="AS28" s="13">
        <v>4.7754381022292929</v>
      </c>
      <c r="AT28" s="13">
        <v>5.1476466671139578</v>
      </c>
      <c r="AU28" s="635"/>
      <c r="AV28" s="13">
        <f t="shared" si="65"/>
        <v>-10</v>
      </c>
      <c r="AW28" s="13">
        <f t="shared" si="66"/>
        <v>-10</v>
      </c>
      <c r="AX28" s="13">
        <f t="shared" si="67"/>
        <v>40</v>
      </c>
      <c r="AY28" s="13">
        <f t="shared" si="68"/>
        <v>40</v>
      </c>
      <c r="AZ28" s="13">
        <f t="shared" si="69"/>
        <v>10</v>
      </c>
      <c r="BA28" s="13">
        <f t="shared" si="70"/>
        <v>10</v>
      </c>
      <c r="BB28" s="13">
        <f t="shared" si="71"/>
        <v>0</v>
      </c>
      <c r="BC28" s="13">
        <f t="shared" si="72"/>
        <v>0</v>
      </c>
      <c r="BD28" s="13">
        <f t="shared" si="73"/>
        <v>10</v>
      </c>
      <c r="BE28" s="13">
        <f t="shared" si="74"/>
        <v>10</v>
      </c>
      <c r="BF28" s="13">
        <f t="shared" si="27"/>
        <v>6.9082815257360259</v>
      </c>
      <c r="BG28" s="13">
        <f t="shared" si="20"/>
        <v>6.9082815257360259</v>
      </c>
      <c r="BH28" s="13">
        <f t="shared" si="10"/>
        <v>6.3062556873632483</v>
      </c>
      <c r="BI28" s="59">
        <f t="shared" si="22"/>
        <v>4.6317022691539176</v>
      </c>
      <c r="BJ28" s="59">
        <f t="shared" si="41"/>
        <v>8.8161934195002338</v>
      </c>
      <c r="BK28" s="59">
        <f t="shared" si="21"/>
        <v>9.5508762044585858</v>
      </c>
      <c r="BM28" s="10" t="s">
        <v>16</v>
      </c>
      <c r="BN28" s="13">
        <f t="shared" si="58"/>
        <v>-45</v>
      </c>
      <c r="BO28" s="13">
        <f t="shared" si="58"/>
        <v>-20</v>
      </c>
      <c r="BP28" s="13">
        <f t="shared" si="58"/>
        <v>70</v>
      </c>
      <c r="BQ28" s="13">
        <f t="shared" si="58"/>
        <v>10</v>
      </c>
      <c r="BR28" s="13">
        <f t="shared" si="58"/>
        <v>5</v>
      </c>
      <c r="BS28" s="13">
        <f t="shared" si="58"/>
        <v>20</v>
      </c>
      <c r="BT28" s="13">
        <f t="shared" si="58"/>
        <v>13.816563051472052</v>
      </c>
      <c r="BU28" s="13">
        <f t="shared" si="58"/>
        <v>10.937957956517167</v>
      </c>
      <c r="BV28" s="13">
        <f t="shared" si="58"/>
        <v>18.36706962395882</v>
      </c>
      <c r="BW28" s="13"/>
      <c r="BX28" s="212"/>
      <c r="BY28" s="208"/>
      <c r="BZ28" s="27"/>
      <c r="CA28" s="439"/>
      <c r="CB28" s="439"/>
      <c r="CC28" s="439"/>
      <c r="CD28" s="439"/>
      <c r="CE28" s="439"/>
      <c r="CF28" s="439"/>
      <c r="CG28" s="439"/>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679"/>
      <c r="DK28" s="679"/>
      <c r="DL28" s="679"/>
      <c r="DM28" s="679"/>
      <c r="DN28" s="679"/>
      <c r="DO28" s="679"/>
      <c r="DP28" s="679"/>
      <c r="DQ28" s="679"/>
      <c r="DR28" s="679"/>
      <c r="DS28" s="679"/>
      <c r="DT28" s="679"/>
      <c r="DU28" s="679"/>
      <c r="DV28" s="679"/>
    </row>
    <row r="29" spans="2:126" x14ac:dyDescent="0.3">
      <c r="B29" s="10" t="s">
        <v>17</v>
      </c>
      <c r="C29" s="686">
        <v>10</v>
      </c>
      <c r="D29" s="686">
        <v>-35</v>
      </c>
      <c r="E29" s="686">
        <v>5</v>
      </c>
      <c r="F29" s="686">
        <v>0</v>
      </c>
      <c r="G29" s="686">
        <v>-40</v>
      </c>
      <c r="H29" s="686">
        <v>5</v>
      </c>
      <c r="I29" s="468">
        <v>6.5179416857432164</v>
      </c>
      <c r="J29" s="468">
        <v>5.8553822804134112</v>
      </c>
      <c r="K29" s="468">
        <v>12.280730302863745</v>
      </c>
      <c r="L29" s="468">
        <v>6.7195432283919407</v>
      </c>
      <c r="M29" s="208">
        <f t="shared" si="11"/>
        <v>1.0973404834631362</v>
      </c>
      <c r="N29" s="208">
        <f t="shared" si="7"/>
        <v>-0.45283846622500867</v>
      </c>
      <c r="O29" s="198"/>
      <c r="P29" s="13">
        <v>-10</v>
      </c>
      <c r="Q29" s="13">
        <v>-10</v>
      </c>
      <c r="R29" s="13">
        <v>0</v>
      </c>
      <c r="S29" s="13">
        <v>0</v>
      </c>
      <c r="T29" s="13">
        <v>0</v>
      </c>
      <c r="U29" s="13">
        <v>0</v>
      </c>
      <c r="V29" s="13">
        <v>0</v>
      </c>
      <c r="W29" s="13">
        <v>0</v>
      </c>
      <c r="X29" s="13">
        <v>0</v>
      </c>
      <c r="Y29" s="13">
        <v>0</v>
      </c>
      <c r="Z29" s="13">
        <v>0</v>
      </c>
      <c r="AA29" s="13">
        <v>-20</v>
      </c>
      <c r="AB29" s="13">
        <v>-10</v>
      </c>
      <c r="AC29" s="13">
        <v>-10</v>
      </c>
      <c r="AD29" s="13">
        <v>0</v>
      </c>
      <c r="AE29" s="13">
        <v>0</v>
      </c>
      <c r="AF29" s="13">
        <v>0</v>
      </c>
      <c r="AG29" s="13">
        <v>0</v>
      </c>
      <c r="AH29" s="13">
        <v>1.6294854214358041</v>
      </c>
      <c r="AI29" s="13">
        <v>1.6294854214358041</v>
      </c>
      <c r="AJ29" s="13">
        <v>1.6294854214358041</v>
      </c>
      <c r="AK29" s="13">
        <v>1.6294854214358041</v>
      </c>
      <c r="AL29" s="13">
        <v>1.6099315963785745</v>
      </c>
      <c r="AM29" s="13">
        <v>1.3003293663057716</v>
      </c>
      <c r="AN29" s="13">
        <v>1.5480111503640139</v>
      </c>
      <c r="AO29" s="13">
        <v>1.3971101673650512</v>
      </c>
      <c r="AP29" s="13">
        <v>3.0701825757159362</v>
      </c>
      <c r="AQ29" s="13">
        <v>3.0701825757159362</v>
      </c>
      <c r="AR29" s="13">
        <v>3.0701825757159362</v>
      </c>
      <c r="AS29" s="13">
        <v>3.0701825757159362</v>
      </c>
      <c r="AT29" s="13">
        <v>1.6798858070979852</v>
      </c>
      <c r="AU29" s="635"/>
      <c r="AV29" s="13">
        <f t="shared" si="65"/>
        <v>-15</v>
      </c>
      <c r="AW29" s="13">
        <f t="shared" si="66"/>
        <v>-20</v>
      </c>
      <c r="AX29" s="13">
        <f t="shared" si="67"/>
        <v>0</v>
      </c>
      <c r="AY29" s="13">
        <f t="shared" si="68"/>
        <v>0</v>
      </c>
      <c r="AZ29" s="13">
        <f t="shared" si="69"/>
        <v>0</v>
      </c>
      <c r="BA29" s="13">
        <f t="shared" si="70"/>
        <v>0</v>
      </c>
      <c r="BB29" s="13">
        <f t="shared" si="71"/>
        <v>-20</v>
      </c>
      <c r="BC29" s="13">
        <f t="shared" si="72"/>
        <v>-20</v>
      </c>
      <c r="BD29" s="13">
        <f t="shared" si="73"/>
        <v>0</v>
      </c>
      <c r="BE29" s="13">
        <f t="shared" si="74"/>
        <v>0</v>
      </c>
      <c r="BF29" s="13">
        <f t="shared" si="27"/>
        <v>3.2589708428716082</v>
      </c>
      <c r="BG29" s="13">
        <f t="shared" si="20"/>
        <v>3.2589708428716082</v>
      </c>
      <c r="BH29" s="13">
        <f t="shared" si="10"/>
        <v>2.9102609626843461</v>
      </c>
      <c r="BI29" s="59">
        <f t="shared" si="22"/>
        <v>2.9451213177290652</v>
      </c>
      <c r="BJ29" s="59">
        <f t="shared" si="41"/>
        <v>6.1403651514318724</v>
      </c>
      <c r="BK29" s="59">
        <f t="shared" si="21"/>
        <v>6.1403651514318724</v>
      </c>
      <c r="BM29" s="10" t="s">
        <v>17</v>
      </c>
      <c r="BN29" s="13">
        <f t="shared" si="58"/>
        <v>10</v>
      </c>
      <c r="BO29" s="13">
        <f t="shared" si="58"/>
        <v>-35</v>
      </c>
      <c r="BP29" s="13">
        <f t="shared" si="58"/>
        <v>5</v>
      </c>
      <c r="BQ29" s="13">
        <f t="shared" si="58"/>
        <v>0</v>
      </c>
      <c r="BR29" s="13">
        <f t="shared" si="58"/>
        <v>-40</v>
      </c>
      <c r="BS29" s="13">
        <f t="shared" si="58"/>
        <v>5</v>
      </c>
      <c r="BT29" s="13">
        <f t="shared" si="58"/>
        <v>6.5179416857432164</v>
      </c>
      <c r="BU29" s="13">
        <f t="shared" si="58"/>
        <v>5.8553822804134112</v>
      </c>
      <c r="BV29" s="13">
        <f t="shared" si="58"/>
        <v>12.280730302863745</v>
      </c>
      <c r="BW29" s="13"/>
      <c r="BX29" s="212"/>
      <c r="BY29" s="208"/>
      <c r="BZ29" s="27"/>
      <c r="CA29" s="439"/>
      <c r="CB29" s="439"/>
      <c r="CC29" s="439"/>
      <c r="CD29" s="439"/>
      <c r="CE29" s="439"/>
      <c r="CF29" s="439"/>
      <c r="CG29" s="439"/>
      <c r="CH29" s="439"/>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679"/>
      <c r="DK29" s="679"/>
      <c r="DL29" s="679"/>
      <c r="DM29" s="679"/>
      <c r="DN29" s="679"/>
      <c r="DO29" s="679"/>
      <c r="DP29" s="679"/>
      <c r="DQ29" s="679"/>
      <c r="DR29" s="679"/>
      <c r="DS29" s="679"/>
      <c r="DT29" s="679"/>
      <c r="DU29" s="679"/>
      <c r="DV29" s="679"/>
    </row>
    <row r="30" spans="2:126" x14ac:dyDescent="0.3">
      <c r="B30" s="10" t="s">
        <v>18</v>
      </c>
      <c r="C30" s="686">
        <v>80</v>
      </c>
      <c r="D30" s="686">
        <v>-5</v>
      </c>
      <c r="E30" s="686">
        <v>45</v>
      </c>
      <c r="F30" s="686">
        <v>80</v>
      </c>
      <c r="G30" s="686">
        <v>45</v>
      </c>
      <c r="H30" s="686">
        <v>10</v>
      </c>
      <c r="I30" s="468">
        <v>66.120736878098015</v>
      </c>
      <c r="J30" s="468">
        <v>35.272223682654726</v>
      </c>
      <c r="K30" s="468">
        <v>41.716315199325358</v>
      </c>
      <c r="L30" s="468">
        <v>38.443141238300861</v>
      </c>
      <c r="M30" s="208">
        <f t="shared" si="11"/>
        <v>0.18269592455095318</v>
      </c>
      <c r="N30" s="208">
        <f t="shared" si="7"/>
        <v>-7.8462681696235492E-2</v>
      </c>
      <c r="O30" s="198"/>
      <c r="P30" s="13">
        <v>0</v>
      </c>
      <c r="Q30" s="13">
        <v>0</v>
      </c>
      <c r="R30" s="13">
        <v>10</v>
      </c>
      <c r="S30" s="13">
        <v>10</v>
      </c>
      <c r="T30" s="13">
        <v>10</v>
      </c>
      <c r="U30" s="13">
        <v>10</v>
      </c>
      <c r="V30" s="13">
        <v>20</v>
      </c>
      <c r="W30" s="13">
        <v>20</v>
      </c>
      <c r="X30" s="13">
        <v>20</v>
      </c>
      <c r="Y30" s="13">
        <v>20</v>
      </c>
      <c r="Z30" s="13">
        <v>10</v>
      </c>
      <c r="AA30" s="13">
        <v>10</v>
      </c>
      <c r="AB30" s="13">
        <v>10</v>
      </c>
      <c r="AC30" s="13">
        <v>10</v>
      </c>
      <c r="AD30" s="13">
        <v>0</v>
      </c>
      <c r="AE30" s="13">
        <v>0</v>
      </c>
      <c r="AF30" s="13">
        <v>0</v>
      </c>
      <c r="AG30" s="13">
        <v>0</v>
      </c>
      <c r="AH30" s="13">
        <v>16.530184219524504</v>
      </c>
      <c r="AI30" s="13">
        <v>16.530184219524504</v>
      </c>
      <c r="AJ30" s="13">
        <v>16.530184219524504</v>
      </c>
      <c r="AK30" s="13">
        <v>16.530184219524504</v>
      </c>
      <c r="AL30" s="13">
        <v>11.103713504076577</v>
      </c>
      <c r="AM30" s="13">
        <v>6.397638167210439</v>
      </c>
      <c r="AN30" s="13">
        <v>8.2316731352394363</v>
      </c>
      <c r="AO30" s="13">
        <v>9.5391988761282747</v>
      </c>
      <c r="AP30" s="13">
        <v>10.429078799831339</v>
      </c>
      <c r="AQ30" s="13">
        <v>10.429078799831339</v>
      </c>
      <c r="AR30" s="13">
        <v>10.429078799831339</v>
      </c>
      <c r="AS30" s="13">
        <v>10.429078799831339</v>
      </c>
      <c r="AT30" s="13">
        <v>9.6107853095752152</v>
      </c>
      <c r="AU30" s="635"/>
      <c r="AV30" s="13">
        <f t="shared" si="65"/>
        <v>-5</v>
      </c>
      <c r="AW30" s="13">
        <f t="shared" si="66"/>
        <v>0</v>
      </c>
      <c r="AX30" s="13">
        <f t="shared" si="67"/>
        <v>20</v>
      </c>
      <c r="AY30" s="13">
        <f t="shared" si="68"/>
        <v>20</v>
      </c>
      <c r="AZ30" s="13">
        <f t="shared" si="69"/>
        <v>40</v>
      </c>
      <c r="BA30" s="13">
        <f t="shared" si="70"/>
        <v>40</v>
      </c>
      <c r="BB30" s="13">
        <f t="shared" si="71"/>
        <v>20</v>
      </c>
      <c r="BC30" s="13">
        <f t="shared" si="72"/>
        <v>20</v>
      </c>
      <c r="BD30" s="13">
        <f t="shared" si="73"/>
        <v>0</v>
      </c>
      <c r="BE30" s="13">
        <f t="shared" si="74"/>
        <v>0</v>
      </c>
      <c r="BF30" s="13">
        <f t="shared" si="27"/>
        <v>33.060368439049007</v>
      </c>
      <c r="BG30" s="13">
        <f t="shared" si="20"/>
        <v>33.060368439049007</v>
      </c>
      <c r="BH30" s="13">
        <f t="shared" si="10"/>
        <v>17.501351671287015</v>
      </c>
      <c r="BI30" s="59">
        <f t="shared" si="22"/>
        <v>17.770872011367711</v>
      </c>
      <c r="BJ30" s="59">
        <f>AP30+AQ30</f>
        <v>20.858157599662679</v>
      </c>
      <c r="BK30" s="59">
        <f t="shared" si="21"/>
        <v>20.858157599662679</v>
      </c>
      <c r="BM30" s="10" t="s">
        <v>18</v>
      </c>
      <c r="BN30" s="13">
        <f t="shared" si="58"/>
        <v>80</v>
      </c>
      <c r="BO30" s="13">
        <f t="shared" si="58"/>
        <v>-5</v>
      </c>
      <c r="BP30" s="13">
        <f t="shared" si="58"/>
        <v>45</v>
      </c>
      <c r="BQ30" s="13">
        <f t="shared" si="58"/>
        <v>80</v>
      </c>
      <c r="BR30" s="13">
        <f t="shared" si="58"/>
        <v>45</v>
      </c>
      <c r="BS30" s="13">
        <f t="shared" si="58"/>
        <v>10</v>
      </c>
      <c r="BT30" s="13">
        <f t="shared" si="58"/>
        <v>66.120736878098015</v>
      </c>
      <c r="BU30" s="13">
        <f t="shared" si="58"/>
        <v>35.272223682654726</v>
      </c>
      <c r="BV30" s="13">
        <f t="shared" si="58"/>
        <v>41.716315199325358</v>
      </c>
      <c r="BW30" s="13"/>
      <c r="BX30" s="212"/>
      <c r="BY30" s="208"/>
      <c r="BZ30" s="27"/>
      <c r="CA30" s="439"/>
      <c r="CB30" s="439"/>
      <c r="CC30" s="439"/>
      <c r="CD30" s="439"/>
      <c r="CE30" s="439"/>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679"/>
      <c r="DK30" s="679"/>
      <c r="DL30" s="679"/>
      <c r="DM30" s="679"/>
      <c r="DN30" s="679"/>
      <c r="DO30" s="679"/>
      <c r="DP30" s="679"/>
      <c r="DQ30" s="679"/>
      <c r="DR30" s="679"/>
      <c r="DS30" s="679"/>
      <c r="DT30" s="679"/>
      <c r="DU30" s="679"/>
      <c r="DV30" s="679"/>
    </row>
    <row r="31" spans="2:126" x14ac:dyDescent="0.3">
      <c r="B31" s="52" t="s">
        <v>19</v>
      </c>
      <c r="C31" s="687">
        <v>-35</v>
      </c>
      <c r="D31" s="687">
        <v>95</v>
      </c>
      <c r="E31" s="687">
        <v>110</v>
      </c>
      <c r="F31" s="687">
        <v>40</v>
      </c>
      <c r="G31" s="687">
        <v>35</v>
      </c>
      <c r="H31" s="687">
        <v>145</v>
      </c>
      <c r="I31" s="662">
        <v>102.61591196981455</v>
      </c>
      <c r="J31" s="662">
        <v>51.556249869683498</v>
      </c>
      <c r="K31" s="662">
        <v>67.163533857242527</v>
      </c>
      <c r="L31" s="662">
        <v>91.337664702029542</v>
      </c>
      <c r="M31" s="217">
        <f t="shared" si="11"/>
        <v>0.30272341427099314</v>
      </c>
      <c r="N31" s="217">
        <f t="shared" si="7"/>
        <v>0.35992940598047785</v>
      </c>
      <c r="O31" s="198"/>
      <c r="P31" s="54">
        <v>25</v>
      </c>
      <c r="Q31" s="54">
        <v>25</v>
      </c>
      <c r="R31" s="54">
        <v>30</v>
      </c>
      <c r="S31" s="54">
        <v>25</v>
      </c>
      <c r="T31" s="54">
        <v>25</v>
      </c>
      <c r="U31" s="54">
        <v>25</v>
      </c>
      <c r="V31" s="54">
        <v>10</v>
      </c>
      <c r="W31" s="54">
        <v>10</v>
      </c>
      <c r="X31" s="54">
        <v>10</v>
      </c>
      <c r="Y31" s="54">
        <v>10</v>
      </c>
      <c r="Z31" s="54">
        <v>10</v>
      </c>
      <c r="AA31" s="54">
        <v>10</v>
      </c>
      <c r="AB31" s="54">
        <v>10</v>
      </c>
      <c r="AC31" s="54">
        <v>10</v>
      </c>
      <c r="AD31" s="54">
        <v>35</v>
      </c>
      <c r="AE31" s="54">
        <v>35</v>
      </c>
      <c r="AF31" s="54">
        <v>35</v>
      </c>
      <c r="AG31" s="54">
        <v>35</v>
      </c>
      <c r="AH31" s="54">
        <v>25.653977992453637</v>
      </c>
      <c r="AI31" s="54">
        <v>25.653977992453637</v>
      </c>
      <c r="AJ31" s="54">
        <v>25.653977992453637</v>
      </c>
      <c r="AK31" s="54">
        <v>25.653977992453637</v>
      </c>
      <c r="AL31" s="54">
        <v>10.5863623479128</v>
      </c>
      <c r="AM31" s="54">
        <v>8.5076267399872556</v>
      </c>
      <c r="AN31" s="54">
        <v>10.170615226327691</v>
      </c>
      <c r="AO31" s="54">
        <v>22.291645555455752</v>
      </c>
      <c r="AP31" s="54">
        <v>11.953537315918043</v>
      </c>
      <c r="AQ31" s="54">
        <v>12.492656040815957</v>
      </c>
      <c r="AR31" s="54">
        <v>12.492656040815957</v>
      </c>
      <c r="AS31" s="54">
        <v>30.224684459692568</v>
      </c>
      <c r="AT31" s="54">
        <v>19.921293771180583</v>
      </c>
      <c r="AU31" s="635"/>
      <c r="AV31" s="54">
        <f t="shared" si="65"/>
        <v>45</v>
      </c>
      <c r="AW31" s="54">
        <f t="shared" si="66"/>
        <v>50</v>
      </c>
      <c r="AX31" s="54">
        <f t="shared" si="67"/>
        <v>55</v>
      </c>
      <c r="AY31" s="54">
        <f t="shared" si="68"/>
        <v>50</v>
      </c>
      <c r="AZ31" s="54">
        <f t="shared" si="69"/>
        <v>20</v>
      </c>
      <c r="BA31" s="54">
        <f t="shared" si="70"/>
        <v>20</v>
      </c>
      <c r="BB31" s="54">
        <f t="shared" si="71"/>
        <v>20</v>
      </c>
      <c r="BC31" s="54">
        <f t="shared" si="72"/>
        <v>20</v>
      </c>
      <c r="BD31" s="54">
        <f t="shared" si="73"/>
        <v>70</v>
      </c>
      <c r="BE31" s="54">
        <f t="shared" si="74"/>
        <v>70</v>
      </c>
      <c r="BF31" s="54">
        <f t="shared" si="27"/>
        <v>51.307955984907274</v>
      </c>
      <c r="BG31" s="54">
        <f t="shared" si="20"/>
        <v>51.307955984907274</v>
      </c>
      <c r="BH31" s="54">
        <f t="shared" si="10"/>
        <v>19.093989087900056</v>
      </c>
      <c r="BI31" s="516">
        <f t="shared" si="22"/>
        <v>32.462260781783442</v>
      </c>
      <c r="BJ31" s="620">
        <f t="shared" si="41"/>
        <v>24.446193356734</v>
      </c>
      <c r="BK31" s="620">
        <f t="shared" si="21"/>
        <v>42.717340500508527</v>
      </c>
      <c r="BM31" s="52" t="s">
        <v>19</v>
      </c>
      <c r="BN31" s="54">
        <f t="shared" si="58"/>
        <v>-35</v>
      </c>
      <c r="BO31" s="54">
        <f t="shared" si="58"/>
        <v>95</v>
      </c>
      <c r="BP31" s="54">
        <f t="shared" si="58"/>
        <v>110</v>
      </c>
      <c r="BQ31" s="54">
        <f t="shared" si="58"/>
        <v>40</v>
      </c>
      <c r="BR31" s="54">
        <f t="shared" si="58"/>
        <v>35</v>
      </c>
      <c r="BS31" s="54">
        <f t="shared" si="58"/>
        <v>145</v>
      </c>
      <c r="BT31" s="54">
        <f t="shared" si="58"/>
        <v>102.61591196981455</v>
      </c>
      <c r="BU31" s="54">
        <f t="shared" si="58"/>
        <v>51.556249869683498</v>
      </c>
      <c r="BV31" s="54">
        <f t="shared" si="58"/>
        <v>67.163533857242527</v>
      </c>
      <c r="BW31" s="54"/>
      <c r="BX31" s="216"/>
      <c r="BY31" s="217"/>
      <c r="BZ31" s="27"/>
      <c r="CA31" s="447"/>
      <c r="CB31" s="447"/>
      <c r="CC31" s="447"/>
      <c r="CD31" s="447"/>
      <c r="CE31" s="44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row>
    <row r="32" spans="2:126" x14ac:dyDescent="0.3">
      <c r="B32" s="20" t="s">
        <v>10</v>
      </c>
      <c r="C32" s="495">
        <v>195</v>
      </c>
      <c r="D32" s="495">
        <v>215</v>
      </c>
      <c r="E32" s="495">
        <v>205</v>
      </c>
      <c r="F32" s="495">
        <v>195</v>
      </c>
      <c r="G32" s="495">
        <v>210</v>
      </c>
      <c r="H32" s="495">
        <v>205</v>
      </c>
      <c r="I32" s="495">
        <f t="shared" ref="I32:L32" si="75">SUM(I33:I37)</f>
        <v>144.371088411681</v>
      </c>
      <c r="J32" s="495">
        <f t="shared" si="75"/>
        <v>129.77199999999999</v>
      </c>
      <c r="K32" s="495">
        <f t="shared" si="75"/>
        <v>134.92660999999998</v>
      </c>
      <c r="L32" s="495">
        <f t="shared" si="75"/>
        <v>127.45219999999998</v>
      </c>
      <c r="M32" s="210">
        <f t="shared" si="11"/>
        <v>3.9720509817217753E-2</v>
      </c>
      <c r="N32" s="210">
        <f t="shared" si="7"/>
        <v>-5.5396114969463839E-2</v>
      </c>
      <c r="O32" s="198"/>
      <c r="P32" s="50">
        <v>55</v>
      </c>
      <c r="Q32" s="50">
        <v>60</v>
      </c>
      <c r="R32" s="50">
        <v>60</v>
      </c>
      <c r="S32" s="50">
        <v>50</v>
      </c>
      <c r="T32" s="50">
        <v>50</v>
      </c>
      <c r="U32" s="50">
        <v>50</v>
      </c>
      <c r="V32" s="50">
        <v>50</v>
      </c>
      <c r="W32" s="50">
        <v>50</v>
      </c>
      <c r="X32" s="50">
        <v>50</v>
      </c>
      <c r="Y32" s="50">
        <v>50</v>
      </c>
      <c r="Z32" s="50">
        <v>55</v>
      </c>
      <c r="AA32" s="50">
        <v>50</v>
      </c>
      <c r="AB32" s="50">
        <v>50</v>
      </c>
      <c r="AC32" s="50">
        <v>65</v>
      </c>
      <c r="AD32" s="50">
        <v>55</v>
      </c>
      <c r="AE32" s="50">
        <v>50</v>
      </c>
      <c r="AF32" s="50">
        <v>50</v>
      </c>
      <c r="AG32" s="50">
        <v>55</v>
      </c>
      <c r="AH32" s="50">
        <v>35.253865920000003</v>
      </c>
      <c r="AI32" s="50">
        <v>35.729599999999998</v>
      </c>
      <c r="AJ32" s="50">
        <v>37.484800000000007</v>
      </c>
      <c r="AK32" s="50">
        <v>35.900320000000001</v>
      </c>
      <c r="AL32" s="50">
        <v>32.069000000000003</v>
      </c>
      <c r="AM32" s="50">
        <v>29.286999999999999</v>
      </c>
      <c r="AN32" s="50">
        <v>32.602000000000004</v>
      </c>
      <c r="AO32" s="50">
        <v>35.814</v>
      </c>
      <c r="AP32" s="50">
        <v>33.107999999999997</v>
      </c>
      <c r="AQ32" s="50">
        <v>35.045249999999996</v>
      </c>
      <c r="AR32" s="50">
        <v>34.968000000000004</v>
      </c>
      <c r="AS32" s="50">
        <v>31.80536</v>
      </c>
      <c r="AT32" s="50">
        <v>30.239899999999999</v>
      </c>
      <c r="AU32" s="635"/>
      <c r="AV32" s="50">
        <f t="shared" ref="AV32:AY32" si="76">SUM(AV33:AV37)</f>
        <v>100</v>
      </c>
      <c r="AW32" s="50">
        <f t="shared" si="76"/>
        <v>115</v>
      </c>
      <c r="AX32" s="50">
        <f t="shared" si="76"/>
        <v>110</v>
      </c>
      <c r="AY32" s="50">
        <f t="shared" si="76"/>
        <v>100</v>
      </c>
      <c r="AZ32" s="50">
        <f>SUM(AZ33:AZ37)</f>
        <v>100</v>
      </c>
      <c r="BA32" s="50">
        <f t="shared" ref="BA32:BD32" si="77">SUM(BA33:BA37)</f>
        <v>100</v>
      </c>
      <c r="BB32" s="50">
        <f t="shared" si="77"/>
        <v>105</v>
      </c>
      <c r="BC32" s="50">
        <f t="shared" si="77"/>
        <v>115</v>
      </c>
      <c r="BD32" s="50">
        <f t="shared" si="77"/>
        <v>105</v>
      </c>
      <c r="BE32" s="50">
        <f>SUM(BE33:BE37)</f>
        <v>105</v>
      </c>
      <c r="BF32" s="50">
        <f t="shared" si="27"/>
        <v>70.98346592</v>
      </c>
      <c r="BG32" s="50">
        <f>AJ32+AK32</f>
        <v>73.385120000000001</v>
      </c>
      <c r="BH32" s="50">
        <f>AL32+AM32</f>
        <v>61.356000000000002</v>
      </c>
      <c r="BI32" s="50">
        <f t="shared" si="22"/>
        <v>68.415999999999997</v>
      </c>
      <c r="BJ32" s="50">
        <f>AP32+AQ32</f>
        <v>68.153249999999986</v>
      </c>
      <c r="BK32" s="50">
        <f t="shared" si="21"/>
        <v>66.773359999999997</v>
      </c>
      <c r="BM32" s="20" t="s">
        <v>10</v>
      </c>
      <c r="BN32" s="50">
        <f t="shared" si="58"/>
        <v>195</v>
      </c>
      <c r="BO32" s="50">
        <f t="shared" si="58"/>
        <v>215</v>
      </c>
      <c r="BP32" s="50">
        <f t="shared" si="58"/>
        <v>205</v>
      </c>
      <c r="BQ32" s="50">
        <f t="shared" si="58"/>
        <v>195</v>
      </c>
      <c r="BR32" s="50">
        <f t="shared" si="58"/>
        <v>210</v>
      </c>
      <c r="BS32" s="50">
        <f t="shared" si="58"/>
        <v>205</v>
      </c>
      <c r="BT32" s="50">
        <f t="shared" si="58"/>
        <v>144.371088411681</v>
      </c>
      <c r="BU32" s="50">
        <f t="shared" si="58"/>
        <v>129.77199999999999</v>
      </c>
      <c r="BV32" s="50">
        <f t="shared" si="58"/>
        <v>134.92660999999998</v>
      </c>
      <c r="BW32" s="50">
        <f>L32</f>
        <v>127.45219999999998</v>
      </c>
      <c r="BX32" s="210">
        <f t="shared" si="28"/>
        <v>3.9720509817217753E-2</v>
      </c>
      <c r="BY32" s="210">
        <f>N32</f>
        <v>-5.5396114969463839E-2</v>
      </c>
      <c r="BZ32" s="198"/>
      <c r="CA32" s="444">
        <f t="shared" ref="CA32:DE32" si="78">P32</f>
        <v>55</v>
      </c>
      <c r="CB32" s="444">
        <f t="shared" si="78"/>
        <v>60</v>
      </c>
      <c r="CC32" s="444">
        <f t="shared" si="78"/>
        <v>60</v>
      </c>
      <c r="CD32" s="444">
        <f t="shared" si="78"/>
        <v>50</v>
      </c>
      <c r="CE32" s="444">
        <f t="shared" si="78"/>
        <v>50</v>
      </c>
      <c r="CF32" s="444">
        <f t="shared" si="78"/>
        <v>50</v>
      </c>
      <c r="CG32" s="444">
        <f t="shared" si="78"/>
        <v>50</v>
      </c>
      <c r="CH32" s="444">
        <f t="shared" si="78"/>
        <v>50</v>
      </c>
      <c r="CI32" s="444">
        <f t="shared" si="78"/>
        <v>50</v>
      </c>
      <c r="CJ32" s="444">
        <f t="shared" si="78"/>
        <v>50</v>
      </c>
      <c r="CK32" s="444">
        <f t="shared" si="78"/>
        <v>55</v>
      </c>
      <c r="CL32" s="444">
        <f t="shared" si="78"/>
        <v>50</v>
      </c>
      <c r="CM32" s="444">
        <f t="shared" si="78"/>
        <v>50</v>
      </c>
      <c r="CN32" s="444">
        <f t="shared" si="78"/>
        <v>65</v>
      </c>
      <c r="CO32" s="444">
        <f t="shared" si="78"/>
        <v>55</v>
      </c>
      <c r="CP32" s="444">
        <f t="shared" si="78"/>
        <v>50</v>
      </c>
      <c r="CQ32" s="444">
        <f t="shared" si="78"/>
        <v>50</v>
      </c>
      <c r="CR32" s="444">
        <f t="shared" si="78"/>
        <v>55</v>
      </c>
      <c r="CS32" s="444">
        <f t="shared" si="78"/>
        <v>35.253865920000003</v>
      </c>
      <c r="CT32" s="444">
        <f t="shared" si="78"/>
        <v>35.729599999999998</v>
      </c>
      <c r="CU32" s="444">
        <f t="shared" si="78"/>
        <v>37.484800000000007</v>
      </c>
      <c r="CV32" s="444">
        <f t="shared" si="78"/>
        <v>35.900320000000001</v>
      </c>
      <c r="CW32" s="444">
        <f t="shared" si="78"/>
        <v>32.069000000000003</v>
      </c>
      <c r="CX32" s="444">
        <f t="shared" si="78"/>
        <v>29.286999999999999</v>
      </c>
      <c r="CY32" s="444">
        <f t="shared" si="78"/>
        <v>32.602000000000004</v>
      </c>
      <c r="CZ32" s="444">
        <f t="shared" si="78"/>
        <v>35.814</v>
      </c>
      <c r="DA32" s="444">
        <f t="shared" si="78"/>
        <v>33.107999999999997</v>
      </c>
      <c r="DB32" s="444">
        <f t="shared" si="78"/>
        <v>35.045249999999996</v>
      </c>
      <c r="DC32" s="444">
        <f t="shared" si="78"/>
        <v>34.968000000000004</v>
      </c>
      <c r="DD32" s="444">
        <f t="shared" si="78"/>
        <v>31.80536</v>
      </c>
      <c r="DE32" s="444">
        <f t="shared" si="78"/>
        <v>30.239899999999999</v>
      </c>
      <c r="DF32" s="444"/>
      <c r="DG32" s="444">
        <f t="shared" ref="DG32:DV32" si="79">AV32</f>
        <v>100</v>
      </c>
      <c r="DH32" s="444">
        <f t="shared" si="79"/>
        <v>115</v>
      </c>
      <c r="DI32" s="444">
        <f t="shared" si="79"/>
        <v>110</v>
      </c>
      <c r="DJ32" s="444">
        <f t="shared" si="79"/>
        <v>100</v>
      </c>
      <c r="DK32" s="444">
        <f t="shared" si="79"/>
        <v>100</v>
      </c>
      <c r="DL32" s="444">
        <f t="shared" si="79"/>
        <v>100</v>
      </c>
      <c r="DM32" s="444">
        <f t="shared" si="79"/>
        <v>105</v>
      </c>
      <c r="DN32" s="444">
        <f t="shared" si="79"/>
        <v>115</v>
      </c>
      <c r="DO32" s="444">
        <f t="shared" si="79"/>
        <v>105</v>
      </c>
      <c r="DP32" s="444">
        <f t="shared" si="79"/>
        <v>105</v>
      </c>
      <c r="DQ32" s="444">
        <f t="shared" si="79"/>
        <v>70.98346592</v>
      </c>
      <c r="DR32" s="444">
        <f t="shared" si="79"/>
        <v>73.385120000000001</v>
      </c>
      <c r="DS32" s="444">
        <f t="shared" si="79"/>
        <v>61.356000000000002</v>
      </c>
      <c r="DT32" s="444">
        <f t="shared" si="79"/>
        <v>68.415999999999997</v>
      </c>
      <c r="DU32" s="444">
        <f t="shared" si="79"/>
        <v>68.153249999999986</v>
      </c>
      <c r="DV32" s="444">
        <f t="shared" si="79"/>
        <v>66.773359999999997</v>
      </c>
    </row>
    <row r="33" spans="2:126" x14ac:dyDescent="0.3">
      <c r="B33" s="10" t="s">
        <v>15</v>
      </c>
      <c r="C33" s="468">
        <v>10</v>
      </c>
      <c r="D33" s="468">
        <v>15</v>
      </c>
      <c r="E33" s="468">
        <v>15</v>
      </c>
      <c r="F33" s="468">
        <v>10</v>
      </c>
      <c r="G33" s="468">
        <v>15</v>
      </c>
      <c r="H33" s="468">
        <v>15</v>
      </c>
      <c r="I33" s="468">
        <v>38.113967340683786</v>
      </c>
      <c r="J33" s="468">
        <v>35.038440000000001</v>
      </c>
      <c r="K33" s="468">
        <v>35.485698429999999</v>
      </c>
      <c r="L33" s="468">
        <v>33.774832999999994</v>
      </c>
      <c r="M33" s="208">
        <f t="shared" si="11"/>
        <v>1.2764792896030608E-2</v>
      </c>
      <c r="N33" s="208">
        <f t="shared" si="7"/>
        <v>-4.8212815463528291E-2</v>
      </c>
      <c r="O33" s="198"/>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c r="AI33" s="13"/>
      <c r="AJ33" s="13"/>
      <c r="AK33" s="13"/>
      <c r="AL33" s="13"/>
      <c r="AM33" s="13"/>
      <c r="AN33" s="13"/>
      <c r="AO33" s="13"/>
      <c r="AP33" s="13"/>
      <c r="AQ33" s="13"/>
      <c r="AR33" s="13"/>
      <c r="AS33" s="13"/>
      <c r="AT33" s="13"/>
      <c r="AU33" s="635"/>
      <c r="AV33" s="13">
        <f t="shared" ref="AV33:AV37" si="80">D33-AW33</f>
        <v>5</v>
      </c>
      <c r="AW33" s="13">
        <f t="shared" ref="AW33:AW37" si="81">SUM(P33:Q33)</f>
        <v>10</v>
      </c>
      <c r="AX33" s="13">
        <f t="shared" ref="AX33:AX37" si="82">SUM(R33:S33)</f>
        <v>10</v>
      </c>
      <c r="AY33" s="7">
        <f t="shared" ref="AY33:AY37" si="83">SUM(T33:U33)</f>
        <v>10</v>
      </c>
      <c r="AZ33" s="13">
        <f t="shared" ref="AZ33:AZ37" si="84">SUM(V33:W33)</f>
        <v>10</v>
      </c>
      <c r="BA33" s="13">
        <f t="shared" ref="BA33:BA37" si="85">SUM(X33:Y33)</f>
        <v>10</v>
      </c>
      <c r="BB33" s="13">
        <f t="shared" ref="BB33:BB37" si="86">SUM(Z33:AA33)</f>
        <v>10</v>
      </c>
      <c r="BC33" s="13">
        <f t="shared" ref="BC33:BC37" si="87">SUM(AB33:AC33)</f>
        <v>10</v>
      </c>
      <c r="BD33" s="13">
        <f t="shared" ref="BD33:BD37" si="88">SUM(AD33:AE33)</f>
        <v>10</v>
      </c>
      <c r="BE33" s="13">
        <f t="shared" ref="BE33:BE37" si="89">SUM(AF33:AG33)</f>
        <v>10</v>
      </c>
      <c r="BF33" s="13"/>
      <c r="BG33" s="13"/>
      <c r="BH33" s="13"/>
      <c r="BI33" s="50"/>
      <c r="BJ33" s="59"/>
      <c r="BK33" s="59"/>
      <c r="BM33" s="10" t="s">
        <v>15</v>
      </c>
      <c r="BN33" s="13">
        <f t="shared" si="58"/>
        <v>10</v>
      </c>
      <c r="BO33" s="13">
        <f t="shared" si="58"/>
        <v>15</v>
      </c>
      <c r="BP33" s="13">
        <f t="shared" si="58"/>
        <v>15</v>
      </c>
      <c r="BQ33" s="13">
        <f t="shared" si="58"/>
        <v>10</v>
      </c>
      <c r="BR33" s="13">
        <f t="shared" si="58"/>
        <v>15</v>
      </c>
      <c r="BS33" s="13">
        <f t="shared" si="58"/>
        <v>15</v>
      </c>
      <c r="BT33" s="13">
        <f t="shared" si="58"/>
        <v>38.113967340683786</v>
      </c>
      <c r="BU33" s="13">
        <f t="shared" si="58"/>
        <v>35.038440000000001</v>
      </c>
      <c r="BV33" s="13">
        <f t="shared" si="58"/>
        <v>35.485698429999999</v>
      </c>
      <c r="BW33" s="13"/>
      <c r="BX33" s="212"/>
      <c r="BY33" s="208"/>
      <c r="BZ33" s="27"/>
      <c r="CA33" s="439"/>
      <c r="CB33" s="439"/>
      <c r="CC33" s="439"/>
      <c r="CD33" s="439"/>
      <c r="CE33" s="439"/>
      <c r="CF33" s="439"/>
      <c r="CG33" s="439"/>
      <c r="CH33" s="439"/>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679"/>
      <c r="DK33" s="679"/>
      <c r="DL33" s="679"/>
      <c r="DM33" s="679"/>
      <c r="DN33" s="679"/>
      <c r="DO33" s="679"/>
      <c r="DP33" s="679"/>
      <c r="DQ33" s="679"/>
      <c r="DR33" s="679"/>
      <c r="DS33" s="679"/>
      <c r="DT33" s="679"/>
      <c r="DU33" s="679"/>
      <c r="DV33" s="679"/>
    </row>
    <row r="34" spans="2:126" x14ac:dyDescent="0.3">
      <c r="B34" s="10" t="s">
        <v>16</v>
      </c>
      <c r="C34" s="468">
        <v>5</v>
      </c>
      <c r="D34" s="468">
        <v>10</v>
      </c>
      <c r="E34" s="468">
        <v>10</v>
      </c>
      <c r="F34" s="468">
        <v>10</v>
      </c>
      <c r="G34" s="468">
        <v>10</v>
      </c>
      <c r="H34" s="468">
        <v>10</v>
      </c>
      <c r="I34" s="468">
        <v>27.286135709807709</v>
      </c>
      <c r="J34" s="468">
        <v>22.710099999999997</v>
      </c>
      <c r="K34" s="468">
        <v>24.826496239999997</v>
      </c>
      <c r="L34" s="468">
        <v>23.578656999999996</v>
      </c>
      <c r="M34" s="208">
        <f t="shared" si="11"/>
        <v>9.319185032210342E-2</v>
      </c>
      <c r="N34" s="208">
        <f t="shared" si="7"/>
        <v>-5.0262398202993497E-2</v>
      </c>
      <c r="O34" s="198"/>
      <c r="P34" s="13">
        <v>0</v>
      </c>
      <c r="Q34" s="13">
        <v>5</v>
      </c>
      <c r="R34" s="13">
        <v>5</v>
      </c>
      <c r="S34" s="13">
        <v>0</v>
      </c>
      <c r="T34" s="13">
        <v>0</v>
      </c>
      <c r="U34" s="13">
        <v>0</v>
      </c>
      <c r="V34" s="13">
        <v>0</v>
      </c>
      <c r="W34" s="13">
        <v>0</v>
      </c>
      <c r="X34" s="13">
        <v>0</v>
      </c>
      <c r="Y34" s="13">
        <v>0</v>
      </c>
      <c r="Z34" s="13">
        <v>5</v>
      </c>
      <c r="AA34" s="13">
        <v>0</v>
      </c>
      <c r="AB34" s="13">
        <v>0</v>
      </c>
      <c r="AC34" s="13">
        <v>5</v>
      </c>
      <c r="AD34" s="13">
        <v>5</v>
      </c>
      <c r="AE34" s="13">
        <v>0</v>
      </c>
      <c r="AF34" s="13">
        <v>0</v>
      </c>
      <c r="AG34" s="13">
        <v>5</v>
      </c>
      <c r="AH34" s="13"/>
      <c r="AI34" s="13"/>
      <c r="AJ34" s="13"/>
      <c r="AK34" s="13"/>
      <c r="AL34" s="13"/>
      <c r="AM34" s="13"/>
      <c r="AN34" s="13"/>
      <c r="AO34" s="13"/>
      <c r="AP34" s="13"/>
      <c r="AQ34" s="13"/>
      <c r="AR34" s="13"/>
      <c r="AS34" s="13"/>
      <c r="AT34" s="13"/>
      <c r="AU34" s="635"/>
      <c r="AV34" s="13">
        <f t="shared" si="80"/>
        <v>5</v>
      </c>
      <c r="AW34" s="13">
        <f t="shared" si="81"/>
        <v>5</v>
      </c>
      <c r="AX34" s="13">
        <f t="shared" si="82"/>
        <v>5</v>
      </c>
      <c r="AY34" s="13">
        <f t="shared" si="83"/>
        <v>0</v>
      </c>
      <c r="AZ34" s="13">
        <f t="shared" si="84"/>
        <v>0</v>
      </c>
      <c r="BA34" s="13">
        <f t="shared" si="85"/>
        <v>0</v>
      </c>
      <c r="BB34" s="13">
        <f t="shared" si="86"/>
        <v>5</v>
      </c>
      <c r="BC34" s="13">
        <f t="shared" si="87"/>
        <v>5</v>
      </c>
      <c r="BD34" s="13">
        <f t="shared" si="88"/>
        <v>5</v>
      </c>
      <c r="BE34" s="13">
        <f t="shared" si="89"/>
        <v>5</v>
      </c>
      <c r="BF34" s="13"/>
      <c r="BG34" s="13"/>
      <c r="BH34" s="13"/>
      <c r="BI34" s="50"/>
      <c r="BJ34" s="59"/>
      <c r="BK34" s="59"/>
      <c r="BM34" s="10" t="s">
        <v>16</v>
      </c>
      <c r="BN34" s="13">
        <f t="shared" si="58"/>
        <v>5</v>
      </c>
      <c r="BO34" s="13">
        <f t="shared" si="58"/>
        <v>10</v>
      </c>
      <c r="BP34" s="13">
        <f t="shared" si="58"/>
        <v>10</v>
      </c>
      <c r="BQ34" s="13">
        <f t="shared" si="58"/>
        <v>10</v>
      </c>
      <c r="BR34" s="13">
        <f t="shared" si="58"/>
        <v>10</v>
      </c>
      <c r="BS34" s="13">
        <f t="shared" si="58"/>
        <v>10</v>
      </c>
      <c r="BT34" s="13">
        <f t="shared" si="58"/>
        <v>27.286135709807709</v>
      </c>
      <c r="BU34" s="13">
        <f t="shared" si="58"/>
        <v>22.710099999999997</v>
      </c>
      <c r="BV34" s="13">
        <f t="shared" si="58"/>
        <v>24.826496239999997</v>
      </c>
      <c r="BW34" s="13"/>
      <c r="BX34" s="212"/>
      <c r="BY34" s="208"/>
      <c r="BZ34" s="301"/>
      <c r="CA34" s="439"/>
      <c r="CB34" s="439"/>
      <c r="CC34" s="439"/>
      <c r="CD34" s="439"/>
      <c r="CE34" s="439"/>
      <c r="CF34" s="439"/>
      <c r="CG34" s="439"/>
      <c r="CH34" s="439"/>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679"/>
      <c r="DK34" s="679"/>
      <c r="DL34" s="679"/>
      <c r="DM34" s="679"/>
      <c r="DN34" s="679"/>
      <c r="DO34" s="679"/>
      <c r="DP34" s="679"/>
      <c r="DQ34" s="679"/>
      <c r="DR34" s="679"/>
      <c r="DS34" s="679"/>
      <c r="DT34" s="679"/>
      <c r="DU34" s="679"/>
      <c r="DV34" s="679"/>
    </row>
    <row r="35" spans="2:126" x14ac:dyDescent="0.3">
      <c r="B35" s="10" t="s">
        <v>17</v>
      </c>
      <c r="C35" s="468">
        <v>15</v>
      </c>
      <c r="D35" s="468">
        <v>15</v>
      </c>
      <c r="E35" s="468">
        <v>15</v>
      </c>
      <c r="F35" s="468">
        <v>15</v>
      </c>
      <c r="G35" s="468">
        <v>15</v>
      </c>
      <c r="H35" s="468">
        <v>15</v>
      </c>
      <c r="I35" s="468">
        <v>19.634468023988617</v>
      </c>
      <c r="J35" s="468">
        <v>16.221499999999999</v>
      </c>
      <c r="K35" s="468">
        <v>17.405532689999998</v>
      </c>
      <c r="L35" s="468">
        <v>16.568785999999996</v>
      </c>
      <c r="M35" s="208">
        <f t="shared" si="11"/>
        <v>7.2991566131368701E-2</v>
      </c>
      <c r="N35" s="208">
        <f t="shared" si="7"/>
        <v>-4.8073604232793055E-2</v>
      </c>
      <c r="O35" s="198"/>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c r="AI35" s="13"/>
      <c r="AJ35" s="13"/>
      <c r="AK35" s="13"/>
      <c r="AL35" s="13"/>
      <c r="AM35" s="13"/>
      <c r="AN35" s="13"/>
      <c r="AO35" s="13"/>
      <c r="AP35" s="13"/>
      <c r="AQ35" s="13"/>
      <c r="AR35" s="13"/>
      <c r="AS35" s="13"/>
      <c r="AT35" s="13"/>
      <c r="AU35" s="635"/>
      <c r="AV35" s="13">
        <f t="shared" si="80"/>
        <v>5</v>
      </c>
      <c r="AW35" s="13">
        <f t="shared" si="81"/>
        <v>10</v>
      </c>
      <c r="AX35" s="13">
        <f t="shared" si="82"/>
        <v>10</v>
      </c>
      <c r="AY35" s="13">
        <f t="shared" si="83"/>
        <v>10</v>
      </c>
      <c r="AZ35" s="13">
        <f t="shared" si="84"/>
        <v>10</v>
      </c>
      <c r="BA35" s="13">
        <f t="shared" si="85"/>
        <v>10</v>
      </c>
      <c r="BB35" s="13">
        <f t="shared" si="86"/>
        <v>10</v>
      </c>
      <c r="BC35" s="13">
        <f t="shared" si="87"/>
        <v>10</v>
      </c>
      <c r="BD35" s="13">
        <f t="shared" si="88"/>
        <v>10</v>
      </c>
      <c r="BE35" s="13">
        <f t="shared" si="89"/>
        <v>10</v>
      </c>
      <c r="BF35" s="13"/>
      <c r="BG35" s="13"/>
      <c r="BH35" s="13"/>
      <c r="BI35" s="50"/>
      <c r="BJ35" s="59"/>
      <c r="BK35" s="59"/>
      <c r="BM35" s="10" t="s">
        <v>17</v>
      </c>
      <c r="BN35" s="13">
        <f t="shared" si="58"/>
        <v>15</v>
      </c>
      <c r="BO35" s="13">
        <f t="shared" si="58"/>
        <v>15</v>
      </c>
      <c r="BP35" s="13">
        <f t="shared" si="58"/>
        <v>15</v>
      </c>
      <c r="BQ35" s="13">
        <f t="shared" si="58"/>
        <v>15</v>
      </c>
      <c r="BR35" s="13">
        <f t="shared" si="58"/>
        <v>15</v>
      </c>
      <c r="BS35" s="13">
        <f t="shared" si="58"/>
        <v>15</v>
      </c>
      <c r="BT35" s="13">
        <f t="shared" si="58"/>
        <v>19.634468023988617</v>
      </c>
      <c r="BU35" s="13">
        <f t="shared" si="58"/>
        <v>16.221499999999999</v>
      </c>
      <c r="BV35" s="13">
        <f t="shared" si="58"/>
        <v>17.405532689999998</v>
      </c>
      <c r="BW35" s="13"/>
      <c r="BX35" s="212"/>
      <c r="BY35" s="208"/>
      <c r="BZ35" s="301"/>
      <c r="CA35" s="439"/>
      <c r="CB35" s="439"/>
      <c r="CC35" s="439"/>
      <c r="CD35" s="439"/>
      <c r="CE35" s="439"/>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679"/>
      <c r="DK35" s="679"/>
      <c r="DL35" s="679"/>
      <c r="DM35" s="679"/>
      <c r="DN35" s="679"/>
      <c r="DO35" s="679"/>
      <c r="DP35" s="679"/>
      <c r="DQ35" s="679"/>
      <c r="DR35" s="679"/>
      <c r="DS35" s="679"/>
      <c r="DT35" s="679"/>
      <c r="DU35" s="679"/>
      <c r="DV35" s="679"/>
    </row>
    <row r="36" spans="2:126" x14ac:dyDescent="0.3">
      <c r="B36" s="10" t="s">
        <v>18</v>
      </c>
      <c r="C36" s="468">
        <v>75</v>
      </c>
      <c r="D36" s="468">
        <v>70</v>
      </c>
      <c r="E36" s="468">
        <v>70</v>
      </c>
      <c r="F36" s="468">
        <v>80</v>
      </c>
      <c r="G36" s="468">
        <v>90</v>
      </c>
      <c r="H36" s="468">
        <v>85</v>
      </c>
      <c r="I36" s="468">
        <v>28.007991151866115</v>
      </c>
      <c r="J36" s="468">
        <v>30.885735999999998</v>
      </c>
      <c r="K36" s="468">
        <v>31.033120299999997</v>
      </c>
      <c r="L36" s="468">
        <v>27.657127399999993</v>
      </c>
      <c r="M36" s="208">
        <f t="shared" si="11"/>
        <v>4.7719212519332643E-3</v>
      </c>
      <c r="N36" s="208">
        <f t="shared" si="7"/>
        <v>-0.10878676934075504</v>
      </c>
      <c r="O36" s="198"/>
      <c r="P36" s="13">
        <v>20</v>
      </c>
      <c r="Q36" s="13">
        <v>15</v>
      </c>
      <c r="R36" s="13">
        <v>15</v>
      </c>
      <c r="S36" s="13">
        <v>15</v>
      </c>
      <c r="T36" s="13">
        <v>20</v>
      </c>
      <c r="U36" s="13">
        <v>20</v>
      </c>
      <c r="V36" s="13">
        <v>20</v>
      </c>
      <c r="W36" s="13">
        <v>20</v>
      </c>
      <c r="X36" s="13">
        <v>20</v>
      </c>
      <c r="Y36" s="13">
        <v>20</v>
      </c>
      <c r="Z36" s="13">
        <v>20</v>
      </c>
      <c r="AA36" s="13">
        <v>20</v>
      </c>
      <c r="AB36" s="13">
        <v>20</v>
      </c>
      <c r="AC36" s="13">
        <v>30</v>
      </c>
      <c r="AD36" s="13">
        <v>20</v>
      </c>
      <c r="AE36" s="13">
        <v>20</v>
      </c>
      <c r="AF36" s="13">
        <v>20</v>
      </c>
      <c r="AG36" s="13">
        <v>20</v>
      </c>
      <c r="AH36" s="13"/>
      <c r="AI36" s="13"/>
      <c r="AJ36" s="13"/>
      <c r="AK36" s="13"/>
      <c r="AL36" s="13"/>
      <c r="AM36" s="13"/>
      <c r="AN36" s="13"/>
      <c r="AO36" s="13"/>
      <c r="AP36" s="13"/>
      <c r="AQ36" s="13"/>
      <c r="AR36" s="13"/>
      <c r="AS36" s="13"/>
      <c r="AT36" s="13"/>
      <c r="AU36" s="635"/>
      <c r="AV36" s="13">
        <f t="shared" si="80"/>
        <v>35</v>
      </c>
      <c r="AW36" s="13">
        <f t="shared" si="81"/>
        <v>35</v>
      </c>
      <c r="AX36" s="13">
        <f t="shared" si="82"/>
        <v>30</v>
      </c>
      <c r="AY36" s="13">
        <f t="shared" si="83"/>
        <v>40</v>
      </c>
      <c r="AZ36" s="13">
        <f t="shared" si="84"/>
        <v>40</v>
      </c>
      <c r="BA36" s="13">
        <f t="shared" si="85"/>
        <v>40</v>
      </c>
      <c r="BB36" s="13">
        <f t="shared" si="86"/>
        <v>40</v>
      </c>
      <c r="BC36" s="13">
        <f t="shared" si="87"/>
        <v>50</v>
      </c>
      <c r="BD36" s="13">
        <f t="shared" si="88"/>
        <v>40</v>
      </c>
      <c r="BE36" s="13">
        <f t="shared" si="89"/>
        <v>40</v>
      </c>
      <c r="BF36" s="13"/>
      <c r="BG36" s="13"/>
      <c r="BH36" s="13"/>
      <c r="BI36" s="50"/>
      <c r="BJ36" s="59"/>
      <c r="BK36" s="59"/>
      <c r="BM36" s="10" t="s">
        <v>18</v>
      </c>
      <c r="BN36" s="13">
        <f t="shared" si="58"/>
        <v>75</v>
      </c>
      <c r="BO36" s="13">
        <f t="shared" si="58"/>
        <v>70</v>
      </c>
      <c r="BP36" s="13">
        <f t="shared" si="58"/>
        <v>70</v>
      </c>
      <c r="BQ36" s="13">
        <f t="shared" si="58"/>
        <v>80</v>
      </c>
      <c r="BR36" s="13">
        <f t="shared" si="58"/>
        <v>90</v>
      </c>
      <c r="BS36" s="13">
        <f t="shared" si="58"/>
        <v>85</v>
      </c>
      <c r="BT36" s="13">
        <f t="shared" si="58"/>
        <v>28.007991151866115</v>
      </c>
      <c r="BU36" s="13">
        <f t="shared" si="58"/>
        <v>30.885735999999998</v>
      </c>
      <c r="BV36" s="13">
        <f t="shared" si="58"/>
        <v>31.033120299999997</v>
      </c>
      <c r="BW36" s="13"/>
      <c r="BX36" s="212"/>
      <c r="BY36" s="208"/>
      <c r="BZ36" s="27"/>
      <c r="CA36" s="439"/>
      <c r="CB36" s="439"/>
      <c r="CC36" s="439"/>
      <c r="CD36" s="439"/>
      <c r="CE36" s="439"/>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679"/>
      <c r="DK36" s="679"/>
      <c r="DL36" s="679"/>
      <c r="DM36" s="679"/>
      <c r="DN36" s="679"/>
      <c r="DO36" s="679"/>
      <c r="DP36" s="679"/>
      <c r="DQ36" s="679"/>
      <c r="DR36" s="679"/>
      <c r="DS36" s="679"/>
      <c r="DT36" s="679"/>
      <c r="DU36" s="679"/>
      <c r="DV36" s="679"/>
    </row>
    <row r="37" spans="2:126" x14ac:dyDescent="0.3">
      <c r="B37" s="52" t="s">
        <v>19</v>
      </c>
      <c r="C37" s="661">
        <v>90</v>
      </c>
      <c r="D37" s="661">
        <v>105</v>
      </c>
      <c r="E37" s="661">
        <v>95</v>
      </c>
      <c r="F37" s="661">
        <v>80</v>
      </c>
      <c r="G37" s="661">
        <v>80</v>
      </c>
      <c r="H37" s="661">
        <v>80</v>
      </c>
      <c r="I37" s="661">
        <v>31.328526185334777</v>
      </c>
      <c r="J37" s="661">
        <v>24.916224</v>
      </c>
      <c r="K37" s="661">
        <v>26.175762339999999</v>
      </c>
      <c r="L37" s="661">
        <v>25.872796599999997</v>
      </c>
      <c r="M37" s="217">
        <f t="shared" si="11"/>
        <v>5.0550931794480558E-2</v>
      </c>
      <c r="N37" s="618">
        <f t="shared" si="7"/>
        <v>-1.1574285251552352E-2</v>
      </c>
      <c r="O37" s="198"/>
      <c r="P37" s="54">
        <v>25</v>
      </c>
      <c r="Q37" s="54">
        <v>30</v>
      </c>
      <c r="R37" s="54">
        <v>30</v>
      </c>
      <c r="S37" s="54">
        <v>25</v>
      </c>
      <c r="T37" s="54">
        <v>20</v>
      </c>
      <c r="U37" s="54">
        <v>20</v>
      </c>
      <c r="V37" s="54">
        <v>20</v>
      </c>
      <c r="W37" s="54">
        <v>20</v>
      </c>
      <c r="X37" s="54">
        <v>20</v>
      </c>
      <c r="Y37" s="54">
        <v>20</v>
      </c>
      <c r="Z37" s="54">
        <v>20</v>
      </c>
      <c r="AA37" s="54">
        <v>20</v>
      </c>
      <c r="AB37" s="54">
        <v>20</v>
      </c>
      <c r="AC37" s="54">
        <v>20</v>
      </c>
      <c r="AD37" s="54">
        <v>20</v>
      </c>
      <c r="AE37" s="54">
        <v>20</v>
      </c>
      <c r="AF37" s="54">
        <v>20</v>
      </c>
      <c r="AG37" s="54">
        <v>20</v>
      </c>
      <c r="AH37" s="54"/>
      <c r="AI37" s="54"/>
      <c r="AJ37" s="54"/>
      <c r="AK37" s="54"/>
      <c r="AL37" s="54"/>
      <c r="AM37" s="54"/>
      <c r="AN37" s="54"/>
      <c r="AO37" s="599"/>
      <c r="AP37" s="599"/>
      <c r="AQ37" s="599"/>
      <c r="AR37" s="599"/>
      <c r="AS37" s="599"/>
      <c r="AT37" s="599"/>
      <c r="AU37" s="635"/>
      <c r="AV37" s="54">
        <f t="shared" si="80"/>
        <v>50</v>
      </c>
      <c r="AW37" s="54">
        <f t="shared" si="81"/>
        <v>55</v>
      </c>
      <c r="AX37" s="54">
        <f t="shared" si="82"/>
        <v>55</v>
      </c>
      <c r="AY37" s="54">
        <f t="shared" si="83"/>
        <v>40</v>
      </c>
      <c r="AZ37" s="54">
        <f t="shared" si="84"/>
        <v>40</v>
      </c>
      <c r="BA37" s="54">
        <f t="shared" si="85"/>
        <v>40</v>
      </c>
      <c r="BB37" s="54">
        <f t="shared" si="86"/>
        <v>40</v>
      </c>
      <c r="BC37" s="54">
        <f t="shared" si="87"/>
        <v>40</v>
      </c>
      <c r="BD37" s="54">
        <f t="shared" si="88"/>
        <v>40</v>
      </c>
      <c r="BE37" s="54">
        <f t="shared" si="89"/>
        <v>40</v>
      </c>
      <c r="BF37" s="54"/>
      <c r="BG37" s="54"/>
      <c r="BH37" s="54"/>
      <c r="BI37" s="517"/>
      <c r="BJ37" s="620"/>
      <c r="BK37" s="620"/>
      <c r="BM37" s="52" t="s">
        <v>19</v>
      </c>
      <c r="BN37" s="54">
        <f t="shared" si="58"/>
        <v>90</v>
      </c>
      <c r="BO37" s="54">
        <f t="shared" si="58"/>
        <v>105</v>
      </c>
      <c r="BP37" s="54">
        <f t="shared" si="58"/>
        <v>95</v>
      </c>
      <c r="BQ37" s="54">
        <f t="shared" si="58"/>
        <v>80</v>
      </c>
      <c r="BR37" s="54">
        <f t="shared" si="58"/>
        <v>80</v>
      </c>
      <c r="BS37" s="54">
        <f t="shared" si="58"/>
        <v>80</v>
      </c>
      <c r="BT37" s="54">
        <f t="shared" si="58"/>
        <v>31.328526185334777</v>
      </c>
      <c r="BU37" s="54">
        <f t="shared" si="58"/>
        <v>24.916224</v>
      </c>
      <c r="BV37" s="54">
        <f t="shared" si="58"/>
        <v>26.175762339999999</v>
      </c>
      <c r="BW37" s="54"/>
      <c r="BX37" s="216"/>
      <c r="BY37" s="217"/>
      <c r="BZ37" s="27"/>
      <c r="CA37" s="447"/>
      <c r="CB37" s="447"/>
      <c r="CC37" s="447"/>
      <c r="CD37" s="447"/>
      <c r="CE37" s="44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row>
    <row r="38" spans="2:126" x14ac:dyDescent="0.3">
      <c r="B38" s="20" t="s">
        <v>11</v>
      </c>
      <c r="C38" s="495">
        <v>145</v>
      </c>
      <c r="D38" s="495">
        <v>205</v>
      </c>
      <c r="E38" s="495">
        <v>235</v>
      </c>
      <c r="F38" s="495">
        <v>255</v>
      </c>
      <c r="G38" s="495">
        <v>205</v>
      </c>
      <c r="H38" s="495">
        <v>250</v>
      </c>
      <c r="I38" s="495">
        <f t="shared" ref="I38:L38" si="90">SUM(I39:I43)</f>
        <v>236.30553514877744</v>
      </c>
      <c r="J38" s="495">
        <f t="shared" si="90"/>
        <v>407.41725489092846</v>
      </c>
      <c r="K38" s="495">
        <f t="shared" si="90"/>
        <v>714.64969215683095</v>
      </c>
      <c r="L38" s="495">
        <f t="shared" si="90"/>
        <v>331.42640940730098</v>
      </c>
      <c r="M38" s="210">
        <f t="shared" si="11"/>
        <v>0.75409775501077658</v>
      </c>
      <c r="N38" s="617">
        <f t="shared" si="7"/>
        <v>-0.536239344892114</v>
      </c>
      <c r="O38" s="198"/>
      <c r="P38" s="50">
        <v>40</v>
      </c>
      <c r="Q38" s="50">
        <v>50</v>
      </c>
      <c r="R38" s="50">
        <v>30</v>
      </c>
      <c r="S38" s="50">
        <v>45</v>
      </c>
      <c r="T38" s="50">
        <v>70</v>
      </c>
      <c r="U38" s="50">
        <v>70</v>
      </c>
      <c r="V38" s="50">
        <v>60</v>
      </c>
      <c r="W38" s="50">
        <v>80</v>
      </c>
      <c r="X38" s="50">
        <v>60</v>
      </c>
      <c r="Y38" s="50">
        <v>5</v>
      </c>
      <c r="Z38" s="50">
        <v>40</v>
      </c>
      <c r="AA38" s="50">
        <v>50</v>
      </c>
      <c r="AB38" s="50">
        <v>45</v>
      </c>
      <c r="AC38" s="50">
        <v>35</v>
      </c>
      <c r="AD38" s="50">
        <v>60</v>
      </c>
      <c r="AE38" s="50">
        <v>60</v>
      </c>
      <c r="AF38" s="50">
        <v>65</v>
      </c>
      <c r="AG38" s="50">
        <v>65</v>
      </c>
      <c r="AH38" s="50">
        <v>120.06234497323445</v>
      </c>
      <c r="AI38" s="50">
        <v>32.465993276480084</v>
      </c>
      <c r="AJ38" s="50">
        <v>71.258283533203581</v>
      </c>
      <c r="AK38" s="50">
        <v>12.51891336585927</v>
      </c>
      <c r="AL38" s="50">
        <v>145.68021354108029</v>
      </c>
      <c r="AM38" s="50">
        <v>62.204669189158899</v>
      </c>
      <c r="AN38" s="50">
        <v>126.5474461274456</v>
      </c>
      <c r="AO38" s="50">
        <v>72.984926033243681</v>
      </c>
      <c r="AP38" s="50">
        <v>317.74572706849671</v>
      </c>
      <c r="AQ38" s="50">
        <v>111.75283237818897</v>
      </c>
      <c r="AR38" s="50">
        <v>163.73283462873957</v>
      </c>
      <c r="AS38" s="50">
        <v>121.41829808140564</v>
      </c>
      <c r="AT38" s="50">
        <v>138.49273705129639</v>
      </c>
      <c r="AU38" s="635"/>
      <c r="AV38" s="50">
        <f t="shared" ref="AV38:AY38" si="91">SUM(AV39:AV43)</f>
        <v>115</v>
      </c>
      <c r="AW38" s="50">
        <f t="shared" si="91"/>
        <v>90</v>
      </c>
      <c r="AX38" s="50">
        <f t="shared" si="91"/>
        <v>75</v>
      </c>
      <c r="AY38" s="50">
        <f t="shared" si="91"/>
        <v>140</v>
      </c>
      <c r="AZ38" s="50">
        <f>SUM(AZ39:AZ43)</f>
        <v>140</v>
      </c>
      <c r="BA38" s="50">
        <f t="shared" ref="BA38:BD38" si="92">SUM(BA39:BA43)</f>
        <v>65</v>
      </c>
      <c r="BB38" s="50">
        <f t="shared" si="92"/>
        <v>90</v>
      </c>
      <c r="BC38" s="50">
        <f t="shared" si="92"/>
        <v>80</v>
      </c>
      <c r="BD38" s="50">
        <f t="shared" si="92"/>
        <v>120</v>
      </c>
      <c r="BE38" s="50">
        <f>SUM(BE39:BE43)</f>
        <v>130</v>
      </c>
      <c r="BF38" s="50">
        <f>AH38+AI38</f>
        <v>152.52833824971452</v>
      </c>
      <c r="BG38" s="50">
        <f t="shared" si="20"/>
        <v>83.777196899062858</v>
      </c>
      <c r="BH38" s="50">
        <f>AL38+AM38</f>
        <v>207.88488273023918</v>
      </c>
      <c r="BI38" s="50">
        <f t="shared" si="22"/>
        <v>199.53237216068928</v>
      </c>
      <c r="BJ38" s="50">
        <f t="shared" si="41"/>
        <v>429.4985594466857</v>
      </c>
      <c r="BK38" s="50">
        <f>AR38+AS38</f>
        <v>285.15113271014519</v>
      </c>
      <c r="BM38" s="20" t="s">
        <v>11</v>
      </c>
      <c r="BN38" s="50">
        <f t="shared" si="58"/>
        <v>145</v>
      </c>
      <c r="BO38" s="50">
        <f t="shared" si="58"/>
        <v>205</v>
      </c>
      <c r="BP38" s="50">
        <f t="shared" si="58"/>
        <v>235</v>
      </c>
      <c r="BQ38" s="50">
        <f t="shared" si="58"/>
        <v>255</v>
      </c>
      <c r="BR38" s="50">
        <f t="shared" si="58"/>
        <v>205</v>
      </c>
      <c r="BS38" s="50">
        <f t="shared" si="58"/>
        <v>250</v>
      </c>
      <c r="BT38" s="50">
        <f t="shared" si="58"/>
        <v>236.30553514877744</v>
      </c>
      <c r="BU38" s="50">
        <f t="shared" si="58"/>
        <v>407.41725489092846</v>
      </c>
      <c r="BV38" s="50">
        <f t="shared" si="58"/>
        <v>714.64969215683095</v>
      </c>
      <c r="BW38" s="50">
        <f>L38</f>
        <v>331.42640940730098</v>
      </c>
      <c r="BX38" s="210">
        <f t="shared" si="28"/>
        <v>0.75409775501077658</v>
      </c>
      <c r="BY38" s="210">
        <f>N38</f>
        <v>-0.536239344892114</v>
      </c>
      <c r="BZ38" s="198"/>
      <c r="CA38" s="444">
        <f t="shared" ref="CA38:DE38" si="93">P38</f>
        <v>40</v>
      </c>
      <c r="CB38" s="444">
        <f t="shared" si="93"/>
        <v>50</v>
      </c>
      <c r="CC38" s="444">
        <f t="shared" si="93"/>
        <v>30</v>
      </c>
      <c r="CD38" s="444">
        <f t="shared" si="93"/>
        <v>45</v>
      </c>
      <c r="CE38" s="444">
        <f t="shared" si="93"/>
        <v>70</v>
      </c>
      <c r="CF38" s="444">
        <f t="shared" si="93"/>
        <v>70</v>
      </c>
      <c r="CG38" s="444">
        <f t="shared" si="93"/>
        <v>60</v>
      </c>
      <c r="CH38" s="444">
        <f t="shared" si="93"/>
        <v>80</v>
      </c>
      <c r="CI38" s="444">
        <f t="shared" si="93"/>
        <v>60</v>
      </c>
      <c r="CJ38" s="444">
        <f t="shared" si="93"/>
        <v>5</v>
      </c>
      <c r="CK38" s="444">
        <f t="shared" si="93"/>
        <v>40</v>
      </c>
      <c r="CL38" s="444">
        <f t="shared" si="93"/>
        <v>50</v>
      </c>
      <c r="CM38" s="444">
        <f t="shared" si="93"/>
        <v>45</v>
      </c>
      <c r="CN38" s="444">
        <f t="shared" si="93"/>
        <v>35</v>
      </c>
      <c r="CO38" s="444">
        <f t="shared" si="93"/>
        <v>60</v>
      </c>
      <c r="CP38" s="444">
        <f t="shared" si="93"/>
        <v>60</v>
      </c>
      <c r="CQ38" s="444">
        <f t="shared" si="93"/>
        <v>65</v>
      </c>
      <c r="CR38" s="444">
        <f t="shared" si="93"/>
        <v>65</v>
      </c>
      <c r="CS38" s="444">
        <f t="shared" si="93"/>
        <v>120.06234497323445</v>
      </c>
      <c r="CT38" s="444">
        <f t="shared" si="93"/>
        <v>32.465993276480084</v>
      </c>
      <c r="CU38" s="444">
        <f t="shared" si="93"/>
        <v>71.258283533203581</v>
      </c>
      <c r="CV38" s="444">
        <f t="shared" si="93"/>
        <v>12.51891336585927</v>
      </c>
      <c r="CW38" s="444">
        <f t="shared" si="93"/>
        <v>145.68021354108029</v>
      </c>
      <c r="CX38" s="444">
        <f t="shared" si="93"/>
        <v>62.204669189158899</v>
      </c>
      <c r="CY38" s="444">
        <f t="shared" si="93"/>
        <v>126.5474461274456</v>
      </c>
      <c r="CZ38" s="444">
        <f t="shared" si="93"/>
        <v>72.984926033243681</v>
      </c>
      <c r="DA38" s="444">
        <f t="shared" si="93"/>
        <v>317.74572706849671</v>
      </c>
      <c r="DB38" s="444">
        <f t="shared" si="93"/>
        <v>111.75283237818897</v>
      </c>
      <c r="DC38" s="444">
        <f t="shared" si="93"/>
        <v>163.73283462873957</v>
      </c>
      <c r="DD38" s="444">
        <f t="shared" si="93"/>
        <v>121.41829808140564</v>
      </c>
      <c r="DE38" s="444">
        <f t="shared" si="93"/>
        <v>138.49273705129639</v>
      </c>
      <c r="DF38" s="444"/>
      <c r="DG38" s="444">
        <f t="shared" ref="DG38:DV38" si="94">AV38</f>
        <v>115</v>
      </c>
      <c r="DH38" s="444">
        <f t="shared" si="94"/>
        <v>90</v>
      </c>
      <c r="DI38" s="444">
        <f t="shared" si="94"/>
        <v>75</v>
      </c>
      <c r="DJ38" s="444">
        <f t="shared" si="94"/>
        <v>140</v>
      </c>
      <c r="DK38" s="444">
        <f t="shared" si="94"/>
        <v>140</v>
      </c>
      <c r="DL38" s="444">
        <f t="shared" si="94"/>
        <v>65</v>
      </c>
      <c r="DM38" s="444">
        <f t="shared" si="94"/>
        <v>90</v>
      </c>
      <c r="DN38" s="444">
        <f t="shared" si="94"/>
        <v>80</v>
      </c>
      <c r="DO38" s="444">
        <f t="shared" si="94"/>
        <v>120</v>
      </c>
      <c r="DP38" s="444">
        <f t="shared" si="94"/>
        <v>130</v>
      </c>
      <c r="DQ38" s="444">
        <f t="shared" si="94"/>
        <v>152.52833824971452</v>
      </c>
      <c r="DR38" s="444">
        <f t="shared" si="94"/>
        <v>83.777196899062858</v>
      </c>
      <c r="DS38" s="444">
        <f t="shared" si="94"/>
        <v>207.88488273023918</v>
      </c>
      <c r="DT38" s="444">
        <f t="shared" si="94"/>
        <v>199.53237216068928</v>
      </c>
      <c r="DU38" s="444">
        <f t="shared" si="94"/>
        <v>429.4985594466857</v>
      </c>
      <c r="DV38" s="444">
        <f t="shared" si="94"/>
        <v>285.15113271014519</v>
      </c>
    </row>
    <row r="39" spans="2:126" x14ac:dyDescent="0.3">
      <c r="B39" s="10" t="s">
        <v>15</v>
      </c>
      <c r="C39" s="688">
        <v>5</v>
      </c>
      <c r="D39" s="688">
        <v>10</v>
      </c>
      <c r="E39" s="688">
        <v>0</v>
      </c>
      <c r="F39" s="688">
        <v>20</v>
      </c>
      <c r="G39" s="688">
        <v>5</v>
      </c>
      <c r="H39" s="688">
        <v>5</v>
      </c>
      <c r="I39" s="681">
        <v>7.1038060014235169</v>
      </c>
      <c r="J39" s="681">
        <v>-36.863717678191641</v>
      </c>
      <c r="K39" s="681">
        <v>16.579336047654486</v>
      </c>
      <c r="L39" s="681">
        <v>23.964945808407386</v>
      </c>
      <c r="M39" s="208" t="str">
        <f t="shared" si="11"/>
        <v>N/A</v>
      </c>
      <c r="N39" s="208">
        <f t="shared" si="7"/>
        <v>0.44547077998324047</v>
      </c>
      <c r="O39" s="198"/>
      <c r="P39" s="13">
        <v>0</v>
      </c>
      <c r="Q39" s="13">
        <v>0</v>
      </c>
      <c r="R39" s="13">
        <v>0</v>
      </c>
      <c r="S39" s="13">
        <v>0</v>
      </c>
      <c r="T39" s="13">
        <v>0</v>
      </c>
      <c r="U39" s="13">
        <v>0</v>
      </c>
      <c r="V39" s="13">
        <v>5</v>
      </c>
      <c r="W39" s="13">
        <v>5</v>
      </c>
      <c r="X39" s="13">
        <v>10</v>
      </c>
      <c r="Y39" s="13">
        <v>0</v>
      </c>
      <c r="Z39" s="13">
        <v>0</v>
      </c>
      <c r="AA39" s="13">
        <v>0</v>
      </c>
      <c r="AB39" s="13">
        <v>0</v>
      </c>
      <c r="AC39" s="13">
        <v>0</v>
      </c>
      <c r="AD39" s="13">
        <v>0</v>
      </c>
      <c r="AE39" s="13">
        <v>0</v>
      </c>
      <c r="AF39" s="13">
        <v>0</v>
      </c>
      <c r="AG39" s="13">
        <v>5</v>
      </c>
      <c r="AH39" s="13"/>
      <c r="AI39" s="13"/>
      <c r="AJ39" s="13"/>
      <c r="AK39" s="13"/>
      <c r="AL39" s="13"/>
      <c r="AM39" s="13"/>
      <c r="AN39" s="13"/>
      <c r="AO39" s="13"/>
      <c r="AP39" s="13"/>
      <c r="AQ39" s="13"/>
      <c r="AR39" s="13"/>
      <c r="AS39" s="13"/>
      <c r="AT39" s="13"/>
      <c r="AU39" s="635"/>
      <c r="AV39" s="13">
        <f t="shared" ref="AV39:AV43" si="95">D39-AW39</f>
        <v>10</v>
      </c>
      <c r="AW39" s="13">
        <f t="shared" ref="AW39:AW43" si="96">SUM(P39:Q39)</f>
        <v>0</v>
      </c>
      <c r="AX39" s="13">
        <f t="shared" ref="AX39:AX43" si="97">SUM(R39:S39)</f>
        <v>0</v>
      </c>
      <c r="AY39" s="7">
        <f t="shared" ref="AY39:AY43" si="98">SUM(T39:U39)</f>
        <v>0</v>
      </c>
      <c r="AZ39" s="13">
        <f t="shared" ref="AZ39:AZ43" si="99">SUM(V39:W39)</f>
        <v>10</v>
      </c>
      <c r="BA39" s="13">
        <f t="shared" ref="BA39:BA43" si="100">SUM(X39:Y39)</f>
        <v>10</v>
      </c>
      <c r="BB39" s="13">
        <f t="shared" ref="BB39:BB43" si="101">SUM(Z39:AA39)</f>
        <v>0</v>
      </c>
      <c r="BC39" s="13">
        <f t="shared" ref="BC39:BC43" si="102">SUM(AB39:AC39)</f>
        <v>0</v>
      </c>
      <c r="BD39" s="13">
        <f t="shared" ref="BD39:BD43" si="103">SUM(AD39:AE39)</f>
        <v>0</v>
      </c>
      <c r="BE39" s="13">
        <f t="shared" ref="BE39:BE43" si="104">SUM(AF39:AG39)</f>
        <v>5</v>
      </c>
      <c r="BF39" s="13"/>
      <c r="BG39" s="13"/>
      <c r="BH39" s="13"/>
      <c r="BI39" s="50"/>
      <c r="BJ39" s="59"/>
      <c r="BK39" s="59"/>
      <c r="BM39" s="10" t="s">
        <v>15</v>
      </c>
      <c r="BN39" s="13">
        <f t="shared" si="58"/>
        <v>5</v>
      </c>
      <c r="BO39" s="13">
        <f t="shared" si="58"/>
        <v>10</v>
      </c>
      <c r="BP39" s="13">
        <f t="shared" si="58"/>
        <v>0</v>
      </c>
      <c r="BQ39" s="13">
        <f t="shared" si="58"/>
        <v>20</v>
      </c>
      <c r="BR39" s="13">
        <f t="shared" si="58"/>
        <v>5</v>
      </c>
      <c r="BS39" s="13">
        <f t="shared" si="58"/>
        <v>5</v>
      </c>
      <c r="BT39" s="13">
        <f t="shared" si="58"/>
        <v>7.1038060014235169</v>
      </c>
      <c r="BU39" s="13">
        <f t="shared" si="58"/>
        <v>-36.863717678191641</v>
      </c>
      <c r="BV39" s="13">
        <f t="shared" si="58"/>
        <v>16.579336047654486</v>
      </c>
      <c r="BW39" s="13"/>
      <c r="BX39" s="212"/>
      <c r="BY39" s="208"/>
      <c r="BZ39" s="27"/>
      <c r="CA39" s="439"/>
      <c r="CB39" s="439"/>
      <c r="CC39" s="439"/>
      <c r="CD39" s="439"/>
      <c r="CE39" s="439"/>
      <c r="CF39" s="439"/>
      <c r="CG39" s="439"/>
      <c r="CH39" s="439"/>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679"/>
      <c r="DK39" s="679"/>
      <c r="DL39" s="679"/>
      <c r="DM39" s="679"/>
      <c r="DN39" s="679"/>
      <c r="DO39" s="679"/>
      <c r="DP39" s="679"/>
      <c r="DQ39" s="679"/>
      <c r="DR39" s="679"/>
      <c r="DS39" s="679"/>
      <c r="DT39" s="679"/>
      <c r="DU39" s="679"/>
      <c r="DV39" s="679"/>
    </row>
    <row r="40" spans="2:126" x14ac:dyDescent="0.3">
      <c r="B40" s="10" t="s">
        <v>16</v>
      </c>
      <c r="C40" s="688">
        <v>-10</v>
      </c>
      <c r="D40" s="688">
        <v>15</v>
      </c>
      <c r="E40" s="688">
        <v>10</v>
      </c>
      <c r="F40" s="688">
        <v>5</v>
      </c>
      <c r="G40" s="688">
        <v>5</v>
      </c>
      <c r="H40" s="688">
        <v>35</v>
      </c>
      <c r="I40" s="681">
        <v>58.952364089735418</v>
      </c>
      <c r="J40" s="681">
        <v>24.830219774958618</v>
      </c>
      <c r="K40" s="681">
        <v>4.7202148060964824</v>
      </c>
      <c r="L40" s="681">
        <v>12.956609105393319</v>
      </c>
      <c r="M40" s="208">
        <f t="shared" si="11"/>
        <v>-0.809900401652633</v>
      </c>
      <c r="N40" s="208">
        <f t="shared" si="7"/>
        <v>1.7449193813508161</v>
      </c>
      <c r="O40" s="198"/>
      <c r="P40" s="13">
        <v>10</v>
      </c>
      <c r="Q40" s="13">
        <v>0</v>
      </c>
      <c r="R40" s="13">
        <v>0</v>
      </c>
      <c r="S40" s="13">
        <v>5</v>
      </c>
      <c r="T40" s="13">
        <v>5</v>
      </c>
      <c r="U40" s="13">
        <v>0</v>
      </c>
      <c r="V40" s="13">
        <v>0</v>
      </c>
      <c r="W40" s="13">
        <v>5</v>
      </c>
      <c r="X40" s="13">
        <v>0</v>
      </c>
      <c r="Y40" s="13">
        <v>0</v>
      </c>
      <c r="Z40" s="13">
        <v>5</v>
      </c>
      <c r="AA40" s="13">
        <v>0</v>
      </c>
      <c r="AB40" s="13">
        <v>0</v>
      </c>
      <c r="AC40" s="13">
        <v>0</v>
      </c>
      <c r="AD40" s="13">
        <v>5</v>
      </c>
      <c r="AE40" s="13">
        <v>10</v>
      </c>
      <c r="AF40" s="13">
        <v>10</v>
      </c>
      <c r="AG40" s="13">
        <v>10</v>
      </c>
      <c r="AH40" s="13"/>
      <c r="AI40" s="13"/>
      <c r="AJ40" s="13"/>
      <c r="AK40" s="13"/>
      <c r="AL40" s="13"/>
      <c r="AM40" s="13"/>
      <c r="AN40" s="13"/>
      <c r="AO40" s="13"/>
      <c r="AP40" s="13"/>
      <c r="AQ40" s="13"/>
      <c r="AR40" s="13"/>
      <c r="AS40" s="13"/>
      <c r="AT40" s="13"/>
      <c r="AU40" s="635"/>
      <c r="AV40" s="13">
        <f t="shared" si="95"/>
        <v>5</v>
      </c>
      <c r="AW40" s="13">
        <f t="shared" si="96"/>
        <v>10</v>
      </c>
      <c r="AX40" s="13">
        <f t="shared" si="97"/>
        <v>5</v>
      </c>
      <c r="AY40" s="13">
        <f t="shared" si="98"/>
        <v>5</v>
      </c>
      <c r="AZ40" s="13">
        <f t="shared" si="99"/>
        <v>5</v>
      </c>
      <c r="BA40" s="13">
        <f t="shared" si="100"/>
        <v>0</v>
      </c>
      <c r="BB40" s="13">
        <f t="shared" si="101"/>
        <v>5</v>
      </c>
      <c r="BC40" s="13">
        <f t="shared" si="102"/>
        <v>0</v>
      </c>
      <c r="BD40" s="13">
        <f t="shared" si="103"/>
        <v>15</v>
      </c>
      <c r="BE40" s="13">
        <f t="shared" si="104"/>
        <v>20</v>
      </c>
      <c r="BF40" s="13"/>
      <c r="BG40" s="13"/>
      <c r="BH40" s="13"/>
      <c r="BI40" s="50"/>
      <c r="BJ40" s="59"/>
      <c r="BK40" s="59"/>
      <c r="BM40" s="10" t="s">
        <v>16</v>
      </c>
      <c r="BN40" s="13">
        <f t="shared" si="58"/>
        <v>-10</v>
      </c>
      <c r="BO40" s="13">
        <f t="shared" si="58"/>
        <v>15</v>
      </c>
      <c r="BP40" s="13">
        <f t="shared" si="58"/>
        <v>10</v>
      </c>
      <c r="BQ40" s="13">
        <f t="shared" si="58"/>
        <v>5</v>
      </c>
      <c r="BR40" s="13">
        <f t="shared" si="58"/>
        <v>5</v>
      </c>
      <c r="BS40" s="13">
        <f t="shared" si="58"/>
        <v>35</v>
      </c>
      <c r="BT40" s="13">
        <f t="shared" si="58"/>
        <v>58.952364089735418</v>
      </c>
      <c r="BU40" s="13">
        <f t="shared" si="58"/>
        <v>24.830219774958618</v>
      </c>
      <c r="BV40" s="13">
        <f t="shared" si="58"/>
        <v>4.7202148060964824</v>
      </c>
      <c r="BW40" s="13"/>
      <c r="BX40" s="212"/>
      <c r="BY40" s="208"/>
      <c r="BZ40" s="301"/>
      <c r="CA40" s="439"/>
      <c r="CB40" s="439"/>
      <c r="CC40" s="439"/>
      <c r="CD40" s="439"/>
      <c r="CE40" s="439"/>
      <c r="CF40" s="439"/>
      <c r="CG40" s="439"/>
      <c r="CH40" s="439"/>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679"/>
      <c r="DK40" s="679"/>
      <c r="DL40" s="679"/>
      <c r="DM40" s="679"/>
      <c r="DN40" s="679"/>
      <c r="DO40" s="679"/>
      <c r="DP40" s="679"/>
      <c r="DQ40" s="679"/>
      <c r="DR40" s="679"/>
      <c r="DS40" s="679"/>
      <c r="DT40" s="679"/>
      <c r="DU40" s="679"/>
      <c r="DV40" s="679"/>
    </row>
    <row r="41" spans="2:126" x14ac:dyDescent="0.3">
      <c r="B41" s="10" t="s">
        <v>17</v>
      </c>
      <c r="C41" s="688">
        <v>0</v>
      </c>
      <c r="D41" s="688">
        <v>-25</v>
      </c>
      <c r="E41" s="688">
        <v>-5</v>
      </c>
      <c r="F41" s="688">
        <v>-10</v>
      </c>
      <c r="G41" s="688">
        <v>-10</v>
      </c>
      <c r="H41" s="688">
        <v>0</v>
      </c>
      <c r="I41" s="681">
        <v>-39.666324626503915</v>
      </c>
      <c r="J41" s="681">
        <v>-66.333478497510882</v>
      </c>
      <c r="K41" s="681">
        <v>-22.012250400186129</v>
      </c>
      <c r="L41" s="681">
        <v>1.7274382913319337</v>
      </c>
      <c r="M41" s="208" t="str">
        <f t="shared" si="11"/>
        <v>N/A</v>
      </c>
      <c r="N41" s="208" t="str">
        <f t="shared" si="7"/>
        <v>N/A</v>
      </c>
      <c r="O41" s="198"/>
      <c r="P41" s="13">
        <v>-10</v>
      </c>
      <c r="Q41" s="13">
        <v>0</v>
      </c>
      <c r="R41" s="13">
        <v>0</v>
      </c>
      <c r="S41" s="13">
        <v>0</v>
      </c>
      <c r="T41" s="13">
        <v>0</v>
      </c>
      <c r="U41" s="13">
        <v>0</v>
      </c>
      <c r="V41" s="13">
        <v>0</v>
      </c>
      <c r="W41" s="13">
        <v>0</v>
      </c>
      <c r="X41" s="13">
        <v>-5</v>
      </c>
      <c r="Y41" s="13">
        <v>-5</v>
      </c>
      <c r="Z41" s="13">
        <v>-5</v>
      </c>
      <c r="AA41" s="13">
        <v>-5</v>
      </c>
      <c r="AB41" s="13">
        <v>0</v>
      </c>
      <c r="AC41" s="13">
        <v>0</v>
      </c>
      <c r="AD41" s="13">
        <v>0</v>
      </c>
      <c r="AE41" s="13">
        <v>0</v>
      </c>
      <c r="AF41" s="13">
        <v>0</v>
      </c>
      <c r="AG41" s="13">
        <v>0</v>
      </c>
      <c r="AH41" s="13"/>
      <c r="AI41" s="13"/>
      <c r="AJ41" s="13"/>
      <c r="AK41" s="13"/>
      <c r="AL41" s="13"/>
      <c r="AM41" s="13"/>
      <c r="AN41" s="13"/>
      <c r="AO41" s="13"/>
      <c r="AP41" s="13"/>
      <c r="AQ41" s="13"/>
      <c r="AR41" s="13"/>
      <c r="AS41" s="13"/>
      <c r="AT41" s="13"/>
      <c r="AU41" s="635"/>
      <c r="AV41" s="13">
        <f t="shared" si="95"/>
        <v>-15</v>
      </c>
      <c r="AW41" s="13">
        <f t="shared" si="96"/>
        <v>-10</v>
      </c>
      <c r="AX41" s="13">
        <f t="shared" si="97"/>
        <v>0</v>
      </c>
      <c r="AY41" s="13">
        <f t="shared" si="98"/>
        <v>0</v>
      </c>
      <c r="AZ41" s="13">
        <f t="shared" si="99"/>
        <v>0</v>
      </c>
      <c r="BA41" s="13">
        <f t="shared" si="100"/>
        <v>-10</v>
      </c>
      <c r="BB41" s="13">
        <f t="shared" si="101"/>
        <v>-10</v>
      </c>
      <c r="BC41" s="13">
        <f t="shared" si="102"/>
        <v>0</v>
      </c>
      <c r="BD41" s="13">
        <f t="shared" si="103"/>
        <v>0</v>
      </c>
      <c r="BE41" s="13">
        <f t="shared" si="104"/>
        <v>0</v>
      </c>
      <c r="BF41" s="13"/>
      <c r="BG41" s="13"/>
      <c r="BH41" s="13"/>
      <c r="BI41" s="50"/>
      <c r="BJ41" s="59"/>
      <c r="BK41" s="59"/>
      <c r="BM41" s="10" t="s">
        <v>17</v>
      </c>
      <c r="BN41" s="13">
        <f t="shared" si="58"/>
        <v>0</v>
      </c>
      <c r="BO41" s="13">
        <f t="shared" si="58"/>
        <v>-25</v>
      </c>
      <c r="BP41" s="13">
        <f t="shared" si="58"/>
        <v>-5</v>
      </c>
      <c r="BQ41" s="13">
        <f t="shared" si="58"/>
        <v>-10</v>
      </c>
      <c r="BR41" s="13">
        <f t="shared" si="58"/>
        <v>-10</v>
      </c>
      <c r="BS41" s="13">
        <f t="shared" si="58"/>
        <v>0</v>
      </c>
      <c r="BT41" s="13">
        <f t="shared" si="58"/>
        <v>-39.666324626503915</v>
      </c>
      <c r="BU41" s="13">
        <f t="shared" si="58"/>
        <v>-66.333478497510882</v>
      </c>
      <c r="BV41" s="13">
        <f t="shared" si="58"/>
        <v>-22.012250400186129</v>
      </c>
      <c r="BW41" s="13"/>
      <c r="BX41" s="212"/>
      <c r="BY41" s="208"/>
      <c r="BZ41" s="301"/>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679"/>
      <c r="DK41" s="679"/>
      <c r="DL41" s="679"/>
      <c r="DM41" s="679"/>
      <c r="DN41" s="679"/>
      <c r="DO41" s="679"/>
      <c r="DP41" s="679"/>
      <c r="DQ41" s="679"/>
      <c r="DR41" s="679"/>
      <c r="DS41" s="679"/>
      <c r="DT41" s="679"/>
      <c r="DU41" s="679"/>
      <c r="DV41" s="679"/>
    </row>
    <row r="42" spans="2:126" x14ac:dyDescent="0.3">
      <c r="B42" s="10" t="s">
        <v>18</v>
      </c>
      <c r="C42" s="688">
        <v>90</v>
      </c>
      <c r="D42" s="688">
        <v>115</v>
      </c>
      <c r="E42" s="688">
        <v>130</v>
      </c>
      <c r="F42" s="688">
        <v>150</v>
      </c>
      <c r="G42" s="688">
        <v>110</v>
      </c>
      <c r="H42" s="688">
        <v>80</v>
      </c>
      <c r="I42" s="681">
        <v>180.06606234098049</v>
      </c>
      <c r="J42" s="681">
        <v>359.81316342481796</v>
      </c>
      <c r="K42" s="681">
        <v>712.52029942968272</v>
      </c>
      <c r="L42" s="681">
        <v>222.75313207949404</v>
      </c>
      <c r="M42" s="208">
        <f t="shared" si="11"/>
        <v>0.98025078529002174</v>
      </c>
      <c r="N42" s="208">
        <f t="shared" si="7"/>
        <v>-0.68737293203044092</v>
      </c>
      <c r="O42" s="198"/>
      <c r="P42" s="13">
        <v>20</v>
      </c>
      <c r="Q42" s="13">
        <v>25</v>
      </c>
      <c r="R42" s="13">
        <v>20</v>
      </c>
      <c r="S42" s="13">
        <v>35</v>
      </c>
      <c r="T42" s="13">
        <v>25</v>
      </c>
      <c r="U42" s="13">
        <v>20</v>
      </c>
      <c r="V42" s="13">
        <v>20</v>
      </c>
      <c r="W42" s="13">
        <v>40</v>
      </c>
      <c r="X42" s="13">
        <v>35</v>
      </c>
      <c r="Y42" s="13">
        <v>5</v>
      </c>
      <c r="Z42" s="13">
        <v>30</v>
      </c>
      <c r="AA42" s="13">
        <v>15</v>
      </c>
      <c r="AB42" s="13">
        <v>15</v>
      </c>
      <c r="AC42" s="13">
        <v>25</v>
      </c>
      <c r="AD42" s="13">
        <v>45</v>
      </c>
      <c r="AE42" s="13">
        <v>15</v>
      </c>
      <c r="AF42" s="13">
        <v>10</v>
      </c>
      <c r="AG42" s="13">
        <v>10</v>
      </c>
      <c r="AH42" s="13"/>
      <c r="AI42" s="13"/>
      <c r="AJ42" s="13"/>
      <c r="AK42" s="13"/>
      <c r="AL42" s="13"/>
      <c r="AM42" s="13"/>
      <c r="AN42" s="13"/>
      <c r="AO42" s="13"/>
      <c r="AP42" s="13"/>
      <c r="AQ42" s="13"/>
      <c r="AR42" s="13"/>
      <c r="AS42" s="13"/>
      <c r="AT42" s="13"/>
      <c r="AU42" s="635"/>
      <c r="AV42" s="13">
        <f t="shared" si="95"/>
        <v>70</v>
      </c>
      <c r="AW42" s="13">
        <f t="shared" si="96"/>
        <v>45</v>
      </c>
      <c r="AX42" s="13">
        <f t="shared" si="97"/>
        <v>55</v>
      </c>
      <c r="AY42" s="13">
        <f t="shared" si="98"/>
        <v>45</v>
      </c>
      <c r="AZ42" s="13">
        <f t="shared" si="99"/>
        <v>60</v>
      </c>
      <c r="BA42" s="13">
        <f t="shared" si="100"/>
        <v>40</v>
      </c>
      <c r="BB42" s="13">
        <f t="shared" si="101"/>
        <v>45</v>
      </c>
      <c r="BC42" s="13">
        <f t="shared" si="102"/>
        <v>40</v>
      </c>
      <c r="BD42" s="13">
        <f t="shared" si="103"/>
        <v>60</v>
      </c>
      <c r="BE42" s="13">
        <f t="shared" si="104"/>
        <v>20</v>
      </c>
      <c r="BF42" s="13"/>
      <c r="BG42" s="13"/>
      <c r="BH42" s="13"/>
      <c r="BI42" s="50"/>
      <c r="BJ42" s="59"/>
      <c r="BK42" s="59"/>
      <c r="BM42" s="10" t="s">
        <v>18</v>
      </c>
      <c r="BN42" s="13">
        <f t="shared" si="58"/>
        <v>90</v>
      </c>
      <c r="BO42" s="13">
        <f t="shared" si="58"/>
        <v>115</v>
      </c>
      <c r="BP42" s="13">
        <f t="shared" si="58"/>
        <v>130</v>
      </c>
      <c r="BQ42" s="13">
        <f t="shared" si="58"/>
        <v>150</v>
      </c>
      <c r="BR42" s="13">
        <f t="shared" si="58"/>
        <v>110</v>
      </c>
      <c r="BS42" s="13">
        <f t="shared" si="58"/>
        <v>80</v>
      </c>
      <c r="BT42" s="13">
        <f t="shared" si="58"/>
        <v>180.06606234098049</v>
      </c>
      <c r="BU42" s="13">
        <f t="shared" si="58"/>
        <v>359.81316342481796</v>
      </c>
      <c r="BV42" s="13">
        <f t="shared" si="58"/>
        <v>712.52029942968272</v>
      </c>
      <c r="BW42" s="13"/>
      <c r="BX42" s="212"/>
      <c r="BY42" s="208"/>
      <c r="BZ42" s="27"/>
      <c r="CA42" s="439"/>
      <c r="CB42" s="439"/>
      <c r="CC42" s="439"/>
      <c r="CD42" s="439"/>
      <c r="CE42" s="439"/>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679"/>
      <c r="DK42" s="679"/>
      <c r="DL42" s="679"/>
      <c r="DM42" s="679"/>
      <c r="DN42" s="679"/>
      <c r="DO42" s="679"/>
      <c r="DP42" s="679"/>
      <c r="DQ42" s="679"/>
      <c r="DR42" s="679"/>
      <c r="DS42" s="679"/>
      <c r="DT42" s="679"/>
      <c r="DU42" s="679"/>
      <c r="DV42" s="679"/>
    </row>
    <row r="43" spans="2:126" x14ac:dyDescent="0.3">
      <c r="B43" s="52" t="s">
        <v>19</v>
      </c>
      <c r="C43" s="688">
        <v>60</v>
      </c>
      <c r="D43" s="688">
        <v>90</v>
      </c>
      <c r="E43" s="688">
        <v>100</v>
      </c>
      <c r="F43" s="688">
        <v>90</v>
      </c>
      <c r="G43" s="688">
        <v>95</v>
      </c>
      <c r="H43" s="688">
        <v>130</v>
      </c>
      <c r="I43" s="681">
        <v>29.849627343141918</v>
      </c>
      <c r="J43" s="681">
        <v>125.97106786685441</v>
      </c>
      <c r="K43" s="681">
        <v>2.8420922735833756</v>
      </c>
      <c r="L43" s="681">
        <v>70.024284122674317</v>
      </c>
      <c r="M43" s="217">
        <f t="shared" si="11"/>
        <v>-0.97743853154767779</v>
      </c>
      <c r="N43" s="208" t="str">
        <f t="shared" si="7"/>
        <v>&gt;±300%</v>
      </c>
      <c r="O43" s="198"/>
      <c r="P43" s="54">
        <v>20</v>
      </c>
      <c r="Q43" s="54">
        <v>25</v>
      </c>
      <c r="R43" s="54">
        <v>10</v>
      </c>
      <c r="S43" s="54">
        <v>5</v>
      </c>
      <c r="T43" s="54">
        <v>40</v>
      </c>
      <c r="U43" s="54">
        <v>50</v>
      </c>
      <c r="V43" s="54">
        <v>35</v>
      </c>
      <c r="W43" s="54">
        <v>30</v>
      </c>
      <c r="X43" s="54">
        <v>20</v>
      </c>
      <c r="Y43" s="54">
        <v>5</v>
      </c>
      <c r="Z43" s="54">
        <v>10</v>
      </c>
      <c r="AA43" s="54">
        <v>40</v>
      </c>
      <c r="AB43" s="54">
        <v>30</v>
      </c>
      <c r="AC43" s="54">
        <v>10</v>
      </c>
      <c r="AD43" s="54">
        <v>10</v>
      </c>
      <c r="AE43" s="54">
        <v>35</v>
      </c>
      <c r="AF43" s="54">
        <v>45</v>
      </c>
      <c r="AG43" s="54">
        <v>40</v>
      </c>
      <c r="AH43" s="54"/>
      <c r="AI43" s="54"/>
      <c r="AJ43" s="54"/>
      <c r="AK43" s="54"/>
      <c r="AL43" s="54"/>
      <c r="AM43" s="54"/>
      <c r="AN43" s="54"/>
      <c r="AO43" s="13"/>
      <c r="AP43" s="13"/>
      <c r="AQ43" s="13"/>
      <c r="AR43" s="13"/>
      <c r="AS43" s="13"/>
      <c r="AT43" s="13"/>
      <c r="AU43" s="635"/>
      <c r="AV43" s="54">
        <f t="shared" si="95"/>
        <v>45</v>
      </c>
      <c r="AW43" s="54">
        <f t="shared" si="96"/>
        <v>45</v>
      </c>
      <c r="AX43" s="54">
        <f t="shared" si="97"/>
        <v>15</v>
      </c>
      <c r="AY43" s="54">
        <f t="shared" si="98"/>
        <v>90</v>
      </c>
      <c r="AZ43" s="54">
        <f t="shared" si="99"/>
        <v>65</v>
      </c>
      <c r="BA43" s="54">
        <f t="shared" si="100"/>
        <v>25</v>
      </c>
      <c r="BB43" s="54">
        <f t="shared" si="101"/>
        <v>50</v>
      </c>
      <c r="BC43" s="54">
        <f t="shared" si="102"/>
        <v>40</v>
      </c>
      <c r="BD43" s="54">
        <f t="shared" si="103"/>
        <v>45</v>
      </c>
      <c r="BE43" s="54">
        <f t="shared" si="104"/>
        <v>85</v>
      </c>
      <c r="BF43" s="54"/>
      <c r="BG43" s="54"/>
      <c r="BH43" s="54"/>
      <c r="BI43" s="517"/>
      <c r="BJ43" s="620"/>
      <c r="BK43" s="620"/>
      <c r="BM43" s="52" t="s">
        <v>19</v>
      </c>
      <c r="BN43" s="54">
        <f t="shared" si="58"/>
        <v>60</v>
      </c>
      <c r="BO43" s="54">
        <f t="shared" si="58"/>
        <v>90</v>
      </c>
      <c r="BP43" s="54">
        <f t="shared" si="58"/>
        <v>100</v>
      </c>
      <c r="BQ43" s="54">
        <f t="shared" si="58"/>
        <v>90</v>
      </c>
      <c r="BR43" s="54">
        <f t="shared" si="58"/>
        <v>95</v>
      </c>
      <c r="BS43" s="54">
        <f t="shared" si="58"/>
        <v>130</v>
      </c>
      <c r="BT43" s="54">
        <f t="shared" si="58"/>
        <v>29.849627343141918</v>
      </c>
      <c r="BU43" s="54">
        <f t="shared" si="58"/>
        <v>125.97106786685441</v>
      </c>
      <c r="BV43" s="54">
        <f t="shared" si="58"/>
        <v>2.8420922735833756</v>
      </c>
      <c r="BW43" s="54"/>
      <c r="BX43" s="216"/>
      <c r="BY43" s="217"/>
      <c r="BZ43" s="27"/>
      <c r="CA43" s="447"/>
      <c r="CB43" s="447"/>
      <c r="CC43" s="447"/>
      <c r="CD43" s="447"/>
      <c r="CE43" s="44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row>
    <row r="44" spans="2:126" x14ac:dyDescent="0.3">
      <c r="B44" s="239" t="s">
        <v>58</v>
      </c>
      <c r="C44" s="665">
        <v>220</v>
      </c>
      <c r="D44" s="665">
        <v>225</v>
      </c>
      <c r="E44" s="665">
        <v>240</v>
      </c>
      <c r="F44" s="665">
        <v>235</v>
      </c>
      <c r="G44" s="665">
        <v>235</v>
      </c>
      <c r="H44" s="665">
        <v>235</v>
      </c>
      <c r="I44" s="665">
        <v>248.88000000000008</v>
      </c>
      <c r="J44" s="665">
        <v>234.76896366997812</v>
      </c>
      <c r="K44" s="665">
        <v>243.6419092646704</v>
      </c>
      <c r="L44" s="665">
        <v>256.70065974056388</v>
      </c>
      <c r="M44" s="243">
        <f t="shared" si="11"/>
        <v>3.7794372203155735E-2</v>
      </c>
      <c r="N44" s="243">
        <f t="shared" si="7"/>
        <v>5.3598128972580206E-2</v>
      </c>
      <c r="O44" s="198"/>
      <c r="P44" s="242">
        <v>45</v>
      </c>
      <c r="Q44" s="242">
        <v>65</v>
      </c>
      <c r="R44" s="242">
        <v>50</v>
      </c>
      <c r="S44" s="242">
        <v>65</v>
      </c>
      <c r="T44" s="242">
        <v>45</v>
      </c>
      <c r="U44" s="242">
        <v>65</v>
      </c>
      <c r="V44" s="242">
        <v>50</v>
      </c>
      <c r="W44" s="242">
        <v>70</v>
      </c>
      <c r="X44" s="242">
        <v>45</v>
      </c>
      <c r="Y44" s="242">
        <v>75</v>
      </c>
      <c r="Z44" s="242">
        <v>55</v>
      </c>
      <c r="AA44" s="242">
        <v>70</v>
      </c>
      <c r="AB44" s="242">
        <v>45</v>
      </c>
      <c r="AC44" s="242">
        <v>70</v>
      </c>
      <c r="AD44" s="242">
        <v>55</v>
      </c>
      <c r="AE44" s="242">
        <v>70</v>
      </c>
      <c r="AF44" s="242">
        <v>45</v>
      </c>
      <c r="AG44" s="242">
        <v>70</v>
      </c>
      <c r="AH44" s="242">
        <v>62.22000000000002</v>
      </c>
      <c r="AI44" s="242">
        <v>62.22000000000002</v>
      </c>
      <c r="AJ44" s="242">
        <v>62.22000000000002</v>
      </c>
      <c r="AK44" s="242">
        <v>62.22000000000002</v>
      </c>
      <c r="AL44" s="242">
        <v>58.69224091749453</v>
      </c>
      <c r="AM44" s="242">
        <v>58.69224091749453</v>
      </c>
      <c r="AN44" s="242">
        <v>58.69224091749453</v>
      </c>
      <c r="AO44" s="242">
        <v>58.69224091749453</v>
      </c>
      <c r="AP44" s="242">
        <v>57.099048175732733</v>
      </c>
      <c r="AQ44" s="242">
        <v>59.478536181801729</v>
      </c>
      <c r="AR44" s="242">
        <v>60.55383400203641</v>
      </c>
      <c r="AS44" s="242">
        <v>66.51049090509953</v>
      </c>
      <c r="AT44" s="242">
        <v>65.477870712452045</v>
      </c>
      <c r="AU44" s="635"/>
      <c r="AV44" s="242">
        <v>110</v>
      </c>
      <c r="AW44" s="242">
        <v>110</v>
      </c>
      <c r="AX44" s="242">
        <v>115</v>
      </c>
      <c r="AY44" s="242">
        <v>110</v>
      </c>
      <c r="AZ44" s="242">
        <v>120</v>
      </c>
      <c r="BA44" s="242">
        <v>120</v>
      </c>
      <c r="BB44" s="242">
        <v>125</v>
      </c>
      <c r="BC44" s="242">
        <v>115</v>
      </c>
      <c r="BD44" s="242">
        <v>125</v>
      </c>
      <c r="BE44" s="242">
        <v>115</v>
      </c>
      <c r="BF44" s="242">
        <v>129.54000000000002</v>
      </c>
      <c r="BG44" s="242">
        <v>119.34</v>
      </c>
      <c r="BH44" s="242">
        <f t="shared" ref="BH44:BH45" si="105">AL44+AM44</f>
        <v>117.38448183498906</v>
      </c>
      <c r="BI44" s="518">
        <f t="shared" si="22"/>
        <v>117.38448183498906</v>
      </c>
      <c r="BJ44" s="621">
        <f t="shared" ref="BJ44:BJ56" si="106">AP44+AQ44</f>
        <v>116.57758435753446</v>
      </c>
      <c r="BK44" s="621">
        <f t="shared" ref="BK44:BK59" si="107">AR44+AS44</f>
        <v>127.06432490713594</v>
      </c>
      <c r="BM44" s="239" t="s">
        <v>58</v>
      </c>
      <c r="BN44" s="242">
        <f t="shared" si="58"/>
        <v>220</v>
      </c>
      <c r="BO44" s="242">
        <f t="shared" si="58"/>
        <v>225</v>
      </c>
      <c r="BP44" s="242">
        <f t="shared" si="58"/>
        <v>240</v>
      </c>
      <c r="BQ44" s="242">
        <f t="shared" si="58"/>
        <v>235</v>
      </c>
      <c r="BR44" s="242">
        <f t="shared" si="58"/>
        <v>235</v>
      </c>
      <c r="BS44" s="242">
        <f t="shared" si="58"/>
        <v>235</v>
      </c>
      <c r="BT44" s="242">
        <f t="shared" si="58"/>
        <v>248.88000000000008</v>
      </c>
      <c r="BU44" s="242">
        <f t="shared" si="58"/>
        <v>234.76896366997812</v>
      </c>
      <c r="BV44" s="242">
        <f t="shared" si="58"/>
        <v>243.6419092646704</v>
      </c>
      <c r="BW44" s="242">
        <f>L44</f>
        <v>256.70065974056388</v>
      </c>
      <c r="BX44" s="243">
        <f t="shared" si="28"/>
        <v>3.7794372203155735E-2</v>
      </c>
      <c r="BY44" s="243">
        <f>N44</f>
        <v>5.3598128972580206E-2</v>
      </c>
      <c r="BZ44" s="198"/>
      <c r="CA44" s="451">
        <f t="shared" ref="CA44:CP46" si="108">P44</f>
        <v>45</v>
      </c>
      <c r="CB44" s="451">
        <f t="shared" si="108"/>
        <v>65</v>
      </c>
      <c r="CC44" s="451">
        <f t="shared" si="108"/>
        <v>50</v>
      </c>
      <c r="CD44" s="451">
        <f t="shared" si="108"/>
        <v>65</v>
      </c>
      <c r="CE44" s="451">
        <f t="shared" si="108"/>
        <v>45</v>
      </c>
      <c r="CF44" s="451">
        <f t="shared" si="108"/>
        <v>65</v>
      </c>
      <c r="CG44" s="451">
        <f t="shared" si="108"/>
        <v>50</v>
      </c>
      <c r="CH44" s="451">
        <f t="shared" si="108"/>
        <v>70</v>
      </c>
      <c r="CI44" s="451">
        <f t="shared" si="108"/>
        <v>45</v>
      </c>
      <c r="CJ44" s="451">
        <f t="shared" si="108"/>
        <v>75</v>
      </c>
      <c r="CK44" s="451">
        <f t="shared" si="108"/>
        <v>55</v>
      </c>
      <c r="CL44" s="451">
        <f t="shared" si="108"/>
        <v>70</v>
      </c>
      <c r="CM44" s="451">
        <f t="shared" si="108"/>
        <v>45</v>
      </c>
      <c r="CN44" s="451">
        <f t="shared" si="108"/>
        <v>70</v>
      </c>
      <c r="CO44" s="451">
        <f t="shared" si="108"/>
        <v>55</v>
      </c>
      <c r="CP44" s="451">
        <f t="shared" si="108"/>
        <v>70</v>
      </c>
      <c r="CQ44" s="451">
        <f t="shared" ref="CQ44:DE46" si="109">AF44</f>
        <v>45</v>
      </c>
      <c r="CR44" s="451">
        <f t="shared" si="109"/>
        <v>70</v>
      </c>
      <c r="CS44" s="451">
        <f t="shared" si="109"/>
        <v>62.22000000000002</v>
      </c>
      <c r="CT44" s="451">
        <f t="shared" si="109"/>
        <v>62.22000000000002</v>
      </c>
      <c r="CU44" s="451">
        <f t="shared" si="109"/>
        <v>62.22000000000002</v>
      </c>
      <c r="CV44" s="451">
        <f t="shared" si="109"/>
        <v>62.22000000000002</v>
      </c>
      <c r="CW44" s="451">
        <f t="shared" si="109"/>
        <v>58.69224091749453</v>
      </c>
      <c r="CX44" s="451">
        <f t="shared" si="109"/>
        <v>58.69224091749453</v>
      </c>
      <c r="CY44" s="451">
        <f t="shared" si="109"/>
        <v>58.69224091749453</v>
      </c>
      <c r="CZ44" s="451">
        <f t="shared" si="109"/>
        <v>58.69224091749453</v>
      </c>
      <c r="DA44" s="451">
        <f t="shared" si="109"/>
        <v>57.099048175732733</v>
      </c>
      <c r="DB44" s="451">
        <f t="shared" si="109"/>
        <v>59.478536181801729</v>
      </c>
      <c r="DC44" s="451">
        <f t="shared" si="109"/>
        <v>60.55383400203641</v>
      </c>
      <c r="DD44" s="451">
        <f t="shared" si="109"/>
        <v>66.51049090509953</v>
      </c>
      <c r="DE44" s="451">
        <f t="shared" si="109"/>
        <v>65.477870712452045</v>
      </c>
      <c r="DF44" s="451"/>
      <c r="DG44" s="451">
        <f t="shared" ref="DG44:DV46" si="110">AV44</f>
        <v>110</v>
      </c>
      <c r="DH44" s="451">
        <f t="shared" si="110"/>
        <v>110</v>
      </c>
      <c r="DI44" s="451">
        <f t="shared" si="110"/>
        <v>115</v>
      </c>
      <c r="DJ44" s="451">
        <f t="shared" si="110"/>
        <v>110</v>
      </c>
      <c r="DK44" s="451">
        <f t="shared" si="110"/>
        <v>120</v>
      </c>
      <c r="DL44" s="451">
        <f t="shared" si="110"/>
        <v>120</v>
      </c>
      <c r="DM44" s="451">
        <f t="shared" si="110"/>
        <v>125</v>
      </c>
      <c r="DN44" s="451">
        <f t="shared" si="110"/>
        <v>115</v>
      </c>
      <c r="DO44" s="451">
        <f t="shared" si="110"/>
        <v>125</v>
      </c>
      <c r="DP44" s="451">
        <f t="shared" si="110"/>
        <v>115</v>
      </c>
      <c r="DQ44" s="451">
        <f t="shared" si="110"/>
        <v>129.54000000000002</v>
      </c>
      <c r="DR44" s="451">
        <f t="shared" si="110"/>
        <v>119.34</v>
      </c>
      <c r="DS44" s="451">
        <f t="shared" si="110"/>
        <v>117.38448183498906</v>
      </c>
      <c r="DT44" s="451">
        <f t="shared" si="110"/>
        <v>117.38448183498906</v>
      </c>
      <c r="DU44" s="451">
        <f t="shared" si="110"/>
        <v>116.57758435753446</v>
      </c>
      <c r="DV44" s="451">
        <f t="shared" si="110"/>
        <v>127.06432490713594</v>
      </c>
    </row>
    <row r="45" spans="2:126" x14ac:dyDescent="0.3">
      <c r="B45" s="244" t="s">
        <v>31</v>
      </c>
      <c r="C45" s="666">
        <v>435</v>
      </c>
      <c r="D45" s="666">
        <v>455</v>
      </c>
      <c r="E45" s="666">
        <v>445</v>
      </c>
      <c r="F45" s="666">
        <v>490</v>
      </c>
      <c r="G45" s="666">
        <v>505</v>
      </c>
      <c r="H45" s="666">
        <v>525</v>
      </c>
      <c r="I45" s="666">
        <v>584.22913046317694</v>
      </c>
      <c r="J45" s="666">
        <v>500.47378682248154</v>
      </c>
      <c r="K45" s="666">
        <v>554.78384453233207</v>
      </c>
      <c r="L45" s="666">
        <v>588.03953933929688</v>
      </c>
      <c r="M45" s="248">
        <f t="shared" si="11"/>
        <v>0.10851728729823429</v>
      </c>
      <c r="N45" s="248">
        <f t="shared" si="7"/>
        <v>5.9943516983625322E-2</v>
      </c>
      <c r="O45" s="198"/>
      <c r="P45" s="247">
        <v>105</v>
      </c>
      <c r="Q45" s="247">
        <v>115</v>
      </c>
      <c r="R45" s="247">
        <v>110</v>
      </c>
      <c r="S45" s="247">
        <v>110</v>
      </c>
      <c r="T45" s="247">
        <v>105</v>
      </c>
      <c r="U45" s="247">
        <v>115</v>
      </c>
      <c r="V45" s="247">
        <v>115</v>
      </c>
      <c r="W45" s="247">
        <v>120</v>
      </c>
      <c r="X45" s="247">
        <v>120</v>
      </c>
      <c r="Y45" s="247">
        <v>130</v>
      </c>
      <c r="Z45" s="247">
        <v>125</v>
      </c>
      <c r="AA45" s="247">
        <v>125</v>
      </c>
      <c r="AB45" s="247">
        <v>125</v>
      </c>
      <c r="AC45" s="247">
        <v>125</v>
      </c>
      <c r="AD45" s="247">
        <v>130</v>
      </c>
      <c r="AE45" s="247">
        <v>130</v>
      </c>
      <c r="AF45" s="247">
        <v>130</v>
      </c>
      <c r="AG45" s="247">
        <v>135</v>
      </c>
      <c r="AH45" s="247">
        <v>146.35688023958647</v>
      </c>
      <c r="AI45" s="247">
        <v>146.22372574012326</v>
      </c>
      <c r="AJ45" s="247">
        <v>145.15848974441764</v>
      </c>
      <c r="AK45" s="247">
        <v>146.49003473904969</v>
      </c>
      <c r="AL45" s="247">
        <v>117.7626785735126</v>
      </c>
      <c r="AM45" s="247">
        <v>103.79124483522574</v>
      </c>
      <c r="AN45" s="247">
        <v>136.33611151161961</v>
      </c>
      <c r="AO45" s="247">
        <v>142.58375190212359</v>
      </c>
      <c r="AP45" s="247">
        <v>143.33431167859692</v>
      </c>
      <c r="AQ45" s="247">
        <v>132.13373642526798</v>
      </c>
      <c r="AR45" s="247">
        <v>131.94819154228355</v>
      </c>
      <c r="AS45" s="247">
        <v>147.36760488618359</v>
      </c>
      <c r="AT45" s="247">
        <v>143.50226373883504</v>
      </c>
      <c r="AU45" s="635"/>
      <c r="AV45" s="247">
        <f t="shared" ref="AV45:AV46" si="111">D45-AW45</f>
        <v>235</v>
      </c>
      <c r="AW45" s="247">
        <f t="shared" ref="AW45:AW46" si="112">SUM(P45:Q45)</f>
        <v>220</v>
      </c>
      <c r="AX45" s="247">
        <f t="shared" ref="AX45:AX46" si="113">SUM(R45:S45)</f>
        <v>220</v>
      </c>
      <c r="AY45" s="247">
        <f t="shared" ref="AY45:AY46" si="114">SUM(T45:U45)</f>
        <v>220</v>
      </c>
      <c r="AZ45" s="247">
        <f t="shared" ref="AZ45:AZ46" si="115">SUM(V45:W45)</f>
        <v>235</v>
      </c>
      <c r="BA45" s="247">
        <f t="shared" ref="BA45:BA46" si="116">SUM(X45:Y45)</f>
        <v>250</v>
      </c>
      <c r="BB45" s="247">
        <f t="shared" ref="BB45:BB46" si="117">SUM(Z45:AA45)</f>
        <v>250</v>
      </c>
      <c r="BC45" s="247">
        <f t="shared" ref="BC45:BC46" si="118">SUM(AB45:AC45)</f>
        <v>250</v>
      </c>
      <c r="BD45" s="247">
        <f t="shared" ref="BD45:BD46" si="119">SUM(AD45:AE45)</f>
        <v>260</v>
      </c>
      <c r="BE45" s="247">
        <f t="shared" ref="BE45:BE46" si="120">SUM(AF45:AG45)</f>
        <v>265</v>
      </c>
      <c r="BF45" s="247">
        <f t="shared" ref="BF45:BF50" si="121">AH45+AI45</f>
        <v>292.58060597970973</v>
      </c>
      <c r="BG45" s="247">
        <f t="shared" si="20"/>
        <v>291.64852448346733</v>
      </c>
      <c r="BH45" s="247">
        <f t="shared" si="105"/>
        <v>221.55392340873834</v>
      </c>
      <c r="BI45" s="518">
        <f t="shared" si="22"/>
        <v>278.9198634137432</v>
      </c>
      <c r="BJ45" s="621">
        <f t="shared" si="106"/>
        <v>275.46804810386493</v>
      </c>
      <c r="BK45" s="621">
        <f t="shared" si="107"/>
        <v>279.31579642846714</v>
      </c>
      <c r="BM45" s="244" t="s">
        <v>31</v>
      </c>
      <c r="BN45" s="247">
        <f t="shared" si="58"/>
        <v>435</v>
      </c>
      <c r="BO45" s="247">
        <f t="shared" si="58"/>
        <v>455</v>
      </c>
      <c r="BP45" s="247">
        <f t="shared" si="58"/>
        <v>445</v>
      </c>
      <c r="BQ45" s="247">
        <f t="shared" si="58"/>
        <v>490</v>
      </c>
      <c r="BR45" s="247">
        <f t="shared" si="58"/>
        <v>505</v>
      </c>
      <c r="BS45" s="247">
        <f t="shared" si="58"/>
        <v>525</v>
      </c>
      <c r="BT45" s="247">
        <f t="shared" si="58"/>
        <v>584.22913046317694</v>
      </c>
      <c r="BU45" s="247">
        <f t="shared" si="58"/>
        <v>500.47378682248154</v>
      </c>
      <c r="BV45" s="247">
        <f t="shared" si="58"/>
        <v>554.78384453233207</v>
      </c>
      <c r="BW45" s="247">
        <f>L45</f>
        <v>588.03953933929688</v>
      </c>
      <c r="BX45" s="248">
        <f t="shared" si="28"/>
        <v>0.10851728729823429</v>
      </c>
      <c r="BY45" s="248">
        <f>N45</f>
        <v>5.9943516983625322E-2</v>
      </c>
      <c r="BZ45" s="59"/>
      <c r="CA45" s="452">
        <f t="shared" si="108"/>
        <v>105</v>
      </c>
      <c r="CB45" s="452">
        <f t="shared" si="108"/>
        <v>115</v>
      </c>
      <c r="CC45" s="452">
        <f t="shared" si="108"/>
        <v>110</v>
      </c>
      <c r="CD45" s="452">
        <f t="shared" si="108"/>
        <v>110</v>
      </c>
      <c r="CE45" s="452">
        <f t="shared" si="108"/>
        <v>105</v>
      </c>
      <c r="CF45" s="452">
        <f t="shared" si="108"/>
        <v>115</v>
      </c>
      <c r="CG45" s="452">
        <f t="shared" si="108"/>
        <v>115</v>
      </c>
      <c r="CH45" s="452">
        <f t="shared" si="108"/>
        <v>120</v>
      </c>
      <c r="CI45" s="452">
        <f t="shared" si="108"/>
        <v>120</v>
      </c>
      <c r="CJ45" s="452">
        <f t="shared" si="108"/>
        <v>130</v>
      </c>
      <c r="CK45" s="452">
        <f t="shared" si="108"/>
        <v>125</v>
      </c>
      <c r="CL45" s="452">
        <f t="shared" si="108"/>
        <v>125</v>
      </c>
      <c r="CM45" s="452">
        <f t="shared" si="108"/>
        <v>125</v>
      </c>
      <c r="CN45" s="452">
        <f t="shared" si="108"/>
        <v>125</v>
      </c>
      <c r="CO45" s="452">
        <f t="shared" si="108"/>
        <v>130</v>
      </c>
      <c r="CP45" s="452">
        <f t="shared" si="108"/>
        <v>130</v>
      </c>
      <c r="CQ45" s="452">
        <f t="shared" si="109"/>
        <v>130</v>
      </c>
      <c r="CR45" s="452">
        <f t="shared" si="109"/>
        <v>135</v>
      </c>
      <c r="CS45" s="452">
        <f t="shared" si="109"/>
        <v>146.35688023958647</v>
      </c>
      <c r="CT45" s="452">
        <f t="shared" si="109"/>
        <v>146.22372574012326</v>
      </c>
      <c r="CU45" s="452">
        <f t="shared" si="109"/>
        <v>145.15848974441764</v>
      </c>
      <c r="CV45" s="452">
        <f t="shared" si="109"/>
        <v>146.49003473904969</v>
      </c>
      <c r="CW45" s="452">
        <f t="shared" si="109"/>
        <v>117.7626785735126</v>
      </c>
      <c r="CX45" s="452">
        <f t="shared" si="109"/>
        <v>103.79124483522574</v>
      </c>
      <c r="CY45" s="452">
        <f t="shared" si="109"/>
        <v>136.33611151161961</v>
      </c>
      <c r="CZ45" s="452">
        <f t="shared" si="109"/>
        <v>142.58375190212359</v>
      </c>
      <c r="DA45" s="452">
        <f t="shared" si="109"/>
        <v>143.33431167859692</v>
      </c>
      <c r="DB45" s="452">
        <f t="shared" si="109"/>
        <v>132.13373642526798</v>
      </c>
      <c r="DC45" s="452">
        <f t="shared" si="109"/>
        <v>131.94819154228355</v>
      </c>
      <c r="DD45" s="452">
        <f t="shared" si="109"/>
        <v>147.36760488618359</v>
      </c>
      <c r="DE45" s="452">
        <f t="shared" si="109"/>
        <v>143.50226373883504</v>
      </c>
      <c r="DF45" s="452"/>
      <c r="DG45" s="452">
        <f t="shared" si="110"/>
        <v>235</v>
      </c>
      <c r="DH45" s="452">
        <f t="shared" si="110"/>
        <v>220</v>
      </c>
      <c r="DI45" s="452">
        <f t="shared" si="110"/>
        <v>220</v>
      </c>
      <c r="DJ45" s="452">
        <f t="shared" si="110"/>
        <v>220</v>
      </c>
      <c r="DK45" s="452">
        <f t="shared" si="110"/>
        <v>235</v>
      </c>
      <c r="DL45" s="452">
        <f t="shared" si="110"/>
        <v>250</v>
      </c>
      <c r="DM45" s="452">
        <f t="shared" si="110"/>
        <v>250</v>
      </c>
      <c r="DN45" s="452">
        <f t="shared" si="110"/>
        <v>250</v>
      </c>
      <c r="DO45" s="452">
        <f t="shared" si="110"/>
        <v>260</v>
      </c>
      <c r="DP45" s="452">
        <f t="shared" si="110"/>
        <v>265</v>
      </c>
      <c r="DQ45" s="452">
        <f t="shared" si="110"/>
        <v>292.58060597970973</v>
      </c>
      <c r="DR45" s="452">
        <f t="shared" si="110"/>
        <v>291.64852448346733</v>
      </c>
      <c r="DS45" s="452">
        <f t="shared" si="110"/>
        <v>221.55392340873834</v>
      </c>
      <c r="DT45" s="452">
        <f t="shared" si="110"/>
        <v>278.9198634137432</v>
      </c>
      <c r="DU45" s="452">
        <f t="shared" si="110"/>
        <v>275.46804810386493</v>
      </c>
      <c r="DV45" s="452">
        <f t="shared" si="110"/>
        <v>279.31579642846714</v>
      </c>
    </row>
    <row r="46" spans="2:126" x14ac:dyDescent="0.3">
      <c r="B46" s="250" t="s">
        <v>112</v>
      </c>
      <c r="C46" s="690">
        <v>-5</v>
      </c>
      <c r="D46" s="690">
        <v>50</v>
      </c>
      <c r="E46" s="690">
        <v>525</v>
      </c>
      <c r="F46" s="690">
        <v>460</v>
      </c>
      <c r="G46" s="690">
        <v>215</v>
      </c>
      <c r="H46" s="690">
        <v>280</v>
      </c>
      <c r="I46" s="690">
        <f>SUM(I47:I50)</f>
        <v>266.24833333333333</v>
      </c>
      <c r="J46" s="690">
        <f t="shared" ref="J46:L46" si="122">SUM(J47:J50)</f>
        <v>578.36975000000007</v>
      </c>
      <c r="K46" s="690">
        <f t="shared" si="122"/>
        <v>331.78375</v>
      </c>
      <c r="L46" s="690">
        <f t="shared" si="122"/>
        <v>254.0016754496522</v>
      </c>
      <c r="M46" s="210">
        <f t="shared" si="11"/>
        <v>-0.42634664070864714</v>
      </c>
      <c r="N46" s="499">
        <f t="shared" si="7"/>
        <v>-0.23443605827695846</v>
      </c>
      <c r="O46" s="198"/>
      <c r="P46" s="496">
        <v>15</v>
      </c>
      <c r="Q46" s="496">
        <v>40</v>
      </c>
      <c r="R46" s="496">
        <v>45</v>
      </c>
      <c r="S46" s="496">
        <v>75</v>
      </c>
      <c r="T46" s="496">
        <v>180</v>
      </c>
      <c r="U46" s="496">
        <v>220</v>
      </c>
      <c r="V46" s="496">
        <v>150</v>
      </c>
      <c r="W46" s="496">
        <v>115</v>
      </c>
      <c r="X46" s="496">
        <v>80</v>
      </c>
      <c r="Y46" s="496">
        <v>115</v>
      </c>
      <c r="Z46" s="496">
        <v>30</v>
      </c>
      <c r="AA46" s="496">
        <v>75</v>
      </c>
      <c r="AB46" s="496">
        <v>45</v>
      </c>
      <c r="AC46" s="496">
        <v>65</v>
      </c>
      <c r="AD46" s="496">
        <v>85</v>
      </c>
      <c r="AE46" s="496">
        <v>70</v>
      </c>
      <c r="AF46" s="496">
        <v>70</v>
      </c>
      <c r="AG46" s="496">
        <v>50</v>
      </c>
      <c r="AH46" s="496">
        <f>SUM(AH47:AH50)</f>
        <v>106.90667862297046</v>
      </c>
      <c r="AI46" s="496">
        <f t="shared" ref="AI46:AT46" si="123">SUM(AI47:AI50)</f>
        <v>85.201328801857187</v>
      </c>
      <c r="AJ46" s="496">
        <f t="shared" si="123"/>
        <v>49.669542878294827</v>
      </c>
      <c r="AK46" s="496">
        <f t="shared" si="123"/>
        <v>24.470783030210882</v>
      </c>
      <c r="AL46" s="496">
        <f t="shared" si="123"/>
        <v>300.15849182404202</v>
      </c>
      <c r="AM46" s="496">
        <f t="shared" si="123"/>
        <v>121.78182395183488</v>
      </c>
      <c r="AN46" s="496">
        <f t="shared" si="123"/>
        <v>96.566656863017542</v>
      </c>
      <c r="AO46" s="496">
        <f t="shared" si="123"/>
        <v>59.862777361105557</v>
      </c>
      <c r="AP46" s="496">
        <f t="shared" si="123"/>
        <v>20.544517487931415</v>
      </c>
      <c r="AQ46" s="496">
        <f t="shared" si="123"/>
        <v>106.59353144541492</v>
      </c>
      <c r="AR46" s="496">
        <f t="shared" si="123"/>
        <v>109.85043641980964</v>
      </c>
      <c r="AS46" s="496">
        <f t="shared" si="123"/>
        <v>94.795264646844004</v>
      </c>
      <c r="AT46" s="496">
        <f t="shared" si="123"/>
        <v>60.054218694155054</v>
      </c>
      <c r="AU46" s="635"/>
      <c r="AV46" s="496">
        <f t="shared" si="111"/>
        <v>-5</v>
      </c>
      <c r="AW46" s="36">
        <f t="shared" si="112"/>
        <v>55</v>
      </c>
      <c r="AX46" s="9">
        <f t="shared" si="113"/>
        <v>120</v>
      </c>
      <c r="AY46" s="36">
        <f t="shared" si="114"/>
        <v>400</v>
      </c>
      <c r="AZ46" s="36">
        <f t="shared" si="115"/>
        <v>265</v>
      </c>
      <c r="BA46" s="36">
        <f t="shared" si="116"/>
        <v>195</v>
      </c>
      <c r="BB46" s="36">
        <f t="shared" si="117"/>
        <v>105</v>
      </c>
      <c r="BC46" s="36">
        <f t="shared" si="118"/>
        <v>110</v>
      </c>
      <c r="BD46" s="36">
        <f t="shared" si="119"/>
        <v>155</v>
      </c>
      <c r="BE46" s="36">
        <f t="shared" si="120"/>
        <v>120</v>
      </c>
      <c r="BF46" s="13">
        <f t="shared" si="121"/>
        <v>192.10800742482763</v>
      </c>
      <c r="BG46" s="13">
        <f>AI46+AJ46</f>
        <v>134.87087168015202</v>
      </c>
      <c r="BH46" s="13">
        <f t="shared" ref="BH46:BH50" si="124">AJ46+AK46</f>
        <v>74.140325908505702</v>
      </c>
      <c r="BI46" s="59">
        <f t="shared" si="22"/>
        <v>156.4294342241231</v>
      </c>
      <c r="BJ46" s="59">
        <f t="shared" si="106"/>
        <v>127.13804893334634</v>
      </c>
      <c r="BK46" s="59">
        <f t="shared" si="107"/>
        <v>204.64570106665366</v>
      </c>
      <c r="BM46" s="265" t="s">
        <v>112</v>
      </c>
      <c r="BN46" s="50">
        <f t="shared" si="58"/>
        <v>-5</v>
      </c>
      <c r="BO46" s="50">
        <f t="shared" si="58"/>
        <v>50</v>
      </c>
      <c r="BP46" s="50">
        <f t="shared" si="58"/>
        <v>525</v>
      </c>
      <c r="BQ46" s="50">
        <f t="shared" si="58"/>
        <v>460</v>
      </c>
      <c r="BR46" s="50">
        <f t="shared" si="58"/>
        <v>215</v>
      </c>
      <c r="BS46" s="50">
        <f t="shared" si="58"/>
        <v>280</v>
      </c>
      <c r="BT46" s="50">
        <f t="shared" si="58"/>
        <v>266.24833333333333</v>
      </c>
      <c r="BU46" s="50">
        <f t="shared" si="58"/>
        <v>578.36975000000007</v>
      </c>
      <c r="BV46" s="50">
        <f t="shared" si="58"/>
        <v>331.78375</v>
      </c>
      <c r="BW46" s="50">
        <f>L46</f>
        <v>254.0016754496522</v>
      </c>
      <c r="BX46" s="210">
        <f t="shared" si="28"/>
        <v>-0.42634664070864714</v>
      </c>
      <c r="BY46" s="210">
        <f>N46</f>
        <v>-0.23443605827695846</v>
      </c>
      <c r="BZ46" s="59"/>
      <c r="CA46" s="444">
        <f t="shared" si="108"/>
        <v>15</v>
      </c>
      <c r="CB46" s="444">
        <f t="shared" si="108"/>
        <v>40</v>
      </c>
      <c r="CC46" s="444">
        <f t="shared" si="108"/>
        <v>45</v>
      </c>
      <c r="CD46" s="444">
        <f t="shared" si="108"/>
        <v>75</v>
      </c>
      <c r="CE46" s="444">
        <f t="shared" si="108"/>
        <v>180</v>
      </c>
      <c r="CF46" s="444">
        <f t="shared" si="108"/>
        <v>220</v>
      </c>
      <c r="CG46" s="444">
        <f t="shared" si="108"/>
        <v>150</v>
      </c>
      <c r="CH46" s="444">
        <f t="shared" si="108"/>
        <v>115</v>
      </c>
      <c r="CI46" s="444">
        <f t="shared" si="108"/>
        <v>80</v>
      </c>
      <c r="CJ46" s="444">
        <f t="shared" si="108"/>
        <v>115</v>
      </c>
      <c r="CK46" s="444">
        <f t="shared" si="108"/>
        <v>30</v>
      </c>
      <c r="CL46" s="444">
        <f t="shared" si="108"/>
        <v>75</v>
      </c>
      <c r="CM46" s="444">
        <f t="shared" si="108"/>
        <v>45</v>
      </c>
      <c r="CN46" s="444">
        <f t="shared" si="108"/>
        <v>65</v>
      </c>
      <c r="CO46" s="444">
        <f t="shared" si="108"/>
        <v>85</v>
      </c>
      <c r="CP46" s="444">
        <f t="shared" si="108"/>
        <v>70</v>
      </c>
      <c r="CQ46" s="444">
        <f t="shared" si="109"/>
        <v>70</v>
      </c>
      <c r="CR46" s="444">
        <f t="shared" si="109"/>
        <v>50</v>
      </c>
      <c r="CS46" s="444">
        <f t="shared" si="109"/>
        <v>106.90667862297046</v>
      </c>
      <c r="CT46" s="444">
        <f t="shared" si="109"/>
        <v>85.201328801857187</v>
      </c>
      <c r="CU46" s="444">
        <f t="shared" si="109"/>
        <v>49.669542878294827</v>
      </c>
      <c r="CV46" s="444">
        <f t="shared" si="109"/>
        <v>24.470783030210882</v>
      </c>
      <c r="CW46" s="444">
        <f t="shared" si="109"/>
        <v>300.15849182404202</v>
      </c>
      <c r="CX46" s="444">
        <f t="shared" si="109"/>
        <v>121.78182395183488</v>
      </c>
      <c r="CY46" s="444">
        <f t="shared" si="109"/>
        <v>96.566656863017542</v>
      </c>
      <c r="CZ46" s="444">
        <f t="shared" si="109"/>
        <v>59.862777361105557</v>
      </c>
      <c r="DA46" s="444">
        <f t="shared" si="109"/>
        <v>20.544517487931415</v>
      </c>
      <c r="DB46" s="444">
        <f t="shared" si="109"/>
        <v>106.59353144541492</v>
      </c>
      <c r="DC46" s="444">
        <f t="shared" si="109"/>
        <v>109.85043641980964</v>
      </c>
      <c r="DD46" s="444">
        <f t="shared" si="109"/>
        <v>94.795264646844004</v>
      </c>
      <c r="DE46" s="444">
        <f t="shared" si="109"/>
        <v>60.054218694155054</v>
      </c>
      <c r="DF46" s="444"/>
      <c r="DG46" s="444">
        <f t="shared" si="110"/>
        <v>-5</v>
      </c>
      <c r="DH46" s="444">
        <f t="shared" si="110"/>
        <v>55</v>
      </c>
      <c r="DI46" s="444">
        <f t="shared" si="110"/>
        <v>120</v>
      </c>
      <c r="DJ46" s="444">
        <f t="shared" si="110"/>
        <v>400</v>
      </c>
      <c r="DK46" s="444">
        <f t="shared" si="110"/>
        <v>265</v>
      </c>
      <c r="DL46" s="444">
        <f t="shared" si="110"/>
        <v>195</v>
      </c>
      <c r="DM46" s="444">
        <f t="shared" si="110"/>
        <v>105</v>
      </c>
      <c r="DN46" s="444">
        <f t="shared" si="110"/>
        <v>110</v>
      </c>
      <c r="DO46" s="444">
        <f t="shared" si="110"/>
        <v>155</v>
      </c>
      <c r="DP46" s="444">
        <f>BE46</f>
        <v>120</v>
      </c>
      <c r="DQ46" s="444">
        <f t="shared" si="110"/>
        <v>192.10800742482763</v>
      </c>
      <c r="DR46" s="444">
        <f t="shared" si="110"/>
        <v>134.87087168015202</v>
      </c>
      <c r="DS46" s="444">
        <f t="shared" si="110"/>
        <v>74.140325908505702</v>
      </c>
      <c r="DT46" s="444">
        <f t="shared" si="110"/>
        <v>156.4294342241231</v>
      </c>
      <c r="DU46" s="444">
        <f t="shared" si="110"/>
        <v>127.13804893334634</v>
      </c>
      <c r="DV46" s="444">
        <f t="shared" si="110"/>
        <v>204.64570106665366</v>
      </c>
    </row>
    <row r="47" spans="2:126" x14ac:dyDescent="0.3">
      <c r="B47" s="10" t="s">
        <v>15</v>
      </c>
      <c r="C47" s="689"/>
      <c r="D47" s="689"/>
      <c r="E47" s="689"/>
      <c r="F47" s="689"/>
      <c r="G47" s="689"/>
      <c r="H47" s="689"/>
      <c r="I47" s="689">
        <v>158.83133333333333</v>
      </c>
      <c r="J47" s="689">
        <v>241.96699999999998</v>
      </c>
      <c r="K47" s="689">
        <v>263.815</v>
      </c>
      <c r="L47" s="689">
        <v>281.59724999999997</v>
      </c>
      <c r="M47" s="501">
        <f t="shared" si="11"/>
        <v>9.0293304458872514E-2</v>
      </c>
      <c r="N47" s="501">
        <f t="shared" si="7"/>
        <v>6.7404241608703064E-2</v>
      </c>
      <c r="O47" s="198"/>
      <c r="P47" s="59"/>
      <c r="Q47" s="59"/>
      <c r="R47" s="59"/>
      <c r="S47" s="59"/>
      <c r="T47" s="59"/>
      <c r="U47" s="59"/>
      <c r="V47" s="59"/>
      <c r="W47" s="59"/>
      <c r="X47" s="59"/>
      <c r="Y47" s="59"/>
      <c r="Z47" s="59"/>
      <c r="AA47" s="59"/>
      <c r="AB47" s="59"/>
      <c r="AC47" s="59"/>
      <c r="AD47" s="59"/>
      <c r="AE47" s="59"/>
      <c r="AF47" s="59"/>
      <c r="AG47" s="59"/>
      <c r="AH47" s="59">
        <v>79.71667463825608</v>
      </c>
      <c r="AI47" s="59">
        <v>27.433197306282825</v>
      </c>
      <c r="AJ47" s="59">
        <v>25.977097831425443</v>
      </c>
      <c r="AK47" s="59">
        <v>25.704363557369</v>
      </c>
      <c r="AL47" s="59">
        <v>120.04089520390423</v>
      </c>
      <c r="AM47" s="59">
        <v>20.238724644307805</v>
      </c>
      <c r="AN47" s="59">
        <v>47.170762725415869</v>
      </c>
      <c r="AO47" s="59">
        <v>54.516617426372079</v>
      </c>
      <c r="AP47" s="59">
        <v>94.246830384796297</v>
      </c>
      <c r="AQ47" s="59">
        <v>79.190465975147006</v>
      </c>
      <c r="AR47" s="59">
        <v>37.784662001878132</v>
      </c>
      <c r="AS47" s="59">
        <v>52.593041638178562</v>
      </c>
      <c r="AT47" s="59">
        <v>92.200826460495492</v>
      </c>
      <c r="AU47" s="635"/>
      <c r="AV47" s="59"/>
      <c r="AW47" s="13"/>
      <c r="AX47" s="13"/>
      <c r="AY47" s="13"/>
      <c r="AZ47" s="13"/>
      <c r="BA47" s="13"/>
      <c r="BB47" s="13"/>
      <c r="BC47" s="13"/>
      <c r="BD47" s="13"/>
      <c r="BE47" s="13"/>
      <c r="BF47" s="13">
        <f t="shared" si="121"/>
        <v>107.1498719445389</v>
      </c>
      <c r="BG47" s="13">
        <f>AI47+AJ47</f>
        <v>53.410295137708268</v>
      </c>
      <c r="BH47" s="13">
        <f t="shared" si="124"/>
        <v>51.681461388794446</v>
      </c>
      <c r="BI47" s="59">
        <f t="shared" si="22"/>
        <v>101.68738015178795</v>
      </c>
      <c r="BJ47" s="59">
        <f t="shared" si="106"/>
        <v>173.4372963599433</v>
      </c>
      <c r="BK47" s="59">
        <f t="shared" si="107"/>
        <v>90.377703640056694</v>
      </c>
      <c r="BM47" s="10" t="s">
        <v>15</v>
      </c>
      <c r="BN47" s="13"/>
      <c r="BO47" s="13"/>
      <c r="BP47" s="13"/>
      <c r="BQ47" s="13"/>
      <c r="BR47" s="13"/>
      <c r="BS47" s="13"/>
      <c r="BT47" s="13">
        <f t="shared" si="58"/>
        <v>158.83133333333333</v>
      </c>
      <c r="BU47" s="13">
        <f t="shared" si="58"/>
        <v>241.96699999999998</v>
      </c>
      <c r="BV47" s="13">
        <f t="shared" si="58"/>
        <v>263.815</v>
      </c>
      <c r="BW47" s="13"/>
      <c r="BX47" s="212"/>
      <c r="BY47" s="208"/>
      <c r="BZ47" s="59"/>
      <c r="CA47" s="444"/>
      <c r="CB47" s="444"/>
      <c r="CC47" s="444"/>
      <c r="CD47" s="444"/>
      <c r="CE47" s="444"/>
      <c r="CF47" s="444"/>
      <c r="CG47" s="444"/>
      <c r="CH47" s="444"/>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row>
    <row r="48" spans="2:126" x14ac:dyDescent="0.3">
      <c r="B48" s="10" t="s">
        <v>16</v>
      </c>
      <c r="C48" s="689"/>
      <c r="D48" s="689"/>
      <c r="E48" s="689"/>
      <c r="F48" s="689"/>
      <c r="G48" s="689"/>
      <c r="H48" s="689"/>
      <c r="I48" s="689">
        <v>52.417000000000002</v>
      </c>
      <c r="J48" s="689">
        <v>75.202750000000009</v>
      </c>
      <c r="K48" s="689">
        <v>60.96875</v>
      </c>
      <c r="L48" s="689">
        <v>55</v>
      </c>
      <c r="M48" s="501">
        <f t="shared" si="11"/>
        <v>-0.18927499326819841</v>
      </c>
      <c r="N48" s="501">
        <f t="shared" si="7"/>
        <v>-9.7898513582778013E-2</v>
      </c>
      <c r="O48" s="198"/>
      <c r="P48" s="59"/>
      <c r="Q48" s="59"/>
      <c r="R48" s="59"/>
      <c r="S48" s="59"/>
      <c r="T48" s="59"/>
      <c r="U48" s="59"/>
      <c r="V48" s="59"/>
      <c r="W48" s="59"/>
      <c r="X48" s="59"/>
      <c r="Y48" s="59"/>
      <c r="Z48" s="59"/>
      <c r="AA48" s="59"/>
      <c r="AB48" s="59"/>
      <c r="AC48" s="59"/>
      <c r="AD48" s="59"/>
      <c r="AE48" s="59"/>
      <c r="AF48" s="59"/>
      <c r="AG48" s="59"/>
      <c r="AH48" s="59">
        <v>9.9400039847143749</v>
      </c>
      <c r="AI48" s="59">
        <v>13.518131495574355</v>
      </c>
      <c r="AJ48" s="59">
        <v>15.442445046869386</v>
      </c>
      <c r="AK48" s="59">
        <v>13.516419472841884</v>
      </c>
      <c r="AL48" s="59">
        <v>21.817596620137792</v>
      </c>
      <c r="AM48" s="59">
        <v>19.243099307527075</v>
      </c>
      <c r="AN48" s="59">
        <v>20.095894137601672</v>
      </c>
      <c r="AO48" s="59">
        <v>14.046159934733485</v>
      </c>
      <c r="AP48" s="59">
        <v>26.047687103135118</v>
      </c>
      <c r="AQ48" s="59">
        <v>5.1530654702679231</v>
      </c>
      <c r="AR48" s="59">
        <v>13.815774417931509</v>
      </c>
      <c r="AS48" s="59">
        <v>15.952223008665449</v>
      </c>
      <c r="AT48" s="59">
        <v>12.603392233659569</v>
      </c>
      <c r="AU48" s="635"/>
      <c r="AV48" s="59"/>
      <c r="AW48" s="13"/>
      <c r="AX48" s="13"/>
      <c r="AY48" s="13"/>
      <c r="AZ48" s="13"/>
      <c r="BA48" s="13"/>
      <c r="BB48" s="13"/>
      <c r="BC48" s="13"/>
      <c r="BD48" s="13"/>
      <c r="BE48" s="13"/>
      <c r="BF48" s="13">
        <f t="shared" si="121"/>
        <v>23.458135480288732</v>
      </c>
      <c r="BG48" s="13">
        <f>AI48+AJ48</f>
        <v>28.960576542443739</v>
      </c>
      <c r="BH48" s="13">
        <f t="shared" si="124"/>
        <v>28.95886451971127</v>
      </c>
      <c r="BI48" s="59">
        <f t="shared" si="22"/>
        <v>34.142054072335156</v>
      </c>
      <c r="BJ48" s="59">
        <f t="shared" si="106"/>
        <v>31.20075257340304</v>
      </c>
      <c r="BK48" s="59">
        <f t="shared" si="107"/>
        <v>29.767997426596956</v>
      </c>
      <c r="BM48" s="10" t="s">
        <v>16</v>
      </c>
      <c r="BN48" s="13"/>
      <c r="BO48" s="13"/>
      <c r="BP48" s="13"/>
      <c r="BQ48" s="13"/>
      <c r="BR48" s="13"/>
      <c r="BS48" s="13"/>
      <c r="BT48" s="13">
        <f t="shared" si="58"/>
        <v>52.417000000000002</v>
      </c>
      <c r="BU48" s="13">
        <f t="shared" si="58"/>
        <v>75.202750000000009</v>
      </c>
      <c r="BV48" s="13">
        <f t="shared" si="58"/>
        <v>60.96875</v>
      </c>
      <c r="BW48" s="13"/>
      <c r="BX48" s="212"/>
      <c r="BY48" s="208"/>
      <c r="BZ48" s="59"/>
      <c r="CA48" s="444"/>
      <c r="CB48" s="444"/>
      <c r="CC48" s="444"/>
      <c r="CD48" s="444"/>
      <c r="CE48" s="444"/>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row>
    <row r="49" spans="2:126" x14ac:dyDescent="0.3">
      <c r="B49" s="10" t="s">
        <v>17</v>
      </c>
      <c r="C49" s="689"/>
      <c r="D49" s="689"/>
      <c r="E49" s="689"/>
      <c r="F49" s="689"/>
      <c r="G49" s="689"/>
      <c r="H49" s="689"/>
      <c r="I49" s="689">
        <v>46</v>
      </c>
      <c r="J49" s="689">
        <v>240</v>
      </c>
      <c r="K49" s="689">
        <v>-26</v>
      </c>
      <c r="L49" s="689">
        <v>-120</v>
      </c>
      <c r="M49" s="501" t="str">
        <f t="shared" si="11"/>
        <v>N/A</v>
      </c>
      <c r="N49" s="501" t="str">
        <f t="shared" si="7"/>
        <v>N/A</v>
      </c>
      <c r="O49" s="198"/>
      <c r="P49" s="59"/>
      <c r="Q49" s="59"/>
      <c r="R49" s="59"/>
      <c r="S49" s="59"/>
      <c r="T49" s="59"/>
      <c r="U49" s="59"/>
      <c r="V49" s="59"/>
      <c r="W49" s="59"/>
      <c r="X49" s="59"/>
      <c r="Y49" s="59"/>
      <c r="Z49" s="59"/>
      <c r="AA49" s="59"/>
      <c r="AB49" s="59"/>
      <c r="AC49" s="59"/>
      <c r="AD49" s="59"/>
      <c r="AE49" s="59"/>
      <c r="AF49" s="59"/>
      <c r="AG49" s="59"/>
      <c r="AH49" s="59">
        <v>15</v>
      </c>
      <c r="AI49" s="59">
        <v>42</v>
      </c>
      <c r="AJ49" s="59">
        <v>6</v>
      </c>
      <c r="AK49" s="59">
        <v>-17</v>
      </c>
      <c r="AL49" s="59">
        <v>155</v>
      </c>
      <c r="AM49" s="59">
        <v>79</v>
      </c>
      <c r="AN49" s="59">
        <v>22</v>
      </c>
      <c r="AO49" s="59">
        <v>-16</v>
      </c>
      <c r="AP49" s="59">
        <v>-107</v>
      </c>
      <c r="AQ49" s="59">
        <v>13</v>
      </c>
      <c r="AR49" s="59">
        <v>50</v>
      </c>
      <c r="AS49" s="59">
        <v>18</v>
      </c>
      <c r="AT49" s="59">
        <v>-53</v>
      </c>
      <c r="AU49" s="635"/>
      <c r="AV49" s="59"/>
      <c r="AW49" s="13"/>
      <c r="AX49" s="13"/>
      <c r="AY49" s="13"/>
      <c r="AZ49" s="13"/>
      <c r="BA49" s="13"/>
      <c r="BB49" s="13"/>
      <c r="BC49" s="13"/>
      <c r="BD49" s="13"/>
      <c r="BE49" s="13"/>
      <c r="BF49" s="13">
        <f t="shared" si="121"/>
        <v>57</v>
      </c>
      <c r="BG49" s="13">
        <f>AI49+AJ49</f>
        <v>48</v>
      </c>
      <c r="BH49" s="13">
        <f t="shared" si="124"/>
        <v>-11</v>
      </c>
      <c r="BI49" s="59">
        <f t="shared" si="22"/>
        <v>6</v>
      </c>
      <c r="BJ49" s="59">
        <f t="shared" si="106"/>
        <v>-94</v>
      </c>
      <c r="BK49" s="59">
        <f t="shared" si="107"/>
        <v>68</v>
      </c>
      <c r="BM49" s="10" t="s">
        <v>17</v>
      </c>
      <c r="BN49" s="13"/>
      <c r="BO49" s="13"/>
      <c r="BP49" s="13"/>
      <c r="BQ49" s="13"/>
      <c r="BR49" s="13"/>
      <c r="BS49" s="13"/>
      <c r="BT49" s="13">
        <f t="shared" si="58"/>
        <v>46</v>
      </c>
      <c r="BU49" s="13">
        <f t="shared" si="58"/>
        <v>240</v>
      </c>
      <c r="BV49" s="13">
        <f t="shared" si="58"/>
        <v>-26</v>
      </c>
      <c r="BW49" s="13"/>
      <c r="BX49" s="212"/>
      <c r="BY49" s="208"/>
      <c r="BZ49" s="59"/>
      <c r="CA49" s="444"/>
      <c r="CB49" s="444"/>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row>
    <row r="50" spans="2:126" x14ac:dyDescent="0.3">
      <c r="B50" s="253" t="s">
        <v>19</v>
      </c>
      <c r="C50" s="689"/>
      <c r="D50" s="689"/>
      <c r="E50" s="689"/>
      <c r="F50" s="689"/>
      <c r="G50" s="689"/>
      <c r="H50" s="689"/>
      <c r="I50" s="689">
        <v>9</v>
      </c>
      <c r="J50" s="689">
        <v>21.2</v>
      </c>
      <c r="K50" s="689">
        <v>33</v>
      </c>
      <c r="L50" s="689">
        <v>37.404425449652216</v>
      </c>
      <c r="M50" s="505">
        <f t="shared" si="11"/>
        <v>0.55660377358490565</v>
      </c>
      <c r="N50" s="505">
        <f t="shared" si="7"/>
        <v>0.13346743786824899</v>
      </c>
      <c r="O50" s="198"/>
      <c r="P50" s="503"/>
      <c r="Q50" s="503"/>
      <c r="R50" s="503"/>
      <c r="S50" s="503"/>
      <c r="T50" s="503"/>
      <c r="U50" s="503"/>
      <c r="V50" s="503"/>
      <c r="W50" s="503"/>
      <c r="X50" s="503"/>
      <c r="Y50" s="503"/>
      <c r="Z50" s="503"/>
      <c r="AA50" s="503"/>
      <c r="AB50" s="503"/>
      <c r="AC50" s="503"/>
      <c r="AD50" s="503"/>
      <c r="AE50" s="503"/>
      <c r="AF50" s="503"/>
      <c r="AG50" s="503"/>
      <c r="AH50" s="59">
        <v>2.25</v>
      </c>
      <c r="AI50" s="59">
        <v>2.25</v>
      </c>
      <c r="AJ50" s="59">
        <v>2.25</v>
      </c>
      <c r="AK50" s="59">
        <v>2.25</v>
      </c>
      <c r="AL50" s="59">
        <v>3.3</v>
      </c>
      <c r="AM50" s="59">
        <v>3.3</v>
      </c>
      <c r="AN50" s="59">
        <v>7.3</v>
      </c>
      <c r="AO50" s="59">
        <v>7.3</v>
      </c>
      <c r="AP50" s="59">
        <v>7.25</v>
      </c>
      <c r="AQ50" s="59">
        <v>9.25</v>
      </c>
      <c r="AR50" s="59">
        <v>8.25</v>
      </c>
      <c r="AS50" s="59">
        <v>8.25</v>
      </c>
      <c r="AT50" s="59">
        <v>8.25</v>
      </c>
      <c r="AU50" s="635"/>
      <c r="AV50" s="503"/>
      <c r="AW50" s="54"/>
      <c r="AX50" s="54"/>
      <c r="AY50" s="54"/>
      <c r="AZ50" s="54"/>
      <c r="BA50" s="54"/>
      <c r="BB50" s="54"/>
      <c r="BC50" s="54"/>
      <c r="BD50" s="54"/>
      <c r="BE50" s="54"/>
      <c r="BF50" s="54">
        <f t="shared" si="121"/>
        <v>4.5</v>
      </c>
      <c r="BG50" s="54">
        <f>AI50+AJ50</f>
        <v>4.5</v>
      </c>
      <c r="BH50" s="54">
        <f t="shared" si="124"/>
        <v>4.5</v>
      </c>
      <c r="BI50" s="516">
        <f t="shared" si="22"/>
        <v>14.6</v>
      </c>
      <c r="BJ50" s="620">
        <f t="shared" si="106"/>
        <v>16.5</v>
      </c>
      <c r="BK50" s="620">
        <f t="shared" si="107"/>
        <v>16.5</v>
      </c>
      <c r="BM50" s="268" t="s">
        <v>19</v>
      </c>
      <c r="BN50" s="54"/>
      <c r="BO50" s="54"/>
      <c r="BP50" s="54"/>
      <c r="BQ50" s="54"/>
      <c r="BR50" s="54"/>
      <c r="BS50" s="54"/>
      <c r="BT50" s="54">
        <f t="shared" si="58"/>
        <v>9</v>
      </c>
      <c r="BU50" s="54">
        <f t="shared" si="58"/>
        <v>21.2</v>
      </c>
      <c r="BV50" s="54">
        <f t="shared" si="58"/>
        <v>33</v>
      </c>
      <c r="BW50" s="54"/>
      <c r="BX50" s="216"/>
      <c r="BY50" s="217"/>
      <c r="BZ50" s="59"/>
      <c r="CA50" s="453"/>
      <c r="CB50" s="453"/>
      <c r="CC50" s="453"/>
      <c r="CD50" s="453"/>
      <c r="CE50" s="453"/>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row>
    <row r="51" spans="2:126" s="432" customFormat="1" x14ac:dyDescent="0.3">
      <c r="B51" s="256" t="s">
        <v>103</v>
      </c>
      <c r="C51" s="691">
        <v>905</v>
      </c>
      <c r="D51" s="691">
        <v>215</v>
      </c>
      <c r="E51" s="691">
        <v>-240</v>
      </c>
      <c r="F51" s="691">
        <v>-10</v>
      </c>
      <c r="G51" s="691">
        <v>105</v>
      </c>
      <c r="H51" s="691">
        <v>-245</v>
      </c>
      <c r="I51" s="691">
        <f>SUM(I52:I55)</f>
        <v>990.79797866820195</v>
      </c>
      <c r="J51" s="691">
        <f t="shared" ref="J51:L51" si="125">SUM(J52:J55)</f>
        <v>506.96529149579936</v>
      </c>
      <c r="K51" s="691">
        <f t="shared" si="125"/>
        <v>-238.16492709999065</v>
      </c>
      <c r="L51" s="691">
        <f t="shared" si="125"/>
        <v>-50</v>
      </c>
      <c r="M51" s="210" t="str">
        <f t="shared" si="11"/>
        <v>N/A</v>
      </c>
      <c r="N51" s="509" t="str">
        <f t="shared" si="7"/>
        <v>N/A</v>
      </c>
      <c r="O51" s="198"/>
      <c r="P51" s="506">
        <v>-95</v>
      </c>
      <c r="Q51" s="506">
        <v>-30</v>
      </c>
      <c r="R51" s="506">
        <v>-50</v>
      </c>
      <c r="S51" s="506">
        <v>45</v>
      </c>
      <c r="T51" s="506">
        <v>110</v>
      </c>
      <c r="U51" s="506">
        <v>-345</v>
      </c>
      <c r="V51" s="506">
        <v>-25</v>
      </c>
      <c r="W51" s="506">
        <v>-15</v>
      </c>
      <c r="X51" s="506">
        <v>-85</v>
      </c>
      <c r="Y51" s="506">
        <v>115</v>
      </c>
      <c r="Z51" s="506">
        <v>60</v>
      </c>
      <c r="AA51" s="506">
        <v>30</v>
      </c>
      <c r="AB51" s="506">
        <v>-40</v>
      </c>
      <c r="AC51" s="506">
        <v>55</v>
      </c>
      <c r="AD51" s="506">
        <v>-15</v>
      </c>
      <c r="AE51" s="506">
        <v>-125</v>
      </c>
      <c r="AF51" s="506">
        <v>5</v>
      </c>
      <c r="AG51" s="506">
        <v>-115</v>
      </c>
      <c r="AH51" s="506">
        <f t="shared" ref="AH51:AT51" si="126">SUM(AH52:AH55)</f>
        <v>686.97300068000004</v>
      </c>
      <c r="AI51" s="506">
        <f t="shared" si="126"/>
        <v>49.912458320000155</v>
      </c>
      <c r="AJ51" s="506">
        <f t="shared" si="126"/>
        <v>206.80744894799926</v>
      </c>
      <c r="AK51" s="506">
        <f t="shared" si="126"/>
        <v>47.105070720202406</v>
      </c>
      <c r="AL51" s="506">
        <f t="shared" si="126"/>
        <v>-213.13609248631909</v>
      </c>
      <c r="AM51" s="506">
        <f t="shared" si="126"/>
        <v>122.86937398260913</v>
      </c>
      <c r="AN51" s="506">
        <f t="shared" si="126"/>
        <v>521.54853879950849</v>
      </c>
      <c r="AO51" s="506">
        <f t="shared" si="126"/>
        <v>75.683471200000795</v>
      </c>
      <c r="AP51" s="506">
        <f t="shared" si="126"/>
        <v>104.72492599999887</v>
      </c>
      <c r="AQ51" s="506">
        <f t="shared" si="126"/>
        <v>31.202785800000274</v>
      </c>
      <c r="AR51" s="506">
        <f t="shared" si="126"/>
        <v>-219.27969970000004</v>
      </c>
      <c r="AS51" s="506">
        <f t="shared" si="126"/>
        <v>-154.81293919998973</v>
      </c>
      <c r="AT51" s="506">
        <f t="shared" si="126"/>
        <v>-168.91786790000927</v>
      </c>
      <c r="AU51" s="635"/>
      <c r="AV51" s="506">
        <v>340</v>
      </c>
      <c r="AW51" s="506">
        <v>-125</v>
      </c>
      <c r="AX51" s="506">
        <v>-5</v>
      </c>
      <c r="AY51" s="506">
        <v>-235</v>
      </c>
      <c r="AZ51" s="506">
        <v>-40</v>
      </c>
      <c r="BA51" s="506">
        <v>30</v>
      </c>
      <c r="BB51" s="506">
        <v>90</v>
      </c>
      <c r="BC51" s="506">
        <v>15</v>
      </c>
      <c r="BD51" s="506">
        <v>-140</v>
      </c>
      <c r="BE51" s="506">
        <v>-110</v>
      </c>
      <c r="BF51" s="506">
        <f t="shared" ref="BF51:BH51" si="127">SUM(BF52:BF55)</f>
        <v>736.8854590000002</v>
      </c>
      <c r="BG51" s="506">
        <f t="shared" si="127"/>
        <v>253.91251966820175</v>
      </c>
      <c r="BH51" s="506">
        <f t="shared" si="127"/>
        <v>-90.26671850370991</v>
      </c>
      <c r="BI51" s="50">
        <f t="shared" si="22"/>
        <v>597.23200999950927</v>
      </c>
      <c r="BJ51" s="50">
        <f t="shared" si="106"/>
        <v>135.92771179999914</v>
      </c>
      <c r="BK51" s="50">
        <f t="shared" si="107"/>
        <v>-374.09263889998977</v>
      </c>
      <c r="BM51" s="270" t="s">
        <v>103</v>
      </c>
      <c r="BN51" s="50">
        <f t="shared" ref="BN51:BS51" si="128">C51</f>
        <v>905</v>
      </c>
      <c r="BO51" s="50">
        <f t="shared" si="128"/>
        <v>215</v>
      </c>
      <c r="BP51" s="50">
        <f t="shared" si="128"/>
        <v>-240</v>
      </c>
      <c r="BQ51" s="50">
        <f t="shared" si="128"/>
        <v>-10</v>
      </c>
      <c r="BR51" s="50">
        <f t="shared" si="128"/>
        <v>105</v>
      </c>
      <c r="BS51" s="50">
        <f t="shared" si="128"/>
        <v>-245</v>
      </c>
      <c r="BT51" s="50">
        <f t="shared" si="58"/>
        <v>990.79797866820195</v>
      </c>
      <c r="BU51" s="50">
        <f t="shared" si="58"/>
        <v>506.96529149579936</v>
      </c>
      <c r="BV51" s="50">
        <f t="shared" si="58"/>
        <v>-238.16492709999065</v>
      </c>
      <c r="BW51" s="50">
        <f>L51</f>
        <v>-50</v>
      </c>
      <c r="BX51" s="210" t="str">
        <f>M51</f>
        <v>N/A</v>
      </c>
      <c r="BY51" s="210" t="str">
        <f>N51</f>
        <v>N/A</v>
      </c>
      <c r="BZ51" s="50"/>
      <c r="CA51" s="444">
        <f t="shared" ref="CA51:DE51" si="129">P51</f>
        <v>-95</v>
      </c>
      <c r="CB51" s="444">
        <f t="shared" si="129"/>
        <v>-30</v>
      </c>
      <c r="CC51" s="444">
        <f t="shared" si="129"/>
        <v>-50</v>
      </c>
      <c r="CD51" s="444">
        <f t="shared" si="129"/>
        <v>45</v>
      </c>
      <c r="CE51" s="444">
        <f t="shared" si="129"/>
        <v>110</v>
      </c>
      <c r="CF51" s="444">
        <f t="shared" si="129"/>
        <v>-345</v>
      </c>
      <c r="CG51" s="444">
        <f t="shared" si="129"/>
        <v>-25</v>
      </c>
      <c r="CH51" s="444">
        <f t="shared" si="129"/>
        <v>-15</v>
      </c>
      <c r="CI51" s="444">
        <f t="shared" si="129"/>
        <v>-85</v>
      </c>
      <c r="CJ51" s="444">
        <f t="shared" si="129"/>
        <v>115</v>
      </c>
      <c r="CK51" s="444">
        <f t="shared" si="129"/>
        <v>60</v>
      </c>
      <c r="CL51" s="444">
        <f t="shared" si="129"/>
        <v>30</v>
      </c>
      <c r="CM51" s="444">
        <f t="shared" si="129"/>
        <v>-40</v>
      </c>
      <c r="CN51" s="444">
        <f t="shared" si="129"/>
        <v>55</v>
      </c>
      <c r="CO51" s="444">
        <f t="shared" si="129"/>
        <v>-15</v>
      </c>
      <c r="CP51" s="444">
        <f t="shared" si="129"/>
        <v>-125</v>
      </c>
      <c r="CQ51" s="444">
        <f t="shared" si="129"/>
        <v>5</v>
      </c>
      <c r="CR51" s="444">
        <f t="shared" si="129"/>
        <v>-115</v>
      </c>
      <c r="CS51" s="444">
        <f t="shared" si="129"/>
        <v>686.97300068000004</v>
      </c>
      <c r="CT51" s="444">
        <f t="shared" si="129"/>
        <v>49.912458320000155</v>
      </c>
      <c r="CU51" s="444">
        <f t="shared" si="129"/>
        <v>206.80744894799926</v>
      </c>
      <c r="CV51" s="444">
        <f t="shared" si="129"/>
        <v>47.105070720202406</v>
      </c>
      <c r="CW51" s="444">
        <f t="shared" si="129"/>
        <v>-213.13609248631909</v>
      </c>
      <c r="CX51" s="444">
        <f t="shared" si="129"/>
        <v>122.86937398260913</v>
      </c>
      <c r="CY51" s="444">
        <f t="shared" si="129"/>
        <v>521.54853879950849</v>
      </c>
      <c r="CZ51" s="444">
        <f t="shared" si="129"/>
        <v>75.683471200000795</v>
      </c>
      <c r="DA51" s="444">
        <f t="shared" si="129"/>
        <v>104.72492599999887</v>
      </c>
      <c r="DB51" s="444">
        <f t="shared" si="129"/>
        <v>31.202785800000274</v>
      </c>
      <c r="DC51" s="444">
        <f t="shared" si="129"/>
        <v>-219.27969970000004</v>
      </c>
      <c r="DD51" s="444">
        <f t="shared" si="129"/>
        <v>-154.81293919998973</v>
      </c>
      <c r="DE51" s="444">
        <f t="shared" si="129"/>
        <v>-168.91786790000927</v>
      </c>
      <c r="DF51" s="444"/>
      <c r="DG51" s="444">
        <f t="shared" ref="DG51:DR51" si="130">AV51</f>
        <v>340</v>
      </c>
      <c r="DH51" s="444">
        <f t="shared" si="130"/>
        <v>-125</v>
      </c>
      <c r="DI51" s="444">
        <f t="shared" si="130"/>
        <v>-5</v>
      </c>
      <c r="DJ51" s="444">
        <f t="shared" si="130"/>
        <v>-235</v>
      </c>
      <c r="DK51" s="444">
        <f t="shared" si="130"/>
        <v>-40</v>
      </c>
      <c r="DL51" s="444">
        <f t="shared" si="130"/>
        <v>30</v>
      </c>
      <c r="DM51" s="444">
        <f t="shared" si="130"/>
        <v>90</v>
      </c>
      <c r="DN51" s="444">
        <f t="shared" si="130"/>
        <v>15</v>
      </c>
      <c r="DO51" s="444">
        <f t="shared" si="130"/>
        <v>-140</v>
      </c>
      <c r="DP51" s="444">
        <f t="shared" si="130"/>
        <v>-110</v>
      </c>
      <c r="DQ51" s="444">
        <f t="shared" si="130"/>
        <v>736.8854590000002</v>
      </c>
      <c r="DR51" s="444">
        <f t="shared" si="130"/>
        <v>253.91251966820175</v>
      </c>
      <c r="DS51" s="444">
        <f>BH51</f>
        <v>-90.26671850370991</v>
      </c>
      <c r="DT51" s="444">
        <f>BI51</f>
        <v>597.23200999950927</v>
      </c>
      <c r="DU51" s="444">
        <f>BJ51</f>
        <v>135.92771179999914</v>
      </c>
      <c r="DV51" s="444">
        <f>BK51</f>
        <v>-374.09263889998977</v>
      </c>
    </row>
    <row r="52" spans="2:126" x14ac:dyDescent="0.3">
      <c r="B52" s="10" t="s">
        <v>15</v>
      </c>
      <c r="C52" s="689"/>
      <c r="D52" s="689"/>
      <c r="E52" s="689"/>
      <c r="F52" s="689"/>
      <c r="G52" s="689"/>
      <c r="H52" s="689"/>
      <c r="I52" s="689">
        <v>125.23173499999987</v>
      </c>
      <c r="J52" s="689">
        <v>523.89902040000004</v>
      </c>
      <c r="K52" s="689">
        <v>-5.8925504999999063</v>
      </c>
      <c r="L52" s="689">
        <v>50</v>
      </c>
      <c r="M52" s="501" t="str">
        <f t="shared" si="11"/>
        <v>N/A</v>
      </c>
      <c r="N52" s="501" t="str">
        <f t="shared" si="7"/>
        <v>N/A</v>
      </c>
      <c r="O52" s="198"/>
      <c r="P52" s="59"/>
      <c r="Q52" s="59"/>
      <c r="R52" s="59"/>
      <c r="S52" s="59"/>
      <c r="T52" s="59"/>
      <c r="U52" s="59"/>
      <c r="V52" s="59"/>
      <c r="W52" s="59"/>
      <c r="X52" s="59"/>
      <c r="Y52" s="59"/>
      <c r="Z52" s="59"/>
      <c r="AA52" s="59"/>
      <c r="AB52" s="59"/>
      <c r="AC52" s="59"/>
      <c r="AD52" s="59"/>
      <c r="AE52" s="59"/>
      <c r="AF52" s="59"/>
      <c r="AG52" s="59"/>
      <c r="AH52" s="59">
        <v>77.093736999999962</v>
      </c>
      <c r="AI52" s="59">
        <v>-12.929119000000064</v>
      </c>
      <c r="AJ52" s="59">
        <v>81.839284000000106</v>
      </c>
      <c r="AK52" s="59">
        <v>-20.772167000000131</v>
      </c>
      <c r="AL52" s="59">
        <v>-6.7504139999999895</v>
      </c>
      <c r="AM52" s="59">
        <v>171.52357900000004</v>
      </c>
      <c r="AN52" s="59">
        <v>338.94307030000004</v>
      </c>
      <c r="AO52" s="59">
        <v>20.182785099999979</v>
      </c>
      <c r="AP52" s="59">
        <v>78.069970800000007</v>
      </c>
      <c r="AQ52" s="59">
        <v>6.7951286000001714</v>
      </c>
      <c r="AR52" s="59">
        <v>-52.364039700000085</v>
      </c>
      <c r="AS52" s="59">
        <v>-38.393610199999998</v>
      </c>
      <c r="AT52" s="59">
        <v>39.69113509999984</v>
      </c>
      <c r="AU52" s="635"/>
      <c r="AV52" s="59"/>
      <c r="AW52" s="59"/>
      <c r="AX52" s="59"/>
      <c r="AY52" s="59"/>
      <c r="AZ52" s="59"/>
      <c r="BA52" s="59"/>
      <c r="BB52" s="59"/>
      <c r="BC52" s="59"/>
      <c r="BD52" s="59"/>
      <c r="BE52" s="59"/>
      <c r="BF52" s="59">
        <f>AH52+AI52</f>
        <v>64.164617999999905</v>
      </c>
      <c r="BG52" s="59">
        <f>AJ52+AK52</f>
        <v>61.067116999999975</v>
      </c>
      <c r="BH52" s="59">
        <f>AL52+AM52</f>
        <v>164.77316500000006</v>
      </c>
      <c r="BI52" s="59">
        <f t="shared" si="22"/>
        <v>359.12585540000003</v>
      </c>
      <c r="BJ52" s="59">
        <f t="shared" si="106"/>
        <v>84.865099400000176</v>
      </c>
      <c r="BK52" s="59">
        <f t="shared" si="107"/>
        <v>-90.757649900000075</v>
      </c>
      <c r="BM52" s="10" t="s">
        <v>15</v>
      </c>
      <c r="BN52" s="13"/>
      <c r="BO52" s="13"/>
      <c r="BP52" s="13"/>
      <c r="BQ52" s="13"/>
      <c r="BR52" s="13"/>
      <c r="BS52" s="13"/>
      <c r="BT52" s="13">
        <f t="shared" si="58"/>
        <v>125.23173499999987</v>
      </c>
      <c r="BU52" s="13">
        <f t="shared" si="58"/>
        <v>523.89902040000004</v>
      </c>
      <c r="BV52" s="13">
        <f t="shared" si="58"/>
        <v>-5.8925504999999063</v>
      </c>
      <c r="BW52" s="13"/>
      <c r="BX52" s="212"/>
      <c r="BY52" s="208"/>
      <c r="BZ52" s="59"/>
      <c r="CA52" s="444"/>
      <c r="CB52" s="444"/>
      <c r="CC52" s="444"/>
      <c r="CD52" s="444"/>
      <c r="CE52" s="444"/>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row>
    <row r="53" spans="2:126" x14ac:dyDescent="0.3">
      <c r="B53" s="10" t="s">
        <v>16</v>
      </c>
      <c r="C53" s="689"/>
      <c r="D53" s="689"/>
      <c r="E53" s="689"/>
      <c r="F53" s="689"/>
      <c r="G53" s="689"/>
      <c r="H53" s="689"/>
      <c r="I53" s="689">
        <v>508.508803368202</v>
      </c>
      <c r="J53" s="689">
        <v>236.93980109579931</v>
      </c>
      <c r="K53" s="689">
        <v>58.643183400009299</v>
      </c>
      <c r="L53" s="689">
        <v>-100</v>
      </c>
      <c r="M53" s="501">
        <f t="shared" si="11"/>
        <v>-0.75249754102604849</v>
      </c>
      <c r="N53" s="501" t="str">
        <f t="shared" si="7"/>
        <v>N/A</v>
      </c>
      <c r="O53" s="198"/>
      <c r="P53" s="59"/>
      <c r="Q53" s="59"/>
      <c r="R53" s="59"/>
      <c r="S53" s="59"/>
      <c r="T53" s="59"/>
      <c r="U53" s="59"/>
      <c r="V53" s="59"/>
      <c r="W53" s="59"/>
      <c r="X53" s="59"/>
      <c r="Y53" s="59"/>
      <c r="Z53" s="59"/>
      <c r="AA53" s="59"/>
      <c r="AB53" s="59"/>
      <c r="AC53" s="59"/>
      <c r="AD53" s="59"/>
      <c r="AE53" s="59"/>
      <c r="AF53" s="59"/>
      <c r="AG53" s="59"/>
      <c r="AH53" s="59">
        <v>192.42194608000003</v>
      </c>
      <c r="AI53" s="59">
        <v>56.968047120000122</v>
      </c>
      <c r="AJ53" s="59">
        <v>205.73655244799937</v>
      </c>
      <c r="AK53" s="59">
        <v>53.382257720202439</v>
      </c>
      <c r="AL53" s="59">
        <v>-43.564088486319172</v>
      </c>
      <c r="AM53" s="59">
        <v>61.575604982609164</v>
      </c>
      <c r="AN53" s="59">
        <v>107.34811849950859</v>
      </c>
      <c r="AO53" s="59">
        <v>111.58016610000072</v>
      </c>
      <c r="AP53" s="59">
        <v>51.336625199998963</v>
      </c>
      <c r="AQ53" s="59">
        <v>75.215837199999953</v>
      </c>
      <c r="AR53" s="59">
        <v>-4.5334399999999437</v>
      </c>
      <c r="AS53" s="59">
        <v>-63.375838999989675</v>
      </c>
      <c r="AT53" s="59">
        <v>-158.4101130000092</v>
      </c>
      <c r="AU53" s="635"/>
      <c r="AV53" s="59"/>
      <c r="AW53" s="59"/>
      <c r="AX53" s="59"/>
      <c r="AY53" s="59"/>
      <c r="AZ53" s="59"/>
      <c r="BA53" s="59"/>
      <c r="BB53" s="59"/>
      <c r="BC53" s="59"/>
      <c r="BD53" s="59"/>
      <c r="BE53" s="59"/>
      <c r="BF53" s="59">
        <f t="shared" ref="BF53:BF55" si="131">AH53+AI53</f>
        <v>249.38999320000016</v>
      </c>
      <c r="BG53" s="59">
        <f t="shared" ref="BG53:BG56" si="132">AJ53+AK53</f>
        <v>259.11881016820183</v>
      </c>
      <c r="BH53" s="59">
        <f t="shared" ref="BH53:BH56" si="133">AL53+AM53</f>
        <v>18.011516496289993</v>
      </c>
      <c r="BI53" s="59">
        <f t="shared" si="22"/>
        <v>218.92828459950931</v>
      </c>
      <c r="BJ53" s="59">
        <f t="shared" si="106"/>
        <v>126.55246239999892</v>
      </c>
      <c r="BK53" s="59">
        <f t="shared" si="107"/>
        <v>-67.909278999989624</v>
      </c>
      <c r="BM53" s="10" t="s">
        <v>16</v>
      </c>
      <c r="BN53" s="13"/>
      <c r="BO53" s="13"/>
      <c r="BP53" s="13"/>
      <c r="BQ53" s="13"/>
      <c r="BR53" s="13"/>
      <c r="BS53" s="13"/>
      <c r="BT53" s="13">
        <f t="shared" si="58"/>
        <v>508.508803368202</v>
      </c>
      <c r="BU53" s="13">
        <f t="shared" si="58"/>
        <v>236.93980109579931</v>
      </c>
      <c r="BV53" s="13">
        <f t="shared" si="58"/>
        <v>58.643183400009299</v>
      </c>
      <c r="BW53" s="13"/>
      <c r="BX53" s="212"/>
      <c r="BY53" s="208"/>
      <c r="BZ53" s="59"/>
      <c r="CA53" s="444"/>
      <c r="CB53" s="444"/>
      <c r="CC53" s="444"/>
      <c r="CD53" s="444"/>
      <c r="CE53" s="444"/>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row>
    <row r="54" spans="2:126" x14ac:dyDescent="0.3">
      <c r="B54" s="10" t="s">
        <v>17</v>
      </c>
      <c r="C54" s="689"/>
      <c r="D54" s="689"/>
      <c r="E54" s="689"/>
      <c r="F54" s="689"/>
      <c r="G54" s="689"/>
      <c r="H54" s="689"/>
      <c r="I54" s="689">
        <v>-12.70334969999999</v>
      </c>
      <c r="J54" s="689">
        <v>57.665439999999982</v>
      </c>
      <c r="K54" s="689">
        <v>-22.6035</v>
      </c>
      <c r="L54" s="689">
        <v>0</v>
      </c>
      <c r="M54" s="501" t="str">
        <f>IF(ISERROR(K54/J54),"N/A",IF(J54&lt;0,"N/A",IF(K54&lt;0,"N/A",IF(K54/J54-1&gt;300%,"&gt;±300%",IF(K54/J54-1&lt;-300%,"&gt;±300%",K54/J54-1)))))</f>
        <v>N/A</v>
      </c>
      <c r="N54" s="501" t="str">
        <f t="shared" si="7"/>
        <v>N/A</v>
      </c>
      <c r="O54" s="198"/>
      <c r="P54" s="59"/>
      <c r="Q54" s="59"/>
      <c r="R54" s="59"/>
      <c r="S54" s="59"/>
      <c r="T54" s="59"/>
      <c r="U54" s="59"/>
      <c r="V54" s="59"/>
      <c r="W54" s="59"/>
      <c r="X54" s="59"/>
      <c r="Y54" s="59"/>
      <c r="Z54" s="59"/>
      <c r="AA54" s="59"/>
      <c r="AB54" s="59"/>
      <c r="AC54" s="59"/>
      <c r="AD54" s="59"/>
      <c r="AE54" s="59"/>
      <c r="AF54" s="59"/>
      <c r="AG54" s="59"/>
      <c r="AH54" s="59">
        <v>-0.13331239999999525</v>
      </c>
      <c r="AI54" s="59">
        <v>14.025930200000003</v>
      </c>
      <c r="AJ54" s="59">
        <v>-21.308847500000002</v>
      </c>
      <c r="AK54" s="59">
        <v>-5.2871199999999954</v>
      </c>
      <c r="AL54" s="59">
        <v>-0.13079000000000815</v>
      </c>
      <c r="AM54" s="59">
        <v>17.593630000000005</v>
      </c>
      <c r="AN54" s="59">
        <v>24.391500000000001</v>
      </c>
      <c r="AO54" s="59">
        <v>15.811099999999991</v>
      </c>
      <c r="AP54" s="59">
        <v>-0.18560000000000582</v>
      </c>
      <c r="AQ54" s="59">
        <v>-33.208299999999987</v>
      </c>
      <c r="AR54" s="59">
        <v>10.958100000000005</v>
      </c>
      <c r="AS54" s="59">
        <v>-0.16770000000001165</v>
      </c>
      <c r="AT54" s="59">
        <v>-0.16309999999999128</v>
      </c>
      <c r="AU54" s="635"/>
      <c r="AV54" s="59"/>
      <c r="AW54" s="59"/>
      <c r="AX54" s="59"/>
      <c r="AY54" s="59"/>
      <c r="AZ54" s="59"/>
      <c r="BA54" s="59"/>
      <c r="BB54" s="59"/>
      <c r="BC54" s="59"/>
      <c r="BD54" s="59"/>
      <c r="BE54" s="59"/>
      <c r="BF54" s="59">
        <f t="shared" si="131"/>
        <v>13.892617800000007</v>
      </c>
      <c r="BG54" s="59">
        <f t="shared" si="132"/>
        <v>-26.595967499999997</v>
      </c>
      <c r="BH54" s="59">
        <f t="shared" si="133"/>
        <v>17.462839999999996</v>
      </c>
      <c r="BI54" s="59">
        <f t="shared" si="22"/>
        <v>40.20259999999999</v>
      </c>
      <c r="BJ54" s="59">
        <f t="shared" si="106"/>
        <v>-33.393899999999995</v>
      </c>
      <c r="BK54" s="59">
        <f t="shared" si="107"/>
        <v>10.790399999999993</v>
      </c>
      <c r="BM54" s="10" t="s">
        <v>17</v>
      </c>
      <c r="BN54" s="13"/>
      <c r="BO54" s="13"/>
      <c r="BP54" s="13"/>
      <c r="BQ54" s="13"/>
      <c r="BR54" s="13"/>
      <c r="BS54" s="13"/>
      <c r="BT54" s="13">
        <f t="shared" si="58"/>
        <v>-12.70334969999999</v>
      </c>
      <c r="BU54" s="13">
        <f t="shared" si="58"/>
        <v>57.665439999999982</v>
      </c>
      <c r="BV54" s="13">
        <f t="shared" si="58"/>
        <v>-22.6035</v>
      </c>
      <c r="BW54" s="13"/>
      <c r="BX54" s="212"/>
      <c r="BY54" s="208"/>
      <c r="BZ54" s="59"/>
      <c r="CA54" s="444"/>
      <c r="CB54" s="444"/>
      <c r="CC54" s="444"/>
      <c r="CD54" s="444"/>
      <c r="CE54" s="444"/>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row>
    <row r="55" spans="2:126" x14ac:dyDescent="0.3">
      <c r="B55" s="259" t="s">
        <v>19</v>
      </c>
      <c r="C55" s="692"/>
      <c r="D55" s="692"/>
      <c r="E55" s="692"/>
      <c r="F55" s="692"/>
      <c r="G55" s="692"/>
      <c r="H55" s="692"/>
      <c r="I55" s="692">
        <v>369.76079000000004</v>
      </c>
      <c r="J55" s="692">
        <v>-311.53897000000001</v>
      </c>
      <c r="K55" s="692">
        <v>-268.31206000000003</v>
      </c>
      <c r="L55" s="692">
        <v>0</v>
      </c>
      <c r="M55" s="513" t="str">
        <f t="shared" si="11"/>
        <v>N/A</v>
      </c>
      <c r="N55" s="604" t="str">
        <f t="shared" si="7"/>
        <v>N/A</v>
      </c>
      <c r="O55" s="198"/>
      <c r="P55" s="511"/>
      <c r="Q55" s="511"/>
      <c r="R55" s="511"/>
      <c r="S55" s="511"/>
      <c r="T55" s="511"/>
      <c r="U55" s="511"/>
      <c r="V55" s="511"/>
      <c r="W55" s="511"/>
      <c r="X55" s="511"/>
      <c r="Y55" s="511"/>
      <c r="Z55" s="511"/>
      <c r="AA55" s="511"/>
      <c r="AB55" s="511"/>
      <c r="AC55" s="511"/>
      <c r="AD55" s="511"/>
      <c r="AE55" s="511"/>
      <c r="AF55" s="511"/>
      <c r="AG55" s="511"/>
      <c r="AH55" s="511">
        <v>417.59063000000003</v>
      </c>
      <c r="AI55" s="511">
        <v>-8.1523999999999077</v>
      </c>
      <c r="AJ55" s="511">
        <v>-59.459540000000182</v>
      </c>
      <c r="AK55" s="511">
        <v>19.782100000000092</v>
      </c>
      <c r="AL55" s="511">
        <v>-162.69079999999991</v>
      </c>
      <c r="AM55" s="511">
        <v>-127.82344000000008</v>
      </c>
      <c r="AN55" s="511">
        <v>50.865849999999881</v>
      </c>
      <c r="AO55" s="511">
        <v>-71.8905799999999</v>
      </c>
      <c r="AP55" s="511">
        <v>-24.496070000000095</v>
      </c>
      <c r="AQ55" s="511">
        <v>-17.59987999999986</v>
      </c>
      <c r="AR55" s="511">
        <v>-173.34032000000002</v>
      </c>
      <c r="AS55" s="511">
        <v>-52.87579000000003</v>
      </c>
      <c r="AT55" s="511">
        <v>-50.035789999999928</v>
      </c>
      <c r="AU55" s="635"/>
      <c r="AV55" s="511"/>
      <c r="AW55" s="511"/>
      <c r="AX55" s="511"/>
      <c r="AY55" s="511"/>
      <c r="AZ55" s="511"/>
      <c r="BA55" s="511"/>
      <c r="BB55" s="511"/>
      <c r="BC55" s="511"/>
      <c r="BD55" s="511"/>
      <c r="BE55" s="511"/>
      <c r="BF55" s="514">
        <f t="shared" si="131"/>
        <v>409.43823000000015</v>
      </c>
      <c r="BG55" s="514">
        <f t="shared" si="132"/>
        <v>-39.67744000000009</v>
      </c>
      <c r="BH55" s="514">
        <f t="shared" si="133"/>
        <v>-290.51423999999997</v>
      </c>
      <c r="BI55" s="516">
        <f t="shared" si="22"/>
        <v>-21.024730000000019</v>
      </c>
      <c r="BJ55" s="620">
        <f t="shared" si="106"/>
        <v>-42.095949999999959</v>
      </c>
      <c r="BK55" s="620">
        <f t="shared" si="107"/>
        <v>-226.21611000000004</v>
      </c>
      <c r="BM55" s="271" t="s">
        <v>19</v>
      </c>
      <c r="BN55" s="54"/>
      <c r="BO55" s="54"/>
      <c r="BP55" s="54"/>
      <c r="BQ55" s="54"/>
      <c r="BR55" s="54"/>
      <c r="BS55" s="54"/>
      <c r="BT55" s="54">
        <f t="shared" si="58"/>
        <v>369.76079000000004</v>
      </c>
      <c r="BU55" s="54">
        <f t="shared" si="58"/>
        <v>-311.53897000000001</v>
      </c>
      <c r="BV55" s="54">
        <f t="shared" si="58"/>
        <v>-268.31206000000003</v>
      </c>
      <c r="BW55" s="54"/>
      <c r="BX55" s="216"/>
      <c r="BY55" s="217"/>
      <c r="BZ55" s="59"/>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row>
    <row r="56" spans="2:126"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-100</v>
      </c>
      <c r="M56" s="210" t="str">
        <f t="shared" si="11"/>
        <v>N/A</v>
      </c>
      <c r="N56" s="210" t="str">
        <f t="shared" si="7"/>
        <v>N/A</v>
      </c>
      <c r="O56" s="50"/>
      <c r="P56" s="50">
        <v>-95</v>
      </c>
      <c r="Q56" s="50">
        <v>-10</v>
      </c>
      <c r="R56" s="50">
        <v>-5</v>
      </c>
      <c r="S56" s="50">
        <v>-5</v>
      </c>
      <c r="T56" s="50">
        <v>-5</v>
      </c>
      <c r="U56" s="50">
        <v>30</v>
      </c>
      <c r="V56" s="50">
        <v>40</v>
      </c>
      <c r="W56" s="50">
        <v>-5</v>
      </c>
      <c r="X56" s="50">
        <v>55</v>
      </c>
      <c r="Y56" s="50">
        <v>-5</v>
      </c>
      <c r="Z56" s="50">
        <v>-10</v>
      </c>
      <c r="AA56" s="50">
        <v>0</v>
      </c>
      <c r="AB56" s="50">
        <v>-15</v>
      </c>
      <c r="AC56" s="50">
        <v>-20</v>
      </c>
      <c r="AD56" s="50">
        <v>-10</v>
      </c>
      <c r="AE56" s="50">
        <v>0</v>
      </c>
      <c r="AF56" s="50">
        <v>-10</v>
      </c>
      <c r="AG56" s="50">
        <v>0</v>
      </c>
      <c r="AH56" s="50">
        <v>-3.7135677817608959</v>
      </c>
      <c r="AI56" s="50">
        <v>-12.869987589821081</v>
      </c>
      <c r="AJ56" s="50">
        <v>-9.6579941485684895</v>
      </c>
      <c r="AK56" s="50">
        <v>6.0270832542961434</v>
      </c>
      <c r="AL56" s="50">
        <v>-20.442004790457666</v>
      </c>
      <c r="AM56" s="50">
        <v>138.14511871654315</v>
      </c>
      <c r="AN56" s="50">
        <v>341.55213041940618</v>
      </c>
      <c r="AO56" s="50">
        <v>-0.87135995949008427</v>
      </c>
      <c r="AP56" s="50">
        <v>33.40237201601105</v>
      </c>
      <c r="AQ56" s="50">
        <v>49.009767711029298</v>
      </c>
      <c r="AR56" s="50">
        <v>-172.95708121272526</v>
      </c>
      <c r="AS56" s="50">
        <v>-48.050226791197126</v>
      </c>
      <c r="AT56" s="50">
        <v>-57.735225730223291</v>
      </c>
      <c r="AU56" s="635"/>
      <c r="AV56" s="50">
        <v>-10</v>
      </c>
      <c r="AW56" s="50">
        <v>-105</v>
      </c>
      <c r="AX56" s="50">
        <v>-10</v>
      </c>
      <c r="AY56" s="50">
        <v>25</v>
      </c>
      <c r="AZ56" s="50">
        <v>35</v>
      </c>
      <c r="BA56" s="50">
        <v>50</v>
      </c>
      <c r="BB56" s="50">
        <v>-10</v>
      </c>
      <c r="BC56" s="50">
        <v>-35</v>
      </c>
      <c r="BD56" s="50">
        <v>-10</v>
      </c>
      <c r="BE56" s="50">
        <v>-10</v>
      </c>
      <c r="BF56" s="50">
        <f>AH56+AI56</f>
        <v>-16.583555371581976</v>
      </c>
      <c r="BG56" s="50">
        <f t="shared" si="132"/>
        <v>-3.630910894272346</v>
      </c>
      <c r="BH56" s="50">
        <f t="shared" si="133"/>
        <v>117.70311392608548</v>
      </c>
      <c r="BI56" s="50">
        <f t="shared" si="22"/>
        <v>340.68077045991612</v>
      </c>
      <c r="BJ56" s="50">
        <f t="shared" si="106"/>
        <v>82.412139727040341</v>
      </c>
      <c r="BK56" s="50">
        <f t="shared" si="107"/>
        <v>-221.00730800392239</v>
      </c>
      <c r="BM56" s="275" t="s">
        <v>37</v>
      </c>
      <c r="BN56" s="36">
        <f t="shared" ref="BN56:BS56" si="134">C56</f>
        <v>35</v>
      </c>
      <c r="BO56" s="36">
        <f t="shared" si="134"/>
        <v>-115</v>
      </c>
      <c r="BP56" s="36">
        <f t="shared" si="134"/>
        <v>20</v>
      </c>
      <c r="BQ56" s="36">
        <f t="shared" si="134"/>
        <v>85</v>
      </c>
      <c r="BR56" s="36">
        <f t="shared" si="134"/>
        <v>-45</v>
      </c>
      <c r="BS56" s="36">
        <f t="shared" si="134"/>
        <v>-20</v>
      </c>
      <c r="BT56" s="36">
        <f t="shared" si="58"/>
        <v>-20.21446626585432</v>
      </c>
      <c r="BU56" s="36">
        <f t="shared" si="58"/>
        <v>458.38388438600157</v>
      </c>
      <c r="BV56" s="36">
        <f t="shared" si="58"/>
        <v>-138.59516827688205</v>
      </c>
      <c r="BW56" s="36">
        <f>L56</f>
        <v>-100</v>
      </c>
      <c r="BX56" s="210" t="str">
        <f>M56</f>
        <v>N/A</v>
      </c>
      <c r="BY56" s="210" t="str">
        <f>N56</f>
        <v>N/A</v>
      </c>
      <c r="BZ56" s="619"/>
      <c r="CA56" s="444">
        <f t="shared" ref="CA56:DE56" si="135">P56</f>
        <v>-95</v>
      </c>
      <c r="CB56" s="444">
        <f t="shared" si="135"/>
        <v>-10</v>
      </c>
      <c r="CC56" s="444">
        <f t="shared" si="135"/>
        <v>-5</v>
      </c>
      <c r="CD56" s="444">
        <f t="shared" si="135"/>
        <v>-5</v>
      </c>
      <c r="CE56" s="444">
        <f t="shared" si="135"/>
        <v>-5</v>
      </c>
      <c r="CF56" s="444">
        <f t="shared" si="135"/>
        <v>30</v>
      </c>
      <c r="CG56" s="444">
        <f t="shared" si="135"/>
        <v>40</v>
      </c>
      <c r="CH56" s="444">
        <f t="shared" si="135"/>
        <v>-5</v>
      </c>
      <c r="CI56" s="444">
        <f t="shared" si="135"/>
        <v>55</v>
      </c>
      <c r="CJ56" s="444">
        <f t="shared" si="135"/>
        <v>-5</v>
      </c>
      <c r="CK56" s="444">
        <f t="shared" si="135"/>
        <v>-10</v>
      </c>
      <c r="CL56" s="444">
        <f t="shared" si="135"/>
        <v>0</v>
      </c>
      <c r="CM56" s="444">
        <f t="shared" si="135"/>
        <v>-15</v>
      </c>
      <c r="CN56" s="444">
        <f t="shared" si="135"/>
        <v>-20</v>
      </c>
      <c r="CO56" s="444">
        <f t="shared" si="135"/>
        <v>-10</v>
      </c>
      <c r="CP56" s="444">
        <f t="shared" si="135"/>
        <v>0</v>
      </c>
      <c r="CQ56" s="444">
        <f t="shared" si="135"/>
        <v>-10</v>
      </c>
      <c r="CR56" s="444">
        <f t="shared" si="135"/>
        <v>0</v>
      </c>
      <c r="CS56" s="444">
        <f t="shared" si="135"/>
        <v>-3.7135677817608959</v>
      </c>
      <c r="CT56" s="444">
        <f t="shared" si="135"/>
        <v>-12.869987589821081</v>
      </c>
      <c r="CU56" s="444">
        <f t="shared" si="135"/>
        <v>-9.6579941485684895</v>
      </c>
      <c r="CV56" s="444">
        <f t="shared" si="135"/>
        <v>6.0270832542961434</v>
      </c>
      <c r="CW56" s="444">
        <f t="shared" si="135"/>
        <v>-20.442004790457666</v>
      </c>
      <c r="CX56" s="444">
        <f t="shared" si="135"/>
        <v>138.14511871654315</v>
      </c>
      <c r="CY56" s="444">
        <f t="shared" si="135"/>
        <v>341.55213041940618</v>
      </c>
      <c r="CZ56" s="444">
        <f t="shared" si="135"/>
        <v>-0.87135995949008427</v>
      </c>
      <c r="DA56" s="444">
        <f t="shared" si="135"/>
        <v>33.40237201601105</v>
      </c>
      <c r="DB56" s="444">
        <f t="shared" si="135"/>
        <v>49.009767711029298</v>
      </c>
      <c r="DC56" s="444">
        <f t="shared" si="135"/>
        <v>-172.95708121272526</v>
      </c>
      <c r="DD56" s="444">
        <f t="shared" si="135"/>
        <v>-48.050226791197126</v>
      </c>
      <c r="DE56" s="444">
        <f t="shared" si="135"/>
        <v>-57.735225730223291</v>
      </c>
      <c r="DF56" s="444"/>
      <c r="DG56" s="444">
        <f>AV56</f>
        <v>-10</v>
      </c>
      <c r="DH56" s="444">
        <f t="shared" ref="DH56:DV56" si="136">AW56</f>
        <v>-105</v>
      </c>
      <c r="DI56" s="444">
        <f t="shared" si="136"/>
        <v>-10</v>
      </c>
      <c r="DJ56" s="444">
        <f t="shared" si="136"/>
        <v>25</v>
      </c>
      <c r="DK56" s="444">
        <f t="shared" si="136"/>
        <v>35</v>
      </c>
      <c r="DL56" s="444">
        <f t="shared" si="136"/>
        <v>50</v>
      </c>
      <c r="DM56" s="444">
        <f t="shared" si="136"/>
        <v>-10</v>
      </c>
      <c r="DN56" s="444">
        <f t="shared" si="136"/>
        <v>-35</v>
      </c>
      <c r="DO56" s="444">
        <f t="shared" si="136"/>
        <v>-10</v>
      </c>
      <c r="DP56" s="444">
        <f t="shared" si="136"/>
        <v>-10</v>
      </c>
      <c r="DQ56" s="444">
        <f t="shared" si="136"/>
        <v>-16.583555371581976</v>
      </c>
      <c r="DR56" s="444">
        <f t="shared" si="136"/>
        <v>-3.630910894272346</v>
      </c>
      <c r="DS56" s="444">
        <f t="shared" si="136"/>
        <v>117.70311392608548</v>
      </c>
      <c r="DT56" s="444">
        <f t="shared" si="136"/>
        <v>340.68077045991612</v>
      </c>
      <c r="DU56" s="444">
        <f t="shared" si="136"/>
        <v>82.412139727040341</v>
      </c>
      <c r="DV56" s="444">
        <f t="shared" si="136"/>
        <v>-221.00730800392239</v>
      </c>
    </row>
    <row r="57" spans="2:126" x14ac:dyDescent="0.3">
      <c r="B57" s="10"/>
      <c r="C57" s="694"/>
      <c r="D57" s="694"/>
      <c r="E57" s="694"/>
      <c r="F57" s="694"/>
      <c r="G57" s="694"/>
      <c r="H57" s="694"/>
      <c r="I57" s="694"/>
      <c r="J57" s="694"/>
      <c r="K57" s="694"/>
      <c r="L57" s="694"/>
      <c r="M57" s="221"/>
      <c r="N57" s="221"/>
      <c r="O57" s="59"/>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635"/>
      <c r="AV57" s="27"/>
      <c r="AW57" s="27"/>
      <c r="AX57" s="27"/>
      <c r="AY57" s="27"/>
      <c r="AZ57" s="27"/>
      <c r="BA57" s="27"/>
      <c r="BB57" s="27"/>
      <c r="BC57" s="27"/>
      <c r="BD57" s="27"/>
      <c r="BE57" s="27"/>
      <c r="BF57" s="27"/>
      <c r="BG57" s="27"/>
      <c r="BH57" s="27"/>
      <c r="BI57" s="50"/>
      <c r="BJ57" s="59"/>
      <c r="BK57" s="59">
        <f t="shared" si="107"/>
        <v>0</v>
      </c>
      <c r="CA57" s="679"/>
      <c r="CB57" s="679"/>
      <c r="CC57" s="679"/>
      <c r="CD57" s="679"/>
      <c r="CE57" s="679"/>
      <c r="CF57" s="679"/>
      <c r="CG57" s="679"/>
      <c r="CH57" s="679"/>
      <c r="CI57" s="679"/>
      <c r="CJ57" s="679"/>
      <c r="CK57" s="679"/>
      <c r="CL57" s="679"/>
      <c r="CM57" s="679"/>
      <c r="CN57" s="679"/>
      <c r="CO57" s="679"/>
      <c r="CP57" s="679"/>
      <c r="CQ57" s="679"/>
      <c r="CR57" s="679"/>
      <c r="CS57" s="679"/>
      <c r="CT57" s="444"/>
      <c r="CU57" s="444"/>
      <c r="CV57" s="444"/>
      <c r="CW57" s="444"/>
      <c r="CX57" s="444"/>
      <c r="CY57" s="444"/>
      <c r="CZ57" s="444"/>
      <c r="DA57" s="444"/>
      <c r="DB57" s="444"/>
      <c r="DC57" s="444"/>
      <c r="DD57" s="444"/>
      <c r="DE57" s="444"/>
      <c r="DF57" s="444"/>
      <c r="DG57" s="679"/>
      <c r="DH57" s="679"/>
      <c r="DI57" s="679"/>
      <c r="DJ57" s="679"/>
      <c r="DK57" s="679"/>
      <c r="DL57" s="679"/>
      <c r="DM57" s="679"/>
      <c r="DN57" s="679"/>
      <c r="DO57" s="679"/>
      <c r="DP57" s="679"/>
      <c r="DQ57" s="679"/>
      <c r="DR57" s="679"/>
      <c r="DS57" s="679"/>
      <c r="DT57" s="679"/>
      <c r="DU57" s="679"/>
      <c r="DV57" s="679"/>
    </row>
    <row r="58" spans="2:126" s="432" customFormat="1" x14ac:dyDescent="0.3">
      <c r="B58" s="56" t="s">
        <v>3</v>
      </c>
      <c r="C58" s="695">
        <v>935</v>
      </c>
      <c r="D58" s="695">
        <v>150</v>
      </c>
      <c r="E58" s="695">
        <v>305</v>
      </c>
      <c r="F58" s="695">
        <v>535</v>
      </c>
      <c r="G58" s="695">
        <v>275</v>
      </c>
      <c r="H58" s="695">
        <v>15</v>
      </c>
      <c r="I58" s="695">
        <f t="shared" ref="I58:L58" si="137">I46+I51+I56</f>
        <v>1236.8318457356809</v>
      </c>
      <c r="J58" s="695">
        <f t="shared" si="137"/>
        <v>1543.7189258818012</v>
      </c>
      <c r="K58" s="695">
        <f t="shared" si="137"/>
        <v>-44.9763453768727</v>
      </c>
      <c r="L58" s="695">
        <f t="shared" si="137"/>
        <v>104.0016754496522</v>
      </c>
      <c r="M58" s="603" t="str">
        <f t="shared" ref="M58:N59" si="138">IF(ISERROR(K58/J58),"N/A",IF(J58&lt;0,"N/A",IF(K58&lt;0,"N/A",IF(K58/J58-1&gt;300%,"&gt;±300%",IF(K58/J58-1&lt;-300%,"&gt;±300%",K58/J58-1)))))</f>
        <v>N/A</v>
      </c>
      <c r="N58" s="279" t="str">
        <f t="shared" si="138"/>
        <v>N/A</v>
      </c>
      <c r="O58" s="50"/>
      <c r="P58" s="57">
        <v>-175</v>
      </c>
      <c r="Q58" s="57">
        <v>0</v>
      </c>
      <c r="R58" s="57">
        <v>-10</v>
      </c>
      <c r="S58" s="57">
        <v>115</v>
      </c>
      <c r="T58" s="57">
        <v>285</v>
      </c>
      <c r="U58" s="57">
        <v>-95</v>
      </c>
      <c r="V58" s="57">
        <v>165</v>
      </c>
      <c r="W58" s="57">
        <v>95</v>
      </c>
      <c r="X58" s="57">
        <v>50</v>
      </c>
      <c r="Y58" s="57">
        <v>225</v>
      </c>
      <c r="Z58" s="57">
        <v>80</v>
      </c>
      <c r="AA58" s="57">
        <v>105</v>
      </c>
      <c r="AB58" s="57">
        <v>-10</v>
      </c>
      <c r="AC58" s="57">
        <v>100</v>
      </c>
      <c r="AD58" s="57">
        <v>60</v>
      </c>
      <c r="AE58" s="57">
        <v>-55</v>
      </c>
      <c r="AF58" s="57">
        <v>65</v>
      </c>
      <c r="AG58" s="57">
        <v>-65</v>
      </c>
      <c r="AH58" s="57">
        <f t="shared" ref="AH58:AT58" si="139">AH46+AH51+AH56</f>
        <v>790.1661115212097</v>
      </c>
      <c r="AI58" s="57">
        <f t="shared" si="139"/>
        <v>122.24379953203626</v>
      </c>
      <c r="AJ58" s="57">
        <f t="shared" si="139"/>
        <v>246.81899767772558</v>
      </c>
      <c r="AK58" s="57">
        <f t="shared" si="139"/>
        <v>77.602937004709432</v>
      </c>
      <c r="AL58" s="57">
        <f t="shared" si="139"/>
        <v>66.580394547265257</v>
      </c>
      <c r="AM58" s="57">
        <f t="shared" si="139"/>
        <v>382.79631665098714</v>
      </c>
      <c r="AN58" s="57">
        <f t="shared" si="139"/>
        <v>959.66732608193229</v>
      </c>
      <c r="AO58" s="57">
        <f t="shared" si="139"/>
        <v>134.67488860161626</v>
      </c>
      <c r="AP58" s="57">
        <f t="shared" si="139"/>
        <v>158.67181550394133</v>
      </c>
      <c r="AQ58" s="57">
        <f t="shared" si="139"/>
        <v>186.80608495644449</v>
      </c>
      <c r="AR58" s="57">
        <f t="shared" si="139"/>
        <v>-282.38634449291567</v>
      </c>
      <c r="AS58" s="57">
        <f t="shared" si="139"/>
        <v>-108.06790134434286</v>
      </c>
      <c r="AT58" s="57">
        <f t="shared" si="139"/>
        <v>-166.59887493607749</v>
      </c>
      <c r="AU58" s="635"/>
      <c r="AV58" s="57">
        <f>D58-AW58</f>
        <v>325</v>
      </c>
      <c r="AW58" s="57">
        <f>SUM(P58:Q58)</f>
        <v>-175</v>
      </c>
      <c r="AX58" s="57">
        <f>SUM(R58:S58)</f>
        <v>105</v>
      </c>
      <c r="AY58" s="57">
        <f>SUM(T58:U58)</f>
        <v>190</v>
      </c>
      <c r="AZ58" s="57">
        <f>SUM(V58:W58)</f>
        <v>260</v>
      </c>
      <c r="BA58" s="57">
        <f>SUM(X58:Y58)</f>
        <v>275</v>
      </c>
      <c r="BB58" s="57">
        <f>SUM(Z58:AA58)</f>
        <v>185</v>
      </c>
      <c r="BC58" s="57">
        <f>SUM(AB58:AC58)</f>
        <v>90</v>
      </c>
      <c r="BD58" s="57">
        <f>SUM(AD58:AE58)</f>
        <v>5</v>
      </c>
      <c r="BE58" s="57">
        <f>SUM(AF58:AG58)</f>
        <v>0</v>
      </c>
      <c r="BF58" s="57">
        <f t="shared" ref="BF58" si="140">AH58+AI58</f>
        <v>912.40991105324599</v>
      </c>
      <c r="BG58" s="57">
        <f t="shared" ref="BG58" si="141">AJ58+AK58</f>
        <v>324.42193468243499</v>
      </c>
      <c r="BH58" s="57">
        <f>AL58+AM58</f>
        <v>449.37671119825239</v>
      </c>
      <c r="BI58" s="622">
        <f>AN58+AO58</f>
        <v>1094.3422146835485</v>
      </c>
      <c r="BJ58" s="622">
        <f>AP58+AQ58</f>
        <v>345.47790046038585</v>
      </c>
      <c r="BK58" s="622">
        <f t="shared" si="107"/>
        <v>-390.45424583725855</v>
      </c>
      <c r="BM58" s="56" t="s">
        <v>3</v>
      </c>
      <c r="BN58" s="57">
        <f t="shared" ref="BN58:BY59" si="142">C58</f>
        <v>935</v>
      </c>
      <c r="BO58" s="57">
        <f t="shared" si="142"/>
        <v>150</v>
      </c>
      <c r="BP58" s="57">
        <f t="shared" si="142"/>
        <v>305</v>
      </c>
      <c r="BQ58" s="57">
        <f t="shared" si="142"/>
        <v>535</v>
      </c>
      <c r="BR58" s="57">
        <f t="shared" si="142"/>
        <v>275</v>
      </c>
      <c r="BS58" s="57">
        <f t="shared" si="142"/>
        <v>15</v>
      </c>
      <c r="BT58" s="57">
        <f t="shared" si="142"/>
        <v>1236.8318457356809</v>
      </c>
      <c r="BU58" s="57">
        <f t="shared" si="142"/>
        <v>1543.7189258818012</v>
      </c>
      <c r="BV58" s="57">
        <f t="shared" si="142"/>
        <v>-44.9763453768727</v>
      </c>
      <c r="BW58" s="57">
        <f t="shared" si="142"/>
        <v>104.0016754496522</v>
      </c>
      <c r="BX58" s="283" t="str">
        <f t="shared" si="142"/>
        <v>N/A</v>
      </c>
      <c r="BY58" s="283" t="str">
        <f t="shared" si="142"/>
        <v>N/A</v>
      </c>
      <c r="CA58" s="455">
        <f t="shared" ref="CA58:CP59" si="143">P58</f>
        <v>-175</v>
      </c>
      <c r="CB58" s="455">
        <f t="shared" si="143"/>
        <v>0</v>
      </c>
      <c r="CC58" s="455">
        <f t="shared" si="143"/>
        <v>-10</v>
      </c>
      <c r="CD58" s="455">
        <f t="shared" si="143"/>
        <v>115</v>
      </c>
      <c r="CE58" s="455">
        <f t="shared" si="143"/>
        <v>285</v>
      </c>
      <c r="CF58" s="455">
        <f t="shared" si="143"/>
        <v>-95</v>
      </c>
      <c r="CG58" s="455">
        <f t="shared" si="143"/>
        <v>165</v>
      </c>
      <c r="CH58" s="455">
        <f t="shared" si="143"/>
        <v>95</v>
      </c>
      <c r="CI58" s="455">
        <f t="shared" si="143"/>
        <v>50</v>
      </c>
      <c r="CJ58" s="455">
        <f t="shared" si="143"/>
        <v>225</v>
      </c>
      <c r="CK58" s="455">
        <f t="shared" si="143"/>
        <v>80</v>
      </c>
      <c r="CL58" s="455">
        <f t="shared" si="143"/>
        <v>105</v>
      </c>
      <c r="CM58" s="455">
        <f t="shared" si="143"/>
        <v>-10</v>
      </c>
      <c r="CN58" s="455">
        <f t="shared" si="143"/>
        <v>100</v>
      </c>
      <c r="CO58" s="455">
        <f t="shared" si="143"/>
        <v>60</v>
      </c>
      <c r="CP58" s="455">
        <f t="shared" si="143"/>
        <v>-55</v>
      </c>
      <c r="CQ58" s="455">
        <f t="shared" ref="CQ58:DE59" si="144">AF58</f>
        <v>65</v>
      </c>
      <c r="CR58" s="455">
        <f t="shared" si="144"/>
        <v>-65</v>
      </c>
      <c r="CS58" s="455">
        <f t="shared" si="144"/>
        <v>790.1661115212097</v>
      </c>
      <c r="CT58" s="455">
        <f t="shared" si="144"/>
        <v>122.24379953203626</v>
      </c>
      <c r="CU58" s="455">
        <f t="shared" si="144"/>
        <v>246.81899767772558</v>
      </c>
      <c r="CV58" s="455">
        <f t="shared" si="144"/>
        <v>77.602937004709432</v>
      </c>
      <c r="CW58" s="455">
        <f t="shared" si="144"/>
        <v>66.580394547265257</v>
      </c>
      <c r="CX58" s="455">
        <f t="shared" si="144"/>
        <v>382.79631665098714</v>
      </c>
      <c r="CY58" s="455">
        <f t="shared" si="144"/>
        <v>959.66732608193229</v>
      </c>
      <c r="CZ58" s="455">
        <f t="shared" si="144"/>
        <v>134.67488860161626</v>
      </c>
      <c r="DA58" s="455">
        <f t="shared" si="144"/>
        <v>158.67181550394133</v>
      </c>
      <c r="DB58" s="455">
        <f t="shared" si="144"/>
        <v>186.80608495644449</v>
      </c>
      <c r="DC58" s="455">
        <f t="shared" si="144"/>
        <v>-282.38634449291567</v>
      </c>
      <c r="DD58" s="455">
        <f t="shared" si="144"/>
        <v>-108.06790134434286</v>
      </c>
      <c r="DE58" s="455">
        <f t="shared" si="144"/>
        <v>-166.59887493607749</v>
      </c>
      <c r="DF58" s="455"/>
      <c r="DG58" s="455">
        <f>AV58</f>
        <v>325</v>
      </c>
      <c r="DH58" s="455">
        <f t="shared" ref="DH58:DV58" si="145">AW58</f>
        <v>-175</v>
      </c>
      <c r="DI58" s="455">
        <f t="shared" si="145"/>
        <v>105</v>
      </c>
      <c r="DJ58" s="455">
        <f t="shared" si="145"/>
        <v>190</v>
      </c>
      <c r="DK58" s="455">
        <f t="shared" si="145"/>
        <v>260</v>
      </c>
      <c r="DL58" s="455">
        <f t="shared" si="145"/>
        <v>275</v>
      </c>
      <c r="DM58" s="455">
        <f t="shared" si="145"/>
        <v>185</v>
      </c>
      <c r="DN58" s="455">
        <f t="shared" si="145"/>
        <v>90</v>
      </c>
      <c r="DO58" s="455">
        <f t="shared" si="145"/>
        <v>5</v>
      </c>
      <c r="DP58" s="455">
        <f t="shared" si="145"/>
        <v>0</v>
      </c>
      <c r="DQ58" s="455">
        <f t="shared" si="145"/>
        <v>912.40991105324599</v>
      </c>
      <c r="DR58" s="455">
        <f t="shared" si="145"/>
        <v>324.42193468243499</v>
      </c>
      <c r="DS58" s="455">
        <f t="shared" si="145"/>
        <v>449.37671119825239</v>
      </c>
      <c r="DT58" s="455">
        <f t="shared" si="145"/>
        <v>1094.3422146835485</v>
      </c>
      <c r="DU58" s="455">
        <f t="shared" si="145"/>
        <v>345.47790046038585</v>
      </c>
      <c r="DV58" s="455">
        <f t="shared" si="145"/>
        <v>-390.45424583725855</v>
      </c>
    </row>
    <row r="59" spans="2:126" s="432" customFormat="1" x14ac:dyDescent="0.3">
      <c r="B59" s="41" t="s">
        <v>26</v>
      </c>
      <c r="C59" s="673">
        <v>8590</v>
      </c>
      <c r="D59" s="673">
        <v>8090</v>
      </c>
      <c r="E59" s="673">
        <v>8240</v>
      </c>
      <c r="F59" s="673">
        <v>8345</v>
      </c>
      <c r="G59" s="673">
        <v>7850</v>
      </c>
      <c r="H59" s="673">
        <v>7365</v>
      </c>
      <c r="I59" s="673">
        <f t="shared" ref="I59" si="146">SUM(I6,I13,I20,I26,I32,I38,I44,I58,I45)</f>
        <v>8331.4176537413132</v>
      </c>
      <c r="J59" s="673">
        <f>SUM(J6,J13,J20,J26,J32,J38,J44,J58,J45)</f>
        <v>7743.0892004372581</v>
      </c>
      <c r="K59" s="673">
        <f t="shared" ref="K59:L59" si="147">SUM(K6,K13,K20,K26,K32,K38,K44,K58,K45)</f>
        <v>7028.5437104867242</v>
      </c>
      <c r="L59" s="673">
        <f t="shared" si="147"/>
        <v>7154.5758229311268</v>
      </c>
      <c r="M59" s="278">
        <f t="shared" si="138"/>
        <v>-9.2281707139597824E-2</v>
      </c>
      <c r="N59" s="222">
        <f t="shared" si="138"/>
        <v>1.7931468827085739E-2</v>
      </c>
      <c r="O59" s="50"/>
      <c r="P59" s="46">
        <v>1730</v>
      </c>
      <c r="Q59" s="46">
        <v>1935</v>
      </c>
      <c r="R59" s="46">
        <v>2010</v>
      </c>
      <c r="S59" s="46">
        <v>2080</v>
      </c>
      <c r="T59" s="46">
        <v>2310</v>
      </c>
      <c r="U59" s="46">
        <v>1885</v>
      </c>
      <c r="V59" s="46">
        <v>2075</v>
      </c>
      <c r="W59" s="46">
        <v>2075</v>
      </c>
      <c r="X59" s="46">
        <v>1955</v>
      </c>
      <c r="Y59" s="46">
        <v>2210</v>
      </c>
      <c r="Z59" s="46">
        <v>1995</v>
      </c>
      <c r="AA59" s="46">
        <v>1965</v>
      </c>
      <c r="AB59" s="46">
        <v>1805</v>
      </c>
      <c r="AC59" s="46">
        <v>2075</v>
      </c>
      <c r="AD59" s="46">
        <v>1935</v>
      </c>
      <c r="AE59" s="46">
        <v>1825</v>
      </c>
      <c r="AF59" s="46">
        <v>1845</v>
      </c>
      <c r="AG59" s="46">
        <v>1785</v>
      </c>
      <c r="AH59" s="46">
        <f t="shared" ref="AH59:AT59" si="148">SUM(AH6,AH13,AH20,AH26,AH32,AH38,AH44,AH58,AH45)</f>
        <v>2647.2041044515249</v>
      </c>
      <c r="AI59" s="46">
        <f t="shared" si="148"/>
        <v>1938.3229200682119</v>
      </c>
      <c r="AJ59" s="46">
        <f t="shared" si="148"/>
        <v>1983.6685669321234</v>
      </c>
      <c r="AK59" s="46">
        <f t="shared" si="148"/>
        <v>1762.2195597977718</v>
      </c>
      <c r="AL59" s="46">
        <f t="shared" si="148"/>
        <v>1669.0939649808208</v>
      </c>
      <c r="AM59" s="46">
        <f t="shared" si="148"/>
        <v>1546.9531381454635</v>
      </c>
      <c r="AN59" s="46">
        <f t="shared" si="148"/>
        <v>2619.0517069368771</v>
      </c>
      <c r="AO59" s="46">
        <f t="shared" si="148"/>
        <v>1907.9903903740958</v>
      </c>
      <c r="AP59" s="46">
        <f t="shared" si="148"/>
        <v>2068.865527269721</v>
      </c>
      <c r="AQ59" s="46">
        <f t="shared" si="148"/>
        <v>1896.790450068894</v>
      </c>
      <c r="AR59" s="46">
        <f t="shared" si="148"/>
        <v>1367.612681426901</v>
      </c>
      <c r="AS59" s="46">
        <f t="shared" si="148"/>
        <v>1695.2750517212089</v>
      </c>
      <c r="AT59" s="46">
        <f t="shared" si="148"/>
        <v>1527.6545728307287</v>
      </c>
      <c r="AU59" s="635"/>
      <c r="AV59" s="46">
        <f t="shared" ref="AV59:BH59" si="149">SUM(AV6,AV13,AV20,AV26,AV32,AV38,AV44,AV58,AV45)</f>
        <v>4420</v>
      </c>
      <c r="AW59" s="46">
        <f t="shared" si="149"/>
        <v>3665</v>
      </c>
      <c r="AX59" s="46">
        <f t="shared" si="149"/>
        <v>4090</v>
      </c>
      <c r="AY59" s="46">
        <f t="shared" si="149"/>
        <v>4155</v>
      </c>
      <c r="AZ59" s="46">
        <f t="shared" si="149"/>
        <v>4150</v>
      </c>
      <c r="BA59" s="46">
        <f t="shared" si="149"/>
        <v>4165</v>
      </c>
      <c r="BB59" s="46">
        <f t="shared" si="149"/>
        <v>3960</v>
      </c>
      <c r="BC59" s="46">
        <f t="shared" si="149"/>
        <v>3880</v>
      </c>
      <c r="BD59" s="46">
        <f t="shared" si="149"/>
        <v>3760</v>
      </c>
      <c r="BE59" s="46">
        <f t="shared" si="149"/>
        <v>3630</v>
      </c>
      <c r="BF59" s="46">
        <f t="shared" si="149"/>
        <v>4590.6270245197366</v>
      </c>
      <c r="BG59" s="46">
        <f t="shared" si="149"/>
        <v>3740.7881267298953</v>
      </c>
      <c r="BH59" s="46">
        <f t="shared" si="149"/>
        <v>3216.0471031262841</v>
      </c>
      <c r="BI59" s="46">
        <f>SUM(BI6,BI13,BI20,BI26,BI32,BI38,BI44,BI58,BI45)</f>
        <v>4527.0420973109731</v>
      </c>
      <c r="BJ59" s="623">
        <f>AP59+AQ59</f>
        <v>3965.6559773386152</v>
      </c>
      <c r="BK59" s="623">
        <f t="shared" si="107"/>
        <v>3062.8877331481099</v>
      </c>
      <c r="BM59" s="41" t="s">
        <v>26</v>
      </c>
      <c r="BN59" s="46">
        <f t="shared" si="142"/>
        <v>8590</v>
      </c>
      <c r="BO59" s="46">
        <f t="shared" si="142"/>
        <v>8090</v>
      </c>
      <c r="BP59" s="46">
        <f t="shared" si="142"/>
        <v>8240</v>
      </c>
      <c r="BQ59" s="46">
        <f t="shared" si="142"/>
        <v>8345</v>
      </c>
      <c r="BR59" s="46">
        <f t="shared" si="142"/>
        <v>7850</v>
      </c>
      <c r="BS59" s="46">
        <f t="shared" si="142"/>
        <v>7365</v>
      </c>
      <c r="BT59" s="46">
        <f t="shared" si="142"/>
        <v>8331.4176537413132</v>
      </c>
      <c r="BU59" s="46">
        <f t="shared" si="142"/>
        <v>7743.0892004372581</v>
      </c>
      <c r="BV59" s="46">
        <f t="shared" si="142"/>
        <v>7028.5437104867242</v>
      </c>
      <c r="BW59" s="46">
        <f t="shared" si="142"/>
        <v>7154.5758229311268</v>
      </c>
      <c r="BX59" s="222">
        <f t="shared" si="142"/>
        <v>-9.2281707139597824E-2</v>
      </c>
      <c r="BY59" s="222">
        <f t="shared" si="142"/>
        <v>1.7931468827085739E-2</v>
      </c>
      <c r="BZ59" s="36"/>
      <c r="CA59" s="456">
        <f t="shared" si="143"/>
        <v>1730</v>
      </c>
      <c r="CB59" s="456">
        <f t="shared" si="143"/>
        <v>1935</v>
      </c>
      <c r="CC59" s="456">
        <f t="shared" si="143"/>
        <v>2010</v>
      </c>
      <c r="CD59" s="456">
        <f t="shared" si="143"/>
        <v>2080</v>
      </c>
      <c r="CE59" s="456">
        <f t="shared" si="143"/>
        <v>2310</v>
      </c>
      <c r="CF59" s="456">
        <f t="shared" si="143"/>
        <v>1885</v>
      </c>
      <c r="CG59" s="456">
        <f t="shared" si="143"/>
        <v>2075</v>
      </c>
      <c r="CH59" s="456">
        <f t="shared" si="143"/>
        <v>2075</v>
      </c>
      <c r="CI59" s="456">
        <f t="shared" si="143"/>
        <v>1955</v>
      </c>
      <c r="CJ59" s="456">
        <f t="shared" si="143"/>
        <v>2210</v>
      </c>
      <c r="CK59" s="456">
        <f t="shared" si="143"/>
        <v>1995</v>
      </c>
      <c r="CL59" s="456">
        <f t="shared" si="143"/>
        <v>1965</v>
      </c>
      <c r="CM59" s="456">
        <f t="shared" si="143"/>
        <v>1805</v>
      </c>
      <c r="CN59" s="456">
        <f t="shared" si="143"/>
        <v>2075</v>
      </c>
      <c r="CO59" s="456">
        <f t="shared" si="143"/>
        <v>1935</v>
      </c>
      <c r="CP59" s="456">
        <f t="shared" si="143"/>
        <v>1825</v>
      </c>
      <c r="CQ59" s="456">
        <f t="shared" si="144"/>
        <v>1845</v>
      </c>
      <c r="CR59" s="456">
        <f t="shared" si="144"/>
        <v>1785</v>
      </c>
      <c r="CS59" s="456">
        <f t="shared" si="144"/>
        <v>2647.2041044515249</v>
      </c>
      <c r="CT59" s="456">
        <f t="shared" si="144"/>
        <v>1938.3229200682119</v>
      </c>
      <c r="CU59" s="456">
        <f t="shared" si="144"/>
        <v>1983.6685669321234</v>
      </c>
      <c r="CV59" s="456">
        <f t="shared" si="144"/>
        <v>1762.2195597977718</v>
      </c>
      <c r="CW59" s="456">
        <f t="shared" si="144"/>
        <v>1669.0939649808208</v>
      </c>
      <c r="CX59" s="456">
        <f t="shared" si="144"/>
        <v>1546.9531381454635</v>
      </c>
      <c r="CY59" s="456">
        <f t="shared" si="144"/>
        <v>2619.0517069368771</v>
      </c>
      <c r="CZ59" s="456">
        <f t="shared" si="144"/>
        <v>1907.9903903740958</v>
      </c>
      <c r="DA59" s="456">
        <f t="shared" si="144"/>
        <v>2068.865527269721</v>
      </c>
      <c r="DB59" s="456">
        <f t="shared" si="144"/>
        <v>1896.790450068894</v>
      </c>
      <c r="DC59" s="456">
        <f t="shared" si="144"/>
        <v>1367.612681426901</v>
      </c>
      <c r="DD59" s="456">
        <f t="shared" si="144"/>
        <v>1695.2750517212089</v>
      </c>
      <c r="DE59" s="456">
        <f t="shared" si="144"/>
        <v>1527.6545728307287</v>
      </c>
      <c r="DF59" s="456"/>
      <c r="DG59" s="456">
        <f t="shared" ref="DG59:DV59" si="150">AV59</f>
        <v>4420</v>
      </c>
      <c r="DH59" s="456">
        <f t="shared" si="150"/>
        <v>3665</v>
      </c>
      <c r="DI59" s="456">
        <f t="shared" si="150"/>
        <v>4090</v>
      </c>
      <c r="DJ59" s="456">
        <f t="shared" si="150"/>
        <v>4155</v>
      </c>
      <c r="DK59" s="456">
        <f t="shared" si="150"/>
        <v>4150</v>
      </c>
      <c r="DL59" s="456">
        <f t="shared" si="150"/>
        <v>4165</v>
      </c>
      <c r="DM59" s="456">
        <f t="shared" si="150"/>
        <v>3960</v>
      </c>
      <c r="DN59" s="456">
        <f t="shared" si="150"/>
        <v>3880</v>
      </c>
      <c r="DO59" s="456">
        <f t="shared" si="150"/>
        <v>3760</v>
      </c>
      <c r="DP59" s="456">
        <f t="shared" si="150"/>
        <v>3630</v>
      </c>
      <c r="DQ59" s="456">
        <f t="shared" si="150"/>
        <v>4590.6270245197366</v>
      </c>
      <c r="DR59" s="456">
        <f t="shared" si="150"/>
        <v>3740.7881267298953</v>
      </c>
      <c r="DS59" s="456">
        <f t="shared" si="150"/>
        <v>3216.0471031262841</v>
      </c>
      <c r="DT59" s="456">
        <f t="shared" si="150"/>
        <v>4527.0420973109731</v>
      </c>
      <c r="DU59" s="456">
        <f t="shared" si="150"/>
        <v>3965.6559773386152</v>
      </c>
      <c r="DV59" s="456">
        <f t="shared" si="150"/>
        <v>3062.8877331481099</v>
      </c>
    </row>
    <row r="60" spans="2:126" s="655" customFormat="1" x14ac:dyDescent="0.3">
      <c r="B60" s="652"/>
      <c r="C60" s="653"/>
      <c r="D60" s="653"/>
      <c r="E60" s="653"/>
      <c r="F60" s="653"/>
      <c r="G60" s="653"/>
      <c r="H60" s="653"/>
      <c r="I60" s="653"/>
      <c r="J60" s="653"/>
      <c r="K60" s="653"/>
      <c r="L60" s="653"/>
      <c r="M60" s="654"/>
      <c r="N60" s="654"/>
      <c r="P60" s="653"/>
      <c r="Q60" s="653"/>
      <c r="R60" s="653"/>
      <c r="S60" s="653"/>
      <c r="T60" s="653"/>
      <c r="U60" s="653"/>
      <c r="V60" s="653"/>
      <c r="W60" s="653"/>
      <c r="X60" s="653"/>
      <c r="Y60" s="653"/>
      <c r="Z60" s="653"/>
      <c r="AA60" s="653"/>
      <c r="AB60" s="653"/>
      <c r="AC60" s="653"/>
      <c r="AD60" s="653"/>
      <c r="AE60" s="653"/>
      <c r="AF60" s="653"/>
      <c r="AG60" s="653"/>
      <c r="AH60" s="653"/>
      <c r="AI60" s="653"/>
      <c r="AJ60" s="653"/>
      <c r="AK60" s="653"/>
      <c r="AL60" s="653"/>
      <c r="AM60" s="653"/>
      <c r="AN60" s="653"/>
      <c r="AO60" s="653"/>
      <c r="AP60" s="653"/>
      <c r="AQ60" s="653"/>
      <c r="AR60" s="653"/>
      <c r="AS60" s="653"/>
      <c r="AT60" s="653"/>
      <c r="AU60" s="653"/>
      <c r="AV60" s="653"/>
      <c r="AW60" s="653"/>
      <c r="AX60" s="653"/>
      <c r="AY60" s="653"/>
      <c r="AZ60" s="653"/>
      <c r="BA60" s="653"/>
      <c r="BB60" s="653"/>
      <c r="BC60" s="653"/>
      <c r="BD60" s="653"/>
      <c r="BE60" s="653"/>
      <c r="BF60" s="653"/>
      <c r="BG60" s="653"/>
      <c r="BH60" s="653"/>
      <c r="BI60" s="653"/>
      <c r="BJ60" s="653"/>
      <c r="BK60" s="653"/>
    </row>
    <row r="61" spans="2:126" x14ac:dyDescent="0.3">
      <c r="B61" s="11"/>
      <c r="C61" s="13"/>
      <c r="D61" s="13"/>
      <c r="E61" s="13"/>
      <c r="F61" s="13"/>
      <c r="G61" s="13"/>
      <c r="H61" s="13"/>
      <c r="I61" s="468"/>
      <c r="J61" s="468"/>
      <c r="K61" s="468"/>
      <c r="L61" s="468"/>
      <c r="M61" s="208"/>
      <c r="N61" s="208"/>
      <c r="P61" s="13"/>
      <c r="Q61" s="36"/>
      <c r="R61" s="36"/>
      <c r="S61" s="36"/>
      <c r="T61" s="36"/>
      <c r="U61" s="36"/>
      <c r="V61" s="36"/>
      <c r="W61" s="36"/>
      <c r="X61" s="36"/>
      <c r="Y61" s="300"/>
      <c r="Z61" s="300"/>
      <c r="AA61" s="300"/>
      <c r="AB61" s="300"/>
      <c r="AC61" s="300"/>
      <c r="AD61" s="300"/>
      <c r="AE61" s="300"/>
      <c r="AF61" s="300"/>
      <c r="AG61" s="300"/>
      <c r="AH61" s="300"/>
      <c r="AI61" s="300"/>
      <c r="AJ61" s="300"/>
      <c r="AK61" s="300"/>
      <c r="AL61" s="300"/>
      <c r="AM61" s="300"/>
      <c r="AN61" s="675"/>
      <c r="AO61" s="675"/>
      <c r="AP61" s="675"/>
      <c r="AQ61" s="675"/>
      <c r="AR61" s="675"/>
      <c r="AZ61" s="36"/>
      <c r="BA61" s="36"/>
      <c r="BB61" s="36"/>
      <c r="BC61" s="36"/>
      <c r="BD61" s="36"/>
      <c r="BE61" s="36"/>
      <c r="BF61" s="36"/>
      <c r="BG61" s="36"/>
      <c r="BH61" s="36"/>
      <c r="BI61" s="36"/>
      <c r="BJ61" s="36"/>
      <c r="BK61" s="36"/>
      <c r="BL61" s="36"/>
    </row>
    <row r="62" spans="2:126" ht="13.5" x14ac:dyDescent="0.35">
      <c r="B62" s="23"/>
      <c r="C62" s="19"/>
      <c r="D62" s="19"/>
      <c r="E62" s="19"/>
      <c r="F62" s="19"/>
      <c r="G62" s="19"/>
      <c r="H62" s="62"/>
      <c r="I62" s="487"/>
      <c r="J62" s="487"/>
      <c r="K62" s="487"/>
      <c r="L62" s="487"/>
      <c r="M62" s="208"/>
      <c r="N62" s="208"/>
      <c r="P62" s="19"/>
      <c r="Q62" s="19"/>
      <c r="R62" s="19"/>
      <c r="S62" s="19"/>
      <c r="T62" s="19"/>
      <c r="U62" s="19"/>
      <c r="V62" s="19"/>
      <c r="W62" s="19"/>
      <c r="X62" s="19"/>
      <c r="Y62" s="19"/>
      <c r="Z62" s="19"/>
      <c r="AA62" s="19"/>
      <c r="AB62" s="19"/>
      <c r="AC62" s="19"/>
      <c r="AD62" s="19"/>
      <c r="AE62" s="19"/>
      <c r="AF62" s="19"/>
      <c r="AG62" s="19"/>
    </row>
    <row r="63" spans="2:126" x14ac:dyDescent="0.3">
      <c r="B63" s="23"/>
      <c r="C63" s="62"/>
      <c r="D63" s="62"/>
      <c r="E63" s="62"/>
      <c r="F63" s="62"/>
      <c r="G63" s="62"/>
      <c r="H63" s="62"/>
      <c r="I63" s="487"/>
      <c r="J63" s="487"/>
      <c r="K63" s="487"/>
      <c r="L63" s="487"/>
      <c r="M63" s="208"/>
      <c r="N63" s="208"/>
      <c r="P63" s="62"/>
    </row>
    <row r="64" spans="2:126" x14ac:dyDescent="0.3">
      <c r="B64" s="23"/>
      <c r="C64" s="62"/>
      <c r="D64" s="62"/>
      <c r="E64" s="62"/>
      <c r="F64" s="62"/>
      <c r="G64" s="62"/>
      <c r="H64" s="62"/>
      <c r="I64" s="487"/>
      <c r="J64" s="487"/>
      <c r="K64" s="487"/>
      <c r="L64" s="487"/>
      <c r="M64" s="208"/>
      <c r="N64" s="208"/>
      <c r="P64" s="62"/>
    </row>
    <row r="65" spans="2:64" x14ac:dyDescent="0.3">
      <c r="B65" s="23"/>
      <c r="C65" s="62"/>
      <c r="D65" s="62"/>
      <c r="E65" s="62"/>
      <c r="F65" s="62"/>
      <c r="G65" s="62"/>
      <c r="H65" s="62"/>
      <c r="I65" s="487"/>
      <c r="J65" s="487"/>
      <c r="K65" s="487"/>
      <c r="L65" s="487"/>
      <c r="M65" s="208"/>
      <c r="N65" s="208"/>
      <c r="P65" s="62"/>
    </row>
    <row r="69" spans="2:64" x14ac:dyDescent="0.3">
      <c r="Q69" s="36"/>
      <c r="R69" s="36"/>
      <c r="S69" s="36"/>
      <c r="T69" s="36"/>
      <c r="U69" s="36"/>
      <c r="V69" s="36"/>
      <c r="W69" s="36"/>
      <c r="X69" s="36"/>
      <c r="Y69" s="300"/>
      <c r="Z69" s="300"/>
      <c r="AA69" s="300"/>
      <c r="AB69" s="300"/>
      <c r="AC69" s="300"/>
      <c r="AD69" s="300"/>
      <c r="AE69" s="300"/>
      <c r="AF69" s="300"/>
      <c r="AG69" s="300"/>
      <c r="AH69" s="300"/>
      <c r="AI69" s="300"/>
      <c r="AJ69" s="300"/>
      <c r="AK69" s="300"/>
      <c r="AL69" s="300"/>
      <c r="AM69" s="300"/>
      <c r="AN69" s="300"/>
      <c r="AO69" s="300"/>
      <c r="AP69" s="300"/>
      <c r="AQ69" s="300"/>
      <c r="AR69" s="300"/>
      <c r="AS69" s="35"/>
      <c r="AT69" s="35"/>
      <c r="AU69" s="35"/>
      <c r="AZ69" s="36"/>
      <c r="BA69" s="36"/>
      <c r="BB69" s="36"/>
      <c r="BC69" s="36"/>
      <c r="BD69" s="36"/>
      <c r="BE69" s="36"/>
      <c r="BF69" s="36"/>
      <c r="BG69" s="36"/>
      <c r="BH69" s="36"/>
      <c r="BI69" s="36"/>
      <c r="BJ69" s="36"/>
      <c r="BK69" s="36"/>
      <c r="BL69" s="3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14D4-C40E-4953-B7C2-2B5E93F63079}">
  <sheetPr codeName="Sheet51"/>
  <dimension ref="A1:BU23"/>
  <sheetViews>
    <sheetView workbookViewId="0">
      <selection activeCell="AO6" sqref="AO6"/>
    </sheetView>
  </sheetViews>
  <sheetFormatPr defaultColWidth="9" defaultRowHeight="14.25" x14ac:dyDescent="0.45"/>
  <cols>
    <col min="1" max="1" width="9" style="519"/>
    <col min="2" max="2" width="26.46484375" style="519" bestFit="1" customWidth="1"/>
    <col min="3" max="8" width="4.53125" style="519" customWidth="1"/>
    <col min="9" max="10" width="4.53125" style="519" bestFit="1" customWidth="1"/>
    <col min="11" max="11" width="5" style="519" bestFit="1" customWidth="1"/>
    <col min="12" max="12" width="5" style="519" customWidth="1"/>
    <col min="13" max="13" width="8.53125" style="519" bestFit="1" customWidth="1"/>
    <col min="14" max="14" width="9.46484375" style="519" bestFit="1" customWidth="1"/>
    <col min="15" max="15" width="5.46484375" style="519" customWidth="1"/>
    <col min="16" max="18" width="7" style="519" customWidth="1"/>
    <col min="19" max="19" width="6.53125" style="519" customWidth="1"/>
    <col min="20" max="25" width="6.53125" style="519" bestFit="1" customWidth="1"/>
    <col min="26" max="29" width="6.53125" style="519" customWidth="1"/>
    <col min="30" max="30" width="9.53125" style="519" customWidth="1"/>
    <col min="31" max="31" width="9.46484375" style="519" customWidth="1"/>
    <col min="32" max="32" width="6" style="519" customWidth="1"/>
    <col min="33" max="37" width="6.53125" style="519" bestFit="1" customWidth="1"/>
    <col min="38" max="38" width="6.53125" style="519" customWidth="1"/>
    <col min="39" max="39" width="9" style="519"/>
    <col min="40" max="40" width="26.46484375" style="519" bestFit="1" customWidth="1"/>
    <col min="41" max="48" width="4.53125" style="519" bestFit="1" customWidth="1"/>
    <col min="49" max="49" width="5" style="519" bestFit="1" customWidth="1"/>
    <col min="50" max="50" width="5" style="519" customWidth="1"/>
    <col min="51" max="51" width="8.53125" style="519" bestFit="1" customWidth="1"/>
    <col min="52" max="52" width="9.46484375" style="519" bestFit="1" customWidth="1"/>
    <col min="53" max="53" width="9" style="519"/>
    <col min="54" max="58" width="6.46484375" style="519" customWidth="1"/>
    <col min="59" max="65" width="7" style="519" customWidth="1"/>
    <col min="66" max="67" width="9" style="519"/>
    <col min="68" max="72" width="6.53125" style="519" bestFit="1" customWidth="1"/>
    <col min="73" max="16384" width="9" style="519"/>
  </cols>
  <sheetData>
    <row r="1" spans="1:73" x14ac:dyDescent="0.45">
      <c r="A1" s="15"/>
      <c r="B1" s="39" t="s">
        <v>51</v>
      </c>
      <c r="C1" s="15"/>
      <c r="D1" s="15"/>
      <c r="E1" s="15"/>
      <c r="F1" s="15"/>
      <c r="G1" s="15"/>
      <c r="H1" s="15"/>
      <c r="I1" s="15"/>
      <c r="J1" s="15"/>
      <c r="K1" s="15"/>
      <c r="L1" s="15"/>
      <c r="M1" s="15"/>
      <c r="N1" s="15"/>
      <c r="O1" s="15"/>
      <c r="P1" s="104"/>
      <c r="Q1" s="104"/>
      <c r="R1" s="104"/>
      <c r="S1" s="104"/>
      <c r="T1" s="104"/>
      <c r="U1" s="104"/>
      <c r="V1" s="104"/>
      <c r="W1" s="104"/>
      <c r="X1" s="104"/>
      <c r="Y1" s="104"/>
      <c r="Z1" s="104"/>
      <c r="AA1" s="104"/>
      <c r="AB1" s="104"/>
      <c r="AC1" s="104"/>
      <c r="AD1" s="104"/>
      <c r="AE1" s="104"/>
      <c r="AG1" s="15"/>
      <c r="AH1" s="15"/>
      <c r="AI1" s="15"/>
      <c r="AJ1" s="15"/>
      <c r="AK1" s="15"/>
      <c r="AL1" s="15"/>
      <c r="AN1" s="39" t="s">
        <v>52</v>
      </c>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row>
    <row r="2" spans="1:73" x14ac:dyDescent="0.45">
      <c r="A2" s="15"/>
      <c r="B2" s="1"/>
      <c r="C2" s="2"/>
      <c r="D2" s="2"/>
      <c r="E2" s="2"/>
      <c r="F2" s="2"/>
      <c r="G2" s="2"/>
      <c r="H2" s="2"/>
      <c r="I2" s="2"/>
      <c r="J2" s="2"/>
      <c r="K2" s="2"/>
      <c r="L2" s="2"/>
      <c r="M2" s="2"/>
      <c r="N2" s="2"/>
      <c r="O2" s="2"/>
      <c r="P2" s="104"/>
      <c r="Q2" s="104"/>
      <c r="R2" s="104"/>
      <c r="S2" s="104"/>
      <c r="T2" s="104"/>
      <c r="U2" s="104"/>
      <c r="V2" s="104"/>
      <c r="W2" s="104"/>
      <c r="X2" s="104"/>
      <c r="Y2" s="104"/>
      <c r="Z2" s="104"/>
      <c r="AA2" s="104"/>
      <c r="AB2" s="104"/>
      <c r="AC2" s="104"/>
      <c r="AD2" s="104"/>
      <c r="AE2" s="104"/>
      <c r="AG2" s="15"/>
      <c r="AH2" s="15"/>
      <c r="AI2" s="15"/>
      <c r="AJ2" s="15"/>
      <c r="AK2" s="15"/>
      <c r="AL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row>
    <row r="3" spans="1:73" x14ac:dyDescent="0.45">
      <c r="A3" s="15"/>
      <c r="B3" s="16" t="s">
        <v>168</v>
      </c>
      <c r="C3" s="15"/>
      <c r="D3" s="15"/>
      <c r="E3" s="15"/>
      <c r="F3" s="15"/>
      <c r="G3" s="15"/>
      <c r="H3" s="15"/>
      <c r="I3" s="15"/>
      <c r="J3" s="15"/>
      <c r="K3" s="15"/>
      <c r="L3" s="15"/>
      <c r="M3" s="15"/>
      <c r="N3" s="15"/>
      <c r="O3" s="15"/>
      <c r="P3" s="102"/>
      <c r="Q3" s="102"/>
      <c r="R3" s="102"/>
      <c r="S3" s="102"/>
      <c r="T3" s="102"/>
      <c r="U3" s="102"/>
      <c r="V3" s="102"/>
      <c r="W3" s="102"/>
      <c r="X3" s="102"/>
      <c r="Y3" s="102"/>
      <c r="Z3" s="102"/>
      <c r="AA3" s="102"/>
      <c r="AB3" s="102"/>
      <c r="AC3" s="102"/>
      <c r="AD3" s="102"/>
      <c r="AE3" s="102"/>
      <c r="AG3" s="21"/>
      <c r="AH3" s="21"/>
      <c r="AI3" s="21"/>
      <c r="AJ3" s="21"/>
      <c r="AK3" s="21"/>
      <c r="AL3" s="21"/>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row>
    <row r="4" spans="1:73" ht="20.25" x14ac:dyDescent="0.45">
      <c r="A4" s="200"/>
      <c r="B4" s="275" t="s">
        <v>121</v>
      </c>
      <c r="C4" s="200">
        <v>2013</v>
      </c>
      <c r="D4" s="200">
        <v>2014</v>
      </c>
      <c r="E4" s="200">
        <v>2015</v>
      </c>
      <c r="F4" s="200">
        <v>2016</v>
      </c>
      <c r="G4" s="200">
        <v>2017</v>
      </c>
      <c r="H4" s="200">
        <v>2018</v>
      </c>
      <c r="I4" s="200">
        <v>2019</v>
      </c>
      <c r="J4" s="200">
        <v>2020</v>
      </c>
      <c r="K4" s="200">
        <v>2021</v>
      </c>
      <c r="L4" s="200" t="s">
        <v>154</v>
      </c>
      <c r="M4" s="202" t="s">
        <v>166</v>
      </c>
      <c r="N4" s="202" t="s">
        <v>167</v>
      </c>
      <c r="O4" s="200"/>
      <c r="P4" s="200" t="s">
        <v>82</v>
      </c>
      <c r="Q4" s="200" t="s">
        <v>88</v>
      </c>
      <c r="R4" s="200" t="s">
        <v>89</v>
      </c>
      <c r="S4" s="200" t="s">
        <v>87</v>
      </c>
      <c r="T4" s="200" t="s">
        <v>90</v>
      </c>
      <c r="U4" s="200" t="s">
        <v>107</v>
      </c>
      <c r="V4" s="200" t="s">
        <v>124</v>
      </c>
      <c r="W4" s="200" t="s">
        <v>132</v>
      </c>
      <c r="X4" s="200" t="s">
        <v>141</v>
      </c>
      <c r="Y4" s="202" t="s">
        <v>146</v>
      </c>
      <c r="Z4" s="202" t="s">
        <v>151</v>
      </c>
      <c r="AA4" s="202" t="s">
        <v>158</v>
      </c>
      <c r="AB4" s="202" t="s">
        <v>169</v>
      </c>
      <c r="AC4" s="202"/>
      <c r="AD4" s="202" t="s">
        <v>170</v>
      </c>
      <c r="AE4" s="202" t="s">
        <v>171</v>
      </c>
      <c r="AG4" s="200" t="s">
        <v>93</v>
      </c>
      <c r="AH4" s="200" t="s">
        <v>94</v>
      </c>
      <c r="AI4" s="200" t="s">
        <v>109</v>
      </c>
      <c r="AJ4" s="200" t="s">
        <v>134</v>
      </c>
      <c r="AK4" s="200" t="s">
        <v>147</v>
      </c>
      <c r="AL4" s="200" t="s">
        <v>161</v>
      </c>
      <c r="AM4" s="200"/>
      <c r="AN4" s="275" t="s">
        <v>121</v>
      </c>
      <c r="AO4" s="200">
        <v>2013</v>
      </c>
      <c r="AP4" s="200">
        <v>2014</v>
      </c>
      <c r="AQ4" s="200">
        <v>2015</v>
      </c>
      <c r="AR4" s="200">
        <v>2016</v>
      </c>
      <c r="AS4" s="200">
        <v>2017</v>
      </c>
      <c r="AT4" s="200">
        <v>2018</v>
      </c>
      <c r="AU4" s="200">
        <v>2019</v>
      </c>
      <c r="AV4" s="200">
        <v>2020</v>
      </c>
      <c r="AW4" s="200">
        <f>K4</f>
        <v>2021</v>
      </c>
      <c r="AX4" s="200" t="str">
        <f>L4</f>
        <v>2022f</v>
      </c>
      <c r="AY4" s="202" t="str">
        <f>M4</f>
        <v>2021/ 2020 Growth %</v>
      </c>
      <c r="AZ4" s="202" t="s">
        <v>167</v>
      </c>
      <c r="BA4" s="200"/>
      <c r="BB4" s="202" t="s">
        <v>82</v>
      </c>
      <c r="BC4" s="202" t="s">
        <v>88</v>
      </c>
      <c r="BD4" s="202" t="s">
        <v>89</v>
      </c>
      <c r="BE4" s="202" t="s">
        <v>87</v>
      </c>
      <c r="BF4" s="202" t="s">
        <v>90</v>
      </c>
      <c r="BG4" s="202" t="str">
        <f>U4</f>
        <v>Q2 2020</v>
      </c>
      <c r="BH4" s="202" t="str">
        <f>V4</f>
        <v>Q3 2020</v>
      </c>
      <c r="BI4" s="202" t="str">
        <f>W4</f>
        <v>Q4 2020</v>
      </c>
      <c r="BJ4" s="202" t="str">
        <f t="shared" ref="BJ4:BN4" si="0">X4</f>
        <v>Q1 2021</v>
      </c>
      <c r="BK4" s="202" t="str">
        <f t="shared" si="0"/>
        <v>Q2 2021</v>
      </c>
      <c r="BL4" s="202" t="str">
        <f t="shared" si="0"/>
        <v>Q3 2021</v>
      </c>
      <c r="BM4" s="202" t="str">
        <f t="shared" si="0"/>
        <v>Q4 2021</v>
      </c>
      <c r="BN4" s="202" t="str">
        <f t="shared" si="0"/>
        <v>Q1 2022</v>
      </c>
      <c r="BO4" s="202"/>
      <c r="BP4" s="200" t="s">
        <v>93</v>
      </c>
      <c r="BQ4" s="200" t="s">
        <v>94</v>
      </c>
      <c r="BR4" s="200" t="str">
        <f>AI4</f>
        <v>H1 2020</v>
      </c>
      <c r="BS4" s="200" t="str">
        <f>AJ4</f>
        <v>H2 2020</v>
      </c>
      <c r="BT4" s="200" t="s">
        <v>147</v>
      </c>
      <c r="BU4" s="200" t="s">
        <v>161</v>
      </c>
    </row>
    <row r="5" spans="1:73" x14ac:dyDescent="0.45">
      <c r="A5" s="15"/>
      <c r="B5" s="49"/>
      <c r="C5" s="13"/>
      <c r="D5" s="13"/>
      <c r="E5" s="13"/>
      <c r="F5" s="13"/>
      <c r="G5" s="13"/>
      <c r="H5" s="13"/>
      <c r="I5" s="13"/>
      <c r="J5" s="13"/>
      <c r="K5" s="13"/>
      <c r="L5" s="13"/>
      <c r="M5" s="208"/>
      <c r="N5" s="208"/>
      <c r="O5" s="15"/>
      <c r="P5" s="106"/>
      <c r="Q5" s="106"/>
      <c r="R5" s="106"/>
      <c r="S5" s="106"/>
      <c r="T5" s="15"/>
      <c r="U5" s="15"/>
      <c r="V5" s="15"/>
      <c r="W5" s="15"/>
      <c r="X5" s="15"/>
      <c r="Y5" s="15"/>
      <c r="Z5" s="15"/>
      <c r="AA5" s="15"/>
      <c r="AB5" s="15"/>
      <c r="AC5" s="15"/>
      <c r="AD5" s="15"/>
      <c r="AE5" s="15"/>
      <c r="AG5" s="36"/>
      <c r="AH5" s="36"/>
      <c r="AI5" s="36"/>
      <c r="AJ5" s="36"/>
      <c r="AK5" s="36"/>
      <c r="AL5" s="36"/>
      <c r="AN5" s="49"/>
      <c r="AO5" s="13"/>
      <c r="AP5" s="13"/>
      <c r="AQ5" s="13"/>
      <c r="AR5" s="13"/>
      <c r="AS5" s="13"/>
      <c r="AT5" s="13"/>
      <c r="AU5" s="13"/>
      <c r="AV5" s="13"/>
      <c r="AW5" s="13"/>
      <c r="AX5" s="13"/>
      <c r="AY5" s="208"/>
      <c r="AZ5" s="208"/>
      <c r="BA5" s="15"/>
      <c r="BB5" s="36"/>
      <c r="BC5" s="36"/>
      <c r="BD5" s="36"/>
      <c r="BE5" s="36"/>
      <c r="BF5" s="15"/>
      <c r="BG5" s="15"/>
      <c r="BH5" s="15"/>
      <c r="BI5" s="15"/>
      <c r="BJ5" s="15"/>
      <c r="BK5" s="15"/>
      <c r="BL5" s="15"/>
      <c r="BM5" s="15"/>
      <c r="BN5" s="15"/>
      <c r="BO5" s="15"/>
      <c r="BP5" s="15"/>
      <c r="BQ5" s="15"/>
      <c r="BR5" s="15"/>
    </row>
    <row r="6" spans="1:73" x14ac:dyDescent="0.45">
      <c r="A6" s="15"/>
      <c r="B6" s="20" t="s">
        <v>104</v>
      </c>
      <c r="C6" s="520">
        <f>'Table 1(Q1''22)'!C14</f>
        <v>1120</v>
      </c>
      <c r="D6" s="520">
        <f>'Table 1(Q1''22)'!D14</f>
        <v>1255</v>
      </c>
      <c r="E6" s="520">
        <f>'Table 1(Q1''22)'!E14</f>
        <v>1185</v>
      </c>
      <c r="F6" s="520">
        <f>'Table 1(Q1''22)'!F14</f>
        <v>1210</v>
      </c>
      <c r="G6" s="520">
        <f>'Table 1(Q1''22)'!G14</f>
        <v>1325</v>
      </c>
      <c r="H6" s="520">
        <f>'Table 1(Q1''22)'!H14</f>
        <v>1420</v>
      </c>
      <c r="I6" s="50">
        <f>SUM(I7:I11)</f>
        <v>1589.948634508442</v>
      </c>
      <c r="J6" s="50">
        <f t="shared" ref="J6:L6" si="1">SUM(J7:J11)</f>
        <v>1441.6604182838546</v>
      </c>
      <c r="K6" s="50">
        <f t="shared" si="1"/>
        <v>1463.7100101023825</v>
      </c>
      <c r="L6" s="50">
        <f t="shared" si="1"/>
        <v>1418.3652500080304</v>
      </c>
      <c r="M6" s="492">
        <f>IF(ISERROR(K6/J6),"N/A",IF(J6&lt;0,"N/A",IF(K6&lt;0,"N/A",IF(K6/J6-1&gt;300%,"&gt;±300%",IF(K6/J6-1&lt;-300%,"&gt;±300%",K6/J6-1)))))</f>
        <v>1.5294580845033989E-2</v>
      </c>
      <c r="N6" s="492">
        <f>IF(ISERROR(L6/K6),"N/A",IF(K6&lt;0,"N/A",IF(L6&lt;0,"N/A",IF(L6/K6-1&gt;300%,"&gt;±300%",IF(L6/K6-1&lt;-300%,"&gt;±300%",L6/K6-1)))))</f>
        <v>-3.0979333188532521E-2</v>
      </c>
      <c r="O6" s="198"/>
      <c r="P6" s="50">
        <f t="shared" ref="P6:Y6" si="2">SUM(P7:P11)</f>
        <v>398.00242781092857</v>
      </c>
      <c r="Q6" s="50">
        <f t="shared" si="2"/>
        <v>416.55604086376968</v>
      </c>
      <c r="R6" s="50">
        <f t="shared" si="2"/>
        <v>387.12056026196802</v>
      </c>
      <c r="S6" s="50">
        <f t="shared" si="2"/>
        <v>388.26960557177568</v>
      </c>
      <c r="T6" s="50">
        <f t="shared" si="2"/>
        <v>361.45894567332277</v>
      </c>
      <c r="U6" s="50">
        <f t="shared" si="2"/>
        <v>263.25515369357589</v>
      </c>
      <c r="V6" s="50">
        <f t="shared" si="2"/>
        <v>394.21504092042954</v>
      </c>
      <c r="W6" s="50">
        <f t="shared" si="2"/>
        <v>422.73127799652661</v>
      </c>
      <c r="X6" s="50">
        <f t="shared" si="2"/>
        <v>383.82913620617421</v>
      </c>
      <c r="Y6" s="50">
        <f t="shared" si="2"/>
        <v>412.36791106786842</v>
      </c>
      <c r="Z6" s="50">
        <f t="shared" ref="Z6:AB6" si="3">SUM(Z7:Z11)</f>
        <v>334.07661364441151</v>
      </c>
      <c r="AA6" s="50">
        <f t="shared" si="3"/>
        <v>333.43634918392826</v>
      </c>
      <c r="AB6" s="50">
        <f t="shared" si="3"/>
        <v>299.3828372634394</v>
      </c>
      <c r="AC6" s="50"/>
      <c r="AD6" s="284">
        <f>IF(ISERROR(AB6/X6),"N/A",IF(X6&lt;0,"N/A",IF(AB6&lt;0,"N/A",IF(AB6/X6-1&gt;300%,"&gt;±300%",IF(AB6/X6-1&lt;-300%,"&gt;±300%",AB6/X6-1)))))</f>
        <v>-0.22001013205358755</v>
      </c>
      <c r="AE6" s="284">
        <f>IF(ISERROR(AB6/AA6),"N/A",IF(AA6&lt;0,"N/A",IF(AB6&lt;0,"N/A",IF(AB6/AA6-1&gt;300%,"&gt;±300%",IF(AB6/AA6-1&lt;-300%,"&gt;±300%",AB6/AA6-1)))))</f>
        <v>-0.10212897305237845</v>
      </c>
      <c r="AF6" s="638"/>
      <c r="AG6" s="50">
        <f t="shared" ref="AG6:AG23" si="4">P6+Q6</f>
        <v>814.55846867469825</v>
      </c>
      <c r="AH6" s="50">
        <f t="shared" ref="AH6:AH23" si="5">R6+S6</f>
        <v>775.39016583374371</v>
      </c>
      <c r="AI6" s="50">
        <f t="shared" ref="AI6:AI23" si="6">T6+U6</f>
        <v>624.71409936689861</v>
      </c>
      <c r="AJ6" s="50">
        <f t="shared" ref="AJ6:AJ23" si="7">V6+W6</f>
        <v>816.94631891695622</v>
      </c>
      <c r="AK6" s="50">
        <f t="shared" ref="AK6:AK23" si="8">X6+Y6</f>
        <v>796.19704727404269</v>
      </c>
      <c r="AL6" s="50">
        <f t="shared" ref="AL6:AL23" si="9">Z6+AA6</f>
        <v>667.51296282833982</v>
      </c>
      <c r="AN6" s="20" t="s">
        <v>27</v>
      </c>
      <c r="AO6" s="50">
        <f t="shared" ref="AO6:AZ21" si="10">C6</f>
        <v>1120</v>
      </c>
      <c r="AP6" s="50">
        <f t="shared" si="10"/>
        <v>1255</v>
      </c>
      <c r="AQ6" s="50">
        <f t="shared" si="10"/>
        <v>1185</v>
      </c>
      <c r="AR6" s="50">
        <f t="shared" si="10"/>
        <v>1210</v>
      </c>
      <c r="AS6" s="50">
        <f t="shared" si="10"/>
        <v>1325</v>
      </c>
      <c r="AT6" s="50">
        <f t="shared" si="10"/>
        <v>1420</v>
      </c>
      <c r="AU6" s="50">
        <f t="shared" si="10"/>
        <v>1589.948634508442</v>
      </c>
      <c r="AV6" s="50">
        <f t="shared" si="10"/>
        <v>1441.6604182838546</v>
      </c>
      <c r="AW6" s="50">
        <f t="shared" si="10"/>
        <v>1463.7100101023825</v>
      </c>
      <c r="AX6" s="50">
        <f t="shared" si="10"/>
        <v>1418.3652500080304</v>
      </c>
      <c r="AY6" s="210">
        <f t="shared" si="10"/>
        <v>1.5294580845033989E-2</v>
      </c>
      <c r="AZ6" s="210">
        <f t="shared" si="10"/>
        <v>-3.0979333188532521E-2</v>
      </c>
      <c r="BA6" s="59"/>
      <c r="BB6" s="50">
        <f t="shared" ref="BB6:BN6" si="11">P6</f>
        <v>398.00242781092857</v>
      </c>
      <c r="BC6" s="50">
        <f t="shared" si="11"/>
        <v>416.55604086376968</v>
      </c>
      <c r="BD6" s="50">
        <f t="shared" si="11"/>
        <v>387.12056026196802</v>
      </c>
      <c r="BE6" s="50">
        <f t="shared" si="11"/>
        <v>388.26960557177568</v>
      </c>
      <c r="BF6" s="50">
        <f t="shared" si="11"/>
        <v>361.45894567332277</v>
      </c>
      <c r="BG6" s="50">
        <f t="shared" si="11"/>
        <v>263.25515369357589</v>
      </c>
      <c r="BH6" s="50">
        <f t="shared" si="11"/>
        <v>394.21504092042954</v>
      </c>
      <c r="BI6" s="50">
        <f t="shared" si="11"/>
        <v>422.73127799652661</v>
      </c>
      <c r="BJ6" s="50">
        <f t="shared" si="11"/>
        <v>383.82913620617421</v>
      </c>
      <c r="BK6" s="50">
        <f t="shared" si="11"/>
        <v>412.36791106786842</v>
      </c>
      <c r="BL6" s="50">
        <f t="shared" si="11"/>
        <v>334.07661364441151</v>
      </c>
      <c r="BM6" s="50">
        <f t="shared" si="11"/>
        <v>333.43634918392826</v>
      </c>
      <c r="BN6" s="50">
        <f t="shared" si="11"/>
        <v>299.3828372634394</v>
      </c>
      <c r="BO6" s="50"/>
      <c r="BP6" s="50">
        <f t="shared" ref="BP6:BS6" si="12">AG6</f>
        <v>814.55846867469825</v>
      </c>
      <c r="BQ6" s="50">
        <f t="shared" si="12"/>
        <v>775.39016583374371</v>
      </c>
      <c r="BR6" s="50">
        <f t="shared" si="12"/>
        <v>624.71409936689861</v>
      </c>
      <c r="BS6" s="50">
        <f t="shared" si="12"/>
        <v>816.94631891695622</v>
      </c>
      <c r="BT6" s="50">
        <f>AK6</f>
        <v>796.19704727404269</v>
      </c>
      <c r="BU6" s="50">
        <f>AL6</f>
        <v>667.51296282833982</v>
      </c>
    </row>
    <row r="7" spans="1:73" x14ac:dyDescent="0.45">
      <c r="A7" s="15"/>
      <c r="B7" s="10" t="s">
        <v>15</v>
      </c>
      <c r="C7" s="13"/>
      <c r="D7" s="13"/>
      <c r="E7" s="13"/>
      <c r="F7" s="13"/>
      <c r="G7" s="13"/>
      <c r="H7" s="13"/>
      <c r="I7" s="13">
        <v>520.33448621808941</v>
      </c>
      <c r="J7" s="13">
        <v>458.46177924333989</v>
      </c>
      <c r="K7" s="13">
        <v>459</v>
      </c>
      <c r="L7" s="13">
        <v>452.83213439765984</v>
      </c>
      <c r="M7" s="208">
        <f>IF(ISERROR(K7/J7),"N/A",IF(J7&lt;0,"N/A",IF(K7&lt;0,"N/A",IF(K7/J7-1&gt;300%,"&gt;±300%",IF(K7/J7-1&lt;-300%,"&gt;±300%",K7/J7-1)))))</f>
        <v>1.1739708325269049E-3</v>
      </c>
      <c r="N7" s="208">
        <f>IF(ISERROR(L7/K7),"N/A",IF(K7&lt;0,"N/A",IF(L7&lt;0,"N/A",IF(L7/K7-1&gt;300%,"&gt;±300%",IF(L7/K7-1&lt;-300%,"&gt;±300%",L7/K7-1)))))</f>
        <v>-1.3437615691372917E-2</v>
      </c>
      <c r="O7" s="198"/>
      <c r="P7" s="13">
        <v>120.91161587870786</v>
      </c>
      <c r="Q7" s="13">
        <v>137.29984029495594</v>
      </c>
      <c r="R7" s="13">
        <v>133.16229933807395</v>
      </c>
      <c r="S7" s="13">
        <v>128.96073070635168</v>
      </c>
      <c r="T7" s="13">
        <v>108.74332601290719</v>
      </c>
      <c r="U7" s="13">
        <v>93.556844117390412</v>
      </c>
      <c r="V7" s="13">
        <v>125.35067429279215</v>
      </c>
      <c r="W7" s="13">
        <v>130.81093482025014</v>
      </c>
      <c r="X7" s="13">
        <v>118.68626853195499</v>
      </c>
      <c r="Y7" s="13">
        <v>135.71052624505197</v>
      </c>
      <c r="Z7" s="13">
        <v>104.82175206285805</v>
      </c>
      <c r="AA7" s="13">
        <v>99.781453160134973</v>
      </c>
      <c r="AB7" s="13">
        <v>88.16529543607497</v>
      </c>
      <c r="AC7" s="13"/>
      <c r="AD7" s="285">
        <f>IF(ISERROR(AB7/X7),"N/A",IF(X7&lt;0,"N/A",IF(AB7&lt;0,"N/A",IF(AB7/X7-1&gt;300%,"&gt;±300%",IF(AB7/X7-1&lt;-300%,"&gt;±300%",AB7/X7-1)))))</f>
        <v>-0.25715673323795318</v>
      </c>
      <c r="AE7" s="285">
        <f>IF(ISERROR(AB7/AA7),"N/A",IF(AA7&lt;0,"N/A",IF(AB7&lt;0,"N/A",IF(AB7/AA7-1&gt;300%,"&gt;±300%",IF(AB7/AA7-1&lt;-300%,"&gt;±300%",AB7/AA7-1)))))</f>
        <v>-0.11641600073129554</v>
      </c>
      <c r="AF7" s="638"/>
      <c r="AG7" s="13">
        <f t="shared" si="4"/>
        <v>258.21145617366381</v>
      </c>
      <c r="AH7" s="13">
        <f t="shared" si="5"/>
        <v>262.1230300444256</v>
      </c>
      <c r="AI7" s="13">
        <f t="shared" si="6"/>
        <v>202.3001701302976</v>
      </c>
      <c r="AJ7" s="59">
        <f t="shared" si="7"/>
        <v>256.16160911304229</v>
      </c>
      <c r="AK7" s="59">
        <f t="shared" si="8"/>
        <v>254.39679477700696</v>
      </c>
      <c r="AL7" s="59">
        <f>Z7+AA7</f>
        <v>204.60320522299304</v>
      </c>
      <c r="AN7" s="10" t="s">
        <v>15</v>
      </c>
      <c r="AO7" s="11"/>
      <c r="AP7" s="11"/>
      <c r="AQ7" s="11"/>
      <c r="AR7" s="11"/>
      <c r="AS7" s="11"/>
      <c r="AT7" s="11"/>
      <c r="AU7" s="13">
        <f t="shared" si="10"/>
        <v>520.33448621808941</v>
      </c>
      <c r="AV7" s="13">
        <f t="shared" si="10"/>
        <v>458.46177924333989</v>
      </c>
      <c r="AW7" s="13">
        <f t="shared" si="10"/>
        <v>459</v>
      </c>
      <c r="AX7" s="13"/>
      <c r="AY7" s="212"/>
      <c r="AZ7" s="208"/>
      <c r="BA7" s="13"/>
      <c r="BB7" s="51"/>
      <c r="BC7" s="51"/>
      <c r="BD7" s="51"/>
      <c r="BE7" s="51"/>
      <c r="BF7" s="51"/>
      <c r="BG7" s="51"/>
      <c r="BH7" s="51"/>
      <c r="BI7" s="51"/>
      <c r="BJ7" s="51"/>
      <c r="BK7" s="51"/>
      <c r="BL7" s="51"/>
      <c r="BM7" s="51"/>
      <c r="BN7" s="51"/>
      <c r="BO7" s="51"/>
      <c r="BP7" s="15"/>
      <c r="BQ7" s="15"/>
      <c r="BR7" s="15"/>
      <c r="BS7" s="15"/>
      <c r="BT7" s="15"/>
      <c r="BU7" s="15"/>
    </row>
    <row r="8" spans="1:73" x14ac:dyDescent="0.45">
      <c r="A8" s="15"/>
      <c r="B8" s="10" t="s">
        <v>16</v>
      </c>
      <c r="C8" s="13"/>
      <c r="D8" s="13"/>
      <c r="E8" s="13"/>
      <c r="F8" s="13"/>
      <c r="G8" s="13"/>
      <c r="H8" s="13"/>
      <c r="I8" s="13">
        <v>808.15685939953562</v>
      </c>
      <c r="J8" s="13">
        <v>747.32717710432735</v>
      </c>
      <c r="K8" s="13">
        <v>767</v>
      </c>
      <c r="L8" s="13">
        <v>734.48283205285259</v>
      </c>
      <c r="M8" s="208">
        <f t="shared" ref="M8:N23" si="13">IF(ISERROR(K8/J8),"N/A",IF(J8&lt;0,"N/A",IF(K8&lt;0,"N/A",IF(K8/J8-1&gt;300%,"&gt;±300%",IF(K8/J8-1&lt;-300%,"&gt;±300%",K8/J8-1)))))</f>
        <v>2.6324243916699297E-2</v>
      </c>
      <c r="N8" s="208">
        <f t="shared" si="13"/>
        <v>-4.2395264598627636E-2</v>
      </c>
      <c r="O8" s="198"/>
      <c r="P8" s="13">
        <v>206.6005584664039</v>
      </c>
      <c r="Q8" s="13">
        <v>216.36055642711111</v>
      </c>
      <c r="R8" s="13">
        <v>188.29383094684746</v>
      </c>
      <c r="S8" s="13">
        <v>196.90191355917315</v>
      </c>
      <c r="T8" s="13">
        <v>184.8765872235621</v>
      </c>
      <c r="U8" s="13">
        <v>123.71415629881591</v>
      </c>
      <c r="V8" s="13">
        <v>220.55732953897342</v>
      </c>
      <c r="W8" s="13">
        <v>218.17910404297587</v>
      </c>
      <c r="X8" s="13">
        <v>196.41834136120249</v>
      </c>
      <c r="Y8" s="13">
        <v>220.23387815545772</v>
      </c>
      <c r="Z8" s="13">
        <v>174.40852169253748</v>
      </c>
      <c r="AA8" s="13">
        <v>175.93925879080226</v>
      </c>
      <c r="AB8" s="13">
        <v>154.31488903623554</v>
      </c>
      <c r="AC8" s="13"/>
      <c r="AD8" s="285">
        <f t="shared" ref="AD8:AD23" si="14">IF(ISERROR(AB8/X8),"N/A",IF(X8&lt;0,"N/A",IF(AB8&lt;0,"N/A",IF(AB8/X8-1&gt;300%,"&gt;±300%",IF(AB8/X8-1&lt;-300%,"&gt;±300%",AB8/X8-1)))))</f>
        <v>-0.21435601193445075</v>
      </c>
      <c r="AE8" s="285">
        <f t="shared" ref="AE8:AE23" si="15">IF(ISERROR(AB8/AA8),"N/A",IF(AA8&lt;0,"N/A",IF(AB8&lt;0,"N/A",IF(AB8/AA8-1&gt;300%,"&gt;±300%",IF(AB8/AA8-1&lt;-300%,"&gt;±300%",AB8/AA8-1)))))</f>
        <v>-0.12290815536672706</v>
      </c>
      <c r="AF8" s="638"/>
      <c r="AG8" s="13">
        <f t="shared" si="4"/>
        <v>422.961114893515</v>
      </c>
      <c r="AH8" s="13">
        <f t="shared" si="5"/>
        <v>385.19574450602062</v>
      </c>
      <c r="AI8" s="13">
        <f t="shared" si="6"/>
        <v>308.59074352237803</v>
      </c>
      <c r="AJ8" s="59">
        <f t="shared" si="7"/>
        <v>438.73643358194931</v>
      </c>
      <c r="AK8" s="59">
        <f t="shared" si="8"/>
        <v>416.65221951666024</v>
      </c>
      <c r="AL8" s="59">
        <f t="shared" si="9"/>
        <v>350.34778048333976</v>
      </c>
      <c r="AN8" s="10" t="s">
        <v>16</v>
      </c>
      <c r="AO8" s="11"/>
      <c r="AP8" s="11"/>
      <c r="AQ8" s="11"/>
      <c r="AR8" s="11"/>
      <c r="AS8" s="11"/>
      <c r="AT8" s="11"/>
      <c r="AU8" s="13">
        <f t="shared" si="10"/>
        <v>808.15685939953562</v>
      </c>
      <c r="AV8" s="13">
        <f t="shared" si="10"/>
        <v>747.32717710432735</v>
      </c>
      <c r="AW8" s="13">
        <f t="shared" si="10"/>
        <v>767</v>
      </c>
      <c r="AX8" s="13"/>
      <c r="AY8" s="212"/>
      <c r="AZ8" s="208"/>
      <c r="BA8" s="13"/>
      <c r="BB8" s="51"/>
      <c r="BC8" s="51"/>
      <c r="BD8" s="51"/>
      <c r="BE8" s="51"/>
      <c r="BF8" s="51"/>
      <c r="BG8" s="51"/>
      <c r="BH8" s="51"/>
      <c r="BI8" s="51"/>
      <c r="BJ8" s="51"/>
      <c r="BK8" s="51"/>
      <c r="BL8" s="51"/>
      <c r="BM8" s="51"/>
      <c r="BN8" s="51"/>
      <c r="BO8" s="51"/>
      <c r="BP8" s="15"/>
      <c r="BQ8" s="15"/>
      <c r="BR8" s="15"/>
      <c r="BS8" s="15"/>
      <c r="BT8" s="15"/>
      <c r="BU8" s="15"/>
    </row>
    <row r="9" spans="1:73" x14ac:dyDescent="0.45">
      <c r="A9" s="15"/>
      <c r="B9" s="10" t="s">
        <v>17</v>
      </c>
      <c r="C9" s="13"/>
      <c r="D9" s="13"/>
      <c r="E9" s="13"/>
      <c r="F9" s="13"/>
      <c r="G9" s="13"/>
      <c r="H9" s="13"/>
      <c r="I9" s="13">
        <v>115.65767526159676</v>
      </c>
      <c r="J9" s="13">
        <v>109.82707777024768</v>
      </c>
      <c r="K9" s="13">
        <v>112.03950638725557</v>
      </c>
      <c r="L9" s="13">
        <v>104.35331788143608</v>
      </c>
      <c r="M9" s="208">
        <f t="shared" si="13"/>
        <v>2.0144655233713671E-2</v>
      </c>
      <c r="N9" s="208">
        <f t="shared" si="13"/>
        <v>-6.8602484549091014E-2</v>
      </c>
      <c r="O9" s="198"/>
      <c r="P9" s="13">
        <v>34.013413351307435</v>
      </c>
      <c r="Q9" s="13">
        <v>27.293460689750223</v>
      </c>
      <c r="R9" s="13">
        <v>30.97312386994205</v>
      </c>
      <c r="S9" s="13">
        <v>23.377677350597061</v>
      </c>
      <c r="T9" s="13">
        <v>38.35377497673479</v>
      </c>
      <c r="U9" s="13">
        <v>23.346713525930255</v>
      </c>
      <c r="V9" s="13">
        <v>14.573389840873832</v>
      </c>
      <c r="W9" s="13">
        <v>33.553199426708801</v>
      </c>
      <c r="X9" s="13">
        <v>36.061452698461657</v>
      </c>
      <c r="Y9" s="13">
        <v>26.068549814195698</v>
      </c>
      <c r="Z9" s="13">
        <v>25.530170413375064</v>
      </c>
      <c r="AA9" s="13">
        <v>24.379333461223155</v>
      </c>
      <c r="AB9" s="13">
        <v>25.117234978379997</v>
      </c>
      <c r="AC9" s="13"/>
      <c r="AD9" s="285">
        <f t="shared" si="14"/>
        <v>-0.30348798789651998</v>
      </c>
      <c r="AE9" s="285">
        <f t="shared" si="15"/>
        <v>3.0267501707153865E-2</v>
      </c>
      <c r="AF9" s="638"/>
      <c r="AG9" s="13">
        <f t="shared" si="4"/>
        <v>61.306874041057654</v>
      </c>
      <c r="AH9" s="13">
        <f t="shared" si="5"/>
        <v>54.350801220539111</v>
      </c>
      <c r="AI9" s="13">
        <f t="shared" si="6"/>
        <v>61.700488502665046</v>
      </c>
      <c r="AJ9" s="59">
        <f t="shared" si="7"/>
        <v>48.126589267582631</v>
      </c>
      <c r="AK9" s="59">
        <f t="shared" si="8"/>
        <v>62.130002512657356</v>
      </c>
      <c r="AL9" s="59">
        <f t="shared" si="9"/>
        <v>49.909503874598215</v>
      </c>
      <c r="AN9" s="10" t="s">
        <v>17</v>
      </c>
      <c r="AO9" s="11"/>
      <c r="AP9" s="11"/>
      <c r="AQ9" s="11"/>
      <c r="AR9" s="11"/>
      <c r="AS9" s="11"/>
      <c r="AT9" s="11"/>
      <c r="AU9" s="13">
        <f t="shared" si="10"/>
        <v>115.65767526159676</v>
      </c>
      <c r="AV9" s="13">
        <f t="shared" si="10"/>
        <v>109.82707777024768</v>
      </c>
      <c r="AW9" s="13">
        <f t="shared" si="10"/>
        <v>112.03950638725557</v>
      </c>
      <c r="AX9" s="13"/>
      <c r="AY9" s="212"/>
      <c r="AZ9" s="208"/>
      <c r="BA9" s="13"/>
      <c r="BB9" s="51"/>
      <c r="BC9" s="51"/>
      <c r="BD9" s="51"/>
      <c r="BE9" s="51"/>
      <c r="BF9" s="51"/>
      <c r="BG9" s="51"/>
      <c r="BH9" s="51"/>
      <c r="BI9" s="51"/>
      <c r="BJ9" s="51"/>
      <c r="BK9" s="51"/>
      <c r="BL9" s="51"/>
      <c r="BM9" s="51"/>
      <c r="BN9" s="51"/>
      <c r="BO9" s="51"/>
      <c r="BP9" s="15"/>
      <c r="BQ9" s="15"/>
      <c r="BR9" s="15"/>
      <c r="BS9" s="15"/>
      <c r="BT9" s="15"/>
      <c r="BU9" s="15"/>
    </row>
    <row r="10" spans="1:73" x14ac:dyDescent="0.45">
      <c r="A10" s="15"/>
      <c r="B10" s="10" t="s">
        <v>18</v>
      </c>
      <c r="C10" s="13"/>
      <c r="D10" s="13"/>
      <c r="E10" s="13"/>
      <c r="F10" s="13"/>
      <c r="G10" s="13"/>
      <c r="H10" s="13"/>
      <c r="I10" s="13">
        <v>35.495170715670334</v>
      </c>
      <c r="J10" s="13">
        <v>35.636420629030326</v>
      </c>
      <c r="K10" s="13">
        <v>36.657371297343303</v>
      </c>
      <c r="L10" s="13">
        <v>37.019219133189836</v>
      </c>
      <c r="M10" s="208">
        <f t="shared" si="13"/>
        <v>2.8649080078521738E-2</v>
      </c>
      <c r="N10" s="208">
        <f t="shared" si="13"/>
        <v>9.8710797594141475E-3</v>
      </c>
      <c r="O10" s="198"/>
      <c r="P10" s="13">
        <v>8.6814126604481991</v>
      </c>
      <c r="Q10" s="13">
        <v>8.185765267461738</v>
      </c>
      <c r="R10" s="13">
        <v>8.3168978833392497</v>
      </c>
      <c r="S10" s="13">
        <v>10.311094904421147</v>
      </c>
      <c r="T10" s="13">
        <v>5.1790622958507226</v>
      </c>
      <c r="U10" s="13">
        <v>9.0504830578917179</v>
      </c>
      <c r="V10" s="13">
        <v>9.7212982987596028</v>
      </c>
      <c r="W10" s="13">
        <v>11.685576976528283</v>
      </c>
      <c r="X10" s="13">
        <v>8.7608545238366098</v>
      </c>
      <c r="Y10" s="13">
        <v>8.6757004122102988</v>
      </c>
      <c r="Z10" s="13">
        <v>8.2236429444621599</v>
      </c>
      <c r="AA10" s="13">
        <v>10.997173416834235</v>
      </c>
      <c r="AB10" s="13">
        <v>9.8678668972713854</v>
      </c>
      <c r="AC10" s="13"/>
      <c r="AD10" s="285">
        <f t="shared" si="14"/>
        <v>0.12635894939503989</v>
      </c>
      <c r="AE10" s="285">
        <f t="shared" si="15"/>
        <v>-0.10269061664828627</v>
      </c>
      <c r="AF10" s="638"/>
      <c r="AG10" s="13">
        <f t="shared" si="4"/>
        <v>16.867177927909935</v>
      </c>
      <c r="AH10" s="13">
        <f t="shared" si="5"/>
        <v>18.627992787760398</v>
      </c>
      <c r="AI10" s="13">
        <f t="shared" si="6"/>
        <v>14.229545353742441</v>
      </c>
      <c r="AJ10" s="59">
        <f t="shared" si="7"/>
        <v>21.406875275287888</v>
      </c>
      <c r="AK10" s="59">
        <f t="shared" si="8"/>
        <v>17.43655493604691</v>
      </c>
      <c r="AL10" s="59">
        <f t="shared" si="9"/>
        <v>19.220816361296393</v>
      </c>
      <c r="AN10" s="10" t="s">
        <v>18</v>
      </c>
      <c r="AO10" s="11"/>
      <c r="AP10" s="11"/>
      <c r="AQ10" s="11"/>
      <c r="AR10" s="11"/>
      <c r="AS10" s="11"/>
      <c r="AT10" s="11"/>
      <c r="AU10" s="13">
        <f t="shared" si="10"/>
        <v>35.495170715670334</v>
      </c>
      <c r="AV10" s="13">
        <f t="shared" si="10"/>
        <v>35.636420629030326</v>
      </c>
      <c r="AW10" s="13">
        <f t="shared" si="10"/>
        <v>36.657371297343303</v>
      </c>
      <c r="AX10" s="13"/>
      <c r="AY10" s="212"/>
      <c r="AZ10" s="208"/>
      <c r="BA10" s="13"/>
      <c r="BB10" s="51"/>
      <c r="BC10" s="51"/>
      <c r="BD10" s="51"/>
      <c r="BE10" s="51"/>
      <c r="BF10" s="51"/>
      <c r="BG10" s="51"/>
      <c r="BH10" s="51"/>
      <c r="BI10" s="51"/>
      <c r="BJ10" s="51"/>
      <c r="BK10" s="51"/>
      <c r="BL10" s="51"/>
      <c r="BM10" s="51"/>
      <c r="BN10" s="51"/>
      <c r="BO10" s="51"/>
      <c r="BP10" s="15"/>
      <c r="BQ10" s="15"/>
      <c r="BR10" s="15"/>
      <c r="BS10" s="15"/>
      <c r="BT10" s="15"/>
      <c r="BU10" s="15"/>
    </row>
    <row r="11" spans="1:73" x14ac:dyDescent="0.45">
      <c r="A11" s="15"/>
      <c r="B11" s="52" t="s">
        <v>19</v>
      </c>
      <c r="C11" s="54"/>
      <c r="D11" s="54"/>
      <c r="E11" s="54"/>
      <c r="F11" s="54"/>
      <c r="G11" s="54"/>
      <c r="H11" s="54"/>
      <c r="I11" s="611">
        <v>110.30444291354968</v>
      </c>
      <c r="J11" s="611">
        <v>90.407963536909605</v>
      </c>
      <c r="K11" s="611">
        <v>89.013132417783524</v>
      </c>
      <c r="L11" s="611">
        <v>89.677746542892052</v>
      </c>
      <c r="M11" s="217">
        <f t="shared" si="13"/>
        <v>-1.5428188674514676E-2</v>
      </c>
      <c r="N11" s="217">
        <f t="shared" si="13"/>
        <v>7.4664727221278593E-3</v>
      </c>
      <c r="O11" s="198"/>
      <c r="P11" s="54">
        <v>27.795427454061237</v>
      </c>
      <c r="Q11" s="54">
        <v>27.416418184490631</v>
      </c>
      <c r="R11" s="54">
        <v>26.374408223765258</v>
      </c>
      <c r="S11" s="54">
        <v>28.71818905123255</v>
      </c>
      <c r="T11" s="54">
        <v>24.306195164267997</v>
      </c>
      <c r="U11" s="54">
        <v>13.586956693547588</v>
      </c>
      <c r="V11" s="54">
        <v>24.012348949030528</v>
      </c>
      <c r="W11" s="54">
        <v>28.502462730063495</v>
      </c>
      <c r="X11" s="54">
        <v>23.902219090718432</v>
      </c>
      <c r="Y11" s="54">
        <v>21.679256440952717</v>
      </c>
      <c r="Z11" s="54">
        <v>21.09252653117878</v>
      </c>
      <c r="AA11" s="54">
        <v>22.339130354933602</v>
      </c>
      <c r="AB11" s="54">
        <v>21.917550915477523</v>
      </c>
      <c r="AC11" s="13"/>
      <c r="AD11" s="624">
        <f t="shared" si="14"/>
        <v>-8.3032799913192346E-2</v>
      </c>
      <c r="AE11" s="624">
        <f t="shared" si="15"/>
        <v>-1.8871792802935716E-2</v>
      </c>
      <c r="AF11" s="638"/>
      <c r="AG11" s="54">
        <f t="shared" si="4"/>
        <v>55.211845638551864</v>
      </c>
      <c r="AH11" s="54">
        <f t="shared" si="5"/>
        <v>55.092597274997807</v>
      </c>
      <c r="AI11" s="54">
        <f t="shared" si="6"/>
        <v>37.893151857815582</v>
      </c>
      <c r="AJ11" s="54">
        <f t="shared" si="7"/>
        <v>52.514811679094024</v>
      </c>
      <c r="AK11" s="54">
        <f t="shared" si="8"/>
        <v>45.581475531671146</v>
      </c>
      <c r="AL11" s="54">
        <f t="shared" si="9"/>
        <v>43.431656886112378</v>
      </c>
      <c r="AN11" s="52" t="s">
        <v>19</v>
      </c>
      <c r="AO11" s="281"/>
      <c r="AP11" s="281"/>
      <c r="AQ11" s="281"/>
      <c r="AR11" s="281"/>
      <c r="AS11" s="281"/>
      <c r="AT11" s="281"/>
      <c r="AU11" s="54">
        <f t="shared" si="10"/>
        <v>110.30444291354968</v>
      </c>
      <c r="AV11" s="54">
        <f t="shared" si="10"/>
        <v>90.407963536909605</v>
      </c>
      <c r="AW11" s="54">
        <f t="shared" si="10"/>
        <v>89.013132417783524</v>
      </c>
      <c r="AX11" s="54"/>
      <c r="AY11" s="216"/>
      <c r="AZ11" s="217"/>
      <c r="BA11" s="13"/>
      <c r="BB11" s="53"/>
      <c r="BC11" s="53"/>
      <c r="BD11" s="53"/>
      <c r="BE11" s="53"/>
      <c r="BF11" s="53"/>
      <c r="BG11" s="53"/>
      <c r="BH11" s="53"/>
      <c r="BI11" s="53"/>
      <c r="BJ11" s="53"/>
      <c r="BK11" s="53"/>
      <c r="BL11" s="53"/>
      <c r="BM11" s="53"/>
      <c r="BN11" s="53"/>
      <c r="BO11" s="53"/>
      <c r="BP11" s="53"/>
      <c r="BQ11" s="53"/>
      <c r="BR11" s="53"/>
      <c r="BS11" s="53"/>
      <c r="BT11" s="53"/>
      <c r="BU11" s="53"/>
    </row>
    <row r="12" spans="1:73" x14ac:dyDescent="0.45">
      <c r="A12" s="15"/>
      <c r="B12" s="20" t="s">
        <v>105</v>
      </c>
      <c r="C12" s="520">
        <f>'Table 1(Q1''22)'!C15</f>
        <v>855</v>
      </c>
      <c r="D12" s="520">
        <f>'Table 1(Q1''22)'!D15</f>
        <v>775</v>
      </c>
      <c r="E12" s="520">
        <f>'Table 1(Q1''22)'!E15</f>
        <v>515</v>
      </c>
      <c r="F12" s="520">
        <f>'Table 1(Q1''22)'!F15</f>
        <v>625</v>
      </c>
      <c r="G12" s="520">
        <f>'Table 1(Q1''22)'!G15</f>
        <v>560</v>
      </c>
      <c r="H12" s="520">
        <f>'Table 1(Q1''22)'!H15</f>
        <v>505</v>
      </c>
      <c r="I12" s="50">
        <f>SUM(I13:I17)</f>
        <v>476.430635159931</v>
      </c>
      <c r="J12" s="50">
        <f t="shared" ref="J12:K12" si="16">SUM(J13:J17)</f>
        <v>421.8531526017257</v>
      </c>
      <c r="K12" s="50">
        <f t="shared" si="16"/>
        <v>421.88846838482766</v>
      </c>
      <c r="L12" s="50">
        <f>SUM(L13:L17)</f>
        <v>422.28452755592252</v>
      </c>
      <c r="M12" s="492">
        <f>IF(ISERROR(K12/J12),"N/A",IF(J12&lt;0,"N/A",IF(K12&lt;0,"N/A",IF(K12/J12-1&gt;300%,"&gt;±300%",IF(K12/J12-1&lt;-300%,"&gt;±300%",K12/J12-1)))))</f>
        <v>8.3715821214358499E-5</v>
      </c>
      <c r="N12" s="210">
        <f t="shared" si="13"/>
        <v>9.3877695356581192E-4</v>
      </c>
      <c r="O12" s="198"/>
      <c r="P12" s="50">
        <f>SUM(P13:P17)</f>
        <v>120.42156307523403</v>
      </c>
      <c r="Q12" s="50">
        <f t="shared" ref="Q12:Z12" si="17">SUM(Q13:Q17)</f>
        <v>119.06155789697736</v>
      </c>
      <c r="R12" s="50">
        <f t="shared" si="17"/>
        <v>116.36293057612887</v>
      </c>
      <c r="S12" s="50">
        <f t="shared" si="17"/>
        <v>120.58458361159079</v>
      </c>
      <c r="T12" s="50">
        <f t="shared" si="17"/>
        <v>69.809405185220342</v>
      </c>
      <c r="U12" s="50">
        <f t="shared" si="17"/>
        <v>96.904222592227029</v>
      </c>
      <c r="V12" s="50">
        <f t="shared" si="17"/>
        <v>121.2791645185137</v>
      </c>
      <c r="W12" s="50">
        <f t="shared" si="17"/>
        <v>133.86036030576454</v>
      </c>
      <c r="X12" s="50">
        <f t="shared" si="17"/>
        <v>117.89679862655129</v>
      </c>
      <c r="Y12" s="50">
        <f t="shared" si="17"/>
        <v>97.606334748093474</v>
      </c>
      <c r="Z12" s="50">
        <f t="shared" si="17"/>
        <v>104.19178041306466</v>
      </c>
      <c r="AA12" s="50">
        <f>SUM(AA13:AA17)</f>
        <v>102.19355459711824</v>
      </c>
      <c r="AB12" s="50">
        <f>SUM(AB13:AB17)</f>
        <v>98.528219480621729</v>
      </c>
      <c r="AC12" s="50"/>
      <c r="AD12" s="284">
        <f>IF(ISERROR(AB12/X12),"N/A",IF(X12&lt;0,"N/A",IF(AB12&lt;0,"N/A",IF(AB12/X12-1&gt;300%,"&gt;±300%",IF(AB12/X12-1&lt;-300%,"&gt;±300%",AB12/X12-1)))))</f>
        <v>-0.16428418219634</v>
      </c>
      <c r="AE12" s="284">
        <f t="shared" si="15"/>
        <v>-3.5866597760949803E-2</v>
      </c>
      <c r="AF12" s="638"/>
      <c r="AG12" s="50">
        <f t="shared" si="4"/>
        <v>239.4831209722114</v>
      </c>
      <c r="AH12" s="50">
        <f t="shared" si="5"/>
        <v>236.94751418771966</v>
      </c>
      <c r="AI12" s="50">
        <f t="shared" si="6"/>
        <v>166.71362777744736</v>
      </c>
      <c r="AJ12" s="50">
        <f t="shared" si="7"/>
        <v>255.13952482427823</v>
      </c>
      <c r="AK12" s="50">
        <f t="shared" si="8"/>
        <v>215.50313337464476</v>
      </c>
      <c r="AL12" s="50">
        <f t="shared" si="9"/>
        <v>206.3853350101829</v>
      </c>
      <c r="AN12" s="20" t="s">
        <v>5</v>
      </c>
      <c r="AO12" s="50">
        <f t="shared" ref="AO12:AT12" si="18">C12</f>
        <v>855</v>
      </c>
      <c r="AP12" s="50">
        <f t="shared" si="18"/>
        <v>775</v>
      </c>
      <c r="AQ12" s="50">
        <f t="shared" si="18"/>
        <v>515</v>
      </c>
      <c r="AR12" s="50">
        <f t="shared" si="18"/>
        <v>625</v>
      </c>
      <c r="AS12" s="50">
        <f t="shared" si="18"/>
        <v>560</v>
      </c>
      <c r="AT12" s="50">
        <f t="shared" si="18"/>
        <v>505</v>
      </c>
      <c r="AU12" s="50">
        <f t="shared" si="10"/>
        <v>476.430635159931</v>
      </c>
      <c r="AV12" s="50">
        <f t="shared" si="10"/>
        <v>421.8531526017257</v>
      </c>
      <c r="AW12" s="50">
        <f t="shared" si="10"/>
        <v>421.88846838482766</v>
      </c>
      <c r="AX12" s="50">
        <f>L12</f>
        <v>422.28452755592252</v>
      </c>
      <c r="AY12" s="210">
        <f>M12</f>
        <v>8.3715821214358499E-5</v>
      </c>
      <c r="AZ12" s="210">
        <f>N12</f>
        <v>9.3877695356581192E-4</v>
      </c>
      <c r="BA12" s="59"/>
      <c r="BB12" s="50">
        <f t="shared" ref="BB12:BN12" si="19">P12</f>
        <v>120.42156307523403</v>
      </c>
      <c r="BC12" s="50">
        <f t="shared" si="19"/>
        <v>119.06155789697736</v>
      </c>
      <c r="BD12" s="50">
        <f t="shared" si="19"/>
        <v>116.36293057612887</v>
      </c>
      <c r="BE12" s="50">
        <f t="shared" si="19"/>
        <v>120.58458361159079</v>
      </c>
      <c r="BF12" s="50">
        <f t="shared" si="19"/>
        <v>69.809405185220342</v>
      </c>
      <c r="BG12" s="50">
        <f t="shared" si="19"/>
        <v>96.904222592227029</v>
      </c>
      <c r="BH12" s="50">
        <f t="shared" si="19"/>
        <v>121.2791645185137</v>
      </c>
      <c r="BI12" s="50">
        <f t="shared" si="19"/>
        <v>133.86036030576454</v>
      </c>
      <c r="BJ12" s="50">
        <f t="shared" si="19"/>
        <v>117.89679862655129</v>
      </c>
      <c r="BK12" s="50">
        <f t="shared" si="19"/>
        <v>97.606334748093474</v>
      </c>
      <c r="BL12" s="50">
        <f t="shared" si="19"/>
        <v>104.19178041306466</v>
      </c>
      <c r="BM12" s="50">
        <f t="shared" si="19"/>
        <v>102.19355459711824</v>
      </c>
      <c r="BN12" s="50">
        <f t="shared" si="19"/>
        <v>98.528219480621729</v>
      </c>
      <c r="BO12" s="50"/>
      <c r="BP12" s="50">
        <f t="shared" ref="BP12:BU12" si="20">AG12</f>
        <v>239.4831209722114</v>
      </c>
      <c r="BQ12" s="50">
        <f t="shared" si="20"/>
        <v>236.94751418771966</v>
      </c>
      <c r="BR12" s="50">
        <f t="shared" si="20"/>
        <v>166.71362777744736</v>
      </c>
      <c r="BS12" s="50">
        <f t="shared" si="20"/>
        <v>255.13952482427823</v>
      </c>
      <c r="BT12" s="50">
        <f t="shared" si="20"/>
        <v>215.50313337464476</v>
      </c>
      <c r="BU12" s="50">
        <f t="shared" si="20"/>
        <v>206.3853350101829</v>
      </c>
    </row>
    <row r="13" spans="1:73" x14ac:dyDescent="0.45">
      <c r="A13" s="15"/>
      <c r="B13" s="10" t="s">
        <v>15</v>
      </c>
      <c r="C13" s="521"/>
      <c r="D13" s="521"/>
      <c r="E13" s="521"/>
      <c r="F13" s="521"/>
      <c r="G13" s="521"/>
      <c r="H13" s="521"/>
      <c r="I13" s="13">
        <v>3.15</v>
      </c>
      <c r="J13" s="13">
        <v>2.85</v>
      </c>
      <c r="K13" s="13">
        <v>2.95</v>
      </c>
      <c r="L13" s="13">
        <v>3.05</v>
      </c>
      <c r="M13" s="208">
        <f t="shared" si="13"/>
        <v>3.5087719298245723E-2</v>
      </c>
      <c r="N13" s="208">
        <f t="shared" si="13"/>
        <v>3.3898305084745672E-2</v>
      </c>
      <c r="O13" s="198"/>
      <c r="P13" s="13">
        <v>0.77962500000000001</v>
      </c>
      <c r="Q13" s="13">
        <v>0.77174999999999994</v>
      </c>
      <c r="R13" s="13">
        <v>0.78749999999999998</v>
      </c>
      <c r="S13" s="13">
        <v>0.8111250000000001</v>
      </c>
      <c r="T13" s="13">
        <v>0.75</v>
      </c>
      <c r="U13" s="13">
        <v>0.55000000000000004</v>
      </c>
      <c r="V13" s="13">
        <v>0.75</v>
      </c>
      <c r="W13" s="13">
        <v>0.80000000000000027</v>
      </c>
      <c r="X13" s="13">
        <v>0.72</v>
      </c>
      <c r="Y13" s="13">
        <v>0.7</v>
      </c>
      <c r="Z13" s="13">
        <v>0.76</v>
      </c>
      <c r="AA13" s="13">
        <v>0.77000000000000046</v>
      </c>
      <c r="AB13" s="13">
        <v>0.77500000000000002</v>
      </c>
      <c r="AC13" s="13"/>
      <c r="AD13" s="285">
        <f t="shared" si="14"/>
        <v>7.6388888888889062E-2</v>
      </c>
      <c r="AE13" s="285">
        <f t="shared" si="15"/>
        <v>6.493506493505885E-3</v>
      </c>
      <c r="AF13" s="638"/>
      <c r="AG13" s="7">
        <f t="shared" si="4"/>
        <v>1.5513749999999999</v>
      </c>
      <c r="AH13" s="7">
        <f t="shared" si="5"/>
        <v>1.5986250000000002</v>
      </c>
      <c r="AI13" s="7">
        <f t="shared" si="6"/>
        <v>1.3</v>
      </c>
      <c r="AJ13" s="59">
        <f t="shared" si="7"/>
        <v>1.5500000000000003</v>
      </c>
      <c r="AK13" s="59">
        <f t="shared" si="8"/>
        <v>1.42</v>
      </c>
      <c r="AL13" s="59">
        <f t="shared" si="9"/>
        <v>1.5300000000000005</v>
      </c>
      <c r="AN13" s="10" t="s">
        <v>15</v>
      </c>
      <c r="AO13" s="13"/>
      <c r="AP13" s="13"/>
      <c r="AQ13" s="13"/>
      <c r="AR13" s="13"/>
      <c r="AS13" s="13"/>
      <c r="AT13" s="13"/>
      <c r="AU13" s="13">
        <f t="shared" si="10"/>
        <v>3.15</v>
      </c>
      <c r="AV13" s="13">
        <f t="shared" si="10"/>
        <v>2.85</v>
      </c>
      <c r="AW13" s="13">
        <f t="shared" si="10"/>
        <v>2.95</v>
      </c>
      <c r="AX13" s="13"/>
      <c r="AY13" s="212"/>
      <c r="AZ13" s="208"/>
      <c r="BA13" s="196"/>
      <c r="BB13" s="51"/>
      <c r="BC13" s="51"/>
      <c r="BD13" s="51"/>
      <c r="BE13" s="51"/>
      <c r="BF13" s="51"/>
      <c r="BG13" s="51"/>
      <c r="BH13" s="51"/>
      <c r="BI13" s="51"/>
      <c r="BJ13" s="51"/>
      <c r="BK13" s="51"/>
      <c r="BL13" s="51"/>
      <c r="BM13" s="51"/>
      <c r="BN13" s="51"/>
      <c r="BO13" s="51"/>
      <c r="BP13" s="15"/>
      <c r="BQ13" s="15"/>
      <c r="BR13" s="15"/>
      <c r="BS13" s="15"/>
      <c r="BT13" s="15"/>
      <c r="BU13" s="15"/>
    </row>
    <row r="14" spans="1:73" x14ac:dyDescent="0.45">
      <c r="A14" s="15"/>
      <c r="B14" s="10" t="s">
        <v>16</v>
      </c>
      <c r="C14" s="13"/>
      <c r="D14" s="13"/>
      <c r="E14" s="13"/>
      <c r="F14" s="13"/>
      <c r="G14" s="13"/>
      <c r="H14" s="13"/>
      <c r="I14" s="13">
        <v>4.0467857340539544</v>
      </c>
      <c r="J14" s="13">
        <v>3.6073606963774925</v>
      </c>
      <c r="K14" s="13">
        <v>3.3325500798137546</v>
      </c>
      <c r="L14" s="13">
        <v>3.3992010814100295</v>
      </c>
      <c r="M14" s="208">
        <f t="shared" si="13"/>
        <v>-7.6180520800069207E-2</v>
      </c>
      <c r="N14" s="208">
        <f t="shared" si="13"/>
        <v>2.0000000000000018E-2</v>
      </c>
      <c r="O14" s="198"/>
      <c r="P14" s="13">
        <v>0.95099464750267926</v>
      </c>
      <c r="Q14" s="13">
        <v>0.98134554050808409</v>
      </c>
      <c r="R14" s="13">
        <v>1.0319303621837586</v>
      </c>
      <c r="S14" s="13">
        <v>1.0825151838594329</v>
      </c>
      <c r="T14" s="13">
        <v>0.90711806319226129</v>
      </c>
      <c r="U14" s="13">
        <v>0.70877706358876735</v>
      </c>
      <c r="V14" s="13">
        <v>1.0227414708181888</v>
      </c>
      <c r="W14" s="13">
        <v>0.96872409877827415</v>
      </c>
      <c r="X14" s="13">
        <v>0.82679862655129521</v>
      </c>
      <c r="Y14" s="13">
        <v>0.91377040645989605</v>
      </c>
      <c r="Z14" s="13">
        <v>0.88210835043505387</v>
      </c>
      <c r="AA14" s="13">
        <v>0.70987269636750905</v>
      </c>
      <c r="AB14" s="13">
        <v>0.91340576994607081</v>
      </c>
      <c r="AC14" s="13"/>
      <c r="AD14" s="285">
        <f t="shared" si="14"/>
        <v>0.10474998459543583</v>
      </c>
      <c r="AE14" s="285">
        <f t="shared" si="15"/>
        <v>0.28671770955561637</v>
      </c>
      <c r="AF14" s="638"/>
      <c r="AG14" s="7">
        <f t="shared" si="4"/>
        <v>1.9323401880107633</v>
      </c>
      <c r="AH14" s="7">
        <f t="shared" si="5"/>
        <v>2.1144455460431915</v>
      </c>
      <c r="AI14" s="7">
        <f t="shared" si="6"/>
        <v>1.6158951267810286</v>
      </c>
      <c r="AJ14" s="59">
        <f t="shared" si="7"/>
        <v>1.9914655695964629</v>
      </c>
      <c r="AK14" s="59">
        <f t="shared" si="8"/>
        <v>1.7405690330111914</v>
      </c>
      <c r="AL14" s="59">
        <f t="shared" si="9"/>
        <v>1.5919810468025628</v>
      </c>
      <c r="AN14" s="10" t="s">
        <v>16</v>
      </c>
      <c r="AO14" s="13"/>
      <c r="AP14" s="13"/>
      <c r="AQ14" s="13"/>
      <c r="AR14" s="13"/>
      <c r="AS14" s="13"/>
      <c r="AT14" s="13"/>
      <c r="AU14" s="13">
        <f t="shared" si="10"/>
        <v>4.0467857340539544</v>
      </c>
      <c r="AV14" s="13">
        <f t="shared" si="10"/>
        <v>3.6073606963774925</v>
      </c>
      <c r="AW14" s="13">
        <f t="shared" si="10"/>
        <v>3.3325500798137546</v>
      </c>
      <c r="AX14" s="219"/>
      <c r="AY14" s="212"/>
      <c r="AZ14" s="208"/>
      <c r="BA14" s="196"/>
      <c r="BB14" s="51"/>
      <c r="BC14" s="51"/>
      <c r="BD14" s="51"/>
      <c r="BE14" s="51"/>
      <c r="BF14" s="51"/>
      <c r="BG14" s="51"/>
      <c r="BH14" s="51"/>
      <c r="BI14" s="51"/>
      <c r="BJ14" s="51"/>
      <c r="BK14" s="51"/>
      <c r="BL14" s="51"/>
      <c r="BM14" s="51"/>
      <c r="BN14" s="51"/>
      <c r="BO14" s="51"/>
      <c r="BP14" s="15"/>
      <c r="BQ14" s="15"/>
      <c r="BR14" s="15"/>
      <c r="BS14" s="15"/>
      <c r="BT14" s="15"/>
      <c r="BU14" s="15"/>
    </row>
    <row r="15" spans="1:73" x14ac:dyDescent="0.45">
      <c r="A15" s="15"/>
      <c r="B15" s="10" t="s">
        <v>17</v>
      </c>
      <c r="C15" s="13"/>
      <c r="D15" s="13"/>
      <c r="E15" s="13"/>
      <c r="F15" s="13"/>
      <c r="G15" s="13"/>
      <c r="H15" s="13"/>
      <c r="I15" s="13">
        <v>187.4376351734617</v>
      </c>
      <c r="J15" s="13">
        <v>162.41693582805777</v>
      </c>
      <c r="K15" s="13">
        <v>160</v>
      </c>
      <c r="L15" s="13">
        <v>185</v>
      </c>
      <c r="M15" s="208">
        <f t="shared" si="13"/>
        <v>-1.4881057912682571E-2</v>
      </c>
      <c r="N15" s="208">
        <f t="shared" si="13"/>
        <v>0.15625</v>
      </c>
      <c r="O15" s="198"/>
      <c r="P15" s="13">
        <v>46.859408793365425</v>
      </c>
      <c r="Q15" s="13">
        <v>46.859408793365425</v>
      </c>
      <c r="R15" s="13">
        <v>46.859408793365425</v>
      </c>
      <c r="S15" s="13">
        <v>46.859408793365425</v>
      </c>
      <c r="T15" s="13">
        <v>42.2</v>
      </c>
      <c r="U15" s="13">
        <v>35.870000000000005</v>
      </c>
      <c r="V15" s="13">
        <v>42.173467914028883</v>
      </c>
      <c r="W15" s="13">
        <v>42.173467914028883</v>
      </c>
      <c r="X15" s="13">
        <v>40</v>
      </c>
      <c r="Y15" s="13">
        <v>40</v>
      </c>
      <c r="Z15" s="13">
        <v>40</v>
      </c>
      <c r="AA15" s="13">
        <v>40</v>
      </c>
      <c r="AB15" s="13">
        <v>42</v>
      </c>
      <c r="AC15" s="13"/>
      <c r="AD15" s="285">
        <f t="shared" si="14"/>
        <v>5.0000000000000044E-2</v>
      </c>
      <c r="AE15" s="285">
        <f t="shared" si="15"/>
        <v>5.0000000000000044E-2</v>
      </c>
      <c r="AF15" s="638"/>
      <c r="AG15" s="7">
        <f t="shared" si="4"/>
        <v>93.71881758673085</v>
      </c>
      <c r="AH15" s="7">
        <f t="shared" si="5"/>
        <v>93.71881758673085</v>
      </c>
      <c r="AI15" s="7">
        <f t="shared" si="6"/>
        <v>78.070000000000007</v>
      </c>
      <c r="AJ15" s="59">
        <f t="shared" si="7"/>
        <v>84.346935828057767</v>
      </c>
      <c r="AK15" s="59">
        <f t="shared" si="8"/>
        <v>80</v>
      </c>
      <c r="AL15" s="59">
        <f t="shared" si="9"/>
        <v>80</v>
      </c>
      <c r="AN15" s="10" t="s">
        <v>17</v>
      </c>
      <c r="AO15" s="13"/>
      <c r="AP15" s="13"/>
      <c r="AQ15" s="13"/>
      <c r="AR15" s="13"/>
      <c r="AS15" s="13"/>
      <c r="AT15" s="13"/>
      <c r="AU15" s="13">
        <f t="shared" si="10"/>
        <v>187.4376351734617</v>
      </c>
      <c r="AV15" s="13">
        <f t="shared" si="10"/>
        <v>162.41693582805777</v>
      </c>
      <c r="AW15" s="13">
        <f t="shared" si="10"/>
        <v>160</v>
      </c>
      <c r="AX15" s="13"/>
      <c r="AY15" s="212"/>
      <c r="AZ15" s="208"/>
      <c r="BA15" s="27"/>
      <c r="BB15" s="51"/>
      <c r="BC15" s="51"/>
      <c r="BD15" s="51"/>
      <c r="BE15" s="51"/>
      <c r="BF15" s="51"/>
      <c r="BG15" s="51"/>
      <c r="BH15" s="51"/>
      <c r="BI15" s="51"/>
      <c r="BJ15" s="51"/>
      <c r="BK15" s="51"/>
      <c r="BL15" s="51"/>
      <c r="BM15" s="51"/>
      <c r="BN15" s="51"/>
      <c r="BO15" s="51"/>
      <c r="BP15" s="15"/>
      <c r="BQ15" s="15"/>
      <c r="BR15" s="15"/>
      <c r="BS15" s="15"/>
      <c r="BT15" s="15"/>
      <c r="BU15" s="15"/>
    </row>
    <row r="16" spans="1:73" x14ac:dyDescent="0.45">
      <c r="A16" s="15"/>
      <c r="B16" s="10" t="s">
        <v>18</v>
      </c>
      <c r="C16" s="13"/>
      <c r="D16" s="13"/>
      <c r="E16" s="13"/>
      <c r="F16" s="13"/>
      <c r="G16" s="13"/>
      <c r="H16" s="13"/>
      <c r="I16" s="13">
        <v>276.49621425241537</v>
      </c>
      <c r="J16" s="13">
        <v>247.87885607729038</v>
      </c>
      <c r="K16" s="13">
        <v>250.20591830501394</v>
      </c>
      <c r="L16" s="13">
        <v>225.18532647451255</v>
      </c>
      <c r="M16" s="208">
        <f t="shared" si="13"/>
        <v>9.3879012697959396E-3</v>
      </c>
      <c r="N16" s="208">
        <f t="shared" si="13"/>
        <v>-9.9999999999999978E-2</v>
      </c>
      <c r="O16" s="198"/>
      <c r="P16" s="13">
        <v>70.50653463436592</v>
      </c>
      <c r="Q16" s="13">
        <v>69.124053563103843</v>
      </c>
      <c r="R16" s="13">
        <v>66.359091420579688</v>
      </c>
      <c r="S16" s="13">
        <v>70.50653463436592</v>
      </c>
      <c r="T16" s="13">
        <v>24.677287122028069</v>
      </c>
      <c r="U16" s="13">
        <v>58.755445528638262</v>
      </c>
      <c r="V16" s="13">
        <v>76.312955133666634</v>
      </c>
      <c r="W16" s="13">
        <v>88.133168292957407</v>
      </c>
      <c r="X16" s="13">
        <v>75</v>
      </c>
      <c r="Y16" s="13">
        <v>54.642564341633587</v>
      </c>
      <c r="Z16" s="13">
        <v>61.199672062629624</v>
      </c>
      <c r="AA16" s="13">
        <v>59.363681900750734</v>
      </c>
      <c r="AB16" s="13">
        <v>53.427313710675662</v>
      </c>
      <c r="AC16" s="13"/>
      <c r="AD16" s="285">
        <f t="shared" si="14"/>
        <v>-0.28763581719099118</v>
      </c>
      <c r="AE16" s="285">
        <f t="shared" si="15"/>
        <v>-9.9999999999999978E-2</v>
      </c>
      <c r="AF16" s="638"/>
      <c r="AG16" s="7">
        <f t="shared" si="4"/>
        <v>139.63058819746976</v>
      </c>
      <c r="AH16" s="7">
        <f t="shared" si="5"/>
        <v>136.86562605494561</v>
      </c>
      <c r="AI16" s="7">
        <f t="shared" si="6"/>
        <v>83.432732650666338</v>
      </c>
      <c r="AJ16" s="59">
        <f t="shared" si="7"/>
        <v>164.44612342662404</v>
      </c>
      <c r="AK16" s="59">
        <f t="shared" si="8"/>
        <v>129.6425643416336</v>
      </c>
      <c r="AL16" s="59">
        <f t="shared" si="9"/>
        <v>120.56335396338037</v>
      </c>
      <c r="AN16" s="10" t="s">
        <v>18</v>
      </c>
      <c r="AO16" s="13"/>
      <c r="AP16" s="13"/>
      <c r="AQ16" s="13"/>
      <c r="AR16" s="13"/>
      <c r="AS16" s="13"/>
      <c r="AT16" s="13"/>
      <c r="AU16" s="13">
        <f t="shared" si="10"/>
        <v>276.49621425241537</v>
      </c>
      <c r="AV16" s="13">
        <f t="shared" si="10"/>
        <v>247.87885607729038</v>
      </c>
      <c r="AW16" s="13">
        <f t="shared" si="10"/>
        <v>250.20591830501394</v>
      </c>
      <c r="AX16" s="13"/>
      <c r="AY16" s="212"/>
      <c r="AZ16" s="208"/>
      <c r="BA16" s="27"/>
      <c r="BB16" s="51"/>
      <c r="BC16" s="51"/>
      <c r="BD16" s="51"/>
      <c r="BE16" s="51"/>
      <c r="BF16" s="51"/>
      <c r="BG16" s="51"/>
      <c r="BH16" s="51"/>
      <c r="BI16" s="51"/>
      <c r="BJ16" s="51"/>
      <c r="BK16" s="51"/>
      <c r="BL16" s="51"/>
      <c r="BM16" s="51"/>
      <c r="BN16" s="51"/>
      <c r="BO16" s="51"/>
      <c r="BP16" s="15"/>
      <c r="BQ16" s="15"/>
      <c r="BR16" s="15"/>
      <c r="BS16" s="15"/>
      <c r="BT16" s="15"/>
      <c r="BU16" s="15"/>
    </row>
    <row r="17" spans="1:73" x14ac:dyDescent="0.45">
      <c r="A17" s="15"/>
      <c r="B17" s="52" t="s">
        <v>19</v>
      </c>
      <c r="C17" s="54"/>
      <c r="D17" s="54"/>
      <c r="E17" s="54"/>
      <c r="F17" s="54"/>
      <c r="G17" s="54"/>
      <c r="H17" s="54"/>
      <c r="I17" s="54">
        <v>5.3</v>
      </c>
      <c r="J17" s="54">
        <v>5.0999999999999996</v>
      </c>
      <c r="K17" s="54">
        <v>5.4</v>
      </c>
      <c r="L17" s="54">
        <v>5.65</v>
      </c>
      <c r="M17" s="217">
        <f t="shared" si="13"/>
        <v>5.8823529411764941E-2</v>
      </c>
      <c r="N17" s="217">
        <f t="shared" si="13"/>
        <v>4.629629629629628E-2</v>
      </c>
      <c r="O17" s="198"/>
      <c r="P17" s="54">
        <v>1.325</v>
      </c>
      <c r="Q17" s="54">
        <v>1.325</v>
      </c>
      <c r="R17" s="54">
        <v>1.325</v>
      </c>
      <c r="S17" s="54">
        <v>1.325</v>
      </c>
      <c r="T17" s="54">
        <v>1.2749999999999999</v>
      </c>
      <c r="U17" s="54">
        <v>1.02</v>
      </c>
      <c r="V17" s="54">
        <v>1.02</v>
      </c>
      <c r="W17" s="54">
        <v>1.7849999999999997</v>
      </c>
      <c r="X17" s="54">
        <v>1.35</v>
      </c>
      <c r="Y17" s="54">
        <v>1.35</v>
      </c>
      <c r="Z17" s="54">
        <v>1.35</v>
      </c>
      <c r="AA17" s="54">
        <v>1.35</v>
      </c>
      <c r="AB17" s="54">
        <v>1.4125000000000001</v>
      </c>
      <c r="AC17" s="13"/>
      <c r="AD17" s="624">
        <f t="shared" si="14"/>
        <v>4.629629629629628E-2</v>
      </c>
      <c r="AE17" s="624">
        <f t="shared" si="15"/>
        <v>4.629629629629628E-2</v>
      </c>
      <c r="AF17" s="638"/>
      <c r="AG17" s="54">
        <f t="shared" si="4"/>
        <v>2.65</v>
      </c>
      <c r="AH17" s="54">
        <f t="shared" si="5"/>
        <v>2.65</v>
      </c>
      <c r="AI17" s="54">
        <f t="shared" si="6"/>
        <v>2.2949999999999999</v>
      </c>
      <c r="AJ17" s="516">
        <f t="shared" si="7"/>
        <v>2.8049999999999997</v>
      </c>
      <c r="AK17" s="620">
        <f t="shared" si="8"/>
        <v>2.7</v>
      </c>
      <c r="AL17" s="620">
        <f t="shared" si="9"/>
        <v>2.7</v>
      </c>
      <c r="AN17" s="52" t="s">
        <v>19</v>
      </c>
      <c r="AO17" s="54"/>
      <c r="AP17" s="54"/>
      <c r="AQ17" s="54"/>
      <c r="AR17" s="54"/>
      <c r="AS17" s="54"/>
      <c r="AT17" s="54"/>
      <c r="AU17" s="54">
        <f t="shared" si="10"/>
        <v>5.3</v>
      </c>
      <c r="AV17" s="54">
        <f t="shared" si="10"/>
        <v>5.0999999999999996</v>
      </c>
      <c r="AW17" s="54">
        <f t="shared" si="10"/>
        <v>5.4</v>
      </c>
      <c r="AX17" s="54"/>
      <c r="AY17" s="216"/>
      <c r="AZ17" s="217"/>
      <c r="BA17" s="27"/>
      <c r="BB17" s="53"/>
      <c r="BC17" s="53"/>
      <c r="BD17" s="53"/>
      <c r="BE17" s="53"/>
      <c r="BF17" s="53"/>
      <c r="BG17" s="53"/>
      <c r="BH17" s="53"/>
      <c r="BI17" s="53"/>
      <c r="BJ17" s="53"/>
      <c r="BK17" s="53"/>
      <c r="BL17" s="53"/>
      <c r="BM17" s="53"/>
      <c r="BN17" s="53"/>
      <c r="BO17" s="53"/>
      <c r="BP17" s="53"/>
      <c r="BQ17" s="53"/>
      <c r="BR17" s="53"/>
      <c r="BS17" s="53"/>
      <c r="BT17" s="53"/>
      <c r="BU17" s="53"/>
    </row>
    <row r="18" spans="1:73" x14ac:dyDescent="0.45">
      <c r="A18" s="15"/>
      <c r="B18" s="20" t="s">
        <v>106</v>
      </c>
      <c r="C18" s="520">
        <f>'Table 1(Q1''22)'!C16</f>
        <v>25</v>
      </c>
      <c r="D18" s="520">
        <f>'Table 1(Q1''22)'!D16</f>
        <v>25</v>
      </c>
      <c r="E18" s="520">
        <f>'Table 1(Q1''22)'!E16</f>
        <v>20</v>
      </c>
      <c r="F18" s="520">
        <f>'Table 1(Q1''22)'!F16</f>
        <v>25</v>
      </c>
      <c r="G18" s="520">
        <f>'Table 1(Q1''22)'!G16</f>
        <v>30</v>
      </c>
      <c r="H18" s="520">
        <f>'Table 1(Q1''22)'!H16</f>
        <v>30</v>
      </c>
      <c r="I18" s="50">
        <f>SUM(I19:I23)</f>
        <v>69.295037488645093</v>
      </c>
      <c r="J18" s="50">
        <f t="shared" ref="J18:L18" si="21">SUM(J19:J23)</f>
        <v>66.351485614212848</v>
      </c>
      <c r="K18" s="50">
        <f t="shared" si="21"/>
        <v>67.0910374886451</v>
      </c>
      <c r="L18" s="50">
        <f t="shared" si="21"/>
        <v>68.841520651679971</v>
      </c>
      <c r="M18" s="492">
        <f t="shared" si="13"/>
        <v>1.114597310951293E-2</v>
      </c>
      <c r="N18" s="210">
        <f t="shared" si="13"/>
        <v>2.6091162524221501E-2</v>
      </c>
      <c r="O18" s="198"/>
      <c r="P18" s="50">
        <f>SUM(P19:P23)</f>
        <v>18.016709747047727</v>
      </c>
      <c r="Q18" s="50">
        <f t="shared" ref="Q18:AB18" si="22">SUM(Q19:Q23)</f>
        <v>16.630808997274823</v>
      </c>
      <c r="R18" s="50">
        <f t="shared" si="22"/>
        <v>16.45757140355321</v>
      </c>
      <c r="S18" s="50">
        <f t="shared" si="22"/>
        <v>18.18994734076934</v>
      </c>
      <c r="T18" s="50">
        <f t="shared" si="22"/>
        <v>16.548514973730871</v>
      </c>
      <c r="U18" s="50">
        <f t="shared" si="22"/>
        <v>15.42482326939737</v>
      </c>
      <c r="V18" s="50">
        <f t="shared" si="22"/>
        <v>17.113120781605158</v>
      </c>
      <c r="W18" s="50">
        <f t="shared" si="22"/>
        <v>17.265026589479444</v>
      </c>
      <c r="X18" s="50">
        <f t="shared" si="22"/>
        <v>16.194233434945147</v>
      </c>
      <c r="Y18" s="50">
        <f t="shared" si="22"/>
        <v>16.593595363872552</v>
      </c>
      <c r="Z18" s="50">
        <f t="shared" si="22"/>
        <v>17.08764734076934</v>
      </c>
      <c r="AA18" s="50">
        <f t="shared" si="22"/>
        <v>17.215561349058063</v>
      </c>
      <c r="AB18" s="50">
        <f t="shared" si="22"/>
        <v>17.210380162919993</v>
      </c>
      <c r="AC18" s="50"/>
      <c r="AD18" s="284">
        <f t="shared" si="14"/>
        <v>6.2747442295238764E-2</v>
      </c>
      <c r="AE18" s="284">
        <f t="shared" si="15"/>
        <v>-3.0095946527786133E-4</v>
      </c>
      <c r="AF18" s="638"/>
      <c r="AG18" s="50">
        <f t="shared" si="4"/>
        <v>34.647518744322554</v>
      </c>
      <c r="AH18" s="50">
        <f t="shared" si="5"/>
        <v>34.647518744322554</v>
      </c>
      <c r="AI18" s="50">
        <f t="shared" si="6"/>
        <v>31.973338243128239</v>
      </c>
      <c r="AJ18" s="50">
        <f t="shared" si="7"/>
        <v>34.378147371084602</v>
      </c>
      <c r="AK18" s="50">
        <f t="shared" si="8"/>
        <v>32.787828798817699</v>
      </c>
      <c r="AL18" s="50">
        <f t="shared" si="9"/>
        <v>34.3032086898274</v>
      </c>
      <c r="AN18" s="20" t="s">
        <v>6</v>
      </c>
      <c r="AO18" s="50">
        <f t="shared" ref="AO18:AT18" si="23">C18</f>
        <v>25</v>
      </c>
      <c r="AP18" s="50">
        <f t="shared" si="23"/>
        <v>25</v>
      </c>
      <c r="AQ18" s="50">
        <f t="shared" si="23"/>
        <v>20</v>
      </c>
      <c r="AR18" s="50">
        <f t="shared" si="23"/>
        <v>25</v>
      </c>
      <c r="AS18" s="50">
        <f t="shared" si="23"/>
        <v>30</v>
      </c>
      <c r="AT18" s="50">
        <f t="shared" si="23"/>
        <v>30</v>
      </c>
      <c r="AU18" s="50">
        <f t="shared" si="10"/>
        <v>69.295037488645093</v>
      </c>
      <c r="AV18" s="50">
        <f t="shared" si="10"/>
        <v>66.351485614212848</v>
      </c>
      <c r="AW18" s="50">
        <f t="shared" si="10"/>
        <v>67.0910374886451</v>
      </c>
      <c r="AX18" s="50">
        <f>L18</f>
        <v>68.841520651679971</v>
      </c>
      <c r="AY18" s="210">
        <f>M18</f>
        <v>1.114597310951293E-2</v>
      </c>
      <c r="AZ18" s="210">
        <f>N18</f>
        <v>2.6091162524221501E-2</v>
      </c>
      <c r="BA18" s="198"/>
      <c r="BB18" s="50">
        <f t="shared" ref="BB18:BN18" si="24">P18</f>
        <v>18.016709747047727</v>
      </c>
      <c r="BC18" s="50">
        <f t="shared" si="24"/>
        <v>16.630808997274823</v>
      </c>
      <c r="BD18" s="50">
        <f t="shared" si="24"/>
        <v>16.45757140355321</v>
      </c>
      <c r="BE18" s="50">
        <f t="shared" si="24"/>
        <v>18.18994734076934</v>
      </c>
      <c r="BF18" s="50">
        <f t="shared" si="24"/>
        <v>16.548514973730871</v>
      </c>
      <c r="BG18" s="50">
        <f t="shared" si="24"/>
        <v>15.42482326939737</v>
      </c>
      <c r="BH18" s="50">
        <f t="shared" si="24"/>
        <v>17.113120781605158</v>
      </c>
      <c r="BI18" s="50">
        <f t="shared" si="24"/>
        <v>17.265026589479444</v>
      </c>
      <c r="BJ18" s="50">
        <f t="shared" si="24"/>
        <v>16.194233434945147</v>
      </c>
      <c r="BK18" s="50">
        <f t="shared" si="24"/>
        <v>16.593595363872552</v>
      </c>
      <c r="BL18" s="50">
        <f t="shared" si="24"/>
        <v>17.08764734076934</v>
      </c>
      <c r="BM18" s="50">
        <f t="shared" si="24"/>
        <v>17.215561349058063</v>
      </c>
      <c r="BN18" s="50">
        <f t="shared" si="24"/>
        <v>17.210380162919993</v>
      </c>
      <c r="BO18" s="50"/>
      <c r="BP18" s="50">
        <f t="shared" ref="BP18:BU18" si="25">AG18</f>
        <v>34.647518744322554</v>
      </c>
      <c r="BQ18" s="50">
        <f t="shared" si="25"/>
        <v>34.647518744322554</v>
      </c>
      <c r="BR18" s="50">
        <f t="shared" si="25"/>
        <v>31.973338243128239</v>
      </c>
      <c r="BS18" s="50">
        <f t="shared" si="25"/>
        <v>34.378147371084602</v>
      </c>
      <c r="BT18" s="50">
        <f t="shared" si="25"/>
        <v>32.787828798817699</v>
      </c>
      <c r="BU18" s="50">
        <f t="shared" si="25"/>
        <v>34.3032086898274</v>
      </c>
    </row>
    <row r="19" spans="1:73" x14ac:dyDescent="0.45">
      <c r="A19" s="15"/>
      <c r="B19" s="10" t="s">
        <v>15</v>
      </c>
      <c r="C19" s="13"/>
      <c r="D19" s="13"/>
      <c r="E19" s="13"/>
      <c r="F19" s="13"/>
      <c r="G19" s="13"/>
      <c r="H19" s="13"/>
      <c r="I19" s="13">
        <v>14.904</v>
      </c>
      <c r="J19" s="13">
        <v>12.419999999999998</v>
      </c>
      <c r="K19" s="13">
        <v>12</v>
      </c>
      <c r="L19" s="13">
        <v>12.84</v>
      </c>
      <c r="M19" s="208">
        <f t="shared" si="13"/>
        <v>-3.3816425120772764E-2</v>
      </c>
      <c r="N19" s="208">
        <f t="shared" si="13"/>
        <v>7.0000000000000062E-2</v>
      </c>
      <c r="O19" s="198"/>
      <c r="P19" s="13">
        <v>3.8750400000000003</v>
      </c>
      <c r="Q19" s="13">
        <v>3.5769599999999997</v>
      </c>
      <c r="R19" s="13">
        <v>3.5396999999999998</v>
      </c>
      <c r="S19" s="13">
        <v>3.9123000000000001</v>
      </c>
      <c r="T19" s="13">
        <v>3.0014999999999996</v>
      </c>
      <c r="U19" s="13">
        <v>2.5874999999999999</v>
      </c>
      <c r="V19" s="13">
        <v>3.3533999999999997</v>
      </c>
      <c r="W19" s="13">
        <v>3.4775999999999989</v>
      </c>
      <c r="X19" s="13">
        <v>2.8499999999999996</v>
      </c>
      <c r="Y19" s="13">
        <v>2.8499999999999996</v>
      </c>
      <c r="Z19" s="13">
        <v>3.1500000000000004</v>
      </c>
      <c r="AA19" s="13">
        <v>3.1500000000000004</v>
      </c>
      <c r="AB19" s="13">
        <v>3.21</v>
      </c>
      <c r="AC19" s="13"/>
      <c r="AD19" s="285">
        <f t="shared" si="14"/>
        <v>0.12631578947368438</v>
      </c>
      <c r="AE19" s="285">
        <f t="shared" si="15"/>
        <v>1.904761904761898E-2</v>
      </c>
      <c r="AF19" s="638"/>
      <c r="AG19" s="13">
        <f t="shared" si="4"/>
        <v>7.452</v>
      </c>
      <c r="AH19" s="13">
        <f t="shared" si="5"/>
        <v>7.452</v>
      </c>
      <c r="AI19" s="13">
        <f t="shared" si="6"/>
        <v>5.5889999999999995</v>
      </c>
      <c r="AJ19" s="59">
        <f t="shared" si="7"/>
        <v>6.8309999999999986</v>
      </c>
      <c r="AK19" s="59">
        <f t="shared" si="8"/>
        <v>5.6999999999999993</v>
      </c>
      <c r="AL19" s="59">
        <f t="shared" si="9"/>
        <v>6.3000000000000007</v>
      </c>
      <c r="AM19" s="15"/>
      <c r="AN19" s="10" t="s">
        <v>15</v>
      </c>
      <c r="AO19" s="13"/>
      <c r="AP19" s="13"/>
      <c r="AQ19" s="13"/>
      <c r="AR19" s="13"/>
      <c r="AS19" s="13"/>
      <c r="AT19" s="13"/>
      <c r="AU19" s="13">
        <f t="shared" si="10"/>
        <v>14.904</v>
      </c>
      <c r="AV19" s="13">
        <f t="shared" si="10"/>
        <v>12.419999999999998</v>
      </c>
      <c r="AW19" s="13">
        <f t="shared" si="10"/>
        <v>12</v>
      </c>
      <c r="AX19" s="13"/>
      <c r="AY19" s="212"/>
      <c r="AZ19" s="208"/>
      <c r="BA19" s="196"/>
      <c r="BB19" s="51"/>
      <c r="BC19" s="51"/>
      <c r="BD19" s="51"/>
      <c r="BE19" s="51"/>
      <c r="BF19" s="51"/>
      <c r="BG19" s="51"/>
      <c r="BH19" s="51"/>
      <c r="BI19" s="51"/>
      <c r="BJ19" s="51"/>
      <c r="BK19" s="51"/>
      <c r="BL19" s="51"/>
      <c r="BM19" s="51"/>
      <c r="BN19" s="51"/>
      <c r="BO19" s="51"/>
      <c r="BP19" s="15"/>
      <c r="BQ19" s="15"/>
      <c r="BR19" s="15"/>
      <c r="BS19" s="15"/>
      <c r="BT19" s="15"/>
      <c r="BU19" s="15"/>
    </row>
    <row r="20" spans="1:73" x14ac:dyDescent="0.45">
      <c r="A20" s="15"/>
      <c r="B20" s="10" t="s">
        <v>16</v>
      </c>
      <c r="C20" s="13"/>
      <c r="D20" s="13"/>
      <c r="E20" s="13"/>
      <c r="F20" s="13"/>
      <c r="G20" s="13"/>
      <c r="H20" s="13"/>
      <c r="I20" s="13">
        <v>10.857916825547278</v>
      </c>
      <c r="J20" s="13">
        <v>10.315020984269914</v>
      </c>
      <c r="K20" s="13">
        <v>10.857916825547278</v>
      </c>
      <c r="L20" s="13">
        <v>11.075075162058225</v>
      </c>
      <c r="M20" s="208">
        <f t="shared" si="13"/>
        <v>5.2631578947368363E-2</v>
      </c>
      <c r="N20" s="208">
        <f t="shared" si="13"/>
        <v>2.0000000000000018E-2</v>
      </c>
      <c r="O20" s="198"/>
      <c r="P20" s="13">
        <v>2.8230583746422924</v>
      </c>
      <c r="Q20" s="13">
        <v>2.6059000381313466</v>
      </c>
      <c r="R20" s="13">
        <v>2.5787552460674785</v>
      </c>
      <c r="S20" s="13">
        <v>2.8502031667061605</v>
      </c>
      <c r="T20" s="13">
        <v>2.7076930083708528</v>
      </c>
      <c r="U20" s="13">
        <v>2.1919419591573566</v>
      </c>
      <c r="V20" s="13">
        <v>2.7076930083708524</v>
      </c>
      <c r="W20" s="13">
        <v>2.7076930083708524</v>
      </c>
      <c r="X20" s="13">
        <v>2.4430312857481375</v>
      </c>
      <c r="Y20" s="13">
        <v>2.7144792063868195</v>
      </c>
      <c r="Z20" s="13">
        <v>2.8502031667061605</v>
      </c>
      <c r="AA20" s="13">
        <v>2.8502031667061605</v>
      </c>
      <c r="AB20" s="13">
        <v>2.7687687905145562</v>
      </c>
      <c r="AC20" s="13"/>
      <c r="AD20" s="285">
        <f t="shared" si="14"/>
        <v>0.13333333333333353</v>
      </c>
      <c r="AE20" s="285">
        <f t="shared" si="15"/>
        <v>-2.857142857142847E-2</v>
      </c>
      <c r="AF20" s="638"/>
      <c r="AG20" s="13">
        <f t="shared" si="4"/>
        <v>5.428958412773639</v>
      </c>
      <c r="AH20" s="13">
        <f t="shared" si="5"/>
        <v>5.428958412773639</v>
      </c>
      <c r="AI20" s="13">
        <f t="shared" si="6"/>
        <v>4.8996349675282094</v>
      </c>
      <c r="AJ20" s="59">
        <f t="shared" si="7"/>
        <v>5.4153860167417047</v>
      </c>
      <c r="AK20" s="59">
        <f t="shared" si="8"/>
        <v>5.157510492134957</v>
      </c>
      <c r="AL20" s="59">
        <f t="shared" si="9"/>
        <v>5.7004063334123209</v>
      </c>
      <c r="AM20" s="15"/>
      <c r="AN20" s="10" t="s">
        <v>16</v>
      </c>
      <c r="AO20" s="13"/>
      <c r="AP20" s="13"/>
      <c r="AQ20" s="13"/>
      <c r="AR20" s="13"/>
      <c r="AS20" s="13"/>
      <c r="AT20" s="13"/>
      <c r="AU20" s="13">
        <f t="shared" si="10"/>
        <v>10.857916825547278</v>
      </c>
      <c r="AV20" s="13">
        <f t="shared" si="10"/>
        <v>10.315020984269914</v>
      </c>
      <c r="AW20" s="13">
        <f t="shared" si="10"/>
        <v>10.857916825547278</v>
      </c>
      <c r="AX20" s="13"/>
      <c r="AY20" s="212"/>
      <c r="AZ20" s="208"/>
      <c r="BA20" s="220"/>
      <c r="BB20" s="51"/>
      <c r="BC20" s="51"/>
      <c r="BD20" s="51"/>
      <c r="BE20" s="51"/>
      <c r="BF20" s="51"/>
      <c r="BG20" s="51"/>
      <c r="BH20" s="51"/>
      <c r="BI20" s="51"/>
      <c r="BJ20" s="51"/>
      <c r="BK20" s="51"/>
      <c r="BL20" s="51"/>
      <c r="BM20" s="51"/>
      <c r="BN20" s="51"/>
      <c r="BO20" s="51"/>
      <c r="BP20" s="15"/>
      <c r="BQ20" s="15"/>
      <c r="BR20" s="15"/>
      <c r="BS20" s="15"/>
      <c r="BT20" s="15"/>
      <c r="BU20" s="15"/>
    </row>
    <row r="21" spans="1:73" x14ac:dyDescent="0.45">
      <c r="A21" s="15"/>
      <c r="B21" s="10" t="s">
        <v>17</v>
      </c>
      <c r="C21" s="13"/>
      <c r="D21" s="13"/>
      <c r="E21" s="13"/>
      <c r="F21" s="13"/>
      <c r="G21" s="13"/>
      <c r="H21" s="13"/>
      <c r="I21" s="13">
        <v>34</v>
      </c>
      <c r="J21" s="13">
        <v>34</v>
      </c>
      <c r="K21" s="13">
        <v>34</v>
      </c>
      <c r="L21" s="13">
        <v>34</v>
      </c>
      <c r="M21" s="208">
        <f t="shared" si="13"/>
        <v>0</v>
      </c>
      <c r="N21" s="208">
        <f t="shared" si="13"/>
        <v>0</v>
      </c>
      <c r="O21" s="198"/>
      <c r="P21" s="13">
        <v>8.84</v>
      </c>
      <c r="Q21" s="13">
        <v>8.16</v>
      </c>
      <c r="R21" s="13">
        <v>8.0749999999999993</v>
      </c>
      <c r="S21" s="13">
        <v>8.9250000000000007</v>
      </c>
      <c r="T21" s="13">
        <v>8.5</v>
      </c>
      <c r="U21" s="13">
        <v>8.5</v>
      </c>
      <c r="V21" s="13">
        <v>8.5</v>
      </c>
      <c r="W21" s="13">
        <v>8.5</v>
      </c>
      <c r="X21" s="13">
        <v>8.5</v>
      </c>
      <c r="Y21" s="13">
        <v>8.5</v>
      </c>
      <c r="Z21" s="13">
        <v>8.5</v>
      </c>
      <c r="AA21" s="13">
        <v>8.5</v>
      </c>
      <c r="AB21" s="13">
        <v>8.5</v>
      </c>
      <c r="AC21" s="13"/>
      <c r="AD21" s="285">
        <f t="shared" si="14"/>
        <v>0</v>
      </c>
      <c r="AE21" s="285">
        <f t="shared" si="15"/>
        <v>0</v>
      </c>
      <c r="AF21" s="638"/>
      <c r="AG21" s="13">
        <f t="shared" si="4"/>
        <v>17</v>
      </c>
      <c r="AH21" s="13">
        <f t="shared" si="5"/>
        <v>17</v>
      </c>
      <c r="AI21" s="13">
        <f t="shared" si="6"/>
        <v>17</v>
      </c>
      <c r="AJ21" s="59">
        <f t="shared" si="7"/>
        <v>17</v>
      </c>
      <c r="AK21" s="59">
        <f t="shared" si="8"/>
        <v>17</v>
      </c>
      <c r="AL21" s="59">
        <f t="shared" si="9"/>
        <v>17</v>
      </c>
      <c r="AM21" s="15"/>
      <c r="AN21" s="10" t="s">
        <v>17</v>
      </c>
      <c r="AO21" s="13"/>
      <c r="AP21" s="13"/>
      <c r="AQ21" s="13"/>
      <c r="AR21" s="13"/>
      <c r="AS21" s="13"/>
      <c r="AT21" s="13"/>
      <c r="AU21" s="13">
        <f t="shared" si="10"/>
        <v>34</v>
      </c>
      <c r="AV21" s="13">
        <f t="shared" si="10"/>
        <v>34</v>
      </c>
      <c r="AW21" s="13">
        <f t="shared" si="10"/>
        <v>34</v>
      </c>
      <c r="AX21" s="13"/>
      <c r="AY21" s="212"/>
      <c r="AZ21" s="208"/>
      <c r="BA21" s="220"/>
      <c r="BB21" s="51"/>
      <c r="BC21" s="51"/>
      <c r="BD21" s="51"/>
      <c r="BE21" s="51"/>
      <c r="BF21" s="51"/>
      <c r="BG21" s="51"/>
      <c r="BH21" s="51"/>
      <c r="BI21" s="51"/>
      <c r="BJ21" s="51"/>
      <c r="BK21" s="51"/>
      <c r="BL21" s="51"/>
      <c r="BM21" s="51"/>
      <c r="BN21" s="51"/>
      <c r="BO21" s="51"/>
      <c r="BP21" s="15"/>
      <c r="BQ21" s="15"/>
      <c r="BR21" s="15"/>
      <c r="BS21" s="15"/>
      <c r="BT21" s="15"/>
      <c r="BU21" s="15"/>
    </row>
    <row r="22" spans="1:73" x14ac:dyDescent="0.45">
      <c r="A22" s="15"/>
      <c r="B22" s="10" t="s">
        <v>18</v>
      </c>
      <c r="C22" s="13"/>
      <c r="D22" s="13"/>
      <c r="E22" s="13"/>
      <c r="F22" s="13"/>
      <c r="G22" s="13"/>
      <c r="H22" s="13"/>
      <c r="I22" s="13">
        <v>7.2</v>
      </c>
      <c r="J22" s="13">
        <v>7.4</v>
      </c>
      <c r="K22" s="13">
        <v>7.9</v>
      </c>
      <c r="L22" s="13">
        <v>8.5</v>
      </c>
      <c r="M22" s="208">
        <f t="shared" si="13"/>
        <v>6.7567567567567544E-2</v>
      </c>
      <c r="N22" s="208">
        <f t="shared" si="13"/>
        <v>7.5949367088607556E-2</v>
      </c>
      <c r="O22" s="198"/>
      <c r="P22" s="13">
        <v>1.8720000000000001</v>
      </c>
      <c r="Q22" s="13">
        <v>1.728</v>
      </c>
      <c r="R22" s="13">
        <v>1.71</v>
      </c>
      <c r="S22" s="13">
        <v>1.8899999999999997</v>
      </c>
      <c r="T22" s="13">
        <v>1.7575000000000012</v>
      </c>
      <c r="U22" s="13">
        <v>1.7575000000000001</v>
      </c>
      <c r="V22" s="13">
        <v>1.9425000000000001</v>
      </c>
      <c r="W22" s="13">
        <v>1.9425000000000001</v>
      </c>
      <c r="X22" s="13">
        <v>1.87625</v>
      </c>
      <c r="Y22" s="13">
        <v>1.9750000000000001</v>
      </c>
      <c r="Z22" s="13">
        <v>1.9750000000000001</v>
      </c>
      <c r="AA22" s="13">
        <v>2.07375</v>
      </c>
      <c r="AB22" s="13">
        <v>2.125</v>
      </c>
      <c r="AC22" s="13"/>
      <c r="AD22" s="285">
        <f t="shared" si="14"/>
        <v>0.13257828114590264</v>
      </c>
      <c r="AE22" s="285">
        <f t="shared" si="15"/>
        <v>2.471368294153109E-2</v>
      </c>
      <c r="AF22" s="638"/>
      <c r="AG22" s="13">
        <f t="shared" si="4"/>
        <v>3.6</v>
      </c>
      <c r="AH22" s="13">
        <f t="shared" si="5"/>
        <v>3.5999999999999996</v>
      </c>
      <c r="AI22" s="13">
        <f t="shared" si="6"/>
        <v>3.5150000000000015</v>
      </c>
      <c r="AJ22" s="59">
        <f t="shared" si="7"/>
        <v>3.8850000000000002</v>
      </c>
      <c r="AK22" s="59">
        <f t="shared" si="8"/>
        <v>3.8512500000000003</v>
      </c>
      <c r="AL22" s="59">
        <f t="shared" si="9"/>
        <v>4.0487500000000001</v>
      </c>
      <c r="AN22" s="10" t="s">
        <v>18</v>
      </c>
      <c r="AO22" s="13"/>
      <c r="AP22" s="13"/>
      <c r="AQ22" s="13"/>
      <c r="AR22" s="13"/>
      <c r="AS22" s="13"/>
      <c r="AT22" s="13"/>
      <c r="AU22" s="13">
        <f t="shared" ref="AU22:AW23" si="26">I22</f>
        <v>7.2</v>
      </c>
      <c r="AV22" s="13">
        <f t="shared" si="26"/>
        <v>7.4</v>
      </c>
      <c r="AW22" s="13">
        <f t="shared" si="26"/>
        <v>7.9</v>
      </c>
      <c r="AX22" s="13"/>
      <c r="AY22" s="212"/>
      <c r="AZ22" s="208"/>
      <c r="BA22" s="27"/>
      <c r="BB22" s="51"/>
      <c r="BC22" s="51"/>
      <c r="BD22" s="51"/>
      <c r="BE22" s="51"/>
      <c r="BF22" s="51"/>
      <c r="BG22" s="51"/>
      <c r="BH22" s="51"/>
      <c r="BI22" s="51"/>
      <c r="BJ22" s="51"/>
      <c r="BK22" s="51"/>
      <c r="BL22" s="51"/>
      <c r="BM22" s="51"/>
      <c r="BN22" s="51"/>
      <c r="BO22" s="51"/>
      <c r="BP22" s="15"/>
      <c r="BQ22" s="15"/>
      <c r="BR22" s="15"/>
      <c r="BS22" s="15"/>
      <c r="BT22" s="15"/>
      <c r="BU22" s="15"/>
    </row>
    <row r="23" spans="1:73" x14ac:dyDescent="0.45">
      <c r="A23" s="15"/>
      <c r="B23" s="52" t="s">
        <v>19</v>
      </c>
      <c r="C23" s="54"/>
      <c r="D23" s="54"/>
      <c r="E23" s="54"/>
      <c r="F23" s="54"/>
      <c r="G23" s="54"/>
      <c r="H23" s="54"/>
      <c r="I23" s="54">
        <v>2.3331206630978225</v>
      </c>
      <c r="J23" s="54">
        <v>2.2164646299429314</v>
      </c>
      <c r="K23" s="54">
        <v>2.3331206630978225</v>
      </c>
      <c r="L23" s="54">
        <v>2.4264454896217353</v>
      </c>
      <c r="M23" s="217">
        <f t="shared" si="13"/>
        <v>5.2631578947368363E-2</v>
      </c>
      <c r="N23" s="217">
        <f t="shared" si="13"/>
        <v>4.0000000000000036E-2</v>
      </c>
      <c r="O23" s="198"/>
      <c r="P23" s="54">
        <v>0.60661137240543384</v>
      </c>
      <c r="Q23" s="54">
        <v>0.55994895914347742</v>
      </c>
      <c r="R23" s="54">
        <v>0.55411615748573284</v>
      </c>
      <c r="S23" s="54">
        <v>0.61244417406317853</v>
      </c>
      <c r="T23" s="54">
        <v>0.58182196536001907</v>
      </c>
      <c r="U23" s="54">
        <v>0.38788131024001299</v>
      </c>
      <c r="V23" s="54">
        <v>0.60952777323430618</v>
      </c>
      <c r="W23" s="54">
        <v>0.63723358110859274</v>
      </c>
      <c r="X23" s="54">
        <v>0.52495214919701005</v>
      </c>
      <c r="Y23" s="54">
        <v>0.55411615748573284</v>
      </c>
      <c r="Z23" s="54">
        <v>0.61244417406317841</v>
      </c>
      <c r="AA23" s="54">
        <v>0.6416081823519012</v>
      </c>
      <c r="AB23" s="54">
        <v>0.60661137240543384</v>
      </c>
      <c r="AC23" s="13"/>
      <c r="AD23" s="624">
        <f t="shared" si="14"/>
        <v>0.15555555555555545</v>
      </c>
      <c r="AE23" s="624">
        <f t="shared" si="15"/>
        <v>-5.4545454545454564E-2</v>
      </c>
      <c r="AF23" s="638"/>
      <c r="AG23" s="54">
        <f t="shared" si="4"/>
        <v>1.1665603315489113</v>
      </c>
      <c r="AH23" s="54">
        <f t="shared" si="5"/>
        <v>1.1665603315489115</v>
      </c>
      <c r="AI23" s="54">
        <f t="shared" si="6"/>
        <v>0.96970327560003211</v>
      </c>
      <c r="AJ23" s="516">
        <f t="shared" si="7"/>
        <v>1.2467613543428988</v>
      </c>
      <c r="AK23" s="620">
        <f t="shared" si="8"/>
        <v>1.0790683066827429</v>
      </c>
      <c r="AL23" s="620">
        <f t="shared" si="9"/>
        <v>1.2540523564150796</v>
      </c>
      <c r="AN23" s="52" t="s">
        <v>19</v>
      </c>
      <c r="AO23" s="54"/>
      <c r="AP23" s="54"/>
      <c r="AQ23" s="54"/>
      <c r="AR23" s="54"/>
      <c r="AS23" s="54"/>
      <c r="AT23" s="54"/>
      <c r="AU23" s="54">
        <f t="shared" si="26"/>
        <v>2.3331206630978225</v>
      </c>
      <c r="AV23" s="54">
        <f t="shared" si="26"/>
        <v>2.2164646299429314</v>
      </c>
      <c r="AW23" s="54">
        <f t="shared" si="26"/>
        <v>2.3331206630978225</v>
      </c>
      <c r="AX23" s="54"/>
      <c r="AY23" s="216"/>
      <c r="AZ23" s="217"/>
      <c r="BA23" s="27"/>
      <c r="BB23" s="53"/>
      <c r="BC23" s="53"/>
      <c r="BD23" s="53"/>
      <c r="BE23" s="53"/>
      <c r="BF23" s="53"/>
      <c r="BG23" s="53"/>
      <c r="BH23" s="53"/>
      <c r="BI23" s="53"/>
      <c r="BJ23" s="53"/>
      <c r="BK23" s="53"/>
      <c r="BL23" s="53"/>
      <c r="BM23" s="53"/>
      <c r="BN23" s="53"/>
      <c r="BO23" s="53"/>
      <c r="BP23" s="53"/>
      <c r="BQ23" s="53"/>
      <c r="BR23" s="53"/>
      <c r="BS23" s="53"/>
      <c r="BT23" s="53"/>
      <c r="BU23" s="53"/>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DFE5-90FA-4C24-B042-2095409C7428}">
  <sheetPr codeName="Sheet52">
    <tabColor theme="8"/>
  </sheetPr>
  <dimension ref="A1"/>
  <sheetViews>
    <sheetView workbookViewId="0">
      <selection activeCell="G10" sqref="G10"/>
    </sheetView>
  </sheetViews>
  <sheetFormatPr defaultRowHeight="14.25" x14ac:dyDescent="0.45"/>
  <sheetData>
    <row r="1" spans="1:1" x14ac:dyDescent="0.45">
      <c r="A1" t="s">
        <v>172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D61AC-A9B8-42A8-B1B9-2DED115A7601}">
  <sheetPr codeName="Sheet53"/>
  <dimension ref="A1:BV59"/>
  <sheetViews>
    <sheetView topLeftCell="U1" workbookViewId="0">
      <selection activeCell="AS16" sqref="AS16"/>
    </sheetView>
  </sheetViews>
  <sheetFormatPr defaultColWidth="9.46484375" defaultRowHeight="14.25" x14ac:dyDescent="0.45"/>
  <cols>
    <col min="1" max="1" width="29.46484375" style="15" customWidth="1"/>
    <col min="2" max="2" width="14.46484375" style="15" customWidth="1"/>
    <col min="3" max="3" width="6" style="15" customWidth="1"/>
    <col min="4" max="8" width="6.46484375" style="15" customWidth="1"/>
    <col min="9" max="9" width="7.46484375" style="625" customWidth="1"/>
    <col min="10" max="12" width="6.46484375" style="15" customWidth="1"/>
    <col min="13" max="13" width="9.46484375" style="15"/>
    <col min="14" max="14" width="9.46484375" style="15" customWidth="1"/>
    <col min="15" max="15" width="5.53125" style="15" customWidth="1"/>
    <col min="16" max="24" width="6.53125" style="15" customWidth="1"/>
    <col min="25" max="33" width="6.53125" style="104" customWidth="1"/>
    <col min="34" max="37" width="6.53125" style="101" customWidth="1"/>
    <col min="38" max="38" width="6.53125" style="386" customWidth="1"/>
    <col min="39" max="47" width="6.53125" style="104" customWidth="1"/>
    <col min="48" max="49" width="9.46484375" style="17" customWidth="1"/>
    <col min="50" max="51" width="7.46484375" style="15" customWidth="1"/>
    <col min="52" max="63" width="7.46484375" style="40" customWidth="1"/>
    <col min="64" max="64" width="7.53125" style="40" customWidth="1"/>
    <col min="65" max="67" width="7.46484375" style="40" customWidth="1"/>
    <col min="68" max="68" width="11.53125" style="15" customWidth="1"/>
    <col min="69" max="69" width="10.53125" style="15" customWidth="1"/>
    <col min="70" max="70" width="9.46484375" style="15"/>
    <col min="71" max="71" width="10" style="40" customWidth="1"/>
    <col min="72" max="16384" width="9.46484375" style="519"/>
  </cols>
  <sheetData>
    <row r="1" spans="1:74" x14ac:dyDescent="0.45">
      <c r="A1" s="16" t="s">
        <v>173</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T1" s="15"/>
      <c r="AU1" s="15"/>
      <c r="AZ1" s="63"/>
      <c r="BA1" s="63"/>
      <c r="BB1" s="63"/>
      <c r="BC1" s="63"/>
      <c r="BD1" s="63"/>
      <c r="BE1" s="63"/>
      <c r="BF1" s="63"/>
      <c r="BG1" s="63"/>
      <c r="BH1" s="63"/>
      <c r="BI1" s="63"/>
      <c r="BJ1" s="63"/>
      <c r="BK1" s="63"/>
      <c r="BL1" s="63"/>
      <c r="BM1" s="63"/>
      <c r="BN1" s="63"/>
      <c r="BO1" s="63"/>
      <c r="BP1" s="18"/>
      <c r="BQ1" s="18"/>
      <c r="BS1" s="63"/>
    </row>
    <row r="2" spans="1:74" ht="20.25" x14ac:dyDescent="0.45">
      <c r="A2" s="23" t="s">
        <v>35</v>
      </c>
      <c r="B2" s="12"/>
      <c r="C2" s="176">
        <v>2013</v>
      </c>
      <c r="D2" s="176">
        <v>2014</v>
      </c>
      <c r="E2" s="176">
        <v>2015</v>
      </c>
      <c r="F2" s="176">
        <v>2016</v>
      </c>
      <c r="G2" s="176">
        <v>2017</v>
      </c>
      <c r="H2" s="176">
        <v>2018</v>
      </c>
      <c r="I2" s="641">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29" t="s">
        <v>169</v>
      </c>
      <c r="AU2" s="529" t="s">
        <v>174</v>
      </c>
      <c r="AV2" s="530" t="s">
        <v>175</v>
      </c>
      <c r="AW2" s="531" t="s">
        <v>176</v>
      </c>
      <c r="AX2" s="162"/>
      <c r="AY2" s="176" t="s">
        <v>39</v>
      </c>
      <c r="AZ2" s="176" t="s">
        <v>40</v>
      </c>
      <c r="BA2" s="176" t="s">
        <v>47</v>
      </c>
      <c r="BB2" s="176" t="s">
        <v>50</v>
      </c>
      <c r="BC2" s="176" t="s">
        <v>57</v>
      </c>
      <c r="BD2" s="176" t="s">
        <v>59</v>
      </c>
      <c r="BE2" s="176" t="s">
        <v>64</v>
      </c>
      <c r="BF2" s="176" t="s">
        <v>66</v>
      </c>
      <c r="BG2" s="176" t="s">
        <v>71</v>
      </c>
      <c r="BH2" s="176" t="s">
        <v>81</v>
      </c>
      <c r="BI2" s="532" t="s">
        <v>93</v>
      </c>
      <c r="BJ2" s="532" t="s">
        <v>94</v>
      </c>
      <c r="BK2" s="532" t="s">
        <v>109</v>
      </c>
      <c r="BL2" s="532" t="s">
        <v>134</v>
      </c>
      <c r="BM2" s="532" t="s">
        <v>147</v>
      </c>
      <c r="BN2" s="532" t="s">
        <v>161</v>
      </c>
      <c r="BO2" s="532" t="s">
        <v>177</v>
      </c>
      <c r="BP2" s="533" t="s">
        <v>178</v>
      </c>
      <c r="BQ2" s="533" t="s">
        <v>179</v>
      </c>
      <c r="BR2" s="175"/>
      <c r="BS2" s="176" t="s">
        <v>69</v>
      </c>
    </row>
    <row r="3" spans="1:74" x14ac:dyDescent="0.45">
      <c r="A3" s="110" t="s">
        <v>33</v>
      </c>
      <c r="B3" s="24"/>
      <c r="C3" s="24"/>
      <c r="D3" s="24"/>
      <c r="E3" s="24"/>
      <c r="F3" s="24"/>
      <c r="G3" s="24"/>
      <c r="H3" s="24"/>
      <c r="I3" s="626"/>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15"/>
      <c r="AU3" s="15"/>
      <c r="AV3" s="535"/>
      <c r="AX3" s="536"/>
      <c r="AY3" s="2"/>
      <c r="AZ3" s="12"/>
      <c r="BA3" s="12"/>
      <c r="BB3" s="12"/>
      <c r="BC3" s="12"/>
      <c r="BD3" s="12"/>
      <c r="BE3" s="12"/>
      <c r="BF3" s="12"/>
      <c r="BG3" s="12"/>
      <c r="BH3" s="12"/>
      <c r="BI3" s="12"/>
      <c r="BJ3" s="12"/>
      <c r="BK3" s="12"/>
      <c r="BL3" s="12"/>
      <c r="BM3" s="12"/>
      <c r="BN3" s="12"/>
      <c r="BO3" s="12"/>
      <c r="BP3" s="537"/>
      <c r="BQ3" s="537"/>
      <c r="BS3" s="12"/>
    </row>
    <row r="4" spans="1:74" x14ac:dyDescent="0.45">
      <c r="A4" s="23" t="s">
        <v>24</v>
      </c>
      <c r="B4" s="9"/>
      <c r="C4" s="555">
        <v>6070</v>
      </c>
      <c r="D4" s="555">
        <v>4875</v>
      </c>
      <c r="E4" s="555">
        <v>6160</v>
      </c>
      <c r="F4" s="555">
        <v>6045</v>
      </c>
      <c r="G4" s="555">
        <v>6130</v>
      </c>
      <c r="H4" s="555">
        <v>6125</v>
      </c>
      <c r="I4" s="555">
        <f t="shared" ref="I4:L4" si="0">SUM(I5:I9)</f>
        <v>6075.0869707317943</v>
      </c>
      <c r="J4" s="555">
        <f t="shared" si="0"/>
        <v>4989.294085011973</v>
      </c>
      <c r="K4" s="555">
        <f t="shared" si="0"/>
        <v>6296.6202638998766</v>
      </c>
      <c r="L4" s="555">
        <f t="shared" si="0"/>
        <v>5794.4938591599112</v>
      </c>
      <c r="M4" s="492">
        <f>IF(ISERROR(K4/J4),"N/A",IF(J4&lt;0,"N/A",IF(K4&lt;0,"N/A",IF(K4/J4-1&gt;300%,"&gt;±300%",IF(K4/J4-1&lt;-300%,"&gt;±300%",K4/J4-1)))))</f>
        <v>0.26202628199751965</v>
      </c>
      <c r="N4" s="492">
        <f>IF(ISERROR(L4/K4),"N/A",IF(K4&lt;0,"N/A",IF(L4&lt;0,"N/A",IF(L4/K4-1&gt;300%,"&gt;±300%",IF(L4/K4-1&lt;-300%,"&gt;±300%",L4/K4-1)))))</f>
        <v>-7.9745384618282289E-2</v>
      </c>
      <c r="O4" s="27"/>
      <c r="P4" s="555">
        <v>1315</v>
      </c>
      <c r="Q4" s="555">
        <v>1415</v>
      </c>
      <c r="R4" s="555">
        <v>1360</v>
      </c>
      <c r="S4" s="555">
        <v>1545</v>
      </c>
      <c r="T4" s="555">
        <v>1655</v>
      </c>
      <c r="U4" s="555">
        <v>1615</v>
      </c>
      <c r="V4" s="555">
        <v>1275</v>
      </c>
      <c r="W4" s="555">
        <v>1650</v>
      </c>
      <c r="X4" s="555">
        <v>1620</v>
      </c>
      <c r="Y4" s="555">
        <v>1495</v>
      </c>
      <c r="Z4" s="555">
        <v>1425</v>
      </c>
      <c r="AA4" s="555">
        <v>1555</v>
      </c>
      <c r="AB4" s="555">
        <v>1565</v>
      </c>
      <c r="AC4" s="555">
        <v>1585</v>
      </c>
      <c r="AD4" s="555">
        <v>1300</v>
      </c>
      <c r="AE4" s="555">
        <v>1605</v>
      </c>
      <c r="AF4" s="555">
        <v>1665</v>
      </c>
      <c r="AG4" s="555">
        <v>1565</v>
      </c>
      <c r="AH4" s="555">
        <f t="shared" ref="AH4" si="1">SUM(AH5:AH9)</f>
        <v>1314.8025490907514</v>
      </c>
      <c r="AI4" s="555">
        <f t="shared" ref="AI4:AU4" si="2">SUM(AI5:AI9)</f>
        <v>1660.2100827564277</v>
      </c>
      <c r="AJ4" s="555">
        <f t="shared" si="2"/>
        <v>1525.5682266290912</v>
      </c>
      <c r="AK4" s="555">
        <f t="shared" si="2"/>
        <v>1574.5061122555239</v>
      </c>
      <c r="AL4" s="555">
        <f t="shared" si="2"/>
        <v>1248.231639870975</v>
      </c>
      <c r="AM4" s="555">
        <f t="shared" si="2"/>
        <v>942.30615290081562</v>
      </c>
      <c r="AN4" s="555">
        <f t="shared" si="2"/>
        <v>1495.7929873740359</v>
      </c>
      <c r="AO4" s="555">
        <f t="shared" si="2"/>
        <v>1302.9633048661472</v>
      </c>
      <c r="AP4" s="555">
        <f t="shared" si="2"/>
        <v>1464.7145367389815</v>
      </c>
      <c r="AQ4" s="555">
        <f t="shared" si="2"/>
        <v>1565.599764260852</v>
      </c>
      <c r="AR4" s="555">
        <f t="shared" si="2"/>
        <v>1571.2149380034164</v>
      </c>
      <c r="AS4" s="555">
        <f t="shared" si="2"/>
        <v>1695.091024896627</v>
      </c>
      <c r="AT4" s="555">
        <f t="shared" si="2"/>
        <v>1268.5603134618286</v>
      </c>
      <c r="AU4" s="555">
        <f t="shared" si="2"/>
        <v>1545.7357684590886</v>
      </c>
      <c r="AV4" s="492">
        <f>IF(ISERROR(AU4/AQ4),"N/A",IF(AQ4&lt;0,"N/A",IF(AU4&lt;0,"N/A",IF(AU4/AQ4-1&gt;300%,"&gt;±300%",IF(AU4/AQ4-1&lt;-300%,"&gt;±300%",AU4/AQ4-1)))))</f>
        <v>-1.2687786658643008E-2</v>
      </c>
      <c r="AW4" s="492">
        <f>IF(ISERROR(AU4/AT4),"N/A",IF(AT4&lt;0,"N/A",IF(AU4&lt;0,"N/A",IF(AU4/AT4-1&gt;300%,"&gt;±300%",IF(AU4/AT4-1&lt;-300%,"&gt;±300%",AU4/AT4-1)))))</f>
        <v>0.21849607941845828</v>
      </c>
      <c r="AX4" s="4"/>
      <c r="AY4" s="9">
        <f t="shared" ref="AY4:AZ4" si="3">SUM(AY5:AY9)</f>
        <v>2145</v>
      </c>
      <c r="AZ4" s="9">
        <f t="shared" si="3"/>
        <v>2730</v>
      </c>
      <c r="BA4" s="9">
        <f t="shared" ref="BA4:BA10" si="4">SUM(R4:S4)</f>
        <v>2905</v>
      </c>
      <c r="BB4" s="9">
        <f t="shared" ref="BB4:BB10" si="5">SUM(T4:U4)</f>
        <v>3270</v>
      </c>
      <c r="BC4" s="9">
        <f t="shared" ref="BC4:BC10" si="6">SUM(V4:W4)</f>
        <v>2925</v>
      </c>
      <c r="BD4" s="9">
        <f t="shared" ref="BD4:BD10" si="7">SUM(X4:Y4)</f>
        <v>3115</v>
      </c>
      <c r="BE4" s="9">
        <f t="shared" ref="BE4:BE10" si="8">SUM(Z4:AA4)</f>
        <v>2980</v>
      </c>
      <c r="BF4" s="9">
        <f t="shared" ref="BF4:BF11" si="9">SUM(AB4:AC4)</f>
        <v>3150</v>
      </c>
      <c r="BG4" s="9">
        <f t="shared" ref="BG4:BG11" si="10">SUM(AD4:AE4)</f>
        <v>2905</v>
      </c>
      <c r="BH4" s="9">
        <f t="shared" ref="BH4:BH11" si="11">SUM(AF4:AG4)</f>
        <v>3230</v>
      </c>
      <c r="BI4" s="9">
        <f t="shared" ref="BI4:BI11" si="12">SUM(AH4:AI4)</f>
        <v>2975.0126318471794</v>
      </c>
      <c r="BJ4" s="9">
        <f t="shared" ref="BJ4:BJ11" si="13">SUM(AJ4:AK4)</f>
        <v>3100.0743388846149</v>
      </c>
      <c r="BK4" s="9">
        <f t="shared" ref="BK4:BK11" si="14">SUM(AL4:AM4)</f>
        <v>2190.5377927717905</v>
      </c>
      <c r="BL4" s="9">
        <f t="shared" ref="BL4:BL11" si="15">SUM(AN4:AO4)</f>
        <v>2798.756292240183</v>
      </c>
      <c r="BM4" s="9">
        <f t="shared" ref="BM4:BM11" si="16">SUM(AP4:AQ4)</f>
        <v>3030.3143009998334</v>
      </c>
      <c r="BN4" s="9">
        <f t="shared" ref="BN4:BN11" si="17">SUM(AR4:AS4)</f>
        <v>3266.3059629000436</v>
      </c>
      <c r="BO4" s="9">
        <f t="shared" ref="BO4:BO11" si="18">AT4+AU4</f>
        <v>2814.2960819209175</v>
      </c>
      <c r="BP4" s="492">
        <f>IF(ISERROR(BO4/BM4),"N/A",IF(BM4&lt;0,"N/A",IF(BO4&lt;0,"N/A",IF(BO4/BM4-1&gt;300%,"&gt;±300%",IF(BO4/BM4-1&lt;-300%,"&gt;±300%",BO4/BM4-1)))))</f>
        <v>-7.128574716082825E-2</v>
      </c>
      <c r="BQ4" s="492">
        <f>IF(ISERROR(BO4/BN4),"N/A",IF(BN4&lt;0,"N/A",IF(BO4&lt;0,"N/A",IF(BO4/BN4-1&gt;300%,"&gt;±300%",IF(BO4/BN4-1&lt;-300%,"&gt;±300%",BO4/BN4-1)))))</f>
        <v>-0.13838565220565002</v>
      </c>
      <c r="BR4" s="19"/>
      <c r="BS4" s="9">
        <f t="shared" ref="BS4:BS11" si="19">SUM(AR4:AU4)</f>
        <v>6080.6020448209611</v>
      </c>
      <c r="BU4" s="696"/>
      <c r="BV4" s="696"/>
    </row>
    <row r="5" spans="1:74" x14ac:dyDescent="0.45">
      <c r="A5" s="10"/>
      <c r="B5" s="10" t="s">
        <v>0</v>
      </c>
      <c r="C5" s="13">
        <v>4355</v>
      </c>
      <c r="D5" s="13">
        <v>3135</v>
      </c>
      <c r="E5" s="13">
        <v>4480</v>
      </c>
      <c r="F5" s="13">
        <v>4265</v>
      </c>
      <c r="G5" s="13">
        <v>4385</v>
      </c>
      <c r="H5" s="13">
        <v>4470</v>
      </c>
      <c r="I5" s="13">
        <v>4374.4100105325597</v>
      </c>
      <c r="J5" s="13">
        <v>3298.2770757025819</v>
      </c>
      <c r="K5" s="13">
        <v>4678.3932504548748</v>
      </c>
      <c r="L5" s="13">
        <v>4203.2108267881285</v>
      </c>
      <c r="M5" s="26">
        <f t="shared" ref="M5:N11" si="20">IF(ISERROR(K5/J5),"N/A",IF(J5&lt;0,"N/A",IF(K5&lt;0,"N/A",IF(K5/J5-1&gt;300%,"&gt;±300%",IF(K5/J5-1&lt;-300%,"&gt;±300%",K5/J5-1)))))</f>
        <v>0.41843548709694378</v>
      </c>
      <c r="N5" s="26">
        <f t="shared" si="20"/>
        <v>-0.10156957703813052</v>
      </c>
      <c r="O5" s="27"/>
      <c r="P5" s="13">
        <v>870</v>
      </c>
      <c r="Q5" s="13">
        <v>980</v>
      </c>
      <c r="R5" s="13">
        <v>940</v>
      </c>
      <c r="S5" s="13">
        <v>1130</v>
      </c>
      <c r="T5" s="13">
        <v>1215</v>
      </c>
      <c r="U5" s="13">
        <v>1195</v>
      </c>
      <c r="V5" s="13">
        <v>815</v>
      </c>
      <c r="W5" s="13">
        <v>1200</v>
      </c>
      <c r="X5" s="13">
        <v>1180</v>
      </c>
      <c r="Y5" s="13">
        <v>1070</v>
      </c>
      <c r="Z5" s="13">
        <v>1030</v>
      </c>
      <c r="AA5" s="13">
        <v>1095</v>
      </c>
      <c r="AB5" s="13">
        <v>1140</v>
      </c>
      <c r="AC5" s="13">
        <v>1115</v>
      </c>
      <c r="AD5" s="13">
        <v>915</v>
      </c>
      <c r="AE5" s="13">
        <v>1160</v>
      </c>
      <c r="AF5" s="13">
        <v>1230</v>
      </c>
      <c r="AG5" s="13">
        <v>1170</v>
      </c>
      <c r="AH5" s="13">
        <v>868.46887169811328</v>
      </c>
      <c r="AI5" s="13">
        <v>1213.0049208192097</v>
      </c>
      <c r="AJ5" s="13">
        <v>1112.7015339045818</v>
      </c>
      <c r="AK5" s="13">
        <v>1180.2346841106546</v>
      </c>
      <c r="AL5" s="13">
        <v>842.85642848844918</v>
      </c>
      <c r="AM5" s="13">
        <v>520.92151089882509</v>
      </c>
      <c r="AN5" s="13">
        <v>1061.6484540822894</v>
      </c>
      <c r="AO5" s="13">
        <v>872.85068223301835</v>
      </c>
      <c r="AP5" s="13">
        <v>1027.875068067895</v>
      </c>
      <c r="AQ5" s="13">
        <v>1175.3725526637556</v>
      </c>
      <c r="AR5" s="13">
        <v>1201.1174125052269</v>
      </c>
      <c r="AS5" s="13">
        <v>1274.0282172179977</v>
      </c>
      <c r="AT5" s="13">
        <v>872.93500775642997</v>
      </c>
      <c r="AU5" s="13">
        <v>1144.2197762965268</v>
      </c>
      <c r="AV5" s="492">
        <f t="shared" ref="AV5:AV11" si="21">IF(ISERROR(AU5/AQ5),"N/A",IF(AQ5&lt;0,"N/A",IF(AU5&lt;0,"N/A",IF(AU5/AQ5-1&gt;300%,"&gt;±300%",IF(AU5/AQ5-1&lt;-300%,"&gt;±300%",AU5/AQ5-1)))))</f>
        <v>-2.6504597454336531E-2</v>
      </c>
      <c r="AW5" s="492">
        <f t="shared" ref="AW5:AW11" si="22">IF(ISERROR(AU5/AT5),"N/A",IF(AT5&lt;0,"N/A",IF(AU5&lt;0,"N/A",IF(AU5/AT5-1&gt;300%,"&gt;±300%",IF(AU5/AT5-1&lt;-300%,"&gt;±300%",AU5/AT5-1)))))</f>
        <v>0.3107731573709458</v>
      </c>
      <c r="AX5" s="4"/>
      <c r="AY5" s="13">
        <f t="shared" ref="AY5:AY10" si="23">D5-AZ5</f>
        <v>1285</v>
      </c>
      <c r="AZ5" s="13">
        <f t="shared" ref="AZ5:AZ10" si="24">SUM(P5:Q5)</f>
        <v>1850</v>
      </c>
      <c r="BA5" s="13">
        <f t="shared" si="4"/>
        <v>2070</v>
      </c>
      <c r="BB5" s="13">
        <f t="shared" si="5"/>
        <v>2410</v>
      </c>
      <c r="BC5" s="13">
        <f t="shared" si="6"/>
        <v>2015</v>
      </c>
      <c r="BD5" s="13">
        <f t="shared" si="7"/>
        <v>2250</v>
      </c>
      <c r="BE5" s="13">
        <f t="shared" si="8"/>
        <v>2125</v>
      </c>
      <c r="BF5" s="13">
        <f t="shared" si="9"/>
        <v>2255</v>
      </c>
      <c r="BG5" s="13">
        <f t="shared" si="10"/>
        <v>2075</v>
      </c>
      <c r="BH5" s="13">
        <f t="shared" si="11"/>
        <v>2400</v>
      </c>
      <c r="BI5" s="13">
        <f t="shared" si="12"/>
        <v>2081.4737925173231</v>
      </c>
      <c r="BJ5" s="13">
        <f t="shared" si="13"/>
        <v>2292.9362180152366</v>
      </c>
      <c r="BK5" s="13">
        <f t="shared" si="14"/>
        <v>1363.7779393872743</v>
      </c>
      <c r="BL5" s="13">
        <f t="shared" si="15"/>
        <v>1934.4991363153076</v>
      </c>
      <c r="BM5" s="13">
        <f t="shared" si="16"/>
        <v>2203.2476207316504</v>
      </c>
      <c r="BN5" s="7">
        <f t="shared" si="17"/>
        <v>2475.1456297232244</v>
      </c>
      <c r="BO5" s="7">
        <f t="shared" si="18"/>
        <v>2017.1547840529568</v>
      </c>
      <c r="BP5" s="492">
        <f>IF(ISERROR(BO5/BM5),"N/A",IF(BM5&lt;0,"N/A",IF(BO5&lt;0,"N/A",IF(BO5/BM5-1&gt;300%,"&gt;±300%",IF(BO5/BM5-1&lt;-300%,"&gt;±300%",BO5/BM5-1)))))</f>
        <v>-8.446296953989052E-2</v>
      </c>
      <c r="BQ5" s="492">
        <f t="shared" ref="BQ5:BQ11" si="25">IF(ISERROR(BO5/BN5),"N/A",IF(BN5&lt;0,"N/A",IF(BO5&lt;0,"N/A",IF(BO5/BN5-1&gt;300%,"&gt;±300%",IF(BO5/BN5-1&lt;-300%,"&gt;±300%",BO5/BN5-1)))))</f>
        <v>-0.18503591876389147</v>
      </c>
      <c r="BR5" s="19"/>
      <c r="BS5" s="13">
        <f t="shared" si="19"/>
        <v>4492.3004137761809</v>
      </c>
      <c r="BU5" s="696"/>
      <c r="BV5" s="696"/>
    </row>
    <row r="6" spans="1:74" x14ac:dyDescent="0.45">
      <c r="A6" s="10"/>
      <c r="B6" s="10" t="s">
        <v>8</v>
      </c>
      <c r="C6" s="13">
        <v>405</v>
      </c>
      <c r="D6" s="13">
        <v>405</v>
      </c>
      <c r="E6" s="13">
        <v>405</v>
      </c>
      <c r="F6" s="13">
        <v>490</v>
      </c>
      <c r="G6" s="13">
        <v>480</v>
      </c>
      <c r="H6" s="13">
        <v>465</v>
      </c>
      <c r="I6" s="13">
        <v>457.82139999999998</v>
      </c>
      <c r="J6" s="13">
        <v>447.62088000000006</v>
      </c>
      <c r="K6" s="13">
        <v>485.15182000000004</v>
      </c>
      <c r="L6" s="13">
        <v>465.23461721164267</v>
      </c>
      <c r="M6" s="26">
        <f t="shared" si="20"/>
        <v>8.3845373790427224E-2</v>
      </c>
      <c r="N6" s="26">
        <f t="shared" si="20"/>
        <v>-4.1053546472024749E-2</v>
      </c>
      <c r="O6" s="27"/>
      <c r="P6" s="13">
        <v>95</v>
      </c>
      <c r="Q6" s="13">
        <v>95</v>
      </c>
      <c r="R6" s="13">
        <v>95</v>
      </c>
      <c r="S6" s="13">
        <v>80</v>
      </c>
      <c r="T6" s="13">
        <v>115</v>
      </c>
      <c r="U6" s="13">
        <v>110</v>
      </c>
      <c r="V6" s="13">
        <v>130</v>
      </c>
      <c r="W6" s="13">
        <v>120</v>
      </c>
      <c r="X6" s="13">
        <v>120</v>
      </c>
      <c r="Y6" s="13">
        <v>120</v>
      </c>
      <c r="Z6" s="13">
        <v>115</v>
      </c>
      <c r="AA6" s="13">
        <v>125</v>
      </c>
      <c r="AB6" s="13">
        <v>100</v>
      </c>
      <c r="AC6" s="13">
        <v>140</v>
      </c>
      <c r="AD6" s="13">
        <v>115</v>
      </c>
      <c r="AE6" s="13">
        <v>115</v>
      </c>
      <c r="AF6" s="13">
        <v>120</v>
      </c>
      <c r="AG6" s="13">
        <v>120</v>
      </c>
      <c r="AH6" s="13">
        <v>111.4571283018868</v>
      </c>
      <c r="AI6" s="13">
        <v>118.81441169811319</v>
      </c>
      <c r="AJ6" s="13">
        <v>119.06663113006395</v>
      </c>
      <c r="AK6" s="13">
        <v>108.48322886993604</v>
      </c>
      <c r="AL6" s="13">
        <v>107.64875596927972</v>
      </c>
      <c r="AM6" s="13">
        <v>109.94480403072028</v>
      </c>
      <c r="AN6" s="13">
        <v>115.38638519356425</v>
      </c>
      <c r="AO6" s="13">
        <v>114.64093480643575</v>
      </c>
      <c r="AP6" s="13">
        <v>117.84114183023325</v>
      </c>
      <c r="AQ6" s="13">
        <v>124.97457816976673</v>
      </c>
      <c r="AR6" s="13">
        <v>115.53718644348558</v>
      </c>
      <c r="AS6" s="13">
        <v>126.79891355651441</v>
      </c>
      <c r="AT6" s="13">
        <v>116.99010243720556</v>
      </c>
      <c r="AU6" s="13">
        <v>123.79743675828922</v>
      </c>
      <c r="AV6" s="492">
        <f t="shared" si="21"/>
        <v>-9.4190468871074851E-3</v>
      </c>
      <c r="AW6" s="492">
        <f t="shared" si="22"/>
        <v>5.8187266950531003E-2</v>
      </c>
      <c r="AX6" s="4"/>
      <c r="AY6" s="13">
        <f t="shared" si="23"/>
        <v>215</v>
      </c>
      <c r="AZ6" s="13">
        <f t="shared" si="24"/>
        <v>190</v>
      </c>
      <c r="BA6" s="13">
        <f t="shared" si="4"/>
        <v>175</v>
      </c>
      <c r="BB6" s="13">
        <f t="shared" si="5"/>
        <v>225</v>
      </c>
      <c r="BC6" s="13">
        <f t="shared" si="6"/>
        <v>250</v>
      </c>
      <c r="BD6" s="13">
        <f t="shared" si="7"/>
        <v>240</v>
      </c>
      <c r="BE6" s="13">
        <f t="shared" si="8"/>
        <v>240</v>
      </c>
      <c r="BF6" s="13">
        <f t="shared" si="9"/>
        <v>240</v>
      </c>
      <c r="BG6" s="13">
        <f t="shared" si="10"/>
        <v>230</v>
      </c>
      <c r="BH6" s="13">
        <f t="shared" si="11"/>
        <v>240</v>
      </c>
      <c r="BI6" s="13">
        <f t="shared" si="12"/>
        <v>230.27153999999999</v>
      </c>
      <c r="BJ6" s="13">
        <f t="shared" si="13"/>
        <v>227.54986</v>
      </c>
      <c r="BK6" s="13">
        <f t="shared" si="14"/>
        <v>217.59356</v>
      </c>
      <c r="BL6" s="13">
        <f t="shared" si="15"/>
        <v>230.02732</v>
      </c>
      <c r="BM6" s="13">
        <f t="shared" si="16"/>
        <v>242.81572</v>
      </c>
      <c r="BN6" s="7">
        <f t="shared" si="17"/>
        <v>242.33609999999999</v>
      </c>
      <c r="BO6" s="7">
        <f t="shared" si="18"/>
        <v>240.78753919549479</v>
      </c>
      <c r="BP6" s="492">
        <f>IF(ISERROR(BO6/BM6),"N/A",IF(BM6&lt;0,"N/A",IF(BO6&lt;0,"N/A",IF(BO6/BM6-1&gt;300%,"&gt;±300%",IF(BO6/BM6-1&lt;-300%,"&gt;±300%",BO6/BM6-1)))))</f>
        <v>-8.3527574100441537E-3</v>
      </c>
      <c r="BQ6" s="492">
        <f t="shared" si="25"/>
        <v>-6.3901366924086211E-3</v>
      </c>
      <c r="BR6" s="19"/>
      <c r="BS6" s="13">
        <f t="shared" si="19"/>
        <v>483.12363919549477</v>
      </c>
      <c r="BU6" s="696"/>
      <c r="BV6" s="696"/>
    </row>
    <row r="7" spans="1:74" x14ac:dyDescent="0.45">
      <c r="A7" s="10"/>
      <c r="B7" s="10" t="s">
        <v>15</v>
      </c>
      <c r="C7" s="13">
        <v>355</v>
      </c>
      <c r="D7" s="13">
        <v>395</v>
      </c>
      <c r="E7" s="13">
        <v>365</v>
      </c>
      <c r="F7" s="13">
        <v>390</v>
      </c>
      <c r="G7" s="13">
        <v>360</v>
      </c>
      <c r="H7" s="13">
        <v>345</v>
      </c>
      <c r="I7" s="13">
        <v>356.3391414125814</v>
      </c>
      <c r="J7" s="13">
        <v>337.22154999999998</v>
      </c>
      <c r="K7" s="13">
        <v>273.24279999999999</v>
      </c>
      <c r="L7" s="13">
        <v>274.92026545352809</v>
      </c>
      <c r="M7" s="26">
        <f t="shared" si="20"/>
        <v>-0.18972319532959858</v>
      </c>
      <c r="N7" s="26">
        <f t="shared" si="20"/>
        <v>6.1391021228303089E-3</v>
      </c>
      <c r="O7" s="27"/>
      <c r="P7" s="13">
        <v>105</v>
      </c>
      <c r="Q7" s="13">
        <v>115</v>
      </c>
      <c r="R7" s="13">
        <v>100</v>
      </c>
      <c r="S7" s="13">
        <v>100</v>
      </c>
      <c r="T7" s="13">
        <v>90</v>
      </c>
      <c r="U7" s="13">
        <v>100</v>
      </c>
      <c r="V7" s="13">
        <v>100</v>
      </c>
      <c r="W7" s="13">
        <v>105</v>
      </c>
      <c r="X7" s="13">
        <v>100</v>
      </c>
      <c r="Y7" s="13">
        <v>85</v>
      </c>
      <c r="Z7" s="13">
        <v>95</v>
      </c>
      <c r="AA7" s="13">
        <v>85</v>
      </c>
      <c r="AB7" s="13">
        <v>95</v>
      </c>
      <c r="AC7" s="13">
        <v>95</v>
      </c>
      <c r="AD7" s="13">
        <v>90</v>
      </c>
      <c r="AE7" s="13">
        <v>85</v>
      </c>
      <c r="AF7" s="13">
        <v>90</v>
      </c>
      <c r="AG7" s="13">
        <v>90</v>
      </c>
      <c r="AH7" s="13">
        <v>85.149501412581387</v>
      </c>
      <c r="AI7" s="13">
        <v>98.594069999999988</v>
      </c>
      <c r="AJ7" s="13">
        <v>78.519019999999998</v>
      </c>
      <c r="AK7" s="13">
        <v>94.076549999999997</v>
      </c>
      <c r="AL7" s="13">
        <v>97.866374477791112</v>
      </c>
      <c r="AM7" s="13">
        <v>86.809065522208883</v>
      </c>
      <c r="AN7" s="13">
        <v>70.809776601101504</v>
      </c>
      <c r="AO7" s="13">
        <v>81.736333398898495</v>
      </c>
      <c r="AP7" s="13">
        <v>83.366053265613232</v>
      </c>
      <c r="AQ7" s="13">
        <v>75.306236734386758</v>
      </c>
      <c r="AR7" s="13">
        <v>50.599529350649348</v>
      </c>
      <c r="AS7" s="13">
        <v>63.970980649350651</v>
      </c>
      <c r="AT7" s="13">
        <v>66.248493766233764</v>
      </c>
      <c r="AU7" s="13">
        <v>65.170322784610647</v>
      </c>
      <c r="AV7" s="492">
        <f t="shared" si="21"/>
        <v>-0.13459594303625311</v>
      </c>
      <c r="AW7" s="492">
        <f t="shared" si="22"/>
        <v>-1.6274648981870921E-2</v>
      </c>
      <c r="AX7" s="4"/>
      <c r="AY7" s="13">
        <f t="shared" si="23"/>
        <v>175</v>
      </c>
      <c r="AZ7" s="13">
        <f t="shared" si="24"/>
        <v>220</v>
      </c>
      <c r="BA7" s="13">
        <f t="shared" si="4"/>
        <v>200</v>
      </c>
      <c r="BB7" s="13">
        <f t="shared" si="5"/>
        <v>190</v>
      </c>
      <c r="BC7" s="13">
        <f t="shared" si="6"/>
        <v>205</v>
      </c>
      <c r="BD7" s="13">
        <f t="shared" si="7"/>
        <v>185</v>
      </c>
      <c r="BE7" s="13">
        <f t="shared" si="8"/>
        <v>180</v>
      </c>
      <c r="BF7" s="13">
        <f t="shared" si="9"/>
        <v>190</v>
      </c>
      <c r="BG7" s="13">
        <f t="shared" si="10"/>
        <v>175</v>
      </c>
      <c r="BH7" s="13">
        <f t="shared" si="11"/>
        <v>180</v>
      </c>
      <c r="BI7" s="13">
        <f t="shared" si="12"/>
        <v>183.74357141258139</v>
      </c>
      <c r="BJ7" s="13">
        <f t="shared" si="13"/>
        <v>172.59557000000001</v>
      </c>
      <c r="BK7" s="13">
        <f t="shared" si="14"/>
        <v>184.67543999999998</v>
      </c>
      <c r="BL7" s="13">
        <f t="shared" si="15"/>
        <v>152.54611</v>
      </c>
      <c r="BM7" s="13">
        <f t="shared" si="16"/>
        <v>158.67228999999998</v>
      </c>
      <c r="BN7" s="7">
        <f t="shared" si="17"/>
        <v>114.57051</v>
      </c>
      <c r="BO7" s="7">
        <f t="shared" si="18"/>
        <v>131.41881655084441</v>
      </c>
      <c r="BP7" s="492">
        <f>IF(ISERROR(BO7/BM7),"N/A",IF(BM7&lt;0,"N/A",IF(BO7&lt;0,"N/A",IF(BO7/BM7-1&gt;300%,"&gt;±300%",IF(BO7/BM7-1&lt;-300%,"&gt;±300%",BO7/BM7-1)))))</f>
        <v>-0.17175950160645925</v>
      </c>
      <c r="BQ7" s="492">
        <f t="shared" si="25"/>
        <v>0.1470562237249744</v>
      </c>
      <c r="BR7" s="19"/>
      <c r="BS7" s="13">
        <f t="shared" si="19"/>
        <v>245.98932655084442</v>
      </c>
      <c r="BU7" s="696"/>
      <c r="BV7" s="696"/>
    </row>
    <row r="8" spans="1:74" x14ac:dyDescent="0.45">
      <c r="A8" s="10"/>
      <c r="B8" s="10" t="s">
        <v>1</v>
      </c>
      <c r="C8" s="13">
        <v>740</v>
      </c>
      <c r="D8" s="13">
        <v>740</v>
      </c>
      <c r="E8" s="13">
        <v>710</v>
      </c>
      <c r="F8" s="13">
        <v>715</v>
      </c>
      <c r="G8" s="13">
        <v>720</v>
      </c>
      <c r="H8" s="13">
        <v>665</v>
      </c>
      <c r="I8" s="13">
        <v>716.37891437287317</v>
      </c>
      <c r="J8" s="13">
        <v>704.21686006867185</v>
      </c>
      <c r="K8" s="13">
        <v>652.1233991440422</v>
      </c>
      <c r="L8" s="13">
        <v>646.34319380017939</v>
      </c>
      <c r="M8" s="26">
        <f t="shared" si="20"/>
        <v>-7.397360653868712E-2</v>
      </c>
      <c r="N8" s="26">
        <f t="shared" si="20"/>
        <v>-8.8636680595263195E-3</v>
      </c>
      <c r="O8" s="27"/>
      <c r="P8" s="13">
        <v>200</v>
      </c>
      <c r="Q8" s="13">
        <v>175</v>
      </c>
      <c r="R8" s="13">
        <v>180</v>
      </c>
      <c r="S8" s="13">
        <v>190</v>
      </c>
      <c r="T8" s="13">
        <v>190</v>
      </c>
      <c r="U8" s="13">
        <v>160</v>
      </c>
      <c r="V8" s="13">
        <v>190</v>
      </c>
      <c r="W8" s="13">
        <v>180</v>
      </c>
      <c r="X8" s="13">
        <v>175</v>
      </c>
      <c r="Y8" s="13">
        <v>170</v>
      </c>
      <c r="Z8" s="13">
        <v>140</v>
      </c>
      <c r="AA8" s="13">
        <v>205</v>
      </c>
      <c r="AB8" s="13">
        <v>185</v>
      </c>
      <c r="AC8" s="13">
        <v>190</v>
      </c>
      <c r="AD8" s="13">
        <v>140</v>
      </c>
      <c r="AE8" s="13">
        <v>200</v>
      </c>
      <c r="AF8" s="13">
        <v>180</v>
      </c>
      <c r="AG8" s="13">
        <v>145</v>
      </c>
      <c r="AH8" s="13">
        <v>204</v>
      </c>
      <c r="AI8" s="13">
        <v>188.79226177563464</v>
      </c>
      <c r="AJ8" s="13">
        <v>174.19652661717544</v>
      </c>
      <c r="AK8" s="13">
        <v>149.39012598006315</v>
      </c>
      <c r="AL8" s="13">
        <v>150</v>
      </c>
      <c r="AM8" s="13">
        <v>175.49612974710641</v>
      </c>
      <c r="AN8" s="13">
        <v>196.28350601702576</v>
      </c>
      <c r="AO8" s="13">
        <v>182.43722430453971</v>
      </c>
      <c r="AP8" s="13">
        <v>184</v>
      </c>
      <c r="AQ8" s="13">
        <v>136.98602311770279</v>
      </c>
      <c r="AR8" s="13">
        <v>152.75318612881492</v>
      </c>
      <c r="AS8" s="13">
        <v>178.38418989752452</v>
      </c>
      <c r="AT8" s="13">
        <v>163</v>
      </c>
      <c r="AU8" s="13">
        <v>160.98602311770279</v>
      </c>
      <c r="AV8" s="492">
        <f t="shared" si="21"/>
        <v>0.17520035587410576</v>
      </c>
      <c r="AW8" s="492">
        <f t="shared" si="22"/>
        <v>-1.2355686394461385E-2</v>
      </c>
      <c r="AX8" s="4"/>
      <c r="AY8" s="13">
        <f t="shared" si="23"/>
        <v>365</v>
      </c>
      <c r="AZ8" s="13">
        <f t="shared" si="24"/>
        <v>375</v>
      </c>
      <c r="BA8" s="13">
        <f t="shared" si="4"/>
        <v>370</v>
      </c>
      <c r="BB8" s="13">
        <f t="shared" si="5"/>
        <v>350</v>
      </c>
      <c r="BC8" s="13">
        <f t="shared" si="6"/>
        <v>370</v>
      </c>
      <c r="BD8" s="13">
        <f t="shared" si="7"/>
        <v>345</v>
      </c>
      <c r="BE8" s="13">
        <f t="shared" si="8"/>
        <v>345</v>
      </c>
      <c r="BF8" s="13">
        <f t="shared" si="9"/>
        <v>375</v>
      </c>
      <c r="BG8" s="13">
        <f t="shared" si="10"/>
        <v>340</v>
      </c>
      <c r="BH8" s="13">
        <f t="shared" si="11"/>
        <v>325</v>
      </c>
      <c r="BI8" s="13">
        <f t="shared" si="12"/>
        <v>392.79226177563464</v>
      </c>
      <c r="BJ8" s="13">
        <f t="shared" si="13"/>
        <v>323.58665259723858</v>
      </c>
      <c r="BK8" s="13">
        <f t="shared" si="14"/>
        <v>325.49612974710641</v>
      </c>
      <c r="BL8" s="13">
        <f t="shared" si="15"/>
        <v>378.7207303215655</v>
      </c>
      <c r="BM8" s="13">
        <f t="shared" si="16"/>
        <v>320.98602311770276</v>
      </c>
      <c r="BN8" s="7">
        <f t="shared" si="17"/>
        <v>331.13737602633944</v>
      </c>
      <c r="BO8" s="7">
        <f t="shared" si="18"/>
        <v>323.98602311770276</v>
      </c>
      <c r="BP8" s="492">
        <f>IF(ISERROR(BO8/BM8),"N/A",IF(BM8&lt;0,"N/A",IF(BO8&lt;0,"N/A",IF(BO8/BM8-1&gt;300%,"&gt;±300%",IF(BO8/BM8-1&lt;-300%,"&gt;±300%",BO8/BM8-1)))))</f>
        <v>9.3462013419192136E-3</v>
      </c>
      <c r="BQ8" s="492">
        <f t="shared" si="25"/>
        <v>-2.1596332599035373E-2</v>
      </c>
      <c r="BR8" s="19"/>
      <c r="BS8" s="13">
        <f t="shared" si="19"/>
        <v>655.1233991440422</v>
      </c>
      <c r="BU8" s="696"/>
      <c r="BV8" s="696"/>
    </row>
    <row r="9" spans="1:74" x14ac:dyDescent="0.45">
      <c r="A9" s="28"/>
      <c r="B9" s="29" t="s">
        <v>2</v>
      </c>
      <c r="C9" s="29">
        <v>215</v>
      </c>
      <c r="D9" s="29">
        <v>200</v>
      </c>
      <c r="E9" s="29">
        <v>200</v>
      </c>
      <c r="F9" s="29">
        <v>185</v>
      </c>
      <c r="G9" s="29">
        <v>185</v>
      </c>
      <c r="H9" s="29">
        <v>180</v>
      </c>
      <c r="I9" s="29">
        <v>170.13750441378028</v>
      </c>
      <c r="J9" s="29">
        <v>201.95771924071977</v>
      </c>
      <c r="K9" s="29">
        <v>207.70899430095923</v>
      </c>
      <c r="L9" s="29">
        <v>204.78495590643161</v>
      </c>
      <c r="M9" s="598">
        <f t="shared" si="20"/>
        <v>2.8477619384205566E-2</v>
      </c>
      <c r="N9" s="598">
        <f t="shared" si="20"/>
        <v>-1.407757234764162E-2</v>
      </c>
      <c r="O9" s="27"/>
      <c r="P9" s="29">
        <v>45</v>
      </c>
      <c r="Q9" s="29">
        <v>50</v>
      </c>
      <c r="R9" s="29">
        <v>45</v>
      </c>
      <c r="S9" s="29">
        <v>45</v>
      </c>
      <c r="T9" s="29">
        <v>45</v>
      </c>
      <c r="U9" s="29">
        <v>50</v>
      </c>
      <c r="V9" s="29">
        <v>40</v>
      </c>
      <c r="W9" s="29">
        <v>45</v>
      </c>
      <c r="X9" s="29">
        <v>45</v>
      </c>
      <c r="Y9" s="29">
        <v>50</v>
      </c>
      <c r="Z9" s="29">
        <v>45</v>
      </c>
      <c r="AA9" s="29">
        <v>45</v>
      </c>
      <c r="AB9" s="29">
        <v>45</v>
      </c>
      <c r="AC9" s="29">
        <v>45</v>
      </c>
      <c r="AD9" s="611">
        <v>40</v>
      </c>
      <c r="AE9" s="611">
        <v>45</v>
      </c>
      <c r="AF9" s="611">
        <v>45</v>
      </c>
      <c r="AG9" s="611">
        <v>40</v>
      </c>
      <c r="AH9" s="611">
        <v>45.727047678170074</v>
      </c>
      <c r="AI9" s="611">
        <v>41.004418463470074</v>
      </c>
      <c r="AJ9" s="611">
        <v>41.084514977270075</v>
      </c>
      <c r="AK9" s="611">
        <v>42.321523294870076</v>
      </c>
      <c r="AL9" s="611">
        <v>49.860080935454945</v>
      </c>
      <c r="AM9" s="611">
        <v>49.134642701954945</v>
      </c>
      <c r="AN9" s="611">
        <v>51.664865480054942</v>
      </c>
      <c r="AO9" s="611">
        <v>51.298130123254936</v>
      </c>
      <c r="AP9" s="611">
        <v>51.632273575239807</v>
      </c>
      <c r="AQ9" s="611">
        <v>52.960373575239814</v>
      </c>
      <c r="AR9" s="611">
        <v>51.207623575239808</v>
      </c>
      <c r="AS9" s="611">
        <v>51.908723575239812</v>
      </c>
      <c r="AT9" s="611">
        <v>49.386709501959267</v>
      </c>
      <c r="AU9" s="611">
        <v>51.562209501959266</v>
      </c>
      <c r="AV9" s="612">
        <f t="shared" si="21"/>
        <v>-2.6400192802533806E-2</v>
      </c>
      <c r="AW9" s="612">
        <f t="shared" si="22"/>
        <v>4.4050312765091082E-2</v>
      </c>
      <c r="AX9" s="4"/>
      <c r="AY9" s="29">
        <f t="shared" si="23"/>
        <v>105</v>
      </c>
      <c r="AZ9" s="29">
        <f t="shared" si="24"/>
        <v>95</v>
      </c>
      <c r="BA9" s="29">
        <f t="shared" si="4"/>
        <v>90</v>
      </c>
      <c r="BB9" s="29">
        <f t="shared" si="5"/>
        <v>95</v>
      </c>
      <c r="BC9" s="29">
        <f t="shared" si="6"/>
        <v>85</v>
      </c>
      <c r="BD9" s="29">
        <f t="shared" si="7"/>
        <v>95</v>
      </c>
      <c r="BE9" s="29">
        <f t="shared" si="8"/>
        <v>90</v>
      </c>
      <c r="BF9" s="29">
        <f t="shared" si="9"/>
        <v>90</v>
      </c>
      <c r="BG9" s="29">
        <f t="shared" si="10"/>
        <v>85</v>
      </c>
      <c r="BH9" s="29">
        <f t="shared" si="11"/>
        <v>85</v>
      </c>
      <c r="BI9" s="29">
        <f t="shared" si="12"/>
        <v>86.731466141640141</v>
      </c>
      <c r="BJ9" s="29">
        <f t="shared" si="13"/>
        <v>83.406038272140151</v>
      </c>
      <c r="BK9" s="29">
        <f t="shared" si="14"/>
        <v>98.994723637409891</v>
      </c>
      <c r="BL9" s="599">
        <f t="shared" si="15"/>
        <v>102.96299560330988</v>
      </c>
      <c r="BM9" s="599">
        <f t="shared" si="16"/>
        <v>104.59264715047962</v>
      </c>
      <c r="BN9" s="7">
        <f t="shared" si="17"/>
        <v>103.11634715047961</v>
      </c>
      <c r="BO9" s="7">
        <f t="shared" si="18"/>
        <v>100.94891900391853</v>
      </c>
      <c r="BP9" s="492">
        <f t="shared" ref="BP9:BP11" si="26">IF(ISERROR(BO9/BM9),"N/A",IF(BM9&lt;0,"N/A",IF(BO9&lt;0,"N/A",IF(BO9/BM9-1&gt;300%,"&gt;±300%",IF(BO9/BM9-1&lt;-300%,"&gt;±300%",BO9/BM9-1)))))</f>
        <v>-3.4837326005515257E-2</v>
      </c>
      <c r="BQ9" s="492">
        <f t="shared" si="25"/>
        <v>-2.1019248707463523E-2</v>
      </c>
      <c r="BR9" s="19"/>
      <c r="BS9" s="611">
        <f t="shared" si="19"/>
        <v>204.06526615439816</v>
      </c>
      <c r="BU9" s="696"/>
      <c r="BV9" s="696"/>
    </row>
    <row r="10" spans="1:74" x14ac:dyDescent="0.45">
      <c r="A10" s="90" t="s">
        <v>36</v>
      </c>
      <c r="C10" s="32">
        <v>-215</v>
      </c>
      <c r="D10" s="32">
        <v>350</v>
      </c>
      <c r="E10" s="32">
        <v>30</v>
      </c>
      <c r="F10" s="32">
        <v>30</v>
      </c>
      <c r="G10" s="32">
        <v>30</v>
      </c>
      <c r="H10" s="651">
        <v>10</v>
      </c>
      <c r="I10" s="651">
        <v>2.0553724172843388</v>
      </c>
      <c r="J10" s="651">
        <v>-83.635707465801829</v>
      </c>
      <c r="K10" s="651">
        <v>-92.948876195022393</v>
      </c>
      <c r="L10" s="651">
        <v>0</v>
      </c>
      <c r="M10" s="32" t="str">
        <f t="shared" si="20"/>
        <v>N/A</v>
      </c>
      <c r="N10" s="539" t="str">
        <f t="shared" si="20"/>
        <v>N/A</v>
      </c>
      <c r="O10" s="27"/>
      <c r="P10" s="32">
        <v>65</v>
      </c>
      <c r="Q10" s="32">
        <v>-40</v>
      </c>
      <c r="R10" s="32">
        <v>60</v>
      </c>
      <c r="S10" s="32">
        <v>-5</v>
      </c>
      <c r="T10" s="32">
        <v>25</v>
      </c>
      <c r="U10" s="32">
        <v>-45</v>
      </c>
      <c r="V10" s="32">
        <v>150</v>
      </c>
      <c r="W10" s="32">
        <v>60</v>
      </c>
      <c r="X10" s="32">
        <v>-105</v>
      </c>
      <c r="Y10" s="32">
        <v>-75</v>
      </c>
      <c r="Z10" s="32">
        <v>-60</v>
      </c>
      <c r="AA10" s="32">
        <v>75</v>
      </c>
      <c r="AB10" s="32">
        <v>-10</v>
      </c>
      <c r="AC10" s="32">
        <v>25</v>
      </c>
      <c r="AD10" s="32">
        <v>-5</v>
      </c>
      <c r="AE10" s="32">
        <v>55</v>
      </c>
      <c r="AF10" s="32">
        <v>-20</v>
      </c>
      <c r="AG10" s="32">
        <v>-20</v>
      </c>
      <c r="AH10" s="32">
        <v>12.188790193236848</v>
      </c>
      <c r="AI10" s="32">
        <v>-26.456840846936046</v>
      </c>
      <c r="AJ10" s="32">
        <v>-29.140944913994538</v>
      </c>
      <c r="AK10" s="32">
        <v>45.464367984978075</v>
      </c>
      <c r="AL10" s="32">
        <v>53.747878497737702</v>
      </c>
      <c r="AM10" s="32">
        <v>24.803950263688535</v>
      </c>
      <c r="AN10" s="32">
        <v>-111.53326566469633</v>
      </c>
      <c r="AO10" s="32">
        <v>-50.654270562531742</v>
      </c>
      <c r="AP10" s="32">
        <v>-29.303095800149173</v>
      </c>
      <c r="AQ10" s="32">
        <v>18.218104029757061</v>
      </c>
      <c r="AR10" s="32">
        <v>-42.682362491388808</v>
      </c>
      <c r="AS10" s="32">
        <v>-39.181521933241477</v>
      </c>
      <c r="AT10" s="32">
        <v>-25.801648329571641</v>
      </c>
      <c r="AU10" s="32">
        <v>-21</v>
      </c>
      <c r="AV10" s="492" t="str">
        <f t="shared" si="21"/>
        <v>N/A</v>
      </c>
      <c r="AW10" s="492" t="str">
        <f t="shared" si="22"/>
        <v>N/A</v>
      </c>
      <c r="AX10" s="4"/>
      <c r="AY10" s="32">
        <f t="shared" si="23"/>
        <v>325</v>
      </c>
      <c r="AZ10" s="32">
        <f t="shared" si="24"/>
        <v>25</v>
      </c>
      <c r="BA10" s="32">
        <f t="shared" si="4"/>
        <v>55</v>
      </c>
      <c r="BB10" s="32">
        <f t="shared" si="5"/>
        <v>-20</v>
      </c>
      <c r="BC10" s="32">
        <f t="shared" si="6"/>
        <v>210</v>
      </c>
      <c r="BD10" s="32">
        <f t="shared" si="7"/>
        <v>-180</v>
      </c>
      <c r="BE10" s="32">
        <f t="shared" si="8"/>
        <v>15</v>
      </c>
      <c r="BF10" s="32">
        <f t="shared" si="9"/>
        <v>15</v>
      </c>
      <c r="BG10" s="32">
        <f t="shared" si="10"/>
        <v>50</v>
      </c>
      <c r="BH10" s="32">
        <f t="shared" si="11"/>
        <v>-40</v>
      </c>
      <c r="BI10" s="32">
        <f t="shared" si="12"/>
        <v>-14.268050653699198</v>
      </c>
      <c r="BJ10" s="32">
        <f t="shared" si="13"/>
        <v>16.323423070983537</v>
      </c>
      <c r="BK10" s="32">
        <f t="shared" si="14"/>
        <v>78.551828761426236</v>
      </c>
      <c r="BL10" s="13">
        <f t="shared" si="15"/>
        <v>-162.18753622722807</v>
      </c>
      <c r="BM10" s="13">
        <f t="shared" si="16"/>
        <v>-11.084991770392111</v>
      </c>
      <c r="BN10" s="7">
        <f t="shared" si="17"/>
        <v>-81.863884424630285</v>
      </c>
      <c r="BO10" s="7">
        <f t="shared" si="18"/>
        <v>-46.801648329571641</v>
      </c>
      <c r="BP10" s="492" t="str">
        <f>IF(ISERROR(BO10/BM10),"N/A",IF(BM10&lt;0,"N/A",IF(BO10&lt;0,"N/A",IF(BO10/BM10-1&gt;300%,"&gt;±300%",IF(BO10/BM10-1&lt;-300%,"&gt;±300%",BO10/BM10-1)))))</f>
        <v>N/A</v>
      </c>
      <c r="BQ10" s="492" t="str">
        <f t="shared" si="25"/>
        <v>N/A</v>
      </c>
      <c r="BR10" s="19"/>
      <c r="BS10" s="648">
        <f t="shared" si="19"/>
        <v>-128.66553275420193</v>
      </c>
      <c r="BU10" s="696"/>
      <c r="BV10" s="696"/>
    </row>
    <row r="11" spans="1:74" x14ac:dyDescent="0.45">
      <c r="A11" s="33" t="s">
        <v>14</v>
      </c>
      <c r="B11" s="34"/>
      <c r="C11" s="560">
        <v>5855</v>
      </c>
      <c r="D11" s="560">
        <v>5225</v>
      </c>
      <c r="E11" s="560">
        <v>6190</v>
      </c>
      <c r="F11" s="560">
        <v>6075</v>
      </c>
      <c r="G11" s="560">
        <v>6160</v>
      </c>
      <c r="H11" s="560">
        <v>6135</v>
      </c>
      <c r="I11" s="582">
        <f t="shared" ref="I11" si="27">I4+I10</f>
        <v>6077.1423431490784</v>
      </c>
      <c r="J11" s="560">
        <f>J4+J10</f>
        <v>4905.6583775461713</v>
      </c>
      <c r="K11" s="560">
        <f>K4+K10</f>
        <v>6203.6713877048542</v>
      </c>
      <c r="L11" s="560">
        <f>L4+L10</f>
        <v>5794.4938591599112</v>
      </c>
      <c r="M11" s="540">
        <f t="shared" si="20"/>
        <v>0.26459506762636686</v>
      </c>
      <c r="N11" s="540">
        <f t="shared" si="20"/>
        <v>-6.5957318331834602E-2</v>
      </c>
      <c r="O11" s="27"/>
      <c r="P11" s="560">
        <v>1380</v>
      </c>
      <c r="Q11" s="560">
        <v>1375</v>
      </c>
      <c r="R11" s="560">
        <v>1420</v>
      </c>
      <c r="S11" s="560">
        <v>1540</v>
      </c>
      <c r="T11" s="560">
        <v>1680</v>
      </c>
      <c r="U11" s="560">
        <v>1570</v>
      </c>
      <c r="V11" s="560">
        <v>1425</v>
      </c>
      <c r="W11" s="560">
        <v>1710</v>
      </c>
      <c r="X11" s="560">
        <v>1515</v>
      </c>
      <c r="Y11" s="560">
        <v>1420</v>
      </c>
      <c r="Z11" s="560">
        <v>1365</v>
      </c>
      <c r="AA11" s="560">
        <v>1630</v>
      </c>
      <c r="AB11" s="560">
        <v>1555</v>
      </c>
      <c r="AC11" s="560">
        <v>1610</v>
      </c>
      <c r="AD11" s="560">
        <v>1295</v>
      </c>
      <c r="AE11" s="560">
        <v>1660</v>
      </c>
      <c r="AF11" s="560">
        <v>1645</v>
      </c>
      <c r="AG11" s="560">
        <v>1545</v>
      </c>
      <c r="AH11" s="560">
        <f t="shared" ref="AH11:AL11" si="28">AH4+AH10</f>
        <v>1326.9913392839883</v>
      </c>
      <c r="AI11" s="560">
        <f t="shared" si="28"/>
        <v>1633.7532419094916</v>
      </c>
      <c r="AJ11" s="560">
        <f t="shared" si="28"/>
        <v>1496.4272817150966</v>
      </c>
      <c r="AK11" s="560">
        <f t="shared" si="28"/>
        <v>1619.970480240502</v>
      </c>
      <c r="AL11" s="560">
        <f t="shared" si="28"/>
        <v>1301.9795183687127</v>
      </c>
      <c r="AM11" s="560">
        <f>AM4+AM10</f>
        <v>967.11010316450415</v>
      </c>
      <c r="AN11" s="560">
        <f t="shared" ref="AN11:AU11" si="29">AN4+AN10</f>
        <v>1384.2597217093396</v>
      </c>
      <c r="AO11" s="560">
        <f t="shared" si="29"/>
        <v>1252.3090343036154</v>
      </c>
      <c r="AP11" s="560">
        <f t="shared" si="29"/>
        <v>1435.4114409388324</v>
      </c>
      <c r="AQ11" s="560">
        <f t="shared" si="29"/>
        <v>1583.8178682906091</v>
      </c>
      <c r="AR11" s="560">
        <f t="shared" si="29"/>
        <v>1528.5325755120275</v>
      </c>
      <c r="AS11" s="560">
        <f t="shared" si="29"/>
        <v>1655.9095029633854</v>
      </c>
      <c r="AT11" s="560">
        <f t="shared" si="29"/>
        <v>1242.758665132257</v>
      </c>
      <c r="AU11" s="560">
        <f t="shared" si="29"/>
        <v>1524.7357684590886</v>
      </c>
      <c r="AV11" s="561">
        <f t="shared" si="21"/>
        <v>-3.7303594696331377E-2</v>
      </c>
      <c r="AW11" s="561">
        <f t="shared" si="22"/>
        <v>0.22689610721549314</v>
      </c>
      <c r="AX11" s="4"/>
      <c r="AY11" s="34">
        <f>AY4+AY10</f>
        <v>2470</v>
      </c>
      <c r="AZ11" s="34">
        <f t="shared" ref="AZ11:BC11" si="30">AZ4+AZ10</f>
        <v>2755</v>
      </c>
      <c r="BA11" s="34">
        <f t="shared" si="30"/>
        <v>2960</v>
      </c>
      <c r="BB11" s="34">
        <f t="shared" si="30"/>
        <v>3250</v>
      </c>
      <c r="BC11" s="34">
        <f t="shared" si="30"/>
        <v>3135</v>
      </c>
      <c r="BD11" s="34">
        <f>BD4+BD10</f>
        <v>2935</v>
      </c>
      <c r="BE11" s="34">
        <f>BE4+BE10</f>
        <v>2995</v>
      </c>
      <c r="BF11" s="34">
        <f t="shared" si="9"/>
        <v>3165</v>
      </c>
      <c r="BG11" s="34">
        <f t="shared" si="10"/>
        <v>2955</v>
      </c>
      <c r="BH11" s="34">
        <f t="shared" si="11"/>
        <v>3190</v>
      </c>
      <c r="BI11" s="34">
        <f t="shared" si="12"/>
        <v>2960.7445811934799</v>
      </c>
      <c r="BJ11" s="34">
        <f t="shared" si="13"/>
        <v>3116.3977619555985</v>
      </c>
      <c r="BK11" s="34">
        <f t="shared" si="14"/>
        <v>2269.0896215332168</v>
      </c>
      <c r="BL11" s="34">
        <f t="shared" si="15"/>
        <v>2636.568756012955</v>
      </c>
      <c r="BM11" s="34">
        <f t="shared" si="16"/>
        <v>3019.2293092294412</v>
      </c>
      <c r="BN11" s="34">
        <f t="shared" si="17"/>
        <v>3184.4420784754129</v>
      </c>
      <c r="BO11" s="34">
        <f t="shared" si="18"/>
        <v>2767.4944335913456</v>
      </c>
      <c r="BP11" s="561">
        <f t="shared" si="26"/>
        <v>-8.3377196580786572E-2</v>
      </c>
      <c r="BQ11" s="561">
        <f t="shared" si="25"/>
        <v>-0.13093271430569897</v>
      </c>
      <c r="BR11" s="19"/>
      <c r="BS11" s="645">
        <f t="shared" si="19"/>
        <v>5951.936512066759</v>
      </c>
      <c r="BU11" s="696"/>
      <c r="BV11" s="696"/>
    </row>
    <row r="12" spans="1:74" x14ac:dyDescent="0.45">
      <c r="A12" s="23"/>
      <c r="B12" s="4"/>
      <c r="C12" s="4"/>
      <c r="D12" s="4"/>
      <c r="E12" s="4"/>
      <c r="F12" s="4"/>
      <c r="G12" s="9"/>
      <c r="H12" s="9"/>
      <c r="I12" s="627"/>
      <c r="J12" s="4"/>
      <c r="K12" s="9"/>
      <c r="L12" s="9"/>
      <c r="M12" s="35"/>
      <c r="N12" s="541"/>
      <c r="O12" s="27"/>
      <c r="P12" s="35"/>
      <c r="Q12" s="35"/>
      <c r="R12" s="35"/>
      <c r="S12" s="35"/>
      <c r="T12" s="35"/>
      <c r="U12" s="35"/>
      <c r="V12" s="35"/>
      <c r="W12" s="35"/>
      <c r="X12" s="35"/>
      <c r="Y12" s="35"/>
      <c r="Z12" s="35"/>
      <c r="AA12" s="35"/>
      <c r="AB12" s="35"/>
      <c r="AC12" s="35"/>
      <c r="AD12" s="35"/>
      <c r="AE12" s="35"/>
      <c r="AF12" s="35"/>
      <c r="AG12" s="35"/>
      <c r="AH12" s="35"/>
      <c r="AI12" s="35"/>
      <c r="AJ12" s="35"/>
      <c r="AK12" s="35"/>
      <c r="AL12" s="562"/>
      <c r="AM12" s="35"/>
      <c r="AN12" s="35"/>
      <c r="AO12" s="35"/>
      <c r="AP12" s="35"/>
      <c r="AQ12" s="35"/>
      <c r="AR12" s="35"/>
      <c r="AS12" s="35"/>
      <c r="AT12" s="35"/>
      <c r="AU12" s="35"/>
      <c r="AV12" s="492"/>
      <c r="AW12" s="492"/>
      <c r="AX12" s="4"/>
      <c r="AY12" s="7"/>
      <c r="AZ12" s="7"/>
      <c r="BA12" s="7"/>
      <c r="BB12" s="7"/>
      <c r="BC12" s="7"/>
      <c r="BD12" s="7"/>
      <c r="BE12" s="7"/>
      <c r="BF12" s="7"/>
      <c r="BG12" s="7"/>
      <c r="BH12" s="7"/>
      <c r="BI12" s="7"/>
      <c r="BJ12" s="7"/>
      <c r="BK12" s="7"/>
      <c r="BL12" s="7"/>
      <c r="BM12" s="7"/>
      <c r="BN12" s="7"/>
      <c r="BO12" s="7"/>
      <c r="BP12" s="492"/>
      <c r="BQ12" s="492"/>
      <c r="BR12" s="19"/>
      <c r="BS12" s="13"/>
      <c r="BU12" s="696"/>
      <c r="BV12" s="696"/>
    </row>
    <row r="13" spans="1:74" s="644" customFormat="1" x14ac:dyDescent="0.45">
      <c r="A13" s="23" t="s">
        <v>22</v>
      </c>
      <c r="B13" s="9"/>
      <c r="C13" s="555">
        <v>2000</v>
      </c>
      <c r="D13" s="555">
        <v>2055</v>
      </c>
      <c r="E13" s="555">
        <v>1720</v>
      </c>
      <c r="F13" s="555">
        <v>1860</v>
      </c>
      <c r="G13" s="555">
        <v>1915</v>
      </c>
      <c r="H13" s="555">
        <v>1955</v>
      </c>
      <c r="I13" s="555">
        <f>SUM(I14:I16)</f>
        <v>2137.3004974182631</v>
      </c>
      <c r="J13" s="555">
        <f>SUM(J14:J16)</f>
        <v>1928.7364090985357</v>
      </c>
      <c r="K13" s="555">
        <f>SUM(K14:K16)</f>
        <v>1936.3121339173247</v>
      </c>
      <c r="L13" s="555">
        <f>SUM(L14:L16)</f>
        <v>1719.6910472167076</v>
      </c>
      <c r="M13" s="492">
        <f>IF(ISERROR(K13/J13),"N/A",IF(J13&lt;0,"N/A",IF(K13&lt;0,"N/A",IF(K13/J13-1&gt;300%,"&gt;±300%",IF(K13/J13-1&lt;-300%,"&gt;±300%",K13/J13-1)))))</f>
        <v>3.9278176027848222E-3</v>
      </c>
      <c r="N13" s="492">
        <f t="shared" ref="M13:N16" si="31">IF(ISERROR(L13/K13),"N/A",IF(K13&lt;0,"N/A",IF(L13&lt;0,"N/A",IF(L13/K13-1&gt;300%,"&gt;±300%",IF(L13/K13-1&lt;-300%,"&gt;±300%",L13/K13-1)))))</f>
        <v>-0.1118730203184618</v>
      </c>
      <c r="O13" s="27"/>
      <c r="P13" s="555">
        <v>565</v>
      </c>
      <c r="Q13" s="555">
        <v>475</v>
      </c>
      <c r="R13" s="555">
        <v>435</v>
      </c>
      <c r="S13" s="555">
        <v>475</v>
      </c>
      <c r="T13" s="555">
        <v>415</v>
      </c>
      <c r="U13" s="555">
        <v>370</v>
      </c>
      <c r="V13" s="555">
        <v>395</v>
      </c>
      <c r="W13" s="555">
        <v>480</v>
      </c>
      <c r="X13" s="555">
        <v>510</v>
      </c>
      <c r="Y13" s="555">
        <v>460</v>
      </c>
      <c r="Z13" s="555">
        <v>420</v>
      </c>
      <c r="AA13" s="555">
        <v>480</v>
      </c>
      <c r="AB13" s="555">
        <v>480</v>
      </c>
      <c r="AC13" s="555">
        <v>505</v>
      </c>
      <c r="AD13" s="555">
        <v>460</v>
      </c>
      <c r="AE13" s="555">
        <v>480</v>
      </c>
      <c r="AF13" s="555">
        <v>490</v>
      </c>
      <c r="AG13" s="555">
        <v>495</v>
      </c>
      <c r="AH13" s="555">
        <f t="shared" ref="AH13:AP13" si="32">SUM(AH14:AH16)</f>
        <v>536.88276168365496</v>
      </c>
      <c r="AI13" s="555">
        <f t="shared" si="32"/>
        <v>552.65032561210103</v>
      </c>
      <c r="AJ13" s="555">
        <f t="shared" si="32"/>
        <v>520.3309207335875</v>
      </c>
      <c r="AK13" s="555">
        <f t="shared" si="32"/>
        <v>527.43648938891965</v>
      </c>
      <c r="AL13" s="555">
        <f t="shared" si="32"/>
        <v>447.67996319016788</v>
      </c>
      <c r="AM13" s="555">
        <f t="shared" si="32"/>
        <v>375.29725340549885</v>
      </c>
      <c r="AN13" s="555">
        <f t="shared" si="32"/>
        <v>532.29447838934198</v>
      </c>
      <c r="AO13" s="555">
        <f t="shared" si="32"/>
        <v>582.21471411352684</v>
      </c>
      <c r="AP13" s="555">
        <f t="shared" si="32"/>
        <v>513.39818335649761</v>
      </c>
      <c r="AQ13" s="563">
        <f>SUM(AQ14:AQ16)</f>
        <v>522.63018456837858</v>
      </c>
      <c r="AR13" s="563">
        <f>SUM(AR14:AR16)</f>
        <v>451.55478824999057</v>
      </c>
      <c r="AS13" s="563">
        <f>SUM(AS14:AS16)</f>
        <v>448.72897774245786</v>
      </c>
      <c r="AT13" s="563">
        <f>SUM(AT14:AT16)</f>
        <v>445.26620240555724</v>
      </c>
      <c r="AU13" s="563">
        <f>SUM(AU14:AU16)</f>
        <v>436.53099066159842</v>
      </c>
      <c r="AV13" s="492">
        <f t="shared" ref="AV13:AV16" si="33">IF(ISERROR(AU13/AQ13),"N/A",IF(AQ13&lt;0,"N/A",IF(AU13&lt;0,"N/A",IF(AU13/AQ13-1&gt;300%,"&gt;±300%",IF(AU13/AQ13-1&lt;-300%,"&gt;±300%",AU13/AQ13-1)))))</f>
        <v>-0.16474209957445607</v>
      </c>
      <c r="AW13" s="492">
        <f t="shared" ref="AW13:AW16" si="34">IF(ISERROR(AU13/AT13),"N/A",IF(AT13&lt;0,"N/A",IF(AU13&lt;0,"N/A",IF(AU13/AT13-1&gt;300%,"&gt;±300%",IF(AU13/AT13-1&lt;-300%,"&gt;±300%",AU13/AT13-1)))))</f>
        <v>-1.9617953702227298E-2</v>
      </c>
      <c r="AX13" s="4"/>
      <c r="AY13" s="9">
        <f>SUM(AY14:AY16)</f>
        <v>1015</v>
      </c>
      <c r="AZ13" s="9">
        <f>SUM(AZ14:AZ16)</f>
        <v>1040</v>
      </c>
      <c r="BA13" s="9">
        <f>SUM(R13:S13)</f>
        <v>910</v>
      </c>
      <c r="BB13" s="9">
        <f>SUM(T13:U13)</f>
        <v>785</v>
      </c>
      <c r="BC13" s="9">
        <f>SUM(V13:W13)</f>
        <v>875</v>
      </c>
      <c r="BD13" s="9">
        <f>SUM(X13:Y13)</f>
        <v>970</v>
      </c>
      <c r="BE13" s="9">
        <f>SUM(Z13:AA13)</f>
        <v>900</v>
      </c>
      <c r="BF13" s="9">
        <f>SUM(AB13:AC13)</f>
        <v>985</v>
      </c>
      <c r="BG13" s="9">
        <f>SUM(AD13:AE13)</f>
        <v>940</v>
      </c>
      <c r="BH13" s="9">
        <f>SUM(AF13:AG13)</f>
        <v>985</v>
      </c>
      <c r="BI13" s="9">
        <f>SUM(AH13:AI13)</f>
        <v>1089.5330872957561</v>
      </c>
      <c r="BJ13" s="9">
        <f>SUM(AJ13:AK13)</f>
        <v>1047.767410122507</v>
      </c>
      <c r="BK13" s="9">
        <f>SUM(AL13:AM13)</f>
        <v>822.97721659566673</v>
      </c>
      <c r="BL13" s="9">
        <f>SUM(AN13:AO13)</f>
        <v>1114.5091925028687</v>
      </c>
      <c r="BM13" s="9">
        <f>SUM(AP13:AQ13)</f>
        <v>1036.0283679248762</v>
      </c>
      <c r="BN13" s="9">
        <f>SUM(AR13:AS13)</f>
        <v>900.28376599244848</v>
      </c>
      <c r="BO13" s="9">
        <f t="shared" ref="BO13:BO18" si="35">AT13+AU13</f>
        <v>881.7971930671556</v>
      </c>
      <c r="BP13" s="492">
        <f t="shared" ref="BP13:BP16" si="36">IF(ISERROR(BO13/BM13),"N/A",IF(BM13&lt;0,"N/A",IF(BO13&lt;0,"N/A",IF(BO13/BM13-1&gt;300%,"&gt;±300%",IF(BO13/BM13-1&lt;-300%,"&gt;±300%",BO13/BM13-1)))))</f>
        <v>-0.14886771408261679</v>
      </c>
      <c r="BQ13" s="492">
        <f t="shared" ref="BQ13:BQ16" si="37">IF(ISERROR(BO13/BN13),"N/A",IF(BN13&lt;0,"N/A",IF(BO13&lt;0,"N/A",IF(BO13/BN13-1&gt;300%,"&gt;±300%",IF(BO13/BN13-1&lt;-300%,"&gt;±300%",BO13/BN13-1)))))</f>
        <v>-2.0534162253735389E-2</v>
      </c>
      <c r="BR13" s="643"/>
      <c r="BS13" s="36">
        <f>SUM(AR13:AU13)</f>
        <v>1782.0809590596041</v>
      </c>
      <c r="BU13" s="696"/>
      <c r="BV13" s="696"/>
    </row>
    <row r="14" spans="1:74" x14ac:dyDescent="0.45">
      <c r="A14" s="7"/>
      <c r="B14" s="7" t="s">
        <v>4</v>
      </c>
      <c r="C14" s="13">
        <v>1120</v>
      </c>
      <c r="D14" s="13">
        <v>1255</v>
      </c>
      <c r="E14" s="13">
        <v>1185</v>
      </c>
      <c r="F14" s="13">
        <v>1210</v>
      </c>
      <c r="G14" s="13">
        <v>1325</v>
      </c>
      <c r="H14" s="13">
        <v>1420</v>
      </c>
      <c r="I14" s="13">
        <v>1588.7190702675166</v>
      </c>
      <c r="J14" s="13">
        <v>1440.2559191955786</v>
      </c>
      <c r="K14" s="13">
        <v>1447.5814015681267</v>
      </c>
      <c r="L14" s="13">
        <v>1237.6217315881349</v>
      </c>
      <c r="M14" s="26">
        <f t="shared" si="31"/>
        <v>5.0862366020614225E-3</v>
      </c>
      <c r="N14" s="26">
        <f t="shared" si="31"/>
        <v>-0.14504170180174181</v>
      </c>
      <c r="O14" s="27"/>
      <c r="P14" s="13">
        <v>365</v>
      </c>
      <c r="Q14" s="13">
        <v>305</v>
      </c>
      <c r="R14" s="13">
        <v>315</v>
      </c>
      <c r="S14" s="13">
        <v>310</v>
      </c>
      <c r="T14" s="13">
        <v>295</v>
      </c>
      <c r="U14" s="13">
        <v>265</v>
      </c>
      <c r="V14" s="13">
        <v>280</v>
      </c>
      <c r="W14" s="13">
        <v>340</v>
      </c>
      <c r="X14" s="13">
        <v>315</v>
      </c>
      <c r="Y14" s="13">
        <v>280</v>
      </c>
      <c r="Z14" s="13">
        <v>300</v>
      </c>
      <c r="AA14" s="13">
        <v>330</v>
      </c>
      <c r="AB14" s="13">
        <v>330</v>
      </c>
      <c r="AC14" s="13">
        <v>365</v>
      </c>
      <c r="AD14" s="13">
        <v>330</v>
      </c>
      <c r="AE14" s="13">
        <v>345</v>
      </c>
      <c r="AF14" s="13">
        <v>365</v>
      </c>
      <c r="AG14" s="13">
        <v>380</v>
      </c>
      <c r="AH14" s="7">
        <v>397.70199269080894</v>
      </c>
      <c r="AI14" s="7">
        <v>416.27257763732803</v>
      </c>
      <c r="AJ14" s="7">
        <v>386.83217705963995</v>
      </c>
      <c r="AK14" s="7">
        <v>387.9123228797398</v>
      </c>
      <c r="AL14" s="7">
        <v>361.25308010946208</v>
      </c>
      <c r="AM14" s="7">
        <v>262.89924462211985</v>
      </c>
      <c r="AN14" s="7">
        <v>393.83323016746851</v>
      </c>
      <c r="AO14" s="7">
        <v>422.27036429652816</v>
      </c>
      <c r="AP14" s="7">
        <v>379.36368717019644</v>
      </c>
      <c r="AQ14" s="524">
        <v>408.51016486938909</v>
      </c>
      <c r="AR14" s="524">
        <v>330.33649318932754</v>
      </c>
      <c r="AS14" s="524">
        <v>329.37105633921345</v>
      </c>
      <c r="AT14" s="524">
        <v>329.37105633921345</v>
      </c>
      <c r="AU14" s="524">
        <v>326.80813189551128</v>
      </c>
      <c r="AV14" s="492">
        <f t="shared" si="33"/>
        <v>-0.19999999999999996</v>
      </c>
      <c r="AW14" s="492">
        <f t="shared" si="34"/>
        <v>-7.7812679480332436E-3</v>
      </c>
      <c r="AX14" s="4"/>
      <c r="AY14" s="13">
        <f>D14-AZ14</f>
        <v>585</v>
      </c>
      <c r="AZ14" s="13">
        <f>SUM(P14:Q14)</f>
        <v>670</v>
      </c>
      <c r="BA14" s="13">
        <f>SUM(R14:S14)</f>
        <v>625</v>
      </c>
      <c r="BB14" s="13">
        <f>SUM(T14:U14)</f>
        <v>560</v>
      </c>
      <c r="BC14" s="13">
        <f>SUM(V14:W14)</f>
        <v>620</v>
      </c>
      <c r="BD14" s="13">
        <f>SUM(X14:Y14)</f>
        <v>595</v>
      </c>
      <c r="BE14" s="13">
        <f>SUM(Z14:AA14)</f>
        <v>630</v>
      </c>
      <c r="BF14" s="13">
        <f>SUM(AB14:AC14)</f>
        <v>695</v>
      </c>
      <c r="BG14" s="13">
        <f>SUM(AD14:AE14)</f>
        <v>675</v>
      </c>
      <c r="BH14" s="13">
        <f>SUM(AF14:AG14)</f>
        <v>745</v>
      </c>
      <c r="BI14" s="13">
        <f>SUM(AH14:AI14)</f>
        <v>813.97457032813691</v>
      </c>
      <c r="BJ14" s="13">
        <f>SUM(AJ14:AK14)</f>
        <v>774.74449993937969</v>
      </c>
      <c r="BK14" s="13">
        <f>SUM(AL14:AM14)</f>
        <v>624.15232473158198</v>
      </c>
      <c r="BL14" s="13">
        <f>SUM(AN14:AO14)</f>
        <v>816.10359446399661</v>
      </c>
      <c r="BM14" s="13">
        <f>SUM(AP14:AQ14)</f>
        <v>787.87385203958547</v>
      </c>
      <c r="BN14" s="13">
        <f>SUM(AR14:AS14)</f>
        <v>659.70754952854099</v>
      </c>
      <c r="BO14" s="13">
        <f t="shared" si="35"/>
        <v>656.17918823472473</v>
      </c>
      <c r="BP14" s="492">
        <f t="shared" si="36"/>
        <v>-0.16715196660472997</v>
      </c>
      <c r="BQ14" s="492">
        <f t="shared" si="37"/>
        <v>-5.3483718601338159E-3</v>
      </c>
      <c r="BR14" s="19"/>
      <c r="BS14" s="13">
        <f>SUM(AR14:AU14)</f>
        <v>1315.8867377632657</v>
      </c>
      <c r="BU14" s="696"/>
      <c r="BV14" s="696"/>
    </row>
    <row r="15" spans="1:74" x14ac:dyDescent="0.45">
      <c r="A15" s="7"/>
      <c r="B15" s="7" t="s">
        <v>5</v>
      </c>
      <c r="C15" s="13">
        <v>855</v>
      </c>
      <c r="D15" s="13">
        <v>775</v>
      </c>
      <c r="E15" s="13">
        <v>515</v>
      </c>
      <c r="F15" s="13">
        <v>625</v>
      </c>
      <c r="G15" s="13">
        <v>560</v>
      </c>
      <c r="H15" s="13">
        <v>505</v>
      </c>
      <c r="I15" s="13">
        <v>476.430635159931</v>
      </c>
      <c r="J15" s="13">
        <v>421.8531526017257</v>
      </c>
      <c r="K15" s="13">
        <v>421.87390410749555</v>
      </c>
      <c r="L15" s="13">
        <v>412.22779497689282</v>
      </c>
      <c r="M15" s="26">
        <f t="shared" si="31"/>
        <v>4.9191301859208281E-5</v>
      </c>
      <c r="N15" s="26">
        <f t="shared" si="31"/>
        <v>-2.2864910668057958E-2</v>
      </c>
      <c r="O15" s="27"/>
      <c r="P15" s="13">
        <v>200</v>
      </c>
      <c r="Q15" s="13">
        <v>170</v>
      </c>
      <c r="R15" s="13">
        <v>120</v>
      </c>
      <c r="S15" s="13">
        <v>165</v>
      </c>
      <c r="T15" s="13">
        <v>120</v>
      </c>
      <c r="U15" s="13">
        <v>105</v>
      </c>
      <c r="V15" s="13">
        <v>115</v>
      </c>
      <c r="W15" s="13">
        <v>140</v>
      </c>
      <c r="X15" s="13">
        <v>195</v>
      </c>
      <c r="Y15" s="13">
        <v>180</v>
      </c>
      <c r="Z15" s="13">
        <v>120</v>
      </c>
      <c r="AA15" s="13">
        <v>150</v>
      </c>
      <c r="AB15" s="13">
        <v>150</v>
      </c>
      <c r="AC15" s="13">
        <v>140</v>
      </c>
      <c r="AD15" s="13">
        <v>130</v>
      </c>
      <c r="AE15" s="13">
        <v>135</v>
      </c>
      <c r="AF15" s="13">
        <v>125</v>
      </c>
      <c r="AG15" s="13">
        <v>115</v>
      </c>
      <c r="AH15" s="13">
        <v>120.42156307523403</v>
      </c>
      <c r="AI15" s="13">
        <v>119.06155789697736</v>
      </c>
      <c r="AJ15" s="13">
        <v>116.36293057612887</v>
      </c>
      <c r="AK15" s="13">
        <v>120.58458361159079</v>
      </c>
      <c r="AL15" s="13">
        <v>69.809405185220342</v>
      </c>
      <c r="AM15" s="13">
        <v>96.904222592227029</v>
      </c>
      <c r="AN15" s="13">
        <v>121.2791645185137</v>
      </c>
      <c r="AO15" s="13">
        <v>133.86036030576454</v>
      </c>
      <c r="AP15" s="13">
        <v>117.89881506309163</v>
      </c>
      <c r="AQ15" s="468">
        <v>97.584976646852652</v>
      </c>
      <c r="AR15" s="468">
        <v>104.18920003162928</v>
      </c>
      <c r="AS15" s="468">
        <v>102.20091236592197</v>
      </c>
      <c r="AT15" s="468">
        <v>98.434765903423795</v>
      </c>
      <c r="AU15" s="468">
        <v>92.262478603167168</v>
      </c>
      <c r="AV15" s="492">
        <f t="shared" si="33"/>
        <v>-5.4542186989980146E-2</v>
      </c>
      <c r="AW15" s="492">
        <f t="shared" si="34"/>
        <v>-6.2704342755407927E-2</v>
      </c>
      <c r="AX15" s="4"/>
      <c r="AY15" s="13">
        <f>D15-AZ15</f>
        <v>405</v>
      </c>
      <c r="AZ15" s="13">
        <f>SUM(P15:Q15)</f>
        <v>370</v>
      </c>
      <c r="BA15" s="13">
        <f>SUM(R15:S15)</f>
        <v>285</v>
      </c>
      <c r="BB15" s="13">
        <f>SUM(T15:U15)</f>
        <v>225</v>
      </c>
      <c r="BC15" s="13">
        <f>SUM(V15:W15)</f>
        <v>255</v>
      </c>
      <c r="BD15" s="13">
        <f>SUM(X15:Y15)</f>
        <v>375</v>
      </c>
      <c r="BE15" s="13">
        <f>SUM(Z15:AA15)</f>
        <v>270</v>
      </c>
      <c r="BF15" s="13">
        <f>SUM(AB15:AC15)</f>
        <v>290</v>
      </c>
      <c r="BG15" s="13">
        <f>SUM(AD15:AE15)</f>
        <v>265</v>
      </c>
      <c r="BH15" s="13">
        <f>SUM(AF15:AG15)</f>
        <v>240</v>
      </c>
      <c r="BI15" s="13">
        <f>SUM(AH15:AI15)</f>
        <v>239.4831209722114</v>
      </c>
      <c r="BJ15" s="13">
        <f>SUM(AJ15:AK15)</f>
        <v>236.94751418771966</v>
      </c>
      <c r="BK15" s="13">
        <f>SUM(AL15:AM15)</f>
        <v>166.71362777744736</v>
      </c>
      <c r="BL15" s="13">
        <f>SUM(AN15:AO15)</f>
        <v>255.13952482427823</v>
      </c>
      <c r="BM15" s="13">
        <f>SUM(AP15:AQ15)</f>
        <v>215.48379170994428</v>
      </c>
      <c r="BN15" s="13">
        <f>SUM(AR15:AS15)</f>
        <v>206.39011239755126</v>
      </c>
      <c r="BO15" s="13">
        <f t="shared" si="35"/>
        <v>190.69724450659095</v>
      </c>
      <c r="BP15" s="492">
        <f t="shared" si="36"/>
        <v>-0.11502743202476085</v>
      </c>
      <c r="BQ15" s="492">
        <f t="shared" si="37"/>
        <v>-7.6034979140534142E-2</v>
      </c>
      <c r="BR15" s="19"/>
      <c r="BS15" s="13">
        <f>SUM(AR15:AU15)</f>
        <v>397.08735690414221</v>
      </c>
      <c r="BU15" s="696"/>
      <c r="BV15" s="696"/>
    </row>
    <row r="16" spans="1:74" x14ac:dyDescent="0.45">
      <c r="A16" s="7"/>
      <c r="B16" s="7" t="s">
        <v>6</v>
      </c>
      <c r="C16" s="13">
        <v>25</v>
      </c>
      <c r="D16" s="13">
        <v>25</v>
      </c>
      <c r="E16" s="13">
        <v>20</v>
      </c>
      <c r="F16" s="13">
        <v>25</v>
      </c>
      <c r="G16" s="13">
        <v>30</v>
      </c>
      <c r="H16" s="13">
        <v>30</v>
      </c>
      <c r="I16" s="13">
        <v>72.150791990815534</v>
      </c>
      <c r="J16" s="13">
        <v>66.627337301231364</v>
      </c>
      <c r="K16" s="13">
        <v>66.856828241702559</v>
      </c>
      <c r="L16" s="13">
        <v>69.841520651679971</v>
      </c>
      <c r="M16" s="26">
        <f t="shared" si="31"/>
        <v>3.4443960957593056E-3</v>
      </c>
      <c r="N16" s="26">
        <f t="shared" si="31"/>
        <v>4.4643045272609649E-2</v>
      </c>
      <c r="O16" s="27"/>
      <c r="P16" s="13">
        <v>0</v>
      </c>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18.759205917612039</v>
      </c>
      <c r="AI16" s="13">
        <v>17.316190077795728</v>
      </c>
      <c r="AJ16" s="13">
        <v>17.135813097818691</v>
      </c>
      <c r="AK16" s="13">
        <v>18.939582897589077</v>
      </c>
      <c r="AL16" s="13">
        <v>16.617477895485496</v>
      </c>
      <c r="AM16" s="13">
        <v>15.493786191151997</v>
      </c>
      <c r="AN16" s="13">
        <v>17.182083703359783</v>
      </c>
      <c r="AO16" s="13">
        <v>26.083989511234069</v>
      </c>
      <c r="AP16" s="13">
        <v>16.135681123209515</v>
      </c>
      <c r="AQ16" s="468">
        <v>16.535043052136917</v>
      </c>
      <c r="AR16" s="468">
        <v>17.029095029033705</v>
      </c>
      <c r="AS16" s="468">
        <v>17.157009037322428</v>
      </c>
      <c r="AT16" s="468">
        <v>17.460380162919993</v>
      </c>
      <c r="AU16" s="468">
        <v>17.460380162919993</v>
      </c>
      <c r="AV16" s="492">
        <f t="shared" si="33"/>
        <v>5.5962183337858962E-2</v>
      </c>
      <c r="AW16" s="492">
        <f t="shared" si="34"/>
        <v>0</v>
      </c>
      <c r="AX16" s="4"/>
      <c r="AY16" s="13">
        <f>D16-AZ16</f>
        <v>25</v>
      </c>
      <c r="AZ16" s="13">
        <f>SUM(P16:Q16)</f>
        <v>0</v>
      </c>
      <c r="BA16" s="13">
        <f>SUM(R16:S16)</f>
        <v>0</v>
      </c>
      <c r="BB16" s="13">
        <f>SUM(T16:U16)</f>
        <v>0</v>
      </c>
      <c r="BC16" s="13">
        <f>SUM(V16:W16)</f>
        <v>0</v>
      </c>
      <c r="BD16" s="13">
        <f>SUM(X16:Y16)</f>
        <v>0</v>
      </c>
      <c r="BE16" s="13">
        <f>SUM(Z16:AA16)</f>
        <v>0</v>
      </c>
      <c r="BF16" s="13">
        <f>SUM(AB16:AC16)</f>
        <v>0</v>
      </c>
      <c r="BG16" s="13">
        <f>SUM(AD16:AE16)</f>
        <v>0</v>
      </c>
      <c r="BH16" s="13">
        <f>SUM(AF16:AG16)</f>
        <v>0</v>
      </c>
      <c r="BI16" s="13">
        <f>SUM(AH16:AI16)</f>
        <v>36.075395995407767</v>
      </c>
      <c r="BJ16" s="13">
        <f>SUM(AJ16:AK16)</f>
        <v>36.075395995407767</v>
      </c>
      <c r="BK16" s="13">
        <f>SUM(AL16:AM16)</f>
        <v>32.11126408663749</v>
      </c>
      <c r="BL16" s="13">
        <f>SUM(AN16:AO16)</f>
        <v>43.266073214593852</v>
      </c>
      <c r="BM16" s="13">
        <f>SUM(AP16:AQ16)</f>
        <v>32.670724175346436</v>
      </c>
      <c r="BN16" s="13">
        <f>SUM(AR16:AS16)</f>
        <v>34.186104066356137</v>
      </c>
      <c r="BO16" s="13">
        <f t="shared" si="35"/>
        <v>34.920760325839986</v>
      </c>
      <c r="BP16" s="492">
        <f t="shared" si="36"/>
        <v>6.887010335055388E-2</v>
      </c>
      <c r="BQ16" s="492">
        <f t="shared" si="37"/>
        <v>2.1489908825464976E-2</v>
      </c>
      <c r="BR16" s="19"/>
      <c r="BS16" s="13">
        <f>SUM(AR16:AU16)</f>
        <v>69.106864392196115</v>
      </c>
      <c r="BU16" s="696"/>
      <c r="BV16" s="696"/>
    </row>
    <row r="17" spans="1:74" x14ac:dyDescent="0.45">
      <c r="A17" s="23"/>
      <c r="B17" s="4"/>
      <c r="C17" s="9"/>
      <c r="D17" s="9"/>
      <c r="E17" s="9"/>
      <c r="F17" s="9"/>
      <c r="G17" s="9"/>
      <c r="H17" s="9"/>
      <c r="I17" s="563"/>
      <c r="J17" s="9"/>
      <c r="K17" s="9"/>
      <c r="L17" s="9"/>
      <c r="M17" s="36"/>
      <c r="N17" s="235"/>
      <c r="O17" s="27"/>
      <c r="P17" s="36"/>
      <c r="Q17" s="36"/>
      <c r="R17" s="36"/>
      <c r="S17" s="36"/>
      <c r="T17" s="36"/>
      <c r="U17" s="36"/>
      <c r="V17" s="36"/>
      <c r="W17" s="36"/>
      <c r="X17" s="36"/>
      <c r="Y17" s="36"/>
      <c r="Z17" s="36"/>
      <c r="AA17" s="36"/>
      <c r="AB17" s="36"/>
      <c r="AC17" s="36"/>
      <c r="AD17" s="36"/>
      <c r="AE17" s="36"/>
      <c r="AF17" s="36"/>
      <c r="AG17" s="36"/>
      <c r="AH17" s="36"/>
      <c r="AI17" s="36"/>
      <c r="AJ17" s="36"/>
      <c r="AK17" s="36"/>
      <c r="AL17" s="368"/>
      <c r="AM17" s="36"/>
      <c r="AN17" s="36"/>
      <c r="AO17" s="36"/>
      <c r="AP17" s="36"/>
      <c r="AQ17" s="36"/>
      <c r="AR17" s="36"/>
      <c r="AS17" s="36"/>
      <c r="AT17" s="36"/>
      <c r="AU17" s="36"/>
      <c r="AV17" s="492"/>
      <c r="AW17" s="492"/>
      <c r="AX17" s="4"/>
      <c r="AY17" s="199"/>
      <c r="AZ17" s="7"/>
      <c r="BA17" s="7"/>
      <c r="BB17" s="7"/>
      <c r="BC17" s="7"/>
      <c r="BD17" s="7"/>
      <c r="BE17" s="7"/>
      <c r="BF17" s="7"/>
      <c r="BG17" s="7"/>
      <c r="BH17" s="7"/>
      <c r="BI17" s="7"/>
      <c r="BJ17" s="7"/>
      <c r="BK17" s="7"/>
      <c r="BL17" s="7"/>
      <c r="BM17" s="7"/>
      <c r="BN17" s="7"/>
      <c r="BO17" s="7"/>
      <c r="BP17" s="492"/>
      <c r="BQ17" s="492"/>
      <c r="BR17" s="19"/>
      <c r="BS17" s="649"/>
      <c r="BU17" s="696"/>
      <c r="BV17" s="696"/>
    </row>
    <row r="18" spans="1:74" s="644" customFormat="1" x14ac:dyDescent="0.45">
      <c r="A18" s="33" t="s">
        <v>25</v>
      </c>
      <c r="B18" s="34"/>
      <c r="C18" s="560">
        <v>7855</v>
      </c>
      <c r="D18" s="560">
        <v>7280</v>
      </c>
      <c r="E18" s="560">
        <v>7910</v>
      </c>
      <c r="F18" s="560">
        <v>7935</v>
      </c>
      <c r="G18" s="560">
        <v>8075</v>
      </c>
      <c r="H18" s="560">
        <v>8090</v>
      </c>
      <c r="I18" s="582">
        <f>I11+I13</f>
        <v>8214.4428405673425</v>
      </c>
      <c r="J18" s="560">
        <f>J11+J13</f>
        <v>6834.394786644707</v>
      </c>
      <c r="K18" s="560">
        <f>K11+K13</f>
        <v>8139.9835216221791</v>
      </c>
      <c r="L18" s="560">
        <f>L11+L13</f>
        <v>7514.1849063766185</v>
      </c>
      <c r="M18" s="540">
        <f>IF(ISERROR(K18/J18),"N/A",IF(J18&lt;0,"N/A",IF(K18&lt;0,"N/A",IF(K18/J18-1&gt;300%,"&gt;±300%",IF(K18/J18-1&lt;-300%,"&gt;±300%",K18/J18-1)))))</f>
        <v>0.19103209219472683</v>
      </c>
      <c r="N18" s="540">
        <f>IF(ISERROR(L18/K18),"N/A",IF(K18&lt;0,"N/A",IF(L18&lt;0,"N/A",IF(L18/K18-1&gt;300%,"&gt;±300%",IF(L18/K18-1&lt;-300%,"&gt;±300%",L18/K18-1)))))</f>
        <v>-7.6879592395151186E-2</v>
      </c>
      <c r="O18" s="27"/>
      <c r="P18" s="34">
        <v>1945</v>
      </c>
      <c r="Q18" s="34">
        <v>1850</v>
      </c>
      <c r="R18" s="34">
        <v>1855</v>
      </c>
      <c r="S18" s="34">
        <v>2015</v>
      </c>
      <c r="T18" s="34">
        <v>2095</v>
      </c>
      <c r="U18" s="34">
        <v>1940</v>
      </c>
      <c r="V18" s="34">
        <v>1820</v>
      </c>
      <c r="W18" s="34">
        <v>2190</v>
      </c>
      <c r="X18" s="34">
        <v>2025</v>
      </c>
      <c r="Y18" s="34">
        <v>1880</v>
      </c>
      <c r="Z18" s="34">
        <v>1785</v>
      </c>
      <c r="AA18" s="34">
        <v>2110</v>
      </c>
      <c r="AB18" s="34">
        <v>2035</v>
      </c>
      <c r="AC18" s="34">
        <v>2115</v>
      </c>
      <c r="AD18" s="34">
        <v>1755</v>
      </c>
      <c r="AE18" s="34">
        <v>2140</v>
      </c>
      <c r="AF18" s="34">
        <v>2135</v>
      </c>
      <c r="AG18" s="34">
        <v>2040</v>
      </c>
      <c r="AH18" s="34">
        <f t="shared" ref="AH18:AP18" si="38">AH11+AH13</f>
        <v>1863.8741009676432</v>
      </c>
      <c r="AI18" s="34">
        <f t="shared" si="38"/>
        <v>2186.4035675215928</v>
      </c>
      <c r="AJ18" s="34">
        <f t="shared" si="38"/>
        <v>2016.7582024486842</v>
      </c>
      <c r="AK18" s="34">
        <f t="shared" si="38"/>
        <v>2147.4069696294218</v>
      </c>
      <c r="AL18" s="34">
        <f t="shared" si="38"/>
        <v>1749.6594815588805</v>
      </c>
      <c r="AM18" s="34">
        <f t="shared" si="38"/>
        <v>1342.407356570003</v>
      </c>
      <c r="AN18" s="34">
        <f t="shared" si="38"/>
        <v>1916.5542000986816</v>
      </c>
      <c r="AO18" s="34">
        <f t="shared" si="38"/>
        <v>1834.5237484171421</v>
      </c>
      <c r="AP18" s="34">
        <f t="shared" si="38"/>
        <v>1948.80962429533</v>
      </c>
      <c r="AQ18" s="34">
        <f>AQ11+AQ13</f>
        <v>2106.4480528589875</v>
      </c>
      <c r="AR18" s="34">
        <f>AR11+AR13</f>
        <v>1980.087363762018</v>
      </c>
      <c r="AS18" s="34">
        <f>AS11+AS13</f>
        <v>2104.6384807058434</v>
      </c>
      <c r="AT18" s="34">
        <f>AT11+AT13</f>
        <v>1688.0248675378143</v>
      </c>
      <c r="AU18" s="34">
        <f>AU11+AU13</f>
        <v>1961.2667591206871</v>
      </c>
      <c r="AV18" s="561">
        <f>IF(ISERROR(AU18/AQ18),"N/A",IF(AQ18&lt;0,"N/A",IF(AU18&lt;0,"N/A",IF(AU18/AQ18-1&gt;300%,"&gt;±300%",IF(AU18/AQ18-1&lt;-300%,"&gt;±300%",AU18/AQ18-1)))))</f>
        <v>-6.8922323311629841E-2</v>
      </c>
      <c r="AW18" s="561">
        <f t="shared" ref="AW18" si="39">IF(ISERROR(AU18/AT18),"N/A",IF(AT18&lt;0,"N/A",IF(AU18&lt;0,"N/A",IF(AU18/AT18-1&gt;300%,"&gt;±300%",IF(AU18/AT18-1&lt;-300%,"&gt;±300%",AU18/AT18-1)))))</f>
        <v>0.16187077384791659</v>
      </c>
      <c r="AX18" s="4"/>
      <c r="AY18" s="34">
        <f>AY11+AY13</f>
        <v>3485</v>
      </c>
      <c r="AZ18" s="34">
        <f t="shared" ref="AZ18:BE18" si="40">AZ11+AZ13</f>
        <v>3795</v>
      </c>
      <c r="BA18" s="34">
        <f t="shared" si="40"/>
        <v>3870</v>
      </c>
      <c r="BB18" s="34">
        <f t="shared" si="40"/>
        <v>4035</v>
      </c>
      <c r="BC18" s="34">
        <f t="shared" si="40"/>
        <v>4010</v>
      </c>
      <c r="BD18" s="34">
        <f t="shared" si="40"/>
        <v>3905</v>
      </c>
      <c r="BE18" s="34">
        <f t="shared" si="40"/>
        <v>3895</v>
      </c>
      <c r="BF18" s="34">
        <f>SUM(AB18:AC18)</f>
        <v>4150</v>
      </c>
      <c r="BG18" s="34">
        <f>SUM(AD18:AE18)</f>
        <v>3895</v>
      </c>
      <c r="BH18" s="34">
        <f>SUM(AF18:AG18)</f>
        <v>4175</v>
      </c>
      <c r="BI18" s="34">
        <f>SUM(AH18:AI18)</f>
        <v>4050.277668489236</v>
      </c>
      <c r="BJ18" s="34">
        <f>SUM(AJ18:AK18)</f>
        <v>4164.1651720781065</v>
      </c>
      <c r="BK18" s="34">
        <f>SUM(AL18:AM18)</f>
        <v>3092.0668381288833</v>
      </c>
      <c r="BL18" s="34">
        <f>SUM(AN18:AO18)</f>
        <v>3751.0779485158237</v>
      </c>
      <c r="BM18" s="34">
        <f>SUM(AP18:AQ18)</f>
        <v>4055.2576771543172</v>
      </c>
      <c r="BN18" s="34">
        <f>SUM(AR18:AS18)</f>
        <v>4084.7258444678614</v>
      </c>
      <c r="BO18" s="34">
        <f t="shared" si="35"/>
        <v>3649.2916266585016</v>
      </c>
      <c r="BP18" s="561">
        <f>IF(ISERROR(BO18/BM18),"N/A",IF(BM18&lt;0,"N/A",IF(BO18&lt;0,"N/A",IF(BO18/BM18-1&gt;300%,"&gt;±300%",IF(BO18/BM18-1&lt;-300%,"&gt;±300%",BO18/BM18-1)))))</f>
        <v>-0.10010857085182634</v>
      </c>
      <c r="BQ18" s="561">
        <f>IF(ISERROR(BO18/BN18),"N/A",IF(BN18&lt;0,"N/A",IF(BO18&lt;0,"N/A",IF(BO18/BN18-1&gt;300%,"&gt;±300%",IF(BO18/BN18-1&lt;-300%,"&gt;±300%",BO18/BN18-1)))))</f>
        <v>-0.10660059803011968</v>
      </c>
      <c r="BR18" s="643"/>
      <c r="BS18" s="645">
        <f>SUM(AR18:AU18)</f>
        <v>7734.0174711263635</v>
      </c>
      <c r="BU18" s="696"/>
      <c r="BV18" s="696"/>
    </row>
    <row r="19" spans="1:74" x14ac:dyDescent="0.45">
      <c r="A19" s="3"/>
      <c r="B19" s="4"/>
      <c r="C19" s="9"/>
      <c r="D19" s="9"/>
      <c r="E19" s="9"/>
      <c r="F19" s="9"/>
      <c r="G19" s="9"/>
      <c r="H19" s="9"/>
      <c r="I19" s="627"/>
      <c r="J19" s="9"/>
      <c r="K19" s="9"/>
      <c r="L19" s="9"/>
      <c r="M19" s="9"/>
      <c r="N19" s="492"/>
      <c r="O19" s="27"/>
      <c r="P19" s="4"/>
      <c r="Q19" s="4"/>
      <c r="R19" s="4"/>
      <c r="S19" s="4"/>
      <c r="T19" s="4"/>
      <c r="U19" s="4"/>
      <c r="V19" s="4"/>
      <c r="W19" s="4"/>
      <c r="X19" s="4"/>
      <c r="Y19" s="4"/>
      <c r="Z19" s="4"/>
      <c r="AA19" s="4"/>
      <c r="AB19" s="4"/>
      <c r="AC19" s="4"/>
      <c r="AD19" s="4"/>
      <c r="AE19" s="4"/>
      <c r="AF19" s="4"/>
      <c r="AG19" s="4"/>
      <c r="AH19" s="4"/>
      <c r="AI19" s="4"/>
      <c r="AJ19" s="4"/>
      <c r="AK19" s="4"/>
      <c r="AL19" s="565"/>
      <c r="AM19" s="4"/>
      <c r="AN19" s="4"/>
      <c r="AO19" s="4"/>
      <c r="AP19" s="4"/>
      <c r="AQ19" s="4"/>
      <c r="AR19" s="4"/>
      <c r="AS19" s="4"/>
      <c r="AT19" s="4"/>
      <c r="AU19" s="4"/>
      <c r="AV19" s="492"/>
      <c r="AW19" s="492"/>
      <c r="AX19" s="4"/>
      <c r="AY19" s="542"/>
      <c r="AZ19" s="13"/>
      <c r="BA19" s="13"/>
      <c r="BB19" s="13"/>
      <c r="BC19" s="13"/>
      <c r="BD19" s="13"/>
      <c r="BE19" s="13"/>
      <c r="BF19" s="13"/>
      <c r="BG19" s="13"/>
      <c r="BH19" s="13"/>
      <c r="BI19" s="13"/>
      <c r="BJ19" s="13"/>
      <c r="BK19" s="13"/>
      <c r="BL19" s="13"/>
      <c r="BM19" s="13"/>
      <c r="BN19" s="13"/>
      <c r="BO19" s="13"/>
      <c r="BP19" s="492"/>
      <c r="BQ19" s="492"/>
      <c r="BR19" s="19"/>
      <c r="BS19" s="13"/>
    </row>
    <row r="20" spans="1:74" x14ac:dyDescent="0.45">
      <c r="A20" s="110" t="s">
        <v>32</v>
      </c>
      <c r="B20" s="5"/>
      <c r="C20" s="10"/>
      <c r="D20" s="10"/>
      <c r="E20" s="10"/>
      <c r="F20" s="10"/>
      <c r="G20" s="10"/>
      <c r="H20" s="10"/>
      <c r="I20" s="524"/>
      <c r="J20" s="10"/>
      <c r="K20" s="10"/>
      <c r="L20" s="10"/>
      <c r="M20" s="642"/>
      <c r="N20" s="155"/>
      <c r="O20" s="27"/>
      <c r="P20" s="542"/>
      <c r="Q20" s="542"/>
      <c r="R20" s="542"/>
      <c r="S20" s="542"/>
      <c r="T20" s="542"/>
      <c r="U20" s="542"/>
      <c r="V20" s="542"/>
      <c r="W20" s="542"/>
      <c r="X20" s="542"/>
      <c r="Y20" s="542"/>
      <c r="Z20" s="542"/>
      <c r="AA20" s="542"/>
      <c r="AB20" s="542"/>
      <c r="AC20" s="542"/>
      <c r="AD20" s="542"/>
      <c r="AE20" s="542"/>
      <c r="AF20" s="542"/>
      <c r="AG20" s="542"/>
      <c r="AH20" s="27"/>
      <c r="AI20" s="27"/>
      <c r="AJ20" s="27"/>
      <c r="AK20" s="27"/>
      <c r="AL20" s="566"/>
      <c r="AM20" s="542"/>
      <c r="AN20" s="542"/>
      <c r="AO20" s="542"/>
      <c r="AP20" s="542"/>
      <c r="AQ20" s="542"/>
      <c r="AR20" s="542"/>
      <c r="AS20" s="542"/>
      <c r="AT20" s="542"/>
      <c r="AU20" s="542"/>
      <c r="AV20" s="492"/>
      <c r="AW20" s="492"/>
      <c r="AX20" s="4"/>
      <c r="AY20" s="199"/>
      <c r="AZ20" s="7"/>
      <c r="BA20" s="7"/>
      <c r="BB20" s="7"/>
      <c r="BC20" s="7"/>
      <c r="BD20" s="7"/>
      <c r="BE20" s="7"/>
      <c r="BF20" s="7"/>
      <c r="BG20" s="7"/>
      <c r="BH20" s="7"/>
      <c r="BI20" s="7"/>
      <c r="BJ20" s="7"/>
      <c r="BK20" s="7"/>
      <c r="BL20" s="7"/>
      <c r="BM20" s="7"/>
      <c r="BN20" s="7"/>
      <c r="BO20" s="7"/>
      <c r="BP20" s="492"/>
      <c r="BQ20" s="492"/>
      <c r="BR20" s="19"/>
      <c r="BS20" s="13"/>
    </row>
    <row r="21" spans="1:74" x14ac:dyDescent="0.45">
      <c r="A21" s="23" t="s">
        <v>27</v>
      </c>
      <c r="B21" s="9"/>
      <c r="C21" s="555">
        <v>3130</v>
      </c>
      <c r="D21" s="555">
        <v>3245</v>
      </c>
      <c r="E21" s="555">
        <v>3245</v>
      </c>
      <c r="F21" s="555">
        <v>3360</v>
      </c>
      <c r="G21" s="555">
        <v>3300</v>
      </c>
      <c r="H21" s="555">
        <v>3100</v>
      </c>
      <c r="I21" s="555">
        <f t="shared" ref="I21:J21" si="41">SUM(I22:I23)</f>
        <v>2866.7920430419986</v>
      </c>
      <c r="J21" s="555">
        <f t="shared" si="41"/>
        <v>2401.1812917608981</v>
      </c>
      <c r="K21" s="555">
        <f>SUM(K22:K23)</f>
        <v>2638.4891771075827</v>
      </c>
      <c r="L21" s="555">
        <f>SUM(L22:L23)</f>
        <v>3014.5734708490418</v>
      </c>
      <c r="M21" s="492">
        <f>IF(ISERROR(K21/J21),"N/A",IF(J21&lt;0,"N/A",IF(K21&lt;0,"N/A",IF(K21/J21-1&gt;300%,"&gt;±300%",IF(K21/J21-1&lt;-300%,"&gt;±300%",K21/J21-1)))))</f>
        <v>9.8829641127453405E-2</v>
      </c>
      <c r="N21" s="492">
        <f>IF(ISERROR(L21/K21),"N/A",IF(K21&lt;0,"N/A",IF(L21&lt;0,"N/A",IF(L21/K21-1&gt;300%,"&gt;±300%",IF(L21/K21-1&lt;-300%,"&gt;±300%",L21/K21-1)))))</f>
        <v>0.14253774357101512</v>
      </c>
      <c r="O21" s="27"/>
      <c r="P21" s="555">
        <v>760</v>
      </c>
      <c r="Q21" s="555">
        <v>810</v>
      </c>
      <c r="R21" s="555">
        <v>860</v>
      </c>
      <c r="S21" s="555">
        <v>855</v>
      </c>
      <c r="T21" s="555">
        <v>795</v>
      </c>
      <c r="U21" s="555">
        <v>840</v>
      </c>
      <c r="V21" s="555">
        <v>860</v>
      </c>
      <c r="W21" s="555">
        <v>865</v>
      </c>
      <c r="X21" s="555">
        <v>780</v>
      </c>
      <c r="Y21" s="555">
        <v>840</v>
      </c>
      <c r="Z21" s="555">
        <v>845</v>
      </c>
      <c r="AA21" s="555">
        <v>825</v>
      </c>
      <c r="AB21" s="555">
        <v>785</v>
      </c>
      <c r="AC21" s="555">
        <v>840</v>
      </c>
      <c r="AD21" s="555">
        <v>795</v>
      </c>
      <c r="AE21" s="555">
        <v>810</v>
      </c>
      <c r="AF21" s="555">
        <v>730</v>
      </c>
      <c r="AG21" s="555">
        <v>770</v>
      </c>
      <c r="AH21" s="555">
        <f t="shared" ref="AH21:AP21" si="42">SUM(AH22:AH23)</f>
        <v>760.75703677094168</v>
      </c>
      <c r="AI21" s="555">
        <f t="shared" si="42"/>
        <v>744.3710740448256</v>
      </c>
      <c r="AJ21" s="555">
        <f t="shared" si="42"/>
        <v>674.97348149222398</v>
      </c>
      <c r="AK21" s="555">
        <f t="shared" si="42"/>
        <v>686.85413810728448</v>
      </c>
      <c r="AL21" s="555">
        <f t="shared" si="42"/>
        <v>643.37337532273909</v>
      </c>
      <c r="AM21" s="555">
        <f t="shared" si="42"/>
        <v>390.71136697906718</v>
      </c>
      <c r="AN21" s="555">
        <f t="shared" si="42"/>
        <v>647.70455666731596</v>
      </c>
      <c r="AO21" s="555">
        <f t="shared" si="42"/>
        <v>720.41688012315535</v>
      </c>
      <c r="AP21" s="555">
        <f t="shared" si="42"/>
        <v>722.98020803522377</v>
      </c>
      <c r="AQ21" s="563">
        <f t="shared" ref="AQ21:AU21" si="43">SUM(AQ22:AQ23)</f>
        <v>657.49990604477648</v>
      </c>
      <c r="AR21" s="563">
        <f t="shared" si="43"/>
        <v>579.7639513488084</v>
      </c>
      <c r="AS21" s="563">
        <f t="shared" si="43"/>
        <v>679.98141606912452</v>
      </c>
      <c r="AT21" s="563">
        <f t="shared" si="43"/>
        <v>744.09552520464649</v>
      </c>
      <c r="AU21" s="563">
        <f t="shared" si="43"/>
        <v>707.62650500430482</v>
      </c>
      <c r="AV21" s="492">
        <f t="shared" ref="AV21:AV23" si="44">IF(ISERROR(AU21/AQ21),"N/A",IF(AQ21&lt;0,"N/A",IF(AU21&lt;0,"N/A",IF(AU21/AQ21-1&gt;300%,"&gt;±300%",IF(AU21/AQ21-1&lt;-300%,"&gt;±300%",AU21/AQ21-1)))))</f>
        <v>7.6238184216736116E-2</v>
      </c>
      <c r="AW21" s="492">
        <f t="shared" ref="AW21:AW23" si="45">IF(ISERROR(AU21/AT21),"N/A",IF(AT21&lt;0,"N/A",IF(AU21&lt;0,"N/A",IF(AU21/AT21-1&gt;300%,"&gt;±300%",IF(AU21/AT21-1&lt;-300%,"&gt;±300%",AU21/AT21-1)))))</f>
        <v>-4.9011207519776057E-2</v>
      </c>
      <c r="AX21" s="4"/>
      <c r="AY21" s="9">
        <f t="shared" ref="AY21:AZ21" si="46">SUM(AY22:AY23)</f>
        <v>1665</v>
      </c>
      <c r="AZ21" s="9">
        <f t="shared" si="46"/>
        <v>1580</v>
      </c>
      <c r="BA21" s="9">
        <f>SUM(R21:S21)</f>
        <v>1715</v>
      </c>
      <c r="BB21" s="9">
        <f>SUM(T21:U21)</f>
        <v>1635</v>
      </c>
      <c r="BC21" s="9">
        <f>SUM(V21:W21)</f>
        <v>1725</v>
      </c>
      <c r="BD21" s="9">
        <f>SUM(X21:Y21)</f>
        <v>1620</v>
      </c>
      <c r="BE21" s="9">
        <f>SUM(Z21:AA21)</f>
        <v>1670</v>
      </c>
      <c r="BF21" s="9">
        <f>SUM(AB21:AC21)</f>
        <v>1625</v>
      </c>
      <c r="BG21" s="9">
        <f>SUM(AD21:AE21)</f>
        <v>1605</v>
      </c>
      <c r="BH21" s="9">
        <f>SUM(AF21:AG21)</f>
        <v>1500</v>
      </c>
      <c r="BI21" s="9">
        <f>SUM(AH21:AI21)</f>
        <v>1505.1281108157673</v>
      </c>
      <c r="BJ21" s="9">
        <f>SUM(AJ21:AK21)</f>
        <v>1361.8276195995086</v>
      </c>
      <c r="BK21" s="9">
        <f>SUM(AL21:AM21)</f>
        <v>1034.0847423018063</v>
      </c>
      <c r="BL21" s="9">
        <f>SUM(AN21:AO21)</f>
        <v>1368.1214367904713</v>
      </c>
      <c r="BM21" s="9">
        <f>SUM(AP21:AQ21)</f>
        <v>1380.4801140800002</v>
      </c>
      <c r="BN21" s="9">
        <f>SUM(AR21:AS21)</f>
        <v>1259.7453674179328</v>
      </c>
      <c r="BO21" s="9">
        <f>AT21+AU21</f>
        <v>1451.7220302089513</v>
      </c>
      <c r="BP21" s="492">
        <f t="shared" ref="BP21:BP23" si="47">IF(ISERROR(BO21/BM21),"N/A",IF(BM21&lt;0,"N/A",IF(BO21&lt;0,"N/A",IF(BO21/BM21-1&gt;300%,"&gt;±300%",IF(BO21/BM21-1&lt;-300%,"&gt;±300%",BO21/BM21-1)))))</f>
        <v>5.1606622509321021E-2</v>
      </c>
      <c r="BQ21" s="492">
        <f t="shared" ref="BQ21:BQ23" si="48">IF(ISERROR(BO21/BN21),"N/A",IF(BN21&lt;0,"N/A",IF(BO21&lt;0,"N/A",IF(BO21/BN21-1&gt;300%,"&gt;±300%",IF(BO21/BN21-1&lt;-300%,"&gt;±300%",BO21/BN21-1)))))</f>
        <v>0.1523932278350093</v>
      </c>
      <c r="BR21" s="19"/>
      <c r="BS21" s="36">
        <f>SUM(AR21:AU21)</f>
        <v>2711.4673976268841</v>
      </c>
    </row>
    <row r="22" spans="1:74" x14ac:dyDescent="0.45">
      <c r="A22" s="10"/>
      <c r="B22" s="10" t="s">
        <v>4</v>
      </c>
      <c r="C22" s="13">
        <v>2990</v>
      </c>
      <c r="D22" s="13">
        <v>3095</v>
      </c>
      <c r="E22" s="13">
        <v>3105</v>
      </c>
      <c r="F22" s="13">
        <v>3225</v>
      </c>
      <c r="G22" s="13">
        <v>3160</v>
      </c>
      <c r="H22" s="13">
        <v>2955</v>
      </c>
      <c r="I22" s="13">
        <v>2866.7920430419986</v>
      </c>
      <c r="J22" s="13">
        <v>2401.1812917608981</v>
      </c>
      <c r="K22" s="13">
        <v>2638.4891771075827</v>
      </c>
      <c r="L22" s="13">
        <v>3014.5734708490418</v>
      </c>
      <c r="M22" s="26">
        <f>IF(ISERROR(K22/J22),"N/A",IF(J22&lt;0,"N/A",IF(K22&lt;0,"N/A",IF(K22/J22-1&gt;300%,"&gt;±300%",IF(K22/J22-1&lt;-300%,"&gt;±300%",K22/J22-1)))))</f>
        <v>9.8829641127453405E-2</v>
      </c>
      <c r="N22" s="26">
        <f>IF(ISERROR(L22/K22),"N/A",IF(K22&lt;0,"N/A",IF(L22&lt;0,"N/A",IF(L22/K22-1&gt;300%,"&gt;±300%",IF(L22/K22-1&lt;-300%,"&gt;±300%",L22/K22-1)))))</f>
        <v>0.14253774357101512</v>
      </c>
      <c r="O22" s="27"/>
      <c r="P22" s="13">
        <v>730</v>
      </c>
      <c r="Q22" s="13">
        <v>775</v>
      </c>
      <c r="R22" s="13">
        <v>800</v>
      </c>
      <c r="S22" s="13">
        <v>790</v>
      </c>
      <c r="T22" s="13">
        <v>740</v>
      </c>
      <c r="U22" s="13">
        <v>780</v>
      </c>
      <c r="V22" s="13">
        <v>830</v>
      </c>
      <c r="W22" s="13">
        <v>830</v>
      </c>
      <c r="X22" s="13">
        <v>760</v>
      </c>
      <c r="Y22" s="13">
        <v>805</v>
      </c>
      <c r="Z22" s="13">
        <v>815</v>
      </c>
      <c r="AA22" s="13">
        <v>795</v>
      </c>
      <c r="AB22" s="13">
        <v>745</v>
      </c>
      <c r="AC22" s="13">
        <v>805</v>
      </c>
      <c r="AD22" s="13">
        <v>760</v>
      </c>
      <c r="AE22" s="13">
        <v>770</v>
      </c>
      <c r="AF22" s="13">
        <v>690</v>
      </c>
      <c r="AG22" s="13">
        <v>735</v>
      </c>
      <c r="AH22" s="7">
        <v>760.75703677094168</v>
      </c>
      <c r="AI22" s="7">
        <v>744.3710740448256</v>
      </c>
      <c r="AJ22" s="7">
        <v>674.97348149222398</v>
      </c>
      <c r="AK22" s="7">
        <v>686.85413810728448</v>
      </c>
      <c r="AL22" s="7">
        <v>643.37337532273909</v>
      </c>
      <c r="AM22" s="7">
        <v>390.71136697906718</v>
      </c>
      <c r="AN22" s="7">
        <v>647.70455666731596</v>
      </c>
      <c r="AO22" s="7">
        <v>720.41688012315535</v>
      </c>
      <c r="AP22" s="7">
        <v>722.98020803522377</v>
      </c>
      <c r="AQ22" s="524">
        <v>657.49990604477648</v>
      </c>
      <c r="AR22" s="524">
        <v>579.7639513488084</v>
      </c>
      <c r="AS22" s="524">
        <v>679.98141606912452</v>
      </c>
      <c r="AT22" s="524">
        <v>744.09552520464649</v>
      </c>
      <c r="AU22" s="524">
        <v>707.62650500430482</v>
      </c>
      <c r="AV22" s="492">
        <f t="shared" si="44"/>
        <v>7.6238184216736116E-2</v>
      </c>
      <c r="AW22" s="492">
        <f t="shared" si="45"/>
        <v>-4.9011207519776057E-2</v>
      </c>
      <c r="AX22" s="4"/>
      <c r="AY22" s="13">
        <f>D22-AZ22</f>
        <v>1590</v>
      </c>
      <c r="AZ22" s="13">
        <f>SUM(P22:Q22)</f>
        <v>1505</v>
      </c>
      <c r="BA22" s="13">
        <f>SUM(R22:S22)</f>
        <v>1590</v>
      </c>
      <c r="BB22" s="13">
        <f>SUM(T22:U22)</f>
        <v>1520</v>
      </c>
      <c r="BC22" s="13">
        <f>SUM(V22:W22)</f>
        <v>1660</v>
      </c>
      <c r="BD22" s="13">
        <f>SUM(X22:Y22)</f>
        <v>1565</v>
      </c>
      <c r="BE22" s="13">
        <f>SUM(Z22:AA22)</f>
        <v>1610</v>
      </c>
      <c r="BF22" s="13">
        <f>SUM(AB22:AC22)</f>
        <v>1550</v>
      </c>
      <c r="BG22" s="13">
        <f>SUM(AD22:AE22)</f>
        <v>1530</v>
      </c>
      <c r="BH22" s="13">
        <f>SUM(AF22:AG22)</f>
        <v>1425</v>
      </c>
      <c r="BI22" s="13">
        <f>SUM(AH22:AI22)</f>
        <v>1505.1281108157673</v>
      </c>
      <c r="BJ22" s="13">
        <f>SUM(AJ22:AK22)</f>
        <v>1361.8276195995086</v>
      </c>
      <c r="BK22" s="13">
        <f>SUM(AL22:AM22)</f>
        <v>1034.0847423018063</v>
      </c>
      <c r="BL22" s="13">
        <f>SUM(AN22:AO22)</f>
        <v>1368.1214367904713</v>
      </c>
      <c r="BM22" s="13">
        <f>SUM(AP22:AQ22)</f>
        <v>1380.4801140800002</v>
      </c>
      <c r="BN22" s="7">
        <f>SUM(AR22:AS22)</f>
        <v>1259.7453674179328</v>
      </c>
      <c r="BO22" s="7">
        <f>AT22+AU22</f>
        <v>1451.7220302089513</v>
      </c>
      <c r="BP22" s="492">
        <f t="shared" si="47"/>
        <v>5.1606622509321021E-2</v>
      </c>
      <c r="BQ22" s="492">
        <f t="shared" si="48"/>
        <v>0.1523932278350093</v>
      </c>
      <c r="BR22" s="19"/>
      <c r="BS22" s="13">
        <f>SUM(AR22:AU22)</f>
        <v>2711.4673976268841</v>
      </c>
    </row>
    <row r="23" spans="1:74"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
        <v>101</v>
      </c>
      <c r="O23" s="27"/>
      <c r="P23" s="29">
        <v>35</v>
      </c>
      <c r="Q23" s="29">
        <v>40</v>
      </c>
      <c r="R23" s="29">
        <v>35</v>
      </c>
      <c r="S23" s="29">
        <v>35</v>
      </c>
      <c r="T23" s="29">
        <v>35</v>
      </c>
      <c r="U23" s="29">
        <v>35</v>
      </c>
      <c r="V23" s="29">
        <v>35</v>
      </c>
      <c r="W23" s="29">
        <v>35</v>
      </c>
      <c r="X23" s="29">
        <v>30</v>
      </c>
      <c r="Y23" s="29">
        <v>35</v>
      </c>
      <c r="Z23" s="29">
        <v>35</v>
      </c>
      <c r="AA23" s="29">
        <v>35</v>
      </c>
      <c r="AB23" s="29">
        <v>35</v>
      </c>
      <c r="AC23" s="29">
        <v>35</v>
      </c>
      <c r="AD23" s="29">
        <v>35</v>
      </c>
      <c r="AE23" s="29">
        <v>40</v>
      </c>
      <c r="AF23" s="29">
        <v>35</v>
      </c>
      <c r="AG23" s="29">
        <v>40</v>
      </c>
      <c r="AH23" s="29" t="s">
        <v>101</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612" t="str">
        <f t="shared" si="44"/>
        <v>N/A</v>
      </c>
      <c r="AW23" s="612" t="str">
        <f t="shared" si="45"/>
        <v>N/A</v>
      </c>
      <c r="AX23" s="4"/>
      <c r="AY23" s="29">
        <f>D23-AZ23</f>
        <v>75</v>
      </c>
      <c r="AZ23" s="29">
        <f>SUM(P23:Q23)</f>
        <v>75</v>
      </c>
      <c r="BA23" s="29">
        <f>SUM(R23:S23)</f>
        <v>70</v>
      </c>
      <c r="BB23" s="29">
        <f>SUM(T23:U23)</f>
        <v>70</v>
      </c>
      <c r="BC23" s="29">
        <f>SUM(V23:W23)</f>
        <v>70</v>
      </c>
      <c r="BD23" s="29">
        <f>SUM(X23:Y23)</f>
        <v>65</v>
      </c>
      <c r="BE23" s="29">
        <f>SUM(Z23:AA23)</f>
        <v>70</v>
      </c>
      <c r="BF23" s="29">
        <f>SUM(AB23:AC23)</f>
        <v>70</v>
      </c>
      <c r="BG23" s="29">
        <f>SUM(AD23:AE23)</f>
        <v>75</v>
      </c>
      <c r="BH23" s="29">
        <f>SUM(AF23:AG23)</f>
        <v>75</v>
      </c>
      <c r="BI23" s="489" t="s">
        <v>101</v>
      </c>
      <c r="BJ23" s="489" t="s">
        <v>101</v>
      </c>
      <c r="BK23" s="489" t="s">
        <v>101</v>
      </c>
      <c r="BL23" s="489" t="s">
        <v>101</v>
      </c>
      <c r="BM23" s="489" t="s">
        <v>101</v>
      </c>
      <c r="BN23" s="489" t="s">
        <v>101</v>
      </c>
      <c r="BO23" s="489" t="s">
        <v>101</v>
      </c>
      <c r="BP23" s="680" t="str">
        <f t="shared" si="47"/>
        <v>N/A</v>
      </c>
      <c r="BQ23" s="680" t="str">
        <f t="shared" si="48"/>
        <v>N/A</v>
      </c>
      <c r="BR23" s="19"/>
      <c r="BS23" s="489" t="s">
        <v>101</v>
      </c>
    </row>
    <row r="24" spans="1:74" x14ac:dyDescent="0.45">
      <c r="A24" s="37"/>
      <c r="B24" s="37"/>
      <c r="C24" s="37"/>
      <c r="D24" s="37"/>
      <c r="E24" s="37"/>
      <c r="F24" s="37"/>
      <c r="G24" s="37"/>
      <c r="H24" s="37"/>
      <c r="I24" s="628"/>
      <c r="J24" s="37"/>
      <c r="K24" s="37"/>
      <c r="L24" s="37"/>
      <c r="M24" s="37"/>
      <c r="N24" s="539"/>
      <c r="O24" s="27"/>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70"/>
      <c r="AM24" s="544"/>
      <c r="AN24" s="544"/>
      <c r="AO24" s="544"/>
      <c r="AP24" s="544"/>
      <c r="AQ24" s="544"/>
      <c r="AR24" s="544"/>
      <c r="AS24" s="544"/>
      <c r="AT24" s="544"/>
      <c r="AU24" s="544"/>
      <c r="AV24" s="492"/>
      <c r="AW24" s="492"/>
      <c r="AX24" s="4"/>
      <c r="AY24" s="37"/>
      <c r="AZ24" s="37"/>
      <c r="BA24" s="37"/>
      <c r="BB24" s="37"/>
      <c r="BC24" s="37"/>
      <c r="BD24" s="37"/>
      <c r="BE24" s="37"/>
      <c r="BF24" s="37"/>
      <c r="BG24" s="37"/>
      <c r="BH24" s="37"/>
      <c r="BI24" s="37"/>
      <c r="BJ24" s="37"/>
      <c r="BK24" s="37"/>
      <c r="BL24" s="37"/>
      <c r="BM24" s="37"/>
      <c r="BN24" s="37"/>
      <c r="BO24" s="37"/>
      <c r="BP24" s="492"/>
      <c r="BQ24" s="492"/>
      <c r="BR24" s="19"/>
      <c r="BS24" s="37"/>
    </row>
    <row r="25" spans="1:74"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1958.7911106837323</v>
      </c>
      <c r="M25" s="545">
        <f>IF(ISERROR(K25/J25),"N/A",IF(J25&lt;0,"N/A",IF(K25&lt;0,"N/A",IF(K25/J25-1&gt;300%,"&gt;±300%",IF(K25/J25-1&lt;-300%,"&gt;±300%",K25/J25-1)))))</f>
        <v>6.6738432890599331E-2</v>
      </c>
      <c r="N25" s="545">
        <f>IF(ISERROR(L25/K25),"N/A",IF(K25&lt;0,"N/A",IF(L25&lt;0,"N/A",IF(L25/K25-1&gt;300%,"&gt;±300%",IF(L25/K25-1&lt;-300%,"&gt;±300%",L25/K25-1)))))</f>
        <v>3.2215925457179662E-3</v>
      </c>
      <c r="O25" s="27"/>
      <c r="P25" s="28">
        <v>740</v>
      </c>
      <c r="Q25" s="28">
        <v>695</v>
      </c>
      <c r="R25" s="28">
        <v>720</v>
      </c>
      <c r="S25" s="28">
        <v>660</v>
      </c>
      <c r="T25" s="28">
        <v>785</v>
      </c>
      <c r="U25" s="28">
        <v>675</v>
      </c>
      <c r="V25" s="28">
        <v>580</v>
      </c>
      <c r="W25" s="28">
        <v>600</v>
      </c>
      <c r="X25" s="28">
        <v>630</v>
      </c>
      <c r="Y25" s="28">
        <v>700</v>
      </c>
      <c r="Z25" s="28">
        <v>610</v>
      </c>
      <c r="AA25" s="28">
        <v>590</v>
      </c>
      <c r="AB25" s="28">
        <v>580</v>
      </c>
      <c r="AC25" s="28">
        <v>680</v>
      </c>
      <c r="AD25" s="28">
        <v>580</v>
      </c>
      <c r="AE25" s="28">
        <v>570</v>
      </c>
      <c r="AF25" s="28">
        <v>550</v>
      </c>
      <c r="AG25" s="28">
        <v>560</v>
      </c>
      <c r="AH25" s="572">
        <v>541.21125275204304</v>
      </c>
      <c r="AI25" s="572">
        <v>535.93402330837796</v>
      </c>
      <c r="AJ25" s="28">
        <v>529.95018102166023</v>
      </c>
      <c r="AK25" s="28">
        <v>498.44229317058239</v>
      </c>
      <c r="AL25" s="28">
        <v>396.63405846780205</v>
      </c>
      <c r="AM25" s="28">
        <v>388.84279375950177</v>
      </c>
      <c r="AN25" s="28">
        <v>511.18101744141416</v>
      </c>
      <c r="AO25" s="28">
        <v>533.68862201318211</v>
      </c>
      <c r="AP25" s="572">
        <v>487.30936025685696</v>
      </c>
      <c r="AQ25" s="572">
        <v>469.95020098424459</v>
      </c>
      <c r="AR25" s="572">
        <v>484.61517848069673</v>
      </c>
      <c r="AS25" s="572">
        <v>510.62620846175867</v>
      </c>
      <c r="AT25" s="572">
        <v>468.8903190734726</v>
      </c>
      <c r="AU25" s="572">
        <v>495.63599971996797</v>
      </c>
      <c r="AV25" s="612">
        <f t="shared" ref="AV25" si="49">IF(ISERROR(AU25/AQ25),"N/A",IF(AQ25&lt;0,"N/A",IF(AU25&lt;0,"N/A",IF(AU25/AQ25-1&gt;300%,"&gt;±300%",IF(AU25/AQ25-1&lt;-300%,"&gt;±300%",AU25/AQ25-1)))))</f>
        <v>5.4656426748894038E-2</v>
      </c>
      <c r="AW25" s="612">
        <f t="shared" ref="AW25" si="50">IF(ISERROR(AU25/AT25),"N/A",IF(AT25&lt;0,"N/A",IF(AU25&lt;0,"N/A",IF(AU25/AT25-1&gt;300%,"&gt;±300%",IF(AU25/AT25-1&lt;-300%,"&gt;±300%",AU25/AT25-1)))))</f>
        <v>5.7040377159726541E-2</v>
      </c>
      <c r="AX25" s="4"/>
      <c r="AY25" s="28">
        <f>D25-AZ25</f>
        <v>1565</v>
      </c>
      <c r="AZ25" s="28">
        <f>SUM(P25:Q25)</f>
        <v>1435</v>
      </c>
      <c r="BA25" s="28">
        <f>SUM(R25:S25)</f>
        <v>1380</v>
      </c>
      <c r="BB25" s="28">
        <f>SUM(T25:U25)</f>
        <v>1460</v>
      </c>
      <c r="BC25" s="28">
        <f>SUM(V25:W25)</f>
        <v>1180</v>
      </c>
      <c r="BD25" s="28">
        <f>SUM(X25:Y25)</f>
        <v>1330</v>
      </c>
      <c r="BE25" s="28">
        <f>SUM(Z25:AA25)</f>
        <v>1200</v>
      </c>
      <c r="BF25" s="28">
        <f>SUM(AB25:AC25)</f>
        <v>1260</v>
      </c>
      <c r="BG25" s="28">
        <f>SUM(AD25:AE25)</f>
        <v>1150</v>
      </c>
      <c r="BH25" s="28">
        <f>SUM(AF25:AG25)</f>
        <v>1110</v>
      </c>
      <c r="BI25" s="28">
        <f>SUM(AH25:AI25)</f>
        <v>1077.1452760604211</v>
      </c>
      <c r="BJ25" s="28">
        <f>SUM(AJ25:AK25)</f>
        <v>1028.3924741922426</v>
      </c>
      <c r="BK25" s="28">
        <f>SUM(AL25:AM25)</f>
        <v>785.47685222730388</v>
      </c>
      <c r="BL25" s="28">
        <f>SUM(AN25:AO25)</f>
        <v>1044.8696394545964</v>
      </c>
      <c r="BM25" s="28">
        <f>SUM(AP25:AQ25)</f>
        <v>957.25956124110155</v>
      </c>
      <c r="BN25" s="28">
        <f>SUM(AR25:AS25)</f>
        <v>995.24138694245539</v>
      </c>
      <c r="BO25" s="28">
        <f>AT25+AU25</f>
        <v>964.52631879344062</v>
      </c>
      <c r="BP25" s="545">
        <f>IF(ISERROR(BO25/BM25),"N/A",IF(BM25&lt;0,"N/A",IF(BO25&lt;0,"N/A",IF(BO25/BM25-1&gt;300%,"&gt;±300%",IF(BO25/BM25-1&lt;-300%,"&gt;±300%",BO25/BM25-1)))))</f>
        <v>7.5912091626617606E-3</v>
      </c>
      <c r="BQ25" s="545">
        <f>IF(ISERROR(BO25/BN25),"N/A",IF(BN25&lt;0,"N/A",IF(BO25&lt;0,"N/A",IF(BO25/BN25-1&gt;300%,"&gt;±300%",IF(BO25/BN25-1&lt;-300%,"&gt;±300%",BO25/BN25-1)))))</f>
        <v>-3.0861928123162685E-2</v>
      </c>
      <c r="BR25" s="19"/>
      <c r="BS25" s="647">
        <f>SUM(AR25:AU25)</f>
        <v>1959.767705735896</v>
      </c>
    </row>
    <row r="26" spans="1:74" x14ac:dyDescent="0.45">
      <c r="A26" s="23"/>
      <c r="B26" s="4"/>
      <c r="C26" s="9"/>
      <c r="D26" s="9"/>
      <c r="E26" s="9"/>
      <c r="F26" s="9"/>
      <c r="G26" s="9"/>
      <c r="H26" s="9"/>
      <c r="I26" s="627"/>
      <c r="J26" s="9"/>
      <c r="K26" s="9"/>
      <c r="L26" s="9"/>
      <c r="M26" s="492"/>
      <c r="N26" s="492"/>
      <c r="O26" s="27"/>
      <c r="P26" s="36"/>
      <c r="Q26" s="36"/>
      <c r="R26" s="36"/>
      <c r="S26" s="36"/>
      <c r="T26" s="36"/>
      <c r="U26" s="36"/>
      <c r="V26" s="36"/>
      <c r="W26" s="36"/>
      <c r="X26" s="36"/>
      <c r="Y26" s="36"/>
      <c r="Z26" s="36"/>
      <c r="AA26" s="36"/>
      <c r="AB26" s="36"/>
      <c r="AC26" s="36"/>
      <c r="AD26" s="36"/>
      <c r="AE26" s="36"/>
      <c r="AF26" s="36"/>
      <c r="AG26" s="36"/>
      <c r="AH26" s="36"/>
      <c r="AI26" s="36"/>
      <c r="AJ26" s="36"/>
      <c r="AK26" s="36"/>
      <c r="AL26" s="368"/>
      <c r="AM26" s="36"/>
      <c r="AN26" s="36"/>
      <c r="AO26" s="36"/>
      <c r="AP26" s="36"/>
      <c r="AQ26" s="36"/>
      <c r="AR26" s="36"/>
      <c r="AS26" s="36"/>
      <c r="AT26" s="36"/>
      <c r="AU26" s="36"/>
      <c r="AV26" s="492"/>
      <c r="AW26" s="492"/>
      <c r="AX26" s="4"/>
      <c r="AY26" s="7"/>
      <c r="AZ26" s="7"/>
      <c r="BA26" s="7"/>
      <c r="BB26" s="7"/>
      <c r="BC26" s="7"/>
      <c r="BD26" s="7"/>
      <c r="BE26" s="7"/>
      <c r="BF26" s="7"/>
      <c r="BG26" s="7"/>
      <c r="BH26" s="7"/>
      <c r="BI26" s="7"/>
      <c r="BJ26" s="7"/>
      <c r="BK26" s="7"/>
      <c r="BL26" s="7"/>
      <c r="BM26" s="7"/>
      <c r="BN26" s="7"/>
      <c r="BO26" s="7"/>
      <c r="BP26" s="492"/>
      <c r="BQ26" s="492"/>
      <c r="BR26" s="19"/>
      <c r="BS26" s="13"/>
    </row>
    <row r="27" spans="1:74" x14ac:dyDescent="0.45">
      <c r="A27" s="23" t="s">
        <v>6</v>
      </c>
      <c r="B27" s="9"/>
      <c r="C27" s="555">
        <v>1580</v>
      </c>
      <c r="D27" s="555">
        <v>1700</v>
      </c>
      <c r="E27" s="555">
        <v>1845</v>
      </c>
      <c r="F27" s="555">
        <v>1955</v>
      </c>
      <c r="G27" s="555">
        <v>1825</v>
      </c>
      <c r="H27" s="555">
        <v>2015</v>
      </c>
      <c r="I27" s="555">
        <f t="shared" ref="I27" si="51">SUM(I28:I33)</f>
        <v>2144.298158848937</v>
      </c>
      <c r="J27" s="555">
        <f>SUM(J28:J33)</f>
        <v>2018.4246366109733</v>
      </c>
      <c r="K27" s="555">
        <f t="shared" ref="K27:L27" si="52">SUM(K28:K33)</f>
        <v>2507.3872993816303</v>
      </c>
      <c r="L27" s="555">
        <f t="shared" si="52"/>
        <v>2131.9853655785332</v>
      </c>
      <c r="M27" s="492">
        <f t="shared" ref="M27:N33" si="53">IF(ISERROR(K27/J27),"N/A",IF(J27&lt;0,"N/A",IF(K27&lt;0,"N/A",IF(K27/J27-1&gt;300%,"&gt;±300%",IF(K27/J27-1&lt;-300%,"&gt;±300%",K27/J27-1)))))</f>
        <v>0.24224965049557046</v>
      </c>
      <c r="N27" s="492">
        <f t="shared" si="53"/>
        <v>-0.14971836775901293</v>
      </c>
      <c r="O27" s="27"/>
      <c r="P27" s="555">
        <v>405</v>
      </c>
      <c r="Q27" s="555">
        <v>430</v>
      </c>
      <c r="R27" s="555">
        <v>440</v>
      </c>
      <c r="S27" s="555">
        <v>450</v>
      </c>
      <c r="T27" s="555">
        <v>445</v>
      </c>
      <c r="U27" s="555">
        <v>465</v>
      </c>
      <c r="V27" s="555">
        <v>470</v>
      </c>
      <c r="W27" s="555">
        <v>515</v>
      </c>
      <c r="X27" s="555">
        <v>495</v>
      </c>
      <c r="Y27" s="555">
        <v>445</v>
      </c>
      <c r="Z27" s="555">
        <v>460</v>
      </c>
      <c r="AA27" s="555">
        <v>445</v>
      </c>
      <c r="AB27" s="555">
        <v>450</v>
      </c>
      <c r="AC27" s="555">
        <v>455</v>
      </c>
      <c r="AD27" s="555">
        <v>500</v>
      </c>
      <c r="AE27" s="555">
        <v>500</v>
      </c>
      <c r="AF27" s="555">
        <v>500</v>
      </c>
      <c r="AG27" s="555">
        <v>520</v>
      </c>
      <c r="AH27" s="555">
        <f t="shared" ref="AH27:AP27" si="54">SUM(AH28:AH33)</f>
        <v>561.20517752838009</v>
      </c>
      <c r="AI27" s="555">
        <f t="shared" si="54"/>
        <v>540.41766590803388</v>
      </c>
      <c r="AJ27" s="555">
        <f t="shared" si="54"/>
        <v>536.83000842278523</v>
      </c>
      <c r="AK27" s="555">
        <f t="shared" si="54"/>
        <v>505.84280449805686</v>
      </c>
      <c r="AL27" s="555">
        <f t="shared" si="54"/>
        <v>579.38552070275034</v>
      </c>
      <c r="AM27" s="555">
        <f t="shared" si="54"/>
        <v>335.4746030558191</v>
      </c>
      <c r="AN27" s="555">
        <f t="shared" si="54"/>
        <v>562.36523516432612</v>
      </c>
      <c r="AO27" s="555">
        <f t="shared" si="54"/>
        <v>539.00874178911704</v>
      </c>
      <c r="AP27" s="555">
        <f t="shared" si="54"/>
        <v>709.23132115444696</v>
      </c>
      <c r="AQ27" s="563">
        <f>SUM(AQ28:AQ33)</f>
        <v>545.60675216107097</v>
      </c>
      <c r="AR27" s="563">
        <f>SUM(AR28:AR33)</f>
        <v>607.40033230597624</v>
      </c>
      <c r="AS27" s="563">
        <f>SUM(AS28:AS33)</f>
        <v>645.14889376013639</v>
      </c>
      <c r="AT27" s="563">
        <f>SUM(AT28:AT33)</f>
        <v>510.01597918320874</v>
      </c>
      <c r="AU27" s="563">
        <f>SUM(AU28:AU33)</f>
        <v>550.60595198176486</v>
      </c>
      <c r="AV27" s="492">
        <f t="shared" ref="AV27:AV33" si="55">IF(ISERROR(AU27/AQ27),"N/A",IF(AQ27&lt;0,"N/A",IF(AU27&lt;0,"N/A",IF(AU27/AQ27-1&gt;300%,"&gt;±300%",IF(AU27/AQ27-1&lt;-300%,"&gt;±300%",AU27/AQ27-1)))))</f>
        <v>9.1626428758309064E-3</v>
      </c>
      <c r="AW27" s="492">
        <f t="shared" ref="AW27:AW33" si="56">IF(ISERROR(AU27/AT27),"N/A",IF(AT27&lt;0,"N/A",IF(AU27&lt;0,"N/A",IF(AU27/AT27-1&gt;300%,"&gt;±300%",IF(AU27/AT27-1&lt;-300%,"&gt;±300%",AU27/AT27-1)))))</f>
        <v>7.9585688400510612E-2</v>
      </c>
      <c r="AX27" s="4"/>
      <c r="AY27" s="9">
        <f>SUM(AY28:AY33)</f>
        <v>865</v>
      </c>
      <c r="AZ27" s="9">
        <f t="shared" ref="AZ27" si="57">SUM(AZ28:AZ33)</f>
        <v>835</v>
      </c>
      <c r="BA27" s="9">
        <f t="shared" ref="BA27:BA33" si="58">SUM(R27:S27)</f>
        <v>890</v>
      </c>
      <c r="BB27" s="9">
        <f t="shared" ref="BB27:BB33" si="59">SUM(T27:U27)</f>
        <v>910</v>
      </c>
      <c r="BC27" s="9">
        <f t="shared" ref="BC27:BC33" si="60">SUM(V27:W27)</f>
        <v>985</v>
      </c>
      <c r="BD27" s="9">
        <f t="shared" ref="BD27:BD33" si="61">SUM(X27:Y27)</f>
        <v>940</v>
      </c>
      <c r="BE27" s="9">
        <f t="shared" ref="BE27:BE33" si="62">SUM(Z27:AA27)</f>
        <v>905</v>
      </c>
      <c r="BF27" s="9">
        <f t="shared" ref="BF27:BF33" si="63">SUM(AB27:AC27)</f>
        <v>905</v>
      </c>
      <c r="BG27" s="9">
        <f t="shared" ref="BG27:BG33" si="64">SUM(AD27:AE27)</f>
        <v>1000</v>
      </c>
      <c r="BH27" s="9">
        <f t="shared" ref="BH27:BH33" si="65">SUM(AF27:AG27)</f>
        <v>1020</v>
      </c>
      <c r="BI27" s="9">
        <f t="shared" ref="BI27:BI33" si="66">SUM(AH27:AI27)</f>
        <v>1101.6228434364139</v>
      </c>
      <c r="BJ27" s="9">
        <f t="shared" ref="BJ27:BJ33" si="67">SUM(AJ27:AK27)</f>
        <v>1042.672812920842</v>
      </c>
      <c r="BK27" s="9">
        <f t="shared" ref="BK27:BK33" si="68">SUM(AL27:AM27)</f>
        <v>914.86012375856944</v>
      </c>
      <c r="BL27" s="9">
        <f t="shared" ref="BL27:BL33" si="69">SUM(AN27:AO27)</f>
        <v>1101.3739769534432</v>
      </c>
      <c r="BM27" s="9">
        <f t="shared" ref="BM27:BM33" si="70">SUM(AP27:AQ27)</f>
        <v>1254.8380733155179</v>
      </c>
      <c r="BN27" s="9">
        <f t="shared" ref="BN27:BN33" si="71">SUM(AR27:AS27)</f>
        <v>1252.5492260661126</v>
      </c>
      <c r="BO27" s="9">
        <f t="shared" ref="BO27:BO33" si="72">AT27+AU27</f>
        <v>1060.6219311649736</v>
      </c>
      <c r="BP27" s="492">
        <f t="shared" ref="BP27:BP33" si="73">IF(ISERROR(BO27/BM27),"N/A",IF(BM27&lt;0,"N/A",IF(BO27&lt;0,"N/A",IF(BO27/BM27-1&gt;300%,"&gt;±300%",IF(BO27/BM27-1&lt;-300%,"&gt;±300%",BO27/BM27-1)))))</f>
        <v>-0.15477386786439207</v>
      </c>
      <c r="BQ27" s="492">
        <f t="shared" ref="BQ27:BQ33" si="74">IF(ISERROR(BO27/BN27),"N/A",IF(BN27&lt;0,"N/A",IF(BO27&lt;0,"N/A",IF(BO27/BN27-1&gt;300%,"&gt;±300%",IF(BO27/BN27-1&lt;-300%,"&gt;±300%",BO27/BN27-1)))))</f>
        <v>-0.15322934293283308</v>
      </c>
      <c r="BR27" s="19"/>
      <c r="BS27" s="36">
        <f t="shared" ref="BS27:BS33" si="75">SUM(AR27:AU27)</f>
        <v>2313.1711572310865</v>
      </c>
    </row>
    <row r="28" spans="1:74" x14ac:dyDescent="0.45">
      <c r="A28" s="10"/>
      <c r="B28" s="10" t="s">
        <v>12</v>
      </c>
      <c r="C28" s="7">
        <v>535</v>
      </c>
      <c r="D28" s="7">
        <v>540</v>
      </c>
      <c r="E28" s="7">
        <v>515</v>
      </c>
      <c r="F28" s="7">
        <v>560</v>
      </c>
      <c r="G28" s="7">
        <v>570</v>
      </c>
      <c r="H28" s="7">
        <v>565</v>
      </c>
      <c r="I28" s="7">
        <v>694.51646127703043</v>
      </c>
      <c r="J28" s="7">
        <v>626.46960473982051</v>
      </c>
      <c r="K28" s="7">
        <v>650.51588934664642</v>
      </c>
      <c r="L28" s="7">
        <v>632.15506644477148</v>
      </c>
      <c r="M28" s="26">
        <f t="shared" si="53"/>
        <v>3.8383800945638091E-2</v>
      </c>
      <c r="N28" s="26">
        <f t="shared" si="53"/>
        <v>-2.8225018331705765E-2</v>
      </c>
      <c r="O28" s="27"/>
      <c r="P28" s="7">
        <v>145</v>
      </c>
      <c r="Q28" s="7">
        <v>125</v>
      </c>
      <c r="R28" s="7">
        <v>135</v>
      </c>
      <c r="S28" s="7">
        <v>130</v>
      </c>
      <c r="T28" s="7">
        <v>125</v>
      </c>
      <c r="U28" s="7">
        <v>115</v>
      </c>
      <c r="V28" s="7">
        <v>140</v>
      </c>
      <c r="W28" s="7">
        <v>135</v>
      </c>
      <c r="X28" s="7">
        <v>165</v>
      </c>
      <c r="Y28" s="7">
        <v>130</v>
      </c>
      <c r="Z28" s="7">
        <v>150</v>
      </c>
      <c r="AA28" s="7">
        <v>135</v>
      </c>
      <c r="AB28" s="7">
        <v>160</v>
      </c>
      <c r="AC28" s="7">
        <v>135</v>
      </c>
      <c r="AD28" s="7">
        <v>145</v>
      </c>
      <c r="AE28" s="7">
        <v>135</v>
      </c>
      <c r="AF28" s="7">
        <v>155</v>
      </c>
      <c r="AG28" s="7">
        <v>140</v>
      </c>
      <c r="AH28" s="7">
        <v>138.31310050849137</v>
      </c>
      <c r="AI28" s="7">
        <v>204.77936100436276</v>
      </c>
      <c r="AJ28" s="7">
        <v>161.70944925809621</v>
      </c>
      <c r="AK28" s="7">
        <v>189.71455050608012</v>
      </c>
      <c r="AL28" s="7">
        <v>189.3129563080638</v>
      </c>
      <c r="AM28" s="7">
        <v>113.83758695622069</v>
      </c>
      <c r="AN28" s="7">
        <v>130.88037196144182</v>
      </c>
      <c r="AO28" s="7">
        <v>190.24815361513328</v>
      </c>
      <c r="AP28" s="7">
        <v>119.4245332358193</v>
      </c>
      <c r="AQ28" s="7">
        <v>195.3527085215589</v>
      </c>
      <c r="AR28" s="7">
        <v>145.96156455209407</v>
      </c>
      <c r="AS28" s="7">
        <v>189.77708303717418</v>
      </c>
      <c r="AT28" s="7">
        <v>113.60834466280978</v>
      </c>
      <c r="AU28" s="7">
        <v>158.16927380223922</v>
      </c>
      <c r="AV28" s="492">
        <f t="shared" si="55"/>
        <v>-0.19034000091796099</v>
      </c>
      <c r="AW28" s="492">
        <f t="shared" si="56"/>
        <v>0.39223288810066315</v>
      </c>
      <c r="AX28" s="4"/>
      <c r="AY28" s="13">
        <f t="shared" ref="AY28:AY33" si="76">D28-AZ28</f>
        <v>270</v>
      </c>
      <c r="AZ28" s="13">
        <f t="shared" ref="AZ28:AZ33" si="77">SUM(P28:Q28)</f>
        <v>270</v>
      </c>
      <c r="BA28" s="13">
        <f t="shared" si="58"/>
        <v>265</v>
      </c>
      <c r="BB28" s="13">
        <f t="shared" si="59"/>
        <v>240</v>
      </c>
      <c r="BC28" s="13">
        <f t="shared" si="60"/>
        <v>275</v>
      </c>
      <c r="BD28" s="13">
        <f t="shared" si="61"/>
        <v>295</v>
      </c>
      <c r="BE28" s="13">
        <f t="shared" si="62"/>
        <v>285</v>
      </c>
      <c r="BF28" s="13">
        <f t="shared" si="63"/>
        <v>295</v>
      </c>
      <c r="BG28" s="13">
        <f t="shared" si="64"/>
        <v>280</v>
      </c>
      <c r="BH28" s="13">
        <f t="shared" si="65"/>
        <v>295</v>
      </c>
      <c r="BI28" s="13">
        <f t="shared" si="66"/>
        <v>343.09246151285413</v>
      </c>
      <c r="BJ28" s="13">
        <f t="shared" si="67"/>
        <v>351.4239997641763</v>
      </c>
      <c r="BK28" s="13">
        <f t="shared" si="68"/>
        <v>303.15054326428447</v>
      </c>
      <c r="BL28" s="13">
        <f t="shared" si="69"/>
        <v>321.1285255765751</v>
      </c>
      <c r="BM28" s="13">
        <f t="shared" si="70"/>
        <v>314.77724175737819</v>
      </c>
      <c r="BN28" s="13">
        <f t="shared" si="71"/>
        <v>335.73864758926823</v>
      </c>
      <c r="BO28" s="13">
        <f t="shared" si="72"/>
        <v>271.77761846504899</v>
      </c>
      <c r="BP28" s="492">
        <f t="shared" si="73"/>
        <v>-0.13660334226281889</v>
      </c>
      <c r="BQ28" s="492">
        <f t="shared" si="74"/>
        <v>-0.19050838973553941</v>
      </c>
      <c r="BR28" s="19"/>
      <c r="BS28" s="13">
        <f t="shared" si="75"/>
        <v>607.51626605431716</v>
      </c>
    </row>
    <row r="29" spans="1:74" x14ac:dyDescent="0.45">
      <c r="A29" s="10"/>
      <c r="B29" s="10" t="s">
        <v>13</v>
      </c>
      <c r="C29" s="13">
        <v>50</v>
      </c>
      <c r="D29" s="13">
        <v>60</v>
      </c>
      <c r="E29" s="13">
        <v>205</v>
      </c>
      <c r="F29" s="13">
        <v>220</v>
      </c>
      <c r="G29" s="13">
        <v>100</v>
      </c>
      <c r="H29" s="13">
        <v>235</v>
      </c>
      <c r="I29" s="13">
        <v>218.82799632930983</v>
      </c>
      <c r="J29" s="13">
        <v>108.88601227321639</v>
      </c>
      <c r="K29" s="13">
        <v>171.8321596704973</v>
      </c>
      <c r="L29" s="13">
        <v>184.13985887808366</v>
      </c>
      <c r="M29" s="26">
        <f t="shared" si="53"/>
        <v>0.57809213583225594</v>
      </c>
      <c r="N29" s="26">
        <f t="shared" si="53"/>
        <v>7.1626284807147833E-2</v>
      </c>
      <c r="O29" s="27"/>
      <c r="P29" s="13">
        <v>15</v>
      </c>
      <c r="Q29" s="13">
        <v>15</v>
      </c>
      <c r="R29" s="13">
        <v>55</v>
      </c>
      <c r="S29" s="13">
        <v>50</v>
      </c>
      <c r="T29" s="13">
        <v>50</v>
      </c>
      <c r="U29" s="13">
        <v>50</v>
      </c>
      <c r="V29" s="13">
        <v>55</v>
      </c>
      <c r="W29" s="13">
        <v>60</v>
      </c>
      <c r="X29" s="13">
        <v>55</v>
      </c>
      <c r="Y29" s="13">
        <v>55</v>
      </c>
      <c r="Z29" s="13">
        <v>35</v>
      </c>
      <c r="AA29" s="13">
        <v>15</v>
      </c>
      <c r="AB29" s="13">
        <v>25</v>
      </c>
      <c r="AC29" s="13">
        <v>25</v>
      </c>
      <c r="AD29" s="13">
        <v>55</v>
      </c>
      <c r="AE29" s="13">
        <v>55</v>
      </c>
      <c r="AF29" s="13">
        <v>55</v>
      </c>
      <c r="AG29" s="13">
        <v>55</v>
      </c>
      <c r="AH29" s="13">
        <v>54.706999082327457</v>
      </c>
      <c r="AI29" s="13">
        <v>54.706999082327457</v>
      </c>
      <c r="AJ29" s="13">
        <v>54.706999082327457</v>
      </c>
      <c r="AK29" s="13">
        <v>54.706999082327457</v>
      </c>
      <c r="AL29" s="13">
        <v>33.175852077934877</v>
      </c>
      <c r="AM29" s="13">
        <v>18.290451516342788</v>
      </c>
      <c r="AN29" s="13">
        <v>21.426618642480928</v>
      </c>
      <c r="AO29" s="13">
        <v>35.993090036457801</v>
      </c>
      <c r="AP29" s="13">
        <v>36.600546359899766</v>
      </c>
      <c r="AQ29" s="13">
        <v>39.166528297240305</v>
      </c>
      <c r="AR29" s="13">
        <v>39.166528297240305</v>
      </c>
      <c r="AS29" s="13">
        <v>56.898556716116914</v>
      </c>
      <c r="AT29" s="13">
        <v>42.375670649060112</v>
      </c>
      <c r="AU29" s="13">
        <v>45.982309307088869</v>
      </c>
      <c r="AV29" s="492">
        <f t="shared" si="55"/>
        <v>0.17402055546314044</v>
      </c>
      <c r="AW29" s="492">
        <f t="shared" si="56"/>
        <v>8.5111069696043984E-2</v>
      </c>
      <c r="AX29" s="4"/>
      <c r="AY29" s="13">
        <f t="shared" si="76"/>
        <v>30</v>
      </c>
      <c r="AZ29" s="13">
        <f t="shared" si="77"/>
        <v>30</v>
      </c>
      <c r="BA29" s="13">
        <f t="shared" si="58"/>
        <v>105</v>
      </c>
      <c r="BB29" s="13">
        <f t="shared" si="59"/>
        <v>100</v>
      </c>
      <c r="BC29" s="13">
        <f t="shared" si="60"/>
        <v>115</v>
      </c>
      <c r="BD29" s="13">
        <f t="shared" si="61"/>
        <v>110</v>
      </c>
      <c r="BE29" s="13">
        <f t="shared" si="62"/>
        <v>50</v>
      </c>
      <c r="BF29" s="13">
        <f t="shared" si="63"/>
        <v>50</v>
      </c>
      <c r="BG29" s="13">
        <f t="shared" si="64"/>
        <v>110</v>
      </c>
      <c r="BH29" s="13">
        <f t="shared" si="65"/>
        <v>110</v>
      </c>
      <c r="BI29" s="13">
        <f t="shared" si="66"/>
        <v>109.41399816465491</v>
      </c>
      <c r="BJ29" s="13">
        <f t="shared" si="67"/>
        <v>109.41399816465491</v>
      </c>
      <c r="BK29" s="13">
        <f t="shared" si="68"/>
        <v>51.466303594277662</v>
      </c>
      <c r="BL29" s="13">
        <f t="shared" si="69"/>
        <v>57.419708678938733</v>
      </c>
      <c r="BM29" s="13">
        <f t="shared" si="70"/>
        <v>75.767074657140071</v>
      </c>
      <c r="BN29" s="13">
        <f t="shared" si="71"/>
        <v>96.065085013357219</v>
      </c>
      <c r="BO29" s="13">
        <f t="shared" si="72"/>
        <v>88.357979956148981</v>
      </c>
      <c r="BP29" s="492">
        <f t="shared" si="73"/>
        <v>0.16617911349996106</v>
      </c>
      <c r="BQ29" s="492">
        <f t="shared" si="74"/>
        <v>-8.0227952290227167E-2</v>
      </c>
      <c r="BR29" s="19"/>
      <c r="BS29" s="13">
        <f t="shared" si="75"/>
        <v>184.42306496950619</v>
      </c>
    </row>
    <row r="30" spans="1:74" x14ac:dyDescent="0.45">
      <c r="A30" s="10"/>
      <c r="B30" s="10" t="s">
        <v>10</v>
      </c>
      <c r="C30" s="13">
        <v>195</v>
      </c>
      <c r="D30" s="13">
        <v>215</v>
      </c>
      <c r="E30" s="13">
        <v>205</v>
      </c>
      <c r="F30" s="13">
        <v>195</v>
      </c>
      <c r="G30" s="13">
        <v>210</v>
      </c>
      <c r="H30" s="13">
        <v>205</v>
      </c>
      <c r="I30" s="13">
        <v>144.371088411681</v>
      </c>
      <c r="J30" s="13">
        <v>129.77199999999999</v>
      </c>
      <c r="K30" s="13">
        <v>134.92660999999998</v>
      </c>
      <c r="L30" s="13">
        <v>119.18620000000001</v>
      </c>
      <c r="M30" s="26">
        <f t="shared" si="53"/>
        <v>3.9720509817217753E-2</v>
      </c>
      <c r="N30" s="26">
        <f t="shared" si="53"/>
        <v>-0.11665904894520041</v>
      </c>
      <c r="O30" s="27"/>
      <c r="P30" s="13">
        <v>55</v>
      </c>
      <c r="Q30" s="13">
        <v>60</v>
      </c>
      <c r="R30" s="13">
        <v>60</v>
      </c>
      <c r="S30" s="13">
        <v>50</v>
      </c>
      <c r="T30" s="13">
        <v>50</v>
      </c>
      <c r="U30" s="13">
        <v>50</v>
      </c>
      <c r="V30" s="13">
        <v>50</v>
      </c>
      <c r="W30" s="13">
        <v>50</v>
      </c>
      <c r="X30" s="13">
        <v>50</v>
      </c>
      <c r="Y30" s="13">
        <v>50</v>
      </c>
      <c r="Z30" s="13">
        <v>55</v>
      </c>
      <c r="AA30" s="13">
        <v>50</v>
      </c>
      <c r="AB30" s="13">
        <v>50</v>
      </c>
      <c r="AC30" s="13">
        <v>65</v>
      </c>
      <c r="AD30" s="13">
        <v>55</v>
      </c>
      <c r="AE30" s="13">
        <v>50</v>
      </c>
      <c r="AF30" s="13">
        <v>50</v>
      </c>
      <c r="AG30" s="13">
        <v>55</v>
      </c>
      <c r="AH30" s="13">
        <v>35.253865920000003</v>
      </c>
      <c r="AI30" s="13">
        <v>35.729599999999998</v>
      </c>
      <c r="AJ30" s="13">
        <v>37.484800000000007</v>
      </c>
      <c r="AK30" s="13">
        <v>35.900320000000001</v>
      </c>
      <c r="AL30" s="13">
        <v>32.069000000000003</v>
      </c>
      <c r="AM30" s="13">
        <v>29.286999999999999</v>
      </c>
      <c r="AN30" s="13">
        <v>32.602000000000004</v>
      </c>
      <c r="AO30" s="13">
        <v>35.814</v>
      </c>
      <c r="AP30" s="13">
        <v>33.107999999999997</v>
      </c>
      <c r="AQ30" s="13">
        <v>35.045249999999996</v>
      </c>
      <c r="AR30" s="13">
        <v>34.968000000000004</v>
      </c>
      <c r="AS30" s="13">
        <v>31.80536</v>
      </c>
      <c r="AT30" s="13">
        <v>29.650399999999998</v>
      </c>
      <c r="AU30" s="13">
        <v>26.885000000000002</v>
      </c>
      <c r="AV30" s="492">
        <f t="shared" si="55"/>
        <v>-0.23284895955942664</v>
      </c>
      <c r="AW30" s="492">
        <f t="shared" si="56"/>
        <v>-9.3266869924182982E-2</v>
      </c>
      <c r="AX30" s="4"/>
      <c r="AY30" s="13">
        <f t="shared" si="76"/>
        <v>100</v>
      </c>
      <c r="AZ30" s="13">
        <f t="shared" si="77"/>
        <v>115</v>
      </c>
      <c r="BA30" s="13">
        <f t="shared" si="58"/>
        <v>110</v>
      </c>
      <c r="BB30" s="13">
        <f t="shared" si="59"/>
        <v>100</v>
      </c>
      <c r="BC30" s="13">
        <f t="shared" si="60"/>
        <v>100</v>
      </c>
      <c r="BD30" s="13">
        <f t="shared" si="61"/>
        <v>100</v>
      </c>
      <c r="BE30" s="13">
        <f t="shared" si="62"/>
        <v>105</v>
      </c>
      <c r="BF30" s="13">
        <f t="shared" si="63"/>
        <v>115</v>
      </c>
      <c r="BG30" s="13">
        <f t="shared" si="64"/>
        <v>105</v>
      </c>
      <c r="BH30" s="13">
        <f t="shared" si="65"/>
        <v>105</v>
      </c>
      <c r="BI30" s="13">
        <f t="shared" si="66"/>
        <v>70.98346592</v>
      </c>
      <c r="BJ30" s="13">
        <f t="shared" si="67"/>
        <v>73.385120000000001</v>
      </c>
      <c r="BK30" s="13">
        <f t="shared" si="68"/>
        <v>61.356000000000002</v>
      </c>
      <c r="BL30" s="13">
        <f t="shared" si="69"/>
        <v>68.415999999999997</v>
      </c>
      <c r="BM30" s="13">
        <f t="shared" si="70"/>
        <v>68.153249999999986</v>
      </c>
      <c r="BN30" s="13">
        <f t="shared" si="71"/>
        <v>66.773359999999997</v>
      </c>
      <c r="BO30" s="13">
        <f t="shared" si="72"/>
        <v>56.535399999999996</v>
      </c>
      <c r="BP30" s="492">
        <f t="shared" si="73"/>
        <v>-0.17046655882147943</v>
      </c>
      <c r="BQ30" s="492">
        <f t="shared" si="74"/>
        <v>-0.15332402023801106</v>
      </c>
      <c r="BR30" s="19"/>
      <c r="BS30" s="13">
        <f t="shared" si="75"/>
        <v>123.30875999999999</v>
      </c>
    </row>
    <row r="31" spans="1:74" x14ac:dyDescent="0.45">
      <c r="A31" s="10"/>
      <c r="B31" s="10" t="s">
        <v>11</v>
      </c>
      <c r="C31" s="13">
        <v>145</v>
      </c>
      <c r="D31" s="13">
        <v>205</v>
      </c>
      <c r="E31" s="13">
        <v>235</v>
      </c>
      <c r="F31" s="13">
        <v>255</v>
      </c>
      <c r="G31" s="13">
        <v>205</v>
      </c>
      <c r="H31" s="13">
        <v>250</v>
      </c>
      <c r="I31" s="13">
        <v>236.30553514877744</v>
      </c>
      <c r="J31" s="13">
        <v>407.28395196682015</v>
      </c>
      <c r="K31" s="13">
        <v>743.74390984937349</v>
      </c>
      <c r="L31" s="13">
        <v>359.45116546369331</v>
      </c>
      <c r="M31" s="26">
        <f t="shared" si="53"/>
        <v>0.82610659285186716</v>
      </c>
      <c r="N31" s="26">
        <f t="shared" si="53"/>
        <v>-0.5167003578738667</v>
      </c>
      <c r="O31" s="27"/>
      <c r="P31" s="13">
        <v>40</v>
      </c>
      <c r="Q31" s="13">
        <v>50</v>
      </c>
      <c r="R31" s="13">
        <v>30</v>
      </c>
      <c r="S31" s="13">
        <v>45</v>
      </c>
      <c r="T31" s="13">
        <v>70</v>
      </c>
      <c r="U31" s="13">
        <v>70</v>
      </c>
      <c r="V31" s="13">
        <v>60</v>
      </c>
      <c r="W31" s="13">
        <v>80</v>
      </c>
      <c r="X31" s="13">
        <v>60</v>
      </c>
      <c r="Y31" s="13">
        <v>5</v>
      </c>
      <c r="Z31" s="13">
        <v>40</v>
      </c>
      <c r="AA31" s="13">
        <v>50</v>
      </c>
      <c r="AB31" s="13">
        <v>45</v>
      </c>
      <c r="AC31" s="13">
        <v>35</v>
      </c>
      <c r="AD31" s="13">
        <v>60</v>
      </c>
      <c r="AE31" s="13">
        <v>60</v>
      </c>
      <c r="AF31" s="13">
        <v>65</v>
      </c>
      <c r="AG31" s="13">
        <v>65</v>
      </c>
      <c r="AH31" s="13">
        <v>120.06234497323445</v>
      </c>
      <c r="AI31" s="13">
        <v>32.465993276480084</v>
      </c>
      <c r="AJ31" s="13">
        <v>71.258283533203581</v>
      </c>
      <c r="AK31" s="13">
        <v>12.51891336585927</v>
      </c>
      <c r="AL31" s="13">
        <v>145.68021354108029</v>
      </c>
      <c r="AM31" s="13">
        <v>8.8834995458711603</v>
      </c>
      <c r="AN31" s="13">
        <v>179.73531284662508</v>
      </c>
      <c r="AO31" s="13">
        <v>72.984926033243681</v>
      </c>
      <c r="AP31" s="13">
        <v>317.74572706849671</v>
      </c>
      <c r="AQ31" s="13">
        <v>82.585696846817896</v>
      </c>
      <c r="AR31" s="13">
        <v>192.82705232128217</v>
      </c>
      <c r="AS31" s="13">
        <v>150.58543361277671</v>
      </c>
      <c r="AT31" s="13">
        <v>109.39851935875373</v>
      </c>
      <c r="AU31" s="13">
        <v>100.1596013109456</v>
      </c>
      <c r="AV31" s="492">
        <f t="shared" si="55"/>
        <v>0.21279598205394135</v>
      </c>
      <c r="AW31" s="492">
        <f t="shared" si="56"/>
        <v>-8.4451947813943273E-2</v>
      </c>
      <c r="AX31" s="4"/>
      <c r="AY31" s="13">
        <f t="shared" si="76"/>
        <v>115</v>
      </c>
      <c r="AZ31" s="13">
        <f t="shared" si="77"/>
        <v>90</v>
      </c>
      <c r="BA31" s="13">
        <f t="shared" si="58"/>
        <v>75</v>
      </c>
      <c r="BB31" s="13">
        <f t="shared" si="59"/>
        <v>140</v>
      </c>
      <c r="BC31" s="13">
        <f t="shared" si="60"/>
        <v>140</v>
      </c>
      <c r="BD31" s="13">
        <f t="shared" si="61"/>
        <v>65</v>
      </c>
      <c r="BE31" s="13">
        <f t="shared" si="62"/>
        <v>90</v>
      </c>
      <c r="BF31" s="13">
        <f t="shared" si="63"/>
        <v>80</v>
      </c>
      <c r="BG31" s="13">
        <f t="shared" si="64"/>
        <v>120</v>
      </c>
      <c r="BH31" s="13">
        <f t="shared" si="65"/>
        <v>130</v>
      </c>
      <c r="BI31" s="13">
        <f t="shared" si="66"/>
        <v>152.52833824971452</v>
      </c>
      <c r="BJ31" s="13">
        <f t="shared" si="67"/>
        <v>83.777196899062858</v>
      </c>
      <c r="BK31" s="13">
        <f t="shared" si="68"/>
        <v>154.56371308695145</v>
      </c>
      <c r="BL31" s="13">
        <f t="shared" si="69"/>
        <v>252.72023887986876</v>
      </c>
      <c r="BM31" s="13">
        <f t="shared" si="70"/>
        <v>400.33142391531459</v>
      </c>
      <c r="BN31" s="13">
        <f t="shared" si="71"/>
        <v>343.41248593405885</v>
      </c>
      <c r="BO31" s="13">
        <f t="shared" si="72"/>
        <v>209.55812066969935</v>
      </c>
      <c r="BP31" s="492">
        <f t="shared" si="73"/>
        <v>-0.47653841754368775</v>
      </c>
      <c r="BQ31" s="492">
        <f t="shared" si="74"/>
        <v>-0.38977722344685473</v>
      </c>
      <c r="BR31" s="19"/>
      <c r="BS31" s="13">
        <f>SUM(AR31:AU31)</f>
        <v>552.97060660375814</v>
      </c>
    </row>
    <row r="32" spans="1:74" x14ac:dyDescent="0.45">
      <c r="A32" s="10"/>
      <c r="B32" s="10" t="s">
        <v>58</v>
      </c>
      <c r="C32" s="13">
        <v>220</v>
      </c>
      <c r="D32" s="13">
        <v>225</v>
      </c>
      <c r="E32" s="13">
        <v>240</v>
      </c>
      <c r="F32" s="13">
        <v>235</v>
      </c>
      <c r="G32" s="13">
        <v>235</v>
      </c>
      <c r="H32" s="13">
        <v>235</v>
      </c>
      <c r="I32" s="13">
        <v>266.16759626086969</v>
      </c>
      <c r="J32" s="13">
        <v>245.5016720186272</v>
      </c>
      <c r="K32" s="13">
        <v>255.80710294421016</v>
      </c>
      <c r="L32" s="13">
        <v>265.16795725948185</v>
      </c>
      <c r="M32" s="26">
        <f t="shared" si="53"/>
        <v>4.1977029487607842E-2</v>
      </c>
      <c r="N32" s="26">
        <f t="shared" si="53"/>
        <v>3.6593410454725417E-2</v>
      </c>
      <c r="O32" s="27"/>
      <c r="P32" s="13">
        <v>45</v>
      </c>
      <c r="Q32" s="13">
        <v>65</v>
      </c>
      <c r="R32" s="13">
        <v>50</v>
      </c>
      <c r="S32" s="13">
        <v>65</v>
      </c>
      <c r="T32" s="13">
        <v>45</v>
      </c>
      <c r="U32" s="13">
        <v>65</v>
      </c>
      <c r="V32" s="13">
        <v>50</v>
      </c>
      <c r="W32" s="13">
        <v>70</v>
      </c>
      <c r="X32" s="13">
        <v>45</v>
      </c>
      <c r="Y32" s="13">
        <v>75</v>
      </c>
      <c r="Z32" s="13">
        <v>55</v>
      </c>
      <c r="AA32" s="13">
        <v>70</v>
      </c>
      <c r="AB32" s="13">
        <v>45</v>
      </c>
      <c r="AC32" s="13">
        <v>70</v>
      </c>
      <c r="AD32" s="13">
        <v>55</v>
      </c>
      <c r="AE32" s="13">
        <v>70</v>
      </c>
      <c r="AF32" s="13">
        <v>45</v>
      </c>
      <c r="AG32" s="13">
        <v>70</v>
      </c>
      <c r="AH32" s="13">
        <v>66.541899065217422</v>
      </c>
      <c r="AI32" s="13">
        <v>66.541899065217422</v>
      </c>
      <c r="AJ32" s="13">
        <v>66.541899065217422</v>
      </c>
      <c r="AK32" s="13">
        <v>66.541899065217422</v>
      </c>
      <c r="AL32" s="13">
        <v>61.375418004656801</v>
      </c>
      <c r="AM32" s="13">
        <v>61.375418004656801</v>
      </c>
      <c r="AN32" s="13">
        <v>61.375418004656801</v>
      </c>
      <c r="AO32" s="13">
        <v>61.375418004656801</v>
      </c>
      <c r="AP32" s="13">
        <v>60.020597376023936</v>
      </c>
      <c r="AQ32" s="13">
        <v>62.453595317639767</v>
      </c>
      <c r="AR32" s="13">
        <v>63.661885352047349</v>
      </c>
      <c r="AS32" s="13">
        <v>69.671024898499084</v>
      </c>
      <c r="AT32" s="13">
        <v>67.546921522255275</v>
      </c>
      <c r="AU32" s="13">
        <v>67.546921522255275</v>
      </c>
      <c r="AV32" s="492">
        <f t="shared" si="55"/>
        <v>8.1553770903192824E-2</v>
      </c>
      <c r="AW32" s="492">
        <f t="shared" si="56"/>
        <v>0</v>
      </c>
      <c r="AX32" s="4"/>
      <c r="AY32" s="13">
        <f t="shared" si="76"/>
        <v>115</v>
      </c>
      <c r="AZ32" s="13">
        <f t="shared" si="77"/>
        <v>110</v>
      </c>
      <c r="BA32" s="13">
        <f t="shared" si="58"/>
        <v>115</v>
      </c>
      <c r="BB32" s="13">
        <f t="shared" si="59"/>
        <v>110</v>
      </c>
      <c r="BC32" s="13">
        <f t="shared" si="60"/>
        <v>120</v>
      </c>
      <c r="BD32" s="13">
        <f t="shared" si="61"/>
        <v>120</v>
      </c>
      <c r="BE32" s="13">
        <f t="shared" si="62"/>
        <v>125</v>
      </c>
      <c r="BF32" s="13">
        <f t="shared" si="63"/>
        <v>115</v>
      </c>
      <c r="BG32" s="13">
        <f t="shared" si="64"/>
        <v>125</v>
      </c>
      <c r="BH32" s="13">
        <f t="shared" si="65"/>
        <v>115</v>
      </c>
      <c r="BI32" s="13">
        <f t="shared" si="66"/>
        <v>133.08379813043484</v>
      </c>
      <c r="BJ32" s="13">
        <f t="shared" si="67"/>
        <v>133.08379813043484</v>
      </c>
      <c r="BK32" s="13">
        <f t="shared" si="68"/>
        <v>122.7508360093136</v>
      </c>
      <c r="BL32" s="13">
        <f t="shared" si="69"/>
        <v>122.7508360093136</v>
      </c>
      <c r="BM32" s="13">
        <f t="shared" si="70"/>
        <v>122.4741926936637</v>
      </c>
      <c r="BN32" s="13">
        <f t="shared" si="71"/>
        <v>133.33291025054643</v>
      </c>
      <c r="BO32" s="13">
        <f t="shared" si="72"/>
        <v>135.09384304451055</v>
      </c>
      <c r="BP32" s="492">
        <f t="shared" si="73"/>
        <v>0.10303926136024044</v>
      </c>
      <c r="BQ32" s="492">
        <f t="shared" si="74"/>
        <v>1.3207037862258852E-2</v>
      </c>
      <c r="BR32" s="19"/>
      <c r="BS32" s="13">
        <f t="shared" si="75"/>
        <v>268.42675329505698</v>
      </c>
    </row>
    <row r="33" spans="1:71" x14ac:dyDescent="0.45">
      <c r="A33" s="29"/>
      <c r="B33" s="29" t="s">
        <v>2</v>
      </c>
      <c r="C33" s="29">
        <v>435</v>
      </c>
      <c r="D33" s="29">
        <v>455</v>
      </c>
      <c r="E33" s="29">
        <v>445</v>
      </c>
      <c r="F33" s="29">
        <v>490</v>
      </c>
      <c r="G33" s="29">
        <v>505</v>
      </c>
      <c r="H33" s="29">
        <v>525</v>
      </c>
      <c r="I33" s="29">
        <v>584.10948142126847</v>
      </c>
      <c r="J33" s="29">
        <v>500.51139561248908</v>
      </c>
      <c r="K33" s="29">
        <v>550.56162757090328</v>
      </c>
      <c r="L33" s="29">
        <v>571.88511753250282</v>
      </c>
      <c r="M33" s="30">
        <f t="shared" si="53"/>
        <v>9.9998186649010057E-2</v>
      </c>
      <c r="N33" s="30">
        <f t="shared" si="53"/>
        <v>3.8730432514302748E-2</v>
      </c>
      <c r="O33" s="27"/>
      <c r="P33" s="29">
        <v>105</v>
      </c>
      <c r="Q33" s="29">
        <v>115</v>
      </c>
      <c r="R33" s="29">
        <v>110</v>
      </c>
      <c r="S33" s="29">
        <v>110</v>
      </c>
      <c r="T33" s="29">
        <v>105</v>
      </c>
      <c r="U33" s="29">
        <v>115</v>
      </c>
      <c r="V33" s="29">
        <v>115</v>
      </c>
      <c r="W33" s="29">
        <v>120</v>
      </c>
      <c r="X33" s="29">
        <v>120</v>
      </c>
      <c r="Y33" s="29">
        <v>130</v>
      </c>
      <c r="Z33" s="29">
        <v>125</v>
      </c>
      <c r="AA33" s="29">
        <v>125</v>
      </c>
      <c r="AB33" s="29">
        <v>125</v>
      </c>
      <c r="AC33" s="29">
        <v>125</v>
      </c>
      <c r="AD33" s="29">
        <v>130</v>
      </c>
      <c r="AE33" s="29">
        <v>130</v>
      </c>
      <c r="AF33" s="29">
        <v>130</v>
      </c>
      <c r="AG33" s="29">
        <v>135</v>
      </c>
      <c r="AH33" s="29">
        <v>146.32696797910938</v>
      </c>
      <c r="AI33" s="29">
        <v>146.19381347964617</v>
      </c>
      <c r="AJ33" s="29">
        <v>145.12857748394052</v>
      </c>
      <c r="AK33" s="29">
        <v>146.4601224785726</v>
      </c>
      <c r="AL33" s="29">
        <v>117.7720807710145</v>
      </c>
      <c r="AM33" s="29">
        <v>103.80064703272762</v>
      </c>
      <c r="AN33" s="29">
        <v>136.34551370912152</v>
      </c>
      <c r="AO33" s="29">
        <v>142.59315409962545</v>
      </c>
      <c r="AP33" s="29">
        <v>142.33191711420733</v>
      </c>
      <c r="AQ33" s="29">
        <v>131.00297317781417</v>
      </c>
      <c r="AR33" s="29">
        <v>130.81530178331235</v>
      </c>
      <c r="AS33" s="29">
        <v>146.41143549556944</v>
      </c>
      <c r="AT33" s="29">
        <v>147.43612299032986</v>
      </c>
      <c r="AU33" s="29">
        <v>151.86284603923585</v>
      </c>
      <c r="AV33" s="612">
        <f t="shared" si="55"/>
        <v>0.15923205676490992</v>
      </c>
      <c r="AW33" s="612">
        <f t="shared" si="56"/>
        <v>3.0024684311566796E-2</v>
      </c>
      <c r="AX33" s="4"/>
      <c r="AY33" s="29">
        <f t="shared" si="76"/>
        <v>235</v>
      </c>
      <c r="AZ33" s="29">
        <f t="shared" si="77"/>
        <v>220</v>
      </c>
      <c r="BA33" s="29">
        <f t="shared" si="58"/>
        <v>220</v>
      </c>
      <c r="BB33" s="29">
        <f t="shared" si="59"/>
        <v>220</v>
      </c>
      <c r="BC33" s="29">
        <f t="shared" si="60"/>
        <v>235</v>
      </c>
      <c r="BD33" s="29">
        <f t="shared" si="61"/>
        <v>250</v>
      </c>
      <c r="BE33" s="29">
        <f t="shared" si="62"/>
        <v>250</v>
      </c>
      <c r="BF33" s="29">
        <f t="shared" si="63"/>
        <v>250</v>
      </c>
      <c r="BG33" s="29">
        <f t="shared" si="64"/>
        <v>260</v>
      </c>
      <c r="BH33" s="29">
        <f t="shared" si="65"/>
        <v>265</v>
      </c>
      <c r="BI33" s="29">
        <f t="shared" si="66"/>
        <v>292.52078145875555</v>
      </c>
      <c r="BJ33" s="29">
        <f t="shared" si="67"/>
        <v>291.58869996251315</v>
      </c>
      <c r="BK33" s="29">
        <f t="shared" si="68"/>
        <v>221.57272780374211</v>
      </c>
      <c r="BL33" s="599">
        <f t="shared" si="69"/>
        <v>278.93866780874697</v>
      </c>
      <c r="BM33" s="599">
        <f t="shared" si="70"/>
        <v>273.3348902920215</v>
      </c>
      <c r="BN33" s="599">
        <f t="shared" si="71"/>
        <v>277.22673727888179</v>
      </c>
      <c r="BO33" s="13">
        <f t="shared" si="72"/>
        <v>299.29896902956568</v>
      </c>
      <c r="BP33" s="545">
        <f t="shared" si="73"/>
        <v>9.4989990885558262E-2</v>
      </c>
      <c r="BQ33" s="545">
        <f t="shared" si="74"/>
        <v>7.9617976127893897E-2</v>
      </c>
      <c r="BR33" s="19"/>
      <c r="BS33" s="611">
        <f t="shared" si="75"/>
        <v>576.52570630844752</v>
      </c>
    </row>
    <row r="34" spans="1:71" x14ac:dyDescent="0.45">
      <c r="A34" s="37"/>
      <c r="B34" s="37"/>
      <c r="C34" s="37"/>
      <c r="D34" s="37"/>
      <c r="E34" s="37"/>
      <c r="F34" s="37"/>
      <c r="G34" s="37"/>
      <c r="H34" s="37"/>
      <c r="I34" s="628"/>
      <c r="J34" s="37"/>
      <c r="K34" s="37"/>
      <c r="L34" s="37"/>
      <c r="M34" s="37"/>
      <c r="N34" s="539"/>
      <c r="O34" s="27"/>
      <c r="P34" s="544"/>
      <c r="Q34" s="544"/>
      <c r="R34" s="544"/>
      <c r="S34" s="544"/>
      <c r="T34" s="544"/>
      <c r="U34" s="544"/>
      <c r="V34" s="544"/>
      <c r="W34" s="544"/>
      <c r="X34" s="544"/>
      <c r="Y34" s="544"/>
      <c r="Z34" s="544"/>
      <c r="AA34" s="544"/>
      <c r="AB34" s="544"/>
      <c r="AC34" s="544"/>
      <c r="AD34" s="544"/>
      <c r="AE34" s="544"/>
      <c r="AF34" s="544"/>
      <c r="AG34" s="544"/>
      <c r="AH34" s="580"/>
      <c r="AI34" s="580"/>
      <c r="AJ34" s="580"/>
      <c r="AK34" s="580"/>
      <c r="AL34" s="563"/>
      <c r="AM34" s="580"/>
      <c r="AN34" s="580"/>
      <c r="AO34" s="580"/>
      <c r="AP34" s="580"/>
      <c r="AQ34" s="580"/>
      <c r="AR34" s="580"/>
      <c r="AS34" s="580"/>
      <c r="AT34" s="580"/>
      <c r="AU34" s="580"/>
      <c r="AV34" s="492"/>
      <c r="AW34" s="492"/>
      <c r="AX34" s="4"/>
      <c r="AY34" s="37"/>
      <c r="AZ34" s="37"/>
      <c r="BA34" s="37"/>
      <c r="BB34" s="37"/>
      <c r="BC34" s="37"/>
      <c r="BD34" s="37"/>
      <c r="BE34" s="37"/>
      <c r="BF34" s="37"/>
      <c r="BG34" s="37"/>
      <c r="BH34" s="37"/>
      <c r="BI34" s="37"/>
      <c r="BJ34" s="37"/>
      <c r="BK34" s="37"/>
      <c r="BL34" s="37"/>
      <c r="BM34" s="37"/>
      <c r="BN34" s="37"/>
      <c r="BO34" s="37"/>
      <c r="BP34" s="492"/>
      <c r="BQ34" s="492"/>
      <c r="BR34" s="19"/>
      <c r="BS34" s="13"/>
    </row>
    <row r="35" spans="1:71" x14ac:dyDescent="0.45">
      <c r="A35" s="23" t="s">
        <v>3</v>
      </c>
      <c r="B35" s="9"/>
      <c r="C35" s="656">
        <v>935</v>
      </c>
      <c r="D35" s="656">
        <v>150</v>
      </c>
      <c r="E35" s="656">
        <v>305</v>
      </c>
      <c r="F35" s="656">
        <v>535</v>
      </c>
      <c r="G35" s="656">
        <v>275</v>
      </c>
      <c r="H35" s="656">
        <v>15</v>
      </c>
      <c r="I35" s="656">
        <f t="shared" ref="I35:J35" si="78">SUM(I36:I38)</f>
        <v>1236.8318457356809</v>
      </c>
      <c r="J35" s="656">
        <f t="shared" si="78"/>
        <v>1543.7189258818007</v>
      </c>
      <c r="K35" s="656">
        <f>SUM(K36:K38)</f>
        <v>-44.9763453768727</v>
      </c>
      <c r="L35" s="656">
        <f t="shared" ref="L35" si="79">SUM(L36:L38)</f>
        <v>-565.224798711218</v>
      </c>
      <c r="M35" s="492" t="str">
        <f t="shared" ref="M35:N38" si="80">IF(ISERROR(K35/J35),"N/A",IF(J35&lt;0,"N/A",IF(K35&lt;0,"N/A",IF(K35/J35-1&gt;300%,"&gt;±300%",IF(K35/J35-1&lt;-300%,"&gt;±300%",K35/J35-1)))))</f>
        <v>N/A</v>
      </c>
      <c r="N35" s="492" t="str">
        <f t="shared" si="80"/>
        <v>N/A</v>
      </c>
      <c r="O35" s="27"/>
      <c r="P35" s="656">
        <v>-175</v>
      </c>
      <c r="Q35" s="656">
        <v>0</v>
      </c>
      <c r="R35" s="656">
        <v>-10</v>
      </c>
      <c r="S35" s="656">
        <v>115</v>
      </c>
      <c r="T35" s="656">
        <v>285</v>
      </c>
      <c r="U35" s="656">
        <v>-95</v>
      </c>
      <c r="V35" s="656">
        <v>165</v>
      </c>
      <c r="W35" s="656">
        <v>95</v>
      </c>
      <c r="X35" s="656">
        <v>50</v>
      </c>
      <c r="Y35" s="656">
        <v>225</v>
      </c>
      <c r="Z35" s="656">
        <v>80</v>
      </c>
      <c r="AA35" s="656">
        <v>105</v>
      </c>
      <c r="AB35" s="656">
        <v>-10</v>
      </c>
      <c r="AC35" s="656">
        <v>100</v>
      </c>
      <c r="AD35" s="656">
        <v>60</v>
      </c>
      <c r="AE35" s="656">
        <v>-55</v>
      </c>
      <c r="AF35" s="656">
        <v>65</v>
      </c>
      <c r="AG35" s="656">
        <v>-65</v>
      </c>
      <c r="AH35" s="656">
        <f t="shared" ref="AH35:AP35" si="81">SUM(AH36:AH38)</f>
        <v>790.1661115212097</v>
      </c>
      <c r="AI35" s="656">
        <f t="shared" si="81"/>
        <v>122.24379953203626</v>
      </c>
      <c r="AJ35" s="656">
        <f t="shared" si="81"/>
        <v>246.81899767772563</v>
      </c>
      <c r="AK35" s="656">
        <f t="shared" si="81"/>
        <v>77.602937004709432</v>
      </c>
      <c r="AL35" s="656">
        <f t="shared" si="81"/>
        <v>66.580394547265257</v>
      </c>
      <c r="AM35" s="656">
        <f t="shared" si="81"/>
        <v>382.79631665098714</v>
      </c>
      <c r="AN35" s="656">
        <f t="shared" si="81"/>
        <v>959.66732608193229</v>
      </c>
      <c r="AO35" s="656">
        <f t="shared" si="81"/>
        <v>134.67488860161626</v>
      </c>
      <c r="AP35" s="656">
        <f t="shared" si="81"/>
        <v>158.67181550394133</v>
      </c>
      <c r="AQ35" s="656">
        <f>SUM(AQ36:AQ38)</f>
        <v>186.80608495644449</v>
      </c>
      <c r="AR35" s="656">
        <f>SUM(AR36:AR38)</f>
        <v>-282.38634449291567</v>
      </c>
      <c r="AS35" s="656">
        <f>SUM(AS36:AS38)</f>
        <v>-108.06790134434286</v>
      </c>
      <c r="AT35" s="656">
        <f>SUM(AT36:AT38)</f>
        <v>-165.437874613882</v>
      </c>
      <c r="AU35" s="656">
        <f>SUM(AU36:AU38)</f>
        <v>-141.96223184620771</v>
      </c>
      <c r="AV35" s="492" t="str">
        <f t="shared" ref="AV35:AV38" si="82">IF(ISERROR(AU35/AQ35),"N/A",IF(AQ35&lt;0,"N/A",IF(AU35&lt;0,"N/A",IF(AU35/AQ35-1&gt;300%,"&gt;±300%",IF(AU35/AQ35-1&lt;-300%,"&gt;±300%",AU35/AQ35-1)))))</f>
        <v>N/A</v>
      </c>
      <c r="AW35" s="492" t="str">
        <f t="shared" ref="AW35:AW38" si="83">IF(ISERROR(AU35/AT35),"N/A",IF(AT35&lt;0,"N/A",IF(AU35&lt;0,"N/A",IF(AU35/AT35-1&gt;300%,"&gt;±300%",IF(AU35/AT35-1&lt;-300%,"&gt;±300%",AU35/AT35-1)))))</f>
        <v>N/A</v>
      </c>
      <c r="AX35" s="4"/>
      <c r="AY35" s="9">
        <f t="shared" ref="AY35:AZ35" si="84">SUM(AY36:AY38)</f>
        <v>325</v>
      </c>
      <c r="AZ35" s="9">
        <f t="shared" si="84"/>
        <v>-175</v>
      </c>
      <c r="BA35" s="9">
        <f>SUM(R35:S35)</f>
        <v>105</v>
      </c>
      <c r="BB35" s="9">
        <f>SUM(T35:U35)</f>
        <v>190</v>
      </c>
      <c r="BC35" s="9">
        <f>SUM(V35:W35)</f>
        <v>260</v>
      </c>
      <c r="BD35" s="9">
        <f>SUM(X35:Y35)</f>
        <v>275</v>
      </c>
      <c r="BE35" s="9">
        <f>SUM(Z35:AA35)</f>
        <v>185</v>
      </c>
      <c r="BF35" s="9">
        <f>SUM(AB35:AC35)</f>
        <v>90</v>
      </c>
      <c r="BG35" s="9">
        <f>SUM(AD35:AE35)</f>
        <v>5</v>
      </c>
      <c r="BH35" s="9">
        <f>SUM(AF35:AG35)</f>
        <v>0</v>
      </c>
      <c r="BI35" s="9">
        <f>SUM(AH35:AI35)</f>
        <v>912.40991105324599</v>
      </c>
      <c r="BJ35" s="9">
        <f>SUM(AJ35:AK35)</f>
        <v>324.42193468243505</v>
      </c>
      <c r="BK35" s="9">
        <f>SUM(AL35:AM35)</f>
        <v>449.37671119825239</v>
      </c>
      <c r="BL35" s="9">
        <f>SUM(AN35:AO35)</f>
        <v>1094.3422146835485</v>
      </c>
      <c r="BM35" s="9">
        <f>SUM(AP35:AQ35)</f>
        <v>345.47790046038585</v>
      </c>
      <c r="BN35" s="9">
        <f>SUM(AR35:AS35)</f>
        <v>-390.45424583725855</v>
      </c>
      <c r="BO35" s="9">
        <f t="shared" ref="BO35:BO40" si="85">AT35+AU35</f>
        <v>-307.40010646008972</v>
      </c>
      <c r="BP35" s="492" t="str">
        <f t="shared" ref="BP35:BP38" si="86">IF(ISERROR(BO35/BM35),"N/A",IF(BM35&lt;0,"N/A",IF(BO35&lt;0,"N/A",IF(BO35/BM35-1&gt;300%,"&gt;±300%",IF(BO35/BM35-1&lt;-300%,"&gt;±300%",BO35/BM35-1)))))</f>
        <v>N/A</v>
      </c>
      <c r="BQ35" s="492" t="str">
        <f t="shared" ref="BQ35:BQ38" si="87">IF(ISERROR(BO35/BN35),"N/A",IF(BN35&lt;0,"N/A",IF(BO35&lt;0,"N/A",IF(BO35/BN35-1&gt;300%,"&gt;±300%",IF(BO35/BN35-1&lt;-300%,"&gt;±300%",BO35/BN35-1)))))</f>
        <v>N/A</v>
      </c>
      <c r="BR35" s="19"/>
      <c r="BS35" s="36">
        <f>SUM(AR35:AU35)</f>
        <v>-697.85435229734821</v>
      </c>
    </row>
    <row r="36" spans="1:71" x14ac:dyDescent="0.45">
      <c r="A36" s="10"/>
      <c r="B36" s="10" t="s">
        <v>42</v>
      </c>
      <c r="C36" s="657">
        <v>-5</v>
      </c>
      <c r="D36" s="657">
        <v>50</v>
      </c>
      <c r="E36" s="657">
        <v>525</v>
      </c>
      <c r="F36" s="657">
        <v>460</v>
      </c>
      <c r="G36" s="657">
        <v>215</v>
      </c>
      <c r="H36" s="657">
        <v>280</v>
      </c>
      <c r="I36" s="658">
        <v>266.24833333333333</v>
      </c>
      <c r="J36" s="658">
        <v>578.36974999999995</v>
      </c>
      <c r="K36" s="658">
        <v>331.78375</v>
      </c>
      <c r="L36" s="658">
        <v>284.77520128878194</v>
      </c>
      <c r="M36" s="26">
        <f t="shared" si="80"/>
        <v>-0.42634664070864703</v>
      </c>
      <c r="N36" s="26">
        <f t="shared" si="80"/>
        <v>-0.1416843010280584</v>
      </c>
      <c r="O36" s="27"/>
      <c r="P36" s="658">
        <v>15</v>
      </c>
      <c r="Q36" s="658">
        <v>40</v>
      </c>
      <c r="R36" s="658">
        <v>45</v>
      </c>
      <c r="S36" s="658">
        <v>75</v>
      </c>
      <c r="T36" s="658">
        <v>180</v>
      </c>
      <c r="U36" s="658">
        <v>220</v>
      </c>
      <c r="V36" s="658">
        <v>150</v>
      </c>
      <c r="W36" s="658">
        <v>115</v>
      </c>
      <c r="X36" s="658">
        <v>80</v>
      </c>
      <c r="Y36" s="658">
        <v>115</v>
      </c>
      <c r="Z36" s="658">
        <v>30</v>
      </c>
      <c r="AA36" s="658">
        <v>75</v>
      </c>
      <c r="AB36" s="658">
        <v>45</v>
      </c>
      <c r="AC36" s="658">
        <v>65</v>
      </c>
      <c r="AD36" s="658">
        <v>85</v>
      </c>
      <c r="AE36" s="658">
        <v>70</v>
      </c>
      <c r="AF36" s="658">
        <v>70</v>
      </c>
      <c r="AG36" s="658">
        <v>50</v>
      </c>
      <c r="AH36" s="658">
        <v>106.90667862297045</v>
      </c>
      <c r="AI36" s="658">
        <v>85.201328801857173</v>
      </c>
      <c r="AJ36" s="658">
        <v>49.669542878294834</v>
      </c>
      <c r="AK36" s="658">
        <v>24.470783030210882</v>
      </c>
      <c r="AL36" s="658">
        <v>300.15849182404202</v>
      </c>
      <c r="AM36" s="658">
        <v>121.78182395183488</v>
      </c>
      <c r="AN36" s="658">
        <v>96.566656863017542</v>
      </c>
      <c r="AO36" s="658">
        <v>59.862777361105564</v>
      </c>
      <c r="AP36" s="658">
        <v>20.544517487931415</v>
      </c>
      <c r="AQ36" s="658">
        <v>106.59353144541492</v>
      </c>
      <c r="AR36" s="658">
        <v>109.85043641980964</v>
      </c>
      <c r="AS36" s="658">
        <v>94.795264646844004</v>
      </c>
      <c r="AT36" s="658">
        <v>61.215219016350538</v>
      </c>
      <c r="AU36" s="658">
        <v>69.980504221131866</v>
      </c>
      <c r="AV36" s="492">
        <f t="shared" si="82"/>
        <v>-0.34348263658974543</v>
      </c>
      <c r="AW36" s="492">
        <f t="shared" si="83"/>
        <v>0.14318800693076228</v>
      </c>
      <c r="AX36" s="4"/>
      <c r="AY36" s="13">
        <f>D36-AZ36</f>
        <v>-5</v>
      </c>
      <c r="AZ36" s="13">
        <f>SUM(P36:Q36)</f>
        <v>55</v>
      </c>
      <c r="BA36" s="13">
        <f>SUM(R36:S36)</f>
        <v>120</v>
      </c>
      <c r="BB36" s="13">
        <f>SUM(T36:U36)</f>
        <v>400</v>
      </c>
      <c r="BC36" s="13">
        <f>SUM(V36:W36)</f>
        <v>265</v>
      </c>
      <c r="BD36" s="13">
        <f>SUM(X36:Y36)</f>
        <v>195</v>
      </c>
      <c r="BE36" s="13">
        <f>SUM(Z36:AA36)</f>
        <v>105</v>
      </c>
      <c r="BF36" s="13">
        <f>SUM(AB36:AC36)</f>
        <v>110</v>
      </c>
      <c r="BG36" s="13">
        <f>SUM(AD36:AE36)</f>
        <v>155</v>
      </c>
      <c r="BH36" s="13">
        <f>SUM(AF36:AG36)</f>
        <v>120</v>
      </c>
      <c r="BI36" s="13">
        <f>SUM(AH36:AI36)</f>
        <v>192.10800742482763</v>
      </c>
      <c r="BJ36" s="13">
        <f>SUM(AJ36:AK36)</f>
        <v>74.140325908505716</v>
      </c>
      <c r="BK36" s="13">
        <f>SUM(AL36:AM36)</f>
        <v>421.94031577587691</v>
      </c>
      <c r="BL36" s="13">
        <f>SUM(AN36:AO36)</f>
        <v>156.4294342241231</v>
      </c>
      <c r="BM36" s="13">
        <f>SUM(AP36:AQ36)</f>
        <v>127.13804893334634</v>
      </c>
      <c r="BN36" s="13">
        <f>SUM(AR36:AS36)</f>
        <v>204.64570106665366</v>
      </c>
      <c r="BO36" s="13">
        <f t="shared" si="85"/>
        <v>131.19572323748241</v>
      </c>
      <c r="BP36" s="492">
        <f t="shared" si="86"/>
        <v>3.1915499240226408E-2</v>
      </c>
      <c r="BQ36" s="492">
        <f t="shared" si="87"/>
        <v>-0.35891287941225014</v>
      </c>
      <c r="BR36" s="19"/>
      <c r="BS36" s="13">
        <f>SUM(AR36:AU36)</f>
        <v>335.84142430413607</v>
      </c>
    </row>
    <row r="37" spans="1:71" x14ac:dyDescent="0.45">
      <c r="A37" s="10"/>
      <c r="B37" s="10" t="s">
        <v>43</v>
      </c>
      <c r="C37" s="657">
        <v>905</v>
      </c>
      <c r="D37" s="657">
        <v>215</v>
      </c>
      <c r="E37" s="657">
        <v>-240</v>
      </c>
      <c r="F37" s="657">
        <v>-10</v>
      </c>
      <c r="G37" s="657">
        <v>105</v>
      </c>
      <c r="H37" s="657">
        <v>-245</v>
      </c>
      <c r="I37" s="658">
        <v>990.79797866820195</v>
      </c>
      <c r="J37" s="658">
        <v>506.96529149579936</v>
      </c>
      <c r="K37" s="658">
        <v>-238.16492709999065</v>
      </c>
      <c r="L37" s="658">
        <v>-550</v>
      </c>
      <c r="M37" s="26" t="str">
        <f t="shared" si="80"/>
        <v>N/A</v>
      </c>
      <c r="N37" s="26" t="str">
        <f t="shared" si="80"/>
        <v>N/A</v>
      </c>
      <c r="O37" s="27"/>
      <c r="P37" s="658">
        <v>-95</v>
      </c>
      <c r="Q37" s="658">
        <v>-30</v>
      </c>
      <c r="R37" s="658">
        <v>-50</v>
      </c>
      <c r="S37" s="658">
        <v>45</v>
      </c>
      <c r="T37" s="658">
        <v>110</v>
      </c>
      <c r="U37" s="658">
        <v>-345</v>
      </c>
      <c r="V37" s="658">
        <v>-25</v>
      </c>
      <c r="W37" s="658">
        <v>-15</v>
      </c>
      <c r="X37" s="658">
        <v>-85</v>
      </c>
      <c r="Y37" s="658">
        <v>115</v>
      </c>
      <c r="Z37" s="658">
        <v>60</v>
      </c>
      <c r="AA37" s="658">
        <v>30</v>
      </c>
      <c r="AB37" s="658">
        <v>-40</v>
      </c>
      <c r="AC37" s="658">
        <v>55</v>
      </c>
      <c r="AD37" s="658">
        <v>-15</v>
      </c>
      <c r="AE37" s="658">
        <v>-125</v>
      </c>
      <c r="AF37" s="658">
        <v>5</v>
      </c>
      <c r="AG37" s="658">
        <v>-115</v>
      </c>
      <c r="AH37" s="658">
        <v>686.97300068000004</v>
      </c>
      <c r="AI37" s="658">
        <v>49.912458320000155</v>
      </c>
      <c r="AJ37" s="658">
        <v>206.80744894799926</v>
      </c>
      <c r="AK37" s="658">
        <v>47.105070720202406</v>
      </c>
      <c r="AL37" s="658">
        <v>-213.13609248631909</v>
      </c>
      <c r="AM37" s="658">
        <v>122.86937398260913</v>
      </c>
      <c r="AN37" s="658">
        <v>521.54853879950849</v>
      </c>
      <c r="AO37" s="658">
        <v>75.683471200000795</v>
      </c>
      <c r="AP37" s="658">
        <v>104.72492599999887</v>
      </c>
      <c r="AQ37" s="658">
        <v>31.202785800000274</v>
      </c>
      <c r="AR37" s="658">
        <v>-219.27969970000004</v>
      </c>
      <c r="AS37" s="658">
        <v>-154.81293919998973</v>
      </c>
      <c r="AT37" s="658">
        <v>-168.91786790000927</v>
      </c>
      <c r="AU37" s="658">
        <v>-88.9915629999999</v>
      </c>
      <c r="AV37" s="492" t="str">
        <f t="shared" si="82"/>
        <v>N/A</v>
      </c>
      <c r="AW37" s="492" t="str">
        <f t="shared" si="83"/>
        <v>N/A</v>
      </c>
      <c r="AX37" s="4"/>
      <c r="AY37" s="13">
        <f>D37-AZ37</f>
        <v>340</v>
      </c>
      <c r="AZ37" s="13">
        <f>SUM(P37:Q37)</f>
        <v>-125</v>
      </c>
      <c r="BA37" s="13">
        <f>SUM(R37:S37)</f>
        <v>-5</v>
      </c>
      <c r="BB37" s="13">
        <f>SUM(T37:U37)</f>
        <v>-235</v>
      </c>
      <c r="BC37" s="13">
        <f>SUM(V37:W37)</f>
        <v>-40</v>
      </c>
      <c r="BD37" s="13">
        <f>SUM(X37:Y37)</f>
        <v>30</v>
      </c>
      <c r="BE37" s="13">
        <f>SUM(Z37:AA37)</f>
        <v>90</v>
      </c>
      <c r="BF37" s="13">
        <f>SUM(AB37:AC37)</f>
        <v>15</v>
      </c>
      <c r="BG37" s="13">
        <f>SUM(AD37:AE37)</f>
        <v>-140</v>
      </c>
      <c r="BH37" s="13">
        <f>SUM(AF37:AG37)</f>
        <v>-110</v>
      </c>
      <c r="BI37" s="13">
        <f>SUM(AH37:AI37)</f>
        <v>736.8854590000002</v>
      </c>
      <c r="BJ37" s="13">
        <f>SUM(AJ37:AK37)</f>
        <v>253.91251966820167</v>
      </c>
      <c r="BK37" s="13">
        <f>SUM(AL37:AM37)</f>
        <v>-90.266718503709953</v>
      </c>
      <c r="BL37" s="13">
        <f>SUM(AN37:AO37)</f>
        <v>597.23200999950927</v>
      </c>
      <c r="BM37" s="13">
        <f>SUM(AP37:AQ37)</f>
        <v>135.92771179999914</v>
      </c>
      <c r="BN37" s="13">
        <f>SUM(AR37:AS37)</f>
        <v>-374.09263889998977</v>
      </c>
      <c r="BO37" s="13">
        <f t="shared" si="85"/>
        <v>-257.90943090000917</v>
      </c>
      <c r="BP37" s="492" t="str">
        <f t="shared" si="86"/>
        <v>N/A</v>
      </c>
      <c r="BQ37" s="492" t="str">
        <f t="shared" si="87"/>
        <v>N/A</v>
      </c>
      <c r="BR37" s="19"/>
      <c r="BS37" s="13">
        <f>SUM(AR37:AU37)</f>
        <v>-632.00206979999894</v>
      </c>
    </row>
    <row r="38" spans="1:71"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-300</v>
      </c>
      <c r="M38" s="26" t="str">
        <f t="shared" si="80"/>
        <v>N/A</v>
      </c>
      <c r="N38" s="26" t="str">
        <f t="shared" si="80"/>
        <v>N/A</v>
      </c>
      <c r="O38" s="27"/>
      <c r="P38" s="658">
        <v>-95</v>
      </c>
      <c r="Q38" s="658">
        <v>-10</v>
      </c>
      <c r="R38" s="658">
        <v>-5</v>
      </c>
      <c r="S38" s="658">
        <v>-5</v>
      </c>
      <c r="T38" s="658">
        <v>-5</v>
      </c>
      <c r="U38" s="658">
        <v>30</v>
      </c>
      <c r="V38" s="658">
        <v>40</v>
      </c>
      <c r="W38" s="658">
        <v>-5</v>
      </c>
      <c r="X38" s="658">
        <v>55</v>
      </c>
      <c r="Y38" s="658">
        <v>-5</v>
      </c>
      <c r="Z38" s="658">
        <v>-10</v>
      </c>
      <c r="AA38" s="658">
        <v>0</v>
      </c>
      <c r="AB38" s="658">
        <v>-15</v>
      </c>
      <c r="AC38" s="658">
        <v>-20</v>
      </c>
      <c r="AD38" s="658">
        <v>-10</v>
      </c>
      <c r="AE38" s="658">
        <v>0</v>
      </c>
      <c r="AF38" s="658">
        <v>-10</v>
      </c>
      <c r="AG38" s="658">
        <v>0</v>
      </c>
      <c r="AH38" s="658">
        <v>-3.7135677817608959</v>
      </c>
      <c r="AI38" s="658">
        <v>-12.869987589821081</v>
      </c>
      <c r="AJ38" s="658">
        <v>-9.6579941485684895</v>
      </c>
      <c r="AK38" s="658">
        <v>6.0270832542961434</v>
      </c>
      <c r="AL38" s="658">
        <v>-20.442004790457666</v>
      </c>
      <c r="AM38" s="658">
        <v>138.14511871654315</v>
      </c>
      <c r="AN38" s="658">
        <v>341.55213041940618</v>
      </c>
      <c r="AO38" s="658">
        <v>-0.87135995949008427</v>
      </c>
      <c r="AP38" s="658">
        <v>33.40237201601105</v>
      </c>
      <c r="AQ38" s="658">
        <v>49.009767711029298</v>
      </c>
      <c r="AR38" s="658">
        <v>-172.95708121272526</v>
      </c>
      <c r="AS38" s="658">
        <v>-48.050226791197126</v>
      </c>
      <c r="AT38" s="658">
        <v>-57.735225730223291</v>
      </c>
      <c r="AU38" s="658">
        <v>-122.9511730673397</v>
      </c>
      <c r="AV38" s="492" t="str">
        <f t="shared" si="82"/>
        <v>N/A</v>
      </c>
      <c r="AW38" s="492" t="str">
        <f t="shared" si="83"/>
        <v>N/A</v>
      </c>
      <c r="AX38" s="4"/>
      <c r="AY38" s="13">
        <f>D38-AZ38</f>
        <v>-10</v>
      </c>
      <c r="AZ38" s="13">
        <f>SUM(P38:Q38)</f>
        <v>-105</v>
      </c>
      <c r="BA38" s="13">
        <f>SUM(R38:S38)</f>
        <v>-10</v>
      </c>
      <c r="BB38" s="13">
        <f>SUM(T38:U38)</f>
        <v>25</v>
      </c>
      <c r="BC38" s="13">
        <f>SUM(V38:W38)</f>
        <v>35</v>
      </c>
      <c r="BD38" s="13">
        <f>SUM(X38:Y38)</f>
        <v>50</v>
      </c>
      <c r="BE38" s="13">
        <f>SUM(Z38:AA38)</f>
        <v>-10</v>
      </c>
      <c r="BF38" s="13">
        <f>SUM(AB38:AC38)</f>
        <v>-35</v>
      </c>
      <c r="BG38" s="13">
        <f>SUM(AD38:AE38)</f>
        <v>-10</v>
      </c>
      <c r="BH38" s="13">
        <f>SUM(AF38:AG38)</f>
        <v>-10</v>
      </c>
      <c r="BI38" s="13">
        <f>SUM(AH38:AI38)</f>
        <v>-16.583555371581976</v>
      </c>
      <c r="BJ38" s="13">
        <f>SUM(AJ38:AK38)</f>
        <v>-3.630910894272346</v>
      </c>
      <c r="BK38" s="13">
        <f>SUM(AL38:AM38)</f>
        <v>117.70311392608548</v>
      </c>
      <c r="BL38" s="13">
        <f>SUM(AN38:AO38)</f>
        <v>340.68077045991612</v>
      </c>
      <c r="BM38" s="13">
        <f>SUM(AP38:AQ38)</f>
        <v>82.412139727040341</v>
      </c>
      <c r="BN38" s="13">
        <f>SUM(AR38:AS38)</f>
        <v>-221.00730800392239</v>
      </c>
      <c r="BO38" s="13">
        <f t="shared" si="85"/>
        <v>-180.68639879756299</v>
      </c>
      <c r="BP38" s="492" t="str">
        <f t="shared" si="86"/>
        <v>N/A</v>
      </c>
      <c r="BQ38" s="492" t="str">
        <f t="shared" si="87"/>
        <v>N/A</v>
      </c>
      <c r="BR38" s="19"/>
      <c r="BS38" s="13">
        <f>SUM(AR38:AU38)</f>
        <v>-401.6937068014854</v>
      </c>
    </row>
    <row r="39" spans="1:71" x14ac:dyDescent="0.45">
      <c r="A39" s="23"/>
      <c r="B39" s="4"/>
      <c r="C39" s="9"/>
      <c r="D39" s="9"/>
      <c r="E39" s="9"/>
      <c r="F39" s="9"/>
      <c r="G39" s="9"/>
      <c r="H39" s="9"/>
      <c r="I39" s="627"/>
      <c r="J39" s="9"/>
      <c r="K39" s="9"/>
      <c r="L39" s="9"/>
      <c r="M39" s="36"/>
      <c r="N39" s="235"/>
      <c r="O39" s="27"/>
      <c r="P39" s="36"/>
      <c r="Q39" s="36"/>
      <c r="R39" s="36"/>
      <c r="S39" s="36"/>
      <c r="T39" s="36"/>
      <c r="U39" s="36"/>
      <c r="V39" s="36"/>
      <c r="W39" s="36"/>
      <c r="X39" s="36"/>
      <c r="Y39" s="36"/>
      <c r="Z39" s="36"/>
      <c r="AA39" s="36"/>
      <c r="AB39" s="36"/>
      <c r="AC39" s="36"/>
      <c r="AD39" s="36"/>
      <c r="AE39" s="36"/>
      <c r="AF39" s="36"/>
      <c r="AG39" s="36"/>
      <c r="AH39" s="573"/>
      <c r="AI39" s="573"/>
      <c r="AJ39" s="573"/>
      <c r="AK39" s="573"/>
      <c r="AL39" s="573"/>
      <c r="AM39" s="573"/>
      <c r="AN39" s="573"/>
      <c r="AO39" s="573"/>
      <c r="AP39" s="573"/>
      <c r="AQ39" s="573"/>
      <c r="AR39" s="573"/>
      <c r="AS39" s="573"/>
      <c r="AT39" s="573"/>
      <c r="AU39" s="573"/>
      <c r="AV39" s="492"/>
      <c r="AW39" s="492"/>
      <c r="AX39" s="4"/>
      <c r="AY39" s="4"/>
      <c r="AZ39" s="13"/>
      <c r="BA39" s="13"/>
      <c r="BB39" s="13"/>
      <c r="BC39" s="13"/>
      <c r="BD39" s="13"/>
      <c r="BE39" s="13"/>
      <c r="BF39" s="13"/>
      <c r="BG39" s="13"/>
      <c r="BH39" s="13"/>
      <c r="BI39" s="13"/>
      <c r="BJ39" s="13"/>
      <c r="BK39" s="13"/>
      <c r="BL39" s="13"/>
      <c r="BM39" s="13"/>
      <c r="BN39" s="13"/>
      <c r="BO39" s="13"/>
      <c r="BP39" s="492"/>
      <c r="BQ39" s="492"/>
      <c r="BR39" s="19"/>
      <c r="BS39" s="13"/>
    </row>
    <row r="40" spans="1:71" x14ac:dyDescent="0.45">
      <c r="A40" s="33" t="s">
        <v>26</v>
      </c>
      <c r="B40" s="34"/>
      <c r="C40" s="560">
        <v>8590</v>
      </c>
      <c r="D40" s="560">
        <v>8095</v>
      </c>
      <c r="E40" s="560">
        <v>8235</v>
      </c>
      <c r="F40" s="560">
        <v>8355</v>
      </c>
      <c r="G40" s="560">
        <v>7860</v>
      </c>
      <c r="H40" s="560">
        <v>7375</v>
      </c>
      <c r="I40" s="582">
        <f t="shared" ref="I40" si="88">SUM(I21,I25,I27,I35)</f>
        <v>8353.4597978792808</v>
      </c>
      <c r="J40" s="560">
        <f>SUM(J21,J25,J27,J35)</f>
        <v>7793.6713459355715</v>
      </c>
      <c r="K40" s="560">
        <f>SUM(K21,K25,K27,K35)</f>
        <v>7053.401079295897</v>
      </c>
      <c r="L40" s="560">
        <f>SUM(L21,L25,L27,L35)</f>
        <v>6540.1251484000904</v>
      </c>
      <c r="M40" s="540">
        <f>IF(ISERROR(K40/J40),"N/A",IF(J40&lt;0,"N/A",IF(K40&lt;0,"N/A",IF(K40/J40-1&gt;300%,"&gt;±300%",IF(K40/J40-1&lt;-300%,"&gt;±300%",K40/J40-1)))))</f>
        <v>-9.4983510823269168E-2</v>
      </c>
      <c r="N40" s="540">
        <f>IF(ISERROR(L40/K40),"N/A",IF(K40&lt;0,"N/A",IF(L40&lt;0,"N/A",IF(L40/K40-1&gt;300%,"&gt;±300%",IF(L40/K40-1&lt;-300%,"&gt;±300%",L40/K40-1)))))</f>
        <v>-7.2769990693205333E-2</v>
      </c>
      <c r="O40" s="27"/>
      <c r="P40" s="582">
        <v>1730</v>
      </c>
      <c r="Q40" s="582">
        <v>1935</v>
      </c>
      <c r="R40" s="582">
        <v>2010</v>
      </c>
      <c r="S40" s="582">
        <v>2080</v>
      </c>
      <c r="T40" s="582">
        <v>2310</v>
      </c>
      <c r="U40" s="582">
        <v>1885</v>
      </c>
      <c r="V40" s="582">
        <v>2075</v>
      </c>
      <c r="W40" s="582">
        <v>2075</v>
      </c>
      <c r="X40" s="582">
        <v>1955</v>
      </c>
      <c r="Y40" s="582">
        <v>2210</v>
      </c>
      <c r="Z40" s="582">
        <v>1995</v>
      </c>
      <c r="AA40" s="582">
        <v>1965</v>
      </c>
      <c r="AB40" s="582">
        <v>1805</v>
      </c>
      <c r="AC40" s="582">
        <v>2075</v>
      </c>
      <c r="AD40" s="582">
        <v>1935</v>
      </c>
      <c r="AE40" s="582">
        <v>1825</v>
      </c>
      <c r="AF40" s="582">
        <v>1845</v>
      </c>
      <c r="AG40" s="582">
        <v>1785</v>
      </c>
      <c r="AH40" s="34">
        <f t="shared" ref="AH40:AU40" si="89">SUM(AH21,AH25,AH27,AH35)</f>
        <v>2653.3395785725747</v>
      </c>
      <c r="AI40" s="34">
        <f t="shared" si="89"/>
        <v>1942.9665627932739</v>
      </c>
      <c r="AJ40" s="34">
        <f t="shared" si="89"/>
        <v>1988.5726686143953</v>
      </c>
      <c r="AK40" s="34">
        <f t="shared" si="89"/>
        <v>1768.7421727806332</v>
      </c>
      <c r="AL40" s="34">
        <f t="shared" si="89"/>
        <v>1685.973349040557</v>
      </c>
      <c r="AM40" s="34">
        <f t="shared" si="89"/>
        <v>1497.8250804453751</v>
      </c>
      <c r="AN40" s="34">
        <f t="shared" si="89"/>
        <v>2680.9181353549884</v>
      </c>
      <c r="AO40" s="34">
        <f t="shared" si="89"/>
        <v>1927.7891325270707</v>
      </c>
      <c r="AP40" s="34">
        <f t="shared" si="89"/>
        <v>2078.1927049504689</v>
      </c>
      <c r="AQ40" s="34">
        <f t="shared" si="89"/>
        <v>1859.8629441465366</v>
      </c>
      <c r="AR40" s="34">
        <f t="shared" si="89"/>
        <v>1389.3931176425656</v>
      </c>
      <c r="AS40" s="34">
        <f t="shared" si="89"/>
        <v>1727.6886169466768</v>
      </c>
      <c r="AT40" s="34">
        <f t="shared" si="89"/>
        <v>1557.563948847446</v>
      </c>
      <c r="AU40" s="34">
        <f t="shared" si="89"/>
        <v>1611.90622485983</v>
      </c>
      <c r="AV40" s="561">
        <f t="shared" ref="AV40" si="90">IF(ISERROR(AU40/AQ40),"N/A",IF(AQ40&lt;0,"N/A",IF(AU40&lt;0,"N/A",IF(AU40/AQ40-1&gt;300%,"&gt;±300%",IF(AU40/AQ40-1&lt;-300%,"&gt;±300%",AU40/AQ40-1)))))</f>
        <v>-0.13331988793426408</v>
      </c>
      <c r="AW40" s="561">
        <f t="shared" ref="AW40" si="91">IF(ISERROR(AU40/AT40),"N/A",IF(AT40&lt;0,"N/A",IF(AU40&lt;0,"N/A",IF(AU40/AT40-1&gt;300%,"&gt;±300%",IF(AU40/AT40-1&lt;-300%,"&gt;±300%",AU40/AT40-1)))))</f>
        <v>3.4889274403529846E-2</v>
      </c>
      <c r="AX40" s="4"/>
      <c r="AY40" s="34">
        <f t="shared" ref="AY40:AZ40" si="92">SUM(AY21,AY25,AY27,AY35)</f>
        <v>4420</v>
      </c>
      <c r="AZ40" s="34">
        <f t="shared" si="92"/>
        <v>3675</v>
      </c>
      <c r="BA40" s="34">
        <f>SUM(R40:S40)</f>
        <v>4090</v>
      </c>
      <c r="BB40" s="34">
        <f>SUM(T40:U40)</f>
        <v>4195</v>
      </c>
      <c r="BC40" s="34">
        <f>SUM(V40:W40)</f>
        <v>4150</v>
      </c>
      <c r="BD40" s="34">
        <f>SUM(X40:Y40)</f>
        <v>4165</v>
      </c>
      <c r="BE40" s="34">
        <f>SUM(Z40:AA40)</f>
        <v>3960</v>
      </c>
      <c r="BF40" s="34">
        <f>SUM(AB40:AC40)</f>
        <v>3880</v>
      </c>
      <c r="BG40" s="34">
        <f>SUM(AD40:AE40)</f>
        <v>3760</v>
      </c>
      <c r="BH40" s="34">
        <f>SUM(AF40:AG40)</f>
        <v>3630</v>
      </c>
      <c r="BI40" s="34">
        <f>SUM(AH40:AI40)</f>
        <v>4596.3061413658488</v>
      </c>
      <c r="BJ40" s="34">
        <f>SUM(AJ40:AK40)</f>
        <v>3757.3148413950285</v>
      </c>
      <c r="BK40" s="34">
        <f>SUM(AL40:AM40)</f>
        <v>3183.798429485932</v>
      </c>
      <c r="BL40" s="34">
        <f>SUM(AN40:AO40)</f>
        <v>4608.7072678820587</v>
      </c>
      <c r="BM40" s="34">
        <f>SUM(AP40:AQ40)</f>
        <v>3938.0556490970057</v>
      </c>
      <c r="BN40" s="34">
        <f>SUM(AR40:AS40)</f>
        <v>3117.0817345892424</v>
      </c>
      <c r="BO40" s="34">
        <f t="shared" si="85"/>
        <v>3169.470173707276</v>
      </c>
      <c r="BP40" s="561">
        <f>IF(ISERROR(BO40/BM40),"N/A",IF(BM40&lt;0,"N/A",IF(BO40&lt;0,"N/A",IF(BO40/BM40-1&gt;300%,"&gt;±300%",IF(BO40/BM40-1&lt;-300%,"&gt;±300%",BO40/BM40-1)))))</f>
        <v>-0.19516876953375861</v>
      </c>
      <c r="BQ40" s="561">
        <f>IF(ISERROR(BO40/BN40),"N/A",IF(BN40&lt;0,"N/A",IF(BO40&lt;0,"N/A",IF(BO40/BN40-1&gt;300%,"&gt;±300%",IF(BO40/BN40-1&lt;-300%,"&gt;±300%",BO40/BN40-1)))))</f>
        <v>1.6806886562099388E-2</v>
      </c>
      <c r="BR40" s="19"/>
      <c r="BS40" s="645">
        <f>SUM(AR40:AU40)</f>
        <v>6286.5519082965184</v>
      </c>
    </row>
    <row r="41" spans="1:71" x14ac:dyDescent="0.45">
      <c r="A41" s="3"/>
      <c r="B41" s="6"/>
      <c r="C41" s="546"/>
      <c r="D41" s="546"/>
      <c r="E41" s="546"/>
      <c r="F41" s="546"/>
      <c r="G41" s="6"/>
      <c r="H41" s="6"/>
      <c r="I41" s="629"/>
      <c r="J41" s="6"/>
      <c r="K41" s="6"/>
      <c r="L41" s="6"/>
      <c r="M41" s="546"/>
      <c r="N41" s="492"/>
      <c r="O41" s="27"/>
      <c r="P41" s="546"/>
      <c r="Q41" s="546"/>
      <c r="R41" s="546"/>
      <c r="S41" s="546"/>
      <c r="T41" s="546"/>
      <c r="U41" s="546"/>
      <c r="V41" s="546"/>
      <c r="W41" s="546"/>
      <c r="X41" s="546"/>
      <c r="Y41" s="546"/>
      <c r="Z41" s="546"/>
      <c r="AA41" s="546"/>
      <c r="AB41" s="546"/>
      <c r="AC41" s="546"/>
      <c r="AD41" s="546"/>
      <c r="AE41" s="546"/>
      <c r="AF41" s="546"/>
      <c r="AG41" s="546"/>
      <c r="AH41" s="563"/>
      <c r="AI41" s="563"/>
      <c r="AJ41" s="563"/>
      <c r="AK41" s="563"/>
      <c r="AL41" s="563"/>
      <c r="AM41" s="563"/>
      <c r="AN41" s="563"/>
      <c r="AO41" s="563"/>
      <c r="AP41" s="563"/>
      <c r="AQ41" s="563"/>
      <c r="AR41" s="563"/>
      <c r="AS41" s="563"/>
      <c r="AT41" s="563"/>
      <c r="AU41" s="563"/>
      <c r="AV41" s="492"/>
      <c r="AW41" s="492"/>
      <c r="AX41" s="4"/>
      <c r="AY41" s="39"/>
      <c r="BM41" s="613"/>
      <c r="BN41" s="613"/>
      <c r="BO41" s="613"/>
      <c r="BP41" s="614"/>
      <c r="BQ41" s="614"/>
      <c r="BR41" s="19"/>
      <c r="BS41" s="646"/>
    </row>
    <row r="42" spans="1:71" x14ac:dyDescent="0.45">
      <c r="A42" s="41" t="s">
        <v>7</v>
      </c>
      <c r="B42" s="42"/>
      <c r="C42" s="584">
        <v>-735</v>
      </c>
      <c r="D42" s="584">
        <v>-815</v>
      </c>
      <c r="E42" s="584">
        <v>-325</v>
      </c>
      <c r="F42" s="584">
        <v>-420</v>
      </c>
      <c r="G42" s="584">
        <v>215</v>
      </c>
      <c r="H42" s="584">
        <v>715</v>
      </c>
      <c r="I42" s="584">
        <f>I18-I40</f>
        <v>-139.01695731193831</v>
      </c>
      <c r="J42" s="584">
        <f>J18-J40</f>
        <v>-959.2765592908645</v>
      </c>
      <c r="K42" s="640">
        <f>K18-K40</f>
        <v>1086.582442326282</v>
      </c>
      <c r="L42" s="640">
        <f>L18-L40</f>
        <v>974.05975797652809</v>
      </c>
      <c r="M42" s="547" t="str">
        <f>IF(ISERROR(K42/J42),"N/A",IF(J42&lt;0,"N/A",IF(K42&lt;0,"N/A",IF(K42/J42-1&gt;300%,"&gt;±300%",IF(K42/J42-1&lt;-300%,"&gt;±300%",K42/J42-1)))))</f>
        <v>N/A</v>
      </c>
      <c r="N42" s="547">
        <f>IF(ISERROR(L42/K42),"N/A",IF(K42&lt;0,"N/A",IF(L42&lt;0,"N/A",IF(L42/K42-1&gt;300%,"&gt;±300%",IF(L42/K42-1&lt;-300%,"&gt;±300%",L42/K42-1)))))</f>
        <v>-0.10355650889117285</v>
      </c>
      <c r="O42" s="27"/>
      <c r="P42" s="43">
        <v>215</v>
      </c>
      <c r="Q42" s="43">
        <v>-85</v>
      </c>
      <c r="R42" s="43">
        <v>-155</v>
      </c>
      <c r="S42" s="43">
        <v>-65</v>
      </c>
      <c r="T42" s="43">
        <v>-215</v>
      </c>
      <c r="U42" s="43">
        <v>55</v>
      </c>
      <c r="V42" s="43">
        <v>-255</v>
      </c>
      <c r="W42" s="43">
        <v>115</v>
      </c>
      <c r="X42" s="43">
        <v>70</v>
      </c>
      <c r="Y42" s="43">
        <v>-330</v>
      </c>
      <c r="Z42" s="43">
        <v>-210</v>
      </c>
      <c r="AA42" s="43">
        <v>145</v>
      </c>
      <c r="AB42" s="43">
        <v>230</v>
      </c>
      <c r="AC42" s="43">
        <v>40</v>
      </c>
      <c r="AD42" s="43">
        <v>-180</v>
      </c>
      <c r="AE42" s="43">
        <v>315</v>
      </c>
      <c r="AF42" s="43">
        <v>290</v>
      </c>
      <c r="AG42" s="43">
        <v>255</v>
      </c>
      <c r="AH42" s="43">
        <f t="shared" ref="AH42:AP42" si="93">AH18-AH40</f>
        <v>-789.46547760493149</v>
      </c>
      <c r="AI42" s="43">
        <f t="shared" si="93"/>
        <v>243.43700472831893</v>
      </c>
      <c r="AJ42" s="43">
        <f t="shared" si="93"/>
        <v>28.18553383428889</v>
      </c>
      <c r="AK42" s="43">
        <f t="shared" si="93"/>
        <v>378.66479684878868</v>
      </c>
      <c r="AL42" s="43">
        <f t="shared" si="93"/>
        <v>63.686132518323575</v>
      </c>
      <c r="AM42" s="43">
        <f t="shared" si="93"/>
        <v>-155.41772387537208</v>
      </c>
      <c r="AN42" s="43">
        <f t="shared" si="93"/>
        <v>-764.36393525630683</v>
      </c>
      <c r="AO42" s="43">
        <f t="shared" si="93"/>
        <v>-93.265384109928618</v>
      </c>
      <c r="AP42" s="43">
        <f t="shared" si="93"/>
        <v>-129.38308065513888</v>
      </c>
      <c r="AQ42" s="43">
        <f>AQ18-AQ40</f>
        <v>246.58510871245085</v>
      </c>
      <c r="AR42" s="43">
        <f>AR18-AR40</f>
        <v>590.69424611945237</v>
      </c>
      <c r="AS42" s="43">
        <f>AS18-AS40</f>
        <v>376.94986375916665</v>
      </c>
      <c r="AT42" s="43">
        <f>AT18-AT40</f>
        <v>130.46091869036832</v>
      </c>
      <c r="AU42" s="43">
        <f>AU18-AU40</f>
        <v>349.36053426085709</v>
      </c>
      <c r="AV42" s="547">
        <f t="shared" ref="AV42" si="94">IF(ISERROR(AU42/AQ42),"N/A",IF(AQ42&lt;0,"N/A",IF(AU42&lt;0,"N/A",IF(AU42/AQ42-1&gt;300%,"&gt;±300%",IF(AU42/AQ42-1&lt;-300%,"&gt;±300%",AU42/AQ42-1)))))</f>
        <v>0.41679493982848448</v>
      </c>
      <c r="AW42" s="547">
        <f t="shared" ref="AW42" si="95">IF(ISERROR(AU42/AT42),"N/A",IF(AT42&lt;0,"N/A",IF(AU42&lt;0,"N/A",IF(AU42/AT42-1&gt;300%,"&gt;±300%",IF(AU42/AT42-1&lt;-300%,"&gt;±300%",AU42/AT42-1)))))</f>
        <v>1.6778941752665255</v>
      </c>
      <c r="AX42" s="4"/>
      <c r="AY42" s="43">
        <f t="shared" ref="AY42" si="96">AY18-AY40</f>
        <v>-935</v>
      </c>
      <c r="AZ42" s="43">
        <f>AZ18-AZ40</f>
        <v>120</v>
      </c>
      <c r="BA42" s="43">
        <f>SUM(R42:S42)</f>
        <v>-220</v>
      </c>
      <c r="BB42" s="43">
        <f>SUM(T42:U42)</f>
        <v>-160</v>
      </c>
      <c r="BC42" s="43">
        <f>SUM(V42:W42)</f>
        <v>-140</v>
      </c>
      <c r="BD42" s="43">
        <f>SUM(X42:Y42)</f>
        <v>-260</v>
      </c>
      <c r="BE42" s="43">
        <f>SUM(Z42:AA42)</f>
        <v>-65</v>
      </c>
      <c r="BF42" s="43">
        <f>SUM(AB42:AC42)</f>
        <v>270</v>
      </c>
      <c r="BG42" s="43">
        <f>SUM(AD42:AE42)</f>
        <v>135</v>
      </c>
      <c r="BH42" s="43">
        <f>SUM(AF42:AG42)</f>
        <v>545</v>
      </c>
      <c r="BI42" s="43">
        <f t="shared" ref="BI42:BJ42" si="97">BI18-BI40</f>
        <v>-546.0284728766128</v>
      </c>
      <c r="BJ42" s="43">
        <f t="shared" si="97"/>
        <v>406.85033068307803</v>
      </c>
      <c r="BK42" s="43">
        <f>SUM(AL42:AM42)</f>
        <v>-91.731591357048501</v>
      </c>
      <c r="BL42" s="43">
        <f>SUM(AN42:AO42)</f>
        <v>-857.62931936623545</v>
      </c>
      <c r="BM42" s="43">
        <f>SUM(AP42:AQ42)</f>
        <v>117.20202805731196</v>
      </c>
      <c r="BN42" s="43">
        <f>SUM(AR42:AS42)</f>
        <v>967.64410987861902</v>
      </c>
      <c r="BO42" s="43">
        <f>AT42+AU42</f>
        <v>479.82145295122541</v>
      </c>
      <c r="BP42" s="547" t="str">
        <f>IF(ISERROR(BO42/BM42),"N/A",IF(BM42&lt;0,"N/A",IF(BO42&lt;0,"N/A",IF(BO42/BM42-1&gt;300%,"&gt;±300%",IF(BO42/BM42-1&lt;-300%,"&gt;±300%",BO42/BM42-1)))))</f>
        <v>&gt;±300%</v>
      </c>
      <c r="BQ42" s="547">
        <f>IF(ISERROR(BO42/BN42),"N/A",IF(BN42&lt;0,"N/A",IF(BO42&lt;0,"N/A",IF(BO42/BN42-1&gt;300%,"&gt;±300%",IF(BO42/BN42-1&lt;-300%,"&gt;±300%",BO42/BN42-1)))))</f>
        <v>-0.50413437331684463</v>
      </c>
      <c r="BR42" s="19"/>
      <c r="BS42" s="46">
        <f>SUM(AR42:AU42)</f>
        <v>1447.4655628298444</v>
      </c>
    </row>
    <row r="43" spans="1:71" x14ac:dyDescent="0.45">
      <c r="A43" s="675"/>
      <c r="B43" s="98"/>
      <c r="C43" s="549"/>
      <c r="D43" s="549"/>
      <c r="E43" s="549"/>
      <c r="F43" s="549"/>
      <c r="G43" s="549"/>
      <c r="H43" s="549"/>
      <c r="I43" s="628"/>
      <c r="J43" s="549"/>
      <c r="K43" s="549"/>
      <c r="L43" s="549"/>
      <c r="M43" s="288"/>
      <c r="N43" s="550"/>
      <c r="O43" s="27"/>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698"/>
      <c r="AU43" s="698"/>
      <c r="AV43" s="550"/>
      <c r="AW43" s="550"/>
      <c r="AX43" s="4"/>
      <c r="AY43" s="199"/>
      <c r="AZ43" s="7"/>
      <c r="BA43" s="7"/>
      <c r="BB43" s="7"/>
      <c r="BC43" s="7"/>
      <c r="BD43" s="7"/>
      <c r="BE43" s="7"/>
      <c r="BF43" s="7"/>
      <c r="BG43" s="7"/>
      <c r="BH43" s="7"/>
      <c r="BI43" s="7"/>
      <c r="BJ43" s="7"/>
      <c r="BK43" s="7"/>
      <c r="BL43" s="7"/>
      <c r="BM43" s="7"/>
      <c r="BN43" s="7"/>
      <c r="BO43" s="7"/>
      <c r="BP43" s="288"/>
      <c r="BQ43" s="288"/>
      <c r="BR43" s="676"/>
      <c r="BS43" s="7"/>
    </row>
    <row r="44" spans="1:71" x14ac:dyDescent="0.45">
      <c r="A44" s="41" t="s">
        <v>38</v>
      </c>
      <c r="B44" s="660">
        <v>4140</v>
      </c>
      <c r="C44" s="43">
        <v>3405</v>
      </c>
      <c r="D44" s="43">
        <v>2590</v>
      </c>
      <c r="E44" s="43">
        <v>2265</v>
      </c>
      <c r="F44" s="43">
        <v>1845</v>
      </c>
      <c r="G44" s="43">
        <v>2060</v>
      </c>
      <c r="H44" s="43">
        <v>2775</v>
      </c>
      <c r="I44" s="630">
        <f>H45+I42</f>
        <v>3510.9830426880617</v>
      </c>
      <c r="J44" s="43">
        <f>I44+J42</f>
        <v>2551.7064833971972</v>
      </c>
      <c r="K44" s="43">
        <f>J44+K42</f>
        <v>3638.2889257234792</v>
      </c>
      <c r="L44" s="43">
        <f>K44+L42</f>
        <v>4612.3486837000073</v>
      </c>
      <c r="M44" s="547">
        <f>IF(ISERROR(K44/J44),"N/A",IF(J44&lt;0,"N/A",IF(K44&lt;0,"N/A",IF(K44/J44-1&gt;300%,"&gt;±300%",IF(K44/J44-1&lt;-300%,"&gt;±300%",K44/J44-1)))))</f>
        <v>0.42582579516734542</v>
      </c>
      <c r="N44" s="547">
        <f>IF(ISERROR(L44/K44),"N/A",IF(K44&lt;0,"N/A",IF(L44&lt;0,"N/A",IF(L44/K44-1&gt;300%,"&gt;±300%",IF(L44/K44-1&lt;-300%,"&gt;±300%",L44/K44-1)))))</f>
        <v>0.26772468538430738</v>
      </c>
      <c r="O44" s="27"/>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587"/>
      <c r="AU44" s="587"/>
      <c r="AV44" s="44"/>
      <c r="AW44" s="44"/>
      <c r="AX44" s="4"/>
      <c r="AY44" s="46"/>
      <c r="AZ44" s="46"/>
      <c r="BA44" s="46"/>
      <c r="BB44" s="46"/>
      <c r="BC44" s="46"/>
      <c r="BD44" s="46"/>
      <c r="BE44" s="46"/>
      <c r="BF44" s="46"/>
      <c r="BG44" s="46"/>
      <c r="BH44" s="46"/>
      <c r="BI44" s="46"/>
      <c r="BJ44" s="46"/>
      <c r="BK44" s="46"/>
      <c r="BL44" s="46"/>
      <c r="BM44" s="46"/>
      <c r="BN44" s="46"/>
      <c r="BO44" s="46"/>
      <c r="BP44" s="548"/>
      <c r="BQ44" s="548"/>
      <c r="BR44" s="19"/>
      <c r="BS44" s="46"/>
    </row>
    <row r="45" spans="1:71" x14ac:dyDescent="0.45">
      <c r="A45" s="675" t="s">
        <v>117</v>
      </c>
      <c r="B45" s="36"/>
      <c r="C45" s="36"/>
      <c r="D45" s="36"/>
      <c r="E45" s="36"/>
      <c r="F45" s="36"/>
      <c r="G45" s="36"/>
      <c r="H45" s="675">
        <v>3650</v>
      </c>
      <c r="I45" s="36"/>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348"/>
      <c r="AU45" s="348"/>
      <c r="AV45" s="235"/>
      <c r="AW45" s="235"/>
      <c r="AX45" s="675"/>
      <c r="AY45" s="675"/>
      <c r="AZ45" s="550">
        <f>AZ40/AY40-1</f>
        <v>-0.16855203619909498</v>
      </c>
      <c r="BA45" s="288"/>
      <c r="BB45" s="550">
        <f>BB40/BA40-1</f>
        <v>2.5672371638141733E-2</v>
      </c>
      <c r="BC45" s="288"/>
      <c r="BD45" s="550">
        <f>BD40/BC40-1</f>
        <v>3.6144578313253017E-3</v>
      </c>
      <c r="BE45" s="288"/>
      <c r="BF45" s="550">
        <f>BF40/BE40-1</f>
        <v>-2.0202020202020221E-2</v>
      </c>
      <c r="BG45" s="288"/>
      <c r="BH45" s="550">
        <f>BH40/BG40-1</f>
        <v>-3.4574468085106336E-2</v>
      </c>
      <c r="BI45" s="288"/>
      <c r="BJ45" s="550">
        <f>BJ40/BI40-1</f>
        <v>-0.18253599176522728</v>
      </c>
      <c r="BK45" s="288"/>
      <c r="BL45" s="550">
        <f>BL40/BK40-1</f>
        <v>0.44754995328840508</v>
      </c>
      <c r="BM45" s="288"/>
      <c r="BN45" s="550"/>
      <c r="BO45" s="550"/>
      <c r="BP45" s="675"/>
      <c r="BQ45" s="675"/>
      <c r="BR45" s="675"/>
      <c r="BS45" s="288"/>
    </row>
    <row r="46" spans="1:71" x14ac:dyDescent="0.45">
      <c r="I46" s="700"/>
      <c r="J46" s="700"/>
      <c r="K46" s="700"/>
      <c r="L46" s="700"/>
      <c r="AL46" s="590"/>
    </row>
    <row r="47" spans="1:71" x14ac:dyDescent="0.45">
      <c r="L47" s="675"/>
      <c r="AL47" s="590"/>
    </row>
    <row r="48" spans="1:71" x14ac:dyDescent="0.45">
      <c r="AL48" s="590"/>
    </row>
    <row r="49" spans="38:38" x14ac:dyDescent="0.45">
      <c r="AL49" s="590"/>
    </row>
    <row r="50" spans="38:38" x14ac:dyDescent="0.45">
      <c r="AL50" s="590"/>
    </row>
    <row r="51" spans="38:38" x14ac:dyDescent="0.45">
      <c r="AL51" s="590"/>
    </row>
    <row r="52" spans="38:38" x14ac:dyDescent="0.45">
      <c r="AL52" s="590"/>
    </row>
    <row r="53" spans="38:38" x14ac:dyDescent="0.45">
      <c r="AL53" s="590"/>
    </row>
    <row r="54" spans="38:38" x14ac:dyDescent="0.45">
      <c r="AL54" s="590"/>
    </row>
    <row r="55" spans="38:38" x14ac:dyDescent="0.45">
      <c r="AL55" s="590"/>
    </row>
    <row r="56" spans="38:38" x14ac:dyDescent="0.45">
      <c r="AL56" s="590"/>
    </row>
    <row r="57" spans="38:38" x14ac:dyDescent="0.45">
      <c r="AL57" s="590"/>
    </row>
    <row r="58" spans="38:38" x14ac:dyDescent="0.45">
      <c r="AL58" s="590"/>
    </row>
    <row r="59" spans="38:38" x14ac:dyDescent="0.45">
      <c r="AL59" s="590"/>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B331-CBB0-48ED-B5FD-BCBFCA62B3C0}">
  <sheetPr codeName="Sheet54"/>
  <dimension ref="A1:BT58"/>
  <sheetViews>
    <sheetView topLeftCell="A31" workbookViewId="0">
      <selection activeCell="J5" sqref="J5"/>
    </sheetView>
  </sheetViews>
  <sheetFormatPr defaultColWidth="9.46484375" defaultRowHeight="14.25" x14ac:dyDescent="0.45"/>
  <cols>
    <col min="1" max="1" width="36.46484375" style="15" bestFit="1" customWidth="1"/>
    <col min="2" max="2" width="25.53125" style="15" bestFit="1" customWidth="1"/>
    <col min="3" max="8" width="4.46484375" style="15" hidden="1" customWidth="1"/>
    <col min="9" max="9" width="4.46484375" style="351" hidden="1" customWidth="1"/>
    <col min="10" max="11" width="4.46484375" style="15" bestFit="1" customWidth="1"/>
    <col min="12" max="12" width="4.53125" style="15" bestFit="1" customWidth="1"/>
    <col min="13" max="13" width="7.53125" style="15" bestFit="1" customWidth="1"/>
    <col min="14" max="14" width="8.46484375" style="15" bestFit="1" customWidth="1"/>
    <col min="15" max="15" width="3" style="15" customWidth="1"/>
    <col min="16" max="24" width="6.53125" style="15" hidden="1" customWidth="1"/>
    <col min="25" max="33" width="6.53125" style="104" hidden="1" customWidth="1"/>
    <col min="34" max="37" width="6.53125" style="101" hidden="1" customWidth="1"/>
    <col min="38" max="38" width="6.53125" style="386" hidden="1" customWidth="1"/>
    <col min="39" max="41" width="6.53125" style="104" hidden="1" customWidth="1"/>
    <col min="42" max="47" width="6.53125" style="104" bestFit="1" customWidth="1"/>
    <col min="48" max="49" width="9.46484375" style="17" bestFit="1" customWidth="1"/>
    <col min="50" max="50" width="7.53125" style="15" customWidth="1"/>
    <col min="51" max="51" width="3.46484375" style="15" bestFit="1" customWidth="1"/>
    <col min="52" max="67" width="6.53125" style="40" bestFit="1" customWidth="1"/>
    <col min="68" max="68" width="6.53125" style="15" bestFit="1" customWidth="1"/>
    <col min="69" max="70" width="9.46484375" style="15" bestFit="1" customWidth="1"/>
    <col min="71" max="71" width="3.46484375" style="40" bestFit="1" customWidth="1"/>
    <col min="72" max="72" width="9.46484375" style="519" bestFit="1" customWidth="1"/>
    <col min="73" max="16384" width="9.46484375" style="519"/>
  </cols>
  <sheetData>
    <row r="1" spans="1:72" x14ac:dyDescent="0.45">
      <c r="A1" s="16" t="s">
        <v>173</v>
      </c>
      <c r="D1" s="17"/>
      <c r="Q1" s="18"/>
      <c r="R1" s="18"/>
      <c r="S1" s="18"/>
      <c r="T1" s="18"/>
      <c r="U1" s="18"/>
      <c r="V1" s="18"/>
      <c r="W1" s="18"/>
      <c r="X1" s="18"/>
      <c r="Y1" s="101"/>
      <c r="Z1" s="101"/>
      <c r="AA1" s="101"/>
      <c r="AB1" s="101"/>
      <c r="AC1" s="101"/>
      <c r="AD1" s="101"/>
      <c r="AE1" s="101"/>
      <c r="AF1" s="101"/>
      <c r="AG1" s="101"/>
      <c r="AL1" s="351"/>
      <c r="AM1" s="15"/>
      <c r="AN1" s="15"/>
      <c r="AO1" s="15"/>
      <c r="AP1" s="15"/>
      <c r="AQ1" s="15"/>
      <c r="AR1" s="15"/>
      <c r="AS1" s="15"/>
      <c r="AT1" s="15"/>
      <c r="AU1" s="15"/>
      <c r="AZ1" s="63"/>
      <c r="BA1" s="63"/>
      <c r="BB1" s="63"/>
      <c r="BC1" s="63"/>
      <c r="BD1" s="63"/>
      <c r="BE1" s="63"/>
      <c r="BF1" s="63"/>
      <c r="BG1" s="63"/>
      <c r="BH1" s="63"/>
      <c r="BI1" s="63"/>
      <c r="BJ1" s="63"/>
      <c r="BK1" s="63"/>
      <c r="BL1" s="63"/>
      <c r="BM1" s="63"/>
      <c r="BN1" s="63"/>
      <c r="BO1" s="63"/>
      <c r="BP1" s="18"/>
      <c r="BQ1" s="18"/>
      <c r="BS1" s="63"/>
    </row>
    <row r="2" spans="1:72" ht="20.25" x14ac:dyDescent="0.45">
      <c r="A2" s="23" t="s">
        <v>35</v>
      </c>
      <c r="B2" s="12"/>
      <c r="C2" s="176">
        <v>2013</v>
      </c>
      <c r="D2" s="176">
        <v>2014</v>
      </c>
      <c r="E2" s="176">
        <v>2015</v>
      </c>
      <c r="F2" s="176">
        <v>2016</v>
      </c>
      <c r="G2" s="176">
        <v>2017</v>
      </c>
      <c r="H2" s="176">
        <v>2018</v>
      </c>
      <c r="I2" s="641">
        <v>2019</v>
      </c>
      <c r="J2" s="176">
        <v>2020</v>
      </c>
      <c r="K2" s="176">
        <v>2021</v>
      </c>
      <c r="L2" s="176" t="s">
        <v>154</v>
      </c>
      <c r="M2" s="202" t="s">
        <v>164</v>
      </c>
      <c r="N2" s="202" t="s">
        <v>165</v>
      </c>
      <c r="O2" s="162"/>
      <c r="P2" s="527" t="s">
        <v>20</v>
      </c>
      <c r="Q2" s="527" t="s">
        <v>34</v>
      </c>
      <c r="R2" s="527" t="s">
        <v>45</v>
      </c>
      <c r="S2" s="527" t="s">
        <v>46</v>
      </c>
      <c r="T2" s="527" t="s">
        <v>48</v>
      </c>
      <c r="U2" s="527" t="s">
        <v>49</v>
      </c>
      <c r="V2" s="527" t="s">
        <v>53</v>
      </c>
      <c r="W2" s="527" t="s">
        <v>54</v>
      </c>
      <c r="X2" s="527" t="s">
        <v>55</v>
      </c>
      <c r="Y2" s="527" t="s">
        <v>56</v>
      </c>
      <c r="Z2" s="527" t="s">
        <v>60</v>
      </c>
      <c r="AA2" s="527" t="s">
        <v>61</v>
      </c>
      <c r="AB2" s="527" t="s">
        <v>62</v>
      </c>
      <c r="AC2" s="527" t="s">
        <v>63</v>
      </c>
      <c r="AD2" s="527" t="s">
        <v>67</v>
      </c>
      <c r="AE2" s="527" t="s">
        <v>70</v>
      </c>
      <c r="AF2" s="527" t="s">
        <v>74</v>
      </c>
      <c r="AG2" s="527" t="s">
        <v>80</v>
      </c>
      <c r="AH2" s="528" t="s">
        <v>82</v>
      </c>
      <c r="AI2" s="528" t="s">
        <v>88</v>
      </c>
      <c r="AJ2" s="528" t="s">
        <v>89</v>
      </c>
      <c r="AK2" s="528" t="s">
        <v>87</v>
      </c>
      <c r="AL2" s="529" t="s">
        <v>90</v>
      </c>
      <c r="AM2" s="527" t="s">
        <v>107</v>
      </c>
      <c r="AN2" s="527" t="s">
        <v>124</v>
      </c>
      <c r="AO2" s="527" t="s">
        <v>132</v>
      </c>
      <c r="AP2" s="529" t="s">
        <v>141</v>
      </c>
      <c r="AQ2" s="529" t="s">
        <v>146</v>
      </c>
      <c r="AR2" s="529" t="s">
        <v>151</v>
      </c>
      <c r="AS2" s="529" t="s">
        <v>158</v>
      </c>
      <c r="AT2" s="529" t="s">
        <v>169</v>
      </c>
      <c r="AU2" s="529" t="s">
        <v>174</v>
      </c>
      <c r="AV2" s="530" t="s">
        <v>175</v>
      </c>
      <c r="AW2" s="531" t="s">
        <v>176</v>
      </c>
      <c r="AX2" s="162"/>
      <c r="AY2" s="162"/>
      <c r="AZ2" s="176" t="s">
        <v>39</v>
      </c>
      <c r="BA2" s="176" t="s">
        <v>40</v>
      </c>
      <c r="BB2" s="176" t="s">
        <v>47</v>
      </c>
      <c r="BC2" s="176" t="s">
        <v>50</v>
      </c>
      <c r="BD2" s="176" t="s">
        <v>57</v>
      </c>
      <c r="BE2" s="176" t="s">
        <v>59</v>
      </c>
      <c r="BF2" s="176" t="s">
        <v>64</v>
      </c>
      <c r="BG2" s="176" t="s">
        <v>66</v>
      </c>
      <c r="BH2" s="176" t="s">
        <v>71</v>
      </c>
      <c r="BI2" s="176" t="s">
        <v>81</v>
      </c>
      <c r="BJ2" s="532" t="s">
        <v>93</v>
      </c>
      <c r="BK2" s="532" t="s">
        <v>94</v>
      </c>
      <c r="BL2" s="532" t="s">
        <v>109</v>
      </c>
      <c r="BM2" s="532" t="s">
        <v>134</v>
      </c>
      <c r="BN2" s="532" t="s">
        <v>147</v>
      </c>
      <c r="BO2" s="532" t="s">
        <v>177</v>
      </c>
      <c r="BP2" s="532" t="s">
        <v>177</v>
      </c>
      <c r="BQ2" s="533" t="s">
        <v>178</v>
      </c>
      <c r="BR2" s="533" t="s">
        <v>179</v>
      </c>
      <c r="BS2" s="175"/>
      <c r="BT2" s="176" t="s">
        <v>69</v>
      </c>
    </row>
    <row r="3" spans="1:72" x14ac:dyDescent="0.45">
      <c r="A3" s="110" t="s">
        <v>33</v>
      </c>
      <c r="B3" s="24"/>
      <c r="C3" s="24"/>
      <c r="D3" s="24"/>
      <c r="E3" s="24"/>
      <c r="F3" s="24"/>
      <c r="G3" s="24"/>
      <c r="H3" s="24"/>
      <c r="I3" s="551"/>
      <c r="J3" s="534"/>
      <c r="K3" s="534"/>
      <c r="L3" s="534"/>
      <c r="O3" s="200"/>
      <c r="Q3" s="2"/>
      <c r="R3" s="2"/>
      <c r="S3" s="2"/>
      <c r="T3" s="2"/>
      <c r="U3" s="2"/>
      <c r="V3" s="2"/>
      <c r="W3" s="2"/>
      <c r="X3" s="2"/>
      <c r="Y3" s="103"/>
      <c r="Z3" s="103"/>
      <c r="AA3" s="103"/>
      <c r="AB3" s="103"/>
      <c r="AC3" s="103"/>
      <c r="AD3" s="103"/>
      <c r="AE3" s="103"/>
      <c r="AF3" s="103"/>
      <c r="AG3" s="103"/>
      <c r="AH3" s="552"/>
      <c r="AI3" s="552"/>
      <c r="AJ3" s="552"/>
      <c r="AK3" s="552"/>
      <c r="AL3" s="553"/>
      <c r="AM3" s="15"/>
      <c r="AN3" s="15"/>
      <c r="AO3" s="15"/>
      <c r="AP3" s="15"/>
      <c r="AQ3" s="15"/>
      <c r="AR3" s="15"/>
      <c r="AS3" s="15"/>
      <c r="AT3" s="15"/>
      <c r="AU3" s="15"/>
      <c r="AV3" s="535"/>
      <c r="AX3" s="536"/>
      <c r="AY3" s="2"/>
      <c r="AZ3" s="12"/>
      <c r="BA3" s="12"/>
      <c r="BB3" s="12"/>
      <c r="BC3" s="12"/>
      <c r="BD3" s="12"/>
      <c r="BE3" s="12"/>
      <c r="BF3" s="12"/>
      <c r="BG3" s="12"/>
      <c r="BH3" s="12"/>
      <c r="BI3" s="12"/>
      <c r="BJ3" s="12"/>
      <c r="BK3" s="12"/>
      <c r="BL3" s="12"/>
      <c r="BM3" s="12"/>
      <c r="BN3" s="12"/>
      <c r="BO3" s="12"/>
      <c r="BP3" s="537"/>
      <c r="BQ3" s="537"/>
      <c r="BR3" s="537"/>
      <c r="BS3" s="15"/>
      <c r="BT3" s="12"/>
    </row>
    <row r="4" spans="1:72" x14ac:dyDescent="0.45">
      <c r="A4" s="23" t="s">
        <v>24</v>
      </c>
      <c r="B4" s="9"/>
      <c r="C4" s="554" t="e">
        <f t="shared" ref="C4" si="0">SUM(C5:C9)</f>
        <v>#REF!</v>
      </c>
      <c r="D4" s="554">
        <f t="shared" ref="D4:L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180.22894213818753</v>
      </c>
      <c r="M4" s="492">
        <f>IF(ISERROR(K4/J4),"N/A",IF(J4&lt;0,"N/A",IF(K4&lt;0,"N/A",IF(K4/J4-1&gt;300%,"&gt;±300%",IF(K4/J4-1&lt;-300%,"&gt;±300%",K4/J4-1)))))</f>
        <v>0.26202628199751943</v>
      </c>
      <c r="N4" s="492">
        <f>IF(ISERROR(L4/K4),"N/A",IF(K4&lt;0,"N/A",IF(L4&lt;0,"N/A",IF(L4/K4-1&gt;300%,"&gt;±300%",IF(L4/K4-1&lt;-300%,"&gt;±300%",L4/K4-1)))))</f>
        <v>-7.9745384618282289E-2</v>
      </c>
      <c r="O4" s="36"/>
      <c r="P4" s="555">
        <f t="shared" ref="P4" si="2">SUM(P5:P9)</f>
        <v>40.901080348383893</v>
      </c>
      <c r="Q4" s="555">
        <f t="shared" ref="Q4:AU4" si="3">SUM(Q5:Q9)</f>
        <v>44.011428663850353</v>
      </c>
      <c r="R4" s="555">
        <f t="shared" si="3"/>
        <v>42.300737090343794</v>
      </c>
      <c r="S4" s="555">
        <f t="shared" si="3"/>
        <v>48.054881473956733</v>
      </c>
      <c r="T4" s="555">
        <f t="shared" si="3"/>
        <v>51.476264620969843</v>
      </c>
      <c r="U4" s="555">
        <f t="shared" si="3"/>
        <v>50.232125294783259</v>
      </c>
      <c r="V4" s="555">
        <f t="shared" si="3"/>
        <v>39.656941022197309</v>
      </c>
      <c r="W4" s="555">
        <f t="shared" si="3"/>
        <v>51.320747205196518</v>
      </c>
      <c r="X4" s="555">
        <f t="shared" si="3"/>
        <v>50.387642710556577</v>
      </c>
      <c r="Y4" s="555">
        <f t="shared" si="3"/>
        <v>46.499707316223514</v>
      </c>
      <c r="Z4" s="555">
        <f t="shared" si="3"/>
        <v>44.322463495396995</v>
      </c>
      <c r="AA4" s="555">
        <f t="shared" si="3"/>
        <v>48.36591630550339</v>
      </c>
      <c r="AB4" s="555">
        <f t="shared" si="3"/>
        <v>48.676951137050033</v>
      </c>
      <c r="AC4" s="555">
        <f t="shared" si="3"/>
        <v>49.299020800143325</v>
      </c>
      <c r="AD4" s="555">
        <f t="shared" si="3"/>
        <v>40.434528101063933</v>
      </c>
      <c r="AE4" s="555">
        <f t="shared" si="3"/>
        <v>49.921090463236617</v>
      </c>
      <c r="AF4" s="555">
        <f t="shared" si="3"/>
        <v>51.787299452516486</v>
      </c>
      <c r="AG4" s="555">
        <f t="shared" si="3"/>
        <v>48.676951137050033</v>
      </c>
      <c r="AH4" s="555">
        <f t="shared" si="3"/>
        <v>40.894938937354212</v>
      </c>
      <c r="AI4" s="555">
        <f t="shared" si="3"/>
        <v>51.638316342218801</v>
      </c>
      <c r="AJ4" s="555">
        <f t="shared" si="3"/>
        <v>47.450485638249425</v>
      </c>
      <c r="AK4" s="555">
        <f t="shared" si="3"/>
        <v>48.972624339456068</v>
      </c>
      <c r="AL4" s="555">
        <f t="shared" si="3"/>
        <v>38.82435178384619</v>
      </c>
      <c r="AM4" s="555">
        <f t="shared" si="3"/>
        <v>29.309003553287287</v>
      </c>
      <c r="AN4" s="555">
        <f t="shared" si="3"/>
        <v>46.524371985653694</v>
      </c>
      <c r="AO4" s="555">
        <f t="shared" si="3"/>
        <v>40.526697204050265</v>
      </c>
      <c r="AP4" s="555">
        <f t="shared" si="3"/>
        <v>45.55772391985321</v>
      </c>
      <c r="AQ4" s="555">
        <f t="shared" si="3"/>
        <v>48.695605894634205</v>
      </c>
      <c r="AR4" s="555">
        <f t="shared" si="3"/>
        <v>48.870257356546581</v>
      </c>
      <c r="AS4" s="555">
        <f t="shared" si="3"/>
        <v>52.723235138495319</v>
      </c>
      <c r="AT4" s="555">
        <f t="shared" si="3"/>
        <v>39.456644340435979</v>
      </c>
      <c r="AU4" s="555">
        <f t="shared" si="3"/>
        <v>48.077766435829737</v>
      </c>
      <c r="AV4" s="492">
        <f>IF(ISERROR(AU4/AQ4),"N/A",IF(AQ4&lt;0,"N/A",IF(AU4&lt;0,"N/A",IF(AU4/AQ4-1&gt;300%,"&gt;±300%",IF(AU4/AQ4-1&lt;-300%,"&gt;±300%",AU4/AQ4-1)))))</f>
        <v>-1.2687786658642786E-2</v>
      </c>
      <c r="AW4" s="492">
        <f>IF(ISERROR(AU4/AT4),"N/A",IF(AT4&lt;0,"N/A",IF(AU4&lt;0,"N/A",IF(AU4/AT4-1&gt;300%,"&gt;±300%",IF(AU4/AT4-1&lt;-300%,"&gt;±300%",AU4/AT4-1)))))</f>
        <v>0.21849607941845828</v>
      </c>
      <c r="AX4" s="4"/>
      <c r="AY4" s="9">
        <f t="shared" ref="AY4:AZ4" si="4">SUM(AY5:AY9)</f>
        <v>66.716971366755487</v>
      </c>
      <c r="AZ4" s="9">
        <f t="shared" si="4"/>
        <v>84.912509012234239</v>
      </c>
      <c r="BA4" s="9">
        <f t="shared" ref="BA4:BA10" si="5">SUM(R4:S4)</f>
        <v>90.355618564300528</v>
      </c>
      <c r="BB4" s="9">
        <f t="shared" ref="BB4:BB10" si="6">SUM(T4:U4)</f>
        <v>101.7083899157531</v>
      </c>
      <c r="BC4" s="9">
        <f t="shared" ref="BC4:BC10" si="7">SUM(V4:W4)</f>
        <v>90.977688227393827</v>
      </c>
      <c r="BD4" s="9">
        <f t="shared" ref="BD4:BD10" si="8">SUM(X4:Y4)</f>
        <v>96.887350026780098</v>
      </c>
      <c r="BE4" s="9">
        <f t="shared" ref="BE4:BE10" si="9">SUM(Z4:AA4)</f>
        <v>92.688379800900378</v>
      </c>
      <c r="BF4" s="9">
        <f t="shared" ref="BF4:BF11" si="10">SUM(AB4:AC4)</f>
        <v>97.97597193719335</v>
      </c>
      <c r="BG4" s="9">
        <f t="shared" ref="BG4:BG11" si="11">SUM(AD4:AE4)</f>
        <v>90.355618564300556</v>
      </c>
      <c r="BH4" s="9">
        <f t="shared" ref="BH4:BH11" si="12">SUM(AF4:AG4)</f>
        <v>100.46425058956652</v>
      </c>
      <c r="BI4" s="9">
        <f t="shared" ref="BI4:BI11" si="13">SUM(AH4:AI4)</f>
        <v>92.533255279573012</v>
      </c>
      <c r="BJ4" s="9">
        <f t="shared" ref="BJ4:BJ11" si="14">SUM(AJ4:AK4)</f>
        <v>96.423109977705494</v>
      </c>
      <c r="BK4" s="9">
        <f t="shared" ref="BK4:BK11" si="15">SUM(AL4:AM4)</f>
        <v>68.13335533713348</v>
      </c>
      <c r="BL4" s="9">
        <f t="shared" ref="BL4:BL11" si="16">SUM(AN4:AO4)</f>
        <v>87.051069189703952</v>
      </c>
      <c r="BM4" s="9">
        <f t="shared" ref="BM4:BM11" si="17">SUM(AP4:AQ4)</f>
        <v>94.253329814487415</v>
      </c>
      <c r="BN4" s="9">
        <f>SUM(AR4:AS4)</f>
        <v>101.5934924950419</v>
      </c>
      <c r="BO4" s="9">
        <f>AS4+AT4</f>
        <v>92.179879478931298</v>
      </c>
      <c r="BP4" s="9">
        <f>AT4+AU4</f>
        <v>87.534410776265716</v>
      </c>
      <c r="BQ4" s="492">
        <f>IF(ISERROR(BP4/BN4),"N/A",IF(BN4&lt;0,"N/A",IF(BP4&lt;0,"N/A",IF(BP4/BN4-1&gt;300%,"&gt;±300%",IF(BP4/BN4-1&lt;-300%,"&gt;±300%",BP4/BN4-1)))))</f>
        <v>-0.13838565220565002</v>
      </c>
      <c r="BR4" s="492">
        <f>IF(ISERROR(BP4/BO4),"N/A",IF(BO4&lt;0,"N/A",IF(BP4&lt;0,"N/A",IF(BP4/BO4-1&gt;300%,"&gt;±300%",IF(BP4/BO4-1&lt;-300%,"&gt;±300%",BP4/BO4-1)))))</f>
        <v>-5.0395690783337943E-2</v>
      </c>
      <c r="BS4" s="19"/>
      <c r="BT4" s="9">
        <f>SUM(AR4:AU4)</f>
        <v>189.12790327130762</v>
      </c>
    </row>
    <row r="5" spans="1:72" x14ac:dyDescent="0.45">
      <c r="A5" s="10"/>
      <c r="B5" s="10" t="s">
        <v>0</v>
      </c>
      <c r="C5" s="7" t="e">
        <v>#REF!</v>
      </c>
      <c r="D5" s="7">
        <f>'Table 1(Q2''22)'!D5/32.15074</f>
        <v>97.509419689873397</v>
      </c>
      <c r="E5" s="7">
        <f>'Table 1(Q2''22)'!E5/32.15074</f>
        <v>139.34360453289722</v>
      </c>
      <c r="F5" s="7">
        <f>'Table 1(Q2''22)'!F5/32.15074</f>
        <v>132.65635565464436</v>
      </c>
      <c r="G5" s="7">
        <f>'Table 1(Q2''22)'!G5/32.15074</f>
        <v>136.3887736332041</v>
      </c>
      <c r="H5" s="7">
        <f>'Table 1(Q2''22)'!H5/32.15074</f>
        <v>139.03256970135058</v>
      </c>
      <c r="I5" s="7">
        <f>'Table 1(Q2''22)'!I5/32.15074</f>
        <v>136.05938807419548</v>
      </c>
      <c r="J5" s="7">
        <f>'Table 1(Q2''22)'!J5/32.15074</f>
        <v>102.58790546353154</v>
      </c>
      <c r="K5" s="7">
        <f>'Table 1(Q2''22)'!K5/32.15074</f>
        <v>145.51432565641957</v>
      </c>
      <c r="L5" s="7">
        <f>'Table 1(Q2''22)'!L5/32.15074</f>
        <v>130.73449714650826</v>
      </c>
      <c r="M5" s="26">
        <f t="shared" ref="M5:N11" si="18">IF(ISERROR(K5/J5),"N/A",IF(J5&lt;0,"N/A",IF(K5&lt;0,"N/A",IF(K5/J5-1&gt;300%,"&gt;±300%",IF(K5/J5-1&lt;-300%,"&gt;±300%",K5/J5-1)))))</f>
        <v>0.41843548709694378</v>
      </c>
      <c r="N5" s="26">
        <f t="shared" si="18"/>
        <v>-0.10156957703813041</v>
      </c>
      <c r="O5" s="36"/>
      <c r="P5" s="13">
        <f>'Table 1(Q2''22)'!P5/32.15074</f>
        <v>27.060030344558168</v>
      </c>
      <c r="Q5" s="13">
        <f>'Table 1(Q2''22)'!Q5/32.15074</f>
        <v>30.481413491571267</v>
      </c>
      <c r="R5" s="13">
        <f>'Table 1(Q2''22)'!R5/32.15074</f>
        <v>29.237274165384687</v>
      </c>
      <c r="S5" s="13">
        <f>'Table 1(Q2''22)'!S5/32.15074</f>
        <v>35.146935964770954</v>
      </c>
      <c r="T5" s="13">
        <f>'Table 1(Q2''22)'!T5/32.15074</f>
        <v>37.79073203291744</v>
      </c>
      <c r="U5" s="13">
        <f>'Table 1(Q2''22)'!U5/32.15074</f>
        <v>37.168662369824148</v>
      </c>
      <c r="V5" s="13">
        <f>'Table 1(Q2''22)'!V5/32.15074</f>
        <v>25.349338771051617</v>
      </c>
      <c r="W5" s="13">
        <f>'Table 1(Q2''22)'!W5/32.15074</f>
        <v>37.324179785597472</v>
      </c>
      <c r="X5" s="13">
        <f>'Table 1(Q2''22)'!X5/32.15074</f>
        <v>36.70211012250418</v>
      </c>
      <c r="Y5" s="13">
        <f>'Table 1(Q2''22)'!Y5/32.15074</f>
        <v>33.280726975491078</v>
      </c>
      <c r="Z5" s="13">
        <f>'Table 1(Q2''22)'!Z5/32.15074</f>
        <v>32.036587649304494</v>
      </c>
      <c r="AA5" s="13">
        <f>'Table 1(Q2''22)'!AA5/32.15074</f>
        <v>34.058314054357695</v>
      </c>
      <c r="AB5" s="13">
        <f>'Table 1(Q2''22)'!AB5/32.15074</f>
        <v>35.457970796317596</v>
      </c>
      <c r="AC5" s="13">
        <f>'Table 1(Q2''22)'!AC5/32.15074</f>
        <v>34.680383717450987</v>
      </c>
      <c r="AD5" s="13">
        <f>'Table 1(Q2''22)'!AD5/32.15074</f>
        <v>28.459687086518073</v>
      </c>
      <c r="AE5" s="13">
        <f>'Table 1(Q2''22)'!AE5/32.15074</f>
        <v>36.080040459410888</v>
      </c>
      <c r="AF5" s="13">
        <f>'Table 1(Q2''22)'!AF5/32.15074</f>
        <v>38.257284280237407</v>
      </c>
      <c r="AG5" s="13">
        <f>'Table 1(Q2''22)'!AG5/32.15074</f>
        <v>36.391075290957531</v>
      </c>
      <c r="AH5" s="13">
        <f>'Table 1(Q2''22)'!AH5/32.15074</f>
        <v>27.012406921212804</v>
      </c>
      <c r="AI5" s="13">
        <f>'Table 1(Q2''22)'!AI5/32.15074</f>
        <v>37.728678121225506</v>
      </c>
      <c r="AJ5" s="13">
        <f>'Table 1(Q2''22)'!AJ5/32.15074</f>
        <v>34.608893415970577</v>
      </c>
      <c r="AK5" s="13">
        <f>'Table 1(Q2''22)'!AK5/32.15074</f>
        <v>36.709409615786591</v>
      </c>
      <c r="AL5" s="13">
        <f>'Table 1(Q2''22)'!AL5/32.15074</f>
        <v>26.215770725291211</v>
      </c>
      <c r="AM5" s="13">
        <f>'Table 1(Q2''22)'!AM5/32.15074</f>
        <v>16.202473439144018</v>
      </c>
      <c r="AN5" s="13">
        <f>'Table 1(Q2''22)'!AN5/32.15074</f>
        <v>33.020964807724162</v>
      </c>
      <c r="AO5" s="13">
        <f>'Table 1(Q2''22)'!AO5/32.15074</f>
        <v>27.148696491372153</v>
      </c>
      <c r="AP5" s="13">
        <f>'Table 1(Q2''22)'!AP5/32.15074</f>
        <v>31.970494864749458</v>
      </c>
      <c r="AQ5" s="13">
        <f>'Table 1(Q2''22)'!AQ5/32.15074</f>
        <v>36.558180392232209</v>
      </c>
      <c r="AR5" s="13">
        <f>'Table 1(Q2''22)'!AR5/32.15074</f>
        <v>37.358935206630605</v>
      </c>
      <c r="AS5" s="13">
        <f>'Table 1(Q2''22)'!AS5/32.15074</f>
        <v>39.62671519280731</v>
      </c>
      <c r="AT5" s="13">
        <f>'Table 1(Q2''22)'!AT5/32.15074</f>
        <v>27.151319308869095</v>
      </c>
      <c r="AU5" s="13">
        <f>'Table 1(Q2''22)'!AU5/32.15074</f>
        <v>35.589220537273071</v>
      </c>
      <c r="AV5" s="492">
        <f t="shared" ref="AV5:AV11" si="19">IF(ISERROR(AU5/AQ5),"N/A",IF(AQ5&lt;0,"N/A",IF(AU5&lt;0,"N/A",IF(AU5/AQ5-1&gt;300%,"&gt;±300%",IF(AU5/AQ5-1&lt;-300%,"&gt;±300%",AU5/AQ5-1)))))</f>
        <v>-2.6504597454336642E-2</v>
      </c>
      <c r="AW5" s="492">
        <f t="shared" ref="AW5:AW11" si="20">IF(ISERROR(AU5/AT5),"N/A",IF(AT5&lt;0,"N/A",IF(AU5&lt;0,"N/A",IF(AU5/AT5-1&gt;300%,"&gt;±300%",IF(AU5/AT5-1&lt;-300%,"&gt;±300%",AU5/AT5-1)))))</f>
        <v>0.3107731573709458</v>
      </c>
      <c r="AX5" s="4"/>
      <c r="AY5" s="13">
        <f t="shared" ref="AY5:AY10" si="21">D5-AZ5</f>
        <v>39.967975853743965</v>
      </c>
      <c r="AZ5" s="13">
        <f t="shared" ref="AZ5:AZ10" si="22">SUM(P5:Q5)</f>
        <v>57.541443836129432</v>
      </c>
      <c r="BA5" s="13">
        <f t="shared" si="5"/>
        <v>64.384210130155637</v>
      </c>
      <c r="BB5" s="13">
        <f t="shared" si="6"/>
        <v>74.959394402741594</v>
      </c>
      <c r="BC5" s="13">
        <f t="shared" si="7"/>
        <v>62.673518556649086</v>
      </c>
      <c r="BD5" s="13">
        <f t="shared" si="8"/>
        <v>69.982837097995258</v>
      </c>
      <c r="BE5" s="13">
        <f t="shared" si="9"/>
        <v>66.094901703662188</v>
      </c>
      <c r="BF5" s="13">
        <f t="shared" si="10"/>
        <v>70.138354513768576</v>
      </c>
      <c r="BG5" s="13">
        <f t="shared" si="11"/>
        <v>64.539727545928969</v>
      </c>
      <c r="BH5" s="13">
        <f t="shared" si="12"/>
        <v>74.648359571194931</v>
      </c>
      <c r="BI5" s="13">
        <f t="shared" si="13"/>
        <v>64.741085042438314</v>
      </c>
      <c r="BJ5" s="13">
        <f t="shared" si="14"/>
        <v>71.318303031757168</v>
      </c>
      <c r="BK5" s="13">
        <f t="shared" si="15"/>
        <v>42.418244164435229</v>
      </c>
      <c r="BL5" s="13">
        <f t="shared" si="16"/>
        <v>60.169661299096319</v>
      </c>
      <c r="BM5" s="13">
        <f t="shared" si="17"/>
        <v>68.528675256981671</v>
      </c>
      <c r="BN5" s="13">
        <f t="shared" ref="BN5:BN42" si="23">SUM(AR5:AS5)</f>
        <v>76.985650399437915</v>
      </c>
      <c r="BO5" s="7">
        <f t="shared" ref="BO5:BP11" si="24">AS5+AT5</f>
        <v>66.778034501676402</v>
      </c>
      <c r="BP5" s="7">
        <f t="shared" si="24"/>
        <v>62.74053984614217</v>
      </c>
      <c r="BQ5" s="492">
        <f t="shared" ref="BQ5:BQ11" si="25">IF(ISERROR(BP5/BN5),"N/A",IF(BN5&lt;0,"N/A",IF(BP5&lt;0,"N/A",IF(BP5/BN5-1&gt;300%,"&gt;±300%",IF(BP5/BN5-1&lt;-300%,"&gt;±300%",BP5/BN5-1)))))</f>
        <v>-0.18503591876389147</v>
      </c>
      <c r="BR5" s="492">
        <f t="shared" ref="BR5:BR11" si="26">IF(ISERROR(BP5/BO5),"N/A",IF(BO5&lt;0,"N/A",IF(BP5&lt;0,"N/A",IF(BP5/BO5-1&gt;300%,"&gt;±300%",IF(BP5/BO5-1&lt;-300%,"&gt;±300%",BP5/BO5-1)))))</f>
        <v>-6.0461417974691622E-2</v>
      </c>
      <c r="BS5" s="19"/>
      <c r="BT5" s="13">
        <f t="shared" ref="BT5:BT11" si="27">SUM(AR5:AU5)</f>
        <v>139.72619024558009</v>
      </c>
    </row>
    <row r="6" spans="1:72" x14ac:dyDescent="0.45">
      <c r="A6" s="10"/>
      <c r="B6" s="10" t="s">
        <v>8</v>
      </c>
      <c r="C6" s="7">
        <f>'Table 1(Q2''22)'!C6/32.15074</f>
        <v>12.596910677639146</v>
      </c>
      <c r="D6" s="7">
        <f>'Table 1(Q2''22)'!D6/32.15074</f>
        <v>12.596910677639146</v>
      </c>
      <c r="E6" s="7">
        <f>'Table 1(Q2''22)'!E6/32.15074</f>
        <v>12.596910677639146</v>
      </c>
      <c r="F6" s="7">
        <f>'Table 1(Q2''22)'!F6/32.15074</f>
        <v>15.240706745785634</v>
      </c>
      <c r="G6" s="7">
        <f>'Table 1(Q2''22)'!G6/32.15074</f>
        <v>14.929671914238989</v>
      </c>
      <c r="H6" s="7">
        <f>'Table 1(Q2''22)'!H6/32.15074</f>
        <v>14.46311966691902</v>
      </c>
      <c r="I6" s="7">
        <f>'Table 1(Q2''22)'!I6/32.15074</f>
        <v>14.239840202744945</v>
      </c>
      <c r="J6" s="7">
        <f>'Table 1(Q2''22)'!J6/32.15074</f>
        <v>13.922568500756128</v>
      </c>
      <c r="K6" s="7">
        <f>'Table 1(Q2''22)'!K6/32.15074</f>
        <v>15.089911460824855</v>
      </c>
      <c r="L6" s="7">
        <f>'Table 1(Q2''22)'!L6/32.15074</f>
        <v>14.470417079409142</v>
      </c>
      <c r="M6" s="26">
        <f t="shared" si="18"/>
        <v>8.3845373790427224E-2</v>
      </c>
      <c r="N6" s="26">
        <f t="shared" si="18"/>
        <v>-4.1053546472024749E-2</v>
      </c>
      <c r="O6" s="36"/>
      <c r="P6" s="13">
        <f>'Table 1(Q2''22)'!P6/32.15074</f>
        <v>2.9548308996931332</v>
      </c>
      <c r="Q6" s="13">
        <f>'Table 1(Q2''22)'!Q6/32.15074</f>
        <v>2.9548308996931332</v>
      </c>
      <c r="R6" s="13">
        <f>'Table 1(Q2''22)'!R6/32.15074</f>
        <v>2.9548308996931332</v>
      </c>
      <c r="S6" s="13">
        <f>'Table 1(Q2''22)'!S6/32.15074</f>
        <v>2.4882786523731646</v>
      </c>
      <c r="T6" s="13">
        <f>'Table 1(Q2''22)'!T6/32.15074</f>
        <v>3.5769005627864243</v>
      </c>
      <c r="U6" s="13">
        <f>'Table 1(Q2''22)'!U6/32.15074</f>
        <v>3.4213831470131013</v>
      </c>
      <c r="V6" s="13">
        <f>'Table 1(Q2''22)'!V6/32.15074</f>
        <v>4.0434528101063929</v>
      </c>
      <c r="W6" s="13">
        <f>'Table 1(Q2''22)'!W6/32.15074</f>
        <v>3.7324179785597473</v>
      </c>
      <c r="X6" s="13">
        <f>'Table 1(Q2''22)'!X6/32.15074</f>
        <v>3.7324179785597473</v>
      </c>
      <c r="Y6" s="13">
        <f>'Table 1(Q2''22)'!Y6/32.15074</f>
        <v>3.7324179785597473</v>
      </c>
      <c r="Z6" s="13">
        <f>'Table 1(Q2''22)'!Z6/32.15074</f>
        <v>3.5769005627864243</v>
      </c>
      <c r="AA6" s="13">
        <f>'Table 1(Q2''22)'!AA6/32.15074</f>
        <v>3.8879353943330699</v>
      </c>
      <c r="AB6" s="13">
        <f>'Table 1(Q2''22)'!AB6/32.15074</f>
        <v>3.1103483154664557</v>
      </c>
      <c r="AC6" s="13">
        <f>'Table 1(Q2''22)'!AC6/32.15074</f>
        <v>4.354487641653038</v>
      </c>
      <c r="AD6" s="13">
        <f>'Table 1(Q2''22)'!AD6/32.15074</f>
        <v>3.5769005627864243</v>
      </c>
      <c r="AE6" s="13">
        <f>'Table 1(Q2''22)'!AE6/32.15074</f>
        <v>3.5769005627864243</v>
      </c>
      <c r="AF6" s="13">
        <f>'Table 1(Q2''22)'!AF6/32.15074</f>
        <v>3.7324179785597473</v>
      </c>
      <c r="AG6" s="13">
        <f>'Table 1(Q2''22)'!AG6/32.15074</f>
        <v>3.7324179785597473</v>
      </c>
      <c r="AH6" s="13">
        <f>'Table 1(Q2''22)'!AH6/32.15074</f>
        <v>3.4667049126050227</v>
      </c>
      <c r="AI6" s="13">
        <f>'Table 1(Q2''22)'!AI6/32.15074</f>
        <v>3.6955420527836433</v>
      </c>
      <c r="AJ6" s="13">
        <f>'Table 1(Q2''22)'!AJ6/32.15074</f>
        <v>3.7033869556366028</v>
      </c>
      <c r="AK6" s="13">
        <f>'Table 1(Q2''22)'!AK6/32.15074</f>
        <v>3.3742062817196756</v>
      </c>
      <c r="AL6" s="13">
        <f>'Table 1(Q2''22)'!AL6/32.15074</f>
        <v>3.3482512679110878</v>
      </c>
      <c r="AM6" s="13">
        <f>'Table 1(Q2''22)'!AM6/32.15074</f>
        <v>3.4196663601124042</v>
      </c>
      <c r="AN6" s="13">
        <f>'Table 1(Q2''22)'!AN6/32.15074</f>
        <v>3.5889184881456617</v>
      </c>
      <c r="AO6" s="13">
        <f>'Table 1(Q2''22)'!AO6/32.15074</f>
        <v>3.5657323845869722</v>
      </c>
      <c r="AP6" s="13">
        <f>'Table 1(Q2''22)'!AP6/32.15074</f>
        <v>3.6652699698430973</v>
      </c>
      <c r="AQ6" s="13">
        <f>'Table 1(Q2''22)'!AQ6/32.15074</f>
        <v>3.8871446868646484</v>
      </c>
      <c r="AR6" s="13">
        <f>'Table 1(Q2''22)'!AR6/32.15074</f>
        <v>3.5936089322822924</v>
      </c>
      <c r="AS6" s="13">
        <f>'Table 1(Q2''22)'!AS6/32.15074</f>
        <v>3.9438878718348134</v>
      </c>
      <c r="AT6" s="13">
        <f>'Table 1(Q2''22)'!AT6/32.15074</f>
        <v>3.6387996804181046</v>
      </c>
      <c r="AU6" s="13">
        <f>'Table 1(Q2''22)'!AU6/32.15074</f>
        <v>3.8505314888020998</v>
      </c>
      <c r="AV6" s="492">
        <f t="shared" si="19"/>
        <v>-9.419046887107374E-3</v>
      </c>
      <c r="AW6" s="492">
        <f t="shared" si="20"/>
        <v>5.8187266950531003E-2</v>
      </c>
      <c r="AX6" s="4"/>
      <c r="AY6" s="13">
        <f t="shared" si="21"/>
        <v>6.6872488782528796</v>
      </c>
      <c r="AZ6" s="13">
        <f t="shared" si="22"/>
        <v>5.9096617993862663</v>
      </c>
      <c r="BA6" s="13">
        <f t="shared" si="5"/>
        <v>5.4431095520662982</v>
      </c>
      <c r="BB6" s="13">
        <f t="shared" si="6"/>
        <v>6.9982837097995256</v>
      </c>
      <c r="BC6" s="13">
        <f t="shared" si="7"/>
        <v>7.7758707886661398</v>
      </c>
      <c r="BD6" s="13">
        <f t="shared" si="8"/>
        <v>7.4648359571194947</v>
      </c>
      <c r="BE6" s="13">
        <f t="shared" si="9"/>
        <v>7.4648359571194938</v>
      </c>
      <c r="BF6" s="13">
        <f t="shared" si="10"/>
        <v>7.4648359571194938</v>
      </c>
      <c r="BG6" s="13">
        <f t="shared" si="11"/>
        <v>7.1538011255728486</v>
      </c>
      <c r="BH6" s="13">
        <f t="shared" si="12"/>
        <v>7.4648359571194947</v>
      </c>
      <c r="BI6" s="13">
        <f t="shared" si="13"/>
        <v>7.1622469653886665</v>
      </c>
      <c r="BJ6" s="13">
        <f t="shared" si="14"/>
        <v>7.0775932373562789</v>
      </c>
      <c r="BK6" s="13">
        <f>SUM(AL6:AM6)</f>
        <v>6.7679176280234916</v>
      </c>
      <c r="BL6" s="13">
        <f>SUM(AN6:AO6)</f>
        <v>7.1546508727326339</v>
      </c>
      <c r="BM6" s="13">
        <f>SUM(AP6:AQ6)</f>
        <v>7.5524146567077457</v>
      </c>
      <c r="BN6" s="13">
        <f>SUM(AR6:AS6)</f>
        <v>7.5374968041171062</v>
      </c>
      <c r="BO6" s="7">
        <f t="shared" si="24"/>
        <v>7.582687552252918</v>
      </c>
      <c r="BP6" s="7">
        <f t="shared" si="24"/>
        <v>7.489331169220204</v>
      </c>
      <c r="BQ6" s="492">
        <f t="shared" si="25"/>
        <v>-6.3901366924087322E-3</v>
      </c>
      <c r="BR6" s="492">
        <f t="shared" si="26"/>
        <v>-1.2311780274393169E-2</v>
      </c>
      <c r="BS6" s="19"/>
      <c r="BT6" s="13">
        <f t="shared" si="27"/>
        <v>15.02682797333731</v>
      </c>
    </row>
    <row r="7" spans="1:72" x14ac:dyDescent="0.45">
      <c r="A7" s="10"/>
      <c r="B7" s="10" t="s">
        <v>15</v>
      </c>
      <c r="C7" s="7">
        <f>'Table 1(Q2''22)'!C7/32.15074</f>
        <v>11.041736519905918</v>
      </c>
      <c r="D7" s="7">
        <f>'Table 1(Q2''22)'!D7/32.15074</f>
        <v>12.285875846092502</v>
      </c>
      <c r="E7" s="7">
        <f>'Table 1(Q2''22)'!E7/32.15074</f>
        <v>11.352771351452564</v>
      </c>
      <c r="F7" s="7">
        <f>'Table 1(Q2''22)'!F7/32.15074</f>
        <v>12.130358430319179</v>
      </c>
      <c r="G7" s="7">
        <f>'Table 1(Q2''22)'!G7/32.15074</f>
        <v>11.197253935679241</v>
      </c>
      <c r="H7" s="7">
        <f>'Table 1(Q2''22)'!H7/32.15074</f>
        <v>10.730701688359273</v>
      </c>
      <c r="I7" s="7">
        <f>'Table 1(Q2''22)'!I7/32.15074</f>
        <v>11.083388482273858</v>
      </c>
      <c r="J7" s="7">
        <f>'Table 1(Q2''22)'!J7/32.15074</f>
        <v>10.488764799814872</v>
      </c>
      <c r="K7" s="7">
        <f>'Table 1(Q2''22)'!K7/32.15074</f>
        <v>8.4988028269333764</v>
      </c>
      <c r="L7" s="7">
        <f>'Table 1(Q2''22)'!L7/32.15074</f>
        <v>8.5509778454097205</v>
      </c>
      <c r="M7" s="26">
        <f t="shared" si="18"/>
        <v>-0.18972319532959858</v>
      </c>
      <c r="N7" s="26">
        <f t="shared" si="18"/>
        <v>6.1391021228305309E-3</v>
      </c>
      <c r="O7" s="36"/>
      <c r="P7" s="13">
        <f>'Table 1(Q2''22)'!P7/32.15074</f>
        <v>3.2658657312397787</v>
      </c>
      <c r="Q7" s="13">
        <f>'Table 1(Q2''22)'!Q7/32.15074</f>
        <v>3.5769005627864243</v>
      </c>
      <c r="R7" s="13">
        <f>'Table 1(Q2''22)'!R7/32.15074</f>
        <v>3.1103483154664557</v>
      </c>
      <c r="S7" s="13">
        <f>'Table 1(Q2''22)'!S7/32.15074</f>
        <v>3.1103483154664557</v>
      </c>
      <c r="T7" s="13">
        <f>'Table 1(Q2''22)'!T7/32.15074</f>
        <v>2.7993134839198102</v>
      </c>
      <c r="U7" s="13">
        <f>'Table 1(Q2''22)'!U7/32.15074</f>
        <v>3.1103483154664557</v>
      </c>
      <c r="V7" s="13">
        <f>'Table 1(Q2''22)'!V7/32.15074</f>
        <v>3.1103483154664557</v>
      </c>
      <c r="W7" s="13">
        <f>'Table 1(Q2''22)'!W7/32.15074</f>
        <v>3.2658657312397787</v>
      </c>
      <c r="X7" s="13">
        <f>'Table 1(Q2''22)'!X7/32.15074</f>
        <v>3.1103483154664557</v>
      </c>
      <c r="Y7" s="13">
        <f>'Table 1(Q2''22)'!Y7/32.15074</f>
        <v>2.6437960681464876</v>
      </c>
      <c r="Z7" s="13">
        <f>'Table 1(Q2''22)'!Z7/32.15074</f>
        <v>2.9548308996931332</v>
      </c>
      <c r="AA7" s="13">
        <f>'Table 1(Q2''22)'!AA7/32.15074</f>
        <v>2.6437960681464876</v>
      </c>
      <c r="AB7" s="13">
        <f>'Table 1(Q2''22)'!AB7/32.15074</f>
        <v>2.9548308996931332</v>
      </c>
      <c r="AC7" s="13">
        <f>'Table 1(Q2''22)'!AC7/32.15074</f>
        <v>2.9548308996931332</v>
      </c>
      <c r="AD7" s="13">
        <f>'Table 1(Q2''22)'!AD7/32.15074</f>
        <v>2.7993134839198102</v>
      </c>
      <c r="AE7" s="13">
        <f>'Table 1(Q2''22)'!AE7/32.15074</f>
        <v>2.6437960681464876</v>
      </c>
      <c r="AF7" s="13">
        <f>'Table 1(Q2''22)'!AF7/32.15074</f>
        <v>2.7993134839198102</v>
      </c>
      <c r="AG7" s="13">
        <f>'Table 1(Q2''22)'!AG7/32.15074</f>
        <v>2.7993134839198102</v>
      </c>
      <c r="AH7" s="13">
        <f>'Table 1(Q2''22)'!AH7/32.15074</f>
        <v>2.6484460828143113</v>
      </c>
      <c r="AI7" s="13">
        <f>'Table 1(Q2''22)'!AI7/32.15074</f>
        <v>3.0666189953948182</v>
      </c>
      <c r="AJ7" s="13">
        <f>'Table 1(Q2''22)'!AJ7/32.15074</f>
        <v>2.4422150158907696</v>
      </c>
      <c r="AK7" s="13">
        <f>'Table 1(Q2''22)'!AK7/32.15074</f>
        <v>2.926108388173958</v>
      </c>
      <c r="AL7" s="13">
        <f>'Table 1(Q2''22)'!AL7/32.15074</f>
        <v>3.0439851299780694</v>
      </c>
      <c r="AM7" s="13">
        <f>'Table 1(Q2''22)'!AM7/32.15074</f>
        <v>2.7000643071421959</v>
      </c>
      <c r="AN7" s="13">
        <f>'Table 1(Q2''22)'!AN7/32.15074</f>
        <v>2.2024306936979214</v>
      </c>
      <c r="AO7" s="13">
        <f>'Table 1(Q2''22)'!AO7/32.15074</f>
        <v>2.5422846689966856</v>
      </c>
      <c r="AP7" s="13">
        <f>'Table 1(Q2''22)'!AP7/32.15074</f>
        <v>2.5929746334178696</v>
      </c>
      <c r="AQ7" s="13">
        <f>'Table 1(Q2''22)'!AQ7/32.15074</f>
        <v>2.3422862657091801</v>
      </c>
      <c r="AR7" s="13">
        <f>'Table 1(Q2''22)'!AR7/32.15074</f>
        <v>1.573821608791877</v>
      </c>
      <c r="AS7" s="13">
        <f>'Table 1(Q2''22)'!AS7/32.15074</f>
        <v>1.9897203190144503</v>
      </c>
      <c r="AT7" s="13">
        <f>'Table 1(Q2''22)'!AT7/32.15074</f>
        <v>2.0605589098799522</v>
      </c>
      <c r="AU7" s="13">
        <f>'Table 1(Q2''22)'!AU7/32.15074</f>
        <v>2.0270240369151891</v>
      </c>
      <c r="AV7" s="492">
        <f t="shared" si="19"/>
        <v>-0.13459594303625322</v>
      </c>
      <c r="AW7" s="492">
        <f t="shared" si="20"/>
        <v>-1.6274648981871032E-2</v>
      </c>
      <c r="AX7" s="4"/>
      <c r="AY7" s="13">
        <f t="shared" si="21"/>
        <v>5.4431095520662982</v>
      </c>
      <c r="AZ7" s="13">
        <f t="shared" si="22"/>
        <v>6.8427662940262035</v>
      </c>
      <c r="BA7" s="13">
        <f t="shared" si="5"/>
        <v>6.2206966309329115</v>
      </c>
      <c r="BB7" s="13">
        <f t="shared" si="6"/>
        <v>5.9096617993862655</v>
      </c>
      <c r="BC7" s="13">
        <f t="shared" si="7"/>
        <v>6.3762140467062345</v>
      </c>
      <c r="BD7" s="13">
        <f t="shared" si="8"/>
        <v>5.7541443836129433</v>
      </c>
      <c r="BE7" s="13">
        <f t="shared" si="9"/>
        <v>5.5986269678396212</v>
      </c>
      <c r="BF7" s="13">
        <f t="shared" si="10"/>
        <v>5.9096617993862663</v>
      </c>
      <c r="BG7" s="13">
        <f t="shared" si="11"/>
        <v>5.4431095520662982</v>
      </c>
      <c r="BH7" s="13">
        <f t="shared" si="12"/>
        <v>5.5986269678396203</v>
      </c>
      <c r="BI7" s="13">
        <f t="shared" si="13"/>
        <v>5.715065078209129</v>
      </c>
      <c r="BJ7" s="13">
        <f t="shared" si="14"/>
        <v>5.3683234040647276</v>
      </c>
      <c r="BK7" s="13">
        <f t="shared" si="15"/>
        <v>5.7440494371202657</v>
      </c>
      <c r="BL7" s="13">
        <f t="shared" si="16"/>
        <v>4.744715362694607</v>
      </c>
      <c r="BM7" s="13">
        <f t="shared" si="17"/>
        <v>4.9352608991270497</v>
      </c>
      <c r="BN7" s="13">
        <f t="shared" si="23"/>
        <v>3.5635419278063276</v>
      </c>
      <c r="BO7" s="7">
        <f t="shared" si="24"/>
        <v>4.0502792288944027</v>
      </c>
      <c r="BP7" s="7">
        <f t="shared" si="24"/>
        <v>4.0875829467951412</v>
      </c>
      <c r="BQ7" s="492">
        <f t="shared" si="25"/>
        <v>0.1470562237249744</v>
      </c>
      <c r="BR7" s="492">
        <f t="shared" si="26"/>
        <v>9.2101595452027674E-3</v>
      </c>
      <c r="BS7" s="19"/>
      <c r="BT7" s="13">
        <f t="shared" si="27"/>
        <v>7.6511248746014688</v>
      </c>
    </row>
    <row r="8" spans="1:72" x14ac:dyDescent="0.45">
      <c r="A8" s="10"/>
      <c r="B8" s="10" t="s">
        <v>1</v>
      </c>
      <c r="C8" s="7">
        <f>'Table 1(Q2''22)'!C8/32.15074</f>
        <v>23.016577534451773</v>
      </c>
      <c r="D8" s="7">
        <f>'Table 1(Q2''22)'!D8/32.15074</f>
        <v>23.016577534451773</v>
      </c>
      <c r="E8" s="7">
        <f>'Table 1(Q2''22)'!E8/32.15074</f>
        <v>22.083473039811835</v>
      </c>
      <c r="F8" s="7">
        <f>'Table 1(Q2''22)'!F8/32.15074</f>
        <v>22.23899045558516</v>
      </c>
      <c r="G8" s="7">
        <f>'Table 1(Q2''22)'!G8/32.15074</f>
        <v>22.394507871358481</v>
      </c>
      <c r="H8" s="7">
        <f>'Table 1(Q2''22)'!H8/32.15074</f>
        <v>20.683816297851934</v>
      </c>
      <c r="I8" s="7">
        <f>'Table 1(Q2''22)'!I8/32.15074</f>
        <v>22.281879495553547</v>
      </c>
      <c r="J8" s="7">
        <f>'Table 1(Q2''22)'!J8/32.15074</f>
        <v>21.903597244376705</v>
      </c>
      <c r="K8" s="7">
        <f>'Table 1(Q2''22)'!K8/32.15074</f>
        <v>20.283309160039309</v>
      </c>
      <c r="L8" s="7">
        <f>'Table 1(Q2''22)'!L8/32.15074</f>
        <v>20.103524640495969</v>
      </c>
      <c r="M8" s="26">
        <f t="shared" si="18"/>
        <v>-7.3973606538687231E-2</v>
      </c>
      <c r="N8" s="26">
        <f t="shared" si="18"/>
        <v>-8.8636680595264306E-3</v>
      </c>
      <c r="O8" s="36"/>
      <c r="P8" s="13">
        <f>'Table 1(Q2''22)'!P8/32.15074</f>
        <v>6.2206966309329115</v>
      </c>
      <c r="Q8" s="13">
        <f>'Table 1(Q2''22)'!Q8/32.15074</f>
        <v>5.4431095520662982</v>
      </c>
      <c r="R8" s="13">
        <f>'Table 1(Q2''22)'!R8/32.15074</f>
        <v>5.5986269678396203</v>
      </c>
      <c r="S8" s="13">
        <f>'Table 1(Q2''22)'!S8/32.15074</f>
        <v>5.9096617993862663</v>
      </c>
      <c r="T8" s="13">
        <f>'Table 1(Q2''22)'!T8/32.15074</f>
        <v>5.9096617993862663</v>
      </c>
      <c r="U8" s="13">
        <f>'Table 1(Q2''22)'!U8/32.15074</f>
        <v>4.9765573047463292</v>
      </c>
      <c r="V8" s="13">
        <f>'Table 1(Q2''22)'!V8/32.15074</f>
        <v>5.9096617993862663</v>
      </c>
      <c r="W8" s="13">
        <f>'Table 1(Q2''22)'!W8/32.15074</f>
        <v>5.5986269678396203</v>
      </c>
      <c r="X8" s="13">
        <f>'Table 1(Q2''22)'!X8/32.15074</f>
        <v>5.4431095520662982</v>
      </c>
      <c r="Y8" s="13">
        <f>'Table 1(Q2''22)'!Y8/32.15074</f>
        <v>5.2875921362929752</v>
      </c>
      <c r="Z8" s="13">
        <f>'Table 1(Q2''22)'!Z8/32.15074</f>
        <v>4.354487641653038</v>
      </c>
      <c r="AA8" s="13">
        <f>'Table 1(Q2''22)'!AA8/32.15074</f>
        <v>6.3762140467062345</v>
      </c>
      <c r="AB8" s="13">
        <f>'Table 1(Q2''22)'!AB8/32.15074</f>
        <v>5.7541443836129433</v>
      </c>
      <c r="AC8" s="13">
        <f>'Table 1(Q2''22)'!AC8/32.15074</f>
        <v>5.9096617993862663</v>
      </c>
      <c r="AD8" s="13">
        <f>'Table 1(Q2''22)'!AD8/32.15074</f>
        <v>4.354487641653038</v>
      </c>
      <c r="AE8" s="13">
        <f>'Table 1(Q2''22)'!AE8/32.15074</f>
        <v>6.2206966309329115</v>
      </c>
      <c r="AF8" s="13">
        <f>'Table 1(Q2''22)'!AF8/32.15074</f>
        <v>5.5986269678396203</v>
      </c>
      <c r="AG8" s="13">
        <f>'Table 1(Q2''22)'!AG8/32.15074</f>
        <v>4.510005057426361</v>
      </c>
      <c r="AH8" s="13">
        <f>'Table 1(Q2''22)'!AH8/32.15074</f>
        <v>6.3451105635515699</v>
      </c>
      <c r="AI8" s="13">
        <f>'Table 1(Q2''22)'!AI8/32.15074</f>
        <v>5.8720969338694742</v>
      </c>
      <c r="AJ8" s="13">
        <f>'Table 1(Q2''22)'!AJ8/32.15074</f>
        <v>5.4181187312383923</v>
      </c>
      <c r="AK8" s="13">
        <f>'Table 1(Q2''22)'!AK8/32.15074</f>
        <v>4.6465532668941103</v>
      </c>
      <c r="AL8" s="13">
        <f>'Table 1(Q2''22)'!AL8/32.15074</f>
        <v>4.6655224731996841</v>
      </c>
      <c r="AM8" s="13">
        <f>'Table 1(Q2''22)'!AM8/32.15074</f>
        <v>5.4585409152979496</v>
      </c>
      <c r="AN8" s="13">
        <f>'Table 1(Q2''22)'!AN8/32.15074</f>
        <v>6.1051007229390599</v>
      </c>
      <c r="AO8" s="13">
        <f>'Table 1(Q2''22)'!AO8/32.15074</f>
        <v>5.6744331329400106</v>
      </c>
      <c r="AP8" s="13">
        <f>'Table 1(Q2''22)'!AP8/32.15074</f>
        <v>5.7230409004582787</v>
      </c>
      <c r="AQ8" s="13">
        <f>'Table 1(Q2''22)'!AQ8/32.15074</f>
        <v>4.2607424624659584</v>
      </c>
      <c r="AR8" s="13">
        <f>'Table 1(Q2''22)'!AR8/32.15074</f>
        <v>4.7511561515789351</v>
      </c>
      <c r="AS8" s="13">
        <f>'Table 1(Q2''22)'!AS8/32.15074</f>
        <v>5.5483696455361375</v>
      </c>
      <c r="AT8" s="13">
        <f>'Table 1(Q2''22)'!AT8/32.15074</f>
        <v>5.069867754210323</v>
      </c>
      <c r="AU8" s="13">
        <f>'Table 1(Q2''22)'!AU8/32.15074</f>
        <v>5.007226058177908</v>
      </c>
      <c r="AV8" s="492">
        <f t="shared" si="19"/>
        <v>0.17520035587410576</v>
      </c>
      <c r="AW8" s="492">
        <f t="shared" si="20"/>
        <v>-1.2355686394461385E-2</v>
      </c>
      <c r="AX8" s="4"/>
      <c r="AY8" s="13">
        <f t="shared" si="21"/>
        <v>11.352771351452564</v>
      </c>
      <c r="AZ8" s="13">
        <f t="shared" si="22"/>
        <v>11.66380618299921</v>
      </c>
      <c r="BA8" s="13">
        <f t="shared" si="5"/>
        <v>11.508288767225887</v>
      </c>
      <c r="BB8" s="13">
        <f t="shared" si="6"/>
        <v>10.886219104132596</v>
      </c>
      <c r="BC8" s="13">
        <f t="shared" si="7"/>
        <v>11.508288767225887</v>
      </c>
      <c r="BD8" s="13">
        <f t="shared" si="8"/>
        <v>10.730701688359273</v>
      </c>
      <c r="BE8" s="13">
        <f t="shared" si="9"/>
        <v>10.730701688359272</v>
      </c>
      <c r="BF8" s="13">
        <f t="shared" si="10"/>
        <v>11.66380618299921</v>
      </c>
      <c r="BG8" s="13">
        <f t="shared" si="11"/>
        <v>10.57518427258595</v>
      </c>
      <c r="BH8" s="13">
        <f t="shared" si="12"/>
        <v>10.108632025265981</v>
      </c>
      <c r="BI8" s="13">
        <f t="shared" si="13"/>
        <v>12.217207497421043</v>
      </c>
      <c r="BJ8" s="13">
        <f t="shared" si="14"/>
        <v>10.064671998132503</v>
      </c>
      <c r="BK8" s="13">
        <f t="shared" si="15"/>
        <v>10.124063388497634</v>
      </c>
      <c r="BL8" s="13">
        <f t="shared" si="16"/>
        <v>11.77953385587907</v>
      </c>
      <c r="BM8" s="13">
        <f t="shared" si="17"/>
        <v>9.9837833629242372</v>
      </c>
      <c r="BN8" s="13">
        <f t="shared" si="23"/>
        <v>10.299525797115074</v>
      </c>
      <c r="BO8" s="7">
        <f t="shared" si="24"/>
        <v>10.618237399746461</v>
      </c>
      <c r="BP8" s="7">
        <f t="shared" si="24"/>
        <v>10.077093812388231</v>
      </c>
      <c r="BQ8" s="492">
        <f t="shared" si="25"/>
        <v>-2.1596332599035373E-2</v>
      </c>
      <c r="BR8" s="492">
        <f t="shared" si="26"/>
        <v>-5.0963598475501248E-2</v>
      </c>
      <c r="BS8" s="19"/>
      <c r="BT8" s="13">
        <f t="shared" si="27"/>
        <v>20.376619609503305</v>
      </c>
    </row>
    <row r="9" spans="1:72" x14ac:dyDescent="0.45">
      <c r="A9" s="28"/>
      <c r="B9" s="29" t="s">
        <v>2</v>
      </c>
      <c r="C9" s="610">
        <f>'Table 1(Q2''22)'!C9/32.15074</f>
        <v>6.6872488782528805</v>
      </c>
      <c r="D9" s="610">
        <f>'Table 1(Q2''22)'!D9/32.15074</f>
        <v>6.2206966309329115</v>
      </c>
      <c r="E9" s="610">
        <f>'Table 1(Q2''22)'!E9/32.15074</f>
        <v>6.2206966309329115</v>
      </c>
      <c r="F9" s="610">
        <f>'Table 1(Q2''22)'!F9/32.15074</f>
        <v>5.7541443836129433</v>
      </c>
      <c r="G9" s="610">
        <f>'Table 1(Q2''22)'!G9/32.15074</f>
        <v>5.7541443836129433</v>
      </c>
      <c r="H9" s="610">
        <f>'Table 1(Q2''22)'!H9/32.15074</f>
        <v>5.5986269678396203</v>
      </c>
      <c r="I9" s="610">
        <f>'Table 1(Q2''22)'!I9/32.15074</f>
        <v>5.2918690025106816</v>
      </c>
      <c r="J9" s="610">
        <f>'Table 1(Q2''22)'!J9/32.15074</f>
        <v>6.2815885183582019</v>
      </c>
      <c r="K9" s="610">
        <f>'Table 1(Q2''22)'!K9/32.15074</f>
        <v>6.4604732053122023</v>
      </c>
      <c r="L9" s="610">
        <f>'Table 1(Q2''22)'!L9/32.15074</f>
        <v>6.3695254263644197</v>
      </c>
      <c r="M9" s="598">
        <f t="shared" si="18"/>
        <v>2.8477619384205566E-2</v>
      </c>
      <c r="N9" s="598">
        <f t="shared" si="18"/>
        <v>-1.407757234764162E-2</v>
      </c>
      <c r="O9" s="36"/>
      <c r="P9" s="611">
        <f>'Table 1(Q2''22)'!P9/32.15074</f>
        <v>1.3996567419599051</v>
      </c>
      <c r="Q9" s="611">
        <f>'Table 1(Q2''22)'!Q9/32.15074</f>
        <v>1.5551741577332279</v>
      </c>
      <c r="R9" s="611">
        <f>'Table 1(Q2''22)'!R9/32.15074</f>
        <v>1.3996567419599051</v>
      </c>
      <c r="S9" s="611">
        <f>'Table 1(Q2''22)'!S9/32.15074</f>
        <v>1.3996567419599051</v>
      </c>
      <c r="T9" s="611">
        <f>'Table 1(Q2''22)'!T9/32.15074</f>
        <v>1.3996567419599051</v>
      </c>
      <c r="U9" s="611">
        <f>'Table 1(Q2''22)'!U9/32.15074</f>
        <v>1.5551741577332279</v>
      </c>
      <c r="V9" s="611">
        <f>'Table 1(Q2''22)'!V9/32.15074</f>
        <v>1.2441393261865823</v>
      </c>
      <c r="W9" s="611">
        <f>'Table 1(Q2''22)'!W9/32.15074</f>
        <v>1.3996567419599051</v>
      </c>
      <c r="X9" s="611">
        <f>'Table 1(Q2''22)'!X9/32.15074</f>
        <v>1.3996567419599051</v>
      </c>
      <c r="Y9" s="611">
        <f>'Table 1(Q2''22)'!Y9/32.15074</f>
        <v>1.5551741577332279</v>
      </c>
      <c r="Z9" s="611">
        <f>'Table 1(Q2''22)'!Z9/32.15074</f>
        <v>1.3996567419599051</v>
      </c>
      <c r="AA9" s="611">
        <f>'Table 1(Q2''22)'!AA9/32.15074</f>
        <v>1.3996567419599051</v>
      </c>
      <c r="AB9" s="611">
        <f>'Table 1(Q2''22)'!AB9/32.15074</f>
        <v>1.3996567419599051</v>
      </c>
      <c r="AC9" s="611">
        <f>'Table 1(Q2''22)'!AC9/32.15074</f>
        <v>1.3996567419599051</v>
      </c>
      <c r="AD9" s="611">
        <f>'Table 1(Q2''22)'!AD9/32.15074</f>
        <v>1.2441393261865823</v>
      </c>
      <c r="AE9" s="611">
        <f>'Table 1(Q2''22)'!AE9/32.15074</f>
        <v>1.3996567419599051</v>
      </c>
      <c r="AF9" s="611">
        <f>'Table 1(Q2''22)'!AF9/32.15074</f>
        <v>1.3996567419599051</v>
      </c>
      <c r="AG9" s="611">
        <f>'Table 1(Q2''22)'!AG9/32.15074</f>
        <v>1.2441393261865823</v>
      </c>
      <c r="AH9" s="611">
        <f>'Table 1(Q2''22)'!AH9/32.15074</f>
        <v>1.422270457170506</v>
      </c>
      <c r="AI9" s="611">
        <f>'Table 1(Q2''22)'!AI9/32.15074</f>
        <v>1.2753802389453579</v>
      </c>
      <c r="AJ9" s="611">
        <f>'Table 1(Q2''22)'!AJ9/32.15074</f>
        <v>1.2778715195130836</v>
      </c>
      <c r="AK9" s="611">
        <f>'Table 1(Q2''22)'!AK9/32.15074</f>
        <v>1.3163467868817351</v>
      </c>
      <c r="AL9" s="611">
        <f>'Table 1(Q2''22)'!AL9/32.15074</f>
        <v>1.5508221874661345</v>
      </c>
      <c r="AM9" s="611">
        <f>'Table 1(Q2''22)'!AM9/32.15074</f>
        <v>1.5282585315907176</v>
      </c>
      <c r="AN9" s="611">
        <f>'Table 1(Q2''22)'!AN9/32.15074</f>
        <v>1.6069572731468993</v>
      </c>
      <c r="AO9" s="611">
        <f>'Table 1(Q2''22)'!AO9/32.15074</f>
        <v>1.5955505261544505</v>
      </c>
      <c r="AP9" s="611">
        <f>'Table 1(Q2''22)'!AP9/32.15074</f>
        <v>1.6059435513845035</v>
      </c>
      <c r="AQ9" s="611">
        <f>'Table 1(Q2''22)'!AQ9/32.15074</f>
        <v>1.6472520873622136</v>
      </c>
      <c r="AR9" s="611">
        <f>'Table 1(Q2''22)'!AR9/32.15074</f>
        <v>1.5927354572628751</v>
      </c>
      <c r="AS9" s="611">
        <f>'Table 1(Q2''22)'!AS9/32.15074</f>
        <v>1.6145421093026107</v>
      </c>
      <c r="AT9" s="611">
        <f>'Table 1(Q2''22)'!AT9/32.15074</f>
        <v>1.5360986870585023</v>
      </c>
      <c r="AU9" s="611">
        <f>'Table 1(Q2''22)'!AU9/32.15074</f>
        <v>1.6037643146614748</v>
      </c>
      <c r="AV9" s="612">
        <f t="shared" si="19"/>
        <v>-2.6400192802533806E-2</v>
      </c>
      <c r="AW9" s="612">
        <f t="shared" si="20"/>
        <v>4.405031276509086E-2</v>
      </c>
      <c r="AX9" s="4"/>
      <c r="AY9" s="611">
        <f t="shared" si="21"/>
        <v>3.2658657312397787</v>
      </c>
      <c r="AZ9" s="611">
        <f t="shared" si="22"/>
        <v>2.9548308996931327</v>
      </c>
      <c r="BA9" s="611">
        <f t="shared" si="5"/>
        <v>2.7993134839198102</v>
      </c>
      <c r="BB9" s="611">
        <f t="shared" si="6"/>
        <v>2.9548308996931327</v>
      </c>
      <c r="BC9" s="611">
        <f t="shared" si="7"/>
        <v>2.6437960681464876</v>
      </c>
      <c r="BD9" s="611">
        <f t="shared" si="8"/>
        <v>2.9548308996931327</v>
      </c>
      <c r="BE9" s="611">
        <f t="shared" si="9"/>
        <v>2.7993134839198102</v>
      </c>
      <c r="BF9" s="611">
        <f t="shared" si="10"/>
        <v>2.7993134839198102</v>
      </c>
      <c r="BG9" s="611">
        <f t="shared" si="11"/>
        <v>2.6437960681464876</v>
      </c>
      <c r="BH9" s="611">
        <f t="shared" si="12"/>
        <v>2.6437960681464876</v>
      </c>
      <c r="BI9" s="611">
        <f t="shared" si="13"/>
        <v>2.6976506961158639</v>
      </c>
      <c r="BJ9" s="611">
        <f t="shared" si="14"/>
        <v>2.5942183063948185</v>
      </c>
      <c r="BK9" s="611">
        <f t="shared" si="15"/>
        <v>3.0790807190568521</v>
      </c>
      <c r="BL9" s="611">
        <f t="shared" si="16"/>
        <v>3.2025077993013498</v>
      </c>
      <c r="BM9" s="611">
        <f t="shared" si="17"/>
        <v>3.2531956387467171</v>
      </c>
      <c r="BN9" s="611">
        <f t="shared" si="23"/>
        <v>3.2072775665654856</v>
      </c>
      <c r="BO9" s="611">
        <f t="shared" si="24"/>
        <v>3.1506407963611132</v>
      </c>
      <c r="BP9" s="611">
        <f t="shared" si="24"/>
        <v>3.1398630017199771</v>
      </c>
      <c r="BQ9" s="699">
        <f t="shared" si="25"/>
        <v>-2.1019248707463523E-2</v>
      </c>
      <c r="BR9" s="699">
        <f t="shared" si="26"/>
        <v>-3.4208262184581839E-3</v>
      </c>
      <c r="BS9" s="235"/>
      <c r="BT9" s="611">
        <f t="shared" si="27"/>
        <v>6.3471405682854627</v>
      </c>
    </row>
    <row r="10" spans="1:72" x14ac:dyDescent="0.45">
      <c r="A10" s="90" t="s">
        <v>36</v>
      </c>
      <c r="C10" s="7">
        <f>'Table 1(Q2''22)'!C10/32.15074</f>
        <v>-6.6872488782528805</v>
      </c>
      <c r="D10" s="7">
        <f>'Table 1(Q2''22)'!D10/32.15074</f>
        <v>10.886219104132596</v>
      </c>
      <c r="E10" s="7">
        <f>'Table 1(Q2''22)'!E10/32.15074</f>
        <v>0.93310449463993683</v>
      </c>
      <c r="F10" s="7">
        <f>'Table 1(Q2''22)'!F10/32.15074</f>
        <v>0.93310449463993683</v>
      </c>
      <c r="G10" s="7">
        <f>'Table 1(Q2''22)'!G10/32.15074</f>
        <v>0.93310449463993683</v>
      </c>
      <c r="H10" s="7">
        <f>'Table 1(Q2''22)'!H10/32.15074</f>
        <v>0.31103483154664557</v>
      </c>
      <c r="I10" s="7">
        <f>'Table 1(Q2''22)'!I10/32.15074</f>
        <v>6.3929241357565614E-2</v>
      </c>
      <c r="J10" s="7">
        <f>'Table 1(Q2''22)'!J10/32.15074</f>
        <v>-2.6013618182910201</v>
      </c>
      <c r="K10" s="7">
        <f>'Table 1(Q2''22)'!K10/32.15074</f>
        <v>-2.8910338049768805</v>
      </c>
      <c r="L10" s="7">
        <f>'Table 1(Q2''22)'!L10/32.15074</f>
        <v>0</v>
      </c>
      <c r="M10" s="32" t="str">
        <f t="shared" si="18"/>
        <v>N/A</v>
      </c>
      <c r="N10" s="539" t="str">
        <f t="shared" si="18"/>
        <v>N/A</v>
      </c>
      <c r="O10" s="36"/>
      <c r="P10" s="13">
        <f>'Table 1(Q2''22)'!P10/32.15074</f>
        <v>2.0217264050531965</v>
      </c>
      <c r="Q10" s="13">
        <f>'Table 1(Q2''22)'!Q10/32.15074</f>
        <v>-1.2441393261865823</v>
      </c>
      <c r="R10" s="13">
        <f>'Table 1(Q2''22)'!R10/32.15074</f>
        <v>1.8662089892798737</v>
      </c>
      <c r="S10" s="13">
        <f>'Table 1(Q2''22)'!S10/32.15074</f>
        <v>-0.15551741577332279</v>
      </c>
      <c r="T10" s="13">
        <f>'Table 1(Q2''22)'!T10/32.15074</f>
        <v>0.77758707886661393</v>
      </c>
      <c r="U10" s="13">
        <f>'Table 1(Q2''22)'!U10/32.15074</f>
        <v>-1.3996567419599051</v>
      </c>
      <c r="V10" s="13">
        <f>'Table 1(Q2''22)'!V10/32.15074</f>
        <v>4.6655224731996841</v>
      </c>
      <c r="W10" s="13">
        <f>'Table 1(Q2''22)'!W10/32.15074</f>
        <v>1.8662089892798737</v>
      </c>
      <c r="X10" s="13">
        <f>'Table 1(Q2''22)'!X10/32.15074</f>
        <v>-3.2658657312397787</v>
      </c>
      <c r="Y10" s="13">
        <f>'Table 1(Q2''22)'!Y10/32.15074</f>
        <v>-2.332761236599842</v>
      </c>
      <c r="Z10" s="13">
        <f>'Table 1(Q2''22)'!Z10/32.15074</f>
        <v>-1.8662089892798737</v>
      </c>
      <c r="AA10" s="13">
        <f>'Table 1(Q2''22)'!AA10/32.15074</f>
        <v>2.332761236599842</v>
      </c>
      <c r="AB10" s="13">
        <f>'Table 1(Q2''22)'!AB10/32.15074</f>
        <v>-0.31103483154664557</v>
      </c>
      <c r="AC10" s="13">
        <f>'Table 1(Q2''22)'!AC10/32.15074</f>
        <v>0.77758707886661393</v>
      </c>
      <c r="AD10" s="13">
        <f>'Table 1(Q2''22)'!AD10/32.15074</f>
        <v>-0.15551741577332279</v>
      </c>
      <c r="AE10" s="13">
        <f>'Table 1(Q2''22)'!AE10/32.15074</f>
        <v>1.7106915735065507</v>
      </c>
      <c r="AF10" s="13">
        <f>'Table 1(Q2''22)'!AF10/32.15074</f>
        <v>-0.62206966309329115</v>
      </c>
      <c r="AG10" s="13">
        <f>'Table 1(Q2''22)'!AG10/32.15074</f>
        <v>-0.62206966309329115</v>
      </c>
      <c r="AH10" s="13">
        <f>'Table 1(Q2''22)'!AH10/32.15074</f>
        <v>0.37911383045108288</v>
      </c>
      <c r="AI10" s="13">
        <f>'Table 1(Q2''22)'!AI10/32.15074</f>
        <v>-0.82289990360831655</v>
      </c>
      <c r="AJ10" s="13">
        <f>'Table 1(Q2''22)'!AJ10/32.15074</f>
        <v>-0.90638488924343696</v>
      </c>
      <c r="AK10" s="13">
        <f>'Table 1(Q2''22)'!AK10/32.15074</f>
        <v>1.4141002037582362</v>
      </c>
      <c r="AL10" s="13">
        <f>'Table 1(Q2''22)'!AL10/32.15074</f>
        <v>1.6717462334533422</v>
      </c>
      <c r="AM10" s="13">
        <f>'Table 1(Q2''22)'!AM10/32.15074</f>
        <v>0.77148924919577389</v>
      </c>
      <c r="AN10" s="13">
        <f>'Table 1(Q2''22)'!AN10/32.15074</f>
        <v>-3.4690730497866094</v>
      </c>
      <c r="AO10" s="13">
        <f>'Table 1(Q2''22)'!AO10/32.15074</f>
        <v>-1.575524251153527</v>
      </c>
      <c r="AP10" s="13">
        <f>'Table 1(Q2''22)'!AP10/32.15074</f>
        <v>-0.91142834659946159</v>
      </c>
      <c r="AQ10" s="13">
        <f>'Table 1(Q2''22)'!AQ10/32.15074</f>
        <v>0.56664649179947524</v>
      </c>
      <c r="AR10" s="13">
        <f>'Table 1(Q2''22)'!AR10/32.15074</f>
        <v>-1.3275701427521982</v>
      </c>
      <c r="AS10" s="13">
        <f>'Table 1(Q2''22)'!AS10/32.15074</f>
        <v>-1.2186818074246963</v>
      </c>
      <c r="AT10" s="13">
        <f>'Table 1(Q2''22)'!AT10/32.15074</f>
        <v>-0.80252113418141047</v>
      </c>
      <c r="AU10" s="13">
        <f>'Table 1(Q2''22)'!AU10/32.15074</f>
        <v>-0.65317314624795575</v>
      </c>
      <c r="AV10" s="492" t="str">
        <f t="shared" si="19"/>
        <v>N/A</v>
      </c>
      <c r="AW10" s="492" t="str">
        <f t="shared" si="20"/>
        <v>N/A</v>
      </c>
      <c r="AX10" s="4"/>
      <c r="AY10" s="32">
        <f t="shared" si="21"/>
        <v>10.108632025265983</v>
      </c>
      <c r="AZ10" s="32">
        <f t="shared" si="22"/>
        <v>0.77758707886661416</v>
      </c>
      <c r="BA10" s="32">
        <f t="shared" si="5"/>
        <v>1.7106915735065509</v>
      </c>
      <c r="BB10" s="32">
        <f t="shared" si="6"/>
        <v>-0.62206966309329115</v>
      </c>
      <c r="BC10" s="32">
        <f t="shared" si="7"/>
        <v>6.5317314624795575</v>
      </c>
      <c r="BD10" s="32">
        <f t="shared" si="8"/>
        <v>-5.5986269678396212</v>
      </c>
      <c r="BE10" s="32">
        <f t="shared" si="9"/>
        <v>0.46655224731996836</v>
      </c>
      <c r="BF10" s="32">
        <f t="shared" si="10"/>
        <v>0.46655224731996836</v>
      </c>
      <c r="BG10" s="32">
        <f t="shared" si="11"/>
        <v>1.5551741577332279</v>
      </c>
      <c r="BH10" s="32">
        <f t="shared" si="12"/>
        <v>-1.2441393261865823</v>
      </c>
      <c r="BI10" s="32">
        <f t="shared" si="13"/>
        <v>-0.44378607315723367</v>
      </c>
      <c r="BJ10" s="32">
        <f t="shared" si="14"/>
        <v>0.50771531451479923</v>
      </c>
      <c r="BK10" s="32">
        <f t="shared" si="15"/>
        <v>2.4432354826491158</v>
      </c>
      <c r="BL10" s="13">
        <f t="shared" si="16"/>
        <v>-5.0445973009401364</v>
      </c>
      <c r="BM10" s="13">
        <f t="shared" si="17"/>
        <v>-0.34478185479998635</v>
      </c>
      <c r="BN10" s="13">
        <f t="shared" si="23"/>
        <v>-2.5462519501768943</v>
      </c>
      <c r="BO10" s="13">
        <f t="shared" ref="BO10:BP10" si="28">SUM(AS10:AT10)</f>
        <v>-2.0212029416061066</v>
      </c>
      <c r="BP10" s="13">
        <f t="shared" si="28"/>
        <v>-1.4556942804293662</v>
      </c>
      <c r="BQ10" s="7" t="str">
        <f t="shared" si="25"/>
        <v>N/A</v>
      </c>
      <c r="BR10" s="7" t="str">
        <f t="shared" si="26"/>
        <v>N/A</v>
      </c>
      <c r="BS10" s="19"/>
      <c r="BT10" s="648">
        <f t="shared" si="27"/>
        <v>-4.0019462306062605</v>
      </c>
    </row>
    <row r="11" spans="1:72" x14ac:dyDescent="0.45">
      <c r="A11" s="33" t="s">
        <v>14</v>
      </c>
      <c r="B11" s="34"/>
      <c r="C11" s="560" t="e">
        <f t="shared" ref="C11:L11" si="29">C4+C10</f>
        <v>#REF!</v>
      </c>
      <c r="D11" s="560">
        <f t="shared" si="29"/>
        <v>162.51569948312235</v>
      </c>
      <c r="E11" s="560">
        <f t="shared" si="29"/>
        <v>192.5305607273736</v>
      </c>
      <c r="F11" s="560">
        <f t="shared" si="29"/>
        <v>188.95366016458723</v>
      </c>
      <c r="G11" s="560">
        <f t="shared" si="29"/>
        <v>191.59745623273369</v>
      </c>
      <c r="H11" s="560">
        <f t="shared" si="29"/>
        <v>190.81986915386705</v>
      </c>
      <c r="I11" s="560">
        <f t="shared" si="29"/>
        <v>189.02029449863605</v>
      </c>
      <c r="J11" s="560">
        <f t="shared" si="29"/>
        <v>152.58306270854644</v>
      </c>
      <c r="K11" s="560">
        <f t="shared" si="29"/>
        <v>192.95578850455246</v>
      </c>
      <c r="L11" s="560">
        <f t="shared" si="29"/>
        <v>180.22894213818753</v>
      </c>
      <c r="M11" s="540">
        <f t="shared" si="18"/>
        <v>0.26459506762636686</v>
      </c>
      <c r="N11" s="540">
        <f t="shared" si="18"/>
        <v>-6.5957318331834602E-2</v>
      </c>
      <c r="O11" s="36"/>
      <c r="P11" s="560">
        <f t="shared" ref="P11:AU11" si="30">P4+P10</f>
        <v>42.922806753437087</v>
      </c>
      <c r="Q11" s="560">
        <f t="shared" si="30"/>
        <v>42.767289337663769</v>
      </c>
      <c r="R11" s="560">
        <f t="shared" si="30"/>
        <v>44.166946079623671</v>
      </c>
      <c r="S11" s="560">
        <f t="shared" si="30"/>
        <v>47.899364058183409</v>
      </c>
      <c r="T11" s="560">
        <f t="shared" si="30"/>
        <v>52.25385169983646</v>
      </c>
      <c r="U11" s="560">
        <f t="shared" si="30"/>
        <v>48.832468552823357</v>
      </c>
      <c r="V11" s="560">
        <f t="shared" si="30"/>
        <v>44.322463495396995</v>
      </c>
      <c r="W11" s="560">
        <f t="shared" si="30"/>
        <v>53.186956194476394</v>
      </c>
      <c r="X11" s="560">
        <f t="shared" si="30"/>
        <v>47.121776979316799</v>
      </c>
      <c r="Y11" s="560">
        <f t="shared" si="30"/>
        <v>44.166946079623671</v>
      </c>
      <c r="Z11" s="560">
        <f t="shared" si="30"/>
        <v>42.456254506117119</v>
      </c>
      <c r="AA11" s="560">
        <f t="shared" si="30"/>
        <v>50.698677542103233</v>
      </c>
      <c r="AB11" s="560">
        <f t="shared" si="30"/>
        <v>48.36591630550339</v>
      </c>
      <c r="AC11" s="560">
        <f t="shared" si="30"/>
        <v>50.076607879009941</v>
      </c>
      <c r="AD11" s="560">
        <f t="shared" si="30"/>
        <v>40.279010685290608</v>
      </c>
      <c r="AE11" s="560">
        <f t="shared" si="30"/>
        <v>51.631782036743168</v>
      </c>
      <c r="AF11" s="560">
        <f t="shared" si="30"/>
        <v>51.165229789423194</v>
      </c>
      <c r="AG11" s="560">
        <f t="shared" si="30"/>
        <v>48.05488147395674</v>
      </c>
      <c r="AH11" s="560">
        <f t="shared" si="30"/>
        <v>41.274052767805294</v>
      </c>
      <c r="AI11" s="560">
        <f t="shared" si="30"/>
        <v>50.815416438610484</v>
      </c>
      <c r="AJ11" s="560">
        <f t="shared" si="30"/>
        <v>46.544100749005992</v>
      </c>
      <c r="AK11" s="560">
        <f t="shared" si="30"/>
        <v>50.386724543214306</v>
      </c>
      <c r="AL11" s="560">
        <f t="shared" si="30"/>
        <v>40.496098017299531</v>
      </c>
      <c r="AM11" s="560">
        <f t="shared" si="30"/>
        <v>30.080492802483061</v>
      </c>
      <c r="AN11" s="560">
        <f t="shared" si="30"/>
        <v>43.055298935867086</v>
      </c>
      <c r="AO11" s="560">
        <f t="shared" si="30"/>
        <v>38.951172952896741</v>
      </c>
      <c r="AP11" s="560">
        <f t="shared" si="30"/>
        <v>44.646295573253745</v>
      </c>
      <c r="AQ11" s="560">
        <f t="shared" si="30"/>
        <v>49.26225238643368</v>
      </c>
      <c r="AR11" s="560">
        <f t="shared" si="30"/>
        <v>47.54268721379438</v>
      </c>
      <c r="AS11" s="560">
        <f t="shared" si="30"/>
        <v>51.504553331070625</v>
      </c>
      <c r="AT11" s="560">
        <f t="shared" si="30"/>
        <v>38.654123206254567</v>
      </c>
      <c r="AU11" s="560">
        <f t="shared" si="30"/>
        <v>47.424593289581779</v>
      </c>
      <c r="AV11" s="561">
        <f t="shared" si="19"/>
        <v>-3.7303594696331266E-2</v>
      </c>
      <c r="AW11" s="561">
        <f t="shared" si="20"/>
        <v>0.22689610721549291</v>
      </c>
      <c r="AX11" s="4"/>
      <c r="AY11" s="34">
        <f t="shared" ref="AY11:BC11" si="31">AY4+AY10</f>
        <v>76.825603392021463</v>
      </c>
      <c r="AZ11" s="34">
        <f t="shared" si="31"/>
        <v>85.690096091100855</v>
      </c>
      <c r="BA11" s="34">
        <f t="shared" si="31"/>
        <v>92.066310137807079</v>
      </c>
      <c r="BB11" s="34">
        <f t="shared" si="31"/>
        <v>101.08632025265982</v>
      </c>
      <c r="BC11" s="34">
        <f t="shared" si="31"/>
        <v>97.509419689873383</v>
      </c>
      <c r="BD11" s="34">
        <f>BD4+BD10</f>
        <v>91.288723058940477</v>
      </c>
      <c r="BE11" s="34">
        <f>BE4+BE10</f>
        <v>93.154932048220346</v>
      </c>
      <c r="BF11" s="34">
        <f t="shared" si="10"/>
        <v>98.442524184513331</v>
      </c>
      <c r="BG11" s="34">
        <f t="shared" si="11"/>
        <v>91.910792722033776</v>
      </c>
      <c r="BH11" s="34">
        <f t="shared" si="12"/>
        <v>99.220111263379934</v>
      </c>
      <c r="BI11" s="34">
        <f t="shared" si="13"/>
        <v>92.089469206415771</v>
      </c>
      <c r="BJ11" s="34">
        <f t="shared" si="14"/>
        <v>96.930825292220305</v>
      </c>
      <c r="BK11" s="34">
        <f t="shared" si="15"/>
        <v>70.576590819782595</v>
      </c>
      <c r="BL11" s="34">
        <f t="shared" si="16"/>
        <v>82.006471888763826</v>
      </c>
      <c r="BM11" s="34">
        <f t="shared" si="17"/>
        <v>93.908547959687425</v>
      </c>
      <c r="BN11" s="34">
        <f t="shared" si="23"/>
        <v>99.047240544865005</v>
      </c>
      <c r="BO11" s="34">
        <f t="shared" si="24"/>
        <v>90.158676537325192</v>
      </c>
      <c r="BP11" s="34">
        <f t="shared" si="24"/>
        <v>86.078716495836346</v>
      </c>
      <c r="BQ11" s="561">
        <f t="shared" si="25"/>
        <v>-0.13093271430569897</v>
      </c>
      <c r="BR11" s="561">
        <f t="shared" si="26"/>
        <v>-4.5253104838997582E-2</v>
      </c>
      <c r="BS11" s="19"/>
      <c r="BT11" s="645">
        <f t="shared" si="27"/>
        <v>185.12595704070134</v>
      </c>
    </row>
    <row r="12" spans="1:72" x14ac:dyDescent="0.45">
      <c r="A12" s="23"/>
      <c r="B12" s="4"/>
      <c r="C12" s="4"/>
      <c r="D12" s="4"/>
      <c r="E12" s="4"/>
      <c r="F12" s="4"/>
      <c r="G12" s="4"/>
      <c r="H12" s="4"/>
      <c r="I12" s="4"/>
      <c r="J12" s="4"/>
      <c r="K12" s="4"/>
      <c r="L12" s="4"/>
      <c r="M12" s="35"/>
      <c r="N12" s="541"/>
      <c r="O12" s="36"/>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492"/>
      <c r="AW12" s="492"/>
      <c r="AX12" s="4"/>
      <c r="AY12" s="7"/>
      <c r="AZ12" s="7"/>
      <c r="BA12" s="7"/>
      <c r="BB12" s="7"/>
      <c r="BC12" s="7"/>
      <c r="BD12" s="7"/>
      <c r="BE12" s="7"/>
      <c r="BF12" s="7"/>
      <c r="BG12" s="7"/>
      <c r="BH12" s="7"/>
      <c r="BI12" s="7"/>
      <c r="BJ12" s="7"/>
      <c r="BK12" s="7"/>
      <c r="BL12" s="7"/>
      <c r="BM12" s="7"/>
      <c r="BN12" s="7"/>
      <c r="BO12" s="7"/>
      <c r="BP12" s="7"/>
      <c r="BQ12" s="492"/>
      <c r="BR12" s="492"/>
      <c r="BS12" s="19"/>
      <c r="BT12" s="13"/>
    </row>
    <row r="13" spans="1:72" x14ac:dyDescent="0.45">
      <c r="A13" s="23" t="s">
        <v>22</v>
      </c>
      <c r="B13" s="9"/>
      <c r="C13" s="554">
        <f t="shared" ref="C13:L13" si="32">SUM(C14:C16)</f>
        <v>62.206966309329118</v>
      </c>
      <c r="D13" s="554">
        <f t="shared" si="32"/>
        <v>63.91765788283567</v>
      </c>
      <c r="E13" s="554">
        <f t="shared" si="32"/>
        <v>53.497991026023044</v>
      </c>
      <c r="F13" s="554">
        <f t="shared" si="32"/>
        <v>57.852478667676081</v>
      </c>
      <c r="G13" s="554">
        <f t="shared" si="32"/>
        <v>59.563170241182632</v>
      </c>
      <c r="H13" s="554">
        <f t="shared" si="32"/>
        <v>60.807309567369209</v>
      </c>
      <c r="I13" s="554">
        <f t="shared" si="32"/>
        <v>66.477490017905126</v>
      </c>
      <c r="J13" s="554">
        <f t="shared" si="32"/>
        <v>59.990420410184512</v>
      </c>
      <c r="K13" s="554">
        <f t="shared" si="32"/>
        <v>60.226051839470102</v>
      </c>
      <c r="L13" s="554">
        <f t="shared" si="32"/>
        <v>53.488381518332318</v>
      </c>
      <c r="M13" s="492">
        <f t="shared" ref="M13:N16" si="33">IF(ISERROR(K13/J13),"N/A",IF(J13&lt;0,"N/A",IF(K13&lt;0,"N/A",IF(K13/J13-1&gt;300%,"&gt;±300%",IF(K13/J13-1&lt;-300%,"&gt;±300%",K13/J13-1)))))</f>
        <v>3.9278176027848222E-3</v>
      </c>
      <c r="N13" s="492">
        <f t="shared" si="33"/>
        <v>-0.11187302031846202</v>
      </c>
      <c r="O13" s="36"/>
      <c r="P13" s="555">
        <f t="shared" ref="P13" si="34">SUM(P14:P16)</f>
        <v>17.573467982385473</v>
      </c>
      <c r="Q13" s="555">
        <f t="shared" ref="Q13:AU13" si="35">SUM(Q14:Q16)</f>
        <v>14.774154498465666</v>
      </c>
      <c r="R13" s="555">
        <f t="shared" si="35"/>
        <v>13.530015172279082</v>
      </c>
      <c r="S13" s="555">
        <f t="shared" si="35"/>
        <v>14.774154498465666</v>
      </c>
      <c r="T13" s="555">
        <f t="shared" si="35"/>
        <v>12.907945509185792</v>
      </c>
      <c r="U13" s="555">
        <f t="shared" si="35"/>
        <v>11.508288767225888</v>
      </c>
      <c r="V13" s="555">
        <f t="shared" si="35"/>
        <v>12.2858758460925</v>
      </c>
      <c r="W13" s="555">
        <f t="shared" si="35"/>
        <v>14.929671914238988</v>
      </c>
      <c r="X13" s="555">
        <f t="shared" si="35"/>
        <v>15.862776408878926</v>
      </c>
      <c r="Y13" s="555">
        <f t="shared" si="35"/>
        <v>14.307602251145696</v>
      </c>
      <c r="Z13" s="555">
        <f t="shared" si="35"/>
        <v>13.063462924959115</v>
      </c>
      <c r="AA13" s="555">
        <f t="shared" si="35"/>
        <v>14.929671914238988</v>
      </c>
      <c r="AB13" s="555">
        <f t="shared" si="35"/>
        <v>14.929671914238988</v>
      </c>
      <c r="AC13" s="555">
        <f t="shared" si="35"/>
        <v>15.707258993105601</v>
      </c>
      <c r="AD13" s="555">
        <f t="shared" si="35"/>
        <v>14.307602251145697</v>
      </c>
      <c r="AE13" s="555">
        <f t="shared" si="35"/>
        <v>14.929671914238989</v>
      </c>
      <c r="AF13" s="555">
        <f t="shared" si="35"/>
        <v>15.240706745785634</v>
      </c>
      <c r="AG13" s="555">
        <f t="shared" si="35"/>
        <v>15.396224161558957</v>
      </c>
      <c r="AH13" s="555">
        <f t="shared" si="35"/>
        <v>16.698923934057351</v>
      </c>
      <c r="AI13" s="555">
        <f t="shared" si="35"/>
        <v>17.189350093095872</v>
      </c>
      <c r="AJ13" s="555">
        <f t="shared" si="35"/>
        <v>16.184104027888239</v>
      </c>
      <c r="AK13" s="555">
        <f t="shared" si="35"/>
        <v>16.405111962863675</v>
      </c>
      <c r="AL13" s="555">
        <f t="shared" si="35"/>
        <v>13.92440619376624</v>
      </c>
      <c r="AM13" s="555">
        <f t="shared" si="35"/>
        <v>11.67305179928981</v>
      </c>
      <c r="AN13" s="555">
        <f t="shared" si="35"/>
        <v>16.556212341903858</v>
      </c>
      <c r="AO13" s="555">
        <f t="shared" si="35"/>
        <v>18.10890555282792</v>
      </c>
      <c r="AP13" s="555">
        <f t="shared" si="35"/>
        <v>15.968471747664209</v>
      </c>
      <c r="AQ13" s="555">
        <f t="shared" si="35"/>
        <v>16.255619141841795</v>
      </c>
      <c r="AR13" s="555">
        <f t="shared" si="35"/>
        <v>14.044926749741704</v>
      </c>
      <c r="AS13" s="555">
        <f t="shared" si="35"/>
        <v>13.957034200222385</v>
      </c>
      <c r="AT13" s="555">
        <f t="shared" si="35"/>
        <v>13.849329825862709</v>
      </c>
      <c r="AU13" s="555">
        <f t="shared" si="35"/>
        <v>13.577634314532059</v>
      </c>
      <c r="AV13" s="492">
        <f t="shared" ref="AV13:AV16" si="36">IF(ISERROR(AU13/AQ13),"N/A",IF(AQ13&lt;0,"N/A",IF(AU13&lt;0,"N/A",IF(AU13/AQ13-1&gt;300%,"&gt;±300%",IF(AU13/AQ13-1&lt;-300%,"&gt;±300%",AU13/AQ13-1)))))</f>
        <v>-0.16474209957445607</v>
      </c>
      <c r="AW13" s="492">
        <f t="shared" ref="AW13:AW16" si="37">IF(ISERROR(AU13/AT13),"N/A",IF(AT13&lt;0,"N/A",IF(AU13&lt;0,"N/A",IF(AU13/AT13-1&gt;300%,"&gt;±300%",IF(AU13/AT13-1&lt;-300%,"&gt;±300%",AU13/AT13-1)))))</f>
        <v>-1.9617953702227298E-2</v>
      </c>
      <c r="AX13" s="4"/>
      <c r="AY13" s="9">
        <f>SUM(AY14:AY16)</f>
        <v>31.57003540198453</v>
      </c>
      <c r="AZ13" s="9">
        <f>SUM(AZ14:AZ16)</f>
        <v>32.347622480851143</v>
      </c>
      <c r="BA13" s="9">
        <f>SUM(R13:S13)</f>
        <v>28.304169670744749</v>
      </c>
      <c r="BB13" s="9">
        <f>SUM(T13:U13)</f>
        <v>24.416234276411679</v>
      </c>
      <c r="BC13" s="9">
        <f>SUM(V13:W13)</f>
        <v>27.215547760331489</v>
      </c>
      <c r="BD13" s="9">
        <f>SUM(X13:Y13)</f>
        <v>30.170378660024621</v>
      </c>
      <c r="BE13" s="9">
        <f>SUM(Z13:AA13)</f>
        <v>27.993134839198103</v>
      </c>
      <c r="BF13" s="9">
        <f>SUM(AB13:AC13)</f>
        <v>30.636930907344588</v>
      </c>
      <c r="BG13" s="9">
        <f>SUM(AD13:AE13)</f>
        <v>29.237274165384687</v>
      </c>
      <c r="BH13" s="9">
        <f>SUM(AF13:AG13)</f>
        <v>30.636930907344592</v>
      </c>
      <c r="BI13" s="9">
        <f>SUM(AH13:AI13)</f>
        <v>33.888274027153223</v>
      </c>
      <c r="BJ13" s="9">
        <f>SUM(AJ13:AK13)</f>
        <v>32.58921599075191</v>
      </c>
      <c r="BK13" s="9">
        <f>SUM(AL13:AM13)</f>
        <v>25.59745799305605</v>
      </c>
      <c r="BL13" s="9">
        <f>SUM(AN13:AO13)</f>
        <v>34.665117894731779</v>
      </c>
      <c r="BM13" s="9">
        <f t="shared" ref="BM13:BM16" si="38">SUM(AP13:AQ13)</f>
        <v>32.224090889506002</v>
      </c>
      <c r="BN13" s="9">
        <f t="shared" si="23"/>
        <v>28.001960949964086</v>
      </c>
      <c r="BO13" s="9">
        <f t="shared" ref="BO13:BP18" si="39">AS13+AT13</f>
        <v>27.806364026085092</v>
      </c>
      <c r="BP13" s="9">
        <f t="shared" si="39"/>
        <v>27.426964140394766</v>
      </c>
      <c r="BQ13" s="492">
        <f t="shared" ref="BQ13:BQ16" si="40">IF(ISERROR(BP13/BN13),"N/A",IF(BN13&lt;0,"N/A",IF(BP13&lt;0,"N/A",IF(BP13/BN13-1&gt;300%,"&gt;±300%",IF(BP13/BN13-1&lt;-300%,"&gt;±300%",BP13/BN13-1)))))</f>
        <v>-2.0534162253735277E-2</v>
      </c>
      <c r="BR13" s="492">
        <f t="shared" ref="BR13:BR16" si="41">IF(ISERROR(BP13/BO13),"N/A",IF(BO13&lt;0,"N/A",IF(BP13&lt;0,"N/A",IF(BP13/BO13-1&gt;300%,"&gt;±300%",IF(BP13/BO13-1&lt;-300%,"&gt;±300%",BP13/BO13-1)))))</f>
        <v>-1.3644354412335691E-2</v>
      </c>
      <c r="BS13" s="643"/>
      <c r="BT13" s="36">
        <f t="shared" ref="BT13:BT16" si="42">SUM(AR13:AU13)</f>
        <v>55.42892509035886</v>
      </c>
    </row>
    <row r="14" spans="1:72" x14ac:dyDescent="0.45">
      <c r="A14" s="7"/>
      <c r="B14" s="7" t="s">
        <v>4</v>
      </c>
      <c r="C14" s="7">
        <f>'Table 1(Q2''22)'!C14/32.15074</f>
        <v>34.835901133224304</v>
      </c>
      <c r="D14" s="7">
        <f>'Table 1(Q2''22)'!D14/32.15074</f>
        <v>39.034871359104024</v>
      </c>
      <c r="E14" s="7">
        <f>'Table 1(Q2''22)'!E14/32.15074</f>
        <v>36.857627538277505</v>
      </c>
      <c r="F14" s="7">
        <f>'Table 1(Q2''22)'!F14/32.15074</f>
        <v>37.635214617144115</v>
      </c>
      <c r="G14" s="7">
        <f>'Table 1(Q2''22)'!G14/32.15074</f>
        <v>41.212115179930542</v>
      </c>
      <c r="H14" s="7">
        <f>'Table 1(Q2''22)'!H14/32.15074</f>
        <v>44.166946079623671</v>
      </c>
      <c r="I14" s="7">
        <f>'Table 1(Q2''22)'!I14/32.15074</f>
        <v>49.414696839560044</v>
      </c>
      <c r="J14" s="7">
        <f>'Table 1(Q2''22)'!J14/32.15074</f>
        <v>44.796975721105596</v>
      </c>
      <c r="K14" s="7">
        <f>'Table 1(Q2''22)'!K14/32.15074</f>
        <v>45.024823738679942</v>
      </c>
      <c r="L14" s="7">
        <f>'Table 1(Q2''22)'!L14/32.15074</f>
        <v>38.494346680298335</v>
      </c>
      <c r="M14" s="26">
        <f t="shared" si="33"/>
        <v>5.0862366020614225E-3</v>
      </c>
      <c r="N14" s="26">
        <f t="shared" si="33"/>
        <v>-0.14504170180174192</v>
      </c>
      <c r="O14" s="36"/>
      <c r="P14" s="7">
        <f>'Table 1(Q2''22)'!P14/32.15074</f>
        <v>11.352771351452564</v>
      </c>
      <c r="Q14" s="7">
        <f>'Table 1(Q2''22)'!Q14/32.15074</f>
        <v>9.4865623621726911</v>
      </c>
      <c r="R14" s="7">
        <f>'Table 1(Q2''22)'!R14/32.15074</f>
        <v>9.7975971937193354</v>
      </c>
      <c r="S14" s="7">
        <f>'Table 1(Q2''22)'!S14/32.15074</f>
        <v>9.6420797779460141</v>
      </c>
      <c r="T14" s="7">
        <f>'Table 1(Q2''22)'!T14/32.15074</f>
        <v>9.1755275306260451</v>
      </c>
      <c r="U14" s="7">
        <f>'Table 1(Q2''22)'!U14/32.15074</f>
        <v>8.2424230359861088</v>
      </c>
      <c r="V14" s="7">
        <f>'Table 1(Q2''22)'!V14/32.15074</f>
        <v>8.7089752833060761</v>
      </c>
      <c r="W14" s="7">
        <f>'Table 1(Q2''22)'!W14/32.15074</f>
        <v>10.57518427258595</v>
      </c>
      <c r="X14" s="7">
        <f>'Table 1(Q2''22)'!X14/32.15074</f>
        <v>9.7975971937193354</v>
      </c>
      <c r="Y14" s="7">
        <f>'Table 1(Q2''22)'!Y14/32.15074</f>
        <v>8.7089752833060761</v>
      </c>
      <c r="Z14" s="7">
        <f>'Table 1(Q2''22)'!Z14/32.15074</f>
        <v>9.3310449463993681</v>
      </c>
      <c r="AA14" s="7">
        <f>'Table 1(Q2''22)'!AA14/32.15074</f>
        <v>10.264149441039304</v>
      </c>
      <c r="AB14" s="7">
        <f>'Table 1(Q2''22)'!AB14/32.15074</f>
        <v>10.264149441039304</v>
      </c>
      <c r="AC14" s="7">
        <f>'Table 1(Q2''22)'!AC14/32.15074</f>
        <v>11.352771351452564</v>
      </c>
      <c r="AD14" s="7">
        <f>'Table 1(Q2''22)'!AD14/32.15074</f>
        <v>10.264149441039304</v>
      </c>
      <c r="AE14" s="7">
        <f>'Table 1(Q2''22)'!AE14/32.15074</f>
        <v>10.730701688359273</v>
      </c>
      <c r="AF14" s="7">
        <f>'Table 1(Q2''22)'!AF14/32.15074</f>
        <v>11.352771351452564</v>
      </c>
      <c r="AG14" s="7">
        <f>'Table 1(Q2''22)'!AG14/32.15074</f>
        <v>11.819323598772533</v>
      </c>
      <c r="AH14" s="7">
        <f>'Table 1(Q2''22)'!AH14/32.15074</f>
        <v>12.369917230235103</v>
      </c>
      <c r="AI14" s="7">
        <f>'Table 1(Q2''22)'!AI14/32.15074</f>
        <v>12.947527106291426</v>
      </c>
      <c r="AJ14" s="7">
        <f>'Table 1(Q2''22)'!AJ14/32.15074</f>
        <v>12.031828102856728</v>
      </c>
      <c r="AK14" s="7">
        <f>'Table 1(Q2''22)'!AK14/32.15074</f>
        <v>12.065424400176786</v>
      </c>
      <c r="AL14" s="7">
        <f>'Table 1(Q2''22)'!AL14/32.15074</f>
        <v>11.236229091755341</v>
      </c>
      <c r="AM14" s="7">
        <f>'Table 1(Q2''22)'!AM14/32.15074</f>
        <v>8.1770822264781415</v>
      </c>
      <c r="AN14" s="7">
        <f>'Table 1(Q2''22)'!AN14/32.15074</f>
        <v>12.249585240260988</v>
      </c>
      <c r="AO14" s="7">
        <f>'Table 1(Q2''22)'!AO14/32.15074</f>
        <v>13.13407916261113</v>
      </c>
      <c r="AP14" s="7">
        <f>'Table 1(Q2''22)'!AP14/32.15074</f>
        <v>11.79953205338964</v>
      </c>
      <c r="AQ14" s="7">
        <f>'Table 1(Q2''22)'!AQ14/32.15074</f>
        <v>12.706089031524286</v>
      </c>
      <c r="AR14" s="7">
        <f>'Table 1(Q2''22)'!AR14/32.15074</f>
        <v>10.274615551285214</v>
      </c>
      <c r="AS14" s="7">
        <f>'Table 1(Q2''22)'!AS14/32.15074</f>
        <v>10.244587102480796</v>
      </c>
      <c r="AT14" s="7">
        <f>'Table 1(Q2''22)'!AT14/32.15074</f>
        <v>10.244587102480796</v>
      </c>
      <c r="AU14" s="7">
        <f>'Table 1(Q2''22)'!AU14/32.15074</f>
        <v>10.164871225219429</v>
      </c>
      <c r="AV14" s="492">
        <f t="shared" si="36"/>
        <v>-0.19999999999999996</v>
      </c>
      <c r="AW14" s="492">
        <f t="shared" si="37"/>
        <v>-7.7812679480331326E-3</v>
      </c>
      <c r="AX14" s="4"/>
      <c r="AY14" s="13">
        <f>D14-AZ14</f>
        <v>18.195537645478769</v>
      </c>
      <c r="AZ14" s="13">
        <f>SUM(P14:Q14)</f>
        <v>20.839333713625255</v>
      </c>
      <c r="BA14" s="13">
        <f>SUM(R14:S14)</f>
        <v>19.439676971665349</v>
      </c>
      <c r="BB14" s="13">
        <f>SUM(T14:U14)</f>
        <v>17.417950566612156</v>
      </c>
      <c r="BC14" s="13">
        <f>SUM(V14:W14)</f>
        <v>19.284159555892025</v>
      </c>
      <c r="BD14" s="13">
        <f>SUM(X14:Y14)</f>
        <v>18.506572477025411</v>
      </c>
      <c r="BE14" s="13">
        <f>SUM(Z14:AA14)</f>
        <v>19.595194387438674</v>
      </c>
      <c r="BF14" s="13">
        <f>SUM(AB14:AC14)</f>
        <v>21.616920792491868</v>
      </c>
      <c r="BG14" s="13">
        <f>SUM(AD14:AE14)</f>
        <v>20.994851129398576</v>
      </c>
      <c r="BH14" s="13">
        <f>SUM(AF14:AG14)</f>
        <v>23.172094950225095</v>
      </c>
      <c r="BI14" s="13">
        <f>SUM(AH14:AI14)</f>
        <v>25.317444336526528</v>
      </c>
      <c r="BJ14" s="13">
        <f>SUM(AJ14:AK14)</f>
        <v>24.097252503033516</v>
      </c>
      <c r="BK14" s="13">
        <f>SUM(AL14:AM14)</f>
        <v>19.413311318233482</v>
      </c>
      <c r="BL14" s="13">
        <f>SUM(AN14:AO14)</f>
        <v>25.383664402872117</v>
      </c>
      <c r="BM14" s="13">
        <f t="shared" si="38"/>
        <v>24.505621084913926</v>
      </c>
      <c r="BN14" s="13">
        <f t="shared" si="23"/>
        <v>20.519202653766008</v>
      </c>
      <c r="BO14" s="13">
        <f t="shared" si="39"/>
        <v>20.489174204961593</v>
      </c>
      <c r="BP14" s="13">
        <f t="shared" si="39"/>
        <v>20.409458327700225</v>
      </c>
      <c r="BQ14" s="492">
        <f t="shared" si="40"/>
        <v>-5.3483718601337049E-3</v>
      </c>
      <c r="BR14" s="492">
        <f t="shared" si="41"/>
        <v>-3.8906339740165663E-3</v>
      </c>
      <c r="BS14" s="19"/>
      <c r="BT14" s="13">
        <f t="shared" si="42"/>
        <v>40.928660981466237</v>
      </c>
    </row>
    <row r="15" spans="1:72" x14ac:dyDescent="0.45">
      <c r="A15" s="7"/>
      <c r="B15" s="7" t="s">
        <v>5</v>
      </c>
      <c r="C15" s="7">
        <f>'Table 1(Q2''22)'!C15/32.15074</f>
        <v>26.593478097238197</v>
      </c>
      <c r="D15" s="7">
        <f>'Table 1(Q2''22)'!D15/32.15074</f>
        <v>24.105199444865033</v>
      </c>
      <c r="E15" s="7">
        <f>'Table 1(Q2''22)'!E15/32.15074</f>
        <v>16.018293824652247</v>
      </c>
      <c r="F15" s="7">
        <f>'Table 1(Q2''22)'!F15/32.15074</f>
        <v>19.439676971665349</v>
      </c>
      <c r="G15" s="7">
        <f>'Table 1(Q2''22)'!G15/32.15074</f>
        <v>17.417950566612152</v>
      </c>
      <c r="H15" s="7">
        <f>'Table 1(Q2''22)'!H15/32.15074</f>
        <v>15.707258993105603</v>
      </c>
      <c r="I15" s="7">
        <f>'Table 1(Q2''22)'!I15/32.15074</f>
        <v>14.81865223506305</v>
      </c>
      <c r="J15" s="7">
        <f>'Table 1(Q2''22)'!J15/32.15074</f>
        <v>13.121102425689912</v>
      </c>
      <c r="K15" s="7">
        <f>'Table 1(Q2''22)'!K15/32.15074</f>
        <v>13.121747869800059</v>
      </c>
      <c r="L15" s="7">
        <f>'Table 1(Q2''22)'!L15/32.15074</f>
        <v>12.821720276948302</v>
      </c>
      <c r="M15" s="26">
        <f t="shared" si="33"/>
        <v>4.9191301859208281E-5</v>
      </c>
      <c r="N15" s="26">
        <f t="shared" si="33"/>
        <v>-2.2864910668057847E-2</v>
      </c>
      <c r="O15" s="36"/>
      <c r="P15" s="7">
        <f>'Table 1(Q2''22)'!P15/32.15074</f>
        <v>6.2206966309329115</v>
      </c>
      <c r="Q15" s="7">
        <f>'Table 1(Q2''22)'!Q15/32.15074</f>
        <v>5.2875921362929752</v>
      </c>
      <c r="R15" s="7">
        <f>'Table 1(Q2''22)'!R15/32.15074</f>
        <v>3.7324179785597473</v>
      </c>
      <c r="S15" s="7">
        <f>'Table 1(Q2''22)'!S15/32.15074</f>
        <v>5.1320747205196522</v>
      </c>
      <c r="T15" s="7">
        <f>'Table 1(Q2''22)'!T15/32.15074</f>
        <v>3.7324179785597473</v>
      </c>
      <c r="U15" s="7">
        <f>'Table 1(Q2''22)'!U15/32.15074</f>
        <v>3.2658657312397787</v>
      </c>
      <c r="V15" s="7">
        <f>'Table 1(Q2''22)'!V15/32.15074</f>
        <v>3.5769005627864243</v>
      </c>
      <c r="W15" s="7">
        <f>'Table 1(Q2''22)'!W15/32.15074</f>
        <v>4.354487641653038</v>
      </c>
      <c r="X15" s="7">
        <f>'Table 1(Q2''22)'!X15/32.15074</f>
        <v>6.0651792151595894</v>
      </c>
      <c r="Y15" s="7">
        <f>'Table 1(Q2''22)'!Y15/32.15074</f>
        <v>5.5986269678396203</v>
      </c>
      <c r="Z15" s="7">
        <f>'Table 1(Q2''22)'!Z15/32.15074</f>
        <v>3.7324179785597473</v>
      </c>
      <c r="AA15" s="7">
        <f>'Table 1(Q2''22)'!AA15/32.15074</f>
        <v>4.6655224731996841</v>
      </c>
      <c r="AB15" s="7">
        <f>'Table 1(Q2''22)'!AB15/32.15074</f>
        <v>4.6655224731996841</v>
      </c>
      <c r="AC15" s="7">
        <f>'Table 1(Q2''22)'!AC15/32.15074</f>
        <v>4.354487641653038</v>
      </c>
      <c r="AD15" s="7">
        <f>'Table 1(Q2''22)'!AD15/32.15074</f>
        <v>4.0434528101063929</v>
      </c>
      <c r="AE15" s="7">
        <f>'Table 1(Q2''22)'!AE15/32.15074</f>
        <v>4.1989702258797159</v>
      </c>
      <c r="AF15" s="7">
        <f>'Table 1(Q2''22)'!AF15/32.15074</f>
        <v>3.8879353943330699</v>
      </c>
      <c r="AG15" s="7">
        <f>'Table 1(Q2''22)'!AG15/32.15074</f>
        <v>3.5769005627864243</v>
      </c>
      <c r="AH15" s="7">
        <f>'Table 1(Q2''22)'!AH15/32.15074</f>
        <v>3.7455300585689173</v>
      </c>
      <c r="AI15" s="7">
        <f>'Table 1(Q2''22)'!AI15/32.15074</f>
        <v>3.7032291604167544</v>
      </c>
      <c r="AJ15" s="7">
        <f>'Table 1(Q2''22)'!AJ15/32.15074</f>
        <v>3.6192924510020261</v>
      </c>
      <c r="AK15" s="7">
        <f>'Table 1(Q2''22)'!AK15/32.15074</f>
        <v>3.750600565075354</v>
      </c>
      <c r="AL15" s="7">
        <f>'Table 1(Q2''22)'!AL15/32.15074</f>
        <v>2.1713156582156539</v>
      </c>
      <c r="AM15" s="7">
        <f>'Table 1(Q2''22)'!AM15/32.15074</f>
        <v>3.0140588550131984</v>
      </c>
      <c r="AN15" s="7">
        <f>'Table 1(Q2''22)'!AN15/32.15074</f>
        <v>3.7722044506133825</v>
      </c>
      <c r="AO15" s="7">
        <f>'Table 1(Q2''22)'!AO15/32.15074</f>
        <v>4.1635234618476762</v>
      </c>
      <c r="AP15" s="7">
        <f>'Table 1(Q2''22)'!AP15/32.15074</f>
        <v>3.6670638082697828</v>
      </c>
      <c r="AQ15" s="7">
        <f>'Table 1(Q2''22)'!AQ15/32.15074</f>
        <v>3.0352326772837159</v>
      </c>
      <c r="AR15" s="7">
        <f>'Table 1(Q2''22)'!AR15/32.15074</f>
        <v>3.2406470280817574</v>
      </c>
      <c r="AS15" s="7">
        <f>'Table 1(Q2''22)'!AS15/32.15074</f>
        <v>3.1788043561648025</v>
      </c>
      <c r="AT15" s="7">
        <f>'Table 1(Q2''22)'!AT15/32.15074</f>
        <v>3.0616640831104913</v>
      </c>
      <c r="AU15" s="7">
        <f>'Table 1(Q2''22)'!AU15/32.15074</f>
        <v>2.8696844490412095</v>
      </c>
      <c r="AV15" s="492">
        <f t="shared" si="36"/>
        <v>-5.4542186989980146E-2</v>
      </c>
      <c r="AW15" s="492">
        <f t="shared" si="37"/>
        <v>-6.2704342755407927E-2</v>
      </c>
      <c r="AX15" s="4"/>
      <c r="AY15" s="13">
        <f>D15-AZ15</f>
        <v>12.596910677639146</v>
      </c>
      <c r="AZ15" s="13">
        <f>SUM(P15:Q15)</f>
        <v>11.508288767225887</v>
      </c>
      <c r="BA15" s="13">
        <f>SUM(R15:S15)</f>
        <v>8.8644926990793991</v>
      </c>
      <c r="BB15" s="13">
        <f>SUM(T15:U15)</f>
        <v>6.9982837097995265</v>
      </c>
      <c r="BC15" s="13">
        <f>SUM(V15:W15)</f>
        <v>7.9313882044394628</v>
      </c>
      <c r="BD15" s="13">
        <f>SUM(X15:Y15)</f>
        <v>11.66380618299921</v>
      </c>
      <c r="BE15" s="13">
        <f>SUM(Z15:AA15)</f>
        <v>8.3979404517594318</v>
      </c>
      <c r="BF15" s="13">
        <f>SUM(AB15:AC15)</f>
        <v>9.0200101148527221</v>
      </c>
      <c r="BG15" s="13">
        <f>SUM(AD15:AE15)</f>
        <v>8.2424230359861088</v>
      </c>
      <c r="BH15" s="13">
        <f>SUM(AF15:AG15)</f>
        <v>7.4648359571194938</v>
      </c>
      <c r="BI15" s="13">
        <f>SUM(AH15:AI15)</f>
        <v>7.4487592189856713</v>
      </c>
      <c r="BJ15" s="13">
        <f>SUM(AJ15:AK15)</f>
        <v>7.3698930160773806</v>
      </c>
      <c r="BK15" s="13">
        <f>SUM(AL15:AM15)</f>
        <v>5.1853745132288527</v>
      </c>
      <c r="BL15" s="13">
        <f>SUM(AN15:AO15)</f>
        <v>7.9357279124610587</v>
      </c>
      <c r="BM15" s="13">
        <f t="shared" si="38"/>
        <v>6.7022964855534983</v>
      </c>
      <c r="BN15" s="13">
        <f t="shared" si="23"/>
        <v>6.4194513842465604</v>
      </c>
      <c r="BO15" s="13">
        <f t="shared" si="39"/>
        <v>6.2404684392752934</v>
      </c>
      <c r="BP15" s="13">
        <f t="shared" si="39"/>
        <v>5.9313485321517003</v>
      </c>
      <c r="BQ15" s="492">
        <f t="shared" si="40"/>
        <v>-7.6034979140534142E-2</v>
      </c>
      <c r="BR15" s="492">
        <f t="shared" si="41"/>
        <v>-4.9534728062736733E-2</v>
      </c>
      <c r="BS15" s="19"/>
      <c r="BT15" s="13">
        <f t="shared" si="42"/>
        <v>12.350799916398261</v>
      </c>
    </row>
    <row r="16" spans="1:72" x14ac:dyDescent="0.45">
      <c r="A16" s="7"/>
      <c r="B16" s="7" t="s">
        <v>6</v>
      </c>
      <c r="C16" s="7">
        <f>'Table 1(Q2''22)'!C16/32.15074</f>
        <v>0.77758707886661393</v>
      </c>
      <c r="D16" s="7">
        <f>'Table 1(Q2''22)'!D16/32.15074</f>
        <v>0.77758707886661393</v>
      </c>
      <c r="E16" s="7">
        <f>'Table 1(Q2''22)'!E16/32.15074</f>
        <v>0.62206966309329115</v>
      </c>
      <c r="F16" s="7">
        <f>'Table 1(Q2''22)'!F16/32.15074</f>
        <v>0.77758707886661393</v>
      </c>
      <c r="G16" s="7">
        <f>'Table 1(Q2''22)'!G16/32.15074</f>
        <v>0.93310449463993683</v>
      </c>
      <c r="H16" s="7">
        <f>'Table 1(Q2''22)'!H16/32.15074</f>
        <v>0.93310449463993683</v>
      </c>
      <c r="I16" s="7">
        <f>'Table 1(Q2''22)'!I16/32.15074</f>
        <v>2.2441409432820376</v>
      </c>
      <c r="J16" s="7">
        <f>'Table 1(Q2''22)'!J16/32.15074</f>
        <v>2.0723422633890034</v>
      </c>
      <c r="K16" s="7">
        <f>'Table 1(Q2''22)'!K16/32.15074</f>
        <v>2.0794802309900975</v>
      </c>
      <c r="L16" s="7">
        <f>'Table 1(Q2''22)'!L16/32.15074</f>
        <v>2.1723145610856851</v>
      </c>
      <c r="M16" s="26">
        <f t="shared" si="33"/>
        <v>3.4443960957593056E-3</v>
      </c>
      <c r="N16" s="26">
        <f t="shared" si="33"/>
        <v>4.4643045272609649E-2</v>
      </c>
      <c r="O16" s="36"/>
      <c r="P16" s="7">
        <f>'Table 1(Q2''22)'!P16/32.15074</f>
        <v>0</v>
      </c>
      <c r="Q16" s="7">
        <f>'Table 1(Q2''22)'!Q16/32.15074</f>
        <v>0</v>
      </c>
      <c r="R16" s="7">
        <f>'Table 1(Q2''22)'!R16/32.15074</f>
        <v>0</v>
      </c>
      <c r="S16" s="7">
        <f>'Table 1(Q2''22)'!S16/32.15074</f>
        <v>0</v>
      </c>
      <c r="T16" s="7">
        <f>'Table 1(Q2''22)'!T16/32.15074</f>
        <v>0</v>
      </c>
      <c r="U16" s="7">
        <f>'Table 1(Q2''22)'!U16/32.15074</f>
        <v>0</v>
      </c>
      <c r="V16" s="7">
        <f>'Table 1(Q2''22)'!V16/32.15074</f>
        <v>0</v>
      </c>
      <c r="W16" s="7">
        <f>'Table 1(Q2''22)'!W16/32.15074</f>
        <v>0</v>
      </c>
      <c r="X16" s="7">
        <f>'Table 1(Q2''22)'!X16/32.15074</f>
        <v>0</v>
      </c>
      <c r="Y16" s="7">
        <f>'Table 1(Q2''22)'!Y16/32.15074</f>
        <v>0</v>
      </c>
      <c r="Z16" s="7">
        <f>'Table 1(Q2''22)'!Z16/32.15074</f>
        <v>0</v>
      </c>
      <c r="AA16" s="7">
        <f>'Table 1(Q2''22)'!AA16/32.15074</f>
        <v>0</v>
      </c>
      <c r="AB16" s="7">
        <f>'Table 1(Q2''22)'!AB16/32.15074</f>
        <v>0</v>
      </c>
      <c r="AC16" s="7">
        <f>'Table 1(Q2''22)'!AC16/32.15074</f>
        <v>0</v>
      </c>
      <c r="AD16" s="7">
        <f>'Table 1(Q2''22)'!AD16/32.15074</f>
        <v>0</v>
      </c>
      <c r="AE16" s="7">
        <f>'Table 1(Q2''22)'!AE16/32.15074</f>
        <v>0</v>
      </c>
      <c r="AF16" s="7">
        <f>'Table 1(Q2''22)'!AF16/32.15074</f>
        <v>0</v>
      </c>
      <c r="AG16" s="7">
        <f>'Table 1(Q2''22)'!AG16/32.15074</f>
        <v>0</v>
      </c>
      <c r="AH16" s="7">
        <f>'Table 1(Q2''22)'!AH16/32.15074</f>
        <v>0.58347664525332976</v>
      </c>
      <c r="AI16" s="7">
        <f>'Table 1(Q2''22)'!AI16/32.15074</f>
        <v>0.53859382638768905</v>
      </c>
      <c r="AJ16" s="7">
        <f>'Table 1(Q2''22)'!AJ16/32.15074</f>
        <v>0.53298347402948398</v>
      </c>
      <c r="AK16" s="7">
        <f>'Table 1(Q2''22)'!AK16/32.15074</f>
        <v>0.58908699761153482</v>
      </c>
      <c r="AL16" s="7">
        <f>'Table 1(Q2''22)'!AL16/32.15074</f>
        <v>0.51686144379524379</v>
      </c>
      <c r="AM16" s="7">
        <f>'Table 1(Q2''22)'!AM16/32.15074</f>
        <v>0.4819107177984705</v>
      </c>
      <c r="AN16" s="7">
        <f>'Table 1(Q2''22)'!AN16/32.15074</f>
        <v>0.53442265102948749</v>
      </c>
      <c r="AO16" s="7">
        <f>'Table 1(Q2''22)'!AO16/32.15074</f>
        <v>0.81130292836911588</v>
      </c>
      <c r="AP16" s="7">
        <f>'Table 1(Q2''22)'!AP16/32.15074</f>
        <v>0.50187588600478605</v>
      </c>
      <c r="AQ16" s="7">
        <f>'Table 1(Q2''22)'!AQ16/32.15074</f>
        <v>0.51429743303379383</v>
      </c>
      <c r="AR16" s="7">
        <f>'Table 1(Q2''22)'!AR16/32.15074</f>
        <v>0.52966417037473179</v>
      </c>
      <c r="AS16" s="7">
        <f>'Table 1(Q2''22)'!AS16/32.15074</f>
        <v>0.53364274157678571</v>
      </c>
      <c r="AT16" s="7">
        <f>'Table 1(Q2''22)'!AT16/32.15074</f>
        <v>0.54307864027142128</v>
      </c>
      <c r="AU16" s="7">
        <f>'Table 1(Q2''22)'!AU16/32.15074</f>
        <v>0.54307864027142128</v>
      </c>
      <c r="AV16" s="492">
        <f t="shared" si="36"/>
        <v>5.5962183337858962E-2</v>
      </c>
      <c r="AW16" s="492">
        <f t="shared" si="37"/>
        <v>0</v>
      </c>
      <c r="AX16" s="4"/>
      <c r="AY16" s="13">
        <f>D16-AZ16</f>
        <v>0.77758707886661393</v>
      </c>
      <c r="AZ16" s="13">
        <f>SUM(P16:Q16)</f>
        <v>0</v>
      </c>
      <c r="BA16" s="13">
        <f>SUM(R16:S16)</f>
        <v>0</v>
      </c>
      <c r="BB16" s="13">
        <f>SUM(T16:U16)</f>
        <v>0</v>
      </c>
      <c r="BC16" s="13">
        <f>SUM(V16:W16)</f>
        <v>0</v>
      </c>
      <c r="BD16" s="13">
        <f>SUM(X16:Y16)</f>
        <v>0</v>
      </c>
      <c r="BE16" s="13">
        <f>SUM(Z16:AA16)</f>
        <v>0</v>
      </c>
      <c r="BF16" s="13">
        <f>SUM(AB16:AC16)</f>
        <v>0</v>
      </c>
      <c r="BG16" s="13">
        <f>SUM(AD16:AE16)</f>
        <v>0</v>
      </c>
      <c r="BH16" s="13">
        <f>SUM(AF16:AG16)</f>
        <v>0</v>
      </c>
      <c r="BI16" s="13">
        <f>SUM(AH16:AI16)</f>
        <v>1.1220704716410188</v>
      </c>
      <c r="BJ16" s="13">
        <f>SUM(AJ16:AK16)</f>
        <v>1.1220704716410188</v>
      </c>
      <c r="BK16" s="13">
        <f>SUM(AL16:AM16)</f>
        <v>0.99877216159371429</v>
      </c>
      <c r="BL16" s="13">
        <f>SUM(AN16:AO16)</f>
        <v>1.3457255793986034</v>
      </c>
      <c r="BM16" s="13">
        <f t="shared" si="38"/>
        <v>1.0161733190385798</v>
      </c>
      <c r="BN16" s="13">
        <f t="shared" si="23"/>
        <v>1.0633069119515175</v>
      </c>
      <c r="BO16" s="13">
        <f t="shared" si="39"/>
        <v>1.0767213818482069</v>
      </c>
      <c r="BP16" s="13">
        <f t="shared" si="39"/>
        <v>1.0861572805428426</v>
      </c>
      <c r="BQ16" s="492">
        <f t="shared" si="40"/>
        <v>2.1489908825465198E-2</v>
      </c>
      <c r="BR16" s="492">
        <f t="shared" si="41"/>
        <v>8.7635472404559156E-3</v>
      </c>
      <c r="BS16" s="19"/>
      <c r="BT16" s="13">
        <f t="shared" si="42"/>
        <v>2.14946419249436</v>
      </c>
    </row>
    <row r="17" spans="1:72" x14ac:dyDescent="0.45">
      <c r="A17" s="23"/>
      <c r="B17" s="4"/>
      <c r="C17" s="9"/>
      <c r="D17" s="9"/>
      <c r="E17" s="9"/>
      <c r="F17" s="9"/>
      <c r="G17" s="9"/>
      <c r="H17" s="9"/>
      <c r="I17" s="9"/>
      <c r="J17" s="9"/>
      <c r="K17" s="9"/>
      <c r="L17" s="9"/>
      <c r="M17" s="36"/>
      <c r="N17" s="235"/>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492"/>
      <c r="AW17" s="492"/>
      <c r="AX17" s="4"/>
      <c r="AY17" s="199"/>
      <c r="AZ17" s="7"/>
      <c r="BA17" s="7"/>
      <c r="BB17" s="7"/>
      <c r="BC17" s="7"/>
      <c r="BD17" s="7"/>
      <c r="BE17" s="7"/>
      <c r="BF17" s="7"/>
      <c r="BG17" s="7"/>
      <c r="BH17" s="7"/>
      <c r="BI17" s="7"/>
      <c r="BJ17" s="7"/>
      <c r="BK17" s="7"/>
      <c r="BL17" s="7"/>
      <c r="BM17" s="7"/>
      <c r="BN17" s="7"/>
      <c r="BO17" s="7"/>
      <c r="BP17" s="7"/>
      <c r="BQ17" s="492"/>
      <c r="BR17" s="492"/>
      <c r="BS17" s="19"/>
      <c r="BT17" s="649"/>
    </row>
    <row r="18" spans="1:72" x14ac:dyDescent="0.45">
      <c r="A18" s="33" t="s">
        <v>25</v>
      </c>
      <c r="B18" s="34"/>
      <c r="C18" s="560" t="e">
        <f t="shared" ref="C18:L18" si="43">C11+C13</f>
        <v>#REF!</v>
      </c>
      <c r="D18" s="560">
        <f t="shared" si="43"/>
        <v>226.43335736595802</v>
      </c>
      <c r="E18" s="560">
        <f t="shared" si="43"/>
        <v>246.02855175339664</v>
      </c>
      <c r="F18" s="560">
        <f t="shared" si="43"/>
        <v>246.80613883226331</v>
      </c>
      <c r="G18" s="560">
        <f t="shared" si="43"/>
        <v>251.16062647391632</v>
      </c>
      <c r="H18" s="560">
        <f t="shared" si="43"/>
        <v>251.62717872123625</v>
      </c>
      <c r="I18" s="560">
        <f t="shared" si="43"/>
        <v>255.49778451654117</v>
      </c>
      <c r="J18" s="560">
        <f t="shared" si="43"/>
        <v>212.57348311873096</v>
      </c>
      <c r="K18" s="560">
        <f t="shared" si="43"/>
        <v>253.18184034402256</v>
      </c>
      <c r="L18" s="560">
        <f t="shared" si="43"/>
        <v>233.71732365651985</v>
      </c>
      <c r="M18" s="540">
        <f>IF(ISERROR(K18/J18),"N/A",IF(J18&lt;0,"N/A",IF(K18&lt;0,"N/A",IF(K18/J18-1&gt;300%,"&gt;±300%",IF(K18/J18-1&lt;-300%,"&gt;±300%",K18/J18-1)))))</f>
        <v>0.19103209219472683</v>
      </c>
      <c r="N18" s="540">
        <f>IF(ISERROR(L18/K18),"N/A",IF(K18&lt;0,"N/A",IF(L18&lt;0,"N/A",IF(L18/K18-1&gt;300%,"&gt;±300%",IF(L18/K18-1&lt;-300%,"&gt;±300%",L18/K18-1)))))</f>
        <v>-7.6879592395151186E-2</v>
      </c>
      <c r="O18" s="36"/>
      <c r="P18" s="34">
        <f t="shared" ref="P18:AU18" si="44">P11+P13</f>
        <v>60.49627473582256</v>
      </c>
      <c r="Q18" s="34">
        <f t="shared" si="44"/>
        <v>57.541443836129432</v>
      </c>
      <c r="R18" s="34">
        <f t="shared" si="44"/>
        <v>57.696961251902749</v>
      </c>
      <c r="S18" s="34">
        <f t="shared" si="44"/>
        <v>62.673518556649071</v>
      </c>
      <c r="T18" s="34">
        <f t="shared" si="44"/>
        <v>65.161797209022254</v>
      </c>
      <c r="U18" s="34">
        <f t="shared" si="44"/>
        <v>60.340757320049249</v>
      </c>
      <c r="V18" s="34">
        <f t="shared" si="44"/>
        <v>56.608339341489497</v>
      </c>
      <c r="W18" s="34">
        <f t="shared" si="44"/>
        <v>68.116628108715389</v>
      </c>
      <c r="X18" s="34">
        <f t="shared" si="44"/>
        <v>62.984553388195721</v>
      </c>
      <c r="Y18" s="34">
        <f t="shared" si="44"/>
        <v>58.474548330769366</v>
      </c>
      <c r="Z18" s="34">
        <f t="shared" si="44"/>
        <v>55.519717431076231</v>
      </c>
      <c r="AA18" s="34">
        <f t="shared" si="44"/>
        <v>65.628349456342221</v>
      </c>
      <c r="AB18" s="34">
        <f t="shared" si="44"/>
        <v>63.295588219742378</v>
      </c>
      <c r="AC18" s="34">
        <f t="shared" si="44"/>
        <v>65.783866872115539</v>
      </c>
      <c r="AD18" s="34">
        <f t="shared" si="44"/>
        <v>54.586612936436303</v>
      </c>
      <c r="AE18" s="34">
        <f t="shared" si="44"/>
        <v>66.561453950982155</v>
      </c>
      <c r="AF18" s="34">
        <f t="shared" si="44"/>
        <v>66.405936535208824</v>
      </c>
      <c r="AG18" s="34">
        <f t="shared" si="44"/>
        <v>63.451105635515695</v>
      </c>
      <c r="AH18" s="34">
        <f t="shared" si="44"/>
        <v>57.972976701862649</v>
      </c>
      <c r="AI18" s="34">
        <f t="shared" si="44"/>
        <v>68.004766531706352</v>
      </c>
      <c r="AJ18" s="34">
        <f t="shared" si="44"/>
        <v>62.728204776894231</v>
      </c>
      <c r="AK18" s="34">
        <f t="shared" si="44"/>
        <v>66.791836506077985</v>
      </c>
      <c r="AL18" s="34">
        <f t="shared" si="44"/>
        <v>54.420504211065769</v>
      </c>
      <c r="AM18" s="34">
        <f t="shared" si="44"/>
        <v>41.753544601772873</v>
      </c>
      <c r="AN18" s="34">
        <f t="shared" si="44"/>
        <v>59.611511277770944</v>
      </c>
      <c r="AO18" s="34">
        <f t="shared" si="44"/>
        <v>57.060078505724661</v>
      </c>
      <c r="AP18" s="34">
        <f t="shared" si="44"/>
        <v>60.614767320917956</v>
      </c>
      <c r="AQ18" s="34">
        <f t="shared" si="44"/>
        <v>65.517871528275478</v>
      </c>
      <c r="AR18" s="34">
        <f t="shared" si="44"/>
        <v>61.587613963536086</v>
      </c>
      <c r="AS18" s="34">
        <f t="shared" si="44"/>
        <v>65.461587531293006</v>
      </c>
      <c r="AT18" s="34">
        <f t="shared" si="44"/>
        <v>52.503453032117278</v>
      </c>
      <c r="AU18" s="34">
        <f t="shared" si="44"/>
        <v>61.002227604113841</v>
      </c>
      <c r="AV18" s="561">
        <f t="shared" ref="AV18" si="45">IF(ISERROR(AU18/AQ18),"N/A",IF(AQ18&lt;0,"N/A",IF(AU18&lt;0,"N/A",IF(AU18/AQ18-1&gt;300%,"&gt;±300%",IF(AU18/AQ18-1&lt;-300%,"&gt;±300%",AU18/AQ18-1)))))</f>
        <v>-6.8922323311629952E-2</v>
      </c>
      <c r="AW18" s="561">
        <f t="shared" ref="AW18" si="46">IF(ISERROR(AU18/AT18),"N/A",IF(AT18&lt;0,"N/A",IF(AU18&lt;0,"N/A",IF(AU18/AT18-1&gt;300%,"&gt;±300%",IF(AU18/AT18-1&lt;-300%,"&gt;±300%",AU18/AT18-1)))))</f>
        <v>0.16187077384791659</v>
      </c>
      <c r="AX18" s="4"/>
      <c r="AY18" s="34">
        <f t="shared" ref="AY18:BE18" si="47">AY11+AY13</f>
        <v>108.39563879400599</v>
      </c>
      <c r="AZ18" s="34">
        <f t="shared" si="47"/>
        <v>118.037718571952</v>
      </c>
      <c r="BA18" s="34">
        <f t="shared" si="47"/>
        <v>120.37047980855183</v>
      </c>
      <c r="BB18" s="34">
        <f t="shared" si="47"/>
        <v>125.50255452907149</v>
      </c>
      <c r="BC18" s="34">
        <f t="shared" si="47"/>
        <v>124.72496745020487</v>
      </c>
      <c r="BD18" s="34">
        <f t="shared" si="47"/>
        <v>121.4591017189651</v>
      </c>
      <c r="BE18" s="34">
        <f t="shared" si="47"/>
        <v>121.14806688741845</v>
      </c>
      <c r="BF18" s="34">
        <f>SUM(AB18:AC18)</f>
        <v>129.07945509185791</v>
      </c>
      <c r="BG18" s="34">
        <f>SUM(AD18:AE18)</f>
        <v>121.14806688741845</v>
      </c>
      <c r="BH18" s="34">
        <f>SUM(AF18:AG18)</f>
        <v>129.85704217072453</v>
      </c>
      <c r="BI18" s="34">
        <f>SUM(AH18:AI18)</f>
        <v>125.977743233569</v>
      </c>
      <c r="BJ18" s="34">
        <f>SUM(AJ18:AK18)</f>
        <v>129.52004128297222</v>
      </c>
      <c r="BK18" s="34">
        <f>SUM(AL18:AM18)</f>
        <v>96.174048812838635</v>
      </c>
      <c r="BL18" s="34">
        <f>SUM(AN18:AO18)</f>
        <v>116.67158978349561</v>
      </c>
      <c r="BM18" s="34">
        <f>SUM(AP18:AQ18)</f>
        <v>126.13263884919343</v>
      </c>
      <c r="BN18" s="34">
        <f t="shared" si="23"/>
        <v>127.04920149482909</v>
      </c>
      <c r="BO18" s="34">
        <f t="shared" si="39"/>
        <v>117.96504056341028</v>
      </c>
      <c r="BP18" s="34">
        <f t="shared" si="39"/>
        <v>113.50568063623112</v>
      </c>
      <c r="BQ18" s="561">
        <f>IF(ISERROR(BP18/BN18),"N/A",IF(BN18&lt;0,"N/A",IF(BP18&lt;0,"N/A",IF(BP18/BN18-1&gt;300%,"&gt;±300%",IF(BP18/BN18-1&lt;-300%,"&gt;±300%",BP18/BN18-1)))))</f>
        <v>-0.10660059803011979</v>
      </c>
      <c r="BR18" s="561">
        <f>IF(ISERROR(BP18/BO18),"N/A",IF(BO18&lt;0,"N/A",IF(BP18&lt;0,"N/A",IF(BP18/BO18-1&gt;300%,"&gt;±300%",IF(BP18/BO18-1&lt;-300%,"&gt;±300%",BP18/BO18-1)))))</f>
        <v>-3.7802385400631522E-2</v>
      </c>
      <c r="BS18" s="643"/>
      <c r="BT18" s="645">
        <f>SUM(AR18:AU18)</f>
        <v>240.5548821310602</v>
      </c>
    </row>
    <row r="19" spans="1:72" x14ac:dyDescent="0.45">
      <c r="A19" s="3"/>
      <c r="B19" s="4"/>
      <c r="C19" s="9"/>
      <c r="D19" s="9"/>
      <c r="E19" s="9"/>
      <c r="F19" s="9"/>
      <c r="G19" s="9"/>
      <c r="H19" s="9"/>
      <c r="I19" s="9"/>
      <c r="J19" s="9"/>
      <c r="K19" s="9"/>
      <c r="L19" s="9"/>
      <c r="M19" s="9"/>
      <c r="N19" s="492"/>
      <c r="O19" s="36"/>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92"/>
      <c r="AW19" s="492"/>
      <c r="AX19" s="4"/>
      <c r="AY19" s="542"/>
      <c r="AZ19" s="13"/>
      <c r="BA19" s="13"/>
      <c r="BB19" s="13"/>
      <c r="BC19" s="13"/>
      <c r="BD19" s="13"/>
      <c r="BE19" s="13"/>
      <c r="BF19" s="13"/>
      <c r="BG19" s="13"/>
      <c r="BH19" s="13"/>
      <c r="BI19" s="13"/>
      <c r="BJ19" s="13"/>
      <c r="BK19" s="13"/>
      <c r="BL19" s="13"/>
      <c r="BM19" s="13"/>
      <c r="BN19" s="13"/>
      <c r="BO19" s="13"/>
      <c r="BP19" s="13"/>
      <c r="BQ19" s="492"/>
      <c r="BR19" s="492"/>
      <c r="BS19" s="19"/>
      <c r="BT19" s="13"/>
    </row>
    <row r="20" spans="1:72" x14ac:dyDescent="0.45">
      <c r="A20" s="110" t="s">
        <v>32</v>
      </c>
      <c r="B20" s="5"/>
      <c r="C20" s="10"/>
      <c r="D20" s="10"/>
      <c r="E20" s="10"/>
      <c r="F20" s="10"/>
      <c r="G20" s="10"/>
      <c r="H20" s="10"/>
      <c r="I20" s="10"/>
      <c r="J20" s="10"/>
      <c r="K20" s="10"/>
      <c r="L20" s="10"/>
      <c r="M20" s="642"/>
      <c r="N20" s="155"/>
      <c r="O20" s="36"/>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492"/>
      <c r="AW20" s="492"/>
      <c r="AX20" s="4"/>
      <c r="AY20" s="199"/>
      <c r="AZ20" s="7"/>
      <c r="BA20" s="7"/>
      <c r="BB20" s="7"/>
      <c r="BC20" s="7"/>
      <c r="BD20" s="7"/>
      <c r="BE20" s="7"/>
      <c r="BF20" s="7"/>
      <c r="BG20" s="7"/>
      <c r="BH20" s="7"/>
      <c r="BI20" s="7"/>
      <c r="BJ20" s="7"/>
      <c r="BK20" s="7"/>
      <c r="BL20" s="7"/>
      <c r="BM20" s="7"/>
      <c r="BN20" s="7"/>
      <c r="BO20" s="7"/>
      <c r="BP20" s="7"/>
      <c r="BQ20" s="492"/>
      <c r="BR20" s="492"/>
      <c r="BS20" s="19"/>
      <c r="BT20" s="13"/>
    </row>
    <row r="21" spans="1:72" x14ac:dyDescent="0.45">
      <c r="A21" s="23" t="s">
        <v>27</v>
      </c>
      <c r="B21" s="9"/>
      <c r="C21" s="554">
        <f t="shared" ref="C21:L21" si="48">SUM(C22:C23)</f>
        <v>97.353902274100065</v>
      </c>
      <c r="D21" s="554">
        <f t="shared" si="48"/>
        <v>100.9308028368865</v>
      </c>
      <c r="E21" s="554">
        <f t="shared" si="48"/>
        <v>100.9308028368865</v>
      </c>
      <c r="F21" s="554">
        <f t="shared" si="48"/>
        <v>104.50770339967292</v>
      </c>
      <c r="G21" s="554">
        <f t="shared" si="48"/>
        <v>102.64149441039305</v>
      </c>
      <c r="H21" s="554">
        <f t="shared" si="48"/>
        <v>96.420797779460131</v>
      </c>
      <c r="I21" s="554">
        <f t="shared" si="48"/>
        <v>89.167218018683201</v>
      </c>
      <c r="J21" s="554">
        <f t="shared" si="48"/>
        <v>74.685101859580783</v>
      </c>
      <c r="K21" s="554">
        <f t="shared" si="48"/>
        <v>82.06620367393046</v>
      </c>
      <c r="L21" s="554">
        <f t="shared" si="48"/>
        <v>93.763735169051841</v>
      </c>
      <c r="M21" s="492">
        <f>IF(ISERROR(K21/J21),"N/A",IF(J21&lt;0,"N/A",IF(K21&lt;0,"N/A",IF(K21/J21-1&gt;300%,"&gt;±300%",IF(K21/J21-1&lt;-300%,"&gt;±300%",K21/J21-1)))))</f>
        <v>9.8829641127453405E-2</v>
      </c>
      <c r="N21" s="492">
        <f>IF(ISERROR(L21/K21),"N/A",IF(K21&lt;0,"N/A",IF(L21&lt;0,"N/A",IF(L21/K21-1&gt;300%,"&gt;±300%",IF(L21/K21-1&lt;-300%,"&gt;±300%",L21/K21-1)))))</f>
        <v>0.1425377435710149</v>
      </c>
      <c r="O21" s="36"/>
      <c r="P21" s="555">
        <f t="shared" ref="P21" si="49">SUM(P22:P23)</f>
        <v>23.794164613318387</v>
      </c>
      <c r="Q21" s="555">
        <f t="shared" ref="Q21:AU21" si="50">SUM(Q22:Q23)</f>
        <v>25.349338771051613</v>
      </c>
      <c r="R21" s="555">
        <f t="shared" si="50"/>
        <v>25.971408434144905</v>
      </c>
      <c r="S21" s="555">
        <f t="shared" si="50"/>
        <v>25.660373602598263</v>
      </c>
      <c r="T21" s="555">
        <f t="shared" si="50"/>
        <v>24.105199444865033</v>
      </c>
      <c r="U21" s="555">
        <f t="shared" si="50"/>
        <v>25.349338771051617</v>
      </c>
      <c r="V21" s="555">
        <f t="shared" si="50"/>
        <v>26.904512928784843</v>
      </c>
      <c r="W21" s="555">
        <f t="shared" si="50"/>
        <v>26.904512928784843</v>
      </c>
      <c r="X21" s="555">
        <f t="shared" si="50"/>
        <v>24.571751692185003</v>
      </c>
      <c r="Y21" s="555">
        <f t="shared" si="50"/>
        <v>26.12692584991823</v>
      </c>
      <c r="Z21" s="555">
        <f t="shared" si="50"/>
        <v>26.437960681464876</v>
      </c>
      <c r="AA21" s="555">
        <f t="shared" si="50"/>
        <v>25.815891018371584</v>
      </c>
      <c r="AB21" s="555">
        <f t="shared" si="50"/>
        <v>24.260716860638357</v>
      </c>
      <c r="AC21" s="555">
        <f t="shared" si="50"/>
        <v>26.12692584991823</v>
      </c>
      <c r="AD21" s="555">
        <f t="shared" si="50"/>
        <v>24.727269107958325</v>
      </c>
      <c r="AE21" s="555">
        <f t="shared" si="50"/>
        <v>25.193821355278295</v>
      </c>
      <c r="AF21" s="555">
        <f t="shared" si="50"/>
        <v>22.550025287131806</v>
      </c>
      <c r="AG21" s="555">
        <f t="shared" si="50"/>
        <v>24.105199444865036</v>
      </c>
      <c r="AH21" s="555">
        <f t="shared" si="50"/>
        <v>23.662193677997511</v>
      </c>
      <c r="AI21" s="555">
        <f t="shared" si="50"/>
        <v>23.152533162372798</v>
      </c>
      <c r="AJ21" s="555">
        <f t="shared" si="50"/>
        <v>20.994026311438681</v>
      </c>
      <c r="AK21" s="555">
        <f t="shared" si="50"/>
        <v>21.363556114331569</v>
      </c>
      <c r="AL21" s="555">
        <f t="shared" si="50"/>
        <v>20.011152941510495</v>
      </c>
      <c r="AM21" s="555">
        <f t="shared" si="50"/>
        <v>12.152484421169378</v>
      </c>
      <c r="AN21" s="555">
        <f t="shared" si="50"/>
        <v>20.14586776750134</v>
      </c>
      <c r="AO21" s="555">
        <f t="shared" si="50"/>
        <v>22.407474295246558</v>
      </c>
      <c r="AP21" s="555">
        <f t="shared" si="50"/>
        <v>22.487202721779461</v>
      </c>
      <c r="AQ21" s="555">
        <f t="shared" si="50"/>
        <v>20.450537251857234</v>
      </c>
      <c r="AR21" s="555">
        <f t="shared" si="50"/>
        <v>18.032678294459426</v>
      </c>
      <c r="AS21" s="555">
        <f t="shared" si="50"/>
        <v>21.149790520190969</v>
      </c>
      <c r="AT21" s="555">
        <f t="shared" si="50"/>
        <v>23.143962633664</v>
      </c>
      <c r="AU21" s="555">
        <f t="shared" si="50"/>
        <v>22.009649078195551</v>
      </c>
      <c r="AV21" s="492">
        <f t="shared" ref="AV21:AV23" si="51">IF(ISERROR(AU21/AQ21),"N/A",IF(AQ21&lt;0,"N/A",IF(AU21&lt;0,"N/A",IF(AU21/AQ21-1&gt;300%,"&gt;±300%",IF(AU21/AQ21-1&lt;-300%,"&gt;±300%",AU21/AQ21-1)))))</f>
        <v>7.6238184216736116E-2</v>
      </c>
      <c r="AW21" s="492">
        <f t="shared" ref="AW21:AW23" si="52">IF(ISERROR(AU21/AT21),"N/A",IF(AT21&lt;0,"N/A",IF(AU21&lt;0,"N/A",IF(AU21/AT21-1&gt;300%,"&gt;±300%",IF(AU21/AT21-1&lt;-300%,"&gt;±300%",AU21/AT21-1)))))</f>
        <v>-4.9011207519776057E-2</v>
      </c>
      <c r="AX21" s="4"/>
      <c r="AY21" s="9">
        <f t="shared" ref="AY21:AZ21" si="53">SUM(AY22:AY23)</f>
        <v>51.7872994525165</v>
      </c>
      <c r="AZ21" s="9">
        <f t="shared" si="53"/>
        <v>49.14350338437</v>
      </c>
      <c r="BA21" s="9">
        <f>SUM(R21:S21)</f>
        <v>51.631782036743168</v>
      </c>
      <c r="BB21" s="9">
        <f>SUM(T21:U21)</f>
        <v>49.454538215916649</v>
      </c>
      <c r="BC21" s="9">
        <f>SUM(V21:W21)</f>
        <v>53.809025857569686</v>
      </c>
      <c r="BD21" s="9">
        <f>SUM(X21:Y21)</f>
        <v>50.698677542103233</v>
      </c>
      <c r="BE21" s="9">
        <f>SUM(Z21:AA21)</f>
        <v>52.25385169983646</v>
      </c>
      <c r="BF21" s="9">
        <f>SUM(AB21:AC21)</f>
        <v>50.387642710556591</v>
      </c>
      <c r="BG21" s="9">
        <f>SUM(AD21:AE21)</f>
        <v>49.921090463236624</v>
      </c>
      <c r="BH21" s="9">
        <f>SUM(AF21:AG21)</f>
        <v>46.655224731996839</v>
      </c>
      <c r="BI21" s="9">
        <f>SUM(AH21:AI21)</f>
        <v>46.814726840370312</v>
      </c>
      <c r="BJ21" s="9">
        <f>SUM(AJ21:AK21)</f>
        <v>42.357582425770246</v>
      </c>
      <c r="BK21" s="9">
        <f>SUM(AL21:AM21)</f>
        <v>32.163637362679872</v>
      </c>
      <c r="BL21" s="9">
        <f>SUM(AN21:AO21)</f>
        <v>42.553342062747902</v>
      </c>
      <c r="BM21" s="9">
        <f>SUM(AP21:AQ21)</f>
        <v>42.937739973636695</v>
      </c>
      <c r="BN21" s="9">
        <f t="shared" si="23"/>
        <v>39.182468814650392</v>
      </c>
      <c r="BO21" s="9">
        <f t="shared" ref="BO21:BP25" si="54">AS21+AT21</f>
        <v>44.293753153854965</v>
      </c>
      <c r="BP21" s="9">
        <f t="shared" si="54"/>
        <v>45.153611711859554</v>
      </c>
      <c r="BQ21" s="492">
        <f t="shared" ref="BQ21:BQ23" si="55">IF(ISERROR(BP21/BN21),"N/A",IF(BN21&lt;0,"N/A",IF(BP21&lt;0,"N/A",IF(BP21/BN21-1&gt;300%,"&gt;±300%",IF(BP21/BN21-1&lt;-300%,"&gt;±300%",BP21/BN21-1)))))</f>
        <v>0.1523932278350093</v>
      </c>
      <c r="BR21" s="492">
        <f t="shared" ref="BR21:BR23" si="56">IF(ISERROR(BP21/BO21),"N/A",IF(BO21&lt;0,"N/A",IF(BP21&lt;0,"N/A",IF(BP21/BO21-1&gt;300%,"&gt;±300%",IF(BP21/BO21-1&lt;-300%,"&gt;±300%",BP21/BO21-1)))))</f>
        <v>1.941263715038688E-2</v>
      </c>
      <c r="BS21" s="19"/>
      <c r="BT21" s="36">
        <f t="shared" ref="BT21:BT22" si="57">SUM(AR21:AU21)</f>
        <v>84.336080526509946</v>
      </c>
    </row>
    <row r="22" spans="1:72" x14ac:dyDescent="0.45">
      <c r="A22" s="10"/>
      <c r="B22" s="10" t="s">
        <v>4</v>
      </c>
      <c r="C22" s="7">
        <f>'Table 1(Q2''22)'!C22/32.15074</f>
        <v>92.999414632447028</v>
      </c>
      <c r="D22" s="7">
        <f>'Table 1(Q2''22)'!D22/32.15074</f>
        <v>96.265280363686813</v>
      </c>
      <c r="E22" s="7">
        <f>'Table 1(Q2''22)'!E22/32.15074</f>
        <v>96.576315195233462</v>
      </c>
      <c r="F22" s="7">
        <f>'Table 1(Q2''22)'!F22/32.15074</f>
        <v>100.3087331737932</v>
      </c>
      <c r="G22" s="7">
        <f>'Table 1(Q2''22)'!G22/32.15074</f>
        <v>98.287006768740014</v>
      </c>
      <c r="H22" s="7">
        <f>'Table 1(Q2''22)'!H22/32.15074</f>
        <v>91.910792722033776</v>
      </c>
      <c r="I22" s="7">
        <f>'Table 1(Q2''22)'!I22/32.15074</f>
        <v>89.167218018683201</v>
      </c>
      <c r="J22" s="7">
        <f>'Table 1(Q2''22)'!J22/32.15074</f>
        <v>74.685101859580783</v>
      </c>
      <c r="K22" s="7">
        <f>'Table 1(Q2''22)'!K22/32.15074</f>
        <v>82.06620367393046</v>
      </c>
      <c r="L22" s="7">
        <f>'Table 1(Q2''22)'!L22/32.15074</f>
        <v>93.763735169051841</v>
      </c>
      <c r="M22" s="26">
        <f>IF(ISERROR(K22/J22),"N/A",IF(J22&lt;0,"N/A",IF(K22&lt;0,"N/A",IF(K22/J22-1&gt;300%,"&gt;±300%",IF(K22/J22-1&lt;-300%,"&gt;±300%",K22/J22-1)))))</f>
        <v>9.8829641127453405E-2</v>
      </c>
      <c r="N22" s="26">
        <f>IF(ISERROR(L22/K22),"N/A",IF(K22&lt;0,"N/A",IF(L22&lt;0,"N/A",IF(L22/K22-1&gt;300%,"&gt;±300%",IF(L22/K22-1&lt;-300%,"&gt;±300%",L22/K22-1)))))</f>
        <v>0.1425377435710149</v>
      </c>
      <c r="O22" s="36"/>
      <c r="P22" s="13">
        <f>'Table 1(Q2''22)'!P22/32.15074</f>
        <v>22.705542702905127</v>
      </c>
      <c r="Q22" s="13">
        <f>'Table 1(Q2''22)'!Q22/32.15074</f>
        <v>24.105199444865033</v>
      </c>
      <c r="R22" s="13">
        <f>'Table 1(Q2''22)'!R22/32.15074</f>
        <v>24.882786523731646</v>
      </c>
      <c r="S22" s="13">
        <f>'Table 1(Q2''22)'!S22/32.15074</f>
        <v>24.571751692185003</v>
      </c>
      <c r="T22" s="13">
        <f>'Table 1(Q2''22)'!T22/32.15074</f>
        <v>23.016577534451773</v>
      </c>
      <c r="U22" s="13">
        <f>'Table 1(Q2''22)'!U22/32.15074</f>
        <v>24.260716860638357</v>
      </c>
      <c r="V22" s="13">
        <f>'Table 1(Q2''22)'!V22/32.15074</f>
        <v>25.815891018371584</v>
      </c>
      <c r="W22" s="13">
        <f>'Table 1(Q2''22)'!W22/32.15074</f>
        <v>25.815891018371584</v>
      </c>
      <c r="X22" s="13">
        <f>'Table 1(Q2''22)'!X22/32.15074</f>
        <v>23.638647197545065</v>
      </c>
      <c r="Y22" s="13">
        <f>'Table 1(Q2''22)'!Y22/32.15074</f>
        <v>25.038303939504971</v>
      </c>
      <c r="Z22" s="13">
        <f>'Table 1(Q2''22)'!Z22/32.15074</f>
        <v>25.349338771051617</v>
      </c>
      <c r="AA22" s="13">
        <f>'Table 1(Q2''22)'!AA22/32.15074</f>
        <v>24.727269107958325</v>
      </c>
      <c r="AB22" s="13">
        <f>'Table 1(Q2''22)'!AB22/32.15074</f>
        <v>23.172094950225098</v>
      </c>
      <c r="AC22" s="13">
        <f>'Table 1(Q2''22)'!AC22/32.15074</f>
        <v>25.038303939504971</v>
      </c>
      <c r="AD22" s="13">
        <f>'Table 1(Q2''22)'!AD22/32.15074</f>
        <v>23.638647197545065</v>
      </c>
      <c r="AE22" s="13">
        <f>'Table 1(Q2''22)'!AE22/32.15074</f>
        <v>23.949682029091711</v>
      </c>
      <c r="AF22" s="13">
        <f>'Table 1(Q2''22)'!AF22/32.15074</f>
        <v>21.461403376718547</v>
      </c>
      <c r="AG22" s="13">
        <f>'Table 1(Q2''22)'!AG22/32.15074</f>
        <v>22.861060118678452</v>
      </c>
      <c r="AH22" s="13">
        <f>'Table 1(Q2''22)'!AH22/32.15074</f>
        <v>23.662193677997511</v>
      </c>
      <c r="AI22" s="13">
        <f>'Table 1(Q2''22)'!AI22/32.15074</f>
        <v>23.152533162372798</v>
      </c>
      <c r="AJ22" s="13">
        <f>'Table 1(Q2''22)'!AJ22/32.15074</f>
        <v>20.994026311438681</v>
      </c>
      <c r="AK22" s="13">
        <f>'Table 1(Q2''22)'!AK22/32.15074</f>
        <v>21.363556114331569</v>
      </c>
      <c r="AL22" s="13">
        <f>'Table 1(Q2''22)'!AL22/32.15074</f>
        <v>20.011152941510495</v>
      </c>
      <c r="AM22" s="13">
        <f>'Table 1(Q2''22)'!AM22/32.15074</f>
        <v>12.152484421169378</v>
      </c>
      <c r="AN22" s="13">
        <f>'Table 1(Q2''22)'!AN22/32.15074</f>
        <v>20.14586776750134</v>
      </c>
      <c r="AO22" s="13">
        <f>'Table 1(Q2''22)'!AO22/32.15074</f>
        <v>22.407474295246558</v>
      </c>
      <c r="AP22" s="13">
        <f>'Table 1(Q2''22)'!AP22/32.15074</f>
        <v>22.487202721779461</v>
      </c>
      <c r="AQ22" s="13">
        <f>'Table 1(Q2''22)'!AQ22/32.15074</f>
        <v>20.450537251857234</v>
      </c>
      <c r="AR22" s="13">
        <f>'Table 1(Q2''22)'!AR22/32.15074</f>
        <v>18.032678294459426</v>
      </c>
      <c r="AS22" s="13">
        <f>'Table 1(Q2''22)'!AS22/32.15074</f>
        <v>21.149790520190969</v>
      </c>
      <c r="AT22" s="13">
        <f>'Table 1(Q2''22)'!AT22/32.15074</f>
        <v>23.143962633664</v>
      </c>
      <c r="AU22" s="13">
        <f>'Table 1(Q2''22)'!AU22/32.15074</f>
        <v>22.009649078195551</v>
      </c>
      <c r="AV22" s="492">
        <f t="shared" si="51"/>
        <v>7.6238184216736116E-2</v>
      </c>
      <c r="AW22" s="492">
        <f t="shared" si="52"/>
        <v>-4.9011207519776057E-2</v>
      </c>
      <c r="AX22" s="4"/>
      <c r="AY22" s="13">
        <f>D22-AZ22</f>
        <v>49.454538215916656</v>
      </c>
      <c r="AZ22" s="13">
        <f>SUM(P22:Q22)</f>
        <v>46.810742147770156</v>
      </c>
      <c r="BA22" s="13">
        <f>SUM(R22:S22)</f>
        <v>49.454538215916649</v>
      </c>
      <c r="BB22" s="13">
        <f>SUM(T22:U22)</f>
        <v>47.277294395090131</v>
      </c>
      <c r="BC22" s="13">
        <f>SUM(V22:W22)</f>
        <v>51.631782036743168</v>
      </c>
      <c r="BD22" s="13">
        <f>SUM(X22:Y22)</f>
        <v>48.67695113705004</v>
      </c>
      <c r="BE22" s="13">
        <f>SUM(Z22:AA22)</f>
        <v>50.076607879009941</v>
      </c>
      <c r="BF22" s="13">
        <f>SUM(AB22:AC22)</f>
        <v>48.210398889730072</v>
      </c>
      <c r="BG22" s="13">
        <f>SUM(AD22:AE22)</f>
        <v>47.588329226636773</v>
      </c>
      <c r="BH22" s="13">
        <f>SUM(AF22:AG22)</f>
        <v>44.322463495397002</v>
      </c>
      <c r="BI22" s="13">
        <f>SUM(AH22:AI22)</f>
        <v>46.814726840370312</v>
      </c>
      <c r="BJ22" s="13">
        <f>SUM(AJ22:AK22)</f>
        <v>42.357582425770246</v>
      </c>
      <c r="BK22" s="13">
        <f>SUM(AL22:AM22)</f>
        <v>32.163637362679872</v>
      </c>
      <c r="BL22" s="13">
        <f>SUM(AN22:AO22)</f>
        <v>42.553342062747902</v>
      </c>
      <c r="BM22" s="13">
        <f>SUM(AP22:AQ22)</f>
        <v>42.937739973636695</v>
      </c>
      <c r="BN22" s="13">
        <f t="shared" si="23"/>
        <v>39.182468814650392</v>
      </c>
      <c r="BO22" s="7">
        <f t="shared" si="54"/>
        <v>44.293753153854965</v>
      </c>
      <c r="BP22" s="7">
        <f t="shared" si="54"/>
        <v>45.153611711859554</v>
      </c>
      <c r="BQ22" s="492">
        <f t="shared" si="55"/>
        <v>0.1523932278350093</v>
      </c>
      <c r="BR22" s="492">
        <f t="shared" si="56"/>
        <v>1.941263715038688E-2</v>
      </c>
      <c r="BS22" s="19"/>
      <c r="BT22" s="13">
        <f t="shared" si="57"/>
        <v>84.336080526509946</v>
      </c>
    </row>
    <row r="23" spans="1:72" x14ac:dyDescent="0.45">
      <c r="A23" s="29"/>
      <c r="B23" s="29" t="s">
        <v>9</v>
      </c>
      <c r="C23" s="610">
        <f>'Table 1(Q2''22)'!C23/32.15074</f>
        <v>4.354487641653038</v>
      </c>
      <c r="D23" s="610">
        <f>'Table 1(Q2''22)'!D23/32.15074</f>
        <v>4.6655224731996841</v>
      </c>
      <c r="E23" s="610">
        <f>'Table 1(Q2''22)'!E23/32.15074</f>
        <v>4.354487641653038</v>
      </c>
      <c r="F23" s="610">
        <f>'Table 1(Q2''22)'!F23/32.15074</f>
        <v>4.1989702258797159</v>
      </c>
      <c r="G23" s="610">
        <f>'Table 1(Q2''22)'!G23/32.15074</f>
        <v>4.354487641653038</v>
      </c>
      <c r="H23" s="610">
        <f>'Table 1(Q2''22)'!H23/32.15074</f>
        <v>4.510005057426361</v>
      </c>
      <c r="I23" s="543" t="s">
        <v>101</v>
      </c>
      <c r="J23" s="489" t="s">
        <v>101</v>
      </c>
      <c r="K23" s="489" t="s">
        <v>101</v>
      </c>
      <c r="L23" s="489" t="s">
        <v>101</v>
      </c>
      <c r="M23" s="489" t="s">
        <v>101</v>
      </c>
      <c r="N23" s="489" t="s">
        <v>101</v>
      </c>
      <c r="O23" s="36"/>
      <c r="P23" s="29">
        <f>'Table 1(Q2''22)'!P23/32.15074</f>
        <v>1.0886219104132595</v>
      </c>
      <c r="Q23" s="29">
        <f>'Table 1(Q2''22)'!Q23/32.15074</f>
        <v>1.2441393261865823</v>
      </c>
      <c r="R23" s="29">
        <f>'Table 1(Q2''22)'!R23/32.15074</f>
        <v>1.0886219104132595</v>
      </c>
      <c r="S23" s="29">
        <f>'Table 1(Q2''22)'!S23/32.15074</f>
        <v>1.0886219104132595</v>
      </c>
      <c r="T23" s="29">
        <f>'Table 1(Q2''22)'!T23/32.15074</f>
        <v>1.0886219104132595</v>
      </c>
      <c r="U23" s="29">
        <f>'Table 1(Q2''22)'!U23/32.15074</f>
        <v>1.0886219104132595</v>
      </c>
      <c r="V23" s="29">
        <f>'Table 1(Q2''22)'!V23/32.15074</f>
        <v>1.0886219104132595</v>
      </c>
      <c r="W23" s="29">
        <f>'Table 1(Q2''22)'!W23/32.15074</f>
        <v>1.0886219104132595</v>
      </c>
      <c r="X23" s="29">
        <f>'Table 1(Q2''22)'!X23/32.15074</f>
        <v>0.93310449463993683</v>
      </c>
      <c r="Y23" s="29">
        <f>'Table 1(Q2''22)'!Y23/32.15074</f>
        <v>1.0886219104132595</v>
      </c>
      <c r="Z23" s="29">
        <f>'Table 1(Q2''22)'!Z23/32.15074</f>
        <v>1.0886219104132595</v>
      </c>
      <c r="AA23" s="29">
        <f>'Table 1(Q2''22)'!AA23/32.15074</f>
        <v>1.0886219104132595</v>
      </c>
      <c r="AB23" s="29">
        <f>'Table 1(Q2''22)'!AB23/32.15074</f>
        <v>1.0886219104132595</v>
      </c>
      <c r="AC23" s="29">
        <f>'Table 1(Q2''22)'!AC23/32.15074</f>
        <v>1.0886219104132595</v>
      </c>
      <c r="AD23" s="29">
        <f>'Table 1(Q2''22)'!AD23/32.15074</f>
        <v>1.0886219104132595</v>
      </c>
      <c r="AE23" s="29">
        <f>'Table 1(Q2''22)'!AE23/32.15074</f>
        <v>1.2441393261865823</v>
      </c>
      <c r="AF23" s="29">
        <f>'Table 1(Q2''22)'!AF23/32.15074</f>
        <v>1.0886219104132595</v>
      </c>
      <c r="AG23" s="29">
        <f>'Table 1(Q2''22)'!AG23/32.15074</f>
        <v>1.2441393261865823</v>
      </c>
      <c r="AH23" s="489" t="s">
        <v>101</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612" t="str">
        <f t="shared" si="51"/>
        <v>N/A</v>
      </c>
      <c r="AW23" s="612" t="str">
        <f t="shared" si="52"/>
        <v>N/A</v>
      </c>
      <c r="AX23" s="4"/>
      <c r="AY23" s="29">
        <f>D23-AZ23</f>
        <v>2.3327612365998425</v>
      </c>
      <c r="AZ23" s="29">
        <f>SUM(P23:Q23)</f>
        <v>2.3327612365998416</v>
      </c>
      <c r="BA23" s="29">
        <f>SUM(R23:S23)</f>
        <v>2.177243820826519</v>
      </c>
      <c r="BB23" s="29">
        <f>SUM(T23:U23)</f>
        <v>2.177243820826519</v>
      </c>
      <c r="BC23" s="29">
        <f>SUM(V23:W23)</f>
        <v>2.177243820826519</v>
      </c>
      <c r="BD23" s="29">
        <f>SUM(X23:Y23)</f>
        <v>2.0217264050531965</v>
      </c>
      <c r="BE23" s="29">
        <f>SUM(Z23:AA23)</f>
        <v>2.177243820826519</v>
      </c>
      <c r="BF23" s="29">
        <f>SUM(AB23:AC23)</f>
        <v>2.177243820826519</v>
      </c>
      <c r="BG23" s="29">
        <f>SUM(AD23:AE23)</f>
        <v>2.3327612365998416</v>
      </c>
      <c r="BH23" s="29">
        <f>SUM(AF23:AG23)</f>
        <v>2.3327612365998416</v>
      </c>
      <c r="BI23" s="489" t="s">
        <v>101</v>
      </c>
      <c r="BJ23" s="489" t="s">
        <v>101</v>
      </c>
      <c r="BK23" s="489" t="s">
        <v>101</v>
      </c>
      <c r="BL23" s="489" t="s">
        <v>101</v>
      </c>
      <c r="BM23" s="489" t="s">
        <v>101</v>
      </c>
      <c r="BN23" s="489" t="s">
        <v>101</v>
      </c>
      <c r="BO23" s="489" t="s">
        <v>101</v>
      </c>
      <c r="BP23" s="489" t="s">
        <v>101</v>
      </c>
      <c r="BQ23" s="680" t="str">
        <f t="shared" si="55"/>
        <v>N/A</v>
      </c>
      <c r="BR23" s="680" t="str">
        <f t="shared" si="56"/>
        <v>N/A</v>
      </c>
      <c r="BS23" s="19"/>
      <c r="BT23" s="489" t="s">
        <v>101</v>
      </c>
    </row>
    <row r="24" spans="1:72" x14ac:dyDescent="0.45">
      <c r="A24" s="37"/>
      <c r="B24" s="37"/>
      <c r="C24" s="37"/>
      <c r="D24" s="37"/>
      <c r="E24" s="37"/>
      <c r="F24" s="37"/>
      <c r="G24" s="37"/>
      <c r="H24" s="37"/>
      <c r="I24" s="37"/>
      <c r="J24" s="37"/>
      <c r="K24" s="37"/>
      <c r="L24" s="37"/>
      <c r="M24" s="37"/>
      <c r="N24" s="539"/>
      <c r="O24" s="36"/>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492"/>
      <c r="AW24" s="492"/>
      <c r="AX24" s="4"/>
      <c r="AY24" s="37"/>
      <c r="AZ24" s="37"/>
      <c r="BA24" s="37"/>
      <c r="BB24" s="37"/>
      <c r="BC24" s="37"/>
      <c r="BD24" s="37"/>
      <c r="BE24" s="37"/>
      <c r="BF24" s="37"/>
      <c r="BG24" s="37"/>
      <c r="BH24" s="37"/>
      <c r="BI24" s="37"/>
      <c r="BJ24" s="37"/>
      <c r="BK24" s="37"/>
      <c r="BL24" s="37"/>
      <c r="BM24" s="37"/>
      <c r="BN24" s="37"/>
      <c r="BO24" s="37"/>
      <c r="BP24" s="37"/>
      <c r="BQ24" s="492"/>
      <c r="BR24" s="492"/>
      <c r="BS24" s="19"/>
      <c r="BT24" s="37"/>
    </row>
    <row r="25" spans="1:72" x14ac:dyDescent="0.45">
      <c r="A25" s="38" t="s">
        <v>5</v>
      </c>
      <c r="B25" s="28"/>
      <c r="C25" s="28">
        <f>'Table 1(Q2''22)'!C25/32.15074</f>
        <v>91.599757890487126</v>
      </c>
      <c r="D25" s="28">
        <f>'Table 1(Q2''22)'!D25/32.15074</f>
        <v>93.310449463993677</v>
      </c>
      <c r="E25" s="28">
        <f>'Table 1(Q2''22)'!E25/32.15074</f>
        <v>88.333892159247341</v>
      </c>
      <c r="F25" s="28">
        <f>'Table 1(Q2''22)'!F25/32.15074</f>
        <v>77.914225302434716</v>
      </c>
      <c r="G25" s="28">
        <f>'Table 1(Q2''22)'!G25/32.15074</f>
        <v>76.514568560474814</v>
      </c>
      <c r="H25" s="28">
        <f>'Table 1(Q2''22)'!H25/32.15074</f>
        <v>69.82731968222194</v>
      </c>
      <c r="I25" s="28">
        <f>'Table 1(Q2''22)'!I25/32.15074</f>
        <v>65.489557946494045</v>
      </c>
      <c r="J25" s="28">
        <f>'Table 1(Q2''22)'!J25/32.15074</f>
        <v>56.930151271227359</v>
      </c>
      <c r="K25" s="28">
        <f>'Table 1(Q2''22)'!K25/32.15074</f>
        <v>60.729580351293841</v>
      </c>
      <c r="L25" s="28">
        <f>'Table 1(Q2''22)'!L25/32.15074</f>
        <v>60.925226314658147</v>
      </c>
      <c r="M25" s="545">
        <f>IF(ISERROR(K25/J25),"N/A",IF(J25&lt;0,"N/A",IF(K25&lt;0,"N/A",IF(K25/J25-1&gt;300%,"&gt;±300%",IF(K25/J25-1&lt;-300%,"&gt;±300%",K25/J25-1)))))</f>
        <v>6.6738432890599331E-2</v>
      </c>
      <c r="N25" s="545">
        <f>IF(ISERROR(L25/K25),"N/A",IF(K25&lt;0,"N/A",IF(L25&lt;0,"N/A",IF(L25/K25-1&gt;300%,"&gt;±300%",IF(L25/K25-1&lt;-300%,"&gt;±300%",L25/K25-1)))))</f>
        <v>3.2215925457179662E-3</v>
      </c>
      <c r="O25" s="36"/>
      <c r="P25" s="28">
        <f>'Table 1(Q2''22)'!P25/32.15074</f>
        <v>23.016577534451773</v>
      </c>
      <c r="Q25" s="28">
        <f>'Table 1(Q2''22)'!Q25/32.15074</f>
        <v>21.616920792491868</v>
      </c>
      <c r="R25" s="28">
        <f>'Table 1(Q2''22)'!R25/32.15074</f>
        <v>22.394507871358481</v>
      </c>
      <c r="S25" s="28">
        <f>'Table 1(Q2''22)'!S25/32.15074</f>
        <v>20.528298882078609</v>
      </c>
      <c r="T25" s="28">
        <f>'Table 1(Q2''22)'!T25/32.15074</f>
        <v>24.416234276411679</v>
      </c>
      <c r="U25" s="28">
        <f>'Table 1(Q2''22)'!U25/32.15074</f>
        <v>20.994851129398576</v>
      </c>
      <c r="V25" s="28">
        <f>'Table 1(Q2''22)'!V25/32.15074</f>
        <v>18.040020229705444</v>
      </c>
      <c r="W25" s="28">
        <f>'Table 1(Q2''22)'!W25/32.15074</f>
        <v>18.662089892798736</v>
      </c>
      <c r="X25" s="28">
        <f>'Table 1(Q2''22)'!X25/32.15074</f>
        <v>19.595194387438671</v>
      </c>
      <c r="Y25" s="28">
        <f>'Table 1(Q2''22)'!Y25/32.15074</f>
        <v>21.772438208265193</v>
      </c>
      <c r="Z25" s="28">
        <f>'Table 1(Q2''22)'!Z25/32.15074</f>
        <v>18.973124724345382</v>
      </c>
      <c r="AA25" s="28">
        <f>'Table 1(Q2''22)'!AA25/32.15074</f>
        <v>18.35105506125209</v>
      </c>
      <c r="AB25" s="28">
        <f>'Table 1(Q2''22)'!AB25/32.15074</f>
        <v>18.040020229705444</v>
      </c>
      <c r="AC25" s="28">
        <f>'Table 1(Q2''22)'!AC25/32.15074</f>
        <v>21.150368545171901</v>
      </c>
      <c r="AD25" s="28">
        <f>'Table 1(Q2''22)'!AD25/32.15074</f>
        <v>18.040020229705444</v>
      </c>
      <c r="AE25" s="28">
        <f>'Table 1(Q2''22)'!AE25/32.15074</f>
        <v>17.728985398158798</v>
      </c>
      <c r="AF25" s="28">
        <f>'Table 1(Q2''22)'!AF25/32.15074</f>
        <v>17.106915735065506</v>
      </c>
      <c r="AG25" s="28">
        <f>'Table 1(Q2''22)'!AG25/32.15074</f>
        <v>17.417950566612152</v>
      </c>
      <c r="AH25" s="28">
        <f>'Table 1(Q2''22)'!AH25/32.15074</f>
        <v>16.833555083088072</v>
      </c>
      <c r="AI25" s="28">
        <f>'Table 1(Q2''22)'!AI25/32.15074</f>
        <v>16.669414865983736</v>
      </c>
      <c r="AJ25" s="28">
        <f>'Table 1(Q2''22)'!AJ25/32.15074</f>
        <v>16.483296528218641</v>
      </c>
      <c r="AK25" s="28">
        <f>'Table 1(Q2''22)'!AK25/32.15074</f>
        <v>15.503291469203583</v>
      </c>
      <c r="AL25" s="28">
        <f>'Table 1(Q2''22)'!AL25/32.15074</f>
        <v>12.336700756119519</v>
      </c>
      <c r="AM25" s="28">
        <f>'Table 1(Q2''22)'!AM25/32.15074</f>
        <v>12.094365285511369</v>
      </c>
      <c r="AN25" s="28">
        <f>'Table 1(Q2''22)'!AN25/32.15074</f>
        <v>15.899510164973316</v>
      </c>
      <c r="AO25" s="28">
        <f>'Table 1(Q2''22)'!AO25/32.15074</f>
        <v>16.599575064623153</v>
      </c>
      <c r="AP25" s="28">
        <f>'Table 1(Q2''22)'!AP25/32.15074</f>
        <v>15.157018477859513</v>
      </c>
      <c r="AQ25" s="28">
        <f>'Table 1(Q2''22)'!AQ25/32.15074</f>
        <v>14.617088159844675</v>
      </c>
      <c r="AR25" s="28">
        <f>'Table 1(Q2''22)'!AR25/32.15074</f>
        <v>15.07322004036911</v>
      </c>
      <c r="AS25" s="28">
        <f>'Table 1(Q2''22)'!AS25/32.15074</f>
        <v>15.882253673220545</v>
      </c>
      <c r="AT25" s="28">
        <f>'Table 1(Q2''22)'!AT25/32.15074</f>
        <v>14.584122140687045</v>
      </c>
      <c r="AU25" s="28">
        <f>'Table 1(Q2''22)'!AU25/32.15074</f>
        <v>15.416005968135352</v>
      </c>
      <c r="AV25" s="612">
        <f t="shared" ref="AV25" si="58">IF(ISERROR(AU25/AQ25),"N/A",IF(AQ25&lt;0,"N/A",IF(AU25&lt;0,"N/A",IF(AU25/AQ25-1&gt;300%,"&gt;±300%",IF(AU25/AQ25-1&lt;-300%,"&gt;±300%",AU25/AQ25-1)))))</f>
        <v>5.4656426748894038E-2</v>
      </c>
      <c r="AW25" s="612">
        <f t="shared" ref="AW25" si="59">IF(ISERROR(AU25/AT25),"N/A",IF(AT25&lt;0,"N/A",IF(AU25&lt;0,"N/A",IF(AU25/AT25-1&gt;300%,"&gt;±300%",IF(AU25/AT25-1&lt;-300%,"&gt;±300%",AU25/AT25-1)))))</f>
        <v>5.7040377159726541E-2</v>
      </c>
      <c r="AX25" s="4"/>
      <c r="AY25" s="28">
        <f>D25-AZ25</f>
        <v>48.67695113705004</v>
      </c>
      <c r="AZ25" s="28">
        <f>SUM(P25:Q25)</f>
        <v>44.633498326943638</v>
      </c>
      <c r="BA25" s="28">
        <f>SUM(R25:S25)</f>
        <v>42.922806753437087</v>
      </c>
      <c r="BB25" s="28">
        <f>SUM(T25:U25)</f>
        <v>45.411085405810255</v>
      </c>
      <c r="BC25" s="28">
        <f>SUM(V25:W25)</f>
        <v>36.70211012250418</v>
      </c>
      <c r="BD25" s="28">
        <f>SUM(X25:Y25)</f>
        <v>41.367632595703867</v>
      </c>
      <c r="BE25" s="28">
        <f>SUM(Z25:AA25)</f>
        <v>37.324179785597472</v>
      </c>
      <c r="BF25" s="28">
        <f>SUM(AB25:AC25)</f>
        <v>39.190388774877349</v>
      </c>
      <c r="BG25" s="28">
        <f>SUM(AD25:AE25)</f>
        <v>35.769005627864246</v>
      </c>
      <c r="BH25" s="28">
        <f>SUM(AF25:AG25)</f>
        <v>34.524866301677662</v>
      </c>
      <c r="BI25" s="28">
        <f>SUM(AH25:AI25)</f>
        <v>33.502969949071812</v>
      </c>
      <c r="BJ25" s="28">
        <f>SUM(AJ25:AK25)</f>
        <v>31.986587997422227</v>
      </c>
      <c r="BK25" s="28">
        <f>SUM(AL25:AM25)</f>
        <v>24.431066041630888</v>
      </c>
      <c r="BL25" s="28">
        <f>SUM(AN25:AO25)</f>
        <v>32.499085229596467</v>
      </c>
      <c r="BM25" s="28">
        <f>SUM(AP25:AQ25)</f>
        <v>29.774106637704186</v>
      </c>
      <c r="BN25" s="28">
        <f t="shared" si="23"/>
        <v>30.955473713589654</v>
      </c>
      <c r="BO25" s="28">
        <f t="shared" si="54"/>
        <v>30.46637581390759</v>
      </c>
      <c r="BP25" s="28">
        <f t="shared" si="54"/>
        <v>30.000128108822395</v>
      </c>
      <c r="BQ25" s="545">
        <f>IF(ISERROR(BP25/BN25),"N/A",IF(BN25&lt;0,"N/A",IF(BP25&lt;0,"N/A",IF(BP25/BN25-1&gt;300%,"&gt;±300%",IF(BP25/BN25-1&lt;-300%,"&gt;±300%",BP25/BN25-1)))))</f>
        <v>-3.0861928123162796E-2</v>
      </c>
      <c r="BR25" s="545">
        <f>IF(ISERROR(BP25/BO25),"N/A",IF(BO25&lt;0,"N/A",IF(BP25&lt;0,"N/A",IF(BP25/BO25-1&gt;300%,"&gt;±300%",IF(BP25/BO25-1&lt;-300%,"&gt;±300%",BP25/BO25-1)))))</f>
        <v>-1.5303681275813497E-2</v>
      </c>
      <c r="BS25" s="19"/>
      <c r="BT25" s="647">
        <f>SUM(AR25:AU25)</f>
        <v>60.955601822412049</v>
      </c>
    </row>
    <row r="26" spans="1:72" x14ac:dyDescent="0.45">
      <c r="A26" s="23"/>
      <c r="B26" s="4"/>
      <c r="C26" s="9"/>
      <c r="D26" s="9"/>
      <c r="E26" s="9"/>
      <c r="F26" s="9"/>
      <c r="G26" s="9"/>
      <c r="H26" s="9"/>
      <c r="I26" s="9"/>
      <c r="J26" s="9"/>
      <c r="K26" s="9"/>
      <c r="L26" s="9"/>
      <c r="M26" s="492"/>
      <c r="N26" s="492"/>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492"/>
      <c r="AW26" s="492"/>
      <c r="AX26" s="4"/>
      <c r="AY26" s="7"/>
      <c r="AZ26" s="7"/>
      <c r="BA26" s="7"/>
      <c r="BB26" s="7"/>
      <c r="BC26" s="7"/>
      <c r="BD26" s="7"/>
      <c r="BE26" s="7"/>
      <c r="BF26" s="7"/>
      <c r="BG26" s="7"/>
      <c r="BH26" s="7"/>
      <c r="BI26" s="7"/>
      <c r="BJ26" s="7"/>
      <c r="BK26" s="7"/>
      <c r="BL26" s="7"/>
      <c r="BM26" s="7"/>
      <c r="BN26" s="7"/>
      <c r="BO26" s="7"/>
      <c r="BP26" s="7"/>
      <c r="BQ26" s="492"/>
      <c r="BR26" s="492"/>
      <c r="BS26" s="19"/>
      <c r="BT26" s="13"/>
    </row>
    <row r="27" spans="1:72" x14ac:dyDescent="0.45">
      <c r="A27" s="23" t="s">
        <v>6</v>
      </c>
      <c r="B27" s="9"/>
      <c r="C27" s="554">
        <f t="shared" ref="C27:L27" si="60">SUM(C28:C33)</f>
        <v>49.143503384370007</v>
      </c>
      <c r="D27" s="554">
        <f t="shared" si="60"/>
        <v>52.875921362929745</v>
      </c>
      <c r="E27" s="554">
        <f t="shared" si="60"/>
        <v>57.385926420356114</v>
      </c>
      <c r="F27" s="554">
        <f t="shared" si="60"/>
        <v>60.807309567369217</v>
      </c>
      <c r="G27" s="554">
        <f t="shared" si="60"/>
        <v>56.763856757262822</v>
      </c>
      <c r="H27" s="554">
        <f t="shared" si="60"/>
        <v>62.673518556649086</v>
      </c>
      <c r="I27" s="554">
        <f t="shared" si="60"/>
        <v>66.695141662336141</v>
      </c>
      <c r="J27" s="554">
        <f t="shared" si="60"/>
        <v>62.780036683789348</v>
      </c>
      <c r="K27" s="554">
        <f t="shared" si="60"/>
        <v>77.988478628536413</v>
      </c>
      <c r="L27" s="554">
        <f t="shared" si="60"/>
        <v>66.312170904263269</v>
      </c>
      <c r="M27" s="492">
        <f t="shared" ref="M27:N33" si="61">IF(ISERROR(K27/J27),"N/A",IF(J27&lt;0,"N/A",IF(K27&lt;0,"N/A",IF(K27/J27-1&gt;300%,"&gt;±300%",IF(K27/J27-1&lt;-300%,"&gt;±300%",K27/J27-1)))))</f>
        <v>0.24224965049557046</v>
      </c>
      <c r="N27" s="492">
        <f t="shared" si="61"/>
        <v>-0.14971836775901304</v>
      </c>
      <c r="O27" s="36"/>
      <c r="P27" s="555">
        <f t="shared" ref="P27" si="62">SUM(P28:P33)</f>
        <v>12.596910677639144</v>
      </c>
      <c r="Q27" s="555">
        <f t="shared" ref="Q27:AU27" si="63">SUM(Q28:Q33)</f>
        <v>13.374497756505761</v>
      </c>
      <c r="R27" s="555">
        <f t="shared" si="63"/>
        <v>13.685532588052405</v>
      </c>
      <c r="S27" s="555">
        <f t="shared" si="63"/>
        <v>13.996567419599051</v>
      </c>
      <c r="T27" s="555">
        <f t="shared" si="63"/>
        <v>13.841050003825728</v>
      </c>
      <c r="U27" s="555">
        <f t="shared" si="63"/>
        <v>14.46311966691902</v>
      </c>
      <c r="V27" s="555">
        <f t="shared" si="63"/>
        <v>14.618637082692343</v>
      </c>
      <c r="W27" s="555">
        <f t="shared" si="63"/>
        <v>16.018293824652247</v>
      </c>
      <c r="X27" s="555">
        <f t="shared" si="63"/>
        <v>15.396224161558957</v>
      </c>
      <c r="Y27" s="555">
        <f t="shared" si="63"/>
        <v>13.841050003825728</v>
      </c>
      <c r="Z27" s="555">
        <f t="shared" si="63"/>
        <v>14.307602251145697</v>
      </c>
      <c r="AA27" s="555">
        <f t="shared" si="63"/>
        <v>13.841050003825728</v>
      </c>
      <c r="AB27" s="555">
        <f t="shared" si="63"/>
        <v>13.996567419599051</v>
      </c>
      <c r="AC27" s="555">
        <f t="shared" si="63"/>
        <v>14.152084835372374</v>
      </c>
      <c r="AD27" s="555">
        <f t="shared" si="63"/>
        <v>15.55174157733228</v>
      </c>
      <c r="AE27" s="555">
        <f t="shared" si="63"/>
        <v>15.55174157733228</v>
      </c>
      <c r="AF27" s="555">
        <f t="shared" si="63"/>
        <v>15.551741577332281</v>
      </c>
      <c r="AG27" s="555">
        <f t="shared" si="63"/>
        <v>16.173811240425572</v>
      </c>
      <c r="AH27" s="555">
        <f t="shared" si="63"/>
        <v>17.455435785564504</v>
      </c>
      <c r="AI27" s="555">
        <f t="shared" si="63"/>
        <v>16.808871768053674</v>
      </c>
      <c r="AJ27" s="555">
        <f t="shared" si="63"/>
        <v>16.697283123896533</v>
      </c>
      <c r="AK27" s="555">
        <f t="shared" si="63"/>
        <v>15.733473148613591</v>
      </c>
      <c r="AL27" s="555">
        <f t="shared" si="63"/>
        <v>18.020907783234549</v>
      </c>
      <c r="AM27" s="555">
        <f t="shared" si="63"/>
        <v>10.434428664964448</v>
      </c>
      <c r="AN27" s="555">
        <f t="shared" si="63"/>
        <v>17.491517618702591</v>
      </c>
      <c r="AO27" s="555">
        <f t="shared" si="63"/>
        <v>16.765049320454743</v>
      </c>
      <c r="AP27" s="555">
        <f t="shared" si="63"/>
        <v>22.059564450287834</v>
      </c>
      <c r="AQ27" s="555">
        <f t="shared" si="63"/>
        <v>16.970270424913114</v>
      </c>
      <c r="AR27" s="555">
        <f t="shared" si="63"/>
        <v>18.892266004016587</v>
      </c>
      <c r="AS27" s="555">
        <f t="shared" si="63"/>
        <v>20.066377749318875</v>
      </c>
      <c r="AT27" s="555">
        <f t="shared" si="63"/>
        <v>15.863273417134685</v>
      </c>
      <c r="AU27" s="555">
        <f t="shared" si="63"/>
        <v>17.125762952322866</v>
      </c>
      <c r="AV27" s="492">
        <f t="shared" ref="AV27:AV33" si="64">IF(ISERROR(AU27/AQ27),"N/A",IF(AQ27&lt;0,"N/A",IF(AU27&lt;0,"N/A",IF(AU27/AQ27-1&gt;300%,"&gt;±300%",IF(AU27/AQ27-1&lt;-300%,"&gt;±300%",AU27/AQ27-1)))))</f>
        <v>9.1626428758306844E-3</v>
      </c>
      <c r="AW27" s="492">
        <f t="shared" ref="AW27:AW33" si="65">IF(ISERROR(AU27/AT27),"N/A",IF(AT27&lt;0,"N/A",IF(AU27&lt;0,"N/A",IF(AU27/AT27-1&gt;300%,"&gt;±300%",IF(AU27/AT27-1&lt;-300%,"&gt;±300%",AU27/AT27-1)))))</f>
        <v>7.958568840051039E-2</v>
      </c>
      <c r="AX27" s="4"/>
      <c r="AY27" s="9">
        <f>SUM(AY28:AY33)</f>
        <v>26.904512928784847</v>
      </c>
      <c r="AZ27" s="9">
        <f t="shared" ref="AZ27" si="66">SUM(AZ28:AZ33)</f>
        <v>25.971408434144905</v>
      </c>
      <c r="BA27" s="9">
        <f t="shared" ref="BA27:BA33" si="67">SUM(R27:S27)</f>
        <v>27.682100007651457</v>
      </c>
      <c r="BB27" s="9">
        <f t="shared" ref="BB27:BB33" si="68">SUM(T27:U27)</f>
        <v>28.304169670744749</v>
      </c>
      <c r="BC27" s="9">
        <f t="shared" ref="BC27:BC33" si="69">SUM(V27:W27)</f>
        <v>30.636930907344592</v>
      </c>
      <c r="BD27" s="9">
        <f t="shared" ref="BD27:BD33" si="70">SUM(X27:Y27)</f>
        <v>29.237274165384683</v>
      </c>
      <c r="BE27" s="9">
        <f t="shared" ref="BE27:BE33" si="71">SUM(Z27:AA27)</f>
        <v>28.148652254971424</v>
      </c>
      <c r="BF27" s="9">
        <f t="shared" ref="BF27:BF33" si="72">SUM(AB27:AC27)</f>
        <v>28.148652254971424</v>
      </c>
      <c r="BG27" s="9">
        <f t="shared" ref="BG27:BG33" si="73">SUM(AD27:AE27)</f>
        <v>31.103483154664559</v>
      </c>
      <c r="BH27" s="9">
        <f t="shared" ref="BH27:BH33" si="74">SUM(AF27:AG27)</f>
        <v>31.725552817757851</v>
      </c>
      <c r="BI27" s="9">
        <f t="shared" ref="BI27:BI33" si="75">SUM(AH27:AI27)</f>
        <v>34.264307553618181</v>
      </c>
      <c r="BJ27" s="9">
        <f t="shared" ref="BJ27:BJ33" si="76">SUM(AJ27:AK27)</f>
        <v>32.430756272510123</v>
      </c>
      <c r="BK27" s="9">
        <f t="shared" ref="BK27:BK33" si="77">SUM(AL27:AM27)</f>
        <v>28.455336448198999</v>
      </c>
      <c r="BL27" s="9">
        <f t="shared" ref="BL27:BL33" si="78">SUM(AN27:AO27)</f>
        <v>34.256566939157338</v>
      </c>
      <c r="BM27" s="9">
        <f t="shared" ref="BM27:BM33" si="79">SUM(AP27:AQ27)</f>
        <v>39.029834875200947</v>
      </c>
      <c r="BN27" s="9">
        <f t="shared" si="23"/>
        <v>38.958643753335465</v>
      </c>
      <c r="BO27" s="9">
        <f t="shared" ref="BO27:BP33" si="80">AS27+AT27</f>
        <v>35.92965116645356</v>
      </c>
      <c r="BP27" s="9">
        <f t="shared" si="80"/>
        <v>32.989036369457551</v>
      </c>
      <c r="BQ27" s="492">
        <f t="shared" ref="BQ27:BQ33" si="81">IF(ISERROR(BP27/BN27),"N/A",IF(BN27&lt;0,"N/A",IF(BP27&lt;0,"N/A",IF(BP27/BN27-1&gt;300%,"&gt;±300%",IF(BP27/BN27-1&lt;-300%,"&gt;±300%",BP27/BN27-1)))))</f>
        <v>-0.15322934293283308</v>
      </c>
      <c r="BR27" s="492">
        <f t="shared" ref="BR27:BR33" si="82">IF(ISERROR(BP27/BO27),"N/A",IF(BO27&lt;0,"N/A",IF(BP27&lt;0,"N/A",IF(BP27/BO27-1&gt;300%,"&gt;±300%",IF(BP27/BO27-1&lt;-300%,"&gt;±300%",BP27/BO27-1)))))</f>
        <v>-8.1843677896365818E-2</v>
      </c>
      <c r="BS27" s="19"/>
      <c r="BT27" s="36">
        <f t="shared" ref="BT27:BT33" si="83">SUM(AR27:AU27)</f>
        <v>71.947680122793017</v>
      </c>
    </row>
    <row r="28" spans="1:72" x14ac:dyDescent="0.45">
      <c r="A28" s="10"/>
      <c r="B28" s="10" t="s">
        <v>12</v>
      </c>
      <c r="C28" s="7">
        <f>'Table 1(Q2''22)'!C28/32.15074</f>
        <v>16.640363487745539</v>
      </c>
      <c r="D28" s="7">
        <f>'Table 1(Q2''22)'!D28/32.15074</f>
        <v>16.795880903518864</v>
      </c>
      <c r="E28" s="7">
        <f>'Table 1(Q2''22)'!E28/32.15074</f>
        <v>16.018293824652247</v>
      </c>
      <c r="F28" s="7">
        <f>'Table 1(Q2''22)'!F28/32.15074</f>
        <v>17.417950566612152</v>
      </c>
      <c r="G28" s="7">
        <f>'Table 1(Q2''22)'!G28/32.15074</f>
        <v>17.728985398158798</v>
      </c>
      <c r="H28" s="7">
        <f>'Table 1(Q2''22)'!H28/32.15074</f>
        <v>17.573467982385477</v>
      </c>
      <c r="I28" s="7">
        <f>'Table 1(Q2''22)'!I28/32.15074</f>
        <v>21.601881053967357</v>
      </c>
      <c r="J28" s="7">
        <f>'Table 1(Q2''22)'!J28/32.15074</f>
        <v>19.485386797934371</v>
      </c>
      <c r="K28" s="7">
        <f>'Table 1(Q2''22)'!K28/32.15074</f>
        <v>20.233310006135053</v>
      </c>
      <c r="L28" s="7">
        <f>'Table 1(Q2''22)'!L28/32.15074</f>
        <v>19.662224460300806</v>
      </c>
      <c r="M28" s="26">
        <f t="shared" si="61"/>
        <v>3.8383800945638313E-2</v>
      </c>
      <c r="N28" s="26">
        <f t="shared" si="61"/>
        <v>-2.8225018331705765E-2</v>
      </c>
      <c r="O28" s="574"/>
      <c r="P28" s="7">
        <f>'Table 1(Q2''22)'!P28/32.15074</f>
        <v>4.510005057426361</v>
      </c>
      <c r="Q28" s="7">
        <f>'Table 1(Q2''22)'!Q28/32.15074</f>
        <v>3.8879353943330699</v>
      </c>
      <c r="R28" s="7">
        <f>'Table 1(Q2''22)'!R28/32.15074</f>
        <v>4.1989702258797159</v>
      </c>
      <c r="S28" s="7">
        <f>'Table 1(Q2''22)'!S28/32.15074</f>
        <v>4.0434528101063929</v>
      </c>
      <c r="T28" s="7">
        <f>'Table 1(Q2''22)'!T28/32.15074</f>
        <v>3.8879353943330699</v>
      </c>
      <c r="U28" s="7">
        <f>'Table 1(Q2''22)'!U28/32.15074</f>
        <v>3.5769005627864243</v>
      </c>
      <c r="V28" s="7">
        <f>'Table 1(Q2''22)'!V28/32.15074</f>
        <v>4.354487641653038</v>
      </c>
      <c r="W28" s="7">
        <f>'Table 1(Q2''22)'!W28/32.15074</f>
        <v>4.1989702258797159</v>
      </c>
      <c r="X28" s="7">
        <f>'Table 1(Q2''22)'!X28/32.15074</f>
        <v>5.1320747205196522</v>
      </c>
      <c r="Y28" s="7">
        <f>'Table 1(Q2''22)'!Y28/32.15074</f>
        <v>4.0434528101063929</v>
      </c>
      <c r="Z28" s="7">
        <f>'Table 1(Q2''22)'!Z28/32.15074</f>
        <v>4.6655224731996841</v>
      </c>
      <c r="AA28" s="7">
        <f>'Table 1(Q2''22)'!AA28/32.15074</f>
        <v>4.1989702258797159</v>
      </c>
      <c r="AB28" s="7">
        <f>'Table 1(Q2''22)'!AB28/32.15074</f>
        <v>4.9765573047463292</v>
      </c>
      <c r="AC28" s="7">
        <f>'Table 1(Q2''22)'!AC28/32.15074</f>
        <v>4.1989702258797159</v>
      </c>
      <c r="AD28" s="7">
        <f>'Table 1(Q2''22)'!AD28/32.15074</f>
        <v>4.510005057426361</v>
      </c>
      <c r="AE28" s="7">
        <f>'Table 1(Q2''22)'!AE28/32.15074</f>
        <v>4.1989702258797159</v>
      </c>
      <c r="AF28" s="7">
        <f>'Table 1(Q2''22)'!AF28/32.15074</f>
        <v>4.8210398889730071</v>
      </c>
      <c r="AG28" s="7">
        <f>'Table 1(Q2''22)'!AG28/32.15074</f>
        <v>4.354487641653038</v>
      </c>
      <c r="AH28" s="7">
        <f>'Table 1(Q2''22)'!AH28/32.15074</f>
        <v>4.3020191917352877</v>
      </c>
      <c r="AI28" s="7">
        <f>'Table 1(Q2''22)'!AI28/32.15074</f>
        <v>6.3693514054221696</v>
      </c>
      <c r="AJ28" s="7">
        <f>'Table 1(Q2''22)'!AJ28/32.15074</f>
        <v>5.0297271309492793</v>
      </c>
      <c r="AK28" s="7">
        <f>'Table 1(Q2''22)'!AK28/32.15074</f>
        <v>5.9007833258606217</v>
      </c>
      <c r="AL28" s="7">
        <f>'Table 1(Q2''22)'!AL28/32.15074</f>
        <v>5.8882923474876101</v>
      </c>
      <c r="AM28" s="7">
        <f>'Table 1(Q2''22)'!AM28/32.15074</f>
        <v>3.540745468260472</v>
      </c>
      <c r="AN28" s="7">
        <f>'Table 1(Q2''22)'!AN28/32.15074</f>
        <v>4.0708354445789379</v>
      </c>
      <c r="AO28" s="7">
        <f>'Table 1(Q2''22)'!AO28/32.15074</f>
        <v>5.9173802411743335</v>
      </c>
      <c r="AP28" s="7">
        <f>'Table 1(Q2''22)'!AP28/32.15074</f>
        <v>3.7145189577539832</v>
      </c>
      <c r="AQ28" s="7">
        <f>'Table 1(Q2''22)'!AQ28/32.15074</f>
        <v>6.0761496787184024</v>
      </c>
      <c r="AR28" s="7">
        <f>'Table 1(Q2''22)'!AR28/32.15074</f>
        <v>4.5399130642745416</v>
      </c>
      <c r="AS28" s="7">
        <f>'Table 1(Q2''22)'!AS28/32.15074</f>
        <v>5.9027283053881243</v>
      </c>
      <c r="AT28" s="7">
        <f>'Table 1(Q2''22)'!AT28/32.15074</f>
        <v>3.5336152344490293</v>
      </c>
      <c r="AU28" s="7">
        <f>'Table 1(Q2''22)'!AU28/32.15074</f>
        <v>4.9196153432934739</v>
      </c>
      <c r="AV28" s="492">
        <f t="shared" si="64"/>
        <v>-0.19034000091796088</v>
      </c>
      <c r="AW28" s="492">
        <f t="shared" si="65"/>
        <v>0.39223288810066315</v>
      </c>
      <c r="AX28" s="4"/>
      <c r="AY28" s="13">
        <f t="shared" ref="AY28:AY33" si="84">D28-AZ28</f>
        <v>8.3979404517594318</v>
      </c>
      <c r="AZ28" s="13">
        <f t="shared" ref="AZ28:AZ33" si="85">SUM(P28:Q28)</f>
        <v>8.3979404517594318</v>
      </c>
      <c r="BA28" s="13">
        <f t="shared" si="67"/>
        <v>8.2424230359861088</v>
      </c>
      <c r="BB28" s="13">
        <f t="shared" si="68"/>
        <v>7.4648359571194938</v>
      </c>
      <c r="BC28" s="13">
        <f t="shared" si="69"/>
        <v>8.5534578675327531</v>
      </c>
      <c r="BD28" s="13">
        <f t="shared" si="70"/>
        <v>9.1755275306260451</v>
      </c>
      <c r="BE28" s="13">
        <f t="shared" si="71"/>
        <v>8.8644926990793991</v>
      </c>
      <c r="BF28" s="13">
        <f t="shared" si="72"/>
        <v>9.1755275306260451</v>
      </c>
      <c r="BG28" s="13">
        <f t="shared" si="73"/>
        <v>8.7089752833060778</v>
      </c>
      <c r="BH28" s="13">
        <f t="shared" si="74"/>
        <v>9.1755275306260451</v>
      </c>
      <c r="BI28" s="13">
        <f t="shared" si="75"/>
        <v>10.671370597157457</v>
      </c>
      <c r="BJ28" s="13">
        <f t="shared" si="76"/>
        <v>10.930510456809902</v>
      </c>
      <c r="BK28" s="13">
        <f t="shared" si="77"/>
        <v>9.4290378157480816</v>
      </c>
      <c r="BL28" s="13">
        <f t="shared" si="78"/>
        <v>9.9882156857532713</v>
      </c>
      <c r="BM28" s="13">
        <f t="shared" si="79"/>
        <v>9.7906686364723861</v>
      </c>
      <c r="BN28" s="13">
        <f t="shared" si="23"/>
        <v>10.442641369662667</v>
      </c>
      <c r="BO28" s="13">
        <f t="shared" si="80"/>
        <v>9.4363435398371536</v>
      </c>
      <c r="BP28" s="13">
        <f t="shared" si="80"/>
        <v>8.4532305777425023</v>
      </c>
      <c r="BQ28" s="492">
        <f t="shared" si="81"/>
        <v>-0.19050838973553963</v>
      </c>
      <c r="BR28" s="492">
        <f t="shared" si="82"/>
        <v>-0.10418367643613968</v>
      </c>
      <c r="BS28" s="19"/>
      <c r="BT28" s="13">
        <f t="shared" si="83"/>
        <v>18.895871947405169</v>
      </c>
    </row>
    <row r="29" spans="1:72" x14ac:dyDescent="0.45">
      <c r="A29" s="10"/>
      <c r="B29" s="10" t="s">
        <v>13</v>
      </c>
      <c r="C29" s="7">
        <f>'Table 1(Q2''22)'!C29/32.15074</f>
        <v>1.5551741577332279</v>
      </c>
      <c r="D29" s="7">
        <f>'Table 1(Q2''22)'!D29/32.15074</f>
        <v>1.8662089892798737</v>
      </c>
      <c r="E29" s="7">
        <f>'Table 1(Q2''22)'!E29/32.15074</f>
        <v>6.3762140467062345</v>
      </c>
      <c r="F29" s="7">
        <f>'Table 1(Q2''22)'!F29/32.15074</f>
        <v>6.8427662940262026</v>
      </c>
      <c r="G29" s="7">
        <f>'Table 1(Q2''22)'!G29/32.15074</f>
        <v>3.1103483154664557</v>
      </c>
      <c r="H29" s="7">
        <f>'Table 1(Q2''22)'!H29/32.15074</f>
        <v>7.3093185413461716</v>
      </c>
      <c r="I29" s="7">
        <f>'Table 1(Q2''22)'!I29/32.15074</f>
        <v>6.8063128975976861</v>
      </c>
      <c r="J29" s="7">
        <f>'Table 1(Q2''22)'!J29/32.15074</f>
        <v>3.3867342485185845</v>
      </c>
      <c r="K29" s="7">
        <f>'Table 1(Q2''22)'!K29/32.15074</f>
        <v>5.3445786837409441</v>
      </c>
      <c r="L29" s="7">
        <f>'Table 1(Q2''22)'!L29/32.15074</f>
        <v>5.7273909987167846</v>
      </c>
      <c r="M29" s="26">
        <f t="shared" si="61"/>
        <v>0.57809213583225616</v>
      </c>
      <c r="N29" s="26">
        <f t="shared" si="61"/>
        <v>7.1626284807147833E-2</v>
      </c>
      <c r="O29" s="36"/>
      <c r="P29" s="7">
        <f>'Table 1(Q2''22)'!P29/32.15074</f>
        <v>0.46655224731996842</v>
      </c>
      <c r="Q29" s="7">
        <f>'Table 1(Q2''22)'!Q29/32.15074</f>
        <v>0.46655224731996842</v>
      </c>
      <c r="R29" s="7">
        <f>'Table 1(Q2''22)'!R29/32.15074</f>
        <v>1.7106915735065507</v>
      </c>
      <c r="S29" s="7">
        <f>'Table 1(Q2''22)'!S29/32.15074</f>
        <v>1.5551741577332279</v>
      </c>
      <c r="T29" s="7">
        <f>'Table 1(Q2''22)'!T29/32.15074</f>
        <v>1.5551741577332279</v>
      </c>
      <c r="U29" s="7">
        <f>'Table 1(Q2''22)'!U29/32.15074</f>
        <v>1.5551741577332279</v>
      </c>
      <c r="V29" s="7">
        <f>'Table 1(Q2''22)'!V29/32.15074</f>
        <v>1.7106915735065507</v>
      </c>
      <c r="W29" s="7">
        <f>'Table 1(Q2''22)'!W29/32.15074</f>
        <v>1.8662089892798737</v>
      </c>
      <c r="X29" s="7">
        <f>'Table 1(Q2''22)'!X29/32.15074</f>
        <v>1.7106915735065507</v>
      </c>
      <c r="Y29" s="7">
        <f>'Table 1(Q2''22)'!Y29/32.15074</f>
        <v>1.7106915735065507</v>
      </c>
      <c r="Z29" s="7">
        <f>'Table 1(Q2''22)'!Z29/32.15074</f>
        <v>1.0886219104132595</v>
      </c>
      <c r="AA29" s="7">
        <f>'Table 1(Q2''22)'!AA29/32.15074</f>
        <v>0.46655224731996842</v>
      </c>
      <c r="AB29" s="7">
        <f>'Table 1(Q2''22)'!AB29/32.15074</f>
        <v>0.77758707886661393</v>
      </c>
      <c r="AC29" s="7">
        <f>'Table 1(Q2''22)'!AC29/32.15074</f>
        <v>0.77758707886661393</v>
      </c>
      <c r="AD29" s="7">
        <f>'Table 1(Q2''22)'!AD29/32.15074</f>
        <v>1.7106915735065507</v>
      </c>
      <c r="AE29" s="7">
        <f>'Table 1(Q2''22)'!AE29/32.15074</f>
        <v>1.7106915735065507</v>
      </c>
      <c r="AF29" s="7">
        <f>'Table 1(Q2''22)'!AF29/32.15074</f>
        <v>1.7106915735065507</v>
      </c>
      <c r="AG29" s="7">
        <f>'Table 1(Q2''22)'!AG29/32.15074</f>
        <v>1.7106915735065507</v>
      </c>
      <c r="AH29" s="7">
        <f>'Table 1(Q2''22)'!AH29/32.15074</f>
        <v>1.7015782243994215</v>
      </c>
      <c r="AI29" s="7">
        <f>'Table 1(Q2''22)'!AI29/32.15074</f>
        <v>1.7015782243994215</v>
      </c>
      <c r="AJ29" s="7">
        <f>'Table 1(Q2''22)'!AJ29/32.15074</f>
        <v>1.7015782243994215</v>
      </c>
      <c r="AK29" s="7">
        <f>'Table 1(Q2''22)'!AK29/32.15074</f>
        <v>1.7015782243994215</v>
      </c>
      <c r="AL29" s="7">
        <f>'Table 1(Q2''22)'!AL29/32.15074</f>
        <v>1.0318845562476906</v>
      </c>
      <c r="AM29" s="7">
        <f>'Table 1(Q2''22)'!AM29/32.15074</f>
        <v>0.56889675062977674</v>
      </c>
      <c r="AN29" s="7">
        <f>'Table 1(Q2''22)'!AN29/32.15074</f>
        <v>0.66644247200782714</v>
      </c>
      <c r="AO29" s="7">
        <f>'Table 1(Q2''22)'!AO29/32.15074</f>
        <v>1.11951046963329</v>
      </c>
      <c r="AP29" s="7">
        <f>'Table 1(Q2''22)'!AP29/32.15074</f>
        <v>1.1384044771566617</v>
      </c>
      <c r="AQ29" s="7">
        <f>'Table 1(Q2''22)'!AQ29/32.15074</f>
        <v>1.2182154531199065</v>
      </c>
      <c r="AR29" s="7">
        <f>'Table 1(Q2''22)'!AR29/32.15074</f>
        <v>1.2182154531199065</v>
      </c>
      <c r="AS29" s="7">
        <f>'Table 1(Q2''22)'!AS29/32.15074</f>
        <v>1.7697433003444685</v>
      </c>
      <c r="AT29" s="7">
        <f>'Table 1(Q2''22)'!AT29/32.15074</f>
        <v>1.3180309582006546</v>
      </c>
      <c r="AU29" s="7">
        <f>'Table 1(Q2''22)'!AU29/32.15074</f>
        <v>1.4302099829456141</v>
      </c>
      <c r="AV29" s="492">
        <f t="shared" si="64"/>
        <v>0.17402055546314044</v>
      </c>
      <c r="AW29" s="492">
        <f t="shared" si="65"/>
        <v>8.5111069696043984E-2</v>
      </c>
      <c r="AX29" s="4"/>
      <c r="AY29" s="13">
        <f t="shared" si="84"/>
        <v>0.93310449463993683</v>
      </c>
      <c r="AZ29" s="13">
        <f t="shared" si="85"/>
        <v>0.93310449463993683</v>
      </c>
      <c r="BA29" s="13">
        <f t="shared" si="67"/>
        <v>3.2658657312397787</v>
      </c>
      <c r="BB29" s="13">
        <f t="shared" si="68"/>
        <v>3.1103483154664557</v>
      </c>
      <c r="BC29" s="13">
        <f t="shared" si="69"/>
        <v>3.5769005627864243</v>
      </c>
      <c r="BD29" s="13">
        <f t="shared" si="70"/>
        <v>3.4213831470131013</v>
      </c>
      <c r="BE29" s="13">
        <f t="shared" si="71"/>
        <v>1.5551741577332279</v>
      </c>
      <c r="BF29" s="13">
        <f t="shared" si="72"/>
        <v>1.5551741577332279</v>
      </c>
      <c r="BG29" s="13">
        <f t="shared" si="73"/>
        <v>3.4213831470131013</v>
      </c>
      <c r="BH29" s="13">
        <f t="shared" si="74"/>
        <v>3.4213831470131013</v>
      </c>
      <c r="BI29" s="13">
        <f t="shared" si="75"/>
        <v>3.403156448798843</v>
      </c>
      <c r="BJ29" s="13">
        <f t="shared" si="76"/>
        <v>3.403156448798843</v>
      </c>
      <c r="BK29" s="13">
        <f t="shared" si="77"/>
        <v>1.6007813068774674</v>
      </c>
      <c r="BL29" s="13">
        <f t="shared" si="78"/>
        <v>1.7859529416411171</v>
      </c>
      <c r="BM29" s="13">
        <f t="shared" si="79"/>
        <v>2.356619930276568</v>
      </c>
      <c r="BN29" s="13">
        <f t="shared" si="23"/>
        <v>2.9879587534643752</v>
      </c>
      <c r="BO29" s="13">
        <f t="shared" si="80"/>
        <v>3.0877742585451231</v>
      </c>
      <c r="BP29" s="13">
        <f t="shared" si="80"/>
        <v>2.7482409411462685</v>
      </c>
      <c r="BQ29" s="492">
        <f t="shared" si="81"/>
        <v>-8.0227952290227278E-2</v>
      </c>
      <c r="BR29" s="492">
        <f t="shared" si="82"/>
        <v>-0.10996053758114877</v>
      </c>
      <c r="BS29" s="19"/>
      <c r="BT29" s="13">
        <f t="shared" si="83"/>
        <v>5.7361996946106437</v>
      </c>
    </row>
    <row r="30" spans="1:72" x14ac:dyDescent="0.45">
      <c r="A30" s="10"/>
      <c r="B30" s="10" t="s">
        <v>10</v>
      </c>
      <c r="C30" s="7">
        <f>'Table 1(Q2''22)'!C30/32.15074</f>
        <v>6.0651792151595894</v>
      </c>
      <c r="D30" s="7">
        <f>'Table 1(Q2''22)'!D30/32.15074</f>
        <v>6.6872488782528805</v>
      </c>
      <c r="E30" s="7">
        <f>'Table 1(Q2''22)'!E30/32.15074</f>
        <v>6.3762140467062345</v>
      </c>
      <c r="F30" s="7">
        <f>'Table 1(Q2''22)'!F30/32.15074</f>
        <v>6.0651792151595894</v>
      </c>
      <c r="G30" s="7">
        <f>'Table 1(Q2''22)'!G30/32.15074</f>
        <v>6.5317314624795575</v>
      </c>
      <c r="H30" s="7">
        <f>'Table 1(Q2''22)'!H30/32.15074</f>
        <v>6.3762140467062345</v>
      </c>
      <c r="I30" s="7">
        <f>'Table 1(Q2''22)'!I30/32.15074</f>
        <v>4.4904437164333082</v>
      </c>
      <c r="J30" s="7">
        <f>'Table 1(Q2''22)'!J30/32.15074</f>
        <v>4.0363612159471289</v>
      </c>
      <c r="K30" s="7">
        <f>'Table 1(Q2''22)'!K30/32.15074</f>
        <v>4.1966875412509941</v>
      </c>
      <c r="L30" s="7">
        <f>'Table 1(Q2''22)'!L30/32.15074</f>
        <v>3.7071059639684814</v>
      </c>
      <c r="M30" s="26">
        <f t="shared" si="61"/>
        <v>3.9720509817217753E-2</v>
      </c>
      <c r="N30" s="26">
        <f t="shared" si="61"/>
        <v>-0.11665904894520052</v>
      </c>
      <c r="O30" s="36"/>
      <c r="P30" s="7">
        <f>'Table 1(Q2''22)'!P30/32.15074</f>
        <v>1.7106915735065507</v>
      </c>
      <c r="Q30" s="7">
        <f>'Table 1(Q2''22)'!Q30/32.15074</f>
        <v>1.8662089892798737</v>
      </c>
      <c r="R30" s="7">
        <f>'Table 1(Q2''22)'!R30/32.15074</f>
        <v>1.8662089892798737</v>
      </c>
      <c r="S30" s="7">
        <f>'Table 1(Q2''22)'!S30/32.15074</f>
        <v>1.5551741577332279</v>
      </c>
      <c r="T30" s="7">
        <f>'Table 1(Q2''22)'!T30/32.15074</f>
        <v>1.5551741577332279</v>
      </c>
      <c r="U30" s="7">
        <f>'Table 1(Q2''22)'!U30/32.15074</f>
        <v>1.5551741577332279</v>
      </c>
      <c r="V30" s="7">
        <f>'Table 1(Q2''22)'!V30/32.15074</f>
        <v>1.5551741577332279</v>
      </c>
      <c r="W30" s="7">
        <f>'Table 1(Q2''22)'!W30/32.15074</f>
        <v>1.5551741577332279</v>
      </c>
      <c r="X30" s="7">
        <f>'Table 1(Q2''22)'!X30/32.15074</f>
        <v>1.5551741577332279</v>
      </c>
      <c r="Y30" s="7">
        <f>'Table 1(Q2''22)'!Y30/32.15074</f>
        <v>1.5551741577332279</v>
      </c>
      <c r="Z30" s="7">
        <f>'Table 1(Q2''22)'!Z30/32.15074</f>
        <v>1.7106915735065507</v>
      </c>
      <c r="AA30" s="7">
        <f>'Table 1(Q2''22)'!AA30/32.15074</f>
        <v>1.5551741577332279</v>
      </c>
      <c r="AB30" s="7">
        <f>'Table 1(Q2''22)'!AB30/32.15074</f>
        <v>1.5551741577332279</v>
      </c>
      <c r="AC30" s="7">
        <f>'Table 1(Q2''22)'!AC30/32.15074</f>
        <v>2.0217264050531965</v>
      </c>
      <c r="AD30" s="7">
        <f>'Table 1(Q2''22)'!AD30/32.15074</f>
        <v>1.7106915735065507</v>
      </c>
      <c r="AE30" s="7">
        <f>'Table 1(Q2''22)'!AE30/32.15074</f>
        <v>1.5551741577332279</v>
      </c>
      <c r="AF30" s="7">
        <f>'Table 1(Q2''22)'!AF30/32.15074</f>
        <v>1.5551741577332279</v>
      </c>
      <c r="AG30" s="7">
        <f>'Table 1(Q2''22)'!AG30/32.15074</f>
        <v>1.7106915735065507</v>
      </c>
      <c r="AH30" s="7">
        <f>'Table 1(Q2''22)'!AH30/32.15074</f>
        <v>1.096518024779523</v>
      </c>
      <c r="AI30" s="7">
        <f>'Table 1(Q2''22)'!AI30/32.15074</f>
        <v>1.1113150117229027</v>
      </c>
      <c r="AJ30" s="7">
        <f>'Table 1(Q2''22)'!AJ30/32.15074</f>
        <v>1.1659078453559704</v>
      </c>
      <c r="AK30" s="7">
        <f>'Table 1(Q2''22)'!AK30/32.15074</f>
        <v>1.1166249983670673</v>
      </c>
      <c r="AL30" s="7">
        <f>'Table 1(Q2''22)'!AL30/32.15074</f>
        <v>0.99745760128693783</v>
      </c>
      <c r="AM30" s="7">
        <f>'Table 1(Q2''22)'!AM30/32.15074</f>
        <v>0.91092771115066096</v>
      </c>
      <c r="AN30" s="7">
        <f>'Table 1(Q2''22)'!AN30/32.15074</f>
        <v>1.0140357578083741</v>
      </c>
      <c r="AO30" s="7">
        <f>'Table 1(Q2''22)'!AO30/32.15074</f>
        <v>1.1139401457011566</v>
      </c>
      <c r="AP30" s="7">
        <f>'Table 1(Q2''22)'!AP30/32.15074</f>
        <v>1.0297741202846342</v>
      </c>
      <c r="AQ30" s="7">
        <f>'Table 1(Q2''22)'!AQ30/32.15074</f>
        <v>1.090029343026008</v>
      </c>
      <c r="AR30" s="7">
        <f>'Table 1(Q2''22)'!AR30/32.15074</f>
        <v>1.0876265989523104</v>
      </c>
      <c r="AS30" s="7">
        <f>'Table 1(Q2''22)'!AS30/32.15074</f>
        <v>0.98925747898804195</v>
      </c>
      <c r="AT30" s="7">
        <f>'Table 1(Q2''22)'!AT30/32.15074</f>
        <v>0.922230716929066</v>
      </c>
      <c r="AU30" s="7">
        <f>'Table 1(Q2''22)'!AU30/32.15074</f>
        <v>0.83621714461315677</v>
      </c>
      <c r="AV30" s="492">
        <f t="shared" si="64"/>
        <v>-0.23284895955942653</v>
      </c>
      <c r="AW30" s="492">
        <f t="shared" si="65"/>
        <v>-9.3266869924182982E-2</v>
      </c>
      <c r="AX30" s="4"/>
      <c r="AY30" s="13">
        <f t="shared" si="84"/>
        <v>3.1103483154664562</v>
      </c>
      <c r="AZ30" s="13">
        <f t="shared" si="85"/>
        <v>3.5769005627864243</v>
      </c>
      <c r="BA30" s="13">
        <f t="shared" si="67"/>
        <v>3.4213831470131018</v>
      </c>
      <c r="BB30" s="13">
        <f t="shared" si="68"/>
        <v>3.1103483154664557</v>
      </c>
      <c r="BC30" s="13">
        <f t="shared" si="69"/>
        <v>3.1103483154664557</v>
      </c>
      <c r="BD30" s="13">
        <f t="shared" si="70"/>
        <v>3.1103483154664557</v>
      </c>
      <c r="BE30" s="13">
        <f t="shared" si="71"/>
        <v>3.2658657312397787</v>
      </c>
      <c r="BF30" s="13">
        <f t="shared" si="72"/>
        <v>3.5769005627864243</v>
      </c>
      <c r="BG30" s="13">
        <f t="shared" si="73"/>
        <v>3.2658657312397787</v>
      </c>
      <c r="BH30" s="13">
        <f t="shared" si="74"/>
        <v>3.2658657312397787</v>
      </c>
      <c r="BI30" s="13">
        <f t="shared" si="75"/>
        <v>2.2078330365024259</v>
      </c>
      <c r="BJ30" s="13">
        <f t="shared" si="76"/>
        <v>2.2825328437230379</v>
      </c>
      <c r="BK30" s="13">
        <f t="shared" si="77"/>
        <v>1.9083853124375989</v>
      </c>
      <c r="BL30" s="13">
        <f t="shared" si="78"/>
        <v>2.1279759035095305</v>
      </c>
      <c r="BM30" s="13">
        <f t="shared" si="79"/>
        <v>2.1198034633106424</v>
      </c>
      <c r="BN30" s="13">
        <f t="shared" si="23"/>
        <v>2.0768840779403526</v>
      </c>
      <c r="BO30" s="13">
        <f t="shared" si="80"/>
        <v>1.9114881959171079</v>
      </c>
      <c r="BP30" s="13">
        <f t="shared" si="80"/>
        <v>1.7584478615422228</v>
      </c>
      <c r="BQ30" s="492">
        <f t="shared" si="81"/>
        <v>-0.15332402023801117</v>
      </c>
      <c r="BR30" s="492">
        <f t="shared" si="82"/>
        <v>-8.0063447266781718E-2</v>
      </c>
      <c r="BS30" s="19"/>
      <c r="BT30" s="13">
        <f t="shared" si="83"/>
        <v>3.8353319394825753</v>
      </c>
    </row>
    <row r="31" spans="1:72" x14ac:dyDescent="0.45">
      <c r="A31" s="10"/>
      <c r="B31" s="10" t="s">
        <v>11</v>
      </c>
      <c r="C31" s="7">
        <f>'Table 1(Q2''22)'!C31/32.15074</f>
        <v>4.510005057426361</v>
      </c>
      <c r="D31" s="7">
        <f>'Table 1(Q2''22)'!D31/32.15074</f>
        <v>6.3762140467062345</v>
      </c>
      <c r="E31" s="7">
        <f>'Table 1(Q2''22)'!E31/32.15074</f>
        <v>7.3093185413461716</v>
      </c>
      <c r="F31" s="7">
        <f>'Table 1(Q2''22)'!F31/32.15074</f>
        <v>7.9313882044394628</v>
      </c>
      <c r="G31" s="7">
        <f>'Table 1(Q2''22)'!G31/32.15074</f>
        <v>6.3762140467062345</v>
      </c>
      <c r="H31" s="7">
        <f>'Table 1(Q2''22)'!H31/32.15074</f>
        <v>7.7758707886661398</v>
      </c>
      <c r="I31" s="7">
        <f>'Table 1(Q2''22)'!I31/32.15074</f>
        <v>7.3499252318539927</v>
      </c>
      <c r="J31" s="7">
        <f>'Table 1(Q2''22)'!J31/32.15074</f>
        <v>12.6679495391652</v>
      </c>
      <c r="K31" s="7">
        <f>'Table 1(Q2''22)'!K31/32.15074</f>
        <v>23.133026171384344</v>
      </c>
      <c r="L31" s="7">
        <f>'Table 1(Q2''22)'!L31/32.15074</f>
        <v>11.180183269924528</v>
      </c>
      <c r="M31" s="26">
        <f t="shared" si="61"/>
        <v>0.82610659285186716</v>
      </c>
      <c r="N31" s="26">
        <f t="shared" si="61"/>
        <v>-0.5167003578738667</v>
      </c>
      <c r="O31" s="36"/>
      <c r="P31" s="7">
        <f>'Table 1(Q2''22)'!P31/32.15074</f>
        <v>1.2441393261865823</v>
      </c>
      <c r="Q31" s="7">
        <f>'Table 1(Q2''22)'!Q31/32.15074</f>
        <v>1.5551741577332279</v>
      </c>
      <c r="R31" s="7">
        <f>'Table 1(Q2''22)'!R31/32.15074</f>
        <v>0.93310449463993683</v>
      </c>
      <c r="S31" s="7">
        <f>'Table 1(Q2''22)'!S31/32.15074</f>
        <v>1.3996567419599051</v>
      </c>
      <c r="T31" s="7">
        <f>'Table 1(Q2''22)'!T31/32.15074</f>
        <v>2.177243820826519</v>
      </c>
      <c r="U31" s="7">
        <f>'Table 1(Q2''22)'!U31/32.15074</f>
        <v>2.177243820826519</v>
      </c>
      <c r="V31" s="7">
        <f>'Table 1(Q2''22)'!V31/32.15074</f>
        <v>1.8662089892798737</v>
      </c>
      <c r="W31" s="7">
        <f>'Table 1(Q2''22)'!W31/32.15074</f>
        <v>2.4882786523731646</v>
      </c>
      <c r="X31" s="7">
        <f>'Table 1(Q2''22)'!X31/32.15074</f>
        <v>1.8662089892798737</v>
      </c>
      <c r="Y31" s="7">
        <f>'Table 1(Q2''22)'!Y31/32.15074</f>
        <v>0.15551741577332279</v>
      </c>
      <c r="Z31" s="7">
        <f>'Table 1(Q2''22)'!Z31/32.15074</f>
        <v>1.2441393261865823</v>
      </c>
      <c r="AA31" s="7">
        <f>'Table 1(Q2''22)'!AA31/32.15074</f>
        <v>1.5551741577332279</v>
      </c>
      <c r="AB31" s="7">
        <f>'Table 1(Q2''22)'!AB31/32.15074</f>
        <v>1.3996567419599051</v>
      </c>
      <c r="AC31" s="7">
        <f>'Table 1(Q2''22)'!AC31/32.15074</f>
        <v>1.0886219104132595</v>
      </c>
      <c r="AD31" s="7">
        <f>'Table 1(Q2''22)'!AD31/32.15074</f>
        <v>1.8662089892798737</v>
      </c>
      <c r="AE31" s="7">
        <f>'Table 1(Q2''22)'!AE31/32.15074</f>
        <v>1.8662089892798737</v>
      </c>
      <c r="AF31" s="7">
        <f>'Table 1(Q2''22)'!AF31/32.15074</f>
        <v>2.0217264050531965</v>
      </c>
      <c r="AG31" s="7">
        <f>'Table 1(Q2''22)'!AG31/32.15074</f>
        <v>2.0217264050531965</v>
      </c>
      <c r="AH31" s="7">
        <f>'Table 1(Q2''22)'!AH31/32.15074</f>
        <v>3.7343571243845228</v>
      </c>
      <c r="AI31" s="7">
        <f>'Table 1(Q2''22)'!AI31/32.15074</f>
        <v>1.0098054749744512</v>
      </c>
      <c r="AJ31" s="7">
        <f>'Table 1(Q2''22)'!AJ31/32.15074</f>
        <v>2.2163808215053087</v>
      </c>
      <c r="AK31" s="7">
        <f>'Table 1(Q2''22)'!AK31/32.15074</f>
        <v>0.38938181098970881</v>
      </c>
      <c r="AL31" s="7">
        <f>'Table 1(Q2''22)'!AL31/32.15074</f>
        <v>4.531162067842927</v>
      </c>
      <c r="AM31" s="7">
        <f>'Table 1(Q2''22)'!AM31/32.15074</f>
        <v>0.27630777847947391</v>
      </c>
      <c r="AN31" s="7">
        <f>'Table 1(Q2''22)'!AN31/32.15074</f>
        <v>5.5903942754233675</v>
      </c>
      <c r="AO31" s="7">
        <f>'Table 1(Q2''22)'!AO31/32.15074</f>
        <v>2.2700854174194336</v>
      </c>
      <c r="AP31" s="7">
        <f>'Table 1(Q2''22)'!AP31/32.15074</f>
        <v>9.8829988693416304</v>
      </c>
      <c r="AQ31" s="7">
        <f>'Table 1(Q2''22)'!AQ31/32.15074</f>
        <v>2.5687028306912345</v>
      </c>
      <c r="AR31" s="7">
        <f>'Table 1(Q2''22)'!AR31/32.15074</f>
        <v>5.9975929736386213</v>
      </c>
      <c r="AS31" s="7">
        <f>'Table 1(Q2''22)'!AS31/32.15074</f>
        <v>4.6837314977128583</v>
      </c>
      <c r="AT31" s="7">
        <f>'Table 1(Q2''22)'!AT31/32.15074</f>
        <v>3.4026750040202414</v>
      </c>
      <c r="AU31" s="7">
        <f>'Table 1(Q2''22)'!AU31/32.15074</f>
        <v>3.1153124721529148</v>
      </c>
      <c r="AV31" s="492">
        <f t="shared" si="64"/>
        <v>0.21279598205394135</v>
      </c>
      <c r="AW31" s="492">
        <f t="shared" si="65"/>
        <v>-8.4451947813943273E-2</v>
      </c>
      <c r="AX31" s="4"/>
      <c r="AY31" s="13">
        <f t="shared" si="84"/>
        <v>3.5769005627864243</v>
      </c>
      <c r="AZ31" s="13">
        <f t="shared" si="85"/>
        <v>2.7993134839198102</v>
      </c>
      <c r="BA31" s="13">
        <f t="shared" si="67"/>
        <v>2.332761236599842</v>
      </c>
      <c r="BB31" s="13">
        <f t="shared" si="68"/>
        <v>4.354487641653038</v>
      </c>
      <c r="BC31" s="13">
        <f t="shared" si="69"/>
        <v>4.354487641653038</v>
      </c>
      <c r="BD31" s="13">
        <f t="shared" si="70"/>
        <v>2.0217264050531965</v>
      </c>
      <c r="BE31" s="13">
        <f t="shared" si="71"/>
        <v>2.7993134839198102</v>
      </c>
      <c r="BF31" s="13">
        <f t="shared" si="72"/>
        <v>2.4882786523731646</v>
      </c>
      <c r="BG31" s="13">
        <f t="shared" si="73"/>
        <v>3.7324179785597473</v>
      </c>
      <c r="BH31" s="13">
        <f t="shared" si="74"/>
        <v>4.0434528101063929</v>
      </c>
      <c r="BI31" s="13">
        <f t="shared" si="75"/>
        <v>4.7441625993589742</v>
      </c>
      <c r="BJ31" s="13">
        <f t="shared" si="76"/>
        <v>2.6057626324950176</v>
      </c>
      <c r="BK31" s="13">
        <f t="shared" si="77"/>
        <v>4.8074698463224008</v>
      </c>
      <c r="BL31" s="13">
        <f t="shared" si="78"/>
        <v>7.8604796928428016</v>
      </c>
      <c r="BM31" s="13">
        <f t="shared" si="79"/>
        <v>12.451701700032865</v>
      </c>
      <c r="BN31" s="13">
        <f t="shared" si="23"/>
        <v>10.681324471351481</v>
      </c>
      <c r="BO31" s="13">
        <f t="shared" si="80"/>
        <v>8.0864065017330997</v>
      </c>
      <c r="BP31" s="13">
        <f t="shared" si="80"/>
        <v>6.5179874761731558</v>
      </c>
      <c r="BQ31" s="492">
        <f t="shared" si="81"/>
        <v>-0.38977722344685484</v>
      </c>
      <c r="BR31" s="492">
        <f t="shared" si="82"/>
        <v>-0.19395747978088862</v>
      </c>
      <c r="BS31" s="19"/>
      <c r="BT31" s="13">
        <f t="shared" si="83"/>
        <v>17.199311947524638</v>
      </c>
    </row>
    <row r="32" spans="1:72" x14ac:dyDescent="0.45">
      <c r="A32" s="10"/>
      <c r="B32" s="10" t="s">
        <v>58</v>
      </c>
      <c r="C32" s="7">
        <f>'Table 1(Q2''22)'!C32/32.15074</f>
        <v>6.8427662940262026</v>
      </c>
      <c r="D32" s="7">
        <f>'Table 1(Q2''22)'!D32/32.15074</f>
        <v>6.9982837097995256</v>
      </c>
      <c r="E32" s="7">
        <f>'Table 1(Q2''22)'!E32/32.15074</f>
        <v>7.4648359571194947</v>
      </c>
      <c r="F32" s="7">
        <f>'Table 1(Q2''22)'!F32/32.15074</f>
        <v>7.3093185413461716</v>
      </c>
      <c r="G32" s="7">
        <f>'Table 1(Q2''22)'!G32/32.15074</f>
        <v>7.3093185413461716</v>
      </c>
      <c r="H32" s="7">
        <f>'Table 1(Q2''22)'!H32/32.15074</f>
        <v>7.3093185413461716</v>
      </c>
      <c r="I32" s="7">
        <f>'Table 1(Q2''22)'!I32/32.15074</f>
        <v>8.2787393466175185</v>
      </c>
      <c r="J32" s="7">
        <f>'Table 1(Q2''22)'!J32/32.15074</f>
        <v>7.6359571200733551</v>
      </c>
      <c r="K32" s="7">
        <f>'Table 1(Q2''22)'!K32/32.15074</f>
        <v>7.9564919172687834</v>
      </c>
      <c r="L32" s="7">
        <f>'Table 1(Q2''22)'!L32/32.15074</f>
        <v>8.2476470917771056</v>
      </c>
      <c r="M32" s="26">
        <f t="shared" si="61"/>
        <v>4.1977029487607842E-2</v>
      </c>
      <c r="N32" s="26">
        <f t="shared" si="61"/>
        <v>3.6593410454725417E-2</v>
      </c>
      <c r="O32" s="36"/>
      <c r="P32" s="7">
        <f>'Table 1(Q2''22)'!P32/32.15074</f>
        <v>1.3996567419599051</v>
      </c>
      <c r="Q32" s="7">
        <f>'Table 1(Q2''22)'!Q32/32.15074</f>
        <v>2.0217264050531965</v>
      </c>
      <c r="R32" s="7">
        <f>'Table 1(Q2''22)'!R32/32.15074</f>
        <v>1.5551741577332279</v>
      </c>
      <c r="S32" s="7">
        <f>'Table 1(Q2''22)'!S32/32.15074</f>
        <v>2.0217264050531965</v>
      </c>
      <c r="T32" s="7">
        <f>'Table 1(Q2''22)'!T32/32.15074</f>
        <v>1.3996567419599051</v>
      </c>
      <c r="U32" s="7">
        <f>'Table 1(Q2''22)'!U32/32.15074</f>
        <v>2.0217264050531965</v>
      </c>
      <c r="V32" s="7">
        <f>'Table 1(Q2''22)'!V32/32.15074</f>
        <v>1.5551741577332279</v>
      </c>
      <c r="W32" s="7">
        <f>'Table 1(Q2''22)'!W32/32.15074</f>
        <v>2.177243820826519</v>
      </c>
      <c r="X32" s="7">
        <f>'Table 1(Q2''22)'!X32/32.15074</f>
        <v>1.3996567419599051</v>
      </c>
      <c r="Y32" s="7">
        <f>'Table 1(Q2''22)'!Y32/32.15074</f>
        <v>2.332761236599842</v>
      </c>
      <c r="Z32" s="7">
        <f>'Table 1(Q2''22)'!Z32/32.15074</f>
        <v>1.7106915735065507</v>
      </c>
      <c r="AA32" s="7">
        <f>'Table 1(Q2''22)'!AA32/32.15074</f>
        <v>2.177243820826519</v>
      </c>
      <c r="AB32" s="7">
        <f>'Table 1(Q2''22)'!AB32/32.15074</f>
        <v>1.3996567419599051</v>
      </c>
      <c r="AC32" s="7">
        <f>'Table 1(Q2''22)'!AC32/32.15074</f>
        <v>2.177243820826519</v>
      </c>
      <c r="AD32" s="7">
        <f>'Table 1(Q2''22)'!AD32/32.15074</f>
        <v>1.7106915735065507</v>
      </c>
      <c r="AE32" s="7">
        <f>'Table 1(Q2''22)'!AE32/32.15074</f>
        <v>2.177243820826519</v>
      </c>
      <c r="AF32" s="7">
        <f>'Table 1(Q2''22)'!AF32/32.15074</f>
        <v>1.3996567419599051</v>
      </c>
      <c r="AG32" s="7">
        <f>'Table 1(Q2''22)'!AG32/32.15074</f>
        <v>2.177243820826519</v>
      </c>
      <c r="AH32" s="7">
        <f>'Table 1(Q2''22)'!AH32/32.15074</f>
        <v>2.0696848366543796</v>
      </c>
      <c r="AI32" s="7">
        <f>'Table 1(Q2''22)'!AI32/32.15074</f>
        <v>2.0696848366543796</v>
      </c>
      <c r="AJ32" s="7">
        <f>'Table 1(Q2''22)'!AJ32/32.15074</f>
        <v>2.0696848366543796</v>
      </c>
      <c r="AK32" s="7">
        <f>'Table 1(Q2''22)'!AK32/32.15074</f>
        <v>2.0696848366543796</v>
      </c>
      <c r="AL32" s="7">
        <f>'Table 1(Q2''22)'!AL32/32.15074</f>
        <v>1.9089892800183388</v>
      </c>
      <c r="AM32" s="7">
        <f>'Table 1(Q2''22)'!AM32/32.15074</f>
        <v>1.9089892800183388</v>
      </c>
      <c r="AN32" s="7">
        <f>'Table 1(Q2''22)'!AN32/32.15074</f>
        <v>1.9089892800183388</v>
      </c>
      <c r="AO32" s="7">
        <f>'Table 1(Q2''22)'!AO32/32.15074</f>
        <v>1.9089892800183388</v>
      </c>
      <c r="AP32" s="7">
        <f>'Table 1(Q2''22)'!AP32/32.15074</f>
        <v>1.8668496394180643</v>
      </c>
      <c r="AQ32" s="7">
        <f>'Table 1(Q2''22)'!AQ32/32.15074</f>
        <v>1.9425243499104459</v>
      </c>
      <c r="AR32" s="7">
        <f>'Table 1(Q2''22)'!AR32/32.15074</f>
        <v>1.9801063786415911</v>
      </c>
      <c r="AS32" s="7">
        <f>'Table 1(Q2''22)'!AS32/32.15074</f>
        <v>2.1670115492986812</v>
      </c>
      <c r="AT32" s="7">
        <f>'Table 1(Q2''22)'!AT32/32.15074</f>
        <v>2.1009445357169159</v>
      </c>
      <c r="AU32" s="7">
        <f>'Table 1(Q2''22)'!AU32/32.15074</f>
        <v>2.1009445357169159</v>
      </c>
      <c r="AV32" s="492">
        <f t="shared" si="64"/>
        <v>8.1553770903192824E-2</v>
      </c>
      <c r="AW32" s="492">
        <f t="shared" si="65"/>
        <v>0</v>
      </c>
      <c r="AX32" s="4"/>
      <c r="AY32" s="13">
        <f t="shared" si="84"/>
        <v>3.5769005627864239</v>
      </c>
      <c r="AZ32" s="13">
        <f t="shared" si="85"/>
        <v>3.4213831470131018</v>
      </c>
      <c r="BA32" s="13">
        <f t="shared" si="67"/>
        <v>3.5769005627864243</v>
      </c>
      <c r="BB32" s="13">
        <f t="shared" si="68"/>
        <v>3.4213831470131018</v>
      </c>
      <c r="BC32" s="13">
        <f t="shared" si="69"/>
        <v>3.7324179785597469</v>
      </c>
      <c r="BD32" s="13">
        <f t="shared" si="70"/>
        <v>3.7324179785597469</v>
      </c>
      <c r="BE32" s="13">
        <f t="shared" si="71"/>
        <v>3.8879353943330699</v>
      </c>
      <c r="BF32" s="13">
        <f t="shared" si="72"/>
        <v>3.5769005627864239</v>
      </c>
      <c r="BG32" s="13">
        <f t="shared" si="73"/>
        <v>3.8879353943330699</v>
      </c>
      <c r="BH32" s="13">
        <f t="shared" si="74"/>
        <v>3.5769005627864239</v>
      </c>
      <c r="BI32" s="13">
        <f t="shared" si="75"/>
        <v>4.1393696733087593</v>
      </c>
      <c r="BJ32" s="13">
        <f t="shared" si="76"/>
        <v>4.1393696733087593</v>
      </c>
      <c r="BK32" s="13">
        <f t="shared" si="77"/>
        <v>3.8179785600366776</v>
      </c>
      <c r="BL32" s="13">
        <f t="shared" si="78"/>
        <v>3.8179785600366776</v>
      </c>
      <c r="BM32" s="13">
        <f t="shared" si="79"/>
        <v>3.8093739893285101</v>
      </c>
      <c r="BN32" s="13">
        <f t="shared" si="23"/>
        <v>4.1471179279402719</v>
      </c>
      <c r="BO32" s="13">
        <f t="shared" si="80"/>
        <v>4.2679560850155971</v>
      </c>
      <c r="BP32" s="13">
        <f t="shared" si="80"/>
        <v>4.2018890714338317</v>
      </c>
      <c r="BQ32" s="492">
        <f t="shared" si="81"/>
        <v>1.3207037862258852E-2</v>
      </c>
      <c r="BR32" s="492">
        <f t="shared" si="82"/>
        <v>-1.5479778204307348E-2</v>
      </c>
      <c r="BS32" s="19"/>
      <c r="BT32" s="13">
        <f t="shared" si="83"/>
        <v>8.3490069993741045</v>
      </c>
    </row>
    <row r="33" spans="1:72" x14ac:dyDescent="0.45">
      <c r="A33" s="29"/>
      <c r="B33" s="29" t="s">
        <v>2</v>
      </c>
      <c r="C33" s="610">
        <f>'Table 1(Q2''22)'!C33/32.15074</f>
        <v>13.530015172279084</v>
      </c>
      <c r="D33" s="610">
        <f>'Table 1(Q2''22)'!D33/32.15074</f>
        <v>14.152084835372374</v>
      </c>
      <c r="E33" s="610">
        <f>'Table 1(Q2''22)'!E33/32.15074</f>
        <v>13.841050003825728</v>
      </c>
      <c r="F33" s="610">
        <f>'Table 1(Q2''22)'!F33/32.15074</f>
        <v>15.240706745785634</v>
      </c>
      <c r="G33" s="610">
        <f>'Table 1(Q2''22)'!G33/32.15074</f>
        <v>15.707258993105603</v>
      </c>
      <c r="H33" s="610">
        <f>'Table 1(Q2''22)'!H33/32.15074</f>
        <v>16.329328656198893</v>
      </c>
      <c r="I33" s="610">
        <f>'Table 1(Q2''22)'!I33/32.15074</f>
        <v>18.167839415866275</v>
      </c>
      <c r="J33" s="610">
        <f>'Table 1(Q2''22)'!J33/32.15074</f>
        <v>15.567647762150703</v>
      </c>
      <c r="K33" s="610">
        <f>'Table 1(Q2''22)'!K33/32.15074</f>
        <v>17.124384308756294</v>
      </c>
      <c r="L33" s="610">
        <f>'Table 1(Q2''22)'!L33/32.15074</f>
        <v>17.787619119575563</v>
      </c>
      <c r="M33" s="30">
        <f t="shared" si="61"/>
        <v>9.9998186649010279E-2</v>
      </c>
      <c r="N33" s="30">
        <f t="shared" si="61"/>
        <v>3.8730432514302748E-2</v>
      </c>
      <c r="O33" s="36"/>
      <c r="P33" s="610">
        <f>'Table 1(Q2''22)'!P33/32.15074</f>
        <v>3.2658657312397787</v>
      </c>
      <c r="Q33" s="610">
        <f>'Table 1(Q2''22)'!Q33/32.15074</f>
        <v>3.5769005627864243</v>
      </c>
      <c r="R33" s="610">
        <f>'Table 1(Q2''22)'!R33/32.15074</f>
        <v>3.4213831470131013</v>
      </c>
      <c r="S33" s="610">
        <f>'Table 1(Q2''22)'!S33/32.15074</f>
        <v>3.4213831470131013</v>
      </c>
      <c r="T33" s="610">
        <f>'Table 1(Q2''22)'!T33/32.15074</f>
        <v>3.2658657312397787</v>
      </c>
      <c r="U33" s="610">
        <f>'Table 1(Q2''22)'!U33/32.15074</f>
        <v>3.5769005627864243</v>
      </c>
      <c r="V33" s="610">
        <f>'Table 1(Q2''22)'!V33/32.15074</f>
        <v>3.5769005627864243</v>
      </c>
      <c r="W33" s="610">
        <f>'Table 1(Q2''22)'!W33/32.15074</f>
        <v>3.7324179785597473</v>
      </c>
      <c r="X33" s="610">
        <f>'Table 1(Q2''22)'!X33/32.15074</f>
        <v>3.7324179785597473</v>
      </c>
      <c r="Y33" s="610">
        <f>'Table 1(Q2''22)'!Y33/32.15074</f>
        <v>4.0434528101063929</v>
      </c>
      <c r="Z33" s="610">
        <f>'Table 1(Q2''22)'!Z33/32.15074</f>
        <v>3.8879353943330699</v>
      </c>
      <c r="AA33" s="610">
        <f>'Table 1(Q2''22)'!AA33/32.15074</f>
        <v>3.8879353943330699</v>
      </c>
      <c r="AB33" s="610">
        <f>'Table 1(Q2''22)'!AB33/32.15074</f>
        <v>3.8879353943330699</v>
      </c>
      <c r="AC33" s="610">
        <f>'Table 1(Q2''22)'!AC33/32.15074</f>
        <v>3.8879353943330699</v>
      </c>
      <c r="AD33" s="610">
        <f>'Table 1(Q2''22)'!AD33/32.15074</f>
        <v>4.0434528101063929</v>
      </c>
      <c r="AE33" s="610">
        <f>'Table 1(Q2''22)'!AE33/32.15074</f>
        <v>4.0434528101063929</v>
      </c>
      <c r="AF33" s="610">
        <f>'Table 1(Q2''22)'!AF33/32.15074</f>
        <v>4.0434528101063929</v>
      </c>
      <c r="AG33" s="610">
        <f>'Table 1(Q2''22)'!AG33/32.15074</f>
        <v>4.1989702258797159</v>
      </c>
      <c r="AH33" s="610">
        <f>'Table 1(Q2''22)'!AH33/32.15074</f>
        <v>4.5512783836113693</v>
      </c>
      <c r="AI33" s="610">
        <f>'Table 1(Q2''22)'!AI33/32.15074</f>
        <v>4.5471368148803473</v>
      </c>
      <c r="AJ33" s="610">
        <f>'Table 1(Q2''22)'!AJ33/32.15074</f>
        <v>4.5140042650321739</v>
      </c>
      <c r="AK33" s="610">
        <f>'Table 1(Q2''22)'!AK33/32.15074</f>
        <v>4.5554199523423913</v>
      </c>
      <c r="AL33" s="610">
        <f>'Table 1(Q2''22)'!AL33/32.15074</f>
        <v>3.6631219303510436</v>
      </c>
      <c r="AM33" s="610">
        <f>'Table 1(Q2''22)'!AM33/32.15074</f>
        <v>3.2285616764257252</v>
      </c>
      <c r="AN33" s="610">
        <f>'Table 1(Q2''22)'!AN33/32.15074</f>
        <v>4.240820388865747</v>
      </c>
      <c r="AO33" s="610">
        <f>'Table 1(Q2''22)'!AO33/32.15074</f>
        <v>4.4351437665081876</v>
      </c>
      <c r="AP33" s="610">
        <f>'Table 1(Q2''22)'!AP33/32.15074</f>
        <v>4.4270183863328603</v>
      </c>
      <c r="AQ33" s="610">
        <f>'Table 1(Q2''22)'!AQ33/32.15074</f>
        <v>4.0746487694471165</v>
      </c>
      <c r="AR33" s="610">
        <f>'Table 1(Q2''22)'!AR33/32.15074</f>
        <v>4.0688115353896164</v>
      </c>
      <c r="AS33" s="610">
        <f>'Table 1(Q2''22)'!AS33/32.15074</f>
        <v>4.5539056175867003</v>
      </c>
      <c r="AT33" s="610">
        <f>'Table 1(Q2''22)'!AT33/32.15074</f>
        <v>4.5857769678187772</v>
      </c>
      <c r="AU33" s="610">
        <f>'Table 1(Q2''22)'!AU33/32.15074</f>
        <v>4.7234634736007894</v>
      </c>
      <c r="AV33" s="612">
        <f t="shared" si="64"/>
        <v>0.1592320567649097</v>
      </c>
      <c r="AW33" s="612">
        <f t="shared" si="65"/>
        <v>3.0024684311566574E-2</v>
      </c>
      <c r="AX33" s="4"/>
      <c r="AY33" s="29">
        <f t="shared" si="84"/>
        <v>7.3093185413461708</v>
      </c>
      <c r="AZ33" s="29">
        <f t="shared" si="85"/>
        <v>6.8427662940262035</v>
      </c>
      <c r="BA33" s="29">
        <f t="shared" si="67"/>
        <v>6.8427662940262026</v>
      </c>
      <c r="BB33" s="29">
        <f t="shared" si="68"/>
        <v>6.8427662940262035</v>
      </c>
      <c r="BC33" s="29">
        <f t="shared" si="69"/>
        <v>7.3093185413461716</v>
      </c>
      <c r="BD33" s="29">
        <f t="shared" si="70"/>
        <v>7.7758707886661398</v>
      </c>
      <c r="BE33" s="29">
        <f t="shared" si="71"/>
        <v>7.7758707886661398</v>
      </c>
      <c r="BF33" s="29">
        <f t="shared" si="72"/>
        <v>7.7758707886661398</v>
      </c>
      <c r="BG33" s="29">
        <f t="shared" si="73"/>
        <v>8.0869056202127858</v>
      </c>
      <c r="BH33" s="29">
        <f t="shared" si="74"/>
        <v>8.2424230359861088</v>
      </c>
      <c r="BI33" s="29">
        <f t="shared" si="75"/>
        <v>9.0984151984917165</v>
      </c>
      <c r="BJ33" s="29">
        <f t="shared" si="76"/>
        <v>9.0694242173745643</v>
      </c>
      <c r="BK33" s="29">
        <f t="shared" si="77"/>
        <v>6.8916836067767688</v>
      </c>
      <c r="BL33" s="599">
        <f t="shared" si="78"/>
        <v>8.6759641553739346</v>
      </c>
      <c r="BM33" s="599">
        <f t="shared" si="79"/>
        <v>8.5016671557799768</v>
      </c>
      <c r="BN33" s="599">
        <f t="shared" si="23"/>
        <v>8.6227171529763176</v>
      </c>
      <c r="BO33" s="599">
        <f t="shared" si="80"/>
        <v>9.1396825854054775</v>
      </c>
      <c r="BP33" s="599">
        <f t="shared" si="80"/>
        <v>9.3092404414195666</v>
      </c>
      <c r="BQ33" s="545">
        <f t="shared" si="81"/>
        <v>7.9617976127893897E-2</v>
      </c>
      <c r="BR33" s="545">
        <f t="shared" si="82"/>
        <v>1.8551832017103642E-2</v>
      </c>
      <c r="BS33" s="19"/>
      <c r="BT33" s="611">
        <f t="shared" si="83"/>
        <v>17.931957594395882</v>
      </c>
    </row>
    <row r="34" spans="1:72" x14ac:dyDescent="0.45">
      <c r="A34" s="37"/>
      <c r="B34" s="37"/>
      <c r="C34" s="37"/>
      <c r="D34" s="37"/>
      <c r="E34" s="37"/>
      <c r="F34" s="37"/>
      <c r="G34" s="37"/>
      <c r="H34" s="37"/>
      <c r="I34" s="37"/>
      <c r="J34" s="37"/>
      <c r="K34" s="37"/>
      <c r="L34" s="37"/>
      <c r="M34" s="37"/>
      <c r="N34" s="539"/>
      <c r="O34" s="36"/>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492"/>
      <c r="AW34" s="492"/>
      <c r="AX34" s="4"/>
      <c r="AY34" s="37"/>
      <c r="AZ34" s="37"/>
      <c r="BA34" s="37"/>
      <c r="BB34" s="37"/>
      <c r="BC34" s="37"/>
      <c r="BD34" s="37"/>
      <c r="BE34" s="37"/>
      <c r="BF34" s="37"/>
      <c r="BG34" s="37"/>
      <c r="BH34" s="37"/>
      <c r="BI34" s="37"/>
      <c r="BJ34" s="37"/>
      <c r="BK34" s="37"/>
      <c r="BL34" s="37"/>
      <c r="BM34" s="37"/>
      <c r="BN34" s="37"/>
      <c r="BO34" s="37"/>
      <c r="BP34" s="37"/>
      <c r="BQ34" s="492"/>
      <c r="BR34" s="492"/>
      <c r="BS34" s="19"/>
      <c r="BT34" s="13"/>
    </row>
    <row r="35" spans="1:72" x14ac:dyDescent="0.45">
      <c r="A35" s="23" t="s">
        <v>3</v>
      </c>
      <c r="B35" s="9"/>
      <c r="C35" s="554">
        <f t="shared" ref="C35:L35" si="86">SUM(C36:C38)</f>
        <v>29.081756749611365</v>
      </c>
      <c r="D35" s="554">
        <f t="shared" si="86"/>
        <v>4.6655224731996849</v>
      </c>
      <c r="E35" s="554">
        <f t="shared" si="86"/>
        <v>9.4865623621726911</v>
      </c>
      <c r="F35" s="554">
        <f t="shared" si="86"/>
        <v>16.640363487745539</v>
      </c>
      <c r="G35" s="554">
        <f t="shared" si="86"/>
        <v>8.5534578675327531</v>
      </c>
      <c r="H35" s="554">
        <f t="shared" si="86"/>
        <v>0.46655224731996814</v>
      </c>
      <c r="I35" s="554">
        <f t="shared" si="86"/>
        <v>38.469778478992431</v>
      </c>
      <c r="J35" s="554">
        <f t="shared" si="86"/>
        <v>48.01503560670146</v>
      </c>
      <c r="K35" s="554">
        <f t="shared" si="86"/>
        <v>-1.3989210007879356</v>
      </c>
      <c r="L35" s="554">
        <f t="shared" si="86"/>
        <v>-17.580460005313036</v>
      </c>
      <c r="M35" s="492" t="str">
        <f t="shared" ref="M35:N38" si="87">IF(ISERROR(K35/J35),"N/A",IF(J35&lt;0,"N/A",IF(K35&lt;0,"N/A",IF(K35/J35-1&gt;300%,"&gt;±300%",IF(K35/J35-1&lt;-300%,"&gt;±300%",K35/J35-1)))))</f>
        <v>N/A</v>
      </c>
      <c r="N35" s="492" t="str">
        <f t="shared" si="87"/>
        <v>N/A</v>
      </c>
      <c r="O35" s="36"/>
      <c r="P35" s="659">
        <f t="shared" ref="P35" si="88">SUM(P36:P38)</f>
        <v>-5.4431095520662982</v>
      </c>
      <c r="Q35" s="659">
        <f t="shared" ref="Q35:AU35" si="89">SUM(Q36:Q38)</f>
        <v>0</v>
      </c>
      <c r="R35" s="659">
        <f t="shared" si="89"/>
        <v>-0.31103483154664557</v>
      </c>
      <c r="S35" s="659">
        <f t="shared" si="89"/>
        <v>3.5769005627864239</v>
      </c>
      <c r="T35" s="659">
        <f t="shared" si="89"/>
        <v>8.8644926990793991</v>
      </c>
      <c r="U35" s="659">
        <f t="shared" si="89"/>
        <v>-2.9548308996931341</v>
      </c>
      <c r="V35" s="659">
        <f t="shared" si="89"/>
        <v>5.1320747205196522</v>
      </c>
      <c r="W35" s="659">
        <f t="shared" si="89"/>
        <v>2.9548308996931327</v>
      </c>
      <c r="X35" s="659">
        <f t="shared" si="89"/>
        <v>1.5551741577332276</v>
      </c>
      <c r="Y35" s="659">
        <f t="shared" si="89"/>
        <v>6.9982837097995256</v>
      </c>
      <c r="Z35" s="659">
        <f t="shared" si="89"/>
        <v>2.488278652373165</v>
      </c>
      <c r="AA35" s="659">
        <f t="shared" si="89"/>
        <v>3.2658657312397787</v>
      </c>
      <c r="AB35" s="659">
        <f t="shared" si="89"/>
        <v>-0.31103483154664563</v>
      </c>
      <c r="AC35" s="659">
        <f t="shared" si="89"/>
        <v>3.1103483154664557</v>
      </c>
      <c r="AD35" s="659">
        <f t="shared" si="89"/>
        <v>1.8662089892798734</v>
      </c>
      <c r="AE35" s="659">
        <f t="shared" si="89"/>
        <v>-1.7106915735065509</v>
      </c>
      <c r="AF35" s="659">
        <f t="shared" si="89"/>
        <v>2.021726405053196</v>
      </c>
      <c r="AG35" s="659">
        <f t="shared" si="89"/>
        <v>-2.0217264050531965</v>
      </c>
      <c r="AH35" s="659">
        <f t="shared" si="89"/>
        <v>24.576918339086738</v>
      </c>
      <c r="AI35" s="659">
        <f t="shared" si="89"/>
        <v>3.8022079595068807</v>
      </c>
      <c r="AJ35" s="659">
        <f t="shared" si="89"/>
        <v>7.67693053652033</v>
      </c>
      <c r="AK35" s="659">
        <f t="shared" si="89"/>
        <v>2.4137216438784748</v>
      </c>
      <c r="AL35" s="659">
        <f t="shared" si="89"/>
        <v>2.0708821802317852</v>
      </c>
      <c r="AM35" s="659">
        <f t="shared" si="89"/>
        <v>11.906298786621619</v>
      </c>
      <c r="AN35" s="659">
        <f t="shared" si="89"/>
        <v>29.848996510871359</v>
      </c>
      <c r="AO35" s="659">
        <f t="shared" si="89"/>
        <v>4.1888581289766975</v>
      </c>
      <c r="AP35" s="659">
        <f t="shared" si="89"/>
        <v>4.9352461406468819</v>
      </c>
      <c r="AQ35" s="659">
        <f t="shared" si="89"/>
        <v>5.8103199166316077</v>
      </c>
      <c r="AR35" s="659">
        <f t="shared" si="89"/>
        <v>-8.7831989090427047</v>
      </c>
      <c r="AS35" s="659">
        <f t="shared" si="89"/>
        <v>-3.3612881490237192</v>
      </c>
      <c r="AT35" s="659">
        <f t="shared" si="89"/>
        <v>-5.1456941461963872</v>
      </c>
      <c r="AU35" s="659">
        <f t="shared" si="89"/>
        <v>-4.4155198868271066</v>
      </c>
      <c r="AV35" s="492" t="str">
        <f t="shared" ref="AV35:AV38" si="90">IF(ISERROR(AU35/AQ35),"N/A",IF(AQ35&lt;0,"N/A",IF(AU35&lt;0,"N/A",IF(AU35/AQ35-1&gt;300%,"&gt;±300%",IF(AU35/AQ35-1&lt;-300%,"&gt;±300%",AU35/AQ35-1)))))</f>
        <v>N/A</v>
      </c>
      <c r="AW35" s="492" t="str">
        <f t="shared" ref="AW35:AW38" si="91">IF(ISERROR(AU35/AT35),"N/A",IF(AT35&lt;0,"N/A",IF(AU35&lt;0,"N/A",IF(AU35/AT35-1&gt;300%,"&gt;±300%",IF(AU35/AT35-1&lt;-300%,"&gt;±300%",AU35/AT35-1)))))</f>
        <v>N/A</v>
      </c>
      <c r="AX35" s="4"/>
      <c r="AY35" s="9">
        <f t="shared" ref="AY35:AZ35" si="92">SUM(AY36:AY38)</f>
        <v>10.108632025265981</v>
      </c>
      <c r="AZ35" s="9">
        <f t="shared" si="92"/>
        <v>-5.4431095520662982</v>
      </c>
      <c r="BA35" s="9">
        <f>SUM(R35:S35)</f>
        <v>3.2658657312397783</v>
      </c>
      <c r="BB35" s="9">
        <f>SUM(T35:U35)</f>
        <v>5.9096617993862655</v>
      </c>
      <c r="BC35" s="9">
        <f>SUM(V35:W35)</f>
        <v>8.0869056202127858</v>
      </c>
      <c r="BD35" s="9">
        <f>SUM(X35:Y35)</f>
        <v>8.5534578675327531</v>
      </c>
      <c r="BE35" s="9">
        <f>SUM(Z35:AA35)</f>
        <v>5.7541443836129442</v>
      </c>
      <c r="BF35" s="9">
        <f>SUM(AB35:AC35)</f>
        <v>2.7993134839198102</v>
      </c>
      <c r="BG35" s="9">
        <f>SUM(AD35:AE35)</f>
        <v>0.15551741577332256</v>
      </c>
      <c r="BH35" s="9">
        <f>SUM(AF35:AG35)</f>
        <v>0</v>
      </c>
      <c r="BI35" s="9">
        <f>SUM(AH35:AI35)</f>
        <v>28.379126298593619</v>
      </c>
      <c r="BJ35" s="9">
        <f>SUM(AJ35:AK35)</f>
        <v>10.090652180398806</v>
      </c>
      <c r="BK35" s="9">
        <f>SUM(AL35:AM35)</f>
        <v>13.977180966853403</v>
      </c>
      <c r="BL35" s="9">
        <f>SUM(AN35:AO35)</f>
        <v>34.037854639848057</v>
      </c>
      <c r="BM35" s="9">
        <f t="shared" ref="BM35:BM38" si="93">SUM(AP35:AQ35)</f>
        <v>10.74556605727849</v>
      </c>
      <c r="BN35" s="9">
        <f t="shared" si="23"/>
        <v>-12.144487058066424</v>
      </c>
      <c r="BO35" s="9">
        <f t="shared" ref="BO35:BP40" si="94">AS35+AT35</f>
        <v>-8.5069822952201068</v>
      </c>
      <c r="BP35" s="9">
        <f t="shared" si="94"/>
        <v>-9.5612140330234929</v>
      </c>
      <c r="BQ35" s="492" t="str">
        <f t="shared" ref="BQ35:BQ38" si="95">IF(ISERROR(BP35/BN35),"N/A",IF(BN35&lt;0,"N/A",IF(BP35&lt;0,"N/A",IF(BP35/BN35-1&gt;300%,"&gt;±300%",IF(BP35/BN35-1&lt;-300%,"&gt;±300%",BP35/BN35-1)))))</f>
        <v>N/A</v>
      </c>
      <c r="BR35" s="492" t="str">
        <f t="shared" ref="BR35:BR38" si="96">IF(ISERROR(BP35/BO35),"N/A",IF(BO35&lt;0,"N/A",IF(BP35&lt;0,"N/A",IF(BP35/BO35-1&gt;300%,"&gt;±300%",IF(BP35/BO35-1&lt;-300%,"&gt;±300%",BP35/BO35-1)))))</f>
        <v>N/A</v>
      </c>
      <c r="BS35" s="19"/>
      <c r="BT35" s="36">
        <f t="shared" ref="BT35:BT38" si="97">SUM(AR35:AU35)</f>
        <v>-21.705701091089917</v>
      </c>
    </row>
    <row r="36" spans="1:72" x14ac:dyDescent="0.45">
      <c r="A36" s="10"/>
      <c r="B36" s="10" t="s">
        <v>42</v>
      </c>
      <c r="C36" s="7">
        <f>'Table 1(Q2''22)'!C36/32.15074</f>
        <v>-0.15551741577332279</v>
      </c>
      <c r="D36" s="7">
        <f>'Table 1(Q2''22)'!D36/32.15074</f>
        <v>1.5551741577332279</v>
      </c>
      <c r="E36" s="7">
        <f>'Table 1(Q2''22)'!E36/32.15074</f>
        <v>16.329328656198893</v>
      </c>
      <c r="F36" s="7">
        <f>'Table 1(Q2''22)'!F36/32.15074</f>
        <v>14.307602251145697</v>
      </c>
      <c r="G36" s="7">
        <f>'Table 1(Q2''22)'!G36/32.15074</f>
        <v>6.6872488782528805</v>
      </c>
      <c r="H36" s="7">
        <f>'Table 1(Q2''22)'!H36/32.15074</f>
        <v>8.7089752833060761</v>
      </c>
      <c r="I36" s="7">
        <f>'Table 1(Q2''22)'!I36/32.15074</f>
        <v>8.2812505507908476</v>
      </c>
      <c r="J36" s="7">
        <f>'Table 1(Q2''22)'!J36/32.15074</f>
        <v>17.989313776292551</v>
      </c>
      <c r="K36" s="7">
        <f>'Table 1(Q2''22)'!K36/32.15074</f>
        <v>10.319630279116437</v>
      </c>
      <c r="L36" s="7">
        <f>'Table 1(Q2''22)'!L36/32.15074</f>
        <v>8.8575006761518384</v>
      </c>
      <c r="M36" s="26">
        <f t="shared" si="87"/>
        <v>-0.42634664070864703</v>
      </c>
      <c r="N36" s="26">
        <f t="shared" si="87"/>
        <v>-0.14168430102805829</v>
      </c>
      <c r="O36" s="36"/>
      <c r="P36" s="659">
        <f>'Table 1(Q2''22)'!P36/32.15074</f>
        <v>0.46655224731996842</v>
      </c>
      <c r="Q36" s="659">
        <f>'Table 1(Q2''22)'!Q36/32.15074</f>
        <v>1.2441393261865823</v>
      </c>
      <c r="R36" s="659">
        <f>'Table 1(Q2''22)'!R36/32.15074</f>
        <v>1.3996567419599051</v>
      </c>
      <c r="S36" s="659">
        <f>'Table 1(Q2''22)'!S36/32.15074</f>
        <v>2.332761236599842</v>
      </c>
      <c r="T36" s="659">
        <f>'Table 1(Q2''22)'!T36/32.15074</f>
        <v>5.5986269678396203</v>
      </c>
      <c r="U36" s="659">
        <f>'Table 1(Q2''22)'!U36/32.15074</f>
        <v>6.8427662940262026</v>
      </c>
      <c r="V36" s="659">
        <f>'Table 1(Q2''22)'!V36/32.15074</f>
        <v>4.6655224731996841</v>
      </c>
      <c r="W36" s="659">
        <f>'Table 1(Q2''22)'!W36/32.15074</f>
        <v>3.5769005627864243</v>
      </c>
      <c r="X36" s="659">
        <f>'Table 1(Q2''22)'!X36/32.15074</f>
        <v>2.4882786523731646</v>
      </c>
      <c r="Y36" s="659">
        <f>'Table 1(Q2''22)'!Y36/32.15074</f>
        <v>3.5769005627864243</v>
      </c>
      <c r="Z36" s="659">
        <f>'Table 1(Q2''22)'!Z36/32.15074</f>
        <v>0.93310449463993683</v>
      </c>
      <c r="AA36" s="659">
        <f>'Table 1(Q2''22)'!AA36/32.15074</f>
        <v>2.332761236599842</v>
      </c>
      <c r="AB36" s="659">
        <f>'Table 1(Q2''22)'!AB36/32.15074</f>
        <v>1.3996567419599051</v>
      </c>
      <c r="AC36" s="659">
        <f>'Table 1(Q2''22)'!AC36/32.15074</f>
        <v>2.0217264050531965</v>
      </c>
      <c r="AD36" s="659">
        <f>'Table 1(Q2''22)'!AD36/32.15074</f>
        <v>2.6437960681464876</v>
      </c>
      <c r="AE36" s="659">
        <f>'Table 1(Q2''22)'!AE36/32.15074</f>
        <v>2.177243820826519</v>
      </c>
      <c r="AF36" s="659">
        <f>'Table 1(Q2''22)'!AF36/32.15074</f>
        <v>2.177243820826519</v>
      </c>
      <c r="AG36" s="659">
        <f>'Table 1(Q2''22)'!AG36/32.15074</f>
        <v>1.5551741577332279</v>
      </c>
      <c r="AH36" s="659">
        <f>'Table 1(Q2''22)'!AH36/32.15074</f>
        <v>3.3251700776706992</v>
      </c>
      <c r="AI36" s="659">
        <f>'Table 1(Q2''22)'!AI36/32.15074</f>
        <v>2.650058095143601</v>
      </c>
      <c r="AJ36" s="659">
        <f>'Table 1(Q2''22)'!AJ36/32.15074</f>
        <v>1.5448957902149325</v>
      </c>
      <c r="AK36" s="659">
        <f>'Table 1(Q2''22)'!AK36/32.15074</f>
        <v>0.76112658776161557</v>
      </c>
      <c r="AL36" s="659">
        <f>'Table 1(Q2''22)'!AL36/32.15074</f>
        <v>9.3359745941786105</v>
      </c>
      <c r="AM36" s="659">
        <f>'Table 1(Q2''22)'!AM36/32.15074</f>
        <v>3.7878389098302212</v>
      </c>
      <c r="AN36" s="659">
        <f>'Table 1(Q2''22)'!AN36/32.15074</f>
        <v>3.0035593850411391</v>
      </c>
      <c r="AO36" s="659">
        <f>'Table 1(Q2''22)'!AO36/32.15074</f>
        <v>1.8619408872425818</v>
      </c>
      <c r="AP36" s="659">
        <f>'Table 1(Q2''22)'!AP36/32.15074</f>
        <v>0.63900605360658624</v>
      </c>
      <c r="AQ36" s="659">
        <f>'Table 1(Q2''22)'!AQ36/32.15074</f>
        <v>3.3154301097086702</v>
      </c>
      <c r="AR36" s="659">
        <f>'Table 1(Q2''22)'!AR36/32.15074</f>
        <v>3.4167311987160995</v>
      </c>
      <c r="AS36" s="659">
        <f>'Table 1(Q2''22)'!AS36/32.15074</f>
        <v>2.9484629170850813</v>
      </c>
      <c r="AT36" s="659">
        <f>'Table 1(Q2''22)'!AT36/32.15074</f>
        <v>1.9040065334841605</v>
      </c>
      <c r="AU36" s="659">
        <f>'Table 1(Q2''22)'!AU36/32.15074</f>
        <v>2.1766374341969073</v>
      </c>
      <c r="AV36" s="492">
        <f t="shared" si="90"/>
        <v>-0.34348263658974543</v>
      </c>
      <c r="AW36" s="492">
        <f t="shared" si="91"/>
        <v>0.14318800693076228</v>
      </c>
      <c r="AX36" s="4"/>
      <c r="AY36" s="13">
        <f>D36-AZ36</f>
        <v>-0.15551741577332279</v>
      </c>
      <c r="AZ36" s="13">
        <f>SUM(P36:Q36)</f>
        <v>1.7106915735065507</v>
      </c>
      <c r="BA36" s="13">
        <f>SUM(R36:S36)</f>
        <v>3.7324179785597469</v>
      </c>
      <c r="BB36" s="13">
        <f>SUM(T36:U36)</f>
        <v>12.441393261865823</v>
      </c>
      <c r="BC36" s="13">
        <f>SUM(V36:W36)</f>
        <v>8.2424230359861088</v>
      </c>
      <c r="BD36" s="13">
        <f>SUM(X36:Y36)</f>
        <v>6.0651792151595885</v>
      </c>
      <c r="BE36" s="13">
        <f>SUM(Z36:AA36)</f>
        <v>3.2658657312397787</v>
      </c>
      <c r="BF36" s="13">
        <f>SUM(AB36:AC36)</f>
        <v>3.4213831470131018</v>
      </c>
      <c r="BG36" s="13">
        <f>SUM(AD36:AE36)</f>
        <v>4.8210398889730062</v>
      </c>
      <c r="BH36" s="13">
        <f>SUM(AF36:AG36)</f>
        <v>3.7324179785597469</v>
      </c>
      <c r="BI36" s="13">
        <f>SUM(AH36:AI36)</f>
        <v>5.9752281728143002</v>
      </c>
      <c r="BJ36" s="13">
        <f>SUM(AJ36:AK36)</f>
        <v>2.3060223779765483</v>
      </c>
      <c r="BK36" s="13">
        <f>SUM(AL36:AM36)</f>
        <v>13.123813504008831</v>
      </c>
      <c r="BL36" s="13">
        <f>SUM(AN36:AO36)</f>
        <v>4.8655002722837208</v>
      </c>
      <c r="BM36" s="13">
        <f t="shared" si="93"/>
        <v>3.9544361633152567</v>
      </c>
      <c r="BN36" s="13">
        <f t="shared" si="23"/>
        <v>6.3651941158011809</v>
      </c>
      <c r="BO36" s="13">
        <f t="shared" si="94"/>
        <v>4.8524694505692416</v>
      </c>
      <c r="BP36" s="13">
        <f t="shared" si="94"/>
        <v>4.080643967681068</v>
      </c>
      <c r="BQ36" s="492">
        <f t="shared" si="95"/>
        <v>-0.35891287941225003</v>
      </c>
      <c r="BR36" s="492">
        <f t="shared" si="96"/>
        <v>-0.15905828789867626</v>
      </c>
      <c r="BS36" s="19"/>
      <c r="BT36" s="13">
        <f t="shared" si="97"/>
        <v>10.445838083482249</v>
      </c>
    </row>
    <row r="37" spans="1:72" x14ac:dyDescent="0.45">
      <c r="A37" s="10"/>
      <c r="B37" s="10" t="s">
        <v>43</v>
      </c>
      <c r="C37" s="7">
        <f>'Table 1(Q2''22)'!C37/32.15074</f>
        <v>28.148652254971427</v>
      </c>
      <c r="D37" s="7">
        <f>'Table 1(Q2''22)'!D37/32.15074</f>
        <v>6.6872488782528805</v>
      </c>
      <c r="E37" s="7">
        <f>'Table 1(Q2''22)'!E37/32.15074</f>
        <v>-7.4648359571194947</v>
      </c>
      <c r="F37" s="7">
        <f>'Table 1(Q2''22)'!F37/32.15074</f>
        <v>-0.31103483154664557</v>
      </c>
      <c r="G37" s="7">
        <f>'Table 1(Q2''22)'!G37/32.15074</f>
        <v>3.2658657312397787</v>
      </c>
      <c r="H37" s="7">
        <f>'Table 1(Q2''22)'!H37/32.15074</f>
        <v>-7.6203533728928168</v>
      </c>
      <c r="I37" s="7">
        <f>'Table 1(Q2''22)'!I37/32.15074</f>
        <v>30.817268239182116</v>
      </c>
      <c r="J37" s="7">
        <f>'Table 1(Q2''22)'!J37/32.15074</f>
        <v>15.768386404039203</v>
      </c>
      <c r="K37" s="7">
        <f>'Table 1(Q2''22)'!K37/32.15074</f>
        <v>-7.4077587980864719</v>
      </c>
      <c r="L37" s="7">
        <f>'Table 1(Q2''22)'!L37/32.15074</f>
        <v>-17.106915735065506</v>
      </c>
      <c r="M37" s="26" t="str">
        <f t="shared" si="87"/>
        <v>N/A</v>
      </c>
      <c r="N37" s="26" t="str">
        <f t="shared" si="87"/>
        <v>N/A</v>
      </c>
      <c r="O37" s="36"/>
      <c r="P37" s="659">
        <f>'Table 1(Q2''22)'!P37/32.15074</f>
        <v>-2.9548308996931332</v>
      </c>
      <c r="Q37" s="659">
        <f>'Table 1(Q2''22)'!Q37/32.15074</f>
        <v>-0.93310449463993683</v>
      </c>
      <c r="R37" s="659">
        <f>'Table 1(Q2''22)'!R37/32.15074</f>
        <v>-1.5551741577332279</v>
      </c>
      <c r="S37" s="659">
        <f>'Table 1(Q2''22)'!S37/32.15074</f>
        <v>1.3996567419599051</v>
      </c>
      <c r="T37" s="659">
        <f>'Table 1(Q2''22)'!T37/32.15074</f>
        <v>3.4213831470131013</v>
      </c>
      <c r="U37" s="659">
        <f>'Table 1(Q2''22)'!U37/32.15074</f>
        <v>-10.730701688359273</v>
      </c>
      <c r="V37" s="659">
        <f>'Table 1(Q2''22)'!V37/32.15074</f>
        <v>-0.77758707886661393</v>
      </c>
      <c r="W37" s="659">
        <f>'Table 1(Q2''22)'!W37/32.15074</f>
        <v>-0.46655224731996842</v>
      </c>
      <c r="X37" s="659">
        <f>'Table 1(Q2''22)'!X37/32.15074</f>
        <v>-2.6437960681464876</v>
      </c>
      <c r="Y37" s="659">
        <f>'Table 1(Q2''22)'!Y37/32.15074</f>
        <v>3.5769005627864243</v>
      </c>
      <c r="Z37" s="659">
        <f>'Table 1(Q2''22)'!Z37/32.15074</f>
        <v>1.8662089892798737</v>
      </c>
      <c r="AA37" s="659">
        <f>'Table 1(Q2''22)'!AA37/32.15074</f>
        <v>0.93310449463993683</v>
      </c>
      <c r="AB37" s="659">
        <f>'Table 1(Q2''22)'!AB37/32.15074</f>
        <v>-1.2441393261865823</v>
      </c>
      <c r="AC37" s="659">
        <f>'Table 1(Q2''22)'!AC37/32.15074</f>
        <v>1.7106915735065507</v>
      </c>
      <c r="AD37" s="659">
        <f>'Table 1(Q2''22)'!AD37/32.15074</f>
        <v>-0.46655224731996842</v>
      </c>
      <c r="AE37" s="659">
        <f>'Table 1(Q2''22)'!AE37/32.15074</f>
        <v>-3.8879353943330699</v>
      </c>
      <c r="AF37" s="659">
        <f>'Table 1(Q2''22)'!AF37/32.15074</f>
        <v>0.15551741577332279</v>
      </c>
      <c r="AG37" s="659">
        <f>'Table 1(Q2''22)'!AG37/32.15074</f>
        <v>-3.5769005627864243</v>
      </c>
      <c r="AH37" s="659">
        <f>'Table 1(Q2''22)'!AH37/32.15074</f>
        <v>21.367253154359744</v>
      </c>
      <c r="AI37" s="659">
        <f>'Table 1(Q2''22)'!AI37/32.15074</f>
        <v>1.5524513065640217</v>
      </c>
      <c r="AJ37" s="659">
        <f>'Table 1(Q2''22)'!AJ37/32.15074</f>
        <v>6.4324320046132462</v>
      </c>
      <c r="AK37" s="659">
        <f>'Table 1(Q2''22)'!AK37/32.15074</f>
        <v>1.4651317736450984</v>
      </c>
      <c r="AL37" s="659">
        <f>'Table 1(Q2''22)'!AL37/32.15074</f>
        <v>-6.629274862299253</v>
      </c>
      <c r="AM37" s="659">
        <f>'Table 1(Q2''22)'!AM37/32.15074</f>
        <v>3.8216655038922629</v>
      </c>
      <c r="AN37" s="659">
        <f>'Table 1(Q2''22)'!AN37/32.15074</f>
        <v>16.221976190890427</v>
      </c>
      <c r="AO37" s="659">
        <f>'Table 1(Q2''22)'!AO37/32.15074</f>
        <v>2.354019571555765</v>
      </c>
      <c r="AP37" s="659">
        <f>'Table 1(Q2''22)'!AP37/32.15074</f>
        <v>3.2573099717144576</v>
      </c>
      <c r="AQ37" s="659">
        <f>'Table 1(Q2''22)'!AQ37/32.15074</f>
        <v>0.97051532250891503</v>
      </c>
      <c r="AR37" s="659">
        <f>'Table 1(Q2''22)'!AR37/32.15074</f>
        <v>-6.8203624457788541</v>
      </c>
      <c r="AS37" s="659">
        <f>'Table 1(Q2''22)'!AS37/32.15074</f>
        <v>-4.8152216465309889</v>
      </c>
      <c r="AT37" s="659">
        <f>'Table 1(Q2''22)'!AT37/32.15074</f>
        <v>-5.2539340587497918</v>
      </c>
      <c r="AU37" s="659">
        <f>'Table 1(Q2''22)'!AU37/32.15074</f>
        <v>-2.7679475806777667</v>
      </c>
      <c r="AV37" s="492" t="str">
        <f t="shared" si="90"/>
        <v>N/A</v>
      </c>
      <c r="AW37" s="492" t="str">
        <f t="shared" si="91"/>
        <v>N/A</v>
      </c>
      <c r="AX37" s="4"/>
      <c r="AY37" s="13">
        <f>D37-AZ37</f>
        <v>10.57518427258595</v>
      </c>
      <c r="AZ37" s="13">
        <f>SUM(P37:Q37)</f>
        <v>-3.8879353943330699</v>
      </c>
      <c r="BA37" s="13">
        <f>SUM(R37:S37)</f>
        <v>-0.15551741577332279</v>
      </c>
      <c r="BB37" s="13">
        <f>SUM(T37:U37)</f>
        <v>-7.3093185413461725</v>
      </c>
      <c r="BC37" s="13">
        <f>SUM(V37:W37)</f>
        <v>-1.2441393261865823</v>
      </c>
      <c r="BD37" s="13">
        <f>SUM(X37:Y37)</f>
        <v>0.93310449463993672</v>
      </c>
      <c r="BE37" s="13">
        <f>SUM(Z37:AA37)</f>
        <v>2.7993134839198106</v>
      </c>
      <c r="BF37" s="13">
        <f>SUM(AB37:AC37)</f>
        <v>0.46655224731996836</v>
      </c>
      <c r="BG37" s="13">
        <f>SUM(AD37:AE37)</f>
        <v>-4.354487641653038</v>
      </c>
      <c r="BH37" s="13">
        <f>SUM(AF37:AG37)</f>
        <v>-3.4213831470131018</v>
      </c>
      <c r="BI37" s="13">
        <f>SUM(AH37:AI37)</f>
        <v>22.919704460923768</v>
      </c>
      <c r="BJ37" s="13">
        <f>SUM(AJ37:AK37)</f>
        <v>7.8975637782583448</v>
      </c>
      <c r="BK37" s="13">
        <f>SUM(AL37:AM37)</f>
        <v>-2.8076093584069901</v>
      </c>
      <c r="BL37" s="13">
        <f>SUM(AN37:AO37)</f>
        <v>18.57599576244619</v>
      </c>
      <c r="BM37" s="13">
        <f t="shared" si="93"/>
        <v>4.2278252942233729</v>
      </c>
      <c r="BN37" s="13">
        <f t="shared" si="23"/>
        <v>-11.635584092309843</v>
      </c>
      <c r="BO37" s="13">
        <f t="shared" si="94"/>
        <v>-10.069155705280782</v>
      </c>
      <c r="BP37" s="13">
        <f t="shared" si="94"/>
        <v>-8.0218816394275585</v>
      </c>
      <c r="BQ37" s="492" t="str">
        <f t="shared" si="95"/>
        <v>N/A</v>
      </c>
      <c r="BR37" s="492" t="str">
        <f t="shared" si="96"/>
        <v>N/A</v>
      </c>
      <c r="BS37" s="19"/>
      <c r="BT37" s="13">
        <f t="shared" si="97"/>
        <v>-19.6574657317374</v>
      </c>
    </row>
    <row r="38" spans="1:72" x14ac:dyDescent="0.45">
      <c r="A38" s="10"/>
      <c r="B38" s="10" t="s">
        <v>37</v>
      </c>
      <c r="C38" s="7">
        <f>'Table 1(Q2''22)'!C38/32.15074</f>
        <v>1.0886219104132595</v>
      </c>
      <c r="D38" s="7">
        <f>'Table 1(Q2''22)'!D38/32.15074</f>
        <v>-3.5769005627864243</v>
      </c>
      <c r="E38" s="7">
        <f>'Table 1(Q2''22)'!E38/32.15074</f>
        <v>0.62206966309329115</v>
      </c>
      <c r="F38" s="7">
        <f>'Table 1(Q2''22)'!F38/32.15074</f>
        <v>2.6437960681464876</v>
      </c>
      <c r="G38" s="7">
        <f>'Table 1(Q2''22)'!G38/32.15074</f>
        <v>-1.3996567419599051</v>
      </c>
      <c r="H38" s="7">
        <f>'Table 1(Q2''22)'!H38/32.15074</f>
        <v>-0.62206966309329115</v>
      </c>
      <c r="I38" s="7">
        <f>'Table 1(Q2''22)'!I38/32.15074</f>
        <v>-0.62874031098053484</v>
      </c>
      <c r="J38" s="7">
        <f>'Table 1(Q2''22)'!J38/32.15074</f>
        <v>14.257335426369707</v>
      </c>
      <c r="K38" s="7">
        <f>'Table 1(Q2''22)'!K38/32.15074</f>
        <v>-4.3107924818179004</v>
      </c>
      <c r="L38" s="7">
        <f>'Table 1(Q2''22)'!L38/32.15074</f>
        <v>-9.3310449463993681</v>
      </c>
      <c r="M38" s="26" t="str">
        <f t="shared" si="87"/>
        <v>N/A</v>
      </c>
      <c r="N38" s="26" t="str">
        <f t="shared" si="87"/>
        <v>N/A</v>
      </c>
      <c r="O38" s="36"/>
      <c r="P38" s="659">
        <f>'Table 1(Q2''22)'!P38/32.15074</f>
        <v>-2.9548308996931332</v>
      </c>
      <c r="Q38" s="659">
        <f>'Table 1(Q2''22)'!Q38/32.15074</f>
        <v>-0.31103483154664557</v>
      </c>
      <c r="R38" s="659">
        <f>'Table 1(Q2''22)'!R38/32.15074</f>
        <v>-0.15551741577332279</v>
      </c>
      <c r="S38" s="659">
        <f>'Table 1(Q2''22)'!S38/32.15074</f>
        <v>-0.15551741577332279</v>
      </c>
      <c r="T38" s="659">
        <f>'Table 1(Q2''22)'!T38/32.15074</f>
        <v>-0.15551741577332279</v>
      </c>
      <c r="U38" s="659">
        <f>'Table 1(Q2''22)'!U38/32.15074</f>
        <v>0.93310449463993683</v>
      </c>
      <c r="V38" s="659">
        <f>'Table 1(Q2''22)'!V38/32.15074</f>
        <v>1.2441393261865823</v>
      </c>
      <c r="W38" s="659">
        <f>'Table 1(Q2''22)'!W38/32.15074</f>
        <v>-0.15551741577332279</v>
      </c>
      <c r="X38" s="659">
        <f>'Table 1(Q2''22)'!X38/32.15074</f>
        <v>1.7106915735065507</v>
      </c>
      <c r="Y38" s="659">
        <f>'Table 1(Q2''22)'!Y38/32.15074</f>
        <v>-0.15551741577332279</v>
      </c>
      <c r="Z38" s="659">
        <f>'Table 1(Q2''22)'!Z38/32.15074</f>
        <v>-0.31103483154664557</v>
      </c>
      <c r="AA38" s="659">
        <f>'Table 1(Q2''22)'!AA38/32.15074</f>
        <v>0</v>
      </c>
      <c r="AB38" s="659">
        <f>'Table 1(Q2''22)'!AB38/32.15074</f>
        <v>-0.46655224731996842</v>
      </c>
      <c r="AC38" s="659">
        <f>'Table 1(Q2''22)'!AC38/32.15074</f>
        <v>-0.62206966309329115</v>
      </c>
      <c r="AD38" s="659">
        <f>'Table 1(Q2''22)'!AD38/32.15074</f>
        <v>-0.31103483154664557</v>
      </c>
      <c r="AE38" s="659">
        <f>'Table 1(Q2''22)'!AE38/32.15074</f>
        <v>0</v>
      </c>
      <c r="AF38" s="659">
        <f>'Table 1(Q2''22)'!AF38/32.15074</f>
        <v>-0.31103483154664557</v>
      </c>
      <c r="AG38" s="659">
        <f>'Table 1(Q2''22)'!AG38/32.15074</f>
        <v>0</v>
      </c>
      <c r="AH38" s="659">
        <f>'Table 1(Q2''22)'!AH38/32.15074</f>
        <v>-0.11550489294370506</v>
      </c>
      <c r="AI38" s="659">
        <f>'Table 1(Q2''22)'!AI38/32.15074</f>
        <v>-0.40030144220074193</v>
      </c>
      <c r="AJ38" s="659">
        <f>'Table 1(Q2''22)'!AJ38/32.15074</f>
        <v>-0.30039725830784891</v>
      </c>
      <c r="AK38" s="659">
        <f>'Table 1(Q2''22)'!AK38/32.15074</f>
        <v>0.18746328247176094</v>
      </c>
      <c r="AL38" s="659">
        <f>'Table 1(Q2''22)'!AL38/32.15074</f>
        <v>-0.63581755164757225</v>
      </c>
      <c r="AM38" s="659">
        <f>'Table 1(Q2''22)'!AM38/32.15074</f>
        <v>4.2967943728991358</v>
      </c>
      <c r="AN38" s="659">
        <f>'Table 1(Q2''22)'!AN38/32.15074</f>
        <v>10.623460934939793</v>
      </c>
      <c r="AO38" s="659">
        <f>'Table 1(Q2''22)'!AO38/32.15074</f>
        <v>-2.7102329821649028E-2</v>
      </c>
      <c r="AP38" s="659">
        <f>'Table 1(Q2''22)'!AP38/32.15074</f>
        <v>1.0389301153258386</v>
      </c>
      <c r="AQ38" s="659">
        <f>'Table 1(Q2''22)'!AQ38/32.15074</f>
        <v>1.5243744844140228</v>
      </c>
      <c r="AR38" s="659">
        <f>'Table 1(Q2''22)'!AR38/32.15074</f>
        <v>-5.3795676619799497</v>
      </c>
      <c r="AS38" s="659">
        <f>'Table 1(Q2''22)'!AS38/32.15074</f>
        <v>-1.4945294195778116</v>
      </c>
      <c r="AT38" s="659">
        <f>'Table 1(Q2''22)'!AT38/32.15074</f>
        <v>-1.7957666209307559</v>
      </c>
      <c r="AU38" s="659">
        <f>'Table 1(Q2''22)'!AU38/32.15074</f>
        <v>-3.8242097403462472</v>
      </c>
      <c r="AV38" s="492" t="str">
        <f t="shared" si="90"/>
        <v>N/A</v>
      </c>
      <c r="AW38" s="492" t="str">
        <f t="shared" si="91"/>
        <v>N/A</v>
      </c>
      <c r="AX38" s="4"/>
      <c r="AY38" s="13">
        <f>D38-AZ38</f>
        <v>-0.31103483154664557</v>
      </c>
      <c r="AZ38" s="13">
        <f>SUM(P38:Q38)</f>
        <v>-3.2658657312397787</v>
      </c>
      <c r="BA38" s="13">
        <f>SUM(R38:S38)</f>
        <v>-0.31103483154664557</v>
      </c>
      <c r="BB38" s="13">
        <f>SUM(T38:U38)</f>
        <v>0.77758707886661405</v>
      </c>
      <c r="BC38" s="13">
        <f>SUM(V38:W38)</f>
        <v>1.0886219104132595</v>
      </c>
      <c r="BD38" s="13">
        <f>SUM(X38:Y38)</f>
        <v>1.5551741577332279</v>
      </c>
      <c r="BE38" s="13">
        <f>SUM(Z38:AA38)</f>
        <v>-0.31103483154664557</v>
      </c>
      <c r="BF38" s="13">
        <f>SUM(AB38:AC38)</f>
        <v>-1.0886219104132595</v>
      </c>
      <c r="BG38" s="13">
        <f>SUM(AD38:AE38)</f>
        <v>-0.31103483154664557</v>
      </c>
      <c r="BH38" s="13">
        <f>SUM(AF38:AG38)</f>
        <v>-0.31103483154664557</v>
      </c>
      <c r="BI38" s="13">
        <f>SUM(AH38:AI38)</f>
        <v>-0.51580633514444696</v>
      </c>
      <c r="BJ38" s="13">
        <f>SUM(AJ38:AK38)</f>
        <v>-0.11293397583608797</v>
      </c>
      <c r="BK38" s="13">
        <f>SUM(AL38:AM38)</f>
        <v>3.6609768212515634</v>
      </c>
      <c r="BL38" s="13">
        <f>SUM(AN38:AO38)</f>
        <v>10.596358605118144</v>
      </c>
      <c r="BM38" s="13">
        <f t="shared" si="93"/>
        <v>2.5633045997398614</v>
      </c>
      <c r="BN38" s="13">
        <f t="shared" si="23"/>
        <v>-6.8740970815577613</v>
      </c>
      <c r="BO38" s="13">
        <f t="shared" si="94"/>
        <v>-3.2902960405085677</v>
      </c>
      <c r="BP38" s="13">
        <f t="shared" si="94"/>
        <v>-5.6199763612770033</v>
      </c>
      <c r="BQ38" s="492" t="str">
        <f t="shared" si="95"/>
        <v>N/A</v>
      </c>
      <c r="BR38" s="492" t="str">
        <f t="shared" si="96"/>
        <v>N/A</v>
      </c>
      <c r="BS38" s="19"/>
      <c r="BT38" s="13">
        <f t="shared" si="97"/>
        <v>-12.494073442834765</v>
      </c>
    </row>
    <row r="39" spans="1:72" x14ac:dyDescent="0.45">
      <c r="A39" s="23"/>
      <c r="B39" s="4"/>
      <c r="C39" s="9"/>
      <c r="D39" s="9"/>
      <c r="E39" s="9"/>
      <c r="F39" s="9"/>
      <c r="G39" s="9"/>
      <c r="H39" s="9"/>
      <c r="I39" s="9"/>
      <c r="J39" s="9"/>
      <c r="K39" s="9"/>
      <c r="L39" s="9"/>
      <c r="M39" s="36"/>
      <c r="N39" s="235"/>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492"/>
      <c r="AW39" s="492"/>
      <c r="AX39" s="4"/>
      <c r="AY39" s="4"/>
      <c r="AZ39" s="13"/>
      <c r="BA39" s="13"/>
      <c r="BB39" s="13"/>
      <c r="BC39" s="13"/>
      <c r="BD39" s="13"/>
      <c r="BE39" s="13"/>
      <c r="BF39" s="13"/>
      <c r="BG39" s="13"/>
      <c r="BH39" s="13"/>
      <c r="BI39" s="13"/>
      <c r="BJ39" s="13"/>
      <c r="BK39" s="13"/>
      <c r="BL39" s="13"/>
      <c r="BM39" s="13"/>
      <c r="BN39" s="13"/>
      <c r="BO39" s="13"/>
      <c r="BP39" s="13"/>
      <c r="BQ39" s="492"/>
      <c r="BR39" s="492"/>
      <c r="BS39" s="19"/>
      <c r="BT39" s="13"/>
    </row>
    <row r="40" spans="1:72" x14ac:dyDescent="0.45">
      <c r="A40" s="33" t="s">
        <v>26</v>
      </c>
      <c r="B40" s="34"/>
      <c r="C40" s="560">
        <f t="shared" ref="C40:L40" si="98">SUM(C21,C25,C27,C35)</f>
        <v>267.17892029856853</v>
      </c>
      <c r="D40" s="560">
        <f t="shared" si="98"/>
        <v>251.78269613700959</v>
      </c>
      <c r="E40" s="560">
        <f t="shared" si="98"/>
        <v>256.13718377866269</v>
      </c>
      <c r="F40" s="560">
        <f t="shared" si="98"/>
        <v>259.86960175722243</v>
      </c>
      <c r="G40" s="560">
        <f t="shared" si="98"/>
        <v>244.47337759566346</v>
      </c>
      <c r="H40" s="560">
        <f t="shared" si="98"/>
        <v>229.38818826565111</v>
      </c>
      <c r="I40" s="560">
        <f t="shared" si="98"/>
        <v>259.82169610650584</v>
      </c>
      <c r="J40" s="560">
        <f t="shared" si="98"/>
        <v>242.41032542129892</v>
      </c>
      <c r="K40" s="560">
        <f t="shared" si="98"/>
        <v>219.38534165297278</v>
      </c>
      <c r="L40" s="560">
        <f t="shared" si="98"/>
        <v>203.42067238266023</v>
      </c>
      <c r="M40" s="540">
        <f>IF(ISERROR(K40/J40),"N/A",IF(J40&lt;0,"N/A",IF(K40&lt;0,"N/A",IF(K40/J40-1&gt;300%,"&gt;±300%",IF(K40/J40-1&lt;-300%,"&gt;±300%",K40/J40-1)))))</f>
        <v>-9.4983510823269168E-2</v>
      </c>
      <c r="N40" s="540">
        <f>IF(ISERROR(L40/K40),"N/A",IF(K40&lt;0,"N/A",IF(L40&lt;0,"N/A",IF(L40/K40-1&gt;300%,"&gt;±300%",IF(L40/K40-1&lt;-300%,"&gt;±300%",L40/K40-1)))))</f>
        <v>-7.2769990693205555E-2</v>
      </c>
      <c r="O40" s="36"/>
      <c r="P40" s="34">
        <f t="shared" ref="P40:AU40" si="99">SUM(P21,P25,P27,P35)</f>
        <v>53.964543273343004</v>
      </c>
      <c r="Q40" s="34">
        <f t="shared" si="99"/>
        <v>60.340757320049242</v>
      </c>
      <c r="R40" s="34">
        <f t="shared" si="99"/>
        <v>61.740414062009151</v>
      </c>
      <c r="S40" s="34">
        <f t="shared" si="99"/>
        <v>63.762140467062352</v>
      </c>
      <c r="T40" s="34">
        <f t="shared" si="99"/>
        <v>71.226976424181828</v>
      </c>
      <c r="U40" s="34">
        <f t="shared" si="99"/>
        <v>57.852478667676074</v>
      </c>
      <c r="V40" s="34">
        <f t="shared" si="99"/>
        <v>64.695244961702286</v>
      </c>
      <c r="W40" s="34">
        <f t="shared" si="99"/>
        <v>64.539727545928955</v>
      </c>
      <c r="X40" s="34">
        <f t="shared" si="99"/>
        <v>61.118344398915852</v>
      </c>
      <c r="Y40" s="34">
        <f t="shared" si="99"/>
        <v>68.738697771808674</v>
      </c>
      <c r="Z40" s="34">
        <f t="shared" si="99"/>
        <v>62.206966309329118</v>
      </c>
      <c r="AA40" s="34">
        <f t="shared" si="99"/>
        <v>61.273861814689177</v>
      </c>
      <c r="AB40" s="34">
        <f t="shared" si="99"/>
        <v>55.986269678396212</v>
      </c>
      <c r="AC40" s="34">
        <f t="shared" si="99"/>
        <v>64.539727545928955</v>
      </c>
      <c r="AD40" s="34">
        <f t="shared" si="99"/>
        <v>60.185239904275925</v>
      </c>
      <c r="AE40" s="34">
        <f t="shared" si="99"/>
        <v>56.763856757262822</v>
      </c>
      <c r="AF40" s="34">
        <f t="shared" si="99"/>
        <v>57.230409004582789</v>
      </c>
      <c r="AG40" s="34">
        <f t="shared" si="99"/>
        <v>55.675234846849563</v>
      </c>
      <c r="AH40" s="34">
        <f t="shared" si="99"/>
        <v>82.528102885736814</v>
      </c>
      <c r="AI40" s="34">
        <f t="shared" si="99"/>
        <v>60.433027755917088</v>
      </c>
      <c r="AJ40" s="34">
        <f t="shared" si="99"/>
        <v>61.851536500074182</v>
      </c>
      <c r="AK40" s="34">
        <f t="shared" si="99"/>
        <v>55.01404237602722</v>
      </c>
      <c r="AL40" s="34">
        <f t="shared" si="99"/>
        <v>52.439643661096348</v>
      </c>
      <c r="AM40" s="34">
        <f t="shared" si="99"/>
        <v>46.587577158266818</v>
      </c>
      <c r="AN40" s="34">
        <f t="shared" si="99"/>
        <v>83.385892062048612</v>
      </c>
      <c r="AO40" s="34">
        <f t="shared" si="99"/>
        <v>59.960956809301152</v>
      </c>
      <c r="AP40" s="34">
        <f t="shared" si="99"/>
        <v>64.639031790573696</v>
      </c>
      <c r="AQ40" s="34">
        <f t="shared" si="99"/>
        <v>57.848215753246627</v>
      </c>
      <c r="AR40" s="34">
        <f t="shared" si="99"/>
        <v>43.214965429802426</v>
      </c>
      <c r="AS40" s="34">
        <f t="shared" si="99"/>
        <v>53.737133793706668</v>
      </c>
      <c r="AT40" s="34">
        <f t="shared" si="99"/>
        <v>48.445664045289348</v>
      </c>
      <c r="AU40" s="34">
        <f t="shared" si="99"/>
        <v>50.135898111826663</v>
      </c>
      <c r="AV40" s="561">
        <f t="shared" ref="AV40" si="100">IF(ISERROR(AU40/AQ40),"N/A",IF(AQ40&lt;0,"N/A",IF(AU40&lt;0,"N/A",IF(AU40/AQ40-1&gt;300%,"&gt;±300%",IF(AU40/AQ40-1&lt;-300%,"&gt;±300%",AU40/AQ40-1)))))</f>
        <v>-0.13331988793426397</v>
      </c>
      <c r="AW40" s="561">
        <f t="shared" ref="AW40" si="101">IF(ISERROR(AU40/AT40),"N/A",IF(AT40&lt;0,"N/A",IF(AU40&lt;0,"N/A",IF(AU40/AT40-1&gt;300%,"&gt;±300%",IF(AU40/AT40-1&lt;-300%,"&gt;±300%",AU40/AT40-1)))))</f>
        <v>3.4889274403529846E-2</v>
      </c>
      <c r="AX40" s="4"/>
      <c r="AY40" s="34">
        <f>SUM(AY21,AY25,AY27,AY35)</f>
        <v>137.47739554361738</v>
      </c>
      <c r="AZ40" s="34">
        <f t="shared" ref="AZ40" si="102">SUM(AZ21,AZ25,AZ27,AZ35)</f>
        <v>114.30530059339223</v>
      </c>
      <c r="BA40" s="34">
        <f>SUM(R40:S40)</f>
        <v>125.5025545290715</v>
      </c>
      <c r="BB40" s="34">
        <f>SUM(T40:U40)</f>
        <v>129.07945509185791</v>
      </c>
      <c r="BC40" s="34">
        <f>SUM(V40:W40)</f>
        <v>129.23497250763126</v>
      </c>
      <c r="BD40" s="34">
        <f>SUM(X40:Y40)</f>
        <v>129.85704217072453</v>
      </c>
      <c r="BE40" s="34">
        <f>SUM(Z40:AA40)</f>
        <v>123.4808281240183</v>
      </c>
      <c r="BF40" s="34">
        <f>SUM(AB40:AC40)</f>
        <v>120.52599722432517</v>
      </c>
      <c r="BG40" s="34">
        <f>SUM(AD40:AE40)</f>
        <v>116.94909666153875</v>
      </c>
      <c r="BH40" s="34">
        <f>SUM(AF40:AG40)</f>
        <v>112.90564385143236</v>
      </c>
      <c r="BI40" s="34">
        <f>SUM(AH40:AI40)</f>
        <v>142.96113064165391</v>
      </c>
      <c r="BJ40" s="34">
        <f>SUM(AJ40:AK40)</f>
        <v>116.86557887610141</v>
      </c>
      <c r="BK40" s="34">
        <f>SUM(AL40:AM40)</f>
        <v>99.027220819363166</v>
      </c>
      <c r="BL40" s="34">
        <f>SUM(AN40:AO40)</f>
        <v>143.34684887134978</v>
      </c>
      <c r="BM40" s="34">
        <f>SUM(AP40:AQ40)</f>
        <v>122.48724754382033</v>
      </c>
      <c r="BN40" s="34">
        <f t="shared" si="23"/>
        <v>96.952099223509094</v>
      </c>
      <c r="BO40" s="34">
        <f t="shared" si="94"/>
        <v>102.18279783899601</v>
      </c>
      <c r="BP40" s="34">
        <f t="shared" si="94"/>
        <v>98.581562157116011</v>
      </c>
      <c r="BQ40" s="561">
        <f>IF(ISERROR(BP40/BN40),"N/A",IF(BN40&lt;0,"N/A",IF(BP40&lt;0,"N/A",IF(BP40/BN40-1&gt;300%,"&gt;±300%",IF(BP40/BN40-1&lt;-300%,"&gt;±300%",BP40/BN40-1)))))</f>
        <v>1.6806886562099388E-2</v>
      </c>
      <c r="BR40" s="561">
        <f>IF(ISERROR(BP40/BO40),"N/A",IF(BO40&lt;0,"N/A",IF(BP40&lt;0,"N/A",IF(BP40/BO40-1&gt;300%,"&gt;±300%",IF(BP40/BO40-1&lt;-300%,"&gt;±300%",BP40/BO40-1)))))</f>
        <v>-3.5243071808958248E-2</v>
      </c>
      <c r="BS40" s="19"/>
      <c r="BT40" s="645">
        <f>SUM(AR40:AU40)</f>
        <v>195.53366138062509</v>
      </c>
    </row>
    <row r="41" spans="1:72" x14ac:dyDescent="0.45">
      <c r="A41" s="3"/>
      <c r="B41" s="6"/>
      <c r="C41" s="546"/>
      <c r="D41" s="546"/>
      <c r="E41" s="546"/>
      <c r="F41" s="546"/>
      <c r="G41" s="546"/>
      <c r="H41" s="546"/>
      <c r="I41" s="546"/>
      <c r="J41" s="546"/>
      <c r="K41" s="546"/>
      <c r="L41" s="546"/>
      <c r="M41" s="546"/>
      <c r="N41" s="492"/>
      <c r="O41" s="3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492"/>
      <c r="AW41" s="492"/>
      <c r="AX41" s="4"/>
      <c r="AY41" s="39"/>
      <c r="BM41" s="613"/>
      <c r="BN41" s="613"/>
      <c r="BO41" s="613"/>
      <c r="BP41" s="613"/>
      <c r="BQ41" s="614"/>
      <c r="BR41" s="614"/>
      <c r="BS41" s="19"/>
      <c r="BT41" s="646"/>
    </row>
    <row r="42" spans="1:72" x14ac:dyDescent="0.45">
      <c r="A42" s="41" t="s">
        <v>7</v>
      </c>
      <c r="B42" s="42"/>
      <c r="C42" s="584" t="e">
        <f>C18-C40</f>
        <v>#REF!</v>
      </c>
      <c r="D42" s="584">
        <f>D18-D40</f>
        <v>-25.349338771051578</v>
      </c>
      <c r="E42" s="584">
        <f t="shared" ref="E42:H42" si="103">E18-E40</f>
        <v>-10.108632025266047</v>
      </c>
      <c r="F42" s="584">
        <f t="shared" si="103"/>
        <v>-13.063462924959111</v>
      </c>
      <c r="G42" s="584">
        <f t="shared" si="103"/>
        <v>6.6872488782528592</v>
      </c>
      <c r="H42" s="584">
        <f t="shared" si="103"/>
        <v>22.238990455585139</v>
      </c>
      <c r="I42" s="584">
        <f>I18-I40</f>
        <v>-4.3239115899646663</v>
      </c>
      <c r="J42" s="584">
        <f>J18-J40</f>
        <v>-29.836842302567959</v>
      </c>
      <c r="K42" s="584">
        <f>K18-K40</f>
        <v>33.796498691049777</v>
      </c>
      <c r="L42" s="584">
        <f>L18-L40</f>
        <v>30.296651273859624</v>
      </c>
      <c r="M42" s="547" t="str">
        <f>IF(ISERROR(K42/J42),"N/A",IF(J42&lt;0,"N/A",IF(K42&lt;0,"N/A",IF(K42/J42-1&gt;300%,"&gt;±300%",IF(K42/J42-1&lt;-300%,"&gt;±300%",K42/J42-1)))))</f>
        <v>N/A</v>
      </c>
      <c r="N42" s="547">
        <f>IF(ISERROR(L42/K42),"N/A",IF(K42&lt;0,"N/A",IF(L42&lt;0,"N/A",IF(L42/K42-1&gt;300%,"&gt;±300%",IF(L42/K42-1&lt;-300%,"&gt;±300%",L42/K42-1)))))</f>
        <v>-0.10355650889117129</v>
      </c>
      <c r="O42" s="36"/>
      <c r="P42" s="43">
        <f t="shared" ref="P42:AU42" si="104">P18-P40</f>
        <v>6.5317314624795557</v>
      </c>
      <c r="Q42" s="43">
        <f t="shared" si="104"/>
        <v>-2.7993134839198106</v>
      </c>
      <c r="R42" s="43">
        <f t="shared" si="104"/>
        <v>-4.0434528101064018</v>
      </c>
      <c r="S42" s="43">
        <f t="shared" si="104"/>
        <v>-1.0886219104132806</v>
      </c>
      <c r="T42" s="43">
        <f t="shared" si="104"/>
        <v>-6.0651792151595743</v>
      </c>
      <c r="U42" s="43">
        <f t="shared" si="104"/>
        <v>2.4882786523731752</v>
      </c>
      <c r="V42" s="43">
        <f t="shared" si="104"/>
        <v>-8.0869056202127894</v>
      </c>
      <c r="W42" s="43">
        <f t="shared" si="104"/>
        <v>3.5769005627864345</v>
      </c>
      <c r="X42" s="43">
        <f t="shared" si="104"/>
        <v>1.866208989279869</v>
      </c>
      <c r="Y42" s="43">
        <f t="shared" si="104"/>
        <v>-10.264149441039308</v>
      </c>
      <c r="Z42" s="43">
        <f t="shared" si="104"/>
        <v>-6.6872488782528876</v>
      </c>
      <c r="AA42" s="43">
        <f t="shared" si="104"/>
        <v>4.3544876416530442</v>
      </c>
      <c r="AB42" s="43">
        <f t="shared" si="104"/>
        <v>7.3093185413461654</v>
      </c>
      <c r="AC42" s="43">
        <f t="shared" si="104"/>
        <v>1.2441393261865841</v>
      </c>
      <c r="AD42" s="43">
        <f t="shared" si="104"/>
        <v>-5.5986269678396212</v>
      </c>
      <c r="AE42" s="43">
        <f t="shared" si="104"/>
        <v>9.7975971937193336</v>
      </c>
      <c r="AF42" s="43">
        <f t="shared" si="104"/>
        <v>9.1755275306260344</v>
      </c>
      <c r="AG42" s="43">
        <f t="shared" si="104"/>
        <v>7.7758707886661327</v>
      </c>
      <c r="AH42" s="43">
        <f t="shared" si="104"/>
        <v>-24.555126183874165</v>
      </c>
      <c r="AI42" s="43">
        <f t="shared" si="104"/>
        <v>7.5717387757892638</v>
      </c>
      <c r="AJ42" s="43">
        <f t="shared" si="104"/>
        <v>0.87666827682004822</v>
      </c>
      <c r="AK42" s="43">
        <f t="shared" si="104"/>
        <v>11.777794130050765</v>
      </c>
      <c r="AL42" s="43">
        <f t="shared" si="104"/>
        <v>1.980860549969421</v>
      </c>
      <c r="AM42" s="43">
        <f t="shared" si="104"/>
        <v>-4.8340325564939448</v>
      </c>
      <c r="AN42" s="43">
        <f t="shared" si="104"/>
        <v>-23.774380784277668</v>
      </c>
      <c r="AO42" s="43">
        <f t="shared" si="104"/>
        <v>-2.9008783035764907</v>
      </c>
      <c r="AP42" s="43">
        <f t="shared" si="104"/>
        <v>-4.0242644696557406</v>
      </c>
      <c r="AQ42" s="43">
        <f t="shared" si="104"/>
        <v>7.6696557750288505</v>
      </c>
      <c r="AR42" s="43">
        <f t="shared" si="104"/>
        <v>18.37264853373366</v>
      </c>
      <c r="AS42" s="43">
        <f t="shared" si="104"/>
        <v>11.724453737586337</v>
      </c>
      <c r="AT42" s="43">
        <f t="shared" si="104"/>
        <v>4.05778898682793</v>
      </c>
      <c r="AU42" s="43">
        <f t="shared" si="104"/>
        <v>10.866329492287178</v>
      </c>
      <c r="AV42" s="547">
        <f t="shared" ref="AV42" si="105">IF(ISERROR(AU42/AQ42),"N/A",IF(AQ42&lt;0,"N/A",IF(AU42&lt;0,"N/A",IF(AU42/AQ42-1&gt;300%,"&gt;±300%",IF(AU42/AQ42-1&lt;-300%,"&gt;±300%",AU42/AQ42-1)))))</f>
        <v>0.41679493982848315</v>
      </c>
      <c r="AW42" s="547">
        <f t="shared" ref="AW42" si="106">IF(ISERROR(AU42/AT42),"N/A",IF(AT42&lt;0,"N/A",IF(AU42&lt;0,"N/A",IF(AU42/AT42-1&gt;300%,"&gt;±300%",IF(AU42/AT42-1&lt;-300%,"&gt;±300%",AU42/AT42-1)))))</f>
        <v>1.6778941752665277</v>
      </c>
      <c r="AX42" s="4"/>
      <c r="AY42" s="43">
        <f>AY18-AY40</f>
        <v>-29.081756749611387</v>
      </c>
      <c r="AZ42" s="43">
        <f>AZ18-AZ40</f>
        <v>3.7324179785597664</v>
      </c>
      <c r="BA42" s="43">
        <f>SUM(R42:S42)</f>
        <v>-5.1320747205196824</v>
      </c>
      <c r="BB42" s="43">
        <f>SUM(T42:U42)</f>
        <v>-3.576900562786399</v>
      </c>
      <c r="BC42" s="43">
        <f>SUM(V42:W42)</f>
        <v>-4.5100050574263548</v>
      </c>
      <c r="BD42" s="43">
        <f>SUM(X42:Y42)</f>
        <v>-8.3979404517594389</v>
      </c>
      <c r="BE42" s="43">
        <f>SUM(Z42:AA42)</f>
        <v>-2.3327612365998434</v>
      </c>
      <c r="BF42" s="43">
        <f>SUM(AB42:AC42)</f>
        <v>8.5534578675327495</v>
      </c>
      <c r="BG42" s="43">
        <f>SUM(AD42:AE42)</f>
        <v>4.1989702258797124</v>
      </c>
      <c r="BH42" s="43">
        <f>SUM(AF42:AG42)</f>
        <v>16.951398319292167</v>
      </c>
      <c r="BI42" s="43">
        <f t="shared" ref="BI42:BJ42" si="107">BI18-BI40</f>
        <v>-16.983387408084909</v>
      </c>
      <c r="BJ42" s="43">
        <f t="shared" si="107"/>
        <v>12.654462406870806</v>
      </c>
      <c r="BK42" s="43">
        <f>SUM(AL42:AM42)</f>
        <v>-2.8531720065245239</v>
      </c>
      <c r="BL42" s="43">
        <f>SUM(AN42:AO42)</f>
        <v>-26.675259087854158</v>
      </c>
      <c r="BM42" s="43">
        <f>SUM(AP42:AQ42)</f>
        <v>3.64539130537311</v>
      </c>
      <c r="BN42" s="43">
        <f t="shared" si="23"/>
        <v>30.097102271319997</v>
      </c>
      <c r="BO42" s="43">
        <f>AS42+AT42</f>
        <v>15.782242724414267</v>
      </c>
      <c r="BP42" s="43">
        <f>AT42+AU42</f>
        <v>14.924118479115108</v>
      </c>
      <c r="BQ42" s="547">
        <f>IF(ISERROR(BP42/BN42),"N/A",IF(BN42&lt;0,"N/A",IF(BP42&lt;0,"N/A",IF(BP42/BN42-1&gt;300%,"&gt;±300%",IF(BP42/BN42-1&lt;-300%,"&gt;±300%",BP42/BN42-1)))))</f>
        <v>-0.50413437331684463</v>
      </c>
      <c r="BR42" s="547">
        <f>IF(ISERROR(BP42/BO42),"N/A",IF(BO42&lt;0,"N/A",IF(BP42&lt;0,"N/A",IF(BP42/BO42-1&gt;300%,"&gt;±300%",IF(BP42/BO42-1&lt;-300%,"&gt;±300%",BP42/BO42-1)))))</f>
        <v>-5.4372769465247606E-2</v>
      </c>
      <c r="BS42" s="19"/>
      <c r="BT42" s="46">
        <f>SUM(AR42:AU42)</f>
        <v>45.021220750435106</v>
      </c>
    </row>
    <row r="43" spans="1:72" x14ac:dyDescent="0.45">
      <c r="A43" s="675"/>
      <c r="B43" s="98"/>
      <c r="C43" s="549"/>
      <c r="D43" s="549"/>
      <c r="E43" s="549"/>
      <c r="F43" s="549"/>
      <c r="G43" s="549"/>
      <c r="H43" s="549"/>
      <c r="I43" s="549"/>
      <c r="J43" s="549"/>
      <c r="K43" s="549"/>
      <c r="L43" s="549"/>
      <c r="M43" s="288"/>
      <c r="N43" s="550"/>
      <c r="O43" s="36"/>
      <c r="P43" s="288"/>
      <c r="Q43" s="288"/>
      <c r="R43" s="288"/>
      <c r="S43" s="288"/>
      <c r="T43" s="288"/>
      <c r="U43" s="288"/>
      <c r="V43" s="288"/>
      <c r="W43" s="288"/>
      <c r="X43" s="288"/>
      <c r="Y43" s="585"/>
      <c r="Z43" s="585"/>
      <c r="AA43" s="585"/>
      <c r="AB43" s="585"/>
      <c r="AC43" s="585"/>
      <c r="AD43" s="585"/>
      <c r="AE43" s="585"/>
      <c r="AF43" s="585"/>
      <c r="AG43" s="585"/>
      <c r="AH43" s="585"/>
      <c r="AI43" s="585"/>
      <c r="AJ43" s="585"/>
      <c r="AK43" s="585"/>
      <c r="AL43" s="586"/>
      <c r="AM43" s="585"/>
      <c r="AN43" s="585"/>
      <c r="AO43" s="585"/>
      <c r="AP43" s="585"/>
      <c r="AQ43" s="585"/>
      <c r="AR43" s="585"/>
      <c r="AS43" s="585"/>
      <c r="AT43" s="585"/>
      <c r="AU43" s="585"/>
      <c r="AV43" s="550"/>
      <c r="AW43" s="550"/>
      <c r="AX43" s="4"/>
      <c r="AY43" s="199"/>
      <c r="AZ43" s="7"/>
      <c r="BA43" s="7"/>
      <c r="BB43" s="7"/>
      <c r="BC43" s="7"/>
      <c r="BD43" s="7"/>
      <c r="BE43" s="7"/>
      <c r="BF43" s="7"/>
      <c r="BG43" s="7"/>
      <c r="BH43" s="7"/>
      <c r="BI43" s="7"/>
      <c r="BJ43" s="7"/>
      <c r="BK43" s="7"/>
      <c r="BL43" s="7"/>
      <c r="BM43" s="7"/>
      <c r="BN43" s="7"/>
      <c r="BO43" s="7"/>
      <c r="BP43" s="288"/>
      <c r="BQ43" s="288"/>
      <c r="BR43" s="288"/>
      <c r="BS43" s="676"/>
      <c r="BT43" s="7"/>
    </row>
    <row r="44" spans="1:72" x14ac:dyDescent="0.45">
      <c r="A44" s="41" t="s">
        <v>38</v>
      </c>
      <c r="B44" s="43" t="s">
        <v>145</v>
      </c>
      <c r="C44" s="43">
        <f>'Table 1(Q2''22)'!C44/32.15074</f>
        <v>105.90736014163282</v>
      </c>
      <c r="D44" s="43">
        <f>'Table 1(Q2''22)'!D44/32.15074</f>
        <v>80.558021370581201</v>
      </c>
      <c r="E44" s="43">
        <f>'Table 1(Q2''22)'!E44/32.15074</f>
        <v>70.449389345315225</v>
      </c>
      <c r="F44" s="43">
        <f>'Table 1(Q2''22)'!F44/32.15074</f>
        <v>57.385926420356114</v>
      </c>
      <c r="G44" s="43">
        <f>'Table 1(Q2''22)'!G44/32.15074</f>
        <v>64.073175298608987</v>
      </c>
      <c r="H44" s="43">
        <f>'Table 1(Q2''22)'!H44/32.15074</f>
        <v>86.312165754194154</v>
      </c>
      <c r="I44" s="43">
        <f>'Table 1(Q2''22)'!I44/32.15074</f>
        <v>109.20380192456105</v>
      </c>
      <c r="J44" s="43">
        <f>'Table 1(Q2''22)'!J44/32.15074</f>
        <v>79.366959621993061</v>
      </c>
      <c r="K44" s="43">
        <f>'Table 1(Q2''22)'!K44/32.15074</f>
        <v>113.16345831304285</v>
      </c>
      <c r="L44" s="43">
        <f>'Table 1(Q2''22)'!L44/32.15074</f>
        <v>143.46010958690243</v>
      </c>
      <c r="M44" s="547">
        <f>IF(ISERROR(K44/J44),"N/A",IF(J44&lt;0,"N/A",IF(K44&lt;0,"N/A",IF(K44/J44-1&gt;300%,"&gt;±300%",IF(K44/J44-1&lt;-300%,"&gt;±300%",K44/J44-1)))))</f>
        <v>0.42582579516734542</v>
      </c>
      <c r="N44" s="547">
        <f>IF(ISERROR(L44/K44),"N/A",IF(K44&lt;0,"N/A",IF(L44&lt;0,"N/A",IF(L44/K44-1&gt;300%,"&gt;±300%",IF(L44/K44-1&lt;-300%,"&gt;±300%",L44/K44-1)))))</f>
        <v>0.26772468538430738</v>
      </c>
      <c r="O44" s="36"/>
      <c r="P44" s="46"/>
      <c r="Q44" s="46"/>
      <c r="R44" s="46"/>
      <c r="S44" s="46"/>
      <c r="T44" s="46"/>
      <c r="U44" s="46"/>
      <c r="V44" s="46"/>
      <c r="W44" s="46"/>
      <c r="X44" s="46"/>
      <c r="Y44" s="587"/>
      <c r="Z44" s="587"/>
      <c r="AA44" s="587"/>
      <c r="AB44" s="587"/>
      <c r="AC44" s="587"/>
      <c r="AD44" s="587"/>
      <c r="AE44" s="587"/>
      <c r="AF44" s="587"/>
      <c r="AG44" s="587"/>
      <c r="AH44" s="587"/>
      <c r="AI44" s="587"/>
      <c r="AJ44" s="587"/>
      <c r="AK44" s="587"/>
      <c r="AL44" s="588"/>
      <c r="AM44" s="587"/>
      <c r="AN44" s="587"/>
      <c r="AO44" s="587"/>
      <c r="AP44" s="587"/>
      <c r="AQ44" s="587"/>
      <c r="AR44" s="587"/>
      <c r="AS44" s="587"/>
      <c r="AT44" s="587"/>
      <c r="AU44" s="587"/>
      <c r="AV44" s="44"/>
      <c r="AW44" s="44"/>
      <c r="AX44" s="4"/>
      <c r="AY44" s="46"/>
      <c r="AZ44" s="46"/>
      <c r="BA44" s="46"/>
      <c r="BB44" s="46"/>
      <c r="BC44" s="46"/>
      <c r="BD44" s="46"/>
      <c r="BE44" s="46"/>
      <c r="BF44" s="46"/>
      <c r="BG44" s="46"/>
      <c r="BH44" s="46"/>
      <c r="BI44" s="46"/>
      <c r="BJ44" s="46"/>
      <c r="BK44" s="46"/>
      <c r="BL44" s="46"/>
      <c r="BM44" s="46"/>
      <c r="BN44" s="46"/>
      <c r="BO44" s="46"/>
      <c r="BP44" s="548"/>
      <c r="BQ44" s="548"/>
      <c r="BR44" s="548"/>
      <c r="BS44" s="19"/>
      <c r="BT44" s="46"/>
    </row>
    <row r="45" spans="1:72" x14ac:dyDescent="0.45">
      <c r="A45" s="675" t="s">
        <v>117</v>
      </c>
      <c r="B45" s="36"/>
      <c r="C45" s="36"/>
      <c r="D45" s="36"/>
      <c r="E45" s="36"/>
      <c r="F45" s="36"/>
      <c r="G45" s="36"/>
      <c r="H45" s="697">
        <f>'Table 1(Q2''22)'!H45/32.15074</f>
        <v>113.52771351452564</v>
      </c>
      <c r="I45" s="368"/>
      <c r="J45" s="36"/>
      <c r="K45" s="36"/>
      <c r="L45" s="36"/>
      <c r="M45" s="235"/>
      <c r="N45" s="36"/>
      <c r="O45" s="36"/>
      <c r="P45" s="36"/>
      <c r="Q45" s="675"/>
      <c r="R45" s="675"/>
      <c r="S45" s="675"/>
      <c r="T45" s="675"/>
      <c r="U45" s="675"/>
      <c r="V45" s="675"/>
      <c r="W45" s="675"/>
      <c r="X45" s="675"/>
      <c r="Y45" s="348"/>
      <c r="Z45" s="348"/>
      <c r="AA45" s="348"/>
      <c r="AB45" s="348"/>
      <c r="AC45" s="348"/>
      <c r="AD45" s="348"/>
      <c r="AE45" s="348"/>
      <c r="AF45" s="348"/>
      <c r="AG45" s="348"/>
      <c r="AH45" s="383"/>
      <c r="AI45" s="383"/>
      <c r="AJ45" s="383"/>
      <c r="AK45" s="383"/>
      <c r="AL45" s="384"/>
      <c r="AM45" s="348"/>
      <c r="AN45" s="348"/>
      <c r="AO45" s="348"/>
      <c r="AP45" s="348"/>
      <c r="AQ45" s="348"/>
      <c r="AR45" s="348"/>
      <c r="AS45" s="348"/>
      <c r="AT45" s="348"/>
      <c r="AU45" s="348"/>
      <c r="AV45" s="235"/>
      <c r="AW45" s="235"/>
      <c r="AX45" s="4"/>
      <c r="AY45" s="675"/>
      <c r="AZ45" s="288"/>
      <c r="BA45" s="288"/>
      <c r="BB45" s="288"/>
      <c r="BC45" s="288"/>
      <c r="BD45" s="288"/>
      <c r="BE45" s="288"/>
      <c r="BF45" s="288"/>
      <c r="BG45" s="288"/>
      <c r="BH45" s="288"/>
      <c r="BI45" s="288"/>
      <c r="BJ45" s="288"/>
      <c r="BK45" s="288"/>
      <c r="BL45" s="288"/>
      <c r="BM45" s="288"/>
      <c r="BN45" s="288"/>
      <c r="BO45" s="288"/>
      <c r="BP45" s="675"/>
      <c r="BQ45" s="675"/>
      <c r="BR45" s="675"/>
      <c r="BS45" s="288"/>
    </row>
    <row r="46" spans="1:72" x14ac:dyDescent="0.45">
      <c r="AL46" s="590"/>
    </row>
    <row r="47" spans="1:72" x14ac:dyDescent="0.45">
      <c r="AL47" s="590"/>
    </row>
    <row r="48" spans="1:72" x14ac:dyDescent="0.45">
      <c r="AL48" s="590"/>
    </row>
    <row r="49" spans="38:38" x14ac:dyDescent="0.45">
      <c r="AL49" s="590"/>
    </row>
    <row r="50" spans="38:38" x14ac:dyDescent="0.45">
      <c r="AL50" s="590"/>
    </row>
    <row r="51" spans="38:38" x14ac:dyDescent="0.45">
      <c r="AL51" s="590"/>
    </row>
    <row r="52" spans="38:38" x14ac:dyDescent="0.45">
      <c r="AL52" s="590"/>
    </row>
    <row r="53" spans="38:38" x14ac:dyDescent="0.45">
      <c r="AL53" s="590"/>
    </row>
    <row r="54" spans="38:38" x14ac:dyDescent="0.45">
      <c r="AL54" s="590"/>
    </row>
    <row r="55" spans="38:38" x14ac:dyDescent="0.45">
      <c r="AL55" s="590"/>
    </row>
    <row r="56" spans="38:38" x14ac:dyDescent="0.45">
      <c r="AL56" s="590"/>
    </row>
    <row r="57" spans="38:38" x14ac:dyDescent="0.45">
      <c r="AL57" s="590"/>
    </row>
    <row r="58" spans="38:38" x14ac:dyDescent="0.45">
      <c r="AL58" s="590"/>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4880-4B5B-47F9-B844-53ADCFEE1954}">
  <sheetPr codeName="Sheet55"/>
  <dimension ref="A1:DZ69"/>
  <sheetViews>
    <sheetView showGridLines="0" topLeftCell="Y1" workbookViewId="0">
      <selection activeCell="AP38" sqref="AP38"/>
    </sheetView>
  </sheetViews>
  <sheetFormatPr defaultColWidth="9.46484375" defaultRowHeight="10.15" x14ac:dyDescent="0.3"/>
  <cols>
    <col min="1" max="1" width="9.46484375" style="675"/>
    <col min="2" max="2" width="30.46484375" style="675" bestFit="1" customWidth="1"/>
    <col min="3" max="8" width="6" style="675" bestFit="1" customWidth="1"/>
    <col min="9" max="11" width="6" style="677" bestFit="1" customWidth="1"/>
    <col min="12" max="12" width="6.46484375" style="677" bestFit="1" customWidth="1"/>
    <col min="13" max="14" width="8.53125" style="675" bestFit="1" customWidth="1"/>
    <col min="15" max="15" width="4" style="675" bestFit="1" customWidth="1"/>
    <col min="16" max="24" width="6.53125" style="675" customWidth="1"/>
    <col min="25" max="41" width="6.53125" style="298" customWidth="1"/>
    <col min="42" max="42" width="6.53125" style="298" bestFit="1" customWidth="1"/>
    <col min="43" max="43" width="6.53125" style="298" customWidth="1"/>
    <col min="44" max="44" width="6.46484375" style="298" bestFit="1" customWidth="1"/>
    <col min="45" max="45" width="6.53125" style="295" bestFit="1" customWidth="1"/>
    <col min="46" max="48" width="6.53125" style="295" customWidth="1"/>
    <col min="49" max="49" width="6.53125" style="675" customWidth="1"/>
    <col min="50" max="52" width="6.53125" style="288" customWidth="1"/>
    <col min="53" max="62" width="6.53125" style="675" customWidth="1"/>
    <col min="63" max="63" width="6.53125" style="675" bestFit="1" customWidth="1"/>
    <col min="64" max="65" width="6.53125" style="675" customWidth="1"/>
    <col min="66" max="66" width="9.46484375" style="675"/>
    <col min="67" max="67" width="30.46484375" style="675" bestFit="1" customWidth="1"/>
    <col min="68" max="75" width="4.53125" style="675" bestFit="1" customWidth="1"/>
    <col min="76" max="77" width="5" style="675" customWidth="1"/>
    <col min="78" max="78" width="9.53125" style="675" customWidth="1"/>
    <col min="79" max="79" width="8.53125" style="675" bestFit="1" customWidth="1"/>
    <col min="80" max="80" width="3" style="675" customWidth="1"/>
    <col min="81" max="107" width="6.53125" style="675" hidden="1" customWidth="1"/>
    <col min="108" max="109" width="6.53125" style="675" customWidth="1"/>
    <col min="110" max="113" width="7.53125" style="675" customWidth="1"/>
    <col min="114" max="122" width="6.53125" style="675" customWidth="1"/>
    <col min="123" max="128" width="6.53125" style="675" bestFit="1" customWidth="1"/>
    <col min="129" max="16384" width="9.46484375" style="675"/>
  </cols>
  <sheetData>
    <row r="1" spans="1:130" x14ac:dyDescent="0.3">
      <c r="B1" s="295" t="s">
        <v>51</v>
      </c>
      <c r="P1" s="676"/>
      <c r="AW1" s="288"/>
      <c r="AZ1" s="675"/>
      <c r="BO1" s="295" t="s">
        <v>52</v>
      </c>
    </row>
    <row r="2" spans="1:130" x14ac:dyDescent="0.3">
      <c r="B2" s="1"/>
      <c r="C2" s="2"/>
      <c r="D2" s="2"/>
      <c r="E2" s="2"/>
      <c r="F2" s="2"/>
      <c r="G2" s="2"/>
      <c r="H2" s="2"/>
      <c r="I2" s="466"/>
      <c r="J2" s="466"/>
      <c r="K2" s="466"/>
      <c r="L2" s="466"/>
      <c r="M2" s="2"/>
      <c r="N2" s="2"/>
      <c r="O2" s="2"/>
      <c r="AW2" s="288"/>
      <c r="AZ2" s="675"/>
    </row>
    <row r="3" spans="1:130" x14ac:dyDescent="0.3">
      <c r="B3" s="16" t="s">
        <v>173</v>
      </c>
      <c r="Q3" s="2"/>
      <c r="R3" s="2"/>
      <c r="S3" s="2"/>
      <c r="T3" s="2"/>
      <c r="U3" s="21"/>
      <c r="V3" s="21"/>
      <c r="W3" s="21"/>
      <c r="X3" s="21"/>
      <c r="Y3" s="299"/>
      <c r="Z3" s="299"/>
      <c r="AA3" s="299"/>
      <c r="AB3" s="299"/>
      <c r="AC3" s="299"/>
      <c r="AD3" s="299"/>
      <c r="AE3" s="299"/>
      <c r="AF3" s="299"/>
      <c r="AG3" s="299"/>
      <c r="AH3" s="299"/>
      <c r="AI3" s="299"/>
      <c r="AJ3" s="299"/>
      <c r="AK3" s="299"/>
      <c r="AL3" s="299"/>
      <c r="AM3" s="299"/>
      <c r="AN3" s="299"/>
      <c r="AO3" s="299"/>
      <c r="AP3" s="299"/>
      <c r="AQ3" s="299"/>
      <c r="AR3" s="299"/>
      <c r="AS3" s="633"/>
      <c r="AT3" s="633"/>
      <c r="AU3" s="633"/>
      <c r="AV3" s="633"/>
      <c r="AW3" s="288"/>
      <c r="AZ3" s="21"/>
      <c r="BA3" s="21"/>
      <c r="BB3" s="21"/>
      <c r="BC3" s="21"/>
      <c r="BD3" s="21"/>
      <c r="BE3" s="21"/>
      <c r="BF3" s="21"/>
      <c r="BG3" s="21"/>
      <c r="BH3" s="21"/>
      <c r="BI3" s="21"/>
      <c r="BJ3" s="21"/>
    </row>
    <row r="4" spans="1:130" s="678" customFormat="1" ht="20.25" x14ac:dyDescent="0.45">
      <c r="A4" s="200"/>
      <c r="B4" s="23" t="s">
        <v>120</v>
      </c>
      <c r="C4" s="200">
        <v>2013</v>
      </c>
      <c r="D4" s="200">
        <v>2014</v>
      </c>
      <c r="E4" s="200">
        <v>2015</v>
      </c>
      <c r="F4" s="200">
        <v>2016</v>
      </c>
      <c r="G4" s="200">
        <v>2017</v>
      </c>
      <c r="H4" s="200">
        <v>2018</v>
      </c>
      <c r="I4" s="596">
        <v>2019</v>
      </c>
      <c r="J4" s="596">
        <v>2020</v>
      </c>
      <c r="K4" s="596">
        <v>2021</v>
      </c>
      <c r="L4" s="467" t="s">
        <v>154</v>
      </c>
      <c r="M4" s="202" t="s">
        <v>164</v>
      </c>
      <c r="N4" s="202" t="s">
        <v>165</v>
      </c>
      <c r="O4" s="200"/>
      <c r="P4" s="200" t="s">
        <v>20</v>
      </c>
      <c r="Q4" s="200" t="s">
        <v>34</v>
      </c>
      <c r="R4" s="200" t="s">
        <v>45</v>
      </c>
      <c r="S4" s="200" t="s">
        <v>46</v>
      </c>
      <c r="T4" s="200" t="s">
        <v>48</v>
      </c>
      <c r="U4" s="200" t="s">
        <v>49</v>
      </c>
      <c r="V4" s="200" t="s">
        <v>53</v>
      </c>
      <c r="W4" s="200" t="s">
        <v>54</v>
      </c>
      <c r="X4" s="200" t="s">
        <v>55</v>
      </c>
      <c r="Y4" s="200" t="s">
        <v>56</v>
      </c>
      <c r="Z4" s="200" t="s">
        <v>60</v>
      </c>
      <c r="AA4" s="200" t="s">
        <v>61</v>
      </c>
      <c r="AB4" s="200" t="s">
        <v>62</v>
      </c>
      <c r="AC4" s="200" t="s">
        <v>63</v>
      </c>
      <c r="AD4" s="200" t="s">
        <v>67</v>
      </c>
      <c r="AE4" s="200" t="s">
        <v>70</v>
      </c>
      <c r="AF4" s="200" t="s">
        <v>74</v>
      </c>
      <c r="AG4" s="200" t="s">
        <v>80</v>
      </c>
      <c r="AH4" s="200" t="s">
        <v>82</v>
      </c>
      <c r="AI4" s="200" t="s">
        <v>88</v>
      </c>
      <c r="AJ4" s="200" t="s">
        <v>89</v>
      </c>
      <c r="AK4" s="200" t="s">
        <v>87</v>
      </c>
      <c r="AL4" s="200" t="s">
        <v>90</v>
      </c>
      <c r="AM4" s="200" t="s">
        <v>107</v>
      </c>
      <c r="AN4" s="200" t="s">
        <v>124</v>
      </c>
      <c r="AO4" s="200" t="s">
        <v>132</v>
      </c>
      <c r="AP4" s="200" t="s">
        <v>141</v>
      </c>
      <c r="AQ4" s="200" t="s">
        <v>146</v>
      </c>
      <c r="AR4" s="200" t="s">
        <v>151</v>
      </c>
      <c r="AS4" s="200" t="s">
        <v>158</v>
      </c>
      <c r="AT4" s="200" t="s">
        <v>169</v>
      </c>
      <c r="AU4" s="200" t="s">
        <v>174</v>
      </c>
      <c r="AV4" s="634"/>
      <c r="AW4" s="200" t="s">
        <v>39</v>
      </c>
      <c r="AX4" s="200" t="s">
        <v>40</v>
      </c>
      <c r="AY4" s="200" t="s">
        <v>47</v>
      </c>
      <c r="AZ4" s="200" t="s">
        <v>50</v>
      </c>
      <c r="BA4" s="200" t="s">
        <v>57</v>
      </c>
      <c r="BB4" s="200" t="s">
        <v>59</v>
      </c>
      <c r="BC4" s="200" t="s">
        <v>64</v>
      </c>
      <c r="BD4" s="200" t="s">
        <v>66</v>
      </c>
      <c r="BE4" s="200" t="s">
        <v>71</v>
      </c>
      <c r="BF4" s="200" t="s">
        <v>81</v>
      </c>
      <c r="BG4" s="200" t="s">
        <v>93</v>
      </c>
      <c r="BH4" s="200" t="s">
        <v>94</v>
      </c>
      <c r="BI4" s="200" t="s">
        <v>109</v>
      </c>
      <c r="BJ4" s="200" t="s">
        <v>134</v>
      </c>
      <c r="BK4" s="200" t="s">
        <v>147</v>
      </c>
      <c r="BL4" s="200" t="s">
        <v>161</v>
      </c>
      <c r="BM4" s="200" t="s">
        <v>177</v>
      </c>
      <c r="BN4" s="200"/>
      <c r="BO4" s="23" t="s">
        <v>120</v>
      </c>
      <c r="BP4" s="200">
        <v>2013</v>
      </c>
      <c r="BQ4" s="200">
        <v>2014</v>
      </c>
      <c r="BR4" s="200">
        <v>2015</v>
      </c>
      <c r="BS4" s="200">
        <v>2016</v>
      </c>
      <c r="BT4" s="200">
        <v>2017</v>
      </c>
      <c r="BU4" s="200">
        <v>2018</v>
      </c>
      <c r="BV4" s="200">
        <v>2019</v>
      </c>
      <c r="BW4" s="200">
        <v>2020</v>
      </c>
      <c r="BX4" s="200">
        <v>2021</v>
      </c>
      <c r="BY4" s="200" t="s">
        <v>154</v>
      </c>
      <c r="BZ4" s="202" t="str">
        <f>M4</f>
        <v>2021/2020 Growth %</v>
      </c>
      <c r="CA4" s="202" t="str">
        <f>N4</f>
        <v>2022f/2021 Growth %</v>
      </c>
      <c r="CB4" s="200"/>
      <c r="CC4" s="200" t="s">
        <v>20</v>
      </c>
      <c r="CD4" s="200" t="s">
        <v>34</v>
      </c>
      <c r="CE4" s="202" t="s">
        <v>45</v>
      </c>
      <c r="CF4" s="202" t="s">
        <v>46</v>
      </c>
      <c r="CG4" s="202" t="s">
        <v>48</v>
      </c>
      <c r="CH4" s="202" t="s">
        <v>49</v>
      </c>
      <c r="CI4" s="202" t="s">
        <v>53</v>
      </c>
      <c r="CJ4" s="202" t="s">
        <v>54</v>
      </c>
      <c r="CK4" s="202" t="s">
        <v>55</v>
      </c>
      <c r="CL4" s="202" t="s">
        <v>56</v>
      </c>
      <c r="CM4" s="202" t="s">
        <v>60</v>
      </c>
      <c r="CN4" s="202" t="s">
        <v>61</v>
      </c>
      <c r="CO4" s="202" t="s">
        <v>62</v>
      </c>
      <c r="CP4" s="202" t="s">
        <v>63</v>
      </c>
      <c r="CQ4" s="202" t="s">
        <v>67</v>
      </c>
      <c r="CR4" s="202" t="s">
        <v>70</v>
      </c>
      <c r="CS4" s="202" t="s">
        <v>74</v>
      </c>
      <c r="CT4" s="202" t="s">
        <v>80</v>
      </c>
      <c r="CU4" s="202" t="s">
        <v>82</v>
      </c>
      <c r="CV4" s="202" t="s">
        <v>88</v>
      </c>
      <c r="CW4" s="202" t="s">
        <v>89</v>
      </c>
      <c r="CX4" s="202" t="s">
        <v>87</v>
      </c>
      <c r="CY4" s="202" t="s">
        <v>90</v>
      </c>
      <c r="CZ4" s="202" t="s">
        <v>107</v>
      </c>
      <c r="DA4" s="202" t="s">
        <v>124</v>
      </c>
      <c r="DB4" s="202" t="s">
        <v>132</v>
      </c>
      <c r="DC4" s="202" t="s">
        <v>141</v>
      </c>
      <c r="DD4" s="202" t="s">
        <v>146</v>
      </c>
      <c r="DE4" s="202" t="s">
        <v>151</v>
      </c>
      <c r="DF4" s="202" t="s">
        <v>158</v>
      </c>
      <c r="DG4" s="202" t="s">
        <v>169</v>
      </c>
      <c r="DH4" s="202" t="s">
        <v>174</v>
      </c>
      <c r="DI4" s="202"/>
      <c r="DJ4" s="200" t="str">
        <f>AW4</f>
        <v>H1 2014</v>
      </c>
      <c r="DK4" s="200" t="str">
        <f t="shared" ref="DK4:DZ4" si="0">AX4</f>
        <v>H2 2014</v>
      </c>
      <c r="DL4" s="200" t="str">
        <f t="shared" si="0"/>
        <v>H1 2015</v>
      </c>
      <c r="DM4" s="200" t="str">
        <f t="shared" si="0"/>
        <v>H2 2015</v>
      </c>
      <c r="DN4" s="200" t="str">
        <f t="shared" si="0"/>
        <v>H1 2016</v>
      </c>
      <c r="DO4" s="200" t="str">
        <f t="shared" si="0"/>
        <v>H2 2016</v>
      </c>
      <c r="DP4" s="200" t="str">
        <f t="shared" si="0"/>
        <v>H1 2017</v>
      </c>
      <c r="DQ4" s="200" t="str">
        <f t="shared" si="0"/>
        <v>H2 2017</v>
      </c>
      <c r="DR4" s="200" t="str">
        <f t="shared" si="0"/>
        <v>H1 2018</v>
      </c>
      <c r="DS4" s="200" t="str">
        <f t="shared" si="0"/>
        <v>H2 2018</v>
      </c>
      <c r="DT4" s="200" t="str">
        <f t="shared" si="0"/>
        <v>H1 2019</v>
      </c>
      <c r="DU4" s="200" t="str">
        <f t="shared" si="0"/>
        <v>H2 2019</v>
      </c>
      <c r="DV4" s="200" t="str">
        <f t="shared" si="0"/>
        <v>H1 2020</v>
      </c>
      <c r="DW4" s="200" t="str">
        <f t="shared" si="0"/>
        <v>H2 2020</v>
      </c>
      <c r="DX4" s="200" t="str">
        <f t="shared" si="0"/>
        <v>H1 2021</v>
      </c>
      <c r="DY4" s="200" t="str">
        <f t="shared" si="0"/>
        <v>H2 2021</v>
      </c>
      <c r="DZ4" s="200" t="str">
        <f t="shared" si="0"/>
        <v>H1 2022</v>
      </c>
    </row>
    <row r="5" spans="1:130" x14ac:dyDescent="0.3">
      <c r="B5" s="10"/>
      <c r="C5" s="13"/>
      <c r="D5" s="13"/>
      <c r="E5" s="13"/>
      <c r="F5" s="13"/>
      <c r="G5" s="13"/>
      <c r="H5" s="13"/>
      <c r="I5" s="468"/>
      <c r="J5" s="468"/>
      <c r="K5" s="468"/>
      <c r="L5" s="468"/>
      <c r="M5" s="208"/>
      <c r="N5" s="208"/>
      <c r="P5" s="13"/>
      <c r="Q5" s="36"/>
      <c r="R5" s="36"/>
      <c r="S5" s="36"/>
      <c r="T5" s="36"/>
      <c r="U5" s="36"/>
      <c r="V5" s="36"/>
      <c r="W5" s="36"/>
      <c r="X5" s="36"/>
      <c r="Y5" s="300"/>
      <c r="Z5" s="300"/>
      <c r="AA5" s="300"/>
      <c r="AB5" s="300"/>
      <c r="AC5" s="300"/>
      <c r="AD5" s="300"/>
      <c r="AE5" s="300"/>
      <c r="AF5" s="300"/>
      <c r="AG5" s="300"/>
      <c r="AH5" s="300"/>
      <c r="AI5" s="300"/>
      <c r="AJ5" s="300"/>
      <c r="AK5" s="300"/>
      <c r="AL5" s="675"/>
      <c r="AM5" s="675"/>
      <c r="AN5" s="675"/>
      <c r="AO5" s="675"/>
      <c r="AP5" s="675"/>
      <c r="AQ5" s="675"/>
      <c r="AR5" s="675"/>
      <c r="AS5" s="675"/>
      <c r="AT5" s="675"/>
      <c r="AU5" s="675"/>
      <c r="AV5" s="635"/>
      <c r="AW5" s="288"/>
      <c r="AZ5" s="36"/>
      <c r="BA5" s="36"/>
      <c r="BB5" s="36"/>
      <c r="BC5" s="36"/>
      <c r="BD5" s="36"/>
      <c r="BE5" s="36"/>
      <c r="BF5" s="36"/>
      <c r="BG5" s="36"/>
      <c r="BH5" s="36"/>
      <c r="BI5" s="36"/>
      <c r="BJ5" s="36"/>
      <c r="BO5" s="10"/>
      <c r="BP5" s="13"/>
      <c r="BQ5" s="13"/>
      <c r="BR5" s="13"/>
      <c r="BS5" s="13"/>
      <c r="BT5" s="13"/>
      <c r="BU5" s="13"/>
      <c r="BV5" s="13"/>
      <c r="BW5" s="13"/>
      <c r="BX5" s="13"/>
      <c r="BY5" s="13"/>
      <c r="BZ5" s="208"/>
      <c r="CA5" s="208"/>
      <c r="CC5" s="439"/>
      <c r="CD5" s="440"/>
      <c r="CE5" s="440"/>
      <c r="CF5" s="440"/>
      <c r="CG5" s="440"/>
      <c r="CH5" s="440"/>
      <c r="CI5" s="440"/>
      <c r="CJ5" s="440"/>
      <c r="CK5" s="440"/>
      <c r="CL5" s="440"/>
      <c r="CM5" s="440"/>
      <c r="CN5" s="440"/>
      <c r="CO5" s="440"/>
      <c r="CP5" s="440"/>
      <c r="CQ5" s="440"/>
      <c r="CR5" s="440"/>
      <c r="CS5" s="440"/>
      <c r="CT5" s="440"/>
      <c r="CU5" s="440"/>
      <c r="CV5" s="440"/>
      <c r="CW5" s="440"/>
      <c r="CX5" s="440"/>
      <c r="CY5" s="679"/>
      <c r="CZ5" s="679"/>
      <c r="DA5" s="679"/>
      <c r="DB5" s="679"/>
      <c r="DC5" s="679"/>
      <c r="DD5" s="679"/>
      <c r="DE5" s="679"/>
      <c r="DF5" s="679"/>
      <c r="DG5" s="679"/>
      <c r="DH5" s="679"/>
      <c r="DI5" s="679"/>
      <c r="DJ5" s="442"/>
      <c r="DK5" s="442"/>
      <c r="DL5" s="679"/>
      <c r="DM5" s="679"/>
      <c r="DN5" s="679"/>
      <c r="DO5" s="679"/>
      <c r="DP5" s="679"/>
      <c r="DQ5" s="679"/>
      <c r="DR5" s="679"/>
      <c r="DS5" s="679"/>
      <c r="DT5" s="679"/>
      <c r="DU5" s="679"/>
      <c r="DV5" s="679"/>
    </row>
    <row r="6" spans="1:130" x14ac:dyDescent="0.3">
      <c r="B6" s="20" t="s">
        <v>27</v>
      </c>
      <c r="C6" s="495">
        <v>3130</v>
      </c>
      <c r="D6" s="495">
        <v>3240</v>
      </c>
      <c r="E6" s="495">
        <v>3250</v>
      </c>
      <c r="F6" s="495">
        <v>3350</v>
      </c>
      <c r="G6" s="495">
        <v>3290</v>
      </c>
      <c r="H6" s="495">
        <v>3090</v>
      </c>
      <c r="I6" s="495">
        <f>SUM(I7:I12)</f>
        <v>2866.7920430419986</v>
      </c>
      <c r="J6" s="495">
        <f t="shared" ref="J6:L6" si="1">SUM(J7:J12)</f>
        <v>2401.1812917608981</v>
      </c>
      <c r="K6" s="495">
        <f t="shared" si="1"/>
        <v>2638.4891771075827</v>
      </c>
      <c r="L6" s="495">
        <f t="shared" si="1"/>
        <v>3014.5734708490418</v>
      </c>
      <c r="M6" s="492">
        <f>IF(ISERROR(K6/J6),"N/A",IF(J6&lt;0,"N/A",IF(K6&lt;0,"N/A",IF(K6/J6-1&gt;300%,"&gt;±300%",IF(K6/J6-1&lt;-300%,"&gt;±300%",K6/J6-1)))))</f>
        <v>9.8829641127453405E-2</v>
      </c>
      <c r="N6" s="492">
        <f>IF(ISERROR(L6/K6),"N/A",IF(K6&lt;0,"N/A",IF(L6&lt;0,"N/A",IF(L6/K6-1&gt;300%,"&gt;±300%",IF(L6/K6-1&lt;-300%,"&gt;±300%",L6/K6-1)))))</f>
        <v>0.14253774357101512</v>
      </c>
      <c r="O6" s="198"/>
      <c r="P6" s="50">
        <v>760</v>
      </c>
      <c r="Q6" s="50">
        <v>810</v>
      </c>
      <c r="R6" s="50">
        <v>860</v>
      </c>
      <c r="S6" s="50">
        <v>855</v>
      </c>
      <c r="T6" s="50">
        <v>795</v>
      </c>
      <c r="U6" s="50">
        <v>840</v>
      </c>
      <c r="V6" s="50">
        <v>860</v>
      </c>
      <c r="W6" s="50">
        <v>865</v>
      </c>
      <c r="X6" s="50">
        <v>780</v>
      </c>
      <c r="Y6" s="50">
        <v>840</v>
      </c>
      <c r="Z6" s="50">
        <v>845</v>
      </c>
      <c r="AA6" s="50">
        <v>825</v>
      </c>
      <c r="AB6" s="50">
        <v>785</v>
      </c>
      <c r="AC6" s="50">
        <v>840</v>
      </c>
      <c r="AD6" s="50">
        <v>795</v>
      </c>
      <c r="AE6" s="50">
        <v>810</v>
      </c>
      <c r="AF6" s="50">
        <v>730</v>
      </c>
      <c r="AG6" s="50">
        <v>770</v>
      </c>
      <c r="AH6" s="50">
        <f t="shared" ref="AH6" si="2">SUM(AH7:AH12)</f>
        <v>760.75703677094168</v>
      </c>
      <c r="AI6" s="50">
        <f t="shared" ref="AI6:AU6" si="3">SUM(AI7:AI12)</f>
        <v>744.3710740448256</v>
      </c>
      <c r="AJ6" s="50">
        <f t="shared" si="3"/>
        <v>674.97348149222398</v>
      </c>
      <c r="AK6" s="50">
        <f t="shared" si="3"/>
        <v>686.85413810728448</v>
      </c>
      <c r="AL6" s="50">
        <f t="shared" si="3"/>
        <v>643.37337532273909</v>
      </c>
      <c r="AM6" s="50">
        <f t="shared" si="3"/>
        <v>390.71136697906718</v>
      </c>
      <c r="AN6" s="50">
        <f t="shared" si="3"/>
        <v>647.70455666731596</v>
      </c>
      <c r="AO6" s="50">
        <f t="shared" si="3"/>
        <v>720.41688012315535</v>
      </c>
      <c r="AP6" s="50">
        <f t="shared" si="3"/>
        <v>722.98020803522377</v>
      </c>
      <c r="AQ6" s="50">
        <f t="shared" si="3"/>
        <v>657.49990604477648</v>
      </c>
      <c r="AR6" s="50">
        <f t="shared" si="3"/>
        <v>579.7639513488084</v>
      </c>
      <c r="AS6" s="50">
        <f t="shared" si="3"/>
        <v>679.98141606912452</v>
      </c>
      <c r="AT6" s="50">
        <f t="shared" si="3"/>
        <v>744.09552520464649</v>
      </c>
      <c r="AU6" s="50">
        <f t="shared" si="3"/>
        <v>707.62650500430482</v>
      </c>
      <c r="AV6" s="635"/>
      <c r="AW6" s="50">
        <f>SUM(AW7:AW12)</f>
        <v>1670</v>
      </c>
      <c r="AX6" s="50">
        <f t="shared" ref="AX6:BD6" si="4">SUM(AX7:AX12)</f>
        <v>1570</v>
      </c>
      <c r="AY6" s="50">
        <f t="shared" si="4"/>
        <v>1715</v>
      </c>
      <c r="AZ6" s="50">
        <f t="shared" si="4"/>
        <v>1635</v>
      </c>
      <c r="BA6" s="50">
        <f t="shared" si="4"/>
        <v>1725</v>
      </c>
      <c r="BB6" s="50">
        <f t="shared" si="4"/>
        <v>1620</v>
      </c>
      <c r="BC6" s="50">
        <f t="shared" si="4"/>
        <v>1670</v>
      </c>
      <c r="BD6" s="50">
        <f t="shared" si="4"/>
        <v>1625</v>
      </c>
      <c r="BE6" s="50">
        <f>SUM(BE7:BE12)</f>
        <v>1605</v>
      </c>
      <c r="BF6" s="50">
        <f>SUM(BF7:BF12)</f>
        <v>1500</v>
      </c>
      <c r="BG6" s="50">
        <f>AH6+AI6</f>
        <v>1505.1281108157673</v>
      </c>
      <c r="BH6" s="50">
        <f>AJ6+AK6</f>
        <v>1361.8276195995086</v>
      </c>
      <c r="BI6" s="50">
        <f>AL6+AM6</f>
        <v>1034.0847423018063</v>
      </c>
      <c r="BJ6" s="50">
        <f>AN6+AO6</f>
        <v>1368.1214367904713</v>
      </c>
      <c r="BK6" s="50">
        <f>AP6+AQ6</f>
        <v>1380.4801140800002</v>
      </c>
      <c r="BL6" s="50">
        <f>AR6+AS6</f>
        <v>1259.7453674179328</v>
      </c>
      <c r="BM6" s="50">
        <f>AT6+AU6</f>
        <v>1451.7220302089513</v>
      </c>
      <c r="BO6" s="20" t="s">
        <v>27</v>
      </c>
      <c r="BP6" s="50">
        <f t="shared" ref="BP6:CA21" si="5">C6</f>
        <v>3130</v>
      </c>
      <c r="BQ6" s="50">
        <f t="shared" si="5"/>
        <v>3240</v>
      </c>
      <c r="BR6" s="50">
        <f t="shared" si="5"/>
        <v>3250</v>
      </c>
      <c r="BS6" s="50">
        <f t="shared" si="5"/>
        <v>3350</v>
      </c>
      <c r="BT6" s="50">
        <f t="shared" si="5"/>
        <v>3290</v>
      </c>
      <c r="BU6" s="50">
        <f t="shared" si="5"/>
        <v>3090</v>
      </c>
      <c r="BV6" s="50">
        <f t="shared" si="5"/>
        <v>2866.7920430419986</v>
      </c>
      <c r="BW6" s="50">
        <f t="shared" si="5"/>
        <v>2401.1812917608981</v>
      </c>
      <c r="BX6" s="50">
        <f t="shared" si="5"/>
        <v>2638.4891771075827</v>
      </c>
      <c r="BY6" s="50">
        <f t="shared" si="5"/>
        <v>3014.5734708490418</v>
      </c>
      <c r="BZ6" s="210">
        <f t="shared" si="5"/>
        <v>9.8829641127453405E-2</v>
      </c>
      <c r="CA6" s="210">
        <f t="shared" si="5"/>
        <v>0.14253774357101512</v>
      </c>
      <c r="CB6" s="59"/>
      <c r="CC6" s="444">
        <f t="shared" ref="CC6:DH6" si="6">P6</f>
        <v>760</v>
      </c>
      <c r="CD6" s="444">
        <f t="shared" si="6"/>
        <v>810</v>
      </c>
      <c r="CE6" s="444">
        <f t="shared" si="6"/>
        <v>860</v>
      </c>
      <c r="CF6" s="444">
        <f t="shared" si="6"/>
        <v>855</v>
      </c>
      <c r="CG6" s="444">
        <f t="shared" si="6"/>
        <v>795</v>
      </c>
      <c r="CH6" s="444">
        <f t="shared" si="6"/>
        <v>840</v>
      </c>
      <c r="CI6" s="444">
        <f t="shared" si="6"/>
        <v>860</v>
      </c>
      <c r="CJ6" s="444">
        <f t="shared" si="6"/>
        <v>865</v>
      </c>
      <c r="CK6" s="444">
        <f t="shared" si="6"/>
        <v>780</v>
      </c>
      <c r="CL6" s="444">
        <f t="shared" si="6"/>
        <v>840</v>
      </c>
      <c r="CM6" s="444">
        <f t="shared" si="6"/>
        <v>845</v>
      </c>
      <c r="CN6" s="444">
        <f t="shared" si="6"/>
        <v>825</v>
      </c>
      <c r="CO6" s="444">
        <f t="shared" si="6"/>
        <v>785</v>
      </c>
      <c r="CP6" s="444">
        <f t="shared" si="6"/>
        <v>840</v>
      </c>
      <c r="CQ6" s="444">
        <f t="shared" si="6"/>
        <v>795</v>
      </c>
      <c r="CR6" s="444">
        <f t="shared" si="6"/>
        <v>810</v>
      </c>
      <c r="CS6" s="444">
        <f t="shared" si="6"/>
        <v>730</v>
      </c>
      <c r="CT6" s="444">
        <f t="shared" si="6"/>
        <v>770</v>
      </c>
      <c r="CU6" s="444">
        <f t="shared" si="6"/>
        <v>760.75703677094168</v>
      </c>
      <c r="CV6" s="444">
        <f t="shared" si="6"/>
        <v>744.3710740448256</v>
      </c>
      <c r="CW6" s="444">
        <f t="shared" si="6"/>
        <v>674.97348149222398</v>
      </c>
      <c r="CX6" s="444">
        <f t="shared" si="6"/>
        <v>686.85413810728448</v>
      </c>
      <c r="CY6" s="444">
        <f t="shared" si="6"/>
        <v>643.37337532273909</v>
      </c>
      <c r="CZ6" s="444">
        <f t="shared" si="6"/>
        <v>390.71136697906718</v>
      </c>
      <c r="DA6" s="444">
        <f t="shared" si="6"/>
        <v>647.70455666731596</v>
      </c>
      <c r="DB6" s="444">
        <f t="shared" si="6"/>
        <v>720.41688012315535</v>
      </c>
      <c r="DC6" s="444">
        <f t="shared" si="6"/>
        <v>722.98020803522377</v>
      </c>
      <c r="DD6" s="444">
        <f t="shared" si="6"/>
        <v>657.49990604477648</v>
      </c>
      <c r="DE6" s="444">
        <f t="shared" si="6"/>
        <v>579.7639513488084</v>
      </c>
      <c r="DF6" s="444">
        <f t="shared" si="6"/>
        <v>679.98141606912452</v>
      </c>
      <c r="DG6" s="444">
        <f t="shared" si="6"/>
        <v>744.09552520464649</v>
      </c>
      <c r="DH6" s="444">
        <f t="shared" si="6"/>
        <v>707.62650500430482</v>
      </c>
      <c r="DI6" s="444"/>
      <c r="DJ6" s="444">
        <f t="shared" ref="DJ6:DZ6" si="7">AW6</f>
        <v>1670</v>
      </c>
      <c r="DK6" s="444">
        <f t="shared" si="7"/>
        <v>1570</v>
      </c>
      <c r="DL6" s="444">
        <f t="shared" si="7"/>
        <v>1715</v>
      </c>
      <c r="DM6" s="444">
        <f t="shared" si="7"/>
        <v>1635</v>
      </c>
      <c r="DN6" s="444">
        <f t="shared" si="7"/>
        <v>1725</v>
      </c>
      <c r="DO6" s="444">
        <f t="shared" si="7"/>
        <v>1620</v>
      </c>
      <c r="DP6" s="444">
        <f t="shared" si="7"/>
        <v>1670</v>
      </c>
      <c r="DQ6" s="444">
        <f t="shared" si="7"/>
        <v>1625</v>
      </c>
      <c r="DR6" s="444">
        <f t="shared" si="7"/>
        <v>1605</v>
      </c>
      <c r="DS6" s="444">
        <f t="shared" si="7"/>
        <v>1500</v>
      </c>
      <c r="DT6" s="444">
        <f t="shared" si="7"/>
        <v>1505.1281108157673</v>
      </c>
      <c r="DU6" s="444">
        <f t="shared" si="7"/>
        <v>1361.8276195995086</v>
      </c>
      <c r="DV6" s="444">
        <f t="shared" si="7"/>
        <v>1034.0847423018063</v>
      </c>
      <c r="DW6" s="444">
        <f t="shared" si="7"/>
        <v>1368.1214367904713</v>
      </c>
      <c r="DX6" s="444">
        <f t="shared" si="7"/>
        <v>1380.4801140800002</v>
      </c>
      <c r="DY6" s="444">
        <f t="shared" si="7"/>
        <v>1259.7453674179328</v>
      </c>
      <c r="DZ6" s="444">
        <f t="shared" si="7"/>
        <v>1451.7220302089513</v>
      </c>
    </row>
    <row r="7" spans="1:130" x14ac:dyDescent="0.3">
      <c r="B7" s="10" t="s">
        <v>15</v>
      </c>
      <c r="C7" s="468">
        <v>425</v>
      </c>
      <c r="D7" s="468">
        <v>465</v>
      </c>
      <c r="E7" s="468">
        <v>480</v>
      </c>
      <c r="F7" s="468">
        <v>410</v>
      </c>
      <c r="G7" s="468">
        <v>390</v>
      </c>
      <c r="H7" s="468">
        <v>390</v>
      </c>
      <c r="I7" s="468">
        <v>341.94577104932767</v>
      </c>
      <c r="J7" s="468">
        <v>299.41319826307398</v>
      </c>
      <c r="K7" s="468">
        <v>381.30439117564413</v>
      </c>
      <c r="L7" s="468">
        <v>436.23881979458952</v>
      </c>
      <c r="M7" s="208">
        <f>IF(ISERROR(K7/J7),"N/A",IF(J7&lt;0,"N/A",IF(K7&lt;0,"N/A",IF(K7/J7-1&gt;300%,"&gt;±300%",IF(K7/J7-1&lt;-300%,"&gt;±300%",K7/J7-1)))))</f>
        <v>0.27350562162132186</v>
      </c>
      <c r="N7" s="208">
        <f t="shared" ref="N7:N56" si="8">IF(ISERROR(L7/K7),"N/A",IF(K7&lt;0,"N/A",IF(L7&lt;0,"N/A",IF(L7/K7-1&gt;300%,"&gt;±300%",IF(L7/K7-1&lt;-300%,"&gt;±300%",L7/K7-1)))))</f>
        <v>0.14406975080871898</v>
      </c>
      <c r="O7" s="198"/>
      <c r="P7" s="13">
        <v>115</v>
      </c>
      <c r="Q7" s="13">
        <v>115</v>
      </c>
      <c r="R7" s="13">
        <v>125</v>
      </c>
      <c r="S7" s="13">
        <v>130</v>
      </c>
      <c r="T7" s="13">
        <v>125</v>
      </c>
      <c r="U7" s="13">
        <v>125</v>
      </c>
      <c r="V7" s="13">
        <v>110</v>
      </c>
      <c r="W7" s="13">
        <v>105</v>
      </c>
      <c r="X7" s="13">
        <v>95</v>
      </c>
      <c r="Y7" s="13">
        <v>100</v>
      </c>
      <c r="Z7" s="13">
        <v>95</v>
      </c>
      <c r="AA7" s="13">
        <v>100</v>
      </c>
      <c r="AB7" s="13">
        <v>95</v>
      </c>
      <c r="AC7" s="13">
        <v>95</v>
      </c>
      <c r="AD7" s="13">
        <v>100</v>
      </c>
      <c r="AE7" s="13">
        <v>100</v>
      </c>
      <c r="AF7" s="13">
        <v>95</v>
      </c>
      <c r="AG7" s="13">
        <v>95</v>
      </c>
      <c r="AH7" s="13">
        <v>87.156255623308709</v>
      </c>
      <c r="AI7" s="13">
        <v>91.161209664153901</v>
      </c>
      <c r="AJ7" s="13">
        <v>87.068495942815844</v>
      </c>
      <c r="AK7" s="13">
        <v>76.627982211223653</v>
      </c>
      <c r="AL7" s="13">
        <v>82.613335434561506</v>
      </c>
      <c r="AM7" s="13">
        <v>40.413447980790501</v>
      </c>
      <c r="AN7" s="13">
        <v>90.530696286850016</v>
      </c>
      <c r="AO7" s="13">
        <v>86.366840704005241</v>
      </c>
      <c r="AP7" s="13">
        <v>102.75917407188344</v>
      </c>
      <c r="AQ7" s="13">
        <v>96.075008175774116</v>
      </c>
      <c r="AR7" s="13">
        <v>89.182709655673449</v>
      </c>
      <c r="AS7" s="13">
        <v>94.082400499262548</v>
      </c>
      <c r="AT7" s="13">
        <v>104.13960794967481</v>
      </c>
      <c r="AU7" s="13">
        <v>113.84026907638454</v>
      </c>
      <c r="AV7" s="635"/>
      <c r="AW7" s="13">
        <f>D7-AX7</f>
        <v>235</v>
      </c>
      <c r="AX7" s="13">
        <f t="shared" ref="AX7:AX12" si="9">SUM(P7:Q7)</f>
        <v>230</v>
      </c>
      <c r="AY7" s="13">
        <f t="shared" ref="AY7:AY12" si="10">SUM(R7:S7)</f>
        <v>255</v>
      </c>
      <c r="AZ7" s="7">
        <f>SUM(T7:U7)</f>
        <v>250</v>
      </c>
      <c r="BA7" s="13">
        <f>SUM(V7:W7)</f>
        <v>215</v>
      </c>
      <c r="BB7" s="13">
        <f>SUM(X7:Y7)</f>
        <v>195</v>
      </c>
      <c r="BC7" s="13">
        <f>SUM(Z7:AA7)</f>
        <v>195</v>
      </c>
      <c r="BD7" s="13">
        <f>SUM(AB7:AC7)</f>
        <v>190</v>
      </c>
      <c r="BE7" s="13">
        <f>SUM(AD7:AE7)</f>
        <v>200</v>
      </c>
      <c r="BF7" s="13">
        <f>SUM(AF7:AG7)</f>
        <v>190</v>
      </c>
      <c r="BG7" s="13">
        <f>AH7+AI7</f>
        <v>178.3174652874626</v>
      </c>
      <c r="BH7" s="13">
        <f>AJ7+AK7</f>
        <v>163.69647815403948</v>
      </c>
      <c r="BI7" s="13">
        <f t="shared" ref="BI7:BI31" si="11">AL7+AM7</f>
        <v>123.02678341535201</v>
      </c>
      <c r="BJ7" s="59">
        <f>AN7+AO7</f>
        <v>176.89753699085526</v>
      </c>
      <c r="BK7" s="59">
        <f>AP7+AQ7</f>
        <v>198.83418224765757</v>
      </c>
      <c r="BL7" s="59">
        <f>AR7+AS7</f>
        <v>183.265110154936</v>
      </c>
      <c r="BM7" s="59">
        <f t="shared" ref="BM7:BM10" si="12">AT7+AU7</f>
        <v>217.97987702605934</v>
      </c>
      <c r="BO7" s="10" t="s">
        <v>15</v>
      </c>
      <c r="BP7" s="13">
        <f t="shared" si="5"/>
        <v>425</v>
      </c>
      <c r="BQ7" s="13">
        <f t="shared" si="5"/>
        <v>465</v>
      </c>
      <c r="BR7" s="13">
        <f t="shared" si="5"/>
        <v>480</v>
      </c>
      <c r="BS7" s="13">
        <f t="shared" si="5"/>
        <v>410</v>
      </c>
      <c r="BT7" s="13">
        <f t="shared" si="5"/>
        <v>390</v>
      </c>
      <c r="BU7" s="13">
        <f t="shared" si="5"/>
        <v>390</v>
      </c>
      <c r="BV7" s="13">
        <f t="shared" si="5"/>
        <v>341.94577104932767</v>
      </c>
      <c r="BW7" s="13">
        <f t="shared" si="5"/>
        <v>299.41319826307398</v>
      </c>
      <c r="BX7" s="13">
        <f t="shared" si="5"/>
        <v>381.30439117564413</v>
      </c>
      <c r="BY7" s="13"/>
      <c r="BZ7" s="212"/>
      <c r="CA7" s="208"/>
      <c r="CB7" s="13"/>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679"/>
      <c r="DN7" s="679"/>
      <c r="DO7" s="679"/>
      <c r="DP7" s="679"/>
      <c r="DQ7" s="679"/>
      <c r="DR7" s="679"/>
      <c r="DS7" s="679"/>
      <c r="DT7" s="679"/>
      <c r="DU7" s="679"/>
      <c r="DV7" s="679"/>
      <c r="DW7" s="679"/>
      <c r="DX7" s="679"/>
      <c r="DY7" s="679"/>
      <c r="DZ7" s="679"/>
    </row>
    <row r="8" spans="1:130" x14ac:dyDescent="0.3">
      <c r="B8" s="10" t="s">
        <v>16</v>
      </c>
      <c r="C8" s="468">
        <v>1350</v>
      </c>
      <c r="D8" s="468">
        <v>1395</v>
      </c>
      <c r="E8" s="468">
        <v>1450</v>
      </c>
      <c r="F8" s="468">
        <v>1630</v>
      </c>
      <c r="G8" s="468">
        <v>1545</v>
      </c>
      <c r="H8" s="468">
        <v>1325</v>
      </c>
      <c r="I8" s="468">
        <v>1457.2766699950978</v>
      </c>
      <c r="J8" s="468">
        <v>1099.270807661276</v>
      </c>
      <c r="K8" s="468">
        <v>1000.9581252553372</v>
      </c>
      <c r="L8" s="468">
        <v>1047.4476394055141</v>
      </c>
      <c r="M8" s="208">
        <f t="shared" ref="M8:M56" si="13">IF(ISERROR(K8/J8),"N/A",IF(J8&lt;0,"N/A",IF(K8&lt;0,"N/A",IF(K8/J8-1&gt;300%,"&gt;±300%",IF(K8/J8-1&lt;-300%,"&gt;±300%",K8/J8-1)))))</f>
        <v>-8.9434452112033491E-2</v>
      </c>
      <c r="N8" s="208">
        <f t="shared" si="8"/>
        <v>4.6445014009270036E-2</v>
      </c>
      <c r="O8" s="198"/>
      <c r="P8" s="13">
        <v>320</v>
      </c>
      <c r="Q8" s="13">
        <v>355</v>
      </c>
      <c r="R8" s="13">
        <v>395</v>
      </c>
      <c r="S8" s="13">
        <v>405</v>
      </c>
      <c r="T8" s="13">
        <v>360</v>
      </c>
      <c r="U8" s="13">
        <v>390</v>
      </c>
      <c r="V8" s="13">
        <v>420</v>
      </c>
      <c r="W8" s="13">
        <v>445</v>
      </c>
      <c r="X8" s="13">
        <v>365</v>
      </c>
      <c r="Y8" s="13">
        <v>405</v>
      </c>
      <c r="Z8" s="13">
        <v>410</v>
      </c>
      <c r="AA8" s="13">
        <v>395</v>
      </c>
      <c r="AB8" s="13">
        <v>350</v>
      </c>
      <c r="AC8" s="13">
        <v>395</v>
      </c>
      <c r="AD8" s="13">
        <v>350</v>
      </c>
      <c r="AE8" s="13">
        <v>360</v>
      </c>
      <c r="AF8" s="13">
        <v>295</v>
      </c>
      <c r="AG8" s="13">
        <v>325</v>
      </c>
      <c r="AH8" s="13">
        <v>397.66597527627766</v>
      </c>
      <c r="AI8" s="13">
        <v>386.924071958566</v>
      </c>
      <c r="AJ8" s="13">
        <v>323.34399971602346</v>
      </c>
      <c r="AK8" s="13">
        <v>349.40948373159603</v>
      </c>
      <c r="AL8" s="13">
        <v>319.65903565129332</v>
      </c>
      <c r="AM8" s="13">
        <v>162.02823011117911</v>
      </c>
      <c r="AN8" s="13">
        <v>288.00349341770254</v>
      </c>
      <c r="AO8" s="13">
        <v>329.72430951329136</v>
      </c>
      <c r="AP8" s="13">
        <v>295.51041080708086</v>
      </c>
      <c r="AQ8" s="13">
        <v>259.43510120674347</v>
      </c>
      <c r="AR8" s="13">
        <v>196.22958803059521</v>
      </c>
      <c r="AS8" s="13">
        <v>250.06085879148517</v>
      </c>
      <c r="AT8" s="13">
        <v>256.0863565282682</v>
      </c>
      <c r="AU8" s="13">
        <v>256.16647376541567</v>
      </c>
      <c r="AV8" s="635"/>
      <c r="AW8" s="13">
        <f t="shared" ref="AW8:AW12" si="14">D8-AX8</f>
        <v>720</v>
      </c>
      <c r="AX8" s="13">
        <f t="shared" si="9"/>
        <v>675</v>
      </c>
      <c r="AY8" s="13">
        <f t="shared" si="10"/>
        <v>800</v>
      </c>
      <c r="AZ8" s="7">
        <f t="shared" ref="AZ8:AZ12" si="15">SUM(T8:U8)</f>
        <v>750</v>
      </c>
      <c r="BA8" s="13">
        <f t="shared" ref="BA8:BA12" si="16">SUM(V8:W8)</f>
        <v>865</v>
      </c>
      <c r="BB8" s="13">
        <f t="shared" ref="BB8:BB12" si="17">SUM(X8:Y8)</f>
        <v>770</v>
      </c>
      <c r="BC8" s="13">
        <f t="shared" ref="BC8:BC12" si="18">SUM(Z8:AA8)</f>
        <v>805</v>
      </c>
      <c r="BD8" s="13">
        <f t="shared" ref="BD8:BD12" si="19">SUM(AB8:AC8)</f>
        <v>745</v>
      </c>
      <c r="BE8" s="13">
        <f t="shared" ref="BE8:BE12" si="20">SUM(AD8:AE8)</f>
        <v>710</v>
      </c>
      <c r="BF8" s="13">
        <f t="shared" ref="BF8:BF12" si="21">SUM(AF8:AG8)</f>
        <v>620</v>
      </c>
      <c r="BG8" s="13">
        <f>AH8+AI8</f>
        <v>784.59004723484372</v>
      </c>
      <c r="BH8" s="13">
        <f t="shared" ref="BH8:BH45" si="22">AJ8+AK8</f>
        <v>672.75348344761949</v>
      </c>
      <c r="BI8" s="13">
        <f t="shared" si="11"/>
        <v>481.68726576247241</v>
      </c>
      <c r="BJ8" s="59">
        <f>AN8+AO8</f>
        <v>617.7278029309939</v>
      </c>
      <c r="BK8" s="59">
        <f>AP8+AQ8</f>
        <v>554.94551201382433</v>
      </c>
      <c r="BL8" s="59">
        <f t="shared" ref="BL8:BL32" si="23">AR8+AS8</f>
        <v>446.29044682208041</v>
      </c>
      <c r="BM8" s="59">
        <f t="shared" si="12"/>
        <v>512.25283029368393</v>
      </c>
      <c r="BO8" s="10" t="s">
        <v>16</v>
      </c>
      <c r="BP8" s="13">
        <f t="shared" si="5"/>
        <v>1350</v>
      </c>
      <c r="BQ8" s="13">
        <f t="shared" si="5"/>
        <v>1395</v>
      </c>
      <c r="BR8" s="13">
        <f t="shared" si="5"/>
        <v>1450</v>
      </c>
      <c r="BS8" s="13">
        <f t="shared" si="5"/>
        <v>1630</v>
      </c>
      <c r="BT8" s="13">
        <f t="shared" si="5"/>
        <v>1545</v>
      </c>
      <c r="BU8" s="13">
        <f t="shared" si="5"/>
        <v>1325</v>
      </c>
      <c r="BV8" s="13">
        <f t="shared" si="5"/>
        <v>1457.2766699950978</v>
      </c>
      <c r="BW8" s="13">
        <f t="shared" si="5"/>
        <v>1099.270807661276</v>
      </c>
      <c r="BX8" s="13">
        <f t="shared" si="5"/>
        <v>1000.9581252553372</v>
      </c>
      <c r="BY8" s="13"/>
      <c r="BZ8" s="212"/>
      <c r="CA8" s="208"/>
      <c r="CB8" s="13"/>
      <c r="CC8" s="439"/>
      <c r="CD8" s="439"/>
      <c r="CE8" s="439"/>
      <c r="CF8" s="439"/>
      <c r="CG8" s="439"/>
      <c r="CH8" s="439"/>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679"/>
      <c r="DN8" s="679"/>
      <c r="DO8" s="679"/>
      <c r="DP8" s="679"/>
      <c r="DQ8" s="679"/>
      <c r="DR8" s="679"/>
      <c r="DS8" s="679"/>
      <c r="DT8" s="679"/>
      <c r="DU8" s="679"/>
      <c r="DV8" s="679"/>
      <c r="DW8" s="679"/>
      <c r="DX8" s="679"/>
      <c r="DY8" s="679"/>
      <c r="DZ8" s="679"/>
    </row>
    <row r="9" spans="1:130" x14ac:dyDescent="0.3">
      <c r="B9" s="10" t="s">
        <v>17</v>
      </c>
      <c r="C9" s="468">
        <v>585</v>
      </c>
      <c r="D9" s="468">
        <v>585</v>
      </c>
      <c r="E9" s="468">
        <v>510</v>
      </c>
      <c r="F9" s="468">
        <v>450</v>
      </c>
      <c r="G9" s="468">
        <v>435</v>
      </c>
      <c r="H9" s="468">
        <v>425</v>
      </c>
      <c r="I9" s="468">
        <v>308.00750994962806</v>
      </c>
      <c r="J9" s="468">
        <v>246.82781430118206</v>
      </c>
      <c r="K9" s="468">
        <v>263.95154821708223</v>
      </c>
      <c r="L9" s="468">
        <v>279.52447540379052</v>
      </c>
      <c r="M9" s="208">
        <f t="shared" si="13"/>
        <v>6.9375219986373082E-2</v>
      </c>
      <c r="N9" s="208">
        <f t="shared" si="8"/>
        <v>5.8999188646170042E-2</v>
      </c>
      <c r="O9" s="198"/>
      <c r="P9" s="13">
        <v>145</v>
      </c>
      <c r="Q9" s="13">
        <v>140</v>
      </c>
      <c r="R9" s="13">
        <v>135</v>
      </c>
      <c r="S9" s="13">
        <v>120</v>
      </c>
      <c r="T9" s="13">
        <v>125</v>
      </c>
      <c r="U9" s="13">
        <v>125</v>
      </c>
      <c r="V9" s="13">
        <v>115</v>
      </c>
      <c r="W9" s="13">
        <v>105</v>
      </c>
      <c r="X9" s="13">
        <v>115</v>
      </c>
      <c r="Y9" s="13">
        <v>115</v>
      </c>
      <c r="Z9" s="13">
        <v>115</v>
      </c>
      <c r="AA9" s="13">
        <v>105</v>
      </c>
      <c r="AB9" s="13">
        <v>110</v>
      </c>
      <c r="AC9" s="13">
        <v>110</v>
      </c>
      <c r="AD9" s="13">
        <v>110</v>
      </c>
      <c r="AE9" s="13">
        <v>105</v>
      </c>
      <c r="AF9" s="13">
        <v>105</v>
      </c>
      <c r="AG9" s="13">
        <v>110</v>
      </c>
      <c r="AH9" s="13">
        <v>80.91719254595786</v>
      </c>
      <c r="AI9" s="13">
        <v>76.377290160714949</v>
      </c>
      <c r="AJ9" s="13">
        <v>78.20792160030372</v>
      </c>
      <c r="AK9" s="13">
        <v>72.529902851968785</v>
      </c>
      <c r="AL9" s="13">
        <v>73.719191633146764</v>
      </c>
      <c r="AM9" s="13">
        <v>42.856253474104534</v>
      </c>
      <c r="AN9" s="13">
        <v>60.853160513703322</v>
      </c>
      <c r="AO9" s="13">
        <v>69.740609121166088</v>
      </c>
      <c r="AP9" s="13">
        <v>73.758780284774446</v>
      </c>
      <c r="AQ9" s="13">
        <v>67.34799430161911</v>
      </c>
      <c r="AR9" s="13">
        <v>57.720585884682201</v>
      </c>
      <c r="AS9" s="13">
        <v>65.743449313565407</v>
      </c>
      <c r="AT9" s="13">
        <v>66.514901816078321</v>
      </c>
      <c r="AU9" s="13">
        <v>67.469980008904074</v>
      </c>
      <c r="AV9" s="635"/>
      <c r="AW9" s="13">
        <f t="shared" si="14"/>
        <v>300</v>
      </c>
      <c r="AX9" s="13">
        <f t="shared" si="9"/>
        <v>285</v>
      </c>
      <c r="AY9" s="13">
        <f t="shared" si="10"/>
        <v>255</v>
      </c>
      <c r="AZ9" s="13">
        <f t="shared" si="15"/>
        <v>250</v>
      </c>
      <c r="BA9" s="13">
        <f t="shared" si="16"/>
        <v>220</v>
      </c>
      <c r="BB9" s="13">
        <f t="shared" si="17"/>
        <v>230</v>
      </c>
      <c r="BC9" s="13">
        <f t="shared" si="18"/>
        <v>220</v>
      </c>
      <c r="BD9" s="13">
        <f t="shared" si="19"/>
        <v>220</v>
      </c>
      <c r="BE9" s="13">
        <f t="shared" si="20"/>
        <v>215</v>
      </c>
      <c r="BF9" s="13">
        <f t="shared" si="21"/>
        <v>215</v>
      </c>
      <c r="BG9" s="13">
        <f>AH9+AI9</f>
        <v>157.2944827066728</v>
      </c>
      <c r="BH9" s="13">
        <f t="shared" si="22"/>
        <v>150.73782445227249</v>
      </c>
      <c r="BI9" s="13">
        <f t="shared" si="11"/>
        <v>116.5754451072513</v>
      </c>
      <c r="BJ9" s="59">
        <f>AN9+AO9</f>
        <v>130.5937696348694</v>
      </c>
      <c r="BK9" s="59">
        <f>AP9+AQ9</f>
        <v>141.10677458639356</v>
      </c>
      <c r="BL9" s="59">
        <f t="shared" si="23"/>
        <v>123.46403519824761</v>
      </c>
      <c r="BM9" s="59">
        <f t="shared" si="12"/>
        <v>133.98488182498238</v>
      </c>
      <c r="BO9" s="10" t="s">
        <v>17</v>
      </c>
      <c r="BP9" s="13">
        <f t="shared" si="5"/>
        <v>585</v>
      </c>
      <c r="BQ9" s="13">
        <f t="shared" si="5"/>
        <v>585</v>
      </c>
      <c r="BR9" s="13">
        <f t="shared" si="5"/>
        <v>510</v>
      </c>
      <c r="BS9" s="13">
        <f t="shared" si="5"/>
        <v>450</v>
      </c>
      <c r="BT9" s="13">
        <f t="shared" si="5"/>
        <v>435</v>
      </c>
      <c r="BU9" s="13">
        <f t="shared" si="5"/>
        <v>425</v>
      </c>
      <c r="BV9" s="13">
        <f t="shared" si="5"/>
        <v>308.00750994962806</v>
      </c>
      <c r="BW9" s="13">
        <f t="shared" si="5"/>
        <v>246.82781430118206</v>
      </c>
      <c r="BX9" s="13">
        <f t="shared" si="5"/>
        <v>263.95154821708223</v>
      </c>
      <c r="BY9" s="13"/>
      <c r="BZ9" s="212"/>
      <c r="CA9" s="208"/>
      <c r="CB9" s="13"/>
      <c r="CC9" s="439"/>
      <c r="CD9" s="439"/>
      <c r="CE9" s="439"/>
      <c r="CF9" s="439"/>
      <c r="CG9" s="439"/>
      <c r="CH9" s="439"/>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679"/>
      <c r="DN9" s="679"/>
      <c r="DO9" s="679"/>
      <c r="DP9" s="679"/>
      <c r="DQ9" s="679"/>
      <c r="DR9" s="679"/>
      <c r="DS9" s="679"/>
      <c r="DT9" s="679"/>
      <c r="DU9" s="679"/>
      <c r="DV9" s="679"/>
      <c r="DW9" s="679"/>
      <c r="DX9" s="679"/>
      <c r="DY9" s="679"/>
      <c r="DZ9" s="679"/>
    </row>
    <row r="10" spans="1:130" x14ac:dyDescent="0.3">
      <c r="B10" s="10" t="s">
        <v>18</v>
      </c>
      <c r="C10" s="468">
        <v>130</v>
      </c>
      <c r="D10" s="468">
        <v>125</v>
      </c>
      <c r="E10" s="468">
        <v>145</v>
      </c>
      <c r="F10" s="468">
        <v>195</v>
      </c>
      <c r="G10" s="468">
        <v>230</v>
      </c>
      <c r="H10" s="468">
        <v>220</v>
      </c>
      <c r="I10" s="468">
        <v>185.35314517672344</v>
      </c>
      <c r="J10" s="468">
        <v>281.01752403970971</v>
      </c>
      <c r="K10" s="468">
        <v>383.8579184691788</v>
      </c>
      <c r="L10" s="468">
        <v>560.78234823052219</v>
      </c>
      <c r="M10" s="208">
        <f t="shared" si="13"/>
        <v>0.36595722911193618</v>
      </c>
      <c r="N10" s="208">
        <f t="shared" si="8"/>
        <v>0.46091124150028251</v>
      </c>
      <c r="O10" s="198"/>
      <c r="P10" s="13">
        <v>25</v>
      </c>
      <c r="Q10" s="13">
        <v>30</v>
      </c>
      <c r="R10" s="13">
        <v>35</v>
      </c>
      <c r="S10" s="13">
        <v>30</v>
      </c>
      <c r="T10" s="13">
        <v>25</v>
      </c>
      <c r="U10" s="13">
        <v>35</v>
      </c>
      <c r="V10" s="13">
        <v>45</v>
      </c>
      <c r="W10" s="13">
        <v>45</v>
      </c>
      <c r="X10" s="13">
        <v>45</v>
      </c>
      <c r="Y10" s="13">
        <v>55</v>
      </c>
      <c r="Z10" s="13">
        <v>55</v>
      </c>
      <c r="AA10" s="13">
        <v>55</v>
      </c>
      <c r="AB10" s="13">
        <v>55</v>
      </c>
      <c r="AC10" s="13">
        <v>65</v>
      </c>
      <c r="AD10" s="13">
        <v>55</v>
      </c>
      <c r="AE10" s="13">
        <v>60</v>
      </c>
      <c r="AF10" s="13">
        <v>50</v>
      </c>
      <c r="AG10" s="13">
        <v>55</v>
      </c>
      <c r="AH10" s="13">
        <v>48.077044050441707</v>
      </c>
      <c r="AI10" s="13">
        <v>40.974290609147282</v>
      </c>
      <c r="AJ10" s="13">
        <v>41.870451745536997</v>
      </c>
      <c r="AK10" s="13">
        <v>54.431358771597431</v>
      </c>
      <c r="AL10" s="13">
        <v>42.52131203598605</v>
      </c>
      <c r="AM10" s="13">
        <v>77.291659878076103</v>
      </c>
      <c r="AN10" s="13">
        <v>76.048886446067286</v>
      </c>
      <c r="AO10" s="13">
        <v>85.169536107091787</v>
      </c>
      <c r="AP10" s="13">
        <v>86.961015545508744</v>
      </c>
      <c r="AQ10" s="13">
        <v>86.460150016482913</v>
      </c>
      <c r="AR10" s="13">
        <v>96.160739226765585</v>
      </c>
      <c r="AS10" s="13">
        <v>114.29480117448578</v>
      </c>
      <c r="AT10" s="13">
        <v>144.13950699379342</v>
      </c>
      <c r="AU10" s="13">
        <v>106.104310273322</v>
      </c>
      <c r="AV10" s="635"/>
      <c r="AW10" s="13">
        <f t="shared" si="14"/>
        <v>70</v>
      </c>
      <c r="AX10" s="13">
        <f t="shared" si="9"/>
        <v>55</v>
      </c>
      <c r="AY10" s="13">
        <f t="shared" si="10"/>
        <v>65</v>
      </c>
      <c r="AZ10" s="13">
        <f t="shared" si="15"/>
        <v>60</v>
      </c>
      <c r="BA10" s="13">
        <f t="shared" si="16"/>
        <v>90</v>
      </c>
      <c r="BB10" s="13">
        <f t="shared" si="17"/>
        <v>100</v>
      </c>
      <c r="BC10" s="13">
        <f t="shared" si="18"/>
        <v>110</v>
      </c>
      <c r="BD10" s="13">
        <f t="shared" si="19"/>
        <v>120</v>
      </c>
      <c r="BE10" s="13">
        <f t="shared" si="20"/>
        <v>115</v>
      </c>
      <c r="BF10" s="13">
        <f t="shared" si="21"/>
        <v>105</v>
      </c>
      <c r="BG10" s="13">
        <f>AH10+AI10</f>
        <v>89.051334659588989</v>
      </c>
      <c r="BH10" s="13">
        <f t="shared" si="22"/>
        <v>96.301810517134427</v>
      </c>
      <c r="BI10" s="13">
        <f t="shared" si="11"/>
        <v>119.81297191406216</v>
      </c>
      <c r="BJ10" s="59">
        <f t="shared" ref="BJ10:BJ56" si="24">AN10+AO10</f>
        <v>161.21842255315909</v>
      </c>
      <c r="BK10" s="59">
        <f>AP10+AQ10</f>
        <v>173.42116556199164</v>
      </c>
      <c r="BL10" s="59">
        <f t="shared" si="23"/>
        <v>210.45554040125137</v>
      </c>
      <c r="BM10" s="59">
        <f t="shared" si="12"/>
        <v>250.24381726711542</v>
      </c>
      <c r="BO10" s="10" t="s">
        <v>18</v>
      </c>
      <c r="BP10" s="13">
        <f t="shared" si="5"/>
        <v>130</v>
      </c>
      <c r="BQ10" s="13">
        <f t="shared" si="5"/>
        <v>125</v>
      </c>
      <c r="BR10" s="13">
        <f t="shared" si="5"/>
        <v>145</v>
      </c>
      <c r="BS10" s="13">
        <f t="shared" si="5"/>
        <v>195</v>
      </c>
      <c r="BT10" s="13">
        <f t="shared" si="5"/>
        <v>230</v>
      </c>
      <c r="BU10" s="13">
        <f t="shared" si="5"/>
        <v>220</v>
      </c>
      <c r="BV10" s="13">
        <f t="shared" si="5"/>
        <v>185.35314517672344</v>
      </c>
      <c r="BW10" s="13">
        <f t="shared" si="5"/>
        <v>281.01752403970971</v>
      </c>
      <c r="BX10" s="13">
        <f t="shared" si="5"/>
        <v>383.8579184691788</v>
      </c>
      <c r="BY10" s="13"/>
      <c r="BZ10" s="212"/>
      <c r="CA10" s="208"/>
      <c r="CB10" s="13"/>
      <c r="CC10" s="439"/>
      <c r="CD10" s="439"/>
      <c r="CE10" s="439"/>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679"/>
      <c r="DN10" s="679"/>
      <c r="DO10" s="679"/>
      <c r="DP10" s="679"/>
      <c r="DQ10" s="679"/>
      <c r="DR10" s="679"/>
      <c r="DS10" s="679"/>
      <c r="DT10" s="679"/>
      <c r="DU10" s="679"/>
      <c r="DV10" s="679"/>
      <c r="DW10" s="679"/>
      <c r="DX10" s="679"/>
      <c r="DY10" s="679"/>
      <c r="DZ10" s="679"/>
    </row>
    <row r="11" spans="1:130" x14ac:dyDescent="0.3">
      <c r="B11" s="10" t="s">
        <v>21</v>
      </c>
      <c r="C11" s="524">
        <v>165</v>
      </c>
      <c r="D11" s="524">
        <v>170</v>
      </c>
      <c r="E11" s="524">
        <v>180</v>
      </c>
      <c r="F11" s="524">
        <v>170</v>
      </c>
      <c r="G11" s="524">
        <v>175</v>
      </c>
      <c r="H11" s="524">
        <v>195</v>
      </c>
      <c r="I11" s="524" t="s">
        <v>116</v>
      </c>
      <c r="J11" s="524" t="s">
        <v>116</v>
      </c>
      <c r="K11" s="524" t="s">
        <v>116</v>
      </c>
      <c r="L11" s="524" t="s">
        <v>116</v>
      </c>
      <c r="M11" s="208" t="str">
        <f t="shared" si="13"/>
        <v>N/A</v>
      </c>
      <c r="N11" s="208" t="str">
        <f t="shared" si="8"/>
        <v>N/A</v>
      </c>
      <c r="O11" s="198"/>
      <c r="P11" s="13">
        <v>40</v>
      </c>
      <c r="Q11" s="13">
        <v>40</v>
      </c>
      <c r="R11" s="13">
        <v>45</v>
      </c>
      <c r="S11" s="13">
        <v>45</v>
      </c>
      <c r="T11" s="13">
        <v>45</v>
      </c>
      <c r="U11" s="13">
        <v>45</v>
      </c>
      <c r="V11" s="13">
        <v>45</v>
      </c>
      <c r="W11" s="13">
        <v>40</v>
      </c>
      <c r="X11" s="13">
        <v>45</v>
      </c>
      <c r="Y11" s="13">
        <v>40</v>
      </c>
      <c r="Z11" s="13">
        <v>45</v>
      </c>
      <c r="AA11" s="13">
        <v>40</v>
      </c>
      <c r="AB11" s="13">
        <v>45</v>
      </c>
      <c r="AC11" s="13">
        <v>45</v>
      </c>
      <c r="AD11" s="13">
        <v>50</v>
      </c>
      <c r="AE11" s="13">
        <v>50</v>
      </c>
      <c r="AF11" s="13">
        <v>50</v>
      </c>
      <c r="AG11" s="13">
        <v>45</v>
      </c>
      <c r="AH11" s="10" t="s">
        <v>116</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635"/>
      <c r="AW11" s="13">
        <f t="shared" si="14"/>
        <v>90</v>
      </c>
      <c r="AX11" s="13">
        <f t="shared" si="9"/>
        <v>80</v>
      </c>
      <c r="AY11" s="13">
        <f t="shared" si="10"/>
        <v>90</v>
      </c>
      <c r="AZ11" s="13">
        <f t="shared" si="15"/>
        <v>90</v>
      </c>
      <c r="BA11" s="13">
        <f t="shared" si="16"/>
        <v>85</v>
      </c>
      <c r="BB11" s="13">
        <f t="shared" si="17"/>
        <v>85</v>
      </c>
      <c r="BC11" s="13">
        <f t="shared" si="18"/>
        <v>85</v>
      </c>
      <c r="BD11" s="13">
        <f t="shared" si="19"/>
        <v>90</v>
      </c>
      <c r="BE11" s="13">
        <f t="shared" si="20"/>
        <v>100</v>
      </c>
      <c r="BF11" s="13">
        <f t="shared" si="21"/>
        <v>95</v>
      </c>
      <c r="BG11" s="10" t="s">
        <v>116</v>
      </c>
      <c r="BH11" s="10" t="s">
        <v>116</v>
      </c>
      <c r="BI11" s="10" t="s">
        <v>116</v>
      </c>
      <c r="BJ11" s="10" t="s">
        <v>116</v>
      </c>
      <c r="BK11" s="10" t="s">
        <v>116</v>
      </c>
      <c r="BL11" s="10" t="s">
        <v>116</v>
      </c>
      <c r="BM11" s="10" t="s">
        <v>116</v>
      </c>
      <c r="BO11" s="10" t="s">
        <v>21</v>
      </c>
      <c r="BP11" s="13">
        <f t="shared" si="5"/>
        <v>165</v>
      </c>
      <c r="BQ11" s="13">
        <f t="shared" si="5"/>
        <v>170</v>
      </c>
      <c r="BR11" s="13">
        <f t="shared" si="5"/>
        <v>180</v>
      </c>
      <c r="BS11" s="13">
        <f t="shared" si="5"/>
        <v>170</v>
      </c>
      <c r="BT11" s="13">
        <f t="shared" si="5"/>
        <v>175</v>
      </c>
      <c r="BU11" s="13">
        <f t="shared" si="5"/>
        <v>195</v>
      </c>
      <c r="BV11" s="7" t="str">
        <f t="shared" si="5"/>
        <v>††</v>
      </c>
      <c r="BW11" s="7" t="str">
        <f t="shared" si="5"/>
        <v>††</v>
      </c>
      <c r="BX11" s="7" t="str">
        <f t="shared" si="5"/>
        <v>††</v>
      </c>
      <c r="BY11" s="7"/>
      <c r="BZ11" s="212"/>
      <c r="CA11" s="208"/>
      <c r="CB11" s="13"/>
      <c r="CC11" s="439"/>
      <c r="CD11" s="439"/>
      <c r="CE11" s="439"/>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679"/>
      <c r="DN11" s="679"/>
      <c r="DO11" s="679"/>
      <c r="DP11" s="679"/>
      <c r="DQ11" s="679"/>
      <c r="DR11" s="679"/>
      <c r="DS11" s="679"/>
      <c r="DT11" s="679"/>
      <c r="DU11" s="679"/>
      <c r="DV11" s="679"/>
      <c r="DW11" s="679"/>
      <c r="DX11" s="679"/>
      <c r="DY11" s="679"/>
      <c r="DZ11" s="679"/>
    </row>
    <row r="12" spans="1:130" x14ac:dyDescent="0.3">
      <c r="B12" s="52" t="s">
        <v>19</v>
      </c>
      <c r="C12" s="661">
        <v>475</v>
      </c>
      <c r="D12" s="661">
        <v>500</v>
      </c>
      <c r="E12" s="661">
        <v>485</v>
      </c>
      <c r="F12" s="661">
        <v>495</v>
      </c>
      <c r="G12" s="661">
        <v>515</v>
      </c>
      <c r="H12" s="661">
        <v>535</v>
      </c>
      <c r="I12" s="661">
        <v>574.20894687122154</v>
      </c>
      <c r="J12" s="661">
        <v>474.65194749565615</v>
      </c>
      <c r="K12" s="661">
        <v>608.41719399034059</v>
      </c>
      <c r="L12" s="661">
        <v>690.58018801462538</v>
      </c>
      <c r="M12" s="217">
        <f t="shared" si="13"/>
        <v>0.28181754483564747</v>
      </c>
      <c r="N12" s="217">
        <f t="shared" si="8"/>
        <v>0.13504383971369038</v>
      </c>
      <c r="O12" s="198"/>
      <c r="P12" s="54">
        <v>115</v>
      </c>
      <c r="Q12" s="54">
        <v>130</v>
      </c>
      <c r="R12" s="54">
        <v>125</v>
      </c>
      <c r="S12" s="54">
        <v>125</v>
      </c>
      <c r="T12" s="54">
        <v>115</v>
      </c>
      <c r="U12" s="54">
        <v>120</v>
      </c>
      <c r="V12" s="54">
        <v>125</v>
      </c>
      <c r="W12" s="54">
        <v>125</v>
      </c>
      <c r="X12" s="54">
        <v>115</v>
      </c>
      <c r="Y12" s="54">
        <v>125</v>
      </c>
      <c r="Z12" s="54">
        <v>125</v>
      </c>
      <c r="AA12" s="54">
        <v>130</v>
      </c>
      <c r="AB12" s="54">
        <v>130</v>
      </c>
      <c r="AC12" s="54">
        <v>130</v>
      </c>
      <c r="AD12" s="54">
        <v>130</v>
      </c>
      <c r="AE12" s="54">
        <v>135</v>
      </c>
      <c r="AF12" s="54">
        <v>135</v>
      </c>
      <c r="AG12" s="54">
        <v>140</v>
      </c>
      <c r="AH12" s="54">
        <v>146.94056927495566</v>
      </c>
      <c r="AI12" s="54">
        <v>148.93421165224348</v>
      </c>
      <c r="AJ12" s="54">
        <v>144.48261248754392</v>
      </c>
      <c r="AK12" s="54">
        <v>133.85541054089867</v>
      </c>
      <c r="AL12" s="54">
        <v>124.86050056775146</v>
      </c>
      <c r="AM12" s="54">
        <v>68.121775534916921</v>
      </c>
      <c r="AN12" s="54">
        <v>132.26832000299279</v>
      </c>
      <c r="AO12" s="54">
        <v>149.41558467760098</v>
      </c>
      <c r="AP12" s="54">
        <v>163.99082732597626</v>
      </c>
      <c r="AQ12" s="54">
        <v>148.18165234415682</v>
      </c>
      <c r="AR12" s="54">
        <v>140.47032855109197</v>
      </c>
      <c r="AS12" s="54">
        <v>155.79990629032557</v>
      </c>
      <c r="AT12" s="54">
        <v>173.21515191683167</v>
      </c>
      <c r="AU12" s="54">
        <v>164.04547188027848</v>
      </c>
      <c r="AV12" s="635"/>
      <c r="AW12" s="54">
        <f t="shared" si="14"/>
        <v>255</v>
      </c>
      <c r="AX12" s="54">
        <f t="shared" si="9"/>
        <v>245</v>
      </c>
      <c r="AY12" s="54">
        <f t="shared" si="10"/>
        <v>250</v>
      </c>
      <c r="AZ12" s="54">
        <f t="shared" si="15"/>
        <v>235</v>
      </c>
      <c r="BA12" s="54">
        <f t="shared" si="16"/>
        <v>250</v>
      </c>
      <c r="BB12" s="54">
        <f t="shared" si="17"/>
        <v>240</v>
      </c>
      <c r="BC12" s="54">
        <f t="shared" si="18"/>
        <v>255</v>
      </c>
      <c r="BD12" s="54">
        <f t="shared" si="19"/>
        <v>260</v>
      </c>
      <c r="BE12" s="54">
        <f t="shared" si="20"/>
        <v>265</v>
      </c>
      <c r="BF12" s="54">
        <f t="shared" si="21"/>
        <v>275</v>
      </c>
      <c r="BG12" s="54">
        <f>AH13+AI13</f>
        <v>1077.1452760604211</v>
      </c>
      <c r="BH12" s="54">
        <f>AJ13+AK12</f>
        <v>663.8055915625589</v>
      </c>
      <c r="BI12" s="54">
        <f t="shared" si="11"/>
        <v>192.98227610266838</v>
      </c>
      <c r="BJ12" s="516">
        <f>AN12+AO12</f>
        <v>281.68390468059374</v>
      </c>
      <c r="BK12" s="620">
        <f>AP12+AQ12</f>
        <v>312.17247967013304</v>
      </c>
      <c r="BL12" s="620">
        <f t="shared" si="23"/>
        <v>296.2702348414175</v>
      </c>
      <c r="BM12" s="620">
        <f t="shared" ref="BM12:BM32" si="25">AT12+AU12</f>
        <v>337.26062379711016</v>
      </c>
      <c r="BO12" s="52" t="s">
        <v>19</v>
      </c>
      <c r="BP12" s="54">
        <f t="shared" si="5"/>
        <v>475</v>
      </c>
      <c r="BQ12" s="54">
        <f t="shared" si="5"/>
        <v>500</v>
      </c>
      <c r="BR12" s="54">
        <f t="shared" si="5"/>
        <v>485</v>
      </c>
      <c r="BS12" s="54">
        <f t="shared" si="5"/>
        <v>495</v>
      </c>
      <c r="BT12" s="54">
        <f t="shared" si="5"/>
        <v>515</v>
      </c>
      <c r="BU12" s="54">
        <f t="shared" si="5"/>
        <v>535</v>
      </c>
      <c r="BV12" s="54">
        <f t="shared" si="5"/>
        <v>574.20894687122154</v>
      </c>
      <c r="BW12" s="54">
        <f t="shared" si="5"/>
        <v>474.65194749565615</v>
      </c>
      <c r="BX12" s="54">
        <f t="shared" si="5"/>
        <v>608.41719399034059</v>
      </c>
      <c r="BY12" s="54"/>
      <c r="BZ12" s="216"/>
      <c r="CA12" s="217"/>
      <c r="CB12" s="13"/>
      <c r="CC12" s="447"/>
      <c r="CD12" s="447"/>
      <c r="CE12" s="447"/>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row>
    <row r="13" spans="1:130" x14ac:dyDescent="0.3">
      <c r="B13" s="20" t="s">
        <v>5</v>
      </c>
      <c r="C13" s="495">
        <v>2945</v>
      </c>
      <c r="D13" s="495">
        <v>3000</v>
      </c>
      <c r="E13" s="495">
        <v>2840</v>
      </c>
      <c r="F13" s="495">
        <v>2505</v>
      </c>
      <c r="G13" s="495">
        <v>2460</v>
      </c>
      <c r="H13" s="495">
        <v>2245</v>
      </c>
      <c r="I13" s="495">
        <f t="shared" ref="I13:L13" si="26">SUM(I14:I19)</f>
        <v>2105.537750252664</v>
      </c>
      <c r="J13" s="495">
        <f t="shared" si="26"/>
        <v>1830.3464916819003</v>
      </c>
      <c r="K13" s="495">
        <f t="shared" si="26"/>
        <v>1952.5009481835568</v>
      </c>
      <c r="L13" s="495">
        <f t="shared" si="26"/>
        <v>1958.7911106837323</v>
      </c>
      <c r="M13" s="210">
        <f t="shared" si="13"/>
        <v>6.6738432890599331E-2</v>
      </c>
      <c r="N13" s="210">
        <f t="shared" si="8"/>
        <v>3.2215925457179662E-3</v>
      </c>
      <c r="O13" s="198"/>
      <c r="P13" s="50">
        <v>740</v>
      </c>
      <c r="Q13" s="50">
        <v>695</v>
      </c>
      <c r="R13" s="50">
        <v>720</v>
      </c>
      <c r="S13" s="50">
        <v>660</v>
      </c>
      <c r="T13" s="50">
        <v>785</v>
      </c>
      <c r="U13" s="50">
        <v>675</v>
      </c>
      <c r="V13" s="50">
        <v>580</v>
      </c>
      <c r="W13" s="50">
        <v>600</v>
      </c>
      <c r="X13" s="50">
        <v>630</v>
      </c>
      <c r="Y13" s="50">
        <v>700</v>
      </c>
      <c r="Z13" s="50">
        <v>610</v>
      </c>
      <c r="AA13" s="50">
        <v>590</v>
      </c>
      <c r="AB13" s="50">
        <v>580</v>
      </c>
      <c r="AC13" s="50">
        <v>680</v>
      </c>
      <c r="AD13" s="50">
        <v>580</v>
      </c>
      <c r="AE13" s="50">
        <v>570</v>
      </c>
      <c r="AF13" s="50">
        <v>550</v>
      </c>
      <c r="AG13" s="50">
        <v>560</v>
      </c>
      <c r="AH13" s="50">
        <f t="shared" ref="AH13:AU13" si="27">SUM(AH14:AH19)</f>
        <v>541.21125275204304</v>
      </c>
      <c r="AI13" s="50">
        <f t="shared" si="27"/>
        <v>535.93402330837796</v>
      </c>
      <c r="AJ13" s="50">
        <f t="shared" si="27"/>
        <v>529.95018102166023</v>
      </c>
      <c r="AK13" s="50">
        <f t="shared" si="27"/>
        <v>498.44229317058239</v>
      </c>
      <c r="AL13" s="50">
        <f t="shared" si="27"/>
        <v>396.63405846780205</v>
      </c>
      <c r="AM13" s="50">
        <f t="shared" si="27"/>
        <v>388.84279375950177</v>
      </c>
      <c r="AN13" s="50">
        <f t="shared" si="27"/>
        <v>511.18101744141416</v>
      </c>
      <c r="AO13" s="50">
        <f t="shared" si="27"/>
        <v>533.68862201318211</v>
      </c>
      <c r="AP13" s="50">
        <f t="shared" si="27"/>
        <v>487.30936025685696</v>
      </c>
      <c r="AQ13" s="50">
        <f t="shared" si="27"/>
        <v>469.95020098424459</v>
      </c>
      <c r="AR13" s="50">
        <f t="shared" si="27"/>
        <v>484.61517848069673</v>
      </c>
      <c r="AS13" s="50">
        <f t="shared" si="27"/>
        <v>510.62620846175867</v>
      </c>
      <c r="AT13" s="50">
        <f t="shared" si="27"/>
        <v>468.8903190734726</v>
      </c>
      <c r="AU13" s="50">
        <f t="shared" si="27"/>
        <v>495.63599971996797</v>
      </c>
      <c r="AV13" s="635"/>
      <c r="AW13" s="50">
        <f t="shared" ref="AW13" si="28">SUM(AW14:AW19)</f>
        <v>1565</v>
      </c>
      <c r="AX13" s="50">
        <f>SUM(AX14:AX19)</f>
        <v>1435</v>
      </c>
      <c r="AY13" s="50">
        <f>S13+R13</f>
        <v>1380</v>
      </c>
      <c r="AZ13" s="50">
        <f>SUM(AZ14:AZ18)</f>
        <v>1420</v>
      </c>
      <c r="BA13" s="50">
        <f>SUM(BA14:BA19)</f>
        <v>1180</v>
      </c>
      <c r="BB13" s="50">
        <f t="shared" ref="BB13" si="29">SUM(BB14:BB19)</f>
        <v>1330</v>
      </c>
      <c r="BC13" s="50">
        <f>SUM(BC14:BC19)</f>
        <v>1200</v>
      </c>
      <c r="BD13" s="50">
        <f>SUM(BD14:BD19)</f>
        <v>1260</v>
      </c>
      <c r="BE13" s="50">
        <f>SUM(BE14:BE19)</f>
        <v>1150</v>
      </c>
      <c r="BF13" s="50">
        <f>SUM(BF14:BF19)</f>
        <v>1110</v>
      </c>
      <c r="BG13" s="50">
        <f t="shared" ref="BG13:BG32" si="30">AH13+AI13</f>
        <v>1077.1452760604211</v>
      </c>
      <c r="BH13" s="50">
        <f t="shared" si="22"/>
        <v>1028.3924741922426</v>
      </c>
      <c r="BI13" s="50">
        <f t="shared" si="11"/>
        <v>785.47685222730388</v>
      </c>
      <c r="BJ13" s="50">
        <f>AN13+AO13</f>
        <v>1044.8696394545964</v>
      </c>
      <c r="BK13" s="50">
        <f>AP13+AQ13</f>
        <v>957.25956124110155</v>
      </c>
      <c r="BL13" s="50">
        <f t="shared" si="23"/>
        <v>995.24138694245539</v>
      </c>
      <c r="BM13" s="50">
        <f t="shared" si="25"/>
        <v>964.52631879344062</v>
      </c>
      <c r="BO13" s="20" t="s">
        <v>5</v>
      </c>
      <c r="BP13" s="50">
        <f t="shared" si="5"/>
        <v>2945</v>
      </c>
      <c r="BQ13" s="50">
        <f t="shared" si="5"/>
        <v>3000</v>
      </c>
      <c r="BR13" s="50">
        <f t="shared" si="5"/>
        <v>2840</v>
      </c>
      <c r="BS13" s="50">
        <f t="shared" si="5"/>
        <v>2505</v>
      </c>
      <c r="BT13" s="50">
        <f t="shared" si="5"/>
        <v>2460</v>
      </c>
      <c r="BU13" s="50">
        <f t="shared" si="5"/>
        <v>2245</v>
      </c>
      <c r="BV13" s="50">
        <f t="shared" si="5"/>
        <v>2105.537750252664</v>
      </c>
      <c r="BW13" s="50">
        <f t="shared" si="5"/>
        <v>1830.3464916819003</v>
      </c>
      <c r="BX13" s="50">
        <f t="shared" si="5"/>
        <v>1952.5009481835568</v>
      </c>
      <c r="BY13" s="50">
        <f>L13</f>
        <v>1958.7911106837323</v>
      </c>
      <c r="BZ13" s="210">
        <f t="shared" ref="BZ13:BZ46" si="31">M13</f>
        <v>6.6738432890599331E-2</v>
      </c>
      <c r="CA13" s="210">
        <f>N13</f>
        <v>3.2215925457179662E-3</v>
      </c>
      <c r="CB13" s="59"/>
      <c r="CC13" s="444">
        <f t="shared" ref="CC13:DH13" si="32">P13</f>
        <v>740</v>
      </c>
      <c r="CD13" s="444">
        <f t="shared" si="32"/>
        <v>695</v>
      </c>
      <c r="CE13" s="444">
        <f t="shared" si="32"/>
        <v>720</v>
      </c>
      <c r="CF13" s="444">
        <f t="shared" si="32"/>
        <v>660</v>
      </c>
      <c r="CG13" s="444">
        <f t="shared" si="32"/>
        <v>785</v>
      </c>
      <c r="CH13" s="444">
        <f t="shared" si="32"/>
        <v>675</v>
      </c>
      <c r="CI13" s="444">
        <f t="shared" si="32"/>
        <v>580</v>
      </c>
      <c r="CJ13" s="444">
        <f t="shared" si="32"/>
        <v>600</v>
      </c>
      <c r="CK13" s="444">
        <f t="shared" si="32"/>
        <v>630</v>
      </c>
      <c r="CL13" s="444">
        <f t="shared" si="32"/>
        <v>700</v>
      </c>
      <c r="CM13" s="444">
        <f t="shared" si="32"/>
        <v>610</v>
      </c>
      <c r="CN13" s="444">
        <f t="shared" si="32"/>
        <v>590</v>
      </c>
      <c r="CO13" s="444">
        <f t="shared" si="32"/>
        <v>580</v>
      </c>
      <c r="CP13" s="444">
        <f t="shared" si="32"/>
        <v>680</v>
      </c>
      <c r="CQ13" s="444">
        <f t="shared" si="32"/>
        <v>580</v>
      </c>
      <c r="CR13" s="444">
        <f t="shared" si="32"/>
        <v>570</v>
      </c>
      <c r="CS13" s="444">
        <f t="shared" si="32"/>
        <v>550</v>
      </c>
      <c r="CT13" s="444">
        <f t="shared" si="32"/>
        <v>560</v>
      </c>
      <c r="CU13" s="444">
        <f t="shared" si="32"/>
        <v>541.21125275204304</v>
      </c>
      <c r="CV13" s="444">
        <f t="shared" si="32"/>
        <v>535.93402330837796</v>
      </c>
      <c r="CW13" s="444">
        <f t="shared" si="32"/>
        <v>529.95018102166023</v>
      </c>
      <c r="CX13" s="444">
        <f t="shared" si="32"/>
        <v>498.44229317058239</v>
      </c>
      <c r="CY13" s="444">
        <f t="shared" si="32"/>
        <v>396.63405846780205</v>
      </c>
      <c r="CZ13" s="444">
        <f t="shared" si="32"/>
        <v>388.84279375950177</v>
      </c>
      <c r="DA13" s="444">
        <f t="shared" si="32"/>
        <v>511.18101744141416</v>
      </c>
      <c r="DB13" s="444">
        <f t="shared" si="32"/>
        <v>533.68862201318211</v>
      </c>
      <c r="DC13" s="444">
        <f t="shared" si="32"/>
        <v>487.30936025685696</v>
      </c>
      <c r="DD13" s="444">
        <f t="shared" si="32"/>
        <v>469.95020098424459</v>
      </c>
      <c r="DE13" s="444">
        <f t="shared" si="32"/>
        <v>484.61517848069673</v>
      </c>
      <c r="DF13" s="444">
        <f t="shared" si="32"/>
        <v>510.62620846175867</v>
      </c>
      <c r="DG13" s="444">
        <f t="shared" si="32"/>
        <v>468.8903190734726</v>
      </c>
      <c r="DH13" s="444">
        <f t="shared" si="32"/>
        <v>495.63599971996797</v>
      </c>
      <c r="DI13" s="444"/>
      <c r="DJ13" s="444">
        <f t="shared" ref="DJ13:DZ13" si="33">AW13</f>
        <v>1565</v>
      </c>
      <c r="DK13" s="444">
        <f t="shared" si="33"/>
        <v>1435</v>
      </c>
      <c r="DL13" s="444">
        <f t="shared" si="33"/>
        <v>1380</v>
      </c>
      <c r="DM13" s="444">
        <f t="shared" si="33"/>
        <v>1420</v>
      </c>
      <c r="DN13" s="444">
        <f t="shared" si="33"/>
        <v>1180</v>
      </c>
      <c r="DO13" s="444">
        <f t="shared" si="33"/>
        <v>1330</v>
      </c>
      <c r="DP13" s="444">
        <f t="shared" si="33"/>
        <v>1200</v>
      </c>
      <c r="DQ13" s="444">
        <f t="shared" si="33"/>
        <v>1260</v>
      </c>
      <c r="DR13" s="444">
        <f t="shared" si="33"/>
        <v>1150</v>
      </c>
      <c r="DS13" s="444">
        <f t="shared" si="33"/>
        <v>1110</v>
      </c>
      <c r="DT13" s="444">
        <f t="shared" si="33"/>
        <v>1077.1452760604211</v>
      </c>
      <c r="DU13" s="444">
        <f t="shared" si="33"/>
        <v>1028.3924741922426</v>
      </c>
      <c r="DV13" s="444">
        <f t="shared" si="33"/>
        <v>785.47685222730388</v>
      </c>
      <c r="DW13" s="444">
        <f t="shared" si="33"/>
        <v>1044.8696394545964</v>
      </c>
      <c r="DX13" s="444">
        <f t="shared" si="33"/>
        <v>957.25956124110155</v>
      </c>
      <c r="DY13" s="444">
        <f t="shared" si="33"/>
        <v>995.24138694245539</v>
      </c>
      <c r="DZ13" s="444">
        <f t="shared" si="33"/>
        <v>964.52631879344062</v>
      </c>
    </row>
    <row r="14" spans="1:130" x14ac:dyDescent="0.3">
      <c r="B14" s="10" t="s">
        <v>15</v>
      </c>
      <c r="C14" s="468">
        <v>200</v>
      </c>
      <c r="D14" s="468">
        <v>230</v>
      </c>
      <c r="E14" s="468">
        <v>250</v>
      </c>
      <c r="F14" s="468">
        <v>265</v>
      </c>
      <c r="G14" s="468">
        <v>280</v>
      </c>
      <c r="H14" s="468">
        <v>280</v>
      </c>
      <c r="I14" s="468">
        <v>340.5</v>
      </c>
      <c r="J14" s="468">
        <v>276.5</v>
      </c>
      <c r="K14" s="468">
        <v>409</v>
      </c>
      <c r="L14" s="468">
        <v>455.23750000000007</v>
      </c>
      <c r="M14" s="208">
        <f t="shared" si="13"/>
        <v>0.47920433996383371</v>
      </c>
      <c r="N14" s="208">
        <f t="shared" si="8"/>
        <v>0.11305012224938893</v>
      </c>
      <c r="O14" s="198"/>
      <c r="P14" s="13">
        <v>55</v>
      </c>
      <c r="Q14" s="13">
        <v>55</v>
      </c>
      <c r="R14" s="13">
        <v>60</v>
      </c>
      <c r="S14" s="13">
        <v>60</v>
      </c>
      <c r="T14" s="13">
        <v>60</v>
      </c>
      <c r="U14" s="13">
        <v>65</v>
      </c>
      <c r="V14" s="13">
        <v>65</v>
      </c>
      <c r="W14" s="13">
        <v>65</v>
      </c>
      <c r="X14" s="13">
        <v>65</v>
      </c>
      <c r="Y14" s="13">
        <v>65</v>
      </c>
      <c r="Z14" s="13">
        <v>70</v>
      </c>
      <c r="AA14" s="13">
        <v>70</v>
      </c>
      <c r="AB14" s="13">
        <v>70</v>
      </c>
      <c r="AC14" s="13">
        <v>70</v>
      </c>
      <c r="AD14" s="13">
        <v>75</v>
      </c>
      <c r="AE14" s="13">
        <v>75</v>
      </c>
      <c r="AF14" s="13">
        <v>80</v>
      </c>
      <c r="AG14" s="13">
        <v>55</v>
      </c>
      <c r="AH14" s="13">
        <v>86.5</v>
      </c>
      <c r="AI14" s="13">
        <v>86</v>
      </c>
      <c r="AJ14" s="13">
        <v>82</v>
      </c>
      <c r="AK14" s="13">
        <v>86</v>
      </c>
      <c r="AL14" s="13">
        <v>77</v>
      </c>
      <c r="AM14" s="13">
        <v>46</v>
      </c>
      <c r="AN14" s="13">
        <v>64</v>
      </c>
      <c r="AO14" s="13">
        <v>89.5</v>
      </c>
      <c r="AP14" s="13">
        <v>91</v>
      </c>
      <c r="AQ14" s="13">
        <v>111</v>
      </c>
      <c r="AR14" s="13">
        <v>105</v>
      </c>
      <c r="AS14" s="13">
        <v>102</v>
      </c>
      <c r="AT14" s="13">
        <v>113.75</v>
      </c>
      <c r="AU14" s="13">
        <v>138.75</v>
      </c>
      <c r="AV14" s="635"/>
      <c r="AW14" s="13">
        <f t="shared" ref="AW14:AW19" si="34">D14-AX14</f>
        <v>120</v>
      </c>
      <c r="AX14" s="13">
        <f t="shared" ref="AX14:AX19" si="35">SUM(P14:Q14)</f>
        <v>110</v>
      </c>
      <c r="AY14" s="13">
        <f t="shared" ref="AY14:AY19" si="36">SUM(R14:S14)</f>
        <v>120</v>
      </c>
      <c r="AZ14" s="7">
        <f t="shared" ref="AZ14:AZ19" si="37">SUM(T14:U14)</f>
        <v>125</v>
      </c>
      <c r="BA14" s="7">
        <f t="shared" ref="BA14:BA19" si="38">SUM(V14:W14)</f>
        <v>130</v>
      </c>
      <c r="BB14" s="7">
        <f t="shared" ref="BB14:BB19" si="39">SUM(X14:Y14)</f>
        <v>130</v>
      </c>
      <c r="BC14" s="7">
        <f t="shared" ref="BC14:BC19" si="40">SUM(Z14:AA14)</f>
        <v>140</v>
      </c>
      <c r="BD14" s="7">
        <f t="shared" ref="BD14:BD19" si="41">SUM(AB14:AC14)</f>
        <v>140</v>
      </c>
      <c r="BE14" s="7">
        <f t="shared" ref="BE14:BE19" si="42">SUM(AD14:AE14)</f>
        <v>150</v>
      </c>
      <c r="BF14" s="7">
        <f t="shared" ref="BF14:BF19" si="43">SUM(AF14:AG14)</f>
        <v>135</v>
      </c>
      <c r="BG14" s="7">
        <f t="shared" si="30"/>
        <v>172.5</v>
      </c>
      <c r="BH14" s="7">
        <f t="shared" si="22"/>
        <v>168</v>
      </c>
      <c r="BI14" s="7">
        <f t="shared" si="11"/>
        <v>123</v>
      </c>
      <c r="BJ14" s="59">
        <f t="shared" si="24"/>
        <v>153.5</v>
      </c>
      <c r="BK14" s="59">
        <f>AP14+AQ14</f>
        <v>202</v>
      </c>
      <c r="BL14" s="59">
        <f t="shared" si="23"/>
        <v>207</v>
      </c>
      <c r="BM14" s="59">
        <f t="shared" si="25"/>
        <v>252.5</v>
      </c>
      <c r="BO14" s="10" t="s">
        <v>15</v>
      </c>
      <c r="BP14" s="13">
        <f t="shared" si="5"/>
        <v>200</v>
      </c>
      <c r="BQ14" s="13">
        <f t="shared" si="5"/>
        <v>230</v>
      </c>
      <c r="BR14" s="13">
        <f t="shared" si="5"/>
        <v>250</v>
      </c>
      <c r="BS14" s="13">
        <f t="shared" si="5"/>
        <v>265</v>
      </c>
      <c r="BT14" s="13">
        <f t="shared" si="5"/>
        <v>280</v>
      </c>
      <c r="BU14" s="13">
        <f t="shared" si="5"/>
        <v>280</v>
      </c>
      <c r="BV14" s="13">
        <f t="shared" si="5"/>
        <v>340.5</v>
      </c>
      <c r="BW14" s="13">
        <f t="shared" si="5"/>
        <v>276.5</v>
      </c>
      <c r="BX14" s="13">
        <f t="shared" si="5"/>
        <v>409</v>
      </c>
      <c r="BY14" s="13"/>
      <c r="BZ14" s="212"/>
      <c r="CA14" s="208"/>
      <c r="CB14" s="27"/>
      <c r="CC14" s="439"/>
      <c r="CD14" s="439"/>
      <c r="CE14" s="439"/>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679"/>
      <c r="DN14" s="679"/>
      <c r="DO14" s="679"/>
      <c r="DP14" s="679"/>
      <c r="DQ14" s="679"/>
      <c r="DR14" s="679"/>
      <c r="DS14" s="679"/>
      <c r="DT14" s="679"/>
      <c r="DU14" s="679"/>
      <c r="DV14" s="679"/>
      <c r="DW14" s="679"/>
      <c r="DX14" s="679"/>
      <c r="DY14" s="679"/>
      <c r="DZ14" s="679"/>
    </row>
    <row r="15" spans="1:130" x14ac:dyDescent="0.3">
      <c r="B15" s="10" t="s">
        <v>16</v>
      </c>
      <c r="C15" s="468">
        <v>220</v>
      </c>
      <c r="D15" s="468">
        <v>220</v>
      </c>
      <c r="E15" s="468">
        <v>235</v>
      </c>
      <c r="F15" s="468">
        <v>240</v>
      </c>
      <c r="G15" s="468">
        <v>250</v>
      </c>
      <c r="H15" s="468">
        <v>255</v>
      </c>
      <c r="I15" s="468">
        <v>236.75581477493773</v>
      </c>
      <c r="J15" s="468">
        <v>196.26123397258797</v>
      </c>
      <c r="K15" s="468">
        <v>259.88180757427796</v>
      </c>
      <c r="L15" s="468">
        <v>291.77299971366301</v>
      </c>
      <c r="M15" s="208">
        <f t="shared" si="13"/>
        <v>0.32416271065826452</v>
      </c>
      <c r="N15" s="208">
        <f t="shared" si="8"/>
        <v>0.12271421550071415</v>
      </c>
      <c r="O15" s="198"/>
      <c r="P15" s="13">
        <v>60</v>
      </c>
      <c r="Q15" s="13">
        <v>40</v>
      </c>
      <c r="R15" s="13">
        <v>60</v>
      </c>
      <c r="S15" s="13">
        <v>65</v>
      </c>
      <c r="T15" s="13">
        <v>65</v>
      </c>
      <c r="U15" s="13">
        <v>45</v>
      </c>
      <c r="V15" s="13">
        <v>65</v>
      </c>
      <c r="W15" s="13">
        <v>70</v>
      </c>
      <c r="X15" s="13">
        <v>60</v>
      </c>
      <c r="Y15" s="13">
        <v>45</v>
      </c>
      <c r="Z15" s="13">
        <v>65</v>
      </c>
      <c r="AA15" s="13">
        <v>65</v>
      </c>
      <c r="AB15" s="13">
        <v>60</v>
      </c>
      <c r="AC15" s="13">
        <v>60</v>
      </c>
      <c r="AD15" s="13">
        <v>65</v>
      </c>
      <c r="AE15" s="13">
        <v>70</v>
      </c>
      <c r="AF15" s="13">
        <v>60</v>
      </c>
      <c r="AG15" s="13">
        <v>65</v>
      </c>
      <c r="AH15" s="13">
        <v>59.578918260056682</v>
      </c>
      <c r="AI15" s="13">
        <v>63.039452106299215</v>
      </c>
      <c r="AJ15" s="13">
        <v>56.292711063163225</v>
      </c>
      <c r="AK15" s="13">
        <v>57.844733345418632</v>
      </c>
      <c r="AL15" s="13">
        <v>55.261999607689873</v>
      </c>
      <c r="AM15" s="13">
        <v>28.394384708545378</v>
      </c>
      <c r="AN15" s="13">
        <v>53.816535336270199</v>
      </c>
      <c r="AO15" s="13">
        <v>58.788314320082534</v>
      </c>
      <c r="AP15" s="13">
        <v>58.10015343841075</v>
      </c>
      <c r="AQ15" s="13">
        <v>63.540373938993568</v>
      </c>
      <c r="AR15" s="13">
        <v>67.218295354273806</v>
      </c>
      <c r="AS15" s="13">
        <v>71.022984842599854</v>
      </c>
      <c r="AT15" s="13">
        <v>72.744402319125328</v>
      </c>
      <c r="AU15" s="13">
        <v>76.515531813335912</v>
      </c>
      <c r="AV15" s="635"/>
      <c r="AW15" s="13">
        <f t="shared" si="34"/>
        <v>120</v>
      </c>
      <c r="AX15" s="13">
        <f t="shared" si="35"/>
        <v>100</v>
      </c>
      <c r="AY15" s="13">
        <f t="shared" si="36"/>
        <v>125</v>
      </c>
      <c r="AZ15" s="7">
        <f t="shared" si="37"/>
        <v>110</v>
      </c>
      <c r="BA15" s="7">
        <f t="shared" si="38"/>
        <v>135</v>
      </c>
      <c r="BB15" s="7">
        <f t="shared" si="39"/>
        <v>105</v>
      </c>
      <c r="BC15" s="7">
        <f t="shared" si="40"/>
        <v>130</v>
      </c>
      <c r="BD15" s="7">
        <f t="shared" si="41"/>
        <v>120</v>
      </c>
      <c r="BE15" s="7">
        <f t="shared" si="42"/>
        <v>135</v>
      </c>
      <c r="BF15" s="7">
        <f t="shared" si="43"/>
        <v>125</v>
      </c>
      <c r="BG15" s="7">
        <f t="shared" si="30"/>
        <v>122.61837036635589</v>
      </c>
      <c r="BH15" s="7">
        <f t="shared" si="22"/>
        <v>114.13744440858186</v>
      </c>
      <c r="BI15" s="7">
        <f t="shared" si="11"/>
        <v>83.656384316235247</v>
      </c>
      <c r="BJ15" s="59">
        <f>AN15+AO15</f>
        <v>112.60484965635274</v>
      </c>
      <c r="BK15" s="59">
        <f>AP15+AQ15</f>
        <v>121.64052737740431</v>
      </c>
      <c r="BL15" s="59">
        <f t="shared" si="23"/>
        <v>138.24128019687367</v>
      </c>
      <c r="BM15" s="59">
        <f t="shared" si="25"/>
        <v>149.25993413246124</v>
      </c>
      <c r="BO15" s="10" t="s">
        <v>16</v>
      </c>
      <c r="BP15" s="13">
        <f t="shared" si="5"/>
        <v>220</v>
      </c>
      <c r="BQ15" s="13">
        <f t="shared" si="5"/>
        <v>220</v>
      </c>
      <c r="BR15" s="13">
        <f t="shared" si="5"/>
        <v>235</v>
      </c>
      <c r="BS15" s="13">
        <f t="shared" si="5"/>
        <v>240</v>
      </c>
      <c r="BT15" s="13">
        <f t="shared" si="5"/>
        <v>250</v>
      </c>
      <c r="BU15" s="13">
        <f t="shared" si="5"/>
        <v>255</v>
      </c>
      <c r="BV15" s="13">
        <f t="shared" si="5"/>
        <v>236.75581477493773</v>
      </c>
      <c r="BW15" s="13">
        <f t="shared" si="5"/>
        <v>196.26123397258797</v>
      </c>
      <c r="BX15" s="13">
        <f t="shared" si="5"/>
        <v>259.88180757427796</v>
      </c>
      <c r="BY15" s="219"/>
      <c r="BZ15" s="212"/>
      <c r="CA15" s="208"/>
      <c r="CB15" s="27"/>
      <c r="CC15" s="439"/>
      <c r="CD15" s="439"/>
      <c r="CE15" s="439"/>
      <c r="CF15" s="439"/>
      <c r="CG15" s="439"/>
      <c r="CH15" s="439"/>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679"/>
      <c r="DN15" s="679"/>
      <c r="DO15" s="679"/>
      <c r="DP15" s="679"/>
      <c r="DQ15" s="679"/>
      <c r="DR15" s="679"/>
      <c r="DS15" s="679"/>
      <c r="DT15" s="679"/>
      <c r="DU15" s="679"/>
      <c r="DV15" s="679"/>
      <c r="DW15" s="679"/>
      <c r="DX15" s="679"/>
      <c r="DY15" s="679"/>
      <c r="DZ15" s="679"/>
    </row>
    <row r="16" spans="1:130" x14ac:dyDescent="0.3">
      <c r="B16" s="10" t="s">
        <v>17</v>
      </c>
      <c r="C16" s="468">
        <v>335</v>
      </c>
      <c r="D16" s="468">
        <v>335</v>
      </c>
      <c r="E16" s="468">
        <v>340</v>
      </c>
      <c r="F16" s="468">
        <v>335</v>
      </c>
      <c r="G16" s="468">
        <v>340</v>
      </c>
      <c r="H16" s="468">
        <v>345</v>
      </c>
      <c r="I16" s="468">
        <v>372.26277000000005</v>
      </c>
      <c r="J16" s="468">
        <v>315.79295448973193</v>
      </c>
      <c r="K16" s="468">
        <v>297.89098835219602</v>
      </c>
      <c r="L16" s="468">
        <v>340</v>
      </c>
      <c r="M16" s="208">
        <f t="shared" si="13"/>
        <v>-5.6688934578868144E-2</v>
      </c>
      <c r="N16" s="208">
        <f t="shared" si="8"/>
        <v>0.14135711818854535</v>
      </c>
      <c r="O16" s="198"/>
      <c r="P16" s="13">
        <v>70</v>
      </c>
      <c r="Q16" s="13">
        <v>100</v>
      </c>
      <c r="R16" s="13">
        <v>85</v>
      </c>
      <c r="S16" s="13">
        <v>80</v>
      </c>
      <c r="T16" s="13">
        <v>70</v>
      </c>
      <c r="U16" s="13">
        <v>100</v>
      </c>
      <c r="V16" s="13">
        <v>85</v>
      </c>
      <c r="W16" s="13">
        <v>75</v>
      </c>
      <c r="X16" s="13">
        <v>70</v>
      </c>
      <c r="Y16" s="13">
        <v>105</v>
      </c>
      <c r="Z16" s="13">
        <v>85</v>
      </c>
      <c r="AA16" s="13">
        <v>80</v>
      </c>
      <c r="AB16" s="13">
        <v>85</v>
      </c>
      <c r="AC16" s="13">
        <v>85</v>
      </c>
      <c r="AD16" s="13">
        <v>85</v>
      </c>
      <c r="AE16" s="13">
        <v>85</v>
      </c>
      <c r="AF16" s="13">
        <v>90</v>
      </c>
      <c r="AG16" s="13">
        <v>85</v>
      </c>
      <c r="AH16" s="13">
        <v>93.953139452957743</v>
      </c>
      <c r="AI16" s="13">
        <v>96.114760528164354</v>
      </c>
      <c r="AJ16" s="13">
        <v>106.70696835593304</v>
      </c>
      <c r="AK16" s="13">
        <v>75.487901662944893</v>
      </c>
      <c r="AL16" s="13">
        <v>78.920637140484502</v>
      </c>
      <c r="AM16" s="13">
        <v>57.668856316898612</v>
      </c>
      <c r="AN16" s="13">
        <v>93.902132153221075</v>
      </c>
      <c r="AO16" s="13">
        <v>85.301328879127723</v>
      </c>
      <c r="AP16" s="13">
        <v>71.028573426436054</v>
      </c>
      <c r="AQ16" s="13">
        <v>74.969513211968192</v>
      </c>
      <c r="AR16" s="13">
        <v>75.121705722576863</v>
      </c>
      <c r="AS16" s="13">
        <v>76.771195991214952</v>
      </c>
      <c r="AT16" s="13">
        <v>79.552002237608392</v>
      </c>
      <c r="AU16" s="13">
        <v>82.466464533165023</v>
      </c>
      <c r="AV16" s="635"/>
      <c r="AW16" s="13">
        <f t="shared" si="34"/>
        <v>165</v>
      </c>
      <c r="AX16" s="13">
        <f t="shared" si="35"/>
        <v>170</v>
      </c>
      <c r="AY16" s="13">
        <f t="shared" si="36"/>
        <v>165</v>
      </c>
      <c r="AZ16" s="13">
        <f t="shared" si="37"/>
        <v>170</v>
      </c>
      <c r="BA16" s="7">
        <f t="shared" si="38"/>
        <v>160</v>
      </c>
      <c r="BB16" s="7">
        <f t="shared" si="39"/>
        <v>175</v>
      </c>
      <c r="BC16" s="7">
        <f t="shared" si="40"/>
        <v>165</v>
      </c>
      <c r="BD16" s="7">
        <f t="shared" si="41"/>
        <v>170</v>
      </c>
      <c r="BE16" s="7">
        <f t="shared" si="42"/>
        <v>170</v>
      </c>
      <c r="BF16" s="7">
        <f t="shared" si="43"/>
        <v>175</v>
      </c>
      <c r="BG16" s="7">
        <f t="shared" si="30"/>
        <v>190.06789998112208</v>
      </c>
      <c r="BH16" s="7">
        <f t="shared" si="22"/>
        <v>182.19487001887794</v>
      </c>
      <c r="BI16" s="7">
        <f t="shared" si="11"/>
        <v>136.58949345738313</v>
      </c>
      <c r="BJ16" s="59">
        <f>AN16+AO16</f>
        <v>179.2034610323488</v>
      </c>
      <c r="BK16" s="59">
        <f>AP16+AQ16</f>
        <v>145.99808663840423</v>
      </c>
      <c r="BL16" s="59">
        <f t="shared" si="23"/>
        <v>151.89290171379182</v>
      </c>
      <c r="BM16" s="59">
        <f t="shared" si="25"/>
        <v>162.01846677077341</v>
      </c>
      <c r="BO16" s="10" t="s">
        <v>17</v>
      </c>
      <c r="BP16" s="13">
        <f t="shared" si="5"/>
        <v>335</v>
      </c>
      <c r="BQ16" s="13">
        <f t="shared" si="5"/>
        <v>335</v>
      </c>
      <c r="BR16" s="13">
        <f t="shared" si="5"/>
        <v>340</v>
      </c>
      <c r="BS16" s="13">
        <f t="shared" si="5"/>
        <v>335</v>
      </c>
      <c r="BT16" s="13">
        <f t="shared" si="5"/>
        <v>340</v>
      </c>
      <c r="BU16" s="13">
        <f t="shared" si="5"/>
        <v>345</v>
      </c>
      <c r="BV16" s="13">
        <f t="shared" si="5"/>
        <v>372.26277000000005</v>
      </c>
      <c r="BW16" s="13">
        <f t="shared" si="5"/>
        <v>315.79295448973193</v>
      </c>
      <c r="BX16" s="13">
        <f t="shared" si="5"/>
        <v>297.89098835219602</v>
      </c>
      <c r="BY16" s="13"/>
      <c r="BZ16" s="212"/>
      <c r="CA16" s="208"/>
      <c r="CB16" s="27"/>
      <c r="CC16" s="439"/>
      <c r="CD16" s="439"/>
      <c r="CE16" s="439"/>
      <c r="CF16" s="439"/>
      <c r="CG16" s="439"/>
      <c r="CH16" s="439"/>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679"/>
      <c r="DN16" s="679"/>
      <c r="DO16" s="679"/>
      <c r="DP16" s="679"/>
      <c r="DQ16" s="679"/>
      <c r="DR16" s="679"/>
      <c r="DS16" s="679"/>
      <c r="DT16" s="679"/>
      <c r="DU16" s="679"/>
      <c r="DV16" s="679"/>
      <c r="DW16" s="679"/>
      <c r="DX16" s="679"/>
      <c r="DY16" s="679"/>
      <c r="DZ16" s="679"/>
    </row>
    <row r="17" spans="2:130"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548.64535521249979</v>
      </c>
      <c r="M17" s="208">
        <f t="shared" si="13"/>
        <v>-0.15446162242672512</v>
      </c>
      <c r="N17" s="208">
        <f t="shared" si="8"/>
        <v>-0.21999999999999997</v>
      </c>
      <c r="O17" s="198"/>
      <c r="P17" s="13">
        <v>500</v>
      </c>
      <c r="Q17" s="13">
        <v>440</v>
      </c>
      <c r="R17" s="13">
        <v>440</v>
      </c>
      <c r="S17" s="13">
        <v>405</v>
      </c>
      <c r="T17" s="13">
        <v>530</v>
      </c>
      <c r="U17" s="13">
        <v>390</v>
      </c>
      <c r="V17" s="13">
        <v>310</v>
      </c>
      <c r="W17" s="13">
        <v>340</v>
      </c>
      <c r="X17" s="13">
        <v>375</v>
      </c>
      <c r="Y17" s="13">
        <v>425</v>
      </c>
      <c r="Z17" s="13">
        <v>325</v>
      </c>
      <c r="AA17" s="13">
        <v>315</v>
      </c>
      <c r="AB17" s="13">
        <v>305</v>
      </c>
      <c r="AC17" s="13">
        <v>395</v>
      </c>
      <c r="AD17" s="13">
        <v>285</v>
      </c>
      <c r="AE17" s="13">
        <v>275</v>
      </c>
      <c r="AF17" s="13">
        <v>250</v>
      </c>
      <c r="AG17" s="13">
        <v>285</v>
      </c>
      <c r="AH17" s="13">
        <v>232.16878205128197</v>
      </c>
      <c r="AI17" s="13">
        <v>212.59099358974328</v>
      </c>
      <c r="AJ17" s="13">
        <v>220.856314102564</v>
      </c>
      <c r="AK17" s="13">
        <v>205.57942307692301</v>
      </c>
      <c r="AL17" s="13">
        <v>127.69283012820509</v>
      </c>
      <c r="AM17" s="13">
        <v>214.7169035256407</v>
      </c>
      <c r="AN17" s="13">
        <v>251.77619807692292</v>
      </c>
      <c r="AO17" s="13">
        <v>237.7</v>
      </c>
      <c r="AP17" s="13">
        <v>197.34346474358966</v>
      </c>
      <c r="AQ17" s="13">
        <v>161.03767764423054</v>
      </c>
      <c r="AR17" s="13">
        <v>176.24333865384602</v>
      </c>
      <c r="AS17" s="13">
        <v>168.767</v>
      </c>
      <c r="AT17" s="13">
        <v>126.29981743589738</v>
      </c>
      <c r="AU17" s="13">
        <v>120.77825823317291</v>
      </c>
      <c r="AV17" s="635"/>
      <c r="AW17" s="13">
        <f t="shared" si="34"/>
        <v>1035</v>
      </c>
      <c r="AX17" s="13">
        <f t="shared" si="35"/>
        <v>940</v>
      </c>
      <c r="AY17" s="13">
        <f t="shared" si="36"/>
        <v>845</v>
      </c>
      <c r="AZ17" s="13">
        <f t="shared" si="37"/>
        <v>920</v>
      </c>
      <c r="BA17" s="7">
        <f t="shared" si="38"/>
        <v>650</v>
      </c>
      <c r="BB17" s="7">
        <f t="shared" si="39"/>
        <v>800</v>
      </c>
      <c r="BC17" s="7">
        <f t="shared" si="40"/>
        <v>640</v>
      </c>
      <c r="BD17" s="7">
        <f t="shared" si="41"/>
        <v>700</v>
      </c>
      <c r="BE17" s="7">
        <f t="shared" si="42"/>
        <v>560</v>
      </c>
      <c r="BF17" s="7">
        <f t="shared" si="43"/>
        <v>535</v>
      </c>
      <c r="BG17" s="7">
        <f t="shared" si="30"/>
        <v>444.75977564102527</v>
      </c>
      <c r="BH17" s="7">
        <f t="shared" si="22"/>
        <v>426.43573717948698</v>
      </c>
      <c r="BI17" s="7">
        <f t="shared" si="11"/>
        <v>342.40973365384582</v>
      </c>
      <c r="BJ17" s="59">
        <f t="shared" si="24"/>
        <v>489.47619807692291</v>
      </c>
      <c r="BK17" s="59">
        <f t="shared" ref="BK17:BK38" si="44">AP17+AQ17</f>
        <v>358.3811423878202</v>
      </c>
      <c r="BL17" s="59">
        <f t="shared" si="23"/>
        <v>345.01033865384602</v>
      </c>
      <c r="BM17" s="59">
        <f t="shared" si="25"/>
        <v>247.0780756690703</v>
      </c>
      <c r="BO17" s="10" t="s">
        <v>18</v>
      </c>
      <c r="BP17" s="13">
        <f t="shared" si="5"/>
        <v>1990</v>
      </c>
      <c r="BQ17" s="13">
        <f t="shared" si="5"/>
        <v>1975</v>
      </c>
      <c r="BR17" s="13">
        <f t="shared" si="5"/>
        <v>1765</v>
      </c>
      <c r="BS17" s="13">
        <f t="shared" si="5"/>
        <v>1450</v>
      </c>
      <c r="BT17" s="13">
        <f t="shared" si="5"/>
        <v>1340</v>
      </c>
      <c r="BU17" s="13">
        <f t="shared" si="5"/>
        <v>1095</v>
      </c>
      <c r="BV17" s="13">
        <f t="shared" si="5"/>
        <v>871.19551282051236</v>
      </c>
      <c r="BW17" s="13">
        <f t="shared" si="5"/>
        <v>831.88593173076879</v>
      </c>
      <c r="BX17" s="13">
        <f t="shared" si="5"/>
        <v>703.39148104166634</v>
      </c>
      <c r="BY17" s="13"/>
      <c r="BZ17" s="212"/>
      <c r="CA17" s="208"/>
      <c r="CB17" s="27"/>
      <c r="CC17" s="439"/>
      <c r="CD17" s="439"/>
      <c r="CE17" s="439"/>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679"/>
      <c r="DN17" s="679"/>
      <c r="DO17" s="679"/>
      <c r="DP17" s="679"/>
      <c r="DQ17" s="679"/>
      <c r="DR17" s="679"/>
      <c r="DS17" s="679"/>
      <c r="DT17" s="679"/>
      <c r="DU17" s="679"/>
      <c r="DV17" s="679"/>
      <c r="DW17" s="679"/>
      <c r="DX17" s="679"/>
      <c r="DY17" s="679"/>
      <c r="DZ17" s="679"/>
    </row>
    <row r="18" spans="2:130" x14ac:dyDescent="0.3">
      <c r="B18" s="10" t="s">
        <v>21</v>
      </c>
      <c r="C18" s="468">
        <v>140</v>
      </c>
      <c r="D18" s="468">
        <v>175</v>
      </c>
      <c r="E18" s="468">
        <v>180</v>
      </c>
      <c r="F18" s="468">
        <v>145</v>
      </c>
      <c r="G18" s="468">
        <v>175</v>
      </c>
      <c r="H18" s="468">
        <v>195</v>
      </c>
      <c r="I18" s="468">
        <v>108.82365265721357</v>
      </c>
      <c r="J18" s="468">
        <v>58.546371488811637</v>
      </c>
      <c r="K18" s="468">
        <v>123.40867121541667</v>
      </c>
      <c r="L18" s="468">
        <v>160.43127258004168</v>
      </c>
      <c r="M18" s="208">
        <f t="shared" si="13"/>
        <v>1.1078790722154386</v>
      </c>
      <c r="N18" s="208">
        <f t="shared" si="8"/>
        <v>0.30000000000000004</v>
      </c>
      <c r="O18" s="198"/>
      <c r="P18" s="13">
        <v>40</v>
      </c>
      <c r="Q18" s="13">
        <v>45</v>
      </c>
      <c r="R18" s="13">
        <v>55</v>
      </c>
      <c r="S18" s="13">
        <v>30</v>
      </c>
      <c r="T18" s="13">
        <v>40</v>
      </c>
      <c r="U18" s="13">
        <v>55</v>
      </c>
      <c r="V18" s="13">
        <v>35</v>
      </c>
      <c r="W18" s="13">
        <v>30</v>
      </c>
      <c r="X18" s="13">
        <v>40</v>
      </c>
      <c r="Y18" s="13">
        <v>40</v>
      </c>
      <c r="Z18" s="13">
        <v>45</v>
      </c>
      <c r="AA18" s="13">
        <v>40</v>
      </c>
      <c r="AB18" s="13">
        <v>40</v>
      </c>
      <c r="AC18" s="13">
        <v>50</v>
      </c>
      <c r="AD18" s="13">
        <v>50</v>
      </c>
      <c r="AE18" s="13">
        <v>45</v>
      </c>
      <c r="AF18" s="13">
        <v>50</v>
      </c>
      <c r="AG18" s="13">
        <v>50</v>
      </c>
      <c r="AH18" s="13">
        <v>25.01041298774658</v>
      </c>
      <c r="AI18" s="13">
        <v>34.188817084171085</v>
      </c>
      <c r="AJ18" s="13">
        <v>20.0941875</v>
      </c>
      <c r="AK18" s="13">
        <v>29.530235085295896</v>
      </c>
      <c r="AL18" s="13">
        <v>19.918591591422601</v>
      </c>
      <c r="AM18" s="13">
        <v>4.2226492084171081</v>
      </c>
      <c r="AN18" s="13">
        <v>9.8461518750000003</v>
      </c>
      <c r="AO18" s="13">
        <v>24.558978813971923</v>
      </c>
      <c r="AP18" s="13">
        <v>30.105168648420513</v>
      </c>
      <c r="AQ18" s="13">
        <v>19.67063618905231</v>
      </c>
      <c r="AR18" s="13">
        <v>21.299838750000003</v>
      </c>
      <c r="AS18" s="13">
        <v>52.333027627943849</v>
      </c>
      <c r="AT18" s="13">
        <v>34.825497080841537</v>
      </c>
      <c r="AU18" s="13">
        <v>35.407145140294162</v>
      </c>
      <c r="AV18" s="635"/>
      <c r="AW18" s="13">
        <f t="shared" si="34"/>
        <v>90</v>
      </c>
      <c r="AX18" s="13">
        <f t="shared" si="35"/>
        <v>85</v>
      </c>
      <c r="AY18" s="13">
        <f t="shared" si="36"/>
        <v>85</v>
      </c>
      <c r="AZ18" s="13">
        <f t="shared" si="37"/>
        <v>95</v>
      </c>
      <c r="BA18" s="7">
        <f t="shared" si="38"/>
        <v>65</v>
      </c>
      <c r="BB18" s="7">
        <f t="shared" si="39"/>
        <v>80</v>
      </c>
      <c r="BC18" s="7">
        <f t="shared" si="40"/>
        <v>85</v>
      </c>
      <c r="BD18" s="7">
        <f t="shared" si="41"/>
        <v>90</v>
      </c>
      <c r="BE18" s="7">
        <f t="shared" si="42"/>
        <v>95</v>
      </c>
      <c r="BF18" s="7">
        <f t="shared" si="43"/>
        <v>100</v>
      </c>
      <c r="BG18" s="7">
        <f t="shared" si="30"/>
        <v>59.199230071917668</v>
      </c>
      <c r="BH18" s="7">
        <f t="shared" si="22"/>
        <v>49.624422585295896</v>
      </c>
      <c r="BI18" s="7">
        <f t="shared" si="11"/>
        <v>24.141240799839707</v>
      </c>
      <c r="BJ18" s="59">
        <f t="shared" si="24"/>
        <v>34.405130688971923</v>
      </c>
      <c r="BK18" s="59">
        <f>AP18+AQ18</f>
        <v>49.775804837472819</v>
      </c>
      <c r="BL18" s="59">
        <f t="shared" si="23"/>
        <v>73.632866377943856</v>
      </c>
      <c r="BM18" s="59">
        <f t="shared" si="25"/>
        <v>70.232642221135706</v>
      </c>
      <c r="BO18" s="10" t="s">
        <v>21</v>
      </c>
      <c r="BP18" s="13">
        <f t="shared" si="5"/>
        <v>140</v>
      </c>
      <c r="BQ18" s="13">
        <f t="shared" si="5"/>
        <v>175</v>
      </c>
      <c r="BR18" s="13">
        <f t="shared" si="5"/>
        <v>180</v>
      </c>
      <c r="BS18" s="13">
        <f t="shared" si="5"/>
        <v>145</v>
      </c>
      <c r="BT18" s="13">
        <f t="shared" si="5"/>
        <v>175</v>
      </c>
      <c r="BU18" s="13">
        <f t="shared" si="5"/>
        <v>195</v>
      </c>
      <c r="BV18" s="13">
        <f t="shared" si="5"/>
        <v>108.82365265721357</v>
      </c>
      <c r="BW18" s="13">
        <f t="shared" si="5"/>
        <v>58.546371488811637</v>
      </c>
      <c r="BX18" s="13">
        <f t="shared" si="5"/>
        <v>123.40867121541667</v>
      </c>
      <c r="BY18" s="13"/>
      <c r="BZ18" s="212"/>
      <c r="CA18" s="208"/>
      <c r="CB18" s="27"/>
      <c r="CC18" s="439"/>
      <c r="CD18" s="439"/>
      <c r="CE18" s="439"/>
      <c r="CF18" s="439"/>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679"/>
      <c r="DN18" s="679"/>
      <c r="DO18" s="679"/>
      <c r="DP18" s="679"/>
      <c r="DQ18" s="679"/>
      <c r="DR18" s="679"/>
      <c r="DS18" s="679"/>
      <c r="DT18" s="679"/>
      <c r="DU18" s="679"/>
      <c r="DV18" s="679"/>
      <c r="DW18" s="679"/>
      <c r="DX18" s="679"/>
      <c r="DY18" s="679"/>
      <c r="DZ18" s="679"/>
    </row>
    <row r="19" spans="2:130" x14ac:dyDescent="0.3">
      <c r="B19" s="52" t="s">
        <v>19</v>
      </c>
      <c r="C19" s="662">
        <v>60</v>
      </c>
      <c r="D19" s="662">
        <v>65</v>
      </c>
      <c r="E19" s="662">
        <v>70</v>
      </c>
      <c r="F19" s="662">
        <v>70</v>
      </c>
      <c r="G19" s="662">
        <v>75</v>
      </c>
      <c r="H19" s="662">
        <v>75</v>
      </c>
      <c r="I19" s="662">
        <v>176</v>
      </c>
      <c r="J19" s="662">
        <v>151.35999999999999</v>
      </c>
      <c r="K19" s="662">
        <v>158.928</v>
      </c>
      <c r="L19" s="662">
        <v>162.70398317752765</v>
      </c>
      <c r="M19" s="217">
        <f t="shared" si="13"/>
        <v>5.0000000000000044E-2</v>
      </c>
      <c r="N19" s="217">
        <f t="shared" si="8"/>
        <v>2.3759080700239466E-2</v>
      </c>
      <c r="O19" s="198"/>
      <c r="P19" s="54">
        <v>15</v>
      </c>
      <c r="Q19" s="54">
        <v>15</v>
      </c>
      <c r="R19" s="54">
        <v>20</v>
      </c>
      <c r="S19" s="54">
        <v>20</v>
      </c>
      <c r="T19" s="54">
        <v>20</v>
      </c>
      <c r="U19" s="54">
        <v>20</v>
      </c>
      <c r="V19" s="54">
        <v>20</v>
      </c>
      <c r="W19" s="54">
        <v>20</v>
      </c>
      <c r="X19" s="54">
        <v>20</v>
      </c>
      <c r="Y19" s="54">
        <v>20</v>
      </c>
      <c r="Z19" s="54">
        <v>20</v>
      </c>
      <c r="AA19" s="54">
        <v>20</v>
      </c>
      <c r="AB19" s="54">
        <v>20</v>
      </c>
      <c r="AC19" s="54">
        <v>20</v>
      </c>
      <c r="AD19" s="611">
        <v>20</v>
      </c>
      <c r="AE19" s="611">
        <v>20</v>
      </c>
      <c r="AF19" s="611">
        <v>20</v>
      </c>
      <c r="AG19" s="611">
        <v>20</v>
      </c>
      <c r="AH19" s="611">
        <v>44</v>
      </c>
      <c r="AI19" s="611">
        <v>44</v>
      </c>
      <c r="AJ19" s="611">
        <v>44</v>
      </c>
      <c r="AK19" s="611">
        <v>44</v>
      </c>
      <c r="AL19" s="611">
        <v>37.839999999999996</v>
      </c>
      <c r="AM19" s="611">
        <v>37.839999999999996</v>
      </c>
      <c r="AN19" s="611">
        <v>37.839999999999996</v>
      </c>
      <c r="AO19" s="611">
        <v>37.839999999999996</v>
      </c>
      <c r="AP19" s="611">
        <v>39.731999999999999</v>
      </c>
      <c r="AQ19" s="611">
        <v>39.731999999999999</v>
      </c>
      <c r="AR19" s="611">
        <v>39.731999999999999</v>
      </c>
      <c r="AS19" s="611">
        <v>39.731999999999999</v>
      </c>
      <c r="AT19" s="611">
        <v>41.718600000000002</v>
      </c>
      <c r="AU19" s="611">
        <v>41.718600000000002</v>
      </c>
      <c r="AV19" s="635"/>
      <c r="AW19" s="54">
        <f t="shared" si="34"/>
        <v>35</v>
      </c>
      <c r="AX19" s="54">
        <f t="shared" si="35"/>
        <v>30</v>
      </c>
      <c r="AY19" s="54">
        <f t="shared" si="36"/>
        <v>40</v>
      </c>
      <c r="AZ19" s="54">
        <f t="shared" si="37"/>
        <v>40</v>
      </c>
      <c r="BA19" s="54">
        <f t="shared" si="38"/>
        <v>40</v>
      </c>
      <c r="BB19" s="54">
        <f t="shared" si="39"/>
        <v>40</v>
      </c>
      <c r="BC19" s="54">
        <f t="shared" si="40"/>
        <v>40</v>
      </c>
      <c r="BD19" s="54">
        <f t="shared" si="41"/>
        <v>40</v>
      </c>
      <c r="BE19" s="54">
        <f t="shared" si="42"/>
        <v>40</v>
      </c>
      <c r="BF19" s="54">
        <f t="shared" si="43"/>
        <v>40</v>
      </c>
      <c r="BG19" s="54">
        <f t="shared" si="30"/>
        <v>88</v>
      </c>
      <c r="BH19" s="54">
        <f t="shared" si="22"/>
        <v>88</v>
      </c>
      <c r="BI19" s="54">
        <f t="shared" si="11"/>
        <v>75.679999999999993</v>
      </c>
      <c r="BJ19" s="516">
        <f t="shared" si="24"/>
        <v>75.679999999999993</v>
      </c>
      <c r="BK19" s="620">
        <f>AP19+AQ19</f>
        <v>79.463999999999999</v>
      </c>
      <c r="BL19" s="620">
        <f t="shared" si="23"/>
        <v>79.463999999999999</v>
      </c>
      <c r="BM19" s="620">
        <f t="shared" si="25"/>
        <v>83.437200000000004</v>
      </c>
      <c r="BO19" s="52" t="s">
        <v>19</v>
      </c>
      <c r="BP19" s="54">
        <f t="shared" si="5"/>
        <v>60</v>
      </c>
      <c r="BQ19" s="54">
        <f t="shared" si="5"/>
        <v>65</v>
      </c>
      <c r="BR19" s="54">
        <f t="shared" si="5"/>
        <v>70</v>
      </c>
      <c r="BS19" s="54">
        <f t="shared" si="5"/>
        <v>70</v>
      </c>
      <c r="BT19" s="54">
        <f t="shared" si="5"/>
        <v>75</v>
      </c>
      <c r="BU19" s="54">
        <f t="shared" si="5"/>
        <v>75</v>
      </c>
      <c r="BV19" s="54">
        <f t="shared" si="5"/>
        <v>176</v>
      </c>
      <c r="BW19" s="54">
        <f t="shared" si="5"/>
        <v>151.35999999999999</v>
      </c>
      <c r="BX19" s="54">
        <f t="shared" si="5"/>
        <v>158.928</v>
      </c>
      <c r="BY19" s="54"/>
      <c r="BZ19" s="216"/>
      <c r="CA19" s="217"/>
      <c r="CB19" s="2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row>
    <row r="20" spans="2:130" x14ac:dyDescent="0.3">
      <c r="B20" s="20" t="s">
        <v>12</v>
      </c>
      <c r="C20" s="495">
        <v>535</v>
      </c>
      <c r="D20" s="495">
        <v>540</v>
      </c>
      <c r="E20" s="495">
        <v>515</v>
      </c>
      <c r="F20" s="495">
        <v>560</v>
      </c>
      <c r="G20" s="495">
        <v>570</v>
      </c>
      <c r="H20" s="495">
        <v>565</v>
      </c>
      <c r="I20" s="495">
        <f t="shared" ref="I20:L20" si="45">SUM(I21:I25)</f>
        <v>694.51646127703043</v>
      </c>
      <c r="J20" s="663">
        <f t="shared" si="45"/>
        <v>626.46960473982051</v>
      </c>
      <c r="K20" s="495">
        <f t="shared" si="45"/>
        <v>650.51588934664642</v>
      </c>
      <c r="L20" s="495">
        <f t="shared" si="45"/>
        <v>632.15506644477148</v>
      </c>
      <c r="M20" s="210">
        <f t="shared" si="13"/>
        <v>3.8383800945638091E-2</v>
      </c>
      <c r="N20" s="210">
        <f t="shared" si="8"/>
        <v>-2.8225018331705765E-2</v>
      </c>
      <c r="O20" s="198"/>
      <c r="P20" s="50">
        <v>145</v>
      </c>
      <c r="Q20" s="50">
        <v>125</v>
      </c>
      <c r="R20" s="50">
        <v>135</v>
      </c>
      <c r="S20" s="50">
        <v>130</v>
      </c>
      <c r="T20" s="50">
        <v>125</v>
      </c>
      <c r="U20" s="50">
        <v>115</v>
      </c>
      <c r="V20" s="50">
        <v>140</v>
      </c>
      <c r="W20" s="50">
        <v>135</v>
      </c>
      <c r="X20" s="50">
        <v>165</v>
      </c>
      <c r="Y20" s="50">
        <v>130</v>
      </c>
      <c r="Z20" s="50">
        <v>150</v>
      </c>
      <c r="AA20" s="50">
        <v>135</v>
      </c>
      <c r="AB20" s="50">
        <v>160</v>
      </c>
      <c r="AC20" s="50">
        <v>135</v>
      </c>
      <c r="AD20" s="50">
        <v>145</v>
      </c>
      <c r="AE20" s="50">
        <v>135</v>
      </c>
      <c r="AF20" s="50">
        <v>155</v>
      </c>
      <c r="AG20" s="50">
        <v>140</v>
      </c>
      <c r="AH20" s="50">
        <f t="shared" ref="AH20:AU20" si="46">SUM(AH21:AH25)</f>
        <v>138.31310050849137</v>
      </c>
      <c r="AI20" s="50">
        <f t="shared" si="46"/>
        <v>204.77936100436276</v>
      </c>
      <c r="AJ20" s="50">
        <f t="shared" si="46"/>
        <v>161.70944925809621</v>
      </c>
      <c r="AK20" s="50">
        <f t="shared" si="46"/>
        <v>189.71455050608012</v>
      </c>
      <c r="AL20" s="50">
        <f t="shared" si="46"/>
        <v>189.3129563080638</v>
      </c>
      <c r="AM20" s="50">
        <f t="shared" si="46"/>
        <v>113.83758695622069</v>
      </c>
      <c r="AN20" s="50">
        <f t="shared" si="46"/>
        <v>130.88037196144182</v>
      </c>
      <c r="AO20" s="50">
        <f t="shared" si="46"/>
        <v>190.24815361513328</v>
      </c>
      <c r="AP20" s="50">
        <f t="shared" si="46"/>
        <v>119.4245332358193</v>
      </c>
      <c r="AQ20" s="50">
        <f t="shared" si="46"/>
        <v>195.3527085215589</v>
      </c>
      <c r="AR20" s="50">
        <f t="shared" si="46"/>
        <v>145.96156455209407</v>
      </c>
      <c r="AS20" s="50">
        <f t="shared" si="46"/>
        <v>189.77708303717418</v>
      </c>
      <c r="AT20" s="50">
        <f t="shared" si="46"/>
        <v>113.60834466280978</v>
      </c>
      <c r="AU20" s="50">
        <f t="shared" si="46"/>
        <v>158.16927380223922</v>
      </c>
      <c r="AV20" s="635"/>
      <c r="AW20" s="50">
        <f t="shared" ref="AW20:AY20" si="47">SUM(AW21:AW25)</f>
        <v>270</v>
      </c>
      <c r="AX20" s="50">
        <f t="shared" si="47"/>
        <v>270</v>
      </c>
      <c r="AY20" s="50">
        <f t="shared" si="47"/>
        <v>265</v>
      </c>
      <c r="AZ20" s="50">
        <f>SUM(AZ21:AZ25)</f>
        <v>240</v>
      </c>
      <c r="BA20" s="50">
        <f>SUM(BA21:BA25)</f>
        <v>275</v>
      </c>
      <c r="BB20" s="50">
        <f t="shared" ref="BB20:BE20" si="48">SUM(BB21:BB25)</f>
        <v>295</v>
      </c>
      <c r="BC20" s="50">
        <f t="shared" si="48"/>
        <v>285</v>
      </c>
      <c r="BD20" s="50">
        <f t="shared" si="48"/>
        <v>295</v>
      </c>
      <c r="BE20" s="50">
        <f t="shared" si="48"/>
        <v>280</v>
      </c>
      <c r="BF20" s="50">
        <f>SUM(BF21:BF25)</f>
        <v>295</v>
      </c>
      <c r="BG20" s="50">
        <f t="shared" si="30"/>
        <v>343.09246151285413</v>
      </c>
      <c r="BH20" s="50">
        <f t="shared" si="22"/>
        <v>351.4239997641763</v>
      </c>
      <c r="BI20" s="50">
        <f t="shared" si="11"/>
        <v>303.15054326428447</v>
      </c>
      <c r="BJ20" s="50">
        <f t="shared" si="24"/>
        <v>321.1285255765751</v>
      </c>
      <c r="BK20" s="50">
        <f>AP20+AQ20</f>
        <v>314.77724175737819</v>
      </c>
      <c r="BL20" s="50">
        <f t="shared" si="23"/>
        <v>335.73864758926823</v>
      </c>
      <c r="BM20" s="50">
        <f t="shared" si="25"/>
        <v>271.77761846504899</v>
      </c>
      <c r="BO20" s="20" t="s">
        <v>12</v>
      </c>
      <c r="BP20" s="50">
        <f t="shared" si="5"/>
        <v>535</v>
      </c>
      <c r="BQ20" s="50">
        <f t="shared" si="5"/>
        <v>540</v>
      </c>
      <c r="BR20" s="50">
        <f t="shared" si="5"/>
        <v>515</v>
      </c>
      <c r="BS20" s="50">
        <f t="shared" si="5"/>
        <v>560</v>
      </c>
      <c r="BT20" s="50">
        <f t="shared" si="5"/>
        <v>570</v>
      </c>
      <c r="BU20" s="50">
        <f t="shared" si="5"/>
        <v>565</v>
      </c>
      <c r="BV20" s="50">
        <f t="shared" si="5"/>
        <v>694.51646127703043</v>
      </c>
      <c r="BW20" s="50">
        <f t="shared" si="5"/>
        <v>626.46960473982051</v>
      </c>
      <c r="BX20" s="50">
        <f t="shared" si="5"/>
        <v>650.51588934664642</v>
      </c>
      <c r="BY20" s="50">
        <f>L20</f>
        <v>632.15506644477148</v>
      </c>
      <c r="BZ20" s="210">
        <f t="shared" si="31"/>
        <v>3.8383800945638091E-2</v>
      </c>
      <c r="CA20" s="210">
        <f>N20</f>
        <v>-2.8225018331705765E-2</v>
      </c>
      <c r="CB20" s="198"/>
      <c r="CC20" s="444">
        <f t="shared" ref="CC20:DH20" si="49">P20</f>
        <v>145</v>
      </c>
      <c r="CD20" s="444">
        <f t="shared" si="49"/>
        <v>125</v>
      </c>
      <c r="CE20" s="444">
        <f t="shared" si="49"/>
        <v>135</v>
      </c>
      <c r="CF20" s="444">
        <f t="shared" si="49"/>
        <v>130</v>
      </c>
      <c r="CG20" s="444">
        <f t="shared" si="49"/>
        <v>125</v>
      </c>
      <c r="CH20" s="444">
        <f t="shared" si="49"/>
        <v>115</v>
      </c>
      <c r="CI20" s="444">
        <f t="shared" si="49"/>
        <v>140</v>
      </c>
      <c r="CJ20" s="444">
        <f t="shared" si="49"/>
        <v>135</v>
      </c>
      <c r="CK20" s="444">
        <f t="shared" si="49"/>
        <v>165</v>
      </c>
      <c r="CL20" s="444">
        <f t="shared" si="49"/>
        <v>130</v>
      </c>
      <c r="CM20" s="444">
        <f t="shared" si="49"/>
        <v>150</v>
      </c>
      <c r="CN20" s="444">
        <f t="shared" si="49"/>
        <v>135</v>
      </c>
      <c r="CO20" s="444">
        <f t="shared" si="49"/>
        <v>160</v>
      </c>
      <c r="CP20" s="444">
        <f t="shared" si="49"/>
        <v>135</v>
      </c>
      <c r="CQ20" s="444">
        <f t="shared" si="49"/>
        <v>145</v>
      </c>
      <c r="CR20" s="444">
        <f t="shared" si="49"/>
        <v>135</v>
      </c>
      <c r="CS20" s="444">
        <f t="shared" si="49"/>
        <v>155</v>
      </c>
      <c r="CT20" s="444">
        <f t="shared" si="49"/>
        <v>140</v>
      </c>
      <c r="CU20" s="444">
        <f t="shared" si="49"/>
        <v>138.31310050849137</v>
      </c>
      <c r="CV20" s="444">
        <f t="shared" si="49"/>
        <v>204.77936100436276</v>
      </c>
      <c r="CW20" s="444">
        <f t="shared" si="49"/>
        <v>161.70944925809621</v>
      </c>
      <c r="CX20" s="444">
        <f t="shared" si="49"/>
        <v>189.71455050608012</v>
      </c>
      <c r="CY20" s="444">
        <f t="shared" si="49"/>
        <v>189.3129563080638</v>
      </c>
      <c r="CZ20" s="444">
        <f t="shared" si="49"/>
        <v>113.83758695622069</v>
      </c>
      <c r="DA20" s="444">
        <f t="shared" si="49"/>
        <v>130.88037196144182</v>
      </c>
      <c r="DB20" s="444">
        <f t="shared" si="49"/>
        <v>190.24815361513328</v>
      </c>
      <c r="DC20" s="444">
        <f t="shared" si="49"/>
        <v>119.4245332358193</v>
      </c>
      <c r="DD20" s="444">
        <f t="shared" si="49"/>
        <v>195.3527085215589</v>
      </c>
      <c r="DE20" s="444">
        <f t="shared" si="49"/>
        <v>145.96156455209407</v>
      </c>
      <c r="DF20" s="444">
        <f t="shared" si="49"/>
        <v>189.77708303717418</v>
      </c>
      <c r="DG20" s="444">
        <f t="shared" si="49"/>
        <v>113.60834466280978</v>
      </c>
      <c r="DH20" s="444">
        <f t="shared" si="49"/>
        <v>158.16927380223922</v>
      </c>
      <c r="DI20" s="444"/>
      <c r="DJ20" s="444">
        <f t="shared" ref="DJ20:DZ20" si="50">AW20</f>
        <v>270</v>
      </c>
      <c r="DK20" s="444">
        <f t="shared" si="50"/>
        <v>270</v>
      </c>
      <c r="DL20" s="444">
        <f t="shared" si="50"/>
        <v>265</v>
      </c>
      <c r="DM20" s="444">
        <f t="shared" si="50"/>
        <v>240</v>
      </c>
      <c r="DN20" s="444">
        <f t="shared" si="50"/>
        <v>275</v>
      </c>
      <c r="DO20" s="444">
        <f t="shared" si="50"/>
        <v>295</v>
      </c>
      <c r="DP20" s="444">
        <f t="shared" si="50"/>
        <v>285</v>
      </c>
      <c r="DQ20" s="444">
        <f t="shared" si="50"/>
        <v>295</v>
      </c>
      <c r="DR20" s="444">
        <f t="shared" si="50"/>
        <v>280</v>
      </c>
      <c r="DS20" s="444">
        <f t="shared" si="50"/>
        <v>295</v>
      </c>
      <c r="DT20" s="444">
        <f t="shared" si="50"/>
        <v>343.09246151285413</v>
      </c>
      <c r="DU20" s="444">
        <f t="shared" si="50"/>
        <v>351.4239997641763</v>
      </c>
      <c r="DV20" s="444">
        <f t="shared" si="50"/>
        <v>303.15054326428447</v>
      </c>
      <c r="DW20" s="444">
        <f t="shared" si="50"/>
        <v>321.1285255765751</v>
      </c>
      <c r="DX20" s="444">
        <f t="shared" si="50"/>
        <v>314.77724175737819</v>
      </c>
      <c r="DY20" s="444">
        <f t="shared" si="50"/>
        <v>335.73864758926823</v>
      </c>
      <c r="DZ20" s="444">
        <f t="shared" si="50"/>
        <v>271.77761846504899</v>
      </c>
    </row>
    <row r="21" spans="2:130" x14ac:dyDescent="0.3">
      <c r="B21" s="10" t="s">
        <v>15</v>
      </c>
      <c r="C21" s="486">
        <v>55</v>
      </c>
      <c r="D21" s="486">
        <v>55</v>
      </c>
      <c r="E21" s="486">
        <v>55</v>
      </c>
      <c r="F21" s="486">
        <v>50</v>
      </c>
      <c r="G21" s="486">
        <v>50</v>
      </c>
      <c r="H21" s="486">
        <v>50</v>
      </c>
      <c r="I21" s="486">
        <v>77.014946329978727</v>
      </c>
      <c r="J21" s="486">
        <v>90.712189980034267</v>
      </c>
      <c r="K21" s="486">
        <v>98.159229472080838</v>
      </c>
      <c r="L21" s="486">
        <v>105.90811097892359</v>
      </c>
      <c r="M21" s="208">
        <f t="shared" si="13"/>
        <v>8.2095245343384082E-2</v>
      </c>
      <c r="N21" s="208">
        <f t="shared" si="8"/>
        <v>7.8941955316048418E-2</v>
      </c>
      <c r="O21" s="198"/>
      <c r="P21" s="13">
        <v>15</v>
      </c>
      <c r="Q21" s="13">
        <v>10</v>
      </c>
      <c r="R21" s="13">
        <v>15</v>
      </c>
      <c r="S21" s="13">
        <v>15</v>
      </c>
      <c r="T21" s="13">
        <v>10</v>
      </c>
      <c r="U21" s="13">
        <v>10</v>
      </c>
      <c r="V21" s="13">
        <v>15</v>
      </c>
      <c r="W21" s="13">
        <v>10</v>
      </c>
      <c r="X21" s="13">
        <v>15</v>
      </c>
      <c r="Y21" s="13">
        <v>10</v>
      </c>
      <c r="Z21" s="13">
        <v>15</v>
      </c>
      <c r="AA21" s="13">
        <v>10</v>
      </c>
      <c r="AB21" s="13">
        <v>15</v>
      </c>
      <c r="AC21" s="13">
        <v>10</v>
      </c>
      <c r="AD21" s="13">
        <v>15</v>
      </c>
      <c r="AE21" s="13">
        <v>10</v>
      </c>
      <c r="AF21" s="13">
        <v>15</v>
      </c>
      <c r="AG21" s="13">
        <v>10</v>
      </c>
      <c r="AH21" s="13">
        <v>9.0362369441903034</v>
      </c>
      <c r="AI21" s="13">
        <v>22.659569795262811</v>
      </c>
      <c r="AJ21" s="13">
        <v>22.659569795262811</v>
      </c>
      <c r="AK21" s="13">
        <v>22.659569795262811</v>
      </c>
      <c r="AL21" s="13">
        <v>22.501351561873545</v>
      </c>
      <c r="AM21" s="13">
        <v>20.806580417257962</v>
      </c>
      <c r="AN21" s="13">
        <v>22.538902743021016</v>
      </c>
      <c r="AO21" s="13">
        <v>24.865355257881731</v>
      </c>
      <c r="AP21" s="13">
        <v>25.163108317084902</v>
      </c>
      <c r="AQ21" s="13">
        <v>25.163108317084902</v>
      </c>
      <c r="AR21" s="13">
        <v>24.808578715520675</v>
      </c>
      <c r="AS21" s="13">
        <v>23.02443412239036</v>
      </c>
      <c r="AT21" s="13">
        <v>24.111879358194802</v>
      </c>
      <c r="AU21" s="13">
        <v>24.294279575416883</v>
      </c>
      <c r="AV21" s="635"/>
      <c r="AW21" s="13">
        <f t="shared" ref="AW21:AW25" si="51">D21-AX21</f>
        <v>30</v>
      </c>
      <c r="AX21" s="13">
        <f t="shared" ref="AX21:AX25" si="52">SUM(P21:Q21)</f>
        <v>25</v>
      </c>
      <c r="AY21" s="13">
        <f t="shared" ref="AY21:AY25" si="53">SUM(R21:S21)</f>
        <v>30</v>
      </c>
      <c r="AZ21" s="7">
        <f t="shared" ref="AZ21:AZ25" si="54">SUM(T21:U21)</f>
        <v>20</v>
      </c>
      <c r="BA21" s="13">
        <f t="shared" ref="BA21:BA25" si="55">SUM(V21:W21)</f>
        <v>25</v>
      </c>
      <c r="BB21" s="13">
        <f t="shared" ref="BB21:BB25" si="56">SUM(X21:Y21)</f>
        <v>25</v>
      </c>
      <c r="BC21" s="13">
        <f t="shared" ref="BC21:BC25" si="57">SUM(Z21:AA21)</f>
        <v>25</v>
      </c>
      <c r="BD21" s="13">
        <f t="shared" ref="BD21:BD25" si="58">SUM(AB21:AC21)</f>
        <v>25</v>
      </c>
      <c r="BE21" s="13">
        <f t="shared" ref="BE21:BE25" si="59">SUM(AD21:AE21)</f>
        <v>25</v>
      </c>
      <c r="BF21" s="13">
        <f t="shared" ref="BF21:BF25" si="60">SUM(AF21:AG21)</f>
        <v>25</v>
      </c>
      <c r="BG21" s="13">
        <f t="shared" si="30"/>
        <v>31.695806739453115</v>
      </c>
      <c r="BH21" s="13">
        <f t="shared" si="22"/>
        <v>45.319139590525623</v>
      </c>
      <c r="BI21" s="13">
        <f t="shared" si="11"/>
        <v>43.30793197913151</v>
      </c>
      <c r="BJ21" s="59">
        <f t="shared" si="24"/>
        <v>47.404258000902743</v>
      </c>
      <c r="BK21" s="59">
        <f t="shared" si="44"/>
        <v>50.326216634169803</v>
      </c>
      <c r="BL21" s="59">
        <f t="shared" si="23"/>
        <v>47.833012837911035</v>
      </c>
      <c r="BM21" s="59">
        <f t="shared" si="25"/>
        <v>48.406158933611685</v>
      </c>
      <c r="BO21" s="10" t="s">
        <v>15</v>
      </c>
      <c r="BP21" s="13">
        <f t="shared" si="5"/>
        <v>55</v>
      </c>
      <c r="BQ21" s="13">
        <f t="shared" si="5"/>
        <v>55</v>
      </c>
      <c r="BR21" s="13">
        <f t="shared" si="5"/>
        <v>55</v>
      </c>
      <c r="BS21" s="13">
        <f t="shared" si="5"/>
        <v>50</v>
      </c>
      <c r="BT21" s="13">
        <f t="shared" si="5"/>
        <v>50</v>
      </c>
      <c r="BU21" s="13">
        <f t="shared" si="5"/>
        <v>50</v>
      </c>
      <c r="BV21" s="13">
        <f t="shared" si="5"/>
        <v>77.014946329978727</v>
      </c>
      <c r="BW21" s="13">
        <f t="shared" si="5"/>
        <v>90.712189980034267</v>
      </c>
      <c r="BX21" s="13">
        <f t="shared" si="5"/>
        <v>98.159229472080838</v>
      </c>
      <c r="BY21" s="13"/>
      <c r="BZ21" s="212"/>
      <c r="CA21" s="208"/>
      <c r="CB21" s="27"/>
      <c r="CC21" s="439"/>
      <c r="CD21" s="439"/>
      <c r="CE21" s="439"/>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679"/>
      <c r="DN21" s="679"/>
      <c r="DO21" s="679"/>
      <c r="DP21" s="679"/>
      <c r="DQ21" s="679"/>
      <c r="DR21" s="679"/>
      <c r="DS21" s="679"/>
      <c r="DT21" s="679"/>
      <c r="DU21" s="679"/>
      <c r="DV21" s="679"/>
      <c r="DW21" s="679"/>
      <c r="DX21" s="679"/>
      <c r="DY21" s="679"/>
      <c r="DZ21" s="679"/>
    </row>
    <row r="22" spans="2:130" x14ac:dyDescent="0.3">
      <c r="B22" s="10" t="s">
        <v>16</v>
      </c>
      <c r="C22" s="486">
        <v>110</v>
      </c>
      <c r="D22" s="486">
        <v>105</v>
      </c>
      <c r="E22" s="486">
        <v>75</v>
      </c>
      <c r="F22" s="486">
        <v>110</v>
      </c>
      <c r="G22" s="486">
        <v>115</v>
      </c>
      <c r="H22" s="486">
        <v>105</v>
      </c>
      <c r="I22" s="486">
        <v>125.53667726747582</v>
      </c>
      <c r="J22" s="486">
        <v>117.69733555356979</v>
      </c>
      <c r="K22" s="486">
        <v>120.85301434480328</v>
      </c>
      <c r="L22" s="486">
        <v>124.84445347906322</v>
      </c>
      <c r="M22" s="208">
        <f t="shared" si="13"/>
        <v>2.6811811638651761E-2</v>
      </c>
      <c r="N22" s="208">
        <f t="shared" si="8"/>
        <v>3.3027220346130814E-2</v>
      </c>
      <c r="O22" s="198"/>
      <c r="P22" s="13">
        <v>30</v>
      </c>
      <c r="Q22" s="13">
        <v>20</v>
      </c>
      <c r="R22" s="13">
        <v>20</v>
      </c>
      <c r="S22" s="13">
        <v>20</v>
      </c>
      <c r="T22" s="13">
        <v>20</v>
      </c>
      <c r="U22" s="13">
        <v>15</v>
      </c>
      <c r="V22" s="13">
        <v>30</v>
      </c>
      <c r="W22" s="13">
        <v>25</v>
      </c>
      <c r="X22" s="13">
        <v>35</v>
      </c>
      <c r="Y22" s="13">
        <v>25</v>
      </c>
      <c r="Z22" s="13">
        <v>35</v>
      </c>
      <c r="AA22" s="13">
        <v>25</v>
      </c>
      <c r="AB22" s="13">
        <v>35</v>
      </c>
      <c r="AC22" s="13">
        <v>25</v>
      </c>
      <c r="AD22" s="13">
        <v>30</v>
      </c>
      <c r="AE22" s="13">
        <v>25</v>
      </c>
      <c r="AF22" s="13">
        <v>30</v>
      </c>
      <c r="AG22" s="13">
        <v>25</v>
      </c>
      <c r="AH22" s="13">
        <v>31.384169316868956</v>
      </c>
      <c r="AI22" s="13">
        <v>31.384169316868956</v>
      </c>
      <c r="AJ22" s="13">
        <v>31.384169316868956</v>
      </c>
      <c r="AK22" s="13">
        <v>31.384169316868956</v>
      </c>
      <c r="AL22" s="13">
        <v>27.330455502244643</v>
      </c>
      <c r="AM22" s="13">
        <v>25.934241495476286</v>
      </c>
      <c r="AN22" s="13">
        <v>29.475077345124348</v>
      </c>
      <c r="AO22" s="13">
        <v>32.767025311763504</v>
      </c>
      <c r="AP22" s="13">
        <v>31.289978813238626</v>
      </c>
      <c r="AQ22" s="13">
        <v>31.289978813238626</v>
      </c>
      <c r="AR22" s="13">
        <v>30.709207689263259</v>
      </c>
      <c r="AS22" s="13">
        <v>27.563849029062787</v>
      </c>
      <c r="AT22" s="13">
        <v>29.3994496165203</v>
      </c>
      <c r="AU22" s="13">
        <v>29.603815455282422</v>
      </c>
      <c r="AV22" s="635"/>
      <c r="AW22" s="13">
        <f t="shared" si="51"/>
        <v>55</v>
      </c>
      <c r="AX22" s="13">
        <f t="shared" si="52"/>
        <v>50</v>
      </c>
      <c r="AY22" s="13">
        <f t="shared" si="53"/>
        <v>40</v>
      </c>
      <c r="AZ22" s="13">
        <f t="shared" si="54"/>
        <v>35</v>
      </c>
      <c r="BA22" s="13">
        <f t="shared" si="55"/>
        <v>55</v>
      </c>
      <c r="BB22" s="13">
        <f t="shared" si="56"/>
        <v>60</v>
      </c>
      <c r="BC22" s="13">
        <f t="shared" si="57"/>
        <v>60</v>
      </c>
      <c r="BD22" s="13">
        <f t="shared" si="58"/>
        <v>60</v>
      </c>
      <c r="BE22" s="13">
        <f t="shared" si="59"/>
        <v>55</v>
      </c>
      <c r="BF22" s="13">
        <f t="shared" si="60"/>
        <v>55</v>
      </c>
      <c r="BG22" s="13">
        <f t="shared" si="30"/>
        <v>62.768338633737912</v>
      </c>
      <c r="BH22" s="13">
        <f t="shared" si="22"/>
        <v>62.768338633737912</v>
      </c>
      <c r="BI22" s="13">
        <f t="shared" si="11"/>
        <v>53.264696997720932</v>
      </c>
      <c r="BJ22" s="59">
        <f t="shared" si="24"/>
        <v>62.242102656887852</v>
      </c>
      <c r="BK22" s="59">
        <f t="shared" si="44"/>
        <v>62.579957626477253</v>
      </c>
      <c r="BL22" s="59">
        <f t="shared" si="23"/>
        <v>58.273056718326046</v>
      </c>
      <c r="BM22" s="59">
        <f t="shared" si="25"/>
        <v>59.003265071802723</v>
      </c>
      <c r="BO22" s="10" t="s">
        <v>16</v>
      </c>
      <c r="BP22" s="13">
        <f t="shared" ref="BP22:BX56" si="61">C22</f>
        <v>110</v>
      </c>
      <c r="BQ22" s="13">
        <f t="shared" si="61"/>
        <v>105</v>
      </c>
      <c r="BR22" s="13">
        <f t="shared" si="61"/>
        <v>75</v>
      </c>
      <c r="BS22" s="13">
        <f t="shared" si="61"/>
        <v>110</v>
      </c>
      <c r="BT22" s="13">
        <f t="shared" si="61"/>
        <v>115</v>
      </c>
      <c r="BU22" s="13">
        <f t="shared" si="61"/>
        <v>105</v>
      </c>
      <c r="BV22" s="13">
        <f t="shared" si="61"/>
        <v>125.53667726747582</v>
      </c>
      <c r="BW22" s="13">
        <f t="shared" si="61"/>
        <v>117.69733555356979</v>
      </c>
      <c r="BX22" s="13">
        <f t="shared" si="61"/>
        <v>120.85301434480328</v>
      </c>
      <c r="BY22" s="13"/>
      <c r="BZ22" s="212"/>
      <c r="CA22" s="208"/>
      <c r="CB22" s="301"/>
      <c r="CC22" s="439"/>
      <c r="CD22" s="439"/>
      <c r="CE22" s="439"/>
      <c r="CF22" s="439"/>
      <c r="CG22" s="439"/>
      <c r="CH22" s="439"/>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679"/>
      <c r="DN22" s="679"/>
      <c r="DO22" s="679"/>
      <c r="DP22" s="679"/>
      <c r="DQ22" s="679"/>
      <c r="DR22" s="679"/>
      <c r="DS22" s="679"/>
      <c r="DT22" s="679"/>
      <c r="DU22" s="679"/>
      <c r="DV22" s="679"/>
      <c r="DW22" s="679"/>
      <c r="DX22" s="679"/>
      <c r="DY22" s="679"/>
      <c r="DZ22" s="679"/>
    </row>
    <row r="23" spans="2:130" x14ac:dyDescent="0.3">
      <c r="B23" s="10" t="s">
        <v>17</v>
      </c>
      <c r="C23" s="486">
        <v>10</v>
      </c>
      <c r="D23" s="486">
        <v>10</v>
      </c>
      <c r="E23" s="486">
        <v>10</v>
      </c>
      <c r="F23" s="486">
        <v>15</v>
      </c>
      <c r="G23" s="486">
        <v>15</v>
      </c>
      <c r="H23" s="486">
        <v>15</v>
      </c>
      <c r="I23" s="486">
        <v>66.067551452618346</v>
      </c>
      <c r="J23" s="486">
        <v>61.809333170394638</v>
      </c>
      <c r="K23" s="486">
        <v>65.040762887223735</v>
      </c>
      <c r="L23" s="486">
        <v>65.524225403791945</v>
      </c>
      <c r="M23" s="208">
        <f t="shared" si="13"/>
        <v>5.2280611213208816E-2</v>
      </c>
      <c r="N23" s="208">
        <f t="shared" si="8"/>
        <v>7.4332233372862433E-3</v>
      </c>
      <c r="O23" s="198"/>
      <c r="P23" s="13">
        <v>0</v>
      </c>
      <c r="Q23" s="13">
        <v>5</v>
      </c>
      <c r="R23" s="13">
        <v>0</v>
      </c>
      <c r="S23" s="13">
        <v>5</v>
      </c>
      <c r="T23" s="13">
        <v>0</v>
      </c>
      <c r="U23" s="13">
        <v>5</v>
      </c>
      <c r="V23" s="13">
        <v>5</v>
      </c>
      <c r="W23" s="13">
        <v>5</v>
      </c>
      <c r="X23" s="13">
        <v>5</v>
      </c>
      <c r="Y23" s="13">
        <v>5</v>
      </c>
      <c r="Z23" s="13">
        <v>5</v>
      </c>
      <c r="AA23" s="13">
        <v>5</v>
      </c>
      <c r="AB23" s="13">
        <v>5</v>
      </c>
      <c r="AC23" s="13">
        <v>5</v>
      </c>
      <c r="AD23" s="13">
        <v>5</v>
      </c>
      <c r="AE23" s="13">
        <v>5</v>
      </c>
      <c r="AF23" s="13">
        <v>5</v>
      </c>
      <c r="AG23" s="13">
        <v>5</v>
      </c>
      <c r="AH23" s="13">
        <v>16.516887863154587</v>
      </c>
      <c r="AI23" s="13">
        <v>16.516887863154587</v>
      </c>
      <c r="AJ23" s="13">
        <v>16.516887863154587</v>
      </c>
      <c r="AK23" s="13">
        <v>16.516887863154587</v>
      </c>
      <c r="AL23" s="13">
        <v>15.704222605969578</v>
      </c>
      <c r="AM23" s="13">
        <v>14.696665352485903</v>
      </c>
      <c r="AN23" s="13">
        <v>15.637309211080924</v>
      </c>
      <c r="AO23" s="13">
        <v>15.771136000858231</v>
      </c>
      <c r="AP23" s="13">
        <v>16.579932840678826</v>
      </c>
      <c r="AQ23" s="13">
        <v>16.579932840678826</v>
      </c>
      <c r="AR23" s="13">
        <v>16.04103269648693</v>
      </c>
      <c r="AS23" s="13">
        <v>15.839864509379138</v>
      </c>
      <c r="AT23" s="13">
        <v>16.439067650031411</v>
      </c>
      <c r="AU23" s="13">
        <v>16.584026351457616</v>
      </c>
      <c r="AV23" s="635"/>
      <c r="AW23" s="13">
        <f t="shared" si="51"/>
        <v>5</v>
      </c>
      <c r="AX23" s="13">
        <f t="shared" si="52"/>
        <v>5</v>
      </c>
      <c r="AY23" s="13">
        <f t="shared" si="53"/>
        <v>5</v>
      </c>
      <c r="AZ23" s="13">
        <f t="shared" si="54"/>
        <v>5</v>
      </c>
      <c r="BA23" s="13">
        <f t="shared" si="55"/>
        <v>10</v>
      </c>
      <c r="BB23" s="13">
        <f t="shared" si="56"/>
        <v>10</v>
      </c>
      <c r="BC23" s="13">
        <f t="shared" si="57"/>
        <v>10</v>
      </c>
      <c r="BD23" s="13">
        <f t="shared" si="58"/>
        <v>10</v>
      </c>
      <c r="BE23" s="13">
        <f t="shared" si="59"/>
        <v>10</v>
      </c>
      <c r="BF23" s="13">
        <f t="shared" si="60"/>
        <v>10</v>
      </c>
      <c r="BG23" s="13">
        <f t="shared" si="30"/>
        <v>33.033775726309173</v>
      </c>
      <c r="BH23" s="13">
        <f t="shared" si="22"/>
        <v>33.033775726309173</v>
      </c>
      <c r="BI23" s="13">
        <f t="shared" si="11"/>
        <v>30.400887958455481</v>
      </c>
      <c r="BJ23" s="59">
        <f t="shared" si="24"/>
        <v>31.408445211939153</v>
      </c>
      <c r="BK23" s="59">
        <f t="shared" si="44"/>
        <v>33.159865681357651</v>
      </c>
      <c r="BL23" s="59">
        <f t="shared" si="23"/>
        <v>31.88089720586607</v>
      </c>
      <c r="BM23" s="59">
        <f t="shared" si="25"/>
        <v>33.023094001489028</v>
      </c>
      <c r="BO23" s="10" t="s">
        <v>17</v>
      </c>
      <c r="BP23" s="13">
        <f t="shared" si="61"/>
        <v>10</v>
      </c>
      <c r="BQ23" s="13">
        <f t="shared" si="61"/>
        <v>10</v>
      </c>
      <c r="BR23" s="13">
        <f t="shared" si="61"/>
        <v>10</v>
      </c>
      <c r="BS23" s="13">
        <f t="shared" si="61"/>
        <v>15</v>
      </c>
      <c r="BT23" s="13">
        <f t="shared" si="61"/>
        <v>15</v>
      </c>
      <c r="BU23" s="13">
        <f t="shared" si="61"/>
        <v>15</v>
      </c>
      <c r="BV23" s="13">
        <f t="shared" si="61"/>
        <v>66.067551452618346</v>
      </c>
      <c r="BW23" s="13">
        <f t="shared" si="61"/>
        <v>61.809333170394638</v>
      </c>
      <c r="BX23" s="13">
        <f t="shared" si="61"/>
        <v>65.040762887223735</v>
      </c>
      <c r="BY23" s="13"/>
      <c r="BZ23" s="212"/>
      <c r="CA23" s="208"/>
      <c r="CB23" s="301"/>
      <c r="CC23" s="439"/>
      <c r="CD23" s="439"/>
      <c r="CE23" s="439"/>
      <c r="CF23" s="439"/>
      <c r="CG23" s="439"/>
      <c r="CH23" s="439"/>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679"/>
      <c r="DN23" s="679"/>
      <c r="DO23" s="679"/>
      <c r="DP23" s="679"/>
      <c r="DQ23" s="679"/>
      <c r="DR23" s="679"/>
      <c r="DS23" s="679"/>
      <c r="DT23" s="679"/>
      <c r="DU23" s="679"/>
      <c r="DV23" s="679"/>
      <c r="DW23" s="679"/>
      <c r="DX23" s="679"/>
      <c r="DY23" s="679"/>
      <c r="DZ23" s="679"/>
    </row>
    <row r="24" spans="2:130" x14ac:dyDescent="0.3">
      <c r="B24" s="10" t="s">
        <v>18</v>
      </c>
      <c r="C24" s="486">
        <v>195</v>
      </c>
      <c r="D24" s="486">
        <v>215</v>
      </c>
      <c r="E24" s="486">
        <v>230</v>
      </c>
      <c r="F24" s="486">
        <v>225</v>
      </c>
      <c r="G24" s="486">
        <v>220</v>
      </c>
      <c r="H24" s="486">
        <v>215</v>
      </c>
      <c r="I24" s="486">
        <v>235.66623038868588</v>
      </c>
      <c r="J24" s="486">
        <v>196.18371868498687</v>
      </c>
      <c r="K24" s="486">
        <v>209.95758415365972</v>
      </c>
      <c r="L24" s="486">
        <v>176.83619026826366</v>
      </c>
      <c r="M24" s="208">
        <f t="shared" si="13"/>
        <v>7.0209014086380916E-2</v>
      </c>
      <c r="N24" s="208">
        <f t="shared" si="8"/>
        <v>-0.15775278620635969</v>
      </c>
      <c r="O24" s="198"/>
      <c r="P24" s="13">
        <v>60</v>
      </c>
      <c r="Q24" s="13">
        <v>50</v>
      </c>
      <c r="R24" s="13">
        <v>65</v>
      </c>
      <c r="S24" s="13">
        <v>55</v>
      </c>
      <c r="T24" s="13">
        <v>60</v>
      </c>
      <c r="U24" s="13">
        <v>50</v>
      </c>
      <c r="V24" s="13">
        <v>50</v>
      </c>
      <c r="W24" s="13">
        <v>55</v>
      </c>
      <c r="X24" s="13">
        <v>70</v>
      </c>
      <c r="Y24" s="13">
        <v>50</v>
      </c>
      <c r="Z24" s="13">
        <v>55</v>
      </c>
      <c r="AA24" s="13">
        <v>50</v>
      </c>
      <c r="AB24" s="13">
        <v>60</v>
      </c>
      <c r="AC24" s="13">
        <v>50</v>
      </c>
      <c r="AD24" s="13">
        <v>50</v>
      </c>
      <c r="AE24" s="13">
        <v>50</v>
      </c>
      <c r="AF24" s="13">
        <v>60</v>
      </c>
      <c r="AG24" s="13">
        <v>50</v>
      </c>
      <c r="AH24" s="13">
        <v>35.43843884311913</v>
      </c>
      <c r="AI24" s="13">
        <v>88.281366487917992</v>
      </c>
      <c r="AJ24" s="13">
        <v>45.211454741651444</v>
      </c>
      <c r="AK24" s="13">
        <v>66.73497031599733</v>
      </c>
      <c r="AL24" s="13">
        <v>86.922525785986736</v>
      </c>
      <c r="AM24" s="13">
        <v>20.372789992432466</v>
      </c>
      <c r="AN24" s="13">
        <v>20.603860059259507</v>
      </c>
      <c r="AO24" s="13">
        <v>68.28454284730816</v>
      </c>
      <c r="AP24" s="13">
        <v>7.3022039016146785</v>
      </c>
      <c r="AQ24" s="13">
        <v>83.230379187354288</v>
      </c>
      <c r="AR24" s="13">
        <v>36.067194336201112</v>
      </c>
      <c r="AS24" s="13">
        <v>83.357806728489663</v>
      </c>
      <c r="AT24" s="13">
        <v>7.6075489151371016</v>
      </c>
      <c r="AU24" s="13">
        <v>51.448892197379294</v>
      </c>
      <c r="AV24" s="635"/>
      <c r="AW24" s="13">
        <f t="shared" si="51"/>
        <v>105</v>
      </c>
      <c r="AX24" s="13">
        <f t="shared" si="52"/>
        <v>110</v>
      </c>
      <c r="AY24" s="13">
        <f t="shared" si="53"/>
        <v>120</v>
      </c>
      <c r="AZ24" s="13">
        <f t="shared" si="54"/>
        <v>110</v>
      </c>
      <c r="BA24" s="13">
        <f t="shared" si="55"/>
        <v>105</v>
      </c>
      <c r="BB24" s="13">
        <f t="shared" si="56"/>
        <v>120</v>
      </c>
      <c r="BC24" s="13">
        <f t="shared" si="57"/>
        <v>105</v>
      </c>
      <c r="BD24" s="13">
        <f t="shared" si="58"/>
        <v>110</v>
      </c>
      <c r="BE24" s="13">
        <f t="shared" si="59"/>
        <v>100</v>
      </c>
      <c r="BF24" s="13">
        <f t="shared" si="60"/>
        <v>110</v>
      </c>
      <c r="BG24" s="13">
        <f t="shared" si="30"/>
        <v>123.71980533103712</v>
      </c>
      <c r="BH24" s="13">
        <f t="shared" si="22"/>
        <v>111.94642505764878</v>
      </c>
      <c r="BI24" s="13">
        <f t="shared" si="11"/>
        <v>107.29531577841919</v>
      </c>
      <c r="BJ24" s="59">
        <f t="shared" si="24"/>
        <v>88.888402906567663</v>
      </c>
      <c r="BK24" s="59">
        <f t="shared" si="44"/>
        <v>90.532583088968963</v>
      </c>
      <c r="BL24" s="59">
        <f t="shared" si="23"/>
        <v>119.42500106469078</v>
      </c>
      <c r="BM24" s="59">
        <f t="shared" si="25"/>
        <v>59.056441112516396</v>
      </c>
      <c r="BO24" s="10" t="s">
        <v>18</v>
      </c>
      <c r="BP24" s="13">
        <f t="shared" si="61"/>
        <v>195</v>
      </c>
      <c r="BQ24" s="13">
        <f t="shared" si="61"/>
        <v>215</v>
      </c>
      <c r="BR24" s="13">
        <f t="shared" si="61"/>
        <v>230</v>
      </c>
      <c r="BS24" s="13">
        <f t="shared" si="61"/>
        <v>225</v>
      </c>
      <c r="BT24" s="13">
        <f t="shared" si="61"/>
        <v>220</v>
      </c>
      <c r="BU24" s="13">
        <f t="shared" si="61"/>
        <v>215</v>
      </c>
      <c r="BV24" s="13">
        <f t="shared" si="61"/>
        <v>235.66623038868588</v>
      </c>
      <c r="BW24" s="13">
        <f t="shared" si="61"/>
        <v>196.18371868498687</v>
      </c>
      <c r="BX24" s="13">
        <f t="shared" si="61"/>
        <v>209.95758415365972</v>
      </c>
      <c r="BY24" s="13"/>
      <c r="BZ24" s="212"/>
      <c r="CA24" s="208"/>
      <c r="CB24" s="27"/>
      <c r="CC24" s="439"/>
      <c r="CD24" s="439"/>
      <c r="CE24" s="439"/>
      <c r="CF24" s="439"/>
      <c r="CG24" s="439"/>
      <c r="CH24" s="439"/>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679"/>
      <c r="DN24" s="679"/>
      <c r="DO24" s="679"/>
      <c r="DP24" s="679"/>
      <c r="DQ24" s="679"/>
      <c r="DR24" s="679"/>
      <c r="DS24" s="679"/>
      <c r="DT24" s="679"/>
      <c r="DU24" s="679"/>
      <c r="DV24" s="679"/>
      <c r="DW24" s="679"/>
      <c r="DX24" s="679"/>
      <c r="DY24" s="679"/>
      <c r="DZ24" s="679"/>
    </row>
    <row r="25" spans="2:130" x14ac:dyDescent="0.3">
      <c r="B25" s="52" t="s">
        <v>19</v>
      </c>
      <c r="C25" s="664">
        <v>165</v>
      </c>
      <c r="D25" s="664">
        <v>155</v>
      </c>
      <c r="E25" s="664">
        <v>145</v>
      </c>
      <c r="F25" s="664">
        <v>160</v>
      </c>
      <c r="G25" s="664">
        <v>170</v>
      </c>
      <c r="H25" s="664">
        <v>180</v>
      </c>
      <c r="I25" s="664">
        <v>190.23105583827163</v>
      </c>
      <c r="J25" s="664">
        <v>160.06702735083502</v>
      </c>
      <c r="K25" s="664">
        <v>156.50529848887888</v>
      </c>
      <c r="L25" s="664">
        <v>159.04208631472909</v>
      </c>
      <c r="M25" s="217">
        <f t="shared" si="13"/>
        <v>-2.2251483774666125E-2</v>
      </c>
      <c r="N25" s="217">
        <f t="shared" si="8"/>
        <v>1.6208958101380011E-2</v>
      </c>
      <c r="O25" s="198"/>
      <c r="P25" s="54">
        <v>40</v>
      </c>
      <c r="Q25" s="54">
        <v>40</v>
      </c>
      <c r="R25" s="54">
        <v>35</v>
      </c>
      <c r="S25" s="54">
        <v>35</v>
      </c>
      <c r="T25" s="54">
        <v>35</v>
      </c>
      <c r="U25" s="54">
        <v>35</v>
      </c>
      <c r="V25" s="54">
        <v>40</v>
      </c>
      <c r="W25" s="54">
        <v>40</v>
      </c>
      <c r="X25" s="54">
        <v>40</v>
      </c>
      <c r="Y25" s="54">
        <v>40</v>
      </c>
      <c r="Z25" s="54">
        <v>40</v>
      </c>
      <c r="AA25" s="54">
        <v>45</v>
      </c>
      <c r="AB25" s="54">
        <v>45</v>
      </c>
      <c r="AC25" s="54">
        <v>45</v>
      </c>
      <c r="AD25" s="54">
        <v>45</v>
      </c>
      <c r="AE25" s="54">
        <v>45</v>
      </c>
      <c r="AF25" s="54">
        <v>45</v>
      </c>
      <c r="AG25" s="54">
        <v>50</v>
      </c>
      <c r="AH25" s="54">
        <v>45.937367541158409</v>
      </c>
      <c r="AI25" s="54">
        <v>45.937367541158409</v>
      </c>
      <c r="AJ25" s="54">
        <v>45.937367541158409</v>
      </c>
      <c r="AK25" s="54">
        <v>52.418953214796417</v>
      </c>
      <c r="AL25" s="54">
        <v>36.854400851989283</v>
      </c>
      <c r="AM25" s="54">
        <v>32.027309698568068</v>
      </c>
      <c r="AN25" s="54">
        <v>42.62522260295605</v>
      </c>
      <c r="AO25" s="54">
        <v>48.560094197321625</v>
      </c>
      <c r="AP25" s="54">
        <v>39.089309363202275</v>
      </c>
      <c r="AQ25" s="54">
        <v>39.089309363202275</v>
      </c>
      <c r="AR25" s="54">
        <v>38.335551114622092</v>
      </c>
      <c r="AS25" s="54">
        <v>39.99112864785225</v>
      </c>
      <c r="AT25" s="54">
        <v>36.05039912292618</v>
      </c>
      <c r="AU25" s="54">
        <v>36.238260222702998</v>
      </c>
      <c r="AV25" s="635"/>
      <c r="AW25" s="54">
        <f t="shared" si="51"/>
        <v>75</v>
      </c>
      <c r="AX25" s="54">
        <f t="shared" si="52"/>
        <v>80</v>
      </c>
      <c r="AY25" s="54">
        <f t="shared" si="53"/>
        <v>70</v>
      </c>
      <c r="AZ25" s="54">
        <f t="shared" si="54"/>
        <v>70</v>
      </c>
      <c r="BA25" s="54">
        <f t="shared" si="55"/>
        <v>80</v>
      </c>
      <c r="BB25" s="54">
        <f t="shared" si="56"/>
        <v>80</v>
      </c>
      <c r="BC25" s="54">
        <f t="shared" si="57"/>
        <v>85</v>
      </c>
      <c r="BD25" s="54">
        <f t="shared" si="58"/>
        <v>90</v>
      </c>
      <c r="BE25" s="54">
        <f t="shared" si="59"/>
        <v>90</v>
      </c>
      <c r="BF25" s="54">
        <f t="shared" si="60"/>
        <v>95</v>
      </c>
      <c r="BG25" s="54">
        <f t="shared" si="30"/>
        <v>91.874735082316818</v>
      </c>
      <c r="BH25" s="54">
        <f t="shared" si="22"/>
        <v>98.356320755954826</v>
      </c>
      <c r="BI25" s="54">
        <f t="shared" si="11"/>
        <v>68.881710550557358</v>
      </c>
      <c r="BJ25" s="516">
        <f t="shared" si="24"/>
        <v>91.185316800277675</v>
      </c>
      <c r="BK25" s="620">
        <f t="shared" si="44"/>
        <v>78.178618726404551</v>
      </c>
      <c r="BL25" s="620">
        <f t="shared" si="23"/>
        <v>78.326679762474342</v>
      </c>
      <c r="BM25" s="620">
        <f t="shared" si="25"/>
        <v>72.288659345629185</v>
      </c>
      <c r="BO25" s="52" t="s">
        <v>19</v>
      </c>
      <c r="BP25" s="54">
        <f t="shared" si="61"/>
        <v>165</v>
      </c>
      <c r="BQ25" s="54">
        <f t="shared" si="61"/>
        <v>155</v>
      </c>
      <c r="BR25" s="54">
        <f t="shared" si="61"/>
        <v>145</v>
      </c>
      <c r="BS25" s="54">
        <f t="shared" si="61"/>
        <v>160</v>
      </c>
      <c r="BT25" s="54">
        <f t="shared" si="61"/>
        <v>170</v>
      </c>
      <c r="BU25" s="54">
        <f t="shared" si="61"/>
        <v>180</v>
      </c>
      <c r="BV25" s="54">
        <f t="shared" si="61"/>
        <v>190.23105583827163</v>
      </c>
      <c r="BW25" s="54">
        <f t="shared" si="61"/>
        <v>160.06702735083502</v>
      </c>
      <c r="BX25" s="54">
        <f t="shared" si="61"/>
        <v>156.50529848887888</v>
      </c>
      <c r="BY25" s="54"/>
      <c r="BZ25" s="216"/>
      <c r="CA25" s="217"/>
      <c r="CB25" s="27"/>
      <c r="CC25" s="447"/>
      <c r="CD25" s="447"/>
      <c r="CE25" s="44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row>
    <row r="26" spans="2:130" x14ac:dyDescent="0.3">
      <c r="B26" s="20" t="s">
        <v>13</v>
      </c>
      <c r="C26" s="685">
        <v>50</v>
      </c>
      <c r="D26" s="685">
        <v>60</v>
      </c>
      <c r="E26" s="685">
        <v>205</v>
      </c>
      <c r="F26" s="685">
        <v>220</v>
      </c>
      <c r="G26" s="685">
        <v>100</v>
      </c>
      <c r="H26" s="685">
        <v>235</v>
      </c>
      <c r="I26" s="495">
        <f t="shared" ref="I26:L26" si="62">SUM(I27:I31)</f>
        <v>218.82799632930983</v>
      </c>
      <c r="J26" s="495">
        <f t="shared" si="62"/>
        <v>108.88601227321639</v>
      </c>
      <c r="K26" s="495">
        <f t="shared" si="62"/>
        <v>171.8321596704973</v>
      </c>
      <c r="L26" s="495">
        <f t="shared" si="62"/>
        <v>184.13985887808366</v>
      </c>
      <c r="M26" s="210">
        <f t="shared" si="13"/>
        <v>0.57809213583225594</v>
      </c>
      <c r="N26" s="210">
        <f t="shared" si="8"/>
        <v>7.1626284807147833E-2</v>
      </c>
      <c r="O26" s="198"/>
      <c r="P26" s="50">
        <v>15</v>
      </c>
      <c r="Q26" s="50">
        <v>15</v>
      </c>
      <c r="R26" s="50">
        <v>55</v>
      </c>
      <c r="S26" s="50">
        <v>50</v>
      </c>
      <c r="T26" s="50">
        <v>50</v>
      </c>
      <c r="U26" s="50">
        <v>50</v>
      </c>
      <c r="V26" s="50">
        <v>55</v>
      </c>
      <c r="W26" s="50">
        <v>60</v>
      </c>
      <c r="X26" s="50">
        <v>55</v>
      </c>
      <c r="Y26" s="50">
        <v>55</v>
      </c>
      <c r="Z26" s="50">
        <v>35</v>
      </c>
      <c r="AA26" s="50">
        <v>15</v>
      </c>
      <c r="AB26" s="50">
        <v>25</v>
      </c>
      <c r="AC26" s="50">
        <v>25</v>
      </c>
      <c r="AD26" s="50">
        <v>55</v>
      </c>
      <c r="AE26" s="50">
        <v>55</v>
      </c>
      <c r="AF26" s="50">
        <v>55</v>
      </c>
      <c r="AG26" s="50">
        <v>55</v>
      </c>
      <c r="AH26" s="50">
        <f t="shared" ref="AH26:AP26" si="63">SUM(AH27:AH31)</f>
        <v>54.706999082327457</v>
      </c>
      <c r="AI26" s="50">
        <f t="shared" si="63"/>
        <v>54.706999082327457</v>
      </c>
      <c r="AJ26" s="50">
        <f t="shared" si="63"/>
        <v>54.706999082327457</v>
      </c>
      <c r="AK26" s="50">
        <f t="shared" si="63"/>
        <v>54.706999082327457</v>
      </c>
      <c r="AL26" s="50">
        <f t="shared" si="63"/>
        <v>33.175852077934877</v>
      </c>
      <c r="AM26" s="50">
        <f t="shared" si="63"/>
        <v>18.290451516342788</v>
      </c>
      <c r="AN26" s="50">
        <f t="shared" si="63"/>
        <v>21.426618642480928</v>
      </c>
      <c r="AO26" s="50">
        <f t="shared" si="63"/>
        <v>35.993090036457801</v>
      </c>
      <c r="AP26" s="50">
        <f t="shared" si="63"/>
        <v>36.600546359899766</v>
      </c>
      <c r="AQ26" s="50">
        <f>SUM(AQ27:AQ31)</f>
        <v>39.166528297240305</v>
      </c>
      <c r="AR26" s="50">
        <f>SUM(AR27:AR31)</f>
        <v>39.166528297240305</v>
      </c>
      <c r="AS26" s="50">
        <f>SUM(AS27:AS31)</f>
        <v>56.898556716116914</v>
      </c>
      <c r="AT26" s="50">
        <f>SUM(AT27:AT31)</f>
        <v>42.375670649060112</v>
      </c>
      <c r="AU26" s="50">
        <f>SUM(AU27:AU31)</f>
        <v>45.982309307088869</v>
      </c>
      <c r="AV26" s="635"/>
      <c r="AW26" s="50">
        <f t="shared" ref="AW26:AY26" si="64">SUM(AW27:AW31)</f>
        <v>30</v>
      </c>
      <c r="AX26" s="50">
        <f t="shared" si="64"/>
        <v>30</v>
      </c>
      <c r="AY26" s="50">
        <f t="shared" si="64"/>
        <v>105</v>
      </c>
      <c r="AZ26" s="50">
        <f>SUM(AZ27:AZ31)</f>
        <v>100</v>
      </c>
      <c r="BA26" s="50">
        <f>SUM(BA27:BA31)</f>
        <v>115</v>
      </c>
      <c r="BB26" s="50">
        <f t="shared" ref="BB26:BE26" si="65">SUM(BB27:BB31)</f>
        <v>110</v>
      </c>
      <c r="BC26" s="50">
        <f t="shared" si="65"/>
        <v>50</v>
      </c>
      <c r="BD26" s="50">
        <f t="shared" si="65"/>
        <v>50</v>
      </c>
      <c r="BE26" s="50">
        <f t="shared" si="65"/>
        <v>110</v>
      </c>
      <c r="BF26" s="50">
        <f>SUM(BF27:BF31)</f>
        <v>110</v>
      </c>
      <c r="BG26" s="50">
        <f t="shared" si="30"/>
        <v>109.41399816465491</v>
      </c>
      <c r="BH26" s="50">
        <f t="shared" si="22"/>
        <v>109.41399816465491</v>
      </c>
      <c r="BI26" s="50">
        <f t="shared" si="11"/>
        <v>51.466303594277662</v>
      </c>
      <c r="BJ26" s="50">
        <f t="shared" si="24"/>
        <v>57.419708678938733</v>
      </c>
      <c r="BK26" s="50">
        <f t="shared" si="44"/>
        <v>75.767074657140071</v>
      </c>
      <c r="BL26" s="50">
        <f t="shared" si="23"/>
        <v>96.065085013357219</v>
      </c>
      <c r="BM26" s="50">
        <f t="shared" si="25"/>
        <v>88.357979956148981</v>
      </c>
      <c r="BO26" s="20" t="s">
        <v>13</v>
      </c>
      <c r="BP26" s="50">
        <f t="shared" si="61"/>
        <v>50</v>
      </c>
      <c r="BQ26" s="50">
        <f t="shared" si="61"/>
        <v>60</v>
      </c>
      <c r="BR26" s="50">
        <f t="shared" si="61"/>
        <v>205</v>
      </c>
      <c r="BS26" s="50">
        <f t="shared" si="61"/>
        <v>220</v>
      </c>
      <c r="BT26" s="50">
        <f t="shared" si="61"/>
        <v>100</v>
      </c>
      <c r="BU26" s="50">
        <f t="shared" si="61"/>
        <v>235</v>
      </c>
      <c r="BV26" s="50">
        <f t="shared" si="61"/>
        <v>218.82799632930983</v>
      </c>
      <c r="BW26" s="50">
        <f t="shared" si="61"/>
        <v>108.88601227321639</v>
      </c>
      <c r="BX26" s="50">
        <f t="shared" si="61"/>
        <v>171.8321596704973</v>
      </c>
      <c r="BY26" s="50">
        <f>L26</f>
        <v>184.13985887808366</v>
      </c>
      <c r="BZ26" s="210">
        <f t="shared" si="31"/>
        <v>0.57809213583225594</v>
      </c>
      <c r="CA26" s="210">
        <f>N26</f>
        <v>7.1626284807147833E-2</v>
      </c>
      <c r="CB26" s="198"/>
      <c r="CC26" s="444">
        <f t="shared" ref="CC26:DH26" si="66">P26</f>
        <v>15</v>
      </c>
      <c r="CD26" s="444">
        <f t="shared" si="66"/>
        <v>15</v>
      </c>
      <c r="CE26" s="444">
        <f t="shared" si="66"/>
        <v>55</v>
      </c>
      <c r="CF26" s="444">
        <f t="shared" si="66"/>
        <v>50</v>
      </c>
      <c r="CG26" s="444">
        <f t="shared" si="66"/>
        <v>50</v>
      </c>
      <c r="CH26" s="444">
        <f t="shared" si="66"/>
        <v>50</v>
      </c>
      <c r="CI26" s="444">
        <f t="shared" si="66"/>
        <v>55</v>
      </c>
      <c r="CJ26" s="444">
        <f t="shared" si="66"/>
        <v>60</v>
      </c>
      <c r="CK26" s="444">
        <f t="shared" si="66"/>
        <v>55</v>
      </c>
      <c r="CL26" s="444">
        <f t="shared" si="66"/>
        <v>55</v>
      </c>
      <c r="CM26" s="444">
        <f t="shared" si="66"/>
        <v>35</v>
      </c>
      <c r="CN26" s="444">
        <f t="shared" si="66"/>
        <v>15</v>
      </c>
      <c r="CO26" s="444">
        <f t="shared" si="66"/>
        <v>25</v>
      </c>
      <c r="CP26" s="444">
        <f t="shared" si="66"/>
        <v>25</v>
      </c>
      <c r="CQ26" s="444">
        <f t="shared" si="66"/>
        <v>55</v>
      </c>
      <c r="CR26" s="444">
        <f t="shared" si="66"/>
        <v>55</v>
      </c>
      <c r="CS26" s="444">
        <f t="shared" si="66"/>
        <v>55</v>
      </c>
      <c r="CT26" s="444">
        <f t="shared" si="66"/>
        <v>55</v>
      </c>
      <c r="CU26" s="444">
        <f t="shared" si="66"/>
        <v>54.706999082327457</v>
      </c>
      <c r="CV26" s="444">
        <f t="shared" si="66"/>
        <v>54.706999082327457</v>
      </c>
      <c r="CW26" s="444">
        <f t="shared" si="66"/>
        <v>54.706999082327457</v>
      </c>
      <c r="CX26" s="444">
        <f t="shared" si="66"/>
        <v>54.706999082327457</v>
      </c>
      <c r="CY26" s="444">
        <f t="shared" si="66"/>
        <v>33.175852077934877</v>
      </c>
      <c r="CZ26" s="444">
        <f t="shared" si="66"/>
        <v>18.290451516342788</v>
      </c>
      <c r="DA26" s="444">
        <f t="shared" si="66"/>
        <v>21.426618642480928</v>
      </c>
      <c r="DB26" s="444">
        <f t="shared" si="66"/>
        <v>35.993090036457801</v>
      </c>
      <c r="DC26" s="444">
        <f t="shared" si="66"/>
        <v>36.600546359899766</v>
      </c>
      <c r="DD26" s="444">
        <f t="shared" si="66"/>
        <v>39.166528297240305</v>
      </c>
      <c r="DE26" s="444">
        <f t="shared" si="66"/>
        <v>39.166528297240305</v>
      </c>
      <c r="DF26" s="444">
        <f t="shared" si="66"/>
        <v>56.898556716116914</v>
      </c>
      <c r="DG26" s="444">
        <f t="shared" si="66"/>
        <v>42.375670649060112</v>
      </c>
      <c r="DH26" s="444">
        <f t="shared" si="66"/>
        <v>45.982309307088869</v>
      </c>
      <c r="DI26" s="444"/>
      <c r="DJ26" s="444">
        <f t="shared" ref="DJ26:DZ26" si="67">AW26</f>
        <v>30</v>
      </c>
      <c r="DK26" s="444">
        <f t="shared" si="67"/>
        <v>30</v>
      </c>
      <c r="DL26" s="444">
        <f t="shared" si="67"/>
        <v>105</v>
      </c>
      <c r="DM26" s="444">
        <f t="shared" si="67"/>
        <v>100</v>
      </c>
      <c r="DN26" s="444">
        <f t="shared" si="67"/>
        <v>115</v>
      </c>
      <c r="DO26" s="444">
        <f t="shared" si="67"/>
        <v>110</v>
      </c>
      <c r="DP26" s="444">
        <f t="shared" si="67"/>
        <v>50</v>
      </c>
      <c r="DQ26" s="444">
        <f t="shared" si="67"/>
        <v>50</v>
      </c>
      <c r="DR26" s="444">
        <f t="shared" si="67"/>
        <v>110</v>
      </c>
      <c r="DS26" s="444">
        <f t="shared" si="67"/>
        <v>110</v>
      </c>
      <c r="DT26" s="444">
        <f t="shared" si="67"/>
        <v>109.41399816465491</v>
      </c>
      <c r="DU26" s="444">
        <f t="shared" si="67"/>
        <v>109.41399816465491</v>
      </c>
      <c r="DV26" s="444">
        <f t="shared" si="67"/>
        <v>51.466303594277662</v>
      </c>
      <c r="DW26" s="444">
        <f t="shared" si="67"/>
        <v>57.419708678938733</v>
      </c>
      <c r="DX26" s="444">
        <f t="shared" si="67"/>
        <v>75.767074657140071</v>
      </c>
      <c r="DY26" s="444">
        <f t="shared" si="67"/>
        <v>96.065085013357219</v>
      </c>
      <c r="DZ26" s="444">
        <f t="shared" si="67"/>
        <v>88.357979956148981</v>
      </c>
    </row>
    <row r="27" spans="2:130" x14ac:dyDescent="0.3">
      <c r="B27" s="10" t="s">
        <v>15</v>
      </c>
      <c r="C27" s="686">
        <v>40</v>
      </c>
      <c r="D27" s="686">
        <v>25</v>
      </c>
      <c r="E27" s="686">
        <v>-25</v>
      </c>
      <c r="F27" s="686">
        <v>90</v>
      </c>
      <c r="G27" s="686">
        <v>55</v>
      </c>
      <c r="H27" s="686">
        <v>55</v>
      </c>
      <c r="I27" s="468">
        <v>29.756842744181988</v>
      </c>
      <c r="J27" s="468">
        <v>5.2641984839475882</v>
      </c>
      <c r="K27" s="468">
        <v>32.304510687106848</v>
      </c>
      <c r="L27" s="468">
        <v>32.145721512089466</v>
      </c>
      <c r="M27" s="208" t="str">
        <f t="shared" si="13"/>
        <v>&gt;±300%</v>
      </c>
      <c r="N27" s="208">
        <f t="shared" si="8"/>
        <v>-4.9153870973429603E-3</v>
      </c>
      <c r="O27" s="198"/>
      <c r="P27" s="13">
        <v>5</v>
      </c>
      <c r="Q27" s="13">
        <v>5</v>
      </c>
      <c r="R27" s="13">
        <v>-5</v>
      </c>
      <c r="S27" s="13">
        <v>-5</v>
      </c>
      <c r="T27" s="13">
        <v>-5</v>
      </c>
      <c r="U27" s="13">
        <v>-5</v>
      </c>
      <c r="V27" s="13">
        <v>20</v>
      </c>
      <c r="W27" s="13">
        <v>25</v>
      </c>
      <c r="X27" s="13">
        <v>20</v>
      </c>
      <c r="Y27" s="13">
        <v>20</v>
      </c>
      <c r="Z27" s="13">
        <v>15</v>
      </c>
      <c r="AA27" s="13">
        <v>15</v>
      </c>
      <c r="AB27" s="13">
        <v>15</v>
      </c>
      <c r="AC27" s="13">
        <v>15</v>
      </c>
      <c r="AD27" s="13">
        <v>15</v>
      </c>
      <c r="AE27" s="13">
        <v>15</v>
      </c>
      <c r="AF27" s="13">
        <v>15</v>
      </c>
      <c r="AG27" s="13">
        <v>15</v>
      </c>
      <c r="AH27" s="13">
        <v>7.439210686045497</v>
      </c>
      <c r="AI27" s="13">
        <v>7.439210686045497</v>
      </c>
      <c r="AJ27" s="13">
        <v>7.439210686045497</v>
      </c>
      <c r="AK27" s="13">
        <v>7.439210686045497</v>
      </c>
      <c r="AL27" s="13">
        <v>5.2006084286150331</v>
      </c>
      <c r="AM27" s="13">
        <v>0.45383775642796298</v>
      </c>
      <c r="AN27" s="13">
        <v>-0.42573075300794727</v>
      </c>
      <c r="AO27" s="13">
        <v>3.548305191253931E-2</v>
      </c>
      <c r="AP27" s="13">
        <v>7.1069923511635062</v>
      </c>
      <c r="AQ27" s="13">
        <v>8.399172778647781</v>
      </c>
      <c r="AR27" s="13">
        <v>8.399172778647781</v>
      </c>
      <c r="AS27" s="13">
        <v>8.399172778647781</v>
      </c>
      <c r="AT27" s="13">
        <v>7.3935159477805774</v>
      </c>
      <c r="AU27" s="13">
        <v>8.0364303780223665</v>
      </c>
      <c r="AV27" s="635"/>
      <c r="AW27" s="13">
        <f t="shared" ref="AW27:AW31" si="68">D27-AX27</f>
        <v>15</v>
      </c>
      <c r="AX27" s="13">
        <f t="shared" ref="AX27:AX31" si="69">SUM(P27:Q27)</f>
        <v>10</v>
      </c>
      <c r="AY27" s="13">
        <f t="shared" ref="AY27:AY31" si="70">SUM(R27:S27)</f>
        <v>-10</v>
      </c>
      <c r="AZ27" s="7">
        <f t="shared" ref="AZ27:AZ31" si="71">SUM(T27:U27)</f>
        <v>-10</v>
      </c>
      <c r="BA27" s="13">
        <f t="shared" ref="BA27:BA31" si="72">SUM(V27:W27)</f>
        <v>45</v>
      </c>
      <c r="BB27" s="13">
        <f t="shared" ref="BB27:BB31" si="73">SUM(X27:Y27)</f>
        <v>40</v>
      </c>
      <c r="BC27" s="13">
        <f t="shared" ref="BC27:BC31" si="74">SUM(Z27:AA27)</f>
        <v>30</v>
      </c>
      <c r="BD27" s="13">
        <f t="shared" ref="BD27:BD31" si="75">SUM(AB27:AC27)</f>
        <v>30</v>
      </c>
      <c r="BE27" s="13">
        <f t="shared" ref="BE27:BE31" si="76">SUM(AD27:AE27)</f>
        <v>30</v>
      </c>
      <c r="BF27" s="13">
        <f t="shared" ref="BF27:BF31" si="77">SUM(AF27:AG27)</f>
        <v>30</v>
      </c>
      <c r="BG27" s="13">
        <f t="shared" si="30"/>
        <v>14.878421372090994</v>
      </c>
      <c r="BH27" s="13">
        <f>AJ27+AK27</f>
        <v>14.878421372090994</v>
      </c>
      <c r="BI27" s="13">
        <f>AL27+AM27</f>
        <v>5.6544461850429961</v>
      </c>
      <c r="BJ27" s="59">
        <f t="shared" si="24"/>
        <v>-0.39024770109540796</v>
      </c>
      <c r="BK27" s="59">
        <f t="shared" si="44"/>
        <v>15.506165129811286</v>
      </c>
      <c r="BL27" s="59">
        <f t="shared" si="23"/>
        <v>16.798345557295562</v>
      </c>
      <c r="BM27" s="59">
        <f t="shared" si="25"/>
        <v>15.429946325802945</v>
      </c>
      <c r="BO27" s="10" t="s">
        <v>15</v>
      </c>
      <c r="BP27" s="13">
        <f t="shared" si="61"/>
        <v>40</v>
      </c>
      <c r="BQ27" s="13">
        <f t="shared" si="61"/>
        <v>25</v>
      </c>
      <c r="BR27" s="13">
        <f t="shared" si="61"/>
        <v>-25</v>
      </c>
      <c r="BS27" s="13">
        <f t="shared" si="61"/>
        <v>90</v>
      </c>
      <c r="BT27" s="13">
        <f t="shared" si="61"/>
        <v>55</v>
      </c>
      <c r="BU27" s="13">
        <f t="shared" si="61"/>
        <v>55</v>
      </c>
      <c r="BV27" s="13">
        <f t="shared" si="61"/>
        <v>29.756842744181988</v>
      </c>
      <c r="BW27" s="13">
        <f t="shared" si="61"/>
        <v>5.2641984839475882</v>
      </c>
      <c r="BX27" s="13">
        <f t="shared" si="61"/>
        <v>32.304510687106848</v>
      </c>
      <c r="BY27" s="13"/>
      <c r="BZ27" s="212"/>
      <c r="CA27" s="208"/>
      <c r="CB27" s="27"/>
      <c r="CC27" s="439"/>
      <c r="CD27" s="439"/>
      <c r="CE27" s="439"/>
      <c r="CF27" s="439"/>
      <c r="CG27" s="439"/>
      <c r="CH27" s="439"/>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679"/>
      <c r="DN27" s="679"/>
      <c r="DO27" s="679"/>
      <c r="DP27" s="679"/>
      <c r="DQ27" s="679"/>
      <c r="DR27" s="679"/>
      <c r="DS27" s="679"/>
      <c r="DT27" s="679"/>
      <c r="DU27" s="679"/>
      <c r="DV27" s="679"/>
      <c r="DW27" s="679"/>
      <c r="DX27" s="679"/>
      <c r="DY27" s="679"/>
      <c r="DZ27" s="679"/>
    </row>
    <row r="28" spans="2:130" x14ac:dyDescent="0.3">
      <c r="B28" s="10" t="s">
        <v>16</v>
      </c>
      <c r="C28" s="686">
        <v>-45</v>
      </c>
      <c r="D28" s="686">
        <v>-20</v>
      </c>
      <c r="E28" s="686">
        <v>70</v>
      </c>
      <c r="F28" s="686">
        <v>10</v>
      </c>
      <c r="G28" s="686">
        <v>5</v>
      </c>
      <c r="H28" s="686">
        <v>20</v>
      </c>
      <c r="I28" s="468">
        <v>13.816563051472052</v>
      </c>
      <c r="J28" s="468">
        <v>10.937957956517167</v>
      </c>
      <c r="K28" s="468">
        <v>18.36706962395882</v>
      </c>
      <c r="L28" s="468">
        <v>22.381072465712858</v>
      </c>
      <c r="M28" s="208">
        <f t="shared" si="13"/>
        <v>0.67920462822908934</v>
      </c>
      <c r="N28" s="208">
        <f t="shared" si="8"/>
        <v>0.21854345434167666</v>
      </c>
      <c r="O28" s="198"/>
      <c r="P28" s="13">
        <v>-5</v>
      </c>
      <c r="Q28" s="13">
        <v>-5</v>
      </c>
      <c r="R28" s="13">
        <v>20</v>
      </c>
      <c r="S28" s="13">
        <v>20</v>
      </c>
      <c r="T28" s="13">
        <v>20</v>
      </c>
      <c r="U28" s="13">
        <v>20</v>
      </c>
      <c r="V28" s="13">
        <v>5</v>
      </c>
      <c r="W28" s="13">
        <v>5</v>
      </c>
      <c r="X28" s="13">
        <v>5</v>
      </c>
      <c r="Y28" s="13">
        <v>5</v>
      </c>
      <c r="Z28" s="13">
        <v>0</v>
      </c>
      <c r="AA28" s="13">
        <v>0</v>
      </c>
      <c r="AB28" s="13">
        <v>0</v>
      </c>
      <c r="AC28" s="13">
        <v>0</v>
      </c>
      <c r="AD28" s="13">
        <v>5</v>
      </c>
      <c r="AE28" s="13">
        <v>5</v>
      </c>
      <c r="AF28" s="13">
        <v>5</v>
      </c>
      <c r="AG28" s="13">
        <v>5</v>
      </c>
      <c r="AH28" s="13">
        <v>3.454140762868013</v>
      </c>
      <c r="AI28" s="13">
        <v>3.454140762868013</v>
      </c>
      <c r="AJ28" s="13">
        <v>3.454140762868013</v>
      </c>
      <c r="AK28" s="13">
        <v>3.454140762868013</v>
      </c>
      <c r="AL28" s="13">
        <v>4.6752362009518889</v>
      </c>
      <c r="AM28" s="13">
        <v>1.6310194864113594</v>
      </c>
      <c r="AN28" s="13">
        <v>1.9020498835577353</v>
      </c>
      <c r="AO28" s="13">
        <v>2.7296523855961823</v>
      </c>
      <c r="AP28" s="13">
        <v>4.0407553172709401</v>
      </c>
      <c r="AQ28" s="13">
        <v>4.7754381022292929</v>
      </c>
      <c r="AR28" s="13">
        <v>4.7754381022292929</v>
      </c>
      <c r="AS28" s="13">
        <v>4.7754381022292929</v>
      </c>
      <c r="AT28" s="13">
        <v>5.1476466671139578</v>
      </c>
      <c r="AU28" s="13">
        <v>5.5426127039961735</v>
      </c>
      <c r="AV28" s="635"/>
      <c r="AW28" s="13">
        <f t="shared" si="68"/>
        <v>-10</v>
      </c>
      <c r="AX28" s="13">
        <f t="shared" si="69"/>
        <v>-10</v>
      </c>
      <c r="AY28" s="13">
        <f t="shared" si="70"/>
        <v>40</v>
      </c>
      <c r="AZ28" s="13">
        <f t="shared" si="71"/>
        <v>40</v>
      </c>
      <c r="BA28" s="13">
        <f t="shared" si="72"/>
        <v>10</v>
      </c>
      <c r="BB28" s="13">
        <f t="shared" si="73"/>
        <v>10</v>
      </c>
      <c r="BC28" s="13">
        <f t="shared" si="74"/>
        <v>0</v>
      </c>
      <c r="BD28" s="13">
        <f t="shared" si="75"/>
        <v>0</v>
      </c>
      <c r="BE28" s="13">
        <f t="shared" si="76"/>
        <v>10</v>
      </c>
      <c r="BF28" s="13">
        <f t="shared" si="77"/>
        <v>10</v>
      </c>
      <c r="BG28" s="13">
        <f t="shared" si="30"/>
        <v>6.9082815257360259</v>
      </c>
      <c r="BH28" s="13">
        <f t="shared" si="22"/>
        <v>6.9082815257360259</v>
      </c>
      <c r="BI28" s="13">
        <f t="shared" si="11"/>
        <v>6.3062556873632483</v>
      </c>
      <c r="BJ28" s="59">
        <f t="shared" si="24"/>
        <v>4.6317022691539176</v>
      </c>
      <c r="BK28" s="59">
        <f t="shared" si="44"/>
        <v>8.8161934195002338</v>
      </c>
      <c r="BL28" s="59">
        <f t="shared" si="23"/>
        <v>9.5508762044585858</v>
      </c>
      <c r="BM28" s="59">
        <f t="shared" si="25"/>
        <v>10.69025937111013</v>
      </c>
      <c r="BO28" s="10" t="s">
        <v>16</v>
      </c>
      <c r="BP28" s="13">
        <f t="shared" si="61"/>
        <v>-45</v>
      </c>
      <c r="BQ28" s="13">
        <f t="shared" si="61"/>
        <v>-20</v>
      </c>
      <c r="BR28" s="13">
        <f t="shared" si="61"/>
        <v>70</v>
      </c>
      <c r="BS28" s="13">
        <f t="shared" si="61"/>
        <v>10</v>
      </c>
      <c r="BT28" s="13">
        <f t="shared" si="61"/>
        <v>5</v>
      </c>
      <c r="BU28" s="13">
        <f t="shared" si="61"/>
        <v>20</v>
      </c>
      <c r="BV28" s="13">
        <f t="shared" si="61"/>
        <v>13.816563051472052</v>
      </c>
      <c r="BW28" s="13">
        <f t="shared" si="61"/>
        <v>10.937957956517167</v>
      </c>
      <c r="BX28" s="13">
        <f t="shared" si="61"/>
        <v>18.36706962395882</v>
      </c>
      <c r="BY28" s="13"/>
      <c r="BZ28" s="212"/>
      <c r="CA28" s="208"/>
      <c r="CB28" s="27"/>
      <c r="CC28" s="439"/>
      <c r="CD28" s="439"/>
      <c r="CE28" s="439"/>
      <c r="CF28" s="439"/>
      <c r="CG28" s="439"/>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679"/>
      <c r="DN28" s="679"/>
      <c r="DO28" s="679"/>
      <c r="DP28" s="679"/>
      <c r="DQ28" s="679"/>
      <c r="DR28" s="679"/>
      <c r="DS28" s="679"/>
      <c r="DT28" s="679"/>
      <c r="DU28" s="679"/>
      <c r="DV28" s="679"/>
      <c r="DW28" s="679"/>
      <c r="DX28" s="679"/>
      <c r="DY28" s="679"/>
      <c r="DZ28" s="679"/>
    </row>
    <row r="29" spans="2:130" x14ac:dyDescent="0.3">
      <c r="B29" s="10" t="s">
        <v>17</v>
      </c>
      <c r="C29" s="686">
        <v>10</v>
      </c>
      <c r="D29" s="686">
        <v>-35</v>
      </c>
      <c r="E29" s="686">
        <v>5</v>
      </c>
      <c r="F29" s="686">
        <v>0</v>
      </c>
      <c r="G29" s="686">
        <v>-40</v>
      </c>
      <c r="H29" s="686">
        <v>5</v>
      </c>
      <c r="I29" s="468">
        <v>6.5179416857432164</v>
      </c>
      <c r="J29" s="468">
        <v>5.8553822804134112</v>
      </c>
      <c r="K29" s="468">
        <v>12.280730302863745</v>
      </c>
      <c r="L29" s="468">
        <v>6.7195432283919407</v>
      </c>
      <c r="M29" s="208">
        <f t="shared" si="13"/>
        <v>1.0973404834631362</v>
      </c>
      <c r="N29" s="208">
        <f t="shared" si="8"/>
        <v>-0.45283846622500867</v>
      </c>
      <c r="O29" s="198"/>
      <c r="P29" s="13">
        <v>-10</v>
      </c>
      <c r="Q29" s="13">
        <v>-10</v>
      </c>
      <c r="R29" s="13">
        <v>0</v>
      </c>
      <c r="S29" s="13">
        <v>0</v>
      </c>
      <c r="T29" s="13">
        <v>0</v>
      </c>
      <c r="U29" s="13">
        <v>0</v>
      </c>
      <c r="V29" s="13">
        <v>0</v>
      </c>
      <c r="W29" s="13">
        <v>0</v>
      </c>
      <c r="X29" s="13">
        <v>0</v>
      </c>
      <c r="Y29" s="13">
        <v>0</v>
      </c>
      <c r="Z29" s="13">
        <v>0</v>
      </c>
      <c r="AA29" s="13">
        <v>-20</v>
      </c>
      <c r="AB29" s="13">
        <v>-10</v>
      </c>
      <c r="AC29" s="13">
        <v>-10</v>
      </c>
      <c r="AD29" s="13">
        <v>0</v>
      </c>
      <c r="AE29" s="13">
        <v>0</v>
      </c>
      <c r="AF29" s="13">
        <v>0</v>
      </c>
      <c r="AG29" s="13">
        <v>0</v>
      </c>
      <c r="AH29" s="13">
        <v>1.6294854214358041</v>
      </c>
      <c r="AI29" s="13">
        <v>1.6294854214358041</v>
      </c>
      <c r="AJ29" s="13">
        <v>1.6294854214358041</v>
      </c>
      <c r="AK29" s="13">
        <v>1.6294854214358041</v>
      </c>
      <c r="AL29" s="13">
        <v>1.6099315963785745</v>
      </c>
      <c r="AM29" s="13">
        <v>1.3003293663057716</v>
      </c>
      <c r="AN29" s="13">
        <v>1.5480111503640139</v>
      </c>
      <c r="AO29" s="13">
        <v>1.3971101673650512</v>
      </c>
      <c r="AP29" s="13">
        <v>3.0701825757159362</v>
      </c>
      <c r="AQ29" s="13">
        <v>3.0701825757159362</v>
      </c>
      <c r="AR29" s="13">
        <v>3.0701825757159362</v>
      </c>
      <c r="AS29" s="13">
        <v>3.0701825757159362</v>
      </c>
      <c r="AT29" s="13">
        <v>1.6798858070979852</v>
      </c>
      <c r="AU29" s="13">
        <v>1.6798858070979852</v>
      </c>
      <c r="AV29" s="635"/>
      <c r="AW29" s="13">
        <f t="shared" si="68"/>
        <v>-15</v>
      </c>
      <c r="AX29" s="13">
        <f t="shared" si="69"/>
        <v>-20</v>
      </c>
      <c r="AY29" s="13">
        <f t="shared" si="70"/>
        <v>0</v>
      </c>
      <c r="AZ29" s="13">
        <f t="shared" si="71"/>
        <v>0</v>
      </c>
      <c r="BA29" s="13">
        <f t="shared" si="72"/>
        <v>0</v>
      </c>
      <c r="BB29" s="13">
        <f t="shared" si="73"/>
        <v>0</v>
      </c>
      <c r="BC29" s="13">
        <f t="shared" si="74"/>
        <v>-20</v>
      </c>
      <c r="BD29" s="13">
        <f t="shared" si="75"/>
        <v>-20</v>
      </c>
      <c r="BE29" s="13">
        <f t="shared" si="76"/>
        <v>0</v>
      </c>
      <c r="BF29" s="13">
        <f t="shared" si="77"/>
        <v>0</v>
      </c>
      <c r="BG29" s="13">
        <f t="shared" si="30"/>
        <v>3.2589708428716082</v>
      </c>
      <c r="BH29" s="13">
        <f t="shared" si="22"/>
        <v>3.2589708428716082</v>
      </c>
      <c r="BI29" s="13">
        <f t="shared" si="11"/>
        <v>2.9102609626843461</v>
      </c>
      <c r="BJ29" s="59">
        <f t="shared" si="24"/>
        <v>2.9451213177290652</v>
      </c>
      <c r="BK29" s="59">
        <f t="shared" si="44"/>
        <v>6.1403651514318724</v>
      </c>
      <c r="BL29" s="59">
        <f t="shared" si="23"/>
        <v>6.1403651514318724</v>
      </c>
      <c r="BM29" s="59">
        <f t="shared" si="25"/>
        <v>3.3597716141959704</v>
      </c>
      <c r="BO29" s="10" t="s">
        <v>17</v>
      </c>
      <c r="BP29" s="13">
        <f t="shared" si="61"/>
        <v>10</v>
      </c>
      <c r="BQ29" s="13">
        <f t="shared" si="61"/>
        <v>-35</v>
      </c>
      <c r="BR29" s="13">
        <f t="shared" si="61"/>
        <v>5</v>
      </c>
      <c r="BS29" s="13">
        <f t="shared" si="61"/>
        <v>0</v>
      </c>
      <c r="BT29" s="13">
        <f t="shared" si="61"/>
        <v>-40</v>
      </c>
      <c r="BU29" s="13">
        <f t="shared" si="61"/>
        <v>5</v>
      </c>
      <c r="BV29" s="13">
        <f t="shared" si="61"/>
        <v>6.5179416857432164</v>
      </c>
      <c r="BW29" s="13">
        <f t="shared" si="61"/>
        <v>5.8553822804134112</v>
      </c>
      <c r="BX29" s="13">
        <f t="shared" si="61"/>
        <v>12.280730302863745</v>
      </c>
      <c r="BY29" s="13"/>
      <c r="BZ29" s="212"/>
      <c r="CA29" s="208"/>
      <c r="CB29" s="27"/>
      <c r="CC29" s="439"/>
      <c r="CD29" s="439"/>
      <c r="CE29" s="439"/>
      <c r="CF29" s="439"/>
      <c r="CG29" s="439"/>
      <c r="CH29" s="439"/>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679"/>
      <c r="DN29" s="679"/>
      <c r="DO29" s="679"/>
      <c r="DP29" s="679"/>
      <c r="DQ29" s="679"/>
      <c r="DR29" s="679"/>
      <c r="DS29" s="679"/>
      <c r="DT29" s="679"/>
      <c r="DU29" s="679"/>
      <c r="DV29" s="679"/>
      <c r="DW29" s="679"/>
      <c r="DX29" s="679"/>
      <c r="DY29" s="679"/>
      <c r="DZ29" s="679"/>
    </row>
    <row r="30" spans="2:130" x14ac:dyDescent="0.3">
      <c r="B30" s="10" t="s">
        <v>18</v>
      </c>
      <c r="C30" s="686">
        <v>80</v>
      </c>
      <c r="D30" s="686">
        <v>-5</v>
      </c>
      <c r="E30" s="686">
        <v>45</v>
      </c>
      <c r="F30" s="686">
        <v>80</v>
      </c>
      <c r="G30" s="686">
        <v>45</v>
      </c>
      <c r="H30" s="686">
        <v>10</v>
      </c>
      <c r="I30" s="468">
        <v>66.120736878098015</v>
      </c>
      <c r="J30" s="468">
        <v>35.272223682654726</v>
      </c>
      <c r="K30" s="468">
        <v>41.716315199325358</v>
      </c>
      <c r="L30" s="468">
        <v>38.443141238300861</v>
      </c>
      <c r="M30" s="208">
        <f t="shared" si="13"/>
        <v>0.18269592455095318</v>
      </c>
      <c r="N30" s="208">
        <f t="shared" si="8"/>
        <v>-7.8462681696235492E-2</v>
      </c>
      <c r="O30" s="198"/>
      <c r="P30" s="13">
        <v>0</v>
      </c>
      <c r="Q30" s="13">
        <v>0</v>
      </c>
      <c r="R30" s="13">
        <v>10</v>
      </c>
      <c r="S30" s="13">
        <v>10</v>
      </c>
      <c r="T30" s="13">
        <v>10</v>
      </c>
      <c r="U30" s="13">
        <v>10</v>
      </c>
      <c r="V30" s="13">
        <v>20</v>
      </c>
      <c r="W30" s="13">
        <v>20</v>
      </c>
      <c r="X30" s="13">
        <v>20</v>
      </c>
      <c r="Y30" s="13">
        <v>20</v>
      </c>
      <c r="Z30" s="13">
        <v>10</v>
      </c>
      <c r="AA30" s="13">
        <v>10</v>
      </c>
      <c r="AB30" s="13">
        <v>10</v>
      </c>
      <c r="AC30" s="13">
        <v>10</v>
      </c>
      <c r="AD30" s="13">
        <v>0</v>
      </c>
      <c r="AE30" s="13">
        <v>0</v>
      </c>
      <c r="AF30" s="13">
        <v>0</v>
      </c>
      <c r="AG30" s="13">
        <v>0</v>
      </c>
      <c r="AH30" s="13">
        <v>16.530184219524504</v>
      </c>
      <c r="AI30" s="13">
        <v>16.530184219524504</v>
      </c>
      <c r="AJ30" s="13">
        <v>16.530184219524504</v>
      </c>
      <c r="AK30" s="13">
        <v>16.530184219524504</v>
      </c>
      <c r="AL30" s="13">
        <v>11.103713504076577</v>
      </c>
      <c r="AM30" s="13">
        <v>6.397638167210439</v>
      </c>
      <c r="AN30" s="13">
        <v>8.2316731352394363</v>
      </c>
      <c r="AO30" s="13">
        <v>9.5391988761282747</v>
      </c>
      <c r="AP30" s="13">
        <v>10.429078799831339</v>
      </c>
      <c r="AQ30" s="13">
        <v>10.429078799831339</v>
      </c>
      <c r="AR30" s="13">
        <v>10.429078799831339</v>
      </c>
      <c r="AS30" s="13">
        <v>10.429078799831339</v>
      </c>
      <c r="AT30" s="13">
        <v>9.6107853095752152</v>
      </c>
      <c r="AU30" s="13">
        <v>9.6107853095752152</v>
      </c>
      <c r="AV30" s="635"/>
      <c r="AW30" s="13">
        <f t="shared" si="68"/>
        <v>-5</v>
      </c>
      <c r="AX30" s="13">
        <f t="shared" si="69"/>
        <v>0</v>
      </c>
      <c r="AY30" s="13">
        <f t="shared" si="70"/>
        <v>20</v>
      </c>
      <c r="AZ30" s="13">
        <f t="shared" si="71"/>
        <v>20</v>
      </c>
      <c r="BA30" s="13">
        <f t="shared" si="72"/>
        <v>40</v>
      </c>
      <c r="BB30" s="13">
        <f t="shared" si="73"/>
        <v>40</v>
      </c>
      <c r="BC30" s="13">
        <f t="shared" si="74"/>
        <v>20</v>
      </c>
      <c r="BD30" s="13">
        <f t="shared" si="75"/>
        <v>20</v>
      </c>
      <c r="BE30" s="13">
        <f t="shared" si="76"/>
        <v>0</v>
      </c>
      <c r="BF30" s="13">
        <f t="shared" si="77"/>
        <v>0</v>
      </c>
      <c r="BG30" s="13">
        <f t="shared" si="30"/>
        <v>33.060368439049007</v>
      </c>
      <c r="BH30" s="13">
        <f t="shared" si="22"/>
        <v>33.060368439049007</v>
      </c>
      <c r="BI30" s="13">
        <f t="shared" si="11"/>
        <v>17.501351671287015</v>
      </c>
      <c r="BJ30" s="59">
        <f t="shared" si="24"/>
        <v>17.770872011367711</v>
      </c>
      <c r="BK30" s="59">
        <f>AP30+AQ30</f>
        <v>20.858157599662679</v>
      </c>
      <c r="BL30" s="59">
        <f t="shared" si="23"/>
        <v>20.858157599662679</v>
      </c>
      <c r="BM30" s="59">
        <f t="shared" si="25"/>
        <v>19.22157061915043</v>
      </c>
      <c r="BO30" s="10" t="s">
        <v>18</v>
      </c>
      <c r="BP30" s="13">
        <f t="shared" si="61"/>
        <v>80</v>
      </c>
      <c r="BQ30" s="13">
        <f t="shared" si="61"/>
        <v>-5</v>
      </c>
      <c r="BR30" s="13">
        <f t="shared" si="61"/>
        <v>45</v>
      </c>
      <c r="BS30" s="13">
        <f t="shared" si="61"/>
        <v>80</v>
      </c>
      <c r="BT30" s="13">
        <f t="shared" si="61"/>
        <v>45</v>
      </c>
      <c r="BU30" s="13">
        <f t="shared" si="61"/>
        <v>10</v>
      </c>
      <c r="BV30" s="13">
        <f t="shared" si="61"/>
        <v>66.120736878098015</v>
      </c>
      <c r="BW30" s="13">
        <f t="shared" si="61"/>
        <v>35.272223682654726</v>
      </c>
      <c r="BX30" s="13">
        <f t="shared" si="61"/>
        <v>41.716315199325358</v>
      </c>
      <c r="BY30" s="13"/>
      <c r="BZ30" s="212"/>
      <c r="CA30" s="208"/>
      <c r="CB30" s="27"/>
      <c r="CC30" s="439"/>
      <c r="CD30" s="439"/>
      <c r="CE30" s="439"/>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679"/>
      <c r="DN30" s="679"/>
      <c r="DO30" s="679"/>
      <c r="DP30" s="679"/>
      <c r="DQ30" s="679"/>
      <c r="DR30" s="679"/>
      <c r="DS30" s="679"/>
      <c r="DT30" s="679"/>
      <c r="DU30" s="679"/>
      <c r="DV30" s="679"/>
      <c r="DW30" s="679"/>
      <c r="DX30" s="679"/>
      <c r="DY30" s="679"/>
      <c r="DZ30" s="679"/>
    </row>
    <row r="31" spans="2:130" x14ac:dyDescent="0.3">
      <c r="B31" s="52" t="s">
        <v>19</v>
      </c>
      <c r="C31" s="687">
        <v>-35</v>
      </c>
      <c r="D31" s="687">
        <v>95</v>
      </c>
      <c r="E31" s="687">
        <v>110</v>
      </c>
      <c r="F31" s="687">
        <v>40</v>
      </c>
      <c r="G31" s="687">
        <v>35</v>
      </c>
      <c r="H31" s="687">
        <v>145</v>
      </c>
      <c r="I31" s="662">
        <v>102.61591196981455</v>
      </c>
      <c r="J31" s="662">
        <v>51.556249869683498</v>
      </c>
      <c r="K31" s="662">
        <v>67.163533857242527</v>
      </c>
      <c r="L31" s="662">
        <v>84.450380433588506</v>
      </c>
      <c r="M31" s="217">
        <f t="shared" si="13"/>
        <v>0.30272341427099314</v>
      </c>
      <c r="N31" s="217">
        <f t="shared" si="8"/>
        <v>0.25738441061022077</v>
      </c>
      <c r="O31" s="198"/>
      <c r="P31" s="54">
        <v>25</v>
      </c>
      <c r="Q31" s="54">
        <v>25</v>
      </c>
      <c r="R31" s="54">
        <v>30</v>
      </c>
      <c r="S31" s="54">
        <v>25</v>
      </c>
      <c r="T31" s="54">
        <v>25</v>
      </c>
      <c r="U31" s="54">
        <v>25</v>
      </c>
      <c r="V31" s="54">
        <v>10</v>
      </c>
      <c r="W31" s="54">
        <v>10</v>
      </c>
      <c r="X31" s="54">
        <v>10</v>
      </c>
      <c r="Y31" s="54">
        <v>10</v>
      </c>
      <c r="Z31" s="54">
        <v>10</v>
      </c>
      <c r="AA31" s="54">
        <v>10</v>
      </c>
      <c r="AB31" s="54">
        <v>10</v>
      </c>
      <c r="AC31" s="54">
        <v>10</v>
      </c>
      <c r="AD31" s="54">
        <v>35</v>
      </c>
      <c r="AE31" s="54">
        <v>35</v>
      </c>
      <c r="AF31" s="54">
        <v>35</v>
      </c>
      <c r="AG31" s="54">
        <v>35</v>
      </c>
      <c r="AH31" s="54">
        <v>25.653977992453637</v>
      </c>
      <c r="AI31" s="54">
        <v>25.653977992453637</v>
      </c>
      <c r="AJ31" s="54">
        <v>25.653977992453637</v>
      </c>
      <c r="AK31" s="54">
        <v>25.653977992453637</v>
      </c>
      <c r="AL31" s="54">
        <v>10.5863623479128</v>
      </c>
      <c r="AM31" s="54">
        <v>8.5076267399872556</v>
      </c>
      <c r="AN31" s="54">
        <v>10.170615226327691</v>
      </c>
      <c r="AO31" s="54">
        <v>22.291645555455752</v>
      </c>
      <c r="AP31" s="54">
        <v>11.953537315918043</v>
      </c>
      <c r="AQ31" s="54">
        <v>12.492656040815957</v>
      </c>
      <c r="AR31" s="54">
        <v>12.492656040815957</v>
      </c>
      <c r="AS31" s="54">
        <v>30.224684459692568</v>
      </c>
      <c r="AT31" s="54">
        <v>18.543836917492374</v>
      </c>
      <c r="AU31" s="54">
        <v>21.112595108397127</v>
      </c>
      <c r="AV31" s="635"/>
      <c r="AW31" s="54">
        <f t="shared" si="68"/>
        <v>45</v>
      </c>
      <c r="AX31" s="54">
        <f t="shared" si="69"/>
        <v>50</v>
      </c>
      <c r="AY31" s="54">
        <f t="shared" si="70"/>
        <v>55</v>
      </c>
      <c r="AZ31" s="54">
        <f t="shared" si="71"/>
        <v>50</v>
      </c>
      <c r="BA31" s="54">
        <f t="shared" si="72"/>
        <v>20</v>
      </c>
      <c r="BB31" s="54">
        <f t="shared" si="73"/>
        <v>20</v>
      </c>
      <c r="BC31" s="54">
        <f t="shared" si="74"/>
        <v>20</v>
      </c>
      <c r="BD31" s="54">
        <f t="shared" si="75"/>
        <v>20</v>
      </c>
      <c r="BE31" s="54">
        <f t="shared" si="76"/>
        <v>70</v>
      </c>
      <c r="BF31" s="54">
        <f t="shared" si="77"/>
        <v>70</v>
      </c>
      <c r="BG31" s="54">
        <f t="shared" si="30"/>
        <v>51.307955984907274</v>
      </c>
      <c r="BH31" s="54">
        <f t="shared" si="22"/>
        <v>51.307955984907274</v>
      </c>
      <c r="BI31" s="54">
        <f t="shared" si="11"/>
        <v>19.093989087900056</v>
      </c>
      <c r="BJ31" s="516">
        <f t="shared" si="24"/>
        <v>32.462260781783442</v>
      </c>
      <c r="BK31" s="620">
        <f t="shared" si="44"/>
        <v>24.446193356734</v>
      </c>
      <c r="BL31" s="620">
        <f t="shared" si="23"/>
        <v>42.717340500508527</v>
      </c>
      <c r="BM31" s="620">
        <f t="shared" si="25"/>
        <v>39.656432025889501</v>
      </c>
      <c r="BO31" s="52" t="s">
        <v>19</v>
      </c>
      <c r="BP31" s="54">
        <f t="shared" si="61"/>
        <v>-35</v>
      </c>
      <c r="BQ31" s="54">
        <f t="shared" si="61"/>
        <v>95</v>
      </c>
      <c r="BR31" s="54">
        <f t="shared" si="61"/>
        <v>110</v>
      </c>
      <c r="BS31" s="54">
        <f t="shared" si="61"/>
        <v>40</v>
      </c>
      <c r="BT31" s="54">
        <f t="shared" si="61"/>
        <v>35</v>
      </c>
      <c r="BU31" s="54">
        <f t="shared" si="61"/>
        <v>145</v>
      </c>
      <c r="BV31" s="54">
        <f t="shared" si="61"/>
        <v>102.61591196981455</v>
      </c>
      <c r="BW31" s="54">
        <f t="shared" si="61"/>
        <v>51.556249869683498</v>
      </c>
      <c r="BX31" s="54">
        <f t="shared" si="61"/>
        <v>67.163533857242527</v>
      </c>
      <c r="BY31" s="54"/>
      <c r="BZ31" s="216"/>
      <c r="CA31" s="217"/>
      <c r="CB31" s="27"/>
      <c r="CC31" s="447"/>
      <c r="CD31" s="447"/>
      <c r="CE31" s="44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row>
    <row r="32" spans="2:130" x14ac:dyDescent="0.3">
      <c r="B32" s="20" t="s">
        <v>10</v>
      </c>
      <c r="C32" s="495">
        <v>195</v>
      </c>
      <c r="D32" s="495">
        <v>215</v>
      </c>
      <c r="E32" s="495">
        <v>205</v>
      </c>
      <c r="F32" s="495">
        <v>195</v>
      </c>
      <c r="G32" s="495">
        <v>210</v>
      </c>
      <c r="H32" s="495">
        <v>205</v>
      </c>
      <c r="I32" s="495">
        <f t="shared" ref="I32:L32" si="78">SUM(I33:I37)</f>
        <v>144.371088411681</v>
      </c>
      <c r="J32" s="495">
        <f t="shared" si="78"/>
        <v>129.77199999999999</v>
      </c>
      <c r="K32" s="495">
        <f t="shared" si="78"/>
        <v>134.92660999999998</v>
      </c>
      <c r="L32" s="495">
        <f t="shared" si="78"/>
        <v>119.18620000000001</v>
      </c>
      <c r="M32" s="210">
        <f t="shared" si="13"/>
        <v>3.9720509817217753E-2</v>
      </c>
      <c r="N32" s="210">
        <f t="shared" si="8"/>
        <v>-0.11665904894520041</v>
      </c>
      <c r="O32" s="198"/>
      <c r="P32" s="50">
        <v>55</v>
      </c>
      <c r="Q32" s="50">
        <v>60</v>
      </c>
      <c r="R32" s="50">
        <v>60</v>
      </c>
      <c r="S32" s="50">
        <v>50</v>
      </c>
      <c r="T32" s="50">
        <v>50</v>
      </c>
      <c r="U32" s="50">
        <v>50</v>
      </c>
      <c r="V32" s="50">
        <v>50</v>
      </c>
      <c r="W32" s="50">
        <v>50</v>
      </c>
      <c r="X32" s="50">
        <v>50</v>
      </c>
      <c r="Y32" s="50">
        <v>50</v>
      </c>
      <c r="Z32" s="50">
        <v>55</v>
      </c>
      <c r="AA32" s="50">
        <v>50</v>
      </c>
      <c r="AB32" s="50">
        <v>50</v>
      </c>
      <c r="AC32" s="50">
        <v>65</v>
      </c>
      <c r="AD32" s="50">
        <v>55</v>
      </c>
      <c r="AE32" s="50">
        <v>50</v>
      </c>
      <c r="AF32" s="50">
        <v>50</v>
      </c>
      <c r="AG32" s="50">
        <v>55</v>
      </c>
      <c r="AH32" s="50">
        <v>35.253865920000003</v>
      </c>
      <c r="AI32" s="50">
        <v>35.729599999999998</v>
      </c>
      <c r="AJ32" s="50">
        <v>37.484800000000007</v>
      </c>
      <c r="AK32" s="50">
        <v>35.900320000000001</v>
      </c>
      <c r="AL32" s="50">
        <v>32.069000000000003</v>
      </c>
      <c r="AM32" s="50">
        <v>29.286999999999999</v>
      </c>
      <c r="AN32" s="50">
        <v>32.602000000000004</v>
      </c>
      <c r="AO32" s="50">
        <v>35.814</v>
      </c>
      <c r="AP32" s="50">
        <v>33.107999999999997</v>
      </c>
      <c r="AQ32" s="50">
        <v>35.045249999999996</v>
      </c>
      <c r="AR32" s="50">
        <v>34.968000000000004</v>
      </c>
      <c r="AS32" s="50">
        <v>31.80536</v>
      </c>
      <c r="AT32" s="50">
        <v>29.650399999999998</v>
      </c>
      <c r="AU32" s="50">
        <v>26.885000000000002</v>
      </c>
      <c r="AV32" s="635"/>
      <c r="AW32" s="50">
        <f t="shared" ref="AW32:AZ32" si="79">SUM(AW33:AW37)</f>
        <v>100</v>
      </c>
      <c r="AX32" s="50">
        <f t="shared" si="79"/>
        <v>115</v>
      </c>
      <c r="AY32" s="50">
        <f t="shared" si="79"/>
        <v>110</v>
      </c>
      <c r="AZ32" s="50">
        <f t="shared" si="79"/>
        <v>100</v>
      </c>
      <c r="BA32" s="50">
        <f>SUM(BA33:BA37)</f>
        <v>100</v>
      </c>
      <c r="BB32" s="50">
        <f t="shared" ref="BB32:BE32" si="80">SUM(BB33:BB37)</f>
        <v>100</v>
      </c>
      <c r="BC32" s="50">
        <f t="shared" si="80"/>
        <v>105</v>
      </c>
      <c r="BD32" s="50">
        <f t="shared" si="80"/>
        <v>115</v>
      </c>
      <c r="BE32" s="50">
        <f t="shared" si="80"/>
        <v>105</v>
      </c>
      <c r="BF32" s="50">
        <f>SUM(BF33:BF37)</f>
        <v>105</v>
      </c>
      <c r="BG32" s="50">
        <f t="shared" si="30"/>
        <v>70.98346592</v>
      </c>
      <c r="BH32" s="50">
        <f>AJ32+AK32</f>
        <v>73.385120000000001</v>
      </c>
      <c r="BI32" s="50">
        <f>AL32+AM32</f>
        <v>61.356000000000002</v>
      </c>
      <c r="BJ32" s="50">
        <f t="shared" si="24"/>
        <v>68.415999999999997</v>
      </c>
      <c r="BK32" s="50">
        <f>AP32+AQ32</f>
        <v>68.153249999999986</v>
      </c>
      <c r="BL32" s="50">
        <f t="shared" si="23"/>
        <v>66.773359999999997</v>
      </c>
      <c r="BM32" s="50">
        <f t="shared" si="25"/>
        <v>56.535399999999996</v>
      </c>
      <c r="BO32" s="20" t="s">
        <v>10</v>
      </c>
      <c r="BP32" s="50">
        <f t="shared" si="61"/>
        <v>195</v>
      </c>
      <c r="BQ32" s="50">
        <f t="shared" si="61"/>
        <v>215</v>
      </c>
      <c r="BR32" s="50">
        <f t="shared" si="61"/>
        <v>205</v>
      </c>
      <c r="BS32" s="50">
        <f t="shared" si="61"/>
        <v>195</v>
      </c>
      <c r="BT32" s="50">
        <f t="shared" si="61"/>
        <v>210</v>
      </c>
      <c r="BU32" s="50">
        <f t="shared" si="61"/>
        <v>205</v>
      </c>
      <c r="BV32" s="50">
        <f t="shared" si="61"/>
        <v>144.371088411681</v>
      </c>
      <c r="BW32" s="50">
        <f t="shared" si="61"/>
        <v>129.77199999999999</v>
      </c>
      <c r="BX32" s="50">
        <f t="shared" si="61"/>
        <v>134.92660999999998</v>
      </c>
      <c r="BY32" s="50">
        <f>L32</f>
        <v>119.18620000000001</v>
      </c>
      <c r="BZ32" s="210">
        <f t="shared" si="31"/>
        <v>3.9720509817217753E-2</v>
      </c>
      <c r="CA32" s="210">
        <f>N32</f>
        <v>-0.11665904894520041</v>
      </c>
      <c r="CB32" s="198"/>
      <c r="CC32" s="444">
        <f t="shared" ref="CC32:DH32" si="81">P32</f>
        <v>55</v>
      </c>
      <c r="CD32" s="444">
        <f t="shared" si="81"/>
        <v>60</v>
      </c>
      <c r="CE32" s="444">
        <f t="shared" si="81"/>
        <v>60</v>
      </c>
      <c r="CF32" s="444">
        <f t="shared" si="81"/>
        <v>50</v>
      </c>
      <c r="CG32" s="444">
        <f t="shared" si="81"/>
        <v>50</v>
      </c>
      <c r="CH32" s="444">
        <f t="shared" si="81"/>
        <v>50</v>
      </c>
      <c r="CI32" s="444">
        <f t="shared" si="81"/>
        <v>50</v>
      </c>
      <c r="CJ32" s="444">
        <f t="shared" si="81"/>
        <v>50</v>
      </c>
      <c r="CK32" s="444">
        <f t="shared" si="81"/>
        <v>50</v>
      </c>
      <c r="CL32" s="444">
        <f t="shared" si="81"/>
        <v>50</v>
      </c>
      <c r="CM32" s="444">
        <f t="shared" si="81"/>
        <v>55</v>
      </c>
      <c r="CN32" s="444">
        <f t="shared" si="81"/>
        <v>50</v>
      </c>
      <c r="CO32" s="444">
        <f t="shared" si="81"/>
        <v>50</v>
      </c>
      <c r="CP32" s="444">
        <f t="shared" si="81"/>
        <v>65</v>
      </c>
      <c r="CQ32" s="444">
        <f t="shared" si="81"/>
        <v>55</v>
      </c>
      <c r="CR32" s="444">
        <f t="shared" si="81"/>
        <v>50</v>
      </c>
      <c r="CS32" s="444">
        <f t="shared" si="81"/>
        <v>50</v>
      </c>
      <c r="CT32" s="444">
        <f t="shared" si="81"/>
        <v>55</v>
      </c>
      <c r="CU32" s="444">
        <f t="shared" si="81"/>
        <v>35.253865920000003</v>
      </c>
      <c r="CV32" s="444">
        <f t="shared" si="81"/>
        <v>35.729599999999998</v>
      </c>
      <c r="CW32" s="444">
        <f t="shared" si="81"/>
        <v>37.484800000000007</v>
      </c>
      <c r="CX32" s="444">
        <f t="shared" si="81"/>
        <v>35.900320000000001</v>
      </c>
      <c r="CY32" s="444">
        <f t="shared" si="81"/>
        <v>32.069000000000003</v>
      </c>
      <c r="CZ32" s="444">
        <f t="shared" si="81"/>
        <v>29.286999999999999</v>
      </c>
      <c r="DA32" s="444">
        <f t="shared" si="81"/>
        <v>32.602000000000004</v>
      </c>
      <c r="DB32" s="444">
        <f t="shared" si="81"/>
        <v>35.814</v>
      </c>
      <c r="DC32" s="444">
        <f t="shared" si="81"/>
        <v>33.107999999999997</v>
      </c>
      <c r="DD32" s="444">
        <f t="shared" si="81"/>
        <v>35.045249999999996</v>
      </c>
      <c r="DE32" s="444">
        <f t="shared" si="81"/>
        <v>34.968000000000004</v>
      </c>
      <c r="DF32" s="444">
        <f t="shared" si="81"/>
        <v>31.80536</v>
      </c>
      <c r="DG32" s="444">
        <f t="shared" si="81"/>
        <v>29.650399999999998</v>
      </c>
      <c r="DH32" s="444">
        <f t="shared" si="81"/>
        <v>26.885000000000002</v>
      </c>
      <c r="DI32" s="444"/>
      <c r="DJ32" s="444">
        <f t="shared" ref="DJ32:DZ32" si="82">AW32</f>
        <v>100</v>
      </c>
      <c r="DK32" s="444">
        <f t="shared" si="82"/>
        <v>115</v>
      </c>
      <c r="DL32" s="444">
        <f t="shared" si="82"/>
        <v>110</v>
      </c>
      <c r="DM32" s="444">
        <f t="shared" si="82"/>
        <v>100</v>
      </c>
      <c r="DN32" s="444">
        <f t="shared" si="82"/>
        <v>100</v>
      </c>
      <c r="DO32" s="444">
        <f t="shared" si="82"/>
        <v>100</v>
      </c>
      <c r="DP32" s="444">
        <f t="shared" si="82"/>
        <v>105</v>
      </c>
      <c r="DQ32" s="444">
        <f t="shared" si="82"/>
        <v>115</v>
      </c>
      <c r="DR32" s="444">
        <f t="shared" si="82"/>
        <v>105</v>
      </c>
      <c r="DS32" s="444">
        <f t="shared" si="82"/>
        <v>105</v>
      </c>
      <c r="DT32" s="444">
        <f t="shared" si="82"/>
        <v>70.98346592</v>
      </c>
      <c r="DU32" s="444">
        <f t="shared" si="82"/>
        <v>73.385120000000001</v>
      </c>
      <c r="DV32" s="444">
        <f t="shared" si="82"/>
        <v>61.356000000000002</v>
      </c>
      <c r="DW32" s="444">
        <f t="shared" si="82"/>
        <v>68.415999999999997</v>
      </c>
      <c r="DX32" s="444">
        <f t="shared" si="82"/>
        <v>68.153249999999986</v>
      </c>
      <c r="DY32" s="444">
        <f t="shared" si="82"/>
        <v>66.773359999999997</v>
      </c>
      <c r="DZ32" s="444">
        <f t="shared" si="82"/>
        <v>56.535399999999996</v>
      </c>
    </row>
    <row r="33" spans="2:130" x14ac:dyDescent="0.3">
      <c r="B33" s="10" t="s">
        <v>15</v>
      </c>
      <c r="C33" s="468">
        <v>10</v>
      </c>
      <c r="D33" s="468">
        <v>15</v>
      </c>
      <c r="E33" s="468">
        <v>15</v>
      </c>
      <c r="F33" s="468">
        <v>10</v>
      </c>
      <c r="G33" s="468">
        <v>15</v>
      </c>
      <c r="H33" s="468">
        <v>15</v>
      </c>
      <c r="I33" s="468">
        <v>38.113967340683786</v>
      </c>
      <c r="J33" s="468">
        <v>35.038440000000001</v>
      </c>
      <c r="K33" s="468">
        <v>35.485698429999999</v>
      </c>
      <c r="L33" s="468">
        <v>31.584343000000004</v>
      </c>
      <c r="M33" s="208">
        <f t="shared" si="13"/>
        <v>1.2764792896030608E-2</v>
      </c>
      <c r="N33" s="208">
        <f t="shared" si="8"/>
        <v>-0.10994162726417545</v>
      </c>
      <c r="O33" s="198"/>
      <c r="P33" s="13">
        <v>5</v>
      </c>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c r="AI33" s="13"/>
      <c r="AJ33" s="13"/>
      <c r="AK33" s="13"/>
      <c r="AL33" s="13"/>
      <c r="AM33" s="13"/>
      <c r="AN33" s="13"/>
      <c r="AO33" s="13"/>
      <c r="AP33" s="13"/>
      <c r="AQ33" s="13"/>
      <c r="AR33" s="13"/>
      <c r="AS33" s="13"/>
      <c r="AT33" s="13"/>
      <c r="AU33" s="13"/>
      <c r="AV33" s="635"/>
      <c r="AW33" s="13">
        <f t="shared" ref="AW33:AW37" si="83">D33-AX33</f>
        <v>5</v>
      </c>
      <c r="AX33" s="13">
        <f t="shared" ref="AX33:AX37" si="84">SUM(P33:Q33)</f>
        <v>10</v>
      </c>
      <c r="AY33" s="13">
        <f t="shared" ref="AY33:AY37" si="85">SUM(R33:S33)</f>
        <v>10</v>
      </c>
      <c r="AZ33" s="7">
        <f t="shared" ref="AZ33:AZ37" si="86">SUM(T33:U33)</f>
        <v>10</v>
      </c>
      <c r="BA33" s="13">
        <f t="shared" ref="BA33:BA37" si="87">SUM(V33:W33)</f>
        <v>10</v>
      </c>
      <c r="BB33" s="13">
        <f t="shared" ref="BB33:BB37" si="88">SUM(X33:Y33)</f>
        <v>10</v>
      </c>
      <c r="BC33" s="13">
        <f t="shared" ref="BC33:BC37" si="89">SUM(Z33:AA33)</f>
        <v>10</v>
      </c>
      <c r="BD33" s="13">
        <f t="shared" ref="BD33:BD37" si="90">SUM(AB33:AC33)</f>
        <v>10</v>
      </c>
      <c r="BE33" s="13">
        <f t="shared" ref="BE33:BE37" si="91">SUM(AD33:AE33)</f>
        <v>10</v>
      </c>
      <c r="BF33" s="13">
        <f t="shared" ref="BF33:BF37" si="92">SUM(AF33:AG33)</f>
        <v>10</v>
      </c>
      <c r="BG33" s="13"/>
      <c r="BH33" s="13"/>
      <c r="BI33" s="13"/>
      <c r="BJ33" s="50"/>
      <c r="BK33" s="59"/>
      <c r="BL33" s="59"/>
      <c r="BM33" s="59"/>
      <c r="BO33" s="10" t="s">
        <v>15</v>
      </c>
      <c r="BP33" s="13">
        <f t="shared" si="61"/>
        <v>10</v>
      </c>
      <c r="BQ33" s="13">
        <f t="shared" si="61"/>
        <v>15</v>
      </c>
      <c r="BR33" s="13">
        <f t="shared" si="61"/>
        <v>15</v>
      </c>
      <c r="BS33" s="13">
        <f t="shared" si="61"/>
        <v>10</v>
      </c>
      <c r="BT33" s="13">
        <f t="shared" si="61"/>
        <v>15</v>
      </c>
      <c r="BU33" s="13">
        <f t="shared" si="61"/>
        <v>15</v>
      </c>
      <c r="BV33" s="13">
        <f t="shared" si="61"/>
        <v>38.113967340683786</v>
      </c>
      <c r="BW33" s="13">
        <f t="shared" si="61"/>
        <v>35.038440000000001</v>
      </c>
      <c r="BX33" s="13">
        <f t="shared" si="61"/>
        <v>35.485698429999999</v>
      </c>
      <c r="BY33" s="13"/>
      <c r="BZ33" s="212"/>
      <c r="CA33" s="208"/>
      <c r="CB33" s="27"/>
      <c r="CC33" s="439"/>
      <c r="CD33" s="439"/>
      <c r="CE33" s="439"/>
      <c r="CF33" s="439"/>
      <c r="CG33" s="439"/>
      <c r="CH33" s="439"/>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679"/>
      <c r="DN33" s="679"/>
      <c r="DO33" s="679"/>
      <c r="DP33" s="679"/>
      <c r="DQ33" s="679"/>
      <c r="DR33" s="679"/>
      <c r="DS33" s="679"/>
      <c r="DT33" s="679"/>
      <c r="DU33" s="679"/>
      <c r="DV33" s="679"/>
      <c r="DW33" s="679"/>
      <c r="DX33" s="679"/>
      <c r="DY33" s="679"/>
      <c r="DZ33" s="679"/>
    </row>
    <row r="34" spans="2:130" x14ac:dyDescent="0.3">
      <c r="B34" s="10" t="s">
        <v>16</v>
      </c>
      <c r="C34" s="468">
        <v>5</v>
      </c>
      <c r="D34" s="468">
        <v>10</v>
      </c>
      <c r="E34" s="468">
        <v>10</v>
      </c>
      <c r="F34" s="468">
        <v>10</v>
      </c>
      <c r="G34" s="468">
        <v>10</v>
      </c>
      <c r="H34" s="468">
        <v>10</v>
      </c>
      <c r="I34" s="468">
        <v>27.286135709807709</v>
      </c>
      <c r="J34" s="468">
        <v>22.710099999999997</v>
      </c>
      <c r="K34" s="468">
        <v>24.826496239999997</v>
      </c>
      <c r="L34" s="468">
        <v>22.049447000000001</v>
      </c>
      <c r="M34" s="208">
        <f t="shared" si="13"/>
        <v>9.319185032210342E-2</v>
      </c>
      <c r="N34" s="208">
        <f t="shared" si="8"/>
        <v>-0.11185828290685929</v>
      </c>
      <c r="O34" s="198"/>
      <c r="P34" s="13">
        <v>0</v>
      </c>
      <c r="Q34" s="13">
        <v>5</v>
      </c>
      <c r="R34" s="13">
        <v>5</v>
      </c>
      <c r="S34" s="13">
        <v>0</v>
      </c>
      <c r="T34" s="13">
        <v>0</v>
      </c>
      <c r="U34" s="13">
        <v>0</v>
      </c>
      <c r="V34" s="13">
        <v>0</v>
      </c>
      <c r="W34" s="13">
        <v>0</v>
      </c>
      <c r="X34" s="13">
        <v>0</v>
      </c>
      <c r="Y34" s="13">
        <v>0</v>
      </c>
      <c r="Z34" s="13">
        <v>5</v>
      </c>
      <c r="AA34" s="13">
        <v>0</v>
      </c>
      <c r="AB34" s="13">
        <v>0</v>
      </c>
      <c r="AC34" s="13">
        <v>5</v>
      </c>
      <c r="AD34" s="13">
        <v>5</v>
      </c>
      <c r="AE34" s="13">
        <v>0</v>
      </c>
      <c r="AF34" s="13">
        <v>0</v>
      </c>
      <c r="AG34" s="13">
        <v>5</v>
      </c>
      <c r="AH34" s="13"/>
      <c r="AI34" s="13"/>
      <c r="AJ34" s="13"/>
      <c r="AK34" s="13"/>
      <c r="AL34" s="13"/>
      <c r="AM34" s="13"/>
      <c r="AN34" s="13"/>
      <c r="AO34" s="13"/>
      <c r="AP34" s="13"/>
      <c r="AQ34" s="13"/>
      <c r="AR34" s="13"/>
      <c r="AS34" s="13"/>
      <c r="AT34" s="13"/>
      <c r="AU34" s="13"/>
      <c r="AV34" s="635"/>
      <c r="AW34" s="13">
        <f t="shared" si="83"/>
        <v>5</v>
      </c>
      <c r="AX34" s="13">
        <f t="shared" si="84"/>
        <v>5</v>
      </c>
      <c r="AY34" s="13">
        <f t="shared" si="85"/>
        <v>5</v>
      </c>
      <c r="AZ34" s="13">
        <f t="shared" si="86"/>
        <v>0</v>
      </c>
      <c r="BA34" s="13">
        <f t="shared" si="87"/>
        <v>0</v>
      </c>
      <c r="BB34" s="13">
        <f t="shared" si="88"/>
        <v>0</v>
      </c>
      <c r="BC34" s="13">
        <f t="shared" si="89"/>
        <v>5</v>
      </c>
      <c r="BD34" s="13">
        <f t="shared" si="90"/>
        <v>5</v>
      </c>
      <c r="BE34" s="13">
        <f t="shared" si="91"/>
        <v>5</v>
      </c>
      <c r="BF34" s="13">
        <f t="shared" si="92"/>
        <v>5</v>
      </c>
      <c r="BG34" s="13"/>
      <c r="BH34" s="13"/>
      <c r="BI34" s="13"/>
      <c r="BJ34" s="50"/>
      <c r="BK34" s="59"/>
      <c r="BL34" s="59"/>
      <c r="BM34" s="59"/>
      <c r="BO34" s="10" t="s">
        <v>16</v>
      </c>
      <c r="BP34" s="13">
        <f t="shared" si="61"/>
        <v>5</v>
      </c>
      <c r="BQ34" s="13">
        <f t="shared" si="61"/>
        <v>10</v>
      </c>
      <c r="BR34" s="13">
        <f t="shared" si="61"/>
        <v>10</v>
      </c>
      <c r="BS34" s="13">
        <f t="shared" si="61"/>
        <v>10</v>
      </c>
      <c r="BT34" s="13">
        <f t="shared" si="61"/>
        <v>10</v>
      </c>
      <c r="BU34" s="13">
        <f t="shared" si="61"/>
        <v>10</v>
      </c>
      <c r="BV34" s="13">
        <f t="shared" si="61"/>
        <v>27.286135709807709</v>
      </c>
      <c r="BW34" s="13">
        <f t="shared" si="61"/>
        <v>22.710099999999997</v>
      </c>
      <c r="BX34" s="13">
        <f t="shared" si="61"/>
        <v>24.826496239999997</v>
      </c>
      <c r="BY34" s="13"/>
      <c r="BZ34" s="212"/>
      <c r="CA34" s="208"/>
      <c r="CB34" s="301"/>
      <c r="CC34" s="439"/>
      <c r="CD34" s="439"/>
      <c r="CE34" s="439"/>
      <c r="CF34" s="439"/>
      <c r="CG34" s="439"/>
      <c r="CH34" s="439"/>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679"/>
      <c r="DN34" s="679"/>
      <c r="DO34" s="679"/>
      <c r="DP34" s="679"/>
      <c r="DQ34" s="679"/>
      <c r="DR34" s="679"/>
      <c r="DS34" s="679"/>
      <c r="DT34" s="679"/>
      <c r="DU34" s="679"/>
      <c r="DV34" s="679"/>
      <c r="DW34" s="679"/>
      <c r="DX34" s="679"/>
      <c r="DY34" s="679"/>
      <c r="DZ34" s="679"/>
    </row>
    <row r="35" spans="2:130" x14ac:dyDescent="0.3">
      <c r="B35" s="10" t="s">
        <v>17</v>
      </c>
      <c r="C35" s="468">
        <v>15</v>
      </c>
      <c r="D35" s="468">
        <v>15</v>
      </c>
      <c r="E35" s="468">
        <v>15</v>
      </c>
      <c r="F35" s="468">
        <v>15</v>
      </c>
      <c r="G35" s="468">
        <v>15</v>
      </c>
      <c r="H35" s="468">
        <v>15</v>
      </c>
      <c r="I35" s="468">
        <v>19.634468023988617</v>
      </c>
      <c r="J35" s="468">
        <v>16.221499999999999</v>
      </c>
      <c r="K35" s="468">
        <v>17.405532689999998</v>
      </c>
      <c r="L35" s="468">
        <v>15.494206000000002</v>
      </c>
      <c r="M35" s="208">
        <f t="shared" si="13"/>
        <v>7.2991566131368701E-2</v>
      </c>
      <c r="N35" s="208">
        <f t="shared" si="8"/>
        <v>-0.10981144467345783</v>
      </c>
      <c r="O35" s="198"/>
      <c r="P35" s="13">
        <v>5</v>
      </c>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c r="AI35" s="13"/>
      <c r="AJ35" s="13"/>
      <c r="AK35" s="13"/>
      <c r="AL35" s="13"/>
      <c r="AM35" s="13"/>
      <c r="AN35" s="13"/>
      <c r="AO35" s="13"/>
      <c r="AP35" s="13"/>
      <c r="AQ35" s="13"/>
      <c r="AR35" s="13"/>
      <c r="AS35" s="13"/>
      <c r="AT35" s="13"/>
      <c r="AU35" s="13"/>
      <c r="AV35" s="635"/>
      <c r="AW35" s="13">
        <f t="shared" si="83"/>
        <v>5</v>
      </c>
      <c r="AX35" s="13">
        <f t="shared" si="84"/>
        <v>10</v>
      </c>
      <c r="AY35" s="13">
        <f t="shared" si="85"/>
        <v>10</v>
      </c>
      <c r="AZ35" s="13">
        <f t="shared" si="86"/>
        <v>10</v>
      </c>
      <c r="BA35" s="13">
        <f t="shared" si="87"/>
        <v>10</v>
      </c>
      <c r="BB35" s="13">
        <f t="shared" si="88"/>
        <v>10</v>
      </c>
      <c r="BC35" s="13">
        <f t="shared" si="89"/>
        <v>10</v>
      </c>
      <c r="BD35" s="13">
        <f t="shared" si="90"/>
        <v>10</v>
      </c>
      <c r="BE35" s="13">
        <f t="shared" si="91"/>
        <v>10</v>
      </c>
      <c r="BF35" s="13">
        <f t="shared" si="92"/>
        <v>10</v>
      </c>
      <c r="BG35" s="13"/>
      <c r="BH35" s="13"/>
      <c r="BI35" s="13"/>
      <c r="BJ35" s="50"/>
      <c r="BK35" s="59"/>
      <c r="BL35" s="59"/>
      <c r="BM35" s="59"/>
      <c r="BO35" s="10" t="s">
        <v>17</v>
      </c>
      <c r="BP35" s="13">
        <f t="shared" si="61"/>
        <v>15</v>
      </c>
      <c r="BQ35" s="13">
        <f t="shared" si="61"/>
        <v>15</v>
      </c>
      <c r="BR35" s="13">
        <f t="shared" si="61"/>
        <v>15</v>
      </c>
      <c r="BS35" s="13">
        <f t="shared" si="61"/>
        <v>15</v>
      </c>
      <c r="BT35" s="13">
        <f t="shared" si="61"/>
        <v>15</v>
      </c>
      <c r="BU35" s="13">
        <f t="shared" si="61"/>
        <v>15</v>
      </c>
      <c r="BV35" s="13">
        <f t="shared" si="61"/>
        <v>19.634468023988617</v>
      </c>
      <c r="BW35" s="13">
        <f t="shared" si="61"/>
        <v>16.221499999999999</v>
      </c>
      <c r="BX35" s="13">
        <f t="shared" si="61"/>
        <v>17.405532689999998</v>
      </c>
      <c r="BY35" s="13"/>
      <c r="BZ35" s="212"/>
      <c r="CA35" s="208"/>
      <c r="CB35" s="301"/>
      <c r="CC35" s="439"/>
      <c r="CD35" s="439"/>
      <c r="CE35" s="439"/>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679"/>
      <c r="DN35" s="679"/>
      <c r="DO35" s="679"/>
      <c r="DP35" s="679"/>
      <c r="DQ35" s="679"/>
      <c r="DR35" s="679"/>
      <c r="DS35" s="679"/>
      <c r="DT35" s="679"/>
      <c r="DU35" s="679"/>
      <c r="DV35" s="679"/>
      <c r="DW35" s="679"/>
      <c r="DX35" s="679"/>
      <c r="DY35" s="679"/>
      <c r="DZ35" s="679"/>
    </row>
    <row r="36" spans="2:130" x14ac:dyDescent="0.3">
      <c r="B36" s="10" t="s">
        <v>18</v>
      </c>
      <c r="C36" s="468">
        <v>75</v>
      </c>
      <c r="D36" s="468">
        <v>70</v>
      </c>
      <c r="E36" s="468">
        <v>70</v>
      </c>
      <c r="F36" s="468">
        <v>80</v>
      </c>
      <c r="G36" s="468">
        <v>90</v>
      </c>
      <c r="H36" s="468">
        <v>85</v>
      </c>
      <c r="I36" s="468">
        <v>28.007991151866115</v>
      </c>
      <c r="J36" s="468">
        <v>30.885735999999998</v>
      </c>
      <c r="K36" s="468">
        <v>31.033120299999997</v>
      </c>
      <c r="L36" s="468">
        <v>25.863405400000001</v>
      </c>
      <c r="M36" s="208">
        <f t="shared" si="13"/>
        <v>4.7719212519332643E-3</v>
      </c>
      <c r="N36" s="208">
        <f t="shared" si="8"/>
        <v>-0.16658701574395007</v>
      </c>
      <c r="O36" s="198"/>
      <c r="P36" s="13">
        <v>20</v>
      </c>
      <c r="Q36" s="13">
        <v>15</v>
      </c>
      <c r="R36" s="13">
        <v>15</v>
      </c>
      <c r="S36" s="13">
        <v>15</v>
      </c>
      <c r="T36" s="13">
        <v>20</v>
      </c>
      <c r="U36" s="13">
        <v>20</v>
      </c>
      <c r="V36" s="13">
        <v>20</v>
      </c>
      <c r="W36" s="13">
        <v>20</v>
      </c>
      <c r="X36" s="13">
        <v>20</v>
      </c>
      <c r="Y36" s="13">
        <v>20</v>
      </c>
      <c r="Z36" s="13">
        <v>20</v>
      </c>
      <c r="AA36" s="13">
        <v>20</v>
      </c>
      <c r="AB36" s="13">
        <v>20</v>
      </c>
      <c r="AC36" s="13">
        <v>30</v>
      </c>
      <c r="AD36" s="13">
        <v>20</v>
      </c>
      <c r="AE36" s="13">
        <v>20</v>
      </c>
      <c r="AF36" s="13">
        <v>20</v>
      </c>
      <c r="AG36" s="13">
        <v>20</v>
      </c>
      <c r="AH36" s="13"/>
      <c r="AI36" s="13"/>
      <c r="AJ36" s="13"/>
      <c r="AK36" s="13"/>
      <c r="AL36" s="13"/>
      <c r="AM36" s="13"/>
      <c r="AN36" s="13"/>
      <c r="AO36" s="13"/>
      <c r="AP36" s="13"/>
      <c r="AQ36" s="13"/>
      <c r="AR36" s="13"/>
      <c r="AS36" s="13"/>
      <c r="AT36" s="13"/>
      <c r="AU36" s="13"/>
      <c r="AV36" s="635"/>
      <c r="AW36" s="13">
        <f t="shared" si="83"/>
        <v>35</v>
      </c>
      <c r="AX36" s="13">
        <f t="shared" si="84"/>
        <v>35</v>
      </c>
      <c r="AY36" s="13">
        <f t="shared" si="85"/>
        <v>30</v>
      </c>
      <c r="AZ36" s="13">
        <f t="shared" si="86"/>
        <v>40</v>
      </c>
      <c r="BA36" s="13">
        <f t="shared" si="87"/>
        <v>40</v>
      </c>
      <c r="BB36" s="13">
        <f t="shared" si="88"/>
        <v>40</v>
      </c>
      <c r="BC36" s="13">
        <f t="shared" si="89"/>
        <v>40</v>
      </c>
      <c r="BD36" s="13">
        <f t="shared" si="90"/>
        <v>50</v>
      </c>
      <c r="BE36" s="13">
        <f t="shared" si="91"/>
        <v>40</v>
      </c>
      <c r="BF36" s="13">
        <f t="shared" si="92"/>
        <v>40</v>
      </c>
      <c r="BG36" s="13"/>
      <c r="BH36" s="13"/>
      <c r="BI36" s="13"/>
      <c r="BJ36" s="50"/>
      <c r="BK36" s="59"/>
      <c r="BL36" s="59"/>
      <c r="BM36" s="59"/>
      <c r="BO36" s="10" t="s">
        <v>18</v>
      </c>
      <c r="BP36" s="13">
        <f t="shared" si="61"/>
        <v>75</v>
      </c>
      <c r="BQ36" s="13">
        <f t="shared" si="61"/>
        <v>70</v>
      </c>
      <c r="BR36" s="13">
        <f t="shared" si="61"/>
        <v>70</v>
      </c>
      <c r="BS36" s="13">
        <f t="shared" si="61"/>
        <v>80</v>
      </c>
      <c r="BT36" s="13">
        <f t="shared" si="61"/>
        <v>90</v>
      </c>
      <c r="BU36" s="13">
        <f t="shared" si="61"/>
        <v>85</v>
      </c>
      <c r="BV36" s="13">
        <f t="shared" si="61"/>
        <v>28.007991151866115</v>
      </c>
      <c r="BW36" s="13">
        <f t="shared" si="61"/>
        <v>30.885735999999998</v>
      </c>
      <c r="BX36" s="13">
        <f t="shared" si="61"/>
        <v>31.033120299999997</v>
      </c>
      <c r="BY36" s="13"/>
      <c r="BZ36" s="212"/>
      <c r="CA36" s="208"/>
      <c r="CB36" s="27"/>
      <c r="CC36" s="439"/>
      <c r="CD36" s="439"/>
      <c r="CE36" s="439"/>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679"/>
      <c r="DN36" s="679"/>
      <c r="DO36" s="679"/>
      <c r="DP36" s="679"/>
      <c r="DQ36" s="679"/>
      <c r="DR36" s="679"/>
      <c r="DS36" s="679"/>
      <c r="DT36" s="679"/>
      <c r="DU36" s="679"/>
      <c r="DV36" s="679"/>
      <c r="DW36" s="679"/>
      <c r="DX36" s="679"/>
      <c r="DY36" s="679"/>
      <c r="DZ36" s="679"/>
    </row>
    <row r="37" spans="2:130" x14ac:dyDescent="0.3">
      <c r="B37" s="52" t="s">
        <v>19</v>
      </c>
      <c r="C37" s="661">
        <v>90</v>
      </c>
      <c r="D37" s="661">
        <v>105</v>
      </c>
      <c r="E37" s="661">
        <v>95</v>
      </c>
      <c r="F37" s="661">
        <v>80</v>
      </c>
      <c r="G37" s="661">
        <v>80</v>
      </c>
      <c r="H37" s="661">
        <v>80</v>
      </c>
      <c r="I37" s="661">
        <v>31.328526185334777</v>
      </c>
      <c r="J37" s="661">
        <v>24.916224</v>
      </c>
      <c r="K37" s="661">
        <v>26.175762339999999</v>
      </c>
      <c r="L37" s="661">
        <v>24.194798600000006</v>
      </c>
      <c r="M37" s="217">
        <f t="shared" si="13"/>
        <v>5.0550931794480558E-2</v>
      </c>
      <c r="N37" s="618">
        <f t="shared" si="8"/>
        <v>-7.5679314102451989E-2</v>
      </c>
      <c r="O37" s="198"/>
      <c r="P37" s="54">
        <v>25</v>
      </c>
      <c r="Q37" s="54">
        <v>30</v>
      </c>
      <c r="R37" s="54">
        <v>30</v>
      </c>
      <c r="S37" s="54">
        <v>25</v>
      </c>
      <c r="T37" s="54">
        <v>20</v>
      </c>
      <c r="U37" s="54">
        <v>20</v>
      </c>
      <c r="V37" s="54">
        <v>20</v>
      </c>
      <c r="W37" s="54">
        <v>20</v>
      </c>
      <c r="X37" s="54">
        <v>20</v>
      </c>
      <c r="Y37" s="54">
        <v>20</v>
      </c>
      <c r="Z37" s="54">
        <v>20</v>
      </c>
      <c r="AA37" s="54">
        <v>20</v>
      </c>
      <c r="AB37" s="54">
        <v>20</v>
      </c>
      <c r="AC37" s="54">
        <v>20</v>
      </c>
      <c r="AD37" s="54">
        <v>20</v>
      </c>
      <c r="AE37" s="54">
        <v>20</v>
      </c>
      <c r="AF37" s="54">
        <v>20</v>
      </c>
      <c r="AG37" s="54">
        <v>20</v>
      </c>
      <c r="AH37" s="54"/>
      <c r="AI37" s="54"/>
      <c r="AJ37" s="54"/>
      <c r="AK37" s="54"/>
      <c r="AL37" s="54"/>
      <c r="AM37" s="54"/>
      <c r="AN37" s="54"/>
      <c r="AO37" s="599"/>
      <c r="AP37" s="599"/>
      <c r="AQ37" s="599"/>
      <c r="AR37" s="599"/>
      <c r="AS37" s="599"/>
      <c r="AT37" s="599"/>
      <c r="AU37" s="599"/>
      <c r="AV37" s="635"/>
      <c r="AW37" s="54">
        <f t="shared" si="83"/>
        <v>50</v>
      </c>
      <c r="AX37" s="54">
        <f t="shared" si="84"/>
        <v>55</v>
      </c>
      <c r="AY37" s="54">
        <f t="shared" si="85"/>
        <v>55</v>
      </c>
      <c r="AZ37" s="54">
        <f t="shared" si="86"/>
        <v>40</v>
      </c>
      <c r="BA37" s="54">
        <f t="shared" si="87"/>
        <v>40</v>
      </c>
      <c r="BB37" s="54">
        <f t="shared" si="88"/>
        <v>40</v>
      </c>
      <c r="BC37" s="54">
        <f t="shared" si="89"/>
        <v>40</v>
      </c>
      <c r="BD37" s="54">
        <f t="shared" si="90"/>
        <v>40</v>
      </c>
      <c r="BE37" s="54">
        <f t="shared" si="91"/>
        <v>40</v>
      </c>
      <c r="BF37" s="54">
        <f t="shared" si="92"/>
        <v>40</v>
      </c>
      <c r="BG37" s="54"/>
      <c r="BH37" s="54"/>
      <c r="BI37" s="54"/>
      <c r="BJ37" s="517"/>
      <c r="BK37" s="620"/>
      <c r="BL37" s="620"/>
      <c r="BM37" s="620"/>
      <c r="BO37" s="52" t="s">
        <v>19</v>
      </c>
      <c r="BP37" s="54">
        <f t="shared" si="61"/>
        <v>90</v>
      </c>
      <c r="BQ37" s="54">
        <f t="shared" si="61"/>
        <v>105</v>
      </c>
      <c r="BR37" s="54">
        <f t="shared" si="61"/>
        <v>95</v>
      </c>
      <c r="BS37" s="54">
        <f t="shared" si="61"/>
        <v>80</v>
      </c>
      <c r="BT37" s="54">
        <f t="shared" si="61"/>
        <v>80</v>
      </c>
      <c r="BU37" s="54">
        <f t="shared" si="61"/>
        <v>80</v>
      </c>
      <c r="BV37" s="54">
        <f t="shared" si="61"/>
        <v>31.328526185334777</v>
      </c>
      <c r="BW37" s="54">
        <f t="shared" si="61"/>
        <v>24.916224</v>
      </c>
      <c r="BX37" s="54">
        <f t="shared" si="61"/>
        <v>26.175762339999999</v>
      </c>
      <c r="BY37" s="54"/>
      <c r="BZ37" s="216"/>
      <c r="CA37" s="217"/>
      <c r="CB37" s="27"/>
      <c r="CC37" s="447"/>
      <c r="CD37" s="447"/>
      <c r="CE37" s="44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row>
    <row r="38" spans="2:130" x14ac:dyDescent="0.3">
      <c r="B38" s="20" t="s">
        <v>11</v>
      </c>
      <c r="C38" s="495">
        <v>145</v>
      </c>
      <c r="D38" s="495">
        <v>205</v>
      </c>
      <c r="E38" s="495">
        <v>235</v>
      </c>
      <c r="F38" s="495">
        <v>255</v>
      </c>
      <c r="G38" s="495">
        <v>205</v>
      </c>
      <c r="H38" s="495">
        <v>250</v>
      </c>
      <c r="I38" s="495">
        <f t="shared" ref="I38:L38" si="93">SUM(I39:I43)</f>
        <v>236.30553514877744</v>
      </c>
      <c r="J38" s="495">
        <f t="shared" si="93"/>
        <v>407.28395196682015</v>
      </c>
      <c r="K38" s="495">
        <f t="shared" si="93"/>
        <v>743.74390984937349</v>
      </c>
      <c r="L38" s="495">
        <f t="shared" si="93"/>
        <v>359.45116546369331</v>
      </c>
      <c r="M38" s="210">
        <f t="shared" si="13"/>
        <v>0.82610659285186716</v>
      </c>
      <c r="N38" s="617">
        <f t="shared" si="8"/>
        <v>-0.5167003578738667</v>
      </c>
      <c r="O38" s="198"/>
      <c r="P38" s="50">
        <v>40</v>
      </c>
      <c r="Q38" s="50">
        <v>50</v>
      </c>
      <c r="R38" s="50">
        <v>30</v>
      </c>
      <c r="S38" s="50">
        <v>45</v>
      </c>
      <c r="T38" s="50">
        <v>70</v>
      </c>
      <c r="U38" s="50">
        <v>70</v>
      </c>
      <c r="V38" s="50">
        <v>60</v>
      </c>
      <c r="W38" s="50">
        <v>80</v>
      </c>
      <c r="X38" s="50">
        <v>60</v>
      </c>
      <c r="Y38" s="50">
        <v>5</v>
      </c>
      <c r="Z38" s="50">
        <v>40</v>
      </c>
      <c r="AA38" s="50">
        <v>50</v>
      </c>
      <c r="AB38" s="50">
        <v>45</v>
      </c>
      <c r="AC38" s="50">
        <v>35</v>
      </c>
      <c r="AD38" s="50">
        <v>60</v>
      </c>
      <c r="AE38" s="50">
        <v>60</v>
      </c>
      <c r="AF38" s="50">
        <v>65</v>
      </c>
      <c r="AG38" s="50">
        <v>65</v>
      </c>
      <c r="AH38" s="50">
        <v>120.06234497323445</v>
      </c>
      <c r="AI38" s="50">
        <v>32.465993276480084</v>
      </c>
      <c r="AJ38" s="50">
        <v>71.258283533203581</v>
      </c>
      <c r="AK38" s="50">
        <v>12.51891336585927</v>
      </c>
      <c r="AL38" s="50">
        <v>145.68021354108029</v>
      </c>
      <c r="AM38" s="50">
        <v>8.8834995458711603</v>
      </c>
      <c r="AN38" s="50">
        <v>179.73531284662508</v>
      </c>
      <c r="AO38" s="50">
        <v>72.984926033243681</v>
      </c>
      <c r="AP38" s="50">
        <v>317.74572706849671</v>
      </c>
      <c r="AQ38" s="50">
        <v>82.585696846817896</v>
      </c>
      <c r="AR38" s="50">
        <v>192.82705232128217</v>
      </c>
      <c r="AS38" s="50">
        <v>150.58543361277671</v>
      </c>
      <c r="AT38" s="50">
        <v>109.39851935875373</v>
      </c>
      <c r="AU38" s="50">
        <v>100.1596013109456</v>
      </c>
      <c r="AV38" s="635"/>
      <c r="AW38" s="50">
        <f t="shared" ref="AW38:AZ38" si="94">SUM(AW39:AW43)</f>
        <v>115</v>
      </c>
      <c r="AX38" s="50">
        <f t="shared" si="94"/>
        <v>90</v>
      </c>
      <c r="AY38" s="50">
        <f t="shared" si="94"/>
        <v>75</v>
      </c>
      <c r="AZ38" s="50">
        <f t="shared" si="94"/>
        <v>140</v>
      </c>
      <c r="BA38" s="50">
        <f>SUM(BA39:BA43)</f>
        <v>140</v>
      </c>
      <c r="BB38" s="50">
        <f t="shared" ref="BB38:BE38" si="95">SUM(BB39:BB43)</f>
        <v>65</v>
      </c>
      <c r="BC38" s="50">
        <f t="shared" si="95"/>
        <v>90</v>
      </c>
      <c r="BD38" s="50">
        <f t="shared" si="95"/>
        <v>80</v>
      </c>
      <c r="BE38" s="50">
        <f t="shared" si="95"/>
        <v>120</v>
      </c>
      <c r="BF38" s="50">
        <f>SUM(BF39:BF43)</f>
        <v>130</v>
      </c>
      <c r="BG38" s="50">
        <f>AH38+AI38</f>
        <v>152.52833824971452</v>
      </c>
      <c r="BH38" s="50">
        <f t="shared" si="22"/>
        <v>83.777196899062858</v>
      </c>
      <c r="BI38" s="50">
        <f>AL38+AM38</f>
        <v>154.56371308695145</v>
      </c>
      <c r="BJ38" s="50">
        <f t="shared" si="24"/>
        <v>252.72023887986876</v>
      </c>
      <c r="BK38" s="50">
        <f t="shared" si="44"/>
        <v>400.33142391531459</v>
      </c>
      <c r="BL38" s="50">
        <f>AR38+AS38</f>
        <v>343.41248593405885</v>
      </c>
      <c r="BM38" s="50">
        <f>AT38+AU38</f>
        <v>209.55812066969935</v>
      </c>
      <c r="BO38" s="20" t="s">
        <v>11</v>
      </c>
      <c r="BP38" s="50">
        <f t="shared" si="61"/>
        <v>145</v>
      </c>
      <c r="BQ38" s="50">
        <f t="shared" si="61"/>
        <v>205</v>
      </c>
      <c r="BR38" s="50">
        <f t="shared" si="61"/>
        <v>235</v>
      </c>
      <c r="BS38" s="50">
        <f t="shared" si="61"/>
        <v>255</v>
      </c>
      <c r="BT38" s="50">
        <f t="shared" si="61"/>
        <v>205</v>
      </c>
      <c r="BU38" s="50">
        <f t="shared" si="61"/>
        <v>250</v>
      </c>
      <c r="BV38" s="50">
        <f t="shared" si="61"/>
        <v>236.30553514877744</v>
      </c>
      <c r="BW38" s="50">
        <f t="shared" si="61"/>
        <v>407.28395196682015</v>
      </c>
      <c r="BX38" s="50">
        <f t="shared" si="61"/>
        <v>743.74390984937349</v>
      </c>
      <c r="BY38" s="50">
        <f>L38</f>
        <v>359.45116546369331</v>
      </c>
      <c r="BZ38" s="210">
        <f t="shared" si="31"/>
        <v>0.82610659285186716</v>
      </c>
      <c r="CA38" s="210">
        <f>N38</f>
        <v>-0.5167003578738667</v>
      </c>
      <c r="CB38" s="198"/>
      <c r="CC38" s="444">
        <f t="shared" ref="CC38:DH38" si="96">P38</f>
        <v>40</v>
      </c>
      <c r="CD38" s="444">
        <f t="shared" si="96"/>
        <v>50</v>
      </c>
      <c r="CE38" s="444">
        <f t="shared" si="96"/>
        <v>30</v>
      </c>
      <c r="CF38" s="444">
        <f t="shared" si="96"/>
        <v>45</v>
      </c>
      <c r="CG38" s="444">
        <f t="shared" si="96"/>
        <v>70</v>
      </c>
      <c r="CH38" s="444">
        <f t="shared" si="96"/>
        <v>70</v>
      </c>
      <c r="CI38" s="444">
        <f t="shared" si="96"/>
        <v>60</v>
      </c>
      <c r="CJ38" s="444">
        <f t="shared" si="96"/>
        <v>80</v>
      </c>
      <c r="CK38" s="444">
        <f t="shared" si="96"/>
        <v>60</v>
      </c>
      <c r="CL38" s="444">
        <f t="shared" si="96"/>
        <v>5</v>
      </c>
      <c r="CM38" s="444">
        <f t="shared" si="96"/>
        <v>40</v>
      </c>
      <c r="CN38" s="444">
        <f t="shared" si="96"/>
        <v>50</v>
      </c>
      <c r="CO38" s="444">
        <f t="shared" si="96"/>
        <v>45</v>
      </c>
      <c r="CP38" s="444">
        <f t="shared" si="96"/>
        <v>35</v>
      </c>
      <c r="CQ38" s="444">
        <f t="shared" si="96"/>
        <v>60</v>
      </c>
      <c r="CR38" s="444">
        <f t="shared" si="96"/>
        <v>60</v>
      </c>
      <c r="CS38" s="444">
        <f t="shared" si="96"/>
        <v>65</v>
      </c>
      <c r="CT38" s="444">
        <f t="shared" si="96"/>
        <v>65</v>
      </c>
      <c r="CU38" s="444">
        <f t="shared" si="96"/>
        <v>120.06234497323445</v>
      </c>
      <c r="CV38" s="444">
        <f t="shared" si="96"/>
        <v>32.465993276480084</v>
      </c>
      <c r="CW38" s="444">
        <f t="shared" si="96"/>
        <v>71.258283533203581</v>
      </c>
      <c r="CX38" s="444">
        <f t="shared" si="96"/>
        <v>12.51891336585927</v>
      </c>
      <c r="CY38" s="444">
        <f t="shared" si="96"/>
        <v>145.68021354108029</v>
      </c>
      <c r="CZ38" s="444">
        <f t="shared" si="96"/>
        <v>8.8834995458711603</v>
      </c>
      <c r="DA38" s="444">
        <f t="shared" si="96"/>
        <v>179.73531284662508</v>
      </c>
      <c r="DB38" s="444">
        <f t="shared" si="96"/>
        <v>72.984926033243681</v>
      </c>
      <c r="DC38" s="444">
        <f t="shared" si="96"/>
        <v>317.74572706849671</v>
      </c>
      <c r="DD38" s="444">
        <f t="shared" si="96"/>
        <v>82.585696846817896</v>
      </c>
      <c r="DE38" s="444">
        <f t="shared" si="96"/>
        <v>192.82705232128217</v>
      </c>
      <c r="DF38" s="444">
        <f t="shared" si="96"/>
        <v>150.58543361277671</v>
      </c>
      <c r="DG38" s="444">
        <f t="shared" si="96"/>
        <v>109.39851935875373</v>
      </c>
      <c r="DH38" s="444">
        <f t="shared" si="96"/>
        <v>100.1596013109456</v>
      </c>
      <c r="DI38" s="444"/>
      <c r="DJ38" s="444">
        <f t="shared" ref="DJ38:DZ38" si="97">AW38</f>
        <v>115</v>
      </c>
      <c r="DK38" s="444">
        <f t="shared" si="97"/>
        <v>90</v>
      </c>
      <c r="DL38" s="444">
        <f t="shared" si="97"/>
        <v>75</v>
      </c>
      <c r="DM38" s="444">
        <f t="shared" si="97"/>
        <v>140</v>
      </c>
      <c r="DN38" s="444">
        <f t="shared" si="97"/>
        <v>140</v>
      </c>
      <c r="DO38" s="444">
        <f t="shared" si="97"/>
        <v>65</v>
      </c>
      <c r="DP38" s="444">
        <f t="shared" si="97"/>
        <v>90</v>
      </c>
      <c r="DQ38" s="444">
        <f t="shared" si="97"/>
        <v>80</v>
      </c>
      <c r="DR38" s="444">
        <f t="shared" si="97"/>
        <v>120</v>
      </c>
      <c r="DS38" s="444">
        <f t="shared" si="97"/>
        <v>130</v>
      </c>
      <c r="DT38" s="444">
        <f t="shared" si="97"/>
        <v>152.52833824971452</v>
      </c>
      <c r="DU38" s="444">
        <f t="shared" si="97"/>
        <v>83.777196899062858</v>
      </c>
      <c r="DV38" s="444">
        <f t="shared" si="97"/>
        <v>154.56371308695145</v>
      </c>
      <c r="DW38" s="444">
        <f t="shared" si="97"/>
        <v>252.72023887986876</v>
      </c>
      <c r="DX38" s="444">
        <f t="shared" si="97"/>
        <v>400.33142391531459</v>
      </c>
      <c r="DY38" s="444">
        <f t="shared" si="97"/>
        <v>343.41248593405885</v>
      </c>
      <c r="DZ38" s="444">
        <f t="shared" si="97"/>
        <v>209.55812066969935</v>
      </c>
    </row>
    <row r="39" spans="2:130" x14ac:dyDescent="0.3">
      <c r="B39" s="10" t="s">
        <v>15</v>
      </c>
      <c r="C39" s="688">
        <v>5</v>
      </c>
      <c r="D39" s="688">
        <v>10</v>
      </c>
      <c r="E39" s="688">
        <v>0</v>
      </c>
      <c r="F39" s="688">
        <v>20</v>
      </c>
      <c r="G39" s="688">
        <v>5</v>
      </c>
      <c r="H39" s="688">
        <v>5</v>
      </c>
      <c r="I39" s="681">
        <v>7.1038060014235169</v>
      </c>
      <c r="J39" s="681">
        <v>-36.863717678191641</v>
      </c>
      <c r="K39" s="681">
        <v>16.579336047654486</v>
      </c>
      <c r="L39" s="681">
        <v>23.964945808407386</v>
      </c>
      <c r="M39" s="208" t="str">
        <f t="shared" si="13"/>
        <v>N/A</v>
      </c>
      <c r="N39" s="208">
        <f t="shared" si="8"/>
        <v>0.44547077998324047</v>
      </c>
      <c r="O39" s="198"/>
      <c r="P39" s="13">
        <v>0</v>
      </c>
      <c r="Q39" s="13">
        <v>0</v>
      </c>
      <c r="R39" s="13">
        <v>0</v>
      </c>
      <c r="S39" s="13">
        <v>0</v>
      </c>
      <c r="T39" s="13">
        <v>0</v>
      </c>
      <c r="U39" s="13">
        <v>0</v>
      </c>
      <c r="V39" s="13">
        <v>5</v>
      </c>
      <c r="W39" s="13">
        <v>5</v>
      </c>
      <c r="X39" s="13">
        <v>10</v>
      </c>
      <c r="Y39" s="13">
        <v>0</v>
      </c>
      <c r="Z39" s="13">
        <v>0</v>
      </c>
      <c r="AA39" s="13">
        <v>0</v>
      </c>
      <c r="AB39" s="13">
        <v>0</v>
      </c>
      <c r="AC39" s="13">
        <v>0</v>
      </c>
      <c r="AD39" s="13">
        <v>0</v>
      </c>
      <c r="AE39" s="13">
        <v>0</v>
      </c>
      <c r="AF39" s="13">
        <v>0</v>
      </c>
      <c r="AG39" s="13">
        <v>5</v>
      </c>
      <c r="AH39" s="13"/>
      <c r="AI39" s="13"/>
      <c r="AJ39" s="13"/>
      <c r="AK39" s="13"/>
      <c r="AL39" s="13"/>
      <c r="AM39" s="13"/>
      <c r="AN39" s="13"/>
      <c r="AO39" s="13"/>
      <c r="AP39" s="13"/>
      <c r="AQ39" s="13"/>
      <c r="AR39" s="13"/>
      <c r="AS39" s="13"/>
      <c r="AT39" s="13"/>
      <c r="AU39" s="13"/>
      <c r="AV39" s="635"/>
      <c r="AW39" s="13">
        <f t="shared" ref="AW39:AW43" si="98">D39-AX39</f>
        <v>10</v>
      </c>
      <c r="AX39" s="13">
        <f t="shared" ref="AX39:AX43" si="99">SUM(P39:Q39)</f>
        <v>0</v>
      </c>
      <c r="AY39" s="13">
        <f t="shared" ref="AY39:AY43" si="100">SUM(R39:S39)</f>
        <v>0</v>
      </c>
      <c r="AZ39" s="7">
        <f t="shared" ref="AZ39:AZ43" si="101">SUM(T39:U39)</f>
        <v>0</v>
      </c>
      <c r="BA39" s="13">
        <f t="shared" ref="BA39:BA43" si="102">SUM(V39:W39)</f>
        <v>10</v>
      </c>
      <c r="BB39" s="13">
        <f t="shared" ref="BB39:BB43" si="103">SUM(X39:Y39)</f>
        <v>10</v>
      </c>
      <c r="BC39" s="13">
        <f t="shared" ref="BC39:BC43" si="104">SUM(Z39:AA39)</f>
        <v>0</v>
      </c>
      <c r="BD39" s="13">
        <f t="shared" ref="BD39:BD43" si="105">SUM(AB39:AC39)</f>
        <v>0</v>
      </c>
      <c r="BE39" s="13">
        <f t="shared" ref="BE39:BE43" si="106">SUM(AD39:AE39)</f>
        <v>0</v>
      </c>
      <c r="BF39" s="13">
        <f t="shared" ref="BF39:BF43" si="107">SUM(AF39:AG39)</f>
        <v>5</v>
      </c>
      <c r="BG39" s="13"/>
      <c r="BH39" s="13"/>
      <c r="BI39" s="13"/>
      <c r="BJ39" s="50"/>
      <c r="BK39" s="59"/>
      <c r="BL39" s="59"/>
      <c r="BM39" s="59"/>
      <c r="BO39" s="10" t="s">
        <v>15</v>
      </c>
      <c r="BP39" s="13">
        <f t="shared" si="61"/>
        <v>5</v>
      </c>
      <c r="BQ39" s="13">
        <f t="shared" si="61"/>
        <v>10</v>
      </c>
      <c r="BR39" s="13">
        <f t="shared" si="61"/>
        <v>0</v>
      </c>
      <c r="BS39" s="13">
        <f t="shared" si="61"/>
        <v>20</v>
      </c>
      <c r="BT39" s="13">
        <f t="shared" si="61"/>
        <v>5</v>
      </c>
      <c r="BU39" s="13">
        <f t="shared" si="61"/>
        <v>5</v>
      </c>
      <c r="BV39" s="13">
        <f t="shared" si="61"/>
        <v>7.1038060014235169</v>
      </c>
      <c r="BW39" s="13">
        <f t="shared" si="61"/>
        <v>-36.863717678191641</v>
      </c>
      <c r="BX39" s="13">
        <f t="shared" si="61"/>
        <v>16.579336047654486</v>
      </c>
      <c r="BY39" s="13"/>
      <c r="BZ39" s="212"/>
      <c r="CA39" s="208"/>
      <c r="CB39" s="27"/>
      <c r="CC39" s="439"/>
      <c r="CD39" s="439"/>
      <c r="CE39" s="439"/>
      <c r="CF39" s="439"/>
      <c r="CG39" s="439"/>
      <c r="CH39" s="439"/>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679"/>
      <c r="DN39" s="679"/>
      <c r="DO39" s="679"/>
      <c r="DP39" s="679"/>
      <c r="DQ39" s="679"/>
      <c r="DR39" s="679"/>
      <c r="DS39" s="679"/>
      <c r="DT39" s="679"/>
      <c r="DU39" s="679"/>
      <c r="DV39" s="679"/>
      <c r="DW39" s="679"/>
      <c r="DX39" s="679"/>
      <c r="DY39" s="679"/>
      <c r="DZ39" s="679"/>
    </row>
    <row r="40" spans="2:130" x14ac:dyDescent="0.3">
      <c r="B40" s="10" t="s">
        <v>16</v>
      </c>
      <c r="C40" s="688">
        <v>-10</v>
      </c>
      <c r="D40" s="688">
        <v>15</v>
      </c>
      <c r="E40" s="688">
        <v>10</v>
      </c>
      <c r="F40" s="688">
        <v>5</v>
      </c>
      <c r="G40" s="688">
        <v>5</v>
      </c>
      <c r="H40" s="688">
        <v>35</v>
      </c>
      <c r="I40" s="681">
        <v>58.952364089735418</v>
      </c>
      <c r="J40" s="681">
        <v>24.830219774958618</v>
      </c>
      <c r="K40" s="681">
        <v>4.7202148060964824</v>
      </c>
      <c r="L40" s="681">
        <v>12.956609105393319</v>
      </c>
      <c r="M40" s="208">
        <f t="shared" si="13"/>
        <v>-0.809900401652633</v>
      </c>
      <c r="N40" s="208">
        <f t="shared" si="8"/>
        <v>1.7449193813508161</v>
      </c>
      <c r="O40" s="198"/>
      <c r="P40" s="13">
        <v>10</v>
      </c>
      <c r="Q40" s="13">
        <v>0</v>
      </c>
      <c r="R40" s="13">
        <v>0</v>
      </c>
      <c r="S40" s="13">
        <v>5</v>
      </c>
      <c r="T40" s="13">
        <v>5</v>
      </c>
      <c r="U40" s="13">
        <v>0</v>
      </c>
      <c r="V40" s="13">
        <v>0</v>
      </c>
      <c r="W40" s="13">
        <v>5</v>
      </c>
      <c r="X40" s="13">
        <v>0</v>
      </c>
      <c r="Y40" s="13">
        <v>0</v>
      </c>
      <c r="Z40" s="13">
        <v>5</v>
      </c>
      <c r="AA40" s="13">
        <v>0</v>
      </c>
      <c r="AB40" s="13">
        <v>0</v>
      </c>
      <c r="AC40" s="13">
        <v>0</v>
      </c>
      <c r="AD40" s="13">
        <v>5</v>
      </c>
      <c r="AE40" s="13">
        <v>10</v>
      </c>
      <c r="AF40" s="13">
        <v>10</v>
      </c>
      <c r="AG40" s="13">
        <v>10</v>
      </c>
      <c r="AH40" s="13"/>
      <c r="AI40" s="13"/>
      <c r="AJ40" s="13"/>
      <c r="AK40" s="13"/>
      <c r="AL40" s="13"/>
      <c r="AM40" s="13"/>
      <c r="AN40" s="13"/>
      <c r="AO40" s="13"/>
      <c r="AP40" s="13"/>
      <c r="AQ40" s="13"/>
      <c r="AR40" s="13"/>
      <c r="AS40" s="13"/>
      <c r="AT40" s="13"/>
      <c r="AU40" s="13"/>
      <c r="AV40" s="635"/>
      <c r="AW40" s="13">
        <f t="shared" si="98"/>
        <v>5</v>
      </c>
      <c r="AX40" s="13">
        <f t="shared" si="99"/>
        <v>10</v>
      </c>
      <c r="AY40" s="13">
        <f t="shared" si="100"/>
        <v>5</v>
      </c>
      <c r="AZ40" s="13">
        <f t="shared" si="101"/>
        <v>5</v>
      </c>
      <c r="BA40" s="13">
        <f t="shared" si="102"/>
        <v>5</v>
      </c>
      <c r="BB40" s="13">
        <f t="shared" si="103"/>
        <v>0</v>
      </c>
      <c r="BC40" s="13">
        <f t="shared" si="104"/>
        <v>5</v>
      </c>
      <c r="BD40" s="13">
        <f t="shared" si="105"/>
        <v>0</v>
      </c>
      <c r="BE40" s="13">
        <f t="shared" si="106"/>
        <v>15</v>
      </c>
      <c r="BF40" s="13">
        <f t="shared" si="107"/>
        <v>20</v>
      </c>
      <c r="BG40" s="13"/>
      <c r="BH40" s="13"/>
      <c r="BI40" s="13"/>
      <c r="BJ40" s="50"/>
      <c r="BK40" s="59"/>
      <c r="BL40" s="59"/>
      <c r="BM40" s="59"/>
      <c r="BO40" s="10" t="s">
        <v>16</v>
      </c>
      <c r="BP40" s="13">
        <f t="shared" si="61"/>
        <v>-10</v>
      </c>
      <c r="BQ40" s="13">
        <f t="shared" si="61"/>
        <v>15</v>
      </c>
      <c r="BR40" s="13">
        <f t="shared" si="61"/>
        <v>10</v>
      </c>
      <c r="BS40" s="13">
        <f t="shared" si="61"/>
        <v>5</v>
      </c>
      <c r="BT40" s="13">
        <f t="shared" si="61"/>
        <v>5</v>
      </c>
      <c r="BU40" s="13">
        <f t="shared" si="61"/>
        <v>35</v>
      </c>
      <c r="BV40" s="13">
        <f t="shared" si="61"/>
        <v>58.952364089735418</v>
      </c>
      <c r="BW40" s="13">
        <f t="shared" si="61"/>
        <v>24.830219774958618</v>
      </c>
      <c r="BX40" s="13">
        <f t="shared" si="61"/>
        <v>4.7202148060964824</v>
      </c>
      <c r="BY40" s="13"/>
      <c r="BZ40" s="212"/>
      <c r="CA40" s="208"/>
      <c r="CB40" s="301"/>
      <c r="CC40" s="439"/>
      <c r="CD40" s="439"/>
      <c r="CE40" s="439"/>
      <c r="CF40" s="439"/>
      <c r="CG40" s="439"/>
      <c r="CH40" s="439"/>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679"/>
      <c r="DN40" s="679"/>
      <c r="DO40" s="679"/>
      <c r="DP40" s="679"/>
      <c r="DQ40" s="679"/>
      <c r="DR40" s="679"/>
      <c r="DS40" s="679"/>
      <c r="DT40" s="679"/>
      <c r="DU40" s="679"/>
      <c r="DV40" s="679"/>
      <c r="DW40" s="679"/>
      <c r="DX40" s="679"/>
      <c r="DY40" s="679"/>
      <c r="DZ40" s="679"/>
    </row>
    <row r="41" spans="2:130" x14ac:dyDescent="0.3">
      <c r="B41" s="10" t="s">
        <v>17</v>
      </c>
      <c r="C41" s="688">
        <v>0</v>
      </c>
      <c r="D41" s="688">
        <v>-25</v>
      </c>
      <c r="E41" s="688">
        <v>-5</v>
      </c>
      <c r="F41" s="688">
        <v>-10</v>
      </c>
      <c r="G41" s="688">
        <v>-10</v>
      </c>
      <c r="H41" s="688">
        <v>0</v>
      </c>
      <c r="I41" s="681">
        <v>-39.666324626503915</v>
      </c>
      <c r="J41" s="681">
        <v>-66.466781421619103</v>
      </c>
      <c r="K41" s="681">
        <v>7.0819672923565093</v>
      </c>
      <c r="L41" s="681">
        <v>-27.366779401210707</v>
      </c>
      <c r="M41" s="208" t="str">
        <f t="shared" si="13"/>
        <v>N/A</v>
      </c>
      <c r="N41" s="208" t="str">
        <f t="shared" si="8"/>
        <v>N/A</v>
      </c>
      <c r="O41" s="198"/>
      <c r="P41" s="13">
        <v>-10</v>
      </c>
      <c r="Q41" s="13">
        <v>0</v>
      </c>
      <c r="R41" s="13">
        <v>0</v>
      </c>
      <c r="S41" s="13">
        <v>0</v>
      </c>
      <c r="T41" s="13">
        <v>0</v>
      </c>
      <c r="U41" s="13">
        <v>0</v>
      </c>
      <c r="V41" s="13">
        <v>0</v>
      </c>
      <c r="W41" s="13">
        <v>0</v>
      </c>
      <c r="X41" s="13">
        <v>-5</v>
      </c>
      <c r="Y41" s="13">
        <v>-5</v>
      </c>
      <c r="Z41" s="13">
        <v>-5</v>
      </c>
      <c r="AA41" s="13">
        <v>-5</v>
      </c>
      <c r="AB41" s="13">
        <v>0</v>
      </c>
      <c r="AC41" s="13">
        <v>0</v>
      </c>
      <c r="AD41" s="13">
        <v>0</v>
      </c>
      <c r="AE41" s="13">
        <v>0</v>
      </c>
      <c r="AF41" s="13">
        <v>0</v>
      </c>
      <c r="AG41" s="13">
        <v>0</v>
      </c>
      <c r="AH41" s="13"/>
      <c r="AI41" s="13"/>
      <c r="AJ41" s="13"/>
      <c r="AK41" s="13"/>
      <c r="AL41" s="13"/>
      <c r="AM41" s="13"/>
      <c r="AN41" s="13"/>
      <c r="AO41" s="13"/>
      <c r="AP41" s="13"/>
      <c r="AQ41" s="13"/>
      <c r="AR41" s="13"/>
      <c r="AS41" s="13"/>
      <c r="AT41" s="13"/>
      <c r="AU41" s="13"/>
      <c r="AV41" s="635"/>
      <c r="AW41" s="13">
        <f t="shared" si="98"/>
        <v>-15</v>
      </c>
      <c r="AX41" s="13">
        <f t="shared" si="99"/>
        <v>-10</v>
      </c>
      <c r="AY41" s="13">
        <f t="shared" si="100"/>
        <v>0</v>
      </c>
      <c r="AZ41" s="13">
        <f t="shared" si="101"/>
        <v>0</v>
      </c>
      <c r="BA41" s="13">
        <f t="shared" si="102"/>
        <v>0</v>
      </c>
      <c r="BB41" s="13">
        <f t="shared" si="103"/>
        <v>-10</v>
      </c>
      <c r="BC41" s="13">
        <f t="shared" si="104"/>
        <v>-10</v>
      </c>
      <c r="BD41" s="13">
        <f t="shared" si="105"/>
        <v>0</v>
      </c>
      <c r="BE41" s="13">
        <f t="shared" si="106"/>
        <v>0</v>
      </c>
      <c r="BF41" s="13">
        <f t="shared" si="107"/>
        <v>0</v>
      </c>
      <c r="BG41" s="13"/>
      <c r="BH41" s="13"/>
      <c r="BI41" s="13"/>
      <c r="BJ41" s="50"/>
      <c r="BK41" s="59"/>
      <c r="BL41" s="59"/>
      <c r="BM41" s="59"/>
      <c r="BO41" s="10" t="s">
        <v>17</v>
      </c>
      <c r="BP41" s="13">
        <f t="shared" si="61"/>
        <v>0</v>
      </c>
      <c r="BQ41" s="13">
        <f t="shared" si="61"/>
        <v>-25</v>
      </c>
      <c r="BR41" s="13">
        <f t="shared" si="61"/>
        <v>-5</v>
      </c>
      <c r="BS41" s="13">
        <f t="shared" si="61"/>
        <v>-10</v>
      </c>
      <c r="BT41" s="13">
        <f t="shared" si="61"/>
        <v>-10</v>
      </c>
      <c r="BU41" s="13">
        <f t="shared" si="61"/>
        <v>0</v>
      </c>
      <c r="BV41" s="13">
        <f t="shared" si="61"/>
        <v>-39.666324626503915</v>
      </c>
      <c r="BW41" s="13">
        <f t="shared" si="61"/>
        <v>-66.466781421619103</v>
      </c>
      <c r="BX41" s="13">
        <f t="shared" si="61"/>
        <v>7.0819672923565093</v>
      </c>
      <c r="BY41" s="13"/>
      <c r="BZ41" s="212"/>
      <c r="CA41" s="208"/>
      <c r="CB41" s="301"/>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679"/>
      <c r="DN41" s="679"/>
      <c r="DO41" s="679"/>
      <c r="DP41" s="679"/>
      <c r="DQ41" s="679"/>
      <c r="DR41" s="679"/>
      <c r="DS41" s="679"/>
      <c r="DT41" s="679"/>
      <c r="DU41" s="679"/>
      <c r="DV41" s="679"/>
      <c r="DW41" s="679"/>
      <c r="DX41" s="679"/>
      <c r="DY41" s="679"/>
      <c r="DZ41" s="679"/>
    </row>
    <row r="42" spans="2:130" x14ac:dyDescent="0.3">
      <c r="B42" s="10" t="s">
        <v>18</v>
      </c>
      <c r="C42" s="688">
        <v>90</v>
      </c>
      <c r="D42" s="688">
        <v>115</v>
      </c>
      <c r="E42" s="688">
        <v>130</v>
      </c>
      <c r="F42" s="688">
        <v>150</v>
      </c>
      <c r="G42" s="688">
        <v>110</v>
      </c>
      <c r="H42" s="688">
        <v>80</v>
      </c>
      <c r="I42" s="681">
        <v>180.06606234098049</v>
      </c>
      <c r="J42" s="681">
        <v>359.81316342481796</v>
      </c>
      <c r="K42" s="681">
        <v>712.52029942968284</v>
      </c>
      <c r="L42" s="681">
        <v>279.87210582842908</v>
      </c>
      <c r="M42" s="208">
        <f t="shared" si="13"/>
        <v>0.98025078529002219</v>
      </c>
      <c r="N42" s="208">
        <f t="shared" si="8"/>
        <v>-0.60720823525667278</v>
      </c>
      <c r="O42" s="198"/>
      <c r="P42" s="13">
        <v>20</v>
      </c>
      <c r="Q42" s="13">
        <v>25</v>
      </c>
      <c r="R42" s="13">
        <v>20</v>
      </c>
      <c r="S42" s="13">
        <v>35</v>
      </c>
      <c r="T42" s="13">
        <v>25</v>
      </c>
      <c r="U42" s="13">
        <v>20</v>
      </c>
      <c r="V42" s="13">
        <v>20</v>
      </c>
      <c r="W42" s="13">
        <v>40</v>
      </c>
      <c r="X42" s="13">
        <v>35</v>
      </c>
      <c r="Y42" s="13">
        <v>5</v>
      </c>
      <c r="Z42" s="13">
        <v>30</v>
      </c>
      <c r="AA42" s="13">
        <v>15</v>
      </c>
      <c r="AB42" s="13">
        <v>15</v>
      </c>
      <c r="AC42" s="13">
        <v>25</v>
      </c>
      <c r="AD42" s="13">
        <v>45</v>
      </c>
      <c r="AE42" s="13">
        <v>15</v>
      </c>
      <c r="AF42" s="13">
        <v>10</v>
      </c>
      <c r="AG42" s="13">
        <v>10</v>
      </c>
      <c r="AH42" s="13"/>
      <c r="AI42" s="13"/>
      <c r="AJ42" s="13"/>
      <c r="AK42" s="13"/>
      <c r="AL42" s="13"/>
      <c r="AM42" s="13"/>
      <c r="AN42" s="13"/>
      <c r="AO42" s="13"/>
      <c r="AP42" s="13"/>
      <c r="AQ42" s="13"/>
      <c r="AR42" s="13"/>
      <c r="AS42" s="13"/>
      <c r="AT42" s="13"/>
      <c r="AU42" s="13"/>
      <c r="AV42" s="635"/>
      <c r="AW42" s="13">
        <f t="shared" si="98"/>
        <v>70</v>
      </c>
      <c r="AX42" s="13">
        <f t="shared" si="99"/>
        <v>45</v>
      </c>
      <c r="AY42" s="13">
        <f t="shared" si="100"/>
        <v>55</v>
      </c>
      <c r="AZ42" s="13">
        <f t="shared" si="101"/>
        <v>45</v>
      </c>
      <c r="BA42" s="13">
        <f t="shared" si="102"/>
        <v>60</v>
      </c>
      <c r="BB42" s="13">
        <f t="shared" si="103"/>
        <v>40</v>
      </c>
      <c r="BC42" s="13">
        <f t="shared" si="104"/>
        <v>45</v>
      </c>
      <c r="BD42" s="13">
        <f t="shared" si="105"/>
        <v>40</v>
      </c>
      <c r="BE42" s="13">
        <f t="shared" si="106"/>
        <v>60</v>
      </c>
      <c r="BF42" s="13">
        <f t="shared" si="107"/>
        <v>20</v>
      </c>
      <c r="BG42" s="13"/>
      <c r="BH42" s="13"/>
      <c r="BI42" s="13"/>
      <c r="BJ42" s="50"/>
      <c r="BK42" s="59"/>
      <c r="BL42" s="59"/>
      <c r="BM42" s="59"/>
      <c r="BO42" s="10" t="s">
        <v>18</v>
      </c>
      <c r="BP42" s="13">
        <f t="shared" si="61"/>
        <v>90</v>
      </c>
      <c r="BQ42" s="13">
        <f t="shared" si="61"/>
        <v>115</v>
      </c>
      <c r="BR42" s="13">
        <f t="shared" si="61"/>
        <v>130</v>
      </c>
      <c r="BS42" s="13">
        <f t="shared" si="61"/>
        <v>150</v>
      </c>
      <c r="BT42" s="13">
        <f t="shared" si="61"/>
        <v>110</v>
      </c>
      <c r="BU42" s="13">
        <f t="shared" si="61"/>
        <v>80</v>
      </c>
      <c r="BV42" s="13">
        <f t="shared" si="61"/>
        <v>180.06606234098049</v>
      </c>
      <c r="BW42" s="13">
        <f t="shared" si="61"/>
        <v>359.81316342481796</v>
      </c>
      <c r="BX42" s="13">
        <f t="shared" si="61"/>
        <v>712.52029942968284</v>
      </c>
      <c r="BY42" s="13"/>
      <c r="BZ42" s="212"/>
      <c r="CA42" s="208"/>
      <c r="CB42" s="27"/>
      <c r="CC42" s="439"/>
      <c r="CD42" s="439"/>
      <c r="CE42" s="439"/>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679"/>
      <c r="DN42" s="679"/>
      <c r="DO42" s="679"/>
      <c r="DP42" s="679"/>
      <c r="DQ42" s="679"/>
      <c r="DR42" s="679"/>
      <c r="DS42" s="679"/>
      <c r="DT42" s="679"/>
      <c r="DU42" s="679"/>
      <c r="DV42" s="679"/>
      <c r="DW42" s="679"/>
      <c r="DX42" s="679"/>
      <c r="DY42" s="679"/>
      <c r="DZ42" s="679"/>
    </row>
    <row r="43" spans="2:130" x14ac:dyDescent="0.3">
      <c r="B43" s="52" t="s">
        <v>19</v>
      </c>
      <c r="C43" s="688">
        <v>60</v>
      </c>
      <c r="D43" s="688">
        <v>90</v>
      </c>
      <c r="E43" s="688">
        <v>100</v>
      </c>
      <c r="F43" s="688">
        <v>90</v>
      </c>
      <c r="G43" s="688">
        <v>95</v>
      </c>
      <c r="H43" s="688">
        <v>130</v>
      </c>
      <c r="I43" s="681">
        <v>29.849627343141918</v>
      </c>
      <c r="J43" s="681">
        <v>125.97106786685436</v>
      </c>
      <c r="K43" s="681">
        <v>2.8420922735831482</v>
      </c>
      <c r="L43" s="681">
        <v>70.024284122674203</v>
      </c>
      <c r="M43" s="217">
        <f t="shared" si="13"/>
        <v>-0.97743853154767957</v>
      </c>
      <c r="N43" s="208" t="str">
        <f t="shared" si="8"/>
        <v>&gt;±300%</v>
      </c>
      <c r="O43" s="198"/>
      <c r="P43" s="54">
        <v>20</v>
      </c>
      <c r="Q43" s="54">
        <v>25</v>
      </c>
      <c r="R43" s="54">
        <v>10</v>
      </c>
      <c r="S43" s="54">
        <v>5</v>
      </c>
      <c r="T43" s="54">
        <v>40</v>
      </c>
      <c r="U43" s="54">
        <v>50</v>
      </c>
      <c r="V43" s="54">
        <v>35</v>
      </c>
      <c r="W43" s="54">
        <v>30</v>
      </c>
      <c r="X43" s="54">
        <v>20</v>
      </c>
      <c r="Y43" s="54">
        <v>5</v>
      </c>
      <c r="Z43" s="54">
        <v>10</v>
      </c>
      <c r="AA43" s="54">
        <v>40</v>
      </c>
      <c r="AB43" s="54">
        <v>30</v>
      </c>
      <c r="AC43" s="54">
        <v>10</v>
      </c>
      <c r="AD43" s="54">
        <v>10</v>
      </c>
      <c r="AE43" s="54">
        <v>35</v>
      </c>
      <c r="AF43" s="54">
        <v>45</v>
      </c>
      <c r="AG43" s="54">
        <v>40</v>
      </c>
      <c r="AH43" s="54"/>
      <c r="AI43" s="54"/>
      <c r="AJ43" s="54"/>
      <c r="AK43" s="54"/>
      <c r="AL43" s="54"/>
      <c r="AM43" s="54"/>
      <c r="AN43" s="54"/>
      <c r="AO43" s="13"/>
      <c r="AP43" s="13"/>
      <c r="AQ43" s="13"/>
      <c r="AR43" s="13"/>
      <c r="AS43" s="13"/>
      <c r="AT43" s="13"/>
      <c r="AU43" s="13"/>
      <c r="AV43" s="635"/>
      <c r="AW43" s="54">
        <f t="shared" si="98"/>
        <v>45</v>
      </c>
      <c r="AX43" s="54">
        <f t="shared" si="99"/>
        <v>45</v>
      </c>
      <c r="AY43" s="54">
        <f t="shared" si="100"/>
        <v>15</v>
      </c>
      <c r="AZ43" s="54">
        <f t="shared" si="101"/>
        <v>90</v>
      </c>
      <c r="BA43" s="54">
        <f t="shared" si="102"/>
        <v>65</v>
      </c>
      <c r="BB43" s="54">
        <f t="shared" si="103"/>
        <v>25</v>
      </c>
      <c r="BC43" s="54">
        <f t="shared" si="104"/>
        <v>50</v>
      </c>
      <c r="BD43" s="54">
        <f t="shared" si="105"/>
        <v>40</v>
      </c>
      <c r="BE43" s="54">
        <f t="shared" si="106"/>
        <v>45</v>
      </c>
      <c r="BF43" s="54">
        <f t="shared" si="107"/>
        <v>85</v>
      </c>
      <c r="BG43" s="54"/>
      <c r="BH43" s="54"/>
      <c r="BI43" s="54"/>
      <c r="BJ43" s="517"/>
      <c r="BK43" s="620"/>
      <c r="BL43" s="620"/>
      <c r="BM43" s="620"/>
      <c r="BO43" s="52" t="s">
        <v>19</v>
      </c>
      <c r="BP43" s="54">
        <f t="shared" si="61"/>
        <v>60</v>
      </c>
      <c r="BQ43" s="54">
        <f t="shared" si="61"/>
        <v>90</v>
      </c>
      <c r="BR43" s="54">
        <f t="shared" si="61"/>
        <v>100</v>
      </c>
      <c r="BS43" s="54">
        <f t="shared" si="61"/>
        <v>90</v>
      </c>
      <c r="BT43" s="54">
        <f t="shared" si="61"/>
        <v>95</v>
      </c>
      <c r="BU43" s="54">
        <f t="shared" si="61"/>
        <v>130</v>
      </c>
      <c r="BV43" s="54">
        <f t="shared" si="61"/>
        <v>29.849627343141918</v>
      </c>
      <c r="BW43" s="54">
        <f t="shared" si="61"/>
        <v>125.97106786685436</v>
      </c>
      <c r="BX43" s="54">
        <f t="shared" si="61"/>
        <v>2.8420922735831482</v>
      </c>
      <c r="BY43" s="54"/>
      <c r="BZ43" s="216"/>
      <c r="CA43" s="217"/>
      <c r="CB43" s="27"/>
      <c r="CC43" s="447"/>
      <c r="CD43" s="447"/>
      <c r="CE43" s="44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row>
    <row r="44" spans="2:130" x14ac:dyDescent="0.3">
      <c r="B44" s="239" t="s">
        <v>58</v>
      </c>
      <c r="C44" s="665">
        <v>220</v>
      </c>
      <c r="D44" s="665">
        <v>225</v>
      </c>
      <c r="E44" s="665">
        <v>240</v>
      </c>
      <c r="F44" s="665">
        <v>235</v>
      </c>
      <c r="G44" s="665">
        <v>235</v>
      </c>
      <c r="H44" s="665">
        <v>235</v>
      </c>
      <c r="I44" s="665">
        <v>266.16759626086969</v>
      </c>
      <c r="J44" s="665">
        <v>245.5016720186272</v>
      </c>
      <c r="K44" s="665">
        <v>255.80710294421016</v>
      </c>
      <c r="L44" s="665">
        <v>265.16795725948185</v>
      </c>
      <c r="M44" s="243">
        <f t="shared" si="13"/>
        <v>4.1977029487607842E-2</v>
      </c>
      <c r="N44" s="243">
        <f t="shared" si="8"/>
        <v>3.6593410454725417E-2</v>
      </c>
      <c r="O44" s="198"/>
      <c r="P44" s="242">
        <v>45</v>
      </c>
      <c r="Q44" s="242">
        <v>65</v>
      </c>
      <c r="R44" s="242">
        <v>50</v>
      </c>
      <c r="S44" s="242">
        <v>65</v>
      </c>
      <c r="T44" s="242">
        <v>45</v>
      </c>
      <c r="U44" s="242">
        <v>65</v>
      </c>
      <c r="V44" s="242">
        <v>50</v>
      </c>
      <c r="W44" s="242">
        <v>70</v>
      </c>
      <c r="X44" s="242">
        <v>45</v>
      </c>
      <c r="Y44" s="242">
        <v>75</v>
      </c>
      <c r="Z44" s="242">
        <v>55</v>
      </c>
      <c r="AA44" s="242">
        <v>70</v>
      </c>
      <c r="AB44" s="242">
        <v>45</v>
      </c>
      <c r="AC44" s="242">
        <v>70</v>
      </c>
      <c r="AD44" s="242">
        <v>55</v>
      </c>
      <c r="AE44" s="242">
        <v>70</v>
      </c>
      <c r="AF44" s="242">
        <v>45</v>
      </c>
      <c r="AG44" s="242">
        <v>70</v>
      </c>
      <c r="AH44" s="242">
        <v>66.541899065217422</v>
      </c>
      <c r="AI44" s="242">
        <v>66.541899065217422</v>
      </c>
      <c r="AJ44" s="242">
        <v>66.541899065217422</v>
      </c>
      <c r="AK44" s="242">
        <v>66.541899065217422</v>
      </c>
      <c r="AL44" s="242">
        <v>61.375418004656801</v>
      </c>
      <c r="AM44" s="242">
        <v>61.375418004656801</v>
      </c>
      <c r="AN44" s="242">
        <v>61.375418004656801</v>
      </c>
      <c r="AO44" s="242">
        <v>61.375418004656801</v>
      </c>
      <c r="AP44" s="242">
        <v>60.020597376023936</v>
      </c>
      <c r="AQ44" s="242">
        <v>62.453595317639767</v>
      </c>
      <c r="AR44" s="242">
        <v>63.661885352047349</v>
      </c>
      <c r="AS44" s="242">
        <v>69.671024898499084</v>
      </c>
      <c r="AT44" s="242">
        <v>67.546921522255275</v>
      </c>
      <c r="AU44" s="242">
        <v>67.546921522255275</v>
      </c>
      <c r="AV44" s="635"/>
      <c r="AW44" s="242">
        <v>110</v>
      </c>
      <c r="AX44" s="242">
        <v>110</v>
      </c>
      <c r="AY44" s="242">
        <v>115</v>
      </c>
      <c r="AZ44" s="242">
        <v>110</v>
      </c>
      <c r="BA44" s="242">
        <v>120</v>
      </c>
      <c r="BB44" s="242">
        <v>120</v>
      </c>
      <c r="BC44" s="242">
        <v>125</v>
      </c>
      <c r="BD44" s="242">
        <v>115</v>
      </c>
      <c r="BE44" s="242">
        <v>125</v>
      </c>
      <c r="BF44" s="242">
        <v>115</v>
      </c>
      <c r="BG44" s="242">
        <v>129.54000000000002</v>
      </c>
      <c r="BH44" s="242">
        <v>119.34</v>
      </c>
      <c r="BI44" s="242">
        <f t="shared" ref="BI44:BI45" si="108">AL44+AM44</f>
        <v>122.7508360093136</v>
      </c>
      <c r="BJ44" s="518">
        <f t="shared" si="24"/>
        <v>122.7508360093136</v>
      </c>
      <c r="BK44" s="621">
        <f t="shared" ref="BK44:BK56" si="109">AP44+AQ44</f>
        <v>122.4741926936637</v>
      </c>
      <c r="BL44" s="621">
        <f t="shared" ref="BL44:BL59" si="110">AR44+AS44</f>
        <v>133.33291025054643</v>
      </c>
      <c r="BM44" s="621">
        <f t="shared" ref="BM44:BM59" si="111">AT44+AU44</f>
        <v>135.09384304451055</v>
      </c>
      <c r="BO44" s="239" t="s">
        <v>58</v>
      </c>
      <c r="BP44" s="242">
        <f t="shared" si="61"/>
        <v>220</v>
      </c>
      <c r="BQ44" s="242">
        <f t="shared" si="61"/>
        <v>225</v>
      </c>
      <c r="BR44" s="242">
        <f t="shared" si="61"/>
        <v>240</v>
      </c>
      <c r="BS44" s="242">
        <f t="shared" si="61"/>
        <v>235</v>
      </c>
      <c r="BT44" s="242">
        <f t="shared" si="61"/>
        <v>235</v>
      </c>
      <c r="BU44" s="242">
        <f t="shared" si="61"/>
        <v>235</v>
      </c>
      <c r="BV44" s="242">
        <f t="shared" si="61"/>
        <v>266.16759626086969</v>
      </c>
      <c r="BW44" s="242">
        <f t="shared" si="61"/>
        <v>245.5016720186272</v>
      </c>
      <c r="BX44" s="242">
        <f t="shared" si="61"/>
        <v>255.80710294421016</v>
      </c>
      <c r="BY44" s="242">
        <f>L44</f>
        <v>265.16795725948185</v>
      </c>
      <c r="BZ44" s="243">
        <f t="shared" si="31"/>
        <v>4.1977029487607842E-2</v>
      </c>
      <c r="CA44" s="243">
        <f>N44</f>
        <v>3.6593410454725417E-2</v>
      </c>
      <c r="CB44" s="198"/>
      <c r="CC44" s="451">
        <f t="shared" ref="CC44:CR46" si="112">P44</f>
        <v>45</v>
      </c>
      <c r="CD44" s="451">
        <f t="shared" si="112"/>
        <v>65</v>
      </c>
      <c r="CE44" s="451">
        <f t="shared" si="112"/>
        <v>50</v>
      </c>
      <c r="CF44" s="451">
        <f t="shared" si="112"/>
        <v>65</v>
      </c>
      <c r="CG44" s="451">
        <f t="shared" si="112"/>
        <v>45</v>
      </c>
      <c r="CH44" s="451">
        <f t="shared" si="112"/>
        <v>65</v>
      </c>
      <c r="CI44" s="451">
        <f t="shared" si="112"/>
        <v>50</v>
      </c>
      <c r="CJ44" s="451">
        <f t="shared" si="112"/>
        <v>70</v>
      </c>
      <c r="CK44" s="451">
        <f t="shared" si="112"/>
        <v>45</v>
      </c>
      <c r="CL44" s="451">
        <f t="shared" si="112"/>
        <v>75</v>
      </c>
      <c r="CM44" s="451">
        <f t="shared" si="112"/>
        <v>55</v>
      </c>
      <c r="CN44" s="451">
        <f t="shared" si="112"/>
        <v>70</v>
      </c>
      <c r="CO44" s="451">
        <f t="shared" si="112"/>
        <v>45</v>
      </c>
      <c r="CP44" s="451">
        <f t="shared" si="112"/>
        <v>70</v>
      </c>
      <c r="CQ44" s="451">
        <f t="shared" si="112"/>
        <v>55</v>
      </c>
      <c r="CR44" s="451">
        <f t="shared" si="112"/>
        <v>70</v>
      </c>
      <c r="CS44" s="451">
        <f t="shared" ref="CS44:DH46" si="113">AF44</f>
        <v>45</v>
      </c>
      <c r="CT44" s="451">
        <f t="shared" si="113"/>
        <v>70</v>
      </c>
      <c r="CU44" s="451">
        <f t="shared" si="113"/>
        <v>66.541899065217422</v>
      </c>
      <c r="CV44" s="451">
        <f t="shared" si="113"/>
        <v>66.541899065217422</v>
      </c>
      <c r="CW44" s="451">
        <f t="shared" si="113"/>
        <v>66.541899065217422</v>
      </c>
      <c r="CX44" s="451">
        <f t="shared" si="113"/>
        <v>66.541899065217422</v>
      </c>
      <c r="CY44" s="451">
        <f t="shared" si="113"/>
        <v>61.375418004656801</v>
      </c>
      <c r="CZ44" s="451">
        <f t="shared" si="113"/>
        <v>61.375418004656801</v>
      </c>
      <c r="DA44" s="451">
        <f t="shared" si="113"/>
        <v>61.375418004656801</v>
      </c>
      <c r="DB44" s="451">
        <f t="shared" si="113"/>
        <v>61.375418004656801</v>
      </c>
      <c r="DC44" s="451">
        <f t="shared" si="113"/>
        <v>60.020597376023936</v>
      </c>
      <c r="DD44" s="451">
        <f t="shared" si="113"/>
        <v>62.453595317639767</v>
      </c>
      <c r="DE44" s="451">
        <f t="shared" si="113"/>
        <v>63.661885352047349</v>
      </c>
      <c r="DF44" s="451">
        <f t="shared" si="113"/>
        <v>69.671024898499084</v>
      </c>
      <c r="DG44" s="451">
        <f t="shared" si="113"/>
        <v>67.546921522255275</v>
      </c>
      <c r="DH44" s="451">
        <f t="shared" si="113"/>
        <v>67.546921522255275</v>
      </c>
      <c r="DI44" s="451"/>
      <c r="DJ44" s="451">
        <f t="shared" ref="DJ44:DY44" si="114">AW44</f>
        <v>110</v>
      </c>
      <c r="DK44" s="451">
        <f t="shared" si="114"/>
        <v>110</v>
      </c>
      <c r="DL44" s="451">
        <f t="shared" si="114"/>
        <v>115</v>
      </c>
      <c r="DM44" s="451">
        <f t="shared" si="114"/>
        <v>110</v>
      </c>
      <c r="DN44" s="451">
        <f t="shared" si="114"/>
        <v>120</v>
      </c>
      <c r="DO44" s="451">
        <f t="shared" si="114"/>
        <v>120</v>
      </c>
      <c r="DP44" s="451">
        <f t="shared" si="114"/>
        <v>125</v>
      </c>
      <c r="DQ44" s="451">
        <f t="shared" si="114"/>
        <v>115</v>
      </c>
      <c r="DR44" s="451">
        <f t="shared" si="114"/>
        <v>125</v>
      </c>
      <c r="DS44" s="451">
        <f t="shared" si="114"/>
        <v>115</v>
      </c>
      <c r="DT44" s="451">
        <f t="shared" si="114"/>
        <v>129.54000000000002</v>
      </c>
      <c r="DU44" s="451">
        <f t="shared" si="114"/>
        <v>119.34</v>
      </c>
      <c r="DV44" s="451">
        <f t="shared" si="114"/>
        <v>122.7508360093136</v>
      </c>
      <c r="DW44" s="451">
        <f t="shared" si="114"/>
        <v>122.7508360093136</v>
      </c>
      <c r="DX44" s="451">
        <f t="shared" si="114"/>
        <v>122.4741926936637</v>
      </c>
      <c r="DY44" s="451">
        <f t="shared" si="114"/>
        <v>133.33291025054643</v>
      </c>
      <c r="DZ44" s="451">
        <f t="shared" ref="DJ44:DZ46" si="115">BM44</f>
        <v>135.09384304451055</v>
      </c>
    </row>
    <row r="45" spans="2:130" x14ac:dyDescent="0.3">
      <c r="B45" s="244" t="s">
        <v>31</v>
      </c>
      <c r="C45" s="666">
        <v>435</v>
      </c>
      <c r="D45" s="666">
        <v>455</v>
      </c>
      <c r="E45" s="666">
        <v>445</v>
      </c>
      <c r="F45" s="666">
        <v>490</v>
      </c>
      <c r="G45" s="666">
        <v>505</v>
      </c>
      <c r="H45" s="666">
        <v>525</v>
      </c>
      <c r="I45" s="666">
        <v>584.10948142126847</v>
      </c>
      <c r="J45" s="666">
        <v>500.51139561248908</v>
      </c>
      <c r="K45" s="666">
        <v>550.56162757090328</v>
      </c>
      <c r="L45" s="666">
        <v>571.88511753250282</v>
      </c>
      <c r="M45" s="248">
        <f t="shared" si="13"/>
        <v>9.9998186649010057E-2</v>
      </c>
      <c r="N45" s="248">
        <f t="shared" si="8"/>
        <v>3.8730432514302748E-2</v>
      </c>
      <c r="O45" s="198"/>
      <c r="P45" s="247">
        <v>105</v>
      </c>
      <c r="Q45" s="247">
        <v>115</v>
      </c>
      <c r="R45" s="247">
        <v>110</v>
      </c>
      <c r="S45" s="247">
        <v>110</v>
      </c>
      <c r="T45" s="247">
        <v>105</v>
      </c>
      <c r="U45" s="247">
        <v>115</v>
      </c>
      <c r="V45" s="247">
        <v>115</v>
      </c>
      <c r="W45" s="247">
        <v>120</v>
      </c>
      <c r="X45" s="247">
        <v>120</v>
      </c>
      <c r="Y45" s="247">
        <v>130</v>
      </c>
      <c r="Z45" s="247">
        <v>125</v>
      </c>
      <c r="AA45" s="247">
        <v>125</v>
      </c>
      <c r="AB45" s="247">
        <v>125</v>
      </c>
      <c r="AC45" s="247">
        <v>125</v>
      </c>
      <c r="AD45" s="247">
        <v>130</v>
      </c>
      <c r="AE45" s="247">
        <v>130</v>
      </c>
      <c r="AF45" s="247">
        <v>130</v>
      </c>
      <c r="AG45" s="247">
        <v>135</v>
      </c>
      <c r="AH45" s="247">
        <v>146.32696797910938</v>
      </c>
      <c r="AI45" s="247">
        <v>146.19381347964617</v>
      </c>
      <c r="AJ45" s="247">
        <v>145.12857748394052</v>
      </c>
      <c r="AK45" s="247">
        <v>146.4601224785726</v>
      </c>
      <c r="AL45" s="247">
        <v>117.7720807710145</v>
      </c>
      <c r="AM45" s="247">
        <v>103.80064703272762</v>
      </c>
      <c r="AN45" s="247">
        <v>136.34551370912152</v>
      </c>
      <c r="AO45" s="247">
        <v>142.59315409962545</v>
      </c>
      <c r="AP45" s="247">
        <v>142.33191711420733</v>
      </c>
      <c r="AQ45" s="247">
        <v>131.00297317781417</v>
      </c>
      <c r="AR45" s="247">
        <v>130.81530178331235</v>
      </c>
      <c r="AS45" s="247">
        <v>146.41143549556944</v>
      </c>
      <c r="AT45" s="247">
        <v>147.43612299032986</v>
      </c>
      <c r="AU45" s="247">
        <v>151.86284603923585</v>
      </c>
      <c r="AV45" s="635"/>
      <c r="AW45" s="247">
        <f t="shared" ref="AW45:AW46" si="116">D45-AX45</f>
        <v>235</v>
      </c>
      <c r="AX45" s="247">
        <f t="shared" ref="AX45:AX46" si="117">SUM(P45:Q45)</f>
        <v>220</v>
      </c>
      <c r="AY45" s="247">
        <f t="shared" ref="AY45:AY46" si="118">SUM(R45:S45)</f>
        <v>220</v>
      </c>
      <c r="AZ45" s="247">
        <f t="shared" ref="AZ45:AZ46" si="119">SUM(T45:U45)</f>
        <v>220</v>
      </c>
      <c r="BA45" s="247">
        <f t="shared" ref="BA45:BA46" si="120">SUM(V45:W45)</f>
        <v>235</v>
      </c>
      <c r="BB45" s="247">
        <f t="shared" ref="BB45:BB46" si="121">SUM(X45:Y45)</f>
        <v>250</v>
      </c>
      <c r="BC45" s="247">
        <f t="shared" ref="BC45:BC46" si="122">SUM(Z45:AA45)</f>
        <v>250</v>
      </c>
      <c r="BD45" s="247">
        <f t="shared" ref="BD45:BD46" si="123">SUM(AB45:AC45)</f>
        <v>250</v>
      </c>
      <c r="BE45" s="247">
        <f t="shared" ref="BE45:BE46" si="124">SUM(AD45:AE45)</f>
        <v>260</v>
      </c>
      <c r="BF45" s="247">
        <f t="shared" ref="BF45:BF46" si="125">SUM(AF45:AG45)</f>
        <v>265</v>
      </c>
      <c r="BG45" s="247">
        <f t="shared" ref="BG45:BG50" si="126">AH45+AI45</f>
        <v>292.52078145875555</v>
      </c>
      <c r="BH45" s="247">
        <f t="shared" si="22"/>
        <v>291.58869996251315</v>
      </c>
      <c r="BI45" s="247">
        <f t="shared" si="108"/>
        <v>221.57272780374211</v>
      </c>
      <c r="BJ45" s="518">
        <f t="shared" si="24"/>
        <v>278.93866780874697</v>
      </c>
      <c r="BK45" s="621">
        <f t="shared" si="109"/>
        <v>273.3348902920215</v>
      </c>
      <c r="BL45" s="621">
        <f t="shared" si="110"/>
        <v>277.22673727888179</v>
      </c>
      <c r="BM45" s="621">
        <f t="shared" si="111"/>
        <v>299.29896902956568</v>
      </c>
      <c r="BO45" s="244" t="s">
        <v>31</v>
      </c>
      <c r="BP45" s="247">
        <f t="shared" si="61"/>
        <v>435</v>
      </c>
      <c r="BQ45" s="247">
        <f t="shared" si="61"/>
        <v>455</v>
      </c>
      <c r="BR45" s="247">
        <f t="shared" si="61"/>
        <v>445</v>
      </c>
      <c r="BS45" s="247">
        <f t="shared" si="61"/>
        <v>490</v>
      </c>
      <c r="BT45" s="247">
        <f t="shared" si="61"/>
        <v>505</v>
      </c>
      <c r="BU45" s="247">
        <f t="shared" si="61"/>
        <v>525</v>
      </c>
      <c r="BV45" s="247">
        <f t="shared" si="61"/>
        <v>584.10948142126847</v>
      </c>
      <c r="BW45" s="247">
        <f t="shared" si="61"/>
        <v>500.51139561248908</v>
      </c>
      <c r="BX45" s="247">
        <f t="shared" si="61"/>
        <v>550.56162757090328</v>
      </c>
      <c r="BY45" s="247">
        <f>L45</f>
        <v>571.88511753250282</v>
      </c>
      <c r="BZ45" s="248">
        <f t="shared" si="31"/>
        <v>9.9998186649010057E-2</v>
      </c>
      <c r="CA45" s="248">
        <f>N45</f>
        <v>3.8730432514302748E-2</v>
      </c>
      <c r="CB45" s="59"/>
      <c r="CC45" s="452">
        <f t="shared" si="112"/>
        <v>105</v>
      </c>
      <c r="CD45" s="452">
        <f t="shared" si="112"/>
        <v>115</v>
      </c>
      <c r="CE45" s="452">
        <f t="shared" si="112"/>
        <v>110</v>
      </c>
      <c r="CF45" s="452">
        <f t="shared" si="112"/>
        <v>110</v>
      </c>
      <c r="CG45" s="452">
        <f t="shared" si="112"/>
        <v>105</v>
      </c>
      <c r="CH45" s="452">
        <f t="shared" si="112"/>
        <v>115</v>
      </c>
      <c r="CI45" s="452">
        <f t="shared" si="112"/>
        <v>115</v>
      </c>
      <c r="CJ45" s="452">
        <f t="shared" si="112"/>
        <v>120</v>
      </c>
      <c r="CK45" s="452">
        <f t="shared" si="112"/>
        <v>120</v>
      </c>
      <c r="CL45" s="452">
        <f t="shared" si="112"/>
        <v>130</v>
      </c>
      <c r="CM45" s="452">
        <f t="shared" si="112"/>
        <v>125</v>
      </c>
      <c r="CN45" s="452">
        <f t="shared" si="112"/>
        <v>125</v>
      </c>
      <c r="CO45" s="452">
        <f t="shared" si="112"/>
        <v>125</v>
      </c>
      <c r="CP45" s="452">
        <f t="shared" si="112"/>
        <v>125</v>
      </c>
      <c r="CQ45" s="452">
        <f t="shared" si="112"/>
        <v>130</v>
      </c>
      <c r="CR45" s="452">
        <f t="shared" si="112"/>
        <v>130</v>
      </c>
      <c r="CS45" s="452">
        <f t="shared" si="113"/>
        <v>130</v>
      </c>
      <c r="CT45" s="452">
        <f t="shared" si="113"/>
        <v>135</v>
      </c>
      <c r="CU45" s="452">
        <f t="shared" si="113"/>
        <v>146.32696797910938</v>
      </c>
      <c r="CV45" s="452">
        <f t="shared" si="113"/>
        <v>146.19381347964617</v>
      </c>
      <c r="CW45" s="452">
        <f t="shared" si="113"/>
        <v>145.12857748394052</v>
      </c>
      <c r="CX45" s="452">
        <f t="shared" si="113"/>
        <v>146.4601224785726</v>
      </c>
      <c r="CY45" s="452">
        <f t="shared" si="113"/>
        <v>117.7720807710145</v>
      </c>
      <c r="CZ45" s="452">
        <f t="shared" si="113"/>
        <v>103.80064703272762</v>
      </c>
      <c r="DA45" s="452">
        <f t="shared" si="113"/>
        <v>136.34551370912152</v>
      </c>
      <c r="DB45" s="452">
        <f t="shared" si="113"/>
        <v>142.59315409962545</v>
      </c>
      <c r="DC45" s="452">
        <f t="shared" si="113"/>
        <v>142.33191711420733</v>
      </c>
      <c r="DD45" s="452">
        <f t="shared" si="113"/>
        <v>131.00297317781417</v>
      </c>
      <c r="DE45" s="452">
        <f t="shared" si="113"/>
        <v>130.81530178331235</v>
      </c>
      <c r="DF45" s="452">
        <f t="shared" si="113"/>
        <v>146.41143549556944</v>
      </c>
      <c r="DG45" s="452">
        <f t="shared" si="113"/>
        <v>147.43612299032986</v>
      </c>
      <c r="DH45" s="452">
        <f t="shared" si="113"/>
        <v>151.86284603923585</v>
      </c>
      <c r="DI45" s="452"/>
      <c r="DJ45" s="452">
        <f t="shared" si="115"/>
        <v>235</v>
      </c>
      <c r="DK45" s="452">
        <f t="shared" si="115"/>
        <v>220</v>
      </c>
      <c r="DL45" s="452">
        <f t="shared" si="115"/>
        <v>220</v>
      </c>
      <c r="DM45" s="452">
        <f t="shared" si="115"/>
        <v>220</v>
      </c>
      <c r="DN45" s="452">
        <f t="shared" si="115"/>
        <v>235</v>
      </c>
      <c r="DO45" s="452">
        <f t="shared" si="115"/>
        <v>250</v>
      </c>
      <c r="DP45" s="452">
        <f t="shared" si="115"/>
        <v>250</v>
      </c>
      <c r="DQ45" s="452">
        <f t="shared" si="115"/>
        <v>250</v>
      </c>
      <c r="DR45" s="452">
        <f t="shared" si="115"/>
        <v>260</v>
      </c>
      <c r="DS45" s="452">
        <f t="shared" si="115"/>
        <v>265</v>
      </c>
      <c r="DT45" s="452">
        <f t="shared" si="115"/>
        <v>292.52078145875555</v>
      </c>
      <c r="DU45" s="452">
        <f t="shared" si="115"/>
        <v>291.58869996251315</v>
      </c>
      <c r="DV45" s="452">
        <f t="shared" si="115"/>
        <v>221.57272780374211</v>
      </c>
      <c r="DW45" s="452">
        <f t="shared" si="115"/>
        <v>278.93866780874697</v>
      </c>
      <c r="DX45" s="452">
        <f t="shared" si="115"/>
        <v>273.3348902920215</v>
      </c>
      <c r="DY45" s="452">
        <f t="shared" si="115"/>
        <v>277.22673727888179</v>
      </c>
      <c r="DZ45" s="452">
        <f t="shared" si="115"/>
        <v>299.29896902956568</v>
      </c>
    </row>
    <row r="46" spans="2:130" x14ac:dyDescent="0.3">
      <c r="B46" s="250" t="s">
        <v>112</v>
      </c>
      <c r="C46" s="690">
        <v>-5</v>
      </c>
      <c r="D46" s="690">
        <v>50</v>
      </c>
      <c r="E46" s="690">
        <v>525</v>
      </c>
      <c r="F46" s="690">
        <v>460</v>
      </c>
      <c r="G46" s="690">
        <v>215</v>
      </c>
      <c r="H46" s="690">
        <v>280</v>
      </c>
      <c r="I46" s="690">
        <f>SUM(I47:I50)</f>
        <v>266.24833333333333</v>
      </c>
      <c r="J46" s="690">
        <f t="shared" ref="J46:L46" si="127">SUM(J47:J50)</f>
        <v>578.36975000000007</v>
      </c>
      <c r="K46" s="690">
        <f t="shared" si="127"/>
        <v>331.78375</v>
      </c>
      <c r="L46" s="690">
        <f t="shared" si="127"/>
        <v>284.77520128878194</v>
      </c>
      <c r="M46" s="210">
        <f t="shared" si="13"/>
        <v>-0.42634664070864714</v>
      </c>
      <c r="N46" s="499">
        <f t="shared" si="8"/>
        <v>-0.1416843010280584</v>
      </c>
      <c r="O46" s="198"/>
      <c r="P46" s="496">
        <v>15</v>
      </c>
      <c r="Q46" s="496">
        <v>40</v>
      </c>
      <c r="R46" s="496">
        <v>45</v>
      </c>
      <c r="S46" s="496">
        <v>75</v>
      </c>
      <c r="T46" s="496">
        <v>180</v>
      </c>
      <c r="U46" s="496">
        <v>220</v>
      </c>
      <c r="V46" s="496">
        <v>150</v>
      </c>
      <c r="W46" s="496">
        <v>115</v>
      </c>
      <c r="X46" s="496">
        <v>80</v>
      </c>
      <c r="Y46" s="496">
        <v>115</v>
      </c>
      <c r="Z46" s="496">
        <v>30</v>
      </c>
      <c r="AA46" s="496">
        <v>75</v>
      </c>
      <c r="AB46" s="496">
        <v>45</v>
      </c>
      <c r="AC46" s="496">
        <v>65</v>
      </c>
      <c r="AD46" s="496">
        <v>85</v>
      </c>
      <c r="AE46" s="496">
        <v>70</v>
      </c>
      <c r="AF46" s="496">
        <v>70</v>
      </c>
      <c r="AG46" s="496">
        <v>50</v>
      </c>
      <c r="AH46" s="496">
        <f>SUM(AH47:AH50)</f>
        <v>106.90667862297046</v>
      </c>
      <c r="AI46" s="496">
        <f t="shared" ref="AI46:AU46" si="128">SUM(AI47:AI50)</f>
        <v>85.201328801857187</v>
      </c>
      <c r="AJ46" s="496">
        <f t="shared" si="128"/>
        <v>49.669542878294827</v>
      </c>
      <c r="AK46" s="496">
        <f t="shared" si="128"/>
        <v>24.470783030210882</v>
      </c>
      <c r="AL46" s="496">
        <f t="shared" si="128"/>
        <v>300.15849182404202</v>
      </c>
      <c r="AM46" s="496">
        <f t="shared" si="128"/>
        <v>121.78182395183488</v>
      </c>
      <c r="AN46" s="496">
        <f t="shared" si="128"/>
        <v>96.566656863017542</v>
      </c>
      <c r="AO46" s="496">
        <f t="shared" si="128"/>
        <v>59.862777361105557</v>
      </c>
      <c r="AP46" s="496">
        <f t="shared" si="128"/>
        <v>20.544517487931415</v>
      </c>
      <c r="AQ46" s="496">
        <f t="shared" si="128"/>
        <v>106.59353144541492</v>
      </c>
      <c r="AR46" s="496">
        <f t="shared" si="128"/>
        <v>109.85043641980964</v>
      </c>
      <c r="AS46" s="496">
        <f t="shared" si="128"/>
        <v>94.795264646844004</v>
      </c>
      <c r="AT46" s="496">
        <f t="shared" si="128"/>
        <v>61.215219016350531</v>
      </c>
      <c r="AU46" s="496">
        <f t="shared" si="128"/>
        <v>69.980504221131852</v>
      </c>
      <c r="AV46" s="635"/>
      <c r="AW46" s="496">
        <f t="shared" si="116"/>
        <v>-5</v>
      </c>
      <c r="AX46" s="36">
        <f t="shared" si="117"/>
        <v>55</v>
      </c>
      <c r="AY46" s="9">
        <f t="shared" si="118"/>
        <v>120</v>
      </c>
      <c r="AZ46" s="36">
        <f t="shared" si="119"/>
        <v>400</v>
      </c>
      <c r="BA46" s="36">
        <f t="shared" si="120"/>
        <v>265</v>
      </c>
      <c r="BB46" s="36">
        <f t="shared" si="121"/>
        <v>195</v>
      </c>
      <c r="BC46" s="36">
        <f t="shared" si="122"/>
        <v>105</v>
      </c>
      <c r="BD46" s="36">
        <f t="shared" si="123"/>
        <v>110</v>
      </c>
      <c r="BE46" s="36">
        <f t="shared" si="124"/>
        <v>155</v>
      </c>
      <c r="BF46" s="36">
        <f t="shared" si="125"/>
        <v>120</v>
      </c>
      <c r="BG46" s="13">
        <f t="shared" si="126"/>
        <v>192.10800742482763</v>
      </c>
      <c r="BH46" s="13">
        <f>AI46+AJ46</f>
        <v>134.87087168015202</v>
      </c>
      <c r="BI46" s="13">
        <f t="shared" ref="BI46:BI50" si="129">AJ46+AK46</f>
        <v>74.140325908505702</v>
      </c>
      <c r="BJ46" s="59">
        <f t="shared" si="24"/>
        <v>156.4294342241231</v>
      </c>
      <c r="BK46" s="59">
        <f t="shared" si="109"/>
        <v>127.13804893334634</v>
      </c>
      <c r="BL46" s="59">
        <f t="shared" si="110"/>
        <v>204.64570106665366</v>
      </c>
      <c r="BM46" s="59">
        <f t="shared" si="111"/>
        <v>131.19572323748238</v>
      </c>
      <c r="BO46" s="265" t="s">
        <v>112</v>
      </c>
      <c r="BP46" s="50">
        <f t="shared" si="61"/>
        <v>-5</v>
      </c>
      <c r="BQ46" s="50">
        <f t="shared" si="61"/>
        <v>50</v>
      </c>
      <c r="BR46" s="50">
        <f t="shared" si="61"/>
        <v>525</v>
      </c>
      <c r="BS46" s="50">
        <f t="shared" si="61"/>
        <v>460</v>
      </c>
      <c r="BT46" s="50">
        <f t="shared" si="61"/>
        <v>215</v>
      </c>
      <c r="BU46" s="50">
        <f t="shared" si="61"/>
        <v>280</v>
      </c>
      <c r="BV46" s="50">
        <f t="shared" si="61"/>
        <v>266.24833333333333</v>
      </c>
      <c r="BW46" s="50">
        <f t="shared" si="61"/>
        <v>578.36975000000007</v>
      </c>
      <c r="BX46" s="50">
        <f t="shared" si="61"/>
        <v>331.78375</v>
      </c>
      <c r="BY46" s="50">
        <f>L46</f>
        <v>284.77520128878194</v>
      </c>
      <c r="BZ46" s="210">
        <f t="shared" si="31"/>
        <v>-0.42634664070864714</v>
      </c>
      <c r="CA46" s="210">
        <f>N46</f>
        <v>-0.1416843010280584</v>
      </c>
      <c r="CB46" s="59"/>
      <c r="CC46" s="444">
        <f t="shared" si="112"/>
        <v>15</v>
      </c>
      <c r="CD46" s="444">
        <f t="shared" si="112"/>
        <v>40</v>
      </c>
      <c r="CE46" s="444">
        <f t="shared" si="112"/>
        <v>45</v>
      </c>
      <c r="CF46" s="444">
        <f t="shared" si="112"/>
        <v>75</v>
      </c>
      <c r="CG46" s="444">
        <f t="shared" si="112"/>
        <v>180</v>
      </c>
      <c r="CH46" s="444">
        <f t="shared" si="112"/>
        <v>220</v>
      </c>
      <c r="CI46" s="444">
        <f t="shared" si="112"/>
        <v>150</v>
      </c>
      <c r="CJ46" s="444">
        <f t="shared" si="112"/>
        <v>115</v>
      </c>
      <c r="CK46" s="444">
        <f t="shared" si="112"/>
        <v>80</v>
      </c>
      <c r="CL46" s="444">
        <f t="shared" si="112"/>
        <v>115</v>
      </c>
      <c r="CM46" s="444">
        <f t="shared" si="112"/>
        <v>30</v>
      </c>
      <c r="CN46" s="444">
        <f t="shared" si="112"/>
        <v>75</v>
      </c>
      <c r="CO46" s="444">
        <f t="shared" si="112"/>
        <v>45</v>
      </c>
      <c r="CP46" s="444">
        <f t="shared" si="112"/>
        <v>65</v>
      </c>
      <c r="CQ46" s="444">
        <f t="shared" si="112"/>
        <v>85</v>
      </c>
      <c r="CR46" s="444">
        <f t="shared" si="112"/>
        <v>70</v>
      </c>
      <c r="CS46" s="444">
        <f t="shared" si="113"/>
        <v>70</v>
      </c>
      <c r="CT46" s="444">
        <f t="shared" si="113"/>
        <v>50</v>
      </c>
      <c r="CU46" s="444">
        <f t="shared" si="113"/>
        <v>106.90667862297046</v>
      </c>
      <c r="CV46" s="444">
        <f t="shared" si="113"/>
        <v>85.201328801857187</v>
      </c>
      <c r="CW46" s="444">
        <f t="shared" si="113"/>
        <v>49.669542878294827</v>
      </c>
      <c r="CX46" s="444">
        <f t="shared" si="113"/>
        <v>24.470783030210882</v>
      </c>
      <c r="CY46" s="444">
        <f t="shared" si="113"/>
        <v>300.15849182404202</v>
      </c>
      <c r="CZ46" s="444">
        <f t="shared" si="113"/>
        <v>121.78182395183488</v>
      </c>
      <c r="DA46" s="444">
        <f t="shared" si="113"/>
        <v>96.566656863017542</v>
      </c>
      <c r="DB46" s="444">
        <f t="shared" si="113"/>
        <v>59.862777361105557</v>
      </c>
      <c r="DC46" s="444">
        <f t="shared" si="113"/>
        <v>20.544517487931415</v>
      </c>
      <c r="DD46" s="444">
        <f t="shared" si="113"/>
        <v>106.59353144541492</v>
      </c>
      <c r="DE46" s="444">
        <f t="shared" si="113"/>
        <v>109.85043641980964</v>
      </c>
      <c r="DF46" s="444">
        <f t="shared" si="113"/>
        <v>94.795264646844004</v>
      </c>
      <c r="DG46" s="444">
        <f t="shared" si="113"/>
        <v>61.215219016350531</v>
      </c>
      <c r="DH46" s="444">
        <f t="shared" si="113"/>
        <v>69.980504221131852</v>
      </c>
      <c r="DI46" s="444"/>
      <c r="DJ46" s="444">
        <f t="shared" si="115"/>
        <v>-5</v>
      </c>
      <c r="DK46" s="444">
        <f t="shared" si="115"/>
        <v>55</v>
      </c>
      <c r="DL46" s="444">
        <f t="shared" si="115"/>
        <v>120</v>
      </c>
      <c r="DM46" s="444">
        <f t="shared" si="115"/>
        <v>400</v>
      </c>
      <c r="DN46" s="444">
        <f t="shared" si="115"/>
        <v>265</v>
      </c>
      <c r="DO46" s="444">
        <f t="shared" si="115"/>
        <v>195</v>
      </c>
      <c r="DP46" s="444">
        <f t="shared" si="115"/>
        <v>105</v>
      </c>
      <c r="DQ46" s="444">
        <f t="shared" si="115"/>
        <v>110</v>
      </c>
      <c r="DR46" s="444">
        <f t="shared" si="115"/>
        <v>155</v>
      </c>
      <c r="DS46" s="444">
        <f>BF46</f>
        <v>120</v>
      </c>
      <c r="DT46" s="444">
        <f t="shared" si="115"/>
        <v>192.10800742482763</v>
      </c>
      <c r="DU46" s="444">
        <f t="shared" si="115"/>
        <v>134.87087168015202</v>
      </c>
      <c r="DV46" s="444">
        <f t="shared" si="115"/>
        <v>74.140325908505702</v>
      </c>
      <c r="DW46" s="444">
        <f t="shared" si="115"/>
        <v>156.4294342241231</v>
      </c>
      <c r="DX46" s="444">
        <f t="shared" si="115"/>
        <v>127.13804893334634</v>
      </c>
      <c r="DY46" s="444">
        <f t="shared" si="115"/>
        <v>204.64570106665366</v>
      </c>
      <c r="DZ46" s="444">
        <f t="shared" si="115"/>
        <v>131.19572323748238</v>
      </c>
    </row>
    <row r="47" spans="2:130" x14ac:dyDescent="0.3">
      <c r="B47" s="10" t="s">
        <v>15</v>
      </c>
      <c r="C47" s="689"/>
      <c r="D47" s="689"/>
      <c r="E47" s="689"/>
      <c r="F47" s="689"/>
      <c r="G47" s="689"/>
      <c r="H47" s="689"/>
      <c r="I47" s="689">
        <v>158.83133333333333</v>
      </c>
      <c r="J47" s="689">
        <v>241.96699999999998</v>
      </c>
      <c r="K47" s="689">
        <v>263.815</v>
      </c>
      <c r="L47" s="689">
        <v>292.13120000000004</v>
      </c>
      <c r="M47" s="501">
        <f t="shared" si="13"/>
        <v>9.0293304458872514E-2</v>
      </c>
      <c r="N47" s="501">
        <f t="shared" si="8"/>
        <v>0.10733354813031881</v>
      </c>
      <c r="O47" s="198"/>
      <c r="P47" s="59"/>
      <c r="Q47" s="59"/>
      <c r="R47" s="59"/>
      <c r="S47" s="59"/>
      <c r="T47" s="59"/>
      <c r="U47" s="59"/>
      <c r="V47" s="59"/>
      <c r="W47" s="59"/>
      <c r="X47" s="59"/>
      <c r="Y47" s="59"/>
      <c r="Z47" s="59"/>
      <c r="AA47" s="59"/>
      <c r="AB47" s="59"/>
      <c r="AC47" s="59"/>
      <c r="AD47" s="59"/>
      <c r="AE47" s="59"/>
      <c r="AF47" s="59"/>
      <c r="AG47" s="59"/>
      <c r="AH47" s="59">
        <v>79.71667463825608</v>
      </c>
      <c r="AI47" s="59">
        <v>27.433197306282825</v>
      </c>
      <c r="AJ47" s="59">
        <v>25.977097831425443</v>
      </c>
      <c r="AK47" s="59">
        <v>25.704363557369</v>
      </c>
      <c r="AL47" s="59">
        <v>120.04089520390423</v>
      </c>
      <c r="AM47" s="59">
        <v>20.238724644307805</v>
      </c>
      <c r="AN47" s="59">
        <v>47.170762725415869</v>
      </c>
      <c r="AO47" s="59">
        <v>54.516617426372079</v>
      </c>
      <c r="AP47" s="59">
        <v>94.246830384796297</v>
      </c>
      <c r="AQ47" s="59">
        <v>79.190465975147006</v>
      </c>
      <c r="AR47" s="59">
        <v>37.784662001878132</v>
      </c>
      <c r="AS47" s="59">
        <v>52.593041638178562</v>
      </c>
      <c r="AT47" s="59">
        <v>92.200826460495492</v>
      </c>
      <c r="AU47" s="59">
        <v>68.132758620610858</v>
      </c>
      <c r="AV47" s="635"/>
      <c r="AW47" s="59"/>
      <c r="AX47" s="13"/>
      <c r="AY47" s="13"/>
      <c r="AZ47" s="13"/>
      <c r="BA47" s="13"/>
      <c r="BB47" s="13"/>
      <c r="BC47" s="13"/>
      <c r="BD47" s="13"/>
      <c r="BE47" s="13"/>
      <c r="BF47" s="13"/>
      <c r="BG47" s="13">
        <f t="shared" si="126"/>
        <v>107.1498719445389</v>
      </c>
      <c r="BH47" s="13">
        <f>AI47+AJ47</f>
        <v>53.410295137708268</v>
      </c>
      <c r="BI47" s="13">
        <f t="shared" si="129"/>
        <v>51.681461388794446</v>
      </c>
      <c r="BJ47" s="59">
        <f t="shared" si="24"/>
        <v>101.68738015178795</v>
      </c>
      <c r="BK47" s="59">
        <f t="shared" si="109"/>
        <v>173.4372963599433</v>
      </c>
      <c r="BL47" s="59">
        <f t="shared" si="110"/>
        <v>90.377703640056694</v>
      </c>
      <c r="BM47" s="59">
        <f t="shared" si="111"/>
        <v>160.33358508110635</v>
      </c>
      <c r="BO47" s="10" t="s">
        <v>15</v>
      </c>
      <c r="BP47" s="13"/>
      <c r="BQ47" s="13"/>
      <c r="BR47" s="13"/>
      <c r="BS47" s="13"/>
      <c r="BT47" s="13"/>
      <c r="BU47" s="13"/>
      <c r="BV47" s="13">
        <f t="shared" si="61"/>
        <v>158.83133333333333</v>
      </c>
      <c r="BW47" s="13">
        <f t="shared" si="61"/>
        <v>241.96699999999998</v>
      </c>
      <c r="BX47" s="13">
        <f t="shared" si="61"/>
        <v>263.815</v>
      </c>
      <c r="BY47" s="13"/>
      <c r="BZ47" s="212"/>
      <c r="CA47" s="208"/>
      <c r="CB47" s="59"/>
      <c r="CC47" s="444"/>
      <c r="CD47" s="444"/>
      <c r="CE47" s="444"/>
      <c r="CF47" s="444"/>
      <c r="CG47" s="444"/>
      <c r="CH47" s="444"/>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row>
    <row r="48" spans="2:130" x14ac:dyDescent="0.3">
      <c r="B48" s="10" t="s">
        <v>16</v>
      </c>
      <c r="C48" s="689"/>
      <c r="D48" s="689"/>
      <c r="E48" s="689"/>
      <c r="F48" s="689"/>
      <c r="G48" s="689"/>
      <c r="H48" s="689"/>
      <c r="I48" s="689">
        <v>52.417000000000002</v>
      </c>
      <c r="J48" s="689">
        <v>75.202750000000009</v>
      </c>
      <c r="K48" s="689">
        <v>60.96875</v>
      </c>
      <c r="L48" s="689">
        <v>55</v>
      </c>
      <c r="M48" s="501">
        <f t="shared" si="13"/>
        <v>-0.18927499326819841</v>
      </c>
      <c r="N48" s="501">
        <f t="shared" si="8"/>
        <v>-9.7898513582778013E-2</v>
      </c>
      <c r="O48" s="198"/>
      <c r="P48" s="59"/>
      <c r="Q48" s="59"/>
      <c r="R48" s="59"/>
      <c r="S48" s="59"/>
      <c r="T48" s="59"/>
      <c r="U48" s="59"/>
      <c r="V48" s="59"/>
      <c r="W48" s="59"/>
      <c r="X48" s="59"/>
      <c r="Y48" s="59"/>
      <c r="Z48" s="59"/>
      <c r="AA48" s="59"/>
      <c r="AB48" s="59"/>
      <c r="AC48" s="59"/>
      <c r="AD48" s="59"/>
      <c r="AE48" s="59"/>
      <c r="AF48" s="59"/>
      <c r="AG48" s="59"/>
      <c r="AH48" s="59">
        <v>9.9400039847143749</v>
      </c>
      <c r="AI48" s="59">
        <v>13.518131495574355</v>
      </c>
      <c r="AJ48" s="59">
        <v>15.442445046869386</v>
      </c>
      <c r="AK48" s="59">
        <v>13.516419472841884</v>
      </c>
      <c r="AL48" s="59">
        <v>21.817596620137792</v>
      </c>
      <c r="AM48" s="59">
        <v>19.243099307527075</v>
      </c>
      <c r="AN48" s="59">
        <v>20.095894137601672</v>
      </c>
      <c r="AO48" s="59">
        <v>14.046159934733485</v>
      </c>
      <c r="AP48" s="59">
        <v>26.047687103135118</v>
      </c>
      <c r="AQ48" s="59">
        <v>5.1530654702679231</v>
      </c>
      <c r="AR48" s="59">
        <v>13.815774417931509</v>
      </c>
      <c r="AS48" s="59">
        <v>15.952223008665449</v>
      </c>
      <c r="AT48" s="59">
        <v>12.603392233659569</v>
      </c>
      <c r="AU48" s="59">
        <v>14.436745278325523</v>
      </c>
      <c r="AV48" s="635"/>
      <c r="AW48" s="59"/>
      <c r="AX48" s="13"/>
      <c r="AY48" s="13"/>
      <c r="AZ48" s="13"/>
      <c r="BA48" s="13"/>
      <c r="BB48" s="13"/>
      <c r="BC48" s="13"/>
      <c r="BD48" s="13"/>
      <c r="BE48" s="13"/>
      <c r="BF48" s="13"/>
      <c r="BG48" s="13">
        <f t="shared" si="126"/>
        <v>23.458135480288732</v>
      </c>
      <c r="BH48" s="13">
        <f>AI48+AJ48</f>
        <v>28.960576542443739</v>
      </c>
      <c r="BI48" s="13">
        <f t="shared" si="129"/>
        <v>28.95886451971127</v>
      </c>
      <c r="BJ48" s="59">
        <f t="shared" si="24"/>
        <v>34.142054072335156</v>
      </c>
      <c r="BK48" s="59">
        <f t="shared" si="109"/>
        <v>31.20075257340304</v>
      </c>
      <c r="BL48" s="59">
        <f t="shared" si="110"/>
        <v>29.767997426596956</v>
      </c>
      <c r="BM48" s="59">
        <f t="shared" si="111"/>
        <v>27.040137511985094</v>
      </c>
      <c r="BO48" s="10" t="s">
        <v>16</v>
      </c>
      <c r="BP48" s="13"/>
      <c r="BQ48" s="13"/>
      <c r="BR48" s="13"/>
      <c r="BS48" s="13"/>
      <c r="BT48" s="13"/>
      <c r="BU48" s="13"/>
      <c r="BV48" s="13">
        <f t="shared" si="61"/>
        <v>52.417000000000002</v>
      </c>
      <c r="BW48" s="13">
        <f t="shared" si="61"/>
        <v>75.202750000000009</v>
      </c>
      <c r="BX48" s="13">
        <f t="shared" si="61"/>
        <v>60.96875</v>
      </c>
      <c r="BY48" s="13"/>
      <c r="BZ48" s="212"/>
      <c r="CA48" s="208"/>
      <c r="CB48" s="59"/>
      <c r="CC48" s="444"/>
      <c r="CD48" s="444"/>
      <c r="CE48" s="444"/>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row>
    <row r="49" spans="2:130" x14ac:dyDescent="0.3">
      <c r="B49" s="10" t="s">
        <v>17</v>
      </c>
      <c r="C49" s="689"/>
      <c r="D49" s="689"/>
      <c r="E49" s="689"/>
      <c r="F49" s="689"/>
      <c r="G49" s="689"/>
      <c r="H49" s="689"/>
      <c r="I49" s="689">
        <v>46</v>
      </c>
      <c r="J49" s="689">
        <v>240</v>
      </c>
      <c r="K49" s="689">
        <v>-26</v>
      </c>
      <c r="L49" s="689">
        <v>-100</v>
      </c>
      <c r="M49" s="501" t="str">
        <f t="shared" si="13"/>
        <v>N/A</v>
      </c>
      <c r="N49" s="501" t="str">
        <f t="shared" si="8"/>
        <v>N/A</v>
      </c>
      <c r="O49" s="198"/>
      <c r="P49" s="59"/>
      <c r="Q49" s="59"/>
      <c r="R49" s="59"/>
      <c r="S49" s="59"/>
      <c r="T49" s="59"/>
      <c r="U49" s="59"/>
      <c r="V49" s="59"/>
      <c r="W49" s="59"/>
      <c r="X49" s="59"/>
      <c r="Y49" s="59"/>
      <c r="Z49" s="59"/>
      <c r="AA49" s="59"/>
      <c r="AB49" s="59"/>
      <c r="AC49" s="59"/>
      <c r="AD49" s="59"/>
      <c r="AE49" s="59"/>
      <c r="AF49" s="59"/>
      <c r="AG49" s="59"/>
      <c r="AH49" s="59">
        <v>15</v>
      </c>
      <c r="AI49" s="59">
        <v>42</v>
      </c>
      <c r="AJ49" s="59">
        <v>6</v>
      </c>
      <c r="AK49" s="59">
        <v>-17</v>
      </c>
      <c r="AL49" s="59">
        <v>155</v>
      </c>
      <c r="AM49" s="59">
        <v>79</v>
      </c>
      <c r="AN49" s="59">
        <v>22</v>
      </c>
      <c r="AO49" s="59">
        <v>-16</v>
      </c>
      <c r="AP49" s="59">
        <v>-107</v>
      </c>
      <c r="AQ49" s="59">
        <v>13</v>
      </c>
      <c r="AR49" s="59">
        <v>50</v>
      </c>
      <c r="AS49" s="59">
        <v>18</v>
      </c>
      <c r="AT49" s="59">
        <v>-53</v>
      </c>
      <c r="AU49" s="59">
        <v>-22</v>
      </c>
      <c r="AV49" s="635"/>
      <c r="AW49" s="59"/>
      <c r="AX49" s="13"/>
      <c r="AY49" s="13"/>
      <c r="AZ49" s="13"/>
      <c r="BA49" s="13"/>
      <c r="BB49" s="13"/>
      <c r="BC49" s="13"/>
      <c r="BD49" s="13"/>
      <c r="BE49" s="13"/>
      <c r="BF49" s="13"/>
      <c r="BG49" s="13">
        <f t="shared" si="126"/>
        <v>57</v>
      </c>
      <c r="BH49" s="13">
        <f>AI49+AJ49</f>
        <v>48</v>
      </c>
      <c r="BI49" s="13">
        <f t="shared" si="129"/>
        <v>-11</v>
      </c>
      <c r="BJ49" s="59">
        <f t="shared" si="24"/>
        <v>6</v>
      </c>
      <c r="BK49" s="59">
        <f t="shared" si="109"/>
        <v>-94</v>
      </c>
      <c r="BL49" s="59">
        <f t="shared" si="110"/>
        <v>68</v>
      </c>
      <c r="BM49" s="59">
        <f t="shared" si="111"/>
        <v>-75</v>
      </c>
      <c r="BO49" s="10" t="s">
        <v>17</v>
      </c>
      <c r="BP49" s="13"/>
      <c r="BQ49" s="13"/>
      <c r="BR49" s="13"/>
      <c r="BS49" s="13"/>
      <c r="BT49" s="13"/>
      <c r="BU49" s="13"/>
      <c r="BV49" s="13">
        <f t="shared" si="61"/>
        <v>46</v>
      </c>
      <c r="BW49" s="13">
        <f t="shared" si="61"/>
        <v>240</v>
      </c>
      <c r="BX49" s="13">
        <f t="shared" si="61"/>
        <v>-26</v>
      </c>
      <c r="BY49" s="13"/>
      <c r="BZ49" s="212"/>
      <c r="CA49" s="208"/>
      <c r="CB49" s="59"/>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row>
    <row r="50" spans="2:130" x14ac:dyDescent="0.3">
      <c r="B50" s="253" t="s">
        <v>19</v>
      </c>
      <c r="C50" s="689"/>
      <c r="D50" s="689"/>
      <c r="E50" s="689"/>
      <c r="F50" s="689"/>
      <c r="G50" s="689"/>
      <c r="H50" s="689"/>
      <c r="I50" s="689">
        <v>9</v>
      </c>
      <c r="J50" s="689">
        <v>21.2</v>
      </c>
      <c r="K50" s="689">
        <v>33</v>
      </c>
      <c r="L50" s="689">
        <v>37.644001288781915</v>
      </c>
      <c r="M50" s="505">
        <f t="shared" si="13"/>
        <v>0.55660377358490565</v>
      </c>
      <c r="N50" s="505">
        <f t="shared" si="8"/>
        <v>0.14072731178127018</v>
      </c>
      <c r="O50" s="198"/>
      <c r="P50" s="503"/>
      <c r="Q50" s="503"/>
      <c r="R50" s="503"/>
      <c r="S50" s="503"/>
      <c r="T50" s="503"/>
      <c r="U50" s="503"/>
      <c r="V50" s="503"/>
      <c r="W50" s="503"/>
      <c r="X50" s="503"/>
      <c r="Y50" s="503"/>
      <c r="Z50" s="503"/>
      <c r="AA50" s="503"/>
      <c r="AB50" s="503"/>
      <c r="AC50" s="503"/>
      <c r="AD50" s="503"/>
      <c r="AE50" s="503"/>
      <c r="AF50" s="503"/>
      <c r="AG50" s="503"/>
      <c r="AH50" s="59">
        <v>2.25</v>
      </c>
      <c r="AI50" s="59">
        <v>2.25</v>
      </c>
      <c r="AJ50" s="59">
        <v>2.25</v>
      </c>
      <c r="AK50" s="59">
        <v>2.25</v>
      </c>
      <c r="AL50" s="59">
        <v>3.3</v>
      </c>
      <c r="AM50" s="59">
        <v>3.3</v>
      </c>
      <c r="AN50" s="59">
        <v>7.3</v>
      </c>
      <c r="AO50" s="59">
        <v>7.3</v>
      </c>
      <c r="AP50" s="59">
        <v>7.25</v>
      </c>
      <c r="AQ50" s="59">
        <v>9.25</v>
      </c>
      <c r="AR50" s="59">
        <v>8.25</v>
      </c>
      <c r="AS50" s="59">
        <v>8.25</v>
      </c>
      <c r="AT50" s="59">
        <v>9.4110003221954788</v>
      </c>
      <c r="AU50" s="59">
        <v>9.4110003221954788</v>
      </c>
      <c r="AV50" s="635"/>
      <c r="AW50" s="503"/>
      <c r="AX50" s="54"/>
      <c r="AY50" s="54"/>
      <c r="AZ50" s="54"/>
      <c r="BA50" s="54"/>
      <c r="BB50" s="54"/>
      <c r="BC50" s="54"/>
      <c r="BD50" s="54"/>
      <c r="BE50" s="54"/>
      <c r="BF50" s="54"/>
      <c r="BG50" s="54">
        <f t="shared" si="126"/>
        <v>4.5</v>
      </c>
      <c r="BH50" s="54">
        <f>AI50+AJ50</f>
        <v>4.5</v>
      </c>
      <c r="BI50" s="54">
        <f t="shared" si="129"/>
        <v>4.5</v>
      </c>
      <c r="BJ50" s="516">
        <f t="shared" si="24"/>
        <v>14.6</v>
      </c>
      <c r="BK50" s="620">
        <f t="shared" si="109"/>
        <v>16.5</v>
      </c>
      <c r="BL50" s="620">
        <f t="shared" si="110"/>
        <v>16.5</v>
      </c>
      <c r="BM50" s="620">
        <f t="shared" si="111"/>
        <v>18.822000644390958</v>
      </c>
      <c r="BO50" s="268" t="s">
        <v>19</v>
      </c>
      <c r="BP50" s="54"/>
      <c r="BQ50" s="54"/>
      <c r="BR50" s="54"/>
      <c r="BS50" s="54"/>
      <c r="BT50" s="54"/>
      <c r="BU50" s="54"/>
      <c r="BV50" s="54">
        <f t="shared" si="61"/>
        <v>9</v>
      </c>
      <c r="BW50" s="54">
        <f t="shared" si="61"/>
        <v>21.2</v>
      </c>
      <c r="BX50" s="54">
        <f t="shared" si="61"/>
        <v>33</v>
      </c>
      <c r="BY50" s="54"/>
      <c r="BZ50" s="216"/>
      <c r="CA50" s="217"/>
      <c r="CB50" s="59"/>
      <c r="CC50" s="453"/>
      <c r="CD50" s="453"/>
      <c r="CE50" s="453"/>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row>
    <row r="51" spans="2:130" s="432" customFormat="1" x14ac:dyDescent="0.3">
      <c r="B51" s="256" t="s">
        <v>103</v>
      </c>
      <c r="C51" s="691">
        <v>905</v>
      </c>
      <c r="D51" s="691">
        <v>215</v>
      </c>
      <c r="E51" s="691">
        <v>-240</v>
      </c>
      <c r="F51" s="691">
        <v>-10</v>
      </c>
      <c r="G51" s="691">
        <v>105</v>
      </c>
      <c r="H51" s="691">
        <v>-245</v>
      </c>
      <c r="I51" s="691">
        <f>SUM(I52:I55)</f>
        <v>990.79797866820195</v>
      </c>
      <c r="J51" s="691">
        <f t="shared" ref="J51:L51" si="130">SUM(J52:J55)</f>
        <v>506.96529149579936</v>
      </c>
      <c r="K51" s="691">
        <f t="shared" si="130"/>
        <v>-238.16492709999065</v>
      </c>
      <c r="L51" s="691">
        <f t="shared" si="130"/>
        <v>-440</v>
      </c>
      <c r="M51" s="210" t="str">
        <f t="shared" si="13"/>
        <v>N/A</v>
      </c>
      <c r="N51" s="509" t="str">
        <f t="shared" si="8"/>
        <v>N/A</v>
      </c>
      <c r="O51" s="198"/>
      <c r="P51" s="506">
        <v>-95</v>
      </c>
      <c r="Q51" s="506">
        <v>-30</v>
      </c>
      <c r="R51" s="506">
        <v>-50</v>
      </c>
      <c r="S51" s="506">
        <v>45</v>
      </c>
      <c r="T51" s="506">
        <v>110</v>
      </c>
      <c r="U51" s="506">
        <v>-345</v>
      </c>
      <c r="V51" s="506">
        <v>-25</v>
      </c>
      <c r="W51" s="506">
        <v>-15</v>
      </c>
      <c r="X51" s="506">
        <v>-85</v>
      </c>
      <c r="Y51" s="506">
        <v>115</v>
      </c>
      <c r="Z51" s="506">
        <v>60</v>
      </c>
      <c r="AA51" s="506">
        <v>30</v>
      </c>
      <c r="AB51" s="506">
        <v>-40</v>
      </c>
      <c r="AC51" s="506">
        <v>55</v>
      </c>
      <c r="AD51" s="506">
        <v>-15</v>
      </c>
      <c r="AE51" s="506">
        <v>-125</v>
      </c>
      <c r="AF51" s="506">
        <v>5</v>
      </c>
      <c r="AG51" s="506">
        <v>-115</v>
      </c>
      <c r="AH51" s="506">
        <f t="shared" ref="AH51:AU51" si="131">SUM(AH52:AH55)</f>
        <v>686.97300068000004</v>
      </c>
      <c r="AI51" s="506">
        <f t="shared" si="131"/>
        <v>49.912458320000155</v>
      </c>
      <c r="AJ51" s="506">
        <f t="shared" si="131"/>
        <v>206.80744894799926</v>
      </c>
      <c r="AK51" s="506">
        <f t="shared" si="131"/>
        <v>47.105070720202406</v>
      </c>
      <c r="AL51" s="506">
        <f t="shared" si="131"/>
        <v>-213.13609248631909</v>
      </c>
      <c r="AM51" s="506">
        <f t="shared" si="131"/>
        <v>122.86937398260913</v>
      </c>
      <c r="AN51" s="506">
        <f t="shared" si="131"/>
        <v>521.54853879950849</v>
      </c>
      <c r="AO51" s="506">
        <f t="shared" si="131"/>
        <v>75.683471200000795</v>
      </c>
      <c r="AP51" s="506">
        <f t="shared" si="131"/>
        <v>104.72492599999887</v>
      </c>
      <c r="AQ51" s="506">
        <f t="shared" si="131"/>
        <v>31.202785800000274</v>
      </c>
      <c r="AR51" s="506">
        <f t="shared" si="131"/>
        <v>-219.27969970000004</v>
      </c>
      <c r="AS51" s="506">
        <f t="shared" si="131"/>
        <v>-154.81293919998973</v>
      </c>
      <c r="AT51" s="506">
        <f t="shared" si="131"/>
        <v>-168.91786790000927</v>
      </c>
      <c r="AU51" s="506">
        <f t="shared" si="131"/>
        <v>-88.9915629999999</v>
      </c>
      <c r="AV51" s="635"/>
      <c r="AW51" s="506">
        <v>340</v>
      </c>
      <c r="AX51" s="506">
        <v>-125</v>
      </c>
      <c r="AY51" s="506">
        <v>-5</v>
      </c>
      <c r="AZ51" s="506">
        <v>-235</v>
      </c>
      <c r="BA51" s="506">
        <v>-40</v>
      </c>
      <c r="BB51" s="506">
        <v>30</v>
      </c>
      <c r="BC51" s="506">
        <v>90</v>
      </c>
      <c r="BD51" s="506">
        <v>15</v>
      </c>
      <c r="BE51" s="506">
        <v>-140</v>
      </c>
      <c r="BF51" s="506">
        <v>-110</v>
      </c>
      <c r="BG51" s="506">
        <f t="shared" ref="BG51:BI51" si="132">SUM(BG52:BG55)</f>
        <v>736.8854590000002</v>
      </c>
      <c r="BH51" s="506">
        <f t="shared" si="132"/>
        <v>253.91251966820175</v>
      </c>
      <c r="BI51" s="506">
        <f t="shared" si="132"/>
        <v>-90.26671850370991</v>
      </c>
      <c r="BJ51" s="50">
        <f t="shared" si="24"/>
        <v>597.23200999950927</v>
      </c>
      <c r="BK51" s="50">
        <f t="shared" si="109"/>
        <v>135.92771179999914</v>
      </c>
      <c r="BL51" s="50">
        <f t="shared" si="110"/>
        <v>-374.09263889998977</v>
      </c>
      <c r="BM51" s="50">
        <f t="shared" si="111"/>
        <v>-257.90943090000917</v>
      </c>
      <c r="BO51" s="270" t="s">
        <v>103</v>
      </c>
      <c r="BP51" s="50">
        <f t="shared" ref="BP51:BU51" si="133">C51</f>
        <v>905</v>
      </c>
      <c r="BQ51" s="50">
        <f t="shared" si="133"/>
        <v>215</v>
      </c>
      <c r="BR51" s="50">
        <f t="shared" si="133"/>
        <v>-240</v>
      </c>
      <c r="BS51" s="50">
        <f t="shared" si="133"/>
        <v>-10</v>
      </c>
      <c r="BT51" s="50">
        <f t="shared" si="133"/>
        <v>105</v>
      </c>
      <c r="BU51" s="50">
        <f t="shared" si="133"/>
        <v>-245</v>
      </c>
      <c r="BV51" s="50">
        <f t="shared" si="61"/>
        <v>990.79797866820195</v>
      </c>
      <c r="BW51" s="50">
        <f t="shared" si="61"/>
        <v>506.96529149579936</v>
      </c>
      <c r="BX51" s="50">
        <f t="shared" si="61"/>
        <v>-238.16492709999065</v>
      </c>
      <c r="BY51" s="50">
        <f>L51</f>
        <v>-440</v>
      </c>
      <c r="BZ51" s="210" t="str">
        <f>M51</f>
        <v>N/A</v>
      </c>
      <c r="CA51" s="210" t="str">
        <f>N51</f>
        <v>N/A</v>
      </c>
      <c r="CB51" s="50"/>
      <c r="CC51" s="444">
        <f t="shared" ref="CC51:DH51" si="134">P51</f>
        <v>-95</v>
      </c>
      <c r="CD51" s="444">
        <f t="shared" si="134"/>
        <v>-30</v>
      </c>
      <c r="CE51" s="444">
        <f t="shared" si="134"/>
        <v>-50</v>
      </c>
      <c r="CF51" s="444">
        <f t="shared" si="134"/>
        <v>45</v>
      </c>
      <c r="CG51" s="444">
        <f t="shared" si="134"/>
        <v>110</v>
      </c>
      <c r="CH51" s="444">
        <f t="shared" si="134"/>
        <v>-345</v>
      </c>
      <c r="CI51" s="444">
        <f t="shared" si="134"/>
        <v>-25</v>
      </c>
      <c r="CJ51" s="444">
        <f t="shared" si="134"/>
        <v>-15</v>
      </c>
      <c r="CK51" s="444">
        <f t="shared" si="134"/>
        <v>-85</v>
      </c>
      <c r="CL51" s="444">
        <f t="shared" si="134"/>
        <v>115</v>
      </c>
      <c r="CM51" s="444">
        <f t="shared" si="134"/>
        <v>60</v>
      </c>
      <c r="CN51" s="444">
        <f t="shared" si="134"/>
        <v>30</v>
      </c>
      <c r="CO51" s="444">
        <f t="shared" si="134"/>
        <v>-40</v>
      </c>
      <c r="CP51" s="444">
        <f t="shared" si="134"/>
        <v>55</v>
      </c>
      <c r="CQ51" s="444">
        <f t="shared" si="134"/>
        <v>-15</v>
      </c>
      <c r="CR51" s="444">
        <f t="shared" si="134"/>
        <v>-125</v>
      </c>
      <c r="CS51" s="444">
        <f t="shared" si="134"/>
        <v>5</v>
      </c>
      <c r="CT51" s="444">
        <f t="shared" si="134"/>
        <v>-115</v>
      </c>
      <c r="CU51" s="444">
        <f t="shared" si="134"/>
        <v>686.97300068000004</v>
      </c>
      <c r="CV51" s="444">
        <f t="shared" si="134"/>
        <v>49.912458320000155</v>
      </c>
      <c r="CW51" s="444">
        <f t="shared" si="134"/>
        <v>206.80744894799926</v>
      </c>
      <c r="CX51" s="444">
        <f t="shared" si="134"/>
        <v>47.105070720202406</v>
      </c>
      <c r="CY51" s="444">
        <f t="shared" si="134"/>
        <v>-213.13609248631909</v>
      </c>
      <c r="CZ51" s="444">
        <f t="shared" si="134"/>
        <v>122.86937398260913</v>
      </c>
      <c r="DA51" s="444">
        <f t="shared" si="134"/>
        <v>521.54853879950849</v>
      </c>
      <c r="DB51" s="444">
        <f t="shared" si="134"/>
        <v>75.683471200000795</v>
      </c>
      <c r="DC51" s="444">
        <f t="shared" si="134"/>
        <v>104.72492599999887</v>
      </c>
      <c r="DD51" s="444">
        <f t="shared" si="134"/>
        <v>31.202785800000274</v>
      </c>
      <c r="DE51" s="444">
        <f t="shared" si="134"/>
        <v>-219.27969970000004</v>
      </c>
      <c r="DF51" s="444">
        <f t="shared" si="134"/>
        <v>-154.81293919998973</v>
      </c>
      <c r="DG51" s="444">
        <f t="shared" si="134"/>
        <v>-168.91786790000927</v>
      </c>
      <c r="DH51" s="444">
        <f t="shared" si="134"/>
        <v>-88.9915629999999</v>
      </c>
      <c r="DI51" s="444"/>
      <c r="DJ51" s="444">
        <f t="shared" ref="DJ51:DU51" si="135">AW51</f>
        <v>340</v>
      </c>
      <c r="DK51" s="444">
        <f t="shared" si="135"/>
        <v>-125</v>
      </c>
      <c r="DL51" s="444">
        <f t="shared" si="135"/>
        <v>-5</v>
      </c>
      <c r="DM51" s="444">
        <f t="shared" si="135"/>
        <v>-235</v>
      </c>
      <c r="DN51" s="444">
        <f t="shared" si="135"/>
        <v>-40</v>
      </c>
      <c r="DO51" s="444">
        <f t="shared" si="135"/>
        <v>30</v>
      </c>
      <c r="DP51" s="444">
        <f t="shared" si="135"/>
        <v>90</v>
      </c>
      <c r="DQ51" s="444">
        <f t="shared" si="135"/>
        <v>15</v>
      </c>
      <c r="DR51" s="444">
        <f t="shared" si="135"/>
        <v>-140</v>
      </c>
      <c r="DS51" s="444">
        <f t="shared" si="135"/>
        <v>-110</v>
      </c>
      <c r="DT51" s="444">
        <f t="shared" si="135"/>
        <v>736.8854590000002</v>
      </c>
      <c r="DU51" s="444">
        <f t="shared" si="135"/>
        <v>253.91251966820175</v>
      </c>
      <c r="DV51" s="444">
        <f>BI51</f>
        <v>-90.26671850370991</v>
      </c>
      <c r="DW51" s="444">
        <f>BJ51</f>
        <v>597.23200999950927</v>
      </c>
      <c r="DX51" s="444">
        <f>BK51</f>
        <v>135.92771179999914</v>
      </c>
      <c r="DY51" s="444">
        <f>BL51</f>
        <v>-374.09263889998977</v>
      </c>
      <c r="DZ51" s="444">
        <f>BM51</f>
        <v>-257.90943090000917</v>
      </c>
    </row>
    <row r="52" spans="2:130" x14ac:dyDescent="0.3">
      <c r="B52" s="10" t="s">
        <v>15</v>
      </c>
      <c r="C52" s="689"/>
      <c r="D52" s="689"/>
      <c r="E52" s="689"/>
      <c r="F52" s="689"/>
      <c r="G52" s="689"/>
      <c r="H52" s="689"/>
      <c r="I52" s="689">
        <v>125.23173499999987</v>
      </c>
      <c r="J52" s="689">
        <v>523.89902040000004</v>
      </c>
      <c r="K52" s="689">
        <v>-5.8925504999999063</v>
      </c>
      <c r="L52" s="689">
        <v>-60</v>
      </c>
      <c r="M52" s="501" t="str">
        <f t="shared" si="13"/>
        <v>N/A</v>
      </c>
      <c r="N52" s="501" t="str">
        <f t="shared" si="8"/>
        <v>N/A</v>
      </c>
      <c r="O52" s="198"/>
      <c r="P52" s="59"/>
      <c r="Q52" s="59"/>
      <c r="R52" s="59"/>
      <c r="S52" s="59"/>
      <c r="T52" s="59"/>
      <c r="U52" s="59"/>
      <c r="V52" s="59"/>
      <c r="W52" s="59"/>
      <c r="X52" s="59"/>
      <c r="Y52" s="59"/>
      <c r="Z52" s="59"/>
      <c r="AA52" s="59"/>
      <c r="AB52" s="59"/>
      <c r="AC52" s="59"/>
      <c r="AD52" s="59"/>
      <c r="AE52" s="59"/>
      <c r="AF52" s="59"/>
      <c r="AG52" s="59"/>
      <c r="AH52" s="59">
        <v>77.093736999999962</v>
      </c>
      <c r="AI52" s="59">
        <v>-12.929119000000064</v>
      </c>
      <c r="AJ52" s="59">
        <v>81.839284000000106</v>
      </c>
      <c r="AK52" s="59">
        <v>-20.772167000000131</v>
      </c>
      <c r="AL52" s="59">
        <v>-6.7504139999999895</v>
      </c>
      <c r="AM52" s="59">
        <v>171.52357900000004</v>
      </c>
      <c r="AN52" s="59">
        <v>338.94307030000004</v>
      </c>
      <c r="AO52" s="59">
        <v>20.182785099999979</v>
      </c>
      <c r="AP52" s="59">
        <v>78.069970800000007</v>
      </c>
      <c r="AQ52" s="59">
        <v>6.7951286000001714</v>
      </c>
      <c r="AR52" s="59">
        <v>-52.364039700000085</v>
      </c>
      <c r="AS52" s="59">
        <v>-38.393610199999998</v>
      </c>
      <c r="AT52" s="59">
        <v>39.69113509999984</v>
      </c>
      <c r="AU52" s="59">
        <v>-19.978259999999775</v>
      </c>
      <c r="AV52" s="635"/>
      <c r="AW52" s="59"/>
      <c r="AX52" s="59"/>
      <c r="AY52" s="59"/>
      <c r="AZ52" s="59"/>
      <c r="BA52" s="59"/>
      <c r="BB52" s="59"/>
      <c r="BC52" s="59"/>
      <c r="BD52" s="59"/>
      <c r="BE52" s="59"/>
      <c r="BF52" s="59"/>
      <c r="BG52" s="59">
        <f>AH52+AI52</f>
        <v>64.164617999999905</v>
      </c>
      <c r="BH52" s="59">
        <f>AJ52+AK52</f>
        <v>61.067116999999975</v>
      </c>
      <c r="BI52" s="59">
        <f>AL52+AM52</f>
        <v>164.77316500000006</v>
      </c>
      <c r="BJ52" s="59">
        <f t="shared" si="24"/>
        <v>359.12585540000003</v>
      </c>
      <c r="BK52" s="59">
        <f t="shared" si="109"/>
        <v>84.865099400000176</v>
      </c>
      <c r="BL52" s="59">
        <f t="shared" si="110"/>
        <v>-90.757649900000075</v>
      </c>
      <c r="BM52" s="59">
        <f t="shared" si="111"/>
        <v>19.712875100000065</v>
      </c>
      <c r="BO52" s="10" t="s">
        <v>15</v>
      </c>
      <c r="BP52" s="13"/>
      <c r="BQ52" s="13"/>
      <c r="BR52" s="13"/>
      <c r="BS52" s="13"/>
      <c r="BT52" s="13"/>
      <c r="BU52" s="13"/>
      <c r="BV52" s="13">
        <f t="shared" si="61"/>
        <v>125.23173499999987</v>
      </c>
      <c r="BW52" s="13">
        <f t="shared" si="61"/>
        <v>523.89902040000004</v>
      </c>
      <c r="BX52" s="13">
        <f t="shared" si="61"/>
        <v>-5.8925504999999063</v>
      </c>
      <c r="BY52" s="13"/>
      <c r="BZ52" s="212"/>
      <c r="CA52" s="208"/>
      <c r="CB52" s="59"/>
      <c r="CC52" s="444"/>
      <c r="CD52" s="444"/>
      <c r="CE52" s="444"/>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row>
    <row r="53" spans="2:130" x14ac:dyDescent="0.3">
      <c r="B53" s="10" t="s">
        <v>16</v>
      </c>
      <c r="C53" s="689"/>
      <c r="D53" s="689"/>
      <c r="E53" s="689"/>
      <c r="F53" s="689"/>
      <c r="G53" s="689"/>
      <c r="H53" s="689"/>
      <c r="I53" s="689">
        <v>508.508803368202</v>
      </c>
      <c r="J53" s="689">
        <v>236.93980109579931</v>
      </c>
      <c r="K53" s="689">
        <v>58.643183400009299</v>
      </c>
      <c r="L53" s="689">
        <v>-380</v>
      </c>
      <c r="M53" s="501">
        <f t="shared" si="13"/>
        <v>-0.75249754102604849</v>
      </c>
      <c r="N53" s="501" t="str">
        <f t="shared" si="8"/>
        <v>N/A</v>
      </c>
      <c r="O53" s="198"/>
      <c r="P53" s="59"/>
      <c r="Q53" s="59"/>
      <c r="R53" s="59"/>
      <c r="S53" s="59"/>
      <c r="T53" s="59"/>
      <c r="U53" s="59"/>
      <c r="V53" s="59"/>
      <c r="W53" s="59"/>
      <c r="X53" s="59"/>
      <c r="Y53" s="59"/>
      <c r="Z53" s="59"/>
      <c r="AA53" s="59"/>
      <c r="AB53" s="59"/>
      <c r="AC53" s="59"/>
      <c r="AD53" s="59"/>
      <c r="AE53" s="59"/>
      <c r="AF53" s="59"/>
      <c r="AG53" s="59"/>
      <c r="AH53" s="59">
        <v>192.42194608000003</v>
      </c>
      <c r="AI53" s="59">
        <v>56.968047120000122</v>
      </c>
      <c r="AJ53" s="59">
        <v>205.73655244799937</v>
      </c>
      <c r="AK53" s="59">
        <v>53.382257720202439</v>
      </c>
      <c r="AL53" s="59">
        <v>-43.564088486319172</v>
      </c>
      <c r="AM53" s="59">
        <v>61.575604982609164</v>
      </c>
      <c r="AN53" s="59">
        <v>107.34811849950859</v>
      </c>
      <c r="AO53" s="59">
        <v>111.58016610000072</v>
      </c>
      <c r="AP53" s="59">
        <v>51.336625199998963</v>
      </c>
      <c r="AQ53" s="59">
        <v>75.215837199999953</v>
      </c>
      <c r="AR53" s="59">
        <v>-4.5334399999999437</v>
      </c>
      <c r="AS53" s="59">
        <v>-63.375838999989675</v>
      </c>
      <c r="AT53" s="59">
        <v>-158.4101130000092</v>
      </c>
      <c r="AU53" s="59">
        <v>-41.343053000000076</v>
      </c>
      <c r="AV53" s="635"/>
      <c r="AW53" s="59"/>
      <c r="AX53" s="59"/>
      <c r="AY53" s="59"/>
      <c r="AZ53" s="59"/>
      <c r="BA53" s="59"/>
      <c r="BB53" s="59"/>
      <c r="BC53" s="59"/>
      <c r="BD53" s="59"/>
      <c r="BE53" s="59"/>
      <c r="BF53" s="59"/>
      <c r="BG53" s="59">
        <f t="shared" ref="BG53:BG55" si="136">AH53+AI53</f>
        <v>249.38999320000016</v>
      </c>
      <c r="BH53" s="59">
        <f t="shared" ref="BH53:BH56" si="137">AJ53+AK53</f>
        <v>259.11881016820183</v>
      </c>
      <c r="BI53" s="59">
        <f t="shared" ref="BI53:BI56" si="138">AL53+AM53</f>
        <v>18.011516496289993</v>
      </c>
      <c r="BJ53" s="59">
        <f t="shared" si="24"/>
        <v>218.92828459950931</v>
      </c>
      <c r="BK53" s="59">
        <f t="shared" si="109"/>
        <v>126.55246239999892</v>
      </c>
      <c r="BL53" s="59">
        <f t="shared" si="110"/>
        <v>-67.909278999989624</v>
      </c>
      <c r="BM53" s="59">
        <f t="shared" si="111"/>
        <v>-199.75316600000929</v>
      </c>
      <c r="BO53" s="10" t="s">
        <v>16</v>
      </c>
      <c r="BP53" s="13"/>
      <c r="BQ53" s="13"/>
      <c r="BR53" s="13"/>
      <c r="BS53" s="13"/>
      <c r="BT53" s="13"/>
      <c r="BU53" s="13"/>
      <c r="BV53" s="13">
        <f t="shared" si="61"/>
        <v>508.508803368202</v>
      </c>
      <c r="BW53" s="13">
        <f t="shared" si="61"/>
        <v>236.93980109579931</v>
      </c>
      <c r="BX53" s="13">
        <f t="shared" si="61"/>
        <v>58.643183400009299</v>
      </c>
      <c r="BY53" s="13"/>
      <c r="BZ53" s="212"/>
      <c r="CA53" s="208"/>
      <c r="CB53" s="59"/>
      <c r="CC53" s="444"/>
      <c r="CD53" s="444"/>
      <c r="CE53" s="444"/>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row>
    <row r="54" spans="2:130" x14ac:dyDescent="0.3">
      <c r="B54" s="10" t="s">
        <v>17</v>
      </c>
      <c r="C54" s="689"/>
      <c r="D54" s="689"/>
      <c r="E54" s="689"/>
      <c r="F54" s="689"/>
      <c r="G54" s="689"/>
      <c r="H54" s="689"/>
      <c r="I54" s="689">
        <v>-12.70334969999999</v>
      </c>
      <c r="J54" s="689">
        <v>57.665439999999982</v>
      </c>
      <c r="K54" s="689">
        <v>-22.6035</v>
      </c>
      <c r="L54" s="689">
        <v>0</v>
      </c>
      <c r="M54" s="501" t="str">
        <f>IF(ISERROR(K54/J54),"N/A",IF(J54&lt;0,"N/A",IF(K54&lt;0,"N/A",IF(K54/J54-1&gt;300%,"&gt;±300%",IF(K54/J54-1&lt;-300%,"&gt;±300%",K54/J54-1)))))</f>
        <v>N/A</v>
      </c>
      <c r="N54" s="501" t="str">
        <f t="shared" si="8"/>
        <v>N/A</v>
      </c>
      <c r="O54" s="198"/>
      <c r="P54" s="59"/>
      <c r="Q54" s="59"/>
      <c r="R54" s="59"/>
      <c r="S54" s="59"/>
      <c r="T54" s="59"/>
      <c r="U54" s="59"/>
      <c r="V54" s="59"/>
      <c r="W54" s="59"/>
      <c r="X54" s="59"/>
      <c r="Y54" s="59"/>
      <c r="Z54" s="59"/>
      <c r="AA54" s="59"/>
      <c r="AB54" s="59"/>
      <c r="AC54" s="59"/>
      <c r="AD54" s="59"/>
      <c r="AE54" s="59"/>
      <c r="AF54" s="59"/>
      <c r="AG54" s="59"/>
      <c r="AH54" s="59">
        <v>-0.13331239999999525</v>
      </c>
      <c r="AI54" s="59">
        <v>14.025930200000003</v>
      </c>
      <c r="AJ54" s="59">
        <v>-21.308847500000002</v>
      </c>
      <c r="AK54" s="59">
        <v>-5.2871199999999954</v>
      </c>
      <c r="AL54" s="59">
        <v>-0.13079000000000815</v>
      </c>
      <c r="AM54" s="59">
        <v>17.593630000000005</v>
      </c>
      <c r="AN54" s="59">
        <v>24.391500000000001</v>
      </c>
      <c r="AO54" s="59">
        <v>15.811099999999991</v>
      </c>
      <c r="AP54" s="59">
        <v>-0.18560000000000582</v>
      </c>
      <c r="AQ54" s="59">
        <v>-33.208299999999987</v>
      </c>
      <c r="AR54" s="59">
        <v>10.958100000000005</v>
      </c>
      <c r="AS54" s="59">
        <v>-0.16770000000001165</v>
      </c>
      <c r="AT54" s="59">
        <v>-0.16309999999999128</v>
      </c>
      <c r="AU54" s="59">
        <v>-8.2826999999999966</v>
      </c>
      <c r="AV54" s="635"/>
      <c r="AW54" s="59"/>
      <c r="AX54" s="59"/>
      <c r="AY54" s="59"/>
      <c r="AZ54" s="59"/>
      <c r="BA54" s="59"/>
      <c r="BB54" s="59"/>
      <c r="BC54" s="59"/>
      <c r="BD54" s="59"/>
      <c r="BE54" s="59"/>
      <c r="BF54" s="59"/>
      <c r="BG54" s="59">
        <f t="shared" si="136"/>
        <v>13.892617800000007</v>
      </c>
      <c r="BH54" s="59">
        <f t="shared" si="137"/>
        <v>-26.595967499999997</v>
      </c>
      <c r="BI54" s="59">
        <f t="shared" si="138"/>
        <v>17.462839999999996</v>
      </c>
      <c r="BJ54" s="59">
        <f t="shared" si="24"/>
        <v>40.20259999999999</v>
      </c>
      <c r="BK54" s="59">
        <f t="shared" si="109"/>
        <v>-33.393899999999995</v>
      </c>
      <c r="BL54" s="59">
        <f t="shared" si="110"/>
        <v>10.790399999999993</v>
      </c>
      <c r="BM54" s="59">
        <f t="shared" si="111"/>
        <v>-8.4457999999999878</v>
      </c>
      <c r="BO54" s="10" t="s">
        <v>17</v>
      </c>
      <c r="BP54" s="13"/>
      <c r="BQ54" s="13"/>
      <c r="BR54" s="13"/>
      <c r="BS54" s="13"/>
      <c r="BT54" s="13"/>
      <c r="BU54" s="13"/>
      <c r="BV54" s="13">
        <f t="shared" si="61"/>
        <v>-12.70334969999999</v>
      </c>
      <c r="BW54" s="13">
        <f t="shared" si="61"/>
        <v>57.665439999999982</v>
      </c>
      <c r="BX54" s="13">
        <f t="shared" si="61"/>
        <v>-22.6035</v>
      </c>
      <c r="BY54" s="13"/>
      <c r="BZ54" s="212"/>
      <c r="CA54" s="208"/>
      <c r="CB54" s="59"/>
      <c r="CC54" s="444"/>
      <c r="CD54" s="444"/>
      <c r="CE54" s="444"/>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row>
    <row r="55" spans="2:130" x14ac:dyDescent="0.3">
      <c r="B55" s="259" t="s">
        <v>19</v>
      </c>
      <c r="C55" s="692"/>
      <c r="D55" s="692"/>
      <c r="E55" s="692"/>
      <c r="F55" s="692"/>
      <c r="G55" s="692"/>
      <c r="H55" s="692"/>
      <c r="I55" s="692">
        <v>369.76079000000004</v>
      </c>
      <c r="J55" s="692">
        <v>-311.53897000000001</v>
      </c>
      <c r="K55" s="692">
        <v>-268.31206000000003</v>
      </c>
      <c r="L55" s="692">
        <v>0</v>
      </c>
      <c r="M55" s="513" t="str">
        <f t="shared" si="13"/>
        <v>N/A</v>
      </c>
      <c r="N55" s="604" t="str">
        <f t="shared" si="8"/>
        <v>N/A</v>
      </c>
      <c r="O55" s="198"/>
      <c r="P55" s="511"/>
      <c r="Q55" s="511"/>
      <c r="R55" s="511"/>
      <c r="S55" s="511"/>
      <c r="T55" s="511"/>
      <c r="U55" s="511"/>
      <c r="V55" s="511"/>
      <c r="W55" s="511"/>
      <c r="X55" s="511"/>
      <c r="Y55" s="511"/>
      <c r="Z55" s="511"/>
      <c r="AA55" s="511"/>
      <c r="AB55" s="511"/>
      <c r="AC55" s="511"/>
      <c r="AD55" s="511"/>
      <c r="AE55" s="511"/>
      <c r="AF55" s="511"/>
      <c r="AG55" s="511"/>
      <c r="AH55" s="511">
        <v>417.59063000000003</v>
      </c>
      <c r="AI55" s="511">
        <v>-8.1523999999999077</v>
      </c>
      <c r="AJ55" s="511">
        <v>-59.459540000000182</v>
      </c>
      <c r="AK55" s="511">
        <v>19.782100000000092</v>
      </c>
      <c r="AL55" s="511">
        <v>-162.69079999999991</v>
      </c>
      <c r="AM55" s="511">
        <v>-127.82344000000008</v>
      </c>
      <c r="AN55" s="511">
        <v>50.865849999999881</v>
      </c>
      <c r="AO55" s="511">
        <v>-71.8905799999999</v>
      </c>
      <c r="AP55" s="511">
        <v>-24.496070000000095</v>
      </c>
      <c r="AQ55" s="511">
        <v>-17.59987999999986</v>
      </c>
      <c r="AR55" s="511">
        <v>-173.34032000000002</v>
      </c>
      <c r="AS55" s="511">
        <v>-52.87579000000003</v>
      </c>
      <c r="AT55" s="511">
        <v>-50.035789999999928</v>
      </c>
      <c r="AU55" s="511">
        <v>-19.387550000000068</v>
      </c>
      <c r="AV55" s="635"/>
      <c r="AW55" s="511"/>
      <c r="AX55" s="511"/>
      <c r="AY55" s="511"/>
      <c r="AZ55" s="511"/>
      <c r="BA55" s="511"/>
      <c r="BB55" s="511"/>
      <c r="BC55" s="511"/>
      <c r="BD55" s="511"/>
      <c r="BE55" s="511"/>
      <c r="BF55" s="511"/>
      <c r="BG55" s="514">
        <f t="shared" si="136"/>
        <v>409.43823000000015</v>
      </c>
      <c r="BH55" s="514">
        <f t="shared" si="137"/>
        <v>-39.67744000000009</v>
      </c>
      <c r="BI55" s="514">
        <f t="shared" si="138"/>
        <v>-290.51423999999997</v>
      </c>
      <c r="BJ55" s="516">
        <f t="shared" si="24"/>
        <v>-21.024730000000019</v>
      </c>
      <c r="BK55" s="620">
        <f t="shared" si="109"/>
        <v>-42.095949999999959</v>
      </c>
      <c r="BL55" s="620">
        <f t="shared" si="110"/>
        <v>-226.21611000000004</v>
      </c>
      <c r="BM55" s="620">
        <f t="shared" si="111"/>
        <v>-69.423339999999996</v>
      </c>
      <c r="BO55" s="271" t="s">
        <v>19</v>
      </c>
      <c r="BP55" s="54"/>
      <c r="BQ55" s="54"/>
      <c r="BR55" s="54"/>
      <c r="BS55" s="54"/>
      <c r="BT55" s="54"/>
      <c r="BU55" s="54"/>
      <c r="BV55" s="54">
        <f t="shared" si="61"/>
        <v>369.76079000000004</v>
      </c>
      <c r="BW55" s="54">
        <f t="shared" si="61"/>
        <v>-311.53897000000001</v>
      </c>
      <c r="BX55" s="54">
        <f t="shared" si="61"/>
        <v>-268.31206000000003</v>
      </c>
      <c r="BY55" s="54"/>
      <c r="BZ55" s="216"/>
      <c r="CA55" s="217"/>
      <c r="CB55" s="59"/>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row>
    <row r="56" spans="2:130"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-300</v>
      </c>
      <c r="M56" s="210" t="str">
        <f t="shared" si="13"/>
        <v>N/A</v>
      </c>
      <c r="N56" s="210" t="str">
        <f t="shared" si="8"/>
        <v>N/A</v>
      </c>
      <c r="O56" s="50"/>
      <c r="P56" s="50">
        <v>-95</v>
      </c>
      <c r="Q56" s="50">
        <v>-10</v>
      </c>
      <c r="R56" s="50">
        <v>-5</v>
      </c>
      <c r="S56" s="50">
        <v>-5</v>
      </c>
      <c r="T56" s="50">
        <v>-5</v>
      </c>
      <c r="U56" s="50">
        <v>30</v>
      </c>
      <c r="V56" s="50">
        <v>40</v>
      </c>
      <c r="W56" s="50">
        <v>-5</v>
      </c>
      <c r="X56" s="50">
        <v>55</v>
      </c>
      <c r="Y56" s="50">
        <v>-5</v>
      </c>
      <c r="Z56" s="50">
        <v>-10</v>
      </c>
      <c r="AA56" s="50">
        <v>0</v>
      </c>
      <c r="AB56" s="50">
        <v>-15</v>
      </c>
      <c r="AC56" s="50">
        <v>-20</v>
      </c>
      <c r="AD56" s="50">
        <v>-10</v>
      </c>
      <c r="AE56" s="50">
        <v>0</v>
      </c>
      <c r="AF56" s="50">
        <v>-10</v>
      </c>
      <c r="AG56" s="50">
        <v>0</v>
      </c>
      <c r="AH56" s="50">
        <v>-3.7135677817608959</v>
      </c>
      <c r="AI56" s="50">
        <v>-12.869987589821081</v>
      </c>
      <c r="AJ56" s="50">
        <v>-9.6579941485684895</v>
      </c>
      <c r="AK56" s="50">
        <v>6.0270832542961434</v>
      </c>
      <c r="AL56" s="50">
        <v>-20.442004790457666</v>
      </c>
      <c r="AM56" s="50">
        <v>138.14511871654315</v>
      </c>
      <c r="AN56" s="50">
        <v>341.55213041940618</v>
      </c>
      <c r="AO56" s="50">
        <v>-0.87135995949008427</v>
      </c>
      <c r="AP56" s="50">
        <v>33.40237201601105</v>
      </c>
      <c r="AQ56" s="50">
        <v>49.009767711029298</v>
      </c>
      <c r="AR56" s="50">
        <v>-172.95708121272526</v>
      </c>
      <c r="AS56" s="50">
        <v>-48.050226791197126</v>
      </c>
      <c r="AT56" s="50">
        <v>-57.735225730223291</v>
      </c>
      <c r="AU56" s="50">
        <v>-122.9511730673397</v>
      </c>
      <c r="AV56" s="635"/>
      <c r="AW56" s="50">
        <v>-10</v>
      </c>
      <c r="AX56" s="50">
        <v>-105</v>
      </c>
      <c r="AY56" s="50">
        <v>-10</v>
      </c>
      <c r="AZ56" s="50">
        <v>25</v>
      </c>
      <c r="BA56" s="50">
        <v>35</v>
      </c>
      <c r="BB56" s="50">
        <v>50</v>
      </c>
      <c r="BC56" s="50">
        <v>-10</v>
      </c>
      <c r="BD56" s="50">
        <v>-35</v>
      </c>
      <c r="BE56" s="50">
        <v>-10</v>
      </c>
      <c r="BF56" s="50">
        <v>-10</v>
      </c>
      <c r="BG56" s="50">
        <f>AH56+AI56</f>
        <v>-16.583555371581976</v>
      </c>
      <c r="BH56" s="50">
        <f t="shared" si="137"/>
        <v>-3.630910894272346</v>
      </c>
      <c r="BI56" s="50">
        <f t="shared" si="138"/>
        <v>117.70311392608548</v>
      </c>
      <c r="BJ56" s="50">
        <f t="shared" si="24"/>
        <v>340.68077045991612</v>
      </c>
      <c r="BK56" s="50">
        <f t="shared" si="109"/>
        <v>82.412139727040341</v>
      </c>
      <c r="BL56" s="50">
        <f t="shared" si="110"/>
        <v>-221.00730800392239</v>
      </c>
      <c r="BM56" s="50">
        <f t="shared" si="111"/>
        <v>-180.68639879756299</v>
      </c>
      <c r="BO56" s="275" t="s">
        <v>37</v>
      </c>
      <c r="BP56" s="36">
        <f t="shared" ref="BP56:BU56" si="139">C56</f>
        <v>35</v>
      </c>
      <c r="BQ56" s="36">
        <f t="shared" si="139"/>
        <v>-115</v>
      </c>
      <c r="BR56" s="36">
        <f t="shared" si="139"/>
        <v>20</v>
      </c>
      <c r="BS56" s="36">
        <f t="shared" si="139"/>
        <v>85</v>
      </c>
      <c r="BT56" s="36">
        <f t="shared" si="139"/>
        <v>-45</v>
      </c>
      <c r="BU56" s="36">
        <f t="shared" si="139"/>
        <v>-20</v>
      </c>
      <c r="BV56" s="36">
        <f t="shared" si="61"/>
        <v>-20.21446626585432</v>
      </c>
      <c r="BW56" s="36">
        <f t="shared" si="61"/>
        <v>458.38388438600157</v>
      </c>
      <c r="BX56" s="36">
        <f t="shared" si="61"/>
        <v>-138.59516827688205</v>
      </c>
      <c r="BY56" s="36">
        <f>L56</f>
        <v>-300</v>
      </c>
      <c r="BZ56" s="210" t="str">
        <f>M56</f>
        <v>N/A</v>
      </c>
      <c r="CA56" s="210" t="str">
        <f>N56</f>
        <v>N/A</v>
      </c>
      <c r="CB56" s="619"/>
      <c r="CC56" s="444">
        <f t="shared" ref="CC56:DH56" si="140">P56</f>
        <v>-95</v>
      </c>
      <c r="CD56" s="444">
        <f t="shared" si="140"/>
        <v>-10</v>
      </c>
      <c r="CE56" s="444">
        <f t="shared" si="140"/>
        <v>-5</v>
      </c>
      <c r="CF56" s="444">
        <f t="shared" si="140"/>
        <v>-5</v>
      </c>
      <c r="CG56" s="444">
        <f t="shared" si="140"/>
        <v>-5</v>
      </c>
      <c r="CH56" s="444">
        <f t="shared" si="140"/>
        <v>30</v>
      </c>
      <c r="CI56" s="444">
        <f t="shared" si="140"/>
        <v>40</v>
      </c>
      <c r="CJ56" s="444">
        <f t="shared" si="140"/>
        <v>-5</v>
      </c>
      <c r="CK56" s="444">
        <f t="shared" si="140"/>
        <v>55</v>
      </c>
      <c r="CL56" s="444">
        <f t="shared" si="140"/>
        <v>-5</v>
      </c>
      <c r="CM56" s="444">
        <f t="shared" si="140"/>
        <v>-10</v>
      </c>
      <c r="CN56" s="444">
        <f t="shared" si="140"/>
        <v>0</v>
      </c>
      <c r="CO56" s="444">
        <f t="shared" si="140"/>
        <v>-15</v>
      </c>
      <c r="CP56" s="444">
        <f t="shared" si="140"/>
        <v>-20</v>
      </c>
      <c r="CQ56" s="444">
        <f t="shared" si="140"/>
        <v>-10</v>
      </c>
      <c r="CR56" s="444">
        <f t="shared" si="140"/>
        <v>0</v>
      </c>
      <c r="CS56" s="444">
        <f t="shared" si="140"/>
        <v>-10</v>
      </c>
      <c r="CT56" s="444">
        <f t="shared" si="140"/>
        <v>0</v>
      </c>
      <c r="CU56" s="444">
        <f t="shared" si="140"/>
        <v>-3.7135677817608959</v>
      </c>
      <c r="CV56" s="444">
        <f t="shared" si="140"/>
        <v>-12.869987589821081</v>
      </c>
      <c r="CW56" s="444">
        <f t="shared" si="140"/>
        <v>-9.6579941485684895</v>
      </c>
      <c r="CX56" s="444">
        <f t="shared" si="140"/>
        <v>6.0270832542961434</v>
      </c>
      <c r="CY56" s="444">
        <f t="shared" si="140"/>
        <v>-20.442004790457666</v>
      </c>
      <c r="CZ56" s="444">
        <f t="shared" si="140"/>
        <v>138.14511871654315</v>
      </c>
      <c r="DA56" s="444">
        <f t="shared" si="140"/>
        <v>341.55213041940618</v>
      </c>
      <c r="DB56" s="444">
        <f t="shared" si="140"/>
        <v>-0.87135995949008427</v>
      </c>
      <c r="DC56" s="444">
        <f t="shared" si="140"/>
        <v>33.40237201601105</v>
      </c>
      <c r="DD56" s="444">
        <f t="shared" si="140"/>
        <v>49.009767711029298</v>
      </c>
      <c r="DE56" s="444">
        <f t="shared" si="140"/>
        <v>-172.95708121272526</v>
      </c>
      <c r="DF56" s="444">
        <f t="shared" si="140"/>
        <v>-48.050226791197126</v>
      </c>
      <c r="DG56" s="444">
        <f t="shared" si="140"/>
        <v>-57.735225730223291</v>
      </c>
      <c r="DH56" s="444">
        <f t="shared" si="140"/>
        <v>-122.9511730673397</v>
      </c>
      <c r="DI56" s="444"/>
      <c r="DJ56" s="444">
        <f>AW56</f>
        <v>-10</v>
      </c>
      <c r="DK56" s="444">
        <f t="shared" ref="DK56:DZ56" si="141">AX56</f>
        <v>-105</v>
      </c>
      <c r="DL56" s="444">
        <f t="shared" si="141"/>
        <v>-10</v>
      </c>
      <c r="DM56" s="444">
        <f t="shared" si="141"/>
        <v>25</v>
      </c>
      <c r="DN56" s="444">
        <f t="shared" si="141"/>
        <v>35</v>
      </c>
      <c r="DO56" s="444">
        <f t="shared" si="141"/>
        <v>50</v>
      </c>
      <c r="DP56" s="444">
        <f t="shared" si="141"/>
        <v>-10</v>
      </c>
      <c r="DQ56" s="444">
        <f t="shared" si="141"/>
        <v>-35</v>
      </c>
      <c r="DR56" s="444">
        <f t="shared" si="141"/>
        <v>-10</v>
      </c>
      <c r="DS56" s="444">
        <f t="shared" si="141"/>
        <v>-10</v>
      </c>
      <c r="DT56" s="444">
        <f t="shared" si="141"/>
        <v>-16.583555371581976</v>
      </c>
      <c r="DU56" s="444">
        <f t="shared" si="141"/>
        <v>-3.630910894272346</v>
      </c>
      <c r="DV56" s="444">
        <f t="shared" si="141"/>
        <v>117.70311392608548</v>
      </c>
      <c r="DW56" s="444">
        <f t="shared" si="141"/>
        <v>340.68077045991612</v>
      </c>
      <c r="DX56" s="444">
        <f t="shared" si="141"/>
        <v>82.412139727040341</v>
      </c>
      <c r="DY56" s="444">
        <f t="shared" si="141"/>
        <v>-221.00730800392239</v>
      </c>
      <c r="DZ56" s="444">
        <f t="shared" si="141"/>
        <v>-180.68639879756299</v>
      </c>
    </row>
    <row r="57" spans="2:130" x14ac:dyDescent="0.3">
      <c r="B57" s="10"/>
      <c r="C57" s="694"/>
      <c r="D57" s="694"/>
      <c r="E57" s="694"/>
      <c r="F57" s="694"/>
      <c r="G57" s="694"/>
      <c r="H57" s="694"/>
      <c r="I57" s="694"/>
      <c r="J57" s="694"/>
      <c r="K57" s="694"/>
      <c r="L57" s="694"/>
      <c r="M57" s="221"/>
      <c r="N57" s="221"/>
      <c r="O57" s="59"/>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635"/>
      <c r="AW57" s="27"/>
      <c r="AX57" s="27"/>
      <c r="AY57" s="27"/>
      <c r="AZ57" s="27"/>
      <c r="BA57" s="27"/>
      <c r="BB57" s="27"/>
      <c r="BC57" s="27"/>
      <c r="BD57" s="27"/>
      <c r="BE57" s="27"/>
      <c r="BF57" s="27"/>
      <c r="BG57" s="27"/>
      <c r="BH57" s="27"/>
      <c r="BI57" s="27"/>
      <c r="BJ57" s="50"/>
      <c r="BK57" s="59"/>
      <c r="BL57" s="59">
        <f t="shared" si="110"/>
        <v>0</v>
      </c>
      <c r="BM57" s="59">
        <f t="shared" si="111"/>
        <v>0</v>
      </c>
      <c r="CC57" s="679"/>
      <c r="CD57" s="679"/>
      <c r="CE57" s="679"/>
      <c r="CF57" s="679"/>
      <c r="CG57" s="679"/>
      <c r="CH57" s="679"/>
      <c r="CI57" s="679"/>
      <c r="CJ57" s="679"/>
      <c r="CK57" s="679"/>
      <c r="CL57" s="679"/>
      <c r="CM57" s="679"/>
      <c r="CN57" s="679"/>
      <c r="CO57" s="679"/>
      <c r="CP57" s="679"/>
      <c r="CQ57" s="679"/>
      <c r="CR57" s="679"/>
      <c r="CS57" s="679"/>
      <c r="CT57" s="679"/>
      <c r="CU57" s="679"/>
      <c r="CV57" s="444"/>
      <c r="CW57" s="444"/>
      <c r="CX57" s="444"/>
      <c r="CY57" s="444"/>
      <c r="CZ57" s="444"/>
      <c r="DA57" s="444"/>
      <c r="DB57" s="444"/>
      <c r="DC57" s="444"/>
      <c r="DD57" s="444"/>
      <c r="DE57" s="444"/>
      <c r="DF57" s="444"/>
      <c r="DG57" s="444"/>
      <c r="DH57" s="444"/>
      <c r="DI57" s="444"/>
      <c r="DJ57" s="679"/>
      <c r="DK57" s="679"/>
      <c r="DL57" s="679"/>
      <c r="DM57" s="679"/>
      <c r="DN57" s="679"/>
      <c r="DO57" s="679"/>
      <c r="DP57" s="679"/>
      <c r="DQ57" s="679"/>
      <c r="DR57" s="679"/>
      <c r="DS57" s="679"/>
      <c r="DT57" s="679"/>
      <c r="DU57" s="679"/>
      <c r="DV57" s="679"/>
      <c r="DW57" s="679"/>
      <c r="DX57" s="679"/>
      <c r="DY57" s="679"/>
      <c r="DZ57" s="679"/>
    </row>
    <row r="58" spans="2:130" s="432" customFormat="1" x14ac:dyDescent="0.3">
      <c r="B58" s="56" t="s">
        <v>3</v>
      </c>
      <c r="C58" s="695">
        <v>935</v>
      </c>
      <c r="D58" s="695">
        <v>150</v>
      </c>
      <c r="E58" s="695">
        <v>305</v>
      </c>
      <c r="F58" s="695">
        <v>535</v>
      </c>
      <c r="G58" s="695">
        <v>275</v>
      </c>
      <c r="H58" s="695">
        <v>15</v>
      </c>
      <c r="I58" s="695">
        <f t="shared" ref="I58:L58" si="142">I46+I51+I56</f>
        <v>1236.8318457356809</v>
      </c>
      <c r="J58" s="695">
        <f t="shared" si="142"/>
        <v>1543.7189258818012</v>
      </c>
      <c r="K58" s="695">
        <f t="shared" si="142"/>
        <v>-44.9763453768727</v>
      </c>
      <c r="L58" s="695">
        <f t="shared" si="142"/>
        <v>-455.22479871121806</v>
      </c>
      <c r="M58" s="603" t="str">
        <f t="shared" ref="M58:N59" si="143">IF(ISERROR(K58/J58),"N/A",IF(J58&lt;0,"N/A",IF(K58&lt;0,"N/A",IF(K58/J58-1&gt;300%,"&gt;±300%",IF(K58/J58-1&lt;-300%,"&gt;±300%",K58/J58-1)))))</f>
        <v>N/A</v>
      </c>
      <c r="N58" s="279" t="str">
        <f t="shared" si="143"/>
        <v>N/A</v>
      </c>
      <c r="O58" s="50"/>
      <c r="P58" s="57">
        <v>-175</v>
      </c>
      <c r="Q58" s="57">
        <v>0</v>
      </c>
      <c r="R58" s="57">
        <v>-10</v>
      </c>
      <c r="S58" s="57">
        <v>115</v>
      </c>
      <c r="T58" s="57">
        <v>285</v>
      </c>
      <c r="U58" s="57">
        <v>-95</v>
      </c>
      <c r="V58" s="57">
        <v>165</v>
      </c>
      <c r="W58" s="57">
        <v>95</v>
      </c>
      <c r="X58" s="57">
        <v>50</v>
      </c>
      <c r="Y58" s="57">
        <v>225</v>
      </c>
      <c r="Z58" s="57">
        <v>80</v>
      </c>
      <c r="AA58" s="57">
        <v>105</v>
      </c>
      <c r="AB58" s="57">
        <v>-10</v>
      </c>
      <c r="AC58" s="57">
        <v>100</v>
      </c>
      <c r="AD58" s="57">
        <v>60</v>
      </c>
      <c r="AE58" s="57">
        <v>-55</v>
      </c>
      <c r="AF58" s="57">
        <v>65</v>
      </c>
      <c r="AG58" s="57">
        <v>-65</v>
      </c>
      <c r="AH58" s="57">
        <f t="shared" ref="AH58:AU58" si="144">AH46+AH51+AH56</f>
        <v>790.1661115212097</v>
      </c>
      <c r="AI58" s="57">
        <f t="shared" si="144"/>
        <v>122.24379953203626</v>
      </c>
      <c r="AJ58" s="57">
        <f t="shared" si="144"/>
        <v>246.81899767772558</v>
      </c>
      <c r="AK58" s="57">
        <f t="shared" si="144"/>
        <v>77.602937004709432</v>
      </c>
      <c r="AL58" s="57">
        <f t="shared" si="144"/>
        <v>66.580394547265257</v>
      </c>
      <c r="AM58" s="57">
        <f t="shared" si="144"/>
        <v>382.79631665098714</v>
      </c>
      <c r="AN58" s="57">
        <f t="shared" si="144"/>
        <v>959.66732608193229</v>
      </c>
      <c r="AO58" s="57">
        <f t="shared" si="144"/>
        <v>134.67488860161626</v>
      </c>
      <c r="AP58" s="57">
        <f t="shared" si="144"/>
        <v>158.67181550394133</v>
      </c>
      <c r="AQ58" s="57">
        <f t="shared" si="144"/>
        <v>186.80608495644449</v>
      </c>
      <c r="AR58" s="57">
        <f t="shared" si="144"/>
        <v>-282.38634449291567</v>
      </c>
      <c r="AS58" s="57">
        <f t="shared" si="144"/>
        <v>-108.06790134434286</v>
      </c>
      <c r="AT58" s="57">
        <f t="shared" si="144"/>
        <v>-165.43787461388203</v>
      </c>
      <c r="AU58" s="57">
        <f t="shared" si="144"/>
        <v>-141.96223184620774</v>
      </c>
      <c r="AV58" s="635"/>
      <c r="AW58" s="57">
        <f>D58-AX58</f>
        <v>325</v>
      </c>
      <c r="AX58" s="57">
        <f>SUM(P58:Q58)</f>
        <v>-175</v>
      </c>
      <c r="AY58" s="57">
        <f>SUM(R58:S58)</f>
        <v>105</v>
      </c>
      <c r="AZ58" s="57">
        <f>SUM(T58:U58)</f>
        <v>190</v>
      </c>
      <c r="BA58" s="57">
        <f>SUM(V58:W58)</f>
        <v>260</v>
      </c>
      <c r="BB58" s="57">
        <f>SUM(X58:Y58)</f>
        <v>275</v>
      </c>
      <c r="BC58" s="57">
        <f>SUM(Z58:AA58)</f>
        <v>185</v>
      </c>
      <c r="BD58" s="57">
        <f>SUM(AB58:AC58)</f>
        <v>90</v>
      </c>
      <c r="BE58" s="57">
        <f>SUM(AD58:AE58)</f>
        <v>5</v>
      </c>
      <c r="BF58" s="57">
        <f>SUM(AF58:AG58)</f>
        <v>0</v>
      </c>
      <c r="BG58" s="57">
        <f t="shared" ref="BG58" si="145">AH58+AI58</f>
        <v>912.40991105324599</v>
      </c>
      <c r="BH58" s="57">
        <f t="shared" ref="BH58" si="146">AJ58+AK58</f>
        <v>324.42193468243499</v>
      </c>
      <c r="BI58" s="57">
        <f>AL58+AM58</f>
        <v>449.37671119825239</v>
      </c>
      <c r="BJ58" s="622">
        <f>AN58+AO58</f>
        <v>1094.3422146835485</v>
      </c>
      <c r="BK58" s="622">
        <f>AP58+AQ58</f>
        <v>345.47790046038585</v>
      </c>
      <c r="BL58" s="622">
        <f t="shared" si="110"/>
        <v>-390.45424583725855</v>
      </c>
      <c r="BM58" s="622">
        <f t="shared" si="111"/>
        <v>-307.40010646008977</v>
      </c>
      <c r="BO58" s="56" t="s">
        <v>3</v>
      </c>
      <c r="BP58" s="57">
        <f t="shared" ref="BP58:CA59" si="147">C58</f>
        <v>935</v>
      </c>
      <c r="BQ58" s="57">
        <f t="shared" si="147"/>
        <v>150</v>
      </c>
      <c r="BR58" s="57">
        <f t="shared" si="147"/>
        <v>305</v>
      </c>
      <c r="BS58" s="57">
        <f t="shared" si="147"/>
        <v>535</v>
      </c>
      <c r="BT58" s="57">
        <f t="shared" si="147"/>
        <v>275</v>
      </c>
      <c r="BU58" s="57">
        <f t="shared" si="147"/>
        <v>15</v>
      </c>
      <c r="BV58" s="57">
        <f t="shared" si="147"/>
        <v>1236.8318457356809</v>
      </c>
      <c r="BW58" s="57">
        <f t="shared" si="147"/>
        <v>1543.7189258818012</v>
      </c>
      <c r="BX58" s="57">
        <f t="shared" si="147"/>
        <v>-44.9763453768727</v>
      </c>
      <c r="BY58" s="57">
        <f t="shared" si="147"/>
        <v>-455.22479871121806</v>
      </c>
      <c r="BZ58" s="283" t="str">
        <f t="shared" si="147"/>
        <v>N/A</v>
      </c>
      <c r="CA58" s="283" t="str">
        <f t="shared" si="147"/>
        <v>N/A</v>
      </c>
      <c r="CC58" s="455">
        <f t="shared" ref="CC58:CR59" si="148">P58</f>
        <v>-175</v>
      </c>
      <c r="CD58" s="455">
        <f t="shared" si="148"/>
        <v>0</v>
      </c>
      <c r="CE58" s="455">
        <f t="shared" si="148"/>
        <v>-10</v>
      </c>
      <c r="CF58" s="455">
        <f t="shared" si="148"/>
        <v>115</v>
      </c>
      <c r="CG58" s="455">
        <f t="shared" si="148"/>
        <v>285</v>
      </c>
      <c r="CH58" s="455">
        <f t="shared" si="148"/>
        <v>-95</v>
      </c>
      <c r="CI58" s="455">
        <f t="shared" si="148"/>
        <v>165</v>
      </c>
      <c r="CJ58" s="455">
        <f t="shared" si="148"/>
        <v>95</v>
      </c>
      <c r="CK58" s="455">
        <f t="shared" si="148"/>
        <v>50</v>
      </c>
      <c r="CL58" s="455">
        <f t="shared" si="148"/>
        <v>225</v>
      </c>
      <c r="CM58" s="455">
        <f t="shared" si="148"/>
        <v>80</v>
      </c>
      <c r="CN58" s="455">
        <f t="shared" si="148"/>
        <v>105</v>
      </c>
      <c r="CO58" s="455">
        <f t="shared" si="148"/>
        <v>-10</v>
      </c>
      <c r="CP58" s="455">
        <f t="shared" si="148"/>
        <v>100</v>
      </c>
      <c r="CQ58" s="455">
        <f t="shared" si="148"/>
        <v>60</v>
      </c>
      <c r="CR58" s="455">
        <f t="shared" si="148"/>
        <v>-55</v>
      </c>
      <c r="CS58" s="455">
        <f t="shared" ref="CS58:DH59" si="149">AF58</f>
        <v>65</v>
      </c>
      <c r="CT58" s="455">
        <f t="shared" si="149"/>
        <v>-65</v>
      </c>
      <c r="CU58" s="455">
        <f t="shared" si="149"/>
        <v>790.1661115212097</v>
      </c>
      <c r="CV58" s="455">
        <f t="shared" si="149"/>
        <v>122.24379953203626</v>
      </c>
      <c r="CW58" s="455">
        <f t="shared" si="149"/>
        <v>246.81899767772558</v>
      </c>
      <c r="CX58" s="455">
        <f t="shared" si="149"/>
        <v>77.602937004709432</v>
      </c>
      <c r="CY58" s="455">
        <f t="shared" si="149"/>
        <v>66.580394547265257</v>
      </c>
      <c r="CZ58" s="455">
        <f t="shared" si="149"/>
        <v>382.79631665098714</v>
      </c>
      <c r="DA58" s="455">
        <f t="shared" si="149"/>
        <v>959.66732608193229</v>
      </c>
      <c r="DB58" s="455">
        <f t="shared" si="149"/>
        <v>134.67488860161626</v>
      </c>
      <c r="DC58" s="455">
        <f t="shared" si="149"/>
        <v>158.67181550394133</v>
      </c>
      <c r="DD58" s="455">
        <f t="shared" si="149"/>
        <v>186.80608495644449</v>
      </c>
      <c r="DE58" s="455">
        <f t="shared" si="149"/>
        <v>-282.38634449291567</v>
      </c>
      <c r="DF58" s="455">
        <f t="shared" si="149"/>
        <v>-108.06790134434286</v>
      </c>
      <c r="DG58" s="455">
        <f t="shared" si="149"/>
        <v>-165.43787461388203</v>
      </c>
      <c r="DH58" s="455">
        <f t="shared" si="149"/>
        <v>-141.96223184620774</v>
      </c>
      <c r="DI58" s="455"/>
      <c r="DJ58" s="455">
        <f>AW58</f>
        <v>325</v>
      </c>
      <c r="DK58" s="455">
        <f t="shared" ref="DK58:DZ58" si="150">AX58</f>
        <v>-175</v>
      </c>
      <c r="DL58" s="455">
        <f t="shared" si="150"/>
        <v>105</v>
      </c>
      <c r="DM58" s="455">
        <f t="shared" si="150"/>
        <v>190</v>
      </c>
      <c r="DN58" s="455">
        <f t="shared" si="150"/>
        <v>260</v>
      </c>
      <c r="DO58" s="455">
        <f t="shared" si="150"/>
        <v>275</v>
      </c>
      <c r="DP58" s="455">
        <f t="shared" si="150"/>
        <v>185</v>
      </c>
      <c r="DQ58" s="455">
        <f t="shared" si="150"/>
        <v>90</v>
      </c>
      <c r="DR58" s="455">
        <f t="shared" si="150"/>
        <v>5</v>
      </c>
      <c r="DS58" s="455">
        <f t="shared" si="150"/>
        <v>0</v>
      </c>
      <c r="DT58" s="455">
        <f t="shared" si="150"/>
        <v>912.40991105324599</v>
      </c>
      <c r="DU58" s="455">
        <f t="shared" si="150"/>
        <v>324.42193468243499</v>
      </c>
      <c r="DV58" s="455">
        <f t="shared" si="150"/>
        <v>449.37671119825239</v>
      </c>
      <c r="DW58" s="455">
        <f t="shared" si="150"/>
        <v>1094.3422146835485</v>
      </c>
      <c r="DX58" s="455">
        <f t="shared" si="150"/>
        <v>345.47790046038585</v>
      </c>
      <c r="DY58" s="455">
        <f t="shared" si="150"/>
        <v>-390.45424583725855</v>
      </c>
      <c r="DZ58" s="455">
        <f t="shared" si="150"/>
        <v>-307.40010646008977</v>
      </c>
    </row>
    <row r="59" spans="2:130" s="432" customFormat="1" x14ac:dyDescent="0.3">
      <c r="B59" s="41" t="s">
        <v>26</v>
      </c>
      <c r="C59" s="673">
        <v>8590</v>
      </c>
      <c r="D59" s="673">
        <v>8090</v>
      </c>
      <c r="E59" s="673">
        <v>8240</v>
      </c>
      <c r="F59" s="673">
        <v>8345</v>
      </c>
      <c r="G59" s="673">
        <v>7850</v>
      </c>
      <c r="H59" s="673">
        <v>7365</v>
      </c>
      <c r="I59" s="673">
        <f t="shared" ref="I59" si="151">SUM(I6,I13,I20,I26,I32,I38,I44,I58,I45)</f>
        <v>8353.4597978792808</v>
      </c>
      <c r="J59" s="673">
        <f>SUM(J6,J13,J20,J26,J32,J38,J44,J58,J45)</f>
        <v>7793.6713459355715</v>
      </c>
      <c r="K59" s="673">
        <f t="shared" ref="K59:L59" si="152">SUM(K6,K13,K20,K26,K32,K38,K44,K58,K45)</f>
        <v>7053.401079295897</v>
      </c>
      <c r="L59" s="673">
        <f t="shared" si="152"/>
        <v>6650.1251484000904</v>
      </c>
      <c r="M59" s="278">
        <f t="shared" si="143"/>
        <v>-9.4983510823269168E-2</v>
      </c>
      <c r="N59" s="222">
        <f t="shared" si="143"/>
        <v>-5.7174677345310343E-2</v>
      </c>
      <c r="O59" s="50"/>
      <c r="P59" s="46">
        <v>1730</v>
      </c>
      <c r="Q59" s="46">
        <v>1935</v>
      </c>
      <c r="R59" s="46">
        <v>2010</v>
      </c>
      <c r="S59" s="46">
        <v>2080</v>
      </c>
      <c r="T59" s="46">
        <v>2310</v>
      </c>
      <c r="U59" s="46">
        <v>1885</v>
      </c>
      <c r="V59" s="46">
        <v>2075</v>
      </c>
      <c r="W59" s="46">
        <v>2075</v>
      </c>
      <c r="X59" s="46">
        <v>1955</v>
      </c>
      <c r="Y59" s="46">
        <v>2210</v>
      </c>
      <c r="Z59" s="46">
        <v>1995</v>
      </c>
      <c r="AA59" s="46">
        <v>1965</v>
      </c>
      <c r="AB59" s="46">
        <v>1805</v>
      </c>
      <c r="AC59" s="46">
        <v>2075</v>
      </c>
      <c r="AD59" s="46">
        <v>1935</v>
      </c>
      <c r="AE59" s="46">
        <v>1825</v>
      </c>
      <c r="AF59" s="46">
        <v>1845</v>
      </c>
      <c r="AG59" s="46">
        <v>1785</v>
      </c>
      <c r="AH59" s="46">
        <f t="shared" ref="AH59:AU59" si="153">SUM(AH6,AH13,AH20,AH26,AH32,AH38,AH44,AH58,AH45)</f>
        <v>2653.3395785725743</v>
      </c>
      <c r="AI59" s="46">
        <f t="shared" si="153"/>
        <v>1942.9665627932736</v>
      </c>
      <c r="AJ59" s="46">
        <f t="shared" si="153"/>
        <v>1988.5726686143948</v>
      </c>
      <c r="AK59" s="46">
        <f t="shared" si="153"/>
        <v>1768.7421727806332</v>
      </c>
      <c r="AL59" s="46">
        <f t="shared" si="153"/>
        <v>1685.9733490405567</v>
      </c>
      <c r="AM59" s="46">
        <f t="shared" si="153"/>
        <v>1497.8250804453751</v>
      </c>
      <c r="AN59" s="46">
        <f t="shared" si="153"/>
        <v>2680.9181353549884</v>
      </c>
      <c r="AO59" s="46">
        <f t="shared" si="153"/>
        <v>1927.7891325270707</v>
      </c>
      <c r="AP59" s="46">
        <f t="shared" si="153"/>
        <v>2078.1927049504693</v>
      </c>
      <c r="AQ59" s="46">
        <f t="shared" si="153"/>
        <v>1859.8629441465368</v>
      </c>
      <c r="AR59" s="46">
        <f t="shared" si="153"/>
        <v>1389.393117642566</v>
      </c>
      <c r="AS59" s="46">
        <f t="shared" si="153"/>
        <v>1727.688616946677</v>
      </c>
      <c r="AT59" s="46">
        <f t="shared" si="153"/>
        <v>1557.5639488474458</v>
      </c>
      <c r="AU59" s="46">
        <f t="shared" si="153"/>
        <v>1611.9062248598298</v>
      </c>
      <c r="AV59" s="635"/>
      <c r="AW59" s="46">
        <f t="shared" ref="AW59:BI59" si="154">SUM(AW6,AW13,AW20,AW26,AW32,AW38,AW44,AW58,AW45)</f>
        <v>4420</v>
      </c>
      <c r="AX59" s="46">
        <f t="shared" si="154"/>
        <v>3665</v>
      </c>
      <c r="AY59" s="46">
        <f t="shared" si="154"/>
        <v>4090</v>
      </c>
      <c r="AZ59" s="46">
        <f t="shared" si="154"/>
        <v>4155</v>
      </c>
      <c r="BA59" s="46">
        <f t="shared" si="154"/>
        <v>4150</v>
      </c>
      <c r="BB59" s="46">
        <f t="shared" si="154"/>
        <v>4165</v>
      </c>
      <c r="BC59" s="46">
        <f t="shared" si="154"/>
        <v>3960</v>
      </c>
      <c r="BD59" s="46">
        <f t="shared" si="154"/>
        <v>3880</v>
      </c>
      <c r="BE59" s="46">
        <f t="shared" si="154"/>
        <v>3760</v>
      </c>
      <c r="BF59" s="46">
        <f t="shared" si="154"/>
        <v>3630</v>
      </c>
      <c r="BG59" s="46">
        <f t="shared" si="154"/>
        <v>4592.7623432354139</v>
      </c>
      <c r="BH59" s="46">
        <f t="shared" si="154"/>
        <v>3743.5710432645933</v>
      </c>
      <c r="BI59" s="46">
        <f t="shared" si="154"/>
        <v>3183.7984294859316</v>
      </c>
      <c r="BJ59" s="46">
        <f>SUM(BJ6,BJ13,BJ20,BJ26,BJ32,BJ38,BJ44,BJ58,BJ45)</f>
        <v>4608.7072678820587</v>
      </c>
      <c r="BK59" s="623">
        <f>AP59+AQ59</f>
        <v>3938.0556490970062</v>
      </c>
      <c r="BL59" s="623">
        <f t="shared" si="110"/>
        <v>3117.0817345892428</v>
      </c>
      <c r="BM59" s="623">
        <f t="shared" si="111"/>
        <v>3169.4701737072755</v>
      </c>
      <c r="BO59" s="41" t="s">
        <v>26</v>
      </c>
      <c r="BP59" s="46">
        <f t="shared" si="147"/>
        <v>8590</v>
      </c>
      <c r="BQ59" s="46">
        <f t="shared" si="147"/>
        <v>8090</v>
      </c>
      <c r="BR59" s="46">
        <f t="shared" si="147"/>
        <v>8240</v>
      </c>
      <c r="BS59" s="46">
        <f t="shared" si="147"/>
        <v>8345</v>
      </c>
      <c r="BT59" s="46">
        <f t="shared" si="147"/>
        <v>7850</v>
      </c>
      <c r="BU59" s="46">
        <f t="shared" si="147"/>
        <v>7365</v>
      </c>
      <c r="BV59" s="46">
        <f t="shared" si="147"/>
        <v>8353.4597978792808</v>
      </c>
      <c r="BW59" s="46">
        <f t="shared" si="147"/>
        <v>7793.6713459355715</v>
      </c>
      <c r="BX59" s="46">
        <f t="shared" si="147"/>
        <v>7053.401079295897</v>
      </c>
      <c r="BY59" s="46">
        <f t="shared" si="147"/>
        <v>6650.1251484000904</v>
      </c>
      <c r="BZ59" s="222">
        <f t="shared" si="147"/>
        <v>-9.4983510823269168E-2</v>
      </c>
      <c r="CA59" s="222">
        <f t="shared" si="147"/>
        <v>-5.7174677345310343E-2</v>
      </c>
      <c r="CB59" s="36"/>
      <c r="CC59" s="456">
        <f t="shared" si="148"/>
        <v>1730</v>
      </c>
      <c r="CD59" s="456">
        <f t="shared" si="148"/>
        <v>1935</v>
      </c>
      <c r="CE59" s="456">
        <f t="shared" si="148"/>
        <v>2010</v>
      </c>
      <c r="CF59" s="456">
        <f t="shared" si="148"/>
        <v>2080</v>
      </c>
      <c r="CG59" s="456">
        <f t="shared" si="148"/>
        <v>2310</v>
      </c>
      <c r="CH59" s="456">
        <f t="shared" si="148"/>
        <v>1885</v>
      </c>
      <c r="CI59" s="456">
        <f t="shared" si="148"/>
        <v>2075</v>
      </c>
      <c r="CJ59" s="456">
        <f t="shared" si="148"/>
        <v>2075</v>
      </c>
      <c r="CK59" s="456">
        <f t="shared" si="148"/>
        <v>1955</v>
      </c>
      <c r="CL59" s="456">
        <f t="shared" si="148"/>
        <v>2210</v>
      </c>
      <c r="CM59" s="456">
        <f t="shared" si="148"/>
        <v>1995</v>
      </c>
      <c r="CN59" s="456">
        <f t="shared" si="148"/>
        <v>1965</v>
      </c>
      <c r="CO59" s="456">
        <f t="shared" si="148"/>
        <v>1805</v>
      </c>
      <c r="CP59" s="456">
        <f t="shared" si="148"/>
        <v>2075</v>
      </c>
      <c r="CQ59" s="456">
        <f t="shared" si="148"/>
        <v>1935</v>
      </c>
      <c r="CR59" s="456">
        <f t="shared" si="148"/>
        <v>1825</v>
      </c>
      <c r="CS59" s="456">
        <f t="shared" si="149"/>
        <v>1845</v>
      </c>
      <c r="CT59" s="456">
        <f t="shared" si="149"/>
        <v>1785</v>
      </c>
      <c r="CU59" s="456">
        <f t="shared" si="149"/>
        <v>2653.3395785725743</v>
      </c>
      <c r="CV59" s="456">
        <f t="shared" si="149"/>
        <v>1942.9665627932736</v>
      </c>
      <c r="CW59" s="456">
        <f t="shared" si="149"/>
        <v>1988.5726686143948</v>
      </c>
      <c r="CX59" s="456">
        <f t="shared" si="149"/>
        <v>1768.7421727806332</v>
      </c>
      <c r="CY59" s="456">
        <f t="shared" si="149"/>
        <v>1685.9733490405567</v>
      </c>
      <c r="CZ59" s="456">
        <f t="shared" si="149"/>
        <v>1497.8250804453751</v>
      </c>
      <c r="DA59" s="456">
        <f t="shared" si="149"/>
        <v>2680.9181353549884</v>
      </c>
      <c r="DB59" s="456">
        <f t="shared" si="149"/>
        <v>1927.7891325270707</v>
      </c>
      <c r="DC59" s="456">
        <f t="shared" si="149"/>
        <v>2078.1927049504693</v>
      </c>
      <c r="DD59" s="456">
        <f t="shared" si="149"/>
        <v>1859.8629441465368</v>
      </c>
      <c r="DE59" s="456">
        <f t="shared" si="149"/>
        <v>1389.393117642566</v>
      </c>
      <c r="DF59" s="456">
        <f t="shared" si="149"/>
        <v>1727.688616946677</v>
      </c>
      <c r="DG59" s="456">
        <f t="shared" si="149"/>
        <v>1557.5639488474458</v>
      </c>
      <c r="DH59" s="456">
        <f t="shared" si="149"/>
        <v>1611.9062248598298</v>
      </c>
      <c r="DI59" s="456"/>
      <c r="DJ59" s="456">
        <f t="shared" ref="DJ59:DZ59" si="155">AW59</f>
        <v>4420</v>
      </c>
      <c r="DK59" s="456">
        <f t="shared" si="155"/>
        <v>3665</v>
      </c>
      <c r="DL59" s="456">
        <f t="shared" si="155"/>
        <v>4090</v>
      </c>
      <c r="DM59" s="456">
        <f t="shared" si="155"/>
        <v>4155</v>
      </c>
      <c r="DN59" s="456">
        <f t="shared" si="155"/>
        <v>4150</v>
      </c>
      <c r="DO59" s="456">
        <f t="shared" si="155"/>
        <v>4165</v>
      </c>
      <c r="DP59" s="456">
        <f t="shared" si="155"/>
        <v>3960</v>
      </c>
      <c r="DQ59" s="456">
        <f t="shared" si="155"/>
        <v>3880</v>
      </c>
      <c r="DR59" s="456">
        <f t="shared" si="155"/>
        <v>3760</v>
      </c>
      <c r="DS59" s="456">
        <f t="shared" si="155"/>
        <v>3630</v>
      </c>
      <c r="DT59" s="456">
        <f t="shared" si="155"/>
        <v>4592.7623432354139</v>
      </c>
      <c r="DU59" s="456">
        <f t="shared" si="155"/>
        <v>3743.5710432645933</v>
      </c>
      <c r="DV59" s="456">
        <f t="shared" si="155"/>
        <v>3183.7984294859316</v>
      </c>
      <c r="DW59" s="456">
        <f t="shared" si="155"/>
        <v>4608.7072678820587</v>
      </c>
      <c r="DX59" s="456">
        <f t="shared" si="155"/>
        <v>3938.0556490970062</v>
      </c>
      <c r="DY59" s="456">
        <f t="shared" si="155"/>
        <v>3117.0817345892428</v>
      </c>
      <c r="DZ59" s="456">
        <f t="shared" si="155"/>
        <v>3169.4701737072755</v>
      </c>
    </row>
    <row r="60" spans="2:130" s="655" customFormat="1" x14ac:dyDescent="0.3">
      <c r="B60" s="652"/>
      <c r="C60" s="653">
        <v>8590</v>
      </c>
      <c r="D60" s="653">
        <v>8095</v>
      </c>
      <c r="E60" s="653">
        <v>8235</v>
      </c>
      <c r="F60" s="653">
        <v>8355</v>
      </c>
      <c r="G60" s="653">
        <v>7860</v>
      </c>
      <c r="H60" s="653">
        <v>7375</v>
      </c>
      <c r="I60" s="653">
        <v>8353.4597978792808</v>
      </c>
      <c r="J60" s="653">
        <v>7793.6713459355715</v>
      </c>
      <c r="K60" s="653">
        <v>7053.401079295897</v>
      </c>
      <c r="L60" s="653">
        <v>6540.1251484000904</v>
      </c>
      <c r="M60" s="654"/>
      <c r="N60" s="654"/>
      <c r="P60" s="653">
        <v>1730</v>
      </c>
      <c r="Q60" s="653">
        <v>1935</v>
      </c>
      <c r="R60" s="653">
        <v>2010</v>
      </c>
      <c r="S60" s="653">
        <v>2080</v>
      </c>
      <c r="T60" s="653">
        <v>2310</v>
      </c>
      <c r="U60" s="653">
        <v>1885</v>
      </c>
      <c r="V60" s="653">
        <v>2075</v>
      </c>
      <c r="W60" s="653">
        <v>2075</v>
      </c>
      <c r="X60" s="653">
        <v>1955</v>
      </c>
      <c r="Y60" s="653">
        <v>2210</v>
      </c>
      <c r="Z60" s="653">
        <v>1995</v>
      </c>
      <c r="AA60" s="653">
        <v>1965</v>
      </c>
      <c r="AB60" s="653">
        <v>1805</v>
      </c>
      <c r="AC60" s="653">
        <v>2075</v>
      </c>
      <c r="AD60" s="653">
        <v>1935</v>
      </c>
      <c r="AE60" s="653">
        <v>1825</v>
      </c>
      <c r="AF60" s="653">
        <v>1845</v>
      </c>
      <c r="AG60" s="653">
        <v>1785</v>
      </c>
      <c r="AH60" s="653">
        <v>2653.3395785725747</v>
      </c>
      <c r="AI60" s="653">
        <v>1942.9665627932739</v>
      </c>
      <c r="AJ60" s="653">
        <v>1988.5726686143953</v>
      </c>
      <c r="AK60" s="653">
        <v>1768.7421727806332</v>
      </c>
      <c r="AL60" s="653">
        <v>1685.973349040557</v>
      </c>
      <c r="AM60" s="653">
        <v>1497.8250804453751</v>
      </c>
      <c r="AN60" s="653">
        <v>2680.9181353549884</v>
      </c>
      <c r="AO60" s="653">
        <v>1927.7891325270707</v>
      </c>
      <c r="AP60" s="653">
        <v>2078.1927049504689</v>
      </c>
      <c r="AQ60" s="653">
        <v>1859.8629441465366</v>
      </c>
      <c r="AR60" s="653">
        <v>1389.3931176425656</v>
      </c>
      <c r="AS60" s="653"/>
      <c r="AT60" s="653"/>
      <c r="AU60" s="653"/>
      <c r="AV60" s="653"/>
      <c r="AW60" s="653">
        <v>4420</v>
      </c>
      <c r="AX60" s="653">
        <v>3675</v>
      </c>
      <c r="AY60" s="653">
        <v>4090</v>
      </c>
      <c r="AZ60" s="653">
        <v>4195</v>
      </c>
      <c r="BA60" s="653">
        <v>4150</v>
      </c>
      <c r="BB60" s="653">
        <v>4165</v>
      </c>
      <c r="BC60" s="653">
        <v>3960</v>
      </c>
      <c r="BD60" s="653">
        <v>3880</v>
      </c>
      <c r="BE60" s="653">
        <v>3760</v>
      </c>
      <c r="BF60" s="653">
        <v>3630</v>
      </c>
      <c r="BG60" s="653">
        <v>4596.3061413658488</v>
      </c>
      <c r="BH60" s="653">
        <v>3757.3148413950285</v>
      </c>
      <c r="BI60" s="653">
        <v>3183.798429485932</v>
      </c>
      <c r="BJ60" s="653">
        <v>4608.7072678820587</v>
      </c>
      <c r="BK60" s="653">
        <v>3938.0556490970057</v>
      </c>
      <c r="BL60" s="653"/>
      <c r="BM60" s="653"/>
    </row>
    <row r="61" spans="2:130" x14ac:dyDescent="0.3">
      <c r="B61" s="11"/>
      <c r="C61" s="13"/>
      <c r="D61" s="13"/>
      <c r="E61" s="13"/>
      <c r="F61" s="13"/>
      <c r="G61" s="13"/>
      <c r="H61" s="13"/>
      <c r="I61" s="468"/>
      <c r="J61" s="468"/>
      <c r="K61" s="468"/>
      <c r="L61" s="468"/>
      <c r="M61" s="208"/>
      <c r="N61" s="208"/>
      <c r="P61" s="13"/>
      <c r="Q61" s="36"/>
      <c r="R61" s="36"/>
      <c r="S61" s="36"/>
      <c r="T61" s="36"/>
      <c r="U61" s="36"/>
      <c r="V61" s="36"/>
      <c r="W61" s="36"/>
      <c r="X61" s="36"/>
      <c r="Y61" s="300"/>
      <c r="Z61" s="300"/>
      <c r="AA61" s="300"/>
      <c r="AB61" s="300"/>
      <c r="AC61" s="300"/>
      <c r="AD61" s="300"/>
      <c r="AE61" s="300"/>
      <c r="AF61" s="300"/>
      <c r="AG61" s="300"/>
      <c r="AH61" s="300"/>
      <c r="AI61" s="300"/>
      <c r="AJ61" s="300"/>
      <c r="AK61" s="300"/>
      <c r="AL61" s="300"/>
      <c r="AM61" s="300"/>
      <c r="AN61" s="675"/>
      <c r="AO61" s="675"/>
      <c r="AP61" s="675"/>
      <c r="AQ61" s="675"/>
      <c r="AR61" s="675"/>
      <c r="BA61" s="36"/>
      <c r="BB61" s="36"/>
      <c r="BC61" s="36"/>
      <c r="BD61" s="36"/>
      <c r="BE61" s="36"/>
      <c r="BF61" s="36"/>
      <c r="BG61" s="36"/>
      <c r="BH61" s="36"/>
      <c r="BI61" s="36"/>
      <c r="BJ61" s="36"/>
      <c r="BK61" s="36"/>
      <c r="BL61" s="36"/>
      <c r="BM61" s="36"/>
      <c r="BN61" s="36"/>
    </row>
    <row r="62" spans="2:130" ht="13.5" x14ac:dyDescent="0.35">
      <c r="B62" s="23"/>
      <c r="C62" s="19"/>
      <c r="D62" s="19"/>
      <c r="E62" s="19"/>
      <c r="F62" s="19"/>
      <c r="G62" s="19"/>
      <c r="H62" s="62"/>
      <c r="I62" s="487"/>
      <c r="J62" s="487"/>
      <c r="K62" s="487"/>
      <c r="L62" s="487"/>
      <c r="M62" s="208"/>
      <c r="N62" s="208"/>
      <c r="P62" s="19"/>
      <c r="Q62" s="19"/>
      <c r="R62" s="19"/>
      <c r="S62" s="19"/>
      <c r="T62" s="19"/>
      <c r="U62" s="19"/>
      <c r="V62" s="19"/>
      <c r="W62" s="19"/>
      <c r="X62" s="19"/>
      <c r="Y62" s="19"/>
      <c r="Z62" s="19"/>
      <c r="AA62" s="19"/>
      <c r="AB62" s="19"/>
      <c r="AC62" s="19"/>
      <c r="AD62" s="19"/>
      <c r="AE62" s="19"/>
      <c r="AF62" s="19"/>
      <c r="AG62" s="19"/>
    </row>
    <row r="63" spans="2:130" x14ac:dyDescent="0.3">
      <c r="B63" s="23"/>
      <c r="C63" s="62"/>
      <c r="D63" s="62"/>
      <c r="E63" s="62"/>
      <c r="F63" s="62"/>
      <c r="G63" s="62"/>
      <c r="H63" s="62"/>
      <c r="I63" s="487"/>
      <c r="J63" s="487"/>
      <c r="K63" s="487"/>
      <c r="L63" s="487"/>
      <c r="M63" s="208"/>
      <c r="N63" s="208"/>
      <c r="P63" s="62"/>
    </row>
    <row r="64" spans="2:130" x14ac:dyDescent="0.3">
      <c r="B64" s="23"/>
      <c r="C64" s="62"/>
      <c r="D64" s="62"/>
      <c r="E64" s="62"/>
      <c r="F64" s="62"/>
      <c r="G64" s="62"/>
      <c r="H64" s="62"/>
      <c r="I64" s="487"/>
      <c r="J64" s="487"/>
      <c r="K64" s="487"/>
      <c r="L64" s="487"/>
      <c r="M64" s="208"/>
      <c r="N64" s="208"/>
      <c r="P64" s="62"/>
    </row>
    <row r="65" spans="2:66" x14ac:dyDescent="0.3">
      <c r="B65" s="23"/>
      <c r="C65" s="62"/>
      <c r="D65" s="62"/>
      <c r="E65" s="62"/>
      <c r="F65" s="62"/>
      <c r="G65" s="62"/>
      <c r="H65" s="62"/>
      <c r="I65" s="487"/>
      <c r="J65" s="487"/>
      <c r="K65" s="487"/>
      <c r="L65" s="487"/>
      <c r="M65" s="208"/>
      <c r="N65" s="208"/>
      <c r="P65" s="62"/>
    </row>
    <row r="69" spans="2:66" x14ac:dyDescent="0.3">
      <c r="Q69" s="36"/>
      <c r="R69" s="36"/>
      <c r="S69" s="36"/>
      <c r="T69" s="36"/>
      <c r="U69" s="36"/>
      <c r="V69" s="36"/>
      <c r="W69" s="36"/>
      <c r="X69" s="36"/>
      <c r="Y69" s="300"/>
      <c r="Z69" s="300"/>
      <c r="AA69" s="300"/>
      <c r="AB69" s="300"/>
      <c r="AC69" s="300"/>
      <c r="AD69" s="300"/>
      <c r="AE69" s="300"/>
      <c r="AF69" s="300"/>
      <c r="AG69" s="300"/>
      <c r="AH69" s="300"/>
      <c r="AI69" s="300"/>
      <c r="AJ69" s="300"/>
      <c r="AK69" s="300"/>
      <c r="AL69" s="300"/>
      <c r="AM69" s="300"/>
      <c r="AN69" s="300"/>
      <c r="AO69" s="300"/>
      <c r="AP69" s="300"/>
      <c r="AQ69" s="300"/>
      <c r="AR69" s="300"/>
      <c r="AS69" s="35"/>
      <c r="AT69" s="35"/>
      <c r="AU69" s="35"/>
      <c r="AV69" s="35"/>
      <c r="BA69" s="36"/>
      <c r="BB69" s="36"/>
      <c r="BC69" s="36"/>
      <c r="BD69" s="36"/>
      <c r="BE69" s="36"/>
      <c r="BF69" s="36"/>
      <c r="BG69" s="36"/>
      <c r="BH69" s="36"/>
      <c r="BI69" s="36"/>
      <c r="BJ69" s="36"/>
      <c r="BK69" s="36"/>
      <c r="BL69" s="36"/>
      <c r="BM69" s="36"/>
      <c r="BN69" s="3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35EB-0154-4ACE-9445-706512A8AB89}">
  <sheetPr codeName="Sheet56"/>
  <dimension ref="A1:BY23"/>
  <sheetViews>
    <sheetView workbookViewId="0">
      <selection activeCell="P28" sqref="P28"/>
    </sheetView>
  </sheetViews>
  <sheetFormatPr defaultColWidth="9" defaultRowHeight="14.25" x14ac:dyDescent="0.45"/>
  <cols>
    <col min="1" max="1" width="9" style="519"/>
    <col min="2" max="2" width="26.46484375" style="519" bestFit="1" customWidth="1"/>
    <col min="3" max="8" width="4.53125" style="519" customWidth="1"/>
    <col min="9" max="10" width="4.53125" style="519" bestFit="1" customWidth="1"/>
    <col min="11" max="11" width="5" style="519" bestFit="1" customWidth="1"/>
    <col min="12" max="12" width="5" style="519" customWidth="1"/>
    <col min="13" max="13" width="8.53125" style="519" bestFit="1" customWidth="1"/>
    <col min="14" max="14" width="9.46484375" style="519" bestFit="1" customWidth="1"/>
    <col min="15" max="15" width="5.46484375" style="519" customWidth="1"/>
    <col min="16" max="18" width="7" style="519" customWidth="1"/>
    <col min="19" max="19" width="6.53125" style="519" customWidth="1"/>
    <col min="20" max="25" width="6.53125" style="519" bestFit="1" customWidth="1"/>
    <col min="26" max="30" width="6.53125" style="519" customWidth="1"/>
    <col min="31" max="31" width="9.53125" style="519" customWidth="1"/>
    <col min="32" max="32" width="9.46484375" style="519" customWidth="1"/>
    <col min="33" max="33" width="6" style="519" customWidth="1"/>
    <col min="34" max="38" width="6.53125" style="519" bestFit="1" customWidth="1"/>
    <col min="39" max="40" width="6.53125" style="519" customWidth="1"/>
    <col min="41" max="41" width="9" style="519"/>
    <col min="42" max="42" width="26.46484375" style="519" bestFit="1" customWidth="1"/>
    <col min="43" max="50" width="4.53125" style="519" bestFit="1" customWidth="1"/>
    <col min="51" max="51" width="5" style="519" bestFit="1" customWidth="1"/>
    <col min="52" max="52" width="5" style="519" customWidth="1"/>
    <col min="53" max="53" width="8.53125" style="519" bestFit="1" customWidth="1"/>
    <col min="54" max="54" width="9.46484375" style="519" bestFit="1" customWidth="1"/>
    <col min="55" max="55" width="4.46484375" style="519" customWidth="1"/>
    <col min="56" max="60" width="6.46484375" style="519" hidden="1" customWidth="1"/>
    <col min="61" max="64" width="7" style="519" hidden="1" customWidth="1"/>
    <col min="65" max="67" width="7" style="519" customWidth="1"/>
    <col min="68" max="70" width="9" style="519"/>
    <col min="71" max="75" width="6.53125" style="519" bestFit="1" customWidth="1"/>
    <col min="76" max="16384" width="9" style="519"/>
  </cols>
  <sheetData>
    <row r="1" spans="1:77" x14ac:dyDescent="0.45">
      <c r="A1" s="15"/>
      <c r="B1" s="39" t="s">
        <v>51</v>
      </c>
      <c r="C1" s="15"/>
      <c r="D1" s="15"/>
      <c r="E1" s="15"/>
      <c r="F1" s="15"/>
      <c r="G1" s="15"/>
      <c r="H1" s="15"/>
      <c r="I1" s="15"/>
      <c r="J1" s="15"/>
      <c r="K1" s="15"/>
      <c r="L1" s="15"/>
      <c r="M1" s="15"/>
      <c r="N1" s="15"/>
      <c r="O1" s="15"/>
      <c r="P1" s="104"/>
      <c r="Q1" s="104"/>
      <c r="R1" s="104"/>
      <c r="S1" s="104"/>
      <c r="T1" s="104"/>
      <c r="U1" s="104"/>
      <c r="V1" s="104"/>
      <c r="W1" s="104"/>
      <c r="X1" s="104"/>
      <c r="Y1" s="104"/>
      <c r="Z1" s="104"/>
      <c r="AA1" s="104"/>
      <c r="AB1" s="104"/>
      <c r="AC1" s="104"/>
      <c r="AD1" s="104"/>
      <c r="AE1" s="104"/>
      <c r="AF1" s="104"/>
      <c r="AH1" s="15"/>
      <c r="AI1" s="15"/>
      <c r="AJ1" s="15"/>
      <c r="AK1" s="15"/>
      <c r="AL1" s="15"/>
      <c r="AM1" s="15"/>
      <c r="AN1" s="15"/>
      <c r="AP1" s="39" t="s">
        <v>52</v>
      </c>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row>
    <row r="2" spans="1:77" x14ac:dyDescent="0.45">
      <c r="A2" s="15"/>
      <c r="B2" s="1"/>
      <c r="C2" s="2"/>
      <c r="D2" s="2"/>
      <c r="E2" s="2"/>
      <c r="F2" s="2"/>
      <c r="G2" s="2"/>
      <c r="H2" s="2"/>
      <c r="I2" s="2"/>
      <c r="J2" s="2"/>
      <c r="K2" s="2"/>
      <c r="L2" s="2"/>
      <c r="M2" s="2"/>
      <c r="N2" s="2"/>
      <c r="O2" s="2"/>
      <c r="P2" s="104"/>
      <c r="Q2" s="104"/>
      <c r="R2" s="104"/>
      <c r="S2" s="104"/>
      <c r="T2" s="104"/>
      <c r="U2" s="104"/>
      <c r="V2" s="104"/>
      <c r="W2" s="104"/>
      <c r="X2" s="104"/>
      <c r="Y2" s="104"/>
      <c r="Z2" s="104"/>
      <c r="AA2" s="104"/>
      <c r="AB2" s="104"/>
      <c r="AC2" s="104"/>
      <c r="AD2" s="104"/>
      <c r="AE2" s="104"/>
      <c r="AF2" s="104"/>
      <c r="AH2" s="15"/>
      <c r="AI2" s="15"/>
      <c r="AJ2" s="15"/>
      <c r="AK2" s="15"/>
      <c r="AL2" s="15"/>
      <c r="AM2" s="15"/>
      <c r="AN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row>
    <row r="3" spans="1:77" x14ac:dyDescent="0.45">
      <c r="A3" s="15"/>
      <c r="B3" s="16" t="s">
        <v>173</v>
      </c>
      <c r="C3" s="15"/>
      <c r="D3" s="15"/>
      <c r="E3" s="15"/>
      <c r="F3" s="15"/>
      <c r="G3" s="15"/>
      <c r="H3" s="15"/>
      <c r="I3" s="15"/>
      <c r="J3" s="15"/>
      <c r="K3" s="15"/>
      <c r="L3" s="15"/>
      <c r="M3" s="15"/>
      <c r="N3" s="15"/>
      <c r="O3" s="15"/>
      <c r="P3" s="102"/>
      <c r="Q3" s="102"/>
      <c r="R3" s="102"/>
      <c r="S3" s="102"/>
      <c r="T3" s="102"/>
      <c r="U3" s="102"/>
      <c r="V3" s="102"/>
      <c r="W3" s="102"/>
      <c r="X3" s="102"/>
      <c r="Y3" s="102"/>
      <c r="Z3" s="102"/>
      <c r="AA3" s="102"/>
      <c r="AB3" s="102"/>
      <c r="AC3" s="102"/>
      <c r="AD3" s="102"/>
      <c r="AE3" s="102"/>
      <c r="AF3" s="102"/>
      <c r="AH3" s="21"/>
      <c r="AI3" s="21"/>
      <c r="AJ3" s="21"/>
      <c r="AK3" s="21"/>
      <c r="AL3" s="21"/>
      <c r="AM3" s="21"/>
      <c r="AN3" s="21"/>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row>
    <row r="4" spans="1:77" ht="20.25" x14ac:dyDescent="0.45">
      <c r="A4" s="200"/>
      <c r="B4" s="275" t="s">
        <v>121</v>
      </c>
      <c r="C4" s="200">
        <v>2013</v>
      </c>
      <c r="D4" s="200">
        <v>2014</v>
      </c>
      <c r="E4" s="200">
        <v>2015</v>
      </c>
      <c r="F4" s="200">
        <v>2016</v>
      </c>
      <c r="G4" s="200">
        <v>2017</v>
      </c>
      <c r="H4" s="200">
        <v>2018</v>
      </c>
      <c r="I4" s="200">
        <v>2019</v>
      </c>
      <c r="J4" s="200">
        <v>2020</v>
      </c>
      <c r="K4" s="200">
        <v>2021</v>
      </c>
      <c r="L4" s="200" t="s">
        <v>154</v>
      </c>
      <c r="M4" s="202" t="s">
        <v>166</v>
      </c>
      <c r="N4" s="202" t="s">
        <v>167</v>
      </c>
      <c r="O4" s="200"/>
      <c r="P4" s="200" t="s">
        <v>82</v>
      </c>
      <c r="Q4" s="200" t="s">
        <v>88</v>
      </c>
      <c r="R4" s="200" t="s">
        <v>89</v>
      </c>
      <c r="S4" s="200" t="s">
        <v>87</v>
      </c>
      <c r="T4" s="200" t="s">
        <v>90</v>
      </c>
      <c r="U4" s="200" t="s">
        <v>107</v>
      </c>
      <c r="V4" s="200" t="s">
        <v>124</v>
      </c>
      <c r="W4" s="200" t="s">
        <v>132</v>
      </c>
      <c r="X4" s="200" t="s">
        <v>141</v>
      </c>
      <c r="Y4" s="202" t="s">
        <v>146</v>
      </c>
      <c r="Z4" s="202" t="s">
        <v>151</v>
      </c>
      <c r="AA4" s="202" t="s">
        <v>158</v>
      </c>
      <c r="AB4" s="202" t="s">
        <v>169</v>
      </c>
      <c r="AC4" s="202" t="s">
        <v>174</v>
      </c>
      <c r="AD4" s="202"/>
      <c r="AE4" s="202" t="s">
        <v>175</v>
      </c>
      <c r="AF4" s="202" t="s">
        <v>176</v>
      </c>
      <c r="AH4" s="200" t="s">
        <v>93</v>
      </c>
      <c r="AI4" s="200" t="s">
        <v>94</v>
      </c>
      <c r="AJ4" s="200" t="s">
        <v>109</v>
      </c>
      <c r="AK4" s="200" t="s">
        <v>134</v>
      </c>
      <c r="AL4" s="200" t="s">
        <v>147</v>
      </c>
      <c r="AM4" s="200" t="s">
        <v>161</v>
      </c>
      <c r="AN4" s="200" t="s">
        <v>177</v>
      </c>
      <c r="AO4" s="200"/>
      <c r="AP4" s="275" t="s">
        <v>121</v>
      </c>
      <c r="AQ4" s="200">
        <v>2013</v>
      </c>
      <c r="AR4" s="200">
        <v>2014</v>
      </c>
      <c r="AS4" s="200">
        <v>2015</v>
      </c>
      <c r="AT4" s="200">
        <v>2016</v>
      </c>
      <c r="AU4" s="200">
        <v>2017</v>
      </c>
      <c r="AV4" s="200">
        <v>2018</v>
      </c>
      <c r="AW4" s="200">
        <v>2019</v>
      </c>
      <c r="AX4" s="200">
        <v>2020</v>
      </c>
      <c r="AY4" s="200">
        <f>K4</f>
        <v>2021</v>
      </c>
      <c r="AZ4" s="200" t="str">
        <f>L4</f>
        <v>2022f</v>
      </c>
      <c r="BA4" s="202" t="str">
        <f>M4</f>
        <v>2021/ 2020 Growth %</v>
      </c>
      <c r="BB4" s="202" t="s">
        <v>167</v>
      </c>
      <c r="BC4" s="200"/>
      <c r="BD4" s="202" t="s">
        <v>82</v>
      </c>
      <c r="BE4" s="202" t="s">
        <v>88</v>
      </c>
      <c r="BF4" s="202" t="s">
        <v>89</v>
      </c>
      <c r="BG4" s="202" t="s">
        <v>87</v>
      </c>
      <c r="BH4" s="202" t="s">
        <v>90</v>
      </c>
      <c r="BI4" s="202" t="str">
        <f t="shared" ref="BI4:BQ4" si="0">U4</f>
        <v>Q2 2020</v>
      </c>
      <c r="BJ4" s="202" t="str">
        <f t="shared" si="0"/>
        <v>Q3 2020</v>
      </c>
      <c r="BK4" s="202" t="str">
        <f t="shared" si="0"/>
        <v>Q4 2020</v>
      </c>
      <c r="BL4" s="202" t="str">
        <f t="shared" si="0"/>
        <v>Q1 2021</v>
      </c>
      <c r="BM4" s="202" t="str">
        <f t="shared" si="0"/>
        <v>Q2 2021</v>
      </c>
      <c r="BN4" s="202" t="str">
        <f t="shared" si="0"/>
        <v>Q3 2021</v>
      </c>
      <c r="BO4" s="202" t="str">
        <f t="shared" si="0"/>
        <v>Q4 2021</v>
      </c>
      <c r="BP4" s="202" t="str">
        <f t="shared" si="0"/>
        <v>Q1 2022</v>
      </c>
      <c r="BQ4" s="202" t="str">
        <f t="shared" si="0"/>
        <v>Q2 2022</v>
      </c>
      <c r="BR4" s="202"/>
      <c r="BS4" s="200" t="str">
        <f>AH4</f>
        <v>H1 2019</v>
      </c>
      <c r="BT4" s="200" t="str">
        <f t="shared" ref="BT4:BY4" si="1">AI4</f>
        <v>H2 2019</v>
      </c>
      <c r="BU4" s="200" t="str">
        <f t="shared" si="1"/>
        <v>H1 2020</v>
      </c>
      <c r="BV4" s="200" t="str">
        <f t="shared" si="1"/>
        <v>H2 2020</v>
      </c>
      <c r="BW4" s="200" t="str">
        <f t="shared" si="1"/>
        <v>H1 2021</v>
      </c>
      <c r="BX4" s="200" t="str">
        <f t="shared" si="1"/>
        <v>H2 2021</v>
      </c>
      <c r="BY4" s="200" t="str">
        <f t="shared" si="1"/>
        <v>H1 2022</v>
      </c>
    </row>
    <row r="5" spans="1:77" x14ac:dyDescent="0.45">
      <c r="A5" s="15"/>
      <c r="B5" s="49"/>
      <c r="C5" s="13"/>
      <c r="D5" s="13"/>
      <c r="E5" s="13"/>
      <c r="F5" s="13"/>
      <c r="G5" s="13"/>
      <c r="H5" s="13"/>
      <c r="I5" s="13"/>
      <c r="J5" s="13"/>
      <c r="K5" s="13"/>
      <c r="L5" s="13"/>
      <c r="M5" s="208"/>
      <c r="N5" s="208"/>
      <c r="O5" s="15"/>
      <c r="P5" s="106"/>
      <c r="Q5" s="106"/>
      <c r="R5" s="106"/>
      <c r="S5" s="106"/>
      <c r="T5" s="15"/>
      <c r="U5" s="15"/>
      <c r="V5" s="15"/>
      <c r="W5" s="15"/>
      <c r="X5" s="15"/>
      <c r="Y5" s="15"/>
      <c r="Z5" s="15"/>
      <c r="AA5" s="15"/>
      <c r="AB5" s="15"/>
      <c r="AC5" s="15"/>
      <c r="AD5" s="15"/>
      <c r="AE5" s="15"/>
      <c r="AF5" s="15"/>
      <c r="AH5" s="36"/>
      <c r="AI5" s="36"/>
      <c r="AJ5" s="36"/>
      <c r="AK5" s="36"/>
      <c r="AL5" s="36"/>
      <c r="AM5" s="36"/>
      <c r="AN5" s="36"/>
      <c r="AP5" s="49"/>
      <c r="AQ5" s="13"/>
      <c r="AR5" s="13"/>
      <c r="AS5" s="13"/>
      <c r="AT5" s="13"/>
      <c r="AU5" s="13"/>
      <c r="AV5" s="13"/>
      <c r="AW5" s="13"/>
      <c r="AX5" s="13"/>
      <c r="AY5" s="13"/>
      <c r="AZ5" s="13"/>
      <c r="BA5" s="208"/>
      <c r="BB5" s="208"/>
      <c r="BC5" s="15"/>
      <c r="BD5" s="36"/>
      <c r="BE5" s="36"/>
      <c r="BF5" s="36"/>
      <c r="BG5" s="36"/>
      <c r="BH5" s="15"/>
      <c r="BI5" s="15"/>
      <c r="BJ5" s="15"/>
      <c r="BK5" s="15"/>
      <c r="BL5" s="15"/>
      <c r="BM5" s="15"/>
      <c r="BN5" s="15"/>
      <c r="BO5" s="15"/>
      <c r="BP5" s="15"/>
      <c r="BQ5" s="15"/>
      <c r="BR5" s="15"/>
      <c r="BS5" s="15"/>
      <c r="BT5" s="15"/>
      <c r="BU5" s="15"/>
    </row>
    <row r="6" spans="1:77" x14ac:dyDescent="0.45">
      <c r="A6" s="15"/>
      <c r="B6" s="20" t="s">
        <v>104</v>
      </c>
      <c r="C6" s="520">
        <v>1120</v>
      </c>
      <c r="D6" s="520">
        <v>1255</v>
      </c>
      <c r="E6" s="520">
        <v>1185</v>
      </c>
      <c r="F6" s="520">
        <v>1210</v>
      </c>
      <c r="G6" s="520">
        <v>1325</v>
      </c>
      <c r="H6" s="520">
        <v>1420</v>
      </c>
      <c r="I6" s="50">
        <f>SUM(I7:I11)</f>
        <v>1588.7190702675166</v>
      </c>
      <c r="J6" s="50">
        <f t="shared" ref="J6:L6" si="2">SUM(J7:J11)</f>
        <v>1440.2559191955786</v>
      </c>
      <c r="K6" s="50">
        <f t="shared" si="2"/>
        <v>1447.5814015681267</v>
      </c>
      <c r="L6" s="50">
        <f t="shared" si="2"/>
        <v>1237.6217315881349</v>
      </c>
      <c r="M6" s="492">
        <f>IF(ISERROR(K6/J6),"N/A",IF(J6&lt;0,"N/A",IF(K6&lt;0,"N/A",IF(K6/J6-1&gt;300%,"&gt;±300%",IF(K6/J6-1&lt;-300%,"&gt;±300%",K6/J6-1)))))</f>
        <v>5.0862366020614225E-3</v>
      </c>
      <c r="N6" s="492">
        <f>IF(ISERROR(L6/K6),"N/A",IF(K6&lt;0,"N/A",IF(L6&lt;0,"N/A",IF(L6/K6-1&gt;300%,"&gt;±300%",IF(L6/K6-1&lt;-300%,"&gt;±300%",L6/K6-1)))))</f>
        <v>-0.14504170180174181</v>
      </c>
      <c r="O6" s="198"/>
      <c r="P6" s="50">
        <f>SUM(P7:P11)</f>
        <v>397.70199269080894</v>
      </c>
      <c r="Q6" s="50">
        <f t="shared" ref="Q6:AC6" si="3">SUM(Q7:Q11)</f>
        <v>416.27257763732803</v>
      </c>
      <c r="R6" s="50">
        <f t="shared" si="3"/>
        <v>386.83217705963995</v>
      </c>
      <c r="S6" s="50">
        <f t="shared" si="3"/>
        <v>387.9123228797398</v>
      </c>
      <c r="T6" s="50">
        <f t="shared" si="3"/>
        <v>361.25308010946208</v>
      </c>
      <c r="U6" s="50">
        <f t="shared" si="3"/>
        <v>262.89924462211985</v>
      </c>
      <c r="V6" s="50">
        <f t="shared" si="3"/>
        <v>393.83323016746851</v>
      </c>
      <c r="W6" s="50">
        <f t="shared" si="3"/>
        <v>422.27036429652816</v>
      </c>
      <c r="X6" s="50">
        <f t="shared" si="3"/>
        <v>379.36368717019644</v>
      </c>
      <c r="Y6" s="50">
        <f t="shared" si="3"/>
        <v>408.51016486938909</v>
      </c>
      <c r="Z6" s="50">
        <f t="shared" si="3"/>
        <v>330.33649318932754</v>
      </c>
      <c r="AA6" s="50">
        <f t="shared" si="3"/>
        <v>329.37105633921345</v>
      </c>
      <c r="AB6" s="50">
        <f t="shared" si="3"/>
        <v>329.37105633921345</v>
      </c>
      <c r="AC6" s="50">
        <f t="shared" si="3"/>
        <v>326.80813189551128</v>
      </c>
      <c r="AD6" s="50"/>
      <c r="AE6" s="284">
        <f>IF(ISERROR(AC6/Y6),"N/A",IF(Y6&lt;0,"N/A",IF(AC6&lt;0,"N/A",IF(AC6/Y6-1&gt;300%,"&gt;±300%",IF(AC6/Y6-1&lt;-300%,"&gt;±300%",AC6/Y6-1)))))</f>
        <v>-0.19999999999999996</v>
      </c>
      <c r="AF6" s="284">
        <f>IF(ISERROR(AC6/AB6),"N/A",IF(AB6&lt;0,"N/A",IF(AC6&lt;0,"N/A",IF(AC6/AB6-1&gt;300%,"&gt;±300%",IF(AC6/AB6-1&lt;-300%,"&gt;±300%",AC6/AB6-1)))))</f>
        <v>-7.7812679480332436E-3</v>
      </c>
      <c r="AG6" s="638"/>
      <c r="AH6" s="50">
        <f t="shared" ref="AH6:AH23" si="4">P6+Q6</f>
        <v>813.97457032813691</v>
      </c>
      <c r="AI6" s="50">
        <f t="shared" ref="AI6:AI23" si="5">R6+S6</f>
        <v>774.74449993937969</v>
      </c>
      <c r="AJ6" s="50">
        <f t="shared" ref="AJ6:AJ23" si="6">T6+U6</f>
        <v>624.15232473158198</v>
      </c>
      <c r="AK6" s="50">
        <f t="shared" ref="AK6:AK23" si="7">V6+W6</f>
        <v>816.10359446399661</v>
      </c>
      <c r="AL6" s="50">
        <f t="shared" ref="AL6:AL23" si="8">X6+Y6</f>
        <v>787.87385203958547</v>
      </c>
      <c r="AM6" s="50">
        <f t="shared" ref="AM6:AM23" si="9">Z6+AA6</f>
        <v>659.70754952854099</v>
      </c>
      <c r="AN6" s="50">
        <f>AB6+AC6</f>
        <v>656.17918823472473</v>
      </c>
      <c r="AP6" s="20" t="s">
        <v>27</v>
      </c>
      <c r="AQ6" s="50">
        <f t="shared" ref="AQ6:AY6" si="10">C6</f>
        <v>1120</v>
      </c>
      <c r="AR6" s="50">
        <f t="shared" si="10"/>
        <v>1255</v>
      </c>
      <c r="AS6" s="50">
        <f t="shared" si="10"/>
        <v>1185</v>
      </c>
      <c r="AT6" s="50">
        <f t="shared" si="10"/>
        <v>1210</v>
      </c>
      <c r="AU6" s="50">
        <f t="shared" si="10"/>
        <v>1325</v>
      </c>
      <c r="AV6" s="50">
        <f t="shared" si="10"/>
        <v>1420</v>
      </c>
      <c r="AW6" s="50">
        <f t="shared" si="10"/>
        <v>1588.7190702675166</v>
      </c>
      <c r="AX6" s="50">
        <f t="shared" si="10"/>
        <v>1440.2559191955786</v>
      </c>
      <c r="AY6" s="50">
        <f t="shared" si="10"/>
        <v>1447.5814015681267</v>
      </c>
      <c r="AZ6" s="50">
        <f t="shared" ref="AZ6:BB6" si="11">L6</f>
        <v>1237.6217315881349</v>
      </c>
      <c r="BA6" s="210">
        <f t="shared" si="11"/>
        <v>5.0862366020614225E-3</v>
      </c>
      <c r="BB6" s="210">
        <f t="shared" si="11"/>
        <v>-0.14504170180174181</v>
      </c>
      <c r="BC6" s="59"/>
      <c r="BD6" s="50">
        <f t="shared" ref="BD6:BQ6" si="12">P6</f>
        <v>397.70199269080894</v>
      </c>
      <c r="BE6" s="50">
        <f t="shared" si="12"/>
        <v>416.27257763732803</v>
      </c>
      <c r="BF6" s="50">
        <f t="shared" si="12"/>
        <v>386.83217705963995</v>
      </c>
      <c r="BG6" s="50">
        <f t="shared" si="12"/>
        <v>387.9123228797398</v>
      </c>
      <c r="BH6" s="50">
        <f t="shared" si="12"/>
        <v>361.25308010946208</v>
      </c>
      <c r="BI6" s="50">
        <f t="shared" si="12"/>
        <v>262.89924462211985</v>
      </c>
      <c r="BJ6" s="50">
        <f t="shared" si="12"/>
        <v>393.83323016746851</v>
      </c>
      <c r="BK6" s="50">
        <f t="shared" si="12"/>
        <v>422.27036429652816</v>
      </c>
      <c r="BL6" s="50">
        <f t="shared" si="12"/>
        <v>379.36368717019644</v>
      </c>
      <c r="BM6" s="50">
        <f t="shared" si="12"/>
        <v>408.51016486938909</v>
      </c>
      <c r="BN6" s="50">
        <f t="shared" si="12"/>
        <v>330.33649318932754</v>
      </c>
      <c r="BO6" s="50">
        <f t="shared" si="12"/>
        <v>329.37105633921345</v>
      </c>
      <c r="BP6" s="50">
        <f t="shared" si="12"/>
        <v>329.37105633921345</v>
      </c>
      <c r="BQ6" s="50">
        <f t="shared" si="12"/>
        <v>326.80813189551128</v>
      </c>
      <c r="BR6" s="50"/>
      <c r="BS6" s="50">
        <f t="shared" ref="BS6:BV6" si="13">AH6</f>
        <v>813.97457032813691</v>
      </c>
      <c r="BT6" s="50">
        <f t="shared" si="13"/>
        <v>774.74449993937969</v>
      </c>
      <c r="BU6" s="50">
        <f t="shared" si="13"/>
        <v>624.15232473158198</v>
      </c>
      <c r="BV6" s="50">
        <f t="shared" si="13"/>
        <v>816.10359446399661</v>
      </c>
      <c r="BW6" s="50">
        <f>AL6</f>
        <v>787.87385203958547</v>
      </c>
      <c r="BX6" s="50">
        <f>AM6</f>
        <v>659.70754952854099</v>
      </c>
      <c r="BY6" s="50">
        <f>AN6</f>
        <v>656.17918823472473</v>
      </c>
    </row>
    <row r="7" spans="1:77" x14ac:dyDescent="0.45">
      <c r="A7" s="15"/>
      <c r="B7" s="10" t="s">
        <v>15</v>
      </c>
      <c r="C7" s="13"/>
      <c r="D7" s="13"/>
      <c r="E7" s="13"/>
      <c r="F7" s="13"/>
      <c r="G7" s="13"/>
      <c r="H7" s="13"/>
      <c r="I7" s="13">
        <v>520.32235305391896</v>
      </c>
      <c r="J7" s="13">
        <v>458.44223634180656</v>
      </c>
      <c r="K7" s="13">
        <v>459</v>
      </c>
      <c r="L7" s="13">
        <v>396.96809991217464</v>
      </c>
      <c r="M7" s="208">
        <f t="shared" ref="M7:M23" si="14">IF(ISERROR(K7/J7),"N/A",IF(J7&lt;0,"N/A",IF(K7&lt;0,"N/A",IF(K7/J7-1&gt;300%,"&gt;±300%",IF(K7/J7-1&lt;-300%,"&gt;±300%",K7/J7-1)))))</f>
        <v>1.2166498066237263E-3</v>
      </c>
      <c r="N7" s="208">
        <f t="shared" ref="N7:N23" si="15">IF(ISERROR(L7/K7),"N/A",IF(K7&lt;0,"N/A",IF(L7&lt;0,"N/A",IF(L7/K7-1&gt;300%,"&gt;±300%",IF(L7/K7-1&lt;-300%,"&gt;±300%",L7/K7-1)))))</f>
        <v>-0.13514575182532762</v>
      </c>
      <c r="O7" s="198"/>
      <c r="P7" s="13">
        <v>120.90879646057505</v>
      </c>
      <c r="Q7" s="13">
        <v>137.29663873606066</v>
      </c>
      <c r="R7" s="13">
        <v>133.15919425839544</v>
      </c>
      <c r="S7" s="13">
        <v>128.95772359888784</v>
      </c>
      <c r="T7" s="13">
        <v>108.73869059898854</v>
      </c>
      <c r="U7" s="13">
        <v>93.55285605933382</v>
      </c>
      <c r="V7" s="13">
        <v>125.34533095558118</v>
      </c>
      <c r="W7" s="13">
        <v>130.80535872790304</v>
      </c>
      <c r="X7" s="13">
        <v>118.68626853195499</v>
      </c>
      <c r="Y7" s="13">
        <v>135.71052624505197</v>
      </c>
      <c r="Z7" s="13">
        <v>104.82175206285805</v>
      </c>
      <c r="AA7" s="13">
        <v>99.781453160134973</v>
      </c>
      <c r="AB7" s="13">
        <v>99.781453160134973</v>
      </c>
      <c r="AC7" s="13">
        <v>108.56842099604158</v>
      </c>
      <c r="AD7" s="13"/>
      <c r="AE7" s="285">
        <f t="shared" ref="AE7:AE23" si="16">IF(ISERROR(AC7/Y7),"N/A",IF(Y7&lt;0,"N/A",IF(AC7&lt;0,"N/A",IF(AC7/Y7-1&gt;300%,"&gt;±300%",IF(AC7/Y7-1&lt;-300%,"&gt;±300%",AC7/Y7-1)))))</f>
        <v>-0.19999999999999996</v>
      </c>
      <c r="AF7" s="285">
        <f t="shared" ref="AF7:AF23" si="17">IF(ISERROR(AC7/AB7),"N/A",IF(AB7&lt;0,"N/A",IF(AC7&lt;0,"N/A",IF(AC7/AB7-1&gt;300%,"&gt;±300%",IF(AC7/AB7-1&lt;-300%,"&gt;±300%",AC7/AB7-1)))))</f>
        <v>8.8062135373041528E-2</v>
      </c>
      <c r="AG7" s="638"/>
      <c r="AH7" s="13">
        <f t="shared" si="4"/>
        <v>258.20543519663568</v>
      </c>
      <c r="AI7" s="13">
        <f t="shared" si="5"/>
        <v>262.11691785728328</v>
      </c>
      <c r="AJ7" s="13">
        <f t="shared" si="6"/>
        <v>202.29154665832237</v>
      </c>
      <c r="AK7" s="59">
        <f t="shared" si="7"/>
        <v>256.15068968348419</v>
      </c>
      <c r="AL7" s="59">
        <f t="shared" si="8"/>
        <v>254.39679477700696</v>
      </c>
      <c r="AM7" s="59">
        <f>Z7+AA7</f>
        <v>204.60320522299304</v>
      </c>
      <c r="AN7" s="59">
        <f t="shared" ref="AN7:AN23" si="18">AB7+AC7</f>
        <v>208.34987415617655</v>
      </c>
      <c r="AP7" s="10" t="s">
        <v>15</v>
      </c>
      <c r="AQ7" s="11"/>
      <c r="AR7" s="11"/>
      <c r="AS7" s="11"/>
      <c r="AT7" s="11"/>
      <c r="AU7" s="11"/>
      <c r="AV7" s="11"/>
      <c r="AW7" s="13">
        <f t="shared" ref="AW7:AW21" si="19">I7</f>
        <v>520.32235305391896</v>
      </c>
      <c r="AX7" s="13">
        <f t="shared" ref="AX7:AX21" si="20">J7</f>
        <v>458.44223634180656</v>
      </c>
      <c r="AY7" s="13">
        <f t="shared" ref="AY7:AY21" si="21">K7</f>
        <v>459</v>
      </c>
      <c r="AZ7" s="13"/>
      <c r="BA7" s="212"/>
      <c r="BB7" s="208"/>
      <c r="BC7" s="13"/>
      <c r="BD7" s="51"/>
      <c r="BE7" s="51"/>
      <c r="BF7" s="51"/>
      <c r="BG7" s="51"/>
      <c r="BH7" s="51"/>
      <c r="BI7" s="51"/>
      <c r="BJ7" s="51"/>
      <c r="BK7" s="51"/>
      <c r="BL7" s="51"/>
      <c r="BM7" s="51"/>
      <c r="BN7" s="51"/>
      <c r="BO7" s="51"/>
      <c r="BP7" s="51"/>
      <c r="BQ7" s="51"/>
      <c r="BR7" s="51"/>
      <c r="BS7" s="15"/>
      <c r="BT7" s="15"/>
      <c r="BU7" s="15"/>
      <c r="BV7" s="15"/>
      <c r="BW7" s="15"/>
      <c r="BX7" s="15"/>
      <c r="BY7" s="15"/>
    </row>
    <row r="8" spans="1:77" x14ac:dyDescent="0.45">
      <c r="A8" s="15"/>
      <c r="B8" s="10" t="s">
        <v>16</v>
      </c>
      <c r="C8" s="13"/>
      <c r="D8" s="13"/>
      <c r="E8" s="13"/>
      <c r="F8" s="13"/>
      <c r="G8" s="13"/>
      <c r="H8" s="13"/>
      <c r="I8" s="13">
        <v>808.17028957274454</v>
      </c>
      <c r="J8" s="13">
        <v>747.37383739991174</v>
      </c>
      <c r="K8" s="13">
        <v>767</v>
      </c>
      <c r="L8" s="13">
        <v>631.01474853761943</v>
      </c>
      <c r="M8" s="208">
        <f t="shared" si="14"/>
        <v>2.6260168095215919E-2</v>
      </c>
      <c r="N8" s="208">
        <f t="shared" si="15"/>
        <v>-0.17729498234990948</v>
      </c>
      <c r="O8" s="198"/>
      <c r="P8" s="13">
        <v>206.60399181137029</v>
      </c>
      <c r="Q8" s="13">
        <v>216.36415196641093</v>
      </c>
      <c r="R8" s="13">
        <v>188.29696006557529</v>
      </c>
      <c r="S8" s="13">
        <v>196.90518572938802</v>
      </c>
      <c r="T8" s="13">
        <v>184.88813022169032</v>
      </c>
      <c r="U8" s="13">
        <v>123.72188054500651</v>
      </c>
      <c r="V8" s="13">
        <v>220.57110030832973</v>
      </c>
      <c r="W8" s="13">
        <v>218.19272632488514</v>
      </c>
      <c r="X8" s="13">
        <v>196.41834136120249</v>
      </c>
      <c r="Y8" s="13">
        <v>220.23387815545772</v>
      </c>
      <c r="Z8" s="13">
        <v>174.40852169253748</v>
      </c>
      <c r="AA8" s="13">
        <v>175.93925879080226</v>
      </c>
      <c r="AB8" s="13">
        <v>175.93925879080226</v>
      </c>
      <c r="AC8" s="13">
        <v>176.1871025243662</v>
      </c>
      <c r="AD8" s="13"/>
      <c r="AE8" s="285">
        <f t="shared" si="16"/>
        <v>-0.19999999999999984</v>
      </c>
      <c r="AF8" s="285">
        <f t="shared" si="17"/>
        <v>1.408689199143609E-3</v>
      </c>
      <c r="AG8" s="638"/>
      <c r="AH8" s="13">
        <f t="shared" si="4"/>
        <v>422.96814377778122</v>
      </c>
      <c r="AI8" s="13">
        <f t="shared" si="5"/>
        <v>385.20214579496331</v>
      </c>
      <c r="AJ8" s="13">
        <f t="shared" si="6"/>
        <v>308.61001076669686</v>
      </c>
      <c r="AK8" s="59">
        <f t="shared" si="7"/>
        <v>438.76382663321488</v>
      </c>
      <c r="AL8" s="59">
        <f t="shared" si="8"/>
        <v>416.65221951666024</v>
      </c>
      <c r="AM8" s="59">
        <f t="shared" si="9"/>
        <v>350.34778048333976</v>
      </c>
      <c r="AN8" s="59">
        <f t="shared" si="18"/>
        <v>352.12636131516842</v>
      </c>
      <c r="AP8" s="10" t="s">
        <v>16</v>
      </c>
      <c r="AQ8" s="11"/>
      <c r="AR8" s="11"/>
      <c r="AS8" s="11"/>
      <c r="AT8" s="11"/>
      <c r="AU8" s="11"/>
      <c r="AV8" s="11"/>
      <c r="AW8" s="13">
        <f t="shared" si="19"/>
        <v>808.17028957274454</v>
      </c>
      <c r="AX8" s="13">
        <f t="shared" si="20"/>
        <v>747.37383739991174</v>
      </c>
      <c r="AY8" s="13">
        <f t="shared" si="21"/>
        <v>767</v>
      </c>
      <c r="AZ8" s="13"/>
      <c r="BA8" s="212"/>
      <c r="BB8" s="208"/>
      <c r="BC8" s="13"/>
      <c r="BD8" s="51"/>
      <c r="BE8" s="51"/>
      <c r="BF8" s="51"/>
      <c r="BG8" s="51"/>
      <c r="BH8" s="51"/>
      <c r="BI8" s="51"/>
      <c r="BJ8" s="51"/>
      <c r="BK8" s="51"/>
      <c r="BL8" s="51"/>
      <c r="BM8" s="51"/>
      <c r="BN8" s="51"/>
      <c r="BO8" s="51"/>
      <c r="BP8" s="51"/>
      <c r="BQ8" s="51"/>
      <c r="BR8" s="51"/>
      <c r="BS8" s="15"/>
      <c r="BT8" s="15"/>
      <c r="BU8" s="15"/>
      <c r="BV8" s="15"/>
      <c r="BW8" s="15"/>
      <c r="BX8" s="15"/>
      <c r="BY8" s="15"/>
    </row>
    <row r="9" spans="1:77" x14ac:dyDescent="0.45">
      <c r="A9" s="15"/>
      <c r="B9" s="10" t="s">
        <v>17</v>
      </c>
      <c r="C9" s="13"/>
      <c r="D9" s="13"/>
      <c r="E9" s="13"/>
      <c r="F9" s="13"/>
      <c r="G9" s="13"/>
      <c r="H9" s="13"/>
      <c r="I9" s="13">
        <v>115.6575768826992</v>
      </c>
      <c r="J9" s="13">
        <v>109.82692556121513</v>
      </c>
      <c r="K9" s="13">
        <v>107.67425961401204</v>
      </c>
      <c r="L9" s="13">
        <v>104.85034383054813</v>
      </c>
      <c r="M9" s="208">
        <f t="shared" si="14"/>
        <v>-1.9600529981177006E-2</v>
      </c>
      <c r="N9" s="208">
        <f t="shared" si="15"/>
        <v>-2.6226470407941682E-2</v>
      </c>
      <c r="O9" s="198"/>
      <c r="P9" s="13">
        <v>34.013384419357173</v>
      </c>
      <c r="Q9" s="13">
        <v>27.293437473819527</v>
      </c>
      <c r="R9" s="13">
        <v>30.973097524074614</v>
      </c>
      <c r="S9" s="13">
        <v>23.377657465447889</v>
      </c>
      <c r="T9" s="13">
        <v>38.353721822347893</v>
      </c>
      <c r="U9" s="13">
        <v>23.346681169786841</v>
      </c>
      <c r="V9" s="13">
        <v>14.573369643654589</v>
      </c>
      <c r="W9" s="13">
        <v>33.553152925425806</v>
      </c>
      <c r="X9" s="13">
        <v>34.656438118280143</v>
      </c>
      <c r="Y9" s="13">
        <v>25.052875462987558</v>
      </c>
      <c r="Z9" s="13">
        <v>24.535472225111537</v>
      </c>
      <c r="AA9" s="13">
        <v>23.429473807632803</v>
      </c>
      <c r="AB9" s="13">
        <v>23.429473807632803</v>
      </c>
      <c r="AC9" s="13">
        <v>20.042300370390048</v>
      </c>
      <c r="AD9" s="13"/>
      <c r="AE9" s="285">
        <f t="shared" si="16"/>
        <v>-0.19999999999999996</v>
      </c>
      <c r="AF9" s="285">
        <f t="shared" si="17"/>
        <v>-0.14456890773788056</v>
      </c>
      <c r="AG9" s="638"/>
      <c r="AH9" s="13">
        <f t="shared" si="4"/>
        <v>61.306821893176703</v>
      </c>
      <c r="AI9" s="13">
        <f t="shared" si="5"/>
        <v>54.3507549895225</v>
      </c>
      <c r="AJ9" s="13">
        <f t="shared" si="6"/>
        <v>61.700402992134734</v>
      </c>
      <c r="AK9" s="59">
        <f t="shared" si="7"/>
        <v>48.126522569080393</v>
      </c>
      <c r="AL9" s="59">
        <f t="shared" si="8"/>
        <v>59.7093135812677</v>
      </c>
      <c r="AM9" s="59">
        <f t="shared" si="9"/>
        <v>47.964946032744336</v>
      </c>
      <c r="AN9" s="59">
        <f t="shared" si="18"/>
        <v>43.471774178022855</v>
      </c>
      <c r="AP9" s="10" t="s">
        <v>17</v>
      </c>
      <c r="AQ9" s="11"/>
      <c r="AR9" s="11"/>
      <c r="AS9" s="11"/>
      <c r="AT9" s="11"/>
      <c r="AU9" s="11"/>
      <c r="AV9" s="11"/>
      <c r="AW9" s="13">
        <f t="shared" si="19"/>
        <v>115.6575768826992</v>
      </c>
      <c r="AX9" s="13">
        <f t="shared" si="20"/>
        <v>109.82692556121513</v>
      </c>
      <c r="AY9" s="13">
        <f t="shared" si="21"/>
        <v>107.67425961401204</v>
      </c>
      <c r="AZ9" s="13"/>
      <c r="BA9" s="212"/>
      <c r="BB9" s="208"/>
      <c r="BC9" s="13"/>
      <c r="BD9" s="51"/>
      <c r="BE9" s="51"/>
      <c r="BF9" s="51"/>
      <c r="BG9" s="51"/>
      <c r="BH9" s="51"/>
      <c r="BI9" s="51"/>
      <c r="BJ9" s="51"/>
      <c r="BK9" s="51"/>
      <c r="BL9" s="51"/>
      <c r="BM9" s="51"/>
      <c r="BN9" s="51"/>
      <c r="BO9" s="51"/>
      <c r="BP9" s="51"/>
      <c r="BQ9" s="51"/>
      <c r="BR9" s="51"/>
      <c r="BS9" s="15"/>
      <c r="BT9" s="15"/>
      <c r="BU9" s="15"/>
      <c r="BV9" s="15"/>
      <c r="BW9" s="15"/>
      <c r="BX9" s="15"/>
      <c r="BY9" s="15"/>
    </row>
    <row r="10" spans="1:77" x14ac:dyDescent="0.45">
      <c r="A10" s="15"/>
      <c r="B10" s="10" t="s">
        <v>18</v>
      </c>
      <c r="C10" s="13"/>
      <c r="D10" s="13"/>
      <c r="E10" s="13"/>
      <c r="F10" s="13"/>
      <c r="G10" s="13"/>
      <c r="H10" s="13"/>
      <c r="I10" s="13">
        <v>34.264407844604314</v>
      </c>
      <c r="J10" s="13">
        <v>34.242881003836644</v>
      </c>
      <c r="K10" s="13">
        <v>33.328130285293945</v>
      </c>
      <c r="L10" s="13">
        <v>28.060170266805937</v>
      </c>
      <c r="M10" s="208">
        <f t="shared" si="14"/>
        <v>-2.6713602703002937E-2</v>
      </c>
      <c r="N10" s="208">
        <f t="shared" si="15"/>
        <v>-0.15806347290992495</v>
      </c>
      <c r="O10" s="198"/>
      <c r="P10" s="13">
        <v>8.3803925454452006</v>
      </c>
      <c r="Q10" s="13">
        <v>7.9019312765462937</v>
      </c>
      <c r="R10" s="13">
        <v>8.0285169878293576</v>
      </c>
      <c r="S10" s="13">
        <v>9.9535670347834611</v>
      </c>
      <c r="T10" s="13">
        <v>4.976538349752297</v>
      </c>
      <c r="U10" s="13">
        <v>8.696569658462316</v>
      </c>
      <c r="V10" s="13">
        <v>9.3411530948214239</v>
      </c>
      <c r="W10" s="13">
        <v>11.228619900800608</v>
      </c>
      <c r="X10" s="13">
        <v>7.9651892824648467</v>
      </c>
      <c r="Y10" s="13">
        <v>7.8877689103495161</v>
      </c>
      <c r="Z10" s="13">
        <v>7.4767675305904078</v>
      </c>
      <c r="AA10" s="13">
        <v>9.9984045618891741</v>
      </c>
      <c r="AB10" s="13">
        <v>9.9984045618891741</v>
      </c>
      <c r="AC10" s="13">
        <v>6.3102151282796131</v>
      </c>
      <c r="AD10" s="13"/>
      <c r="AE10" s="285">
        <f t="shared" si="16"/>
        <v>-0.19999999999999996</v>
      </c>
      <c r="AF10" s="285">
        <f t="shared" si="17"/>
        <v>-0.36887779553027877</v>
      </c>
      <c r="AG10" s="638"/>
      <c r="AH10" s="13">
        <f t="shared" si="4"/>
        <v>16.282323821991493</v>
      </c>
      <c r="AI10" s="13">
        <f t="shared" si="5"/>
        <v>17.982084022612817</v>
      </c>
      <c r="AJ10" s="13">
        <f t="shared" si="6"/>
        <v>13.673108008214612</v>
      </c>
      <c r="AK10" s="59">
        <f t="shared" si="7"/>
        <v>20.569772995622031</v>
      </c>
      <c r="AL10" s="59">
        <f t="shared" si="8"/>
        <v>15.852958192814363</v>
      </c>
      <c r="AM10" s="59">
        <f t="shared" si="9"/>
        <v>17.475172092479582</v>
      </c>
      <c r="AN10" s="59">
        <f t="shared" si="18"/>
        <v>16.308619690168786</v>
      </c>
      <c r="AP10" s="10" t="s">
        <v>18</v>
      </c>
      <c r="AQ10" s="11"/>
      <c r="AR10" s="11"/>
      <c r="AS10" s="11"/>
      <c r="AT10" s="11"/>
      <c r="AU10" s="11"/>
      <c r="AV10" s="11"/>
      <c r="AW10" s="13">
        <f t="shared" si="19"/>
        <v>34.264407844604314</v>
      </c>
      <c r="AX10" s="13">
        <f t="shared" si="20"/>
        <v>34.242881003836644</v>
      </c>
      <c r="AY10" s="13">
        <f t="shared" si="21"/>
        <v>33.328130285293945</v>
      </c>
      <c r="AZ10" s="13"/>
      <c r="BA10" s="212"/>
      <c r="BB10" s="208"/>
      <c r="BC10" s="13"/>
      <c r="BD10" s="51"/>
      <c r="BE10" s="51"/>
      <c r="BF10" s="51"/>
      <c r="BG10" s="51"/>
      <c r="BH10" s="51"/>
      <c r="BI10" s="51"/>
      <c r="BJ10" s="51"/>
      <c r="BK10" s="51"/>
      <c r="BL10" s="51"/>
      <c r="BM10" s="51"/>
      <c r="BN10" s="51"/>
      <c r="BO10" s="51"/>
      <c r="BP10" s="51"/>
      <c r="BQ10" s="51"/>
      <c r="BR10" s="51"/>
      <c r="BS10" s="15"/>
      <c r="BT10" s="15"/>
      <c r="BU10" s="15"/>
      <c r="BV10" s="15"/>
      <c r="BW10" s="15"/>
      <c r="BX10" s="15"/>
      <c r="BY10" s="15"/>
    </row>
    <row r="11" spans="1:77" x14ac:dyDescent="0.45">
      <c r="A11" s="15"/>
      <c r="B11" s="52" t="s">
        <v>19</v>
      </c>
      <c r="C11" s="54"/>
      <c r="D11" s="54"/>
      <c r="E11" s="54"/>
      <c r="F11" s="54"/>
      <c r="G11" s="54"/>
      <c r="H11" s="54"/>
      <c r="I11" s="611">
        <v>110.30444291354968</v>
      </c>
      <c r="J11" s="611">
        <v>90.370038888808594</v>
      </c>
      <c r="K11" s="611">
        <v>80.579011668820556</v>
      </c>
      <c r="L11" s="611">
        <v>76.728369040986792</v>
      </c>
      <c r="M11" s="217">
        <f t="shared" si="14"/>
        <v>-0.10834373140012621</v>
      </c>
      <c r="N11" s="217">
        <f t="shared" si="15"/>
        <v>-4.7787166261853531E-2</v>
      </c>
      <c r="O11" s="198"/>
      <c r="P11" s="54">
        <v>27.795427454061237</v>
      </c>
      <c r="Q11" s="54">
        <v>27.416418184490631</v>
      </c>
      <c r="R11" s="54">
        <v>26.374408223765258</v>
      </c>
      <c r="S11" s="54">
        <v>28.71818905123255</v>
      </c>
      <c r="T11" s="54">
        <v>24.295999116683063</v>
      </c>
      <c r="U11" s="54">
        <v>13.581257189530376</v>
      </c>
      <c r="V11" s="54">
        <v>24.002276165081589</v>
      </c>
      <c r="W11" s="54">
        <v>28.490506417513568</v>
      </c>
      <c r="X11" s="54">
        <v>21.637449876293935</v>
      </c>
      <c r="Y11" s="54">
        <v>19.625116095542307</v>
      </c>
      <c r="Z11" s="54">
        <v>19.093979678230085</v>
      </c>
      <c r="AA11" s="54">
        <v>20.222466018754233</v>
      </c>
      <c r="AB11" s="54">
        <v>20.222466018754233</v>
      </c>
      <c r="AC11" s="54">
        <v>15.700092876433846</v>
      </c>
      <c r="AD11" s="13"/>
      <c r="AE11" s="624">
        <f t="shared" si="16"/>
        <v>-0.19999999999999996</v>
      </c>
      <c r="AF11" s="624">
        <f t="shared" si="17"/>
        <v>-0.22363114063964085</v>
      </c>
      <c r="AG11" s="638"/>
      <c r="AH11" s="54">
        <f t="shared" si="4"/>
        <v>55.211845638551864</v>
      </c>
      <c r="AI11" s="54">
        <f t="shared" si="5"/>
        <v>55.092597274997807</v>
      </c>
      <c r="AJ11" s="54">
        <f t="shared" si="6"/>
        <v>37.87725630621344</v>
      </c>
      <c r="AK11" s="54">
        <f t="shared" si="7"/>
        <v>52.492782582595154</v>
      </c>
      <c r="AL11" s="54">
        <f t="shared" si="8"/>
        <v>41.262565971836239</v>
      </c>
      <c r="AM11" s="54">
        <f t="shared" si="9"/>
        <v>39.316445696984317</v>
      </c>
      <c r="AN11" s="54">
        <f t="shared" si="18"/>
        <v>35.922558895188075</v>
      </c>
      <c r="AP11" s="52" t="s">
        <v>19</v>
      </c>
      <c r="AQ11" s="281"/>
      <c r="AR11" s="281"/>
      <c r="AS11" s="281"/>
      <c r="AT11" s="281"/>
      <c r="AU11" s="281"/>
      <c r="AV11" s="281"/>
      <c r="AW11" s="54">
        <f t="shared" si="19"/>
        <v>110.30444291354968</v>
      </c>
      <c r="AX11" s="54">
        <f t="shared" si="20"/>
        <v>90.370038888808594</v>
      </c>
      <c r="AY11" s="54">
        <f t="shared" si="21"/>
        <v>80.579011668820556</v>
      </c>
      <c r="AZ11" s="54"/>
      <c r="BA11" s="216"/>
      <c r="BB11" s="217"/>
      <c r="BC11" s="13"/>
      <c r="BD11" s="53"/>
      <c r="BE11" s="53"/>
      <c r="BF11" s="53"/>
      <c r="BG11" s="53"/>
      <c r="BH11" s="53"/>
      <c r="BI11" s="53"/>
      <c r="BJ11" s="53"/>
      <c r="BK11" s="53"/>
      <c r="BL11" s="53"/>
      <c r="BM11" s="53"/>
      <c r="BN11" s="53"/>
      <c r="BO11" s="53"/>
      <c r="BP11" s="53"/>
      <c r="BQ11" s="53"/>
      <c r="BR11" s="53"/>
      <c r="BS11" s="53"/>
      <c r="BT11" s="53"/>
      <c r="BU11" s="53"/>
      <c r="BV11" s="53"/>
      <c r="BW11" s="53"/>
      <c r="BX11" s="53"/>
      <c r="BY11" s="53"/>
    </row>
    <row r="12" spans="1:77" x14ac:dyDescent="0.45">
      <c r="A12" s="15"/>
      <c r="B12" s="20" t="s">
        <v>105</v>
      </c>
      <c r="C12" s="520">
        <v>855</v>
      </c>
      <c r="D12" s="520">
        <v>775</v>
      </c>
      <c r="E12" s="520">
        <v>515</v>
      </c>
      <c r="F12" s="520">
        <v>625</v>
      </c>
      <c r="G12" s="520">
        <v>560</v>
      </c>
      <c r="H12" s="520">
        <v>505</v>
      </c>
      <c r="I12" s="50">
        <f>SUM(I13:I17)</f>
        <v>476.430635159931</v>
      </c>
      <c r="J12" s="50">
        <f t="shared" ref="J12:K12" si="22">SUM(J13:J17)</f>
        <v>421.8531526017257</v>
      </c>
      <c r="K12" s="50">
        <f t="shared" si="22"/>
        <v>421.87390410749555</v>
      </c>
      <c r="L12" s="50">
        <f>SUM(L13:L17)</f>
        <v>412.22779497689282</v>
      </c>
      <c r="M12" s="492">
        <f t="shared" si="14"/>
        <v>4.9191301859208281E-5</v>
      </c>
      <c r="N12" s="210">
        <f t="shared" si="15"/>
        <v>-2.2864910668057958E-2</v>
      </c>
      <c r="O12" s="198"/>
      <c r="P12" s="50">
        <f>SUM(P13:P17)</f>
        <v>120.42156307523403</v>
      </c>
      <c r="Q12" s="50">
        <f t="shared" ref="Q12:Z12" si="23">SUM(Q13:Q17)</f>
        <v>119.06155789697736</v>
      </c>
      <c r="R12" s="50">
        <f t="shared" si="23"/>
        <v>116.36293057612887</v>
      </c>
      <c r="S12" s="50">
        <f t="shared" si="23"/>
        <v>120.58458361159079</v>
      </c>
      <c r="T12" s="50">
        <f t="shared" si="23"/>
        <v>69.809405185220342</v>
      </c>
      <c r="U12" s="50">
        <f t="shared" si="23"/>
        <v>96.904222592227029</v>
      </c>
      <c r="V12" s="50">
        <f t="shared" si="23"/>
        <v>121.2791645185137</v>
      </c>
      <c r="W12" s="50">
        <f t="shared" si="23"/>
        <v>133.86036030576454</v>
      </c>
      <c r="X12" s="50">
        <f t="shared" si="23"/>
        <v>117.89881506309163</v>
      </c>
      <c r="Y12" s="50">
        <f t="shared" si="23"/>
        <v>97.584976646852652</v>
      </c>
      <c r="Z12" s="50">
        <f t="shared" si="23"/>
        <v>104.18920003162928</v>
      </c>
      <c r="AA12" s="50">
        <f>SUM(AA13:AA17)</f>
        <v>102.20091236592197</v>
      </c>
      <c r="AB12" s="50">
        <f>SUM(AB13:AB17)</f>
        <v>98.434765903423795</v>
      </c>
      <c r="AC12" s="50">
        <f>SUM(AC13:AC17)</f>
        <v>92.262478603167168</v>
      </c>
      <c r="AD12" s="50"/>
      <c r="AE12" s="284">
        <f t="shared" si="16"/>
        <v>-5.4542186989980146E-2</v>
      </c>
      <c r="AF12" s="284">
        <f t="shared" si="17"/>
        <v>-6.2704342755407927E-2</v>
      </c>
      <c r="AG12" s="638"/>
      <c r="AH12" s="50">
        <f t="shared" si="4"/>
        <v>239.4831209722114</v>
      </c>
      <c r="AI12" s="50">
        <f t="shared" si="5"/>
        <v>236.94751418771966</v>
      </c>
      <c r="AJ12" s="50">
        <f t="shared" si="6"/>
        <v>166.71362777744736</v>
      </c>
      <c r="AK12" s="50">
        <f t="shared" si="7"/>
        <v>255.13952482427823</v>
      </c>
      <c r="AL12" s="50">
        <f t="shared" si="8"/>
        <v>215.48379170994428</v>
      </c>
      <c r="AM12" s="50">
        <f t="shared" si="9"/>
        <v>206.39011239755126</v>
      </c>
      <c r="AN12" s="50">
        <f t="shared" si="18"/>
        <v>190.69724450659095</v>
      </c>
      <c r="AP12" s="20" t="s">
        <v>5</v>
      </c>
      <c r="AQ12" s="50">
        <f t="shared" ref="AQ12:AV12" si="24">C12</f>
        <v>855</v>
      </c>
      <c r="AR12" s="50">
        <f t="shared" si="24"/>
        <v>775</v>
      </c>
      <c r="AS12" s="50">
        <f t="shared" si="24"/>
        <v>515</v>
      </c>
      <c r="AT12" s="50">
        <f t="shared" si="24"/>
        <v>625</v>
      </c>
      <c r="AU12" s="50">
        <f t="shared" si="24"/>
        <v>560</v>
      </c>
      <c r="AV12" s="50">
        <f t="shared" si="24"/>
        <v>505</v>
      </c>
      <c r="AW12" s="50">
        <f t="shared" si="19"/>
        <v>476.430635159931</v>
      </c>
      <c r="AX12" s="50">
        <f t="shared" si="20"/>
        <v>421.8531526017257</v>
      </c>
      <c r="AY12" s="50">
        <f t="shared" si="21"/>
        <v>421.87390410749555</v>
      </c>
      <c r="AZ12" s="50">
        <f>L12</f>
        <v>412.22779497689282</v>
      </c>
      <c r="BA12" s="210">
        <f>M12</f>
        <v>4.9191301859208281E-5</v>
      </c>
      <c r="BB12" s="210">
        <f>N12</f>
        <v>-2.2864910668057958E-2</v>
      </c>
      <c r="BC12" s="59"/>
      <c r="BD12" s="50">
        <f t="shared" ref="BD12:BQ12" si="25">P12</f>
        <v>120.42156307523403</v>
      </c>
      <c r="BE12" s="50">
        <f t="shared" si="25"/>
        <v>119.06155789697736</v>
      </c>
      <c r="BF12" s="50">
        <f t="shared" si="25"/>
        <v>116.36293057612887</v>
      </c>
      <c r="BG12" s="50">
        <f t="shared" si="25"/>
        <v>120.58458361159079</v>
      </c>
      <c r="BH12" s="50">
        <f t="shared" si="25"/>
        <v>69.809405185220342</v>
      </c>
      <c r="BI12" s="50">
        <f t="shared" si="25"/>
        <v>96.904222592227029</v>
      </c>
      <c r="BJ12" s="50">
        <f t="shared" si="25"/>
        <v>121.2791645185137</v>
      </c>
      <c r="BK12" s="50">
        <f t="shared" si="25"/>
        <v>133.86036030576454</v>
      </c>
      <c r="BL12" s="50">
        <f t="shared" si="25"/>
        <v>117.89881506309163</v>
      </c>
      <c r="BM12" s="50">
        <f t="shared" si="25"/>
        <v>97.584976646852652</v>
      </c>
      <c r="BN12" s="50">
        <f t="shared" si="25"/>
        <v>104.18920003162928</v>
      </c>
      <c r="BO12" s="50">
        <f t="shared" si="25"/>
        <v>102.20091236592197</v>
      </c>
      <c r="BP12" s="50">
        <f t="shared" si="25"/>
        <v>98.434765903423795</v>
      </c>
      <c r="BQ12" s="50">
        <f t="shared" si="25"/>
        <v>92.262478603167168</v>
      </c>
      <c r="BR12" s="50"/>
      <c r="BS12" s="50">
        <f t="shared" ref="BS12:BY12" si="26">AH12</f>
        <v>239.4831209722114</v>
      </c>
      <c r="BT12" s="50">
        <f t="shared" si="26"/>
        <v>236.94751418771966</v>
      </c>
      <c r="BU12" s="50">
        <f t="shared" si="26"/>
        <v>166.71362777744736</v>
      </c>
      <c r="BV12" s="50">
        <f t="shared" si="26"/>
        <v>255.13952482427823</v>
      </c>
      <c r="BW12" s="50">
        <f t="shared" si="26"/>
        <v>215.48379170994428</v>
      </c>
      <c r="BX12" s="50">
        <f t="shared" si="26"/>
        <v>206.39011239755126</v>
      </c>
      <c r="BY12" s="50">
        <f t="shared" si="26"/>
        <v>190.69724450659095</v>
      </c>
    </row>
    <row r="13" spans="1:77" x14ac:dyDescent="0.45">
      <c r="A13" s="15"/>
      <c r="B13" s="10" t="s">
        <v>15</v>
      </c>
      <c r="C13" s="521"/>
      <c r="D13" s="521"/>
      <c r="E13" s="521"/>
      <c r="F13" s="521"/>
      <c r="G13" s="521"/>
      <c r="H13" s="521"/>
      <c r="I13" s="13">
        <v>3.15</v>
      </c>
      <c r="J13" s="13">
        <v>2.85</v>
      </c>
      <c r="K13" s="13">
        <v>2.95</v>
      </c>
      <c r="L13" s="13">
        <v>2.95</v>
      </c>
      <c r="M13" s="208">
        <f t="shared" si="14"/>
        <v>3.5087719298245723E-2</v>
      </c>
      <c r="N13" s="208">
        <f t="shared" si="15"/>
        <v>0</v>
      </c>
      <c r="O13" s="198"/>
      <c r="P13" s="13">
        <v>0.77962500000000001</v>
      </c>
      <c r="Q13" s="13">
        <v>0.77174999999999994</v>
      </c>
      <c r="R13" s="13">
        <v>0.78749999999999998</v>
      </c>
      <c r="S13" s="13">
        <v>0.8111250000000001</v>
      </c>
      <c r="T13" s="13">
        <v>0.75</v>
      </c>
      <c r="U13" s="13">
        <v>0.55000000000000004</v>
      </c>
      <c r="V13" s="13">
        <v>0.75</v>
      </c>
      <c r="W13" s="13">
        <v>0.80000000000000027</v>
      </c>
      <c r="X13" s="13">
        <v>0.72</v>
      </c>
      <c r="Y13" s="13">
        <v>0.7</v>
      </c>
      <c r="Z13" s="13">
        <v>0.76</v>
      </c>
      <c r="AA13" s="13">
        <v>0.77000000000000046</v>
      </c>
      <c r="AB13" s="13">
        <v>0.70000000000000007</v>
      </c>
      <c r="AC13" s="13">
        <v>0.68</v>
      </c>
      <c r="AD13" s="13"/>
      <c r="AE13" s="285">
        <f t="shared" si="16"/>
        <v>-2.857142857142847E-2</v>
      </c>
      <c r="AF13" s="285">
        <f t="shared" si="17"/>
        <v>-2.8571428571428581E-2</v>
      </c>
      <c r="AG13" s="638"/>
      <c r="AH13" s="7">
        <f t="shared" si="4"/>
        <v>1.5513749999999999</v>
      </c>
      <c r="AI13" s="7">
        <f t="shared" si="5"/>
        <v>1.5986250000000002</v>
      </c>
      <c r="AJ13" s="7">
        <f t="shared" si="6"/>
        <v>1.3</v>
      </c>
      <c r="AK13" s="59">
        <f t="shared" si="7"/>
        <v>1.5500000000000003</v>
      </c>
      <c r="AL13" s="59">
        <f t="shared" si="8"/>
        <v>1.42</v>
      </c>
      <c r="AM13" s="59">
        <f t="shared" si="9"/>
        <v>1.5300000000000005</v>
      </c>
      <c r="AN13" s="59">
        <f t="shared" si="18"/>
        <v>1.3800000000000001</v>
      </c>
      <c r="AP13" s="10" t="s">
        <v>15</v>
      </c>
      <c r="AQ13" s="13"/>
      <c r="AR13" s="13"/>
      <c r="AS13" s="13"/>
      <c r="AT13" s="13"/>
      <c r="AU13" s="13"/>
      <c r="AV13" s="13"/>
      <c r="AW13" s="13">
        <f t="shared" si="19"/>
        <v>3.15</v>
      </c>
      <c r="AX13" s="13">
        <f t="shared" si="20"/>
        <v>2.85</v>
      </c>
      <c r="AY13" s="13">
        <f t="shared" si="21"/>
        <v>2.95</v>
      </c>
      <c r="AZ13" s="13"/>
      <c r="BA13" s="212"/>
      <c r="BB13" s="208"/>
      <c r="BC13" s="196"/>
      <c r="BD13" s="51"/>
      <c r="BE13" s="51"/>
      <c r="BF13" s="51"/>
      <c r="BG13" s="51"/>
      <c r="BH13" s="51"/>
      <c r="BI13" s="51"/>
      <c r="BJ13" s="51"/>
      <c r="BK13" s="51"/>
      <c r="BL13" s="51"/>
      <c r="BM13" s="51"/>
      <c r="BN13" s="51"/>
      <c r="BO13" s="51"/>
      <c r="BP13" s="51"/>
      <c r="BQ13" s="51"/>
      <c r="BR13" s="51"/>
      <c r="BS13" s="15"/>
      <c r="BT13" s="15"/>
      <c r="BU13" s="15"/>
      <c r="BV13" s="15"/>
      <c r="BW13" s="15"/>
      <c r="BX13" s="15"/>
      <c r="BY13" s="15"/>
    </row>
    <row r="14" spans="1:77" x14ac:dyDescent="0.45">
      <c r="A14" s="15"/>
      <c r="B14" s="10" t="s">
        <v>16</v>
      </c>
      <c r="C14" s="13"/>
      <c r="D14" s="13"/>
      <c r="E14" s="13"/>
      <c r="F14" s="13"/>
      <c r="G14" s="13"/>
      <c r="H14" s="13"/>
      <c r="I14" s="13">
        <v>4.0467857340539544</v>
      </c>
      <c r="J14" s="13">
        <v>3.6073606963774925</v>
      </c>
      <c r="K14" s="13">
        <v>3.3179858024816213</v>
      </c>
      <c r="L14" s="13">
        <v>3.4507052345808864</v>
      </c>
      <c r="M14" s="208">
        <f t="shared" si="14"/>
        <v>-8.0217898417106137E-2</v>
      </c>
      <c r="N14" s="208">
        <f t="shared" si="15"/>
        <v>4.0000000000000036E-2</v>
      </c>
      <c r="O14" s="198"/>
      <c r="P14" s="13">
        <v>0.95099464750267926</v>
      </c>
      <c r="Q14" s="13">
        <v>0.98134554050808409</v>
      </c>
      <c r="R14" s="13">
        <v>1.0319303621837586</v>
      </c>
      <c r="S14" s="13">
        <v>1.0825151838594329</v>
      </c>
      <c r="T14" s="13">
        <v>0.90711806319226129</v>
      </c>
      <c r="U14" s="13">
        <v>0.70877706358876735</v>
      </c>
      <c r="V14" s="13">
        <v>1.0227414708181888</v>
      </c>
      <c r="W14" s="13">
        <v>0.96872409877827415</v>
      </c>
      <c r="X14" s="13">
        <v>0.82881506309164643</v>
      </c>
      <c r="Y14" s="13">
        <v>0.89241230521907855</v>
      </c>
      <c r="Z14" s="13">
        <v>0.87952796899966423</v>
      </c>
      <c r="AA14" s="13">
        <v>0.71723046517123212</v>
      </c>
      <c r="AB14" s="13">
        <v>0.89495219274812843</v>
      </c>
      <c r="AC14" s="13">
        <v>0.92379891277861914</v>
      </c>
      <c r="AD14" s="13"/>
      <c r="AE14" s="285">
        <f t="shared" si="16"/>
        <v>3.5170523059781855E-2</v>
      </c>
      <c r="AF14" s="285">
        <f>IF(ISERROR(AC14/AB14),"N/A",IF(AB14&lt;0,"N/A",IF(AC14&lt;0,"N/A",IF(AC14/AB14-1&gt;300%,"&gt;±300%",IF(AC14/AB14-1&lt;-300%,"&gt;±300%",AC14/AB14-1)))))</f>
        <v>3.2232693840227533E-2</v>
      </c>
      <c r="AG14" s="638"/>
      <c r="AH14" s="7">
        <f t="shared" si="4"/>
        <v>1.9323401880107633</v>
      </c>
      <c r="AI14" s="7">
        <f t="shared" si="5"/>
        <v>2.1144455460431915</v>
      </c>
      <c r="AJ14" s="7">
        <f t="shared" si="6"/>
        <v>1.6158951267810286</v>
      </c>
      <c r="AK14" s="59">
        <f t="shared" si="7"/>
        <v>1.9914655695964629</v>
      </c>
      <c r="AL14" s="59">
        <f t="shared" si="8"/>
        <v>1.7212273683107249</v>
      </c>
      <c r="AM14" s="59">
        <f t="shared" si="9"/>
        <v>1.5967584341708965</v>
      </c>
      <c r="AN14" s="59">
        <f t="shared" si="18"/>
        <v>1.8187511055267476</v>
      </c>
      <c r="AP14" s="10" t="s">
        <v>16</v>
      </c>
      <c r="AQ14" s="13"/>
      <c r="AR14" s="13"/>
      <c r="AS14" s="13"/>
      <c r="AT14" s="13"/>
      <c r="AU14" s="13"/>
      <c r="AV14" s="13"/>
      <c r="AW14" s="13">
        <f t="shared" si="19"/>
        <v>4.0467857340539544</v>
      </c>
      <c r="AX14" s="13">
        <f t="shared" si="20"/>
        <v>3.6073606963774925</v>
      </c>
      <c r="AY14" s="13">
        <f t="shared" si="21"/>
        <v>3.3179858024816213</v>
      </c>
      <c r="AZ14" s="219"/>
      <c r="BA14" s="212"/>
      <c r="BB14" s="208"/>
      <c r="BC14" s="196"/>
      <c r="BD14" s="51"/>
      <c r="BE14" s="51"/>
      <c r="BF14" s="51"/>
      <c r="BG14" s="51"/>
      <c r="BH14" s="51"/>
      <c r="BI14" s="51"/>
      <c r="BJ14" s="51"/>
      <c r="BK14" s="51"/>
      <c r="BL14" s="51"/>
      <c r="BM14" s="51"/>
      <c r="BN14" s="51"/>
      <c r="BO14" s="51"/>
      <c r="BP14" s="51"/>
      <c r="BQ14" s="51"/>
      <c r="BR14" s="51"/>
      <c r="BS14" s="15"/>
      <c r="BT14" s="15"/>
      <c r="BU14" s="15"/>
      <c r="BV14" s="15"/>
      <c r="BW14" s="15"/>
      <c r="BX14" s="15"/>
      <c r="BY14" s="15"/>
    </row>
    <row r="15" spans="1:77" x14ac:dyDescent="0.45">
      <c r="A15" s="15"/>
      <c r="B15" s="10" t="s">
        <v>17</v>
      </c>
      <c r="C15" s="13"/>
      <c r="D15" s="13"/>
      <c r="E15" s="13"/>
      <c r="F15" s="13"/>
      <c r="G15" s="13"/>
      <c r="H15" s="13"/>
      <c r="I15" s="13">
        <v>187.4376351734617</v>
      </c>
      <c r="J15" s="13">
        <v>162.41693582805777</v>
      </c>
      <c r="K15" s="13">
        <v>160</v>
      </c>
      <c r="L15" s="13">
        <v>185</v>
      </c>
      <c r="M15" s="208">
        <f t="shared" si="14"/>
        <v>-1.4881057912682571E-2</v>
      </c>
      <c r="N15" s="208">
        <f t="shared" si="15"/>
        <v>0.15625</v>
      </c>
      <c r="O15" s="198"/>
      <c r="P15" s="13">
        <v>46.859408793365425</v>
      </c>
      <c r="Q15" s="13">
        <v>46.859408793365425</v>
      </c>
      <c r="R15" s="13">
        <v>46.859408793365425</v>
      </c>
      <c r="S15" s="13">
        <v>46.859408793365425</v>
      </c>
      <c r="T15" s="13">
        <v>42.2</v>
      </c>
      <c r="U15" s="13">
        <v>35.870000000000005</v>
      </c>
      <c r="V15" s="13">
        <v>42.173467914028883</v>
      </c>
      <c r="W15" s="13">
        <v>42.173467914028883</v>
      </c>
      <c r="X15" s="13">
        <v>40</v>
      </c>
      <c r="Y15" s="13">
        <v>40</v>
      </c>
      <c r="Z15" s="13">
        <v>40</v>
      </c>
      <c r="AA15" s="13">
        <v>40</v>
      </c>
      <c r="AB15" s="13">
        <v>42</v>
      </c>
      <c r="AC15" s="13">
        <v>42.800000000000004</v>
      </c>
      <c r="AD15" s="13"/>
      <c r="AE15" s="285">
        <f t="shared" si="16"/>
        <v>7.0000000000000062E-2</v>
      </c>
      <c r="AF15" s="285">
        <f t="shared" si="17"/>
        <v>1.9047619047619202E-2</v>
      </c>
      <c r="AG15" s="638"/>
      <c r="AH15" s="7">
        <f t="shared" si="4"/>
        <v>93.71881758673085</v>
      </c>
      <c r="AI15" s="7">
        <f t="shared" si="5"/>
        <v>93.71881758673085</v>
      </c>
      <c r="AJ15" s="7">
        <f t="shared" si="6"/>
        <v>78.070000000000007</v>
      </c>
      <c r="AK15" s="59">
        <f t="shared" si="7"/>
        <v>84.346935828057767</v>
      </c>
      <c r="AL15" s="59">
        <f t="shared" si="8"/>
        <v>80</v>
      </c>
      <c r="AM15" s="59">
        <f t="shared" si="9"/>
        <v>80</v>
      </c>
      <c r="AN15" s="59">
        <f t="shared" si="18"/>
        <v>84.800000000000011</v>
      </c>
      <c r="AP15" s="10" t="s">
        <v>17</v>
      </c>
      <c r="AQ15" s="13"/>
      <c r="AR15" s="13"/>
      <c r="AS15" s="13"/>
      <c r="AT15" s="13"/>
      <c r="AU15" s="13"/>
      <c r="AV15" s="13"/>
      <c r="AW15" s="13">
        <f t="shared" si="19"/>
        <v>187.4376351734617</v>
      </c>
      <c r="AX15" s="13">
        <f t="shared" si="20"/>
        <v>162.41693582805777</v>
      </c>
      <c r="AY15" s="13">
        <f t="shared" si="21"/>
        <v>160</v>
      </c>
      <c r="AZ15" s="13"/>
      <c r="BA15" s="212"/>
      <c r="BB15" s="208"/>
      <c r="BC15" s="27"/>
      <c r="BD15" s="51"/>
      <c r="BE15" s="51"/>
      <c r="BF15" s="51"/>
      <c r="BG15" s="51"/>
      <c r="BH15" s="51"/>
      <c r="BI15" s="51"/>
      <c r="BJ15" s="51"/>
      <c r="BK15" s="51"/>
      <c r="BL15" s="51"/>
      <c r="BM15" s="51"/>
      <c r="BN15" s="51"/>
      <c r="BO15" s="51"/>
      <c r="BP15" s="51"/>
      <c r="BQ15" s="51"/>
      <c r="BR15" s="51"/>
      <c r="BS15" s="15"/>
      <c r="BT15" s="15"/>
      <c r="BU15" s="15"/>
      <c r="BV15" s="15"/>
      <c r="BW15" s="15"/>
      <c r="BX15" s="15"/>
      <c r="BY15" s="15"/>
    </row>
    <row r="16" spans="1:77" x14ac:dyDescent="0.45">
      <c r="A16" s="15"/>
      <c r="B16" s="10" t="s">
        <v>18</v>
      </c>
      <c r="C16" s="13"/>
      <c r="D16" s="13"/>
      <c r="E16" s="13"/>
      <c r="F16" s="13"/>
      <c r="G16" s="13"/>
      <c r="H16" s="13"/>
      <c r="I16" s="13">
        <v>276.49621425241537</v>
      </c>
      <c r="J16" s="13">
        <v>247.87885607729038</v>
      </c>
      <c r="K16" s="13">
        <v>250.20591830501394</v>
      </c>
      <c r="L16" s="13">
        <v>215.17708974231198</v>
      </c>
      <c r="M16" s="208">
        <f t="shared" si="14"/>
        <v>9.3879012697959396E-3</v>
      </c>
      <c r="N16" s="208">
        <f t="shared" si="15"/>
        <v>-0.14000000000000001</v>
      </c>
      <c r="O16" s="198"/>
      <c r="P16" s="13">
        <v>70.50653463436592</v>
      </c>
      <c r="Q16" s="13">
        <v>69.124053563103843</v>
      </c>
      <c r="R16" s="13">
        <v>66.359091420579688</v>
      </c>
      <c r="S16" s="13">
        <v>70.50653463436592</v>
      </c>
      <c r="T16" s="13">
        <v>24.677287122028069</v>
      </c>
      <c r="U16" s="13">
        <v>58.755445528638262</v>
      </c>
      <c r="V16" s="13">
        <v>76.312955133666634</v>
      </c>
      <c r="W16" s="13">
        <v>88.133168292957407</v>
      </c>
      <c r="X16" s="13">
        <v>75</v>
      </c>
      <c r="Y16" s="13">
        <v>54.642564341633587</v>
      </c>
      <c r="Z16" s="13">
        <v>61.199672062629624</v>
      </c>
      <c r="AA16" s="13">
        <v>59.363681900750734</v>
      </c>
      <c r="AB16" s="13">
        <v>53.427313710675662</v>
      </c>
      <c r="AC16" s="13">
        <v>46.446179690388547</v>
      </c>
      <c r="AD16" s="13"/>
      <c r="AE16" s="285">
        <f t="shared" si="16"/>
        <v>-0.15000000000000002</v>
      </c>
      <c r="AF16" s="285">
        <f t="shared" si="17"/>
        <v>-0.13066601210931117</v>
      </c>
      <c r="AG16" s="638"/>
      <c r="AH16" s="7">
        <f t="shared" si="4"/>
        <v>139.63058819746976</v>
      </c>
      <c r="AI16" s="7">
        <f t="shared" si="5"/>
        <v>136.86562605494561</v>
      </c>
      <c r="AJ16" s="7">
        <f t="shared" si="6"/>
        <v>83.432732650666338</v>
      </c>
      <c r="AK16" s="59">
        <f t="shared" si="7"/>
        <v>164.44612342662404</v>
      </c>
      <c r="AL16" s="59">
        <f t="shared" si="8"/>
        <v>129.6425643416336</v>
      </c>
      <c r="AM16" s="59">
        <f t="shared" si="9"/>
        <v>120.56335396338037</v>
      </c>
      <c r="AN16" s="59">
        <f t="shared" si="18"/>
        <v>99.873493401064209</v>
      </c>
      <c r="AP16" s="10" t="s">
        <v>18</v>
      </c>
      <c r="AQ16" s="13"/>
      <c r="AR16" s="13"/>
      <c r="AS16" s="13"/>
      <c r="AT16" s="13"/>
      <c r="AU16" s="13"/>
      <c r="AV16" s="13"/>
      <c r="AW16" s="13">
        <f t="shared" si="19"/>
        <v>276.49621425241537</v>
      </c>
      <c r="AX16" s="13">
        <f t="shared" si="20"/>
        <v>247.87885607729038</v>
      </c>
      <c r="AY16" s="13">
        <f t="shared" si="21"/>
        <v>250.20591830501394</v>
      </c>
      <c r="AZ16" s="13"/>
      <c r="BA16" s="212"/>
      <c r="BB16" s="208"/>
      <c r="BC16" s="27"/>
      <c r="BD16" s="51"/>
      <c r="BE16" s="51"/>
      <c r="BF16" s="51"/>
      <c r="BG16" s="51"/>
      <c r="BH16" s="51"/>
      <c r="BI16" s="51"/>
      <c r="BJ16" s="51"/>
      <c r="BK16" s="51"/>
      <c r="BL16" s="51"/>
      <c r="BM16" s="51"/>
      <c r="BN16" s="51"/>
      <c r="BO16" s="51"/>
      <c r="BP16" s="51"/>
      <c r="BQ16" s="51"/>
      <c r="BR16" s="51"/>
      <c r="BS16" s="15"/>
      <c r="BT16" s="15"/>
      <c r="BU16" s="15"/>
      <c r="BV16" s="15"/>
      <c r="BW16" s="15"/>
      <c r="BX16" s="15"/>
      <c r="BY16" s="15"/>
    </row>
    <row r="17" spans="1:77" x14ac:dyDescent="0.45">
      <c r="A17" s="15"/>
      <c r="B17" s="52" t="s">
        <v>19</v>
      </c>
      <c r="C17" s="54"/>
      <c r="D17" s="54"/>
      <c r="E17" s="54"/>
      <c r="F17" s="54"/>
      <c r="G17" s="54"/>
      <c r="H17" s="54"/>
      <c r="I17" s="54">
        <v>5.3</v>
      </c>
      <c r="J17" s="54">
        <v>5.0999999999999996</v>
      </c>
      <c r="K17" s="54">
        <v>5.4</v>
      </c>
      <c r="L17" s="54">
        <v>5.65</v>
      </c>
      <c r="M17" s="217">
        <f t="shared" si="14"/>
        <v>5.8823529411764941E-2</v>
      </c>
      <c r="N17" s="217">
        <f t="shared" si="15"/>
        <v>4.629629629629628E-2</v>
      </c>
      <c r="O17" s="198"/>
      <c r="P17" s="54">
        <v>1.325</v>
      </c>
      <c r="Q17" s="54">
        <v>1.325</v>
      </c>
      <c r="R17" s="54">
        <v>1.325</v>
      </c>
      <c r="S17" s="54">
        <v>1.325</v>
      </c>
      <c r="T17" s="54">
        <v>1.2749999999999999</v>
      </c>
      <c r="U17" s="54">
        <v>1.02</v>
      </c>
      <c r="V17" s="54">
        <v>1.02</v>
      </c>
      <c r="W17" s="54">
        <v>1.7849999999999997</v>
      </c>
      <c r="X17" s="54">
        <v>1.35</v>
      </c>
      <c r="Y17" s="54">
        <v>1.35</v>
      </c>
      <c r="Z17" s="54">
        <v>1.35</v>
      </c>
      <c r="AA17" s="54">
        <v>1.35</v>
      </c>
      <c r="AB17" s="54">
        <v>1.4125000000000001</v>
      </c>
      <c r="AC17" s="54">
        <v>1.4125000000000001</v>
      </c>
      <c r="AD17" s="13"/>
      <c r="AE17" s="624">
        <f t="shared" si="16"/>
        <v>4.629629629629628E-2</v>
      </c>
      <c r="AF17" s="624">
        <f t="shared" si="17"/>
        <v>0</v>
      </c>
      <c r="AG17" s="638"/>
      <c r="AH17" s="54">
        <f t="shared" si="4"/>
        <v>2.65</v>
      </c>
      <c r="AI17" s="54">
        <f t="shared" si="5"/>
        <v>2.65</v>
      </c>
      <c r="AJ17" s="54">
        <f t="shared" si="6"/>
        <v>2.2949999999999999</v>
      </c>
      <c r="AK17" s="516">
        <f t="shared" si="7"/>
        <v>2.8049999999999997</v>
      </c>
      <c r="AL17" s="620">
        <f t="shared" si="8"/>
        <v>2.7</v>
      </c>
      <c r="AM17" s="620">
        <f t="shared" si="9"/>
        <v>2.7</v>
      </c>
      <c r="AN17" s="620">
        <f t="shared" si="18"/>
        <v>2.8250000000000002</v>
      </c>
      <c r="AP17" s="52" t="s">
        <v>19</v>
      </c>
      <c r="AQ17" s="54"/>
      <c r="AR17" s="54"/>
      <c r="AS17" s="54"/>
      <c r="AT17" s="54"/>
      <c r="AU17" s="54"/>
      <c r="AV17" s="54"/>
      <c r="AW17" s="54">
        <f t="shared" si="19"/>
        <v>5.3</v>
      </c>
      <c r="AX17" s="54">
        <f t="shared" si="20"/>
        <v>5.0999999999999996</v>
      </c>
      <c r="AY17" s="54">
        <f t="shared" si="21"/>
        <v>5.4</v>
      </c>
      <c r="AZ17" s="54"/>
      <c r="BA17" s="216"/>
      <c r="BB17" s="217"/>
      <c r="BC17" s="27"/>
      <c r="BD17" s="53"/>
      <c r="BE17" s="53"/>
      <c r="BF17" s="53"/>
      <c r="BG17" s="53"/>
      <c r="BH17" s="53"/>
      <c r="BI17" s="53"/>
      <c r="BJ17" s="53"/>
      <c r="BK17" s="53"/>
      <c r="BL17" s="53"/>
      <c r="BM17" s="53"/>
      <c r="BN17" s="53"/>
      <c r="BO17" s="53"/>
      <c r="BP17" s="53"/>
      <c r="BQ17" s="53"/>
      <c r="BR17" s="53"/>
      <c r="BS17" s="53"/>
      <c r="BT17" s="53"/>
      <c r="BU17" s="53"/>
      <c r="BV17" s="53"/>
      <c r="BW17" s="53"/>
      <c r="BX17" s="53"/>
      <c r="BY17" s="53"/>
    </row>
    <row r="18" spans="1:77" x14ac:dyDescent="0.45">
      <c r="A18" s="15"/>
      <c r="B18" s="20" t="s">
        <v>106</v>
      </c>
      <c r="C18" s="520">
        <v>25</v>
      </c>
      <c r="D18" s="520">
        <v>25</v>
      </c>
      <c r="E18" s="520">
        <v>20</v>
      </c>
      <c r="F18" s="520">
        <v>25</v>
      </c>
      <c r="G18" s="520">
        <v>30</v>
      </c>
      <c r="H18" s="520">
        <v>30</v>
      </c>
      <c r="I18" s="50">
        <f>SUM(I19:I23)</f>
        <v>72.150791990815534</v>
      </c>
      <c r="J18" s="50">
        <f t="shared" ref="J18:L18" si="27">SUM(J19:J23)</f>
        <v>66.627337301231364</v>
      </c>
      <c r="K18" s="50">
        <f t="shared" si="27"/>
        <v>66.856828241702559</v>
      </c>
      <c r="L18" s="50">
        <f t="shared" si="27"/>
        <v>69.841520651679971</v>
      </c>
      <c r="M18" s="492">
        <f t="shared" si="14"/>
        <v>3.4443960957593056E-3</v>
      </c>
      <c r="N18" s="210">
        <f t="shared" si="15"/>
        <v>4.4643045272609649E-2</v>
      </c>
      <c r="O18" s="198"/>
      <c r="P18" s="50">
        <f>SUM(P19:P23)</f>
        <v>18.759205917612039</v>
      </c>
      <c r="Q18" s="50">
        <f t="shared" ref="Q18:AC18" si="28">SUM(Q19:Q23)</f>
        <v>17.316190077795728</v>
      </c>
      <c r="R18" s="50">
        <f t="shared" si="28"/>
        <v>17.135813097818691</v>
      </c>
      <c r="S18" s="50">
        <f t="shared" si="28"/>
        <v>18.939582897589077</v>
      </c>
      <c r="T18" s="50">
        <f t="shared" si="28"/>
        <v>16.617477895485496</v>
      </c>
      <c r="U18" s="50">
        <f t="shared" si="28"/>
        <v>15.493786191151997</v>
      </c>
      <c r="V18" s="50">
        <f t="shared" si="28"/>
        <v>17.182083703359783</v>
      </c>
      <c r="W18" s="50">
        <f t="shared" si="28"/>
        <v>26.083989511234069</v>
      </c>
      <c r="X18" s="50">
        <f t="shared" si="28"/>
        <v>16.135681123209515</v>
      </c>
      <c r="Y18" s="50">
        <f t="shared" si="28"/>
        <v>16.535043052136917</v>
      </c>
      <c r="Z18" s="50">
        <f t="shared" si="28"/>
        <v>17.029095029033705</v>
      </c>
      <c r="AA18" s="50">
        <f t="shared" si="28"/>
        <v>17.157009037322428</v>
      </c>
      <c r="AB18" s="50">
        <f t="shared" si="28"/>
        <v>17.460380162919993</v>
      </c>
      <c r="AC18" s="50">
        <f t="shared" si="28"/>
        <v>17.460380162919993</v>
      </c>
      <c r="AD18" s="50"/>
      <c r="AE18" s="284">
        <f t="shared" si="16"/>
        <v>5.5962183337858962E-2</v>
      </c>
      <c r="AF18" s="284">
        <f t="shared" si="17"/>
        <v>0</v>
      </c>
      <c r="AG18" s="638"/>
      <c r="AH18" s="50">
        <f t="shared" si="4"/>
        <v>36.075395995407767</v>
      </c>
      <c r="AI18" s="50">
        <f t="shared" si="5"/>
        <v>36.075395995407767</v>
      </c>
      <c r="AJ18" s="50">
        <f t="shared" si="6"/>
        <v>32.11126408663749</v>
      </c>
      <c r="AK18" s="50">
        <f t="shared" si="7"/>
        <v>43.266073214593852</v>
      </c>
      <c r="AL18" s="50">
        <f t="shared" si="8"/>
        <v>32.670724175346436</v>
      </c>
      <c r="AM18" s="50">
        <f t="shared" si="9"/>
        <v>34.186104066356137</v>
      </c>
      <c r="AN18" s="50">
        <f t="shared" si="18"/>
        <v>34.920760325839986</v>
      </c>
      <c r="AP18" s="20" t="s">
        <v>6</v>
      </c>
      <c r="AQ18" s="50">
        <f t="shared" ref="AQ18:AV18" si="29">C18</f>
        <v>25</v>
      </c>
      <c r="AR18" s="50">
        <f t="shared" si="29"/>
        <v>25</v>
      </c>
      <c r="AS18" s="50">
        <f t="shared" si="29"/>
        <v>20</v>
      </c>
      <c r="AT18" s="50">
        <f t="shared" si="29"/>
        <v>25</v>
      </c>
      <c r="AU18" s="50">
        <f t="shared" si="29"/>
        <v>30</v>
      </c>
      <c r="AV18" s="50">
        <f t="shared" si="29"/>
        <v>30</v>
      </c>
      <c r="AW18" s="50">
        <f t="shared" si="19"/>
        <v>72.150791990815534</v>
      </c>
      <c r="AX18" s="50">
        <f t="shared" si="20"/>
        <v>66.627337301231364</v>
      </c>
      <c r="AY18" s="50">
        <f t="shared" si="21"/>
        <v>66.856828241702559</v>
      </c>
      <c r="AZ18" s="50">
        <f>L18</f>
        <v>69.841520651679971</v>
      </c>
      <c r="BA18" s="210">
        <f>M18</f>
        <v>3.4443960957593056E-3</v>
      </c>
      <c r="BB18" s="210">
        <f>N18</f>
        <v>4.4643045272609649E-2</v>
      </c>
      <c r="BC18" s="198"/>
      <c r="BD18" s="50">
        <f t="shared" ref="BD18:BQ18" si="30">P18</f>
        <v>18.759205917612039</v>
      </c>
      <c r="BE18" s="50">
        <f t="shared" si="30"/>
        <v>17.316190077795728</v>
      </c>
      <c r="BF18" s="50">
        <f t="shared" si="30"/>
        <v>17.135813097818691</v>
      </c>
      <c r="BG18" s="50">
        <f t="shared" si="30"/>
        <v>18.939582897589077</v>
      </c>
      <c r="BH18" s="50">
        <f t="shared" si="30"/>
        <v>16.617477895485496</v>
      </c>
      <c r="BI18" s="50">
        <f t="shared" si="30"/>
        <v>15.493786191151997</v>
      </c>
      <c r="BJ18" s="50">
        <f t="shared" si="30"/>
        <v>17.182083703359783</v>
      </c>
      <c r="BK18" s="50">
        <f t="shared" si="30"/>
        <v>26.083989511234069</v>
      </c>
      <c r="BL18" s="50">
        <f t="shared" si="30"/>
        <v>16.135681123209515</v>
      </c>
      <c r="BM18" s="50">
        <f t="shared" si="30"/>
        <v>16.535043052136917</v>
      </c>
      <c r="BN18" s="50">
        <f t="shared" si="30"/>
        <v>17.029095029033705</v>
      </c>
      <c r="BO18" s="50">
        <f t="shared" si="30"/>
        <v>17.157009037322428</v>
      </c>
      <c r="BP18" s="50">
        <f t="shared" si="30"/>
        <v>17.460380162919993</v>
      </c>
      <c r="BQ18" s="50">
        <f t="shared" si="30"/>
        <v>17.460380162919993</v>
      </c>
      <c r="BR18" s="50"/>
      <c r="BS18" s="50">
        <f t="shared" ref="BS18:BY18" si="31">AH18</f>
        <v>36.075395995407767</v>
      </c>
      <c r="BT18" s="50">
        <f t="shared" si="31"/>
        <v>36.075395995407767</v>
      </c>
      <c r="BU18" s="50">
        <f t="shared" si="31"/>
        <v>32.11126408663749</v>
      </c>
      <c r="BV18" s="50">
        <f t="shared" si="31"/>
        <v>43.266073214593852</v>
      </c>
      <c r="BW18" s="50">
        <f t="shared" si="31"/>
        <v>32.670724175346436</v>
      </c>
      <c r="BX18" s="50">
        <f t="shared" si="31"/>
        <v>34.186104066356137</v>
      </c>
      <c r="BY18" s="50">
        <f t="shared" si="31"/>
        <v>34.920760325839986</v>
      </c>
    </row>
    <row r="19" spans="1:77" x14ac:dyDescent="0.45">
      <c r="A19" s="15"/>
      <c r="B19" s="10" t="s">
        <v>15</v>
      </c>
      <c r="C19" s="13"/>
      <c r="D19" s="13"/>
      <c r="E19" s="13"/>
      <c r="F19" s="13"/>
      <c r="G19" s="13"/>
      <c r="H19" s="13"/>
      <c r="I19" s="13">
        <v>14.904</v>
      </c>
      <c r="J19" s="13">
        <v>12.419999999999998</v>
      </c>
      <c r="K19" s="13">
        <v>12</v>
      </c>
      <c r="L19" s="13">
        <v>12.84</v>
      </c>
      <c r="M19" s="208">
        <f t="shared" si="14"/>
        <v>-3.3816425120772764E-2</v>
      </c>
      <c r="N19" s="208">
        <f t="shared" si="15"/>
        <v>7.0000000000000062E-2</v>
      </c>
      <c r="O19" s="198"/>
      <c r="P19" s="13">
        <v>3.8750400000000003</v>
      </c>
      <c r="Q19" s="13">
        <v>3.5769599999999997</v>
      </c>
      <c r="R19" s="13">
        <v>3.5396999999999998</v>
      </c>
      <c r="S19" s="13">
        <v>3.9123000000000001</v>
      </c>
      <c r="T19" s="13">
        <v>3.0014999999999996</v>
      </c>
      <c r="U19" s="13">
        <v>2.5874999999999999</v>
      </c>
      <c r="V19" s="13">
        <v>3.3533999999999997</v>
      </c>
      <c r="W19" s="13">
        <v>3.4775999999999989</v>
      </c>
      <c r="X19" s="13">
        <v>2.8499999999999996</v>
      </c>
      <c r="Y19" s="13">
        <v>2.8499999999999996</v>
      </c>
      <c r="Z19" s="13">
        <v>3.1500000000000004</v>
      </c>
      <c r="AA19" s="13">
        <v>3.1500000000000004</v>
      </c>
      <c r="AB19" s="13">
        <v>3.21</v>
      </c>
      <c r="AC19" s="13">
        <v>3.21</v>
      </c>
      <c r="AD19" s="13"/>
      <c r="AE19" s="285">
        <f t="shared" si="16"/>
        <v>0.12631578947368438</v>
      </c>
      <c r="AF19" s="285">
        <f t="shared" si="17"/>
        <v>0</v>
      </c>
      <c r="AG19" s="638"/>
      <c r="AH19" s="13">
        <f t="shared" si="4"/>
        <v>7.452</v>
      </c>
      <c r="AI19" s="13">
        <f t="shared" si="5"/>
        <v>7.452</v>
      </c>
      <c r="AJ19" s="13">
        <f t="shared" si="6"/>
        <v>5.5889999999999995</v>
      </c>
      <c r="AK19" s="59">
        <f t="shared" si="7"/>
        <v>6.8309999999999986</v>
      </c>
      <c r="AL19" s="59">
        <f t="shared" si="8"/>
        <v>5.6999999999999993</v>
      </c>
      <c r="AM19" s="59">
        <f t="shared" si="9"/>
        <v>6.3000000000000007</v>
      </c>
      <c r="AN19" s="59">
        <f t="shared" si="18"/>
        <v>6.42</v>
      </c>
      <c r="AO19" s="15"/>
      <c r="AP19" s="10" t="s">
        <v>15</v>
      </c>
      <c r="AQ19" s="13"/>
      <c r="AR19" s="13"/>
      <c r="AS19" s="13"/>
      <c r="AT19" s="13"/>
      <c r="AU19" s="13"/>
      <c r="AV19" s="13"/>
      <c r="AW19" s="13">
        <f t="shared" si="19"/>
        <v>14.904</v>
      </c>
      <c r="AX19" s="13">
        <f t="shared" si="20"/>
        <v>12.419999999999998</v>
      </c>
      <c r="AY19" s="13">
        <f t="shared" si="21"/>
        <v>12</v>
      </c>
      <c r="AZ19" s="13"/>
      <c r="BA19" s="212"/>
      <c r="BB19" s="208"/>
      <c r="BC19" s="196"/>
      <c r="BD19" s="51"/>
      <c r="BE19" s="51"/>
      <c r="BF19" s="51"/>
      <c r="BG19" s="51"/>
      <c r="BH19" s="51"/>
      <c r="BI19" s="51"/>
      <c r="BJ19" s="51"/>
      <c r="BK19" s="51"/>
      <c r="BL19" s="51"/>
      <c r="BM19" s="51"/>
      <c r="BN19" s="51"/>
      <c r="BO19" s="51"/>
      <c r="BP19" s="51"/>
      <c r="BQ19" s="51"/>
      <c r="BR19" s="51"/>
      <c r="BS19" s="15"/>
      <c r="BT19" s="15"/>
      <c r="BU19" s="15"/>
      <c r="BV19" s="15"/>
      <c r="BW19" s="15"/>
      <c r="BX19" s="15"/>
    </row>
    <row r="20" spans="1:77" x14ac:dyDescent="0.45">
      <c r="A20" s="15"/>
      <c r="B20" s="10" t="s">
        <v>16</v>
      </c>
      <c r="C20" s="13"/>
      <c r="D20" s="13"/>
      <c r="E20" s="13"/>
      <c r="F20" s="13"/>
      <c r="G20" s="13"/>
      <c r="H20" s="13"/>
      <c r="I20" s="13">
        <v>10.857916825547278</v>
      </c>
      <c r="J20" s="13">
        <v>10.315020984269914</v>
      </c>
      <c r="K20" s="13">
        <v>10.857916825547278</v>
      </c>
      <c r="L20" s="13">
        <v>11.075075162058225</v>
      </c>
      <c r="M20" s="208">
        <f t="shared" si="14"/>
        <v>5.2631578947368363E-2</v>
      </c>
      <c r="N20" s="208">
        <f t="shared" si="15"/>
        <v>2.0000000000000018E-2</v>
      </c>
      <c r="O20" s="198"/>
      <c r="P20" s="13">
        <v>2.8230583746422924</v>
      </c>
      <c r="Q20" s="13">
        <v>2.6059000381313466</v>
      </c>
      <c r="R20" s="13">
        <v>2.5787552460674785</v>
      </c>
      <c r="S20" s="13">
        <v>2.8502031667061605</v>
      </c>
      <c r="T20" s="13">
        <v>2.7076930083708528</v>
      </c>
      <c r="U20" s="13">
        <v>2.1919419591573566</v>
      </c>
      <c r="V20" s="13">
        <v>2.7076930083708524</v>
      </c>
      <c r="W20" s="13">
        <v>2.7076930083708524</v>
      </c>
      <c r="X20" s="13">
        <v>2.4430312857481375</v>
      </c>
      <c r="Y20" s="13">
        <v>2.7144792063868195</v>
      </c>
      <c r="Z20" s="13">
        <v>2.8502031667061605</v>
      </c>
      <c r="AA20" s="13">
        <v>2.8502031667061605</v>
      </c>
      <c r="AB20" s="13">
        <v>2.7687687905145562</v>
      </c>
      <c r="AC20" s="13">
        <v>2.7687687905145562</v>
      </c>
      <c r="AD20" s="13"/>
      <c r="AE20" s="285">
        <f t="shared" si="16"/>
        <v>2.0000000000000018E-2</v>
      </c>
      <c r="AF20" s="285">
        <f t="shared" si="17"/>
        <v>0</v>
      </c>
      <c r="AG20" s="638"/>
      <c r="AH20" s="13">
        <f t="shared" si="4"/>
        <v>5.428958412773639</v>
      </c>
      <c r="AI20" s="13">
        <f t="shared" si="5"/>
        <v>5.428958412773639</v>
      </c>
      <c r="AJ20" s="13">
        <f t="shared" si="6"/>
        <v>4.8996349675282094</v>
      </c>
      <c r="AK20" s="59">
        <f t="shared" si="7"/>
        <v>5.4153860167417047</v>
      </c>
      <c r="AL20" s="59">
        <f t="shared" si="8"/>
        <v>5.157510492134957</v>
      </c>
      <c r="AM20" s="59">
        <f t="shared" si="9"/>
        <v>5.7004063334123209</v>
      </c>
      <c r="AN20" s="59">
        <f t="shared" si="18"/>
        <v>5.5375375810291123</v>
      </c>
      <c r="AO20" s="15"/>
      <c r="AP20" s="10" t="s">
        <v>16</v>
      </c>
      <c r="AQ20" s="13"/>
      <c r="AR20" s="13"/>
      <c r="AS20" s="13"/>
      <c r="AT20" s="13"/>
      <c r="AU20" s="13"/>
      <c r="AV20" s="13"/>
      <c r="AW20" s="13">
        <f t="shared" si="19"/>
        <v>10.857916825547278</v>
      </c>
      <c r="AX20" s="13">
        <f t="shared" si="20"/>
        <v>10.315020984269914</v>
      </c>
      <c r="AY20" s="13">
        <f t="shared" si="21"/>
        <v>10.857916825547278</v>
      </c>
      <c r="AZ20" s="13"/>
      <c r="BA20" s="212"/>
      <c r="BB20" s="208"/>
      <c r="BC20" s="220"/>
      <c r="BD20" s="51"/>
      <c r="BE20" s="51"/>
      <c r="BF20" s="51"/>
      <c r="BG20" s="51"/>
      <c r="BH20" s="51"/>
      <c r="BI20" s="51"/>
      <c r="BJ20" s="51"/>
      <c r="BK20" s="51"/>
      <c r="BL20" s="51"/>
      <c r="BM20" s="51"/>
      <c r="BN20" s="51"/>
      <c r="BO20" s="51"/>
      <c r="BP20" s="51"/>
      <c r="BQ20" s="51"/>
      <c r="BR20" s="51"/>
      <c r="BS20" s="15"/>
      <c r="BT20" s="15"/>
      <c r="BU20" s="15"/>
      <c r="BV20" s="15"/>
      <c r="BW20" s="15"/>
      <c r="BX20" s="15"/>
    </row>
    <row r="21" spans="1:77" x14ac:dyDescent="0.45">
      <c r="A21" s="15"/>
      <c r="B21" s="10" t="s">
        <v>17</v>
      </c>
      <c r="C21" s="13"/>
      <c r="D21" s="13"/>
      <c r="E21" s="13"/>
      <c r="F21" s="13"/>
      <c r="G21" s="13"/>
      <c r="H21" s="13"/>
      <c r="I21" s="13">
        <v>36.855754502170434</v>
      </c>
      <c r="J21" s="13">
        <v>34.275851687018509</v>
      </c>
      <c r="K21" s="13">
        <v>33.765790753057466</v>
      </c>
      <c r="L21" s="13">
        <v>35</v>
      </c>
      <c r="M21" s="208">
        <f t="shared" si="14"/>
        <v>-1.4881057912682571E-2</v>
      </c>
      <c r="N21" s="208">
        <f t="shared" si="15"/>
        <v>3.6552061107314016E-2</v>
      </c>
      <c r="O21" s="198"/>
      <c r="P21" s="13">
        <v>9.5824961705643137</v>
      </c>
      <c r="Q21" s="13">
        <v>8.8453810805209034</v>
      </c>
      <c r="R21" s="13">
        <v>8.753241694265478</v>
      </c>
      <c r="S21" s="13">
        <v>9.6746355568197373</v>
      </c>
      <c r="T21" s="13">
        <v>8.5689629217546273</v>
      </c>
      <c r="U21" s="13">
        <v>8.5689629217546273</v>
      </c>
      <c r="V21" s="13">
        <v>8.5689629217546273</v>
      </c>
      <c r="W21" s="13">
        <v>17.318962921754625</v>
      </c>
      <c r="X21" s="13">
        <v>8.4414476882643665</v>
      </c>
      <c r="Y21" s="13">
        <v>8.4414476882643665</v>
      </c>
      <c r="Z21" s="13">
        <v>8.4414476882643665</v>
      </c>
      <c r="AA21" s="13">
        <v>8.4414476882643665</v>
      </c>
      <c r="AB21" s="13">
        <v>8.75</v>
      </c>
      <c r="AC21" s="13">
        <v>8.75</v>
      </c>
      <c r="AD21" s="13"/>
      <c r="AE21" s="285">
        <f t="shared" si="16"/>
        <v>3.6552061107314016E-2</v>
      </c>
      <c r="AF21" s="285">
        <f t="shared" si="17"/>
        <v>0</v>
      </c>
      <c r="AG21" s="638"/>
      <c r="AH21" s="13">
        <f t="shared" si="4"/>
        <v>18.427877251085217</v>
      </c>
      <c r="AI21" s="13">
        <f t="shared" si="5"/>
        <v>18.427877251085214</v>
      </c>
      <c r="AJ21" s="13">
        <f t="shared" si="6"/>
        <v>17.137925843509255</v>
      </c>
      <c r="AK21" s="59">
        <f t="shared" si="7"/>
        <v>25.887925843509251</v>
      </c>
      <c r="AL21" s="59">
        <f t="shared" si="8"/>
        <v>16.882895376528733</v>
      </c>
      <c r="AM21" s="59">
        <f t="shared" si="9"/>
        <v>16.882895376528733</v>
      </c>
      <c r="AN21" s="59">
        <f t="shared" si="18"/>
        <v>17.5</v>
      </c>
      <c r="AO21" s="15"/>
      <c r="AP21" s="10" t="s">
        <v>17</v>
      </c>
      <c r="AQ21" s="13"/>
      <c r="AR21" s="13"/>
      <c r="AS21" s="13"/>
      <c r="AT21" s="13"/>
      <c r="AU21" s="13"/>
      <c r="AV21" s="13"/>
      <c r="AW21" s="13">
        <f t="shared" si="19"/>
        <v>36.855754502170434</v>
      </c>
      <c r="AX21" s="13">
        <f t="shared" si="20"/>
        <v>34.275851687018509</v>
      </c>
      <c r="AY21" s="13">
        <f t="shared" si="21"/>
        <v>33.765790753057466</v>
      </c>
      <c r="AZ21" s="13"/>
      <c r="BA21" s="212"/>
      <c r="BB21" s="208"/>
      <c r="BC21" s="220"/>
      <c r="BD21" s="51"/>
      <c r="BE21" s="51"/>
      <c r="BF21" s="51"/>
      <c r="BG21" s="51"/>
      <c r="BH21" s="51"/>
      <c r="BI21" s="51"/>
      <c r="BJ21" s="51"/>
      <c r="BK21" s="51"/>
      <c r="BL21" s="51"/>
      <c r="BM21" s="51"/>
      <c r="BN21" s="51"/>
      <c r="BO21" s="51"/>
      <c r="BP21" s="51"/>
      <c r="BQ21" s="51"/>
      <c r="BR21" s="51"/>
      <c r="BS21" s="15"/>
      <c r="BT21" s="15"/>
      <c r="BU21" s="15"/>
      <c r="BV21" s="15"/>
      <c r="BW21" s="15"/>
      <c r="BX21" s="15"/>
    </row>
    <row r="22" spans="1:77" x14ac:dyDescent="0.45">
      <c r="A22" s="15"/>
      <c r="B22" s="10" t="s">
        <v>18</v>
      </c>
      <c r="C22" s="13"/>
      <c r="D22" s="13"/>
      <c r="E22" s="13"/>
      <c r="F22" s="13"/>
      <c r="G22" s="13"/>
      <c r="H22" s="13"/>
      <c r="I22" s="13">
        <v>7.2</v>
      </c>
      <c r="J22" s="13">
        <v>7.4</v>
      </c>
      <c r="K22" s="13">
        <v>7.9</v>
      </c>
      <c r="L22" s="13">
        <v>8.5</v>
      </c>
      <c r="M22" s="208">
        <f t="shared" si="14"/>
        <v>6.7567567567567544E-2</v>
      </c>
      <c r="N22" s="208">
        <f t="shared" si="15"/>
        <v>7.5949367088607556E-2</v>
      </c>
      <c r="O22" s="198"/>
      <c r="P22" s="13">
        <v>1.8720000000000001</v>
      </c>
      <c r="Q22" s="13">
        <v>1.728</v>
      </c>
      <c r="R22" s="13">
        <v>1.71</v>
      </c>
      <c r="S22" s="13">
        <v>1.8899999999999997</v>
      </c>
      <c r="T22" s="13">
        <v>1.7575000000000012</v>
      </c>
      <c r="U22" s="13">
        <v>1.7575000000000001</v>
      </c>
      <c r="V22" s="13">
        <v>1.9425000000000001</v>
      </c>
      <c r="W22" s="13">
        <v>1.9425000000000001</v>
      </c>
      <c r="X22" s="13">
        <v>1.87625</v>
      </c>
      <c r="Y22" s="13">
        <v>1.9750000000000001</v>
      </c>
      <c r="Z22" s="13">
        <v>1.9750000000000001</v>
      </c>
      <c r="AA22" s="13">
        <v>2.07375</v>
      </c>
      <c r="AB22" s="13">
        <v>2.125</v>
      </c>
      <c r="AC22" s="13">
        <v>2.125</v>
      </c>
      <c r="AD22" s="13"/>
      <c r="AE22" s="285">
        <f t="shared" si="16"/>
        <v>7.5949367088607556E-2</v>
      </c>
      <c r="AF22" s="285">
        <f t="shared" si="17"/>
        <v>0</v>
      </c>
      <c r="AG22" s="638"/>
      <c r="AH22" s="13">
        <f t="shared" si="4"/>
        <v>3.6</v>
      </c>
      <c r="AI22" s="13">
        <f t="shared" si="5"/>
        <v>3.5999999999999996</v>
      </c>
      <c r="AJ22" s="13">
        <f t="shared" si="6"/>
        <v>3.5150000000000015</v>
      </c>
      <c r="AK22" s="59">
        <f t="shared" si="7"/>
        <v>3.8850000000000002</v>
      </c>
      <c r="AL22" s="59">
        <f t="shared" si="8"/>
        <v>3.8512500000000003</v>
      </c>
      <c r="AM22" s="59">
        <f t="shared" si="9"/>
        <v>4.0487500000000001</v>
      </c>
      <c r="AN22" s="59">
        <f t="shared" si="18"/>
        <v>4.25</v>
      </c>
      <c r="AP22" s="10" t="s">
        <v>18</v>
      </c>
      <c r="AQ22" s="13"/>
      <c r="AR22" s="13"/>
      <c r="AS22" s="13"/>
      <c r="AT22" s="13"/>
      <c r="AU22" s="13"/>
      <c r="AV22" s="13"/>
      <c r="AW22" s="13">
        <f t="shared" ref="AW22:AY23" si="32">I22</f>
        <v>7.2</v>
      </c>
      <c r="AX22" s="13">
        <f t="shared" si="32"/>
        <v>7.4</v>
      </c>
      <c r="AY22" s="13">
        <f t="shared" si="32"/>
        <v>7.9</v>
      </c>
      <c r="AZ22" s="13"/>
      <c r="BA22" s="212"/>
      <c r="BB22" s="208"/>
      <c r="BC22" s="27"/>
      <c r="BD22" s="51"/>
      <c r="BE22" s="51"/>
      <c r="BF22" s="51"/>
      <c r="BG22" s="51"/>
      <c r="BH22" s="51"/>
      <c r="BI22" s="51"/>
      <c r="BJ22" s="51"/>
      <c r="BK22" s="51"/>
      <c r="BL22" s="51"/>
      <c r="BM22" s="51"/>
      <c r="BN22" s="51"/>
      <c r="BO22" s="51"/>
      <c r="BP22" s="51"/>
      <c r="BQ22" s="51"/>
      <c r="BR22" s="51"/>
      <c r="BS22" s="15"/>
      <c r="BT22" s="15"/>
      <c r="BU22" s="15"/>
      <c r="BV22" s="15"/>
      <c r="BW22" s="15"/>
      <c r="BX22" s="15"/>
    </row>
    <row r="23" spans="1:77" x14ac:dyDescent="0.45">
      <c r="A23" s="15"/>
      <c r="B23" s="52" t="s">
        <v>19</v>
      </c>
      <c r="C23" s="54"/>
      <c r="D23" s="54"/>
      <c r="E23" s="54"/>
      <c r="F23" s="54"/>
      <c r="G23" s="54"/>
      <c r="H23" s="54"/>
      <c r="I23" s="54">
        <v>2.3331206630978225</v>
      </c>
      <c r="J23" s="54">
        <v>2.2164646299429314</v>
      </c>
      <c r="K23" s="54">
        <v>2.3331206630978225</v>
      </c>
      <c r="L23" s="54">
        <v>2.4264454896217353</v>
      </c>
      <c r="M23" s="217">
        <f t="shared" si="14"/>
        <v>5.2631578947368363E-2</v>
      </c>
      <c r="N23" s="217">
        <f t="shared" si="15"/>
        <v>4.0000000000000036E-2</v>
      </c>
      <c r="O23" s="198"/>
      <c r="P23" s="54">
        <v>0.60661137240543384</v>
      </c>
      <c r="Q23" s="54">
        <v>0.55994895914347742</v>
      </c>
      <c r="R23" s="54">
        <v>0.55411615748573284</v>
      </c>
      <c r="S23" s="54">
        <v>0.61244417406317853</v>
      </c>
      <c r="T23" s="54">
        <v>0.58182196536001907</v>
      </c>
      <c r="U23" s="54">
        <v>0.38788131024001299</v>
      </c>
      <c r="V23" s="54">
        <v>0.60952777323430618</v>
      </c>
      <c r="W23" s="54">
        <v>0.63723358110859274</v>
      </c>
      <c r="X23" s="54">
        <v>0.52495214919701005</v>
      </c>
      <c r="Y23" s="54">
        <v>0.55411615748573284</v>
      </c>
      <c r="Z23" s="54">
        <v>0.61244417406317841</v>
      </c>
      <c r="AA23" s="54">
        <v>0.6416081823519012</v>
      </c>
      <c r="AB23" s="54">
        <v>0.60661137240543384</v>
      </c>
      <c r="AC23" s="54">
        <v>0.60661137240543384</v>
      </c>
      <c r="AD23" s="13"/>
      <c r="AE23" s="624">
        <f t="shared" si="16"/>
        <v>9.473684210526323E-2</v>
      </c>
      <c r="AF23" s="624">
        <f t="shared" si="17"/>
        <v>0</v>
      </c>
      <c r="AG23" s="638"/>
      <c r="AH23" s="54">
        <f t="shared" si="4"/>
        <v>1.1665603315489113</v>
      </c>
      <c r="AI23" s="54">
        <f t="shared" si="5"/>
        <v>1.1665603315489115</v>
      </c>
      <c r="AJ23" s="54">
        <f t="shared" si="6"/>
        <v>0.96970327560003211</v>
      </c>
      <c r="AK23" s="516">
        <f t="shared" si="7"/>
        <v>1.2467613543428988</v>
      </c>
      <c r="AL23" s="620">
        <f t="shared" si="8"/>
        <v>1.0790683066827429</v>
      </c>
      <c r="AM23" s="620">
        <f t="shared" si="9"/>
        <v>1.2540523564150796</v>
      </c>
      <c r="AN23" s="620">
        <f t="shared" si="18"/>
        <v>1.2132227448108677</v>
      </c>
      <c r="AP23" s="52" t="s">
        <v>19</v>
      </c>
      <c r="AQ23" s="54"/>
      <c r="AR23" s="54"/>
      <c r="AS23" s="54"/>
      <c r="AT23" s="54"/>
      <c r="AU23" s="54"/>
      <c r="AV23" s="54"/>
      <c r="AW23" s="54">
        <f t="shared" si="32"/>
        <v>2.3331206630978225</v>
      </c>
      <c r="AX23" s="54">
        <f t="shared" si="32"/>
        <v>2.2164646299429314</v>
      </c>
      <c r="AY23" s="54">
        <f t="shared" si="32"/>
        <v>2.3331206630978225</v>
      </c>
      <c r="AZ23" s="54"/>
      <c r="BA23" s="216"/>
      <c r="BB23" s="217"/>
      <c r="BC23" s="27"/>
      <c r="BD23" s="53"/>
      <c r="BE23" s="53"/>
      <c r="BF23" s="53"/>
      <c r="BG23" s="53"/>
      <c r="BH23" s="53"/>
      <c r="BI23" s="53"/>
      <c r="BJ23" s="53"/>
      <c r="BK23" s="53"/>
      <c r="BL23" s="53"/>
      <c r="BM23" s="53"/>
      <c r="BN23" s="53"/>
      <c r="BO23" s="53"/>
      <c r="BP23" s="53"/>
      <c r="BQ23" s="53"/>
      <c r="BR23" s="53"/>
      <c r="BS23" s="53"/>
      <c r="BT23" s="53"/>
      <c r="BU23" s="53"/>
      <c r="BV23" s="53"/>
      <c r="BW23" s="53"/>
      <c r="BX23" s="53"/>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C0AB-6826-4CDC-8309-8D3E2875C555}">
  <sheetPr codeName="Sheet57">
    <tabColor theme="1" tint="0.39997558519241921"/>
  </sheetPr>
  <dimension ref="A1"/>
  <sheetViews>
    <sheetView workbookViewId="0">
      <selection activeCell="D42" sqref="D42"/>
    </sheetView>
  </sheetViews>
  <sheetFormatPr defaultRowHeight="14.25" x14ac:dyDescent="0.4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FED8-60FF-42E6-8056-BCA469D28EF4}">
  <sheetPr codeName="Sheet58"/>
  <dimension ref="A1:BX59"/>
  <sheetViews>
    <sheetView showGridLines="0" topLeftCell="BB1" zoomScale="110" zoomScaleNormal="110" workbookViewId="0">
      <selection activeCell="D42" sqref="D42"/>
    </sheetView>
  </sheetViews>
  <sheetFormatPr defaultColWidth="9.46484375" defaultRowHeight="14.25" x14ac:dyDescent="0.45"/>
  <cols>
    <col min="1" max="1" width="37.53125" style="15" bestFit="1" customWidth="1"/>
    <col min="2" max="2" width="26.53125" style="15" bestFit="1" customWidth="1"/>
    <col min="3" max="8" width="5" style="15" bestFit="1" customWidth="1"/>
    <col min="9" max="9" width="6" style="625" bestFit="1" customWidth="1"/>
    <col min="10" max="13" width="6" style="15" bestFit="1" customWidth="1"/>
    <col min="14" max="15" width="9.46484375" style="15" customWidth="1"/>
    <col min="16" max="25" width="6.53125" style="15" customWidth="1"/>
    <col min="26" max="34" width="6.53125" style="104" customWidth="1"/>
    <col min="35" max="38" width="6.53125" style="101" customWidth="1"/>
    <col min="39" max="39" width="6.53125" style="386" customWidth="1"/>
    <col min="40" max="49" width="6.53125" style="104" customWidth="1"/>
    <col min="50" max="50" width="9.53125" style="17" customWidth="1"/>
    <col min="51" max="51" width="10.46484375" style="17" customWidth="1"/>
    <col min="52" max="52" width="7.46484375" style="39" customWidth="1"/>
    <col min="53" max="53" width="6.53125" style="15" customWidth="1"/>
    <col min="54" max="65" width="6.53125" style="40" customWidth="1"/>
    <col min="66" max="69" width="6.53125" style="40" bestFit="1" customWidth="1"/>
    <col min="70" max="70" width="9.46484375" style="15" customWidth="1"/>
    <col min="71" max="71" width="8.53125" style="15" customWidth="1"/>
    <col min="72" max="72" width="9.46484375" style="15"/>
    <col min="73" max="73" width="9.53125" style="40" bestFit="1" customWidth="1"/>
    <col min="74" max="16384" width="9.46484375" style="519"/>
  </cols>
  <sheetData>
    <row r="1" spans="1:76" x14ac:dyDescent="0.45">
      <c r="A1" s="16" t="s">
        <v>180</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BB1" s="63"/>
      <c r="BC1" s="63"/>
      <c r="BD1" s="63"/>
      <c r="BE1" s="63"/>
      <c r="BF1" s="63"/>
      <c r="BG1" s="63"/>
      <c r="BH1" s="63"/>
      <c r="BI1" s="63"/>
      <c r="BJ1" s="63"/>
      <c r="BK1" s="63"/>
      <c r="BL1" s="63"/>
      <c r="BM1" s="63"/>
      <c r="BN1" s="63"/>
      <c r="BO1" s="63"/>
      <c r="BP1" s="63"/>
      <c r="BQ1" s="63"/>
      <c r="BR1" s="18"/>
      <c r="BS1" s="18"/>
      <c r="BU1" s="63"/>
    </row>
    <row r="2" spans="1:76" ht="20.25" x14ac:dyDescent="0.45">
      <c r="A2" s="23" t="s">
        <v>35</v>
      </c>
      <c r="B2" s="12"/>
      <c r="C2" s="176">
        <v>2013</v>
      </c>
      <c r="D2" s="176">
        <v>2014</v>
      </c>
      <c r="E2" s="176">
        <v>2015</v>
      </c>
      <c r="F2" s="176">
        <v>2016</v>
      </c>
      <c r="G2" s="176">
        <v>2017</v>
      </c>
      <c r="H2" s="176">
        <v>2018</v>
      </c>
      <c r="I2" s="641">
        <v>2019</v>
      </c>
      <c r="J2" s="176">
        <v>2020</v>
      </c>
      <c r="K2" s="176">
        <v>2021</v>
      </c>
      <c r="L2" s="176" t="s">
        <v>154</v>
      </c>
      <c r="M2" s="176" t="s">
        <v>185</v>
      </c>
      <c r="N2" s="202" t="s">
        <v>165</v>
      </c>
      <c r="O2" s="202" t="s">
        <v>186</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30" t="s">
        <v>182</v>
      </c>
      <c r="AY2" s="531" t="s">
        <v>183</v>
      </c>
      <c r="AZ2" s="713"/>
      <c r="BA2" s="176" t="s">
        <v>39</v>
      </c>
      <c r="BB2" s="176" t="s">
        <v>40</v>
      </c>
      <c r="BC2" s="176" t="s">
        <v>47</v>
      </c>
      <c r="BD2" s="176" t="s">
        <v>50</v>
      </c>
      <c r="BE2" s="176" t="s">
        <v>57</v>
      </c>
      <c r="BF2" s="176" t="s">
        <v>59</v>
      </c>
      <c r="BG2" s="176" t="s">
        <v>64</v>
      </c>
      <c r="BH2" s="176" t="s">
        <v>66</v>
      </c>
      <c r="BI2" s="176" t="s">
        <v>71</v>
      </c>
      <c r="BJ2" s="176" t="s">
        <v>81</v>
      </c>
      <c r="BK2" s="532" t="s">
        <v>93</v>
      </c>
      <c r="BL2" s="532" t="s">
        <v>94</v>
      </c>
      <c r="BM2" s="532" t="s">
        <v>109</v>
      </c>
      <c r="BN2" s="532" t="s">
        <v>134</v>
      </c>
      <c r="BO2" s="532" t="s">
        <v>147</v>
      </c>
      <c r="BP2" s="532" t="s">
        <v>161</v>
      </c>
      <c r="BQ2" s="532" t="s">
        <v>177</v>
      </c>
      <c r="BR2" s="533" t="s">
        <v>178</v>
      </c>
      <c r="BS2" s="533" t="s">
        <v>179</v>
      </c>
      <c r="BT2" s="175"/>
      <c r="BU2" s="176" t="s">
        <v>69</v>
      </c>
    </row>
    <row r="3" spans="1:76" x14ac:dyDescent="0.45">
      <c r="A3" s="110" t="s">
        <v>33</v>
      </c>
      <c r="B3" s="24"/>
      <c r="C3" s="24"/>
      <c r="D3" s="24"/>
      <c r="E3" s="24"/>
      <c r="F3" s="24"/>
      <c r="G3" s="24"/>
      <c r="H3" s="24"/>
      <c r="I3" s="626"/>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535"/>
      <c r="AZ3" s="714"/>
      <c r="BA3" s="2"/>
      <c r="BB3" s="12"/>
      <c r="BC3" s="12"/>
      <c r="BD3" s="12"/>
      <c r="BE3" s="12"/>
      <c r="BF3" s="12"/>
      <c r="BG3" s="12"/>
      <c r="BH3" s="12"/>
      <c r="BI3" s="12"/>
      <c r="BJ3" s="12"/>
      <c r="BK3" s="12"/>
      <c r="BL3" s="12"/>
      <c r="BM3" s="12"/>
      <c r="BN3" s="12"/>
      <c r="BO3" s="12"/>
      <c r="BP3" s="12"/>
      <c r="BQ3" s="12"/>
      <c r="BR3" s="537"/>
      <c r="BS3" s="537"/>
      <c r="BU3" s="12"/>
    </row>
    <row r="4" spans="1:76" x14ac:dyDescent="0.45">
      <c r="A4" s="23" t="s">
        <v>24</v>
      </c>
      <c r="B4" s="9"/>
      <c r="C4" s="555">
        <v>6070</v>
      </c>
      <c r="D4" s="555">
        <v>4875</v>
      </c>
      <c r="E4" s="555">
        <v>6160</v>
      </c>
      <c r="F4" s="555">
        <v>6045</v>
      </c>
      <c r="G4" s="555">
        <v>6130</v>
      </c>
      <c r="H4" s="555">
        <v>6125</v>
      </c>
      <c r="I4" s="555">
        <f t="shared" ref="I4:M4" si="0">SUM(I5:I9)</f>
        <v>6075.0869707317943</v>
      </c>
      <c r="J4" s="555">
        <f t="shared" si="0"/>
        <v>4989.294085011973</v>
      </c>
      <c r="K4" s="555">
        <f t="shared" si="0"/>
        <v>6296.6202638998766</v>
      </c>
      <c r="L4" s="555">
        <f t="shared" si="0"/>
        <v>5642.5561812264868</v>
      </c>
      <c r="M4" s="555">
        <f t="shared" si="0"/>
        <v>5726.3191912281809</v>
      </c>
      <c r="N4" s="492">
        <f>IF(ISERROR(L4/K4),"N/A",IF(K4&lt;0,"N/A",IF(L4&lt;0,"N/A",IF(L4/K4-1&gt;300%,"&gt;±300%",IF(L4/K4-1&lt;-300%,"&gt;±300%",L4/K4-1)))))</f>
        <v>-0.10387542129915395</v>
      </c>
      <c r="O4" s="492">
        <f>IF(ISERROR(M4/L4),"N/A",IF(L4&lt;0,"N/A",IF(M4&lt;0,"N/A",IF(M4/L4-1&gt;300%,"&gt;±300%",IF(M4/L4-1&lt;-300%,"&gt;±300%",M4/L4-1)))))</f>
        <v>1.4844869472524502E-2</v>
      </c>
      <c r="P4" s="27"/>
      <c r="Q4" s="555">
        <v>1315</v>
      </c>
      <c r="R4" s="555">
        <v>1415</v>
      </c>
      <c r="S4" s="555">
        <v>1360</v>
      </c>
      <c r="T4" s="555">
        <v>1545</v>
      </c>
      <c r="U4" s="555">
        <v>1655</v>
      </c>
      <c r="V4" s="555">
        <v>1615</v>
      </c>
      <c r="W4" s="555">
        <v>1275</v>
      </c>
      <c r="X4" s="555">
        <v>1650</v>
      </c>
      <c r="Y4" s="555">
        <v>1620</v>
      </c>
      <c r="Z4" s="555">
        <v>1495</v>
      </c>
      <c r="AA4" s="555">
        <v>1425</v>
      </c>
      <c r="AB4" s="555">
        <v>1555</v>
      </c>
      <c r="AC4" s="555">
        <v>1565</v>
      </c>
      <c r="AD4" s="555">
        <v>1585</v>
      </c>
      <c r="AE4" s="555">
        <v>1300</v>
      </c>
      <c r="AF4" s="555">
        <v>1605</v>
      </c>
      <c r="AG4" s="555">
        <v>1665</v>
      </c>
      <c r="AH4" s="555">
        <v>1565</v>
      </c>
      <c r="AI4" s="555">
        <f t="shared" ref="AI4" si="1">SUM(AI5:AI9)</f>
        <v>1314.8025490907514</v>
      </c>
      <c r="AJ4" s="555">
        <f t="shared" ref="AJ4:AW4" si="2">SUM(AJ5:AJ9)</f>
        <v>1660.2100827564277</v>
      </c>
      <c r="AK4" s="555">
        <f t="shared" si="2"/>
        <v>1525.5682266290912</v>
      </c>
      <c r="AL4" s="555">
        <f t="shared" si="2"/>
        <v>1574.5061122555239</v>
      </c>
      <c r="AM4" s="555">
        <f t="shared" si="2"/>
        <v>1248.231639870975</v>
      </c>
      <c r="AN4" s="555">
        <f t="shared" si="2"/>
        <v>942.30615290081562</v>
      </c>
      <c r="AO4" s="555">
        <f t="shared" si="2"/>
        <v>1495.7929873740359</v>
      </c>
      <c r="AP4" s="555">
        <f t="shared" si="2"/>
        <v>1302.9633048661472</v>
      </c>
      <c r="AQ4" s="555">
        <f t="shared" si="2"/>
        <v>1464.7145367389815</v>
      </c>
      <c r="AR4" s="555">
        <f t="shared" si="2"/>
        <v>1565.599764260852</v>
      </c>
      <c r="AS4" s="555">
        <f t="shared" si="2"/>
        <v>1571.2149380034164</v>
      </c>
      <c r="AT4" s="555">
        <f t="shared" si="2"/>
        <v>1695.091024896627</v>
      </c>
      <c r="AU4" s="555">
        <f t="shared" si="2"/>
        <v>1273.4036518878643</v>
      </c>
      <c r="AV4" s="555">
        <f t="shared" si="2"/>
        <v>1529.8270332349555</v>
      </c>
      <c r="AW4" s="555">
        <f t="shared" si="2"/>
        <v>1400.6325625109246</v>
      </c>
      <c r="AX4" s="492">
        <f>IF(ISERROR(AW4/AS4),"N/A",IF(AS4&lt;0,"N/A",IF(AW4&lt;0,"N/A",IF(AW4/AS4-1&gt;300%,"&gt;±300%",IF(AW4/AS4-1&lt;-300%,"&gt;±300%",AW4/AS4-1)))))</f>
        <v>-0.10856718031796164</v>
      </c>
      <c r="AY4" s="492">
        <f>IF(ISERROR(AW4/AV4),"N/A",IF(AV4&lt;0,"N/A",IF(AW4&lt;0,"N/A",IF(AW4/AV4-1&gt;300%,"&gt;±300%",IF(AW4/AV4-1&lt;-300%,"&gt;±300%",AW4/AV4-1)))))</f>
        <v>-8.4450377668407239E-2</v>
      </c>
      <c r="AZ4" s="4"/>
      <c r="BA4" s="9">
        <f t="shared" ref="BA4:BB4" si="3">SUM(BA5:BA9)</f>
        <v>2145</v>
      </c>
      <c r="BB4" s="9">
        <f t="shared" si="3"/>
        <v>2730</v>
      </c>
      <c r="BC4" s="9">
        <f t="shared" ref="BC4:BC10" si="4">SUM(S4:T4)</f>
        <v>2905</v>
      </c>
      <c r="BD4" s="9">
        <f t="shared" ref="BD4:BD10" si="5">SUM(U4:V4)</f>
        <v>3270</v>
      </c>
      <c r="BE4" s="9">
        <f t="shared" ref="BE4:BE10" si="6">SUM(W4:X4)</f>
        <v>2925</v>
      </c>
      <c r="BF4" s="9">
        <f t="shared" ref="BF4:BF10" si="7">SUM(Y4:Z4)</f>
        <v>3115</v>
      </c>
      <c r="BG4" s="9">
        <f t="shared" ref="BG4:BG10" si="8">SUM(AA4:AB4)</f>
        <v>2980</v>
      </c>
      <c r="BH4" s="9">
        <f t="shared" ref="BH4:BH11" si="9">SUM(AC4:AD4)</f>
        <v>3150</v>
      </c>
      <c r="BI4" s="9">
        <f t="shared" ref="BI4:BI11" si="10">SUM(AE4:AF4)</f>
        <v>2905</v>
      </c>
      <c r="BJ4" s="9">
        <f t="shared" ref="BJ4:BJ11" si="11">SUM(AG4:AH4)</f>
        <v>3230</v>
      </c>
      <c r="BK4" s="9">
        <f t="shared" ref="BK4:BK11" si="12">SUM(AI4:AJ4)</f>
        <v>2975.0126318471794</v>
      </c>
      <c r="BL4" s="9">
        <f t="shared" ref="BL4:BL11" si="13">SUM(AK4:AL4)</f>
        <v>3100.0743388846149</v>
      </c>
      <c r="BM4" s="9">
        <f t="shared" ref="BM4:BM11" si="14">SUM(AM4:AN4)</f>
        <v>2190.5377927717905</v>
      </c>
      <c r="BN4" s="9">
        <f t="shared" ref="BN4:BN11" si="15">SUM(AO4:AP4)</f>
        <v>2798.756292240183</v>
      </c>
      <c r="BO4" s="9">
        <f t="shared" ref="BO4:BO11" si="16">SUM(AQ4:AR4)</f>
        <v>3030.3143009998334</v>
      </c>
      <c r="BP4" s="9">
        <f t="shared" ref="BP4:BP11" si="17">SUM(AS4:AT4)</f>
        <v>3266.3059629000436</v>
      </c>
      <c r="BQ4" s="9">
        <f>SUM(AU4:AV4)</f>
        <v>2803.2306851228195</v>
      </c>
      <c r="BR4" s="492">
        <f>IF(ISERROR(BQ4/BO4),"N/A",IF(BO4&lt;0,"N/A",IF(BQ4&lt;0,"N/A",IF(BQ4/BO4-1&gt;300%,"&gt;±300%",IF(BQ4/BO4-1&lt;-300%,"&gt;±300%",BQ4/BO4-1)))))</f>
        <v>-7.4937314522816711E-2</v>
      </c>
      <c r="BS4" s="492">
        <f>IF(ISERROR(BQ4/BP4),"N/A",IF(BP4&lt;0,"N/A",IF(BQ4&lt;0,"N/A",IF(BQ4/BP4-1&gt;300%,"&gt;±300%",IF(BQ4/BP4-1&lt;-300%,"&gt;±300%",BQ4/BP4-1)))))</f>
        <v>-0.14177339264508926</v>
      </c>
      <c r="BT4" s="19"/>
      <c r="BU4" s="9">
        <f>SUM(AT4:AW4)</f>
        <v>5898.9542725303718</v>
      </c>
      <c r="BW4" s="696"/>
      <c r="BX4" s="696"/>
    </row>
    <row r="5" spans="1:76" x14ac:dyDescent="0.45">
      <c r="A5" s="10"/>
      <c r="B5" s="10" t="s">
        <v>0</v>
      </c>
      <c r="C5" s="13">
        <v>4355</v>
      </c>
      <c r="D5" s="13">
        <v>3135</v>
      </c>
      <c r="E5" s="13">
        <v>4480</v>
      </c>
      <c r="F5" s="13">
        <v>4265</v>
      </c>
      <c r="G5" s="13">
        <v>4385</v>
      </c>
      <c r="H5" s="13">
        <v>4470</v>
      </c>
      <c r="I5" s="13">
        <v>4374.4100105325597</v>
      </c>
      <c r="J5" s="13">
        <v>3298.2770757025819</v>
      </c>
      <c r="K5" s="13">
        <v>4678.3932504548748</v>
      </c>
      <c r="L5" s="13">
        <v>4012.2600028214315</v>
      </c>
      <c r="M5" s="13">
        <v>4046.8676926772323</v>
      </c>
      <c r="N5" s="26">
        <f t="shared" ref="N5:O11" si="18">IF(ISERROR(L5/K5),"N/A",IF(K5&lt;0,"N/A",IF(L5&lt;0,"N/A",IF(L5/K5-1&gt;300%,"&gt;±300%",IF(L5/K5-1&lt;-300%,"&gt;±300%",L5/K5-1)))))</f>
        <v>-0.14238504802234742</v>
      </c>
      <c r="O5" s="26">
        <f t="shared" si="18"/>
        <v>8.6254853452829572E-3</v>
      </c>
      <c r="P5" s="27"/>
      <c r="Q5" s="13">
        <v>870</v>
      </c>
      <c r="R5" s="13">
        <v>980</v>
      </c>
      <c r="S5" s="13">
        <v>940</v>
      </c>
      <c r="T5" s="13">
        <v>1130</v>
      </c>
      <c r="U5" s="13">
        <v>1215</v>
      </c>
      <c r="V5" s="13">
        <v>1195</v>
      </c>
      <c r="W5" s="13">
        <v>815</v>
      </c>
      <c r="X5" s="13">
        <v>1200</v>
      </c>
      <c r="Y5" s="13">
        <v>1180</v>
      </c>
      <c r="Z5" s="13">
        <v>1070</v>
      </c>
      <c r="AA5" s="13">
        <v>1030</v>
      </c>
      <c r="AB5" s="13">
        <v>1095</v>
      </c>
      <c r="AC5" s="13">
        <v>1140</v>
      </c>
      <c r="AD5" s="13">
        <v>1115</v>
      </c>
      <c r="AE5" s="13">
        <v>915</v>
      </c>
      <c r="AF5" s="13">
        <v>1160</v>
      </c>
      <c r="AG5" s="13">
        <v>1230</v>
      </c>
      <c r="AH5" s="13">
        <v>1170</v>
      </c>
      <c r="AI5" s="13">
        <v>868.46887169811328</v>
      </c>
      <c r="AJ5" s="13">
        <v>1213.0049208192097</v>
      </c>
      <c r="AK5" s="13">
        <v>1112.7015339045818</v>
      </c>
      <c r="AL5" s="13">
        <v>1180.2346841106546</v>
      </c>
      <c r="AM5" s="13">
        <v>842.85642848844918</v>
      </c>
      <c r="AN5" s="13">
        <v>520.92151089882509</v>
      </c>
      <c r="AO5" s="13">
        <v>1061.6484540822894</v>
      </c>
      <c r="AP5" s="13">
        <v>872.85068223301835</v>
      </c>
      <c r="AQ5" s="13">
        <v>1027.875068067895</v>
      </c>
      <c r="AR5" s="13">
        <v>1175.3725526637556</v>
      </c>
      <c r="AS5" s="13">
        <v>1201.1174125052269</v>
      </c>
      <c r="AT5" s="13">
        <v>1274.0282172179977</v>
      </c>
      <c r="AU5" s="13">
        <v>877.77193210918506</v>
      </c>
      <c r="AV5" s="13">
        <v>1128.2960240694379</v>
      </c>
      <c r="AW5" s="13">
        <v>986.3831292412525</v>
      </c>
      <c r="AX5" s="492">
        <f t="shared" ref="AX5:AX11" si="19">IF(ISERROR(AW5/AS5),"N/A",IF(AS5&lt;0,"N/A",IF(AW5&lt;0,"N/A",IF(AW5/AS5-1&gt;300%,"&gt;±300%",IF(AW5/AS5-1&lt;-300%,"&gt;±300%",AW5/AS5-1)))))</f>
        <v>-0.17877876136696158</v>
      </c>
      <c r="AY5" s="492">
        <f t="shared" ref="AY5:AY11" si="20">IF(ISERROR(AW5/AV5),"N/A",IF(AV5&lt;0,"N/A",IF(AW5&lt;0,"N/A",IF(AW5/AV5-1&gt;300%,"&gt;±300%",IF(AW5/AV5-1&lt;-300%,"&gt;±300%",AW5/AV5-1)))))</f>
        <v>-0.12577629611451302</v>
      </c>
      <c r="AZ5" s="4"/>
      <c r="BA5" s="13">
        <f t="shared" ref="BA5:BA10" si="21">D5-BB5</f>
        <v>1285</v>
      </c>
      <c r="BB5" s="13">
        <f t="shared" ref="BB5:BB10" si="22">SUM(Q5:R5)</f>
        <v>1850</v>
      </c>
      <c r="BC5" s="13">
        <f t="shared" si="4"/>
        <v>2070</v>
      </c>
      <c r="BD5" s="13">
        <f t="shared" si="5"/>
        <v>2410</v>
      </c>
      <c r="BE5" s="13">
        <f t="shared" si="6"/>
        <v>2015</v>
      </c>
      <c r="BF5" s="13">
        <f t="shared" si="7"/>
        <v>2250</v>
      </c>
      <c r="BG5" s="13">
        <f t="shared" si="8"/>
        <v>2125</v>
      </c>
      <c r="BH5" s="13">
        <f t="shared" si="9"/>
        <v>2255</v>
      </c>
      <c r="BI5" s="13">
        <f t="shared" si="10"/>
        <v>2075</v>
      </c>
      <c r="BJ5" s="13">
        <f t="shared" si="11"/>
        <v>2400</v>
      </c>
      <c r="BK5" s="13">
        <f t="shared" si="12"/>
        <v>2081.4737925173231</v>
      </c>
      <c r="BL5" s="13">
        <f t="shared" si="13"/>
        <v>2292.9362180152366</v>
      </c>
      <c r="BM5" s="13">
        <f t="shared" si="14"/>
        <v>1363.7779393872743</v>
      </c>
      <c r="BN5" s="13">
        <f t="shared" si="15"/>
        <v>1934.4991363153076</v>
      </c>
      <c r="BO5" s="13">
        <f t="shared" si="16"/>
        <v>2203.2476207316504</v>
      </c>
      <c r="BP5" s="7">
        <f>SUM(AS5:AT5)</f>
        <v>2475.1456297232244</v>
      </c>
      <c r="BQ5" s="7">
        <f t="shared" ref="BQ5:BQ11" si="23">SUM(AU5:AV5)</f>
        <v>2006.0679561786228</v>
      </c>
      <c r="BR5" s="492">
        <f>IF(ISERROR(BQ5/BO5),"N/A",IF(BO5&lt;0,"N/A",IF(BQ5&lt;0,"N/A",IF(BQ5/BO5-1&gt;300%,"&gt;±300%",IF(BQ5/BO5-1&lt;-300%,"&gt;±300%",BQ5/BO5-1)))))</f>
        <v>-8.9495008503650886E-2</v>
      </c>
      <c r="BS5" s="492">
        <f t="shared" ref="BS5:BS11" si="24">IF(ISERROR(BQ5/BP5),"N/A",IF(BP5&lt;0,"N/A",IF(BQ5&lt;0,"N/A",IF(BQ5/BP5-1&gt;300%,"&gt;±300%",IF(BQ5/BP5-1&lt;-300%,"&gt;±300%",BQ5/BP5-1)))))</f>
        <v>-0.18951518161662861</v>
      </c>
      <c r="BT5" s="19"/>
      <c r="BU5" s="13">
        <f t="shared" ref="BU5:BU11" si="25">SUM(AT5:AW5)</f>
        <v>4266.4793026378729</v>
      </c>
      <c r="BW5" s="696"/>
      <c r="BX5" s="696"/>
    </row>
    <row r="6" spans="1:76" x14ac:dyDescent="0.45">
      <c r="A6" s="10"/>
      <c r="B6" s="10" t="s">
        <v>8</v>
      </c>
      <c r="C6" s="13">
        <v>405</v>
      </c>
      <c r="D6" s="13">
        <v>405</v>
      </c>
      <c r="E6" s="13">
        <v>405</v>
      </c>
      <c r="F6" s="13">
        <v>490</v>
      </c>
      <c r="G6" s="13">
        <v>480</v>
      </c>
      <c r="H6" s="13">
        <v>465</v>
      </c>
      <c r="I6" s="13">
        <v>457.82139999999998</v>
      </c>
      <c r="J6" s="13">
        <v>447.62088000000006</v>
      </c>
      <c r="K6" s="13">
        <v>485.15182000000004</v>
      </c>
      <c r="L6" s="13">
        <v>478.05138395313952</v>
      </c>
      <c r="M6" s="13">
        <v>501.7075763087276</v>
      </c>
      <c r="N6" s="26">
        <f t="shared" si="18"/>
        <v>-1.4635492961482699E-2</v>
      </c>
      <c r="O6" s="26">
        <f t="shared" si="18"/>
        <v>4.948462267793996E-2</v>
      </c>
      <c r="P6" s="27"/>
      <c r="Q6" s="13">
        <v>95</v>
      </c>
      <c r="R6" s="13">
        <v>95</v>
      </c>
      <c r="S6" s="13">
        <v>95</v>
      </c>
      <c r="T6" s="13">
        <v>80</v>
      </c>
      <c r="U6" s="13">
        <v>115</v>
      </c>
      <c r="V6" s="13">
        <v>110</v>
      </c>
      <c r="W6" s="13">
        <v>130</v>
      </c>
      <c r="X6" s="13">
        <v>120</v>
      </c>
      <c r="Y6" s="13">
        <v>120</v>
      </c>
      <c r="Z6" s="13">
        <v>120</v>
      </c>
      <c r="AA6" s="13">
        <v>115</v>
      </c>
      <c r="AB6" s="13">
        <v>125</v>
      </c>
      <c r="AC6" s="13">
        <v>100</v>
      </c>
      <c r="AD6" s="13">
        <v>140</v>
      </c>
      <c r="AE6" s="13">
        <v>115</v>
      </c>
      <c r="AF6" s="13">
        <v>115</v>
      </c>
      <c r="AG6" s="13">
        <v>120</v>
      </c>
      <c r="AH6" s="13">
        <v>120</v>
      </c>
      <c r="AI6" s="13">
        <v>111.4571283018868</v>
      </c>
      <c r="AJ6" s="13">
        <v>118.81441169811319</v>
      </c>
      <c r="AK6" s="13">
        <v>119.06663113006395</v>
      </c>
      <c r="AL6" s="13">
        <v>108.48322886993604</v>
      </c>
      <c r="AM6" s="13">
        <v>107.64875596927972</v>
      </c>
      <c r="AN6" s="13">
        <v>109.94480403072028</v>
      </c>
      <c r="AO6" s="13">
        <v>115.38638519356425</v>
      </c>
      <c r="AP6" s="13">
        <v>114.64093480643575</v>
      </c>
      <c r="AQ6" s="13">
        <v>117.84114183023325</v>
      </c>
      <c r="AR6" s="13">
        <v>124.97457816976673</v>
      </c>
      <c r="AS6" s="13">
        <v>115.53718644348558</v>
      </c>
      <c r="AT6" s="13">
        <v>126.79891355651441</v>
      </c>
      <c r="AU6" s="13">
        <v>116.99010243720556</v>
      </c>
      <c r="AV6" s="13">
        <v>123.79743675828922</v>
      </c>
      <c r="AW6" s="13">
        <v>117.52328039312037</v>
      </c>
      <c r="AX6" s="492">
        <f t="shared" si="19"/>
        <v>1.719008408263667E-2</v>
      </c>
      <c r="AY6" s="492">
        <f t="shared" si="20"/>
        <v>-5.0680826109662958E-2</v>
      </c>
      <c r="AZ6" s="4"/>
      <c r="BA6" s="13">
        <f t="shared" si="21"/>
        <v>215</v>
      </c>
      <c r="BB6" s="13">
        <f t="shared" si="22"/>
        <v>190</v>
      </c>
      <c r="BC6" s="13">
        <f t="shared" si="4"/>
        <v>175</v>
      </c>
      <c r="BD6" s="13">
        <f t="shared" si="5"/>
        <v>225</v>
      </c>
      <c r="BE6" s="13">
        <f t="shared" si="6"/>
        <v>250</v>
      </c>
      <c r="BF6" s="13">
        <f t="shared" si="7"/>
        <v>240</v>
      </c>
      <c r="BG6" s="13">
        <f t="shared" si="8"/>
        <v>240</v>
      </c>
      <c r="BH6" s="13">
        <f t="shared" si="9"/>
        <v>240</v>
      </c>
      <c r="BI6" s="13">
        <f t="shared" si="10"/>
        <v>230</v>
      </c>
      <c r="BJ6" s="13">
        <f t="shared" si="11"/>
        <v>240</v>
      </c>
      <c r="BK6" s="13">
        <f t="shared" si="12"/>
        <v>230.27153999999999</v>
      </c>
      <c r="BL6" s="13">
        <f t="shared" si="13"/>
        <v>227.54986</v>
      </c>
      <c r="BM6" s="13">
        <f t="shared" si="14"/>
        <v>217.59356</v>
      </c>
      <c r="BN6" s="13">
        <f t="shared" si="15"/>
        <v>230.02732</v>
      </c>
      <c r="BO6" s="13">
        <f t="shared" si="16"/>
        <v>242.81572</v>
      </c>
      <c r="BP6" s="7">
        <f t="shared" si="17"/>
        <v>242.33609999999999</v>
      </c>
      <c r="BQ6" s="7">
        <f>SUM(AU6:AV6)</f>
        <v>240.78753919549479</v>
      </c>
      <c r="BR6" s="492">
        <f>IF(ISERROR(BQ6/BO6),"N/A",IF(BO6&lt;0,"N/A",IF(BQ6&lt;0,"N/A",IF(BQ6/BO6-1&gt;300%,"&gt;±300%",IF(BQ6/BO6-1&lt;-300%,"&gt;±300%",BQ6/BO6-1)))))</f>
        <v>-8.3527574100441537E-3</v>
      </c>
      <c r="BS6" s="492">
        <f t="shared" si="24"/>
        <v>-6.3901366924086211E-3</v>
      </c>
      <c r="BT6" s="19"/>
      <c r="BU6" s="13">
        <f t="shared" si="25"/>
        <v>485.10973314512961</v>
      </c>
      <c r="BW6" s="696"/>
      <c r="BX6" s="696"/>
    </row>
    <row r="7" spans="1:76" x14ac:dyDescent="0.45">
      <c r="A7" s="10"/>
      <c r="B7" s="10" t="s">
        <v>15</v>
      </c>
      <c r="C7" s="13">
        <v>355</v>
      </c>
      <c r="D7" s="13">
        <v>395</v>
      </c>
      <c r="E7" s="13">
        <v>365</v>
      </c>
      <c r="F7" s="13">
        <v>390</v>
      </c>
      <c r="G7" s="13">
        <v>360</v>
      </c>
      <c r="H7" s="13">
        <v>345</v>
      </c>
      <c r="I7" s="13">
        <v>356.3391414125814</v>
      </c>
      <c r="J7" s="13">
        <v>337.22154999999998</v>
      </c>
      <c r="K7" s="13">
        <v>273.24279999999999</v>
      </c>
      <c r="L7" s="13">
        <v>269.10331517918041</v>
      </c>
      <c r="M7" s="13">
        <v>319.13934253561024</v>
      </c>
      <c r="N7" s="26">
        <f t="shared" si="18"/>
        <v>-1.5149474463076684E-2</v>
      </c>
      <c r="O7" s="26">
        <f t="shared" si="18"/>
        <v>0.18593612391253411</v>
      </c>
      <c r="P7" s="27"/>
      <c r="Q7" s="13">
        <v>105</v>
      </c>
      <c r="R7" s="13">
        <v>115</v>
      </c>
      <c r="S7" s="13">
        <v>100</v>
      </c>
      <c r="T7" s="13">
        <v>100</v>
      </c>
      <c r="U7" s="13">
        <v>90</v>
      </c>
      <c r="V7" s="13">
        <v>100</v>
      </c>
      <c r="W7" s="13">
        <v>100</v>
      </c>
      <c r="X7" s="13">
        <v>105</v>
      </c>
      <c r="Y7" s="13">
        <v>100</v>
      </c>
      <c r="Z7" s="13">
        <v>85</v>
      </c>
      <c r="AA7" s="13">
        <v>95</v>
      </c>
      <c r="AB7" s="13">
        <v>85</v>
      </c>
      <c r="AC7" s="13">
        <v>95</v>
      </c>
      <c r="AD7" s="13">
        <v>95</v>
      </c>
      <c r="AE7" s="13">
        <v>90</v>
      </c>
      <c r="AF7" s="13">
        <v>85</v>
      </c>
      <c r="AG7" s="13">
        <v>90</v>
      </c>
      <c r="AH7" s="13">
        <v>90</v>
      </c>
      <c r="AI7" s="13">
        <v>85.149501412581387</v>
      </c>
      <c r="AJ7" s="13">
        <v>98.594069999999988</v>
      </c>
      <c r="AK7" s="13">
        <v>78.519019999999998</v>
      </c>
      <c r="AL7" s="13">
        <v>94.076549999999997</v>
      </c>
      <c r="AM7" s="13">
        <v>97.866374477791112</v>
      </c>
      <c r="AN7" s="13">
        <v>86.809065522208883</v>
      </c>
      <c r="AO7" s="13">
        <v>70.809776601101504</v>
      </c>
      <c r="AP7" s="13">
        <v>81.736333398898495</v>
      </c>
      <c r="AQ7" s="13">
        <v>83.366053265613232</v>
      </c>
      <c r="AR7" s="13">
        <v>75.306236734386758</v>
      </c>
      <c r="AS7" s="13">
        <v>50.599529350649348</v>
      </c>
      <c r="AT7" s="13">
        <v>63.970980649350651</v>
      </c>
      <c r="AU7" s="13">
        <v>66.248493766233764</v>
      </c>
      <c r="AV7" s="13">
        <v>65.178925714285711</v>
      </c>
      <c r="AW7" s="13">
        <v>66.416693172496977</v>
      </c>
      <c r="AX7" s="492">
        <f t="shared" si="19"/>
        <v>0.31259507795490293</v>
      </c>
      <c r="AY7" s="492">
        <f t="shared" si="20"/>
        <v>1.8990301614314253E-2</v>
      </c>
      <c r="AZ7" s="4"/>
      <c r="BA7" s="13">
        <f t="shared" si="21"/>
        <v>175</v>
      </c>
      <c r="BB7" s="13">
        <f t="shared" si="22"/>
        <v>220</v>
      </c>
      <c r="BC7" s="13">
        <f t="shared" si="4"/>
        <v>200</v>
      </c>
      <c r="BD7" s="13">
        <f t="shared" si="5"/>
        <v>190</v>
      </c>
      <c r="BE7" s="13">
        <f t="shared" si="6"/>
        <v>205</v>
      </c>
      <c r="BF7" s="13">
        <f t="shared" si="7"/>
        <v>185</v>
      </c>
      <c r="BG7" s="13">
        <f t="shared" si="8"/>
        <v>180</v>
      </c>
      <c r="BH7" s="13">
        <f t="shared" si="9"/>
        <v>190</v>
      </c>
      <c r="BI7" s="13">
        <f t="shared" si="10"/>
        <v>175</v>
      </c>
      <c r="BJ7" s="13">
        <f t="shared" si="11"/>
        <v>180</v>
      </c>
      <c r="BK7" s="13">
        <f t="shared" si="12"/>
        <v>183.74357141258139</v>
      </c>
      <c r="BL7" s="13">
        <f t="shared" si="13"/>
        <v>172.59557000000001</v>
      </c>
      <c r="BM7" s="13">
        <f t="shared" si="14"/>
        <v>184.67543999999998</v>
      </c>
      <c r="BN7" s="13">
        <f t="shared" si="15"/>
        <v>152.54611</v>
      </c>
      <c r="BO7" s="13">
        <f t="shared" si="16"/>
        <v>158.67228999999998</v>
      </c>
      <c r="BP7" s="7">
        <f t="shared" si="17"/>
        <v>114.57051</v>
      </c>
      <c r="BQ7" s="7">
        <f t="shared" si="23"/>
        <v>131.42741948051946</v>
      </c>
      <c r="BR7" s="492">
        <f>IF(ISERROR(BQ7/BO7),"N/A",IF(BO7&lt;0,"N/A",IF(BQ7&lt;0,"N/A",IF(BQ7/BO7-1&gt;300%,"&gt;±300%",IF(BQ7/BO7-1&lt;-300%,"&gt;±300%",BQ7/BO7-1)))))</f>
        <v>-0.17170528338300606</v>
      </c>
      <c r="BS7" s="492">
        <f t="shared" si="24"/>
        <v>0.14713131224186271</v>
      </c>
      <c r="BT7" s="19"/>
      <c r="BU7" s="13">
        <f t="shared" si="25"/>
        <v>261.81509330236713</v>
      </c>
      <c r="BW7" s="696"/>
      <c r="BX7" s="696"/>
    </row>
    <row r="8" spans="1:76" x14ac:dyDescent="0.45">
      <c r="A8" s="10"/>
      <c r="B8" s="10" t="s">
        <v>1</v>
      </c>
      <c r="C8" s="13">
        <v>740</v>
      </c>
      <c r="D8" s="13">
        <v>740</v>
      </c>
      <c r="E8" s="13">
        <v>710</v>
      </c>
      <c r="F8" s="13">
        <v>715</v>
      </c>
      <c r="G8" s="13">
        <v>720</v>
      </c>
      <c r="H8" s="13">
        <v>665</v>
      </c>
      <c r="I8" s="13">
        <v>716.37891437287317</v>
      </c>
      <c r="J8" s="13">
        <v>704.21686006867185</v>
      </c>
      <c r="K8" s="13">
        <v>652.1233991440422</v>
      </c>
      <c r="L8" s="13">
        <v>678.1233991440422</v>
      </c>
      <c r="M8" s="13">
        <v>653.81962380017933</v>
      </c>
      <c r="N8" s="26">
        <f t="shared" si="18"/>
        <v>3.9869754764400245E-2</v>
      </c>
      <c r="O8" s="26">
        <f t="shared" si="18"/>
        <v>-3.5839753317080891E-2</v>
      </c>
      <c r="P8" s="27"/>
      <c r="Q8" s="13">
        <v>200</v>
      </c>
      <c r="R8" s="13">
        <v>175</v>
      </c>
      <c r="S8" s="13">
        <v>180</v>
      </c>
      <c r="T8" s="13">
        <v>190</v>
      </c>
      <c r="U8" s="13">
        <v>190</v>
      </c>
      <c r="V8" s="13">
        <v>160</v>
      </c>
      <c r="W8" s="13">
        <v>190</v>
      </c>
      <c r="X8" s="13">
        <v>180</v>
      </c>
      <c r="Y8" s="13">
        <v>175</v>
      </c>
      <c r="Z8" s="13">
        <v>170</v>
      </c>
      <c r="AA8" s="13">
        <v>140</v>
      </c>
      <c r="AB8" s="13">
        <v>205</v>
      </c>
      <c r="AC8" s="13">
        <v>185</v>
      </c>
      <c r="AD8" s="13">
        <v>190</v>
      </c>
      <c r="AE8" s="13">
        <v>140</v>
      </c>
      <c r="AF8" s="13">
        <v>200</v>
      </c>
      <c r="AG8" s="13">
        <v>180</v>
      </c>
      <c r="AH8" s="13">
        <v>145</v>
      </c>
      <c r="AI8" s="13">
        <v>204</v>
      </c>
      <c r="AJ8" s="13">
        <v>188.79226177563464</v>
      </c>
      <c r="AK8" s="13">
        <v>174.19652661717544</v>
      </c>
      <c r="AL8" s="13">
        <v>149.39012598006315</v>
      </c>
      <c r="AM8" s="13">
        <v>150</v>
      </c>
      <c r="AN8" s="13">
        <v>175.49612974710641</v>
      </c>
      <c r="AO8" s="13">
        <v>196.28350601702576</v>
      </c>
      <c r="AP8" s="13">
        <v>182.43722430453971</v>
      </c>
      <c r="AQ8" s="13">
        <v>184</v>
      </c>
      <c r="AR8" s="13">
        <v>136.98602311770279</v>
      </c>
      <c r="AS8" s="13">
        <v>152.75318612881492</v>
      </c>
      <c r="AT8" s="13">
        <v>178.38418989752452</v>
      </c>
      <c r="AU8" s="13">
        <v>163</v>
      </c>
      <c r="AV8" s="13">
        <v>160.98602311770279</v>
      </c>
      <c r="AW8" s="13">
        <v>178.75318612881492</v>
      </c>
      <c r="AX8" s="492">
        <f t="shared" si="19"/>
        <v>0.17020921565638902</v>
      </c>
      <c r="AY8" s="492">
        <f t="shared" si="20"/>
        <v>0.1103646308358206</v>
      </c>
      <c r="AZ8" s="4"/>
      <c r="BA8" s="13">
        <f t="shared" si="21"/>
        <v>365</v>
      </c>
      <c r="BB8" s="13">
        <f t="shared" si="22"/>
        <v>375</v>
      </c>
      <c r="BC8" s="13">
        <f t="shared" si="4"/>
        <v>370</v>
      </c>
      <c r="BD8" s="13">
        <f t="shared" si="5"/>
        <v>350</v>
      </c>
      <c r="BE8" s="13">
        <f t="shared" si="6"/>
        <v>370</v>
      </c>
      <c r="BF8" s="13">
        <f t="shared" si="7"/>
        <v>345</v>
      </c>
      <c r="BG8" s="13">
        <f t="shared" si="8"/>
        <v>345</v>
      </c>
      <c r="BH8" s="13">
        <f t="shared" si="9"/>
        <v>375</v>
      </c>
      <c r="BI8" s="13">
        <f t="shared" si="10"/>
        <v>340</v>
      </c>
      <c r="BJ8" s="13">
        <f t="shared" si="11"/>
        <v>325</v>
      </c>
      <c r="BK8" s="13">
        <f t="shared" si="12"/>
        <v>392.79226177563464</v>
      </c>
      <c r="BL8" s="13">
        <f t="shared" si="13"/>
        <v>323.58665259723858</v>
      </c>
      <c r="BM8" s="13">
        <f t="shared" si="14"/>
        <v>325.49612974710641</v>
      </c>
      <c r="BN8" s="13">
        <f t="shared" si="15"/>
        <v>378.7207303215655</v>
      </c>
      <c r="BO8" s="13">
        <f t="shared" si="16"/>
        <v>320.98602311770276</v>
      </c>
      <c r="BP8" s="7">
        <f t="shared" si="17"/>
        <v>331.13737602633944</v>
      </c>
      <c r="BQ8" s="7">
        <f t="shared" si="23"/>
        <v>323.98602311770276</v>
      </c>
      <c r="BR8" s="492">
        <f>IF(ISERROR(BQ8/BO8),"N/A",IF(BO8&lt;0,"N/A",IF(BQ8&lt;0,"N/A",IF(BQ8/BO8-1&gt;300%,"&gt;±300%",IF(BQ8/BO8-1&lt;-300%,"&gt;±300%",BQ8/BO8-1)))))</f>
        <v>9.3462013419192136E-3</v>
      </c>
      <c r="BS8" s="492">
        <f t="shared" si="24"/>
        <v>-2.1596332599035373E-2</v>
      </c>
      <c r="BT8" s="19"/>
      <c r="BU8" s="13">
        <f t="shared" si="25"/>
        <v>681.1233991440422</v>
      </c>
      <c r="BW8" s="696"/>
      <c r="BX8" s="696"/>
    </row>
    <row r="9" spans="1:76" x14ac:dyDescent="0.45">
      <c r="A9" s="28"/>
      <c r="B9" s="29" t="s">
        <v>2</v>
      </c>
      <c r="C9" s="29">
        <v>215</v>
      </c>
      <c r="D9" s="29">
        <v>200</v>
      </c>
      <c r="E9" s="29">
        <v>200</v>
      </c>
      <c r="F9" s="29">
        <v>185</v>
      </c>
      <c r="G9" s="29">
        <v>185</v>
      </c>
      <c r="H9" s="29">
        <v>180</v>
      </c>
      <c r="I9" s="29">
        <v>170.13750441378028</v>
      </c>
      <c r="J9" s="29">
        <v>201.95771924071977</v>
      </c>
      <c r="K9" s="29">
        <v>207.70899430095923</v>
      </c>
      <c r="L9" s="29">
        <v>205.01808012869293</v>
      </c>
      <c r="M9" s="29">
        <v>204.78495590643161</v>
      </c>
      <c r="N9" s="598">
        <f t="shared" si="18"/>
        <v>-1.2955212562279828E-2</v>
      </c>
      <c r="O9" s="598">
        <f t="shared" si="18"/>
        <v>-1.1370910415071656E-3</v>
      </c>
      <c r="P9" s="27"/>
      <c r="Q9" s="29">
        <v>45</v>
      </c>
      <c r="R9" s="29">
        <v>50</v>
      </c>
      <c r="S9" s="29">
        <v>45</v>
      </c>
      <c r="T9" s="29">
        <v>45</v>
      </c>
      <c r="U9" s="29">
        <v>45</v>
      </c>
      <c r="V9" s="29">
        <v>50</v>
      </c>
      <c r="W9" s="29">
        <v>40</v>
      </c>
      <c r="X9" s="29">
        <v>45</v>
      </c>
      <c r="Y9" s="29">
        <v>45</v>
      </c>
      <c r="Z9" s="29">
        <v>50</v>
      </c>
      <c r="AA9" s="29">
        <v>45</v>
      </c>
      <c r="AB9" s="29">
        <v>45</v>
      </c>
      <c r="AC9" s="29">
        <v>45</v>
      </c>
      <c r="AD9" s="29">
        <v>45</v>
      </c>
      <c r="AE9" s="611">
        <v>40</v>
      </c>
      <c r="AF9" s="611">
        <v>45</v>
      </c>
      <c r="AG9" s="611">
        <v>45</v>
      </c>
      <c r="AH9" s="611">
        <v>40</v>
      </c>
      <c r="AI9" s="611">
        <v>45.727047678170074</v>
      </c>
      <c r="AJ9" s="611">
        <v>41.004418463470074</v>
      </c>
      <c r="AK9" s="611">
        <v>41.084514977270075</v>
      </c>
      <c r="AL9" s="611">
        <v>42.321523294870076</v>
      </c>
      <c r="AM9" s="611">
        <v>49.860080935454945</v>
      </c>
      <c r="AN9" s="611">
        <v>49.134642701954945</v>
      </c>
      <c r="AO9" s="611">
        <v>51.664865480054942</v>
      </c>
      <c r="AP9" s="611">
        <v>51.298130123254936</v>
      </c>
      <c r="AQ9" s="611">
        <v>51.632273575239807</v>
      </c>
      <c r="AR9" s="611">
        <v>52.960373575239814</v>
      </c>
      <c r="AS9" s="611">
        <v>51.207623575239808</v>
      </c>
      <c r="AT9" s="611">
        <v>51.908723575239812</v>
      </c>
      <c r="AU9" s="611">
        <v>49.393123575239812</v>
      </c>
      <c r="AV9" s="611">
        <v>51.568623575239812</v>
      </c>
      <c r="AW9" s="611">
        <v>51.556273575239814</v>
      </c>
      <c r="AX9" s="612">
        <f t="shared" si="19"/>
        <v>6.8085565323634523E-3</v>
      </c>
      <c r="AY9" s="612">
        <f t="shared" si="20"/>
        <v>-2.3948671001428057E-4</v>
      </c>
      <c r="AZ9" s="4"/>
      <c r="BA9" s="29">
        <f t="shared" si="21"/>
        <v>105</v>
      </c>
      <c r="BB9" s="29">
        <f t="shared" si="22"/>
        <v>95</v>
      </c>
      <c r="BC9" s="29">
        <f t="shared" si="4"/>
        <v>90</v>
      </c>
      <c r="BD9" s="29">
        <f t="shared" si="5"/>
        <v>95</v>
      </c>
      <c r="BE9" s="29">
        <f t="shared" si="6"/>
        <v>85</v>
      </c>
      <c r="BF9" s="29">
        <f t="shared" si="7"/>
        <v>95</v>
      </c>
      <c r="BG9" s="29">
        <f t="shared" si="8"/>
        <v>90</v>
      </c>
      <c r="BH9" s="29">
        <f t="shared" si="9"/>
        <v>90</v>
      </c>
      <c r="BI9" s="29">
        <f t="shared" si="10"/>
        <v>85</v>
      </c>
      <c r="BJ9" s="29">
        <f t="shared" si="11"/>
        <v>85</v>
      </c>
      <c r="BK9" s="29">
        <f t="shared" si="12"/>
        <v>86.731466141640141</v>
      </c>
      <c r="BL9" s="29">
        <f t="shared" si="13"/>
        <v>83.406038272140151</v>
      </c>
      <c r="BM9" s="29">
        <f t="shared" si="14"/>
        <v>98.994723637409891</v>
      </c>
      <c r="BN9" s="599">
        <f t="shared" si="15"/>
        <v>102.96299560330988</v>
      </c>
      <c r="BO9" s="599">
        <f t="shared" si="16"/>
        <v>104.59264715047962</v>
      </c>
      <c r="BP9" s="7">
        <f t="shared" si="17"/>
        <v>103.11634715047961</v>
      </c>
      <c r="BQ9" s="7">
        <f t="shared" si="23"/>
        <v>100.96174715047962</v>
      </c>
      <c r="BR9" s="492">
        <f t="shared" ref="BR9:BR11" si="26">IF(ISERROR(BQ9/BO9),"N/A",IF(BO9&lt;0,"N/A",IF(BQ9&lt;0,"N/A",IF(BQ9/BO9-1&gt;300%,"&gt;±300%",IF(BQ9/BO9-1&lt;-300%,"&gt;±300%",BQ9/BO9-1)))))</f>
        <v>-3.4714677359452883E-2</v>
      </c>
      <c r="BS9" s="492">
        <f t="shared" si="24"/>
        <v>-2.0894844120648903E-2</v>
      </c>
      <c r="BT9" s="19"/>
      <c r="BU9" s="611">
        <f t="shared" si="25"/>
        <v>204.42674430095923</v>
      </c>
      <c r="BW9" s="696"/>
      <c r="BX9" s="696"/>
    </row>
    <row r="10" spans="1:76" x14ac:dyDescent="0.45">
      <c r="A10" s="90" t="s">
        <v>36</v>
      </c>
      <c r="C10" s="32">
        <v>-215</v>
      </c>
      <c r="D10" s="32">
        <v>350</v>
      </c>
      <c r="E10" s="32">
        <v>30</v>
      </c>
      <c r="F10" s="32">
        <v>30</v>
      </c>
      <c r="G10" s="32">
        <v>30</v>
      </c>
      <c r="H10" s="651">
        <v>10</v>
      </c>
      <c r="I10" s="651">
        <v>2.0553724172843388</v>
      </c>
      <c r="J10" s="651">
        <v>-83.635707465801829</v>
      </c>
      <c r="K10" s="651">
        <v>-92.948876195022393</v>
      </c>
      <c r="L10" s="651">
        <v>-5.4835093922945219</v>
      </c>
      <c r="M10" s="651">
        <v>0</v>
      </c>
      <c r="N10" s="32" t="str">
        <f t="shared" si="18"/>
        <v>N/A</v>
      </c>
      <c r="O10" s="539" t="str">
        <f t="shared" si="18"/>
        <v>N/A</v>
      </c>
      <c r="P10" s="27"/>
      <c r="Q10" s="32">
        <v>65</v>
      </c>
      <c r="R10" s="32">
        <v>-40</v>
      </c>
      <c r="S10" s="32">
        <v>60</v>
      </c>
      <c r="T10" s="32">
        <v>-5</v>
      </c>
      <c r="U10" s="32">
        <v>25</v>
      </c>
      <c r="V10" s="32">
        <v>-45</v>
      </c>
      <c r="W10" s="32">
        <v>150</v>
      </c>
      <c r="X10" s="32">
        <v>60</v>
      </c>
      <c r="Y10" s="32">
        <v>-105</v>
      </c>
      <c r="Z10" s="32">
        <v>-75</v>
      </c>
      <c r="AA10" s="32">
        <v>-60</v>
      </c>
      <c r="AB10" s="32">
        <v>75</v>
      </c>
      <c r="AC10" s="32">
        <v>-10</v>
      </c>
      <c r="AD10" s="32">
        <v>25</v>
      </c>
      <c r="AE10" s="32">
        <v>-5</v>
      </c>
      <c r="AF10" s="32">
        <v>55</v>
      </c>
      <c r="AG10" s="32">
        <v>-20</v>
      </c>
      <c r="AH10" s="32">
        <v>-20</v>
      </c>
      <c r="AI10" s="32">
        <v>12.188790193236848</v>
      </c>
      <c r="AJ10" s="32">
        <v>-26.456840846936046</v>
      </c>
      <c r="AK10" s="32">
        <v>-29.140944913994538</v>
      </c>
      <c r="AL10" s="32">
        <v>45.464367984978075</v>
      </c>
      <c r="AM10" s="32">
        <v>53.747878497737702</v>
      </c>
      <c r="AN10" s="32">
        <v>24.803950263688535</v>
      </c>
      <c r="AO10" s="32">
        <v>-111.53326566469633</v>
      </c>
      <c r="AP10" s="32">
        <v>-50.654270562531742</v>
      </c>
      <c r="AQ10" s="32">
        <v>-29.303095800149173</v>
      </c>
      <c r="AR10" s="32">
        <v>18.218104029757061</v>
      </c>
      <c r="AS10" s="32">
        <v>-42.682362491388808</v>
      </c>
      <c r="AT10" s="32">
        <v>-39.181521933241477</v>
      </c>
      <c r="AU10" s="32">
        <v>24.188643668363468</v>
      </c>
      <c r="AV10" s="32">
        <v>-1.9339937360023418</v>
      </c>
      <c r="AW10" s="32">
        <v>-43.488159324655648</v>
      </c>
      <c r="AX10" s="492" t="str">
        <f t="shared" si="19"/>
        <v>N/A</v>
      </c>
      <c r="AY10" s="492" t="str">
        <f t="shared" si="20"/>
        <v>N/A</v>
      </c>
      <c r="AZ10" s="4"/>
      <c r="BA10" s="32">
        <f t="shared" si="21"/>
        <v>325</v>
      </c>
      <c r="BB10" s="32">
        <f t="shared" si="22"/>
        <v>25</v>
      </c>
      <c r="BC10" s="32">
        <f t="shared" si="4"/>
        <v>55</v>
      </c>
      <c r="BD10" s="32">
        <f t="shared" si="5"/>
        <v>-20</v>
      </c>
      <c r="BE10" s="32">
        <f t="shared" si="6"/>
        <v>210</v>
      </c>
      <c r="BF10" s="32">
        <f t="shared" si="7"/>
        <v>-180</v>
      </c>
      <c r="BG10" s="32">
        <f t="shared" si="8"/>
        <v>15</v>
      </c>
      <c r="BH10" s="32">
        <f t="shared" si="9"/>
        <v>15</v>
      </c>
      <c r="BI10" s="32">
        <f t="shared" si="10"/>
        <v>50</v>
      </c>
      <c r="BJ10" s="32">
        <f t="shared" si="11"/>
        <v>-40</v>
      </c>
      <c r="BK10" s="32">
        <f t="shared" si="12"/>
        <v>-14.268050653699198</v>
      </c>
      <c r="BL10" s="32">
        <f t="shared" si="13"/>
        <v>16.323423070983537</v>
      </c>
      <c r="BM10" s="32">
        <f t="shared" si="14"/>
        <v>78.551828761426236</v>
      </c>
      <c r="BN10" s="13">
        <f t="shared" si="15"/>
        <v>-162.18753622722807</v>
      </c>
      <c r="BO10" s="13">
        <f t="shared" si="16"/>
        <v>-11.084991770392111</v>
      </c>
      <c r="BP10" s="7">
        <f t="shared" si="17"/>
        <v>-81.863884424630285</v>
      </c>
      <c r="BQ10" s="7">
        <f t="shared" si="23"/>
        <v>22.254649932361126</v>
      </c>
      <c r="BR10" s="492" t="str">
        <f>IF(ISERROR(BQ10/BO10),"N/A",IF(BO10&lt;0,"N/A",IF(BQ10&lt;0,"N/A",IF(BQ10/BO10-1&gt;300%,"&gt;±300%",IF(BQ10/BO10-1&lt;-300%,"&gt;±300%",BQ10/BO10-1)))))</f>
        <v>N/A</v>
      </c>
      <c r="BS10" s="492" t="str">
        <f t="shared" si="24"/>
        <v>N/A</v>
      </c>
      <c r="BT10" s="19"/>
      <c r="BU10" s="648">
        <f t="shared" si="25"/>
        <v>-60.415031325535999</v>
      </c>
      <c r="BW10" s="696"/>
      <c r="BX10" s="696"/>
    </row>
    <row r="11" spans="1:76" x14ac:dyDescent="0.45">
      <c r="A11" s="33" t="s">
        <v>14</v>
      </c>
      <c r="B11" s="34"/>
      <c r="C11" s="560">
        <v>5855</v>
      </c>
      <c r="D11" s="560">
        <v>5225</v>
      </c>
      <c r="E11" s="560">
        <v>6190</v>
      </c>
      <c r="F11" s="560">
        <v>6075</v>
      </c>
      <c r="G11" s="560">
        <v>6160</v>
      </c>
      <c r="H11" s="560">
        <v>6135</v>
      </c>
      <c r="I11" s="582">
        <f t="shared" ref="I11" si="27">I4+I10</f>
        <v>6077.1423431490784</v>
      </c>
      <c r="J11" s="560">
        <f>J4+J10</f>
        <v>4905.6583775461713</v>
      </c>
      <c r="K11" s="560">
        <f>K4+K10</f>
        <v>6203.6713877048542</v>
      </c>
      <c r="L11" s="560">
        <f>L4+L10</f>
        <v>5637.0726718341921</v>
      </c>
      <c r="M11" s="560">
        <f>M4+M10</f>
        <v>5726.3191912281809</v>
      </c>
      <c r="N11" s="540">
        <f t="shared" si="18"/>
        <v>-9.1332806085379081E-2</v>
      </c>
      <c r="O11" s="540">
        <f t="shared" si="18"/>
        <v>1.5832068271873112E-2</v>
      </c>
      <c r="P11" s="27"/>
      <c r="Q11" s="560">
        <v>1380</v>
      </c>
      <c r="R11" s="560">
        <v>1375</v>
      </c>
      <c r="S11" s="560">
        <v>1420</v>
      </c>
      <c r="T11" s="560">
        <v>1540</v>
      </c>
      <c r="U11" s="560">
        <v>1680</v>
      </c>
      <c r="V11" s="560">
        <v>1570</v>
      </c>
      <c r="W11" s="560">
        <v>1425</v>
      </c>
      <c r="X11" s="560">
        <v>1710</v>
      </c>
      <c r="Y11" s="560">
        <v>1515</v>
      </c>
      <c r="Z11" s="560">
        <v>1420</v>
      </c>
      <c r="AA11" s="560">
        <v>1365</v>
      </c>
      <c r="AB11" s="560">
        <v>1630</v>
      </c>
      <c r="AC11" s="560">
        <v>1555</v>
      </c>
      <c r="AD11" s="560">
        <v>1610</v>
      </c>
      <c r="AE11" s="560">
        <v>1295</v>
      </c>
      <c r="AF11" s="560">
        <v>1660</v>
      </c>
      <c r="AG11" s="560">
        <v>1645</v>
      </c>
      <c r="AH11" s="560">
        <v>1545</v>
      </c>
      <c r="AI11" s="560">
        <f t="shared" ref="AI11:AM11" si="28">AI4+AI10</f>
        <v>1326.9913392839883</v>
      </c>
      <c r="AJ11" s="560">
        <f t="shared" si="28"/>
        <v>1633.7532419094916</v>
      </c>
      <c r="AK11" s="560">
        <f t="shared" si="28"/>
        <v>1496.4272817150966</v>
      </c>
      <c r="AL11" s="560">
        <f t="shared" si="28"/>
        <v>1619.970480240502</v>
      </c>
      <c r="AM11" s="560">
        <f t="shared" si="28"/>
        <v>1301.9795183687127</v>
      </c>
      <c r="AN11" s="560">
        <f>AN4+AN10</f>
        <v>967.11010316450415</v>
      </c>
      <c r="AO11" s="560">
        <f t="shared" ref="AO11:AW11" si="29">AO4+AO10</f>
        <v>1384.2597217093396</v>
      </c>
      <c r="AP11" s="560">
        <f t="shared" si="29"/>
        <v>1252.3090343036154</v>
      </c>
      <c r="AQ11" s="560">
        <f t="shared" si="29"/>
        <v>1435.4114409388324</v>
      </c>
      <c r="AR11" s="560">
        <f t="shared" si="29"/>
        <v>1583.8178682906091</v>
      </c>
      <c r="AS11" s="560">
        <f t="shared" si="29"/>
        <v>1528.5325755120275</v>
      </c>
      <c r="AT11" s="560">
        <f t="shared" si="29"/>
        <v>1655.9095029633854</v>
      </c>
      <c r="AU11" s="560">
        <f t="shared" si="29"/>
        <v>1297.5922955562278</v>
      </c>
      <c r="AV11" s="560">
        <f t="shared" si="29"/>
        <v>1527.8930394989532</v>
      </c>
      <c r="AW11" s="560">
        <f t="shared" si="29"/>
        <v>1357.1444031862688</v>
      </c>
      <c r="AX11" s="561">
        <f t="shared" si="19"/>
        <v>-0.11212595339575737</v>
      </c>
      <c r="AY11" s="561">
        <f t="shared" si="20"/>
        <v>-0.11175431257195756</v>
      </c>
      <c r="AZ11" s="4"/>
      <c r="BA11" s="34">
        <f>BA4+BA10</f>
        <v>2470</v>
      </c>
      <c r="BB11" s="34">
        <f t="shared" ref="BB11:BE11" si="30">BB4+BB10</f>
        <v>2755</v>
      </c>
      <c r="BC11" s="34">
        <f t="shared" si="30"/>
        <v>2960</v>
      </c>
      <c r="BD11" s="34">
        <f t="shared" si="30"/>
        <v>3250</v>
      </c>
      <c r="BE11" s="34">
        <f t="shared" si="30"/>
        <v>3135</v>
      </c>
      <c r="BF11" s="34">
        <f>BF4+BF10</f>
        <v>2935</v>
      </c>
      <c r="BG11" s="34">
        <f>BG4+BG10</f>
        <v>2995</v>
      </c>
      <c r="BH11" s="34">
        <f t="shared" si="9"/>
        <v>3165</v>
      </c>
      <c r="BI11" s="34">
        <f t="shared" si="10"/>
        <v>2955</v>
      </c>
      <c r="BJ11" s="34">
        <f t="shared" si="11"/>
        <v>3190</v>
      </c>
      <c r="BK11" s="34">
        <f t="shared" si="12"/>
        <v>2960.7445811934799</v>
      </c>
      <c r="BL11" s="34">
        <f t="shared" si="13"/>
        <v>3116.3977619555985</v>
      </c>
      <c r="BM11" s="34">
        <f t="shared" si="14"/>
        <v>2269.0896215332168</v>
      </c>
      <c r="BN11" s="34">
        <f t="shared" si="15"/>
        <v>2636.568756012955</v>
      </c>
      <c r="BO11" s="34">
        <f t="shared" si="16"/>
        <v>3019.2293092294412</v>
      </c>
      <c r="BP11" s="34">
        <f t="shared" si="17"/>
        <v>3184.4420784754129</v>
      </c>
      <c r="BQ11" s="34">
        <f t="shared" si="23"/>
        <v>2825.4853350551812</v>
      </c>
      <c r="BR11" s="561">
        <f t="shared" si="26"/>
        <v>-6.4170009737917755E-2</v>
      </c>
      <c r="BS11" s="561">
        <f t="shared" si="24"/>
        <v>-0.11272201992509978</v>
      </c>
      <c r="BT11" s="19"/>
      <c r="BU11" s="645">
        <f t="shared" si="25"/>
        <v>5838.539241204835</v>
      </c>
      <c r="BW11" s="696"/>
      <c r="BX11" s="696"/>
    </row>
    <row r="12" spans="1:76" x14ac:dyDescent="0.45">
      <c r="A12" s="23"/>
      <c r="B12" s="4"/>
      <c r="C12" s="4"/>
      <c r="D12" s="4"/>
      <c r="E12" s="4"/>
      <c r="F12" s="4"/>
      <c r="G12" s="9"/>
      <c r="H12" s="9"/>
      <c r="I12" s="627"/>
      <c r="J12" s="4"/>
      <c r="K12" s="9"/>
      <c r="L12" s="4"/>
      <c r="M12" s="9"/>
      <c r="N12" s="35"/>
      <c r="O12" s="541"/>
      <c r="P12" s="27"/>
      <c r="Q12" s="35"/>
      <c r="R12" s="35"/>
      <c r="S12" s="35"/>
      <c r="T12" s="35"/>
      <c r="U12" s="35"/>
      <c r="V12" s="35"/>
      <c r="W12" s="35"/>
      <c r="X12" s="35"/>
      <c r="Y12" s="35"/>
      <c r="Z12" s="35"/>
      <c r="AA12" s="35"/>
      <c r="AB12" s="35"/>
      <c r="AC12" s="35"/>
      <c r="AD12" s="35"/>
      <c r="AE12" s="35"/>
      <c r="AF12" s="35"/>
      <c r="AG12" s="35"/>
      <c r="AH12" s="35"/>
      <c r="AI12" s="35"/>
      <c r="AJ12" s="35"/>
      <c r="AK12" s="35"/>
      <c r="AL12" s="35"/>
      <c r="AM12" s="562"/>
      <c r="AN12" s="35"/>
      <c r="AO12" s="35"/>
      <c r="AP12" s="35"/>
      <c r="AQ12" s="35"/>
      <c r="AR12" s="35"/>
      <c r="AS12" s="35"/>
      <c r="AT12" s="35"/>
      <c r="AU12" s="35"/>
      <c r="AV12" s="35"/>
      <c r="AW12" s="35"/>
      <c r="AX12" s="715"/>
      <c r="AY12" s="492"/>
      <c r="AZ12" s="4"/>
      <c r="BA12" s="7"/>
      <c r="BB12" s="7"/>
      <c r="BC12" s="7"/>
      <c r="BD12" s="7"/>
      <c r="BE12" s="7"/>
      <c r="BF12" s="7"/>
      <c r="BG12" s="7"/>
      <c r="BH12" s="7"/>
      <c r="BI12" s="7"/>
      <c r="BJ12" s="7"/>
      <c r="BK12" s="7"/>
      <c r="BL12" s="7"/>
      <c r="BM12" s="7"/>
      <c r="BN12" s="7"/>
      <c r="BO12" s="7"/>
      <c r="BP12" s="7"/>
      <c r="BQ12" s="7"/>
      <c r="BR12" s="492"/>
      <c r="BS12" s="492"/>
      <c r="BT12" s="19"/>
      <c r="BU12" s="13"/>
      <c r="BW12" s="696"/>
      <c r="BX12" s="696"/>
    </row>
    <row r="13" spans="1:76" s="644" customFormat="1" x14ac:dyDescent="0.45">
      <c r="A13" s="23" t="s">
        <v>22</v>
      </c>
      <c r="B13" s="9"/>
      <c r="C13" s="555">
        <v>2000</v>
      </c>
      <c r="D13" s="555">
        <v>2055</v>
      </c>
      <c r="E13" s="555">
        <v>1720</v>
      </c>
      <c r="F13" s="555">
        <v>1860</v>
      </c>
      <c r="G13" s="555">
        <v>1915</v>
      </c>
      <c r="H13" s="555">
        <v>1955</v>
      </c>
      <c r="I13" s="555">
        <f>SUM(I14:I16)</f>
        <v>2133.9340991168124</v>
      </c>
      <c r="J13" s="555">
        <f>SUM(J14:J16)</f>
        <v>1929.5054719794744</v>
      </c>
      <c r="K13" s="555">
        <f>SUM(K14:K16)</f>
        <v>1936.8338357852012</v>
      </c>
      <c r="L13" s="555">
        <f>SUM(L14:L16)</f>
        <v>1668.5340149644812</v>
      </c>
      <c r="M13" s="555">
        <f>SUM(M14:M16)</f>
        <v>1740.0089888249727</v>
      </c>
      <c r="N13" s="492">
        <f t="shared" ref="N13:O16" si="31">IF(ISERROR(L13/K13),"N/A",IF(K13&lt;0,"N/A",IF(L13&lt;0,"N/A",IF(L13/K13-1&gt;300%,"&gt;±300%",IF(L13/K13-1&lt;-300%,"&gt;±300%",L13/K13-1)))))</f>
        <v>-0.1385249554523349</v>
      </c>
      <c r="O13" s="492">
        <f t="shared" si="31"/>
        <v>4.2836989368786105E-2</v>
      </c>
      <c r="P13" s="27"/>
      <c r="Q13" s="555">
        <v>565</v>
      </c>
      <c r="R13" s="555">
        <v>475</v>
      </c>
      <c r="S13" s="555">
        <v>435</v>
      </c>
      <c r="T13" s="555">
        <v>475</v>
      </c>
      <c r="U13" s="555">
        <v>415</v>
      </c>
      <c r="V13" s="555">
        <v>370</v>
      </c>
      <c r="W13" s="555">
        <v>395</v>
      </c>
      <c r="X13" s="555">
        <v>480</v>
      </c>
      <c r="Y13" s="555">
        <v>510</v>
      </c>
      <c r="Z13" s="555">
        <v>460</v>
      </c>
      <c r="AA13" s="555">
        <v>420</v>
      </c>
      <c r="AB13" s="555">
        <v>480</v>
      </c>
      <c r="AC13" s="555">
        <v>480</v>
      </c>
      <c r="AD13" s="555">
        <v>505</v>
      </c>
      <c r="AE13" s="555">
        <v>460</v>
      </c>
      <c r="AF13" s="555">
        <v>480</v>
      </c>
      <c r="AG13" s="555">
        <v>490</v>
      </c>
      <c r="AH13" s="555">
        <v>495</v>
      </c>
      <c r="AI13" s="555">
        <f t="shared" ref="AI13:AQ13" si="32">SUM(AI14:AI16)</f>
        <v>535.81827793666548</v>
      </c>
      <c r="AJ13" s="555">
        <f t="shared" si="32"/>
        <v>550.55732337955635</v>
      </c>
      <c r="AK13" s="555">
        <f t="shared" si="32"/>
        <v>520.80426029726584</v>
      </c>
      <c r="AL13" s="555">
        <f t="shared" si="32"/>
        <v>526.75423750332448</v>
      </c>
      <c r="AM13" s="555">
        <f t="shared" si="32"/>
        <v>442.15352981245599</v>
      </c>
      <c r="AN13" s="555">
        <f t="shared" si="32"/>
        <v>377.08149373499924</v>
      </c>
      <c r="AO13" s="555">
        <f t="shared" si="32"/>
        <v>541.16035889569093</v>
      </c>
      <c r="AP13" s="555">
        <f t="shared" si="32"/>
        <v>577.61735552879702</v>
      </c>
      <c r="AQ13" s="555">
        <f t="shared" si="32"/>
        <v>514.12518016972808</v>
      </c>
      <c r="AR13" s="563">
        <f t="shared" ref="AR13:AW13" si="33">SUM(AR14:AR16)</f>
        <v>521.15868451599852</v>
      </c>
      <c r="AS13" s="563">
        <f t="shared" si="33"/>
        <v>452.38645581462276</v>
      </c>
      <c r="AT13" s="563">
        <f t="shared" si="33"/>
        <v>449.16351528485166</v>
      </c>
      <c r="AU13" s="563">
        <f t="shared" si="33"/>
        <v>423.86130020202</v>
      </c>
      <c r="AV13" s="563">
        <f t="shared" si="33"/>
        <v>439.44698055917411</v>
      </c>
      <c r="AW13" s="563">
        <f t="shared" si="33"/>
        <v>391.33707645162724</v>
      </c>
      <c r="AX13" s="492">
        <f t="shared" ref="AX13:AX16" si="34">IF(ISERROR(AW13/AS13),"N/A",IF(AS13&lt;0,"N/A",IF(AW13&lt;0,"N/A",IF(AW13/AS13-1&gt;300%,"&gt;±300%",IF(AW13/AS13-1&lt;-300%,"&gt;±300%",AW13/AS13-1)))))</f>
        <v>-0.13494961791696991</v>
      </c>
      <c r="AY13" s="492">
        <f t="shared" ref="AY13:AY16" si="35">IF(ISERROR(AW13/AV13),"N/A",IF(AV13&lt;0,"N/A",IF(AW13&lt;0,"N/A",IF(AW13/AV13-1&gt;300%,"&gt;±300%",IF(AW13/AV13-1&lt;-300%,"&gt;±300%",AW13/AV13-1)))))</f>
        <v>-0.10947829029642997</v>
      </c>
      <c r="AZ13" s="4"/>
      <c r="BA13" s="9">
        <f>SUM(BA14:BA16)</f>
        <v>1015</v>
      </c>
      <c r="BB13" s="9">
        <f>SUM(BB14:BB16)</f>
        <v>1040</v>
      </c>
      <c r="BC13" s="9">
        <f>SUM(S13:T13)</f>
        <v>910</v>
      </c>
      <c r="BD13" s="9">
        <f>SUM(U13:V13)</f>
        <v>785</v>
      </c>
      <c r="BE13" s="9">
        <f>SUM(W13:X13)</f>
        <v>875</v>
      </c>
      <c r="BF13" s="9">
        <f>SUM(Y13:Z13)</f>
        <v>970</v>
      </c>
      <c r="BG13" s="9">
        <f>SUM(AA13:AB13)</f>
        <v>900</v>
      </c>
      <c r="BH13" s="9">
        <f>SUM(AC13:AD13)</f>
        <v>985</v>
      </c>
      <c r="BI13" s="9">
        <f>SUM(AE13:AF13)</f>
        <v>940</v>
      </c>
      <c r="BJ13" s="9">
        <f>SUM(AG13:AH13)</f>
        <v>985</v>
      </c>
      <c r="BK13" s="9">
        <f>SUM(AI13:AJ13)</f>
        <v>1086.3756013162219</v>
      </c>
      <c r="BL13" s="9">
        <f>SUM(AK13:AL13)</f>
        <v>1047.5584978005904</v>
      </c>
      <c r="BM13" s="9">
        <f>SUM(AM13:AN13)</f>
        <v>819.23502354745528</v>
      </c>
      <c r="BN13" s="9">
        <f>SUM(AO13:AP13)</f>
        <v>1118.7777144244878</v>
      </c>
      <c r="BO13" s="9">
        <f>SUM(AQ13:AR13)</f>
        <v>1035.2838646857267</v>
      </c>
      <c r="BP13" s="9">
        <f>SUM(AS13:AT13)</f>
        <v>901.54997109947442</v>
      </c>
      <c r="BQ13" s="9">
        <f t="shared" ref="BQ13:BQ16" si="36">SUM(AU13:AV13)</f>
        <v>863.30828076119406</v>
      </c>
      <c r="BR13" s="492">
        <f t="shared" ref="BR13:BR16" si="37">IF(ISERROR(BQ13/BO13),"N/A",IF(BO13&lt;0,"N/A",IF(BQ13&lt;0,"N/A",IF(BQ13/BO13-1&gt;300%,"&gt;±300%",IF(BQ13/BO13-1&lt;-300%,"&gt;±300%",BQ13/BO13-1)))))</f>
        <v>-0.1661144250294464</v>
      </c>
      <c r="BS13" s="492">
        <f t="shared" ref="BS13:BS16" si="38">IF(ISERROR(BQ13/BP13),"N/A",IF(BP13&lt;0,"N/A",IF(BQ13&lt;0,"N/A",IF(BQ13/BP13-1&gt;300%,"&gt;±300%",IF(BQ13/BP13-1&lt;-300%,"&gt;±300%",BQ13/BP13-1)))))</f>
        <v>-4.2417715672092071E-2</v>
      </c>
      <c r="BT13" s="643"/>
      <c r="BU13" s="36">
        <f t="shared" ref="BU13:BU16" si="39">SUM(AT13:AW13)</f>
        <v>1703.8088724976728</v>
      </c>
      <c r="BW13" s="696"/>
      <c r="BX13" s="696"/>
    </row>
    <row r="14" spans="1:76" x14ac:dyDescent="0.45">
      <c r="A14" s="7"/>
      <c r="B14" s="7" t="s">
        <v>4</v>
      </c>
      <c r="C14" s="13">
        <v>1120</v>
      </c>
      <c r="D14" s="13">
        <v>1255</v>
      </c>
      <c r="E14" s="13">
        <v>1185</v>
      </c>
      <c r="F14" s="13">
        <v>1210</v>
      </c>
      <c r="G14" s="13">
        <v>1325</v>
      </c>
      <c r="H14" s="13">
        <v>1420</v>
      </c>
      <c r="I14" s="13">
        <v>1588.5126685782438</v>
      </c>
      <c r="J14" s="13">
        <v>1441.5914734622986</v>
      </c>
      <c r="K14" s="13">
        <v>1448.293614446422</v>
      </c>
      <c r="L14" s="13">
        <v>1227.8948292592327</v>
      </c>
      <c r="M14" s="13">
        <v>1288.6492469559869</v>
      </c>
      <c r="N14" s="26">
        <f t="shared" si="31"/>
        <v>-0.15217824824245452</v>
      </c>
      <c r="O14" s="26">
        <f t="shared" si="31"/>
        <v>4.9478519046624037E-2</v>
      </c>
      <c r="P14" s="27"/>
      <c r="Q14" s="13">
        <v>365</v>
      </c>
      <c r="R14" s="13">
        <v>305</v>
      </c>
      <c r="S14" s="13">
        <v>315</v>
      </c>
      <c r="T14" s="13">
        <v>310</v>
      </c>
      <c r="U14" s="13">
        <v>295</v>
      </c>
      <c r="V14" s="13">
        <v>265</v>
      </c>
      <c r="W14" s="13">
        <v>280</v>
      </c>
      <c r="X14" s="13">
        <v>340</v>
      </c>
      <c r="Y14" s="13">
        <v>315</v>
      </c>
      <c r="Z14" s="13">
        <v>280</v>
      </c>
      <c r="AA14" s="13">
        <v>300</v>
      </c>
      <c r="AB14" s="13">
        <v>330</v>
      </c>
      <c r="AC14" s="13">
        <v>330</v>
      </c>
      <c r="AD14" s="13">
        <v>365</v>
      </c>
      <c r="AE14" s="13">
        <v>330</v>
      </c>
      <c r="AF14" s="13">
        <v>345</v>
      </c>
      <c r="AG14" s="13">
        <v>365</v>
      </c>
      <c r="AH14" s="13">
        <v>380</v>
      </c>
      <c r="AI14" s="7">
        <v>397.45910806298571</v>
      </c>
      <c r="AJ14" s="7">
        <v>414.93797459170599</v>
      </c>
      <c r="AK14" s="7">
        <v>388.05601581871059</v>
      </c>
      <c r="AL14" s="7">
        <v>388.05957010484144</v>
      </c>
      <c r="AM14" s="7">
        <v>355.86463658196095</v>
      </c>
      <c r="AN14" s="7">
        <v>264.80330982065834</v>
      </c>
      <c r="AO14" s="7">
        <v>402.84799951273192</v>
      </c>
      <c r="AP14" s="7">
        <v>418.07552754694728</v>
      </c>
      <c r="AQ14" s="7">
        <v>380.12769372959758</v>
      </c>
      <c r="AR14" s="524">
        <v>407.08098356639658</v>
      </c>
      <c r="AS14" s="524">
        <v>331.22109750978143</v>
      </c>
      <c r="AT14" s="524">
        <v>329.86383964064601</v>
      </c>
      <c r="AU14" s="524">
        <v>308.28593188933837</v>
      </c>
      <c r="AV14" s="524">
        <v>330.27067641894388</v>
      </c>
      <c r="AW14" s="524">
        <v>284.59943868398454</v>
      </c>
      <c r="AX14" s="492">
        <f t="shared" si="34"/>
        <v>-0.14075691185227135</v>
      </c>
      <c r="AY14" s="492">
        <f t="shared" si="35"/>
        <v>-0.13828426498580815</v>
      </c>
      <c r="AZ14" s="4"/>
      <c r="BA14" s="13">
        <f>D14-BB14</f>
        <v>585</v>
      </c>
      <c r="BB14" s="13">
        <f>SUM(Q14:R14)</f>
        <v>670</v>
      </c>
      <c r="BC14" s="13">
        <f>SUM(S14:T14)</f>
        <v>625</v>
      </c>
      <c r="BD14" s="13">
        <f>SUM(U14:V14)</f>
        <v>560</v>
      </c>
      <c r="BE14" s="13">
        <f>SUM(W14:X14)</f>
        <v>620</v>
      </c>
      <c r="BF14" s="13">
        <f>SUM(Y14:Z14)</f>
        <v>595</v>
      </c>
      <c r="BG14" s="13">
        <f>SUM(AA14:AB14)</f>
        <v>630</v>
      </c>
      <c r="BH14" s="13">
        <f>SUM(AC14:AD14)</f>
        <v>695</v>
      </c>
      <c r="BI14" s="13">
        <f>SUM(AE14:AF14)</f>
        <v>675</v>
      </c>
      <c r="BJ14" s="13">
        <f>SUM(AG14:AH14)</f>
        <v>745</v>
      </c>
      <c r="BK14" s="13">
        <f>SUM(AI14:AJ14)</f>
        <v>812.39708265469176</v>
      </c>
      <c r="BL14" s="13">
        <f>SUM(AK14:AL14)</f>
        <v>776.11558592355209</v>
      </c>
      <c r="BM14" s="13">
        <f>SUM(AM14:AN14)</f>
        <v>620.66794640261924</v>
      </c>
      <c r="BN14" s="13">
        <f>SUM(AO14:AP14)</f>
        <v>820.92352705967915</v>
      </c>
      <c r="BO14" s="13">
        <f>SUM(AQ14:AR14)</f>
        <v>787.20867729599422</v>
      </c>
      <c r="BP14" s="13">
        <f>SUM(AS14:AT14)</f>
        <v>661.08493715042744</v>
      </c>
      <c r="BQ14" s="13">
        <f t="shared" si="36"/>
        <v>638.55660830828219</v>
      </c>
      <c r="BR14" s="492">
        <f t="shared" si="37"/>
        <v>-0.18883438823149323</v>
      </c>
      <c r="BS14" s="492">
        <f t="shared" si="38"/>
        <v>-3.4077812964930732E-2</v>
      </c>
      <c r="BT14" s="19"/>
      <c r="BU14" s="13">
        <f t="shared" si="39"/>
        <v>1253.0198866329129</v>
      </c>
      <c r="BW14" s="696"/>
      <c r="BX14" s="696"/>
    </row>
    <row r="15" spans="1:76" x14ac:dyDescent="0.45">
      <c r="A15" s="7"/>
      <c r="B15" s="7" t="s">
        <v>5</v>
      </c>
      <c r="C15" s="13">
        <v>855</v>
      </c>
      <c r="D15" s="13">
        <v>775</v>
      </c>
      <c r="E15" s="13">
        <v>515</v>
      </c>
      <c r="F15" s="13">
        <v>625</v>
      </c>
      <c r="G15" s="13">
        <v>560</v>
      </c>
      <c r="H15" s="13">
        <v>505</v>
      </c>
      <c r="I15" s="13">
        <v>476.430635159931</v>
      </c>
      <c r="J15" s="13">
        <v>421.8531526017257</v>
      </c>
      <c r="K15" s="13">
        <v>421.87390410749555</v>
      </c>
      <c r="L15" s="13">
        <v>372.28086108656623</v>
      </c>
      <c r="M15" s="13">
        <v>381.96559688176035</v>
      </c>
      <c r="N15" s="26">
        <f t="shared" si="31"/>
        <v>-0.11755418512042581</v>
      </c>
      <c r="O15" s="26">
        <f t="shared" si="31"/>
        <v>2.6014594913441158E-2</v>
      </c>
      <c r="P15" s="27"/>
      <c r="Q15" s="13">
        <v>200</v>
      </c>
      <c r="R15" s="13">
        <v>170</v>
      </c>
      <c r="S15" s="13">
        <v>120</v>
      </c>
      <c r="T15" s="13">
        <v>165</v>
      </c>
      <c r="U15" s="13">
        <v>120</v>
      </c>
      <c r="V15" s="13">
        <v>105</v>
      </c>
      <c r="W15" s="13">
        <v>115</v>
      </c>
      <c r="X15" s="13">
        <v>140</v>
      </c>
      <c r="Y15" s="13">
        <v>195</v>
      </c>
      <c r="Z15" s="13">
        <v>180</v>
      </c>
      <c r="AA15" s="13">
        <v>120</v>
      </c>
      <c r="AB15" s="13">
        <v>150</v>
      </c>
      <c r="AC15" s="13">
        <v>150</v>
      </c>
      <c r="AD15" s="13">
        <v>140</v>
      </c>
      <c r="AE15" s="13">
        <v>130</v>
      </c>
      <c r="AF15" s="13">
        <v>135</v>
      </c>
      <c r="AG15" s="13">
        <v>125</v>
      </c>
      <c r="AH15" s="13">
        <v>115</v>
      </c>
      <c r="AI15" s="13">
        <v>120.42156307523403</v>
      </c>
      <c r="AJ15" s="13">
        <v>119.06155789697736</v>
      </c>
      <c r="AK15" s="13">
        <v>116.36293057612887</v>
      </c>
      <c r="AL15" s="13">
        <v>120.58458361159079</v>
      </c>
      <c r="AM15" s="13">
        <v>69.809405185220342</v>
      </c>
      <c r="AN15" s="13">
        <v>96.904222592227029</v>
      </c>
      <c r="AO15" s="13">
        <v>121.2791645185137</v>
      </c>
      <c r="AP15" s="13">
        <v>133.86036030576454</v>
      </c>
      <c r="AQ15" s="13">
        <v>117.89881506309163</v>
      </c>
      <c r="AR15" s="468">
        <v>97.584976646852652</v>
      </c>
      <c r="AS15" s="468">
        <v>104.18920003162928</v>
      </c>
      <c r="AT15" s="468">
        <v>102.20091236592197</v>
      </c>
      <c r="AU15" s="468">
        <v>98.443287158011117</v>
      </c>
      <c r="AV15" s="468">
        <v>92.269598361369987</v>
      </c>
      <c r="AW15" s="468">
        <v>89.613931237161836</v>
      </c>
      <c r="AX15" s="492">
        <f t="shared" si="34"/>
        <v>-0.1398923188779907</v>
      </c>
      <c r="AY15" s="492">
        <f t="shared" si="35"/>
        <v>-2.8781604898802549E-2</v>
      </c>
      <c r="AZ15" s="4"/>
      <c r="BA15" s="13">
        <f>D15-BB15</f>
        <v>405</v>
      </c>
      <c r="BB15" s="13">
        <f>SUM(Q15:R15)</f>
        <v>370</v>
      </c>
      <c r="BC15" s="13">
        <f>SUM(S15:T15)</f>
        <v>285</v>
      </c>
      <c r="BD15" s="13">
        <f>SUM(U15:V15)</f>
        <v>225</v>
      </c>
      <c r="BE15" s="13">
        <f>SUM(W15:X15)</f>
        <v>255</v>
      </c>
      <c r="BF15" s="13">
        <f>SUM(Y15:Z15)</f>
        <v>375</v>
      </c>
      <c r="BG15" s="13">
        <f>SUM(AA15:AB15)</f>
        <v>270</v>
      </c>
      <c r="BH15" s="13">
        <f>SUM(AC15:AD15)</f>
        <v>290</v>
      </c>
      <c r="BI15" s="13">
        <f>SUM(AE15:AF15)</f>
        <v>265</v>
      </c>
      <c r="BJ15" s="13">
        <f>SUM(AG15:AH15)</f>
        <v>240</v>
      </c>
      <c r="BK15" s="13">
        <f>SUM(AI15:AJ15)</f>
        <v>239.4831209722114</v>
      </c>
      <c r="BL15" s="13">
        <f>SUM(AK15:AL15)</f>
        <v>236.94751418771966</v>
      </c>
      <c r="BM15" s="13">
        <f>SUM(AM15:AN15)</f>
        <v>166.71362777744736</v>
      </c>
      <c r="BN15" s="13">
        <f>SUM(AO15:AP15)</f>
        <v>255.13952482427823</v>
      </c>
      <c r="BO15" s="13">
        <f>SUM(AQ15:AR15)</f>
        <v>215.48379170994428</v>
      </c>
      <c r="BP15" s="13">
        <f>SUM(AS15:AT15)</f>
        <v>206.39011239755126</v>
      </c>
      <c r="BQ15" s="13">
        <f t="shared" si="36"/>
        <v>190.7128855193811</v>
      </c>
      <c r="BR15" s="492">
        <f t="shared" si="37"/>
        <v>-0.11495484645966547</v>
      </c>
      <c r="BS15" s="492">
        <f t="shared" si="38"/>
        <v>-7.5959195409383229E-2</v>
      </c>
      <c r="BT15" s="19"/>
      <c r="BU15" s="13">
        <f t="shared" si="39"/>
        <v>382.52772912246496</v>
      </c>
      <c r="BW15" s="696"/>
      <c r="BX15" s="696"/>
    </row>
    <row r="16" spans="1:76" x14ac:dyDescent="0.45">
      <c r="A16" s="7"/>
      <c r="B16" s="7" t="s">
        <v>6</v>
      </c>
      <c r="C16" s="13">
        <v>25</v>
      </c>
      <c r="D16" s="13">
        <v>25</v>
      </c>
      <c r="E16" s="13">
        <v>20</v>
      </c>
      <c r="F16" s="13">
        <v>25</v>
      </c>
      <c r="G16" s="13">
        <v>30</v>
      </c>
      <c r="H16" s="13">
        <v>30</v>
      </c>
      <c r="I16" s="13">
        <v>68.990795378637287</v>
      </c>
      <c r="J16" s="13">
        <v>66.060845915450145</v>
      </c>
      <c r="K16" s="13">
        <v>66.666317231283841</v>
      </c>
      <c r="L16" s="13">
        <v>68.358324618682147</v>
      </c>
      <c r="M16" s="13">
        <v>69.394144987225431</v>
      </c>
      <c r="N16" s="26">
        <f t="shared" si="31"/>
        <v>2.5380243842302974E-2</v>
      </c>
      <c r="O16" s="26">
        <f t="shared" si="31"/>
        <v>1.5152805080014931E-2</v>
      </c>
      <c r="P16" s="27"/>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0</v>
      </c>
      <c r="AI16" s="13">
        <v>17.937606798445696</v>
      </c>
      <c r="AJ16" s="13">
        <v>16.557790890872948</v>
      </c>
      <c r="AK16" s="13">
        <v>16.385313902426354</v>
      </c>
      <c r="AL16" s="13">
        <v>18.110083786892289</v>
      </c>
      <c r="AM16" s="13">
        <v>16.479488045274731</v>
      </c>
      <c r="AN16" s="13">
        <v>15.373961322113898</v>
      </c>
      <c r="AO16" s="13">
        <v>17.033194864445417</v>
      </c>
      <c r="AP16" s="13">
        <v>25.68146767608517</v>
      </c>
      <c r="AQ16" s="13">
        <v>16.098671377038862</v>
      </c>
      <c r="AR16" s="468">
        <v>16.492724302749252</v>
      </c>
      <c r="AS16" s="468">
        <v>16.976158273212008</v>
      </c>
      <c r="AT16" s="468">
        <v>17.098763278283712</v>
      </c>
      <c r="AU16" s="468">
        <v>17.132081154670534</v>
      </c>
      <c r="AV16" s="468">
        <v>16.906705778860243</v>
      </c>
      <c r="AW16" s="468">
        <v>17.123706530480828</v>
      </c>
      <c r="AX16" s="492">
        <f t="shared" si="34"/>
        <v>8.6914986826935881E-3</v>
      </c>
      <c r="AY16" s="492">
        <f t="shared" si="35"/>
        <v>1.2835188265470254E-2</v>
      </c>
      <c r="AZ16" s="4"/>
      <c r="BA16" s="13">
        <f>D16-BB16</f>
        <v>25</v>
      </c>
      <c r="BB16" s="13">
        <f>SUM(Q16:R16)</f>
        <v>0</v>
      </c>
      <c r="BC16" s="13">
        <f>SUM(S16:T16)</f>
        <v>0</v>
      </c>
      <c r="BD16" s="13">
        <f>SUM(U16:V16)</f>
        <v>0</v>
      </c>
      <c r="BE16" s="13">
        <f>SUM(W16:X16)</f>
        <v>0</v>
      </c>
      <c r="BF16" s="13">
        <f>SUM(Y16:Z16)</f>
        <v>0</v>
      </c>
      <c r="BG16" s="13">
        <f>SUM(AA16:AB16)</f>
        <v>0</v>
      </c>
      <c r="BH16" s="13">
        <f>SUM(AC16:AD16)</f>
        <v>0</v>
      </c>
      <c r="BI16" s="13">
        <f>SUM(AE16:AF16)</f>
        <v>0</v>
      </c>
      <c r="BJ16" s="13">
        <f>SUM(AG16:AH16)</f>
        <v>0</v>
      </c>
      <c r="BK16" s="13">
        <f>SUM(AI16:AJ16)</f>
        <v>34.495397689318644</v>
      </c>
      <c r="BL16" s="13">
        <f>SUM(AK16:AL16)</f>
        <v>34.495397689318644</v>
      </c>
      <c r="BM16" s="13">
        <f>SUM(AM16:AN16)</f>
        <v>31.853449367388627</v>
      </c>
      <c r="BN16" s="13">
        <f>SUM(AO16:AP16)</f>
        <v>42.714662540530583</v>
      </c>
      <c r="BO16" s="13">
        <f>SUM(AQ16:AR16)</f>
        <v>32.591395679788114</v>
      </c>
      <c r="BP16" s="13">
        <f>SUM(AS16:AT16)</f>
        <v>34.07492155149572</v>
      </c>
      <c r="BQ16" s="13">
        <f t="shared" si="36"/>
        <v>34.038786933530773</v>
      </c>
      <c r="BR16" s="492">
        <f t="shared" si="37"/>
        <v>4.4410226182497459E-2</v>
      </c>
      <c r="BS16" s="492">
        <f t="shared" si="38"/>
        <v>-1.0604461087412309E-3</v>
      </c>
      <c r="BT16" s="19"/>
      <c r="BU16" s="13">
        <f t="shared" si="39"/>
        <v>68.261256742295316</v>
      </c>
      <c r="BW16" s="696"/>
      <c r="BX16" s="696"/>
    </row>
    <row r="17" spans="1:76" x14ac:dyDescent="0.45">
      <c r="A17" s="23"/>
      <c r="B17" s="4"/>
      <c r="C17" s="9"/>
      <c r="D17" s="9"/>
      <c r="E17" s="9"/>
      <c r="F17" s="9"/>
      <c r="G17" s="9"/>
      <c r="H17" s="9"/>
      <c r="I17" s="563"/>
      <c r="J17" s="9"/>
      <c r="K17" s="9"/>
      <c r="L17" s="9"/>
      <c r="M17" s="9"/>
      <c r="N17" s="36"/>
      <c r="O17" s="235"/>
      <c r="P17" s="27"/>
      <c r="Q17" s="36"/>
      <c r="R17" s="36"/>
      <c r="S17" s="36"/>
      <c r="T17" s="36"/>
      <c r="U17" s="36"/>
      <c r="V17" s="36"/>
      <c r="W17" s="36"/>
      <c r="X17" s="36"/>
      <c r="Y17" s="36"/>
      <c r="Z17" s="36"/>
      <c r="AA17" s="36"/>
      <c r="AB17" s="36"/>
      <c r="AC17" s="36"/>
      <c r="AD17" s="36"/>
      <c r="AE17" s="36"/>
      <c r="AF17" s="36"/>
      <c r="AG17" s="36"/>
      <c r="AH17" s="36"/>
      <c r="AI17" s="36"/>
      <c r="AJ17" s="36"/>
      <c r="AK17" s="36"/>
      <c r="AL17" s="36"/>
      <c r="AM17" s="368"/>
      <c r="AN17" s="36"/>
      <c r="AO17" s="36"/>
      <c r="AP17" s="36"/>
      <c r="AQ17" s="36"/>
      <c r="AR17" s="36"/>
      <c r="AS17" s="36"/>
      <c r="AT17" s="36"/>
      <c r="AU17" s="36"/>
      <c r="AV17" s="36"/>
      <c r="AW17" s="36"/>
      <c r="AX17" s="492"/>
      <c r="AY17" s="492"/>
      <c r="AZ17" s="4"/>
      <c r="BA17" s="199"/>
      <c r="BB17" s="7"/>
      <c r="BC17" s="7"/>
      <c r="BD17" s="7"/>
      <c r="BE17" s="7"/>
      <c r="BF17" s="7"/>
      <c r="BG17" s="7"/>
      <c r="BH17" s="7"/>
      <c r="BI17" s="7"/>
      <c r="BJ17" s="7"/>
      <c r="BK17" s="7"/>
      <c r="BL17" s="7"/>
      <c r="BM17" s="7"/>
      <c r="BN17" s="7"/>
      <c r="BO17" s="7"/>
      <c r="BP17" s="7"/>
      <c r="BQ17" s="7"/>
      <c r="BR17" s="492"/>
      <c r="BS17" s="492"/>
      <c r="BT17" s="19"/>
      <c r="BU17" s="649"/>
      <c r="BW17" s="696"/>
      <c r="BX17" s="696"/>
    </row>
    <row r="18" spans="1:76" s="644" customFormat="1" x14ac:dyDescent="0.45">
      <c r="A18" s="33" t="s">
        <v>25</v>
      </c>
      <c r="B18" s="34"/>
      <c r="C18" s="560">
        <v>7855</v>
      </c>
      <c r="D18" s="560">
        <v>7280</v>
      </c>
      <c r="E18" s="560">
        <v>7910</v>
      </c>
      <c r="F18" s="560">
        <v>7935</v>
      </c>
      <c r="G18" s="560">
        <v>8075</v>
      </c>
      <c r="H18" s="560">
        <v>8090</v>
      </c>
      <c r="I18" s="582">
        <f>I11+I13</f>
        <v>8211.0764422658904</v>
      </c>
      <c r="J18" s="560">
        <f>J11+J13</f>
        <v>6835.1638495256457</v>
      </c>
      <c r="K18" s="560">
        <f>K11+K13</f>
        <v>8140.5052234900559</v>
      </c>
      <c r="L18" s="560">
        <f>L11+L13</f>
        <v>7305.6066867986738</v>
      </c>
      <c r="M18" s="560">
        <f>M11+M13</f>
        <v>7466.3281800531531</v>
      </c>
      <c r="N18" s="540">
        <f>IF(ISERROR(L18/K18),"N/A",IF(K18&lt;0,"N/A",IF(L18&lt;0,"N/A",IF(L18/K18-1&gt;300%,"&gt;±300%",IF(L18/K18-1&lt;-300%,"&gt;±300%",L18/K18-1)))))</f>
        <v>-0.10256102216877372</v>
      </c>
      <c r="O18" s="540">
        <f>IF(ISERROR(M18/L18),"N/A",IF(L18&lt;0,"N/A",IF(M18&lt;0,"N/A",IF(M18/L18-1&gt;300%,"&gt;±300%",IF(M18/L18-1&lt;-300%,"&gt;±300%",M18/L18-1)))))</f>
        <v>2.1999746242143736E-2</v>
      </c>
      <c r="P18" s="27"/>
      <c r="Q18" s="34">
        <v>1945</v>
      </c>
      <c r="R18" s="34">
        <v>1850</v>
      </c>
      <c r="S18" s="34">
        <v>1855</v>
      </c>
      <c r="T18" s="34">
        <v>2015</v>
      </c>
      <c r="U18" s="34">
        <v>2095</v>
      </c>
      <c r="V18" s="34">
        <v>1940</v>
      </c>
      <c r="W18" s="34">
        <v>1820</v>
      </c>
      <c r="X18" s="34">
        <v>2190</v>
      </c>
      <c r="Y18" s="34">
        <v>2025</v>
      </c>
      <c r="Z18" s="34">
        <v>1880</v>
      </c>
      <c r="AA18" s="34">
        <v>1785</v>
      </c>
      <c r="AB18" s="34">
        <v>2110</v>
      </c>
      <c r="AC18" s="34">
        <v>2035</v>
      </c>
      <c r="AD18" s="34">
        <v>2115</v>
      </c>
      <c r="AE18" s="34">
        <v>1755</v>
      </c>
      <c r="AF18" s="34">
        <v>2140</v>
      </c>
      <c r="AG18" s="34">
        <v>2135</v>
      </c>
      <c r="AH18" s="34">
        <v>2040</v>
      </c>
      <c r="AI18" s="34">
        <f t="shared" ref="AI18:AW18" si="40">AI11+AI13</f>
        <v>1862.8096172206538</v>
      </c>
      <c r="AJ18" s="34">
        <f t="shared" si="40"/>
        <v>2184.3105652890481</v>
      </c>
      <c r="AK18" s="34">
        <f t="shared" si="40"/>
        <v>2017.2315420123623</v>
      </c>
      <c r="AL18" s="34">
        <f t="shared" si="40"/>
        <v>2146.7247177438267</v>
      </c>
      <c r="AM18" s="34">
        <f t="shared" si="40"/>
        <v>1744.1330481811688</v>
      </c>
      <c r="AN18" s="34">
        <f t="shared" si="40"/>
        <v>1344.1915968995033</v>
      </c>
      <c r="AO18" s="34">
        <f t="shared" si="40"/>
        <v>1925.4200806050305</v>
      </c>
      <c r="AP18" s="34">
        <f t="shared" si="40"/>
        <v>1829.9263898324125</v>
      </c>
      <c r="AQ18" s="34">
        <f t="shared" si="40"/>
        <v>1949.5366211085604</v>
      </c>
      <c r="AR18" s="34">
        <f t="shared" si="40"/>
        <v>2104.9765528066077</v>
      </c>
      <c r="AS18" s="34">
        <f t="shared" si="40"/>
        <v>1980.9190313266504</v>
      </c>
      <c r="AT18" s="34">
        <f t="shared" si="40"/>
        <v>2105.0730182482371</v>
      </c>
      <c r="AU18" s="34">
        <f t="shared" si="40"/>
        <v>1721.4535957582477</v>
      </c>
      <c r="AV18" s="34">
        <f t="shared" si="40"/>
        <v>1967.3400200581273</v>
      </c>
      <c r="AW18" s="34">
        <f t="shared" si="40"/>
        <v>1748.481479637896</v>
      </c>
      <c r="AX18" s="561">
        <f>IF(ISERROR(AW18/AS18),"N/A",IF(AS18&lt;0,"N/A",IF(AW18&lt;0,"N/A",IF(AW18/AS18-1&gt;300%,"&gt;±300%",IF(AW18/AS18-1&lt;-300%,"&gt;±300%",AW18/AS18-1)))))</f>
        <v>-0.11733823948023137</v>
      </c>
      <c r="AY18" s="561">
        <f>IF(ISERROR(AW18/AV18),"N/A",IF(AV18&lt;0,"N/A",IF(AW18&lt;0,"N/A",IF(AW18/AV18-1&gt;300%,"&gt;±300%",IF(AW18/AV18-1&lt;-300%,"&gt;±300%",AW18/AV18-1)))))</f>
        <v>-0.11124591488448698</v>
      </c>
      <c r="AZ18" s="4"/>
      <c r="BA18" s="34">
        <f>BA11+BA13</f>
        <v>3485</v>
      </c>
      <c r="BB18" s="34">
        <f t="shared" ref="BB18:BG18" si="41">BB11+BB13</f>
        <v>3795</v>
      </c>
      <c r="BC18" s="34">
        <f t="shared" si="41"/>
        <v>3870</v>
      </c>
      <c r="BD18" s="34">
        <f t="shared" si="41"/>
        <v>4035</v>
      </c>
      <c r="BE18" s="34">
        <f t="shared" si="41"/>
        <v>4010</v>
      </c>
      <c r="BF18" s="34">
        <f t="shared" si="41"/>
        <v>3905</v>
      </c>
      <c r="BG18" s="34">
        <f t="shared" si="41"/>
        <v>3895</v>
      </c>
      <c r="BH18" s="34">
        <f>SUM(AC18:AD18)</f>
        <v>4150</v>
      </c>
      <c r="BI18" s="34">
        <f>SUM(AE18:AF18)</f>
        <v>3895</v>
      </c>
      <c r="BJ18" s="34">
        <f>SUM(AG18:AH18)</f>
        <v>4175</v>
      </c>
      <c r="BK18" s="34">
        <f>SUM(AI18:AJ18)</f>
        <v>4047.1201825097019</v>
      </c>
      <c r="BL18" s="34">
        <f>SUM(AK18:AL18)</f>
        <v>4163.956259756189</v>
      </c>
      <c r="BM18" s="34">
        <f>SUM(AM18:AN18)</f>
        <v>3088.3246450806719</v>
      </c>
      <c r="BN18" s="34">
        <f>SUM(AO18:AP18)</f>
        <v>3755.3464704374428</v>
      </c>
      <c r="BO18" s="34">
        <f>SUM(AQ18:AR18)</f>
        <v>4054.5131739151684</v>
      </c>
      <c r="BP18" s="34">
        <f>SUM(AS18:AT18)</f>
        <v>4085.9920495748875</v>
      </c>
      <c r="BQ18" s="34">
        <f>SUM(AU18:AV18)</f>
        <v>3688.7936158163748</v>
      </c>
      <c r="BR18" s="561">
        <f>IF(ISERROR(BQ18/BO18),"N/A",IF(BO18&lt;0,"N/A",IF(BQ18&lt;0,"N/A",IF(BQ18/BO18-1&gt;300%,"&gt;±300%",IF(BQ18/BO18-1&lt;-300%,"&gt;±300%",BQ18/BO18-1)))))</f>
        <v>-9.0200609151219746E-2</v>
      </c>
      <c r="BS18" s="561">
        <f>IF(ISERROR(BQ18/BP18),"N/A",IF(BP18&lt;0,"N/A",IF(BQ18&lt;0,"N/A",IF(BQ18/BP18-1&gt;300%,"&gt;±300%",IF(BQ18/BP18-1&lt;-300%,"&gt;±300%",BQ18/BP18-1)))))</f>
        <v>-9.720979114480599E-2</v>
      </c>
      <c r="BT18" s="643"/>
      <c r="BU18" s="645">
        <f>SUM(AT18:AW18)</f>
        <v>7542.3481137025083</v>
      </c>
      <c r="BW18" s="696"/>
      <c r="BX18" s="696"/>
    </row>
    <row r="19" spans="1:76" x14ac:dyDescent="0.45">
      <c r="A19" s="3"/>
      <c r="B19" s="4"/>
      <c r="C19" s="9"/>
      <c r="D19" s="9"/>
      <c r="E19" s="9"/>
      <c r="F19" s="9"/>
      <c r="G19" s="9"/>
      <c r="H19" s="9"/>
      <c r="I19" s="627"/>
      <c r="J19" s="9"/>
      <c r="K19" s="9"/>
      <c r="L19" s="9"/>
      <c r="M19" s="9"/>
      <c r="N19" s="9"/>
      <c r="O19" s="492"/>
      <c r="P19" s="27"/>
      <c r="Q19" s="4"/>
      <c r="R19" s="4"/>
      <c r="S19" s="4"/>
      <c r="T19" s="4"/>
      <c r="U19" s="4"/>
      <c r="V19" s="4"/>
      <c r="W19" s="4"/>
      <c r="X19" s="4"/>
      <c r="Y19" s="4"/>
      <c r="Z19" s="4"/>
      <c r="AA19" s="4"/>
      <c r="AB19" s="4"/>
      <c r="AC19" s="4"/>
      <c r="AD19" s="4"/>
      <c r="AE19" s="4"/>
      <c r="AF19" s="4"/>
      <c r="AG19" s="4"/>
      <c r="AH19" s="4"/>
      <c r="AI19" s="4"/>
      <c r="AJ19" s="4"/>
      <c r="AK19" s="4"/>
      <c r="AL19" s="4"/>
      <c r="AM19" s="565"/>
      <c r="AN19" s="4"/>
      <c r="AO19" s="4"/>
      <c r="AP19" s="4"/>
      <c r="AQ19" s="4"/>
      <c r="AR19" s="4"/>
      <c r="AS19" s="4"/>
      <c r="AT19" s="4"/>
      <c r="AU19" s="4"/>
      <c r="AV19" s="4"/>
      <c r="AW19" s="4"/>
      <c r="AX19" s="492"/>
      <c r="AY19" s="492"/>
      <c r="AZ19" s="4"/>
      <c r="BA19" s="542"/>
      <c r="BB19" s="13"/>
      <c r="BC19" s="13"/>
      <c r="BD19" s="13"/>
      <c r="BE19" s="13"/>
      <c r="BF19" s="13"/>
      <c r="BG19" s="13"/>
      <c r="BH19" s="13"/>
      <c r="BI19" s="13"/>
      <c r="BJ19" s="13"/>
      <c r="BK19" s="13"/>
      <c r="BL19" s="13"/>
      <c r="BM19" s="13"/>
      <c r="BN19" s="13"/>
      <c r="BO19" s="13"/>
      <c r="BP19" s="13"/>
      <c r="BQ19" s="13"/>
      <c r="BR19" s="492"/>
      <c r="BS19" s="492"/>
      <c r="BT19" s="19"/>
      <c r="BU19" s="13"/>
    </row>
    <row r="20" spans="1:76" x14ac:dyDescent="0.45">
      <c r="A20" s="110" t="s">
        <v>32</v>
      </c>
      <c r="B20" s="5"/>
      <c r="C20" s="10"/>
      <c r="D20" s="10"/>
      <c r="E20" s="10"/>
      <c r="F20" s="10"/>
      <c r="G20" s="10"/>
      <c r="H20" s="10"/>
      <c r="I20" s="524"/>
      <c r="J20" s="10"/>
      <c r="K20" s="10"/>
      <c r="L20" s="10"/>
      <c r="M20" s="10"/>
      <c r="N20" s="642"/>
      <c r="O20" s="155"/>
      <c r="P20" s="27"/>
      <c r="Q20" s="542"/>
      <c r="R20" s="542"/>
      <c r="S20" s="542"/>
      <c r="T20" s="542"/>
      <c r="U20" s="542"/>
      <c r="V20" s="542"/>
      <c r="W20" s="542"/>
      <c r="X20" s="542"/>
      <c r="Y20" s="542"/>
      <c r="Z20" s="542"/>
      <c r="AA20" s="542"/>
      <c r="AB20" s="542"/>
      <c r="AC20" s="542"/>
      <c r="AD20" s="542"/>
      <c r="AE20" s="542"/>
      <c r="AF20" s="542"/>
      <c r="AG20" s="542"/>
      <c r="AH20" s="542"/>
      <c r="AI20" s="27"/>
      <c r="AJ20" s="27"/>
      <c r="AK20" s="27"/>
      <c r="AL20" s="27"/>
      <c r="AM20" s="566"/>
      <c r="AN20" s="542"/>
      <c r="AO20" s="542"/>
      <c r="AP20" s="542"/>
      <c r="AQ20" s="542"/>
      <c r="AR20" s="542"/>
      <c r="AS20" s="542"/>
      <c r="AT20" s="542"/>
      <c r="AU20" s="542"/>
      <c r="AV20" s="542"/>
      <c r="AW20" s="542"/>
      <c r="AX20" s="492"/>
      <c r="AY20" s="492"/>
      <c r="AZ20" s="4"/>
      <c r="BA20" s="199"/>
      <c r="BB20" s="7"/>
      <c r="BC20" s="7"/>
      <c r="BD20" s="7"/>
      <c r="BE20" s="7"/>
      <c r="BF20" s="7"/>
      <c r="BG20" s="7"/>
      <c r="BH20" s="7"/>
      <c r="BI20" s="7"/>
      <c r="BJ20" s="7"/>
      <c r="BK20" s="7"/>
      <c r="BL20" s="7"/>
      <c r="BM20" s="7"/>
      <c r="BN20" s="7"/>
      <c r="BO20" s="7"/>
      <c r="BP20" s="7"/>
      <c r="BQ20" s="7"/>
      <c r="BR20" s="492"/>
      <c r="BS20" s="492"/>
      <c r="BT20" s="19"/>
      <c r="BU20" s="13"/>
    </row>
    <row r="21" spans="1:76" x14ac:dyDescent="0.45">
      <c r="A21" s="23" t="s">
        <v>27</v>
      </c>
      <c r="B21" s="9"/>
      <c r="C21" s="555">
        <v>3130</v>
      </c>
      <c r="D21" s="555">
        <v>3245</v>
      </c>
      <c r="E21" s="555">
        <v>3245</v>
      </c>
      <c r="F21" s="555">
        <v>3360</v>
      </c>
      <c r="G21" s="555">
        <v>3300</v>
      </c>
      <c r="H21" s="555">
        <v>3100</v>
      </c>
      <c r="I21" s="555">
        <f t="shared" ref="I21" si="42">SUM(I22:I23)</f>
        <v>2867.0529467989154</v>
      </c>
      <c r="J21" s="555">
        <f>SUM(J22:J23)</f>
        <v>2402.077003783832</v>
      </c>
      <c r="K21" s="555">
        <f>SUM(K22:K23)</f>
        <v>2635.4541461207832</v>
      </c>
      <c r="L21" s="555">
        <f>SUM(L22:L23)</f>
        <v>2964.2120938615017</v>
      </c>
      <c r="M21" s="555">
        <f>SUM(M22:M23)</f>
        <v>3287.9964923025054</v>
      </c>
      <c r="N21" s="492">
        <f t="shared" ref="N21:O22" si="43">IF(ISERROR(L21/K21),"N/A",IF(K21&lt;0,"N/A",IF(L21&lt;0,"N/A",IF(L21/K21-1&gt;300%,"&gt;±300%",IF(L21/K21-1&lt;-300%,"&gt;±300%",L21/K21-1)))))</f>
        <v>0.12474432470192243</v>
      </c>
      <c r="O21" s="492">
        <f t="shared" si="43"/>
        <v>0.10923118460771386</v>
      </c>
      <c r="P21" s="27"/>
      <c r="Q21" s="555">
        <v>760</v>
      </c>
      <c r="R21" s="555">
        <v>810</v>
      </c>
      <c r="S21" s="555">
        <v>860</v>
      </c>
      <c r="T21" s="555">
        <v>855</v>
      </c>
      <c r="U21" s="555">
        <v>795</v>
      </c>
      <c r="V21" s="555">
        <v>840</v>
      </c>
      <c r="W21" s="555">
        <v>860</v>
      </c>
      <c r="X21" s="555">
        <v>865</v>
      </c>
      <c r="Y21" s="555">
        <v>780</v>
      </c>
      <c r="Z21" s="555">
        <v>840</v>
      </c>
      <c r="AA21" s="555">
        <v>845</v>
      </c>
      <c r="AB21" s="555">
        <v>825</v>
      </c>
      <c r="AC21" s="555">
        <v>785</v>
      </c>
      <c r="AD21" s="555">
        <v>840</v>
      </c>
      <c r="AE21" s="555">
        <v>795</v>
      </c>
      <c r="AF21" s="555">
        <v>810</v>
      </c>
      <c r="AG21" s="555">
        <v>730</v>
      </c>
      <c r="AH21" s="555">
        <v>770</v>
      </c>
      <c r="AI21" s="555">
        <f t="shared" ref="AI21:AQ21" si="44">SUM(AI22:AI23)</f>
        <v>761.36876878121564</v>
      </c>
      <c r="AJ21" s="555">
        <f t="shared" si="44"/>
        <v>744.33161985687502</v>
      </c>
      <c r="AK21" s="555">
        <f t="shared" si="44"/>
        <v>674.58948327406631</v>
      </c>
      <c r="AL21" s="555">
        <f t="shared" si="44"/>
        <v>686.92676226003573</v>
      </c>
      <c r="AM21" s="555">
        <f t="shared" si="44"/>
        <v>643.89872526190993</v>
      </c>
      <c r="AN21" s="555">
        <f t="shared" si="44"/>
        <v>390.79371079083148</v>
      </c>
      <c r="AO21" s="555">
        <f t="shared" si="44"/>
        <v>647.94272702944818</v>
      </c>
      <c r="AP21" s="555">
        <f t="shared" si="44"/>
        <v>720.46672803302226</v>
      </c>
      <c r="AQ21" s="555">
        <f t="shared" si="44"/>
        <v>722.74526648892413</v>
      </c>
      <c r="AR21" s="563">
        <f t="shared" ref="AR21:AW21" si="45">SUM(AR22:AR23)</f>
        <v>656.74298764207379</v>
      </c>
      <c r="AS21" s="563">
        <f t="shared" si="45"/>
        <v>579.55108584833829</v>
      </c>
      <c r="AT21" s="563">
        <f t="shared" si="45"/>
        <v>678.15111053179726</v>
      </c>
      <c r="AU21" s="563">
        <f t="shared" si="45"/>
        <v>745.27556736844463</v>
      </c>
      <c r="AV21" s="563">
        <f t="shared" si="45"/>
        <v>712.10846901933871</v>
      </c>
      <c r="AW21" s="563">
        <f t="shared" si="45"/>
        <v>722.93154637071973</v>
      </c>
      <c r="AX21" s="492">
        <f t="shared" ref="AX21:AX22" si="46">IF(ISERROR(AW21/AS21),"N/A",IF(AS21&lt;0,"N/A",IF(AW21&lt;0,"N/A",IF(AW21/AS21-1&gt;300%,"&gt;±300%",IF(AW21/AS21-1&lt;-300%,"&gt;±300%",AW21/AS21-1)))))</f>
        <v>0.24739917502268716</v>
      </c>
      <c r="AY21" s="492">
        <f t="shared" ref="AY21:AY22" si="47">IF(ISERROR(AW21/AV21),"N/A",IF(AV21&lt;0,"N/A",IF(AW21&lt;0,"N/A",IF(AW21/AV21-1&gt;300%,"&gt;±300%",IF(AW21/AV21-1&lt;-300%,"&gt;±300%",AW21/AV21-1)))))</f>
        <v>1.5198635913269865E-2</v>
      </c>
      <c r="AZ21" s="4"/>
      <c r="BA21" s="9">
        <f t="shared" ref="BA21:BB21" si="48">SUM(BA22:BA23)</f>
        <v>1665</v>
      </c>
      <c r="BB21" s="9">
        <f t="shared" si="48"/>
        <v>1580</v>
      </c>
      <c r="BC21" s="9">
        <f>SUM(S21:T21)</f>
        <v>1715</v>
      </c>
      <c r="BD21" s="9">
        <f>SUM(U21:V21)</f>
        <v>1635</v>
      </c>
      <c r="BE21" s="9">
        <f>SUM(W21:X21)</f>
        <v>1725</v>
      </c>
      <c r="BF21" s="9">
        <f>SUM(Y21:Z21)</f>
        <v>1620</v>
      </c>
      <c r="BG21" s="9">
        <f>SUM(AA21:AB21)</f>
        <v>1670</v>
      </c>
      <c r="BH21" s="9">
        <f>SUM(AC21:AD21)</f>
        <v>1625</v>
      </c>
      <c r="BI21" s="9">
        <f>SUM(AE21:AF21)</f>
        <v>1605</v>
      </c>
      <c r="BJ21" s="9">
        <f>SUM(AG21:AH21)</f>
        <v>1500</v>
      </c>
      <c r="BK21" s="9">
        <f>SUM(AI21:AJ21)</f>
        <v>1505.7003886380908</v>
      </c>
      <c r="BL21" s="9">
        <f>SUM(AK21:AL21)</f>
        <v>1361.5162455341019</v>
      </c>
      <c r="BM21" s="9">
        <f>SUM(AM21:AN21)</f>
        <v>1034.6924360527414</v>
      </c>
      <c r="BN21" s="9">
        <f>SUM(AO21:AP21)</f>
        <v>1368.4094550624704</v>
      </c>
      <c r="BO21" s="9">
        <f>SUM(AQ21:AR21)</f>
        <v>1379.488254130998</v>
      </c>
      <c r="BP21" s="9">
        <f>SUM(AS21:AT21)</f>
        <v>1257.7021963801355</v>
      </c>
      <c r="BQ21" s="9">
        <f t="shared" ref="BQ21:BQ22" si="49">SUM(AU21:AV21)</f>
        <v>1457.3840363877835</v>
      </c>
      <c r="BR21" s="492">
        <f t="shared" ref="BR21:BR23" si="50">IF(ISERROR(BQ21/BO21),"N/A",IF(BO21&lt;0,"N/A",IF(BQ21&lt;0,"N/A",IF(BQ21/BO21-1&gt;300%,"&gt;±300%",IF(BQ21/BO21-1&lt;-300%,"&gt;±300%",BQ21/BO21-1)))))</f>
        <v>5.646715876233066E-2</v>
      </c>
      <c r="BS21" s="492">
        <f t="shared" ref="BS21:BS23" si="51">IF(ISERROR(BQ21/BP21),"N/A",IF(BP21&lt;0,"N/A",IF(BQ21&lt;0,"N/A",IF(BQ21/BP21-1&gt;300%,"&gt;±300%",IF(BQ21/BP21-1&lt;-300%,"&gt;±300%",BQ21/BP21-1)))))</f>
        <v>0.1587671871627192</v>
      </c>
      <c r="BT21" s="19"/>
      <c r="BU21" s="36">
        <f>SUM(AT21:AW21)</f>
        <v>2858.4666932903006</v>
      </c>
    </row>
    <row r="22" spans="1:76" x14ac:dyDescent="0.45">
      <c r="A22" s="10"/>
      <c r="B22" s="10" t="s">
        <v>4</v>
      </c>
      <c r="C22" s="13">
        <v>2990</v>
      </c>
      <c r="D22" s="13">
        <v>3095</v>
      </c>
      <c r="E22" s="13">
        <v>3105</v>
      </c>
      <c r="F22" s="13">
        <v>3225</v>
      </c>
      <c r="G22" s="13">
        <v>3160</v>
      </c>
      <c r="H22" s="13">
        <v>2955</v>
      </c>
      <c r="I22" s="13">
        <v>2867.0529467989154</v>
      </c>
      <c r="J22" s="13">
        <v>2402.077003783832</v>
      </c>
      <c r="K22" s="13">
        <v>2635.4541461207832</v>
      </c>
      <c r="L22" s="13">
        <v>2964.2120938615017</v>
      </c>
      <c r="M22" s="13">
        <v>3287.9964923025054</v>
      </c>
      <c r="N22" s="26">
        <f t="shared" si="43"/>
        <v>0.12474432470192243</v>
      </c>
      <c r="O22" s="26">
        <f t="shared" si="43"/>
        <v>0.10923118460771386</v>
      </c>
      <c r="P22" s="27"/>
      <c r="Q22" s="13">
        <v>730</v>
      </c>
      <c r="R22" s="13">
        <v>775</v>
      </c>
      <c r="S22" s="13">
        <v>800</v>
      </c>
      <c r="T22" s="13">
        <v>790</v>
      </c>
      <c r="U22" s="13">
        <v>740</v>
      </c>
      <c r="V22" s="13">
        <v>780</v>
      </c>
      <c r="W22" s="13">
        <v>830</v>
      </c>
      <c r="X22" s="13">
        <v>830</v>
      </c>
      <c r="Y22" s="13">
        <v>760</v>
      </c>
      <c r="Z22" s="13">
        <v>805</v>
      </c>
      <c r="AA22" s="13">
        <v>815</v>
      </c>
      <c r="AB22" s="13">
        <v>795</v>
      </c>
      <c r="AC22" s="13">
        <v>745</v>
      </c>
      <c r="AD22" s="13">
        <v>805</v>
      </c>
      <c r="AE22" s="13">
        <v>760</v>
      </c>
      <c r="AF22" s="13">
        <v>770</v>
      </c>
      <c r="AG22" s="13">
        <v>690</v>
      </c>
      <c r="AH22" s="13">
        <v>735</v>
      </c>
      <c r="AI22" s="7">
        <v>761.36876878121564</v>
      </c>
      <c r="AJ22" s="7">
        <v>744.33161985687502</v>
      </c>
      <c r="AK22" s="7">
        <v>674.58948327406631</v>
      </c>
      <c r="AL22" s="7">
        <v>686.92676226003573</v>
      </c>
      <c r="AM22" s="7">
        <v>643.89872526190993</v>
      </c>
      <c r="AN22" s="7">
        <v>390.79371079083148</v>
      </c>
      <c r="AO22" s="7">
        <v>647.94272702944818</v>
      </c>
      <c r="AP22" s="7">
        <v>720.46672803302226</v>
      </c>
      <c r="AQ22" s="7">
        <v>722.74526648892413</v>
      </c>
      <c r="AR22" s="524">
        <v>656.74298764207379</v>
      </c>
      <c r="AS22" s="524">
        <v>579.55108584833829</v>
      </c>
      <c r="AT22" s="524">
        <v>678.15111053179726</v>
      </c>
      <c r="AU22" s="524">
        <v>745.27556736844463</v>
      </c>
      <c r="AV22" s="524">
        <v>712.10846901933871</v>
      </c>
      <c r="AW22" s="524">
        <v>722.93154637071973</v>
      </c>
      <c r="AX22" s="492">
        <f t="shared" si="46"/>
        <v>0.24739917502268716</v>
      </c>
      <c r="AY22" s="492">
        <f t="shared" si="47"/>
        <v>1.5198635913269865E-2</v>
      </c>
      <c r="AZ22" s="4"/>
      <c r="BA22" s="13">
        <f>D22-BB22</f>
        <v>1590</v>
      </c>
      <c r="BB22" s="13">
        <f>SUM(Q22:R22)</f>
        <v>1505</v>
      </c>
      <c r="BC22" s="13">
        <f>SUM(S22:T22)</f>
        <v>1590</v>
      </c>
      <c r="BD22" s="13">
        <f>SUM(U22:V22)</f>
        <v>1520</v>
      </c>
      <c r="BE22" s="13">
        <f>SUM(W22:X22)</f>
        <v>1660</v>
      </c>
      <c r="BF22" s="13">
        <f>SUM(Y22:Z22)</f>
        <v>1565</v>
      </c>
      <c r="BG22" s="13">
        <f>SUM(AA22:AB22)</f>
        <v>1610</v>
      </c>
      <c r="BH22" s="13">
        <f>SUM(AC22:AD22)</f>
        <v>1550</v>
      </c>
      <c r="BI22" s="13">
        <f>SUM(AE22:AF22)</f>
        <v>1530</v>
      </c>
      <c r="BJ22" s="13">
        <f>SUM(AG22:AH22)</f>
        <v>1425</v>
      </c>
      <c r="BK22" s="13">
        <f>SUM(AI22:AJ22)</f>
        <v>1505.7003886380908</v>
      </c>
      <c r="BL22" s="13">
        <f>SUM(AK22:AL22)</f>
        <v>1361.5162455341019</v>
      </c>
      <c r="BM22" s="13">
        <f>SUM(AM22:AN22)</f>
        <v>1034.6924360527414</v>
      </c>
      <c r="BN22" s="13">
        <f>SUM(AO22:AP22)</f>
        <v>1368.4094550624704</v>
      </c>
      <c r="BO22" s="13">
        <f>SUM(AQ22:AR22)</f>
        <v>1379.488254130998</v>
      </c>
      <c r="BP22" s="7">
        <f>SUM(AS22:AT22)</f>
        <v>1257.7021963801355</v>
      </c>
      <c r="BQ22" s="7">
        <f t="shared" si="49"/>
        <v>1457.3840363877835</v>
      </c>
      <c r="BR22" s="492">
        <f t="shared" si="50"/>
        <v>5.646715876233066E-2</v>
      </c>
      <c r="BS22" s="492">
        <f t="shared" si="51"/>
        <v>0.1587671871627192</v>
      </c>
      <c r="BT22" s="19"/>
      <c r="BU22" s="13">
        <f t="shared" ref="BU22" si="52">SUM(AT22:AW22)</f>
        <v>2858.4666932903006</v>
      </c>
    </row>
    <row r="23" spans="1:76"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
        <v>101</v>
      </c>
      <c r="O23" s="489" t="s">
        <v>101</v>
      </c>
      <c r="P23" s="27"/>
      <c r="Q23" s="29">
        <v>35</v>
      </c>
      <c r="R23" s="29">
        <v>40</v>
      </c>
      <c r="S23" s="29">
        <v>35</v>
      </c>
      <c r="T23" s="29">
        <v>35</v>
      </c>
      <c r="U23" s="29">
        <v>35</v>
      </c>
      <c r="V23" s="29">
        <v>35</v>
      </c>
      <c r="W23" s="29">
        <v>35</v>
      </c>
      <c r="X23" s="29">
        <v>35</v>
      </c>
      <c r="Y23" s="29">
        <v>30</v>
      </c>
      <c r="Z23" s="29">
        <v>35</v>
      </c>
      <c r="AA23" s="29">
        <v>35</v>
      </c>
      <c r="AB23" s="29">
        <v>35</v>
      </c>
      <c r="AC23" s="29">
        <v>35</v>
      </c>
      <c r="AD23" s="29">
        <v>35</v>
      </c>
      <c r="AE23" s="29">
        <v>35</v>
      </c>
      <c r="AF23" s="29">
        <v>40</v>
      </c>
      <c r="AG23" s="29">
        <v>35</v>
      </c>
      <c r="AH23" s="29">
        <v>40</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612" t="str">
        <f>IF(ISERROR(AW23/AR23),"N/A",IF(AR23&lt;0,"N/A",IF(AW23&lt;0,"N/A",IF(AW23/AR23-1&gt;300%,"&gt;±300%",IF(AW23/AR23-1&lt;-300%,"&gt;±300%",AW23/AR23-1)))))</f>
        <v>N/A</v>
      </c>
      <c r="AY23" s="612" t="str">
        <f>IF(ISERROR(AW23/AU23),"N/A",IF(AU23&lt;0,"N/A",IF(AW23&lt;0,"N/A",IF(AW23/AU23-1&gt;300%,"&gt;±300%",IF(AW23/AU23-1&lt;-300%,"&gt;±300%",AW23/AU23-1)))))</f>
        <v>N/A</v>
      </c>
      <c r="AZ23" s="4"/>
      <c r="BA23" s="29">
        <f>D23-BB23</f>
        <v>75</v>
      </c>
      <c r="BB23" s="29">
        <f>SUM(Q23:R23)</f>
        <v>75</v>
      </c>
      <c r="BC23" s="29">
        <f>SUM(S23:T23)</f>
        <v>70</v>
      </c>
      <c r="BD23" s="29">
        <f>SUM(U23:V23)</f>
        <v>70</v>
      </c>
      <c r="BE23" s="29">
        <f>SUM(W23:X23)</f>
        <v>70</v>
      </c>
      <c r="BF23" s="29">
        <f>SUM(Y23:Z23)</f>
        <v>65</v>
      </c>
      <c r="BG23" s="29">
        <f>SUM(AA23:AB23)</f>
        <v>70</v>
      </c>
      <c r="BH23" s="29">
        <f>SUM(AC23:AD23)</f>
        <v>70</v>
      </c>
      <c r="BI23" s="29">
        <f>SUM(AE23:AF23)</f>
        <v>75</v>
      </c>
      <c r="BJ23" s="29">
        <f>SUM(AG23:AH23)</f>
        <v>75</v>
      </c>
      <c r="BK23" s="489" t="s">
        <v>101</v>
      </c>
      <c r="BL23" s="489" t="s">
        <v>101</v>
      </c>
      <c r="BM23" s="489" t="s">
        <v>101</v>
      </c>
      <c r="BN23" s="489" t="s">
        <v>101</v>
      </c>
      <c r="BO23" s="489" t="s">
        <v>101</v>
      </c>
      <c r="BP23" s="489" t="s">
        <v>101</v>
      </c>
      <c r="BQ23" s="489" t="s">
        <v>101</v>
      </c>
      <c r="BR23" s="680" t="str">
        <f t="shared" si="50"/>
        <v>N/A</v>
      </c>
      <c r="BS23" s="680" t="str">
        <f t="shared" si="51"/>
        <v>N/A</v>
      </c>
      <c r="BT23" s="19"/>
      <c r="BU23" s="489" t="s">
        <v>101</v>
      </c>
    </row>
    <row r="24" spans="1:76" x14ac:dyDescent="0.45">
      <c r="A24" s="37"/>
      <c r="B24" s="37"/>
      <c r="C24" s="37"/>
      <c r="D24" s="37"/>
      <c r="E24" s="37"/>
      <c r="F24" s="37"/>
      <c r="G24" s="37"/>
      <c r="H24" s="37"/>
      <c r="I24" s="628"/>
      <c r="J24" s="37"/>
      <c r="K24" s="37"/>
      <c r="L24" s="37"/>
      <c r="M24" s="37"/>
      <c r="N24" s="37"/>
      <c r="O24" s="539"/>
      <c r="P24" s="27"/>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70"/>
      <c r="AN24" s="544"/>
      <c r="AO24" s="544"/>
      <c r="AP24" s="544"/>
      <c r="AQ24" s="544"/>
      <c r="AR24" s="544"/>
      <c r="AS24" s="544"/>
      <c r="AT24" s="544"/>
      <c r="AU24" s="544"/>
      <c r="AV24" s="544"/>
      <c r="AW24" s="544"/>
      <c r="AX24" s="492"/>
      <c r="AY24" s="492"/>
      <c r="AZ24" s="4"/>
      <c r="BA24" s="37"/>
      <c r="BB24" s="37"/>
      <c r="BC24" s="37"/>
      <c r="BD24" s="37"/>
      <c r="BE24" s="37"/>
      <c r="BF24" s="37"/>
      <c r="BG24" s="37"/>
      <c r="BH24" s="37"/>
      <c r="BI24" s="37"/>
      <c r="BJ24" s="37"/>
      <c r="BK24" s="37"/>
      <c r="BL24" s="37"/>
      <c r="BM24" s="37"/>
      <c r="BN24" s="37"/>
      <c r="BO24" s="37"/>
      <c r="BP24" s="37"/>
      <c r="BQ24" s="37"/>
      <c r="BR24" s="492"/>
      <c r="BS24" s="492"/>
      <c r="BT24" s="19"/>
      <c r="BU24" s="37"/>
    </row>
    <row r="25" spans="1:76"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1952.9828489945573</v>
      </c>
      <c r="M25" s="572">
        <v>1953.6385492698373</v>
      </c>
      <c r="N25" s="545">
        <f>IF(ISERROR(L25/K25),"N/A",IF(K25&lt;0,"N/A",IF(L25&lt;0,"N/A",IF(L25/K25-1&gt;300%,"&gt;±300%",IF(L25/K25-1&lt;-300%,"&gt;±300%",L25/K25-1)))))</f>
        <v>2.4681207527654792E-4</v>
      </c>
      <c r="O25" s="545">
        <f>IF(ISERROR(M25/L25),"N/A",IF(L25&lt;0,"N/A",IF(M25&lt;0,"N/A",IF(M25/L25-1&gt;300%,"&gt;±300%",IF(M25/L25-1&lt;-300%,"&gt;±300%",M25/L25-1)))))</f>
        <v>3.3574297675853515E-4</v>
      </c>
      <c r="P25" s="27"/>
      <c r="Q25" s="28">
        <v>740</v>
      </c>
      <c r="R25" s="28">
        <v>695</v>
      </c>
      <c r="S25" s="28">
        <v>720</v>
      </c>
      <c r="T25" s="28">
        <v>660</v>
      </c>
      <c r="U25" s="28">
        <v>785</v>
      </c>
      <c r="V25" s="28">
        <v>675</v>
      </c>
      <c r="W25" s="28">
        <v>580</v>
      </c>
      <c r="X25" s="28">
        <v>600</v>
      </c>
      <c r="Y25" s="28">
        <v>630</v>
      </c>
      <c r="Z25" s="28">
        <v>700</v>
      </c>
      <c r="AA25" s="28">
        <v>610</v>
      </c>
      <c r="AB25" s="28">
        <v>590</v>
      </c>
      <c r="AC25" s="28">
        <v>580</v>
      </c>
      <c r="AD25" s="28">
        <v>680</v>
      </c>
      <c r="AE25" s="28">
        <v>580</v>
      </c>
      <c r="AF25" s="28">
        <v>570</v>
      </c>
      <c r="AG25" s="28">
        <v>550</v>
      </c>
      <c r="AH25" s="28">
        <v>560</v>
      </c>
      <c r="AI25" s="572">
        <v>541.21125275204304</v>
      </c>
      <c r="AJ25" s="572">
        <v>535.93402330837796</v>
      </c>
      <c r="AK25" s="28">
        <v>529.95018102166023</v>
      </c>
      <c r="AL25" s="28">
        <v>498.44229317058239</v>
      </c>
      <c r="AM25" s="28">
        <v>396.63405846780205</v>
      </c>
      <c r="AN25" s="28">
        <v>388.84279375950177</v>
      </c>
      <c r="AO25" s="28">
        <v>511.18101744141416</v>
      </c>
      <c r="AP25" s="28">
        <v>533.68862201318211</v>
      </c>
      <c r="AQ25" s="572">
        <v>487.30936025685696</v>
      </c>
      <c r="AR25" s="572">
        <v>469.95020098424459</v>
      </c>
      <c r="AS25" s="572">
        <v>484.61517848069673</v>
      </c>
      <c r="AT25" s="572">
        <v>510.62620846175867</v>
      </c>
      <c r="AU25" s="572">
        <v>469.05178471128852</v>
      </c>
      <c r="AV25" s="572">
        <v>496.32388891865446</v>
      </c>
      <c r="AW25" s="572">
        <v>481.73565100768587</v>
      </c>
      <c r="AX25" s="612">
        <f>IF(ISERROR(AW25/AS25),"N/A",IF(AS25&lt;0,"N/A",IF(AW25&lt;0,"N/A",IF(AW25/AS25-1&gt;300%,"&gt;±300%",IF(AW25/AS25-1&lt;-300%,"&gt;±300%",AW25/AS25-1)))))</f>
        <v>-5.9418846145892212E-3</v>
      </c>
      <c r="AY25" s="612">
        <f>IF(ISERROR(AW25/AV25),"N/A",IF(AV25&lt;0,"N/A",IF(AW25&lt;0,"N/A",IF(AW25/AV25-1&gt;300%,"&gt;±300%",IF(AW25/AV25-1&lt;-300%,"&gt;±300%",AW25/AV25-1)))))</f>
        <v>-2.9392576574849394E-2</v>
      </c>
      <c r="AZ25" s="4"/>
      <c r="BA25" s="28">
        <f>D25-BB25</f>
        <v>1565</v>
      </c>
      <c r="BB25" s="28">
        <f>SUM(Q25:R25)</f>
        <v>1435</v>
      </c>
      <c r="BC25" s="28">
        <f>SUM(S25:T25)</f>
        <v>1380</v>
      </c>
      <c r="BD25" s="28">
        <f>SUM(U25:V25)</f>
        <v>1460</v>
      </c>
      <c r="BE25" s="28">
        <f>SUM(W25:X25)</f>
        <v>1180</v>
      </c>
      <c r="BF25" s="28">
        <f>SUM(Y25:Z25)</f>
        <v>1330</v>
      </c>
      <c r="BG25" s="28">
        <f>SUM(AA25:AB25)</f>
        <v>1200</v>
      </c>
      <c r="BH25" s="28">
        <f>SUM(AC25:AD25)</f>
        <v>1260</v>
      </c>
      <c r="BI25" s="28">
        <f>SUM(AE25:AF25)</f>
        <v>1150</v>
      </c>
      <c r="BJ25" s="28">
        <f>SUM(AG25:AH25)</f>
        <v>1110</v>
      </c>
      <c r="BK25" s="28">
        <f>SUM(AI25:AJ25)</f>
        <v>1077.1452760604211</v>
      </c>
      <c r="BL25" s="28">
        <f>SUM(AK25:AL25)</f>
        <v>1028.3924741922426</v>
      </c>
      <c r="BM25" s="28">
        <f>SUM(AM25:AN25)</f>
        <v>785.47685222730388</v>
      </c>
      <c r="BN25" s="28">
        <f>SUM(AO25:AP25)</f>
        <v>1044.8696394545964</v>
      </c>
      <c r="BO25" s="28">
        <f>SUM(AQ25:AR25)</f>
        <v>957.25956124110155</v>
      </c>
      <c r="BP25" s="28">
        <f>SUM(AS25:AT25)</f>
        <v>995.24138694245539</v>
      </c>
      <c r="BQ25" s="28">
        <f>SUM(AU25:AV25)</f>
        <v>965.37567362994298</v>
      </c>
      <c r="BR25" s="545">
        <f>IF(ISERROR(BQ25/BO25),"N/A",IF(BO25&lt;0,"N/A",IF(BQ25&lt;0,"N/A",IF(BQ25/BO25-1&gt;300%,"&gt;±300%",IF(BQ25/BO25-1&lt;-300%,"&gt;±300%",BQ25/BO25-1)))))</f>
        <v>8.4784866273037718E-3</v>
      </c>
      <c r="BS25" s="545">
        <f>IF(ISERROR(BQ25/BP25),"N/A",IF(BP25&lt;0,"N/A",IF(BQ25&lt;0,"N/A",IF(BQ25/BP25-1&gt;300%,"&gt;±300%",IF(BQ25/BP25-1&lt;-300%,"&gt;±300%",BQ25/BP25-1)))))</f>
        <v>-3.0008512210555005E-2</v>
      </c>
      <c r="BT25" s="19"/>
      <c r="BU25" s="647">
        <f>SUM(AT25:AW25)</f>
        <v>1957.7375330993875</v>
      </c>
    </row>
    <row r="26" spans="1:76" x14ac:dyDescent="0.45">
      <c r="A26" s="23"/>
      <c r="B26" s="4"/>
      <c r="C26" s="9"/>
      <c r="D26" s="9"/>
      <c r="E26" s="9"/>
      <c r="F26" s="9"/>
      <c r="G26" s="9"/>
      <c r="H26" s="9"/>
      <c r="I26" s="627"/>
      <c r="J26" s="9"/>
      <c r="K26" s="9"/>
      <c r="L26" s="9"/>
      <c r="M26" s="9"/>
      <c r="N26" s="492"/>
      <c r="O26" s="492"/>
      <c r="P26" s="27"/>
      <c r="Q26" s="36"/>
      <c r="R26" s="36"/>
      <c r="S26" s="36"/>
      <c r="T26" s="36"/>
      <c r="U26" s="36"/>
      <c r="V26" s="36"/>
      <c r="W26" s="36"/>
      <c r="X26" s="36"/>
      <c r="Y26" s="36"/>
      <c r="Z26" s="36"/>
      <c r="AA26" s="36"/>
      <c r="AB26" s="36"/>
      <c r="AC26" s="36"/>
      <c r="AD26" s="36"/>
      <c r="AE26" s="36"/>
      <c r="AF26" s="36"/>
      <c r="AG26" s="36"/>
      <c r="AH26" s="36"/>
      <c r="AI26" s="36"/>
      <c r="AJ26" s="36"/>
      <c r="AK26" s="36"/>
      <c r="AL26" s="36"/>
      <c r="AM26" s="368"/>
      <c r="AN26" s="36"/>
      <c r="AO26" s="36"/>
      <c r="AP26" s="36"/>
      <c r="AQ26" s="36"/>
      <c r="AR26" s="36"/>
      <c r="AS26" s="36"/>
      <c r="AT26" s="36"/>
      <c r="AU26" s="36"/>
      <c r="AV26" s="36"/>
      <c r="AW26" s="36"/>
      <c r="AX26" s="492"/>
      <c r="AY26" s="492"/>
      <c r="AZ26" s="4"/>
      <c r="BA26" s="7"/>
      <c r="BB26" s="7"/>
      <c r="BC26" s="7"/>
      <c r="BD26" s="7"/>
      <c r="BE26" s="7"/>
      <c r="BF26" s="7"/>
      <c r="BG26" s="7"/>
      <c r="BH26" s="7"/>
      <c r="BI26" s="7"/>
      <c r="BJ26" s="7"/>
      <c r="BK26" s="7"/>
      <c r="BL26" s="7"/>
      <c r="BM26" s="7"/>
      <c r="BN26" s="7"/>
      <c r="BO26" s="7"/>
      <c r="BP26" s="7"/>
      <c r="BQ26" s="7"/>
      <c r="BR26" s="492"/>
      <c r="BS26" s="492"/>
      <c r="BT26" s="19"/>
      <c r="BU26" s="13"/>
    </row>
    <row r="27" spans="1:76" x14ac:dyDescent="0.45">
      <c r="A27" s="23" t="s">
        <v>6</v>
      </c>
      <c r="B27" s="9"/>
      <c r="C27" s="555">
        <v>1580</v>
      </c>
      <c r="D27" s="555">
        <v>1700</v>
      </c>
      <c r="E27" s="555">
        <v>1845</v>
      </c>
      <c r="F27" s="555">
        <v>1955</v>
      </c>
      <c r="G27" s="555">
        <v>1825</v>
      </c>
      <c r="H27" s="555">
        <v>2015</v>
      </c>
      <c r="I27" s="555">
        <f t="shared" ref="I27" si="53">SUM(I28:I33)</f>
        <v>2137.3669220812553</v>
      </c>
      <c r="J27" s="555">
        <f>SUM(J28:J33)</f>
        <v>2097.5699581886183</v>
      </c>
      <c r="K27" s="555">
        <f t="shared" ref="K27" si="54">SUM(K28:K33)</f>
        <v>2450.4870919995119</v>
      </c>
      <c r="L27" s="555">
        <f>SUM(L28:L33)</f>
        <v>2109.579737561513</v>
      </c>
      <c r="M27" s="555">
        <f t="shared" ref="M27" si="55">SUM(M28:M33)</f>
        <v>2315.9306184595684</v>
      </c>
      <c r="N27" s="492">
        <f t="shared" ref="N27:O33" si="56">IF(ISERROR(L27/K27),"N/A",IF(K27&lt;0,"N/A",IF(L27&lt;0,"N/A",IF(L27/K27-1&gt;300%,"&gt;±300%",IF(L27/K27-1&lt;-300%,"&gt;±300%",L27/K27-1)))))</f>
        <v>-0.13911820043901169</v>
      </c>
      <c r="O27" s="492">
        <f t="shared" si="56"/>
        <v>9.7816108689297021E-2</v>
      </c>
      <c r="P27" s="27"/>
      <c r="Q27" s="555">
        <v>405</v>
      </c>
      <c r="R27" s="555">
        <v>430</v>
      </c>
      <c r="S27" s="555">
        <v>440</v>
      </c>
      <c r="T27" s="555">
        <v>450</v>
      </c>
      <c r="U27" s="555">
        <v>445</v>
      </c>
      <c r="V27" s="555">
        <v>465</v>
      </c>
      <c r="W27" s="555">
        <v>470</v>
      </c>
      <c r="X27" s="555">
        <v>515</v>
      </c>
      <c r="Y27" s="555">
        <v>495</v>
      </c>
      <c r="Z27" s="555">
        <v>445</v>
      </c>
      <c r="AA27" s="555">
        <v>460</v>
      </c>
      <c r="AB27" s="555">
        <v>445</v>
      </c>
      <c r="AC27" s="555">
        <v>450</v>
      </c>
      <c r="AD27" s="555">
        <v>455</v>
      </c>
      <c r="AE27" s="555">
        <v>500</v>
      </c>
      <c r="AF27" s="555">
        <v>500</v>
      </c>
      <c r="AG27" s="555">
        <v>500</v>
      </c>
      <c r="AH27" s="555">
        <v>520</v>
      </c>
      <c r="AI27" s="555">
        <f t="shared" ref="AI27:AQ27" si="57">SUM(AI28:AI33)</f>
        <v>562.71513634176131</v>
      </c>
      <c r="AJ27" s="555">
        <f t="shared" si="57"/>
        <v>536.52702726042344</v>
      </c>
      <c r="AK27" s="555">
        <f t="shared" si="57"/>
        <v>535.82023961221375</v>
      </c>
      <c r="AL27" s="555">
        <f t="shared" si="57"/>
        <v>502.01485867459525</v>
      </c>
      <c r="AM27" s="555">
        <f t="shared" si="57"/>
        <v>610.32960343489071</v>
      </c>
      <c r="AN27" s="555">
        <f t="shared" si="57"/>
        <v>346.60883475907485</v>
      </c>
      <c r="AO27" s="555">
        <f t="shared" si="57"/>
        <v>573.42724914957864</v>
      </c>
      <c r="AP27" s="555">
        <f t="shared" si="57"/>
        <v>567.03852743999119</v>
      </c>
      <c r="AQ27" s="555">
        <f t="shared" si="57"/>
        <v>467.3858739659654</v>
      </c>
      <c r="AR27" s="563">
        <f t="shared" ref="AR27:AW27" si="58">SUM(AR28:AR33)</f>
        <v>787.18020310517102</v>
      </c>
      <c r="AS27" s="563">
        <f t="shared" si="58"/>
        <v>543.14373575267075</v>
      </c>
      <c r="AT27" s="563">
        <f t="shared" si="58"/>
        <v>676.19015803733089</v>
      </c>
      <c r="AU27" s="563">
        <f t="shared" si="58"/>
        <v>519.06526319640739</v>
      </c>
      <c r="AV27" s="563">
        <f t="shared" si="58"/>
        <v>564.77560869531749</v>
      </c>
      <c r="AW27" s="563">
        <f t="shared" si="58"/>
        <v>552.83865686406261</v>
      </c>
      <c r="AX27" s="492">
        <f t="shared" ref="AX27:AX33" si="59">IF(ISERROR(AW27/AS27),"N/A",IF(AS27&lt;0,"N/A",IF(AW27&lt;0,"N/A",IF(AW27/AS27-1&gt;300%,"&gt;±300%",IF(AW27/AS27-1&lt;-300%,"&gt;±300%",AW27/AS27-1)))))</f>
        <v>1.7849641767398783E-2</v>
      </c>
      <c r="AY27" s="492">
        <f t="shared" ref="AY27:AY33" si="60">IF(ISERROR(AW27/AV27),"N/A",IF(AV27&lt;0,"N/A",IF(AW27&lt;0,"N/A",IF(AW27/AV27-1&gt;300%,"&gt;±300%",IF(AW27/AV27-1&lt;-300%,"&gt;±300%",AW27/AV27-1)))))</f>
        <v>-2.1135742492191412E-2</v>
      </c>
      <c r="AZ27" s="4"/>
      <c r="BA27" s="9">
        <f>SUM(BA28:BA33)</f>
        <v>865</v>
      </c>
      <c r="BB27" s="9">
        <f t="shared" ref="BB27" si="61">SUM(BB28:BB33)</f>
        <v>835</v>
      </c>
      <c r="BC27" s="9">
        <f t="shared" ref="BC27:BC33" si="62">SUM(S27:T27)</f>
        <v>890</v>
      </c>
      <c r="BD27" s="9">
        <f t="shared" ref="BD27:BD33" si="63">SUM(U27:V27)</f>
        <v>910</v>
      </c>
      <c r="BE27" s="9">
        <f t="shared" ref="BE27:BE33" si="64">SUM(W27:X27)</f>
        <v>985</v>
      </c>
      <c r="BF27" s="9">
        <f t="shared" ref="BF27:BF33" si="65">SUM(Y27:Z27)</f>
        <v>940</v>
      </c>
      <c r="BG27" s="9">
        <f t="shared" ref="BG27:BG33" si="66">SUM(AA27:AB27)</f>
        <v>905</v>
      </c>
      <c r="BH27" s="9">
        <f t="shared" ref="BH27:BH33" si="67">SUM(AC27:AD27)</f>
        <v>905</v>
      </c>
      <c r="BI27" s="9">
        <f t="shared" ref="BI27:BI33" si="68">SUM(AE27:AF27)</f>
        <v>1000</v>
      </c>
      <c r="BJ27" s="9">
        <f t="shared" ref="BJ27:BJ33" si="69">SUM(AG27:AH27)</f>
        <v>1020</v>
      </c>
      <c r="BK27" s="9">
        <f t="shared" ref="BK27:BK33" si="70">SUM(AI27:AJ27)</f>
        <v>1099.2421636021847</v>
      </c>
      <c r="BL27" s="9">
        <f t="shared" ref="BL27:BL33" si="71">SUM(AK27:AL27)</f>
        <v>1037.8350982868089</v>
      </c>
      <c r="BM27" s="9">
        <f t="shared" ref="BM27:BM33" si="72">SUM(AM27:AN27)</f>
        <v>956.93843819396557</v>
      </c>
      <c r="BN27" s="9">
        <f t="shared" ref="BN27:BN33" si="73">SUM(AO27:AP27)</f>
        <v>1140.4657765895699</v>
      </c>
      <c r="BO27" s="9">
        <f t="shared" ref="BO27:BO33" si="74">SUM(AQ27:AR27)</f>
        <v>1254.5660770711365</v>
      </c>
      <c r="BP27" s="9">
        <f t="shared" ref="BP27:BP33" si="75">SUM(AS27:AT27)</f>
        <v>1219.3338937900016</v>
      </c>
      <c r="BQ27" s="9">
        <f t="shared" ref="BQ27:BQ33" si="76">SUM(AU27:AV27)</f>
        <v>1083.8408718917249</v>
      </c>
      <c r="BR27" s="492">
        <f t="shared" ref="BR27:BR33" si="77">IF(ISERROR(BQ27/BO27),"N/A",IF(BO27&lt;0,"N/A",IF(BQ27&lt;0,"N/A",IF(BQ27/BO27-1&gt;300%,"&gt;±300%",IF(BQ27/BO27-1&lt;-300%,"&gt;±300%",BQ27/BO27-1)))))</f>
        <v>-0.13608307150945798</v>
      </c>
      <c r="BS27" s="492">
        <f t="shared" ref="BS27:BS33" si="78">IF(ISERROR(BQ27/BP27),"N/A",IF(BP27&lt;0,"N/A",IF(BQ27&lt;0,"N/A",IF(BQ27/BP27-1&gt;300%,"&gt;±300%",IF(BQ27/BP27-1&lt;-300%,"&gt;±300%",BQ27/BP27-1)))))</f>
        <v>-0.11112052456536725</v>
      </c>
      <c r="BT27" s="19"/>
      <c r="BU27" s="36">
        <f t="shared" ref="BU27:BU33" si="79">SUM(AT27:AW27)</f>
        <v>2312.8696867931185</v>
      </c>
    </row>
    <row r="28" spans="1:76" x14ac:dyDescent="0.45">
      <c r="A28" s="10"/>
      <c r="B28" s="10" t="s">
        <v>12</v>
      </c>
      <c r="C28" s="7">
        <v>535</v>
      </c>
      <c r="D28" s="7">
        <v>540</v>
      </c>
      <c r="E28" s="7">
        <v>515</v>
      </c>
      <c r="F28" s="7">
        <v>560</v>
      </c>
      <c r="G28" s="7">
        <v>570</v>
      </c>
      <c r="H28" s="7">
        <v>565</v>
      </c>
      <c r="I28" s="7">
        <v>678.99816483665109</v>
      </c>
      <c r="J28" s="7">
        <v>693.05437172745872</v>
      </c>
      <c r="K28" s="7">
        <v>658.14750636723886</v>
      </c>
      <c r="L28" s="7">
        <v>626.67737636702032</v>
      </c>
      <c r="M28" s="7">
        <v>665.58578547681418</v>
      </c>
      <c r="N28" s="26">
        <f t="shared" si="56"/>
        <v>-4.7816226143472695E-2</v>
      </c>
      <c r="O28" s="26">
        <f t="shared" si="56"/>
        <v>6.2086825816744851E-2</v>
      </c>
      <c r="P28" s="27"/>
      <c r="Q28" s="7">
        <v>145</v>
      </c>
      <c r="R28" s="7">
        <v>125</v>
      </c>
      <c r="S28" s="7">
        <v>135</v>
      </c>
      <c r="T28" s="7">
        <v>130</v>
      </c>
      <c r="U28" s="7">
        <v>125</v>
      </c>
      <c r="V28" s="7">
        <v>115</v>
      </c>
      <c r="W28" s="7">
        <v>140</v>
      </c>
      <c r="X28" s="7">
        <v>135</v>
      </c>
      <c r="Y28" s="7">
        <v>165</v>
      </c>
      <c r="Z28" s="7">
        <v>130</v>
      </c>
      <c r="AA28" s="7">
        <v>150</v>
      </c>
      <c r="AB28" s="7">
        <v>135</v>
      </c>
      <c r="AC28" s="7">
        <v>160</v>
      </c>
      <c r="AD28" s="7">
        <v>135</v>
      </c>
      <c r="AE28" s="7">
        <v>145</v>
      </c>
      <c r="AF28" s="7">
        <v>135</v>
      </c>
      <c r="AG28" s="7">
        <v>155</v>
      </c>
      <c r="AH28" s="7">
        <v>140</v>
      </c>
      <c r="AI28" s="7">
        <v>137.74971267968323</v>
      </c>
      <c r="AJ28" s="7">
        <v>198.8146517808562</v>
      </c>
      <c r="AK28" s="7">
        <v>158.61981840197603</v>
      </c>
      <c r="AL28" s="7">
        <v>183.81398197413563</v>
      </c>
      <c r="AM28" s="7">
        <v>217.83717893038391</v>
      </c>
      <c r="AN28" s="7">
        <v>122.52095565534887</v>
      </c>
      <c r="AO28" s="7">
        <v>139.56374066057003</v>
      </c>
      <c r="AP28" s="7">
        <v>213.13249648115584</v>
      </c>
      <c r="AQ28" s="7">
        <v>119.44009954400539</v>
      </c>
      <c r="AR28" s="7">
        <v>193.06753697066156</v>
      </c>
      <c r="AS28" s="7">
        <v>161.26174513198595</v>
      </c>
      <c r="AT28" s="7">
        <v>184.37812472058596</v>
      </c>
      <c r="AU28" s="7">
        <v>126.59146158496807</v>
      </c>
      <c r="AV28" s="7">
        <v>166.61783582102836</v>
      </c>
      <c r="AW28" s="7">
        <v>173.72317599462482</v>
      </c>
      <c r="AX28" s="492">
        <f t="shared" si="59"/>
        <v>7.7274562869450003E-2</v>
      </c>
      <c r="AY28" s="492">
        <f t="shared" si="60"/>
        <v>4.2644535253888449E-2</v>
      </c>
      <c r="AZ28" s="4"/>
      <c r="BA28" s="13">
        <f t="shared" ref="BA28:BA33" si="80">D28-BB28</f>
        <v>270</v>
      </c>
      <c r="BB28" s="13">
        <f t="shared" ref="BB28:BB33" si="81">SUM(Q28:R28)</f>
        <v>270</v>
      </c>
      <c r="BC28" s="13">
        <f t="shared" si="62"/>
        <v>265</v>
      </c>
      <c r="BD28" s="13">
        <f t="shared" si="63"/>
        <v>240</v>
      </c>
      <c r="BE28" s="13">
        <f t="shared" si="64"/>
        <v>275</v>
      </c>
      <c r="BF28" s="13">
        <f t="shared" si="65"/>
        <v>295</v>
      </c>
      <c r="BG28" s="13">
        <f t="shared" si="66"/>
        <v>285</v>
      </c>
      <c r="BH28" s="13">
        <f t="shared" si="67"/>
        <v>295</v>
      </c>
      <c r="BI28" s="13">
        <f t="shared" si="68"/>
        <v>280</v>
      </c>
      <c r="BJ28" s="13">
        <f t="shared" si="69"/>
        <v>295</v>
      </c>
      <c r="BK28" s="13">
        <f t="shared" si="70"/>
        <v>336.56436446053942</v>
      </c>
      <c r="BL28" s="13">
        <f t="shared" si="71"/>
        <v>342.43380037611166</v>
      </c>
      <c r="BM28" s="13">
        <f t="shared" si="72"/>
        <v>340.35813458573278</v>
      </c>
      <c r="BN28" s="13">
        <f t="shared" si="73"/>
        <v>352.69623714172587</v>
      </c>
      <c r="BO28" s="13">
        <f t="shared" si="74"/>
        <v>312.50763651466696</v>
      </c>
      <c r="BP28" s="13">
        <f t="shared" si="75"/>
        <v>345.63986985257191</v>
      </c>
      <c r="BQ28" s="13">
        <f t="shared" si="76"/>
        <v>293.20929740599644</v>
      </c>
      <c r="BR28" s="492">
        <f t="shared" si="77"/>
        <v>-6.1753176094833773E-2</v>
      </c>
      <c r="BS28" s="492">
        <f t="shared" si="78"/>
        <v>-0.15169133256802525</v>
      </c>
      <c r="BT28" s="19"/>
      <c r="BU28" s="13">
        <f t="shared" si="79"/>
        <v>651.31059812120725</v>
      </c>
    </row>
    <row r="29" spans="1:76" x14ac:dyDescent="0.45">
      <c r="A29" s="10"/>
      <c r="B29" s="10" t="s">
        <v>13</v>
      </c>
      <c r="C29" s="13">
        <v>50</v>
      </c>
      <c r="D29" s="13">
        <v>60</v>
      </c>
      <c r="E29" s="13">
        <v>205</v>
      </c>
      <c r="F29" s="13">
        <v>220</v>
      </c>
      <c r="G29" s="13">
        <v>100</v>
      </c>
      <c r="H29" s="13">
        <v>235</v>
      </c>
      <c r="I29" s="13">
        <v>218.82799632930983</v>
      </c>
      <c r="J29" s="13">
        <v>108.88601227321639</v>
      </c>
      <c r="K29" s="13">
        <v>171.8321596704973</v>
      </c>
      <c r="L29" s="13">
        <v>200.29841708117169</v>
      </c>
      <c r="M29" s="13">
        <v>179.80952314959001</v>
      </c>
      <c r="N29" s="26">
        <f t="shared" si="56"/>
        <v>0.16566315330762782</v>
      </c>
      <c r="O29" s="26">
        <f t="shared" si="56"/>
        <v>-0.10229184149407677</v>
      </c>
      <c r="P29" s="27"/>
      <c r="Q29" s="13">
        <v>15</v>
      </c>
      <c r="R29" s="13">
        <v>15</v>
      </c>
      <c r="S29" s="13">
        <v>55</v>
      </c>
      <c r="T29" s="13">
        <v>50</v>
      </c>
      <c r="U29" s="13">
        <v>50</v>
      </c>
      <c r="V29" s="13">
        <v>50</v>
      </c>
      <c r="W29" s="13">
        <v>55</v>
      </c>
      <c r="X29" s="13">
        <v>60</v>
      </c>
      <c r="Y29" s="13">
        <v>55</v>
      </c>
      <c r="Z29" s="13">
        <v>55</v>
      </c>
      <c r="AA29" s="13">
        <v>35</v>
      </c>
      <c r="AB29" s="13">
        <v>15</v>
      </c>
      <c r="AC29" s="13">
        <v>25</v>
      </c>
      <c r="AD29" s="13">
        <v>25</v>
      </c>
      <c r="AE29" s="13">
        <v>55</v>
      </c>
      <c r="AF29" s="13">
        <v>55</v>
      </c>
      <c r="AG29" s="13">
        <v>55</v>
      </c>
      <c r="AH29" s="13">
        <v>55</v>
      </c>
      <c r="AI29" s="13">
        <v>54.706999082327457</v>
      </c>
      <c r="AJ29" s="13">
        <v>54.706999082327457</v>
      </c>
      <c r="AK29" s="13">
        <v>54.706999082327457</v>
      </c>
      <c r="AL29" s="13">
        <v>54.706999082327457</v>
      </c>
      <c r="AM29" s="13">
        <v>33.175852077934877</v>
      </c>
      <c r="AN29" s="13">
        <v>18.290451516342788</v>
      </c>
      <c r="AO29" s="13">
        <v>21.426618642480928</v>
      </c>
      <c r="AP29" s="13">
        <v>35.993090036457801</v>
      </c>
      <c r="AQ29" s="13">
        <v>36.600546359899766</v>
      </c>
      <c r="AR29" s="13">
        <v>39.166528297240305</v>
      </c>
      <c r="AS29" s="13">
        <v>39.166528297240305</v>
      </c>
      <c r="AT29" s="13">
        <v>56.898556716116914</v>
      </c>
      <c r="AU29" s="13">
        <v>46.081070321523356</v>
      </c>
      <c r="AV29" s="13">
        <v>50.006025908514786</v>
      </c>
      <c r="AW29" s="13">
        <v>50.592045479889542</v>
      </c>
      <c r="AX29" s="492">
        <f t="shared" si="59"/>
        <v>0.29171636290914971</v>
      </c>
      <c r="AY29" s="492">
        <f t="shared" si="60"/>
        <v>1.1718979077578906E-2</v>
      </c>
      <c r="AZ29" s="4"/>
      <c r="BA29" s="13">
        <f t="shared" si="80"/>
        <v>30</v>
      </c>
      <c r="BB29" s="13">
        <f t="shared" si="81"/>
        <v>30</v>
      </c>
      <c r="BC29" s="13">
        <f t="shared" si="62"/>
        <v>105</v>
      </c>
      <c r="BD29" s="13">
        <f t="shared" si="63"/>
        <v>100</v>
      </c>
      <c r="BE29" s="13">
        <f t="shared" si="64"/>
        <v>115</v>
      </c>
      <c r="BF29" s="13">
        <f t="shared" si="65"/>
        <v>110</v>
      </c>
      <c r="BG29" s="13">
        <f t="shared" si="66"/>
        <v>50</v>
      </c>
      <c r="BH29" s="13">
        <f t="shared" si="67"/>
        <v>50</v>
      </c>
      <c r="BI29" s="13">
        <f t="shared" si="68"/>
        <v>110</v>
      </c>
      <c r="BJ29" s="13">
        <f t="shared" si="69"/>
        <v>110</v>
      </c>
      <c r="BK29" s="13">
        <f t="shared" si="70"/>
        <v>109.41399816465491</v>
      </c>
      <c r="BL29" s="13">
        <f t="shared" si="71"/>
        <v>109.41399816465491</v>
      </c>
      <c r="BM29" s="13">
        <f t="shared" si="72"/>
        <v>51.466303594277662</v>
      </c>
      <c r="BN29" s="13">
        <f t="shared" si="73"/>
        <v>57.419708678938733</v>
      </c>
      <c r="BO29" s="13">
        <f t="shared" si="74"/>
        <v>75.767074657140071</v>
      </c>
      <c r="BP29" s="13">
        <f t="shared" si="75"/>
        <v>96.065085013357219</v>
      </c>
      <c r="BQ29" s="13">
        <f t="shared" si="76"/>
        <v>96.087096230038142</v>
      </c>
      <c r="BR29" s="492">
        <f t="shared" si="77"/>
        <v>0.26819065754946858</v>
      </c>
      <c r="BS29" s="492">
        <f t="shared" si="78"/>
        <v>2.2912816532527636E-4</v>
      </c>
      <c r="BT29" s="19"/>
      <c r="BU29" s="13">
        <f t="shared" si="79"/>
        <v>203.57769842604461</v>
      </c>
    </row>
    <row r="30" spans="1:76" x14ac:dyDescent="0.45">
      <c r="A30" s="10"/>
      <c r="B30" s="10" t="s">
        <v>10</v>
      </c>
      <c r="C30" s="13">
        <v>195</v>
      </c>
      <c r="D30" s="13">
        <v>215</v>
      </c>
      <c r="E30" s="13">
        <v>205</v>
      </c>
      <c r="F30" s="13">
        <v>195</v>
      </c>
      <c r="G30" s="13">
        <v>210</v>
      </c>
      <c r="H30" s="13">
        <v>205</v>
      </c>
      <c r="I30" s="13">
        <v>144.371088411681</v>
      </c>
      <c r="J30" s="13">
        <v>129.77199999999999</v>
      </c>
      <c r="K30" s="13">
        <v>134.92660999999998</v>
      </c>
      <c r="L30" s="13">
        <v>109.8004</v>
      </c>
      <c r="M30" s="13">
        <v>106.90867541523099</v>
      </c>
      <c r="N30" s="26">
        <f t="shared" si="56"/>
        <v>-0.18622130949558424</v>
      </c>
      <c r="O30" s="26">
        <f t="shared" si="56"/>
        <v>-2.6336193536353303E-2</v>
      </c>
      <c r="P30" s="27"/>
      <c r="Q30" s="13">
        <v>55</v>
      </c>
      <c r="R30" s="13">
        <v>60</v>
      </c>
      <c r="S30" s="13">
        <v>60</v>
      </c>
      <c r="T30" s="13">
        <v>50</v>
      </c>
      <c r="U30" s="13">
        <v>50</v>
      </c>
      <c r="V30" s="13">
        <v>50</v>
      </c>
      <c r="W30" s="13">
        <v>50</v>
      </c>
      <c r="X30" s="13">
        <v>50</v>
      </c>
      <c r="Y30" s="13">
        <v>50</v>
      </c>
      <c r="Z30" s="13">
        <v>50</v>
      </c>
      <c r="AA30" s="13">
        <v>55</v>
      </c>
      <c r="AB30" s="13">
        <v>50</v>
      </c>
      <c r="AC30" s="13">
        <v>50</v>
      </c>
      <c r="AD30" s="13">
        <v>65</v>
      </c>
      <c r="AE30" s="13">
        <v>55</v>
      </c>
      <c r="AF30" s="13">
        <v>50</v>
      </c>
      <c r="AG30" s="13">
        <v>50</v>
      </c>
      <c r="AH30" s="13">
        <v>55</v>
      </c>
      <c r="AI30" s="13">
        <v>35.253865920000003</v>
      </c>
      <c r="AJ30" s="13">
        <v>35.729599999999998</v>
      </c>
      <c r="AK30" s="13">
        <v>37.484800000000007</v>
      </c>
      <c r="AL30" s="13">
        <v>35.900320000000001</v>
      </c>
      <c r="AM30" s="13">
        <v>32.069000000000003</v>
      </c>
      <c r="AN30" s="13">
        <v>29.286999999999999</v>
      </c>
      <c r="AO30" s="13">
        <v>32.602000000000004</v>
      </c>
      <c r="AP30" s="13">
        <v>35.814</v>
      </c>
      <c r="AQ30" s="13">
        <v>33.107999999999997</v>
      </c>
      <c r="AR30" s="13">
        <v>35.045249999999996</v>
      </c>
      <c r="AS30" s="13">
        <v>34.968000000000004</v>
      </c>
      <c r="AT30" s="13">
        <v>31.80536</v>
      </c>
      <c r="AU30" s="13">
        <v>29.650399999999998</v>
      </c>
      <c r="AV30" s="13">
        <v>26.92</v>
      </c>
      <c r="AW30" s="13">
        <v>25.78</v>
      </c>
      <c r="AX30" s="492">
        <f t="shared" si="59"/>
        <v>-0.26275451841683828</v>
      </c>
      <c r="AY30" s="492">
        <f t="shared" si="60"/>
        <v>-4.2347696879643459E-2</v>
      </c>
      <c r="AZ30" s="4"/>
      <c r="BA30" s="13">
        <f t="shared" si="80"/>
        <v>100</v>
      </c>
      <c r="BB30" s="13">
        <f t="shared" si="81"/>
        <v>115</v>
      </c>
      <c r="BC30" s="13">
        <f t="shared" si="62"/>
        <v>110</v>
      </c>
      <c r="BD30" s="13">
        <f t="shared" si="63"/>
        <v>100</v>
      </c>
      <c r="BE30" s="13">
        <f t="shared" si="64"/>
        <v>100</v>
      </c>
      <c r="BF30" s="13">
        <f t="shared" si="65"/>
        <v>100</v>
      </c>
      <c r="BG30" s="13">
        <f t="shared" si="66"/>
        <v>105</v>
      </c>
      <c r="BH30" s="13">
        <f t="shared" si="67"/>
        <v>115</v>
      </c>
      <c r="BI30" s="13">
        <f t="shared" si="68"/>
        <v>105</v>
      </c>
      <c r="BJ30" s="13">
        <f t="shared" si="69"/>
        <v>105</v>
      </c>
      <c r="BK30" s="13">
        <f t="shared" si="70"/>
        <v>70.98346592</v>
      </c>
      <c r="BL30" s="13">
        <f t="shared" si="71"/>
        <v>73.385120000000001</v>
      </c>
      <c r="BM30" s="13">
        <f t="shared" si="72"/>
        <v>61.356000000000002</v>
      </c>
      <c r="BN30" s="13">
        <f t="shared" si="73"/>
        <v>68.415999999999997</v>
      </c>
      <c r="BO30" s="13">
        <f t="shared" si="74"/>
        <v>68.153249999999986</v>
      </c>
      <c r="BP30" s="13">
        <f t="shared" si="75"/>
        <v>66.773359999999997</v>
      </c>
      <c r="BQ30" s="13">
        <f t="shared" si="76"/>
        <v>56.570399999999999</v>
      </c>
      <c r="BR30" s="492">
        <f t="shared" si="77"/>
        <v>-0.16995301031132026</v>
      </c>
      <c r="BS30" s="492">
        <f t="shared" si="78"/>
        <v>-0.15279985910548755</v>
      </c>
      <c r="BT30" s="19"/>
      <c r="BU30" s="13">
        <f t="shared" si="79"/>
        <v>114.15576</v>
      </c>
    </row>
    <row r="31" spans="1:76" x14ac:dyDescent="0.45">
      <c r="A31" s="10"/>
      <c r="B31" s="10" t="s">
        <v>11</v>
      </c>
      <c r="C31" s="13">
        <v>145</v>
      </c>
      <c r="D31" s="13">
        <v>205</v>
      </c>
      <c r="E31" s="13">
        <v>235</v>
      </c>
      <c r="F31" s="13">
        <v>255</v>
      </c>
      <c r="G31" s="13">
        <v>205</v>
      </c>
      <c r="H31" s="13">
        <v>250</v>
      </c>
      <c r="I31" s="13">
        <v>236.30553514877744</v>
      </c>
      <c r="J31" s="13">
        <v>407.28395196682015</v>
      </c>
      <c r="K31" s="13">
        <v>697.12125283328214</v>
      </c>
      <c r="L31" s="13">
        <v>315.7604353207837</v>
      </c>
      <c r="M31" s="13">
        <v>480.97537512957871</v>
      </c>
      <c r="N31" s="26">
        <f t="shared" si="56"/>
        <v>-0.54705091253859905</v>
      </c>
      <c r="O31" s="26">
        <f t="shared" si="56"/>
        <v>0.52322875613264141</v>
      </c>
      <c r="P31" s="27"/>
      <c r="Q31" s="13">
        <v>40</v>
      </c>
      <c r="R31" s="13">
        <v>50</v>
      </c>
      <c r="S31" s="13">
        <v>30</v>
      </c>
      <c r="T31" s="13">
        <v>45</v>
      </c>
      <c r="U31" s="13">
        <v>70</v>
      </c>
      <c r="V31" s="13">
        <v>70</v>
      </c>
      <c r="W31" s="13">
        <v>60</v>
      </c>
      <c r="X31" s="13">
        <v>80</v>
      </c>
      <c r="Y31" s="13">
        <v>60</v>
      </c>
      <c r="Z31" s="13">
        <v>5</v>
      </c>
      <c r="AA31" s="13">
        <v>40</v>
      </c>
      <c r="AB31" s="13">
        <v>50</v>
      </c>
      <c r="AC31" s="13">
        <v>45</v>
      </c>
      <c r="AD31" s="13">
        <v>35</v>
      </c>
      <c r="AE31" s="13">
        <v>60</v>
      </c>
      <c r="AF31" s="13">
        <v>60</v>
      </c>
      <c r="AG31" s="13">
        <v>65</v>
      </c>
      <c r="AH31" s="13">
        <v>65</v>
      </c>
      <c r="AI31" s="13">
        <v>120.06234497323445</v>
      </c>
      <c r="AJ31" s="13">
        <v>32.465993276480084</v>
      </c>
      <c r="AK31" s="13">
        <v>71.258283533203581</v>
      </c>
      <c r="AL31" s="13">
        <v>12.51891336585927</v>
      </c>
      <c r="AM31" s="13">
        <v>145.68021354108029</v>
      </c>
      <c r="AN31" s="13">
        <v>8.8834995458711603</v>
      </c>
      <c r="AO31" s="13">
        <v>179.73531284662508</v>
      </c>
      <c r="AP31" s="13">
        <v>72.984926033243681</v>
      </c>
      <c r="AQ31" s="13">
        <v>74.686264307071568</v>
      </c>
      <c r="AR31" s="13">
        <v>325.03751095133953</v>
      </c>
      <c r="AS31" s="13">
        <v>111.77106183789607</v>
      </c>
      <c r="AT31" s="13">
        <v>185.62641573697496</v>
      </c>
      <c r="AU31" s="13">
        <v>101.24630779092382</v>
      </c>
      <c r="AV31" s="13">
        <v>101.36083871188129</v>
      </c>
      <c r="AW31" s="13">
        <v>92.121920664073158</v>
      </c>
      <c r="AX31" s="492">
        <f t="shared" si="59"/>
        <v>-0.17579810776353255</v>
      </c>
      <c r="AY31" s="492">
        <f t="shared" si="60"/>
        <v>-9.1148792425344904E-2</v>
      </c>
      <c r="AZ31" s="4"/>
      <c r="BA31" s="13">
        <f t="shared" si="80"/>
        <v>115</v>
      </c>
      <c r="BB31" s="13">
        <f t="shared" si="81"/>
        <v>90</v>
      </c>
      <c r="BC31" s="13">
        <f t="shared" si="62"/>
        <v>75</v>
      </c>
      <c r="BD31" s="13">
        <f t="shared" si="63"/>
        <v>140</v>
      </c>
      <c r="BE31" s="13">
        <f t="shared" si="64"/>
        <v>140</v>
      </c>
      <c r="BF31" s="13">
        <f t="shared" si="65"/>
        <v>65</v>
      </c>
      <c r="BG31" s="13">
        <f t="shared" si="66"/>
        <v>90</v>
      </c>
      <c r="BH31" s="13">
        <f t="shared" si="67"/>
        <v>80</v>
      </c>
      <c r="BI31" s="13">
        <f t="shared" si="68"/>
        <v>120</v>
      </c>
      <c r="BJ31" s="13">
        <f t="shared" si="69"/>
        <v>130</v>
      </c>
      <c r="BK31" s="13">
        <f t="shared" si="70"/>
        <v>152.52833824971452</v>
      </c>
      <c r="BL31" s="13">
        <f t="shared" si="71"/>
        <v>83.777196899062858</v>
      </c>
      <c r="BM31" s="13">
        <f t="shared" si="72"/>
        <v>154.56371308695145</v>
      </c>
      <c r="BN31" s="13">
        <f t="shared" si="73"/>
        <v>252.72023887986876</v>
      </c>
      <c r="BO31" s="13">
        <f t="shared" si="74"/>
        <v>399.72377525841108</v>
      </c>
      <c r="BP31" s="13">
        <f t="shared" si="75"/>
        <v>297.397477574871</v>
      </c>
      <c r="BQ31" s="13">
        <f t="shared" si="76"/>
        <v>202.60714650280511</v>
      </c>
      <c r="BR31" s="492">
        <f t="shared" si="77"/>
        <v>-0.49313211011322799</v>
      </c>
      <c r="BS31" s="492">
        <f t="shared" si="78"/>
        <v>-0.31873280111530888</v>
      </c>
      <c r="BT31" s="19"/>
      <c r="BU31" s="13">
        <f t="shared" si="79"/>
        <v>480.35548290385321</v>
      </c>
    </row>
    <row r="32" spans="1:76" x14ac:dyDescent="0.45">
      <c r="A32" s="10"/>
      <c r="B32" s="10" t="s">
        <v>58</v>
      </c>
      <c r="C32" s="13">
        <v>220</v>
      </c>
      <c r="D32" s="13">
        <v>225</v>
      </c>
      <c r="E32" s="13">
        <v>240</v>
      </c>
      <c r="F32" s="13">
        <v>235</v>
      </c>
      <c r="G32" s="13">
        <v>235</v>
      </c>
      <c r="H32" s="13">
        <v>235</v>
      </c>
      <c r="I32" s="13">
        <v>277.1999040141219</v>
      </c>
      <c r="J32" s="13">
        <v>256.10326694250017</v>
      </c>
      <c r="K32" s="13">
        <v>266.65534560118107</v>
      </c>
      <c r="L32" s="13">
        <v>275.76484556410878</v>
      </c>
      <c r="M32" s="13">
        <v>283.34739727305561</v>
      </c>
      <c r="N32" s="26">
        <f t="shared" si="56"/>
        <v>3.4162075177567308E-2</v>
      </c>
      <c r="O32" s="26">
        <f t="shared" si="56"/>
        <v>2.7496440648320686E-2</v>
      </c>
      <c r="P32" s="27"/>
      <c r="Q32" s="13">
        <v>45</v>
      </c>
      <c r="R32" s="13">
        <v>65</v>
      </c>
      <c r="S32" s="13">
        <v>50</v>
      </c>
      <c r="T32" s="13">
        <v>65</v>
      </c>
      <c r="U32" s="13">
        <v>45</v>
      </c>
      <c r="V32" s="13">
        <v>65</v>
      </c>
      <c r="W32" s="13">
        <v>50</v>
      </c>
      <c r="X32" s="13">
        <v>70</v>
      </c>
      <c r="Y32" s="13">
        <v>45</v>
      </c>
      <c r="Z32" s="13">
        <v>75</v>
      </c>
      <c r="AA32" s="13">
        <v>55</v>
      </c>
      <c r="AB32" s="13">
        <v>70</v>
      </c>
      <c r="AC32" s="13">
        <v>45</v>
      </c>
      <c r="AD32" s="13">
        <v>70</v>
      </c>
      <c r="AE32" s="13">
        <v>55</v>
      </c>
      <c r="AF32" s="13">
        <v>70</v>
      </c>
      <c r="AG32" s="13">
        <v>45</v>
      </c>
      <c r="AH32" s="13">
        <v>70</v>
      </c>
      <c r="AI32" s="13">
        <v>69.299976003530475</v>
      </c>
      <c r="AJ32" s="13">
        <v>69.299976003530475</v>
      </c>
      <c r="AK32" s="13">
        <v>69.299976003530475</v>
      </c>
      <c r="AL32" s="13">
        <v>69.299976003530475</v>
      </c>
      <c r="AM32" s="13">
        <v>64.025816735625042</v>
      </c>
      <c r="AN32" s="13">
        <v>64.025816735625042</v>
      </c>
      <c r="AO32" s="13">
        <v>64.025816735625042</v>
      </c>
      <c r="AP32" s="13">
        <v>64.025816735625042</v>
      </c>
      <c r="AQ32" s="13">
        <v>62.61011846984254</v>
      </c>
      <c r="AR32" s="13">
        <v>65.118810104969981</v>
      </c>
      <c r="AS32" s="13">
        <v>66.417307409102591</v>
      </c>
      <c r="AT32" s="13">
        <v>72.509109617265977</v>
      </c>
      <c r="AU32" s="13">
        <v>70.054076973936716</v>
      </c>
      <c r="AV32" s="13">
        <v>70.054076973936716</v>
      </c>
      <c r="AW32" s="13">
        <v>69.217923358789633</v>
      </c>
      <c r="AX32" s="492">
        <f t="shared" si="59"/>
        <v>4.2166960073169335E-2</v>
      </c>
      <c r="AY32" s="492">
        <f t="shared" si="60"/>
        <v>-1.1935830879024611E-2</v>
      </c>
      <c r="AZ32" s="4"/>
      <c r="BA32" s="13">
        <f t="shared" si="80"/>
        <v>115</v>
      </c>
      <c r="BB32" s="13">
        <f t="shared" si="81"/>
        <v>110</v>
      </c>
      <c r="BC32" s="13">
        <f t="shared" si="62"/>
        <v>115</v>
      </c>
      <c r="BD32" s="13">
        <f t="shared" si="63"/>
        <v>110</v>
      </c>
      <c r="BE32" s="13">
        <f t="shared" si="64"/>
        <v>120</v>
      </c>
      <c r="BF32" s="13">
        <f t="shared" si="65"/>
        <v>120</v>
      </c>
      <c r="BG32" s="13">
        <f t="shared" si="66"/>
        <v>125</v>
      </c>
      <c r="BH32" s="13">
        <f t="shared" si="67"/>
        <v>115</v>
      </c>
      <c r="BI32" s="13">
        <f t="shared" si="68"/>
        <v>125</v>
      </c>
      <c r="BJ32" s="13">
        <f t="shared" si="69"/>
        <v>115</v>
      </c>
      <c r="BK32" s="13">
        <f t="shared" si="70"/>
        <v>138.59995200706095</v>
      </c>
      <c r="BL32" s="13">
        <f t="shared" si="71"/>
        <v>138.59995200706095</v>
      </c>
      <c r="BM32" s="13">
        <f t="shared" si="72"/>
        <v>128.05163347125008</v>
      </c>
      <c r="BN32" s="13">
        <f t="shared" si="73"/>
        <v>128.05163347125008</v>
      </c>
      <c r="BO32" s="13">
        <f t="shared" si="74"/>
        <v>127.72892857481253</v>
      </c>
      <c r="BP32" s="13">
        <f t="shared" si="75"/>
        <v>138.92641702636857</v>
      </c>
      <c r="BQ32" s="13">
        <f t="shared" si="76"/>
        <v>140.10815394787343</v>
      </c>
      <c r="BR32" s="492">
        <f t="shared" si="77"/>
        <v>9.6917945771464176E-2</v>
      </c>
      <c r="BS32" s="492">
        <f t="shared" si="78"/>
        <v>8.5062074355561901E-3</v>
      </c>
      <c r="BT32" s="19"/>
      <c r="BU32" s="13">
        <f t="shared" si="79"/>
        <v>281.83518692392903</v>
      </c>
    </row>
    <row r="33" spans="1:73" x14ac:dyDescent="0.45">
      <c r="A33" s="29"/>
      <c r="B33" s="29" t="s">
        <v>2</v>
      </c>
      <c r="C33" s="29">
        <v>435</v>
      </c>
      <c r="D33" s="29">
        <v>455</v>
      </c>
      <c r="E33" s="29">
        <v>445</v>
      </c>
      <c r="F33" s="29">
        <v>490</v>
      </c>
      <c r="G33" s="29">
        <v>505</v>
      </c>
      <c r="H33" s="29">
        <v>525</v>
      </c>
      <c r="I33" s="29">
        <v>581.66423334071396</v>
      </c>
      <c r="J33" s="29">
        <v>502.47035527862295</v>
      </c>
      <c r="K33" s="29">
        <v>521.8042175273124</v>
      </c>
      <c r="L33" s="29">
        <v>581.27826322842827</v>
      </c>
      <c r="M33" s="29">
        <v>599.30386201529905</v>
      </c>
      <c r="N33" s="30">
        <f t="shared" si="56"/>
        <v>0.11397770217907999</v>
      </c>
      <c r="O33" s="30">
        <f t="shared" si="56"/>
        <v>3.1010274987329334E-2</v>
      </c>
      <c r="P33" s="27"/>
      <c r="Q33" s="29">
        <v>105</v>
      </c>
      <c r="R33" s="29">
        <v>115</v>
      </c>
      <c r="S33" s="29">
        <v>110</v>
      </c>
      <c r="T33" s="29">
        <v>110</v>
      </c>
      <c r="U33" s="29">
        <v>105</v>
      </c>
      <c r="V33" s="29">
        <v>115</v>
      </c>
      <c r="W33" s="29">
        <v>115</v>
      </c>
      <c r="X33" s="29">
        <v>120</v>
      </c>
      <c r="Y33" s="29">
        <v>120</v>
      </c>
      <c r="Z33" s="29">
        <v>130</v>
      </c>
      <c r="AA33" s="29">
        <v>125</v>
      </c>
      <c r="AB33" s="29">
        <v>125</v>
      </c>
      <c r="AC33" s="29">
        <v>125</v>
      </c>
      <c r="AD33" s="29">
        <v>125</v>
      </c>
      <c r="AE33" s="29">
        <v>130</v>
      </c>
      <c r="AF33" s="29">
        <v>130</v>
      </c>
      <c r="AG33" s="29">
        <v>130</v>
      </c>
      <c r="AH33" s="29">
        <v>135</v>
      </c>
      <c r="AI33" s="29">
        <v>145.64223768298581</v>
      </c>
      <c r="AJ33" s="29">
        <v>145.50980711722917</v>
      </c>
      <c r="AK33" s="29">
        <v>144.45036259117632</v>
      </c>
      <c r="AL33" s="29">
        <v>145.77466824874244</v>
      </c>
      <c r="AM33" s="29">
        <v>117.54154214986659</v>
      </c>
      <c r="AN33" s="29">
        <v>103.60111130588699</v>
      </c>
      <c r="AO33" s="29">
        <v>136.07376026427761</v>
      </c>
      <c r="AP33" s="29">
        <v>145.08819815350876</v>
      </c>
      <c r="AQ33" s="29">
        <v>140.94084528514614</v>
      </c>
      <c r="AR33" s="29">
        <v>129.74456678095962</v>
      </c>
      <c r="AS33" s="29">
        <v>129.55909307644583</v>
      </c>
      <c r="AT33" s="29">
        <v>144.97259124638705</v>
      </c>
      <c r="AU33" s="29">
        <v>145.44194652505544</v>
      </c>
      <c r="AV33" s="29">
        <v>149.81683127995632</v>
      </c>
      <c r="AW33" s="29">
        <v>141.40359136668542</v>
      </c>
      <c r="AX33" s="612">
        <f t="shared" si="59"/>
        <v>9.1421590017234822E-2</v>
      </c>
      <c r="AY33" s="612">
        <f t="shared" si="60"/>
        <v>-5.6156840599234426E-2</v>
      </c>
      <c r="AZ33" s="4"/>
      <c r="BA33" s="29">
        <f t="shared" si="80"/>
        <v>235</v>
      </c>
      <c r="BB33" s="29">
        <f t="shared" si="81"/>
        <v>220</v>
      </c>
      <c r="BC33" s="29">
        <f t="shared" si="62"/>
        <v>220</v>
      </c>
      <c r="BD33" s="29">
        <f t="shared" si="63"/>
        <v>220</v>
      </c>
      <c r="BE33" s="29">
        <f t="shared" si="64"/>
        <v>235</v>
      </c>
      <c r="BF33" s="29">
        <f t="shared" si="65"/>
        <v>250</v>
      </c>
      <c r="BG33" s="29">
        <f t="shared" si="66"/>
        <v>250</v>
      </c>
      <c r="BH33" s="29">
        <f t="shared" si="67"/>
        <v>250</v>
      </c>
      <c r="BI33" s="29">
        <f t="shared" si="68"/>
        <v>260</v>
      </c>
      <c r="BJ33" s="29">
        <f t="shared" si="69"/>
        <v>265</v>
      </c>
      <c r="BK33" s="29">
        <f t="shared" si="70"/>
        <v>291.15204480021498</v>
      </c>
      <c r="BL33" s="29">
        <f t="shared" si="71"/>
        <v>290.22503083991876</v>
      </c>
      <c r="BM33" s="29">
        <f t="shared" si="72"/>
        <v>221.14265345575359</v>
      </c>
      <c r="BN33" s="599">
        <f t="shared" si="73"/>
        <v>281.16195841778637</v>
      </c>
      <c r="BO33" s="599">
        <f t="shared" si="74"/>
        <v>270.68541206610576</v>
      </c>
      <c r="BP33" s="599">
        <f t="shared" si="75"/>
        <v>274.53168432283292</v>
      </c>
      <c r="BQ33" s="13">
        <f t="shared" si="76"/>
        <v>295.25877780501173</v>
      </c>
      <c r="BR33" s="545">
        <f t="shared" si="77"/>
        <v>9.0782009829568411E-2</v>
      </c>
      <c r="BS33" s="545">
        <f t="shared" si="78"/>
        <v>7.5499822664567118E-2</v>
      </c>
      <c r="BT33" s="19"/>
      <c r="BU33" s="611">
        <f t="shared" si="79"/>
        <v>581.63496041808423</v>
      </c>
    </row>
    <row r="34" spans="1:73" x14ac:dyDescent="0.45">
      <c r="A34" s="37"/>
      <c r="B34" s="37"/>
      <c r="C34" s="37"/>
      <c r="D34" s="37"/>
      <c r="E34" s="37"/>
      <c r="F34" s="37"/>
      <c r="G34" s="37"/>
      <c r="H34" s="37"/>
      <c r="I34" s="628"/>
      <c r="J34" s="37"/>
      <c r="K34" s="37"/>
      <c r="L34" s="37"/>
      <c r="M34" s="37"/>
      <c r="N34" s="37"/>
      <c r="O34" s="539"/>
      <c r="P34" s="27"/>
      <c r="Q34" s="544"/>
      <c r="R34" s="544"/>
      <c r="S34" s="544"/>
      <c r="T34" s="544"/>
      <c r="U34" s="544"/>
      <c r="V34" s="544"/>
      <c r="W34" s="544"/>
      <c r="X34" s="544"/>
      <c r="Y34" s="544"/>
      <c r="Z34" s="544"/>
      <c r="AA34" s="544"/>
      <c r="AB34" s="544"/>
      <c r="AC34" s="544"/>
      <c r="AD34" s="544"/>
      <c r="AE34" s="544"/>
      <c r="AF34" s="544"/>
      <c r="AG34" s="544"/>
      <c r="AH34" s="544"/>
      <c r="AI34" s="580"/>
      <c r="AJ34" s="580"/>
      <c r="AK34" s="580"/>
      <c r="AL34" s="580"/>
      <c r="AM34" s="563"/>
      <c r="AN34" s="580"/>
      <c r="AO34" s="580"/>
      <c r="AP34" s="580"/>
      <c r="AQ34" s="580"/>
      <c r="AR34" s="580"/>
      <c r="AS34" s="580"/>
      <c r="AT34" s="580"/>
      <c r="AU34" s="580"/>
      <c r="AV34" s="580"/>
      <c r="AW34" s="580"/>
      <c r="AX34" s="492"/>
      <c r="AY34" s="492"/>
      <c r="AZ34" s="4"/>
      <c r="BA34" s="37"/>
      <c r="BB34" s="37"/>
      <c r="BC34" s="37"/>
      <c r="BD34" s="37"/>
      <c r="BE34" s="37"/>
      <c r="BF34" s="37"/>
      <c r="BG34" s="37"/>
      <c r="BH34" s="37"/>
      <c r="BI34" s="37"/>
      <c r="BJ34" s="37"/>
      <c r="BK34" s="37"/>
      <c r="BL34" s="37"/>
      <c r="BM34" s="37"/>
      <c r="BN34" s="37"/>
      <c r="BO34" s="37"/>
      <c r="BP34" s="37"/>
      <c r="BQ34" s="37"/>
      <c r="BR34" s="492"/>
      <c r="BS34" s="492"/>
      <c r="BT34" s="19"/>
      <c r="BU34" s="13"/>
    </row>
    <row r="35" spans="1:73" x14ac:dyDescent="0.45">
      <c r="A35" s="23" t="s">
        <v>3</v>
      </c>
      <c r="B35" s="9"/>
      <c r="C35" s="656">
        <v>935</v>
      </c>
      <c r="D35" s="656">
        <v>150</v>
      </c>
      <c r="E35" s="656">
        <v>305</v>
      </c>
      <c r="F35" s="656">
        <v>535</v>
      </c>
      <c r="G35" s="656">
        <v>275</v>
      </c>
      <c r="H35" s="656">
        <v>15</v>
      </c>
      <c r="I35" s="656">
        <f t="shared" ref="I35:J35" si="82">SUM(I36:I38)</f>
        <v>1236.8318457356809</v>
      </c>
      <c r="J35" s="656">
        <f t="shared" si="82"/>
        <v>1543.7189258818007</v>
      </c>
      <c r="K35" s="656">
        <f>SUM(K36:K38)</f>
        <v>-44.9763453768727</v>
      </c>
      <c r="L35" s="656">
        <f t="shared" ref="L35" si="83">SUM(L36:L38)</f>
        <v>-524.80294077612939</v>
      </c>
      <c r="M35" s="656">
        <f>SUM(M36:M38)</f>
        <v>211.99319413585164</v>
      </c>
      <c r="N35" s="492" t="str">
        <f t="shared" ref="N35:O38" si="84">IF(ISERROR(L35/K35),"N/A",IF(K35&lt;0,"N/A",IF(L35&lt;0,"N/A",IF(L35/K35-1&gt;300%,"&gt;±300%",IF(L35/K35-1&lt;-300%,"&gt;±300%",L35/K35-1)))))</f>
        <v>N/A</v>
      </c>
      <c r="O35" s="492" t="str">
        <f t="shared" si="84"/>
        <v>N/A</v>
      </c>
      <c r="P35" s="27"/>
      <c r="Q35" s="656">
        <v>-175</v>
      </c>
      <c r="R35" s="656">
        <v>0</v>
      </c>
      <c r="S35" s="656">
        <v>-10</v>
      </c>
      <c r="T35" s="656">
        <v>115</v>
      </c>
      <c r="U35" s="656">
        <v>285</v>
      </c>
      <c r="V35" s="656">
        <v>-95</v>
      </c>
      <c r="W35" s="656">
        <v>165</v>
      </c>
      <c r="X35" s="656">
        <v>95</v>
      </c>
      <c r="Y35" s="656">
        <v>50</v>
      </c>
      <c r="Z35" s="656">
        <v>225</v>
      </c>
      <c r="AA35" s="656">
        <v>80</v>
      </c>
      <c r="AB35" s="656">
        <v>105</v>
      </c>
      <c r="AC35" s="656">
        <v>-10</v>
      </c>
      <c r="AD35" s="656">
        <v>100</v>
      </c>
      <c r="AE35" s="656">
        <v>60</v>
      </c>
      <c r="AF35" s="656">
        <v>-55</v>
      </c>
      <c r="AG35" s="656">
        <v>65</v>
      </c>
      <c r="AH35" s="656">
        <v>-65</v>
      </c>
      <c r="AI35" s="656">
        <f t="shared" ref="AI35:AQ35" si="85">SUM(AI36:AI38)</f>
        <v>790.16615052120972</v>
      </c>
      <c r="AJ35" s="656">
        <f t="shared" si="85"/>
        <v>122.24376053203625</v>
      </c>
      <c r="AK35" s="656">
        <f t="shared" si="85"/>
        <v>246.81899767772563</v>
      </c>
      <c r="AL35" s="656">
        <f t="shared" si="85"/>
        <v>77.602937004709432</v>
      </c>
      <c r="AM35" s="656">
        <f t="shared" si="85"/>
        <v>66.580394547265257</v>
      </c>
      <c r="AN35" s="656">
        <f t="shared" si="85"/>
        <v>382.79631665098714</v>
      </c>
      <c r="AO35" s="656">
        <f t="shared" si="85"/>
        <v>959.66732608193229</v>
      </c>
      <c r="AP35" s="656">
        <f t="shared" si="85"/>
        <v>134.67488860161626</v>
      </c>
      <c r="AQ35" s="656">
        <f t="shared" si="85"/>
        <v>158.67181550394133</v>
      </c>
      <c r="AR35" s="656">
        <f t="shared" ref="AR35:AW35" si="86">SUM(AR36:AR38)</f>
        <v>186.80608495644449</v>
      </c>
      <c r="AS35" s="656">
        <f t="shared" si="86"/>
        <v>-282.38634449291567</v>
      </c>
      <c r="AT35" s="656">
        <f t="shared" si="86"/>
        <v>-108.06790134434286</v>
      </c>
      <c r="AU35" s="656">
        <f t="shared" si="86"/>
        <v>-165.437874613882</v>
      </c>
      <c r="AV35" s="656">
        <f t="shared" si="86"/>
        <v>-137.19661160821659</v>
      </c>
      <c r="AW35" s="656">
        <f t="shared" si="86"/>
        <v>-272.22118489965681</v>
      </c>
      <c r="AX35" s="492" t="str">
        <f t="shared" ref="AX35:AX38" si="87">IF(ISERROR(AW35/AS35),"N/A",IF(AS35&lt;0,"N/A",IF(AW35&lt;0,"N/A",IF(AW35/AS35-1&gt;300%,"&gt;±300%",IF(AW35/AS35-1&lt;-300%,"&gt;±300%",AW35/AS35-1)))))</f>
        <v>N/A</v>
      </c>
      <c r="AY35" s="492" t="str">
        <f t="shared" ref="AY35:AY38" si="88">IF(ISERROR(AW35/AV35),"N/A",IF(AV35&lt;0,"N/A",IF(AW35&lt;0,"N/A",IF(AW35/AV35-1&gt;300%,"&gt;±300%",IF(AW35/AV35-1&lt;-300%,"&gt;±300%",AW35/AV35-1)))))</f>
        <v>N/A</v>
      </c>
      <c r="AZ35" s="4"/>
      <c r="BA35" s="9">
        <f t="shared" ref="BA35:BB35" si="89">SUM(BA36:BA38)</f>
        <v>325</v>
      </c>
      <c r="BB35" s="9">
        <f t="shared" si="89"/>
        <v>-175</v>
      </c>
      <c r="BC35" s="9">
        <f>SUM(S35:T35)</f>
        <v>105</v>
      </c>
      <c r="BD35" s="9">
        <f>SUM(U35:V35)</f>
        <v>190</v>
      </c>
      <c r="BE35" s="9">
        <f>SUM(W35:X35)</f>
        <v>260</v>
      </c>
      <c r="BF35" s="9">
        <f>SUM(Y35:Z35)</f>
        <v>275</v>
      </c>
      <c r="BG35" s="9">
        <f>SUM(AA35:AB35)</f>
        <v>185</v>
      </c>
      <c r="BH35" s="9">
        <f>SUM(AC35:AD35)</f>
        <v>90</v>
      </c>
      <c r="BI35" s="9">
        <f>SUM(AE35:AF35)</f>
        <v>5</v>
      </c>
      <c r="BJ35" s="9">
        <f>SUM(AG35:AH35)</f>
        <v>0</v>
      </c>
      <c r="BK35" s="9">
        <f>SUM(AI35:AJ35)</f>
        <v>912.40991105324599</v>
      </c>
      <c r="BL35" s="9">
        <f>SUM(AK35:AL35)</f>
        <v>324.42193468243505</v>
      </c>
      <c r="BM35" s="9">
        <f>SUM(AM35:AN35)</f>
        <v>449.37671119825239</v>
      </c>
      <c r="BN35" s="9">
        <f>SUM(AO35:AP35)</f>
        <v>1094.3422146835485</v>
      </c>
      <c r="BO35" s="9">
        <f>SUM(AQ35:AR35)</f>
        <v>345.47790046038585</v>
      </c>
      <c r="BP35" s="9">
        <f>SUM(AS35:AT35)</f>
        <v>-390.45424583725855</v>
      </c>
      <c r="BQ35" s="9">
        <f t="shared" ref="BQ35:BQ38" si="90">SUM(AU35:AV35)</f>
        <v>-302.63448622209859</v>
      </c>
      <c r="BR35" s="492" t="str">
        <f t="shared" ref="BR35:BR38" si="91">IF(ISERROR(BQ35/BO35),"N/A",IF(BO35&lt;0,"N/A",IF(BQ35&lt;0,"N/A",IF(BQ35/BO35-1&gt;300%,"&gt;±300%",IF(BQ35/BO35-1&lt;-300%,"&gt;±300%",BQ35/BO35-1)))))</f>
        <v>N/A</v>
      </c>
      <c r="BS35" s="492" t="str">
        <f t="shared" ref="BS35:BS38" si="92">IF(ISERROR(BQ35/BP35),"N/A",IF(BP35&lt;0,"N/A",IF(BQ35&lt;0,"N/A",IF(BQ35/BP35-1&gt;300%,"&gt;±300%",IF(BQ35/BP35-1&lt;-300%,"&gt;±300%",BQ35/BP35-1)))))</f>
        <v>N/A</v>
      </c>
      <c r="BT35" s="19"/>
      <c r="BU35" s="36">
        <f t="shared" ref="BU35:BU38" si="93">SUM(AT35:AW35)</f>
        <v>-682.92357246609822</v>
      </c>
    </row>
    <row r="36" spans="1:73" x14ac:dyDescent="0.45">
      <c r="A36" s="10"/>
      <c r="B36" s="10" t="s">
        <v>42</v>
      </c>
      <c r="C36" s="657">
        <v>-5</v>
      </c>
      <c r="D36" s="657">
        <v>50</v>
      </c>
      <c r="E36" s="657">
        <v>525</v>
      </c>
      <c r="F36" s="657">
        <v>460</v>
      </c>
      <c r="G36" s="657">
        <v>215</v>
      </c>
      <c r="H36" s="657">
        <v>280</v>
      </c>
      <c r="I36" s="658">
        <v>266.24833333333333</v>
      </c>
      <c r="J36" s="658">
        <v>578.36974999999995</v>
      </c>
      <c r="K36" s="658">
        <v>331.78375</v>
      </c>
      <c r="L36" s="658">
        <v>339.77520128878194</v>
      </c>
      <c r="M36" s="658">
        <v>506.89901208585678</v>
      </c>
      <c r="N36" s="26">
        <f t="shared" si="84"/>
        <v>2.4086325170482148E-2</v>
      </c>
      <c r="O36" s="26">
        <f t="shared" si="84"/>
        <v>0.49186582823928005</v>
      </c>
      <c r="P36" s="27"/>
      <c r="Q36" s="658">
        <v>15</v>
      </c>
      <c r="R36" s="658">
        <v>40</v>
      </c>
      <c r="S36" s="658">
        <v>45</v>
      </c>
      <c r="T36" s="658">
        <v>75</v>
      </c>
      <c r="U36" s="658">
        <v>180</v>
      </c>
      <c r="V36" s="658">
        <v>220</v>
      </c>
      <c r="W36" s="658">
        <v>150</v>
      </c>
      <c r="X36" s="658">
        <v>115</v>
      </c>
      <c r="Y36" s="658">
        <v>80</v>
      </c>
      <c r="Z36" s="658">
        <v>115</v>
      </c>
      <c r="AA36" s="658">
        <v>30</v>
      </c>
      <c r="AB36" s="658">
        <v>75</v>
      </c>
      <c r="AC36" s="658">
        <v>45</v>
      </c>
      <c r="AD36" s="658">
        <v>65</v>
      </c>
      <c r="AE36" s="658">
        <v>85</v>
      </c>
      <c r="AF36" s="658">
        <v>70</v>
      </c>
      <c r="AG36" s="658">
        <v>70</v>
      </c>
      <c r="AH36" s="658">
        <v>50</v>
      </c>
      <c r="AI36" s="658">
        <v>106.90667862297045</v>
      </c>
      <c r="AJ36" s="658">
        <v>85.201328801857173</v>
      </c>
      <c r="AK36" s="658">
        <v>49.669542878294834</v>
      </c>
      <c r="AL36" s="658">
        <v>24.470783030210882</v>
      </c>
      <c r="AM36" s="658">
        <v>300.15849182404202</v>
      </c>
      <c r="AN36" s="658">
        <v>121.78182395183488</v>
      </c>
      <c r="AO36" s="658">
        <v>96.566656863017542</v>
      </c>
      <c r="AP36" s="658">
        <v>59.862777361105564</v>
      </c>
      <c r="AQ36" s="658">
        <v>20.544517487931415</v>
      </c>
      <c r="AR36" s="658">
        <v>106.59353144541492</v>
      </c>
      <c r="AS36" s="658">
        <v>109.85043641980964</v>
      </c>
      <c r="AT36" s="658">
        <v>94.795264646844004</v>
      </c>
      <c r="AU36" s="658">
        <v>61.215219016350538</v>
      </c>
      <c r="AV36" s="658">
        <v>74.746124459122996</v>
      </c>
      <c r="AW36" s="658">
        <v>96.761127467682329</v>
      </c>
      <c r="AX36" s="492">
        <f t="shared" si="87"/>
        <v>-0.11915573008835934</v>
      </c>
      <c r="AY36" s="492">
        <f t="shared" si="88"/>
        <v>0.2945303608429739</v>
      </c>
      <c r="AZ36" s="4"/>
      <c r="BA36" s="13">
        <f>D36-BB36</f>
        <v>-5</v>
      </c>
      <c r="BB36" s="13">
        <f>SUM(Q36:R36)</f>
        <v>55</v>
      </c>
      <c r="BC36" s="13">
        <f>SUM(S36:T36)</f>
        <v>120</v>
      </c>
      <c r="BD36" s="13">
        <f>SUM(U36:V36)</f>
        <v>400</v>
      </c>
      <c r="BE36" s="13">
        <f>SUM(W36:X36)</f>
        <v>265</v>
      </c>
      <c r="BF36" s="13">
        <f>SUM(Y36:Z36)</f>
        <v>195</v>
      </c>
      <c r="BG36" s="13">
        <f>SUM(AA36:AB36)</f>
        <v>105</v>
      </c>
      <c r="BH36" s="13">
        <f>SUM(AC36:AD36)</f>
        <v>110</v>
      </c>
      <c r="BI36" s="13">
        <f>SUM(AE36:AF36)</f>
        <v>155</v>
      </c>
      <c r="BJ36" s="13">
        <f>SUM(AG36:AH36)</f>
        <v>120</v>
      </c>
      <c r="BK36" s="13">
        <f>SUM(AI36:AJ36)</f>
        <v>192.10800742482763</v>
      </c>
      <c r="BL36" s="13">
        <f>SUM(AK36:AL36)</f>
        <v>74.140325908505716</v>
      </c>
      <c r="BM36" s="13">
        <f>SUM(AM36:AN36)</f>
        <v>421.94031577587691</v>
      </c>
      <c r="BN36" s="13">
        <f>SUM(AO36:AP36)</f>
        <v>156.4294342241231</v>
      </c>
      <c r="BO36" s="13">
        <f>SUM(AQ36:AR36)</f>
        <v>127.13804893334634</v>
      </c>
      <c r="BP36" s="13">
        <f>SUM(AS36:AT36)</f>
        <v>204.64570106665366</v>
      </c>
      <c r="BQ36" s="13">
        <f t="shared" si="90"/>
        <v>135.96134347547354</v>
      </c>
      <c r="BR36" s="492">
        <f t="shared" si="91"/>
        <v>6.9399323146392744E-2</v>
      </c>
      <c r="BS36" s="492">
        <f t="shared" si="92"/>
        <v>-0.33562570448919149</v>
      </c>
      <c r="BT36" s="19"/>
      <c r="BU36" s="13">
        <f t="shared" si="93"/>
        <v>327.51773558999986</v>
      </c>
    </row>
    <row r="37" spans="1:73" x14ac:dyDescent="0.45">
      <c r="A37" s="10"/>
      <c r="B37" s="10" t="s">
        <v>43</v>
      </c>
      <c r="C37" s="657">
        <v>905</v>
      </c>
      <c r="D37" s="657">
        <v>215</v>
      </c>
      <c r="E37" s="657">
        <v>-240</v>
      </c>
      <c r="F37" s="657">
        <v>-10</v>
      </c>
      <c r="G37" s="657">
        <v>105</v>
      </c>
      <c r="H37" s="657">
        <v>-245</v>
      </c>
      <c r="I37" s="658">
        <v>990.79797866820195</v>
      </c>
      <c r="J37" s="658">
        <v>506.96529149579936</v>
      </c>
      <c r="K37" s="658">
        <v>-238.16492709999065</v>
      </c>
      <c r="L37" s="658">
        <v>-549.81163590001029</v>
      </c>
      <c r="M37" s="658">
        <v>-274.90581795000514</v>
      </c>
      <c r="N37" s="26" t="str">
        <f t="shared" si="84"/>
        <v>N/A</v>
      </c>
      <c r="O37" s="26" t="str">
        <f t="shared" si="84"/>
        <v>N/A</v>
      </c>
      <c r="P37" s="27"/>
      <c r="Q37" s="658">
        <v>-95</v>
      </c>
      <c r="R37" s="658">
        <v>-30</v>
      </c>
      <c r="S37" s="658">
        <v>-50</v>
      </c>
      <c r="T37" s="658">
        <v>45</v>
      </c>
      <c r="U37" s="658">
        <v>110</v>
      </c>
      <c r="V37" s="658">
        <v>-345</v>
      </c>
      <c r="W37" s="658">
        <v>-25</v>
      </c>
      <c r="X37" s="658">
        <v>-15</v>
      </c>
      <c r="Y37" s="658">
        <v>-85</v>
      </c>
      <c r="Z37" s="658">
        <v>115</v>
      </c>
      <c r="AA37" s="658">
        <v>60</v>
      </c>
      <c r="AB37" s="658">
        <v>30</v>
      </c>
      <c r="AC37" s="658">
        <v>-40</v>
      </c>
      <c r="AD37" s="658">
        <v>55</v>
      </c>
      <c r="AE37" s="658">
        <v>-15</v>
      </c>
      <c r="AF37" s="658">
        <v>-125</v>
      </c>
      <c r="AG37" s="658">
        <v>5</v>
      </c>
      <c r="AH37" s="658">
        <v>-115</v>
      </c>
      <c r="AI37" s="658">
        <v>686.97303968000006</v>
      </c>
      <c r="AJ37" s="658">
        <v>49.912419320000161</v>
      </c>
      <c r="AK37" s="658">
        <v>206.80744894799926</v>
      </c>
      <c r="AL37" s="658">
        <v>47.105070720202406</v>
      </c>
      <c r="AM37" s="658">
        <v>-213.13609248631909</v>
      </c>
      <c r="AN37" s="658">
        <v>122.86937398260913</v>
      </c>
      <c r="AO37" s="658">
        <v>521.54853879950849</v>
      </c>
      <c r="AP37" s="658">
        <v>75.683471200000795</v>
      </c>
      <c r="AQ37" s="658">
        <v>104.72492599999887</v>
      </c>
      <c r="AR37" s="658">
        <v>31.202785800000274</v>
      </c>
      <c r="AS37" s="658">
        <v>-219.27969970000004</v>
      </c>
      <c r="AT37" s="658">
        <v>-154.81293919998973</v>
      </c>
      <c r="AU37" s="658">
        <v>-168.91786790000927</v>
      </c>
      <c r="AV37" s="658">
        <v>-88.9915629999999</v>
      </c>
      <c r="AW37" s="658">
        <v>-234.90220500000106</v>
      </c>
      <c r="AX37" s="492" t="str">
        <f t="shared" si="87"/>
        <v>N/A</v>
      </c>
      <c r="AY37" s="492" t="str">
        <f t="shared" si="88"/>
        <v>N/A</v>
      </c>
      <c r="AZ37" s="4"/>
      <c r="BA37" s="13">
        <f>D37-BB37</f>
        <v>340</v>
      </c>
      <c r="BB37" s="13">
        <f>SUM(Q37:R37)</f>
        <v>-125</v>
      </c>
      <c r="BC37" s="13">
        <f>SUM(S37:T37)</f>
        <v>-5</v>
      </c>
      <c r="BD37" s="13">
        <f>SUM(U37:V37)</f>
        <v>-235</v>
      </c>
      <c r="BE37" s="13">
        <f>SUM(W37:X37)</f>
        <v>-40</v>
      </c>
      <c r="BF37" s="13">
        <f>SUM(Y37:Z37)</f>
        <v>30</v>
      </c>
      <c r="BG37" s="13">
        <f>SUM(AA37:AB37)</f>
        <v>90</v>
      </c>
      <c r="BH37" s="13">
        <f>SUM(AC37:AD37)</f>
        <v>15</v>
      </c>
      <c r="BI37" s="13">
        <f>SUM(AE37:AF37)</f>
        <v>-140</v>
      </c>
      <c r="BJ37" s="13">
        <f>SUM(AG37:AH37)</f>
        <v>-110</v>
      </c>
      <c r="BK37" s="13">
        <f>SUM(AI37:AJ37)</f>
        <v>736.8854590000002</v>
      </c>
      <c r="BL37" s="13">
        <f>SUM(AK37:AL37)</f>
        <v>253.91251966820167</v>
      </c>
      <c r="BM37" s="13">
        <f>SUM(AM37:AN37)</f>
        <v>-90.266718503709953</v>
      </c>
      <c r="BN37" s="13">
        <f>SUM(AO37:AP37)</f>
        <v>597.23200999950927</v>
      </c>
      <c r="BO37" s="13">
        <f>SUM(AQ37:AR37)</f>
        <v>135.92771179999914</v>
      </c>
      <c r="BP37" s="13">
        <f>SUM(AS37:AT37)</f>
        <v>-374.09263889998977</v>
      </c>
      <c r="BQ37" s="13">
        <f t="shared" si="90"/>
        <v>-257.90943090000917</v>
      </c>
      <c r="BR37" s="492" t="str">
        <f t="shared" si="91"/>
        <v>N/A</v>
      </c>
      <c r="BS37" s="492" t="str">
        <f t="shared" si="92"/>
        <v>N/A</v>
      </c>
      <c r="BT37" s="19"/>
      <c r="BU37" s="13">
        <f t="shared" si="93"/>
        <v>-647.6245750999999</v>
      </c>
    </row>
    <row r="38" spans="1:73"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-314.7665061649011</v>
      </c>
      <c r="M38" s="658">
        <v>-20</v>
      </c>
      <c r="N38" s="26" t="str">
        <f t="shared" si="84"/>
        <v>N/A</v>
      </c>
      <c r="O38" s="26" t="str">
        <f t="shared" si="84"/>
        <v>N/A</v>
      </c>
      <c r="P38" s="27"/>
      <c r="Q38" s="658">
        <v>-95</v>
      </c>
      <c r="R38" s="658">
        <v>-10</v>
      </c>
      <c r="S38" s="658">
        <v>-5</v>
      </c>
      <c r="T38" s="658">
        <v>-5</v>
      </c>
      <c r="U38" s="658">
        <v>-5</v>
      </c>
      <c r="V38" s="658">
        <v>30</v>
      </c>
      <c r="W38" s="658">
        <v>40</v>
      </c>
      <c r="X38" s="658">
        <v>-5</v>
      </c>
      <c r="Y38" s="658">
        <v>55</v>
      </c>
      <c r="Z38" s="658">
        <v>-5</v>
      </c>
      <c r="AA38" s="658">
        <v>-10</v>
      </c>
      <c r="AB38" s="658">
        <v>0</v>
      </c>
      <c r="AC38" s="658">
        <v>-15</v>
      </c>
      <c r="AD38" s="658">
        <v>-20</v>
      </c>
      <c r="AE38" s="658">
        <v>-10</v>
      </c>
      <c r="AF38" s="658">
        <v>0</v>
      </c>
      <c r="AG38" s="658">
        <v>-10</v>
      </c>
      <c r="AH38" s="658">
        <v>0</v>
      </c>
      <c r="AI38" s="658">
        <v>-3.7135677817608959</v>
      </c>
      <c r="AJ38" s="658">
        <v>-12.869987589821081</v>
      </c>
      <c r="AK38" s="658">
        <v>-9.6579941485684895</v>
      </c>
      <c r="AL38" s="658">
        <v>6.0270832542961434</v>
      </c>
      <c r="AM38" s="658">
        <v>-20.442004790457666</v>
      </c>
      <c r="AN38" s="658">
        <v>138.14511871654315</v>
      </c>
      <c r="AO38" s="658">
        <v>341.55213041940618</v>
      </c>
      <c r="AP38" s="658">
        <v>-0.87135995949008427</v>
      </c>
      <c r="AQ38" s="658">
        <v>33.40237201601105</v>
      </c>
      <c r="AR38" s="658">
        <v>49.009767711029298</v>
      </c>
      <c r="AS38" s="658">
        <v>-172.95708121272526</v>
      </c>
      <c r="AT38" s="658">
        <v>-48.050226791197126</v>
      </c>
      <c r="AU38" s="658">
        <v>-57.735225730223291</v>
      </c>
      <c r="AV38" s="658">
        <v>-122.9511730673397</v>
      </c>
      <c r="AW38" s="658">
        <v>-134.08010736733809</v>
      </c>
      <c r="AX38" s="492" t="str">
        <f t="shared" si="87"/>
        <v>N/A</v>
      </c>
      <c r="AY38" s="492" t="str">
        <f t="shared" si="88"/>
        <v>N/A</v>
      </c>
      <c r="AZ38" s="4"/>
      <c r="BA38" s="13">
        <f>D38-BB38</f>
        <v>-10</v>
      </c>
      <c r="BB38" s="13">
        <f>SUM(Q38:R38)</f>
        <v>-105</v>
      </c>
      <c r="BC38" s="13">
        <f>SUM(S38:T38)</f>
        <v>-10</v>
      </c>
      <c r="BD38" s="13">
        <f>SUM(U38:V38)</f>
        <v>25</v>
      </c>
      <c r="BE38" s="13">
        <f>SUM(W38:X38)</f>
        <v>35</v>
      </c>
      <c r="BF38" s="13">
        <f>SUM(Y38:Z38)</f>
        <v>50</v>
      </c>
      <c r="BG38" s="13">
        <f>SUM(AA38:AB38)</f>
        <v>-10</v>
      </c>
      <c r="BH38" s="13">
        <f>SUM(AC38:AD38)</f>
        <v>-35</v>
      </c>
      <c r="BI38" s="13">
        <f>SUM(AE38:AF38)</f>
        <v>-10</v>
      </c>
      <c r="BJ38" s="13">
        <f>SUM(AG38:AH38)</f>
        <v>-10</v>
      </c>
      <c r="BK38" s="13">
        <f>SUM(AI38:AJ38)</f>
        <v>-16.583555371581976</v>
      </c>
      <c r="BL38" s="13">
        <f>SUM(AK38:AL38)</f>
        <v>-3.630910894272346</v>
      </c>
      <c r="BM38" s="13">
        <f>SUM(AM38:AN38)</f>
        <v>117.70311392608548</v>
      </c>
      <c r="BN38" s="13">
        <f>SUM(AO38:AP38)</f>
        <v>340.68077045991612</v>
      </c>
      <c r="BO38" s="13">
        <f>SUM(AQ38:AR38)</f>
        <v>82.412139727040341</v>
      </c>
      <c r="BP38" s="13">
        <f>SUM(AS38:AT38)</f>
        <v>-221.00730800392239</v>
      </c>
      <c r="BQ38" s="13">
        <f t="shared" si="90"/>
        <v>-180.68639879756299</v>
      </c>
      <c r="BR38" s="492" t="str">
        <f t="shared" si="91"/>
        <v>N/A</v>
      </c>
      <c r="BS38" s="492" t="str">
        <f t="shared" si="92"/>
        <v>N/A</v>
      </c>
      <c r="BT38" s="19"/>
      <c r="BU38" s="13">
        <f t="shared" si="93"/>
        <v>-362.81673295609818</v>
      </c>
    </row>
    <row r="39" spans="1:73" x14ac:dyDescent="0.45">
      <c r="A39" s="23"/>
      <c r="B39" s="4"/>
      <c r="C39" s="9"/>
      <c r="D39" s="9"/>
      <c r="E39" s="9"/>
      <c r="F39" s="9"/>
      <c r="G39" s="9"/>
      <c r="H39" s="9"/>
      <c r="I39" s="627"/>
      <c r="J39" s="9"/>
      <c r="K39" s="9"/>
      <c r="L39" s="9"/>
      <c r="M39" s="9"/>
      <c r="N39" s="36"/>
      <c r="O39" s="235"/>
      <c r="P39" s="27"/>
      <c r="Q39" s="36"/>
      <c r="R39" s="36"/>
      <c r="S39" s="36"/>
      <c r="T39" s="36"/>
      <c r="U39" s="36"/>
      <c r="V39" s="36"/>
      <c r="W39" s="36"/>
      <c r="X39" s="36"/>
      <c r="Y39" s="36"/>
      <c r="Z39" s="36"/>
      <c r="AA39" s="36"/>
      <c r="AB39" s="36"/>
      <c r="AC39" s="36"/>
      <c r="AD39" s="36"/>
      <c r="AE39" s="36"/>
      <c r="AF39" s="36"/>
      <c r="AG39" s="36"/>
      <c r="AH39" s="36"/>
      <c r="AI39" s="573"/>
      <c r="AJ39" s="573"/>
      <c r="AK39" s="573"/>
      <c r="AL39" s="573"/>
      <c r="AM39" s="573"/>
      <c r="AN39" s="573"/>
      <c r="AO39" s="573"/>
      <c r="AP39" s="573"/>
      <c r="AQ39" s="573"/>
      <c r="AR39" s="573"/>
      <c r="AS39" s="573"/>
      <c r="AT39" s="573"/>
      <c r="AU39" s="573"/>
      <c r="AV39" s="573"/>
      <c r="AW39" s="573"/>
      <c r="AX39" s="492"/>
      <c r="AY39" s="492"/>
      <c r="AZ39" s="4"/>
      <c r="BA39" s="4"/>
      <c r="BB39" s="13"/>
      <c r="BC39" s="13"/>
      <c r="BD39" s="13"/>
      <c r="BE39" s="13"/>
      <c r="BF39" s="13"/>
      <c r="BG39" s="13"/>
      <c r="BH39" s="13"/>
      <c r="BI39" s="13"/>
      <c r="BJ39" s="13"/>
      <c r="BK39" s="13"/>
      <c r="BL39" s="13"/>
      <c r="BM39" s="13"/>
      <c r="BN39" s="13"/>
      <c r="BO39" s="13"/>
      <c r="BP39" s="13"/>
      <c r="BQ39" s="13"/>
      <c r="BR39" s="492"/>
      <c r="BS39" s="492"/>
      <c r="BT39" s="19"/>
      <c r="BU39" s="13"/>
    </row>
    <row r="40" spans="1:73" x14ac:dyDescent="0.45">
      <c r="A40" s="33" t="s">
        <v>26</v>
      </c>
      <c r="B40" s="34"/>
      <c r="C40" s="560">
        <v>8590</v>
      </c>
      <c r="D40" s="560">
        <v>8095</v>
      </c>
      <c r="E40" s="560">
        <v>8235</v>
      </c>
      <c r="F40" s="560">
        <v>8355</v>
      </c>
      <c r="G40" s="560">
        <v>7860</v>
      </c>
      <c r="H40" s="560">
        <v>7375</v>
      </c>
      <c r="I40" s="582">
        <f t="shared" ref="I40" si="94">SUM(I21,I25,I27,I35)</f>
        <v>8346.7894648685142</v>
      </c>
      <c r="J40" s="560">
        <f>SUM(J21,J25,J27,J35)</f>
        <v>7873.7123795361513</v>
      </c>
      <c r="K40" s="560">
        <f>SUM(K21,K25,K27,K35)</f>
        <v>6993.4658409269787</v>
      </c>
      <c r="L40" s="560">
        <f>SUM(L21,L25,L27,L35)</f>
        <v>6501.9717396414426</v>
      </c>
      <c r="M40" s="560">
        <f>SUM(M21,M25,M27,M35)</f>
        <v>7769.5588541677625</v>
      </c>
      <c r="N40" s="540">
        <f>IF(ISERROR(L40/K40),"N/A",IF(K40&lt;0,"N/A",IF(L40&lt;0,"N/A",IF(L40/K40-1&gt;300%,"&gt;±300%",IF(L40/K40-1&lt;-300%,"&gt;±300%",L40/K40-1)))))</f>
        <v>-7.0279045106537485E-2</v>
      </c>
      <c r="O40" s="540">
        <f>IF(ISERROR(M40/L40),"N/A",IF(L40&lt;0,"N/A",IF(M40&lt;0,"N/A",IF(M40/L40-1&gt;300%,"&gt;±300%",IF(M40/L40-1&lt;-300%,"&gt;±300%",M40/L40-1)))))</f>
        <v>0.19495426391936643</v>
      </c>
      <c r="P40" s="27"/>
      <c r="Q40" s="582">
        <v>1730</v>
      </c>
      <c r="R40" s="582">
        <v>1935</v>
      </c>
      <c r="S40" s="582">
        <v>2010</v>
      </c>
      <c r="T40" s="582">
        <v>2080</v>
      </c>
      <c r="U40" s="582">
        <v>2310</v>
      </c>
      <c r="V40" s="582">
        <v>1885</v>
      </c>
      <c r="W40" s="582">
        <v>2075</v>
      </c>
      <c r="X40" s="582">
        <v>2075</v>
      </c>
      <c r="Y40" s="582">
        <v>1955</v>
      </c>
      <c r="Z40" s="582">
        <v>2210</v>
      </c>
      <c r="AA40" s="582">
        <v>1995</v>
      </c>
      <c r="AB40" s="582">
        <v>1965</v>
      </c>
      <c r="AC40" s="582">
        <v>1805</v>
      </c>
      <c r="AD40" s="582">
        <v>2075</v>
      </c>
      <c r="AE40" s="582">
        <v>1935</v>
      </c>
      <c r="AF40" s="582">
        <v>1825</v>
      </c>
      <c r="AG40" s="582">
        <v>1845</v>
      </c>
      <c r="AH40" s="582">
        <v>1785</v>
      </c>
      <c r="AI40" s="34">
        <f t="shared" ref="AI40:AW40" si="95">SUM(AI21,AI25,AI27,AI35)</f>
        <v>2655.4613083962299</v>
      </c>
      <c r="AJ40" s="34">
        <f t="shared" si="95"/>
        <v>1939.0364309577128</v>
      </c>
      <c r="AK40" s="34">
        <f t="shared" si="95"/>
        <v>1987.1789015856662</v>
      </c>
      <c r="AL40" s="34">
        <f t="shared" si="95"/>
        <v>1764.9868511099228</v>
      </c>
      <c r="AM40" s="34">
        <f t="shared" si="95"/>
        <v>1717.4427817118681</v>
      </c>
      <c r="AN40" s="34">
        <f t="shared" si="95"/>
        <v>1509.0416559603952</v>
      </c>
      <c r="AO40" s="34">
        <f t="shared" si="95"/>
        <v>2692.2183197023733</v>
      </c>
      <c r="AP40" s="34">
        <f t="shared" si="95"/>
        <v>1955.8687660878118</v>
      </c>
      <c r="AQ40" s="34">
        <f t="shared" si="95"/>
        <v>1836.112316215688</v>
      </c>
      <c r="AR40" s="34">
        <f t="shared" si="95"/>
        <v>2100.6794766879339</v>
      </c>
      <c r="AS40" s="34">
        <f t="shared" si="95"/>
        <v>1324.9236555887901</v>
      </c>
      <c r="AT40" s="34">
        <f t="shared" si="95"/>
        <v>1756.8995756865443</v>
      </c>
      <c r="AU40" s="34">
        <f t="shared" si="95"/>
        <v>1567.9547406622585</v>
      </c>
      <c r="AV40" s="34">
        <f t="shared" si="95"/>
        <v>1636.011355025094</v>
      </c>
      <c r="AW40" s="34">
        <f t="shared" si="95"/>
        <v>1485.2846693428114</v>
      </c>
      <c r="AX40" s="561">
        <f>IF(ISERROR(AW40/AS40),"N/A",IF(AS40&lt;0,"N/A",IF(AW40&lt;0,"N/A",IF(AW40/AS40-1&gt;300%,"&gt;±300%",IF(AW40/AS40-1&lt;-300%,"&gt;±300%",AW40/AS40-1)))))</f>
        <v>0.1210341539888633</v>
      </c>
      <c r="AY40" s="561">
        <f>IF(ISERROR(AW40/AV40),"N/A",IF(AV40&lt;0,"N/A",IF(AW40&lt;0,"N/A",IF(AW40/AV40-1&gt;300%,"&gt;±300%",IF(AW40/AV40-1&lt;-300%,"&gt;±300%",AW40/AV40-1)))))</f>
        <v>-9.2130586514156954E-2</v>
      </c>
      <c r="AZ40" s="4"/>
      <c r="BA40" s="34">
        <f t="shared" ref="BA40:BB40" si="96">SUM(BA21,BA25,BA27,BA35)</f>
        <v>4420</v>
      </c>
      <c r="BB40" s="34">
        <f t="shared" si="96"/>
        <v>3675</v>
      </c>
      <c r="BC40" s="34">
        <f>SUM(S40:T40)</f>
        <v>4090</v>
      </c>
      <c r="BD40" s="34">
        <f>SUM(U40:V40)</f>
        <v>4195</v>
      </c>
      <c r="BE40" s="34">
        <f>SUM(W40:X40)</f>
        <v>4150</v>
      </c>
      <c r="BF40" s="34">
        <f>SUM(Y40:Z40)</f>
        <v>4165</v>
      </c>
      <c r="BG40" s="34">
        <f>SUM(AA40:AB40)</f>
        <v>3960</v>
      </c>
      <c r="BH40" s="34">
        <f>SUM(AC40:AD40)</f>
        <v>3880</v>
      </c>
      <c r="BI40" s="34">
        <f>SUM(AE40:AF40)</f>
        <v>3760</v>
      </c>
      <c r="BJ40" s="34">
        <f>SUM(AG40:AH40)</f>
        <v>3630</v>
      </c>
      <c r="BK40" s="34">
        <f>SUM(AI40:AJ40)</f>
        <v>4594.497739353943</v>
      </c>
      <c r="BL40" s="34">
        <f>SUM(AK40:AL40)</f>
        <v>3752.1657526955887</v>
      </c>
      <c r="BM40" s="34">
        <f>SUM(AM40:AN40)</f>
        <v>3226.4844376722631</v>
      </c>
      <c r="BN40" s="34">
        <f>SUM(AO40:AP40)</f>
        <v>4648.0870857901846</v>
      </c>
      <c r="BO40" s="34">
        <f>SUM(AQ40:AR40)</f>
        <v>3936.7917929036221</v>
      </c>
      <c r="BP40" s="34">
        <f>SUM(AS40:AT40)</f>
        <v>3081.8232312753344</v>
      </c>
      <c r="BQ40" s="34">
        <f>SUM(AU40:AV40)</f>
        <v>3203.9660956873522</v>
      </c>
      <c r="BR40" s="561">
        <f>IF(ISERROR(BQ40/BO40),"N/A",IF(BO40&lt;0,"N/A",IF(BQ40&lt;0,"N/A",IF(BQ40/BO40-1&gt;300%,"&gt;±300%",IF(BQ40/BO40-1&lt;-300%,"&gt;±300%",BQ40/BO40-1)))))</f>
        <v>-0.1861479437488277</v>
      </c>
      <c r="BS40" s="561">
        <f>IF(ISERROR(BQ40/BP40),"N/A",IF(BP40&lt;0,"N/A",IF(BQ40&lt;0,"N/A",IF(BQ40/BP40-1&gt;300%,"&gt;±300%",IF(BQ40/BP40-1&lt;-300%,"&gt;±300%",BQ40/BP40-1)))))</f>
        <v>3.963331289493599E-2</v>
      </c>
      <c r="BT40" s="19"/>
      <c r="BU40" s="645">
        <f>SUM(AT40:AW40)</f>
        <v>6446.1503407167074</v>
      </c>
    </row>
    <row r="41" spans="1:73" x14ac:dyDescent="0.45">
      <c r="A41" s="3"/>
      <c r="B41" s="6"/>
      <c r="C41" s="546"/>
      <c r="D41" s="546"/>
      <c r="E41" s="546"/>
      <c r="F41" s="546"/>
      <c r="G41" s="6"/>
      <c r="H41" s="6"/>
      <c r="I41" s="629"/>
      <c r="J41" s="6"/>
      <c r="K41" s="6"/>
      <c r="L41" s="6"/>
      <c r="M41" s="6"/>
      <c r="N41" s="546"/>
      <c r="O41" s="492"/>
      <c r="P41" s="27"/>
      <c r="Q41" s="546"/>
      <c r="R41" s="546"/>
      <c r="S41" s="546"/>
      <c r="T41" s="546"/>
      <c r="U41" s="546"/>
      <c r="V41" s="546"/>
      <c r="W41" s="546"/>
      <c r="X41" s="546"/>
      <c r="Y41" s="546"/>
      <c r="Z41" s="546"/>
      <c r="AA41" s="546"/>
      <c r="AB41" s="546"/>
      <c r="AC41" s="546"/>
      <c r="AD41" s="546"/>
      <c r="AE41" s="546"/>
      <c r="AF41" s="546"/>
      <c r="AG41" s="546"/>
      <c r="AH41" s="546"/>
      <c r="AI41" s="563"/>
      <c r="AJ41" s="563"/>
      <c r="AK41" s="563"/>
      <c r="AL41" s="563"/>
      <c r="AM41" s="563"/>
      <c r="AN41" s="563"/>
      <c r="AO41" s="563"/>
      <c r="AP41" s="563"/>
      <c r="AQ41" s="563"/>
      <c r="AR41" s="563"/>
      <c r="AS41" s="563"/>
      <c r="AT41" s="563"/>
      <c r="AU41" s="563"/>
      <c r="AV41" s="563"/>
      <c r="AW41" s="563"/>
      <c r="AX41" s="492"/>
      <c r="AY41" s="492"/>
      <c r="AZ41" s="4"/>
      <c r="BA41" s="39"/>
      <c r="BO41" s="613"/>
      <c r="BP41" s="613"/>
      <c r="BQ41" s="613"/>
      <c r="BR41" s="614"/>
      <c r="BS41" s="614"/>
      <c r="BT41" s="19"/>
      <c r="BU41" s="646"/>
    </row>
    <row r="42" spans="1:73" x14ac:dyDescent="0.45">
      <c r="A42" s="41" t="s">
        <v>7</v>
      </c>
      <c r="B42" s="42"/>
      <c r="C42" s="584">
        <v>-735</v>
      </c>
      <c r="D42" s="584">
        <v>-815</v>
      </c>
      <c r="E42" s="584">
        <v>-325</v>
      </c>
      <c r="F42" s="584">
        <v>-420</v>
      </c>
      <c r="G42" s="584">
        <v>215</v>
      </c>
      <c r="H42" s="584">
        <v>715</v>
      </c>
      <c r="I42" s="584">
        <f>I18-I40</f>
        <v>-135.71302260262382</v>
      </c>
      <c r="J42" s="584">
        <f>J18-J40</f>
        <v>-1038.5485300105056</v>
      </c>
      <c r="K42" s="640">
        <f>K18-K40</f>
        <v>1147.0393825630772</v>
      </c>
      <c r="L42" s="584">
        <f>L18-L40</f>
        <v>803.63494715723118</v>
      </c>
      <c r="M42" s="640">
        <f>M18-M40</f>
        <v>-303.23067411460943</v>
      </c>
      <c r="N42" s="547">
        <f>IF(ISERROR(L42/K42),"N/A",IF(K42&lt;0,"N/A",IF(L42&lt;0,"N/A",IF(L42/K42-1&gt;300%,"&gt;±300%",IF(L42/K42-1&lt;-300%,"&gt;±300%",L42/K42-1)))))</f>
        <v>-0.29938329984669187</v>
      </c>
      <c r="O42" s="547" t="str">
        <f>IF(ISERROR(M42/L42),"N/A",IF(L42&lt;0,"N/A",IF(M42&lt;0,"N/A",IF(M42/L42-1&gt;300%,"&gt;±300%",IF(M42/L42-1&lt;-300%,"&gt;±300%",M42/L42-1)))))</f>
        <v>N/A</v>
      </c>
      <c r="P42" s="27"/>
      <c r="Q42" s="43">
        <v>215</v>
      </c>
      <c r="R42" s="43">
        <v>-85</v>
      </c>
      <c r="S42" s="43">
        <v>-155</v>
      </c>
      <c r="T42" s="43">
        <v>-65</v>
      </c>
      <c r="U42" s="43">
        <v>-215</v>
      </c>
      <c r="V42" s="43">
        <v>55</v>
      </c>
      <c r="W42" s="43">
        <v>-255</v>
      </c>
      <c r="X42" s="43">
        <v>115</v>
      </c>
      <c r="Y42" s="43">
        <v>70</v>
      </c>
      <c r="Z42" s="43">
        <v>-330</v>
      </c>
      <c r="AA42" s="43">
        <v>-210</v>
      </c>
      <c r="AB42" s="43">
        <v>145</v>
      </c>
      <c r="AC42" s="43">
        <v>230</v>
      </c>
      <c r="AD42" s="43">
        <v>40</v>
      </c>
      <c r="AE42" s="43">
        <v>-180</v>
      </c>
      <c r="AF42" s="43">
        <v>315</v>
      </c>
      <c r="AG42" s="43">
        <v>290</v>
      </c>
      <c r="AH42" s="43">
        <v>255</v>
      </c>
      <c r="AI42" s="43">
        <f t="shared" ref="AI42:AW42" si="97">AI18-AI40</f>
        <v>-792.65169117557616</v>
      </c>
      <c r="AJ42" s="43">
        <f t="shared" si="97"/>
        <v>245.27413433133529</v>
      </c>
      <c r="AK42" s="43">
        <f t="shared" si="97"/>
        <v>30.052640426696144</v>
      </c>
      <c r="AL42" s="43">
        <f t="shared" si="97"/>
        <v>381.73786663390388</v>
      </c>
      <c r="AM42" s="43">
        <f t="shared" si="97"/>
        <v>26.690266469300695</v>
      </c>
      <c r="AN42" s="43">
        <f t="shared" si="97"/>
        <v>-164.85005906089191</v>
      </c>
      <c r="AO42" s="43">
        <f t="shared" si="97"/>
        <v>-766.79823909734273</v>
      </c>
      <c r="AP42" s="43">
        <f t="shared" si="97"/>
        <v>-125.94237625539927</v>
      </c>
      <c r="AQ42" s="43">
        <f t="shared" si="97"/>
        <v>113.42430489287244</v>
      </c>
      <c r="AR42" s="43">
        <f t="shared" si="97"/>
        <v>4.2970761186738855</v>
      </c>
      <c r="AS42" s="43">
        <f t="shared" si="97"/>
        <v>655.99537573786029</v>
      </c>
      <c r="AT42" s="43">
        <f t="shared" si="97"/>
        <v>348.17344256169281</v>
      </c>
      <c r="AU42" s="43">
        <f t="shared" si="97"/>
        <v>153.49885509598926</v>
      </c>
      <c r="AV42" s="43">
        <f t="shared" si="97"/>
        <v>331.3286650330333</v>
      </c>
      <c r="AW42" s="43">
        <f t="shared" si="97"/>
        <v>263.19681029508456</v>
      </c>
      <c r="AX42" s="547">
        <f>IF(ISERROR(AW42/AS42),"N/A",IF(AS42&lt;0,"N/A",IF(AW42&lt;0,"N/A",IF(AW42/AS42-1&gt;300%,"&gt;±300%",IF(AW42/AS42-1&lt;-300%,"&gt;±300%",AW42/AS42-1)))))</f>
        <v>-0.59878252190567327</v>
      </c>
      <c r="AY42" s="547">
        <f>IF(ISERROR(AW42/AV42),"N/A",IF(AV42&lt;0,"N/A",IF(AW42&lt;0,"N/A",IF(AW42/AV42-1&gt;300%,"&gt;±300%",IF(AW42/AV42-1&lt;-300%,"&gt;±300%",AW42/AV42-1)))))</f>
        <v>-0.20563223749794191</v>
      </c>
      <c r="AZ42" s="4"/>
      <c r="BA42" s="43">
        <f>BA18-BA40</f>
        <v>-935</v>
      </c>
      <c r="BB42" s="43">
        <f t="shared" ref="BB42:BQ42" si="98">BB18-BB40</f>
        <v>120</v>
      </c>
      <c r="BC42" s="43">
        <f t="shared" si="98"/>
        <v>-220</v>
      </c>
      <c r="BD42" s="43">
        <f t="shared" si="98"/>
        <v>-160</v>
      </c>
      <c r="BE42" s="43">
        <f t="shared" si="98"/>
        <v>-140</v>
      </c>
      <c r="BF42" s="43">
        <f t="shared" si="98"/>
        <v>-260</v>
      </c>
      <c r="BG42" s="43">
        <f t="shared" si="98"/>
        <v>-65</v>
      </c>
      <c r="BH42" s="43">
        <f t="shared" si="98"/>
        <v>270</v>
      </c>
      <c r="BI42" s="43">
        <f t="shared" si="98"/>
        <v>135</v>
      </c>
      <c r="BJ42" s="43">
        <f t="shared" si="98"/>
        <v>545</v>
      </c>
      <c r="BK42" s="43">
        <f t="shared" si="98"/>
        <v>-547.3775568442411</v>
      </c>
      <c r="BL42" s="43">
        <f t="shared" si="98"/>
        <v>411.79050706060025</v>
      </c>
      <c r="BM42" s="43">
        <f t="shared" si="98"/>
        <v>-138.15979259159121</v>
      </c>
      <c r="BN42" s="43">
        <f t="shared" si="98"/>
        <v>-892.74061535274177</v>
      </c>
      <c r="BO42" s="43">
        <f t="shared" si="98"/>
        <v>117.72138101154633</v>
      </c>
      <c r="BP42" s="43">
        <f t="shared" si="98"/>
        <v>1004.1688182995531</v>
      </c>
      <c r="BQ42" s="43">
        <f t="shared" si="98"/>
        <v>484.82752012902256</v>
      </c>
      <c r="BR42" s="547" t="str">
        <f>IF(ISERROR(BQ42/BO42),"N/A",IF(BO42&lt;0,"N/A",IF(BQ42&lt;0,"N/A",IF(BQ42/BO42-1&gt;300%,"&gt;±300%",IF(BQ42/BO42-1&lt;-300%,"&gt;±300%",BQ42/BO42-1)))))</f>
        <v>&gt;±300%</v>
      </c>
      <c r="BS42" s="547">
        <f>IF(ISERROR(BQ42/BP42),"N/A",IF(BP42&lt;0,"N/A",IF(BQ42&lt;0,"N/A",IF(BQ42/BP42-1&gt;300%,"&gt;±300%",IF(BQ42/BP42-1&lt;-300%,"&gt;±300%",BQ42/BP42-1)))))</f>
        <v>-0.51718524684920664</v>
      </c>
      <c r="BT42" s="19"/>
      <c r="BU42" s="46">
        <f>SUM(AT42:AW42)</f>
        <v>1096.1977729857999</v>
      </c>
    </row>
    <row r="43" spans="1:73" x14ac:dyDescent="0.45">
      <c r="A43" s="675"/>
      <c r="B43" s="98"/>
      <c r="C43" s="549"/>
      <c r="D43" s="549"/>
      <c r="E43" s="549"/>
      <c r="F43" s="549"/>
      <c r="G43" s="549"/>
      <c r="H43" s="549"/>
      <c r="I43" s="628"/>
      <c r="J43" s="549"/>
      <c r="K43" s="549"/>
      <c r="L43" s="549"/>
      <c r="M43" s="549"/>
      <c r="N43" s="288"/>
      <c r="O43" s="550"/>
      <c r="P43" s="27"/>
      <c r="Q43" s="288"/>
      <c r="R43" s="288"/>
      <c r="S43" s="288"/>
      <c r="T43" s="288"/>
      <c r="U43" s="288"/>
      <c r="V43" s="288"/>
      <c r="W43" s="288"/>
      <c r="X43" s="288"/>
      <c r="Y43" s="288"/>
      <c r="Z43" s="585"/>
      <c r="AA43" s="585"/>
      <c r="AB43" s="585"/>
      <c r="AC43" s="585"/>
      <c r="AD43" s="585"/>
      <c r="AE43" s="585"/>
      <c r="AF43" s="585"/>
      <c r="AG43" s="585"/>
      <c r="AH43" s="585"/>
      <c r="AI43" s="585"/>
      <c r="AJ43" s="585"/>
      <c r="AK43" s="585"/>
      <c r="AL43" s="585"/>
      <c r="AM43" s="586"/>
      <c r="AN43" s="585"/>
      <c r="AO43" s="585"/>
      <c r="AP43" s="585"/>
      <c r="AQ43" s="585"/>
      <c r="AR43" s="585"/>
      <c r="AS43" s="585"/>
      <c r="AT43" s="585"/>
      <c r="AU43" s="698"/>
      <c r="AV43" s="585"/>
      <c r="AW43" s="698"/>
      <c r="AX43" s="550"/>
      <c r="AY43" s="550"/>
      <c r="AZ43" s="4"/>
      <c r="BA43" s="199"/>
      <c r="BB43" s="7"/>
      <c r="BC43" s="7"/>
      <c r="BD43" s="7"/>
      <c r="BE43" s="7"/>
      <c r="BF43" s="7"/>
      <c r="BG43" s="7"/>
      <c r="BH43" s="7"/>
      <c r="BI43" s="7"/>
      <c r="BJ43" s="7"/>
      <c r="BK43" s="7"/>
      <c r="BL43" s="7"/>
      <c r="BM43" s="7"/>
      <c r="BN43" s="7"/>
      <c r="BO43" s="7"/>
      <c r="BP43" s="7"/>
      <c r="BQ43" s="7"/>
      <c r="BR43" s="288"/>
      <c r="BS43" s="288"/>
      <c r="BT43" s="676"/>
      <c r="BU43" s="7"/>
    </row>
    <row r="44" spans="1:73" x14ac:dyDescent="0.45">
      <c r="A44" s="41" t="s">
        <v>38</v>
      </c>
      <c r="B44" s="660">
        <v>4140</v>
      </c>
      <c r="C44" s="43">
        <v>3405</v>
      </c>
      <c r="D44" s="43">
        <v>2590</v>
      </c>
      <c r="E44" s="43">
        <v>2265</v>
      </c>
      <c r="F44" s="43">
        <v>1845</v>
      </c>
      <c r="G44" s="43">
        <v>2060</v>
      </c>
      <c r="H44" s="43">
        <v>2775</v>
      </c>
      <c r="I44" s="630">
        <f>H45+I42</f>
        <v>3514.2869773973762</v>
      </c>
      <c r="J44" s="43">
        <f>I44+J42</f>
        <v>2475.7384473868706</v>
      </c>
      <c r="K44" s="43">
        <f>J44+K42</f>
        <v>3622.7778299499478</v>
      </c>
      <c r="L44" s="43">
        <f>K44+L42</f>
        <v>4426.412777107179</v>
      </c>
      <c r="M44" s="43">
        <f>L44+M42</f>
        <v>4123.1821029925695</v>
      </c>
      <c r="N44" s="547">
        <f>IF(ISERROR(L44/K44),"N/A",IF(K44&lt;0,"N/A",IF(L44&lt;0,"N/A",IF(L44/K44-1&gt;300%,"&gt;±300%",IF(L44/K44-1&lt;-300%,"&gt;±300%",L44/K44-1)))))</f>
        <v>0.2218283827712213</v>
      </c>
      <c r="O44" s="547">
        <f>IF(ISERROR(M44/L44),"N/A",IF(L44&lt;0,"N/A",IF(M44&lt;0,"N/A",IF(M44/L44-1&gt;300%,"&gt;±300%",IF(M44/L44-1&lt;-300%,"&gt;±300%",M44/L44-1)))))</f>
        <v>-6.8504834362235312E-2</v>
      </c>
      <c r="P44" s="27"/>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44"/>
      <c r="AY44" s="44"/>
      <c r="AZ44" s="4"/>
      <c r="BA44" s="46"/>
      <c r="BB44" s="46"/>
      <c r="BC44" s="46"/>
      <c r="BD44" s="46"/>
      <c r="BE44" s="46"/>
      <c r="BF44" s="46"/>
      <c r="BG44" s="46"/>
      <c r="BH44" s="46"/>
      <c r="BI44" s="46"/>
      <c r="BJ44" s="46"/>
      <c r="BK44" s="46"/>
      <c r="BL44" s="46"/>
      <c r="BM44" s="46"/>
      <c r="BN44" s="46"/>
      <c r="BO44" s="46"/>
      <c r="BP44" s="46"/>
      <c r="BQ44" s="46"/>
      <c r="BR44" s="548"/>
      <c r="BS44" s="548"/>
      <c r="BT44" s="19"/>
      <c r="BU44" s="46"/>
    </row>
    <row r="45" spans="1:73" x14ac:dyDescent="0.45">
      <c r="A45" s="675" t="s">
        <v>117</v>
      </c>
      <c r="B45" s="36"/>
      <c r="C45" s="36"/>
      <c r="D45" s="36"/>
      <c r="E45" s="36"/>
      <c r="F45" s="36"/>
      <c r="G45" s="36"/>
      <c r="H45" s="675">
        <v>3650</v>
      </c>
      <c r="I45" s="36"/>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235"/>
      <c r="AY45" s="235"/>
      <c r="AZ45" s="295"/>
      <c r="BA45" s="675"/>
      <c r="BB45" s="550">
        <f>BB40/BA40-1</f>
        <v>-0.16855203619909498</v>
      </c>
      <c r="BC45" s="288"/>
      <c r="BD45" s="550">
        <f>BD40/BC40-1</f>
        <v>2.5672371638141733E-2</v>
      </c>
      <c r="BE45" s="288"/>
      <c r="BF45" s="550">
        <f>BF40/BE40-1</f>
        <v>3.6144578313253017E-3</v>
      </c>
      <c r="BG45" s="288"/>
      <c r="BH45" s="550">
        <f>BH40/BG40-1</f>
        <v>-2.0202020202020221E-2</v>
      </c>
      <c r="BI45" s="288"/>
      <c r="BJ45" s="550">
        <f>BJ40/BI40-1</f>
        <v>-3.4574468085106336E-2</v>
      </c>
      <c r="BK45" s="288"/>
      <c r="BL45" s="550">
        <f>BL40/BK40-1</f>
        <v>-0.18333494419714291</v>
      </c>
      <c r="BM45" s="288"/>
      <c r="BN45" s="550">
        <f>BN40/BM40-1</f>
        <v>0.44060421662641969</v>
      </c>
      <c r="BO45" s="288"/>
      <c r="BP45" s="550">
        <f>BP40/BO40-1</f>
        <v>-0.2171739341586304</v>
      </c>
      <c r="BQ45" s="550"/>
      <c r="BR45" s="675"/>
      <c r="BS45" s="675"/>
      <c r="BT45" s="675"/>
      <c r="BU45" s="288"/>
    </row>
    <row r="46" spans="1:73" x14ac:dyDescent="0.45">
      <c r="I46" s="700"/>
      <c r="J46" s="700"/>
      <c r="K46" s="700"/>
      <c r="L46" s="700"/>
      <c r="M46" s="700"/>
      <c r="AM46" s="590"/>
    </row>
    <row r="47" spans="1:73" x14ac:dyDescent="0.45">
      <c r="M47" s="675"/>
      <c r="AM47" s="590"/>
    </row>
    <row r="48" spans="1:73"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row r="59" spans="39:39" x14ac:dyDescent="0.45">
      <c r="AM59" s="590"/>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0263C-C011-4A81-BD23-EE5D5753A8B4}">
  <sheetPr codeName="Sheet59"/>
  <dimension ref="A1:BU58"/>
  <sheetViews>
    <sheetView showGridLines="0" topLeftCell="AF1" workbookViewId="0">
      <selection activeCell="D42" sqref="D42"/>
    </sheetView>
  </sheetViews>
  <sheetFormatPr defaultColWidth="9.46484375" defaultRowHeight="14.25" x14ac:dyDescent="0.45"/>
  <cols>
    <col min="1" max="1" width="36.46484375" style="15" bestFit="1" customWidth="1"/>
    <col min="2" max="2" width="25.53125" style="15" bestFit="1" customWidth="1"/>
    <col min="3" max="8" width="4.46484375" style="15" customWidth="1"/>
    <col min="9" max="9" width="4.46484375" style="351" customWidth="1"/>
    <col min="10" max="11" width="4.46484375" style="15" bestFit="1" customWidth="1"/>
    <col min="12" max="12" width="5.46484375" style="15" bestFit="1" customWidth="1"/>
    <col min="13" max="13" width="4.53125" style="15" bestFit="1" customWidth="1"/>
    <col min="14" max="14" width="9.46484375" style="15" customWidth="1"/>
    <col min="15" max="15" width="10.46484375" style="15" customWidth="1"/>
    <col min="16" max="16" width="3" style="15" customWidth="1"/>
    <col min="17" max="25" width="6.53125" style="15" customWidth="1"/>
    <col min="26" max="34" width="6.53125" style="104" customWidth="1"/>
    <col min="35" max="38" width="6.53125" style="101" customWidth="1"/>
    <col min="39" max="39" width="6.53125" style="386" customWidth="1"/>
    <col min="40" max="42" width="6.53125" style="104" customWidth="1"/>
    <col min="43" max="47" width="6.53125" style="104" bestFit="1" customWidth="1"/>
    <col min="48" max="48" width="6.53125" style="104" customWidth="1"/>
    <col min="49" max="49" width="6.53125" style="104" bestFit="1" customWidth="1"/>
    <col min="50" max="50" width="10.46484375" style="17" customWidth="1"/>
    <col min="51" max="51" width="11" style="17" customWidth="1"/>
    <col min="52" max="52" width="7.53125" style="15" customWidth="1"/>
    <col min="53" max="53" width="6.53125" style="15" bestFit="1" customWidth="1"/>
    <col min="54" max="68" width="6.53125" style="40" bestFit="1" customWidth="1"/>
    <col min="69" max="69" width="6.53125" style="15" bestFit="1" customWidth="1"/>
    <col min="70" max="71" width="9.46484375" style="15" bestFit="1"/>
    <col min="72" max="72" width="3.46484375" style="40" bestFit="1" customWidth="1"/>
    <col min="73" max="73" width="9.46484375" style="519" bestFit="1"/>
    <col min="74" max="16384" width="9.46484375" style="519"/>
  </cols>
  <sheetData>
    <row r="1" spans="1:73" x14ac:dyDescent="0.45">
      <c r="A1" s="16" t="s">
        <v>180</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BB1" s="63"/>
      <c r="BC1" s="63"/>
      <c r="BD1" s="63"/>
      <c r="BE1" s="63"/>
      <c r="BF1" s="63"/>
      <c r="BG1" s="63"/>
      <c r="BH1" s="63"/>
      <c r="BI1" s="63"/>
      <c r="BJ1" s="63"/>
      <c r="BK1" s="63"/>
      <c r="BL1" s="63"/>
      <c r="BM1" s="63"/>
      <c r="BN1" s="63"/>
      <c r="BO1" s="63"/>
      <c r="BP1" s="63"/>
      <c r="BQ1" s="18"/>
      <c r="BR1" s="18"/>
      <c r="BT1" s="63"/>
    </row>
    <row r="2" spans="1:73" ht="20.25" x14ac:dyDescent="0.45">
      <c r="A2" s="23" t="s">
        <v>35</v>
      </c>
      <c r="B2" s="12"/>
      <c r="C2" s="176">
        <v>2013</v>
      </c>
      <c r="D2" s="176">
        <v>2014</v>
      </c>
      <c r="E2" s="176">
        <v>2015</v>
      </c>
      <c r="F2" s="176">
        <v>2016</v>
      </c>
      <c r="G2" s="176">
        <v>2017</v>
      </c>
      <c r="H2" s="176">
        <v>2018</v>
      </c>
      <c r="I2" s="641">
        <v>2019</v>
      </c>
      <c r="J2" s="176">
        <v>2020</v>
      </c>
      <c r="K2" s="176">
        <v>2021</v>
      </c>
      <c r="L2" s="176" t="s">
        <v>154</v>
      </c>
      <c r="M2" s="176" t="s">
        <v>185</v>
      </c>
      <c r="N2" s="202" t="s">
        <v>165</v>
      </c>
      <c r="O2" s="202" t="s">
        <v>186</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30" t="s">
        <v>182</v>
      </c>
      <c r="AY2" s="531" t="s">
        <v>183</v>
      </c>
      <c r="AZ2" s="162"/>
      <c r="BA2" s="176" t="s">
        <v>39</v>
      </c>
      <c r="BB2" s="176" t="s">
        <v>40</v>
      </c>
      <c r="BC2" s="176" t="s">
        <v>47</v>
      </c>
      <c r="BD2" s="176" t="s">
        <v>50</v>
      </c>
      <c r="BE2" s="176" t="s">
        <v>57</v>
      </c>
      <c r="BF2" s="176" t="s">
        <v>59</v>
      </c>
      <c r="BG2" s="176" t="s">
        <v>64</v>
      </c>
      <c r="BH2" s="176" t="s">
        <v>66</v>
      </c>
      <c r="BI2" s="176" t="s">
        <v>71</v>
      </c>
      <c r="BJ2" s="176" t="s">
        <v>81</v>
      </c>
      <c r="BK2" s="532" t="s">
        <v>93</v>
      </c>
      <c r="BL2" s="532" t="s">
        <v>94</v>
      </c>
      <c r="BM2" s="532" t="s">
        <v>109</v>
      </c>
      <c r="BN2" s="532" t="s">
        <v>134</v>
      </c>
      <c r="BO2" s="532" t="s">
        <v>147</v>
      </c>
      <c r="BP2" s="532" t="s">
        <v>161</v>
      </c>
      <c r="BQ2" s="532" t="s">
        <v>177</v>
      </c>
      <c r="BR2" s="533" t="s">
        <v>178</v>
      </c>
      <c r="BS2" s="533" t="s">
        <v>179</v>
      </c>
      <c r="BT2" s="175"/>
      <c r="BU2" s="176" t="s">
        <v>69</v>
      </c>
    </row>
    <row r="3" spans="1:73" x14ac:dyDescent="0.45">
      <c r="A3" s="110" t="s">
        <v>33</v>
      </c>
      <c r="B3" s="24"/>
      <c r="C3" s="24"/>
      <c r="D3" s="24"/>
      <c r="E3" s="24"/>
      <c r="F3" s="24"/>
      <c r="G3" s="24"/>
      <c r="H3" s="24"/>
      <c r="I3" s="551"/>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535"/>
      <c r="AZ3" s="536"/>
      <c r="BA3" s="2"/>
      <c r="BB3" s="12"/>
      <c r="BC3" s="12"/>
      <c r="BD3" s="12"/>
      <c r="BE3" s="12"/>
      <c r="BF3" s="12"/>
      <c r="BG3" s="12"/>
      <c r="BH3" s="12"/>
      <c r="BI3" s="12"/>
      <c r="BJ3" s="12"/>
      <c r="BK3" s="12"/>
      <c r="BL3" s="12"/>
      <c r="BM3" s="12"/>
      <c r="BN3" s="12"/>
      <c r="BO3" s="12"/>
      <c r="BP3" s="12"/>
      <c r="BQ3" s="537"/>
      <c r="BR3" s="537"/>
      <c r="BS3" s="537"/>
      <c r="BT3" s="15"/>
      <c r="BU3" s="12"/>
    </row>
    <row r="4" spans="1:73" x14ac:dyDescent="0.45">
      <c r="A4" s="23" t="s">
        <v>24</v>
      </c>
      <c r="B4" s="9"/>
      <c r="C4" s="554">
        <f t="shared" ref="C4" si="0">SUM(C5:C9)</f>
        <v>188.79814274881392</v>
      </c>
      <c r="D4" s="554">
        <f t="shared" ref="D4:M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175.50315113202643</v>
      </c>
      <c r="M4" s="554">
        <f t="shared" si="1"/>
        <v>178.10847250259812</v>
      </c>
      <c r="N4" s="492">
        <f t="shared" ref="N4:O4" si="2">IF(ISERROR(L4/K4),"N/A",IF(K4&lt;0,"N/A",IF(L4&lt;0,"N/A",IF(L4/K4-1&gt;300%,"&gt;±300%",IF(L4/K4-1&lt;-300%,"&gt;±300%",L4/K4-1)))))</f>
        <v>-0.10387542129915395</v>
      </c>
      <c r="O4" s="492">
        <f t="shared" si="2"/>
        <v>1.4844869472524502E-2</v>
      </c>
      <c r="P4" s="36"/>
      <c r="Q4" s="555">
        <f t="shared" ref="Q4" si="3">SUM(Q5:Q9)</f>
        <v>40.901080348383893</v>
      </c>
      <c r="R4" s="555">
        <f t="shared" ref="R4:AW4" si="4">SUM(R5:R9)</f>
        <v>44.011428663850353</v>
      </c>
      <c r="S4" s="555">
        <f t="shared" si="4"/>
        <v>42.300737090343794</v>
      </c>
      <c r="T4" s="555">
        <f t="shared" si="4"/>
        <v>48.054881473956733</v>
      </c>
      <c r="U4" s="555">
        <f t="shared" si="4"/>
        <v>51.476264620969843</v>
      </c>
      <c r="V4" s="555">
        <f t="shared" si="4"/>
        <v>50.232125294783259</v>
      </c>
      <c r="W4" s="555">
        <f t="shared" si="4"/>
        <v>39.656941022197309</v>
      </c>
      <c r="X4" s="555">
        <f t="shared" si="4"/>
        <v>51.320747205196518</v>
      </c>
      <c r="Y4" s="555">
        <f t="shared" si="4"/>
        <v>50.387642710556577</v>
      </c>
      <c r="Z4" s="555">
        <f t="shared" si="4"/>
        <v>46.499707316223514</v>
      </c>
      <c r="AA4" s="555">
        <f t="shared" si="4"/>
        <v>44.322463495396995</v>
      </c>
      <c r="AB4" s="555">
        <f t="shared" si="4"/>
        <v>48.36591630550339</v>
      </c>
      <c r="AC4" s="555">
        <f t="shared" si="4"/>
        <v>48.676951137050033</v>
      </c>
      <c r="AD4" s="555">
        <f t="shared" si="4"/>
        <v>49.299020800143325</v>
      </c>
      <c r="AE4" s="555">
        <f t="shared" si="4"/>
        <v>40.434528101063933</v>
      </c>
      <c r="AF4" s="555">
        <f t="shared" si="4"/>
        <v>49.921090463236617</v>
      </c>
      <c r="AG4" s="555">
        <f t="shared" si="4"/>
        <v>51.787299452516486</v>
      </c>
      <c r="AH4" s="555">
        <f t="shared" si="4"/>
        <v>48.676951137050033</v>
      </c>
      <c r="AI4" s="555">
        <f t="shared" si="4"/>
        <v>40.894938937354212</v>
      </c>
      <c r="AJ4" s="555">
        <f t="shared" si="4"/>
        <v>51.638316342218801</v>
      </c>
      <c r="AK4" s="555">
        <f t="shared" si="4"/>
        <v>47.450485638249425</v>
      </c>
      <c r="AL4" s="555">
        <f t="shared" si="4"/>
        <v>48.972624339456068</v>
      </c>
      <c r="AM4" s="555">
        <f t="shared" si="4"/>
        <v>38.82435178384619</v>
      </c>
      <c r="AN4" s="555">
        <f t="shared" si="4"/>
        <v>29.309003553287287</v>
      </c>
      <c r="AO4" s="555">
        <f t="shared" si="4"/>
        <v>46.524371985653694</v>
      </c>
      <c r="AP4" s="555">
        <f t="shared" si="4"/>
        <v>40.526697204050265</v>
      </c>
      <c r="AQ4" s="555">
        <f t="shared" si="4"/>
        <v>45.55772391985321</v>
      </c>
      <c r="AR4" s="555">
        <f t="shared" si="4"/>
        <v>48.695605894634205</v>
      </c>
      <c r="AS4" s="555">
        <f t="shared" si="4"/>
        <v>48.870257356546581</v>
      </c>
      <c r="AT4" s="555">
        <f t="shared" si="4"/>
        <v>52.723235138495319</v>
      </c>
      <c r="AU4" s="555">
        <f t="shared" si="4"/>
        <v>39.607289035582511</v>
      </c>
      <c r="AV4" s="555">
        <f t="shared" si="4"/>
        <v>47.582949357773892</v>
      </c>
      <c r="AW4" s="555">
        <f t="shared" si="4"/>
        <v>43.564551313933208</v>
      </c>
      <c r="AX4" s="492">
        <f>IF(ISERROR(AW4/AS4),"N/A",IF(AS4&lt;0,"N/A",IF(AW4&lt;0,"N/A",IF(AW4/AS4-1&gt;300%,"&gt;±300%",IF(AW4/AS4-1&lt;-300%,"&gt;±300%",AW4/AS4-1)))))</f>
        <v>-0.10856718031796142</v>
      </c>
      <c r="AY4" s="492">
        <f>IF(ISERROR(AW4/AV4),"N/A",IF(AV4&lt;0,"N/A",IF(AW4&lt;0,"N/A",IF(AW4/AV4-1&gt;300%,"&gt;±300%",IF(AW4/AV4-1&lt;-300%,"&gt;±300%",AW4/AV4-1)))))</f>
        <v>-8.4450377668406906E-2</v>
      </c>
      <c r="AZ4" s="4"/>
      <c r="BA4" s="9">
        <f t="shared" ref="BA4:BB4" si="5">SUM(BA5:BA9)</f>
        <v>66.716971366755487</v>
      </c>
      <c r="BB4" s="9">
        <f t="shared" si="5"/>
        <v>84.912509012234239</v>
      </c>
      <c r="BC4" s="9">
        <f t="shared" ref="BC4:BC10" si="6">SUM(S4:T4)</f>
        <v>90.355618564300528</v>
      </c>
      <c r="BD4" s="9">
        <f t="shared" ref="BD4:BD10" si="7">SUM(U4:V4)</f>
        <v>101.7083899157531</v>
      </c>
      <c r="BE4" s="9">
        <f t="shared" ref="BE4:BE10" si="8">SUM(W4:X4)</f>
        <v>90.977688227393827</v>
      </c>
      <c r="BF4" s="9">
        <f t="shared" ref="BF4:BF10" si="9">SUM(Y4:Z4)</f>
        <v>96.887350026780098</v>
      </c>
      <c r="BG4" s="9">
        <f t="shared" ref="BG4:BG10" si="10">SUM(AA4:AB4)</f>
        <v>92.688379800900378</v>
      </c>
      <c r="BH4" s="9">
        <f t="shared" ref="BH4:BH11" si="11">SUM(AC4:AD4)</f>
        <v>97.97597193719335</v>
      </c>
      <c r="BI4" s="9">
        <f t="shared" ref="BI4:BI11" si="12">SUM(AE4:AF4)</f>
        <v>90.355618564300556</v>
      </c>
      <c r="BJ4" s="9">
        <f t="shared" ref="BJ4:BJ11" si="13">SUM(AG4:AH4)</f>
        <v>100.46425058956652</v>
      </c>
      <c r="BK4" s="9">
        <f t="shared" ref="BK4:BK11" si="14">SUM(AI4:AJ4)</f>
        <v>92.533255279573012</v>
      </c>
      <c r="BL4" s="9">
        <f t="shared" ref="BL4:BL11" si="15">SUM(AK4:AL4)</f>
        <v>96.423109977705494</v>
      </c>
      <c r="BM4" s="9">
        <f t="shared" ref="BM4:BM11" si="16">SUM(AM4:AN4)</f>
        <v>68.13335533713348</v>
      </c>
      <c r="BN4" s="9">
        <f t="shared" ref="BN4:BN11" si="17">SUM(AO4:AP4)</f>
        <v>87.051069189703952</v>
      </c>
      <c r="BO4" s="9">
        <f t="shared" ref="BO4:BO11" si="18">SUM(AQ4:AR4)</f>
        <v>94.253329814487415</v>
      </c>
      <c r="BP4" s="9">
        <f>SUM(AS4:AT4)</f>
        <v>101.5934924950419</v>
      </c>
      <c r="BQ4" s="9">
        <f t="shared" ref="BQ4:BQ11" si="19">AU4+AV4</f>
        <v>87.190238393356395</v>
      </c>
      <c r="BR4" s="492">
        <f>IF(ISERROR(BQ4/BO4),"N/A",IF(BO4&lt;0,"N/A",IF(BQ4&lt;0,"N/A",IF(BQ4/BO4-1&gt;300%,"&gt;±300%",IF(BQ4/BO4-1&lt;-300%,"&gt;±300%",BQ4/BO4-1)))))</f>
        <v>-7.4937314522816711E-2</v>
      </c>
      <c r="BS4" s="492">
        <f>IF(ISERROR(BQ4/BP4),"N/A",IF(BP4&lt;0,"N/A",IF(BQ4&lt;0,"N/A",IF(BQ4/BP4-1&gt;300%,"&gt;±300%",IF(BQ4/BP4-1&lt;-300%,"&gt;±300%",BQ4/BP4-1)))))</f>
        <v>-0.14177339264508926</v>
      </c>
      <c r="BT4" s="19"/>
      <c r="BU4" s="9">
        <f>SUM(AT4:AW4)</f>
        <v>183.47802484578492</v>
      </c>
    </row>
    <row r="5" spans="1:73" x14ac:dyDescent="0.45">
      <c r="A5" s="10"/>
      <c r="B5" s="10" t="s">
        <v>0</v>
      </c>
      <c r="C5" s="7">
        <f>'Table 1(Q3''22)'!C5/32.15074</f>
        <v>135.45566913856416</v>
      </c>
      <c r="D5" s="7">
        <f>'Table 1(Q3''22)'!D5/32.15074</f>
        <v>97.509419689873397</v>
      </c>
      <c r="E5" s="7">
        <f>'Table 1(Q3''22)'!E5/32.15074</f>
        <v>139.34360453289722</v>
      </c>
      <c r="F5" s="7">
        <f>'Table 1(Q3''22)'!F5/32.15074</f>
        <v>132.65635565464436</v>
      </c>
      <c r="G5" s="7">
        <f>'Table 1(Q3''22)'!G5/32.15074</f>
        <v>136.3887736332041</v>
      </c>
      <c r="H5" s="7">
        <f>'Table 1(Q3''22)'!H5/32.15074</f>
        <v>139.03256970135058</v>
      </c>
      <c r="I5" s="7">
        <f>'Table 1(Q3''22)'!I5/32.15074</f>
        <v>136.05938807419548</v>
      </c>
      <c r="J5" s="7">
        <f>'Table 1(Q3''22)'!J5/32.15074</f>
        <v>102.58790546353154</v>
      </c>
      <c r="K5" s="7">
        <f>'Table 1(Q3''22)'!K5/32.15074</f>
        <v>145.51432565641957</v>
      </c>
      <c r="L5" s="7">
        <f>'Table 1(Q3''22)'!L5/32.15074</f>
        <v>124.79526140989077</v>
      </c>
      <c r="M5" s="7">
        <f>'Table 1(Q3''22)'!M5/32.15074</f>
        <v>125.87168110834253</v>
      </c>
      <c r="N5" s="26">
        <f>IF(ISERROR(L5/K5),"N/A",IF(K5&lt;0,"N/A",IF(L5&lt;0,"N/A",IF(L5/K5-1&gt;300%,"&gt;±300%",IF(L5/K5-1&lt;-300%,"&gt;±300%",L5/K5-1)))))</f>
        <v>-0.14238504802234742</v>
      </c>
      <c r="O5" s="26">
        <f>IF(ISERROR(M5/L5),"N/A",IF(L5&lt;0,"N/A",IF(M5&lt;0,"N/A",IF(M5/L5-1&gt;300%,"&gt;±300%",IF(M5/L5-1&lt;-300%,"&gt;±300%",M5/L5-1)))))</f>
        <v>8.6254853452829572E-3</v>
      </c>
      <c r="P5" s="36"/>
      <c r="Q5" s="13">
        <f>'Table 1(Q3''22)'!Q5/32.15074</f>
        <v>27.060030344558168</v>
      </c>
      <c r="R5" s="13">
        <f>'Table 1(Q3''22)'!R5/32.15074</f>
        <v>30.481413491571267</v>
      </c>
      <c r="S5" s="13">
        <f>'Table 1(Q3''22)'!S5/32.15074</f>
        <v>29.237274165384687</v>
      </c>
      <c r="T5" s="13">
        <f>'Table 1(Q3''22)'!T5/32.15074</f>
        <v>35.146935964770954</v>
      </c>
      <c r="U5" s="13">
        <f>'Table 1(Q3''22)'!U5/32.15074</f>
        <v>37.79073203291744</v>
      </c>
      <c r="V5" s="13">
        <f>'Table 1(Q3''22)'!V5/32.15074</f>
        <v>37.168662369824148</v>
      </c>
      <c r="W5" s="13">
        <f>'Table 1(Q3''22)'!W5/32.15074</f>
        <v>25.349338771051617</v>
      </c>
      <c r="X5" s="13">
        <f>'Table 1(Q3''22)'!X5/32.15074</f>
        <v>37.324179785597472</v>
      </c>
      <c r="Y5" s="13">
        <f>'Table 1(Q3''22)'!Y5/32.15074</f>
        <v>36.70211012250418</v>
      </c>
      <c r="Z5" s="13">
        <f>'Table 1(Q3''22)'!Z5/32.15074</f>
        <v>33.280726975491078</v>
      </c>
      <c r="AA5" s="13">
        <f>'Table 1(Q3''22)'!AA5/32.15074</f>
        <v>32.036587649304494</v>
      </c>
      <c r="AB5" s="13">
        <f>'Table 1(Q3''22)'!AB5/32.15074</f>
        <v>34.058314054357695</v>
      </c>
      <c r="AC5" s="13">
        <f>'Table 1(Q3''22)'!AC5/32.15074</f>
        <v>35.457970796317596</v>
      </c>
      <c r="AD5" s="13">
        <f>'Table 1(Q3''22)'!AD5/32.15074</f>
        <v>34.680383717450987</v>
      </c>
      <c r="AE5" s="13">
        <f>'Table 1(Q3''22)'!AE5/32.15074</f>
        <v>28.459687086518073</v>
      </c>
      <c r="AF5" s="13">
        <f>'Table 1(Q3''22)'!AF5/32.15074</f>
        <v>36.080040459410888</v>
      </c>
      <c r="AG5" s="13">
        <f>'Table 1(Q3''22)'!AG5/32.15074</f>
        <v>38.257284280237407</v>
      </c>
      <c r="AH5" s="13">
        <f>'Table 1(Q3''22)'!AH5/32.15074</f>
        <v>36.391075290957531</v>
      </c>
      <c r="AI5" s="13">
        <f>'Table 1(Q3''22)'!AI5/32.15074</f>
        <v>27.012406921212804</v>
      </c>
      <c r="AJ5" s="13">
        <f>'Table 1(Q3''22)'!AJ5/32.15074</f>
        <v>37.728678121225506</v>
      </c>
      <c r="AK5" s="13">
        <f>'Table 1(Q3''22)'!AK5/32.15074</f>
        <v>34.608893415970577</v>
      </c>
      <c r="AL5" s="13">
        <f>'Table 1(Q3''22)'!AL5/32.15074</f>
        <v>36.709409615786591</v>
      </c>
      <c r="AM5" s="13">
        <f>'Table 1(Q3''22)'!AM5/32.15074</f>
        <v>26.215770725291211</v>
      </c>
      <c r="AN5" s="13">
        <f>'Table 1(Q3''22)'!AN5/32.15074</f>
        <v>16.202473439144018</v>
      </c>
      <c r="AO5" s="13">
        <f>'Table 1(Q3''22)'!AO5/32.15074</f>
        <v>33.020964807724162</v>
      </c>
      <c r="AP5" s="13">
        <f>'Table 1(Q3''22)'!AP5/32.15074</f>
        <v>27.148696491372153</v>
      </c>
      <c r="AQ5" s="13">
        <f>'Table 1(Q3''22)'!AQ5/32.15074</f>
        <v>31.970494864749458</v>
      </c>
      <c r="AR5" s="13">
        <f>'Table 1(Q3''22)'!AR5/32.15074</f>
        <v>36.558180392232209</v>
      </c>
      <c r="AS5" s="13">
        <f>'Table 1(Q3''22)'!AS5/32.15074</f>
        <v>37.358935206630605</v>
      </c>
      <c r="AT5" s="13">
        <f>'Table 1(Q3''22)'!AT5/32.15074</f>
        <v>39.62671519280731</v>
      </c>
      <c r="AU5" s="13">
        <f>'Table 1(Q3''22)'!AU5/32.15074</f>
        <v>27.3017645039954</v>
      </c>
      <c r="AV5" s="13">
        <f>'Table 1(Q3''22)'!AV5/32.15074</f>
        <v>35.093936378118755</v>
      </c>
      <c r="AW5" s="13">
        <f>'Table 1(Q3''22)'!AW5/32.15074</f>
        <v>30.679951044400614</v>
      </c>
      <c r="AX5" s="492">
        <f t="shared" ref="AX5:AX11" si="20">IF(ISERROR(AW5/AS5),"N/A",IF(AS5&lt;0,"N/A",IF(AW5&lt;0,"N/A",IF(AW5/AS5-1&gt;300%,"&gt;±300%",IF(AW5/AS5-1&lt;-300%,"&gt;±300%",AW5/AS5-1)))))</f>
        <v>-0.17877876136696158</v>
      </c>
      <c r="AY5" s="492">
        <f t="shared" ref="AY5:AY11" si="21">IF(ISERROR(AW5/AV5),"N/A",IF(AV5&lt;0,"N/A",IF(AW5&lt;0,"N/A",IF(AW5/AV5-1&gt;300%,"&gt;±300%",IF(AW5/AV5-1&lt;-300%,"&gt;±300%",AW5/AV5-1)))))</f>
        <v>-0.12577629611451291</v>
      </c>
      <c r="AZ5" s="4"/>
      <c r="BA5" s="13">
        <f>D5-BB5</f>
        <v>39.967975853743965</v>
      </c>
      <c r="BB5" s="13">
        <f>SUM(Q5:R5)</f>
        <v>57.541443836129432</v>
      </c>
      <c r="BC5" s="13">
        <f>SUM(S5:T5)</f>
        <v>64.384210130155637</v>
      </c>
      <c r="BD5" s="13">
        <f t="shared" si="7"/>
        <v>74.959394402741594</v>
      </c>
      <c r="BE5" s="13">
        <f t="shared" si="8"/>
        <v>62.673518556649086</v>
      </c>
      <c r="BF5" s="13">
        <f t="shared" si="9"/>
        <v>69.982837097995258</v>
      </c>
      <c r="BG5" s="13">
        <f t="shared" si="10"/>
        <v>66.094901703662188</v>
      </c>
      <c r="BH5" s="13">
        <f t="shared" si="11"/>
        <v>70.138354513768576</v>
      </c>
      <c r="BI5" s="13">
        <f t="shared" si="12"/>
        <v>64.539727545928969</v>
      </c>
      <c r="BJ5" s="13">
        <f t="shared" si="13"/>
        <v>74.648359571194931</v>
      </c>
      <c r="BK5" s="13">
        <f t="shared" si="14"/>
        <v>64.741085042438314</v>
      </c>
      <c r="BL5" s="13">
        <f t="shared" si="15"/>
        <v>71.318303031757168</v>
      </c>
      <c r="BM5" s="13">
        <f t="shared" si="16"/>
        <v>42.418244164435229</v>
      </c>
      <c r="BN5" s="13">
        <f t="shared" si="17"/>
        <v>60.169661299096319</v>
      </c>
      <c r="BO5" s="13">
        <f t="shared" si="18"/>
        <v>68.528675256981671</v>
      </c>
      <c r="BP5" s="13">
        <f>SUM(AS5:AT5)</f>
        <v>76.985650399437915</v>
      </c>
      <c r="BQ5" s="7">
        <f t="shared" si="19"/>
        <v>62.395700882114156</v>
      </c>
      <c r="BR5" s="492">
        <f t="shared" ref="BR5:BR42" si="22">IF(ISERROR(BQ5/BO5),"N/A",IF(BO5&lt;0,"N/A",IF(BQ5&lt;0,"N/A",IF(BQ5/BO5-1&gt;300%,"&gt;±300%",IF(BQ5/BO5-1&lt;-300%,"&gt;±300%",BQ5/BO5-1)))))</f>
        <v>-8.9495008503650997E-2</v>
      </c>
      <c r="BS5" s="492">
        <f>IF(ISERROR(BQ5/BP5),"N/A",IF(BP5&lt;0,"N/A",IF(BQ5&lt;0,"N/A",IF(BQ5/BP5-1&gt;300%,"&gt;±300%",IF(BQ5/BP5-1&lt;-300%,"&gt;±300%",BQ5/BP5-1)))))</f>
        <v>-0.18951518161662873</v>
      </c>
      <c r="BT5" s="19"/>
      <c r="BU5" s="9">
        <f t="shared" ref="BU5:BU42" si="23">SUM(AT5:AW5)</f>
        <v>132.70236711932208</v>
      </c>
    </row>
    <row r="6" spans="1:73" x14ac:dyDescent="0.45">
      <c r="A6" s="10"/>
      <c r="B6" s="10" t="s">
        <v>8</v>
      </c>
      <c r="C6" s="7">
        <f>'Table 1(Q3''22)'!C6/32.15074</f>
        <v>12.596910677639146</v>
      </c>
      <c r="D6" s="7">
        <f>'Table 1(Q3''22)'!D6/32.15074</f>
        <v>12.596910677639146</v>
      </c>
      <c r="E6" s="7">
        <f>'Table 1(Q3''22)'!E6/32.15074</f>
        <v>12.596910677639146</v>
      </c>
      <c r="F6" s="7">
        <f>'Table 1(Q3''22)'!F6/32.15074</f>
        <v>15.240706745785634</v>
      </c>
      <c r="G6" s="7">
        <f>'Table 1(Q3''22)'!G6/32.15074</f>
        <v>14.929671914238989</v>
      </c>
      <c r="H6" s="7">
        <f>'Table 1(Q3''22)'!H6/32.15074</f>
        <v>14.46311966691902</v>
      </c>
      <c r="I6" s="7">
        <f>'Table 1(Q3''22)'!I6/32.15074</f>
        <v>14.239840202744945</v>
      </c>
      <c r="J6" s="7">
        <f>'Table 1(Q3''22)'!J6/32.15074</f>
        <v>13.922568500756128</v>
      </c>
      <c r="K6" s="7">
        <f>'Table 1(Q3''22)'!K6/32.15074</f>
        <v>15.089911460824855</v>
      </c>
      <c r="L6" s="7">
        <f>'Table 1(Q3''22)'!L6/32.15074</f>
        <v>14.869063167850554</v>
      </c>
      <c r="M6" s="7">
        <f>'Table 1(Q3''22)'!M6/32.15074</f>
        <v>15.604853148286093</v>
      </c>
      <c r="N6" s="26">
        <f t="shared" ref="N6:O42" si="24">IF(ISERROR(L6/K6),"N/A",IF(K6&lt;0,"N/A",IF(L6&lt;0,"N/A",IF(L6/K6-1&gt;300%,"&gt;±300%",IF(L6/K6-1&lt;-300%,"&gt;±300%",L6/K6-1)))))</f>
        <v>-1.463549296148281E-2</v>
      </c>
      <c r="O6" s="26">
        <f t="shared" si="24"/>
        <v>4.948462267793996E-2</v>
      </c>
      <c r="P6" s="36"/>
      <c r="Q6" s="13">
        <f>'Table 1(Q3''22)'!Q6/32.15074</f>
        <v>2.9548308996931332</v>
      </c>
      <c r="R6" s="13">
        <f>'Table 1(Q3''22)'!R6/32.15074</f>
        <v>2.9548308996931332</v>
      </c>
      <c r="S6" s="13">
        <f>'Table 1(Q3''22)'!S6/32.15074</f>
        <v>2.9548308996931332</v>
      </c>
      <c r="T6" s="13">
        <f>'Table 1(Q3''22)'!T6/32.15074</f>
        <v>2.4882786523731646</v>
      </c>
      <c r="U6" s="13">
        <f>'Table 1(Q3''22)'!U6/32.15074</f>
        <v>3.5769005627864243</v>
      </c>
      <c r="V6" s="13">
        <f>'Table 1(Q3''22)'!V6/32.15074</f>
        <v>3.4213831470131013</v>
      </c>
      <c r="W6" s="13">
        <f>'Table 1(Q3''22)'!W6/32.15074</f>
        <v>4.0434528101063929</v>
      </c>
      <c r="X6" s="13">
        <f>'Table 1(Q3''22)'!X6/32.15074</f>
        <v>3.7324179785597473</v>
      </c>
      <c r="Y6" s="13">
        <f>'Table 1(Q3''22)'!Y6/32.15074</f>
        <v>3.7324179785597473</v>
      </c>
      <c r="Z6" s="13">
        <f>'Table 1(Q3''22)'!Z6/32.15074</f>
        <v>3.7324179785597473</v>
      </c>
      <c r="AA6" s="13">
        <f>'Table 1(Q3''22)'!AA6/32.15074</f>
        <v>3.5769005627864243</v>
      </c>
      <c r="AB6" s="13">
        <f>'Table 1(Q3''22)'!AB6/32.15074</f>
        <v>3.8879353943330699</v>
      </c>
      <c r="AC6" s="13">
        <f>'Table 1(Q3''22)'!AC6/32.15074</f>
        <v>3.1103483154664557</v>
      </c>
      <c r="AD6" s="13">
        <f>'Table 1(Q3''22)'!AD6/32.15074</f>
        <v>4.354487641653038</v>
      </c>
      <c r="AE6" s="13">
        <f>'Table 1(Q3''22)'!AE6/32.15074</f>
        <v>3.5769005627864243</v>
      </c>
      <c r="AF6" s="13">
        <f>'Table 1(Q3''22)'!AF6/32.15074</f>
        <v>3.5769005627864243</v>
      </c>
      <c r="AG6" s="13">
        <f>'Table 1(Q3''22)'!AG6/32.15074</f>
        <v>3.7324179785597473</v>
      </c>
      <c r="AH6" s="13">
        <f>'Table 1(Q3''22)'!AH6/32.15074</f>
        <v>3.7324179785597473</v>
      </c>
      <c r="AI6" s="13">
        <f>'Table 1(Q3''22)'!AI6/32.15074</f>
        <v>3.4667049126050227</v>
      </c>
      <c r="AJ6" s="13">
        <f>'Table 1(Q3''22)'!AJ6/32.15074</f>
        <v>3.6955420527836433</v>
      </c>
      <c r="AK6" s="13">
        <f>'Table 1(Q3''22)'!AK6/32.15074</f>
        <v>3.7033869556366028</v>
      </c>
      <c r="AL6" s="13">
        <f>'Table 1(Q3''22)'!AL6/32.15074</f>
        <v>3.3742062817196756</v>
      </c>
      <c r="AM6" s="13">
        <f>'Table 1(Q3''22)'!AM6/32.15074</f>
        <v>3.3482512679110878</v>
      </c>
      <c r="AN6" s="13">
        <f>'Table 1(Q3''22)'!AN6/32.15074</f>
        <v>3.4196663601124042</v>
      </c>
      <c r="AO6" s="13">
        <f>'Table 1(Q3''22)'!AO6/32.15074</f>
        <v>3.5889184881456617</v>
      </c>
      <c r="AP6" s="13">
        <f>'Table 1(Q3''22)'!AP6/32.15074</f>
        <v>3.5657323845869722</v>
      </c>
      <c r="AQ6" s="13">
        <f>'Table 1(Q3''22)'!AQ6/32.15074</f>
        <v>3.6652699698430973</v>
      </c>
      <c r="AR6" s="13">
        <f>'Table 1(Q3''22)'!AR6/32.15074</f>
        <v>3.8871446868646484</v>
      </c>
      <c r="AS6" s="13">
        <f>'Table 1(Q3''22)'!AS6/32.15074</f>
        <v>3.5936089322822924</v>
      </c>
      <c r="AT6" s="13">
        <f>'Table 1(Q3''22)'!AT6/32.15074</f>
        <v>3.9438878718348134</v>
      </c>
      <c r="AU6" s="13">
        <f>'Table 1(Q3''22)'!AU6/32.15074</f>
        <v>3.6387996804181046</v>
      </c>
      <c r="AV6" s="13">
        <f>'Table 1(Q3''22)'!AV6/32.15074</f>
        <v>3.8505314888020998</v>
      </c>
      <c r="AW6" s="13">
        <f>'Table 1(Q3''22)'!AW6/32.15074</f>
        <v>3.6553833719883393</v>
      </c>
      <c r="AX6" s="492">
        <f t="shared" si="20"/>
        <v>1.719008408263667E-2</v>
      </c>
      <c r="AY6" s="492">
        <f t="shared" si="21"/>
        <v>-5.0680826109662847E-2</v>
      </c>
      <c r="AZ6" s="4"/>
      <c r="BA6" s="13">
        <f t="shared" ref="BA6:BA10" si="25">D6-BB6</f>
        <v>6.6872488782528796</v>
      </c>
      <c r="BB6" s="13">
        <f t="shared" ref="BB6:BB10" si="26">SUM(Q6:R6)</f>
        <v>5.9096617993862663</v>
      </c>
      <c r="BC6" s="13">
        <f t="shared" si="6"/>
        <v>5.4431095520662982</v>
      </c>
      <c r="BD6" s="13">
        <f t="shared" si="7"/>
        <v>6.9982837097995256</v>
      </c>
      <c r="BE6" s="13">
        <f t="shared" si="8"/>
        <v>7.7758707886661398</v>
      </c>
      <c r="BF6" s="13">
        <f t="shared" si="9"/>
        <v>7.4648359571194947</v>
      </c>
      <c r="BG6" s="13">
        <f t="shared" si="10"/>
        <v>7.4648359571194938</v>
      </c>
      <c r="BH6" s="13">
        <f t="shared" si="11"/>
        <v>7.4648359571194938</v>
      </c>
      <c r="BI6" s="13">
        <f t="shared" si="12"/>
        <v>7.1538011255728486</v>
      </c>
      <c r="BJ6" s="13">
        <f t="shared" si="13"/>
        <v>7.4648359571194947</v>
      </c>
      <c r="BK6" s="13">
        <f t="shared" si="14"/>
        <v>7.1622469653886665</v>
      </c>
      <c r="BL6" s="13">
        <f t="shared" si="15"/>
        <v>7.0775932373562789</v>
      </c>
      <c r="BM6" s="13">
        <f>SUM(AM6:AN6)</f>
        <v>6.7679176280234916</v>
      </c>
      <c r="BN6" s="13">
        <f>SUM(AO6:AP6)</f>
        <v>7.1546508727326339</v>
      </c>
      <c r="BO6" s="13">
        <f>SUM(AQ6:AR6)</f>
        <v>7.5524146567077457</v>
      </c>
      <c r="BP6" s="13">
        <f>SUM(AS6:AT6)</f>
        <v>7.5374968041171062</v>
      </c>
      <c r="BQ6" s="7">
        <f t="shared" si="19"/>
        <v>7.489331169220204</v>
      </c>
      <c r="BR6" s="492">
        <f t="shared" si="22"/>
        <v>-8.3527574100441537E-3</v>
      </c>
      <c r="BS6" s="492">
        <f t="shared" ref="BS6:BS42" si="27">IF(ISERROR(BQ6/BP6),"N/A",IF(BP6&lt;0,"N/A",IF(BQ6&lt;0,"N/A",IF(BQ6/BP6-1&gt;300%,"&gt;±300%",IF(BQ6/BP6-1&lt;-300%,"&gt;±300%",BQ6/BP6-1)))))</f>
        <v>-6.3901366924087322E-3</v>
      </c>
      <c r="BT6" s="19"/>
      <c r="BU6" s="9">
        <f t="shared" si="23"/>
        <v>15.088602413043358</v>
      </c>
    </row>
    <row r="7" spans="1:73" x14ac:dyDescent="0.45">
      <c r="A7" s="10"/>
      <c r="B7" s="10" t="s">
        <v>15</v>
      </c>
      <c r="C7" s="7">
        <f>'Table 1(Q3''22)'!C7/32.15074</f>
        <v>11.041736519905918</v>
      </c>
      <c r="D7" s="7">
        <f>'Table 1(Q3''22)'!D7/32.15074</f>
        <v>12.285875846092502</v>
      </c>
      <c r="E7" s="7">
        <f>'Table 1(Q3''22)'!E7/32.15074</f>
        <v>11.352771351452564</v>
      </c>
      <c r="F7" s="7">
        <f>'Table 1(Q3''22)'!F7/32.15074</f>
        <v>12.130358430319179</v>
      </c>
      <c r="G7" s="7">
        <f>'Table 1(Q3''22)'!G7/32.15074</f>
        <v>11.197253935679241</v>
      </c>
      <c r="H7" s="7">
        <f>'Table 1(Q3''22)'!H7/32.15074</f>
        <v>10.730701688359273</v>
      </c>
      <c r="I7" s="7">
        <f>'Table 1(Q3''22)'!I7/32.15074</f>
        <v>11.083388482273858</v>
      </c>
      <c r="J7" s="7">
        <f>'Table 1(Q3''22)'!J7/32.15074</f>
        <v>10.488764799814872</v>
      </c>
      <c r="K7" s="7">
        <f>'Table 1(Q3''22)'!K7/32.15074</f>
        <v>8.4988028269333764</v>
      </c>
      <c r="L7" s="7">
        <f>'Table 1(Q3''22)'!L7/32.15074</f>
        <v>8.3700504305400258</v>
      </c>
      <c r="M7" s="7">
        <f>'Table 1(Q3''22)'!M7/32.15074</f>
        <v>9.9263451645470759</v>
      </c>
      <c r="N7" s="26">
        <f t="shared" si="24"/>
        <v>-1.5149474463076573E-2</v>
      </c>
      <c r="O7" s="26">
        <f t="shared" si="24"/>
        <v>0.18593612391253411</v>
      </c>
      <c r="P7" s="36"/>
      <c r="Q7" s="13">
        <f>'Table 1(Q3''22)'!Q7/32.15074</f>
        <v>3.2658657312397787</v>
      </c>
      <c r="R7" s="13">
        <f>'Table 1(Q3''22)'!R7/32.15074</f>
        <v>3.5769005627864243</v>
      </c>
      <c r="S7" s="13">
        <f>'Table 1(Q3''22)'!S7/32.15074</f>
        <v>3.1103483154664557</v>
      </c>
      <c r="T7" s="13">
        <f>'Table 1(Q3''22)'!T7/32.15074</f>
        <v>3.1103483154664557</v>
      </c>
      <c r="U7" s="13">
        <f>'Table 1(Q3''22)'!U7/32.15074</f>
        <v>2.7993134839198102</v>
      </c>
      <c r="V7" s="13">
        <f>'Table 1(Q3''22)'!V7/32.15074</f>
        <v>3.1103483154664557</v>
      </c>
      <c r="W7" s="13">
        <f>'Table 1(Q3''22)'!W7/32.15074</f>
        <v>3.1103483154664557</v>
      </c>
      <c r="X7" s="13">
        <f>'Table 1(Q3''22)'!X7/32.15074</f>
        <v>3.2658657312397787</v>
      </c>
      <c r="Y7" s="13">
        <f>'Table 1(Q3''22)'!Y7/32.15074</f>
        <v>3.1103483154664557</v>
      </c>
      <c r="Z7" s="13">
        <f>'Table 1(Q3''22)'!Z7/32.15074</f>
        <v>2.6437960681464876</v>
      </c>
      <c r="AA7" s="13">
        <f>'Table 1(Q3''22)'!AA7/32.15074</f>
        <v>2.9548308996931332</v>
      </c>
      <c r="AB7" s="13">
        <f>'Table 1(Q3''22)'!AB7/32.15074</f>
        <v>2.6437960681464876</v>
      </c>
      <c r="AC7" s="13">
        <f>'Table 1(Q3''22)'!AC7/32.15074</f>
        <v>2.9548308996931332</v>
      </c>
      <c r="AD7" s="13">
        <f>'Table 1(Q3''22)'!AD7/32.15074</f>
        <v>2.9548308996931332</v>
      </c>
      <c r="AE7" s="13">
        <f>'Table 1(Q3''22)'!AE7/32.15074</f>
        <v>2.7993134839198102</v>
      </c>
      <c r="AF7" s="13">
        <f>'Table 1(Q3''22)'!AF7/32.15074</f>
        <v>2.6437960681464876</v>
      </c>
      <c r="AG7" s="13">
        <f>'Table 1(Q3''22)'!AG7/32.15074</f>
        <v>2.7993134839198102</v>
      </c>
      <c r="AH7" s="13">
        <f>'Table 1(Q3''22)'!AH7/32.15074</f>
        <v>2.7993134839198102</v>
      </c>
      <c r="AI7" s="13">
        <f>'Table 1(Q3''22)'!AI7/32.15074</f>
        <v>2.6484460828143113</v>
      </c>
      <c r="AJ7" s="13">
        <f>'Table 1(Q3''22)'!AJ7/32.15074</f>
        <v>3.0666189953948182</v>
      </c>
      <c r="AK7" s="13">
        <f>'Table 1(Q3''22)'!AK7/32.15074</f>
        <v>2.4422150158907696</v>
      </c>
      <c r="AL7" s="13">
        <f>'Table 1(Q3''22)'!AL7/32.15074</f>
        <v>2.926108388173958</v>
      </c>
      <c r="AM7" s="13">
        <f>'Table 1(Q3''22)'!AM7/32.15074</f>
        <v>3.0439851299780694</v>
      </c>
      <c r="AN7" s="13">
        <f>'Table 1(Q3''22)'!AN7/32.15074</f>
        <v>2.7000643071421959</v>
      </c>
      <c r="AO7" s="13">
        <f>'Table 1(Q3''22)'!AO7/32.15074</f>
        <v>2.2024306936979214</v>
      </c>
      <c r="AP7" s="13">
        <f>'Table 1(Q3''22)'!AP7/32.15074</f>
        <v>2.5422846689966856</v>
      </c>
      <c r="AQ7" s="13">
        <f>'Table 1(Q3''22)'!AQ7/32.15074</f>
        <v>2.5929746334178696</v>
      </c>
      <c r="AR7" s="13">
        <f>'Table 1(Q3''22)'!AR7/32.15074</f>
        <v>2.3422862657091801</v>
      </c>
      <c r="AS7" s="13">
        <f>'Table 1(Q3''22)'!AS7/32.15074</f>
        <v>1.573821608791877</v>
      </c>
      <c r="AT7" s="13">
        <f>'Table 1(Q3''22)'!AT7/32.15074</f>
        <v>1.9897203190144503</v>
      </c>
      <c r="AU7" s="13">
        <f>'Table 1(Q3''22)'!AU7/32.15074</f>
        <v>2.0605589098799522</v>
      </c>
      <c r="AV7" s="13">
        <f>'Table 1(Q3''22)'!AV7/32.15074</f>
        <v>2.0272916179934182</v>
      </c>
      <c r="AW7" s="13">
        <f>'Table 1(Q3''22)'!AW7/32.15074</f>
        <v>2.0657904972792842</v>
      </c>
      <c r="AX7" s="492">
        <f t="shared" si="20"/>
        <v>0.31259507795490271</v>
      </c>
      <c r="AY7" s="492">
        <f t="shared" si="21"/>
        <v>1.8990301614314253E-2</v>
      </c>
      <c r="AZ7" s="4"/>
      <c r="BA7" s="13">
        <f t="shared" si="25"/>
        <v>5.4431095520662982</v>
      </c>
      <c r="BB7" s="13">
        <f t="shared" si="26"/>
        <v>6.8427662940262035</v>
      </c>
      <c r="BC7" s="13">
        <f t="shared" si="6"/>
        <v>6.2206966309329115</v>
      </c>
      <c r="BD7" s="13">
        <f t="shared" si="7"/>
        <v>5.9096617993862655</v>
      </c>
      <c r="BE7" s="13">
        <f t="shared" si="8"/>
        <v>6.3762140467062345</v>
      </c>
      <c r="BF7" s="13">
        <f t="shared" si="9"/>
        <v>5.7541443836129433</v>
      </c>
      <c r="BG7" s="13">
        <f t="shared" si="10"/>
        <v>5.5986269678396212</v>
      </c>
      <c r="BH7" s="13">
        <f t="shared" si="11"/>
        <v>5.9096617993862663</v>
      </c>
      <c r="BI7" s="13">
        <f t="shared" si="12"/>
        <v>5.4431095520662982</v>
      </c>
      <c r="BJ7" s="13">
        <f t="shared" si="13"/>
        <v>5.5986269678396203</v>
      </c>
      <c r="BK7" s="13">
        <f t="shared" si="14"/>
        <v>5.715065078209129</v>
      </c>
      <c r="BL7" s="13">
        <f t="shared" si="15"/>
        <v>5.3683234040647276</v>
      </c>
      <c r="BM7" s="13">
        <f t="shared" si="16"/>
        <v>5.7440494371202657</v>
      </c>
      <c r="BN7" s="13">
        <f t="shared" si="17"/>
        <v>4.744715362694607</v>
      </c>
      <c r="BO7" s="13">
        <f t="shared" si="18"/>
        <v>4.9352608991270497</v>
      </c>
      <c r="BP7" s="13">
        <f t="shared" ref="BP7:BP42" si="28">SUM(AS7:AT7)</f>
        <v>3.5635419278063276</v>
      </c>
      <c r="BQ7" s="7">
        <f t="shared" si="19"/>
        <v>4.0878505278733703</v>
      </c>
      <c r="BR7" s="492">
        <f t="shared" si="22"/>
        <v>-0.17170528338300606</v>
      </c>
      <c r="BS7" s="492">
        <f t="shared" si="27"/>
        <v>0.14713131224186293</v>
      </c>
      <c r="BT7" s="19"/>
      <c r="BU7" s="9">
        <f t="shared" si="23"/>
        <v>8.1433613441671042</v>
      </c>
    </row>
    <row r="8" spans="1:73" x14ac:dyDescent="0.45">
      <c r="A8" s="10"/>
      <c r="B8" s="10" t="s">
        <v>1</v>
      </c>
      <c r="C8" s="7">
        <f>'Table 1(Q3''22)'!C8/32.15074</f>
        <v>23.016577534451773</v>
      </c>
      <c r="D8" s="7">
        <f>'Table 1(Q3''22)'!D8/32.15074</f>
        <v>23.016577534451773</v>
      </c>
      <c r="E8" s="7">
        <f>'Table 1(Q3''22)'!E8/32.15074</f>
        <v>22.083473039811835</v>
      </c>
      <c r="F8" s="7">
        <f>'Table 1(Q3''22)'!F8/32.15074</f>
        <v>22.23899045558516</v>
      </c>
      <c r="G8" s="7">
        <f>'Table 1(Q3''22)'!G8/32.15074</f>
        <v>22.394507871358481</v>
      </c>
      <c r="H8" s="7">
        <f>'Table 1(Q3''22)'!H8/32.15074</f>
        <v>20.683816297851934</v>
      </c>
      <c r="I8" s="7">
        <f>'Table 1(Q3''22)'!I8/32.15074</f>
        <v>22.281879495553547</v>
      </c>
      <c r="J8" s="7">
        <f>'Table 1(Q3''22)'!J8/32.15074</f>
        <v>21.903597244376705</v>
      </c>
      <c r="K8" s="7">
        <f>'Table 1(Q3''22)'!K8/32.15074</f>
        <v>20.283309160039309</v>
      </c>
      <c r="L8" s="7">
        <f>'Table 1(Q3''22)'!L8/32.15074</f>
        <v>21.091999722060589</v>
      </c>
      <c r="M8" s="7">
        <f>'Table 1(Q3''22)'!M8/32.15074</f>
        <v>20.336067655057999</v>
      </c>
      <c r="N8" s="26">
        <f t="shared" si="24"/>
        <v>3.9869754764400245E-2</v>
      </c>
      <c r="O8" s="26">
        <f t="shared" si="24"/>
        <v>-3.5839753317080891E-2</v>
      </c>
      <c r="P8" s="36"/>
      <c r="Q8" s="13">
        <f>'Table 1(Q3''22)'!Q8/32.15074</f>
        <v>6.2206966309329115</v>
      </c>
      <c r="R8" s="13">
        <f>'Table 1(Q3''22)'!R8/32.15074</f>
        <v>5.4431095520662982</v>
      </c>
      <c r="S8" s="13">
        <f>'Table 1(Q3''22)'!S8/32.15074</f>
        <v>5.5986269678396203</v>
      </c>
      <c r="T8" s="13">
        <f>'Table 1(Q3''22)'!T8/32.15074</f>
        <v>5.9096617993862663</v>
      </c>
      <c r="U8" s="13">
        <f>'Table 1(Q3''22)'!U8/32.15074</f>
        <v>5.9096617993862663</v>
      </c>
      <c r="V8" s="13">
        <f>'Table 1(Q3''22)'!V8/32.15074</f>
        <v>4.9765573047463292</v>
      </c>
      <c r="W8" s="13">
        <f>'Table 1(Q3''22)'!W8/32.15074</f>
        <v>5.9096617993862663</v>
      </c>
      <c r="X8" s="13">
        <f>'Table 1(Q3''22)'!X8/32.15074</f>
        <v>5.5986269678396203</v>
      </c>
      <c r="Y8" s="13">
        <f>'Table 1(Q3''22)'!Y8/32.15074</f>
        <v>5.4431095520662982</v>
      </c>
      <c r="Z8" s="13">
        <f>'Table 1(Q3''22)'!Z8/32.15074</f>
        <v>5.2875921362929752</v>
      </c>
      <c r="AA8" s="13">
        <f>'Table 1(Q3''22)'!AA8/32.15074</f>
        <v>4.354487641653038</v>
      </c>
      <c r="AB8" s="13">
        <f>'Table 1(Q3''22)'!AB8/32.15074</f>
        <v>6.3762140467062345</v>
      </c>
      <c r="AC8" s="13">
        <f>'Table 1(Q3''22)'!AC8/32.15074</f>
        <v>5.7541443836129433</v>
      </c>
      <c r="AD8" s="13">
        <f>'Table 1(Q3''22)'!AD8/32.15074</f>
        <v>5.9096617993862663</v>
      </c>
      <c r="AE8" s="13">
        <f>'Table 1(Q3''22)'!AE8/32.15074</f>
        <v>4.354487641653038</v>
      </c>
      <c r="AF8" s="13">
        <f>'Table 1(Q3''22)'!AF8/32.15074</f>
        <v>6.2206966309329115</v>
      </c>
      <c r="AG8" s="13">
        <f>'Table 1(Q3''22)'!AG8/32.15074</f>
        <v>5.5986269678396203</v>
      </c>
      <c r="AH8" s="13">
        <f>'Table 1(Q3''22)'!AH8/32.15074</f>
        <v>4.510005057426361</v>
      </c>
      <c r="AI8" s="13">
        <f>'Table 1(Q3''22)'!AI8/32.15074</f>
        <v>6.3451105635515699</v>
      </c>
      <c r="AJ8" s="13">
        <f>'Table 1(Q3''22)'!AJ8/32.15074</f>
        <v>5.8720969338694742</v>
      </c>
      <c r="AK8" s="13">
        <f>'Table 1(Q3''22)'!AK8/32.15074</f>
        <v>5.4181187312383923</v>
      </c>
      <c r="AL8" s="13">
        <f>'Table 1(Q3''22)'!AL8/32.15074</f>
        <v>4.6465532668941103</v>
      </c>
      <c r="AM8" s="13">
        <f>'Table 1(Q3''22)'!AM8/32.15074</f>
        <v>4.6655224731996841</v>
      </c>
      <c r="AN8" s="13">
        <f>'Table 1(Q3''22)'!AN8/32.15074</f>
        <v>5.4585409152979496</v>
      </c>
      <c r="AO8" s="13">
        <f>'Table 1(Q3''22)'!AO8/32.15074</f>
        <v>6.1051007229390599</v>
      </c>
      <c r="AP8" s="13">
        <f>'Table 1(Q3''22)'!AP8/32.15074</f>
        <v>5.6744331329400106</v>
      </c>
      <c r="AQ8" s="13">
        <f>'Table 1(Q3''22)'!AQ8/32.15074</f>
        <v>5.7230409004582787</v>
      </c>
      <c r="AR8" s="13">
        <f>'Table 1(Q3''22)'!AR8/32.15074</f>
        <v>4.2607424624659584</v>
      </c>
      <c r="AS8" s="13">
        <f>'Table 1(Q3''22)'!AS8/32.15074</f>
        <v>4.7511561515789351</v>
      </c>
      <c r="AT8" s="13">
        <f>'Table 1(Q3''22)'!AT8/32.15074</f>
        <v>5.5483696455361375</v>
      </c>
      <c r="AU8" s="13">
        <f>'Table 1(Q3''22)'!AU8/32.15074</f>
        <v>5.069867754210323</v>
      </c>
      <c r="AV8" s="13">
        <f>'Table 1(Q3''22)'!AV8/32.15074</f>
        <v>5.007226058177908</v>
      </c>
      <c r="AW8" s="13">
        <f>'Table 1(Q3''22)'!AW8/32.15074</f>
        <v>5.559846713600213</v>
      </c>
      <c r="AX8" s="492">
        <f t="shared" si="20"/>
        <v>0.17020921565638902</v>
      </c>
      <c r="AY8" s="492">
        <f t="shared" si="21"/>
        <v>0.11036463083582038</v>
      </c>
      <c r="AZ8" s="4"/>
      <c r="BA8" s="13">
        <f>D8-BB8</f>
        <v>11.352771351452564</v>
      </c>
      <c r="BB8" s="13">
        <f t="shared" si="26"/>
        <v>11.66380618299921</v>
      </c>
      <c r="BC8" s="13">
        <f t="shared" si="6"/>
        <v>11.508288767225887</v>
      </c>
      <c r="BD8" s="13">
        <f t="shared" si="7"/>
        <v>10.886219104132596</v>
      </c>
      <c r="BE8" s="13">
        <f t="shared" si="8"/>
        <v>11.508288767225887</v>
      </c>
      <c r="BF8" s="13">
        <f t="shared" si="9"/>
        <v>10.730701688359273</v>
      </c>
      <c r="BG8" s="13">
        <f t="shared" si="10"/>
        <v>10.730701688359272</v>
      </c>
      <c r="BH8" s="13">
        <f t="shared" si="11"/>
        <v>11.66380618299921</v>
      </c>
      <c r="BI8" s="13">
        <f t="shared" si="12"/>
        <v>10.57518427258595</v>
      </c>
      <c r="BJ8" s="13">
        <f t="shared" si="13"/>
        <v>10.108632025265981</v>
      </c>
      <c r="BK8" s="13">
        <f t="shared" si="14"/>
        <v>12.217207497421043</v>
      </c>
      <c r="BL8" s="13">
        <f t="shared" si="15"/>
        <v>10.064671998132503</v>
      </c>
      <c r="BM8" s="13">
        <f t="shared" si="16"/>
        <v>10.124063388497634</v>
      </c>
      <c r="BN8" s="13">
        <f t="shared" si="17"/>
        <v>11.77953385587907</v>
      </c>
      <c r="BO8" s="13">
        <f t="shared" si="18"/>
        <v>9.9837833629242372</v>
      </c>
      <c r="BP8" s="13">
        <f t="shared" si="28"/>
        <v>10.299525797115074</v>
      </c>
      <c r="BQ8" s="7">
        <f t="shared" si="19"/>
        <v>10.077093812388231</v>
      </c>
      <c r="BR8" s="492">
        <f t="shared" si="22"/>
        <v>9.3462013419192136E-3</v>
      </c>
      <c r="BS8" s="492">
        <f t="shared" si="27"/>
        <v>-2.1596332599035373E-2</v>
      </c>
      <c r="BT8" s="19"/>
      <c r="BU8" s="9">
        <f t="shared" si="23"/>
        <v>21.185310171524581</v>
      </c>
    </row>
    <row r="9" spans="1:73" x14ac:dyDescent="0.45">
      <c r="A9" s="28"/>
      <c r="B9" s="29" t="s">
        <v>2</v>
      </c>
      <c r="C9" s="610">
        <f>'Table 1(Q3''22)'!C9/32.15074</f>
        <v>6.6872488782528805</v>
      </c>
      <c r="D9" s="610">
        <f>'Table 1(Q3''22)'!D9/32.15074</f>
        <v>6.2206966309329115</v>
      </c>
      <c r="E9" s="610">
        <f>'Table 1(Q3''22)'!E9/32.15074</f>
        <v>6.2206966309329115</v>
      </c>
      <c r="F9" s="610">
        <f>'Table 1(Q3''22)'!F9/32.15074</f>
        <v>5.7541443836129433</v>
      </c>
      <c r="G9" s="610">
        <f>'Table 1(Q3''22)'!G9/32.15074</f>
        <v>5.7541443836129433</v>
      </c>
      <c r="H9" s="610">
        <f>'Table 1(Q3''22)'!H9/32.15074</f>
        <v>5.5986269678396203</v>
      </c>
      <c r="I9" s="610">
        <f>'Table 1(Q3''22)'!I9/32.15074</f>
        <v>5.2918690025106816</v>
      </c>
      <c r="J9" s="610">
        <f>'Table 1(Q3''22)'!J9/32.15074</f>
        <v>6.2815885183582019</v>
      </c>
      <c r="K9" s="610">
        <f>'Table 1(Q3''22)'!K9/32.15074</f>
        <v>6.4604732053122023</v>
      </c>
      <c r="L9" s="610">
        <f>'Table 1(Q3''22)'!L9/32.15074</f>
        <v>6.3767764016844692</v>
      </c>
      <c r="M9" s="610">
        <f>'Table 1(Q3''22)'!M9/32.15074</f>
        <v>6.3695254263644197</v>
      </c>
      <c r="N9" s="598">
        <f t="shared" si="24"/>
        <v>-1.2955212562279828E-2</v>
      </c>
      <c r="O9" s="598">
        <f t="shared" si="24"/>
        <v>-1.1370910415071656E-3</v>
      </c>
      <c r="P9" s="36"/>
      <c r="Q9" s="611">
        <f>'Table 1(Q3''22)'!Q9/32.15074</f>
        <v>1.3996567419599051</v>
      </c>
      <c r="R9" s="611">
        <f>'Table 1(Q3''22)'!R9/32.15074</f>
        <v>1.5551741577332279</v>
      </c>
      <c r="S9" s="611">
        <f>'Table 1(Q3''22)'!S9/32.15074</f>
        <v>1.3996567419599051</v>
      </c>
      <c r="T9" s="611">
        <f>'Table 1(Q3''22)'!T9/32.15074</f>
        <v>1.3996567419599051</v>
      </c>
      <c r="U9" s="611">
        <f>'Table 1(Q3''22)'!U9/32.15074</f>
        <v>1.3996567419599051</v>
      </c>
      <c r="V9" s="611">
        <f>'Table 1(Q3''22)'!V9/32.15074</f>
        <v>1.5551741577332279</v>
      </c>
      <c r="W9" s="611">
        <f>'Table 1(Q3''22)'!W9/32.15074</f>
        <v>1.2441393261865823</v>
      </c>
      <c r="X9" s="611">
        <f>'Table 1(Q3''22)'!X9/32.15074</f>
        <v>1.3996567419599051</v>
      </c>
      <c r="Y9" s="611">
        <f>'Table 1(Q3''22)'!Y9/32.15074</f>
        <v>1.3996567419599051</v>
      </c>
      <c r="Z9" s="611">
        <f>'Table 1(Q3''22)'!Z9/32.15074</f>
        <v>1.5551741577332279</v>
      </c>
      <c r="AA9" s="611">
        <f>'Table 1(Q3''22)'!AA9/32.15074</f>
        <v>1.3996567419599051</v>
      </c>
      <c r="AB9" s="611">
        <f>'Table 1(Q3''22)'!AB9/32.15074</f>
        <v>1.3996567419599051</v>
      </c>
      <c r="AC9" s="611">
        <f>'Table 1(Q3''22)'!AC9/32.15074</f>
        <v>1.3996567419599051</v>
      </c>
      <c r="AD9" s="611">
        <f>'Table 1(Q3''22)'!AD9/32.15074</f>
        <v>1.3996567419599051</v>
      </c>
      <c r="AE9" s="611">
        <f>'Table 1(Q3''22)'!AE9/32.15074</f>
        <v>1.2441393261865823</v>
      </c>
      <c r="AF9" s="611">
        <f>'Table 1(Q3''22)'!AF9/32.15074</f>
        <v>1.3996567419599051</v>
      </c>
      <c r="AG9" s="611">
        <f>'Table 1(Q3''22)'!AG9/32.15074</f>
        <v>1.3996567419599051</v>
      </c>
      <c r="AH9" s="611">
        <f>'Table 1(Q3''22)'!AH9/32.15074</f>
        <v>1.2441393261865823</v>
      </c>
      <c r="AI9" s="611">
        <f>'Table 1(Q3''22)'!AI9/32.15074</f>
        <v>1.422270457170506</v>
      </c>
      <c r="AJ9" s="611">
        <f>'Table 1(Q3''22)'!AJ9/32.15074</f>
        <v>1.2753802389453579</v>
      </c>
      <c r="AK9" s="611">
        <f>'Table 1(Q3''22)'!AK9/32.15074</f>
        <v>1.2778715195130836</v>
      </c>
      <c r="AL9" s="611">
        <f>'Table 1(Q3''22)'!AL9/32.15074</f>
        <v>1.3163467868817351</v>
      </c>
      <c r="AM9" s="611">
        <f>'Table 1(Q3''22)'!AM9/32.15074</f>
        <v>1.5508221874661345</v>
      </c>
      <c r="AN9" s="611">
        <f>'Table 1(Q3''22)'!AN9/32.15074</f>
        <v>1.5282585315907176</v>
      </c>
      <c r="AO9" s="611">
        <f>'Table 1(Q3''22)'!AO9/32.15074</f>
        <v>1.6069572731468993</v>
      </c>
      <c r="AP9" s="611">
        <f>'Table 1(Q3''22)'!AP9/32.15074</f>
        <v>1.5955505261544505</v>
      </c>
      <c r="AQ9" s="611">
        <f>'Table 1(Q3''22)'!AQ9/32.15074</f>
        <v>1.6059435513845035</v>
      </c>
      <c r="AR9" s="611">
        <f>'Table 1(Q3''22)'!AR9/32.15074</f>
        <v>1.6472520873622136</v>
      </c>
      <c r="AS9" s="611">
        <f>'Table 1(Q3''22)'!AS9/32.15074</f>
        <v>1.5927354572628751</v>
      </c>
      <c r="AT9" s="611">
        <f>'Table 1(Q3''22)'!AT9/32.15074</f>
        <v>1.6145421093026107</v>
      </c>
      <c r="AU9" s="611">
        <f>'Table 1(Q3''22)'!AU9/32.15074</f>
        <v>1.5362981870787364</v>
      </c>
      <c r="AV9" s="611">
        <f>'Table 1(Q3''22)'!AV9/32.15074</f>
        <v>1.6039638146817092</v>
      </c>
      <c r="AW9" s="611">
        <f>'Table 1(Q3''22)'!AW9/32.15074</f>
        <v>1.6035796866647491</v>
      </c>
      <c r="AX9" s="612">
        <f t="shared" si="20"/>
        <v>6.8085565323634523E-3</v>
      </c>
      <c r="AY9" s="612">
        <f t="shared" si="21"/>
        <v>-2.3948671001428057E-4</v>
      </c>
      <c r="AZ9" s="4"/>
      <c r="BA9" s="611">
        <f t="shared" si="25"/>
        <v>3.2658657312397787</v>
      </c>
      <c r="BB9" s="611">
        <f t="shared" si="26"/>
        <v>2.9548308996931327</v>
      </c>
      <c r="BC9" s="611">
        <f t="shared" si="6"/>
        <v>2.7993134839198102</v>
      </c>
      <c r="BD9" s="611">
        <f t="shared" si="7"/>
        <v>2.9548308996931327</v>
      </c>
      <c r="BE9" s="611">
        <f t="shared" si="8"/>
        <v>2.6437960681464876</v>
      </c>
      <c r="BF9" s="611">
        <f t="shared" si="9"/>
        <v>2.9548308996931327</v>
      </c>
      <c r="BG9" s="611">
        <f t="shared" si="10"/>
        <v>2.7993134839198102</v>
      </c>
      <c r="BH9" s="611">
        <f t="shared" si="11"/>
        <v>2.7993134839198102</v>
      </c>
      <c r="BI9" s="611">
        <f t="shared" si="12"/>
        <v>2.6437960681464876</v>
      </c>
      <c r="BJ9" s="611">
        <f t="shared" si="13"/>
        <v>2.6437960681464876</v>
      </c>
      <c r="BK9" s="611">
        <f t="shared" si="14"/>
        <v>2.6976506961158639</v>
      </c>
      <c r="BL9" s="611">
        <f t="shared" si="15"/>
        <v>2.5942183063948185</v>
      </c>
      <c r="BM9" s="611">
        <f t="shared" si="16"/>
        <v>3.0790807190568521</v>
      </c>
      <c r="BN9" s="611">
        <f t="shared" si="17"/>
        <v>3.2025077993013498</v>
      </c>
      <c r="BO9" s="611">
        <f t="shared" si="18"/>
        <v>3.2531956387467171</v>
      </c>
      <c r="BP9" s="611">
        <f t="shared" si="28"/>
        <v>3.2072775665654856</v>
      </c>
      <c r="BQ9" s="611">
        <f t="shared" si="19"/>
        <v>3.1402620017604459</v>
      </c>
      <c r="BR9" s="492">
        <f t="shared" si="22"/>
        <v>-3.4714677359452772E-2</v>
      </c>
      <c r="BS9" s="492">
        <f>IF(ISERROR(BQ9/BP9),"N/A",IF(BP9&lt;0,"N/A",IF(BQ9&lt;0,"N/A",IF(BQ9/BP9-1&gt;300%,"&gt;±300%",IF(BQ9/BP9-1&lt;-300%,"&gt;±300%",BQ9/BP9-1)))))</f>
        <v>-2.0894844120648792E-2</v>
      </c>
      <c r="BT9" s="235"/>
      <c r="BU9" s="9">
        <f t="shared" si="23"/>
        <v>6.3583837977278055</v>
      </c>
    </row>
    <row r="10" spans="1:73" x14ac:dyDescent="0.45">
      <c r="A10" s="90" t="s">
        <v>36</v>
      </c>
      <c r="C10" s="7">
        <f>'Table 1(Q3''22)'!C10/32.15074</f>
        <v>-6.6872488782528805</v>
      </c>
      <c r="D10" s="7">
        <f>'Table 1(Q3''22)'!D10/32.15074</f>
        <v>10.886219104132596</v>
      </c>
      <c r="E10" s="7">
        <f>'Table 1(Q3''22)'!E10/32.15074</f>
        <v>0.93310449463993683</v>
      </c>
      <c r="F10" s="7">
        <f>'Table 1(Q3''22)'!F10/32.15074</f>
        <v>0.93310449463993683</v>
      </c>
      <c r="G10" s="7">
        <f>'Table 1(Q3''22)'!G10/32.15074</f>
        <v>0.93310449463993683</v>
      </c>
      <c r="H10" s="7">
        <f>'Table 1(Q3''22)'!H10/32.15074</f>
        <v>0.31103483154664557</v>
      </c>
      <c r="I10" s="7">
        <f>'Table 1(Q3''22)'!I10/32.15074</f>
        <v>6.3929241357565614E-2</v>
      </c>
      <c r="J10" s="7">
        <f>'Table 1(Q3''22)'!J10/32.15074</f>
        <v>-2.6013618182910201</v>
      </c>
      <c r="K10" s="7">
        <f>'Table 1(Q3''22)'!K10/32.15074</f>
        <v>-2.8910338049768805</v>
      </c>
      <c r="L10" s="7">
        <f>'Table 1(Q3''22)'!L10/32.15074</f>
        <v>-0.17055624201167754</v>
      </c>
      <c r="M10" s="7">
        <f>'Table 1(Q3''22)'!M10/32.15074</f>
        <v>0</v>
      </c>
      <c r="N10" s="32" t="str">
        <f t="shared" si="24"/>
        <v>N/A</v>
      </c>
      <c r="O10" s="539" t="str">
        <f t="shared" si="24"/>
        <v>N/A</v>
      </c>
      <c r="P10" s="36"/>
      <c r="Q10" s="13">
        <f>'Table 1(Q3''22)'!Q10/32.15074</f>
        <v>2.0217264050531965</v>
      </c>
      <c r="R10" s="13">
        <f>'Table 1(Q3''22)'!R10/32.15074</f>
        <v>-1.2441393261865823</v>
      </c>
      <c r="S10" s="13">
        <f>'Table 1(Q3''22)'!S10/32.15074</f>
        <v>1.8662089892798737</v>
      </c>
      <c r="T10" s="13">
        <f>'Table 1(Q3''22)'!T10/32.15074</f>
        <v>-0.15551741577332279</v>
      </c>
      <c r="U10" s="13">
        <f>'Table 1(Q3''22)'!U10/32.15074</f>
        <v>0.77758707886661393</v>
      </c>
      <c r="V10" s="13">
        <f>'Table 1(Q3''22)'!V10/32.15074</f>
        <v>-1.3996567419599051</v>
      </c>
      <c r="W10" s="13">
        <f>'Table 1(Q3''22)'!W10/32.15074</f>
        <v>4.6655224731996841</v>
      </c>
      <c r="X10" s="13">
        <f>'Table 1(Q3''22)'!X10/32.15074</f>
        <v>1.8662089892798737</v>
      </c>
      <c r="Y10" s="13">
        <f>'Table 1(Q3''22)'!Y10/32.15074</f>
        <v>-3.2658657312397787</v>
      </c>
      <c r="Z10" s="13">
        <f>'Table 1(Q3''22)'!Z10/32.15074</f>
        <v>-2.332761236599842</v>
      </c>
      <c r="AA10" s="13">
        <f>'Table 1(Q3''22)'!AA10/32.15074</f>
        <v>-1.8662089892798737</v>
      </c>
      <c r="AB10" s="13">
        <f>'Table 1(Q3''22)'!AB10/32.15074</f>
        <v>2.332761236599842</v>
      </c>
      <c r="AC10" s="13">
        <f>'Table 1(Q3''22)'!AC10/32.15074</f>
        <v>-0.31103483154664557</v>
      </c>
      <c r="AD10" s="13">
        <f>'Table 1(Q3''22)'!AD10/32.15074</f>
        <v>0.77758707886661393</v>
      </c>
      <c r="AE10" s="13">
        <f>'Table 1(Q3''22)'!AE10/32.15074</f>
        <v>-0.15551741577332279</v>
      </c>
      <c r="AF10" s="13">
        <f>'Table 1(Q3''22)'!AF10/32.15074</f>
        <v>1.7106915735065507</v>
      </c>
      <c r="AG10" s="13">
        <f>'Table 1(Q3''22)'!AG10/32.15074</f>
        <v>-0.62206966309329115</v>
      </c>
      <c r="AH10" s="13">
        <f>'Table 1(Q3''22)'!AH10/32.15074</f>
        <v>-0.62206966309329115</v>
      </c>
      <c r="AI10" s="13">
        <f>'Table 1(Q3''22)'!AI10/32.15074</f>
        <v>0.37911383045108288</v>
      </c>
      <c r="AJ10" s="13">
        <f>'Table 1(Q3''22)'!AJ10/32.15074</f>
        <v>-0.82289990360831655</v>
      </c>
      <c r="AK10" s="13">
        <f>'Table 1(Q3''22)'!AK10/32.15074</f>
        <v>-0.90638488924343696</v>
      </c>
      <c r="AL10" s="13">
        <f>'Table 1(Q3''22)'!AL10/32.15074</f>
        <v>1.4141002037582362</v>
      </c>
      <c r="AM10" s="13">
        <f>'Table 1(Q3''22)'!AM10/32.15074</f>
        <v>1.6717462334533422</v>
      </c>
      <c r="AN10" s="13">
        <f>'Table 1(Q3''22)'!AN10/32.15074</f>
        <v>0.77148924919577389</v>
      </c>
      <c r="AO10" s="13">
        <f>'Table 1(Q3''22)'!AO10/32.15074</f>
        <v>-3.4690730497866094</v>
      </c>
      <c r="AP10" s="13">
        <f>'Table 1(Q3''22)'!AP10/32.15074</f>
        <v>-1.575524251153527</v>
      </c>
      <c r="AQ10" s="13">
        <f>'Table 1(Q3''22)'!AQ10/32.15074</f>
        <v>-0.91142834659946159</v>
      </c>
      <c r="AR10" s="13">
        <f>'Table 1(Q3''22)'!AR10/32.15074</f>
        <v>0.56664649179947524</v>
      </c>
      <c r="AS10" s="13">
        <f>'Table 1(Q3''22)'!AS10/32.15074</f>
        <v>-1.3275701427521982</v>
      </c>
      <c r="AT10" s="13">
        <f>'Table 1(Q3''22)'!AT10/32.15074</f>
        <v>-1.2186818074246963</v>
      </c>
      <c r="AU10" s="13">
        <f>'Table 1(Q3''22)'!AU10/32.15074</f>
        <v>0.75235107087312669</v>
      </c>
      <c r="AV10" s="13">
        <f>'Table 1(Q3''22)'!AV10/32.15074</f>
        <v>-6.0153941588975614E-2</v>
      </c>
      <c r="AW10" s="13">
        <f>'Table 1(Q3''22)'!AW10/32.15074</f>
        <v>-1.3526332309817954</v>
      </c>
      <c r="AX10" s="492" t="str">
        <f t="shared" si="20"/>
        <v>N/A</v>
      </c>
      <c r="AY10" s="492" t="str">
        <f t="shared" si="21"/>
        <v>N/A</v>
      </c>
      <c r="AZ10" s="4"/>
      <c r="BA10" s="32">
        <f t="shared" si="25"/>
        <v>10.108632025265983</v>
      </c>
      <c r="BB10" s="32">
        <f t="shared" si="26"/>
        <v>0.77758707886661416</v>
      </c>
      <c r="BC10" s="32">
        <f t="shared" si="6"/>
        <v>1.7106915735065509</v>
      </c>
      <c r="BD10" s="32">
        <f t="shared" si="7"/>
        <v>-0.62206966309329115</v>
      </c>
      <c r="BE10" s="32">
        <f t="shared" si="8"/>
        <v>6.5317314624795575</v>
      </c>
      <c r="BF10" s="32">
        <f t="shared" si="9"/>
        <v>-5.5986269678396212</v>
      </c>
      <c r="BG10" s="32">
        <f t="shared" si="10"/>
        <v>0.46655224731996836</v>
      </c>
      <c r="BH10" s="32">
        <f t="shared" si="11"/>
        <v>0.46655224731996836</v>
      </c>
      <c r="BI10" s="32">
        <f t="shared" si="12"/>
        <v>1.5551741577332279</v>
      </c>
      <c r="BJ10" s="32">
        <f t="shared" si="13"/>
        <v>-1.2441393261865823</v>
      </c>
      <c r="BK10" s="32">
        <f t="shared" si="14"/>
        <v>-0.44378607315723367</v>
      </c>
      <c r="BL10" s="32">
        <f t="shared" si="15"/>
        <v>0.50771531451479923</v>
      </c>
      <c r="BM10" s="32">
        <f t="shared" si="16"/>
        <v>2.4432354826491158</v>
      </c>
      <c r="BN10" s="13">
        <f t="shared" si="17"/>
        <v>-5.0445973009401364</v>
      </c>
      <c r="BO10" s="13">
        <f t="shared" si="18"/>
        <v>-0.34478185479998635</v>
      </c>
      <c r="BP10" s="13">
        <f t="shared" si="28"/>
        <v>-2.5462519501768943</v>
      </c>
      <c r="BQ10" s="13">
        <f t="shared" si="19"/>
        <v>0.69219712928415111</v>
      </c>
      <c r="BR10" s="492" t="str">
        <f t="shared" si="22"/>
        <v>N/A</v>
      </c>
      <c r="BS10" s="9" t="str">
        <f t="shared" si="27"/>
        <v>N/A</v>
      </c>
      <c r="BT10" s="19"/>
      <c r="BU10" s="9">
        <f t="shared" si="23"/>
        <v>-1.8791179091223407</v>
      </c>
    </row>
    <row r="11" spans="1:73" x14ac:dyDescent="0.45">
      <c r="A11" s="33" t="s">
        <v>14</v>
      </c>
      <c r="B11" s="34"/>
      <c r="C11" s="560">
        <f t="shared" ref="C11:M11" si="29">C4+C10</f>
        <v>182.11089387056103</v>
      </c>
      <c r="D11" s="560">
        <f t="shared" si="29"/>
        <v>162.51569948312235</v>
      </c>
      <c r="E11" s="560">
        <f t="shared" si="29"/>
        <v>192.5305607273736</v>
      </c>
      <c r="F11" s="560">
        <f t="shared" si="29"/>
        <v>188.95366016458723</v>
      </c>
      <c r="G11" s="560">
        <f t="shared" si="29"/>
        <v>191.59745623273369</v>
      </c>
      <c r="H11" s="560">
        <f t="shared" si="29"/>
        <v>190.81986915386705</v>
      </c>
      <c r="I11" s="560">
        <f t="shared" si="29"/>
        <v>189.02029449863605</v>
      </c>
      <c r="J11" s="560">
        <f t="shared" si="29"/>
        <v>152.58306270854644</v>
      </c>
      <c r="K11" s="560">
        <f t="shared" si="29"/>
        <v>192.95578850455246</v>
      </c>
      <c r="L11" s="560">
        <f t="shared" si="29"/>
        <v>175.33259489001475</v>
      </c>
      <c r="M11" s="560">
        <f t="shared" si="29"/>
        <v>178.10847250259812</v>
      </c>
      <c r="N11" s="540">
        <f t="shared" si="24"/>
        <v>-9.1332806085379081E-2</v>
      </c>
      <c r="O11" s="540">
        <f t="shared" si="24"/>
        <v>1.5832068271873112E-2</v>
      </c>
      <c r="P11" s="36"/>
      <c r="Q11" s="560">
        <f t="shared" ref="Q11:AW11" si="30">Q4+Q10</f>
        <v>42.922806753437087</v>
      </c>
      <c r="R11" s="560">
        <f t="shared" si="30"/>
        <v>42.767289337663769</v>
      </c>
      <c r="S11" s="560">
        <f t="shared" si="30"/>
        <v>44.166946079623671</v>
      </c>
      <c r="T11" s="560">
        <f t="shared" si="30"/>
        <v>47.899364058183409</v>
      </c>
      <c r="U11" s="560">
        <f t="shared" si="30"/>
        <v>52.25385169983646</v>
      </c>
      <c r="V11" s="560">
        <f t="shared" si="30"/>
        <v>48.832468552823357</v>
      </c>
      <c r="W11" s="560">
        <f t="shared" si="30"/>
        <v>44.322463495396995</v>
      </c>
      <c r="X11" s="560">
        <f t="shared" si="30"/>
        <v>53.186956194476394</v>
      </c>
      <c r="Y11" s="560">
        <f t="shared" si="30"/>
        <v>47.121776979316799</v>
      </c>
      <c r="Z11" s="560">
        <f t="shared" si="30"/>
        <v>44.166946079623671</v>
      </c>
      <c r="AA11" s="560">
        <f t="shared" si="30"/>
        <v>42.456254506117119</v>
      </c>
      <c r="AB11" s="560">
        <f t="shared" si="30"/>
        <v>50.698677542103233</v>
      </c>
      <c r="AC11" s="560">
        <f t="shared" si="30"/>
        <v>48.36591630550339</v>
      </c>
      <c r="AD11" s="560">
        <f t="shared" si="30"/>
        <v>50.076607879009941</v>
      </c>
      <c r="AE11" s="560">
        <f t="shared" si="30"/>
        <v>40.279010685290608</v>
      </c>
      <c r="AF11" s="560">
        <f t="shared" si="30"/>
        <v>51.631782036743168</v>
      </c>
      <c r="AG11" s="560">
        <f t="shared" si="30"/>
        <v>51.165229789423194</v>
      </c>
      <c r="AH11" s="560">
        <f t="shared" si="30"/>
        <v>48.05488147395674</v>
      </c>
      <c r="AI11" s="560">
        <f t="shared" si="30"/>
        <v>41.274052767805294</v>
      </c>
      <c r="AJ11" s="560">
        <f t="shared" si="30"/>
        <v>50.815416438610484</v>
      </c>
      <c r="AK11" s="560">
        <f t="shared" si="30"/>
        <v>46.544100749005992</v>
      </c>
      <c r="AL11" s="560">
        <f t="shared" si="30"/>
        <v>50.386724543214306</v>
      </c>
      <c r="AM11" s="560">
        <f t="shared" si="30"/>
        <v>40.496098017299531</v>
      </c>
      <c r="AN11" s="560">
        <f t="shared" si="30"/>
        <v>30.080492802483061</v>
      </c>
      <c r="AO11" s="560">
        <f t="shared" si="30"/>
        <v>43.055298935867086</v>
      </c>
      <c r="AP11" s="560">
        <f t="shared" si="30"/>
        <v>38.951172952896741</v>
      </c>
      <c r="AQ11" s="560">
        <f t="shared" si="30"/>
        <v>44.646295573253745</v>
      </c>
      <c r="AR11" s="560">
        <f t="shared" si="30"/>
        <v>49.26225238643368</v>
      </c>
      <c r="AS11" s="560">
        <f t="shared" si="30"/>
        <v>47.54268721379438</v>
      </c>
      <c r="AT11" s="560">
        <f t="shared" si="30"/>
        <v>51.504553331070625</v>
      </c>
      <c r="AU11" s="560">
        <f t="shared" si="30"/>
        <v>40.359640106455636</v>
      </c>
      <c r="AV11" s="560">
        <f t="shared" si="30"/>
        <v>47.522795416184913</v>
      </c>
      <c r="AW11" s="560">
        <f t="shared" si="30"/>
        <v>42.211918082951414</v>
      </c>
      <c r="AX11" s="561">
        <f t="shared" si="20"/>
        <v>-0.11212595339575715</v>
      </c>
      <c r="AY11" s="561">
        <f t="shared" si="21"/>
        <v>-0.11175431257195712</v>
      </c>
      <c r="AZ11" s="4"/>
      <c r="BA11" s="34">
        <f t="shared" ref="BA11:BE11" si="31">BA4+BA10</f>
        <v>76.825603392021463</v>
      </c>
      <c r="BB11" s="34">
        <f t="shared" si="31"/>
        <v>85.690096091100855</v>
      </c>
      <c r="BC11" s="34">
        <f t="shared" si="31"/>
        <v>92.066310137807079</v>
      </c>
      <c r="BD11" s="34">
        <f t="shared" si="31"/>
        <v>101.08632025265982</v>
      </c>
      <c r="BE11" s="34">
        <f t="shared" si="31"/>
        <v>97.509419689873383</v>
      </c>
      <c r="BF11" s="34">
        <f>BF4+BF10</f>
        <v>91.288723058940477</v>
      </c>
      <c r="BG11" s="34">
        <f>BG4+BG10</f>
        <v>93.154932048220346</v>
      </c>
      <c r="BH11" s="34">
        <f t="shared" si="11"/>
        <v>98.442524184513331</v>
      </c>
      <c r="BI11" s="34">
        <f t="shared" si="12"/>
        <v>91.910792722033776</v>
      </c>
      <c r="BJ11" s="34">
        <f t="shared" si="13"/>
        <v>99.220111263379934</v>
      </c>
      <c r="BK11" s="34">
        <f t="shared" si="14"/>
        <v>92.089469206415771</v>
      </c>
      <c r="BL11" s="34">
        <f t="shared" si="15"/>
        <v>96.930825292220305</v>
      </c>
      <c r="BM11" s="34">
        <f t="shared" si="16"/>
        <v>70.576590819782595</v>
      </c>
      <c r="BN11" s="34">
        <f t="shared" si="17"/>
        <v>82.006471888763826</v>
      </c>
      <c r="BO11" s="34">
        <f t="shared" si="18"/>
        <v>93.908547959687425</v>
      </c>
      <c r="BP11" s="34">
        <f t="shared" si="28"/>
        <v>99.047240544865005</v>
      </c>
      <c r="BQ11" s="34">
        <f t="shared" si="19"/>
        <v>87.882435522640549</v>
      </c>
      <c r="BR11" s="561">
        <f t="shared" si="22"/>
        <v>-6.4170009737917977E-2</v>
      </c>
      <c r="BS11" s="561">
        <f t="shared" si="27"/>
        <v>-0.11272201992510011</v>
      </c>
      <c r="BT11" s="702"/>
      <c r="BU11" s="34">
        <f t="shared" si="23"/>
        <v>181.59890693666262</v>
      </c>
    </row>
    <row r="12" spans="1:73" x14ac:dyDescent="0.45">
      <c r="A12" s="23"/>
      <c r="B12" s="4"/>
      <c r="C12" s="4"/>
      <c r="D12" s="4"/>
      <c r="E12" s="4"/>
      <c r="F12" s="4"/>
      <c r="G12" s="4"/>
      <c r="H12" s="4"/>
      <c r="I12" s="4"/>
      <c r="J12" s="4"/>
      <c r="K12" s="4"/>
      <c r="L12" s="4"/>
      <c r="M12" s="4"/>
      <c r="N12" s="35"/>
      <c r="O12" s="541"/>
      <c r="P12" s="36"/>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492"/>
      <c r="AY12" s="492"/>
      <c r="AZ12" s="4"/>
      <c r="BA12" s="7"/>
      <c r="BB12" s="7"/>
      <c r="BC12" s="7"/>
      <c r="BD12" s="7"/>
      <c r="BE12" s="7"/>
      <c r="BF12" s="7"/>
      <c r="BG12" s="7"/>
      <c r="BH12" s="7"/>
      <c r="BI12" s="7"/>
      <c r="BJ12" s="7"/>
      <c r="BK12" s="7"/>
      <c r="BL12" s="7"/>
      <c r="BM12" s="7"/>
      <c r="BN12" s="7"/>
      <c r="BO12" s="7"/>
      <c r="BP12" s="7"/>
      <c r="BQ12" s="7"/>
      <c r="BR12" s="492"/>
      <c r="BS12" s="492"/>
      <c r="BT12" s="19"/>
      <c r="BU12" s="9">
        <f t="shared" si="23"/>
        <v>0</v>
      </c>
    </row>
    <row r="13" spans="1:73" x14ac:dyDescent="0.45">
      <c r="A13" s="23" t="s">
        <v>22</v>
      </c>
      <c r="B13" s="9"/>
      <c r="C13" s="554">
        <f t="shared" ref="C13:M13" si="32">SUM(C14:C16)</f>
        <v>62.206966309329118</v>
      </c>
      <c r="D13" s="554">
        <f t="shared" si="32"/>
        <v>63.91765788283567</v>
      </c>
      <c r="E13" s="554">
        <f t="shared" si="32"/>
        <v>53.497991026023044</v>
      </c>
      <c r="F13" s="554">
        <f t="shared" si="32"/>
        <v>57.852478667676081</v>
      </c>
      <c r="G13" s="554">
        <f t="shared" si="32"/>
        <v>59.563170241182632</v>
      </c>
      <c r="H13" s="554">
        <f t="shared" si="32"/>
        <v>60.807309567369209</v>
      </c>
      <c r="I13" s="554">
        <f t="shared" si="32"/>
        <v>66.372783305044052</v>
      </c>
      <c r="J13" s="554">
        <f t="shared" si="32"/>
        <v>60.014340944546674</v>
      </c>
      <c r="K13" s="554">
        <f t="shared" si="32"/>
        <v>60.242278584729355</v>
      </c>
      <c r="L13" s="554">
        <f t="shared" si="32"/>
        <v>51.897219627432563</v>
      </c>
      <c r="M13" s="554">
        <f t="shared" si="32"/>
        <v>54.120340272882451</v>
      </c>
      <c r="N13" s="492">
        <f t="shared" si="24"/>
        <v>-0.13852495545233512</v>
      </c>
      <c r="O13" s="492">
        <f t="shared" si="24"/>
        <v>4.2836989368786105E-2</v>
      </c>
      <c r="P13" s="36"/>
      <c r="Q13" s="555">
        <f t="shared" ref="Q13:AW13" si="33">SUM(Q14:Q16)</f>
        <v>17.573467982385473</v>
      </c>
      <c r="R13" s="555">
        <f t="shared" si="33"/>
        <v>14.774154498465666</v>
      </c>
      <c r="S13" s="555">
        <f t="shared" si="33"/>
        <v>13.530015172279082</v>
      </c>
      <c r="T13" s="555">
        <f t="shared" si="33"/>
        <v>14.774154498465666</v>
      </c>
      <c r="U13" s="555">
        <f t="shared" si="33"/>
        <v>12.907945509185792</v>
      </c>
      <c r="V13" s="555">
        <f t="shared" si="33"/>
        <v>11.508288767225888</v>
      </c>
      <c r="W13" s="555">
        <f t="shared" si="33"/>
        <v>12.2858758460925</v>
      </c>
      <c r="X13" s="555">
        <f t="shared" si="33"/>
        <v>14.929671914238988</v>
      </c>
      <c r="Y13" s="555">
        <f t="shared" si="33"/>
        <v>15.862776408878926</v>
      </c>
      <c r="Z13" s="555">
        <f t="shared" si="33"/>
        <v>14.307602251145696</v>
      </c>
      <c r="AA13" s="555">
        <f t="shared" si="33"/>
        <v>13.063462924959115</v>
      </c>
      <c r="AB13" s="555">
        <f t="shared" si="33"/>
        <v>14.929671914238988</v>
      </c>
      <c r="AC13" s="555">
        <f t="shared" si="33"/>
        <v>14.929671914238988</v>
      </c>
      <c r="AD13" s="555">
        <f t="shared" si="33"/>
        <v>15.707258993105601</v>
      </c>
      <c r="AE13" s="555">
        <f t="shared" si="33"/>
        <v>14.307602251145697</v>
      </c>
      <c r="AF13" s="555">
        <f t="shared" si="33"/>
        <v>14.929671914238989</v>
      </c>
      <c r="AG13" s="555">
        <f t="shared" si="33"/>
        <v>15.240706745785634</v>
      </c>
      <c r="AH13" s="555">
        <f t="shared" si="33"/>
        <v>15.396224161558957</v>
      </c>
      <c r="AI13" s="555">
        <f t="shared" si="33"/>
        <v>16.665814781764443</v>
      </c>
      <c r="AJ13" s="555">
        <f t="shared" si="33"/>
        <v>17.124250433413238</v>
      </c>
      <c r="AK13" s="555">
        <f t="shared" si="33"/>
        <v>16.198826537033543</v>
      </c>
      <c r="AL13" s="555">
        <f t="shared" si="33"/>
        <v>16.383891552832829</v>
      </c>
      <c r="AM13" s="555">
        <f t="shared" si="33"/>
        <v>13.752514866297201</v>
      </c>
      <c r="AN13" s="555">
        <f t="shared" si="33"/>
        <v>11.7285478883223</v>
      </c>
      <c r="AO13" s="555">
        <f t="shared" si="33"/>
        <v>16.831972106884351</v>
      </c>
      <c r="AP13" s="555">
        <f t="shared" si="33"/>
        <v>17.965911687531825</v>
      </c>
      <c r="AQ13" s="555">
        <f t="shared" si="33"/>
        <v>15.991083880798019</v>
      </c>
      <c r="AR13" s="555">
        <f t="shared" si="33"/>
        <v>16.209850364750501</v>
      </c>
      <c r="AS13" s="555">
        <f t="shared" si="33"/>
        <v>14.07079450782852</v>
      </c>
      <c r="AT13" s="555">
        <f t="shared" si="33"/>
        <v>13.970549831352301</v>
      </c>
      <c r="AU13" s="555">
        <f t="shared" si="33"/>
        <v>13.183562810747748</v>
      </c>
      <c r="AV13" s="555">
        <f t="shared" si="33"/>
        <v>13.668331757190474</v>
      </c>
      <c r="AW13" s="555">
        <f t="shared" si="33"/>
        <v>12.171946165208864</v>
      </c>
      <c r="AX13" s="492">
        <f t="shared" ref="AX13:AX16" si="34">IF(ISERROR(AW13/AS13),"N/A",IF(AS13&lt;0,"N/A",IF(AW13&lt;0,"N/A",IF(AW13/AS13-1&gt;300%,"&gt;±300%",IF(AW13/AS13-1&lt;-300%,"&gt;±300%",AW13/AS13-1)))))</f>
        <v>-0.1349496179169698</v>
      </c>
      <c r="AY13" s="492">
        <f t="shared" ref="AY13:AY16" si="35">IF(ISERROR(AW13/AV13),"N/A",IF(AV13&lt;0,"N/A",IF(AW13&lt;0,"N/A",IF(AW13/AV13-1&gt;300%,"&gt;±300%",IF(AW13/AV13-1&lt;-300%,"&gt;±300%",AW13/AV13-1)))))</f>
        <v>-0.10947829029642986</v>
      </c>
      <c r="AZ13" s="4"/>
      <c r="BA13" s="9">
        <f>SUM(BA14:BA16)</f>
        <v>31.57003540198453</v>
      </c>
      <c r="BB13" s="9">
        <f>SUM(BB14:BB16)</f>
        <v>32.347622480851143</v>
      </c>
      <c r="BC13" s="9">
        <f>SUM(S13:T13)</f>
        <v>28.304169670744749</v>
      </c>
      <c r="BD13" s="9">
        <f>SUM(U13:V13)</f>
        <v>24.416234276411679</v>
      </c>
      <c r="BE13" s="9">
        <f>SUM(W13:X13)</f>
        <v>27.215547760331489</v>
      </c>
      <c r="BF13" s="9">
        <f>SUM(Y13:Z13)</f>
        <v>30.170378660024621</v>
      </c>
      <c r="BG13" s="9">
        <f>SUM(AA13:AB13)</f>
        <v>27.993134839198103</v>
      </c>
      <c r="BH13" s="9">
        <f>SUM(AC13:AD13)</f>
        <v>30.636930907344588</v>
      </c>
      <c r="BI13" s="9">
        <f>SUM(AE13:AF13)</f>
        <v>29.237274165384687</v>
      </c>
      <c r="BJ13" s="9">
        <f>SUM(AG13:AH13)</f>
        <v>30.636930907344592</v>
      </c>
      <c r="BK13" s="9">
        <f>SUM(AI13:AJ13)</f>
        <v>33.790065215177677</v>
      </c>
      <c r="BL13" s="9">
        <f>SUM(AK13:AL13)</f>
        <v>32.582718089866376</v>
      </c>
      <c r="BM13" s="9">
        <f>SUM(AM13:AN13)</f>
        <v>25.481062754619501</v>
      </c>
      <c r="BN13" s="9">
        <f>SUM(AO13:AP13)</f>
        <v>34.79788379441618</v>
      </c>
      <c r="BO13" s="9">
        <f t="shared" ref="BO13:BO16" si="36">SUM(AQ13:AR13)</f>
        <v>32.200934245548524</v>
      </c>
      <c r="BP13" s="9">
        <f t="shared" si="28"/>
        <v>28.041344339180821</v>
      </c>
      <c r="BQ13" s="9">
        <f>AU13+AV13</f>
        <v>26.851894567938224</v>
      </c>
      <c r="BR13" s="492">
        <f t="shared" si="22"/>
        <v>-0.16611442502944629</v>
      </c>
      <c r="BS13" s="492">
        <f>IF(ISERROR(BQ13/BP13),"N/A",IF(BP13&lt;0,"N/A",IF(BQ13&lt;0,"N/A",IF(BQ13/BP13-1&gt;300%,"&gt;±300%",IF(BQ13/BP13-1&lt;-300%,"&gt;±300%",BQ13/BP13-1)))))</f>
        <v>-4.241771567209196E-2</v>
      </c>
      <c r="BT13" s="643"/>
      <c r="BU13" s="9">
        <f t="shared" si="23"/>
        <v>52.99439056449939</v>
      </c>
    </row>
    <row r="14" spans="1:73" x14ac:dyDescent="0.45">
      <c r="A14" s="7"/>
      <c r="B14" s="7" t="s">
        <v>4</v>
      </c>
      <c r="C14" s="7">
        <f>'Table 1(Q3''22)'!C14/32.15074</f>
        <v>34.835901133224304</v>
      </c>
      <c r="D14" s="7">
        <f>'Table 1(Q3''22)'!D14/32.15074</f>
        <v>39.034871359104024</v>
      </c>
      <c r="E14" s="7">
        <f>'Table 1(Q3''22)'!E14/32.15074</f>
        <v>36.857627538277505</v>
      </c>
      <c r="F14" s="7">
        <f>'Table 1(Q3''22)'!F14/32.15074</f>
        <v>37.635214617144115</v>
      </c>
      <c r="G14" s="7">
        <f>'Table 1(Q3''22)'!G14/32.15074</f>
        <v>41.212115179930542</v>
      </c>
      <c r="H14" s="7">
        <f>'Table 1(Q3''22)'!H14/32.15074</f>
        <v>44.166946079623671</v>
      </c>
      <c r="I14" s="7">
        <f>'Table 1(Q3''22)'!I14/32.15074</f>
        <v>49.408277028094652</v>
      </c>
      <c r="J14" s="7">
        <f>'Table 1(Q3''22)'!J14/32.15074</f>
        <v>44.838516110742667</v>
      </c>
      <c r="K14" s="7">
        <f>'Table 1(Q3''22)'!K14/32.15074</f>
        <v>45.046976039942535</v>
      </c>
      <c r="L14" s="7">
        <f>'Table 1(Q3''22)'!L14/32.15074</f>
        <v>38.191806137564257</v>
      </c>
      <c r="M14" s="7">
        <f>'Table 1(Q3''22)'!M14/32.15074</f>
        <v>40.081480144966704</v>
      </c>
      <c r="N14" s="26">
        <f t="shared" si="24"/>
        <v>-0.15217824824245463</v>
      </c>
      <c r="O14" s="26">
        <f t="shared" si="24"/>
        <v>4.9478519046624037E-2</v>
      </c>
      <c r="P14" s="36"/>
      <c r="Q14" s="7">
        <f>'Table 1(Q3''22)'!Q14/32.15074</f>
        <v>11.352771351452564</v>
      </c>
      <c r="R14" s="7">
        <f>'Table 1(Q3''22)'!R14/32.15074</f>
        <v>9.4865623621726911</v>
      </c>
      <c r="S14" s="7">
        <f>'Table 1(Q3''22)'!S14/32.15074</f>
        <v>9.7975971937193354</v>
      </c>
      <c r="T14" s="7">
        <f>'Table 1(Q3''22)'!T14/32.15074</f>
        <v>9.6420797779460141</v>
      </c>
      <c r="U14" s="7">
        <f>'Table 1(Q3''22)'!U14/32.15074</f>
        <v>9.1755275306260451</v>
      </c>
      <c r="V14" s="7">
        <f>'Table 1(Q3''22)'!V14/32.15074</f>
        <v>8.2424230359861088</v>
      </c>
      <c r="W14" s="7">
        <f>'Table 1(Q3''22)'!W14/32.15074</f>
        <v>8.7089752833060761</v>
      </c>
      <c r="X14" s="7">
        <f>'Table 1(Q3''22)'!X14/32.15074</f>
        <v>10.57518427258595</v>
      </c>
      <c r="Y14" s="7">
        <f>'Table 1(Q3''22)'!Y14/32.15074</f>
        <v>9.7975971937193354</v>
      </c>
      <c r="Z14" s="7">
        <f>'Table 1(Q3''22)'!Z14/32.15074</f>
        <v>8.7089752833060761</v>
      </c>
      <c r="AA14" s="7">
        <f>'Table 1(Q3''22)'!AA14/32.15074</f>
        <v>9.3310449463993681</v>
      </c>
      <c r="AB14" s="7">
        <f>'Table 1(Q3''22)'!AB14/32.15074</f>
        <v>10.264149441039304</v>
      </c>
      <c r="AC14" s="7">
        <f>'Table 1(Q3''22)'!AC14/32.15074</f>
        <v>10.264149441039304</v>
      </c>
      <c r="AD14" s="7">
        <f>'Table 1(Q3''22)'!AD14/32.15074</f>
        <v>11.352771351452564</v>
      </c>
      <c r="AE14" s="7">
        <f>'Table 1(Q3''22)'!AE14/32.15074</f>
        <v>10.264149441039304</v>
      </c>
      <c r="AF14" s="7">
        <f>'Table 1(Q3''22)'!AF14/32.15074</f>
        <v>10.730701688359273</v>
      </c>
      <c r="AG14" s="7">
        <f>'Table 1(Q3''22)'!AG14/32.15074</f>
        <v>11.352771351452564</v>
      </c>
      <c r="AH14" s="7">
        <f>'Table 1(Q3''22)'!AH14/32.15074</f>
        <v>11.819323598772533</v>
      </c>
      <c r="AI14" s="7">
        <f>'Table 1(Q3''22)'!AI14/32.15074</f>
        <v>12.362362672305077</v>
      </c>
      <c r="AJ14" s="7">
        <f>'Table 1(Q3''22)'!AJ14/32.15074</f>
        <v>12.906016302943758</v>
      </c>
      <c r="AK14" s="7">
        <f>'Table 1(Q3''22)'!AK14/32.15074</f>
        <v>12.069893751083509</v>
      </c>
      <c r="AL14" s="7">
        <f>'Table 1(Q3''22)'!AL14/32.15074</f>
        <v>12.070004301762307</v>
      </c>
      <c r="AM14" s="7">
        <f>'Table 1(Q3''22)'!AM14/32.15074</f>
        <v>11.068629729267847</v>
      </c>
      <c r="AN14" s="7">
        <f>'Table 1(Q3''22)'!AN14/32.15074</f>
        <v>8.2363052863062673</v>
      </c>
      <c r="AO14" s="7">
        <f>'Table 1(Q3''22)'!AO14/32.15074</f>
        <v>12.529975966734574</v>
      </c>
      <c r="AP14" s="7">
        <f>'Table 1(Q3''22)'!AP14/32.15074</f>
        <v>13.003605128433973</v>
      </c>
      <c r="AQ14" s="7">
        <f>'Table 1(Q3''22)'!AQ14/32.15074</f>
        <v>11.823295318540028</v>
      </c>
      <c r="AR14" s="7">
        <f>'Table 1(Q3''22)'!AR14/32.15074</f>
        <v>12.661636514941696</v>
      </c>
      <c r="AS14" s="7">
        <f>'Table 1(Q3''22)'!AS14/32.15074</f>
        <v>10.302129826864993</v>
      </c>
      <c r="AT14" s="7">
        <f>'Table 1(Q3''22)'!AT14/32.15074</f>
        <v>10.259914379595804</v>
      </c>
      <c r="AU14" s="7">
        <f>'Table 1(Q3''22)'!AU14/32.15074</f>
        <v>9.5887662893401018</v>
      </c>
      <c r="AV14" s="7">
        <f>'Table 1(Q3''22)'!AV14/32.15074</f>
        <v>10.27256842047629</v>
      </c>
      <c r="AW14" s="7">
        <f>'Table 1(Q3''22)'!AW14/32.15074</f>
        <v>8.8520338469343027</v>
      </c>
      <c r="AX14" s="492">
        <f t="shared" si="34"/>
        <v>-0.14075691185227124</v>
      </c>
      <c r="AY14" s="492">
        <f t="shared" si="35"/>
        <v>-0.13828426498580804</v>
      </c>
      <c r="AZ14" s="4"/>
      <c r="BA14" s="13">
        <f>D14-BB14</f>
        <v>18.195537645478769</v>
      </c>
      <c r="BB14" s="13">
        <f>SUM(Q14:R14)</f>
        <v>20.839333713625255</v>
      </c>
      <c r="BC14" s="13">
        <f>SUM(S14:T14)</f>
        <v>19.439676971665349</v>
      </c>
      <c r="BD14" s="13">
        <f>SUM(U14:V14)</f>
        <v>17.417950566612156</v>
      </c>
      <c r="BE14" s="13">
        <f>SUM(W14:X14)</f>
        <v>19.284159555892025</v>
      </c>
      <c r="BF14" s="13">
        <f>SUM(Y14:Z14)</f>
        <v>18.506572477025411</v>
      </c>
      <c r="BG14" s="13">
        <f>SUM(AA14:AB14)</f>
        <v>19.595194387438674</v>
      </c>
      <c r="BH14" s="13">
        <f>SUM(AC14:AD14)</f>
        <v>21.616920792491868</v>
      </c>
      <c r="BI14" s="13">
        <f>SUM(AE14:AF14)</f>
        <v>20.994851129398576</v>
      </c>
      <c r="BJ14" s="13">
        <f>SUM(AG14:AH14)</f>
        <v>23.172094950225095</v>
      </c>
      <c r="BK14" s="13">
        <f>SUM(AI14:AJ14)</f>
        <v>25.268378975248837</v>
      </c>
      <c r="BL14" s="13">
        <f>SUM(AK14:AL14)</f>
        <v>24.139898052845815</v>
      </c>
      <c r="BM14" s="13">
        <f>SUM(AM14:AN14)</f>
        <v>19.304935015574117</v>
      </c>
      <c r="BN14" s="13">
        <f>SUM(AO14:AP14)</f>
        <v>25.533581095168547</v>
      </c>
      <c r="BO14" s="13">
        <f t="shared" si="36"/>
        <v>24.484931833481724</v>
      </c>
      <c r="BP14" s="13">
        <f t="shared" si="28"/>
        <v>20.562044206460797</v>
      </c>
      <c r="BQ14" s="13">
        <f>AU14+AV14</f>
        <v>19.86133470981639</v>
      </c>
      <c r="BR14" s="492">
        <f t="shared" si="22"/>
        <v>-0.18883438823149323</v>
      </c>
      <c r="BS14" s="492">
        <f t="shared" si="27"/>
        <v>-3.4077812964930621E-2</v>
      </c>
      <c r="BT14" s="19"/>
      <c r="BU14" s="9">
        <f t="shared" si="23"/>
        <v>38.9732829363465</v>
      </c>
    </row>
    <row r="15" spans="1:73" x14ac:dyDescent="0.45">
      <c r="A15" s="7"/>
      <c r="B15" s="7" t="s">
        <v>5</v>
      </c>
      <c r="C15" s="7">
        <f>'Table 1(Q3''22)'!C15/32.15074</f>
        <v>26.593478097238197</v>
      </c>
      <c r="D15" s="7">
        <f>'Table 1(Q3''22)'!D15/32.15074</f>
        <v>24.105199444865033</v>
      </c>
      <c r="E15" s="7">
        <f>'Table 1(Q3''22)'!E15/32.15074</f>
        <v>16.018293824652247</v>
      </c>
      <c r="F15" s="7">
        <f>'Table 1(Q3''22)'!F15/32.15074</f>
        <v>19.439676971665349</v>
      </c>
      <c r="G15" s="7">
        <f>'Table 1(Q3''22)'!G15/32.15074</f>
        <v>17.417950566612152</v>
      </c>
      <c r="H15" s="7">
        <f>'Table 1(Q3''22)'!H15/32.15074</f>
        <v>15.707258993105603</v>
      </c>
      <c r="I15" s="7">
        <f>'Table 1(Q3''22)'!I15/32.15074</f>
        <v>14.81865223506305</v>
      </c>
      <c r="J15" s="7">
        <f>'Table 1(Q3''22)'!J15/32.15074</f>
        <v>13.121102425689912</v>
      </c>
      <c r="K15" s="7">
        <f>'Table 1(Q3''22)'!K15/32.15074</f>
        <v>13.121747869800059</v>
      </c>
      <c r="L15" s="7">
        <f>'Table 1(Q3''22)'!L15/32.15074</f>
        <v>11.579231491610029</v>
      </c>
      <c r="M15" s="7">
        <f>'Table 1(Q3''22)'!M15/32.15074</f>
        <v>11.880460508273227</v>
      </c>
      <c r="N15" s="26">
        <f t="shared" si="24"/>
        <v>-0.11755418512042581</v>
      </c>
      <c r="O15" s="26">
        <f t="shared" si="24"/>
        <v>2.601459491344138E-2</v>
      </c>
      <c r="P15" s="36"/>
      <c r="Q15" s="7">
        <f>'Table 1(Q3''22)'!Q15/32.15074</f>
        <v>6.2206966309329115</v>
      </c>
      <c r="R15" s="7">
        <f>'Table 1(Q3''22)'!R15/32.15074</f>
        <v>5.2875921362929752</v>
      </c>
      <c r="S15" s="7">
        <f>'Table 1(Q3''22)'!S15/32.15074</f>
        <v>3.7324179785597473</v>
      </c>
      <c r="T15" s="7">
        <f>'Table 1(Q3''22)'!T15/32.15074</f>
        <v>5.1320747205196522</v>
      </c>
      <c r="U15" s="7">
        <f>'Table 1(Q3''22)'!U15/32.15074</f>
        <v>3.7324179785597473</v>
      </c>
      <c r="V15" s="7">
        <f>'Table 1(Q3''22)'!V15/32.15074</f>
        <v>3.2658657312397787</v>
      </c>
      <c r="W15" s="7">
        <f>'Table 1(Q3''22)'!W15/32.15074</f>
        <v>3.5769005627864243</v>
      </c>
      <c r="X15" s="7">
        <f>'Table 1(Q3''22)'!X15/32.15074</f>
        <v>4.354487641653038</v>
      </c>
      <c r="Y15" s="7">
        <f>'Table 1(Q3''22)'!Y15/32.15074</f>
        <v>6.0651792151595894</v>
      </c>
      <c r="Z15" s="7">
        <f>'Table 1(Q3''22)'!Z15/32.15074</f>
        <v>5.5986269678396203</v>
      </c>
      <c r="AA15" s="7">
        <f>'Table 1(Q3''22)'!AA15/32.15074</f>
        <v>3.7324179785597473</v>
      </c>
      <c r="AB15" s="7">
        <f>'Table 1(Q3''22)'!AB15/32.15074</f>
        <v>4.6655224731996841</v>
      </c>
      <c r="AC15" s="7">
        <f>'Table 1(Q3''22)'!AC15/32.15074</f>
        <v>4.6655224731996841</v>
      </c>
      <c r="AD15" s="7">
        <f>'Table 1(Q3''22)'!AD15/32.15074</f>
        <v>4.354487641653038</v>
      </c>
      <c r="AE15" s="7">
        <f>'Table 1(Q3''22)'!AE15/32.15074</f>
        <v>4.0434528101063929</v>
      </c>
      <c r="AF15" s="7">
        <f>'Table 1(Q3''22)'!AF15/32.15074</f>
        <v>4.1989702258797159</v>
      </c>
      <c r="AG15" s="7">
        <f>'Table 1(Q3''22)'!AG15/32.15074</f>
        <v>3.8879353943330699</v>
      </c>
      <c r="AH15" s="7">
        <f>'Table 1(Q3''22)'!AH15/32.15074</f>
        <v>3.5769005627864243</v>
      </c>
      <c r="AI15" s="7">
        <f>'Table 1(Q3''22)'!AI15/32.15074</f>
        <v>3.7455300585689173</v>
      </c>
      <c r="AJ15" s="7">
        <f>'Table 1(Q3''22)'!AJ15/32.15074</f>
        <v>3.7032291604167544</v>
      </c>
      <c r="AK15" s="7">
        <f>'Table 1(Q3''22)'!AK15/32.15074</f>
        <v>3.6192924510020261</v>
      </c>
      <c r="AL15" s="7">
        <f>'Table 1(Q3''22)'!AL15/32.15074</f>
        <v>3.750600565075354</v>
      </c>
      <c r="AM15" s="7">
        <f>'Table 1(Q3''22)'!AM15/32.15074</f>
        <v>2.1713156582156539</v>
      </c>
      <c r="AN15" s="7">
        <f>'Table 1(Q3''22)'!AN15/32.15074</f>
        <v>3.0140588550131984</v>
      </c>
      <c r="AO15" s="7">
        <f>'Table 1(Q3''22)'!AO15/32.15074</f>
        <v>3.7722044506133825</v>
      </c>
      <c r="AP15" s="7">
        <f>'Table 1(Q3''22)'!AP15/32.15074</f>
        <v>4.1635234618476762</v>
      </c>
      <c r="AQ15" s="7">
        <f>'Table 1(Q3''22)'!AQ15/32.15074</f>
        <v>3.6670638082697828</v>
      </c>
      <c r="AR15" s="7">
        <f>'Table 1(Q3''22)'!AR15/32.15074</f>
        <v>3.0352326772837159</v>
      </c>
      <c r="AS15" s="7">
        <f>'Table 1(Q3''22)'!AS15/32.15074</f>
        <v>3.2406470280817574</v>
      </c>
      <c r="AT15" s="7">
        <f>'Table 1(Q3''22)'!AT15/32.15074</f>
        <v>3.1788043561648025</v>
      </c>
      <c r="AU15" s="7">
        <f>'Table 1(Q3''22)'!AU15/32.15074</f>
        <v>3.0619291238090045</v>
      </c>
      <c r="AV15" s="7">
        <f>'Table 1(Q3''22)'!AV15/32.15074</f>
        <v>2.8699058983205359</v>
      </c>
      <c r="AW15" s="7">
        <f>'Table 1(Q3''22)'!AW15/32.15074</f>
        <v>2.7873054006583313</v>
      </c>
      <c r="AX15" s="492">
        <f t="shared" si="34"/>
        <v>-0.1398923188779907</v>
      </c>
      <c r="AY15" s="492">
        <f t="shared" si="35"/>
        <v>-2.8781604898802549E-2</v>
      </c>
      <c r="AZ15" s="4"/>
      <c r="BA15" s="13">
        <f>D15-BB15</f>
        <v>12.596910677639146</v>
      </c>
      <c r="BB15" s="13">
        <f>SUM(Q15:R15)</f>
        <v>11.508288767225887</v>
      </c>
      <c r="BC15" s="13">
        <f>SUM(S15:T15)</f>
        <v>8.8644926990793991</v>
      </c>
      <c r="BD15" s="13">
        <f>SUM(U15:V15)</f>
        <v>6.9982837097995265</v>
      </c>
      <c r="BE15" s="13">
        <f>SUM(W15:X15)</f>
        <v>7.9313882044394628</v>
      </c>
      <c r="BF15" s="13">
        <f>SUM(Y15:Z15)</f>
        <v>11.66380618299921</v>
      </c>
      <c r="BG15" s="13">
        <f>SUM(AA15:AB15)</f>
        <v>8.3979404517594318</v>
      </c>
      <c r="BH15" s="13">
        <f>SUM(AC15:AD15)</f>
        <v>9.0200101148527221</v>
      </c>
      <c r="BI15" s="13">
        <f>SUM(AE15:AF15)</f>
        <v>8.2424230359861088</v>
      </c>
      <c r="BJ15" s="13">
        <f>SUM(AG15:AH15)</f>
        <v>7.4648359571194938</v>
      </c>
      <c r="BK15" s="13">
        <f>SUM(AI15:AJ15)</f>
        <v>7.4487592189856713</v>
      </c>
      <c r="BL15" s="13">
        <f>SUM(AK15:AL15)</f>
        <v>7.3698930160773806</v>
      </c>
      <c r="BM15" s="13">
        <f>SUM(AM15:AN15)</f>
        <v>5.1853745132288527</v>
      </c>
      <c r="BN15" s="13">
        <f>SUM(AO15:AP15)</f>
        <v>7.9357279124610587</v>
      </c>
      <c r="BO15" s="13">
        <f t="shared" si="36"/>
        <v>6.7022964855534983</v>
      </c>
      <c r="BP15" s="13">
        <f t="shared" si="28"/>
        <v>6.4194513842465604</v>
      </c>
      <c r="BQ15" s="13">
        <f>AU15+AV15</f>
        <v>5.9318350221295404</v>
      </c>
      <c r="BR15" s="492">
        <f t="shared" si="22"/>
        <v>-0.11495484645966547</v>
      </c>
      <c r="BS15" s="492">
        <f t="shared" si="27"/>
        <v>-7.5959195409383229E-2</v>
      </c>
      <c r="BT15" s="19"/>
      <c r="BU15" s="9">
        <f t="shared" si="23"/>
        <v>11.897944778952674</v>
      </c>
    </row>
    <row r="16" spans="1:73" x14ac:dyDescent="0.45">
      <c r="A16" s="7"/>
      <c r="B16" s="7" t="s">
        <v>6</v>
      </c>
      <c r="C16" s="7">
        <f>'Table 1(Q3''22)'!C16/32.15074</f>
        <v>0.77758707886661393</v>
      </c>
      <c r="D16" s="7">
        <f>'Table 1(Q3''22)'!D16/32.15074</f>
        <v>0.77758707886661393</v>
      </c>
      <c r="E16" s="7">
        <f>'Table 1(Q3''22)'!E16/32.15074</f>
        <v>0.62206966309329115</v>
      </c>
      <c r="F16" s="7">
        <f>'Table 1(Q3''22)'!F16/32.15074</f>
        <v>0.77758707886661393</v>
      </c>
      <c r="G16" s="7">
        <f>'Table 1(Q3''22)'!G16/32.15074</f>
        <v>0.93310449463993683</v>
      </c>
      <c r="H16" s="7">
        <f>'Table 1(Q3''22)'!H16/32.15074</f>
        <v>0.93310449463993683</v>
      </c>
      <c r="I16" s="7">
        <f>'Table 1(Q3''22)'!I16/32.15074</f>
        <v>2.1458540418863543</v>
      </c>
      <c r="J16" s="7">
        <f>'Table 1(Q3''22)'!J16/32.15074</f>
        <v>2.0547224081140945</v>
      </c>
      <c r="K16" s="7">
        <f>'Table 1(Q3''22)'!K16/32.15074</f>
        <v>2.0735546749867604</v>
      </c>
      <c r="L16" s="7">
        <f>'Table 1(Q3''22)'!L16/32.15074</f>
        <v>2.1261819982582719</v>
      </c>
      <c r="M16" s="7">
        <f>'Table 1(Q3''22)'!M16/32.15074</f>
        <v>2.1583996196425161</v>
      </c>
      <c r="N16" s="26">
        <f>IF(ISERROR(L16/K16),"N/A",IF(K16&lt;0,"N/A",IF(L16&lt;0,"N/A",IF(L16/K16-1&gt;300%,"&gt;±300%",IF(L16/K16-1&lt;-300%,"&gt;±300%",L16/K16-1)))))</f>
        <v>2.5380243842303196E-2</v>
      </c>
      <c r="O16" s="26">
        <f>IF(ISERROR(M16/L16),"N/A",IF(L16&lt;0,"N/A",IF(M16&lt;0,"N/A",IF(M16/L16-1&gt;300%,"&gt;±300%",IF(M16/L16-1&lt;-300%,"&gt;±300%",M16/L16-1)))))</f>
        <v>1.5152805080014931E-2</v>
      </c>
      <c r="P16" s="36"/>
      <c r="Q16" s="7">
        <f>'Table 1(Q3''22)'!Q16/32.15074</f>
        <v>0</v>
      </c>
      <c r="R16" s="7">
        <f>'Table 1(Q3''22)'!R16/32.15074</f>
        <v>0</v>
      </c>
      <c r="S16" s="7">
        <f>'Table 1(Q3''22)'!S16/32.15074</f>
        <v>0</v>
      </c>
      <c r="T16" s="7">
        <f>'Table 1(Q3''22)'!T16/32.15074</f>
        <v>0</v>
      </c>
      <c r="U16" s="7">
        <f>'Table 1(Q3''22)'!U16/32.15074</f>
        <v>0</v>
      </c>
      <c r="V16" s="7">
        <f>'Table 1(Q3''22)'!V16/32.15074</f>
        <v>0</v>
      </c>
      <c r="W16" s="7">
        <f>'Table 1(Q3''22)'!W16/32.15074</f>
        <v>0</v>
      </c>
      <c r="X16" s="7">
        <f>'Table 1(Q3''22)'!X16/32.15074</f>
        <v>0</v>
      </c>
      <c r="Y16" s="7">
        <f>'Table 1(Q3''22)'!Y16/32.15074</f>
        <v>0</v>
      </c>
      <c r="Z16" s="7">
        <f>'Table 1(Q3''22)'!Z16/32.15074</f>
        <v>0</v>
      </c>
      <c r="AA16" s="7">
        <f>'Table 1(Q3''22)'!AA16/32.15074</f>
        <v>0</v>
      </c>
      <c r="AB16" s="7">
        <f>'Table 1(Q3''22)'!AB16/32.15074</f>
        <v>0</v>
      </c>
      <c r="AC16" s="7">
        <f>'Table 1(Q3''22)'!AC16/32.15074</f>
        <v>0</v>
      </c>
      <c r="AD16" s="7">
        <f>'Table 1(Q3''22)'!AD16/32.15074</f>
        <v>0</v>
      </c>
      <c r="AE16" s="7">
        <f>'Table 1(Q3''22)'!AE16/32.15074</f>
        <v>0</v>
      </c>
      <c r="AF16" s="7">
        <f>'Table 1(Q3''22)'!AF16/32.15074</f>
        <v>0</v>
      </c>
      <c r="AG16" s="7">
        <f>'Table 1(Q3''22)'!AG16/32.15074</f>
        <v>0</v>
      </c>
      <c r="AH16" s="7">
        <f>'Table 1(Q3''22)'!AH16/32.15074</f>
        <v>0</v>
      </c>
      <c r="AI16" s="7">
        <f>'Table 1(Q3''22)'!AI16/32.15074</f>
        <v>0.55792205089045221</v>
      </c>
      <c r="AJ16" s="7">
        <f>'Table 1(Q3''22)'!AJ16/32.15074</f>
        <v>0.51500497005272505</v>
      </c>
      <c r="AK16" s="7">
        <f>'Table 1(Q3''22)'!AK16/32.15074</f>
        <v>0.50964033494800909</v>
      </c>
      <c r="AL16" s="7">
        <f>'Table 1(Q3''22)'!AL16/32.15074</f>
        <v>0.56328668599516807</v>
      </c>
      <c r="AM16" s="7">
        <f>'Table 1(Q3''22)'!AM16/32.15074</f>
        <v>0.51256947881369863</v>
      </c>
      <c r="AN16" s="7">
        <f>'Table 1(Q3''22)'!AN16/32.15074</f>
        <v>0.47818374700283411</v>
      </c>
      <c r="AO16" s="7">
        <f>'Table 1(Q3''22)'!AO16/32.15074</f>
        <v>0.52979168953639688</v>
      </c>
      <c r="AP16" s="7">
        <f>'Table 1(Q3''22)'!AP16/32.15074</f>
        <v>0.79878309725017749</v>
      </c>
      <c r="AQ16" s="7">
        <f>'Table 1(Q3''22)'!AQ16/32.15074</f>
        <v>0.5007247539882087</v>
      </c>
      <c r="AR16" s="7">
        <f>'Table 1(Q3''22)'!AR16/32.15074</f>
        <v>0.51298117252508812</v>
      </c>
      <c r="AS16" s="7">
        <f>'Table 1(Q3''22)'!AS16/32.15074</f>
        <v>0.52801765288176905</v>
      </c>
      <c r="AT16" s="7">
        <f>'Table 1(Q3''22)'!AT16/32.15074</f>
        <v>0.53183109559169439</v>
      </c>
      <c r="AU16" s="7">
        <f>'Table 1(Q3''22)'!AU16/32.15074</f>
        <v>0.5328673975986411</v>
      </c>
      <c r="AV16" s="7">
        <f>'Table 1(Q3''22)'!AV16/32.15074</f>
        <v>0.52585743839364951</v>
      </c>
      <c r="AW16" s="7">
        <f>'Table 1(Q3''22)'!AW16/32.15074</f>
        <v>0.53260691761622991</v>
      </c>
      <c r="AX16" s="492">
        <f t="shared" si="34"/>
        <v>8.6914986826935881E-3</v>
      </c>
      <c r="AY16" s="492">
        <f t="shared" si="35"/>
        <v>1.2835188265470254E-2</v>
      </c>
      <c r="AZ16" s="4"/>
      <c r="BA16" s="13">
        <f>D16-BB16</f>
        <v>0.77758707886661393</v>
      </c>
      <c r="BB16" s="13">
        <f>SUM(Q16:R16)</f>
        <v>0</v>
      </c>
      <c r="BC16" s="13">
        <f>SUM(S16:T16)</f>
        <v>0</v>
      </c>
      <c r="BD16" s="13">
        <f>SUM(U16:V16)</f>
        <v>0</v>
      </c>
      <c r="BE16" s="13">
        <f>SUM(W16:X16)</f>
        <v>0</v>
      </c>
      <c r="BF16" s="13">
        <f>SUM(Y16:Z16)</f>
        <v>0</v>
      </c>
      <c r="BG16" s="13">
        <f>SUM(AA16:AB16)</f>
        <v>0</v>
      </c>
      <c r="BH16" s="13">
        <f>SUM(AC16:AD16)</f>
        <v>0</v>
      </c>
      <c r="BI16" s="13">
        <f>SUM(AE16:AF16)</f>
        <v>0</v>
      </c>
      <c r="BJ16" s="13">
        <f>SUM(AG16:AH16)</f>
        <v>0</v>
      </c>
      <c r="BK16" s="13">
        <f>SUM(AI16:AJ16)</f>
        <v>1.0729270209431774</v>
      </c>
      <c r="BL16" s="13">
        <f>SUM(AK16:AL16)</f>
        <v>1.0729270209431772</v>
      </c>
      <c r="BM16" s="13">
        <f>SUM(AM16:AN16)</f>
        <v>0.9907532258165328</v>
      </c>
      <c r="BN16" s="13">
        <f>SUM(AO16:AP16)</f>
        <v>1.3285747867865743</v>
      </c>
      <c r="BO16" s="13">
        <f t="shared" si="36"/>
        <v>1.0137059265132968</v>
      </c>
      <c r="BP16" s="13">
        <f t="shared" si="28"/>
        <v>1.0598487484734633</v>
      </c>
      <c r="BQ16" s="13">
        <f>AU16+AV16</f>
        <v>1.0587248359922907</v>
      </c>
      <c r="BR16" s="492">
        <f t="shared" si="22"/>
        <v>4.4410226182497681E-2</v>
      </c>
      <c r="BS16" s="492">
        <f t="shared" si="27"/>
        <v>-1.0604461087408978E-3</v>
      </c>
      <c r="BT16" s="19"/>
      <c r="BU16" s="9">
        <f>SUM(AT16:AW16)</f>
        <v>2.1231628492002153</v>
      </c>
    </row>
    <row r="17" spans="1:73" x14ac:dyDescent="0.45">
      <c r="A17" s="23"/>
      <c r="B17" s="4"/>
      <c r="C17" s="9"/>
      <c r="D17" s="9"/>
      <c r="E17" s="9"/>
      <c r="F17" s="9"/>
      <c r="G17" s="9"/>
      <c r="H17" s="9"/>
      <c r="I17" s="9"/>
      <c r="J17" s="9"/>
      <c r="K17" s="9"/>
      <c r="L17" s="9"/>
      <c r="M17" s="9"/>
      <c r="N17" s="36"/>
      <c r="O17" s="235"/>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492"/>
      <c r="AY17" s="492"/>
      <c r="AZ17" s="4"/>
      <c r="BA17" s="199"/>
      <c r="BB17" s="7"/>
      <c r="BC17" s="7"/>
      <c r="BD17" s="7"/>
      <c r="BE17" s="7"/>
      <c r="BF17" s="7"/>
      <c r="BG17" s="7"/>
      <c r="BH17" s="7"/>
      <c r="BI17" s="7"/>
      <c r="BJ17" s="7"/>
      <c r="BK17" s="7"/>
      <c r="BL17" s="7"/>
      <c r="BM17" s="7"/>
      <c r="BN17" s="7"/>
      <c r="BO17" s="7"/>
      <c r="BP17" s="7"/>
      <c r="BQ17" s="7"/>
      <c r="BR17" s="492"/>
      <c r="BS17" s="492"/>
      <c r="BT17" s="19"/>
      <c r="BU17" s="9">
        <f t="shared" si="23"/>
        <v>0</v>
      </c>
    </row>
    <row r="18" spans="1:73" x14ac:dyDescent="0.45">
      <c r="A18" s="33" t="s">
        <v>25</v>
      </c>
      <c r="B18" s="34"/>
      <c r="C18" s="560">
        <f t="shared" ref="C18:M18" si="37">C11+C13</f>
        <v>244.31786017989015</v>
      </c>
      <c r="D18" s="560">
        <f t="shared" si="37"/>
        <v>226.43335736595802</v>
      </c>
      <c r="E18" s="560">
        <f t="shared" si="37"/>
        <v>246.02855175339664</v>
      </c>
      <c r="F18" s="560">
        <f t="shared" si="37"/>
        <v>246.80613883226331</v>
      </c>
      <c r="G18" s="560">
        <f t="shared" si="37"/>
        <v>251.16062647391632</v>
      </c>
      <c r="H18" s="560">
        <f t="shared" si="37"/>
        <v>251.62717872123625</v>
      </c>
      <c r="I18" s="560">
        <f t="shared" si="37"/>
        <v>255.39307780368011</v>
      </c>
      <c r="J18" s="560">
        <f t="shared" si="37"/>
        <v>212.59740365309312</v>
      </c>
      <c r="K18" s="560">
        <f t="shared" si="37"/>
        <v>253.19806708928181</v>
      </c>
      <c r="L18" s="560">
        <f t="shared" si="37"/>
        <v>227.22981451744732</v>
      </c>
      <c r="M18" s="560">
        <f t="shared" si="37"/>
        <v>232.22881277548058</v>
      </c>
      <c r="N18" s="540">
        <f>IF(ISERROR(L18/K18),"N/A",IF(K18&lt;0,"N/A",IF(L18&lt;0,"N/A",IF(L18/K18-1&gt;300%,"&gt;±300%",IF(L18/K18-1&lt;-300%,"&gt;±300%",L18/K18-1)))))</f>
        <v>-0.10256102216877372</v>
      </c>
      <c r="O18" s="540">
        <f t="shared" si="24"/>
        <v>2.1999746242143736E-2</v>
      </c>
      <c r="P18" s="36"/>
      <c r="Q18" s="34">
        <f t="shared" ref="Q18:AW18" si="38">Q11+Q13</f>
        <v>60.49627473582256</v>
      </c>
      <c r="R18" s="34">
        <f t="shared" si="38"/>
        <v>57.541443836129432</v>
      </c>
      <c r="S18" s="34">
        <f t="shared" si="38"/>
        <v>57.696961251902749</v>
      </c>
      <c r="T18" s="34">
        <f t="shared" si="38"/>
        <v>62.673518556649071</v>
      </c>
      <c r="U18" s="34">
        <f t="shared" si="38"/>
        <v>65.161797209022254</v>
      </c>
      <c r="V18" s="34">
        <f t="shared" si="38"/>
        <v>60.340757320049249</v>
      </c>
      <c r="W18" s="34">
        <f t="shared" si="38"/>
        <v>56.608339341489497</v>
      </c>
      <c r="X18" s="34">
        <f t="shared" si="38"/>
        <v>68.116628108715389</v>
      </c>
      <c r="Y18" s="34">
        <f t="shared" si="38"/>
        <v>62.984553388195721</v>
      </c>
      <c r="Z18" s="34">
        <f t="shared" si="38"/>
        <v>58.474548330769366</v>
      </c>
      <c r="AA18" s="34">
        <f t="shared" si="38"/>
        <v>55.519717431076231</v>
      </c>
      <c r="AB18" s="34">
        <f t="shared" si="38"/>
        <v>65.628349456342221</v>
      </c>
      <c r="AC18" s="34">
        <f t="shared" si="38"/>
        <v>63.295588219742378</v>
      </c>
      <c r="AD18" s="34">
        <f t="shared" si="38"/>
        <v>65.783866872115539</v>
      </c>
      <c r="AE18" s="34">
        <f t="shared" si="38"/>
        <v>54.586612936436303</v>
      </c>
      <c r="AF18" s="34">
        <f t="shared" si="38"/>
        <v>66.561453950982155</v>
      </c>
      <c r="AG18" s="34">
        <f t="shared" si="38"/>
        <v>66.405936535208824</v>
      </c>
      <c r="AH18" s="34">
        <f t="shared" si="38"/>
        <v>63.451105635515695</v>
      </c>
      <c r="AI18" s="34">
        <f t="shared" si="38"/>
        <v>57.93986754956974</v>
      </c>
      <c r="AJ18" s="34">
        <f t="shared" si="38"/>
        <v>67.939666872023722</v>
      </c>
      <c r="AK18" s="34">
        <f t="shared" si="38"/>
        <v>62.742927286039532</v>
      </c>
      <c r="AL18" s="34">
        <f t="shared" si="38"/>
        <v>66.770616096047135</v>
      </c>
      <c r="AM18" s="34">
        <f t="shared" si="38"/>
        <v>54.248612883596735</v>
      </c>
      <c r="AN18" s="34">
        <f t="shared" si="38"/>
        <v>41.809040690805361</v>
      </c>
      <c r="AO18" s="34">
        <f t="shared" si="38"/>
        <v>59.887271042751436</v>
      </c>
      <c r="AP18" s="34">
        <f t="shared" si="38"/>
        <v>56.91708464042857</v>
      </c>
      <c r="AQ18" s="34">
        <f t="shared" si="38"/>
        <v>60.637379454051768</v>
      </c>
      <c r="AR18" s="34">
        <f t="shared" si="38"/>
        <v>65.472102751184181</v>
      </c>
      <c r="AS18" s="34">
        <f t="shared" si="38"/>
        <v>61.613481721622904</v>
      </c>
      <c r="AT18" s="34">
        <f t="shared" si="38"/>
        <v>65.475103162422926</v>
      </c>
      <c r="AU18" s="34">
        <f t="shared" si="38"/>
        <v>53.543202917203388</v>
      </c>
      <c r="AV18" s="34">
        <f t="shared" si="38"/>
        <v>61.191127173375385</v>
      </c>
      <c r="AW18" s="34">
        <f t="shared" si="38"/>
        <v>54.383864248160279</v>
      </c>
      <c r="AX18" s="561">
        <f>IF(ISERROR(AW18/AS18),"N/A",IF(AS18&lt;0,"N/A",IF(AW18&lt;0,"N/A",IF(AW18/AS18-1&gt;300%,"&gt;±300%",IF(AW18/AS18-1&lt;-300%,"&gt;±300%",AW18/AS18-1)))))</f>
        <v>-0.11733823948023103</v>
      </c>
      <c r="AY18" s="561">
        <f>IF(ISERROR(AW18/AV18),"N/A",IF(AV18&lt;0,"N/A",IF(AW18&lt;0,"N/A",IF(AW18/AV18-1&gt;300%,"&gt;±300%",IF(AW18/AV18-1&lt;-300%,"&gt;±300%",AW18/AV18-1)))))</f>
        <v>-0.11124591488448643</v>
      </c>
      <c r="AZ18" s="4"/>
      <c r="BA18" s="34">
        <f t="shared" ref="BA18:BG18" si="39">BA11+BA13</f>
        <v>108.39563879400599</v>
      </c>
      <c r="BB18" s="34">
        <f t="shared" si="39"/>
        <v>118.037718571952</v>
      </c>
      <c r="BC18" s="34">
        <f t="shared" si="39"/>
        <v>120.37047980855183</v>
      </c>
      <c r="BD18" s="34">
        <f t="shared" si="39"/>
        <v>125.50255452907149</v>
      </c>
      <c r="BE18" s="34">
        <f t="shared" si="39"/>
        <v>124.72496745020487</v>
      </c>
      <c r="BF18" s="34">
        <f t="shared" si="39"/>
        <v>121.4591017189651</v>
      </c>
      <c r="BG18" s="34">
        <f t="shared" si="39"/>
        <v>121.14806688741845</v>
      </c>
      <c r="BH18" s="34">
        <f>SUM(AC18:AD18)</f>
        <v>129.07945509185791</v>
      </c>
      <c r="BI18" s="34">
        <f>SUM(AE18:AF18)</f>
        <v>121.14806688741845</v>
      </c>
      <c r="BJ18" s="34">
        <f>SUM(AG18:AH18)</f>
        <v>129.85704217072453</v>
      </c>
      <c r="BK18" s="34">
        <f>SUM(AI18:AJ18)</f>
        <v>125.87953442159346</v>
      </c>
      <c r="BL18" s="34">
        <f>SUM(AK18:AL18)</f>
        <v>129.51354338208665</v>
      </c>
      <c r="BM18" s="34">
        <f>SUM(AM18:AN18)</f>
        <v>96.057653574402096</v>
      </c>
      <c r="BN18" s="34">
        <f>SUM(AO18:AP18)</f>
        <v>116.80435568318001</v>
      </c>
      <c r="BO18" s="34">
        <f>SUM(AQ18:AR18)</f>
        <v>126.10948220523595</v>
      </c>
      <c r="BP18" s="34">
        <f t="shared" si="28"/>
        <v>127.08858488404583</v>
      </c>
      <c r="BQ18" s="34">
        <f>AU18+AV18</f>
        <v>114.73433009057877</v>
      </c>
      <c r="BR18" s="561">
        <f t="shared" si="22"/>
        <v>-9.0200609151219746E-2</v>
      </c>
      <c r="BS18" s="561">
        <f t="shared" si="27"/>
        <v>-9.7209791144806101E-2</v>
      </c>
      <c r="BT18" s="703"/>
      <c r="BU18" s="34">
        <f t="shared" si="23"/>
        <v>234.59329750116197</v>
      </c>
    </row>
    <row r="19" spans="1:73" x14ac:dyDescent="0.45">
      <c r="A19" s="3"/>
      <c r="B19" s="4"/>
      <c r="C19" s="9"/>
      <c r="D19" s="9"/>
      <c r="E19" s="9"/>
      <c r="F19" s="9"/>
      <c r="G19" s="9"/>
      <c r="H19" s="9"/>
      <c r="I19" s="9"/>
      <c r="J19" s="9"/>
      <c r="K19" s="9"/>
      <c r="L19" s="9"/>
      <c r="M19" s="9"/>
      <c r="N19" s="9"/>
      <c r="O19" s="492"/>
      <c r="P19" s="36"/>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92"/>
      <c r="AY19" s="492"/>
      <c r="AZ19" s="4"/>
      <c r="BA19" s="542"/>
      <c r="BB19" s="13"/>
      <c r="BC19" s="13"/>
      <c r="BD19" s="13"/>
      <c r="BE19" s="13"/>
      <c r="BF19" s="13"/>
      <c r="BG19" s="13"/>
      <c r="BH19" s="13"/>
      <c r="BI19" s="13"/>
      <c r="BJ19" s="13"/>
      <c r="BK19" s="13"/>
      <c r="BL19" s="13"/>
      <c r="BM19" s="13"/>
      <c r="BN19" s="13"/>
      <c r="BO19" s="13"/>
      <c r="BP19" s="13"/>
      <c r="BQ19" s="13"/>
      <c r="BR19" s="492"/>
      <c r="BS19" s="492"/>
      <c r="BT19" s="19"/>
      <c r="BU19" s="9"/>
    </row>
    <row r="20" spans="1:73" x14ac:dyDescent="0.45">
      <c r="A20" s="110" t="s">
        <v>32</v>
      </c>
      <c r="B20" s="5"/>
      <c r="C20" s="10"/>
      <c r="D20" s="10"/>
      <c r="E20" s="10"/>
      <c r="F20" s="10"/>
      <c r="G20" s="10"/>
      <c r="H20" s="10"/>
      <c r="I20" s="10"/>
      <c r="J20" s="10"/>
      <c r="K20" s="10"/>
      <c r="L20" s="10"/>
      <c r="M20" s="10"/>
      <c r="N20" s="642"/>
      <c r="O20" s="155"/>
      <c r="P20" s="36"/>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492"/>
      <c r="AY20" s="492"/>
      <c r="AZ20" s="4"/>
      <c r="BA20" s="199"/>
      <c r="BB20" s="7"/>
      <c r="BC20" s="7"/>
      <c r="BD20" s="7"/>
      <c r="BE20" s="7"/>
      <c r="BF20" s="7"/>
      <c r="BG20" s="7"/>
      <c r="BH20" s="7"/>
      <c r="BI20" s="7"/>
      <c r="BJ20" s="7"/>
      <c r="BK20" s="7"/>
      <c r="BL20" s="7"/>
      <c r="BM20" s="7"/>
      <c r="BN20" s="7"/>
      <c r="BO20" s="7"/>
      <c r="BP20" s="7"/>
      <c r="BQ20" s="7"/>
      <c r="BR20" s="492"/>
      <c r="BS20" s="492"/>
      <c r="BT20" s="19"/>
      <c r="BU20" s="9"/>
    </row>
    <row r="21" spans="1:73" x14ac:dyDescent="0.45">
      <c r="A21" s="23" t="s">
        <v>27</v>
      </c>
      <c r="B21" s="9"/>
      <c r="C21" s="554">
        <f t="shared" ref="C21:M21" si="40">SUM(C22:C23)</f>
        <v>97.353902274100065</v>
      </c>
      <c r="D21" s="554">
        <f t="shared" si="40"/>
        <v>100.9308028368865</v>
      </c>
      <c r="E21" s="554">
        <f t="shared" si="40"/>
        <v>100.9308028368865</v>
      </c>
      <c r="F21" s="554">
        <f t="shared" si="40"/>
        <v>104.50770339967292</v>
      </c>
      <c r="G21" s="554">
        <f t="shared" si="40"/>
        <v>102.64149441039305</v>
      </c>
      <c r="H21" s="554">
        <f t="shared" si="40"/>
        <v>96.420797779460131</v>
      </c>
      <c r="I21" s="554">
        <f t="shared" si="40"/>
        <v>89.175333034291455</v>
      </c>
      <c r="J21" s="554">
        <f t="shared" si="40"/>
        <v>74.712961623397533</v>
      </c>
      <c r="K21" s="554">
        <f t="shared" si="40"/>
        <v>81.971803638758644</v>
      </c>
      <c r="L21" s="554">
        <f t="shared" si="40"/>
        <v>92.197320928274181</v>
      </c>
      <c r="M21" s="554">
        <f t="shared" si="40"/>
        <v>102.26814351092713</v>
      </c>
      <c r="N21" s="492">
        <f t="shared" si="24"/>
        <v>0.12474432470192243</v>
      </c>
      <c r="O21" s="492">
        <f t="shared" si="24"/>
        <v>0.10923118460771386</v>
      </c>
      <c r="P21" s="36"/>
      <c r="Q21" s="555">
        <f t="shared" ref="Q21:AW21" si="41">SUM(Q22:Q23)</f>
        <v>23.794164613318387</v>
      </c>
      <c r="R21" s="555">
        <f t="shared" si="41"/>
        <v>25.349338771051613</v>
      </c>
      <c r="S21" s="555">
        <f t="shared" si="41"/>
        <v>25.971408434144905</v>
      </c>
      <c r="T21" s="555">
        <f t="shared" si="41"/>
        <v>25.660373602598263</v>
      </c>
      <c r="U21" s="555">
        <f t="shared" si="41"/>
        <v>24.105199444865033</v>
      </c>
      <c r="V21" s="555">
        <f t="shared" si="41"/>
        <v>25.349338771051617</v>
      </c>
      <c r="W21" s="555">
        <f t="shared" si="41"/>
        <v>26.904512928784843</v>
      </c>
      <c r="X21" s="555">
        <f t="shared" si="41"/>
        <v>26.904512928784843</v>
      </c>
      <c r="Y21" s="555">
        <f t="shared" si="41"/>
        <v>24.571751692185003</v>
      </c>
      <c r="Z21" s="555">
        <f t="shared" si="41"/>
        <v>26.12692584991823</v>
      </c>
      <c r="AA21" s="555">
        <f t="shared" si="41"/>
        <v>26.437960681464876</v>
      </c>
      <c r="AB21" s="555">
        <f t="shared" si="41"/>
        <v>25.815891018371584</v>
      </c>
      <c r="AC21" s="555">
        <f t="shared" si="41"/>
        <v>24.260716860638357</v>
      </c>
      <c r="AD21" s="555">
        <f t="shared" si="41"/>
        <v>26.12692584991823</v>
      </c>
      <c r="AE21" s="555">
        <f t="shared" si="41"/>
        <v>24.727269107958325</v>
      </c>
      <c r="AF21" s="555">
        <f t="shared" si="41"/>
        <v>25.193821355278295</v>
      </c>
      <c r="AG21" s="555">
        <f t="shared" si="41"/>
        <v>22.550025287131806</v>
      </c>
      <c r="AH21" s="555">
        <f t="shared" si="41"/>
        <v>24.105199444865036</v>
      </c>
      <c r="AI21" s="555">
        <f t="shared" si="41"/>
        <v>23.681220674274236</v>
      </c>
      <c r="AJ21" s="555">
        <f t="shared" si="41"/>
        <v>23.151305999702497</v>
      </c>
      <c r="AK21" s="555">
        <f t="shared" si="41"/>
        <v>20.98208262932879</v>
      </c>
      <c r="AL21" s="555">
        <f t="shared" si="41"/>
        <v>21.365814978443289</v>
      </c>
      <c r="AM21" s="555">
        <f t="shared" si="41"/>
        <v>20.027493154493797</v>
      </c>
      <c r="AN21" s="555">
        <f t="shared" si="41"/>
        <v>12.15504560053148</v>
      </c>
      <c r="AO21" s="555">
        <f t="shared" si="41"/>
        <v>20.153275695347858</v>
      </c>
      <c r="AP21" s="555">
        <f t="shared" si="41"/>
        <v>22.409024738871402</v>
      </c>
      <c r="AQ21" s="555">
        <f t="shared" si="41"/>
        <v>22.4798952213518</v>
      </c>
      <c r="AR21" s="555">
        <f t="shared" si="41"/>
        <v>20.426994453069316</v>
      </c>
      <c r="AS21" s="555">
        <f t="shared" si="41"/>
        <v>18.026057435951344</v>
      </c>
      <c r="AT21" s="555">
        <f t="shared" si="41"/>
        <v>21.092861642742818</v>
      </c>
      <c r="AU21" s="555">
        <f t="shared" si="41"/>
        <v>23.180666055227491</v>
      </c>
      <c r="AV21" s="555">
        <f t="shared" si="41"/>
        <v>22.149053770436971</v>
      </c>
      <c r="AW21" s="555">
        <f t="shared" si="41"/>
        <v>22.485689174517283</v>
      </c>
      <c r="AX21" s="492">
        <f t="shared" ref="AX21:AX22" si="42">IF(ISERROR(AW21/AS21),"N/A",IF(AS21&lt;0,"N/A",IF(AW21&lt;0,"N/A",IF(AW21/AS21-1&gt;300%,"&gt;±300%",IF(AW21/AS21-1&lt;-300%,"&gt;±300%",AW21/AS21-1)))))</f>
        <v>0.24739917502268716</v>
      </c>
      <c r="AY21" s="492">
        <f t="shared" ref="AY21:AY22" si="43">IF(ISERROR(AW21/AV21),"N/A",IF(AV21&lt;0,"N/A",IF(AW21&lt;0,"N/A",IF(AW21/AV21-1&gt;300%,"&gt;±300%",IF(AW21/AV21-1&lt;-300%,"&gt;±300%",AW21/AV21-1)))))</f>
        <v>1.5198635913270087E-2</v>
      </c>
      <c r="AZ21" s="4"/>
      <c r="BA21" s="9">
        <f t="shared" ref="BA21:BB21" si="44">SUM(BA22:BA23)</f>
        <v>51.7872994525165</v>
      </c>
      <c r="BB21" s="9">
        <f t="shared" si="44"/>
        <v>49.14350338437</v>
      </c>
      <c r="BC21" s="9">
        <f>SUM(S21:T21)</f>
        <v>51.631782036743168</v>
      </c>
      <c r="BD21" s="9">
        <f>SUM(U21:V21)</f>
        <v>49.454538215916649</v>
      </c>
      <c r="BE21" s="9">
        <f>SUM(W21:X21)</f>
        <v>53.809025857569686</v>
      </c>
      <c r="BF21" s="9">
        <f>SUM(Y21:Z21)</f>
        <v>50.698677542103233</v>
      </c>
      <c r="BG21" s="9">
        <f>SUM(AA21:AB21)</f>
        <v>52.25385169983646</v>
      </c>
      <c r="BH21" s="9">
        <f>SUM(AC21:AD21)</f>
        <v>50.387642710556591</v>
      </c>
      <c r="BI21" s="9">
        <f>SUM(AE21:AF21)</f>
        <v>49.921090463236624</v>
      </c>
      <c r="BJ21" s="9">
        <f>SUM(AG21:AH21)</f>
        <v>46.655224731996839</v>
      </c>
      <c r="BK21" s="9">
        <f>SUM(AI21:AJ21)</f>
        <v>46.83252667397673</v>
      </c>
      <c r="BL21" s="9">
        <f>SUM(AK21:AL21)</f>
        <v>42.347897607772083</v>
      </c>
      <c r="BM21" s="9">
        <f>SUM(AM21:AN21)</f>
        <v>32.182538755025277</v>
      </c>
      <c r="BN21" s="9">
        <f>SUM(AO21:AP21)</f>
        <v>42.56230043421926</v>
      </c>
      <c r="BO21" s="9">
        <f>SUM(AQ21:AR21)</f>
        <v>42.906889674421116</v>
      </c>
      <c r="BP21" s="9">
        <f t="shared" si="28"/>
        <v>39.118919078694162</v>
      </c>
      <c r="BQ21" s="9">
        <f>AU21+AV21</f>
        <v>45.329719825664462</v>
      </c>
      <c r="BR21" s="492">
        <f t="shared" si="22"/>
        <v>5.646715876233066E-2</v>
      </c>
      <c r="BS21" s="492">
        <f t="shared" si="27"/>
        <v>0.1587671871627192</v>
      </c>
      <c r="BT21" s="19"/>
      <c r="BU21" s="9">
        <f t="shared" si="23"/>
        <v>88.908270642924577</v>
      </c>
    </row>
    <row r="22" spans="1:73" x14ac:dyDescent="0.45">
      <c r="A22" s="10"/>
      <c r="B22" s="10" t="s">
        <v>4</v>
      </c>
      <c r="C22" s="7">
        <f>'Table 1(Q3''22)'!C22/32.15074</f>
        <v>92.999414632447028</v>
      </c>
      <c r="D22" s="7">
        <f>'Table 1(Q3''22)'!D22/32.15074</f>
        <v>96.265280363686813</v>
      </c>
      <c r="E22" s="7">
        <f>'Table 1(Q3''22)'!E22/32.15074</f>
        <v>96.576315195233462</v>
      </c>
      <c r="F22" s="7">
        <f>'Table 1(Q3''22)'!F22/32.15074</f>
        <v>100.3087331737932</v>
      </c>
      <c r="G22" s="7">
        <f>'Table 1(Q3''22)'!G22/32.15074</f>
        <v>98.287006768740014</v>
      </c>
      <c r="H22" s="7">
        <f>'Table 1(Q3''22)'!H22/32.15074</f>
        <v>91.910792722033776</v>
      </c>
      <c r="I22" s="7">
        <f>'Table 1(Q3''22)'!I22/32.15074</f>
        <v>89.175333034291455</v>
      </c>
      <c r="J22" s="7">
        <f>'Table 1(Q3''22)'!J22/32.15074</f>
        <v>74.712961623397533</v>
      </c>
      <c r="K22" s="7">
        <f>'Table 1(Q3''22)'!K22/32.15074</f>
        <v>81.971803638758644</v>
      </c>
      <c r="L22" s="7">
        <f>'Table 1(Q3''22)'!L22/32.15074</f>
        <v>92.197320928274181</v>
      </c>
      <c r="M22" s="7">
        <f>'Table 1(Q3''22)'!M22/32.15074</f>
        <v>102.26814351092713</v>
      </c>
      <c r="N22" s="26">
        <f t="shared" si="24"/>
        <v>0.12474432470192243</v>
      </c>
      <c r="O22" s="26">
        <f t="shared" si="24"/>
        <v>0.10923118460771386</v>
      </c>
      <c r="P22" s="36"/>
      <c r="Q22" s="13">
        <f>'Table 1(Q3''22)'!Q22/32.15074</f>
        <v>22.705542702905127</v>
      </c>
      <c r="R22" s="13">
        <f>'Table 1(Q3''22)'!R22/32.15074</f>
        <v>24.105199444865033</v>
      </c>
      <c r="S22" s="13">
        <f>'Table 1(Q3''22)'!S22/32.15074</f>
        <v>24.882786523731646</v>
      </c>
      <c r="T22" s="13">
        <f>'Table 1(Q3''22)'!T22/32.15074</f>
        <v>24.571751692185003</v>
      </c>
      <c r="U22" s="13">
        <f>'Table 1(Q3''22)'!U22/32.15074</f>
        <v>23.016577534451773</v>
      </c>
      <c r="V22" s="13">
        <f>'Table 1(Q3''22)'!V22/32.15074</f>
        <v>24.260716860638357</v>
      </c>
      <c r="W22" s="13">
        <f>'Table 1(Q3''22)'!W22/32.15074</f>
        <v>25.815891018371584</v>
      </c>
      <c r="X22" s="13">
        <f>'Table 1(Q3''22)'!X22/32.15074</f>
        <v>25.815891018371584</v>
      </c>
      <c r="Y22" s="13">
        <f>'Table 1(Q3''22)'!Y22/32.15074</f>
        <v>23.638647197545065</v>
      </c>
      <c r="Z22" s="13">
        <f>'Table 1(Q3''22)'!Z22/32.15074</f>
        <v>25.038303939504971</v>
      </c>
      <c r="AA22" s="13">
        <f>'Table 1(Q3''22)'!AA22/32.15074</f>
        <v>25.349338771051617</v>
      </c>
      <c r="AB22" s="13">
        <f>'Table 1(Q3''22)'!AB22/32.15074</f>
        <v>24.727269107958325</v>
      </c>
      <c r="AC22" s="13">
        <f>'Table 1(Q3''22)'!AC22/32.15074</f>
        <v>23.172094950225098</v>
      </c>
      <c r="AD22" s="13">
        <f>'Table 1(Q3''22)'!AD22/32.15074</f>
        <v>25.038303939504971</v>
      </c>
      <c r="AE22" s="13">
        <f>'Table 1(Q3''22)'!AE22/32.15074</f>
        <v>23.638647197545065</v>
      </c>
      <c r="AF22" s="13">
        <f>'Table 1(Q3''22)'!AF22/32.15074</f>
        <v>23.949682029091711</v>
      </c>
      <c r="AG22" s="13">
        <f>'Table 1(Q3''22)'!AG22/32.15074</f>
        <v>21.461403376718547</v>
      </c>
      <c r="AH22" s="13">
        <f>'Table 1(Q3''22)'!AH22/32.15074</f>
        <v>22.861060118678452</v>
      </c>
      <c r="AI22" s="13">
        <f>'Table 1(Q3''22)'!AI22/32.15074</f>
        <v>23.681220674274236</v>
      </c>
      <c r="AJ22" s="13">
        <f>'Table 1(Q3''22)'!AJ22/32.15074</f>
        <v>23.151305999702497</v>
      </c>
      <c r="AK22" s="13">
        <f>'Table 1(Q3''22)'!AK22/32.15074</f>
        <v>20.98208262932879</v>
      </c>
      <c r="AL22" s="13">
        <f>'Table 1(Q3''22)'!AL22/32.15074</f>
        <v>21.365814978443289</v>
      </c>
      <c r="AM22" s="13">
        <f>'Table 1(Q3''22)'!AM22/32.15074</f>
        <v>20.027493154493797</v>
      </c>
      <c r="AN22" s="13">
        <f>'Table 1(Q3''22)'!AN22/32.15074</f>
        <v>12.15504560053148</v>
      </c>
      <c r="AO22" s="13">
        <f>'Table 1(Q3''22)'!AO22/32.15074</f>
        <v>20.153275695347858</v>
      </c>
      <c r="AP22" s="13">
        <f>'Table 1(Q3''22)'!AP22/32.15074</f>
        <v>22.409024738871402</v>
      </c>
      <c r="AQ22" s="13">
        <f>'Table 1(Q3''22)'!AQ22/32.15074</f>
        <v>22.4798952213518</v>
      </c>
      <c r="AR22" s="13">
        <f>'Table 1(Q3''22)'!AR22/32.15074</f>
        <v>20.426994453069316</v>
      </c>
      <c r="AS22" s="13">
        <f>'Table 1(Q3''22)'!AS22/32.15074</f>
        <v>18.026057435951344</v>
      </c>
      <c r="AT22" s="13">
        <f>'Table 1(Q3''22)'!AT22/32.15074</f>
        <v>21.092861642742818</v>
      </c>
      <c r="AU22" s="13">
        <f>'Table 1(Q3''22)'!AU22/32.15074</f>
        <v>23.180666055227491</v>
      </c>
      <c r="AV22" s="13">
        <f>'Table 1(Q3''22)'!AV22/32.15074</f>
        <v>22.149053770436971</v>
      </c>
      <c r="AW22" s="13">
        <f>'Table 1(Q3''22)'!AW22/32.15074</f>
        <v>22.485689174517283</v>
      </c>
      <c r="AX22" s="492">
        <f t="shared" si="42"/>
        <v>0.24739917502268716</v>
      </c>
      <c r="AY22" s="492">
        <f t="shared" si="43"/>
        <v>1.5198635913270087E-2</v>
      </c>
      <c r="AZ22" s="4"/>
      <c r="BA22" s="13">
        <f>D22-BB22</f>
        <v>49.454538215916656</v>
      </c>
      <c r="BB22" s="13">
        <f>SUM(Q22:R22)</f>
        <v>46.810742147770156</v>
      </c>
      <c r="BC22" s="13">
        <f>SUM(S22:T22)</f>
        <v>49.454538215916649</v>
      </c>
      <c r="BD22" s="13">
        <f>SUM(U22:V22)</f>
        <v>47.277294395090131</v>
      </c>
      <c r="BE22" s="13">
        <f>SUM(W22:X22)</f>
        <v>51.631782036743168</v>
      </c>
      <c r="BF22" s="13">
        <f>SUM(Y22:Z22)</f>
        <v>48.67695113705004</v>
      </c>
      <c r="BG22" s="13">
        <f>SUM(AA22:AB22)</f>
        <v>50.076607879009941</v>
      </c>
      <c r="BH22" s="13">
        <f>SUM(AC22:AD22)</f>
        <v>48.210398889730072</v>
      </c>
      <c r="BI22" s="13">
        <f>SUM(AE22:AF22)</f>
        <v>47.588329226636773</v>
      </c>
      <c r="BJ22" s="13">
        <f>SUM(AG22:AH22)</f>
        <v>44.322463495397002</v>
      </c>
      <c r="BK22" s="13">
        <f>SUM(AI22:AJ22)</f>
        <v>46.83252667397673</v>
      </c>
      <c r="BL22" s="13">
        <f>SUM(AK22:AL22)</f>
        <v>42.347897607772083</v>
      </c>
      <c r="BM22" s="13">
        <f>SUM(AM22:AN22)</f>
        <v>32.182538755025277</v>
      </c>
      <c r="BN22" s="13">
        <f>SUM(AO22:AP22)</f>
        <v>42.56230043421926</v>
      </c>
      <c r="BO22" s="13">
        <f>SUM(AQ22:AR22)</f>
        <v>42.906889674421116</v>
      </c>
      <c r="BP22" s="13">
        <f t="shared" si="28"/>
        <v>39.118919078694162</v>
      </c>
      <c r="BQ22" s="7">
        <f>AU22+AV22</f>
        <v>45.329719825664462</v>
      </c>
      <c r="BR22" s="492">
        <f t="shared" si="22"/>
        <v>5.646715876233066E-2</v>
      </c>
      <c r="BS22" s="492">
        <f t="shared" si="27"/>
        <v>0.1587671871627192</v>
      </c>
      <c r="BT22" s="19"/>
      <c r="BU22" s="9">
        <f t="shared" si="23"/>
        <v>88.908270642924577</v>
      </c>
    </row>
    <row r="23" spans="1:73" x14ac:dyDescent="0.45">
      <c r="A23" s="29"/>
      <c r="B23" s="29" t="s">
        <v>9</v>
      </c>
      <c r="C23" s="610">
        <f>'Table 1(Q3''22)'!C23/32.15074</f>
        <v>4.354487641653038</v>
      </c>
      <c r="D23" s="610">
        <f>'Table 1(Q3''22)'!D23/32.15074</f>
        <v>4.6655224731996841</v>
      </c>
      <c r="E23" s="610">
        <f>'Table 1(Q3''22)'!E23/32.15074</f>
        <v>4.354487641653038</v>
      </c>
      <c r="F23" s="610">
        <f>'Table 1(Q3''22)'!F23/32.15074</f>
        <v>4.1989702258797159</v>
      </c>
      <c r="G23" s="610">
        <f>'Table 1(Q3''22)'!G23/32.15074</f>
        <v>4.354487641653038</v>
      </c>
      <c r="H23" s="610">
        <f>'Table 1(Q3''22)'!H23/32.15074</f>
        <v>4.510005057426361</v>
      </c>
      <c r="I23" s="543" t="s">
        <v>101</v>
      </c>
      <c r="J23" s="489" t="s">
        <v>101</v>
      </c>
      <c r="K23" s="489" t="s">
        <v>101</v>
      </c>
      <c r="L23" s="489" t="s">
        <v>101</v>
      </c>
      <c r="M23" s="489" t="s">
        <v>101</v>
      </c>
      <c r="N23" s="489" t="str">
        <f t="shared" si="24"/>
        <v>N/A</v>
      </c>
      <c r="O23" s="489" t="str">
        <f t="shared" si="24"/>
        <v>N/A</v>
      </c>
      <c r="P23" s="36"/>
      <c r="Q23" s="29">
        <f>'Table 1(Q3''22)'!Q23/32.15074</f>
        <v>1.0886219104132595</v>
      </c>
      <c r="R23" s="29">
        <f>'Table 1(Q3''22)'!R23/32.15074</f>
        <v>1.2441393261865823</v>
      </c>
      <c r="S23" s="29">
        <f>'Table 1(Q3''22)'!S23/32.15074</f>
        <v>1.0886219104132595</v>
      </c>
      <c r="T23" s="29">
        <f>'Table 1(Q3''22)'!T23/32.15074</f>
        <v>1.0886219104132595</v>
      </c>
      <c r="U23" s="29">
        <f>'Table 1(Q3''22)'!U23/32.15074</f>
        <v>1.0886219104132595</v>
      </c>
      <c r="V23" s="29">
        <f>'Table 1(Q3''22)'!V23/32.15074</f>
        <v>1.0886219104132595</v>
      </c>
      <c r="W23" s="29">
        <f>'Table 1(Q3''22)'!W23/32.15074</f>
        <v>1.0886219104132595</v>
      </c>
      <c r="X23" s="29">
        <f>'Table 1(Q3''22)'!X23/32.15074</f>
        <v>1.0886219104132595</v>
      </c>
      <c r="Y23" s="29">
        <f>'Table 1(Q3''22)'!Y23/32.15074</f>
        <v>0.93310449463993683</v>
      </c>
      <c r="Z23" s="29">
        <f>'Table 1(Q3''22)'!Z23/32.15074</f>
        <v>1.0886219104132595</v>
      </c>
      <c r="AA23" s="29">
        <f>'Table 1(Q3''22)'!AA23/32.15074</f>
        <v>1.0886219104132595</v>
      </c>
      <c r="AB23" s="29">
        <f>'Table 1(Q3''22)'!AB23/32.15074</f>
        <v>1.0886219104132595</v>
      </c>
      <c r="AC23" s="29">
        <f>'Table 1(Q3''22)'!AC23/32.15074</f>
        <v>1.0886219104132595</v>
      </c>
      <c r="AD23" s="29">
        <f>'Table 1(Q3''22)'!AD23/32.15074</f>
        <v>1.0886219104132595</v>
      </c>
      <c r="AE23" s="29">
        <f>'Table 1(Q3''22)'!AE23/32.15074</f>
        <v>1.0886219104132595</v>
      </c>
      <c r="AF23" s="29">
        <f>'Table 1(Q3''22)'!AF23/32.15074</f>
        <v>1.2441393261865823</v>
      </c>
      <c r="AG23" s="29">
        <f>'Table 1(Q3''22)'!AG23/32.15074</f>
        <v>1.0886219104132595</v>
      </c>
      <c r="AH23" s="29">
        <f>'Table 1(Q3''22)'!AH23/32.15074</f>
        <v>1.2441393261865823</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612" t="str">
        <f>IF(ISERROR(AW23/AR23),"N/A",IF(AR23&lt;0,"N/A",IF(AW23&lt;0,"N/A",IF(AW23/AR23-1&gt;300%,"&gt;±300%",IF(AW23/AR23-1&lt;-300%,"&gt;±300%",AW23/AR23-1)))))</f>
        <v>N/A</v>
      </c>
      <c r="AY23" s="612" t="str">
        <f>IF(ISERROR(AW23/AU23),"N/A",IF(AU23&lt;0,"N/A",IF(AW23&lt;0,"N/A",IF(AW23/AU23-1&gt;300%,"&gt;±300%",IF(AW23/AU23-1&lt;-300%,"&gt;±300%",AW23/AU23-1)))))</f>
        <v>N/A</v>
      </c>
      <c r="AZ23" s="4"/>
      <c r="BA23" s="29">
        <f>D23-BB23</f>
        <v>2.3327612365998425</v>
      </c>
      <c r="BB23" s="29">
        <f>SUM(Q23:R23)</f>
        <v>2.3327612365998416</v>
      </c>
      <c r="BC23" s="29">
        <f>SUM(S23:T23)</f>
        <v>2.177243820826519</v>
      </c>
      <c r="BD23" s="29">
        <f>SUM(U23:V23)</f>
        <v>2.177243820826519</v>
      </c>
      <c r="BE23" s="29">
        <f>SUM(W23:X23)</f>
        <v>2.177243820826519</v>
      </c>
      <c r="BF23" s="29">
        <f>SUM(Y23:Z23)</f>
        <v>2.0217264050531965</v>
      </c>
      <c r="BG23" s="29">
        <f>SUM(AA23:AB23)</f>
        <v>2.177243820826519</v>
      </c>
      <c r="BH23" s="29">
        <f>SUM(AC23:AD23)</f>
        <v>2.177243820826519</v>
      </c>
      <c r="BI23" s="29">
        <f>SUM(AE23:AF23)</f>
        <v>2.3327612365998416</v>
      </c>
      <c r="BJ23" s="29">
        <f>SUM(AG23:AH23)</f>
        <v>2.3327612365998416</v>
      </c>
      <c r="BK23" s="489" t="s">
        <v>101</v>
      </c>
      <c r="BL23" s="489" t="s">
        <v>101</v>
      </c>
      <c r="BM23" s="489" t="s">
        <v>101</v>
      </c>
      <c r="BN23" s="489" t="s">
        <v>101</v>
      </c>
      <c r="BO23" s="489" t="s">
        <v>101</v>
      </c>
      <c r="BP23" s="489" t="s">
        <v>101</v>
      </c>
      <c r="BQ23" s="489" t="s">
        <v>101</v>
      </c>
      <c r="BR23" s="492"/>
      <c r="BS23" s="492"/>
      <c r="BT23" s="19"/>
      <c r="BU23" s="9">
        <f t="shared" si="23"/>
        <v>0</v>
      </c>
    </row>
    <row r="24" spans="1:73" x14ac:dyDescent="0.45">
      <c r="A24" s="37"/>
      <c r="B24" s="37"/>
      <c r="C24" s="37"/>
      <c r="D24" s="37"/>
      <c r="E24" s="37"/>
      <c r="F24" s="37"/>
      <c r="G24" s="37"/>
      <c r="H24" s="37"/>
      <c r="I24" s="37"/>
      <c r="J24" s="37"/>
      <c r="K24" s="37"/>
      <c r="L24" s="37"/>
      <c r="M24" s="37"/>
      <c r="N24" s="37"/>
      <c r="O24" s="539"/>
      <c r="P24" s="36"/>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492"/>
      <c r="AY24" s="492"/>
      <c r="AZ24" s="4"/>
      <c r="BA24" s="37"/>
      <c r="BB24" s="37"/>
      <c r="BC24" s="37"/>
      <c r="BD24" s="37"/>
      <c r="BE24" s="37"/>
      <c r="BF24" s="37"/>
      <c r="BG24" s="37"/>
      <c r="BH24" s="37"/>
      <c r="BI24" s="37"/>
      <c r="BJ24" s="37"/>
      <c r="BK24" s="37"/>
      <c r="BL24" s="37"/>
      <c r="BM24" s="37"/>
      <c r="BN24" s="37"/>
      <c r="BO24" s="37"/>
      <c r="BP24" s="37"/>
      <c r="BQ24" s="37"/>
      <c r="BR24" s="492"/>
      <c r="BS24" s="492"/>
      <c r="BT24" s="19"/>
      <c r="BU24" s="9"/>
    </row>
    <row r="25" spans="1:73" x14ac:dyDescent="0.45">
      <c r="A25" s="38" t="s">
        <v>5</v>
      </c>
      <c r="B25" s="28"/>
      <c r="C25" s="28">
        <f>'Table 1(Q3''22)'!C25/32.15074</f>
        <v>91.599757890487126</v>
      </c>
      <c r="D25" s="28">
        <f>'Table 1(Q3''22)'!D25/32.15074</f>
        <v>93.310449463993677</v>
      </c>
      <c r="E25" s="28">
        <f>'Table 1(Q3''22)'!E25/32.15074</f>
        <v>88.333892159247341</v>
      </c>
      <c r="F25" s="28">
        <f>'Table 1(Q3''22)'!F25/32.15074</f>
        <v>77.914225302434716</v>
      </c>
      <c r="G25" s="28">
        <f>'Table 1(Q3''22)'!G25/32.15074</f>
        <v>76.514568560474814</v>
      </c>
      <c r="H25" s="28">
        <f>'Table 1(Q3''22)'!H25/32.15074</f>
        <v>69.82731968222194</v>
      </c>
      <c r="I25" s="28">
        <f>'Table 1(Q3''22)'!I25/32.15074</f>
        <v>65.489557946494045</v>
      </c>
      <c r="J25" s="28">
        <f>'Table 1(Q3''22)'!J25/32.15074</f>
        <v>56.930151271227359</v>
      </c>
      <c r="K25" s="28">
        <f>'Table 1(Q3''22)'!K25/32.15074</f>
        <v>60.729580351293841</v>
      </c>
      <c r="L25" s="28">
        <f>'Table 1(Q3''22)'!L25/32.15074</f>
        <v>60.74456914505101</v>
      </c>
      <c r="M25" s="28">
        <f>'Table 1(Q3''22)'!M25/32.15074</f>
        <v>60.764963707517694</v>
      </c>
      <c r="N25" s="545">
        <f t="shared" si="24"/>
        <v>2.4681207527632587E-4</v>
      </c>
      <c r="O25" s="545">
        <f t="shared" si="24"/>
        <v>3.3574297675875719E-4</v>
      </c>
      <c r="P25" s="36"/>
      <c r="Q25" s="28">
        <f>'Table 1(Q3''22)'!Q25/32.15074</f>
        <v>23.016577534451773</v>
      </c>
      <c r="R25" s="28">
        <f>'Table 1(Q3''22)'!R25/32.15074</f>
        <v>21.616920792491868</v>
      </c>
      <c r="S25" s="28">
        <f>'Table 1(Q3''22)'!S25/32.15074</f>
        <v>22.394507871358481</v>
      </c>
      <c r="T25" s="28">
        <f>'Table 1(Q3''22)'!T25/32.15074</f>
        <v>20.528298882078609</v>
      </c>
      <c r="U25" s="28">
        <f>'Table 1(Q3''22)'!U25/32.15074</f>
        <v>24.416234276411679</v>
      </c>
      <c r="V25" s="28">
        <f>'Table 1(Q3''22)'!V25/32.15074</f>
        <v>20.994851129398576</v>
      </c>
      <c r="W25" s="28">
        <f>'Table 1(Q3''22)'!W25/32.15074</f>
        <v>18.040020229705444</v>
      </c>
      <c r="X25" s="28">
        <f>'Table 1(Q3''22)'!X25/32.15074</f>
        <v>18.662089892798736</v>
      </c>
      <c r="Y25" s="28">
        <f>'Table 1(Q3''22)'!Y25/32.15074</f>
        <v>19.595194387438671</v>
      </c>
      <c r="Z25" s="28">
        <f>'Table 1(Q3''22)'!Z25/32.15074</f>
        <v>21.772438208265193</v>
      </c>
      <c r="AA25" s="28">
        <f>'Table 1(Q3''22)'!AA25/32.15074</f>
        <v>18.973124724345382</v>
      </c>
      <c r="AB25" s="28">
        <f>'Table 1(Q3''22)'!AB25/32.15074</f>
        <v>18.35105506125209</v>
      </c>
      <c r="AC25" s="28">
        <f>'Table 1(Q3''22)'!AC25/32.15074</f>
        <v>18.040020229705444</v>
      </c>
      <c r="AD25" s="28">
        <f>'Table 1(Q3''22)'!AD25/32.15074</f>
        <v>21.150368545171901</v>
      </c>
      <c r="AE25" s="28">
        <f>'Table 1(Q3''22)'!AE25/32.15074</f>
        <v>18.040020229705444</v>
      </c>
      <c r="AF25" s="28">
        <f>'Table 1(Q3''22)'!AF25/32.15074</f>
        <v>17.728985398158798</v>
      </c>
      <c r="AG25" s="28">
        <f>'Table 1(Q3''22)'!AG25/32.15074</f>
        <v>17.106915735065506</v>
      </c>
      <c r="AH25" s="28">
        <f>'Table 1(Q3''22)'!AH25/32.15074</f>
        <v>17.417950566612152</v>
      </c>
      <c r="AI25" s="28">
        <f>'Table 1(Q3''22)'!AI25/32.15074</f>
        <v>16.833555083088072</v>
      </c>
      <c r="AJ25" s="28">
        <f>'Table 1(Q3''22)'!AJ25/32.15074</f>
        <v>16.669414865983736</v>
      </c>
      <c r="AK25" s="28">
        <f>'Table 1(Q3''22)'!AK25/32.15074</f>
        <v>16.483296528218641</v>
      </c>
      <c r="AL25" s="28">
        <f>'Table 1(Q3''22)'!AL25/32.15074</f>
        <v>15.503291469203583</v>
      </c>
      <c r="AM25" s="28">
        <f>'Table 1(Q3''22)'!AM25/32.15074</f>
        <v>12.336700756119519</v>
      </c>
      <c r="AN25" s="28">
        <f>'Table 1(Q3''22)'!AN25/32.15074</f>
        <v>12.094365285511369</v>
      </c>
      <c r="AO25" s="28">
        <f>'Table 1(Q3''22)'!AO25/32.15074</f>
        <v>15.899510164973316</v>
      </c>
      <c r="AP25" s="28">
        <f>'Table 1(Q3''22)'!AP25/32.15074</f>
        <v>16.599575064623153</v>
      </c>
      <c r="AQ25" s="28">
        <f>'Table 1(Q3''22)'!AQ25/32.15074</f>
        <v>15.157018477859513</v>
      </c>
      <c r="AR25" s="28">
        <f>'Table 1(Q3''22)'!AR25/32.15074</f>
        <v>14.617088159844675</v>
      </c>
      <c r="AS25" s="28">
        <f>'Table 1(Q3''22)'!AS25/32.15074</f>
        <v>15.07322004036911</v>
      </c>
      <c r="AT25" s="28">
        <f>'Table 1(Q3''22)'!AT25/32.15074</f>
        <v>15.882253673220545</v>
      </c>
      <c r="AU25" s="28">
        <f>'Table 1(Q3''22)'!AU25/32.15074</f>
        <v>14.58914428443291</v>
      </c>
      <c r="AV25" s="28">
        <f>'Table 1(Q3''22)'!AV25/32.15074</f>
        <v>15.437401718238974</v>
      </c>
      <c r="AW25" s="28">
        <f>'Table 1(Q3''22)'!AW25/32.15074</f>
        <v>14.983656706118923</v>
      </c>
      <c r="AX25" s="612">
        <f>IF(ISERROR(AW25/AS25),"N/A",IF(AS25&lt;0,"N/A",IF(AW25&lt;0,"N/A",IF(AW25/AS25-1&gt;300%,"&gt;±300%",IF(AW25/AS25-1&lt;-300%,"&gt;±300%",AW25/AS25-1)))))</f>
        <v>-5.9418846145892212E-3</v>
      </c>
      <c r="AY25" s="612">
        <f>IF(ISERROR(AW25/AV25),"N/A",IF(AV25&lt;0,"N/A",IF(AW25&lt;0,"N/A",IF(AW25/AV25-1&gt;300%,"&gt;±300%",IF(AW25/AV25-1&lt;-300%,"&gt;±300%",AW25/AV25-1)))))</f>
        <v>-2.9392576574849394E-2</v>
      </c>
      <c r="AZ25" s="4"/>
      <c r="BA25" s="28">
        <f>D25-BB25</f>
        <v>48.67695113705004</v>
      </c>
      <c r="BB25" s="28">
        <f>SUM(Q25:R25)</f>
        <v>44.633498326943638</v>
      </c>
      <c r="BC25" s="28">
        <f>SUM(S25:T25)</f>
        <v>42.922806753437087</v>
      </c>
      <c r="BD25" s="28">
        <f>SUM(U25:V25)</f>
        <v>45.411085405810255</v>
      </c>
      <c r="BE25" s="28">
        <f>SUM(W25:X25)</f>
        <v>36.70211012250418</v>
      </c>
      <c r="BF25" s="28">
        <f>SUM(Y25:Z25)</f>
        <v>41.367632595703867</v>
      </c>
      <c r="BG25" s="28">
        <f>SUM(AA25:AB25)</f>
        <v>37.324179785597472</v>
      </c>
      <c r="BH25" s="28">
        <f>SUM(AC25:AD25)</f>
        <v>39.190388774877349</v>
      </c>
      <c r="BI25" s="28">
        <f>SUM(AE25:AF25)</f>
        <v>35.769005627864246</v>
      </c>
      <c r="BJ25" s="28">
        <f>SUM(AG25:AH25)</f>
        <v>34.524866301677662</v>
      </c>
      <c r="BK25" s="28">
        <f>SUM(AI25:AJ25)</f>
        <v>33.502969949071812</v>
      </c>
      <c r="BL25" s="28">
        <f>SUM(AK25:AL25)</f>
        <v>31.986587997422227</v>
      </c>
      <c r="BM25" s="28">
        <f>SUM(AM25:AN25)</f>
        <v>24.431066041630888</v>
      </c>
      <c r="BN25" s="28">
        <f>SUM(AO25:AP25)</f>
        <v>32.499085229596467</v>
      </c>
      <c r="BO25" s="28">
        <f>SUM(AQ25:AR25)</f>
        <v>29.774106637704186</v>
      </c>
      <c r="BP25" s="28">
        <f t="shared" si="28"/>
        <v>30.955473713589654</v>
      </c>
      <c r="BQ25" s="28">
        <f>AU25+AV25</f>
        <v>30.026546002671886</v>
      </c>
      <c r="BR25" s="492">
        <f t="shared" si="22"/>
        <v>8.4784866273039938E-3</v>
      </c>
      <c r="BS25" s="492">
        <f t="shared" si="27"/>
        <v>-3.0008512210555005E-2</v>
      </c>
      <c r="BT25" s="19"/>
      <c r="BU25" s="9">
        <f t="shared" si="23"/>
        <v>60.892456382011346</v>
      </c>
    </row>
    <row r="26" spans="1:73" x14ac:dyDescent="0.45">
      <c r="A26" s="23"/>
      <c r="B26" s="4"/>
      <c r="C26" s="9"/>
      <c r="D26" s="9"/>
      <c r="E26" s="9"/>
      <c r="F26" s="9"/>
      <c r="G26" s="9"/>
      <c r="H26" s="9"/>
      <c r="I26" s="9"/>
      <c r="J26" s="9"/>
      <c r="K26" s="9"/>
      <c r="L26" s="9"/>
      <c r="M26" s="9"/>
      <c r="N26" s="492"/>
      <c r="O26" s="492"/>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492"/>
      <c r="AY26" s="492"/>
      <c r="AZ26" s="4"/>
      <c r="BA26" s="7"/>
      <c r="BB26" s="7"/>
      <c r="BC26" s="7"/>
      <c r="BD26" s="7"/>
      <c r="BE26" s="7"/>
      <c r="BF26" s="7"/>
      <c r="BG26" s="7"/>
      <c r="BH26" s="7"/>
      <c r="BI26" s="7"/>
      <c r="BJ26" s="7"/>
      <c r="BK26" s="7"/>
      <c r="BL26" s="7"/>
      <c r="BM26" s="7"/>
      <c r="BN26" s="7"/>
      <c r="BO26" s="7"/>
      <c r="BP26" s="7"/>
      <c r="BQ26" s="7"/>
      <c r="BR26" s="492"/>
      <c r="BS26" s="492"/>
      <c r="BT26" s="19"/>
      <c r="BU26" s="9">
        <f t="shared" si="23"/>
        <v>0</v>
      </c>
    </row>
    <row r="27" spans="1:73" x14ac:dyDescent="0.45">
      <c r="A27" s="23" t="s">
        <v>6</v>
      </c>
      <c r="B27" s="9"/>
      <c r="C27" s="554">
        <f t="shared" ref="C27:M27" si="45">SUM(C28:C33)</f>
        <v>49.143503384370007</v>
      </c>
      <c r="D27" s="554">
        <f t="shared" si="45"/>
        <v>52.875921362929745</v>
      </c>
      <c r="E27" s="554">
        <f t="shared" si="45"/>
        <v>57.385926420356114</v>
      </c>
      <c r="F27" s="554">
        <f t="shared" si="45"/>
        <v>60.807309567369217</v>
      </c>
      <c r="G27" s="554">
        <f t="shared" si="45"/>
        <v>56.763856757262822</v>
      </c>
      <c r="H27" s="554">
        <f t="shared" si="45"/>
        <v>62.673518556649086</v>
      </c>
      <c r="I27" s="554">
        <f t="shared" si="45"/>
        <v>66.479556056291557</v>
      </c>
      <c r="J27" s="554">
        <f t="shared" si="45"/>
        <v>65.241731860250127</v>
      </c>
      <c r="K27" s="554">
        <f t="shared" si="45"/>
        <v>76.218683986729758</v>
      </c>
      <c r="L27" s="554">
        <f t="shared" si="45"/>
        <v>65.615277830666187</v>
      </c>
      <c r="M27" s="554">
        <f t="shared" si="45"/>
        <v>72.033508978629072</v>
      </c>
      <c r="N27" s="492">
        <f t="shared" si="24"/>
        <v>-0.1391182004390118</v>
      </c>
      <c r="O27" s="492">
        <f t="shared" si="24"/>
        <v>9.7816108689297243E-2</v>
      </c>
      <c r="P27" s="36"/>
      <c r="Q27" s="555">
        <f t="shared" ref="Q27:AW27" si="46">SUM(Q28:Q33)</f>
        <v>12.596910677639144</v>
      </c>
      <c r="R27" s="555">
        <f t="shared" si="46"/>
        <v>13.374497756505761</v>
      </c>
      <c r="S27" s="555">
        <f t="shared" si="46"/>
        <v>13.685532588052405</v>
      </c>
      <c r="T27" s="555">
        <f t="shared" si="46"/>
        <v>13.996567419599051</v>
      </c>
      <c r="U27" s="555">
        <f t="shared" si="46"/>
        <v>13.841050003825728</v>
      </c>
      <c r="V27" s="555">
        <f t="shared" si="46"/>
        <v>14.46311966691902</v>
      </c>
      <c r="W27" s="555">
        <f t="shared" si="46"/>
        <v>14.618637082692343</v>
      </c>
      <c r="X27" s="555">
        <f t="shared" si="46"/>
        <v>16.018293824652247</v>
      </c>
      <c r="Y27" s="555">
        <f t="shared" si="46"/>
        <v>15.396224161558957</v>
      </c>
      <c r="Z27" s="555">
        <f t="shared" si="46"/>
        <v>13.841050003825728</v>
      </c>
      <c r="AA27" s="555">
        <f t="shared" si="46"/>
        <v>14.307602251145697</v>
      </c>
      <c r="AB27" s="555">
        <f t="shared" si="46"/>
        <v>13.841050003825728</v>
      </c>
      <c r="AC27" s="555">
        <f t="shared" si="46"/>
        <v>13.996567419599051</v>
      </c>
      <c r="AD27" s="555">
        <f t="shared" si="46"/>
        <v>14.152084835372374</v>
      </c>
      <c r="AE27" s="555">
        <f t="shared" si="46"/>
        <v>15.55174157733228</v>
      </c>
      <c r="AF27" s="555">
        <f t="shared" si="46"/>
        <v>15.55174157733228</v>
      </c>
      <c r="AG27" s="555">
        <f t="shared" si="46"/>
        <v>15.551741577332281</v>
      </c>
      <c r="AH27" s="555">
        <f t="shared" si="46"/>
        <v>16.173811240425572</v>
      </c>
      <c r="AI27" s="555">
        <f t="shared" si="46"/>
        <v>17.502400764080747</v>
      </c>
      <c r="AJ27" s="555">
        <f t="shared" si="46"/>
        <v>16.68785935441683</v>
      </c>
      <c r="AK27" s="555">
        <f t="shared" si="46"/>
        <v>16.665875796706821</v>
      </c>
      <c r="AL27" s="555">
        <f t="shared" si="46"/>
        <v>15.614410700176585</v>
      </c>
      <c r="AM27" s="555">
        <f t="shared" si="46"/>
        <v>18.983376539230221</v>
      </c>
      <c r="AN27" s="555">
        <f t="shared" si="46"/>
        <v>10.780742053186795</v>
      </c>
      <c r="AO27" s="555">
        <f t="shared" si="46"/>
        <v>17.835584784349557</v>
      </c>
      <c r="AP27" s="555">
        <f t="shared" si="46"/>
        <v>17.636873286275563</v>
      </c>
      <c r="AQ27" s="555">
        <f t="shared" si="46"/>
        <v>14.537328657628578</v>
      </c>
      <c r="AR27" s="555">
        <f t="shared" si="46"/>
        <v>24.48404618696711</v>
      </c>
      <c r="AS27" s="555">
        <f t="shared" si="46"/>
        <v>16.893662035544775</v>
      </c>
      <c r="AT27" s="555">
        <f t="shared" si="46"/>
        <v>21.031869189864086</v>
      </c>
      <c r="AU27" s="555">
        <f t="shared" si="46"/>
        <v>16.144737670000985</v>
      </c>
      <c r="AV27" s="555">
        <f t="shared" si="46"/>
        <v>17.566488631220231</v>
      </c>
      <c r="AW27" s="555">
        <f t="shared" si="46"/>
        <v>17.19520785101875</v>
      </c>
      <c r="AX27" s="492">
        <f t="shared" ref="AX27:AX33" si="47">IF(ISERROR(AW27/AS27),"N/A",IF(AS27&lt;0,"N/A",IF(AW27&lt;0,"N/A",IF(AW27/AS27-1&gt;300%,"&gt;±300%",IF(AW27/AS27-1&lt;-300%,"&gt;±300%",AW27/AS27-1)))))</f>
        <v>1.7849641767398561E-2</v>
      </c>
      <c r="AY27" s="492">
        <f t="shared" ref="AY27:AY33" si="48">IF(ISERROR(AW27/AV27),"N/A",IF(AV27&lt;0,"N/A",IF(AW27&lt;0,"N/A",IF(AW27/AV27-1&gt;300%,"&gt;±300%",IF(AW27/AV27-1&lt;-300%,"&gt;±300%",AW27/AV27-1)))))</f>
        <v>-2.1135742492191523E-2</v>
      </c>
      <c r="AZ27" s="4"/>
      <c r="BA27" s="9">
        <f>SUM(BA28:BA33)</f>
        <v>26.904512928784847</v>
      </c>
      <c r="BB27" s="9">
        <f t="shared" ref="BB27" si="49">SUM(BB28:BB33)</f>
        <v>25.971408434144905</v>
      </c>
      <c r="BC27" s="9">
        <f t="shared" ref="BC27:BC33" si="50">SUM(S27:T27)</f>
        <v>27.682100007651457</v>
      </c>
      <c r="BD27" s="9">
        <f t="shared" ref="BD27:BD33" si="51">SUM(U27:V27)</f>
        <v>28.304169670744749</v>
      </c>
      <c r="BE27" s="9">
        <f t="shared" ref="BE27:BE33" si="52">SUM(W27:X27)</f>
        <v>30.636930907344592</v>
      </c>
      <c r="BF27" s="9">
        <f t="shared" ref="BF27:BF33" si="53">SUM(Y27:Z27)</f>
        <v>29.237274165384683</v>
      </c>
      <c r="BG27" s="9">
        <f t="shared" ref="BG27:BG33" si="54">SUM(AA27:AB27)</f>
        <v>28.148652254971424</v>
      </c>
      <c r="BH27" s="9">
        <f t="shared" ref="BH27:BH33" si="55">SUM(AC27:AD27)</f>
        <v>28.148652254971424</v>
      </c>
      <c r="BI27" s="9">
        <f t="shared" ref="BI27:BI33" si="56">SUM(AE27:AF27)</f>
        <v>31.103483154664559</v>
      </c>
      <c r="BJ27" s="9">
        <f t="shared" ref="BJ27:BJ33" si="57">SUM(AG27:AH27)</f>
        <v>31.725552817757851</v>
      </c>
      <c r="BK27" s="9">
        <f t="shared" ref="BK27:BK33" si="58">SUM(AI27:AJ27)</f>
        <v>34.190260118497577</v>
      </c>
      <c r="BL27" s="9">
        <f t="shared" ref="BL27:BL33" si="59">SUM(AK27:AL27)</f>
        <v>32.280286496883406</v>
      </c>
      <c r="BM27" s="9">
        <f t="shared" ref="BM27:BM33" si="60">SUM(AM27:AN27)</f>
        <v>29.764118592417017</v>
      </c>
      <c r="BN27" s="9">
        <f t="shared" ref="BN27:BN33" si="61">SUM(AO27:AP27)</f>
        <v>35.472458070625123</v>
      </c>
      <c r="BO27" s="9">
        <f t="shared" ref="BO27:BO33" si="62">SUM(AQ27:AR27)</f>
        <v>39.021374844595684</v>
      </c>
      <c r="BP27" s="9">
        <f t="shared" si="28"/>
        <v>37.925531225408861</v>
      </c>
      <c r="BQ27" s="9">
        <f t="shared" ref="BQ27:BQ33" si="63">AU27+AV27</f>
        <v>33.711226301221217</v>
      </c>
      <c r="BR27" s="492">
        <f t="shared" si="22"/>
        <v>-0.13608307150945764</v>
      </c>
      <c r="BS27" s="492">
        <f t="shared" si="27"/>
        <v>-0.11112052456536714</v>
      </c>
      <c r="BT27" s="19"/>
      <c r="BU27" s="9">
        <f t="shared" si="23"/>
        <v>71.938303342104064</v>
      </c>
    </row>
    <row r="28" spans="1:73" x14ac:dyDescent="0.45">
      <c r="A28" s="10"/>
      <c r="B28" s="10" t="s">
        <v>12</v>
      </c>
      <c r="C28" s="7">
        <f>'Table 1(Q3''22)'!C28/32.15074</f>
        <v>16.640363487745539</v>
      </c>
      <c r="D28" s="7">
        <f>'Table 1(Q3''22)'!D28/32.15074</f>
        <v>16.795880903518864</v>
      </c>
      <c r="E28" s="7">
        <f>'Table 1(Q3''22)'!E28/32.15074</f>
        <v>16.018293824652247</v>
      </c>
      <c r="F28" s="7">
        <f>'Table 1(Q3''22)'!F28/32.15074</f>
        <v>17.417950566612152</v>
      </c>
      <c r="G28" s="7">
        <f>'Table 1(Q3''22)'!G28/32.15074</f>
        <v>17.728985398158798</v>
      </c>
      <c r="H28" s="7">
        <f>'Table 1(Q3''22)'!H28/32.15074</f>
        <v>17.573467982385477</v>
      </c>
      <c r="I28" s="7">
        <f>'Table 1(Q3''22)'!I28/32.15074</f>
        <v>21.119207982044927</v>
      </c>
      <c r="J28" s="7">
        <f>'Table 1(Q3''22)'!J28/32.15074</f>
        <v>21.556404976291642</v>
      </c>
      <c r="K28" s="7">
        <f>'Table 1(Q3''22)'!K28/32.15074</f>
        <v>20.470679877577901</v>
      </c>
      <c r="L28" s="7">
        <f>'Table 1(Q3''22)'!L28/32.15074</f>
        <v>19.491849219240997</v>
      </c>
      <c r="M28" s="7">
        <f>'Table 1(Q3''22)'!M28/32.15074</f>
        <v>20.702036266562271</v>
      </c>
      <c r="N28" s="26">
        <f t="shared" si="24"/>
        <v>-4.7816226143472806E-2</v>
      </c>
      <c r="O28" s="26">
        <f t="shared" si="24"/>
        <v>6.2086825816745073E-2</v>
      </c>
      <c r="P28" s="574"/>
      <c r="Q28" s="7">
        <f>'Table 1(Q3''22)'!Q28/32.15074</f>
        <v>4.510005057426361</v>
      </c>
      <c r="R28" s="7">
        <f>'Table 1(Q3''22)'!R28/32.15074</f>
        <v>3.8879353943330699</v>
      </c>
      <c r="S28" s="7">
        <f>'Table 1(Q3''22)'!S28/32.15074</f>
        <v>4.1989702258797159</v>
      </c>
      <c r="T28" s="7">
        <f>'Table 1(Q3''22)'!T28/32.15074</f>
        <v>4.0434528101063929</v>
      </c>
      <c r="U28" s="7">
        <f>'Table 1(Q3''22)'!U28/32.15074</f>
        <v>3.8879353943330699</v>
      </c>
      <c r="V28" s="7">
        <f>'Table 1(Q3''22)'!V28/32.15074</f>
        <v>3.5769005627864243</v>
      </c>
      <c r="W28" s="7">
        <f>'Table 1(Q3''22)'!W28/32.15074</f>
        <v>4.354487641653038</v>
      </c>
      <c r="X28" s="7">
        <f>'Table 1(Q3''22)'!X28/32.15074</f>
        <v>4.1989702258797159</v>
      </c>
      <c r="Y28" s="7">
        <f>'Table 1(Q3''22)'!Y28/32.15074</f>
        <v>5.1320747205196522</v>
      </c>
      <c r="Z28" s="7">
        <f>'Table 1(Q3''22)'!Z28/32.15074</f>
        <v>4.0434528101063929</v>
      </c>
      <c r="AA28" s="7">
        <f>'Table 1(Q3''22)'!AA28/32.15074</f>
        <v>4.6655224731996841</v>
      </c>
      <c r="AB28" s="7">
        <f>'Table 1(Q3''22)'!AB28/32.15074</f>
        <v>4.1989702258797159</v>
      </c>
      <c r="AC28" s="7">
        <f>'Table 1(Q3''22)'!AC28/32.15074</f>
        <v>4.9765573047463292</v>
      </c>
      <c r="AD28" s="7">
        <f>'Table 1(Q3''22)'!AD28/32.15074</f>
        <v>4.1989702258797159</v>
      </c>
      <c r="AE28" s="7">
        <f>'Table 1(Q3''22)'!AE28/32.15074</f>
        <v>4.510005057426361</v>
      </c>
      <c r="AF28" s="7">
        <f>'Table 1(Q3''22)'!AF28/32.15074</f>
        <v>4.1989702258797159</v>
      </c>
      <c r="AG28" s="7">
        <f>'Table 1(Q3''22)'!AG28/32.15074</f>
        <v>4.8210398889730071</v>
      </c>
      <c r="AH28" s="7">
        <f>'Table 1(Q3''22)'!AH28/32.15074</f>
        <v>4.354487641653038</v>
      </c>
      <c r="AI28" s="7">
        <f>'Table 1(Q3''22)'!AI28/32.15074</f>
        <v>4.2844958678924101</v>
      </c>
      <c r="AJ28" s="7">
        <f>'Table 1(Q3''22)'!AJ28/32.15074</f>
        <v>6.1838281725663613</v>
      </c>
      <c r="AK28" s="7">
        <f>'Table 1(Q3''22)'!AK28/32.15074</f>
        <v>4.9336288496618126</v>
      </c>
      <c r="AL28" s="7">
        <f>'Table 1(Q3''22)'!AL28/32.15074</f>
        <v>5.7172550919243426</v>
      </c>
      <c r="AM28" s="7">
        <f>'Table 1(Q3''22)'!AM28/32.15074</f>
        <v>6.7754950253208452</v>
      </c>
      <c r="AN28" s="7">
        <f>'Table 1(Q3''22)'!AN28/32.15074</f>
        <v>3.8108284803195471</v>
      </c>
      <c r="AO28" s="7">
        <f>'Table 1(Q3''22)'!AO28/32.15074</f>
        <v>4.340918456638013</v>
      </c>
      <c r="AP28" s="7">
        <f>'Table 1(Q3''22)'!AP28/32.15074</f>
        <v>6.6291630140132343</v>
      </c>
      <c r="AQ28" s="7">
        <f>'Table 1(Q3''22)'!AQ28/32.15074</f>
        <v>3.7150031241584296</v>
      </c>
      <c r="AR28" s="7">
        <f>'Table 1(Q3''22)'!AR28/32.15074</f>
        <v>6.0050728838795493</v>
      </c>
      <c r="AS28" s="7">
        <f>'Table 1(Q3''22)'!AS28/32.15074</f>
        <v>5.0158019732045345</v>
      </c>
      <c r="AT28" s="7">
        <f>'Table 1(Q3''22)'!AT28/32.15074</f>
        <v>5.7348018963353864</v>
      </c>
      <c r="AU28" s="7">
        <f>'Table 1(Q3''22)'!AU28/32.15074</f>
        <v>3.9374353929324202</v>
      </c>
      <c r="AV28" s="7">
        <f>'Table 1(Q3''22)'!AV28/32.15074</f>
        <v>5.1823950497260212</v>
      </c>
      <c r="AW28" s="7">
        <f>'Table 1(Q3''22)'!AW28/32.15074</f>
        <v>5.4033958781236402</v>
      </c>
      <c r="AX28" s="492">
        <f t="shared" si="47"/>
        <v>7.7274562869450003E-2</v>
      </c>
      <c r="AY28" s="492">
        <f t="shared" si="48"/>
        <v>4.2644535253888671E-2</v>
      </c>
      <c r="AZ28" s="4"/>
      <c r="BA28" s="13">
        <f t="shared" ref="BA28:BA33" si="64">D28-BB28</f>
        <v>8.3979404517594318</v>
      </c>
      <c r="BB28" s="13">
        <f t="shared" ref="BB28:BB33" si="65">SUM(Q28:R28)</f>
        <v>8.3979404517594318</v>
      </c>
      <c r="BC28" s="13">
        <f t="shared" si="50"/>
        <v>8.2424230359861088</v>
      </c>
      <c r="BD28" s="13">
        <f t="shared" si="51"/>
        <v>7.4648359571194938</v>
      </c>
      <c r="BE28" s="13">
        <f t="shared" si="52"/>
        <v>8.5534578675327531</v>
      </c>
      <c r="BF28" s="13">
        <f t="shared" si="53"/>
        <v>9.1755275306260451</v>
      </c>
      <c r="BG28" s="13">
        <f t="shared" si="54"/>
        <v>8.8644926990793991</v>
      </c>
      <c r="BH28" s="13">
        <f t="shared" si="55"/>
        <v>9.1755275306260451</v>
      </c>
      <c r="BI28" s="13">
        <f t="shared" si="56"/>
        <v>8.7089752833060778</v>
      </c>
      <c r="BJ28" s="13">
        <f t="shared" si="57"/>
        <v>9.1755275306260451</v>
      </c>
      <c r="BK28" s="13">
        <f t="shared" si="58"/>
        <v>10.468324040458771</v>
      </c>
      <c r="BL28" s="13">
        <f t="shared" si="59"/>
        <v>10.650883941586155</v>
      </c>
      <c r="BM28" s="13">
        <f t="shared" si="60"/>
        <v>10.586323505640392</v>
      </c>
      <c r="BN28" s="13">
        <f t="shared" si="61"/>
        <v>10.970081470651248</v>
      </c>
      <c r="BO28" s="13">
        <f t="shared" si="62"/>
        <v>9.720076008037978</v>
      </c>
      <c r="BP28" s="13">
        <f t="shared" si="28"/>
        <v>10.750603869539921</v>
      </c>
      <c r="BQ28" s="13">
        <f t="shared" si="63"/>
        <v>9.1198304426584418</v>
      </c>
      <c r="BR28" s="492">
        <f t="shared" si="22"/>
        <v>-6.1753176094833551E-2</v>
      </c>
      <c r="BS28" s="492">
        <f t="shared" si="27"/>
        <v>-0.15169133256802525</v>
      </c>
      <c r="BT28" s="19"/>
      <c r="BU28" s="9">
        <f t="shared" si="23"/>
        <v>20.258028217117467</v>
      </c>
    </row>
    <row r="29" spans="1:73" x14ac:dyDescent="0.45">
      <c r="A29" s="10"/>
      <c r="B29" s="10" t="s">
        <v>13</v>
      </c>
      <c r="C29" s="7">
        <f>'Table 1(Q3''22)'!C29/32.15074</f>
        <v>1.5551741577332279</v>
      </c>
      <c r="D29" s="7">
        <f>'Table 1(Q3''22)'!D29/32.15074</f>
        <v>1.8662089892798737</v>
      </c>
      <c r="E29" s="7">
        <f>'Table 1(Q3''22)'!E29/32.15074</f>
        <v>6.3762140467062345</v>
      </c>
      <c r="F29" s="7">
        <f>'Table 1(Q3''22)'!F29/32.15074</f>
        <v>6.8427662940262026</v>
      </c>
      <c r="G29" s="7">
        <f>'Table 1(Q3''22)'!G29/32.15074</f>
        <v>3.1103483154664557</v>
      </c>
      <c r="H29" s="7">
        <f>'Table 1(Q3''22)'!H29/32.15074</f>
        <v>7.3093185413461716</v>
      </c>
      <c r="I29" s="7">
        <f>'Table 1(Q3''22)'!I29/32.15074</f>
        <v>6.8063128975976861</v>
      </c>
      <c r="J29" s="7">
        <f>'Table 1(Q3''22)'!J29/32.15074</f>
        <v>3.3867342485185845</v>
      </c>
      <c r="K29" s="7">
        <f>'Table 1(Q3''22)'!K29/32.15074</f>
        <v>5.3445786837409441</v>
      </c>
      <c r="L29" s="7">
        <f>'Table 1(Q3''22)'!L29/32.15074</f>
        <v>6.2299784415902</v>
      </c>
      <c r="M29" s="7">
        <f>'Table 1(Q3''22)'!M29/32.15074</f>
        <v>5.5927024743315394</v>
      </c>
      <c r="N29" s="26">
        <f t="shared" si="24"/>
        <v>0.16566315330762782</v>
      </c>
      <c r="O29" s="26">
        <f t="shared" si="24"/>
        <v>-0.10229184149407688</v>
      </c>
      <c r="P29" s="36"/>
      <c r="Q29" s="7">
        <f>'Table 1(Q3''22)'!Q29/32.15074</f>
        <v>0.46655224731996842</v>
      </c>
      <c r="R29" s="7">
        <f>'Table 1(Q3''22)'!R29/32.15074</f>
        <v>0.46655224731996842</v>
      </c>
      <c r="S29" s="7">
        <f>'Table 1(Q3''22)'!S29/32.15074</f>
        <v>1.7106915735065507</v>
      </c>
      <c r="T29" s="7">
        <f>'Table 1(Q3''22)'!T29/32.15074</f>
        <v>1.5551741577332279</v>
      </c>
      <c r="U29" s="7">
        <f>'Table 1(Q3''22)'!U29/32.15074</f>
        <v>1.5551741577332279</v>
      </c>
      <c r="V29" s="7">
        <f>'Table 1(Q3''22)'!V29/32.15074</f>
        <v>1.5551741577332279</v>
      </c>
      <c r="W29" s="7">
        <f>'Table 1(Q3''22)'!W29/32.15074</f>
        <v>1.7106915735065507</v>
      </c>
      <c r="X29" s="7">
        <f>'Table 1(Q3''22)'!X29/32.15074</f>
        <v>1.8662089892798737</v>
      </c>
      <c r="Y29" s="7">
        <f>'Table 1(Q3''22)'!Y29/32.15074</f>
        <v>1.7106915735065507</v>
      </c>
      <c r="Z29" s="7">
        <f>'Table 1(Q3''22)'!Z29/32.15074</f>
        <v>1.7106915735065507</v>
      </c>
      <c r="AA29" s="7">
        <f>'Table 1(Q3''22)'!AA29/32.15074</f>
        <v>1.0886219104132595</v>
      </c>
      <c r="AB29" s="7">
        <f>'Table 1(Q3''22)'!AB29/32.15074</f>
        <v>0.46655224731996842</v>
      </c>
      <c r="AC29" s="7">
        <f>'Table 1(Q3''22)'!AC29/32.15074</f>
        <v>0.77758707886661393</v>
      </c>
      <c r="AD29" s="7">
        <f>'Table 1(Q3''22)'!AD29/32.15074</f>
        <v>0.77758707886661393</v>
      </c>
      <c r="AE29" s="7">
        <f>'Table 1(Q3''22)'!AE29/32.15074</f>
        <v>1.7106915735065507</v>
      </c>
      <c r="AF29" s="7">
        <f>'Table 1(Q3''22)'!AF29/32.15074</f>
        <v>1.7106915735065507</v>
      </c>
      <c r="AG29" s="7">
        <f>'Table 1(Q3''22)'!AG29/32.15074</f>
        <v>1.7106915735065507</v>
      </c>
      <c r="AH29" s="7">
        <f>'Table 1(Q3''22)'!AH29/32.15074</f>
        <v>1.7106915735065507</v>
      </c>
      <c r="AI29" s="7">
        <f>'Table 1(Q3''22)'!AI29/32.15074</f>
        <v>1.7015782243994215</v>
      </c>
      <c r="AJ29" s="7">
        <f>'Table 1(Q3''22)'!AJ29/32.15074</f>
        <v>1.7015782243994215</v>
      </c>
      <c r="AK29" s="7">
        <f>'Table 1(Q3''22)'!AK29/32.15074</f>
        <v>1.7015782243994215</v>
      </c>
      <c r="AL29" s="7">
        <f>'Table 1(Q3''22)'!AL29/32.15074</f>
        <v>1.7015782243994215</v>
      </c>
      <c r="AM29" s="7">
        <f>'Table 1(Q3''22)'!AM29/32.15074</f>
        <v>1.0318845562476906</v>
      </c>
      <c r="AN29" s="7">
        <f>'Table 1(Q3''22)'!AN29/32.15074</f>
        <v>0.56889675062977674</v>
      </c>
      <c r="AO29" s="7">
        <f>'Table 1(Q3''22)'!AO29/32.15074</f>
        <v>0.66644247200782714</v>
      </c>
      <c r="AP29" s="7">
        <f>'Table 1(Q3''22)'!AP29/32.15074</f>
        <v>1.11951046963329</v>
      </c>
      <c r="AQ29" s="7">
        <f>'Table 1(Q3''22)'!AQ29/32.15074</f>
        <v>1.1384044771566617</v>
      </c>
      <c r="AR29" s="7">
        <f>'Table 1(Q3''22)'!AR29/32.15074</f>
        <v>1.2182154531199065</v>
      </c>
      <c r="AS29" s="7">
        <f>'Table 1(Q3''22)'!AS29/32.15074</f>
        <v>1.2182154531199065</v>
      </c>
      <c r="AT29" s="7">
        <f>'Table 1(Q3''22)'!AT29/32.15074</f>
        <v>1.7697433003444685</v>
      </c>
      <c r="AU29" s="7">
        <f>'Table 1(Q3''22)'!AU29/32.15074</f>
        <v>1.4332817944944147</v>
      </c>
      <c r="AV29" s="7">
        <f>'Table 1(Q3''22)'!AV29/32.15074</f>
        <v>1.5553615844772091</v>
      </c>
      <c r="AW29" s="7">
        <f>'Table 1(Q3''22)'!AW29/32.15074</f>
        <v>1.5735888343437676</v>
      </c>
      <c r="AX29" s="492">
        <f t="shared" si="47"/>
        <v>0.29171636290914993</v>
      </c>
      <c r="AY29" s="492">
        <f t="shared" si="48"/>
        <v>1.1718979077578906E-2</v>
      </c>
      <c r="AZ29" s="4"/>
      <c r="BA29" s="13">
        <f t="shared" si="64"/>
        <v>0.93310449463993683</v>
      </c>
      <c r="BB29" s="13">
        <f t="shared" si="65"/>
        <v>0.93310449463993683</v>
      </c>
      <c r="BC29" s="13">
        <f t="shared" si="50"/>
        <v>3.2658657312397787</v>
      </c>
      <c r="BD29" s="13">
        <f t="shared" si="51"/>
        <v>3.1103483154664557</v>
      </c>
      <c r="BE29" s="13">
        <f t="shared" si="52"/>
        <v>3.5769005627864243</v>
      </c>
      <c r="BF29" s="13">
        <f t="shared" si="53"/>
        <v>3.4213831470131013</v>
      </c>
      <c r="BG29" s="13">
        <f t="shared" si="54"/>
        <v>1.5551741577332279</v>
      </c>
      <c r="BH29" s="13">
        <f t="shared" si="55"/>
        <v>1.5551741577332279</v>
      </c>
      <c r="BI29" s="13">
        <f t="shared" si="56"/>
        <v>3.4213831470131013</v>
      </c>
      <c r="BJ29" s="13">
        <f t="shared" si="57"/>
        <v>3.4213831470131013</v>
      </c>
      <c r="BK29" s="13">
        <f t="shared" si="58"/>
        <v>3.403156448798843</v>
      </c>
      <c r="BL29" s="13">
        <f t="shared" si="59"/>
        <v>3.403156448798843</v>
      </c>
      <c r="BM29" s="13">
        <f t="shared" si="60"/>
        <v>1.6007813068774674</v>
      </c>
      <c r="BN29" s="13">
        <f t="shared" si="61"/>
        <v>1.7859529416411171</v>
      </c>
      <c r="BO29" s="13">
        <f t="shared" si="62"/>
        <v>2.356619930276568</v>
      </c>
      <c r="BP29" s="13">
        <f t="shared" si="28"/>
        <v>2.9879587534643752</v>
      </c>
      <c r="BQ29" s="13">
        <f t="shared" si="63"/>
        <v>2.9886433789716236</v>
      </c>
      <c r="BR29" s="492">
        <f t="shared" si="22"/>
        <v>0.26819065754946858</v>
      </c>
      <c r="BS29" s="492">
        <f t="shared" si="27"/>
        <v>2.2912816532505431E-4</v>
      </c>
      <c r="BT29" s="19"/>
      <c r="BU29" s="9">
        <f t="shared" si="23"/>
        <v>6.3319755136598594</v>
      </c>
    </row>
    <row r="30" spans="1:73" x14ac:dyDescent="0.45">
      <c r="A30" s="10"/>
      <c r="B30" s="10" t="s">
        <v>10</v>
      </c>
      <c r="C30" s="7">
        <f>'Table 1(Q3''22)'!C30/32.15074</f>
        <v>6.0651792151595894</v>
      </c>
      <c r="D30" s="7">
        <f>'Table 1(Q3''22)'!D30/32.15074</f>
        <v>6.6872488782528805</v>
      </c>
      <c r="E30" s="7">
        <f>'Table 1(Q3''22)'!E30/32.15074</f>
        <v>6.3762140467062345</v>
      </c>
      <c r="F30" s="7">
        <f>'Table 1(Q3''22)'!F30/32.15074</f>
        <v>6.0651792151595894</v>
      </c>
      <c r="G30" s="7">
        <f>'Table 1(Q3''22)'!G30/32.15074</f>
        <v>6.5317314624795575</v>
      </c>
      <c r="H30" s="7">
        <f>'Table 1(Q3''22)'!H30/32.15074</f>
        <v>6.3762140467062345</v>
      </c>
      <c r="I30" s="7">
        <f>'Table 1(Q3''22)'!I30/32.15074</f>
        <v>4.4904437164333082</v>
      </c>
      <c r="J30" s="7">
        <f>'Table 1(Q3''22)'!J30/32.15074</f>
        <v>4.0363612159471289</v>
      </c>
      <c r="K30" s="7">
        <f>'Table 1(Q3''22)'!K30/32.15074</f>
        <v>4.1966875412509941</v>
      </c>
      <c r="L30" s="7">
        <f>'Table 1(Q3''22)'!L30/32.15074</f>
        <v>3.4151748917754303</v>
      </c>
      <c r="M30" s="7">
        <f>'Table 1(Q3''22)'!M30/32.15074</f>
        <v>3.3252321848651381</v>
      </c>
      <c r="N30" s="26">
        <f t="shared" si="24"/>
        <v>-0.18622130949558424</v>
      </c>
      <c r="O30" s="26">
        <f t="shared" si="24"/>
        <v>-2.6336193536353303E-2</v>
      </c>
      <c r="P30" s="36"/>
      <c r="Q30" s="7">
        <f>'Table 1(Q3''22)'!Q30/32.15074</f>
        <v>1.7106915735065507</v>
      </c>
      <c r="R30" s="7">
        <f>'Table 1(Q3''22)'!R30/32.15074</f>
        <v>1.8662089892798737</v>
      </c>
      <c r="S30" s="7">
        <f>'Table 1(Q3''22)'!S30/32.15074</f>
        <v>1.8662089892798737</v>
      </c>
      <c r="T30" s="7">
        <f>'Table 1(Q3''22)'!T30/32.15074</f>
        <v>1.5551741577332279</v>
      </c>
      <c r="U30" s="7">
        <f>'Table 1(Q3''22)'!U30/32.15074</f>
        <v>1.5551741577332279</v>
      </c>
      <c r="V30" s="7">
        <f>'Table 1(Q3''22)'!V30/32.15074</f>
        <v>1.5551741577332279</v>
      </c>
      <c r="W30" s="7">
        <f>'Table 1(Q3''22)'!W30/32.15074</f>
        <v>1.5551741577332279</v>
      </c>
      <c r="X30" s="7">
        <f>'Table 1(Q3''22)'!X30/32.15074</f>
        <v>1.5551741577332279</v>
      </c>
      <c r="Y30" s="7">
        <f>'Table 1(Q3''22)'!Y30/32.15074</f>
        <v>1.5551741577332279</v>
      </c>
      <c r="Z30" s="7">
        <f>'Table 1(Q3''22)'!Z30/32.15074</f>
        <v>1.5551741577332279</v>
      </c>
      <c r="AA30" s="7">
        <f>'Table 1(Q3''22)'!AA30/32.15074</f>
        <v>1.7106915735065507</v>
      </c>
      <c r="AB30" s="7">
        <f>'Table 1(Q3''22)'!AB30/32.15074</f>
        <v>1.5551741577332279</v>
      </c>
      <c r="AC30" s="7">
        <f>'Table 1(Q3''22)'!AC30/32.15074</f>
        <v>1.5551741577332279</v>
      </c>
      <c r="AD30" s="7">
        <f>'Table 1(Q3''22)'!AD30/32.15074</f>
        <v>2.0217264050531965</v>
      </c>
      <c r="AE30" s="7">
        <f>'Table 1(Q3''22)'!AE30/32.15074</f>
        <v>1.7106915735065507</v>
      </c>
      <c r="AF30" s="7">
        <f>'Table 1(Q3''22)'!AF30/32.15074</f>
        <v>1.5551741577332279</v>
      </c>
      <c r="AG30" s="7">
        <f>'Table 1(Q3''22)'!AG30/32.15074</f>
        <v>1.5551741577332279</v>
      </c>
      <c r="AH30" s="7">
        <f>'Table 1(Q3''22)'!AH30/32.15074</f>
        <v>1.7106915735065507</v>
      </c>
      <c r="AI30" s="7">
        <f>'Table 1(Q3''22)'!AI30/32.15074</f>
        <v>1.096518024779523</v>
      </c>
      <c r="AJ30" s="7">
        <f>'Table 1(Q3''22)'!AJ30/32.15074</f>
        <v>1.1113150117229027</v>
      </c>
      <c r="AK30" s="7">
        <f>'Table 1(Q3''22)'!AK30/32.15074</f>
        <v>1.1659078453559704</v>
      </c>
      <c r="AL30" s="7">
        <f>'Table 1(Q3''22)'!AL30/32.15074</f>
        <v>1.1166249983670673</v>
      </c>
      <c r="AM30" s="7">
        <f>'Table 1(Q3''22)'!AM30/32.15074</f>
        <v>0.99745760128693783</v>
      </c>
      <c r="AN30" s="7">
        <f>'Table 1(Q3''22)'!AN30/32.15074</f>
        <v>0.91092771115066096</v>
      </c>
      <c r="AO30" s="7">
        <f>'Table 1(Q3''22)'!AO30/32.15074</f>
        <v>1.0140357578083741</v>
      </c>
      <c r="AP30" s="7">
        <f>'Table 1(Q3''22)'!AP30/32.15074</f>
        <v>1.1139401457011566</v>
      </c>
      <c r="AQ30" s="7">
        <f>'Table 1(Q3''22)'!AQ30/32.15074</f>
        <v>1.0297741202846342</v>
      </c>
      <c r="AR30" s="7">
        <f>'Table 1(Q3''22)'!AR30/32.15074</f>
        <v>1.090029343026008</v>
      </c>
      <c r="AS30" s="7">
        <f>'Table 1(Q3''22)'!AS30/32.15074</f>
        <v>1.0876265989523104</v>
      </c>
      <c r="AT30" s="7">
        <f>'Table 1(Q3''22)'!AT30/32.15074</f>
        <v>0.98925747898804195</v>
      </c>
      <c r="AU30" s="7">
        <f>'Table 1(Q3''22)'!AU30/32.15074</f>
        <v>0.922230716929066</v>
      </c>
      <c r="AV30" s="7">
        <f>'Table 1(Q3''22)'!AV30/32.15074</f>
        <v>0.83730576652357003</v>
      </c>
      <c r="AW30" s="7">
        <f>'Table 1(Q3''22)'!AW30/32.15074</f>
        <v>0.8018477957272524</v>
      </c>
      <c r="AX30" s="492">
        <f t="shared" si="47"/>
        <v>-0.26275451841683828</v>
      </c>
      <c r="AY30" s="492">
        <f t="shared" si="48"/>
        <v>-4.2347696879643459E-2</v>
      </c>
      <c r="AZ30" s="4"/>
      <c r="BA30" s="13">
        <f t="shared" si="64"/>
        <v>3.1103483154664562</v>
      </c>
      <c r="BB30" s="13">
        <f t="shared" si="65"/>
        <v>3.5769005627864243</v>
      </c>
      <c r="BC30" s="13">
        <f t="shared" si="50"/>
        <v>3.4213831470131018</v>
      </c>
      <c r="BD30" s="13">
        <f t="shared" si="51"/>
        <v>3.1103483154664557</v>
      </c>
      <c r="BE30" s="13">
        <f t="shared" si="52"/>
        <v>3.1103483154664557</v>
      </c>
      <c r="BF30" s="13">
        <f t="shared" si="53"/>
        <v>3.1103483154664557</v>
      </c>
      <c r="BG30" s="13">
        <f t="shared" si="54"/>
        <v>3.2658657312397787</v>
      </c>
      <c r="BH30" s="13">
        <f t="shared" si="55"/>
        <v>3.5769005627864243</v>
      </c>
      <c r="BI30" s="13">
        <f t="shared" si="56"/>
        <v>3.2658657312397787</v>
      </c>
      <c r="BJ30" s="13">
        <f t="shared" si="57"/>
        <v>3.2658657312397787</v>
      </c>
      <c r="BK30" s="13">
        <f t="shared" si="58"/>
        <v>2.2078330365024259</v>
      </c>
      <c r="BL30" s="13">
        <f t="shared" si="59"/>
        <v>2.2825328437230379</v>
      </c>
      <c r="BM30" s="13">
        <f t="shared" si="60"/>
        <v>1.9083853124375989</v>
      </c>
      <c r="BN30" s="13">
        <f t="shared" si="61"/>
        <v>2.1279759035095305</v>
      </c>
      <c r="BO30" s="13">
        <f t="shared" si="62"/>
        <v>2.1198034633106424</v>
      </c>
      <c r="BP30" s="13">
        <f t="shared" si="28"/>
        <v>2.0768840779403526</v>
      </c>
      <c r="BQ30" s="13">
        <f t="shared" si="63"/>
        <v>1.7595364834526359</v>
      </c>
      <c r="BR30" s="492">
        <f t="shared" si="22"/>
        <v>-0.16995301031132048</v>
      </c>
      <c r="BS30" s="492">
        <f t="shared" si="27"/>
        <v>-0.15279985910548777</v>
      </c>
      <c r="BT30" s="19"/>
      <c r="BU30" s="9">
        <f t="shared" si="23"/>
        <v>3.5506417581679304</v>
      </c>
    </row>
    <row r="31" spans="1:73" x14ac:dyDescent="0.45">
      <c r="A31" s="10"/>
      <c r="B31" s="10" t="s">
        <v>11</v>
      </c>
      <c r="C31" s="7">
        <f>'Table 1(Q3''22)'!C31/32.15074</f>
        <v>4.510005057426361</v>
      </c>
      <c r="D31" s="7">
        <f>'Table 1(Q3''22)'!D31/32.15074</f>
        <v>6.3762140467062345</v>
      </c>
      <c r="E31" s="7">
        <f>'Table 1(Q3''22)'!E31/32.15074</f>
        <v>7.3093185413461716</v>
      </c>
      <c r="F31" s="7">
        <f>'Table 1(Q3''22)'!F31/32.15074</f>
        <v>7.9313882044394628</v>
      </c>
      <c r="G31" s="7">
        <f>'Table 1(Q3''22)'!G31/32.15074</f>
        <v>6.3762140467062345</v>
      </c>
      <c r="H31" s="7">
        <f>'Table 1(Q3''22)'!H31/32.15074</f>
        <v>7.7758707886661398</v>
      </c>
      <c r="I31" s="7">
        <f>'Table 1(Q3''22)'!I31/32.15074</f>
        <v>7.3499252318539927</v>
      </c>
      <c r="J31" s="7">
        <f>'Table 1(Q3''22)'!J31/32.15074</f>
        <v>12.6679495391652</v>
      </c>
      <c r="K31" s="7">
        <f>'Table 1(Q3''22)'!K31/32.15074</f>
        <v>21.682899144258645</v>
      </c>
      <c r="L31" s="7">
        <f>'Table 1(Q3''22)'!L31/32.15074</f>
        <v>9.8212493809095438</v>
      </c>
      <c r="M31" s="7">
        <f>'Table 1(Q3''22)'!M31/32.15074</f>
        <v>14.960009478151319</v>
      </c>
      <c r="N31" s="26">
        <f t="shared" si="24"/>
        <v>-0.54705091253859917</v>
      </c>
      <c r="O31" s="26">
        <f t="shared" si="24"/>
        <v>0.52322875613264141</v>
      </c>
      <c r="P31" s="36"/>
      <c r="Q31" s="7">
        <f>'Table 1(Q3''22)'!Q31/32.15074</f>
        <v>1.2441393261865823</v>
      </c>
      <c r="R31" s="7">
        <f>'Table 1(Q3''22)'!R31/32.15074</f>
        <v>1.5551741577332279</v>
      </c>
      <c r="S31" s="7">
        <f>'Table 1(Q3''22)'!S31/32.15074</f>
        <v>0.93310449463993683</v>
      </c>
      <c r="T31" s="7">
        <f>'Table 1(Q3''22)'!T31/32.15074</f>
        <v>1.3996567419599051</v>
      </c>
      <c r="U31" s="7">
        <f>'Table 1(Q3''22)'!U31/32.15074</f>
        <v>2.177243820826519</v>
      </c>
      <c r="V31" s="7">
        <f>'Table 1(Q3''22)'!V31/32.15074</f>
        <v>2.177243820826519</v>
      </c>
      <c r="W31" s="7">
        <f>'Table 1(Q3''22)'!W31/32.15074</f>
        <v>1.8662089892798737</v>
      </c>
      <c r="X31" s="7">
        <f>'Table 1(Q3''22)'!X31/32.15074</f>
        <v>2.4882786523731646</v>
      </c>
      <c r="Y31" s="7">
        <f>'Table 1(Q3''22)'!Y31/32.15074</f>
        <v>1.8662089892798737</v>
      </c>
      <c r="Z31" s="7">
        <f>'Table 1(Q3''22)'!Z31/32.15074</f>
        <v>0.15551741577332279</v>
      </c>
      <c r="AA31" s="7">
        <f>'Table 1(Q3''22)'!AA31/32.15074</f>
        <v>1.2441393261865823</v>
      </c>
      <c r="AB31" s="7">
        <f>'Table 1(Q3''22)'!AB31/32.15074</f>
        <v>1.5551741577332279</v>
      </c>
      <c r="AC31" s="7">
        <f>'Table 1(Q3''22)'!AC31/32.15074</f>
        <v>1.3996567419599051</v>
      </c>
      <c r="AD31" s="7">
        <f>'Table 1(Q3''22)'!AD31/32.15074</f>
        <v>1.0886219104132595</v>
      </c>
      <c r="AE31" s="7">
        <f>'Table 1(Q3''22)'!AE31/32.15074</f>
        <v>1.8662089892798737</v>
      </c>
      <c r="AF31" s="7">
        <f>'Table 1(Q3''22)'!AF31/32.15074</f>
        <v>1.8662089892798737</v>
      </c>
      <c r="AG31" s="7">
        <f>'Table 1(Q3''22)'!AG31/32.15074</f>
        <v>2.0217264050531965</v>
      </c>
      <c r="AH31" s="7">
        <f>'Table 1(Q3''22)'!AH31/32.15074</f>
        <v>2.0217264050531965</v>
      </c>
      <c r="AI31" s="7">
        <f>'Table 1(Q3''22)'!AI31/32.15074</f>
        <v>3.7343571243845228</v>
      </c>
      <c r="AJ31" s="7">
        <f>'Table 1(Q3''22)'!AJ31/32.15074</f>
        <v>1.0098054749744512</v>
      </c>
      <c r="AK31" s="7">
        <f>'Table 1(Q3''22)'!AK31/32.15074</f>
        <v>2.2163808215053087</v>
      </c>
      <c r="AL31" s="7">
        <f>'Table 1(Q3''22)'!AL31/32.15074</f>
        <v>0.38938181098970881</v>
      </c>
      <c r="AM31" s="7">
        <f>'Table 1(Q3''22)'!AM31/32.15074</f>
        <v>4.531162067842927</v>
      </c>
      <c r="AN31" s="7">
        <f>'Table 1(Q3''22)'!AN31/32.15074</f>
        <v>0.27630777847947391</v>
      </c>
      <c r="AO31" s="7">
        <f>'Table 1(Q3''22)'!AO31/32.15074</f>
        <v>5.5903942754233675</v>
      </c>
      <c r="AP31" s="7">
        <f>'Table 1(Q3''22)'!AP31/32.15074</f>
        <v>2.2700854174194336</v>
      </c>
      <c r="AQ31" s="7">
        <f>'Table 1(Q3''22)'!AQ31/32.15074</f>
        <v>2.3230029637598255</v>
      </c>
      <c r="AR31" s="7">
        <f>'Table 1(Q3''22)'!AR31/32.15074</f>
        <v>10.109798746509087</v>
      </c>
      <c r="AS31" s="7">
        <f>'Table 1(Q3''22)'!AS31/32.15074</f>
        <v>3.4764693390539714</v>
      </c>
      <c r="AT31" s="7">
        <f>'Table 1(Q3''22)'!AT31/32.15074</f>
        <v>5.773628094935761</v>
      </c>
      <c r="AU31" s="7">
        <f>'Table 1(Q3''22)'!AU31/32.15074</f>
        <v>3.1491128288469823</v>
      </c>
      <c r="AV31" s="7">
        <f>'Table 1(Q3''22)'!AV31/32.15074</f>
        <v>3.1526751394176711</v>
      </c>
      <c r="AW31" s="7">
        <f>'Table 1(Q3''22)'!AW31/32.15074</f>
        <v>2.8653126075503446</v>
      </c>
      <c r="AX31" s="492">
        <f t="shared" si="47"/>
        <v>-0.17579810776353255</v>
      </c>
      <c r="AY31" s="492">
        <f t="shared" si="48"/>
        <v>-9.1148792425344904E-2</v>
      </c>
      <c r="AZ31" s="4"/>
      <c r="BA31" s="13">
        <f t="shared" si="64"/>
        <v>3.5769005627864243</v>
      </c>
      <c r="BB31" s="13">
        <f t="shared" si="65"/>
        <v>2.7993134839198102</v>
      </c>
      <c r="BC31" s="13">
        <f t="shared" si="50"/>
        <v>2.332761236599842</v>
      </c>
      <c r="BD31" s="13">
        <f t="shared" si="51"/>
        <v>4.354487641653038</v>
      </c>
      <c r="BE31" s="13">
        <f t="shared" si="52"/>
        <v>4.354487641653038</v>
      </c>
      <c r="BF31" s="13">
        <f t="shared" si="53"/>
        <v>2.0217264050531965</v>
      </c>
      <c r="BG31" s="13">
        <f t="shared" si="54"/>
        <v>2.7993134839198102</v>
      </c>
      <c r="BH31" s="13">
        <f t="shared" si="55"/>
        <v>2.4882786523731646</v>
      </c>
      <c r="BI31" s="13">
        <f t="shared" si="56"/>
        <v>3.7324179785597473</v>
      </c>
      <c r="BJ31" s="13">
        <f t="shared" si="57"/>
        <v>4.0434528101063929</v>
      </c>
      <c r="BK31" s="13">
        <f t="shared" si="58"/>
        <v>4.7441625993589742</v>
      </c>
      <c r="BL31" s="13">
        <f t="shared" si="59"/>
        <v>2.6057626324950176</v>
      </c>
      <c r="BM31" s="13">
        <f t="shared" si="60"/>
        <v>4.8074698463224008</v>
      </c>
      <c r="BN31" s="13">
        <f t="shared" si="61"/>
        <v>7.8604796928428016</v>
      </c>
      <c r="BO31" s="13">
        <f t="shared" si="62"/>
        <v>12.432801710268912</v>
      </c>
      <c r="BP31" s="13">
        <f t="shared" si="28"/>
        <v>9.2500974339897333</v>
      </c>
      <c r="BQ31" s="13">
        <f t="shared" si="63"/>
        <v>6.3017879682646534</v>
      </c>
      <c r="BR31" s="492">
        <f t="shared" si="22"/>
        <v>-0.49313211011322799</v>
      </c>
      <c r="BS31" s="492">
        <f t="shared" si="27"/>
        <v>-0.31873280111530899</v>
      </c>
      <c r="BT31" s="19"/>
      <c r="BU31" s="9">
        <f t="shared" si="23"/>
        <v>14.940728670750758</v>
      </c>
    </row>
    <row r="32" spans="1:73" x14ac:dyDescent="0.45">
      <c r="A32" s="10"/>
      <c r="B32" s="10" t="s">
        <v>58</v>
      </c>
      <c r="C32" s="7">
        <f>'Table 1(Q3''22)'!C32/32.15074</f>
        <v>6.8427662940262026</v>
      </c>
      <c r="D32" s="7">
        <f>'Table 1(Q3''22)'!D32/32.15074</f>
        <v>6.9982837097995256</v>
      </c>
      <c r="E32" s="7">
        <f>'Table 1(Q3''22)'!E32/32.15074</f>
        <v>7.4648359571194947</v>
      </c>
      <c r="F32" s="7">
        <f>'Table 1(Q3''22)'!F32/32.15074</f>
        <v>7.3093185413461716</v>
      </c>
      <c r="G32" s="7">
        <f>'Table 1(Q3''22)'!G32/32.15074</f>
        <v>7.3093185413461716</v>
      </c>
      <c r="H32" s="7">
        <f>'Table 1(Q3''22)'!H32/32.15074</f>
        <v>7.3093185413461716</v>
      </c>
      <c r="I32" s="7">
        <f>'Table 1(Q3''22)'!I32/32.15074</f>
        <v>8.6218825449778738</v>
      </c>
      <c r="J32" s="7">
        <f>'Table 1(Q3''22)'!J32/32.15074</f>
        <v>7.9657036492006146</v>
      </c>
      <c r="K32" s="7">
        <f>'Table 1(Q3''22)'!K32/32.15074</f>
        <v>8.2939100500075913</v>
      </c>
      <c r="L32" s="7">
        <f>'Table 1(Q3''22)'!L32/32.15074</f>
        <v>8.577247228651931</v>
      </c>
      <c r="M32" s="7">
        <f>'Table 1(Q3''22)'!M32/32.15074</f>
        <v>8.813090998000531</v>
      </c>
      <c r="N32" s="26">
        <f t="shared" si="24"/>
        <v>3.4162075177567308E-2</v>
      </c>
      <c r="O32" s="26">
        <f t="shared" si="24"/>
        <v>2.7496440648320686E-2</v>
      </c>
      <c r="P32" s="36"/>
      <c r="Q32" s="7">
        <f>'Table 1(Q3''22)'!Q32/32.15074</f>
        <v>1.3996567419599051</v>
      </c>
      <c r="R32" s="7">
        <f>'Table 1(Q3''22)'!R32/32.15074</f>
        <v>2.0217264050531965</v>
      </c>
      <c r="S32" s="7">
        <f>'Table 1(Q3''22)'!S32/32.15074</f>
        <v>1.5551741577332279</v>
      </c>
      <c r="T32" s="7">
        <f>'Table 1(Q3''22)'!T32/32.15074</f>
        <v>2.0217264050531965</v>
      </c>
      <c r="U32" s="7">
        <f>'Table 1(Q3''22)'!U32/32.15074</f>
        <v>1.3996567419599051</v>
      </c>
      <c r="V32" s="7">
        <f>'Table 1(Q3''22)'!V32/32.15074</f>
        <v>2.0217264050531965</v>
      </c>
      <c r="W32" s="7">
        <f>'Table 1(Q3''22)'!W32/32.15074</f>
        <v>1.5551741577332279</v>
      </c>
      <c r="X32" s="7">
        <f>'Table 1(Q3''22)'!X32/32.15074</f>
        <v>2.177243820826519</v>
      </c>
      <c r="Y32" s="7">
        <f>'Table 1(Q3''22)'!Y32/32.15074</f>
        <v>1.3996567419599051</v>
      </c>
      <c r="Z32" s="7">
        <f>'Table 1(Q3''22)'!Z32/32.15074</f>
        <v>2.332761236599842</v>
      </c>
      <c r="AA32" s="7">
        <f>'Table 1(Q3''22)'!AA32/32.15074</f>
        <v>1.7106915735065507</v>
      </c>
      <c r="AB32" s="7">
        <f>'Table 1(Q3''22)'!AB32/32.15074</f>
        <v>2.177243820826519</v>
      </c>
      <c r="AC32" s="7">
        <f>'Table 1(Q3''22)'!AC32/32.15074</f>
        <v>1.3996567419599051</v>
      </c>
      <c r="AD32" s="7">
        <f>'Table 1(Q3''22)'!AD32/32.15074</f>
        <v>2.177243820826519</v>
      </c>
      <c r="AE32" s="7">
        <f>'Table 1(Q3''22)'!AE32/32.15074</f>
        <v>1.7106915735065507</v>
      </c>
      <c r="AF32" s="7">
        <f>'Table 1(Q3''22)'!AF32/32.15074</f>
        <v>2.177243820826519</v>
      </c>
      <c r="AG32" s="7">
        <f>'Table 1(Q3''22)'!AG32/32.15074</f>
        <v>1.3996567419599051</v>
      </c>
      <c r="AH32" s="7">
        <f>'Table 1(Q3''22)'!AH32/32.15074</f>
        <v>2.177243820826519</v>
      </c>
      <c r="AI32" s="7">
        <f>'Table 1(Q3''22)'!AI32/32.15074</f>
        <v>2.1554706362444684</v>
      </c>
      <c r="AJ32" s="7">
        <f>'Table 1(Q3''22)'!AJ32/32.15074</f>
        <v>2.1554706362444684</v>
      </c>
      <c r="AK32" s="7">
        <f>'Table 1(Q3''22)'!AK32/32.15074</f>
        <v>2.1554706362444684</v>
      </c>
      <c r="AL32" s="7">
        <f>'Table 1(Q3''22)'!AL32/32.15074</f>
        <v>2.1554706362444684</v>
      </c>
      <c r="AM32" s="7">
        <f>'Table 1(Q3''22)'!AM32/32.15074</f>
        <v>1.9914259123001536</v>
      </c>
      <c r="AN32" s="7">
        <f>'Table 1(Q3''22)'!AN32/32.15074</f>
        <v>1.9914259123001536</v>
      </c>
      <c r="AO32" s="7">
        <f>'Table 1(Q3''22)'!AO32/32.15074</f>
        <v>1.9914259123001536</v>
      </c>
      <c r="AP32" s="7">
        <f>'Table 1(Q3''22)'!AP32/32.15074</f>
        <v>1.9914259123001536</v>
      </c>
      <c r="AQ32" s="7">
        <f>'Table 1(Q3''22)'!AQ32/32.15074</f>
        <v>1.9473927651382998</v>
      </c>
      <c r="AR32" s="7">
        <f>'Table 1(Q3''22)'!AR32/32.15074</f>
        <v>2.0254218131517341</v>
      </c>
      <c r="AS32" s="7">
        <f>'Table 1(Q3''22)'!AS32/32.15074</f>
        <v>2.0658096021771999</v>
      </c>
      <c r="AT32" s="7">
        <f>'Table 1(Q3''22)'!AT32/32.15074</f>
        <v>2.2552858695403581</v>
      </c>
      <c r="AU32" s="7">
        <f>'Table 1(Q3''22)'!AU32/32.15074</f>
        <v>2.178925803074415</v>
      </c>
      <c r="AV32" s="7">
        <f>'Table 1(Q3''22)'!AV32/32.15074</f>
        <v>2.178925803074415</v>
      </c>
      <c r="AW32" s="7">
        <f>'Table 1(Q3''22)'!AW32/32.15074</f>
        <v>2.152918513190976</v>
      </c>
      <c r="AX32" s="492">
        <f t="shared" si="47"/>
        <v>4.2166960073169557E-2</v>
      </c>
      <c r="AY32" s="492">
        <f t="shared" si="48"/>
        <v>-1.19358308790245E-2</v>
      </c>
      <c r="AZ32" s="4"/>
      <c r="BA32" s="13">
        <f t="shared" si="64"/>
        <v>3.5769005627864239</v>
      </c>
      <c r="BB32" s="13">
        <f t="shared" si="65"/>
        <v>3.4213831470131018</v>
      </c>
      <c r="BC32" s="13">
        <f t="shared" si="50"/>
        <v>3.5769005627864243</v>
      </c>
      <c r="BD32" s="13">
        <f t="shared" si="51"/>
        <v>3.4213831470131018</v>
      </c>
      <c r="BE32" s="13">
        <f t="shared" si="52"/>
        <v>3.7324179785597469</v>
      </c>
      <c r="BF32" s="13">
        <f t="shared" si="53"/>
        <v>3.7324179785597469</v>
      </c>
      <c r="BG32" s="13">
        <f t="shared" si="54"/>
        <v>3.8879353943330699</v>
      </c>
      <c r="BH32" s="13">
        <f t="shared" si="55"/>
        <v>3.5769005627864239</v>
      </c>
      <c r="BI32" s="13">
        <f t="shared" si="56"/>
        <v>3.8879353943330699</v>
      </c>
      <c r="BJ32" s="13">
        <f t="shared" si="57"/>
        <v>3.5769005627864239</v>
      </c>
      <c r="BK32" s="13">
        <f t="shared" si="58"/>
        <v>4.3109412724889369</v>
      </c>
      <c r="BL32" s="13">
        <f t="shared" si="59"/>
        <v>4.3109412724889369</v>
      </c>
      <c r="BM32" s="13">
        <f t="shared" si="60"/>
        <v>3.9828518246003073</v>
      </c>
      <c r="BN32" s="13">
        <f t="shared" si="61"/>
        <v>3.9828518246003073</v>
      </c>
      <c r="BO32" s="13">
        <f t="shared" si="62"/>
        <v>3.9728145782900341</v>
      </c>
      <c r="BP32" s="13">
        <f t="shared" si="28"/>
        <v>4.321095471717558</v>
      </c>
      <c r="BQ32" s="13">
        <f t="shared" si="63"/>
        <v>4.3578516061488299</v>
      </c>
      <c r="BR32" s="492">
        <f t="shared" si="22"/>
        <v>9.6917945771464176E-2</v>
      </c>
      <c r="BS32" s="492">
        <f t="shared" si="27"/>
        <v>8.5062074355561901E-3</v>
      </c>
      <c r="BT32" s="19"/>
      <c r="BU32" s="9">
        <f t="shared" si="23"/>
        <v>8.7660559888801632</v>
      </c>
    </row>
    <row r="33" spans="1:73" x14ac:dyDescent="0.45">
      <c r="A33" s="29"/>
      <c r="B33" s="29" t="s">
        <v>2</v>
      </c>
      <c r="C33" s="610">
        <f>'Table 1(Q3''22)'!C33/32.15074</f>
        <v>13.530015172279084</v>
      </c>
      <c r="D33" s="610">
        <f>'Table 1(Q3''22)'!D33/32.15074</f>
        <v>14.152084835372374</v>
      </c>
      <c r="E33" s="610">
        <f>'Table 1(Q3''22)'!E33/32.15074</f>
        <v>13.841050003825728</v>
      </c>
      <c r="F33" s="610">
        <f>'Table 1(Q3''22)'!F33/32.15074</f>
        <v>15.240706745785634</v>
      </c>
      <c r="G33" s="610">
        <f>'Table 1(Q3''22)'!G33/32.15074</f>
        <v>15.707258993105603</v>
      </c>
      <c r="H33" s="610">
        <f>'Table 1(Q3''22)'!H33/32.15074</f>
        <v>16.329328656198893</v>
      </c>
      <c r="I33" s="610">
        <f>'Table 1(Q3''22)'!I33/32.15074</f>
        <v>18.091783683383774</v>
      </c>
      <c r="J33" s="610">
        <f>'Table 1(Q3''22)'!J33/32.15074</f>
        <v>15.628578231126966</v>
      </c>
      <c r="K33" s="610">
        <f>'Table 1(Q3''22)'!K33/32.15074</f>
        <v>16.229928689893683</v>
      </c>
      <c r="L33" s="610">
        <f>'Table 1(Q3''22)'!L33/32.15074</f>
        <v>18.07977866849809</v>
      </c>
      <c r="M33" s="610">
        <f>'Table 1(Q3''22)'!M33/32.15074</f>
        <v>18.640437576718266</v>
      </c>
      <c r="N33" s="30">
        <f t="shared" si="24"/>
        <v>0.11397770217907999</v>
      </c>
      <c r="O33" s="30">
        <f t="shared" si="24"/>
        <v>3.1010274987329334E-2</v>
      </c>
      <c r="P33" s="36"/>
      <c r="Q33" s="610">
        <f>'Table 1(Q3''22)'!Q33/32.15074</f>
        <v>3.2658657312397787</v>
      </c>
      <c r="R33" s="610">
        <f>'Table 1(Q3''22)'!R33/32.15074</f>
        <v>3.5769005627864243</v>
      </c>
      <c r="S33" s="610">
        <f>'Table 1(Q3''22)'!S33/32.15074</f>
        <v>3.4213831470131013</v>
      </c>
      <c r="T33" s="610">
        <f>'Table 1(Q3''22)'!T33/32.15074</f>
        <v>3.4213831470131013</v>
      </c>
      <c r="U33" s="610">
        <f>'Table 1(Q3''22)'!U33/32.15074</f>
        <v>3.2658657312397787</v>
      </c>
      <c r="V33" s="610">
        <f>'Table 1(Q3''22)'!V33/32.15074</f>
        <v>3.5769005627864243</v>
      </c>
      <c r="W33" s="610">
        <f>'Table 1(Q3''22)'!W33/32.15074</f>
        <v>3.5769005627864243</v>
      </c>
      <c r="X33" s="610">
        <f>'Table 1(Q3''22)'!X33/32.15074</f>
        <v>3.7324179785597473</v>
      </c>
      <c r="Y33" s="610">
        <f>'Table 1(Q3''22)'!Y33/32.15074</f>
        <v>3.7324179785597473</v>
      </c>
      <c r="Z33" s="610">
        <f>'Table 1(Q3''22)'!Z33/32.15074</f>
        <v>4.0434528101063929</v>
      </c>
      <c r="AA33" s="610">
        <f>'Table 1(Q3''22)'!AA33/32.15074</f>
        <v>3.8879353943330699</v>
      </c>
      <c r="AB33" s="610">
        <f>'Table 1(Q3''22)'!AB33/32.15074</f>
        <v>3.8879353943330699</v>
      </c>
      <c r="AC33" s="610">
        <f>'Table 1(Q3''22)'!AC33/32.15074</f>
        <v>3.8879353943330699</v>
      </c>
      <c r="AD33" s="610">
        <f>'Table 1(Q3''22)'!AD33/32.15074</f>
        <v>3.8879353943330699</v>
      </c>
      <c r="AE33" s="610">
        <f>'Table 1(Q3''22)'!AE33/32.15074</f>
        <v>4.0434528101063929</v>
      </c>
      <c r="AF33" s="610">
        <f>'Table 1(Q3''22)'!AF33/32.15074</f>
        <v>4.0434528101063929</v>
      </c>
      <c r="AG33" s="610">
        <f>'Table 1(Q3''22)'!AG33/32.15074</f>
        <v>4.0434528101063929</v>
      </c>
      <c r="AH33" s="610">
        <f>'Table 1(Q3''22)'!AH33/32.15074</f>
        <v>4.1989702258797159</v>
      </c>
      <c r="AI33" s="610">
        <f>'Table 1(Q3''22)'!AI33/32.15074</f>
        <v>4.5299808863804012</v>
      </c>
      <c r="AJ33" s="610">
        <f>'Table 1(Q3''22)'!AJ33/32.15074</f>
        <v>4.525861834509227</v>
      </c>
      <c r="AK33" s="610">
        <f>'Table 1(Q3''22)'!AK33/32.15074</f>
        <v>4.4929094195398402</v>
      </c>
      <c r="AL33" s="610">
        <f>'Table 1(Q3''22)'!AL33/32.15074</f>
        <v>4.5340999382515754</v>
      </c>
      <c r="AM33" s="610">
        <f>'Table 1(Q3''22)'!AM33/32.15074</f>
        <v>3.6559513762316698</v>
      </c>
      <c r="AN33" s="610">
        <f>'Table 1(Q3''22)'!AN33/32.15074</f>
        <v>3.222355420307184</v>
      </c>
      <c r="AO33" s="610">
        <f>'Table 1(Q3''22)'!AO33/32.15074</f>
        <v>4.2323679101718223</v>
      </c>
      <c r="AP33" s="610">
        <f>'Table 1(Q3''22)'!AP33/32.15074</f>
        <v>4.5127483272082936</v>
      </c>
      <c r="AQ33" s="610">
        <f>'Table 1(Q3''22)'!AQ33/32.15074</f>
        <v>4.383751207130727</v>
      </c>
      <c r="AR33" s="610">
        <f>'Table 1(Q3''22)'!AR33/32.15074</f>
        <v>4.035507947280828</v>
      </c>
      <c r="AS33" s="610">
        <f>'Table 1(Q3''22)'!AS33/32.15074</f>
        <v>4.0297390690368511</v>
      </c>
      <c r="AT33" s="610">
        <f>'Table 1(Q3''22)'!AT33/32.15074</f>
        <v>4.5091525497200706</v>
      </c>
      <c r="AU33" s="610">
        <f>'Table 1(Q3''22)'!AU33/32.15074</f>
        <v>4.5237511337236853</v>
      </c>
      <c r="AV33" s="610">
        <f>'Table 1(Q3''22)'!AV33/32.15074</f>
        <v>4.6598252880013433</v>
      </c>
      <c r="AW33" s="610">
        <f>'Table 1(Q3''22)'!AW33/32.15074</f>
        <v>4.3981442220827711</v>
      </c>
      <c r="AX33" s="612">
        <f t="shared" si="47"/>
        <v>9.14215900172346E-2</v>
      </c>
      <c r="AY33" s="612">
        <f t="shared" si="48"/>
        <v>-5.6156840599234203E-2</v>
      </c>
      <c r="AZ33" s="4"/>
      <c r="BA33" s="29">
        <f t="shared" si="64"/>
        <v>7.3093185413461708</v>
      </c>
      <c r="BB33" s="29">
        <f t="shared" si="65"/>
        <v>6.8427662940262035</v>
      </c>
      <c r="BC33" s="29">
        <f t="shared" si="50"/>
        <v>6.8427662940262026</v>
      </c>
      <c r="BD33" s="29">
        <f t="shared" si="51"/>
        <v>6.8427662940262035</v>
      </c>
      <c r="BE33" s="29">
        <f t="shared" si="52"/>
        <v>7.3093185413461716</v>
      </c>
      <c r="BF33" s="29">
        <f t="shared" si="53"/>
        <v>7.7758707886661398</v>
      </c>
      <c r="BG33" s="29">
        <f t="shared" si="54"/>
        <v>7.7758707886661398</v>
      </c>
      <c r="BH33" s="29">
        <f t="shared" si="55"/>
        <v>7.7758707886661398</v>
      </c>
      <c r="BI33" s="29">
        <f t="shared" si="56"/>
        <v>8.0869056202127858</v>
      </c>
      <c r="BJ33" s="29">
        <f t="shared" si="57"/>
        <v>8.2424230359861088</v>
      </c>
      <c r="BK33" s="29">
        <f t="shared" si="58"/>
        <v>9.055842720889629</v>
      </c>
      <c r="BL33" s="29">
        <f t="shared" si="59"/>
        <v>9.0270093577914157</v>
      </c>
      <c r="BM33" s="29">
        <f t="shared" si="60"/>
        <v>6.8783067965388538</v>
      </c>
      <c r="BN33" s="599">
        <f t="shared" si="61"/>
        <v>8.7451162373801168</v>
      </c>
      <c r="BO33" s="599">
        <f t="shared" si="62"/>
        <v>8.4192591544115558</v>
      </c>
      <c r="BP33" s="599">
        <f t="shared" si="28"/>
        <v>8.5388916187569208</v>
      </c>
      <c r="BQ33" s="599">
        <f t="shared" si="63"/>
        <v>9.1835764217250286</v>
      </c>
      <c r="BR33" s="492">
        <f t="shared" si="22"/>
        <v>9.0782009829568411E-2</v>
      </c>
      <c r="BS33" s="492">
        <f t="shared" si="27"/>
        <v>7.549982266456734E-2</v>
      </c>
      <c r="BT33" s="19"/>
      <c r="BU33" s="9">
        <f t="shared" si="23"/>
        <v>18.090873193527869</v>
      </c>
    </row>
    <row r="34" spans="1:73" x14ac:dyDescent="0.45">
      <c r="A34" s="37"/>
      <c r="B34" s="37"/>
      <c r="C34" s="37"/>
      <c r="D34" s="37"/>
      <c r="E34" s="37"/>
      <c r="F34" s="37"/>
      <c r="G34" s="37"/>
      <c r="H34" s="37"/>
      <c r="I34" s="37"/>
      <c r="J34" s="37"/>
      <c r="K34" s="37"/>
      <c r="L34" s="37"/>
      <c r="M34" s="37"/>
      <c r="N34" s="37"/>
      <c r="O34" s="539"/>
      <c r="P34" s="36"/>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492"/>
      <c r="AY34" s="492"/>
      <c r="AZ34" s="4"/>
      <c r="BA34" s="37"/>
      <c r="BB34" s="37"/>
      <c r="BC34" s="37"/>
      <c r="BD34" s="37"/>
      <c r="BE34" s="37"/>
      <c r="BF34" s="37"/>
      <c r="BG34" s="37"/>
      <c r="BH34" s="37"/>
      <c r="BI34" s="37"/>
      <c r="BJ34" s="37"/>
      <c r="BK34" s="37"/>
      <c r="BL34" s="37"/>
      <c r="BM34" s="37"/>
      <c r="BN34" s="37"/>
      <c r="BO34" s="37"/>
      <c r="BP34" s="37"/>
      <c r="BQ34" s="37"/>
      <c r="BR34" s="492"/>
      <c r="BS34" s="492"/>
      <c r="BT34" s="19"/>
      <c r="BU34" s="9"/>
    </row>
    <row r="35" spans="1:73" x14ac:dyDescent="0.45">
      <c r="A35" s="23" t="s">
        <v>3</v>
      </c>
      <c r="B35" s="9"/>
      <c r="C35" s="554">
        <f t="shared" ref="C35:M35" si="66">SUM(C36:C38)</f>
        <v>29.081756749611365</v>
      </c>
      <c r="D35" s="554">
        <f t="shared" si="66"/>
        <v>4.6655224731996849</v>
      </c>
      <c r="E35" s="554">
        <f t="shared" si="66"/>
        <v>9.4865623621726911</v>
      </c>
      <c r="F35" s="554">
        <f t="shared" si="66"/>
        <v>16.640363487745539</v>
      </c>
      <c r="G35" s="554">
        <f t="shared" si="66"/>
        <v>8.5534578675327531</v>
      </c>
      <c r="H35" s="554">
        <f t="shared" si="66"/>
        <v>0.46655224731996814</v>
      </c>
      <c r="I35" s="554">
        <f t="shared" si="66"/>
        <v>38.469778478992431</v>
      </c>
      <c r="J35" s="554">
        <f t="shared" si="66"/>
        <v>48.01503560670146</v>
      </c>
      <c r="K35" s="554">
        <f t="shared" si="66"/>
        <v>-1.3989210007879356</v>
      </c>
      <c r="L35" s="554">
        <f t="shared" si="66"/>
        <v>-16.323199427948765</v>
      </c>
      <c r="M35" s="554">
        <f t="shared" si="66"/>
        <v>6.593726742707994</v>
      </c>
      <c r="N35" s="492" t="str">
        <f t="shared" si="24"/>
        <v>N/A</v>
      </c>
      <c r="O35" s="492" t="str">
        <f t="shared" si="24"/>
        <v>N/A</v>
      </c>
      <c r="P35" s="36"/>
      <c r="Q35" s="659">
        <f t="shared" ref="Q35:AW35" si="67">SUM(Q36:Q38)</f>
        <v>-5.4431095520662982</v>
      </c>
      <c r="R35" s="659">
        <f t="shared" si="67"/>
        <v>0</v>
      </c>
      <c r="S35" s="659">
        <f t="shared" si="67"/>
        <v>-0.31103483154664557</v>
      </c>
      <c r="T35" s="659">
        <f t="shared" si="67"/>
        <v>3.5769005627864239</v>
      </c>
      <c r="U35" s="659">
        <f t="shared" si="67"/>
        <v>8.8644926990793991</v>
      </c>
      <c r="V35" s="659">
        <f t="shared" si="67"/>
        <v>-2.9548308996931341</v>
      </c>
      <c r="W35" s="659">
        <f t="shared" si="67"/>
        <v>5.1320747205196522</v>
      </c>
      <c r="X35" s="659">
        <f t="shared" si="67"/>
        <v>2.9548308996931327</v>
      </c>
      <c r="Y35" s="659">
        <f t="shared" si="67"/>
        <v>1.5551741577332276</v>
      </c>
      <c r="Z35" s="659">
        <f t="shared" si="67"/>
        <v>6.9982837097995256</v>
      </c>
      <c r="AA35" s="659">
        <f t="shared" si="67"/>
        <v>2.488278652373165</v>
      </c>
      <c r="AB35" s="659">
        <f t="shared" si="67"/>
        <v>3.2658657312397787</v>
      </c>
      <c r="AC35" s="659">
        <f t="shared" si="67"/>
        <v>-0.31103483154664563</v>
      </c>
      <c r="AD35" s="659">
        <f t="shared" si="67"/>
        <v>3.1103483154664557</v>
      </c>
      <c r="AE35" s="659">
        <f t="shared" si="67"/>
        <v>1.8662089892798734</v>
      </c>
      <c r="AF35" s="659">
        <f t="shared" si="67"/>
        <v>-1.7106915735065509</v>
      </c>
      <c r="AG35" s="659">
        <f t="shared" si="67"/>
        <v>2.021726405053196</v>
      </c>
      <c r="AH35" s="659">
        <f t="shared" si="67"/>
        <v>-2.0217264050531965</v>
      </c>
      <c r="AI35" s="659">
        <f t="shared" si="67"/>
        <v>24.576919552122583</v>
      </c>
      <c r="AJ35" s="659">
        <f t="shared" si="67"/>
        <v>3.8022067464710383</v>
      </c>
      <c r="AK35" s="659">
        <f t="shared" si="67"/>
        <v>7.67693053652033</v>
      </c>
      <c r="AL35" s="659">
        <f t="shared" si="67"/>
        <v>2.4137216438784748</v>
      </c>
      <c r="AM35" s="659">
        <f t="shared" si="67"/>
        <v>2.0708821802317852</v>
      </c>
      <c r="AN35" s="659">
        <f t="shared" si="67"/>
        <v>11.906298786621619</v>
      </c>
      <c r="AO35" s="659">
        <f t="shared" si="67"/>
        <v>29.848996510871359</v>
      </c>
      <c r="AP35" s="659">
        <f t="shared" si="67"/>
        <v>4.1888581289766975</v>
      </c>
      <c r="AQ35" s="659">
        <f t="shared" si="67"/>
        <v>4.9352461406468819</v>
      </c>
      <c r="AR35" s="659">
        <f t="shared" si="67"/>
        <v>5.8103199166316077</v>
      </c>
      <c r="AS35" s="659">
        <f t="shared" si="67"/>
        <v>-8.7831989090427047</v>
      </c>
      <c r="AT35" s="659">
        <f t="shared" si="67"/>
        <v>-3.3612881490237192</v>
      </c>
      <c r="AU35" s="659">
        <f t="shared" si="67"/>
        <v>-5.1456941461963872</v>
      </c>
      <c r="AV35" s="659">
        <f t="shared" si="67"/>
        <v>-4.2672924980332212</v>
      </c>
      <c r="AW35" s="659">
        <f t="shared" si="67"/>
        <v>-8.4670270388693023</v>
      </c>
      <c r="AX35" s="492" t="str">
        <f t="shared" ref="AX35:AX38" si="68">IF(ISERROR(AW35/AS35),"N/A",IF(AS35&lt;0,"N/A",IF(AW35&lt;0,"N/A",IF(AW35/AS35-1&gt;300%,"&gt;±300%",IF(AW35/AS35-1&lt;-300%,"&gt;±300%",AW35/AS35-1)))))</f>
        <v>N/A</v>
      </c>
      <c r="AY35" s="492" t="str">
        <f t="shared" ref="AY35:AY38" si="69">IF(ISERROR(AW35/AV35),"N/A",IF(AV35&lt;0,"N/A",IF(AW35&lt;0,"N/A",IF(AW35/AV35-1&gt;300%,"&gt;±300%",IF(AW35/AV35-1&lt;-300%,"&gt;±300%",AW35/AV35-1)))))</f>
        <v>N/A</v>
      </c>
      <c r="AZ35" s="4"/>
      <c r="BA35" s="9">
        <f t="shared" ref="BA35:BB35" si="70">SUM(BA36:BA38)</f>
        <v>10.108632025265981</v>
      </c>
      <c r="BB35" s="9">
        <f t="shared" si="70"/>
        <v>-5.4431095520662982</v>
      </c>
      <c r="BC35" s="9">
        <f>SUM(S35:T35)</f>
        <v>3.2658657312397783</v>
      </c>
      <c r="BD35" s="9">
        <f>SUM(U35:V35)</f>
        <v>5.9096617993862655</v>
      </c>
      <c r="BE35" s="9">
        <f>SUM(W35:X35)</f>
        <v>8.0869056202127858</v>
      </c>
      <c r="BF35" s="9">
        <f>SUM(Y35:Z35)</f>
        <v>8.5534578675327531</v>
      </c>
      <c r="BG35" s="9">
        <f>SUM(AA35:AB35)</f>
        <v>5.7541443836129442</v>
      </c>
      <c r="BH35" s="9">
        <f>SUM(AC35:AD35)</f>
        <v>2.7993134839198102</v>
      </c>
      <c r="BI35" s="9">
        <f>SUM(AE35:AF35)</f>
        <v>0.15551741577332256</v>
      </c>
      <c r="BJ35" s="9">
        <f>SUM(AG35:AH35)</f>
        <v>0</v>
      </c>
      <c r="BK35" s="9">
        <f>SUM(AI35:AJ35)</f>
        <v>28.379126298593622</v>
      </c>
      <c r="BL35" s="9">
        <f>SUM(AK35:AL35)</f>
        <v>10.090652180398806</v>
      </c>
      <c r="BM35" s="9">
        <f>SUM(AM35:AN35)</f>
        <v>13.977180966853403</v>
      </c>
      <c r="BN35" s="9">
        <f>SUM(AO35:AP35)</f>
        <v>34.037854639848057</v>
      </c>
      <c r="BO35" s="9">
        <f t="shared" ref="BO35:BO38" si="71">SUM(AQ35:AR35)</f>
        <v>10.74556605727849</v>
      </c>
      <c r="BP35" s="9">
        <f t="shared" si="28"/>
        <v>-12.144487058066424</v>
      </c>
      <c r="BQ35" s="9">
        <f>AU35+AV35</f>
        <v>-9.4129866442296084</v>
      </c>
      <c r="BR35" s="492" t="str">
        <f>IF(ISERROR(BQ35/BO35),"N/A",IF(BO35&lt;0,"N/A",IF(BQ35&lt;0,"N/A",IF(BQ35/BO35-1&gt;300%,"&gt;±300%",IF(BQ35/BO35-1&lt;-300%,"&gt;±300%",BQ35/BO35-1)))))</f>
        <v>N/A</v>
      </c>
      <c r="BS35" s="492" t="str">
        <f t="shared" si="27"/>
        <v>N/A</v>
      </c>
      <c r="BT35" s="19"/>
      <c r="BU35" s="9">
        <f t="shared" si="23"/>
        <v>-21.24130183212263</v>
      </c>
    </row>
    <row r="36" spans="1:73" x14ac:dyDescent="0.45">
      <c r="A36" s="10"/>
      <c r="B36" s="10" t="s">
        <v>42</v>
      </c>
      <c r="C36" s="7">
        <f>'Table 1(Q3''22)'!C36/32.15074</f>
        <v>-0.15551741577332279</v>
      </c>
      <c r="D36" s="7">
        <f>'Table 1(Q3''22)'!D36/32.15074</f>
        <v>1.5551741577332279</v>
      </c>
      <c r="E36" s="7">
        <f>'Table 1(Q3''22)'!E36/32.15074</f>
        <v>16.329328656198893</v>
      </c>
      <c r="F36" s="7">
        <f>'Table 1(Q3''22)'!F36/32.15074</f>
        <v>14.307602251145697</v>
      </c>
      <c r="G36" s="7">
        <f>'Table 1(Q3''22)'!G36/32.15074</f>
        <v>6.6872488782528805</v>
      </c>
      <c r="H36" s="7">
        <f>'Table 1(Q3''22)'!H36/32.15074</f>
        <v>8.7089752833060761</v>
      </c>
      <c r="I36" s="7">
        <f>'Table 1(Q3''22)'!I36/32.15074</f>
        <v>8.2812505507908476</v>
      </c>
      <c r="J36" s="7">
        <f>'Table 1(Q3''22)'!J36/32.15074</f>
        <v>17.989313776292551</v>
      </c>
      <c r="K36" s="7">
        <f>'Table 1(Q3''22)'!K36/32.15074</f>
        <v>10.319630279116437</v>
      </c>
      <c r="L36" s="7">
        <f>'Table 1(Q3''22)'!L36/32.15074</f>
        <v>10.56819224965839</v>
      </c>
      <c r="M36" s="7">
        <f>'Table 1(Q3''22)'!M36/32.15074</f>
        <v>15.766324883528553</v>
      </c>
      <c r="N36" s="26">
        <f t="shared" si="24"/>
        <v>2.4086325170482148E-2</v>
      </c>
      <c r="O36" s="26">
        <f t="shared" si="24"/>
        <v>0.49186582823927982</v>
      </c>
      <c r="P36" s="36"/>
      <c r="Q36" s="659">
        <f>'Table 1(Q3''22)'!Q36/32.15074</f>
        <v>0.46655224731996842</v>
      </c>
      <c r="R36" s="659">
        <f>'Table 1(Q3''22)'!R36/32.15074</f>
        <v>1.2441393261865823</v>
      </c>
      <c r="S36" s="659">
        <f>'Table 1(Q3''22)'!S36/32.15074</f>
        <v>1.3996567419599051</v>
      </c>
      <c r="T36" s="659">
        <f>'Table 1(Q3''22)'!T36/32.15074</f>
        <v>2.332761236599842</v>
      </c>
      <c r="U36" s="659">
        <f>'Table 1(Q3''22)'!U36/32.15074</f>
        <v>5.5986269678396203</v>
      </c>
      <c r="V36" s="659">
        <f>'Table 1(Q3''22)'!V36/32.15074</f>
        <v>6.8427662940262026</v>
      </c>
      <c r="W36" s="659">
        <f>'Table 1(Q3''22)'!W36/32.15074</f>
        <v>4.6655224731996841</v>
      </c>
      <c r="X36" s="659">
        <f>'Table 1(Q3''22)'!X36/32.15074</f>
        <v>3.5769005627864243</v>
      </c>
      <c r="Y36" s="659">
        <f>'Table 1(Q3''22)'!Y36/32.15074</f>
        <v>2.4882786523731646</v>
      </c>
      <c r="Z36" s="659">
        <f>'Table 1(Q3''22)'!Z36/32.15074</f>
        <v>3.5769005627864243</v>
      </c>
      <c r="AA36" s="659">
        <f>'Table 1(Q3''22)'!AA36/32.15074</f>
        <v>0.93310449463993683</v>
      </c>
      <c r="AB36" s="659">
        <f>'Table 1(Q3''22)'!AB36/32.15074</f>
        <v>2.332761236599842</v>
      </c>
      <c r="AC36" s="659">
        <f>'Table 1(Q3''22)'!AC36/32.15074</f>
        <v>1.3996567419599051</v>
      </c>
      <c r="AD36" s="659">
        <f>'Table 1(Q3''22)'!AD36/32.15074</f>
        <v>2.0217264050531965</v>
      </c>
      <c r="AE36" s="659">
        <f>'Table 1(Q3''22)'!AE36/32.15074</f>
        <v>2.6437960681464876</v>
      </c>
      <c r="AF36" s="659">
        <f>'Table 1(Q3''22)'!AF36/32.15074</f>
        <v>2.177243820826519</v>
      </c>
      <c r="AG36" s="659">
        <f>'Table 1(Q3''22)'!AG36/32.15074</f>
        <v>2.177243820826519</v>
      </c>
      <c r="AH36" s="659">
        <f>'Table 1(Q3''22)'!AH36/32.15074</f>
        <v>1.5551741577332279</v>
      </c>
      <c r="AI36" s="659">
        <f>'Table 1(Q3''22)'!AI36/32.15074</f>
        <v>3.3251700776706992</v>
      </c>
      <c r="AJ36" s="659">
        <f>'Table 1(Q3''22)'!AJ36/32.15074</f>
        <v>2.650058095143601</v>
      </c>
      <c r="AK36" s="659">
        <f>'Table 1(Q3''22)'!AK36/32.15074</f>
        <v>1.5448957902149325</v>
      </c>
      <c r="AL36" s="659">
        <f>'Table 1(Q3''22)'!AL36/32.15074</f>
        <v>0.76112658776161557</v>
      </c>
      <c r="AM36" s="659">
        <f>'Table 1(Q3''22)'!AM36/32.15074</f>
        <v>9.3359745941786105</v>
      </c>
      <c r="AN36" s="659">
        <f>'Table 1(Q3''22)'!AN36/32.15074</f>
        <v>3.7878389098302212</v>
      </c>
      <c r="AO36" s="659">
        <f>'Table 1(Q3''22)'!AO36/32.15074</f>
        <v>3.0035593850411391</v>
      </c>
      <c r="AP36" s="659">
        <f>'Table 1(Q3''22)'!AP36/32.15074</f>
        <v>1.8619408872425818</v>
      </c>
      <c r="AQ36" s="659">
        <f>'Table 1(Q3''22)'!AQ36/32.15074</f>
        <v>0.63900605360658624</v>
      </c>
      <c r="AR36" s="659">
        <f>'Table 1(Q3''22)'!AR36/32.15074</f>
        <v>3.3154301097086702</v>
      </c>
      <c r="AS36" s="659">
        <f>'Table 1(Q3''22)'!AS36/32.15074</f>
        <v>3.4167311987160995</v>
      </c>
      <c r="AT36" s="659">
        <f>'Table 1(Q3''22)'!AT36/32.15074</f>
        <v>2.9484629170850813</v>
      </c>
      <c r="AU36" s="659">
        <f>'Table 1(Q3''22)'!AU36/32.15074</f>
        <v>1.9040065334841605</v>
      </c>
      <c r="AV36" s="659">
        <f>'Table 1(Q3''22)'!AV36/32.15074</f>
        <v>2.3248648229907927</v>
      </c>
      <c r="AW36" s="659">
        <f>'Table 1(Q3''22)'!AW36/32.15074</f>
        <v>3.0096080982174076</v>
      </c>
      <c r="AX36" s="492">
        <f t="shared" si="68"/>
        <v>-0.11915573008835934</v>
      </c>
      <c r="AY36" s="492">
        <f t="shared" si="69"/>
        <v>0.2945303608429739</v>
      </c>
      <c r="AZ36" s="4"/>
      <c r="BA36" s="13">
        <f>D36-BB36</f>
        <v>-0.15551741577332279</v>
      </c>
      <c r="BB36" s="13">
        <f>SUM(Q36:R36)</f>
        <v>1.7106915735065507</v>
      </c>
      <c r="BC36" s="13">
        <f>SUM(S36:T36)</f>
        <v>3.7324179785597469</v>
      </c>
      <c r="BD36" s="13">
        <f>SUM(U36:V36)</f>
        <v>12.441393261865823</v>
      </c>
      <c r="BE36" s="13">
        <f>SUM(W36:X36)</f>
        <v>8.2424230359861088</v>
      </c>
      <c r="BF36" s="13">
        <f>SUM(Y36:Z36)</f>
        <v>6.0651792151595885</v>
      </c>
      <c r="BG36" s="13">
        <f>SUM(AA36:AB36)</f>
        <v>3.2658657312397787</v>
      </c>
      <c r="BH36" s="13">
        <f>SUM(AC36:AD36)</f>
        <v>3.4213831470131018</v>
      </c>
      <c r="BI36" s="13">
        <f>SUM(AE36:AF36)</f>
        <v>4.8210398889730062</v>
      </c>
      <c r="BJ36" s="13">
        <f>SUM(AG36:AH36)</f>
        <v>3.7324179785597469</v>
      </c>
      <c r="BK36" s="13">
        <f>SUM(AI36:AJ36)</f>
        <v>5.9752281728143002</v>
      </c>
      <c r="BL36" s="13">
        <f>SUM(AK36:AL36)</f>
        <v>2.3060223779765483</v>
      </c>
      <c r="BM36" s="13">
        <f>SUM(AM36:AN36)</f>
        <v>13.123813504008831</v>
      </c>
      <c r="BN36" s="13">
        <f>SUM(AO36:AP36)</f>
        <v>4.8655002722837208</v>
      </c>
      <c r="BO36" s="13">
        <f t="shared" si="71"/>
        <v>3.9544361633152567</v>
      </c>
      <c r="BP36" s="13">
        <f t="shared" si="28"/>
        <v>6.3651941158011809</v>
      </c>
      <c r="BQ36" s="13">
        <f>AU36+AV36</f>
        <v>4.2288713564749534</v>
      </c>
      <c r="BR36" s="492">
        <f t="shared" si="22"/>
        <v>6.9399323146392744E-2</v>
      </c>
      <c r="BS36" s="492">
        <f>IF(ISERROR(BQ36/BP36),"N/A",IF(BP36&lt;0,"N/A",IF(BQ36&lt;0,"N/A",IF(BQ36/BP36-1&gt;300%,"&gt;±300%",IF(BQ36/BP36-1&lt;-300%,"&gt;±300%",BQ36/BP36-1)))))</f>
        <v>-0.33562570448919149</v>
      </c>
      <c r="BT36" s="19"/>
      <c r="BU36" s="9">
        <f t="shared" si="23"/>
        <v>10.186942371777441</v>
      </c>
    </row>
    <row r="37" spans="1:73" x14ac:dyDescent="0.45">
      <c r="A37" s="10"/>
      <c r="B37" s="10" t="s">
        <v>43</v>
      </c>
      <c r="C37" s="7">
        <f>'Table 1(Q3''22)'!C37/32.15074</f>
        <v>28.148652254971427</v>
      </c>
      <c r="D37" s="7">
        <f>'Table 1(Q3''22)'!D37/32.15074</f>
        <v>6.6872488782528805</v>
      </c>
      <c r="E37" s="7">
        <f>'Table 1(Q3''22)'!E37/32.15074</f>
        <v>-7.4648359571194947</v>
      </c>
      <c r="F37" s="7">
        <f>'Table 1(Q3''22)'!F37/32.15074</f>
        <v>-0.31103483154664557</v>
      </c>
      <c r="G37" s="7">
        <f>'Table 1(Q3''22)'!G37/32.15074</f>
        <v>3.2658657312397787</v>
      </c>
      <c r="H37" s="7">
        <f>'Table 1(Q3''22)'!H37/32.15074</f>
        <v>-7.6203533728928168</v>
      </c>
      <c r="I37" s="7">
        <f>'Table 1(Q3''22)'!I37/32.15074</f>
        <v>30.817268239182116</v>
      </c>
      <c r="J37" s="7">
        <f>'Table 1(Q3''22)'!J37/32.15074</f>
        <v>15.768386404039203</v>
      </c>
      <c r="K37" s="7">
        <f>'Table 1(Q3''22)'!K37/32.15074</f>
        <v>-7.4077587980864719</v>
      </c>
      <c r="L37" s="7">
        <f>'Table 1(Q3''22)'!L37/32.15074</f>
        <v>-17.101056955454535</v>
      </c>
      <c r="M37" s="7">
        <f>'Table 1(Q3''22)'!M37/32.15074</f>
        <v>-8.5505284777272674</v>
      </c>
      <c r="N37" s="26" t="str">
        <f t="shared" si="24"/>
        <v>N/A</v>
      </c>
      <c r="O37" s="26" t="str">
        <f t="shared" si="24"/>
        <v>N/A</v>
      </c>
      <c r="P37" s="36"/>
      <c r="Q37" s="659">
        <f>'Table 1(Q3''22)'!Q37/32.15074</f>
        <v>-2.9548308996931332</v>
      </c>
      <c r="R37" s="659">
        <f>'Table 1(Q3''22)'!R37/32.15074</f>
        <v>-0.93310449463993683</v>
      </c>
      <c r="S37" s="659">
        <f>'Table 1(Q3''22)'!S37/32.15074</f>
        <v>-1.5551741577332279</v>
      </c>
      <c r="T37" s="659">
        <f>'Table 1(Q3''22)'!T37/32.15074</f>
        <v>1.3996567419599051</v>
      </c>
      <c r="U37" s="659">
        <f>'Table 1(Q3''22)'!U37/32.15074</f>
        <v>3.4213831470131013</v>
      </c>
      <c r="V37" s="659">
        <f>'Table 1(Q3''22)'!V37/32.15074</f>
        <v>-10.730701688359273</v>
      </c>
      <c r="W37" s="659">
        <f>'Table 1(Q3''22)'!W37/32.15074</f>
        <v>-0.77758707886661393</v>
      </c>
      <c r="X37" s="659">
        <f>'Table 1(Q3''22)'!X37/32.15074</f>
        <v>-0.46655224731996842</v>
      </c>
      <c r="Y37" s="659">
        <f>'Table 1(Q3''22)'!Y37/32.15074</f>
        <v>-2.6437960681464876</v>
      </c>
      <c r="Z37" s="659">
        <f>'Table 1(Q3''22)'!Z37/32.15074</f>
        <v>3.5769005627864243</v>
      </c>
      <c r="AA37" s="659">
        <f>'Table 1(Q3''22)'!AA37/32.15074</f>
        <v>1.8662089892798737</v>
      </c>
      <c r="AB37" s="659">
        <f>'Table 1(Q3''22)'!AB37/32.15074</f>
        <v>0.93310449463993683</v>
      </c>
      <c r="AC37" s="659">
        <f>'Table 1(Q3''22)'!AC37/32.15074</f>
        <v>-1.2441393261865823</v>
      </c>
      <c r="AD37" s="659">
        <f>'Table 1(Q3''22)'!AD37/32.15074</f>
        <v>1.7106915735065507</v>
      </c>
      <c r="AE37" s="659">
        <f>'Table 1(Q3''22)'!AE37/32.15074</f>
        <v>-0.46655224731996842</v>
      </c>
      <c r="AF37" s="659">
        <f>'Table 1(Q3''22)'!AF37/32.15074</f>
        <v>-3.8879353943330699</v>
      </c>
      <c r="AG37" s="659">
        <f>'Table 1(Q3''22)'!AG37/32.15074</f>
        <v>0.15551741577332279</v>
      </c>
      <c r="AH37" s="659">
        <f>'Table 1(Q3''22)'!AH37/32.15074</f>
        <v>-3.5769005627864243</v>
      </c>
      <c r="AI37" s="659">
        <f>'Table 1(Q3''22)'!AI37/32.15074</f>
        <v>21.367254367395589</v>
      </c>
      <c r="AJ37" s="659">
        <f>'Table 1(Q3''22)'!AJ37/32.15074</f>
        <v>1.5524500935281789</v>
      </c>
      <c r="AK37" s="659">
        <f>'Table 1(Q3''22)'!AK37/32.15074</f>
        <v>6.4324320046132462</v>
      </c>
      <c r="AL37" s="659">
        <f>'Table 1(Q3''22)'!AL37/32.15074</f>
        <v>1.4651317736450984</v>
      </c>
      <c r="AM37" s="659">
        <f>'Table 1(Q3''22)'!AM37/32.15074</f>
        <v>-6.629274862299253</v>
      </c>
      <c r="AN37" s="659">
        <f>'Table 1(Q3''22)'!AN37/32.15074</f>
        <v>3.8216655038922629</v>
      </c>
      <c r="AO37" s="659">
        <f>'Table 1(Q3''22)'!AO37/32.15074</f>
        <v>16.221976190890427</v>
      </c>
      <c r="AP37" s="659">
        <f>'Table 1(Q3''22)'!AP37/32.15074</f>
        <v>2.354019571555765</v>
      </c>
      <c r="AQ37" s="659">
        <f>'Table 1(Q3''22)'!AQ37/32.15074</f>
        <v>3.2573099717144576</v>
      </c>
      <c r="AR37" s="659">
        <f>'Table 1(Q3''22)'!AR37/32.15074</f>
        <v>0.97051532250891503</v>
      </c>
      <c r="AS37" s="659">
        <f>'Table 1(Q3''22)'!AS37/32.15074</f>
        <v>-6.8203624457788541</v>
      </c>
      <c r="AT37" s="659">
        <f>'Table 1(Q3''22)'!AT37/32.15074</f>
        <v>-4.8152216465309889</v>
      </c>
      <c r="AU37" s="659">
        <f>'Table 1(Q3''22)'!AU37/32.15074</f>
        <v>-5.2539340587497918</v>
      </c>
      <c r="AV37" s="659">
        <f>'Table 1(Q3''22)'!AV37/32.15074</f>
        <v>-2.7679475806777667</v>
      </c>
      <c r="AW37" s="659">
        <f>'Table 1(Q3''22)'!AW37/32.15074</f>
        <v>-7.3062767762110941</v>
      </c>
      <c r="AX37" s="492" t="str">
        <f t="shared" si="68"/>
        <v>N/A</v>
      </c>
      <c r="AY37" s="492" t="str">
        <f t="shared" si="69"/>
        <v>N/A</v>
      </c>
      <c r="AZ37" s="4"/>
      <c r="BA37" s="13">
        <f>D37-BB37</f>
        <v>10.57518427258595</v>
      </c>
      <c r="BB37" s="13">
        <f>SUM(Q37:R37)</f>
        <v>-3.8879353943330699</v>
      </c>
      <c r="BC37" s="13">
        <f>SUM(S37:T37)</f>
        <v>-0.15551741577332279</v>
      </c>
      <c r="BD37" s="13">
        <f>SUM(U37:V37)</f>
        <v>-7.3093185413461725</v>
      </c>
      <c r="BE37" s="13">
        <f>SUM(W37:X37)</f>
        <v>-1.2441393261865823</v>
      </c>
      <c r="BF37" s="13">
        <f>SUM(Y37:Z37)</f>
        <v>0.93310449463993672</v>
      </c>
      <c r="BG37" s="13">
        <f>SUM(AA37:AB37)</f>
        <v>2.7993134839198106</v>
      </c>
      <c r="BH37" s="13">
        <f>SUM(AC37:AD37)</f>
        <v>0.46655224731996836</v>
      </c>
      <c r="BI37" s="13">
        <f>SUM(AE37:AF37)</f>
        <v>-4.354487641653038</v>
      </c>
      <c r="BJ37" s="13">
        <f>SUM(AG37:AH37)</f>
        <v>-3.4213831470131018</v>
      </c>
      <c r="BK37" s="13">
        <f>SUM(AI37:AJ37)</f>
        <v>22.919704460923768</v>
      </c>
      <c r="BL37" s="13">
        <f>SUM(AK37:AL37)</f>
        <v>7.8975637782583448</v>
      </c>
      <c r="BM37" s="13">
        <f>SUM(AM37:AN37)</f>
        <v>-2.8076093584069901</v>
      </c>
      <c r="BN37" s="13">
        <f>SUM(AO37:AP37)</f>
        <v>18.57599576244619</v>
      </c>
      <c r="BO37" s="13">
        <f t="shared" si="71"/>
        <v>4.2278252942233729</v>
      </c>
      <c r="BP37" s="13">
        <f t="shared" si="28"/>
        <v>-11.635584092309843</v>
      </c>
      <c r="BQ37" s="13">
        <f>AU37+AV37</f>
        <v>-8.0218816394275585</v>
      </c>
      <c r="BR37" s="492" t="str">
        <f t="shared" si="22"/>
        <v>N/A</v>
      </c>
      <c r="BS37" s="492" t="str">
        <f t="shared" si="27"/>
        <v>N/A</v>
      </c>
      <c r="BT37" s="19"/>
      <c r="BU37" s="9">
        <f t="shared" si="23"/>
        <v>-20.143380062169641</v>
      </c>
    </row>
    <row r="38" spans="1:73" x14ac:dyDescent="0.45">
      <c r="A38" s="10"/>
      <c r="B38" s="10" t="s">
        <v>37</v>
      </c>
      <c r="C38" s="7">
        <f>'Table 1(Q3''22)'!C38/32.15074</f>
        <v>1.0886219104132595</v>
      </c>
      <c r="D38" s="7">
        <f>'Table 1(Q3''22)'!D38/32.15074</f>
        <v>-3.5769005627864243</v>
      </c>
      <c r="E38" s="7">
        <f>'Table 1(Q3''22)'!E38/32.15074</f>
        <v>0.62206966309329115</v>
      </c>
      <c r="F38" s="7">
        <f>'Table 1(Q3''22)'!F38/32.15074</f>
        <v>2.6437960681464876</v>
      </c>
      <c r="G38" s="7">
        <f>'Table 1(Q3''22)'!G38/32.15074</f>
        <v>-1.3996567419599051</v>
      </c>
      <c r="H38" s="7">
        <f>'Table 1(Q3''22)'!H38/32.15074</f>
        <v>-0.62206966309329115</v>
      </c>
      <c r="I38" s="7">
        <f>'Table 1(Q3''22)'!I38/32.15074</f>
        <v>-0.62874031098053484</v>
      </c>
      <c r="J38" s="7">
        <f>'Table 1(Q3''22)'!J38/32.15074</f>
        <v>14.257335426369707</v>
      </c>
      <c r="K38" s="7">
        <f>'Table 1(Q3''22)'!K38/32.15074</f>
        <v>-4.3107924818179004</v>
      </c>
      <c r="L38" s="7">
        <f>'Table 1(Q3''22)'!L38/32.15074</f>
        <v>-9.79033472215262</v>
      </c>
      <c r="M38" s="7">
        <f>'Table 1(Q3''22)'!M38/32.15074</f>
        <v>-0.62206966309329115</v>
      </c>
      <c r="N38" s="26" t="str">
        <f t="shared" si="24"/>
        <v>N/A</v>
      </c>
      <c r="O38" s="26" t="str">
        <f t="shared" si="24"/>
        <v>N/A</v>
      </c>
      <c r="P38" s="36"/>
      <c r="Q38" s="659">
        <f>'Table 1(Q3''22)'!Q38/32.15074</f>
        <v>-2.9548308996931332</v>
      </c>
      <c r="R38" s="659">
        <f>'Table 1(Q3''22)'!R38/32.15074</f>
        <v>-0.31103483154664557</v>
      </c>
      <c r="S38" s="659">
        <f>'Table 1(Q3''22)'!S38/32.15074</f>
        <v>-0.15551741577332279</v>
      </c>
      <c r="T38" s="659">
        <f>'Table 1(Q3''22)'!T38/32.15074</f>
        <v>-0.15551741577332279</v>
      </c>
      <c r="U38" s="659">
        <f>'Table 1(Q3''22)'!U38/32.15074</f>
        <v>-0.15551741577332279</v>
      </c>
      <c r="V38" s="659">
        <f>'Table 1(Q3''22)'!V38/32.15074</f>
        <v>0.93310449463993683</v>
      </c>
      <c r="W38" s="659">
        <f>'Table 1(Q3''22)'!W38/32.15074</f>
        <v>1.2441393261865823</v>
      </c>
      <c r="X38" s="659">
        <f>'Table 1(Q3''22)'!X38/32.15074</f>
        <v>-0.15551741577332279</v>
      </c>
      <c r="Y38" s="659">
        <f>'Table 1(Q3''22)'!Y38/32.15074</f>
        <v>1.7106915735065507</v>
      </c>
      <c r="Z38" s="659">
        <f>'Table 1(Q3''22)'!Z38/32.15074</f>
        <v>-0.15551741577332279</v>
      </c>
      <c r="AA38" s="659">
        <f>'Table 1(Q3''22)'!AA38/32.15074</f>
        <v>-0.31103483154664557</v>
      </c>
      <c r="AB38" s="659">
        <f>'Table 1(Q3''22)'!AB38/32.15074</f>
        <v>0</v>
      </c>
      <c r="AC38" s="659">
        <f>'Table 1(Q3''22)'!AC38/32.15074</f>
        <v>-0.46655224731996842</v>
      </c>
      <c r="AD38" s="659">
        <f>'Table 1(Q3''22)'!AD38/32.15074</f>
        <v>-0.62206966309329115</v>
      </c>
      <c r="AE38" s="659">
        <f>'Table 1(Q3''22)'!AE38/32.15074</f>
        <v>-0.31103483154664557</v>
      </c>
      <c r="AF38" s="659">
        <f>'Table 1(Q3''22)'!AF38/32.15074</f>
        <v>0</v>
      </c>
      <c r="AG38" s="659">
        <f>'Table 1(Q3''22)'!AG38/32.15074</f>
        <v>-0.31103483154664557</v>
      </c>
      <c r="AH38" s="659">
        <f>'Table 1(Q3''22)'!AH38/32.15074</f>
        <v>0</v>
      </c>
      <c r="AI38" s="659">
        <f>'Table 1(Q3''22)'!AI38/32.15074</f>
        <v>-0.11550489294370506</v>
      </c>
      <c r="AJ38" s="659">
        <f>'Table 1(Q3''22)'!AJ38/32.15074</f>
        <v>-0.40030144220074193</v>
      </c>
      <c r="AK38" s="659">
        <f>'Table 1(Q3''22)'!AK38/32.15074</f>
        <v>-0.30039725830784891</v>
      </c>
      <c r="AL38" s="659">
        <f>'Table 1(Q3''22)'!AL38/32.15074</f>
        <v>0.18746328247176094</v>
      </c>
      <c r="AM38" s="659">
        <f>'Table 1(Q3''22)'!AM38/32.15074</f>
        <v>-0.63581755164757225</v>
      </c>
      <c r="AN38" s="659">
        <f>'Table 1(Q3''22)'!AN38/32.15074</f>
        <v>4.2967943728991358</v>
      </c>
      <c r="AO38" s="659">
        <f>'Table 1(Q3''22)'!AO38/32.15074</f>
        <v>10.623460934939793</v>
      </c>
      <c r="AP38" s="659">
        <f>'Table 1(Q3''22)'!AP38/32.15074</f>
        <v>-2.7102329821649028E-2</v>
      </c>
      <c r="AQ38" s="659">
        <f>'Table 1(Q3''22)'!AQ38/32.15074</f>
        <v>1.0389301153258386</v>
      </c>
      <c r="AR38" s="659">
        <f>'Table 1(Q3''22)'!AR38/32.15074</f>
        <v>1.5243744844140228</v>
      </c>
      <c r="AS38" s="659">
        <f>'Table 1(Q3''22)'!AS38/32.15074</f>
        <v>-5.3795676619799497</v>
      </c>
      <c r="AT38" s="659">
        <f>'Table 1(Q3''22)'!AT38/32.15074</f>
        <v>-1.4945294195778116</v>
      </c>
      <c r="AU38" s="659">
        <f>'Table 1(Q3''22)'!AU38/32.15074</f>
        <v>-1.7957666209307559</v>
      </c>
      <c r="AV38" s="659">
        <f>'Table 1(Q3''22)'!AV38/32.15074</f>
        <v>-3.8242097403462472</v>
      </c>
      <c r="AW38" s="659">
        <f>'Table 1(Q3''22)'!AW38/32.15074</f>
        <v>-4.1703583608756158</v>
      </c>
      <c r="AX38" s="492" t="str">
        <f t="shared" si="68"/>
        <v>N/A</v>
      </c>
      <c r="AY38" s="492" t="str">
        <f t="shared" si="69"/>
        <v>N/A</v>
      </c>
      <c r="AZ38" s="4"/>
      <c r="BA38" s="13">
        <f>D38-BB38</f>
        <v>-0.31103483154664557</v>
      </c>
      <c r="BB38" s="13">
        <f>SUM(Q38:R38)</f>
        <v>-3.2658657312397787</v>
      </c>
      <c r="BC38" s="13">
        <f>SUM(S38:T38)</f>
        <v>-0.31103483154664557</v>
      </c>
      <c r="BD38" s="13">
        <f>SUM(U38:V38)</f>
        <v>0.77758707886661405</v>
      </c>
      <c r="BE38" s="13">
        <f>SUM(W38:X38)</f>
        <v>1.0886219104132595</v>
      </c>
      <c r="BF38" s="13">
        <f>SUM(Y38:Z38)</f>
        <v>1.5551741577332279</v>
      </c>
      <c r="BG38" s="13">
        <f>SUM(AA38:AB38)</f>
        <v>-0.31103483154664557</v>
      </c>
      <c r="BH38" s="13">
        <f>SUM(AC38:AD38)</f>
        <v>-1.0886219104132595</v>
      </c>
      <c r="BI38" s="13">
        <f>SUM(AE38:AF38)</f>
        <v>-0.31103483154664557</v>
      </c>
      <c r="BJ38" s="13">
        <f>SUM(AG38:AH38)</f>
        <v>-0.31103483154664557</v>
      </c>
      <c r="BK38" s="13">
        <f>SUM(AI38:AJ38)</f>
        <v>-0.51580633514444696</v>
      </c>
      <c r="BL38" s="13">
        <f>SUM(AK38:AL38)</f>
        <v>-0.11293397583608797</v>
      </c>
      <c r="BM38" s="13">
        <f>SUM(AM38:AN38)</f>
        <v>3.6609768212515634</v>
      </c>
      <c r="BN38" s="13">
        <f>SUM(AO38:AP38)</f>
        <v>10.596358605118144</v>
      </c>
      <c r="BO38" s="13">
        <f t="shared" si="71"/>
        <v>2.5633045997398614</v>
      </c>
      <c r="BP38" s="13">
        <f t="shared" si="28"/>
        <v>-6.8740970815577613</v>
      </c>
      <c r="BQ38" s="13">
        <f>AU38+AV38</f>
        <v>-5.6199763612770033</v>
      </c>
      <c r="BR38" s="492" t="str">
        <f t="shared" si="22"/>
        <v>N/A</v>
      </c>
      <c r="BS38" s="492" t="str">
        <f t="shared" si="27"/>
        <v>N/A</v>
      </c>
      <c r="BT38" s="19"/>
      <c r="BU38" s="9">
        <f t="shared" si="23"/>
        <v>-11.284864141730431</v>
      </c>
    </row>
    <row r="39" spans="1:73" x14ac:dyDescent="0.45">
      <c r="A39" s="23"/>
      <c r="B39" s="4"/>
      <c r="C39" s="9"/>
      <c r="D39" s="9"/>
      <c r="E39" s="9"/>
      <c r="F39" s="9"/>
      <c r="G39" s="9"/>
      <c r="H39" s="9"/>
      <c r="I39" s="9"/>
      <c r="J39" s="9"/>
      <c r="K39" s="9"/>
      <c r="L39" s="9"/>
      <c r="M39" s="9"/>
      <c r="N39" s="36"/>
      <c r="O39" s="235"/>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492"/>
      <c r="AY39" s="492"/>
      <c r="AZ39" s="4"/>
      <c r="BA39" s="4"/>
      <c r="BB39" s="13"/>
      <c r="BC39" s="13"/>
      <c r="BD39" s="13"/>
      <c r="BE39" s="13"/>
      <c r="BF39" s="13"/>
      <c r="BG39" s="13"/>
      <c r="BH39" s="13"/>
      <c r="BI39" s="13"/>
      <c r="BJ39" s="13"/>
      <c r="BK39" s="13"/>
      <c r="BL39" s="13"/>
      <c r="BM39" s="13"/>
      <c r="BN39" s="13"/>
      <c r="BO39" s="13"/>
      <c r="BP39" s="13"/>
      <c r="BQ39" s="13"/>
      <c r="BR39" s="492"/>
      <c r="BS39" s="492"/>
      <c r="BT39" s="19"/>
      <c r="BU39" s="9"/>
    </row>
    <row r="40" spans="1:73" x14ac:dyDescent="0.45">
      <c r="A40" s="33" t="s">
        <v>26</v>
      </c>
      <c r="B40" s="34"/>
      <c r="C40" s="560">
        <f t="shared" ref="C40:M40" si="72">SUM(C21,C25,C27,C35)</f>
        <v>267.17892029856853</v>
      </c>
      <c r="D40" s="560">
        <f t="shared" si="72"/>
        <v>251.78269613700959</v>
      </c>
      <c r="E40" s="560">
        <f t="shared" si="72"/>
        <v>256.13718377866269</v>
      </c>
      <c r="F40" s="560">
        <f t="shared" si="72"/>
        <v>259.86960175722243</v>
      </c>
      <c r="G40" s="560">
        <f t="shared" si="72"/>
        <v>244.47337759566346</v>
      </c>
      <c r="H40" s="560">
        <f t="shared" si="72"/>
        <v>229.38818826565111</v>
      </c>
      <c r="I40" s="560">
        <f t="shared" si="72"/>
        <v>259.6142255160695</v>
      </c>
      <c r="J40" s="560">
        <f t="shared" si="72"/>
        <v>244.89988036157649</v>
      </c>
      <c r="K40" s="560">
        <f t="shared" si="72"/>
        <v>217.5211469759943</v>
      </c>
      <c r="L40" s="560">
        <f t="shared" si="72"/>
        <v>202.23396847604263</v>
      </c>
      <c r="M40" s="560">
        <f t="shared" si="72"/>
        <v>241.66034293978188</v>
      </c>
      <c r="N40" s="540">
        <f t="shared" si="24"/>
        <v>-7.0279045106537485E-2</v>
      </c>
      <c r="O40" s="540">
        <f t="shared" si="24"/>
        <v>0.19495426391936643</v>
      </c>
      <c r="P40" s="36"/>
      <c r="Q40" s="34">
        <f t="shared" ref="Q40:AW40" si="73">SUM(Q21,Q25,Q27,Q35)</f>
        <v>53.964543273343004</v>
      </c>
      <c r="R40" s="34">
        <f t="shared" si="73"/>
        <v>60.340757320049242</v>
      </c>
      <c r="S40" s="34">
        <f t="shared" si="73"/>
        <v>61.740414062009151</v>
      </c>
      <c r="T40" s="34">
        <f t="shared" si="73"/>
        <v>63.762140467062352</v>
      </c>
      <c r="U40" s="34">
        <f t="shared" si="73"/>
        <v>71.226976424181828</v>
      </c>
      <c r="V40" s="34">
        <f t="shared" si="73"/>
        <v>57.852478667676074</v>
      </c>
      <c r="W40" s="34">
        <f t="shared" si="73"/>
        <v>64.695244961702286</v>
      </c>
      <c r="X40" s="34">
        <f t="shared" si="73"/>
        <v>64.539727545928955</v>
      </c>
      <c r="Y40" s="34">
        <f t="shared" si="73"/>
        <v>61.118344398915852</v>
      </c>
      <c r="Z40" s="34">
        <f t="shared" si="73"/>
        <v>68.738697771808674</v>
      </c>
      <c r="AA40" s="34">
        <f t="shared" si="73"/>
        <v>62.206966309329118</v>
      </c>
      <c r="AB40" s="34">
        <f t="shared" si="73"/>
        <v>61.273861814689177</v>
      </c>
      <c r="AC40" s="34">
        <f t="shared" si="73"/>
        <v>55.986269678396212</v>
      </c>
      <c r="AD40" s="34">
        <f t="shared" si="73"/>
        <v>64.539727545928955</v>
      </c>
      <c r="AE40" s="34">
        <f t="shared" si="73"/>
        <v>60.185239904275925</v>
      </c>
      <c r="AF40" s="34">
        <f t="shared" si="73"/>
        <v>56.763856757262822</v>
      </c>
      <c r="AG40" s="34">
        <f t="shared" si="73"/>
        <v>57.230409004582789</v>
      </c>
      <c r="AH40" s="34">
        <f t="shared" si="73"/>
        <v>55.675234846849563</v>
      </c>
      <c r="AI40" s="34">
        <f t="shared" si="73"/>
        <v>82.594096073565638</v>
      </c>
      <c r="AJ40" s="34">
        <f t="shared" si="73"/>
        <v>60.310786966574099</v>
      </c>
      <c r="AK40" s="34">
        <f t="shared" si="73"/>
        <v>61.808185490774584</v>
      </c>
      <c r="AL40" s="34">
        <f t="shared" si="73"/>
        <v>54.89723879170193</v>
      </c>
      <c r="AM40" s="34">
        <f t="shared" si="73"/>
        <v>53.418452630075322</v>
      </c>
      <c r="AN40" s="34">
        <f t="shared" si="73"/>
        <v>46.936451725851263</v>
      </c>
      <c r="AO40" s="34">
        <f t="shared" si="73"/>
        <v>83.737367155542088</v>
      </c>
      <c r="AP40" s="34">
        <f t="shared" si="73"/>
        <v>60.834331218746819</v>
      </c>
      <c r="AQ40" s="34">
        <f t="shared" si="73"/>
        <v>57.109488497486772</v>
      </c>
      <c r="AR40" s="34">
        <f t="shared" si="73"/>
        <v>65.338448716512715</v>
      </c>
      <c r="AS40" s="34">
        <f t="shared" si="73"/>
        <v>41.209740602822528</v>
      </c>
      <c r="AT40" s="34">
        <f t="shared" si="73"/>
        <v>54.645696356803725</v>
      </c>
      <c r="AU40" s="34">
        <f t="shared" si="73"/>
        <v>48.768853863464997</v>
      </c>
      <c r="AV40" s="34">
        <f t="shared" si="73"/>
        <v>50.885651621862955</v>
      </c>
      <c r="AW40" s="34">
        <f t="shared" si="73"/>
        <v>46.197526692785651</v>
      </c>
      <c r="AX40" s="561">
        <f>IF(ISERROR(AW40/AS40),"N/A",IF(AS40&lt;0,"N/A",IF(AW40&lt;0,"N/A",IF(AW40/AS40-1&gt;300%,"&gt;±300%",IF(AW40/AS40-1&lt;-300%,"&gt;±300%",AW40/AS40-1)))))</f>
        <v>0.12103415398886308</v>
      </c>
      <c r="AY40" s="561">
        <f>IF(ISERROR(AW40/AV40),"N/A",IF(AV40&lt;0,"N/A",IF(AW40&lt;0,"N/A",IF(AW40/AV40-1&gt;300%,"&gt;±300%",IF(AW40/AV40-1&lt;-300%,"&gt;±300%",AW40/AV40-1)))))</f>
        <v>-9.2130586514157065E-2</v>
      </c>
      <c r="AZ40" s="4"/>
      <c r="BA40" s="34">
        <f>SUM(BA21,BA25,BA27,BA35)</f>
        <v>137.47739554361738</v>
      </c>
      <c r="BB40" s="34">
        <f t="shared" ref="BB40" si="74">SUM(BB21,BB25,BB27,BB35)</f>
        <v>114.30530059339223</v>
      </c>
      <c r="BC40" s="34">
        <f>SUM(S40:T40)</f>
        <v>125.5025545290715</v>
      </c>
      <c r="BD40" s="34">
        <f>SUM(U40:V40)</f>
        <v>129.07945509185791</v>
      </c>
      <c r="BE40" s="34">
        <f>SUM(W40:X40)</f>
        <v>129.23497250763126</v>
      </c>
      <c r="BF40" s="34">
        <f>SUM(Y40:Z40)</f>
        <v>129.85704217072453</v>
      </c>
      <c r="BG40" s="34">
        <f>SUM(AA40:AB40)</f>
        <v>123.4808281240183</v>
      </c>
      <c r="BH40" s="34">
        <f>SUM(AC40:AD40)</f>
        <v>120.52599722432517</v>
      </c>
      <c r="BI40" s="34">
        <f>SUM(AE40:AF40)</f>
        <v>116.94909666153875</v>
      </c>
      <c r="BJ40" s="34">
        <f>SUM(AG40:AH40)</f>
        <v>112.90564385143236</v>
      </c>
      <c r="BK40" s="34">
        <f>SUM(AI40:AJ40)</f>
        <v>142.90488304013974</v>
      </c>
      <c r="BL40" s="34">
        <f>SUM(AK40:AL40)</f>
        <v>116.70542428247651</v>
      </c>
      <c r="BM40" s="34">
        <f>SUM(AM40:AN40)</f>
        <v>100.35490435592658</v>
      </c>
      <c r="BN40" s="34">
        <f>SUM(AO40:AP40)</f>
        <v>144.5716983742889</v>
      </c>
      <c r="BO40" s="34">
        <f>SUM(AQ40:AR40)</f>
        <v>122.4479372139995</v>
      </c>
      <c r="BP40" s="34">
        <f t="shared" si="28"/>
        <v>95.855436959626246</v>
      </c>
      <c r="BQ40" s="34">
        <f>AU40+AV40</f>
        <v>99.654505485327945</v>
      </c>
      <c r="BR40" s="561">
        <f t="shared" si="22"/>
        <v>-0.18614794374882759</v>
      </c>
      <c r="BS40" s="561">
        <f t="shared" si="27"/>
        <v>3.9633312894936212E-2</v>
      </c>
      <c r="BT40" s="702"/>
      <c r="BU40" s="34">
        <f t="shared" si="23"/>
        <v>200.49772853491734</v>
      </c>
    </row>
    <row r="41" spans="1:73" x14ac:dyDescent="0.45">
      <c r="A41" s="3"/>
      <c r="B41" s="6"/>
      <c r="C41" s="546"/>
      <c r="D41" s="546"/>
      <c r="E41" s="546"/>
      <c r="F41" s="546"/>
      <c r="G41" s="546"/>
      <c r="H41" s="546"/>
      <c r="I41" s="546"/>
      <c r="J41" s="546"/>
      <c r="K41" s="546"/>
      <c r="L41" s="546"/>
      <c r="M41" s="546"/>
      <c r="N41" s="546"/>
      <c r="O41" s="492"/>
      <c r="P41" s="3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492"/>
      <c r="AY41" s="492"/>
      <c r="AZ41" s="4"/>
      <c r="BA41" s="39"/>
      <c r="BO41" s="613"/>
      <c r="BP41" s="613"/>
      <c r="BQ41" s="40"/>
      <c r="BR41" s="492"/>
      <c r="BS41" s="492"/>
      <c r="BT41" s="19"/>
      <c r="BU41" s="9"/>
    </row>
    <row r="42" spans="1:73" x14ac:dyDescent="0.45">
      <c r="A42" s="41" t="s">
        <v>7</v>
      </c>
      <c r="B42" s="42"/>
      <c r="C42" s="584">
        <f>C18-C40</f>
        <v>-22.861060118678381</v>
      </c>
      <c r="D42" s="584">
        <f>D18-D40</f>
        <v>-25.349338771051578</v>
      </c>
      <c r="E42" s="584">
        <f t="shared" ref="E42:H42" si="75">E18-E40</f>
        <v>-10.108632025266047</v>
      </c>
      <c r="F42" s="584">
        <f t="shared" si="75"/>
        <v>-13.063462924959111</v>
      </c>
      <c r="G42" s="584">
        <f t="shared" si="75"/>
        <v>6.6872488782528592</v>
      </c>
      <c r="H42" s="584">
        <f t="shared" si="75"/>
        <v>22.238990455585139</v>
      </c>
      <c r="I42" s="584">
        <f>I18-I40</f>
        <v>-4.2211477123893815</v>
      </c>
      <c r="J42" s="584">
        <f>J18-J40</f>
        <v>-32.302476708483368</v>
      </c>
      <c r="K42" s="584">
        <f>K18-K40</f>
        <v>35.676920113287508</v>
      </c>
      <c r="L42" s="584">
        <f>L18-L40</f>
        <v>24.99584604140469</v>
      </c>
      <c r="M42" s="584">
        <f>M18-M40</f>
        <v>-9.4315301643013072</v>
      </c>
      <c r="N42" s="547">
        <f t="shared" si="24"/>
        <v>-0.29938329984669165</v>
      </c>
      <c r="O42" s="547" t="str">
        <f t="shared" si="24"/>
        <v>N/A</v>
      </c>
      <c r="P42" s="36"/>
      <c r="Q42" s="43">
        <f t="shared" ref="Q42:AW42" si="76">Q18-Q40</f>
        <v>6.5317314624795557</v>
      </c>
      <c r="R42" s="43">
        <f t="shared" si="76"/>
        <v>-2.7993134839198106</v>
      </c>
      <c r="S42" s="43">
        <f t="shared" si="76"/>
        <v>-4.0434528101064018</v>
      </c>
      <c r="T42" s="43">
        <f t="shared" si="76"/>
        <v>-1.0886219104132806</v>
      </c>
      <c r="U42" s="43">
        <f t="shared" si="76"/>
        <v>-6.0651792151595743</v>
      </c>
      <c r="V42" s="43">
        <f t="shared" si="76"/>
        <v>2.4882786523731752</v>
      </c>
      <c r="W42" s="43">
        <f t="shared" si="76"/>
        <v>-8.0869056202127894</v>
      </c>
      <c r="X42" s="43">
        <f t="shared" si="76"/>
        <v>3.5769005627864345</v>
      </c>
      <c r="Y42" s="43">
        <f t="shared" si="76"/>
        <v>1.866208989279869</v>
      </c>
      <c r="Z42" s="43">
        <f t="shared" si="76"/>
        <v>-10.264149441039308</v>
      </c>
      <c r="AA42" s="43">
        <f t="shared" si="76"/>
        <v>-6.6872488782528876</v>
      </c>
      <c r="AB42" s="43">
        <f t="shared" si="76"/>
        <v>4.3544876416530442</v>
      </c>
      <c r="AC42" s="43">
        <f t="shared" si="76"/>
        <v>7.3093185413461654</v>
      </c>
      <c r="AD42" s="43">
        <f t="shared" si="76"/>
        <v>1.2441393261865841</v>
      </c>
      <c r="AE42" s="43">
        <f t="shared" si="76"/>
        <v>-5.5986269678396212</v>
      </c>
      <c r="AF42" s="43">
        <f t="shared" si="76"/>
        <v>9.7975971937193336</v>
      </c>
      <c r="AG42" s="43">
        <f t="shared" si="76"/>
        <v>9.1755275306260344</v>
      </c>
      <c r="AH42" s="43">
        <f t="shared" si="76"/>
        <v>7.7758707886661327</v>
      </c>
      <c r="AI42" s="43">
        <f t="shared" si="76"/>
        <v>-24.654228523995897</v>
      </c>
      <c r="AJ42" s="43">
        <f t="shared" si="76"/>
        <v>7.6288799054496224</v>
      </c>
      <c r="AK42" s="43">
        <f t="shared" si="76"/>
        <v>0.93474179526494794</v>
      </c>
      <c r="AL42" s="43">
        <f t="shared" si="76"/>
        <v>11.873377304345205</v>
      </c>
      <c r="AM42" s="43">
        <f t="shared" si="76"/>
        <v>0.83016025352141298</v>
      </c>
      <c r="AN42" s="43">
        <f t="shared" si="76"/>
        <v>-5.1274110350459026</v>
      </c>
      <c r="AO42" s="43">
        <f t="shared" si="76"/>
        <v>-23.850096112790652</v>
      </c>
      <c r="AP42" s="43">
        <f t="shared" si="76"/>
        <v>-3.9172465783182489</v>
      </c>
      <c r="AQ42" s="43">
        <f t="shared" si="76"/>
        <v>3.5278909565649954</v>
      </c>
      <c r="AR42" s="43">
        <f t="shared" si="76"/>
        <v>0.13365403467146564</v>
      </c>
      <c r="AS42" s="43">
        <f t="shared" si="76"/>
        <v>20.403741118800376</v>
      </c>
      <c r="AT42" s="43">
        <f t="shared" si="76"/>
        <v>10.8294068056192</v>
      </c>
      <c r="AU42" s="43">
        <f t="shared" si="76"/>
        <v>4.7743490537383906</v>
      </c>
      <c r="AV42" s="43">
        <f t="shared" si="76"/>
        <v>10.30547555151243</v>
      </c>
      <c r="AW42" s="43">
        <f t="shared" si="76"/>
        <v>8.186337555374628</v>
      </c>
      <c r="AX42" s="547">
        <f>IF(ISERROR(AW42/AS42),"N/A",IF(AS42&lt;0,"N/A",IF(AW42&lt;0,"N/A",IF(AW42/AS42-1&gt;300%,"&gt;±300%",IF(AW42/AS42-1&lt;-300%,"&gt;±300%",AW42/AS42-1)))))</f>
        <v>-0.59878252190567205</v>
      </c>
      <c r="AY42" s="547">
        <f>IF(ISERROR(AW42/AV42),"N/A",IF(AV42&lt;0,"N/A",IF(AW42&lt;0,"N/A",IF(AW42/AV42-1&gt;300%,"&gt;±300%",IF(AW42/AV42-1&lt;-300%,"&gt;±300%",AW42/AV42-1)))))</f>
        <v>-0.20563223749793846</v>
      </c>
      <c r="AZ42" s="4"/>
      <c r="BA42" s="43">
        <f>BA18-BA40</f>
        <v>-29.081756749611387</v>
      </c>
      <c r="BB42" s="43">
        <f>BB18-BB40</f>
        <v>3.7324179785597664</v>
      </c>
      <c r="BC42" s="43">
        <f>SUM(S42:T42)</f>
        <v>-5.1320747205196824</v>
      </c>
      <c r="BD42" s="43">
        <f>SUM(U42:V42)</f>
        <v>-3.576900562786399</v>
      </c>
      <c r="BE42" s="43">
        <f>SUM(W42:X42)</f>
        <v>-4.5100050574263548</v>
      </c>
      <c r="BF42" s="43">
        <f>SUM(Y42:Z42)</f>
        <v>-8.3979404517594389</v>
      </c>
      <c r="BG42" s="43">
        <f>SUM(AA42:AB42)</f>
        <v>-2.3327612365998434</v>
      </c>
      <c r="BH42" s="43">
        <f>SUM(AC42:AD42)</f>
        <v>8.5534578675327495</v>
      </c>
      <c r="BI42" s="43">
        <f>SUM(AE42:AF42)</f>
        <v>4.1989702258797124</v>
      </c>
      <c r="BJ42" s="43">
        <f>SUM(AG42:AH42)</f>
        <v>16.951398319292167</v>
      </c>
      <c r="BK42" s="43">
        <f t="shared" ref="BK42:BL42" si="77">BK18-BK40</f>
        <v>-17.025348618546275</v>
      </c>
      <c r="BL42" s="43">
        <f t="shared" si="77"/>
        <v>12.808119099610138</v>
      </c>
      <c r="BM42" s="43">
        <f>SUM(AM42:AN42)</f>
        <v>-4.2972507815244896</v>
      </c>
      <c r="BN42" s="43">
        <f>SUM(AO42:AP42)</f>
        <v>-27.767342691108901</v>
      </c>
      <c r="BO42" s="43">
        <f>SUM(AQ42:AR42)</f>
        <v>3.661544991236461</v>
      </c>
      <c r="BP42" s="43">
        <f t="shared" si="28"/>
        <v>31.233147924419576</v>
      </c>
      <c r="BQ42" s="43">
        <f>AU42+AV42</f>
        <v>15.07982460525082</v>
      </c>
      <c r="BR42" s="547" t="str">
        <f t="shared" si="22"/>
        <v>&gt;±300%</v>
      </c>
      <c r="BS42" s="547">
        <f t="shared" si="27"/>
        <v>-0.51718524684920764</v>
      </c>
      <c r="BT42" s="701"/>
      <c r="BU42" s="43">
        <f t="shared" si="23"/>
        <v>34.095568966244649</v>
      </c>
    </row>
    <row r="43" spans="1:73" x14ac:dyDescent="0.45">
      <c r="A43" s="675"/>
      <c r="B43" s="98"/>
      <c r="C43" s="549"/>
      <c r="D43" s="549"/>
      <c r="E43" s="549"/>
      <c r="F43" s="549"/>
      <c r="G43" s="549"/>
      <c r="H43" s="549"/>
      <c r="I43" s="549"/>
      <c r="J43" s="549"/>
      <c r="K43" s="549"/>
      <c r="L43" s="549"/>
      <c r="M43" s="549"/>
      <c r="N43" s="288"/>
      <c r="O43" s="550"/>
      <c r="P43" s="36"/>
      <c r="Q43" s="288"/>
      <c r="R43" s="288"/>
      <c r="S43" s="288"/>
      <c r="T43" s="288"/>
      <c r="U43" s="288"/>
      <c r="V43" s="288"/>
      <c r="W43" s="288"/>
      <c r="X43" s="288"/>
      <c r="Y43" s="288"/>
      <c r="Z43" s="585"/>
      <c r="AA43" s="585"/>
      <c r="AB43" s="585"/>
      <c r="AC43" s="585"/>
      <c r="AD43" s="585"/>
      <c r="AE43" s="585"/>
      <c r="AF43" s="585"/>
      <c r="AG43" s="585"/>
      <c r="AH43" s="585"/>
      <c r="AI43" s="585"/>
      <c r="AJ43" s="585"/>
      <c r="AK43" s="585"/>
      <c r="AL43" s="585"/>
      <c r="AM43" s="586"/>
      <c r="AN43" s="585"/>
      <c r="AO43" s="585"/>
      <c r="AP43" s="585"/>
      <c r="AQ43" s="585"/>
      <c r="AR43" s="585"/>
      <c r="AS43" s="585"/>
      <c r="AT43" s="585"/>
      <c r="AU43" s="585"/>
      <c r="AV43" s="585"/>
      <c r="AW43" s="585"/>
      <c r="AX43" s="550"/>
      <c r="AY43" s="550"/>
      <c r="AZ43" s="4"/>
      <c r="BA43" s="199"/>
      <c r="BB43" s="7"/>
      <c r="BC43" s="7"/>
      <c r="BD43" s="7"/>
      <c r="BE43" s="7"/>
      <c r="BF43" s="7"/>
      <c r="BG43" s="7"/>
      <c r="BH43" s="7"/>
      <c r="BI43" s="7"/>
      <c r="BJ43" s="7"/>
      <c r="BK43" s="7"/>
      <c r="BL43" s="7"/>
      <c r="BM43" s="7"/>
      <c r="BN43" s="7"/>
      <c r="BO43" s="7"/>
      <c r="BP43" s="7"/>
      <c r="BQ43" s="288"/>
      <c r="BR43" s="288"/>
      <c r="BS43" s="288"/>
      <c r="BT43" s="676"/>
      <c r="BU43" s="7"/>
    </row>
    <row r="44" spans="1:73" x14ac:dyDescent="0.45">
      <c r="A44" s="41" t="s">
        <v>38</v>
      </c>
      <c r="B44" s="43" t="s">
        <v>145</v>
      </c>
      <c r="C44" s="43">
        <f>'Table 1(Q3''22)'!C44/32.15074</f>
        <v>105.90736014163282</v>
      </c>
      <c r="D44" s="43">
        <f>'Table 1(Q3''22)'!D44/32.15074</f>
        <v>80.558021370581201</v>
      </c>
      <c r="E44" s="43">
        <f>'Table 1(Q3''22)'!E44/32.15074</f>
        <v>70.449389345315225</v>
      </c>
      <c r="F44" s="43">
        <f>'Table 1(Q3''22)'!F44/32.15074</f>
        <v>57.385926420356114</v>
      </c>
      <c r="G44" s="43">
        <f>'Table 1(Q3''22)'!G44/32.15074</f>
        <v>64.073175298608987</v>
      </c>
      <c r="H44" s="43">
        <f>'Table 1(Q3''22)'!H44/32.15074</f>
        <v>86.312165754194154</v>
      </c>
      <c r="I44" s="43">
        <f>'Table 1(Q3''22)'!I44/32.15074</f>
        <v>109.30656580213632</v>
      </c>
      <c r="J44" s="43">
        <f>'Table 1(Q3''22)'!J44/32.15074</f>
        <v>77.004089093652922</v>
      </c>
      <c r="K44" s="43">
        <f>'Table 1(Q3''22)'!K44/32.15074</f>
        <v>112.68100920694043</v>
      </c>
      <c r="L44" s="43">
        <f>'Table 1(Q3''22)'!L44/32.15074</f>
        <v>137.67685524834511</v>
      </c>
      <c r="M44" s="43">
        <f>'Table 1(Q3''22)'!M44/32.15074</f>
        <v>128.24532508404377</v>
      </c>
      <c r="N44" s="547">
        <f>IF(ISERROR(L44/K44),"N/A",IF(K44&lt;0,"N/A",IF(L44&lt;0,"N/A",IF(L44/K44-1&gt;300%,"&gt;±300%",IF(L44/K44-1&lt;-300%,"&gt;±300%",L44/K44-1)))))</f>
        <v>0.22182838277122108</v>
      </c>
      <c r="O44" s="547">
        <f t="shared" ref="O44" si="78">IF(ISERROR(M44/L44),"N/A",IF(L44&lt;0,"N/A",IF(M44&lt;0,"N/A",IF(M44/L44-1&gt;300%,"&gt;±300%",IF(M44/L44-1&lt;-300%,"&gt;±300%",M44/L44-1)))))</f>
        <v>-6.8504834362235312E-2</v>
      </c>
      <c r="P44" s="36"/>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44"/>
      <c r="AY44" s="44"/>
      <c r="AZ44" s="4"/>
      <c r="BA44" s="46"/>
      <c r="BB44" s="46"/>
      <c r="BC44" s="46"/>
      <c r="BD44" s="46"/>
      <c r="BE44" s="46"/>
      <c r="BF44" s="46"/>
      <c r="BG44" s="46"/>
      <c r="BH44" s="46"/>
      <c r="BI44" s="46"/>
      <c r="BJ44" s="46"/>
      <c r="BK44" s="46"/>
      <c r="BL44" s="46"/>
      <c r="BM44" s="46"/>
      <c r="BN44" s="46"/>
      <c r="BO44" s="46"/>
      <c r="BP44" s="46"/>
      <c r="BQ44" s="548"/>
      <c r="BR44" s="548"/>
      <c r="BS44" s="548"/>
      <c r="BT44" s="701"/>
      <c r="BU44" s="46"/>
    </row>
    <row r="45" spans="1:73" x14ac:dyDescent="0.45">
      <c r="A45" s="675" t="s">
        <v>117</v>
      </c>
      <c r="B45" s="36"/>
      <c r="C45" s="36"/>
      <c r="D45" s="36"/>
      <c r="E45" s="36"/>
      <c r="F45" s="36"/>
      <c r="G45" s="36"/>
      <c r="H45" s="697">
        <f>'Table 1(Q3''22)'!H45/32.15074</f>
        <v>113.52771351452564</v>
      </c>
      <c r="I45" s="368"/>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235"/>
      <c r="AY45" s="235"/>
      <c r="AZ45" s="4"/>
      <c r="BA45" s="675"/>
      <c r="BB45" s="288"/>
      <c r="BC45" s="288"/>
      <c r="BD45" s="288"/>
      <c r="BE45" s="288"/>
      <c r="BF45" s="288"/>
      <c r="BG45" s="288"/>
      <c r="BH45" s="288"/>
      <c r="BI45" s="288"/>
      <c r="BJ45" s="288"/>
      <c r="BK45" s="288"/>
      <c r="BL45" s="288"/>
      <c r="BM45" s="288"/>
      <c r="BN45" s="288"/>
      <c r="BO45" s="288"/>
      <c r="BP45" s="288"/>
      <c r="BQ45" s="675"/>
      <c r="BR45" s="675"/>
      <c r="BS45" s="675"/>
      <c r="BT45" s="288"/>
    </row>
    <row r="46" spans="1:73" x14ac:dyDescent="0.45">
      <c r="AM46" s="590"/>
    </row>
    <row r="47" spans="1:73" x14ac:dyDescent="0.45">
      <c r="AM47" s="590"/>
    </row>
    <row r="48" spans="1:73"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CR70"/>
  <sheetViews>
    <sheetView showGridLines="0" zoomScaleNormal="100" workbookViewId="0">
      <pane xSplit="9" ySplit="6" topLeftCell="CK7" activePane="bottomRight" state="frozen"/>
      <selection pane="topRight" activeCell="J1" sqref="J1"/>
      <selection pane="bottomLeft" activeCell="A7" sqref="A7"/>
      <selection pane="bottomRight" activeCell="BG6" sqref="BG6"/>
    </sheetView>
  </sheetViews>
  <sheetFormatPr defaultColWidth="9.46484375" defaultRowHeight="14.25" x14ac:dyDescent="0.45"/>
  <cols>
    <col min="1" max="1" width="9.46484375" style="15"/>
    <col min="2" max="2" width="31.46484375" style="64" customWidth="1"/>
    <col min="3" max="10" width="10" style="64" customWidth="1"/>
    <col min="11" max="12" width="11.46484375" style="64" customWidth="1"/>
    <col min="13" max="13" width="4.53125" style="15" bestFit="1" customWidth="1"/>
    <col min="14" max="14" width="9.46484375" style="89" customWidth="1"/>
    <col min="15" max="22" width="9.46484375" style="15" customWidth="1"/>
    <col min="23" max="31" width="9.46484375" style="104" customWidth="1"/>
    <col min="32" max="35" width="9.46484375" style="104"/>
    <col min="36" max="36" width="4" style="15" customWidth="1"/>
    <col min="37" max="39" width="9.46484375" style="77" customWidth="1"/>
    <col min="40" max="48" width="9.46484375" style="15" customWidth="1"/>
    <col min="49" max="49" width="8.53125"/>
    <col min="50" max="50" width="26.53125" style="64" bestFit="1" customWidth="1"/>
    <col min="51" max="57" width="8.53125" style="64" customWidth="1"/>
    <col min="58" max="58" width="9.53125" style="64" customWidth="1"/>
    <col min="59" max="59" width="14.46484375" style="64" customWidth="1"/>
    <col min="60" max="60" width="10.46484375" style="64" customWidth="1"/>
    <col min="61" max="62" width="9.46484375" style="64" customWidth="1"/>
    <col min="63" max="83" width="8.53125" style="64" customWidth="1"/>
    <col min="84" max="84" width="9.46484375" style="64"/>
    <col min="85" max="94" width="9.46484375" style="64" customWidth="1"/>
    <col min="95" max="16384" width="9.46484375" style="64"/>
  </cols>
  <sheetData>
    <row r="1" spans="1:96" x14ac:dyDescent="0.45">
      <c r="B1" s="39" t="s">
        <v>51</v>
      </c>
      <c r="C1" s="15"/>
      <c r="D1" s="15"/>
      <c r="E1" s="15"/>
      <c r="F1" s="15"/>
      <c r="G1" s="15"/>
      <c r="H1" s="15"/>
      <c r="I1" s="15"/>
      <c r="J1" s="15"/>
      <c r="K1" s="15"/>
      <c r="L1" s="15"/>
      <c r="N1" s="47"/>
      <c r="AX1" s="91" t="s">
        <v>52</v>
      </c>
    </row>
    <row r="2" spans="1:96" x14ac:dyDescent="0.45">
      <c r="B2" s="1"/>
      <c r="C2" s="2"/>
      <c r="D2" s="2"/>
      <c r="E2" s="2"/>
      <c r="F2" s="2"/>
      <c r="G2" s="2"/>
      <c r="H2" s="2"/>
      <c r="I2" s="2"/>
      <c r="J2" s="2"/>
      <c r="K2" s="2"/>
      <c r="L2" s="2"/>
      <c r="M2" s="2"/>
      <c r="N2" s="48"/>
    </row>
    <row r="3" spans="1:96" x14ac:dyDescent="0.45">
      <c r="B3" s="16" t="str">
        <f>'Table 1 (Q4''19) t'!B1</f>
        <v>Q4'19 forecast</v>
      </c>
      <c r="C3" s="15"/>
      <c r="D3" s="15"/>
      <c r="E3" s="15"/>
      <c r="F3" s="15"/>
      <c r="G3" s="15"/>
      <c r="H3" s="15"/>
      <c r="I3" s="15"/>
      <c r="J3" s="15"/>
      <c r="K3" s="15"/>
      <c r="L3" s="15"/>
      <c r="N3" s="48"/>
      <c r="O3" s="2"/>
      <c r="P3" s="2"/>
      <c r="Q3" s="2"/>
      <c r="R3" s="2"/>
      <c r="S3" s="21"/>
      <c r="T3" s="21"/>
      <c r="U3" s="21"/>
      <c r="V3" s="21"/>
      <c r="W3" s="102"/>
      <c r="X3" s="102"/>
      <c r="Y3" s="102"/>
      <c r="Z3" s="102"/>
      <c r="AA3" s="102"/>
      <c r="AB3" s="102"/>
      <c r="AC3" s="102"/>
      <c r="AD3" s="102"/>
      <c r="AE3" s="102"/>
      <c r="AF3" s="102"/>
      <c r="AG3" s="102"/>
      <c r="AH3" s="102"/>
      <c r="AI3" s="102"/>
      <c r="AJ3" s="2"/>
      <c r="AK3" s="40"/>
      <c r="AL3" s="40"/>
      <c r="AM3" s="40"/>
      <c r="AN3" s="21"/>
      <c r="AO3" s="21"/>
      <c r="AP3" s="21"/>
      <c r="AQ3" s="21"/>
      <c r="AR3" s="21"/>
      <c r="AS3" s="21"/>
      <c r="AT3" s="21"/>
      <c r="AU3" s="21"/>
      <c r="AV3" s="21"/>
    </row>
    <row r="4" spans="1:96" s="161" customFormat="1" ht="20.25" x14ac:dyDescent="0.3">
      <c r="A4" s="200"/>
      <c r="B4" s="200" t="s">
        <v>44</v>
      </c>
      <c r="C4" s="200">
        <v>2013</v>
      </c>
      <c r="D4" s="200">
        <v>2014</v>
      </c>
      <c r="E4" s="200">
        <v>2015</v>
      </c>
      <c r="F4" s="200">
        <v>2016</v>
      </c>
      <c r="G4" s="200">
        <v>2017</v>
      </c>
      <c r="H4" s="200">
        <v>2018</v>
      </c>
      <c r="I4" s="201">
        <v>2019</v>
      </c>
      <c r="J4" s="201" t="s">
        <v>84</v>
      </c>
      <c r="K4" s="202" t="s">
        <v>85</v>
      </c>
      <c r="L4" s="202" t="s">
        <v>86</v>
      </c>
      <c r="M4" s="200"/>
      <c r="N4" s="200" t="s">
        <v>20</v>
      </c>
      <c r="O4" s="200" t="s">
        <v>34</v>
      </c>
      <c r="P4" s="200" t="s">
        <v>45</v>
      </c>
      <c r="Q4" s="200" t="s">
        <v>46</v>
      </c>
      <c r="R4" s="200" t="s">
        <v>48</v>
      </c>
      <c r="S4" s="200" t="s">
        <v>49</v>
      </c>
      <c r="T4" s="200" t="s">
        <v>53</v>
      </c>
      <c r="U4" s="200" t="s">
        <v>54</v>
      </c>
      <c r="V4" s="200" t="s">
        <v>55</v>
      </c>
      <c r="W4" s="200" t="s">
        <v>56</v>
      </c>
      <c r="X4" s="200" t="s">
        <v>60</v>
      </c>
      <c r="Y4" s="200" t="s">
        <v>61</v>
      </c>
      <c r="Z4" s="200" t="s">
        <v>62</v>
      </c>
      <c r="AA4" s="200" t="s">
        <v>63</v>
      </c>
      <c r="AB4" s="200" t="s">
        <v>67</v>
      </c>
      <c r="AC4" s="200" t="s">
        <v>70</v>
      </c>
      <c r="AD4" s="200" t="s">
        <v>74</v>
      </c>
      <c r="AE4" s="200" t="s">
        <v>80</v>
      </c>
      <c r="AF4" s="201" t="s">
        <v>82</v>
      </c>
      <c r="AG4" s="201" t="s">
        <v>88</v>
      </c>
      <c r="AH4" s="201" t="s">
        <v>89</v>
      </c>
      <c r="AI4" s="201" t="s">
        <v>87</v>
      </c>
      <c r="AJ4" s="200"/>
      <c r="AK4" s="200" t="s">
        <v>39</v>
      </c>
      <c r="AL4" s="200" t="s">
        <v>40</v>
      </c>
      <c r="AM4" s="200" t="s">
        <v>47</v>
      </c>
      <c r="AN4" s="200" t="s">
        <v>50</v>
      </c>
      <c r="AO4" s="200" t="s">
        <v>57</v>
      </c>
      <c r="AP4" s="200" t="s">
        <v>59</v>
      </c>
      <c r="AQ4" s="200" t="s">
        <v>64</v>
      </c>
      <c r="AR4" s="200" t="s">
        <v>66</v>
      </c>
      <c r="AS4" s="200" t="s">
        <v>71</v>
      </c>
      <c r="AT4" s="200" t="s">
        <v>81</v>
      </c>
      <c r="AU4" s="200" t="s">
        <v>93</v>
      </c>
      <c r="AV4" s="200" t="s">
        <v>94</v>
      </c>
      <c r="AW4" s="203"/>
      <c r="AX4" s="204" t="s">
        <v>30</v>
      </c>
      <c r="AY4" s="205">
        <v>2013</v>
      </c>
      <c r="AZ4" s="205">
        <v>2014</v>
      </c>
      <c r="BA4" s="205">
        <v>2015</v>
      </c>
      <c r="BB4" s="205">
        <v>2016</v>
      </c>
      <c r="BC4" s="205">
        <v>2017</v>
      </c>
      <c r="BD4" s="205">
        <v>2018</v>
      </c>
      <c r="BE4" s="205">
        <v>2019</v>
      </c>
      <c r="BF4" s="206" t="s">
        <v>84</v>
      </c>
      <c r="BG4" s="159" t="s">
        <v>85</v>
      </c>
      <c r="BH4" s="159" t="s">
        <v>86</v>
      </c>
      <c r="BI4" s="205"/>
      <c r="BJ4" s="205" t="s">
        <v>20</v>
      </c>
      <c r="BK4" s="205" t="s">
        <v>34</v>
      </c>
      <c r="BL4" s="207" t="s">
        <v>45</v>
      </c>
      <c r="BM4" s="207" t="s">
        <v>46</v>
      </c>
      <c r="BN4" s="207" t="s">
        <v>48</v>
      </c>
      <c r="BO4" s="207" t="s">
        <v>49</v>
      </c>
      <c r="BP4" s="207" t="s">
        <v>53</v>
      </c>
      <c r="BQ4" s="207" t="s">
        <v>54</v>
      </c>
      <c r="BR4" s="207" t="s">
        <v>55</v>
      </c>
      <c r="BS4" s="207" t="s">
        <v>56</v>
      </c>
      <c r="BT4" s="207" t="s">
        <v>60</v>
      </c>
      <c r="BU4" s="207" t="s">
        <v>61</v>
      </c>
      <c r="BV4" s="207" t="s">
        <v>62</v>
      </c>
      <c r="BW4" s="207" t="s">
        <v>63</v>
      </c>
      <c r="BX4" s="207" t="s">
        <v>67</v>
      </c>
      <c r="BY4" s="207" t="s">
        <v>70</v>
      </c>
      <c r="BZ4" s="207" t="s">
        <v>74</v>
      </c>
      <c r="CA4" s="207" t="s">
        <v>80</v>
      </c>
      <c r="CB4" s="207" t="s">
        <v>82</v>
      </c>
      <c r="CC4" s="207" t="s">
        <v>88</v>
      </c>
      <c r="CD4" s="207" t="s">
        <v>89</v>
      </c>
      <c r="CE4" s="207" t="s">
        <v>87</v>
      </c>
      <c r="CF4" s="205"/>
      <c r="CG4" s="205" t="s">
        <v>39</v>
      </c>
      <c r="CH4" s="205" t="s">
        <v>40</v>
      </c>
      <c r="CI4" s="205" t="s">
        <v>47</v>
      </c>
      <c r="CJ4" s="205" t="s">
        <v>50</v>
      </c>
      <c r="CK4" s="205" t="s">
        <v>57</v>
      </c>
      <c r="CL4" s="205" t="s">
        <v>59</v>
      </c>
      <c r="CM4" s="205" t="s">
        <v>64</v>
      </c>
      <c r="CN4" s="205" t="s">
        <v>66</v>
      </c>
      <c r="CO4" s="205" t="s">
        <v>71</v>
      </c>
      <c r="CP4" s="205" t="s">
        <v>81</v>
      </c>
      <c r="CQ4" s="205" t="s">
        <v>93</v>
      </c>
      <c r="CR4" s="205" t="s">
        <v>94</v>
      </c>
    </row>
    <row r="5" spans="1:96" ht="9" customHeight="1" x14ac:dyDescent="0.45">
      <c r="B5" s="49"/>
      <c r="C5" s="13"/>
      <c r="D5" s="13"/>
      <c r="E5" s="13"/>
      <c r="F5" s="13"/>
      <c r="G5" s="13"/>
      <c r="H5" s="13"/>
      <c r="I5" s="13"/>
      <c r="J5" s="13"/>
      <c r="K5" s="26"/>
      <c r="L5" s="26"/>
      <c r="N5" s="13"/>
      <c r="O5" s="36"/>
      <c r="P5" s="36"/>
      <c r="Q5" s="36"/>
      <c r="R5" s="36"/>
      <c r="S5" s="36"/>
      <c r="T5" s="36"/>
      <c r="U5" s="36"/>
      <c r="V5" s="36"/>
      <c r="W5" s="106"/>
      <c r="X5" s="106"/>
      <c r="Y5" s="106"/>
      <c r="Z5" s="106"/>
      <c r="AA5" s="106"/>
      <c r="AB5" s="106"/>
      <c r="AC5" s="106"/>
      <c r="AD5" s="106"/>
      <c r="AE5" s="106"/>
      <c r="AF5" s="106"/>
      <c r="AG5" s="106"/>
      <c r="AH5" s="106"/>
      <c r="AI5" s="106"/>
      <c r="AK5" s="40"/>
      <c r="AL5" s="40"/>
      <c r="AM5" s="40"/>
      <c r="AN5" s="36"/>
      <c r="AO5" s="36"/>
      <c r="AP5" s="36"/>
      <c r="AQ5" s="36"/>
      <c r="AR5" s="36"/>
      <c r="AS5" s="36"/>
      <c r="AT5" s="36"/>
      <c r="AU5" s="36"/>
      <c r="AV5" s="36"/>
      <c r="AX5" s="49"/>
      <c r="AY5" s="13"/>
      <c r="AZ5" s="13"/>
      <c r="BA5" s="13"/>
      <c r="BB5" s="13"/>
      <c r="BC5" s="13"/>
      <c r="BD5" s="13"/>
      <c r="BE5" s="13"/>
      <c r="BF5" s="13"/>
      <c r="BG5" s="26"/>
      <c r="BH5" s="26"/>
      <c r="BI5" s="15"/>
      <c r="BJ5" s="13"/>
      <c r="BK5" s="36"/>
      <c r="BL5" s="36"/>
      <c r="BM5" s="36"/>
      <c r="BN5" s="36"/>
      <c r="BO5" s="36"/>
      <c r="BP5" s="36"/>
      <c r="BQ5" s="36"/>
      <c r="BR5" s="36"/>
      <c r="BS5" s="36"/>
      <c r="BT5" s="36"/>
      <c r="BU5" s="36"/>
      <c r="BV5" s="36"/>
      <c r="BW5" s="36"/>
      <c r="BX5" s="36"/>
      <c r="BY5" s="36"/>
      <c r="BZ5" s="36"/>
      <c r="CA5" s="36"/>
      <c r="CB5" s="36"/>
      <c r="CC5" s="36"/>
      <c r="CD5" s="36"/>
      <c r="CE5" s="36"/>
      <c r="CF5" s="15"/>
      <c r="CG5" s="40"/>
      <c r="CH5" s="40"/>
    </row>
    <row r="6" spans="1:96" x14ac:dyDescent="0.45">
      <c r="B6" s="20" t="s">
        <v>27</v>
      </c>
      <c r="C6" s="80">
        <f t="shared" ref="C6:H6" si="0">SUM(C7:C12)</f>
        <v>3125</v>
      </c>
      <c r="D6" s="80">
        <f t="shared" si="0"/>
        <v>3250</v>
      </c>
      <c r="E6" s="80">
        <f t="shared" si="0"/>
        <v>3365</v>
      </c>
      <c r="F6" s="80">
        <f t="shared" si="0"/>
        <v>3455</v>
      </c>
      <c r="G6" s="80">
        <f t="shared" si="0"/>
        <v>3325</v>
      </c>
      <c r="H6" s="80">
        <f t="shared" si="0"/>
        <v>3100</v>
      </c>
      <c r="I6" s="80">
        <f t="shared" ref="I6" si="1">SUM(I7:I12)</f>
        <v>2893.9618359468345</v>
      </c>
      <c r="J6" s="80">
        <f t="shared" ref="J6" si="2">SUM(J7:J12)</f>
        <v>3010.5222567030241</v>
      </c>
      <c r="K6" s="166">
        <f>IF(ISERROR(I6/H6),"N/M",IF((I6-H6)/ABS(H6)&gt;300%,"&gt;300%",IF((I6-H6)/ABS(H6)&lt;-300%,"&lt;-300%",(I6-H6)/ABS(H6))))</f>
        <v>-6.6463923888117893E-2</v>
      </c>
      <c r="L6" s="166">
        <f>IF(ISERROR(J6/I6),"N/M",IF((J6-I6)/ABS(I6)&gt;300%,"&gt;300%",IF((J6-I6)/ABS(I6)&lt;-300%,"&lt;-300%",(J6-I6)/ABS(I6))))</f>
        <v>4.0277110536965276E-2</v>
      </c>
      <c r="M6" s="190"/>
      <c r="N6" s="80">
        <f t="shared" ref="N6" si="3">SUM(N7:N12)</f>
        <v>760</v>
      </c>
      <c r="O6" s="80">
        <f t="shared" ref="O6:U6" si="4">SUM(O7:O12)</f>
        <v>810</v>
      </c>
      <c r="P6" s="80">
        <f t="shared" si="4"/>
        <v>865</v>
      </c>
      <c r="Q6" s="80">
        <f t="shared" si="4"/>
        <v>860</v>
      </c>
      <c r="R6" s="80">
        <f t="shared" si="4"/>
        <v>800</v>
      </c>
      <c r="S6" s="50">
        <f t="shared" si="4"/>
        <v>845</v>
      </c>
      <c r="T6" s="50">
        <f t="shared" si="4"/>
        <v>880</v>
      </c>
      <c r="U6" s="50">
        <f t="shared" si="4"/>
        <v>900</v>
      </c>
      <c r="V6" s="50">
        <f>SUM(V7:V12)</f>
        <v>800</v>
      </c>
      <c r="W6" s="50">
        <f>SUM(W7:W12)</f>
        <v>875</v>
      </c>
      <c r="X6" s="50">
        <f>SUM(X7:X12)</f>
        <v>855</v>
      </c>
      <c r="Y6" s="50">
        <f>SUM(Y7:Y12)</f>
        <v>840</v>
      </c>
      <c r="Z6" s="50">
        <f t="shared" ref="Z6:AI6" si="5">SUM(Z7:Z12)</f>
        <v>785</v>
      </c>
      <c r="AA6" s="50">
        <f t="shared" si="5"/>
        <v>845</v>
      </c>
      <c r="AB6" s="50">
        <f t="shared" si="5"/>
        <v>800</v>
      </c>
      <c r="AC6" s="50">
        <f t="shared" si="5"/>
        <v>815</v>
      </c>
      <c r="AD6" s="50">
        <f t="shared" si="5"/>
        <v>715</v>
      </c>
      <c r="AE6" s="50">
        <f t="shared" si="5"/>
        <v>765</v>
      </c>
      <c r="AF6" s="80">
        <f t="shared" si="5"/>
        <v>766.26895957841771</v>
      </c>
      <c r="AG6" s="80">
        <f t="shared" si="5"/>
        <v>746.66114389602785</v>
      </c>
      <c r="AH6" s="80">
        <f t="shared" si="5"/>
        <v>677.76111263173766</v>
      </c>
      <c r="AI6" s="80">
        <f t="shared" si="5"/>
        <v>703.24237350248586</v>
      </c>
      <c r="AJ6" s="80"/>
      <c r="AK6" s="80">
        <f t="shared" ref="AK6:AM6" si="6">SUM(AK7:AK12)</f>
        <v>1680</v>
      </c>
      <c r="AL6" s="80">
        <f t="shared" si="6"/>
        <v>1570</v>
      </c>
      <c r="AM6" s="80">
        <f t="shared" si="6"/>
        <v>1725</v>
      </c>
      <c r="AN6" s="80">
        <f t="shared" ref="AN6:AR6" si="7">SUM(AN7:AN12)</f>
        <v>1645</v>
      </c>
      <c r="AO6" s="80">
        <f t="shared" si="7"/>
        <v>1780</v>
      </c>
      <c r="AP6" s="80">
        <f t="shared" si="7"/>
        <v>1675</v>
      </c>
      <c r="AQ6" s="80">
        <f t="shared" si="7"/>
        <v>1695</v>
      </c>
      <c r="AR6" s="80">
        <f t="shared" si="7"/>
        <v>1630</v>
      </c>
      <c r="AS6" s="80">
        <f>SUM(AS7:AS12)</f>
        <v>1615</v>
      </c>
      <c r="AT6" s="80">
        <f>SUM(AT7:AT12)</f>
        <v>1480</v>
      </c>
      <c r="AU6" s="80">
        <f>AF6+AG6</f>
        <v>1512.9301034744456</v>
      </c>
      <c r="AV6" s="80">
        <f>AH6+AI6</f>
        <v>1381.0034861342235</v>
      </c>
      <c r="AX6" s="20" t="s">
        <v>27</v>
      </c>
      <c r="AY6" s="50">
        <f t="shared" ref="AY6:BH21" si="8">C6</f>
        <v>3125</v>
      </c>
      <c r="AZ6" s="50">
        <f t="shared" si="8"/>
        <v>3250</v>
      </c>
      <c r="BA6" s="50">
        <f t="shared" si="8"/>
        <v>3365</v>
      </c>
      <c r="BB6" s="50">
        <f t="shared" si="8"/>
        <v>3455</v>
      </c>
      <c r="BC6" s="50">
        <f t="shared" si="8"/>
        <v>3325</v>
      </c>
      <c r="BD6" s="50">
        <f t="shared" si="8"/>
        <v>3100</v>
      </c>
      <c r="BE6" s="50">
        <f t="shared" si="8"/>
        <v>2893.9618359468345</v>
      </c>
      <c r="BF6" s="50">
        <f t="shared" si="8"/>
        <v>3010.5222567030241</v>
      </c>
      <c r="BG6" s="192">
        <f t="shared" si="8"/>
        <v>-6.6463923888117893E-2</v>
      </c>
      <c r="BH6" s="192">
        <f t="shared" si="8"/>
        <v>4.0277110536965276E-2</v>
      </c>
      <c r="BI6" s="59"/>
      <c r="BJ6" s="50">
        <f t="shared" ref="BJ6:CE6" si="9">N6</f>
        <v>760</v>
      </c>
      <c r="BK6" s="50">
        <f t="shared" si="9"/>
        <v>810</v>
      </c>
      <c r="BL6" s="50">
        <f t="shared" si="9"/>
        <v>865</v>
      </c>
      <c r="BM6" s="50">
        <f t="shared" si="9"/>
        <v>860</v>
      </c>
      <c r="BN6" s="50">
        <f t="shared" si="9"/>
        <v>800</v>
      </c>
      <c r="BO6" s="50">
        <f t="shared" si="9"/>
        <v>845</v>
      </c>
      <c r="BP6" s="50">
        <f t="shared" si="9"/>
        <v>880</v>
      </c>
      <c r="BQ6" s="50">
        <f t="shared" si="9"/>
        <v>900</v>
      </c>
      <c r="BR6" s="50">
        <f t="shared" si="9"/>
        <v>800</v>
      </c>
      <c r="BS6" s="50">
        <f t="shared" si="9"/>
        <v>875</v>
      </c>
      <c r="BT6" s="50">
        <f t="shared" si="9"/>
        <v>855</v>
      </c>
      <c r="BU6" s="50">
        <f t="shared" si="9"/>
        <v>840</v>
      </c>
      <c r="BV6" s="50">
        <f t="shared" si="9"/>
        <v>785</v>
      </c>
      <c r="BW6" s="50">
        <f t="shared" si="9"/>
        <v>845</v>
      </c>
      <c r="BX6" s="50">
        <f t="shared" si="9"/>
        <v>800</v>
      </c>
      <c r="BY6" s="50">
        <f t="shared" si="9"/>
        <v>815</v>
      </c>
      <c r="BZ6" s="50">
        <f t="shared" si="9"/>
        <v>715</v>
      </c>
      <c r="CA6" s="50">
        <f t="shared" si="9"/>
        <v>765</v>
      </c>
      <c r="CB6" s="50">
        <f t="shared" si="9"/>
        <v>766.26895957841771</v>
      </c>
      <c r="CC6" s="50">
        <f t="shared" si="9"/>
        <v>746.66114389602785</v>
      </c>
      <c r="CD6" s="50">
        <f t="shared" si="9"/>
        <v>677.76111263173766</v>
      </c>
      <c r="CE6" s="50">
        <f t="shared" si="9"/>
        <v>703.24237350248586</v>
      </c>
      <c r="CF6" s="8"/>
      <c r="CG6" s="50">
        <f t="shared" ref="CG6:CR6" si="10">AK6</f>
        <v>1680</v>
      </c>
      <c r="CH6" s="50">
        <f t="shared" si="10"/>
        <v>1570</v>
      </c>
      <c r="CI6" s="50">
        <f t="shared" si="10"/>
        <v>1725</v>
      </c>
      <c r="CJ6" s="50">
        <f t="shared" si="10"/>
        <v>1645</v>
      </c>
      <c r="CK6" s="50">
        <f t="shared" si="10"/>
        <v>1780</v>
      </c>
      <c r="CL6" s="50">
        <f t="shared" si="10"/>
        <v>1675</v>
      </c>
      <c r="CM6" s="50">
        <f t="shared" si="10"/>
        <v>1695</v>
      </c>
      <c r="CN6" s="50">
        <f t="shared" si="10"/>
        <v>1630</v>
      </c>
      <c r="CO6" s="50">
        <f t="shared" si="10"/>
        <v>1615</v>
      </c>
      <c r="CP6" s="50">
        <f t="shared" si="10"/>
        <v>1480</v>
      </c>
      <c r="CQ6" s="50">
        <f t="shared" si="10"/>
        <v>1512.9301034744456</v>
      </c>
      <c r="CR6" s="50">
        <f t="shared" si="10"/>
        <v>1381.0034861342235</v>
      </c>
    </row>
    <row r="7" spans="1:96" x14ac:dyDescent="0.45">
      <c r="B7" s="10" t="s">
        <v>15</v>
      </c>
      <c r="C7" s="69">
        <v>420</v>
      </c>
      <c r="D7" s="69">
        <v>465</v>
      </c>
      <c r="E7" s="69">
        <v>500</v>
      </c>
      <c r="F7" s="69">
        <v>460</v>
      </c>
      <c r="G7" s="69">
        <v>425</v>
      </c>
      <c r="H7" s="69">
        <v>430</v>
      </c>
      <c r="I7" s="69">
        <v>342.32589902053775</v>
      </c>
      <c r="J7" s="69">
        <v>363.29463404524495</v>
      </c>
      <c r="K7" s="68">
        <f t="shared" ref="K7:K10" si="11">IF(ISERROR(I7/H7),"N/M",IF((I7-H7)/ABS(H7)&gt;300%,"&gt;300%",IF((I7-H7)/ABS(H7)&lt;-300%,"&lt;-300%",(I7-H7)/ABS(H7))))</f>
        <v>-0.20389325809177269</v>
      </c>
      <c r="L7" s="68">
        <f t="shared" ref="L7:L10" si="12">IF(ISERROR(J7/I7),"N/M",IF((J7-I7)/ABS(I7)&gt;300%,"&gt;300%",IF((J7-I7)/ABS(I7)&lt;-300%,"&lt;-300%",(J7-I7)/ABS(I7))))</f>
        <v>6.1253720751783335E-2</v>
      </c>
      <c r="M7" s="190"/>
      <c r="N7" s="82">
        <v>115</v>
      </c>
      <c r="O7" s="82">
        <v>115</v>
      </c>
      <c r="P7" s="82">
        <v>125</v>
      </c>
      <c r="Q7" s="82">
        <v>130</v>
      </c>
      <c r="R7" s="82">
        <v>125</v>
      </c>
      <c r="S7" s="82">
        <v>125</v>
      </c>
      <c r="T7" s="82">
        <v>120</v>
      </c>
      <c r="U7" s="82">
        <v>120</v>
      </c>
      <c r="V7" s="82">
        <v>110</v>
      </c>
      <c r="W7" s="82">
        <v>110</v>
      </c>
      <c r="X7" s="82">
        <v>110</v>
      </c>
      <c r="Y7" s="82">
        <v>115</v>
      </c>
      <c r="Z7" s="82">
        <v>100</v>
      </c>
      <c r="AA7" s="82">
        <v>100</v>
      </c>
      <c r="AB7" s="82">
        <v>110</v>
      </c>
      <c r="AC7" s="82">
        <v>110</v>
      </c>
      <c r="AD7" s="82">
        <v>105</v>
      </c>
      <c r="AE7" s="82">
        <v>105</v>
      </c>
      <c r="AF7" s="82">
        <v>89.140764950135917</v>
      </c>
      <c r="AG7" s="82">
        <v>90.816172200786696</v>
      </c>
      <c r="AH7" s="82">
        <v>85.405173890610669</v>
      </c>
      <c r="AI7" s="82">
        <v>76.963817423768404</v>
      </c>
      <c r="AJ7" s="82"/>
      <c r="AK7" s="82">
        <f t="shared" ref="AK7:AK12" si="13">D7-AL7</f>
        <v>235</v>
      </c>
      <c r="AL7" s="82">
        <f t="shared" ref="AL7:AL12" si="14">SUM(N7:O7)</f>
        <v>230</v>
      </c>
      <c r="AM7" s="82">
        <f t="shared" ref="AM7:AM12" si="15">SUM(P7:Q7)</f>
        <v>255</v>
      </c>
      <c r="AN7" s="185">
        <f t="shared" ref="AN7:AN12" si="16">SUM(R7:S7)</f>
        <v>250</v>
      </c>
      <c r="AO7" s="82">
        <f t="shared" ref="AO7:AO12" si="17">SUM(T7:U7)</f>
        <v>240</v>
      </c>
      <c r="AP7" s="82">
        <f t="shared" ref="AP7:AP12" si="18">SUM(V7:W7)</f>
        <v>220</v>
      </c>
      <c r="AQ7" s="82">
        <f t="shared" ref="AQ7:AQ12" si="19">SUM(X7:Y7)</f>
        <v>225</v>
      </c>
      <c r="AR7" s="82">
        <f t="shared" ref="AR7:AR12" si="20">SUM(Z7:AA7)</f>
        <v>200</v>
      </c>
      <c r="AS7" s="82">
        <f t="shared" ref="AS7:AS12" si="21">SUM(AB7:AC7)</f>
        <v>220</v>
      </c>
      <c r="AT7" s="82">
        <f t="shared" ref="AT7:AT12" si="22">SUM(AD7:AE7)</f>
        <v>210</v>
      </c>
      <c r="AU7" s="82">
        <f t="shared" ref="AU7:AU53" si="23">AF7+AG7</f>
        <v>179.95693715092261</v>
      </c>
      <c r="AV7" s="82">
        <f t="shared" ref="AV7:AV53" si="24">AH7+AI7</f>
        <v>162.36899131437906</v>
      </c>
      <c r="AX7" s="10" t="s">
        <v>15</v>
      </c>
      <c r="AY7" s="13">
        <f t="shared" si="8"/>
        <v>420</v>
      </c>
      <c r="AZ7" s="13">
        <f t="shared" si="8"/>
        <v>465</v>
      </c>
      <c r="BA7" s="13">
        <f t="shared" si="8"/>
        <v>500</v>
      </c>
      <c r="BB7" s="13">
        <f t="shared" si="8"/>
        <v>460</v>
      </c>
      <c r="BC7" s="13">
        <f t="shared" si="8"/>
        <v>425</v>
      </c>
      <c r="BD7" s="13">
        <f t="shared" si="8"/>
        <v>430</v>
      </c>
      <c r="BE7" s="13">
        <f t="shared" si="8"/>
        <v>342.32589902053775</v>
      </c>
      <c r="BF7" s="13"/>
      <c r="BG7" s="155"/>
      <c r="BH7" s="26"/>
      <c r="BI7" s="13"/>
      <c r="BJ7" s="51"/>
      <c r="BK7" s="51"/>
      <c r="BL7" s="51"/>
      <c r="BM7" s="51"/>
      <c r="BN7" s="51"/>
      <c r="BO7" s="51"/>
      <c r="BP7" s="51"/>
      <c r="BQ7" s="51"/>
      <c r="BR7" s="51"/>
      <c r="BS7" s="51"/>
      <c r="BT7" s="51"/>
      <c r="BU7" s="51"/>
      <c r="BV7" s="51"/>
      <c r="BW7" s="51"/>
      <c r="BX7" s="51"/>
      <c r="BY7" s="51"/>
      <c r="BZ7" s="51"/>
      <c r="CA7" s="51"/>
      <c r="CB7" s="51"/>
      <c r="CC7" s="51"/>
      <c r="CD7" s="51"/>
      <c r="CE7" s="51"/>
      <c r="CF7" s="193"/>
      <c r="CG7" s="51"/>
      <c r="CH7" s="51"/>
      <c r="CI7" s="51"/>
    </row>
    <row r="8" spans="1:96" ht="9.75" customHeight="1" x14ac:dyDescent="0.45">
      <c r="B8" s="10" t="s">
        <v>16</v>
      </c>
      <c r="C8" s="69">
        <v>1350</v>
      </c>
      <c r="D8" s="69">
        <v>1400</v>
      </c>
      <c r="E8" s="69">
        <v>1550</v>
      </c>
      <c r="F8" s="69">
        <v>1705</v>
      </c>
      <c r="G8" s="69">
        <v>1555</v>
      </c>
      <c r="H8" s="69">
        <v>1290</v>
      </c>
      <c r="I8" s="69">
        <v>1442.8006812479596</v>
      </c>
      <c r="J8" s="69">
        <v>1489.7775276540992</v>
      </c>
      <c r="K8" s="68">
        <f t="shared" si="11"/>
        <v>0.11845014050229424</v>
      </c>
      <c r="L8" s="68">
        <f t="shared" si="12"/>
        <v>3.2559484491999781E-2</v>
      </c>
      <c r="M8" s="190"/>
      <c r="N8" s="82">
        <v>320</v>
      </c>
      <c r="O8" s="82">
        <v>355</v>
      </c>
      <c r="P8" s="82">
        <v>395</v>
      </c>
      <c r="Q8" s="82">
        <v>405</v>
      </c>
      <c r="R8" s="82">
        <v>360</v>
      </c>
      <c r="S8" s="82">
        <v>390</v>
      </c>
      <c r="T8" s="82">
        <v>440</v>
      </c>
      <c r="U8" s="82">
        <v>465</v>
      </c>
      <c r="V8" s="82">
        <v>380</v>
      </c>
      <c r="W8" s="82">
        <v>420</v>
      </c>
      <c r="X8" s="82">
        <v>410</v>
      </c>
      <c r="Y8" s="82">
        <v>400</v>
      </c>
      <c r="Z8" s="82">
        <v>350</v>
      </c>
      <c r="AA8" s="82">
        <v>400</v>
      </c>
      <c r="AB8" s="82">
        <v>345</v>
      </c>
      <c r="AC8" s="82">
        <v>355</v>
      </c>
      <c r="AD8" s="82">
        <v>280</v>
      </c>
      <c r="AE8" s="82">
        <v>315</v>
      </c>
      <c r="AF8" s="82">
        <v>390.68462068547507</v>
      </c>
      <c r="AG8" s="82">
        <v>379.60810055497444</v>
      </c>
      <c r="AH8" s="82">
        <v>321.15954306979762</v>
      </c>
      <c r="AI8" s="82">
        <v>351.34187344989988</v>
      </c>
      <c r="AJ8" s="82"/>
      <c r="AK8" s="82">
        <f t="shared" si="13"/>
        <v>725</v>
      </c>
      <c r="AL8" s="82">
        <f t="shared" si="14"/>
        <v>675</v>
      </c>
      <c r="AM8" s="82">
        <f t="shared" si="15"/>
        <v>800</v>
      </c>
      <c r="AN8" s="185">
        <f t="shared" si="16"/>
        <v>750</v>
      </c>
      <c r="AO8" s="82">
        <f t="shared" si="17"/>
        <v>905</v>
      </c>
      <c r="AP8" s="82">
        <f t="shared" si="18"/>
        <v>800</v>
      </c>
      <c r="AQ8" s="82">
        <f t="shared" si="19"/>
        <v>810</v>
      </c>
      <c r="AR8" s="82">
        <f t="shared" si="20"/>
        <v>750</v>
      </c>
      <c r="AS8" s="82">
        <f t="shared" si="21"/>
        <v>700</v>
      </c>
      <c r="AT8" s="82">
        <f t="shared" si="22"/>
        <v>595</v>
      </c>
      <c r="AU8" s="82">
        <f t="shared" si="23"/>
        <v>770.29272124044951</v>
      </c>
      <c r="AV8" s="82">
        <f t="shared" si="24"/>
        <v>672.5014165196975</v>
      </c>
      <c r="AX8" s="10" t="s">
        <v>16</v>
      </c>
      <c r="AY8" s="13">
        <f t="shared" si="8"/>
        <v>1350</v>
      </c>
      <c r="AZ8" s="13">
        <f t="shared" si="8"/>
        <v>1400</v>
      </c>
      <c r="BA8" s="13">
        <f t="shared" si="8"/>
        <v>1550</v>
      </c>
      <c r="BB8" s="13">
        <f t="shared" si="8"/>
        <v>1705</v>
      </c>
      <c r="BC8" s="13">
        <f t="shared" si="8"/>
        <v>1555</v>
      </c>
      <c r="BD8" s="13">
        <f t="shared" si="8"/>
        <v>1290</v>
      </c>
      <c r="BE8" s="13">
        <f t="shared" si="8"/>
        <v>1442.8006812479596</v>
      </c>
      <c r="BF8" s="13"/>
      <c r="BG8" s="155"/>
      <c r="BH8" s="26"/>
      <c r="BI8" s="13"/>
      <c r="BJ8" s="51"/>
      <c r="BK8" s="51"/>
      <c r="BL8" s="51"/>
      <c r="BM8" s="51"/>
      <c r="BN8" s="51"/>
      <c r="BO8" s="51"/>
      <c r="BP8" s="51"/>
      <c r="BQ8" s="51"/>
      <c r="BR8" s="51"/>
      <c r="BS8" s="51"/>
      <c r="BT8" s="51"/>
      <c r="BU8" s="51"/>
      <c r="BV8" s="51"/>
      <c r="BW8" s="51"/>
      <c r="BX8" s="51"/>
      <c r="BY8" s="51"/>
      <c r="BZ8" s="51"/>
      <c r="CA8" s="51"/>
      <c r="CB8" s="51"/>
      <c r="CC8" s="51"/>
      <c r="CD8" s="51"/>
      <c r="CE8" s="51"/>
      <c r="CF8" s="193"/>
      <c r="CG8" s="51"/>
      <c r="CH8" s="51"/>
      <c r="CI8" s="51"/>
    </row>
    <row r="9" spans="1:96" x14ac:dyDescent="0.45">
      <c r="B9" s="10" t="s">
        <v>17</v>
      </c>
      <c r="C9" s="69">
        <v>580</v>
      </c>
      <c r="D9" s="69">
        <v>590</v>
      </c>
      <c r="E9" s="69">
        <v>510</v>
      </c>
      <c r="F9" s="69">
        <v>455</v>
      </c>
      <c r="G9" s="69">
        <v>440</v>
      </c>
      <c r="H9" s="69">
        <v>430</v>
      </c>
      <c r="I9" s="69">
        <v>326.452062573695</v>
      </c>
      <c r="J9" s="69">
        <v>330.32005372982536</v>
      </c>
      <c r="K9" s="68">
        <f t="shared" si="11"/>
        <v>-0.24080915680536047</v>
      </c>
      <c r="L9" s="68">
        <f t="shared" si="12"/>
        <v>1.1848573189079416E-2</v>
      </c>
      <c r="M9" s="190"/>
      <c r="N9" s="82">
        <v>145</v>
      </c>
      <c r="O9" s="82">
        <v>140</v>
      </c>
      <c r="P9" s="82">
        <v>135</v>
      </c>
      <c r="Q9" s="82">
        <v>120</v>
      </c>
      <c r="R9" s="82">
        <v>125</v>
      </c>
      <c r="S9" s="82">
        <v>125</v>
      </c>
      <c r="T9" s="82">
        <v>115</v>
      </c>
      <c r="U9" s="82">
        <v>105</v>
      </c>
      <c r="V9" s="82">
        <v>115</v>
      </c>
      <c r="W9" s="82">
        <v>120</v>
      </c>
      <c r="X9" s="82">
        <v>115</v>
      </c>
      <c r="Y9" s="82">
        <v>105</v>
      </c>
      <c r="Z9" s="82">
        <v>110</v>
      </c>
      <c r="AA9" s="82">
        <v>110</v>
      </c>
      <c r="AB9" s="82">
        <v>110</v>
      </c>
      <c r="AC9" s="82">
        <v>105</v>
      </c>
      <c r="AD9" s="82">
        <v>105</v>
      </c>
      <c r="AE9" s="82">
        <v>110</v>
      </c>
      <c r="AF9" s="82">
        <v>85.424041077150974</v>
      </c>
      <c r="AG9" s="82">
        <v>79.892155341050042</v>
      </c>
      <c r="AH9" s="82">
        <v>82.831570248785027</v>
      </c>
      <c r="AI9" s="82">
        <v>78.304620269814706</v>
      </c>
      <c r="AJ9" s="82"/>
      <c r="AK9" s="82">
        <f t="shared" si="13"/>
        <v>305</v>
      </c>
      <c r="AL9" s="82">
        <f t="shared" si="14"/>
        <v>285</v>
      </c>
      <c r="AM9" s="82">
        <f t="shared" si="15"/>
        <v>255</v>
      </c>
      <c r="AN9" s="82">
        <f t="shared" si="16"/>
        <v>250</v>
      </c>
      <c r="AO9" s="82">
        <f t="shared" si="17"/>
        <v>220</v>
      </c>
      <c r="AP9" s="82">
        <f t="shared" si="18"/>
        <v>235</v>
      </c>
      <c r="AQ9" s="82">
        <f t="shared" si="19"/>
        <v>220</v>
      </c>
      <c r="AR9" s="82">
        <f t="shared" si="20"/>
        <v>220</v>
      </c>
      <c r="AS9" s="82">
        <f t="shared" si="21"/>
        <v>215</v>
      </c>
      <c r="AT9" s="82">
        <f t="shared" si="22"/>
        <v>215</v>
      </c>
      <c r="AU9" s="82">
        <f t="shared" si="23"/>
        <v>165.316196418201</v>
      </c>
      <c r="AV9" s="82">
        <f t="shared" si="24"/>
        <v>161.13619051859973</v>
      </c>
      <c r="AX9" s="10" t="s">
        <v>17</v>
      </c>
      <c r="AY9" s="13">
        <f t="shared" si="8"/>
        <v>580</v>
      </c>
      <c r="AZ9" s="13">
        <f t="shared" si="8"/>
        <v>590</v>
      </c>
      <c r="BA9" s="13">
        <f t="shared" si="8"/>
        <v>510</v>
      </c>
      <c r="BB9" s="13">
        <f t="shared" si="8"/>
        <v>455</v>
      </c>
      <c r="BC9" s="13">
        <f t="shared" si="8"/>
        <v>440</v>
      </c>
      <c r="BD9" s="13">
        <f t="shared" si="8"/>
        <v>430</v>
      </c>
      <c r="BE9" s="13">
        <f t="shared" si="8"/>
        <v>326.452062573695</v>
      </c>
      <c r="BF9" s="13"/>
      <c r="BG9" s="155"/>
      <c r="BH9" s="26"/>
      <c r="BI9" s="13"/>
      <c r="BJ9" s="51"/>
      <c r="BK9" s="51"/>
      <c r="BL9" s="51"/>
      <c r="BM9" s="51"/>
      <c r="BN9" s="51"/>
      <c r="BO9" s="51"/>
      <c r="BP9" s="51"/>
      <c r="BQ9" s="51"/>
      <c r="BR9" s="51"/>
      <c r="BS9" s="51"/>
      <c r="BT9" s="51"/>
      <c r="BU9" s="51"/>
      <c r="BV9" s="51"/>
      <c r="BW9" s="51"/>
      <c r="BX9" s="51"/>
      <c r="BY9" s="51"/>
      <c r="BZ9" s="51"/>
      <c r="CA9" s="51"/>
      <c r="CB9" s="51"/>
      <c r="CC9" s="51"/>
      <c r="CD9" s="51"/>
      <c r="CE9" s="51"/>
      <c r="CF9" s="194"/>
      <c r="CG9" s="51"/>
      <c r="CH9" s="51"/>
      <c r="CI9" s="51"/>
    </row>
    <row r="10" spans="1:96" x14ac:dyDescent="0.45">
      <c r="B10" s="10" t="s">
        <v>18</v>
      </c>
      <c r="C10" s="69">
        <v>130</v>
      </c>
      <c r="D10" s="69">
        <v>125</v>
      </c>
      <c r="E10" s="69">
        <v>125</v>
      </c>
      <c r="F10" s="69">
        <v>160</v>
      </c>
      <c r="G10" s="69">
        <v>190</v>
      </c>
      <c r="H10" s="69">
        <v>185</v>
      </c>
      <c r="I10" s="69">
        <v>216.73893947814625</v>
      </c>
      <c r="J10" s="69">
        <v>260.14627975433882</v>
      </c>
      <c r="K10" s="68">
        <f t="shared" si="11"/>
        <v>0.17156183501700675</v>
      </c>
      <c r="L10" s="68">
        <f t="shared" si="12"/>
        <v>0.20027476548841067</v>
      </c>
      <c r="M10" s="190"/>
      <c r="N10" s="82">
        <v>25</v>
      </c>
      <c r="O10" s="82">
        <v>30</v>
      </c>
      <c r="P10" s="82">
        <v>35</v>
      </c>
      <c r="Q10" s="82">
        <v>30</v>
      </c>
      <c r="R10" s="82">
        <v>25</v>
      </c>
      <c r="S10" s="82">
        <v>35</v>
      </c>
      <c r="T10" s="82">
        <v>35</v>
      </c>
      <c r="U10" s="82">
        <v>40</v>
      </c>
      <c r="V10" s="82">
        <v>35</v>
      </c>
      <c r="W10" s="82">
        <v>50</v>
      </c>
      <c r="X10" s="82">
        <v>45</v>
      </c>
      <c r="Y10" s="82">
        <v>45</v>
      </c>
      <c r="Z10" s="82">
        <v>45</v>
      </c>
      <c r="AA10" s="82">
        <v>55</v>
      </c>
      <c r="AB10" s="82">
        <v>45</v>
      </c>
      <c r="AC10" s="82">
        <v>50</v>
      </c>
      <c r="AD10" s="82">
        <v>40</v>
      </c>
      <c r="AE10" s="82">
        <v>45</v>
      </c>
      <c r="AF10" s="82">
        <v>56.413337827300957</v>
      </c>
      <c r="AG10" s="82">
        <v>49.334827692470199</v>
      </c>
      <c r="AH10" s="82">
        <v>48.12434574063569</v>
      </c>
      <c r="AI10" s="82">
        <v>62.849215931413276</v>
      </c>
      <c r="AJ10" s="82"/>
      <c r="AK10" s="82">
        <f t="shared" si="13"/>
        <v>70</v>
      </c>
      <c r="AL10" s="82">
        <f t="shared" si="14"/>
        <v>55</v>
      </c>
      <c r="AM10" s="82">
        <f t="shared" si="15"/>
        <v>65</v>
      </c>
      <c r="AN10" s="82">
        <f t="shared" si="16"/>
        <v>60</v>
      </c>
      <c r="AO10" s="82">
        <f t="shared" si="17"/>
        <v>75</v>
      </c>
      <c r="AP10" s="82">
        <f t="shared" si="18"/>
        <v>85</v>
      </c>
      <c r="AQ10" s="82">
        <f t="shared" si="19"/>
        <v>90</v>
      </c>
      <c r="AR10" s="82">
        <f t="shared" si="20"/>
        <v>100</v>
      </c>
      <c r="AS10" s="82">
        <f t="shared" si="21"/>
        <v>95</v>
      </c>
      <c r="AT10" s="82">
        <f t="shared" si="22"/>
        <v>85</v>
      </c>
      <c r="AU10" s="82">
        <f t="shared" si="23"/>
        <v>105.74816551977116</v>
      </c>
      <c r="AV10" s="82">
        <f t="shared" si="24"/>
        <v>110.97356167204896</v>
      </c>
      <c r="AX10" s="10" t="s">
        <v>18</v>
      </c>
      <c r="AY10" s="13">
        <f t="shared" si="8"/>
        <v>130</v>
      </c>
      <c r="AZ10" s="13">
        <f t="shared" si="8"/>
        <v>125</v>
      </c>
      <c r="BA10" s="13">
        <f t="shared" si="8"/>
        <v>125</v>
      </c>
      <c r="BB10" s="13">
        <f t="shared" si="8"/>
        <v>160</v>
      </c>
      <c r="BC10" s="13">
        <f t="shared" si="8"/>
        <v>190</v>
      </c>
      <c r="BD10" s="13">
        <f t="shared" si="8"/>
        <v>185</v>
      </c>
      <c r="BE10" s="13">
        <f t="shared" si="8"/>
        <v>216.73893947814625</v>
      </c>
      <c r="BF10" s="13"/>
      <c r="BG10" s="155"/>
      <c r="BH10" s="26"/>
      <c r="BI10" s="13"/>
      <c r="BJ10" s="51"/>
      <c r="BK10" s="51"/>
      <c r="BL10" s="51"/>
      <c r="BM10" s="51"/>
      <c r="BN10" s="51"/>
      <c r="BO10" s="51"/>
      <c r="BP10" s="51"/>
      <c r="BQ10" s="51"/>
      <c r="BR10" s="51"/>
      <c r="BS10" s="51"/>
      <c r="BT10" s="51"/>
      <c r="BU10" s="51"/>
      <c r="BV10" s="51"/>
      <c r="BW10" s="51"/>
      <c r="BX10" s="51"/>
      <c r="BY10" s="51"/>
      <c r="BZ10" s="51"/>
      <c r="CA10" s="51"/>
      <c r="CB10" s="51"/>
      <c r="CC10" s="51"/>
      <c r="CD10" s="51"/>
      <c r="CE10" s="51"/>
      <c r="CF10" s="193"/>
      <c r="CG10" s="51"/>
      <c r="CH10" s="51"/>
      <c r="CI10" s="51"/>
    </row>
    <row r="11" spans="1:96" x14ac:dyDescent="0.45">
      <c r="B11" s="10" t="s">
        <v>21</v>
      </c>
      <c r="C11" s="69">
        <v>165</v>
      </c>
      <c r="D11" s="69">
        <v>170</v>
      </c>
      <c r="E11" s="69">
        <v>175</v>
      </c>
      <c r="F11" s="69">
        <v>170</v>
      </c>
      <c r="G11" s="69">
        <v>175</v>
      </c>
      <c r="H11" s="69">
        <v>195</v>
      </c>
      <c r="I11" s="69"/>
      <c r="J11" s="69"/>
      <c r="K11" s="68" t="str">
        <f t="shared" ref="K11:K49" si="25">IF(H11=0,"",IF(I11=0,"",IF(I11/H11-1&gt;250%,"N/M",IF(I11/H11-1&lt;-250%,"N/M",I11/H11-1))))</f>
        <v/>
      </c>
      <c r="L11" s="68" t="str">
        <f t="shared" ref="L11:L49" si="26">IF(I11=0,"",IF(J11=0,"",IF(J11/I11-1&gt;300%,"N/M",IF(J11/I11-1&lt;-300%,"N/M",J11/I11-1))))</f>
        <v/>
      </c>
      <c r="M11" s="190"/>
      <c r="N11" s="82">
        <v>40</v>
      </c>
      <c r="O11" s="82">
        <v>40</v>
      </c>
      <c r="P11" s="82">
        <v>45</v>
      </c>
      <c r="Q11" s="82">
        <v>45</v>
      </c>
      <c r="R11" s="82">
        <v>45</v>
      </c>
      <c r="S11" s="82">
        <v>45</v>
      </c>
      <c r="T11" s="82">
        <v>45</v>
      </c>
      <c r="U11" s="82">
        <v>40</v>
      </c>
      <c r="V11" s="82">
        <v>45</v>
      </c>
      <c r="W11" s="82">
        <v>40</v>
      </c>
      <c r="X11" s="82">
        <v>45</v>
      </c>
      <c r="Y11" s="82">
        <v>40</v>
      </c>
      <c r="Z11" s="82">
        <v>45</v>
      </c>
      <c r="AA11" s="82">
        <v>45</v>
      </c>
      <c r="AB11" s="82">
        <v>50</v>
      </c>
      <c r="AC11" s="82">
        <v>50</v>
      </c>
      <c r="AD11" s="82">
        <v>50</v>
      </c>
      <c r="AE11" s="82">
        <v>45</v>
      </c>
      <c r="AF11" s="105"/>
      <c r="AG11" s="105"/>
      <c r="AH11" s="105"/>
      <c r="AI11" s="105"/>
      <c r="AJ11" s="82"/>
      <c r="AK11" s="82">
        <f t="shared" si="13"/>
        <v>90</v>
      </c>
      <c r="AL11" s="82">
        <f t="shared" si="14"/>
        <v>80</v>
      </c>
      <c r="AM11" s="82">
        <f t="shared" si="15"/>
        <v>90</v>
      </c>
      <c r="AN11" s="82">
        <f t="shared" si="16"/>
        <v>90</v>
      </c>
      <c r="AO11" s="82">
        <f t="shared" si="17"/>
        <v>85</v>
      </c>
      <c r="AP11" s="82">
        <f t="shared" si="18"/>
        <v>85</v>
      </c>
      <c r="AQ11" s="82">
        <f t="shared" si="19"/>
        <v>85</v>
      </c>
      <c r="AR11" s="82">
        <f t="shared" si="20"/>
        <v>90</v>
      </c>
      <c r="AS11" s="82">
        <f t="shared" si="21"/>
        <v>100</v>
      </c>
      <c r="AT11" s="82">
        <f t="shared" si="22"/>
        <v>95</v>
      </c>
      <c r="AU11" s="82">
        <f>AF12+AG12</f>
        <v>291.61608314510136</v>
      </c>
      <c r="AV11" s="82">
        <f>AH12+AI11</f>
        <v>140.24047968190865</v>
      </c>
      <c r="AX11" s="10" t="s">
        <v>21</v>
      </c>
      <c r="AY11" s="13">
        <f t="shared" si="8"/>
        <v>165</v>
      </c>
      <c r="AZ11" s="13">
        <f t="shared" si="8"/>
        <v>170</v>
      </c>
      <c r="BA11" s="13">
        <f t="shared" si="8"/>
        <v>175</v>
      </c>
      <c r="BB11" s="13">
        <f t="shared" si="8"/>
        <v>170</v>
      </c>
      <c r="BC11" s="13">
        <f t="shared" si="8"/>
        <v>175</v>
      </c>
      <c r="BD11" s="13">
        <f t="shared" si="8"/>
        <v>195</v>
      </c>
      <c r="BE11" s="13">
        <f t="shared" si="8"/>
        <v>0</v>
      </c>
      <c r="BF11" s="13"/>
      <c r="BG11" s="155"/>
      <c r="BH11" s="26"/>
      <c r="BI11" s="13"/>
      <c r="BJ11" s="51"/>
      <c r="BK11" s="51"/>
      <c r="BL11" s="51"/>
      <c r="BM11" s="51"/>
      <c r="BN11" s="51"/>
      <c r="BO11" s="51"/>
      <c r="BP11" s="51"/>
      <c r="BQ11" s="51"/>
      <c r="BR11" s="51"/>
      <c r="BS11" s="51"/>
      <c r="BT11" s="51"/>
      <c r="BU11" s="51"/>
      <c r="BV11" s="51"/>
      <c r="BW11" s="51"/>
      <c r="BX11" s="51"/>
      <c r="BY11" s="51"/>
      <c r="BZ11" s="51"/>
      <c r="CA11" s="51"/>
      <c r="CB11" s="51"/>
      <c r="CC11" s="51"/>
      <c r="CD11" s="51"/>
      <c r="CE11" s="51"/>
      <c r="CF11" s="193"/>
      <c r="CG11" s="51"/>
      <c r="CH11" s="51"/>
      <c r="CI11" s="51"/>
    </row>
    <row r="12" spans="1:96" x14ac:dyDescent="0.45">
      <c r="B12" s="52" t="s">
        <v>19</v>
      </c>
      <c r="C12" s="83">
        <v>480</v>
      </c>
      <c r="D12" s="83">
        <v>500</v>
      </c>
      <c r="E12" s="83">
        <v>505</v>
      </c>
      <c r="F12" s="83">
        <v>505</v>
      </c>
      <c r="G12" s="83">
        <v>540</v>
      </c>
      <c r="H12" s="83">
        <v>570</v>
      </c>
      <c r="I12" s="213">
        <v>565.64425362649581</v>
      </c>
      <c r="J12" s="184">
        <v>566.98376151951561</v>
      </c>
      <c r="K12" s="30">
        <f t="shared" ref="K12:K44" si="27">IF(ISERROR(I12/H12),"N/M",IF((I12-H12)/ABS(H12)&gt;300%,"&gt;300%",IF((I12-H12)/ABS(H12)&lt;-300%,"&lt;-300%",(I12-H12)/ABS(H12))))</f>
        <v>-7.6416603043933141E-3</v>
      </c>
      <c r="L12" s="30">
        <f t="shared" ref="L12:L44" si="28">IF(ISERROR(J12/I12),"N/M",IF((J12-I12)/ABS(I12)&gt;300%,"&gt;300%",IF((J12-I12)/ABS(I12)&lt;-300%,"&lt;-300%",(J12-I12)/ABS(I12))))</f>
        <v>2.3681101406614813E-3</v>
      </c>
      <c r="M12" s="190"/>
      <c r="N12" s="84">
        <v>115</v>
      </c>
      <c r="O12" s="84">
        <v>130</v>
      </c>
      <c r="P12" s="84">
        <v>130</v>
      </c>
      <c r="Q12" s="84">
        <v>130</v>
      </c>
      <c r="R12" s="84">
        <v>120</v>
      </c>
      <c r="S12" s="84">
        <v>125</v>
      </c>
      <c r="T12" s="84">
        <v>125</v>
      </c>
      <c r="U12" s="84">
        <v>130</v>
      </c>
      <c r="V12" s="84">
        <v>115</v>
      </c>
      <c r="W12" s="84">
        <v>135</v>
      </c>
      <c r="X12" s="84">
        <v>130</v>
      </c>
      <c r="Y12" s="84">
        <v>135</v>
      </c>
      <c r="Z12" s="84">
        <v>135</v>
      </c>
      <c r="AA12" s="84">
        <v>135</v>
      </c>
      <c r="AB12" s="84">
        <v>140</v>
      </c>
      <c r="AC12" s="84">
        <v>145</v>
      </c>
      <c r="AD12" s="84">
        <v>135</v>
      </c>
      <c r="AE12" s="84">
        <v>145</v>
      </c>
      <c r="AF12" s="215">
        <v>144.60619503835477</v>
      </c>
      <c r="AG12" s="215">
        <v>147.00988810674656</v>
      </c>
      <c r="AH12" s="215">
        <v>140.24047968190865</v>
      </c>
      <c r="AI12" s="215">
        <v>133.78284642758965</v>
      </c>
      <c r="AJ12" s="84"/>
      <c r="AK12" s="84">
        <f t="shared" si="13"/>
        <v>255</v>
      </c>
      <c r="AL12" s="84">
        <f t="shared" si="14"/>
        <v>245</v>
      </c>
      <c r="AM12" s="84">
        <f t="shared" si="15"/>
        <v>260</v>
      </c>
      <c r="AN12" s="84">
        <f t="shared" si="16"/>
        <v>245</v>
      </c>
      <c r="AO12" s="84">
        <f t="shared" si="17"/>
        <v>255</v>
      </c>
      <c r="AP12" s="84">
        <f t="shared" si="18"/>
        <v>250</v>
      </c>
      <c r="AQ12" s="84">
        <f t="shared" si="19"/>
        <v>265</v>
      </c>
      <c r="AR12" s="84">
        <f t="shared" si="20"/>
        <v>270</v>
      </c>
      <c r="AS12" s="84">
        <f t="shared" si="21"/>
        <v>285</v>
      </c>
      <c r="AT12" s="84">
        <f t="shared" si="22"/>
        <v>280</v>
      </c>
      <c r="AU12" s="84">
        <f>AF13+AG13</f>
        <v>1080.6145698402565</v>
      </c>
      <c r="AV12" s="84">
        <f>AH13+AI12</f>
        <v>642.50647378392478</v>
      </c>
      <c r="AX12" s="52" t="s">
        <v>19</v>
      </c>
      <c r="AY12" s="54">
        <f t="shared" si="8"/>
        <v>480</v>
      </c>
      <c r="AZ12" s="54">
        <f t="shared" si="8"/>
        <v>500</v>
      </c>
      <c r="BA12" s="54">
        <f t="shared" si="8"/>
        <v>505</v>
      </c>
      <c r="BB12" s="54">
        <f t="shared" si="8"/>
        <v>505</v>
      </c>
      <c r="BC12" s="54">
        <f t="shared" si="8"/>
        <v>540</v>
      </c>
      <c r="BD12" s="54">
        <f t="shared" si="8"/>
        <v>570</v>
      </c>
      <c r="BE12" s="54">
        <f t="shared" si="8"/>
        <v>565.64425362649581</v>
      </c>
      <c r="BF12" s="54"/>
      <c r="BG12" s="156"/>
      <c r="BH12" s="30"/>
      <c r="BI12" s="13"/>
      <c r="BJ12" s="53"/>
      <c r="BK12" s="53"/>
      <c r="BL12" s="53"/>
      <c r="BM12" s="53"/>
      <c r="BN12" s="53"/>
      <c r="BO12" s="53"/>
      <c r="BP12" s="53"/>
      <c r="BQ12" s="53"/>
      <c r="BR12" s="53"/>
      <c r="BS12" s="53"/>
      <c r="BT12" s="53"/>
      <c r="BU12" s="53"/>
      <c r="BV12" s="53"/>
      <c r="BW12" s="53"/>
      <c r="BX12" s="53"/>
      <c r="BY12" s="53"/>
      <c r="BZ12" s="53"/>
      <c r="CA12" s="53"/>
      <c r="CB12" s="53"/>
      <c r="CC12" s="53"/>
      <c r="CD12" s="53"/>
      <c r="CE12" s="53"/>
      <c r="CF12" s="195"/>
      <c r="CG12" s="53"/>
      <c r="CH12" s="53"/>
      <c r="CI12" s="53"/>
      <c r="CJ12" s="53"/>
      <c r="CK12" s="53"/>
      <c r="CL12" s="53"/>
      <c r="CM12" s="53"/>
      <c r="CN12" s="53"/>
      <c r="CO12" s="53"/>
      <c r="CP12" s="53"/>
      <c r="CQ12" s="53"/>
      <c r="CR12" s="53"/>
    </row>
    <row r="13" spans="1:96" x14ac:dyDescent="0.45">
      <c r="B13" s="20" t="s">
        <v>5</v>
      </c>
      <c r="C13" s="80">
        <f>SUM(C14:C19)</f>
        <v>2945</v>
      </c>
      <c r="D13" s="80">
        <f t="shared" ref="D13" si="29">SUM(D14:D19)</f>
        <v>3000</v>
      </c>
      <c r="E13" s="80">
        <f>SUM(E14:E19)</f>
        <v>2840</v>
      </c>
      <c r="F13" s="80">
        <f t="shared" ref="F13:I13" si="30">SUM(F14:F19)</f>
        <v>2505</v>
      </c>
      <c r="G13" s="80">
        <f t="shared" si="30"/>
        <v>2460</v>
      </c>
      <c r="H13" s="80">
        <f t="shared" si="30"/>
        <v>2245</v>
      </c>
      <c r="I13" s="80">
        <f t="shared" si="30"/>
        <v>2099.8255684395326</v>
      </c>
      <c r="J13" s="80">
        <f t="shared" ref="J13" si="31">SUM(J14:J19)</f>
        <v>2069.8410659245678</v>
      </c>
      <c r="K13" s="85">
        <f t="shared" si="27"/>
        <v>-6.4665671073704842E-2</v>
      </c>
      <c r="L13" s="85">
        <f t="shared" si="28"/>
        <v>-1.4279520625728695E-2</v>
      </c>
      <c r="M13" s="190"/>
      <c r="N13" s="80">
        <f t="shared" ref="N13" si="32">SUM(N14:N19)</f>
        <v>740</v>
      </c>
      <c r="O13" s="80">
        <f t="shared" ref="O13:R13" si="33">SUM(O14:O19)</f>
        <v>695</v>
      </c>
      <c r="P13" s="80">
        <f>SUM(P14:P19)</f>
        <v>720</v>
      </c>
      <c r="Q13" s="80">
        <f t="shared" si="33"/>
        <v>660</v>
      </c>
      <c r="R13" s="80">
        <f t="shared" si="33"/>
        <v>785</v>
      </c>
      <c r="S13" s="50">
        <f>SUM(S14:S19)</f>
        <v>675</v>
      </c>
      <c r="T13" s="50">
        <f t="shared" ref="T13:AI13" si="34">SUM(T14:T19)</f>
        <v>580</v>
      </c>
      <c r="U13" s="50">
        <f t="shared" si="34"/>
        <v>600</v>
      </c>
      <c r="V13" s="50">
        <f t="shared" si="34"/>
        <v>630</v>
      </c>
      <c r="W13" s="50">
        <f t="shared" si="34"/>
        <v>700</v>
      </c>
      <c r="X13" s="50">
        <f t="shared" si="34"/>
        <v>610</v>
      </c>
      <c r="Y13" s="50">
        <f t="shared" si="34"/>
        <v>590</v>
      </c>
      <c r="Z13" s="50">
        <f t="shared" si="34"/>
        <v>580</v>
      </c>
      <c r="AA13" s="50">
        <f t="shared" si="34"/>
        <v>680</v>
      </c>
      <c r="AB13" s="50">
        <f t="shared" si="34"/>
        <v>580</v>
      </c>
      <c r="AC13" s="50">
        <f t="shared" si="34"/>
        <v>570</v>
      </c>
      <c r="AD13" s="50">
        <f t="shared" si="34"/>
        <v>550</v>
      </c>
      <c r="AE13" s="50">
        <f t="shared" si="34"/>
        <v>560</v>
      </c>
      <c r="AF13" s="50">
        <f t="shared" si="34"/>
        <v>539.64213214196081</v>
      </c>
      <c r="AG13" s="50">
        <f t="shared" si="34"/>
        <v>540.97243769829583</v>
      </c>
      <c r="AH13" s="50">
        <f t="shared" si="34"/>
        <v>508.7236273563351</v>
      </c>
      <c r="AI13" s="50">
        <f t="shared" si="34"/>
        <v>510.48737124294075</v>
      </c>
      <c r="AJ13" s="186"/>
      <c r="AK13" s="80">
        <f t="shared" ref="AK13" si="35">SUM(AK14:AK19)</f>
        <v>1565</v>
      </c>
      <c r="AL13" s="80">
        <f t="shared" ref="AL13" si="36">SUM(AL14:AL19)</f>
        <v>1435</v>
      </c>
      <c r="AM13" s="80">
        <f>Q13+P13</f>
        <v>1380</v>
      </c>
      <c r="AN13" s="80">
        <f>SUM(AN14:AN18)</f>
        <v>1420</v>
      </c>
      <c r="AO13" s="80">
        <f>SUM(AO14:AO19)</f>
        <v>1180</v>
      </c>
      <c r="AP13" s="80">
        <f t="shared" ref="AP13" si="37">SUM(AP14:AP19)</f>
        <v>1330</v>
      </c>
      <c r="AQ13" s="80">
        <f>SUM(AQ14:AQ19)</f>
        <v>1200</v>
      </c>
      <c r="AR13" s="80">
        <f>SUM(AR14:AR19)</f>
        <v>1260</v>
      </c>
      <c r="AS13" s="80">
        <f>SUM(AS14:AS19)</f>
        <v>1150</v>
      </c>
      <c r="AT13" s="80">
        <f>SUM(AT14:AT19)</f>
        <v>1110</v>
      </c>
      <c r="AU13" s="80">
        <f t="shared" si="23"/>
        <v>1080.6145698402565</v>
      </c>
      <c r="AV13" s="80">
        <f t="shared" si="24"/>
        <v>1019.2109985992759</v>
      </c>
      <c r="AX13" s="20" t="s">
        <v>5</v>
      </c>
      <c r="AY13" s="50">
        <f t="shared" si="8"/>
        <v>2945</v>
      </c>
      <c r="AZ13" s="50">
        <f t="shared" si="8"/>
        <v>3000</v>
      </c>
      <c r="BA13" s="50">
        <f t="shared" si="8"/>
        <v>2840</v>
      </c>
      <c r="BB13" s="50">
        <f t="shared" si="8"/>
        <v>2505</v>
      </c>
      <c r="BC13" s="50">
        <f t="shared" si="8"/>
        <v>2460</v>
      </c>
      <c r="BD13" s="50">
        <f t="shared" si="8"/>
        <v>2245</v>
      </c>
      <c r="BE13" s="50">
        <f t="shared" si="8"/>
        <v>2099.8255684395326</v>
      </c>
      <c r="BF13" s="50">
        <f>J13</f>
        <v>2069.8410659245678</v>
      </c>
      <c r="BG13" s="192">
        <f t="shared" ref="BG13:BG50" si="38">K13</f>
        <v>-6.4665671073704842E-2</v>
      </c>
      <c r="BH13" s="192">
        <f>L13</f>
        <v>-1.4279520625728695E-2</v>
      </c>
      <c r="BI13" s="59"/>
      <c r="BJ13" s="50">
        <f t="shared" ref="BJ13:CE13" si="39">N13</f>
        <v>740</v>
      </c>
      <c r="BK13" s="50">
        <f t="shared" si="39"/>
        <v>695</v>
      </c>
      <c r="BL13" s="50">
        <f t="shared" si="39"/>
        <v>720</v>
      </c>
      <c r="BM13" s="50">
        <f t="shared" si="39"/>
        <v>660</v>
      </c>
      <c r="BN13" s="50">
        <f t="shared" si="39"/>
        <v>785</v>
      </c>
      <c r="BO13" s="50">
        <f t="shared" si="39"/>
        <v>675</v>
      </c>
      <c r="BP13" s="50">
        <f t="shared" si="39"/>
        <v>580</v>
      </c>
      <c r="BQ13" s="50">
        <f t="shared" si="39"/>
        <v>600</v>
      </c>
      <c r="BR13" s="50">
        <f t="shared" si="39"/>
        <v>630</v>
      </c>
      <c r="BS13" s="50">
        <f t="shared" si="39"/>
        <v>700</v>
      </c>
      <c r="BT13" s="50">
        <f t="shared" si="39"/>
        <v>610</v>
      </c>
      <c r="BU13" s="50">
        <f t="shared" si="39"/>
        <v>590</v>
      </c>
      <c r="BV13" s="50">
        <f t="shared" si="39"/>
        <v>580</v>
      </c>
      <c r="BW13" s="50">
        <f t="shared" si="39"/>
        <v>680</v>
      </c>
      <c r="BX13" s="50">
        <f t="shared" si="39"/>
        <v>580</v>
      </c>
      <c r="BY13" s="50">
        <f t="shared" si="39"/>
        <v>570</v>
      </c>
      <c r="BZ13" s="50">
        <f t="shared" si="39"/>
        <v>550</v>
      </c>
      <c r="CA13" s="50">
        <f t="shared" si="39"/>
        <v>560</v>
      </c>
      <c r="CB13" s="50">
        <f t="shared" si="39"/>
        <v>539.64213214196081</v>
      </c>
      <c r="CC13" s="50">
        <f t="shared" si="39"/>
        <v>540.97243769829583</v>
      </c>
      <c r="CD13" s="50">
        <f t="shared" si="39"/>
        <v>508.7236273563351</v>
      </c>
      <c r="CE13" s="50">
        <f t="shared" si="39"/>
        <v>510.48737124294075</v>
      </c>
      <c r="CF13" s="158"/>
      <c r="CG13" s="50">
        <f t="shared" ref="CG13:CR13" si="40">AK13</f>
        <v>1565</v>
      </c>
      <c r="CH13" s="50">
        <f t="shared" si="40"/>
        <v>1435</v>
      </c>
      <c r="CI13" s="50">
        <f t="shared" si="40"/>
        <v>1380</v>
      </c>
      <c r="CJ13" s="50">
        <f t="shared" si="40"/>
        <v>1420</v>
      </c>
      <c r="CK13" s="50">
        <f t="shared" si="40"/>
        <v>1180</v>
      </c>
      <c r="CL13" s="50">
        <f t="shared" si="40"/>
        <v>1330</v>
      </c>
      <c r="CM13" s="50">
        <f t="shared" si="40"/>
        <v>1200</v>
      </c>
      <c r="CN13" s="50">
        <f t="shared" si="40"/>
        <v>1260</v>
      </c>
      <c r="CO13" s="50">
        <f t="shared" si="40"/>
        <v>1150</v>
      </c>
      <c r="CP13" s="50">
        <f t="shared" si="40"/>
        <v>1110</v>
      </c>
      <c r="CQ13" s="50">
        <f t="shared" si="40"/>
        <v>1080.6145698402565</v>
      </c>
      <c r="CR13" s="50">
        <f t="shared" si="40"/>
        <v>1019.2109985992759</v>
      </c>
    </row>
    <row r="14" spans="1:96" x14ac:dyDescent="0.45">
      <c r="B14" s="10" t="s">
        <v>15</v>
      </c>
      <c r="C14" s="69">
        <v>200</v>
      </c>
      <c r="D14" s="69">
        <v>230</v>
      </c>
      <c r="E14" s="69">
        <v>250</v>
      </c>
      <c r="F14" s="69">
        <v>265</v>
      </c>
      <c r="G14" s="69">
        <v>280</v>
      </c>
      <c r="H14" s="69">
        <v>280</v>
      </c>
      <c r="I14" s="69">
        <v>340.5</v>
      </c>
      <c r="J14" s="69">
        <v>349</v>
      </c>
      <c r="K14" s="68">
        <f t="shared" si="27"/>
        <v>0.21607142857142858</v>
      </c>
      <c r="L14" s="68">
        <f t="shared" si="28"/>
        <v>2.4963289280469897E-2</v>
      </c>
      <c r="M14" s="190"/>
      <c r="N14" s="82">
        <v>55</v>
      </c>
      <c r="O14" s="82">
        <v>55</v>
      </c>
      <c r="P14" s="82">
        <v>60</v>
      </c>
      <c r="Q14" s="82">
        <v>60</v>
      </c>
      <c r="R14" s="82">
        <v>60</v>
      </c>
      <c r="S14" s="82">
        <v>65</v>
      </c>
      <c r="T14" s="82">
        <v>65</v>
      </c>
      <c r="U14" s="82">
        <v>65</v>
      </c>
      <c r="V14" s="82">
        <v>65</v>
      </c>
      <c r="W14" s="82">
        <v>65</v>
      </c>
      <c r="X14" s="82">
        <v>70</v>
      </c>
      <c r="Y14" s="82">
        <v>70</v>
      </c>
      <c r="Z14" s="82">
        <v>70</v>
      </c>
      <c r="AA14" s="82">
        <v>70</v>
      </c>
      <c r="AB14" s="82">
        <v>75</v>
      </c>
      <c r="AC14" s="82">
        <v>75</v>
      </c>
      <c r="AD14" s="82">
        <v>80</v>
      </c>
      <c r="AE14" s="82">
        <v>55</v>
      </c>
      <c r="AF14" s="82">
        <v>86.5</v>
      </c>
      <c r="AG14" s="82">
        <v>91</v>
      </c>
      <c r="AH14" s="82">
        <v>77</v>
      </c>
      <c r="AI14" s="82">
        <v>86</v>
      </c>
      <c r="AJ14" s="187"/>
      <c r="AK14" s="82">
        <f t="shared" ref="AK14:AK19" si="41">D14-AL14</f>
        <v>120</v>
      </c>
      <c r="AL14" s="82">
        <f t="shared" ref="AL14:AL19" si="42">SUM(N14:O14)</f>
        <v>110</v>
      </c>
      <c r="AM14" s="82">
        <f t="shared" ref="AM14:AM19" si="43">SUM(P14:Q14)</f>
        <v>120</v>
      </c>
      <c r="AN14" s="185">
        <f t="shared" ref="AN14:AN19" si="44">SUM(R14:S14)</f>
        <v>125</v>
      </c>
      <c r="AO14" s="185">
        <f t="shared" ref="AO14:AO19" si="45">SUM(T14:U14)</f>
        <v>130</v>
      </c>
      <c r="AP14" s="185">
        <f t="shared" ref="AP14:AP19" si="46">SUM(V14:W14)</f>
        <v>130</v>
      </c>
      <c r="AQ14" s="185">
        <f t="shared" ref="AQ14:AQ19" si="47">SUM(X14:Y14)</f>
        <v>140</v>
      </c>
      <c r="AR14" s="185">
        <f t="shared" ref="AR14:AR19" si="48">SUM(Z14:AA14)</f>
        <v>140</v>
      </c>
      <c r="AS14" s="185">
        <f t="shared" ref="AS14:AS19" si="49">SUM(AB14:AC14)</f>
        <v>150</v>
      </c>
      <c r="AT14" s="185">
        <f t="shared" ref="AT14:AT19" si="50">SUM(AD14:AE14)</f>
        <v>135</v>
      </c>
      <c r="AU14" s="185">
        <f t="shared" si="23"/>
        <v>177.5</v>
      </c>
      <c r="AV14" s="185">
        <f t="shared" si="24"/>
        <v>163</v>
      </c>
      <c r="AX14" s="10" t="s">
        <v>15</v>
      </c>
      <c r="AY14" s="13">
        <f t="shared" si="8"/>
        <v>200</v>
      </c>
      <c r="AZ14" s="13">
        <f t="shared" si="8"/>
        <v>230</v>
      </c>
      <c r="BA14" s="13">
        <f t="shared" si="8"/>
        <v>250</v>
      </c>
      <c r="BB14" s="13">
        <f t="shared" si="8"/>
        <v>265</v>
      </c>
      <c r="BC14" s="13">
        <f t="shared" si="8"/>
        <v>280</v>
      </c>
      <c r="BD14" s="13">
        <f t="shared" si="8"/>
        <v>280</v>
      </c>
      <c r="BE14" s="13">
        <f t="shared" si="8"/>
        <v>340.5</v>
      </c>
      <c r="BF14" s="13"/>
      <c r="BG14" s="155"/>
      <c r="BH14" s="26"/>
      <c r="BI14" s="196"/>
      <c r="BJ14" s="51"/>
      <c r="BK14" s="51"/>
      <c r="BL14" s="51"/>
      <c r="BM14" s="51"/>
      <c r="BN14" s="51"/>
      <c r="BO14" s="51"/>
      <c r="BP14" s="51"/>
      <c r="BQ14" s="51"/>
      <c r="BR14" s="51"/>
      <c r="BS14" s="51"/>
      <c r="BT14" s="51"/>
      <c r="BU14" s="51"/>
      <c r="BV14" s="51"/>
      <c r="BW14" s="51"/>
      <c r="BX14" s="51"/>
      <c r="BY14" s="51"/>
      <c r="BZ14" s="51"/>
      <c r="CA14" s="51"/>
      <c r="CB14" s="51"/>
      <c r="CC14" s="51"/>
      <c r="CD14" s="51"/>
      <c r="CE14" s="51"/>
      <c r="CF14" s="197"/>
      <c r="CG14" s="51"/>
      <c r="CH14" s="51"/>
      <c r="CI14" s="51"/>
    </row>
    <row r="15" spans="1:96" x14ac:dyDescent="0.45">
      <c r="B15" s="10" t="s">
        <v>16</v>
      </c>
      <c r="C15" s="69">
        <v>220</v>
      </c>
      <c r="D15" s="69">
        <v>220</v>
      </c>
      <c r="E15" s="69">
        <v>235</v>
      </c>
      <c r="F15" s="69">
        <v>240</v>
      </c>
      <c r="G15" s="69">
        <v>250</v>
      </c>
      <c r="H15" s="69">
        <v>255</v>
      </c>
      <c r="I15" s="69">
        <v>236.75581477493773</v>
      </c>
      <c r="J15" s="69">
        <v>246</v>
      </c>
      <c r="K15" s="68">
        <f t="shared" si="27"/>
        <v>-7.1545824412008893E-2</v>
      </c>
      <c r="L15" s="68">
        <f t="shared" si="28"/>
        <v>3.9045229929621263E-2</v>
      </c>
      <c r="M15" s="190"/>
      <c r="N15" s="82">
        <v>60</v>
      </c>
      <c r="O15" s="82">
        <v>40</v>
      </c>
      <c r="P15" s="82">
        <v>60</v>
      </c>
      <c r="Q15" s="82">
        <v>65</v>
      </c>
      <c r="R15" s="82">
        <v>65</v>
      </c>
      <c r="S15" s="82">
        <v>45</v>
      </c>
      <c r="T15" s="82">
        <v>65</v>
      </c>
      <c r="U15" s="82">
        <v>70</v>
      </c>
      <c r="V15" s="82">
        <v>60</v>
      </c>
      <c r="W15" s="82">
        <v>45</v>
      </c>
      <c r="X15" s="82">
        <v>65</v>
      </c>
      <c r="Y15" s="82">
        <v>65</v>
      </c>
      <c r="Z15" s="82">
        <v>60</v>
      </c>
      <c r="AA15" s="82">
        <v>60</v>
      </c>
      <c r="AB15" s="82">
        <v>65</v>
      </c>
      <c r="AC15" s="82">
        <v>70</v>
      </c>
      <c r="AD15" s="82">
        <v>60</v>
      </c>
      <c r="AE15" s="82">
        <v>65</v>
      </c>
      <c r="AF15" s="82">
        <v>59.578918260056682</v>
      </c>
      <c r="AG15" s="82">
        <v>63.039452106299215</v>
      </c>
      <c r="AH15" s="82">
        <v>56.292711063163225</v>
      </c>
      <c r="AI15" s="82">
        <v>57.844733345418632</v>
      </c>
      <c r="AJ15" s="187"/>
      <c r="AK15" s="82">
        <f t="shared" si="41"/>
        <v>120</v>
      </c>
      <c r="AL15" s="82">
        <f t="shared" si="42"/>
        <v>100</v>
      </c>
      <c r="AM15" s="82">
        <f t="shared" si="43"/>
        <v>125</v>
      </c>
      <c r="AN15" s="185">
        <f t="shared" si="44"/>
        <v>110</v>
      </c>
      <c r="AO15" s="185">
        <f t="shared" si="45"/>
        <v>135</v>
      </c>
      <c r="AP15" s="185">
        <f t="shared" si="46"/>
        <v>105</v>
      </c>
      <c r="AQ15" s="185">
        <f t="shared" si="47"/>
        <v>130</v>
      </c>
      <c r="AR15" s="185">
        <f t="shared" si="48"/>
        <v>120</v>
      </c>
      <c r="AS15" s="185">
        <f t="shared" si="49"/>
        <v>135</v>
      </c>
      <c r="AT15" s="185">
        <f t="shared" si="50"/>
        <v>125</v>
      </c>
      <c r="AU15" s="185">
        <f t="shared" si="23"/>
        <v>122.61837036635589</v>
      </c>
      <c r="AV15" s="185">
        <f t="shared" si="24"/>
        <v>114.13744440858186</v>
      </c>
      <c r="AX15" s="10" t="s">
        <v>16</v>
      </c>
      <c r="AY15" s="13">
        <f t="shared" si="8"/>
        <v>220</v>
      </c>
      <c r="AZ15" s="13">
        <f t="shared" si="8"/>
        <v>220</v>
      </c>
      <c r="BA15" s="13">
        <f t="shared" si="8"/>
        <v>235</v>
      </c>
      <c r="BB15" s="13">
        <f t="shared" si="8"/>
        <v>240</v>
      </c>
      <c r="BC15" s="13">
        <f t="shared" si="8"/>
        <v>250</v>
      </c>
      <c r="BD15" s="13">
        <f t="shared" si="8"/>
        <v>255</v>
      </c>
      <c r="BE15" s="13">
        <f t="shared" si="8"/>
        <v>236.75581477493773</v>
      </c>
      <c r="BF15" s="157"/>
      <c r="BG15" s="155"/>
      <c r="BH15" s="26"/>
      <c r="BI15" s="196"/>
      <c r="BJ15" s="51"/>
      <c r="BK15" s="51"/>
      <c r="BL15" s="51"/>
      <c r="BM15" s="51"/>
      <c r="BN15" s="51"/>
      <c r="BO15" s="51"/>
      <c r="BP15" s="51"/>
      <c r="BQ15" s="51"/>
      <c r="BR15" s="51"/>
      <c r="BS15" s="51"/>
      <c r="BT15" s="51"/>
      <c r="BU15" s="51"/>
      <c r="BV15" s="51"/>
      <c r="BW15" s="51"/>
      <c r="BX15" s="51"/>
      <c r="BY15" s="51"/>
      <c r="BZ15" s="51"/>
      <c r="CA15" s="51"/>
      <c r="CB15" s="51"/>
      <c r="CC15" s="51"/>
      <c r="CD15" s="51"/>
      <c r="CE15" s="51"/>
      <c r="CF15" s="197"/>
      <c r="CG15" s="51"/>
      <c r="CH15" s="51"/>
      <c r="CI15" s="51"/>
    </row>
    <row r="16" spans="1:96" x14ac:dyDescent="0.45">
      <c r="B16" s="10" t="s">
        <v>17</v>
      </c>
      <c r="C16" s="69">
        <v>335</v>
      </c>
      <c r="D16" s="69">
        <v>335</v>
      </c>
      <c r="E16" s="69">
        <v>340</v>
      </c>
      <c r="F16" s="69">
        <v>335</v>
      </c>
      <c r="G16" s="69">
        <v>340</v>
      </c>
      <c r="H16" s="69">
        <v>345</v>
      </c>
      <c r="I16" s="69">
        <v>372.26277000000005</v>
      </c>
      <c r="J16" s="69">
        <v>383.43065310000003</v>
      </c>
      <c r="K16" s="68">
        <f t="shared" si="27"/>
        <v>7.9022521739130575E-2</v>
      </c>
      <c r="L16" s="68">
        <f t="shared" si="28"/>
        <v>2.999999999999995E-2</v>
      </c>
      <c r="M16" s="190"/>
      <c r="N16" s="82">
        <v>70</v>
      </c>
      <c r="O16" s="82">
        <v>100</v>
      </c>
      <c r="P16" s="82">
        <v>85</v>
      </c>
      <c r="Q16" s="82">
        <v>80</v>
      </c>
      <c r="R16" s="82">
        <v>70</v>
      </c>
      <c r="S16" s="82">
        <v>100</v>
      </c>
      <c r="T16" s="82">
        <v>85</v>
      </c>
      <c r="U16" s="82">
        <v>75</v>
      </c>
      <c r="V16" s="82">
        <v>70</v>
      </c>
      <c r="W16" s="82">
        <v>105</v>
      </c>
      <c r="X16" s="82">
        <v>85</v>
      </c>
      <c r="Y16" s="82">
        <v>80</v>
      </c>
      <c r="Z16" s="82">
        <v>85</v>
      </c>
      <c r="AA16" s="82">
        <v>85</v>
      </c>
      <c r="AB16" s="82">
        <v>85</v>
      </c>
      <c r="AC16" s="82">
        <v>85</v>
      </c>
      <c r="AD16" s="82">
        <v>90</v>
      </c>
      <c r="AE16" s="82">
        <v>85</v>
      </c>
      <c r="AF16" s="82">
        <v>93.953139452957743</v>
      </c>
      <c r="AG16" s="82">
        <v>96.114760528164354</v>
      </c>
      <c r="AH16" s="82">
        <v>106.70696835593304</v>
      </c>
      <c r="AI16" s="82">
        <v>75.487901662944893</v>
      </c>
      <c r="AJ16" s="82"/>
      <c r="AK16" s="82">
        <f t="shared" si="41"/>
        <v>165</v>
      </c>
      <c r="AL16" s="82">
        <f t="shared" si="42"/>
        <v>170</v>
      </c>
      <c r="AM16" s="82">
        <f t="shared" si="43"/>
        <v>165</v>
      </c>
      <c r="AN16" s="82">
        <f t="shared" si="44"/>
        <v>170</v>
      </c>
      <c r="AO16" s="185">
        <f t="shared" si="45"/>
        <v>160</v>
      </c>
      <c r="AP16" s="185">
        <f t="shared" si="46"/>
        <v>175</v>
      </c>
      <c r="AQ16" s="185">
        <f t="shared" si="47"/>
        <v>165</v>
      </c>
      <c r="AR16" s="185">
        <f t="shared" si="48"/>
        <v>170</v>
      </c>
      <c r="AS16" s="185">
        <f t="shared" si="49"/>
        <v>170</v>
      </c>
      <c r="AT16" s="185">
        <f t="shared" si="50"/>
        <v>175</v>
      </c>
      <c r="AU16" s="185">
        <f t="shared" si="23"/>
        <v>190.06789998112208</v>
      </c>
      <c r="AV16" s="185">
        <f t="shared" si="24"/>
        <v>182.19487001887794</v>
      </c>
      <c r="AX16" s="10" t="s">
        <v>17</v>
      </c>
      <c r="AY16" s="13">
        <f t="shared" si="8"/>
        <v>335</v>
      </c>
      <c r="AZ16" s="13">
        <f t="shared" si="8"/>
        <v>335</v>
      </c>
      <c r="BA16" s="13">
        <f t="shared" si="8"/>
        <v>340</v>
      </c>
      <c r="BB16" s="13">
        <f t="shared" si="8"/>
        <v>335</v>
      </c>
      <c r="BC16" s="13">
        <f t="shared" si="8"/>
        <v>340</v>
      </c>
      <c r="BD16" s="13">
        <f t="shared" si="8"/>
        <v>345</v>
      </c>
      <c r="BE16" s="13">
        <f t="shared" si="8"/>
        <v>372.26277000000005</v>
      </c>
      <c r="BF16" s="13"/>
      <c r="BG16" s="155"/>
      <c r="BH16" s="26"/>
      <c r="BI16" s="27"/>
      <c r="BJ16" s="51"/>
      <c r="BK16" s="51"/>
      <c r="BL16" s="51"/>
      <c r="BM16" s="51"/>
      <c r="BN16" s="51"/>
      <c r="BO16" s="51"/>
      <c r="BP16" s="51"/>
      <c r="BQ16" s="51"/>
      <c r="BR16" s="51"/>
      <c r="BS16" s="51"/>
      <c r="BT16" s="51"/>
      <c r="BU16" s="51"/>
      <c r="BV16" s="51"/>
      <c r="BW16" s="51"/>
      <c r="BX16" s="51"/>
      <c r="BY16" s="51"/>
      <c r="BZ16" s="51"/>
      <c r="CA16" s="51"/>
      <c r="CB16" s="51"/>
      <c r="CC16" s="51"/>
      <c r="CD16" s="51"/>
      <c r="CE16" s="51"/>
      <c r="CF16" s="196"/>
      <c r="CG16" s="51"/>
      <c r="CH16" s="51"/>
      <c r="CI16" s="51"/>
    </row>
    <row r="17" spans="2:96" x14ac:dyDescent="0.45">
      <c r="B17" s="10" t="s">
        <v>18</v>
      </c>
      <c r="C17" s="69">
        <v>1990</v>
      </c>
      <c r="D17" s="69">
        <v>1975</v>
      </c>
      <c r="E17" s="69">
        <v>1765</v>
      </c>
      <c r="F17" s="69">
        <v>1450</v>
      </c>
      <c r="G17" s="69">
        <v>1340</v>
      </c>
      <c r="H17" s="69">
        <v>1095</v>
      </c>
      <c r="I17" s="69">
        <v>871.19551282051282</v>
      </c>
      <c r="J17" s="69">
        <v>793.60332438471562</v>
      </c>
      <c r="K17" s="68">
        <f t="shared" si="27"/>
        <v>-0.20438765952464583</v>
      </c>
      <c r="L17" s="68">
        <f t="shared" si="28"/>
        <v>-8.9064035906923966E-2</v>
      </c>
      <c r="M17" s="190"/>
      <c r="N17" s="82">
        <v>500</v>
      </c>
      <c r="O17" s="82">
        <v>440</v>
      </c>
      <c r="P17" s="82">
        <v>440</v>
      </c>
      <c r="Q17" s="82">
        <v>405</v>
      </c>
      <c r="R17" s="82">
        <v>530</v>
      </c>
      <c r="S17" s="82">
        <v>390</v>
      </c>
      <c r="T17" s="82">
        <v>310</v>
      </c>
      <c r="U17" s="82">
        <v>340</v>
      </c>
      <c r="V17" s="82">
        <v>375</v>
      </c>
      <c r="W17" s="82">
        <v>425</v>
      </c>
      <c r="X17" s="82">
        <v>325</v>
      </c>
      <c r="Y17" s="82">
        <v>315</v>
      </c>
      <c r="Z17" s="82">
        <v>305</v>
      </c>
      <c r="AA17" s="82">
        <v>395</v>
      </c>
      <c r="AB17" s="82">
        <v>285</v>
      </c>
      <c r="AC17" s="82">
        <v>275</v>
      </c>
      <c r="AD17" s="82">
        <v>250</v>
      </c>
      <c r="AE17" s="82">
        <v>285</v>
      </c>
      <c r="AF17" s="82">
        <v>232.16878205128197</v>
      </c>
      <c r="AG17" s="82">
        <v>212.59099358974328</v>
      </c>
      <c r="AH17" s="82">
        <v>206.57942307692332</v>
      </c>
      <c r="AI17" s="82">
        <v>219.8563141025642</v>
      </c>
      <c r="AJ17" s="188"/>
      <c r="AK17" s="82">
        <f t="shared" si="41"/>
        <v>1035</v>
      </c>
      <c r="AL17" s="82">
        <f t="shared" si="42"/>
        <v>940</v>
      </c>
      <c r="AM17" s="82">
        <f t="shared" si="43"/>
        <v>845</v>
      </c>
      <c r="AN17" s="82">
        <f t="shared" si="44"/>
        <v>920</v>
      </c>
      <c r="AO17" s="185">
        <f t="shared" si="45"/>
        <v>650</v>
      </c>
      <c r="AP17" s="185">
        <f t="shared" si="46"/>
        <v>800</v>
      </c>
      <c r="AQ17" s="185">
        <f t="shared" si="47"/>
        <v>640</v>
      </c>
      <c r="AR17" s="185">
        <f t="shared" si="48"/>
        <v>700</v>
      </c>
      <c r="AS17" s="185">
        <f t="shared" si="49"/>
        <v>560</v>
      </c>
      <c r="AT17" s="185">
        <f t="shared" si="50"/>
        <v>535</v>
      </c>
      <c r="AU17" s="185">
        <f t="shared" si="23"/>
        <v>444.75977564102527</v>
      </c>
      <c r="AV17" s="185">
        <f t="shared" si="24"/>
        <v>426.43573717948755</v>
      </c>
      <c r="AX17" s="10" t="s">
        <v>18</v>
      </c>
      <c r="AY17" s="13">
        <f t="shared" si="8"/>
        <v>1990</v>
      </c>
      <c r="AZ17" s="13">
        <f t="shared" si="8"/>
        <v>1975</v>
      </c>
      <c r="BA17" s="13">
        <f t="shared" si="8"/>
        <v>1765</v>
      </c>
      <c r="BB17" s="13">
        <f t="shared" si="8"/>
        <v>1450</v>
      </c>
      <c r="BC17" s="13">
        <f t="shared" si="8"/>
        <v>1340</v>
      </c>
      <c r="BD17" s="13">
        <f t="shared" si="8"/>
        <v>1095</v>
      </c>
      <c r="BE17" s="13">
        <f t="shared" si="8"/>
        <v>871.19551282051282</v>
      </c>
      <c r="BF17" s="13"/>
      <c r="BG17" s="155"/>
      <c r="BH17" s="26"/>
      <c r="BI17" s="27"/>
      <c r="BJ17" s="51"/>
      <c r="BK17" s="51"/>
      <c r="BL17" s="51"/>
      <c r="BM17" s="51"/>
      <c r="BN17" s="51"/>
      <c r="BO17" s="51"/>
      <c r="BP17" s="51"/>
      <c r="BQ17" s="51"/>
      <c r="BR17" s="51"/>
      <c r="BS17" s="51"/>
      <c r="BT17" s="51"/>
      <c r="BU17" s="51"/>
      <c r="BV17" s="51"/>
      <c r="BW17" s="51"/>
      <c r="BX17" s="51"/>
      <c r="BY17" s="51"/>
      <c r="BZ17" s="51"/>
      <c r="CA17" s="51"/>
      <c r="CB17" s="51"/>
      <c r="CC17" s="51"/>
      <c r="CD17" s="51"/>
      <c r="CE17" s="51"/>
      <c r="CF17" s="193"/>
      <c r="CG17" s="51"/>
      <c r="CH17" s="51"/>
      <c r="CI17" s="51"/>
    </row>
    <row r="18" spans="2:96" x14ac:dyDescent="0.45">
      <c r="B18" s="10" t="s">
        <v>21</v>
      </c>
      <c r="C18" s="69">
        <v>140</v>
      </c>
      <c r="D18" s="69">
        <v>175</v>
      </c>
      <c r="E18" s="69">
        <v>180</v>
      </c>
      <c r="F18" s="69">
        <v>145</v>
      </c>
      <c r="G18" s="69">
        <v>175</v>
      </c>
      <c r="H18" s="69">
        <v>195</v>
      </c>
      <c r="I18" s="69">
        <v>102.39351265721356</v>
      </c>
      <c r="J18" s="69">
        <v>112.58876844995348</v>
      </c>
      <c r="K18" s="68">
        <f t="shared" si="27"/>
        <v>-0.47490506329634069</v>
      </c>
      <c r="L18" s="68">
        <f t="shared" si="28"/>
        <v>9.9569352863896149E-2</v>
      </c>
      <c r="M18" s="190"/>
      <c r="N18" s="82">
        <v>40</v>
      </c>
      <c r="O18" s="82">
        <v>45</v>
      </c>
      <c r="P18" s="82">
        <v>55</v>
      </c>
      <c r="Q18" s="82">
        <v>30</v>
      </c>
      <c r="R18" s="82">
        <v>40</v>
      </c>
      <c r="S18" s="82">
        <v>55</v>
      </c>
      <c r="T18" s="82">
        <v>35</v>
      </c>
      <c r="U18" s="82">
        <v>30</v>
      </c>
      <c r="V18" s="82">
        <v>40</v>
      </c>
      <c r="W18" s="82">
        <v>40</v>
      </c>
      <c r="X18" s="82">
        <v>45</v>
      </c>
      <c r="Y18" s="82">
        <v>40</v>
      </c>
      <c r="Z18" s="82">
        <v>40</v>
      </c>
      <c r="AA18" s="82">
        <v>50</v>
      </c>
      <c r="AB18" s="82">
        <v>50</v>
      </c>
      <c r="AC18" s="82">
        <v>45</v>
      </c>
      <c r="AD18" s="82">
        <v>50</v>
      </c>
      <c r="AE18" s="82">
        <v>50</v>
      </c>
      <c r="AF18" s="82">
        <v>22.599110487746586</v>
      </c>
      <c r="AG18" s="82">
        <v>33.385049584171085</v>
      </c>
      <c r="AH18" s="82">
        <v>19.290420000000001</v>
      </c>
      <c r="AI18" s="82">
        <v>27.118932585295898</v>
      </c>
      <c r="AJ18" s="188"/>
      <c r="AK18" s="82">
        <f t="shared" si="41"/>
        <v>90</v>
      </c>
      <c r="AL18" s="82">
        <f t="shared" si="42"/>
        <v>85</v>
      </c>
      <c r="AM18" s="82">
        <f t="shared" si="43"/>
        <v>85</v>
      </c>
      <c r="AN18" s="82">
        <f t="shared" si="44"/>
        <v>95</v>
      </c>
      <c r="AO18" s="185">
        <f t="shared" si="45"/>
        <v>65</v>
      </c>
      <c r="AP18" s="185">
        <f t="shared" si="46"/>
        <v>80</v>
      </c>
      <c r="AQ18" s="185">
        <f t="shared" si="47"/>
        <v>85</v>
      </c>
      <c r="AR18" s="185">
        <f t="shared" si="48"/>
        <v>90</v>
      </c>
      <c r="AS18" s="185">
        <f t="shared" si="49"/>
        <v>95</v>
      </c>
      <c r="AT18" s="185">
        <f t="shared" si="50"/>
        <v>100</v>
      </c>
      <c r="AU18" s="185">
        <f t="shared" si="23"/>
        <v>55.984160071917671</v>
      </c>
      <c r="AV18" s="185">
        <f t="shared" si="24"/>
        <v>46.409352585295899</v>
      </c>
      <c r="AX18" s="10" t="s">
        <v>21</v>
      </c>
      <c r="AY18" s="13">
        <f t="shared" si="8"/>
        <v>140</v>
      </c>
      <c r="AZ18" s="13">
        <f t="shared" si="8"/>
        <v>175</v>
      </c>
      <c r="BA18" s="13">
        <f t="shared" si="8"/>
        <v>180</v>
      </c>
      <c r="BB18" s="13">
        <f t="shared" si="8"/>
        <v>145</v>
      </c>
      <c r="BC18" s="13">
        <f t="shared" si="8"/>
        <v>175</v>
      </c>
      <c r="BD18" s="13">
        <f t="shared" si="8"/>
        <v>195</v>
      </c>
      <c r="BE18" s="13">
        <f t="shared" si="8"/>
        <v>102.39351265721356</v>
      </c>
      <c r="BF18" s="13"/>
      <c r="BG18" s="155"/>
      <c r="BH18" s="26"/>
      <c r="BI18" s="27"/>
      <c r="BJ18" s="51"/>
      <c r="BK18" s="51"/>
      <c r="BL18" s="51"/>
      <c r="BM18" s="51"/>
      <c r="BN18" s="51"/>
      <c r="BO18" s="51"/>
      <c r="BP18" s="51"/>
      <c r="BQ18" s="51"/>
      <c r="BR18" s="51"/>
      <c r="BS18" s="51"/>
      <c r="BT18" s="51"/>
      <c r="BU18" s="51"/>
      <c r="BV18" s="51"/>
      <c r="BW18" s="51"/>
      <c r="BX18" s="51"/>
      <c r="BY18" s="51"/>
      <c r="BZ18" s="51"/>
      <c r="CA18" s="51"/>
      <c r="CB18" s="51"/>
      <c r="CC18" s="51"/>
      <c r="CD18" s="51"/>
      <c r="CE18" s="51"/>
      <c r="CF18" s="193"/>
      <c r="CG18" s="51"/>
      <c r="CH18" s="51"/>
      <c r="CI18" s="51"/>
    </row>
    <row r="19" spans="2:96" x14ac:dyDescent="0.45">
      <c r="B19" s="52" t="s">
        <v>19</v>
      </c>
      <c r="C19" s="83">
        <v>60</v>
      </c>
      <c r="D19" s="83">
        <v>65</v>
      </c>
      <c r="E19" s="83">
        <v>70</v>
      </c>
      <c r="F19" s="83">
        <v>70</v>
      </c>
      <c r="G19" s="83">
        <v>75</v>
      </c>
      <c r="H19" s="83">
        <v>75</v>
      </c>
      <c r="I19" s="83">
        <v>176.71795818686826</v>
      </c>
      <c r="J19" s="83">
        <v>185.21831998989856</v>
      </c>
      <c r="K19" s="71">
        <f t="shared" si="27"/>
        <v>1.3562394424915767</v>
      </c>
      <c r="L19" s="71">
        <f t="shared" si="28"/>
        <v>4.8101290272048625E-2</v>
      </c>
      <c r="M19" s="190"/>
      <c r="N19" s="84">
        <v>15</v>
      </c>
      <c r="O19" s="84">
        <v>15</v>
      </c>
      <c r="P19" s="84">
        <v>20</v>
      </c>
      <c r="Q19" s="84">
        <v>20</v>
      </c>
      <c r="R19" s="84">
        <v>20</v>
      </c>
      <c r="S19" s="84">
        <v>20</v>
      </c>
      <c r="T19" s="84">
        <v>20</v>
      </c>
      <c r="U19" s="84">
        <v>20</v>
      </c>
      <c r="V19" s="84">
        <v>20</v>
      </c>
      <c r="W19" s="84">
        <v>20</v>
      </c>
      <c r="X19" s="84">
        <v>20</v>
      </c>
      <c r="Y19" s="84">
        <v>20</v>
      </c>
      <c r="Z19" s="84">
        <v>20</v>
      </c>
      <c r="AA19" s="84">
        <v>20</v>
      </c>
      <c r="AB19" s="84">
        <v>20</v>
      </c>
      <c r="AC19" s="84">
        <v>20</v>
      </c>
      <c r="AD19" s="84">
        <v>20</v>
      </c>
      <c r="AE19" s="84">
        <v>20</v>
      </c>
      <c r="AF19" s="84">
        <v>44.842181889917818</v>
      </c>
      <c r="AG19" s="84">
        <v>44.842181889917818</v>
      </c>
      <c r="AH19" s="84">
        <v>42.854104860315552</v>
      </c>
      <c r="AI19" s="84">
        <v>44.179489546717065</v>
      </c>
      <c r="AJ19" s="185"/>
      <c r="AK19" s="84">
        <f t="shared" si="41"/>
        <v>35</v>
      </c>
      <c r="AL19" s="84">
        <f t="shared" si="42"/>
        <v>30</v>
      </c>
      <c r="AM19" s="84">
        <f t="shared" si="43"/>
        <v>40</v>
      </c>
      <c r="AN19" s="84">
        <f t="shared" si="44"/>
        <v>40</v>
      </c>
      <c r="AO19" s="84">
        <f t="shared" si="45"/>
        <v>40</v>
      </c>
      <c r="AP19" s="84">
        <f t="shared" si="46"/>
        <v>40</v>
      </c>
      <c r="AQ19" s="84">
        <f t="shared" si="47"/>
        <v>40</v>
      </c>
      <c r="AR19" s="84">
        <f t="shared" si="48"/>
        <v>40</v>
      </c>
      <c r="AS19" s="84">
        <f t="shared" si="49"/>
        <v>40</v>
      </c>
      <c r="AT19" s="84">
        <f t="shared" si="50"/>
        <v>40</v>
      </c>
      <c r="AU19" s="84">
        <f t="shared" si="23"/>
        <v>89.684363779835635</v>
      </c>
      <c r="AV19" s="84">
        <f t="shared" si="24"/>
        <v>87.033594407032609</v>
      </c>
      <c r="AX19" s="52" t="s">
        <v>19</v>
      </c>
      <c r="AY19" s="54">
        <f t="shared" si="8"/>
        <v>60</v>
      </c>
      <c r="AZ19" s="54">
        <f t="shared" si="8"/>
        <v>65</v>
      </c>
      <c r="BA19" s="54">
        <f t="shared" si="8"/>
        <v>70</v>
      </c>
      <c r="BB19" s="54">
        <f t="shared" si="8"/>
        <v>70</v>
      </c>
      <c r="BC19" s="54">
        <f t="shared" si="8"/>
        <v>75</v>
      </c>
      <c r="BD19" s="54">
        <f t="shared" si="8"/>
        <v>75</v>
      </c>
      <c r="BE19" s="54">
        <f t="shared" si="8"/>
        <v>176.71795818686826</v>
      </c>
      <c r="BF19" s="54"/>
      <c r="BG19" s="156"/>
      <c r="BH19" s="30"/>
      <c r="BI19" s="27"/>
      <c r="BJ19" s="53"/>
      <c r="BK19" s="53"/>
      <c r="BL19" s="53"/>
      <c r="BM19" s="53"/>
      <c r="BN19" s="53"/>
      <c r="BO19" s="53"/>
      <c r="BP19" s="53"/>
      <c r="BQ19" s="53"/>
      <c r="BR19" s="53"/>
      <c r="BS19" s="53"/>
      <c r="BT19" s="53"/>
      <c r="BU19" s="53"/>
      <c r="BV19" s="53"/>
      <c r="BW19" s="53"/>
      <c r="BX19" s="53"/>
      <c r="BY19" s="53"/>
      <c r="BZ19" s="53"/>
      <c r="CA19" s="53"/>
      <c r="CB19" s="53"/>
      <c r="CC19" s="53"/>
      <c r="CD19" s="53"/>
      <c r="CE19" s="53"/>
      <c r="CF19" s="195"/>
      <c r="CG19" s="53"/>
      <c r="CH19" s="53"/>
      <c r="CI19" s="53"/>
      <c r="CJ19" s="53"/>
      <c r="CK19" s="53"/>
      <c r="CL19" s="53"/>
      <c r="CM19" s="53"/>
      <c r="CN19" s="53"/>
      <c r="CO19" s="53"/>
      <c r="CP19" s="53"/>
      <c r="CQ19" s="53"/>
      <c r="CR19" s="53"/>
    </row>
    <row r="20" spans="2:96" x14ac:dyDescent="0.45">
      <c r="B20" s="20" t="s">
        <v>12</v>
      </c>
      <c r="C20" s="80">
        <f t="shared" ref="C20:I20" si="51">SUM(C21:C25)</f>
        <v>535</v>
      </c>
      <c r="D20" s="80">
        <f t="shared" si="51"/>
        <v>540</v>
      </c>
      <c r="E20" s="80">
        <f t="shared" si="51"/>
        <v>505</v>
      </c>
      <c r="F20" s="80">
        <f t="shared" si="51"/>
        <v>560</v>
      </c>
      <c r="G20" s="80">
        <f t="shared" si="51"/>
        <v>565</v>
      </c>
      <c r="H20" s="80">
        <f t="shared" si="51"/>
        <v>570</v>
      </c>
      <c r="I20" s="80">
        <f t="shared" si="51"/>
        <v>691.84355737018177</v>
      </c>
      <c r="J20" s="80">
        <f t="shared" ref="J20" si="52">SUM(J21:J25)</f>
        <v>627.8390769220141</v>
      </c>
      <c r="K20" s="85">
        <f t="shared" si="27"/>
        <v>0.21376062696523118</v>
      </c>
      <c r="L20" s="85">
        <f t="shared" si="28"/>
        <v>-9.251293846178156E-2</v>
      </c>
      <c r="M20" s="190"/>
      <c r="N20" s="80">
        <f t="shared" ref="N20:AI20" si="53">SUM(N21:N25)</f>
        <v>145</v>
      </c>
      <c r="O20" s="80">
        <f t="shared" si="53"/>
        <v>125</v>
      </c>
      <c r="P20" s="80">
        <f t="shared" si="53"/>
        <v>135</v>
      </c>
      <c r="Q20" s="80">
        <f t="shared" si="53"/>
        <v>130</v>
      </c>
      <c r="R20" s="80">
        <f t="shared" si="53"/>
        <v>125</v>
      </c>
      <c r="S20" s="50">
        <f t="shared" si="53"/>
        <v>115</v>
      </c>
      <c r="T20" s="50">
        <f t="shared" si="53"/>
        <v>140</v>
      </c>
      <c r="U20" s="50">
        <f t="shared" si="53"/>
        <v>135</v>
      </c>
      <c r="V20" s="50">
        <f t="shared" si="53"/>
        <v>165</v>
      </c>
      <c r="W20" s="50">
        <f t="shared" si="53"/>
        <v>130</v>
      </c>
      <c r="X20" s="50">
        <f t="shared" si="53"/>
        <v>150</v>
      </c>
      <c r="Y20" s="50">
        <f t="shared" si="53"/>
        <v>135</v>
      </c>
      <c r="Z20" s="50">
        <f t="shared" si="53"/>
        <v>160</v>
      </c>
      <c r="AA20" s="50">
        <f t="shared" si="53"/>
        <v>135</v>
      </c>
      <c r="AB20" s="50">
        <f t="shared" si="53"/>
        <v>145</v>
      </c>
      <c r="AC20" s="50">
        <f t="shared" si="53"/>
        <v>135</v>
      </c>
      <c r="AD20" s="50">
        <f t="shared" si="53"/>
        <v>155</v>
      </c>
      <c r="AE20" s="50">
        <f t="shared" si="53"/>
        <v>135</v>
      </c>
      <c r="AF20" s="50">
        <f t="shared" si="53"/>
        <v>138.49558265144424</v>
      </c>
      <c r="AG20" s="50">
        <f t="shared" si="53"/>
        <v>200.48774859204042</v>
      </c>
      <c r="AH20" s="50">
        <f t="shared" si="53"/>
        <v>161.89193140104905</v>
      </c>
      <c r="AI20" s="50">
        <f t="shared" si="53"/>
        <v>190.96829472564815</v>
      </c>
      <c r="AJ20" s="80"/>
      <c r="AK20" s="80">
        <f t="shared" ref="AK20:AM20" si="54">SUM(AK21:AK25)</f>
        <v>270</v>
      </c>
      <c r="AL20" s="80">
        <f t="shared" si="54"/>
        <v>270</v>
      </c>
      <c r="AM20" s="80">
        <f t="shared" si="54"/>
        <v>265</v>
      </c>
      <c r="AN20" s="80">
        <f>SUM(AN21:AN25)</f>
        <v>240</v>
      </c>
      <c r="AO20" s="80">
        <f>SUM(AO21:AO25)</f>
        <v>275</v>
      </c>
      <c r="AP20" s="80">
        <f t="shared" ref="AP20:AS20" si="55">SUM(AP21:AP25)</f>
        <v>295</v>
      </c>
      <c r="AQ20" s="80">
        <f t="shared" si="55"/>
        <v>285</v>
      </c>
      <c r="AR20" s="80">
        <f t="shared" si="55"/>
        <v>295</v>
      </c>
      <c r="AS20" s="80">
        <f t="shared" si="55"/>
        <v>280</v>
      </c>
      <c r="AT20" s="80">
        <f>SUM(AT21:AT25)</f>
        <v>290</v>
      </c>
      <c r="AU20" s="80">
        <f t="shared" si="23"/>
        <v>338.98333124348466</v>
      </c>
      <c r="AV20" s="80">
        <f t="shared" si="24"/>
        <v>352.86022612669717</v>
      </c>
      <c r="AX20" s="20" t="s">
        <v>12</v>
      </c>
      <c r="AY20" s="50">
        <f t="shared" si="8"/>
        <v>535</v>
      </c>
      <c r="AZ20" s="50">
        <f t="shared" si="8"/>
        <v>540</v>
      </c>
      <c r="BA20" s="50">
        <f t="shared" si="8"/>
        <v>505</v>
      </c>
      <c r="BB20" s="50">
        <f t="shared" si="8"/>
        <v>560</v>
      </c>
      <c r="BC20" s="50">
        <f t="shared" si="8"/>
        <v>565</v>
      </c>
      <c r="BD20" s="50">
        <f t="shared" si="8"/>
        <v>570</v>
      </c>
      <c r="BE20" s="50">
        <f t="shared" si="8"/>
        <v>691.84355737018177</v>
      </c>
      <c r="BF20" s="50">
        <f>J20</f>
        <v>627.8390769220141</v>
      </c>
      <c r="BG20" s="192">
        <f t="shared" si="38"/>
        <v>0.21376062696523118</v>
      </c>
      <c r="BH20" s="192">
        <f>L20</f>
        <v>-9.251293846178156E-2</v>
      </c>
      <c r="BI20" s="198"/>
      <c r="BJ20" s="50">
        <f t="shared" ref="BJ20:CE20" si="56">N20</f>
        <v>145</v>
      </c>
      <c r="BK20" s="50">
        <f t="shared" si="56"/>
        <v>125</v>
      </c>
      <c r="BL20" s="50">
        <f t="shared" si="56"/>
        <v>135</v>
      </c>
      <c r="BM20" s="50">
        <f t="shared" si="56"/>
        <v>130</v>
      </c>
      <c r="BN20" s="50">
        <f t="shared" si="56"/>
        <v>125</v>
      </c>
      <c r="BO20" s="50">
        <f t="shared" si="56"/>
        <v>115</v>
      </c>
      <c r="BP20" s="50">
        <f t="shared" si="56"/>
        <v>140</v>
      </c>
      <c r="BQ20" s="50">
        <f t="shared" si="56"/>
        <v>135</v>
      </c>
      <c r="BR20" s="50">
        <f t="shared" si="56"/>
        <v>165</v>
      </c>
      <c r="BS20" s="50">
        <f t="shared" si="56"/>
        <v>130</v>
      </c>
      <c r="BT20" s="50">
        <f t="shared" si="56"/>
        <v>150</v>
      </c>
      <c r="BU20" s="50">
        <f t="shared" si="56"/>
        <v>135</v>
      </c>
      <c r="BV20" s="50">
        <f t="shared" si="56"/>
        <v>160</v>
      </c>
      <c r="BW20" s="50">
        <f t="shared" si="56"/>
        <v>135</v>
      </c>
      <c r="BX20" s="50">
        <f t="shared" si="56"/>
        <v>145</v>
      </c>
      <c r="BY20" s="50">
        <f t="shared" si="56"/>
        <v>135</v>
      </c>
      <c r="BZ20" s="50">
        <f t="shared" si="56"/>
        <v>155</v>
      </c>
      <c r="CA20" s="50">
        <f t="shared" si="56"/>
        <v>135</v>
      </c>
      <c r="CB20" s="50">
        <f t="shared" si="56"/>
        <v>138.49558265144424</v>
      </c>
      <c r="CC20" s="50">
        <f t="shared" si="56"/>
        <v>200.48774859204042</v>
      </c>
      <c r="CD20" s="50">
        <f t="shared" si="56"/>
        <v>161.89193140104905</v>
      </c>
      <c r="CE20" s="50">
        <f t="shared" si="56"/>
        <v>190.96829472564815</v>
      </c>
      <c r="CF20" s="8"/>
      <c r="CG20" s="50">
        <f t="shared" ref="CG20:CR20" si="57">AK20</f>
        <v>270</v>
      </c>
      <c r="CH20" s="50">
        <f t="shared" si="57"/>
        <v>270</v>
      </c>
      <c r="CI20" s="50">
        <f t="shared" si="57"/>
        <v>265</v>
      </c>
      <c r="CJ20" s="50">
        <f t="shared" si="57"/>
        <v>240</v>
      </c>
      <c r="CK20" s="50">
        <f t="shared" si="57"/>
        <v>275</v>
      </c>
      <c r="CL20" s="50">
        <f t="shared" si="57"/>
        <v>295</v>
      </c>
      <c r="CM20" s="50">
        <f t="shared" si="57"/>
        <v>285</v>
      </c>
      <c r="CN20" s="50">
        <f t="shared" si="57"/>
        <v>295</v>
      </c>
      <c r="CO20" s="50">
        <f t="shared" si="57"/>
        <v>280</v>
      </c>
      <c r="CP20" s="50">
        <f t="shared" si="57"/>
        <v>290</v>
      </c>
      <c r="CQ20" s="50">
        <f t="shared" si="57"/>
        <v>338.98333124348466</v>
      </c>
      <c r="CR20" s="50">
        <f t="shared" si="57"/>
        <v>352.86022612669717</v>
      </c>
    </row>
    <row r="21" spans="2:96" s="15" customFormat="1" ht="13.9" x14ac:dyDescent="0.4">
      <c r="B21" s="10" t="s">
        <v>15</v>
      </c>
      <c r="C21" s="69">
        <v>55</v>
      </c>
      <c r="D21" s="69">
        <v>55</v>
      </c>
      <c r="E21" s="69">
        <v>50</v>
      </c>
      <c r="F21" s="69">
        <v>50</v>
      </c>
      <c r="G21" s="69">
        <v>50</v>
      </c>
      <c r="H21" s="69">
        <v>50</v>
      </c>
      <c r="I21" s="69">
        <v>77.014946329978741</v>
      </c>
      <c r="J21" s="69">
        <v>117</v>
      </c>
      <c r="K21" s="68">
        <f t="shared" si="27"/>
        <v>0.54029892659957479</v>
      </c>
      <c r="L21" s="68">
        <f t="shared" si="28"/>
        <v>0.51918563311984967</v>
      </c>
      <c r="M21" s="190"/>
      <c r="N21" s="82">
        <v>15</v>
      </c>
      <c r="O21" s="82">
        <v>10</v>
      </c>
      <c r="P21" s="82">
        <v>15</v>
      </c>
      <c r="Q21" s="82">
        <v>15</v>
      </c>
      <c r="R21" s="82">
        <v>10</v>
      </c>
      <c r="S21" s="82">
        <v>10</v>
      </c>
      <c r="T21" s="82">
        <v>15</v>
      </c>
      <c r="U21" s="82">
        <v>10</v>
      </c>
      <c r="V21" s="82">
        <v>15</v>
      </c>
      <c r="W21" s="82">
        <v>10</v>
      </c>
      <c r="X21" s="82">
        <v>15</v>
      </c>
      <c r="Y21" s="82">
        <v>10</v>
      </c>
      <c r="Z21" s="82">
        <v>15</v>
      </c>
      <c r="AA21" s="82">
        <v>10</v>
      </c>
      <c r="AB21" s="82">
        <v>15</v>
      </c>
      <c r="AC21" s="82">
        <v>10</v>
      </c>
      <c r="AD21" s="82">
        <v>15</v>
      </c>
      <c r="AE21" s="82">
        <v>10</v>
      </c>
      <c r="AF21" s="82">
        <v>9.0362369441903034</v>
      </c>
      <c r="AG21" s="82">
        <v>22.659569795262811</v>
      </c>
      <c r="AH21" s="82">
        <v>22.659569795262811</v>
      </c>
      <c r="AI21" s="82">
        <v>22.659569795262811</v>
      </c>
      <c r="AJ21" s="187"/>
      <c r="AK21" s="82">
        <f>D21-AL21</f>
        <v>30</v>
      </c>
      <c r="AL21" s="82">
        <f>SUM(N21:O21)</f>
        <v>25</v>
      </c>
      <c r="AM21" s="82">
        <f>SUM(P21:Q21)</f>
        <v>30</v>
      </c>
      <c r="AN21" s="185">
        <f>SUM(R21:S21)</f>
        <v>20</v>
      </c>
      <c r="AO21" s="82">
        <f>SUM(T21:U21)</f>
        <v>25</v>
      </c>
      <c r="AP21" s="82">
        <f>SUM(V21:W21)</f>
        <v>25</v>
      </c>
      <c r="AQ21" s="82">
        <f>SUM(X21:Y21)</f>
        <v>25</v>
      </c>
      <c r="AR21" s="82">
        <f>SUM(Z21:AA21)</f>
        <v>25</v>
      </c>
      <c r="AS21" s="82">
        <f>SUM(AB21:AC21)</f>
        <v>25</v>
      </c>
      <c r="AT21" s="82">
        <f>SUM(AD21:AE21)</f>
        <v>25</v>
      </c>
      <c r="AU21" s="82">
        <f t="shared" si="23"/>
        <v>31.695806739453115</v>
      </c>
      <c r="AV21" s="82">
        <f t="shared" si="24"/>
        <v>45.319139590525623</v>
      </c>
      <c r="AW21" s="64"/>
      <c r="AX21" s="10" t="s">
        <v>15</v>
      </c>
      <c r="AY21" s="13">
        <f t="shared" si="8"/>
        <v>55</v>
      </c>
      <c r="AZ21" s="13">
        <f t="shared" si="8"/>
        <v>55</v>
      </c>
      <c r="BA21" s="13">
        <f t="shared" si="8"/>
        <v>50</v>
      </c>
      <c r="BB21" s="13">
        <f t="shared" si="8"/>
        <v>50</v>
      </c>
      <c r="BC21" s="13">
        <f t="shared" si="8"/>
        <v>50</v>
      </c>
      <c r="BD21" s="13">
        <f t="shared" si="8"/>
        <v>50</v>
      </c>
      <c r="BE21" s="13">
        <f t="shared" si="8"/>
        <v>77.014946329978741</v>
      </c>
      <c r="BF21" s="13"/>
      <c r="BG21" s="155"/>
      <c r="BH21" s="26"/>
      <c r="BI21" s="196"/>
      <c r="BJ21" s="51"/>
      <c r="BK21" s="51"/>
      <c r="BL21" s="51"/>
      <c r="BM21" s="51"/>
      <c r="BN21" s="51"/>
      <c r="BO21" s="51"/>
      <c r="BP21" s="51"/>
      <c r="BQ21" s="51"/>
      <c r="BR21" s="51"/>
      <c r="BS21" s="51"/>
      <c r="BT21" s="51"/>
      <c r="BU21" s="51"/>
      <c r="BV21" s="51"/>
      <c r="BW21" s="51"/>
      <c r="BX21" s="51"/>
      <c r="BY21" s="51"/>
      <c r="BZ21" s="51"/>
      <c r="CA21" s="51"/>
      <c r="CB21" s="51"/>
      <c r="CC21" s="51"/>
      <c r="CD21" s="51"/>
      <c r="CE21" s="51"/>
      <c r="CF21" s="197"/>
      <c r="CG21" s="51"/>
      <c r="CH21" s="51"/>
      <c r="CI21" s="51"/>
    </row>
    <row r="22" spans="2:96" s="15" customFormat="1" ht="13.9" x14ac:dyDescent="0.4">
      <c r="B22" s="10" t="s">
        <v>16</v>
      </c>
      <c r="C22" s="69">
        <v>110</v>
      </c>
      <c r="D22" s="69">
        <v>105</v>
      </c>
      <c r="E22" s="69">
        <v>75</v>
      </c>
      <c r="F22" s="69">
        <v>110</v>
      </c>
      <c r="G22" s="69">
        <v>115</v>
      </c>
      <c r="H22" s="69">
        <v>110</v>
      </c>
      <c r="I22" s="69">
        <v>125.07036318706687</v>
      </c>
      <c r="J22" s="69">
        <v>126</v>
      </c>
      <c r="K22" s="68">
        <f t="shared" si="27"/>
        <v>0.13700330170060795</v>
      </c>
      <c r="L22" s="68">
        <f t="shared" si="28"/>
        <v>7.432910477302079E-3</v>
      </c>
      <c r="M22" s="190"/>
      <c r="N22" s="82">
        <v>30</v>
      </c>
      <c r="O22" s="82">
        <v>20</v>
      </c>
      <c r="P22" s="82">
        <v>20</v>
      </c>
      <c r="Q22" s="82">
        <v>20</v>
      </c>
      <c r="R22" s="82">
        <v>20</v>
      </c>
      <c r="S22" s="82">
        <v>15</v>
      </c>
      <c r="T22" s="82">
        <v>30</v>
      </c>
      <c r="U22" s="82">
        <v>25</v>
      </c>
      <c r="V22" s="82">
        <v>35</v>
      </c>
      <c r="W22" s="82">
        <v>25</v>
      </c>
      <c r="X22" s="82">
        <v>35</v>
      </c>
      <c r="Y22" s="82">
        <v>25</v>
      </c>
      <c r="Z22" s="82">
        <v>35</v>
      </c>
      <c r="AA22" s="82">
        <v>25</v>
      </c>
      <c r="AB22" s="82">
        <v>30</v>
      </c>
      <c r="AC22" s="82">
        <v>25</v>
      </c>
      <c r="AD22" s="82">
        <v>30</v>
      </c>
      <c r="AE22" s="82">
        <v>25</v>
      </c>
      <c r="AF22" s="82">
        <v>31.267590796766719</v>
      </c>
      <c r="AG22" s="82">
        <v>31.267590796766719</v>
      </c>
      <c r="AH22" s="82">
        <v>31.267590796766719</v>
      </c>
      <c r="AI22" s="82">
        <v>31.267590796766719</v>
      </c>
      <c r="AJ22" s="187"/>
      <c r="AK22" s="82">
        <f>D22-AL22</f>
        <v>55</v>
      </c>
      <c r="AL22" s="82">
        <f>SUM(N22:O22)</f>
        <v>50</v>
      </c>
      <c r="AM22" s="82">
        <f>SUM(P22:Q22)</f>
        <v>40</v>
      </c>
      <c r="AN22" s="82">
        <f>SUM(R22:S22)</f>
        <v>35</v>
      </c>
      <c r="AO22" s="82">
        <f>SUM(T22:U22)</f>
        <v>55</v>
      </c>
      <c r="AP22" s="82">
        <f>SUM(V22:W22)</f>
        <v>60</v>
      </c>
      <c r="AQ22" s="82">
        <f>SUM(X22:Y22)</f>
        <v>60</v>
      </c>
      <c r="AR22" s="82">
        <f>SUM(Z22:AA22)</f>
        <v>60</v>
      </c>
      <c r="AS22" s="82">
        <f>SUM(AB22:AC22)</f>
        <v>55</v>
      </c>
      <c r="AT22" s="82">
        <f>SUM(AD22:AE22)</f>
        <v>55</v>
      </c>
      <c r="AU22" s="82">
        <f t="shared" si="23"/>
        <v>62.535181593533437</v>
      </c>
      <c r="AV22" s="82">
        <f t="shared" si="24"/>
        <v>62.535181593533437</v>
      </c>
      <c r="AW22" s="64"/>
      <c r="AX22" s="10" t="s">
        <v>16</v>
      </c>
      <c r="AY22" s="13">
        <f t="shared" ref="AY22:BE51" si="58">C22</f>
        <v>110</v>
      </c>
      <c r="AZ22" s="13">
        <f t="shared" si="58"/>
        <v>105</v>
      </c>
      <c r="BA22" s="13">
        <f t="shared" si="58"/>
        <v>75</v>
      </c>
      <c r="BB22" s="13">
        <f t="shared" si="58"/>
        <v>110</v>
      </c>
      <c r="BC22" s="13">
        <f t="shared" si="58"/>
        <v>115</v>
      </c>
      <c r="BD22" s="13">
        <f t="shared" si="58"/>
        <v>110</v>
      </c>
      <c r="BE22" s="13">
        <f t="shared" si="58"/>
        <v>125.07036318706687</v>
      </c>
      <c r="BF22" s="13"/>
      <c r="BG22" s="155"/>
      <c r="BH22" s="26"/>
      <c r="BI22" s="55"/>
      <c r="BJ22" s="51"/>
      <c r="BK22" s="51"/>
      <c r="BL22" s="51"/>
      <c r="BM22" s="51"/>
      <c r="BN22" s="51"/>
      <c r="BO22" s="51"/>
      <c r="BP22" s="51"/>
      <c r="BQ22" s="51"/>
      <c r="BR22" s="51"/>
      <c r="BS22" s="51"/>
      <c r="BT22" s="51"/>
      <c r="BU22" s="51"/>
      <c r="BV22" s="51"/>
      <c r="BW22" s="51"/>
      <c r="BX22" s="51"/>
      <c r="BY22" s="51"/>
      <c r="BZ22" s="51"/>
      <c r="CA22" s="51"/>
      <c r="CB22" s="51"/>
      <c r="CC22" s="51"/>
      <c r="CD22" s="51"/>
      <c r="CE22" s="51"/>
      <c r="CF22" s="197"/>
      <c r="CG22" s="51"/>
      <c r="CH22" s="51"/>
      <c r="CI22" s="51"/>
    </row>
    <row r="23" spans="2:96" s="15" customFormat="1" ht="13.9" x14ac:dyDescent="0.4">
      <c r="B23" s="10" t="s">
        <v>17</v>
      </c>
      <c r="C23" s="69">
        <v>10</v>
      </c>
      <c r="D23" s="69">
        <v>10</v>
      </c>
      <c r="E23" s="69">
        <v>10</v>
      </c>
      <c r="F23" s="69">
        <v>15</v>
      </c>
      <c r="G23" s="69">
        <v>15</v>
      </c>
      <c r="H23" s="69">
        <v>15</v>
      </c>
      <c r="I23" s="69">
        <v>66.067551452618346</v>
      </c>
      <c r="J23" s="69">
        <v>64.33609167725966</v>
      </c>
      <c r="K23" s="68" t="str">
        <f t="shared" si="27"/>
        <v>&gt;300%</v>
      </c>
      <c r="L23" s="68">
        <f t="shared" si="28"/>
        <v>-2.6207415551043046E-2</v>
      </c>
      <c r="M23" s="190"/>
      <c r="N23" s="82">
        <v>0</v>
      </c>
      <c r="O23" s="82">
        <v>5</v>
      </c>
      <c r="P23" s="82">
        <v>0</v>
      </c>
      <c r="Q23" s="82">
        <v>5</v>
      </c>
      <c r="R23" s="82">
        <v>0</v>
      </c>
      <c r="S23" s="82">
        <v>5</v>
      </c>
      <c r="T23" s="82">
        <v>5</v>
      </c>
      <c r="U23" s="82">
        <v>5</v>
      </c>
      <c r="V23" s="82">
        <v>5</v>
      </c>
      <c r="W23" s="82">
        <v>5</v>
      </c>
      <c r="X23" s="82">
        <v>5</v>
      </c>
      <c r="Y23" s="82">
        <v>5</v>
      </c>
      <c r="Z23" s="82">
        <v>5</v>
      </c>
      <c r="AA23" s="82">
        <v>5</v>
      </c>
      <c r="AB23" s="82">
        <v>5</v>
      </c>
      <c r="AC23" s="82">
        <v>5</v>
      </c>
      <c r="AD23" s="82">
        <v>5</v>
      </c>
      <c r="AE23" s="82">
        <v>5</v>
      </c>
      <c r="AF23" s="82">
        <v>16.516887863154587</v>
      </c>
      <c r="AG23" s="82">
        <v>16.516887863154587</v>
      </c>
      <c r="AH23" s="82">
        <v>16.516887863154587</v>
      </c>
      <c r="AI23" s="82">
        <v>16.516887863154587</v>
      </c>
      <c r="AJ23" s="187"/>
      <c r="AK23" s="82">
        <f>D23-AL23</f>
        <v>5</v>
      </c>
      <c r="AL23" s="82">
        <f>SUM(N23:O23)</f>
        <v>5</v>
      </c>
      <c r="AM23" s="82">
        <f>SUM(P23:Q23)</f>
        <v>5</v>
      </c>
      <c r="AN23" s="82">
        <f>SUM(R23:S23)</f>
        <v>5</v>
      </c>
      <c r="AO23" s="82">
        <f>SUM(T23:U23)</f>
        <v>10</v>
      </c>
      <c r="AP23" s="82">
        <f>SUM(V23:W23)</f>
        <v>10</v>
      </c>
      <c r="AQ23" s="82">
        <f>SUM(X23:Y23)</f>
        <v>10</v>
      </c>
      <c r="AR23" s="82">
        <f>SUM(Z23:AA23)</f>
        <v>10</v>
      </c>
      <c r="AS23" s="82">
        <f>SUM(AB23:AC23)</f>
        <v>10</v>
      </c>
      <c r="AT23" s="82">
        <f>SUM(AD23:AE23)</f>
        <v>10</v>
      </c>
      <c r="AU23" s="82">
        <f t="shared" si="23"/>
        <v>33.033775726309173</v>
      </c>
      <c r="AV23" s="82">
        <f t="shared" si="24"/>
        <v>33.033775726309173</v>
      </c>
      <c r="AW23" s="64"/>
      <c r="AX23" s="10" t="s">
        <v>17</v>
      </c>
      <c r="AY23" s="13">
        <f t="shared" si="58"/>
        <v>10</v>
      </c>
      <c r="AZ23" s="13">
        <f t="shared" si="58"/>
        <v>10</v>
      </c>
      <c r="BA23" s="13">
        <f t="shared" si="58"/>
        <v>10</v>
      </c>
      <c r="BB23" s="13">
        <f t="shared" si="58"/>
        <v>15</v>
      </c>
      <c r="BC23" s="13">
        <f t="shared" si="58"/>
        <v>15</v>
      </c>
      <c r="BD23" s="13">
        <f t="shared" si="58"/>
        <v>15</v>
      </c>
      <c r="BE23" s="13">
        <f t="shared" si="58"/>
        <v>66.067551452618346</v>
      </c>
      <c r="BF23" s="13"/>
      <c r="BG23" s="155"/>
      <c r="BH23" s="26"/>
      <c r="BI23" s="55"/>
      <c r="BJ23" s="51"/>
      <c r="BK23" s="51"/>
      <c r="BL23" s="51"/>
      <c r="BM23" s="51"/>
      <c r="BN23" s="51"/>
      <c r="BO23" s="51"/>
      <c r="BP23" s="51"/>
      <c r="BQ23" s="51"/>
      <c r="BR23" s="51"/>
      <c r="BS23" s="51"/>
      <c r="BT23" s="51"/>
      <c r="BU23" s="51"/>
      <c r="BV23" s="51"/>
      <c r="BW23" s="51"/>
      <c r="BX23" s="51"/>
      <c r="BY23" s="51"/>
      <c r="BZ23" s="51"/>
      <c r="CA23" s="51"/>
      <c r="CB23" s="51"/>
      <c r="CC23" s="51"/>
      <c r="CD23" s="51"/>
      <c r="CE23" s="51"/>
      <c r="CF23" s="197"/>
      <c r="CG23" s="51"/>
      <c r="CH23" s="51"/>
      <c r="CI23" s="51"/>
    </row>
    <row r="24" spans="2:96" x14ac:dyDescent="0.45">
      <c r="B24" s="10" t="s">
        <v>18</v>
      </c>
      <c r="C24" s="69">
        <v>195</v>
      </c>
      <c r="D24" s="69">
        <v>215</v>
      </c>
      <c r="E24" s="69">
        <v>230</v>
      </c>
      <c r="F24" s="69">
        <v>225</v>
      </c>
      <c r="G24" s="69">
        <v>215</v>
      </c>
      <c r="H24" s="69">
        <v>215</v>
      </c>
      <c r="I24" s="69">
        <v>219.86631505225523</v>
      </c>
      <c r="J24" s="69">
        <v>116.87832705964887</v>
      </c>
      <c r="K24" s="68">
        <f t="shared" si="27"/>
        <v>2.2634023498861542E-2</v>
      </c>
      <c r="L24" s="68">
        <f t="shared" si="28"/>
        <v>-0.46841185275756952</v>
      </c>
      <c r="M24" s="190"/>
      <c r="N24" s="82">
        <v>60</v>
      </c>
      <c r="O24" s="82">
        <v>50</v>
      </c>
      <c r="P24" s="82">
        <v>65</v>
      </c>
      <c r="Q24" s="82">
        <v>55</v>
      </c>
      <c r="R24" s="82">
        <v>60</v>
      </c>
      <c r="S24" s="82">
        <v>50</v>
      </c>
      <c r="T24" s="82">
        <v>50</v>
      </c>
      <c r="U24" s="82">
        <v>55</v>
      </c>
      <c r="V24" s="82">
        <v>70</v>
      </c>
      <c r="W24" s="82">
        <v>50</v>
      </c>
      <c r="X24" s="82">
        <v>55</v>
      </c>
      <c r="Y24" s="82">
        <v>50</v>
      </c>
      <c r="Z24" s="82">
        <v>60</v>
      </c>
      <c r="AA24" s="82">
        <v>50</v>
      </c>
      <c r="AB24" s="82">
        <v>50</v>
      </c>
      <c r="AC24" s="82">
        <v>50</v>
      </c>
      <c r="AD24" s="82">
        <v>60</v>
      </c>
      <c r="AE24" s="82">
        <v>50</v>
      </c>
      <c r="AF24" s="82">
        <v>32.97982486076986</v>
      </c>
      <c r="AG24" s="82">
        <v>81.348657950293543</v>
      </c>
      <c r="AH24" s="82">
        <v>42.752840759302174</v>
      </c>
      <c r="AI24" s="82">
        <v>62.784991481889669</v>
      </c>
      <c r="AJ24" s="188"/>
      <c r="AK24" s="82">
        <f>D24-AL24</f>
        <v>105</v>
      </c>
      <c r="AL24" s="82">
        <f>SUM(N24:O24)</f>
        <v>110</v>
      </c>
      <c r="AM24" s="82">
        <f>SUM(P24:Q24)</f>
        <v>120</v>
      </c>
      <c r="AN24" s="82">
        <f>SUM(R24:S24)</f>
        <v>110</v>
      </c>
      <c r="AO24" s="82">
        <f>SUM(T24:U24)</f>
        <v>105</v>
      </c>
      <c r="AP24" s="82">
        <f>SUM(V24:W24)</f>
        <v>120</v>
      </c>
      <c r="AQ24" s="82">
        <f>SUM(X24:Y24)</f>
        <v>105</v>
      </c>
      <c r="AR24" s="82">
        <f>SUM(Z24:AA24)</f>
        <v>110</v>
      </c>
      <c r="AS24" s="82">
        <f>SUM(AB24:AC24)</f>
        <v>100</v>
      </c>
      <c r="AT24" s="82">
        <f>SUM(AD24:AE24)</f>
        <v>110</v>
      </c>
      <c r="AU24" s="82">
        <f t="shared" si="23"/>
        <v>114.3284828110634</v>
      </c>
      <c r="AV24" s="82">
        <f t="shared" si="24"/>
        <v>105.53783224119184</v>
      </c>
      <c r="AX24" s="10" t="s">
        <v>18</v>
      </c>
      <c r="AY24" s="13">
        <f t="shared" si="58"/>
        <v>195</v>
      </c>
      <c r="AZ24" s="13">
        <f t="shared" si="58"/>
        <v>215</v>
      </c>
      <c r="BA24" s="13">
        <f t="shared" si="58"/>
        <v>230</v>
      </c>
      <c r="BB24" s="13">
        <f t="shared" si="58"/>
        <v>225</v>
      </c>
      <c r="BC24" s="13">
        <f t="shared" si="58"/>
        <v>215</v>
      </c>
      <c r="BD24" s="13">
        <f t="shared" si="58"/>
        <v>215</v>
      </c>
      <c r="BE24" s="13">
        <f t="shared" si="58"/>
        <v>219.86631505225523</v>
      </c>
      <c r="BF24" s="13"/>
      <c r="BG24" s="155"/>
      <c r="BH24" s="26"/>
      <c r="BI24" s="27"/>
      <c r="BJ24" s="51"/>
      <c r="BK24" s="51"/>
      <c r="BL24" s="51"/>
      <c r="BM24" s="51"/>
      <c r="BN24" s="51"/>
      <c r="BO24" s="51"/>
      <c r="BP24" s="51"/>
      <c r="BQ24" s="51"/>
      <c r="BR24" s="51"/>
      <c r="BS24" s="51"/>
      <c r="BT24" s="51"/>
      <c r="BU24" s="51"/>
      <c r="BV24" s="51"/>
      <c r="BW24" s="51"/>
      <c r="BX24" s="51"/>
      <c r="BY24" s="51"/>
      <c r="BZ24" s="51"/>
      <c r="CA24" s="51"/>
      <c r="CB24" s="51"/>
      <c r="CC24" s="51"/>
      <c r="CD24" s="51"/>
      <c r="CE24" s="51"/>
      <c r="CF24" s="193"/>
      <c r="CG24" s="51"/>
      <c r="CH24" s="51"/>
      <c r="CI24" s="51"/>
    </row>
    <row r="25" spans="2:96" x14ac:dyDescent="0.45">
      <c r="B25" s="52" t="s">
        <v>19</v>
      </c>
      <c r="C25" s="83">
        <v>165</v>
      </c>
      <c r="D25" s="83">
        <v>155</v>
      </c>
      <c r="E25" s="83">
        <v>140</v>
      </c>
      <c r="F25" s="83">
        <v>160</v>
      </c>
      <c r="G25" s="83">
        <v>170</v>
      </c>
      <c r="H25" s="83">
        <v>180</v>
      </c>
      <c r="I25" s="83">
        <v>203.82438134826262</v>
      </c>
      <c r="J25" s="83">
        <v>203.6246581851056</v>
      </c>
      <c r="K25" s="71">
        <f t="shared" si="27"/>
        <v>0.13235767415701455</v>
      </c>
      <c r="L25" s="71">
        <f t="shared" si="28"/>
        <v>-9.7987866729133937E-4</v>
      </c>
      <c r="M25" s="190"/>
      <c r="N25" s="84">
        <v>40</v>
      </c>
      <c r="O25" s="84">
        <v>40</v>
      </c>
      <c r="P25" s="84">
        <v>35</v>
      </c>
      <c r="Q25" s="84">
        <v>35</v>
      </c>
      <c r="R25" s="84">
        <v>35</v>
      </c>
      <c r="S25" s="84">
        <v>35</v>
      </c>
      <c r="T25" s="84">
        <v>40</v>
      </c>
      <c r="U25" s="84">
        <v>40</v>
      </c>
      <c r="V25" s="84">
        <v>40</v>
      </c>
      <c r="W25" s="84">
        <v>40</v>
      </c>
      <c r="X25" s="84">
        <v>40</v>
      </c>
      <c r="Y25" s="84">
        <v>45</v>
      </c>
      <c r="Z25" s="84">
        <v>45</v>
      </c>
      <c r="AA25" s="84">
        <v>45</v>
      </c>
      <c r="AB25" s="84">
        <v>45</v>
      </c>
      <c r="AC25" s="84">
        <v>45</v>
      </c>
      <c r="AD25" s="84">
        <v>45</v>
      </c>
      <c r="AE25" s="84">
        <v>45</v>
      </c>
      <c r="AF25" s="84">
        <v>48.695042186562759</v>
      </c>
      <c r="AG25" s="84">
        <v>48.695042186562759</v>
      </c>
      <c r="AH25" s="84">
        <v>48.695042186562759</v>
      </c>
      <c r="AI25" s="84">
        <v>57.739254788574357</v>
      </c>
      <c r="AJ25" s="185"/>
      <c r="AK25" s="84">
        <f>D25-AL25</f>
        <v>75</v>
      </c>
      <c r="AL25" s="84">
        <f>SUM(N25:O25)</f>
        <v>80</v>
      </c>
      <c r="AM25" s="84">
        <f>SUM(P25:Q25)</f>
        <v>70</v>
      </c>
      <c r="AN25" s="84">
        <f>SUM(R25:S25)</f>
        <v>70</v>
      </c>
      <c r="AO25" s="84">
        <f>SUM(T25:U25)</f>
        <v>80</v>
      </c>
      <c r="AP25" s="84">
        <f>SUM(V25:W25)</f>
        <v>80</v>
      </c>
      <c r="AQ25" s="84">
        <f>SUM(X25:Y25)</f>
        <v>85</v>
      </c>
      <c r="AR25" s="84">
        <f>SUM(Z25:AA25)</f>
        <v>90</v>
      </c>
      <c r="AS25" s="84">
        <f>SUM(AB25:AC25)</f>
        <v>90</v>
      </c>
      <c r="AT25" s="84">
        <f>SUM(AD25:AE25)</f>
        <v>90</v>
      </c>
      <c r="AU25" s="84">
        <f t="shared" si="23"/>
        <v>97.390084373125518</v>
      </c>
      <c r="AV25" s="84">
        <f t="shared" si="24"/>
        <v>106.43429697513712</v>
      </c>
      <c r="AX25" s="52" t="s">
        <v>19</v>
      </c>
      <c r="AY25" s="54">
        <f t="shared" si="58"/>
        <v>165</v>
      </c>
      <c r="AZ25" s="54">
        <f t="shared" si="58"/>
        <v>155</v>
      </c>
      <c r="BA25" s="54">
        <f t="shared" si="58"/>
        <v>140</v>
      </c>
      <c r="BB25" s="54">
        <f t="shared" si="58"/>
        <v>160</v>
      </c>
      <c r="BC25" s="54">
        <f t="shared" si="58"/>
        <v>170</v>
      </c>
      <c r="BD25" s="54">
        <f t="shared" si="58"/>
        <v>180</v>
      </c>
      <c r="BE25" s="54">
        <f t="shared" si="58"/>
        <v>203.82438134826262</v>
      </c>
      <c r="BF25" s="54"/>
      <c r="BG25" s="156"/>
      <c r="BH25" s="30"/>
      <c r="BI25" s="27"/>
      <c r="BJ25" s="53"/>
      <c r="BK25" s="53"/>
      <c r="BL25" s="53"/>
      <c r="BM25" s="53"/>
      <c r="BN25" s="53"/>
      <c r="BO25" s="53"/>
      <c r="BP25" s="53"/>
      <c r="BQ25" s="53"/>
      <c r="BR25" s="53"/>
      <c r="BS25" s="53"/>
      <c r="BT25" s="53"/>
      <c r="BU25" s="53"/>
      <c r="BV25" s="53"/>
      <c r="BW25" s="53"/>
      <c r="BX25" s="53"/>
      <c r="BY25" s="53"/>
      <c r="BZ25" s="53"/>
      <c r="CA25" s="53"/>
      <c r="CB25" s="53"/>
      <c r="CC25" s="53"/>
      <c r="CD25" s="53"/>
      <c r="CE25" s="53"/>
      <c r="CF25" s="195"/>
      <c r="CG25" s="53"/>
      <c r="CH25" s="53"/>
      <c r="CI25" s="53"/>
      <c r="CJ25" s="53"/>
      <c r="CK25" s="53"/>
      <c r="CL25" s="53"/>
      <c r="CM25" s="53"/>
      <c r="CN25" s="53"/>
      <c r="CO25" s="53"/>
      <c r="CP25" s="53"/>
      <c r="CQ25" s="53"/>
      <c r="CR25" s="53"/>
    </row>
    <row r="26" spans="2:96" x14ac:dyDescent="0.45">
      <c r="B26" s="20" t="s">
        <v>13</v>
      </c>
      <c r="C26" s="80">
        <f>SUM(C27:C31)</f>
        <v>50</v>
      </c>
      <c r="D26" s="80">
        <f t="shared" ref="D26:I26" si="59">SUM(D27:D31)</f>
        <v>65</v>
      </c>
      <c r="E26" s="80">
        <f t="shared" si="59"/>
        <v>205</v>
      </c>
      <c r="F26" s="80">
        <f t="shared" si="59"/>
        <v>215</v>
      </c>
      <c r="G26" s="80">
        <f t="shared" si="59"/>
        <v>100</v>
      </c>
      <c r="H26" s="80">
        <f t="shared" si="59"/>
        <v>235</v>
      </c>
      <c r="I26" s="80">
        <f t="shared" si="59"/>
        <v>218.82799632930983</v>
      </c>
      <c r="J26" s="80">
        <f t="shared" ref="J26" si="60">SUM(J27:J31)</f>
        <v>186.23249250152099</v>
      </c>
      <c r="K26" s="85">
        <f t="shared" si="27"/>
        <v>-6.8817036896553926E-2</v>
      </c>
      <c r="L26" s="85">
        <f t="shared" si="28"/>
        <v>-0.14895490693401275</v>
      </c>
      <c r="M26" s="190"/>
      <c r="N26" s="80">
        <f t="shared" ref="N26:AI26" si="61">SUM(N27:N31)</f>
        <v>15</v>
      </c>
      <c r="O26" s="80">
        <f t="shared" si="61"/>
        <v>15</v>
      </c>
      <c r="P26" s="80">
        <f t="shared" si="61"/>
        <v>55</v>
      </c>
      <c r="Q26" s="80">
        <f t="shared" si="61"/>
        <v>50</v>
      </c>
      <c r="R26" s="80">
        <f t="shared" si="61"/>
        <v>50</v>
      </c>
      <c r="S26" s="50">
        <f t="shared" si="61"/>
        <v>50</v>
      </c>
      <c r="T26" s="50">
        <f t="shared" si="61"/>
        <v>55</v>
      </c>
      <c r="U26" s="50">
        <f t="shared" si="61"/>
        <v>60</v>
      </c>
      <c r="V26" s="50">
        <f t="shared" si="61"/>
        <v>55</v>
      </c>
      <c r="W26" s="50">
        <f t="shared" si="61"/>
        <v>55</v>
      </c>
      <c r="X26" s="50">
        <f t="shared" si="61"/>
        <v>35</v>
      </c>
      <c r="Y26" s="50">
        <f t="shared" si="61"/>
        <v>15</v>
      </c>
      <c r="Z26" s="50">
        <f t="shared" si="61"/>
        <v>25</v>
      </c>
      <c r="AA26" s="50">
        <f t="shared" si="61"/>
        <v>25</v>
      </c>
      <c r="AB26" s="50">
        <f t="shared" si="61"/>
        <v>55</v>
      </c>
      <c r="AC26" s="50">
        <f t="shared" si="61"/>
        <v>55</v>
      </c>
      <c r="AD26" s="50">
        <f t="shared" si="61"/>
        <v>55</v>
      </c>
      <c r="AE26" s="50">
        <f t="shared" si="61"/>
        <v>55</v>
      </c>
      <c r="AF26" s="50">
        <f t="shared" si="61"/>
        <v>54.706999082327457</v>
      </c>
      <c r="AG26" s="50">
        <f t="shared" si="61"/>
        <v>54.706999082327457</v>
      </c>
      <c r="AH26" s="50">
        <f t="shared" si="61"/>
        <v>54.706999082327457</v>
      </c>
      <c r="AI26" s="50">
        <f t="shared" si="61"/>
        <v>54.706999082327457</v>
      </c>
      <c r="AJ26" s="186"/>
      <c r="AK26" s="80">
        <f t="shared" ref="AK26:AM26" si="62">SUM(AK27:AK31)</f>
        <v>35</v>
      </c>
      <c r="AL26" s="80">
        <f t="shared" si="62"/>
        <v>30</v>
      </c>
      <c r="AM26" s="80">
        <f t="shared" si="62"/>
        <v>105</v>
      </c>
      <c r="AN26" s="80">
        <f>SUM(AN27:AN31)</f>
        <v>100</v>
      </c>
      <c r="AO26" s="80">
        <f>SUM(AO27:AO31)</f>
        <v>115</v>
      </c>
      <c r="AP26" s="80">
        <f t="shared" ref="AP26:AS26" si="63">SUM(AP27:AP31)</f>
        <v>110</v>
      </c>
      <c r="AQ26" s="80">
        <f t="shared" si="63"/>
        <v>50</v>
      </c>
      <c r="AR26" s="80">
        <f t="shared" si="63"/>
        <v>50</v>
      </c>
      <c r="AS26" s="80">
        <f t="shared" si="63"/>
        <v>110</v>
      </c>
      <c r="AT26" s="80">
        <f>SUM(AT27:AT31)</f>
        <v>110</v>
      </c>
      <c r="AU26" s="80">
        <f t="shared" si="23"/>
        <v>109.41399816465491</v>
      </c>
      <c r="AV26" s="80">
        <f t="shared" si="24"/>
        <v>109.41399816465491</v>
      </c>
      <c r="AX26" s="20" t="s">
        <v>13</v>
      </c>
      <c r="AY26" s="50">
        <f t="shared" si="58"/>
        <v>50</v>
      </c>
      <c r="AZ26" s="50">
        <f t="shared" si="58"/>
        <v>65</v>
      </c>
      <c r="BA26" s="50">
        <f t="shared" si="58"/>
        <v>205</v>
      </c>
      <c r="BB26" s="50">
        <f t="shared" si="58"/>
        <v>215</v>
      </c>
      <c r="BC26" s="50">
        <f t="shared" si="58"/>
        <v>100</v>
      </c>
      <c r="BD26" s="50">
        <f t="shared" si="58"/>
        <v>235</v>
      </c>
      <c r="BE26" s="50">
        <f t="shared" si="58"/>
        <v>218.82799632930983</v>
      </c>
      <c r="BF26" s="50">
        <f>J26</f>
        <v>186.23249250152099</v>
      </c>
      <c r="BG26" s="192">
        <f t="shared" si="38"/>
        <v>-6.8817036896553926E-2</v>
      </c>
      <c r="BH26" s="192">
        <f>L26</f>
        <v>-0.14895490693401275</v>
      </c>
      <c r="BI26" s="198"/>
      <c r="BJ26" s="50">
        <f t="shared" ref="BJ26:CE26" si="64">N26</f>
        <v>15</v>
      </c>
      <c r="BK26" s="50">
        <f t="shared" si="64"/>
        <v>15</v>
      </c>
      <c r="BL26" s="50">
        <f t="shared" si="64"/>
        <v>55</v>
      </c>
      <c r="BM26" s="50">
        <f t="shared" si="64"/>
        <v>50</v>
      </c>
      <c r="BN26" s="50">
        <f t="shared" si="64"/>
        <v>50</v>
      </c>
      <c r="BO26" s="50">
        <f t="shared" si="64"/>
        <v>50</v>
      </c>
      <c r="BP26" s="50">
        <f t="shared" si="64"/>
        <v>55</v>
      </c>
      <c r="BQ26" s="50">
        <f t="shared" si="64"/>
        <v>60</v>
      </c>
      <c r="BR26" s="50">
        <f t="shared" si="64"/>
        <v>55</v>
      </c>
      <c r="BS26" s="50">
        <f t="shared" si="64"/>
        <v>55</v>
      </c>
      <c r="BT26" s="50">
        <f t="shared" si="64"/>
        <v>35</v>
      </c>
      <c r="BU26" s="50">
        <f t="shared" si="64"/>
        <v>15</v>
      </c>
      <c r="BV26" s="50">
        <f t="shared" si="64"/>
        <v>25</v>
      </c>
      <c r="BW26" s="50">
        <f t="shared" si="64"/>
        <v>25</v>
      </c>
      <c r="BX26" s="50">
        <f t="shared" si="64"/>
        <v>55</v>
      </c>
      <c r="BY26" s="50">
        <f t="shared" si="64"/>
        <v>55</v>
      </c>
      <c r="BZ26" s="50">
        <f t="shared" si="64"/>
        <v>55</v>
      </c>
      <c r="CA26" s="50">
        <f t="shared" si="64"/>
        <v>55</v>
      </c>
      <c r="CB26" s="50">
        <f t="shared" si="64"/>
        <v>54.706999082327457</v>
      </c>
      <c r="CC26" s="50">
        <f t="shared" si="64"/>
        <v>54.706999082327457</v>
      </c>
      <c r="CD26" s="50">
        <f t="shared" si="64"/>
        <v>54.706999082327457</v>
      </c>
      <c r="CE26" s="50">
        <f t="shared" si="64"/>
        <v>54.706999082327457</v>
      </c>
      <c r="CF26" s="8"/>
      <c r="CG26" s="50">
        <f t="shared" ref="CG26:CR26" si="65">AK26</f>
        <v>35</v>
      </c>
      <c r="CH26" s="50">
        <f t="shared" si="65"/>
        <v>30</v>
      </c>
      <c r="CI26" s="50">
        <f t="shared" si="65"/>
        <v>105</v>
      </c>
      <c r="CJ26" s="50">
        <f t="shared" si="65"/>
        <v>100</v>
      </c>
      <c r="CK26" s="50">
        <f t="shared" si="65"/>
        <v>115</v>
      </c>
      <c r="CL26" s="50">
        <f t="shared" si="65"/>
        <v>110</v>
      </c>
      <c r="CM26" s="50">
        <f t="shared" si="65"/>
        <v>50</v>
      </c>
      <c r="CN26" s="50">
        <f t="shared" si="65"/>
        <v>50</v>
      </c>
      <c r="CO26" s="50">
        <f t="shared" si="65"/>
        <v>110</v>
      </c>
      <c r="CP26" s="50">
        <f t="shared" si="65"/>
        <v>110</v>
      </c>
      <c r="CQ26" s="50">
        <f t="shared" si="65"/>
        <v>109.41399816465491</v>
      </c>
      <c r="CR26" s="50">
        <f t="shared" si="65"/>
        <v>109.41399816465491</v>
      </c>
    </row>
    <row r="27" spans="2:96" s="15" customFormat="1" ht="13.5" x14ac:dyDescent="0.35">
      <c r="B27" s="10" t="s">
        <v>15</v>
      </c>
      <c r="C27" s="69">
        <v>40</v>
      </c>
      <c r="D27" s="69">
        <v>25</v>
      </c>
      <c r="E27" s="69">
        <v>-25</v>
      </c>
      <c r="F27" s="69">
        <v>90</v>
      </c>
      <c r="G27" s="69">
        <v>55</v>
      </c>
      <c r="H27" s="69">
        <v>55</v>
      </c>
      <c r="I27" s="69">
        <v>29.756842744181988</v>
      </c>
      <c r="J27" s="69">
        <v>58</v>
      </c>
      <c r="K27" s="68">
        <f t="shared" si="27"/>
        <v>-0.45896649556032748</v>
      </c>
      <c r="L27" s="68">
        <f t="shared" si="28"/>
        <v>0.94913151568608778</v>
      </c>
      <c r="M27" s="190"/>
      <c r="N27" s="82">
        <v>5</v>
      </c>
      <c r="O27" s="82">
        <v>5</v>
      </c>
      <c r="P27" s="82">
        <v>-5</v>
      </c>
      <c r="Q27" s="82">
        <v>-5</v>
      </c>
      <c r="R27" s="82">
        <v>-5</v>
      </c>
      <c r="S27" s="82">
        <v>-5</v>
      </c>
      <c r="T27" s="82">
        <v>20</v>
      </c>
      <c r="U27" s="82">
        <v>25</v>
      </c>
      <c r="V27" s="82">
        <v>20</v>
      </c>
      <c r="W27" s="82">
        <v>20</v>
      </c>
      <c r="X27" s="82">
        <v>15</v>
      </c>
      <c r="Y27" s="82">
        <v>15</v>
      </c>
      <c r="Z27" s="82">
        <v>15</v>
      </c>
      <c r="AA27" s="82">
        <v>15</v>
      </c>
      <c r="AB27" s="82">
        <v>15</v>
      </c>
      <c r="AC27" s="82">
        <v>15</v>
      </c>
      <c r="AD27" s="82">
        <v>15</v>
      </c>
      <c r="AE27" s="82">
        <v>15</v>
      </c>
      <c r="AF27" s="82">
        <v>7.439210686045497</v>
      </c>
      <c r="AG27" s="82">
        <v>7.439210686045497</v>
      </c>
      <c r="AH27" s="82">
        <v>7.439210686045497</v>
      </c>
      <c r="AI27" s="82">
        <v>7.439210686045497</v>
      </c>
      <c r="AJ27" s="77"/>
      <c r="AK27" s="82">
        <f>D27-AL27</f>
        <v>15</v>
      </c>
      <c r="AL27" s="82">
        <f>SUM(N27:O27)</f>
        <v>10</v>
      </c>
      <c r="AM27" s="82">
        <f>SUM(P27:Q27)</f>
        <v>-10</v>
      </c>
      <c r="AN27" s="185">
        <f>SUM(R27:S27)</f>
        <v>-10</v>
      </c>
      <c r="AO27" s="82">
        <f>SUM(T27:U27)</f>
        <v>45</v>
      </c>
      <c r="AP27" s="82">
        <f>SUM(V27:W27)</f>
        <v>40</v>
      </c>
      <c r="AQ27" s="82">
        <f>SUM(X27:Y27)</f>
        <v>30</v>
      </c>
      <c r="AR27" s="82">
        <f>SUM(Z27:AA27)</f>
        <v>30</v>
      </c>
      <c r="AS27" s="82">
        <f>SUM(AB27:AC27)</f>
        <v>30</v>
      </c>
      <c r="AT27" s="82">
        <f>SUM(AD27:AE27)</f>
        <v>30</v>
      </c>
      <c r="AU27" s="82">
        <f t="shared" si="23"/>
        <v>14.878421372090994</v>
      </c>
      <c r="AV27" s="82">
        <f t="shared" si="24"/>
        <v>14.878421372090994</v>
      </c>
      <c r="AW27" s="64"/>
      <c r="AX27" s="10" t="s">
        <v>15</v>
      </c>
      <c r="AY27" s="13">
        <f t="shared" si="58"/>
        <v>40</v>
      </c>
      <c r="AZ27" s="13">
        <f t="shared" si="58"/>
        <v>25</v>
      </c>
      <c r="BA27" s="13">
        <f t="shared" si="58"/>
        <v>-25</v>
      </c>
      <c r="BB27" s="13">
        <f t="shared" si="58"/>
        <v>90</v>
      </c>
      <c r="BC27" s="13">
        <f t="shared" si="58"/>
        <v>55</v>
      </c>
      <c r="BD27" s="13">
        <f t="shared" si="58"/>
        <v>55</v>
      </c>
      <c r="BE27" s="13">
        <f t="shared" si="58"/>
        <v>29.756842744181988</v>
      </c>
      <c r="BF27" s="13"/>
      <c r="BG27" s="155"/>
      <c r="BH27" s="26"/>
      <c r="BI27" s="196"/>
      <c r="BJ27" s="51"/>
      <c r="BK27" s="51"/>
      <c r="BL27" s="51"/>
      <c r="BM27" s="51"/>
      <c r="BN27" s="51"/>
      <c r="BO27" s="51"/>
      <c r="BP27" s="51"/>
      <c r="BQ27" s="51"/>
      <c r="BR27" s="51"/>
      <c r="BS27" s="51"/>
      <c r="BT27" s="51"/>
      <c r="BU27" s="51"/>
      <c r="BV27" s="51"/>
      <c r="BW27" s="51"/>
      <c r="BX27" s="51"/>
      <c r="BY27" s="51"/>
      <c r="BZ27" s="51"/>
      <c r="CA27" s="51"/>
      <c r="CB27" s="51"/>
      <c r="CC27" s="51"/>
      <c r="CD27" s="51"/>
      <c r="CE27" s="51"/>
      <c r="CF27" s="39"/>
      <c r="CG27" s="13"/>
      <c r="CH27" s="13"/>
      <c r="CI27" s="13"/>
    </row>
    <row r="28" spans="2:96" s="15" customFormat="1" ht="13.5" x14ac:dyDescent="0.35">
      <c r="B28" s="10" t="s">
        <v>16</v>
      </c>
      <c r="C28" s="69">
        <v>-45</v>
      </c>
      <c r="D28" s="69">
        <v>-15</v>
      </c>
      <c r="E28" s="69">
        <v>70</v>
      </c>
      <c r="F28" s="69">
        <v>10</v>
      </c>
      <c r="G28" s="69">
        <v>5</v>
      </c>
      <c r="H28" s="69">
        <v>20</v>
      </c>
      <c r="I28" s="69">
        <v>13.816563051472052</v>
      </c>
      <c r="J28" s="69">
        <v>27</v>
      </c>
      <c r="K28" s="68">
        <f t="shared" si="27"/>
        <v>-0.30917184742639742</v>
      </c>
      <c r="L28" s="68">
        <f t="shared" si="28"/>
        <v>0.95417629546613991</v>
      </c>
      <c r="M28" s="190"/>
      <c r="N28" s="82">
        <v>-5</v>
      </c>
      <c r="O28" s="82">
        <v>-5</v>
      </c>
      <c r="P28" s="82">
        <v>20</v>
      </c>
      <c r="Q28" s="82">
        <v>20</v>
      </c>
      <c r="R28" s="82">
        <v>20</v>
      </c>
      <c r="S28" s="82">
        <v>20</v>
      </c>
      <c r="T28" s="82">
        <v>5</v>
      </c>
      <c r="U28" s="82">
        <v>5</v>
      </c>
      <c r="V28" s="82">
        <v>5</v>
      </c>
      <c r="W28" s="82">
        <v>5</v>
      </c>
      <c r="X28" s="82">
        <v>0</v>
      </c>
      <c r="Y28" s="82">
        <v>0</v>
      </c>
      <c r="Z28" s="82">
        <v>0</v>
      </c>
      <c r="AA28" s="82">
        <v>0</v>
      </c>
      <c r="AB28" s="82">
        <v>5</v>
      </c>
      <c r="AC28" s="82">
        <v>5</v>
      </c>
      <c r="AD28" s="82">
        <v>5</v>
      </c>
      <c r="AE28" s="82">
        <v>5</v>
      </c>
      <c r="AF28" s="82">
        <v>3.454140762868013</v>
      </c>
      <c r="AG28" s="82">
        <v>3.454140762868013</v>
      </c>
      <c r="AH28" s="82">
        <v>3.454140762868013</v>
      </c>
      <c r="AI28" s="82">
        <v>3.454140762868013</v>
      </c>
      <c r="AJ28" s="77"/>
      <c r="AK28" s="82">
        <f>D28-AL28</f>
        <v>-5</v>
      </c>
      <c r="AL28" s="82">
        <f>SUM(N28:O28)</f>
        <v>-10</v>
      </c>
      <c r="AM28" s="82">
        <f>SUM(P28:Q28)</f>
        <v>40</v>
      </c>
      <c r="AN28" s="82">
        <f>SUM(R28:S28)</f>
        <v>40</v>
      </c>
      <c r="AO28" s="82">
        <f>SUM(T28:U28)</f>
        <v>10</v>
      </c>
      <c r="AP28" s="82">
        <f>SUM(V28:W28)</f>
        <v>10</v>
      </c>
      <c r="AQ28" s="82">
        <f>SUM(X28:Y28)</f>
        <v>0</v>
      </c>
      <c r="AR28" s="82">
        <f>SUM(Z28:AA28)</f>
        <v>0</v>
      </c>
      <c r="AS28" s="82">
        <f>SUM(AB28:AC28)</f>
        <v>10</v>
      </c>
      <c r="AT28" s="82">
        <f>SUM(AD28:AE28)</f>
        <v>10</v>
      </c>
      <c r="AU28" s="82">
        <f t="shared" si="23"/>
        <v>6.9082815257360259</v>
      </c>
      <c r="AV28" s="82">
        <f t="shared" si="24"/>
        <v>6.9082815257360259</v>
      </c>
      <c r="AW28" s="64"/>
      <c r="AX28" s="10" t="s">
        <v>16</v>
      </c>
      <c r="AY28" s="13">
        <f t="shared" si="58"/>
        <v>-45</v>
      </c>
      <c r="AZ28" s="13">
        <f t="shared" si="58"/>
        <v>-15</v>
      </c>
      <c r="BA28" s="13">
        <f t="shared" si="58"/>
        <v>70</v>
      </c>
      <c r="BB28" s="13">
        <f t="shared" si="58"/>
        <v>10</v>
      </c>
      <c r="BC28" s="13">
        <f t="shared" si="58"/>
        <v>5</v>
      </c>
      <c r="BD28" s="13">
        <f t="shared" si="58"/>
        <v>20</v>
      </c>
      <c r="BE28" s="13">
        <f t="shared" si="58"/>
        <v>13.816563051472052</v>
      </c>
      <c r="BF28" s="13"/>
      <c r="BG28" s="155"/>
      <c r="BH28" s="26"/>
      <c r="BI28" s="196"/>
      <c r="BJ28" s="51"/>
      <c r="BK28" s="51"/>
      <c r="BL28" s="51"/>
      <c r="BM28" s="51"/>
      <c r="BN28" s="51"/>
      <c r="BO28" s="51"/>
      <c r="BP28" s="51"/>
      <c r="BQ28" s="51"/>
      <c r="BR28" s="51"/>
      <c r="BS28" s="51"/>
      <c r="BT28" s="51"/>
      <c r="BU28" s="51"/>
      <c r="BV28" s="51"/>
      <c r="BW28" s="51"/>
      <c r="BX28" s="51"/>
      <c r="BY28" s="51"/>
      <c r="BZ28" s="51"/>
      <c r="CA28" s="51"/>
      <c r="CB28" s="51"/>
      <c r="CC28" s="51"/>
      <c r="CD28" s="51"/>
      <c r="CE28" s="51"/>
      <c r="CF28" s="39"/>
      <c r="CG28" s="13"/>
      <c r="CH28" s="13"/>
      <c r="CI28" s="13"/>
    </row>
    <row r="29" spans="2:96" s="15" customFormat="1" ht="13.5" x14ac:dyDescent="0.35">
      <c r="B29" s="10" t="s">
        <v>17</v>
      </c>
      <c r="C29" s="69">
        <v>10</v>
      </c>
      <c r="D29" s="69">
        <v>-35</v>
      </c>
      <c r="E29" s="69">
        <v>5</v>
      </c>
      <c r="F29" s="69">
        <v>0</v>
      </c>
      <c r="G29" s="69">
        <v>-40</v>
      </c>
      <c r="H29" s="69">
        <v>5</v>
      </c>
      <c r="I29" s="69">
        <v>6.5179416857432164</v>
      </c>
      <c r="J29" s="69">
        <v>6.5179416857432164</v>
      </c>
      <c r="K29" s="68">
        <f t="shared" si="27"/>
        <v>0.30358833714864331</v>
      </c>
      <c r="L29" s="68">
        <f t="shared" si="28"/>
        <v>0</v>
      </c>
      <c r="M29" s="190"/>
      <c r="N29" s="82">
        <v>-10</v>
      </c>
      <c r="O29" s="82">
        <v>-10</v>
      </c>
      <c r="P29" s="82">
        <v>0</v>
      </c>
      <c r="Q29" s="82">
        <v>0</v>
      </c>
      <c r="R29" s="82">
        <v>0</v>
      </c>
      <c r="S29" s="82">
        <v>0</v>
      </c>
      <c r="T29" s="82">
        <v>0</v>
      </c>
      <c r="U29" s="82">
        <v>0</v>
      </c>
      <c r="V29" s="82">
        <v>0</v>
      </c>
      <c r="W29" s="82">
        <v>0</v>
      </c>
      <c r="X29" s="82">
        <v>0</v>
      </c>
      <c r="Y29" s="82">
        <v>-20</v>
      </c>
      <c r="Z29" s="82">
        <v>-10</v>
      </c>
      <c r="AA29" s="82">
        <v>-10</v>
      </c>
      <c r="AB29" s="82">
        <v>0</v>
      </c>
      <c r="AC29" s="82">
        <v>0</v>
      </c>
      <c r="AD29" s="82">
        <v>0</v>
      </c>
      <c r="AE29" s="82">
        <v>0</v>
      </c>
      <c r="AF29" s="82">
        <v>1.6294854214358041</v>
      </c>
      <c r="AG29" s="82">
        <v>1.6294854214358041</v>
      </c>
      <c r="AH29" s="82">
        <v>1.6294854214358041</v>
      </c>
      <c r="AI29" s="82">
        <v>1.6294854214358041</v>
      </c>
      <c r="AJ29" s="77"/>
      <c r="AK29" s="82">
        <f>D29-AL29</f>
        <v>-15</v>
      </c>
      <c r="AL29" s="82">
        <f>SUM(N29:O29)</f>
        <v>-20</v>
      </c>
      <c r="AM29" s="82">
        <f>SUM(P29:Q29)</f>
        <v>0</v>
      </c>
      <c r="AN29" s="82">
        <f>SUM(R29:S29)</f>
        <v>0</v>
      </c>
      <c r="AO29" s="82">
        <f>SUM(T29:U29)</f>
        <v>0</v>
      </c>
      <c r="AP29" s="82">
        <f>SUM(V29:W29)</f>
        <v>0</v>
      </c>
      <c r="AQ29" s="82">
        <f>SUM(X29:Y29)</f>
        <v>-20</v>
      </c>
      <c r="AR29" s="82">
        <f>SUM(Z29:AA29)</f>
        <v>-20</v>
      </c>
      <c r="AS29" s="82">
        <f>SUM(AB29:AC29)</f>
        <v>0</v>
      </c>
      <c r="AT29" s="82">
        <f>SUM(AD29:AE29)</f>
        <v>0</v>
      </c>
      <c r="AU29" s="82">
        <f t="shared" si="23"/>
        <v>3.2589708428716082</v>
      </c>
      <c r="AV29" s="82">
        <f t="shared" si="24"/>
        <v>3.2589708428716082</v>
      </c>
      <c r="AW29" s="64"/>
      <c r="AX29" s="10" t="s">
        <v>17</v>
      </c>
      <c r="AY29" s="13">
        <f t="shared" si="58"/>
        <v>10</v>
      </c>
      <c r="AZ29" s="13">
        <f t="shared" si="58"/>
        <v>-35</v>
      </c>
      <c r="BA29" s="13">
        <f t="shared" si="58"/>
        <v>5</v>
      </c>
      <c r="BB29" s="13">
        <f t="shared" si="58"/>
        <v>0</v>
      </c>
      <c r="BC29" s="13">
        <f t="shared" si="58"/>
        <v>-40</v>
      </c>
      <c r="BD29" s="13">
        <f t="shared" si="58"/>
        <v>5</v>
      </c>
      <c r="BE29" s="13">
        <f t="shared" si="58"/>
        <v>6.5179416857432164</v>
      </c>
      <c r="BF29" s="13"/>
      <c r="BG29" s="155"/>
      <c r="BH29" s="26"/>
      <c r="BI29" s="196"/>
      <c r="BJ29" s="51"/>
      <c r="BK29" s="51"/>
      <c r="BL29" s="51"/>
      <c r="BM29" s="51"/>
      <c r="BN29" s="51"/>
      <c r="BO29" s="51"/>
      <c r="BP29" s="51"/>
      <c r="BQ29" s="51"/>
      <c r="BR29" s="51"/>
      <c r="BS29" s="51"/>
      <c r="BT29" s="51"/>
      <c r="BU29" s="51"/>
      <c r="BV29" s="51"/>
      <c r="BW29" s="51"/>
      <c r="BX29" s="51"/>
      <c r="BY29" s="51"/>
      <c r="BZ29" s="51"/>
      <c r="CA29" s="51"/>
      <c r="CB29" s="51"/>
      <c r="CC29" s="51"/>
      <c r="CD29" s="51"/>
      <c r="CE29" s="51"/>
      <c r="CF29" s="39"/>
      <c r="CG29" s="13"/>
      <c r="CH29" s="13"/>
      <c r="CI29" s="13"/>
    </row>
    <row r="30" spans="2:96" x14ac:dyDescent="0.45">
      <c r="B30" s="10" t="s">
        <v>18</v>
      </c>
      <c r="C30" s="69">
        <v>80</v>
      </c>
      <c r="D30" s="69">
        <v>-5</v>
      </c>
      <c r="E30" s="69">
        <v>45</v>
      </c>
      <c r="F30" s="69">
        <v>80</v>
      </c>
      <c r="G30" s="69">
        <v>45</v>
      </c>
      <c r="H30" s="69">
        <v>10</v>
      </c>
      <c r="I30" s="69">
        <v>66.120736878098015</v>
      </c>
      <c r="J30" s="69">
        <v>21.006512832700146</v>
      </c>
      <c r="K30" s="68" t="str">
        <f t="shared" si="27"/>
        <v>&gt;300%</v>
      </c>
      <c r="L30" s="68">
        <f t="shared" si="28"/>
        <v>-0.68230068470912053</v>
      </c>
      <c r="M30" s="190"/>
      <c r="N30" s="82">
        <v>0</v>
      </c>
      <c r="O30" s="82">
        <v>0</v>
      </c>
      <c r="P30" s="82">
        <v>10</v>
      </c>
      <c r="Q30" s="82">
        <v>10</v>
      </c>
      <c r="R30" s="82">
        <v>10</v>
      </c>
      <c r="S30" s="82">
        <v>10</v>
      </c>
      <c r="T30" s="51">
        <v>20</v>
      </c>
      <c r="U30" s="51">
        <v>20</v>
      </c>
      <c r="V30" s="51">
        <v>20</v>
      </c>
      <c r="W30" s="51">
        <v>20</v>
      </c>
      <c r="X30" s="51">
        <v>10</v>
      </c>
      <c r="Y30" s="51">
        <v>10</v>
      </c>
      <c r="Z30" s="51">
        <v>10</v>
      </c>
      <c r="AA30" s="51">
        <v>10</v>
      </c>
      <c r="AB30" s="51">
        <v>0</v>
      </c>
      <c r="AC30" s="51">
        <v>0</v>
      </c>
      <c r="AD30" s="51">
        <v>0</v>
      </c>
      <c r="AE30" s="51">
        <v>0</v>
      </c>
      <c r="AF30" s="82">
        <v>16.530184219524504</v>
      </c>
      <c r="AG30" s="82">
        <v>16.530184219524504</v>
      </c>
      <c r="AH30" s="82">
        <v>16.530184219524504</v>
      </c>
      <c r="AI30" s="82">
        <v>16.530184219524504</v>
      </c>
      <c r="AJ30" s="65"/>
      <c r="AK30" s="82">
        <f>D30-AL30</f>
        <v>-5</v>
      </c>
      <c r="AL30" s="82">
        <f>SUM(N30:O30)</f>
        <v>0</v>
      </c>
      <c r="AM30" s="82">
        <f>SUM(P30:Q30)</f>
        <v>20</v>
      </c>
      <c r="AN30" s="82">
        <f>SUM(R30:S30)</f>
        <v>20</v>
      </c>
      <c r="AO30" s="82">
        <f>SUM(T30:U30)</f>
        <v>40</v>
      </c>
      <c r="AP30" s="82">
        <f>SUM(V30:W30)</f>
        <v>40</v>
      </c>
      <c r="AQ30" s="82">
        <f>SUM(X30:Y30)</f>
        <v>20</v>
      </c>
      <c r="AR30" s="82">
        <f>SUM(Z30:AA30)</f>
        <v>20</v>
      </c>
      <c r="AS30" s="82">
        <f>SUM(AB30:AC30)</f>
        <v>0</v>
      </c>
      <c r="AT30" s="82">
        <f>SUM(AD30:AE30)</f>
        <v>0</v>
      </c>
      <c r="AU30" s="82">
        <f t="shared" si="23"/>
        <v>33.060368439049007</v>
      </c>
      <c r="AV30" s="82">
        <f t="shared" si="24"/>
        <v>33.060368439049007</v>
      </c>
      <c r="AX30" s="10" t="s">
        <v>18</v>
      </c>
      <c r="AY30" s="13">
        <f t="shared" si="58"/>
        <v>80</v>
      </c>
      <c r="AZ30" s="13">
        <f t="shared" si="58"/>
        <v>-5</v>
      </c>
      <c r="BA30" s="13">
        <f t="shared" si="58"/>
        <v>45</v>
      </c>
      <c r="BB30" s="13">
        <f t="shared" si="58"/>
        <v>80</v>
      </c>
      <c r="BC30" s="13">
        <f t="shared" si="58"/>
        <v>45</v>
      </c>
      <c r="BD30" s="13">
        <f t="shared" si="58"/>
        <v>10</v>
      </c>
      <c r="BE30" s="13">
        <f t="shared" si="58"/>
        <v>66.120736878098015</v>
      </c>
      <c r="BF30" s="13"/>
      <c r="BG30" s="155"/>
      <c r="BH30" s="26"/>
      <c r="BI30" s="27"/>
      <c r="BJ30" s="51"/>
      <c r="BK30" s="51"/>
      <c r="BL30" s="51"/>
      <c r="BM30" s="51"/>
      <c r="BN30" s="51"/>
      <c r="BO30" s="51"/>
      <c r="BP30" s="51"/>
      <c r="BQ30" s="51"/>
      <c r="BR30" s="51"/>
      <c r="BS30" s="51"/>
      <c r="BT30" s="51"/>
      <c r="BU30" s="51"/>
      <c r="BV30" s="51"/>
      <c r="BW30" s="51"/>
      <c r="BX30" s="51"/>
      <c r="BY30" s="51"/>
      <c r="BZ30" s="51"/>
      <c r="CA30" s="51"/>
      <c r="CB30" s="51"/>
      <c r="CC30" s="51"/>
      <c r="CD30" s="51"/>
      <c r="CE30" s="51"/>
      <c r="CF30" s="4"/>
      <c r="CG30" s="13"/>
      <c r="CH30" s="13"/>
      <c r="CI30" s="13"/>
    </row>
    <row r="31" spans="2:96" s="15" customFormat="1" ht="13.5" x14ac:dyDescent="0.35">
      <c r="B31" s="52" t="s">
        <v>19</v>
      </c>
      <c r="C31" s="83">
        <v>-35</v>
      </c>
      <c r="D31" s="83">
        <v>95</v>
      </c>
      <c r="E31" s="83">
        <v>110</v>
      </c>
      <c r="F31" s="83">
        <v>35</v>
      </c>
      <c r="G31" s="83">
        <v>35</v>
      </c>
      <c r="H31" s="83">
        <v>145</v>
      </c>
      <c r="I31" s="83">
        <v>102.61591196981455</v>
      </c>
      <c r="J31" s="83">
        <v>73.708037983077631</v>
      </c>
      <c r="K31" s="71">
        <f t="shared" si="27"/>
        <v>-0.29230405538058934</v>
      </c>
      <c r="L31" s="71">
        <f t="shared" si="28"/>
        <v>-0.28170946816942427</v>
      </c>
      <c r="M31" s="190"/>
      <c r="N31" s="84">
        <v>25</v>
      </c>
      <c r="O31" s="84">
        <v>25</v>
      </c>
      <c r="P31" s="84">
        <v>30</v>
      </c>
      <c r="Q31" s="84">
        <v>25</v>
      </c>
      <c r="R31" s="84">
        <v>25</v>
      </c>
      <c r="S31" s="84">
        <v>25</v>
      </c>
      <c r="T31" s="53">
        <v>10</v>
      </c>
      <c r="U31" s="53">
        <v>10</v>
      </c>
      <c r="V31" s="53">
        <v>10</v>
      </c>
      <c r="W31" s="53">
        <v>10</v>
      </c>
      <c r="X31" s="53">
        <v>10</v>
      </c>
      <c r="Y31" s="53">
        <v>10</v>
      </c>
      <c r="Z31" s="53">
        <v>10</v>
      </c>
      <c r="AA31" s="53">
        <v>10</v>
      </c>
      <c r="AB31" s="53">
        <v>35</v>
      </c>
      <c r="AC31" s="53">
        <v>35</v>
      </c>
      <c r="AD31" s="53">
        <v>35</v>
      </c>
      <c r="AE31" s="53">
        <v>35</v>
      </c>
      <c r="AF31" s="84">
        <v>25.653977992453637</v>
      </c>
      <c r="AG31" s="84">
        <v>25.653977992453637</v>
      </c>
      <c r="AH31" s="84">
        <v>25.653977992453637</v>
      </c>
      <c r="AI31" s="84">
        <v>25.653977992453637</v>
      </c>
      <c r="AJ31" s="67"/>
      <c r="AK31" s="84">
        <f>D31-AL31</f>
        <v>45</v>
      </c>
      <c r="AL31" s="84">
        <f>SUM(N31:O31)</f>
        <v>50</v>
      </c>
      <c r="AM31" s="84">
        <f>SUM(P31:Q31)</f>
        <v>55</v>
      </c>
      <c r="AN31" s="84">
        <f>SUM(R31:S31)</f>
        <v>50</v>
      </c>
      <c r="AO31" s="84">
        <f>SUM(T31:U31)</f>
        <v>20</v>
      </c>
      <c r="AP31" s="84">
        <f>SUM(V31:W31)</f>
        <v>20</v>
      </c>
      <c r="AQ31" s="84">
        <f>SUM(X31:Y31)</f>
        <v>20</v>
      </c>
      <c r="AR31" s="84">
        <f>SUM(Z31:AA31)</f>
        <v>20</v>
      </c>
      <c r="AS31" s="84">
        <f>SUM(AB31:AC31)</f>
        <v>70</v>
      </c>
      <c r="AT31" s="84">
        <f>SUM(AD31:AE31)</f>
        <v>70</v>
      </c>
      <c r="AU31" s="84">
        <f t="shared" si="23"/>
        <v>51.307955984907274</v>
      </c>
      <c r="AV31" s="84">
        <f t="shared" si="24"/>
        <v>51.307955984907274</v>
      </c>
      <c r="AW31" s="64"/>
      <c r="AX31" s="52" t="s">
        <v>19</v>
      </c>
      <c r="AY31" s="54">
        <f t="shared" si="58"/>
        <v>-35</v>
      </c>
      <c r="AZ31" s="54">
        <f t="shared" si="58"/>
        <v>95</v>
      </c>
      <c r="BA31" s="54">
        <f t="shared" si="58"/>
        <v>110</v>
      </c>
      <c r="BB31" s="54">
        <f t="shared" si="58"/>
        <v>35</v>
      </c>
      <c r="BC31" s="54">
        <f t="shared" si="58"/>
        <v>35</v>
      </c>
      <c r="BD31" s="54">
        <f t="shared" si="58"/>
        <v>145</v>
      </c>
      <c r="BE31" s="54">
        <f t="shared" si="58"/>
        <v>102.61591196981455</v>
      </c>
      <c r="BF31" s="54"/>
      <c r="BG31" s="156"/>
      <c r="BH31" s="30"/>
      <c r="BI31" s="27"/>
      <c r="BJ31" s="53"/>
      <c r="BK31" s="53"/>
      <c r="BL31" s="53"/>
      <c r="BM31" s="53"/>
      <c r="BN31" s="53"/>
      <c r="BO31" s="53"/>
      <c r="BP31" s="53"/>
      <c r="BQ31" s="53"/>
      <c r="BR31" s="53"/>
      <c r="BS31" s="53"/>
      <c r="BT31" s="53"/>
      <c r="BU31" s="53"/>
      <c r="BV31" s="53"/>
      <c r="BW31" s="53"/>
      <c r="BX31" s="53"/>
      <c r="BY31" s="53"/>
      <c r="BZ31" s="53"/>
      <c r="CA31" s="53"/>
      <c r="CB31" s="53"/>
      <c r="CC31" s="53"/>
      <c r="CD31" s="53"/>
      <c r="CE31" s="53"/>
      <c r="CF31" s="199"/>
      <c r="CG31" s="54"/>
      <c r="CH31" s="54"/>
      <c r="CI31" s="54"/>
      <c r="CJ31" s="54"/>
      <c r="CK31" s="54"/>
      <c r="CL31" s="54"/>
      <c r="CM31" s="54"/>
      <c r="CN31" s="54"/>
      <c r="CO31" s="54"/>
      <c r="CP31" s="54"/>
      <c r="CQ31" s="54"/>
      <c r="CR31" s="54"/>
    </row>
    <row r="32" spans="2:96" x14ac:dyDescent="0.45">
      <c r="B32" s="20" t="s">
        <v>10</v>
      </c>
      <c r="C32" s="80">
        <f t="shared" ref="C32:H32" si="66">SUM(C33:C37)</f>
        <v>195</v>
      </c>
      <c r="D32" s="80">
        <f t="shared" si="66"/>
        <v>215</v>
      </c>
      <c r="E32" s="80">
        <f t="shared" si="66"/>
        <v>205</v>
      </c>
      <c r="F32" s="80">
        <f t="shared" si="66"/>
        <v>195</v>
      </c>
      <c r="G32" s="80">
        <f t="shared" si="66"/>
        <v>210</v>
      </c>
      <c r="H32" s="80">
        <f t="shared" si="66"/>
        <v>205</v>
      </c>
      <c r="I32" s="80">
        <f>SUM(I33:I37)</f>
        <v>145.15191837168103</v>
      </c>
      <c r="J32" s="80">
        <v>139.31448486725535</v>
      </c>
      <c r="K32" s="85">
        <f t="shared" si="27"/>
        <v>-0.29194186160155594</v>
      </c>
      <c r="L32" s="85">
        <f t="shared" si="28"/>
        <v>-4.0216027248624817E-2</v>
      </c>
      <c r="M32" s="190"/>
      <c r="N32" s="80">
        <f t="shared" ref="N32:AE32" si="67">SUM(N33:N37)</f>
        <v>55</v>
      </c>
      <c r="O32" s="80">
        <f t="shared" si="67"/>
        <v>60</v>
      </c>
      <c r="P32" s="80">
        <f t="shared" si="67"/>
        <v>60</v>
      </c>
      <c r="Q32" s="80">
        <f t="shared" si="67"/>
        <v>50</v>
      </c>
      <c r="R32" s="80">
        <f t="shared" si="67"/>
        <v>50</v>
      </c>
      <c r="S32" s="80">
        <f t="shared" si="67"/>
        <v>50</v>
      </c>
      <c r="T32" s="80">
        <f t="shared" si="67"/>
        <v>50</v>
      </c>
      <c r="U32" s="80">
        <f t="shared" si="67"/>
        <v>50</v>
      </c>
      <c r="V32" s="80">
        <f t="shared" si="67"/>
        <v>50</v>
      </c>
      <c r="W32" s="80">
        <f t="shared" si="67"/>
        <v>50</v>
      </c>
      <c r="X32" s="80">
        <f t="shared" si="67"/>
        <v>55</v>
      </c>
      <c r="Y32" s="80">
        <f t="shared" si="67"/>
        <v>50</v>
      </c>
      <c r="Z32" s="80">
        <f t="shared" si="67"/>
        <v>50</v>
      </c>
      <c r="AA32" s="80">
        <f t="shared" si="67"/>
        <v>65</v>
      </c>
      <c r="AB32" s="80">
        <f t="shared" si="67"/>
        <v>55</v>
      </c>
      <c r="AC32" s="80">
        <f t="shared" si="67"/>
        <v>50</v>
      </c>
      <c r="AD32" s="80">
        <f t="shared" si="67"/>
        <v>50</v>
      </c>
      <c r="AE32" s="80">
        <f t="shared" si="67"/>
        <v>55</v>
      </c>
      <c r="AF32" s="80">
        <v>34.989784720000003</v>
      </c>
      <c r="AG32" s="80">
        <v>35.739224099999994</v>
      </c>
      <c r="AH32" s="80">
        <v>37.529548059999996</v>
      </c>
      <c r="AI32" s="80">
        <v>36.166362800000002</v>
      </c>
      <c r="AJ32" s="186"/>
      <c r="AK32" s="80">
        <f t="shared" ref="AK32" si="68">SUM(AK33:AK37)</f>
        <v>100</v>
      </c>
      <c r="AL32" s="80">
        <f t="shared" ref="AL32:AN32" si="69">SUM(AL33:AL37)</f>
        <v>115</v>
      </c>
      <c r="AM32" s="80">
        <f t="shared" si="69"/>
        <v>110</v>
      </c>
      <c r="AN32" s="80">
        <f t="shared" si="69"/>
        <v>100</v>
      </c>
      <c r="AO32" s="80">
        <f>SUM(AO33:AO37)</f>
        <v>100</v>
      </c>
      <c r="AP32" s="80">
        <f t="shared" ref="AP32:AS32" si="70">SUM(AP33:AP37)</f>
        <v>100</v>
      </c>
      <c r="AQ32" s="80">
        <f t="shared" si="70"/>
        <v>105</v>
      </c>
      <c r="AR32" s="80">
        <f t="shared" si="70"/>
        <v>115</v>
      </c>
      <c r="AS32" s="80">
        <f t="shared" si="70"/>
        <v>105</v>
      </c>
      <c r="AT32" s="80">
        <f>SUM(AT33:AT37)</f>
        <v>105</v>
      </c>
      <c r="AU32" s="80">
        <f t="shared" si="23"/>
        <v>70.72900881999999</v>
      </c>
      <c r="AV32" s="80">
        <f t="shared" si="24"/>
        <v>73.695910859999998</v>
      </c>
      <c r="AX32" s="20" t="s">
        <v>10</v>
      </c>
      <c r="AY32" s="50">
        <f t="shared" si="58"/>
        <v>195</v>
      </c>
      <c r="AZ32" s="50">
        <f t="shared" si="58"/>
        <v>215</v>
      </c>
      <c r="BA32" s="50">
        <f t="shared" si="58"/>
        <v>205</v>
      </c>
      <c r="BB32" s="50">
        <f t="shared" si="58"/>
        <v>195</v>
      </c>
      <c r="BC32" s="50">
        <f t="shared" si="58"/>
        <v>210</v>
      </c>
      <c r="BD32" s="50">
        <f t="shared" si="58"/>
        <v>205</v>
      </c>
      <c r="BE32" s="50">
        <f t="shared" si="58"/>
        <v>145.15191837168103</v>
      </c>
      <c r="BF32" s="50">
        <f>J32</f>
        <v>139.31448486725535</v>
      </c>
      <c r="BG32" s="192">
        <f t="shared" si="38"/>
        <v>-0.29194186160155594</v>
      </c>
      <c r="BH32" s="192">
        <f>L32</f>
        <v>-4.0216027248624817E-2</v>
      </c>
      <c r="BI32" s="198"/>
      <c r="BJ32" s="50">
        <f t="shared" ref="BJ32:CE32" si="71">N32</f>
        <v>55</v>
      </c>
      <c r="BK32" s="50">
        <f t="shared" si="71"/>
        <v>60</v>
      </c>
      <c r="BL32" s="50">
        <f t="shared" si="71"/>
        <v>60</v>
      </c>
      <c r="BM32" s="50">
        <f t="shared" si="71"/>
        <v>50</v>
      </c>
      <c r="BN32" s="50">
        <f t="shared" si="71"/>
        <v>50</v>
      </c>
      <c r="BO32" s="50">
        <f t="shared" si="71"/>
        <v>50</v>
      </c>
      <c r="BP32" s="50">
        <f t="shared" si="71"/>
        <v>50</v>
      </c>
      <c r="BQ32" s="50">
        <f t="shared" si="71"/>
        <v>50</v>
      </c>
      <c r="BR32" s="50">
        <f t="shared" si="71"/>
        <v>50</v>
      </c>
      <c r="BS32" s="50">
        <f t="shared" si="71"/>
        <v>50</v>
      </c>
      <c r="BT32" s="50">
        <f t="shared" si="71"/>
        <v>55</v>
      </c>
      <c r="BU32" s="50">
        <f t="shared" si="71"/>
        <v>50</v>
      </c>
      <c r="BV32" s="50">
        <f t="shared" si="71"/>
        <v>50</v>
      </c>
      <c r="BW32" s="50">
        <f t="shared" si="71"/>
        <v>65</v>
      </c>
      <c r="BX32" s="50">
        <f t="shared" si="71"/>
        <v>55</v>
      </c>
      <c r="BY32" s="50">
        <f t="shared" si="71"/>
        <v>50</v>
      </c>
      <c r="BZ32" s="50">
        <f t="shared" si="71"/>
        <v>50</v>
      </c>
      <c r="CA32" s="50">
        <f t="shared" si="71"/>
        <v>55</v>
      </c>
      <c r="CB32" s="50">
        <f t="shared" si="71"/>
        <v>34.989784720000003</v>
      </c>
      <c r="CC32" s="50">
        <f t="shared" si="71"/>
        <v>35.739224099999994</v>
      </c>
      <c r="CD32" s="50">
        <f t="shared" si="71"/>
        <v>37.529548059999996</v>
      </c>
      <c r="CE32" s="50">
        <f t="shared" si="71"/>
        <v>36.166362800000002</v>
      </c>
      <c r="CF32" s="8"/>
      <c r="CG32" s="50">
        <f t="shared" ref="CG32:CR32" si="72">AK32</f>
        <v>100</v>
      </c>
      <c r="CH32" s="50">
        <f t="shared" si="72"/>
        <v>115</v>
      </c>
      <c r="CI32" s="50">
        <f t="shared" si="72"/>
        <v>110</v>
      </c>
      <c r="CJ32" s="50">
        <f t="shared" si="72"/>
        <v>100</v>
      </c>
      <c r="CK32" s="50">
        <f t="shared" si="72"/>
        <v>100</v>
      </c>
      <c r="CL32" s="50">
        <f t="shared" si="72"/>
        <v>100</v>
      </c>
      <c r="CM32" s="50">
        <f t="shared" si="72"/>
        <v>105</v>
      </c>
      <c r="CN32" s="50">
        <f t="shared" si="72"/>
        <v>115</v>
      </c>
      <c r="CO32" s="50">
        <f t="shared" si="72"/>
        <v>105</v>
      </c>
      <c r="CP32" s="50">
        <f t="shared" si="72"/>
        <v>105</v>
      </c>
      <c r="CQ32" s="50">
        <f t="shared" si="72"/>
        <v>70.72900881999999</v>
      </c>
      <c r="CR32" s="50">
        <f t="shared" si="72"/>
        <v>73.695910859999998</v>
      </c>
    </row>
    <row r="33" spans="2:96" s="15" customFormat="1" ht="13.5" x14ac:dyDescent="0.35">
      <c r="B33" s="10" t="s">
        <v>15</v>
      </c>
      <c r="C33" s="69">
        <v>10</v>
      </c>
      <c r="D33" s="69">
        <v>15</v>
      </c>
      <c r="E33" s="69">
        <v>15</v>
      </c>
      <c r="F33" s="69">
        <v>10</v>
      </c>
      <c r="G33" s="69">
        <v>15</v>
      </c>
      <c r="H33" s="69">
        <v>15</v>
      </c>
      <c r="I33" s="69">
        <v>38.320106450123788</v>
      </c>
      <c r="J33" s="69"/>
      <c r="K33" s="68">
        <f t="shared" si="27"/>
        <v>1.5546737633415859</v>
      </c>
      <c r="L33" s="68">
        <f t="shared" si="28"/>
        <v>-1</v>
      </c>
      <c r="M33" s="190"/>
      <c r="N33" s="82">
        <v>5</v>
      </c>
      <c r="O33" s="82">
        <v>5</v>
      </c>
      <c r="P33" s="82">
        <v>5</v>
      </c>
      <c r="Q33" s="82">
        <v>5</v>
      </c>
      <c r="R33" s="82">
        <v>5</v>
      </c>
      <c r="S33" s="82">
        <v>5</v>
      </c>
      <c r="T33" s="82">
        <v>5</v>
      </c>
      <c r="U33" s="82">
        <v>5</v>
      </c>
      <c r="V33" s="82">
        <v>5</v>
      </c>
      <c r="W33" s="82">
        <v>5</v>
      </c>
      <c r="X33" s="82">
        <v>5</v>
      </c>
      <c r="Y33" s="82">
        <v>5</v>
      </c>
      <c r="Z33" s="82">
        <v>5</v>
      </c>
      <c r="AA33" s="82">
        <v>5</v>
      </c>
      <c r="AB33" s="82">
        <v>5</v>
      </c>
      <c r="AC33" s="82">
        <v>5</v>
      </c>
      <c r="AD33" s="82">
        <v>5</v>
      </c>
      <c r="AE33" s="82">
        <v>5</v>
      </c>
      <c r="AF33" s="82"/>
      <c r="AG33" s="82"/>
      <c r="AH33" s="82"/>
      <c r="AI33" s="82"/>
      <c r="AJ33" s="77"/>
      <c r="AK33" s="82">
        <f>D33-AL33</f>
        <v>5</v>
      </c>
      <c r="AL33" s="82">
        <f>SUM(N33:O33)</f>
        <v>10</v>
      </c>
      <c r="AM33" s="82">
        <f>SUM(P33:Q33)</f>
        <v>10</v>
      </c>
      <c r="AN33" s="185">
        <f>SUM(R33:S33)</f>
        <v>10</v>
      </c>
      <c r="AO33" s="82">
        <f>SUM(T33:U33)</f>
        <v>10</v>
      </c>
      <c r="AP33" s="82">
        <f>SUM(V33:W33)</f>
        <v>10</v>
      </c>
      <c r="AQ33" s="82">
        <f>SUM(X33:Y33)</f>
        <v>10</v>
      </c>
      <c r="AR33" s="82">
        <f>SUM(Z33:AA33)</f>
        <v>10</v>
      </c>
      <c r="AS33" s="82">
        <f>SUM(AB33:AC33)</f>
        <v>10</v>
      </c>
      <c r="AT33" s="82">
        <f>SUM(AD33:AE33)</f>
        <v>10</v>
      </c>
      <c r="AU33" s="82"/>
      <c r="AV33" s="82"/>
      <c r="AW33" s="64"/>
      <c r="AX33" s="10" t="s">
        <v>15</v>
      </c>
      <c r="AY33" s="13">
        <f t="shared" si="58"/>
        <v>10</v>
      </c>
      <c r="AZ33" s="13">
        <f t="shared" si="58"/>
        <v>15</v>
      </c>
      <c r="BA33" s="13">
        <f t="shared" si="58"/>
        <v>15</v>
      </c>
      <c r="BB33" s="13">
        <f t="shared" si="58"/>
        <v>10</v>
      </c>
      <c r="BC33" s="13">
        <f t="shared" si="58"/>
        <v>15</v>
      </c>
      <c r="BD33" s="13">
        <f t="shared" si="58"/>
        <v>15</v>
      </c>
      <c r="BE33" s="13">
        <f t="shared" si="58"/>
        <v>38.320106450123788</v>
      </c>
      <c r="BF33" s="13"/>
      <c r="BG33" s="155"/>
      <c r="BH33" s="26"/>
      <c r="BI33" s="196"/>
      <c r="BJ33" s="51"/>
      <c r="BK33" s="51"/>
      <c r="BL33" s="51"/>
      <c r="BM33" s="51"/>
      <c r="BN33" s="51"/>
      <c r="BO33" s="51"/>
      <c r="BP33" s="51"/>
      <c r="BQ33" s="51"/>
      <c r="BR33" s="51"/>
      <c r="BS33" s="51"/>
      <c r="BT33" s="51"/>
      <c r="BU33" s="51"/>
      <c r="BV33" s="51"/>
      <c r="BW33" s="51"/>
      <c r="BX33" s="51"/>
      <c r="BY33" s="51"/>
      <c r="BZ33" s="51"/>
      <c r="CA33" s="51"/>
      <c r="CB33" s="51"/>
      <c r="CC33" s="51"/>
      <c r="CD33" s="51"/>
      <c r="CE33" s="51"/>
      <c r="CF33" s="39"/>
      <c r="CG33" s="51"/>
      <c r="CH33" s="51"/>
      <c r="CI33" s="51"/>
    </row>
    <row r="34" spans="2:96" s="15" customFormat="1" ht="13.5" x14ac:dyDescent="0.35">
      <c r="B34" s="10" t="s">
        <v>16</v>
      </c>
      <c r="C34" s="69">
        <v>5</v>
      </c>
      <c r="D34" s="69">
        <v>10</v>
      </c>
      <c r="E34" s="69">
        <v>10</v>
      </c>
      <c r="F34" s="69">
        <v>10</v>
      </c>
      <c r="G34" s="69">
        <v>10</v>
      </c>
      <c r="H34" s="69">
        <v>10</v>
      </c>
      <c r="I34" s="69">
        <v>27.43371257224771</v>
      </c>
      <c r="J34" s="69"/>
      <c r="K34" s="68">
        <f t="shared" si="27"/>
        <v>1.743371257224771</v>
      </c>
      <c r="L34" s="68">
        <f t="shared" si="28"/>
        <v>-1</v>
      </c>
      <c r="M34" s="190"/>
      <c r="N34" s="82">
        <v>0</v>
      </c>
      <c r="O34" s="82">
        <v>5</v>
      </c>
      <c r="P34" s="82">
        <v>5</v>
      </c>
      <c r="Q34" s="82">
        <v>0</v>
      </c>
      <c r="R34" s="82">
        <v>0</v>
      </c>
      <c r="S34" s="82">
        <v>0</v>
      </c>
      <c r="T34" s="82">
        <v>0</v>
      </c>
      <c r="U34" s="82">
        <v>0</v>
      </c>
      <c r="V34" s="82">
        <v>0</v>
      </c>
      <c r="W34" s="82">
        <v>0</v>
      </c>
      <c r="X34" s="82">
        <v>5</v>
      </c>
      <c r="Y34" s="82">
        <v>0</v>
      </c>
      <c r="Z34" s="82">
        <v>0</v>
      </c>
      <c r="AA34" s="82">
        <v>5</v>
      </c>
      <c r="AB34" s="82">
        <v>5</v>
      </c>
      <c r="AC34" s="82">
        <v>0</v>
      </c>
      <c r="AD34" s="82">
        <v>0</v>
      </c>
      <c r="AE34" s="82">
        <v>5</v>
      </c>
      <c r="AF34" s="82"/>
      <c r="AG34" s="82"/>
      <c r="AH34" s="82"/>
      <c r="AI34" s="82"/>
      <c r="AJ34" s="77"/>
      <c r="AK34" s="82">
        <f>D34-AL34</f>
        <v>5</v>
      </c>
      <c r="AL34" s="82">
        <f>SUM(N34:O34)</f>
        <v>5</v>
      </c>
      <c r="AM34" s="82">
        <f>SUM(P34:Q34)</f>
        <v>5</v>
      </c>
      <c r="AN34" s="82">
        <f>SUM(R34:S34)</f>
        <v>0</v>
      </c>
      <c r="AO34" s="82">
        <f>SUM(T34:U34)</f>
        <v>0</v>
      </c>
      <c r="AP34" s="82">
        <f>SUM(V34:W34)</f>
        <v>0</v>
      </c>
      <c r="AQ34" s="82">
        <f>SUM(X34:Y34)</f>
        <v>5</v>
      </c>
      <c r="AR34" s="82">
        <f>SUM(Z34:AA34)</f>
        <v>5</v>
      </c>
      <c r="AS34" s="82">
        <f>SUM(AB34:AC34)</f>
        <v>5</v>
      </c>
      <c r="AT34" s="82">
        <f>SUM(AD34:AE34)</f>
        <v>5</v>
      </c>
      <c r="AU34" s="82"/>
      <c r="AV34" s="82"/>
      <c r="AW34" s="64"/>
      <c r="AX34" s="10" t="s">
        <v>16</v>
      </c>
      <c r="AY34" s="13">
        <f t="shared" si="58"/>
        <v>5</v>
      </c>
      <c r="AZ34" s="13">
        <f t="shared" si="58"/>
        <v>10</v>
      </c>
      <c r="BA34" s="13">
        <f t="shared" si="58"/>
        <v>10</v>
      </c>
      <c r="BB34" s="13">
        <f t="shared" si="58"/>
        <v>10</v>
      </c>
      <c r="BC34" s="13">
        <f t="shared" si="58"/>
        <v>10</v>
      </c>
      <c r="BD34" s="13">
        <f t="shared" si="58"/>
        <v>10</v>
      </c>
      <c r="BE34" s="13">
        <f t="shared" si="58"/>
        <v>27.43371257224771</v>
      </c>
      <c r="BF34" s="13"/>
      <c r="BG34" s="155"/>
      <c r="BH34" s="26"/>
      <c r="BI34" s="55"/>
      <c r="BJ34" s="51"/>
      <c r="BK34" s="51"/>
      <c r="BL34" s="51"/>
      <c r="BM34" s="51"/>
      <c r="BN34" s="51"/>
      <c r="BO34" s="51"/>
      <c r="BP34" s="51"/>
      <c r="BQ34" s="51"/>
      <c r="BR34" s="51"/>
      <c r="BS34" s="51"/>
      <c r="BT34" s="51"/>
      <c r="BU34" s="51"/>
      <c r="BV34" s="51"/>
      <c r="BW34" s="51"/>
      <c r="BX34" s="51"/>
      <c r="BY34" s="51"/>
      <c r="BZ34" s="51"/>
      <c r="CA34" s="51"/>
      <c r="CB34" s="51"/>
      <c r="CC34" s="51"/>
      <c r="CD34" s="51"/>
      <c r="CE34" s="51"/>
      <c r="CF34" s="39"/>
      <c r="CG34" s="51"/>
      <c r="CH34" s="51"/>
      <c r="CI34" s="51"/>
    </row>
    <row r="35" spans="2:96" s="15" customFormat="1" ht="13.5" x14ac:dyDescent="0.35">
      <c r="B35" s="10" t="s">
        <v>17</v>
      </c>
      <c r="C35" s="69">
        <v>15</v>
      </c>
      <c r="D35" s="69">
        <v>15</v>
      </c>
      <c r="E35" s="69">
        <v>15</v>
      </c>
      <c r="F35" s="69">
        <v>15</v>
      </c>
      <c r="G35" s="69">
        <v>15</v>
      </c>
      <c r="H35" s="69">
        <v>15</v>
      </c>
      <c r="I35" s="69">
        <v>19.740660898548619</v>
      </c>
      <c r="J35" s="69"/>
      <c r="K35" s="68">
        <f t="shared" si="27"/>
        <v>0.31604405990324125</v>
      </c>
      <c r="L35" s="68">
        <f t="shared" si="28"/>
        <v>-1</v>
      </c>
      <c r="M35" s="190"/>
      <c r="N35" s="82">
        <v>5</v>
      </c>
      <c r="O35" s="82">
        <v>5</v>
      </c>
      <c r="P35" s="82">
        <v>5</v>
      </c>
      <c r="Q35" s="82">
        <v>5</v>
      </c>
      <c r="R35" s="82">
        <v>5</v>
      </c>
      <c r="S35" s="82">
        <v>5</v>
      </c>
      <c r="T35" s="82">
        <v>5</v>
      </c>
      <c r="U35" s="82">
        <v>5</v>
      </c>
      <c r="V35" s="82">
        <v>5</v>
      </c>
      <c r="W35" s="82">
        <v>5</v>
      </c>
      <c r="X35" s="82">
        <v>5</v>
      </c>
      <c r="Y35" s="82">
        <v>5</v>
      </c>
      <c r="Z35" s="82">
        <v>5</v>
      </c>
      <c r="AA35" s="82">
        <v>5</v>
      </c>
      <c r="AB35" s="82">
        <v>5</v>
      </c>
      <c r="AC35" s="82">
        <v>5</v>
      </c>
      <c r="AD35" s="82">
        <v>5</v>
      </c>
      <c r="AE35" s="82">
        <v>5</v>
      </c>
      <c r="AF35" s="82"/>
      <c r="AG35" s="82"/>
      <c r="AH35" s="82"/>
      <c r="AI35" s="82"/>
      <c r="AJ35" s="77"/>
      <c r="AK35" s="82">
        <f>D35-AL35</f>
        <v>5</v>
      </c>
      <c r="AL35" s="82">
        <f>SUM(N35:O35)</f>
        <v>10</v>
      </c>
      <c r="AM35" s="82">
        <f>SUM(P35:Q35)</f>
        <v>10</v>
      </c>
      <c r="AN35" s="82">
        <f>SUM(R35:S35)</f>
        <v>10</v>
      </c>
      <c r="AO35" s="82">
        <f>SUM(T35:U35)</f>
        <v>10</v>
      </c>
      <c r="AP35" s="82">
        <f>SUM(V35:W35)</f>
        <v>10</v>
      </c>
      <c r="AQ35" s="82">
        <f>SUM(X35:Y35)</f>
        <v>10</v>
      </c>
      <c r="AR35" s="82">
        <f>SUM(Z35:AA35)</f>
        <v>10</v>
      </c>
      <c r="AS35" s="82">
        <f>SUM(AB35:AC35)</f>
        <v>10</v>
      </c>
      <c r="AT35" s="82">
        <f>SUM(AD35:AE35)</f>
        <v>10</v>
      </c>
      <c r="AU35" s="82"/>
      <c r="AV35" s="82"/>
      <c r="AW35" s="64"/>
      <c r="AX35" s="10" t="s">
        <v>17</v>
      </c>
      <c r="AY35" s="13">
        <f t="shared" si="58"/>
        <v>15</v>
      </c>
      <c r="AZ35" s="13">
        <f t="shared" si="58"/>
        <v>15</v>
      </c>
      <c r="BA35" s="13">
        <f t="shared" si="58"/>
        <v>15</v>
      </c>
      <c r="BB35" s="13">
        <f t="shared" si="58"/>
        <v>15</v>
      </c>
      <c r="BC35" s="13">
        <f t="shared" si="58"/>
        <v>15</v>
      </c>
      <c r="BD35" s="13">
        <f t="shared" si="58"/>
        <v>15</v>
      </c>
      <c r="BE35" s="13">
        <f t="shared" si="58"/>
        <v>19.740660898548619</v>
      </c>
      <c r="BF35" s="13"/>
      <c r="BG35" s="155"/>
      <c r="BH35" s="26"/>
      <c r="BI35" s="55"/>
      <c r="BJ35" s="51"/>
      <c r="BK35" s="51"/>
      <c r="BL35" s="51"/>
      <c r="BM35" s="51"/>
      <c r="BN35" s="51"/>
      <c r="BO35" s="51"/>
      <c r="BP35" s="51"/>
      <c r="BQ35" s="51"/>
      <c r="BR35" s="51"/>
      <c r="BS35" s="51"/>
      <c r="BT35" s="51"/>
      <c r="BU35" s="51"/>
      <c r="BV35" s="51"/>
      <c r="BW35" s="51"/>
      <c r="BX35" s="51"/>
      <c r="BY35" s="51"/>
      <c r="BZ35" s="51"/>
      <c r="CA35" s="51"/>
      <c r="CB35" s="51"/>
      <c r="CC35" s="51"/>
      <c r="CD35" s="51"/>
      <c r="CE35" s="51"/>
      <c r="CF35" s="39"/>
      <c r="CG35" s="51"/>
      <c r="CH35" s="51"/>
      <c r="CI35" s="51"/>
    </row>
    <row r="36" spans="2:96" x14ac:dyDescent="0.45">
      <c r="B36" s="10" t="s">
        <v>18</v>
      </c>
      <c r="C36" s="69">
        <v>75</v>
      </c>
      <c r="D36" s="69">
        <v>70</v>
      </c>
      <c r="E36" s="69">
        <v>70</v>
      </c>
      <c r="F36" s="69">
        <v>80</v>
      </c>
      <c r="G36" s="69">
        <v>90</v>
      </c>
      <c r="H36" s="69">
        <v>85</v>
      </c>
      <c r="I36" s="69">
        <v>28.159472164106116</v>
      </c>
      <c r="J36" s="69"/>
      <c r="K36" s="68">
        <f t="shared" si="27"/>
        <v>-0.6687120921869868</v>
      </c>
      <c r="L36" s="68">
        <f t="shared" si="28"/>
        <v>-1</v>
      </c>
      <c r="M36" s="190"/>
      <c r="N36" s="82">
        <v>20</v>
      </c>
      <c r="O36" s="82">
        <v>15</v>
      </c>
      <c r="P36" s="82">
        <v>15</v>
      </c>
      <c r="Q36" s="82">
        <v>15</v>
      </c>
      <c r="R36" s="82">
        <v>20</v>
      </c>
      <c r="S36" s="82">
        <v>20</v>
      </c>
      <c r="T36" s="82">
        <v>20</v>
      </c>
      <c r="U36" s="82">
        <v>20</v>
      </c>
      <c r="V36" s="82">
        <v>20</v>
      </c>
      <c r="W36" s="82">
        <v>20</v>
      </c>
      <c r="X36" s="82">
        <v>20</v>
      </c>
      <c r="Y36" s="82">
        <v>20</v>
      </c>
      <c r="Z36" s="82">
        <v>20</v>
      </c>
      <c r="AA36" s="82">
        <v>30</v>
      </c>
      <c r="AB36" s="82">
        <v>20</v>
      </c>
      <c r="AC36" s="82">
        <v>20</v>
      </c>
      <c r="AD36" s="82">
        <v>20</v>
      </c>
      <c r="AE36" s="82">
        <v>20</v>
      </c>
      <c r="AF36" s="82"/>
      <c r="AG36" s="82"/>
      <c r="AH36" s="82"/>
      <c r="AI36" s="82"/>
      <c r="AJ36" s="65"/>
      <c r="AK36" s="82">
        <f>D36-AL36</f>
        <v>35</v>
      </c>
      <c r="AL36" s="82">
        <f>SUM(N36:O36)</f>
        <v>35</v>
      </c>
      <c r="AM36" s="82">
        <f>SUM(P36:Q36)</f>
        <v>30</v>
      </c>
      <c r="AN36" s="82">
        <f>SUM(R36:S36)</f>
        <v>40</v>
      </c>
      <c r="AO36" s="82">
        <f>SUM(T36:U36)</f>
        <v>40</v>
      </c>
      <c r="AP36" s="82">
        <f>SUM(V36:W36)</f>
        <v>40</v>
      </c>
      <c r="AQ36" s="82">
        <f>SUM(X36:Y36)</f>
        <v>40</v>
      </c>
      <c r="AR36" s="82">
        <f>SUM(Z36:AA36)</f>
        <v>50</v>
      </c>
      <c r="AS36" s="82">
        <f>SUM(AB36:AC36)</f>
        <v>40</v>
      </c>
      <c r="AT36" s="82">
        <f>SUM(AD36:AE36)</f>
        <v>40</v>
      </c>
      <c r="AU36" s="82"/>
      <c r="AV36" s="82"/>
      <c r="AX36" s="10" t="s">
        <v>18</v>
      </c>
      <c r="AY36" s="13">
        <f t="shared" si="58"/>
        <v>75</v>
      </c>
      <c r="AZ36" s="13">
        <f t="shared" si="58"/>
        <v>70</v>
      </c>
      <c r="BA36" s="13">
        <f t="shared" si="58"/>
        <v>70</v>
      </c>
      <c r="BB36" s="13">
        <f t="shared" si="58"/>
        <v>80</v>
      </c>
      <c r="BC36" s="13">
        <f t="shared" si="58"/>
        <v>90</v>
      </c>
      <c r="BD36" s="13">
        <f t="shared" si="58"/>
        <v>85</v>
      </c>
      <c r="BE36" s="13">
        <f t="shared" si="58"/>
        <v>28.159472164106116</v>
      </c>
      <c r="BF36" s="13"/>
      <c r="BG36" s="155"/>
      <c r="BH36" s="26"/>
      <c r="BI36" s="27"/>
      <c r="BJ36" s="51"/>
      <c r="BK36" s="51"/>
      <c r="BL36" s="51"/>
      <c r="BM36" s="51"/>
      <c r="BN36" s="51"/>
      <c r="BO36" s="51"/>
      <c r="BP36" s="51"/>
      <c r="BQ36" s="51"/>
      <c r="BR36" s="51"/>
      <c r="BS36" s="51"/>
      <c r="BT36" s="51"/>
      <c r="BU36" s="51"/>
      <c r="BV36" s="51"/>
      <c r="BW36" s="51"/>
      <c r="BX36" s="51"/>
      <c r="BY36" s="51"/>
      <c r="BZ36" s="51"/>
      <c r="CA36" s="51"/>
      <c r="CB36" s="51"/>
      <c r="CC36" s="51"/>
      <c r="CD36" s="51"/>
      <c r="CE36" s="51"/>
      <c r="CF36" s="4"/>
      <c r="CG36" s="51"/>
      <c r="CH36" s="51"/>
      <c r="CI36" s="51"/>
    </row>
    <row r="37" spans="2:96" s="15" customFormat="1" ht="13.5" x14ac:dyDescent="0.35">
      <c r="B37" s="52" t="s">
        <v>19</v>
      </c>
      <c r="C37" s="83">
        <v>90</v>
      </c>
      <c r="D37" s="83">
        <v>105</v>
      </c>
      <c r="E37" s="83">
        <v>95</v>
      </c>
      <c r="F37" s="83">
        <v>80</v>
      </c>
      <c r="G37" s="83">
        <v>80</v>
      </c>
      <c r="H37" s="83">
        <v>80</v>
      </c>
      <c r="I37" s="83">
        <v>31.49796628665478</v>
      </c>
      <c r="J37" s="83"/>
      <c r="K37" s="71">
        <f t="shared" si="27"/>
        <v>-0.60627542141681523</v>
      </c>
      <c r="L37" s="71">
        <f t="shared" si="28"/>
        <v>-1</v>
      </c>
      <c r="M37" s="190"/>
      <c r="N37" s="84">
        <v>25</v>
      </c>
      <c r="O37" s="84">
        <v>30</v>
      </c>
      <c r="P37" s="84">
        <v>30</v>
      </c>
      <c r="Q37" s="84">
        <v>25</v>
      </c>
      <c r="R37" s="84">
        <v>20</v>
      </c>
      <c r="S37" s="84">
        <v>20</v>
      </c>
      <c r="T37" s="84">
        <v>20</v>
      </c>
      <c r="U37" s="84">
        <v>20</v>
      </c>
      <c r="V37" s="84">
        <v>20</v>
      </c>
      <c r="W37" s="84">
        <v>20</v>
      </c>
      <c r="X37" s="84">
        <v>20</v>
      </c>
      <c r="Y37" s="84">
        <v>20</v>
      </c>
      <c r="Z37" s="84">
        <v>20</v>
      </c>
      <c r="AA37" s="84">
        <v>20</v>
      </c>
      <c r="AB37" s="84">
        <v>20</v>
      </c>
      <c r="AC37" s="84">
        <v>20</v>
      </c>
      <c r="AD37" s="84">
        <v>20</v>
      </c>
      <c r="AE37" s="84">
        <v>20</v>
      </c>
      <c r="AF37" s="84"/>
      <c r="AG37" s="84"/>
      <c r="AH37" s="84"/>
      <c r="AI37" s="84"/>
      <c r="AJ37" s="67"/>
      <c r="AK37" s="84">
        <f>D37-AL37</f>
        <v>50</v>
      </c>
      <c r="AL37" s="84">
        <f>SUM(N37:O37)</f>
        <v>55</v>
      </c>
      <c r="AM37" s="84">
        <f>SUM(P37:Q37)</f>
        <v>55</v>
      </c>
      <c r="AN37" s="84">
        <f>SUM(R37:S37)</f>
        <v>40</v>
      </c>
      <c r="AO37" s="84">
        <f>SUM(T37:U37)</f>
        <v>40</v>
      </c>
      <c r="AP37" s="84">
        <f>SUM(V37:W37)</f>
        <v>40</v>
      </c>
      <c r="AQ37" s="84">
        <f>SUM(X37:Y37)</f>
        <v>40</v>
      </c>
      <c r="AR37" s="84">
        <f>SUM(Z37:AA37)</f>
        <v>40</v>
      </c>
      <c r="AS37" s="84">
        <f>SUM(AB37:AC37)</f>
        <v>40</v>
      </c>
      <c r="AT37" s="84">
        <f>SUM(AD37:AE37)</f>
        <v>40</v>
      </c>
      <c r="AU37" s="84"/>
      <c r="AV37" s="84"/>
      <c r="AW37" s="64"/>
      <c r="AX37" s="52" t="s">
        <v>19</v>
      </c>
      <c r="AY37" s="54">
        <f t="shared" si="58"/>
        <v>90</v>
      </c>
      <c r="AZ37" s="54">
        <f t="shared" si="58"/>
        <v>105</v>
      </c>
      <c r="BA37" s="54">
        <f t="shared" si="58"/>
        <v>95</v>
      </c>
      <c r="BB37" s="54">
        <f t="shared" si="58"/>
        <v>80</v>
      </c>
      <c r="BC37" s="54">
        <f t="shared" si="58"/>
        <v>80</v>
      </c>
      <c r="BD37" s="54">
        <f t="shared" si="58"/>
        <v>80</v>
      </c>
      <c r="BE37" s="54">
        <f t="shared" si="58"/>
        <v>31.49796628665478</v>
      </c>
      <c r="BF37" s="54"/>
      <c r="BG37" s="156"/>
      <c r="BH37" s="30"/>
      <c r="BI37" s="27"/>
      <c r="BJ37" s="53"/>
      <c r="BK37" s="53"/>
      <c r="BL37" s="53"/>
      <c r="BM37" s="53"/>
      <c r="BN37" s="53"/>
      <c r="BO37" s="53"/>
      <c r="BP37" s="53"/>
      <c r="BQ37" s="53"/>
      <c r="BR37" s="53"/>
      <c r="BS37" s="53"/>
      <c r="BT37" s="53"/>
      <c r="BU37" s="53"/>
      <c r="BV37" s="53"/>
      <c r="BW37" s="53"/>
      <c r="BX37" s="53"/>
      <c r="BY37" s="53"/>
      <c r="BZ37" s="53"/>
      <c r="CA37" s="53"/>
      <c r="CB37" s="53"/>
      <c r="CC37" s="53"/>
      <c r="CD37" s="53"/>
      <c r="CE37" s="53"/>
      <c r="CF37" s="199"/>
      <c r="CG37" s="53"/>
      <c r="CH37" s="53"/>
      <c r="CI37" s="53"/>
      <c r="CJ37" s="53"/>
      <c r="CK37" s="53"/>
      <c r="CL37" s="53"/>
      <c r="CM37" s="53"/>
      <c r="CN37" s="53"/>
      <c r="CO37" s="53"/>
      <c r="CP37" s="53"/>
      <c r="CQ37" s="53"/>
      <c r="CR37" s="53"/>
    </row>
    <row r="38" spans="2:96" x14ac:dyDescent="0.45">
      <c r="B38" s="20" t="s">
        <v>11</v>
      </c>
      <c r="C38" s="80">
        <f>SUM(C39:C43)</f>
        <v>145</v>
      </c>
      <c r="D38" s="80">
        <f t="shared" ref="D38:H38" si="73">SUM(D39:D43)</f>
        <v>175</v>
      </c>
      <c r="E38" s="80">
        <f t="shared" si="73"/>
        <v>200</v>
      </c>
      <c r="F38" s="80">
        <f>SUM(F39:F43)</f>
        <v>205</v>
      </c>
      <c r="G38" s="80">
        <f t="shared" si="73"/>
        <v>180</v>
      </c>
      <c r="H38" s="80">
        <f t="shared" si="73"/>
        <v>245</v>
      </c>
      <c r="I38" s="80">
        <f>SUM(I39:I43)</f>
        <v>302.68517329239558</v>
      </c>
      <c r="J38" s="80">
        <v>483.01166611474503</v>
      </c>
      <c r="K38" s="85">
        <f t="shared" si="27"/>
        <v>0.23544968690773704</v>
      </c>
      <c r="L38" s="85">
        <f t="shared" si="28"/>
        <v>0.59575594952631872</v>
      </c>
      <c r="M38" s="190"/>
      <c r="N38" s="80">
        <f t="shared" ref="N38:AE38" si="74">SUM(N39:N43)</f>
        <v>40</v>
      </c>
      <c r="O38" s="80">
        <f t="shared" si="74"/>
        <v>50</v>
      </c>
      <c r="P38" s="80">
        <f t="shared" si="74"/>
        <v>30</v>
      </c>
      <c r="Q38" s="80">
        <f t="shared" si="74"/>
        <v>45</v>
      </c>
      <c r="R38" s="80">
        <f t="shared" si="74"/>
        <v>70</v>
      </c>
      <c r="S38" s="50">
        <f t="shared" si="74"/>
        <v>70</v>
      </c>
      <c r="T38" s="50">
        <f t="shared" si="74"/>
        <v>60</v>
      </c>
      <c r="U38" s="50">
        <f t="shared" si="74"/>
        <v>80</v>
      </c>
      <c r="V38" s="50">
        <f t="shared" si="74"/>
        <v>60</v>
      </c>
      <c r="W38" s="50">
        <f t="shared" si="74"/>
        <v>5</v>
      </c>
      <c r="X38" s="50">
        <f t="shared" si="74"/>
        <v>40</v>
      </c>
      <c r="Y38" s="50">
        <f t="shared" si="74"/>
        <v>50</v>
      </c>
      <c r="Z38" s="50">
        <f t="shared" si="74"/>
        <v>45</v>
      </c>
      <c r="AA38" s="50">
        <f t="shared" si="74"/>
        <v>35</v>
      </c>
      <c r="AB38" s="50">
        <f t="shared" si="74"/>
        <v>60</v>
      </c>
      <c r="AC38" s="50">
        <f t="shared" si="74"/>
        <v>60</v>
      </c>
      <c r="AD38" s="50">
        <f t="shared" si="74"/>
        <v>65</v>
      </c>
      <c r="AE38" s="50">
        <f t="shared" si="74"/>
        <v>65</v>
      </c>
      <c r="AF38" s="80">
        <v>113.8158952167764</v>
      </c>
      <c r="AG38" s="80">
        <v>70.953878080441257</v>
      </c>
      <c r="AH38" s="80">
        <v>144.30575166380027</v>
      </c>
      <c r="AI38" s="80">
        <v>-26.390351668622337</v>
      </c>
      <c r="AJ38" s="186"/>
      <c r="AK38" s="80">
        <f t="shared" ref="AK38:AN38" si="75">SUM(AK39:AK43)</f>
        <v>85</v>
      </c>
      <c r="AL38" s="80">
        <f t="shared" si="75"/>
        <v>90</v>
      </c>
      <c r="AM38" s="80">
        <f t="shared" si="75"/>
        <v>75</v>
      </c>
      <c r="AN38" s="80">
        <f t="shared" si="75"/>
        <v>140</v>
      </c>
      <c r="AO38" s="80">
        <f>SUM(AO39:AO43)</f>
        <v>140</v>
      </c>
      <c r="AP38" s="80">
        <f t="shared" ref="AP38:AS38" si="76">SUM(AP39:AP43)</f>
        <v>65</v>
      </c>
      <c r="AQ38" s="80">
        <f t="shared" si="76"/>
        <v>90</v>
      </c>
      <c r="AR38" s="80">
        <f t="shared" si="76"/>
        <v>80</v>
      </c>
      <c r="AS38" s="80">
        <f t="shared" si="76"/>
        <v>120</v>
      </c>
      <c r="AT38" s="80">
        <f>SUM(AT39:AT43)</f>
        <v>130</v>
      </c>
      <c r="AU38" s="80">
        <f t="shared" si="23"/>
        <v>184.76977329721765</v>
      </c>
      <c r="AV38" s="80">
        <f t="shared" si="24"/>
        <v>117.91539999517792</v>
      </c>
      <c r="AX38" s="20" t="s">
        <v>11</v>
      </c>
      <c r="AY38" s="50">
        <f t="shared" si="58"/>
        <v>145</v>
      </c>
      <c r="AZ38" s="50">
        <f t="shared" si="58"/>
        <v>175</v>
      </c>
      <c r="BA38" s="50">
        <f t="shared" si="58"/>
        <v>200</v>
      </c>
      <c r="BB38" s="50">
        <f t="shared" si="58"/>
        <v>205</v>
      </c>
      <c r="BC38" s="50">
        <f t="shared" si="58"/>
        <v>180</v>
      </c>
      <c r="BD38" s="50">
        <f t="shared" si="58"/>
        <v>245</v>
      </c>
      <c r="BE38" s="50">
        <f t="shared" si="58"/>
        <v>302.68517329239558</v>
      </c>
      <c r="BF38" s="50">
        <f>J38</f>
        <v>483.01166611474503</v>
      </c>
      <c r="BG38" s="192">
        <f t="shared" si="38"/>
        <v>0.23544968690773704</v>
      </c>
      <c r="BH38" s="192">
        <f>L38</f>
        <v>0.59575594952631872</v>
      </c>
      <c r="BI38" s="198"/>
      <c r="BJ38" s="50">
        <f t="shared" ref="BJ38:CE38" si="77">N38</f>
        <v>40</v>
      </c>
      <c r="BK38" s="50">
        <f t="shared" si="77"/>
        <v>50</v>
      </c>
      <c r="BL38" s="50">
        <f t="shared" si="77"/>
        <v>30</v>
      </c>
      <c r="BM38" s="50">
        <f t="shared" si="77"/>
        <v>45</v>
      </c>
      <c r="BN38" s="50">
        <f t="shared" si="77"/>
        <v>70</v>
      </c>
      <c r="BO38" s="50">
        <f t="shared" si="77"/>
        <v>70</v>
      </c>
      <c r="BP38" s="50">
        <f t="shared" si="77"/>
        <v>60</v>
      </c>
      <c r="BQ38" s="50">
        <f t="shared" si="77"/>
        <v>80</v>
      </c>
      <c r="BR38" s="50">
        <f t="shared" si="77"/>
        <v>60</v>
      </c>
      <c r="BS38" s="50">
        <f t="shared" si="77"/>
        <v>5</v>
      </c>
      <c r="BT38" s="50">
        <f t="shared" si="77"/>
        <v>40</v>
      </c>
      <c r="BU38" s="50">
        <f t="shared" si="77"/>
        <v>50</v>
      </c>
      <c r="BV38" s="50">
        <f t="shared" si="77"/>
        <v>45</v>
      </c>
      <c r="BW38" s="50">
        <f t="shared" si="77"/>
        <v>35</v>
      </c>
      <c r="BX38" s="50">
        <f t="shared" si="77"/>
        <v>60</v>
      </c>
      <c r="BY38" s="50">
        <f t="shared" si="77"/>
        <v>60</v>
      </c>
      <c r="BZ38" s="50">
        <f t="shared" si="77"/>
        <v>65</v>
      </c>
      <c r="CA38" s="50">
        <f t="shared" si="77"/>
        <v>65</v>
      </c>
      <c r="CB38" s="50">
        <f t="shared" si="77"/>
        <v>113.8158952167764</v>
      </c>
      <c r="CC38" s="50">
        <f t="shared" si="77"/>
        <v>70.953878080441257</v>
      </c>
      <c r="CD38" s="50">
        <f t="shared" si="77"/>
        <v>144.30575166380027</v>
      </c>
      <c r="CE38" s="50">
        <f t="shared" si="77"/>
        <v>-26.390351668622337</v>
      </c>
      <c r="CF38" s="8"/>
      <c r="CG38" s="50">
        <f t="shared" ref="CG38:CR38" si="78">AK38</f>
        <v>85</v>
      </c>
      <c r="CH38" s="50">
        <f t="shared" si="78"/>
        <v>90</v>
      </c>
      <c r="CI38" s="50">
        <f t="shared" si="78"/>
        <v>75</v>
      </c>
      <c r="CJ38" s="50">
        <f t="shared" si="78"/>
        <v>140</v>
      </c>
      <c r="CK38" s="50">
        <f t="shared" si="78"/>
        <v>140</v>
      </c>
      <c r="CL38" s="50">
        <f t="shared" si="78"/>
        <v>65</v>
      </c>
      <c r="CM38" s="50">
        <f t="shared" si="78"/>
        <v>90</v>
      </c>
      <c r="CN38" s="50">
        <f t="shared" si="78"/>
        <v>80</v>
      </c>
      <c r="CO38" s="50">
        <f t="shared" si="78"/>
        <v>120</v>
      </c>
      <c r="CP38" s="50">
        <f t="shared" si="78"/>
        <v>130</v>
      </c>
      <c r="CQ38" s="50">
        <f t="shared" si="78"/>
        <v>184.76977329721765</v>
      </c>
      <c r="CR38" s="50">
        <f t="shared" si="78"/>
        <v>117.91539999517792</v>
      </c>
    </row>
    <row r="39" spans="2:96" s="15" customFormat="1" ht="13.5" x14ac:dyDescent="0.35">
      <c r="B39" s="10" t="s">
        <v>15</v>
      </c>
      <c r="C39" s="69">
        <v>5</v>
      </c>
      <c r="D39" s="69">
        <v>10</v>
      </c>
      <c r="E39" s="69">
        <v>0</v>
      </c>
      <c r="F39" s="69">
        <v>20</v>
      </c>
      <c r="G39" s="69">
        <v>5</v>
      </c>
      <c r="H39" s="69">
        <v>5</v>
      </c>
      <c r="I39" s="69">
        <v>6.8553211921250128</v>
      </c>
      <c r="J39" s="69"/>
      <c r="K39" s="68">
        <f t="shared" si="27"/>
        <v>0.37106423842500258</v>
      </c>
      <c r="L39" s="68">
        <f t="shared" si="28"/>
        <v>-1</v>
      </c>
      <c r="M39" s="190"/>
      <c r="N39" s="82">
        <v>0</v>
      </c>
      <c r="O39" s="82">
        <v>0</v>
      </c>
      <c r="P39" s="82">
        <v>0</v>
      </c>
      <c r="Q39" s="82">
        <v>0</v>
      </c>
      <c r="R39" s="82">
        <v>0</v>
      </c>
      <c r="S39" s="82">
        <v>0</v>
      </c>
      <c r="T39" s="82">
        <v>5</v>
      </c>
      <c r="U39" s="82">
        <v>5</v>
      </c>
      <c r="V39" s="82">
        <v>10</v>
      </c>
      <c r="W39" s="82">
        <v>0</v>
      </c>
      <c r="X39" s="82">
        <v>0</v>
      </c>
      <c r="Y39" s="82">
        <v>0</v>
      </c>
      <c r="Z39" s="82">
        <v>0</v>
      </c>
      <c r="AA39" s="82">
        <v>0</v>
      </c>
      <c r="AB39" s="82">
        <v>0</v>
      </c>
      <c r="AC39" s="82">
        <v>0</v>
      </c>
      <c r="AD39" s="82">
        <v>0</v>
      </c>
      <c r="AE39" s="82">
        <v>5</v>
      </c>
      <c r="AF39" s="82"/>
      <c r="AG39" s="82"/>
      <c r="AH39" s="82"/>
      <c r="AI39" s="82"/>
      <c r="AJ39" s="77"/>
      <c r="AK39" s="82">
        <f>D39-AL39</f>
        <v>10</v>
      </c>
      <c r="AL39" s="82">
        <f>SUM(N39:O39)</f>
        <v>0</v>
      </c>
      <c r="AM39" s="82">
        <f>SUM(P39:Q39)</f>
        <v>0</v>
      </c>
      <c r="AN39" s="185">
        <f>SUM(R39:S39)</f>
        <v>0</v>
      </c>
      <c r="AO39" s="82">
        <f>SUM(T39:U39)</f>
        <v>10</v>
      </c>
      <c r="AP39" s="82">
        <f>SUM(V39:W39)</f>
        <v>10</v>
      </c>
      <c r="AQ39" s="82">
        <f>SUM(X39:Y39)</f>
        <v>0</v>
      </c>
      <c r="AR39" s="82">
        <f>SUM(Z39:AA39)</f>
        <v>0</v>
      </c>
      <c r="AS39" s="82">
        <f>SUM(AB39:AC39)</f>
        <v>0</v>
      </c>
      <c r="AT39" s="82">
        <f>SUM(AD39:AE39)</f>
        <v>5</v>
      </c>
      <c r="AU39" s="82"/>
      <c r="AV39" s="82"/>
      <c r="AW39" s="64"/>
      <c r="AX39" s="10" t="s">
        <v>15</v>
      </c>
      <c r="AY39" s="13">
        <f t="shared" si="58"/>
        <v>5</v>
      </c>
      <c r="AZ39" s="13">
        <f t="shared" si="58"/>
        <v>10</v>
      </c>
      <c r="BA39" s="13">
        <f t="shared" si="58"/>
        <v>0</v>
      </c>
      <c r="BB39" s="13">
        <f t="shared" si="58"/>
        <v>20</v>
      </c>
      <c r="BC39" s="13">
        <f t="shared" si="58"/>
        <v>5</v>
      </c>
      <c r="BD39" s="13">
        <f t="shared" si="58"/>
        <v>5</v>
      </c>
      <c r="BE39" s="13">
        <f t="shared" si="58"/>
        <v>6.8553211921250128</v>
      </c>
      <c r="BF39" s="13"/>
      <c r="BG39" s="155"/>
      <c r="BH39" s="26"/>
      <c r="BI39" s="196"/>
      <c r="BJ39" s="51"/>
      <c r="BK39" s="51"/>
      <c r="BL39" s="51"/>
      <c r="BM39" s="51"/>
      <c r="BN39" s="51"/>
      <c r="BO39" s="51"/>
      <c r="BP39" s="51"/>
      <c r="BQ39" s="51"/>
      <c r="BR39" s="51"/>
      <c r="BS39" s="51"/>
      <c r="BT39" s="51"/>
      <c r="BU39" s="51"/>
      <c r="BV39" s="51"/>
      <c r="BW39" s="51"/>
      <c r="BX39" s="51"/>
      <c r="BY39" s="51"/>
      <c r="BZ39" s="51"/>
      <c r="CA39" s="51"/>
      <c r="CB39" s="51"/>
      <c r="CC39" s="51"/>
      <c r="CD39" s="51"/>
      <c r="CE39" s="51"/>
      <c r="CF39" s="39"/>
      <c r="CG39" s="51"/>
      <c r="CH39" s="51"/>
      <c r="CI39" s="51"/>
    </row>
    <row r="40" spans="2:96" s="15" customFormat="1" ht="13.5" x14ac:dyDescent="0.35">
      <c r="B40" s="10" t="s">
        <v>16</v>
      </c>
      <c r="C40" s="69">
        <v>-10</v>
      </c>
      <c r="D40" s="69">
        <v>15</v>
      </c>
      <c r="E40" s="69">
        <v>10</v>
      </c>
      <c r="F40" s="69">
        <v>5</v>
      </c>
      <c r="G40" s="69">
        <v>5</v>
      </c>
      <c r="H40" s="69">
        <v>35</v>
      </c>
      <c r="I40" s="69">
        <v>58.979256621109812</v>
      </c>
      <c r="J40" s="69"/>
      <c r="K40" s="68">
        <f t="shared" si="27"/>
        <v>0.68512161774599467</v>
      </c>
      <c r="L40" s="68">
        <f t="shared" si="28"/>
        <v>-1</v>
      </c>
      <c r="M40" s="190"/>
      <c r="N40" s="82">
        <v>10</v>
      </c>
      <c r="O40" s="82">
        <v>0</v>
      </c>
      <c r="P40" s="82">
        <v>0</v>
      </c>
      <c r="Q40" s="82">
        <v>5</v>
      </c>
      <c r="R40" s="82">
        <v>5</v>
      </c>
      <c r="S40" s="82">
        <v>0</v>
      </c>
      <c r="T40" s="82">
        <v>0</v>
      </c>
      <c r="U40" s="82">
        <v>5</v>
      </c>
      <c r="V40" s="82">
        <v>0</v>
      </c>
      <c r="W40" s="82">
        <v>0</v>
      </c>
      <c r="X40" s="82">
        <v>5</v>
      </c>
      <c r="Y40" s="82">
        <v>0</v>
      </c>
      <c r="Z40" s="82">
        <v>0</v>
      </c>
      <c r="AA40" s="82">
        <v>0</v>
      </c>
      <c r="AB40" s="82">
        <v>5</v>
      </c>
      <c r="AC40" s="82">
        <v>10</v>
      </c>
      <c r="AD40" s="82">
        <v>10</v>
      </c>
      <c r="AE40" s="82">
        <v>10</v>
      </c>
      <c r="AF40" s="82"/>
      <c r="AG40" s="82"/>
      <c r="AH40" s="82"/>
      <c r="AI40" s="82"/>
      <c r="AJ40" s="77"/>
      <c r="AK40" s="82">
        <f>D40-AL40</f>
        <v>5</v>
      </c>
      <c r="AL40" s="82">
        <f>SUM(N40:O40)</f>
        <v>10</v>
      </c>
      <c r="AM40" s="82">
        <f>SUM(P40:Q40)</f>
        <v>5</v>
      </c>
      <c r="AN40" s="82">
        <f>SUM(R40:S40)</f>
        <v>5</v>
      </c>
      <c r="AO40" s="82">
        <f>SUM(T40:U40)</f>
        <v>5</v>
      </c>
      <c r="AP40" s="82">
        <f>SUM(V40:W40)</f>
        <v>0</v>
      </c>
      <c r="AQ40" s="82">
        <f>SUM(X40:Y40)</f>
        <v>5</v>
      </c>
      <c r="AR40" s="82">
        <f>SUM(Z40:AA40)</f>
        <v>0</v>
      </c>
      <c r="AS40" s="82">
        <f>SUM(AB40:AC40)</f>
        <v>15</v>
      </c>
      <c r="AT40" s="82">
        <f>SUM(AD40:AE40)</f>
        <v>20</v>
      </c>
      <c r="AU40" s="82"/>
      <c r="AV40" s="82"/>
      <c r="AW40" s="64"/>
      <c r="AX40" s="10" t="s">
        <v>16</v>
      </c>
      <c r="AY40" s="13">
        <f t="shared" si="58"/>
        <v>-10</v>
      </c>
      <c r="AZ40" s="13">
        <f t="shared" si="58"/>
        <v>15</v>
      </c>
      <c r="BA40" s="13">
        <f t="shared" si="58"/>
        <v>10</v>
      </c>
      <c r="BB40" s="13">
        <f t="shared" si="58"/>
        <v>5</v>
      </c>
      <c r="BC40" s="13">
        <f t="shared" si="58"/>
        <v>5</v>
      </c>
      <c r="BD40" s="13">
        <f t="shared" si="58"/>
        <v>35</v>
      </c>
      <c r="BE40" s="13">
        <f t="shared" si="58"/>
        <v>58.979256621109812</v>
      </c>
      <c r="BF40" s="13"/>
      <c r="BG40" s="155"/>
      <c r="BH40" s="26"/>
      <c r="BI40" s="55"/>
      <c r="BJ40" s="51"/>
      <c r="BK40" s="51"/>
      <c r="BL40" s="51"/>
      <c r="BM40" s="51"/>
      <c r="BN40" s="51"/>
      <c r="BO40" s="51"/>
      <c r="BP40" s="51"/>
      <c r="BQ40" s="51"/>
      <c r="BR40" s="51"/>
      <c r="BS40" s="51"/>
      <c r="BT40" s="51"/>
      <c r="BU40" s="51"/>
      <c r="BV40" s="51"/>
      <c r="BW40" s="51"/>
      <c r="BX40" s="51"/>
      <c r="BY40" s="51"/>
      <c r="BZ40" s="51"/>
      <c r="CA40" s="51"/>
      <c r="CB40" s="51"/>
      <c r="CC40" s="51"/>
      <c r="CD40" s="51"/>
      <c r="CE40" s="51"/>
      <c r="CF40" s="39"/>
      <c r="CG40" s="51"/>
      <c r="CH40" s="51"/>
      <c r="CI40" s="51"/>
    </row>
    <row r="41" spans="2:96" s="15" customFormat="1" ht="13.5" x14ac:dyDescent="0.35">
      <c r="B41" s="10" t="s">
        <v>17</v>
      </c>
      <c r="C41" s="69">
        <v>0</v>
      </c>
      <c r="D41" s="69">
        <v>-25</v>
      </c>
      <c r="E41" s="69">
        <v>-5</v>
      </c>
      <c r="F41" s="69">
        <v>-10</v>
      </c>
      <c r="G41" s="69">
        <v>-10</v>
      </c>
      <c r="H41" s="69">
        <v>0</v>
      </c>
      <c r="I41" s="69">
        <v>-132.00762576601389</v>
      </c>
      <c r="J41" s="69"/>
      <c r="K41" s="68" t="str">
        <f t="shared" si="27"/>
        <v>N/M</v>
      </c>
      <c r="L41" s="68">
        <f t="shared" si="28"/>
        <v>1</v>
      </c>
      <c r="M41" s="190"/>
      <c r="N41" s="82">
        <v>-10</v>
      </c>
      <c r="O41" s="82">
        <v>0</v>
      </c>
      <c r="P41" s="82">
        <v>0</v>
      </c>
      <c r="Q41" s="82">
        <v>0</v>
      </c>
      <c r="R41" s="82">
        <v>0</v>
      </c>
      <c r="S41" s="82">
        <v>0</v>
      </c>
      <c r="T41" s="82">
        <v>0</v>
      </c>
      <c r="U41" s="82">
        <v>0</v>
      </c>
      <c r="V41" s="82">
        <v>-5</v>
      </c>
      <c r="W41" s="82">
        <v>-5</v>
      </c>
      <c r="X41" s="82">
        <v>-5</v>
      </c>
      <c r="Y41" s="82">
        <v>-5</v>
      </c>
      <c r="Z41" s="82">
        <v>0</v>
      </c>
      <c r="AA41" s="82">
        <v>0</v>
      </c>
      <c r="AB41" s="82">
        <v>0</v>
      </c>
      <c r="AC41" s="82">
        <v>0</v>
      </c>
      <c r="AD41" s="82">
        <v>0</v>
      </c>
      <c r="AE41" s="82">
        <v>0</v>
      </c>
      <c r="AF41" s="82"/>
      <c r="AG41" s="82"/>
      <c r="AH41" s="82"/>
      <c r="AI41" s="82"/>
      <c r="AJ41" s="77"/>
      <c r="AK41" s="82">
        <f>D41-AL41</f>
        <v>-15</v>
      </c>
      <c r="AL41" s="82">
        <f>SUM(N41:O41)</f>
        <v>-10</v>
      </c>
      <c r="AM41" s="82">
        <f>SUM(P41:Q41)</f>
        <v>0</v>
      </c>
      <c r="AN41" s="82">
        <f>SUM(R41:S41)</f>
        <v>0</v>
      </c>
      <c r="AO41" s="82">
        <f>SUM(T41:U41)</f>
        <v>0</v>
      </c>
      <c r="AP41" s="82">
        <f>SUM(V41:W41)</f>
        <v>-10</v>
      </c>
      <c r="AQ41" s="82">
        <f>SUM(X41:Y41)</f>
        <v>-10</v>
      </c>
      <c r="AR41" s="82">
        <f>SUM(Z41:AA41)</f>
        <v>0</v>
      </c>
      <c r="AS41" s="82">
        <f>SUM(AB41:AC41)</f>
        <v>0</v>
      </c>
      <c r="AT41" s="82">
        <f>SUM(AD41:AE41)</f>
        <v>0</v>
      </c>
      <c r="AU41" s="82"/>
      <c r="AV41" s="82"/>
      <c r="AW41" s="64"/>
      <c r="AX41" s="10" t="s">
        <v>17</v>
      </c>
      <c r="AY41" s="13">
        <f t="shared" si="58"/>
        <v>0</v>
      </c>
      <c r="AZ41" s="13">
        <f t="shared" si="58"/>
        <v>-25</v>
      </c>
      <c r="BA41" s="13">
        <f t="shared" si="58"/>
        <v>-5</v>
      </c>
      <c r="BB41" s="13">
        <f t="shared" si="58"/>
        <v>-10</v>
      </c>
      <c r="BC41" s="13">
        <f t="shared" si="58"/>
        <v>-10</v>
      </c>
      <c r="BD41" s="13">
        <f t="shared" si="58"/>
        <v>0</v>
      </c>
      <c r="BE41" s="13">
        <f t="shared" si="58"/>
        <v>-132.00762576601389</v>
      </c>
      <c r="BF41" s="13"/>
      <c r="BG41" s="155"/>
      <c r="BH41" s="26"/>
      <c r="BI41" s="55"/>
      <c r="BJ41" s="51"/>
      <c r="BK41" s="51"/>
      <c r="BL41" s="51"/>
      <c r="BM41" s="51"/>
      <c r="BN41" s="51"/>
      <c r="BO41" s="51"/>
      <c r="BP41" s="51"/>
      <c r="BQ41" s="51"/>
      <c r="BR41" s="51"/>
      <c r="BS41" s="51"/>
      <c r="BT41" s="51"/>
      <c r="BU41" s="51"/>
      <c r="BV41" s="51"/>
      <c r="BW41" s="51"/>
      <c r="BX41" s="51"/>
      <c r="BY41" s="51"/>
      <c r="BZ41" s="51"/>
      <c r="CA41" s="51"/>
      <c r="CB41" s="51"/>
      <c r="CC41" s="51"/>
      <c r="CD41" s="51"/>
      <c r="CE41" s="51"/>
      <c r="CF41" s="39"/>
      <c r="CG41" s="51"/>
      <c r="CH41" s="51"/>
      <c r="CI41" s="51"/>
    </row>
    <row r="42" spans="2:96" x14ac:dyDescent="0.45">
      <c r="B42" s="10" t="s">
        <v>18</v>
      </c>
      <c r="C42" s="69">
        <v>90</v>
      </c>
      <c r="D42" s="69">
        <v>85</v>
      </c>
      <c r="E42" s="69">
        <v>95</v>
      </c>
      <c r="F42" s="69">
        <v>100</v>
      </c>
      <c r="G42" s="69">
        <v>85</v>
      </c>
      <c r="H42" s="69">
        <v>75</v>
      </c>
      <c r="I42" s="69">
        <v>260.02975114588037</v>
      </c>
      <c r="J42" s="69"/>
      <c r="K42" s="68">
        <f t="shared" si="27"/>
        <v>2.4670633486117381</v>
      </c>
      <c r="L42" s="68">
        <f t="shared" si="28"/>
        <v>-1</v>
      </c>
      <c r="M42" s="190"/>
      <c r="N42" s="82">
        <v>20</v>
      </c>
      <c r="O42" s="82">
        <v>25</v>
      </c>
      <c r="P42" s="82">
        <v>20</v>
      </c>
      <c r="Q42" s="82">
        <v>35</v>
      </c>
      <c r="R42" s="82">
        <v>25</v>
      </c>
      <c r="S42" s="82">
        <v>20</v>
      </c>
      <c r="T42" s="82">
        <v>20</v>
      </c>
      <c r="U42" s="82">
        <v>40</v>
      </c>
      <c r="V42" s="82">
        <v>35</v>
      </c>
      <c r="W42" s="82">
        <v>5</v>
      </c>
      <c r="X42" s="82">
        <v>30</v>
      </c>
      <c r="Y42" s="82">
        <v>15</v>
      </c>
      <c r="Z42" s="82">
        <v>15</v>
      </c>
      <c r="AA42" s="82">
        <v>25</v>
      </c>
      <c r="AB42" s="82">
        <v>45</v>
      </c>
      <c r="AC42" s="82">
        <v>15</v>
      </c>
      <c r="AD42" s="82">
        <v>10</v>
      </c>
      <c r="AE42" s="82">
        <v>10</v>
      </c>
      <c r="AF42" s="82"/>
      <c r="AG42" s="82"/>
      <c r="AH42" s="82"/>
      <c r="AI42" s="82"/>
      <c r="AJ42" s="65"/>
      <c r="AK42" s="82">
        <f>D42-AL42</f>
        <v>40</v>
      </c>
      <c r="AL42" s="82">
        <f>SUM(N42:O42)</f>
        <v>45</v>
      </c>
      <c r="AM42" s="82">
        <f>SUM(P42:Q42)</f>
        <v>55</v>
      </c>
      <c r="AN42" s="82">
        <f>SUM(R42:S42)</f>
        <v>45</v>
      </c>
      <c r="AO42" s="82">
        <f>SUM(T42:U42)</f>
        <v>60</v>
      </c>
      <c r="AP42" s="82">
        <f>SUM(V42:W42)</f>
        <v>40</v>
      </c>
      <c r="AQ42" s="82">
        <f>SUM(X42:Y42)</f>
        <v>45</v>
      </c>
      <c r="AR42" s="82">
        <f>SUM(Z42:AA42)</f>
        <v>40</v>
      </c>
      <c r="AS42" s="82">
        <f>SUM(AB42:AC42)</f>
        <v>60</v>
      </c>
      <c r="AT42" s="82">
        <f>SUM(AD42:AE42)</f>
        <v>20</v>
      </c>
      <c r="AU42" s="82"/>
      <c r="AV42" s="82"/>
      <c r="AX42" s="10" t="s">
        <v>18</v>
      </c>
      <c r="AY42" s="13">
        <f t="shared" si="58"/>
        <v>90</v>
      </c>
      <c r="AZ42" s="13">
        <f t="shared" si="58"/>
        <v>85</v>
      </c>
      <c r="BA42" s="13">
        <f t="shared" si="58"/>
        <v>95</v>
      </c>
      <c r="BB42" s="13">
        <f t="shared" si="58"/>
        <v>100</v>
      </c>
      <c r="BC42" s="13">
        <f t="shared" si="58"/>
        <v>85</v>
      </c>
      <c r="BD42" s="13">
        <f t="shared" si="58"/>
        <v>75</v>
      </c>
      <c r="BE42" s="13">
        <f t="shared" si="58"/>
        <v>260.02975114588037</v>
      </c>
      <c r="BF42" s="13"/>
      <c r="BG42" s="155"/>
      <c r="BH42" s="26"/>
      <c r="BI42" s="27"/>
      <c r="BJ42" s="51"/>
      <c r="BK42" s="51"/>
      <c r="BL42" s="51"/>
      <c r="BM42" s="51"/>
      <c r="BN42" s="51"/>
      <c r="BO42" s="51"/>
      <c r="BP42" s="51"/>
      <c r="BQ42" s="51"/>
      <c r="BR42" s="51"/>
      <c r="BS42" s="51"/>
      <c r="BT42" s="51"/>
      <c r="BU42" s="51"/>
      <c r="BV42" s="51"/>
      <c r="BW42" s="51"/>
      <c r="BX42" s="51"/>
      <c r="BY42" s="51"/>
      <c r="BZ42" s="51"/>
      <c r="CA42" s="51"/>
      <c r="CB42" s="51"/>
      <c r="CC42" s="51"/>
      <c r="CD42" s="51"/>
      <c r="CE42" s="51"/>
      <c r="CF42" s="4"/>
      <c r="CG42" s="51"/>
      <c r="CH42" s="51"/>
      <c r="CI42" s="51"/>
    </row>
    <row r="43" spans="2:96" s="15" customFormat="1" ht="13.5" x14ac:dyDescent="0.35">
      <c r="B43" s="52" t="s">
        <v>19</v>
      </c>
      <c r="C43" s="83">
        <v>60</v>
      </c>
      <c r="D43" s="83">
        <v>90</v>
      </c>
      <c r="E43" s="83">
        <v>100</v>
      </c>
      <c r="F43" s="83">
        <v>90</v>
      </c>
      <c r="G43" s="83">
        <v>95</v>
      </c>
      <c r="H43" s="83">
        <v>130</v>
      </c>
      <c r="I43" s="83">
        <v>108.82847009929426</v>
      </c>
      <c r="J43" s="83"/>
      <c r="K43" s="71">
        <f t="shared" si="27"/>
        <v>-0.16285792231312105</v>
      </c>
      <c r="L43" s="71">
        <f t="shared" si="28"/>
        <v>-1</v>
      </c>
      <c r="M43" s="190"/>
      <c r="N43" s="84">
        <v>20</v>
      </c>
      <c r="O43" s="84">
        <v>25</v>
      </c>
      <c r="P43" s="84">
        <v>10</v>
      </c>
      <c r="Q43" s="84">
        <v>5</v>
      </c>
      <c r="R43" s="84">
        <v>40</v>
      </c>
      <c r="S43" s="84">
        <v>50</v>
      </c>
      <c r="T43" s="84">
        <v>35</v>
      </c>
      <c r="U43" s="84">
        <v>30</v>
      </c>
      <c r="V43" s="84">
        <v>20</v>
      </c>
      <c r="W43" s="84">
        <v>5</v>
      </c>
      <c r="X43" s="84">
        <v>10</v>
      </c>
      <c r="Y43" s="84">
        <v>40</v>
      </c>
      <c r="Z43" s="84">
        <v>30</v>
      </c>
      <c r="AA43" s="84">
        <v>10</v>
      </c>
      <c r="AB43" s="84">
        <v>10</v>
      </c>
      <c r="AC43" s="84">
        <v>35</v>
      </c>
      <c r="AD43" s="84">
        <v>45</v>
      </c>
      <c r="AE43" s="84">
        <v>40</v>
      </c>
      <c r="AF43" s="84"/>
      <c r="AG43" s="84"/>
      <c r="AH43" s="84"/>
      <c r="AI43" s="84"/>
      <c r="AJ43" s="67"/>
      <c r="AK43" s="84">
        <f>D43-AL43</f>
        <v>45</v>
      </c>
      <c r="AL43" s="84">
        <f>SUM(N43:O43)</f>
        <v>45</v>
      </c>
      <c r="AM43" s="84">
        <f>SUM(P43:Q43)</f>
        <v>15</v>
      </c>
      <c r="AN43" s="84">
        <f>SUM(R43:S43)</f>
        <v>90</v>
      </c>
      <c r="AO43" s="84">
        <f>SUM(T43:U43)</f>
        <v>65</v>
      </c>
      <c r="AP43" s="84">
        <f>SUM(V43:W43)</f>
        <v>25</v>
      </c>
      <c r="AQ43" s="84">
        <f>SUM(X43:Y43)</f>
        <v>50</v>
      </c>
      <c r="AR43" s="84">
        <f>SUM(Z43:AA43)</f>
        <v>40</v>
      </c>
      <c r="AS43" s="84">
        <f>SUM(AB43:AC43)</f>
        <v>45</v>
      </c>
      <c r="AT43" s="84">
        <f>SUM(AD43:AE43)</f>
        <v>85</v>
      </c>
      <c r="AU43" s="84"/>
      <c r="AV43" s="84"/>
      <c r="AW43" s="64"/>
      <c r="AX43" s="52" t="s">
        <v>19</v>
      </c>
      <c r="AY43" s="54">
        <f t="shared" si="58"/>
        <v>60</v>
      </c>
      <c r="AZ43" s="54">
        <f t="shared" si="58"/>
        <v>90</v>
      </c>
      <c r="BA43" s="54">
        <f t="shared" si="58"/>
        <v>100</v>
      </c>
      <c r="BB43" s="54">
        <f t="shared" si="58"/>
        <v>90</v>
      </c>
      <c r="BC43" s="54">
        <f t="shared" si="58"/>
        <v>95</v>
      </c>
      <c r="BD43" s="54">
        <f t="shared" si="58"/>
        <v>130</v>
      </c>
      <c r="BE43" s="54">
        <f t="shared" si="58"/>
        <v>108.82847009929426</v>
      </c>
      <c r="BF43" s="54"/>
      <c r="BG43" s="156"/>
      <c r="BH43" s="30"/>
      <c r="BI43" s="27"/>
      <c r="BJ43" s="53"/>
      <c r="BK43" s="53"/>
      <c r="BL43" s="53"/>
      <c r="BM43" s="53"/>
      <c r="BN43" s="53"/>
      <c r="BO43" s="53"/>
      <c r="BP43" s="53"/>
      <c r="BQ43" s="53"/>
      <c r="BR43" s="53"/>
      <c r="BS43" s="53"/>
      <c r="BT43" s="53"/>
      <c r="BU43" s="53"/>
      <c r="BV43" s="53"/>
      <c r="BW43" s="53"/>
      <c r="BX43" s="53"/>
      <c r="BY43" s="53"/>
      <c r="BZ43" s="53"/>
      <c r="CA43" s="53"/>
      <c r="CB43" s="53"/>
      <c r="CC43" s="53"/>
      <c r="CD43" s="53"/>
      <c r="CE43" s="53"/>
      <c r="CF43" s="199"/>
      <c r="CG43" s="53"/>
      <c r="CH43" s="53"/>
      <c r="CI43" s="53"/>
      <c r="CJ43" s="53"/>
      <c r="CK43" s="53"/>
      <c r="CL43" s="53"/>
      <c r="CM43" s="53"/>
      <c r="CN43" s="53"/>
      <c r="CO43" s="53"/>
      <c r="CP43" s="53"/>
      <c r="CQ43" s="53"/>
      <c r="CR43" s="53"/>
    </row>
    <row r="44" spans="2:96" x14ac:dyDescent="0.45">
      <c r="B44" s="20" t="s">
        <v>58</v>
      </c>
      <c r="C44" s="80">
        <f t="shared" ref="C44:H44" si="79">SUM(C45:C49)</f>
        <v>220</v>
      </c>
      <c r="D44" s="80">
        <f t="shared" si="79"/>
        <v>220</v>
      </c>
      <c r="E44" s="80">
        <f t="shared" si="79"/>
        <v>225</v>
      </c>
      <c r="F44" s="80">
        <f t="shared" si="79"/>
        <v>230</v>
      </c>
      <c r="G44" s="80">
        <f t="shared" si="79"/>
        <v>235</v>
      </c>
      <c r="H44" s="80">
        <f t="shared" si="79"/>
        <v>240</v>
      </c>
      <c r="I44" s="80">
        <v>248.88000000000005</v>
      </c>
      <c r="J44" s="80">
        <v>249</v>
      </c>
      <c r="K44" s="85">
        <f t="shared" si="27"/>
        <v>3.700000000000022E-2</v>
      </c>
      <c r="L44" s="85">
        <f t="shared" si="28"/>
        <v>4.8216007714540213E-4</v>
      </c>
      <c r="M44" s="190"/>
      <c r="N44" s="80">
        <f t="shared" ref="N44:AE44" si="80">SUM(N45:N49)</f>
        <v>45</v>
      </c>
      <c r="O44" s="80">
        <f t="shared" si="80"/>
        <v>65</v>
      </c>
      <c r="P44" s="80">
        <f t="shared" si="80"/>
        <v>50</v>
      </c>
      <c r="Q44" s="80">
        <f t="shared" si="80"/>
        <v>65</v>
      </c>
      <c r="R44" s="80">
        <f t="shared" si="80"/>
        <v>45</v>
      </c>
      <c r="S44" s="50">
        <f t="shared" si="80"/>
        <v>65</v>
      </c>
      <c r="T44" s="50">
        <f t="shared" si="80"/>
        <v>50</v>
      </c>
      <c r="U44" s="50">
        <f t="shared" si="80"/>
        <v>70</v>
      </c>
      <c r="V44" s="50">
        <f t="shared" si="80"/>
        <v>45</v>
      </c>
      <c r="W44" s="50">
        <f t="shared" si="80"/>
        <v>75</v>
      </c>
      <c r="X44" s="50">
        <f t="shared" si="80"/>
        <v>55</v>
      </c>
      <c r="Y44" s="50">
        <f t="shared" si="80"/>
        <v>70</v>
      </c>
      <c r="Z44" s="50">
        <f t="shared" si="80"/>
        <v>45</v>
      </c>
      <c r="AA44" s="50">
        <f t="shared" si="80"/>
        <v>70</v>
      </c>
      <c r="AB44" s="50">
        <f t="shared" si="80"/>
        <v>55</v>
      </c>
      <c r="AC44" s="50">
        <f t="shared" si="80"/>
        <v>70</v>
      </c>
      <c r="AD44" s="50">
        <f t="shared" si="80"/>
        <v>45</v>
      </c>
      <c r="AE44" s="50">
        <f t="shared" si="80"/>
        <v>70</v>
      </c>
      <c r="AF44" s="80">
        <v>62.22</v>
      </c>
      <c r="AG44" s="80">
        <v>67.320000000000007</v>
      </c>
      <c r="AH44" s="80">
        <v>72.42</v>
      </c>
      <c r="AI44" s="80">
        <v>46.92</v>
      </c>
      <c r="AJ44" s="186"/>
      <c r="AK44" s="80">
        <f t="shared" ref="AK44:AN44" si="81">SUM(AK45:AK49)</f>
        <v>110</v>
      </c>
      <c r="AL44" s="80">
        <f t="shared" si="81"/>
        <v>110</v>
      </c>
      <c r="AM44" s="80">
        <f t="shared" si="81"/>
        <v>115</v>
      </c>
      <c r="AN44" s="80">
        <f t="shared" si="81"/>
        <v>110</v>
      </c>
      <c r="AO44" s="80">
        <f>SUM(AO45:AO49)</f>
        <v>120</v>
      </c>
      <c r="AP44" s="80">
        <f t="shared" ref="AP44:AS44" si="82">SUM(AP45:AP49)</f>
        <v>120</v>
      </c>
      <c r="AQ44" s="80">
        <f t="shared" si="82"/>
        <v>125</v>
      </c>
      <c r="AR44" s="80">
        <f t="shared" si="82"/>
        <v>115</v>
      </c>
      <c r="AS44" s="80">
        <f t="shared" si="82"/>
        <v>125</v>
      </c>
      <c r="AT44" s="80">
        <f>SUM(AT45:AT49)</f>
        <v>115</v>
      </c>
      <c r="AU44" s="80">
        <f t="shared" si="23"/>
        <v>129.54000000000002</v>
      </c>
      <c r="AV44" s="80">
        <f t="shared" si="24"/>
        <v>119.34</v>
      </c>
      <c r="AX44" s="20" t="s">
        <v>58</v>
      </c>
      <c r="AY44" s="50">
        <f t="shared" si="58"/>
        <v>220</v>
      </c>
      <c r="AZ44" s="50">
        <f t="shared" si="58"/>
        <v>220</v>
      </c>
      <c r="BA44" s="50">
        <f t="shared" si="58"/>
        <v>225</v>
      </c>
      <c r="BB44" s="50">
        <f t="shared" si="58"/>
        <v>230</v>
      </c>
      <c r="BC44" s="50">
        <f t="shared" si="58"/>
        <v>235</v>
      </c>
      <c r="BD44" s="50">
        <f t="shared" si="58"/>
        <v>240</v>
      </c>
      <c r="BE44" s="50">
        <f t="shared" si="58"/>
        <v>248.88000000000005</v>
      </c>
      <c r="BF44" s="50">
        <f>J44</f>
        <v>249</v>
      </c>
      <c r="BG44" s="192">
        <f t="shared" si="38"/>
        <v>3.700000000000022E-2</v>
      </c>
      <c r="BH44" s="192">
        <f>L44</f>
        <v>4.8216007714540213E-4</v>
      </c>
      <c r="BI44" s="198"/>
      <c r="BJ44" s="50">
        <f t="shared" ref="BJ44:CE44" si="83">N44</f>
        <v>45</v>
      </c>
      <c r="BK44" s="50">
        <f t="shared" si="83"/>
        <v>65</v>
      </c>
      <c r="BL44" s="50">
        <f t="shared" si="83"/>
        <v>50</v>
      </c>
      <c r="BM44" s="50">
        <f t="shared" si="83"/>
        <v>65</v>
      </c>
      <c r="BN44" s="50">
        <f t="shared" si="83"/>
        <v>45</v>
      </c>
      <c r="BO44" s="50">
        <f t="shared" si="83"/>
        <v>65</v>
      </c>
      <c r="BP44" s="50">
        <f t="shared" si="83"/>
        <v>50</v>
      </c>
      <c r="BQ44" s="50">
        <f t="shared" si="83"/>
        <v>70</v>
      </c>
      <c r="BR44" s="50">
        <f t="shared" si="83"/>
        <v>45</v>
      </c>
      <c r="BS44" s="50">
        <f t="shared" si="83"/>
        <v>75</v>
      </c>
      <c r="BT44" s="50">
        <f t="shared" si="83"/>
        <v>55</v>
      </c>
      <c r="BU44" s="50">
        <f t="shared" si="83"/>
        <v>70</v>
      </c>
      <c r="BV44" s="50">
        <f t="shared" si="83"/>
        <v>45</v>
      </c>
      <c r="BW44" s="50">
        <f t="shared" si="83"/>
        <v>70</v>
      </c>
      <c r="BX44" s="50">
        <f t="shared" si="83"/>
        <v>55</v>
      </c>
      <c r="BY44" s="50">
        <f t="shared" si="83"/>
        <v>70</v>
      </c>
      <c r="BZ44" s="50">
        <f t="shared" si="83"/>
        <v>45</v>
      </c>
      <c r="CA44" s="50">
        <f t="shared" si="83"/>
        <v>70</v>
      </c>
      <c r="CB44" s="50">
        <f t="shared" si="83"/>
        <v>62.22</v>
      </c>
      <c r="CC44" s="50">
        <f t="shared" si="83"/>
        <v>67.320000000000007</v>
      </c>
      <c r="CD44" s="50">
        <f t="shared" si="83"/>
        <v>72.42</v>
      </c>
      <c r="CE44" s="50">
        <f t="shared" si="83"/>
        <v>46.92</v>
      </c>
      <c r="CF44" s="8"/>
      <c r="CG44" s="50">
        <f t="shared" ref="CG44:CR44" si="84">AK44</f>
        <v>110</v>
      </c>
      <c r="CH44" s="50">
        <f t="shared" si="84"/>
        <v>110</v>
      </c>
      <c r="CI44" s="50">
        <f t="shared" si="84"/>
        <v>115</v>
      </c>
      <c r="CJ44" s="50">
        <f t="shared" si="84"/>
        <v>110</v>
      </c>
      <c r="CK44" s="50">
        <f t="shared" si="84"/>
        <v>120</v>
      </c>
      <c r="CL44" s="50">
        <f t="shared" si="84"/>
        <v>120</v>
      </c>
      <c r="CM44" s="50">
        <f t="shared" si="84"/>
        <v>125</v>
      </c>
      <c r="CN44" s="50">
        <f t="shared" si="84"/>
        <v>115</v>
      </c>
      <c r="CO44" s="50">
        <f t="shared" si="84"/>
        <v>125</v>
      </c>
      <c r="CP44" s="50">
        <f t="shared" si="84"/>
        <v>115</v>
      </c>
      <c r="CQ44" s="50">
        <f t="shared" si="84"/>
        <v>129.54000000000002</v>
      </c>
      <c r="CR44" s="50">
        <f t="shared" si="84"/>
        <v>119.34</v>
      </c>
    </row>
    <row r="45" spans="2:96" s="15" customFormat="1" ht="13.5" x14ac:dyDescent="0.35">
      <c r="B45" s="10" t="s">
        <v>15</v>
      </c>
      <c r="C45" s="69">
        <v>90</v>
      </c>
      <c r="D45" s="69">
        <v>90</v>
      </c>
      <c r="E45" s="69">
        <v>90</v>
      </c>
      <c r="F45" s="69">
        <v>90</v>
      </c>
      <c r="G45" s="69">
        <v>95</v>
      </c>
      <c r="H45" s="69">
        <v>95</v>
      </c>
      <c r="I45" s="69"/>
      <c r="J45" s="69"/>
      <c r="K45" s="68" t="str">
        <f t="shared" si="25"/>
        <v/>
      </c>
      <c r="L45" s="68" t="str">
        <f t="shared" si="26"/>
        <v/>
      </c>
      <c r="M45" s="190"/>
      <c r="N45" s="82">
        <v>20</v>
      </c>
      <c r="O45" s="82">
        <v>25</v>
      </c>
      <c r="P45" s="82">
        <v>20</v>
      </c>
      <c r="Q45" s="82">
        <v>25</v>
      </c>
      <c r="R45" s="82">
        <v>20</v>
      </c>
      <c r="S45" s="82">
        <v>25</v>
      </c>
      <c r="T45" s="82">
        <v>20</v>
      </c>
      <c r="U45" s="82">
        <v>30</v>
      </c>
      <c r="V45" s="82">
        <v>20</v>
      </c>
      <c r="W45" s="82">
        <v>30</v>
      </c>
      <c r="X45" s="82">
        <v>20</v>
      </c>
      <c r="Y45" s="82">
        <v>30</v>
      </c>
      <c r="Z45" s="82">
        <v>20</v>
      </c>
      <c r="AA45" s="82">
        <v>30</v>
      </c>
      <c r="AB45" s="82">
        <v>20</v>
      </c>
      <c r="AC45" s="82">
        <v>30</v>
      </c>
      <c r="AD45" s="82">
        <v>20</v>
      </c>
      <c r="AE45" s="82">
        <v>30</v>
      </c>
      <c r="AF45" s="82"/>
      <c r="AG45" s="82"/>
      <c r="AH45" s="82"/>
      <c r="AI45" s="82"/>
      <c r="AJ45" s="77"/>
      <c r="AK45" s="82">
        <f t="shared" ref="AK45:AK51" si="85">D45-AL45</f>
        <v>45</v>
      </c>
      <c r="AL45" s="82">
        <f t="shared" ref="AL45:AL51" si="86">SUM(N45:O45)</f>
        <v>45</v>
      </c>
      <c r="AM45" s="82">
        <f t="shared" ref="AM45:AM51" si="87">SUM(P45:Q45)</f>
        <v>45</v>
      </c>
      <c r="AN45" s="185">
        <f t="shared" ref="AN45:AN51" si="88">SUM(R45:S45)</f>
        <v>45</v>
      </c>
      <c r="AO45" s="82">
        <f t="shared" ref="AO45:AO50" si="89">SUM(T45:U45)</f>
        <v>50</v>
      </c>
      <c r="AP45" s="82">
        <f t="shared" ref="AP45:AP50" si="90">SUM(V45:W45)</f>
        <v>50</v>
      </c>
      <c r="AQ45" s="82">
        <f t="shared" ref="AQ45:AQ51" si="91">SUM(X45:Y45)</f>
        <v>50</v>
      </c>
      <c r="AR45" s="82">
        <f t="shared" ref="AR45:AR51" si="92">SUM(Z45:AA45)</f>
        <v>50</v>
      </c>
      <c r="AS45" s="82">
        <f t="shared" ref="AS45:AS51" si="93">SUM(AB45:AC45)</f>
        <v>50</v>
      </c>
      <c r="AT45" s="82">
        <f t="shared" ref="AT45:AT51" si="94">SUM(AD45:AE45)</f>
        <v>50</v>
      </c>
      <c r="AU45" s="82"/>
      <c r="AV45" s="82"/>
      <c r="AW45" s="64"/>
      <c r="AX45" s="10" t="s">
        <v>15</v>
      </c>
      <c r="AY45" s="13">
        <f t="shared" si="58"/>
        <v>90</v>
      </c>
      <c r="AZ45" s="13">
        <f t="shared" si="58"/>
        <v>90</v>
      </c>
      <c r="BA45" s="13">
        <f t="shared" si="58"/>
        <v>90</v>
      </c>
      <c r="BB45" s="13">
        <f t="shared" si="58"/>
        <v>90</v>
      </c>
      <c r="BC45" s="13">
        <f t="shared" si="58"/>
        <v>95</v>
      </c>
      <c r="BD45" s="13">
        <f t="shared" si="58"/>
        <v>95</v>
      </c>
      <c r="BE45" s="13">
        <f t="shared" si="58"/>
        <v>0</v>
      </c>
      <c r="BF45" s="13"/>
      <c r="BG45" s="155"/>
      <c r="BH45" s="26"/>
      <c r="BI45" s="196"/>
      <c r="BJ45" s="51"/>
      <c r="BK45" s="51"/>
      <c r="BL45" s="51"/>
      <c r="BM45" s="51"/>
      <c r="BN45" s="51"/>
      <c r="BO45" s="51"/>
      <c r="BP45" s="51"/>
      <c r="BQ45" s="51"/>
      <c r="BR45" s="51"/>
      <c r="BS45" s="51"/>
      <c r="BT45" s="51"/>
      <c r="BU45" s="51"/>
      <c r="BV45" s="51"/>
      <c r="BW45" s="51"/>
      <c r="BX45" s="51"/>
      <c r="BY45" s="51"/>
      <c r="BZ45" s="51"/>
      <c r="CA45" s="51"/>
      <c r="CB45" s="51"/>
      <c r="CC45" s="51"/>
      <c r="CD45" s="51"/>
      <c r="CE45" s="51"/>
      <c r="CF45" s="39"/>
      <c r="CG45" s="51"/>
      <c r="CH45" s="51"/>
      <c r="CI45" s="51"/>
    </row>
    <row r="46" spans="2:96" s="15" customFormat="1" ht="13.5" x14ac:dyDescent="0.35">
      <c r="B46" s="10" t="s">
        <v>16</v>
      </c>
      <c r="C46" s="69">
        <v>75</v>
      </c>
      <c r="D46" s="69">
        <v>75</v>
      </c>
      <c r="E46" s="69">
        <v>75</v>
      </c>
      <c r="F46" s="69">
        <v>80</v>
      </c>
      <c r="G46" s="69">
        <v>80</v>
      </c>
      <c r="H46" s="69">
        <v>80</v>
      </c>
      <c r="I46" s="69"/>
      <c r="J46" s="69"/>
      <c r="K46" s="68" t="str">
        <f t="shared" si="25"/>
        <v/>
      </c>
      <c r="L46" s="68" t="str">
        <f t="shared" si="26"/>
        <v/>
      </c>
      <c r="M46" s="190"/>
      <c r="N46" s="82">
        <v>15</v>
      </c>
      <c r="O46" s="82">
        <v>25</v>
      </c>
      <c r="P46" s="82">
        <v>15</v>
      </c>
      <c r="Q46" s="82">
        <v>25</v>
      </c>
      <c r="R46" s="82">
        <v>15</v>
      </c>
      <c r="S46" s="82">
        <v>25</v>
      </c>
      <c r="T46" s="82">
        <v>15</v>
      </c>
      <c r="U46" s="82">
        <v>25</v>
      </c>
      <c r="V46" s="82">
        <v>15</v>
      </c>
      <c r="W46" s="82">
        <v>25</v>
      </c>
      <c r="X46" s="82">
        <v>15</v>
      </c>
      <c r="Y46" s="82">
        <v>25</v>
      </c>
      <c r="Z46" s="82">
        <v>15</v>
      </c>
      <c r="AA46" s="82">
        <v>25</v>
      </c>
      <c r="AB46" s="82">
        <v>15</v>
      </c>
      <c r="AC46" s="82">
        <v>25</v>
      </c>
      <c r="AD46" s="82">
        <v>15</v>
      </c>
      <c r="AE46" s="82">
        <v>25</v>
      </c>
      <c r="AF46" s="82"/>
      <c r="AG46" s="82"/>
      <c r="AH46" s="82"/>
      <c r="AI46" s="82"/>
      <c r="AJ46" s="77"/>
      <c r="AK46" s="82">
        <f t="shared" si="85"/>
        <v>35</v>
      </c>
      <c r="AL46" s="82">
        <f t="shared" si="86"/>
        <v>40</v>
      </c>
      <c r="AM46" s="82">
        <f t="shared" si="87"/>
        <v>40</v>
      </c>
      <c r="AN46" s="82">
        <f t="shared" si="88"/>
        <v>40</v>
      </c>
      <c r="AO46" s="82">
        <f t="shared" si="89"/>
        <v>40</v>
      </c>
      <c r="AP46" s="82">
        <f t="shared" si="90"/>
        <v>40</v>
      </c>
      <c r="AQ46" s="82">
        <f t="shared" si="91"/>
        <v>40</v>
      </c>
      <c r="AR46" s="82">
        <f t="shared" si="92"/>
        <v>40</v>
      </c>
      <c r="AS46" s="82">
        <f t="shared" si="93"/>
        <v>40</v>
      </c>
      <c r="AT46" s="82">
        <f t="shared" si="94"/>
        <v>40</v>
      </c>
      <c r="AU46" s="82"/>
      <c r="AV46" s="82"/>
      <c r="AW46" s="64"/>
      <c r="AX46" s="10" t="s">
        <v>16</v>
      </c>
      <c r="AY46" s="13">
        <f t="shared" si="58"/>
        <v>75</v>
      </c>
      <c r="AZ46" s="13">
        <f t="shared" si="58"/>
        <v>75</v>
      </c>
      <c r="BA46" s="13">
        <f t="shared" si="58"/>
        <v>75</v>
      </c>
      <c r="BB46" s="13">
        <f t="shared" si="58"/>
        <v>80</v>
      </c>
      <c r="BC46" s="13">
        <f t="shared" si="58"/>
        <v>80</v>
      </c>
      <c r="BD46" s="13">
        <f t="shared" si="58"/>
        <v>80</v>
      </c>
      <c r="BE46" s="13">
        <f t="shared" si="58"/>
        <v>0</v>
      </c>
      <c r="BF46" s="13"/>
      <c r="BG46" s="155"/>
      <c r="BH46" s="26"/>
      <c r="BI46" s="196"/>
      <c r="BJ46" s="51"/>
      <c r="BK46" s="51"/>
      <c r="BL46" s="51"/>
      <c r="BM46" s="51"/>
      <c r="BN46" s="51"/>
      <c r="BO46" s="51"/>
      <c r="BP46" s="51"/>
      <c r="BQ46" s="51"/>
      <c r="BR46" s="51"/>
      <c r="BS46" s="51"/>
      <c r="BT46" s="51"/>
      <c r="BU46" s="51"/>
      <c r="BV46" s="51"/>
      <c r="BW46" s="51"/>
      <c r="BX46" s="51"/>
      <c r="BY46" s="51"/>
      <c r="BZ46" s="51"/>
      <c r="CA46" s="51"/>
      <c r="CB46" s="51"/>
      <c r="CC46" s="51"/>
      <c r="CD46" s="51"/>
      <c r="CE46" s="51"/>
      <c r="CF46" s="39"/>
      <c r="CG46" s="51"/>
      <c r="CH46" s="51"/>
      <c r="CI46" s="51"/>
    </row>
    <row r="47" spans="2:96" s="15" customFormat="1" ht="13.5" x14ac:dyDescent="0.35">
      <c r="B47" s="10" t="s">
        <v>17</v>
      </c>
      <c r="C47" s="69">
        <v>20</v>
      </c>
      <c r="D47" s="69">
        <v>20</v>
      </c>
      <c r="E47" s="69">
        <v>20</v>
      </c>
      <c r="F47" s="69">
        <v>20</v>
      </c>
      <c r="G47" s="69">
        <v>20</v>
      </c>
      <c r="H47" s="69">
        <v>20</v>
      </c>
      <c r="I47" s="69"/>
      <c r="J47" s="69"/>
      <c r="K47" s="68" t="str">
        <f t="shared" si="25"/>
        <v/>
      </c>
      <c r="L47" s="68" t="str">
        <f t="shared" si="26"/>
        <v/>
      </c>
      <c r="M47" s="190"/>
      <c r="N47" s="82">
        <v>0</v>
      </c>
      <c r="O47" s="82">
        <v>5</v>
      </c>
      <c r="P47" s="82">
        <v>5</v>
      </c>
      <c r="Q47" s="82">
        <v>5</v>
      </c>
      <c r="R47" s="82">
        <v>0</v>
      </c>
      <c r="S47" s="82">
        <v>5</v>
      </c>
      <c r="T47" s="82">
        <v>5</v>
      </c>
      <c r="U47" s="82">
        <v>5</v>
      </c>
      <c r="V47" s="82">
        <v>0</v>
      </c>
      <c r="W47" s="82">
        <v>5</v>
      </c>
      <c r="X47" s="82">
        <v>5</v>
      </c>
      <c r="Y47" s="82">
        <v>5</v>
      </c>
      <c r="Z47" s="82">
        <v>0</v>
      </c>
      <c r="AA47" s="82">
        <v>5</v>
      </c>
      <c r="AB47" s="82">
        <v>5</v>
      </c>
      <c r="AC47" s="82">
        <v>5</v>
      </c>
      <c r="AD47" s="82">
        <v>0</v>
      </c>
      <c r="AE47" s="82">
        <v>5</v>
      </c>
      <c r="AF47" s="82"/>
      <c r="AG47" s="82"/>
      <c r="AH47" s="82"/>
      <c r="AI47" s="82"/>
      <c r="AJ47" s="77"/>
      <c r="AK47" s="82">
        <f t="shared" si="85"/>
        <v>15</v>
      </c>
      <c r="AL47" s="82">
        <f t="shared" si="86"/>
        <v>5</v>
      </c>
      <c r="AM47" s="82">
        <f t="shared" si="87"/>
        <v>10</v>
      </c>
      <c r="AN47" s="82">
        <f t="shared" si="88"/>
        <v>5</v>
      </c>
      <c r="AO47" s="82">
        <f t="shared" si="89"/>
        <v>10</v>
      </c>
      <c r="AP47" s="82">
        <f t="shared" si="90"/>
        <v>5</v>
      </c>
      <c r="AQ47" s="82">
        <f t="shared" si="91"/>
        <v>10</v>
      </c>
      <c r="AR47" s="82">
        <f t="shared" si="92"/>
        <v>5</v>
      </c>
      <c r="AS47" s="82">
        <f t="shared" si="93"/>
        <v>10</v>
      </c>
      <c r="AT47" s="82">
        <f t="shared" si="94"/>
        <v>5</v>
      </c>
      <c r="AU47" s="82"/>
      <c r="AV47" s="82"/>
      <c r="AW47" s="64"/>
      <c r="AX47" s="10" t="s">
        <v>17</v>
      </c>
      <c r="AY47" s="13">
        <f t="shared" si="58"/>
        <v>20</v>
      </c>
      <c r="AZ47" s="13">
        <f t="shared" si="58"/>
        <v>20</v>
      </c>
      <c r="BA47" s="13">
        <f t="shared" si="58"/>
        <v>20</v>
      </c>
      <c r="BB47" s="13">
        <f t="shared" si="58"/>
        <v>20</v>
      </c>
      <c r="BC47" s="13">
        <f t="shared" si="58"/>
        <v>20</v>
      </c>
      <c r="BD47" s="13">
        <f t="shared" si="58"/>
        <v>20</v>
      </c>
      <c r="BE47" s="13">
        <f t="shared" si="58"/>
        <v>0</v>
      </c>
      <c r="BF47" s="13"/>
      <c r="BG47" s="155"/>
      <c r="BH47" s="26"/>
      <c r="BI47" s="196"/>
      <c r="BJ47" s="51"/>
      <c r="BK47" s="51"/>
      <c r="BL47" s="51"/>
      <c r="BM47" s="51"/>
      <c r="BN47" s="51"/>
      <c r="BO47" s="51"/>
      <c r="BP47" s="51"/>
      <c r="BQ47" s="51"/>
      <c r="BR47" s="51"/>
      <c r="BS47" s="51"/>
      <c r="BT47" s="51"/>
      <c r="BU47" s="51"/>
      <c r="BV47" s="51"/>
      <c r="BW47" s="51"/>
      <c r="BX47" s="51"/>
      <c r="BY47" s="51"/>
      <c r="BZ47" s="51"/>
      <c r="CA47" s="51"/>
      <c r="CB47" s="51"/>
      <c r="CC47" s="51"/>
      <c r="CD47" s="51"/>
      <c r="CE47" s="51"/>
      <c r="CF47" s="39"/>
      <c r="CG47" s="51"/>
      <c r="CH47" s="51"/>
      <c r="CI47" s="51"/>
    </row>
    <row r="48" spans="2:96" x14ac:dyDescent="0.45">
      <c r="B48" s="10" t="s">
        <v>18</v>
      </c>
      <c r="C48" s="69">
        <v>15</v>
      </c>
      <c r="D48" s="69">
        <v>15</v>
      </c>
      <c r="E48" s="69">
        <v>20</v>
      </c>
      <c r="F48" s="69">
        <v>20</v>
      </c>
      <c r="G48" s="69">
        <v>20</v>
      </c>
      <c r="H48" s="69">
        <v>20</v>
      </c>
      <c r="I48" s="69"/>
      <c r="J48" s="69"/>
      <c r="K48" s="68" t="str">
        <f t="shared" si="25"/>
        <v/>
      </c>
      <c r="L48" s="68" t="str">
        <f t="shared" si="26"/>
        <v/>
      </c>
      <c r="M48" s="190"/>
      <c r="N48" s="82">
        <v>5</v>
      </c>
      <c r="O48" s="82">
        <v>5</v>
      </c>
      <c r="P48" s="82">
        <v>0</v>
      </c>
      <c r="Q48" s="82">
        <v>5</v>
      </c>
      <c r="R48" s="82">
        <v>5</v>
      </c>
      <c r="S48" s="82">
        <v>5</v>
      </c>
      <c r="T48" s="82">
        <v>0</v>
      </c>
      <c r="U48" s="82">
        <v>5</v>
      </c>
      <c r="V48" s="82">
        <v>5</v>
      </c>
      <c r="W48" s="82">
        <v>10</v>
      </c>
      <c r="X48" s="82">
        <v>5</v>
      </c>
      <c r="Y48" s="82">
        <v>5</v>
      </c>
      <c r="Z48" s="82">
        <v>5</v>
      </c>
      <c r="AA48" s="82">
        <v>5</v>
      </c>
      <c r="AB48" s="82">
        <v>5</v>
      </c>
      <c r="AC48" s="82">
        <v>5</v>
      </c>
      <c r="AD48" s="82">
        <v>5</v>
      </c>
      <c r="AE48" s="82">
        <v>5</v>
      </c>
      <c r="AF48" s="82"/>
      <c r="AG48" s="82"/>
      <c r="AH48" s="82"/>
      <c r="AI48" s="82"/>
      <c r="AJ48" s="65"/>
      <c r="AK48" s="82">
        <f t="shared" si="85"/>
        <v>5</v>
      </c>
      <c r="AL48" s="82">
        <f t="shared" si="86"/>
        <v>10</v>
      </c>
      <c r="AM48" s="82">
        <f t="shared" si="87"/>
        <v>5</v>
      </c>
      <c r="AN48" s="82">
        <f t="shared" si="88"/>
        <v>10</v>
      </c>
      <c r="AO48" s="82">
        <f t="shared" si="89"/>
        <v>5</v>
      </c>
      <c r="AP48" s="82">
        <f t="shared" si="90"/>
        <v>15</v>
      </c>
      <c r="AQ48" s="82">
        <f t="shared" si="91"/>
        <v>10</v>
      </c>
      <c r="AR48" s="82">
        <f t="shared" si="92"/>
        <v>10</v>
      </c>
      <c r="AS48" s="82">
        <f t="shared" si="93"/>
        <v>10</v>
      </c>
      <c r="AT48" s="82">
        <f t="shared" si="94"/>
        <v>10</v>
      </c>
      <c r="AU48" s="82"/>
      <c r="AV48" s="82"/>
      <c r="AX48" s="10" t="s">
        <v>18</v>
      </c>
      <c r="AY48" s="13">
        <f t="shared" si="58"/>
        <v>15</v>
      </c>
      <c r="AZ48" s="13">
        <f t="shared" si="58"/>
        <v>15</v>
      </c>
      <c r="BA48" s="13">
        <f t="shared" si="58"/>
        <v>20</v>
      </c>
      <c r="BB48" s="13">
        <f t="shared" si="58"/>
        <v>20</v>
      </c>
      <c r="BC48" s="13">
        <f t="shared" si="58"/>
        <v>20</v>
      </c>
      <c r="BD48" s="13">
        <f t="shared" si="58"/>
        <v>20</v>
      </c>
      <c r="BE48" s="13">
        <f t="shared" si="58"/>
        <v>0</v>
      </c>
      <c r="BF48" s="13"/>
      <c r="BG48" s="155"/>
      <c r="BH48" s="26"/>
      <c r="BI48" s="27"/>
      <c r="BJ48" s="51"/>
      <c r="BK48" s="51"/>
      <c r="BL48" s="51"/>
      <c r="BM48" s="51"/>
      <c r="BN48" s="51"/>
      <c r="BO48" s="51"/>
      <c r="BP48" s="51"/>
      <c r="BQ48" s="51"/>
      <c r="BR48" s="51"/>
      <c r="BS48" s="51"/>
      <c r="BT48" s="51"/>
      <c r="BU48" s="51"/>
      <c r="BV48" s="51"/>
      <c r="BW48" s="51"/>
      <c r="BX48" s="51"/>
      <c r="BY48" s="51"/>
      <c r="BZ48" s="51"/>
      <c r="CA48" s="51"/>
      <c r="CB48" s="51"/>
      <c r="CC48" s="51"/>
      <c r="CD48" s="51"/>
      <c r="CE48" s="51"/>
      <c r="CF48" s="4"/>
      <c r="CG48" s="51"/>
      <c r="CH48" s="51"/>
      <c r="CI48" s="51"/>
    </row>
    <row r="49" spans="2:96" s="15" customFormat="1" ht="13.5" x14ac:dyDescent="0.35">
      <c r="B49" s="52" t="s">
        <v>19</v>
      </c>
      <c r="C49" s="83">
        <v>20</v>
      </c>
      <c r="D49" s="83">
        <v>20</v>
      </c>
      <c r="E49" s="83">
        <v>20</v>
      </c>
      <c r="F49" s="83">
        <v>20</v>
      </c>
      <c r="G49" s="83">
        <v>20</v>
      </c>
      <c r="H49" s="83">
        <v>25</v>
      </c>
      <c r="I49" s="83"/>
      <c r="J49" s="83"/>
      <c r="K49" s="71" t="str">
        <f t="shared" si="25"/>
        <v/>
      </c>
      <c r="L49" s="71" t="str">
        <f t="shared" si="26"/>
        <v/>
      </c>
      <c r="M49" s="190"/>
      <c r="N49" s="84">
        <v>5</v>
      </c>
      <c r="O49" s="84">
        <v>5</v>
      </c>
      <c r="P49" s="84">
        <v>10</v>
      </c>
      <c r="Q49" s="84">
        <v>5</v>
      </c>
      <c r="R49" s="84">
        <v>5</v>
      </c>
      <c r="S49" s="84">
        <v>5</v>
      </c>
      <c r="T49" s="84">
        <v>10</v>
      </c>
      <c r="U49" s="84">
        <v>5</v>
      </c>
      <c r="V49" s="84">
        <v>5</v>
      </c>
      <c r="W49" s="84">
        <v>5</v>
      </c>
      <c r="X49" s="84">
        <v>10</v>
      </c>
      <c r="Y49" s="84">
        <v>5</v>
      </c>
      <c r="Z49" s="84">
        <v>5</v>
      </c>
      <c r="AA49" s="84">
        <v>5</v>
      </c>
      <c r="AB49" s="84">
        <v>10</v>
      </c>
      <c r="AC49" s="84">
        <v>5</v>
      </c>
      <c r="AD49" s="84">
        <v>5</v>
      </c>
      <c r="AE49" s="84">
        <v>5</v>
      </c>
      <c r="AF49" s="84"/>
      <c r="AG49" s="84"/>
      <c r="AH49" s="84"/>
      <c r="AI49" s="84"/>
      <c r="AJ49" s="67"/>
      <c r="AK49" s="84">
        <f t="shared" si="85"/>
        <v>10</v>
      </c>
      <c r="AL49" s="84">
        <f t="shared" si="86"/>
        <v>10</v>
      </c>
      <c r="AM49" s="84">
        <f t="shared" si="87"/>
        <v>15</v>
      </c>
      <c r="AN49" s="84">
        <f t="shared" si="88"/>
        <v>10</v>
      </c>
      <c r="AO49" s="84">
        <f t="shared" si="89"/>
        <v>15</v>
      </c>
      <c r="AP49" s="84">
        <f t="shared" si="90"/>
        <v>10</v>
      </c>
      <c r="AQ49" s="84">
        <f t="shared" si="91"/>
        <v>15</v>
      </c>
      <c r="AR49" s="84">
        <f t="shared" si="92"/>
        <v>10</v>
      </c>
      <c r="AS49" s="84">
        <f t="shared" si="93"/>
        <v>15</v>
      </c>
      <c r="AT49" s="84">
        <f t="shared" si="94"/>
        <v>10</v>
      </c>
      <c r="AU49" s="84"/>
      <c r="AV49" s="84"/>
      <c r="AW49" s="64"/>
      <c r="AX49" s="52" t="s">
        <v>19</v>
      </c>
      <c r="AY49" s="54">
        <f t="shared" si="58"/>
        <v>20</v>
      </c>
      <c r="AZ49" s="54">
        <f t="shared" si="58"/>
        <v>20</v>
      </c>
      <c r="BA49" s="54">
        <f t="shared" si="58"/>
        <v>20</v>
      </c>
      <c r="BB49" s="54">
        <f t="shared" si="58"/>
        <v>20</v>
      </c>
      <c r="BC49" s="54">
        <f t="shared" si="58"/>
        <v>20</v>
      </c>
      <c r="BD49" s="54">
        <f t="shared" si="58"/>
        <v>25</v>
      </c>
      <c r="BE49" s="54">
        <f t="shared" si="58"/>
        <v>0</v>
      </c>
      <c r="BF49" s="54"/>
      <c r="BG49" s="156"/>
      <c r="BH49" s="30"/>
      <c r="BI49" s="27"/>
      <c r="BJ49" s="53"/>
      <c r="BK49" s="53"/>
      <c r="BL49" s="53"/>
      <c r="BM49" s="53"/>
      <c r="BN49" s="53"/>
      <c r="BO49" s="53"/>
      <c r="BP49" s="53"/>
      <c r="BQ49" s="53"/>
      <c r="BR49" s="53"/>
      <c r="BS49" s="53"/>
      <c r="BT49" s="53"/>
      <c r="BU49" s="53"/>
      <c r="BV49" s="53"/>
      <c r="BW49" s="53"/>
      <c r="BX49" s="53"/>
      <c r="BY49" s="53"/>
      <c r="BZ49" s="53"/>
      <c r="CA49" s="53"/>
      <c r="CB49" s="53"/>
      <c r="CC49" s="53"/>
      <c r="CD49" s="53"/>
      <c r="CE49" s="53"/>
      <c r="CF49" s="199"/>
      <c r="CG49" s="53"/>
      <c r="CH49" s="53"/>
      <c r="CI49" s="53"/>
      <c r="CJ49" s="53"/>
      <c r="CK49" s="53"/>
      <c r="CL49" s="53"/>
      <c r="CM49" s="53"/>
      <c r="CN49" s="53"/>
      <c r="CO49" s="53"/>
      <c r="CP49" s="53"/>
      <c r="CQ49" s="53"/>
      <c r="CR49" s="53"/>
    </row>
    <row r="50" spans="2:96" x14ac:dyDescent="0.45">
      <c r="B50" s="56" t="s">
        <v>31</v>
      </c>
      <c r="C50" s="86">
        <v>340</v>
      </c>
      <c r="D50" s="86">
        <v>360</v>
      </c>
      <c r="E50" s="86">
        <v>345</v>
      </c>
      <c r="F50" s="86">
        <v>385</v>
      </c>
      <c r="G50" s="86">
        <v>395</v>
      </c>
      <c r="H50" s="86">
        <v>415</v>
      </c>
      <c r="I50" s="86">
        <v>576.97683599956338</v>
      </c>
      <c r="J50" s="86">
        <v>598.46748494913857</v>
      </c>
      <c r="K50" s="87">
        <f t="shared" ref="K50:K53" si="95">IF(ISERROR(I50/H50),"N/M",IF((I50-H50)/ABS(H50)&gt;300%,"&gt;300%",IF((I50-H50)/ABS(H50)&lt;-300%,"&lt;-300%",(I50-H50)/ABS(H50))))</f>
        <v>0.39030562891461057</v>
      </c>
      <c r="L50" s="87">
        <f t="shared" ref="L50:L53" si="96">IF(ISERROR(J50/I50),"N/M",IF((J50-I50)/ABS(I50)&gt;300%,"&gt;300%",IF((J50-I50)/ABS(I50)&lt;-300%,"&lt;-300%",(J50-I50)/ABS(I50))))</f>
        <v>3.7246987415611693E-2</v>
      </c>
      <c r="M50" s="190"/>
      <c r="N50" s="86">
        <v>85</v>
      </c>
      <c r="O50" s="86">
        <v>95</v>
      </c>
      <c r="P50" s="86">
        <v>85</v>
      </c>
      <c r="Q50" s="86">
        <v>85</v>
      </c>
      <c r="R50" s="86">
        <v>80</v>
      </c>
      <c r="S50" s="86">
        <v>95</v>
      </c>
      <c r="T50" s="86">
        <v>90</v>
      </c>
      <c r="U50" s="86">
        <v>90</v>
      </c>
      <c r="V50" s="86">
        <v>95</v>
      </c>
      <c r="W50" s="86">
        <v>110</v>
      </c>
      <c r="X50" s="86">
        <v>100</v>
      </c>
      <c r="Y50" s="86">
        <v>95</v>
      </c>
      <c r="Z50" s="86">
        <v>95</v>
      </c>
      <c r="AA50" s="86">
        <v>105</v>
      </c>
      <c r="AB50" s="86">
        <v>105</v>
      </c>
      <c r="AC50" s="86">
        <v>105</v>
      </c>
      <c r="AD50" s="86">
        <v>95</v>
      </c>
      <c r="AE50" s="86">
        <v>110</v>
      </c>
      <c r="AF50" s="86">
        <v>144.54485966224877</v>
      </c>
      <c r="AG50" s="86">
        <v>144.41123714564523</v>
      </c>
      <c r="AH50" s="86">
        <v>143.34225701281702</v>
      </c>
      <c r="AI50" s="86">
        <v>144.67848217885231</v>
      </c>
      <c r="AJ50" s="86"/>
      <c r="AK50" s="86">
        <f t="shared" si="85"/>
        <v>180</v>
      </c>
      <c r="AL50" s="86">
        <f t="shared" si="86"/>
        <v>180</v>
      </c>
      <c r="AM50" s="86">
        <f t="shared" si="87"/>
        <v>170</v>
      </c>
      <c r="AN50" s="86">
        <f t="shared" si="88"/>
        <v>175</v>
      </c>
      <c r="AO50" s="86">
        <f t="shared" si="89"/>
        <v>180</v>
      </c>
      <c r="AP50" s="86">
        <f t="shared" si="90"/>
        <v>205</v>
      </c>
      <c r="AQ50" s="86">
        <f t="shared" si="91"/>
        <v>195</v>
      </c>
      <c r="AR50" s="86">
        <f t="shared" si="92"/>
        <v>200</v>
      </c>
      <c r="AS50" s="86">
        <f t="shared" si="93"/>
        <v>210</v>
      </c>
      <c r="AT50" s="86">
        <f t="shared" si="94"/>
        <v>205</v>
      </c>
      <c r="AU50" s="86">
        <f t="shared" si="23"/>
        <v>288.95609680789403</v>
      </c>
      <c r="AV50" s="86">
        <f t="shared" si="24"/>
        <v>288.02073919166935</v>
      </c>
      <c r="AX50" s="56" t="s">
        <v>31</v>
      </c>
      <c r="AY50" s="57">
        <f t="shared" si="58"/>
        <v>340</v>
      </c>
      <c r="AZ50" s="57">
        <f t="shared" si="58"/>
        <v>360</v>
      </c>
      <c r="BA50" s="57">
        <f t="shared" si="58"/>
        <v>345</v>
      </c>
      <c r="BB50" s="57">
        <f t="shared" si="58"/>
        <v>385</v>
      </c>
      <c r="BC50" s="57">
        <f t="shared" si="58"/>
        <v>395</v>
      </c>
      <c r="BD50" s="57">
        <f t="shared" si="58"/>
        <v>415</v>
      </c>
      <c r="BE50" s="57">
        <f t="shared" si="58"/>
        <v>576.97683599956338</v>
      </c>
      <c r="BF50" s="57">
        <f>J50</f>
        <v>598.46748494913857</v>
      </c>
      <c r="BG50" s="58">
        <f t="shared" si="38"/>
        <v>0.39030562891461057</v>
      </c>
      <c r="BH50" s="58">
        <f>L50</f>
        <v>3.7246987415611693E-2</v>
      </c>
      <c r="BI50" s="59"/>
      <c r="BJ50" s="57">
        <f t="shared" ref="BJ50:BY51" si="97">N50</f>
        <v>85</v>
      </c>
      <c r="BK50" s="57">
        <f t="shared" si="97"/>
        <v>95</v>
      </c>
      <c r="BL50" s="57">
        <f t="shared" si="97"/>
        <v>85</v>
      </c>
      <c r="BM50" s="57">
        <f t="shared" si="97"/>
        <v>85</v>
      </c>
      <c r="BN50" s="57">
        <f t="shared" si="97"/>
        <v>80</v>
      </c>
      <c r="BO50" s="57">
        <f t="shared" si="97"/>
        <v>95</v>
      </c>
      <c r="BP50" s="57">
        <f t="shared" si="97"/>
        <v>90</v>
      </c>
      <c r="BQ50" s="57">
        <f t="shared" si="97"/>
        <v>90</v>
      </c>
      <c r="BR50" s="57">
        <f t="shared" si="97"/>
        <v>95</v>
      </c>
      <c r="BS50" s="57">
        <f t="shared" si="97"/>
        <v>110</v>
      </c>
      <c r="BT50" s="57">
        <f t="shared" si="97"/>
        <v>100</v>
      </c>
      <c r="BU50" s="57">
        <f t="shared" si="97"/>
        <v>95</v>
      </c>
      <c r="BV50" s="57">
        <f t="shared" si="97"/>
        <v>95</v>
      </c>
      <c r="BW50" s="57">
        <f t="shared" si="97"/>
        <v>105</v>
      </c>
      <c r="BX50" s="57">
        <f t="shared" si="97"/>
        <v>105</v>
      </c>
      <c r="BY50" s="57">
        <f t="shared" si="97"/>
        <v>105</v>
      </c>
      <c r="BZ50" s="57">
        <f t="shared" ref="BT50:CE51" si="98">AD50</f>
        <v>95</v>
      </c>
      <c r="CA50" s="57">
        <f t="shared" si="98"/>
        <v>110</v>
      </c>
      <c r="CB50" s="57">
        <f t="shared" si="98"/>
        <v>144.54485966224877</v>
      </c>
      <c r="CC50" s="57">
        <f t="shared" si="98"/>
        <v>144.41123714564523</v>
      </c>
      <c r="CD50" s="57">
        <f t="shared" si="98"/>
        <v>143.34225701281702</v>
      </c>
      <c r="CE50" s="57">
        <f t="shared" si="98"/>
        <v>144.67848217885231</v>
      </c>
      <c r="CF50" s="8"/>
      <c r="CG50" s="57">
        <f t="shared" ref="CG50:CR51" si="99">AK50</f>
        <v>180</v>
      </c>
      <c r="CH50" s="57">
        <f t="shared" si="99"/>
        <v>180</v>
      </c>
      <c r="CI50" s="57">
        <f t="shared" si="99"/>
        <v>170</v>
      </c>
      <c r="CJ50" s="57">
        <f t="shared" si="99"/>
        <v>175</v>
      </c>
      <c r="CK50" s="57">
        <f t="shared" si="99"/>
        <v>180</v>
      </c>
      <c r="CL50" s="57">
        <f t="shared" si="99"/>
        <v>205</v>
      </c>
      <c r="CM50" s="57">
        <f t="shared" si="99"/>
        <v>195</v>
      </c>
      <c r="CN50" s="57">
        <f t="shared" si="99"/>
        <v>200</v>
      </c>
      <c r="CO50" s="57">
        <f t="shared" si="99"/>
        <v>210</v>
      </c>
      <c r="CP50" s="57">
        <f t="shared" si="99"/>
        <v>205</v>
      </c>
      <c r="CQ50" s="57">
        <f t="shared" si="99"/>
        <v>288.95609680789403</v>
      </c>
      <c r="CR50" s="57">
        <f t="shared" si="99"/>
        <v>288.02073919166935</v>
      </c>
    </row>
    <row r="51" spans="2:96" x14ac:dyDescent="0.45">
      <c r="B51" s="56" t="s">
        <v>3</v>
      </c>
      <c r="C51" s="57">
        <v>935</v>
      </c>
      <c r="D51" s="57">
        <v>150</v>
      </c>
      <c r="E51" s="57">
        <v>305</v>
      </c>
      <c r="F51" s="57">
        <v>535</v>
      </c>
      <c r="G51" s="57">
        <v>275</v>
      </c>
      <c r="H51" s="57">
        <v>15</v>
      </c>
      <c r="I51" s="57">
        <v>1251.8980633677422</v>
      </c>
      <c r="J51" s="57">
        <v>633.36946593001835</v>
      </c>
      <c r="K51" s="58" t="str">
        <f t="shared" si="95"/>
        <v>&gt;300%</v>
      </c>
      <c r="L51" s="58">
        <f t="shared" si="96"/>
        <v>-0.49407265298726843</v>
      </c>
      <c r="M51" s="190"/>
      <c r="N51" s="57">
        <v>-175</v>
      </c>
      <c r="O51" s="57">
        <v>0</v>
      </c>
      <c r="P51" s="57">
        <v>-10</v>
      </c>
      <c r="Q51" s="57">
        <v>115</v>
      </c>
      <c r="R51" s="57">
        <v>285</v>
      </c>
      <c r="S51" s="57">
        <v>-95</v>
      </c>
      <c r="T51" s="57">
        <v>165</v>
      </c>
      <c r="U51" s="57">
        <v>95</v>
      </c>
      <c r="V51" s="57">
        <v>50</v>
      </c>
      <c r="W51" s="57">
        <v>225</v>
      </c>
      <c r="X51" s="57">
        <v>80</v>
      </c>
      <c r="Y51" s="57">
        <v>105</v>
      </c>
      <c r="Z51" s="57">
        <v>-10</v>
      </c>
      <c r="AA51" s="57">
        <v>100</v>
      </c>
      <c r="AB51" s="57">
        <v>60</v>
      </c>
      <c r="AC51" s="57">
        <v>-55</v>
      </c>
      <c r="AD51" s="57">
        <v>65</v>
      </c>
      <c r="AE51" s="57">
        <v>-65</v>
      </c>
      <c r="AF51" s="86">
        <v>793.88755699322508</v>
      </c>
      <c r="AG51" s="86">
        <v>125.9652450040515</v>
      </c>
      <c r="AH51" s="86">
        <v>250.54044314974095</v>
      </c>
      <c r="AI51" s="86">
        <v>81.504818220724701</v>
      </c>
      <c r="AJ51" s="189"/>
      <c r="AK51" s="86">
        <f t="shared" si="85"/>
        <v>325</v>
      </c>
      <c r="AL51" s="86">
        <f t="shared" si="86"/>
        <v>-175</v>
      </c>
      <c r="AM51" s="86">
        <f t="shared" si="87"/>
        <v>105</v>
      </c>
      <c r="AN51" s="86">
        <f t="shared" si="88"/>
        <v>190</v>
      </c>
      <c r="AO51" s="86">
        <f>SUM(S51:T51)</f>
        <v>70</v>
      </c>
      <c r="AP51" s="86">
        <f>SUM(U51:V51)</f>
        <v>145</v>
      </c>
      <c r="AQ51" s="86">
        <f t="shared" si="91"/>
        <v>185</v>
      </c>
      <c r="AR51" s="86">
        <f t="shared" si="92"/>
        <v>90</v>
      </c>
      <c r="AS51" s="86">
        <f t="shared" si="93"/>
        <v>5</v>
      </c>
      <c r="AT51" s="86">
        <f t="shared" si="94"/>
        <v>0</v>
      </c>
      <c r="AU51" s="86">
        <f t="shared" si="23"/>
        <v>919.85280199727663</v>
      </c>
      <c r="AV51" s="86">
        <f t="shared" si="24"/>
        <v>332.04526137046565</v>
      </c>
      <c r="AX51" s="56" t="s">
        <v>3</v>
      </c>
      <c r="AY51" s="57">
        <f t="shared" si="58"/>
        <v>935</v>
      </c>
      <c r="AZ51" s="57">
        <f t="shared" si="58"/>
        <v>150</v>
      </c>
      <c r="BA51" s="57">
        <f t="shared" si="58"/>
        <v>305</v>
      </c>
      <c r="BB51" s="57">
        <f t="shared" si="58"/>
        <v>535</v>
      </c>
      <c r="BC51" s="57">
        <f t="shared" si="58"/>
        <v>275</v>
      </c>
      <c r="BD51" s="57">
        <f t="shared" si="58"/>
        <v>15</v>
      </c>
      <c r="BE51" s="57">
        <f t="shared" si="58"/>
        <v>1251.8980633677422</v>
      </c>
      <c r="BF51" s="57">
        <f>J51</f>
        <v>633.36946593001835</v>
      </c>
      <c r="BG51" s="58" t="s">
        <v>83</v>
      </c>
      <c r="BH51" s="58">
        <f>L51</f>
        <v>-0.49407265298726843</v>
      </c>
      <c r="BI51" s="198"/>
      <c r="BJ51" s="57">
        <f t="shared" si="97"/>
        <v>-175</v>
      </c>
      <c r="BK51" s="57">
        <f t="shared" si="97"/>
        <v>0</v>
      </c>
      <c r="BL51" s="57">
        <f t="shared" si="97"/>
        <v>-10</v>
      </c>
      <c r="BM51" s="57">
        <f t="shared" si="97"/>
        <v>115</v>
      </c>
      <c r="BN51" s="57">
        <f t="shared" si="97"/>
        <v>285</v>
      </c>
      <c r="BO51" s="57">
        <f t="shared" si="97"/>
        <v>-95</v>
      </c>
      <c r="BP51" s="57">
        <f t="shared" si="97"/>
        <v>165</v>
      </c>
      <c r="BQ51" s="57">
        <f t="shared" si="97"/>
        <v>95</v>
      </c>
      <c r="BR51" s="57">
        <f t="shared" si="97"/>
        <v>50</v>
      </c>
      <c r="BS51" s="57">
        <f t="shared" si="97"/>
        <v>225</v>
      </c>
      <c r="BT51" s="57">
        <f t="shared" si="98"/>
        <v>80</v>
      </c>
      <c r="BU51" s="57">
        <f t="shared" si="98"/>
        <v>105</v>
      </c>
      <c r="BV51" s="57">
        <f t="shared" si="98"/>
        <v>-10</v>
      </c>
      <c r="BW51" s="57">
        <f t="shared" si="98"/>
        <v>100</v>
      </c>
      <c r="BX51" s="57">
        <f t="shared" si="98"/>
        <v>60</v>
      </c>
      <c r="BY51" s="57">
        <f t="shared" si="98"/>
        <v>-55</v>
      </c>
      <c r="BZ51" s="57">
        <f t="shared" si="98"/>
        <v>65</v>
      </c>
      <c r="CA51" s="57">
        <f t="shared" si="98"/>
        <v>-65</v>
      </c>
      <c r="CB51" s="57">
        <v>793.88759599322509</v>
      </c>
      <c r="CC51" s="57">
        <v>125.96520600405151</v>
      </c>
      <c r="CD51" s="57">
        <v>250.73299420174169</v>
      </c>
      <c r="CE51" s="57">
        <v>81.504818220724701</v>
      </c>
      <c r="CF51" s="8"/>
      <c r="CG51" s="57">
        <f t="shared" si="99"/>
        <v>325</v>
      </c>
      <c r="CH51" s="57">
        <f t="shared" si="99"/>
        <v>-175</v>
      </c>
      <c r="CI51" s="57">
        <f t="shared" si="99"/>
        <v>105</v>
      </c>
      <c r="CJ51" s="57">
        <f t="shared" si="99"/>
        <v>190</v>
      </c>
      <c r="CK51" s="57">
        <f t="shared" si="99"/>
        <v>70</v>
      </c>
      <c r="CL51" s="57">
        <f t="shared" si="99"/>
        <v>145</v>
      </c>
      <c r="CM51" s="57">
        <f t="shared" si="99"/>
        <v>185</v>
      </c>
      <c r="CN51" s="57">
        <f t="shared" si="99"/>
        <v>90</v>
      </c>
      <c r="CO51" s="57">
        <f t="shared" si="99"/>
        <v>5</v>
      </c>
      <c r="CP51" s="57">
        <f t="shared" si="99"/>
        <v>0</v>
      </c>
      <c r="CQ51" s="57">
        <f t="shared" si="99"/>
        <v>919.85280199727663</v>
      </c>
      <c r="CR51" s="57">
        <f t="shared" si="99"/>
        <v>332.04526137046565</v>
      </c>
    </row>
    <row r="52" spans="2:96" ht="9" customHeight="1" x14ac:dyDescent="0.45">
      <c r="B52" s="49"/>
      <c r="C52" s="27"/>
      <c r="D52" s="27"/>
      <c r="E52" s="27"/>
      <c r="F52" s="27"/>
      <c r="G52" s="27"/>
      <c r="H52" s="27"/>
      <c r="I52" s="27"/>
      <c r="J52" s="27"/>
      <c r="K52" s="60"/>
      <c r="L52" s="60"/>
      <c r="M52" s="190"/>
      <c r="N52" s="27"/>
      <c r="O52" s="35"/>
      <c r="P52" s="35"/>
      <c r="Q52" s="35"/>
      <c r="R52" s="35"/>
      <c r="S52" s="35"/>
      <c r="T52" s="36"/>
      <c r="U52" s="36"/>
      <c r="V52" s="36"/>
      <c r="W52" s="36"/>
      <c r="X52" s="36"/>
      <c r="Y52" s="36"/>
      <c r="Z52" s="36"/>
      <c r="AA52" s="36"/>
      <c r="AB52" s="36"/>
      <c r="AC52" s="36"/>
      <c r="AD52" s="36"/>
      <c r="AE52" s="36"/>
      <c r="AF52" s="76"/>
      <c r="AG52" s="76"/>
      <c r="AH52" s="76"/>
      <c r="AI52" s="76"/>
      <c r="AJ52" s="91"/>
      <c r="AN52" s="129"/>
      <c r="AO52" s="129"/>
      <c r="AP52" s="129"/>
      <c r="AQ52" s="129"/>
      <c r="AR52" s="129"/>
      <c r="AS52" s="129"/>
      <c r="AT52" s="129"/>
      <c r="AU52" s="129"/>
      <c r="AV52" s="129"/>
      <c r="AX52" s="49"/>
      <c r="AY52" s="27"/>
      <c r="AZ52" s="27"/>
      <c r="BA52" s="27"/>
      <c r="BB52" s="27"/>
      <c r="BC52" s="27"/>
      <c r="BD52" s="27"/>
      <c r="BE52" s="27"/>
      <c r="BF52" s="27"/>
      <c r="BG52" s="60"/>
      <c r="BH52" s="60"/>
      <c r="BI52" s="39"/>
      <c r="BJ52" s="27"/>
      <c r="BK52" s="35"/>
      <c r="BL52" s="35"/>
      <c r="BM52" s="35"/>
      <c r="BN52" s="35"/>
      <c r="BO52" s="35"/>
      <c r="BP52" s="35"/>
      <c r="BQ52" s="35"/>
      <c r="BR52" s="35"/>
      <c r="BS52" s="35"/>
      <c r="BT52" s="35"/>
      <c r="BU52" s="35"/>
      <c r="BV52" s="35"/>
      <c r="BW52" s="35"/>
      <c r="BX52" s="35"/>
      <c r="BY52" s="35"/>
      <c r="BZ52" s="35"/>
      <c r="CA52" s="35"/>
      <c r="CB52" s="35"/>
      <c r="CC52" s="35"/>
      <c r="CD52" s="35"/>
      <c r="CE52" s="35"/>
      <c r="CF52" s="39"/>
      <c r="CG52" s="40"/>
      <c r="CH52" s="40"/>
      <c r="CI52" s="40"/>
      <c r="CJ52" s="40"/>
      <c r="CK52" s="40"/>
      <c r="CL52" s="40"/>
      <c r="CM52" s="40"/>
      <c r="CN52" s="40"/>
      <c r="CO52" s="40"/>
      <c r="CP52" s="40"/>
      <c r="CQ52" s="40"/>
      <c r="CR52" s="40"/>
    </row>
    <row r="53" spans="2:96" s="15" customFormat="1" ht="9" customHeight="1" x14ac:dyDescent="0.35">
      <c r="B53" s="41" t="s">
        <v>26</v>
      </c>
      <c r="C53" s="46">
        <f>SUM(C6,C13,C20,C26,C32,C38,C44,C50,C51)</f>
        <v>8490</v>
      </c>
      <c r="D53" s="46">
        <f t="shared" ref="D53:H53" si="100">SUM(D6,D13,D20,D26,D32,D38,D44,D50,D51)</f>
        <v>7975</v>
      </c>
      <c r="E53" s="46">
        <f t="shared" si="100"/>
        <v>8195</v>
      </c>
      <c r="F53" s="46">
        <f t="shared" si="100"/>
        <v>8285</v>
      </c>
      <c r="G53" s="46">
        <f t="shared" si="100"/>
        <v>7745</v>
      </c>
      <c r="H53" s="46">
        <f t="shared" si="100"/>
        <v>7270</v>
      </c>
      <c r="I53" s="46">
        <f>SUM(I6,I13,I20,I26,I32,I38,I44,I50,I51)</f>
        <v>8430.0509491172415</v>
      </c>
      <c r="J53" s="46">
        <f t="shared" ref="J53" si="101">SUM(J6,J13,J20,J26,J32,J38,J44,J50,J51)</f>
        <v>7997.5979939122844</v>
      </c>
      <c r="K53" s="44">
        <f t="shared" si="95"/>
        <v>0.15956684306977187</v>
      </c>
      <c r="L53" s="44">
        <f t="shared" si="96"/>
        <v>-5.1298972902440371E-2</v>
      </c>
      <c r="M53" s="190"/>
      <c r="N53" s="46">
        <f t="shared" ref="N53:AE53" si="102">SUM(N6,N13,N20,N26,N32,N38,N44,N50,N51)</f>
        <v>1710</v>
      </c>
      <c r="O53" s="46">
        <f t="shared" si="102"/>
        <v>1915</v>
      </c>
      <c r="P53" s="46">
        <f t="shared" si="102"/>
        <v>1990</v>
      </c>
      <c r="Q53" s="46">
        <f t="shared" si="102"/>
        <v>2060</v>
      </c>
      <c r="R53" s="46">
        <f t="shared" si="102"/>
        <v>2290</v>
      </c>
      <c r="S53" s="46">
        <f t="shared" si="102"/>
        <v>1870</v>
      </c>
      <c r="T53" s="46">
        <f t="shared" si="102"/>
        <v>2070</v>
      </c>
      <c r="U53" s="46">
        <f t="shared" si="102"/>
        <v>2080</v>
      </c>
      <c r="V53" s="46">
        <f t="shared" si="102"/>
        <v>1950</v>
      </c>
      <c r="W53" s="46">
        <f t="shared" si="102"/>
        <v>2225</v>
      </c>
      <c r="X53" s="46">
        <f t="shared" si="102"/>
        <v>1980</v>
      </c>
      <c r="Y53" s="46">
        <f t="shared" si="102"/>
        <v>1950</v>
      </c>
      <c r="Z53" s="46">
        <f t="shared" si="102"/>
        <v>1775</v>
      </c>
      <c r="AA53" s="46">
        <f t="shared" si="102"/>
        <v>2060</v>
      </c>
      <c r="AB53" s="46">
        <f t="shared" si="102"/>
        <v>1915</v>
      </c>
      <c r="AC53" s="46">
        <f t="shared" si="102"/>
        <v>1805</v>
      </c>
      <c r="AD53" s="46">
        <f t="shared" si="102"/>
        <v>1795</v>
      </c>
      <c r="AE53" s="46">
        <f t="shared" si="102"/>
        <v>1750</v>
      </c>
      <c r="AF53" s="145">
        <f>SUM(AF51,AF50,AF44,AF38,AF32,AF26,AF20,AF13,AF6)</f>
        <v>2648.5717700464006</v>
      </c>
      <c r="AG53" s="145">
        <f t="shared" ref="AG53:AI53" si="103">SUM(AG51,AG50,AG44,AG38,AG32,AG26,AG20,AG13,AG6)</f>
        <v>1987.2179135988295</v>
      </c>
      <c r="AH53" s="145">
        <f t="shared" si="103"/>
        <v>2051.2216703578079</v>
      </c>
      <c r="AI53" s="145">
        <f t="shared" si="103"/>
        <v>1742.2843500843569</v>
      </c>
      <c r="AJ53" s="91"/>
      <c r="AK53" s="145">
        <f t="shared" ref="AK53:AL53" si="104">SUM(AK6,AK13,AK20,AK26,AK32,AK38,AK44,AK50,AK51)</f>
        <v>4350</v>
      </c>
      <c r="AL53" s="145">
        <f t="shared" si="104"/>
        <v>3625</v>
      </c>
      <c r="AM53" s="145">
        <f>SUM(AM6,AM13,AM20,AM26,AM32,AM38,AM44,AM50,AM51)</f>
        <v>4050</v>
      </c>
      <c r="AN53" s="145">
        <f>SUM(AN6,AN13,AN20,AN26,AN32,AN38,AN44,AN50,AN51)</f>
        <v>4120</v>
      </c>
      <c r="AO53" s="145">
        <f>SUM(AO6,AO13,AO20,AO26,AO32,AO38,AO44,AO50,AO51)</f>
        <v>3960</v>
      </c>
      <c r="AP53" s="145">
        <f>SUM(AP6,AP13,AP20,AP26,AP32,AP38,AP44,AP50,AP51)</f>
        <v>4045</v>
      </c>
      <c r="AQ53" s="145">
        <f>SUM(X53:Y53)</f>
        <v>3930</v>
      </c>
      <c r="AR53" s="145">
        <f>SUM(Z53:AA53)</f>
        <v>3835</v>
      </c>
      <c r="AS53" s="145">
        <f>SUM(AB53:AC53)</f>
        <v>3720</v>
      </c>
      <c r="AT53" s="145">
        <f>SUM(AD53:AE53)</f>
        <v>3545</v>
      </c>
      <c r="AU53" s="145">
        <f t="shared" si="23"/>
        <v>4635.7896836452301</v>
      </c>
      <c r="AV53" s="145">
        <f t="shared" si="24"/>
        <v>3793.5060204421648</v>
      </c>
      <c r="AW53" s="64"/>
      <c r="AX53" s="41" t="s">
        <v>26</v>
      </c>
      <c r="AY53" s="46">
        <f t="shared" ref="AY53:BH53" si="105">C53</f>
        <v>8490</v>
      </c>
      <c r="AZ53" s="46">
        <f t="shared" si="105"/>
        <v>7975</v>
      </c>
      <c r="BA53" s="46">
        <f t="shared" si="105"/>
        <v>8195</v>
      </c>
      <c r="BB53" s="46">
        <f t="shared" si="105"/>
        <v>8285</v>
      </c>
      <c r="BC53" s="46">
        <f t="shared" si="105"/>
        <v>7745</v>
      </c>
      <c r="BD53" s="46">
        <f t="shared" si="105"/>
        <v>7270</v>
      </c>
      <c r="BE53" s="46">
        <f t="shared" si="105"/>
        <v>8430.0509491172415</v>
      </c>
      <c r="BF53" s="46">
        <f t="shared" si="105"/>
        <v>7997.5979939122844</v>
      </c>
      <c r="BG53" s="44">
        <f t="shared" si="105"/>
        <v>0.15956684306977187</v>
      </c>
      <c r="BH53" s="44">
        <f t="shared" si="105"/>
        <v>-5.1298972902440371E-2</v>
      </c>
      <c r="BI53" s="36"/>
      <c r="BJ53" s="46">
        <f t="shared" ref="BJ53:CE53" si="106">N53</f>
        <v>1710</v>
      </c>
      <c r="BK53" s="46">
        <f t="shared" si="106"/>
        <v>1915</v>
      </c>
      <c r="BL53" s="46">
        <f t="shared" si="106"/>
        <v>1990</v>
      </c>
      <c r="BM53" s="46">
        <f t="shared" si="106"/>
        <v>2060</v>
      </c>
      <c r="BN53" s="46">
        <f t="shared" si="106"/>
        <v>2290</v>
      </c>
      <c r="BO53" s="46">
        <f t="shared" si="106"/>
        <v>1870</v>
      </c>
      <c r="BP53" s="46">
        <f t="shared" si="106"/>
        <v>2070</v>
      </c>
      <c r="BQ53" s="46">
        <f t="shared" si="106"/>
        <v>2080</v>
      </c>
      <c r="BR53" s="46">
        <f t="shared" si="106"/>
        <v>1950</v>
      </c>
      <c r="BS53" s="46">
        <f t="shared" si="106"/>
        <v>2225</v>
      </c>
      <c r="BT53" s="46">
        <f t="shared" si="106"/>
        <v>1980</v>
      </c>
      <c r="BU53" s="46">
        <f t="shared" si="106"/>
        <v>1950</v>
      </c>
      <c r="BV53" s="46">
        <f t="shared" si="106"/>
        <v>1775</v>
      </c>
      <c r="BW53" s="46">
        <f t="shared" si="106"/>
        <v>2060</v>
      </c>
      <c r="BX53" s="46">
        <f t="shared" si="106"/>
        <v>1915</v>
      </c>
      <c r="BY53" s="46">
        <f t="shared" si="106"/>
        <v>1805</v>
      </c>
      <c r="BZ53" s="46">
        <f t="shared" si="106"/>
        <v>1795</v>
      </c>
      <c r="CA53" s="46">
        <f t="shared" si="106"/>
        <v>1750</v>
      </c>
      <c r="CB53" s="46">
        <f t="shared" si="106"/>
        <v>2648.5717700464006</v>
      </c>
      <c r="CC53" s="46">
        <f t="shared" si="106"/>
        <v>1987.2179135988295</v>
      </c>
      <c r="CD53" s="46">
        <f t="shared" si="106"/>
        <v>2051.2216703578079</v>
      </c>
      <c r="CE53" s="46">
        <f t="shared" si="106"/>
        <v>1742.2843500843569</v>
      </c>
      <c r="CF53" s="39"/>
      <c r="CG53" s="46">
        <f t="shared" ref="CG53:CR53" si="107">AK53</f>
        <v>4350</v>
      </c>
      <c r="CH53" s="46">
        <f t="shared" si="107"/>
        <v>3625</v>
      </c>
      <c r="CI53" s="46">
        <f t="shared" si="107"/>
        <v>4050</v>
      </c>
      <c r="CJ53" s="46">
        <f t="shared" si="107"/>
        <v>4120</v>
      </c>
      <c r="CK53" s="46">
        <f t="shared" si="107"/>
        <v>3960</v>
      </c>
      <c r="CL53" s="46">
        <f t="shared" si="107"/>
        <v>4045</v>
      </c>
      <c r="CM53" s="46">
        <f t="shared" si="107"/>
        <v>3930</v>
      </c>
      <c r="CN53" s="46">
        <f t="shared" si="107"/>
        <v>3835</v>
      </c>
      <c r="CO53" s="46">
        <f t="shared" si="107"/>
        <v>3720</v>
      </c>
      <c r="CP53" s="46">
        <f t="shared" si="107"/>
        <v>3545</v>
      </c>
      <c r="CQ53" s="46">
        <f t="shared" si="107"/>
        <v>4635.7896836452301</v>
      </c>
      <c r="CR53" s="46">
        <f t="shared" si="107"/>
        <v>3793.5060204421648</v>
      </c>
    </row>
    <row r="54" spans="2:96" s="15" customFormat="1" ht="13.9" x14ac:dyDescent="0.4">
      <c r="B54" s="49"/>
      <c r="C54" s="61"/>
      <c r="D54" s="61"/>
      <c r="E54" s="61"/>
      <c r="F54" s="61"/>
      <c r="G54" s="61"/>
      <c r="H54" s="61"/>
      <c r="I54" s="224"/>
      <c r="J54" s="61"/>
      <c r="K54" s="26"/>
      <c r="L54" s="26"/>
      <c r="N54" s="61"/>
      <c r="W54" s="104"/>
      <c r="X54" s="104"/>
      <c r="Y54" s="104"/>
      <c r="Z54" s="104"/>
      <c r="AA54" s="104"/>
      <c r="AB54" s="104"/>
      <c r="AC54" s="104"/>
      <c r="AD54" s="104"/>
      <c r="AE54" s="104"/>
      <c r="AF54" s="104"/>
      <c r="AG54" s="104"/>
      <c r="AH54" s="104"/>
      <c r="AI54" s="104"/>
      <c r="AK54" s="77"/>
      <c r="AL54" s="77"/>
      <c r="AM54" s="77"/>
    </row>
    <row r="55" spans="2:96" s="15" customFormat="1" ht="9" customHeight="1" x14ac:dyDescent="0.35">
      <c r="B55" s="11"/>
      <c r="C55" s="13"/>
      <c r="D55" s="13"/>
      <c r="E55" s="13"/>
      <c r="F55" s="13"/>
      <c r="G55" s="13"/>
      <c r="H55" s="13"/>
      <c r="I55" s="13"/>
      <c r="J55" s="13"/>
      <c r="K55" s="26"/>
      <c r="L55" s="26"/>
      <c r="N55" s="13"/>
      <c r="O55" s="36"/>
      <c r="P55" s="36"/>
      <c r="Q55" s="36"/>
      <c r="R55" s="36"/>
      <c r="S55" s="36"/>
      <c r="T55" s="36"/>
      <c r="U55" s="36"/>
      <c r="V55" s="36"/>
      <c r="W55" s="106"/>
      <c r="X55" s="106"/>
      <c r="Y55" s="106"/>
      <c r="Z55" s="106"/>
      <c r="AA55" s="106"/>
      <c r="AB55" s="106"/>
      <c r="AC55" s="106"/>
      <c r="AD55" s="106"/>
      <c r="AE55" s="106"/>
      <c r="AF55" s="106"/>
      <c r="AG55" s="106"/>
      <c r="AH55" s="106"/>
      <c r="AI55" s="106"/>
      <c r="AK55" s="77"/>
      <c r="AL55" s="77"/>
      <c r="AM55" s="77"/>
      <c r="AN55" s="36"/>
      <c r="AO55" s="36"/>
      <c r="AP55" s="36"/>
      <c r="AQ55" s="36"/>
      <c r="AR55" s="36"/>
      <c r="AS55" s="36"/>
      <c r="AT55" s="36"/>
      <c r="AU55" s="36"/>
      <c r="AV55" s="36"/>
    </row>
    <row r="56" spans="2:96" s="15" customFormat="1" ht="13.9" x14ac:dyDescent="0.4">
      <c r="B56" s="23"/>
      <c r="C56" s="62"/>
      <c r="D56" s="62"/>
      <c r="E56" s="62"/>
      <c r="F56" s="62"/>
      <c r="G56" s="62"/>
      <c r="H56" s="62"/>
      <c r="I56" s="62"/>
      <c r="J56" s="62"/>
      <c r="K56" s="26"/>
      <c r="L56" s="26"/>
      <c r="N56" s="62"/>
      <c r="W56" s="104"/>
      <c r="X56" s="104"/>
      <c r="Y56" s="104"/>
      <c r="Z56" s="104"/>
      <c r="AA56" s="104"/>
      <c r="AB56" s="104"/>
      <c r="AC56" s="104"/>
      <c r="AD56" s="104"/>
      <c r="AE56" s="104"/>
      <c r="AF56" s="104"/>
      <c r="AG56" s="104"/>
      <c r="AH56" s="104"/>
      <c r="AI56" s="104"/>
      <c r="AK56" s="77"/>
      <c r="AL56" s="77"/>
      <c r="AM56" s="77"/>
    </row>
    <row r="57" spans="2:96" s="15" customFormat="1" ht="13.9" x14ac:dyDescent="0.4">
      <c r="B57" s="23"/>
      <c r="C57" s="62"/>
      <c r="D57" s="62"/>
      <c r="E57" s="62"/>
      <c r="F57" s="62"/>
      <c r="G57" s="62"/>
      <c r="H57" s="62"/>
      <c r="I57" s="62"/>
      <c r="J57" s="62"/>
      <c r="K57" s="26"/>
      <c r="L57" s="26"/>
      <c r="N57" s="62"/>
      <c r="W57" s="104"/>
      <c r="X57" s="104"/>
      <c r="Y57" s="104"/>
      <c r="Z57" s="104"/>
      <c r="AA57" s="104"/>
      <c r="AB57" s="104"/>
      <c r="AC57" s="104"/>
      <c r="AD57" s="104"/>
      <c r="AE57" s="104"/>
      <c r="AF57" s="104"/>
      <c r="AG57" s="104"/>
      <c r="AH57" s="104"/>
      <c r="AI57" s="104"/>
      <c r="AK57" s="77"/>
      <c r="AL57" s="77"/>
      <c r="AM57" s="77"/>
    </row>
    <row r="58" spans="2:96" s="15" customFormat="1" ht="13.9" x14ac:dyDescent="0.4">
      <c r="B58" s="23"/>
      <c r="C58" s="62"/>
      <c r="D58" s="62"/>
      <c r="E58" s="62"/>
      <c r="F58" s="62"/>
      <c r="G58" s="62"/>
      <c r="H58" s="62"/>
      <c r="I58" s="62"/>
      <c r="J58" s="62"/>
      <c r="K58" s="26"/>
      <c r="L58" s="26"/>
      <c r="N58" s="62"/>
      <c r="W58" s="104"/>
      <c r="X58" s="104"/>
      <c r="Y58" s="104"/>
      <c r="Z58" s="104"/>
      <c r="AA58" s="104"/>
      <c r="AB58" s="104"/>
      <c r="AC58" s="104"/>
      <c r="AD58" s="104"/>
      <c r="AE58" s="104"/>
      <c r="AF58" s="104"/>
      <c r="AG58" s="104"/>
      <c r="AH58" s="104"/>
      <c r="AI58" s="104"/>
      <c r="AK58" s="77"/>
      <c r="AL58" s="77"/>
      <c r="AM58" s="77"/>
    </row>
    <row r="59" spans="2:96" s="15" customFormat="1" ht="13.9" x14ac:dyDescent="0.4">
      <c r="B59" s="23"/>
      <c r="C59" s="62"/>
      <c r="D59" s="62"/>
      <c r="E59" s="62"/>
      <c r="F59" s="62"/>
      <c r="G59" s="62"/>
      <c r="H59" s="62"/>
      <c r="I59" s="62"/>
      <c r="J59" s="62"/>
      <c r="K59" s="26"/>
      <c r="L59" s="26"/>
      <c r="N59" s="62"/>
      <c r="W59" s="104"/>
      <c r="X59" s="104"/>
      <c r="Y59" s="104"/>
      <c r="Z59" s="104"/>
      <c r="AA59" s="104"/>
      <c r="AB59" s="104"/>
      <c r="AC59" s="104"/>
      <c r="AD59" s="104"/>
      <c r="AE59" s="104"/>
      <c r="AF59" s="104"/>
      <c r="AG59" s="104"/>
      <c r="AH59" s="104"/>
      <c r="AI59" s="104"/>
      <c r="AK59" s="77"/>
      <c r="AL59" s="77"/>
      <c r="AM59" s="77"/>
    </row>
    <row r="60" spans="2:96" s="15" customFormat="1" ht="13.9" x14ac:dyDescent="0.4">
      <c r="B60" s="64"/>
      <c r="C60" s="64"/>
      <c r="D60" s="64"/>
      <c r="E60" s="64"/>
      <c r="F60" s="64"/>
      <c r="G60" s="64"/>
      <c r="H60" s="64"/>
      <c r="I60" s="64"/>
      <c r="J60" s="64"/>
      <c r="K60" s="64"/>
      <c r="L60" s="64"/>
      <c r="N60" s="89"/>
      <c r="W60" s="104"/>
      <c r="X60" s="104"/>
      <c r="Y60" s="104"/>
      <c r="Z60" s="104"/>
      <c r="AA60" s="104"/>
      <c r="AB60" s="104"/>
      <c r="AC60" s="104"/>
      <c r="AD60" s="104"/>
      <c r="AE60" s="104"/>
      <c r="AF60" s="104"/>
      <c r="AG60" s="104"/>
      <c r="AH60" s="104"/>
      <c r="AI60" s="104"/>
      <c r="AK60" s="77"/>
      <c r="AL60" s="77"/>
      <c r="AM60" s="77"/>
    </row>
    <row r="61" spans="2:96" s="15" customFormat="1" ht="13.9" x14ac:dyDescent="0.4">
      <c r="B61" s="64"/>
      <c r="C61" s="64"/>
      <c r="D61" s="64"/>
      <c r="E61" s="64"/>
      <c r="F61" s="64"/>
      <c r="G61" s="64"/>
      <c r="H61" s="64"/>
      <c r="I61" s="64"/>
      <c r="J61" s="64"/>
      <c r="K61" s="64"/>
      <c r="L61" s="64"/>
      <c r="N61" s="89"/>
      <c r="W61" s="104"/>
      <c r="X61" s="104"/>
      <c r="Y61" s="104"/>
      <c r="Z61" s="104"/>
      <c r="AA61" s="104"/>
      <c r="AB61" s="104"/>
      <c r="AC61" s="104"/>
      <c r="AD61" s="104"/>
      <c r="AE61" s="104"/>
      <c r="AF61" s="104"/>
      <c r="AG61" s="104"/>
      <c r="AH61" s="104"/>
      <c r="AI61" s="104"/>
      <c r="AK61" s="77"/>
      <c r="AL61" s="77"/>
      <c r="AM61" s="77"/>
    </row>
    <row r="62" spans="2:96" s="15" customFormat="1" ht="13.9" x14ac:dyDescent="0.4">
      <c r="B62" s="64"/>
      <c r="C62" s="64"/>
      <c r="D62" s="64"/>
      <c r="E62" s="64"/>
      <c r="F62" s="64"/>
      <c r="G62" s="64"/>
      <c r="H62" s="64"/>
      <c r="I62" s="64"/>
      <c r="J62" s="64"/>
      <c r="K62" s="64"/>
      <c r="L62" s="64"/>
      <c r="N62" s="89"/>
      <c r="W62" s="104"/>
      <c r="X62" s="104"/>
      <c r="Y62" s="104"/>
      <c r="Z62" s="104"/>
      <c r="AA62" s="104"/>
      <c r="AB62" s="104"/>
      <c r="AC62" s="104"/>
      <c r="AD62" s="104"/>
      <c r="AE62" s="104"/>
      <c r="AF62" s="104"/>
      <c r="AG62" s="104"/>
      <c r="AH62" s="104"/>
      <c r="AI62" s="104"/>
      <c r="AK62" s="77"/>
      <c r="AL62" s="77"/>
      <c r="AM62" s="77"/>
    </row>
    <row r="63" spans="2:96" s="15" customFormat="1" ht="9" customHeight="1" x14ac:dyDescent="0.35">
      <c r="B63" s="64"/>
      <c r="C63" s="64"/>
      <c r="D63" s="64"/>
      <c r="E63" s="64"/>
      <c r="F63" s="64"/>
      <c r="G63" s="64"/>
      <c r="H63" s="64"/>
      <c r="I63" s="64"/>
      <c r="J63" s="64"/>
      <c r="K63" s="64"/>
      <c r="L63" s="64"/>
      <c r="N63" s="89"/>
      <c r="O63" s="36"/>
      <c r="P63" s="36"/>
      <c r="Q63" s="36"/>
      <c r="R63" s="36"/>
      <c r="S63" s="36"/>
      <c r="T63" s="36"/>
      <c r="U63" s="36"/>
      <c r="V63" s="36"/>
      <c r="W63" s="106"/>
      <c r="X63" s="106"/>
      <c r="Y63" s="106"/>
      <c r="Z63" s="106"/>
      <c r="AA63" s="106"/>
      <c r="AB63" s="106"/>
      <c r="AC63" s="106"/>
      <c r="AD63" s="106"/>
      <c r="AE63" s="106"/>
      <c r="AF63" s="106"/>
      <c r="AG63" s="106"/>
      <c r="AH63" s="106"/>
      <c r="AI63" s="106"/>
      <c r="AK63" s="77"/>
      <c r="AL63" s="77"/>
      <c r="AM63" s="77"/>
      <c r="AN63" s="36"/>
      <c r="AO63" s="36"/>
      <c r="AP63" s="36"/>
      <c r="AQ63" s="36"/>
      <c r="AR63" s="36"/>
      <c r="AS63" s="36"/>
      <c r="AT63" s="36"/>
      <c r="AU63" s="36"/>
      <c r="AV63" s="36"/>
    </row>
    <row r="64" spans="2:96" s="15" customFormat="1" ht="13.9" x14ac:dyDescent="0.4">
      <c r="B64" s="64"/>
      <c r="C64" s="64"/>
      <c r="D64" s="64"/>
      <c r="E64" s="64"/>
      <c r="F64" s="64"/>
      <c r="G64" s="64"/>
      <c r="H64" s="64"/>
      <c r="I64" s="64"/>
      <c r="J64" s="64"/>
      <c r="K64" s="64"/>
      <c r="L64" s="64"/>
      <c r="N64" s="89"/>
      <c r="W64" s="104"/>
      <c r="X64" s="104"/>
      <c r="Y64" s="104"/>
      <c r="Z64" s="104"/>
      <c r="AA64" s="104"/>
      <c r="AB64" s="104"/>
      <c r="AC64" s="104"/>
      <c r="AD64" s="104"/>
      <c r="AE64" s="104"/>
      <c r="AF64" s="104"/>
      <c r="AG64" s="104"/>
      <c r="AH64" s="104"/>
      <c r="AI64" s="104"/>
      <c r="AK64" s="77"/>
      <c r="AL64" s="77"/>
      <c r="AM64" s="77"/>
    </row>
    <row r="65" spans="2:39" s="15" customFormat="1" ht="13.9" x14ac:dyDescent="0.4">
      <c r="B65" s="64"/>
      <c r="C65" s="64"/>
      <c r="D65" s="64"/>
      <c r="E65" s="64"/>
      <c r="F65" s="64"/>
      <c r="G65" s="64"/>
      <c r="H65" s="64"/>
      <c r="I65" s="64"/>
      <c r="J65" s="64"/>
      <c r="K65" s="64"/>
      <c r="L65" s="64"/>
      <c r="N65" s="89"/>
      <c r="W65" s="104"/>
      <c r="X65" s="104"/>
      <c r="Y65" s="104"/>
      <c r="Z65" s="104"/>
      <c r="AA65" s="104"/>
      <c r="AB65" s="104"/>
      <c r="AC65" s="104"/>
      <c r="AD65" s="104"/>
      <c r="AE65" s="104"/>
      <c r="AF65" s="104"/>
      <c r="AG65" s="104"/>
      <c r="AH65" s="104"/>
      <c r="AI65" s="104"/>
      <c r="AK65" s="77"/>
      <c r="AL65" s="77"/>
      <c r="AM65" s="77"/>
    </row>
    <row r="66" spans="2:39" s="15" customFormat="1" ht="13.9" x14ac:dyDescent="0.4">
      <c r="B66" s="64"/>
      <c r="C66" s="64"/>
      <c r="D66" s="64"/>
      <c r="E66" s="64"/>
      <c r="F66" s="64"/>
      <c r="G66" s="64"/>
      <c r="H66" s="64"/>
      <c r="I66" s="64"/>
      <c r="J66" s="64"/>
      <c r="K66" s="64"/>
      <c r="L66" s="64"/>
      <c r="N66" s="89"/>
      <c r="W66" s="104"/>
      <c r="X66" s="104"/>
      <c r="Y66" s="104"/>
      <c r="Z66" s="104"/>
      <c r="AA66" s="104"/>
      <c r="AB66" s="104"/>
      <c r="AC66" s="104"/>
      <c r="AD66" s="104"/>
      <c r="AE66" s="104"/>
      <c r="AF66" s="104"/>
      <c r="AG66" s="104"/>
      <c r="AH66" s="104"/>
      <c r="AI66" s="104"/>
      <c r="AK66" s="77"/>
      <c r="AL66" s="77"/>
      <c r="AM66" s="77"/>
    </row>
    <row r="67" spans="2:39" s="15" customFormat="1" ht="13.9" x14ac:dyDescent="0.4">
      <c r="B67" s="64"/>
      <c r="C67" s="64"/>
      <c r="D67" s="64"/>
      <c r="E67" s="64"/>
      <c r="F67" s="64"/>
      <c r="G67" s="64"/>
      <c r="H67" s="64"/>
      <c r="I67" s="64"/>
      <c r="J67" s="64"/>
      <c r="K67" s="64"/>
      <c r="L67" s="64"/>
      <c r="N67" s="89"/>
      <c r="W67" s="104"/>
      <c r="X67" s="104"/>
      <c r="Y67" s="104"/>
      <c r="Z67" s="104"/>
      <c r="AA67" s="104"/>
      <c r="AB67" s="104"/>
      <c r="AC67" s="104"/>
      <c r="AD67" s="104"/>
      <c r="AE67" s="104"/>
      <c r="AF67" s="104"/>
      <c r="AG67" s="104"/>
      <c r="AH67" s="104"/>
      <c r="AI67" s="104"/>
      <c r="AK67" s="77"/>
      <c r="AL67" s="77"/>
      <c r="AM67" s="77"/>
    </row>
    <row r="68" spans="2:39" s="15" customFormat="1" ht="13.9" x14ac:dyDescent="0.4">
      <c r="B68" s="64"/>
      <c r="C68" s="64"/>
      <c r="D68" s="64"/>
      <c r="E68" s="64"/>
      <c r="F68" s="64"/>
      <c r="G68" s="64"/>
      <c r="H68" s="64"/>
      <c r="I68" s="64"/>
      <c r="J68" s="64"/>
      <c r="K68" s="64"/>
      <c r="L68" s="64"/>
      <c r="N68" s="89"/>
      <c r="W68" s="104"/>
      <c r="X68" s="104"/>
      <c r="Y68" s="104"/>
      <c r="Z68" s="104"/>
      <c r="AA68" s="104"/>
      <c r="AB68" s="104"/>
      <c r="AC68" s="104"/>
      <c r="AD68" s="104"/>
      <c r="AE68" s="104"/>
      <c r="AF68" s="104"/>
      <c r="AG68" s="104"/>
      <c r="AH68" s="104"/>
      <c r="AI68" s="104"/>
      <c r="AK68" s="77"/>
      <c r="AL68" s="77"/>
      <c r="AM68" s="77"/>
    </row>
    <row r="69" spans="2:39" s="15" customFormat="1" ht="13.9" x14ac:dyDescent="0.4">
      <c r="B69" s="64"/>
      <c r="C69" s="64"/>
      <c r="D69" s="64"/>
      <c r="E69" s="64"/>
      <c r="F69" s="64"/>
      <c r="G69" s="64"/>
      <c r="H69" s="64"/>
      <c r="I69" s="64"/>
      <c r="J69" s="64"/>
      <c r="K69" s="64"/>
      <c r="L69" s="64"/>
      <c r="N69" s="89"/>
      <c r="W69" s="104"/>
      <c r="X69" s="104"/>
      <c r="Y69" s="104"/>
      <c r="Z69" s="104"/>
      <c r="AA69" s="104"/>
      <c r="AB69" s="104"/>
      <c r="AC69" s="104"/>
      <c r="AD69" s="104"/>
      <c r="AE69" s="104"/>
      <c r="AF69" s="104"/>
      <c r="AG69" s="104"/>
      <c r="AH69" s="104"/>
      <c r="AI69" s="104"/>
      <c r="AK69" s="77"/>
      <c r="AL69" s="77"/>
      <c r="AM69" s="77"/>
    </row>
    <row r="70" spans="2:39" s="15" customFormat="1" ht="13.9" x14ac:dyDescent="0.4">
      <c r="B70" s="64"/>
      <c r="C70" s="64"/>
      <c r="D70" s="64"/>
      <c r="E70" s="64"/>
      <c r="F70" s="64"/>
      <c r="G70" s="64"/>
      <c r="H70" s="64"/>
      <c r="I70" s="64"/>
      <c r="J70" s="64"/>
      <c r="K70" s="64"/>
      <c r="L70" s="64"/>
      <c r="N70" s="89"/>
      <c r="W70" s="104"/>
      <c r="X70" s="104"/>
      <c r="Y70" s="104"/>
      <c r="Z70" s="104"/>
      <c r="AA70" s="104"/>
      <c r="AB70" s="104"/>
      <c r="AC70" s="104"/>
      <c r="AD70" s="104"/>
      <c r="AE70" s="104"/>
      <c r="AF70" s="104"/>
      <c r="AG70" s="104"/>
      <c r="AH70" s="104"/>
      <c r="AI70" s="104"/>
      <c r="AK70" s="77"/>
      <c r="AL70" s="77"/>
      <c r="AM70" s="77"/>
    </row>
  </sheetData>
  <phoneticPr fontId="25" type="noConversion"/>
  <pageMargins left="0.7" right="0.7" top="0.75" bottom="0.75" header="0.3" footer="0.3"/>
  <pageSetup paperSize="9" scale="69" orientation="landscape" horizontalDpi="4294967293" verticalDpi="1200" r:id="rId1"/>
  <ignoredErrors>
    <ignoredError sqref="AL39:AL43 AL45:AL49 AL33:AL37 AL27:AL31 AL21:AL25 AL8:AL12 AL7 AM8:AM12 AM45:AM49 AM39:AM43 AM33:AM37 AM27:AM31 AM21:AM25 AL14:AL19" formulaRange="1"/>
    <ignoredError sqref="AK38:AL38 AK44:AL44 AK32 AK26 AK20 AK13 AM13 AN32:AN44 AO44:AS44 AR13:AS13 AO38:AS38 AO32:AS32 AN26:AS26 AO20:AS20" formula="1"/>
    <ignoredError sqref="AL32:AM32 AL26:AM26 AL20:AM20 AM44 AM38 AL13 AM14:AM19" formula="1" formulaRange="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CDBF-4F0D-4ED2-8B51-F016E13FEBF4}">
  <sheetPr codeName="Sheet60"/>
  <dimension ref="A1:ED69"/>
  <sheetViews>
    <sheetView showGridLines="0" topLeftCell="BP1" workbookViewId="0">
      <selection activeCell="D42" sqref="D42"/>
    </sheetView>
  </sheetViews>
  <sheetFormatPr defaultColWidth="9.46484375" defaultRowHeight="10.15" x14ac:dyDescent="0.3"/>
  <cols>
    <col min="1" max="1" width="9.46484375" style="675"/>
    <col min="2" max="2" width="30.46484375" style="675" bestFit="1" customWidth="1"/>
    <col min="3" max="8" width="6" style="675" bestFit="1" customWidth="1"/>
    <col min="9" max="11" width="6" style="677" bestFit="1" customWidth="1"/>
    <col min="12" max="12" width="5.53125" style="677" bestFit="1" customWidth="1"/>
    <col min="13" max="13" width="6.46484375" style="677" customWidth="1"/>
    <col min="14" max="14" width="9.46484375" style="675"/>
    <col min="15" max="15" width="10.46484375" style="675" customWidth="1"/>
    <col min="16" max="16" width="4" style="675" bestFit="1" customWidth="1"/>
    <col min="17" max="25" width="6.53125" style="675" customWidth="1"/>
    <col min="26" max="42" width="6.53125" style="298" customWidth="1"/>
    <col min="43" max="43" width="6.53125" style="298" bestFit="1" customWidth="1"/>
    <col min="44" max="44" width="6.53125" style="298" customWidth="1"/>
    <col min="45" max="45" width="6.46484375" style="298" bestFit="1" customWidth="1"/>
    <col min="46" max="46" width="6.53125" style="295" bestFit="1" customWidth="1"/>
    <col min="47" max="50" width="6.53125" style="295" customWidth="1"/>
    <col min="51" max="51" width="6.53125" style="675" customWidth="1"/>
    <col min="52" max="54" width="6.53125" style="288" customWidth="1"/>
    <col min="55" max="64" width="6.53125" style="675" customWidth="1"/>
    <col min="65" max="65" width="6.53125" style="675" bestFit="1" customWidth="1"/>
    <col min="66" max="67" width="6.53125" style="675" customWidth="1"/>
    <col min="68" max="68" width="9.46484375" style="675"/>
    <col min="69" max="69" width="30.46484375" style="675" bestFit="1" customWidth="1"/>
    <col min="70" max="77" width="4.53125" style="675" bestFit="1" customWidth="1"/>
    <col min="78" max="80" width="5" style="675" customWidth="1"/>
    <col min="81" max="82" width="9.53125" style="675" customWidth="1"/>
    <col min="83" max="83" width="3" style="675" customWidth="1"/>
    <col min="84" max="112" width="6.53125" style="675" customWidth="1"/>
    <col min="113" max="117" width="7.53125" style="675" customWidth="1"/>
    <col min="118" max="126" width="6.53125" style="675" customWidth="1"/>
    <col min="127" max="132" width="6.53125" style="675" bestFit="1" customWidth="1"/>
    <col min="133" max="16384" width="9.46484375" style="675"/>
  </cols>
  <sheetData>
    <row r="1" spans="1:134" x14ac:dyDescent="0.3">
      <c r="B1" s="295" t="s">
        <v>51</v>
      </c>
      <c r="Q1" s="676"/>
      <c r="AY1" s="288"/>
      <c r="BB1" s="675"/>
      <c r="BQ1" s="295" t="s">
        <v>52</v>
      </c>
    </row>
    <row r="2" spans="1:134" x14ac:dyDescent="0.3">
      <c r="B2" s="1"/>
      <c r="C2" s="2"/>
      <c r="D2" s="2"/>
      <c r="E2" s="2"/>
      <c r="F2" s="2"/>
      <c r="G2" s="2"/>
      <c r="H2" s="2"/>
      <c r="I2" s="466"/>
      <c r="J2" s="466"/>
      <c r="K2" s="466"/>
      <c r="L2" s="466"/>
      <c r="M2" s="466"/>
      <c r="N2" s="2"/>
      <c r="O2" s="2"/>
      <c r="P2" s="2"/>
      <c r="AY2" s="288"/>
      <c r="BB2" s="675"/>
    </row>
    <row r="3" spans="1:134" x14ac:dyDescent="0.3">
      <c r="B3" s="16" t="s">
        <v>180</v>
      </c>
      <c r="R3" s="2"/>
      <c r="S3" s="2"/>
      <c r="T3" s="2"/>
      <c r="U3" s="2"/>
      <c r="V3" s="21"/>
      <c r="W3" s="21"/>
      <c r="X3" s="21"/>
      <c r="Y3" s="21"/>
      <c r="Z3" s="299"/>
      <c r="AA3" s="299"/>
      <c r="AB3" s="299"/>
      <c r="AC3" s="299"/>
      <c r="AD3" s="299"/>
      <c r="AE3" s="299"/>
      <c r="AF3" s="299"/>
      <c r="AG3" s="299"/>
      <c r="AH3" s="299"/>
      <c r="AI3" s="299"/>
      <c r="AJ3" s="299"/>
      <c r="AK3" s="299"/>
      <c r="AL3" s="299"/>
      <c r="AM3" s="299"/>
      <c r="AN3" s="299"/>
      <c r="AO3" s="299"/>
      <c r="AP3" s="299"/>
      <c r="AQ3" s="299"/>
      <c r="AR3" s="299"/>
      <c r="AS3" s="299"/>
      <c r="AT3" s="633"/>
      <c r="AU3" s="633"/>
      <c r="AV3" s="633"/>
      <c r="AW3" s="633"/>
      <c r="AX3" s="633"/>
      <c r="AY3" s="288"/>
      <c r="BB3" s="21"/>
      <c r="BC3" s="21"/>
      <c r="BD3" s="21"/>
      <c r="BE3" s="21"/>
      <c r="BF3" s="21"/>
      <c r="BG3" s="21"/>
      <c r="BH3" s="21"/>
      <c r="BI3" s="21"/>
      <c r="BJ3" s="21"/>
      <c r="BK3" s="21"/>
      <c r="BL3" s="21"/>
    </row>
    <row r="4" spans="1:134" s="678" customFormat="1" ht="20.25" x14ac:dyDescent="0.45">
      <c r="A4" s="200"/>
      <c r="B4" s="23" t="s">
        <v>120</v>
      </c>
      <c r="C4" s="200">
        <v>2013</v>
      </c>
      <c r="D4" s="200">
        <v>2014</v>
      </c>
      <c r="E4" s="200">
        <v>2015</v>
      </c>
      <c r="F4" s="200">
        <v>2016</v>
      </c>
      <c r="G4" s="200">
        <v>2017</v>
      </c>
      <c r="H4" s="200">
        <v>2018</v>
      </c>
      <c r="I4" s="596">
        <v>2019</v>
      </c>
      <c r="J4" s="596">
        <v>2020</v>
      </c>
      <c r="K4" s="596">
        <v>2021</v>
      </c>
      <c r="L4" s="596" t="s">
        <v>154</v>
      </c>
      <c r="M4" s="596" t="s">
        <v>185</v>
      </c>
      <c r="N4" s="202" t="s">
        <v>165</v>
      </c>
      <c r="O4" s="202" t="s">
        <v>186</v>
      </c>
      <c r="P4" s="200"/>
      <c r="Q4" s="200" t="s">
        <v>20</v>
      </c>
      <c r="R4" s="200" t="s">
        <v>34</v>
      </c>
      <c r="S4" s="200" t="s">
        <v>45</v>
      </c>
      <c r="T4" s="200" t="s">
        <v>46</v>
      </c>
      <c r="U4" s="200" t="s">
        <v>48</v>
      </c>
      <c r="V4" s="200" t="s">
        <v>49</v>
      </c>
      <c r="W4" s="200" t="s">
        <v>53</v>
      </c>
      <c r="X4" s="200" t="s">
        <v>54</v>
      </c>
      <c r="Y4" s="200" t="s">
        <v>55</v>
      </c>
      <c r="Z4" s="200" t="s">
        <v>56</v>
      </c>
      <c r="AA4" s="200" t="s">
        <v>60</v>
      </c>
      <c r="AB4" s="200" t="s">
        <v>61</v>
      </c>
      <c r="AC4" s="200" t="s">
        <v>62</v>
      </c>
      <c r="AD4" s="200" t="s">
        <v>63</v>
      </c>
      <c r="AE4" s="200" t="s">
        <v>67</v>
      </c>
      <c r="AF4" s="200" t="s">
        <v>70</v>
      </c>
      <c r="AG4" s="200" t="s">
        <v>74</v>
      </c>
      <c r="AH4" s="200" t="s">
        <v>80</v>
      </c>
      <c r="AI4" s="200" t="s">
        <v>82</v>
      </c>
      <c r="AJ4" s="200" t="s">
        <v>88</v>
      </c>
      <c r="AK4" s="200" t="s">
        <v>89</v>
      </c>
      <c r="AL4" s="200" t="s">
        <v>87</v>
      </c>
      <c r="AM4" s="200" t="s">
        <v>90</v>
      </c>
      <c r="AN4" s="200" t="s">
        <v>107</v>
      </c>
      <c r="AO4" s="200" t="s">
        <v>124</v>
      </c>
      <c r="AP4" s="200" t="s">
        <v>132</v>
      </c>
      <c r="AQ4" s="200" t="s">
        <v>141</v>
      </c>
      <c r="AR4" s="200" t="s">
        <v>146</v>
      </c>
      <c r="AS4" s="200" t="s">
        <v>151</v>
      </c>
      <c r="AT4" s="529" t="s">
        <v>158</v>
      </c>
      <c r="AU4" s="529" t="s">
        <v>169</v>
      </c>
      <c r="AV4" s="529" t="s">
        <v>174</v>
      </c>
      <c r="AW4" s="529" t="s">
        <v>181</v>
      </c>
      <c r="AX4" s="634"/>
      <c r="AY4" s="200" t="s">
        <v>39</v>
      </c>
      <c r="AZ4" s="200" t="s">
        <v>40</v>
      </c>
      <c r="BA4" s="200" t="s">
        <v>47</v>
      </c>
      <c r="BB4" s="200" t="s">
        <v>50</v>
      </c>
      <c r="BC4" s="200" t="s">
        <v>57</v>
      </c>
      <c r="BD4" s="200" t="s">
        <v>59</v>
      </c>
      <c r="BE4" s="200" t="s">
        <v>64</v>
      </c>
      <c r="BF4" s="200" t="s">
        <v>66</v>
      </c>
      <c r="BG4" s="200" t="s">
        <v>71</v>
      </c>
      <c r="BH4" s="200" t="s">
        <v>81</v>
      </c>
      <c r="BI4" s="200" t="s">
        <v>93</v>
      </c>
      <c r="BJ4" s="200" t="s">
        <v>94</v>
      </c>
      <c r="BK4" s="200" t="s">
        <v>109</v>
      </c>
      <c r="BL4" s="200" t="s">
        <v>134</v>
      </c>
      <c r="BM4" s="200" t="s">
        <v>147</v>
      </c>
      <c r="BN4" s="200" t="s">
        <v>161</v>
      </c>
      <c r="BO4" s="200" t="s">
        <v>177</v>
      </c>
      <c r="BP4" s="200"/>
      <c r="BQ4" s="23" t="s">
        <v>120</v>
      </c>
      <c r="BR4" s="200">
        <v>2013</v>
      </c>
      <c r="BS4" s="200">
        <v>2014</v>
      </c>
      <c r="BT4" s="200">
        <v>2015</v>
      </c>
      <c r="BU4" s="200">
        <v>2016</v>
      </c>
      <c r="BV4" s="200">
        <v>2017</v>
      </c>
      <c r="BW4" s="200">
        <v>2018</v>
      </c>
      <c r="BX4" s="200">
        <v>2019</v>
      </c>
      <c r="BY4" s="200">
        <v>2020</v>
      </c>
      <c r="BZ4" s="200">
        <v>2021</v>
      </c>
      <c r="CA4" s="200" t="s">
        <v>154</v>
      </c>
      <c r="CB4" s="200" t="s">
        <v>185</v>
      </c>
      <c r="CC4" s="202" t="str">
        <f>N4</f>
        <v>2022f/2021 Growth %</v>
      </c>
      <c r="CD4" s="202" t="str">
        <f>O4</f>
        <v>2023f/2022f Growth %</v>
      </c>
      <c r="CE4" s="200"/>
      <c r="CF4" s="200" t="s">
        <v>20</v>
      </c>
      <c r="CG4" s="200" t="s">
        <v>34</v>
      </c>
      <c r="CH4" s="202" t="s">
        <v>45</v>
      </c>
      <c r="CI4" s="202" t="s">
        <v>46</v>
      </c>
      <c r="CJ4" s="202" t="s">
        <v>48</v>
      </c>
      <c r="CK4" s="202" t="s">
        <v>49</v>
      </c>
      <c r="CL4" s="202" t="s">
        <v>53</v>
      </c>
      <c r="CM4" s="202" t="s">
        <v>54</v>
      </c>
      <c r="CN4" s="202" t="s">
        <v>55</v>
      </c>
      <c r="CO4" s="202" t="s">
        <v>56</v>
      </c>
      <c r="CP4" s="202" t="s">
        <v>60</v>
      </c>
      <c r="CQ4" s="202" t="s">
        <v>61</v>
      </c>
      <c r="CR4" s="202" t="s">
        <v>62</v>
      </c>
      <c r="CS4" s="202" t="s">
        <v>63</v>
      </c>
      <c r="CT4" s="202" t="s">
        <v>67</v>
      </c>
      <c r="CU4" s="202" t="s">
        <v>70</v>
      </c>
      <c r="CV4" s="202" t="s">
        <v>74</v>
      </c>
      <c r="CW4" s="202" t="s">
        <v>80</v>
      </c>
      <c r="CX4" s="202" t="s">
        <v>82</v>
      </c>
      <c r="CY4" s="202" t="s">
        <v>88</v>
      </c>
      <c r="CZ4" s="202" t="s">
        <v>89</v>
      </c>
      <c r="DA4" s="202" t="s">
        <v>87</v>
      </c>
      <c r="DB4" s="202" t="s">
        <v>90</v>
      </c>
      <c r="DC4" s="202" t="s">
        <v>107</v>
      </c>
      <c r="DD4" s="202" t="s">
        <v>124</v>
      </c>
      <c r="DE4" s="202" t="s">
        <v>132</v>
      </c>
      <c r="DF4" s="202" t="s">
        <v>141</v>
      </c>
      <c r="DG4" s="202" t="s">
        <v>146</v>
      </c>
      <c r="DH4" s="202" t="s">
        <v>151</v>
      </c>
      <c r="DI4" s="202" t="s">
        <v>158</v>
      </c>
      <c r="DJ4" s="202" t="s">
        <v>169</v>
      </c>
      <c r="DK4" s="202" t="s">
        <v>174</v>
      </c>
      <c r="DL4" s="202" t="s">
        <v>181</v>
      </c>
      <c r="DM4" s="202"/>
      <c r="DN4" s="200" t="str">
        <f>AY4</f>
        <v>H1 2014</v>
      </c>
      <c r="DO4" s="200" t="str">
        <f t="shared" ref="DO4:ED4" si="0">AZ4</f>
        <v>H2 2014</v>
      </c>
      <c r="DP4" s="200" t="str">
        <f t="shared" si="0"/>
        <v>H1 2015</v>
      </c>
      <c r="DQ4" s="200" t="str">
        <f t="shared" si="0"/>
        <v>H2 2015</v>
      </c>
      <c r="DR4" s="200" t="str">
        <f t="shared" si="0"/>
        <v>H1 2016</v>
      </c>
      <c r="DS4" s="200" t="str">
        <f t="shared" si="0"/>
        <v>H2 2016</v>
      </c>
      <c r="DT4" s="200" t="str">
        <f t="shared" si="0"/>
        <v>H1 2017</v>
      </c>
      <c r="DU4" s="200" t="str">
        <f t="shared" si="0"/>
        <v>H2 2017</v>
      </c>
      <c r="DV4" s="200" t="str">
        <f t="shared" si="0"/>
        <v>H1 2018</v>
      </c>
      <c r="DW4" s="200" t="str">
        <f t="shared" si="0"/>
        <v>H2 2018</v>
      </c>
      <c r="DX4" s="200" t="str">
        <f t="shared" si="0"/>
        <v>H1 2019</v>
      </c>
      <c r="DY4" s="200" t="str">
        <f t="shared" si="0"/>
        <v>H2 2019</v>
      </c>
      <c r="DZ4" s="200" t="str">
        <f t="shared" si="0"/>
        <v>H1 2020</v>
      </c>
      <c r="EA4" s="200" t="str">
        <f t="shared" si="0"/>
        <v>H2 2020</v>
      </c>
      <c r="EB4" s="200" t="str">
        <f t="shared" si="0"/>
        <v>H1 2021</v>
      </c>
      <c r="EC4" s="200" t="str">
        <f t="shared" si="0"/>
        <v>H2 2021</v>
      </c>
      <c r="ED4" s="200" t="str">
        <f t="shared" si="0"/>
        <v>H1 2022</v>
      </c>
    </row>
    <row r="5" spans="1:134" x14ac:dyDescent="0.3">
      <c r="B5" s="10"/>
      <c r="C5" s="13"/>
      <c r="D5" s="13"/>
      <c r="E5" s="13"/>
      <c r="F5" s="13"/>
      <c r="G5" s="13"/>
      <c r="H5" s="13"/>
      <c r="I5" s="468"/>
      <c r="J5" s="468"/>
      <c r="K5" s="468"/>
      <c r="L5" s="468"/>
      <c r="M5" s="468"/>
      <c r="N5" s="208"/>
      <c r="O5" s="208"/>
      <c r="Q5" s="13"/>
      <c r="R5" s="36"/>
      <c r="S5" s="36"/>
      <c r="T5" s="36"/>
      <c r="U5" s="36"/>
      <c r="V5" s="36"/>
      <c r="W5" s="36"/>
      <c r="X5" s="36"/>
      <c r="Y5" s="36"/>
      <c r="Z5" s="300"/>
      <c r="AA5" s="300"/>
      <c r="AB5" s="300"/>
      <c r="AC5" s="300"/>
      <c r="AD5" s="300"/>
      <c r="AE5" s="300"/>
      <c r="AF5" s="300"/>
      <c r="AG5" s="300"/>
      <c r="AH5" s="300"/>
      <c r="AI5" s="300"/>
      <c r="AJ5" s="300"/>
      <c r="AK5" s="300"/>
      <c r="AL5" s="300"/>
      <c r="AM5" s="675"/>
      <c r="AN5" s="675"/>
      <c r="AO5" s="675"/>
      <c r="AP5" s="675"/>
      <c r="AQ5" s="675"/>
      <c r="AR5" s="675"/>
      <c r="AS5" s="675"/>
      <c r="AT5" s="675"/>
      <c r="AU5" s="675"/>
      <c r="AV5" s="675"/>
      <c r="AW5" s="675"/>
      <c r="AX5" s="635"/>
      <c r="AY5" s="288"/>
      <c r="BB5" s="36"/>
      <c r="BC5" s="36"/>
      <c r="BD5" s="36"/>
      <c r="BE5" s="36"/>
      <c r="BF5" s="36"/>
      <c r="BG5" s="36"/>
      <c r="BH5" s="36"/>
      <c r="BI5" s="36"/>
      <c r="BJ5" s="36"/>
      <c r="BK5" s="36"/>
      <c r="BL5" s="36"/>
      <c r="BQ5" s="10"/>
      <c r="BR5" s="13"/>
      <c r="BS5" s="13"/>
      <c r="BT5" s="13"/>
      <c r="BU5" s="13"/>
      <c r="BV5" s="13"/>
      <c r="BW5" s="13"/>
      <c r="BX5" s="13"/>
      <c r="BY5" s="13"/>
      <c r="BZ5" s="13"/>
      <c r="CA5" s="13"/>
      <c r="CB5" s="13"/>
      <c r="CC5" s="208"/>
      <c r="CD5" s="208"/>
      <c r="CF5" s="439"/>
      <c r="CG5" s="440"/>
      <c r="CH5" s="440"/>
      <c r="CI5" s="440"/>
      <c r="CJ5" s="440"/>
      <c r="CK5" s="440"/>
      <c r="CL5" s="440"/>
      <c r="CM5" s="440"/>
      <c r="CN5" s="440"/>
      <c r="CO5" s="440"/>
      <c r="CP5" s="440"/>
      <c r="CQ5" s="440"/>
      <c r="CR5" s="440"/>
      <c r="CS5" s="440"/>
      <c r="CT5" s="440"/>
      <c r="CU5" s="440"/>
      <c r="CV5" s="440"/>
      <c r="CW5" s="440"/>
      <c r="CX5" s="440"/>
      <c r="CY5" s="440"/>
      <c r="CZ5" s="440"/>
      <c r="DA5" s="440"/>
      <c r="DB5" s="679"/>
      <c r="DC5" s="679"/>
      <c r="DD5" s="679"/>
      <c r="DE5" s="679"/>
      <c r="DF5" s="679"/>
      <c r="DG5" s="679"/>
      <c r="DH5" s="679"/>
      <c r="DI5" s="679"/>
      <c r="DJ5" s="679"/>
      <c r="DK5" s="679"/>
      <c r="DL5" s="679"/>
      <c r="DM5" s="679"/>
      <c r="DN5" s="442"/>
      <c r="DO5" s="442"/>
      <c r="DP5" s="679"/>
      <c r="DQ5" s="679"/>
      <c r="DR5" s="679"/>
      <c r="DS5" s="679"/>
      <c r="DT5" s="679"/>
      <c r="DU5" s="679"/>
      <c r="DV5" s="679"/>
      <c r="DW5" s="679"/>
      <c r="DX5" s="679"/>
      <c r="DY5" s="679"/>
      <c r="DZ5" s="679"/>
    </row>
    <row r="6" spans="1:134" x14ac:dyDescent="0.3">
      <c r="B6" s="20" t="s">
        <v>27</v>
      </c>
      <c r="C6" s="495">
        <v>3130</v>
      </c>
      <c r="D6" s="495">
        <v>3240</v>
      </c>
      <c r="E6" s="495">
        <v>3250</v>
      </c>
      <c r="F6" s="495">
        <v>3350</v>
      </c>
      <c r="G6" s="495">
        <v>3290</v>
      </c>
      <c r="H6" s="495">
        <v>3090</v>
      </c>
      <c r="I6" s="495">
        <f>SUM(I7:I12)</f>
        <v>2867.0529467989154</v>
      </c>
      <c r="J6" s="495">
        <f t="shared" ref="J6:M6" si="1">SUM(J7:J12)</f>
        <v>2402.077003783832</v>
      </c>
      <c r="K6" s="495">
        <f t="shared" si="1"/>
        <v>2635.4541461207832</v>
      </c>
      <c r="L6" s="495">
        <f t="shared" si="1"/>
        <v>2964.2120938615017</v>
      </c>
      <c r="M6" s="495">
        <f t="shared" si="1"/>
        <v>3287.9964923025054</v>
      </c>
      <c r="N6" s="492">
        <f>IF(ISERROR(L6/K6),"N/A",IF(K6&lt;0,"N/A",IF(L6&lt;0,"N/A",IF(L6/K6-1&gt;300%,"&gt;±300%",IF(L6/K6-1&lt;-300%,"&gt;±300%",L6/K6-1)))))</f>
        <v>0.12474432470192243</v>
      </c>
      <c r="O6" s="492">
        <f>IF(ISERROR(M6/L6),"N/A",IF(L6&lt;0,"N/A",IF(M6&lt;0,"N/A",IF(M6/L6-1&gt;300%,"&gt;±300%",IF(M6/L6-1&lt;-300%,"&gt;±300%",M6/L6-1)))))</f>
        <v>0.10923118460771386</v>
      </c>
      <c r="P6" s="198"/>
      <c r="Q6" s="50">
        <v>760</v>
      </c>
      <c r="R6" s="50">
        <v>810</v>
      </c>
      <c r="S6" s="50">
        <v>860</v>
      </c>
      <c r="T6" s="50">
        <v>855</v>
      </c>
      <c r="U6" s="50">
        <v>795</v>
      </c>
      <c r="V6" s="50">
        <v>840</v>
      </c>
      <c r="W6" s="50">
        <v>860</v>
      </c>
      <c r="X6" s="50">
        <v>865</v>
      </c>
      <c r="Y6" s="50">
        <v>780</v>
      </c>
      <c r="Z6" s="50">
        <v>840</v>
      </c>
      <c r="AA6" s="50">
        <v>845</v>
      </c>
      <c r="AB6" s="50">
        <v>825</v>
      </c>
      <c r="AC6" s="50">
        <v>785</v>
      </c>
      <c r="AD6" s="50">
        <v>840</v>
      </c>
      <c r="AE6" s="50">
        <v>795</v>
      </c>
      <c r="AF6" s="50">
        <v>810</v>
      </c>
      <c r="AG6" s="50">
        <v>730</v>
      </c>
      <c r="AH6" s="50">
        <v>770</v>
      </c>
      <c r="AI6" s="50">
        <f t="shared" ref="AI6" si="2">SUM(AI7:AI12)</f>
        <v>761.36876878121564</v>
      </c>
      <c r="AJ6" s="50">
        <f t="shared" ref="AJ6:AW6" si="3">SUM(AJ7:AJ12)</f>
        <v>744.33161985687502</v>
      </c>
      <c r="AK6" s="50">
        <f t="shared" si="3"/>
        <v>674.58948327406631</v>
      </c>
      <c r="AL6" s="50">
        <f t="shared" si="3"/>
        <v>686.92676226003573</v>
      </c>
      <c r="AM6" s="50">
        <f t="shared" si="3"/>
        <v>643.89872526190993</v>
      </c>
      <c r="AN6" s="50">
        <f t="shared" si="3"/>
        <v>390.79371079083148</v>
      </c>
      <c r="AO6" s="50">
        <f t="shared" si="3"/>
        <v>647.94272702944818</v>
      </c>
      <c r="AP6" s="50">
        <f t="shared" si="3"/>
        <v>720.46672803302226</v>
      </c>
      <c r="AQ6" s="50">
        <f t="shared" si="3"/>
        <v>722.74526648892413</v>
      </c>
      <c r="AR6" s="50">
        <f t="shared" si="3"/>
        <v>656.74298764207379</v>
      </c>
      <c r="AS6" s="50">
        <f t="shared" si="3"/>
        <v>579.55108584833829</v>
      </c>
      <c r="AT6" s="50">
        <f t="shared" si="3"/>
        <v>678.15111053179726</v>
      </c>
      <c r="AU6" s="50">
        <f t="shared" si="3"/>
        <v>745.27556736844463</v>
      </c>
      <c r="AV6" s="50">
        <f t="shared" si="3"/>
        <v>712.10846901933871</v>
      </c>
      <c r="AW6" s="50">
        <f t="shared" si="3"/>
        <v>722.93154637071973</v>
      </c>
      <c r="AX6" s="635"/>
      <c r="AY6" s="50">
        <f>SUM(AY7:AY12)</f>
        <v>1670</v>
      </c>
      <c r="AZ6" s="50">
        <f t="shared" ref="AZ6:BF6" si="4">SUM(AZ7:AZ12)</f>
        <v>1570</v>
      </c>
      <c r="BA6" s="50">
        <f t="shared" si="4"/>
        <v>1715</v>
      </c>
      <c r="BB6" s="50">
        <f t="shared" si="4"/>
        <v>1635</v>
      </c>
      <c r="BC6" s="50">
        <f t="shared" si="4"/>
        <v>1725</v>
      </c>
      <c r="BD6" s="50">
        <f t="shared" si="4"/>
        <v>1620</v>
      </c>
      <c r="BE6" s="50">
        <f t="shared" si="4"/>
        <v>1670</v>
      </c>
      <c r="BF6" s="50">
        <f t="shared" si="4"/>
        <v>1625</v>
      </c>
      <c r="BG6" s="50">
        <f>SUM(BG7:BG12)</f>
        <v>1605</v>
      </c>
      <c r="BH6" s="50">
        <f>SUM(BH7:BH12)</f>
        <v>1500</v>
      </c>
      <c r="BI6" s="50">
        <f>AI6+AJ6</f>
        <v>1505.7003886380908</v>
      </c>
      <c r="BJ6" s="50">
        <f>AK6+AL6</f>
        <v>1361.5162455341019</v>
      </c>
      <c r="BK6" s="50">
        <f>AM6+AN6</f>
        <v>1034.6924360527414</v>
      </c>
      <c r="BL6" s="50">
        <f>AO6+AP6</f>
        <v>1368.4094550624704</v>
      </c>
      <c r="BM6" s="50">
        <f>AQ6+AR6</f>
        <v>1379.488254130998</v>
      </c>
      <c r="BN6" s="50">
        <f>AS6+AT6</f>
        <v>1257.7021963801355</v>
      </c>
      <c r="BO6" s="50">
        <f>AU6+AV6</f>
        <v>1457.3840363877835</v>
      </c>
      <c r="BQ6" s="20" t="s">
        <v>27</v>
      </c>
      <c r="BR6" s="50">
        <f t="shared" ref="BR6:CD21" si="5">C6</f>
        <v>3130</v>
      </c>
      <c r="BS6" s="50">
        <f t="shared" si="5"/>
        <v>3240</v>
      </c>
      <c r="BT6" s="50">
        <f t="shared" si="5"/>
        <v>3250</v>
      </c>
      <c r="BU6" s="50">
        <f t="shared" si="5"/>
        <v>3350</v>
      </c>
      <c r="BV6" s="50">
        <f t="shared" si="5"/>
        <v>3290</v>
      </c>
      <c r="BW6" s="50">
        <f t="shared" si="5"/>
        <v>3090</v>
      </c>
      <c r="BX6" s="50">
        <f t="shared" si="5"/>
        <v>2867.0529467989154</v>
      </c>
      <c r="BY6" s="50">
        <f t="shared" si="5"/>
        <v>2402.077003783832</v>
      </c>
      <c r="BZ6" s="50">
        <f t="shared" si="5"/>
        <v>2635.4541461207832</v>
      </c>
      <c r="CA6" s="50">
        <f t="shared" si="5"/>
        <v>2964.2120938615017</v>
      </c>
      <c r="CB6" s="50">
        <f t="shared" si="5"/>
        <v>3287.9964923025054</v>
      </c>
      <c r="CC6" s="210">
        <f t="shared" si="5"/>
        <v>0.12474432470192243</v>
      </c>
      <c r="CD6" s="210">
        <f t="shared" si="5"/>
        <v>0.10923118460771386</v>
      </c>
      <c r="CE6" s="59"/>
      <c r="CF6" s="444">
        <f t="shared" ref="CF6:DL6" si="6">Q6</f>
        <v>760</v>
      </c>
      <c r="CG6" s="444">
        <f t="shared" si="6"/>
        <v>810</v>
      </c>
      <c r="CH6" s="444">
        <f t="shared" si="6"/>
        <v>860</v>
      </c>
      <c r="CI6" s="444">
        <f t="shared" si="6"/>
        <v>855</v>
      </c>
      <c r="CJ6" s="444">
        <f t="shared" si="6"/>
        <v>795</v>
      </c>
      <c r="CK6" s="444">
        <f t="shared" si="6"/>
        <v>840</v>
      </c>
      <c r="CL6" s="444">
        <f t="shared" si="6"/>
        <v>860</v>
      </c>
      <c r="CM6" s="444">
        <f t="shared" si="6"/>
        <v>865</v>
      </c>
      <c r="CN6" s="444">
        <f t="shared" si="6"/>
        <v>780</v>
      </c>
      <c r="CO6" s="444">
        <f t="shared" si="6"/>
        <v>840</v>
      </c>
      <c r="CP6" s="444">
        <f t="shared" si="6"/>
        <v>845</v>
      </c>
      <c r="CQ6" s="444">
        <f t="shared" si="6"/>
        <v>825</v>
      </c>
      <c r="CR6" s="444">
        <f t="shared" si="6"/>
        <v>785</v>
      </c>
      <c r="CS6" s="444">
        <f t="shared" si="6"/>
        <v>840</v>
      </c>
      <c r="CT6" s="444">
        <f t="shared" si="6"/>
        <v>795</v>
      </c>
      <c r="CU6" s="444">
        <f t="shared" si="6"/>
        <v>810</v>
      </c>
      <c r="CV6" s="444">
        <f t="shared" si="6"/>
        <v>730</v>
      </c>
      <c r="CW6" s="444">
        <f t="shared" si="6"/>
        <v>770</v>
      </c>
      <c r="CX6" s="444">
        <f t="shared" si="6"/>
        <v>761.36876878121564</v>
      </c>
      <c r="CY6" s="444">
        <f t="shared" si="6"/>
        <v>744.33161985687502</v>
      </c>
      <c r="CZ6" s="444">
        <f t="shared" si="6"/>
        <v>674.58948327406631</v>
      </c>
      <c r="DA6" s="444">
        <f t="shared" si="6"/>
        <v>686.92676226003573</v>
      </c>
      <c r="DB6" s="444">
        <f t="shared" si="6"/>
        <v>643.89872526190993</v>
      </c>
      <c r="DC6" s="444">
        <f t="shared" si="6"/>
        <v>390.79371079083148</v>
      </c>
      <c r="DD6" s="444">
        <f t="shared" si="6"/>
        <v>647.94272702944818</v>
      </c>
      <c r="DE6" s="444">
        <f t="shared" si="6"/>
        <v>720.46672803302226</v>
      </c>
      <c r="DF6" s="444">
        <f t="shared" si="6"/>
        <v>722.74526648892413</v>
      </c>
      <c r="DG6" s="444">
        <f t="shared" si="6"/>
        <v>656.74298764207379</v>
      </c>
      <c r="DH6" s="444">
        <f t="shared" si="6"/>
        <v>579.55108584833829</v>
      </c>
      <c r="DI6" s="444">
        <f t="shared" si="6"/>
        <v>678.15111053179726</v>
      </c>
      <c r="DJ6" s="444">
        <f t="shared" si="6"/>
        <v>745.27556736844463</v>
      </c>
      <c r="DK6" s="444">
        <f t="shared" si="6"/>
        <v>712.10846901933871</v>
      </c>
      <c r="DL6" s="444">
        <f t="shared" si="6"/>
        <v>722.93154637071973</v>
      </c>
      <c r="DM6" s="444"/>
      <c r="DN6" s="444">
        <f t="shared" ref="DN6:ED6" si="7">AY6</f>
        <v>1670</v>
      </c>
      <c r="DO6" s="444">
        <f t="shared" si="7"/>
        <v>1570</v>
      </c>
      <c r="DP6" s="444">
        <f t="shared" si="7"/>
        <v>1715</v>
      </c>
      <c r="DQ6" s="444">
        <f t="shared" si="7"/>
        <v>1635</v>
      </c>
      <c r="DR6" s="444">
        <f t="shared" si="7"/>
        <v>1725</v>
      </c>
      <c r="DS6" s="444">
        <f t="shared" si="7"/>
        <v>1620</v>
      </c>
      <c r="DT6" s="444">
        <f t="shared" si="7"/>
        <v>1670</v>
      </c>
      <c r="DU6" s="444">
        <f t="shared" si="7"/>
        <v>1625</v>
      </c>
      <c r="DV6" s="444">
        <f t="shared" si="7"/>
        <v>1605</v>
      </c>
      <c r="DW6" s="444">
        <f t="shared" si="7"/>
        <v>1500</v>
      </c>
      <c r="DX6" s="444">
        <f t="shared" si="7"/>
        <v>1505.7003886380908</v>
      </c>
      <c r="DY6" s="444">
        <f t="shared" si="7"/>
        <v>1361.5162455341019</v>
      </c>
      <c r="DZ6" s="444">
        <f t="shared" si="7"/>
        <v>1034.6924360527414</v>
      </c>
      <c r="EA6" s="444">
        <f t="shared" si="7"/>
        <v>1368.4094550624704</v>
      </c>
      <c r="EB6" s="444">
        <f t="shared" si="7"/>
        <v>1379.488254130998</v>
      </c>
      <c r="EC6" s="444">
        <f t="shared" si="7"/>
        <v>1257.7021963801355</v>
      </c>
      <c r="ED6" s="444">
        <f t="shared" si="7"/>
        <v>1457.3840363877835</v>
      </c>
    </row>
    <row r="7" spans="1:134" x14ac:dyDescent="0.3">
      <c r="B7" s="10" t="s">
        <v>15</v>
      </c>
      <c r="C7" s="468">
        <v>425</v>
      </c>
      <c r="D7" s="468">
        <v>465</v>
      </c>
      <c r="E7" s="468">
        <v>480</v>
      </c>
      <c r="F7" s="468">
        <v>410</v>
      </c>
      <c r="G7" s="468">
        <v>390</v>
      </c>
      <c r="H7" s="468">
        <v>390</v>
      </c>
      <c r="I7" s="468">
        <v>341.25472629225845</v>
      </c>
      <c r="J7" s="468">
        <v>298.43870599583738</v>
      </c>
      <c r="K7" s="468">
        <v>379.16673814664784</v>
      </c>
      <c r="L7" s="468">
        <v>445.64984043827985</v>
      </c>
      <c r="M7" s="468">
        <v>458.37528724355951</v>
      </c>
      <c r="N7" s="208">
        <f t="shared" ref="N7:O56" si="8">IF(ISERROR(L7/K7),"N/A",IF(K7&lt;0,"N/A",IF(L7&lt;0,"N/A",IF(L7/K7-1&gt;300%,"&gt;±300%",IF(L7/K7-1&lt;-300%,"&gt;±300%",L7/K7-1)))))</f>
        <v>0.17534001694504853</v>
      </c>
      <c r="O7" s="208">
        <f t="shared" si="8"/>
        <v>2.8554810639592532E-2</v>
      </c>
      <c r="P7" s="198"/>
      <c r="Q7" s="13">
        <v>115</v>
      </c>
      <c r="R7" s="13">
        <v>115</v>
      </c>
      <c r="S7" s="13">
        <v>125</v>
      </c>
      <c r="T7" s="13">
        <v>130</v>
      </c>
      <c r="U7" s="13">
        <v>125</v>
      </c>
      <c r="V7" s="13">
        <v>125</v>
      </c>
      <c r="W7" s="13">
        <v>110</v>
      </c>
      <c r="X7" s="13">
        <v>105</v>
      </c>
      <c r="Y7" s="13">
        <v>95</v>
      </c>
      <c r="Z7" s="13">
        <v>100</v>
      </c>
      <c r="AA7" s="13">
        <v>95</v>
      </c>
      <c r="AB7" s="13">
        <v>100</v>
      </c>
      <c r="AC7" s="13">
        <v>95</v>
      </c>
      <c r="AD7" s="13">
        <v>95</v>
      </c>
      <c r="AE7" s="13">
        <v>100</v>
      </c>
      <c r="AF7" s="13">
        <v>100</v>
      </c>
      <c r="AG7" s="13">
        <v>95</v>
      </c>
      <c r="AH7" s="13">
        <v>95</v>
      </c>
      <c r="AI7" s="13">
        <v>87.056735338421021</v>
      </c>
      <c r="AJ7" s="13">
        <v>91.004944652210057</v>
      </c>
      <c r="AK7" s="13">
        <v>86.831993562054862</v>
      </c>
      <c r="AL7" s="13">
        <v>76.429225131746975</v>
      </c>
      <c r="AM7" s="13">
        <v>82.390762525684053</v>
      </c>
      <c r="AN7" s="13">
        <v>40.272750015092143</v>
      </c>
      <c r="AO7" s="13">
        <v>90.245923550493544</v>
      </c>
      <c r="AP7" s="13">
        <v>86.040392047700905</v>
      </c>
      <c r="AQ7" s="13">
        <v>102.24096066030761</v>
      </c>
      <c r="AR7" s="13">
        <v>95.564542808423738</v>
      </c>
      <c r="AS7" s="13">
        <v>88.765162177208154</v>
      </c>
      <c r="AT7" s="13">
        <v>93.390973727657794</v>
      </c>
      <c r="AU7" s="13">
        <v>104.97086918248172</v>
      </c>
      <c r="AV7" s="13">
        <v>120.53209894851094</v>
      </c>
      <c r="AW7" s="13">
        <v>114.5186416345</v>
      </c>
      <c r="AX7" s="635"/>
      <c r="AY7" s="13">
        <f>D7-AZ7</f>
        <v>235</v>
      </c>
      <c r="AZ7" s="13">
        <f>SUM(Q7:R7)</f>
        <v>230</v>
      </c>
      <c r="BA7" s="13">
        <f t="shared" ref="BA7:BA12" si="9">SUM(S7:T7)</f>
        <v>255</v>
      </c>
      <c r="BB7" s="7">
        <f>SUM(U7:V7)</f>
        <v>250</v>
      </c>
      <c r="BC7" s="13">
        <f>SUM(W7:X7)</f>
        <v>215</v>
      </c>
      <c r="BD7" s="13">
        <f>SUM(Y7:Z7)</f>
        <v>195</v>
      </c>
      <c r="BE7" s="13">
        <f>SUM(AA7:AB7)</f>
        <v>195</v>
      </c>
      <c r="BF7" s="13">
        <f>SUM(AC7:AD7)</f>
        <v>190</v>
      </c>
      <c r="BG7" s="13">
        <f>SUM(AE7:AF7)</f>
        <v>200</v>
      </c>
      <c r="BH7" s="13">
        <f>SUM(AG7:AH7)</f>
        <v>190</v>
      </c>
      <c r="BI7" s="13">
        <f>AI7+AJ7</f>
        <v>178.06167999063109</v>
      </c>
      <c r="BJ7" s="13">
        <f>AK7+AL7</f>
        <v>163.26121869380182</v>
      </c>
      <c r="BK7" s="13">
        <f t="shared" ref="BK7:BK31" si="10">AM7+AN7</f>
        <v>122.6635125407762</v>
      </c>
      <c r="BL7" s="59">
        <f>AO7+AP7</f>
        <v>176.28631559819445</v>
      </c>
      <c r="BM7" s="59">
        <f>AQ7+AR7</f>
        <v>197.80550346873133</v>
      </c>
      <c r="BN7" s="59">
        <f>AS7+AT7</f>
        <v>182.15613590486595</v>
      </c>
      <c r="BO7" s="59">
        <f t="shared" ref="BO7:BO32" si="11">AU7+AV7</f>
        <v>225.50296813099266</v>
      </c>
      <c r="BQ7" s="10" t="s">
        <v>15</v>
      </c>
      <c r="BR7" s="13">
        <f t="shared" si="5"/>
        <v>425</v>
      </c>
      <c r="BS7" s="13">
        <f t="shared" si="5"/>
        <v>465</v>
      </c>
      <c r="BT7" s="13">
        <f t="shared" si="5"/>
        <v>480</v>
      </c>
      <c r="BU7" s="13">
        <f t="shared" si="5"/>
        <v>410</v>
      </c>
      <c r="BV7" s="13">
        <f t="shared" si="5"/>
        <v>390</v>
      </c>
      <c r="BW7" s="13">
        <f t="shared" si="5"/>
        <v>390</v>
      </c>
      <c r="BX7" s="13">
        <f t="shared" si="5"/>
        <v>341.25472629225845</v>
      </c>
      <c r="BY7" s="13">
        <f t="shared" si="5"/>
        <v>298.43870599583738</v>
      </c>
      <c r="BZ7" s="13">
        <f t="shared" si="5"/>
        <v>379.16673814664784</v>
      </c>
      <c r="CA7" s="13"/>
      <c r="CB7" s="13"/>
      <c r="CC7" s="212"/>
      <c r="CD7" s="208"/>
      <c r="CE7" s="13"/>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679"/>
      <c r="DR7" s="679"/>
      <c r="DS7" s="679"/>
      <c r="DT7" s="679"/>
      <c r="DU7" s="679"/>
      <c r="DV7" s="679"/>
      <c r="DW7" s="679"/>
      <c r="DX7" s="679"/>
      <c r="DY7" s="679"/>
      <c r="DZ7" s="679"/>
      <c r="EA7" s="679"/>
      <c r="EB7" s="679"/>
      <c r="EC7" s="679"/>
      <c r="ED7" s="679"/>
    </row>
    <row r="8" spans="1:134" x14ac:dyDescent="0.3">
      <c r="B8" s="10" t="s">
        <v>16</v>
      </c>
      <c r="C8" s="468">
        <v>1350</v>
      </c>
      <c r="D8" s="468">
        <v>1395</v>
      </c>
      <c r="E8" s="468">
        <v>1450</v>
      </c>
      <c r="F8" s="468">
        <v>1630</v>
      </c>
      <c r="G8" s="468">
        <v>1545</v>
      </c>
      <c r="H8" s="468">
        <v>1325</v>
      </c>
      <c r="I8" s="468">
        <v>1459.1733132749714</v>
      </c>
      <c r="J8" s="468">
        <v>1101.7128104330006</v>
      </c>
      <c r="K8" s="468">
        <v>1002.263802803198</v>
      </c>
      <c r="L8" s="468">
        <v>1037.1704427462444</v>
      </c>
      <c r="M8" s="468">
        <v>1075.2176903711354</v>
      </c>
      <c r="N8" s="208">
        <f t="shared" si="8"/>
        <v>3.4827796679294476E-2</v>
      </c>
      <c r="O8" s="208">
        <f t="shared" si="8"/>
        <v>3.6683698316882785E-2</v>
      </c>
      <c r="P8" s="198"/>
      <c r="Q8" s="13">
        <v>320</v>
      </c>
      <c r="R8" s="13">
        <v>355</v>
      </c>
      <c r="S8" s="13">
        <v>395</v>
      </c>
      <c r="T8" s="13">
        <v>405</v>
      </c>
      <c r="U8" s="13">
        <v>360</v>
      </c>
      <c r="V8" s="13">
        <v>390</v>
      </c>
      <c r="W8" s="13">
        <v>420</v>
      </c>
      <c r="X8" s="13">
        <v>445</v>
      </c>
      <c r="Y8" s="13">
        <v>365</v>
      </c>
      <c r="Z8" s="13">
        <v>405</v>
      </c>
      <c r="AA8" s="13">
        <v>410</v>
      </c>
      <c r="AB8" s="13">
        <v>395</v>
      </c>
      <c r="AC8" s="13">
        <v>350</v>
      </c>
      <c r="AD8" s="13">
        <v>395</v>
      </c>
      <c r="AE8" s="13">
        <v>350</v>
      </c>
      <c r="AF8" s="13">
        <v>360</v>
      </c>
      <c r="AG8" s="13">
        <v>295</v>
      </c>
      <c r="AH8" s="13">
        <v>325</v>
      </c>
      <c r="AI8" s="13">
        <v>398.39675502772963</v>
      </c>
      <c r="AJ8" s="13">
        <v>387.30013953454892</v>
      </c>
      <c r="AK8" s="13">
        <v>323.52692298033327</v>
      </c>
      <c r="AL8" s="13">
        <v>350.01635641972524</v>
      </c>
      <c r="AM8" s="13">
        <v>320.50073263905227</v>
      </c>
      <c r="AN8" s="13">
        <v>162.53043128943898</v>
      </c>
      <c r="AO8" s="13">
        <v>288.57162686364893</v>
      </c>
      <c r="AP8" s="13">
        <v>330.25428067305103</v>
      </c>
      <c r="AQ8" s="13">
        <v>296.35097333856999</v>
      </c>
      <c r="AR8" s="13">
        <v>259.72628885508175</v>
      </c>
      <c r="AS8" s="13">
        <v>196.80843272407674</v>
      </c>
      <c r="AT8" s="13">
        <v>249.65594146603701</v>
      </c>
      <c r="AU8" s="13">
        <v>257.11902737630885</v>
      </c>
      <c r="AV8" s="13">
        <v>259.64708843676709</v>
      </c>
      <c r="AW8" s="13">
        <v>241.23732901456728</v>
      </c>
      <c r="AX8" s="635"/>
      <c r="AY8" s="13">
        <f t="shared" ref="AY8:AY12" si="12">D8-AZ8</f>
        <v>720</v>
      </c>
      <c r="AZ8" s="13">
        <f t="shared" ref="AZ8:AZ12" si="13">SUM(Q8:R8)</f>
        <v>675</v>
      </c>
      <c r="BA8" s="13">
        <f t="shared" si="9"/>
        <v>800</v>
      </c>
      <c r="BB8" s="7">
        <f t="shared" ref="BB8:BB12" si="14">SUM(U8:V8)</f>
        <v>750</v>
      </c>
      <c r="BC8" s="13">
        <f t="shared" ref="BC8:BC12" si="15">SUM(W8:X8)</f>
        <v>865</v>
      </c>
      <c r="BD8" s="13">
        <f t="shared" ref="BD8:BD12" si="16">SUM(Y8:Z8)</f>
        <v>770</v>
      </c>
      <c r="BE8" s="13">
        <f t="shared" ref="BE8:BE12" si="17">SUM(AA8:AB8)</f>
        <v>805</v>
      </c>
      <c r="BF8" s="13">
        <f t="shared" ref="BF8:BF12" si="18">SUM(AC8:AD8)</f>
        <v>745</v>
      </c>
      <c r="BG8" s="13">
        <f t="shared" ref="BG8:BG12" si="19">SUM(AE8:AF8)</f>
        <v>710</v>
      </c>
      <c r="BH8" s="13">
        <f t="shared" ref="BH8:BH12" si="20">SUM(AG8:AH8)</f>
        <v>620</v>
      </c>
      <c r="BI8" s="13">
        <f>AI8+AJ8</f>
        <v>785.69689456227854</v>
      </c>
      <c r="BJ8" s="13">
        <f t="shared" ref="BJ8:BJ45" si="21">AK8+AL8</f>
        <v>673.54327940005851</v>
      </c>
      <c r="BK8" s="13">
        <f t="shared" si="10"/>
        <v>483.03116392849125</v>
      </c>
      <c r="BL8" s="59">
        <f>AO8+AP8</f>
        <v>618.82590753670002</v>
      </c>
      <c r="BM8" s="59">
        <f>AQ8+AR8</f>
        <v>556.07726219365168</v>
      </c>
      <c r="BN8" s="59">
        <f t="shared" ref="BN8:BN32" si="22">AS8+AT8</f>
        <v>446.46437419011374</v>
      </c>
      <c r="BO8" s="59">
        <f t="shared" si="11"/>
        <v>516.76611581307588</v>
      </c>
      <c r="BQ8" s="10" t="s">
        <v>16</v>
      </c>
      <c r="BR8" s="13">
        <f t="shared" si="5"/>
        <v>1350</v>
      </c>
      <c r="BS8" s="13">
        <f t="shared" si="5"/>
        <v>1395</v>
      </c>
      <c r="BT8" s="13">
        <f t="shared" si="5"/>
        <v>1450</v>
      </c>
      <c r="BU8" s="13">
        <f t="shared" si="5"/>
        <v>1630</v>
      </c>
      <c r="BV8" s="13">
        <f t="shared" si="5"/>
        <v>1545</v>
      </c>
      <c r="BW8" s="13">
        <f t="shared" si="5"/>
        <v>1325</v>
      </c>
      <c r="BX8" s="13">
        <f t="shared" si="5"/>
        <v>1459.1733132749714</v>
      </c>
      <c r="BY8" s="13">
        <f t="shared" si="5"/>
        <v>1101.7128104330006</v>
      </c>
      <c r="BZ8" s="13">
        <f t="shared" si="5"/>
        <v>1002.263802803198</v>
      </c>
      <c r="CA8" s="13"/>
      <c r="CB8" s="13"/>
      <c r="CC8" s="212"/>
      <c r="CD8" s="208"/>
      <c r="CE8" s="13"/>
      <c r="CF8" s="439"/>
      <c r="CG8" s="439"/>
      <c r="CH8" s="439"/>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679"/>
      <c r="DR8" s="679"/>
      <c r="DS8" s="679"/>
      <c r="DT8" s="679"/>
      <c r="DU8" s="679"/>
      <c r="DV8" s="679"/>
      <c r="DW8" s="679"/>
      <c r="DX8" s="679"/>
      <c r="DY8" s="679"/>
      <c r="DZ8" s="679"/>
      <c r="EA8" s="679"/>
      <c r="EB8" s="679"/>
      <c r="EC8" s="679"/>
      <c r="ED8" s="679"/>
    </row>
    <row r="9" spans="1:134" x14ac:dyDescent="0.3">
      <c r="B9" s="10" t="s">
        <v>17</v>
      </c>
      <c r="C9" s="468">
        <v>585</v>
      </c>
      <c r="D9" s="468">
        <v>585</v>
      </c>
      <c r="E9" s="468">
        <v>510</v>
      </c>
      <c r="F9" s="468">
        <v>450</v>
      </c>
      <c r="G9" s="468">
        <v>435</v>
      </c>
      <c r="H9" s="468">
        <v>425</v>
      </c>
      <c r="I9" s="468">
        <v>308.31638044747058</v>
      </c>
      <c r="J9" s="468">
        <v>246.92343787864769</v>
      </c>
      <c r="K9" s="468">
        <v>262.44249959511262</v>
      </c>
      <c r="L9" s="468">
        <v>263.51558523271223</v>
      </c>
      <c r="M9" s="468">
        <v>301.25843348890663</v>
      </c>
      <c r="N9" s="208">
        <f t="shared" si="8"/>
        <v>4.0888409432737749E-3</v>
      </c>
      <c r="O9" s="208">
        <f t="shared" si="8"/>
        <v>0.14322814425895714</v>
      </c>
      <c r="P9" s="198"/>
      <c r="Q9" s="13">
        <v>145</v>
      </c>
      <c r="R9" s="13">
        <v>140</v>
      </c>
      <c r="S9" s="13">
        <v>135</v>
      </c>
      <c r="T9" s="13">
        <v>120</v>
      </c>
      <c r="U9" s="13">
        <v>125</v>
      </c>
      <c r="V9" s="13">
        <v>125</v>
      </c>
      <c r="W9" s="13">
        <v>115</v>
      </c>
      <c r="X9" s="13">
        <v>105</v>
      </c>
      <c r="Y9" s="13">
        <v>115</v>
      </c>
      <c r="Z9" s="13">
        <v>115</v>
      </c>
      <c r="AA9" s="13">
        <v>115</v>
      </c>
      <c r="AB9" s="13">
        <v>105</v>
      </c>
      <c r="AC9" s="13">
        <v>110</v>
      </c>
      <c r="AD9" s="13">
        <v>110</v>
      </c>
      <c r="AE9" s="13">
        <v>110</v>
      </c>
      <c r="AF9" s="13">
        <v>105</v>
      </c>
      <c r="AG9" s="13">
        <v>105</v>
      </c>
      <c r="AH9" s="13">
        <v>110</v>
      </c>
      <c r="AI9" s="13">
        <v>81.002504457494069</v>
      </c>
      <c r="AJ9" s="13">
        <v>76.443500138051718</v>
      </c>
      <c r="AK9" s="13">
        <v>78.287664046338094</v>
      </c>
      <c r="AL9" s="13">
        <v>72.607509014904053</v>
      </c>
      <c r="AM9" s="13">
        <v>73.756084092923686</v>
      </c>
      <c r="AN9" s="13">
        <v>42.873509279923852</v>
      </c>
      <c r="AO9" s="13">
        <v>60.874220432708789</v>
      </c>
      <c r="AP9" s="13">
        <v>69.761024514030041</v>
      </c>
      <c r="AQ9" s="13">
        <v>73.380852562170915</v>
      </c>
      <c r="AR9" s="13">
        <v>67.002986824708046</v>
      </c>
      <c r="AS9" s="13">
        <v>57.378680239763611</v>
      </c>
      <c r="AT9" s="13">
        <v>65.29924153602893</v>
      </c>
      <c r="AU9" s="13">
        <v>66.184210873058987</v>
      </c>
      <c r="AV9" s="13">
        <v>59.579581051259773</v>
      </c>
      <c r="AW9" s="13">
        <v>68.3804538039806</v>
      </c>
      <c r="AX9" s="635"/>
      <c r="AY9" s="13">
        <f t="shared" si="12"/>
        <v>300</v>
      </c>
      <c r="AZ9" s="13">
        <f t="shared" si="13"/>
        <v>285</v>
      </c>
      <c r="BA9" s="13">
        <f t="shared" si="9"/>
        <v>255</v>
      </c>
      <c r="BB9" s="13">
        <f t="shared" si="14"/>
        <v>250</v>
      </c>
      <c r="BC9" s="13">
        <f t="shared" si="15"/>
        <v>220</v>
      </c>
      <c r="BD9" s="13">
        <f t="shared" si="16"/>
        <v>230</v>
      </c>
      <c r="BE9" s="13">
        <f t="shared" si="17"/>
        <v>220</v>
      </c>
      <c r="BF9" s="13">
        <f t="shared" si="18"/>
        <v>220</v>
      </c>
      <c r="BG9" s="13">
        <f t="shared" si="19"/>
        <v>215</v>
      </c>
      <c r="BH9" s="13">
        <f t="shared" si="20"/>
        <v>215</v>
      </c>
      <c r="BI9" s="13">
        <f>AI9+AJ9</f>
        <v>157.44600459554579</v>
      </c>
      <c r="BJ9" s="13">
        <f t="shared" si="21"/>
        <v>150.89517306124213</v>
      </c>
      <c r="BK9" s="13">
        <f t="shared" si="10"/>
        <v>116.62959337284754</v>
      </c>
      <c r="BL9" s="59">
        <f>AO9+AP9</f>
        <v>130.63524494673882</v>
      </c>
      <c r="BM9" s="59">
        <f>AQ9+AR9</f>
        <v>140.38383938687895</v>
      </c>
      <c r="BN9" s="59">
        <f t="shared" si="22"/>
        <v>122.67792177579254</v>
      </c>
      <c r="BO9" s="59">
        <f t="shared" si="11"/>
        <v>125.76379192431875</v>
      </c>
      <c r="BQ9" s="10" t="s">
        <v>17</v>
      </c>
      <c r="BR9" s="13">
        <f t="shared" si="5"/>
        <v>585</v>
      </c>
      <c r="BS9" s="13">
        <f t="shared" si="5"/>
        <v>585</v>
      </c>
      <c r="BT9" s="13">
        <f t="shared" si="5"/>
        <v>510</v>
      </c>
      <c r="BU9" s="13">
        <f t="shared" si="5"/>
        <v>450</v>
      </c>
      <c r="BV9" s="13">
        <f t="shared" si="5"/>
        <v>435</v>
      </c>
      <c r="BW9" s="13">
        <f t="shared" si="5"/>
        <v>425</v>
      </c>
      <c r="BX9" s="13">
        <f t="shared" si="5"/>
        <v>308.31638044747058</v>
      </c>
      <c r="BY9" s="13">
        <f t="shared" si="5"/>
        <v>246.92343787864769</v>
      </c>
      <c r="BZ9" s="13">
        <f t="shared" si="5"/>
        <v>262.44249959511262</v>
      </c>
      <c r="CA9" s="13"/>
      <c r="CB9" s="13"/>
      <c r="CC9" s="212"/>
      <c r="CD9" s="208"/>
      <c r="CE9" s="13"/>
      <c r="CF9" s="439"/>
      <c r="CG9" s="439"/>
      <c r="CH9" s="439"/>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679"/>
      <c r="DR9" s="679"/>
      <c r="DS9" s="679"/>
      <c r="DT9" s="679"/>
      <c r="DU9" s="679"/>
      <c r="DV9" s="679"/>
      <c r="DW9" s="679"/>
      <c r="DX9" s="679"/>
      <c r="DY9" s="679"/>
      <c r="DZ9" s="679"/>
      <c r="EA9" s="679"/>
      <c r="EB9" s="679"/>
      <c r="EC9" s="679"/>
      <c r="ED9" s="679"/>
    </row>
    <row r="10" spans="1:134" x14ac:dyDescent="0.3">
      <c r="B10" s="10" t="s">
        <v>18</v>
      </c>
      <c r="C10" s="468">
        <v>130</v>
      </c>
      <c r="D10" s="468">
        <v>125</v>
      </c>
      <c r="E10" s="468">
        <v>145</v>
      </c>
      <c r="F10" s="468">
        <v>195</v>
      </c>
      <c r="G10" s="468">
        <v>230</v>
      </c>
      <c r="H10" s="468">
        <v>220</v>
      </c>
      <c r="I10" s="468">
        <v>183.51168928434529</v>
      </c>
      <c r="J10" s="468">
        <v>280.34637448030423</v>
      </c>
      <c r="K10" s="468">
        <v>383.99054229784008</v>
      </c>
      <c r="L10" s="468">
        <v>516.67054191573243</v>
      </c>
      <c r="M10" s="468">
        <v>668.71451306284712</v>
      </c>
      <c r="N10" s="208">
        <f t="shared" si="8"/>
        <v>0.34552934252995193</v>
      </c>
      <c r="O10" s="208">
        <f t="shared" si="8"/>
        <v>0.29427644661791574</v>
      </c>
      <c r="P10" s="198"/>
      <c r="Q10" s="13">
        <v>25</v>
      </c>
      <c r="R10" s="13">
        <v>30</v>
      </c>
      <c r="S10" s="13">
        <v>35</v>
      </c>
      <c r="T10" s="13">
        <v>30</v>
      </c>
      <c r="U10" s="13">
        <v>25</v>
      </c>
      <c r="V10" s="13">
        <v>35</v>
      </c>
      <c r="W10" s="13">
        <v>45</v>
      </c>
      <c r="X10" s="13">
        <v>45</v>
      </c>
      <c r="Y10" s="13">
        <v>45</v>
      </c>
      <c r="Z10" s="13">
        <v>55</v>
      </c>
      <c r="AA10" s="13">
        <v>55</v>
      </c>
      <c r="AB10" s="13">
        <v>55</v>
      </c>
      <c r="AC10" s="13">
        <v>55</v>
      </c>
      <c r="AD10" s="13">
        <v>65</v>
      </c>
      <c r="AE10" s="13">
        <v>55</v>
      </c>
      <c r="AF10" s="13">
        <v>60</v>
      </c>
      <c r="AG10" s="13">
        <v>50</v>
      </c>
      <c r="AH10" s="13">
        <v>55</v>
      </c>
      <c r="AI10" s="13">
        <v>47.727615295744968</v>
      </c>
      <c r="AJ10" s="13">
        <v>40.536019781143075</v>
      </c>
      <c r="AK10" s="13">
        <v>41.342979783269215</v>
      </c>
      <c r="AL10" s="13">
        <v>53.905074424188044</v>
      </c>
      <c r="AM10" s="13">
        <v>42.322134403776516</v>
      </c>
      <c r="AN10" s="13">
        <v>76.993941722170618</v>
      </c>
      <c r="AO10" s="13">
        <v>75.977022583353886</v>
      </c>
      <c r="AP10" s="13">
        <v>85.067146198514806</v>
      </c>
      <c r="AQ10" s="13">
        <v>86.935799240169572</v>
      </c>
      <c r="AR10" s="13">
        <v>86.507268231380777</v>
      </c>
      <c r="AS10" s="13">
        <v>96.291393662078391</v>
      </c>
      <c r="AT10" s="13">
        <v>114.27486865827565</v>
      </c>
      <c r="AU10" s="13">
        <v>144.12255309615972</v>
      </c>
      <c r="AV10" s="13">
        <v>107.53445315596869</v>
      </c>
      <c r="AW10" s="13">
        <v>120.25276589770398</v>
      </c>
      <c r="AX10" s="635"/>
      <c r="AY10" s="13">
        <f t="shared" si="12"/>
        <v>70</v>
      </c>
      <c r="AZ10" s="13">
        <f t="shared" si="13"/>
        <v>55</v>
      </c>
      <c r="BA10" s="13">
        <f t="shared" si="9"/>
        <v>65</v>
      </c>
      <c r="BB10" s="13">
        <f t="shared" si="14"/>
        <v>60</v>
      </c>
      <c r="BC10" s="13">
        <f t="shared" si="15"/>
        <v>90</v>
      </c>
      <c r="BD10" s="13">
        <f t="shared" si="16"/>
        <v>100</v>
      </c>
      <c r="BE10" s="13">
        <f t="shared" si="17"/>
        <v>110</v>
      </c>
      <c r="BF10" s="13">
        <f t="shared" si="18"/>
        <v>120</v>
      </c>
      <c r="BG10" s="13">
        <f t="shared" si="19"/>
        <v>115</v>
      </c>
      <c r="BH10" s="13">
        <f t="shared" si="20"/>
        <v>105</v>
      </c>
      <c r="BI10" s="13">
        <f>AI10+AJ10</f>
        <v>88.26363507688805</v>
      </c>
      <c r="BJ10" s="13">
        <f t="shared" si="21"/>
        <v>95.248054207457258</v>
      </c>
      <c r="BK10" s="13">
        <f t="shared" si="10"/>
        <v>119.31607612594713</v>
      </c>
      <c r="BL10" s="59">
        <f t="shared" ref="BL10:BL56" si="23">AO10+AP10</f>
        <v>161.04416878186868</v>
      </c>
      <c r="BM10" s="59">
        <f>AQ10+AR10</f>
        <v>173.44306747155036</v>
      </c>
      <c r="BN10" s="59">
        <f t="shared" si="22"/>
        <v>210.56626232035404</v>
      </c>
      <c r="BO10" s="59">
        <f t="shared" si="11"/>
        <v>251.65700625212841</v>
      </c>
      <c r="BQ10" s="10" t="s">
        <v>18</v>
      </c>
      <c r="BR10" s="13">
        <f t="shared" si="5"/>
        <v>130</v>
      </c>
      <c r="BS10" s="13">
        <f t="shared" si="5"/>
        <v>125</v>
      </c>
      <c r="BT10" s="13">
        <f t="shared" si="5"/>
        <v>145</v>
      </c>
      <c r="BU10" s="13">
        <f t="shared" si="5"/>
        <v>195</v>
      </c>
      <c r="BV10" s="13">
        <f t="shared" si="5"/>
        <v>230</v>
      </c>
      <c r="BW10" s="13">
        <f t="shared" si="5"/>
        <v>220</v>
      </c>
      <c r="BX10" s="13">
        <f t="shared" si="5"/>
        <v>183.51168928434529</v>
      </c>
      <c r="BY10" s="13">
        <f t="shared" si="5"/>
        <v>280.34637448030423</v>
      </c>
      <c r="BZ10" s="13">
        <f t="shared" si="5"/>
        <v>383.99054229784008</v>
      </c>
      <c r="CA10" s="13"/>
      <c r="CB10" s="13"/>
      <c r="CC10" s="212"/>
      <c r="CD10" s="208"/>
      <c r="CE10" s="13"/>
      <c r="CF10" s="439"/>
      <c r="CG10" s="439"/>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679"/>
      <c r="DR10" s="679"/>
      <c r="DS10" s="679"/>
      <c r="DT10" s="679"/>
      <c r="DU10" s="679"/>
      <c r="DV10" s="679"/>
      <c r="DW10" s="679"/>
      <c r="DX10" s="679"/>
      <c r="DY10" s="679"/>
      <c r="DZ10" s="679"/>
      <c r="EA10" s="679"/>
      <c r="EB10" s="679"/>
      <c r="EC10" s="679"/>
      <c r="ED10" s="679"/>
    </row>
    <row r="11" spans="1:134" x14ac:dyDescent="0.3">
      <c r="B11" s="10" t="s">
        <v>21</v>
      </c>
      <c r="C11" s="524">
        <v>165</v>
      </c>
      <c r="D11" s="524">
        <v>170</v>
      </c>
      <c r="E11" s="524">
        <v>180</v>
      </c>
      <c r="F11" s="524">
        <v>170</v>
      </c>
      <c r="G11" s="524">
        <v>175</v>
      </c>
      <c r="H11" s="524">
        <v>195</v>
      </c>
      <c r="I11" s="524" t="s">
        <v>116</v>
      </c>
      <c r="J11" s="524" t="s">
        <v>116</v>
      </c>
      <c r="K11" s="524" t="s">
        <v>116</v>
      </c>
      <c r="L11" s="524" t="s">
        <v>116</v>
      </c>
      <c r="M11" s="524" t="s">
        <v>116</v>
      </c>
      <c r="N11" s="208" t="str">
        <f t="shared" si="8"/>
        <v>N/A</v>
      </c>
      <c r="O11" s="208" t="str">
        <f t="shared" si="8"/>
        <v>N/A</v>
      </c>
      <c r="P11" s="198"/>
      <c r="Q11" s="13">
        <v>40</v>
      </c>
      <c r="R11" s="13">
        <v>40</v>
      </c>
      <c r="S11" s="13">
        <v>45</v>
      </c>
      <c r="T11" s="13">
        <v>45</v>
      </c>
      <c r="U11" s="13">
        <v>45</v>
      </c>
      <c r="V11" s="13">
        <v>45</v>
      </c>
      <c r="W11" s="13">
        <v>45</v>
      </c>
      <c r="X11" s="13">
        <v>40</v>
      </c>
      <c r="Y11" s="13">
        <v>45</v>
      </c>
      <c r="Z11" s="13">
        <v>40</v>
      </c>
      <c r="AA11" s="13">
        <v>45</v>
      </c>
      <c r="AB11" s="13">
        <v>40</v>
      </c>
      <c r="AC11" s="13">
        <v>45</v>
      </c>
      <c r="AD11" s="13">
        <v>45</v>
      </c>
      <c r="AE11" s="13">
        <v>50</v>
      </c>
      <c r="AF11" s="13">
        <v>50</v>
      </c>
      <c r="AG11" s="13">
        <v>50</v>
      </c>
      <c r="AH11" s="13">
        <v>45</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635"/>
      <c r="AY11" s="13">
        <f t="shared" si="12"/>
        <v>90</v>
      </c>
      <c r="AZ11" s="13">
        <f t="shared" si="13"/>
        <v>80</v>
      </c>
      <c r="BA11" s="13">
        <f t="shared" si="9"/>
        <v>90</v>
      </c>
      <c r="BB11" s="13">
        <f t="shared" si="14"/>
        <v>90</v>
      </c>
      <c r="BC11" s="13">
        <f t="shared" si="15"/>
        <v>85</v>
      </c>
      <c r="BD11" s="13">
        <f t="shared" si="16"/>
        <v>85</v>
      </c>
      <c r="BE11" s="13">
        <f t="shared" si="17"/>
        <v>85</v>
      </c>
      <c r="BF11" s="13">
        <f t="shared" si="18"/>
        <v>90</v>
      </c>
      <c r="BG11" s="13">
        <f t="shared" si="19"/>
        <v>100</v>
      </c>
      <c r="BH11" s="13">
        <f t="shared" si="20"/>
        <v>95</v>
      </c>
      <c r="BI11" s="10" t="s">
        <v>116</v>
      </c>
      <c r="BJ11" s="10" t="s">
        <v>116</v>
      </c>
      <c r="BK11" s="10" t="s">
        <v>116</v>
      </c>
      <c r="BL11" s="10" t="s">
        <v>116</v>
      </c>
      <c r="BM11" s="10" t="s">
        <v>116</v>
      </c>
      <c r="BN11" s="10" t="s">
        <v>116</v>
      </c>
      <c r="BO11" s="10" t="e">
        <f t="shared" si="11"/>
        <v>#VALUE!</v>
      </c>
      <c r="BQ11" s="10" t="s">
        <v>21</v>
      </c>
      <c r="BR11" s="13">
        <f t="shared" si="5"/>
        <v>165</v>
      </c>
      <c r="BS11" s="13">
        <f t="shared" si="5"/>
        <v>170</v>
      </c>
      <c r="BT11" s="13">
        <f t="shared" si="5"/>
        <v>180</v>
      </c>
      <c r="BU11" s="13">
        <f t="shared" si="5"/>
        <v>170</v>
      </c>
      <c r="BV11" s="13">
        <f t="shared" si="5"/>
        <v>175</v>
      </c>
      <c r="BW11" s="13">
        <f t="shared" si="5"/>
        <v>195</v>
      </c>
      <c r="BX11" s="7" t="str">
        <f t="shared" si="5"/>
        <v>††</v>
      </c>
      <c r="BY11" s="7" t="str">
        <f t="shared" si="5"/>
        <v>††</v>
      </c>
      <c r="BZ11" s="7" t="str">
        <f t="shared" si="5"/>
        <v>††</v>
      </c>
      <c r="CA11" s="7"/>
      <c r="CB11" s="7"/>
      <c r="CC11" s="212"/>
      <c r="CD11" s="208"/>
      <c r="CE11" s="13"/>
      <c r="CF11" s="439"/>
      <c r="CG11" s="439"/>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679"/>
      <c r="DR11" s="679"/>
      <c r="DS11" s="679"/>
      <c r="DT11" s="679"/>
      <c r="DU11" s="679"/>
      <c r="DV11" s="679"/>
      <c r="DW11" s="679"/>
      <c r="DX11" s="679"/>
      <c r="DY11" s="679"/>
      <c r="DZ11" s="679"/>
      <c r="EA11" s="679"/>
      <c r="EB11" s="679"/>
      <c r="EC11" s="679"/>
      <c r="ED11" s="679"/>
    </row>
    <row r="12" spans="1:134" x14ac:dyDescent="0.3">
      <c r="B12" s="52" t="s">
        <v>19</v>
      </c>
      <c r="C12" s="661">
        <v>475</v>
      </c>
      <c r="D12" s="661">
        <v>500</v>
      </c>
      <c r="E12" s="661">
        <v>485</v>
      </c>
      <c r="F12" s="661">
        <v>495</v>
      </c>
      <c r="G12" s="661">
        <v>515</v>
      </c>
      <c r="H12" s="661">
        <v>535</v>
      </c>
      <c r="I12" s="661">
        <v>574.79683749986941</v>
      </c>
      <c r="J12" s="661">
        <v>474.65567499604191</v>
      </c>
      <c r="K12" s="661">
        <v>607.59056327798464</v>
      </c>
      <c r="L12" s="661">
        <v>701.20568352853297</v>
      </c>
      <c r="M12" s="661">
        <v>784.43056813605654</v>
      </c>
      <c r="N12" s="217">
        <f t="shared" si="8"/>
        <v>0.15407599444186482</v>
      </c>
      <c r="O12" s="217">
        <f t="shared" si="8"/>
        <v>0.11868826303393343</v>
      </c>
      <c r="P12" s="198"/>
      <c r="Q12" s="54">
        <v>115</v>
      </c>
      <c r="R12" s="54">
        <v>130</v>
      </c>
      <c r="S12" s="54">
        <v>125</v>
      </c>
      <c r="T12" s="54">
        <v>125</v>
      </c>
      <c r="U12" s="54">
        <v>115</v>
      </c>
      <c r="V12" s="54">
        <v>120</v>
      </c>
      <c r="W12" s="54">
        <v>125</v>
      </c>
      <c r="X12" s="54">
        <v>125</v>
      </c>
      <c r="Y12" s="54">
        <v>115</v>
      </c>
      <c r="Z12" s="54">
        <v>125</v>
      </c>
      <c r="AA12" s="54">
        <v>125</v>
      </c>
      <c r="AB12" s="54">
        <v>130</v>
      </c>
      <c r="AC12" s="54">
        <v>130</v>
      </c>
      <c r="AD12" s="54">
        <v>130</v>
      </c>
      <c r="AE12" s="54">
        <v>130</v>
      </c>
      <c r="AF12" s="54">
        <v>135</v>
      </c>
      <c r="AG12" s="54">
        <v>135</v>
      </c>
      <c r="AH12" s="54">
        <v>140</v>
      </c>
      <c r="AI12" s="54">
        <v>147.18515866182597</v>
      </c>
      <c r="AJ12" s="54">
        <v>149.04701575092116</v>
      </c>
      <c r="AK12" s="54">
        <v>144.59992290207092</v>
      </c>
      <c r="AL12" s="54">
        <v>133.96859726947145</v>
      </c>
      <c r="AM12" s="54">
        <v>124.92901160047334</v>
      </c>
      <c r="AN12" s="54">
        <v>68.123078484205905</v>
      </c>
      <c r="AO12" s="54">
        <v>132.27393359924309</v>
      </c>
      <c r="AP12" s="54">
        <v>149.34388459972553</v>
      </c>
      <c r="AQ12" s="54">
        <v>163.83668068770601</v>
      </c>
      <c r="AR12" s="54">
        <v>147.94190092247945</v>
      </c>
      <c r="AS12" s="54">
        <v>140.30741704521134</v>
      </c>
      <c r="AT12" s="54">
        <v>155.53008514379786</v>
      </c>
      <c r="AU12" s="54">
        <v>172.87890684043529</v>
      </c>
      <c r="AV12" s="54">
        <v>164.81524742683223</v>
      </c>
      <c r="AW12" s="54">
        <v>178.54235601996785</v>
      </c>
      <c r="AX12" s="635"/>
      <c r="AY12" s="54">
        <f t="shared" si="12"/>
        <v>255</v>
      </c>
      <c r="AZ12" s="54">
        <f t="shared" si="13"/>
        <v>245</v>
      </c>
      <c r="BA12" s="54">
        <f t="shared" si="9"/>
        <v>250</v>
      </c>
      <c r="BB12" s="54">
        <f t="shared" si="14"/>
        <v>235</v>
      </c>
      <c r="BC12" s="54">
        <f t="shared" si="15"/>
        <v>250</v>
      </c>
      <c r="BD12" s="54">
        <f t="shared" si="16"/>
        <v>240</v>
      </c>
      <c r="BE12" s="54">
        <f t="shared" si="17"/>
        <v>255</v>
      </c>
      <c r="BF12" s="54">
        <f t="shared" si="18"/>
        <v>260</v>
      </c>
      <c r="BG12" s="54">
        <f t="shared" si="19"/>
        <v>265</v>
      </c>
      <c r="BH12" s="54">
        <f t="shared" si="20"/>
        <v>275</v>
      </c>
      <c r="BI12" s="54">
        <f>AI13+AJ13</f>
        <v>1077.1452760604211</v>
      </c>
      <c r="BJ12" s="54">
        <f>AK13+AL12</f>
        <v>663.91877829113173</v>
      </c>
      <c r="BK12" s="54">
        <f t="shared" si="10"/>
        <v>193.05209008467926</v>
      </c>
      <c r="BL12" s="516">
        <f>AO12+AP12</f>
        <v>281.61781819896862</v>
      </c>
      <c r="BM12" s="620">
        <f>AQ12+AR12</f>
        <v>311.77858161018548</v>
      </c>
      <c r="BN12" s="620">
        <f t="shared" si="22"/>
        <v>295.83750218900923</v>
      </c>
      <c r="BO12" s="620">
        <f t="shared" si="11"/>
        <v>337.69415426726755</v>
      </c>
      <c r="BQ12" s="52" t="s">
        <v>19</v>
      </c>
      <c r="BR12" s="54">
        <f t="shared" si="5"/>
        <v>475</v>
      </c>
      <c r="BS12" s="54">
        <f t="shared" si="5"/>
        <v>500</v>
      </c>
      <c r="BT12" s="54">
        <f t="shared" si="5"/>
        <v>485</v>
      </c>
      <c r="BU12" s="54">
        <f t="shared" si="5"/>
        <v>495</v>
      </c>
      <c r="BV12" s="54">
        <f t="shared" si="5"/>
        <v>515</v>
      </c>
      <c r="BW12" s="54">
        <f t="shared" si="5"/>
        <v>535</v>
      </c>
      <c r="BX12" s="54">
        <f t="shared" si="5"/>
        <v>574.79683749986941</v>
      </c>
      <c r="BY12" s="54">
        <f t="shared" si="5"/>
        <v>474.65567499604191</v>
      </c>
      <c r="BZ12" s="54">
        <f t="shared" si="5"/>
        <v>607.59056327798464</v>
      </c>
      <c r="CA12" s="54"/>
      <c r="CB12" s="54"/>
      <c r="CC12" s="216"/>
      <c r="CD12" s="217"/>
      <c r="CE12" s="13"/>
      <c r="CF12" s="447"/>
      <c r="CG12" s="447"/>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row>
    <row r="13" spans="1:134" x14ac:dyDescent="0.3">
      <c r="B13" s="20" t="s">
        <v>5</v>
      </c>
      <c r="C13" s="495">
        <v>2945</v>
      </c>
      <c r="D13" s="495">
        <v>3000</v>
      </c>
      <c r="E13" s="495">
        <v>2840</v>
      </c>
      <c r="F13" s="495">
        <v>2505</v>
      </c>
      <c r="G13" s="495">
        <v>2460</v>
      </c>
      <c r="H13" s="495">
        <v>2245</v>
      </c>
      <c r="I13" s="495">
        <f t="shared" ref="I13:M13" si="24">SUM(I14:I19)</f>
        <v>2105.537750252664</v>
      </c>
      <c r="J13" s="495">
        <f t="shared" si="24"/>
        <v>1830.3464916819003</v>
      </c>
      <c r="K13" s="495">
        <f t="shared" si="24"/>
        <v>1952.5009481835568</v>
      </c>
      <c r="L13" s="495">
        <f t="shared" si="24"/>
        <v>1952.9828489945573</v>
      </c>
      <c r="M13" s="495">
        <f t="shared" si="24"/>
        <v>1953.6385492698373</v>
      </c>
      <c r="N13" s="210">
        <f t="shared" si="8"/>
        <v>2.4681207527654792E-4</v>
      </c>
      <c r="O13" s="210">
        <f t="shared" si="8"/>
        <v>3.3574297675853515E-4</v>
      </c>
      <c r="P13" s="198"/>
      <c r="Q13" s="50">
        <v>740</v>
      </c>
      <c r="R13" s="50">
        <v>695</v>
      </c>
      <c r="S13" s="50">
        <v>720</v>
      </c>
      <c r="T13" s="50">
        <v>660</v>
      </c>
      <c r="U13" s="50">
        <v>785</v>
      </c>
      <c r="V13" s="50">
        <v>675</v>
      </c>
      <c r="W13" s="50">
        <v>580</v>
      </c>
      <c r="X13" s="50">
        <v>600</v>
      </c>
      <c r="Y13" s="50">
        <v>630</v>
      </c>
      <c r="Z13" s="50">
        <v>700</v>
      </c>
      <c r="AA13" s="50">
        <v>610</v>
      </c>
      <c r="AB13" s="50">
        <v>590</v>
      </c>
      <c r="AC13" s="50">
        <v>580</v>
      </c>
      <c r="AD13" s="50">
        <v>680</v>
      </c>
      <c r="AE13" s="50">
        <v>580</v>
      </c>
      <c r="AF13" s="50">
        <v>570</v>
      </c>
      <c r="AG13" s="50">
        <v>550</v>
      </c>
      <c r="AH13" s="50">
        <v>560</v>
      </c>
      <c r="AI13" s="50">
        <f t="shared" ref="AI13:AW13" si="25">SUM(AI14:AI19)</f>
        <v>541.21125275204304</v>
      </c>
      <c r="AJ13" s="50">
        <f t="shared" si="25"/>
        <v>535.93402330837796</v>
      </c>
      <c r="AK13" s="50">
        <f t="shared" si="25"/>
        <v>529.95018102166023</v>
      </c>
      <c r="AL13" s="50">
        <f t="shared" si="25"/>
        <v>498.44229317058239</v>
      </c>
      <c r="AM13" s="50">
        <f t="shared" si="25"/>
        <v>396.63405846780205</v>
      </c>
      <c r="AN13" s="50">
        <f t="shared" si="25"/>
        <v>388.84279375950177</v>
      </c>
      <c r="AO13" s="50">
        <f t="shared" si="25"/>
        <v>511.18101744141416</v>
      </c>
      <c r="AP13" s="50">
        <f t="shared" si="25"/>
        <v>533.68862201318211</v>
      </c>
      <c r="AQ13" s="50">
        <f t="shared" si="25"/>
        <v>487.30936025685696</v>
      </c>
      <c r="AR13" s="50">
        <f t="shared" si="25"/>
        <v>469.95020098424459</v>
      </c>
      <c r="AS13" s="50">
        <f t="shared" si="25"/>
        <v>484.61517848069673</v>
      </c>
      <c r="AT13" s="50">
        <f t="shared" si="25"/>
        <v>510.62620846175867</v>
      </c>
      <c r="AU13" s="50">
        <f t="shared" si="25"/>
        <v>469.05178471128852</v>
      </c>
      <c r="AV13" s="50">
        <f t="shared" si="25"/>
        <v>496.32388891865446</v>
      </c>
      <c r="AW13" s="50">
        <f t="shared" si="25"/>
        <v>481.73565100768587</v>
      </c>
      <c r="AX13" s="635"/>
      <c r="AY13" s="50">
        <f t="shared" ref="AY13" si="26">SUM(AY14:AY19)</f>
        <v>1565</v>
      </c>
      <c r="AZ13" s="50">
        <f>SUM(AZ14:AZ19)</f>
        <v>1435</v>
      </c>
      <c r="BA13" s="50">
        <f>T13+S13</f>
        <v>1380</v>
      </c>
      <c r="BB13" s="50">
        <f>SUM(BB14:BB18)</f>
        <v>1420</v>
      </c>
      <c r="BC13" s="50">
        <f>SUM(BC14:BC19)</f>
        <v>1180</v>
      </c>
      <c r="BD13" s="50">
        <f t="shared" ref="BD13" si="27">SUM(BD14:BD19)</f>
        <v>1330</v>
      </c>
      <c r="BE13" s="50">
        <f>SUM(BE14:BE19)</f>
        <v>1200</v>
      </c>
      <c r="BF13" s="50">
        <f>SUM(BF14:BF19)</f>
        <v>1260</v>
      </c>
      <c r="BG13" s="50">
        <f>SUM(BG14:BG19)</f>
        <v>1150</v>
      </c>
      <c r="BH13" s="50">
        <f>SUM(BH14:BH19)</f>
        <v>1110</v>
      </c>
      <c r="BI13" s="50">
        <f t="shared" ref="BI13:BI32" si="28">AI13+AJ13</f>
        <v>1077.1452760604211</v>
      </c>
      <c r="BJ13" s="50">
        <f t="shared" si="21"/>
        <v>1028.3924741922426</v>
      </c>
      <c r="BK13" s="50">
        <f t="shared" si="10"/>
        <v>785.47685222730388</v>
      </c>
      <c r="BL13" s="50">
        <f>AO13+AP13</f>
        <v>1044.8696394545964</v>
      </c>
      <c r="BM13" s="50">
        <f>AQ13+AR13</f>
        <v>957.25956124110155</v>
      </c>
      <c r="BN13" s="50">
        <f t="shared" si="22"/>
        <v>995.24138694245539</v>
      </c>
      <c r="BO13" s="50">
        <f t="shared" si="11"/>
        <v>965.37567362994298</v>
      </c>
      <c r="BQ13" s="20" t="s">
        <v>5</v>
      </c>
      <c r="BR13" s="50">
        <f t="shared" si="5"/>
        <v>2945</v>
      </c>
      <c r="BS13" s="50">
        <f t="shared" si="5"/>
        <v>3000</v>
      </c>
      <c r="BT13" s="50">
        <f t="shared" si="5"/>
        <v>2840</v>
      </c>
      <c r="BU13" s="50">
        <f t="shared" si="5"/>
        <v>2505</v>
      </c>
      <c r="BV13" s="50">
        <f t="shared" si="5"/>
        <v>2460</v>
      </c>
      <c r="BW13" s="50">
        <f t="shared" si="5"/>
        <v>2245</v>
      </c>
      <c r="BX13" s="50">
        <f t="shared" si="5"/>
        <v>2105.537750252664</v>
      </c>
      <c r="BY13" s="50">
        <f t="shared" si="5"/>
        <v>1830.3464916819003</v>
      </c>
      <c r="BZ13" s="50">
        <f t="shared" si="5"/>
        <v>1952.5009481835568</v>
      </c>
      <c r="CA13" s="50">
        <f t="shared" si="5"/>
        <v>1952.9828489945573</v>
      </c>
      <c r="CB13" s="50">
        <f t="shared" si="5"/>
        <v>1953.6385492698373</v>
      </c>
      <c r="CC13" s="210">
        <f t="shared" si="5"/>
        <v>2.4681207527654792E-4</v>
      </c>
      <c r="CD13" s="210">
        <f>O13</f>
        <v>3.3574297675853515E-4</v>
      </c>
      <c r="CE13" s="59"/>
      <c r="CF13" s="444">
        <f t="shared" ref="CF13:DL13" si="29">Q13</f>
        <v>740</v>
      </c>
      <c r="CG13" s="444">
        <f t="shared" si="29"/>
        <v>695</v>
      </c>
      <c r="CH13" s="444">
        <f t="shared" si="29"/>
        <v>720</v>
      </c>
      <c r="CI13" s="444">
        <f t="shared" si="29"/>
        <v>660</v>
      </c>
      <c r="CJ13" s="444">
        <f t="shared" si="29"/>
        <v>785</v>
      </c>
      <c r="CK13" s="444">
        <f t="shared" si="29"/>
        <v>675</v>
      </c>
      <c r="CL13" s="444">
        <f t="shared" si="29"/>
        <v>580</v>
      </c>
      <c r="CM13" s="444">
        <f t="shared" si="29"/>
        <v>600</v>
      </c>
      <c r="CN13" s="444">
        <f t="shared" si="29"/>
        <v>630</v>
      </c>
      <c r="CO13" s="444">
        <f t="shared" si="29"/>
        <v>700</v>
      </c>
      <c r="CP13" s="444">
        <f t="shared" si="29"/>
        <v>610</v>
      </c>
      <c r="CQ13" s="444">
        <f t="shared" si="29"/>
        <v>590</v>
      </c>
      <c r="CR13" s="444">
        <f t="shared" si="29"/>
        <v>580</v>
      </c>
      <c r="CS13" s="444">
        <f t="shared" si="29"/>
        <v>680</v>
      </c>
      <c r="CT13" s="444">
        <f t="shared" si="29"/>
        <v>580</v>
      </c>
      <c r="CU13" s="444">
        <f t="shared" si="29"/>
        <v>570</v>
      </c>
      <c r="CV13" s="444">
        <f t="shared" si="29"/>
        <v>550</v>
      </c>
      <c r="CW13" s="444">
        <f t="shared" si="29"/>
        <v>560</v>
      </c>
      <c r="CX13" s="444">
        <f t="shared" si="29"/>
        <v>541.21125275204304</v>
      </c>
      <c r="CY13" s="444">
        <f t="shared" si="29"/>
        <v>535.93402330837796</v>
      </c>
      <c r="CZ13" s="444">
        <f t="shared" si="29"/>
        <v>529.95018102166023</v>
      </c>
      <c r="DA13" s="444">
        <f t="shared" si="29"/>
        <v>498.44229317058239</v>
      </c>
      <c r="DB13" s="444">
        <f t="shared" si="29"/>
        <v>396.63405846780205</v>
      </c>
      <c r="DC13" s="444">
        <f t="shared" si="29"/>
        <v>388.84279375950177</v>
      </c>
      <c r="DD13" s="444">
        <f t="shared" si="29"/>
        <v>511.18101744141416</v>
      </c>
      <c r="DE13" s="444">
        <f t="shared" si="29"/>
        <v>533.68862201318211</v>
      </c>
      <c r="DF13" s="444">
        <f t="shared" si="29"/>
        <v>487.30936025685696</v>
      </c>
      <c r="DG13" s="444">
        <f t="shared" si="29"/>
        <v>469.95020098424459</v>
      </c>
      <c r="DH13" s="444">
        <f t="shared" si="29"/>
        <v>484.61517848069673</v>
      </c>
      <c r="DI13" s="444">
        <f t="shared" si="29"/>
        <v>510.62620846175867</v>
      </c>
      <c r="DJ13" s="444">
        <f t="shared" si="29"/>
        <v>469.05178471128852</v>
      </c>
      <c r="DK13" s="444">
        <f t="shared" si="29"/>
        <v>496.32388891865446</v>
      </c>
      <c r="DL13" s="444">
        <f t="shared" si="29"/>
        <v>481.73565100768587</v>
      </c>
      <c r="DM13" s="444"/>
      <c r="DN13" s="444">
        <f t="shared" ref="DN13:ED13" si="30">AY13</f>
        <v>1565</v>
      </c>
      <c r="DO13" s="444">
        <f t="shared" si="30"/>
        <v>1435</v>
      </c>
      <c r="DP13" s="444">
        <f t="shared" si="30"/>
        <v>1380</v>
      </c>
      <c r="DQ13" s="444">
        <f t="shared" si="30"/>
        <v>1420</v>
      </c>
      <c r="DR13" s="444">
        <f t="shared" si="30"/>
        <v>1180</v>
      </c>
      <c r="DS13" s="444">
        <f t="shared" si="30"/>
        <v>1330</v>
      </c>
      <c r="DT13" s="444">
        <f t="shared" si="30"/>
        <v>1200</v>
      </c>
      <c r="DU13" s="444">
        <f t="shared" si="30"/>
        <v>1260</v>
      </c>
      <c r="DV13" s="444">
        <f t="shared" si="30"/>
        <v>1150</v>
      </c>
      <c r="DW13" s="444">
        <f t="shared" si="30"/>
        <v>1110</v>
      </c>
      <c r="DX13" s="444">
        <f t="shared" si="30"/>
        <v>1077.1452760604211</v>
      </c>
      <c r="DY13" s="444">
        <f t="shared" si="30"/>
        <v>1028.3924741922426</v>
      </c>
      <c r="DZ13" s="444">
        <f t="shared" si="30"/>
        <v>785.47685222730388</v>
      </c>
      <c r="EA13" s="444">
        <f t="shared" si="30"/>
        <v>1044.8696394545964</v>
      </c>
      <c r="EB13" s="444">
        <f t="shared" si="30"/>
        <v>957.25956124110155</v>
      </c>
      <c r="EC13" s="444">
        <f t="shared" si="30"/>
        <v>995.24138694245539</v>
      </c>
      <c r="ED13" s="444">
        <f t="shared" si="30"/>
        <v>965.37567362994298</v>
      </c>
    </row>
    <row r="14" spans="1:134" x14ac:dyDescent="0.3">
      <c r="B14" s="10" t="s">
        <v>15</v>
      </c>
      <c r="C14" s="468">
        <v>200</v>
      </c>
      <c r="D14" s="468">
        <v>230</v>
      </c>
      <c r="E14" s="468">
        <v>250</v>
      </c>
      <c r="F14" s="468">
        <v>265</v>
      </c>
      <c r="G14" s="468">
        <v>280</v>
      </c>
      <c r="H14" s="468">
        <v>280</v>
      </c>
      <c r="I14" s="468">
        <v>340.5</v>
      </c>
      <c r="J14" s="468">
        <v>276.5</v>
      </c>
      <c r="K14" s="468">
        <v>409</v>
      </c>
      <c r="L14" s="468">
        <v>455.23750000000007</v>
      </c>
      <c r="M14" s="468">
        <v>401.84250000000003</v>
      </c>
      <c r="N14" s="208">
        <f t="shared" si="8"/>
        <v>0.11305012224938893</v>
      </c>
      <c r="O14" s="208">
        <f t="shared" si="8"/>
        <v>-0.11729042532743905</v>
      </c>
      <c r="P14" s="198"/>
      <c r="Q14" s="13">
        <v>55</v>
      </c>
      <c r="R14" s="13">
        <v>55</v>
      </c>
      <c r="S14" s="13">
        <v>60</v>
      </c>
      <c r="T14" s="13">
        <v>60</v>
      </c>
      <c r="U14" s="13">
        <v>60</v>
      </c>
      <c r="V14" s="13">
        <v>65</v>
      </c>
      <c r="W14" s="13">
        <v>65</v>
      </c>
      <c r="X14" s="13">
        <v>65</v>
      </c>
      <c r="Y14" s="13">
        <v>65</v>
      </c>
      <c r="Z14" s="13">
        <v>65</v>
      </c>
      <c r="AA14" s="13">
        <v>70</v>
      </c>
      <c r="AB14" s="13">
        <v>70</v>
      </c>
      <c r="AC14" s="13">
        <v>70</v>
      </c>
      <c r="AD14" s="13">
        <v>70</v>
      </c>
      <c r="AE14" s="13">
        <v>75</v>
      </c>
      <c r="AF14" s="13">
        <v>75</v>
      </c>
      <c r="AG14" s="13">
        <v>80</v>
      </c>
      <c r="AH14" s="13">
        <v>55</v>
      </c>
      <c r="AI14" s="13">
        <v>86.5</v>
      </c>
      <c r="AJ14" s="13">
        <v>86</v>
      </c>
      <c r="AK14" s="13">
        <v>82</v>
      </c>
      <c r="AL14" s="13">
        <v>86</v>
      </c>
      <c r="AM14" s="13">
        <v>77</v>
      </c>
      <c r="AN14" s="13">
        <v>46</v>
      </c>
      <c r="AO14" s="13">
        <v>64</v>
      </c>
      <c r="AP14" s="13">
        <v>89.5</v>
      </c>
      <c r="AQ14" s="13">
        <v>91</v>
      </c>
      <c r="AR14" s="13">
        <v>111</v>
      </c>
      <c r="AS14" s="13">
        <v>105</v>
      </c>
      <c r="AT14" s="13">
        <v>102</v>
      </c>
      <c r="AU14" s="13">
        <v>113.75</v>
      </c>
      <c r="AV14" s="13">
        <v>138.75</v>
      </c>
      <c r="AW14" s="13">
        <v>103</v>
      </c>
      <c r="AX14" s="635"/>
      <c r="AY14" s="13">
        <f t="shared" ref="AY14:AY19" si="31">D14-AZ14</f>
        <v>120</v>
      </c>
      <c r="AZ14" s="13">
        <f t="shared" ref="AZ14:AZ19" si="32">SUM(Q14:R14)</f>
        <v>110</v>
      </c>
      <c r="BA14" s="13">
        <f t="shared" ref="BA14:BA19" si="33">SUM(S14:T14)</f>
        <v>120</v>
      </c>
      <c r="BB14" s="7">
        <f t="shared" ref="BB14:BB19" si="34">SUM(U14:V14)</f>
        <v>125</v>
      </c>
      <c r="BC14" s="7">
        <f t="shared" ref="BC14:BC19" si="35">SUM(W14:X14)</f>
        <v>130</v>
      </c>
      <c r="BD14" s="7">
        <f t="shared" ref="BD14:BD19" si="36">SUM(Y14:Z14)</f>
        <v>130</v>
      </c>
      <c r="BE14" s="7">
        <f t="shared" ref="BE14:BE19" si="37">SUM(AA14:AB14)</f>
        <v>140</v>
      </c>
      <c r="BF14" s="7">
        <f t="shared" ref="BF14:BF19" si="38">SUM(AC14:AD14)</f>
        <v>140</v>
      </c>
      <c r="BG14" s="7">
        <f t="shared" ref="BG14:BG19" si="39">SUM(AE14:AF14)</f>
        <v>150</v>
      </c>
      <c r="BH14" s="7">
        <f t="shared" ref="BH14:BH19" si="40">SUM(AG14:AH14)</f>
        <v>135</v>
      </c>
      <c r="BI14" s="7">
        <f t="shared" si="28"/>
        <v>172.5</v>
      </c>
      <c r="BJ14" s="7">
        <f t="shared" si="21"/>
        <v>168</v>
      </c>
      <c r="BK14" s="7">
        <f t="shared" si="10"/>
        <v>123</v>
      </c>
      <c r="BL14" s="59">
        <f t="shared" si="23"/>
        <v>153.5</v>
      </c>
      <c r="BM14" s="59">
        <f>AQ14+AR14</f>
        <v>202</v>
      </c>
      <c r="BN14" s="59">
        <f t="shared" si="22"/>
        <v>207</v>
      </c>
      <c r="BO14" s="59">
        <f t="shared" si="11"/>
        <v>252.5</v>
      </c>
      <c r="BQ14" s="10" t="s">
        <v>15</v>
      </c>
      <c r="BR14" s="13">
        <f t="shared" si="5"/>
        <v>200</v>
      </c>
      <c r="BS14" s="13">
        <f t="shared" si="5"/>
        <v>230</v>
      </c>
      <c r="BT14" s="13">
        <f t="shared" si="5"/>
        <v>250</v>
      </c>
      <c r="BU14" s="13">
        <f t="shared" si="5"/>
        <v>265</v>
      </c>
      <c r="BV14" s="13">
        <f t="shared" si="5"/>
        <v>280</v>
      </c>
      <c r="BW14" s="13">
        <f t="shared" si="5"/>
        <v>280</v>
      </c>
      <c r="BX14" s="13">
        <f t="shared" si="5"/>
        <v>340.5</v>
      </c>
      <c r="BY14" s="13">
        <f t="shared" si="5"/>
        <v>276.5</v>
      </c>
      <c r="BZ14" s="13">
        <f t="shared" si="5"/>
        <v>409</v>
      </c>
      <c r="CA14" s="13"/>
      <c r="CB14" s="13"/>
      <c r="CC14" s="212"/>
      <c r="CD14" s="208"/>
      <c r="CE14" s="27"/>
      <c r="CF14" s="439"/>
      <c r="CG14" s="439"/>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679"/>
      <c r="DR14" s="679"/>
      <c r="DS14" s="679"/>
      <c r="DT14" s="679"/>
      <c r="DU14" s="679"/>
      <c r="DV14" s="679"/>
      <c r="DW14" s="679"/>
      <c r="DX14" s="679"/>
      <c r="DY14" s="679"/>
      <c r="DZ14" s="679"/>
      <c r="EA14" s="679"/>
      <c r="EB14" s="679"/>
      <c r="EC14" s="679"/>
      <c r="ED14" s="679"/>
    </row>
    <row r="15" spans="1:134" x14ac:dyDescent="0.3">
      <c r="B15" s="10" t="s">
        <v>16</v>
      </c>
      <c r="C15" s="468">
        <v>220</v>
      </c>
      <c r="D15" s="468">
        <v>220</v>
      </c>
      <c r="E15" s="468">
        <v>235</v>
      </c>
      <c r="F15" s="468">
        <v>240</v>
      </c>
      <c r="G15" s="468">
        <v>250</v>
      </c>
      <c r="H15" s="468">
        <v>255</v>
      </c>
      <c r="I15" s="468">
        <v>236.75581477493773</v>
      </c>
      <c r="J15" s="468">
        <v>196.26123397258797</v>
      </c>
      <c r="K15" s="468">
        <v>259.88180757427796</v>
      </c>
      <c r="L15" s="468">
        <v>300.03256764532154</v>
      </c>
      <c r="M15" s="468">
        <v>278.51743599174722</v>
      </c>
      <c r="N15" s="208">
        <f t="shared" si="8"/>
        <v>0.15449623213647956</v>
      </c>
      <c r="O15" s="208">
        <f t="shared" si="8"/>
        <v>-7.1709320832823997E-2</v>
      </c>
      <c r="P15" s="198"/>
      <c r="Q15" s="13">
        <v>60</v>
      </c>
      <c r="R15" s="13">
        <v>40</v>
      </c>
      <c r="S15" s="13">
        <v>60</v>
      </c>
      <c r="T15" s="13">
        <v>65</v>
      </c>
      <c r="U15" s="13">
        <v>65</v>
      </c>
      <c r="V15" s="13">
        <v>45</v>
      </c>
      <c r="W15" s="13">
        <v>65</v>
      </c>
      <c r="X15" s="13">
        <v>70</v>
      </c>
      <c r="Y15" s="13">
        <v>60</v>
      </c>
      <c r="Z15" s="13">
        <v>45</v>
      </c>
      <c r="AA15" s="13">
        <v>65</v>
      </c>
      <c r="AB15" s="13">
        <v>65</v>
      </c>
      <c r="AC15" s="13">
        <v>60</v>
      </c>
      <c r="AD15" s="13">
        <v>60</v>
      </c>
      <c r="AE15" s="13">
        <v>65</v>
      </c>
      <c r="AF15" s="13">
        <v>70</v>
      </c>
      <c r="AG15" s="13">
        <v>60</v>
      </c>
      <c r="AH15" s="13">
        <v>65</v>
      </c>
      <c r="AI15" s="13">
        <v>59.578918260056682</v>
      </c>
      <c r="AJ15" s="13">
        <v>63.039452106299215</v>
      </c>
      <c r="AK15" s="13">
        <v>56.292711063163225</v>
      </c>
      <c r="AL15" s="13">
        <v>57.844733345418632</v>
      </c>
      <c r="AM15" s="13">
        <v>55.261999607689873</v>
      </c>
      <c r="AN15" s="13">
        <v>28.394384708545378</v>
      </c>
      <c r="AO15" s="13">
        <v>53.816535336270199</v>
      </c>
      <c r="AP15" s="13">
        <v>58.788314320082534</v>
      </c>
      <c r="AQ15" s="13">
        <v>58.10015343841075</v>
      </c>
      <c r="AR15" s="13">
        <v>63.540373938993568</v>
      </c>
      <c r="AS15" s="13">
        <v>67.218295354273806</v>
      </c>
      <c r="AT15" s="13">
        <v>71.022984842599854</v>
      </c>
      <c r="AU15" s="13">
        <v>72.905867956941165</v>
      </c>
      <c r="AV15" s="13">
        <v>77.203421012022375</v>
      </c>
      <c r="AW15" s="13">
        <v>77.791685491583735</v>
      </c>
      <c r="AX15" s="635"/>
      <c r="AY15" s="13">
        <f t="shared" si="31"/>
        <v>120</v>
      </c>
      <c r="AZ15" s="13">
        <f t="shared" si="32"/>
        <v>100</v>
      </c>
      <c r="BA15" s="13">
        <f t="shared" si="33"/>
        <v>125</v>
      </c>
      <c r="BB15" s="7">
        <f t="shared" si="34"/>
        <v>110</v>
      </c>
      <c r="BC15" s="7">
        <f t="shared" si="35"/>
        <v>135</v>
      </c>
      <c r="BD15" s="7">
        <f t="shared" si="36"/>
        <v>105</v>
      </c>
      <c r="BE15" s="7">
        <f t="shared" si="37"/>
        <v>130</v>
      </c>
      <c r="BF15" s="7">
        <f t="shared" si="38"/>
        <v>120</v>
      </c>
      <c r="BG15" s="7">
        <f t="shared" si="39"/>
        <v>135</v>
      </c>
      <c r="BH15" s="7">
        <f t="shared" si="40"/>
        <v>125</v>
      </c>
      <c r="BI15" s="7">
        <f t="shared" si="28"/>
        <v>122.61837036635589</v>
      </c>
      <c r="BJ15" s="7">
        <f t="shared" si="21"/>
        <v>114.13744440858186</v>
      </c>
      <c r="BK15" s="7">
        <f t="shared" si="10"/>
        <v>83.656384316235247</v>
      </c>
      <c r="BL15" s="59">
        <f>AO15+AP15</f>
        <v>112.60484965635274</v>
      </c>
      <c r="BM15" s="59">
        <f>AQ15+AR15</f>
        <v>121.64052737740431</v>
      </c>
      <c r="BN15" s="59">
        <f t="shared" si="22"/>
        <v>138.24128019687367</v>
      </c>
      <c r="BO15" s="59">
        <f t="shared" si="11"/>
        <v>150.10928896896354</v>
      </c>
      <c r="BQ15" s="10" t="s">
        <v>16</v>
      </c>
      <c r="BR15" s="13">
        <f t="shared" si="5"/>
        <v>220</v>
      </c>
      <c r="BS15" s="13">
        <f t="shared" si="5"/>
        <v>220</v>
      </c>
      <c r="BT15" s="13">
        <f t="shared" si="5"/>
        <v>235</v>
      </c>
      <c r="BU15" s="13">
        <f t="shared" si="5"/>
        <v>240</v>
      </c>
      <c r="BV15" s="13">
        <f t="shared" si="5"/>
        <v>250</v>
      </c>
      <c r="BW15" s="13">
        <f t="shared" si="5"/>
        <v>255</v>
      </c>
      <c r="BX15" s="13">
        <f t="shared" si="5"/>
        <v>236.75581477493773</v>
      </c>
      <c r="BY15" s="13">
        <f t="shared" si="5"/>
        <v>196.26123397258797</v>
      </c>
      <c r="BZ15" s="13">
        <f t="shared" si="5"/>
        <v>259.88180757427796</v>
      </c>
      <c r="CA15" s="13"/>
      <c r="CB15" s="219"/>
      <c r="CC15" s="212"/>
      <c r="CD15" s="208"/>
      <c r="CE15" s="27"/>
      <c r="CF15" s="439"/>
      <c r="CG15" s="439"/>
      <c r="CH15" s="439"/>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679"/>
      <c r="DR15" s="679"/>
      <c r="DS15" s="679"/>
      <c r="DT15" s="679"/>
      <c r="DU15" s="679"/>
      <c r="DV15" s="679"/>
      <c r="DW15" s="679"/>
      <c r="DX15" s="679"/>
      <c r="DY15" s="679"/>
      <c r="DZ15" s="679"/>
      <c r="EA15" s="679"/>
      <c r="EB15" s="679"/>
      <c r="EC15" s="679"/>
      <c r="ED15" s="679"/>
    </row>
    <row r="16" spans="1:134" x14ac:dyDescent="0.3">
      <c r="B16" s="10" t="s">
        <v>17</v>
      </c>
      <c r="C16" s="468">
        <v>335</v>
      </c>
      <c r="D16" s="468">
        <v>335</v>
      </c>
      <c r="E16" s="468">
        <v>340</v>
      </c>
      <c r="F16" s="468">
        <v>335</v>
      </c>
      <c r="G16" s="468">
        <v>340</v>
      </c>
      <c r="H16" s="468">
        <v>345</v>
      </c>
      <c r="I16" s="468">
        <v>372.26277000000005</v>
      </c>
      <c r="J16" s="468">
        <v>315.79295448973193</v>
      </c>
      <c r="K16" s="468">
        <v>297.89098835219602</v>
      </c>
      <c r="L16" s="468">
        <v>340</v>
      </c>
      <c r="M16" s="468">
        <v>360.40000000000003</v>
      </c>
      <c r="N16" s="208">
        <f t="shared" si="8"/>
        <v>0.14135711818854535</v>
      </c>
      <c r="O16" s="208">
        <f t="shared" si="8"/>
        <v>6.0000000000000053E-2</v>
      </c>
      <c r="P16" s="198"/>
      <c r="Q16" s="13">
        <v>70</v>
      </c>
      <c r="R16" s="13">
        <v>100</v>
      </c>
      <c r="S16" s="13">
        <v>85</v>
      </c>
      <c r="T16" s="13">
        <v>80</v>
      </c>
      <c r="U16" s="13">
        <v>70</v>
      </c>
      <c r="V16" s="13">
        <v>100</v>
      </c>
      <c r="W16" s="13">
        <v>85</v>
      </c>
      <c r="X16" s="13">
        <v>75</v>
      </c>
      <c r="Y16" s="13">
        <v>70</v>
      </c>
      <c r="Z16" s="13">
        <v>105</v>
      </c>
      <c r="AA16" s="13">
        <v>85</v>
      </c>
      <c r="AB16" s="13">
        <v>80</v>
      </c>
      <c r="AC16" s="13">
        <v>85</v>
      </c>
      <c r="AD16" s="13">
        <v>85</v>
      </c>
      <c r="AE16" s="13">
        <v>85</v>
      </c>
      <c r="AF16" s="13">
        <v>85</v>
      </c>
      <c r="AG16" s="13">
        <v>90</v>
      </c>
      <c r="AH16" s="13">
        <v>85</v>
      </c>
      <c r="AI16" s="13">
        <v>93.953139452957743</v>
      </c>
      <c r="AJ16" s="13">
        <v>96.114760528164354</v>
      </c>
      <c r="AK16" s="13">
        <v>106.70696835593304</v>
      </c>
      <c r="AL16" s="13">
        <v>75.487901662944893</v>
      </c>
      <c r="AM16" s="13">
        <v>78.920637140484502</v>
      </c>
      <c r="AN16" s="13">
        <v>57.668856316898612</v>
      </c>
      <c r="AO16" s="13">
        <v>93.902132153221075</v>
      </c>
      <c r="AP16" s="13">
        <v>85.301328879127723</v>
      </c>
      <c r="AQ16" s="13">
        <v>71.028573426436054</v>
      </c>
      <c r="AR16" s="13">
        <v>74.969513211968192</v>
      </c>
      <c r="AS16" s="13">
        <v>75.121705722576863</v>
      </c>
      <c r="AT16" s="13">
        <v>76.771195991214952</v>
      </c>
      <c r="AU16" s="13">
        <v>79.552002237608392</v>
      </c>
      <c r="AV16" s="13">
        <v>82.466464533165023</v>
      </c>
      <c r="AW16" s="13">
        <v>88.643612752640692</v>
      </c>
      <c r="AX16" s="635"/>
      <c r="AY16" s="13">
        <f t="shared" si="31"/>
        <v>165</v>
      </c>
      <c r="AZ16" s="13">
        <f t="shared" si="32"/>
        <v>170</v>
      </c>
      <c r="BA16" s="13">
        <f t="shared" si="33"/>
        <v>165</v>
      </c>
      <c r="BB16" s="13">
        <f t="shared" si="34"/>
        <v>170</v>
      </c>
      <c r="BC16" s="7">
        <f t="shared" si="35"/>
        <v>160</v>
      </c>
      <c r="BD16" s="7">
        <f t="shared" si="36"/>
        <v>175</v>
      </c>
      <c r="BE16" s="7">
        <f t="shared" si="37"/>
        <v>165</v>
      </c>
      <c r="BF16" s="7">
        <f t="shared" si="38"/>
        <v>170</v>
      </c>
      <c r="BG16" s="7">
        <f t="shared" si="39"/>
        <v>170</v>
      </c>
      <c r="BH16" s="7">
        <f t="shared" si="40"/>
        <v>175</v>
      </c>
      <c r="BI16" s="7">
        <f t="shared" si="28"/>
        <v>190.06789998112208</v>
      </c>
      <c r="BJ16" s="7">
        <f t="shared" si="21"/>
        <v>182.19487001887794</v>
      </c>
      <c r="BK16" s="7">
        <f t="shared" si="10"/>
        <v>136.58949345738313</v>
      </c>
      <c r="BL16" s="59">
        <f>AO16+AP16</f>
        <v>179.2034610323488</v>
      </c>
      <c r="BM16" s="59">
        <f>AQ16+AR16</f>
        <v>145.99808663840423</v>
      </c>
      <c r="BN16" s="59">
        <f t="shared" si="22"/>
        <v>151.89290171379182</v>
      </c>
      <c r="BO16" s="59">
        <f t="shared" si="11"/>
        <v>162.01846677077341</v>
      </c>
      <c r="BQ16" s="10" t="s">
        <v>17</v>
      </c>
      <c r="BR16" s="13">
        <f t="shared" si="5"/>
        <v>335</v>
      </c>
      <c r="BS16" s="13">
        <f t="shared" si="5"/>
        <v>335</v>
      </c>
      <c r="BT16" s="13">
        <f t="shared" si="5"/>
        <v>340</v>
      </c>
      <c r="BU16" s="13">
        <f t="shared" si="5"/>
        <v>335</v>
      </c>
      <c r="BV16" s="13">
        <f t="shared" si="5"/>
        <v>340</v>
      </c>
      <c r="BW16" s="13">
        <f t="shared" si="5"/>
        <v>345</v>
      </c>
      <c r="BX16" s="13">
        <f t="shared" si="5"/>
        <v>372.26277000000005</v>
      </c>
      <c r="BY16" s="13">
        <f t="shared" si="5"/>
        <v>315.79295448973193</v>
      </c>
      <c r="BZ16" s="13">
        <f t="shared" si="5"/>
        <v>297.89098835219602</v>
      </c>
      <c r="CA16" s="13"/>
      <c r="CB16" s="13"/>
      <c r="CC16" s="212"/>
      <c r="CD16" s="208"/>
      <c r="CE16" s="27"/>
      <c r="CF16" s="439"/>
      <c r="CG16" s="439"/>
      <c r="CH16" s="439"/>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679"/>
      <c r="DR16" s="679"/>
      <c r="DS16" s="679"/>
      <c r="DT16" s="679"/>
      <c r="DU16" s="679"/>
      <c r="DV16" s="679"/>
      <c r="DW16" s="679"/>
      <c r="DX16" s="679"/>
      <c r="DY16" s="679"/>
      <c r="DZ16" s="679"/>
      <c r="EA16" s="679"/>
      <c r="EB16" s="679"/>
      <c r="EC16" s="679"/>
      <c r="ED16" s="679"/>
    </row>
    <row r="17" spans="2:134"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534.57752559166647</v>
      </c>
      <c r="M17" s="468">
        <v>577.34372763899978</v>
      </c>
      <c r="N17" s="208">
        <f t="shared" si="8"/>
        <v>-0.23999999999999988</v>
      </c>
      <c r="O17" s="208">
        <f t="shared" si="8"/>
        <v>8.0000000000000071E-2</v>
      </c>
      <c r="P17" s="198"/>
      <c r="Q17" s="13">
        <v>500</v>
      </c>
      <c r="R17" s="13">
        <v>440</v>
      </c>
      <c r="S17" s="13">
        <v>440</v>
      </c>
      <c r="T17" s="13">
        <v>405</v>
      </c>
      <c r="U17" s="13">
        <v>530</v>
      </c>
      <c r="V17" s="13">
        <v>390</v>
      </c>
      <c r="W17" s="13">
        <v>310</v>
      </c>
      <c r="X17" s="13">
        <v>340</v>
      </c>
      <c r="Y17" s="13">
        <v>375</v>
      </c>
      <c r="Z17" s="13">
        <v>425</v>
      </c>
      <c r="AA17" s="13">
        <v>325</v>
      </c>
      <c r="AB17" s="13">
        <v>315</v>
      </c>
      <c r="AC17" s="13">
        <v>305</v>
      </c>
      <c r="AD17" s="13">
        <v>395</v>
      </c>
      <c r="AE17" s="13">
        <v>285</v>
      </c>
      <c r="AF17" s="13">
        <v>275</v>
      </c>
      <c r="AG17" s="13">
        <v>250</v>
      </c>
      <c r="AH17" s="13">
        <v>285</v>
      </c>
      <c r="AI17" s="13">
        <v>232.16878205128197</v>
      </c>
      <c r="AJ17" s="13">
        <v>212.59099358974328</v>
      </c>
      <c r="AK17" s="13">
        <v>220.856314102564</v>
      </c>
      <c r="AL17" s="13">
        <v>205.57942307692301</v>
      </c>
      <c r="AM17" s="13">
        <v>127.69283012820509</v>
      </c>
      <c r="AN17" s="13">
        <v>214.7169035256407</v>
      </c>
      <c r="AO17" s="13">
        <v>251.77619807692292</v>
      </c>
      <c r="AP17" s="13">
        <v>237.7</v>
      </c>
      <c r="AQ17" s="13">
        <v>197.34346474358966</v>
      </c>
      <c r="AR17" s="13">
        <v>161.03767764423054</v>
      </c>
      <c r="AS17" s="13">
        <v>176.24333865384602</v>
      </c>
      <c r="AT17" s="13">
        <v>168.767</v>
      </c>
      <c r="AU17" s="13">
        <v>126.29981743589738</v>
      </c>
      <c r="AV17" s="13">
        <v>120.77825823317291</v>
      </c>
      <c r="AW17" s="13">
        <v>135.70737076346145</v>
      </c>
      <c r="AX17" s="635"/>
      <c r="AY17" s="13">
        <f t="shared" si="31"/>
        <v>1035</v>
      </c>
      <c r="AZ17" s="13">
        <f t="shared" si="32"/>
        <v>940</v>
      </c>
      <c r="BA17" s="13">
        <f t="shared" si="33"/>
        <v>845</v>
      </c>
      <c r="BB17" s="13">
        <f t="shared" si="34"/>
        <v>920</v>
      </c>
      <c r="BC17" s="7">
        <f t="shared" si="35"/>
        <v>650</v>
      </c>
      <c r="BD17" s="7">
        <f t="shared" si="36"/>
        <v>800</v>
      </c>
      <c r="BE17" s="7">
        <f t="shared" si="37"/>
        <v>640</v>
      </c>
      <c r="BF17" s="7">
        <f t="shared" si="38"/>
        <v>700</v>
      </c>
      <c r="BG17" s="7">
        <f t="shared" si="39"/>
        <v>560</v>
      </c>
      <c r="BH17" s="7">
        <f t="shared" si="40"/>
        <v>535</v>
      </c>
      <c r="BI17" s="7">
        <f t="shared" si="28"/>
        <v>444.75977564102527</v>
      </c>
      <c r="BJ17" s="7">
        <f t="shared" si="21"/>
        <v>426.43573717948698</v>
      </c>
      <c r="BK17" s="7">
        <f t="shared" si="10"/>
        <v>342.40973365384582</v>
      </c>
      <c r="BL17" s="59">
        <f t="shared" si="23"/>
        <v>489.47619807692291</v>
      </c>
      <c r="BM17" s="59">
        <f t="shared" ref="BM17:BM38" si="41">AQ17+AR17</f>
        <v>358.3811423878202</v>
      </c>
      <c r="BN17" s="59">
        <f t="shared" si="22"/>
        <v>345.01033865384602</v>
      </c>
      <c r="BO17" s="59">
        <f t="shared" si="11"/>
        <v>247.0780756690703</v>
      </c>
      <c r="BQ17" s="10" t="s">
        <v>18</v>
      </c>
      <c r="BR17" s="13">
        <f t="shared" si="5"/>
        <v>1990</v>
      </c>
      <c r="BS17" s="13">
        <f t="shared" si="5"/>
        <v>1975</v>
      </c>
      <c r="BT17" s="13">
        <f t="shared" si="5"/>
        <v>1765</v>
      </c>
      <c r="BU17" s="13">
        <f t="shared" si="5"/>
        <v>1450</v>
      </c>
      <c r="BV17" s="13">
        <f t="shared" si="5"/>
        <v>1340</v>
      </c>
      <c r="BW17" s="13">
        <f t="shared" si="5"/>
        <v>1095</v>
      </c>
      <c r="BX17" s="13">
        <f t="shared" si="5"/>
        <v>871.19551282051236</v>
      </c>
      <c r="BY17" s="13">
        <f t="shared" si="5"/>
        <v>831.88593173076879</v>
      </c>
      <c r="BZ17" s="13">
        <f t="shared" si="5"/>
        <v>703.39148104166634</v>
      </c>
      <c r="CA17" s="13"/>
      <c r="CB17" s="13"/>
      <c r="CC17" s="212"/>
      <c r="CD17" s="208"/>
      <c r="CE17" s="27"/>
      <c r="CF17" s="439"/>
      <c r="CG17" s="439"/>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679"/>
      <c r="DR17" s="679"/>
      <c r="DS17" s="679"/>
      <c r="DT17" s="679"/>
      <c r="DU17" s="679"/>
      <c r="DV17" s="679"/>
      <c r="DW17" s="679"/>
      <c r="DX17" s="679"/>
      <c r="DY17" s="679"/>
      <c r="DZ17" s="679"/>
      <c r="EA17" s="679"/>
      <c r="EB17" s="679"/>
      <c r="EC17" s="679"/>
      <c r="ED17" s="679"/>
    </row>
    <row r="18" spans="2:134" x14ac:dyDescent="0.3">
      <c r="B18" s="10" t="s">
        <v>21</v>
      </c>
      <c r="C18" s="468">
        <v>140</v>
      </c>
      <c r="D18" s="468">
        <v>175</v>
      </c>
      <c r="E18" s="468">
        <v>180</v>
      </c>
      <c r="F18" s="468">
        <v>145</v>
      </c>
      <c r="G18" s="468">
        <v>175</v>
      </c>
      <c r="H18" s="468">
        <v>195</v>
      </c>
      <c r="I18" s="468">
        <v>108.82365265721357</v>
      </c>
      <c r="J18" s="468">
        <v>58.546371488811637</v>
      </c>
      <c r="K18" s="468">
        <v>123.40867121541667</v>
      </c>
      <c r="L18" s="468">
        <v>160.43127258004168</v>
      </c>
      <c r="M18" s="468">
        <v>179.68302528964668</v>
      </c>
      <c r="N18" s="208">
        <f t="shared" si="8"/>
        <v>0.30000000000000004</v>
      </c>
      <c r="O18" s="208">
        <f t="shared" si="8"/>
        <v>0.11999999999999988</v>
      </c>
      <c r="P18" s="198"/>
      <c r="Q18" s="13">
        <v>40</v>
      </c>
      <c r="R18" s="13">
        <v>45</v>
      </c>
      <c r="S18" s="13">
        <v>55</v>
      </c>
      <c r="T18" s="13">
        <v>30</v>
      </c>
      <c r="U18" s="13">
        <v>40</v>
      </c>
      <c r="V18" s="13">
        <v>55</v>
      </c>
      <c r="W18" s="13">
        <v>35</v>
      </c>
      <c r="X18" s="13">
        <v>30</v>
      </c>
      <c r="Y18" s="13">
        <v>40</v>
      </c>
      <c r="Z18" s="13">
        <v>40</v>
      </c>
      <c r="AA18" s="13">
        <v>45</v>
      </c>
      <c r="AB18" s="13">
        <v>40</v>
      </c>
      <c r="AC18" s="13">
        <v>40</v>
      </c>
      <c r="AD18" s="13">
        <v>50</v>
      </c>
      <c r="AE18" s="13">
        <v>50</v>
      </c>
      <c r="AF18" s="13">
        <v>45</v>
      </c>
      <c r="AG18" s="13">
        <v>50</v>
      </c>
      <c r="AH18" s="13">
        <v>50</v>
      </c>
      <c r="AI18" s="13">
        <v>25.01041298774658</v>
      </c>
      <c r="AJ18" s="13">
        <v>34.188817084171085</v>
      </c>
      <c r="AK18" s="13">
        <v>20.0941875</v>
      </c>
      <c r="AL18" s="13">
        <v>29.530235085295896</v>
      </c>
      <c r="AM18" s="13">
        <v>19.918591591422601</v>
      </c>
      <c r="AN18" s="13">
        <v>4.2226492084171081</v>
      </c>
      <c r="AO18" s="13">
        <v>9.8461518750000003</v>
      </c>
      <c r="AP18" s="13">
        <v>24.558978813971923</v>
      </c>
      <c r="AQ18" s="13">
        <v>30.105168648420513</v>
      </c>
      <c r="AR18" s="13">
        <v>19.67063618905231</v>
      </c>
      <c r="AS18" s="13">
        <v>21.299838750000003</v>
      </c>
      <c r="AT18" s="13">
        <v>52.333027627943849</v>
      </c>
      <c r="AU18" s="13">
        <v>34.825497080841537</v>
      </c>
      <c r="AV18" s="13">
        <v>35.407145140294162</v>
      </c>
      <c r="AW18" s="13">
        <v>34.07974200000001</v>
      </c>
      <c r="AX18" s="635"/>
      <c r="AY18" s="13">
        <f t="shared" si="31"/>
        <v>90</v>
      </c>
      <c r="AZ18" s="13">
        <f t="shared" si="32"/>
        <v>85</v>
      </c>
      <c r="BA18" s="13">
        <f t="shared" si="33"/>
        <v>85</v>
      </c>
      <c r="BB18" s="13">
        <f t="shared" si="34"/>
        <v>95</v>
      </c>
      <c r="BC18" s="7">
        <f t="shared" si="35"/>
        <v>65</v>
      </c>
      <c r="BD18" s="7">
        <f t="shared" si="36"/>
        <v>80</v>
      </c>
      <c r="BE18" s="7">
        <f t="shared" si="37"/>
        <v>85</v>
      </c>
      <c r="BF18" s="7">
        <f t="shared" si="38"/>
        <v>90</v>
      </c>
      <c r="BG18" s="7">
        <f t="shared" si="39"/>
        <v>95</v>
      </c>
      <c r="BH18" s="7">
        <f t="shared" si="40"/>
        <v>100</v>
      </c>
      <c r="BI18" s="7">
        <f t="shared" si="28"/>
        <v>59.199230071917668</v>
      </c>
      <c r="BJ18" s="7">
        <f t="shared" si="21"/>
        <v>49.624422585295896</v>
      </c>
      <c r="BK18" s="7">
        <f t="shared" si="10"/>
        <v>24.141240799839707</v>
      </c>
      <c r="BL18" s="59">
        <f t="shared" si="23"/>
        <v>34.405130688971923</v>
      </c>
      <c r="BM18" s="59">
        <f>AQ18+AR18</f>
        <v>49.775804837472819</v>
      </c>
      <c r="BN18" s="59">
        <f t="shared" si="22"/>
        <v>73.632866377943856</v>
      </c>
      <c r="BO18" s="59">
        <f t="shared" si="11"/>
        <v>70.232642221135706</v>
      </c>
      <c r="BQ18" s="10" t="s">
        <v>21</v>
      </c>
      <c r="BR18" s="13">
        <f t="shared" si="5"/>
        <v>140</v>
      </c>
      <c r="BS18" s="13">
        <f t="shared" si="5"/>
        <v>175</v>
      </c>
      <c r="BT18" s="13">
        <f t="shared" si="5"/>
        <v>180</v>
      </c>
      <c r="BU18" s="13">
        <f t="shared" si="5"/>
        <v>145</v>
      </c>
      <c r="BV18" s="13">
        <f t="shared" si="5"/>
        <v>175</v>
      </c>
      <c r="BW18" s="13">
        <f t="shared" si="5"/>
        <v>195</v>
      </c>
      <c r="BX18" s="13">
        <f t="shared" si="5"/>
        <v>108.82365265721357</v>
      </c>
      <c r="BY18" s="13">
        <f t="shared" si="5"/>
        <v>58.546371488811637</v>
      </c>
      <c r="BZ18" s="13">
        <f t="shared" si="5"/>
        <v>123.40867121541667</v>
      </c>
      <c r="CA18" s="13"/>
      <c r="CB18" s="13"/>
      <c r="CC18" s="212"/>
      <c r="CD18" s="208"/>
      <c r="CE18" s="27"/>
      <c r="CF18" s="439"/>
      <c r="CG18" s="439"/>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679"/>
      <c r="DR18" s="679"/>
      <c r="DS18" s="679"/>
      <c r="DT18" s="679"/>
      <c r="DU18" s="679"/>
      <c r="DV18" s="679"/>
      <c r="DW18" s="679"/>
      <c r="DX18" s="679"/>
      <c r="DY18" s="679"/>
      <c r="DZ18" s="679"/>
      <c r="EA18" s="679"/>
      <c r="EB18" s="679"/>
      <c r="EC18" s="679"/>
      <c r="ED18" s="679"/>
    </row>
    <row r="19" spans="2:134" x14ac:dyDescent="0.3">
      <c r="B19" s="52" t="s">
        <v>19</v>
      </c>
      <c r="C19" s="662">
        <v>60</v>
      </c>
      <c r="D19" s="662">
        <v>65</v>
      </c>
      <c r="E19" s="662">
        <v>70</v>
      </c>
      <c r="F19" s="662">
        <v>70</v>
      </c>
      <c r="G19" s="662">
        <v>75</v>
      </c>
      <c r="H19" s="662">
        <v>75</v>
      </c>
      <c r="I19" s="662">
        <v>176</v>
      </c>
      <c r="J19" s="662">
        <v>151.35999999999999</v>
      </c>
      <c r="K19" s="662">
        <v>158.928</v>
      </c>
      <c r="L19" s="662">
        <v>162.70398317752765</v>
      </c>
      <c r="M19" s="662">
        <v>155.85186034944365</v>
      </c>
      <c r="N19" s="217">
        <f t="shared" si="8"/>
        <v>2.3759080700239466E-2</v>
      </c>
      <c r="O19" s="217">
        <f t="shared" si="8"/>
        <v>-4.2114044747187163E-2</v>
      </c>
      <c r="P19" s="198"/>
      <c r="Q19" s="54">
        <v>15</v>
      </c>
      <c r="R19" s="54">
        <v>15</v>
      </c>
      <c r="S19" s="54">
        <v>20</v>
      </c>
      <c r="T19" s="54">
        <v>20</v>
      </c>
      <c r="U19" s="54">
        <v>20</v>
      </c>
      <c r="V19" s="54">
        <v>20</v>
      </c>
      <c r="W19" s="54">
        <v>20</v>
      </c>
      <c r="X19" s="54">
        <v>20</v>
      </c>
      <c r="Y19" s="54">
        <v>20</v>
      </c>
      <c r="Z19" s="54">
        <v>20</v>
      </c>
      <c r="AA19" s="54">
        <v>20</v>
      </c>
      <c r="AB19" s="54">
        <v>20</v>
      </c>
      <c r="AC19" s="54">
        <v>20</v>
      </c>
      <c r="AD19" s="54">
        <v>20</v>
      </c>
      <c r="AE19" s="611">
        <v>20</v>
      </c>
      <c r="AF19" s="611">
        <v>20</v>
      </c>
      <c r="AG19" s="611">
        <v>20</v>
      </c>
      <c r="AH19" s="611">
        <v>20</v>
      </c>
      <c r="AI19" s="611">
        <v>44</v>
      </c>
      <c r="AJ19" s="611">
        <v>44</v>
      </c>
      <c r="AK19" s="611">
        <v>44</v>
      </c>
      <c r="AL19" s="611">
        <v>44</v>
      </c>
      <c r="AM19" s="611">
        <v>37.839999999999996</v>
      </c>
      <c r="AN19" s="611">
        <v>37.839999999999996</v>
      </c>
      <c r="AO19" s="611">
        <v>37.839999999999996</v>
      </c>
      <c r="AP19" s="611">
        <v>37.839999999999996</v>
      </c>
      <c r="AQ19" s="611">
        <v>39.731999999999999</v>
      </c>
      <c r="AR19" s="611">
        <v>39.731999999999999</v>
      </c>
      <c r="AS19" s="611">
        <v>39.731999999999999</v>
      </c>
      <c r="AT19" s="611">
        <v>39.731999999999999</v>
      </c>
      <c r="AU19" s="611">
        <v>41.718600000000002</v>
      </c>
      <c r="AV19" s="611">
        <v>41.718600000000002</v>
      </c>
      <c r="AW19" s="611">
        <v>42.513240000000003</v>
      </c>
      <c r="AX19" s="635"/>
      <c r="AY19" s="54">
        <f t="shared" si="31"/>
        <v>35</v>
      </c>
      <c r="AZ19" s="54">
        <f t="shared" si="32"/>
        <v>30</v>
      </c>
      <c r="BA19" s="54">
        <f t="shared" si="33"/>
        <v>40</v>
      </c>
      <c r="BB19" s="54">
        <f t="shared" si="34"/>
        <v>40</v>
      </c>
      <c r="BC19" s="54">
        <f t="shared" si="35"/>
        <v>40</v>
      </c>
      <c r="BD19" s="54">
        <f t="shared" si="36"/>
        <v>40</v>
      </c>
      <c r="BE19" s="54">
        <f t="shared" si="37"/>
        <v>40</v>
      </c>
      <c r="BF19" s="54">
        <f t="shared" si="38"/>
        <v>40</v>
      </c>
      <c r="BG19" s="54">
        <f t="shared" si="39"/>
        <v>40</v>
      </c>
      <c r="BH19" s="54">
        <f t="shared" si="40"/>
        <v>40</v>
      </c>
      <c r="BI19" s="54">
        <f t="shared" si="28"/>
        <v>88</v>
      </c>
      <c r="BJ19" s="54">
        <f t="shared" si="21"/>
        <v>88</v>
      </c>
      <c r="BK19" s="54">
        <f t="shared" si="10"/>
        <v>75.679999999999993</v>
      </c>
      <c r="BL19" s="516">
        <f t="shared" si="23"/>
        <v>75.679999999999993</v>
      </c>
      <c r="BM19" s="620">
        <f>AQ19+AR19</f>
        <v>79.463999999999999</v>
      </c>
      <c r="BN19" s="620">
        <f t="shared" si="22"/>
        <v>79.463999999999999</v>
      </c>
      <c r="BO19" s="620">
        <f t="shared" si="11"/>
        <v>83.437200000000004</v>
      </c>
      <c r="BQ19" s="52" t="s">
        <v>19</v>
      </c>
      <c r="BR19" s="54">
        <f t="shared" si="5"/>
        <v>60</v>
      </c>
      <c r="BS19" s="54">
        <f t="shared" si="5"/>
        <v>65</v>
      </c>
      <c r="BT19" s="54">
        <f t="shared" si="5"/>
        <v>70</v>
      </c>
      <c r="BU19" s="54">
        <f t="shared" si="5"/>
        <v>70</v>
      </c>
      <c r="BV19" s="54">
        <f t="shared" si="5"/>
        <v>75</v>
      </c>
      <c r="BW19" s="54">
        <f t="shared" si="5"/>
        <v>75</v>
      </c>
      <c r="BX19" s="54">
        <f t="shared" si="5"/>
        <v>176</v>
      </c>
      <c r="BY19" s="54">
        <f t="shared" si="5"/>
        <v>151.35999999999999</v>
      </c>
      <c r="BZ19" s="54">
        <f t="shared" si="5"/>
        <v>158.928</v>
      </c>
      <c r="CA19" s="54"/>
      <c r="CB19" s="54"/>
      <c r="CC19" s="216"/>
      <c r="CD19" s="217"/>
      <c r="CE19" s="2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row>
    <row r="20" spans="2:134" x14ac:dyDescent="0.3">
      <c r="B20" s="20" t="s">
        <v>12</v>
      </c>
      <c r="C20" s="495">
        <v>535</v>
      </c>
      <c r="D20" s="495">
        <v>540</v>
      </c>
      <c r="E20" s="495">
        <v>515</v>
      </c>
      <c r="F20" s="495">
        <v>560</v>
      </c>
      <c r="G20" s="495">
        <v>570</v>
      </c>
      <c r="H20" s="495">
        <v>565</v>
      </c>
      <c r="I20" s="495">
        <f t="shared" ref="I20:M20" si="42">SUM(I21:I25)</f>
        <v>678.99816483665109</v>
      </c>
      <c r="J20" s="663">
        <f t="shared" si="42"/>
        <v>693.05437172745872</v>
      </c>
      <c r="K20" s="495">
        <f t="shared" si="42"/>
        <v>658.14750636723886</v>
      </c>
      <c r="L20" s="495">
        <f t="shared" si="42"/>
        <v>626.67737636702032</v>
      </c>
      <c r="M20" s="495">
        <f t="shared" si="42"/>
        <v>665.58578547681418</v>
      </c>
      <c r="N20" s="210">
        <f t="shared" si="8"/>
        <v>-4.7816226143472695E-2</v>
      </c>
      <c r="O20" s="210">
        <f t="shared" si="8"/>
        <v>6.2086825816744851E-2</v>
      </c>
      <c r="P20" s="198"/>
      <c r="Q20" s="50">
        <v>145</v>
      </c>
      <c r="R20" s="50">
        <v>125</v>
      </c>
      <c r="S20" s="50">
        <v>135</v>
      </c>
      <c r="T20" s="50">
        <v>130</v>
      </c>
      <c r="U20" s="50">
        <v>125</v>
      </c>
      <c r="V20" s="50">
        <v>115</v>
      </c>
      <c r="W20" s="50">
        <v>140</v>
      </c>
      <c r="X20" s="50">
        <v>135</v>
      </c>
      <c r="Y20" s="50">
        <v>165</v>
      </c>
      <c r="Z20" s="50">
        <v>130</v>
      </c>
      <c r="AA20" s="50">
        <v>150</v>
      </c>
      <c r="AB20" s="50">
        <v>135</v>
      </c>
      <c r="AC20" s="50">
        <v>160</v>
      </c>
      <c r="AD20" s="50">
        <v>135</v>
      </c>
      <c r="AE20" s="50">
        <v>145</v>
      </c>
      <c r="AF20" s="50">
        <v>135</v>
      </c>
      <c r="AG20" s="50">
        <v>155</v>
      </c>
      <c r="AH20" s="50">
        <v>140</v>
      </c>
      <c r="AI20" s="50">
        <f t="shared" ref="AI20:AW20" si="43">SUM(AI21:AI25)</f>
        <v>137.74971267968323</v>
      </c>
      <c r="AJ20" s="50">
        <f t="shared" si="43"/>
        <v>198.8146517808562</v>
      </c>
      <c r="AK20" s="50">
        <f t="shared" si="43"/>
        <v>158.61981840197603</v>
      </c>
      <c r="AL20" s="50">
        <f t="shared" si="43"/>
        <v>183.81398197413563</v>
      </c>
      <c r="AM20" s="50">
        <f t="shared" si="43"/>
        <v>217.83717893038391</v>
      </c>
      <c r="AN20" s="50">
        <f t="shared" si="43"/>
        <v>122.52095565534887</v>
      </c>
      <c r="AO20" s="50">
        <f t="shared" si="43"/>
        <v>139.56374066057003</v>
      </c>
      <c r="AP20" s="50">
        <f t="shared" si="43"/>
        <v>213.13249648115584</v>
      </c>
      <c r="AQ20" s="50">
        <f t="shared" si="43"/>
        <v>119.44009954400539</v>
      </c>
      <c r="AR20" s="50">
        <f t="shared" si="43"/>
        <v>193.06753697066156</v>
      </c>
      <c r="AS20" s="50">
        <f t="shared" si="43"/>
        <v>161.26174513198595</v>
      </c>
      <c r="AT20" s="50">
        <f t="shared" si="43"/>
        <v>184.37812472058596</v>
      </c>
      <c r="AU20" s="50">
        <f t="shared" si="43"/>
        <v>126.59146158496807</v>
      </c>
      <c r="AV20" s="50">
        <f t="shared" si="43"/>
        <v>166.61783582102836</v>
      </c>
      <c r="AW20" s="50">
        <f t="shared" si="43"/>
        <v>173.72317599462482</v>
      </c>
      <c r="AX20" s="635"/>
      <c r="AY20" s="50">
        <f t="shared" ref="AY20:BA20" si="44">SUM(AY21:AY25)</f>
        <v>270</v>
      </c>
      <c r="AZ20" s="50">
        <f t="shared" si="44"/>
        <v>270</v>
      </c>
      <c r="BA20" s="50">
        <f t="shared" si="44"/>
        <v>265</v>
      </c>
      <c r="BB20" s="50">
        <f>SUM(BB21:BB25)</f>
        <v>240</v>
      </c>
      <c r="BC20" s="50">
        <f>SUM(BC21:BC25)</f>
        <v>275</v>
      </c>
      <c r="BD20" s="50">
        <f t="shared" ref="BD20:BG20" si="45">SUM(BD21:BD25)</f>
        <v>295</v>
      </c>
      <c r="BE20" s="50">
        <f t="shared" si="45"/>
        <v>285</v>
      </c>
      <c r="BF20" s="50">
        <f t="shared" si="45"/>
        <v>295</v>
      </c>
      <c r="BG20" s="50">
        <f t="shared" si="45"/>
        <v>280</v>
      </c>
      <c r="BH20" s="50">
        <f>SUM(BH21:BH25)</f>
        <v>295</v>
      </c>
      <c r="BI20" s="50">
        <f t="shared" si="28"/>
        <v>336.56436446053942</v>
      </c>
      <c r="BJ20" s="50">
        <f t="shared" si="21"/>
        <v>342.43380037611166</v>
      </c>
      <c r="BK20" s="50">
        <f t="shared" si="10"/>
        <v>340.35813458573278</v>
      </c>
      <c r="BL20" s="50">
        <f t="shared" si="23"/>
        <v>352.69623714172587</v>
      </c>
      <c r="BM20" s="50">
        <f>AQ20+AR20</f>
        <v>312.50763651466696</v>
      </c>
      <c r="BN20" s="50">
        <f t="shared" si="22"/>
        <v>345.63986985257191</v>
      </c>
      <c r="BO20" s="50">
        <f t="shared" si="11"/>
        <v>293.20929740599644</v>
      </c>
      <c r="BQ20" s="20" t="s">
        <v>12</v>
      </c>
      <c r="BR20" s="50">
        <f t="shared" si="5"/>
        <v>535</v>
      </c>
      <c r="BS20" s="50">
        <f t="shared" si="5"/>
        <v>540</v>
      </c>
      <c r="BT20" s="50">
        <f t="shared" si="5"/>
        <v>515</v>
      </c>
      <c r="BU20" s="50">
        <f t="shared" si="5"/>
        <v>560</v>
      </c>
      <c r="BV20" s="50">
        <f t="shared" si="5"/>
        <v>570</v>
      </c>
      <c r="BW20" s="50">
        <f t="shared" si="5"/>
        <v>565</v>
      </c>
      <c r="BX20" s="50">
        <f t="shared" si="5"/>
        <v>678.99816483665109</v>
      </c>
      <c r="BY20" s="50">
        <f t="shared" si="5"/>
        <v>693.05437172745872</v>
      </c>
      <c r="BZ20" s="50">
        <f t="shared" si="5"/>
        <v>658.14750636723886</v>
      </c>
      <c r="CA20" s="50">
        <f t="shared" si="5"/>
        <v>626.67737636702032</v>
      </c>
      <c r="CB20" s="50">
        <f t="shared" si="5"/>
        <v>665.58578547681418</v>
      </c>
      <c r="CC20" s="210">
        <f t="shared" si="5"/>
        <v>-4.7816226143472695E-2</v>
      </c>
      <c r="CD20" s="210">
        <f>O20</f>
        <v>6.2086825816744851E-2</v>
      </c>
      <c r="CE20" s="198"/>
      <c r="CF20" s="444">
        <f t="shared" ref="CF20:DL20" si="46">Q20</f>
        <v>145</v>
      </c>
      <c r="CG20" s="444">
        <f t="shared" si="46"/>
        <v>125</v>
      </c>
      <c r="CH20" s="444">
        <f t="shared" si="46"/>
        <v>135</v>
      </c>
      <c r="CI20" s="444">
        <f t="shared" si="46"/>
        <v>130</v>
      </c>
      <c r="CJ20" s="444">
        <f t="shared" si="46"/>
        <v>125</v>
      </c>
      <c r="CK20" s="444">
        <f t="shared" si="46"/>
        <v>115</v>
      </c>
      <c r="CL20" s="444">
        <f t="shared" si="46"/>
        <v>140</v>
      </c>
      <c r="CM20" s="444">
        <f t="shared" si="46"/>
        <v>135</v>
      </c>
      <c r="CN20" s="444">
        <f t="shared" si="46"/>
        <v>165</v>
      </c>
      <c r="CO20" s="444">
        <f t="shared" si="46"/>
        <v>130</v>
      </c>
      <c r="CP20" s="444">
        <f t="shared" si="46"/>
        <v>150</v>
      </c>
      <c r="CQ20" s="444">
        <f t="shared" si="46"/>
        <v>135</v>
      </c>
      <c r="CR20" s="444">
        <f t="shared" si="46"/>
        <v>160</v>
      </c>
      <c r="CS20" s="444">
        <f t="shared" si="46"/>
        <v>135</v>
      </c>
      <c r="CT20" s="444">
        <f t="shared" si="46"/>
        <v>145</v>
      </c>
      <c r="CU20" s="444">
        <f t="shared" si="46"/>
        <v>135</v>
      </c>
      <c r="CV20" s="444">
        <f t="shared" si="46"/>
        <v>155</v>
      </c>
      <c r="CW20" s="444">
        <f t="shared" si="46"/>
        <v>140</v>
      </c>
      <c r="CX20" s="444">
        <f t="shared" si="46"/>
        <v>137.74971267968323</v>
      </c>
      <c r="CY20" s="444">
        <f t="shared" si="46"/>
        <v>198.8146517808562</v>
      </c>
      <c r="CZ20" s="444">
        <f t="shared" si="46"/>
        <v>158.61981840197603</v>
      </c>
      <c r="DA20" s="444">
        <f t="shared" si="46"/>
        <v>183.81398197413563</v>
      </c>
      <c r="DB20" s="444">
        <f t="shared" si="46"/>
        <v>217.83717893038391</v>
      </c>
      <c r="DC20" s="444">
        <f t="shared" si="46"/>
        <v>122.52095565534887</v>
      </c>
      <c r="DD20" s="444">
        <f t="shared" si="46"/>
        <v>139.56374066057003</v>
      </c>
      <c r="DE20" s="444">
        <f t="shared" si="46"/>
        <v>213.13249648115584</v>
      </c>
      <c r="DF20" s="444">
        <f t="shared" si="46"/>
        <v>119.44009954400539</v>
      </c>
      <c r="DG20" s="444">
        <f t="shared" si="46"/>
        <v>193.06753697066156</v>
      </c>
      <c r="DH20" s="444">
        <f t="shared" si="46"/>
        <v>161.26174513198595</v>
      </c>
      <c r="DI20" s="444">
        <f t="shared" si="46"/>
        <v>184.37812472058596</v>
      </c>
      <c r="DJ20" s="444">
        <f t="shared" si="46"/>
        <v>126.59146158496807</v>
      </c>
      <c r="DK20" s="444">
        <f t="shared" si="46"/>
        <v>166.61783582102836</v>
      </c>
      <c r="DL20" s="444">
        <f t="shared" si="46"/>
        <v>173.72317599462482</v>
      </c>
      <c r="DM20" s="444"/>
      <c r="DN20" s="444">
        <f t="shared" ref="DN20:ED20" si="47">AY20</f>
        <v>270</v>
      </c>
      <c r="DO20" s="444">
        <f t="shared" si="47"/>
        <v>270</v>
      </c>
      <c r="DP20" s="444">
        <f t="shared" si="47"/>
        <v>265</v>
      </c>
      <c r="DQ20" s="444">
        <f t="shared" si="47"/>
        <v>240</v>
      </c>
      <c r="DR20" s="444">
        <f t="shared" si="47"/>
        <v>275</v>
      </c>
      <c r="DS20" s="444">
        <f t="shared" si="47"/>
        <v>295</v>
      </c>
      <c r="DT20" s="444">
        <f t="shared" si="47"/>
        <v>285</v>
      </c>
      <c r="DU20" s="444">
        <f t="shared" si="47"/>
        <v>295</v>
      </c>
      <c r="DV20" s="444">
        <f t="shared" si="47"/>
        <v>280</v>
      </c>
      <c r="DW20" s="444">
        <f t="shared" si="47"/>
        <v>295</v>
      </c>
      <c r="DX20" s="444">
        <f t="shared" si="47"/>
        <v>336.56436446053942</v>
      </c>
      <c r="DY20" s="444">
        <f t="shared" si="47"/>
        <v>342.43380037611166</v>
      </c>
      <c r="DZ20" s="444">
        <f t="shared" si="47"/>
        <v>340.35813458573278</v>
      </c>
      <c r="EA20" s="444">
        <f t="shared" si="47"/>
        <v>352.69623714172587</v>
      </c>
      <c r="EB20" s="444">
        <f t="shared" si="47"/>
        <v>312.50763651466696</v>
      </c>
      <c r="EC20" s="444">
        <f t="shared" si="47"/>
        <v>345.63986985257191</v>
      </c>
      <c r="ED20" s="444">
        <f t="shared" si="47"/>
        <v>293.20929740599644</v>
      </c>
    </row>
    <row r="21" spans="2:134" x14ac:dyDescent="0.3">
      <c r="B21" s="10" t="s">
        <v>15</v>
      </c>
      <c r="C21" s="486">
        <v>55</v>
      </c>
      <c r="D21" s="486">
        <v>55</v>
      </c>
      <c r="E21" s="486">
        <v>55</v>
      </c>
      <c r="F21" s="486">
        <v>50</v>
      </c>
      <c r="G21" s="486">
        <v>50</v>
      </c>
      <c r="H21" s="486">
        <v>50</v>
      </c>
      <c r="I21" s="486">
        <v>89.647286741829504</v>
      </c>
      <c r="J21" s="486">
        <v>94.87570855511423</v>
      </c>
      <c r="K21" s="486">
        <v>98.159229472080838</v>
      </c>
      <c r="L21" s="486">
        <v>105.90811097892359</v>
      </c>
      <c r="M21" s="486">
        <v>118.11388496616973</v>
      </c>
      <c r="N21" s="208">
        <f t="shared" si="8"/>
        <v>7.8941955316048418E-2</v>
      </c>
      <c r="O21" s="208">
        <f t="shared" si="8"/>
        <v>0.11524871772734357</v>
      </c>
      <c r="P21" s="198"/>
      <c r="Q21" s="13">
        <v>15</v>
      </c>
      <c r="R21" s="13">
        <v>10</v>
      </c>
      <c r="S21" s="13">
        <v>15</v>
      </c>
      <c r="T21" s="13">
        <v>15</v>
      </c>
      <c r="U21" s="13">
        <v>10</v>
      </c>
      <c r="V21" s="13">
        <v>10</v>
      </c>
      <c r="W21" s="13">
        <v>15</v>
      </c>
      <c r="X21" s="13">
        <v>10</v>
      </c>
      <c r="Y21" s="13">
        <v>15</v>
      </c>
      <c r="Z21" s="13">
        <v>10</v>
      </c>
      <c r="AA21" s="13">
        <v>15</v>
      </c>
      <c r="AB21" s="13">
        <v>10</v>
      </c>
      <c r="AC21" s="13">
        <v>15</v>
      </c>
      <c r="AD21" s="13">
        <v>10</v>
      </c>
      <c r="AE21" s="13">
        <v>15</v>
      </c>
      <c r="AF21" s="13">
        <v>10</v>
      </c>
      <c r="AG21" s="13">
        <v>15</v>
      </c>
      <c r="AH21" s="13">
        <v>10</v>
      </c>
      <c r="AI21" s="13">
        <v>12.194322047152998</v>
      </c>
      <c r="AJ21" s="13">
        <v>25.817654898225502</v>
      </c>
      <c r="AK21" s="13">
        <v>25.817654898225502</v>
      </c>
      <c r="AL21" s="13">
        <v>25.817654898225502</v>
      </c>
      <c r="AM21" s="13">
        <v>23.542231205643535</v>
      </c>
      <c r="AN21" s="13">
        <v>21.847460061027952</v>
      </c>
      <c r="AO21" s="13">
        <v>23.579782386791006</v>
      </c>
      <c r="AP21" s="13">
        <v>25.906234901651722</v>
      </c>
      <c r="AQ21" s="13">
        <v>25.163108317084902</v>
      </c>
      <c r="AR21" s="13">
        <v>25.163108317084902</v>
      </c>
      <c r="AS21" s="13">
        <v>24.808578715520675</v>
      </c>
      <c r="AT21" s="13">
        <v>23.02443412239036</v>
      </c>
      <c r="AU21" s="13">
        <v>25.816468942613117</v>
      </c>
      <c r="AV21" s="13">
        <v>25.447882843283214</v>
      </c>
      <c r="AW21" s="13">
        <v>31.05928781779938</v>
      </c>
      <c r="AX21" s="635"/>
      <c r="AY21" s="13">
        <f t="shared" ref="AY21:AY25" si="48">D21-AZ21</f>
        <v>30</v>
      </c>
      <c r="AZ21" s="13">
        <f t="shared" ref="AZ21:AZ25" si="49">SUM(Q21:R21)</f>
        <v>25</v>
      </c>
      <c r="BA21" s="13">
        <f t="shared" ref="BA21:BA25" si="50">SUM(S21:T21)</f>
        <v>30</v>
      </c>
      <c r="BB21" s="7">
        <f t="shared" ref="BB21:BB25" si="51">SUM(U21:V21)</f>
        <v>20</v>
      </c>
      <c r="BC21" s="13">
        <f t="shared" ref="BC21:BC25" si="52">SUM(W21:X21)</f>
        <v>25</v>
      </c>
      <c r="BD21" s="13">
        <f t="shared" ref="BD21:BD25" si="53">SUM(Y21:Z21)</f>
        <v>25</v>
      </c>
      <c r="BE21" s="13">
        <f t="shared" ref="BE21:BE25" si="54">SUM(AA21:AB21)</f>
        <v>25</v>
      </c>
      <c r="BF21" s="13">
        <f t="shared" ref="BF21:BF25" si="55">SUM(AC21:AD21)</f>
        <v>25</v>
      </c>
      <c r="BG21" s="13">
        <f t="shared" ref="BG21:BG25" si="56">SUM(AE21:AF21)</f>
        <v>25</v>
      </c>
      <c r="BH21" s="13">
        <f t="shared" ref="BH21:BH25" si="57">SUM(AG21:AH21)</f>
        <v>25</v>
      </c>
      <c r="BI21" s="13">
        <f t="shared" si="28"/>
        <v>38.0119769453785</v>
      </c>
      <c r="BJ21" s="13">
        <f t="shared" si="21"/>
        <v>51.635309796451004</v>
      </c>
      <c r="BK21" s="13">
        <f t="shared" si="10"/>
        <v>45.389691266671491</v>
      </c>
      <c r="BL21" s="59">
        <f t="shared" si="23"/>
        <v>49.486017288442724</v>
      </c>
      <c r="BM21" s="59">
        <f t="shared" si="41"/>
        <v>50.326216634169803</v>
      </c>
      <c r="BN21" s="59">
        <f t="shared" si="22"/>
        <v>47.833012837911035</v>
      </c>
      <c r="BO21" s="59">
        <f t="shared" si="11"/>
        <v>51.264351785896331</v>
      </c>
      <c r="BQ21" s="10" t="s">
        <v>15</v>
      </c>
      <c r="BR21" s="13">
        <f t="shared" si="5"/>
        <v>55</v>
      </c>
      <c r="BS21" s="13">
        <f t="shared" si="5"/>
        <v>55</v>
      </c>
      <c r="BT21" s="13">
        <f t="shared" si="5"/>
        <v>55</v>
      </c>
      <c r="BU21" s="13">
        <f t="shared" si="5"/>
        <v>50</v>
      </c>
      <c r="BV21" s="13">
        <f t="shared" si="5"/>
        <v>50</v>
      </c>
      <c r="BW21" s="13">
        <f t="shared" si="5"/>
        <v>50</v>
      </c>
      <c r="BX21" s="13">
        <f t="shared" si="5"/>
        <v>89.647286741829504</v>
      </c>
      <c r="BY21" s="13">
        <f t="shared" si="5"/>
        <v>94.87570855511423</v>
      </c>
      <c r="BZ21" s="13">
        <f t="shared" si="5"/>
        <v>98.159229472080838</v>
      </c>
      <c r="CA21" s="13"/>
      <c r="CB21" s="13"/>
      <c r="CC21" s="212"/>
      <c r="CD21" s="208"/>
      <c r="CE21" s="27"/>
      <c r="CF21" s="439"/>
      <c r="CG21" s="439"/>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679"/>
      <c r="DR21" s="679"/>
      <c r="DS21" s="679"/>
      <c r="DT21" s="679"/>
      <c r="DU21" s="679"/>
      <c r="DV21" s="679"/>
      <c r="DW21" s="679"/>
      <c r="DX21" s="679"/>
      <c r="DY21" s="679"/>
      <c r="DZ21" s="679"/>
      <c r="EA21" s="679"/>
      <c r="EB21" s="679"/>
      <c r="EC21" s="679"/>
      <c r="ED21" s="679"/>
    </row>
    <row r="22" spans="2:134" x14ac:dyDescent="0.3">
      <c r="B22" s="10" t="s">
        <v>16</v>
      </c>
      <c r="C22" s="486">
        <v>110</v>
      </c>
      <c r="D22" s="486">
        <v>105</v>
      </c>
      <c r="E22" s="486">
        <v>75</v>
      </c>
      <c r="F22" s="486">
        <v>110</v>
      </c>
      <c r="G22" s="486">
        <v>115</v>
      </c>
      <c r="H22" s="486">
        <v>105</v>
      </c>
      <c r="I22" s="486">
        <v>125.17163796321746</v>
      </c>
      <c r="J22" s="486">
        <v>115.30800101994281</v>
      </c>
      <c r="K22" s="486">
        <v>120.65421571013731</v>
      </c>
      <c r="L22" s="486">
        <v>121.95219590890767</v>
      </c>
      <c r="M22" s="486">
        <v>129.17187040191592</v>
      </c>
      <c r="N22" s="208">
        <f t="shared" si="8"/>
        <v>1.0757852024737113E-2</v>
      </c>
      <c r="O22" s="208">
        <f t="shared" si="8"/>
        <v>5.9200856853787176E-2</v>
      </c>
      <c r="P22" s="198"/>
      <c r="Q22" s="13">
        <v>30</v>
      </c>
      <c r="R22" s="13">
        <v>20</v>
      </c>
      <c r="S22" s="13">
        <v>20</v>
      </c>
      <c r="T22" s="13">
        <v>20</v>
      </c>
      <c r="U22" s="13">
        <v>20</v>
      </c>
      <c r="V22" s="13">
        <v>15</v>
      </c>
      <c r="W22" s="13">
        <v>30</v>
      </c>
      <c r="X22" s="13">
        <v>25</v>
      </c>
      <c r="Y22" s="13">
        <v>35</v>
      </c>
      <c r="Z22" s="13">
        <v>25</v>
      </c>
      <c r="AA22" s="13">
        <v>35</v>
      </c>
      <c r="AB22" s="13">
        <v>25</v>
      </c>
      <c r="AC22" s="13">
        <v>35</v>
      </c>
      <c r="AD22" s="13">
        <v>25</v>
      </c>
      <c r="AE22" s="13">
        <v>30</v>
      </c>
      <c r="AF22" s="13">
        <v>25</v>
      </c>
      <c r="AG22" s="13">
        <v>30</v>
      </c>
      <c r="AH22" s="13">
        <v>25</v>
      </c>
      <c r="AI22" s="13">
        <v>31.292909490804366</v>
      </c>
      <c r="AJ22" s="13">
        <v>31.292909490804366</v>
      </c>
      <c r="AK22" s="13">
        <v>31.292909490804366</v>
      </c>
      <c r="AL22" s="13">
        <v>31.292909490804366</v>
      </c>
      <c r="AM22" s="13">
        <v>27.280755843578149</v>
      </c>
      <c r="AN22" s="13">
        <v>25.884541836809792</v>
      </c>
      <c r="AO22" s="13">
        <v>29.425377686457853</v>
      </c>
      <c r="AP22" s="13">
        <v>32.717325653097006</v>
      </c>
      <c r="AQ22" s="13">
        <v>31.240279154572129</v>
      </c>
      <c r="AR22" s="13">
        <v>31.240279154572129</v>
      </c>
      <c r="AS22" s="13">
        <v>30.659508030596761</v>
      </c>
      <c r="AT22" s="13">
        <v>27.514149370396289</v>
      </c>
      <c r="AU22" s="13">
        <v>31.996808922132171</v>
      </c>
      <c r="AV22" s="13">
        <v>31.24242894967955</v>
      </c>
      <c r="AW22" s="13">
        <v>30.14483807303607</v>
      </c>
      <c r="AX22" s="635"/>
      <c r="AY22" s="13">
        <f t="shared" si="48"/>
        <v>55</v>
      </c>
      <c r="AZ22" s="13">
        <f t="shared" si="49"/>
        <v>50</v>
      </c>
      <c r="BA22" s="13">
        <f t="shared" si="50"/>
        <v>40</v>
      </c>
      <c r="BB22" s="13">
        <f t="shared" si="51"/>
        <v>35</v>
      </c>
      <c r="BC22" s="13">
        <f t="shared" si="52"/>
        <v>55</v>
      </c>
      <c r="BD22" s="13">
        <f t="shared" si="53"/>
        <v>60</v>
      </c>
      <c r="BE22" s="13">
        <f t="shared" si="54"/>
        <v>60</v>
      </c>
      <c r="BF22" s="13">
        <f t="shared" si="55"/>
        <v>60</v>
      </c>
      <c r="BG22" s="13">
        <f t="shared" si="56"/>
        <v>55</v>
      </c>
      <c r="BH22" s="13">
        <f t="shared" si="57"/>
        <v>55</v>
      </c>
      <c r="BI22" s="13">
        <f t="shared" si="28"/>
        <v>62.585818981608732</v>
      </c>
      <c r="BJ22" s="13">
        <f t="shared" si="21"/>
        <v>62.585818981608732</v>
      </c>
      <c r="BK22" s="13">
        <f t="shared" si="10"/>
        <v>53.165297680387937</v>
      </c>
      <c r="BL22" s="59">
        <f t="shared" si="23"/>
        <v>62.142703339554856</v>
      </c>
      <c r="BM22" s="59">
        <f t="shared" si="41"/>
        <v>62.480558309144257</v>
      </c>
      <c r="BN22" s="59">
        <f t="shared" si="22"/>
        <v>58.173657400993051</v>
      </c>
      <c r="BO22" s="59">
        <f t="shared" si="11"/>
        <v>63.239237871811724</v>
      </c>
      <c r="BQ22" s="10" t="s">
        <v>16</v>
      </c>
      <c r="BR22" s="13">
        <f t="shared" ref="BR22:CC50" si="58">C22</f>
        <v>110</v>
      </c>
      <c r="BS22" s="13">
        <f t="shared" si="58"/>
        <v>105</v>
      </c>
      <c r="BT22" s="13">
        <f t="shared" si="58"/>
        <v>75</v>
      </c>
      <c r="BU22" s="13">
        <f t="shared" si="58"/>
        <v>110</v>
      </c>
      <c r="BV22" s="13">
        <f t="shared" si="58"/>
        <v>115</v>
      </c>
      <c r="BW22" s="13">
        <f t="shared" si="58"/>
        <v>105</v>
      </c>
      <c r="BX22" s="13">
        <f t="shared" si="58"/>
        <v>125.17163796321746</v>
      </c>
      <c r="BY22" s="13">
        <f t="shared" si="58"/>
        <v>115.30800101994281</v>
      </c>
      <c r="BZ22" s="13">
        <f t="shared" si="58"/>
        <v>120.65421571013731</v>
      </c>
      <c r="CA22" s="13"/>
      <c r="CB22" s="13"/>
      <c r="CC22" s="212"/>
      <c r="CD22" s="208"/>
      <c r="CE22" s="301"/>
      <c r="CF22" s="439"/>
      <c r="CG22" s="439"/>
      <c r="CH22" s="439"/>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679"/>
      <c r="DR22" s="679"/>
      <c r="DS22" s="679"/>
      <c r="DT22" s="679"/>
      <c r="DU22" s="679"/>
      <c r="DV22" s="679"/>
      <c r="DW22" s="679"/>
      <c r="DX22" s="679"/>
      <c r="DY22" s="679"/>
      <c r="DZ22" s="679"/>
      <c r="EA22" s="679"/>
      <c r="EB22" s="679"/>
      <c r="EC22" s="679"/>
      <c r="ED22" s="679"/>
    </row>
    <row r="23" spans="2:134" ht="11.2" customHeight="1" x14ac:dyDescent="0.3">
      <c r="B23" s="10" t="s">
        <v>17</v>
      </c>
      <c r="C23" s="486">
        <v>10</v>
      </c>
      <c r="D23" s="486">
        <v>10</v>
      </c>
      <c r="E23" s="486">
        <v>10</v>
      </c>
      <c r="F23" s="486">
        <v>15</v>
      </c>
      <c r="G23" s="486">
        <v>15</v>
      </c>
      <c r="H23" s="486">
        <v>15</v>
      </c>
      <c r="I23" s="486">
        <v>66.067551452618346</v>
      </c>
      <c r="J23" s="486">
        <v>61.809333170394638</v>
      </c>
      <c r="K23" s="486">
        <v>65.040762887223735</v>
      </c>
      <c r="L23" s="486">
        <v>65.524225403791945</v>
      </c>
      <c r="M23" s="486">
        <v>65.400214483625703</v>
      </c>
      <c r="N23" s="208">
        <f t="shared" si="8"/>
        <v>7.4332233372862433E-3</v>
      </c>
      <c r="O23" s="208">
        <f t="shared" si="8"/>
        <v>-1.892596507658495E-3</v>
      </c>
      <c r="P23" s="198"/>
      <c r="Q23" s="13">
        <v>0</v>
      </c>
      <c r="R23" s="13">
        <v>5</v>
      </c>
      <c r="S23" s="13">
        <v>0</v>
      </c>
      <c r="T23" s="13">
        <v>5</v>
      </c>
      <c r="U23" s="13">
        <v>0</v>
      </c>
      <c r="V23" s="13">
        <v>5</v>
      </c>
      <c r="W23" s="13">
        <v>5</v>
      </c>
      <c r="X23" s="13">
        <v>5</v>
      </c>
      <c r="Y23" s="13">
        <v>5</v>
      </c>
      <c r="Z23" s="13">
        <v>5</v>
      </c>
      <c r="AA23" s="13">
        <v>5</v>
      </c>
      <c r="AB23" s="13">
        <v>5</v>
      </c>
      <c r="AC23" s="13">
        <v>5</v>
      </c>
      <c r="AD23" s="13">
        <v>5</v>
      </c>
      <c r="AE23" s="13">
        <v>5</v>
      </c>
      <c r="AF23" s="13">
        <v>5</v>
      </c>
      <c r="AG23" s="13">
        <v>5</v>
      </c>
      <c r="AH23" s="13">
        <v>5</v>
      </c>
      <c r="AI23" s="13">
        <v>16.516887863154587</v>
      </c>
      <c r="AJ23" s="13">
        <v>16.516887863154587</v>
      </c>
      <c r="AK23" s="13">
        <v>16.516887863154587</v>
      </c>
      <c r="AL23" s="13">
        <v>16.516887863154587</v>
      </c>
      <c r="AM23" s="13">
        <v>15.704222605969578</v>
      </c>
      <c r="AN23" s="13">
        <v>14.696665352485903</v>
      </c>
      <c r="AO23" s="13">
        <v>15.637309211080924</v>
      </c>
      <c r="AP23" s="13">
        <v>15.771136000858231</v>
      </c>
      <c r="AQ23" s="13">
        <v>16.579932840678826</v>
      </c>
      <c r="AR23" s="13">
        <v>16.579932840678826</v>
      </c>
      <c r="AS23" s="13">
        <v>16.04103269648693</v>
      </c>
      <c r="AT23" s="13">
        <v>15.839864509379138</v>
      </c>
      <c r="AU23" s="13">
        <v>16.988565713189164</v>
      </c>
      <c r="AV23" s="13">
        <v>16.691169218482518</v>
      </c>
      <c r="AW23" s="13">
        <v>16.353336307579276</v>
      </c>
      <c r="AX23" s="635"/>
      <c r="AY23" s="13">
        <f t="shared" si="48"/>
        <v>5</v>
      </c>
      <c r="AZ23" s="13">
        <f t="shared" si="49"/>
        <v>5</v>
      </c>
      <c r="BA23" s="13">
        <f t="shared" si="50"/>
        <v>5</v>
      </c>
      <c r="BB23" s="13">
        <f t="shared" si="51"/>
        <v>5</v>
      </c>
      <c r="BC23" s="13">
        <f t="shared" si="52"/>
        <v>10</v>
      </c>
      <c r="BD23" s="13">
        <f t="shared" si="53"/>
        <v>10</v>
      </c>
      <c r="BE23" s="13">
        <f t="shared" si="54"/>
        <v>10</v>
      </c>
      <c r="BF23" s="13">
        <f t="shared" si="55"/>
        <v>10</v>
      </c>
      <c r="BG23" s="13">
        <f t="shared" si="56"/>
        <v>10</v>
      </c>
      <c r="BH23" s="13">
        <f t="shared" si="57"/>
        <v>10</v>
      </c>
      <c r="BI23" s="13">
        <f t="shared" si="28"/>
        <v>33.033775726309173</v>
      </c>
      <c r="BJ23" s="13">
        <f t="shared" si="21"/>
        <v>33.033775726309173</v>
      </c>
      <c r="BK23" s="13">
        <f t="shared" si="10"/>
        <v>30.400887958455481</v>
      </c>
      <c r="BL23" s="59">
        <f t="shared" si="23"/>
        <v>31.408445211939153</v>
      </c>
      <c r="BM23" s="59">
        <f t="shared" si="41"/>
        <v>33.159865681357651</v>
      </c>
      <c r="BN23" s="59">
        <f t="shared" si="22"/>
        <v>31.88089720586607</v>
      </c>
      <c r="BO23" s="59">
        <f t="shared" si="11"/>
        <v>33.679734931671682</v>
      </c>
      <c r="BQ23" s="10" t="s">
        <v>17</v>
      </c>
      <c r="BR23" s="13">
        <f t="shared" si="58"/>
        <v>10</v>
      </c>
      <c r="BS23" s="13">
        <f t="shared" si="58"/>
        <v>10</v>
      </c>
      <c r="BT23" s="13">
        <f t="shared" si="58"/>
        <v>10</v>
      </c>
      <c r="BU23" s="13">
        <f t="shared" si="58"/>
        <v>15</v>
      </c>
      <c r="BV23" s="13">
        <f t="shared" si="58"/>
        <v>15</v>
      </c>
      <c r="BW23" s="13">
        <f t="shared" si="58"/>
        <v>15</v>
      </c>
      <c r="BX23" s="13">
        <f t="shared" si="58"/>
        <v>66.067551452618346</v>
      </c>
      <c r="BY23" s="13">
        <f t="shared" si="58"/>
        <v>61.809333170394638</v>
      </c>
      <c r="BZ23" s="13">
        <f t="shared" si="58"/>
        <v>65.040762887223735</v>
      </c>
      <c r="CA23" s="13"/>
      <c r="CB23" s="13"/>
      <c r="CC23" s="212"/>
      <c r="CD23" s="208"/>
      <c r="CE23" s="301"/>
      <c r="CF23" s="439"/>
      <c r="CG23" s="439"/>
      <c r="CH23" s="439"/>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679"/>
      <c r="DR23" s="679"/>
      <c r="DS23" s="679"/>
      <c r="DT23" s="679"/>
      <c r="DU23" s="679"/>
      <c r="DV23" s="679"/>
      <c r="DW23" s="679"/>
      <c r="DX23" s="679"/>
      <c r="DY23" s="679"/>
      <c r="DZ23" s="679"/>
      <c r="EA23" s="679"/>
      <c r="EB23" s="679"/>
      <c r="EC23" s="679"/>
      <c r="ED23" s="679"/>
    </row>
    <row r="24" spans="2:134" x14ac:dyDescent="0.3">
      <c r="B24" s="10" t="s">
        <v>18</v>
      </c>
      <c r="C24" s="486">
        <v>195</v>
      </c>
      <c r="D24" s="486">
        <v>215</v>
      </c>
      <c r="E24" s="486">
        <v>230</v>
      </c>
      <c r="F24" s="486">
        <v>225</v>
      </c>
      <c r="G24" s="486">
        <v>220</v>
      </c>
      <c r="H24" s="486">
        <v>215</v>
      </c>
      <c r="I24" s="486">
        <v>206.58656625656769</v>
      </c>
      <c r="J24" s="486">
        <v>254.078359695377</v>
      </c>
      <c r="K24" s="486">
        <v>217.66421952695632</v>
      </c>
      <c r="L24" s="486">
        <v>171.83141588595939</v>
      </c>
      <c r="M24" s="486">
        <v>182.76659178596464</v>
      </c>
      <c r="N24" s="208">
        <f t="shared" si="8"/>
        <v>-0.21056654943382103</v>
      </c>
      <c r="O24" s="208">
        <f t="shared" si="8"/>
        <v>6.3638979191457556E-2</v>
      </c>
      <c r="P24" s="198"/>
      <c r="Q24" s="13">
        <v>60</v>
      </c>
      <c r="R24" s="13">
        <v>50</v>
      </c>
      <c r="S24" s="13">
        <v>65</v>
      </c>
      <c r="T24" s="13">
        <v>55</v>
      </c>
      <c r="U24" s="13">
        <v>60</v>
      </c>
      <c r="V24" s="13">
        <v>50</v>
      </c>
      <c r="W24" s="13">
        <v>50</v>
      </c>
      <c r="X24" s="13">
        <v>55</v>
      </c>
      <c r="Y24" s="13">
        <v>70</v>
      </c>
      <c r="Z24" s="13">
        <v>50</v>
      </c>
      <c r="AA24" s="13">
        <v>55</v>
      </c>
      <c r="AB24" s="13">
        <v>50</v>
      </c>
      <c r="AC24" s="13">
        <v>60</v>
      </c>
      <c r="AD24" s="13">
        <v>50</v>
      </c>
      <c r="AE24" s="13">
        <v>50</v>
      </c>
      <c r="AF24" s="13">
        <v>50</v>
      </c>
      <c r="AG24" s="13">
        <v>60</v>
      </c>
      <c r="AH24" s="13">
        <v>50</v>
      </c>
      <c r="AI24" s="13">
        <v>31.484709091376271</v>
      </c>
      <c r="AJ24" s="13">
        <v>78.926315341476737</v>
      </c>
      <c r="AK24" s="13">
        <v>38.731481962596554</v>
      </c>
      <c r="AL24" s="13">
        <v>57.444059861118156</v>
      </c>
      <c r="AM24" s="13">
        <v>112.72658293925463</v>
      </c>
      <c r="AN24" s="13">
        <v>26.335993222508403</v>
      </c>
      <c r="AO24" s="13">
        <v>26.567063289335444</v>
      </c>
      <c r="AP24" s="13">
        <v>88.448720244278519</v>
      </c>
      <c r="AQ24" s="13">
        <v>7.3365247979768249</v>
      </c>
      <c r="AR24" s="13">
        <v>80.963962224632994</v>
      </c>
      <c r="AS24" s="13">
        <v>51.386129504269043</v>
      </c>
      <c r="AT24" s="13">
        <v>77.977603000077465</v>
      </c>
      <c r="AU24" s="13">
        <v>7.9192968243335251</v>
      </c>
      <c r="AV24" s="13">
        <v>49.744146785888326</v>
      </c>
      <c r="AW24" s="13">
        <v>57.083986137868763</v>
      </c>
      <c r="AX24" s="635"/>
      <c r="AY24" s="13">
        <f t="shared" si="48"/>
        <v>105</v>
      </c>
      <c r="AZ24" s="13">
        <f t="shared" si="49"/>
        <v>110</v>
      </c>
      <c r="BA24" s="13">
        <f t="shared" si="50"/>
        <v>120</v>
      </c>
      <c r="BB24" s="13">
        <f t="shared" si="51"/>
        <v>110</v>
      </c>
      <c r="BC24" s="13">
        <f t="shared" si="52"/>
        <v>105</v>
      </c>
      <c r="BD24" s="13">
        <f t="shared" si="53"/>
        <v>120</v>
      </c>
      <c r="BE24" s="13">
        <f t="shared" si="54"/>
        <v>105</v>
      </c>
      <c r="BF24" s="13">
        <f t="shared" si="55"/>
        <v>110</v>
      </c>
      <c r="BG24" s="13">
        <f t="shared" si="56"/>
        <v>100</v>
      </c>
      <c r="BH24" s="13">
        <f t="shared" si="57"/>
        <v>110</v>
      </c>
      <c r="BI24" s="13">
        <f t="shared" si="28"/>
        <v>110.41102443285301</v>
      </c>
      <c r="BJ24" s="13">
        <f t="shared" si="21"/>
        <v>96.17554182371471</v>
      </c>
      <c r="BK24" s="13">
        <f t="shared" si="10"/>
        <v>139.06257616176302</v>
      </c>
      <c r="BL24" s="59">
        <f t="shared" si="23"/>
        <v>115.01578353361396</v>
      </c>
      <c r="BM24" s="59">
        <f t="shared" si="41"/>
        <v>88.300487022609815</v>
      </c>
      <c r="BN24" s="59">
        <f t="shared" si="22"/>
        <v>129.3637325043465</v>
      </c>
      <c r="BO24" s="59">
        <f t="shared" si="11"/>
        <v>57.663443610221847</v>
      </c>
      <c r="BQ24" s="10" t="s">
        <v>18</v>
      </c>
      <c r="BR24" s="13">
        <f t="shared" si="58"/>
        <v>195</v>
      </c>
      <c r="BS24" s="13">
        <f t="shared" si="58"/>
        <v>215</v>
      </c>
      <c r="BT24" s="13">
        <f t="shared" si="58"/>
        <v>230</v>
      </c>
      <c r="BU24" s="13">
        <f t="shared" si="58"/>
        <v>225</v>
      </c>
      <c r="BV24" s="13">
        <f t="shared" si="58"/>
        <v>220</v>
      </c>
      <c r="BW24" s="13">
        <f t="shared" si="58"/>
        <v>215</v>
      </c>
      <c r="BX24" s="13">
        <f t="shared" si="58"/>
        <v>206.58656625656769</v>
      </c>
      <c r="BY24" s="13">
        <f t="shared" si="58"/>
        <v>254.078359695377</v>
      </c>
      <c r="BZ24" s="13">
        <f t="shared" si="58"/>
        <v>217.66421952695632</v>
      </c>
      <c r="CA24" s="13"/>
      <c r="CB24" s="13"/>
      <c r="CC24" s="212"/>
      <c r="CD24" s="208"/>
      <c r="CE24" s="27"/>
      <c r="CF24" s="439"/>
      <c r="CG24" s="439"/>
      <c r="CH24" s="439"/>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679"/>
      <c r="DR24" s="679"/>
      <c r="DS24" s="679"/>
      <c r="DT24" s="679"/>
      <c r="DU24" s="679"/>
      <c r="DV24" s="679"/>
      <c r="DW24" s="679"/>
      <c r="DX24" s="679"/>
      <c r="DY24" s="679"/>
      <c r="DZ24" s="679"/>
      <c r="EA24" s="679"/>
      <c r="EB24" s="679"/>
      <c r="EC24" s="679"/>
      <c r="ED24" s="679"/>
    </row>
    <row r="25" spans="2:134" x14ac:dyDescent="0.3">
      <c r="B25" s="52" t="s">
        <v>19</v>
      </c>
      <c r="C25" s="664">
        <v>165</v>
      </c>
      <c r="D25" s="664">
        <v>155</v>
      </c>
      <c r="E25" s="664">
        <v>145</v>
      </c>
      <c r="F25" s="664">
        <v>160</v>
      </c>
      <c r="G25" s="664">
        <v>170</v>
      </c>
      <c r="H25" s="664">
        <v>180</v>
      </c>
      <c r="I25" s="664">
        <v>191.52512242241806</v>
      </c>
      <c r="J25" s="664">
        <v>166.98296928663001</v>
      </c>
      <c r="K25" s="664">
        <v>156.62907877084069</v>
      </c>
      <c r="L25" s="664">
        <v>161.4614281894377</v>
      </c>
      <c r="M25" s="664">
        <v>170.13322383913817</v>
      </c>
      <c r="N25" s="217">
        <f t="shared" si="8"/>
        <v>3.0852185663857945E-2</v>
      </c>
      <c r="O25" s="217">
        <f t="shared" si="8"/>
        <v>5.3708156473917246E-2</v>
      </c>
      <c r="P25" s="198"/>
      <c r="Q25" s="54">
        <v>40</v>
      </c>
      <c r="R25" s="54">
        <v>40</v>
      </c>
      <c r="S25" s="54">
        <v>35</v>
      </c>
      <c r="T25" s="54">
        <v>35</v>
      </c>
      <c r="U25" s="54">
        <v>35</v>
      </c>
      <c r="V25" s="54">
        <v>35</v>
      </c>
      <c r="W25" s="54">
        <v>40</v>
      </c>
      <c r="X25" s="54">
        <v>40</v>
      </c>
      <c r="Y25" s="54">
        <v>40</v>
      </c>
      <c r="Z25" s="54">
        <v>40</v>
      </c>
      <c r="AA25" s="54">
        <v>40</v>
      </c>
      <c r="AB25" s="54">
        <v>45</v>
      </c>
      <c r="AC25" s="54">
        <v>45</v>
      </c>
      <c r="AD25" s="54">
        <v>45</v>
      </c>
      <c r="AE25" s="54">
        <v>45</v>
      </c>
      <c r="AF25" s="54">
        <v>45</v>
      </c>
      <c r="AG25" s="54">
        <v>45</v>
      </c>
      <c r="AH25" s="54">
        <v>50</v>
      </c>
      <c r="AI25" s="54">
        <v>46.260884187195018</v>
      </c>
      <c r="AJ25" s="54">
        <v>46.260884187195018</v>
      </c>
      <c r="AK25" s="54">
        <v>46.260884187195018</v>
      </c>
      <c r="AL25" s="54">
        <v>52.742469860833026</v>
      </c>
      <c r="AM25" s="54">
        <v>38.58338633593803</v>
      </c>
      <c r="AN25" s="54">
        <v>33.756295182516823</v>
      </c>
      <c r="AO25" s="54">
        <v>44.354208086904805</v>
      </c>
      <c r="AP25" s="54">
        <v>50.289079681270373</v>
      </c>
      <c r="AQ25" s="54">
        <v>39.120254433692729</v>
      </c>
      <c r="AR25" s="54">
        <v>39.120254433692729</v>
      </c>
      <c r="AS25" s="54">
        <v>38.366496185112545</v>
      </c>
      <c r="AT25" s="54">
        <v>40.02207371834271</v>
      </c>
      <c r="AU25" s="54">
        <v>43.870321182700096</v>
      </c>
      <c r="AV25" s="54">
        <v>43.492208023694758</v>
      </c>
      <c r="AW25" s="54">
        <v>39.08172765834135</v>
      </c>
      <c r="AX25" s="635"/>
      <c r="AY25" s="54">
        <f t="shared" si="48"/>
        <v>75</v>
      </c>
      <c r="AZ25" s="54">
        <f t="shared" si="49"/>
        <v>80</v>
      </c>
      <c r="BA25" s="54">
        <f t="shared" si="50"/>
        <v>70</v>
      </c>
      <c r="BB25" s="54">
        <f t="shared" si="51"/>
        <v>70</v>
      </c>
      <c r="BC25" s="54">
        <f t="shared" si="52"/>
        <v>80</v>
      </c>
      <c r="BD25" s="54">
        <f t="shared" si="53"/>
        <v>80</v>
      </c>
      <c r="BE25" s="54">
        <f t="shared" si="54"/>
        <v>85</v>
      </c>
      <c r="BF25" s="54">
        <f t="shared" si="55"/>
        <v>90</v>
      </c>
      <c r="BG25" s="54">
        <f t="shared" si="56"/>
        <v>90</v>
      </c>
      <c r="BH25" s="54">
        <f t="shared" si="57"/>
        <v>95</v>
      </c>
      <c r="BI25" s="54">
        <f t="shared" si="28"/>
        <v>92.521768374390035</v>
      </c>
      <c r="BJ25" s="54">
        <f t="shared" si="21"/>
        <v>99.003354048028044</v>
      </c>
      <c r="BK25" s="54">
        <f t="shared" si="10"/>
        <v>72.339681518454853</v>
      </c>
      <c r="BL25" s="516">
        <f t="shared" si="23"/>
        <v>94.643287768175185</v>
      </c>
      <c r="BM25" s="620">
        <f t="shared" si="41"/>
        <v>78.240508867385458</v>
      </c>
      <c r="BN25" s="620">
        <f t="shared" si="22"/>
        <v>78.388569903455249</v>
      </c>
      <c r="BO25" s="620">
        <f t="shared" si="11"/>
        <v>87.362529206394854</v>
      </c>
      <c r="BQ25" s="52" t="s">
        <v>19</v>
      </c>
      <c r="BR25" s="54">
        <f t="shared" si="58"/>
        <v>165</v>
      </c>
      <c r="BS25" s="54">
        <f t="shared" si="58"/>
        <v>155</v>
      </c>
      <c r="BT25" s="54">
        <f t="shared" si="58"/>
        <v>145</v>
      </c>
      <c r="BU25" s="54">
        <f t="shared" si="58"/>
        <v>160</v>
      </c>
      <c r="BV25" s="54">
        <f t="shared" si="58"/>
        <v>170</v>
      </c>
      <c r="BW25" s="54">
        <f t="shared" si="58"/>
        <v>180</v>
      </c>
      <c r="BX25" s="54">
        <f t="shared" si="58"/>
        <v>191.52512242241806</v>
      </c>
      <c r="BY25" s="54">
        <f t="shared" si="58"/>
        <v>166.98296928663001</v>
      </c>
      <c r="BZ25" s="54">
        <f t="shared" si="58"/>
        <v>156.62907877084069</v>
      </c>
      <c r="CA25" s="54"/>
      <c r="CB25" s="54"/>
      <c r="CC25" s="216"/>
      <c r="CD25" s="217"/>
      <c r="CE25" s="27"/>
      <c r="CF25" s="447"/>
      <c r="CG25" s="44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row>
    <row r="26" spans="2:134" x14ac:dyDescent="0.3">
      <c r="B26" s="20" t="s">
        <v>13</v>
      </c>
      <c r="C26" s="685">
        <v>50</v>
      </c>
      <c r="D26" s="685">
        <v>60</v>
      </c>
      <c r="E26" s="685">
        <v>205</v>
      </c>
      <c r="F26" s="685">
        <v>220</v>
      </c>
      <c r="G26" s="685">
        <v>100</v>
      </c>
      <c r="H26" s="685">
        <v>235</v>
      </c>
      <c r="I26" s="495">
        <f t="shared" ref="I26:M26" si="59">SUM(I27:I31)</f>
        <v>218.82799632930983</v>
      </c>
      <c r="J26" s="495">
        <f t="shared" si="59"/>
        <v>108.88601227321639</v>
      </c>
      <c r="K26" s="495">
        <f t="shared" si="59"/>
        <v>171.8321596704973</v>
      </c>
      <c r="L26" s="495">
        <f t="shared" si="59"/>
        <v>200.29841708117169</v>
      </c>
      <c r="M26" s="495">
        <f t="shared" si="59"/>
        <v>179.80952314959001</v>
      </c>
      <c r="N26" s="210">
        <f t="shared" si="8"/>
        <v>0.16566315330762782</v>
      </c>
      <c r="O26" s="210">
        <f t="shared" si="8"/>
        <v>-0.10229184149407677</v>
      </c>
      <c r="P26" s="198"/>
      <c r="Q26" s="50">
        <v>15</v>
      </c>
      <c r="R26" s="50">
        <v>15</v>
      </c>
      <c r="S26" s="50">
        <v>55</v>
      </c>
      <c r="T26" s="50">
        <v>50</v>
      </c>
      <c r="U26" s="50">
        <v>50</v>
      </c>
      <c r="V26" s="50">
        <v>50</v>
      </c>
      <c r="W26" s="50">
        <v>55</v>
      </c>
      <c r="X26" s="50">
        <v>60</v>
      </c>
      <c r="Y26" s="50">
        <v>55</v>
      </c>
      <c r="Z26" s="50">
        <v>55</v>
      </c>
      <c r="AA26" s="50">
        <v>35</v>
      </c>
      <c r="AB26" s="50">
        <v>15</v>
      </c>
      <c r="AC26" s="50">
        <v>25</v>
      </c>
      <c r="AD26" s="50">
        <v>25</v>
      </c>
      <c r="AE26" s="50">
        <v>55</v>
      </c>
      <c r="AF26" s="50">
        <v>55</v>
      </c>
      <c r="AG26" s="50">
        <v>55</v>
      </c>
      <c r="AH26" s="50">
        <v>55</v>
      </c>
      <c r="AI26" s="50">
        <f t="shared" ref="AI26:AQ26" si="60">SUM(AI27:AI31)</f>
        <v>54.706999082327457</v>
      </c>
      <c r="AJ26" s="50">
        <f t="shared" si="60"/>
        <v>54.706999082327457</v>
      </c>
      <c r="AK26" s="50">
        <f t="shared" si="60"/>
        <v>54.706999082327457</v>
      </c>
      <c r="AL26" s="50">
        <f t="shared" si="60"/>
        <v>54.706999082327457</v>
      </c>
      <c r="AM26" s="50">
        <f t="shared" si="60"/>
        <v>33.175852077934877</v>
      </c>
      <c r="AN26" s="50">
        <f t="shared" si="60"/>
        <v>18.290451516342788</v>
      </c>
      <c r="AO26" s="50">
        <f t="shared" si="60"/>
        <v>21.426618642480928</v>
      </c>
      <c r="AP26" s="50">
        <f t="shared" si="60"/>
        <v>35.993090036457801</v>
      </c>
      <c r="AQ26" s="50">
        <f t="shared" si="60"/>
        <v>36.600546359899766</v>
      </c>
      <c r="AR26" s="50">
        <f>SUM(AR27:AR31)</f>
        <v>39.166528297240305</v>
      </c>
      <c r="AS26" s="50">
        <f>SUM(AS27:AS31)</f>
        <v>39.166528297240305</v>
      </c>
      <c r="AT26" s="50">
        <f>SUM(AT27:AT31)</f>
        <v>56.898556716116914</v>
      </c>
      <c r="AU26" s="50">
        <f t="shared" ref="AU26:AW26" si="61">SUM(AU27:AU31)</f>
        <v>46.081070321523356</v>
      </c>
      <c r="AV26" s="50">
        <f t="shared" si="61"/>
        <v>50.006025908514786</v>
      </c>
      <c r="AW26" s="50">
        <f t="shared" si="61"/>
        <v>50.592045479889542</v>
      </c>
      <c r="AX26" s="635"/>
      <c r="AY26" s="50">
        <f t="shared" ref="AY26:BA26" si="62">SUM(AY27:AY31)</f>
        <v>30</v>
      </c>
      <c r="AZ26" s="50">
        <f t="shared" si="62"/>
        <v>30</v>
      </c>
      <c r="BA26" s="50">
        <f t="shared" si="62"/>
        <v>105</v>
      </c>
      <c r="BB26" s="50">
        <f>SUM(BB27:BB31)</f>
        <v>100</v>
      </c>
      <c r="BC26" s="50">
        <f>SUM(BC27:BC31)</f>
        <v>115</v>
      </c>
      <c r="BD26" s="50">
        <f t="shared" ref="BD26:BG26" si="63">SUM(BD27:BD31)</f>
        <v>110</v>
      </c>
      <c r="BE26" s="50">
        <f t="shared" si="63"/>
        <v>50</v>
      </c>
      <c r="BF26" s="50">
        <f t="shared" si="63"/>
        <v>50</v>
      </c>
      <c r="BG26" s="50">
        <f t="shared" si="63"/>
        <v>110</v>
      </c>
      <c r="BH26" s="50">
        <f>SUM(BH27:BH31)</f>
        <v>110</v>
      </c>
      <c r="BI26" s="50">
        <f t="shared" si="28"/>
        <v>109.41399816465491</v>
      </c>
      <c r="BJ26" s="50">
        <f t="shared" si="21"/>
        <v>109.41399816465491</v>
      </c>
      <c r="BK26" s="50">
        <f t="shared" si="10"/>
        <v>51.466303594277662</v>
      </c>
      <c r="BL26" s="50">
        <f t="shared" si="23"/>
        <v>57.419708678938733</v>
      </c>
      <c r="BM26" s="50">
        <f t="shared" si="41"/>
        <v>75.767074657140071</v>
      </c>
      <c r="BN26" s="50">
        <f t="shared" si="22"/>
        <v>96.065085013357219</v>
      </c>
      <c r="BO26" s="50">
        <f t="shared" si="11"/>
        <v>96.087096230038142</v>
      </c>
      <c r="BQ26" s="20" t="s">
        <v>13</v>
      </c>
      <c r="BR26" s="50">
        <f t="shared" si="58"/>
        <v>50</v>
      </c>
      <c r="BS26" s="50">
        <f t="shared" si="58"/>
        <v>60</v>
      </c>
      <c r="BT26" s="50">
        <f t="shared" si="58"/>
        <v>205</v>
      </c>
      <c r="BU26" s="50">
        <f t="shared" si="58"/>
        <v>220</v>
      </c>
      <c r="BV26" s="50">
        <f t="shared" si="58"/>
        <v>100</v>
      </c>
      <c r="BW26" s="50">
        <f t="shared" si="58"/>
        <v>235</v>
      </c>
      <c r="BX26" s="50">
        <f t="shared" si="58"/>
        <v>218.82799632930983</v>
      </c>
      <c r="BY26" s="50">
        <f t="shared" si="58"/>
        <v>108.88601227321639</v>
      </c>
      <c r="BZ26" s="50">
        <f t="shared" si="58"/>
        <v>171.8321596704973</v>
      </c>
      <c r="CA26" s="50">
        <f t="shared" si="58"/>
        <v>200.29841708117169</v>
      </c>
      <c r="CB26" s="50">
        <f t="shared" si="58"/>
        <v>179.80952314959001</v>
      </c>
      <c r="CC26" s="210">
        <f t="shared" si="58"/>
        <v>0.16566315330762782</v>
      </c>
      <c r="CD26" s="210">
        <f>O26</f>
        <v>-0.10229184149407677</v>
      </c>
      <c r="CE26" s="198"/>
      <c r="CF26" s="444">
        <f t="shared" ref="CF26:DL26" si="64">Q26</f>
        <v>15</v>
      </c>
      <c r="CG26" s="444">
        <f t="shared" si="64"/>
        <v>15</v>
      </c>
      <c r="CH26" s="444">
        <f t="shared" si="64"/>
        <v>55</v>
      </c>
      <c r="CI26" s="444">
        <f t="shared" si="64"/>
        <v>50</v>
      </c>
      <c r="CJ26" s="444">
        <f t="shared" si="64"/>
        <v>50</v>
      </c>
      <c r="CK26" s="444">
        <f t="shared" si="64"/>
        <v>50</v>
      </c>
      <c r="CL26" s="444">
        <f t="shared" si="64"/>
        <v>55</v>
      </c>
      <c r="CM26" s="444">
        <f t="shared" si="64"/>
        <v>60</v>
      </c>
      <c r="CN26" s="444">
        <f t="shared" si="64"/>
        <v>55</v>
      </c>
      <c r="CO26" s="444">
        <f t="shared" si="64"/>
        <v>55</v>
      </c>
      <c r="CP26" s="444">
        <f t="shared" si="64"/>
        <v>35</v>
      </c>
      <c r="CQ26" s="444">
        <f t="shared" si="64"/>
        <v>15</v>
      </c>
      <c r="CR26" s="444">
        <f t="shared" si="64"/>
        <v>25</v>
      </c>
      <c r="CS26" s="444">
        <f t="shared" si="64"/>
        <v>25</v>
      </c>
      <c r="CT26" s="444">
        <f t="shared" si="64"/>
        <v>55</v>
      </c>
      <c r="CU26" s="444">
        <f t="shared" si="64"/>
        <v>55</v>
      </c>
      <c r="CV26" s="444">
        <f t="shared" si="64"/>
        <v>55</v>
      </c>
      <c r="CW26" s="444">
        <f t="shared" si="64"/>
        <v>55</v>
      </c>
      <c r="CX26" s="444">
        <f t="shared" si="64"/>
        <v>54.706999082327457</v>
      </c>
      <c r="CY26" s="444">
        <f t="shared" si="64"/>
        <v>54.706999082327457</v>
      </c>
      <c r="CZ26" s="444">
        <f t="shared" si="64"/>
        <v>54.706999082327457</v>
      </c>
      <c r="DA26" s="444">
        <f t="shared" si="64"/>
        <v>54.706999082327457</v>
      </c>
      <c r="DB26" s="444">
        <f t="shared" si="64"/>
        <v>33.175852077934877</v>
      </c>
      <c r="DC26" s="444">
        <f t="shared" si="64"/>
        <v>18.290451516342788</v>
      </c>
      <c r="DD26" s="444">
        <f t="shared" si="64"/>
        <v>21.426618642480928</v>
      </c>
      <c r="DE26" s="444">
        <f t="shared" si="64"/>
        <v>35.993090036457801</v>
      </c>
      <c r="DF26" s="444">
        <f t="shared" si="64"/>
        <v>36.600546359899766</v>
      </c>
      <c r="DG26" s="444">
        <f t="shared" si="64"/>
        <v>39.166528297240305</v>
      </c>
      <c r="DH26" s="444">
        <f t="shared" si="64"/>
        <v>39.166528297240305</v>
      </c>
      <c r="DI26" s="444">
        <f t="shared" si="64"/>
        <v>56.898556716116914</v>
      </c>
      <c r="DJ26" s="444">
        <f t="shared" si="64"/>
        <v>46.081070321523356</v>
      </c>
      <c r="DK26" s="444">
        <f t="shared" si="64"/>
        <v>50.006025908514786</v>
      </c>
      <c r="DL26" s="444">
        <f t="shared" si="64"/>
        <v>50.592045479889542</v>
      </c>
      <c r="DM26" s="444"/>
      <c r="DN26" s="444">
        <f t="shared" ref="DN26:ED26" si="65">AY26</f>
        <v>30</v>
      </c>
      <c r="DO26" s="444">
        <f t="shared" si="65"/>
        <v>30</v>
      </c>
      <c r="DP26" s="444">
        <f t="shared" si="65"/>
        <v>105</v>
      </c>
      <c r="DQ26" s="444">
        <f t="shared" si="65"/>
        <v>100</v>
      </c>
      <c r="DR26" s="444">
        <f t="shared" si="65"/>
        <v>115</v>
      </c>
      <c r="DS26" s="444">
        <f t="shared" si="65"/>
        <v>110</v>
      </c>
      <c r="DT26" s="444">
        <f t="shared" si="65"/>
        <v>50</v>
      </c>
      <c r="DU26" s="444">
        <f t="shared" si="65"/>
        <v>50</v>
      </c>
      <c r="DV26" s="444">
        <f t="shared" si="65"/>
        <v>110</v>
      </c>
      <c r="DW26" s="444">
        <f t="shared" si="65"/>
        <v>110</v>
      </c>
      <c r="DX26" s="444">
        <f t="shared" si="65"/>
        <v>109.41399816465491</v>
      </c>
      <c r="DY26" s="444">
        <f t="shared" si="65"/>
        <v>109.41399816465491</v>
      </c>
      <c r="DZ26" s="444">
        <f t="shared" si="65"/>
        <v>51.466303594277662</v>
      </c>
      <c r="EA26" s="444">
        <f t="shared" si="65"/>
        <v>57.419708678938733</v>
      </c>
      <c r="EB26" s="444">
        <f t="shared" si="65"/>
        <v>75.767074657140071</v>
      </c>
      <c r="EC26" s="444">
        <f t="shared" si="65"/>
        <v>96.065085013357219</v>
      </c>
      <c r="ED26" s="444">
        <f t="shared" si="65"/>
        <v>96.087096230038142</v>
      </c>
    </row>
    <row r="27" spans="2:134" x14ac:dyDescent="0.3">
      <c r="B27" s="10" t="s">
        <v>15</v>
      </c>
      <c r="C27" s="686">
        <v>40</v>
      </c>
      <c r="D27" s="686">
        <v>25</v>
      </c>
      <c r="E27" s="686">
        <v>-25</v>
      </c>
      <c r="F27" s="686">
        <v>90</v>
      </c>
      <c r="G27" s="686">
        <v>55</v>
      </c>
      <c r="H27" s="686">
        <v>55</v>
      </c>
      <c r="I27" s="468">
        <v>29.756842744181988</v>
      </c>
      <c r="J27" s="468">
        <v>5.2641984839475882</v>
      </c>
      <c r="K27" s="468">
        <v>32.304510687106848</v>
      </c>
      <c r="L27" s="468">
        <v>47.935322573610847</v>
      </c>
      <c r="M27" s="468">
        <v>55.410760395677393</v>
      </c>
      <c r="N27" s="208">
        <f t="shared" si="8"/>
        <v>0.48385849387721747</v>
      </c>
      <c r="O27" s="208">
        <f t="shared" si="8"/>
        <v>0.15594842009432708</v>
      </c>
      <c r="P27" s="198"/>
      <c r="Q27" s="13">
        <v>5</v>
      </c>
      <c r="R27" s="13">
        <v>5</v>
      </c>
      <c r="S27" s="13">
        <v>-5</v>
      </c>
      <c r="T27" s="13">
        <v>-5</v>
      </c>
      <c r="U27" s="13">
        <v>-5</v>
      </c>
      <c r="V27" s="13">
        <v>-5</v>
      </c>
      <c r="W27" s="13">
        <v>20</v>
      </c>
      <c r="X27" s="13">
        <v>25</v>
      </c>
      <c r="Y27" s="13">
        <v>20</v>
      </c>
      <c r="Z27" s="13">
        <v>20</v>
      </c>
      <c r="AA27" s="13">
        <v>15</v>
      </c>
      <c r="AB27" s="13">
        <v>15</v>
      </c>
      <c r="AC27" s="13">
        <v>15</v>
      </c>
      <c r="AD27" s="13">
        <v>15</v>
      </c>
      <c r="AE27" s="13">
        <v>15</v>
      </c>
      <c r="AF27" s="13">
        <v>15</v>
      </c>
      <c r="AG27" s="13">
        <v>15</v>
      </c>
      <c r="AH27" s="13">
        <v>15</v>
      </c>
      <c r="AI27" s="13">
        <v>7.439210686045497</v>
      </c>
      <c r="AJ27" s="13">
        <v>7.439210686045497</v>
      </c>
      <c r="AK27" s="13">
        <v>7.439210686045497</v>
      </c>
      <c r="AL27" s="13">
        <v>7.439210686045497</v>
      </c>
      <c r="AM27" s="13">
        <v>5.2006084286150331</v>
      </c>
      <c r="AN27" s="13">
        <v>0.45383775642796298</v>
      </c>
      <c r="AO27" s="13">
        <v>-0.42573075300794727</v>
      </c>
      <c r="AP27" s="13">
        <v>3.548305191253931E-2</v>
      </c>
      <c r="AQ27" s="13">
        <v>7.1069923511635062</v>
      </c>
      <c r="AR27" s="13">
        <v>8.399172778647781</v>
      </c>
      <c r="AS27" s="13">
        <v>8.399172778647781</v>
      </c>
      <c r="AT27" s="13">
        <v>8.399172778647781</v>
      </c>
      <c r="AU27" s="13">
        <v>11.025124191930495</v>
      </c>
      <c r="AV27" s="13">
        <v>11.983830643402712</v>
      </c>
      <c r="AW27" s="13">
        <v>11.983830643402712</v>
      </c>
      <c r="AX27" s="635"/>
      <c r="AY27" s="13">
        <f t="shared" ref="AY27:AY31" si="66">D27-AZ27</f>
        <v>15</v>
      </c>
      <c r="AZ27" s="13">
        <f t="shared" ref="AZ27:AZ31" si="67">SUM(Q27:R27)</f>
        <v>10</v>
      </c>
      <c r="BA27" s="13">
        <f t="shared" ref="BA27:BA31" si="68">SUM(S27:T27)</f>
        <v>-10</v>
      </c>
      <c r="BB27" s="7">
        <f t="shared" ref="BB27:BB31" si="69">SUM(U27:V27)</f>
        <v>-10</v>
      </c>
      <c r="BC27" s="13">
        <f t="shared" ref="BC27:BC31" si="70">SUM(W27:X27)</f>
        <v>45</v>
      </c>
      <c r="BD27" s="13">
        <f t="shared" ref="BD27:BD31" si="71">SUM(Y27:Z27)</f>
        <v>40</v>
      </c>
      <c r="BE27" s="13">
        <f t="shared" ref="BE27:BE31" si="72">SUM(AA27:AB27)</f>
        <v>30</v>
      </c>
      <c r="BF27" s="13">
        <f t="shared" ref="BF27:BF31" si="73">SUM(AC27:AD27)</f>
        <v>30</v>
      </c>
      <c r="BG27" s="13">
        <f t="shared" ref="BG27:BG31" si="74">SUM(AE27:AF27)</f>
        <v>30</v>
      </c>
      <c r="BH27" s="13">
        <f t="shared" ref="BH27:BH31" si="75">SUM(AG27:AH27)</f>
        <v>30</v>
      </c>
      <c r="BI27" s="13">
        <f t="shared" si="28"/>
        <v>14.878421372090994</v>
      </c>
      <c r="BJ27" s="13">
        <f>AK27+AL27</f>
        <v>14.878421372090994</v>
      </c>
      <c r="BK27" s="13">
        <f>AM27+AN27</f>
        <v>5.6544461850429961</v>
      </c>
      <c r="BL27" s="59">
        <f t="shared" si="23"/>
        <v>-0.39024770109540796</v>
      </c>
      <c r="BM27" s="59">
        <f t="shared" si="41"/>
        <v>15.506165129811286</v>
      </c>
      <c r="BN27" s="59">
        <f t="shared" si="22"/>
        <v>16.798345557295562</v>
      </c>
      <c r="BO27" s="59">
        <f t="shared" si="11"/>
        <v>23.008954835333206</v>
      </c>
      <c r="BQ27" s="10" t="s">
        <v>15</v>
      </c>
      <c r="BR27" s="13">
        <f t="shared" si="58"/>
        <v>40</v>
      </c>
      <c r="BS27" s="13">
        <f t="shared" si="58"/>
        <v>25</v>
      </c>
      <c r="BT27" s="13">
        <f t="shared" si="58"/>
        <v>-25</v>
      </c>
      <c r="BU27" s="13">
        <f t="shared" si="58"/>
        <v>90</v>
      </c>
      <c r="BV27" s="13">
        <f t="shared" si="58"/>
        <v>55</v>
      </c>
      <c r="BW27" s="13">
        <f t="shared" si="58"/>
        <v>55</v>
      </c>
      <c r="BX27" s="13">
        <f t="shared" si="58"/>
        <v>29.756842744181988</v>
      </c>
      <c r="BY27" s="13">
        <f t="shared" si="58"/>
        <v>5.2641984839475882</v>
      </c>
      <c r="BZ27" s="13">
        <f t="shared" si="58"/>
        <v>32.304510687106848</v>
      </c>
      <c r="CA27" s="13"/>
      <c r="CB27" s="13"/>
      <c r="CC27" s="212"/>
      <c r="CD27" s="208"/>
      <c r="CE27" s="27"/>
      <c r="CF27" s="439"/>
      <c r="CG27" s="439"/>
      <c r="CH27" s="439"/>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679"/>
      <c r="DR27" s="679"/>
      <c r="DS27" s="679"/>
      <c r="DT27" s="679"/>
      <c r="DU27" s="679"/>
      <c r="DV27" s="679"/>
      <c r="DW27" s="679"/>
      <c r="DX27" s="679"/>
      <c r="DY27" s="679"/>
      <c r="DZ27" s="679"/>
      <c r="EA27" s="679"/>
      <c r="EB27" s="679"/>
      <c r="EC27" s="679"/>
      <c r="ED27" s="679"/>
    </row>
    <row r="28" spans="2:134" x14ac:dyDescent="0.3">
      <c r="B28" s="10" t="s">
        <v>16</v>
      </c>
      <c r="C28" s="686">
        <v>-45</v>
      </c>
      <c r="D28" s="686">
        <v>-20</v>
      </c>
      <c r="E28" s="686">
        <v>70</v>
      </c>
      <c r="F28" s="686">
        <v>10</v>
      </c>
      <c r="G28" s="686">
        <v>5</v>
      </c>
      <c r="H28" s="686">
        <v>20</v>
      </c>
      <c r="I28" s="468">
        <v>13.816563051472052</v>
      </c>
      <c r="J28" s="468">
        <v>10.937957956517167</v>
      </c>
      <c r="K28" s="468">
        <v>18.36706962395882</v>
      </c>
      <c r="L28" s="468">
        <v>22.381072465712858</v>
      </c>
      <c r="M28" s="468">
        <v>22.170450815984694</v>
      </c>
      <c r="N28" s="208">
        <f t="shared" si="8"/>
        <v>0.21854345434167666</v>
      </c>
      <c r="O28" s="208">
        <f t="shared" si="8"/>
        <v>-9.4107040692902322E-3</v>
      </c>
      <c r="P28" s="198"/>
      <c r="Q28" s="13">
        <v>-5</v>
      </c>
      <c r="R28" s="13">
        <v>-5</v>
      </c>
      <c r="S28" s="13">
        <v>20</v>
      </c>
      <c r="T28" s="13">
        <v>20</v>
      </c>
      <c r="U28" s="13">
        <v>20</v>
      </c>
      <c r="V28" s="13">
        <v>20</v>
      </c>
      <c r="W28" s="13">
        <v>5</v>
      </c>
      <c r="X28" s="13">
        <v>5</v>
      </c>
      <c r="Y28" s="13">
        <v>5</v>
      </c>
      <c r="Z28" s="13">
        <v>5</v>
      </c>
      <c r="AA28" s="13">
        <v>0</v>
      </c>
      <c r="AB28" s="13">
        <v>0</v>
      </c>
      <c r="AC28" s="13">
        <v>0</v>
      </c>
      <c r="AD28" s="13">
        <v>0</v>
      </c>
      <c r="AE28" s="13">
        <v>5</v>
      </c>
      <c r="AF28" s="13">
        <v>5</v>
      </c>
      <c r="AG28" s="13">
        <v>5</v>
      </c>
      <c r="AH28" s="13">
        <v>5</v>
      </c>
      <c r="AI28" s="13">
        <v>3.454140762868013</v>
      </c>
      <c r="AJ28" s="13">
        <v>3.454140762868013</v>
      </c>
      <c r="AK28" s="13">
        <v>3.454140762868013</v>
      </c>
      <c r="AL28" s="13">
        <v>3.454140762868013</v>
      </c>
      <c r="AM28" s="13">
        <v>4.6752362009518889</v>
      </c>
      <c r="AN28" s="13">
        <v>1.6310194864113594</v>
      </c>
      <c r="AO28" s="13">
        <v>1.9020498835577353</v>
      </c>
      <c r="AP28" s="13">
        <v>2.7296523855961823</v>
      </c>
      <c r="AQ28" s="13">
        <v>4.0407553172709401</v>
      </c>
      <c r="AR28" s="13">
        <v>4.7754381022292929</v>
      </c>
      <c r="AS28" s="13">
        <v>4.7754381022292929</v>
      </c>
      <c r="AT28" s="13">
        <v>4.7754381022292929</v>
      </c>
      <c r="AU28" s="13">
        <v>5.1476466671139578</v>
      </c>
      <c r="AV28" s="13">
        <v>5.3714573917710862</v>
      </c>
      <c r="AW28" s="13">
        <v>5.5952681164282145</v>
      </c>
      <c r="AX28" s="635"/>
      <c r="AY28" s="13">
        <f t="shared" si="66"/>
        <v>-10</v>
      </c>
      <c r="AZ28" s="13">
        <f t="shared" si="67"/>
        <v>-10</v>
      </c>
      <c r="BA28" s="13">
        <f t="shared" si="68"/>
        <v>40</v>
      </c>
      <c r="BB28" s="13">
        <f t="shared" si="69"/>
        <v>40</v>
      </c>
      <c r="BC28" s="13">
        <f t="shared" si="70"/>
        <v>10</v>
      </c>
      <c r="BD28" s="13">
        <f t="shared" si="71"/>
        <v>10</v>
      </c>
      <c r="BE28" s="13">
        <f t="shared" si="72"/>
        <v>0</v>
      </c>
      <c r="BF28" s="13">
        <f t="shared" si="73"/>
        <v>0</v>
      </c>
      <c r="BG28" s="13">
        <f t="shared" si="74"/>
        <v>10</v>
      </c>
      <c r="BH28" s="13">
        <f t="shared" si="75"/>
        <v>10</v>
      </c>
      <c r="BI28" s="13">
        <f t="shared" si="28"/>
        <v>6.9082815257360259</v>
      </c>
      <c r="BJ28" s="13">
        <f t="shared" si="21"/>
        <v>6.9082815257360259</v>
      </c>
      <c r="BK28" s="13">
        <f t="shared" si="10"/>
        <v>6.3062556873632483</v>
      </c>
      <c r="BL28" s="59">
        <f t="shared" si="23"/>
        <v>4.6317022691539176</v>
      </c>
      <c r="BM28" s="59">
        <f t="shared" si="41"/>
        <v>8.8161934195002338</v>
      </c>
      <c r="BN28" s="59">
        <f t="shared" si="22"/>
        <v>9.5508762044585858</v>
      </c>
      <c r="BO28" s="59">
        <f t="shared" si="11"/>
        <v>10.519104058885045</v>
      </c>
      <c r="BQ28" s="10" t="s">
        <v>16</v>
      </c>
      <c r="BR28" s="13">
        <f t="shared" si="58"/>
        <v>-45</v>
      </c>
      <c r="BS28" s="13">
        <f t="shared" si="58"/>
        <v>-20</v>
      </c>
      <c r="BT28" s="13">
        <f t="shared" si="58"/>
        <v>70</v>
      </c>
      <c r="BU28" s="13">
        <f t="shared" si="58"/>
        <v>10</v>
      </c>
      <c r="BV28" s="13">
        <f t="shared" si="58"/>
        <v>5</v>
      </c>
      <c r="BW28" s="13">
        <f t="shared" si="58"/>
        <v>20</v>
      </c>
      <c r="BX28" s="13">
        <f t="shared" si="58"/>
        <v>13.816563051472052</v>
      </c>
      <c r="BY28" s="13">
        <f t="shared" si="58"/>
        <v>10.937957956517167</v>
      </c>
      <c r="BZ28" s="13">
        <f t="shared" si="58"/>
        <v>18.36706962395882</v>
      </c>
      <c r="CA28" s="13"/>
      <c r="CB28" s="13"/>
      <c r="CC28" s="212"/>
      <c r="CD28" s="208"/>
      <c r="CE28" s="27"/>
      <c r="CF28" s="439"/>
      <c r="CG28" s="439"/>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679"/>
      <c r="DR28" s="679"/>
      <c r="DS28" s="679"/>
      <c r="DT28" s="679"/>
      <c r="DU28" s="679"/>
      <c r="DV28" s="679"/>
      <c r="DW28" s="679"/>
      <c r="DX28" s="679"/>
      <c r="DY28" s="679"/>
      <c r="DZ28" s="679"/>
      <c r="EA28" s="679"/>
      <c r="EB28" s="679"/>
      <c r="EC28" s="679"/>
      <c r="ED28" s="679"/>
    </row>
    <row r="29" spans="2:134" x14ac:dyDescent="0.3">
      <c r="B29" s="10" t="s">
        <v>17</v>
      </c>
      <c r="C29" s="686">
        <v>10</v>
      </c>
      <c r="D29" s="686">
        <v>-35</v>
      </c>
      <c r="E29" s="686">
        <v>5</v>
      </c>
      <c r="F29" s="686">
        <v>0</v>
      </c>
      <c r="G29" s="686">
        <v>-40</v>
      </c>
      <c r="H29" s="686">
        <v>5</v>
      </c>
      <c r="I29" s="468">
        <v>6.5179416857432164</v>
      </c>
      <c r="J29" s="468">
        <v>5.8553822804134112</v>
      </c>
      <c r="K29" s="468">
        <v>12.280730302863745</v>
      </c>
      <c r="L29" s="468">
        <v>6.7195432283919407</v>
      </c>
      <c r="M29" s="468">
        <v>6.7195432283919407</v>
      </c>
      <c r="N29" s="208">
        <f t="shared" si="8"/>
        <v>-0.45283846622500867</v>
      </c>
      <c r="O29" s="208">
        <f t="shared" si="8"/>
        <v>0</v>
      </c>
      <c r="P29" s="198"/>
      <c r="Q29" s="13">
        <v>-10</v>
      </c>
      <c r="R29" s="13">
        <v>-10</v>
      </c>
      <c r="S29" s="13">
        <v>0</v>
      </c>
      <c r="T29" s="13">
        <v>0</v>
      </c>
      <c r="U29" s="13">
        <v>0</v>
      </c>
      <c r="V29" s="13">
        <v>0</v>
      </c>
      <c r="W29" s="13">
        <v>0</v>
      </c>
      <c r="X29" s="13">
        <v>0</v>
      </c>
      <c r="Y29" s="13">
        <v>0</v>
      </c>
      <c r="Z29" s="13">
        <v>0</v>
      </c>
      <c r="AA29" s="13">
        <v>0</v>
      </c>
      <c r="AB29" s="13">
        <v>-20</v>
      </c>
      <c r="AC29" s="13">
        <v>-10</v>
      </c>
      <c r="AD29" s="13">
        <v>-10</v>
      </c>
      <c r="AE29" s="13">
        <v>0</v>
      </c>
      <c r="AF29" s="13">
        <v>0</v>
      </c>
      <c r="AG29" s="13">
        <v>0</v>
      </c>
      <c r="AH29" s="13">
        <v>0</v>
      </c>
      <c r="AI29" s="13">
        <v>1.6294854214358041</v>
      </c>
      <c r="AJ29" s="13">
        <v>1.6294854214358041</v>
      </c>
      <c r="AK29" s="13">
        <v>1.6294854214358041</v>
      </c>
      <c r="AL29" s="13">
        <v>1.6294854214358041</v>
      </c>
      <c r="AM29" s="13">
        <v>1.6099315963785745</v>
      </c>
      <c r="AN29" s="13">
        <v>1.3003293663057716</v>
      </c>
      <c r="AO29" s="13">
        <v>1.5480111503640139</v>
      </c>
      <c r="AP29" s="13">
        <v>1.3971101673650512</v>
      </c>
      <c r="AQ29" s="13">
        <v>3.0701825757159362</v>
      </c>
      <c r="AR29" s="13">
        <v>3.0701825757159362</v>
      </c>
      <c r="AS29" s="13">
        <v>3.0701825757159362</v>
      </c>
      <c r="AT29" s="13">
        <v>3.0701825757159362</v>
      </c>
      <c r="AU29" s="13">
        <v>1.6798858070979852</v>
      </c>
      <c r="AV29" s="13">
        <v>1.6798858070979852</v>
      </c>
      <c r="AW29" s="13">
        <v>1.6798858070979852</v>
      </c>
      <c r="AX29" s="635"/>
      <c r="AY29" s="13">
        <f t="shared" si="66"/>
        <v>-15</v>
      </c>
      <c r="AZ29" s="13">
        <f t="shared" si="67"/>
        <v>-20</v>
      </c>
      <c r="BA29" s="13">
        <f t="shared" si="68"/>
        <v>0</v>
      </c>
      <c r="BB29" s="13">
        <f t="shared" si="69"/>
        <v>0</v>
      </c>
      <c r="BC29" s="13">
        <f t="shared" si="70"/>
        <v>0</v>
      </c>
      <c r="BD29" s="13">
        <f t="shared" si="71"/>
        <v>0</v>
      </c>
      <c r="BE29" s="13">
        <f t="shared" si="72"/>
        <v>-20</v>
      </c>
      <c r="BF29" s="13">
        <f t="shared" si="73"/>
        <v>-20</v>
      </c>
      <c r="BG29" s="13">
        <f t="shared" si="74"/>
        <v>0</v>
      </c>
      <c r="BH29" s="13">
        <f t="shared" si="75"/>
        <v>0</v>
      </c>
      <c r="BI29" s="13">
        <f t="shared" si="28"/>
        <v>3.2589708428716082</v>
      </c>
      <c r="BJ29" s="13">
        <f t="shared" si="21"/>
        <v>3.2589708428716082</v>
      </c>
      <c r="BK29" s="13">
        <f t="shared" si="10"/>
        <v>2.9102609626843461</v>
      </c>
      <c r="BL29" s="59">
        <f t="shared" si="23"/>
        <v>2.9451213177290652</v>
      </c>
      <c r="BM29" s="59">
        <f t="shared" si="41"/>
        <v>6.1403651514318724</v>
      </c>
      <c r="BN29" s="59">
        <f t="shared" si="22"/>
        <v>6.1403651514318724</v>
      </c>
      <c r="BO29" s="59">
        <f t="shared" si="11"/>
        <v>3.3597716141959704</v>
      </c>
      <c r="BQ29" s="10" t="s">
        <v>17</v>
      </c>
      <c r="BR29" s="13">
        <f t="shared" si="58"/>
        <v>10</v>
      </c>
      <c r="BS29" s="13">
        <f t="shared" si="58"/>
        <v>-35</v>
      </c>
      <c r="BT29" s="13">
        <f t="shared" si="58"/>
        <v>5</v>
      </c>
      <c r="BU29" s="13">
        <f t="shared" si="58"/>
        <v>0</v>
      </c>
      <c r="BV29" s="13">
        <f t="shared" si="58"/>
        <v>-40</v>
      </c>
      <c r="BW29" s="13">
        <f t="shared" si="58"/>
        <v>5</v>
      </c>
      <c r="BX29" s="13">
        <f t="shared" si="58"/>
        <v>6.5179416857432164</v>
      </c>
      <c r="BY29" s="13">
        <f t="shared" si="58"/>
        <v>5.8553822804134112</v>
      </c>
      <c r="BZ29" s="13">
        <f t="shared" si="58"/>
        <v>12.280730302863745</v>
      </c>
      <c r="CA29" s="13"/>
      <c r="CB29" s="13"/>
      <c r="CC29" s="212"/>
      <c r="CD29" s="208"/>
      <c r="CE29" s="27"/>
      <c r="CF29" s="439"/>
      <c r="CG29" s="439"/>
      <c r="CH29" s="439"/>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679"/>
      <c r="DR29" s="679"/>
      <c r="DS29" s="679"/>
      <c r="DT29" s="679"/>
      <c r="DU29" s="679"/>
      <c r="DV29" s="679"/>
      <c r="DW29" s="679"/>
      <c r="DX29" s="679"/>
      <c r="DY29" s="679"/>
      <c r="DZ29" s="679"/>
      <c r="EA29" s="679"/>
      <c r="EB29" s="679"/>
      <c r="EC29" s="679"/>
      <c r="ED29" s="679"/>
    </row>
    <row r="30" spans="2:134" x14ac:dyDescent="0.3">
      <c r="B30" s="10" t="s">
        <v>18</v>
      </c>
      <c r="C30" s="686">
        <v>80</v>
      </c>
      <c r="D30" s="686">
        <v>-5</v>
      </c>
      <c r="E30" s="686">
        <v>45</v>
      </c>
      <c r="F30" s="686">
        <v>80</v>
      </c>
      <c r="G30" s="686">
        <v>45</v>
      </c>
      <c r="H30" s="686">
        <v>10</v>
      </c>
      <c r="I30" s="468">
        <v>66.120736878098015</v>
      </c>
      <c r="J30" s="468">
        <v>35.272223682654726</v>
      </c>
      <c r="K30" s="468">
        <v>41.716315199325358</v>
      </c>
      <c r="L30" s="468">
        <v>38.443141238300861</v>
      </c>
      <c r="M30" s="468">
        <v>24.317042980246313</v>
      </c>
      <c r="N30" s="208">
        <f t="shared" si="8"/>
        <v>-7.8462681696235492E-2</v>
      </c>
      <c r="O30" s="208">
        <f t="shared" si="8"/>
        <v>-0.367454318326639</v>
      </c>
      <c r="P30" s="198"/>
      <c r="Q30" s="13">
        <v>0</v>
      </c>
      <c r="R30" s="13">
        <v>0</v>
      </c>
      <c r="S30" s="13">
        <v>10</v>
      </c>
      <c r="T30" s="13">
        <v>10</v>
      </c>
      <c r="U30" s="13">
        <v>10</v>
      </c>
      <c r="V30" s="13">
        <v>10</v>
      </c>
      <c r="W30" s="13">
        <v>20</v>
      </c>
      <c r="X30" s="13">
        <v>20</v>
      </c>
      <c r="Y30" s="13">
        <v>20</v>
      </c>
      <c r="Z30" s="13">
        <v>20</v>
      </c>
      <c r="AA30" s="13">
        <v>10</v>
      </c>
      <c r="AB30" s="13">
        <v>10</v>
      </c>
      <c r="AC30" s="13">
        <v>10</v>
      </c>
      <c r="AD30" s="13">
        <v>10</v>
      </c>
      <c r="AE30" s="13">
        <v>0</v>
      </c>
      <c r="AF30" s="13">
        <v>0</v>
      </c>
      <c r="AG30" s="13">
        <v>0</v>
      </c>
      <c r="AH30" s="13">
        <v>0</v>
      </c>
      <c r="AI30" s="13">
        <v>16.530184219524504</v>
      </c>
      <c r="AJ30" s="13">
        <v>16.530184219524504</v>
      </c>
      <c r="AK30" s="13">
        <v>16.530184219524504</v>
      </c>
      <c r="AL30" s="13">
        <v>16.530184219524504</v>
      </c>
      <c r="AM30" s="13">
        <v>11.103713504076577</v>
      </c>
      <c r="AN30" s="13">
        <v>6.397638167210439</v>
      </c>
      <c r="AO30" s="13">
        <v>8.2316731352394363</v>
      </c>
      <c r="AP30" s="13">
        <v>9.5391988761282747</v>
      </c>
      <c r="AQ30" s="13">
        <v>10.429078799831339</v>
      </c>
      <c r="AR30" s="13">
        <v>10.429078799831339</v>
      </c>
      <c r="AS30" s="13">
        <v>10.429078799831339</v>
      </c>
      <c r="AT30" s="13">
        <v>10.429078799831339</v>
      </c>
      <c r="AU30" s="13">
        <v>9.6107853095752152</v>
      </c>
      <c r="AV30" s="13">
        <v>9.6107853095752152</v>
      </c>
      <c r="AW30" s="13">
        <v>9.6107853095752152</v>
      </c>
      <c r="AX30" s="635"/>
      <c r="AY30" s="13">
        <f t="shared" si="66"/>
        <v>-5</v>
      </c>
      <c r="AZ30" s="13">
        <f t="shared" si="67"/>
        <v>0</v>
      </c>
      <c r="BA30" s="13">
        <f t="shared" si="68"/>
        <v>20</v>
      </c>
      <c r="BB30" s="13">
        <f t="shared" si="69"/>
        <v>20</v>
      </c>
      <c r="BC30" s="13">
        <f t="shared" si="70"/>
        <v>40</v>
      </c>
      <c r="BD30" s="13">
        <f t="shared" si="71"/>
        <v>40</v>
      </c>
      <c r="BE30" s="13">
        <f t="shared" si="72"/>
        <v>20</v>
      </c>
      <c r="BF30" s="13">
        <f t="shared" si="73"/>
        <v>20</v>
      </c>
      <c r="BG30" s="13">
        <f t="shared" si="74"/>
        <v>0</v>
      </c>
      <c r="BH30" s="13">
        <f t="shared" si="75"/>
        <v>0</v>
      </c>
      <c r="BI30" s="13">
        <f t="shared" si="28"/>
        <v>33.060368439049007</v>
      </c>
      <c r="BJ30" s="13">
        <f t="shared" si="21"/>
        <v>33.060368439049007</v>
      </c>
      <c r="BK30" s="13">
        <f t="shared" si="10"/>
        <v>17.501351671287015</v>
      </c>
      <c r="BL30" s="59">
        <f t="shared" si="23"/>
        <v>17.770872011367711</v>
      </c>
      <c r="BM30" s="59">
        <f>AQ30+AR30</f>
        <v>20.858157599662679</v>
      </c>
      <c r="BN30" s="59">
        <f t="shared" si="22"/>
        <v>20.858157599662679</v>
      </c>
      <c r="BO30" s="59">
        <f t="shared" si="11"/>
        <v>19.22157061915043</v>
      </c>
      <c r="BQ30" s="10" t="s">
        <v>18</v>
      </c>
      <c r="BR30" s="13">
        <f t="shared" si="58"/>
        <v>80</v>
      </c>
      <c r="BS30" s="13">
        <f t="shared" si="58"/>
        <v>-5</v>
      </c>
      <c r="BT30" s="13">
        <f t="shared" si="58"/>
        <v>45</v>
      </c>
      <c r="BU30" s="13">
        <f t="shared" si="58"/>
        <v>80</v>
      </c>
      <c r="BV30" s="13">
        <f t="shared" si="58"/>
        <v>45</v>
      </c>
      <c r="BW30" s="13">
        <f t="shared" si="58"/>
        <v>10</v>
      </c>
      <c r="BX30" s="13">
        <f t="shared" si="58"/>
        <v>66.120736878098015</v>
      </c>
      <c r="BY30" s="13">
        <f t="shared" si="58"/>
        <v>35.272223682654726</v>
      </c>
      <c r="BZ30" s="13">
        <f t="shared" si="58"/>
        <v>41.716315199325358</v>
      </c>
      <c r="CA30" s="13"/>
      <c r="CB30" s="13"/>
      <c r="CC30" s="212"/>
      <c r="CD30" s="208"/>
      <c r="CE30" s="27"/>
      <c r="CF30" s="439"/>
      <c r="CG30" s="439"/>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679"/>
      <c r="DR30" s="679"/>
      <c r="DS30" s="679"/>
      <c r="DT30" s="679"/>
      <c r="DU30" s="679"/>
      <c r="DV30" s="679"/>
      <c r="DW30" s="679"/>
      <c r="DX30" s="679"/>
      <c r="DY30" s="679"/>
      <c r="DZ30" s="679"/>
      <c r="EA30" s="679"/>
      <c r="EB30" s="679"/>
      <c r="EC30" s="679"/>
      <c r="ED30" s="679"/>
    </row>
    <row r="31" spans="2:134" x14ac:dyDescent="0.3">
      <c r="B31" s="52" t="s">
        <v>19</v>
      </c>
      <c r="C31" s="687">
        <v>-35</v>
      </c>
      <c r="D31" s="687">
        <v>95</v>
      </c>
      <c r="E31" s="687">
        <v>110</v>
      </c>
      <c r="F31" s="687">
        <v>40</v>
      </c>
      <c r="G31" s="687">
        <v>35</v>
      </c>
      <c r="H31" s="687">
        <v>145</v>
      </c>
      <c r="I31" s="662">
        <v>102.61591196981455</v>
      </c>
      <c r="J31" s="662">
        <v>51.556249869683498</v>
      </c>
      <c r="K31" s="662">
        <v>67.163533857242527</v>
      </c>
      <c r="L31" s="662">
        <v>84.819337575155188</v>
      </c>
      <c r="M31" s="662">
        <v>71.191725729289672</v>
      </c>
      <c r="N31" s="217">
        <f t="shared" si="8"/>
        <v>0.26287782527108283</v>
      </c>
      <c r="O31" s="217">
        <f t="shared" si="8"/>
        <v>-0.16066633194099877</v>
      </c>
      <c r="P31" s="198"/>
      <c r="Q31" s="54">
        <v>25</v>
      </c>
      <c r="R31" s="54">
        <v>25</v>
      </c>
      <c r="S31" s="54">
        <v>30</v>
      </c>
      <c r="T31" s="54">
        <v>25</v>
      </c>
      <c r="U31" s="54">
        <v>25</v>
      </c>
      <c r="V31" s="54">
        <v>25</v>
      </c>
      <c r="W31" s="54">
        <v>10</v>
      </c>
      <c r="X31" s="54">
        <v>10</v>
      </c>
      <c r="Y31" s="54">
        <v>10</v>
      </c>
      <c r="Z31" s="54">
        <v>10</v>
      </c>
      <c r="AA31" s="54">
        <v>10</v>
      </c>
      <c r="AB31" s="54">
        <v>10</v>
      </c>
      <c r="AC31" s="54">
        <v>10</v>
      </c>
      <c r="AD31" s="54">
        <v>10</v>
      </c>
      <c r="AE31" s="54">
        <v>35</v>
      </c>
      <c r="AF31" s="54">
        <v>35</v>
      </c>
      <c r="AG31" s="54">
        <v>35</v>
      </c>
      <c r="AH31" s="54">
        <v>35</v>
      </c>
      <c r="AI31" s="54">
        <v>25.653977992453637</v>
      </c>
      <c r="AJ31" s="54">
        <v>25.653977992453637</v>
      </c>
      <c r="AK31" s="54">
        <v>25.653977992453637</v>
      </c>
      <c r="AL31" s="54">
        <v>25.653977992453637</v>
      </c>
      <c r="AM31" s="54">
        <v>10.5863623479128</v>
      </c>
      <c r="AN31" s="54">
        <v>8.5076267399872556</v>
      </c>
      <c r="AO31" s="54">
        <v>10.170615226327691</v>
      </c>
      <c r="AP31" s="54">
        <v>22.291645555455752</v>
      </c>
      <c r="AQ31" s="54">
        <v>11.953537315918043</v>
      </c>
      <c r="AR31" s="54">
        <v>12.492656040815957</v>
      </c>
      <c r="AS31" s="54">
        <v>12.492656040815957</v>
      </c>
      <c r="AT31" s="54">
        <v>30.224684459692568</v>
      </c>
      <c r="AU31" s="54">
        <v>18.617628345805709</v>
      </c>
      <c r="AV31" s="54">
        <v>21.360066756667784</v>
      </c>
      <c r="AW31" s="54">
        <v>21.722275603385413</v>
      </c>
      <c r="AX31" s="635"/>
      <c r="AY31" s="54">
        <f t="shared" si="66"/>
        <v>45</v>
      </c>
      <c r="AZ31" s="54">
        <f t="shared" si="67"/>
        <v>50</v>
      </c>
      <c r="BA31" s="54">
        <f t="shared" si="68"/>
        <v>55</v>
      </c>
      <c r="BB31" s="54">
        <f t="shared" si="69"/>
        <v>50</v>
      </c>
      <c r="BC31" s="54">
        <f t="shared" si="70"/>
        <v>20</v>
      </c>
      <c r="BD31" s="54">
        <f t="shared" si="71"/>
        <v>20</v>
      </c>
      <c r="BE31" s="54">
        <f t="shared" si="72"/>
        <v>20</v>
      </c>
      <c r="BF31" s="54">
        <f t="shared" si="73"/>
        <v>20</v>
      </c>
      <c r="BG31" s="54">
        <f t="shared" si="74"/>
        <v>70</v>
      </c>
      <c r="BH31" s="54">
        <f t="shared" si="75"/>
        <v>70</v>
      </c>
      <c r="BI31" s="54">
        <f t="shared" si="28"/>
        <v>51.307955984907274</v>
      </c>
      <c r="BJ31" s="54">
        <f t="shared" si="21"/>
        <v>51.307955984907274</v>
      </c>
      <c r="BK31" s="54">
        <f t="shared" si="10"/>
        <v>19.093989087900056</v>
      </c>
      <c r="BL31" s="516">
        <f t="shared" si="23"/>
        <v>32.462260781783442</v>
      </c>
      <c r="BM31" s="620">
        <f t="shared" si="41"/>
        <v>24.446193356734</v>
      </c>
      <c r="BN31" s="620">
        <f t="shared" si="22"/>
        <v>42.717340500508527</v>
      </c>
      <c r="BO31" s="620">
        <f t="shared" si="11"/>
        <v>39.97769510247349</v>
      </c>
      <c r="BQ31" s="52" t="s">
        <v>19</v>
      </c>
      <c r="BR31" s="54">
        <f t="shared" si="58"/>
        <v>-35</v>
      </c>
      <c r="BS31" s="54">
        <f t="shared" si="58"/>
        <v>95</v>
      </c>
      <c r="BT31" s="54">
        <f t="shared" si="58"/>
        <v>110</v>
      </c>
      <c r="BU31" s="54">
        <f t="shared" si="58"/>
        <v>40</v>
      </c>
      <c r="BV31" s="54">
        <f t="shared" si="58"/>
        <v>35</v>
      </c>
      <c r="BW31" s="54">
        <f t="shared" si="58"/>
        <v>145</v>
      </c>
      <c r="BX31" s="54">
        <f t="shared" si="58"/>
        <v>102.61591196981455</v>
      </c>
      <c r="BY31" s="54">
        <f t="shared" si="58"/>
        <v>51.556249869683498</v>
      </c>
      <c r="BZ31" s="54">
        <f t="shared" si="58"/>
        <v>67.163533857242527</v>
      </c>
      <c r="CA31" s="54"/>
      <c r="CB31" s="54"/>
      <c r="CC31" s="216"/>
      <c r="CD31" s="217"/>
      <c r="CE31" s="27"/>
      <c r="CF31" s="447"/>
      <c r="CG31" s="44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row>
    <row r="32" spans="2:134" x14ac:dyDescent="0.3">
      <c r="B32" s="20" t="s">
        <v>10</v>
      </c>
      <c r="C32" s="495">
        <v>195</v>
      </c>
      <c r="D32" s="495">
        <v>215</v>
      </c>
      <c r="E32" s="495">
        <v>205</v>
      </c>
      <c r="F32" s="495">
        <v>195</v>
      </c>
      <c r="G32" s="495">
        <v>210</v>
      </c>
      <c r="H32" s="495">
        <v>205</v>
      </c>
      <c r="I32" s="495">
        <f t="shared" ref="I32:M32" si="76">SUM(I33:I37)</f>
        <v>144.371088411681</v>
      </c>
      <c r="J32" s="495">
        <f t="shared" si="76"/>
        <v>129.77199999999999</v>
      </c>
      <c r="K32" s="495">
        <f t="shared" si="76"/>
        <v>134.92660999999998</v>
      </c>
      <c r="L32" s="495">
        <f t="shared" si="76"/>
        <v>109.80039999999998</v>
      </c>
      <c r="M32" s="495">
        <f t="shared" si="76"/>
        <v>106.90867541523099</v>
      </c>
      <c r="N32" s="210">
        <f t="shared" si="8"/>
        <v>-0.18622130949558435</v>
      </c>
      <c r="O32" s="210">
        <f t="shared" si="8"/>
        <v>-2.6336193536353192E-2</v>
      </c>
      <c r="P32" s="198"/>
      <c r="Q32" s="50">
        <v>55</v>
      </c>
      <c r="R32" s="50">
        <v>60</v>
      </c>
      <c r="S32" s="50">
        <v>60</v>
      </c>
      <c r="T32" s="50">
        <v>50</v>
      </c>
      <c r="U32" s="50">
        <v>50</v>
      </c>
      <c r="V32" s="50">
        <v>50</v>
      </c>
      <c r="W32" s="50">
        <v>50</v>
      </c>
      <c r="X32" s="50">
        <v>50</v>
      </c>
      <c r="Y32" s="50">
        <v>50</v>
      </c>
      <c r="Z32" s="50">
        <v>50</v>
      </c>
      <c r="AA32" s="50">
        <v>55</v>
      </c>
      <c r="AB32" s="50">
        <v>50</v>
      </c>
      <c r="AC32" s="50">
        <v>50</v>
      </c>
      <c r="AD32" s="50">
        <v>65</v>
      </c>
      <c r="AE32" s="50">
        <v>55</v>
      </c>
      <c r="AF32" s="50">
        <v>50</v>
      </c>
      <c r="AG32" s="50">
        <v>50</v>
      </c>
      <c r="AH32" s="50">
        <v>55</v>
      </c>
      <c r="AI32" s="50">
        <v>35.253865920000003</v>
      </c>
      <c r="AJ32" s="50">
        <v>35.729599999999998</v>
      </c>
      <c r="AK32" s="50">
        <v>37.484800000000007</v>
      </c>
      <c r="AL32" s="50">
        <v>35.900320000000001</v>
      </c>
      <c r="AM32" s="50">
        <v>32.069000000000003</v>
      </c>
      <c r="AN32" s="50">
        <v>29.286999999999999</v>
      </c>
      <c r="AO32" s="50">
        <v>32.602000000000004</v>
      </c>
      <c r="AP32" s="50">
        <v>35.814</v>
      </c>
      <c r="AQ32" s="50">
        <v>33.107999999999997</v>
      </c>
      <c r="AR32" s="50">
        <v>35.045249999999996</v>
      </c>
      <c r="AS32" s="50">
        <v>34.968000000000004</v>
      </c>
      <c r="AT32" s="50">
        <v>31.80536</v>
      </c>
      <c r="AU32" s="50">
        <v>29.650399999999998</v>
      </c>
      <c r="AV32" s="50">
        <v>26.92</v>
      </c>
      <c r="AW32" s="50">
        <v>25.78</v>
      </c>
      <c r="AX32" s="635"/>
      <c r="AY32" s="50">
        <f t="shared" ref="AY32:BB32" si="77">SUM(AY33:AY37)</f>
        <v>100</v>
      </c>
      <c r="AZ32" s="50">
        <f t="shared" si="77"/>
        <v>115</v>
      </c>
      <c r="BA32" s="50">
        <f t="shared" si="77"/>
        <v>110</v>
      </c>
      <c r="BB32" s="50">
        <f t="shared" si="77"/>
        <v>100</v>
      </c>
      <c r="BC32" s="50">
        <f>SUM(BC33:BC37)</f>
        <v>100</v>
      </c>
      <c r="BD32" s="50">
        <f t="shared" ref="BD32:BG32" si="78">SUM(BD33:BD37)</f>
        <v>100</v>
      </c>
      <c r="BE32" s="50">
        <f t="shared" si="78"/>
        <v>105</v>
      </c>
      <c r="BF32" s="50">
        <f t="shared" si="78"/>
        <v>115</v>
      </c>
      <c r="BG32" s="50">
        <f t="shared" si="78"/>
        <v>105</v>
      </c>
      <c r="BH32" s="50">
        <f>SUM(BH33:BH37)</f>
        <v>105</v>
      </c>
      <c r="BI32" s="50">
        <f t="shared" si="28"/>
        <v>70.98346592</v>
      </c>
      <c r="BJ32" s="50">
        <f>AK32+AL32</f>
        <v>73.385120000000001</v>
      </c>
      <c r="BK32" s="50">
        <f>AM32+AN32</f>
        <v>61.356000000000002</v>
      </c>
      <c r="BL32" s="50">
        <f t="shared" si="23"/>
        <v>68.415999999999997</v>
      </c>
      <c r="BM32" s="50">
        <f>AQ32+AR32</f>
        <v>68.153249999999986</v>
      </c>
      <c r="BN32" s="50">
        <f t="shared" si="22"/>
        <v>66.773359999999997</v>
      </c>
      <c r="BO32" s="50">
        <f t="shared" si="11"/>
        <v>56.570399999999999</v>
      </c>
      <c r="BQ32" s="20" t="s">
        <v>10</v>
      </c>
      <c r="BR32" s="50">
        <f t="shared" si="58"/>
        <v>195</v>
      </c>
      <c r="BS32" s="50">
        <f t="shared" si="58"/>
        <v>215</v>
      </c>
      <c r="BT32" s="50">
        <f t="shared" si="58"/>
        <v>205</v>
      </c>
      <c r="BU32" s="50">
        <f t="shared" si="58"/>
        <v>195</v>
      </c>
      <c r="BV32" s="50">
        <f t="shared" si="58"/>
        <v>210</v>
      </c>
      <c r="BW32" s="50">
        <f t="shared" si="58"/>
        <v>205</v>
      </c>
      <c r="BX32" s="50">
        <f t="shared" si="58"/>
        <v>144.371088411681</v>
      </c>
      <c r="BY32" s="50">
        <f t="shared" si="58"/>
        <v>129.77199999999999</v>
      </c>
      <c r="BZ32" s="50">
        <f t="shared" si="58"/>
        <v>134.92660999999998</v>
      </c>
      <c r="CA32" s="50">
        <f t="shared" si="58"/>
        <v>109.80039999999998</v>
      </c>
      <c r="CB32" s="50">
        <f t="shared" si="58"/>
        <v>106.90867541523099</v>
      </c>
      <c r="CC32" s="210">
        <f t="shared" si="58"/>
        <v>-0.18622130949558435</v>
      </c>
      <c r="CD32" s="210">
        <f>O32</f>
        <v>-2.6336193536353192E-2</v>
      </c>
      <c r="CE32" s="198"/>
      <c r="CF32" s="444">
        <f t="shared" ref="CF32:DL32" si="79">Q32</f>
        <v>55</v>
      </c>
      <c r="CG32" s="444">
        <f t="shared" si="79"/>
        <v>60</v>
      </c>
      <c r="CH32" s="444">
        <f t="shared" si="79"/>
        <v>60</v>
      </c>
      <c r="CI32" s="444">
        <f t="shared" si="79"/>
        <v>50</v>
      </c>
      <c r="CJ32" s="444">
        <f t="shared" si="79"/>
        <v>50</v>
      </c>
      <c r="CK32" s="444">
        <f t="shared" si="79"/>
        <v>50</v>
      </c>
      <c r="CL32" s="444">
        <f t="shared" si="79"/>
        <v>50</v>
      </c>
      <c r="CM32" s="444">
        <f t="shared" si="79"/>
        <v>50</v>
      </c>
      <c r="CN32" s="444">
        <f t="shared" si="79"/>
        <v>50</v>
      </c>
      <c r="CO32" s="444">
        <f t="shared" si="79"/>
        <v>50</v>
      </c>
      <c r="CP32" s="444">
        <f t="shared" si="79"/>
        <v>55</v>
      </c>
      <c r="CQ32" s="444">
        <f t="shared" si="79"/>
        <v>50</v>
      </c>
      <c r="CR32" s="444">
        <f t="shared" si="79"/>
        <v>50</v>
      </c>
      <c r="CS32" s="444">
        <f t="shared" si="79"/>
        <v>65</v>
      </c>
      <c r="CT32" s="444">
        <f t="shared" si="79"/>
        <v>55</v>
      </c>
      <c r="CU32" s="444">
        <f t="shared" si="79"/>
        <v>50</v>
      </c>
      <c r="CV32" s="444">
        <f t="shared" si="79"/>
        <v>50</v>
      </c>
      <c r="CW32" s="444">
        <f t="shared" si="79"/>
        <v>55</v>
      </c>
      <c r="CX32" s="444">
        <f t="shared" si="79"/>
        <v>35.253865920000003</v>
      </c>
      <c r="CY32" s="444">
        <f t="shared" si="79"/>
        <v>35.729599999999998</v>
      </c>
      <c r="CZ32" s="444">
        <f t="shared" si="79"/>
        <v>37.484800000000007</v>
      </c>
      <c r="DA32" s="444">
        <f t="shared" si="79"/>
        <v>35.900320000000001</v>
      </c>
      <c r="DB32" s="444">
        <f t="shared" si="79"/>
        <v>32.069000000000003</v>
      </c>
      <c r="DC32" s="444">
        <f t="shared" si="79"/>
        <v>29.286999999999999</v>
      </c>
      <c r="DD32" s="444">
        <f t="shared" si="79"/>
        <v>32.602000000000004</v>
      </c>
      <c r="DE32" s="444">
        <f t="shared" si="79"/>
        <v>35.814</v>
      </c>
      <c r="DF32" s="444">
        <f t="shared" si="79"/>
        <v>33.107999999999997</v>
      </c>
      <c r="DG32" s="444">
        <f t="shared" si="79"/>
        <v>35.045249999999996</v>
      </c>
      <c r="DH32" s="444">
        <f t="shared" si="79"/>
        <v>34.968000000000004</v>
      </c>
      <c r="DI32" s="444">
        <f t="shared" si="79"/>
        <v>31.80536</v>
      </c>
      <c r="DJ32" s="444">
        <f t="shared" si="79"/>
        <v>29.650399999999998</v>
      </c>
      <c r="DK32" s="444">
        <f t="shared" si="79"/>
        <v>26.92</v>
      </c>
      <c r="DL32" s="444">
        <f t="shared" si="79"/>
        <v>25.78</v>
      </c>
      <c r="DM32" s="444"/>
      <c r="DN32" s="444">
        <f t="shared" ref="DN32:ED32" si="80">AY32</f>
        <v>100</v>
      </c>
      <c r="DO32" s="444">
        <f t="shared" si="80"/>
        <v>115</v>
      </c>
      <c r="DP32" s="444">
        <f t="shared" si="80"/>
        <v>110</v>
      </c>
      <c r="DQ32" s="444">
        <f t="shared" si="80"/>
        <v>100</v>
      </c>
      <c r="DR32" s="444">
        <f t="shared" si="80"/>
        <v>100</v>
      </c>
      <c r="DS32" s="444">
        <f t="shared" si="80"/>
        <v>100</v>
      </c>
      <c r="DT32" s="444">
        <f t="shared" si="80"/>
        <v>105</v>
      </c>
      <c r="DU32" s="444">
        <f t="shared" si="80"/>
        <v>115</v>
      </c>
      <c r="DV32" s="444">
        <f t="shared" si="80"/>
        <v>105</v>
      </c>
      <c r="DW32" s="444">
        <f t="shared" si="80"/>
        <v>105</v>
      </c>
      <c r="DX32" s="444">
        <f t="shared" si="80"/>
        <v>70.98346592</v>
      </c>
      <c r="DY32" s="444">
        <f t="shared" si="80"/>
        <v>73.385120000000001</v>
      </c>
      <c r="DZ32" s="444">
        <f t="shared" si="80"/>
        <v>61.356000000000002</v>
      </c>
      <c r="EA32" s="444">
        <f t="shared" si="80"/>
        <v>68.415999999999997</v>
      </c>
      <c r="EB32" s="444">
        <f t="shared" si="80"/>
        <v>68.153249999999986</v>
      </c>
      <c r="EC32" s="444">
        <f t="shared" si="80"/>
        <v>66.773359999999997</v>
      </c>
      <c r="ED32" s="444">
        <f t="shared" si="80"/>
        <v>56.570399999999999</v>
      </c>
    </row>
    <row r="33" spans="2:134" x14ac:dyDescent="0.3">
      <c r="B33" s="10" t="s">
        <v>15</v>
      </c>
      <c r="C33" s="468">
        <v>10</v>
      </c>
      <c r="D33" s="468">
        <v>15</v>
      </c>
      <c r="E33" s="468">
        <v>15</v>
      </c>
      <c r="F33" s="468">
        <v>10</v>
      </c>
      <c r="G33" s="468">
        <v>15</v>
      </c>
      <c r="H33" s="468">
        <v>15</v>
      </c>
      <c r="I33" s="468">
        <v>38.113967340683786</v>
      </c>
      <c r="J33" s="468">
        <v>35.038440000000001</v>
      </c>
      <c r="K33" s="468">
        <v>35.485698429999999</v>
      </c>
      <c r="L33" s="468">
        <v>29.097106</v>
      </c>
      <c r="M33" s="468">
        <v>28.544616335866674</v>
      </c>
      <c r="N33" s="208">
        <f t="shared" si="8"/>
        <v>-0.18003287838908688</v>
      </c>
      <c r="O33" s="208">
        <f t="shared" si="8"/>
        <v>-1.8987787449835203E-2</v>
      </c>
      <c r="P33" s="198"/>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v>5</v>
      </c>
      <c r="AI33" s="13"/>
      <c r="AJ33" s="13"/>
      <c r="AK33" s="13"/>
      <c r="AL33" s="13"/>
      <c r="AM33" s="13"/>
      <c r="AN33" s="13"/>
      <c r="AO33" s="13"/>
      <c r="AP33" s="13"/>
      <c r="AQ33" s="13"/>
      <c r="AR33" s="13"/>
      <c r="AS33" s="13"/>
      <c r="AT33" s="13"/>
      <c r="AU33" s="13"/>
      <c r="AV33" s="13"/>
      <c r="AW33" s="13"/>
      <c r="AX33" s="635"/>
      <c r="AY33" s="13">
        <f t="shared" ref="AY33:AY37" si="81">D33-AZ33</f>
        <v>5</v>
      </c>
      <c r="AZ33" s="13">
        <f t="shared" ref="AZ33:AZ37" si="82">SUM(Q33:R33)</f>
        <v>10</v>
      </c>
      <c r="BA33" s="13">
        <f t="shared" ref="BA33:BA37" si="83">SUM(S33:T33)</f>
        <v>10</v>
      </c>
      <c r="BB33" s="7">
        <f t="shared" ref="BB33:BB37" si="84">SUM(U33:V33)</f>
        <v>10</v>
      </c>
      <c r="BC33" s="13">
        <f t="shared" ref="BC33:BC37" si="85">SUM(W33:X33)</f>
        <v>10</v>
      </c>
      <c r="BD33" s="13">
        <f t="shared" ref="BD33:BD37" si="86">SUM(Y33:Z33)</f>
        <v>10</v>
      </c>
      <c r="BE33" s="13">
        <f t="shared" ref="BE33:BE37" si="87">SUM(AA33:AB33)</f>
        <v>10</v>
      </c>
      <c r="BF33" s="13">
        <f t="shared" ref="BF33:BF37" si="88">SUM(AC33:AD33)</f>
        <v>10</v>
      </c>
      <c r="BG33" s="13">
        <f t="shared" ref="BG33:BG37" si="89">SUM(AE33:AF33)</f>
        <v>10</v>
      </c>
      <c r="BH33" s="13">
        <f t="shared" ref="BH33:BH37" si="90">SUM(AG33:AH33)</f>
        <v>10</v>
      </c>
      <c r="BI33" s="13"/>
      <c r="BJ33" s="13"/>
      <c r="BK33" s="13"/>
      <c r="BL33" s="50"/>
      <c r="BM33" s="59"/>
      <c r="BN33" s="59"/>
      <c r="BO33" s="59"/>
      <c r="BQ33" s="10" t="s">
        <v>15</v>
      </c>
      <c r="BR33" s="13">
        <f t="shared" si="58"/>
        <v>10</v>
      </c>
      <c r="BS33" s="13">
        <f t="shared" si="58"/>
        <v>15</v>
      </c>
      <c r="BT33" s="13">
        <f t="shared" si="58"/>
        <v>15</v>
      </c>
      <c r="BU33" s="13">
        <f t="shared" si="58"/>
        <v>10</v>
      </c>
      <c r="BV33" s="13">
        <f t="shared" si="58"/>
        <v>15</v>
      </c>
      <c r="BW33" s="13">
        <f t="shared" si="58"/>
        <v>15</v>
      </c>
      <c r="BX33" s="13">
        <f t="shared" si="58"/>
        <v>38.113967340683786</v>
      </c>
      <c r="BY33" s="13">
        <f t="shared" si="58"/>
        <v>35.038440000000001</v>
      </c>
      <c r="BZ33" s="13">
        <f t="shared" si="58"/>
        <v>35.485698429999999</v>
      </c>
      <c r="CA33" s="13"/>
      <c r="CB33" s="13"/>
      <c r="CC33" s="212"/>
      <c r="CD33" s="208"/>
      <c r="CE33" s="27"/>
      <c r="CF33" s="439"/>
      <c r="CG33" s="439"/>
      <c r="CH33" s="439"/>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679"/>
      <c r="DR33" s="679"/>
      <c r="DS33" s="679"/>
      <c r="DT33" s="679"/>
      <c r="DU33" s="679"/>
      <c r="DV33" s="679"/>
      <c r="DW33" s="679"/>
      <c r="DX33" s="679"/>
      <c r="DY33" s="679"/>
      <c r="DZ33" s="679"/>
      <c r="EA33" s="679"/>
      <c r="EB33" s="679"/>
      <c r="EC33" s="679"/>
      <c r="ED33" s="679"/>
    </row>
    <row r="34" spans="2:134" x14ac:dyDescent="0.3">
      <c r="B34" s="10" t="s">
        <v>16</v>
      </c>
      <c r="C34" s="468">
        <v>5</v>
      </c>
      <c r="D34" s="468">
        <v>10</v>
      </c>
      <c r="E34" s="468">
        <v>10</v>
      </c>
      <c r="F34" s="468">
        <v>10</v>
      </c>
      <c r="G34" s="468">
        <v>10</v>
      </c>
      <c r="H34" s="468">
        <v>10</v>
      </c>
      <c r="I34" s="468">
        <v>27.286135709807709</v>
      </c>
      <c r="J34" s="468">
        <v>22.710099999999997</v>
      </c>
      <c r="K34" s="468">
        <v>24.826496239999997</v>
      </c>
      <c r="L34" s="468">
        <v>20.313074</v>
      </c>
      <c r="M34" s="468">
        <v>19.136652899326346</v>
      </c>
      <c r="N34" s="208">
        <f t="shared" si="8"/>
        <v>-0.18179859922110364</v>
      </c>
      <c r="O34" s="208">
        <f t="shared" si="8"/>
        <v>-5.7914479151390585E-2</v>
      </c>
      <c r="P34" s="198"/>
      <c r="Q34" s="13">
        <v>0</v>
      </c>
      <c r="R34" s="13">
        <v>5</v>
      </c>
      <c r="S34" s="13">
        <v>5</v>
      </c>
      <c r="T34" s="13">
        <v>0</v>
      </c>
      <c r="U34" s="13">
        <v>0</v>
      </c>
      <c r="V34" s="13">
        <v>0</v>
      </c>
      <c r="W34" s="13">
        <v>0</v>
      </c>
      <c r="X34" s="13">
        <v>0</v>
      </c>
      <c r="Y34" s="13">
        <v>0</v>
      </c>
      <c r="Z34" s="13">
        <v>0</v>
      </c>
      <c r="AA34" s="13">
        <v>5</v>
      </c>
      <c r="AB34" s="13">
        <v>0</v>
      </c>
      <c r="AC34" s="13">
        <v>0</v>
      </c>
      <c r="AD34" s="13">
        <v>5</v>
      </c>
      <c r="AE34" s="13">
        <v>5</v>
      </c>
      <c r="AF34" s="13">
        <v>0</v>
      </c>
      <c r="AG34" s="13">
        <v>0</v>
      </c>
      <c r="AH34" s="13">
        <v>5</v>
      </c>
      <c r="AI34" s="13"/>
      <c r="AJ34" s="13"/>
      <c r="AK34" s="13"/>
      <c r="AL34" s="13"/>
      <c r="AM34" s="13"/>
      <c r="AN34" s="13"/>
      <c r="AO34" s="13"/>
      <c r="AP34" s="13"/>
      <c r="AQ34" s="13"/>
      <c r="AR34" s="13"/>
      <c r="AS34" s="13"/>
      <c r="AT34" s="13"/>
      <c r="AU34" s="13"/>
      <c r="AV34" s="13"/>
      <c r="AW34" s="13"/>
      <c r="AX34" s="635"/>
      <c r="AY34" s="13">
        <f t="shared" si="81"/>
        <v>5</v>
      </c>
      <c r="AZ34" s="13">
        <f t="shared" si="82"/>
        <v>5</v>
      </c>
      <c r="BA34" s="13">
        <f t="shared" si="83"/>
        <v>5</v>
      </c>
      <c r="BB34" s="13">
        <f t="shared" si="84"/>
        <v>0</v>
      </c>
      <c r="BC34" s="13">
        <f t="shared" si="85"/>
        <v>0</v>
      </c>
      <c r="BD34" s="13">
        <f t="shared" si="86"/>
        <v>0</v>
      </c>
      <c r="BE34" s="13">
        <f t="shared" si="87"/>
        <v>5</v>
      </c>
      <c r="BF34" s="13">
        <f t="shared" si="88"/>
        <v>5</v>
      </c>
      <c r="BG34" s="13">
        <f t="shared" si="89"/>
        <v>5</v>
      </c>
      <c r="BH34" s="13">
        <f t="shared" si="90"/>
        <v>5</v>
      </c>
      <c r="BI34" s="13"/>
      <c r="BJ34" s="13"/>
      <c r="BK34" s="13"/>
      <c r="BL34" s="50"/>
      <c r="BM34" s="59"/>
      <c r="BN34" s="59"/>
      <c r="BO34" s="59"/>
      <c r="BQ34" s="10" t="s">
        <v>16</v>
      </c>
      <c r="BR34" s="13">
        <f t="shared" si="58"/>
        <v>5</v>
      </c>
      <c r="BS34" s="13">
        <f t="shared" si="58"/>
        <v>10</v>
      </c>
      <c r="BT34" s="13">
        <f t="shared" si="58"/>
        <v>10</v>
      </c>
      <c r="BU34" s="13">
        <f t="shared" si="58"/>
        <v>10</v>
      </c>
      <c r="BV34" s="13">
        <f t="shared" si="58"/>
        <v>10</v>
      </c>
      <c r="BW34" s="13">
        <f t="shared" si="58"/>
        <v>10</v>
      </c>
      <c r="BX34" s="13">
        <f t="shared" si="58"/>
        <v>27.286135709807709</v>
      </c>
      <c r="BY34" s="13">
        <f t="shared" si="58"/>
        <v>22.710099999999997</v>
      </c>
      <c r="BZ34" s="13">
        <f t="shared" si="58"/>
        <v>24.826496239999997</v>
      </c>
      <c r="CA34" s="13"/>
      <c r="CB34" s="13"/>
      <c r="CC34" s="212"/>
      <c r="CD34" s="208"/>
      <c r="CE34" s="301"/>
      <c r="CF34" s="439"/>
      <c r="CG34" s="439"/>
      <c r="CH34" s="439"/>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679"/>
      <c r="DR34" s="679"/>
      <c r="DS34" s="679"/>
      <c r="DT34" s="679"/>
      <c r="DU34" s="679"/>
      <c r="DV34" s="679"/>
      <c r="DW34" s="679"/>
      <c r="DX34" s="679"/>
      <c r="DY34" s="679"/>
      <c r="DZ34" s="679"/>
      <c r="EA34" s="679"/>
      <c r="EB34" s="679"/>
      <c r="EC34" s="679"/>
      <c r="ED34" s="679"/>
    </row>
    <row r="35" spans="2:134" x14ac:dyDescent="0.3">
      <c r="B35" s="10" t="s">
        <v>17</v>
      </c>
      <c r="C35" s="468">
        <v>15</v>
      </c>
      <c r="D35" s="468">
        <v>15</v>
      </c>
      <c r="E35" s="468">
        <v>15</v>
      </c>
      <c r="F35" s="468">
        <v>15</v>
      </c>
      <c r="G35" s="468">
        <v>15</v>
      </c>
      <c r="H35" s="468">
        <v>15</v>
      </c>
      <c r="I35" s="468">
        <v>19.634468023988617</v>
      </c>
      <c r="J35" s="468">
        <v>16.221499999999999</v>
      </c>
      <c r="K35" s="468">
        <v>17.405532689999998</v>
      </c>
      <c r="L35" s="468">
        <v>14.274051999999999</v>
      </c>
      <c r="M35" s="468">
        <v>14.00503647939526</v>
      </c>
      <c r="N35" s="208">
        <f t="shared" si="8"/>
        <v>-0.17991294755368958</v>
      </c>
      <c r="O35" s="208">
        <f t="shared" si="8"/>
        <v>-1.8846471948171351E-2</v>
      </c>
      <c r="P35" s="198"/>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v>5</v>
      </c>
      <c r="AI35" s="13"/>
      <c r="AJ35" s="13"/>
      <c r="AK35" s="13"/>
      <c r="AL35" s="13"/>
      <c r="AM35" s="13"/>
      <c r="AN35" s="13"/>
      <c r="AO35" s="13"/>
      <c r="AP35" s="13"/>
      <c r="AQ35" s="13"/>
      <c r="AR35" s="13"/>
      <c r="AS35" s="13"/>
      <c r="AT35" s="13"/>
      <c r="AU35" s="13"/>
      <c r="AV35" s="13"/>
      <c r="AW35" s="13"/>
      <c r="AX35" s="635"/>
      <c r="AY35" s="13">
        <f t="shared" si="81"/>
        <v>5</v>
      </c>
      <c r="AZ35" s="13">
        <f t="shared" si="82"/>
        <v>10</v>
      </c>
      <c r="BA35" s="13">
        <f t="shared" si="83"/>
        <v>10</v>
      </c>
      <c r="BB35" s="13">
        <f t="shared" si="84"/>
        <v>10</v>
      </c>
      <c r="BC35" s="13">
        <f t="shared" si="85"/>
        <v>10</v>
      </c>
      <c r="BD35" s="13">
        <f t="shared" si="86"/>
        <v>10</v>
      </c>
      <c r="BE35" s="13">
        <f t="shared" si="87"/>
        <v>10</v>
      </c>
      <c r="BF35" s="13">
        <f t="shared" si="88"/>
        <v>10</v>
      </c>
      <c r="BG35" s="13">
        <f t="shared" si="89"/>
        <v>10</v>
      </c>
      <c r="BH35" s="13">
        <f t="shared" si="90"/>
        <v>10</v>
      </c>
      <c r="BI35" s="13"/>
      <c r="BJ35" s="13"/>
      <c r="BK35" s="13"/>
      <c r="BL35" s="50"/>
      <c r="BM35" s="59"/>
      <c r="BN35" s="59"/>
      <c r="BO35" s="59"/>
      <c r="BQ35" s="10" t="s">
        <v>17</v>
      </c>
      <c r="BR35" s="13">
        <f t="shared" si="58"/>
        <v>15</v>
      </c>
      <c r="BS35" s="13">
        <f t="shared" si="58"/>
        <v>15</v>
      </c>
      <c r="BT35" s="13">
        <f t="shared" si="58"/>
        <v>15</v>
      </c>
      <c r="BU35" s="13">
        <f t="shared" si="58"/>
        <v>15</v>
      </c>
      <c r="BV35" s="13">
        <f t="shared" si="58"/>
        <v>15</v>
      </c>
      <c r="BW35" s="13">
        <f t="shared" si="58"/>
        <v>15</v>
      </c>
      <c r="BX35" s="13">
        <f t="shared" si="58"/>
        <v>19.634468023988617</v>
      </c>
      <c r="BY35" s="13">
        <f t="shared" si="58"/>
        <v>16.221499999999999</v>
      </c>
      <c r="BZ35" s="13">
        <f t="shared" si="58"/>
        <v>17.405532689999998</v>
      </c>
      <c r="CA35" s="13"/>
      <c r="CB35" s="13"/>
      <c r="CC35" s="212"/>
      <c r="CD35" s="208"/>
      <c r="CE35" s="301"/>
      <c r="CF35" s="439"/>
      <c r="CG35" s="439"/>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679"/>
      <c r="DR35" s="679"/>
      <c r="DS35" s="679"/>
      <c r="DT35" s="679"/>
      <c r="DU35" s="679"/>
      <c r="DV35" s="679"/>
      <c r="DW35" s="679"/>
      <c r="DX35" s="679"/>
      <c r="DY35" s="679"/>
      <c r="DZ35" s="679"/>
      <c r="EA35" s="679"/>
      <c r="EB35" s="679"/>
      <c r="EC35" s="679"/>
      <c r="ED35" s="679"/>
    </row>
    <row r="36" spans="2:134" x14ac:dyDescent="0.3">
      <c r="B36" s="10" t="s">
        <v>18</v>
      </c>
      <c r="C36" s="468">
        <v>75</v>
      </c>
      <c r="D36" s="468">
        <v>70</v>
      </c>
      <c r="E36" s="468">
        <v>70</v>
      </c>
      <c r="F36" s="468">
        <v>80</v>
      </c>
      <c r="G36" s="468">
        <v>90</v>
      </c>
      <c r="H36" s="468">
        <v>85</v>
      </c>
      <c r="I36" s="468">
        <v>28.007991151866115</v>
      </c>
      <c r="J36" s="468">
        <v>30.885735999999998</v>
      </c>
      <c r="K36" s="468">
        <v>31.033120299999997</v>
      </c>
      <c r="L36" s="468">
        <v>23.826686799999997</v>
      </c>
      <c r="M36" s="468">
        <v>23.519908591350816</v>
      </c>
      <c r="N36" s="208">
        <f t="shared" si="8"/>
        <v>-0.23221749635018174</v>
      </c>
      <c r="O36" s="208">
        <f t="shared" si="8"/>
        <v>-1.2875403585242973E-2</v>
      </c>
      <c r="P36" s="198"/>
      <c r="Q36" s="13">
        <v>20</v>
      </c>
      <c r="R36" s="13">
        <v>15</v>
      </c>
      <c r="S36" s="13">
        <v>15</v>
      </c>
      <c r="T36" s="13">
        <v>15</v>
      </c>
      <c r="U36" s="13">
        <v>20</v>
      </c>
      <c r="V36" s="13">
        <v>20</v>
      </c>
      <c r="W36" s="13">
        <v>20</v>
      </c>
      <c r="X36" s="13">
        <v>20</v>
      </c>
      <c r="Y36" s="13">
        <v>20</v>
      </c>
      <c r="Z36" s="13">
        <v>20</v>
      </c>
      <c r="AA36" s="13">
        <v>20</v>
      </c>
      <c r="AB36" s="13">
        <v>20</v>
      </c>
      <c r="AC36" s="13">
        <v>20</v>
      </c>
      <c r="AD36" s="13">
        <v>30</v>
      </c>
      <c r="AE36" s="13">
        <v>20</v>
      </c>
      <c r="AF36" s="13">
        <v>20</v>
      </c>
      <c r="AG36" s="13">
        <v>20</v>
      </c>
      <c r="AH36" s="13">
        <v>20</v>
      </c>
      <c r="AI36" s="13"/>
      <c r="AJ36" s="13"/>
      <c r="AK36" s="13"/>
      <c r="AL36" s="13"/>
      <c r="AM36" s="13"/>
      <c r="AN36" s="13"/>
      <c r="AO36" s="13"/>
      <c r="AP36" s="13"/>
      <c r="AQ36" s="13"/>
      <c r="AR36" s="13"/>
      <c r="AS36" s="13"/>
      <c r="AT36" s="13"/>
      <c r="AU36" s="13"/>
      <c r="AV36" s="13"/>
      <c r="AW36" s="13"/>
      <c r="AX36" s="635"/>
      <c r="AY36" s="13">
        <f t="shared" si="81"/>
        <v>35</v>
      </c>
      <c r="AZ36" s="13">
        <f t="shared" si="82"/>
        <v>35</v>
      </c>
      <c r="BA36" s="13">
        <f t="shared" si="83"/>
        <v>30</v>
      </c>
      <c r="BB36" s="13">
        <f t="shared" si="84"/>
        <v>40</v>
      </c>
      <c r="BC36" s="13">
        <f t="shared" si="85"/>
        <v>40</v>
      </c>
      <c r="BD36" s="13">
        <f t="shared" si="86"/>
        <v>40</v>
      </c>
      <c r="BE36" s="13">
        <f t="shared" si="87"/>
        <v>40</v>
      </c>
      <c r="BF36" s="13">
        <f t="shared" si="88"/>
        <v>50</v>
      </c>
      <c r="BG36" s="13">
        <f t="shared" si="89"/>
        <v>40</v>
      </c>
      <c r="BH36" s="13">
        <f t="shared" si="90"/>
        <v>40</v>
      </c>
      <c r="BI36" s="13"/>
      <c r="BJ36" s="13"/>
      <c r="BK36" s="13"/>
      <c r="BL36" s="50"/>
      <c r="BM36" s="59"/>
      <c r="BN36" s="59"/>
      <c r="BO36" s="59"/>
      <c r="BQ36" s="10" t="s">
        <v>18</v>
      </c>
      <c r="BR36" s="13">
        <f t="shared" si="58"/>
        <v>75</v>
      </c>
      <c r="BS36" s="13">
        <f t="shared" si="58"/>
        <v>70</v>
      </c>
      <c r="BT36" s="13">
        <f t="shared" si="58"/>
        <v>70</v>
      </c>
      <c r="BU36" s="13">
        <f t="shared" si="58"/>
        <v>80</v>
      </c>
      <c r="BV36" s="13">
        <f t="shared" si="58"/>
        <v>90</v>
      </c>
      <c r="BW36" s="13">
        <f t="shared" si="58"/>
        <v>85</v>
      </c>
      <c r="BX36" s="13">
        <f t="shared" si="58"/>
        <v>28.007991151866115</v>
      </c>
      <c r="BY36" s="13">
        <f t="shared" si="58"/>
        <v>30.885735999999998</v>
      </c>
      <c r="BZ36" s="13">
        <f t="shared" si="58"/>
        <v>31.033120299999997</v>
      </c>
      <c r="CA36" s="13"/>
      <c r="CB36" s="13"/>
      <c r="CC36" s="212"/>
      <c r="CD36" s="208"/>
      <c r="CE36" s="27"/>
      <c r="CF36" s="439"/>
      <c r="CG36" s="439"/>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679"/>
      <c r="DR36" s="679"/>
      <c r="DS36" s="679"/>
      <c r="DT36" s="679"/>
      <c r="DU36" s="679"/>
      <c r="DV36" s="679"/>
      <c r="DW36" s="679"/>
      <c r="DX36" s="679"/>
      <c r="DY36" s="679"/>
      <c r="DZ36" s="679"/>
      <c r="EA36" s="679"/>
      <c r="EB36" s="679"/>
      <c r="EC36" s="679"/>
      <c r="ED36" s="679"/>
    </row>
    <row r="37" spans="2:134" x14ac:dyDescent="0.3">
      <c r="B37" s="52" t="s">
        <v>19</v>
      </c>
      <c r="C37" s="661">
        <v>90</v>
      </c>
      <c r="D37" s="661">
        <v>105</v>
      </c>
      <c r="E37" s="661">
        <v>95</v>
      </c>
      <c r="F37" s="661">
        <v>80</v>
      </c>
      <c r="G37" s="661">
        <v>80</v>
      </c>
      <c r="H37" s="661">
        <v>80</v>
      </c>
      <c r="I37" s="661">
        <v>31.328526185334777</v>
      </c>
      <c r="J37" s="661">
        <v>24.916224</v>
      </c>
      <c r="K37" s="661">
        <v>26.175762339999999</v>
      </c>
      <c r="L37" s="661">
        <v>22.289481200000001</v>
      </c>
      <c r="M37" s="661">
        <v>21.702461109291892</v>
      </c>
      <c r="N37" s="217">
        <f t="shared" si="8"/>
        <v>-0.1484686898330082</v>
      </c>
      <c r="O37" s="618">
        <f t="shared" si="8"/>
        <v>-2.6336193536353303E-2</v>
      </c>
      <c r="P37" s="198"/>
      <c r="Q37" s="54">
        <v>25</v>
      </c>
      <c r="R37" s="54">
        <v>30</v>
      </c>
      <c r="S37" s="54">
        <v>30</v>
      </c>
      <c r="T37" s="54">
        <v>25</v>
      </c>
      <c r="U37" s="54">
        <v>20</v>
      </c>
      <c r="V37" s="54">
        <v>20</v>
      </c>
      <c r="W37" s="54">
        <v>20</v>
      </c>
      <c r="X37" s="54">
        <v>20</v>
      </c>
      <c r="Y37" s="54">
        <v>20</v>
      </c>
      <c r="Z37" s="54">
        <v>20</v>
      </c>
      <c r="AA37" s="54">
        <v>20</v>
      </c>
      <c r="AB37" s="54">
        <v>20</v>
      </c>
      <c r="AC37" s="54">
        <v>20</v>
      </c>
      <c r="AD37" s="54">
        <v>20</v>
      </c>
      <c r="AE37" s="54">
        <v>20</v>
      </c>
      <c r="AF37" s="54">
        <v>20</v>
      </c>
      <c r="AG37" s="54">
        <v>20</v>
      </c>
      <c r="AH37" s="54">
        <v>20</v>
      </c>
      <c r="AI37" s="54"/>
      <c r="AJ37" s="54"/>
      <c r="AK37" s="54"/>
      <c r="AL37" s="54"/>
      <c r="AM37" s="54"/>
      <c r="AN37" s="54"/>
      <c r="AO37" s="54"/>
      <c r="AP37" s="599"/>
      <c r="AQ37" s="599"/>
      <c r="AR37" s="599"/>
      <c r="AS37" s="599"/>
      <c r="AT37" s="599"/>
      <c r="AU37" s="599"/>
      <c r="AV37" s="599"/>
      <c r="AW37" s="599"/>
      <c r="AX37" s="635"/>
      <c r="AY37" s="54">
        <f t="shared" si="81"/>
        <v>50</v>
      </c>
      <c r="AZ37" s="54">
        <f t="shared" si="82"/>
        <v>55</v>
      </c>
      <c r="BA37" s="54">
        <f t="shared" si="83"/>
        <v>55</v>
      </c>
      <c r="BB37" s="54">
        <f t="shared" si="84"/>
        <v>40</v>
      </c>
      <c r="BC37" s="54">
        <f t="shared" si="85"/>
        <v>40</v>
      </c>
      <c r="BD37" s="54">
        <f t="shared" si="86"/>
        <v>40</v>
      </c>
      <c r="BE37" s="54">
        <f t="shared" si="87"/>
        <v>40</v>
      </c>
      <c r="BF37" s="54">
        <f t="shared" si="88"/>
        <v>40</v>
      </c>
      <c r="BG37" s="54">
        <f t="shared" si="89"/>
        <v>40</v>
      </c>
      <c r="BH37" s="54">
        <f t="shared" si="90"/>
        <v>40</v>
      </c>
      <c r="BI37" s="54"/>
      <c r="BJ37" s="54"/>
      <c r="BK37" s="54"/>
      <c r="BL37" s="517"/>
      <c r="BM37" s="620"/>
      <c r="BN37" s="620"/>
      <c r="BO37" s="620"/>
      <c r="BQ37" s="52" t="s">
        <v>19</v>
      </c>
      <c r="BR37" s="54">
        <f t="shared" si="58"/>
        <v>90</v>
      </c>
      <c r="BS37" s="54">
        <f t="shared" si="58"/>
        <v>105</v>
      </c>
      <c r="BT37" s="54">
        <f t="shared" si="58"/>
        <v>95</v>
      </c>
      <c r="BU37" s="54">
        <f t="shared" si="58"/>
        <v>80</v>
      </c>
      <c r="BV37" s="54">
        <f t="shared" si="58"/>
        <v>80</v>
      </c>
      <c r="BW37" s="54">
        <f t="shared" si="58"/>
        <v>80</v>
      </c>
      <c r="BX37" s="54">
        <f t="shared" si="58"/>
        <v>31.328526185334777</v>
      </c>
      <c r="BY37" s="54">
        <f t="shared" si="58"/>
        <v>24.916224</v>
      </c>
      <c r="BZ37" s="54">
        <f t="shared" si="58"/>
        <v>26.175762339999999</v>
      </c>
      <c r="CA37" s="54"/>
      <c r="CB37" s="54"/>
      <c r="CC37" s="216"/>
      <c r="CD37" s="217"/>
      <c r="CE37" s="27"/>
      <c r="CF37" s="447"/>
      <c r="CG37" s="44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row>
    <row r="38" spans="2:134" x14ac:dyDescent="0.3">
      <c r="B38" s="20" t="s">
        <v>11</v>
      </c>
      <c r="C38" s="495">
        <v>145</v>
      </c>
      <c r="D38" s="495">
        <v>205</v>
      </c>
      <c r="E38" s="495">
        <v>235</v>
      </c>
      <c r="F38" s="495">
        <v>255</v>
      </c>
      <c r="G38" s="495">
        <v>205</v>
      </c>
      <c r="H38" s="495">
        <v>250</v>
      </c>
      <c r="I38" s="495">
        <f t="shared" ref="I38:M38" si="91">SUM(I39:I43)</f>
        <v>236.30553514877744</v>
      </c>
      <c r="J38" s="495">
        <f t="shared" si="91"/>
        <v>407.28395196682015</v>
      </c>
      <c r="K38" s="495">
        <f t="shared" si="91"/>
        <v>697.12125283328214</v>
      </c>
      <c r="L38" s="495">
        <f t="shared" si="91"/>
        <v>315.7604353207837</v>
      </c>
      <c r="M38" s="495">
        <f t="shared" si="91"/>
        <v>480.97537512957871</v>
      </c>
      <c r="N38" s="210">
        <f t="shared" si="8"/>
        <v>-0.54705091253859905</v>
      </c>
      <c r="O38" s="617">
        <f t="shared" si="8"/>
        <v>0.52322875613264141</v>
      </c>
      <c r="P38" s="198"/>
      <c r="Q38" s="50">
        <v>40</v>
      </c>
      <c r="R38" s="50">
        <v>50</v>
      </c>
      <c r="S38" s="50">
        <v>30</v>
      </c>
      <c r="T38" s="50">
        <v>45</v>
      </c>
      <c r="U38" s="50">
        <v>70</v>
      </c>
      <c r="V38" s="50">
        <v>70</v>
      </c>
      <c r="W38" s="50">
        <v>60</v>
      </c>
      <c r="X38" s="50">
        <v>80</v>
      </c>
      <c r="Y38" s="50">
        <v>60</v>
      </c>
      <c r="Z38" s="50">
        <v>5</v>
      </c>
      <c r="AA38" s="50">
        <v>40</v>
      </c>
      <c r="AB38" s="50">
        <v>50</v>
      </c>
      <c r="AC38" s="50">
        <v>45</v>
      </c>
      <c r="AD38" s="50">
        <v>35</v>
      </c>
      <c r="AE38" s="50">
        <v>60</v>
      </c>
      <c r="AF38" s="50">
        <v>60</v>
      </c>
      <c r="AG38" s="50">
        <v>65</v>
      </c>
      <c r="AH38" s="50">
        <v>65</v>
      </c>
      <c r="AI38" s="50">
        <v>120.06234497323445</v>
      </c>
      <c r="AJ38" s="50">
        <v>32.465993276480084</v>
      </c>
      <c r="AK38" s="50">
        <v>71.258283533203581</v>
      </c>
      <c r="AL38" s="50">
        <v>12.51891336585927</v>
      </c>
      <c r="AM38" s="50">
        <v>145.68021354108029</v>
      </c>
      <c r="AN38" s="50">
        <v>8.8834995458711603</v>
      </c>
      <c r="AO38" s="50">
        <v>179.73531284662508</v>
      </c>
      <c r="AP38" s="50">
        <v>72.984926033243681</v>
      </c>
      <c r="AQ38" s="50">
        <v>74.686264307071568</v>
      </c>
      <c r="AR38" s="50">
        <v>325.03751095133953</v>
      </c>
      <c r="AS38" s="50">
        <v>111.77106183789607</v>
      </c>
      <c r="AT38" s="50">
        <v>185.62641573697496</v>
      </c>
      <c r="AU38" s="50">
        <v>101.24630779092382</v>
      </c>
      <c r="AV38" s="50">
        <v>101.36083871188129</v>
      </c>
      <c r="AW38" s="50">
        <v>92.121920664073158</v>
      </c>
      <c r="AX38" s="635"/>
      <c r="AY38" s="50">
        <f t="shared" ref="AY38:BB38" si="92">SUM(AY39:AY43)</f>
        <v>115</v>
      </c>
      <c r="AZ38" s="50">
        <f t="shared" si="92"/>
        <v>90</v>
      </c>
      <c r="BA38" s="50">
        <f t="shared" si="92"/>
        <v>75</v>
      </c>
      <c r="BB38" s="50">
        <f t="shared" si="92"/>
        <v>140</v>
      </c>
      <c r="BC38" s="50">
        <f>SUM(BC39:BC43)</f>
        <v>140</v>
      </c>
      <c r="BD38" s="50">
        <f t="shared" ref="BD38:BG38" si="93">SUM(BD39:BD43)</f>
        <v>65</v>
      </c>
      <c r="BE38" s="50">
        <f t="shared" si="93"/>
        <v>90</v>
      </c>
      <c r="BF38" s="50">
        <f t="shared" si="93"/>
        <v>80</v>
      </c>
      <c r="BG38" s="50">
        <f t="shared" si="93"/>
        <v>120</v>
      </c>
      <c r="BH38" s="50">
        <f>SUM(BH39:BH43)</f>
        <v>130</v>
      </c>
      <c r="BI38" s="50">
        <f>AI38+AJ38</f>
        <v>152.52833824971452</v>
      </c>
      <c r="BJ38" s="50">
        <f t="shared" si="21"/>
        <v>83.777196899062858</v>
      </c>
      <c r="BK38" s="50">
        <f>AM38+AN38</f>
        <v>154.56371308695145</v>
      </c>
      <c r="BL38" s="50">
        <f t="shared" si="23"/>
        <v>252.72023887986876</v>
      </c>
      <c r="BM38" s="50">
        <f t="shared" si="41"/>
        <v>399.72377525841108</v>
      </c>
      <c r="BN38" s="50">
        <f>AS38+AT38</f>
        <v>297.397477574871</v>
      </c>
      <c r="BO38" s="50">
        <f>AU38+AV38</f>
        <v>202.60714650280511</v>
      </c>
      <c r="BQ38" s="20" t="s">
        <v>11</v>
      </c>
      <c r="BR38" s="50">
        <f t="shared" si="58"/>
        <v>145</v>
      </c>
      <c r="BS38" s="50">
        <f t="shared" si="58"/>
        <v>205</v>
      </c>
      <c r="BT38" s="50">
        <f t="shared" si="58"/>
        <v>235</v>
      </c>
      <c r="BU38" s="50">
        <f t="shared" si="58"/>
        <v>255</v>
      </c>
      <c r="BV38" s="50">
        <f t="shared" si="58"/>
        <v>205</v>
      </c>
      <c r="BW38" s="50">
        <f t="shared" si="58"/>
        <v>250</v>
      </c>
      <c r="BX38" s="50">
        <f t="shared" si="58"/>
        <v>236.30553514877744</v>
      </c>
      <c r="BY38" s="50">
        <f t="shared" si="58"/>
        <v>407.28395196682015</v>
      </c>
      <c r="BZ38" s="50">
        <f t="shared" si="58"/>
        <v>697.12125283328214</v>
      </c>
      <c r="CA38" s="50">
        <f t="shared" si="58"/>
        <v>315.7604353207837</v>
      </c>
      <c r="CB38" s="50">
        <f t="shared" si="58"/>
        <v>480.97537512957871</v>
      </c>
      <c r="CC38" s="210">
        <f t="shared" si="58"/>
        <v>-0.54705091253859905</v>
      </c>
      <c r="CD38" s="210">
        <f>O38</f>
        <v>0.52322875613264141</v>
      </c>
      <c r="CE38" s="198"/>
      <c r="CF38" s="444">
        <f t="shared" ref="CF38:DL38" si="94">Q38</f>
        <v>40</v>
      </c>
      <c r="CG38" s="444">
        <f t="shared" si="94"/>
        <v>50</v>
      </c>
      <c r="CH38" s="444">
        <f t="shared" si="94"/>
        <v>30</v>
      </c>
      <c r="CI38" s="444">
        <f t="shared" si="94"/>
        <v>45</v>
      </c>
      <c r="CJ38" s="444">
        <f t="shared" si="94"/>
        <v>70</v>
      </c>
      <c r="CK38" s="444">
        <f t="shared" si="94"/>
        <v>70</v>
      </c>
      <c r="CL38" s="444">
        <f t="shared" si="94"/>
        <v>60</v>
      </c>
      <c r="CM38" s="444">
        <f t="shared" si="94"/>
        <v>80</v>
      </c>
      <c r="CN38" s="444">
        <f t="shared" si="94"/>
        <v>60</v>
      </c>
      <c r="CO38" s="444">
        <f t="shared" si="94"/>
        <v>5</v>
      </c>
      <c r="CP38" s="444">
        <f t="shared" si="94"/>
        <v>40</v>
      </c>
      <c r="CQ38" s="444">
        <f t="shared" si="94"/>
        <v>50</v>
      </c>
      <c r="CR38" s="444">
        <f t="shared" si="94"/>
        <v>45</v>
      </c>
      <c r="CS38" s="444">
        <f t="shared" si="94"/>
        <v>35</v>
      </c>
      <c r="CT38" s="444">
        <f t="shared" si="94"/>
        <v>60</v>
      </c>
      <c r="CU38" s="444">
        <f t="shared" si="94"/>
        <v>60</v>
      </c>
      <c r="CV38" s="444">
        <f t="shared" si="94"/>
        <v>65</v>
      </c>
      <c r="CW38" s="444">
        <f t="shared" si="94"/>
        <v>65</v>
      </c>
      <c r="CX38" s="444">
        <f t="shared" si="94"/>
        <v>120.06234497323445</v>
      </c>
      <c r="CY38" s="444">
        <f t="shared" si="94"/>
        <v>32.465993276480084</v>
      </c>
      <c r="CZ38" s="444">
        <f t="shared" si="94"/>
        <v>71.258283533203581</v>
      </c>
      <c r="DA38" s="444">
        <f t="shared" si="94"/>
        <v>12.51891336585927</v>
      </c>
      <c r="DB38" s="444">
        <f t="shared" si="94"/>
        <v>145.68021354108029</v>
      </c>
      <c r="DC38" s="444">
        <f t="shared" si="94"/>
        <v>8.8834995458711603</v>
      </c>
      <c r="DD38" s="444">
        <f t="shared" si="94"/>
        <v>179.73531284662508</v>
      </c>
      <c r="DE38" s="444">
        <f t="shared" si="94"/>
        <v>72.984926033243681</v>
      </c>
      <c r="DF38" s="444">
        <f t="shared" si="94"/>
        <v>74.686264307071568</v>
      </c>
      <c r="DG38" s="444">
        <f t="shared" si="94"/>
        <v>325.03751095133953</v>
      </c>
      <c r="DH38" s="444">
        <f t="shared" si="94"/>
        <v>111.77106183789607</v>
      </c>
      <c r="DI38" s="444">
        <f t="shared" si="94"/>
        <v>185.62641573697496</v>
      </c>
      <c r="DJ38" s="444">
        <f t="shared" si="94"/>
        <v>101.24630779092382</v>
      </c>
      <c r="DK38" s="444">
        <f t="shared" si="94"/>
        <v>101.36083871188129</v>
      </c>
      <c r="DL38" s="444">
        <f t="shared" si="94"/>
        <v>92.121920664073158</v>
      </c>
      <c r="DM38" s="444"/>
      <c r="DN38" s="444">
        <f t="shared" ref="DN38:ED38" si="95">AY38</f>
        <v>115</v>
      </c>
      <c r="DO38" s="444">
        <f t="shared" si="95"/>
        <v>90</v>
      </c>
      <c r="DP38" s="444">
        <f t="shared" si="95"/>
        <v>75</v>
      </c>
      <c r="DQ38" s="444">
        <f t="shared" si="95"/>
        <v>140</v>
      </c>
      <c r="DR38" s="444">
        <f t="shared" si="95"/>
        <v>140</v>
      </c>
      <c r="DS38" s="444">
        <f t="shared" si="95"/>
        <v>65</v>
      </c>
      <c r="DT38" s="444">
        <f t="shared" si="95"/>
        <v>90</v>
      </c>
      <c r="DU38" s="444">
        <f t="shared" si="95"/>
        <v>80</v>
      </c>
      <c r="DV38" s="444">
        <f t="shared" si="95"/>
        <v>120</v>
      </c>
      <c r="DW38" s="444">
        <f t="shared" si="95"/>
        <v>130</v>
      </c>
      <c r="DX38" s="444">
        <f t="shared" si="95"/>
        <v>152.52833824971452</v>
      </c>
      <c r="DY38" s="444">
        <f t="shared" si="95"/>
        <v>83.777196899062858</v>
      </c>
      <c r="DZ38" s="444">
        <f t="shared" si="95"/>
        <v>154.56371308695145</v>
      </c>
      <c r="EA38" s="444">
        <f t="shared" si="95"/>
        <v>252.72023887986876</v>
      </c>
      <c r="EB38" s="444">
        <f t="shared" si="95"/>
        <v>399.72377525841108</v>
      </c>
      <c r="EC38" s="444">
        <f t="shared" si="95"/>
        <v>297.397477574871</v>
      </c>
      <c r="ED38" s="444">
        <f t="shared" si="95"/>
        <v>202.60714650280511</v>
      </c>
    </row>
    <row r="39" spans="2:134" x14ac:dyDescent="0.3">
      <c r="B39" s="10" t="s">
        <v>15</v>
      </c>
      <c r="C39" s="688">
        <v>5</v>
      </c>
      <c r="D39" s="688">
        <v>10</v>
      </c>
      <c r="E39" s="688">
        <v>0</v>
      </c>
      <c r="F39" s="688">
        <v>20</v>
      </c>
      <c r="G39" s="688">
        <v>5</v>
      </c>
      <c r="H39" s="688">
        <v>5</v>
      </c>
      <c r="I39" s="681">
        <v>7.1038060014235169</v>
      </c>
      <c r="J39" s="681">
        <v>-36.863717678191641</v>
      </c>
      <c r="K39" s="681">
        <v>16.579336047654486</v>
      </c>
      <c r="L39" s="681">
        <v>26.311937424795172</v>
      </c>
      <c r="M39" s="681">
        <v>39.898755958361988</v>
      </c>
      <c r="N39" s="208">
        <f t="shared" si="8"/>
        <v>0.58703203488764411</v>
      </c>
      <c r="O39" s="208">
        <f t="shared" si="8"/>
        <v>0.51637469009648895</v>
      </c>
      <c r="P39" s="198"/>
      <c r="Q39" s="13">
        <v>0</v>
      </c>
      <c r="R39" s="13">
        <v>0</v>
      </c>
      <c r="S39" s="13">
        <v>0</v>
      </c>
      <c r="T39" s="13">
        <v>0</v>
      </c>
      <c r="U39" s="13">
        <v>0</v>
      </c>
      <c r="V39" s="13">
        <v>0</v>
      </c>
      <c r="W39" s="13">
        <v>5</v>
      </c>
      <c r="X39" s="13">
        <v>5</v>
      </c>
      <c r="Y39" s="13">
        <v>10</v>
      </c>
      <c r="Z39" s="13">
        <v>0</v>
      </c>
      <c r="AA39" s="13">
        <v>0</v>
      </c>
      <c r="AB39" s="13">
        <v>0</v>
      </c>
      <c r="AC39" s="13">
        <v>0</v>
      </c>
      <c r="AD39" s="13">
        <v>0</v>
      </c>
      <c r="AE39" s="13">
        <v>0</v>
      </c>
      <c r="AF39" s="13">
        <v>0</v>
      </c>
      <c r="AG39" s="13">
        <v>0</v>
      </c>
      <c r="AH39" s="13">
        <v>5</v>
      </c>
      <c r="AI39" s="13"/>
      <c r="AJ39" s="13"/>
      <c r="AK39" s="13"/>
      <c r="AL39" s="13"/>
      <c r="AM39" s="13"/>
      <c r="AN39" s="13"/>
      <c r="AO39" s="13"/>
      <c r="AP39" s="13"/>
      <c r="AQ39" s="13"/>
      <c r="AR39" s="13"/>
      <c r="AS39" s="13"/>
      <c r="AT39" s="13"/>
      <c r="AU39" s="13"/>
      <c r="AV39" s="13"/>
      <c r="AW39" s="13"/>
      <c r="AX39" s="635"/>
      <c r="AY39" s="13">
        <f t="shared" ref="AY39:AY43" si="96">D39-AZ39</f>
        <v>10</v>
      </c>
      <c r="AZ39" s="13">
        <f t="shared" ref="AZ39:AZ43" si="97">SUM(Q39:R39)</f>
        <v>0</v>
      </c>
      <c r="BA39" s="13">
        <f t="shared" ref="BA39:BA43" si="98">SUM(S39:T39)</f>
        <v>0</v>
      </c>
      <c r="BB39" s="7">
        <f t="shared" ref="BB39:BB43" si="99">SUM(U39:V39)</f>
        <v>0</v>
      </c>
      <c r="BC39" s="13">
        <f t="shared" ref="BC39:BC43" si="100">SUM(W39:X39)</f>
        <v>10</v>
      </c>
      <c r="BD39" s="13">
        <f t="shared" ref="BD39:BD43" si="101">SUM(Y39:Z39)</f>
        <v>10</v>
      </c>
      <c r="BE39" s="13">
        <f t="shared" ref="BE39:BE43" si="102">SUM(AA39:AB39)</f>
        <v>0</v>
      </c>
      <c r="BF39" s="13">
        <f t="shared" ref="BF39:BF43" si="103">SUM(AC39:AD39)</f>
        <v>0</v>
      </c>
      <c r="BG39" s="13">
        <f t="shared" ref="BG39:BG43" si="104">SUM(AE39:AF39)</f>
        <v>0</v>
      </c>
      <c r="BH39" s="13">
        <f t="shared" ref="BH39:BH43" si="105">SUM(AG39:AH39)</f>
        <v>5</v>
      </c>
      <c r="BI39" s="13"/>
      <c r="BJ39" s="13"/>
      <c r="BK39" s="13"/>
      <c r="BL39" s="50"/>
      <c r="BM39" s="59"/>
      <c r="BN39" s="59"/>
      <c r="BO39" s="59"/>
      <c r="BQ39" s="10" t="s">
        <v>15</v>
      </c>
      <c r="BR39" s="13">
        <f t="shared" si="58"/>
        <v>5</v>
      </c>
      <c r="BS39" s="13">
        <f t="shared" si="58"/>
        <v>10</v>
      </c>
      <c r="BT39" s="13">
        <f t="shared" si="58"/>
        <v>0</v>
      </c>
      <c r="BU39" s="13">
        <f t="shared" si="58"/>
        <v>20</v>
      </c>
      <c r="BV39" s="13">
        <f t="shared" si="58"/>
        <v>5</v>
      </c>
      <c r="BW39" s="13">
        <f t="shared" si="58"/>
        <v>5</v>
      </c>
      <c r="BX39" s="13">
        <f t="shared" si="58"/>
        <v>7.1038060014235169</v>
      </c>
      <c r="BY39" s="13">
        <f t="shared" si="58"/>
        <v>-36.863717678191641</v>
      </c>
      <c r="BZ39" s="13">
        <f t="shared" si="58"/>
        <v>16.579336047654486</v>
      </c>
      <c r="CA39" s="13"/>
      <c r="CB39" s="13"/>
      <c r="CC39" s="212"/>
      <c r="CD39" s="208"/>
      <c r="CE39" s="27"/>
      <c r="CF39" s="439"/>
      <c r="CG39" s="439"/>
      <c r="CH39" s="439"/>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679"/>
      <c r="DR39" s="679"/>
      <c r="DS39" s="679"/>
      <c r="DT39" s="679"/>
      <c r="DU39" s="679"/>
      <c r="DV39" s="679"/>
      <c r="DW39" s="679"/>
      <c r="DX39" s="679"/>
      <c r="DY39" s="679"/>
      <c r="DZ39" s="679"/>
      <c r="EA39" s="679"/>
      <c r="EB39" s="679"/>
      <c r="EC39" s="679"/>
      <c r="ED39" s="679"/>
    </row>
    <row r="40" spans="2:134" x14ac:dyDescent="0.3">
      <c r="B40" s="10" t="s">
        <v>16</v>
      </c>
      <c r="C40" s="688">
        <v>-10</v>
      </c>
      <c r="D40" s="688">
        <v>15</v>
      </c>
      <c r="E40" s="688">
        <v>10</v>
      </c>
      <c r="F40" s="688">
        <v>5</v>
      </c>
      <c r="G40" s="688">
        <v>5</v>
      </c>
      <c r="H40" s="688">
        <v>35</v>
      </c>
      <c r="I40" s="681">
        <v>58.952364089735418</v>
      </c>
      <c r="J40" s="681">
        <v>24.830219774958618</v>
      </c>
      <c r="K40" s="681">
        <v>4.7202148060964824</v>
      </c>
      <c r="L40" s="681">
        <v>14.225506318442875</v>
      </c>
      <c r="M40" s="681">
        <v>5.6624742261085581</v>
      </c>
      <c r="N40" s="208">
        <f t="shared" si="8"/>
        <v>2.0137413026351374</v>
      </c>
      <c r="O40" s="208">
        <f t="shared" si="8"/>
        <v>-0.6019491960882013</v>
      </c>
      <c r="P40" s="198"/>
      <c r="Q40" s="13">
        <v>10</v>
      </c>
      <c r="R40" s="13">
        <v>0</v>
      </c>
      <c r="S40" s="13">
        <v>0</v>
      </c>
      <c r="T40" s="13">
        <v>5</v>
      </c>
      <c r="U40" s="13">
        <v>5</v>
      </c>
      <c r="V40" s="13">
        <v>0</v>
      </c>
      <c r="W40" s="13">
        <v>0</v>
      </c>
      <c r="X40" s="13">
        <v>5</v>
      </c>
      <c r="Y40" s="13">
        <v>0</v>
      </c>
      <c r="Z40" s="13">
        <v>0</v>
      </c>
      <c r="AA40" s="13">
        <v>5</v>
      </c>
      <c r="AB40" s="13">
        <v>0</v>
      </c>
      <c r="AC40" s="13">
        <v>0</v>
      </c>
      <c r="AD40" s="13">
        <v>0</v>
      </c>
      <c r="AE40" s="13">
        <v>5</v>
      </c>
      <c r="AF40" s="13">
        <v>10</v>
      </c>
      <c r="AG40" s="13">
        <v>10</v>
      </c>
      <c r="AH40" s="13">
        <v>10</v>
      </c>
      <c r="AI40" s="13"/>
      <c r="AJ40" s="13"/>
      <c r="AK40" s="13"/>
      <c r="AL40" s="13"/>
      <c r="AM40" s="13"/>
      <c r="AN40" s="13"/>
      <c r="AO40" s="13"/>
      <c r="AP40" s="13"/>
      <c r="AQ40" s="13"/>
      <c r="AR40" s="13"/>
      <c r="AS40" s="13"/>
      <c r="AT40" s="13"/>
      <c r="AU40" s="13"/>
      <c r="AV40" s="13"/>
      <c r="AW40" s="13"/>
      <c r="AX40" s="635"/>
      <c r="AY40" s="13">
        <f t="shared" si="96"/>
        <v>5</v>
      </c>
      <c r="AZ40" s="13">
        <f t="shared" si="97"/>
        <v>10</v>
      </c>
      <c r="BA40" s="13">
        <f t="shared" si="98"/>
        <v>5</v>
      </c>
      <c r="BB40" s="13">
        <f t="shared" si="99"/>
        <v>5</v>
      </c>
      <c r="BC40" s="13">
        <f t="shared" si="100"/>
        <v>5</v>
      </c>
      <c r="BD40" s="13">
        <f t="shared" si="101"/>
        <v>0</v>
      </c>
      <c r="BE40" s="13">
        <f t="shared" si="102"/>
        <v>5</v>
      </c>
      <c r="BF40" s="13">
        <f t="shared" si="103"/>
        <v>0</v>
      </c>
      <c r="BG40" s="13">
        <f t="shared" si="104"/>
        <v>15</v>
      </c>
      <c r="BH40" s="13">
        <f t="shared" si="105"/>
        <v>20</v>
      </c>
      <c r="BI40" s="13"/>
      <c r="BJ40" s="13"/>
      <c r="BK40" s="13"/>
      <c r="BL40" s="50"/>
      <c r="BM40" s="59"/>
      <c r="BN40" s="59"/>
      <c r="BO40" s="59"/>
      <c r="BQ40" s="10" t="s">
        <v>16</v>
      </c>
      <c r="BR40" s="13">
        <f t="shared" si="58"/>
        <v>-10</v>
      </c>
      <c r="BS40" s="13">
        <f t="shared" si="58"/>
        <v>15</v>
      </c>
      <c r="BT40" s="13">
        <f t="shared" si="58"/>
        <v>10</v>
      </c>
      <c r="BU40" s="13">
        <f t="shared" si="58"/>
        <v>5</v>
      </c>
      <c r="BV40" s="13">
        <f t="shared" si="58"/>
        <v>5</v>
      </c>
      <c r="BW40" s="13">
        <f t="shared" si="58"/>
        <v>35</v>
      </c>
      <c r="BX40" s="13">
        <f t="shared" si="58"/>
        <v>58.952364089735418</v>
      </c>
      <c r="BY40" s="13">
        <f t="shared" si="58"/>
        <v>24.830219774958618</v>
      </c>
      <c r="BZ40" s="13">
        <f t="shared" si="58"/>
        <v>4.7202148060964824</v>
      </c>
      <c r="CA40" s="13"/>
      <c r="CB40" s="13"/>
      <c r="CC40" s="212"/>
      <c r="CD40" s="208"/>
      <c r="CE40" s="301"/>
      <c r="CF40" s="439"/>
      <c r="CG40" s="439"/>
      <c r="CH40" s="439"/>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679"/>
      <c r="DR40" s="679"/>
      <c r="DS40" s="679"/>
      <c r="DT40" s="679"/>
      <c r="DU40" s="679"/>
      <c r="DV40" s="679"/>
      <c r="DW40" s="679"/>
      <c r="DX40" s="679"/>
      <c r="DY40" s="679"/>
      <c r="DZ40" s="679"/>
      <c r="EA40" s="679"/>
      <c r="EB40" s="679"/>
      <c r="EC40" s="679"/>
      <c r="ED40" s="679"/>
    </row>
    <row r="41" spans="2:134" x14ac:dyDescent="0.3">
      <c r="B41" s="10" t="s">
        <v>17</v>
      </c>
      <c r="C41" s="688">
        <v>0</v>
      </c>
      <c r="D41" s="688">
        <v>-25</v>
      </c>
      <c r="E41" s="688">
        <v>-5</v>
      </c>
      <c r="F41" s="688">
        <v>-10</v>
      </c>
      <c r="G41" s="688">
        <v>-10</v>
      </c>
      <c r="H41" s="688">
        <v>0</v>
      </c>
      <c r="I41" s="681">
        <v>-39.666324626503915</v>
      </c>
      <c r="J41" s="681">
        <v>-66.466781421619103</v>
      </c>
      <c r="K41" s="681">
        <v>7.0819672923565093</v>
      </c>
      <c r="L41" s="681">
        <v>-27.20973828714056</v>
      </c>
      <c r="M41" s="681">
        <v>8.2215466257479868</v>
      </c>
      <c r="N41" s="208" t="str">
        <f t="shared" si="8"/>
        <v>N/A</v>
      </c>
      <c r="O41" s="208" t="str">
        <f t="shared" si="8"/>
        <v>N/A</v>
      </c>
      <c r="P41" s="198"/>
      <c r="Q41" s="13">
        <v>-10</v>
      </c>
      <c r="R41" s="13">
        <v>0</v>
      </c>
      <c r="S41" s="13">
        <v>0</v>
      </c>
      <c r="T41" s="13">
        <v>0</v>
      </c>
      <c r="U41" s="13">
        <v>0</v>
      </c>
      <c r="V41" s="13">
        <v>0</v>
      </c>
      <c r="W41" s="13">
        <v>0</v>
      </c>
      <c r="X41" s="13">
        <v>0</v>
      </c>
      <c r="Y41" s="13">
        <v>-5</v>
      </c>
      <c r="Z41" s="13">
        <v>-5</v>
      </c>
      <c r="AA41" s="13">
        <v>-5</v>
      </c>
      <c r="AB41" s="13">
        <v>-5</v>
      </c>
      <c r="AC41" s="13">
        <v>0</v>
      </c>
      <c r="AD41" s="13">
        <v>0</v>
      </c>
      <c r="AE41" s="13">
        <v>0</v>
      </c>
      <c r="AF41" s="13">
        <v>0</v>
      </c>
      <c r="AG41" s="13">
        <v>0</v>
      </c>
      <c r="AH41" s="13">
        <v>0</v>
      </c>
      <c r="AI41" s="13"/>
      <c r="AJ41" s="13"/>
      <c r="AK41" s="13"/>
      <c r="AL41" s="13"/>
      <c r="AM41" s="13"/>
      <c r="AN41" s="13"/>
      <c r="AO41" s="13"/>
      <c r="AP41" s="13"/>
      <c r="AQ41" s="13"/>
      <c r="AR41" s="13"/>
      <c r="AS41" s="13"/>
      <c r="AT41" s="13"/>
      <c r="AU41" s="13"/>
      <c r="AV41" s="13"/>
      <c r="AW41" s="13"/>
      <c r="AX41" s="635"/>
      <c r="AY41" s="13">
        <f t="shared" si="96"/>
        <v>-15</v>
      </c>
      <c r="AZ41" s="13">
        <f t="shared" si="97"/>
        <v>-10</v>
      </c>
      <c r="BA41" s="13">
        <f t="shared" si="98"/>
        <v>0</v>
      </c>
      <c r="BB41" s="13">
        <f t="shared" si="99"/>
        <v>0</v>
      </c>
      <c r="BC41" s="13">
        <f t="shared" si="100"/>
        <v>0</v>
      </c>
      <c r="BD41" s="13">
        <f t="shared" si="101"/>
        <v>-10</v>
      </c>
      <c r="BE41" s="13">
        <f t="shared" si="102"/>
        <v>-10</v>
      </c>
      <c r="BF41" s="13">
        <f t="shared" si="103"/>
        <v>0</v>
      </c>
      <c r="BG41" s="13">
        <f t="shared" si="104"/>
        <v>0</v>
      </c>
      <c r="BH41" s="13">
        <f t="shared" si="105"/>
        <v>0</v>
      </c>
      <c r="BI41" s="13"/>
      <c r="BJ41" s="13"/>
      <c r="BK41" s="13"/>
      <c r="BL41" s="50"/>
      <c r="BM41" s="59"/>
      <c r="BN41" s="59"/>
      <c r="BO41" s="59"/>
      <c r="BQ41" s="10" t="s">
        <v>17</v>
      </c>
      <c r="BR41" s="13">
        <f t="shared" si="58"/>
        <v>0</v>
      </c>
      <c r="BS41" s="13">
        <f t="shared" si="58"/>
        <v>-25</v>
      </c>
      <c r="BT41" s="13">
        <f t="shared" si="58"/>
        <v>-5</v>
      </c>
      <c r="BU41" s="13">
        <f t="shared" si="58"/>
        <v>-10</v>
      </c>
      <c r="BV41" s="13">
        <f t="shared" si="58"/>
        <v>-10</v>
      </c>
      <c r="BW41" s="13">
        <f t="shared" si="58"/>
        <v>0</v>
      </c>
      <c r="BX41" s="13">
        <f t="shared" si="58"/>
        <v>-39.666324626503915</v>
      </c>
      <c r="BY41" s="13">
        <f t="shared" si="58"/>
        <v>-66.466781421619103</v>
      </c>
      <c r="BZ41" s="13">
        <f t="shared" si="58"/>
        <v>7.0819672923565093</v>
      </c>
      <c r="CA41" s="13"/>
      <c r="CB41" s="13"/>
      <c r="CC41" s="212"/>
      <c r="CD41" s="208"/>
      <c r="CE41" s="301"/>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679"/>
      <c r="DR41" s="679"/>
      <c r="DS41" s="679"/>
      <c r="DT41" s="679"/>
      <c r="DU41" s="679"/>
      <c r="DV41" s="679"/>
      <c r="DW41" s="679"/>
      <c r="DX41" s="679"/>
      <c r="DY41" s="679"/>
      <c r="DZ41" s="679"/>
      <c r="EA41" s="679"/>
      <c r="EB41" s="679"/>
      <c r="EC41" s="679"/>
      <c r="ED41" s="679"/>
    </row>
    <row r="42" spans="2:134" x14ac:dyDescent="0.3">
      <c r="B42" s="10" t="s">
        <v>18</v>
      </c>
      <c r="C42" s="688">
        <v>90</v>
      </c>
      <c r="D42" s="688">
        <v>115</v>
      </c>
      <c r="E42" s="688">
        <v>130</v>
      </c>
      <c r="F42" s="688">
        <v>150</v>
      </c>
      <c r="G42" s="688">
        <v>110</v>
      </c>
      <c r="H42" s="688">
        <v>80</v>
      </c>
      <c r="I42" s="681">
        <v>180.06606234098049</v>
      </c>
      <c r="J42" s="681">
        <v>359.81316342481796</v>
      </c>
      <c r="K42" s="681">
        <v>665.89764241359148</v>
      </c>
      <c r="L42" s="681">
        <v>280.32088509491894</v>
      </c>
      <c r="M42" s="681">
        <v>321.67715518611715</v>
      </c>
      <c r="N42" s="208">
        <f t="shared" si="8"/>
        <v>-0.57903307169120355</v>
      </c>
      <c r="O42" s="208">
        <f t="shared" si="8"/>
        <v>0.14753189038053538</v>
      </c>
      <c r="P42" s="198"/>
      <c r="Q42" s="13">
        <v>20</v>
      </c>
      <c r="R42" s="13">
        <v>25</v>
      </c>
      <c r="S42" s="13">
        <v>20</v>
      </c>
      <c r="T42" s="13">
        <v>35</v>
      </c>
      <c r="U42" s="13">
        <v>25</v>
      </c>
      <c r="V42" s="13">
        <v>20</v>
      </c>
      <c r="W42" s="13">
        <v>20</v>
      </c>
      <c r="X42" s="13">
        <v>40</v>
      </c>
      <c r="Y42" s="13">
        <v>35</v>
      </c>
      <c r="Z42" s="13">
        <v>5</v>
      </c>
      <c r="AA42" s="13">
        <v>30</v>
      </c>
      <c r="AB42" s="13">
        <v>15</v>
      </c>
      <c r="AC42" s="13">
        <v>15</v>
      </c>
      <c r="AD42" s="13">
        <v>25</v>
      </c>
      <c r="AE42" s="13">
        <v>45</v>
      </c>
      <c r="AF42" s="13">
        <v>15</v>
      </c>
      <c r="AG42" s="13">
        <v>10</v>
      </c>
      <c r="AH42" s="13">
        <v>10</v>
      </c>
      <c r="AI42" s="13"/>
      <c r="AJ42" s="13"/>
      <c r="AK42" s="13"/>
      <c r="AL42" s="13"/>
      <c r="AM42" s="13"/>
      <c r="AN42" s="13"/>
      <c r="AO42" s="13"/>
      <c r="AP42" s="13"/>
      <c r="AQ42" s="13"/>
      <c r="AR42" s="13"/>
      <c r="AS42" s="13"/>
      <c r="AT42" s="13"/>
      <c r="AU42" s="13"/>
      <c r="AV42" s="13"/>
      <c r="AW42" s="13"/>
      <c r="AX42" s="635"/>
      <c r="AY42" s="13">
        <f t="shared" si="96"/>
        <v>70</v>
      </c>
      <c r="AZ42" s="13">
        <f t="shared" si="97"/>
        <v>45</v>
      </c>
      <c r="BA42" s="13">
        <f t="shared" si="98"/>
        <v>55</v>
      </c>
      <c r="BB42" s="13">
        <f t="shared" si="99"/>
        <v>45</v>
      </c>
      <c r="BC42" s="13">
        <f t="shared" si="100"/>
        <v>60</v>
      </c>
      <c r="BD42" s="13">
        <f t="shared" si="101"/>
        <v>40</v>
      </c>
      <c r="BE42" s="13">
        <f t="shared" si="102"/>
        <v>45</v>
      </c>
      <c r="BF42" s="13">
        <f t="shared" si="103"/>
        <v>40</v>
      </c>
      <c r="BG42" s="13">
        <f t="shared" si="104"/>
        <v>60</v>
      </c>
      <c r="BH42" s="13">
        <f t="shared" si="105"/>
        <v>20</v>
      </c>
      <c r="BI42" s="13"/>
      <c r="BJ42" s="13"/>
      <c r="BK42" s="13"/>
      <c r="BL42" s="50"/>
      <c r="BM42" s="59"/>
      <c r="BN42" s="59"/>
      <c r="BO42" s="59"/>
      <c r="BQ42" s="10" t="s">
        <v>18</v>
      </c>
      <c r="BR42" s="13">
        <f t="shared" si="58"/>
        <v>90</v>
      </c>
      <c r="BS42" s="13">
        <f t="shared" si="58"/>
        <v>115</v>
      </c>
      <c r="BT42" s="13">
        <f t="shared" si="58"/>
        <v>130</v>
      </c>
      <c r="BU42" s="13">
        <f t="shared" si="58"/>
        <v>150</v>
      </c>
      <c r="BV42" s="13">
        <f t="shared" si="58"/>
        <v>110</v>
      </c>
      <c r="BW42" s="13">
        <f t="shared" si="58"/>
        <v>80</v>
      </c>
      <c r="BX42" s="13">
        <f t="shared" si="58"/>
        <v>180.06606234098049</v>
      </c>
      <c r="BY42" s="13">
        <f t="shared" si="58"/>
        <v>359.81316342481796</v>
      </c>
      <c r="BZ42" s="13">
        <f t="shared" si="58"/>
        <v>665.89764241359148</v>
      </c>
      <c r="CA42" s="13"/>
      <c r="CB42" s="13"/>
      <c r="CC42" s="212"/>
      <c r="CD42" s="208"/>
      <c r="CE42" s="27"/>
      <c r="CF42" s="439"/>
      <c r="CG42" s="439"/>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679"/>
      <c r="DR42" s="679"/>
      <c r="DS42" s="679"/>
      <c r="DT42" s="679"/>
      <c r="DU42" s="679"/>
      <c r="DV42" s="679"/>
      <c r="DW42" s="679"/>
      <c r="DX42" s="679"/>
      <c r="DY42" s="679"/>
      <c r="DZ42" s="679"/>
      <c r="EA42" s="679"/>
      <c r="EB42" s="679"/>
      <c r="EC42" s="679"/>
      <c r="ED42" s="679"/>
    </row>
    <row r="43" spans="2:134" x14ac:dyDescent="0.3">
      <c r="B43" s="52" t="s">
        <v>19</v>
      </c>
      <c r="C43" s="688">
        <v>60</v>
      </c>
      <c r="D43" s="688">
        <v>90</v>
      </c>
      <c r="E43" s="688">
        <v>100</v>
      </c>
      <c r="F43" s="688">
        <v>90</v>
      </c>
      <c r="G43" s="688">
        <v>95</v>
      </c>
      <c r="H43" s="688">
        <v>130</v>
      </c>
      <c r="I43" s="681">
        <v>29.849627343141918</v>
      </c>
      <c r="J43" s="681">
        <v>125.97106786685436</v>
      </c>
      <c r="K43" s="681">
        <v>2.8420922735831482</v>
      </c>
      <c r="L43" s="681">
        <v>22.111844769767288</v>
      </c>
      <c r="M43" s="681">
        <v>105.51544313324302</v>
      </c>
      <c r="N43" s="217" t="str">
        <f t="shared" si="8"/>
        <v>&gt;±300%</v>
      </c>
      <c r="O43" s="208" t="str">
        <f t="shared" si="8"/>
        <v>&gt;±300%</v>
      </c>
      <c r="P43" s="198"/>
      <c r="Q43" s="54">
        <v>20</v>
      </c>
      <c r="R43" s="54">
        <v>25</v>
      </c>
      <c r="S43" s="54">
        <v>10</v>
      </c>
      <c r="T43" s="54">
        <v>5</v>
      </c>
      <c r="U43" s="54">
        <v>40</v>
      </c>
      <c r="V43" s="54">
        <v>50</v>
      </c>
      <c r="W43" s="54">
        <v>35</v>
      </c>
      <c r="X43" s="54">
        <v>30</v>
      </c>
      <c r="Y43" s="54">
        <v>20</v>
      </c>
      <c r="Z43" s="54">
        <v>5</v>
      </c>
      <c r="AA43" s="54">
        <v>10</v>
      </c>
      <c r="AB43" s="54">
        <v>40</v>
      </c>
      <c r="AC43" s="54">
        <v>30</v>
      </c>
      <c r="AD43" s="54">
        <v>10</v>
      </c>
      <c r="AE43" s="54">
        <v>10</v>
      </c>
      <c r="AF43" s="54">
        <v>35</v>
      </c>
      <c r="AG43" s="54">
        <v>45</v>
      </c>
      <c r="AH43" s="54">
        <v>40</v>
      </c>
      <c r="AI43" s="54"/>
      <c r="AJ43" s="54"/>
      <c r="AK43" s="54"/>
      <c r="AL43" s="54"/>
      <c r="AM43" s="54"/>
      <c r="AN43" s="54"/>
      <c r="AO43" s="54"/>
      <c r="AP43" s="13"/>
      <c r="AQ43" s="13"/>
      <c r="AR43" s="13"/>
      <c r="AS43" s="13"/>
      <c r="AT43" s="13"/>
      <c r="AU43" s="13"/>
      <c r="AV43" s="13"/>
      <c r="AW43" s="13"/>
      <c r="AX43" s="635"/>
      <c r="AY43" s="54">
        <f t="shared" si="96"/>
        <v>45</v>
      </c>
      <c r="AZ43" s="54">
        <f t="shared" si="97"/>
        <v>45</v>
      </c>
      <c r="BA43" s="54">
        <f t="shared" si="98"/>
        <v>15</v>
      </c>
      <c r="BB43" s="54">
        <f t="shared" si="99"/>
        <v>90</v>
      </c>
      <c r="BC43" s="54">
        <f t="shared" si="100"/>
        <v>65</v>
      </c>
      <c r="BD43" s="54">
        <f t="shared" si="101"/>
        <v>25</v>
      </c>
      <c r="BE43" s="54">
        <f t="shared" si="102"/>
        <v>50</v>
      </c>
      <c r="BF43" s="54">
        <f t="shared" si="103"/>
        <v>40</v>
      </c>
      <c r="BG43" s="54">
        <f t="shared" si="104"/>
        <v>45</v>
      </c>
      <c r="BH43" s="54">
        <f t="shared" si="105"/>
        <v>85</v>
      </c>
      <c r="BI43" s="54"/>
      <c r="BJ43" s="54"/>
      <c r="BK43" s="54"/>
      <c r="BL43" s="517"/>
      <c r="BM43" s="620"/>
      <c r="BN43" s="620"/>
      <c r="BO43" s="620"/>
      <c r="BQ43" s="52" t="s">
        <v>19</v>
      </c>
      <c r="BR43" s="54">
        <f t="shared" si="58"/>
        <v>60</v>
      </c>
      <c r="BS43" s="54">
        <f t="shared" si="58"/>
        <v>90</v>
      </c>
      <c r="BT43" s="54">
        <f t="shared" si="58"/>
        <v>100</v>
      </c>
      <c r="BU43" s="54">
        <f t="shared" si="58"/>
        <v>90</v>
      </c>
      <c r="BV43" s="54">
        <f t="shared" si="58"/>
        <v>95</v>
      </c>
      <c r="BW43" s="54">
        <f t="shared" si="58"/>
        <v>130</v>
      </c>
      <c r="BX43" s="54">
        <f t="shared" si="58"/>
        <v>29.849627343141918</v>
      </c>
      <c r="BY43" s="54">
        <f t="shared" si="58"/>
        <v>125.97106786685436</v>
      </c>
      <c r="BZ43" s="54">
        <f t="shared" si="58"/>
        <v>2.8420922735831482</v>
      </c>
      <c r="CA43" s="54"/>
      <c r="CB43" s="54"/>
      <c r="CC43" s="216"/>
      <c r="CD43" s="217"/>
      <c r="CE43" s="27"/>
      <c r="CF43" s="447"/>
      <c r="CG43" s="44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row>
    <row r="44" spans="2:134" x14ac:dyDescent="0.3">
      <c r="B44" s="239" t="s">
        <v>58</v>
      </c>
      <c r="C44" s="665">
        <v>220</v>
      </c>
      <c r="D44" s="665">
        <v>225</v>
      </c>
      <c r="E44" s="665">
        <v>240</v>
      </c>
      <c r="F44" s="665">
        <v>235</v>
      </c>
      <c r="G44" s="665">
        <v>235</v>
      </c>
      <c r="H44" s="665">
        <v>235</v>
      </c>
      <c r="I44" s="665">
        <v>277.1999040141219</v>
      </c>
      <c r="J44" s="665">
        <v>256.10326694250017</v>
      </c>
      <c r="K44" s="665">
        <v>266.65534560118107</v>
      </c>
      <c r="L44" s="665">
        <v>275.76484556410878</v>
      </c>
      <c r="M44" s="665">
        <v>283.34739727305561</v>
      </c>
      <c r="N44" s="243">
        <f t="shared" si="8"/>
        <v>3.4162075177567308E-2</v>
      </c>
      <c r="O44" s="243">
        <f t="shared" si="8"/>
        <v>2.7496440648320686E-2</v>
      </c>
      <c r="P44" s="198"/>
      <c r="Q44" s="242">
        <v>45</v>
      </c>
      <c r="R44" s="242">
        <v>65</v>
      </c>
      <c r="S44" s="242">
        <v>50</v>
      </c>
      <c r="T44" s="242">
        <v>65</v>
      </c>
      <c r="U44" s="242">
        <v>45</v>
      </c>
      <c r="V44" s="242">
        <v>65</v>
      </c>
      <c r="W44" s="242">
        <v>50</v>
      </c>
      <c r="X44" s="242">
        <v>70</v>
      </c>
      <c r="Y44" s="242">
        <v>45</v>
      </c>
      <c r="Z44" s="242">
        <v>75</v>
      </c>
      <c r="AA44" s="242">
        <v>55</v>
      </c>
      <c r="AB44" s="242">
        <v>70</v>
      </c>
      <c r="AC44" s="242">
        <v>45</v>
      </c>
      <c r="AD44" s="242">
        <v>70</v>
      </c>
      <c r="AE44" s="242">
        <v>55</v>
      </c>
      <c r="AF44" s="242">
        <v>70</v>
      </c>
      <c r="AG44" s="242">
        <v>45</v>
      </c>
      <c r="AH44" s="242">
        <v>70</v>
      </c>
      <c r="AI44" s="242">
        <v>69.299976003530475</v>
      </c>
      <c r="AJ44" s="242">
        <v>69.299976003530475</v>
      </c>
      <c r="AK44" s="242">
        <v>69.299976003530475</v>
      </c>
      <c r="AL44" s="242">
        <v>69.299976003530475</v>
      </c>
      <c r="AM44" s="242">
        <v>64.025816735625042</v>
      </c>
      <c r="AN44" s="242">
        <v>64.025816735625042</v>
      </c>
      <c r="AO44" s="242">
        <v>64.025816735625042</v>
      </c>
      <c r="AP44" s="242">
        <v>64.025816735625042</v>
      </c>
      <c r="AQ44" s="242">
        <v>62.61011846984254</v>
      </c>
      <c r="AR44" s="242">
        <v>65.118810104969981</v>
      </c>
      <c r="AS44" s="242">
        <v>66.417307409102591</v>
      </c>
      <c r="AT44" s="242">
        <v>72.509109617265977</v>
      </c>
      <c r="AU44" s="242">
        <v>70.054076973936716</v>
      </c>
      <c r="AV44" s="242">
        <v>70.054076973936716</v>
      </c>
      <c r="AW44" s="242">
        <v>69.217923358789633</v>
      </c>
      <c r="AX44" s="635"/>
      <c r="AY44" s="242">
        <v>110</v>
      </c>
      <c r="AZ44" s="242">
        <v>110</v>
      </c>
      <c r="BA44" s="242">
        <v>115</v>
      </c>
      <c r="BB44" s="242">
        <v>110</v>
      </c>
      <c r="BC44" s="242">
        <v>120</v>
      </c>
      <c r="BD44" s="242">
        <v>120</v>
      </c>
      <c r="BE44" s="242">
        <v>125</v>
      </c>
      <c r="BF44" s="242">
        <v>115</v>
      </c>
      <c r="BG44" s="242">
        <v>125</v>
      </c>
      <c r="BH44" s="242">
        <v>115</v>
      </c>
      <c r="BI44" s="242">
        <v>129.54000000000002</v>
      </c>
      <c r="BJ44" s="242">
        <v>119.34</v>
      </c>
      <c r="BK44" s="242">
        <f t="shared" ref="BK44:BK45" si="106">AM44+AN44</f>
        <v>128.05163347125008</v>
      </c>
      <c r="BL44" s="518">
        <f t="shared" si="23"/>
        <v>128.05163347125008</v>
      </c>
      <c r="BM44" s="621">
        <f t="shared" ref="BM44:BM56" si="107">AQ44+AR44</f>
        <v>127.72892857481253</v>
      </c>
      <c r="BN44" s="621">
        <f t="shared" ref="BN44:BN59" si="108">AS44+AT44</f>
        <v>138.92641702636857</v>
      </c>
      <c r="BO44" s="621">
        <f t="shared" ref="BO44:BO59" si="109">AU44+AV44</f>
        <v>140.10815394787343</v>
      </c>
      <c r="BQ44" s="239" t="s">
        <v>58</v>
      </c>
      <c r="BR44" s="242">
        <f t="shared" si="58"/>
        <v>220</v>
      </c>
      <c r="BS44" s="242">
        <f t="shared" si="58"/>
        <v>225</v>
      </c>
      <c r="BT44" s="242">
        <f t="shared" si="58"/>
        <v>240</v>
      </c>
      <c r="BU44" s="242">
        <f t="shared" si="58"/>
        <v>235</v>
      </c>
      <c r="BV44" s="242">
        <f t="shared" si="58"/>
        <v>235</v>
      </c>
      <c r="BW44" s="242">
        <f t="shared" si="58"/>
        <v>235</v>
      </c>
      <c r="BX44" s="242">
        <f t="shared" si="58"/>
        <v>277.1999040141219</v>
      </c>
      <c r="BY44" s="242">
        <f t="shared" si="58"/>
        <v>256.10326694250017</v>
      </c>
      <c r="BZ44" s="242">
        <f t="shared" si="58"/>
        <v>266.65534560118107</v>
      </c>
      <c r="CA44" s="242">
        <f t="shared" si="58"/>
        <v>275.76484556410878</v>
      </c>
      <c r="CB44" s="242">
        <f t="shared" si="58"/>
        <v>283.34739727305561</v>
      </c>
      <c r="CC44" s="243">
        <f t="shared" si="58"/>
        <v>3.4162075177567308E-2</v>
      </c>
      <c r="CD44" s="243">
        <f>O44</f>
        <v>2.7496440648320686E-2</v>
      </c>
      <c r="CE44" s="198"/>
      <c r="CF44" s="451">
        <f t="shared" ref="CF44:CU46" si="110">Q44</f>
        <v>45</v>
      </c>
      <c r="CG44" s="451">
        <f t="shared" si="110"/>
        <v>65</v>
      </c>
      <c r="CH44" s="451">
        <f t="shared" si="110"/>
        <v>50</v>
      </c>
      <c r="CI44" s="451">
        <f t="shared" si="110"/>
        <v>65</v>
      </c>
      <c r="CJ44" s="451">
        <f t="shared" si="110"/>
        <v>45</v>
      </c>
      <c r="CK44" s="451">
        <f t="shared" si="110"/>
        <v>65</v>
      </c>
      <c r="CL44" s="451">
        <f t="shared" si="110"/>
        <v>50</v>
      </c>
      <c r="CM44" s="451">
        <f t="shared" si="110"/>
        <v>70</v>
      </c>
      <c r="CN44" s="451">
        <f t="shared" si="110"/>
        <v>45</v>
      </c>
      <c r="CO44" s="451">
        <f t="shared" si="110"/>
        <v>75</v>
      </c>
      <c r="CP44" s="451">
        <f t="shared" si="110"/>
        <v>55</v>
      </c>
      <c r="CQ44" s="451">
        <f t="shared" si="110"/>
        <v>70</v>
      </c>
      <c r="CR44" s="451">
        <f t="shared" si="110"/>
        <v>45</v>
      </c>
      <c r="CS44" s="451">
        <f t="shared" si="110"/>
        <v>70</v>
      </c>
      <c r="CT44" s="451">
        <f t="shared" si="110"/>
        <v>55</v>
      </c>
      <c r="CU44" s="451">
        <f t="shared" si="110"/>
        <v>70</v>
      </c>
      <c r="CV44" s="451">
        <f t="shared" ref="CV44:DK46" si="111">AG44</f>
        <v>45</v>
      </c>
      <c r="CW44" s="451">
        <f t="shared" si="111"/>
        <v>70</v>
      </c>
      <c r="CX44" s="451">
        <f t="shared" si="111"/>
        <v>69.299976003530475</v>
      </c>
      <c r="CY44" s="451">
        <f t="shared" si="111"/>
        <v>69.299976003530475</v>
      </c>
      <c r="CZ44" s="451">
        <f t="shared" si="111"/>
        <v>69.299976003530475</v>
      </c>
      <c r="DA44" s="451">
        <f t="shared" si="111"/>
        <v>69.299976003530475</v>
      </c>
      <c r="DB44" s="451">
        <f t="shared" si="111"/>
        <v>64.025816735625042</v>
      </c>
      <c r="DC44" s="451">
        <f t="shared" si="111"/>
        <v>64.025816735625042</v>
      </c>
      <c r="DD44" s="451">
        <f t="shared" si="111"/>
        <v>64.025816735625042</v>
      </c>
      <c r="DE44" s="451">
        <f t="shared" si="111"/>
        <v>64.025816735625042</v>
      </c>
      <c r="DF44" s="451">
        <f t="shared" si="111"/>
        <v>62.61011846984254</v>
      </c>
      <c r="DG44" s="451">
        <f t="shared" si="111"/>
        <v>65.118810104969981</v>
      </c>
      <c r="DH44" s="451">
        <f t="shared" si="111"/>
        <v>66.417307409102591</v>
      </c>
      <c r="DI44" s="451">
        <f t="shared" si="111"/>
        <v>72.509109617265977</v>
      </c>
      <c r="DJ44" s="451">
        <f t="shared" si="111"/>
        <v>70.054076973936716</v>
      </c>
      <c r="DK44" s="451">
        <f t="shared" si="111"/>
        <v>70.054076973936716</v>
      </c>
      <c r="DL44" s="451">
        <f t="shared" ref="DJ44:DL46" si="112">AW44</f>
        <v>69.217923358789633</v>
      </c>
      <c r="DM44" s="451"/>
      <c r="DN44" s="451">
        <f t="shared" ref="DN44:EC44" si="113">AY44</f>
        <v>110</v>
      </c>
      <c r="DO44" s="451">
        <f t="shared" si="113"/>
        <v>110</v>
      </c>
      <c r="DP44" s="451">
        <f t="shared" si="113"/>
        <v>115</v>
      </c>
      <c r="DQ44" s="451">
        <f t="shared" si="113"/>
        <v>110</v>
      </c>
      <c r="DR44" s="451">
        <f t="shared" si="113"/>
        <v>120</v>
      </c>
      <c r="DS44" s="451">
        <f t="shared" si="113"/>
        <v>120</v>
      </c>
      <c r="DT44" s="451">
        <f t="shared" si="113"/>
        <v>125</v>
      </c>
      <c r="DU44" s="451">
        <f t="shared" si="113"/>
        <v>115</v>
      </c>
      <c r="DV44" s="451">
        <f t="shared" si="113"/>
        <v>125</v>
      </c>
      <c r="DW44" s="451">
        <f t="shared" si="113"/>
        <v>115</v>
      </c>
      <c r="DX44" s="451">
        <f t="shared" si="113"/>
        <v>129.54000000000002</v>
      </c>
      <c r="DY44" s="451">
        <f t="shared" si="113"/>
        <v>119.34</v>
      </c>
      <c r="DZ44" s="451">
        <f t="shared" si="113"/>
        <v>128.05163347125008</v>
      </c>
      <c r="EA44" s="451">
        <f t="shared" si="113"/>
        <v>128.05163347125008</v>
      </c>
      <c r="EB44" s="451">
        <f t="shared" si="113"/>
        <v>127.72892857481253</v>
      </c>
      <c r="EC44" s="451">
        <f t="shared" si="113"/>
        <v>138.92641702636857</v>
      </c>
      <c r="ED44" s="451">
        <f t="shared" ref="DN44:ED46" si="114">BO44</f>
        <v>140.10815394787343</v>
      </c>
    </row>
    <row r="45" spans="2:134" x14ac:dyDescent="0.3">
      <c r="B45" s="244" t="s">
        <v>31</v>
      </c>
      <c r="C45" s="666">
        <v>435</v>
      </c>
      <c r="D45" s="666">
        <v>455</v>
      </c>
      <c r="E45" s="666">
        <v>445</v>
      </c>
      <c r="F45" s="666">
        <v>490</v>
      </c>
      <c r="G45" s="666">
        <v>505</v>
      </c>
      <c r="H45" s="666">
        <v>525</v>
      </c>
      <c r="I45" s="666">
        <v>581.66423334071396</v>
      </c>
      <c r="J45" s="666">
        <v>502.47035527862295</v>
      </c>
      <c r="K45" s="666">
        <v>521.8042175273124</v>
      </c>
      <c r="L45" s="666">
        <v>581.27826322842827</v>
      </c>
      <c r="M45" s="666">
        <v>599.30386201529905</v>
      </c>
      <c r="N45" s="248">
        <f t="shared" si="8"/>
        <v>0.11397770217907999</v>
      </c>
      <c r="O45" s="248">
        <f t="shared" si="8"/>
        <v>3.1010274987329334E-2</v>
      </c>
      <c r="P45" s="198"/>
      <c r="Q45" s="247">
        <v>105</v>
      </c>
      <c r="R45" s="247">
        <v>115</v>
      </c>
      <c r="S45" s="247">
        <v>110</v>
      </c>
      <c r="T45" s="247">
        <v>110</v>
      </c>
      <c r="U45" s="247">
        <v>105</v>
      </c>
      <c r="V45" s="247">
        <v>115</v>
      </c>
      <c r="W45" s="247">
        <v>115</v>
      </c>
      <c r="X45" s="247">
        <v>120</v>
      </c>
      <c r="Y45" s="247">
        <v>120</v>
      </c>
      <c r="Z45" s="247">
        <v>130</v>
      </c>
      <c r="AA45" s="247">
        <v>125</v>
      </c>
      <c r="AB45" s="247">
        <v>125</v>
      </c>
      <c r="AC45" s="247">
        <v>125</v>
      </c>
      <c r="AD45" s="247">
        <v>125</v>
      </c>
      <c r="AE45" s="247">
        <v>130</v>
      </c>
      <c r="AF45" s="247">
        <v>130</v>
      </c>
      <c r="AG45" s="247">
        <v>130</v>
      </c>
      <c r="AH45" s="247">
        <v>135</v>
      </c>
      <c r="AI45" s="247">
        <v>145.64223768298581</v>
      </c>
      <c r="AJ45" s="247">
        <v>145.50980711722917</v>
      </c>
      <c r="AK45" s="247">
        <v>144.45036259117632</v>
      </c>
      <c r="AL45" s="247">
        <v>145.77466824874244</v>
      </c>
      <c r="AM45" s="247">
        <v>117.54154214986659</v>
      </c>
      <c r="AN45" s="247">
        <v>103.60111130588699</v>
      </c>
      <c r="AO45" s="247">
        <v>136.07376026427761</v>
      </c>
      <c r="AP45" s="247">
        <v>145.08819815350876</v>
      </c>
      <c r="AQ45" s="247">
        <v>140.94084528514614</v>
      </c>
      <c r="AR45" s="247">
        <v>129.74456678095962</v>
      </c>
      <c r="AS45" s="247">
        <v>129.55909307644583</v>
      </c>
      <c r="AT45" s="247">
        <v>144.97259124638705</v>
      </c>
      <c r="AU45" s="247">
        <v>145.44194652505544</v>
      </c>
      <c r="AV45" s="247">
        <v>149.81683127995632</v>
      </c>
      <c r="AW45" s="247">
        <v>141.40359136668542</v>
      </c>
      <c r="AX45" s="635"/>
      <c r="AY45" s="247">
        <f t="shared" ref="AY45:AY46" si="115">D45-AZ45</f>
        <v>235</v>
      </c>
      <c r="AZ45" s="247">
        <f t="shared" ref="AZ45:AZ46" si="116">SUM(Q45:R45)</f>
        <v>220</v>
      </c>
      <c r="BA45" s="247">
        <f t="shared" ref="BA45:BA46" si="117">SUM(S45:T45)</f>
        <v>220</v>
      </c>
      <c r="BB45" s="247">
        <f t="shared" ref="BB45:BB46" si="118">SUM(U45:V45)</f>
        <v>220</v>
      </c>
      <c r="BC45" s="247">
        <f t="shared" ref="BC45:BC46" si="119">SUM(W45:X45)</f>
        <v>235</v>
      </c>
      <c r="BD45" s="247">
        <f t="shared" ref="BD45:BD46" si="120">SUM(Y45:Z45)</f>
        <v>250</v>
      </c>
      <c r="BE45" s="247">
        <f t="shared" ref="BE45:BE46" si="121">SUM(AA45:AB45)</f>
        <v>250</v>
      </c>
      <c r="BF45" s="247">
        <f t="shared" ref="BF45:BF46" si="122">SUM(AC45:AD45)</f>
        <v>250</v>
      </c>
      <c r="BG45" s="247">
        <f t="shared" ref="BG45:BG46" si="123">SUM(AE45:AF45)</f>
        <v>260</v>
      </c>
      <c r="BH45" s="247">
        <f t="shared" ref="BH45:BH46" si="124">SUM(AG45:AH45)</f>
        <v>265</v>
      </c>
      <c r="BI45" s="247">
        <f t="shared" ref="BI45:BI50" si="125">AI45+AJ45</f>
        <v>291.15204480021498</v>
      </c>
      <c r="BJ45" s="247">
        <f t="shared" si="21"/>
        <v>290.22503083991876</v>
      </c>
      <c r="BK45" s="247">
        <f t="shared" si="106"/>
        <v>221.14265345575359</v>
      </c>
      <c r="BL45" s="518">
        <f t="shared" si="23"/>
        <v>281.16195841778637</v>
      </c>
      <c r="BM45" s="621">
        <f t="shared" si="107"/>
        <v>270.68541206610576</v>
      </c>
      <c r="BN45" s="621">
        <f t="shared" si="108"/>
        <v>274.53168432283292</v>
      </c>
      <c r="BO45" s="621">
        <f t="shared" si="109"/>
        <v>295.25877780501173</v>
      </c>
      <c r="BQ45" s="244" t="s">
        <v>31</v>
      </c>
      <c r="BR45" s="247">
        <f t="shared" si="58"/>
        <v>435</v>
      </c>
      <c r="BS45" s="247">
        <f t="shared" si="58"/>
        <v>455</v>
      </c>
      <c r="BT45" s="247">
        <f t="shared" si="58"/>
        <v>445</v>
      </c>
      <c r="BU45" s="247">
        <f t="shared" si="58"/>
        <v>490</v>
      </c>
      <c r="BV45" s="247">
        <f t="shared" si="58"/>
        <v>505</v>
      </c>
      <c r="BW45" s="247">
        <f t="shared" si="58"/>
        <v>525</v>
      </c>
      <c r="BX45" s="247">
        <f t="shared" si="58"/>
        <v>581.66423334071396</v>
      </c>
      <c r="BY45" s="247">
        <f t="shared" si="58"/>
        <v>502.47035527862295</v>
      </c>
      <c r="BZ45" s="247">
        <f t="shared" si="58"/>
        <v>521.8042175273124</v>
      </c>
      <c r="CA45" s="247">
        <f t="shared" si="58"/>
        <v>581.27826322842827</v>
      </c>
      <c r="CB45" s="247">
        <f t="shared" si="58"/>
        <v>599.30386201529905</v>
      </c>
      <c r="CC45" s="248">
        <f t="shared" si="58"/>
        <v>0.11397770217907999</v>
      </c>
      <c r="CD45" s="248">
        <f>O45</f>
        <v>3.1010274987329334E-2</v>
      </c>
      <c r="CE45" s="59"/>
      <c r="CF45" s="452">
        <f t="shared" si="110"/>
        <v>105</v>
      </c>
      <c r="CG45" s="452">
        <f t="shared" si="110"/>
        <v>115</v>
      </c>
      <c r="CH45" s="452">
        <f t="shared" si="110"/>
        <v>110</v>
      </c>
      <c r="CI45" s="452">
        <f t="shared" si="110"/>
        <v>110</v>
      </c>
      <c r="CJ45" s="452">
        <f t="shared" si="110"/>
        <v>105</v>
      </c>
      <c r="CK45" s="452">
        <f t="shared" si="110"/>
        <v>115</v>
      </c>
      <c r="CL45" s="452">
        <f t="shared" si="110"/>
        <v>115</v>
      </c>
      <c r="CM45" s="452">
        <f t="shared" si="110"/>
        <v>120</v>
      </c>
      <c r="CN45" s="452">
        <f t="shared" si="110"/>
        <v>120</v>
      </c>
      <c r="CO45" s="452">
        <f t="shared" si="110"/>
        <v>130</v>
      </c>
      <c r="CP45" s="452">
        <f t="shared" si="110"/>
        <v>125</v>
      </c>
      <c r="CQ45" s="452">
        <f t="shared" si="110"/>
        <v>125</v>
      </c>
      <c r="CR45" s="452">
        <f t="shared" si="110"/>
        <v>125</v>
      </c>
      <c r="CS45" s="452">
        <f t="shared" si="110"/>
        <v>125</v>
      </c>
      <c r="CT45" s="452">
        <f t="shared" si="110"/>
        <v>130</v>
      </c>
      <c r="CU45" s="452">
        <f t="shared" si="110"/>
        <v>130</v>
      </c>
      <c r="CV45" s="452">
        <f t="shared" si="111"/>
        <v>130</v>
      </c>
      <c r="CW45" s="452">
        <f t="shared" si="111"/>
        <v>135</v>
      </c>
      <c r="CX45" s="452">
        <f t="shared" si="111"/>
        <v>145.64223768298581</v>
      </c>
      <c r="CY45" s="452">
        <f t="shared" si="111"/>
        <v>145.50980711722917</v>
      </c>
      <c r="CZ45" s="452">
        <f t="shared" si="111"/>
        <v>144.45036259117632</v>
      </c>
      <c r="DA45" s="452">
        <f t="shared" si="111"/>
        <v>145.77466824874244</v>
      </c>
      <c r="DB45" s="452">
        <f t="shared" si="111"/>
        <v>117.54154214986659</v>
      </c>
      <c r="DC45" s="452">
        <f t="shared" si="111"/>
        <v>103.60111130588699</v>
      </c>
      <c r="DD45" s="452">
        <f t="shared" si="111"/>
        <v>136.07376026427761</v>
      </c>
      <c r="DE45" s="452">
        <f t="shared" si="111"/>
        <v>145.08819815350876</v>
      </c>
      <c r="DF45" s="452">
        <f t="shared" si="111"/>
        <v>140.94084528514614</v>
      </c>
      <c r="DG45" s="452">
        <f t="shared" si="111"/>
        <v>129.74456678095962</v>
      </c>
      <c r="DH45" s="452">
        <f t="shared" si="111"/>
        <v>129.55909307644583</v>
      </c>
      <c r="DI45" s="452">
        <f t="shared" si="111"/>
        <v>144.97259124638705</v>
      </c>
      <c r="DJ45" s="452">
        <f t="shared" si="112"/>
        <v>145.44194652505544</v>
      </c>
      <c r="DK45" s="452">
        <f t="shared" si="112"/>
        <v>149.81683127995632</v>
      </c>
      <c r="DL45" s="452">
        <f t="shared" si="112"/>
        <v>141.40359136668542</v>
      </c>
      <c r="DM45" s="452"/>
      <c r="DN45" s="452">
        <f t="shared" si="114"/>
        <v>235</v>
      </c>
      <c r="DO45" s="452">
        <f t="shared" si="114"/>
        <v>220</v>
      </c>
      <c r="DP45" s="452">
        <f t="shared" si="114"/>
        <v>220</v>
      </c>
      <c r="DQ45" s="452">
        <f t="shared" si="114"/>
        <v>220</v>
      </c>
      <c r="DR45" s="452">
        <f t="shared" si="114"/>
        <v>235</v>
      </c>
      <c r="DS45" s="452">
        <f t="shared" si="114"/>
        <v>250</v>
      </c>
      <c r="DT45" s="452">
        <f t="shared" si="114"/>
        <v>250</v>
      </c>
      <c r="DU45" s="452">
        <f t="shared" si="114"/>
        <v>250</v>
      </c>
      <c r="DV45" s="452">
        <f t="shared" si="114"/>
        <v>260</v>
      </c>
      <c r="DW45" s="452">
        <f t="shared" si="114"/>
        <v>265</v>
      </c>
      <c r="DX45" s="452">
        <f t="shared" si="114"/>
        <v>291.15204480021498</v>
      </c>
      <c r="DY45" s="452">
        <f t="shared" si="114"/>
        <v>290.22503083991876</v>
      </c>
      <c r="DZ45" s="452">
        <f t="shared" si="114"/>
        <v>221.14265345575359</v>
      </c>
      <c r="EA45" s="452">
        <f t="shared" si="114"/>
        <v>281.16195841778637</v>
      </c>
      <c r="EB45" s="452">
        <f t="shared" si="114"/>
        <v>270.68541206610576</v>
      </c>
      <c r="EC45" s="452">
        <f t="shared" si="114"/>
        <v>274.53168432283292</v>
      </c>
      <c r="ED45" s="452">
        <f t="shared" si="114"/>
        <v>295.25877780501173</v>
      </c>
    </row>
    <row r="46" spans="2:134" x14ac:dyDescent="0.3">
      <c r="B46" s="250" t="s">
        <v>112</v>
      </c>
      <c r="C46" s="690">
        <v>-5</v>
      </c>
      <c r="D46" s="690">
        <v>50</v>
      </c>
      <c r="E46" s="690">
        <v>525</v>
      </c>
      <c r="F46" s="690">
        <v>460</v>
      </c>
      <c r="G46" s="690">
        <v>215</v>
      </c>
      <c r="H46" s="690">
        <v>280</v>
      </c>
      <c r="I46" s="690">
        <f>SUM(I47:I50)</f>
        <v>266.24833333333333</v>
      </c>
      <c r="J46" s="690">
        <f t="shared" ref="J46:M46" si="126">SUM(J47:J50)</f>
        <v>578.36975000000007</v>
      </c>
      <c r="K46" s="690">
        <f t="shared" si="126"/>
        <v>331.78375</v>
      </c>
      <c r="L46" s="690">
        <f t="shared" si="126"/>
        <v>339.77520128878194</v>
      </c>
      <c r="M46" s="690">
        <f t="shared" si="126"/>
        <v>506.89901208585678</v>
      </c>
      <c r="N46" s="210">
        <f t="shared" si="8"/>
        <v>2.4086325170482148E-2</v>
      </c>
      <c r="O46" s="499">
        <f t="shared" si="8"/>
        <v>0.49186582823928005</v>
      </c>
      <c r="P46" s="198"/>
      <c r="Q46" s="496">
        <v>15</v>
      </c>
      <c r="R46" s="496">
        <v>40</v>
      </c>
      <c r="S46" s="496">
        <v>45</v>
      </c>
      <c r="T46" s="496">
        <v>75</v>
      </c>
      <c r="U46" s="496">
        <v>180</v>
      </c>
      <c r="V46" s="496">
        <v>220</v>
      </c>
      <c r="W46" s="496">
        <v>150</v>
      </c>
      <c r="X46" s="496">
        <v>115</v>
      </c>
      <c r="Y46" s="496">
        <v>80</v>
      </c>
      <c r="Z46" s="496">
        <v>115</v>
      </c>
      <c r="AA46" s="496">
        <v>30</v>
      </c>
      <c r="AB46" s="496">
        <v>75</v>
      </c>
      <c r="AC46" s="496">
        <v>45</v>
      </c>
      <c r="AD46" s="496">
        <v>65</v>
      </c>
      <c r="AE46" s="496">
        <v>85</v>
      </c>
      <c r="AF46" s="496">
        <v>70</v>
      </c>
      <c r="AG46" s="496">
        <v>70</v>
      </c>
      <c r="AH46" s="496">
        <v>50</v>
      </c>
      <c r="AI46" s="496">
        <f>SUM(AI47:AI50)</f>
        <v>106.90667862297046</v>
      </c>
      <c r="AJ46" s="496">
        <f t="shared" ref="AJ46:AW46" si="127">SUM(AJ47:AJ50)</f>
        <v>85.201328801857187</v>
      </c>
      <c r="AK46" s="496">
        <f t="shared" si="127"/>
        <v>49.669542878294827</v>
      </c>
      <c r="AL46" s="496">
        <f t="shared" si="127"/>
        <v>24.470783030210882</v>
      </c>
      <c r="AM46" s="496">
        <f t="shared" si="127"/>
        <v>300.15849182404202</v>
      </c>
      <c r="AN46" s="496">
        <f t="shared" si="127"/>
        <v>121.78182395183488</v>
      </c>
      <c r="AO46" s="496">
        <f t="shared" si="127"/>
        <v>96.566656863017542</v>
      </c>
      <c r="AP46" s="496">
        <f t="shared" si="127"/>
        <v>59.862777361105557</v>
      </c>
      <c r="AQ46" s="496">
        <f t="shared" si="127"/>
        <v>20.544517487931415</v>
      </c>
      <c r="AR46" s="496">
        <f t="shared" si="127"/>
        <v>106.59353144541492</v>
      </c>
      <c r="AS46" s="496">
        <f t="shared" si="127"/>
        <v>109.85043641980964</v>
      </c>
      <c r="AT46" s="496">
        <f t="shared" si="127"/>
        <v>94.795264646844004</v>
      </c>
      <c r="AU46" s="496">
        <f t="shared" si="127"/>
        <v>61.215219016350531</v>
      </c>
      <c r="AV46" s="496">
        <f t="shared" si="127"/>
        <v>74.746124459122981</v>
      </c>
      <c r="AW46" s="496">
        <f t="shared" si="127"/>
        <v>96.761127467682329</v>
      </c>
      <c r="AX46" s="635"/>
      <c r="AY46" s="496">
        <f t="shared" si="115"/>
        <v>-5</v>
      </c>
      <c r="AZ46" s="36">
        <f t="shared" si="116"/>
        <v>55</v>
      </c>
      <c r="BA46" s="9">
        <f t="shared" si="117"/>
        <v>120</v>
      </c>
      <c r="BB46" s="36">
        <f t="shared" si="118"/>
        <v>400</v>
      </c>
      <c r="BC46" s="36">
        <f t="shared" si="119"/>
        <v>265</v>
      </c>
      <c r="BD46" s="36">
        <f t="shared" si="120"/>
        <v>195</v>
      </c>
      <c r="BE46" s="36">
        <f t="shared" si="121"/>
        <v>105</v>
      </c>
      <c r="BF46" s="36">
        <f t="shared" si="122"/>
        <v>110</v>
      </c>
      <c r="BG46" s="36">
        <f t="shared" si="123"/>
        <v>155</v>
      </c>
      <c r="BH46" s="36">
        <f t="shared" si="124"/>
        <v>120</v>
      </c>
      <c r="BI46" s="13">
        <f t="shared" si="125"/>
        <v>192.10800742482763</v>
      </c>
      <c r="BJ46" s="13">
        <f>AJ46+AK46</f>
        <v>134.87087168015202</v>
      </c>
      <c r="BK46" s="13">
        <f t="shared" ref="BK46:BK50" si="128">AK46+AL46</f>
        <v>74.140325908505702</v>
      </c>
      <c r="BL46" s="59">
        <f t="shared" si="23"/>
        <v>156.4294342241231</v>
      </c>
      <c r="BM46" s="59">
        <f t="shared" si="107"/>
        <v>127.13804893334634</v>
      </c>
      <c r="BN46" s="59">
        <f t="shared" si="108"/>
        <v>204.64570106665366</v>
      </c>
      <c r="BO46" s="59">
        <f t="shared" si="109"/>
        <v>135.96134347547351</v>
      </c>
      <c r="BQ46" s="265" t="s">
        <v>112</v>
      </c>
      <c r="BR46" s="50">
        <f t="shared" si="58"/>
        <v>-5</v>
      </c>
      <c r="BS46" s="50">
        <f t="shared" si="58"/>
        <v>50</v>
      </c>
      <c r="BT46" s="50">
        <f t="shared" si="58"/>
        <v>525</v>
      </c>
      <c r="BU46" s="50">
        <f t="shared" si="58"/>
        <v>460</v>
      </c>
      <c r="BV46" s="50">
        <f t="shared" si="58"/>
        <v>215</v>
      </c>
      <c r="BW46" s="50">
        <f t="shared" si="58"/>
        <v>280</v>
      </c>
      <c r="BX46" s="50">
        <f t="shared" si="58"/>
        <v>266.24833333333333</v>
      </c>
      <c r="BY46" s="50">
        <f t="shared" si="58"/>
        <v>578.36975000000007</v>
      </c>
      <c r="BZ46" s="50">
        <f t="shared" si="58"/>
        <v>331.78375</v>
      </c>
      <c r="CA46" s="50">
        <f t="shared" si="58"/>
        <v>339.77520128878194</v>
      </c>
      <c r="CB46" s="50">
        <f t="shared" si="58"/>
        <v>506.89901208585678</v>
      </c>
      <c r="CC46" s="210">
        <f t="shared" si="58"/>
        <v>2.4086325170482148E-2</v>
      </c>
      <c r="CD46" s="210">
        <f>O46</f>
        <v>0.49186582823928005</v>
      </c>
      <c r="CE46" s="59"/>
      <c r="CF46" s="444">
        <f t="shared" si="110"/>
        <v>15</v>
      </c>
      <c r="CG46" s="444">
        <f t="shared" si="110"/>
        <v>40</v>
      </c>
      <c r="CH46" s="444">
        <f t="shared" si="110"/>
        <v>45</v>
      </c>
      <c r="CI46" s="444">
        <f t="shared" si="110"/>
        <v>75</v>
      </c>
      <c r="CJ46" s="444">
        <f t="shared" si="110"/>
        <v>180</v>
      </c>
      <c r="CK46" s="444">
        <f t="shared" si="110"/>
        <v>220</v>
      </c>
      <c r="CL46" s="444">
        <f t="shared" si="110"/>
        <v>150</v>
      </c>
      <c r="CM46" s="444">
        <f t="shared" si="110"/>
        <v>115</v>
      </c>
      <c r="CN46" s="444">
        <f t="shared" si="110"/>
        <v>80</v>
      </c>
      <c r="CO46" s="444">
        <f t="shared" si="110"/>
        <v>115</v>
      </c>
      <c r="CP46" s="444">
        <f t="shared" si="110"/>
        <v>30</v>
      </c>
      <c r="CQ46" s="444">
        <f t="shared" si="110"/>
        <v>75</v>
      </c>
      <c r="CR46" s="444">
        <f t="shared" si="110"/>
        <v>45</v>
      </c>
      <c r="CS46" s="444">
        <f t="shared" si="110"/>
        <v>65</v>
      </c>
      <c r="CT46" s="444">
        <f t="shared" si="110"/>
        <v>85</v>
      </c>
      <c r="CU46" s="444">
        <f t="shared" si="110"/>
        <v>70</v>
      </c>
      <c r="CV46" s="444">
        <f t="shared" si="111"/>
        <v>70</v>
      </c>
      <c r="CW46" s="444">
        <f t="shared" si="111"/>
        <v>50</v>
      </c>
      <c r="CX46" s="444">
        <f t="shared" si="111"/>
        <v>106.90667862297046</v>
      </c>
      <c r="CY46" s="444">
        <f t="shared" si="111"/>
        <v>85.201328801857187</v>
      </c>
      <c r="CZ46" s="444">
        <f t="shared" si="111"/>
        <v>49.669542878294827</v>
      </c>
      <c r="DA46" s="444">
        <f t="shared" si="111"/>
        <v>24.470783030210882</v>
      </c>
      <c r="DB46" s="444">
        <f t="shared" si="111"/>
        <v>300.15849182404202</v>
      </c>
      <c r="DC46" s="444">
        <f t="shared" si="111"/>
        <v>121.78182395183488</v>
      </c>
      <c r="DD46" s="444">
        <f t="shared" si="111"/>
        <v>96.566656863017542</v>
      </c>
      <c r="DE46" s="444">
        <f t="shared" si="111"/>
        <v>59.862777361105557</v>
      </c>
      <c r="DF46" s="444">
        <f t="shared" si="111"/>
        <v>20.544517487931415</v>
      </c>
      <c r="DG46" s="444">
        <f t="shared" si="111"/>
        <v>106.59353144541492</v>
      </c>
      <c r="DH46" s="444">
        <f t="shared" si="111"/>
        <v>109.85043641980964</v>
      </c>
      <c r="DI46" s="444">
        <f t="shared" si="111"/>
        <v>94.795264646844004</v>
      </c>
      <c r="DJ46" s="444">
        <f t="shared" si="112"/>
        <v>61.215219016350531</v>
      </c>
      <c r="DK46" s="444">
        <f t="shared" si="112"/>
        <v>74.746124459122981</v>
      </c>
      <c r="DL46" s="444">
        <f t="shared" si="112"/>
        <v>96.761127467682329</v>
      </c>
      <c r="DM46" s="444"/>
      <c r="DN46" s="444">
        <f t="shared" si="114"/>
        <v>-5</v>
      </c>
      <c r="DO46" s="444">
        <f t="shared" si="114"/>
        <v>55</v>
      </c>
      <c r="DP46" s="444">
        <f t="shared" si="114"/>
        <v>120</v>
      </c>
      <c r="DQ46" s="444">
        <f t="shared" si="114"/>
        <v>400</v>
      </c>
      <c r="DR46" s="444">
        <f t="shared" si="114"/>
        <v>265</v>
      </c>
      <c r="DS46" s="444">
        <f t="shared" si="114"/>
        <v>195</v>
      </c>
      <c r="DT46" s="444">
        <f t="shared" si="114"/>
        <v>105</v>
      </c>
      <c r="DU46" s="444">
        <f t="shared" si="114"/>
        <v>110</v>
      </c>
      <c r="DV46" s="444">
        <f t="shared" si="114"/>
        <v>155</v>
      </c>
      <c r="DW46" s="444">
        <f>BH46</f>
        <v>120</v>
      </c>
      <c r="DX46" s="444">
        <f t="shared" si="114"/>
        <v>192.10800742482763</v>
      </c>
      <c r="DY46" s="444">
        <f t="shared" si="114"/>
        <v>134.87087168015202</v>
      </c>
      <c r="DZ46" s="444">
        <f t="shared" si="114"/>
        <v>74.140325908505702</v>
      </c>
      <c r="EA46" s="444">
        <f t="shared" si="114"/>
        <v>156.4294342241231</v>
      </c>
      <c r="EB46" s="444">
        <f t="shared" si="114"/>
        <v>127.13804893334634</v>
      </c>
      <c r="EC46" s="444">
        <f t="shared" si="114"/>
        <v>204.64570106665366</v>
      </c>
      <c r="ED46" s="444">
        <f t="shared" si="114"/>
        <v>135.96134347547351</v>
      </c>
    </row>
    <row r="47" spans="2:134" x14ac:dyDescent="0.3">
      <c r="B47" s="10" t="s">
        <v>15</v>
      </c>
      <c r="C47" s="689"/>
      <c r="D47" s="689"/>
      <c r="E47" s="689"/>
      <c r="F47" s="689"/>
      <c r="G47" s="689"/>
      <c r="H47" s="689"/>
      <c r="I47" s="689">
        <v>158.83133333333333</v>
      </c>
      <c r="J47" s="689">
        <v>241.96699999999998</v>
      </c>
      <c r="K47" s="689">
        <v>263.815</v>
      </c>
      <c r="L47" s="689">
        <v>292.13120000000004</v>
      </c>
      <c r="M47" s="689">
        <v>303.03641499999998</v>
      </c>
      <c r="N47" s="501">
        <f t="shared" si="8"/>
        <v>0.10733354813031881</v>
      </c>
      <c r="O47" s="501">
        <f t="shared" si="8"/>
        <v>3.732985384649079E-2</v>
      </c>
      <c r="P47" s="198"/>
      <c r="Q47" s="59"/>
      <c r="R47" s="59"/>
      <c r="S47" s="59"/>
      <c r="T47" s="59"/>
      <c r="U47" s="59"/>
      <c r="V47" s="59"/>
      <c r="W47" s="59"/>
      <c r="X47" s="59"/>
      <c r="Y47" s="59"/>
      <c r="Z47" s="59"/>
      <c r="AA47" s="59"/>
      <c r="AB47" s="59"/>
      <c r="AC47" s="59"/>
      <c r="AD47" s="59"/>
      <c r="AE47" s="59"/>
      <c r="AF47" s="59"/>
      <c r="AG47" s="59"/>
      <c r="AH47" s="59"/>
      <c r="AI47" s="59">
        <v>79.71667463825608</v>
      </c>
      <c r="AJ47" s="59">
        <v>27.433197306282825</v>
      </c>
      <c r="AK47" s="59">
        <v>25.977097831425443</v>
      </c>
      <c r="AL47" s="59">
        <v>25.704363557369</v>
      </c>
      <c r="AM47" s="59">
        <v>120.04089520390423</v>
      </c>
      <c r="AN47" s="59">
        <v>20.238724644307805</v>
      </c>
      <c r="AO47" s="59">
        <v>47.170762725415869</v>
      </c>
      <c r="AP47" s="59">
        <v>54.516617426372079</v>
      </c>
      <c r="AQ47" s="59">
        <v>94.246830384796297</v>
      </c>
      <c r="AR47" s="59">
        <v>79.190465975147006</v>
      </c>
      <c r="AS47" s="59">
        <v>37.784662001878132</v>
      </c>
      <c r="AT47" s="59">
        <v>52.593041638178562</v>
      </c>
      <c r="AU47" s="59">
        <v>92.200826460495492</v>
      </c>
      <c r="AV47" s="59">
        <v>72.898378858601987</v>
      </c>
      <c r="AW47" s="59">
        <v>60.828917487763022</v>
      </c>
      <c r="AX47" s="635"/>
      <c r="AY47" s="59"/>
      <c r="AZ47" s="13"/>
      <c r="BA47" s="13"/>
      <c r="BB47" s="13"/>
      <c r="BC47" s="13"/>
      <c r="BD47" s="13"/>
      <c r="BE47" s="13"/>
      <c r="BF47" s="13"/>
      <c r="BG47" s="13"/>
      <c r="BH47" s="13"/>
      <c r="BI47" s="13">
        <f t="shared" si="125"/>
        <v>107.1498719445389</v>
      </c>
      <c r="BJ47" s="13">
        <f>AJ47+AK47</f>
        <v>53.410295137708268</v>
      </c>
      <c r="BK47" s="13">
        <f t="shared" si="128"/>
        <v>51.681461388794446</v>
      </c>
      <c r="BL47" s="59">
        <f t="shared" si="23"/>
        <v>101.68738015178795</v>
      </c>
      <c r="BM47" s="59">
        <f t="shared" si="107"/>
        <v>173.4372963599433</v>
      </c>
      <c r="BN47" s="59">
        <f t="shared" si="108"/>
        <v>90.377703640056694</v>
      </c>
      <c r="BO47" s="59">
        <f t="shared" si="109"/>
        <v>165.09920531909748</v>
      </c>
      <c r="BQ47" s="10" t="s">
        <v>15</v>
      </c>
      <c r="BR47" s="13"/>
      <c r="BS47" s="13"/>
      <c r="BT47" s="13"/>
      <c r="BU47" s="13"/>
      <c r="BV47" s="13"/>
      <c r="BW47" s="13"/>
      <c r="BX47" s="13">
        <f t="shared" si="58"/>
        <v>158.83133333333333</v>
      </c>
      <c r="BY47" s="13">
        <f t="shared" si="58"/>
        <v>241.96699999999998</v>
      </c>
      <c r="BZ47" s="13">
        <f t="shared" si="58"/>
        <v>263.815</v>
      </c>
      <c r="CA47" s="13"/>
      <c r="CB47" s="13"/>
      <c r="CC47" s="212"/>
      <c r="CD47" s="208"/>
      <c r="CE47" s="59"/>
      <c r="CF47" s="444"/>
      <c r="CG47" s="444"/>
      <c r="CH47" s="444"/>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row>
    <row r="48" spans="2:134" x14ac:dyDescent="0.3">
      <c r="B48" s="10" t="s">
        <v>16</v>
      </c>
      <c r="C48" s="689"/>
      <c r="D48" s="689"/>
      <c r="E48" s="689"/>
      <c r="F48" s="689"/>
      <c r="G48" s="689"/>
      <c r="H48" s="689"/>
      <c r="I48" s="689">
        <v>52.417000000000002</v>
      </c>
      <c r="J48" s="689">
        <v>75.202750000000009</v>
      </c>
      <c r="K48" s="689">
        <v>60.96875</v>
      </c>
      <c r="L48" s="689">
        <v>55</v>
      </c>
      <c r="M48" s="689">
        <v>65</v>
      </c>
      <c r="N48" s="501">
        <f t="shared" si="8"/>
        <v>-9.7898513582778013E-2</v>
      </c>
      <c r="O48" s="501">
        <f t="shared" si="8"/>
        <v>0.18181818181818188</v>
      </c>
      <c r="P48" s="198"/>
      <c r="Q48" s="59"/>
      <c r="R48" s="59"/>
      <c r="S48" s="59"/>
      <c r="T48" s="59"/>
      <c r="U48" s="59"/>
      <c r="V48" s="59"/>
      <c r="W48" s="59"/>
      <c r="X48" s="59"/>
      <c r="Y48" s="59"/>
      <c r="Z48" s="59"/>
      <c r="AA48" s="59"/>
      <c r="AB48" s="59"/>
      <c r="AC48" s="59"/>
      <c r="AD48" s="59"/>
      <c r="AE48" s="59"/>
      <c r="AF48" s="59"/>
      <c r="AG48" s="59"/>
      <c r="AH48" s="59"/>
      <c r="AI48" s="59">
        <v>9.9400039847143749</v>
      </c>
      <c r="AJ48" s="59">
        <v>13.518131495574355</v>
      </c>
      <c r="AK48" s="59">
        <v>15.442445046869386</v>
      </c>
      <c r="AL48" s="59">
        <v>13.516419472841884</v>
      </c>
      <c r="AM48" s="59">
        <v>21.817596620137792</v>
      </c>
      <c r="AN48" s="59">
        <v>19.243099307527075</v>
      </c>
      <c r="AO48" s="59">
        <v>20.095894137601672</v>
      </c>
      <c r="AP48" s="59">
        <v>14.046159934733485</v>
      </c>
      <c r="AQ48" s="59">
        <v>26.047687103135118</v>
      </c>
      <c r="AR48" s="59">
        <v>5.1530654702679231</v>
      </c>
      <c r="AS48" s="59">
        <v>13.815774417931509</v>
      </c>
      <c r="AT48" s="59">
        <v>15.952223008665449</v>
      </c>
      <c r="AU48" s="59">
        <v>12.603392233659569</v>
      </c>
      <c r="AV48" s="59">
        <v>14.436745278325523</v>
      </c>
      <c r="AW48" s="59">
        <v>11.521209657723828</v>
      </c>
      <c r="AX48" s="635"/>
      <c r="AY48" s="59"/>
      <c r="AZ48" s="13"/>
      <c r="BA48" s="13"/>
      <c r="BB48" s="13"/>
      <c r="BC48" s="13"/>
      <c r="BD48" s="13"/>
      <c r="BE48" s="13"/>
      <c r="BF48" s="13"/>
      <c r="BG48" s="13"/>
      <c r="BH48" s="13"/>
      <c r="BI48" s="13">
        <f t="shared" si="125"/>
        <v>23.458135480288732</v>
      </c>
      <c r="BJ48" s="13">
        <f>AJ48+AK48</f>
        <v>28.960576542443739</v>
      </c>
      <c r="BK48" s="13">
        <f t="shared" si="128"/>
        <v>28.95886451971127</v>
      </c>
      <c r="BL48" s="59">
        <f t="shared" si="23"/>
        <v>34.142054072335156</v>
      </c>
      <c r="BM48" s="59">
        <f t="shared" si="107"/>
        <v>31.20075257340304</v>
      </c>
      <c r="BN48" s="59">
        <f t="shared" si="108"/>
        <v>29.767997426596956</v>
      </c>
      <c r="BO48" s="59">
        <f t="shared" si="109"/>
        <v>27.040137511985094</v>
      </c>
      <c r="BQ48" s="10" t="s">
        <v>16</v>
      </c>
      <c r="BR48" s="13"/>
      <c r="BS48" s="13"/>
      <c r="BT48" s="13"/>
      <c r="BU48" s="13"/>
      <c r="BV48" s="13"/>
      <c r="BW48" s="13"/>
      <c r="BX48" s="13">
        <f t="shared" si="58"/>
        <v>52.417000000000002</v>
      </c>
      <c r="BY48" s="13">
        <f t="shared" si="58"/>
        <v>75.202750000000009</v>
      </c>
      <c r="BZ48" s="13">
        <f t="shared" si="58"/>
        <v>60.96875</v>
      </c>
      <c r="CA48" s="13"/>
      <c r="CB48" s="13"/>
      <c r="CC48" s="212"/>
      <c r="CD48" s="208"/>
      <c r="CE48" s="59"/>
      <c r="CF48" s="444"/>
      <c r="CG48" s="444"/>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row>
    <row r="49" spans="2:134" x14ac:dyDescent="0.3">
      <c r="B49" s="10" t="s">
        <v>17</v>
      </c>
      <c r="C49" s="689"/>
      <c r="D49" s="689"/>
      <c r="E49" s="689"/>
      <c r="F49" s="689"/>
      <c r="G49" s="689"/>
      <c r="H49" s="689"/>
      <c r="I49" s="689">
        <v>46</v>
      </c>
      <c r="J49" s="689">
        <v>240</v>
      </c>
      <c r="K49" s="689">
        <v>-26</v>
      </c>
      <c r="L49" s="689">
        <v>-45</v>
      </c>
      <c r="M49" s="689">
        <v>100</v>
      </c>
      <c r="N49" s="501" t="str">
        <f t="shared" si="8"/>
        <v>N/A</v>
      </c>
      <c r="O49" s="501" t="str">
        <f t="shared" si="8"/>
        <v>N/A</v>
      </c>
      <c r="P49" s="198"/>
      <c r="Q49" s="59"/>
      <c r="R49" s="59"/>
      <c r="S49" s="59"/>
      <c r="T49" s="59"/>
      <c r="U49" s="59"/>
      <c r="V49" s="59"/>
      <c r="W49" s="59"/>
      <c r="X49" s="59"/>
      <c r="Y49" s="59"/>
      <c r="Z49" s="59"/>
      <c r="AA49" s="59"/>
      <c r="AB49" s="59"/>
      <c r="AC49" s="59"/>
      <c r="AD49" s="59"/>
      <c r="AE49" s="59"/>
      <c r="AF49" s="59"/>
      <c r="AG49" s="59"/>
      <c r="AH49" s="59"/>
      <c r="AI49" s="59">
        <v>15</v>
      </c>
      <c r="AJ49" s="59">
        <v>42</v>
      </c>
      <c r="AK49" s="59">
        <v>6</v>
      </c>
      <c r="AL49" s="59">
        <v>-17</v>
      </c>
      <c r="AM49" s="59">
        <v>155</v>
      </c>
      <c r="AN49" s="59">
        <v>79</v>
      </c>
      <c r="AO49" s="59">
        <v>22</v>
      </c>
      <c r="AP49" s="59">
        <v>-16</v>
      </c>
      <c r="AQ49" s="59">
        <v>-107</v>
      </c>
      <c r="AR49" s="59">
        <v>13</v>
      </c>
      <c r="AS49" s="59">
        <v>50</v>
      </c>
      <c r="AT49" s="59">
        <v>18</v>
      </c>
      <c r="AU49" s="59">
        <v>-53</v>
      </c>
      <c r="AV49" s="59">
        <v>-22</v>
      </c>
      <c r="AW49" s="59">
        <v>15</v>
      </c>
      <c r="AX49" s="635"/>
      <c r="AY49" s="59"/>
      <c r="AZ49" s="13"/>
      <c r="BA49" s="13"/>
      <c r="BB49" s="13"/>
      <c r="BC49" s="13"/>
      <c r="BD49" s="13"/>
      <c r="BE49" s="13"/>
      <c r="BF49" s="13"/>
      <c r="BG49" s="13"/>
      <c r="BH49" s="13"/>
      <c r="BI49" s="13">
        <f t="shared" si="125"/>
        <v>57</v>
      </c>
      <c r="BJ49" s="13">
        <f>AJ49+AK49</f>
        <v>48</v>
      </c>
      <c r="BK49" s="13">
        <f t="shared" si="128"/>
        <v>-11</v>
      </c>
      <c r="BL49" s="59">
        <f t="shared" si="23"/>
        <v>6</v>
      </c>
      <c r="BM49" s="59">
        <f t="shared" si="107"/>
        <v>-94</v>
      </c>
      <c r="BN49" s="59">
        <f t="shared" si="108"/>
        <v>68</v>
      </c>
      <c r="BO49" s="59">
        <f t="shared" si="109"/>
        <v>-75</v>
      </c>
      <c r="BQ49" s="10" t="s">
        <v>17</v>
      </c>
      <c r="BR49" s="13"/>
      <c r="BS49" s="13"/>
      <c r="BT49" s="13"/>
      <c r="BU49" s="13"/>
      <c r="BV49" s="13"/>
      <c r="BW49" s="13"/>
      <c r="BX49" s="13">
        <f t="shared" si="58"/>
        <v>46</v>
      </c>
      <c r="BY49" s="13">
        <f t="shared" si="58"/>
        <v>240</v>
      </c>
      <c r="BZ49" s="13">
        <f t="shared" si="58"/>
        <v>-26</v>
      </c>
      <c r="CA49" s="13"/>
      <c r="CB49" s="13"/>
      <c r="CC49" s="212"/>
      <c r="CD49" s="208"/>
      <c r="CE49" s="59"/>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row>
    <row r="50" spans="2:134" x14ac:dyDescent="0.3">
      <c r="B50" s="253" t="s">
        <v>19</v>
      </c>
      <c r="C50" s="689"/>
      <c r="D50" s="689"/>
      <c r="E50" s="689"/>
      <c r="F50" s="689"/>
      <c r="G50" s="689"/>
      <c r="H50" s="689"/>
      <c r="I50" s="689">
        <v>9</v>
      </c>
      <c r="J50" s="689">
        <v>21.2</v>
      </c>
      <c r="K50" s="689">
        <v>33</v>
      </c>
      <c r="L50" s="689">
        <v>37.644001288781915</v>
      </c>
      <c r="M50" s="689">
        <v>38.862597085856798</v>
      </c>
      <c r="N50" s="505">
        <f t="shared" si="8"/>
        <v>0.14072731178127018</v>
      </c>
      <c r="O50" s="505">
        <f t="shared" si="8"/>
        <v>3.237157994248685E-2</v>
      </c>
      <c r="P50" s="198"/>
      <c r="Q50" s="503"/>
      <c r="R50" s="503"/>
      <c r="S50" s="503"/>
      <c r="T50" s="503"/>
      <c r="U50" s="503"/>
      <c r="V50" s="503"/>
      <c r="W50" s="503"/>
      <c r="X50" s="503"/>
      <c r="Y50" s="503"/>
      <c r="Z50" s="503"/>
      <c r="AA50" s="503"/>
      <c r="AB50" s="503"/>
      <c r="AC50" s="503"/>
      <c r="AD50" s="503"/>
      <c r="AE50" s="503"/>
      <c r="AF50" s="503"/>
      <c r="AG50" s="503"/>
      <c r="AH50" s="503"/>
      <c r="AI50" s="59">
        <v>2.25</v>
      </c>
      <c r="AJ50" s="59">
        <v>2.25</v>
      </c>
      <c r="AK50" s="59">
        <v>2.25</v>
      </c>
      <c r="AL50" s="59">
        <v>2.25</v>
      </c>
      <c r="AM50" s="59">
        <v>3.3</v>
      </c>
      <c r="AN50" s="59">
        <v>3.3</v>
      </c>
      <c r="AO50" s="59">
        <v>7.3</v>
      </c>
      <c r="AP50" s="59">
        <v>7.3</v>
      </c>
      <c r="AQ50" s="59">
        <v>7.25</v>
      </c>
      <c r="AR50" s="59">
        <v>9.25</v>
      </c>
      <c r="AS50" s="59">
        <v>8.25</v>
      </c>
      <c r="AT50" s="59">
        <v>8.25</v>
      </c>
      <c r="AU50" s="59">
        <v>9.4110003221954788</v>
      </c>
      <c r="AV50" s="59">
        <v>9.4110003221954788</v>
      </c>
      <c r="AW50" s="59">
        <v>9.4110003221954788</v>
      </c>
      <c r="AX50" s="635"/>
      <c r="AY50" s="503"/>
      <c r="AZ50" s="54"/>
      <c r="BA50" s="54"/>
      <c r="BB50" s="54"/>
      <c r="BC50" s="54"/>
      <c r="BD50" s="54"/>
      <c r="BE50" s="54"/>
      <c r="BF50" s="54"/>
      <c r="BG50" s="54"/>
      <c r="BH50" s="54"/>
      <c r="BI50" s="54">
        <f t="shared" si="125"/>
        <v>4.5</v>
      </c>
      <c r="BJ50" s="54">
        <f>AJ50+AK50</f>
        <v>4.5</v>
      </c>
      <c r="BK50" s="54">
        <f t="shared" si="128"/>
        <v>4.5</v>
      </c>
      <c r="BL50" s="516">
        <f t="shared" si="23"/>
        <v>14.6</v>
      </c>
      <c r="BM50" s="620">
        <f t="shared" si="107"/>
        <v>16.5</v>
      </c>
      <c r="BN50" s="620">
        <f t="shared" si="108"/>
        <v>16.5</v>
      </c>
      <c r="BO50" s="620">
        <f t="shared" si="109"/>
        <v>18.822000644390958</v>
      </c>
      <c r="BQ50" s="268" t="s">
        <v>19</v>
      </c>
      <c r="BR50" s="54"/>
      <c r="BS50" s="54"/>
      <c r="BT50" s="54"/>
      <c r="BU50" s="54"/>
      <c r="BV50" s="54"/>
      <c r="BW50" s="54"/>
      <c r="BX50" s="54">
        <f t="shared" si="58"/>
        <v>9</v>
      </c>
      <c r="BY50" s="54">
        <f t="shared" si="58"/>
        <v>21.2</v>
      </c>
      <c r="BZ50" s="54">
        <f t="shared" si="58"/>
        <v>33</v>
      </c>
      <c r="CA50" s="54"/>
      <c r="CB50" s="54"/>
      <c r="CC50" s="216"/>
      <c r="CD50" s="217"/>
      <c r="CE50" s="59"/>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row>
    <row r="51" spans="2:134" s="432" customFormat="1" x14ac:dyDescent="0.3">
      <c r="B51" s="256" t="s">
        <v>103</v>
      </c>
      <c r="C51" s="691">
        <v>905</v>
      </c>
      <c r="D51" s="691">
        <v>215</v>
      </c>
      <c r="E51" s="691">
        <v>-240</v>
      </c>
      <c r="F51" s="691">
        <v>-10</v>
      </c>
      <c r="G51" s="691">
        <v>105</v>
      </c>
      <c r="H51" s="691">
        <v>-245</v>
      </c>
      <c r="I51" s="691">
        <f>SUM(I52:I55)</f>
        <v>990.79797866820195</v>
      </c>
      <c r="J51" s="691">
        <f t="shared" ref="J51:M51" si="129">SUM(J52:J55)</f>
        <v>506.96529149579936</v>
      </c>
      <c r="K51" s="691">
        <f t="shared" si="129"/>
        <v>-238.16492709999065</v>
      </c>
      <c r="L51" s="691">
        <f t="shared" si="129"/>
        <v>-549.81163590001029</v>
      </c>
      <c r="M51" s="691">
        <f t="shared" si="129"/>
        <v>-274.90581795000514</v>
      </c>
      <c r="N51" s="210" t="str">
        <f t="shared" si="8"/>
        <v>N/A</v>
      </c>
      <c r="O51" s="509" t="str">
        <f t="shared" si="8"/>
        <v>N/A</v>
      </c>
      <c r="P51" s="198"/>
      <c r="Q51" s="506">
        <v>-95</v>
      </c>
      <c r="R51" s="506">
        <v>-30</v>
      </c>
      <c r="S51" s="506">
        <v>-50</v>
      </c>
      <c r="T51" s="506">
        <v>45</v>
      </c>
      <c r="U51" s="506">
        <v>110</v>
      </c>
      <c r="V51" s="506">
        <v>-345</v>
      </c>
      <c r="W51" s="506">
        <v>-25</v>
      </c>
      <c r="X51" s="506">
        <v>-15</v>
      </c>
      <c r="Y51" s="506">
        <v>-85</v>
      </c>
      <c r="Z51" s="506">
        <v>115</v>
      </c>
      <c r="AA51" s="506">
        <v>60</v>
      </c>
      <c r="AB51" s="506">
        <v>30</v>
      </c>
      <c r="AC51" s="506">
        <v>-40</v>
      </c>
      <c r="AD51" s="506">
        <v>55</v>
      </c>
      <c r="AE51" s="506">
        <v>-15</v>
      </c>
      <c r="AF51" s="506">
        <v>-125</v>
      </c>
      <c r="AG51" s="506">
        <v>5</v>
      </c>
      <c r="AH51" s="506">
        <v>-115</v>
      </c>
      <c r="AI51" s="506">
        <f t="shared" ref="AI51:AW51" si="130">SUM(AI52:AI55)</f>
        <v>686.97303968000006</v>
      </c>
      <c r="AJ51" s="506">
        <f t="shared" si="130"/>
        <v>49.912419320000161</v>
      </c>
      <c r="AK51" s="506">
        <f t="shared" si="130"/>
        <v>206.80744894799926</v>
      </c>
      <c r="AL51" s="506">
        <f t="shared" si="130"/>
        <v>47.105070720202406</v>
      </c>
      <c r="AM51" s="506">
        <f t="shared" si="130"/>
        <v>-213.13609248631909</v>
      </c>
      <c r="AN51" s="506">
        <f t="shared" si="130"/>
        <v>122.86937398260913</v>
      </c>
      <c r="AO51" s="506">
        <f t="shared" si="130"/>
        <v>521.54853879950849</v>
      </c>
      <c r="AP51" s="506">
        <f t="shared" si="130"/>
        <v>75.683471200000795</v>
      </c>
      <c r="AQ51" s="506">
        <f t="shared" si="130"/>
        <v>104.72492599999887</v>
      </c>
      <c r="AR51" s="506">
        <f t="shared" si="130"/>
        <v>31.202785800000274</v>
      </c>
      <c r="AS51" s="506">
        <f t="shared" si="130"/>
        <v>-219.27969970000004</v>
      </c>
      <c r="AT51" s="506">
        <f t="shared" si="130"/>
        <v>-154.81293919998973</v>
      </c>
      <c r="AU51" s="506">
        <f t="shared" si="130"/>
        <v>-168.91786790000927</v>
      </c>
      <c r="AV51" s="506">
        <f t="shared" si="130"/>
        <v>-88.9915629999999</v>
      </c>
      <c r="AW51" s="506">
        <f t="shared" si="130"/>
        <v>-234.90220500000106</v>
      </c>
      <c r="AX51" s="635"/>
      <c r="AY51" s="506">
        <v>340</v>
      </c>
      <c r="AZ51" s="506">
        <v>-125</v>
      </c>
      <c r="BA51" s="506">
        <v>-5</v>
      </c>
      <c r="BB51" s="506">
        <v>-235</v>
      </c>
      <c r="BC51" s="506">
        <v>-40</v>
      </c>
      <c r="BD51" s="506">
        <v>30</v>
      </c>
      <c r="BE51" s="506">
        <v>90</v>
      </c>
      <c r="BF51" s="506">
        <v>15</v>
      </c>
      <c r="BG51" s="506">
        <v>-140</v>
      </c>
      <c r="BH51" s="506">
        <v>-110</v>
      </c>
      <c r="BI51" s="506">
        <f t="shared" ref="BI51:BK51" si="131">SUM(BI52:BI55)</f>
        <v>736.8854590000002</v>
      </c>
      <c r="BJ51" s="506">
        <f t="shared" si="131"/>
        <v>253.91251966820175</v>
      </c>
      <c r="BK51" s="506">
        <f t="shared" si="131"/>
        <v>-90.26671850370991</v>
      </c>
      <c r="BL51" s="50">
        <f t="shared" si="23"/>
        <v>597.23200999950927</v>
      </c>
      <c r="BM51" s="50">
        <f t="shared" si="107"/>
        <v>135.92771179999914</v>
      </c>
      <c r="BN51" s="50">
        <f t="shared" si="108"/>
        <v>-374.09263889998977</v>
      </c>
      <c r="BO51" s="50">
        <f t="shared" si="109"/>
        <v>-257.90943090000917</v>
      </c>
      <c r="BQ51" s="270" t="s">
        <v>103</v>
      </c>
      <c r="BR51" s="50">
        <f t="shared" ref="BR51:CB56" si="132">C51</f>
        <v>905</v>
      </c>
      <c r="BS51" s="50">
        <f t="shared" si="132"/>
        <v>215</v>
      </c>
      <c r="BT51" s="50">
        <f t="shared" si="132"/>
        <v>-240</v>
      </c>
      <c r="BU51" s="50">
        <f t="shared" si="132"/>
        <v>-10</v>
      </c>
      <c r="BV51" s="50">
        <f t="shared" si="132"/>
        <v>105</v>
      </c>
      <c r="BW51" s="50">
        <f t="shared" si="132"/>
        <v>-245</v>
      </c>
      <c r="BX51" s="50">
        <f t="shared" si="132"/>
        <v>990.79797866820195</v>
      </c>
      <c r="BY51" s="50">
        <f t="shared" si="132"/>
        <v>506.96529149579936</v>
      </c>
      <c r="BZ51" s="50">
        <f t="shared" si="132"/>
        <v>-238.16492709999065</v>
      </c>
      <c r="CA51" s="50">
        <f t="shared" si="132"/>
        <v>-549.81163590001029</v>
      </c>
      <c r="CB51" s="50">
        <f t="shared" si="132"/>
        <v>-274.90581795000514</v>
      </c>
      <c r="CC51" s="210" t="str">
        <f>N51</f>
        <v>N/A</v>
      </c>
      <c r="CD51" s="210" t="str">
        <f>O51</f>
        <v>N/A</v>
      </c>
      <c r="CE51" s="50"/>
      <c r="CF51" s="444">
        <f t="shared" ref="CF51:DL51" si="133">Q51</f>
        <v>-95</v>
      </c>
      <c r="CG51" s="444">
        <f t="shared" si="133"/>
        <v>-30</v>
      </c>
      <c r="CH51" s="444">
        <f t="shared" si="133"/>
        <v>-50</v>
      </c>
      <c r="CI51" s="444">
        <f t="shared" si="133"/>
        <v>45</v>
      </c>
      <c r="CJ51" s="444">
        <f t="shared" si="133"/>
        <v>110</v>
      </c>
      <c r="CK51" s="444">
        <f t="shared" si="133"/>
        <v>-345</v>
      </c>
      <c r="CL51" s="444">
        <f t="shared" si="133"/>
        <v>-25</v>
      </c>
      <c r="CM51" s="444">
        <f t="shared" si="133"/>
        <v>-15</v>
      </c>
      <c r="CN51" s="444">
        <f t="shared" si="133"/>
        <v>-85</v>
      </c>
      <c r="CO51" s="444">
        <f t="shared" si="133"/>
        <v>115</v>
      </c>
      <c r="CP51" s="444">
        <f t="shared" si="133"/>
        <v>60</v>
      </c>
      <c r="CQ51" s="444">
        <f t="shared" si="133"/>
        <v>30</v>
      </c>
      <c r="CR51" s="444">
        <f t="shared" si="133"/>
        <v>-40</v>
      </c>
      <c r="CS51" s="444">
        <f t="shared" si="133"/>
        <v>55</v>
      </c>
      <c r="CT51" s="444">
        <f t="shared" si="133"/>
        <v>-15</v>
      </c>
      <c r="CU51" s="444">
        <f t="shared" si="133"/>
        <v>-125</v>
      </c>
      <c r="CV51" s="444">
        <f t="shared" si="133"/>
        <v>5</v>
      </c>
      <c r="CW51" s="444">
        <f t="shared" si="133"/>
        <v>-115</v>
      </c>
      <c r="CX51" s="444">
        <f t="shared" si="133"/>
        <v>686.97303968000006</v>
      </c>
      <c r="CY51" s="444">
        <f t="shared" si="133"/>
        <v>49.912419320000161</v>
      </c>
      <c r="CZ51" s="444">
        <f t="shared" si="133"/>
        <v>206.80744894799926</v>
      </c>
      <c r="DA51" s="444">
        <f t="shared" si="133"/>
        <v>47.105070720202406</v>
      </c>
      <c r="DB51" s="444">
        <f t="shared" si="133"/>
        <v>-213.13609248631909</v>
      </c>
      <c r="DC51" s="444">
        <f t="shared" si="133"/>
        <v>122.86937398260913</v>
      </c>
      <c r="DD51" s="444">
        <f t="shared" si="133"/>
        <v>521.54853879950849</v>
      </c>
      <c r="DE51" s="444">
        <f t="shared" si="133"/>
        <v>75.683471200000795</v>
      </c>
      <c r="DF51" s="444">
        <f t="shared" si="133"/>
        <v>104.72492599999887</v>
      </c>
      <c r="DG51" s="444">
        <f t="shared" si="133"/>
        <v>31.202785800000274</v>
      </c>
      <c r="DH51" s="444">
        <f t="shared" si="133"/>
        <v>-219.27969970000004</v>
      </c>
      <c r="DI51" s="444">
        <f t="shared" si="133"/>
        <v>-154.81293919998973</v>
      </c>
      <c r="DJ51" s="444">
        <f t="shared" si="133"/>
        <v>-168.91786790000927</v>
      </c>
      <c r="DK51" s="444">
        <f t="shared" si="133"/>
        <v>-88.9915629999999</v>
      </c>
      <c r="DL51" s="444">
        <f t="shared" si="133"/>
        <v>-234.90220500000106</v>
      </c>
      <c r="DM51" s="444"/>
      <c r="DN51" s="444">
        <f t="shared" ref="DN51:DY51" si="134">AY51</f>
        <v>340</v>
      </c>
      <c r="DO51" s="444">
        <f t="shared" si="134"/>
        <v>-125</v>
      </c>
      <c r="DP51" s="444">
        <f t="shared" si="134"/>
        <v>-5</v>
      </c>
      <c r="DQ51" s="444">
        <f t="shared" si="134"/>
        <v>-235</v>
      </c>
      <c r="DR51" s="444">
        <f t="shared" si="134"/>
        <v>-40</v>
      </c>
      <c r="DS51" s="444">
        <f t="shared" si="134"/>
        <v>30</v>
      </c>
      <c r="DT51" s="444">
        <f t="shared" si="134"/>
        <v>90</v>
      </c>
      <c r="DU51" s="444">
        <f t="shared" si="134"/>
        <v>15</v>
      </c>
      <c r="DV51" s="444">
        <f t="shared" si="134"/>
        <v>-140</v>
      </c>
      <c r="DW51" s="444">
        <f t="shared" si="134"/>
        <v>-110</v>
      </c>
      <c r="DX51" s="444">
        <f t="shared" si="134"/>
        <v>736.8854590000002</v>
      </c>
      <c r="DY51" s="444">
        <f t="shared" si="134"/>
        <v>253.91251966820175</v>
      </c>
      <c r="DZ51" s="444">
        <f>BK51</f>
        <v>-90.26671850370991</v>
      </c>
      <c r="EA51" s="444">
        <f>BL51</f>
        <v>597.23200999950927</v>
      </c>
      <c r="EB51" s="444">
        <f>BM51</f>
        <v>135.92771179999914</v>
      </c>
      <c r="EC51" s="444">
        <f>BN51</f>
        <v>-374.09263889998977</v>
      </c>
      <c r="ED51" s="444">
        <f>BO51</f>
        <v>-257.90943090000917</v>
      </c>
    </row>
    <row r="52" spans="2:134" x14ac:dyDescent="0.3">
      <c r="B52" s="10" t="s">
        <v>15</v>
      </c>
      <c r="C52" s="689"/>
      <c r="D52" s="689"/>
      <c r="E52" s="689"/>
      <c r="F52" s="689"/>
      <c r="G52" s="689"/>
      <c r="H52" s="689"/>
      <c r="I52" s="689">
        <v>125.23173499999987</v>
      </c>
      <c r="J52" s="689">
        <v>523.89902040000004</v>
      </c>
      <c r="K52" s="689">
        <v>-5.8925504999999063</v>
      </c>
      <c r="L52" s="689">
        <v>-120.25526490000007</v>
      </c>
      <c r="M52" s="689">
        <v>-60.127632450000036</v>
      </c>
      <c r="N52" s="501" t="str">
        <f t="shared" si="8"/>
        <v>N/A</v>
      </c>
      <c r="O52" s="501" t="str">
        <f t="shared" si="8"/>
        <v>N/A</v>
      </c>
      <c r="P52" s="198"/>
      <c r="Q52" s="59"/>
      <c r="R52" s="59"/>
      <c r="S52" s="59"/>
      <c r="T52" s="59"/>
      <c r="U52" s="59"/>
      <c r="V52" s="59"/>
      <c r="W52" s="59"/>
      <c r="X52" s="59"/>
      <c r="Y52" s="59"/>
      <c r="Z52" s="59"/>
      <c r="AA52" s="59"/>
      <c r="AB52" s="59"/>
      <c r="AC52" s="59"/>
      <c r="AD52" s="59"/>
      <c r="AE52" s="59"/>
      <c r="AF52" s="59"/>
      <c r="AG52" s="59"/>
      <c r="AH52" s="59"/>
      <c r="AI52" s="59">
        <v>77.093735999999922</v>
      </c>
      <c r="AJ52" s="59">
        <v>-12.929118000000017</v>
      </c>
      <c r="AK52" s="59">
        <v>81.839284000000106</v>
      </c>
      <c r="AL52" s="59">
        <v>-20.772167000000131</v>
      </c>
      <c r="AM52" s="59">
        <v>-6.7504139999999895</v>
      </c>
      <c r="AN52" s="59">
        <v>171.52357900000004</v>
      </c>
      <c r="AO52" s="59">
        <v>338.94307030000004</v>
      </c>
      <c r="AP52" s="59">
        <v>20.182785099999979</v>
      </c>
      <c r="AQ52" s="59">
        <v>78.069970800000007</v>
      </c>
      <c r="AR52" s="59">
        <v>6.7951286000001714</v>
      </c>
      <c r="AS52" s="59">
        <v>-52.364039700000085</v>
      </c>
      <c r="AT52" s="59">
        <v>-38.393610199999998</v>
      </c>
      <c r="AU52" s="59">
        <v>39.69113509999984</v>
      </c>
      <c r="AV52" s="59">
        <v>-19.978259999999775</v>
      </c>
      <c r="AW52" s="59">
        <v>-116.96814000000013</v>
      </c>
      <c r="AX52" s="635"/>
      <c r="AY52" s="59"/>
      <c r="AZ52" s="59"/>
      <c r="BA52" s="59"/>
      <c r="BB52" s="59"/>
      <c r="BC52" s="59"/>
      <c r="BD52" s="59"/>
      <c r="BE52" s="59"/>
      <c r="BF52" s="59"/>
      <c r="BG52" s="59"/>
      <c r="BH52" s="59"/>
      <c r="BI52" s="59">
        <f>AI52+AJ52</f>
        <v>64.164617999999905</v>
      </c>
      <c r="BJ52" s="59">
        <f>AK52+AL52</f>
        <v>61.067116999999975</v>
      </c>
      <c r="BK52" s="59">
        <f>AM52+AN52</f>
        <v>164.77316500000006</v>
      </c>
      <c r="BL52" s="59">
        <f t="shared" si="23"/>
        <v>359.12585540000003</v>
      </c>
      <c r="BM52" s="59">
        <f t="shared" si="107"/>
        <v>84.865099400000176</v>
      </c>
      <c r="BN52" s="59">
        <f t="shared" si="108"/>
        <v>-90.757649900000075</v>
      </c>
      <c r="BO52" s="59">
        <f t="shared" si="109"/>
        <v>19.712875100000065</v>
      </c>
      <c r="BQ52" s="10" t="s">
        <v>15</v>
      </c>
      <c r="BR52" s="13"/>
      <c r="BS52" s="13"/>
      <c r="BT52" s="13"/>
      <c r="BU52" s="13"/>
      <c r="BV52" s="13"/>
      <c r="BW52" s="13"/>
      <c r="BX52" s="13">
        <f t="shared" si="132"/>
        <v>125.23173499999987</v>
      </c>
      <c r="BY52" s="13">
        <f t="shared" si="132"/>
        <v>523.89902040000004</v>
      </c>
      <c r="BZ52" s="13">
        <f t="shared" si="132"/>
        <v>-5.8925504999999063</v>
      </c>
      <c r="CA52" s="13">
        <f t="shared" si="132"/>
        <v>-120.25526490000007</v>
      </c>
      <c r="CB52" s="13"/>
      <c r="CC52" s="212"/>
      <c r="CD52" s="208"/>
      <c r="CE52" s="59"/>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row>
    <row r="53" spans="2:134" x14ac:dyDescent="0.3">
      <c r="B53" s="10" t="s">
        <v>16</v>
      </c>
      <c r="C53" s="689"/>
      <c r="D53" s="689"/>
      <c r="E53" s="689"/>
      <c r="F53" s="689"/>
      <c r="G53" s="689"/>
      <c r="H53" s="689"/>
      <c r="I53" s="689">
        <v>508.508803368202</v>
      </c>
      <c r="J53" s="689">
        <v>236.93980109579931</v>
      </c>
      <c r="K53" s="689">
        <v>58.643183400009299</v>
      </c>
      <c r="L53" s="689">
        <v>-299.66353100001021</v>
      </c>
      <c r="M53" s="689">
        <v>-149.8317655000051</v>
      </c>
      <c r="N53" s="501" t="str">
        <f t="shared" si="8"/>
        <v>N/A</v>
      </c>
      <c r="O53" s="501" t="str">
        <f t="shared" si="8"/>
        <v>N/A</v>
      </c>
      <c r="P53" s="198"/>
      <c r="Q53" s="59"/>
      <c r="R53" s="59"/>
      <c r="S53" s="59"/>
      <c r="T53" s="59"/>
      <c r="U53" s="59"/>
      <c r="V53" s="59"/>
      <c r="W53" s="59"/>
      <c r="X53" s="59"/>
      <c r="Y53" s="59"/>
      <c r="Z53" s="59"/>
      <c r="AA53" s="59"/>
      <c r="AB53" s="59"/>
      <c r="AC53" s="59"/>
      <c r="AD53" s="59"/>
      <c r="AE53" s="59"/>
      <c r="AF53" s="59"/>
      <c r="AG53" s="59"/>
      <c r="AH53" s="59"/>
      <c r="AI53" s="59">
        <v>192.42198608000007</v>
      </c>
      <c r="AJ53" s="59">
        <v>56.968007120000081</v>
      </c>
      <c r="AK53" s="59">
        <v>205.73655244799937</v>
      </c>
      <c r="AL53" s="59">
        <v>53.382257720202439</v>
      </c>
      <c r="AM53" s="59">
        <v>-43.564088486319172</v>
      </c>
      <c r="AN53" s="59">
        <v>61.575604982609164</v>
      </c>
      <c r="AO53" s="59">
        <v>107.34811849950859</v>
      </c>
      <c r="AP53" s="59">
        <v>111.58016610000072</v>
      </c>
      <c r="AQ53" s="59">
        <v>51.336625199998963</v>
      </c>
      <c r="AR53" s="59">
        <v>75.215837199999953</v>
      </c>
      <c r="AS53" s="59">
        <v>-4.5334399999999437</v>
      </c>
      <c r="AT53" s="59">
        <v>-63.375838999989675</v>
      </c>
      <c r="AU53" s="59">
        <v>-158.4101130000092</v>
      </c>
      <c r="AV53" s="59">
        <v>-41.343053000000076</v>
      </c>
      <c r="AW53" s="59">
        <v>-87.910365000000922</v>
      </c>
      <c r="AX53" s="635"/>
      <c r="AY53" s="59"/>
      <c r="AZ53" s="59"/>
      <c r="BA53" s="59"/>
      <c r="BB53" s="59"/>
      <c r="BC53" s="59"/>
      <c r="BD53" s="59"/>
      <c r="BE53" s="59"/>
      <c r="BF53" s="59"/>
      <c r="BG53" s="59"/>
      <c r="BH53" s="59"/>
      <c r="BI53" s="59">
        <f t="shared" ref="BI53:BI55" si="135">AI53+AJ53</f>
        <v>249.38999320000016</v>
      </c>
      <c r="BJ53" s="59">
        <f t="shared" ref="BJ53:BJ56" si="136">AK53+AL53</f>
        <v>259.11881016820183</v>
      </c>
      <c r="BK53" s="59">
        <f t="shared" ref="BK53:BK56" si="137">AM53+AN53</f>
        <v>18.011516496289993</v>
      </c>
      <c r="BL53" s="59">
        <f t="shared" si="23"/>
        <v>218.92828459950931</v>
      </c>
      <c r="BM53" s="59">
        <f t="shared" si="107"/>
        <v>126.55246239999892</v>
      </c>
      <c r="BN53" s="59">
        <f t="shared" si="108"/>
        <v>-67.909278999989624</v>
      </c>
      <c r="BO53" s="59">
        <f t="shared" si="109"/>
        <v>-199.75316600000929</v>
      </c>
      <c r="BQ53" s="10" t="s">
        <v>16</v>
      </c>
      <c r="BR53" s="13"/>
      <c r="BS53" s="13"/>
      <c r="BT53" s="13"/>
      <c r="BU53" s="13"/>
      <c r="BV53" s="13"/>
      <c r="BW53" s="13"/>
      <c r="BX53" s="13">
        <f t="shared" si="132"/>
        <v>508.508803368202</v>
      </c>
      <c r="BY53" s="13">
        <f t="shared" si="132"/>
        <v>236.93980109579931</v>
      </c>
      <c r="BZ53" s="13">
        <f t="shared" si="132"/>
        <v>58.643183400009299</v>
      </c>
      <c r="CA53" s="13"/>
      <c r="CB53" s="13"/>
      <c r="CC53" s="212"/>
      <c r="CD53" s="208"/>
      <c r="CE53" s="59"/>
      <c r="CF53" s="444"/>
      <c r="CG53" s="444"/>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row>
    <row r="54" spans="2:134" x14ac:dyDescent="0.3">
      <c r="B54" s="10" t="s">
        <v>17</v>
      </c>
      <c r="C54" s="689"/>
      <c r="D54" s="689"/>
      <c r="E54" s="689"/>
      <c r="F54" s="689"/>
      <c r="G54" s="689"/>
      <c r="H54" s="689"/>
      <c r="I54" s="689">
        <v>-12.70334969999999</v>
      </c>
      <c r="J54" s="689">
        <v>57.665439999999982</v>
      </c>
      <c r="K54" s="689">
        <v>-22.6035</v>
      </c>
      <c r="L54" s="689">
        <v>-9.6052999999999873</v>
      </c>
      <c r="M54" s="689">
        <v>-4.8026499999999936</v>
      </c>
      <c r="N54" s="501" t="str">
        <f t="shared" si="8"/>
        <v>N/A</v>
      </c>
      <c r="O54" s="501" t="str">
        <f t="shared" si="8"/>
        <v>N/A</v>
      </c>
      <c r="P54" s="198"/>
      <c r="Q54" s="59"/>
      <c r="R54" s="59"/>
      <c r="S54" s="59"/>
      <c r="T54" s="59"/>
      <c r="U54" s="59"/>
      <c r="V54" s="59"/>
      <c r="W54" s="59"/>
      <c r="X54" s="59"/>
      <c r="Y54" s="59"/>
      <c r="Z54" s="59"/>
      <c r="AA54" s="59"/>
      <c r="AB54" s="59"/>
      <c r="AC54" s="59"/>
      <c r="AD54" s="59"/>
      <c r="AE54" s="59"/>
      <c r="AF54" s="59"/>
      <c r="AG54" s="59"/>
      <c r="AH54" s="59"/>
      <c r="AI54" s="59">
        <v>-0.13331239999999525</v>
      </c>
      <c r="AJ54" s="59">
        <v>14.025930200000003</v>
      </c>
      <c r="AK54" s="59">
        <v>-21.308847500000002</v>
      </c>
      <c r="AL54" s="59">
        <v>-5.2871199999999954</v>
      </c>
      <c r="AM54" s="59">
        <v>-0.13079000000000815</v>
      </c>
      <c r="AN54" s="59">
        <v>17.593630000000005</v>
      </c>
      <c r="AO54" s="59">
        <v>24.391500000000001</v>
      </c>
      <c r="AP54" s="59">
        <v>15.811099999999991</v>
      </c>
      <c r="AQ54" s="59">
        <v>-0.18560000000000582</v>
      </c>
      <c r="AR54" s="59">
        <v>-33.208299999999987</v>
      </c>
      <c r="AS54" s="59">
        <v>10.958100000000005</v>
      </c>
      <c r="AT54" s="59">
        <v>-0.16770000000001165</v>
      </c>
      <c r="AU54" s="59">
        <v>-0.16309999999999128</v>
      </c>
      <c r="AV54" s="59">
        <v>-8.2826999999999966</v>
      </c>
      <c r="AW54" s="59">
        <v>-0.1595</v>
      </c>
      <c r="AX54" s="635"/>
      <c r="AY54" s="59"/>
      <c r="AZ54" s="59"/>
      <c r="BA54" s="59"/>
      <c r="BB54" s="59"/>
      <c r="BC54" s="59"/>
      <c r="BD54" s="59"/>
      <c r="BE54" s="59"/>
      <c r="BF54" s="59"/>
      <c r="BG54" s="59"/>
      <c r="BH54" s="59"/>
      <c r="BI54" s="59">
        <f t="shared" si="135"/>
        <v>13.892617800000007</v>
      </c>
      <c r="BJ54" s="59">
        <f t="shared" si="136"/>
        <v>-26.595967499999997</v>
      </c>
      <c r="BK54" s="59">
        <f t="shared" si="137"/>
        <v>17.462839999999996</v>
      </c>
      <c r="BL54" s="59">
        <f t="shared" si="23"/>
        <v>40.20259999999999</v>
      </c>
      <c r="BM54" s="59">
        <f t="shared" si="107"/>
        <v>-33.393899999999995</v>
      </c>
      <c r="BN54" s="59">
        <f t="shared" si="108"/>
        <v>10.790399999999993</v>
      </c>
      <c r="BO54" s="59">
        <f t="shared" si="109"/>
        <v>-8.4457999999999878</v>
      </c>
      <c r="BQ54" s="10" t="s">
        <v>17</v>
      </c>
      <c r="BR54" s="13"/>
      <c r="BS54" s="13"/>
      <c r="BT54" s="13"/>
      <c r="BU54" s="13"/>
      <c r="BV54" s="13"/>
      <c r="BW54" s="13"/>
      <c r="BX54" s="13">
        <f t="shared" si="132"/>
        <v>-12.70334969999999</v>
      </c>
      <c r="BY54" s="13">
        <f t="shared" si="132"/>
        <v>57.665439999999982</v>
      </c>
      <c r="BZ54" s="13">
        <f t="shared" si="132"/>
        <v>-22.6035</v>
      </c>
      <c r="CA54" s="13"/>
      <c r="CB54" s="13"/>
      <c r="CC54" s="212"/>
      <c r="CD54" s="208"/>
      <c r="CE54" s="59"/>
      <c r="CF54" s="444"/>
      <c r="CG54" s="444"/>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row>
    <row r="55" spans="2:134" x14ac:dyDescent="0.3">
      <c r="B55" s="259" t="s">
        <v>19</v>
      </c>
      <c r="C55" s="692"/>
      <c r="D55" s="692"/>
      <c r="E55" s="692"/>
      <c r="F55" s="692"/>
      <c r="G55" s="692"/>
      <c r="H55" s="692"/>
      <c r="I55" s="692">
        <v>369.76079000000004</v>
      </c>
      <c r="J55" s="692">
        <v>-311.53897000000001</v>
      </c>
      <c r="K55" s="692">
        <v>-268.31206000000003</v>
      </c>
      <c r="L55" s="692">
        <v>-120.28754000000001</v>
      </c>
      <c r="M55" s="692">
        <v>-60.143770000000004</v>
      </c>
      <c r="N55" s="513" t="str">
        <f t="shared" si="8"/>
        <v>N/A</v>
      </c>
      <c r="O55" s="604" t="str">
        <f t="shared" si="8"/>
        <v>N/A</v>
      </c>
      <c r="P55" s="198"/>
      <c r="Q55" s="511"/>
      <c r="R55" s="511"/>
      <c r="S55" s="511"/>
      <c r="T55" s="511"/>
      <c r="U55" s="511"/>
      <c r="V55" s="511"/>
      <c r="W55" s="511"/>
      <c r="X55" s="511"/>
      <c r="Y55" s="511"/>
      <c r="Z55" s="511"/>
      <c r="AA55" s="511"/>
      <c r="AB55" s="511"/>
      <c r="AC55" s="511"/>
      <c r="AD55" s="511"/>
      <c r="AE55" s="511"/>
      <c r="AF55" s="511"/>
      <c r="AG55" s="511"/>
      <c r="AH55" s="511"/>
      <c r="AI55" s="511">
        <v>417.59063000000003</v>
      </c>
      <c r="AJ55" s="511">
        <v>-8.1523999999999077</v>
      </c>
      <c r="AK55" s="511">
        <v>-59.459540000000182</v>
      </c>
      <c r="AL55" s="511">
        <v>19.782100000000092</v>
      </c>
      <c r="AM55" s="511">
        <v>-162.69079999999991</v>
      </c>
      <c r="AN55" s="511">
        <v>-127.82344000000008</v>
      </c>
      <c r="AO55" s="511">
        <v>50.865849999999881</v>
      </c>
      <c r="AP55" s="511">
        <v>-71.8905799999999</v>
      </c>
      <c r="AQ55" s="511">
        <v>-24.496070000000095</v>
      </c>
      <c r="AR55" s="511">
        <v>-17.59987999999986</v>
      </c>
      <c r="AS55" s="511">
        <v>-173.34032000000002</v>
      </c>
      <c r="AT55" s="511">
        <v>-52.87579000000003</v>
      </c>
      <c r="AU55" s="511">
        <v>-50.035789999999928</v>
      </c>
      <c r="AV55" s="511">
        <v>-19.387550000000068</v>
      </c>
      <c r="AW55" s="511">
        <v>-29.864200000000011</v>
      </c>
      <c r="AX55" s="635"/>
      <c r="AY55" s="511"/>
      <c r="AZ55" s="511"/>
      <c r="BA55" s="511"/>
      <c r="BB55" s="511"/>
      <c r="BC55" s="511"/>
      <c r="BD55" s="511"/>
      <c r="BE55" s="511"/>
      <c r="BF55" s="511"/>
      <c r="BG55" s="511"/>
      <c r="BH55" s="511"/>
      <c r="BI55" s="514">
        <f t="shared" si="135"/>
        <v>409.43823000000015</v>
      </c>
      <c r="BJ55" s="514">
        <f t="shared" si="136"/>
        <v>-39.67744000000009</v>
      </c>
      <c r="BK55" s="514">
        <f t="shared" si="137"/>
        <v>-290.51423999999997</v>
      </c>
      <c r="BL55" s="516">
        <f t="shared" si="23"/>
        <v>-21.024730000000019</v>
      </c>
      <c r="BM55" s="620">
        <f t="shared" si="107"/>
        <v>-42.095949999999959</v>
      </c>
      <c r="BN55" s="620">
        <f t="shared" si="108"/>
        <v>-226.21611000000004</v>
      </c>
      <c r="BO55" s="620">
        <f t="shared" si="109"/>
        <v>-69.423339999999996</v>
      </c>
      <c r="BQ55" s="271" t="s">
        <v>19</v>
      </c>
      <c r="BR55" s="54"/>
      <c r="BS55" s="54"/>
      <c r="BT55" s="54"/>
      <c r="BU55" s="54"/>
      <c r="BV55" s="54"/>
      <c r="BW55" s="54"/>
      <c r="BX55" s="54">
        <f t="shared" si="132"/>
        <v>369.76079000000004</v>
      </c>
      <c r="BY55" s="54">
        <f t="shared" si="132"/>
        <v>-311.53897000000001</v>
      </c>
      <c r="BZ55" s="54">
        <f t="shared" si="132"/>
        <v>-268.31206000000003</v>
      </c>
      <c r="CA55" s="54"/>
      <c r="CB55" s="54"/>
      <c r="CC55" s="216"/>
      <c r="CD55" s="217"/>
      <c r="CE55" s="59"/>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row>
    <row r="56" spans="2:134"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-314.7665061649011</v>
      </c>
      <c r="M56" s="693">
        <v>-20</v>
      </c>
      <c r="N56" s="210" t="str">
        <f t="shared" si="8"/>
        <v>N/A</v>
      </c>
      <c r="O56" s="210" t="str">
        <f t="shared" si="8"/>
        <v>N/A</v>
      </c>
      <c r="P56" s="50"/>
      <c r="Q56" s="50">
        <v>-95</v>
      </c>
      <c r="R56" s="50">
        <v>-10</v>
      </c>
      <c r="S56" s="50">
        <v>-5</v>
      </c>
      <c r="T56" s="50">
        <v>-5</v>
      </c>
      <c r="U56" s="50">
        <v>-5</v>
      </c>
      <c r="V56" s="50">
        <v>30</v>
      </c>
      <c r="W56" s="50">
        <v>40</v>
      </c>
      <c r="X56" s="50">
        <v>-5</v>
      </c>
      <c r="Y56" s="50">
        <v>55</v>
      </c>
      <c r="Z56" s="50">
        <v>-5</v>
      </c>
      <c r="AA56" s="50">
        <v>-10</v>
      </c>
      <c r="AB56" s="50">
        <v>0</v>
      </c>
      <c r="AC56" s="50">
        <v>-15</v>
      </c>
      <c r="AD56" s="50">
        <v>-20</v>
      </c>
      <c r="AE56" s="50">
        <v>-10</v>
      </c>
      <c r="AF56" s="50">
        <v>0</v>
      </c>
      <c r="AG56" s="50">
        <v>-10</v>
      </c>
      <c r="AH56" s="50">
        <v>0</v>
      </c>
      <c r="AI56" s="50">
        <v>-3.7135677817608959</v>
      </c>
      <c r="AJ56" s="50">
        <v>-12.869987589821081</v>
      </c>
      <c r="AK56" s="50">
        <v>-9.6579941485684895</v>
      </c>
      <c r="AL56" s="50">
        <v>6.0270832542961434</v>
      </c>
      <c r="AM56" s="50">
        <v>-20.442004790457666</v>
      </c>
      <c r="AN56" s="50">
        <v>138.14511871654315</v>
      </c>
      <c r="AO56" s="50">
        <v>341.55213041940618</v>
      </c>
      <c r="AP56" s="50">
        <v>-0.87135995949008427</v>
      </c>
      <c r="AQ56" s="50">
        <v>33.40237201601105</v>
      </c>
      <c r="AR56" s="50">
        <v>49.009767711029298</v>
      </c>
      <c r="AS56" s="50">
        <v>-172.95708121272526</v>
      </c>
      <c r="AT56" s="50">
        <v>-48.050226791197126</v>
      </c>
      <c r="AU56" s="50">
        <v>-57.735225730223291</v>
      </c>
      <c r="AV56" s="50">
        <v>-122.9511730673397</v>
      </c>
      <c r="AW56" s="50">
        <v>-134.08010736733809</v>
      </c>
      <c r="AX56" s="635"/>
      <c r="AY56" s="50">
        <v>-10</v>
      </c>
      <c r="AZ56" s="50">
        <v>-105</v>
      </c>
      <c r="BA56" s="50">
        <v>-10</v>
      </c>
      <c r="BB56" s="50">
        <v>25</v>
      </c>
      <c r="BC56" s="50">
        <v>35</v>
      </c>
      <c r="BD56" s="50">
        <v>50</v>
      </c>
      <c r="BE56" s="50">
        <v>-10</v>
      </c>
      <c r="BF56" s="50">
        <v>-35</v>
      </c>
      <c r="BG56" s="50">
        <v>-10</v>
      </c>
      <c r="BH56" s="50">
        <v>-10</v>
      </c>
      <c r="BI56" s="50">
        <f>AI56+AJ56</f>
        <v>-16.583555371581976</v>
      </c>
      <c r="BJ56" s="50">
        <f t="shared" si="136"/>
        <v>-3.630910894272346</v>
      </c>
      <c r="BK56" s="50">
        <f t="shared" si="137"/>
        <v>117.70311392608548</v>
      </c>
      <c r="BL56" s="50">
        <f t="shared" si="23"/>
        <v>340.68077045991612</v>
      </c>
      <c r="BM56" s="50">
        <f t="shared" si="107"/>
        <v>82.412139727040341</v>
      </c>
      <c r="BN56" s="50">
        <f t="shared" si="108"/>
        <v>-221.00730800392239</v>
      </c>
      <c r="BO56" s="50">
        <f t="shared" si="109"/>
        <v>-180.68639879756299</v>
      </c>
      <c r="BQ56" s="275" t="s">
        <v>37</v>
      </c>
      <c r="BR56" s="36">
        <f t="shared" ref="BR56:BW56" si="138">C56</f>
        <v>35</v>
      </c>
      <c r="BS56" s="36">
        <f t="shared" si="138"/>
        <v>-115</v>
      </c>
      <c r="BT56" s="36">
        <f t="shared" si="138"/>
        <v>20</v>
      </c>
      <c r="BU56" s="36">
        <f t="shared" si="138"/>
        <v>85</v>
      </c>
      <c r="BV56" s="36">
        <f t="shared" si="138"/>
        <v>-45</v>
      </c>
      <c r="BW56" s="36">
        <f t="shared" si="138"/>
        <v>-20</v>
      </c>
      <c r="BX56" s="36">
        <f t="shared" si="132"/>
        <v>-20.21446626585432</v>
      </c>
      <c r="BY56" s="36">
        <f t="shared" si="132"/>
        <v>458.38388438600157</v>
      </c>
      <c r="BZ56" s="36">
        <f t="shared" si="132"/>
        <v>-138.59516827688205</v>
      </c>
      <c r="CA56" s="36">
        <f t="shared" si="132"/>
        <v>-314.7665061649011</v>
      </c>
      <c r="CB56" s="36">
        <f t="shared" si="132"/>
        <v>-20</v>
      </c>
      <c r="CC56" s="210" t="str">
        <f>N56</f>
        <v>N/A</v>
      </c>
      <c r="CD56" s="210" t="str">
        <f>O56</f>
        <v>N/A</v>
      </c>
      <c r="CE56" s="619"/>
      <c r="CF56" s="444">
        <f t="shared" ref="CF56:DL56" si="139">Q56</f>
        <v>-95</v>
      </c>
      <c r="CG56" s="444">
        <f t="shared" si="139"/>
        <v>-10</v>
      </c>
      <c r="CH56" s="444">
        <f t="shared" si="139"/>
        <v>-5</v>
      </c>
      <c r="CI56" s="444">
        <f t="shared" si="139"/>
        <v>-5</v>
      </c>
      <c r="CJ56" s="444">
        <f t="shared" si="139"/>
        <v>-5</v>
      </c>
      <c r="CK56" s="444">
        <f t="shared" si="139"/>
        <v>30</v>
      </c>
      <c r="CL56" s="444">
        <f t="shared" si="139"/>
        <v>40</v>
      </c>
      <c r="CM56" s="444">
        <f t="shared" si="139"/>
        <v>-5</v>
      </c>
      <c r="CN56" s="444">
        <f t="shared" si="139"/>
        <v>55</v>
      </c>
      <c r="CO56" s="444">
        <f t="shared" si="139"/>
        <v>-5</v>
      </c>
      <c r="CP56" s="444">
        <f t="shared" si="139"/>
        <v>-10</v>
      </c>
      <c r="CQ56" s="444">
        <f t="shared" si="139"/>
        <v>0</v>
      </c>
      <c r="CR56" s="444">
        <f t="shared" si="139"/>
        <v>-15</v>
      </c>
      <c r="CS56" s="444">
        <f t="shared" si="139"/>
        <v>-20</v>
      </c>
      <c r="CT56" s="444">
        <f t="shared" si="139"/>
        <v>-10</v>
      </c>
      <c r="CU56" s="444">
        <f t="shared" si="139"/>
        <v>0</v>
      </c>
      <c r="CV56" s="444">
        <f t="shared" si="139"/>
        <v>-10</v>
      </c>
      <c r="CW56" s="444">
        <f t="shared" si="139"/>
        <v>0</v>
      </c>
      <c r="CX56" s="444">
        <f t="shared" si="139"/>
        <v>-3.7135677817608959</v>
      </c>
      <c r="CY56" s="444">
        <f t="shared" si="139"/>
        <v>-12.869987589821081</v>
      </c>
      <c r="CZ56" s="444">
        <f t="shared" si="139"/>
        <v>-9.6579941485684895</v>
      </c>
      <c r="DA56" s="444">
        <f t="shared" si="139"/>
        <v>6.0270832542961434</v>
      </c>
      <c r="DB56" s="444">
        <f t="shared" si="139"/>
        <v>-20.442004790457666</v>
      </c>
      <c r="DC56" s="444">
        <f t="shared" si="139"/>
        <v>138.14511871654315</v>
      </c>
      <c r="DD56" s="444">
        <f t="shared" si="139"/>
        <v>341.55213041940618</v>
      </c>
      <c r="DE56" s="444">
        <f t="shared" si="139"/>
        <v>-0.87135995949008427</v>
      </c>
      <c r="DF56" s="444">
        <f t="shared" si="139"/>
        <v>33.40237201601105</v>
      </c>
      <c r="DG56" s="444">
        <f t="shared" si="139"/>
        <v>49.009767711029298</v>
      </c>
      <c r="DH56" s="444">
        <f t="shared" si="139"/>
        <v>-172.95708121272526</v>
      </c>
      <c r="DI56" s="444">
        <f t="shared" si="139"/>
        <v>-48.050226791197126</v>
      </c>
      <c r="DJ56" s="444">
        <f t="shared" si="139"/>
        <v>-57.735225730223291</v>
      </c>
      <c r="DK56" s="444">
        <f t="shared" si="139"/>
        <v>-122.9511730673397</v>
      </c>
      <c r="DL56" s="444">
        <f t="shared" si="139"/>
        <v>-134.08010736733809</v>
      </c>
      <c r="DM56" s="444"/>
      <c r="DN56" s="444">
        <f>AY56</f>
        <v>-10</v>
      </c>
      <c r="DO56" s="444">
        <f t="shared" ref="DO56:ED56" si="140">AZ56</f>
        <v>-105</v>
      </c>
      <c r="DP56" s="444">
        <f t="shared" si="140"/>
        <v>-10</v>
      </c>
      <c r="DQ56" s="444">
        <f t="shared" si="140"/>
        <v>25</v>
      </c>
      <c r="DR56" s="444">
        <f t="shared" si="140"/>
        <v>35</v>
      </c>
      <c r="DS56" s="444">
        <f t="shared" si="140"/>
        <v>50</v>
      </c>
      <c r="DT56" s="444">
        <f t="shared" si="140"/>
        <v>-10</v>
      </c>
      <c r="DU56" s="444">
        <f t="shared" si="140"/>
        <v>-35</v>
      </c>
      <c r="DV56" s="444">
        <f t="shared" si="140"/>
        <v>-10</v>
      </c>
      <c r="DW56" s="444">
        <f t="shared" si="140"/>
        <v>-10</v>
      </c>
      <c r="DX56" s="444">
        <f t="shared" si="140"/>
        <v>-16.583555371581976</v>
      </c>
      <c r="DY56" s="444">
        <f t="shared" si="140"/>
        <v>-3.630910894272346</v>
      </c>
      <c r="DZ56" s="444">
        <f t="shared" si="140"/>
        <v>117.70311392608548</v>
      </c>
      <c r="EA56" s="444">
        <f t="shared" si="140"/>
        <v>340.68077045991612</v>
      </c>
      <c r="EB56" s="444">
        <f t="shared" si="140"/>
        <v>82.412139727040341</v>
      </c>
      <c r="EC56" s="444">
        <f t="shared" si="140"/>
        <v>-221.00730800392239</v>
      </c>
      <c r="ED56" s="444">
        <f t="shared" si="140"/>
        <v>-180.68639879756299</v>
      </c>
    </row>
    <row r="57" spans="2:134" x14ac:dyDescent="0.3">
      <c r="B57" s="10"/>
      <c r="C57" s="694"/>
      <c r="D57" s="694"/>
      <c r="E57" s="694"/>
      <c r="F57" s="694"/>
      <c r="G57" s="694"/>
      <c r="H57" s="694"/>
      <c r="I57" s="694"/>
      <c r="J57" s="694"/>
      <c r="K57" s="694"/>
      <c r="L57" s="694"/>
      <c r="M57" s="694"/>
      <c r="N57" s="221"/>
      <c r="O57" s="221"/>
      <c r="P57" s="59"/>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635"/>
      <c r="AY57" s="27"/>
      <c r="AZ57" s="27"/>
      <c r="BA57" s="27"/>
      <c r="BB57" s="27"/>
      <c r="BC57" s="27"/>
      <c r="BD57" s="27"/>
      <c r="BE57" s="27"/>
      <c r="BF57" s="27"/>
      <c r="BG57" s="27"/>
      <c r="BH57" s="27"/>
      <c r="BI57" s="27"/>
      <c r="BJ57" s="27"/>
      <c r="BK57" s="27"/>
      <c r="BL57" s="50"/>
      <c r="BM57" s="59"/>
      <c r="BN57" s="59">
        <f t="shared" si="108"/>
        <v>0</v>
      </c>
      <c r="BO57" s="59">
        <f t="shared" si="109"/>
        <v>0</v>
      </c>
      <c r="CF57" s="679"/>
      <c r="CG57" s="679"/>
      <c r="CH57" s="679"/>
      <c r="CI57" s="679"/>
      <c r="CJ57" s="679"/>
      <c r="CK57" s="679"/>
      <c r="CL57" s="679"/>
      <c r="CM57" s="679"/>
      <c r="CN57" s="679"/>
      <c r="CO57" s="679"/>
      <c r="CP57" s="679"/>
      <c r="CQ57" s="679"/>
      <c r="CR57" s="679"/>
      <c r="CS57" s="679"/>
      <c r="CT57" s="679"/>
      <c r="CU57" s="679"/>
      <c r="CV57" s="679"/>
      <c r="CW57" s="679"/>
      <c r="CX57" s="679"/>
      <c r="CY57" s="444"/>
      <c r="CZ57" s="444"/>
      <c r="DA57" s="444"/>
      <c r="DB57" s="444"/>
      <c r="DC57" s="444"/>
      <c r="DD57" s="444"/>
      <c r="DE57" s="444"/>
      <c r="DF57" s="444"/>
      <c r="DG57" s="444"/>
      <c r="DH57" s="444"/>
      <c r="DI57" s="444"/>
      <c r="DJ57" s="444"/>
      <c r="DK57" s="444"/>
      <c r="DL57" s="444"/>
      <c r="DM57" s="444"/>
      <c r="DN57" s="679"/>
      <c r="DO57" s="679"/>
      <c r="DP57" s="679"/>
      <c r="DQ57" s="679"/>
      <c r="DR57" s="679"/>
      <c r="DS57" s="679"/>
      <c r="DT57" s="679"/>
      <c r="DU57" s="679"/>
      <c r="DV57" s="679"/>
      <c r="DW57" s="679"/>
      <c r="DX57" s="679"/>
      <c r="DY57" s="679"/>
      <c r="DZ57" s="679"/>
      <c r="EA57" s="679"/>
      <c r="EB57" s="679"/>
      <c r="EC57" s="679"/>
      <c r="ED57" s="679"/>
    </row>
    <row r="58" spans="2:134" s="432" customFormat="1" x14ac:dyDescent="0.3">
      <c r="B58" s="56" t="s">
        <v>3</v>
      </c>
      <c r="C58" s="695">
        <v>935</v>
      </c>
      <c r="D58" s="695">
        <v>150</v>
      </c>
      <c r="E58" s="695">
        <v>305</v>
      </c>
      <c r="F58" s="695">
        <v>535</v>
      </c>
      <c r="G58" s="695">
        <v>275</v>
      </c>
      <c r="H58" s="695">
        <v>15</v>
      </c>
      <c r="I58" s="695">
        <f t="shared" ref="I58:K58" si="141">I46+I51+I56</f>
        <v>1236.8318457356809</v>
      </c>
      <c r="J58" s="695">
        <f t="shared" si="141"/>
        <v>1543.7189258818012</v>
      </c>
      <c r="K58" s="695">
        <f t="shared" si="141"/>
        <v>-44.9763453768727</v>
      </c>
      <c r="L58" s="695">
        <f>L46+L51+L56</f>
        <v>-524.80294077612939</v>
      </c>
      <c r="M58" s="695">
        <f t="shared" ref="M58" si="142">M46+M51+M56</f>
        <v>211.99319413585164</v>
      </c>
      <c r="N58" s="603" t="str">
        <f t="shared" ref="N58:O59" si="143">IF(ISERROR(L58/K58),"N/A",IF(K58&lt;0,"N/A",IF(L58&lt;0,"N/A",IF(L58/K58-1&gt;300%,"&gt;±300%",IF(L58/K58-1&lt;-300%,"&gt;±300%",L58/K58-1)))))</f>
        <v>N/A</v>
      </c>
      <c r="O58" s="58" t="str">
        <f t="shared" si="143"/>
        <v>N/A</v>
      </c>
      <c r="P58" s="50"/>
      <c r="Q58" s="57">
        <v>-175</v>
      </c>
      <c r="R58" s="57">
        <v>0</v>
      </c>
      <c r="S58" s="57">
        <v>-10</v>
      </c>
      <c r="T58" s="57">
        <v>115</v>
      </c>
      <c r="U58" s="57">
        <v>285</v>
      </c>
      <c r="V58" s="57">
        <v>-95</v>
      </c>
      <c r="W58" s="57">
        <v>165</v>
      </c>
      <c r="X58" s="57">
        <v>95</v>
      </c>
      <c r="Y58" s="57">
        <v>50</v>
      </c>
      <c r="Z58" s="57">
        <v>225</v>
      </c>
      <c r="AA58" s="57">
        <v>80</v>
      </c>
      <c r="AB58" s="57">
        <v>105</v>
      </c>
      <c r="AC58" s="57">
        <v>-10</v>
      </c>
      <c r="AD58" s="57">
        <v>100</v>
      </c>
      <c r="AE58" s="57">
        <v>60</v>
      </c>
      <c r="AF58" s="57">
        <v>-55</v>
      </c>
      <c r="AG58" s="57">
        <v>65</v>
      </c>
      <c r="AH58" s="57">
        <v>-65</v>
      </c>
      <c r="AI58" s="57">
        <f t="shared" ref="AI58:AW58" si="144">AI46+AI51+AI56</f>
        <v>790.16615052120972</v>
      </c>
      <c r="AJ58" s="57">
        <f t="shared" si="144"/>
        <v>122.24376053203628</v>
      </c>
      <c r="AK58" s="57">
        <f t="shared" si="144"/>
        <v>246.81899767772558</v>
      </c>
      <c r="AL58" s="57">
        <f t="shared" si="144"/>
        <v>77.602937004709432</v>
      </c>
      <c r="AM58" s="57">
        <f t="shared" si="144"/>
        <v>66.580394547265257</v>
      </c>
      <c r="AN58" s="57">
        <f t="shared" si="144"/>
        <v>382.79631665098714</v>
      </c>
      <c r="AO58" s="57">
        <f t="shared" si="144"/>
        <v>959.66732608193229</v>
      </c>
      <c r="AP58" s="57">
        <f t="shared" si="144"/>
        <v>134.67488860161626</v>
      </c>
      <c r="AQ58" s="57">
        <f t="shared" si="144"/>
        <v>158.67181550394133</v>
      </c>
      <c r="AR58" s="57">
        <f t="shared" si="144"/>
        <v>186.80608495644449</v>
      </c>
      <c r="AS58" s="57">
        <f t="shared" si="144"/>
        <v>-282.38634449291567</v>
      </c>
      <c r="AT58" s="57">
        <f t="shared" si="144"/>
        <v>-108.06790134434286</v>
      </c>
      <c r="AU58" s="57">
        <f t="shared" si="144"/>
        <v>-165.43787461388203</v>
      </c>
      <c r="AV58" s="57">
        <f t="shared" si="144"/>
        <v>-137.19661160821661</v>
      </c>
      <c r="AW58" s="57">
        <f t="shared" si="144"/>
        <v>-272.22118489965681</v>
      </c>
      <c r="AX58" s="635"/>
      <c r="AY58" s="57">
        <f>D58-AZ58</f>
        <v>325</v>
      </c>
      <c r="AZ58" s="57">
        <f>SUM(Q58:R58)</f>
        <v>-175</v>
      </c>
      <c r="BA58" s="57">
        <f>SUM(S58:T58)</f>
        <v>105</v>
      </c>
      <c r="BB58" s="57">
        <f>SUM(U58:V58)</f>
        <v>190</v>
      </c>
      <c r="BC58" s="57">
        <f>SUM(W58:X58)</f>
        <v>260</v>
      </c>
      <c r="BD58" s="57">
        <f>SUM(Y58:Z58)</f>
        <v>275</v>
      </c>
      <c r="BE58" s="57">
        <f>SUM(AA58:AB58)</f>
        <v>185</v>
      </c>
      <c r="BF58" s="57">
        <f>SUM(AC58:AD58)</f>
        <v>90</v>
      </c>
      <c r="BG58" s="57">
        <f>SUM(AE58:AF58)</f>
        <v>5</v>
      </c>
      <c r="BH58" s="57">
        <f>SUM(AG58:AH58)</f>
        <v>0</v>
      </c>
      <c r="BI58" s="57">
        <f t="shared" ref="BI58" si="145">AI58+AJ58</f>
        <v>912.40991105324599</v>
      </c>
      <c r="BJ58" s="57">
        <f t="shared" ref="BJ58" si="146">AK58+AL58</f>
        <v>324.42193468243499</v>
      </c>
      <c r="BK58" s="57">
        <f>AM58+AN58</f>
        <v>449.37671119825239</v>
      </c>
      <c r="BL58" s="622">
        <f>AO58+AP58</f>
        <v>1094.3422146835485</v>
      </c>
      <c r="BM58" s="622">
        <f>AQ58+AR58</f>
        <v>345.47790046038585</v>
      </c>
      <c r="BN58" s="622">
        <f t="shared" si="108"/>
        <v>-390.45424583725855</v>
      </c>
      <c r="BO58" s="622">
        <f t="shared" si="109"/>
        <v>-302.63448622209864</v>
      </c>
      <c r="BQ58" s="56" t="s">
        <v>3</v>
      </c>
      <c r="BR58" s="57">
        <f t="shared" ref="BR58:CD59" si="147">C58</f>
        <v>935</v>
      </c>
      <c r="BS58" s="57">
        <f t="shared" si="147"/>
        <v>150</v>
      </c>
      <c r="BT58" s="57">
        <f t="shared" si="147"/>
        <v>305</v>
      </c>
      <c r="BU58" s="57">
        <f t="shared" si="147"/>
        <v>535</v>
      </c>
      <c r="BV58" s="57">
        <f t="shared" si="147"/>
        <v>275</v>
      </c>
      <c r="BW58" s="57">
        <f t="shared" si="147"/>
        <v>15</v>
      </c>
      <c r="BX58" s="57">
        <f t="shared" si="147"/>
        <v>1236.8318457356809</v>
      </c>
      <c r="BY58" s="57">
        <f t="shared" si="147"/>
        <v>1543.7189258818012</v>
      </c>
      <c r="BZ58" s="57">
        <f t="shared" si="147"/>
        <v>-44.9763453768727</v>
      </c>
      <c r="CA58" s="57">
        <f t="shared" si="147"/>
        <v>-524.80294077612939</v>
      </c>
      <c r="CB58" s="57">
        <f t="shared" si="147"/>
        <v>211.99319413585164</v>
      </c>
      <c r="CC58" s="283" t="str">
        <f t="shared" si="147"/>
        <v>N/A</v>
      </c>
      <c r="CD58" s="283" t="str">
        <f t="shared" si="147"/>
        <v>N/A</v>
      </c>
      <c r="CF58" s="455">
        <f t="shared" ref="CF58:CU59" si="148">Q58</f>
        <v>-175</v>
      </c>
      <c r="CG58" s="455">
        <f t="shared" si="148"/>
        <v>0</v>
      </c>
      <c r="CH58" s="455">
        <f t="shared" si="148"/>
        <v>-10</v>
      </c>
      <c r="CI58" s="455">
        <f t="shared" si="148"/>
        <v>115</v>
      </c>
      <c r="CJ58" s="455">
        <f t="shared" si="148"/>
        <v>285</v>
      </c>
      <c r="CK58" s="455">
        <f t="shared" si="148"/>
        <v>-95</v>
      </c>
      <c r="CL58" s="455">
        <f t="shared" si="148"/>
        <v>165</v>
      </c>
      <c r="CM58" s="455">
        <f t="shared" si="148"/>
        <v>95</v>
      </c>
      <c r="CN58" s="455">
        <f t="shared" si="148"/>
        <v>50</v>
      </c>
      <c r="CO58" s="455">
        <f t="shared" si="148"/>
        <v>225</v>
      </c>
      <c r="CP58" s="455">
        <f t="shared" si="148"/>
        <v>80</v>
      </c>
      <c r="CQ58" s="455">
        <f t="shared" si="148"/>
        <v>105</v>
      </c>
      <c r="CR58" s="455">
        <f t="shared" si="148"/>
        <v>-10</v>
      </c>
      <c r="CS58" s="455">
        <f t="shared" si="148"/>
        <v>100</v>
      </c>
      <c r="CT58" s="455">
        <f t="shared" si="148"/>
        <v>60</v>
      </c>
      <c r="CU58" s="455">
        <f t="shared" si="148"/>
        <v>-55</v>
      </c>
      <c r="CV58" s="455">
        <f t="shared" ref="CV58:DK59" si="149">AG58</f>
        <v>65</v>
      </c>
      <c r="CW58" s="455">
        <f t="shared" si="149"/>
        <v>-65</v>
      </c>
      <c r="CX58" s="455">
        <f t="shared" si="149"/>
        <v>790.16615052120972</v>
      </c>
      <c r="CY58" s="455">
        <f t="shared" si="149"/>
        <v>122.24376053203628</v>
      </c>
      <c r="CZ58" s="455">
        <f t="shared" si="149"/>
        <v>246.81899767772558</v>
      </c>
      <c r="DA58" s="455">
        <f t="shared" si="149"/>
        <v>77.602937004709432</v>
      </c>
      <c r="DB58" s="455">
        <f t="shared" si="149"/>
        <v>66.580394547265257</v>
      </c>
      <c r="DC58" s="455">
        <f t="shared" si="149"/>
        <v>382.79631665098714</v>
      </c>
      <c r="DD58" s="455">
        <f t="shared" si="149"/>
        <v>959.66732608193229</v>
      </c>
      <c r="DE58" s="455">
        <f t="shared" si="149"/>
        <v>134.67488860161626</v>
      </c>
      <c r="DF58" s="455">
        <f t="shared" si="149"/>
        <v>158.67181550394133</v>
      </c>
      <c r="DG58" s="455">
        <f t="shared" si="149"/>
        <v>186.80608495644449</v>
      </c>
      <c r="DH58" s="455">
        <f t="shared" si="149"/>
        <v>-282.38634449291567</v>
      </c>
      <c r="DI58" s="455">
        <f t="shared" si="149"/>
        <v>-108.06790134434286</v>
      </c>
      <c r="DJ58" s="455">
        <f t="shared" si="149"/>
        <v>-165.43787461388203</v>
      </c>
      <c r="DK58" s="455">
        <f t="shared" si="149"/>
        <v>-137.19661160821661</v>
      </c>
      <c r="DL58" s="455">
        <f t="shared" ref="DJ58:DL59" si="150">AW58</f>
        <v>-272.22118489965681</v>
      </c>
      <c r="DM58" s="455"/>
      <c r="DN58" s="455">
        <f>AY58</f>
        <v>325</v>
      </c>
      <c r="DO58" s="455">
        <f t="shared" ref="DO58:ED58" si="151">AZ58</f>
        <v>-175</v>
      </c>
      <c r="DP58" s="455">
        <f t="shared" si="151"/>
        <v>105</v>
      </c>
      <c r="DQ58" s="455">
        <f t="shared" si="151"/>
        <v>190</v>
      </c>
      <c r="DR58" s="455">
        <f t="shared" si="151"/>
        <v>260</v>
      </c>
      <c r="DS58" s="455">
        <f t="shared" si="151"/>
        <v>275</v>
      </c>
      <c r="DT58" s="455">
        <f t="shared" si="151"/>
        <v>185</v>
      </c>
      <c r="DU58" s="455">
        <f t="shared" si="151"/>
        <v>90</v>
      </c>
      <c r="DV58" s="455">
        <f t="shared" si="151"/>
        <v>5</v>
      </c>
      <c r="DW58" s="455">
        <f t="shared" si="151"/>
        <v>0</v>
      </c>
      <c r="DX58" s="455">
        <f t="shared" si="151"/>
        <v>912.40991105324599</v>
      </c>
      <c r="DY58" s="455">
        <f t="shared" si="151"/>
        <v>324.42193468243499</v>
      </c>
      <c r="DZ58" s="455">
        <f t="shared" si="151"/>
        <v>449.37671119825239</v>
      </c>
      <c r="EA58" s="455">
        <f t="shared" si="151"/>
        <v>1094.3422146835485</v>
      </c>
      <c r="EB58" s="455">
        <f t="shared" si="151"/>
        <v>345.47790046038585</v>
      </c>
      <c r="EC58" s="455">
        <f t="shared" si="151"/>
        <v>-390.45424583725855</v>
      </c>
      <c r="ED58" s="455">
        <f t="shared" si="151"/>
        <v>-302.63448622209864</v>
      </c>
    </row>
    <row r="59" spans="2:134" s="432" customFormat="1" x14ac:dyDescent="0.3">
      <c r="B59" s="41" t="s">
        <v>26</v>
      </c>
      <c r="C59" s="673">
        <v>8590</v>
      </c>
      <c r="D59" s="673">
        <v>8090</v>
      </c>
      <c r="E59" s="673">
        <v>8240</v>
      </c>
      <c r="F59" s="673">
        <v>8345</v>
      </c>
      <c r="G59" s="673">
        <v>7850</v>
      </c>
      <c r="H59" s="673">
        <v>7365</v>
      </c>
      <c r="I59" s="673">
        <f t="shared" ref="I59" si="152">SUM(I6,I13,I20,I26,I32,I38,I44,I58,I45)</f>
        <v>8346.7894648685142</v>
      </c>
      <c r="J59" s="673">
        <f>SUM(J6,J13,J20,J26,J32,J38,J44,J58,J45)</f>
        <v>7873.7123795361531</v>
      </c>
      <c r="K59" s="673">
        <f t="shared" ref="K59" si="153">SUM(K6,K13,K20,K26,K32,K38,K44,K58,K45)</f>
        <v>6993.4658409269778</v>
      </c>
      <c r="L59" s="673">
        <f>SUM(L6,L13,L20,L26,L32,L38,L44,L58,L45)</f>
        <v>6501.9717396414408</v>
      </c>
      <c r="M59" s="673">
        <f>SUM(M6,M13,M20,M26,M32,M38,M44,M58,M45)</f>
        <v>7769.5588541677635</v>
      </c>
      <c r="N59" s="278">
        <f t="shared" si="143"/>
        <v>-7.0279045106537597E-2</v>
      </c>
      <c r="O59" s="222">
        <f t="shared" si="143"/>
        <v>0.19495426391936688</v>
      </c>
      <c r="P59" s="50"/>
      <c r="Q59" s="46">
        <v>1730</v>
      </c>
      <c r="R59" s="46">
        <v>1935</v>
      </c>
      <c r="S59" s="46">
        <v>2010</v>
      </c>
      <c r="T59" s="46">
        <v>2080</v>
      </c>
      <c r="U59" s="46">
        <v>2310</v>
      </c>
      <c r="V59" s="46">
        <v>1885</v>
      </c>
      <c r="W59" s="46">
        <v>2075</v>
      </c>
      <c r="X59" s="46">
        <v>2075</v>
      </c>
      <c r="Y59" s="46">
        <v>1955</v>
      </c>
      <c r="Z59" s="46">
        <v>2210</v>
      </c>
      <c r="AA59" s="46">
        <v>1995</v>
      </c>
      <c r="AB59" s="46">
        <v>1965</v>
      </c>
      <c r="AC59" s="46">
        <v>1805</v>
      </c>
      <c r="AD59" s="46">
        <v>2075</v>
      </c>
      <c r="AE59" s="46">
        <v>1935</v>
      </c>
      <c r="AF59" s="46">
        <v>1825</v>
      </c>
      <c r="AG59" s="46">
        <v>1845</v>
      </c>
      <c r="AH59" s="46">
        <v>1785</v>
      </c>
      <c r="AI59" s="46">
        <f t="shared" ref="AI59:AW59" si="154">SUM(AI6,AI13,AI20,AI26,AI32,AI38,AI44,AI58,AI45)</f>
        <v>2655.4613083962299</v>
      </c>
      <c r="AJ59" s="46">
        <f t="shared" si="154"/>
        <v>1939.0364309577126</v>
      </c>
      <c r="AK59" s="46">
        <f t="shared" si="154"/>
        <v>1987.1789015856662</v>
      </c>
      <c r="AL59" s="46">
        <f t="shared" si="154"/>
        <v>1764.986851109923</v>
      </c>
      <c r="AM59" s="46">
        <f t="shared" si="154"/>
        <v>1717.4427817118681</v>
      </c>
      <c r="AN59" s="46">
        <f t="shared" si="154"/>
        <v>1509.0416559603952</v>
      </c>
      <c r="AO59" s="46">
        <f t="shared" si="154"/>
        <v>2692.2183197023733</v>
      </c>
      <c r="AP59" s="46">
        <f t="shared" si="154"/>
        <v>1955.8687660878118</v>
      </c>
      <c r="AQ59" s="46">
        <f t="shared" si="154"/>
        <v>1836.1123162156878</v>
      </c>
      <c r="AR59" s="46">
        <f t="shared" si="154"/>
        <v>2100.6794766879339</v>
      </c>
      <c r="AS59" s="46">
        <f t="shared" si="154"/>
        <v>1324.9236555887903</v>
      </c>
      <c r="AT59" s="46">
        <f t="shared" si="154"/>
        <v>1756.899575686544</v>
      </c>
      <c r="AU59" s="46">
        <f t="shared" si="154"/>
        <v>1567.9547406622585</v>
      </c>
      <c r="AV59" s="46">
        <f t="shared" si="154"/>
        <v>1636.011355025094</v>
      </c>
      <c r="AW59" s="46">
        <f t="shared" si="154"/>
        <v>1485.284669342811</v>
      </c>
      <c r="AX59" s="635"/>
      <c r="AY59" s="46">
        <f t="shared" ref="AY59:BK59" si="155">SUM(AY6,AY13,AY20,AY26,AY32,AY38,AY44,AY58,AY45)</f>
        <v>4420</v>
      </c>
      <c r="AZ59" s="46">
        <f t="shared" si="155"/>
        <v>3665</v>
      </c>
      <c r="BA59" s="46">
        <f t="shared" si="155"/>
        <v>4090</v>
      </c>
      <c r="BB59" s="46">
        <f t="shared" si="155"/>
        <v>4155</v>
      </c>
      <c r="BC59" s="46">
        <f t="shared" si="155"/>
        <v>4150</v>
      </c>
      <c r="BD59" s="46">
        <f t="shared" si="155"/>
        <v>4165</v>
      </c>
      <c r="BE59" s="46">
        <f t="shared" si="155"/>
        <v>3960</v>
      </c>
      <c r="BF59" s="46">
        <f t="shared" si="155"/>
        <v>3880</v>
      </c>
      <c r="BG59" s="46">
        <f t="shared" si="155"/>
        <v>3760</v>
      </c>
      <c r="BH59" s="46">
        <f t="shared" si="155"/>
        <v>3630</v>
      </c>
      <c r="BI59" s="46">
        <f t="shared" si="155"/>
        <v>4585.4377873468811</v>
      </c>
      <c r="BJ59" s="46">
        <f t="shared" si="155"/>
        <v>3732.905800688528</v>
      </c>
      <c r="BK59" s="46">
        <f t="shared" si="155"/>
        <v>3226.4844376722635</v>
      </c>
      <c r="BL59" s="46">
        <f>SUM(BL6,BL13,BL20,BL26,BL32,BL38,BL44,BL58,BL45)</f>
        <v>4648.0870857901846</v>
      </c>
      <c r="BM59" s="623">
        <f>AQ59+AR59</f>
        <v>3936.7917929036216</v>
      </c>
      <c r="BN59" s="623">
        <f t="shared" si="108"/>
        <v>3081.8232312753344</v>
      </c>
      <c r="BO59" s="623">
        <f t="shared" si="109"/>
        <v>3203.9660956873522</v>
      </c>
      <c r="BQ59" s="41" t="s">
        <v>26</v>
      </c>
      <c r="BR59" s="46">
        <f t="shared" si="147"/>
        <v>8590</v>
      </c>
      <c r="BS59" s="46">
        <f t="shared" si="147"/>
        <v>8090</v>
      </c>
      <c r="BT59" s="46">
        <f t="shared" si="147"/>
        <v>8240</v>
      </c>
      <c r="BU59" s="46">
        <f t="shared" si="147"/>
        <v>8345</v>
      </c>
      <c r="BV59" s="46">
        <f t="shared" si="147"/>
        <v>7850</v>
      </c>
      <c r="BW59" s="46">
        <f t="shared" si="147"/>
        <v>7365</v>
      </c>
      <c r="BX59" s="46">
        <f t="shared" si="147"/>
        <v>8346.7894648685142</v>
      </c>
      <c r="BY59" s="46">
        <f t="shared" si="147"/>
        <v>7873.7123795361531</v>
      </c>
      <c r="BZ59" s="46">
        <f t="shared" si="147"/>
        <v>6993.4658409269778</v>
      </c>
      <c r="CA59" s="46">
        <f t="shared" si="147"/>
        <v>6501.9717396414408</v>
      </c>
      <c r="CB59" s="46">
        <f t="shared" si="147"/>
        <v>7769.5588541677635</v>
      </c>
      <c r="CC59" s="222">
        <f t="shared" si="147"/>
        <v>-7.0279045106537597E-2</v>
      </c>
      <c r="CD59" s="222">
        <f t="shared" si="147"/>
        <v>0.19495426391936688</v>
      </c>
      <c r="CE59" s="36"/>
      <c r="CF59" s="456">
        <f t="shared" si="148"/>
        <v>1730</v>
      </c>
      <c r="CG59" s="456">
        <f t="shared" si="148"/>
        <v>1935</v>
      </c>
      <c r="CH59" s="456">
        <f t="shared" si="148"/>
        <v>2010</v>
      </c>
      <c r="CI59" s="456">
        <f t="shared" si="148"/>
        <v>2080</v>
      </c>
      <c r="CJ59" s="456">
        <f t="shared" si="148"/>
        <v>2310</v>
      </c>
      <c r="CK59" s="456">
        <f t="shared" si="148"/>
        <v>1885</v>
      </c>
      <c r="CL59" s="456">
        <f t="shared" si="148"/>
        <v>2075</v>
      </c>
      <c r="CM59" s="456">
        <f t="shared" si="148"/>
        <v>2075</v>
      </c>
      <c r="CN59" s="456">
        <f t="shared" si="148"/>
        <v>1955</v>
      </c>
      <c r="CO59" s="456">
        <f t="shared" si="148"/>
        <v>2210</v>
      </c>
      <c r="CP59" s="456">
        <f t="shared" si="148"/>
        <v>1995</v>
      </c>
      <c r="CQ59" s="456">
        <f t="shared" si="148"/>
        <v>1965</v>
      </c>
      <c r="CR59" s="456">
        <f t="shared" si="148"/>
        <v>1805</v>
      </c>
      <c r="CS59" s="456">
        <f t="shared" si="148"/>
        <v>2075</v>
      </c>
      <c r="CT59" s="456">
        <f t="shared" si="148"/>
        <v>1935</v>
      </c>
      <c r="CU59" s="456">
        <f t="shared" si="148"/>
        <v>1825</v>
      </c>
      <c r="CV59" s="456">
        <f t="shared" si="149"/>
        <v>1845</v>
      </c>
      <c r="CW59" s="456">
        <f t="shared" si="149"/>
        <v>1785</v>
      </c>
      <c r="CX59" s="456">
        <f t="shared" si="149"/>
        <v>2655.4613083962299</v>
      </c>
      <c r="CY59" s="456">
        <f t="shared" si="149"/>
        <v>1939.0364309577126</v>
      </c>
      <c r="CZ59" s="456">
        <f t="shared" si="149"/>
        <v>1987.1789015856662</v>
      </c>
      <c r="DA59" s="456">
        <f t="shared" si="149"/>
        <v>1764.986851109923</v>
      </c>
      <c r="DB59" s="456">
        <f t="shared" si="149"/>
        <v>1717.4427817118681</v>
      </c>
      <c r="DC59" s="456">
        <f t="shared" si="149"/>
        <v>1509.0416559603952</v>
      </c>
      <c r="DD59" s="456">
        <f t="shared" si="149"/>
        <v>2692.2183197023733</v>
      </c>
      <c r="DE59" s="456">
        <f t="shared" si="149"/>
        <v>1955.8687660878118</v>
      </c>
      <c r="DF59" s="456">
        <f t="shared" si="149"/>
        <v>1836.1123162156878</v>
      </c>
      <c r="DG59" s="456">
        <f t="shared" si="149"/>
        <v>2100.6794766879339</v>
      </c>
      <c r="DH59" s="456">
        <f t="shared" si="149"/>
        <v>1324.9236555887903</v>
      </c>
      <c r="DI59" s="456">
        <f t="shared" si="149"/>
        <v>1756.899575686544</v>
      </c>
      <c r="DJ59" s="456">
        <f t="shared" si="150"/>
        <v>1567.9547406622585</v>
      </c>
      <c r="DK59" s="456">
        <f t="shared" si="150"/>
        <v>1636.011355025094</v>
      </c>
      <c r="DL59" s="456">
        <f t="shared" si="150"/>
        <v>1485.284669342811</v>
      </c>
      <c r="DM59" s="456"/>
      <c r="DN59" s="456">
        <f t="shared" ref="DN59:ED59" si="156">AY59</f>
        <v>4420</v>
      </c>
      <c r="DO59" s="456">
        <f t="shared" si="156"/>
        <v>3665</v>
      </c>
      <c r="DP59" s="456">
        <f t="shared" si="156"/>
        <v>4090</v>
      </c>
      <c r="DQ59" s="456">
        <f t="shared" si="156"/>
        <v>4155</v>
      </c>
      <c r="DR59" s="456">
        <f t="shared" si="156"/>
        <v>4150</v>
      </c>
      <c r="DS59" s="456">
        <f t="shared" si="156"/>
        <v>4165</v>
      </c>
      <c r="DT59" s="456">
        <f t="shared" si="156"/>
        <v>3960</v>
      </c>
      <c r="DU59" s="456">
        <f t="shared" si="156"/>
        <v>3880</v>
      </c>
      <c r="DV59" s="456">
        <f t="shared" si="156"/>
        <v>3760</v>
      </c>
      <c r="DW59" s="456">
        <f t="shared" si="156"/>
        <v>3630</v>
      </c>
      <c r="DX59" s="456">
        <f t="shared" si="156"/>
        <v>4585.4377873468811</v>
      </c>
      <c r="DY59" s="456">
        <f t="shared" si="156"/>
        <v>3732.905800688528</v>
      </c>
      <c r="DZ59" s="456">
        <f t="shared" si="156"/>
        <v>3226.4844376722635</v>
      </c>
      <c r="EA59" s="456">
        <f t="shared" si="156"/>
        <v>4648.0870857901846</v>
      </c>
      <c r="EB59" s="456">
        <f t="shared" si="156"/>
        <v>3936.7917929036216</v>
      </c>
      <c r="EC59" s="456">
        <f t="shared" si="156"/>
        <v>3081.8232312753344</v>
      </c>
      <c r="ED59" s="456">
        <f t="shared" si="156"/>
        <v>3203.9660956873522</v>
      </c>
    </row>
    <row r="60" spans="2:134" s="655" customFormat="1" x14ac:dyDescent="0.3">
      <c r="B60" s="652"/>
      <c r="C60" s="653">
        <v>8590</v>
      </c>
      <c r="D60" s="653">
        <v>8095</v>
      </c>
      <c r="E60" s="653">
        <v>8235</v>
      </c>
      <c r="F60" s="653">
        <v>8355</v>
      </c>
      <c r="G60" s="653">
        <v>7860</v>
      </c>
      <c r="H60" s="653">
        <v>7375</v>
      </c>
      <c r="I60" s="653">
        <v>8346.7894648685142</v>
      </c>
      <c r="J60" s="653">
        <v>7873.7123795361513</v>
      </c>
      <c r="K60" s="653">
        <v>6993.4658409269787</v>
      </c>
      <c r="L60" s="653">
        <v>6501.9717396414426</v>
      </c>
      <c r="M60" s="653">
        <v>7769.5588541677625</v>
      </c>
      <c r="N60" s="654"/>
      <c r="O60" s="654"/>
      <c r="Q60" s="653">
        <v>1730</v>
      </c>
      <c r="R60" s="653">
        <v>1935</v>
      </c>
      <c r="S60" s="653">
        <v>2010</v>
      </c>
      <c r="T60" s="653">
        <v>2080</v>
      </c>
      <c r="U60" s="653">
        <v>2310</v>
      </c>
      <c r="V60" s="653">
        <v>1885</v>
      </c>
      <c r="W60" s="653">
        <v>2075</v>
      </c>
      <c r="X60" s="653">
        <v>2075</v>
      </c>
      <c r="Y60" s="653">
        <v>1955</v>
      </c>
      <c r="Z60" s="653">
        <v>2210</v>
      </c>
      <c r="AA60" s="653">
        <v>1995</v>
      </c>
      <c r="AB60" s="653">
        <v>1965</v>
      </c>
      <c r="AC60" s="653">
        <v>1805</v>
      </c>
      <c r="AD60" s="653">
        <v>2075</v>
      </c>
      <c r="AE60" s="653">
        <v>1935</v>
      </c>
      <c r="AF60" s="653">
        <v>1825</v>
      </c>
      <c r="AG60" s="653">
        <v>1845</v>
      </c>
      <c r="AH60" s="653">
        <v>1785</v>
      </c>
      <c r="AI60" s="653">
        <v>2655.4613083962299</v>
      </c>
      <c r="AJ60" s="653">
        <v>1939.0364309577128</v>
      </c>
      <c r="AK60" s="653">
        <v>1987.1789015856662</v>
      </c>
      <c r="AL60" s="653">
        <v>1764.9868511099228</v>
      </c>
      <c r="AM60" s="653">
        <v>1717.4427817118681</v>
      </c>
      <c r="AN60" s="653">
        <v>1509.0416559603952</v>
      </c>
      <c r="AO60" s="653">
        <v>2692.2183197023733</v>
      </c>
      <c r="AP60" s="653">
        <v>1955.8687660878118</v>
      </c>
      <c r="AQ60" s="653">
        <v>1836.112316215688</v>
      </c>
      <c r="AR60" s="653">
        <v>2100.6794766879339</v>
      </c>
      <c r="AS60" s="653">
        <v>1324.9236555887901</v>
      </c>
      <c r="AT60" s="653"/>
      <c r="AU60" s="653"/>
      <c r="AV60" s="653"/>
      <c r="AW60" s="653"/>
      <c r="AX60" s="653"/>
      <c r="AY60" s="653">
        <v>4420</v>
      </c>
      <c r="AZ60" s="653">
        <v>3675</v>
      </c>
      <c r="BA60" s="653">
        <v>4090</v>
      </c>
      <c r="BB60" s="653">
        <v>4195</v>
      </c>
      <c r="BC60" s="653">
        <v>4150</v>
      </c>
      <c r="BD60" s="653">
        <v>4165</v>
      </c>
      <c r="BE60" s="653">
        <v>3960</v>
      </c>
      <c r="BF60" s="653">
        <v>3880</v>
      </c>
      <c r="BG60" s="653">
        <v>3760</v>
      </c>
      <c r="BH60" s="653">
        <v>3630</v>
      </c>
      <c r="BI60" s="653">
        <v>4594.497739353943</v>
      </c>
      <c r="BJ60" s="653">
        <v>3752.1657526955887</v>
      </c>
      <c r="BK60" s="653">
        <v>3226.4844376722631</v>
      </c>
      <c r="BL60" s="653">
        <v>4648.0870857901846</v>
      </c>
      <c r="BM60" s="653">
        <v>3936.7917929036221</v>
      </c>
      <c r="BN60" s="653">
        <v>3081.8232312753344</v>
      </c>
      <c r="BO60" s="653">
        <v>3203.9660956873522</v>
      </c>
    </row>
    <row r="61" spans="2:134" s="655" customFormat="1" x14ac:dyDescent="0.3">
      <c r="B61" s="707" t="s">
        <v>184</v>
      </c>
      <c r="C61" s="708" t="b">
        <v>1</v>
      </c>
      <c r="D61" s="708" t="b">
        <v>0</v>
      </c>
      <c r="E61" s="708" t="b">
        <v>0</v>
      </c>
      <c r="F61" s="708" t="b">
        <v>0</v>
      </c>
      <c r="G61" s="708" t="b">
        <v>0</v>
      </c>
      <c r="H61" s="708" t="b">
        <v>0</v>
      </c>
      <c r="I61" s="708" t="b">
        <v>1</v>
      </c>
      <c r="J61" s="708" t="b">
        <v>1</v>
      </c>
      <c r="K61" s="708" t="b">
        <v>1</v>
      </c>
      <c r="L61" s="708" t="b">
        <v>1</v>
      </c>
      <c r="M61" s="708" t="b">
        <v>1</v>
      </c>
      <c r="N61" s="654"/>
      <c r="O61" s="654"/>
      <c r="Q61" s="708" t="b">
        <v>1</v>
      </c>
      <c r="R61" s="708" t="b">
        <v>1</v>
      </c>
      <c r="S61" s="708" t="b">
        <v>1</v>
      </c>
      <c r="T61" s="708" t="b">
        <v>1</v>
      </c>
      <c r="U61" s="708" t="b">
        <v>1</v>
      </c>
      <c r="V61" s="708" t="b">
        <v>1</v>
      </c>
      <c r="W61" s="708" t="b">
        <v>1</v>
      </c>
      <c r="X61" s="708" t="b">
        <v>1</v>
      </c>
      <c r="Y61" s="708" t="b">
        <v>1</v>
      </c>
      <c r="Z61" s="708" t="b">
        <v>1</v>
      </c>
      <c r="AA61" s="708" t="b">
        <v>1</v>
      </c>
      <c r="AB61" s="708" t="b">
        <v>1</v>
      </c>
      <c r="AC61" s="708" t="b">
        <v>1</v>
      </c>
      <c r="AD61" s="708" t="b">
        <v>1</v>
      </c>
      <c r="AE61" s="708" t="b">
        <v>1</v>
      </c>
      <c r="AF61" s="708" t="b">
        <v>1</v>
      </c>
      <c r="AG61" s="708" t="b">
        <v>1</v>
      </c>
      <c r="AH61" s="708" t="b">
        <v>1</v>
      </c>
      <c r="AI61" s="708" t="b">
        <v>1</v>
      </c>
      <c r="AJ61" s="708" t="b">
        <v>1</v>
      </c>
      <c r="AK61" s="708" t="b">
        <v>1</v>
      </c>
      <c r="AL61" s="708" t="b">
        <v>1</v>
      </c>
      <c r="AM61" s="708" t="b">
        <v>1</v>
      </c>
      <c r="AN61" s="708" t="b">
        <v>1</v>
      </c>
      <c r="AO61" s="708" t="b">
        <v>1</v>
      </c>
      <c r="AP61" s="708" t="b">
        <v>1</v>
      </c>
      <c r="AQ61" s="708" t="b">
        <v>1</v>
      </c>
      <c r="AR61" s="708" t="b">
        <v>1</v>
      </c>
      <c r="AS61" s="708" t="b">
        <v>1</v>
      </c>
      <c r="AT61" s="708" t="b">
        <v>1</v>
      </c>
      <c r="AU61" s="708" t="b">
        <v>1</v>
      </c>
      <c r="AV61" s="708" t="b">
        <v>1</v>
      </c>
      <c r="AW61" s="708" t="b">
        <v>1</v>
      </c>
      <c r="BC61" s="709"/>
      <c r="BD61" s="709"/>
      <c r="BE61" s="709"/>
      <c r="BF61" s="709"/>
      <c r="BG61" s="709"/>
      <c r="BH61" s="709"/>
      <c r="BI61" s="709"/>
      <c r="BJ61" s="709"/>
      <c r="BK61" s="709"/>
      <c r="BL61" s="709"/>
      <c r="BM61" s="709"/>
      <c r="BN61" s="709"/>
      <c r="BO61" s="709"/>
      <c r="BP61" s="709"/>
    </row>
    <row r="62" spans="2:134" s="655" customFormat="1" x14ac:dyDescent="0.3">
      <c r="B62" s="707"/>
      <c r="C62" s="708">
        <v>0</v>
      </c>
      <c r="D62" s="708">
        <v>-5</v>
      </c>
      <c r="E62" s="708">
        <v>5</v>
      </c>
      <c r="F62" s="708">
        <v>-10</v>
      </c>
      <c r="G62" s="708">
        <v>-10</v>
      </c>
      <c r="H62" s="708">
        <v>-10</v>
      </c>
      <c r="I62" s="708">
        <v>0</v>
      </c>
      <c r="J62" s="708">
        <v>0</v>
      </c>
      <c r="K62" s="708">
        <v>0</v>
      </c>
      <c r="L62" s="708">
        <v>0</v>
      </c>
      <c r="M62" s="708">
        <v>0</v>
      </c>
      <c r="N62" s="654"/>
      <c r="O62" s="654"/>
      <c r="Q62" s="708"/>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BC62" s="709"/>
      <c r="BD62" s="709"/>
      <c r="BE62" s="709"/>
      <c r="BF62" s="709"/>
      <c r="BG62" s="709"/>
      <c r="BH62" s="709"/>
      <c r="BI62" s="709"/>
      <c r="BJ62" s="709"/>
      <c r="BK62" s="709"/>
      <c r="BL62" s="709"/>
      <c r="BM62" s="709"/>
      <c r="BN62" s="709"/>
      <c r="BO62" s="709"/>
      <c r="BP62" s="709"/>
    </row>
    <row r="63" spans="2:134" s="655" customFormat="1" x14ac:dyDescent="0.3">
      <c r="B63" s="710"/>
      <c r="C63" s="711"/>
      <c r="D63" s="711"/>
      <c r="E63" s="711"/>
      <c r="F63" s="711"/>
      <c r="G63" s="711"/>
      <c r="H63" s="711"/>
      <c r="I63" s="712"/>
      <c r="J63" s="712"/>
      <c r="K63" s="712"/>
      <c r="L63" s="712"/>
      <c r="M63" s="712"/>
      <c r="N63" s="654"/>
      <c r="O63" s="654"/>
      <c r="Q63" s="711"/>
    </row>
    <row r="64" spans="2:134" s="295" customFormat="1" x14ac:dyDescent="0.3">
      <c r="B64" s="704"/>
      <c r="C64" s="705"/>
      <c r="D64" s="705"/>
      <c r="E64" s="705"/>
      <c r="F64" s="705"/>
      <c r="G64" s="705"/>
      <c r="H64" s="705"/>
      <c r="I64" s="706"/>
      <c r="J64" s="706"/>
      <c r="K64" s="706"/>
      <c r="L64" s="706"/>
      <c r="M64" s="706"/>
      <c r="N64" s="221"/>
      <c r="O64" s="221"/>
      <c r="Q64" s="705"/>
    </row>
    <row r="65" spans="2:68" s="295" customFormat="1" x14ac:dyDescent="0.3">
      <c r="B65" s="704"/>
      <c r="C65" s="705"/>
      <c r="D65" s="705"/>
      <c r="E65" s="705"/>
      <c r="F65" s="705"/>
      <c r="G65" s="705"/>
      <c r="H65" s="705"/>
      <c r="I65" s="706"/>
      <c r="J65" s="706"/>
      <c r="K65" s="706"/>
      <c r="L65" s="706"/>
      <c r="M65" s="706"/>
      <c r="N65" s="221"/>
      <c r="O65" s="221"/>
      <c r="Q65" s="705"/>
    </row>
    <row r="69" spans="2:68" x14ac:dyDescent="0.3">
      <c r="R69" s="36"/>
      <c r="S69" s="36"/>
      <c r="T69" s="36"/>
      <c r="U69" s="36"/>
      <c r="V69" s="36"/>
      <c r="W69" s="36"/>
      <c r="X69" s="36"/>
      <c r="Y69" s="36"/>
      <c r="Z69" s="300"/>
      <c r="AA69" s="300"/>
      <c r="AB69" s="300"/>
      <c r="AC69" s="300"/>
      <c r="AD69" s="300"/>
      <c r="AE69" s="300"/>
      <c r="AF69" s="300"/>
      <c r="AG69" s="300"/>
      <c r="AH69" s="300"/>
      <c r="AI69" s="300"/>
      <c r="AJ69" s="300"/>
      <c r="AK69" s="300"/>
      <c r="AL69" s="300"/>
      <c r="AM69" s="300"/>
      <c r="AN69" s="300"/>
      <c r="AO69" s="300"/>
      <c r="AP69" s="300"/>
      <c r="AQ69" s="300"/>
      <c r="AR69" s="300"/>
      <c r="AS69" s="300"/>
      <c r="AT69" s="35"/>
      <c r="AU69" s="35"/>
      <c r="AV69" s="35"/>
      <c r="AW69" s="35"/>
      <c r="AX69" s="35"/>
      <c r="BC69" s="36"/>
      <c r="BD69" s="36"/>
      <c r="BE69" s="36"/>
      <c r="BF69" s="36"/>
      <c r="BG69" s="36"/>
      <c r="BH69" s="36"/>
      <c r="BI69" s="36"/>
      <c r="BJ69" s="36"/>
      <c r="BK69" s="36"/>
      <c r="BL69" s="36"/>
      <c r="BM69" s="36"/>
      <c r="BN69" s="36"/>
      <c r="BO69" s="36"/>
      <c r="BP69" s="3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6605F-8396-4241-9B9D-33ACE85BC522}">
  <sheetPr codeName="Sheet61"/>
  <dimension ref="A1:CC23"/>
  <sheetViews>
    <sheetView workbookViewId="0">
      <selection activeCell="D42" sqref="D42"/>
    </sheetView>
  </sheetViews>
  <sheetFormatPr defaultColWidth="9" defaultRowHeight="14.25" x14ac:dyDescent="0.45"/>
  <cols>
    <col min="1" max="1" width="9" style="519"/>
    <col min="2" max="2" width="25.53125" style="519" bestFit="1" customWidth="1"/>
    <col min="3" max="3" width="5.53125" style="519" bestFit="1" customWidth="1"/>
    <col min="4" max="4" width="6" style="519" bestFit="1" customWidth="1"/>
    <col min="5" max="6" width="5.53125" style="519" bestFit="1" customWidth="1"/>
    <col min="7" max="11" width="6" style="519" bestFit="1" customWidth="1"/>
    <col min="12" max="13" width="6.46484375" style="519" bestFit="1" customWidth="1"/>
    <col min="14" max="15" width="10.53125" style="519" customWidth="1"/>
    <col min="16" max="16" width="5.46484375" style="519" customWidth="1"/>
    <col min="17" max="31" width="6.53125" style="519" bestFit="1" customWidth="1"/>
    <col min="32" max="32" width="6.53125" style="519" customWidth="1"/>
    <col min="33" max="33" width="9.53125" style="519" customWidth="1"/>
    <col min="34" max="34" width="10" style="519" customWidth="1"/>
    <col min="35" max="35" width="6" style="519" customWidth="1"/>
    <col min="36" max="42" width="6.53125" style="519" bestFit="1" customWidth="1"/>
    <col min="43" max="43" width="9" style="519"/>
    <col min="44" max="44" width="25.53125" style="519" bestFit="1" customWidth="1"/>
    <col min="45" max="53" width="4.53125" style="519" bestFit="1" customWidth="1"/>
    <col min="54" max="55" width="5.46484375" style="519" bestFit="1" customWidth="1"/>
    <col min="56" max="57" width="10.46484375" style="519" customWidth="1"/>
    <col min="58" max="58" width="4.46484375" style="519" customWidth="1"/>
    <col min="59" max="73" width="6.53125" style="519" bestFit="1" customWidth="1"/>
    <col min="74" max="74" width="9" style="519"/>
    <col min="75" max="81" width="6.53125" style="519" bestFit="1" customWidth="1"/>
    <col min="82" max="16384" width="9" style="519"/>
  </cols>
  <sheetData>
    <row r="1" spans="1:81" x14ac:dyDescent="0.45">
      <c r="A1" s="15"/>
      <c r="B1" s="39" t="s">
        <v>51</v>
      </c>
      <c r="C1" s="15"/>
      <c r="D1" s="15"/>
      <c r="E1" s="15"/>
      <c r="F1" s="15"/>
      <c r="G1" s="15"/>
      <c r="H1" s="15"/>
      <c r="I1" s="15"/>
      <c r="J1" s="15"/>
      <c r="K1" s="15"/>
      <c r="L1" s="15"/>
      <c r="M1" s="15"/>
      <c r="N1" s="15"/>
      <c r="O1" s="15"/>
      <c r="P1" s="15"/>
      <c r="Q1" s="104"/>
      <c r="R1" s="104"/>
      <c r="S1" s="104"/>
      <c r="T1" s="104"/>
      <c r="U1" s="104"/>
      <c r="V1" s="104"/>
      <c r="W1" s="104"/>
      <c r="X1" s="104"/>
      <c r="Y1" s="104"/>
      <c r="Z1" s="104"/>
      <c r="AA1" s="104"/>
      <c r="AB1" s="104"/>
      <c r="AC1" s="104"/>
      <c r="AD1" s="104"/>
      <c r="AE1" s="104"/>
      <c r="AF1" s="104"/>
      <c r="AG1" s="104"/>
      <c r="AH1" s="104"/>
      <c r="AJ1" s="15"/>
      <c r="AK1" s="15"/>
      <c r="AL1" s="15"/>
      <c r="AM1" s="15"/>
      <c r="AN1" s="15"/>
      <c r="AO1" s="15"/>
      <c r="AP1" s="15"/>
      <c r="AR1" s="39" t="s">
        <v>52</v>
      </c>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row>
    <row r="2" spans="1:81" x14ac:dyDescent="0.45">
      <c r="A2" s="15"/>
      <c r="B2" s="1"/>
      <c r="C2" s="2"/>
      <c r="D2" s="2"/>
      <c r="E2" s="2"/>
      <c r="F2" s="2"/>
      <c r="G2" s="2"/>
      <c r="H2" s="2"/>
      <c r="I2" s="2"/>
      <c r="J2" s="2"/>
      <c r="K2" s="2"/>
      <c r="L2" s="2"/>
      <c r="M2" s="2"/>
      <c r="N2" s="2"/>
      <c r="O2" s="2"/>
      <c r="P2" s="2"/>
      <c r="Q2" s="104"/>
      <c r="R2" s="104"/>
      <c r="S2" s="104"/>
      <c r="T2" s="104"/>
      <c r="U2" s="104"/>
      <c r="V2" s="104"/>
      <c r="W2" s="104"/>
      <c r="X2" s="104"/>
      <c r="Y2" s="104"/>
      <c r="Z2" s="104"/>
      <c r="AA2" s="104"/>
      <c r="AB2" s="104"/>
      <c r="AC2" s="104"/>
      <c r="AD2" s="104"/>
      <c r="AE2" s="104"/>
      <c r="AF2" s="104"/>
      <c r="AG2" s="104"/>
      <c r="AH2" s="104"/>
      <c r="AJ2" s="15"/>
      <c r="AK2" s="15"/>
      <c r="AL2" s="15"/>
      <c r="AM2" s="15"/>
      <c r="AN2" s="15"/>
      <c r="AO2" s="15"/>
      <c r="AP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row>
    <row r="3" spans="1:81" x14ac:dyDescent="0.45">
      <c r="A3" s="15"/>
      <c r="B3" s="16" t="s">
        <v>180</v>
      </c>
      <c r="C3" s="15"/>
      <c r="D3" s="15"/>
      <c r="E3" s="15"/>
      <c r="F3" s="15"/>
      <c r="G3" s="15"/>
      <c r="H3" s="15"/>
      <c r="I3" s="15"/>
      <c r="J3" s="15"/>
      <c r="K3" s="15"/>
      <c r="L3" s="15"/>
      <c r="M3" s="15"/>
      <c r="N3" s="15"/>
      <c r="O3" s="15"/>
      <c r="P3" s="15"/>
      <c r="Q3" s="102"/>
      <c r="R3" s="102"/>
      <c r="S3" s="102"/>
      <c r="T3" s="102"/>
      <c r="U3" s="102"/>
      <c r="V3" s="102"/>
      <c r="W3" s="102"/>
      <c r="X3" s="102"/>
      <c r="Y3" s="102"/>
      <c r="Z3" s="102"/>
      <c r="AA3" s="102"/>
      <c r="AB3" s="102"/>
      <c r="AC3" s="102"/>
      <c r="AD3" s="102"/>
      <c r="AE3" s="102"/>
      <c r="AF3" s="102"/>
      <c r="AG3" s="102"/>
      <c r="AH3" s="102"/>
      <c r="AJ3" s="21"/>
      <c r="AK3" s="21"/>
      <c r="AL3" s="21"/>
      <c r="AM3" s="21"/>
      <c r="AN3" s="21"/>
      <c r="AO3" s="21"/>
      <c r="AP3" s="21"/>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row>
    <row r="4" spans="1:81" ht="20.25" x14ac:dyDescent="0.45">
      <c r="A4" s="200"/>
      <c r="B4" s="275" t="s">
        <v>121</v>
      </c>
      <c r="C4" s="200">
        <v>2013</v>
      </c>
      <c r="D4" s="200">
        <v>2014</v>
      </c>
      <c r="E4" s="200">
        <v>2015</v>
      </c>
      <c r="F4" s="200">
        <v>2016</v>
      </c>
      <c r="G4" s="200">
        <v>2017</v>
      </c>
      <c r="H4" s="200">
        <v>2018</v>
      </c>
      <c r="I4" s="200">
        <v>2019</v>
      </c>
      <c r="J4" s="200">
        <v>2020</v>
      </c>
      <c r="K4" s="200">
        <v>2021</v>
      </c>
      <c r="L4" s="200" t="s">
        <v>154</v>
      </c>
      <c r="M4" s="200" t="s">
        <v>185</v>
      </c>
      <c r="N4" s="202" t="s">
        <v>165</v>
      </c>
      <c r="O4" s="202" t="s">
        <v>186</v>
      </c>
      <c r="P4" s="200"/>
      <c r="Q4" s="200" t="s">
        <v>82</v>
      </c>
      <c r="R4" s="200" t="s">
        <v>88</v>
      </c>
      <c r="S4" s="200" t="s">
        <v>89</v>
      </c>
      <c r="T4" s="200" t="s">
        <v>87</v>
      </c>
      <c r="U4" s="200" t="s">
        <v>90</v>
      </c>
      <c r="V4" s="200" t="s">
        <v>107</v>
      </c>
      <c r="W4" s="200" t="s">
        <v>124</v>
      </c>
      <c r="X4" s="200" t="s">
        <v>132</v>
      </c>
      <c r="Y4" s="200" t="s">
        <v>141</v>
      </c>
      <c r="Z4" s="200" t="s">
        <v>146</v>
      </c>
      <c r="AA4" s="200" t="s">
        <v>151</v>
      </c>
      <c r="AB4" s="200" t="s">
        <v>158</v>
      </c>
      <c r="AC4" s="200" t="s">
        <v>169</v>
      </c>
      <c r="AD4" s="200" t="s">
        <v>174</v>
      </c>
      <c r="AE4" s="200" t="s">
        <v>181</v>
      </c>
      <c r="AF4" s="202"/>
      <c r="AG4" s="202" t="s">
        <v>182</v>
      </c>
      <c r="AH4" s="202" t="s">
        <v>183</v>
      </c>
      <c r="AJ4" s="200" t="s">
        <v>93</v>
      </c>
      <c r="AK4" s="200" t="s">
        <v>94</v>
      </c>
      <c r="AL4" s="200" t="s">
        <v>109</v>
      </c>
      <c r="AM4" s="200" t="s">
        <v>134</v>
      </c>
      <c r="AN4" s="200" t="s">
        <v>147</v>
      </c>
      <c r="AO4" s="200" t="s">
        <v>161</v>
      </c>
      <c r="AP4" s="200" t="s">
        <v>177</v>
      </c>
      <c r="AQ4" s="200"/>
      <c r="AR4" s="275" t="s">
        <v>121</v>
      </c>
      <c r="AS4" s="200">
        <v>2013</v>
      </c>
      <c r="AT4" s="200">
        <v>2014</v>
      </c>
      <c r="AU4" s="200">
        <v>2015</v>
      </c>
      <c r="AV4" s="200">
        <v>2016</v>
      </c>
      <c r="AW4" s="200">
        <v>2017</v>
      </c>
      <c r="AX4" s="200">
        <v>2018</v>
      </c>
      <c r="AY4" s="200">
        <v>2019</v>
      </c>
      <c r="AZ4" s="200">
        <v>2020</v>
      </c>
      <c r="BA4" s="200">
        <v>2021</v>
      </c>
      <c r="BB4" s="200" t="s">
        <v>154</v>
      </c>
      <c r="BC4" s="200" t="str">
        <f>M4</f>
        <v>2023f</v>
      </c>
      <c r="BD4" s="202" t="str">
        <f>N4</f>
        <v>2022f/2021 Growth %</v>
      </c>
      <c r="BE4" s="202" t="str">
        <f>O4</f>
        <v>2023f/2022f Growth %</v>
      </c>
      <c r="BF4" s="200"/>
      <c r="BG4" s="202" t="s">
        <v>82</v>
      </c>
      <c r="BH4" s="202" t="s">
        <v>88</v>
      </c>
      <c r="BI4" s="202" t="s">
        <v>89</v>
      </c>
      <c r="BJ4" s="202" t="s">
        <v>87</v>
      </c>
      <c r="BK4" s="202" t="s">
        <v>90</v>
      </c>
      <c r="BL4" s="202" t="str">
        <f>V4</f>
        <v>Q2 2020</v>
      </c>
      <c r="BM4" s="202" t="str">
        <f>W4</f>
        <v>Q3 2020</v>
      </c>
      <c r="BN4" s="202" t="str">
        <f>X4</f>
        <v>Q4 2020</v>
      </c>
      <c r="BO4" s="202" t="str">
        <f>Y4</f>
        <v>Q1 2021</v>
      </c>
      <c r="BP4" s="202" t="str">
        <f>Z4</f>
        <v>Q2 2021</v>
      </c>
      <c r="BQ4" s="202" t="str">
        <f t="shared" ref="BQ4:BU4" si="0">AA4</f>
        <v>Q3 2021</v>
      </c>
      <c r="BR4" s="202" t="str">
        <f t="shared" si="0"/>
        <v>Q4 2021</v>
      </c>
      <c r="BS4" s="202" t="str">
        <f t="shared" si="0"/>
        <v>Q1 2022</v>
      </c>
      <c r="BT4" s="202" t="str">
        <f t="shared" si="0"/>
        <v>Q2 2022</v>
      </c>
      <c r="BU4" s="202" t="str">
        <f t="shared" si="0"/>
        <v>Q3 2022</v>
      </c>
      <c r="BV4" s="202"/>
      <c r="BW4" s="200" t="str">
        <f>AJ4</f>
        <v>H1 2019</v>
      </c>
      <c r="BX4" s="200" t="str">
        <f t="shared" ref="BX4:CC4" si="1">AK4</f>
        <v>H2 2019</v>
      </c>
      <c r="BY4" s="200" t="str">
        <f t="shared" si="1"/>
        <v>H1 2020</v>
      </c>
      <c r="BZ4" s="200" t="str">
        <f t="shared" si="1"/>
        <v>H2 2020</v>
      </c>
      <c r="CA4" s="200" t="str">
        <f t="shared" si="1"/>
        <v>H1 2021</v>
      </c>
      <c r="CB4" s="200" t="str">
        <f t="shared" si="1"/>
        <v>H2 2021</v>
      </c>
      <c r="CC4" s="200" t="str">
        <f t="shared" si="1"/>
        <v>H1 2022</v>
      </c>
    </row>
    <row r="5" spans="1:81" x14ac:dyDescent="0.45">
      <c r="A5" s="15"/>
      <c r="B5" s="49"/>
      <c r="C5" s="13"/>
      <c r="D5" s="13"/>
      <c r="E5" s="13"/>
      <c r="F5" s="13"/>
      <c r="G5" s="13"/>
      <c r="H5" s="13"/>
      <c r="I5" s="13"/>
      <c r="J5" s="13"/>
      <c r="K5" s="13"/>
      <c r="L5" s="13"/>
      <c r="M5" s="13"/>
      <c r="N5" s="208"/>
      <c r="O5" s="208"/>
      <c r="P5" s="15"/>
      <c r="Q5" s="106"/>
      <c r="R5" s="106"/>
      <c r="S5" s="106"/>
      <c r="T5" s="106"/>
      <c r="U5" s="15"/>
      <c r="V5" s="15"/>
      <c r="W5" s="15"/>
      <c r="X5" s="15"/>
      <c r="Y5" s="15"/>
      <c r="Z5" s="15"/>
      <c r="AA5" s="15"/>
      <c r="AB5" s="15"/>
      <c r="AC5" s="15"/>
      <c r="AD5" s="15"/>
      <c r="AE5" s="15"/>
      <c r="AF5" s="15"/>
      <c r="AG5" s="15"/>
      <c r="AH5" s="15"/>
      <c r="AJ5" s="36"/>
      <c r="AK5" s="36"/>
      <c r="AL5" s="36"/>
      <c r="AM5" s="36"/>
      <c r="AN5" s="36"/>
      <c r="AO5" s="36"/>
      <c r="AP5" s="36"/>
      <c r="AR5" s="49"/>
      <c r="AS5" s="13"/>
      <c r="AT5" s="13"/>
      <c r="AU5" s="13"/>
      <c r="AV5" s="13"/>
      <c r="AW5" s="13"/>
      <c r="AX5" s="13"/>
      <c r="AY5" s="13"/>
      <c r="AZ5" s="13"/>
      <c r="BA5" s="13"/>
      <c r="BB5" s="13"/>
      <c r="BC5" s="13"/>
      <c r="BD5" s="208"/>
      <c r="BE5" s="208"/>
      <c r="BF5" s="15"/>
      <c r="BG5" s="36"/>
      <c r="BH5" s="36"/>
      <c r="BI5" s="36"/>
      <c r="BJ5" s="36"/>
      <c r="BK5" s="15"/>
      <c r="BL5" s="15"/>
      <c r="BM5" s="15"/>
      <c r="BN5" s="15"/>
      <c r="BO5" s="15"/>
      <c r="BP5" s="15"/>
      <c r="BQ5" s="15"/>
      <c r="BR5" s="15"/>
      <c r="BS5" s="15"/>
      <c r="BT5" s="15"/>
      <c r="BU5" s="15"/>
      <c r="BV5" s="15"/>
      <c r="BW5" s="15"/>
      <c r="BX5" s="15"/>
      <c r="BY5" s="15"/>
    </row>
    <row r="6" spans="1:81" x14ac:dyDescent="0.45">
      <c r="A6" s="15"/>
      <c r="B6" s="20" t="s">
        <v>104</v>
      </c>
      <c r="C6" s="520">
        <v>1120</v>
      </c>
      <c r="D6" s="520">
        <v>1255</v>
      </c>
      <c r="E6" s="520">
        <v>1185</v>
      </c>
      <c r="F6" s="520">
        <v>1210</v>
      </c>
      <c r="G6" s="520">
        <v>1325</v>
      </c>
      <c r="H6" s="520">
        <v>1420</v>
      </c>
      <c r="I6" s="50">
        <f>SUM(I7:I11)</f>
        <v>1588.5126685782438</v>
      </c>
      <c r="J6" s="50">
        <f t="shared" ref="J6:M6" si="2">SUM(J7:J11)</f>
        <v>1441.5914734622986</v>
      </c>
      <c r="K6" s="50">
        <f t="shared" si="2"/>
        <v>1448.293614446422</v>
      </c>
      <c r="L6" s="50">
        <f t="shared" si="2"/>
        <v>1227.8948292592327</v>
      </c>
      <c r="M6" s="50">
        <f t="shared" si="2"/>
        <v>1288.6492469559869</v>
      </c>
      <c r="N6" s="492">
        <f>IF(ISERROR(L6/K6),"N/A",IF(K6&lt;0,"N/A",IF(L6&lt;0,"N/A",IF(L6/K6-1&gt;300%,"&gt;±300%",IF(L6/K6-1&lt;-300%,"&gt;±300%",L6/K6-1)))))</f>
        <v>-0.15217824824245452</v>
      </c>
      <c r="O6" s="492">
        <f>IF(ISERROR(M6/L6),"N/A",IF(L6&lt;0,"N/A",IF(M6&lt;0,"N/A",IF(M6/L6-1&gt;300%,"&gt;±300%",IF(M6/L6-1&lt;-300%,"&gt;±300%",M6/L6-1)))))</f>
        <v>4.9478519046624037E-2</v>
      </c>
      <c r="P6" s="198"/>
      <c r="Q6" s="50">
        <f>SUM(Q7:Q11)</f>
        <v>397.45910806298571</v>
      </c>
      <c r="R6" s="50">
        <f t="shared" ref="R6:AE6" si="3">SUM(R7:R11)</f>
        <v>414.93797459170599</v>
      </c>
      <c r="S6" s="50">
        <f t="shared" si="3"/>
        <v>388.05601581871059</v>
      </c>
      <c r="T6" s="50">
        <f t="shared" si="3"/>
        <v>388.05957010484144</v>
      </c>
      <c r="U6" s="50">
        <f t="shared" si="3"/>
        <v>355.86463658196095</v>
      </c>
      <c r="V6" s="50">
        <f t="shared" si="3"/>
        <v>264.80330982065834</v>
      </c>
      <c r="W6" s="50">
        <f t="shared" si="3"/>
        <v>402.84799951273192</v>
      </c>
      <c r="X6" s="50">
        <f t="shared" si="3"/>
        <v>418.07552754694728</v>
      </c>
      <c r="Y6" s="50">
        <f t="shared" si="3"/>
        <v>380.12769372959758</v>
      </c>
      <c r="Z6" s="50">
        <f t="shared" si="3"/>
        <v>407.08098356639658</v>
      </c>
      <c r="AA6" s="50">
        <f t="shared" si="3"/>
        <v>331.22109750978143</v>
      </c>
      <c r="AB6" s="50">
        <f t="shared" si="3"/>
        <v>329.86383964064601</v>
      </c>
      <c r="AC6" s="50">
        <f t="shared" si="3"/>
        <v>308.28593188933837</v>
      </c>
      <c r="AD6" s="50">
        <f t="shared" si="3"/>
        <v>330.27067641894388</v>
      </c>
      <c r="AE6" s="50">
        <f t="shared" si="3"/>
        <v>284.59943868398454</v>
      </c>
      <c r="AF6" s="50"/>
      <c r="AG6" s="284">
        <f>IF(ISERROR(AE6/AA6),"N/A",IF(AA6&lt;0,"N/A",IF(AE6&lt;0,"N/A",IF(AE6/AA6-1&gt;300%,"&gt;±300%",IF(AE6/AA6-1&lt;-300%,"&gt;±300%",AE6/AA6-1)))))</f>
        <v>-0.14075691185227135</v>
      </c>
      <c r="AH6" s="284">
        <f>IF(ISERROR(AE6/AD6),"N/A",IF(AD6&lt;0,"N/A",IF(AE6&lt;0,"N/A",IF(AE6/AD6-1&gt;300%,"&gt;±300%",IF(AE6/AD6-1&lt;-300%,"&gt;±300%",AE6/AD6-1)))))</f>
        <v>-0.13828426498580815</v>
      </c>
      <c r="AI6" s="638"/>
      <c r="AJ6" s="50">
        <f t="shared" ref="AJ6:AJ23" si="4">Q6+R6</f>
        <v>812.39708265469176</v>
      </c>
      <c r="AK6" s="50">
        <f t="shared" ref="AK6:AK23" si="5">S6+T6</f>
        <v>776.11558592355209</v>
      </c>
      <c r="AL6" s="50">
        <f t="shared" ref="AL6:AL23" si="6">U6+V6</f>
        <v>620.66794640261924</v>
      </c>
      <c r="AM6" s="50">
        <f t="shared" ref="AM6:AM23" si="7">W6+X6</f>
        <v>820.92352705967915</v>
      </c>
      <c r="AN6" s="50">
        <f t="shared" ref="AN6:AN23" si="8">Y6+Z6</f>
        <v>787.20867729599422</v>
      </c>
      <c r="AO6" s="50">
        <f t="shared" ref="AO6:AO23" si="9">AA6+AB6</f>
        <v>661.08493715042744</v>
      </c>
      <c r="AP6" s="50">
        <f>AC6+AD6</f>
        <v>638.55660830828219</v>
      </c>
      <c r="AR6" s="20" t="s">
        <v>27</v>
      </c>
      <c r="AS6" s="50">
        <f t="shared" ref="AS6:BB21" si="10">C6</f>
        <v>1120</v>
      </c>
      <c r="AT6" s="50">
        <f t="shared" si="10"/>
        <v>1255</v>
      </c>
      <c r="AU6" s="50">
        <f t="shared" si="10"/>
        <v>1185</v>
      </c>
      <c r="AV6" s="50">
        <f t="shared" si="10"/>
        <v>1210</v>
      </c>
      <c r="AW6" s="50">
        <f t="shared" si="10"/>
        <v>1325</v>
      </c>
      <c r="AX6" s="50">
        <f t="shared" si="10"/>
        <v>1420</v>
      </c>
      <c r="AY6" s="50">
        <f t="shared" si="10"/>
        <v>1588.5126685782438</v>
      </c>
      <c r="AZ6" s="50">
        <f t="shared" si="10"/>
        <v>1441.5914734622986</v>
      </c>
      <c r="BA6" s="50">
        <f t="shared" si="10"/>
        <v>1448.293614446422</v>
      </c>
      <c r="BB6" s="50">
        <f t="shared" si="10"/>
        <v>1227.8948292592327</v>
      </c>
      <c r="BC6" s="50">
        <f>M6</f>
        <v>1288.6492469559869</v>
      </c>
      <c r="BD6" s="210">
        <f>N6</f>
        <v>-0.15217824824245452</v>
      </c>
      <c r="BE6" s="210">
        <f>O6</f>
        <v>4.9478519046624037E-2</v>
      </c>
      <c r="BF6" s="59"/>
      <c r="BG6" s="50">
        <f t="shared" ref="BG6:BU6" si="11">Q6</f>
        <v>397.45910806298571</v>
      </c>
      <c r="BH6" s="50">
        <f t="shared" si="11"/>
        <v>414.93797459170599</v>
      </c>
      <c r="BI6" s="50">
        <f t="shared" si="11"/>
        <v>388.05601581871059</v>
      </c>
      <c r="BJ6" s="50">
        <f t="shared" si="11"/>
        <v>388.05957010484144</v>
      </c>
      <c r="BK6" s="50">
        <f t="shared" si="11"/>
        <v>355.86463658196095</v>
      </c>
      <c r="BL6" s="50">
        <f t="shared" si="11"/>
        <v>264.80330982065834</v>
      </c>
      <c r="BM6" s="50">
        <f t="shared" si="11"/>
        <v>402.84799951273192</v>
      </c>
      <c r="BN6" s="50">
        <f t="shared" si="11"/>
        <v>418.07552754694728</v>
      </c>
      <c r="BO6" s="50">
        <f t="shared" si="11"/>
        <v>380.12769372959758</v>
      </c>
      <c r="BP6" s="50">
        <f t="shared" si="11"/>
        <v>407.08098356639658</v>
      </c>
      <c r="BQ6" s="50">
        <f t="shared" si="11"/>
        <v>331.22109750978143</v>
      </c>
      <c r="BR6" s="50">
        <f t="shared" si="11"/>
        <v>329.86383964064601</v>
      </c>
      <c r="BS6" s="50">
        <f t="shared" si="11"/>
        <v>308.28593188933837</v>
      </c>
      <c r="BT6" s="50">
        <f t="shared" si="11"/>
        <v>330.27067641894388</v>
      </c>
      <c r="BU6" s="50">
        <f t="shared" si="11"/>
        <v>284.59943868398454</v>
      </c>
      <c r="BV6" s="50"/>
      <c r="BW6" s="50">
        <f t="shared" ref="BW6:BZ6" si="12">AJ6</f>
        <v>812.39708265469176</v>
      </c>
      <c r="BX6" s="50">
        <f t="shared" si="12"/>
        <v>776.11558592355209</v>
      </c>
      <c r="BY6" s="50">
        <f t="shared" si="12"/>
        <v>620.66794640261924</v>
      </c>
      <c r="BZ6" s="50">
        <f t="shared" si="12"/>
        <v>820.92352705967915</v>
      </c>
      <c r="CA6" s="50">
        <f>AN6</f>
        <v>787.20867729599422</v>
      </c>
      <c r="CB6" s="50">
        <f>AO6</f>
        <v>661.08493715042744</v>
      </c>
      <c r="CC6" s="50">
        <f>AP6</f>
        <v>638.55660830828219</v>
      </c>
    </row>
    <row r="7" spans="1:81" x14ac:dyDescent="0.45">
      <c r="A7" s="15"/>
      <c r="B7" s="10" t="s">
        <v>15</v>
      </c>
      <c r="C7" s="13"/>
      <c r="D7" s="13"/>
      <c r="E7" s="13"/>
      <c r="F7" s="13"/>
      <c r="G7" s="13"/>
      <c r="H7" s="13"/>
      <c r="I7" s="13">
        <v>520.30271591361577</v>
      </c>
      <c r="J7" s="13">
        <v>458.43455582099108</v>
      </c>
      <c r="K7" s="13">
        <v>459</v>
      </c>
      <c r="L7" s="13">
        <v>379.99650879295547</v>
      </c>
      <c r="M7" s="13">
        <v>424.99727702694759</v>
      </c>
      <c r="N7" s="208">
        <f t="shared" ref="N7:O23" si="13">IF(ISERROR(L7/K7),"N/A",IF(K7&lt;0,"N/A",IF(L7&lt;0,"N/A",IF(L7/K7-1&gt;300%,"&gt;±300%",IF(L7/K7-1&lt;-300%,"&gt;±300%",L7/K7-1)))))</f>
        <v>-0.17212089587591406</v>
      </c>
      <c r="O7" s="208">
        <f>IF(ISERROR(M7/L7),"N/A",IF(L7&lt;0,"N/A",IF(M7&lt;0,"N/A",IF(M7/L7-1&gt;300%,"&gt;±300%",IF(M7/L7-1&lt;-300%,"&gt;±300%",M7/L7-1)))))</f>
        <v>0.11842416230858377</v>
      </c>
      <c r="P7" s="198"/>
      <c r="Q7" s="13">
        <v>121.01103514090848</v>
      </c>
      <c r="R7" s="13">
        <v>137.52550625627754</v>
      </c>
      <c r="S7" s="13">
        <v>133.05289549573192</v>
      </c>
      <c r="T7" s="13">
        <v>128.7132790206978</v>
      </c>
      <c r="U7" s="13">
        <v>109.0882502755011</v>
      </c>
      <c r="V7" s="13">
        <v>92.998298694377723</v>
      </c>
      <c r="W7" s="13">
        <v>125.69117365301437</v>
      </c>
      <c r="X7" s="13">
        <v>130.65683319809787</v>
      </c>
      <c r="Y7" s="13">
        <v>118.80237738253939</v>
      </c>
      <c r="Z7" s="13">
        <v>134.99129955574165</v>
      </c>
      <c r="AA7" s="13">
        <v>105.54204137175157</v>
      </c>
      <c r="AB7" s="13">
        <v>99.664281689967396</v>
      </c>
      <c r="AC7" s="13">
        <v>95.041901906031512</v>
      </c>
      <c r="AD7" s="13">
        <v>107.99303964459332</v>
      </c>
      <c r="AE7" s="13">
        <v>84.433633097401255</v>
      </c>
      <c r="AF7" s="13"/>
      <c r="AG7" s="285">
        <f>IF(ISERROR(AE7/AA7),"N/A",IF(AA7&lt;0,"N/A",IF(AE7&lt;0,"N/A",IF(AE7/AA7-1&gt;300%,"&gt;±300%",IF(AE7/AA7-1&lt;-300%,"&gt;±300%",AE7/AA7-1)))))</f>
        <v>-0.19999999999999996</v>
      </c>
      <c r="AH7" s="285">
        <f t="shared" ref="AH7:AH23" si="14">IF(ISERROR(AE7/AD7),"N/A",IF(AD7&lt;0,"N/A",IF(AE7&lt;0,"N/A",IF(AE7/AD7-1&gt;300%,"&gt;±300%",IF(AE7/AD7-1&lt;-300%,"&gt;±300%",AE7/AD7-1)))))</f>
        <v>-0.21815671292081806</v>
      </c>
      <c r="AI7" s="638"/>
      <c r="AJ7" s="13">
        <f t="shared" si="4"/>
        <v>258.536541397186</v>
      </c>
      <c r="AK7" s="13">
        <f t="shared" si="5"/>
        <v>261.76617451642971</v>
      </c>
      <c r="AL7" s="13">
        <f t="shared" si="6"/>
        <v>202.08654896987883</v>
      </c>
      <c r="AM7" s="59">
        <f t="shared" si="7"/>
        <v>256.34800685111225</v>
      </c>
      <c r="AN7" s="59">
        <f t="shared" si="8"/>
        <v>253.79367693828104</v>
      </c>
      <c r="AO7" s="59">
        <f>AA7+AB7</f>
        <v>205.20632306171896</v>
      </c>
      <c r="AP7" s="59">
        <f t="shared" ref="AP7:AP23" si="15">AC7+AD7</f>
        <v>203.03494155062484</v>
      </c>
      <c r="AR7" s="10" t="s">
        <v>15</v>
      </c>
      <c r="AS7" s="11"/>
      <c r="AT7" s="11"/>
      <c r="AU7" s="11"/>
      <c r="AV7" s="11"/>
      <c r="AW7" s="11"/>
      <c r="AX7" s="11"/>
      <c r="AY7" s="13">
        <f t="shared" si="10"/>
        <v>520.30271591361577</v>
      </c>
      <c r="AZ7" s="13">
        <f t="shared" si="10"/>
        <v>458.43455582099108</v>
      </c>
      <c r="BA7" s="13">
        <f t="shared" si="10"/>
        <v>459</v>
      </c>
      <c r="BB7" s="13"/>
      <c r="BC7" s="13"/>
      <c r="BD7" s="212"/>
      <c r="BE7" s="208"/>
      <c r="BF7" s="13"/>
      <c r="BG7" s="51"/>
      <c r="BH7" s="51"/>
      <c r="BI7" s="51"/>
      <c r="BJ7" s="51"/>
      <c r="BK7" s="51"/>
      <c r="BL7" s="51"/>
      <c r="BM7" s="51"/>
      <c r="BN7" s="51"/>
      <c r="BO7" s="51"/>
      <c r="BP7" s="51"/>
      <c r="BQ7" s="51"/>
      <c r="BR7" s="51"/>
      <c r="BS7" s="51"/>
      <c r="BT7" s="51"/>
      <c r="BU7" s="51"/>
      <c r="BV7" s="51"/>
      <c r="BW7" s="15"/>
      <c r="BX7" s="15"/>
      <c r="BY7" s="15"/>
      <c r="BZ7" s="15"/>
      <c r="CA7" s="15"/>
      <c r="CB7" s="15"/>
      <c r="CC7" s="15"/>
    </row>
    <row r="8" spans="1:81" x14ac:dyDescent="0.45">
      <c r="A8" s="15"/>
      <c r="B8" s="10" t="s">
        <v>16</v>
      </c>
      <c r="C8" s="13"/>
      <c r="D8" s="13"/>
      <c r="E8" s="13"/>
      <c r="F8" s="13"/>
      <c r="G8" s="13"/>
      <c r="H8" s="13"/>
      <c r="I8" s="13">
        <v>806.73481065290105</v>
      </c>
      <c r="J8" s="13">
        <v>747.17989721560684</v>
      </c>
      <c r="K8" s="13">
        <v>767.50204991471799</v>
      </c>
      <c r="L8" s="13">
        <v>646.59283635825682</v>
      </c>
      <c r="M8" s="13">
        <v>643.52894243498201</v>
      </c>
      <c r="N8" s="208">
        <f t="shared" si="13"/>
        <v>-0.15753601383852478</v>
      </c>
      <c r="O8" s="208">
        <f t="shared" si="13"/>
        <v>-4.7385212934484278E-3</v>
      </c>
      <c r="P8" s="198"/>
      <c r="Q8" s="13">
        <v>205.9673802789014</v>
      </c>
      <c r="R8" s="13">
        <v>214.50067818332769</v>
      </c>
      <c r="S8" s="13">
        <v>189.05617467523462</v>
      </c>
      <c r="T8" s="13">
        <v>197.21057751543728</v>
      </c>
      <c r="U8" s="13">
        <v>184.64574989145393</v>
      </c>
      <c r="V8" s="13">
        <v>128.75520899667234</v>
      </c>
      <c r="W8" s="13">
        <v>215.15324375523554</v>
      </c>
      <c r="X8" s="13">
        <v>218.62569457224498</v>
      </c>
      <c r="Y8" s="13">
        <v>197.68480328638611</v>
      </c>
      <c r="Z8" s="13">
        <v>219.50667505299126</v>
      </c>
      <c r="AA8" s="13">
        <v>174.4624399501123</v>
      </c>
      <c r="AB8" s="13">
        <v>175.84813162522829</v>
      </c>
      <c r="AC8" s="13">
        <v>163.5287198559376</v>
      </c>
      <c r="AD8" s="13">
        <v>175.60534004239301</v>
      </c>
      <c r="AE8" s="13">
        <v>148.29307395759545</v>
      </c>
      <c r="AF8" s="13"/>
      <c r="AG8" s="285">
        <f t="shared" ref="AG8:AG23" si="16">IF(ISERROR(AE8/AA8),"N/A",IF(AA8&lt;0,"N/A",IF(AE8&lt;0,"N/A",IF(AE8/AA8-1&gt;300%,"&gt;±300%",IF(AE8/AA8-1&lt;-300%,"&gt;±300%",AE8/AA8-1)))))</f>
        <v>-0.15000000000000002</v>
      </c>
      <c r="AH8" s="285">
        <f t="shared" si="14"/>
        <v>-0.15553209303432391</v>
      </c>
      <c r="AI8" s="638"/>
      <c r="AJ8" s="13">
        <f t="shared" si="4"/>
        <v>420.46805846222912</v>
      </c>
      <c r="AK8" s="13">
        <f t="shared" si="5"/>
        <v>386.26675219067192</v>
      </c>
      <c r="AL8" s="13">
        <f t="shared" si="6"/>
        <v>313.4009588881263</v>
      </c>
      <c r="AM8" s="59">
        <f t="shared" si="7"/>
        <v>433.77893832748055</v>
      </c>
      <c r="AN8" s="59">
        <f t="shared" si="8"/>
        <v>417.19147833937734</v>
      </c>
      <c r="AO8" s="59">
        <f t="shared" si="9"/>
        <v>350.31057157534059</v>
      </c>
      <c r="AP8" s="59">
        <f t="shared" si="15"/>
        <v>339.13405989833063</v>
      </c>
      <c r="AR8" s="10" t="s">
        <v>16</v>
      </c>
      <c r="AS8" s="11"/>
      <c r="AT8" s="11"/>
      <c r="AU8" s="11"/>
      <c r="AV8" s="11"/>
      <c r="AW8" s="11"/>
      <c r="AX8" s="11"/>
      <c r="AY8" s="13">
        <f t="shared" si="10"/>
        <v>806.73481065290105</v>
      </c>
      <c r="AZ8" s="13">
        <f t="shared" si="10"/>
        <v>747.17989721560684</v>
      </c>
      <c r="BA8" s="13">
        <f t="shared" si="10"/>
        <v>767.50204991471799</v>
      </c>
      <c r="BB8" s="13"/>
      <c r="BC8" s="13"/>
      <c r="BD8" s="212"/>
      <c r="BE8" s="208"/>
      <c r="BF8" s="13"/>
      <c r="BG8" s="51"/>
      <c r="BH8" s="51"/>
      <c r="BI8" s="51"/>
      <c r="BJ8" s="51"/>
      <c r="BK8" s="51"/>
      <c r="BL8" s="51"/>
      <c r="BM8" s="51"/>
      <c r="BN8" s="51"/>
      <c r="BO8" s="51"/>
      <c r="BP8" s="51"/>
      <c r="BQ8" s="51"/>
      <c r="BR8" s="51"/>
      <c r="BS8" s="51"/>
      <c r="BT8" s="51"/>
      <c r="BU8" s="51"/>
      <c r="BV8" s="51"/>
      <c r="BW8" s="15"/>
      <c r="BX8" s="15"/>
      <c r="BY8" s="15"/>
      <c r="BZ8" s="15"/>
      <c r="CA8" s="15"/>
      <c r="CB8" s="15"/>
      <c r="CC8" s="15"/>
    </row>
    <row r="9" spans="1:81" x14ac:dyDescent="0.45">
      <c r="A9" s="15"/>
      <c r="B9" s="10" t="s">
        <v>17</v>
      </c>
      <c r="C9" s="13"/>
      <c r="D9" s="13"/>
      <c r="E9" s="13"/>
      <c r="F9" s="13"/>
      <c r="G9" s="13"/>
      <c r="H9" s="13"/>
      <c r="I9" s="13">
        <v>115.65789887608841</v>
      </c>
      <c r="J9" s="13">
        <v>109.82742972296106</v>
      </c>
      <c r="K9" s="13">
        <v>107.86886705801582</v>
      </c>
      <c r="L9" s="13">
        <v>98.999333465608444</v>
      </c>
      <c r="M9" s="13">
        <v>94.818136819633722</v>
      </c>
      <c r="N9" s="208">
        <f t="shared" si="13"/>
        <v>-8.2225148314916674E-2</v>
      </c>
      <c r="O9" s="208">
        <f t="shared" si="13"/>
        <v>-4.2234593906909867E-2</v>
      </c>
      <c r="P9" s="198"/>
      <c r="Q9" s="13">
        <v>34.013479113412011</v>
      </c>
      <c r="R9" s="13">
        <v>27.293513459385473</v>
      </c>
      <c r="S9" s="13">
        <v>31.042260873786731</v>
      </c>
      <c r="T9" s="13">
        <v>23.308645429504196</v>
      </c>
      <c r="U9" s="13">
        <v>32.749991114256446</v>
      </c>
      <c r="V9" s="13">
        <v>19.930618049396642</v>
      </c>
      <c r="W9" s="13">
        <v>28.496003690664534</v>
      </c>
      <c r="X9" s="13">
        <v>28.650816868643439</v>
      </c>
      <c r="Y9" s="13">
        <v>34.682336716038144</v>
      </c>
      <c r="Z9" s="13">
        <v>25.097190851030472</v>
      </c>
      <c r="AA9" s="13">
        <v>24.586163688155729</v>
      </c>
      <c r="AB9" s="13">
        <v>23.503175802791475</v>
      </c>
      <c r="AC9" s="13">
        <v>28.322792348582045</v>
      </c>
      <c r="AD9" s="13">
        <v>21.086383973795947</v>
      </c>
      <c r="AE9" s="13">
        <v>25.305791081087325</v>
      </c>
      <c r="AF9" s="13"/>
      <c r="AG9" s="285">
        <f t="shared" si="16"/>
        <v>2.9269608795384094E-2</v>
      </c>
      <c r="AH9" s="285">
        <f t="shared" si="14"/>
        <v>0.20010102787347694</v>
      </c>
      <c r="AI9" s="638"/>
      <c r="AJ9" s="13">
        <f t="shared" si="4"/>
        <v>61.306992572797483</v>
      </c>
      <c r="AK9" s="13">
        <f t="shared" si="5"/>
        <v>54.350906303290927</v>
      </c>
      <c r="AL9" s="13">
        <f t="shared" si="6"/>
        <v>52.680609163653088</v>
      </c>
      <c r="AM9" s="59">
        <f t="shared" si="7"/>
        <v>57.146820559307969</v>
      </c>
      <c r="AN9" s="59">
        <f t="shared" si="8"/>
        <v>59.779527567068612</v>
      </c>
      <c r="AO9" s="59">
        <f t="shared" si="9"/>
        <v>48.089339490947204</v>
      </c>
      <c r="AP9" s="59">
        <f t="shared" si="15"/>
        <v>49.409176322377988</v>
      </c>
      <c r="AR9" s="10" t="s">
        <v>17</v>
      </c>
      <c r="AS9" s="11"/>
      <c r="AT9" s="11"/>
      <c r="AU9" s="11"/>
      <c r="AV9" s="11"/>
      <c r="AW9" s="11"/>
      <c r="AX9" s="11"/>
      <c r="AY9" s="13">
        <f t="shared" si="10"/>
        <v>115.65789887608841</v>
      </c>
      <c r="AZ9" s="13">
        <f t="shared" si="10"/>
        <v>109.82742972296106</v>
      </c>
      <c r="BA9" s="13">
        <f t="shared" si="10"/>
        <v>107.86886705801582</v>
      </c>
      <c r="BB9" s="13"/>
      <c r="BC9" s="13"/>
      <c r="BD9" s="212"/>
      <c r="BE9" s="208"/>
      <c r="BF9" s="13"/>
      <c r="BG9" s="51"/>
      <c r="BH9" s="51"/>
      <c r="BI9" s="51"/>
      <c r="BJ9" s="51"/>
      <c r="BK9" s="51"/>
      <c r="BL9" s="51"/>
      <c r="BM9" s="51"/>
      <c r="BN9" s="51"/>
      <c r="BO9" s="51"/>
      <c r="BP9" s="51"/>
      <c r="BQ9" s="51"/>
      <c r="BR9" s="51"/>
      <c r="BS9" s="51"/>
      <c r="BT9" s="51"/>
      <c r="BU9" s="51"/>
      <c r="BV9" s="51"/>
      <c r="BW9" s="15"/>
      <c r="BX9" s="15"/>
      <c r="BY9" s="15"/>
      <c r="BZ9" s="15"/>
      <c r="CA9" s="15"/>
      <c r="CB9" s="15"/>
      <c r="CC9" s="15"/>
    </row>
    <row r="10" spans="1:81" x14ac:dyDescent="0.45">
      <c r="A10" s="15"/>
      <c r="B10" s="10" t="s">
        <v>18</v>
      </c>
      <c r="C10" s="13"/>
      <c r="D10" s="13"/>
      <c r="E10" s="13"/>
      <c r="F10" s="13"/>
      <c r="G10" s="13"/>
      <c r="H10" s="13"/>
      <c r="I10" s="13">
        <v>35.512800222088906</v>
      </c>
      <c r="J10" s="13">
        <v>35.741627165829932</v>
      </c>
      <c r="K10" s="13">
        <v>32.909565055904487</v>
      </c>
      <c r="L10" s="13">
        <v>33.098916910620332</v>
      </c>
      <c r="M10" s="13">
        <v>37.329542583930653</v>
      </c>
      <c r="N10" s="208">
        <f t="shared" si="13"/>
        <v>5.7537027424758858E-3</v>
      </c>
      <c r="O10" s="208">
        <f t="shared" si="13"/>
        <v>0.12781764686544328</v>
      </c>
      <c r="P10" s="198"/>
      <c r="Q10" s="13">
        <v>8.6889487570660648</v>
      </c>
      <c r="R10" s="13">
        <v>8.1930885725099962</v>
      </c>
      <c r="S10" s="13">
        <v>8.3859104927139327</v>
      </c>
      <c r="T10" s="13">
        <v>10.24485239979891</v>
      </c>
      <c r="U10" s="13">
        <v>5.1950754017249876</v>
      </c>
      <c r="V10" s="13">
        <v>9.1029918492965756</v>
      </c>
      <c r="W10" s="13">
        <v>9.7255769679660844</v>
      </c>
      <c r="X10" s="13">
        <v>11.717982946842286</v>
      </c>
      <c r="Y10" s="13">
        <v>7.9004159654890653</v>
      </c>
      <c r="Z10" s="13">
        <v>7.8130186444128453</v>
      </c>
      <c r="AA10" s="13">
        <v>7.398177031809313</v>
      </c>
      <c r="AB10" s="13">
        <v>9.7979534141932625</v>
      </c>
      <c r="AC10" s="13">
        <v>4.7402495792934394</v>
      </c>
      <c r="AD10" s="13">
        <v>8.5943205088541301</v>
      </c>
      <c r="AE10" s="13">
        <v>8.8376432188220004</v>
      </c>
      <c r="AF10" s="13"/>
      <c r="AG10" s="285">
        <f t="shared" si="16"/>
        <v>0.19457038954644323</v>
      </c>
      <c r="AH10" s="285">
        <f t="shared" si="14"/>
        <v>2.8312035805179825E-2</v>
      </c>
      <c r="AI10" s="638"/>
      <c r="AJ10" s="13">
        <f t="shared" si="4"/>
        <v>16.882037329576061</v>
      </c>
      <c r="AK10" s="13">
        <f t="shared" si="5"/>
        <v>18.630762892512841</v>
      </c>
      <c r="AL10" s="13">
        <f t="shared" si="6"/>
        <v>14.298067251021564</v>
      </c>
      <c r="AM10" s="59">
        <f t="shared" si="7"/>
        <v>21.443559914808368</v>
      </c>
      <c r="AN10" s="59">
        <f t="shared" si="8"/>
        <v>15.71343460990191</v>
      </c>
      <c r="AO10" s="59">
        <f t="shared" si="9"/>
        <v>17.196130446002577</v>
      </c>
      <c r="AP10" s="59">
        <f t="shared" si="15"/>
        <v>13.334570088147569</v>
      </c>
      <c r="AR10" s="10" t="s">
        <v>18</v>
      </c>
      <c r="AS10" s="11"/>
      <c r="AT10" s="11"/>
      <c r="AU10" s="11"/>
      <c r="AV10" s="11"/>
      <c r="AW10" s="11"/>
      <c r="AX10" s="11"/>
      <c r="AY10" s="13">
        <f t="shared" si="10"/>
        <v>35.512800222088906</v>
      </c>
      <c r="AZ10" s="13">
        <f t="shared" si="10"/>
        <v>35.741627165829932</v>
      </c>
      <c r="BA10" s="13">
        <f t="shared" si="10"/>
        <v>32.909565055904487</v>
      </c>
      <c r="BB10" s="13"/>
      <c r="BC10" s="13"/>
      <c r="BD10" s="212"/>
      <c r="BE10" s="208"/>
      <c r="BF10" s="13"/>
      <c r="BG10" s="51"/>
      <c r="BH10" s="51"/>
      <c r="BI10" s="51"/>
      <c r="BJ10" s="51"/>
      <c r="BK10" s="51"/>
      <c r="BL10" s="51"/>
      <c r="BM10" s="51"/>
      <c r="BN10" s="51"/>
      <c r="BO10" s="51"/>
      <c r="BP10" s="51"/>
      <c r="BQ10" s="51"/>
      <c r="BR10" s="51"/>
      <c r="BS10" s="51"/>
      <c r="BT10" s="51"/>
      <c r="BU10" s="51"/>
      <c r="BV10" s="51"/>
      <c r="BW10" s="15"/>
      <c r="BX10" s="15"/>
      <c r="BY10" s="15"/>
      <c r="BZ10" s="15"/>
      <c r="CA10" s="15"/>
      <c r="CB10" s="15"/>
      <c r="CC10" s="15"/>
    </row>
    <row r="11" spans="1:81" x14ac:dyDescent="0.45">
      <c r="A11" s="15"/>
      <c r="B11" s="52" t="s">
        <v>19</v>
      </c>
      <c r="C11" s="54"/>
      <c r="D11" s="54"/>
      <c r="E11" s="54"/>
      <c r="F11" s="54"/>
      <c r="G11" s="54"/>
      <c r="H11" s="54"/>
      <c r="I11" s="611">
        <v>110.30444291354968</v>
      </c>
      <c r="J11" s="611">
        <v>90.407963536909591</v>
      </c>
      <c r="K11" s="611">
        <v>81.013132417783382</v>
      </c>
      <c r="L11" s="611">
        <v>69.207233731791604</v>
      </c>
      <c r="M11" s="611">
        <v>87.975348090493029</v>
      </c>
      <c r="N11" s="217">
        <f t="shared" si="13"/>
        <v>-0.14572820891690685</v>
      </c>
      <c r="O11" s="217">
        <f t="shared" si="13"/>
        <v>0.27118717721670693</v>
      </c>
      <c r="P11" s="198"/>
      <c r="Q11" s="54">
        <v>27.778264772697767</v>
      </c>
      <c r="R11" s="54">
        <v>27.425188120205302</v>
      </c>
      <c r="S11" s="54">
        <v>26.518774281243321</v>
      </c>
      <c r="T11" s="54">
        <v>28.582215739403289</v>
      </c>
      <c r="U11" s="54">
        <v>24.185569899024518</v>
      </c>
      <c r="V11" s="54">
        <v>14.016192230915051</v>
      </c>
      <c r="W11" s="54">
        <v>23.782001445851421</v>
      </c>
      <c r="X11" s="54">
        <v>28.424199961118614</v>
      </c>
      <c r="Y11" s="54">
        <v>21.057760379144895</v>
      </c>
      <c r="Z11" s="54">
        <v>19.672799462220407</v>
      </c>
      <c r="AA11" s="54">
        <v>19.232275467952469</v>
      </c>
      <c r="AB11" s="54">
        <v>21.05029710846561</v>
      </c>
      <c r="AC11" s="54">
        <v>16.65226819949379</v>
      </c>
      <c r="AD11" s="54">
        <v>16.991592249307452</v>
      </c>
      <c r="AE11" s="54">
        <v>17.729297329078538</v>
      </c>
      <c r="AF11" s="13"/>
      <c r="AG11" s="624">
        <f t="shared" si="16"/>
        <v>-7.8148742273289828E-2</v>
      </c>
      <c r="AH11" s="624">
        <f t="shared" si="14"/>
        <v>4.3415888808251868E-2</v>
      </c>
      <c r="AI11" s="638"/>
      <c r="AJ11" s="54">
        <f t="shared" si="4"/>
        <v>55.203452892903073</v>
      </c>
      <c r="AK11" s="54">
        <f t="shared" si="5"/>
        <v>55.100990020646606</v>
      </c>
      <c r="AL11" s="54">
        <f t="shared" si="6"/>
        <v>38.201762129939567</v>
      </c>
      <c r="AM11" s="54">
        <f t="shared" si="7"/>
        <v>52.206201406970038</v>
      </c>
      <c r="AN11" s="54">
        <f t="shared" si="8"/>
        <v>40.730559841365306</v>
      </c>
      <c r="AO11" s="54">
        <f t="shared" si="9"/>
        <v>40.282572576418076</v>
      </c>
      <c r="AP11" s="54">
        <f t="shared" si="15"/>
        <v>33.643860448801242</v>
      </c>
      <c r="AR11" s="52" t="s">
        <v>19</v>
      </c>
      <c r="AS11" s="281"/>
      <c r="AT11" s="281"/>
      <c r="AU11" s="281"/>
      <c r="AV11" s="281"/>
      <c r="AW11" s="281"/>
      <c r="AX11" s="281"/>
      <c r="AY11" s="54">
        <f t="shared" si="10"/>
        <v>110.30444291354968</v>
      </c>
      <c r="AZ11" s="54">
        <f t="shared" si="10"/>
        <v>90.407963536909591</v>
      </c>
      <c r="BA11" s="54">
        <f t="shared" si="10"/>
        <v>81.013132417783382</v>
      </c>
      <c r="BB11" s="54"/>
      <c r="BC11" s="54"/>
      <c r="BD11" s="216"/>
      <c r="BE11" s="217"/>
      <c r="BF11" s="13"/>
      <c r="BG11" s="53"/>
      <c r="BH11" s="53"/>
      <c r="BI11" s="53"/>
      <c r="BJ11" s="53"/>
      <c r="BK11" s="53"/>
      <c r="BL11" s="53"/>
      <c r="BM11" s="53"/>
      <c r="BN11" s="53"/>
      <c r="BO11" s="53"/>
      <c r="BP11" s="53"/>
      <c r="BQ11" s="53"/>
      <c r="BR11" s="53"/>
      <c r="BS11" s="53"/>
      <c r="BT11" s="53"/>
      <c r="BU11" s="53"/>
      <c r="BV11" s="53"/>
      <c r="BW11" s="53"/>
      <c r="BX11" s="53"/>
      <c r="BY11" s="53"/>
      <c r="BZ11" s="53"/>
      <c r="CA11" s="53"/>
      <c r="CB11" s="53"/>
      <c r="CC11" s="53"/>
    </row>
    <row r="12" spans="1:81" x14ac:dyDescent="0.45">
      <c r="A12" s="15"/>
      <c r="B12" s="20" t="s">
        <v>105</v>
      </c>
      <c r="C12" s="520">
        <v>855</v>
      </c>
      <c r="D12" s="520">
        <v>775</v>
      </c>
      <c r="E12" s="520">
        <v>515</v>
      </c>
      <c r="F12" s="520">
        <v>625</v>
      </c>
      <c r="G12" s="520">
        <v>560</v>
      </c>
      <c r="H12" s="520">
        <v>505</v>
      </c>
      <c r="I12" s="50">
        <f>SUM(I13:I17)</f>
        <v>476.430635159931</v>
      </c>
      <c r="J12" s="50">
        <f t="shared" ref="J12:M12" si="17">SUM(J13:J17)</f>
        <v>421.8531526017257</v>
      </c>
      <c r="K12" s="50">
        <f t="shared" si="17"/>
        <v>421.87390410749555</v>
      </c>
      <c r="L12" s="50">
        <f t="shared" si="17"/>
        <v>372.28086108656623</v>
      </c>
      <c r="M12" s="50">
        <f t="shared" si="17"/>
        <v>381.96559688176035</v>
      </c>
      <c r="N12" s="492">
        <f t="shared" si="13"/>
        <v>-0.11755418512042581</v>
      </c>
      <c r="O12" s="210">
        <f t="shared" si="13"/>
        <v>2.6014594913441158E-2</v>
      </c>
      <c r="P12" s="198"/>
      <c r="Q12" s="50">
        <f>SUM(Q13:Q17)</f>
        <v>120.42156307523403</v>
      </c>
      <c r="R12" s="50">
        <f t="shared" ref="R12:AA12" si="18">SUM(R13:R17)</f>
        <v>119.06155789697736</v>
      </c>
      <c r="S12" s="50">
        <f t="shared" si="18"/>
        <v>116.36293057612887</v>
      </c>
      <c r="T12" s="50">
        <f t="shared" si="18"/>
        <v>120.58458361159079</v>
      </c>
      <c r="U12" s="50">
        <f t="shared" si="18"/>
        <v>69.809405185220342</v>
      </c>
      <c r="V12" s="50">
        <f t="shared" si="18"/>
        <v>96.904222592227029</v>
      </c>
      <c r="W12" s="50">
        <f t="shared" si="18"/>
        <v>121.2791645185137</v>
      </c>
      <c r="X12" s="50">
        <f t="shared" si="18"/>
        <v>133.86036030576454</v>
      </c>
      <c r="Y12" s="50">
        <f t="shared" si="18"/>
        <v>117.89881506309163</v>
      </c>
      <c r="Z12" s="50">
        <f t="shared" si="18"/>
        <v>97.584976646852652</v>
      </c>
      <c r="AA12" s="50">
        <f t="shared" si="18"/>
        <v>104.18920003162928</v>
      </c>
      <c r="AB12" s="50">
        <f>SUM(AB13:AB17)</f>
        <v>102.20091236592197</v>
      </c>
      <c r="AC12" s="50">
        <f>SUM(AC13:AC17)</f>
        <v>98.443287158011117</v>
      </c>
      <c r="AD12" s="50">
        <f t="shared" ref="AD12:AE12" si="19">SUM(AD13:AD17)</f>
        <v>92.269598361369987</v>
      </c>
      <c r="AE12" s="50">
        <f t="shared" si="19"/>
        <v>89.613931237161836</v>
      </c>
      <c r="AF12" s="50"/>
      <c r="AG12" s="284">
        <f t="shared" si="16"/>
        <v>-0.1398923188779907</v>
      </c>
      <c r="AH12" s="284">
        <f t="shared" si="14"/>
        <v>-2.8781604898802549E-2</v>
      </c>
      <c r="AI12" s="638"/>
      <c r="AJ12" s="50">
        <f t="shared" si="4"/>
        <v>239.4831209722114</v>
      </c>
      <c r="AK12" s="50">
        <f t="shared" si="5"/>
        <v>236.94751418771966</v>
      </c>
      <c r="AL12" s="50">
        <f t="shared" si="6"/>
        <v>166.71362777744736</v>
      </c>
      <c r="AM12" s="50">
        <f t="shared" si="7"/>
        <v>255.13952482427823</v>
      </c>
      <c r="AN12" s="50">
        <f t="shared" si="8"/>
        <v>215.48379170994428</v>
      </c>
      <c r="AO12" s="50">
        <f t="shared" si="9"/>
        <v>206.39011239755126</v>
      </c>
      <c r="AP12" s="50">
        <f t="shared" si="15"/>
        <v>190.7128855193811</v>
      </c>
      <c r="AR12" s="20" t="s">
        <v>5</v>
      </c>
      <c r="AS12" s="50">
        <f t="shared" ref="AS12:AX12" si="20">C12</f>
        <v>855</v>
      </c>
      <c r="AT12" s="50">
        <f t="shared" si="20"/>
        <v>775</v>
      </c>
      <c r="AU12" s="50">
        <f t="shared" si="20"/>
        <v>515</v>
      </c>
      <c r="AV12" s="50">
        <f t="shared" si="20"/>
        <v>625</v>
      </c>
      <c r="AW12" s="50">
        <f t="shared" si="20"/>
        <v>560</v>
      </c>
      <c r="AX12" s="50">
        <f t="shared" si="20"/>
        <v>505</v>
      </c>
      <c r="AY12" s="50">
        <f t="shared" si="10"/>
        <v>476.430635159931</v>
      </c>
      <c r="AZ12" s="50">
        <f t="shared" si="10"/>
        <v>421.8531526017257</v>
      </c>
      <c r="BA12" s="50">
        <f t="shared" si="10"/>
        <v>421.87390410749555</v>
      </c>
      <c r="BB12" s="50">
        <f t="shared" si="10"/>
        <v>372.28086108656623</v>
      </c>
      <c r="BC12" s="50">
        <f>M12</f>
        <v>381.96559688176035</v>
      </c>
      <c r="BD12" s="210">
        <f>N12</f>
        <v>-0.11755418512042581</v>
      </c>
      <c r="BE12" s="210">
        <f>O12</f>
        <v>2.6014594913441158E-2</v>
      </c>
      <c r="BF12" s="59"/>
      <c r="BG12" s="50">
        <f t="shared" ref="BG12:BU12" si="21">Q12</f>
        <v>120.42156307523403</v>
      </c>
      <c r="BH12" s="50">
        <f t="shared" si="21"/>
        <v>119.06155789697736</v>
      </c>
      <c r="BI12" s="50">
        <f t="shared" si="21"/>
        <v>116.36293057612887</v>
      </c>
      <c r="BJ12" s="50">
        <f t="shared" si="21"/>
        <v>120.58458361159079</v>
      </c>
      <c r="BK12" s="50">
        <f t="shared" si="21"/>
        <v>69.809405185220342</v>
      </c>
      <c r="BL12" s="50">
        <f t="shared" si="21"/>
        <v>96.904222592227029</v>
      </c>
      <c r="BM12" s="50">
        <f t="shared" si="21"/>
        <v>121.2791645185137</v>
      </c>
      <c r="BN12" s="50">
        <f t="shared" si="21"/>
        <v>133.86036030576454</v>
      </c>
      <c r="BO12" s="50">
        <f t="shared" si="21"/>
        <v>117.89881506309163</v>
      </c>
      <c r="BP12" s="50">
        <f t="shared" si="21"/>
        <v>97.584976646852652</v>
      </c>
      <c r="BQ12" s="50">
        <f t="shared" si="21"/>
        <v>104.18920003162928</v>
      </c>
      <c r="BR12" s="50">
        <f t="shared" si="21"/>
        <v>102.20091236592197</v>
      </c>
      <c r="BS12" s="50">
        <f t="shared" si="21"/>
        <v>98.443287158011117</v>
      </c>
      <c r="BT12" s="50">
        <f t="shared" si="21"/>
        <v>92.269598361369987</v>
      </c>
      <c r="BU12" s="50">
        <f t="shared" si="21"/>
        <v>89.613931237161836</v>
      </c>
      <c r="BV12" s="50"/>
      <c r="BW12" s="50">
        <f t="shared" ref="BW12:CC12" si="22">AJ12</f>
        <v>239.4831209722114</v>
      </c>
      <c r="BX12" s="50">
        <f t="shared" si="22"/>
        <v>236.94751418771966</v>
      </c>
      <c r="BY12" s="50">
        <f t="shared" si="22"/>
        <v>166.71362777744736</v>
      </c>
      <c r="BZ12" s="50">
        <f t="shared" si="22"/>
        <v>255.13952482427823</v>
      </c>
      <c r="CA12" s="50">
        <f t="shared" si="22"/>
        <v>215.48379170994428</v>
      </c>
      <c r="CB12" s="50">
        <f t="shared" si="22"/>
        <v>206.39011239755126</v>
      </c>
      <c r="CC12" s="50">
        <f t="shared" si="22"/>
        <v>190.7128855193811</v>
      </c>
    </row>
    <row r="13" spans="1:81" x14ac:dyDescent="0.45">
      <c r="A13" s="15"/>
      <c r="B13" s="10" t="s">
        <v>15</v>
      </c>
      <c r="C13" s="521"/>
      <c r="D13" s="521"/>
      <c r="E13" s="521"/>
      <c r="F13" s="521"/>
      <c r="G13" s="521"/>
      <c r="H13" s="521"/>
      <c r="I13" s="13">
        <v>3.15</v>
      </c>
      <c r="J13" s="13">
        <v>2.85</v>
      </c>
      <c r="K13" s="13">
        <v>2.95</v>
      </c>
      <c r="L13" s="13">
        <v>2.92</v>
      </c>
      <c r="M13" s="13">
        <v>3</v>
      </c>
      <c r="N13" s="208">
        <f t="shared" si="13"/>
        <v>-1.0169491525423791E-2</v>
      </c>
      <c r="O13" s="208">
        <f t="shared" si="13"/>
        <v>2.7397260273972712E-2</v>
      </c>
      <c r="P13" s="198"/>
      <c r="Q13" s="13">
        <v>0.77962500000000001</v>
      </c>
      <c r="R13" s="13">
        <v>0.77174999999999994</v>
      </c>
      <c r="S13" s="13">
        <v>0.78749999999999998</v>
      </c>
      <c r="T13" s="13">
        <v>0.8111250000000001</v>
      </c>
      <c r="U13" s="13">
        <v>0.75</v>
      </c>
      <c r="V13" s="13">
        <v>0.55000000000000004</v>
      </c>
      <c r="W13" s="13">
        <v>0.75</v>
      </c>
      <c r="X13" s="13">
        <v>0.80000000000000027</v>
      </c>
      <c r="Y13" s="13">
        <v>0.72</v>
      </c>
      <c r="Z13" s="13">
        <v>0.7</v>
      </c>
      <c r="AA13" s="13">
        <v>0.76</v>
      </c>
      <c r="AB13" s="13">
        <v>0.77000000000000046</v>
      </c>
      <c r="AC13" s="13">
        <v>0.70000000000000007</v>
      </c>
      <c r="AD13" s="13">
        <v>0.68</v>
      </c>
      <c r="AE13" s="13">
        <v>0.74</v>
      </c>
      <c r="AF13" s="13"/>
      <c r="AG13" s="285">
        <f t="shared" si="16"/>
        <v>-2.6315789473684181E-2</v>
      </c>
      <c r="AH13" s="285">
        <f t="shared" si="14"/>
        <v>8.8235294117646967E-2</v>
      </c>
      <c r="AI13" s="638"/>
      <c r="AJ13" s="7">
        <f t="shared" si="4"/>
        <v>1.5513749999999999</v>
      </c>
      <c r="AK13" s="7">
        <f t="shared" si="5"/>
        <v>1.5986250000000002</v>
      </c>
      <c r="AL13" s="7">
        <f t="shared" si="6"/>
        <v>1.3</v>
      </c>
      <c r="AM13" s="59">
        <f t="shared" si="7"/>
        <v>1.5500000000000003</v>
      </c>
      <c r="AN13" s="59">
        <f t="shared" si="8"/>
        <v>1.42</v>
      </c>
      <c r="AO13" s="59">
        <f t="shared" si="9"/>
        <v>1.5300000000000005</v>
      </c>
      <c r="AP13" s="59">
        <f t="shared" si="15"/>
        <v>1.3800000000000001</v>
      </c>
      <c r="AR13" s="10" t="s">
        <v>15</v>
      </c>
      <c r="AS13" s="13"/>
      <c r="AT13" s="13"/>
      <c r="AU13" s="13"/>
      <c r="AV13" s="13"/>
      <c r="AW13" s="13"/>
      <c r="AX13" s="13"/>
      <c r="AY13" s="13">
        <f t="shared" si="10"/>
        <v>3.15</v>
      </c>
      <c r="AZ13" s="13">
        <f t="shared" si="10"/>
        <v>2.85</v>
      </c>
      <c r="BA13" s="13">
        <f t="shared" si="10"/>
        <v>2.95</v>
      </c>
      <c r="BB13" s="13"/>
      <c r="BC13" s="13"/>
      <c r="BD13" s="212"/>
      <c r="BE13" s="208"/>
      <c r="BF13" s="196"/>
      <c r="BG13" s="51"/>
      <c r="BH13" s="51"/>
      <c r="BI13" s="51"/>
      <c r="BJ13" s="51"/>
      <c r="BK13" s="51"/>
      <c r="BL13" s="51"/>
      <c r="BM13" s="51"/>
      <c r="BN13" s="51"/>
      <c r="BO13" s="51"/>
      <c r="BP13" s="51"/>
      <c r="BQ13" s="51"/>
      <c r="BR13" s="51"/>
      <c r="BS13" s="51"/>
      <c r="BT13" s="51"/>
      <c r="BU13" s="51"/>
      <c r="BV13" s="51"/>
      <c r="BW13" s="15"/>
      <c r="BX13" s="15"/>
      <c r="BY13" s="15"/>
      <c r="BZ13" s="15"/>
      <c r="CA13" s="15"/>
      <c r="CB13" s="15"/>
      <c r="CC13" s="15"/>
    </row>
    <row r="14" spans="1:81" x14ac:dyDescent="0.45">
      <c r="A14" s="15"/>
      <c r="B14" s="10" t="s">
        <v>16</v>
      </c>
      <c r="C14" s="13"/>
      <c r="D14" s="13"/>
      <c r="E14" s="13"/>
      <c r="F14" s="13"/>
      <c r="G14" s="13"/>
      <c r="H14" s="13"/>
      <c r="I14" s="13">
        <v>4.0467857340539544</v>
      </c>
      <c r="J14" s="13">
        <v>3.6073606963774925</v>
      </c>
      <c r="K14" s="13">
        <v>3.3179858024816213</v>
      </c>
      <c r="L14" s="13">
        <v>3.5502448086553353</v>
      </c>
      <c r="M14" s="13">
        <v>3.4437374643956753</v>
      </c>
      <c r="N14" s="208">
        <f t="shared" si="13"/>
        <v>7.0000000000000062E-2</v>
      </c>
      <c r="O14" s="208">
        <f t="shared" si="13"/>
        <v>-3.0000000000000027E-2</v>
      </c>
      <c r="P14" s="198"/>
      <c r="Q14" s="13">
        <v>0.95099464750267926</v>
      </c>
      <c r="R14" s="13">
        <v>0.98134554050808409</v>
      </c>
      <c r="S14" s="13">
        <v>1.0319303621837586</v>
      </c>
      <c r="T14" s="13">
        <v>1.0825151838594329</v>
      </c>
      <c r="U14" s="13">
        <v>0.90711806319226129</v>
      </c>
      <c r="V14" s="13">
        <v>0.70877706358876735</v>
      </c>
      <c r="W14" s="13">
        <v>1.0227414708181888</v>
      </c>
      <c r="X14" s="13">
        <v>0.96872409877827415</v>
      </c>
      <c r="Y14" s="13">
        <v>0.82881506309164643</v>
      </c>
      <c r="Z14" s="13">
        <v>0.89241230521907855</v>
      </c>
      <c r="AA14" s="13">
        <v>0.87952796899966423</v>
      </c>
      <c r="AB14" s="13">
        <v>0.71723046517123212</v>
      </c>
      <c r="AC14" s="13">
        <v>0.90347344733546664</v>
      </c>
      <c r="AD14" s="13">
        <v>0.93091867098143655</v>
      </c>
      <c r="AE14" s="13">
        <v>0.94968046956332997</v>
      </c>
      <c r="AF14" s="13"/>
      <c r="AG14" s="285">
        <f t="shared" si="16"/>
        <v>7.9761534637101006E-2</v>
      </c>
      <c r="AH14" s="285">
        <f t="shared" si="14"/>
        <v>2.0154068412994164E-2</v>
      </c>
      <c r="AI14" s="638"/>
      <c r="AJ14" s="7">
        <f t="shared" si="4"/>
        <v>1.9323401880107633</v>
      </c>
      <c r="AK14" s="7">
        <f t="shared" si="5"/>
        <v>2.1144455460431915</v>
      </c>
      <c r="AL14" s="7">
        <f t="shared" si="6"/>
        <v>1.6158951267810286</v>
      </c>
      <c r="AM14" s="59">
        <f t="shared" si="7"/>
        <v>1.9914655695964629</v>
      </c>
      <c r="AN14" s="59">
        <f t="shared" si="8"/>
        <v>1.7212273683107249</v>
      </c>
      <c r="AO14" s="59">
        <f t="shared" si="9"/>
        <v>1.5967584341708965</v>
      </c>
      <c r="AP14" s="59">
        <f t="shared" si="15"/>
        <v>1.8343921183169032</v>
      </c>
      <c r="AR14" s="10" t="s">
        <v>16</v>
      </c>
      <c r="AS14" s="13"/>
      <c r="AT14" s="13"/>
      <c r="AU14" s="13"/>
      <c r="AV14" s="13"/>
      <c r="AW14" s="13"/>
      <c r="AX14" s="13"/>
      <c r="AY14" s="13">
        <f t="shared" si="10"/>
        <v>4.0467857340539544</v>
      </c>
      <c r="AZ14" s="13">
        <f t="shared" si="10"/>
        <v>3.6073606963774925</v>
      </c>
      <c r="BA14" s="13">
        <f t="shared" si="10"/>
        <v>3.3179858024816213</v>
      </c>
      <c r="BB14" s="13"/>
      <c r="BC14" s="219"/>
      <c r="BD14" s="212"/>
      <c r="BE14" s="208"/>
      <c r="BF14" s="196"/>
      <c r="BG14" s="51"/>
      <c r="BH14" s="51"/>
      <c r="BI14" s="51"/>
      <c r="BJ14" s="51"/>
      <c r="BK14" s="51"/>
      <c r="BL14" s="51"/>
      <c r="BM14" s="51"/>
      <c r="BN14" s="51"/>
      <c r="BO14" s="51"/>
      <c r="BP14" s="51"/>
      <c r="BQ14" s="51"/>
      <c r="BR14" s="51"/>
      <c r="BS14" s="51"/>
      <c r="BT14" s="51"/>
      <c r="BU14" s="51"/>
      <c r="BV14" s="51"/>
      <c r="BW14" s="15"/>
      <c r="BX14" s="15"/>
      <c r="BY14" s="15"/>
      <c r="BZ14" s="15"/>
      <c r="CA14" s="15"/>
      <c r="CB14" s="15"/>
      <c r="CC14" s="15"/>
    </row>
    <row r="15" spans="1:81" x14ac:dyDescent="0.45">
      <c r="A15" s="15"/>
      <c r="B15" s="10" t="s">
        <v>17</v>
      </c>
      <c r="C15" s="13"/>
      <c r="D15" s="13"/>
      <c r="E15" s="13"/>
      <c r="F15" s="13"/>
      <c r="G15" s="13"/>
      <c r="H15" s="13"/>
      <c r="I15" s="13">
        <v>187.4376351734617</v>
      </c>
      <c r="J15" s="13">
        <v>162.41693582805777</v>
      </c>
      <c r="K15" s="13">
        <v>160</v>
      </c>
      <c r="L15" s="13">
        <v>165</v>
      </c>
      <c r="M15" s="13">
        <v>161.69999999999999</v>
      </c>
      <c r="N15" s="208">
        <f t="shared" si="13"/>
        <v>3.125E-2</v>
      </c>
      <c r="O15" s="208">
        <f t="shared" si="13"/>
        <v>-2.0000000000000018E-2</v>
      </c>
      <c r="P15" s="198"/>
      <c r="Q15" s="13">
        <v>46.859408793365425</v>
      </c>
      <c r="R15" s="13">
        <v>46.859408793365425</v>
      </c>
      <c r="S15" s="13">
        <v>46.859408793365425</v>
      </c>
      <c r="T15" s="13">
        <v>46.859408793365425</v>
      </c>
      <c r="U15" s="13">
        <v>42.2</v>
      </c>
      <c r="V15" s="13">
        <v>35.870000000000005</v>
      </c>
      <c r="W15" s="13">
        <v>42.173467914028883</v>
      </c>
      <c r="X15" s="13">
        <v>42.173467914028883</v>
      </c>
      <c r="Y15" s="13">
        <v>40</v>
      </c>
      <c r="Z15" s="13">
        <v>40</v>
      </c>
      <c r="AA15" s="13">
        <v>40</v>
      </c>
      <c r="AB15" s="13">
        <v>40</v>
      </c>
      <c r="AC15" s="13">
        <v>42</v>
      </c>
      <c r="AD15" s="13">
        <v>42.800000000000004</v>
      </c>
      <c r="AE15" s="13">
        <v>40</v>
      </c>
      <c r="AF15" s="13"/>
      <c r="AG15" s="285">
        <f t="shared" si="16"/>
        <v>0</v>
      </c>
      <c r="AH15" s="285">
        <f t="shared" si="14"/>
        <v>-6.542056074766367E-2</v>
      </c>
      <c r="AI15" s="638"/>
      <c r="AJ15" s="7">
        <f t="shared" si="4"/>
        <v>93.71881758673085</v>
      </c>
      <c r="AK15" s="7">
        <f t="shared" si="5"/>
        <v>93.71881758673085</v>
      </c>
      <c r="AL15" s="7">
        <f t="shared" si="6"/>
        <v>78.070000000000007</v>
      </c>
      <c r="AM15" s="59">
        <f t="shared" si="7"/>
        <v>84.346935828057767</v>
      </c>
      <c r="AN15" s="59">
        <f t="shared" si="8"/>
        <v>80</v>
      </c>
      <c r="AO15" s="59">
        <f t="shared" si="9"/>
        <v>80</v>
      </c>
      <c r="AP15" s="59">
        <f t="shared" si="15"/>
        <v>84.800000000000011</v>
      </c>
      <c r="AR15" s="10" t="s">
        <v>17</v>
      </c>
      <c r="AS15" s="13"/>
      <c r="AT15" s="13"/>
      <c r="AU15" s="13"/>
      <c r="AV15" s="13"/>
      <c r="AW15" s="13"/>
      <c r="AX15" s="13"/>
      <c r="AY15" s="13">
        <f t="shared" si="10"/>
        <v>187.4376351734617</v>
      </c>
      <c r="AZ15" s="13">
        <f t="shared" si="10"/>
        <v>162.41693582805777</v>
      </c>
      <c r="BA15" s="13">
        <f t="shared" si="10"/>
        <v>160</v>
      </c>
      <c r="BB15" s="13"/>
      <c r="BC15" s="13"/>
      <c r="BD15" s="212"/>
      <c r="BE15" s="208"/>
      <c r="BF15" s="27"/>
      <c r="BG15" s="51"/>
      <c r="BH15" s="51"/>
      <c r="BI15" s="51"/>
      <c r="BJ15" s="51"/>
      <c r="BK15" s="51"/>
      <c r="BL15" s="51"/>
      <c r="BM15" s="51"/>
      <c r="BN15" s="51"/>
      <c r="BO15" s="51"/>
      <c r="BP15" s="51"/>
      <c r="BQ15" s="51"/>
      <c r="BR15" s="51"/>
      <c r="BS15" s="51"/>
      <c r="BT15" s="51"/>
      <c r="BU15" s="51"/>
      <c r="BV15" s="51"/>
      <c r="BW15" s="15"/>
      <c r="BX15" s="15"/>
      <c r="BY15" s="15"/>
      <c r="BZ15" s="15"/>
      <c r="CA15" s="15"/>
      <c r="CB15" s="15"/>
      <c r="CC15" s="15"/>
    </row>
    <row r="16" spans="1:81" x14ac:dyDescent="0.45">
      <c r="A16" s="15"/>
      <c r="B16" s="10" t="s">
        <v>18</v>
      </c>
      <c r="C16" s="13"/>
      <c r="D16" s="13"/>
      <c r="E16" s="13"/>
      <c r="F16" s="13"/>
      <c r="G16" s="13"/>
      <c r="H16" s="13"/>
      <c r="I16" s="13">
        <v>276.49621425241537</v>
      </c>
      <c r="J16" s="13">
        <v>247.87885607729038</v>
      </c>
      <c r="K16" s="13">
        <v>250.20591830501394</v>
      </c>
      <c r="L16" s="13">
        <v>195.16061627791089</v>
      </c>
      <c r="M16" s="13">
        <v>208.82185941736466</v>
      </c>
      <c r="N16" s="208">
        <f t="shared" si="13"/>
        <v>-0.21999999999999997</v>
      </c>
      <c r="O16" s="208">
        <f t="shared" si="13"/>
        <v>7.0000000000000062E-2</v>
      </c>
      <c r="P16" s="198"/>
      <c r="Q16" s="13">
        <v>70.50653463436592</v>
      </c>
      <c r="R16" s="13">
        <v>69.124053563103843</v>
      </c>
      <c r="S16" s="13">
        <v>66.359091420579688</v>
      </c>
      <c r="T16" s="13">
        <v>70.50653463436592</v>
      </c>
      <c r="U16" s="13">
        <v>24.677287122028069</v>
      </c>
      <c r="V16" s="13">
        <v>58.755445528638262</v>
      </c>
      <c r="W16" s="13">
        <v>76.312955133666634</v>
      </c>
      <c r="X16" s="13">
        <v>88.133168292957407</v>
      </c>
      <c r="Y16" s="13">
        <v>75</v>
      </c>
      <c r="Z16" s="13">
        <v>54.642564341633587</v>
      </c>
      <c r="AA16" s="13">
        <v>61.199672062629624</v>
      </c>
      <c r="AB16" s="13">
        <v>59.363681900750734</v>
      </c>
      <c r="AC16" s="13">
        <v>53.427313710675662</v>
      </c>
      <c r="AD16" s="13">
        <v>46.446179690388547</v>
      </c>
      <c r="AE16" s="13">
        <v>46.511750767598514</v>
      </c>
      <c r="AF16" s="13"/>
      <c r="AG16" s="285">
        <f t="shared" si="16"/>
        <v>-0.24</v>
      </c>
      <c r="AH16" s="285">
        <f t="shared" si="14"/>
        <v>1.4117647058824456E-3</v>
      </c>
      <c r="AI16" s="638"/>
      <c r="AJ16" s="7">
        <f t="shared" si="4"/>
        <v>139.63058819746976</v>
      </c>
      <c r="AK16" s="7">
        <f t="shared" si="5"/>
        <v>136.86562605494561</v>
      </c>
      <c r="AL16" s="7">
        <f t="shared" si="6"/>
        <v>83.432732650666338</v>
      </c>
      <c r="AM16" s="59">
        <f t="shared" si="7"/>
        <v>164.44612342662404</v>
      </c>
      <c r="AN16" s="59">
        <f t="shared" si="8"/>
        <v>129.6425643416336</v>
      </c>
      <c r="AO16" s="59">
        <f t="shared" si="9"/>
        <v>120.56335396338037</v>
      </c>
      <c r="AP16" s="59">
        <f t="shared" si="15"/>
        <v>99.873493401064209</v>
      </c>
      <c r="AR16" s="10" t="s">
        <v>18</v>
      </c>
      <c r="AS16" s="13"/>
      <c r="AT16" s="13"/>
      <c r="AU16" s="13"/>
      <c r="AV16" s="13"/>
      <c r="AW16" s="13"/>
      <c r="AX16" s="13"/>
      <c r="AY16" s="13">
        <f t="shared" si="10"/>
        <v>276.49621425241537</v>
      </c>
      <c r="AZ16" s="13">
        <f t="shared" si="10"/>
        <v>247.87885607729038</v>
      </c>
      <c r="BA16" s="13">
        <f t="shared" si="10"/>
        <v>250.20591830501394</v>
      </c>
      <c r="BB16" s="13"/>
      <c r="BC16" s="13"/>
      <c r="BD16" s="212"/>
      <c r="BE16" s="208"/>
      <c r="BF16" s="27"/>
      <c r="BG16" s="51"/>
      <c r="BH16" s="51"/>
      <c r="BI16" s="51"/>
      <c r="BJ16" s="51"/>
      <c r="BK16" s="51"/>
      <c r="BL16" s="51"/>
      <c r="BM16" s="51"/>
      <c r="BN16" s="51"/>
      <c r="BO16" s="51"/>
      <c r="BP16" s="51"/>
      <c r="BQ16" s="51"/>
      <c r="BR16" s="51"/>
      <c r="BS16" s="51"/>
      <c r="BT16" s="51"/>
      <c r="BU16" s="51"/>
      <c r="BV16" s="51"/>
      <c r="BW16" s="15"/>
      <c r="BX16" s="15"/>
      <c r="BY16" s="15"/>
      <c r="BZ16" s="15"/>
      <c r="CA16" s="15"/>
      <c r="CB16" s="15"/>
      <c r="CC16" s="15"/>
    </row>
    <row r="17" spans="1:81" x14ac:dyDescent="0.45">
      <c r="A17" s="15"/>
      <c r="B17" s="52" t="s">
        <v>19</v>
      </c>
      <c r="C17" s="54"/>
      <c r="D17" s="54"/>
      <c r="E17" s="54"/>
      <c r="F17" s="54"/>
      <c r="G17" s="54"/>
      <c r="H17" s="54"/>
      <c r="I17" s="54">
        <v>5.3</v>
      </c>
      <c r="J17" s="54">
        <v>5.0999999999999996</v>
      </c>
      <c r="K17" s="54">
        <v>5.4</v>
      </c>
      <c r="L17" s="54">
        <v>5.65</v>
      </c>
      <c r="M17" s="54">
        <v>5</v>
      </c>
      <c r="N17" s="217">
        <f t="shared" si="13"/>
        <v>4.629629629629628E-2</v>
      </c>
      <c r="O17" s="217">
        <f t="shared" si="13"/>
        <v>-0.11504424778761069</v>
      </c>
      <c r="P17" s="198"/>
      <c r="Q17" s="54">
        <v>1.325</v>
      </c>
      <c r="R17" s="54">
        <v>1.325</v>
      </c>
      <c r="S17" s="54">
        <v>1.325</v>
      </c>
      <c r="T17" s="54">
        <v>1.325</v>
      </c>
      <c r="U17" s="54">
        <v>1.2749999999999999</v>
      </c>
      <c r="V17" s="54">
        <v>1.02</v>
      </c>
      <c r="W17" s="54">
        <v>1.02</v>
      </c>
      <c r="X17" s="54">
        <v>1.7849999999999997</v>
      </c>
      <c r="Y17" s="54">
        <v>1.35</v>
      </c>
      <c r="Z17" s="54">
        <v>1.35</v>
      </c>
      <c r="AA17" s="54">
        <v>1.35</v>
      </c>
      <c r="AB17" s="54">
        <v>1.35</v>
      </c>
      <c r="AC17" s="54">
        <v>1.4125000000000001</v>
      </c>
      <c r="AD17" s="54">
        <v>1.4125000000000001</v>
      </c>
      <c r="AE17" s="54">
        <v>1.4125000000000001</v>
      </c>
      <c r="AF17" s="13"/>
      <c r="AG17" s="624">
        <f t="shared" si="16"/>
        <v>4.629629629629628E-2</v>
      </c>
      <c r="AH17" s="624">
        <f t="shared" si="14"/>
        <v>0</v>
      </c>
      <c r="AI17" s="638"/>
      <c r="AJ17" s="54">
        <f t="shared" si="4"/>
        <v>2.65</v>
      </c>
      <c r="AK17" s="54">
        <f t="shared" si="5"/>
        <v>2.65</v>
      </c>
      <c r="AL17" s="54">
        <f t="shared" si="6"/>
        <v>2.2949999999999999</v>
      </c>
      <c r="AM17" s="516">
        <f t="shared" si="7"/>
        <v>2.8049999999999997</v>
      </c>
      <c r="AN17" s="620">
        <f t="shared" si="8"/>
        <v>2.7</v>
      </c>
      <c r="AO17" s="620">
        <f t="shared" si="9"/>
        <v>2.7</v>
      </c>
      <c r="AP17" s="620">
        <f t="shared" si="15"/>
        <v>2.8250000000000002</v>
      </c>
      <c r="AR17" s="52" t="s">
        <v>19</v>
      </c>
      <c r="AS17" s="54"/>
      <c r="AT17" s="54"/>
      <c r="AU17" s="54"/>
      <c r="AV17" s="54"/>
      <c r="AW17" s="54"/>
      <c r="AX17" s="54"/>
      <c r="AY17" s="54">
        <f t="shared" si="10"/>
        <v>5.3</v>
      </c>
      <c r="AZ17" s="54">
        <f t="shared" si="10"/>
        <v>5.0999999999999996</v>
      </c>
      <c r="BA17" s="54">
        <f t="shared" si="10"/>
        <v>5.4</v>
      </c>
      <c r="BB17" s="54"/>
      <c r="BC17" s="54"/>
      <c r="BD17" s="216"/>
      <c r="BE17" s="217"/>
      <c r="BF17" s="27"/>
      <c r="BG17" s="53"/>
      <c r="BH17" s="53"/>
      <c r="BI17" s="53"/>
      <c r="BJ17" s="53"/>
      <c r="BK17" s="53"/>
      <c r="BL17" s="53"/>
      <c r="BM17" s="53"/>
      <c r="BN17" s="53"/>
      <c r="BO17" s="53"/>
      <c r="BP17" s="53"/>
      <c r="BQ17" s="53"/>
      <c r="BR17" s="53"/>
      <c r="BS17" s="53"/>
      <c r="BT17" s="53"/>
      <c r="BU17" s="53"/>
      <c r="BV17" s="53"/>
      <c r="BW17" s="53"/>
      <c r="BX17" s="53"/>
      <c r="BY17" s="53"/>
      <c r="BZ17" s="53"/>
      <c r="CA17" s="53"/>
      <c r="CB17" s="53"/>
      <c r="CC17" s="53"/>
    </row>
    <row r="18" spans="1:81" x14ac:dyDescent="0.45">
      <c r="A18" s="15"/>
      <c r="B18" s="20" t="s">
        <v>106</v>
      </c>
      <c r="C18" s="520">
        <v>25</v>
      </c>
      <c r="D18" s="520">
        <v>25</v>
      </c>
      <c r="E18" s="520">
        <v>20</v>
      </c>
      <c r="F18" s="520">
        <v>25</v>
      </c>
      <c r="G18" s="520">
        <v>30</v>
      </c>
      <c r="H18" s="520">
        <v>30</v>
      </c>
      <c r="I18" s="50">
        <f>SUM(I19:I23)</f>
        <v>68.990795378637287</v>
      </c>
      <c r="J18" s="50">
        <f t="shared" ref="J18:M18" si="23">SUM(J19:J23)</f>
        <v>66.060845915450145</v>
      </c>
      <c r="K18" s="50">
        <f t="shared" si="23"/>
        <v>66.666317231283841</v>
      </c>
      <c r="L18" s="50">
        <f t="shared" si="23"/>
        <v>68.358324618682147</v>
      </c>
      <c r="M18" s="50">
        <f t="shared" si="23"/>
        <v>67.871914114436777</v>
      </c>
      <c r="N18" s="492">
        <f t="shared" si="13"/>
        <v>2.5380243842302974E-2</v>
      </c>
      <c r="O18" s="210">
        <f t="shared" si="13"/>
        <v>-7.1156001402707947E-3</v>
      </c>
      <c r="P18" s="198"/>
      <c r="Q18" s="50">
        <f>SUM(Q19:Q23)</f>
        <v>17.937606798445696</v>
      </c>
      <c r="R18" s="50">
        <f t="shared" ref="R18:AE18" si="24">SUM(R19:R23)</f>
        <v>16.557790890872948</v>
      </c>
      <c r="S18" s="50">
        <f t="shared" si="24"/>
        <v>16.385313902426354</v>
      </c>
      <c r="T18" s="50">
        <f t="shared" si="24"/>
        <v>18.110083786892289</v>
      </c>
      <c r="U18" s="50">
        <f t="shared" si="24"/>
        <v>16.479488045274731</v>
      </c>
      <c r="V18" s="50">
        <f t="shared" si="24"/>
        <v>15.373961322113898</v>
      </c>
      <c r="W18" s="50">
        <f t="shared" si="24"/>
        <v>17.033194864445417</v>
      </c>
      <c r="X18" s="50">
        <f t="shared" si="24"/>
        <v>25.68146767608517</v>
      </c>
      <c r="Y18" s="50">
        <f t="shared" si="24"/>
        <v>16.098671377038862</v>
      </c>
      <c r="Z18" s="50">
        <f t="shared" si="24"/>
        <v>16.492724302749252</v>
      </c>
      <c r="AA18" s="50">
        <f t="shared" si="24"/>
        <v>16.976158273212008</v>
      </c>
      <c r="AB18" s="50">
        <f t="shared" si="24"/>
        <v>17.098763278283712</v>
      </c>
      <c r="AC18" s="50">
        <f t="shared" si="24"/>
        <v>17.132081154670534</v>
      </c>
      <c r="AD18" s="50">
        <f t="shared" si="24"/>
        <v>16.906705778860243</v>
      </c>
      <c r="AE18" s="50">
        <f t="shared" si="24"/>
        <v>17.123706530480828</v>
      </c>
      <c r="AF18" s="50"/>
      <c r="AG18" s="284">
        <f t="shared" si="16"/>
        <v>8.6914986826935881E-3</v>
      </c>
      <c r="AH18" s="284">
        <f t="shared" si="14"/>
        <v>1.2835188265470254E-2</v>
      </c>
      <c r="AI18" s="638"/>
      <c r="AJ18" s="50">
        <f t="shared" si="4"/>
        <v>34.495397689318644</v>
      </c>
      <c r="AK18" s="50">
        <f t="shared" si="5"/>
        <v>34.495397689318644</v>
      </c>
      <c r="AL18" s="50">
        <f t="shared" si="6"/>
        <v>31.853449367388627</v>
      </c>
      <c r="AM18" s="50">
        <f t="shared" si="7"/>
        <v>42.714662540530583</v>
      </c>
      <c r="AN18" s="50">
        <f t="shared" si="8"/>
        <v>32.591395679788114</v>
      </c>
      <c r="AO18" s="50">
        <f t="shared" si="9"/>
        <v>34.07492155149572</v>
      </c>
      <c r="AP18" s="50">
        <f t="shared" si="15"/>
        <v>34.038786933530773</v>
      </c>
      <c r="AR18" s="20" t="s">
        <v>6</v>
      </c>
      <c r="AS18" s="50">
        <f t="shared" ref="AS18:AX18" si="25">C18</f>
        <v>25</v>
      </c>
      <c r="AT18" s="50">
        <f t="shared" si="25"/>
        <v>25</v>
      </c>
      <c r="AU18" s="50">
        <f t="shared" si="25"/>
        <v>20</v>
      </c>
      <c r="AV18" s="50">
        <f t="shared" si="25"/>
        <v>25</v>
      </c>
      <c r="AW18" s="50">
        <f t="shared" si="25"/>
        <v>30</v>
      </c>
      <c r="AX18" s="50">
        <f t="shared" si="25"/>
        <v>30</v>
      </c>
      <c r="AY18" s="50">
        <f t="shared" si="10"/>
        <v>68.990795378637287</v>
      </c>
      <c r="AZ18" s="50">
        <f t="shared" si="10"/>
        <v>66.060845915450145</v>
      </c>
      <c r="BA18" s="50">
        <f t="shared" si="10"/>
        <v>66.666317231283841</v>
      </c>
      <c r="BB18" s="50">
        <f t="shared" si="10"/>
        <v>68.358324618682147</v>
      </c>
      <c r="BC18" s="50">
        <f>M18</f>
        <v>67.871914114436777</v>
      </c>
      <c r="BD18" s="210">
        <f>N18</f>
        <v>2.5380243842302974E-2</v>
      </c>
      <c r="BE18" s="210">
        <f>O18</f>
        <v>-7.1156001402707947E-3</v>
      </c>
      <c r="BF18" s="198"/>
      <c r="BG18" s="50">
        <f t="shared" ref="BG18:BU18" si="26">Q18</f>
        <v>17.937606798445696</v>
      </c>
      <c r="BH18" s="50">
        <f t="shared" si="26"/>
        <v>16.557790890872948</v>
      </c>
      <c r="BI18" s="50">
        <f t="shared" si="26"/>
        <v>16.385313902426354</v>
      </c>
      <c r="BJ18" s="50">
        <f t="shared" si="26"/>
        <v>18.110083786892289</v>
      </c>
      <c r="BK18" s="50">
        <f t="shared" si="26"/>
        <v>16.479488045274731</v>
      </c>
      <c r="BL18" s="50">
        <f t="shared" si="26"/>
        <v>15.373961322113898</v>
      </c>
      <c r="BM18" s="50">
        <f t="shared" si="26"/>
        <v>17.033194864445417</v>
      </c>
      <c r="BN18" s="50">
        <f t="shared" si="26"/>
        <v>25.68146767608517</v>
      </c>
      <c r="BO18" s="50">
        <f t="shared" si="26"/>
        <v>16.098671377038862</v>
      </c>
      <c r="BP18" s="50">
        <f t="shared" si="26"/>
        <v>16.492724302749252</v>
      </c>
      <c r="BQ18" s="50">
        <f t="shared" si="26"/>
        <v>16.976158273212008</v>
      </c>
      <c r="BR18" s="50">
        <f t="shared" si="26"/>
        <v>17.098763278283712</v>
      </c>
      <c r="BS18" s="50">
        <f t="shared" si="26"/>
        <v>17.132081154670534</v>
      </c>
      <c r="BT18" s="50">
        <f t="shared" si="26"/>
        <v>16.906705778860243</v>
      </c>
      <c r="BU18" s="50">
        <f t="shared" si="26"/>
        <v>17.123706530480828</v>
      </c>
      <c r="BV18" s="50"/>
      <c r="BW18" s="50">
        <f t="shared" ref="BW18:CC18" si="27">AJ18</f>
        <v>34.495397689318644</v>
      </c>
      <c r="BX18" s="50">
        <f t="shared" si="27"/>
        <v>34.495397689318644</v>
      </c>
      <c r="BY18" s="50">
        <f t="shared" si="27"/>
        <v>31.853449367388627</v>
      </c>
      <c r="BZ18" s="50">
        <f t="shared" si="27"/>
        <v>42.714662540530583</v>
      </c>
      <c r="CA18" s="50">
        <f t="shared" si="27"/>
        <v>32.591395679788114</v>
      </c>
      <c r="CB18" s="50">
        <f t="shared" si="27"/>
        <v>34.07492155149572</v>
      </c>
      <c r="CC18" s="50">
        <f t="shared" si="27"/>
        <v>34.038786933530773</v>
      </c>
    </row>
    <row r="19" spans="1:81" x14ac:dyDescent="0.45">
      <c r="A19" s="15"/>
      <c r="B19" s="10" t="s">
        <v>15</v>
      </c>
      <c r="C19" s="13"/>
      <c r="D19" s="13"/>
      <c r="E19" s="13"/>
      <c r="F19" s="13"/>
      <c r="G19" s="13"/>
      <c r="H19" s="13"/>
      <c r="I19" s="13">
        <v>14.904</v>
      </c>
      <c r="J19" s="13">
        <v>12.419999999999998</v>
      </c>
      <c r="K19" s="13">
        <v>12</v>
      </c>
      <c r="L19" s="13">
        <v>12.84</v>
      </c>
      <c r="M19" s="13">
        <v>12.364560620577478</v>
      </c>
      <c r="N19" s="208">
        <f t="shared" si="13"/>
        <v>7.0000000000000062E-2</v>
      </c>
      <c r="O19" s="208">
        <f t="shared" si="13"/>
        <v>-3.7027989051598209E-2</v>
      </c>
      <c r="P19" s="198"/>
      <c r="Q19" s="13">
        <v>3.8750400000000003</v>
      </c>
      <c r="R19" s="13">
        <v>3.5769599999999997</v>
      </c>
      <c r="S19" s="13">
        <v>3.5396999999999998</v>
      </c>
      <c r="T19" s="13">
        <v>3.9123000000000001</v>
      </c>
      <c r="U19" s="13">
        <v>3.0014999999999996</v>
      </c>
      <c r="V19" s="13">
        <v>2.5874999999999999</v>
      </c>
      <c r="W19" s="13">
        <v>3.3533999999999997</v>
      </c>
      <c r="X19" s="13">
        <v>3.4775999999999989</v>
      </c>
      <c r="Y19" s="13">
        <v>2.8499999999999996</v>
      </c>
      <c r="Z19" s="13">
        <v>2.8499999999999996</v>
      </c>
      <c r="AA19" s="13">
        <v>3.1500000000000004</v>
      </c>
      <c r="AB19" s="13">
        <v>3.1500000000000004</v>
      </c>
      <c r="AC19" s="13">
        <v>3.21</v>
      </c>
      <c r="AD19" s="13">
        <v>3.21</v>
      </c>
      <c r="AE19" s="13">
        <v>3.21</v>
      </c>
      <c r="AF19" s="13"/>
      <c r="AG19" s="285">
        <f t="shared" si="16"/>
        <v>1.904761904761898E-2</v>
      </c>
      <c r="AH19" s="285">
        <f t="shared" si="14"/>
        <v>0</v>
      </c>
      <c r="AI19" s="638"/>
      <c r="AJ19" s="13">
        <f t="shared" si="4"/>
        <v>7.452</v>
      </c>
      <c r="AK19" s="13">
        <f t="shared" si="5"/>
        <v>7.452</v>
      </c>
      <c r="AL19" s="13">
        <f t="shared" si="6"/>
        <v>5.5889999999999995</v>
      </c>
      <c r="AM19" s="59">
        <f t="shared" si="7"/>
        <v>6.8309999999999986</v>
      </c>
      <c r="AN19" s="59">
        <f t="shared" si="8"/>
        <v>5.6999999999999993</v>
      </c>
      <c r="AO19" s="59">
        <f t="shared" si="9"/>
        <v>6.3000000000000007</v>
      </c>
      <c r="AP19" s="59">
        <f t="shared" si="15"/>
        <v>6.42</v>
      </c>
      <c r="AQ19" s="15"/>
      <c r="AR19" s="10" t="s">
        <v>15</v>
      </c>
      <c r="AS19" s="13"/>
      <c r="AT19" s="13"/>
      <c r="AU19" s="13"/>
      <c r="AV19" s="13"/>
      <c r="AW19" s="13"/>
      <c r="AX19" s="13"/>
      <c r="AY19" s="13">
        <f t="shared" si="10"/>
        <v>14.904</v>
      </c>
      <c r="AZ19" s="13">
        <f t="shared" si="10"/>
        <v>12.419999999999998</v>
      </c>
      <c r="BA19" s="13">
        <f t="shared" si="10"/>
        <v>12</v>
      </c>
      <c r="BB19" s="13"/>
      <c r="BC19" s="13"/>
      <c r="BD19" s="212"/>
      <c r="BE19" s="208"/>
      <c r="BF19" s="196"/>
      <c r="BG19" s="51"/>
      <c r="BH19" s="51"/>
      <c r="BI19" s="51"/>
      <c r="BJ19" s="51"/>
      <c r="BK19" s="51"/>
      <c r="BL19" s="51"/>
      <c r="BM19" s="51"/>
      <c r="BN19" s="51"/>
      <c r="BO19" s="51"/>
      <c r="BP19" s="51"/>
      <c r="BQ19" s="51"/>
      <c r="BR19" s="51"/>
      <c r="BS19" s="51"/>
      <c r="BT19" s="51"/>
      <c r="BU19" s="51"/>
      <c r="BV19" s="51"/>
      <c r="BW19" s="15"/>
      <c r="BX19" s="15"/>
      <c r="BY19" s="15"/>
      <c r="BZ19" s="15"/>
      <c r="CA19" s="15"/>
      <c r="CB19" s="15"/>
    </row>
    <row r="20" spans="1:81" x14ac:dyDescent="0.45">
      <c r="A20" s="15"/>
      <c r="B20" s="10" t="s">
        <v>16</v>
      </c>
      <c r="C20" s="13"/>
      <c r="D20" s="13"/>
      <c r="E20" s="13"/>
      <c r="F20" s="13"/>
      <c r="G20" s="13"/>
      <c r="H20" s="13"/>
      <c r="I20" s="13">
        <v>10.857916825547278</v>
      </c>
      <c r="J20" s="13">
        <v>10.315020984269914</v>
      </c>
      <c r="K20" s="13">
        <v>10.857916825547278</v>
      </c>
      <c r="L20" s="13">
        <v>11.075075162058225</v>
      </c>
      <c r="M20" s="13">
        <v>11.097934142508073</v>
      </c>
      <c r="N20" s="208">
        <f t="shared" si="13"/>
        <v>2.0000000000000018E-2</v>
      </c>
      <c r="O20" s="208">
        <f t="shared" si="13"/>
        <v>2.0640022857958407E-3</v>
      </c>
      <c r="P20" s="198"/>
      <c r="Q20" s="13">
        <v>2.8230583746422924</v>
      </c>
      <c r="R20" s="13">
        <v>2.6059000381313466</v>
      </c>
      <c r="S20" s="13">
        <v>2.5787552460674785</v>
      </c>
      <c r="T20" s="13">
        <v>2.8502031667061605</v>
      </c>
      <c r="U20" s="13">
        <v>2.7076930083708528</v>
      </c>
      <c r="V20" s="13">
        <v>2.1919419591573566</v>
      </c>
      <c r="W20" s="13">
        <v>2.7076930083708524</v>
      </c>
      <c r="X20" s="13">
        <v>2.7076930083708524</v>
      </c>
      <c r="Y20" s="13">
        <v>2.4430312857481375</v>
      </c>
      <c r="Z20" s="13">
        <v>2.7144792063868195</v>
      </c>
      <c r="AA20" s="13">
        <v>2.8502031667061605</v>
      </c>
      <c r="AB20" s="13">
        <v>2.8502031667061605</v>
      </c>
      <c r="AC20" s="13">
        <v>2.7687687905145562</v>
      </c>
      <c r="AD20" s="13">
        <v>2.7133934147042651</v>
      </c>
      <c r="AE20" s="13">
        <v>2.8241441663248472</v>
      </c>
      <c r="AF20" s="13"/>
      <c r="AG20" s="285">
        <f t="shared" si="16"/>
        <v>-9.1428571428571193E-3</v>
      </c>
      <c r="AH20" s="285">
        <f t="shared" si="14"/>
        <v>4.081632653061229E-2</v>
      </c>
      <c r="AI20" s="638"/>
      <c r="AJ20" s="13">
        <f t="shared" si="4"/>
        <v>5.428958412773639</v>
      </c>
      <c r="AK20" s="13">
        <f t="shared" si="5"/>
        <v>5.428958412773639</v>
      </c>
      <c r="AL20" s="13">
        <f t="shared" si="6"/>
        <v>4.8996349675282094</v>
      </c>
      <c r="AM20" s="59">
        <f t="shared" si="7"/>
        <v>5.4153860167417047</v>
      </c>
      <c r="AN20" s="59">
        <f t="shared" si="8"/>
        <v>5.157510492134957</v>
      </c>
      <c r="AO20" s="59">
        <f t="shared" si="9"/>
        <v>5.7004063334123209</v>
      </c>
      <c r="AP20" s="59">
        <f t="shared" si="15"/>
        <v>5.4821622052188212</v>
      </c>
      <c r="AQ20" s="15"/>
      <c r="AR20" s="10" t="s">
        <v>16</v>
      </c>
      <c r="AS20" s="13"/>
      <c r="AT20" s="13"/>
      <c r="AU20" s="13"/>
      <c r="AV20" s="13"/>
      <c r="AW20" s="13"/>
      <c r="AX20" s="13"/>
      <c r="AY20" s="13">
        <f t="shared" si="10"/>
        <v>10.857916825547278</v>
      </c>
      <c r="AZ20" s="13">
        <f t="shared" si="10"/>
        <v>10.315020984269914</v>
      </c>
      <c r="BA20" s="13">
        <f t="shared" si="10"/>
        <v>10.857916825547278</v>
      </c>
      <c r="BB20" s="13"/>
      <c r="BC20" s="13"/>
      <c r="BD20" s="212"/>
      <c r="BE20" s="208"/>
      <c r="BF20" s="220"/>
      <c r="BG20" s="51"/>
      <c r="BH20" s="51"/>
      <c r="BI20" s="51"/>
      <c r="BJ20" s="51"/>
      <c r="BK20" s="51"/>
      <c r="BL20" s="51"/>
      <c r="BM20" s="51"/>
      <c r="BN20" s="51"/>
      <c r="BO20" s="51"/>
      <c r="BP20" s="51"/>
      <c r="BQ20" s="51"/>
      <c r="BR20" s="51"/>
      <c r="BS20" s="51"/>
      <c r="BT20" s="51"/>
      <c r="BU20" s="51"/>
      <c r="BV20" s="51"/>
      <c r="BW20" s="15"/>
      <c r="BX20" s="15"/>
      <c r="BY20" s="15"/>
      <c r="BZ20" s="15"/>
      <c r="CA20" s="15"/>
      <c r="CB20" s="15"/>
    </row>
    <row r="21" spans="1:81" x14ac:dyDescent="0.45">
      <c r="A21" s="15"/>
      <c r="B21" s="10" t="s">
        <v>17</v>
      </c>
      <c r="C21" s="13"/>
      <c r="D21" s="13"/>
      <c r="E21" s="13"/>
      <c r="F21" s="13"/>
      <c r="G21" s="13"/>
      <c r="H21" s="13"/>
      <c r="I21" s="13">
        <v>34</v>
      </c>
      <c r="J21" s="13">
        <v>34</v>
      </c>
      <c r="K21" s="13">
        <v>34</v>
      </c>
      <c r="L21" s="13">
        <v>34</v>
      </c>
      <c r="M21" s="13">
        <v>33.659999999999997</v>
      </c>
      <c r="N21" s="208">
        <f t="shared" si="13"/>
        <v>0</v>
      </c>
      <c r="O21" s="208">
        <f t="shared" si="13"/>
        <v>-1.000000000000012E-2</v>
      </c>
      <c r="P21" s="198"/>
      <c r="Q21" s="13">
        <v>8.84</v>
      </c>
      <c r="R21" s="13">
        <v>8.16</v>
      </c>
      <c r="S21" s="13">
        <v>8.0749999999999993</v>
      </c>
      <c r="T21" s="13">
        <v>8.9250000000000007</v>
      </c>
      <c r="U21" s="13">
        <v>8.5</v>
      </c>
      <c r="V21" s="13">
        <v>8.5</v>
      </c>
      <c r="W21" s="13">
        <v>8.5</v>
      </c>
      <c r="X21" s="13">
        <v>17</v>
      </c>
      <c r="Y21" s="13">
        <v>8.5</v>
      </c>
      <c r="Z21" s="13">
        <v>8.5</v>
      </c>
      <c r="AA21" s="13">
        <v>8.5</v>
      </c>
      <c r="AB21" s="13">
        <v>8.5</v>
      </c>
      <c r="AC21" s="13">
        <v>8.5</v>
      </c>
      <c r="AD21" s="13">
        <v>8.5</v>
      </c>
      <c r="AE21" s="13">
        <v>8.5</v>
      </c>
      <c r="AF21" s="13"/>
      <c r="AG21" s="285">
        <f t="shared" si="16"/>
        <v>0</v>
      </c>
      <c r="AH21" s="285">
        <f t="shared" si="14"/>
        <v>0</v>
      </c>
      <c r="AI21" s="638"/>
      <c r="AJ21" s="13">
        <f t="shared" si="4"/>
        <v>17</v>
      </c>
      <c r="AK21" s="13">
        <f t="shared" si="5"/>
        <v>17</v>
      </c>
      <c r="AL21" s="13">
        <f t="shared" si="6"/>
        <v>17</v>
      </c>
      <c r="AM21" s="59">
        <f t="shared" si="7"/>
        <v>25.5</v>
      </c>
      <c r="AN21" s="59">
        <f t="shared" si="8"/>
        <v>17</v>
      </c>
      <c r="AO21" s="59">
        <f t="shared" si="9"/>
        <v>17</v>
      </c>
      <c r="AP21" s="59">
        <f t="shared" si="15"/>
        <v>17</v>
      </c>
      <c r="AQ21" s="15"/>
      <c r="AR21" s="10" t="s">
        <v>17</v>
      </c>
      <c r="AS21" s="13"/>
      <c r="AT21" s="13"/>
      <c r="AU21" s="13"/>
      <c r="AV21" s="13"/>
      <c r="AW21" s="13"/>
      <c r="AX21" s="13"/>
      <c r="AY21" s="13">
        <f t="shared" si="10"/>
        <v>34</v>
      </c>
      <c r="AZ21" s="13">
        <f t="shared" si="10"/>
        <v>34</v>
      </c>
      <c r="BA21" s="13">
        <f t="shared" si="10"/>
        <v>34</v>
      </c>
      <c r="BB21" s="13"/>
      <c r="BC21" s="13"/>
      <c r="BD21" s="212"/>
      <c r="BE21" s="208"/>
      <c r="BF21" s="220"/>
      <c r="BG21" s="51"/>
      <c r="BH21" s="51"/>
      <c r="BI21" s="51"/>
      <c r="BJ21" s="51"/>
      <c r="BK21" s="51"/>
      <c r="BL21" s="51"/>
      <c r="BM21" s="51"/>
      <c r="BN21" s="51"/>
      <c r="BO21" s="51"/>
      <c r="BP21" s="51"/>
      <c r="BQ21" s="51"/>
      <c r="BR21" s="51"/>
      <c r="BS21" s="51"/>
      <c r="BT21" s="51"/>
      <c r="BU21" s="51"/>
      <c r="BV21" s="51"/>
      <c r="BW21" s="15"/>
      <c r="BX21" s="15"/>
      <c r="BY21" s="15"/>
      <c r="BZ21" s="15"/>
      <c r="CA21" s="15"/>
      <c r="CB21" s="15"/>
    </row>
    <row r="22" spans="1:81" x14ac:dyDescent="0.45">
      <c r="A22" s="15"/>
      <c r="B22" s="10" t="s">
        <v>18</v>
      </c>
      <c r="C22" s="13"/>
      <c r="D22" s="13"/>
      <c r="E22" s="13"/>
      <c r="F22" s="13"/>
      <c r="G22" s="13"/>
      <c r="H22" s="13"/>
      <c r="I22" s="13">
        <v>7.2</v>
      </c>
      <c r="J22" s="13">
        <v>7.4</v>
      </c>
      <c r="K22" s="13">
        <v>7.9</v>
      </c>
      <c r="L22" s="13">
        <v>8.5</v>
      </c>
      <c r="M22" s="13">
        <v>8.84</v>
      </c>
      <c r="N22" s="208">
        <f t="shared" si="13"/>
        <v>7.5949367088607556E-2</v>
      </c>
      <c r="O22" s="208">
        <f t="shared" si="13"/>
        <v>4.0000000000000036E-2</v>
      </c>
      <c r="P22" s="198"/>
      <c r="Q22" s="13">
        <v>1.8720000000000001</v>
      </c>
      <c r="R22" s="13">
        <v>1.728</v>
      </c>
      <c r="S22" s="13">
        <v>1.71</v>
      </c>
      <c r="T22" s="13">
        <v>1.8899999999999997</v>
      </c>
      <c r="U22" s="13">
        <v>1.7575000000000012</v>
      </c>
      <c r="V22" s="13">
        <v>1.7575000000000001</v>
      </c>
      <c r="W22" s="13">
        <v>1.9425000000000001</v>
      </c>
      <c r="X22" s="13">
        <v>1.9425000000000001</v>
      </c>
      <c r="Y22" s="13">
        <v>1.87625</v>
      </c>
      <c r="Z22" s="13">
        <v>1.9750000000000001</v>
      </c>
      <c r="AA22" s="13">
        <v>1.9750000000000001</v>
      </c>
      <c r="AB22" s="13">
        <v>2.07375</v>
      </c>
      <c r="AC22" s="13">
        <v>2.1675</v>
      </c>
      <c r="AD22" s="13">
        <v>1.9974999999999998</v>
      </c>
      <c r="AE22" s="13">
        <v>2.1037499999999998</v>
      </c>
      <c r="AF22" s="13"/>
      <c r="AG22" s="285">
        <f t="shared" si="16"/>
        <v>6.5189873417721422E-2</v>
      </c>
      <c r="AH22" s="285">
        <f t="shared" si="14"/>
        <v>5.3191489361702038E-2</v>
      </c>
      <c r="AI22" s="638"/>
      <c r="AJ22" s="13">
        <f t="shared" si="4"/>
        <v>3.6</v>
      </c>
      <c r="AK22" s="13">
        <f t="shared" si="5"/>
        <v>3.5999999999999996</v>
      </c>
      <c r="AL22" s="13">
        <f t="shared" si="6"/>
        <v>3.5150000000000015</v>
      </c>
      <c r="AM22" s="59">
        <f t="shared" si="7"/>
        <v>3.8850000000000002</v>
      </c>
      <c r="AN22" s="59">
        <f t="shared" si="8"/>
        <v>3.8512500000000003</v>
      </c>
      <c r="AO22" s="59">
        <f t="shared" si="9"/>
        <v>4.0487500000000001</v>
      </c>
      <c r="AP22" s="59">
        <f t="shared" si="15"/>
        <v>4.165</v>
      </c>
      <c r="AR22" s="10" t="s">
        <v>18</v>
      </c>
      <c r="AS22" s="13"/>
      <c r="AT22" s="13"/>
      <c r="AU22" s="13"/>
      <c r="AV22" s="13"/>
      <c r="AW22" s="13"/>
      <c r="AX22" s="13"/>
      <c r="AY22" s="13">
        <f t="shared" ref="AY22:BA23" si="28">I22</f>
        <v>7.2</v>
      </c>
      <c r="AZ22" s="13">
        <f t="shared" si="28"/>
        <v>7.4</v>
      </c>
      <c r="BA22" s="13">
        <f t="shared" si="28"/>
        <v>7.9</v>
      </c>
      <c r="BB22" s="13"/>
      <c r="BC22" s="13"/>
      <c r="BD22" s="212"/>
      <c r="BE22" s="208"/>
      <c r="BF22" s="27"/>
      <c r="BG22" s="51"/>
      <c r="BH22" s="51"/>
      <c r="BI22" s="51"/>
      <c r="BJ22" s="51"/>
      <c r="BK22" s="51"/>
      <c r="BL22" s="51"/>
      <c r="BM22" s="51"/>
      <c r="BN22" s="51"/>
      <c r="BO22" s="51"/>
      <c r="BP22" s="51"/>
      <c r="BQ22" s="51"/>
      <c r="BR22" s="51"/>
      <c r="BS22" s="51"/>
      <c r="BT22" s="51"/>
      <c r="BU22" s="51"/>
      <c r="BV22" s="51"/>
      <c r="BW22" s="15"/>
      <c r="BX22" s="15"/>
      <c r="BY22" s="15"/>
      <c r="BZ22" s="15"/>
      <c r="CA22" s="15"/>
      <c r="CB22" s="15"/>
    </row>
    <row r="23" spans="1:81" x14ac:dyDescent="0.45">
      <c r="A23" s="15"/>
      <c r="B23" s="52" t="s">
        <v>19</v>
      </c>
      <c r="C23" s="54"/>
      <c r="D23" s="54"/>
      <c r="E23" s="54"/>
      <c r="F23" s="54"/>
      <c r="G23" s="54"/>
      <c r="H23" s="54"/>
      <c r="I23" s="54">
        <v>2.0288785530900109</v>
      </c>
      <c r="J23" s="54">
        <v>1.9258249311802371</v>
      </c>
      <c r="K23" s="54">
        <v>1.9084004057365556</v>
      </c>
      <c r="L23" s="54">
        <v>1.9432494566239191</v>
      </c>
      <c r="M23" s="54">
        <v>1.9094193513512339</v>
      </c>
      <c r="N23" s="217">
        <f t="shared" si="13"/>
        <v>1.8260869565217552E-2</v>
      </c>
      <c r="O23" s="217">
        <f t="shared" si="13"/>
        <v>-1.7409038843350322E-2</v>
      </c>
      <c r="P23" s="198"/>
      <c r="Q23" s="54">
        <v>0.52750842380340279</v>
      </c>
      <c r="R23" s="54">
        <v>0.48693085274160258</v>
      </c>
      <c r="S23" s="54">
        <v>0.48185865635887754</v>
      </c>
      <c r="T23" s="54">
        <v>0.53258062018612784</v>
      </c>
      <c r="U23" s="54">
        <v>0.51279503690387918</v>
      </c>
      <c r="V23" s="54">
        <v>0.3370193629565415</v>
      </c>
      <c r="W23" s="54">
        <v>0.52960185607456522</v>
      </c>
      <c r="X23" s="54">
        <v>0.55367466771431817</v>
      </c>
      <c r="Y23" s="54">
        <v>0.42939009129072503</v>
      </c>
      <c r="Z23" s="54">
        <v>0.45324509636243193</v>
      </c>
      <c r="AA23" s="54">
        <v>0.50095510650584585</v>
      </c>
      <c r="AB23" s="54">
        <v>0.52481011157755286</v>
      </c>
      <c r="AC23" s="54">
        <v>0.48581236415597978</v>
      </c>
      <c r="AD23" s="54">
        <v>0.48581236415597978</v>
      </c>
      <c r="AE23" s="54">
        <v>0.48581236415597978</v>
      </c>
      <c r="AF23" s="13"/>
      <c r="AG23" s="624">
        <f t="shared" si="16"/>
        <v>-3.0227743271221352E-2</v>
      </c>
      <c r="AH23" s="624">
        <f t="shared" si="14"/>
        <v>0</v>
      </c>
      <c r="AI23" s="638"/>
      <c r="AJ23" s="54">
        <f t="shared" si="4"/>
        <v>1.0144392765450054</v>
      </c>
      <c r="AK23" s="54">
        <f t="shared" si="5"/>
        <v>1.0144392765450054</v>
      </c>
      <c r="AL23" s="54">
        <f t="shared" si="6"/>
        <v>0.84981439986042062</v>
      </c>
      <c r="AM23" s="516">
        <f t="shared" si="7"/>
        <v>1.0832765237888835</v>
      </c>
      <c r="AN23" s="620">
        <f t="shared" si="8"/>
        <v>0.88263518765315696</v>
      </c>
      <c r="AO23" s="620">
        <f t="shared" si="9"/>
        <v>1.0257652180833987</v>
      </c>
      <c r="AP23" s="620">
        <f t="shared" si="15"/>
        <v>0.97162472831195956</v>
      </c>
      <c r="AR23" s="52" t="s">
        <v>19</v>
      </c>
      <c r="AS23" s="54"/>
      <c r="AT23" s="54"/>
      <c r="AU23" s="54"/>
      <c r="AV23" s="54"/>
      <c r="AW23" s="54"/>
      <c r="AX23" s="54"/>
      <c r="AY23" s="54">
        <f t="shared" si="28"/>
        <v>2.0288785530900109</v>
      </c>
      <c r="AZ23" s="54">
        <f t="shared" si="28"/>
        <v>1.9258249311802371</v>
      </c>
      <c r="BA23" s="54">
        <f t="shared" si="28"/>
        <v>1.9084004057365556</v>
      </c>
      <c r="BB23" s="54"/>
      <c r="BC23" s="54"/>
      <c r="BD23" s="216"/>
      <c r="BE23" s="217"/>
      <c r="BF23" s="27"/>
      <c r="BG23" s="53"/>
      <c r="BH23" s="53"/>
      <c r="BI23" s="53"/>
      <c r="BJ23" s="53"/>
      <c r="BK23" s="53"/>
      <c r="BL23" s="53"/>
      <c r="BM23" s="53"/>
      <c r="BN23" s="53"/>
      <c r="BO23" s="53"/>
      <c r="BP23" s="53"/>
      <c r="BQ23" s="53"/>
      <c r="BR23" s="53"/>
      <c r="BS23" s="53"/>
      <c r="BT23" s="53"/>
      <c r="BU23" s="53"/>
      <c r="BV23" s="53"/>
      <c r="BW23" s="53"/>
      <c r="BX23" s="53"/>
      <c r="BY23" s="53"/>
      <c r="BZ23" s="53"/>
      <c r="CA23" s="53"/>
      <c r="CB23" s="53"/>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EEF5-18DD-4703-A1BF-E03D9D17B0C4}">
  <sheetPr codeName="Sheet62">
    <tabColor theme="9" tint="-0.249977111117893"/>
  </sheetPr>
  <dimension ref="A1"/>
  <sheetViews>
    <sheetView workbookViewId="0">
      <selection activeCell="D42" sqref="D42"/>
    </sheetView>
  </sheetViews>
  <sheetFormatPr defaultRowHeight="14.25" x14ac:dyDescent="0.4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27647-AAF4-4676-8C2E-9BF2866C3461}">
  <sheetPr codeName="Sheet63"/>
  <dimension ref="A1:BZ59"/>
  <sheetViews>
    <sheetView showGridLines="0" zoomScaleNormal="100" workbookViewId="0">
      <pane xSplit="2" ySplit="3" topLeftCell="C4" activePane="bottomRight" state="frozen"/>
      <selection activeCell="D42" sqref="D42"/>
      <selection pane="topRight" activeCell="D42" sqref="D42"/>
      <selection pane="bottomLeft" activeCell="D42" sqref="D42"/>
      <selection pane="bottomRight" activeCell="D42" sqref="D42"/>
    </sheetView>
  </sheetViews>
  <sheetFormatPr defaultColWidth="9.46484375" defaultRowHeight="14.25" x14ac:dyDescent="0.45"/>
  <cols>
    <col min="1" max="1" width="37.46484375" style="15" bestFit="1" customWidth="1"/>
    <col min="2" max="2" width="26.46484375" style="15" bestFit="1" customWidth="1"/>
    <col min="3" max="3" width="4.73046875" style="15" customWidth="1"/>
    <col min="4" max="8" width="4.46484375" style="15" customWidth="1"/>
    <col min="9" max="9" width="5.53125" style="625" customWidth="1"/>
    <col min="10" max="13" width="5.53125" style="15" customWidth="1"/>
    <col min="14" max="14" width="7.53125" style="15" customWidth="1"/>
    <col min="15" max="15" width="8.46484375" style="15" customWidth="1"/>
    <col min="16" max="16" width="6.53125" style="15" customWidth="1"/>
    <col min="17" max="25" width="6.46484375" style="15" customWidth="1"/>
    <col min="26" max="34" width="6.46484375" style="104" customWidth="1"/>
    <col min="35" max="38" width="6.46484375" style="101" customWidth="1"/>
    <col min="39" max="39" width="6.46484375" style="386" customWidth="1"/>
    <col min="40" max="49" width="6.46484375" style="104" customWidth="1"/>
    <col min="50" max="50" width="7.46484375" style="104" customWidth="1"/>
    <col min="51" max="52" width="9" style="17" customWidth="1"/>
    <col min="53" max="53" width="7.46484375" style="39" customWidth="1"/>
    <col min="54" max="54" width="6.46484375" style="15" customWidth="1"/>
    <col min="55" max="66" width="6.46484375" style="40" customWidth="1"/>
    <col min="67" max="71" width="6.46484375" style="40" bestFit="1" customWidth="1"/>
    <col min="72" max="73" width="9" style="15" bestFit="1" customWidth="1"/>
    <col min="74" max="74" width="9.46484375" style="15" customWidth="1"/>
    <col min="75" max="75" width="9.46484375" style="40" bestFit="1" customWidth="1"/>
    <col min="76" max="16384" width="9.46484375" style="519"/>
  </cols>
  <sheetData>
    <row r="1" spans="1:78" x14ac:dyDescent="0.45">
      <c r="A1" s="16" t="s">
        <v>189</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BC1" s="63"/>
      <c r="BD1" s="63"/>
      <c r="BE1" s="63"/>
      <c r="BF1" s="63"/>
      <c r="BG1" s="63"/>
      <c r="BH1" s="63"/>
      <c r="BI1" s="63"/>
      <c r="BJ1" s="63"/>
      <c r="BK1" s="63"/>
      <c r="BL1" s="63"/>
      <c r="BM1" s="63"/>
      <c r="BN1" s="63"/>
      <c r="BO1" s="63"/>
      <c r="BP1" s="63"/>
      <c r="BQ1" s="63"/>
      <c r="BR1" s="63"/>
      <c r="BS1" s="63"/>
      <c r="BT1" s="18"/>
      <c r="BU1" s="18"/>
      <c r="BW1" s="63"/>
    </row>
    <row r="2" spans="1:78" ht="20.25"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30" t="s">
        <v>188</v>
      </c>
      <c r="AZ2" s="531" t="s">
        <v>195</v>
      </c>
      <c r="BA2" s="713"/>
      <c r="BB2" s="176" t="s">
        <v>39</v>
      </c>
      <c r="BC2" s="176" t="s">
        <v>40</v>
      </c>
      <c r="BD2" s="176" t="s">
        <v>47</v>
      </c>
      <c r="BE2" s="176" t="s">
        <v>50</v>
      </c>
      <c r="BF2" s="176" t="s">
        <v>57</v>
      </c>
      <c r="BG2" s="176" t="s">
        <v>59</v>
      </c>
      <c r="BH2" s="176" t="s">
        <v>64</v>
      </c>
      <c r="BI2" s="176" t="s">
        <v>66</v>
      </c>
      <c r="BJ2" s="176" t="s">
        <v>71</v>
      </c>
      <c r="BK2" s="176" t="s">
        <v>81</v>
      </c>
      <c r="BL2" s="532" t="s">
        <v>93</v>
      </c>
      <c r="BM2" s="532" t="s">
        <v>94</v>
      </c>
      <c r="BN2" s="532" t="s">
        <v>109</v>
      </c>
      <c r="BO2" s="532" t="s">
        <v>134</v>
      </c>
      <c r="BP2" s="532" t="s">
        <v>147</v>
      </c>
      <c r="BQ2" s="532" t="s">
        <v>161</v>
      </c>
      <c r="BR2" s="532" t="s">
        <v>177</v>
      </c>
      <c r="BS2" s="532" t="s">
        <v>192</v>
      </c>
      <c r="BT2" s="533" t="s">
        <v>193</v>
      </c>
      <c r="BU2" s="533" t="s">
        <v>194</v>
      </c>
      <c r="BV2" s="175"/>
      <c r="BW2" s="176" t="s">
        <v>69</v>
      </c>
    </row>
    <row r="3" spans="1:78" x14ac:dyDescent="0.45">
      <c r="A3" s="110" t="s">
        <v>33</v>
      </c>
      <c r="B3" s="24"/>
      <c r="C3" s="24"/>
      <c r="D3" s="24"/>
      <c r="E3" s="24"/>
      <c r="F3" s="24"/>
      <c r="G3" s="24"/>
      <c r="H3" s="24"/>
      <c r="I3" s="626"/>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535"/>
      <c r="BA3" s="714"/>
      <c r="BB3" s="2"/>
      <c r="BC3" s="12"/>
      <c r="BD3" s="12"/>
      <c r="BE3" s="12"/>
      <c r="BF3" s="12"/>
      <c r="BG3" s="12"/>
      <c r="BH3" s="12"/>
      <c r="BI3" s="12"/>
      <c r="BJ3" s="12"/>
      <c r="BK3" s="12"/>
      <c r="BL3" s="12"/>
      <c r="BM3" s="12"/>
      <c r="BN3" s="12"/>
      <c r="BO3" s="12"/>
      <c r="BP3" s="12"/>
      <c r="BQ3" s="12"/>
      <c r="BR3" s="12"/>
      <c r="BS3" s="12"/>
      <c r="BT3" s="537"/>
      <c r="BU3" s="537"/>
      <c r="BW3" s="12"/>
    </row>
    <row r="4" spans="1:78" x14ac:dyDescent="0.45">
      <c r="A4" s="23" t="s">
        <v>24</v>
      </c>
      <c r="B4" s="9"/>
      <c r="C4" s="555">
        <f t="shared" ref="C4:I4" si="0">SUM(C5:C9)</f>
        <v>6070</v>
      </c>
      <c r="D4" s="555">
        <f t="shared" si="0"/>
        <v>4875</v>
      </c>
      <c r="E4" s="555">
        <f t="shared" si="0"/>
        <v>6160</v>
      </c>
      <c r="F4" s="555">
        <f t="shared" si="0"/>
        <v>6045</v>
      </c>
      <c r="G4" s="555">
        <f t="shared" si="0"/>
        <v>6130</v>
      </c>
      <c r="H4" s="555">
        <f t="shared" si="0"/>
        <v>6125</v>
      </c>
      <c r="I4" s="555">
        <f t="shared" si="0"/>
        <v>6075.0869707317943</v>
      </c>
      <c r="J4" s="555">
        <f>SUM(J5:J9)</f>
        <v>4989.294085011973</v>
      </c>
      <c r="K4" s="555">
        <f t="shared" ref="K4:L4" si="1">SUM(K5:K9)</f>
        <v>6296.6202638998766</v>
      </c>
      <c r="L4" s="555">
        <f t="shared" si="1"/>
        <v>5579.3139018054135</v>
      </c>
      <c r="M4" s="555">
        <f>SUM(M5:M9)</f>
        <v>5572.8485161167637</v>
      </c>
      <c r="N4" s="492">
        <f>IF(ISERROR(L4/K4),"N/A",IF(K4&lt;0,"N/A",IF(L4&lt;0,"N/A",IF(L4/K4-1&gt;300%,"&gt;±300%",IF(L4/K4-1&lt;-300%,"&gt;±300%",L4/K4-1)))))</f>
        <v>-0.11391926653207318</v>
      </c>
      <c r="O4" s="492">
        <f>IF(ISERROR(M4/L4),"N/A",IF(L4&lt;0,"N/A",IF(M4&lt;0,"N/A",IF(M4/L4-1&gt;300%,"&gt;±300%",IF(M4/L4-1&lt;-300%,"&gt;±300%",M4/L4-1)))))</f>
        <v>-1.1588137542427601E-3</v>
      </c>
      <c r="P4" s="27"/>
      <c r="Q4" s="555">
        <v>1315</v>
      </c>
      <c r="R4" s="555">
        <v>1415</v>
      </c>
      <c r="S4" s="555">
        <v>1360</v>
      </c>
      <c r="T4" s="555">
        <v>1545</v>
      </c>
      <c r="U4" s="555">
        <v>1655</v>
      </c>
      <c r="V4" s="555">
        <v>1615</v>
      </c>
      <c r="W4" s="555">
        <v>1275</v>
      </c>
      <c r="X4" s="555">
        <v>1650</v>
      </c>
      <c r="Y4" s="555">
        <v>1620</v>
      </c>
      <c r="Z4" s="555">
        <v>1495</v>
      </c>
      <c r="AA4" s="555">
        <v>1425</v>
      </c>
      <c r="AB4" s="555">
        <v>1555</v>
      </c>
      <c r="AC4" s="555">
        <v>1565</v>
      </c>
      <c r="AD4" s="555">
        <v>1585</v>
      </c>
      <c r="AE4" s="555">
        <v>1300</v>
      </c>
      <c r="AF4" s="555">
        <v>1605</v>
      </c>
      <c r="AG4" s="555">
        <v>1665</v>
      </c>
      <c r="AH4" s="555">
        <v>1565</v>
      </c>
      <c r="AI4" s="555">
        <f t="shared" ref="AI4" si="2">SUM(AI5:AI9)</f>
        <v>1314.8025490907514</v>
      </c>
      <c r="AJ4" s="555">
        <f t="shared" ref="AJ4:AX4" si="3">SUM(AJ5:AJ9)</f>
        <v>1660.2100827564277</v>
      </c>
      <c r="AK4" s="555">
        <f t="shared" si="3"/>
        <v>1525.5682266290912</v>
      </c>
      <c r="AL4" s="555">
        <f t="shared" si="3"/>
        <v>1574.5061122555239</v>
      </c>
      <c r="AM4" s="555">
        <f t="shared" si="3"/>
        <v>1248.231639870975</v>
      </c>
      <c r="AN4" s="555">
        <f t="shared" si="3"/>
        <v>942.30615290081562</v>
      </c>
      <c r="AO4" s="555">
        <f t="shared" si="3"/>
        <v>1495.7929873740359</v>
      </c>
      <c r="AP4" s="555">
        <f t="shared" si="3"/>
        <v>1302.9633048661472</v>
      </c>
      <c r="AQ4" s="555">
        <f t="shared" si="3"/>
        <v>1464.7145367389815</v>
      </c>
      <c r="AR4" s="555">
        <f t="shared" si="3"/>
        <v>1565.599764260852</v>
      </c>
      <c r="AS4" s="555">
        <f t="shared" si="3"/>
        <v>1571.2149380034164</v>
      </c>
      <c r="AT4" s="555">
        <f t="shared" si="3"/>
        <v>1695.091024896627</v>
      </c>
      <c r="AU4" s="555">
        <f t="shared" si="3"/>
        <v>1273.4036518878643</v>
      </c>
      <c r="AV4" s="555">
        <f t="shared" si="3"/>
        <v>1529.8270332349555</v>
      </c>
      <c r="AW4" s="555">
        <f t="shared" si="3"/>
        <v>1406.8602647816936</v>
      </c>
      <c r="AX4" s="555">
        <f t="shared" si="3"/>
        <v>1369.2229519009002</v>
      </c>
      <c r="AY4" s="492">
        <f>IF(ISERROR(AX4/AT4),"N/A",IF(AT4&lt;0,"N/A",IF(AX4&lt;0,"N/A",IF(AX4/AT4-1&gt;300%,"&gt;±300%",IF(AX4/AT4-1&lt;-300%,"&gt;±300%",AX4/AT4-1)))))</f>
        <v>-0.19224222664714985</v>
      </c>
      <c r="AZ4" s="492">
        <f>IF(ISERROR(AX4/AW4),"N/A",IF(AW4&lt;0,"N/A",IF(AX4&lt;0,"N/A",IF(AX4/AW4-1&gt;300%,"&gt;±300%",IF(AX4/AW4-1&lt;-300%,"&gt;±300%",AX4/AW4-1)))))</f>
        <v>-2.6752701617195562E-2</v>
      </c>
      <c r="BA4" s="4"/>
      <c r="BB4" s="9">
        <f t="shared" ref="BB4:BC4" si="4">SUM(BB5:BB9)</f>
        <v>2145</v>
      </c>
      <c r="BC4" s="9">
        <f t="shared" si="4"/>
        <v>2730</v>
      </c>
      <c r="BD4" s="9">
        <f t="shared" ref="BD4:BD10" si="5">SUM(S4:T4)</f>
        <v>2905</v>
      </c>
      <c r="BE4" s="9">
        <f t="shared" ref="BE4:BE10" si="6">SUM(U4:V4)</f>
        <v>3270</v>
      </c>
      <c r="BF4" s="9">
        <f t="shared" ref="BF4:BF10" si="7">SUM(W4:X4)</f>
        <v>2925</v>
      </c>
      <c r="BG4" s="9">
        <f t="shared" ref="BG4:BG10" si="8">SUM(Y4:Z4)</f>
        <v>3115</v>
      </c>
      <c r="BH4" s="9">
        <f t="shared" ref="BH4:BH10" si="9">SUM(AA4:AB4)</f>
        <v>2980</v>
      </c>
      <c r="BI4" s="9">
        <f t="shared" ref="BI4:BI11" si="10">SUM(AC4:AD4)</f>
        <v>3150</v>
      </c>
      <c r="BJ4" s="9">
        <f t="shared" ref="BJ4:BJ11" si="11">SUM(AE4:AF4)</f>
        <v>2905</v>
      </c>
      <c r="BK4" s="9">
        <f t="shared" ref="BK4:BK11" si="12">SUM(AG4:AH4)</f>
        <v>3230</v>
      </c>
      <c r="BL4" s="9">
        <f t="shared" ref="BL4:BL11" si="13">SUM(AI4:AJ4)</f>
        <v>2975.0126318471794</v>
      </c>
      <c r="BM4" s="9">
        <f t="shared" ref="BM4:BM11" si="14">SUM(AK4:AL4)</f>
        <v>3100.0743388846149</v>
      </c>
      <c r="BN4" s="9">
        <f t="shared" ref="BN4:BN11" si="15">SUM(AM4:AN4)</f>
        <v>2190.5377927717905</v>
      </c>
      <c r="BO4" s="9">
        <f t="shared" ref="BO4:BO11" si="16">SUM(AO4:AP4)</f>
        <v>2798.756292240183</v>
      </c>
      <c r="BP4" s="9">
        <f t="shared" ref="BP4:BP11" si="17">SUM(AQ4:AR4)</f>
        <v>3030.3143009998334</v>
      </c>
      <c r="BQ4" s="9">
        <f t="shared" ref="BQ4:BQ11" si="18">SUM(AS4:AT4)</f>
        <v>3266.3059629000436</v>
      </c>
      <c r="BR4" s="9">
        <f t="shared" ref="BR4:BR11" si="19">SUM(AU4:AV4)</f>
        <v>2803.2306851228195</v>
      </c>
      <c r="BS4" s="9">
        <f>SUM(AW4:AX4)</f>
        <v>2776.083216682594</v>
      </c>
      <c r="BT4" s="492">
        <f>IF(ISERROR(BS4/BQ4),"N/A",IF(BQ4&lt;0,"N/A",IF(BS4&lt;0,"N/A",IF(BS4/BQ4-1&gt;300%,"&gt;±300%",IF(BS4/BQ4-1&lt;-300%,"&gt;±300%",BS4/BQ4-1)))))</f>
        <v>-0.15008475990479386</v>
      </c>
      <c r="BU4" s="492">
        <f>IF(ISERROR(BS4/BR4),"N/A",IF(BR4&lt;0,"N/A",IF(BS4&lt;0,"N/A",IF(BS4/BR4-1&gt;300%,"&gt;±300%",IF(BS4/BR4-1&lt;-300%,"&gt;±300%",BS4/BR4-1)))))</f>
        <v>-9.6843504832839766E-3</v>
      </c>
      <c r="BV4" s="19"/>
      <c r="BW4" s="9">
        <f>SUM(AU4:AX4)</f>
        <v>5579.3139018054135</v>
      </c>
      <c r="BY4" s="696"/>
      <c r="BZ4" s="696"/>
    </row>
    <row r="5" spans="1:78" x14ac:dyDescent="0.45">
      <c r="A5" s="10"/>
      <c r="B5" s="10" t="s">
        <v>0</v>
      </c>
      <c r="C5" s="13">
        <v>4355</v>
      </c>
      <c r="D5" s="13">
        <v>3135</v>
      </c>
      <c r="E5" s="13">
        <v>4480</v>
      </c>
      <c r="F5" s="13">
        <v>4265</v>
      </c>
      <c r="G5" s="13">
        <v>4385</v>
      </c>
      <c r="H5" s="13">
        <v>4470</v>
      </c>
      <c r="I5" s="13">
        <v>4374.4100105325597</v>
      </c>
      <c r="J5" s="13">
        <v>3298.2770757025819</v>
      </c>
      <c r="K5" s="13">
        <v>4678.3932504548748</v>
      </c>
      <c r="L5" s="13">
        <v>3974.7837406384579</v>
      </c>
      <c r="M5" s="13">
        <v>3919.8251873923145</v>
      </c>
      <c r="N5" s="26">
        <f t="shared" ref="N5:O44" si="20">IF(ISERROR(L5/K5),"N/A",IF(K5&lt;0,"N/A",IF(L5&lt;0,"N/A",IF(L5/K5-1&gt;300%,"&gt;±300%",IF(L5/K5-1&lt;-300%,"&gt;±300%",L5/K5-1)))))</f>
        <v>-0.1503955465368384</v>
      </c>
      <c r="O5" s="26">
        <f t="shared" si="20"/>
        <v>-1.3826803376556951E-2</v>
      </c>
      <c r="P5" s="27"/>
      <c r="Q5" s="13">
        <v>870</v>
      </c>
      <c r="R5" s="13">
        <v>980</v>
      </c>
      <c r="S5" s="13">
        <v>940</v>
      </c>
      <c r="T5" s="13">
        <v>1130</v>
      </c>
      <c r="U5" s="13">
        <v>1215</v>
      </c>
      <c r="V5" s="13">
        <v>1195</v>
      </c>
      <c r="W5" s="13">
        <v>815</v>
      </c>
      <c r="X5" s="13">
        <v>1200</v>
      </c>
      <c r="Y5" s="13">
        <v>1180</v>
      </c>
      <c r="Z5" s="13">
        <v>1070</v>
      </c>
      <c r="AA5" s="13">
        <v>1030</v>
      </c>
      <c r="AB5" s="13">
        <v>1095</v>
      </c>
      <c r="AC5" s="13">
        <v>1140</v>
      </c>
      <c r="AD5" s="13">
        <v>1115</v>
      </c>
      <c r="AE5" s="13">
        <v>915</v>
      </c>
      <c r="AF5" s="13">
        <v>1160</v>
      </c>
      <c r="AG5" s="13">
        <v>1230</v>
      </c>
      <c r="AH5" s="13">
        <v>1170</v>
      </c>
      <c r="AI5" s="13">
        <v>868.46887169811328</v>
      </c>
      <c r="AJ5" s="13">
        <v>1213.0049208192097</v>
      </c>
      <c r="AK5" s="13">
        <v>1112.7015339045818</v>
      </c>
      <c r="AL5" s="13">
        <v>1180.2346841106546</v>
      </c>
      <c r="AM5" s="13">
        <v>842.85642848844918</v>
      </c>
      <c r="AN5" s="13">
        <v>520.92151089882509</v>
      </c>
      <c r="AO5" s="13">
        <v>1061.6484540822894</v>
      </c>
      <c r="AP5" s="13">
        <v>872.85068223301835</v>
      </c>
      <c r="AQ5" s="13">
        <v>1027.875068067895</v>
      </c>
      <c r="AR5" s="13">
        <v>1175.3725526637556</v>
      </c>
      <c r="AS5" s="13">
        <v>1201.1174125052269</v>
      </c>
      <c r="AT5" s="13">
        <v>1274.0282172179977</v>
      </c>
      <c r="AU5" s="13">
        <v>877.77193210918506</v>
      </c>
      <c r="AV5" s="13">
        <v>1128.8535427454522</v>
      </c>
      <c r="AW5" s="13">
        <v>994.20291071994234</v>
      </c>
      <c r="AX5" s="13">
        <v>973.95535506387819</v>
      </c>
      <c r="AY5" s="492">
        <f t="shared" ref="AY5:AY42" si="21">IF(ISERROR(AX5/AT5),"N/A",IF(AT5&lt;0,"N/A",IF(AX5&lt;0,"N/A",IF(AX5/AT5-1&gt;300%,"&gt;±300%",IF(AX5/AT5-1&lt;-300%,"&gt;±300%",AX5/AT5-1)))))</f>
        <v>-0.23553078189223053</v>
      </c>
      <c r="AZ5" s="492">
        <f t="shared" ref="AZ5:AZ42" si="22">IF(ISERROR(AX5/AW5),"N/A",IF(AW5&lt;0,"N/A",IF(AX5&lt;0,"N/A",IF(AX5/AW5-1&gt;300%,"&gt;±300%",IF(AX5/AW5-1&lt;-300%,"&gt;±300%",AX5/AW5-1)))))</f>
        <v>-2.0365616955800414E-2</v>
      </c>
      <c r="BA5" s="4"/>
      <c r="BB5" s="13">
        <f t="shared" ref="BB5:BB10" si="23">D5-BC5</f>
        <v>1285</v>
      </c>
      <c r="BC5" s="13">
        <f>SUM(Q5:R5)</f>
        <v>1850</v>
      </c>
      <c r="BD5" s="13">
        <f t="shared" si="5"/>
        <v>2070</v>
      </c>
      <c r="BE5" s="13">
        <f t="shared" si="6"/>
        <v>2410</v>
      </c>
      <c r="BF5" s="13">
        <f t="shared" si="7"/>
        <v>2015</v>
      </c>
      <c r="BG5" s="13">
        <f t="shared" si="8"/>
        <v>2250</v>
      </c>
      <c r="BH5" s="13">
        <f t="shared" si="9"/>
        <v>2125</v>
      </c>
      <c r="BI5" s="13">
        <f t="shared" si="10"/>
        <v>2255</v>
      </c>
      <c r="BJ5" s="13">
        <f t="shared" si="11"/>
        <v>2075</v>
      </c>
      <c r="BK5" s="13">
        <f t="shared" si="12"/>
        <v>2400</v>
      </c>
      <c r="BL5" s="13">
        <f t="shared" si="13"/>
        <v>2081.4737925173231</v>
      </c>
      <c r="BM5" s="13">
        <f t="shared" si="14"/>
        <v>2292.9362180152366</v>
      </c>
      <c r="BN5" s="13">
        <f t="shared" si="15"/>
        <v>1363.7779393872743</v>
      </c>
      <c r="BO5" s="13">
        <f t="shared" si="16"/>
        <v>1934.4991363153076</v>
      </c>
      <c r="BP5" s="13">
        <f t="shared" si="17"/>
        <v>2203.2476207316504</v>
      </c>
      <c r="BQ5" s="7">
        <f t="shared" si="18"/>
        <v>2475.1456297232244</v>
      </c>
      <c r="BR5" s="7">
        <f t="shared" si="19"/>
        <v>2006.6254748546371</v>
      </c>
      <c r="BS5" s="7">
        <f>SUM(AW5:AX5)</f>
        <v>1968.1582657838205</v>
      </c>
      <c r="BT5" s="492">
        <f t="shared" ref="BT5:BT42" si="24">IF(ISERROR(BS5/BQ5),"N/A",IF(BQ5&lt;0,"N/A",IF(BS5&lt;0,"N/A",IF(BS5/BQ5-1&gt;300%,"&gt;±300%",IF(BS5/BQ5-1&lt;-300%,"&gt;±300%",BS5/BQ5-1)))))</f>
        <v>-0.20483132703431928</v>
      </c>
      <c r="BU5" s="492">
        <f t="shared" ref="BU5:BU42" si="25">IF(ISERROR(BS5/BR5),"N/A",IF(BR5&lt;0,"N/A",IF(BS5&lt;0,"N/A",IF(BS5/BR5-1&gt;300%,"&gt;±300%",IF(BS5/BR5-1&lt;-300%,"&gt;±300%",BS5/BR5-1)))))</f>
        <v>-1.9170099030863308E-2</v>
      </c>
      <c r="BV5" s="19"/>
      <c r="BW5" s="13">
        <f t="shared" ref="BW5:BW42" si="26">SUM(AU5:AX5)</f>
        <v>3974.7837406384579</v>
      </c>
      <c r="BY5" s="696"/>
      <c r="BZ5" s="696"/>
    </row>
    <row r="6" spans="1:78" x14ac:dyDescent="0.45">
      <c r="A6" s="10"/>
      <c r="B6" s="10" t="s">
        <v>8</v>
      </c>
      <c r="C6" s="13">
        <v>405</v>
      </c>
      <c r="D6" s="13">
        <v>405</v>
      </c>
      <c r="E6" s="13">
        <v>405</v>
      </c>
      <c r="F6" s="13">
        <v>490</v>
      </c>
      <c r="G6" s="13">
        <v>480</v>
      </c>
      <c r="H6" s="13">
        <v>465</v>
      </c>
      <c r="I6" s="13">
        <v>457.82139999999998</v>
      </c>
      <c r="J6" s="13">
        <v>447.62088000000006</v>
      </c>
      <c r="K6" s="13">
        <v>485.15182000000004</v>
      </c>
      <c r="L6" s="13">
        <v>479.70413565423689</v>
      </c>
      <c r="M6" s="13">
        <v>501.7075763087276</v>
      </c>
      <c r="N6" s="26">
        <f t="shared" si="20"/>
        <v>-1.1228823888083439E-2</v>
      </c>
      <c r="O6" s="26">
        <f t="shared" si="20"/>
        <v>4.5868774144466551E-2</v>
      </c>
      <c r="P6" s="27"/>
      <c r="Q6" s="13">
        <v>95</v>
      </c>
      <c r="R6" s="13">
        <v>95</v>
      </c>
      <c r="S6" s="13">
        <v>95</v>
      </c>
      <c r="T6" s="13">
        <v>80</v>
      </c>
      <c r="U6" s="13">
        <v>115</v>
      </c>
      <c r="V6" s="13">
        <v>110</v>
      </c>
      <c r="W6" s="13">
        <v>130</v>
      </c>
      <c r="X6" s="13">
        <v>120</v>
      </c>
      <c r="Y6" s="13">
        <v>120</v>
      </c>
      <c r="Z6" s="13">
        <v>120</v>
      </c>
      <c r="AA6" s="13">
        <v>115</v>
      </c>
      <c r="AB6" s="13">
        <v>125</v>
      </c>
      <c r="AC6" s="13">
        <v>100</v>
      </c>
      <c r="AD6" s="13">
        <v>140</v>
      </c>
      <c r="AE6" s="13">
        <v>115</v>
      </c>
      <c r="AF6" s="13">
        <v>115</v>
      </c>
      <c r="AG6" s="13">
        <v>120</v>
      </c>
      <c r="AH6" s="13">
        <v>120</v>
      </c>
      <c r="AI6" s="13">
        <v>111.4571283018868</v>
      </c>
      <c r="AJ6" s="13">
        <v>118.81441169811319</v>
      </c>
      <c r="AK6" s="13">
        <v>119.06663113006395</v>
      </c>
      <c r="AL6" s="13">
        <v>108.48322886993604</v>
      </c>
      <c r="AM6" s="13">
        <v>107.64875596927972</v>
      </c>
      <c r="AN6" s="13">
        <v>109.94480403072028</v>
      </c>
      <c r="AO6" s="13">
        <v>115.38638519356425</v>
      </c>
      <c r="AP6" s="13">
        <v>114.64093480643575</v>
      </c>
      <c r="AQ6" s="13">
        <v>117.84114183023325</v>
      </c>
      <c r="AR6" s="13">
        <v>124.97457816976673</v>
      </c>
      <c r="AS6" s="13">
        <v>115.53718644348558</v>
      </c>
      <c r="AT6" s="13">
        <v>126.79891355651441</v>
      </c>
      <c r="AU6" s="13">
        <v>116.99010243720556</v>
      </c>
      <c r="AV6" s="13">
        <v>123.92143756279444</v>
      </c>
      <c r="AW6" s="13">
        <v>115.93120118519958</v>
      </c>
      <c r="AX6" s="13">
        <v>122.86139446903726</v>
      </c>
      <c r="AY6" s="492">
        <f t="shared" si="21"/>
        <v>-3.1053255718332173E-2</v>
      </c>
      <c r="AZ6" s="492">
        <f t="shared" si="22"/>
        <v>5.9778499773902372E-2</v>
      </c>
      <c r="BA6" s="4"/>
      <c r="BB6" s="13">
        <f t="shared" si="23"/>
        <v>215</v>
      </c>
      <c r="BC6" s="13">
        <f t="shared" ref="BC6:BC10" si="27">SUM(Q6:R6)</f>
        <v>190</v>
      </c>
      <c r="BD6" s="13">
        <f t="shared" si="5"/>
        <v>175</v>
      </c>
      <c r="BE6" s="13">
        <f t="shared" si="6"/>
        <v>225</v>
      </c>
      <c r="BF6" s="13">
        <f t="shared" si="7"/>
        <v>250</v>
      </c>
      <c r="BG6" s="13">
        <f t="shared" si="8"/>
        <v>240</v>
      </c>
      <c r="BH6" s="13">
        <f t="shared" si="9"/>
        <v>240</v>
      </c>
      <c r="BI6" s="13">
        <f t="shared" si="10"/>
        <v>240</v>
      </c>
      <c r="BJ6" s="13">
        <f t="shared" si="11"/>
        <v>230</v>
      </c>
      <c r="BK6" s="13">
        <f t="shared" si="12"/>
        <v>240</v>
      </c>
      <c r="BL6" s="13">
        <f t="shared" si="13"/>
        <v>230.27153999999999</v>
      </c>
      <c r="BM6" s="13">
        <f t="shared" si="14"/>
        <v>227.54986</v>
      </c>
      <c r="BN6" s="13">
        <f t="shared" si="15"/>
        <v>217.59356</v>
      </c>
      <c r="BO6" s="13">
        <f t="shared" si="16"/>
        <v>230.02732</v>
      </c>
      <c r="BP6" s="13">
        <f t="shared" si="17"/>
        <v>242.81572</v>
      </c>
      <c r="BQ6" s="7">
        <f t="shared" si="18"/>
        <v>242.33609999999999</v>
      </c>
      <c r="BR6" s="7">
        <f t="shared" si="19"/>
        <v>240.91154</v>
      </c>
      <c r="BS6" s="7">
        <f t="shared" ref="BS6:BS11" si="28">SUM(AW6:AX6)</f>
        <v>238.79259565423683</v>
      </c>
      <c r="BT6" s="492">
        <f t="shared" si="24"/>
        <v>-1.462227190155807E-2</v>
      </c>
      <c r="BU6" s="492">
        <f t="shared" si="25"/>
        <v>-8.7955286233409868E-3</v>
      </c>
      <c r="BV6" s="19"/>
      <c r="BW6" s="13">
        <f t="shared" si="26"/>
        <v>479.70413565423689</v>
      </c>
      <c r="BY6" s="696"/>
      <c r="BZ6" s="696"/>
    </row>
    <row r="7" spans="1:78" x14ac:dyDescent="0.45">
      <c r="A7" s="10"/>
      <c r="B7" s="10" t="s">
        <v>15</v>
      </c>
      <c r="C7" s="13">
        <v>355</v>
      </c>
      <c r="D7" s="13">
        <v>395</v>
      </c>
      <c r="E7" s="13">
        <v>365</v>
      </c>
      <c r="F7" s="13">
        <v>390</v>
      </c>
      <c r="G7" s="13">
        <v>360</v>
      </c>
      <c r="H7" s="13">
        <v>345</v>
      </c>
      <c r="I7" s="13">
        <v>356.3391414125814</v>
      </c>
      <c r="J7" s="13">
        <v>337.22154999999998</v>
      </c>
      <c r="K7" s="13">
        <v>273.24279999999999</v>
      </c>
      <c r="L7" s="13">
        <v>260.20283206771717</v>
      </c>
      <c r="M7" s="13">
        <v>302.42635270911023</v>
      </c>
      <c r="N7" s="26">
        <f t="shared" si="20"/>
        <v>-4.772300654320194E-2</v>
      </c>
      <c r="O7" s="26">
        <f t="shared" si="20"/>
        <v>0.16227156447860835</v>
      </c>
      <c r="P7" s="27"/>
      <c r="Q7" s="13">
        <v>105</v>
      </c>
      <c r="R7" s="13">
        <v>115</v>
      </c>
      <c r="S7" s="13">
        <v>100</v>
      </c>
      <c r="T7" s="13">
        <v>100</v>
      </c>
      <c r="U7" s="13">
        <v>90</v>
      </c>
      <c r="V7" s="13">
        <v>100</v>
      </c>
      <c r="W7" s="13">
        <v>100</v>
      </c>
      <c r="X7" s="13">
        <v>105</v>
      </c>
      <c r="Y7" s="13">
        <v>100</v>
      </c>
      <c r="Z7" s="13">
        <v>85</v>
      </c>
      <c r="AA7" s="13">
        <v>95</v>
      </c>
      <c r="AB7" s="13">
        <v>85</v>
      </c>
      <c r="AC7" s="13">
        <v>95</v>
      </c>
      <c r="AD7" s="13">
        <v>95</v>
      </c>
      <c r="AE7" s="13">
        <v>90</v>
      </c>
      <c r="AF7" s="13">
        <v>85</v>
      </c>
      <c r="AG7" s="13">
        <v>90</v>
      </c>
      <c r="AH7" s="13">
        <v>90</v>
      </c>
      <c r="AI7" s="13">
        <v>85.149501412581387</v>
      </c>
      <c r="AJ7" s="13">
        <v>98.594069999999988</v>
      </c>
      <c r="AK7" s="13">
        <v>78.519019999999998</v>
      </c>
      <c r="AL7" s="13">
        <v>94.076549999999997</v>
      </c>
      <c r="AM7" s="13">
        <v>97.866374477791112</v>
      </c>
      <c r="AN7" s="13">
        <v>86.809065522208883</v>
      </c>
      <c r="AO7" s="13">
        <v>70.809776601101504</v>
      </c>
      <c r="AP7" s="13">
        <v>81.736333398898495</v>
      </c>
      <c r="AQ7" s="13">
        <v>83.366053265613232</v>
      </c>
      <c r="AR7" s="13">
        <v>75.306236734386758</v>
      </c>
      <c r="AS7" s="13">
        <v>50.599529350649348</v>
      </c>
      <c r="AT7" s="13">
        <v>63.970980649350651</v>
      </c>
      <c r="AU7" s="13">
        <v>66.248493766233764</v>
      </c>
      <c r="AV7" s="13">
        <v>64.497406233766242</v>
      </c>
      <c r="AW7" s="13">
        <v>66.416693172496977</v>
      </c>
      <c r="AX7" s="13">
        <v>63.040238895220156</v>
      </c>
      <c r="AY7" s="492">
        <f t="shared" si="21"/>
        <v>-1.4549437021018075E-2</v>
      </c>
      <c r="AZ7" s="492">
        <f t="shared" si="22"/>
        <v>-5.0837434325546993E-2</v>
      </c>
      <c r="BA7" s="4"/>
      <c r="BB7" s="13">
        <f t="shared" si="23"/>
        <v>175</v>
      </c>
      <c r="BC7" s="13">
        <f t="shared" si="27"/>
        <v>220</v>
      </c>
      <c r="BD7" s="13">
        <f t="shared" si="5"/>
        <v>200</v>
      </c>
      <c r="BE7" s="13">
        <f t="shared" si="6"/>
        <v>190</v>
      </c>
      <c r="BF7" s="13">
        <f t="shared" si="7"/>
        <v>205</v>
      </c>
      <c r="BG7" s="13">
        <f t="shared" si="8"/>
        <v>185</v>
      </c>
      <c r="BH7" s="13">
        <f t="shared" si="9"/>
        <v>180</v>
      </c>
      <c r="BI7" s="13">
        <f t="shared" si="10"/>
        <v>190</v>
      </c>
      <c r="BJ7" s="13">
        <f t="shared" si="11"/>
        <v>175</v>
      </c>
      <c r="BK7" s="13">
        <f t="shared" si="12"/>
        <v>180</v>
      </c>
      <c r="BL7" s="13">
        <f t="shared" si="13"/>
        <v>183.74357141258139</v>
      </c>
      <c r="BM7" s="13">
        <f t="shared" si="14"/>
        <v>172.59557000000001</v>
      </c>
      <c r="BN7" s="13">
        <f t="shared" si="15"/>
        <v>184.67543999999998</v>
      </c>
      <c r="BO7" s="13">
        <f t="shared" si="16"/>
        <v>152.54611</v>
      </c>
      <c r="BP7" s="13">
        <f t="shared" si="17"/>
        <v>158.67228999999998</v>
      </c>
      <c r="BQ7" s="7">
        <f t="shared" si="18"/>
        <v>114.57051</v>
      </c>
      <c r="BR7" s="7">
        <f t="shared" si="19"/>
        <v>130.74590000000001</v>
      </c>
      <c r="BS7" s="7">
        <f t="shared" si="28"/>
        <v>129.45693206771713</v>
      </c>
      <c r="BT7" s="492">
        <f t="shared" si="24"/>
        <v>0.12993240640822079</v>
      </c>
      <c r="BU7" s="492">
        <f t="shared" si="25"/>
        <v>-9.8585724851247836E-3</v>
      </c>
      <c r="BV7" s="19"/>
      <c r="BW7" s="13">
        <f t="shared" si="26"/>
        <v>260.20283206771717</v>
      </c>
      <c r="BY7" s="696"/>
      <c r="BZ7" s="696"/>
    </row>
    <row r="8" spans="1:78" x14ac:dyDescent="0.45">
      <c r="A8" s="10"/>
      <c r="B8" s="10" t="s">
        <v>1</v>
      </c>
      <c r="C8" s="13">
        <v>740</v>
      </c>
      <c r="D8" s="13">
        <v>740</v>
      </c>
      <c r="E8" s="13">
        <v>710</v>
      </c>
      <c r="F8" s="13">
        <v>715</v>
      </c>
      <c r="G8" s="13">
        <v>720</v>
      </c>
      <c r="H8" s="13">
        <v>665</v>
      </c>
      <c r="I8" s="13">
        <v>716.37891437287317</v>
      </c>
      <c r="J8" s="13">
        <v>704.21686006867185</v>
      </c>
      <c r="K8" s="13">
        <v>652.1233991440422</v>
      </c>
      <c r="L8" s="13">
        <v>663.1233991440422</v>
      </c>
      <c r="M8" s="13">
        <v>644.1044438001793</v>
      </c>
      <c r="N8" s="26">
        <f t="shared" si="20"/>
        <v>1.6867973169554018E-2</v>
      </c>
      <c r="O8" s="26">
        <f t="shared" si="20"/>
        <v>-2.868086900328437E-2</v>
      </c>
      <c r="P8" s="27"/>
      <c r="Q8" s="13">
        <v>200</v>
      </c>
      <c r="R8" s="13">
        <v>175</v>
      </c>
      <c r="S8" s="13">
        <v>180</v>
      </c>
      <c r="T8" s="13">
        <v>190</v>
      </c>
      <c r="U8" s="13">
        <v>190</v>
      </c>
      <c r="V8" s="13">
        <v>160</v>
      </c>
      <c r="W8" s="13">
        <v>190</v>
      </c>
      <c r="X8" s="13">
        <v>180</v>
      </c>
      <c r="Y8" s="13">
        <v>175</v>
      </c>
      <c r="Z8" s="13">
        <v>170</v>
      </c>
      <c r="AA8" s="13">
        <v>140</v>
      </c>
      <c r="AB8" s="13">
        <v>205</v>
      </c>
      <c r="AC8" s="13">
        <v>185</v>
      </c>
      <c r="AD8" s="13">
        <v>190</v>
      </c>
      <c r="AE8" s="13">
        <v>140</v>
      </c>
      <c r="AF8" s="13">
        <v>200</v>
      </c>
      <c r="AG8" s="13">
        <v>180</v>
      </c>
      <c r="AH8" s="13">
        <v>145</v>
      </c>
      <c r="AI8" s="13">
        <v>204</v>
      </c>
      <c r="AJ8" s="13">
        <v>188.79226177563464</v>
      </c>
      <c r="AK8" s="13">
        <v>174.19652661717544</v>
      </c>
      <c r="AL8" s="13">
        <v>149.39012598006315</v>
      </c>
      <c r="AM8" s="13">
        <v>150</v>
      </c>
      <c r="AN8" s="13">
        <v>175.49612974710641</v>
      </c>
      <c r="AO8" s="13">
        <v>196.28350601702576</v>
      </c>
      <c r="AP8" s="13">
        <v>182.43722430453971</v>
      </c>
      <c r="AQ8" s="13">
        <v>184</v>
      </c>
      <c r="AR8" s="13">
        <v>136.98602311770279</v>
      </c>
      <c r="AS8" s="13">
        <v>152.75318612881492</v>
      </c>
      <c r="AT8" s="13">
        <v>178.38418989752452</v>
      </c>
      <c r="AU8" s="13">
        <v>163</v>
      </c>
      <c r="AV8" s="13">
        <v>160.98602311770279</v>
      </c>
      <c r="AW8" s="13">
        <v>178.75318612881492</v>
      </c>
      <c r="AX8" s="13">
        <v>160.38418989752452</v>
      </c>
      <c r="AY8" s="492">
        <f>IF(ISERROR(AX8/AT8),"N/A",IF(AT8&lt;0,"N/A",IF(AX8&lt;0,"N/A",IF(AX8/AT8-1&gt;300%,"&gt;±300%",IF(AX8/AT8-1&lt;-300%,"&gt;±300%",AX8/AT8-1)))))</f>
        <v>-0.10090580342540656</v>
      </c>
      <c r="AZ8" s="492">
        <f t="shared" si="22"/>
        <v>-0.10276178360285648</v>
      </c>
      <c r="BA8" s="4"/>
      <c r="BB8" s="13">
        <f t="shared" si="23"/>
        <v>365</v>
      </c>
      <c r="BC8" s="13">
        <f t="shared" si="27"/>
        <v>375</v>
      </c>
      <c r="BD8" s="13">
        <f t="shared" si="5"/>
        <v>370</v>
      </c>
      <c r="BE8" s="13">
        <f t="shared" si="6"/>
        <v>350</v>
      </c>
      <c r="BF8" s="13">
        <f t="shared" si="7"/>
        <v>370</v>
      </c>
      <c r="BG8" s="13">
        <f t="shared" si="8"/>
        <v>345</v>
      </c>
      <c r="BH8" s="13">
        <f t="shared" si="9"/>
        <v>345</v>
      </c>
      <c r="BI8" s="13">
        <f t="shared" si="10"/>
        <v>375</v>
      </c>
      <c r="BJ8" s="13">
        <f t="shared" si="11"/>
        <v>340</v>
      </c>
      <c r="BK8" s="13">
        <f t="shared" si="12"/>
        <v>325</v>
      </c>
      <c r="BL8" s="13">
        <f t="shared" si="13"/>
        <v>392.79226177563464</v>
      </c>
      <c r="BM8" s="13">
        <f t="shared" si="14"/>
        <v>323.58665259723858</v>
      </c>
      <c r="BN8" s="13">
        <f t="shared" si="15"/>
        <v>325.49612974710641</v>
      </c>
      <c r="BO8" s="13">
        <f t="shared" si="16"/>
        <v>378.7207303215655</v>
      </c>
      <c r="BP8" s="13">
        <f t="shared" si="17"/>
        <v>320.98602311770276</v>
      </c>
      <c r="BQ8" s="7">
        <f t="shared" si="18"/>
        <v>331.13737602633944</v>
      </c>
      <c r="BR8" s="7">
        <f t="shared" si="19"/>
        <v>323.98602311770276</v>
      </c>
      <c r="BS8" s="7">
        <f t="shared" si="28"/>
        <v>339.13737602633944</v>
      </c>
      <c r="BT8" s="492">
        <f t="shared" si="24"/>
        <v>2.4159157434900047E-2</v>
      </c>
      <c r="BU8" s="492">
        <f t="shared" si="25"/>
        <v>4.6765452295861154E-2</v>
      </c>
      <c r="BV8" s="19"/>
      <c r="BW8" s="13">
        <f t="shared" si="26"/>
        <v>663.1233991440422</v>
      </c>
      <c r="BY8" s="696"/>
      <c r="BZ8" s="696"/>
    </row>
    <row r="9" spans="1:78" x14ac:dyDescent="0.45">
      <c r="A9" s="28"/>
      <c r="B9" s="29" t="s">
        <v>2</v>
      </c>
      <c r="C9" s="29">
        <v>215</v>
      </c>
      <c r="D9" s="29">
        <v>200</v>
      </c>
      <c r="E9" s="29">
        <v>200</v>
      </c>
      <c r="F9" s="29">
        <v>185</v>
      </c>
      <c r="G9" s="29">
        <v>185</v>
      </c>
      <c r="H9" s="29">
        <v>180</v>
      </c>
      <c r="I9" s="29">
        <v>170.13750441378028</v>
      </c>
      <c r="J9" s="29">
        <v>201.95771924071977</v>
      </c>
      <c r="K9" s="29">
        <v>207.70899430095923</v>
      </c>
      <c r="L9" s="29">
        <v>201.49979430095925</v>
      </c>
      <c r="M9" s="29">
        <v>204.78495590643161</v>
      </c>
      <c r="N9" s="598">
        <f t="shared" si="20"/>
        <v>-2.9893746396957521E-2</v>
      </c>
      <c r="O9" s="598">
        <f t="shared" si="20"/>
        <v>1.6303548184102068E-2</v>
      </c>
      <c r="P9" s="27"/>
      <c r="Q9" s="29">
        <v>45</v>
      </c>
      <c r="R9" s="29">
        <v>50</v>
      </c>
      <c r="S9" s="29">
        <v>45</v>
      </c>
      <c r="T9" s="29">
        <v>45</v>
      </c>
      <c r="U9" s="29">
        <v>45</v>
      </c>
      <c r="V9" s="29">
        <v>50</v>
      </c>
      <c r="W9" s="29">
        <v>40</v>
      </c>
      <c r="X9" s="29">
        <v>45</v>
      </c>
      <c r="Y9" s="29">
        <v>45</v>
      </c>
      <c r="Z9" s="29">
        <v>50</v>
      </c>
      <c r="AA9" s="29">
        <v>45</v>
      </c>
      <c r="AB9" s="29">
        <v>45</v>
      </c>
      <c r="AC9" s="29">
        <v>45</v>
      </c>
      <c r="AD9" s="29">
        <v>45</v>
      </c>
      <c r="AE9" s="611">
        <v>40</v>
      </c>
      <c r="AF9" s="611">
        <v>45</v>
      </c>
      <c r="AG9" s="611">
        <v>45</v>
      </c>
      <c r="AH9" s="611">
        <v>40</v>
      </c>
      <c r="AI9" s="611">
        <v>45.727047678170074</v>
      </c>
      <c r="AJ9" s="611">
        <v>41.004418463470074</v>
      </c>
      <c r="AK9" s="611">
        <v>41.084514977270075</v>
      </c>
      <c r="AL9" s="611">
        <v>42.321523294870076</v>
      </c>
      <c r="AM9" s="611">
        <v>49.860080935454945</v>
      </c>
      <c r="AN9" s="611">
        <v>49.134642701954945</v>
      </c>
      <c r="AO9" s="611">
        <v>51.664865480054942</v>
      </c>
      <c r="AP9" s="611">
        <v>51.298130123254936</v>
      </c>
      <c r="AQ9" s="611">
        <v>51.632273575239807</v>
      </c>
      <c r="AR9" s="611">
        <v>52.960373575239814</v>
      </c>
      <c r="AS9" s="611">
        <v>51.207623575239808</v>
      </c>
      <c r="AT9" s="611">
        <v>51.908723575239812</v>
      </c>
      <c r="AU9" s="611">
        <v>49.393123575239812</v>
      </c>
      <c r="AV9" s="611">
        <v>51.568623575239812</v>
      </c>
      <c r="AW9" s="611">
        <v>51.556273575239814</v>
      </c>
      <c r="AX9" s="611">
        <v>48.981773575239814</v>
      </c>
      <c r="AY9" s="612">
        <f t="shared" si="21"/>
        <v>-5.6386476075788838E-2</v>
      </c>
      <c r="AZ9" s="612">
        <f t="shared" si="22"/>
        <v>-4.9935726953633353E-2</v>
      </c>
      <c r="BA9" s="4"/>
      <c r="BB9" s="29">
        <f t="shared" si="23"/>
        <v>105</v>
      </c>
      <c r="BC9" s="29">
        <f t="shared" si="27"/>
        <v>95</v>
      </c>
      <c r="BD9" s="29">
        <f t="shared" si="5"/>
        <v>90</v>
      </c>
      <c r="BE9" s="29">
        <f t="shared" si="6"/>
        <v>95</v>
      </c>
      <c r="BF9" s="29">
        <f t="shared" si="7"/>
        <v>85</v>
      </c>
      <c r="BG9" s="29">
        <f t="shared" si="8"/>
        <v>95</v>
      </c>
      <c r="BH9" s="29">
        <f t="shared" si="9"/>
        <v>90</v>
      </c>
      <c r="BI9" s="29">
        <f t="shared" si="10"/>
        <v>90</v>
      </c>
      <c r="BJ9" s="29">
        <f t="shared" si="11"/>
        <v>85</v>
      </c>
      <c r="BK9" s="29">
        <f t="shared" si="12"/>
        <v>85</v>
      </c>
      <c r="BL9" s="29">
        <f t="shared" si="13"/>
        <v>86.731466141640141</v>
      </c>
      <c r="BM9" s="29">
        <f t="shared" si="14"/>
        <v>83.406038272140151</v>
      </c>
      <c r="BN9" s="29">
        <f t="shared" si="15"/>
        <v>98.994723637409891</v>
      </c>
      <c r="BO9" s="599">
        <f t="shared" si="16"/>
        <v>102.96299560330988</v>
      </c>
      <c r="BP9" s="599">
        <f t="shared" si="17"/>
        <v>104.59264715047962</v>
      </c>
      <c r="BQ9" s="7">
        <f t="shared" si="18"/>
        <v>103.11634715047961</v>
      </c>
      <c r="BR9" s="7">
        <f t="shared" si="19"/>
        <v>100.96174715047962</v>
      </c>
      <c r="BS9" s="7">
        <f t="shared" si="28"/>
        <v>100.53804715047963</v>
      </c>
      <c r="BT9" s="492">
        <f t="shared" si="24"/>
        <v>-2.5003794948607161E-2</v>
      </c>
      <c r="BU9" s="492">
        <f t="shared" si="25"/>
        <v>-4.1966389445350361E-3</v>
      </c>
      <c r="BV9" s="19"/>
      <c r="BW9" s="611">
        <f t="shared" si="26"/>
        <v>201.49979430095925</v>
      </c>
      <c r="BY9" s="696"/>
      <c r="BZ9" s="696"/>
    </row>
    <row r="10" spans="1:78" x14ac:dyDescent="0.45">
      <c r="A10" s="90" t="s">
        <v>36</v>
      </c>
      <c r="C10" s="32">
        <v>-215</v>
      </c>
      <c r="D10" s="32">
        <v>350</v>
      </c>
      <c r="E10" s="32">
        <v>30</v>
      </c>
      <c r="F10" s="32">
        <v>30</v>
      </c>
      <c r="G10" s="32">
        <v>30</v>
      </c>
      <c r="H10" s="651">
        <v>10</v>
      </c>
      <c r="I10" s="651">
        <v>2.0553724172843388</v>
      </c>
      <c r="J10" s="651">
        <v>-83.635707465801829</v>
      </c>
      <c r="K10" s="651">
        <v>-92.948876195022393</v>
      </c>
      <c r="L10" s="651">
        <v>-34.583509392294488</v>
      </c>
      <c r="M10" s="651">
        <v>0</v>
      </c>
      <c r="N10" s="32" t="str">
        <f t="shared" si="20"/>
        <v>N/A</v>
      </c>
      <c r="O10" s="539" t="str">
        <f t="shared" si="20"/>
        <v>N/A</v>
      </c>
      <c r="P10" s="27"/>
      <c r="Q10" s="32">
        <v>65</v>
      </c>
      <c r="R10" s="32">
        <v>-40</v>
      </c>
      <c r="S10" s="32">
        <v>60</v>
      </c>
      <c r="T10" s="32">
        <v>-5</v>
      </c>
      <c r="U10" s="32">
        <v>25</v>
      </c>
      <c r="V10" s="32">
        <v>-45</v>
      </c>
      <c r="W10" s="32">
        <v>150</v>
      </c>
      <c r="X10" s="32">
        <v>60</v>
      </c>
      <c r="Y10" s="32">
        <v>-105</v>
      </c>
      <c r="Z10" s="32">
        <v>-75</v>
      </c>
      <c r="AA10" s="32">
        <v>-60</v>
      </c>
      <c r="AB10" s="32">
        <v>75</v>
      </c>
      <c r="AC10" s="32">
        <v>-10</v>
      </c>
      <c r="AD10" s="32">
        <v>25</v>
      </c>
      <c r="AE10" s="32">
        <v>-5</v>
      </c>
      <c r="AF10" s="32">
        <v>55</v>
      </c>
      <c r="AG10" s="32">
        <v>-20</v>
      </c>
      <c r="AH10" s="32">
        <v>-20</v>
      </c>
      <c r="AI10" s="32">
        <v>12.188790193236848</v>
      </c>
      <c r="AJ10" s="32">
        <v>-26.456840846936046</v>
      </c>
      <c r="AK10" s="32">
        <v>-29.140944913994538</v>
      </c>
      <c r="AL10" s="32">
        <v>45.464367984978075</v>
      </c>
      <c r="AM10" s="32">
        <v>53.747878497737702</v>
      </c>
      <c r="AN10" s="32">
        <v>24.803950263688535</v>
      </c>
      <c r="AO10" s="32">
        <v>-111.53326566469633</v>
      </c>
      <c r="AP10" s="32">
        <v>-50.654270562531742</v>
      </c>
      <c r="AQ10" s="32">
        <v>-29.303095800149173</v>
      </c>
      <c r="AR10" s="32">
        <v>18.218104029757061</v>
      </c>
      <c r="AS10" s="32">
        <v>-42.682362491388808</v>
      </c>
      <c r="AT10" s="32">
        <v>-39.181521933241477</v>
      </c>
      <c r="AU10" s="32">
        <v>24.188643668363468</v>
      </c>
      <c r="AV10" s="32">
        <v>-1.9339937360023418</v>
      </c>
      <c r="AW10" s="32">
        <v>-43.488159324655648</v>
      </c>
      <c r="AX10" s="32">
        <v>-13.349999999999966</v>
      </c>
      <c r="AY10" s="492" t="str">
        <f t="shared" si="21"/>
        <v>N/A</v>
      </c>
      <c r="AZ10" s="492" t="str">
        <f t="shared" si="22"/>
        <v>N/A</v>
      </c>
      <c r="BA10" s="4"/>
      <c r="BB10" s="32">
        <f t="shared" si="23"/>
        <v>325</v>
      </c>
      <c r="BC10" s="32">
        <f t="shared" si="27"/>
        <v>25</v>
      </c>
      <c r="BD10" s="32">
        <f t="shared" si="5"/>
        <v>55</v>
      </c>
      <c r="BE10" s="32">
        <f t="shared" si="6"/>
        <v>-20</v>
      </c>
      <c r="BF10" s="32">
        <f t="shared" si="7"/>
        <v>210</v>
      </c>
      <c r="BG10" s="32">
        <f t="shared" si="8"/>
        <v>-180</v>
      </c>
      <c r="BH10" s="32">
        <f t="shared" si="9"/>
        <v>15</v>
      </c>
      <c r="BI10" s="32">
        <f t="shared" si="10"/>
        <v>15</v>
      </c>
      <c r="BJ10" s="32">
        <f t="shared" si="11"/>
        <v>50</v>
      </c>
      <c r="BK10" s="32">
        <f t="shared" si="12"/>
        <v>-40</v>
      </c>
      <c r="BL10" s="32">
        <f t="shared" si="13"/>
        <v>-14.268050653699198</v>
      </c>
      <c r="BM10" s="32">
        <f t="shared" si="14"/>
        <v>16.323423070983537</v>
      </c>
      <c r="BN10" s="32">
        <f t="shared" si="15"/>
        <v>78.551828761426236</v>
      </c>
      <c r="BO10" s="13">
        <f t="shared" si="16"/>
        <v>-162.18753622722807</v>
      </c>
      <c r="BP10" s="13">
        <f t="shared" si="17"/>
        <v>-11.084991770392111</v>
      </c>
      <c r="BQ10" s="7">
        <f t="shared" si="18"/>
        <v>-81.863884424630285</v>
      </c>
      <c r="BR10" s="7">
        <f t="shared" si="19"/>
        <v>22.254649932361126</v>
      </c>
      <c r="BS10" s="7">
        <f t="shared" si="28"/>
        <v>-56.838159324655614</v>
      </c>
      <c r="BT10" s="492" t="str">
        <f t="shared" si="24"/>
        <v>N/A</v>
      </c>
      <c r="BU10" s="492" t="str">
        <f t="shared" si="25"/>
        <v>N/A</v>
      </c>
      <c r="BV10" s="19"/>
      <c r="BW10" s="648">
        <f t="shared" si="26"/>
        <v>-34.583509392294488</v>
      </c>
      <c r="BY10" s="696"/>
      <c r="BZ10" s="696"/>
    </row>
    <row r="11" spans="1:78" x14ac:dyDescent="0.45">
      <c r="A11" s="33" t="s">
        <v>14</v>
      </c>
      <c r="B11" s="34"/>
      <c r="C11" s="560">
        <v>5855</v>
      </c>
      <c r="D11" s="560">
        <v>5225</v>
      </c>
      <c r="E11" s="560">
        <v>6190</v>
      </c>
      <c r="F11" s="560">
        <v>6075</v>
      </c>
      <c r="G11" s="560">
        <v>6160</v>
      </c>
      <c r="H11" s="560">
        <v>6135</v>
      </c>
      <c r="I11" s="582">
        <f t="shared" ref="I11" si="29">I4+I10</f>
        <v>6077.1423431490784</v>
      </c>
      <c r="J11" s="560">
        <f>J4+J10</f>
        <v>4905.6583775461713</v>
      </c>
      <c r="K11" s="560">
        <f>K4+K10</f>
        <v>6203.6713877048542</v>
      </c>
      <c r="L11" s="560">
        <f>L4+L10</f>
        <v>5544.7303924131193</v>
      </c>
      <c r="M11" s="560">
        <f>M4+M10</f>
        <v>5572.8485161167637</v>
      </c>
      <c r="N11" s="540">
        <f t="shared" si="20"/>
        <v>-0.10621790776953455</v>
      </c>
      <c r="O11" s="540">
        <f t="shared" si="20"/>
        <v>5.0711435387587045E-3</v>
      </c>
      <c r="P11" s="27"/>
      <c r="Q11" s="560">
        <v>1380</v>
      </c>
      <c r="R11" s="560">
        <v>1375</v>
      </c>
      <c r="S11" s="560">
        <v>1420</v>
      </c>
      <c r="T11" s="560">
        <v>1540</v>
      </c>
      <c r="U11" s="560">
        <v>1680</v>
      </c>
      <c r="V11" s="560">
        <v>1570</v>
      </c>
      <c r="W11" s="560">
        <v>1425</v>
      </c>
      <c r="X11" s="560">
        <v>1710</v>
      </c>
      <c r="Y11" s="560">
        <v>1515</v>
      </c>
      <c r="Z11" s="560">
        <v>1420</v>
      </c>
      <c r="AA11" s="560">
        <v>1365</v>
      </c>
      <c r="AB11" s="560">
        <v>1630</v>
      </c>
      <c r="AC11" s="560">
        <v>1555</v>
      </c>
      <c r="AD11" s="560">
        <v>1610</v>
      </c>
      <c r="AE11" s="560">
        <v>1295</v>
      </c>
      <c r="AF11" s="560">
        <v>1660</v>
      </c>
      <c r="AG11" s="560">
        <v>1645</v>
      </c>
      <c r="AH11" s="560">
        <v>1545</v>
      </c>
      <c r="AI11" s="560">
        <f t="shared" ref="AI11:AM11" si="30">AI4+AI10</f>
        <v>1326.9913392839883</v>
      </c>
      <c r="AJ11" s="560">
        <f t="shared" si="30"/>
        <v>1633.7532419094916</v>
      </c>
      <c r="AK11" s="560">
        <f t="shared" si="30"/>
        <v>1496.4272817150966</v>
      </c>
      <c r="AL11" s="560">
        <f t="shared" si="30"/>
        <v>1619.970480240502</v>
      </c>
      <c r="AM11" s="560">
        <f t="shared" si="30"/>
        <v>1301.9795183687127</v>
      </c>
      <c r="AN11" s="560">
        <f>AN4+AN10</f>
        <v>967.11010316450415</v>
      </c>
      <c r="AO11" s="560">
        <f t="shared" ref="AO11:AX11" si="31">AO4+AO10</f>
        <v>1384.2597217093396</v>
      </c>
      <c r="AP11" s="560">
        <f t="shared" si="31"/>
        <v>1252.3090343036154</v>
      </c>
      <c r="AQ11" s="560">
        <f t="shared" si="31"/>
        <v>1435.4114409388324</v>
      </c>
      <c r="AR11" s="560">
        <f t="shared" si="31"/>
        <v>1583.8178682906091</v>
      </c>
      <c r="AS11" s="560">
        <f t="shared" si="31"/>
        <v>1528.5325755120275</v>
      </c>
      <c r="AT11" s="560">
        <f t="shared" si="31"/>
        <v>1655.9095029633854</v>
      </c>
      <c r="AU11" s="560">
        <f t="shared" si="31"/>
        <v>1297.5922955562278</v>
      </c>
      <c r="AV11" s="560">
        <f t="shared" si="31"/>
        <v>1527.8930394989532</v>
      </c>
      <c r="AW11" s="560">
        <f t="shared" si="31"/>
        <v>1363.3721054570378</v>
      </c>
      <c r="AX11" s="560">
        <f t="shared" si="31"/>
        <v>1355.8729519009003</v>
      </c>
      <c r="AY11" s="561">
        <f t="shared" si="21"/>
        <v>-0.18119139392916417</v>
      </c>
      <c r="AZ11" s="561">
        <f t="shared" si="22"/>
        <v>-5.5004452020995798E-3</v>
      </c>
      <c r="BA11" s="4"/>
      <c r="BB11" s="34">
        <f>BB4+BB10</f>
        <v>2470</v>
      </c>
      <c r="BC11" s="34">
        <f t="shared" ref="BC11:BF11" si="32">BC4+BC10</f>
        <v>2755</v>
      </c>
      <c r="BD11" s="34">
        <f t="shared" si="32"/>
        <v>2960</v>
      </c>
      <c r="BE11" s="34">
        <f t="shared" si="32"/>
        <v>3250</v>
      </c>
      <c r="BF11" s="34">
        <f t="shared" si="32"/>
        <v>3135</v>
      </c>
      <c r="BG11" s="34">
        <f>BG4+BG10</f>
        <v>2935</v>
      </c>
      <c r="BH11" s="34">
        <f>BH4+BH10</f>
        <v>2995</v>
      </c>
      <c r="BI11" s="34">
        <f t="shared" si="10"/>
        <v>3165</v>
      </c>
      <c r="BJ11" s="34">
        <f t="shared" si="11"/>
        <v>2955</v>
      </c>
      <c r="BK11" s="34">
        <f t="shared" si="12"/>
        <v>3190</v>
      </c>
      <c r="BL11" s="34">
        <f t="shared" si="13"/>
        <v>2960.7445811934799</v>
      </c>
      <c r="BM11" s="34">
        <f t="shared" si="14"/>
        <v>3116.3977619555985</v>
      </c>
      <c r="BN11" s="34">
        <f t="shared" si="15"/>
        <v>2269.0896215332168</v>
      </c>
      <c r="BO11" s="34">
        <f t="shared" si="16"/>
        <v>2636.568756012955</v>
      </c>
      <c r="BP11" s="34">
        <f t="shared" si="17"/>
        <v>3019.2293092294412</v>
      </c>
      <c r="BQ11" s="34">
        <f t="shared" si="18"/>
        <v>3184.4420784754129</v>
      </c>
      <c r="BR11" s="34">
        <f t="shared" si="19"/>
        <v>2825.4853350551812</v>
      </c>
      <c r="BS11" s="34">
        <f t="shared" si="28"/>
        <v>2719.2450573579381</v>
      </c>
      <c r="BT11" s="561">
        <f t="shared" si="24"/>
        <v>-0.1460843091673355</v>
      </c>
      <c r="BU11" s="561">
        <f t="shared" si="25"/>
        <v>-3.7600718141815537E-2</v>
      </c>
      <c r="BV11" s="19"/>
      <c r="BW11" s="645">
        <f t="shared" si="26"/>
        <v>5544.7303924131193</v>
      </c>
      <c r="BY11" s="696"/>
      <c r="BZ11" s="696"/>
    </row>
    <row r="12" spans="1:78" x14ac:dyDescent="0.45">
      <c r="A12" s="23"/>
      <c r="B12" s="4"/>
      <c r="C12" s="4"/>
      <c r="D12" s="4"/>
      <c r="E12" s="4"/>
      <c r="F12" s="4"/>
      <c r="G12" s="9"/>
      <c r="H12" s="9"/>
      <c r="I12" s="627"/>
      <c r="J12" s="4"/>
      <c r="K12" s="9"/>
      <c r="L12" s="4"/>
      <c r="M12" s="9"/>
      <c r="N12" s="35"/>
      <c r="O12" s="541"/>
      <c r="P12" s="27"/>
      <c r="Q12" s="35"/>
      <c r="R12" s="35"/>
      <c r="S12" s="35"/>
      <c r="T12" s="35"/>
      <c r="U12" s="35"/>
      <c r="V12" s="35"/>
      <c r="W12" s="35"/>
      <c r="X12" s="35"/>
      <c r="Y12" s="35"/>
      <c r="Z12" s="35"/>
      <c r="AA12" s="35"/>
      <c r="AB12" s="35"/>
      <c r="AC12" s="35"/>
      <c r="AD12" s="35"/>
      <c r="AE12" s="35"/>
      <c r="AF12" s="35"/>
      <c r="AG12" s="35"/>
      <c r="AH12" s="35"/>
      <c r="AI12" s="35"/>
      <c r="AJ12" s="35"/>
      <c r="AK12" s="35"/>
      <c r="AL12" s="35"/>
      <c r="AM12" s="562"/>
      <c r="AN12" s="35"/>
      <c r="AO12" s="35"/>
      <c r="AP12" s="35"/>
      <c r="AQ12" s="35"/>
      <c r="AR12" s="35"/>
      <c r="AS12" s="35"/>
      <c r="AT12" s="35"/>
      <c r="AU12" s="35"/>
      <c r="AV12" s="35"/>
      <c r="AW12" s="35"/>
      <c r="AX12" s="35"/>
      <c r="AY12" s="715"/>
      <c r="AZ12" s="492"/>
      <c r="BA12" s="4"/>
      <c r="BB12" s="7"/>
      <c r="BC12" s="7"/>
      <c r="BD12" s="7"/>
      <c r="BE12" s="7"/>
      <c r="BF12" s="7"/>
      <c r="BG12" s="7"/>
      <c r="BH12" s="7"/>
      <c r="BI12" s="7"/>
      <c r="BJ12" s="7"/>
      <c r="BK12" s="7"/>
      <c r="BL12" s="7"/>
      <c r="BM12" s="7"/>
      <c r="BN12" s="7"/>
      <c r="BO12" s="7"/>
      <c r="BP12" s="7"/>
      <c r="BQ12" s="7"/>
      <c r="BR12" s="7"/>
      <c r="BS12" s="7"/>
      <c r="BT12" s="492"/>
      <c r="BU12" s="492"/>
      <c r="BV12" s="19"/>
      <c r="BW12" s="13"/>
      <c r="BY12" s="696"/>
      <c r="BZ12" s="696"/>
    </row>
    <row r="13" spans="1:78" s="644" customFormat="1" x14ac:dyDescent="0.45">
      <c r="A13" s="23" t="s">
        <v>22</v>
      </c>
      <c r="B13" s="9"/>
      <c r="C13" s="555">
        <v>2000</v>
      </c>
      <c r="D13" s="555">
        <v>2055</v>
      </c>
      <c r="E13" s="555">
        <v>1720</v>
      </c>
      <c r="F13" s="555">
        <v>1860</v>
      </c>
      <c r="G13" s="555">
        <v>1915</v>
      </c>
      <c r="H13" s="555">
        <v>1955</v>
      </c>
      <c r="I13" s="555">
        <f>SUM(I14:I16)</f>
        <v>2134.1651660596785</v>
      </c>
      <c r="J13" s="555">
        <f>SUM(J14:J16)</f>
        <v>1970.1349557166429</v>
      </c>
      <c r="K13" s="555">
        <f>SUM(K14:K16)</f>
        <v>2031.550554538981</v>
      </c>
      <c r="L13" s="555">
        <f>SUM(L14:L16)</f>
        <v>1682.3681868089943</v>
      </c>
      <c r="M13" s="555">
        <f>SUM(M14:M16)</f>
        <v>1855.6513603205663</v>
      </c>
      <c r="N13" s="492">
        <f t="shared" si="20"/>
        <v>-0.17187973341339102</v>
      </c>
      <c r="O13" s="492">
        <f t="shared" si="20"/>
        <v>0.10299955436047803</v>
      </c>
      <c r="P13" s="27"/>
      <c r="Q13" s="555">
        <v>565</v>
      </c>
      <c r="R13" s="555">
        <v>475</v>
      </c>
      <c r="S13" s="555">
        <v>435</v>
      </c>
      <c r="T13" s="555">
        <v>475</v>
      </c>
      <c r="U13" s="555">
        <v>415</v>
      </c>
      <c r="V13" s="555">
        <v>370</v>
      </c>
      <c r="W13" s="555">
        <v>395</v>
      </c>
      <c r="X13" s="555">
        <v>480</v>
      </c>
      <c r="Y13" s="555">
        <v>510</v>
      </c>
      <c r="Z13" s="555">
        <v>460</v>
      </c>
      <c r="AA13" s="555">
        <v>420</v>
      </c>
      <c r="AB13" s="555">
        <v>480</v>
      </c>
      <c r="AC13" s="555">
        <v>480</v>
      </c>
      <c r="AD13" s="555">
        <v>505</v>
      </c>
      <c r="AE13" s="555">
        <v>460</v>
      </c>
      <c r="AF13" s="555">
        <v>480</v>
      </c>
      <c r="AG13" s="555">
        <v>490</v>
      </c>
      <c r="AH13" s="555">
        <v>495</v>
      </c>
      <c r="AI13" s="555">
        <f t="shared" ref="AI13:AX13" si="33">SUM(AI14:AI16)</f>
        <v>535.87729113828345</v>
      </c>
      <c r="AJ13" s="555">
        <f t="shared" si="33"/>
        <v>550.61876456157597</v>
      </c>
      <c r="AK13" s="555">
        <f t="shared" si="33"/>
        <v>520.85839848880676</v>
      </c>
      <c r="AL13" s="555">
        <f t="shared" si="33"/>
        <v>526.81071187101202</v>
      </c>
      <c r="AM13" s="555">
        <f t="shared" si="33"/>
        <v>452.18492183102518</v>
      </c>
      <c r="AN13" s="555">
        <f t="shared" si="33"/>
        <v>384.08102061779931</v>
      </c>
      <c r="AO13" s="555">
        <f t="shared" si="33"/>
        <v>552.86496044278579</v>
      </c>
      <c r="AP13" s="555">
        <f t="shared" si="33"/>
        <v>581.00405282503243</v>
      </c>
      <c r="AQ13" s="555">
        <f t="shared" si="33"/>
        <v>539.05136699875197</v>
      </c>
      <c r="AR13" s="563">
        <f t="shared" si="33"/>
        <v>547.00158232313936</v>
      </c>
      <c r="AS13" s="563">
        <f t="shared" si="33"/>
        <v>474.07979208215215</v>
      </c>
      <c r="AT13" s="563">
        <f t="shared" si="33"/>
        <v>471.41781313493755</v>
      </c>
      <c r="AU13" s="563">
        <f t="shared" si="33"/>
        <v>431.23397005483474</v>
      </c>
      <c r="AV13" s="563">
        <f t="shared" si="33"/>
        <v>460.27728744574858</v>
      </c>
      <c r="AW13" s="563">
        <f t="shared" si="33"/>
        <v>408.16340954483655</v>
      </c>
      <c r="AX13" s="563">
        <f t="shared" si="33"/>
        <v>382.75351976357422</v>
      </c>
      <c r="AY13" s="492">
        <f t="shared" si="21"/>
        <v>-0.18808006592229531</v>
      </c>
      <c r="AZ13" s="492">
        <f t="shared" si="22"/>
        <v>-6.2254207964398844E-2</v>
      </c>
      <c r="BA13" s="4"/>
      <c r="BB13" s="9">
        <f>SUM(BB14:BB16)</f>
        <v>1015</v>
      </c>
      <c r="BC13" s="9">
        <f>SUM(BC14:BC16)</f>
        <v>1040</v>
      </c>
      <c r="BD13" s="9">
        <f>SUM(S13:T13)</f>
        <v>910</v>
      </c>
      <c r="BE13" s="9">
        <f>SUM(U13:V13)</f>
        <v>785</v>
      </c>
      <c r="BF13" s="9">
        <f>SUM(W13:X13)</f>
        <v>875</v>
      </c>
      <c r="BG13" s="9">
        <f>SUM(Y13:Z13)</f>
        <v>970</v>
      </c>
      <c r="BH13" s="9">
        <f>SUM(AA13:AB13)</f>
        <v>900</v>
      </c>
      <c r="BI13" s="9">
        <f>SUM(AC13:AD13)</f>
        <v>985</v>
      </c>
      <c r="BJ13" s="9">
        <f>SUM(AE13:AF13)</f>
        <v>940</v>
      </c>
      <c r="BK13" s="9">
        <f>SUM(AG13:AH13)</f>
        <v>985</v>
      </c>
      <c r="BL13" s="9">
        <f>SUM(AI13:AJ13)</f>
        <v>1086.4960556998594</v>
      </c>
      <c r="BM13" s="9">
        <f>SUM(AK13:AL13)</f>
        <v>1047.6691103598187</v>
      </c>
      <c r="BN13" s="9">
        <f>SUM(AM13:AN13)</f>
        <v>836.26594244882449</v>
      </c>
      <c r="BO13" s="9">
        <f>SUM(AO13:AP13)</f>
        <v>1133.8690132678182</v>
      </c>
      <c r="BP13" s="9">
        <f>SUM(AQ13:AR13)</f>
        <v>1086.0529493218914</v>
      </c>
      <c r="BQ13" s="9">
        <f>SUM(AS13:AT13)</f>
        <v>945.4976052170897</v>
      </c>
      <c r="BR13" s="9">
        <f>SUM(AU13:AV13)</f>
        <v>891.51125750058327</v>
      </c>
      <c r="BS13" s="9">
        <f t="shared" ref="BS13:BS18" si="34">SUM(AW13:AX13)</f>
        <v>790.91692930841077</v>
      </c>
      <c r="BT13" s="492">
        <f t="shared" si="24"/>
        <v>-0.16349134577996804</v>
      </c>
      <c r="BU13" s="492">
        <f t="shared" si="25"/>
        <v>-0.11283573521460177</v>
      </c>
      <c r="BV13" s="643"/>
      <c r="BW13" s="36">
        <f t="shared" si="26"/>
        <v>1682.4281868089943</v>
      </c>
      <c r="BY13" s="696"/>
      <c r="BZ13" s="696"/>
    </row>
    <row r="14" spans="1:78" x14ac:dyDescent="0.45">
      <c r="A14" s="7"/>
      <c r="B14" s="7" t="s">
        <v>4</v>
      </c>
      <c r="C14" s="13">
        <v>1120</v>
      </c>
      <c r="D14" s="13">
        <v>1255</v>
      </c>
      <c r="E14" s="13">
        <v>1185</v>
      </c>
      <c r="F14" s="13">
        <v>1210</v>
      </c>
      <c r="G14" s="13">
        <v>1325</v>
      </c>
      <c r="H14" s="13">
        <v>1420</v>
      </c>
      <c r="I14" s="13">
        <v>1588.74373552111</v>
      </c>
      <c r="J14" s="13">
        <v>1482.2209571994672</v>
      </c>
      <c r="K14" s="13">
        <v>1543.0103332002018</v>
      </c>
      <c r="L14" s="13">
        <v>1242.007901922633</v>
      </c>
      <c r="M14" s="13">
        <v>1390.8544091064473</v>
      </c>
      <c r="N14" s="26">
        <f t="shared" si="20"/>
        <v>-0.19507479943655992</v>
      </c>
      <c r="O14" s="26">
        <f t="shared" si="20"/>
        <v>0.11984344620786991</v>
      </c>
      <c r="P14" s="27"/>
      <c r="Q14" s="13">
        <v>365</v>
      </c>
      <c r="R14" s="13">
        <v>305</v>
      </c>
      <c r="S14" s="13">
        <v>315</v>
      </c>
      <c r="T14" s="13">
        <v>310</v>
      </c>
      <c r="U14" s="13">
        <v>295</v>
      </c>
      <c r="V14" s="13">
        <v>265</v>
      </c>
      <c r="W14" s="13">
        <v>280</v>
      </c>
      <c r="X14" s="13">
        <v>340</v>
      </c>
      <c r="Y14" s="13">
        <v>315</v>
      </c>
      <c r="Z14" s="13">
        <v>280</v>
      </c>
      <c r="AA14" s="13">
        <v>300</v>
      </c>
      <c r="AB14" s="13">
        <v>330</v>
      </c>
      <c r="AC14" s="13">
        <v>330</v>
      </c>
      <c r="AD14" s="13">
        <v>365</v>
      </c>
      <c r="AE14" s="13">
        <v>330</v>
      </c>
      <c r="AF14" s="13">
        <v>345</v>
      </c>
      <c r="AG14" s="13">
        <v>365</v>
      </c>
      <c r="AH14" s="13">
        <v>380</v>
      </c>
      <c r="AI14" s="7">
        <v>397.51812126460368</v>
      </c>
      <c r="AJ14" s="7">
        <v>414.99941577372562</v>
      </c>
      <c r="AK14" s="7">
        <v>388.11015401025151</v>
      </c>
      <c r="AL14" s="7">
        <v>388.11604447252893</v>
      </c>
      <c r="AM14" s="7">
        <v>365.89602860053014</v>
      </c>
      <c r="AN14" s="7">
        <v>271.80283670345841</v>
      </c>
      <c r="AO14" s="7">
        <v>414.55260105982677</v>
      </c>
      <c r="AP14" s="7">
        <v>429.9694908356517</v>
      </c>
      <c r="AQ14" s="7">
        <v>405.05388055862147</v>
      </c>
      <c r="AR14" s="524">
        <v>432.92388137353743</v>
      </c>
      <c r="AS14" s="524">
        <v>352.91443377731088</v>
      </c>
      <c r="AT14" s="524">
        <v>352.11813749073184</v>
      </c>
      <c r="AU14" s="524">
        <v>315.66243745865614</v>
      </c>
      <c r="AV14" s="524">
        <v>351.10555039006255</v>
      </c>
      <c r="AW14" s="524">
        <v>301.43201228305236</v>
      </c>
      <c r="AX14" s="524">
        <v>273.86790179086194</v>
      </c>
      <c r="AY14" s="492">
        <f t="shared" si="21"/>
        <v>-0.22222722253814475</v>
      </c>
      <c r="AZ14" s="492">
        <f t="shared" si="22"/>
        <v>-9.1443872478637167E-2</v>
      </c>
      <c r="BA14" s="4"/>
      <c r="BB14" s="13">
        <f>D14-BC14</f>
        <v>585</v>
      </c>
      <c r="BC14" s="13">
        <f>SUM(Q14:R14)</f>
        <v>670</v>
      </c>
      <c r="BD14" s="13">
        <f>SUM(S14:T14)</f>
        <v>625</v>
      </c>
      <c r="BE14" s="13">
        <f>SUM(U14:V14)</f>
        <v>560</v>
      </c>
      <c r="BF14" s="13">
        <f>SUM(W14:X14)</f>
        <v>620</v>
      </c>
      <c r="BG14" s="13">
        <f>SUM(Y14:Z14)</f>
        <v>595</v>
      </c>
      <c r="BH14" s="13">
        <f>SUM(AA14:AB14)</f>
        <v>630</v>
      </c>
      <c r="BI14" s="13">
        <f>SUM(AC14:AD14)</f>
        <v>695</v>
      </c>
      <c r="BJ14" s="13">
        <f>SUM(AE14:AF14)</f>
        <v>675</v>
      </c>
      <c r="BK14" s="13">
        <f>SUM(AG14:AH14)</f>
        <v>745</v>
      </c>
      <c r="BL14" s="13">
        <f>SUM(AI14:AJ14)</f>
        <v>812.51753703832924</v>
      </c>
      <c r="BM14" s="13">
        <f>SUM(AK14:AL14)</f>
        <v>776.22619848278043</v>
      </c>
      <c r="BN14" s="13">
        <f>SUM(AM14:AN14)</f>
        <v>637.69886530398855</v>
      </c>
      <c r="BO14" s="13">
        <f>SUM(AO14:AP14)</f>
        <v>844.52209189547852</v>
      </c>
      <c r="BP14" s="13">
        <f>SUM(AQ14:AR14)</f>
        <v>837.97776193215896</v>
      </c>
      <c r="BQ14" s="13">
        <f>SUM(AS14:AT14)</f>
        <v>705.03257126804272</v>
      </c>
      <c r="BR14" s="13">
        <f>SUM(AU14:AV14)</f>
        <v>666.76798784871869</v>
      </c>
      <c r="BS14" s="13">
        <f t="shared" si="34"/>
        <v>575.29991407391435</v>
      </c>
      <c r="BT14" s="492">
        <f t="shared" si="24"/>
        <v>-0.18400945216019815</v>
      </c>
      <c r="BU14" s="492">
        <f t="shared" si="25"/>
        <v>-0.13718126161083377</v>
      </c>
      <c r="BV14" s="19"/>
      <c r="BW14" s="13">
        <f t="shared" si="26"/>
        <v>1242.0679019226329</v>
      </c>
      <c r="BY14" s="696"/>
      <c r="BZ14" s="696"/>
    </row>
    <row r="15" spans="1:78" x14ac:dyDescent="0.45">
      <c r="A15" s="7"/>
      <c r="B15" s="7" t="s">
        <v>5</v>
      </c>
      <c r="C15" s="13">
        <v>855</v>
      </c>
      <c r="D15" s="13">
        <v>775</v>
      </c>
      <c r="E15" s="13">
        <v>515</v>
      </c>
      <c r="F15" s="13">
        <v>625</v>
      </c>
      <c r="G15" s="13">
        <v>560</v>
      </c>
      <c r="H15" s="13">
        <v>505</v>
      </c>
      <c r="I15" s="13">
        <v>476.430635159931</v>
      </c>
      <c r="J15" s="13">
        <v>421.8531526017257</v>
      </c>
      <c r="K15" s="13">
        <v>421.87390410749555</v>
      </c>
      <c r="L15" s="13">
        <v>372.00196026767901</v>
      </c>
      <c r="M15" s="13">
        <v>395.40280622689352</v>
      </c>
      <c r="N15" s="26">
        <f t="shared" si="20"/>
        <v>-0.11821528507510837</v>
      </c>
      <c r="O15" s="26">
        <f t="shared" si="20"/>
        <v>6.2905168409263634E-2</v>
      </c>
      <c r="P15" s="27"/>
      <c r="Q15" s="13">
        <v>200</v>
      </c>
      <c r="R15" s="13">
        <v>170</v>
      </c>
      <c r="S15" s="13">
        <v>120</v>
      </c>
      <c r="T15" s="13">
        <v>165</v>
      </c>
      <c r="U15" s="13">
        <v>120</v>
      </c>
      <c r="V15" s="13">
        <v>105</v>
      </c>
      <c r="W15" s="13">
        <v>115</v>
      </c>
      <c r="X15" s="13">
        <v>140</v>
      </c>
      <c r="Y15" s="13">
        <v>195</v>
      </c>
      <c r="Z15" s="13">
        <v>180</v>
      </c>
      <c r="AA15" s="13">
        <v>120</v>
      </c>
      <c r="AB15" s="13">
        <v>150</v>
      </c>
      <c r="AC15" s="13">
        <v>150</v>
      </c>
      <c r="AD15" s="13">
        <v>140</v>
      </c>
      <c r="AE15" s="13">
        <v>130</v>
      </c>
      <c r="AF15" s="13">
        <v>135</v>
      </c>
      <c r="AG15" s="13">
        <v>125</v>
      </c>
      <c r="AH15" s="13">
        <v>115</v>
      </c>
      <c r="AI15" s="13">
        <v>120.42156307523403</v>
      </c>
      <c r="AJ15" s="13">
        <v>119.06155789697736</v>
      </c>
      <c r="AK15" s="13">
        <v>116.36293057612887</v>
      </c>
      <c r="AL15" s="13">
        <v>120.58458361159079</v>
      </c>
      <c r="AM15" s="13">
        <v>69.809405185220342</v>
      </c>
      <c r="AN15" s="13">
        <v>96.904222592227029</v>
      </c>
      <c r="AO15" s="13">
        <v>121.2791645185137</v>
      </c>
      <c r="AP15" s="13">
        <v>133.86036030576454</v>
      </c>
      <c r="AQ15" s="13">
        <v>117.89881506309163</v>
      </c>
      <c r="AR15" s="468">
        <v>97.584976646852652</v>
      </c>
      <c r="AS15" s="468">
        <v>104.18920003162928</v>
      </c>
      <c r="AT15" s="468">
        <v>102.20091236592197</v>
      </c>
      <c r="AU15" s="468">
        <v>98.439451441508112</v>
      </c>
      <c r="AV15" s="468">
        <v>92.265031276825837</v>
      </c>
      <c r="AW15" s="468">
        <v>89.60769073130335</v>
      </c>
      <c r="AX15" s="468">
        <v>91.689786818041725</v>
      </c>
      <c r="AY15" s="492">
        <f t="shared" si="21"/>
        <v>-0.10284766842634452</v>
      </c>
      <c r="AZ15" s="492">
        <f t="shared" si="22"/>
        <v>2.3235685126422156E-2</v>
      </c>
      <c r="BA15" s="4"/>
      <c r="BB15" s="13">
        <f>D15-BC15</f>
        <v>405</v>
      </c>
      <c r="BC15" s="13">
        <f>SUM(Q15:R15)</f>
        <v>370</v>
      </c>
      <c r="BD15" s="13">
        <f>SUM(S15:T15)</f>
        <v>285</v>
      </c>
      <c r="BE15" s="13">
        <f>SUM(U15:V15)</f>
        <v>225</v>
      </c>
      <c r="BF15" s="13">
        <f>SUM(W15:X15)</f>
        <v>255</v>
      </c>
      <c r="BG15" s="13">
        <f>SUM(Y15:Z15)</f>
        <v>375</v>
      </c>
      <c r="BH15" s="13">
        <f>SUM(AA15:AB15)</f>
        <v>270</v>
      </c>
      <c r="BI15" s="13">
        <f>SUM(AC15:AD15)</f>
        <v>290</v>
      </c>
      <c r="BJ15" s="13">
        <f>SUM(AE15:AF15)</f>
        <v>265</v>
      </c>
      <c r="BK15" s="13">
        <f>SUM(AG15:AH15)</f>
        <v>240</v>
      </c>
      <c r="BL15" s="13">
        <f>SUM(AI15:AJ15)</f>
        <v>239.4831209722114</v>
      </c>
      <c r="BM15" s="13">
        <f>SUM(AK15:AL15)</f>
        <v>236.94751418771966</v>
      </c>
      <c r="BN15" s="13">
        <f>SUM(AM15:AN15)</f>
        <v>166.71362777744736</v>
      </c>
      <c r="BO15" s="13">
        <f>SUM(AO15:AP15)</f>
        <v>255.13952482427823</v>
      </c>
      <c r="BP15" s="13">
        <f>SUM(AQ15:AR15)</f>
        <v>215.48379170994428</v>
      </c>
      <c r="BQ15" s="13">
        <f>SUM(AS15:AT15)</f>
        <v>206.39011239755126</v>
      </c>
      <c r="BR15" s="13">
        <f>SUM(AU15:AV15)</f>
        <v>190.70448271833396</v>
      </c>
      <c r="BS15" s="13">
        <f t="shared" si="34"/>
        <v>181.29747754934507</v>
      </c>
      <c r="BT15" s="492">
        <f t="shared" si="24"/>
        <v>-0.12157866748903379</v>
      </c>
      <c r="BU15" s="492">
        <f t="shared" si="25"/>
        <v>-4.9327656250654606E-2</v>
      </c>
      <c r="BV15" s="19"/>
      <c r="BW15" s="13">
        <f t="shared" si="26"/>
        <v>372.00196026767907</v>
      </c>
      <c r="BY15" s="696"/>
      <c r="BZ15" s="696"/>
    </row>
    <row r="16" spans="1:78" x14ac:dyDescent="0.45">
      <c r="A16" s="7"/>
      <c r="B16" s="7" t="s">
        <v>6</v>
      </c>
      <c r="C16" s="13">
        <v>25</v>
      </c>
      <c r="D16" s="13">
        <v>25</v>
      </c>
      <c r="E16" s="13">
        <v>20</v>
      </c>
      <c r="F16" s="13">
        <v>25</v>
      </c>
      <c r="G16" s="13">
        <v>30</v>
      </c>
      <c r="H16" s="13">
        <v>30</v>
      </c>
      <c r="I16" s="13">
        <v>68.990795378637287</v>
      </c>
      <c r="J16" s="13">
        <v>66.060845915450145</v>
      </c>
      <c r="K16" s="13">
        <v>66.666317231283841</v>
      </c>
      <c r="L16" s="13">
        <v>68.358324618682147</v>
      </c>
      <c r="M16" s="13">
        <v>69.394144987225431</v>
      </c>
      <c r="N16" s="26">
        <f>IF(ISERROR(L16/K16),"N/A",IF(K16&lt;0,"N/A",IF(L16&lt;0,"N/A",IF(L16/K16-1&gt;300%,"&gt;±300%",IF(L16/K16-1&lt;-300%,"&gt;±300%",L16/K16-1)))))</f>
        <v>2.5380243842302974E-2</v>
      </c>
      <c r="O16" s="26">
        <f t="shared" si="20"/>
        <v>1.5152805080014931E-2</v>
      </c>
      <c r="P16" s="27"/>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0</v>
      </c>
      <c r="AI16" s="13">
        <v>17.937606798445696</v>
      </c>
      <c r="AJ16" s="13">
        <v>16.557790890872948</v>
      </c>
      <c r="AK16" s="13">
        <v>16.385313902426354</v>
      </c>
      <c r="AL16" s="13">
        <v>18.110083786892289</v>
      </c>
      <c r="AM16" s="13">
        <v>16.479488045274731</v>
      </c>
      <c r="AN16" s="13">
        <v>15.373961322113898</v>
      </c>
      <c r="AO16" s="13">
        <v>17.033194864445417</v>
      </c>
      <c r="AP16" s="13">
        <v>17.174201683616104</v>
      </c>
      <c r="AQ16" s="13">
        <v>16.098671377038862</v>
      </c>
      <c r="AR16" s="468">
        <v>16.492724302749252</v>
      </c>
      <c r="AS16" s="468">
        <v>16.976158273212008</v>
      </c>
      <c r="AT16" s="468">
        <v>17.098763278283712</v>
      </c>
      <c r="AU16" s="468">
        <v>17.132081154670534</v>
      </c>
      <c r="AV16" s="468">
        <v>16.906705778860243</v>
      </c>
      <c r="AW16" s="468">
        <v>17.123706530480828</v>
      </c>
      <c r="AX16" s="468">
        <v>17.195831154670536</v>
      </c>
      <c r="AY16" s="492">
        <f t="shared" si="21"/>
        <v>5.6768945687495354E-3</v>
      </c>
      <c r="AZ16" s="492">
        <f t="shared" si="22"/>
        <v>4.2119750219571372E-3</v>
      </c>
      <c r="BA16" s="4"/>
      <c r="BB16" s="13">
        <f>D16-BC16</f>
        <v>25</v>
      </c>
      <c r="BC16" s="13">
        <f>SUM(Q16:R16)</f>
        <v>0</v>
      </c>
      <c r="BD16" s="13">
        <f>SUM(S16:T16)</f>
        <v>0</v>
      </c>
      <c r="BE16" s="13">
        <f>SUM(U16:V16)</f>
        <v>0</v>
      </c>
      <c r="BF16" s="13">
        <f>SUM(W16:X16)</f>
        <v>0</v>
      </c>
      <c r="BG16" s="13">
        <f>SUM(Y16:Z16)</f>
        <v>0</v>
      </c>
      <c r="BH16" s="13">
        <f>SUM(AA16:AB16)</f>
        <v>0</v>
      </c>
      <c r="BI16" s="13">
        <f>SUM(AC16:AD16)</f>
        <v>0</v>
      </c>
      <c r="BJ16" s="13">
        <f>SUM(AE16:AF16)</f>
        <v>0</v>
      </c>
      <c r="BK16" s="13">
        <f>SUM(AG16:AH16)</f>
        <v>0</v>
      </c>
      <c r="BL16" s="13">
        <f>SUM(AI16:AJ16)</f>
        <v>34.495397689318644</v>
      </c>
      <c r="BM16" s="13">
        <f>SUM(AK16:AL16)</f>
        <v>34.495397689318644</v>
      </c>
      <c r="BN16" s="13">
        <f>SUM(AM16:AN16)</f>
        <v>31.853449367388627</v>
      </c>
      <c r="BO16" s="13">
        <f>SUM(AO16:AP16)</f>
        <v>34.207396548061524</v>
      </c>
      <c r="BP16" s="13">
        <f>SUM(AQ16:AR16)</f>
        <v>32.591395679788114</v>
      </c>
      <c r="BQ16" s="13">
        <f>SUM(AS16:AT16)</f>
        <v>34.07492155149572</v>
      </c>
      <c r="BR16" s="13">
        <f>SUM(AU16:AV16)</f>
        <v>34.038786933530773</v>
      </c>
      <c r="BS16" s="13">
        <f t="shared" si="34"/>
        <v>34.31953768515136</v>
      </c>
      <c r="BT16" s="492">
        <f t="shared" si="24"/>
        <v>7.1787732008703475E-3</v>
      </c>
      <c r="BU16" s="492">
        <f t="shared" si="25"/>
        <v>8.2479658328842298E-3</v>
      </c>
      <c r="BV16" s="19"/>
      <c r="BW16" s="13">
        <f t="shared" si="26"/>
        <v>68.358324618682133</v>
      </c>
      <c r="BY16" s="696"/>
      <c r="BZ16" s="696"/>
    </row>
    <row r="17" spans="1:78" x14ac:dyDescent="0.45">
      <c r="A17" s="23"/>
      <c r="B17" s="4"/>
      <c r="C17" s="9"/>
      <c r="D17" s="9"/>
      <c r="E17" s="9"/>
      <c r="F17" s="9"/>
      <c r="G17" s="9"/>
      <c r="H17" s="9"/>
      <c r="I17" s="563"/>
      <c r="J17" s="9"/>
      <c r="K17" s="9"/>
      <c r="L17" s="9"/>
      <c r="M17" s="9"/>
      <c r="N17" s="36"/>
      <c r="O17" s="235"/>
      <c r="P17" s="27"/>
      <c r="Q17" s="36"/>
      <c r="R17" s="36"/>
      <c r="S17" s="36"/>
      <c r="T17" s="36"/>
      <c r="U17" s="36"/>
      <c r="V17" s="36"/>
      <c r="W17" s="36"/>
      <c r="X17" s="36"/>
      <c r="Y17" s="36"/>
      <c r="Z17" s="36"/>
      <c r="AA17" s="36"/>
      <c r="AB17" s="36"/>
      <c r="AC17" s="36"/>
      <c r="AD17" s="36"/>
      <c r="AE17" s="36"/>
      <c r="AF17" s="36"/>
      <c r="AG17" s="36"/>
      <c r="AH17" s="36"/>
      <c r="AI17" s="36"/>
      <c r="AJ17" s="36"/>
      <c r="AK17" s="36"/>
      <c r="AL17" s="36"/>
      <c r="AM17" s="368"/>
      <c r="AN17" s="36"/>
      <c r="AO17" s="36"/>
      <c r="AP17" s="36"/>
      <c r="AQ17" s="36"/>
      <c r="AR17" s="36"/>
      <c r="AS17" s="36"/>
      <c r="AT17" s="36"/>
      <c r="AU17" s="36"/>
      <c r="AV17" s="36"/>
      <c r="AW17" s="36"/>
      <c r="AX17" s="36"/>
      <c r="AY17" s="492"/>
      <c r="AZ17" s="492"/>
      <c r="BA17" s="4"/>
      <c r="BB17" s="199"/>
      <c r="BC17" s="7"/>
      <c r="BD17" s="7"/>
      <c r="BE17" s="7"/>
      <c r="BF17" s="7"/>
      <c r="BG17" s="7"/>
      <c r="BH17" s="7"/>
      <c r="BI17" s="7"/>
      <c r="BJ17" s="7"/>
      <c r="BK17" s="7"/>
      <c r="BL17" s="7"/>
      <c r="BM17" s="7"/>
      <c r="BN17" s="7"/>
      <c r="BO17" s="7"/>
      <c r="BP17" s="7"/>
      <c r="BQ17" s="7"/>
      <c r="BR17" s="7"/>
      <c r="BS17" s="7">
        <f t="shared" si="34"/>
        <v>0</v>
      </c>
      <c r="BT17" s="492" t="str">
        <f t="shared" si="24"/>
        <v>N/A</v>
      </c>
      <c r="BU17" s="492" t="str">
        <f t="shared" si="25"/>
        <v>N/A</v>
      </c>
      <c r="BV17" s="19"/>
      <c r="BW17" s="649">
        <f t="shared" si="26"/>
        <v>0</v>
      </c>
      <c r="BY17" s="696"/>
      <c r="BZ17" s="696"/>
    </row>
    <row r="18" spans="1:78" s="644" customFormat="1" x14ac:dyDescent="0.45">
      <c r="A18" s="33" t="s">
        <v>25</v>
      </c>
      <c r="B18" s="34"/>
      <c r="C18" s="560">
        <v>7855</v>
      </c>
      <c r="D18" s="560">
        <v>7280</v>
      </c>
      <c r="E18" s="560">
        <v>7910</v>
      </c>
      <c r="F18" s="560">
        <v>7935</v>
      </c>
      <c r="G18" s="560">
        <v>8075</v>
      </c>
      <c r="H18" s="560">
        <v>8090</v>
      </c>
      <c r="I18" s="582">
        <f>I11+I13</f>
        <v>8211.3075092087565</v>
      </c>
      <c r="J18" s="560">
        <f>J11+J13</f>
        <v>6875.7933332628145</v>
      </c>
      <c r="K18" s="560">
        <f>K11+K13</f>
        <v>8235.2219422438357</v>
      </c>
      <c r="L18" s="560">
        <f>L11+L13</f>
        <v>7227.0985792221136</v>
      </c>
      <c r="M18" s="560">
        <f>M11+M13</f>
        <v>7428.4998764373304</v>
      </c>
      <c r="N18" s="540">
        <f t="shared" si="20"/>
        <v>-0.12241605266889022</v>
      </c>
      <c r="O18" s="540">
        <f>IF(ISERROR(M18/L18),"N/A",IF(L18&lt;0,"N/A",IF(M18&lt;0,"N/A",IF(M18/L18-1&gt;300%,"&gt;±300%",IF(M18/L18-1&lt;-300%,"&gt;±300%",M18/L18-1)))))</f>
        <v>2.7867517650062901E-2</v>
      </c>
      <c r="P18" s="27"/>
      <c r="Q18" s="34">
        <v>1945</v>
      </c>
      <c r="R18" s="34">
        <v>1850</v>
      </c>
      <c r="S18" s="34">
        <v>1855</v>
      </c>
      <c r="T18" s="34">
        <v>2015</v>
      </c>
      <c r="U18" s="34">
        <v>2095</v>
      </c>
      <c r="V18" s="34">
        <v>1940</v>
      </c>
      <c r="W18" s="34">
        <v>1820</v>
      </c>
      <c r="X18" s="34">
        <v>2190</v>
      </c>
      <c r="Y18" s="34">
        <v>2025</v>
      </c>
      <c r="Z18" s="34">
        <v>1880</v>
      </c>
      <c r="AA18" s="34">
        <v>1785</v>
      </c>
      <c r="AB18" s="34">
        <v>2110</v>
      </c>
      <c r="AC18" s="34">
        <v>2035</v>
      </c>
      <c r="AD18" s="34">
        <v>2115</v>
      </c>
      <c r="AE18" s="34">
        <v>1755</v>
      </c>
      <c r="AF18" s="34">
        <v>2140</v>
      </c>
      <c r="AG18" s="34">
        <v>2135</v>
      </c>
      <c r="AH18" s="34">
        <v>2040</v>
      </c>
      <c r="AI18" s="34">
        <f t="shared" ref="AI18:AW18" si="35">AI11+AI13</f>
        <v>1862.8686304222717</v>
      </c>
      <c r="AJ18" s="34">
        <f t="shared" si="35"/>
        <v>2184.3720064710678</v>
      </c>
      <c r="AK18" s="34">
        <f t="shared" si="35"/>
        <v>2017.2856802039032</v>
      </c>
      <c r="AL18" s="34">
        <f t="shared" si="35"/>
        <v>2146.781192111514</v>
      </c>
      <c r="AM18" s="34">
        <f t="shared" si="35"/>
        <v>1754.1644401997378</v>
      </c>
      <c r="AN18" s="34">
        <f t="shared" si="35"/>
        <v>1351.1911237823035</v>
      </c>
      <c r="AO18" s="34">
        <f t="shared" si="35"/>
        <v>1937.1246821521254</v>
      </c>
      <c r="AP18" s="34">
        <f t="shared" si="35"/>
        <v>1833.3130871286478</v>
      </c>
      <c r="AQ18" s="34">
        <f t="shared" si="35"/>
        <v>1974.4628079375843</v>
      </c>
      <c r="AR18" s="34">
        <f t="shared" si="35"/>
        <v>2130.8194506137484</v>
      </c>
      <c r="AS18" s="34">
        <f t="shared" si="35"/>
        <v>2002.6123675941797</v>
      </c>
      <c r="AT18" s="34">
        <f t="shared" si="35"/>
        <v>2127.3273160983231</v>
      </c>
      <c r="AU18" s="34">
        <f t="shared" si="35"/>
        <v>1728.8262656110626</v>
      </c>
      <c r="AV18" s="34">
        <f t="shared" si="35"/>
        <v>1988.1703269447016</v>
      </c>
      <c r="AW18" s="34">
        <f t="shared" si="35"/>
        <v>1771.5355150018745</v>
      </c>
      <c r="AX18" s="34">
        <f>AX11+AX13</f>
        <v>1738.6264716644746</v>
      </c>
      <c r="AY18" s="561">
        <f t="shared" si="21"/>
        <v>-0.18271793037789541</v>
      </c>
      <c r="AZ18" s="561">
        <f t="shared" si="22"/>
        <v>-1.8576564262311801E-2</v>
      </c>
      <c r="BA18" s="4"/>
      <c r="BB18" s="34">
        <f>BB11+BB13</f>
        <v>3485</v>
      </c>
      <c r="BC18" s="34">
        <f t="shared" ref="BC18:BH18" si="36">BC11+BC13</f>
        <v>3795</v>
      </c>
      <c r="BD18" s="34">
        <f t="shared" si="36"/>
        <v>3870</v>
      </c>
      <c r="BE18" s="34">
        <f t="shared" si="36"/>
        <v>4035</v>
      </c>
      <c r="BF18" s="34">
        <f t="shared" si="36"/>
        <v>4010</v>
      </c>
      <c r="BG18" s="34">
        <f t="shared" si="36"/>
        <v>3905</v>
      </c>
      <c r="BH18" s="34">
        <f t="shared" si="36"/>
        <v>3895</v>
      </c>
      <c r="BI18" s="34">
        <f>SUM(AC18:AD18)</f>
        <v>4150</v>
      </c>
      <c r="BJ18" s="34">
        <f>SUM(AE18:AF18)</f>
        <v>3895</v>
      </c>
      <c r="BK18" s="34">
        <f>SUM(AG18:AH18)</f>
        <v>4175</v>
      </c>
      <c r="BL18" s="34">
        <f>SUM(AI18:AJ18)</f>
        <v>4047.2406368933398</v>
      </c>
      <c r="BM18" s="34">
        <f>SUM(AK18:AL18)</f>
        <v>4164.0668723154176</v>
      </c>
      <c r="BN18" s="34">
        <f>SUM(AM18:AN18)</f>
        <v>3105.3555639820415</v>
      </c>
      <c r="BO18" s="34">
        <f>SUM(AO18:AP18)</f>
        <v>3770.437769280773</v>
      </c>
      <c r="BP18" s="34">
        <f>SUM(AQ18:AR18)</f>
        <v>4105.2822585513331</v>
      </c>
      <c r="BQ18" s="34">
        <f>SUM(AS18:AT18)</f>
        <v>4129.9396836925025</v>
      </c>
      <c r="BR18" s="34">
        <f>SUM(AU18:AV18)</f>
        <v>3716.9965925557644</v>
      </c>
      <c r="BS18" s="34">
        <f t="shared" si="34"/>
        <v>3510.1619866663491</v>
      </c>
      <c r="BT18" s="561">
        <f t="shared" si="24"/>
        <v>-0.15006943066830014</v>
      </c>
      <c r="BU18" s="561">
        <f t="shared" si="25"/>
        <v>-5.5645626983800489E-2</v>
      </c>
      <c r="BV18" s="643"/>
      <c r="BW18" s="645">
        <f t="shared" si="26"/>
        <v>7227.158579222114</v>
      </c>
      <c r="BY18" s="696"/>
      <c r="BZ18" s="696"/>
    </row>
    <row r="19" spans="1:78" x14ac:dyDescent="0.45">
      <c r="A19" s="3"/>
      <c r="B19" s="4"/>
      <c r="C19" s="9"/>
      <c r="D19" s="9"/>
      <c r="E19" s="9"/>
      <c r="F19" s="9"/>
      <c r="G19" s="9"/>
      <c r="H19" s="9"/>
      <c r="I19" s="627"/>
      <c r="J19" s="9"/>
      <c r="K19" s="9"/>
      <c r="L19" s="9"/>
      <c r="M19" s="9"/>
      <c r="N19" s="9"/>
      <c r="O19" s="492"/>
      <c r="P19" s="27"/>
      <c r="Q19" s="4"/>
      <c r="R19" s="4"/>
      <c r="S19" s="4"/>
      <c r="T19" s="4"/>
      <c r="U19" s="4"/>
      <c r="V19" s="4"/>
      <c r="W19" s="4"/>
      <c r="X19" s="4"/>
      <c r="Y19" s="4"/>
      <c r="Z19" s="4"/>
      <c r="AA19" s="4"/>
      <c r="AB19" s="4"/>
      <c r="AC19" s="4"/>
      <c r="AD19" s="4"/>
      <c r="AE19" s="4"/>
      <c r="AF19" s="4"/>
      <c r="AG19" s="4"/>
      <c r="AH19" s="4"/>
      <c r="AI19" s="4"/>
      <c r="AJ19" s="4"/>
      <c r="AK19" s="4"/>
      <c r="AL19" s="4"/>
      <c r="AM19" s="565"/>
      <c r="AN19" s="4"/>
      <c r="AO19" s="4"/>
      <c r="AP19" s="4"/>
      <c r="AQ19" s="4"/>
      <c r="AR19" s="4"/>
      <c r="AS19" s="4"/>
      <c r="AT19" s="4"/>
      <c r="AU19" s="4"/>
      <c r="AV19" s="4"/>
      <c r="AW19" s="4"/>
      <c r="AX19" s="4"/>
      <c r="AY19" s="492"/>
      <c r="AZ19" s="492"/>
      <c r="BA19" s="4"/>
      <c r="BB19" s="542"/>
      <c r="BC19" s="13"/>
      <c r="BD19" s="13"/>
      <c r="BE19" s="13"/>
      <c r="BF19" s="13"/>
      <c r="BG19" s="13"/>
      <c r="BH19" s="13"/>
      <c r="BI19" s="13"/>
      <c r="BJ19" s="13"/>
      <c r="BK19" s="13"/>
      <c r="BL19" s="13"/>
      <c r="BM19" s="13"/>
      <c r="BN19" s="13"/>
      <c r="BO19" s="13"/>
      <c r="BP19" s="13"/>
      <c r="BQ19" s="13"/>
      <c r="BR19" s="13"/>
      <c r="BS19" s="13"/>
      <c r="BT19" s="492"/>
      <c r="BU19" s="492"/>
      <c r="BV19" s="19"/>
      <c r="BW19" s="13"/>
    </row>
    <row r="20" spans="1:78" x14ac:dyDescent="0.45">
      <c r="A20" s="110" t="s">
        <v>32</v>
      </c>
      <c r="B20" s="5"/>
      <c r="C20" s="10"/>
      <c r="D20" s="10"/>
      <c r="E20" s="10"/>
      <c r="F20" s="10"/>
      <c r="G20" s="10"/>
      <c r="H20" s="10"/>
      <c r="I20" s="524"/>
      <c r="J20" s="10"/>
      <c r="K20" s="10"/>
      <c r="L20" s="10"/>
      <c r="M20" s="10"/>
      <c r="N20" s="642"/>
      <c r="O20" s="155"/>
      <c r="P20" s="27"/>
      <c r="Q20" s="542"/>
      <c r="R20" s="542"/>
      <c r="S20" s="542"/>
      <c r="T20" s="542"/>
      <c r="U20" s="542"/>
      <c r="V20" s="542"/>
      <c r="W20" s="542"/>
      <c r="X20" s="542"/>
      <c r="Y20" s="542"/>
      <c r="Z20" s="542"/>
      <c r="AA20" s="542"/>
      <c r="AB20" s="542"/>
      <c r="AC20" s="542"/>
      <c r="AD20" s="542"/>
      <c r="AE20" s="542"/>
      <c r="AF20" s="542"/>
      <c r="AG20" s="542"/>
      <c r="AH20" s="542"/>
      <c r="AI20" s="27"/>
      <c r="AJ20" s="27"/>
      <c r="AK20" s="27"/>
      <c r="AL20" s="27"/>
      <c r="AM20" s="566"/>
      <c r="AN20" s="542"/>
      <c r="AO20" s="542"/>
      <c r="AP20" s="542"/>
      <c r="AQ20" s="542"/>
      <c r="AR20" s="542"/>
      <c r="AS20" s="542"/>
      <c r="AT20" s="542"/>
      <c r="AU20" s="542"/>
      <c r="AV20" s="542"/>
      <c r="AW20" s="542"/>
      <c r="AX20" s="542"/>
      <c r="AY20" s="492"/>
      <c r="AZ20" s="492"/>
      <c r="BA20" s="4"/>
      <c r="BB20" s="199"/>
      <c r="BC20" s="7"/>
      <c r="BD20" s="7"/>
      <c r="BE20" s="7"/>
      <c r="BF20" s="7"/>
      <c r="BG20" s="7"/>
      <c r="BH20" s="7"/>
      <c r="BI20" s="7"/>
      <c r="BJ20" s="7"/>
      <c r="BK20" s="7"/>
      <c r="BL20" s="7"/>
      <c r="BM20" s="7"/>
      <c r="BN20" s="7"/>
      <c r="BO20" s="7"/>
      <c r="BP20" s="7"/>
      <c r="BQ20" s="7"/>
      <c r="BR20" s="7"/>
      <c r="BS20" s="7"/>
      <c r="BT20" s="492"/>
      <c r="BU20" s="492"/>
      <c r="BV20" s="19"/>
      <c r="BW20" s="13"/>
    </row>
    <row r="21" spans="1:78" x14ac:dyDescent="0.45">
      <c r="A21" s="23" t="s">
        <v>27</v>
      </c>
      <c r="B21" s="9"/>
      <c r="C21" s="555">
        <v>3130</v>
      </c>
      <c r="D21" s="555">
        <v>3245</v>
      </c>
      <c r="E21" s="555">
        <v>3245</v>
      </c>
      <c r="F21" s="555">
        <v>3360</v>
      </c>
      <c r="G21" s="555">
        <v>3300</v>
      </c>
      <c r="H21" s="555">
        <v>3100</v>
      </c>
      <c r="I21" s="555">
        <f t="shared" ref="I21" si="37">SUM(I22:I23)</f>
        <v>2869.6469881043727</v>
      </c>
      <c r="J21" s="555">
        <f>SUM(J22:J23)</f>
        <v>2402.7982104108769</v>
      </c>
      <c r="K21" s="555">
        <f>SUM(K22:K23)</f>
        <v>2646.7377458060846</v>
      </c>
      <c r="L21" s="555">
        <f>SUM(L22:L23)</f>
        <v>2957.3973639806168</v>
      </c>
      <c r="M21" s="555">
        <f>SUM(M22:M23)</f>
        <v>3245.5379365560084</v>
      </c>
      <c r="N21" s="492">
        <f t="shared" si="20"/>
        <v>0.11737453726452163</v>
      </c>
      <c r="O21" s="492">
        <f t="shared" si="20"/>
        <v>9.7430455604233801E-2</v>
      </c>
      <c r="P21" s="27"/>
      <c r="Q21" s="555">
        <v>760</v>
      </c>
      <c r="R21" s="555">
        <v>810</v>
      </c>
      <c r="S21" s="555">
        <v>860</v>
      </c>
      <c r="T21" s="555">
        <v>855</v>
      </c>
      <c r="U21" s="555">
        <v>795</v>
      </c>
      <c r="V21" s="555">
        <v>840</v>
      </c>
      <c r="W21" s="555">
        <v>860</v>
      </c>
      <c r="X21" s="555">
        <v>865</v>
      </c>
      <c r="Y21" s="555">
        <v>780</v>
      </c>
      <c r="Z21" s="555">
        <v>840</v>
      </c>
      <c r="AA21" s="555">
        <v>845</v>
      </c>
      <c r="AB21" s="555">
        <v>825</v>
      </c>
      <c r="AC21" s="555">
        <v>785</v>
      </c>
      <c r="AD21" s="555">
        <v>840</v>
      </c>
      <c r="AE21" s="555">
        <v>795</v>
      </c>
      <c r="AF21" s="555">
        <v>810</v>
      </c>
      <c r="AG21" s="555">
        <v>730</v>
      </c>
      <c r="AH21" s="555">
        <v>770</v>
      </c>
      <c r="AI21" s="555">
        <f t="shared" ref="AI21:AX21" si="38">SUM(AI22:AI23)</f>
        <v>760.89559805594024</v>
      </c>
      <c r="AJ21" s="555">
        <f t="shared" si="38"/>
        <v>745.74616827113357</v>
      </c>
      <c r="AK21" s="555">
        <f t="shared" si="38"/>
        <v>674.83483887790112</v>
      </c>
      <c r="AL21" s="555">
        <f t="shared" si="38"/>
        <v>687.40062803688056</v>
      </c>
      <c r="AM21" s="555">
        <f t="shared" si="38"/>
        <v>644.01452131147232</v>
      </c>
      <c r="AN21" s="555">
        <f t="shared" si="38"/>
        <v>388.44604646178266</v>
      </c>
      <c r="AO21" s="555">
        <f t="shared" si="38"/>
        <v>647.3210293782862</v>
      </c>
      <c r="AP21" s="555">
        <f t="shared" si="38"/>
        <v>723.01661325933583</v>
      </c>
      <c r="AQ21" s="555">
        <f t="shared" si="38"/>
        <v>724.18537563743553</v>
      </c>
      <c r="AR21" s="563">
        <f t="shared" si="38"/>
        <v>660.65872725294821</v>
      </c>
      <c r="AS21" s="563">
        <f t="shared" si="38"/>
        <v>580.84009713909688</v>
      </c>
      <c r="AT21" s="563">
        <f t="shared" si="38"/>
        <v>681.05354577660353</v>
      </c>
      <c r="AU21" s="563">
        <f t="shared" si="38"/>
        <v>749.61548761290089</v>
      </c>
      <c r="AV21" s="563">
        <f t="shared" si="38"/>
        <v>717.48695012926328</v>
      </c>
      <c r="AW21" s="563">
        <f t="shared" si="38"/>
        <v>726.93081961806502</v>
      </c>
      <c r="AX21" s="563">
        <f t="shared" si="38"/>
        <v>763.36410662038747</v>
      </c>
      <c r="AY21" s="492">
        <f t="shared" si="21"/>
        <v>0.12085769372204869</v>
      </c>
      <c r="AZ21" s="492">
        <f t="shared" si="22"/>
        <v>5.0119331880115858E-2</v>
      </c>
      <c r="BA21" s="4"/>
      <c r="BB21" s="9">
        <f t="shared" ref="BB21:BC21" si="39">SUM(BB22:BB23)</f>
        <v>1665</v>
      </c>
      <c r="BC21" s="9">
        <f t="shared" si="39"/>
        <v>1580</v>
      </c>
      <c r="BD21" s="9">
        <f>SUM(S21:T21)</f>
        <v>1715</v>
      </c>
      <c r="BE21" s="9">
        <f>SUM(U21:V21)</f>
        <v>1635</v>
      </c>
      <c r="BF21" s="9">
        <f>SUM(W21:X21)</f>
        <v>1725</v>
      </c>
      <c r="BG21" s="9">
        <f>SUM(Y21:Z21)</f>
        <v>1620</v>
      </c>
      <c r="BH21" s="9">
        <f>SUM(AA21:AB21)</f>
        <v>1670</v>
      </c>
      <c r="BI21" s="9">
        <f>SUM(AC21:AD21)</f>
        <v>1625</v>
      </c>
      <c r="BJ21" s="9">
        <f>SUM(AE21:AF21)</f>
        <v>1605</v>
      </c>
      <c r="BK21" s="9">
        <f>SUM(AG21:AH21)</f>
        <v>1500</v>
      </c>
      <c r="BL21" s="9">
        <f>SUM(AI21:AJ21)</f>
        <v>1506.6417663270738</v>
      </c>
      <c r="BM21" s="9">
        <f>SUM(AK21:AL21)</f>
        <v>1362.2354669147817</v>
      </c>
      <c r="BN21" s="9">
        <f>SUM(AM21:AN21)</f>
        <v>1032.460567773255</v>
      </c>
      <c r="BO21" s="9">
        <f>SUM(AO21:AP21)</f>
        <v>1370.3376426376221</v>
      </c>
      <c r="BP21" s="9">
        <f>SUM(AQ21:AR21)</f>
        <v>1384.8441028903837</v>
      </c>
      <c r="BQ21" s="9">
        <f>SUM(AS21:AT21)</f>
        <v>1261.8936429157004</v>
      </c>
      <c r="BR21" s="9">
        <f>SUM(AU21:AV21)</f>
        <v>1467.1024377421641</v>
      </c>
      <c r="BS21" s="9">
        <f t="shared" ref="BS21:BS23" si="40">SUM(AW21:AX21)</f>
        <v>1490.2949262384525</v>
      </c>
      <c r="BT21" s="492">
        <f t="shared" si="24"/>
        <v>0.1809988382182619</v>
      </c>
      <c r="BU21" s="492">
        <f t="shared" si="25"/>
        <v>1.5808363410520387E-2</v>
      </c>
      <c r="BV21" s="19"/>
      <c r="BW21" s="36">
        <f t="shared" si="26"/>
        <v>2957.3973639806163</v>
      </c>
    </row>
    <row r="22" spans="1:78" x14ac:dyDescent="0.45">
      <c r="A22" s="10"/>
      <c r="B22" s="10" t="s">
        <v>4</v>
      </c>
      <c r="C22" s="13">
        <v>2990</v>
      </c>
      <c r="D22" s="13">
        <v>3095</v>
      </c>
      <c r="E22" s="13">
        <v>3105</v>
      </c>
      <c r="F22" s="13">
        <v>3225</v>
      </c>
      <c r="G22" s="13">
        <v>3160</v>
      </c>
      <c r="H22" s="13">
        <v>2955</v>
      </c>
      <c r="I22" s="13">
        <v>2869.6469881043727</v>
      </c>
      <c r="J22" s="13">
        <v>2402.7982104108769</v>
      </c>
      <c r="K22" s="13">
        <v>2646.7377458060846</v>
      </c>
      <c r="L22" s="13">
        <v>2957.3973639806168</v>
      </c>
      <c r="M22" s="13">
        <v>3245.5379365560084</v>
      </c>
      <c r="N22" s="26">
        <f t="shared" si="20"/>
        <v>0.11737453726452163</v>
      </c>
      <c r="O22" s="26">
        <f t="shared" si="20"/>
        <v>9.7430455604233801E-2</v>
      </c>
      <c r="P22" s="27"/>
      <c r="Q22" s="13">
        <v>730</v>
      </c>
      <c r="R22" s="13">
        <v>775</v>
      </c>
      <c r="S22" s="13">
        <v>800</v>
      </c>
      <c r="T22" s="13">
        <v>790</v>
      </c>
      <c r="U22" s="13">
        <v>740</v>
      </c>
      <c r="V22" s="13">
        <v>780</v>
      </c>
      <c r="W22" s="13">
        <v>830</v>
      </c>
      <c r="X22" s="13">
        <v>830</v>
      </c>
      <c r="Y22" s="13">
        <v>760</v>
      </c>
      <c r="Z22" s="13">
        <v>805</v>
      </c>
      <c r="AA22" s="13">
        <v>815</v>
      </c>
      <c r="AB22" s="13">
        <v>795</v>
      </c>
      <c r="AC22" s="13">
        <v>745</v>
      </c>
      <c r="AD22" s="13">
        <v>805</v>
      </c>
      <c r="AE22" s="13">
        <v>760</v>
      </c>
      <c r="AF22" s="13">
        <v>770</v>
      </c>
      <c r="AG22" s="13">
        <v>690</v>
      </c>
      <c r="AH22" s="13">
        <v>735</v>
      </c>
      <c r="AI22" s="7">
        <v>760.89559805594024</v>
      </c>
      <c r="AJ22" s="7">
        <v>745.74616827113357</v>
      </c>
      <c r="AK22" s="7">
        <v>674.83483887790112</v>
      </c>
      <c r="AL22" s="7">
        <v>687.40062803688056</v>
      </c>
      <c r="AM22" s="7">
        <v>644.01452131147232</v>
      </c>
      <c r="AN22" s="7">
        <v>388.44604646178266</v>
      </c>
      <c r="AO22" s="7">
        <v>647.3210293782862</v>
      </c>
      <c r="AP22" s="7">
        <v>723.01661325933583</v>
      </c>
      <c r="AQ22" s="7">
        <v>724.18537563743553</v>
      </c>
      <c r="AR22" s="524">
        <v>660.65872725294821</v>
      </c>
      <c r="AS22" s="524">
        <v>580.84009713909688</v>
      </c>
      <c r="AT22" s="524">
        <v>681.05354577660353</v>
      </c>
      <c r="AU22" s="524">
        <v>749.61548761290089</v>
      </c>
      <c r="AV22" s="524">
        <v>717.48695012926328</v>
      </c>
      <c r="AW22" s="524">
        <v>726.93081961806502</v>
      </c>
      <c r="AX22" s="524">
        <v>763.36410662038747</v>
      </c>
      <c r="AY22" s="492">
        <f t="shared" si="21"/>
        <v>0.12085769372204869</v>
      </c>
      <c r="AZ22" s="492">
        <f t="shared" si="22"/>
        <v>5.0119331880115858E-2</v>
      </c>
      <c r="BA22" s="4"/>
      <c r="BB22" s="13">
        <f>D22-BC22</f>
        <v>1590</v>
      </c>
      <c r="BC22" s="13">
        <f>SUM(Q22:R22)</f>
        <v>1505</v>
      </c>
      <c r="BD22" s="13">
        <f>SUM(S22:T22)</f>
        <v>1590</v>
      </c>
      <c r="BE22" s="13">
        <f>SUM(U22:V22)</f>
        <v>1520</v>
      </c>
      <c r="BF22" s="13">
        <f>SUM(W22:X22)</f>
        <v>1660</v>
      </c>
      <c r="BG22" s="13">
        <f>SUM(Y22:Z22)</f>
        <v>1565</v>
      </c>
      <c r="BH22" s="13">
        <f>SUM(AA22:AB22)</f>
        <v>1610</v>
      </c>
      <c r="BI22" s="13">
        <f>SUM(AC22:AD22)</f>
        <v>1550</v>
      </c>
      <c r="BJ22" s="13">
        <f>SUM(AE22:AF22)</f>
        <v>1530</v>
      </c>
      <c r="BK22" s="13">
        <f>SUM(AG22:AH22)</f>
        <v>1425</v>
      </c>
      <c r="BL22" s="13">
        <f>SUM(AI22:AJ22)</f>
        <v>1506.6417663270738</v>
      </c>
      <c r="BM22" s="13">
        <f>SUM(AK22:AL22)</f>
        <v>1362.2354669147817</v>
      </c>
      <c r="BN22" s="13">
        <f>SUM(AM22:AN22)</f>
        <v>1032.460567773255</v>
      </c>
      <c r="BO22" s="13">
        <f>SUM(AO22:AP22)</f>
        <v>1370.3376426376221</v>
      </c>
      <c r="BP22" s="13">
        <f>SUM(AQ22:AR22)</f>
        <v>1384.8441028903837</v>
      </c>
      <c r="BQ22" s="7">
        <f>SUM(AS22:AT22)</f>
        <v>1261.8936429157004</v>
      </c>
      <c r="BR22" s="7">
        <f>SUM(AU22:AV22)</f>
        <v>1467.1024377421641</v>
      </c>
      <c r="BS22" s="7">
        <f t="shared" si="40"/>
        <v>1490.2949262384525</v>
      </c>
      <c r="BT22" s="492">
        <f t="shared" si="24"/>
        <v>0.1809988382182619</v>
      </c>
      <c r="BU22" s="492">
        <f t="shared" si="25"/>
        <v>1.5808363410520387E-2</v>
      </c>
      <c r="BV22" s="19"/>
      <c r="BW22" s="13">
        <f t="shared" si="26"/>
        <v>2957.3973639806163</v>
      </c>
    </row>
    <row r="23" spans="1:78"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tr">
        <f t="shared" si="20"/>
        <v>N/A</v>
      </c>
      <c r="O23" s="489" t="str">
        <f t="shared" si="20"/>
        <v>N/A</v>
      </c>
      <c r="P23" s="27"/>
      <c r="Q23" s="29">
        <v>35</v>
      </c>
      <c r="R23" s="29">
        <v>40</v>
      </c>
      <c r="S23" s="29">
        <v>35</v>
      </c>
      <c r="T23" s="29">
        <v>35</v>
      </c>
      <c r="U23" s="29">
        <v>35</v>
      </c>
      <c r="V23" s="29">
        <v>35</v>
      </c>
      <c r="W23" s="29">
        <v>35</v>
      </c>
      <c r="X23" s="29">
        <v>35</v>
      </c>
      <c r="Y23" s="29">
        <v>30</v>
      </c>
      <c r="Z23" s="29">
        <v>35</v>
      </c>
      <c r="AA23" s="29">
        <v>35</v>
      </c>
      <c r="AB23" s="29">
        <v>35</v>
      </c>
      <c r="AC23" s="29">
        <v>35</v>
      </c>
      <c r="AD23" s="29">
        <v>35</v>
      </c>
      <c r="AE23" s="29">
        <v>35</v>
      </c>
      <c r="AF23" s="29">
        <v>40</v>
      </c>
      <c r="AG23" s="29">
        <v>35</v>
      </c>
      <c r="AH23" s="29">
        <v>40</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612" t="str">
        <f t="shared" si="21"/>
        <v>N/A</v>
      </c>
      <c r="AZ23" s="612" t="str">
        <f t="shared" si="22"/>
        <v>N/A</v>
      </c>
      <c r="BA23" s="4"/>
      <c r="BB23" s="29">
        <f>D23-BC23</f>
        <v>75</v>
      </c>
      <c r="BC23" s="29">
        <f>SUM(Q23:R23)</f>
        <v>75</v>
      </c>
      <c r="BD23" s="29">
        <f>SUM(S23:T23)</f>
        <v>70</v>
      </c>
      <c r="BE23" s="29">
        <f>SUM(U23:V23)</f>
        <v>70</v>
      </c>
      <c r="BF23" s="29">
        <f>SUM(W23:X23)</f>
        <v>70</v>
      </c>
      <c r="BG23" s="29">
        <f>SUM(Y23:Z23)</f>
        <v>65</v>
      </c>
      <c r="BH23" s="29">
        <f>SUM(AA23:AB23)</f>
        <v>70</v>
      </c>
      <c r="BI23" s="29">
        <f>SUM(AC23:AD23)</f>
        <v>70</v>
      </c>
      <c r="BJ23" s="29">
        <f>SUM(AE23:AF23)</f>
        <v>75</v>
      </c>
      <c r="BK23" s="29">
        <f>SUM(AG23:AH23)</f>
        <v>75</v>
      </c>
      <c r="BL23" s="489" t="s">
        <v>101</v>
      </c>
      <c r="BM23" s="489" t="s">
        <v>101</v>
      </c>
      <c r="BN23" s="489" t="s">
        <v>101</v>
      </c>
      <c r="BO23" s="489" t="s">
        <v>101</v>
      </c>
      <c r="BP23" s="489" t="s">
        <v>101</v>
      </c>
      <c r="BQ23" s="489" t="s">
        <v>101</v>
      </c>
      <c r="BR23" s="489" t="s">
        <v>101</v>
      </c>
      <c r="BS23" s="489">
        <f t="shared" si="40"/>
        <v>0</v>
      </c>
      <c r="BT23" s="680" t="str">
        <f t="shared" si="24"/>
        <v>N/A</v>
      </c>
      <c r="BU23" s="680" t="str">
        <f t="shared" si="25"/>
        <v>N/A</v>
      </c>
      <c r="BV23" s="19"/>
      <c r="BW23" s="489">
        <f t="shared" si="26"/>
        <v>0</v>
      </c>
    </row>
    <row r="24" spans="1:78" x14ac:dyDescent="0.45">
      <c r="A24" s="37"/>
      <c r="B24" s="37"/>
      <c r="C24" s="37"/>
      <c r="D24" s="37"/>
      <c r="E24" s="37"/>
      <c r="F24" s="37"/>
      <c r="G24" s="37"/>
      <c r="H24" s="37"/>
      <c r="I24" s="628"/>
      <c r="J24" s="37"/>
      <c r="K24" s="37"/>
      <c r="L24" s="37"/>
      <c r="M24" s="37"/>
      <c r="N24" s="37"/>
      <c r="O24" s="539"/>
      <c r="P24" s="27"/>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70"/>
      <c r="AN24" s="544"/>
      <c r="AO24" s="544"/>
      <c r="AP24" s="544"/>
      <c r="AQ24" s="544"/>
      <c r="AR24" s="544"/>
      <c r="AS24" s="544"/>
      <c r="AT24" s="544"/>
      <c r="AU24" s="544"/>
      <c r="AV24" s="544"/>
      <c r="AW24" s="544"/>
      <c r="AX24" s="544"/>
      <c r="AY24" s="492"/>
      <c r="AZ24" s="492"/>
      <c r="BA24" s="4"/>
      <c r="BB24" s="37"/>
      <c r="BC24" s="37"/>
      <c r="BD24" s="37"/>
      <c r="BE24" s="37"/>
      <c r="BF24" s="37"/>
      <c r="BG24" s="37"/>
      <c r="BH24" s="37"/>
      <c r="BI24" s="37"/>
      <c r="BJ24" s="37"/>
      <c r="BK24" s="37"/>
      <c r="BL24" s="37"/>
      <c r="BM24" s="37"/>
      <c r="BN24" s="37"/>
      <c r="BO24" s="37"/>
      <c r="BP24" s="37"/>
      <c r="BQ24" s="37"/>
      <c r="BR24" s="37"/>
      <c r="BS24" s="37"/>
      <c r="BT24" s="492"/>
      <c r="BU24" s="492"/>
      <c r="BV24" s="19"/>
      <c r="BW24" s="37"/>
    </row>
    <row r="25" spans="1:78"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1893.6722263196386</v>
      </c>
      <c r="M25" s="572">
        <v>1936.0906292853751</v>
      </c>
      <c r="N25" s="545">
        <f t="shared" si="20"/>
        <v>-3.0129932545562954E-2</v>
      </c>
      <c r="O25" s="545">
        <f t="shared" si="20"/>
        <v>2.2400076621589937E-2</v>
      </c>
      <c r="P25" s="27"/>
      <c r="Q25" s="28">
        <v>740</v>
      </c>
      <c r="R25" s="28">
        <v>695</v>
      </c>
      <c r="S25" s="28">
        <v>720</v>
      </c>
      <c r="T25" s="28">
        <v>660</v>
      </c>
      <c r="U25" s="28">
        <v>785</v>
      </c>
      <c r="V25" s="28">
        <v>675</v>
      </c>
      <c r="W25" s="28">
        <v>580</v>
      </c>
      <c r="X25" s="28">
        <v>600</v>
      </c>
      <c r="Y25" s="28">
        <v>630</v>
      </c>
      <c r="Z25" s="28">
        <v>700</v>
      </c>
      <c r="AA25" s="28">
        <v>610</v>
      </c>
      <c r="AB25" s="28">
        <v>590</v>
      </c>
      <c r="AC25" s="28">
        <v>580</v>
      </c>
      <c r="AD25" s="28">
        <v>680</v>
      </c>
      <c r="AE25" s="28">
        <v>580</v>
      </c>
      <c r="AF25" s="28">
        <v>570</v>
      </c>
      <c r="AG25" s="28">
        <v>550</v>
      </c>
      <c r="AH25" s="28">
        <v>560</v>
      </c>
      <c r="AI25" s="572">
        <v>541.21125275204304</v>
      </c>
      <c r="AJ25" s="572">
        <v>535.93402330837796</v>
      </c>
      <c r="AK25" s="28">
        <v>529.95018102166023</v>
      </c>
      <c r="AL25" s="28">
        <v>498.44229317058239</v>
      </c>
      <c r="AM25" s="28">
        <v>396.63405846780205</v>
      </c>
      <c r="AN25" s="28">
        <v>388.84279375950177</v>
      </c>
      <c r="AO25" s="28">
        <v>511.18101744141416</v>
      </c>
      <c r="AP25" s="28">
        <v>533.68862201318211</v>
      </c>
      <c r="AQ25" s="572">
        <v>487.30936025685696</v>
      </c>
      <c r="AR25" s="572">
        <v>469.95020098424459</v>
      </c>
      <c r="AS25" s="572">
        <v>484.61517848069673</v>
      </c>
      <c r="AT25" s="572">
        <v>510.62620846175867</v>
      </c>
      <c r="AU25" s="572">
        <v>466.7314008485472</v>
      </c>
      <c r="AV25" s="572">
        <v>494.68784665411829</v>
      </c>
      <c r="AW25" s="572">
        <v>480.71447912218918</v>
      </c>
      <c r="AX25" s="572">
        <v>451.5484862301538</v>
      </c>
      <c r="AY25" s="612">
        <f t="shared" si="21"/>
        <v>-0.11569661183191948</v>
      </c>
      <c r="AZ25" s="612">
        <f t="shared" si="22"/>
        <v>-6.067217477054998E-2</v>
      </c>
      <c r="BA25" s="4"/>
      <c r="BB25" s="28">
        <f>D25-BC25</f>
        <v>1565</v>
      </c>
      <c r="BC25" s="28">
        <f>SUM(Q25:R25)</f>
        <v>1435</v>
      </c>
      <c r="BD25" s="28">
        <f>SUM(S25:T25)</f>
        <v>1380</v>
      </c>
      <c r="BE25" s="28">
        <f>SUM(U25:V25)</f>
        <v>1460</v>
      </c>
      <c r="BF25" s="28">
        <f>SUM(W25:X25)</f>
        <v>1180</v>
      </c>
      <c r="BG25" s="28">
        <f>SUM(Y25:Z25)</f>
        <v>1330</v>
      </c>
      <c r="BH25" s="28">
        <f>SUM(AA25:AB25)</f>
        <v>1200</v>
      </c>
      <c r="BI25" s="28">
        <f>SUM(AC25:AD25)</f>
        <v>1260</v>
      </c>
      <c r="BJ25" s="28">
        <f>SUM(AE25:AF25)</f>
        <v>1150</v>
      </c>
      <c r="BK25" s="28">
        <f>SUM(AG25:AH25)</f>
        <v>1110</v>
      </c>
      <c r="BL25" s="28">
        <f>SUM(AI25:AJ25)</f>
        <v>1077.1452760604211</v>
      </c>
      <c r="BM25" s="28">
        <f>SUM(AK25:AL25)</f>
        <v>1028.3924741922426</v>
      </c>
      <c r="BN25" s="28">
        <f>SUM(AM25:AN25)</f>
        <v>785.47685222730388</v>
      </c>
      <c r="BO25" s="28">
        <f>SUM(AO25:AP25)</f>
        <v>1044.8696394545964</v>
      </c>
      <c r="BP25" s="28">
        <f>SUM(AQ25:AR25)</f>
        <v>957.25956124110155</v>
      </c>
      <c r="BQ25" s="28">
        <f>SUM(AS25:AT25)</f>
        <v>995.24138694245539</v>
      </c>
      <c r="BR25" s="28">
        <f>SUM(AU25:AV25)</f>
        <v>961.41924750266548</v>
      </c>
      <c r="BS25" s="28">
        <f>SUM(AW25:AX25)</f>
        <v>932.26296535234292</v>
      </c>
      <c r="BT25" s="545">
        <f t="shared" si="24"/>
        <v>-6.3279544456639303E-2</v>
      </c>
      <c r="BU25" s="545">
        <f t="shared" si="25"/>
        <v>-3.0326293368951651E-2</v>
      </c>
      <c r="BV25" s="19"/>
      <c r="BW25" s="647">
        <f t="shared" si="26"/>
        <v>1893.6822128550084</v>
      </c>
    </row>
    <row r="26" spans="1:78" x14ac:dyDescent="0.45">
      <c r="A26" s="23"/>
      <c r="B26" s="4"/>
      <c r="C26" s="9"/>
      <c r="D26" s="9"/>
      <c r="E26" s="9"/>
      <c r="F26" s="9"/>
      <c r="G26" s="9"/>
      <c r="H26" s="9"/>
      <c r="I26" s="627"/>
      <c r="J26" s="9"/>
      <c r="K26" s="9"/>
      <c r="L26" s="9"/>
      <c r="M26" s="9"/>
      <c r="N26" s="492"/>
      <c r="O26" s="492"/>
      <c r="P26" s="27"/>
      <c r="Q26" s="36"/>
      <c r="R26" s="36"/>
      <c r="S26" s="36"/>
      <c r="T26" s="36"/>
      <c r="U26" s="36"/>
      <c r="V26" s="36"/>
      <c r="W26" s="36"/>
      <c r="X26" s="36"/>
      <c r="Y26" s="36"/>
      <c r="Z26" s="36"/>
      <c r="AA26" s="36"/>
      <c r="AB26" s="36"/>
      <c r="AC26" s="36"/>
      <c r="AD26" s="36"/>
      <c r="AE26" s="36"/>
      <c r="AF26" s="36"/>
      <c r="AG26" s="36"/>
      <c r="AH26" s="36"/>
      <c r="AI26" s="36"/>
      <c r="AJ26" s="36"/>
      <c r="AK26" s="36"/>
      <c r="AL26" s="36"/>
      <c r="AM26" s="368"/>
      <c r="AN26" s="36"/>
      <c r="AO26" s="36"/>
      <c r="AP26" s="36"/>
      <c r="AQ26" s="36"/>
      <c r="AR26" s="36"/>
      <c r="AS26" s="36"/>
      <c r="AT26" s="36"/>
      <c r="AU26" s="36"/>
      <c r="AV26" s="36"/>
      <c r="AW26" s="36"/>
      <c r="AX26" s="36"/>
      <c r="AY26" s="492"/>
      <c r="AZ26" s="492"/>
      <c r="BA26" s="4"/>
      <c r="BB26" s="7"/>
      <c r="BC26" s="7"/>
      <c r="BD26" s="7"/>
      <c r="BE26" s="7"/>
      <c r="BF26" s="7"/>
      <c r="BG26" s="7"/>
      <c r="BH26" s="7"/>
      <c r="BI26" s="7"/>
      <c r="BJ26" s="7"/>
      <c r="BK26" s="7"/>
      <c r="BL26" s="7"/>
      <c r="BM26" s="7"/>
      <c r="BN26" s="7"/>
      <c r="BO26" s="7"/>
      <c r="BP26" s="7"/>
      <c r="BQ26" s="7"/>
      <c r="BR26" s="7"/>
      <c r="BS26" s="7"/>
      <c r="BT26" s="492"/>
      <c r="BU26" s="492"/>
      <c r="BV26" s="19"/>
      <c r="BW26" s="13"/>
    </row>
    <row r="27" spans="1:78" x14ac:dyDescent="0.45">
      <c r="A27" s="23" t="s">
        <v>6</v>
      </c>
      <c r="B27" s="9"/>
      <c r="C27" s="555">
        <v>1580</v>
      </c>
      <c r="D27" s="555">
        <v>1700</v>
      </c>
      <c r="E27" s="555">
        <v>1845</v>
      </c>
      <c r="F27" s="555">
        <v>1955</v>
      </c>
      <c r="G27" s="555">
        <v>1825</v>
      </c>
      <c r="H27" s="555">
        <v>2015</v>
      </c>
      <c r="I27" s="555">
        <f t="shared" ref="I27" si="41">SUM(I28:I33)</f>
        <v>2141.8607957597474</v>
      </c>
      <c r="J27" s="555">
        <f>SUM(J28:J33)</f>
        <v>2096.4609482865094</v>
      </c>
      <c r="K27" s="555">
        <f t="shared" ref="K27" si="42">SUM(K28:K33)</f>
        <v>2530.4613057063111</v>
      </c>
      <c r="L27" s="555">
        <f>SUM(L28:L33)</f>
        <v>2242.7625733618793</v>
      </c>
      <c r="M27" s="555">
        <f t="shared" ref="M27" si="43">SUM(M28:M33)</f>
        <v>2504.9542337949688</v>
      </c>
      <c r="N27" s="492">
        <f t="shared" si="20"/>
        <v>-0.11369418362401251</v>
      </c>
      <c r="O27" s="492">
        <f t="shared" si="20"/>
        <v>0.11690566961801352</v>
      </c>
      <c r="P27" s="27"/>
      <c r="Q27" s="555">
        <v>405</v>
      </c>
      <c r="R27" s="555">
        <v>430</v>
      </c>
      <c r="S27" s="555">
        <v>440</v>
      </c>
      <c r="T27" s="555">
        <v>450</v>
      </c>
      <c r="U27" s="555">
        <v>445</v>
      </c>
      <c r="V27" s="555">
        <v>465</v>
      </c>
      <c r="W27" s="555">
        <v>470</v>
      </c>
      <c r="X27" s="555">
        <v>515</v>
      </c>
      <c r="Y27" s="555">
        <v>495</v>
      </c>
      <c r="Z27" s="555">
        <v>445</v>
      </c>
      <c r="AA27" s="555">
        <v>460</v>
      </c>
      <c r="AB27" s="555">
        <v>445</v>
      </c>
      <c r="AC27" s="555">
        <v>450</v>
      </c>
      <c r="AD27" s="555">
        <v>455</v>
      </c>
      <c r="AE27" s="555">
        <v>500</v>
      </c>
      <c r="AF27" s="555">
        <v>500</v>
      </c>
      <c r="AG27" s="555">
        <v>500</v>
      </c>
      <c r="AH27" s="555">
        <v>520</v>
      </c>
      <c r="AI27" s="555">
        <f t="shared" ref="AI27:AX27" si="44">SUM(AI28:AI33)</f>
        <v>564.00609289403019</v>
      </c>
      <c r="AJ27" s="555">
        <f t="shared" si="44"/>
        <v>537.53772622945621</v>
      </c>
      <c r="AK27" s="555">
        <f t="shared" si="44"/>
        <v>537.10049236389261</v>
      </c>
      <c r="AL27" s="555">
        <f t="shared" si="44"/>
        <v>503.21398178068762</v>
      </c>
      <c r="AM27" s="555">
        <f t="shared" si="44"/>
        <v>608.96013401181074</v>
      </c>
      <c r="AN27" s="555">
        <f t="shared" si="44"/>
        <v>347.71999654877413</v>
      </c>
      <c r="AO27" s="555">
        <f t="shared" si="44"/>
        <v>575.16514890071198</v>
      </c>
      <c r="AP27" s="555">
        <f t="shared" si="44"/>
        <v>564.61566882521231</v>
      </c>
      <c r="AQ27" s="555">
        <f t="shared" si="44"/>
        <v>485.49054383171875</v>
      </c>
      <c r="AR27" s="563">
        <f t="shared" si="44"/>
        <v>834.40864506089565</v>
      </c>
      <c r="AS27" s="563">
        <f t="shared" si="44"/>
        <v>579.61836467339413</v>
      </c>
      <c r="AT27" s="563">
        <f t="shared" si="44"/>
        <v>630.95095519247582</v>
      </c>
      <c r="AU27" s="563">
        <f t="shared" si="44"/>
        <v>550.71524006104187</v>
      </c>
      <c r="AV27" s="563">
        <f t="shared" si="44"/>
        <v>628.49067149498808</v>
      </c>
      <c r="AW27" s="563">
        <f t="shared" si="44"/>
        <v>586.31945919968791</v>
      </c>
      <c r="AX27" s="563">
        <f t="shared" si="44"/>
        <v>477.24090586709519</v>
      </c>
      <c r="AY27" s="492">
        <f t="shared" si="21"/>
        <v>-0.24361647773160178</v>
      </c>
      <c r="AZ27" s="492">
        <f t="shared" si="22"/>
        <v>-0.18603945617203688</v>
      </c>
      <c r="BA27" s="4"/>
      <c r="BB27" s="9">
        <f>SUM(BB28:BB33)</f>
        <v>865</v>
      </c>
      <c r="BC27" s="9">
        <f t="shared" ref="BC27" si="45">SUM(BC28:BC33)</f>
        <v>835</v>
      </c>
      <c r="BD27" s="9">
        <f t="shared" ref="BD27:BD33" si="46">SUM(S27:T27)</f>
        <v>890</v>
      </c>
      <c r="BE27" s="9">
        <f t="shared" ref="BE27:BE33" si="47">SUM(U27:V27)</f>
        <v>910</v>
      </c>
      <c r="BF27" s="9">
        <f t="shared" ref="BF27:BF33" si="48">SUM(W27:X27)</f>
        <v>985</v>
      </c>
      <c r="BG27" s="9">
        <f t="shared" ref="BG27:BG33" si="49">SUM(Y27:Z27)</f>
        <v>940</v>
      </c>
      <c r="BH27" s="9">
        <f t="shared" ref="BH27:BH33" si="50">SUM(AA27:AB27)</f>
        <v>905</v>
      </c>
      <c r="BI27" s="9">
        <f t="shared" ref="BI27:BI33" si="51">SUM(AC27:AD27)</f>
        <v>905</v>
      </c>
      <c r="BJ27" s="9">
        <f t="shared" ref="BJ27:BJ33" si="52">SUM(AE27:AF27)</f>
        <v>1000</v>
      </c>
      <c r="BK27" s="9">
        <f t="shared" ref="BK27:BK33" si="53">SUM(AG27:AH27)</f>
        <v>1020</v>
      </c>
      <c r="BL27" s="9">
        <f t="shared" ref="BL27:BL33" si="54">SUM(AI27:AJ27)</f>
        <v>1101.5438191234864</v>
      </c>
      <c r="BM27" s="9">
        <f t="shared" ref="BM27:BM33" si="55">SUM(AK27:AL27)</f>
        <v>1040.3144741445803</v>
      </c>
      <c r="BN27" s="9">
        <f t="shared" ref="BN27:BN33" si="56">SUM(AM27:AN27)</f>
        <v>956.68013056058487</v>
      </c>
      <c r="BO27" s="9">
        <f t="shared" ref="BO27:BO33" si="57">SUM(AO27:AP27)</f>
        <v>1139.7808177259244</v>
      </c>
      <c r="BP27" s="9">
        <f t="shared" ref="BP27:BP33" si="58">SUM(AQ27:AR27)</f>
        <v>1319.8991888926143</v>
      </c>
      <c r="BQ27" s="9">
        <f t="shared" ref="BQ27:BQ33" si="59">SUM(AS27:AT27)</f>
        <v>1210.5693198658701</v>
      </c>
      <c r="BR27" s="9">
        <f t="shared" ref="BR27:BR33" si="60">SUM(AU27:AV27)</f>
        <v>1179.2059115560301</v>
      </c>
      <c r="BS27" s="9">
        <f t="shared" ref="BS27:BS33" si="61">SUM(AW27:AX27)</f>
        <v>1063.5603650667831</v>
      </c>
      <c r="BT27" s="492">
        <f t="shared" si="24"/>
        <v>-0.12143786595828765</v>
      </c>
      <c r="BU27" s="492">
        <f t="shared" si="25"/>
        <v>-9.8070697709313537E-2</v>
      </c>
      <c r="BV27" s="19"/>
      <c r="BW27" s="36">
        <f t="shared" si="26"/>
        <v>2242.7662766228132</v>
      </c>
    </row>
    <row r="28" spans="1:78" x14ac:dyDescent="0.45">
      <c r="A28" s="10"/>
      <c r="B28" s="10" t="s">
        <v>12</v>
      </c>
      <c r="C28" s="7">
        <v>535</v>
      </c>
      <c r="D28" s="7">
        <v>540</v>
      </c>
      <c r="E28" s="7">
        <v>515</v>
      </c>
      <c r="F28" s="7">
        <v>560</v>
      </c>
      <c r="G28" s="7">
        <v>570</v>
      </c>
      <c r="H28" s="7">
        <v>565</v>
      </c>
      <c r="I28" s="7">
        <v>679.27830901622133</v>
      </c>
      <c r="J28" s="7">
        <v>693.43528829082891</v>
      </c>
      <c r="K28" s="7">
        <v>681.75721052825861</v>
      </c>
      <c r="L28" s="7">
        <v>628.79945136082256</v>
      </c>
      <c r="M28" s="7">
        <v>619.18875133413712</v>
      </c>
      <c r="N28" s="26">
        <f t="shared" si="20"/>
        <v>-7.7678326462292668E-2</v>
      </c>
      <c r="O28" s="26">
        <f t="shared" si="20"/>
        <v>-1.528420549013898E-2</v>
      </c>
      <c r="P28" s="27"/>
      <c r="Q28" s="7">
        <v>145</v>
      </c>
      <c r="R28" s="7">
        <v>125</v>
      </c>
      <c r="S28" s="7">
        <v>135</v>
      </c>
      <c r="T28" s="7">
        <v>130</v>
      </c>
      <c r="U28" s="7">
        <v>125</v>
      </c>
      <c r="V28" s="7">
        <v>115</v>
      </c>
      <c r="W28" s="7">
        <v>140</v>
      </c>
      <c r="X28" s="7">
        <v>135</v>
      </c>
      <c r="Y28" s="7">
        <v>165</v>
      </c>
      <c r="Z28" s="7">
        <v>130</v>
      </c>
      <c r="AA28" s="7">
        <v>150</v>
      </c>
      <c r="AB28" s="7">
        <v>135</v>
      </c>
      <c r="AC28" s="7">
        <v>160</v>
      </c>
      <c r="AD28" s="7">
        <v>135</v>
      </c>
      <c r="AE28" s="7">
        <v>145</v>
      </c>
      <c r="AF28" s="7">
        <v>135</v>
      </c>
      <c r="AG28" s="7">
        <v>155</v>
      </c>
      <c r="AH28" s="7">
        <v>140</v>
      </c>
      <c r="AI28" s="7">
        <v>137.91277148192893</v>
      </c>
      <c r="AJ28" s="7">
        <v>198.69864231104253</v>
      </c>
      <c r="AK28" s="7">
        <v>158.78287720422171</v>
      </c>
      <c r="AL28" s="7">
        <v>183.88401801902819</v>
      </c>
      <c r="AM28" s="7">
        <v>216.13174294494007</v>
      </c>
      <c r="AN28" s="7">
        <v>123.36100168994767</v>
      </c>
      <c r="AO28" s="7">
        <v>140.90116535976318</v>
      </c>
      <c r="AP28" s="7">
        <v>213.04137829617798</v>
      </c>
      <c r="AQ28" s="7">
        <v>119.38533614653139</v>
      </c>
      <c r="AR28" s="7">
        <v>194.64037175345672</v>
      </c>
      <c r="AS28" s="7">
        <v>180.06235149536514</v>
      </c>
      <c r="AT28" s="7">
        <v>187.6691511329054</v>
      </c>
      <c r="AU28" s="7">
        <v>128.72426904712415</v>
      </c>
      <c r="AV28" s="7">
        <v>169.10333426453712</v>
      </c>
      <c r="AW28" s="7">
        <v>173.50593932229413</v>
      </c>
      <c r="AX28" s="7">
        <v>157.46590872686716</v>
      </c>
      <c r="AY28" s="492">
        <f t="shared" si="21"/>
        <v>-0.16093877029714176</v>
      </c>
      <c r="AZ28" s="492">
        <f t="shared" si="22"/>
        <v>-9.2446579397100548E-2</v>
      </c>
      <c r="BA28" s="4"/>
      <c r="BB28" s="13">
        <f t="shared" ref="BB28:BB33" si="62">D28-BC28</f>
        <v>270</v>
      </c>
      <c r="BC28" s="13">
        <f t="shared" ref="BC28:BC33" si="63">SUM(Q28:R28)</f>
        <v>270</v>
      </c>
      <c r="BD28" s="13">
        <f t="shared" si="46"/>
        <v>265</v>
      </c>
      <c r="BE28" s="13">
        <f t="shared" si="47"/>
        <v>240</v>
      </c>
      <c r="BF28" s="13">
        <f t="shared" si="48"/>
        <v>275</v>
      </c>
      <c r="BG28" s="13">
        <f t="shared" si="49"/>
        <v>295</v>
      </c>
      <c r="BH28" s="13">
        <f t="shared" si="50"/>
        <v>285</v>
      </c>
      <c r="BI28" s="13">
        <f t="shared" si="51"/>
        <v>295</v>
      </c>
      <c r="BJ28" s="13">
        <f t="shared" si="52"/>
        <v>280</v>
      </c>
      <c r="BK28" s="13">
        <f t="shared" si="53"/>
        <v>295</v>
      </c>
      <c r="BL28" s="13">
        <f t="shared" si="54"/>
        <v>336.61141379297146</v>
      </c>
      <c r="BM28" s="13">
        <f t="shared" si="55"/>
        <v>342.66689522324987</v>
      </c>
      <c r="BN28" s="13">
        <f t="shared" si="56"/>
        <v>339.49274463488774</v>
      </c>
      <c r="BO28" s="13">
        <f t="shared" si="57"/>
        <v>353.94254365594117</v>
      </c>
      <c r="BP28" s="13">
        <f t="shared" si="58"/>
        <v>314.02570789998811</v>
      </c>
      <c r="BQ28" s="13">
        <f t="shared" si="59"/>
        <v>367.7315026282705</v>
      </c>
      <c r="BR28" s="13">
        <f t="shared" si="60"/>
        <v>297.82760331166128</v>
      </c>
      <c r="BS28" s="13">
        <f t="shared" si="61"/>
        <v>330.97184804916128</v>
      </c>
      <c r="BT28" s="492">
        <f t="shared" si="24"/>
        <v>-9.9963300169766844E-2</v>
      </c>
      <c r="BU28" s="492">
        <f t="shared" si="25"/>
        <v>0.11128667849774909</v>
      </c>
      <c r="BV28" s="19"/>
      <c r="BW28" s="13">
        <f t="shared" si="26"/>
        <v>628.79945136082256</v>
      </c>
    </row>
    <row r="29" spans="1:78" x14ac:dyDescent="0.45">
      <c r="A29" s="10"/>
      <c r="B29" s="10" t="s">
        <v>13</v>
      </c>
      <c r="C29" s="13">
        <v>50</v>
      </c>
      <c r="D29" s="13">
        <v>60</v>
      </c>
      <c r="E29" s="13">
        <v>205</v>
      </c>
      <c r="F29" s="13">
        <v>220</v>
      </c>
      <c r="G29" s="13">
        <v>100</v>
      </c>
      <c r="H29" s="13">
        <v>235</v>
      </c>
      <c r="I29" s="13">
        <v>218.82799632930983</v>
      </c>
      <c r="J29" s="13">
        <v>108.88601227321639</v>
      </c>
      <c r="K29" s="13">
        <v>171.33584239226951</v>
      </c>
      <c r="L29" s="13">
        <v>188.42691227713584</v>
      </c>
      <c r="M29" s="13">
        <v>180.10386293732356</v>
      </c>
      <c r="N29" s="26">
        <f t="shared" si="20"/>
        <v>9.9751865378737925E-2</v>
      </c>
      <c r="O29" s="26">
        <f t="shared" si="20"/>
        <v>-4.4171234561073969E-2</v>
      </c>
      <c r="P29" s="27"/>
      <c r="Q29" s="13">
        <v>15</v>
      </c>
      <c r="R29" s="13">
        <v>15</v>
      </c>
      <c r="S29" s="13">
        <v>55</v>
      </c>
      <c r="T29" s="13">
        <v>50</v>
      </c>
      <c r="U29" s="13">
        <v>50</v>
      </c>
      <c r="V29" s="13">
        <v>50</v>
      </c>
      <c r="W29" s="13">
        <v>55</v>
      </c>
      <c r="X29" s="13">
        <v>60</v>
      </c>
      <c r="Y29" s="13">
        <v>55</v>
      </c>
      <c r="Z29" s="13">
        <v>55</v>
      </c>
      <c r="AA29" s="13">
        <v>35</v>
      </c>
      <c r="AB29" s="13">
        <v>15</v>
      </c>
      <c r="AC29" s="13">
        <v>25</v>
      </c>
      <c r="AD29" s="13">
        <v>25</v>
      </c>
      <c r="AE29" s="13">
        <v>55</v>
      </c>
      <c r="AF29" s="13">
        <v>55</v>
      </c>
      <c r="AG29" s="13">
        <v>55</v>
      </c>
      <c r="AH29" s="13">
        <v>55</v>
      </c>
      <c r="AI29" s="13">
        <v>54.706999082327457</v>
      </c>
      <c r="AJ29" s="13">
        <v>54.706999082327457</v>
      </c>
      <c r="AK29" s="13">
        <v>54.706999082327457</v>
      </c>
      <c r="AL29" s="13">
        <v>54.706999082327457</v>
      </c>
      <c r="AM29" s="13">
        <v>33.175852077934877</v>
      </c>
      <c r="AN29" s="13">
        <v>18.290451516342788</v>
      </c>
      <c r="AO29" s="13">
        <v>21.426618642480928</v>
      </c>
      <c r="AP29" s="13">
        <v>35.993090036457801</v>
      </c>
      <c r="AQ29" s="13">
        <v>36.408074913881279</v>
      </c>
      <c r="AR29" s="13">
        <v>39.042448977683357</v>
      </c>
      <c r="AS29" s="13">
        <v>39.042448977683357</v>
      </c>
      <c r="AT29" s="13">
        <v>56.842869523021513</v>
      </c>
      <c r="AU29" s="13">
        <v>43.022916639644123</v>
      </c>
      <c r="AV29" s="13">
        <v>46.968130927038025</v>
      </c>
      <c r="AW29" s="13">
        <v>47.654262983375986</v>
      </c>
      <c r="AX29" s="13">
        <v>50.781601727077707</v>
      </c>
      <c r="AY29" s="492">
        <f t="shared" si="21"/>
        <v>-0.10663198122833994</v>
      </c>
      <c r="AZ29" s="492">
        <f t="shared" si="22"/>
        <v>6.5625582013359107E-2</v>
      </c>
      <c r="BA29" s="4"/>
      <c r="BB29" s="13">
        <f t="shared" si="62"/>
        <v>30</v>
      </c>
      <c r="BC29" s="13">
        <f t="shared" si="63"/>
        <v>30</v>
      </c>
      <c r="BD29" s="13">
        <f t="shared" si="46"/>
        <v>105</v>
      </c>
      <c r="BE29" s="13">
        <f t="shared" si="47"/>
        <v>100</v>
      </c>
      <c r="BF29" s="13">
        <f t="shared" si="48"/>
        <v>115</v>
      </c>
      <c r="BG29" s="13">
        <f t="shared" si="49"/>
        <v>110</v>
      </c>
      <c r="BH29" s="13">
        <f t="shared" si="50"/>
        <v>50</v>
      </c>
      <c r="BI29" s="13">
        <f t="shared" si="51"/>
        <v>50</v>
      </c>
      <c r="BJ29" s="13">
        <f t="shared" si="52"/>
        <v>110</v>
      </c>
      <c r="BK29" s="13">
        <f t="shared" si="53"/>
        <v>110</v>
      </c>
      <c r="BL29" s="13">
        <f t="shared" si="54"/>
        <v>109.41399816465491</v>
      </c>
      <c r="BM29" s="13">
        <f t="shared" si="55"/>
        <v>109.41399816465491</v>
      </c>
      <c r="BN29" s="13">
        <f t="shared" si="56"/>
        <v>51.466303594277662</v>
      </c>
      <c r="BO29" s="13">
        <f t="shared" si="57"/>
        <v>57.419708678938733</v>
      </c>
      <c r="BP29" s="13">
        <f t="shared" si="58"/>
        <v>75.450523891564643</v>
      </c>
      <c r="BQ29" s="13">
        <f t="shared" si="59"/>
        <v>95.885318500704869</v>
      </c>
      <c r="BR29" s="13">
        <f t="shared" si="60"/>
        <v>89.991047566682141</v>
      </c>
      <c r="BS29" s="13">
        <f t="shared" si="61"/>
        <v>98.4358647104537</v>
      </c>
      <c r="BT29" s="492">
        <f t="shared" si="24"/>
        <v>2.6599965976335405E-2</v>
      </c>
      <c r="BU29" s="492">
        <f t="shared" si="25"/>
        <v>9.3840636064538074E-2</v>
      </c>
      <c r="BV29" s="19"/>
      <c r="BW29" s="13">
        <f t="shared" si="26"/>
        <v>188.42691227713584</v>
      </c>
    </row>
    <row r="30" spans="1:78" x14ac:dyDescent="0.45">
      <c r="A30" s="10"/>
      <c r="B30" s="10" t="s">
        <v>10</v>
      </c>
      <c r="C30" s="13">
        <v>195</v>
      </c>
      <c r="D30" s="13">
        <v>215</v>
      </c>
      <c r="E30" s="13">
        <v>205</v>
      </c>
      <c r="F30" s="13">
        <v>195</v>
      </c>
      <c r="G30" s="13">
        <v>210</v>
      </c>
      <c r="H30" s="13">
        <v>205</v>
      </c>
      <c r="I30" s="13">
        <v>144.371088411681</v>
      </c>
      <c r="J30" s="13">
        <v>129.77199999999999</v>
      </c>
      <c r="K30" s="13">
        <v>134.92660999999998</v>
      </c>
      <c r="L30" s="13">
        <v>105.9654</v>
      </c>
      <c r="M30" s="13">
        <v>99.580000000000013</v>
      </c>
      <c r="N30" s="26">
        <f t="shared" si="20"/>
        <v>-0.21464416841125689</v>
      </c>
      <c r="O30" s="26">
        <f t="shared" si="20"/>
        <v>-6.025929218405246E-2</v>
      </c>
      <c r="P30" s="27"/>
      <c r="Q30" s="13">
        <v>55</v>
      </c>
      <c r="R30" s="13">
        <v>60</v>
      </c>
      <c r="S30" s="13">
        <v>60</v>
      </c>
      <c r="T30" s="13">
        <v>50</v>
      </c>
      <c r="U30" s="13">
        <v>50</v>
      </c>
      <c r="V30" s="13">
        <v>50</v>
      </c>
      <c r="W30" s="13">
        <v>50</v>
      </c>
      <c r="X30" s="13">
        <v>50</v>
      </c>
      <c r="Y30" s="13">
        <v>50</v>
      </c>
      <c r="Z30" s="13">
        <v>50</v>
      </c>
      <c r="AA30" s="13">
        <v>55</v>
      </c>
      <c r="AB30" s="13">
        <v>50</v>
      </c>
      <c r="AC30" s="13">
        <v>50</v>
      </c>
      <c r="AD30" s="13">
        <v>65</v>
      </c>
      <c r="AE30" s="13">
        <v>55</v>
      </c>
      <c r="AF30" s="13">
        <v>50</v>
      </c>
      <c r="AG30" s="13">
        <v>50</v>
      </c>
      <c r="AH30" s="13">
        <v>55</v>
      </c>
      <c r="AI30" s="13">
        <v>35.253865920000003</v>
      </c>
      <c r="AJ30" s="13">
        <v>35.729599999999998</v>
      </c>
      <c r="AK30" s="13">
        <v>37.484800000000007</v>
      </c>
      <c r="AL30" s="13">
        <v>35.900320000000001</v>
      </c>
      <c r="AM30" s="13">
        <v>32.069000000000003</v>
      </c>
      <c r="AN30" s="13">
        <v>29.286999999999999</v>
      </c>
      <c r="AO30" s="13">
        <v>32.602000000000004</v>
      </c>
      <c r="AP30" s="13">
        <v>35.814</v>
      </c>
      <c r="AQ30" s="13">
        <v>33.107999999999997</v>
      </c>
      <c r="AR30" s="13">
        <v>35.045249999999996</v>
      </c>
      <c r="AS30" s="13">
        <v>34.968000000000004</v>
      </c>
      <c r="AT30" s="13">
        <v>31.80536</v>
      </c>
      <c r="AU30" s="13">
        <v>29.650399999999998</v>
      </c>
      <c r="AV30" s="13">
        <v>26.92</v>
      </c>
      <c r="AW30" s="13">
        <v>25.78</v>
      </c>
      <c r="AX30" s="13">
        <v>23.614999999999998</v>
      </c>
      <c r="AY30" s="492">
        <f t="shared" si="21"/>
        <v>-0.25751508550760005</v>
      </c>
      <c r="AZ30" s="492">
        <f t="shared" si="22"/>
        <v>-8.3979829325058319E-2</v>
      </c>
      <c r="BA30" s="4"/>
      <c r="BB30" s="13">
        <f t="shared" si="62"/>
        <v>100</v>
      </c>
      <c r="BC30" s="13">
        <f t="shared" si="63"/>
        <v>115</v>
      </c>
      <c r="BD30" s="13">
        <f t="shared" si="46"/>
        <v>110</v>
      </c>
      <c r="BE30" s="13">
        <f t="shared" si="47"/>
        <v>100</v>
      </c>
      <c r="BF30" s="13">
        <f t="shared" si="48"/>
        <v>100</v>
      </c>
      <c r="BG30" s="13">
        <f t="shared" si="49"/>
        <v>100</v>
      </c>
      <c r="BH30" s="13">
        <f t="shared" si="50"/>
        <v>105</v>
      </c>
      <c r="BI30" s="13">
        <f t="shared" si="51"/>
        <v>115</v>
      </c>
      <c r="BJ30" s="13">
        <f t="shared" si="52"/>
        <v>105</v>
      </c>
      <c r="BK30" s="13">
        <f t="shared" si="53"/>
        <v>105</v>
      </c>
      <c r="BL30" s="13">
        <f t="shared" si="54"/>
        <v>70.98346592</v>
      </c>
      <c r="BM30" s="13">
        <f t="shared" si="55"/>
        <v>73.385120000000001</v>
      </c>
      <c r="BN30" s="13">
        <f t="shared" si="56"/>
        <v>61.356000000000002</v>
      </c>
      <c r="BO30" s="13">
        <f t="shared" si="57"/>
        <v>68.415999999999997</v>
      </c>
      <c r="BP30" s="13">
        <f t="shared" si="58"/>
        <v>68.153249999999986</v>
      </c>
      <c r="BQ30" s="13">
        <f t="shared" si="59"/>
        <v>66.773359999999997</v>
      </c>
      <c r="BR30" s="13">
        <f t="shared" si="60"/>
        <v>56.570399999999999</v>
      </c>
      <c r="BS30" s="13">
        <f t="shared" si="61"/>
        <v>49.394999999999996</v>
      </c>
      <c r="BT30" s="492">
        <f t="shared" si="24"/>
        <v>-0.26025888168575018</v>
      </c>
      <c r="BU30" s="492">
        <f t="shared" si="25"/>
        <v>-0.12684018497306015</v>
      </c>
      <c r="BV30" s="19"/>
      <c r="BW30" s="13">
        <f t="shared" si="26"/>
        <v>105.9654</v>
      </c>
    </row>
    <row r="31" spans="1:78" x14ac:dyDescent="0.45">
      <c r="A31" s="10"/>
      <c r="B31" s="10" t="s">
        <v>11</v>
      </c>
      <c r="C31" s="13">
        <v>145</v>
      </c>
      <c r="D31" s="13">
        <v>205</v>
      </c>
      <c r="E31" s="13">
        <v>235</v>
      </c>
      <c r="F31" s="13">
        <v>255</v>
      </c>
      <c r="G31" s="13">
        <v>205</v>
      </c>
      <c r="H31" s="13">
        <v>250</v>
      </c>
      <c r="I31" s="13">
        <v>236.30553514877744</v>
      </c>
      <c r="J31" s="13">
        <v>407.28395196682015</v>
      </c>
      <c r="K31" s="13">
        <v>728.22180421817416</v>
      </c>
      <c r="L31" s="13">
        <v>474.21411416721651</v>
      </c>
      <c r="M31" s="13">
        <v>736.96368696448872</v>
      </c>
      <c r="N31" s="26">
        <f t="shared" si="20"/>
        <v>-0.34880538948385753</v>
      </c>
      <c r="O31" s="26">
        <f t="shared" si="20"/>
        <v>0.55407370836841419</v>
      </c>
      <c r="P31" s="27"/>
      <c r="Q31" s="13">
        <v>40</v>
      </c>
      <c r="R31" s="13">
        <v>50</v>
      </c>
      <c r="S31" s="13">
        <v>30</v>
      </c>
      <c r="T31" s="13">
        <v>45</v>
      </c>
      <c r="U31" s="13">
        <v>70</v>
      </c>
      <c r="V31" s="13">
        <v>70</v>
      </c>
      <c r="W31" s="13">
        <v>60</v>
      </c>
      <c r="X31" s="13">
        <v>80</v>
      </c>
      <c r="Y31" s="13">
        <v>60</v>
      </c>
      <c r="Z31" s="13">
        <v>5</v>
      </c>
      <c r="AA31" s="13">
        <v>40</v>
      </c>
      <c r="AB31" s="13">
        <v>50</v>
      </c>
      <c r="AC31" s="13">
        <v>45</v>
      </c>
      <c r="AD31" s="13">
        <v>35</v>
      </c>
      <c r="AE31" s="13">
        <v>60</v>
      </c>
      <c r="AF31" s="13">
        <v>60</v>
      </c>
      <c r="AG31" s="13">
        <v>65</v>
      </c>
      <c r="AH31" s="13">
        <v>65</v>
      </c>
      <c r="AI31" s="13">
        <v>120.06234497323445</v>
      </c>
      <c r="AJ31" s="13">
        <v>32.465993276480084</v>
      </c>
      <c r="AK31" s="13">
        <v>71.258283533203581</v>
      </c>
      <c r="AL31" s="13">
        <v>12.51891336585927</v>
      </c>
      <c r="AM31" s="13">
        <v>145.68021354108029</v>
      </c>
      <c r="AN31" s="13">
        <v>8.8834995458711603</v>
      </c>
      <c r="AO31" s="13">
        <v>179.73531284662508</v>
      </c>
      <c r="AP31" s="13">
        <v>72.984926033243681</v>
      </c>
      <c r="AQ31" s="13">
        <v>89.716727116723135</v>
      </c>
      <c r="AR31" s="13">
        <v>369.23510929236215</v>
      </c>
      <c r="AS31" s="13">
        <v>126.87444248637607</v>
      </c>
      <c r="AT31" s="13">
        <v>142.39552532271281</v>
      </c>
      <c r="AU31" s="13">
        <v>137.16652577282312</v>
      </c>
      <c r="AV31" s="13">
        <v>166.44819222515167</v>
      </c>
      <c r="AW31" s="13">
        <v>128.1150564848009</v>
      </c>
      <c r="AX31" s="13">
        <v>42.484339684440805</v>
      </c>
      <c r="AY31" s="492">
        <f t="shared" si="21"/>
        <v>-0.70164554266604939</v>
      </c>
      <c r="AZ31" s="492">
        <f t="shared" si="22"/>
        <v>-0.66838917415236843</v>
      </c>
      <c r="BA31" s="4"/>
      <c r="BB31" s="13">
        <f t="shared" si="62"/>
        <v>115</v>
      </c>
      <c r="BC31" s="13">
        <f t="shared" si="63"/>
        <v>90</v>
      </c>
      <c r="BD31" s="13">
        <f t="shared" si="46"/>
        <v>75</v>
      </c>
      <c r="BE31" s="13">
        <f t="shared" si="47"/>
        <v>140</v>
      </c>
      <c r="BF31" s="13">
        <f t="shared" si="48"/>
        <v>140</v>
      </c>
      <c r="BG31" s="13">
        <f t="shared" si="49"/>
        <v>65</v>
      </c>
      <c r="BH31" s="13">
        <f t="shared" si="50"/>
        <v>90</v>
      </c>
      <c r="BI31" s="13">
        <f t="shared" si="51"/>
        <v>80</v>
      </c>
      <c r="BJ31" s="13">
        <f t="shared" si="52"/>
        <v>120</v>
      </c>
      <c r="BK31" s="13">
        <f t="shared" si="53"/>
        <v>130</v>
      </c>
      <c r="BL31" s="13">
        <f t="shared" si="54"/>
        <v>152.52833824971452</v>
      </c>
      <c r="BM31" s="13">
        <f t="shared" si="55"/>
        <v>83.777196899062858</v>
      </c>
      <c r="BN31" s="13">
        <f t="shared" si="56"/>
        <v>154.56371308695145</v>
      </c>
      <c r="BO31" s="13">
        <f t="shared" si="57"/>
        <v>252.72023887986876</v>
      </c>
      <c r="BP31" s="13">
        <f t="shared" si="58"/>
        <v>458.95183640908527</v>
      </c>
      <c r="BQ31" s="13">
        <f t="shared" si="59"/>
        <v>269.26996780908888</v>
      </c>
      <c r="BR31" s="13">
        <f t="shared" si="60"/>
        <v>303.61471799797482</v>
      </c>
      <c r="BS31" s="13">
        <f t="shared" si="61"/>
        <v>170.59939616924171</v>
      </c>
      <c r="BT31" s="492">
        <f t="shared" si="24"/>
        <v>-0.36643734332008437</v>
      </c>
      <c r="BU31" s="492">
        <f t="shared" si="25"/>
        <v>-0.43810564489703152</v>
      </c>
      <c r="BV31" s="19"/>
      <c r="BW31" s="13">
        <f t="shared" si="26"/>
        <v>474.21411416721651</v>
      </c>
    </row>
    <row r="32" spans="1:78" x14ac:dyDescent="0.45">
      <c r="A32" s="10"/>
      <c r="B32" s="10" t="s">
        <v>58</v>
      </c>
      <c r="C32" s="13">
        <v>220</v>
      </c>
      <c r="D32" s="13">
        <v>225</v>
      </c>
      <c r="E32" s="13">
        <v>240</v>
      </c>
      <c r="F32" s="13">
        <v>235</v>
      </c>
      <c r="G32" s="13">
        <v>235</v>
      </c>
      <c r="H32" s="13">
        <v>235</v>
      </c>
      <c r="I32" s="13">
        <v>277.1999040141219</v>
      </c>
      <c r="J32" s="13">
        <v>255.72839358942144</v>
      </c>
      <c r="K32" s="13">
        <v>268.51248201579091</v>
      </c>
      <c r="L32" s="13">
        <v>274.86233635286709</v>
      </c>
      <c r="M32" s="13">
        <v>282.58487883405314</v>
      </c>
      <c r="N32" s="26">
        <f t="shared" si="20"/>
        <v>2.3648265024427184E-2</v>
      </c>
      <c r="O32" s="26">
        <f t="shared" si="20"/>
        <v>2.8096037396960316E-2</v>
      </c>
      <c r="P32" s="27"/>
      <c r="Q32" s="13">
        <v>45</v>
      </c>
      <c r="R32" s="13">
        <v>65</v>
      </c>
      <c r="S32" s="13">
        <v>50</v>
      </c>
      <c r="T32" s="13">
        <v>65</v>
      </c>
      <c r="U32" s="13">
        <v>45</v>
      </c>
      <c r="V32" s="13">
        <v>65</v>
      </c>
      <c r="W32" s="13">
        <v>50</v>
      </c>
      <c r="X32" s="13">
        <v>70</v>
      </c>
      <c r="Y32" s="13">
        <v>45</v>
      </c>
      <c r="Z32" s="13">
        <v>75</v>
      </c>
      <c r="AA32" s="13">
        <v>55</v>
      </c>
      <c r="AB32" s="13">
        <v>70</v>
      </c>
      <c r="AC32" s="13">
        <v>45</v>
      </c>
      <c r="AD32" s="13">
        <v>70</v>
      </c>
      <c r="AE32" s="13">
        <v>55</v>
      </c>
      <c r="AF32" s="13">
        <v>70</v>
      </c>
      <c r="AG32" s="13">
        <v>45</v>
      </c>
      <c r="AH32" s="13">
        <v>70</v>
      </c>
      <c r="AI32" s="13">
        <v>69.299976003530475</v>
      </c>
      <c r="AJ32" s="13">
        <v>69.299976003530475</v>
      </c>
      <c r="AK32" s="13">
        <v>69.299976003530475</v>
      </c>
      <c r="AL32" s="13">
        <v>69.299976003530475</v>
      </c>
      <c r="AM32" s="13">
        <v>63.932098397355361</v>
      </c>
      <c r="AN32" s="13">
        <v>63.932098397355361</v>
      </c>
      <c r="AO32" s="13">
        <v>63.932098397355361</v>
      </c>
      <c r="AP32" s="13">
        <v>63.932098397355361</v>
      </c>
      <c r="AQ32" s="13">
        <v>65.806755080253055</v>
      </c>
      <c r="AR32" s="13">
        <v>66.577154225876058</v>
      </c>
      <c r="AS32" s="13">
        <v>68.988302187411804</v>
      </c>
      <c r="AT32" s="13">
        <v>67.140270522249963</v>
      </c>
      <c r="AU32" s="13">
        <v>66.8254265194021</v>
      </c>
      <c r="AV32" s="13">
        <v>69.350012560292555</v>
      </c>
      <c r="AW32" s="13">
        <v>70.006404930924049</v>
      </c>
      <c r="AX32" s="13">
        <v>68.680492342248414</v>
      </c>
      <c r="AY32" s="492">
        <f t="shared" si="21"/>
        <v>2.2940357672345479E-2</v>
      </c>
      <c r="AZ32" s="492">
        <f t="shared" si="22"/>
        <v>-1.8939875429739961E-2</v>
      </c>
      <c r="BA32" s="4"/>
      <c r="BB32" s="13">
        <f t="shared" si="62"/>
        <v>115</v>
      </c>
      <c r="BC32" s="13">
        <f t="shared" si="63"/>
        <v>110</v>
      </c>
      <c r="BD32" s="13">
        <f t="shared" si="46"/>
        <v>115</v>
      </c>
      <c r="BE32" s="13">
        <f t="shared" si="47"/>
        <v>110</v>
      </c>
      <c r="BF32" s="13">
        <f t="shared" si="48"/>
        <v>120</v>
      </c>
      <c r="BG32" s="13">
        <f t="shared" si="49"/>
        <v>120</v>
      </c>
      <c r="BH32" s="13">
        <f t="shared" si="50"/>
        <v>125</v>
      </c>
      <c r="BI32" s="13">
        <f t="shared" si="51"/>
        <v>115</v>
      </c>
      <c r="BJ32" s="13">
        <f t="shared" si="52"/>
        <v>125</v>
      </c>
      <c r="BK32" s="13">
        <f t="shared" si="53"/>
        <v>115</v>
      </c>
      <c r="BL32" s="13">
        <f>SUM(AI32:AJ32)</f>
        <v>138.59995200706095</v>
      </c>
      <c r="BM32" s="13">
        <f t="shared" si="55"/>
        <v>138.59995200706095</v>
      </c>
      <c r="BN32" s="13">
        <f t="shared" si="56"/>
        <v>127.86419679471072</v>
      </c>
      <c r="BO32" s="13">
        <f t="shared" si="57"/>
        <v>127.86419679471072</v>
      </c>
      <c r="BP32" s="13">
        <f t="shared" si="58"/>
        <v>132.38390930612911</v>
      </c>
      <c r="BQ32" s="13">
        <f t="shared" si="59"/>
        <v>136.12857270966177</v>
      </c>
      <c r="BR32" s="13">
        <f t="shared" si="60"/>
        <v>136.17543907969466</v>
      </c>
      <c r="BS32" s="13">
        <f t="shared" si="61"/>
        <v>138.68689727317246</v>
      </c>
      <c r="BT32" s="492">
        <f t="shared" si="24"/>
        <v>1.8793442938442873E-2</v>
      </c>
      <c r="BU32" s="492">
        <f t="shared" si="25"/>
        <v>1.8442813259504254E-2</v>
      </c>
      <c r="BV32" s="19"/>
      <c r="BW32" s="13">
        <f t="shared" si="26"/>
        <v>274.86233635286715</v>
      </c>
    </row>
    <row r="33" spans="1:75" x14ac:dyDescent="0.45">
      <c r="A33" s="29"/>
      <c r="B33" s="29" t="s">
        <v>2</v>
      </c>
      <c r="C33" s="29">
        <v>435</v>
      </c>
      <c r="D33" s="29">
        <v>455</v>
      </c>
      <c r="E33" s="29">
        <v>445</v>
      </c>
      <c r="F33" s="29">
        <v>490</v>
      </c>
      <c r="G33" s="29">
        <v>505</v>
      </c>
      <c r="H33" s="29">
        <v>525</v>
      </c>
      <c r="I33" s="29">
        <v>585.87796283963598</v>
      </c>
      <c r="J33" s="29">
        <v>501.3553021662222</v>
      </c>
      <c r="K33" s="29">
        <v>545.70735655181784</v>
      </c>
      <c r="L33" s="29">
        <v>570.49435920383723</v>
      </c>
      <c r="M33" s="29">
        <v>586.53305372496607</v>
      </c>
      <c r="N33" s="30">
        <f t="shared" si="20"/>
        <v>4.5421785787609581E-2</v>
      </c>
      <c r="O33" s="30">
        <f t="shared" si="20"/>
        <v>2.8113677659340697E-2</v>
      </c>
      <c r="P33" s="27"/>
      <c r="Q33" s="29">
        <v>105</v>
      </c>
      <c r="R33" s="29">
        <v>115</v>
      </c>
      <c r="S33" s="29">
        <v>110</v>
      </c>
      <c r="T33" s="29">
        <v>110</v>
      </c>
      <c r="U33" s="29">
        <v>105</v>
      </c>
      <c r="V33" s="29">
        <v>115</v>
      </c>
      <c r="W33" s="29">
        <v>115</v>
      </c>
      <c r="X33" s="29">
        <v>120</v>
      </c>
      <c r="Y33" s="29">
        <v>120</v>
      </c>
      <c r="Z33" s="29">
        <v>130</v>
      </c>
      <c r="AA33" s="29">
        <v>125</v>
      </c>
      <c r="AB33" s="29">
        <v>125</v>
      </c>
      <c r="AC33" s="29">
        <v>125</v>
      </c>
      <c r="AD33" s="29">
        <v>125</v>
      </c>
      <c r="AE33" s="29">
        <v>130</v>
      </c>
      <c r="AF33" s="29">
        <v>130</v>
      </c>
      <c r="AG33" s="29">
        <v>130</v>
      </c>
      <c r="AH33" s="29">
        <v>135</v>
      </c>
      <c r="AI33" s="29">
        <v>146.77013543300893</v>
      </c>
      <c r="AJ33" s="29">
        <v>146.63651555607561</v>
      </c>
      <c r="AK33" s="29">
        <v>145.56755654060942</v>
      </c>
      <c r="AL33" s="29">
        <v>146.9037553099422</v>
      </c>
      <c r="AM33" s="29">
        <v>117.97122705050019</v>
      </c>
      <c r="AN33" s="29">
        <v>103.96594539925712</v>
      </c>
      <c r="AO33" s="29">
        <v>136.56795365448744</v>
      </c>
      <c r="AP33" s="29">
        <v>142.85017606197744</v>
      </c>
      <c r="AQ33" s="29">
        <v>141.06565057432994</v>
      </c>
      <c r="AR33" s="29">
        <v>129.86831081151743</v>
      </c>
      <c r="AS33" s="29">
        <v>129.68281952655775</v>
      </c>
      <c r="AT33" s="29">
        <v>145.09777869158614</v>
      </c>
      <c r="AU33" s="29">
        <v>145.32570208204842</v>
      </c>
      <c r="AV33" s="29">
        <v>149.70100151796868</v>
      </c>
      <c r="AW33" s="29">
        <v>141.25779547829279</v>
      </c>
      <c r="AX33" s="29">
        <v>134.21356338646115</v>
      </c>
      <c r="AY33" s="612">
        <f t="shared" si="21"/>
        <v>-7.5012969897079063E-2</v>
      </c>
      <c r="AZ33" s="612">
        <f t="shared" si="22"/>
        <v>-4.9867917504872405E-2</v>
      </c>
      <c r="BA33" s="4"/>
      <c r="BB33" s="29">
        <f t="shared" si="62"/>
        <v>235</v>
      </c>
      <c r="BC33" s="29">
        <f t="shared" si="63"/>
        <v>220</v>
      </c>
      <c r="BD33" s="29">
        <f t="shared" si="46"/>
        <v>220</v>
      </c>
      <c r="BE33" s="29">
        <f t="shared" si="47"/>
        <v>220</v>
      </c>
      <c r="BF33" s="29">
        <f t="shared" si="48"/>
        <v>235</v>
      </c>
      <c r="BG33" s="29">
        <f t="shared" si="49"/>
        <v>250</v>
      </c>
      <c r="BH33" s="29">
        <f t="shared" si="50"/>
        <v>250</v>
      </c>
      <c r="BI33" s="29">
        <f t="shared" si="51"/>
        <v>250</v>
      </c>
      <c r="BJ33" s="29">
        <f t="shared" si="52"/>
        <v>260</v>
      </c>
      <c r="BK33" s="29">
        <f t="shared" si="53"/>
        <v>265</v>
      </c>
      <c r="BL33" s="29">
        <f t="shared" si="54"/>
        <v>293.40665098908454</v>
      </c>
      <c r="BM33" s="29">
        <f t="shared" si="55"/>
        <v>292.47131185055161</v>
      </c>
      <c r="BN33" s="29">
        <f t="shared" si="56"/>
        <v>221.93717244975733</v>
      </c>
      <c r="BO33" s="599">
        <f t="shared" si="57"/>
        <v>279.41812971646488</v>
      </c>
      <c r="BP33" s="599">
        <f t="shared" si="58"/>
        <v>270.9339613858474</v>
      </c>
      <c r="BQ33" s="599">
        <f t="shared" si="59"/>
        <v>274.78059821814389</v>
      </c>
      <c r="BR33" s="13">
        <f t="shared" si="60"/>
        <v>295.02670360001707</v>
      </c>
      <c r="BS33" s="13">
        <f t="shared" si="61"/>
        <v>275.47135886475394</v>
      </c>
      <c r="BT33" s="545">
        <f t="shared" si="24"/>
        <v>2.5138625182759E-3</v>
      </c>
      <c r="BU33" s="545">
        <f t="shared" si="25"/>
        <v>-6.6283304177696789E-2</v>
      </c>
      <c r="BV33" s="19"/>
      <c r="BW33" s="611">
        <f t="shared" si="26"/>
        <v>570.49806246477101</v>
      </c>
    </row>
    <row r="34" spans="1:75" x14ac:dyDescent="0.45">
      <c r="A34" s="37"/>
      <c r="B34" s="37"/>
      <c r="C34" s="37"/>
      <c r="D34" s="37"/>
      <c r="E34" s="37"/>
      <c r="F34" s="37"/>
      <c r="G34" s="37"/>
      <c r="H34" s="37"/>
      <c r="I34" s="628"/>
      <c r="J34" s="37"/>
      <c r="K34" s="37"/>
      <c r="L34" s="37"/>
      <c r="M34" s="37"/>
      <c r="N34" s="37"/>
      <c r="O34" s="539"/>
      <c r="P34" s="27"/>
      <c r="Q34" s="544"/>
      <c r="R34" s="544"/>
      <c r="S34" s="544"/>
      <c r="T34" s="544"/>
      <c r="U34" s="544"/>
      <c r="V34" s="544"/>
      <c r="W34" s="544"/>
      <c r="X34" s="544"/>
      <c r="Y34" s="544"/>
      <c r="Z34" s="544"/>
      <c r="AA34" s="544"/>
      <c r="AB34" s="544"/>
      <c r="AC34" s="544"/>
      <c r="AD34" s="544"/>
      <c r="AE34" s="544"/>
      <c r="AF34" s="544"/>
      <c r="AG34" s="544"/>
      <c r="AH34" s="544"/>
      <c r="AI34" s="580"/>
      <c r="AJ34" s="580"/>
      <c r="AK34" s="580"/>
      <c r="AL34" s="580"/>
      <c r="AM34" s="563"/>
      <c r="AN34" s="580"/>
      <c r="AO34" s="580"/>
      <c r="AP34" s="580"/>
      <c r="AQ34" s="580"/>
      <c r="AR34" s="580"/>
      <c r="AS34" s="580"/>
      <c r="AT34" s="580"/>
      <c r="AU34" s="580"/>
      <c r="AV34" s="580"/>
      <c r="AW34" s="580"/>
      <c r="AX34" s="580"/>
      <c r="AY34" s="492"/>
      <c r="AZ34" s="492"/>
      <c r="BA34" s="4"/>
      <c r="BB34" s="37"/>
      <c r="BC34" s="37"/>
      <c r="BD34" s="37"/>
      <c r="BE34" s="37"/>
      <c r="BF34" s="37"/>
      <c r="BG34" s="37"/>
      <c r="BH34" s="37"/>
      <c r="BI34" s="37"/>
      <c r="BJ34" s="37"/>
      <c r="BK34" s="37"/>
      <c r="BL34" s="37"/>
      <c r="BM34" s="37"/>
      <c r="BN34" s="37"/>
      <c r="BO34" s="37"/>
      <c r="BP34" s="37"/>
      <c r="BQ34" s="37"/>
      <c r="BR34" s="37"/>
      <c r="BS34" s="37"/>
      <c r="BT34" s="492"/>
      <c r="BU34" s="492"/>
      <c r="BV34" s="19"/>
      <c r="BW34" s="13"/>
    </row>
    <row r="35" spans="1:75" x14ac:dyDescent="0.45">
      <c r="A35" s="23" t="s">
        <v>3</v>
      </c>
      <c r="B35" s="9"/>
      <c r="C35" s="656">
        <v>935</v>
      </c>
      <c r="D35" s="656">
        <v>150</v>
      </c>
      <c r="E35" s="656">
        <v>305</v>
      </c>
      <c r="F35" s="656">
        <v>535</v>
      </c>
      <c r="G35" s="656">
        <v>275</v>
      </c>
      <c r="H35" s="656">
        <v>15</v>
      </c>
      <c r="I35" s="656">
        <f t="shared" ref="I35:J35" si="64">SUM(I36:I38)</f>
        <v>1233.4185124023477</v>
      </c>
      <c r="J35" s="656">
        <f t="shared" si="64"/>
        <v>1536.162175881801</v>
      </c>
      <c r="K35" s="656">
        <f>SUM(K36:K38)</f>
        <v>-52.906595376872701</v>
      </c>
      <c r="L35" s="656">
        <f t="shared" ref="L35" si="65">SUM(L36:L38)</f>
        <v>-642.89727775217216</v>
      </c>
      <c r="M35" s="656">
        <f>SUM(M36:M38)</f>
        <v>297.98107133298578</v>
      </c>
      <c r="N35" s="492" t="str">
        <f t="shared" si="20"/>
        <v>N/A</v>
      </c>
      <c r="O35" s="492" t="str">
        <f t="shared" si="20"/>
        <v>N/A</v>
      </c>
      <c r="P35" s="27"/>
      <c r="Q35" s="656">
        <v>-175</v>
      </c>
      <c r="R35" s="656">
        <v>0</v>
      </c>
      <c r="S35" s="656">
        <v>-10</v>
      </c>
      <c r="T35" s="656">
        <v>115</v>
      </c>
      <c r="U35" s="656">
        <v>285</v>
      </c>
      <c r="V35" s="656">
        <v>-95</v>
      </c>
      <c r="W35" s="656">
        <v>165</v>
      </c>
      <c r="X35" s="656">
        <v>95</v>
      </c>
      <c r="Y35" s="656">
        <v>50</v>
      </c>
      <c r="Z35" s="656">
        <v>225</v>
      </c>
      <c r="AA35" s="656">
        <v>80</v>
      </c>
      <c r="AB35" s="656">
        <v>105</v>
      </c>
      <c r="AC35" s="656">
        <v>-10</v>
      </c>
      <c r="AD35" s="656">
        <v>100</v>
      </c>
      <c r="AE35" s="656">
        <v>60</v>
      </c>
      <c r="AF35" s="656">
        <v>-55</v>
      </c>
      <c r="AG35" s="656">
        <v>65</v>
      </c>
      <c r="AH35" s="656">
        <v>-65</v>
      </c>
      <c r="AI35" s="656">
        <f t="shared" ref="AI35:AX35" si="66">SUM(AI36:AI38)</f>
        <v>788.83857415791658</v>
      </c>
      <c r="AJ35" s="656">
        <f t="shared" si="66"/>
        <v>121.64251147691522</v>
      </c>
      <c r="AK35" s="656">
        <f t="shared" si="66"/>
        <v>246.07282668524383</v>
      </c>
      <c r="AL35" s="656">
        <f t="shared" si="66"/>
        <v>76.864600082271863</v>
      </c>
      <c r="AM35" s="656">
        <f t="shared" si="66"/>
        <v>64.581331563409435</v>
      </c>
      <c r="AN35" s="656">
        <f t="shared" si="66"/>
        <v>382.28696330702257</v>
      </c>
      <c r="AO35" s="656">
        <f t="shared" si="66"/>
        <v>958.0251424538535</v>
      </c>
      <c r="AP35" s="656">
        <f t="shared" si="66"/>
        <v>131.26873855751529</v>
      </c>
      <c r="AQ35" s="656">
        <f t="shared" si="66"/>
        <v>157.10230579936979</v>
      </c>
      <c r="AR35" s="656">
        <f t="shared" si="66"/>
        <v>184.56140487444259</v>
      </c>
      <c r="AS35" s="656">
        <f t="shared" si="66"/>
        <v>-283.49288270743074</v>
      </c>
      <c r="AT35" s="656">
        <f t="shared" si="66"/>
        <v>-111.07742334325428</v>
      </c>
      <c r="AU35" s="656">
        <f t="shared" si="66"/>
        <v>-167.37081751362757</v>
      </c>
      <c r="AV35" s="656">
        <f t="shared" si="66"/>
        <v>-139.49037406759993</v>
      </c>
      <c r="AW35" s="656">
        <f t="shared" si="66"/>
        <v>-277.4250769111415</v>
      </c>
      <c r="AX35" s="656">
        <f t="shared" si="66"/>
        <v>-58.611009259803069</v>
      </c>
      <c r="AY35" s="492" t="str">
        <f t="shared" si="21"/>
        <v>N/A</v>
      </c>
      <c r="AZ35" s="492" t="str">
        <f t="shared" si="22"/>
        <v>N/A</v>
      </c>
      <c r="BA35" s="4"/>
      <c r="BB35" s="9">
        <f t="shared" ref="BB35:BC35" si="67">SUM(BB36:BB38)</f>
        <v>325</v>
      </c>
      <c r="BC35" s="9">
        <f t="shared" si="67"/>
        <v>-175</v>
      </c>
      <c r="BD35" s="9">
        <f>SUM(S35:T35)</f>
        <v>105</v>
      </c>
      <c r="BE35" s="9">
        <f>SUM(U35:V35)</f>
        <v>190</v>
      </c>
      <c r="BF35" s="9">
        <f>SUM(W35:X35)</f>
        <v>260</v>
      </c>
      <c r="BG35" s="9">
        <f>SUM(Y35:Z35)</f>
        <v>275</v>
      </c>
      <c r="BH35" s="9">
        <f>SUM(AA35:AB35)</f>
        <v>185</v>
      </c>
      <c r="BI35" s="9">
        <f>SUM(AC35:AD35)</f>
        <v>90</v>
      </c>
      <c r="BJ35" s="9">
        <f>SUM(AE35:AF35)</f>
        <v>5</v>
      </c>
      <c r="BK35" s="9">
        <f>SUM(AG35:AH35)</f>
        <v>0</v>
      </c>
      <c r="BL35" s="9">
        <f>SUM(AI35:AJ35)</f>
        <v>910.48108563483174</v>
      </c>
      <c r="BM35" s="9">
        <f>SUM(AK35:AL35)</f>
        <v>322.93742676751572</v>
      </c>
      <c r="BN35" s="9">
        <f>SUM(AM35:AN35)</f>
        <v>446.86829487043201</v>
      </c>
      <c r="BO35" s="9">
        <f>SUM(AO35:AP35)</f>
        <v>1089.2938810113687</v>
      </c>
      <c r="BP35" s="9">
        <f>SUM(AQ35:AR35)</f>
        <v>341.66371067381237</v>
      </c>
      <c r="BQ35" s="9">
        <f>SUM(AS35:AT35)</f>
        <v>-394.57030605068502</v>
      </c>
      <c r="BR35" s="9">
        <f>SUM(AU35:AV35)</f>
        <v>-306.8611915812275</v>
      </c>
      <c r="BS35" s="9">
        <f t="shared" ref="BS35:BS38" si="68">SUM(AW35:AX35)</f>
        <v>-336.0360861709446</v>
      </c>
      <c r="BT35" s="492" t="str">
        <f t="shared" si="24"/>
        <v>N/A</v>
      </c>
      <c r="BU35" s="492" t="str">
        <f t="shared" si="25"/>
        <v>N/A</v>
      </c>
      <c r="BV35" s="19"/>
      <c r="BW35" s="36">
        <f t="shared" si="26"/>
        <v>-642.89727775217204</v>
      </c>
    </row>
    <row r="36" spans="1:75" x14ac:dyDescent="0.45">
      <c r="A36" s="10"/>
      <c r="B36" s="10" t="s">
        <v>42</v>
      </c>
      <c r="C36" s="657">
        <v>-5</v>
      </c>
      <c r="D36" s="657">
        <v>50</v>
      </c>
      <c r="E36" s="657">
        <v>525</v>
      </c>
      <c r="F36" s="657">
        <v>460</v>
      </c>
      <c r="G36" s="657">
        <v>215</v>
      </c>
      <c r="H36" s="657">
        <v>280</v>
      </c>
      <c r="I36" s="658">
        <v>262.83500000000004</v>
      </c>
      <c r="J36" s="658">
        <v>570.81299999999999</v>
      </c>
      <c r="K36" s="658">
        <v>323.8535</v>
      </c>
      <c r="L36" s="658">
        <v>224.6862785977867</v>
      </c>
      <c r="M36" s="658">
        <v>450.11499928299048</v>
      </c>
      <c r="N36" s="26">
        <f t="shared" si="20"/>
        <v>-0.30621012711677753</v>
      </c>
      <c r="O36" s="26">
        <f t="shared" si="20"/>
        <v>1.0033043499231482</v>
      </c>
      <c r="P36" s="27"/>
      <c r="Q36" s="658">
        <v>15</v>
      </c>
      <c r="R36" s="658">
        <v>40</v>
      </c>
      <c r="S36" s="658">
        <v>45</v>
      </c>
      <c r="T36" s="658">
        <v>75</v>
      </c>
      <c r="U36" s="658">
        <v>180</v>
      </c>
      <c r="V36" s="658">
        <v>220</v>
      </c>
      <c r="W36" s="658">
        <v>150</v>
      </c>
      <c r="X36" s="658">
        <v>115</v>
      </c>
      <c r="Y36" s="658">
        <v>80</v>
      </c>
      <c r="Z36" s="658">
        <v>115</v>
      </c>
      <c r="AA36" s="658">
        <v>30</v>
      </c>
      <c r="AB36" s="658">
        <v>75</v>
      </c>
      <c r="AC36" s="658">
        <v>45</v>
      </c>
      <c r="AD36" s="658">
        <v>65</v>
      </c>
      <c r="AE36" s="658">
        <v>85</v>
      </c>
      <c r="AF36" s="658">
        <v>70</v>
      </c>
      <c r="AG36" s="658">
        <v>70</v>
      </c>
      <c r="AH36" s="658">
        <v>50</v>
      </c>
      <c r="AI36" s="658">
        <v>105.57914225967752</v>
      </c>
      <c r="AJ36" s="658">
        <v>84.600039746736087</v>
      </c>
      <c r="AK36" s="658">
        <v>48.923371885813054</v>
      </c>
      <c r="AL36" s="658">
        <v>23.732446107773313</v>
      </c>
      <c r="AM36" s="658">
        <v>298.15942884018619</v>
      </c>
      <c r="AN36" s="658">
        <v>121.2724706078703</v>
      </c>
      <c r="AO36" s="658">
        <v>94.924473234938915</v>
      </c>
      <c r="AP36" s="658">
        <v>56.456627317004596</v>
      </c>
      <c r="AQ36" s="658">
        <v>18.975007783359857</v>
      </c>
      <c r="AR36" s="658">
        <v>104.348851363413</v>
      </c>
      <c r="AS36" s="658">
        <v>108.74389820529454</v>
      </c>
      <c r="AT36" s="658">
        <v>91.78574264793258</v>
      </c>
      <c r="AU36" s="658">
        <v>59.282276116604969</v>
      </c>
      <c r="AV36" s="658">
        <v>72.452361999739665</v>
      </c>
      <c r="AW36" s="658">
        <v>91.557235456197631</v>
      </c>
      <c r="AX36" s="658">
        <v>1.3944050252444242</v>
      </c>
      <c r="AY36" s="492">
        <f t="shared" si="21"/>
        <v>-0.9848080433298555</v>
      </c>
      <c r="AZ36" s="492">
        <f t="shared" si="22"/>
        <v>-0.984770127469483</v>
      </c>
      <c r="BA36" s="4"/>
      <c r="BB36" s="13">
        <f>D36-BC36</f>
        <v>-5</v>
      </c>
      <c r="BC36" s="13">
        <f>SUM(Q36:R36)</f>
        <v>55</v>
      </c>
      <c r="BD36" s="13">
        <f>SUM(S36:T36)</f>
        <v>120</v>
      </c>
      <c r="BE36" s="13">
        <f>SUM(U36:V36)</f>
        <v>400</v>
      </c>
      <c r="BF36" s="13">
        <f>SUM(W36:X36)</f>
        <v>265</v>
      </c>
      <c r="BG36" s="13">
        <f>SUM(Y36:Z36)</f>
        <v>195</v>
      </c>
      <c r="BH36" s="13">
        <f>SUM(AA36:AB36)</f>
        <v>105</v>
      </c>
      <c r="BI36" s="13">
        <f>SUM(AC36:AD36)</f>
        <v>110</v>
      </c>
      <c r="BJ36" s="13">
        <f>SUM(AE36:AF36)</f>
        <v>155</v>
      </c>
      <c r="BK36" s="13">
        <f>SUM(AG36:AH36)</f>
        <v>120</v>
      </c>
      <c r="BL36" s="13">
        <f>SUM(AI36:AJ36)</f>
        <v>190.17918200641361</v>
      </c>
      <c r="BM36" s="13">
        <f>SUM(AK36:AL36)</f>
        <v>72.655817993586368</v>
      </c>
      <c r="BN36" s="13">
        <f>SUM(AM36:AN36)</f>
        <v>419.43189944805647</v>
      </c>
      <c r="BO36" s="13">
        <f>SUM(AO36:AP36)</f>
        <v>151.38110055194352</v>
      </c>
      <c r="BP36" s="13">
        <f>SUM(AQ36:AR36)</f>
        <v>123.32385914677286</v>
      </c>
      <c r="BQ36" s="13">
        <f>SUM(AS36:AT36)</f>
        <v>200.52964085322714</v>
      </c>
      <c r="BR36" s="13">
        <f>SUM(AU36:AV36)</f>
        <v>131.73463811634463</v>
      </c>
      <c r="BS36" s="13">
        <f t="shared" si="68"/>
        <v>92.951640481442055</v>
      </c>
      <c r="BT36" s="492">
        <f t="shared" si="24"/>
        <v>-0.53646932151304361</v>
      </c>
      <c r="BU36" s="492">
        <f t="shared" si="25"/>
        <v>-0.29440243044240522</v>
      </c>
      <c r="BV36" s="19"/>
      <c r="BW36" s="13">
        <f t="shared" si="26"/>
        <v>224.6862785977867</v>
      </c>
    </row>
    <row r="37" spans="1:75" x14ac:dyDescent="0.45">
      <c r="A37" s="10"/>
      <c r="B37" s="10" t="s">
        <v>43</v>
      </c>
      <c r="C37" s="657">
        <v>905</v>
      </c>
      <c r="D37" s="657">
        <v>215</v>
      </c>
      <c r="E37" s="657">
        <v>-240</v>
      </c>
      <c r="F37" s="657">
        <v>-10</v>
      </c>
      <c r="G37" s="657">
        <v>105</v>
      </c>
      <c r="H37" s="657">
        <v>-245</v>
      </c>
      <c r="I37" s="658">
        <v>990.79797866820195</v>
      </c>
      <c r="J37" s="658">
        <v>506.96529149579936</v>
      </c>
      <c r="K37" s="658">
        <v>-238.16492709999065</v>
      </c>
      <c r="L37" s="658">
        <v>-560.09812590000945</v>
      </c>
      <c r="M37" s="658">
        <v>-132.1339279500047</v>
      </c>
      <c r="N37" s="26" t="str">
        <f t="shared" si="20"/>
        <v>N/A</v>
      </c>
      <c r="O37" s="26" t="str">
        <f t="shared" si="20"/>
        <v>N/A</v>
      </c>
      <c r="P37" s="27"/>
      <c r="Q37" s="658">
        <v>-95</v>
      </c>
      <c r="R37" s="658">
        <v>-30</v>
      </c>
      <c r="S37" s="658">
        <v>-50</v>
      </c>
      <c r="T37" s="658">
        <v>45</v>
      </c>
      <c r="U37" s="658">
        <v>110</v>
      </c>
      <c r="V37" s="658">
        <v>-345</v>
      </c>
      <c r="W37" s="658">
        <v>-25</v>
      </c>
      <c r="X37" s="658">
        <v>-15</v>
      </c>
      <c r="Y37" s="658">
        <v>-85</v>
      </c>
      <c r="Z37" s="658">
        <v>115</v>
      </c>
      <c r="AA37" s="658">
        <v>60</v>
      </c>
      <c r="AB37" s="658">
        <v>30</v>
      </c>
      <c r="AC37" s="658">
        <v>-40</v>
      </c>
      <c r="AD37" s="658">
        <v>55</v>
      </c>
      <c r="AE37" s="658">
        <v>-15</v>
      </c>
      <c r="AF37" s="658">
        <v>-125</v>
      </c>
      <c r="AG37" s="658">
        <v>5</v>
      </c>
      <c r="AH37" s="658">
        <v>-115</v>
      </c>
      <c r="AI37" s="658">
        <v>686.97299967999993</v>
      </c>
      <c r="AJ37" s="658">
        <v>49.912459320000202</v>
      </c>
      <c r="AK37" s="658">
        <v>206.80744894799926</v>
      </c>
      <c r="AL37" s="658">
        <v>47.105070720202406</v>
      </c>
      <c r="AM37" s="658">
        <v>-213.13609248631909</v>
      </c>
      <c r="AN37" s="658">
        <v>122.86937398260913</v>
      </c>
      <c r="AO37" s="658">
        <v>521.54853879950849</v>
      </c>
      <c r="AP37" s="658">
        <v>75.683471200000795</v>
      </c>
      <c r="AQ37" s="658">
        <v>104.72492599999887</v>
      </c>
      <c r="AR37" s="658">
        <v>31.202785800000274</v>
      </c>
      <c r="AS37" s="658">
        <v>-219.27969970000004</v>
      </c>
      <c r="AT37" s="658">
        <v>-154.81293919998973</v>
      </c>
      <c r="AU37" s="658">
        <v>-168.91786790000927</v>
      </c>
      <c r="AV37" s="658">
        <v>-88.9915629999999</v>
      </c>
      <c r="AW37" s="658">
        <v>-234.90220500000106</v>
      </c>
      <c r="AX37" s="658">
        <v>-67.286489999999191</v>
      </c>
      <c r="AY37" s="492" t="str">
        <f t="shared" si="21"/>
        <v>N/A</v>
      </c>
      <c r="AZ37" s="492" t="str">
        <f t="shared" si="22"/>
        <v>N/A</v>
      </c>
      <c r="BA37" s="4"/>
      <c r="BB37" s="13">
        <f>D37-BC37</f>
        <v>340</v>
      </c>
      <c r="BC37" s="13">
        <f>SUM(Q37:R37)</f>
        <v>-125</v>
      </c>
      <c r="BD37" s="13">
        <f>SUM(S37:T37)</f>
        <v>-5</v>
      </c>
      <c r="BE37" s="13">
        <f>SUM(U37:V37)</f>
        <v>-235</v>
      </c>
      <c r="BF37" s="13">
        <f>SUM(W37:X37)</f>
        <v>-40</v>
      </c>
      <c r="BG37" s="13">
        <f>SUM(Y37:Z37)</f>
        <v>30</v>
      </c>
      <c r="BH37" s="13">
        <f>SUM(AA37:AB37)</f>
        <v>90</v>
      </c>
      <c r="BI37" s="13">
        <f>SUM(AC37:AD37)</f>
        <v>15</v>
      </c>
      <c r="BJ37" s="13">
        <f>SUM(AE37:AF37)</f>
        <v>-140</v>
      </c>
      <c r="BK37" s="13">
        <f>SUM(AG37:AH37)</f>
        <v>-110</v>
      </c>
      <c r="BL37" s="13">
        <f>SUM(AI37:AJ37)</f>
        <v>736.88545900000008</v>
      </c>
      <c r="BM37" s="13">
        <f>SUM(AK37:AL37)</f>
        <v>253.91251966820167</v>
      </c>
      <c r="BN37" s="13">
        <f>SUM(AM37:AN37)</f>
        <v>-90.266718503709953</v>
      </c>
      <c r="BO37" s="13">
        <f>SUM(AO37:AP37)</f>
        <v>597.23200999950927</v>
      </c>
      <c r="BP37" s="13">
        <f>SUM(AQ37:AR37)</f>
        <v>135.92771179999914</v>
      </c>
      <c r="BQ37" s="13">
        <f>SUM(AS37:AT37)</f>
        <v>-374.09263889998977</v>
      </c>
      <c r="BR37" s="13">
        <f>SUM(AU37:AV37)</f>
        <v>-257.90943090000917</v>
      </c>
      <c r="BS37" s="13">
        <f t="shared" si="68"/>
        <v>-302.18869500000028</v>
      </c>
      <c r="BT37" s="492" t="str">
        <f t="shared" si="24"/>
        <v>N/A</v>
      </c>
      <c r="BU37" s="492" t="str">
        <f t="shared" si="25"/>
        <v>N/A</v>
      </c>
      <c r="BV37" s="19"/>
      <c r="BW37" s="13">
        <f t="shared" si="26"/>
        <v>-560.09812590000945</v>
      </c>
    </row>
    <row r="38" spans="1:75"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-307.48543044994943</v>
      </c>
      <c r="M38" s="658">
        <v>-20</v>
      </c>
      <c r="N38" s="26" t="str">
        <f>IF(ISERROR(L38/K38),"N/A",IF(K38&lt;0,"N/A",IF(L38&lt;0,"N/A",IF(L38/K38-1&gt;300%,"&gt;±300%",IF(L38/K38-1&lt;-300%,"&gt;±300%",L38/K38-1)))))</f>
        <v>N/A</v>
      </c>
      <c r="O38" s="26" t="str">
        <f>IF(ISERROR(M38/L38),"N/A",IF(L38&lt;0,"N/A",IF(M38&lt;0,"N/A",IF(M38/L38-1&gt;300%,"&gt;±300%",IF(M38/L38-1&lt;-300%,"&gt;±300%",M38/L38-1)))))</f>
        <v>N/A</v>
      </c>
      <c r="P38" s="27"/>
      <c r="Q38" s="658">
        <v>-95</v>
      </c>
      <c r="R38" s="658">
        <v>-10</v>
      </c>
      <c r="S38" s="658">
        <v>-5</v>
      </c>
      <c r="T38" s="658">
        <v>-5</v>
      </c>
      <c r="U38" s="658">
        <v>-5</v>
      </c>
      <c r="V38" s="658">
        <v>30</v>
      </c>
      <c r="W38" s="658">
        <v>40</v>
      </c>
      <c r="X38" s="658">
        <v>-5</v>
      </c>
      <c r="Y38" s="658">
        <v>55</v>
      </c>
      <c r="Z38" s="658">
        <v>-5</v>
      </c>
      <c r="AA38" s="658">
        <v>-10</v>
      </c>
      <c r="AB38" s="658">
        <v>0</v>
      </c>
      <c r="AC38" s="658">
        <v>-15</v>
      </c>
      <c r="AD38" s="658">
        <v>-20</v>
      </c>
      <c r="AE38" s="658">
        <v>-10</v>
      </c>
      <c r="AF38" s="658">
        <v>0</v>
      </c>
      <c r="AG38" s="658">
        <v>-10</v>
      </c>
      <c r="AH38" s="658">
        <v>0</v>
      </c>
      <c r="AI38" s="658">
        <v>-3.7135677817608959</v>
      </c>
      <c r="AJ38" s="658">
        <v>-12.869987589821081</v>
      </c>
      <c r="AK38" s="658">
        <v>-9.6579941485684895</v>
      </c>
      <c r="AL38" s="658">
        <v>6.0270832542961434</v>
      </c>
      <c r="AM38" s="658">
        <v>-20.442004790457666</v>
      </c>
      <c r="AN38" s="658">
        <v>138.14511871654315</v>
      </c>
      <c r="AO38" s="658">
        <v>341.55213041940618</v>
      </c>
      <c r="AP38" s="658">
        <v>-0.87135995949008427</v>
      </c>
      <c r="AQ38" s="658">
        <v>33.40237201601105</v>
      </c>
      <c r="AR38" s="658">
        <v>49.009767711029298</v>
      </c>
      <c r="AS38" s="658">
        <v>-172.95708121272526</v>
      </c>
      <c r="AT38" s="658">
        <v>-48.050226791197126</v>
      </c>
      <c r="AU38" s="658">
        <v>-57.735225730223291</v>
      </c>
      <c r="AV38" s="658">
        <v>-122.9511730673397</v>
      </c>
      <c r="AW38" s="658">
        <v>-134.08010736733809</v>
      </c>
      <c r="AX38" s="658">
        <v>7.2810757149516956</v>
      </c>
      <c r="AY38" s="492" t="str">
        <f t="shared" si="21"/>
        <v>N/A</v>
      </c>
      <c r="AZ38" s="492" t="str">
        <f t="shared" si="22"/>
        <v>N/A</v>
      </c>
      <c r="BA38" s="4"/>
      <c r="BB38" s="13">
        <f>D38-BC38</f>
        <v>-10</v>
      </c>
      <c r="BC38" s="13">
        <f>SUM(Q38:R38)</f>
        <v>-105</v>
      </c>
      <c r="BD38" s="13">
        <f>SUM(S38:T38)</f>
        <v>-10</v>
      </c>
      <c r="BE38" s="13">
        <f>SUM(U38:V38)</f>
        <v>25</v>
      </c>
      <c r="BF38" s="13">
        <f>SUM(W38:X38)</f>
        <v>35</v>
      </c>
      <c r="BG38" s="13">
        <f>SUM(Y38:Z38)</f>
        <v>50</v>
      </c>
      <c r="BH38" s="13">
        <f>SUM(AA38:AB38)</f>
        <v>-10</v>
      </c>
      <c r="BI38" s="13">
        <f>SUM(AC38:AD38)</f>
        <v>-35</v>
      </c>
      <c r="BJ38" s="13">
        <f>SUM(AE38:AF38)</f>
        <v>-10</v>
      </c>
      <c r="BK38" s="13">
        <f>SUM(AG38:AH38)</f>
        <v>-10</v>
      </c>
      <c r="BL38" s="13">
        <f>SUM(AI38:AJ38)</f>
        <v>-16.583555371581976</v>
      </c>
      <c r="BM38" s="13">
        <f>SUM(AK38:AL38)</f>
        <v>-3.630910894272346</v>
      </c>
      <c r="BN38" s="13">
        <f>SUM(AM38:AN38)</f>
        <v>117.70311392608548</v>
      </c>
      <c r="BO38" s="13">
        <f>SUM(AO38:AP38)</f>
        <v>340.68077045991612</v>
      </c>
      <c r="BP38" s="13">
        <f>SUM(AQ38:AR38)</f>
        <v>82.412139727040341</v>
      </c>
      <c r="BQ38" s="13">
        <f>SUM(AS38:AT38)</f>
        <v>-221.00730800392239</v>
      </c>
      <c r="BR38" s="13">
        <f>SUM(AU38:AV38)</f>
        <v>-180.68639879756299</v>
      </c>
      <c r="BS38" s="13">
        <f t="shared" si="68"/>
        <v>-126.79903165238639</v>
      </c>
      <c r="BT38" s="492" t="str">
        <f t="shared" si="24"/>
        <v>N/A</v>
      </c>
      <c r="BU38" s="492" t="str">
        <f t="shared" si="25"/>
        <v>N/A</v>
      </c>
      <c r="BV38" s="19"/>
      <c r="BW38" s="13">
        <f t="shared" si="26"/>
        <v>-307.48543044994943</v>
      </c>
    </row>
    <row r="39" spans="1:75" x14ac:dyDescent="0.45">
      <c r="A39" s="23"/>
      <c r="B39" s="4"/>
      <c r="C39" s="9"/>
      <c r="D39" s="9"/>
      <c r="E39" s="9"/>
      <c r="F39" s="9"/>
      <c r="G39" s="9"/>
      <c r="H39" s="9"/>
      <c r="I39" s="627"/>
      <c r="J39" s="9"/>
      <c r="K39" s="9"/>
      <c r="L39" s="9"/>
      <c r="M39" s="9"/>
      <c r="N39" s="36"/>
      <c r="O39" s="235"/>
      <c r="P39" s="27"/>
      <c r="Q39" s="36"/>
      <c r="R39" s="36"/>
      <c r="S39" s="36"/>
      <c r="T39" s="36"/>
      <c r="U39" s="36"/>
      <c r="V39" s="36"/>
      <c r="W39" s="36"/>
      <c r="X39" s="36"/>
      <c r="Y39" s="36"/>
      <c r="Z39" s="36"/>
      <c r="AA39" s="36"/>
      <c r="AB39" s="36"/>
      <c r="AC39" s="36"/>
      <c r="AD39" s="36"/>
      <c r="AE39" s="36"/>
      <c r="AF39" s="36"/>
      <c r="AG39" s="36"/>
      <c r="AH39" s="36"/>
      <c r="AI39" s="573"/>
      <c r="AJ39" s="573"/>
      <c r="AK39" s="573"/>
      <c r="AL39" s="573"/>
      <c r="AM39" s="573"/>
      <c r="AN39" s="573"/>
      <c r="AO39" s="573"/>
      <c r="AP39" s="573"/>
      <c r="AQ39" s="573"/>
      <c r="AR39" s="573"/>
      <c r="AS39" s="573"/>
      <c r="AT39" s="573"/>
      <c r="AU39" s="573"/>
      <c r="AV39" s="573"/>
      <c r="AW39" s="573"/>
      <c r="AX39" s="573"/>
      <c r="AY39" s="492" t="str">
        <f t="shared" si="21"/>
        <v>N/A</v>
      </c>
      <c r="AZ39" s="492" t="str">
        <f t="shared" si="22"/>
        <v>N/A</v>
      </c>
      <c r="BA39" s="4"/>
      <c r="BB39" s="4"/>
      <c r="BC39" s="13"/>
      <c r="BD39" s="13"/>
      <c r="BE39" s="13"/>
      <c r="BF39" s="13"/>
      <c r="BG39" s="13"/>
      <c r="BH39" s="13"/>
      <c r="BI39" s="13"/>
      <c r="BJ39" s="13"/>
      <c r="BK39" s="13"/>
      <c r="BL39" s="13"/>
      <c r="BM39" s="13"/>
      <c r="BN39" s="13"/>
      <c r="BO39" s="13"/>
      <c r="BP39" s="13"/>
      <c r="BQ39" s="13"/>
      <c r="BR39" s="13"/>
      <c r="BS39" s="13"/>
      <c r="BT39" s="492"/>
      <c r="BU39" s="492"/>
      <c r="BV39" s="19"/>
      <c r="BW39" s="13"/>
    </row>
    <row r="40" spans="1:75" x14ac:dyDescent="0.45">
      <c r="A40" s="33" t="s">
        <v>26</v>
      </c>
      <c r="B40" s="34"/>
      <c r="C40" s="560">
        <v>8590</v>
      </c>
      <c r="D40" s="560">
        <v>8095</v>
      </c>
      <c r="E40" s="560">
        <v>8235</v>
      </c>
      <c r="F40" s="560">
        <v>8355</v>
      </c>
      <c r="G40" s="560">
        <v>7860</v>
      </c>
      <c r="H40" s="560">
        <v>7375</v>
      </c>
      <c r="I40" s="582">
        <f t="shared" ref="I40" si="69">SUM(I21,I25,I27,I35)</f>
        <v>8350.4640465191314</v>
      </c>
      <c r="J40" s="560">
        <f>SUM(J21,J25,J27,J35)</f>
        <v>7865.7678262610871</v>
      </c>
      <c r="K40" s="560">
        <f>SUM(K21,K25,K27,K35)</f>
        <v>7076.7934043190799</v>
      </c>
      <c r="L40" s="560">
        <f>SUM(L21,L25,L27,L35)</f>
        <v>6450.9348859099628</v>
      </c>
      <c r="M40" s="560">
        <f>SUM(M21,M25,M27,M35)</f>
        <v>7984.5638709693385</v>
      </c>
      <c r="N40" s="540">
        <f t="shared" si="20"/>
        <v>-8.8438150254202097E-2</v>
      </c>
      <c r="O40" s="540">
        <f t="shared" si="20"/>
        <v>0.23773747715375415</v>
      </c>
      <c r="P40" s="27"/>
      <c r="Q40" s="582">
        <v>1730</v>
      </c>
      <c r="R40" s="582">
        <v>1935</v>
      </c>
      <c r="S40" s="582">
        <v>2010</v>
      </c>
      <c r="T40" s="582">
        <v>2080</v>
      </c>
      <c r="U40" s="582">
        <v>2310</v>
      </c>
      <c r="V40" s="582">
        <v>1885</v>
      </c>
      <c r="W40" s="582">
        <v>2075</v>
      </c>
      <c r="X40" s="582">
        <v>2075</v>
      </c>
      <c r="Y40" s="582">
        <v>1955</v>
      </c>
      <c r="Z40" s="582">
        <v>2210</v>
      </c>
      <c r="AA40" s="582">
        <v>1995</v>
      </c>
      <c r="AB40" s="582">
        <v>1965</v>
      </c>
      <c r="AC40" s="582">
        <v>1805</v>
      </c>
      <c r="AD40" s="582">
        <v>2075</v>
      </c>
      <c r="AE40" s="582">
        <v>1935</v>
      </c>
      <c r="AF40" s="582">
        <v>1825</v>
      </c>
      <c r="AG40" s="582">
        <v>1845</v>
      </c>
      <c r="AH40" s="582">
        <v>1785</v>
      </c>
      <c r="AI40" s="34">
        <f t="shared" ref="AI40:AX40" si="70">SUM(AI21,AI25,AI27,AI35)</f>
        <v>2654.9515178599304</v>
      </c>
      <c r="AJ40" s="34">
        <f t="shared" si="70"/>
        <v>1940.8604292858829</v>
      </c>
      <c r="AK40" s="34">
        <f t="shared" si="70"/>
        <v>1987.9583389486979</v>
      </c>
      <c r="AL40" s="34">
        <f t="shared" si="70"/>
        <v>1765.9215030704224</v>
      </c>
      <c r="AM40" s="34">
        <f t="shared" si="70"/>
        <v>1714.1900453544945</v>
      </c>
      <c r="AN40" s="34">
        <f t="shared" si="70"/>
        <v>1507.2958000770814</v>
      </c>
      <c r="AO40" s="34">
        <f t="shared" si="70"/>
        <v>2691.6923381742658</v>
      </c>
      <c r="AP40" s="34">
        <f t="shared" si="70"/>
        <v>1952.5896426552456</v>
      </c>
      <c r="AQ40" s="34">
        <f t="shared" si="70"/>
        <v>1854.087585525381</v>
      </c>
      <c r="AR40" s="34">
        <f t="shared" si="70"/>
        <v>2149.5789781725307</v>
      </c>
      <c r="AS40" s="34">
        <f t="shared" si="70"/>
        <v>1361.5807575857571</v>
      </c>
      <c r="AT40" s="34">
        <f t="shared" si="70"/>
        <v>1711.5532860875837</v>
      </c>
      <c r="AU40" s="34">
        <f t="shared" si="70"/>
        <v>1599.6913110088624</v>
      </c>
      <c r="AV40" s="34">
        <f t="shared" si="70"/>
        <v>1701.1750942107697</v>
      </c>
      <c r="AW40" s="34">
        <f t="shared" si="70"/>
        <v>1516.5396810288005</v>
      </c>
      <c r="AX40" s="34">
        <f t="shared" si="70"/>
        <v>1633.5424894578334</v>
      </c>
      <c r="AY40" s="561">
        <f t="shared" si="21"/>
        <v>-4.5578947067475784E-2</v>
      </c>
      <c r="AZ40" s="561">
        <f t="shared" si="22"/>
        <v>7.715116847431247E-2</v>
      </c>
      <c r="BA40" s="4"/>
      <c r="BB40" s="34">
        <f t="shared" ref="BB40:BC40" si="71">SUM(BB21,BB25,BB27,BB35)</f>
        <v>4420</v>
      </c>
      <c r="BC40" s="34">
        <f t="shared" si="71"/>
        <v>3675</v>
      </c>
      <c r="BD40" s="34">
        <f>SUM(S40:T40)</f>
        <v>4090</v>
      </c>
      <c r="BE40" s="34">
        <f>SUM(U40:V40)</f>
        <v>4195</v>
      </c>
      <c r="BF40" s="34">
        <f>SUM(W40:X40)</f>
        <v>4150</v>
      </c>
      <c r="BG40" s="34">
        <f>SUM(Y40:Z40)</f>
        <v>4165</v>
      </c>
      <c r="BH40" s="34">
        <f>SUM(AA40:AB40)</f>
        <v>3960</v>
      </c>
      <c r="BI40" s="34">
        <f>SUM(AC40:AD40)</f>
        <v>3880</v>
      </c>
      <c r="BJ40" s="34">
        <f>SUM(AE40:AF40)</f>
        <v>3760</v>
      </c>
      <c r="BK40" s="34">
        <f>SUM(AG40:AH40)</f>
        <v>3630</v>
      </c>
      <c r="BL40" s="34">
        <f>SUM(AI40:AJ40)</f>
        <v>4595.8119471458131</v>
      </c>
      <c r="BM40" s="34">
        <f>SUM(AK40:AL40)</f>
        <v>3753.8798420191206</v>
      </c>
      <c r="BN40" s="34">
        <f>SUM(AM40:AN40)</f>
        <v>3221.4858454315759</v>
      </c>
      <c r="BO40" s="34">
        <f>SUM(AO40:AP40)</f>
        <v>4644.2819808295117</v>
      </c>
      <c r="BP40" s="34">
        <f>SUM(AQ40:AR40)</f>
        <v>4003.6665636979114</v>
      </c>
      <c r="BQ40" s="34">
        <f>SUM(AS40:AT40)</f>
        <v>3073.1340436733408</v>
      </c>
      <c r="BR40" s="34">
        <f>SUM(AU40:AV40)</f>
        <v>3300.8664052196318</v>
      </c>
      <c r="BS40" s="34">
        <f>SUM(AW40:AX40)</f>
        <v>3150.0821704866339</v>
      </c>
      <c r="BT40" s="561">
        <f t="shared" si="24"/>
        <v>2.5038975104813899E-2</v>
      </c>
      <c r="BU40" s="561">
        <f t="shared" si="25"/>
        <v>-4.5680199142432487E-2</v>
      </c>
      <c r="BV40" s="19"/>
      <c r="BW40" s="645">
        <f t="shared" si="26"/>
        <v>6450.9485757062657</v>
      </c>
    </row>
    <row r="41" spans="1:75" x14ac:dyDescent="0.45">
      <c r="A41" s="3"/>
      <c r="B41" s="6"/>
      <c r="C41" s="546"/>
      <c r="D41" s="546"/>
      <c r="E41" s="546"/>
      <c r="F41" s="546"/>
      <c r="G41" s="6"/>
      <c r="H41" s="6"/>
      <c r="I41" s="629"/>
      <c r="J41" s="6"/>
      <c r="K41" s="6"/>
      <c r="L41" s="6"/>
      <c r="M41" s="6"/>
      <c r="N41" s="546"/>
      <c r="O41" s="492"/>
      <c r="P41" s="27"/>
      <c r="Q41" s="546"/>
      <c r="R41" s="546"/>
      <c r="S41" s="546"/>
      <c r="T41" s="546"/>
      <c r="U41" s="546"/>
      <c r="V41" s="546"/>
      <c r="W41" s="546"/>
      <c r="X41" s="546"/>
      <c r="Y41" s="546"/>
      <c r="Z41" s="546"/>
      <c r="AA41" s="546"/>
      <c r="AB41" s="546"/>
      <c r="AC41" s="546"/>
      <c r="AD41" s="546"/>
      <c r="AE41" s="546"/>
      <c r="AF41" s="546"/>
      <c r="AG41" s="546"/>
      <c r="AH41" s="546"/>
      <c r="AI41" s="563"/>
      <c r="AJ41" s="563"/>
      <c r="AK41" s="563"/>
      <c r="AL41" s="563"/>
      <c r="AM41" s="563"/>
      <c r="AN41" s="563"/>
      <c r="AO41" s="563"/>
      <c r="AP41" s="563"/>
      <c r="AQ41" s="563"/>
      <c r="AR41" s="563"/>
      <c r="AS41" s="563"/>
      <c r="AT41" s="563"/>
      <c r="AU41" s="563"/>
      <c r="AV41" s="563"/>
      <c r="AW41" s="563"/>
      <c r="AX41" s="563"/>
      <c r="AY41" s="492"/>
      <c r="AZ41" s="492"/>
      <c r="BA41" s="4"/>
      <c r="BB41" s="39"/>
      <c r="BP41" s="613"/>
      <c r="BQ41" s="613"/>
      <c r="BR41" s="613"/>
      <c r="BS41" s="613"/>
      <c r="BT41" s="614"/>
      <c r="BU41" s="614"/>
      <c r="BV41" s="19"/>
      <c r="BW41" s="646"/>
    </row>
    <row r="42" spans="1:75" x14ac:dyDescent="0.45">
      <c r="A42" s="41" t="s">
        <v>7</v>
      </c>
      <c r="B42" s="42"/>
      <c r="C42" s="584">
        <v>-735</v>
      </c>
      <c r="D42" s="584">
        <v>-815</v>
      </c>
      <c r="E42" s="584">
        <v>-325</v>
      </c>
      <c r="F42" s="584">
        <v>-420</v>
      </c>
      <c r="G42" s="584">
        <v>215</v>
      </c>
      <c r="H42" s="584">
        <v>715</v>
      </c>
      <c r="I42" s="584">
        <f>I18-I40</f>
        <v>-139.15653731037492</v>
      </c>
      <c r="J42" s="584">
        <f>J18-J40</f>
        <v>-989.97449299827258</v>
      </c>
      <c r="K42" s="640">
        <f>K18-K40</f>
        <v>1158.4285379247558</v>
      </c>
      <c r="L42" s="584">
        <f>L18-L40</f>
        <v>776.16369331215083</v>
      </c>
      <c r="M42" s="640">
        <f>M18-M40</f>
        <v>-556.06399453200811</v>
      </c>
      <c r="N42" s="547">
        <f t="shared" si="20"/>
        <v>-0.32998569363407249</v>
      </c>
      <c r="O42" s="547" t="str">
        <f t="shared" si="20"/>
        <v>N/A</v>
      </c>
      <c r="P42" s="27"/>
      <c r="Q42" s="43">
        <v>215</v>
      </c>
      <c r="R42" s="43">
        <v>-85</v>
      </c>
      <c r="S42" s="43">
        <v>-155</v>
      </c>
      <c r="T42" s="43">
        <v>-65</v>
      </c>
      <c r="U42" s="43">
        <v>-215</v>
      </c>
      <c r="V42" s="43">
        <v>55</v>
      </c>
      <c r="W42" s="43">
        <v>-255</v>
      </c>
      <c r="X42" s="43">
        <v>115</v>
      </c>
      <c r="Y42" s="43">
        <v>70</v>
      </c>
      <c r="Z42" s="43">
        <v>-330</v>
      </c>
      <c r="AA42" s="43">
        <v>-210</v>
      </c>
      <c r="AB42" s="43">
        <v>145</v>
      </c>
      <c r="AC42" s="43">
        <v>230</v>
      </c>
      <c r="AD42" s="43">
        <v>40</v>
      </c>
      <c r="AE42" s="43">
        <v>-180</v>
      </c>
      <c r="AF42" s="43">
        <v>315</v>
      </c>
      <c r="AG42" s="43">
        <v>290</v>
      </c>
      <c r="AH42" s="43">
        <v>255</v>
      </c>
      <c r="AI42" s="43">
        <f t="shared" ref="AI42:AX42" si="72">AI18-AI40</f>
        <v>-792.08288743765866</v>
      </c>
      <c r="AJ42" s="43">
        <f t="shared" si="72"/>
        <v>243.51157718518493</v>
      </c>
      <c r="AK42" s="43">
        <f t="shared" si="72"/>
        <v>29.327341255205283</v>
      </c>
      <c r="AL42" s="43">
        <f t="shared" si="72"/>
        <v>380.85968904109154</v>
      </c>
      <c r="AM42" s="43">
        <f t="shared" si="72"/>
        <v>39.974394845243296</v>
      </c>
      <c r="AN42" s="43">
        <f t="shared" si="72"/>
        <v>-156.10467629477785</v>
      </c>
      <c r="AO42" s="43">
        <f t="shared" si="72"/>
        <v>-754.56765602214045</v>
      </c>
      <c r="AP42" s="43">
        <f t="shared" si="72"/>
        <v>-119.2765555265978</v>
      </c>
      <c r="AQ42" s="43">
        <f t="shared" si="72"/>
        <v>120.37522241220336</v>
      </c>
      <c r="AR42" s="43">
        <f t="shared" si="72"/>
        <v>-18.759527558782338</v>
      </c>
      <c r="AS42" s="43">
        <f t="shared" si="72"/>
        <v>641.0316100084226</v>
      </c>
      <c r="AT42" s="43">
        <f t="shared" si="72"/>
        <v>415.77403001073935</v>
      </c>
      <c r="AU42" s="43">
        <f t="shared" si="72"/>
        <v>129.1349546022002</v>
      </c>
      <c r="AV42" s="43">
        <f t="shared" si="72"/>
        <v>286.99523273393197</v>
      </c>
      <c r="AW42" s="43">
        <f t="shared" si="72"/>
        <v>254.99583397307401</v>
      </c>
      <c r="AX42" s="43">
        <f t="shared" si="72"/>
        <v>105.08398220664117</v>
      </c>
      <c r="AY42" s="547">
        <f t="shared" si="21"/>
        <v>-0.74725698427117515</v>
      </c>
      <c r="AZ42" s="547">
        <f t="shared" si="22"/>
        <v>-0.5878992194918079</v>
      </c>
      <c r="BA42" s="4"/>
      <c r="BB42" s="43">
        <f>BB18-BB40</f>
        <v>-935</v>
      </c>
      <c r="BC42" s="43">
        <f t="shared" ref="BC42:BR42" si="73">BC18-BC40</f>
        <v>120</v>
      </c>
      <c r="BD42" s="43">
        <f t="shared" si="73"/>
        <v>-220</v>
      </c>
      <c r="BE42" s="43">
        <f t="shared" si="73"/>
        <v>-160</v>
      </c>
      <c r="BF42" s="43">
        <f t="shared" si="73"/>
        <v>-140</v>
      </c>
      <c r="BG42" s="43">
        <f t="shared" si="73"/>
        <v>-260</v>
      </c>
      <c r="BH42" s="43">
        <f t="shared" si="73"/>
        <v>-65</v>
      </c>
      <c r="BI42" s="43">
        <f t="shared" si="73"/>
        <v>270</v>
      </c>
      <c r="BJ42" s="43">
        <f t="shared" si="73"/>
        <v>135</v>
      </c>
      <c r="BK42" s="43">
        <f t="shared" si="73"/>
        <v>545</v>
      </c>
      <c r="BL42" s="43">
        <f t="shared" si="73"/>
        <v>-548.57131025247327</v>
      </c>
      <c r="BM42" s="43">
        <f t="shared" si="73"/>
        <v>410.18703029629705</v>
      </c>
      <c r="BN42" s="43">
        <f t="shared" si="73"/>
        <v>-116.13028144953432</v>
      </c>
      <c r="BO42" s="43">
        <f t="shared" si="73"/>
        <v>-873.84421154873871</v>
      </c>
      <c r="BP42" s="43">
        <f t="shared" si="73"/>
        <v>101.6156948534217</v>
      </c>
      <c r="BQ42" s="43">
        <f t="shared" si="73"/>
        <v>1056.8056400191617</v>
      </c>
      <c r="BR42" s="43">
        <f t="shared" si="73"/>
        <v>416.13018733613262</v>
      </c>
      <c r="BS42" s="43">
        <f>SUM(AW42:AX42)</f>
        <v>360.07981617971518</v>
      </c>
      <c r="BT42" s="547">
        <f t="shared" si="24"/>
        <v>-0.65927527016870735</v>
      </c>
      <c r="BU42" s="547">
        <f t="shared" si="25"/>
        <v>-0.1346943164955785</v>
      </c>
      <c r="BV42" s="19"/>
      <c r="BW42" s="46">
        <f t="shared" si="26"/>
        <v>776.21000351584735</v>
      </c>
    </row>
    <row r="43" spans="1:75" s="717" customFormat="1" x14ac:dyDescent="0.45">
      <c r="A43" s="295"/>
      <c r="B43" s="98"/>
      <c r="C43" s="98"/>
      <c r="D43" s="98"/>
      <c r="E43" s="98"/>
      <c r="F43" s="98"/>
      <c r="G43" s="98"/>
      <c r="H43" s="98"/>
      <c r="I43" s="718"/>
      <c r="J43" s="98"/>
      <c r="K43" s="98"/>
      <c r="L43" s="98"/>
      <c r="M43" s="98"/>
      <c r="N43" s="295"/>
      <c r="O43" s="716"/>
      <c r="P43" s="27"/>
      <c r="Q43" s="295"/>
      <c r="R43" s="295"/>
      <c r="S43" s="295"/>
      <c r="T43" s="295"/>
      <c r="U43" s="295"/>
      <c r="V43" s="295"/>
      <c r="W43" s="295"/>
      <c r="X43" s="295"/>
      <c r="Y43" s="295"/>
      <c r="Z43" s="195"/>
      <c r="AA43" s="195"/>
      <c r="AB43" s="195"/>
      <c r="AC43" s="195"/>
      <c r="AD43" s="195"/>
      <c r="AE43" s="195"/>
      <c r="AF43" s="195"/>
      <c r="AG43" s="195"/>
      <c r="AH43" s="195"/>
      <c r="AI43" s="195"/>
      <c r="AJ43" s="195"/>
      <c r="AK43" s="195"/>
      <c r="AL43" s="195"/>
      <c r="AM43" s="719"/>
      <c r="AN43" s="195"/>
      <c r="AO43" s="195"/>
      <c r="AP43" s="195"/>
      <c r="AQ43" s="195"/>
      <c r="AR43" s="195"/>
      <c r="AS43" s="195"/>
      <c r="AT43" s="195"/>
      <c r="AU43" s="720"/>
      <c r="AV43" s="195"/>
      <c r="AW43" s="195"/>
      <c r="AX43" s="720"/>
      <c r="AY43" s="716"/>
      <c r="AZ43" s="716"/>
      <c r="BA43" s="4"/>
      <c r="BB43" s="199"/>
      <c r="BC43" s="199"/>
      <c r="BD43" s="199"/>
      <c r="BE43" s="199"/>
      <c r="BF43" s="199"/>
      <c r="BG43" s="199"/>
      <c r="BH43" s="199"/>
      <c r="BI43" s="199"/>
      <c r="BJ43" s="199"/>
      <c r="BK43" s="199"/>
      <c r="BL43" s="199"/>
      <c r="BM43" s="199"/>
      <c r="BN43" s="199"/>
      <c r="BO43" s="199"/>
      <c r="BP43" s="199"/>
      <c r="BQ43" s="199"/>
      <c r="BR43" s="199"/>
      <c r="BS43" s="199"/>
      <c r="BT43" s="295"/>
      <c r="BU43" s="295"/>
      <c r="BV43" s="198"/>
      <c r="BW43" s="199"/>
    </row>
    <row r="44" spans="1:75" x14ac:dyDescent="0.45">
      <c r="A44" s="41" t="s">
        <v>38</v>
      </c>
      <c r="B44" s="660">
        <v>4140</v>
      </c>
      <c r="C44" s="43">
        <v>3405</v>
      </c>
      <c r="D44" s="43">
        <v>2590</v>
      </c>
      <c r="E44" s="43">
        <v>2265</v>
      </c>
      <c r="F44" s="43">
        <v>1845</v>
      </c>
      <c r="G44" s="43">
        <v>2060</v>
      </c>
      <c r="H44" s="43">
        <v>2775</v>
      </c>
      <c r="I44" s="630">
        <f>H45+I42</f>
        <v>3510.8434626896251</v>
      </c>
      <c r="J44" s="43">
        <f>I44+J42</f>
        <v>2520.8689696913525</v>
      </c>
      <c r="K44" s="43">
        <f>J44+K42</f>
        <v>3679.2975076161083</v>
      </c>
      <c r="L44" s="43">
        <f>K44+L42</f>
        <v>4455.4612009282591</v>
      </c>
      <c r="M44" s="43">
        <f>L44+M42</f>
        <v>3899.397206396251</v>
      </c>
      <c r="N44" s="547">
        <f t="shared" si="20"/>
        <v>0.21095431715035273</v>
      </c>
      <c r="O44" s="547">
        <f t="shared" si="20"/>
        <v>-0.12480503576513169</v>
      </c>
      <c r="P44" s="27"/>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44"/>
      <c r="AZ44" s="44"/>
      <c r="BA44" s="4"/>
      <c r="BB44" s="46"/>
      <c r="BC44" s="46"/>
      <c r="BD44" s="46"/>
      <c r="BE44" s="46"/>
      <c r="BF44" s="46"/>
      <c r="BG44" s="46"/>
      <c r="BH44" s="46"/>
      <c r="BI44" s="46"/>
      <c r="BJ44" s="46"/>
      <c r="BK44" s="46"/>
      <c r="BL44" s="46"/>
      <c r="BM44" s="46"/>
      <c r="BN44" s="46"/>
      <c r="BO44" s="46"/>
      <c r="BP44" s="46"/>
      <c r="BQ44" s="46"/>
      <c r="BR44" s="46"/>
      <c r="BS44" s="46"/>
      <c r="BT44" s="548"/>
      <c r="BU44" s="548"/>
      <c r="BV44" s="19"/>
      <c r="BW44" s="46"/>
    </row>
    <row r="45" spans="1:75" x14ac:dyDescent="0.45">
      <c r="A45" s="675" t="s">
        <v>117</v>
      </c>
      <c r="B45" s="36"/>
      <c r="C45" s="36"/>
      <c r="D45" s="36"/>
      <c r="E45" s="36"/>
      <c r="F45" s="36"/>
      <c r="G45" s="36"/>
      <c r="H45" s="675">
        <v>3650</v>
      </c>
      <c r="I45" s="36"/>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348"/>
      <c r="AY45" s="235"/>
      <c r="AZ45" s="235"/>
      <c r="BA45" s="295"/>
      <c r="BB45" s="675"/>
      <c r="BC45" s="550">
        <f>BC40/BB40-1</f>
        <v>-0.16855203619909498</v>
      </c>
      <c r="BD45" s="288"/>
      <c r="BE45" s="550">
        <f>BE40/BD40-1</f>
        <v>2.5672371638141733E-2</v>
      </c>
      <c r="BF45" s="288"/>
      <c r="BG45" s="550">
        <f>BG40/BF40-1</f>
        <v>3.6144578313253017E-3</v>
      </c>
      <c r="BH45" s="288"/>
      <c r="BI45" s="550">
        <f>BI40/BH40-1</f>
        <v>-2.0202020202020221E-2</v>
      </c>
      <c r="BJ45" s="288"/>
      <c r="BK45" s="550">
        <f>BK40/BJ40-1</f>
        <v>-3.4574468085106336E-2</v>
      </c>
      <c r="BL45" s="288"/>
      <c r="BM45" s="550">
        <f>BM40/BL40-1</f>
        <v>-0.18319550817338526</v>
      </c>
      <c r="BN45" s="288"/>
      <c r="BO45" s="550">
        <f>BO40/BN40-1</f>
        <v>0.44165835383558139</v>
      </c>
      <c r="BP45" s="550">
        <f>BP40/BO40-1</f>
        <v>-0.13793637418569926</v>
      </c>
      <c r="BQ45" s="550">
        <f>BQ40/BP40-1</f>
        <v>-0.23242008424525284</v>
      </c>
      <c r="BR45" s="550">
        <f t="shared" ref="BR45:BS45" si="74">BR40/BQ40-1</f>
        <v>7.4104272156668038E-2</v>
      </c>
      <c r="BS45" s="550">
        <f t="shared" si="74"/>
        <v>-4.5680199142432487E-2</v>
      </c>
      <c r="BT45" s="675"/>
      <c r="BU45" s="675"/>
      <c r="BV45" s="675"/>
      <c r="BW45" s="288"/>
    </row>
    <row r="46" spans="1:75" x14ac:dyDescent="0.45">
      <c r="I46" s="700"/>
      <c r="J46" s="700"/>
      <c r="K46" s="700"/>
      <c r="L46" s="700"/>
      <c r="M46" s="700"/>
      <c r="AM46" s="590"/>
    </row>
    <row r="47" spans="1:75" x14ac:dyDescent="0.45">
      <c r="M47" s="675"/>
      <c r="AM47" s="590"/>
    </row>
    <row r="48" spans="1:75"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row r="59" spans="39:39" x14ac:dyDescent="0.45">
      <c r="AM59" s="590"/>
    </row>
  </sheetData>
  <phoneticPr fontId="25" type="noConversion"/>
  <pageMargins left="0.7" right="0.7" top="0.75" bottom="0.75" header="0.3" footer="0.3"/>
  <pageSetup orientation="portrait" horizontalDpi="90" verticalDpi="9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4381-3F54-442C-AA83-55CA8082F47D}">
  <sheetPr codeName="Sheet64"/>
  <dimension ref="A1:BW58"/>
  <sheetViews>
    <sheetView showGridLines="0" topLeftCell="A5" zoomScale="120" zoomScaleNormal="120" workbookViewId="0">
      <selection activeCell="D42" sqref="D42"/>
    </sheetView>
  </sheetViews>
  <sheetFormatPr defaultColWidth="9.46484375" defaultRowHeight="14.25" x14ac:dyDescent="0.45"/>
  <cols>
    <col min="1" max="1" width="35.53125" style="15" bestFit="1" customWidth="1"/>
    <col min="2" max="2" width="25.46484375" style="15" bestFit="1" customWidth="1"/>
    <col min="3" max="8" width="4.46484375" style="15" bestFit="1" customWidth="1"/>
    <col min="9" max="9" width="4.46484375" style="351" bestFit="1" customWidth="1"/>
    <col min="10" max="11" width="4.46484375" style="15" bestFit="1" customWidth="1"/>
    <col min="12" max="13" width="4.53125" style="15" bestFit="1" customWidth="1"/>
    <col min="14" max="14" width="7.265625" style="15" customWidth="1"/>
    <col min="15" max="15" width="8.46484375" style="15" customWidth="1"/>
    <col min="16" max="16" width="3" style="15" customWidth="1"/>
    <col min="17" max="25" width="6.46484375" style="15" bestFit="1" customWidth="1"/>
    <col min="26" max="34" width="6.46484375" style="104" bestFit="1" customWidth="1"/>
    <col min="35" max="38" width="6.46484375" style="101" bestFit="1" customWidth="1"/>
    <col min="39" max="39" width="6.46484375" style="386" bestFit="1" customWidth="1"/>
    <col min="40" max="49" width="6.46484375" style="104" bestFit="1" customWidth="1"/>
    <col min="50" max="50" width="6.46484375" style="104" customWidth="1"/>
    <col min="51" max="51" width="10.46484375" style="17" customWidth="1"/>
    <col min="52" max="52" width="9.53125" style="17" customWidth="1"/>
    <col min="53" max="53" width="7.53125" style="15" customWidth="1"/>
    <col min="54" max="54" width="6.46484375" style="15" bestFit="1" customWidth="1"/>
    <col min="55" max="69" width="6.46484375" style="40" bestFit="1" customWidth="1"/>
    <col min="70" max="70" width="6.46484375" style="15" bestFit="1" customWidth="1"/>
    <col min="71" max="71" width="6.46484375" style="40" bestFit="1" customWidth="1"/>
    <col min="72" max="73" width="9.53125" style="15" customWidth="1"/>
    <col min="74" max="74" width="9.46484375" style="15" customWidth="1"/>
    <col min="75" max="75" width="9" style="40" bestFit="1" customWidth="1"/>
    <col min="76" max="16384" width="9.46484375" style="519"/>
  </cols>
  <sheetData>
    <row r="1" spans="1:75" x14ac:dyDescent="0.45">
      <c r="A1" s="16" t="s">
        <v>189</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BC1" s="63"/>
      <c r="BD1" s="63"/>
      <c r="BE1" s="63"/>
      <c r="BF1" s="63"/>
      <c r="BG1" s="63"/>
      <c r="BH1" s="63"/>
      <c r="BI1" s="63"/>
      <c r="BJ1" s="63"/>
      <c r="BK1" s="63"/>
      <c r="BL1" s="63"/>
      <c r="BM1" s="63"/>
      <c r="BN1" s="63"/>
      <c r="BO1" s="63"/>
      <c r="BP1" s="63"/>
      <c r="BQ1" s="63"/>
      <c r="BR1" s="18"/>
      <c r="BS1" s="63"/>
      <c r="BT1" s="18"/>
      <c r="BU1" s="18"/>
      <c r="BW1" s="63"/>
    </row>
    <row r="2" spans="1:75" ht="30.4"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30" t="s">
        <v>188</v>
      </c>
      <c r="AZ2" s="531" t="s">
        <v>195</v>
      </c>
      <c r="BA2" s="162"/>
      <c r="BB2" s="176" t="s">
        <v>39</v>
      </c>
      <c r="BC2" s="176" t="s">
        <v>40</v>
      </c>
      <c r="BD2" s="176" t="s">
        <v>47</v>
      </c>
      <c r="BE2" s="176" t="s">
        <v>50</v>
      </c>
      <c r="BF2" s="176" t="s">
        <v>57</v>
      </c>
      <c r="BG2" s="176" t="s">
        <v>59</v>
      </c>
      <c r="BH2" s="176" t="s">
        <v>64</v>
      </c>
      <c r="BI2" s="176" t="s">
        <v>66</v>
      </c>
      <c r="BJ2" s="176" t="s">
        <v>71</v>
      </c>
      <c r="BK2" s="176" t="s">
        <v>81</v>
      </c>
      <c r="BL2" s="532" t="s">
        <v>93</v>
      </c>
      <c r="BM2" s="532" t="s">
        <v>94</v>
      </c>
      <c r="BN2" s="532" t="s">
        <v>109</v>
      </c>
      <c r="BO2" s="532" t="s">
        <v>134</v>
      </c>
      <c r="BP2" s="532" t="s">
        <v>147</v>
      </c>
      <c r="BQ2" s="532" t="s">
        <v>161</v>
      </c>
      <c r="BR2" s="532" t="s">
        <v>177</v>
      </c>
      <c r="BS2" s="532" t="s">
        <v>192</v>
      </c>
      <c r="BT2" s="533" t="s">
        <v>193</v>
      </c>
      <c r="BU2" s="533" t="s">
        <v>194</v>
      </c>
      <c r="BV2" s="175"/>
      <c r="BW2" s="176" t="s">
        <v>69</v>
      </c>
    </row>
    <row r="3" spans="1:75" x14ac:dyDescent="0.45">
      <c r="A3" s="110" t="s">
        <v>33</v>
      </c>
      <c r="B3" s="24"/>
      <c r="C3" s="24"/>
      <c r="D3" s="24"/>
      <c r="E3" s="24"/>
      <c r="F3" s="24"/>
      <c r="G3" s="24"/>
      <c r="H3" s="24"/>
      <c r="I3" s="551"/>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535"/>
      <c r="BA3" s="536"/>
      <c r="BB3" s="2"/>
      <c r="BC3" s="12"/>
      <c r="BD3" s="12"/>
      <c r="BE3" s="12"/>
      <c r="BF3" s="12"/>
      <c r="BG3" s="12"/>
      <c r="BH3" s="12"/>
      <c r="BI3" s="12"/>
      <c r="BJ3" s="12"/>
      <c r="BK3" s="12"/>
      <c r="BL3" s="12"/>
      <c r="BM3" s="12"/>
      <c r="BN3" s="12"/>
      <c r="BO3" s="12"/>
      <c r="BP3" s="12"/>
      <c r="BQ3" s="12"/>
      <c r="BR3" s="537"/>
      <c r="BS3" s="12"/>
      <c r="BT3" s="537"/>
      <c r="BU3" s="537"/>
      <c r="BW3" s="12"/>
    </row>
    <row r="4" spans="1:75" x14ac:dyDescent="0.45">
      <c r="A4" s="23" t="s">
        <v>24</v>
      </c>
      <c r="B4" s="9"/>
      <c r="C4" s="554">
        <f t="shared" ref="C4" si="0">SUM(C5:C9)</f>
        <v>188.79814274881392</v>
      </c>
      <c r="D4" s="554">
        <f t="shared" ref="D4:M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173.53609595939048</v>
      </c>
      <c r="M4" s="554">
        <f t="shared" si="1"/>
        <v>173.33499994453513</v>
      </c>
      <c r="N4" s="492">
        <f>IF(ISERROR(L4/K4),"N/A",IF(K4&lt;0,"N/A",IF(L4&lt;0,"N/A",IF(L4/K4-1&gt;300%,"&gt;±300%",IF(L4/K4-1&lt;-300%,"&gt;±300%",L4/K4-1)))))</f>
        <v>-0.11391926653207318</v>
      </c>
      <c r="O4" s="492">
        <f>IF(ISERROR(M4/L4),"N/A",IF(L4&lt;0,"N/A",IF(M4&lt;0,"N/A",IF(M4/L4-1&gt;300%,"&gt;±300%",IF(M4/L4-1&lt;-300%,"&gt;±300%",M4/L4-1)))))</f>
        <v>-1.1588137542428711E-3</v>
      </c>
      <c r="P4" s="36"/>
      <c r="Q4" s="555">
        <f t="shared" ref="Q4" si="2">SUM(Q5:Q9)</f>
        <v>40.901080348383893</v>
      </c>
      <c r="R4" s="555">
        <f t="shared" ref="R4:AX4" si="3">SUM(R5:R9)</f>
        <v>44.011428663850353</v>
      </c>
      <c r="S4" s="555">
        <f t="shared" si="3"/>
        <v>42.300737090343794</v>
      </c>
      <c r="T4" s="555">
        <f t="shared" si="3"/>
        <v>48.054881473956733</v>
      </c>
      <c r="U4" s="555">
        <f t="shared" si="3"/>
        <v>51.476264620969843</v>
      </c>
      <c r="V4" s="555">
        <f t="shared" si="3"/>
        <v>50.232125294783259</v>
      </c>
      <c r="W4" s="555">
        <f t="shared" si="3"/>
        <v>39.656941022197309</v>
      </c>
      <c r="X4" s="555">
        <f t="shared" si="3"/>
        <v>51.320747205196518</v>
      </c>
      <c r="Y4" s="555">
        <f>SUM(Y5:Y9)</f>
        <v>50.387642710556577</v>
      </c>
      <c r="Z4" s="555">
        <f t="shared" si="3"/>
        <v>46.499707316223514</v>
      </c>
      <c r="AA4" s="555">
        <f t="shared" si="3"/>
        <v>44.322463495396995</v>
      </c>
      <c r="AB4" s="555">
        <f t="shared" si="3"/>
        <v>48.36591630550339</v>
      </c>
      <c r="AC4" s="555">
        <f t="shared" si="3"/>
        <v>48.676951137050033</v>
      </c>
      <c r="AD4" s="555">
        <f t="shared" si="3"/>
        <v>49.299020800143325</v>
      </c>
      <c r="AE4" s="555">
        <f t="shared" si="3"/>
        <v>40.434528101063933</v>
      </c>
      <c r="AF4" s="555">
        <f t="shared" si="3"/>
        <v>49.921090463236617</v>
      </c>
      <c r="AG4" s="555">
        <f t="shared" si="3"/>
        <v>51.787299452516486</v>
      </c>
      <c r="AH4" s="555">
        <f t="shared" si="3"/>
        <v>48.676951137050033</v>
      </c>
      <c r="AI4" s="555">
        <f t="shared" si="3"/>
        <v>40.894938937354212</v>
      </c>
      <c r="AJ4" s="555">
        <f t="shared" si="3"/>
        <v>51.638316342218801</v>
      </c>
      <c r="AK4" s="555">
        <f t="shared" si="3"/>
        <v>47.450485638249425</v>
      </c>
      <c r="AL4" s="555">
        <f t="shared" si="3"/>
        <v>48.972624339456068</v>
      </c>
      <c r="AM4" s="555">
        <f t="shared" si="3"/>
        <v>38.82435178384619</v>
      </c>
      <c r="AN4" s="555">
        <f t="shared" si="3"/>
        <v>29.309003553287287</v>
      </c>
      <c r="AO4" s="555">
        <f t="shared" si="3"/>
        <v>46.524371985653694</v>
      </c>
      <c r="AP4" s="555">
        <f t="shared" si="3"/>
        <v>40.526697204050265</v>
      </c>
      <c r="AQ4" s="555">
        <f t="shared" si="3"/>
        <v>45.55772391985321</v>
      </c>
      <c r="AR4" s="555">
        <f t="shared" si="3"/>
        <v>48.695605894634205</v>
      </c>
      <c r="AS4" s="555">
        <f t="shared" si="3"/>
        <v>48.870257356546581</v>
      </c>
      <c r="AT4" s="555">
        <f t="shared" si="3"/>
        <v>52.723235138495319</v>
      </c>
      <c r="AU4" s="555">
        <f t="shared" si="3"/>
        <v>39.607289035582511</v>
      </c>
      <c r="AV4" s="555">
        <f t="shared" si="3"/>
        <v>47.582949357773892</v>
      </c>
      <c r="AW4" s="555">
        <f t="shared" si="3"/>
        <v>43.758254546604334</v>
      </c>
      <c r="AX4" s="555">
        <f t="shared" si="3"/>
        <v>42.587603019429721</v>
      </c>
      <c r="AY4" s="492">
        <f>IF(ISERROR(AX4/AT4),"N/A",IF(AT4&lt;0,"N/A",IF(AX4&lt;0,"N/A",IF(AX4/AT4-1&gt;300%,"&gt;±300%",IF(AX4/AT4-1&lt;-300%,"&gt;±300%",AX4/AT4-1)))))</f>
        <v>-0.19224222664714996</v>
      </c>
      <c r="AZ4" s="492">
        <f>IF(ISERROR(AX4/AW4),"N/A",IF(AW4&lt;0,"N/A",IF(AX4&lt;0,"N/A",IF(AX4/AW4-1&gt;300%,"&gt;±300%",IF(AX4/AW4-1&lt;-300%,"&gt;±300%",AX4/AW4-1)))))</f>
        <v>-2.6752701617195895E-2</v>
      </c>
      <c r="BA4" s="4"/>
      <c r="BB4" s="9">
        <f t="shared" ref="BB4:BC4" si="4">SUM(BB5:BB9)</f>
        <v>66.716971366755487</v>
      </c>
      <c r="BC4" s="9">
        <f t="shared" si="4"/>
        <v>84.912509012234239</v>
      </c>
      <c r="BD4" s="9">
        <f t="shared" ref="BD4" si="5">SUM(S4:T4)</f>
        <v>90.355618564300528</v>
      </c>
      <c r="BE4" s="9">
        <f t="shared" ref="BE4:BE5" si="6">SUM(U4:V4)</f>
        <v>101.7083899157531</v>
      </c>
      <c r="BF4" s="9">
        <f t="shared" ref="BF4:BF5" si="7">SUM(W4:X4)</f>
        <v>90.977688227393827</v>
      </c>
      <c r="BG4" s="9">
        <f t="shared" ref="BG4:BG5" si="8">SUM(Y4:Z4)</f>
        <v>96.887350026780098</v>
      </c>
      <c r="BH4" s="9">
        <f t="shared" ref="BH4:BH5" si="9">SUM(AA4:AB4)</f>
        <v>92.688379800900378</v>
      </c>
      <c r="BI4" s="9">
        <f t="shared" ref="BI4:BI5" si="10">SUM(AC4:AD4)</f>
        <v>97.97597193719335</v>
      </c>
      <c r="BJ4" s="9">
        <f t="shared" ref="BJ4:BJ5" si="11">SUM(AE4:AF4)</f>
        <v>90.355618564300556</v>
      </c>
      <c r="BK4" s="9">
        <f t="shared" ref="BK4:BK5" si="12">SUM(AG4:AH4)</f>
        <v>100.46425058956652</v>
      </c>
      <c r="BL4" s="9">
        <f t="shared" ref="BL4:BL5" si="13">SUM(AI4:AJ4)</f>
        <v>92.533255279573012</v>
      </c>
      <c r="BM4" s="9">
        <f t="shared" ref="BM4:BM5" si="14">SUM(AK4:AL4)</f>
        <v>96.423109977705494</v>
      </c>
      <c r="BN4" s="9">
        <f t="shared" ref="BN4:BN5" si="15">SUM(AM4:AN4)</f>
        <v>68.13335533713348</v>
      </c>
      <c r="BO4" s="9">
        <f t="shared" ref="BO4:BO5" si="16">SUM(AO4:AP4)</f>
        <v>87.051069189703952</v>
      </c>
      <c r="BP4" s="9">
        <f t="shared" ref="BP4:BP5" si="17">SUM(AQ4:AR4)</f>
        <v>94.253329814487415</v>
      </c>
      <c r="BQ4" s="9">
        <f>SUM(AS4:AT4)</f>
        <v>101.5934924950419</v>
      </c>
      <c r="BR4" s="9">
        <f t="shared" ref="BR4" si="18">AU4+AV4</f>
        <v>87.190238393356395</v>
      </c>
      <c r="BS4" s="9">
        <f>SUM(AW4:AX4)</f>
        <v>86.345857566034056</v>
      </c>
      <c r="BT4" s="492">
        <f>IF(ISERROR(BS4/BQ4),"N/A",IF(BQ4&lt;0,"N/A",IF(BS4&lt;0,"N/A",IF(BS4/BQ4-1&gt;300%,"&gt;±300%",IF(BS4/BQ4-1&lt;-300%,"&gt;±300%",BS4/BQ4-1)))))</f>
        <v>-0.15008475990479386</v>
      </c>
      <c r="BU4" s="492">
        <f>IF(ISERROR(BS4/BR4),"N/A",IF(BR4&lt;0,"N/A",IF(BS4&lt;0,"N/A",IF(BS4/BR4-1&gt;300%,"&gt;±300%",IF(BS4/BR4-1&lt;-300%,"&gt;±300%",BS4/BR4-1)))))</f>
        <v>-9.6843504832838656E-3</v>
      </c>
      <c r="BV4" s="19"/>
      <c r="BW4" s="9">
        <f>SUM(AU4:AX4)</f>
        <v>173.53609595939042</v>
      </c>
    </row>
    <row r="5" spans="1:75" x14ac:dyDescent="0.45">
      <c r="A5" s="10"/>
      <c r="B5" s="10" t="s">
        <v>0</v>
      </c>
      <c r="C5" s="7">
        <v>135.45566913856416</v>
      </c>
      <c r="D5" s="7">
        <v>97.509419689873397</v>
      </c>
      <c r="E5" s="7">
        <v>139.34360453289722</v>
      </c>
      <c r="F5" s="7">
        <v>132.65635565464436</v>
      </c>
      <c r="G5" s="7">
        <v>136.3887736332041</v>
      </c>
      <c r="H5" s="7">
        <v>139.03256970135058</v>
      </c>
      <c r="I5" s="7">
        <v>136.05938807419548</v>
      </c>
      <c r="J5" s="7">
        <v>102.58790546353154</v>
      </c>
      <c r="K5" s="7">
        <v>145.51432565641957</v>
      </c>
      <c r="L5" s="7">
        <v>123.62961912038286</v>
      </c>
      <c r="M5" s="7">
        <v>121.9202166852867</v>
      </c>
      <c r="N5" s="26">
        <f t="shared" ref="N5:O44" si="19">IF(ISERROR(L5/K5),"N/A",IF(K5&lt;0,"N/A",IF(L5&lt;0,"N/A",IF(L5/K5-1&gt;300%,"&gt;±300%",IF(L5/K5-1&lt;-300%,"&gt;±300%",L5/K5-1)))))</f>
        <v>-0.15039554653683851</v>
      </c>
      <c r="O5" s="26">
        <f t="shared" si="19"/>
        <v>-1.382680337655684E-2</v>
      </c>
      <c r="P5" s="36"/>
      <c r="Q5" s="13">
        <v>27.060030344558168</v>
      </c>
      <c r="R5" s="13">
        <v>30.481413491571267</v>
      </c>
      <c r="S5" s="13">
        <v>29.237274165384687</v>
      </c>
      <c r="T5" s="13">
        <v>35.146935964770954</v>
      </c>
      <c r="U5" s="13">
        <v>37.79073203291744</v>
      </c>
      <c r="V5" s="13">
        <v>37.168662369824148</v>
      </c>
      <c r="W5" s="13">
        <v>25.349338771051617</v>
      </c>
      <c r="X5" s="13">
        <v>37.324179785597472</v>
      </c>
      <c r="Y5" s="13">
        <v>36.70211012250418</v>
      </c>
      <c r="Z5" s="13">
        <v>33.280726975491078</v>
      </c>
      <c r="AA5" s="13">
        <v>32.036587649304494</v>
      </c>
      <c r="AB5" s="13">
        <v>34.058314054357695</v>
      </c>
      <c r="AC5" s="13">
        <v>35.457970796317596</v>
      </c>
      <c r="AD5" s="13">
        <v>34.680383717450987</v>
      </c>
      <c r="AE5" s="13">
        <v>28.459687086518073</v>
      </c>
      <c r="AF5" s="13">
        <v>36.080040459410888</v>
      </c>
      <c r="AG5" s="13">
        <v>38.257284280237407</v>
      </c>
      <c r="AH5" s="13">
        <v>36.391075290957531</v>
      </c>
      <c r="AI5" s="13">
        <v>27.012406921212804</v>
      </c>
      <c r="AJ5" s="13">
        <v>37.728678121225506</v>
      </c>
      <c r="AK5" s="13">
        <v>34.608893415970577</v>
      </c>
      <c r="AL5" s="13">
        <v>36.709409615786591</v>
      </c>
      <c r="AM5" s="13">
        <v>26.215770725291211</v>
      </c>
      <c r="AN5" s="13">
        <v>16.202473439144018</v>
      </c>
      <c r="AO5" s="13">
        <v>33.020964807724162</v>
      </c>
      <c r="AP5" s="13">
        <v>27.148696491372153</v>
      </c>
      <c r="AQ5" s="13">
        <v>31.970494864749458</v>
      </c>
      <c r="AR5" s="13">
        <v>36.558180392232209</v>
      </c>
      <c r="AS5" s="13">
        <v>37.358935206630605</v>
      </c>
      <c r="AT5" s="13">
        <v>39.62671519280731</v>
      </c>
      <c r="AU5" s="13">
        <v>27.3017645039954</v>
      </c>
      <c r="AV5" s="13">
        <v>35.111277150866577</v>
      </c>
      <c r="AW5" s="13">
        <v>30.9231734858962</v>
      </c>
      <c r="AX5" s="13">
        <v>30.293403979624674</v>
      </c>
      <c r="AY5" s="492">
        <f t="shared" ref="AY5:AY42" si="20">IF(ISERROR(AX5/AT5),"N/A",IF(AT5&lt;0,"N/A",IF(AX5&lt;0,"N/A",IF(AX5/AT5-1&gt;300%,"&gt;±300%",IF(AX5/AT5-1&lt;-300%,"&gt;±300%",AX5/AT5-1)))))</f>
        <v>-0.23553078189223053</v>
      </c>
      <c r="AZ5" s="492">
        <f t="shared" ref="AZ5:AZ42" si="21">IF(ISERROR(AX5/AW5),"N/A",IF(AW5&lt;0,"N/A",IF(AX5&lt;0,"N/A",IF(AX5/AW5-1&gt;300%,"&gt;±300%",IF(AX5/AW5-1&lt;-300%,"&gt;±300%",AX5/AW5-1)))))</f>
        <v>-2.0365616955800414E-2</v>
      </c>
      <c r="BA5" s="4"/>
      <c r="BB5" s="13">
        <f>D5-BC5</f>
        <v>39.967975853743965</v>
      </c>
      <c r="BC5" s="13">
        <f>SUM(Q5:R5)</f>
        <v>57.541443836129432</v>
      </c>
      <c r="BD5" s="13">
        <f>SUM(S5:T5)</f>
        <v>64.384210130155637</v>
      </c>
      <c r="BE5" s="13">
        <f t="shared" si="6"/>
        <v>74.959394402741594</v>
      </c>
      <c r="BF5" s="13">
        <f t="shared" si="7"/>
        <v>62.673518556649086</v>
      </c>
      <c r="BG5" s="13">
        <f t="shared" si="8"/>
        <v>69.982837097995258</v>
      </c>
      <c r="BH5" s="13">
        <f t="shared" si="9"/>
        <v>66.094901703662188</v>
      </c>
      <c r="BI5" s="13">
        <f t="shared" si="10"/>
        <v>70.138354513768576</v>
      </c>
      <c r="BJ5" s="13">
        <f t="shared" si="11"/>
        <v>64.539727545928969</v>
      </c>
      <c r="BK5" s="13">
        <f t="shared" si="12"/>
        <v>74.648359571194931</v>
      </c>
      <c r="BL5" s="13">
        <f t="shared" si="13"/>
        <v>64.741085042438314</v>
      </c>
      <c r="BM5" s="13">
        <f t="shared" si="14"/>
        <v>71.318303031757168</v>
      </c>
      <c r="BN5" s="13">
        <f t="shared" si="15"/>
        <v>42.418244164435229</v>
      </c>
      <c r="BO5" s="13">
        <f t="shared" si="16"/>
        <v>60.169661299096319</v>
      </c>
      <c r="BP5" s="13">
        <f t="shared" si="17"/>
        <v>68.528675256981671</v>
      </c>
      <c r="BQ5" s="13">
        <f>SUM(AS5:AT5)</f>
        <v>76.985650399437915</v>
      </c>
      <c r="BR5" s="7">
        <f>AU5+AV5</f>
        <v>62.413041654861978</v>
      </c>
      <c r="BS5" s="7">
        <f>SUM(AW5:AX5)</f>
        <v>61.216577465520871</v>
      </c>
      <c r="BT5" s="492">
        <f t="shared" ref="BT5:BT40" si="22">IF(ISERROR(BS5/BQ5),"N/A",IF(BQ5&lt;0,"N/A",IF(BS5&lt;0,"N/A",IF(BS5/BQ5-1&gt;300%,"&gt;±300%",IF(BS5/BQ5-1&lt;-300%,"&gt;±300%",BS5/BQ5-1)))))</f>
        <v>-0.20483132703431939</v>
      </c>
      <c r="BU5" s="492">
        <f t="shared" ref="BU5:BU40" si="23">IF(ISERROR(BS5/BR5),"N/A",IF(BR5&lt;0,"N/A",IF(BS5&lt;0,"N/A",IF(BS5/BR5-1&gt;300%,"&gt;±300%",IF(BS5/BR5-1&lt;-300%,"&gt;±300%",BS5/BR5-1)))))</f>
        <v>-1.9170099030863419E-2</v>
      </c>
      <c r="BV5" s="19"/>
      <c r="BW5" s="13">
        <f t="shared" ref="BW5:BW42" si="24">SUM(AU5:AX5)</f>
        <v>123.62961912038286</v>
      </c>
    </row>
    <row r="6" spans="1:75"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14.92046950254448</v>
      </c>
      <c r="M6" s="7">
        <v>15.604853148286093</v>
      </c>
      <c r="N6" s="26">
        <f t="shared" si="19"/>
        <v>-1.1228823888083439E-2</v>
      </c>
      <c r="O6" s="26">
        <f t="shared" si="19"/>
        <v>4.5868774144466551E-2</v>
      </c>
      <c r="P6" s="36"/>
      <c r="Q6" s="13">
        <v>2.9548308996931332</v>
      </c>
      <c r="R6" s="13">
        <v>2.9548308996931332</v>
      </c>
      <c r="S6" s="13">
        <v>2.9548308996931332</v>
      </c>
      <c r="T6" s="13">
        <v>2.4882786523731646</v>
      </c>
      <c r="U6" s="13">
        <v>3.5769005627864243</v>
      </c>
      <c r="V6" s="13">
        <v>3.4213831470131013</v>
      </c>
      <c r="W6" s="13">
        <v>4.0434528101063929</v>
      </c>
      <c r="X6" s="13">
        <v>3.7324179785597473</v>
      </c>
      <c r="Y6" s="13">
        <v>3.7324179785597473</v>
      </c>
      <c r="Z6" s="13">
        <v>3.7324179785597473</v>
      </c>
      <c r="AA6" s="13">
        <v>3.5769005627864243</v>
      </c>
      <c r="AB6" s="13">
        <v>3.8879353943330699</v>
      </c>
      <c r="AC6" s="13">
        <v>3.1103483154664557</v>
      </c>
      <c r="AD6" s="13">
        <v>4.354487641653038</v>
      </c>
      <c r="AE6" s="13">
        <v>3.5769005627864243</v>
      </c>
      <c r="AF6" s="13">
        <v>3.5769005627864243</v>
      </c>
      <c r="AG6" s="13">
        <v>3.7324179785597473</v>
      </c>
      <c r="AH6" s="13">
        <v>3.7324179785597473</v>
      </c>
      <c r="AI6" s="13">
        <v>3.4667049126050227</v>
      </c>
      <c r="AJ6" s="13">
        <v>3.6955420527836433</v>
      </c>
      <c r="AK6" s="13">
        <v>3.7033869556366028</v>
      </c>
      <c r="AL6" s="13">
        <v>3.3742062817196756</v>
      </c>
      <c r="AM6" s="13">
        <v>3.3482512679110878</v>
      </c>
      <c r="AN6" s="13">
        <v>3.4196663601124042</v>
      </c>
      <c r="AO6" s="13">
        <v>3.5889184881456617</v>
      </c>
      <c r="AP6" s="13">
        <v>3.5657323845869722</v>
      </c>
      <c r="AQ6" s="13">
        <v>3.6652699698430973</v>
      </c>
      <c r="AR6" s="13">
        <v>3.8871446868646484</v>
      </c>
      <c r="AS6" s="13">
        <v>3.5936089322822924</v>
      </c>
      <c r="AT6" s="13">
        <v>3.9438878718348134</v>
      </c>
      <c r="AU6" s="13">
        <v>3.6387996804181046</v>
      </c>
      <c r="AV6" s="13">
        <v>3.8543883457361927</v>
      </c>
      <c r="AW6" s="13">
        <v>3.6058641631638833</v>
      </c>
      <c r="AX6" s="13">
        <v>3.8214173132262981</v>
      </c>
      <c r="AY6" s="492">
        <f t="shared" si="20"/>
        <v>-3.1053255718332173E-2</v>
      </c>
      <c r="AZ6" s="492">
        <f t="shared" si="21"/>
        <v>5.9778499773902372E-2</v>
      </c>
      <c r="BA6" s="4"/>
      <c r="BB6" s="13">
        <f t="shared" ref="BB6:BB11" si="25">D6-BC6</f>
        <v>6.6872488782528796</v>
      </c>
      <c r="BC6" s="13">
        <f t="shared" ref="BC6:BC11" si="26">SUM(Q6:R6)</f>
        <v>5.9096617993862663</v>
      </c>
      <c r="BD6" s="13">
        <f t="shared" ref="BD6:BD11" si="27">SUM(S6:T6)</f>
        <v>5.4431095520662982</v>
      </c>
      <c r="BE6" s="13">
        <f t="shared" ref="BE6:BE11" si="28">SUM(U6:V6)</f>
        <v>6.9982837097995256</v>
      </c>
      <c r="BF6" s="13">
        <f t="shared" ref="BF6:BF11" si="29">SUM(W6:X6)</f>
        <v>7.7758707886661398</v>
      </c>
      <c r="BG6" s="13">
        <f t="shared" ref="BG6:BG11" si="30">SUM(Y6:Z6)</f>
        <v>7.4648359571194947</v>
      </c>
      <c r="BH6" s="13">
        <f t="shared" ref="BH6:BH11" si="31">SUM(AA6:AB6)</f>
        <v>7.4648359571194938</v>
      </c>
      <c r="BI6" s="13">
        <f t="shared" ref="BI6:BI11" si="32">SUM(AC6:AD6)</f>
        <v>7.4648359571194938</v>
      </c>
      <c r="BJ6" s="13">
        <f t="shared" ref="BJ6:BJ11" si="33">SUM(AE6:AF6)</f>
        <v>7.1538011255728486</v>
      </c>
      <c r="BK6" s="13">
        <f t="shared" ref="BK6:BK11" si="34">SUM(AG6:AH6)</f>
        <v>7.4648359571194947</v>
      </c>
      <c r="BL6" s="13">
        <f t="shared" ref="BL6:BL11" si="35">SUM(AI6:AJ6)</f>
        <v>7.1622469653886665</v>
      </c>
      <c r="BM6" s="13">
        <f t="shared" ref="BM6:BM11" si="36">SUM(AK6:AL6)</f>
        <v>7.0775932373562789</v>
      </c>
      <c r="BN6" s="13">
        <f t="shared" ref="BN6:BN11" si="37">SUM(AM6:AN6)</f>
        <v>6.7679176280234916</v>
      </c>
      <c r="BO6" s="13">
        <f t="shared" ref="BO6:BO11" si="38">SUM(AO6:AP6)</f>
        <v>7.1546508727326339</v>
      </c>
      <c r="BP6" s="13">
        <f t="shared" ref="BP6:BP11" si="39">SUM(AQ6:AR6)</f>
        <v>7.5524146567077457</v>
      </c>
      <c r="BQ6" s="13">
        <f t="shared" ref="BQ6:BQ11" si="40">SUM(AS6:AT6)</f>
        <v>7.5374968041171062</v>
      </c>
      <c r="BR6" s="7">
        <f t="shared" ref="BR6:BR11" si="41">AU6+AV6</f>
        <v>7.4931880261542974</v>
      </c>
      <c r="BS6" s="7">
        <f t="shared" ref="BS6:BS11" si="42">SUM(AW6:AX6)</f>
        <v>7.4272814763901813</v>
      </c>
      <c r="BT6" s="492">
        <f t="shared" si="22"/>
        <v>-1.4622271901557959E-2</v>
      </c>
      <c r="BU6" s="492">
        <f t="shared" si="23"/>
        <v>-8.7955286233409868E-3</v>
      </c>
      <c r="BV6" s="19"/>
      <c r="BW6" s="13">
        <f t="shared" si="24"/>
        <v>14.92046950254448</v>
      </c>
    </row>
    <row r="7" spans="1:75"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8.0932144040142528</v>
      </c>
      <c r="M7" s="7">
        <v>9.4065129670144518</v>
      </c>
      <c r="N7" s="26">
        <f t="shared" si="19"/>
        <v>-4.7723006543201829E-2</v>
      </c>
      <c r="O7" s="26">
        <f t="shared" si="19"/>
        <v>0.16227156447860813</v>
      </c>
      <c r="P7" s="36"/>
      <c r="Q7" s="13">
        <v>3.2658657312397787</v>
      </c>
      <c r="R7" s="13">
        <v>3.5769005627864243</v>
      </c>
      <c r="S7" s="13">
        <v>3.1103483154664557</v>
      </c>
      <c r="T7" s="13">
        <v>3.1103483154664557</v>
      </c>
      <c r="U7" s="13">
        <v>2.7993134839198102</v>
      </c>
      <c r="V7" s="13">
        <v>3.1103483154664557</v>
      </c>
      <c r="W7" s="13">
        <v>3.1103483154664557</v>
      </c>
      <c r="X7" s="13">
        <v>3.2658657312397787</v>
      </c>
      <c r="Y7" s="13">
        <v>3.1103483154664557</v>
      </c>
      <c r="Z7" s="13">
        <v>2.6437960681464876</v>
      </c>
      <c r="AA7" s="13">
        <v>2.9548308996931332</v>
      </c>
      <c r="AB7" s="13">
        <v>2.6437960681464876</v>
      </c>
      <c r="AC7" s="13">
        <v>2.9548308996931332</v>
      </c>
      <c r="AD7" s="13">
        <v>2.9548308996931332</v>
      </c>
      <c r="AE7" s="13">
        <v>2.7993134839198102</v>
      </c>
      <c r="AF7" s="13">
        <v>2.6437960681464876</v>
      </c>
      <c r="AG7" s="13">
        <v>2.7993134839198102</v>
      </c>
      <c r="AH7" s="13">
        <v>2.7993134839198102</v>
      </c>
      <c r="AI7" s="13">
        <v>2.6484460828143113</v>
      </c>
      <c r="AJ7" s="13">
        <v>3.0666189953948182</v>
      </c>
      <c r="AK7" s="13">
        <v>2.4422150158907696</v>
      </c>
      <c r="AL7" s="13">
        <v>2.926108388173958</v>
      </c>
      <c r="AM7" s="13">
        <v>3.0439851299780694</v>
      </c>
      <c r="AN7" s="13">
        <v>2.7000643071421959</v>
      </c>
      <c r="AO7" s="13">
        <v>2.2024306936979214</v>
      </c>
      <c r="AP7" s="13">
        <v>2.5422846689966856</v>
      </c>
      <c r="AQ7" s="13">
        <v>2.5929746334178696</v>
      </c>
      <c r="AR7" s="13">
        <v>2.3422862657091801</v>
      </c>
      <c r="AS7" s="13">
        <v>1.573821608791877</v>
      </c>
      <c r="AT7" s="13">
        <v>1.9897203190144503</v>
      </c>
      <c r="AU7" s="13">
        <v>2.0605589098799522</v>
      </c>
      <c r="AV7" s="13">
        <v>2.0060939883115054</v>
      </c>
      <c r="AW7" s="13">
        <v>2.0657904972792842</v>
      </c>
      <c r="AX7" s="13">
        <v>1.9607710085435097</v>
      </c>
      <c r="AY7" s="492">
        <f t="shared" si="20"/>
        <v>-1.4549437021017964E-2</v>
      </c>
      <c r="AZ7" s="492">
        <f t="shared" si="21"/>
        <v>-5.0837434325546882E-2</v>
      </c>
      <c r="BA7" s="4"/>
      <c r="BB7" s="13">
        <f t="shared" si="25"/>
        <v>5.4431095520662982</v>
      </c>
      <c r="BC7" s="13">
        <f t="shared" si="26"/>
        <v>6.8427662940262035</v>
      </c>
      <c r="BD7" s="13">
        <f t="shared" si="27"/>
        <v>6.2206966309329115</v>
      </c>
      <c r="BE7" s="13">
        <f t="shared" si="28"/>
        <v>5.9096617993862655</v>
      </c>
      <c r="BF7" s="13">
        <f t="shared" si="29"/>
        <v>6.3762140467062345</v>
      </c>
      <c r="BG7" s="13">
        <f t="shared" si="30"/>
        <v>5.7541443836129433</v>
      </c>
      <c r="BH7" s="13">
        <f t="shared" si="31"/>
        <v>5.5986269678396212</v>
      </c>
      <c r="BI7" s="13">
        <f t="shared" si="32"/>
        <v>5.9096617993862663</v>
      </c>
      <c r="BJ7" s="13">
        <f t="shared" si="33"/>
        <v>5.4431095520662982</v>
      </c>
      <c r="BK7" s="13">
        <f t="shared" si="34"/>
        <v>5.5986269678396203</v>
      </c>
      <c r="BL7" s="13">
        <f t="shared" si="35"/>
        <v>5.715065078209129</v>
      </c>
      <c r="BM7" s="13">
        <f t="shared" si="36"/>
        <v>5.3683234040647276</v>
      </c>
      <c r="BN7" s="13">
        <f t="shared" si="37"/>
        <v>5.7440494371202657</v>
      </c>
      <c r="BO7" s="13">
        <f t="shared" si="38"/>
        <v>4.744715362694607</v>
      </c>
      <c r="BP7" s="13">
        <f t="shared" si="39"/>
        <v>4.9352608991270497</v>
      </c>
      <c r="BQ7" s="13">
        <f t="shared" si="40"/>
        <v>3.5635419278063276</v>
      </c>
      <c r="BR7" s="7">
        <f t="shared" si="41"/>
        <v>4.0666528981914576</v>
      </c>
      <c r="BS7" s="7">
        <f t="shared" si="42"/>
        <v>4.0265615058227944</v>
      </c>
      <c r="BT7" s="492">
        <f t="shared" si="22"/>
        <v>0.12993240640822101</v>
      </c>
      <c r="BU7" s="492">
        <f t="shared" si="23"/>
        <v>-9.8585724851247836E-3</v>
      </c>
      <c r="BV7" s="19"/>
      <c r="BW7" s="13">
        <f t="shared" si="24"/>
        <v>8.0932144040142511</v>
      </c>
    </row>
    <row r="8" spans="1:75"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20.033891717583462</v>
      </c>
      <c r="N8" s="26">
        <f t="shared" si="19"/>
        <v>1.6867973169553796E-2</v>
      </c>
      <c r="O8" s="26">
        <f t="shared" si="19"/>
        <v>-2.8680869003284259E-2</v>
      </c>
      <c r="P8" s="36"/>
      <c r="Q8" s="13">
        <v>6.2206966309329115</v>
      </c>
      <c r="R8" s="13">
        <v>5.4431095520662982</v>
      </c>
      <c r="S8" s="13">
        <v>5.5986269678396203</v>
      </c>
      <c r="T8" s="13">
        <v>5.9096617993862663</v>
      </c>
      <c r="U8" s="13">
        <v>5.9096617993862663</v>
      </c>
      <c r="V8" s="13">
        <v>4.9765573047463292</v>
      </c>
      <c r="W8" s="13">
        <v>5.9096617993862663</v>
      </c>
      <c r="X8" s="13">
        <v>5.5986269678396203</v>
      </c>
      <c r="Y8" s="13">
        <v>5.4431095520662982</v>
      </c>
      <c r="Z8" s="13">
        <v>5.2875921362929752</v>
      </c>
      <c r="AA8" s="13">
        <v>4.354487641653038</v>
      </c>
      <c r="AB8" s="13">
        <v>6.3762140467062345</v>
      </c>
      <c r="AC8" s="13">
        <v>5.7541443836129433</v>
      </c>
      <c r="AD8" s="13">
        <v>5.9096617993862663</v>
      </c>
      <c r="AE8" s="13">
        <v>4.354487641653038</v>
      </c>
      <c r="AF8" s="13">
        <v>6.2206966309329115</v>
      </c>
      <c r="AG8" s="13">
        <v>5.5986269678396203</v>
      </c>
      <c r="AH8" s="13">
        <v>4.510005057426361</v>
      </c>
      <c r="AI8" s="13">
        <v>6.3451105635515699</v>
      </c>
      <c r="AJ8" s="13">
        <v>5.8720969338694742</v>
      </c>
      <c r="AK8" s="13">
        <v>5.4181187312383923</v>
      </c>
      <c r="AL8" s="13">
        <v>4.6465532668941103</v>
      </c>
      <c r="AM8" s="13">
        <v>4.6655224731996841</v>
      </c>
      <c r="AN8" s="13">
        <v>5.4585409152979496</v>
      </c>
      <c r="AO8" s="13">
        <v>6.1051007229390599</v>
      </c>
      <c r="AP8" s="13">
        <v>5.6744331329400106</v>
      </c>
      <c r="AQ8" s="13">
        <v>5.7230409004582787</v>
      </c>
      <c r="AR8" s="13">
        <v>4.2607424624659584</v>
      </c>
      <c r="AS8" s="13">
        <v>4.7511561515789351</v>
      </c>
      <c r="AT8" s="13">
        <v>5.5483696455361375</v>
      </c>
      <c r="AU8" s="13">
        <v>5.069867754210323</v>
      </c>
      <c r="AV8" s="13">
        <v>5.007226058177908</v>
      </c>
      <c r="AW8" s="13">
        <v>5.559846713600213</v>
      </c>
      <c r="AX8" s="13">
        <v>4.9885069487521756</v>
      </c>
      <c r="AY8" s="492">
        <f t="shared" si="20"/>
        <v>-0.10090580342540656</v>
      </c>
      <c r="AZ8" s="492">
        <f t="shared" si="21"/>
        <v>-0.10276178360285637</v>
      </c>
      <c r="BA8" s="4"/>
      <c r="BB8" s="13">
        <f t="shared" si="25"/>
        <v>11.352771351452564</v>
      </c>
      <c r="BC8" s="13">
        <f t="shared" si="26"/>
        <v>11.66380618299921</v>
      </c>
      <c r="BD8" s="13">
        <f t="shared" si="27"/>
        <v>11.508288767225887</v>
      </c>
      <c r="BE8" s="13">
        <f t="shared" si="28"/>
        <v>10.886219104132596</v>
      </c>
      <c r="BF8" s="13">
        <f t="shared" si="29"/>
        <v>11.508288767225887</v>
      </c>
      <c r="BG8" s="13">
        <f t="shared" si="30"/>
        <v>10.730701688359273</v>
      </c>
      <c r="BH8" s="13">
        <f t="shared" si="31"/>
        <v>10.730701688359272</v>
      </c>
      <c r="BI8" s="13">
        <f t="shared" si="32"/>
        <v>11.66380618299921</v>
      </c>
      <c r="BJ8" s="13">
        <f t="shared" si="33"/>
        <v>10.57518427258595</v>
      </c>
      <c r="BK8" s="13">
        <f t="shared" si="34"/>
        <v>10.108632025265981</v>
      </c>
      <c r="BL8" s="13">
        <f t="shared" si="35"/>
        <v>12.217207497421043</v>
      </c>
      <c r="BM8" s="13">
        <f t="shared" si="36"/>
        <v>10.064671998132503</v>
      </c>
      <c r="BN8" s="13">
        <f t="shared" si="37"/>
        <v>10.124063388497634</v>
      </c>
      <c r="BO8" s="13">
        <f t="shared" si="38"/>
        <v>11.77953385587907</v>
      </c>
      <c r="BP8" s="13">
        <f t="shared" si="39"/>
        <v>9.9837833629242372</v>
      </c>
      <c r="BQ8" s="13">
        <f t="shared" si="40"/>
        <v>10.299525797115074</v>
      </c>
      <c r="BR8" s="7">
        <f t="shared" si="41"/>
        <v>10.077093812388231</v>
      </c>
      <c r="BS8" s="7">
        <f t="shared" si="42"/>
        <v>10.548353662352389</v>
      </c>
      <c r="BT8" s="492">
        <f t="shared" si="22"/>
        <v>2.4159157434899825E-2</v>
      </c>
      <c r="BU8" s="492">
        <f t="shared" si="23"/>
        <v>4.6765452295860932E-2</v>
      </c>
      <c r="BV8" s="19"/>
      <c r="BW8" s="13">
        <f t="shared" si="24"/>
        <v>20.625447474740618</v>
      </c>
    </row>
    <row r="9" spans="1:75" x14ac:dyDescent="0.45">
      <c r="A9" s="28"/>
      <c r="B9" s="29" t="s">
        <v>2</v>
      </c>
      <c r="C9" s="610">
        <v>6.6872488782528805</v>
      </c>
      <c r="D9" s="610">
        <v>6.2206966309329115</v>
      </c>
      <c r="E9" s="610">
        <v>6.2206966309329115</v>
      </c>
      <c r="F9" s="610">
        <v>5.7541443836129433</v>
      </c>
      <c r="G9" s="610">
        <v>5.7541443836129433</v>
      </c>
      <c r="H9" s="610">
        <v>5.5986269678396203</v>
      </c>
      <c r="I9" s="610">
        <v>5.2918690025106816</v>
      </c>
      <c r="J9" s="610">
        <v>6.2815885183582019</v>
      </c>
      <c r="K9" s="610">
        <v>6.4604732053122023</v>
      </c>
      <c r="L9" s="610">
        <v>6.2673454577082595</v>
      </c>
      <c r="M9" s="610">
        <v>6.3695254263644197</v>
      </c>
      <c r="N9" s="598">
        <f t="shared" si="19"/>
        <v>-2.9893746396957632E-2</v>
      </c>
      <c r="O9" s="598">
        <f t="shared" si="19"/>
        <v>1.6303548184102068E-2</v>
      </c>
      <c r="P9" s="36"/>
      <c r="Q9" s="611">
        <v>1.3996567419599051</v>
      </c>
      <c r="R9" s="611">
        <v>1.5551741577332279</v>
      </c>
      <c r="S9" s="611">
        <v>1.3996567419599051</v>
      </c>
      <c r="T9" s="611">
        <v>1.3996567419599051</v>
      </c>
      <c r="U9" s="611">
        <v>1.3996567419599051</v>
      </c>
      <c r="V9" s="611">
        <v>1.5551741577332279</v>
      </c>
      <c r="W9" s="611">
        <v>1.2441393261865823</v>
      </c>
      <c r="X9" s="611">
        <v>1.3996567419599051</v>
      </c>
      <c r="Y9" s="611">
        <v>1.3996567419599051</v>
      </c>
      <c r="Z9" s="611">
        <v>1.5551741577332279</v>
      </c>
      <c r="AA9" s="611">
        <v>1.3996567419599051</v>
      </c>
      <c r="AB9" s="611">
        <v>1.3996567419599051</v>
      </c>
      <c r="AC9" s="611">
        <v>1.3996567419599051</v>
      </c>
      <c r="AD9" s="611">
        <v>1.3996567419599051</v>
      </c>
      <c r="AE9" s="611">
        <v>1.2441393261865823</v>
      </c>
      <c r="AF9" s="611">
        <v>1.3996567419599051</v>
      </c>
      <c r="AG9" s="611">
        <v>1.3996567419599051</v>
      </c>
      <c r="AH9" s="611">
        <v>1.2441393261865823</v>
      </c>
      <c r="AI9" s="611">
        <v>1.422270457170506</v>
      </c>
      <c r="AJ9" s="611">
        <v>1.2753802389453579</v>
      </c>
      <c r="AK9" s="611">
        <v>1.2778715195130836</v>
      </c>
      <c r="AL9" s="611">
        <v>1.3163467868817351</v>
      </c>
      <c r="AM9" s="611">
        <v>1.5508221874661345</v>
      </c>
      <c r="AN9" s="611">
        <v>1.5282585315907176</v>
      </c>
      <c r="AO9" s="611">
        <v>1.6069572731468993</v>
      </c>
      <c r="AP9" s="611">
        <v>1.5955505261544505</v>
      </c>
      <c r="AQ9" s="611">
        <v>1.6059435513845035</v>
      </c>
      <c r="AR9" s="611">
        <v>1.6472520873622136</v>
      </c>
      <c r="AS9" s="611">
        <v>1.5927354572628751</v>
      </c>
      <c r="AT9" s="611">
        <v>1.6145421093026107</v>
      </c>
      <c r="AU9" s="611">
        <v>1.5362981870787364</v>
      </c>
      <c r="AV9" s="611">
        <v>1.6039638146817092</v>
      </c>
      <c r="AW9" s="611">
        <v>1.6035796866647491</v>
      </c>
      <c r="AX9" s="611">
        <v>1.5235037692830651</v>
      </c>
      <c r="AY9" s="612">
        <f t="shared" si="20"/>
        <v>-5.638647607578906E-2</v>
      </c>
      <c r="AZ9" s="612">
        <f t="shared" si="21"/>
        <v>-4.9935726953633464E-2</v>
      </c>
      <c r="BA9" s="4"/>
      <c r="BB9" s="611">
        <f t="shared" si="25"/>
        <v>3.2658657312397787</v>
      </c>
      <c r="BC9" s="611">
        <f t="shared" si="26"/>
        <v>2.9548308996931327</v>
      </c>
      <c r="BD9" s="611">
        <f t="shared" si="27"/>
        <v>2.7993134839198102</v>
      </c>
      <c r="BE9" s="611">
        <f t="shared" si="28"/>
        <v>2.9548308996931327</v>
      </c>
      <c r="BF9" s="611">
        <f t="shared" si="29"/>
        <v>2.6437960681464876</v>
      </c>
      <c r="BG9" s="611">
        <f t="shared" si="30"/>
        <v>2.9548308996931327</v>
      </c>
      <c r="BH9" s="611">
        <f t="shared" si="31"/>
        <v>2.7993134839198102</v>
      </c>
      <c r="BI9" s="611">
        <f t="shared" si="32"/>
        <v>2.7993134839198102</v>
      </c>
      <c r="BJ9" s="611">
        <f t="shared" si="33"/>
        <v>2.6437960681464876</v>
      </c>
      <c r="BK9" s="611">
        <f t="shared" si="34"/>
        <v>2.6437960681464876</v>
      </c>
      <c r="BL9" s="611">
        <f t="shared" si="35"/>
        <v>2.6976506961158639</v>
      </c>
      <c r="BM9" s="611">
        <f t="shared" si="36"/>
        <v>2.5942183063948185</v>
      </c>
      <c r="BN9" s="611">
        <f t="shared" si="37"/>
        <v>3.0790807190568521</v>
      </c>
      <c r="BO9" s="611">
        <f t="shared" si="38"/>
        <v>3.2025077993013498</v>
      </c>
      <c r="BP9" s="611">
        <f t="shared" si="39"/>
        <v>3.2531956387467171</v>
      </c>
      <c r="BQ9" s="611">
        <f t="shared" si="40"/>
        <v>3.2072775665654856</v>
      </c>
      <c r="BR9" s="611">
        <f t="shared" si="41"/>
        <v>3.1402620017604459</v>
      </c>
      <c r="BS9" s="7">
        <f t="shared" si="42"/>
        <v>3.1270834559478144</v>
      </c>
      <c r="BT9" s="492">
        <f t="shared" si="22"/>
        <v>-2.5003794948607161E-2</v>
      </c>
      <c r="BU9" s="492">
        <f t="shared" si="23"/>
        <v>-4.1966389445350361E-3</v>
      </c>
      <c r="BV9" s="19"/>
      <c r="BW9" s="611">
        <f t="shared" si="24"/>
        <v>6.2673454577082595</v>
      </c>
    </row>
    <row r="10" spans="1:75" x14ac:dyDescent="0.45">
      <c r="A10" s="90" t="s">
        <v>36</v>
      </c>
      <c r="C10" s="7">
        <v>-6.6872488782528805</v>
      </c>
      <c r="D10" s="7">
        <v>10.886219104132596</v>
      </c>
      <c r="E10" s="7">
        <v>0.93310449463993683</v>
      </c>
      <c r="F10" s="7">
        <v>0.93310449463993683</v>
      </c>
      <c r="G10" s="7">
        <v>0.93310449463993683</v>
      </c>
      <c r="H10" s="7">
        <v>0.31103483154664557</v>
      </c>
      <c r="I10" s="7">
        <v>6.3929241357565614E-2</v>
      </c>
      <c r="J10" s="7">
        <v>-2.6013618182910201</v>
      </c>
      <c r="K10" s="7">
        <v>-2.8910338049768805</v>
      </c>
      <c r="L10" s="7">
        <v>-1.0756676018124152</v>
      </c>
      <c r="M10" s="7">
        <v>0</v>
      </c>
      <c r="N10" s="32" t="str">
        <f t="shared" si="19"/>
        <v>N/A</v>
      </c>
      <c r="O10" s="539" t="str">
        <f t="shared" si="19"/>
        <v>N/A</v>
      </c>
      <c r="P10" s="36"/>
      <c r="Q10" s="13">
        <v>2.0217264050531965</v>
      </c>
      <c r="R10" s="13">
        <v>-1.2441393261865823</v>
      </c>
      <c r="S10" s="13">
        <v>1.8662089892798737</v>
      </c>
      <c r="T10" s="13">
        <v>-0.15551741577332279</v>
      </c>
      <c r="U10" s="13">
        <v>0.77758707886661393</v>
      </c>
      <c r="V10" s="13">
        <v>-1.3996567419599051</v>
      </c>
      <c r="W10" s="13">
        <v>4.6655224731996841</v>
      </c>
      <c r="X10" s="13">
        <v>1.8662089892798737</v>
      </c>
      <c r="Y10" s="13">
        <v>-3.2658657312397787</v>
      </c>
      <c r="Z10" s="13">
        <v>-2.332761236599842</v>
      </c>
      <c r="AA10" s="13">
        <v>-1.8662089892798737</v>
      </c>
      <c r="AB10" s="13">
        <v>2.332761236599842</v>
      </c>
      <c r="AC10" s="13">
        <v>-0.31103483154664557</v>
      </c>
      <c r="AD10" s="13">
        <v>0.77758707886661393</v>
      </c>
      <c r="AE10" s="13">
        <v>-0.15551741577332279</v>
      </c>
      <c r="AF10" s="13">
        <v>1.7106915735065507</v>
      </c>
      <c r="AG10" s="13">
        <v>-0.62206966309329115</v>
      </c>
      <c r="AH10" s="13">
        <v>-0.62206966309329115</v>
      </c>
      <c r="AI10" s="13">
        <v>0.37911383045108288</v>
      </c>
      <c r="AJ10" s="13">
        <v>-0.82289990360831655</v>
      </c>
      <c r="AK10" s="13">
        <v>-0.90638488924343696</v>
      </c>
      <c r="AL10" s="13">
        <v>1.4141002037582362</v>
      </c>
      <c r="AM10" s="13">
        <v>1.6717462334533422</v>
      </c>
      <c r="AN10" s="13">
        <v>0.77148924919577389</v>
      </c>
      <c r="AO10" s="13">
        <v>-3.4690730497866094</v>
      </c>
      <c r="AP10" s="13">
        <v>-1.575524251153527</v>
      </c>
      <c r="AQ10" s="13">
        <v>-0.91142834659946159</v>
      </c>
      <c r="AR10" s="13">
        <v>0.56664649179947524</v>
      </c>
      <c r="AS10" s="13">
        <v>-1.3275701427521982</v>
      </c>
      <c r="AT10" s="13">
        <v>-1.2186818074246963</v>
      </c>
      <c r="AU10" s="13">
        <v>0.75235107087312669</v>
      </c>
      <c r="AV10" s="13">
        <v>-6.0153941588975614E-2</v>
      </c>
      <c r="AW10" s="13">
        <v>-1.3526332309817954</v>
      </c>
      <c r="AX10" s="13">
        <v>-0.41523150011477078</v>
      </c>
      <c r="AY10" s="492" t="str">
        <f t="shared" si="20"/>
        <v>N/A</v>
      </c>
      <c r="AZ10" s="492" t="str">
        <f t="shared" si="21"/>
        <v>N/A</v>
      </c>
      <c r="BA10" s="4"/>
      <c r="BB10" s="32">
        <f t="shared" si="25"/>
        <v>10.108632025265983</v>
      </c>
      <c r="BC10" s="32">
        <f t="shared" si="26"/>
        <v>0.77758707886661416</v>
      </c>
      <c r="BD10" s="32">
        <f t="shared" si="27"/>
        <v>1.7106915735065509</v>
      </c>
      <c r="BE10" s="32">
        <f t="shared" si="28"/>
        <v>-0.62206966309329115</v>
      </c>
      <c r="BF10" s="32">
        <f t="shared" si="29"/>
        <v>6.5317314624795575</v>
      </c>
      <c r="BG10" s="32">
        <f t="shared" si="30"/>
        <v>-5.5986269678396212</v>
      </c>
      <c r="BH10" s="32">
        <f t="shared" si="31"/>
        <v>0.46655224731996836</v>
      </c>
      <c r="BI10" s="32">
        <f t="shared" si="32"/>
        <v>0.46655224731996836</v>
      </c>
      <c r="BJ10" s="32">
        <f t="shared" si="33"/>
        <v>1.5551741577332279</v>
      </c>
      <c r="BK10" s="32">
        <f t="shared" si="34"/>
        <v>-1.2441393261865823</v>
      </c>
      <c r="BL10" s="32">
        <f t="shared" si="35"/>
        <v>-0.44378607315723367</v>
      </c>
      <c r="BM10" s="32">
        <f t="shared" si="36"/>
        <v>0.50771531451479923</v>
      </c>
      <c r="BN10" s="32">
        <f t="shared" si="37"/>
        <v>2.4432354826491158</v>
      </c>
      <c r="BO10" s="13">
        <f t="shared" si="38"/>
        <v>-5.0445973009401364</v>
      </c>
      <c r="BP10" s="13">
        <f t="shared" si="39"/>
        <v>-0.34478185479998635</v>
      </c>
      <c r="BQ10" s="13">
        <f t="shared" si="40"/>
        <v>-2.5462519501768943</v>
      </c>
      <c r="BR10" s="13">
        <f t="shared" si="41"/>
        <v>0.69219712928415111</v>
      </c>
      <c r="BS10" s="7">
        <f t="shared" si="42"/>
        <v>-1.7678647310965663</v>
      </c>
      <c r="BT10" s="492" t="str">
        <f t="shared" si="22"/>
        <v>N/A</v>
      </c>
      <c r="BU10" s="492" t="str">
        <f t="shared" si="23"/>
        <v>N/A</v>
      </c>
      <c r="BV10" s="19"/>
      <c r="BW10" s="648">
        <f t="shared" si="24"/>
        <v>-1.0756676018124152</v>
      </c>
    </row>
    <row r="11" spans="1:75" x14ac:dyDescent="0.45">
      <c r="A11" s="33" t="s">
        <v>14</v>
      </c>
      <c r="B11" s="34"/>
      <c r="C11" s="560">
        <f t="shared" ref="C11:L11" si="43">C4+C10</f>
        <v>182.11089387056103</v>
      </c>
      <c r="D11" s="560">
        <f t="shared" si="43"/>
        <v>162.51569948312235</v>
      </c>
      <c r="E11" s="560">
        <f t="shared" si="43"/>
        <v>192.5305607273736</v>
      </c>
      <c r="F11" s="560">
        <f t="shared" si="43"/>
        <v>188.95366016458723</v>
      </c>
      <c r="G11" s="560">
        <f t="shared" si="43"/>
        <v>191.59745623273369</v>
      </c>
      <c r="H11" s="560">
        <f t="shared" si="43"/>
        <v>190.81986915386705</v>
      </c>
      <c r="I11" s="560">
        <f t="shared" si="43"/>
        <v>189.02029449863605</v>
      </c>
      <c r="J11" s="560">
        <f t="shared" si="43"/>
        <v>152.58306270854644</v>
      </c>
      <c r="K11" s="560">
        <f t="shared" si="43"/>
        <v>192.95578850455246</v>
      </c>
      <c r="L11" s="560">
        <f t="shared" si="43"/>
        <v>172.46042835757805</v>
      </c>
      <c r="M11" s="560">
        <f>M4+M10</f>
        <v>173.33499994453513</v>
      </c>
      <c r="N11" s="540">
        <f t="shared" si="19"/>
        <v>-0.10621790776953477</v>
      </c>
      <c r="O11" s="540">
        <f>IF(ISERROR(M11/L11),"N/A",IF(L11&lt;0,"N/A",IF(M11&lt;0,"N/A",IF(M11/L11-1&gt;300%,"&gt;±300%",IF(M11/L11-1&lt;-300%,"&gt;±300%",M11/L11-1)))))</f>
        <v>5.0711435387587045E-3</v>
      </c>
      <c r="P11" s="36"/>
      <c r="Q11" s="560">
        <f t="shared" ref="Q11:AX11" si="44">Q4+Q10</f>
        <v>42.922806753437087</v>
      </c>
      <c r="R11" s="560">
        <f t="shared" si="44"/>
        <v>42.767289337663769</v>
      </c>
      <c r="S11" s="560">
        <f t="shared" si="44"/>
        <v>44.166946079623671</v>
      </c>
      <c r="T11" s="560">
        <f t="shared" si="44"/>
        <v>47.899364058183409</v>
      </c>
      <c r="U11" s="560">
        <f t="shared" si="44"/>
        <v>52.25385169983646</v>
      </c>
      <c r="V11" s="560">
        <f t="shared" si="44"/>
        <v>48.832468552823357</v>
      </c>
      <c r="W11" s="560">
        <f t="shared" si="44"/>
        <v>44.322463495396995</v>
      </c>
      <c r="X11" s="560">
        <f t="shared" si="44"/>
        <v>53.186956194476394</v>
      </c>
      <c r="Y11" s="560">
        <f t="shared" si="44"/>
        <v>47.121776979316799</v>
      </c>
      <c r="Z11" s="560">
        <f t="shared" si="44"/>
        <v>44.166946079623671</v>
      </c>
      <c r="AA11" s="560">
        <f t="shared" si="44"/>
        <v>42.456254506117119</v>
      </c>
      <c r="AB11" s="560">
        <f t="shared" si="44"/>
        <v>50.698677542103233</v>
      </c>
      <c r="AC11" s="560">
        <f t="shared" si="44"/>
        <v>48.36591630550339</v>
      </c>
      <c r="AD11" s="560">
        <f t="shared" si="44"/>
        <v>50.076607879009941</v>
      </c>
      <c r="AE11" s="560">
        <f t="shared" si="44"/>
        <v>40.279010685290608</v>
      </c>
      <c r="AF11" s="560">
        <f t="shared" si="44"/>
        <v>51.631782036743168</v>
      </c>
      <c r="AG11" s="560">
        <f t="shared" si="44"/>
        <v>51.165229789423194</v>
      </c>
      <c r="AH11" s="560">
        <f t="shared" si="44"/>
        <v>48.05488147395674</v>
      </c>
      <c r="AI11" s="560">
        <f t="shared" si="44"/>
        <v>41.274052767805294</v>
      </c>
      <c r="AJ11" s="560">
        <f t="shared" si="44"/>
        <v>50.815416438610484</v>
      </c>
      <c r="AK11" s="560">
        <f t="shared" si="44"/>
        <v>46.544100749005992</v>
      </c>
      <c r="AL11" s="560">
        <f t="shared" si="44"/>
        <v>50.386724543214306</v>
      </c>
      <c r="AM11" s="560">
        <f t="shared" si="44"/>
        <v>40.496098017299531</v>
      </c>
      <c r="AN11" s="560">
        <f t="shared" si="44"/>
        <v>30.080492802483061</v>
      </c>
      <c r="AO11" s="560">
        <f t="shared" si="44"/>
        <v>43.055298935867086</v>
      </c>
      <c r="AP11" s="560">
        <f t="shared" si="44"/>
        <v>38.951172952896741</v>
      </c>
      <c r="AQ11" s="560">
        <f t="shared" si="44"/>
        <v>44.646295573253745</v>
      </c>
      <c r="AR11" s="560">
        <f t="shared" si="44"/>
        <v>49.26225238643368</v>
      </c>
      <c r="AS11" s="560">
        <f t="shared" si="44"/>
        <v>47.54268721379438</v>
      </c>
      <c r="AT11" s="560">
        <f t="shared" si="44"/>
        <v>51.504553331070625</v>
      </c>
      <c r="AU11" s="560">
        <f t="shared" si="44"/>
        <v>40.359640106455636</v>
      </c>
      <c r="AV11" s="560">
        <f t="shared" si="44"/>
        <v>47.522795416184913</v>
      </c>
      <c r="AW11" s="560">
        <f t="shared" si="44"/>
        <v>42.40562131562254</v>
      </c>
      <c r="AX11" s="560">
        <f t="shared" si="44"/>
        <v>42.17237151931495</v>
      </c>
      <c r="AY11" s="561">
        <f t="shared" si="20"/>
        <v>-0.18119139392916439</v>
      </c>
      <c r="AZ11" s="561">
        <f t="shared" si="21"/>
        <v>-5.5004452021001349E-3</v>
      </c>
      <c r="BA11" s="4"/>
      <c r="BB11" s="34">
        <f t="shared" si="25"/>
        <v>76.825603392021492</v>
      </c>
      <c r="BC11" s="34">
        <f t="shared" si="26"/>
        <v>85.690096091100855</v>
      </c>
      <c r="BD11" s="34">
        <f t="shared" si="27"/>
        <v>92.066310137807079</v>
      </c>
      <c r="BE11" s="34">
        <f t="shared" si="28"/>
        <v>101.08632025265982</v>
      </c>
      <c r="BF11" s="34">
        <f t="shared" si="29"/>
        <v>97.509419689873397</v>
      </c>
      <c r="BG11" s="34">
        <f t="shared" si="30"/>
        <v>91.288723058940462</v>
      </c>
      <c r="BH11" s="34">
        <f t="shared" si="31"/>
        <v>93.15493204822036</v>
      </c>
      <c r="BI11" s="34">
        <f t="shared" si="32"/>
        <v>98.442524184513331</v>
      </c>
      <c r="BJ11" s="34">
        <f t="shared" si="33"/>
        <v>91.910792722033776</v>
      </c>
      <c r="BK11" s="34">
        <f t="shared" si="34"/>
        <v>99.220111263379934</v>
      </c>
      <c r="BL11" s="34">
        <f t="shared" si="35"/>
        <v>92.089469206415771</v>
      </c>
      <c r="BM11" s="34">
        <f t="shared" si="36"/>
        <v>96.930825292220305</v>
      </c>
      <c r="BN11" s="34">
        <f t="shared" si="37"/>
        <v>70.576590819782595</v>
      </c>
      <c r="BO11" s="34">
        <f t="shared" si="38"/>
        <v>82.006471888763826</v>
      </c>
      <c r="BP11" s="34">
        <f t="shared" si="39"/>
        <v>93.908547959687425</v>
      </c>
      <c r="BQ11" s="34">
        <f t="shared" si="40"/>
        <v>99.047240544865005</v>
      </c>
      <c r="BR11" s="34">
        <f t="shared" si="41"/>
        <v>87.882435522640549</v>
      </c>
      <c r="BS11" s="34">
        <f t="shared" si="42"/>
        <v>84.57799283493749</v>
      </c>
      <c r="BT11" s="561">
        <f t="shared" si="22"/>
        <v>-0.14608430916733561</v>
      </c>
      <c r="BU11" s="561">
        <f t="shared" si="23"/>
        <v>-3.7600718141815204E-2</v>
      </c>
      <c r="BV11" s="19"/>
      <c r="BW11" s="645">
        <f t="shared" si="24"/>
        <v>172.46042835757805</v>
      </c>
    </row>
    <row r="12" spans="1:75" x14ac:dyDescent="0.45">
      <c r="A12" s="23"/>
      <c r="B12" s="4"/>
      <c r="C12" s="4"/>
      <c r="D12" s="4"/>
      <c r="E12" s="4"/>
      <c r="F12" s="4"/>
      <c r="G12" s="4"/>
      <c r="H12" s="4"/>
      <c r="I12" s="4"/>
      <c r="J12" s="4"/>
      <c r="K12" s="4"/>
      <c r="L12" s="4"/>
      <c r="M12" s="4"/>
      <c r="N12" s="35"/>
      <c r="O12" s="541"/>
      <c r="P12" s="36"/>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715"/>
      <c r="AZ12" s="492"/>
      <c r="BA12" s="4"/>
      <c r="BB12" s="7"/>
      <c r="BC12" s="7"/>
      <c r="BD12" s="7"/>
      <c r="BE12" s="7"/>
      <c r="BF12" s="7"/>
      <c r="BG12" s="7"/>
      <c r="BH12" s="7"/>
      <c r="BI12" s="7"/>
      <c r="BJ12" s="7"/>
      <c r="BK12" s="7"/>
      <c r="BL12" s="7"/>
      <c r="BM12" s="7"/>
      <c r="BN12" s="7"/>
      <c r="BO12" s="7"/>
      <c r="BP12" s="7"/>
      <c r="BQ12" s="7"/>
      <c r="BR12" s="7"/>
      <c r="BS12" s="7"/>
      <c r="BT12" s="492"/>
      <c r="BU12" s="492"/>
      <c r="BV12" s="19"/>
      <c r="BW12" s="13"/>
    </row>
    <row r="13" spans="1:75" x14ac:dyDescent="0.45">
      <c r="A13" s="23" t="s">
        <v>22</v>
      </c>
      <c r="B13" s="9"/>
      <c r="C13" s="554">
        <f t="shared" ref="C13" si="45">SUM(C14:C16)</f>
        <v>62.206966309329118</v>
      </c>
      <c r="D13" s="554">
        <f t="shared" ref="D13:M13" si="46">SUM(D14:D16)</f>
        <v>63.91765788283567</v>
      </c>
      <c r="E13" s="554">
        <f t="shared" si="46"/>
        <v>53.497991026023044</v>
      </c>
      <c r="F13" s="554">
        <f t="shared" si="46"/>
        <v>57.852478667676081</v>
      </c>
      <c r="G13" s="554">
        <f t="shared" si="46"/>
        <v>59.563170241182632</v>
      </c>
      <c r="H13" s="554">
        <f t="shared" si="46"/>
        <v>60.807309567369209</v>
      </c>
      <c r="I13" s="554">
        <f t="shared" si="46"/>
        <v>66.379970291809101</v>
      </c>
      <c r="J13" s="554">
        <f t="shared" si="46"/>
        <v>61.278059407548412</v>
      </c>
      <c r="K13" s="554">
        <f t="shared" si="46"/>
        <v>63.188298450952644</v>
      </c>
      <c r="L13" s="554">
        <f t="shared" si="46"/>
        <v>52.327510558357105</v>
      </c>
      <c r="M13" s="554">
        <f t="shared" si="46"/>
        <v>57.717220826661105</v>
      </c>
      <c r="N13" s="492">
        <f t="shared" si="19"/>
        <v>-0.17187973341339113</v>
      </c>
      <c r="O13" s="492">
        <f t="shared" si="19"/>
        <v>0.10299955436047825</v>
      </c>
      <c r="P13" s="36"/>
      <c r="Q13" s="555">
        <f t="shared" ref="Q13:AX13" si="47">SUM(Q14:Q16)</f>
        <v>17.573467982385473</v>
      </c>
      <c r="R13" s="555">
        <f t="shared" si="47"/>
        <v>14.774154498465666</v>
      </c>
      <c r="S13" s="555">
        <f t="shared" si="47"/>
        <v>13.530015172279082</v>
      </c>
      <c r="T13" s="555">
        <f t="shared" si="47"/>
        <v>14.774154498465666</v>
      </c>
      <c r="U13" s="555">
        <f t="shared" si="47"/>
        <v>12.907945509185792</v>
      </c>
      <c r="V13" s="555">
        <f t="shared" si="47"/>
        <v>11.508288767225888</v>
      </c>
      <c r="W13" s="555">
        <f t="shared" si="47"/>
        <v>12.2858758460925</v>
      </c>
      <c r="X13" s="555">
        <f t="shared" si="47"/>
        <v>14.929671914238988</v>
      </c>
      <c r="Y13" s="555">
        <f t="shared" si="47"/>
        <v>15.862776408878926</v>
      </c>
      <c r="Z13" s="555">
        <f t="shared" si="47"/>
        <v>14.307602251145696</v>
      </c>
      <c r="AA13" s="555">
        <f t="shared" si="47"/>
        <v>13.063462924959115</v>
      </c>
      <c r="AB13" s="555">
        <f t="shared" si="47"/>
        <v>14.929671914238988</v>
      </c>
      <c r="AC13" s="555">
        <f t="shared" si="47"/>
        <v>14.929671914238988</v>
      </c>
      <c r="AD13" s="555">
        <f t="shared" si="47"/>
        <v>15.707258993105601</v>
      </c>
      <c r="AE13" s="555">
        <f t="shared" si="47"/>
        <v>14.307602251145697</v>
      </c>
      <c r="AF13" s="555">
        <f t="shared" si="47"/>
        <v>14.929671914238989</v>
      </c>
      <c r="AG13" s="555">
        <f t="shared" si="47"/>
        <v>15.240706745785634</v>
      </c>
      <c r="AH13" s="555">
        <f t="shared" si="47"/>
        <v>15.396224161558957</v>
      </c>
      <c r="AI13" s="555">
        <f t="shared" si="47"/>
        <v>16.667650297886873</v>
      </c>
      <c r="AJ13" s="555">
        <f t="shared" si="47"/>
        <v>17.126161468183188</v>
      </c>
      <c r="AK13" s="555">
        <f t="shared" si="47"/>
        <v>16.200510423362161</v>
      </c>
      <c r="AL13" s="555">
        <f t="shared" si="47"/>
        <v>16.385648102376866</v>
      </c>
      <c r="AM13" s="555">
        <f t="shared" si="47"/>
        <v>14.064526098964604</v>
      </c>
      <c r="AN13" s="555">
        <f t="shared" si="47"/>
        <v>11.946257554812094</v>
      </c>
      <c r="AO13" s="555">
        <f t="shared" si="47"/>
        <v>17.196025983936476</v>
      </c>
      <c r="AP13" s="555">
        <f t="shared" si="47"/>
        <v>18.071249769835234</v>
      </c>
      <c r="AQ13" s="555">
        <f t="shared" si="47"/>
        <v>16.766375112944587</v>
      </c>
      <c r="AR13" s="555">
        <f t="shared" si="47"/>
        <v>17.013654501362623</v>
      </c>
      <c r="AS13" s="555">
        <f t="shared" si="47"/>
        <v>14.745532826994097</v>
      </c>
      <c r="AT13" s="555">
        <f t="shared" si="47"/>
        <v>14.662736009651335</v>
      </c>
      <c r="AU13" s="555">
        <f t="shared" si="47"/>
        <v>13.412878523319675</v>
      </c>
      <c r="AV13" s="555">
        <f t="shared" si="47"/>
        <v>14.316226856543539</v>
      </c>
      <c r="AW13" s="555">
        <f t="shared" si="47"/>
        <v>12.695303733128274</v>
      </c>
      <c r="AX13" s="555">
        <f t="shared" si="47"/>
        <v>11.904967654354898</v>
      </c>
      <c r="AY13" s="492">
        <f t="shared" si="20"/>
        <v>-0.18808006592229531</v>
      </c>
      <c r="AZ13" s="492">
        <f t="shared" si="21"/>
        <v>-6.2254207964398733E-2</v>
      </c>
      <c r="BA13" s="4"/>
      <c r="BB13" s="9">
        <f>SUM(BB14:BB16)</f>
        <v>31.57003540198453</v>
      </c>
      <c r="BC13" s="9">
        <f>SUM(BC14:BC16)</f>
        <v>32.347622480851143</v>
      </c>
      <c r="BD13" s="9">
        <f>SUM(S13:T13)</f>
        <v>28.304169670744749</v>
      </c>
      <c r="BE13" s="9">
        <f>SUM(U13:V13)</f>
        <v>24.416234276411679</v>
      </c>
      <c r="BF13" s="9">
        <f>SUM(W13:X13)</f>
        <v>27.215547760331489</v>
      </c>
      <c r="BG13" s="9">
        <f>SUM(Y13:Z13)</f>
        <v>30.170378660024621</v>
      </c>
      <c r="BH13" s="9">
        <f>SUM(AA13:AB13)</f>
        <v>27.993134839198103</v>
      </c>
      <c r="BI13" s="9">
        <f>SUM(AC13:AD13)</f>
        <v>30.636930907344588</v>
      </c>
      <c r="BJ13" s="9">
        <f>SUM(AE13:AF13)</f>
        <v>29.237274165384687</v>
      </c>
      <c r="BK13" s="9">
        <f>SUM(AG13:AH13)</f>
        <v>30.636930907344592</v>
      </c>
      <c r="BL13" s="9">
        <f>SUM(AI13:AJ13)</f>
        <v>33.793811766070064</v>
      </c>
      <c r="BM13" s="9">
        <f>SUM(AK13:AL13)</f>
        <v>32.586158525739023</v>
      </c>
      <c r="BN13" s="9">
        <f>SUM(AM13:AN13)</f>
        <v>26.010783653776699</v>
      </c>
      <c r="BO13" s="9">
        <f>SUM(AO13:AP13)</f>
        <v>35.267275753771713</v>
      </c>
      <c r="BP13" s="9">
        <f t="shared" ref="BP13:BP16" si="48">SUM(AQ13:AR13)</f>
        <v>33.78002961430721</v>
      </c>
      <c r="BQ13" s="9">
        <f t="shared" ref="BQ13:BQ42" si="49">SUM(AS13:AT13)</f>
        <v>29.408268836645433</v>
      </c>
      <c r="BR13" s="9">
        <f>AU13+AV13</f>
        <v>27.729105379863213</v>
      </c>
      <c r="BS13" s="9">
        <f t="shared" ref="BS13:BS18" si="50">SUM(AW13:AX13)</f>
        <v>24.600271387483172</v>
      </c>
      <c r="BT13" s="492">
        <f t="shared" si="22"/>
        <v>-0.16349134577996816</v>
      </c>
      <c r="BU13" s="492">
        <f t="shared" si="23"/>
        <v>-0.112835735214602</v>
      </c>
      <c r="BV13" s="643"/>
      <c r="BW13" s="36">
        <f t="shared" si="24"/>
        <v>52.329376767346382</v>
      </c>
    </row>
    <row r="14" spans="1:75" x14ac:dyDescent="0.45">
      <c r="A14" s="7"/>
      <c r="B14" s="7" t="s">
        <v>4</v>
      </c>
      <c r="C14" s="7">
        <v>34.835901133224304</v>
      </c>
      <c r="D14" s="7">
        <v>39.034871359104024</v>
      </c>
      <c r="E14" s="7">
        <v>36.857627538277505</v>
      </c>
      <c r="F14" s="7">
        <v>37.635214617144115</v>
      </c>
      <c r="G14" s="7">
        <v>41.212115179930542</v>
      </c>
      <c r="H14" s="7">
        <v>44.166946079623671</v>
      </c>
      <c r="I14" s="7">
        <v>49.415464014859694</v>
      </c>
      <c r="J14" s="7">
        <v>46.102234573744404</v>
      </c>
      <c r="K14" s="7">
        <v>47.992995906165824</v>
      </c>
      <c r="L14" s="7">
        <v>38.630771855410885</v>
      </c>
      <c r="M14" s="7">
        <v>43.260416684233313</v>
      </c>
      <c r="N14" s="26">
        <f t="shared" si="19"/>
        <v>-0.19507479943655992</v>
      </c>
      <c r="O14" s="26">
        <f t="shared" si="19"/>
        <v>0.11984344620786991</v>
      </c>
      <c r="P14" s="36"/>
      <c r="Q14" s="7">
        <v>11.352771351452564</v>
      </c>
      <c r="R14" s="7">
        <v>9.4865623621726911</v>
      </c>
      <c r="S14" s="7">
        <v>9.7975971937193354</v>
      </c>
      <c r="T14" s="7">
        <v>9.6420797779460141</v>
      </c>
      <c r="U14" s="7">
        <v>9.1755275306260451</v>
      </c>
      <c r="V14" s="7">
        <v>8.2424230359861088</v>
      </c>
      <c r="W14" s="7">
        <v>8.7089752833060761</v>
      </c>
      <c r="X14" s="7">
        <v>10.57518427258595</v>
      </c>
      <c r="Y14" s="7">
        <v>9.7975971937193354</v>
      </c>
      <c r="Z14" s="7">
        <v>8.7089752833060761</v>
      </c>
      <c r="AA14" s="7">
        <v>9.3310449463993681</v>
      </c>
      <c r="AB14" s="7">
        <v>10.264149441039304</v>
      </c>
      <c r="AC14" s="7">
        <v>10.264149441039304</v>
      </c>
      <c r="AD14" s="7">
        <v>11.352771351452564</v>
      </c>
      <c r="AE14" s="7">
        <v>10.264149441039304</v>
      </c>
      <c r="AF14" s="7">
        <v>10.730701688359273</v>
      </c>
      <c r="AG14" s="7">
        <v>11.352771351452564</v>
      </c>
      <c r="AH14" s="7">
        <v>11.819323598772533</v>
      </c>
      <c r="AI14" s="7">
        <v>12.364198188427505</v>
      </c>
      <c r="AJ14" s="7">
        <v>12.907927337713708</v>
      </c>
      <c r="AK14" s="7">
        <v>12.071577637412126</v>
      </c>
      <c r="AL14" s="7">
        <v>12.071760851306344</v>
      </c>
      <c r="AM14" s="7">
        <v>11.380640961935251</v>
      </c>
      <c r="AN14" s="7">
        <v>8.4540149527960615</v>
      </c>
      <c r="AO14" s="7">
        <v>12.894029843786699</v>
      </c>
      <c r="AP14" s="7">
        <v>13.373548815226391</v>
      </c>
      <c r="AQ14" s="7">
        <v>12.598586550686594</v>
      </c>
      <c r="AR14" s="7">
        <v>13.46544065155382</v>
      </c>
      <c r="AS14" s="7">
        <v>10.97686814603057</v>
      </c>
      <c r="AT14" s="7">
        <v>10.952100557894838</v>
      </c>
      <c r="AU14" s="7">
        <v>9.8182013060556663</v>
      </c>
      <c r="AV14" s="7">
        <v>10.920605572066538</v>
      </c>
      <c r="AW14" s="7">
        <v>9.375585516322559</v>
      </c>
      <c r="AX14" s="7">
        <v>8.5182456699554017</v>
      </c>
      <c r="AY14" s="492">
        <f t="shared" si="20"/>
        <v>-0.22222722253814475</v>
      </c>
      <c r="AZ14" s="492">
        <f t="shared" si="21"/>
        <v>-9.1443872478637167E-2</v>
      </c>
      <c r="BA14" s="4"/>
      <c r="BB14" s="13">
        <f t="shared" ref="BB14:BB16" si="51">D14-BC14</f>
        <v>18.195537645478769</v>
      </c>
      <c r="BC14" s="13">
        <f t="shared" ref="BC14:BC16" si="52">SUM(Q14:R14)</f>
        <v>20.839333713625255</v>
      </c>
      <c r="BD14" s="13">
        <f t="shared" ref="BD14:BD16" si="53">SUM(S14:T14)</f>
        <v>19.439676971665349</v>
      </c>
      <c r="BE14" s="13">
        <f t="shared" ref="BE14:BE16" si="54">SUM(U14:V14)</f>
        <v>17.417950566612156</v>
      </c>
      <c r="BF14" s="13">
        <f t="shared" ref="BF14:BF16" si="55">SUM(W14:X14)</f>
        <v>19.284159555892025</v>
      </c>
      <c r="BG14" s="13">
        <f t="shared" ref="BG14:BG16" si="56">SUM(Y14:Z14)</f>
        <v>18.506572477025411</v>
      </c>
      <c r="BH14" s="13">
        <f t="shared" ref="BH14:BH16" si="57">SUM(AA14:AB14)</f>
        <v>19.595194387438674</v>
      </c>
      <c r="BI14" s="13">
        <f t="shared" ref="BI14:BI16" si="58">SUM(AC14:AD14)</f>
        <v>21.616920792491868</v>
      </c>
      <c r="BJ14" s="13">
        <f t="shared" ref="BJ14:BJ16" si="59">SUM(AE14:AF14)</f>
        <v>20.994851129398576</v>
      </c>
      <c r="BK14" s="13">
        <f t="shared" ref="BK14:BK16" si="60">SUM(AG14:AH14)</f>
        <v>23.172094950225095</v>
      </c>
      <c r="BL14" s="13">
        <f t="shared" ref="BL14:BL16" si="61">SUM(AI14:AJ14)</f>
        <v>25.272125526141213</v>
      </c>
      <c r="BM14" s="13">
        <f t="shared" ref="BM14:BM16" si="62">SUM(AK14:AL14)</f>
        <v>24.14333848871847</v>
      </c>
      <c r="BN14" s="13">
        <f t="shared" ref="BN14:BN16" si="63">SUM(AM14:AN14)</f>
        <v>19.834655914731314</v>
      </c>
      <c r="BO14" s="13">
        <f t="shared" ref="BO14:BO16" si="64">SUM(AO14:AP14)</f>
        <v>26.26757865901309</v>
      </c>
      <c r="BP14" s="13">
        <f t="shared" si="48"/>
        <v>26.064027202240414</v>
      </c>
      <c r="BQ14" s="13">
        <f t="shared" ref="BQ14:BQ16" si="65">SUM(AS14:AT14)</f>
        <v>21.928968703925406</v>
      </c>
      <c r="BR14" s="13">
        <f t="shared" ref="BR14:BR16" si="66">AU14+AV14</f>
        <v>20.738806878122205</v>
      </c>
      <c r="BS14" s="13">
        <f t="shared" si="50"/>
        <v>17.893831186277961</v>
      </c>
      <c r="BT14" s="492">
        <f t="shared" si="22"/>
        <v>-0.18400945216019815</v>
      </c>
      <c r="BU14" s="492">
        <f t="shared" si="23"/>
        <v>-0.13718126161083388</v>
      </c>
      <c r="BV14" s="19"/>
      <c r="BW14" s="13">
        <f t="shared" si="24"/>
        <v>38.632638064400169</v>
      </c>
    </row>
    <row r="15" spans="1:75"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11.570556704687949</v>
      </c>
      <c r="M15" s="7">
        <v>12.298404522785278</v>
      </c>
      <c r="N15" s="26">
        <f t="shared" si="19"/>
        <v>-0.11821528507510837</v>
      </c>
      <c r="O15" s="26">
        <f t="shared" si="19"/>
        <v>6.2905168409263634E-2</v>
      </c>
      <c r="P15" s="36"/>
      <c r="Q15" s="7">
        <v>6.2206966309329115</v>
      </c>
      <c r="R15" s="7">
        <v>5.2875921362929752</v>
      </c>
      <c r="S15" s="7">
        <v>3.7324179785597473</v>
      </c>
      <c r="T15" s="7">
        <v>5.1320747205196522</v>
      </c>
      <c r="U15" s="7">
        <v>3.7324179785597473</v>
      </c>
      <c r="V15" s="7">
        <v>3.2658657312397787</v>
      </c>
      <c r="W15" s="7">
        <v>3.5769005627864243</v>
      </c>
      <c r="X15" s="7">
        <v>4.354487641653038</v>
      </c>
      <c r="Y15" s="7">
        <v>6.0651792151595894</v>
      </c>
      <c r="Z15" s="7">
        <v>5.5986269678396203</v>
      </c>
      <c r="AA15" s="7">
        <v>3.7324179785597473</v>
      </c>
      <c r="AB15" s="7">
        <v>4.6655224731996841</v>
      </c>
      <c r="AC15" s="7">
        <v>4.6655224731996841</v>
      </c>
      <c r="AD15" s="7">
        <v>4.354487641653038</v>
      </c>
      <c r="AE15" s="7">
        <v>4.0434528101063929</v>
      </c>
      <c r="AF15" s="7">
        <v>4.1989702258797159</v>
      </c>
      <c r="AG15" s="7">
        <v>3.8879353943330699</v>
      </c>
      <c r="AH15" s="7">
        <v>3.5769005627864243</v>
      </c>
      <c r="AI15" s="7">
        <v>3.7455300585689173</v>
      </c>
      <c r="AJ15" s="7">
        <v>3.7032291604167544</v>
      </c>
      <c r="AK15" s="7">
        <v>3.6192924510020261</v>
      </c>
      <c r="AL15" s="7">
        <v>3.750600565075354</v>
      </c>
      <c r="AM15" s="7">
        <v>2.1713156582156539</v>
      </c>
      <c r="AN15" s="7">
        <v>3.0140588550131984</v>
      </c>
      <c r="AO15" s="7">
        <v>3.7722044506133825</v>
      </c>
      <c r="AP15" s="7">
        <v>4.1635234618476762</v>
      </c>
      <c r="AQ15" s="7">
        <v>3.6670638082697828</v>
      </c>
      <c r="AR15" s="7">
        <v>3.0352326772837159</v>
      </c>
      <c r="AS15" s="7">
        <v>3.2406470280817574</v>
      </c>
      <c r="AT15" s="7">
        <v>3.1788043561648025</v>
      </c>
      <c r="AU15" s="7">
        <v>3.0618098196653674</v>
      </c>
      <c r="AV15" s="7">
        <v>2.8697638460833512</v>
      </c>
      <c r="AW15" s="7">
        <v>2.7871112991894855</v>
      </c>
      <c r="AX15" s="7">
        <v>2.8518717397497455</v>
      </c>
      <c r="AY15" s="492">
        <f t="shared" si="20"/>
        <v>-0.10284766842634452</v>
      </c>
      <c r="AZ15" s="492">
        <f t="shared" si="21"/>
        <v>2.3235685126422156E-2</v>
      </c>
      <c r="BA15" s="4"/>
      <c r="BB15" s="13">
        <f t="shared" si="51"/>
        <v>12.596910677639146</v>
      </c>
      <c r="BC15" s="13">
        <f t="shared" si="52"/>
        <v>11.508288767225887</v>
      </c>
      <c r="BD15" s="13">
        <f t="shared" si="53"/>
        <v>8.8644926990793991</v>
      </c>
      <c r="BE15" s="13">
        <f t="shared" si="54"/>
        <v>6.9982837097995265</v>
      </c>
      <c r="BF15" s="13">
        <f t="shared" si="55"/>
        <v>7.9313882044394628</v>
      </c>
      <c r="BG15" s="13">
        <f t="shared" si="56"/>
        <v>11.66380618299921</v>
      </c>
      <c r="BH15" s="13">
        <f t="shared" si="57"/>
        <v>8.3979404517594318</v>
      </c>
      <c r="BI15" s="13">
        <f t="shared" si="58"/>
        <v>9.0200101148527221</v>
      </c>
      <c r="BJ15" s="13">
        <f t="shared" si="59"/>
        <v>8.2424230359861088</v>
      </c>
      <c r="BK15" s="13">
        <f t="shared" si="60"/>
        <v>7.4648359571194938</v>
      </c>
      <c r="BL15" s="13">
        <f t="shared" si="61"/>
        <v>7.4487592189856713</v>
      </c>
      <c r="BM15" s="13">
        <f t="shared" si="62"/>
        <v>7.3698930160773806</v>
      </c>
      <c r="BN15" s="13">
        <f t="shared" si="63"/>
        <v>5.1853745132288527</v>
      </c>
      <c r="BO15" s="13">
        <f t="shared" si="64"/>
        <v>7.9357279124610587</v>
      </c>
      <c r="BP15" s="13">
        <f t="shared" si="48"/>
        <v>6.7022964855534983</v>
      </c>
      <c r="BQ15" s="13">
        <f t="shared" si="65"/>
        <v>6.4194513842465604</v>
      </c>
      <c r="BR15" s="13">
        <f t="shared" si="66"/>
        <v>5.9315736657487186</v>
      </c>
      <c r="BS15" s="13">
        <f t="shared" si="50"/>
        <v>5.638983038939231</v>
      </c>
      <c r="BT15" s="492">
        <f t="shared" si="22"/>
        <v>-0.12157866748903368</v>
      </c>
      <c r="BU15" s="492">
        <f t="shared" si="23"/>
        <v>-4.9327656250654495E-2</v>
      </c>
      <c r="BV15" s="19"/>
      <c r="BW15" s="13">
        <f t="shared" si="24"/>
        <v>11.570556704687949</v>
      </c>
    </row>
    <row r="16" spans="1:75"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2.1261819982582719</v>
      </c>
      <c r="M16" s="7">
        <v>2.1583996196425161</v>
      </c>
      <c r="N16" s="26">
        <f t="shared" si="19"/>
        <v>2.5380243842303196E-2</v>
      </c>
      <c r="O16" s="26">
        <f t="shared" si="19"/>
        <v>1.5152805080014931E-2</v>
      </c>
      <c r="P16" s="36"/>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0.55792205089045221</v>
      </c>
      <c r="AJ16" s="7">
        <v>0.51500497005272505</v>
      </c>
      <c r="AK16" s="7">
        <v>0.50964033494800909</v>
      </c>
      <c r="AL16" s="7">
        <v>0.56328668599516807</v>
      </c>
      <c r="AM16" s="7">
        <v>0.51256947881369863</v>
      </c>
      <c r="AN16" s="7">
        <v>0.47818374700283411</v>
      </c>
      <c r="AO16" s="7">
        <v>0.52979168953639688</v>
      </c>
      <c r="AP16" s="7">
        <v>0.53417749276116522</v>
      </c>
      <c r="AQ16" s="7">
        <v>0.5007247539882087</v>
      </c>
      <c r="AR16" s="7">
        <v>0.51298117252508812</v>
      </c>
      <c r="AS16" s="7">
        <v>0.52801765288176905</v>
      </c>
      <c r="AT16" s="7">
        <v>0.53183109559169439</v>
      </c>
      <c r="AU16" s="7">
        <v>0.5328673975986411</v>
      </c>
      <c r="AV16" s="7">
        <v>0.52585743839364951</v>
      </c>
      <c r="AW16" s="7">
        <v>0.53260691761622991</v>
      </c>
      <c r="AX16" s="7">
        <v>0.53485024464975106</v>
      </c>
      <c r="AY16" s="492">
        <f t="shared" si="20"/>
        <v>5.6768945687497574E-3</v>
      </c>
      <c r="AZ16" s="492">
        <f t="shared" si="21"/>
        <v>4.2119750219571372E-3</v>
      </c>
      <c r="BA16" s="4"/>
      <c r="BB16" s="13">
        <f t="shared" si="51"/>
        <v>0.77758707886661393</v>
      </c>
      <c r="BC16" s="13">
        <f t="shared" si="52"/>
        <v>0</v>
      </c>
      <c r="BD16" s="13">
        <f t="shared" si="53"/>
        <v>0</v>
      </c>
      <c r="BE16" s="13">
        <f t="shared" si="54"/>
        <v>0</v>
      </c>
      <c r="BF16" s="13">
        <f t="shared" si="55"/>
        <v>0</v>
      </c>
      <c r="BG16" s="13">
        <f t="shared" si="56"/>
        <v>0</v>
      </c>
      <c r="BH16" s="13">
        <f t="shared" si="57"/>
        <v>0</v>
      </c>
      <c r="BI16" s="13">
        <f t="shared" si="58"/>
        <v>0</v>
      </c>
      <c r="BJ16" s="13">
        <f t="shared" si="59"/>
        <v>0</v>
      </c>
      <c r="BK16" s="13">
        <f t="shared" si="60"/>
        <v>0</v>
      </c>
      <c r="BL16" s="13">
        <f t="shared" si="61"/>
        <v>1.0729270209431774</v>
      </c>
      <c r="BM16" s="13">
        <f t="shared" si="62"/>
        <v>1.0729270209431772</v>
      </c>
      <c r="BN16" s="13">
        <f t="shared" si="63"/>
        <v>0.9907532258165328</v>
      </c>
      <c r="BO16" s="13">
        <f t="shared" si="64"/>
        <v>1.0639691822975621</v>
      </c>
      <c r="BP16" s="13">
        <f t="shared" si="48"/>
        <v>1.0137059265132968</v>
      </c>
      <c r="BQ16" s="13">
        <f t="shared" si="65"/>
        <v>1.0598487484734633</v>
      </c>
      <c r="BR16" s="13">
        <f t="shared" si="66"/>
        <v>1.0587248359922907</v>
      </c>
      <c r="BS16" s="13">
        <f t="shared" si="50"/>
        <v>1.067457162265981</v>
      </c>
      <c r="BT16" s="492">
        <f t="shared" si="22"/>
        <v>7.1787732008707916E-3</v>
      </c>
      <c r="BU16" s="492">
        <f t="shared" si="23"/>
        <v>8.2479658328840078E-3</v>
      </c>
      <c r="BV16" s="19"/>
      <c r="BW16" s="13">
        <f t="shared" si="24"/>
        <v>2.1261819982582719</v>
      </c>
    </row>
    <row r="17" spans="1:75" x14ac:dyDescent="0.45">
      <c r="A17" s="23"/>
      <c r="B17" s="4"/>
      <c r="C17" s="9"/>
      <c r="D17" s="9"/>
      <c r="E17" s="9"/>
      <c r="F17" s="9"/>
      <c r="G17" s="9"/>
      <c r="H17" s="9"/>
      <c r="I17" s="9"/>
      <c r="J17" s="9"/>
      <c r="K17" s="9"/>
      <c r="L17" s="9"/>
      <c r="M17" s="9"/>
      <c r="N17" s="36"/>
      <c r="O17" s="235"/>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492"/>
      <c r="AZ17" s="492"/>
      <c r="BA17" s="4"/>
      <c r="BB17" s="199"/>
      <c r="BC17" s="7"/>
      <c r="BD17" s="7"/>
      <c r="BE17" s="7"/>
      <c r="BF17" s="7"/>
      <c r="BG17" s="7"/>
      <c r="BH17" s="7"/>
      <c r="BI17" s="7"/>
      <c r="BJ17" s="7"/>
      <c r="BK17" s="7"/>
      <c r="BL17" s="7"/>
      <c r="BM17" s="7"/>
      <c r="BN17" s="7"/>
      <c r="BO17" s="7"/>
      <c r="BP17" s="7"/>
      <c r="BQ17" s="7"/>
      <c r="BR17" s="7"/>
      <c r="BS17" s="7">
        <f t="shared" si="50"/>
        <v>0</v>
      </c>
      <c r="BT17" s="492" t="str">
        <f t="shared" si="22"/>
        <v>N/A</v>
      </c>
      <c r="BU17" s="492" t="str">
        <f t="shared" si="23"/>
        <v>N/A</v>
      </c>
      <c r="BV17" s="19"/>
      <c r="BW17" s="649">
        <f t="shared" si="24"/>
        <v>0</v>
      </c>
    </row>
    <row r="18" spans="1:75" x14ac:dyDescent="0.45">
      <c r="A18" s="33" t="s">
        <v>25</v>
      </c>
      <c r="B18" s="34"/>
      <c r="C18" s="560">
        <f t="shared" ref="C18:L18" si="67">C11+C13</f>
        <v>244.31786017989015</v>
      </c>
      <c r="D18" s="560">
        <f t="shared" si="67"/>
        <v>226.43335736595802</v>
      </c>
      <c r="E18" s="560">
        <f t="shared" si="67"/>
        <v>246.02855175339664</v>
      </c>
      <c r="F18" s="560">
        <f t="shared" si="67"/>
        <v>246.80613883226331</v>
      </c>
      <c r="G18" s="560">
        <f t="shared" si="67"/>
        <v>251.16062647391632</v>
      </c>
      <c r="H18" s="560">
        <f t="shared" si="67"/>
        <v>251.62717872123625</v>
      </c>
      <c r="I18" s="560">
        <f t="shared" si="67"/>
        <v>255.40026479044514</v>
      </c>
      <c r="J18" s="560">
        <f t="shared" si="67"/>
        <v>213.86112211609486</v>
      </c>
      <c r="K18" s="560">
        <f t="shared" si="67"/>
        <v>256.14408695550509</v>
      </c>
      <c r="L18" s="560">
        <f t="shared" si="67"/>
        <v>224.78793891593517</v>
      </c>
      <c r="M18" s="560">
        <f>M11+M13</f>
        <v>231.05222077119623</v>
      </c>
      <c r="N18" s="540">
        <f t="shared" si="19"/>
        <v>-0.12241605266889022</v>
      </c>
      <c r="O18" s="540">
        <f t="shared" si="19"/>
        <v>2.7867517650062901E-2</v>
      </c>
      <c r="P18" s="36"/>
      <c r="Q18" s="34">
        <f t="shared" ref="Q18:AX18" si="68">Q11+Q13</f>
        <v>60.49627473582256</v>
      </c>
      <c r="R18" s="34">
        <f t="shared" si="68"/>
        <v>57.541443836129432</v>
      </c>
      <c r="S18" s="34">
        <f t="shared" si="68"/>
        <v>57.696961251902749</v>
      </c>
      <c r="T18" s="34">
        <f t="shared" si="68"/>
        <v>62.673518556649071</v>
      </c>
      <c r="U18" s="34">
        <f t="shared" si="68"/>
        <v>65.161797209022254</v>
      </c>
      <c r="V18" s="34">
        <f t="shared" si="68"/>
        <v>60.340757320049249</v>
      </c>
      <c r="W18" s="34">
        <f t="shared" si="68"/>
        <v>56.608339341489497</v>
      </c>
      <c r="X18" s="34">
        <f t="shared" si="68"/>
        <v>68.116628108715389</v>
      </c>
      <c r="Y18" s="34">
        <f t="shared" si="68"/>
        <v>62.984553388195721</v>
      </c>
      <c r="Z18" s="34">
        <f t="shared" si="68"/>
        <v>58.474548330769366</v>
      </c>
      <c r="AA18" s="34">
        <f t="shared" si="68"/>
        <v>55.519717431076231</v>
      </c>
      <c r="AB18" s="34">
        <f t="shared" si="68"/>
        <v>65.628349456342221</v>
      </c>
      <c r="AC18" s="34">
        <f t="shared" si="68"/>
        <v>63.295588219742378</v>
      </c>
      <c r="AD18" s="34">
        <f t="shared" si="68"/>
        <v>65.783866872115539</v>
      </c>
      <c r="AE18" s="34">
        <f t="shared" si="68"/>
        <v>54.586612936436303</v>
      </c>
      <c r="AF18" s="34">
        <f t="shared" si="68"/>
        <v>66.561453950982155</v>
      </c>
      <c r="AG18" s="34">
        <f t="shared" si="68"/>
        <v>66.405936535208824</v>
      </c>
      <c r="AH18" s="34">
        <f t="shared" si="68"/>
        <v>63.451105635515695</v>
      </c>
      <c r="AI18" s="34">
        <f t="shared" si="68"/>
        <v>57.941703065692167</v>
      </c>
      <c r="AJ18" s="34">
        <f t="shared" si="68"/>
        <v>67.941577906793668</v>
      </c>
      <c r="AK18" s="34">
        <f t="shared" si="68"/>
        <v>62.744611172368153</v>
      </c>
      <c r="AL18" s="34">
        <f t="shared" si="68"/>
        <v>66.772372645591176</v>
      </c>
      <c r="AM18" s="34">
        <f t="shared" si="68"/>
        <v>54.560624116264137</v>
      </c>
      <c r="AN18" s="34">
        <f t="shared" si="68"/>
        <v>42.026750357295157</v>
      </c>
      <c r="AO18" s="34">
        <f t="shared" si="68"/>
        <v>60.251324919803565</v>
      </c>
      <c r="AP18" s="34">
        <f t="shared" si="68"/>
        <v>57.022422722731974</v>
      </c>
      <c r="AQ18" s="34">
        <f t="shared" si="68"/>
        <v>61.412670686198332</v>
      </c>
      <c r="AR18" s="34">
        <f t="shared" si="68"/>
        <v>66.27590688779631</v>
      </c>
      <c r="AS18" s="34">
        <f t="shared" si="68"/>
        <v>62.288220040788474</v>
      </c>
      <c r="AT18" s="34">
        <f t="shared" si="68"/>
        <v>66.167289340721965</v>
      </c>
      <c r="AU18" s="34">
        <f t="shared" si="68"/>
        <v>53.772518629775313</v>
      </c>
      <c r="AV18" s="34">
        <f t="shared" si="68"/>
        <v>61.83902227272845</v>
      </c>
      <c r="AW18" s="34">
        <f t="shared" si="68"/>
        <v>55.10092504875081</v>
      </c>
      <c r="AX18" s="34">
        <f t="shared" si="68"/>
        <v>54.077339173669849</v>
      </c>
      <c r="AY18" s="561">
        <f t="shared" si="20"/>
        <v>-0.18271793037789574</v>
      </c>
      <c r="AZ18" s="561">
        <f t="shared" si="21"/>
        <v>-1.8576564262312134E-2</v>
      </c>
      <c r="BA18" s="4"/>
      <c r="BB18" s="34">
        <f t="shared" ref="BB18:BH18" si="69">BB11+BB13</f>
        <v>108.39563879400602</v>
      </c>
      <c r="BC18" s="34">
        <f t="shared" si="69"/>
        <v>118.037718571952</v>
      </c>
      <c r="BD18" s="34">
        <f t="shared" si="69"/>
        <v>120.37047980855183</v>
      </c>
      <c r="BE18" s="34">
        <f t="shared" si="69"/>
        <v>125.50255452907149</v>
      </c>
      <c r="BF18" s="34">
        <f t="shared" si="69"/>
        <v>124.72496745020489</v>
      </c>
      <c r="BG18" s="34">
        <f t="shared" si="69"/>
        <v>121.45910171896509</v>
      </c>
      <c r="BH18" s="34">
        <f t="shared" si="69"/>
        <v>121.14806688741847</v>
      </c>
      <c r="BI18" s="34">
        <f>SUM(AC18:AD18)</f>
        <v>129.07945509185791</v>
      </c>
      <c r="BJ18" s="34">
        <f>SUM(AE18:AF18)</f>
        <v>121.14806688741845</v>
      </c>
      <c r="BK18" s="34">
        <f>SUM(AG18:AH18)</f>
        <v>129.85704217072453</v>
      </c>
      <c r="BL18" s="34">
        <f>SUM(AI18:AJ18)</f>
        <v>125.88328097248584</v>
      </c>
      <c r="BM18" s="34">
        <f>SUM(AK18:AL18)</f>
        <v>129.51698381795933</v>
      </c>
      <c r="BN18" s="34">
        <f>SUM(AM18:AN18)</f>
        <v>96.587374473559294</v>
      </c>
      <c r="BO18" s="34">
        <f>SUM(AO18:AP18)</f>
        <v>117.27374764253554</v>
      </c>
      <c r="BP18" s="34">
        <f>SUM(AQ18:AR18)</f>
        <v>127.68857757399465</v>
      </c>
      <c r="BQ18" s="34">
        <f t="shared" si="49"/>
        <v>128.45550938151044</v>
      </c>
      <c r="BR18" s="34">
        <f>AU18+AV18</f>
        <v>115.61154090250376</v>
      </c>
      <c r="BS18" s="34">
        <f t="shared" si="50"/>
        <v>109.17826422242067</v>
      </c>
      <c r="BT18" s="561">
        <f t="shared" si="22"/>
        <v>-0.15006943066830025</v>
      </c>
      <c r="BU18" s="561">
        <f t="shared" si="23"/>
        <v>-5.5645626983800267E-2</v>
      </c>
      <c r="BV18" s="643"/>
      <c r="BW18" s="645">
        <f t="shared" si="24"/>
        <v>224.78980512492441</v>
      </c>
    </row>
    <row r="19" spans="1:75" x14ac:dyDescent="0.45">
      <c r="A19" s="3"/>
      <c r="B19" s="4"/>
      <c r="C19" s="9"/>
      <c r="D19" s="9"/>
      <c r="E19" s="9"/>
      <c r="F19" s="9"/>
      <c r="G19" s="9"/>
      <c r="H19" s="9"/>
      <c r="I19" s="9"/>
      <c r="J19" s="9"/>
      <c r="K19" s="9"/>
      <c r="L19" s="9"/>
      <c r="M19" s="9"/>
      <c r="N19" s="9"/>
      <c r="O19" s="492"/>
      <c r="P19" s="36"/>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92"/>
      <c r="AZ19" s="492"/>
      <c r="BA19" s="4"/>
      <c r="BB19" s="542"/>
      <c r="BC19" s="13"/>
      <c r="BD19" s="13"/>
      <c r="BE19" s="13"/>
      <c r="BF19" s="13"/>
      <c r="BG19" s="13"/>
      <c r="BH19" s="13"/>
      <c r="BI19" s="13"/>
      <c r="BJ19" s="13"/>
      <c r="BK19" s="13"/>
      <c r="BL19" s="13"/>
      <c r="BM19" s="13"/>
      <c r="BN19" s="13"/>
      <c r="BO19" s="13"/>
      <c r="BP19" s="13"/>
      <c r="BQ19" s="13"/>
      <c r="BR19" s="13"/>
      <c r="BS19" s="13"/>
      <c r="BT19" s="492"/>
      <c r="BU19" s="492"/>
      <c r="BV19" s="19"/>
      <c r="BW19" s="13"/>
    </row>
    <row r="20" spans="1:75" x14ac:dyDescent="0.45">
      <c r="A20" s="110" t="s">
        <v>32</v>
      </c>
      <c r="B20" s="5"/>
      <c r="C20" s="10"/>
      <c r="D20" s="10"/>
      <c r="E20" s="10"/>
      <c r="F20" s="10"/>
      <c r="G20" s="10"/>
      <c r="H20" s="10"/>
      <c r="I20" s="10"/>
      <c r="J20" s="10"/>
      <c r="K20" s="10"/>
      <c r="L20" s="10"/>
      <c r="M20" s="10"/>
      <c r="N20" s="642"/>
      <c r="O20" s="155"/>
      <c r="P20" s="36"/>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492"/>
      <c r="AZ20" s="492"/>
      <c r="BA20" s="4"/>
      <c r="BB20" s="199"/>
      <c r="BC20" s="7"/>
      <c r="BD20" s="7"/>
      <c r="BE20" s="7"/>
      <c r="BF20" s="7"/>
      <c r="BG20" s="7"/>
      <c r="BH20" s="7"/>
      <c r="BI20" s="7"/>
      <c r="BJ20" s="7"/>
      <c r="BK20" s="7"/>
      <c r="BL20" s="7"/>
      <c r="BM20" s="7"/>
      <c r="BN20" s="7"/>
      <c r="BO20" s="7"/>
      <c r="BP20" s="7"/>
      <c r="BQ20" s="7"/>
      <c r="BR20" s="7"/>
      <c r="BS20" s="7"/>
      <c r="BT20" s="492"/>
      <c r="BU20" s="492"/>
      <c r="BV20" s="19"/>
      <c r="BW20" s="13"/>
    </row>
    <row r="21" spans="1:75" x14ac:dyDescent="0.45">
      <c r="A21" s="23" t="s">
        <v>27</v>
      </c>
      <c r="B21" s="9"/>
      <c r="C21" s="554">
        <f t="shared" ref="C21:M21" si="70">SUM(C22:C23)</f>
        <v>97.353902274100065</v>
      </c>
      <c r="D21" s="554">
        <f t="shared" si="70"/>
        <v>100.9308028368865</v>
      </c>
      <c r="E21" s="554">
        <f t="shared" si="70"/>
        <v>100.9308028368865</v>
      </c>
      <c r="F21" s="554">
        <f t="shared" si="70"/>
        <v>104.50770339967292</v>
      </c>
      <c r="G21" s="554">
        <f t="shared" si="70"/>
        <v>102.64149441039305</v>
      </c>
      <c r="H21" s="554">
        <f t="shared" si="70"/>
        <v>96.420797779460131</v>
      </c>
      <c r="I21" s="554">
        <f t="shared" si="70"/>
        <v>89.256016754338248</v>
      </c>
      <c r="J21" s="554">
        <f t="shared" si="70"/>
        <v>74.735393661572857</v>
      </c>
      <c r="K21" s="554">
        <f t="shared" si="70"/>
        <v>82.322762891494406</v>
      </c>
      <c r="L21" s="554">
        <f t="shared" si="70"/>
        <v>91.985359092220492</v>
      </c>
      <c r="M21" s="554">
        <f t="shared" si="70"/>
        <v>100.94753453749458</v>
      </c>
      <c r="N21" s="492">
        <f t="shared" si="19"/>
        <v>0.11737453726452163</v>
      </c>
      <c r="O21" s="492">
        <f t="shared" si="19"/>
        <v>9.7430455604233801E-2</v>
      </c>
      <c r="P21" s="36"/>
      <c r="Q21" s="555">
        <f t="shared" ref="Q21:AX21" si="71">SUM(Q22:Q23)</f>
        <v>23.794164613318387</v>
      </c>
      <c r="R21" s="555">
        <f t="shared" si="71"/>
        <v>25.349338771051613</v>
      </c>
      <c r="S21" s="555">
        <f t="shared" si="71"/>
        <v>25.971408434144905</v>
      </c>
      <c r="T21" s="555">
        <f t="shared" si="71"/>
        <v>25.660373602598263</v>
      </c>
      <c r="U21" s="555">
        <f t="shared" si="71"/>
        <v>24.105199444865033</v>
      </c>
      <c r="V21" s="555">
        <f t="shared" si="71"/>
        <v>25.349338771051617</v>
      </c>
      <c r="W21" s="555">
        <f t="shared" si="71"/>
        <v>26.904512928784843</v>
      </c>
      <c r="X21" s="555">
        <f t="shared" si="71"/>
        <v>26.904512928784843</v>
      </c>
      <c r="Y21" s="555">
        <f t="shared" si="71"/>
        <v>24.571751692185003</v>
      </c>
      <c r="Z21" s="555">
        <f t="shared" si="71"/>
        <v>26.12692584991823</v>
      </c>
      <c r="AA21" s="555">
        <f t="shared" si="71"/>
        <v>26.437960681464876</v>
      </c>
      <c r="AB21" s="555">
        <f t="shared" si="71"/>
        <v>25.815891018371584</v>
      </c>
      <c r="AC21" s="555">
        <f t="shared" si="71"/>
        <v>24.260716860638357</v>
      </c>
      <c r="AD21" s="555">
        <f t="shared" si="71"/>
        <v>26.12692584991823</v>
      </c>
      <c r="AE21" s="555">
        <f t="shared" si="71"/>
        <v>24.727269107958325</v>
      </c>
      <c r="AF21" s="555">
        <f t="shared" si="71"/>
        <v>25.193821355278295</v>
      </c>
      <c r="AG21" s="555">
        <f t="shared" si="71"/>
        <v>22.550025287131806</v>
      </c>
      <c r="AH21" s="555">
        <f t="shared" si="71"/>
        <v>24.105199444865036</v>
      </c>
      <c r="AI21" s="555">
        <f t="shared" si="71"/>
        <v>23.666503416591354</v>
      </c>
      <c r="AJ21" s="555">
        <f t="shared" si="71"/>
        <v>23.195303382476844</v>
      </c>
      <c r="AK21" s="555">
        <f t="shared" si="71"/>
        <v>20.989714043219571</v>
      </c>
      <c r="AL21" s="555">
        <f t="shared" si="71"/>
        <v>21.380553854650952</v>
      </c>
      <c r="AM21" s="555">
        <f t="shared" si="71"/>
        <v>20.031094814970739</v>
      </c>
      <c r="AN21" s="555">
        <f t="shared" si="71"/>
        <v>12.082025062620104</v>
      </c>
      <c r="AO21" s="555">
        <f t="shared" si="71"/>
        <v>20.133938732927646</v>
      </c>
      <c r="AP21" s="555">
        <f t="shared" si="71"/>
        <v>22.488335051054371</v>
      </c>
      <c r="AQ21" s="555">
        <f t="shared" si="71"/>
        <v>22.524687631993402</v>
      </c>
      <c r="AR21" s="555">
        <f t="shared" si="71"/>
        <v>20.548787594094204</v>
      </c>
      <c r="AS21" s="555">
        <f t="shared" si="71"/>
        <v>18.066150176919628</v>
      </c>
      <c r="AT21" s="555">
        <f t="shared" si="71"/>
        <v>21.183137488487155</v>
      </c>
      <c r="AU21" s="555">
        <f t="shared" si="71"/>
        <v>23.315652691443521</v>
      </c>
      <c r="AV21" s="555">
        <f t="shared" si="71"/>
        <v>22.31634326703719</v>
      </c>
      <c r="AW21" s="555">
        <f t="shared" si="71"/>
        <v>22.610080502596986</v>
      </c>
      <c r="AX21" s="555">
        <f t="shared" si="71"/>
        <v>23.743282631142783</v>
      </c>
      <c r="AY21" s="492">
        <f t="shared" si="20"/>
        <v>0.12085769372204869</v>
      </c>
      <c r="AZ21" s="492">
        <f t="shared" si="21"/>
        <v>5.0119331880115858E-2</v>
      </c>
      <c r="BA21" s="4"/>
      <c r="BB21" s="9">
        <f t="shared" ref="BB21:BC21" si="72">SUM(BB22:BB23)</f>
        <v>51.7872994525165</v>
      </c>
      <c r="BC21" s="9">
        <f t="shared" si="72"/>
        <v>49.14350338437</v>
      </c>
      <c r="BD21" s="9">
        <f>SUM(S21:T21)</f>
        <v>51.631782036743168</v>
      </c>
      <c r="BE21" s="9">
        <f>SUM(U21:V21)</f>
        <v>49.454538215916649</v>
      </c>
      <c r="BF21" s="9">
        <f>SUM(W21:X21)</f>
        <v>53.809025857569686</v>
      </c>
      <c r="BG21" s="9">
        <f>SUM(Y21:Z21)</f>
        <v>50.698677542103233</v>
      </c>
      <c r="BH21" s="9">
        <f>SUM(AA21:AB21)</f>
        <v>52.25385169983646</v>
      </c>
      <c r="BI21" s="9">
        <f>SUM(AC21:AD21)</f>
        <v>50.387642710556591</v>
      </c>
      <c r="BJ21" s="9">
        <f>SUM(AE21:AF21)</f>
        <v>49.921090463236624</v>
      </c>
      <c r="BK21" s="9">
        <f>SUM(AG21:AH21)</f>
        <v>46.655224731996839</v>
      </c>
      <c r="BL21" s="9">
        <f>SUM(AI21:AJ21)</f>
        <v>46.861806799068198</v>
      </c>
      <c r="BM21" s="9">
        <f>SUM(AK21:AL21)</f>
        <v>42.370267897870519</v>
      </c>
      <c r="BN21" s="9">
        <f>SUM(AM21:AN21)</f>
        <v>32.113119877590847</v>
      </c>
      <c r="BO21" s="9">
        <f>SUM(AO21:AP21)</f>
        <v>42.622273783982017</v>
      </c>
      <c r="BP21" s="9">
        <f>SUM(AQ21:AR21)</f>
        <v>43.073475226087609</v>
      </c>
      <c r="BQ21" s="9">
        <f t="shared" si="49"/>
        <v>39.249287665406783</v>
      </c>
      <c r="BR21" s="9">
        <f>AU21+AV21</f>
        <v>45.631995958480715</v>
      </c>
      <c r="BS21" s="9">
        <f t="shared" ref="BS21:BS23" si="73">SUM(AW21:AX21)</f>
        <v>46.353363133739769</v>
      </c>
      <c r="BT21" s="492">
        <f t="shared" si="22"/>
        <v>0.1809988382182619</v>
      </c>
      <c r="BU21" s="492">
        <f t="shared" si="23"/>
        <v>1.5808363410520165E-2</v>
      </c>
      <c r="BV21" s="19"/>
      <c r="BW21" s="36">
        <f t="shared" si="24"/>
        <v>91.985359092220477</v>
      </c>
    </row>
    <row r="22" spans="1:75" x14ac:dyDescent="0.45">
      <c r="A22" s="10"/>
      <c r="B22" s="10" t="s">
        <v>4</v>
      </c>
      <c r="C22" s="7">
        <v>92.999414632447028</v>
      </c>
      <c r="D22" s="7">
        <v>96.265280363686813</v>
      </c>
      <c r="E22" s="7">
        <v>96.576315195233462</v>
      </c>
      <c r="F22" s="7">
        <v>100.3087331737932</v>
      </c>
      <c r="G22" s="7">
        <v>98.287006768740014</v>
      </c>
      <c r="H22" s="7">
        <v>91.910792722033776</v>
      </c>
      <c r="I22" s="7">
        <v>89.256016754338248</v>
      </c>
      <c r="J22" s="7">
        <v>74.735393661572857</v>
      </c>
      <c r="K22" s="7">
        <v>82.322762891494406</v>
      </c>
      <c r="L22" s="7">
        <v>91.985359092220492</v>
      </c>
      <c r="M22" s="7">
        <v>100.94753453749458</v>
      </c>
      <c r="N22" s="26">
        <f t="shared" si="19"/>
        <v>0.11737453726452163</v>
      </c>
      <c r="O22" s="26">
        <f t="shared" si="19"/>
        <v>9.7430455604233801E-2</v>
      </c>
      <c r="P22" s="36"/>
      <c r="Q22" s="13">
        <v>22.705542702905127</v>
      </c>
      <c r="R22" s="13">
        <v>24.105199444865033</v>
      </c>
      <c r="S22" s="13">
        <v>24.882786523731646</v>
      </c>
      <c r="T22" s="13">
        <v>24.571751692185003</v>
      </c>
      <c r="U22" s="13">
        <v>23.016577534451773</v>
      </c>
      <c r="V22" s="13">
        <v>24.260716860638357</v>
      </c>
      <c r="W22" s="13">
        <v>25.815891018371584</v>
      </c>
      <c r="X22" s="13">
        <v>25.815891018371584</v>
      </c>
      <c r="Y22" s="13">
        <v>23.638647197545065</v>
      </c>
      <c r="Z22" s="13">
        <v>25.038303939504971</v>
      </c>
      <c r="AA22" s="13">
        <v>25.349338771051617</v>
      </c>
      <c r="AB22" s="13">
        <v>24.727269107958325</v>
      </c>
      <c r="AC22" s="13">
        <v>23.172094950225098</v>
      </c>
      <c r="AD22" s="13">
        <v>25.038303939504971</v>
      </c>
      <c r="AE22" s="13">
        <v>23.638647197545065</v>
      </c>
      <c r="AF22" s="13">
        <v>23.949682029091711</v>
      </c>
      <c r="AG22" s="13">
        <v>21.461403376718547</v>
      </c>
      <c r="AH22" s="13">
        <v>22.861060118678452</v>
      </c>
      <c r="AI22" s="13">
        <v>23.666503416591354</v>
      </c>
      <c r="AJ22" s="13">
        <v>23.195303382476844</v>
      </c>
      <c r="AK22" s="13">
        <v>20.989714043219571</v>
      </c>
      <c r="AL22" s="13">
        <v>21.380553854650952</v>
      </c>
      <c r="AM22" s="13">
        <v>20.031094814970739</v>
      </c>
      <c r="AN22" s="13">
        <v>12.082025062620104</v>
      </c>
      <c r="AO22" s="13">
        <v>20.133938732927646</v>
      </c>
      <c r="AP22" s="13">
        <v>22.488335051054371</v>
      </c>
      <c r="AQ22" s="13">
        <v>22.524687631993402</v>
      </c>
      <c r="AR22" s="13">
        <v>20.548787594094204</v>
      </c>
      <c r="AS22" s="13">
        <v>18.066150176919628</v>
      </c>
      <c r="AT22" s="13">
        <v>21.183137488487155</v>
      </c>
      <c r="AU22" s="13">
        <v>23.315652691443521</v>
      </c>
      <c r="AV22" s="13">
        <v>22.31634326703719</v>
      </c>
      <c r="AW22" s="13">
        <v>22.610080502596986</v>
      </c>
      <c r="AX22" s="13">
        <v>23.743282631142783</v>
      </c>
      <c r="AY22" s="492">
        <f t="shared" si="20"/>
        <v>0.12085769372204869</v>
      </c>
      <c r="AZ22" s="492">
        <f t="shared" si="21"/>
        <v>5.0119331880115858E-2</v>
      </c>
      <c r="BA22" s="4"/>
      <c r="BB22" s="13">
        <f>D22-BC22</f>
        <v>49.454538215916656</v>
      </c>
      <c r="BC22" s="13">
        <f>SUM(Q22:R22)</f>
        <v>46.810742147770156</v>
      </c>
      <c r="BD22" s="13">
        <f>SUM(S22:T22)</f>
        <v>49.454538215916649</v>
      </c>
      <c r="BE22" s="13">
        <f>SUM(U22:V22)</f>
        <v>47.277294395090131</v>
      </c>
      <c r="BF22" s="13">
        <f>SUM(W22:X22)</f>
        <v>51.631782036743168</v>
      </c>
      <c r="BG22" s="13">
        <f>SUM(Y22:Z22)</f>
        <v>48.67695113705004</v>
      </c>
      <c r="BH22" s="13">
        <f>SUM(AA22:AB22)</f>
        <v>50.076607879009941</v>
      </c>
      <c r="BI22" s="13">
        <f>SUM(AC22:AD22)</f>
        <v>48.210398889730072</v>
      </c>
      <c r="BJ22" s="13">
        <f>SUM(AE22:AF22)</f>
        <v>47.588329226636773</v>
      </c>
      <c r="BK22" s="13">
        <f>SUM(AG22:AH22)</f>
        <v>44.322463495397002</v>
      </c>
      <c r="BL22" s="13">
        <f>SUM(AI22:AJ22)</f>
        <v>46.861806799068198</v>
      </c>
      <c r="BM22" s="13">
        <f>SUM(AK22:AL22)</f>
        <v>42.370267897870519</v>
      </c>
      <c r="BN22" s="13">
        <f>SUM(AM22:AN22)</f>
        <v>32.113119877590847</v>
      </c>
      <c r="BO22" s="13">
        <f>SUM(AO22:AP22)</f>
        <v>42.622273783982017</v>
      </c>
      <c r="BP22" s="13">
        <f>SUM(AQ22:AR22)</f>
        <v>43.073475226087609</v>
      </c>
      <c r="BQ22" s="13">
        <f t="shared" si="49"/>
        <v>39.249287665406783</v>
      </c>
      <c r="BR22" s="7">
        <f>AU22+AV22</f>
        <v>45.631995958480715</v>
      </c>
      <c r="BS22" s="7">
        <f t="shared" si="73"/>
        <v>46.353363133739769</v>
      </c>
      <c r="BT22" s="492">
        <f t="shared" si="22"/>
        <v>0.1809988382182619</v>
      </c>
      <c r="BU22" s="492">
        <f t="shared" si="23"/>
        <v>1.5808363410520165E-2</v>
      </c>
      <c r="BV22" s="19"/>
      <c r="BW22" s="13">
        <f t="shared" si="24"/>
        <v>91.985359092220477</v>
      </c>
    </row>
    <row r="23" spans="1:75" x14ac:dyDescent="0.45">
      <c r="A23" s="29"/>
      <c r="B23" s="29" t="s">
        <v>9</v>
      </c>
      <c r="C23" s="610">
        <v>4.354487641653038</v>
      </c>
      <c r="D23" s="610">
        <v>4.6655224731996841</v>
      </c>
      <c r="E23" s="610">
        <v>4.354487641653038</v>
      </c>
      <c r="F23" s="610">
        <v>4.1989702258797159</v>
      </c>
      <c r="G23" s="610">
        <v>4.354487641653038</v>
      </c>
      <c r="H23" s="610">
        <v>4.510005057426361</v>
      </c>
      <c r="I23" s="543" t="s">
        <v>101</v>
      </c>
      <c r="J23" s="489" t="s">
        <v>101</v>
      </c>
      <c r="K23" s="489" t="s">
        <v>101</v>
      </c>
      <c r="L23" s="489" t="s">
        <v>101</v>
      </c>
      <c r="M23" s="489" t="s">
        <v>101</v>
      </c>
      <c r="N23" s="489" t="str">
        <f t="shared" si="19"/>
        <v>N/A</v>
      </c>
      <c r="O23" s="489" t="str">
        <f t="shared" si="19"/>
        <v>N/A</v>
      </c>
      <c r="P23" s="36"/>
      <c r="Q23" s="29">
        <v>1.0886219104132595</v>
      </c>
      <c r="R23" s="29">
        <v>1.2441393261865823</v>
      </c>
      <c r="S23" s="29">
        <v>1.0886219104132595</v>
      </c>
      <c r="T23" s="29">
        <v>1.0886219104132595</v>
      </c>
      <c r="U23" s="29">
        <v>1.0886219104132595</v>
      </c>
      <c r="V23" s="29">
        <v>1.0886219104132595</v>
      </c>
      <c r="W23" s="29">
        <v>1.0886219104132595</v>
      </c>
      <c r="X23" s="29">
        <v>1.0886219104132595</v>
      </c>
      <c r="Y23" s="29">
        <v>0.93310449463993683</v>
      </c>
      <c r="Z23" s="29">
        <v>1.0886219104132595</v>
      </c>
      <c r="AA23" s="29">
        <v>1.0886219104132595</v>
      </c>
      <c r="AB23" s="29">
        <v>1.0886219104132595</v>
      </c>
      <c r="AC23" s="29">
        <v>1.0886219104132595</v>
      </c>
      <c r="AD23" s="29">
        <v>1.0886219104132595</v>
      </c>
      <c r="AE23" s="29">
        <v>1.0886219104132595</v>
      </c>
      <c r="AF23" s="29">
        <v>1.2441393261865823</v>
      </c>
      <c r="AG23" s="29">
        <v>1.0886219104132595</v>
      </c>
      <c r="AH23" s="29">
        <v>1.2441393261865823</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489" t="s">
        <v>101</v>
      </c>
      <c r="AY23" s="612" t="str">
        <f t="shared" si="20"/>
        <v>N/A</v>
      </c>
      <c r="AZ23" s="612" t="str">
        <f t="shared" si="21"/>
        <v>N/A</v>
      </c>
      <c r="BA23" s="4"/>
      <c r="BB23" s="29">
        <f>D23-BC23</f>
        <v>2.3327612365998425</v>
      </c>
      <c r="BC23" s="29">
        <f>SUM(Q23:R23)</f>
        <v>2.3327612365998416</v>
      </c>
      <c r="BD23" s="29">
        <f>SUM(S23:T23)</f>
        <v>2.177243820826519</v>
      </c>
      <c r="BE23" s="29">
        <f>SUM(U23:V23)</f>
        <v>2.177243820826519</v>
      </c>
      <c r="BF23" s="29">
        <f>SUM(W23:X23)</f>
        <v>2.177243820826519</v>
      </c>
      <c r="BG23" s="29">
        <f>SUM(Y23:Z23)</f>
        <v>2.0217264050531965</v>
      </c>
      <c r="BH23" s="29">
        <f>SUM(AA23:AB23)</f>
        <v>2.177243820826519</v>
      </c>
      <c r="BI23" s="29">
        <f>SUM(AC23:AD23)</f>
        <v>2.177243820826519</v>
      </c>
      <c r="BJ23" s="29">
        <f>SUM(AE23:AF23)</f>
        <v>2.3327612365998416</v>
      </c>
      <c r="BK23" s="29">
        <f>SUM(AG23:AH23)</f>
        <v>2.3327612365998416</v>
      </c>
      <c r="BL23" s="489" t="s">
        <v>101</v>
      </c>
      <c r="BM23" s="489" t="s">
        <v>101</v>
      </c>
      <c r="BN23" s="489" t="s">
        <v>101</v>
      </c>
      <c r="BO23" s="489" t="s">
        <v>101</v>
      </c>
      <c r="BP23" s="489" t="s">
        <v>101</v>
      </c>
      <c r="BQ23" s="489" t="s">
        <v>101</v>
      </c>
      <c r="BR23" s="489" t="s">
        <v>101</v>
      </c>
      <c r="BS23" s="489">
        <f t="shared" si="73"/>
        <v>0</v>
      </c>
      <c r="BT23" s="680" t="str">
        <f t="shared" si="22"/>
        <v>N/A</v>
      </c>
      <c r="BU23" s="680" t="str">
        <f t="shared" si="23"/>
        <v>N/A</v>
      </c>
      <c r="BV23" s="19"/>
      <c r="BW23" s="489">
        <f t="shared" si="24"/>
        <v>0</v>
      </c>
    </row>
    <row r="24" spans="1:75" x14ac:dyDescent="0.45">
      <c r="A24" s="37"/>
      <c r="B24" s="37"/>
      <c r="C24" s="37"/>
      <c r="D24" s="37"/>
      <c r="E24" s="37"/>
      <c r="F24" s="37"/>
      <c r="G24" s="37"/>
      <c r="H24" s="37"/>
      <c r="I24" s="37"/>
      <c r="J24" s="37"/>
      <c r="K24" s="37"/>
      <c r="L24" s="37"/>
      <c r="M24" s="37"/>
      <c r="N24" s="37"/>
      <c r="O24" s="539"/>
      <c r="P24" s="36"/>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492"/>
      <c r="AZ24" s="492"/>
      <c r="BA24" s="4"/>
      <c r="BB24" s="37"/>
      <c r="BC24" s="37"/>
      <c r="BD24" s="37"/>
      <c r="BE24" s="37"/>
      <c r="BF24" s="37"/>
      <c r="BG24" s="37"/>
      <c r="BH24" s="37"/>
      <c r="BI24" s="37"/>
      <c r="BJ24" s="37"/>
      <c r="BK24" s="37"/>
      <c r="BL24" s="37"/>
      <c r="BM24" s="37"/>
      <c r="BN24" s="37"/>
      <c r="BO24" s="37"/>
      <c r="BP24" s="37"/>
      <c r="BQ24" s="37"/>
      <c r="BR24" s="37"/>
      <c r="BS24" s="37"/>
      <c r="BT24" s="492"/>
      <c r="BU24" s="492"/>
      <c r="BV24" s="19"/>
      <c r="BW24" s="37"/>
    </row>
    <row r="25" spans="1:75" x14ac:dyDescent="0.45">
      <c r="A25" s="38" t="s">
        <v>5</v>
      </c>
      <c r="B25" s="28"/>
      <c r="C25" s="28">
        <v>91.599757890487126</v>
      </c>
      <c r="D25" s="28">
        <v>93.310449463993677</v>
      </c>
      <c r="E25" s="28">
        <v>88.333892159247341</v>
      </c>
      <c r="F25" s="28">
        <v>77.914225302434716</v>
      </c>
      <c r="G25" s="28">
        <v>76.514568560474814</v>
      </c>
      <c r="H25" s="28">
        <v>69.82731968222194</v>
      </c>
      <c r="I25" s="28">
        <v>65.489557946494045</v>
      </c>
      <c r="J25" s="28">
        <v>56.930151271227359</v>
      </c>
      <c r="K25" s="28">
        <v>60.729580351293841</v>
      </c>
      <c r="L25" s="28">
        <v>58.899802191789014</v>
      </c>
      <c r="M25" s="28">
        <v>60.219162273881572</v>
      </c>
      <c r="N25" s="545">
        <f t="shared" si="19"/>
        <v>-3.0129932545562954E-2</v>
      </c>
      <c r="O25" s="545">
        <f t="shared" si="19"/>
        <v>2.2400076621589715E-2</v>
      </c>
      <c r="P25" s="36"/>
      <c r="Q25" s="28">
        <v>23.016577534451773</v>
      </c>
      <c r="R25" s="28">
        <v>21.616920792491868</v>
      </c>
      <c r="S25" s="28">
        <v>22.394507871358481</v>
      </c>
      <c r="T25" s="28">
        <v>20.528298882078609</v>
      </c>
      <c r="U25" s="28">
        <v>24.416234276411679</v>
      </c>
      <c r="V25" s="28">
        <v>20.994851129398576</v>
      </c>
      <c r="W25" s="28">
        <v>18.040020229705444</v>
      </c>
      <c r="X25" s="28">
        <v>18.662089892798736</v>
      </c>
      <c r="Y25" s="28">
        <v>19.595194387438671</v>
      </c>
      <c r="Z25" s="28">
        <v>21.772438208265193</v>
      </c>
      <c r="AA25" s="28">
        <v>18.973124724345382</v>
      </c>
      <c r="AB25" s="28">
        <v>18.35105506125209</v>
      </c>
      <c r="AC25" s="28">
        <v>18.040020229705444</v>
      </c>
      <c r="AD25" s="28">
        <v>21.150368545171901</v>
      </c>
      <c r="AE25" s="28">
        <v>18.040020229705444</v>
      </c>
      <c r="AF25" s="28">
        <v>17.728985398158798</v>
      </c>
      <c r="AG25" s="28">
        <v>17.106915735065506</v>
      </c>
      <c r="AH25" s="28">
        <v>17.417950566612152</v>
      </c>
      <c r="AI25" s="28">
        <v>16.833555083088072</v>
      </c>
      <c r="AJ25" s="28">
        <v>16.669414865983736</v>
      </c>
      <c r="AK25" s="28">
        <v>16.483296528218641</v>
      </c>
      <c r="AL25" s="28">
        <v>15.503291469203583</v>
      </c>
      <c r="AM25" s="28">
        <v>12.336700756119519</v>
      </c>
      <c r="AN25" s="28">
        <v>12.094365285511369</v>
      </c>
      <c r="AO25" s="28">
        <v>15.899510164973316</v>
      </c>
      <c r="AP25" s="28">
        <v>16.599575064623153</v>
      </c>
      <c r="AQ25" s="28">
        <v>15.157018477859513</v>
      </c>
      <c r="AR25" s="28">
        <v>14.617088159844675</v>
      </c>
      <c r="AS25" s="28">
        <v>15.07322004036911</v>
      </c>
      <c r="AT25" s="28">
        <v>15.882253673220545</v>
      </c>
      <c r="AU25" s="28">
        <v>14.51697226404578</v>
      </c>
      <c r="AV25" s="28">
        <v>15.386515105223653</v>
      </c>
      <c r="AW25" s="28">
        <v>14.95189470358036</v>
      </c>
      <c r="AX25" s="28">
        <v>14.04473073497387</v>
      </c>
      <c r="AY25" s="612">
        <f t="shared" si="20"/>
        <v>-0.11569661183191948</v>
      </c>
      <c r="AZ25" s="612">
        <f t="shared" si="21"/>
        <v>-6.0672174770550091E-2</v>
      </c>
      <c r="BA25" s="4"/>
      <c r="BB25" s="28">
        <f>D25-BC25</f>
        <v>48.67695113705004</v>
      </c>
      <c r="BC25" s="28">
        <f>SUM(Q25:R25)</f>
        <v>44.633498326943638</v>
      </c>
      <c r="BD25" s="28">
        <f>SUM(S25:T25)</f>
        <v>42.922806753437087</v>
      </c>
      <c r="BE25" s="28">
        <f>SUM(U25:V25)</f>
        <v>45.411085405810255</v>
      </c>
      <c r="BF25" s="28">
        <f>SUM(W25:X25)</f>
        <v>36.70211012250418</v>
      </c>
      <c r="BG25" s="28">
        <f>SUM(Y25:Z25)</f>
        <v>41.367632595703867</v>
      </c>
      <c r="BH25" s="28">
        <f>SUM(AA25:AB25)</f>
        <v>37.324179785597472</v>
      </c>
      <c r="BI25" s="28">
        <f>SUM(AC25:AD25)</f>
        <v>39.190388774877349</v>
      </c>
      <c r="BJ25" s="28">
        <f>SUM(AE25:AF25)</f>
        <v>35.769005627864246</v>
      </c>
      <c r="BK25" s="28">
        <f>SUM(AG25:AH25)</f>
        <v>34.524866301677662</v>
      </c>
      <c r="BL25" s="28">
        <f>SUM(AI25:AJ25)</f>
        <v>33.502969949071812</v>
      </c>
      <c r="BM25" s="28">
        <f>SUM(AK25:AL25)</f>
        <v>31.986587997422227</v>
      </c>
      <c r="BN25" s="28">
        <f>SUM(AM25:AN25)</f>
        <v>24.431066041630888</v>
      </c>
      <c r="BO25" s="28">
        <f>SUM(AO25:AP25)</f>
        <v>32.499085229596467</v>
      </c>
      <c r="BP25" s="28">
        <f>SUM(AQ25:AR25)</f>
        <v>29.774106637704186</v>
      </c>
      <c r="BQ25" s="28">
        <f t="shared" si="49"/>
        <v>30.955473713589654</v>
      </c>
      <c r="BR25" s="28">
        <f>AU25+AV25</f>
        <v>29.903487369269435</v>
      </c>
      <c r="BS25" s="28">
        <f>SUM(AW25:AX25)</f>
        <v>28.996625438554229</v>
      </c>
      <c r="BT25" s="545">
        <f t="shared" si="22"/>
        <v>-6.3279544456639303E-2</v>
      </c>
      <c r="BU25" s="545">
        <f t="shared" si="23"/>
        <v>-3.0326293368951651E-2</v>
      </c>
      <c r="BV25" s="19"/>
      <c r="BW25" s="647">
        <f t="shared" si="24"/>
        <v>58.90011280782366</v>
      </c>
    </row>
    <row r="26" spans="1:75" x14ac:dyDescent="0.45">
      <c r="A26" s="23"/>
      <c r="B26" s="4"/>
      <c r="C26" s="9"/>
      <c r="D26" s="9"/>
      <c r="E26" s="9"/>
      <c r="F26" s="9"/>
      <c r="G26" s="9"/>
      <c r="H26" s="9"/>
      <c r="I26" s="9"/>
      <c r="J26" s="9"/>
      <c r="K26" s="9"/>
      <c r="L26" s="9"/>
      <c r="M26" s="9"/>
      <c r="N26" s="492"/>
      <c r="O26" s="492"/>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492"/>
      <c r="AZ26" s="492"/>
      <c r="BA26" s="4"/>
      <c r="BB26" s="7"/>
      <c r="BC26" s="7"/>
      <c r="BD26" s="7"/>
      <c r="BE26" s="7"/>
      <c r="BF26" s="7"/>
      <c r="BG26" s="7"/>
      <c r="BH26" s="7"/>
      <c r="BI26" s="7"/>
      <c r="BJ26" s="7"/>
      <c r="BK26" s="7"/>
      <c r="BL26" s="7"/>
      <c r="BM26" s="7"/>
      <c r="BN26" s="7"/>
      <c r="BO26" s="7"/>
      <c r="BP26" s="7"/>
      <c r="BQ26" s="7"/>
      <c r="BR26" s="7"/>
      <c r="BS26" s="7"/>
      <c r="BT26" s="492"/>
      <c r="BU26" s="492"/>
      <c r="BV26" s="19"/>
      <c r="BW26" s="13">
        <f t="shared" si="24"/>
        <v>0</v>
      </c>
    </row>
    <row r="27" spans="1:75" x14ac:dyDescent="0.45">
      <c r="A27" s="23" t="s">
        <v>6</v>
      </c>
      <c r="B27" s="9"/>
      <c r="C27" s="554">
        <f t="shared" ref="C27:M27" si="74">SUM(C28:C33)</f>
        <v>49.143503384370007</v>
      </c>
      <c r="D27" s="554">
        <f t="shared" si="74"/>
        <v>52.875921362929745</v>
      </c>
      <c r="E27" s="554">
        <f t="shared" si="74"/>
        <v>57.385926420356114</v>
      </c>
      <c r="F27" s="554">
        <f t="shared" si="74"/>
        <v>60.807309567369217</v>
      </c>
      <c r="G27" s="554">
        <f t="shared" si="74"/>
        <v>56.763856757262822</v>
      </c>
      <c r="H27" s="554">
        <f t="shared" si="74"/>
        <v>62.673518556649086</v>
      </c>
      <c r="I27" s="554">
        <f t="shared" si="74"/>
        <v>66.619331180549736</v>
      </c>
      <c r="J27" s="554">
        <f t="shared" si="74"/>
        <v>65.207237789441521</v>
      </c>
      <c r="K27" s="554">
        <f t="shared" si="74"/>
        <v>78.706160595566729</v>
      </c>
      <c r="L27" s="554">
        <f t="shared" si="74"/>
        <v>69.757727920473343</v>
      </c>
      <c r="M27" s="554">
        <f t="shared" si="74"/>
        <v>77.912801814047469</v>
      </c>
      <c r="N27" s="492">
        <f t="shared" si="19"/>
        <v>-0.11369418362401251</v>
      </c>
      <c r="O27" s="492">
        <f t="shared" si="19"/>
        <v>0.11690566961801352</v>
      </c>
      <c r="P27" s="36"/>
      <c r="Q27" s="555">
        <f t="shared" ref="Q27:AX27" si="75">SUM(Q28:Q33)</f>
        <v>12.596910677639144</v>
      </c>
      <c r="R27" s="555">
        <f t="shared" si="75"/>
        <v>13.374497756505761</v>
      </c>
      <c r="S27" s="555">
        <f t="shared" si="75"/>
        <v>13.685532588052405</v>
      </c>
      <c r="T27" s="555">
        <f t="shared" si="75"/>
        <v>13.996567419599051</v>
      </c>
      <c r="U27" s="555">
        <f t="shared" si="75"/>
        <v>13.841050003825728</v>
      </c>
      <c r="V27" s="555">
        <f t="shared" si="75"/>
        <v>14.46311966691902</v>
      </c>
      <c r="W27" s="555">
        <f t="shared" si="75"/>
        <v>14.618637082692343</v>
      </c>
      <c r="X27" s="555">
        <f t="shared" si="75"/>
        <v>16.018293824652247</v>
      </c>
      <c r="Y27" s="555">
        <f t="shared" si="75"/>
        <v>15.396224161558957</v>
      </c>
      <c r="Z27" s="555">
        <f t="shared" si="75"/>
        <v>13.841050003825728</v>
      </c>
      <c r="AA27" s="555">
        <f t="shared" si="75"/>
        <v>14.307602251145697</v>
      </c>
      <c r="AB27" s="555">
        <f t="shared" si="75"/>
        <v>13.841050003825728</v>
      </c>
      <c r="AC27" s="555">
        <f t="shared" si="75"/>
        <v>13.996567419599051</v>
      </c>
      <c r="AD27" s="555">
        <f t="shared" si="75"/>
        <v>14.152084835372374</v>
      </c>
      <c r="AE27" s="555">
        <f t="shared" si="75"/>
        <v>15.55174157733228</v>
      </c>
      <c r="AF27" s="555">
        <f t="shared" si="75"/>
        <v>15.55174157733228</v>
      </c>
      <c r="AG27" s="555">
        <f t="shared" si="75"/>
        <v>15.551741577332281</v>
      </c>
      <c r="AH27" s="555">
        <f t="shared" si="75"/>
        <v>16.173811240425572</v>
      </c>
      <c r="AI27" s="555">
        <f t="shared" si="75"/>
        <v>17.542554009457643</v>
      </c>
      <c r="AJ27" s="555">
        <f t="shared" si="75"/>
        <v>16.719295612774577</v>
      </c>
      <c r="AK27" s="555">
        <f t="shared" si="75"/>
        <v>16.705696116602375</v>
      </c>
      <c r="AL27" s="555">
        <f t="shared" si="75"/>
        <v>15.651707605507294</v>
      </c>
      <c r="AM27" s="555">
        <f t="shared" si="75"/>
        <v>18.940781270098629</v>
      </c>
      <c r="AN27" s="555">
        <f t="shared" si="75"/>
        <v>10.815303055194814</v>
      </c>
      <c r="AO27" s="555">
        <f t="shared" si="75"/>
        <v>17.889639519983426</v>
      </c>
      <c r="AP27" s="555">
        <f t="shared" si="75"/>
        <v>17.561513944164655</v>
      </c>
      <c r="AQ27" s="555">
        <f t="shared" si="75"/>
        <v>15.100446951818803</v>
      </c>
      <c r="AR27" s="555">
        <f t="shared" si="75"/>
        <v>25.953015235758048</v>
      </c>
      <c r="AS27" s="555">
        <f t="shared" si="75"/>
        <v>18.028150041753136</v>
      </c>
      <c r="AT27" s="555">
        <f t="shared" si="75"/>
        <v>19.624772406248688</v>
      </c>
      <c r="AU27" s="555">
        <f t="shared" si="75"/>
        <v>17.129162192255666</v>
      </c>
      <c r="AV27" s="555">
        <f t="shared" si="75"/>
        <v>19.54824901370818</v>
      </c>
      <c r="AW27" s="555">
        <f t="shared" si="75"/>
        <v>18.236577422469527</v>
      </c>
      <c r="AX27" s="555">
        <f t="shared" si="75"/>
        <v>14.84385447635405</v>
      </c>
      <c r="AY27" s="492">
        <f t="shared" si="20"/>
        <v>-0.24361647773160189</v>
      </c>
      <c r="AZ27" s="492">
        <f t="shared" si="21"/>
        <v>-0.18603945617203688</v>
      </c>
      <c r="BA27" s="4"/>
      <c r="BB27" s="9">
        <f>SUM(BB28:BB33)</f>
        <v>26.904512928784847</v>
      </c>
      <c r="BC27" s="9">
        <f t="shared" ref="BC27" si="76">SUM(BC28:BC33)</f>
        <v>25.971408434144905</v>
      </c>
      <c r="BD27" s="9">
        <f t="shared" ref="BD27:BD33" si="77">SUM(S27:T27)</f>
        <v>27.682100007651457</v>
      </c>
      <c r="BE27" s="9">
        <f t="shared" ref="BE27:BE33" si="78">SUM(U27:V27)</f>
        <v>28.304169670744749</v>
      </c>
      <c r="BF27" s="9">
        <f t="shared" ref="BF27:BF33" si="79">SUM(W27:X27)</f>
        <v>30.636930907344592</v>
      </c>
      <c r="BG27" s="9">
        <f t="shared" ref="BG27:BG33" si="80">SUM(Y27:Z27)</f>
        <v>29.237274165384683</v>
      </c>
      <c r="BH27" s="9">
        <f t="shared" ref="BH27:BH33" si="81">SUM(AA27:AB27)</f>
        <v>28.148652254971424</v>
      </c>
      <c r="BI27" s="9">
        <f t="shared" ref="BI27:BI33" si="82">SUM(AC27:AD27)</f>
        <v>28.148652254971424</v>
      </c>
      <c r="BJ27" s="9">
        <f t="shared" ref="BJ27:BJ33" si="83">SUM(AE27:AF27)</f>
        <v>31.103483154664559</v>
      </c>
      <c r="BK27" s="9">
        <f t="shared" ref="BK27:BK33" si="84">SUM(AG27:AH27)</f>
        <v>31.725552817757851</v>
      </c>
      <c r="BL27" s="9">
        <f t="shared" ref="BL27:BL33" si="85">SUM(AI27:AJ27)</f>
        <v>34.261849622232219</v>
      </c>
      <c r="BM27" s="9">
        <f t="shared" ref="BM27:BM33" si="86">SUM(AK27:AL27)</f>
        <v>32.357403722109666</v>
      </c>
      <c r="BN27" s="9">
        <f t="shared" ref="BN27:BN33" si="87">SUM(AM27:AN27)</f>
        <v>29.756084325293443</v>
      </c>
      <c r="BO27" s="9">
        <f t="shared" ref="BO27:BO33" si="88">SUM(AO27:AP27)</f>
        <v>35.451153464148078</v>
      </c>
      <c r="BP27" s="9">
        <f t="shared" ref="BP27:BP33" si="89">SUM(AQ27:AR27)</f>
        <v>41.053462187576855</v>
      </c>
      <c r="BQ27" s="9">
        <f t="shared" si="49"/>
        <v>37.652922448001824</v>
      </c>
      <c r="BR27" s="9">
        <f t="shared" ref="BR27:BR33" si="90">AU27+AV27</f>
        <v>36.67741120596385</v>
      </c>
      <c r="BS27" s="9">
        <f t="shared" ref="BS27:BS33" si="91">SUM(AW27:AX27)</f>
        <v>33.080431898823576</v>
      </c>
      <c r="BT27" s="492">
        <f t="shared" si="22"/>
        <v>-0.12143786595828776</v>
      </c>
      <c r="BU27" s="492">
        <f t="shared" si="23"/>
        <v>-9.8070697709313648E-2</v>
      </c>
      <c r="BV27" s="19"/>
      <c r="BW27" s="36">
        <f t="shared" si="24"/>
        <v>69.757843104787426</v>
      </c>
    </row>
    <row r="28" spans="1:75" x14ac:dyDescent="0.45">
      <c r="A28" s="10"/>
      <c r="B28" s="10" t="s">
        <v>12</v>
      </c>
      <c r="C28" s="7">
        <v>16.640363487745539</v>
      </c>
      <c r="D28" s="7">
        <v>16.795880903518864</v>
      </c>
      <c r="E28" s="7">
        <v>16.018293824652247</v>
      </c>
      <c r="F28" s="7">
        <v>17.417950566612152</v>
      </c>
      <c r="G28" s="7">
        <v>17.728985398158798</v>
      </c>
      <c r="H28" s="7">
        <v>17.573467982385477</v>
      </c>
      <c r="I28" s="7">
        <v>21.127921441815069</v>
      </c>
      <c r="J28" s="7">
        <v>21.568252808203759</v>
      </c>
      <c r="K28" s="7">
        <v>21.20502391323679</v>
      </c>
      <c r="L28" s="7">
        <v>19.55785314306366</v>
      </c>
      <c r="M28" s="7">
        <v>19.258926896679117</v>
      </c>
      <c r="N28" s="26">
        <f t="shared" si="19"/>
        <v>-7.7678326462292668E-2</v>
      </c>
      <c r="O28" s="26">
        <f t="shared" si="19"/>
        <v>-1.5284205490138869E-2</v>
      </c>
      <c r="P28" s="574"/>
      <c r="Q28" s="7">
        <v>4.510005057426361</v>
      </c>
      <c r="R28" s="7">
        <v>3.8879353943330699</v>
      </c>
      <c r="S28" s="7">
        <v>4.1989702258797159</v>
      </c>
      <c r="T28" s="7">
        <v>4.0434528101063929</v>
      </c>
      <c r="U28" s="7">
        <v>3.8879353943330699</v>
      </c>
      <c r="V28" s="7">
        <v>3.5769005627864243</v>
      </c>
      <c r="W28" s="7">
        <v>4.354487641653038</v>
      </c>
      <c r="X28" s="7">
        <v>4.1989702258797159</v>
      </c>
      <c r="Y28" s="7">
        <v>5.1320747205196522</v>
      </c>
      <c r="Z28" s="7">
        <v>4.0434528101063929</v>
      </c>
      <c r="AA28" s="7">
        <v>4.6655224731996841</v>
      </c>
      <c r="AB28" s="7">
        <v>4.1989702258797159</v>
      </c>
      <c r="AC28" s="7">
        <v>4.9765573047463292</v>
      </c>
      <c r="AD28" s="7">
        <v>4.1989702258797159</v>
      </c>
      <c r="AE28" s="7">
        <v>4.510005057426361</v>
      </c>
      <c r="AF28" s="7">
        <v>4.1989702258797159</v>
      </c>
      <c r="AG28" s="7">
        <v>4.8210398889730071</v>
      </c>
      <c r="AH28" s="7">
        <v>4.354487641653038</v>
      </c>
      <c r="AI28" s="7">
        <v>4.2895675646012794</v>
      </c>
      <c r="AJ28" s="7">
        <v>6.1802198739762302</v>
      </c>
      <c r="AK28" s="7">
        <v>4.938700546370681</v>
      </c>
      <c r="AL28" s="7">
        <v>5.7194334568668772</v>
      </c>
      <c r="AM28" s="7">
        <v>6.7224500258762339</v>
      </c>
      <c r="AN28" s="7">
        <v>3.8369568380058334</v>
      </c>
      <c r="AO28" s="7">
        <v>4.3825170232400001</v>
      </c>
      <c r="AP28" s="7">
        <v>6.6263289210816918</v>
      </c>
      <c r="AQ28" s="7">
        <v>3.7132997917476049</v>
      </c>
      <c r="AR28" s="7">
        <v>6.0539935240512888</v>
      </c>
      <c r="AS28" s="7">
        <v>5.6005663165253781</v>
      </c>
      <c r="AT28" s="7">
        <v>5.8371642809125204</v>
      </c>
      <c r="AU28" s="7">
        <v>4.003773133903735</v>
      </c>
      <c r="AV28" s="7">
        <v>5.2597027086946406</v>
      </c>
      <c r="AW28" s="7">
        <v>5.3966390609452262</v>
      </c>
      <c r="AX28" s="7">
        <v>4.8977382395200593</v>
      </c>
      <c r="AY28" s="492">
        <f t="shared" si="20"/>
        <v>-0.16093877029714176</v>
      </c>
      <c r="AZ28" s="492">
        <f t="shared" si="21"/>
        <v>-9.2446579397100548E-2</v>
      </c>
      <c r="BA28" s="4"/>
      <c r="BB28" s="13">
        <f t="shared" ref="BB28:BB33" si="92">D28-BC28</f>
        <v>8.3979404517594318</v>
      </c>
      <c r="BC28" s="13">
        <f t="shared" ref="BC28:BC33" si="93">SUM(Q28:R28)</f>
        <v>8.3979404517594318</v>
      </c>
      <c r="BD28" s="13">
        <f t="shared" si="77"/>
        <v>8.2424230359861088</v>
      </c>
      <c r="BE28" s="13">
        <f t="shared" si="78"/>
        <v>7.4648359571194938</v>
      </c>
      <c r="BF28" s="13">
        <f t="shared" si="79"/>
        <v>8.5534578675327531</v>
      </c>
      <c r="BG28" s="13">
        <f t="shared" si="80"/>
        <v>9.1755275306260451</v>
      </c>
      <c r="BH28" s="13">
        <f t="shared" si="81"/>
        <v>8.8644926990793991</v>
      </c>
      <c r="BI28" s="13">
        <f t="shared" si="82"/>
        <v>9.1755275306260451</v>
      </c>
      <c r="BJ28" s="13">
        <f t="shared" si="83"/>
        <v>8.7089752833060778</v>
      </c>
      <c r="BK28" s="13">
        <f t="shared" si="84"/>
        <v>9.1755275306260451</v>
      </c>
      <c r="BL28" s="13">
        <f t="shared" si="85"/>
        <v>10.469787438577509</v>
      </c>
      <c r="BM28" s="13">
        <f t="shared" si="86"/>
        <v>10.658134003237558</v>
      </c>
      <c r="BN28" s="13">
        <f t="shared" si="87"/>
        <v>10.559406863882067</v>
      </c>
      <c r="BO28" s="13">
        <f t="shared" si="88"/>
        <v>11.008845944321692</v>
      </c>
      <c r="BP28" s="13">
        <f t="shared" si="89"/>
        <v>9.7672933157988933</v>
      </c>
      <c r="BQ28" s="13">
        <f t="shared" si="49"/>
        <v>11.437730597437898</v>
      </c>
      <c r="BR28" s="13">
        <f t="shared" si="90"/>
        <v>9.2634758425983748</v>
      </c>
      <c r="BS28" s="13">
        <f t="shared" si="91"/>
        <v>10.294377300465285</v>
      </c>
      <c r="BT28" s="492">
        <f t="shared" si="22"/>
        <v>-9.9963300169766955E-2</v>
      </c>
      <c r="BU28" s="492">
        <f t="shared" si="23"/>
        <v>0.11128667849774909</v>
      </c>
      <c r="BV28" s="19"/>
      <c r="BW28" s="13">
        <f t="shared" si="24"/>
        <v>19.55785314306366</v>
      </c>
    </row>
    <row r="29" spans="1:75" x14ac:dyDescent="0.45">
      <c r="A29" s="10"/>
      <c r="B29" s="10" t="s">
        <v>13</v>
      </c>
      <c r="C29" s="7">
        <v>1.5551741577332279</v>
      </c>
      <c r="D29" s="7">
        <v>1.8662089892798737</v>
      </c>
      <c r="E29" s="7">
        <v>6.3762140467062345</v>
      </c>
      <c r="F29" s="7">
        <v>6.8427662940262026</v>
      </c>
      <c r="G29" s="7">
        <v>3.1103483154664557</v>
      </c>
      <c r="H29" s="7">
        <v>7.3093185413461716</v>
      </c>
      <c r="I29" s="7">
        <v>6.8063128975976861</v>
      </c>
      <c r="J29" s="7">
        <v>3.3867342485185845</v>
      </c>
      <c r="K29" s="7">
        <v>5.3291414876382168</v>
      </c>
      <c r="L29" s="7">
        <v>5.8607332918973514</v>
      </c>
      <c r="M29" s="7">
        <v>5.6018574669610581</v>
      </c>
      <c r="N29" s="26">
        <f t="shared" si="19"/>
        <v>9.9751865378737925E-2</v>
      </c>
      <c r="O29" s="26">
        <f t="shared" si="19"/>
        <v>-4.4171234561073969E-2</v>
      </c>
      <c r="P29" s="36"/>
      <c r="Q29" s="7">
        <v>0.46655224731996842</v>
      </c>
      <c r="R29" s="7">
        <v>0.46655224731996842</v>
      </c>
      <c r="S29" s="7">
        <v>1.7106915735065507</v>
      </c>
      <c r="T29" s="7">
        <v>1.5551741577332279</v>
      </c>
      <c r="U29" s="7">
        <v>1.5551741577332279</v>
      </c>
      <c r="V29" s="7">
        <v>1.5551741577332279</v>
      </c>
      <c r="W29" s="7">
        <v>1.7106915735065507</v>
      </c>
      <c r="X29" s="7">
        <v>1.8662089892798737</v>
      </c>
      <c r="Y29" s="7">
        <v>1.7106915735065507</v>
      </c>
      <c r="Z29" s="7">
        <v>1.7106915735065507</v>
      </c>
      <c r="AA29" s="7">
        <v>1.0886219104132595</v>
      </c>
      <c r="AB29" s="7">
        <v>0.46655224731996842</v>
      </c>
      <c r="AC29" s="7">
        <v>0.77758707886661393</v>
      </c>
      <c r="AD29" s="7">
        <v>0.77758707886661393</v>
      </c>
      <c r="AE29" s="7">
        <v>1.7106915735065507</v>
      </c>
      <c r="AF29" s="7">
        <v>1.7106915735065507</v>
      </c>
      <c r="AG29" s="7">
        <v>1.7106915735065507</v>
      </c>
      <c r="AH29" s="7">
        <v>1.7106915735065507</v>
      </c>
      <c r="AI29" s="7">
        <v>1.7015782243994215</v>
      </c>
      <c r="AJ29" s="7">
        <v>1.7015782243994215</v>
      </c>
      <c r="AK29" s="7">
        <v>1.7015782243994215</v>
      </c>
      <c r="AL29" s="7">
        <v>1.7015782243994215</v>
      </c>
      <c r="AM29" s="7">
        <v>1.0318845562476906</v>
      </c>
      <c r="AN29" s="7">
        <v>0.56889675062977674</v>
      </c>
      <c r="AO29" s="7">
        <v>0.66644247200782714</v>
      </c>
      <c r="AP29" s="7">
        <v>1.11951046963329</v>
      </c>
      <c r="AQ29" s="7">
        <v>1.1324179447776717</v>
      </c>
      <c r="AR29" s="7">
        <v>1.2143561540942249</v>
      </c>
      <c r="AS29" s="7">
        <v>1.2143561540942249</v>
      </c>
      <c r="AT29" s="7">
        <v>1.7680112346720951</v>
      </c>
      <c r="AU29" s="7">
        <v>1.3381625629657086</v>
      </c>
      <c r="AV29" s="7">
        <v>1.4608724690952066</v>
      </c>
      <c r="AW29" s="7">
        <v>1.4822135659513898</v>
      </c>
      <c r="AX29" s="7">
        <v>1.5794846938850462</v>
      </c>
      <c r="AY29" s="492">
        <f t="shared" si="20"/>
        <v>-0.10663198122833994</v>
      </c>
      <c r="AZ29" s="492">
        <f t="shared" si="21"/>
        <v>6.5625582013359107E-2</v>
      </c>
      <c r="BA29" s="4"/>
      <c r="BB29" s="13">
        <f t="shared" si="92"/>
        <v>0.93310449463993683</v>
      </c>
      <c r="BC29" s="13">
        <f t="shared" si="93"/>
        <v>0.93310449463993683</v>
      </c>
      <c r="BD29" s="13">
        <f t="shared" si="77"/>
        <v>3.2658657312397787</v>
      </c>
      <c r="BE29" s="13">
        <f t="shared" si="78"/>
        <v>3.1103483154664557</v>
      </c>
      <c r="BF29" s="13">
        <f t="shared" si="79"/>
        <v>3.5769005627864243</v>
      </c>
      <c r="BG29" s="13">
        <f t="shared" si="80"/>
        <v>3.4213831470131013</v>
      </c>
      <c r="BH29" s="13">
        <f t="shared" si="81"/>
        <v>1.5551741577332279</v>
      </c>
      <c r="BI29" s="13">
        <f t="shared" si="82"/>
        <v>1.5551741577332279</v>
      </c>
      <c r="BJ29" s="13">
        <f t="shared" si="83"/>
        <v>3.4213831470131013</v>
      </c>
      <c r="BK29" s="13">
        <f t="shared" si="84"/>
        <v>3.4213831470131013</v>
      </c>
      <c r="BL29" s="13">
        <f t="shared" si="85"/>
        <v>3.403156448798843</v>
      </c>
      <c r="BM29" s="13">
        <f t="shared" si="86"/>
        <v>3.403156448798843</v>
      </c>
      <c r="BN29" s="13">
        <f t="shared" si="87"/>
        <v>1.6007813068774674</v>
      </c>
      <c r="BO29" s="13">
        <f t="shared" si="88"/>
        <v>1.7859529416411171</v>
      </c>
      <c r="BP29" s="13">
        <f t="shared" si="89"/>
        <v>2.3467740988718964</v>
      </c>
      <c r="BQ29" s="13">
        <f t="shared" si="49"/>
        <v>2.98236738876632</v>
      </c>
      <c r="BR29" s="13">
        <f t="shared" si="90"/>
        <v>2.7990350320609152</v>
      </c>
      <c r="BS29" s="13">
        <f t="shared" si="91"/>
        <v>3.0616982598364357</v>
      </c>
      <c r="BT29" s="492">
        <f t="shared" si="22"/>
        <v>2.6599965976335183E-2</v>
      </c>
      <c r="BU29" s="492">
        <f t="shared" si="23"/>
        <v>9.3840636064537852E-2</v>
      </c>
      <c r="BV29" s="19"/>
      <c r="BW29" s="13">
        <f t="shared" si="24"/>
        <v>5.8607332918973514</v>
      </c>
    </row>
    <row r="30" spans="1:75"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3.0972848525414971</v>
      </c>
      <c r="N30" s="26">
        <f t="shared" si="19"/>
        <v>-0.21464416841125689</v>
      </c>
      <c r="O30" s="26">
        <f t="shared" si="19"/>
        <v>-6.025929218405246E-2</v>
      </c>
      <c r="P30" s="36"/>
      <c r="Q30" s="7">
        <v>1.7106915735065507</v>
      </c>
      <c r="R30" s="7">
        <v>1.8662089892798737</v>
      </c>
      <c r="S30" s="7">
        <v>1.8662089892798737</v>
      </c>
      <c r="T30" s="7">
        <v>1.5551741577332279</v>
      </c>
      <c r="U30" s="7">
        <v>1.5551741577332279</v>
      </c>
      <c r="V30" s="7">
        <v>1.5551741577332279</v>
      </c>
      <c r="W30" s="7">
        <v>1.5551741577332279</v>
      </c>
      <c r="X30" s="7">
        <v>1.5551741577332279</v>
      </c>
      <c r="Y30" s="7">
        <v>1.5551741577332279</v>
      </c>
      <c r="Z30" s="7">
        <v>1.5551741577332279</v>
      </c>
      <c r="AA30" s="7">
        <v>1.7106915735065507</v>
      </c>
      <c r="AB30" s="7">
        <v>1.5551741577332279</v>
      </c>
      <c r="AC30" s="7">
        <v>1.5551741577332279</v>
      </c>
      <c r="AD30" s="7">
        <v>2.0217264050531965</v>
      </c>
      <c r="AE30" s="7">
        <v>1.7106915735065507</v>
      </c>
      <c r="AF30" s="7">
        <v>1.5551741577332279</v>
      </c>
      <c r="AG30" s="7">
        <v>1.5551741577332279</v>
      </c>
      <c r="AH30" s="7">
        <v>1.7106915735065507</v>
      </c>
      <c r="AI30" s="7">
        <v>1.096518024779523</v>
      </c>
      <c r="AJ30" s="7">
        <v>1.1113150117229027</v>
      </c>
      <c r="AK30" s="7">
        <v>1.1659078453559704</v>
      </c>
      <c r="AL30" s="7">
        <v>1.1166249983670673</v>
      </c>
      <c r="AM30" s="7">
        <v>0.99745760128693783</v>
      </c>
      <c r="AN30" s="7">
        <v>0.91092771115066096</v>
      </c>
      <c r="AO30" s="7">
        <v>1.0140357578083741</v>
      </c>
      <c r="AP30" s="7">
        <v>1.1139401457011566</v>
      </c>
      <c r="AQ30" s="7">
        <v>1.0297741202846342</v>
      </c>
      <c r="AR30" s="7">
        <v>1.090029343026008</v>
      </c>
      <c r="AS30" s="7">
        <v>1.0876265989523104</v>
      </c>
      <c r="AT30" s="7">
        <v>0.98925747898804195</v>
      </c>
      <c r="AU30" s="7">
        <v>0.922230716929066</v>
      </c>
      <c r="AV30" s="7">
        <v>0.83730576652357003</v>
      </c>
      <c r="AW30" s="7">
        <v>0.8018477957272524</v>
      </c>
      <c r="AX30" s="7">
        <v>0.73450875469740351</v>
      </c>
      <c r="AY30" s="492">
        <f t="shared" si="20"/>
        <v>-0.25751508550760005</v>
      </c>
      <c r="AZ30" s="492">
        <f t="shared" si="21"/>
        <v>-8.3979829325058319E-2</v>
      </c>
      <c r="BA30" s="4"/>
      <c r="BB30" s="13">
        <f t="shared" si="92"/>
        <v>3.1103483154664562</v>
      </c>
      <c r="BC30" s="13">
        <f t="shared" si="93"/>
        <v>3.5769005627864243</v>
      </c>
      <c r="BD30" s="13">
        <f t="shared" si="77"/>
        <v>3.4213831470131018</v>
      </c>
      <c r="BE30" s="13">
        <f t="shared" si="78"/>
        <v>3.1103483154664557</v>
      </c>
      <c r="BF30" s="13">
        <f t="shared" si="79"/>
        <v>3.1103483154664557</v>
      </c>
      <c r="BG30" s="13">
        <f t="shared" si="80"/>
        <v>3.1103483154664557</v>
      </c>
      <c r="BH30" s="13">
        <f t="shared" si="81"/>
        <v>3.2658657312397787</v>
      </c>
      <c r="BI30" s="13">
        <f t="shared" si="82"/>
        <v>3.5769005627864243</v>
      </c>
      <c r="BJ30" s="13">
        <f t="shared" si="83"/>
        <v>3.2658657312397787</v>
      </c>
      <c r="BK30" s="13">
        <f t="shared" si="84"/>
        <v>3.2658657312397787</v>
      </c>
      <c r="BL30" s="13">
        <f t="shared" si="85"/>
        <v>2.2078330365024259</v>
      </c>
      <c r="BM30" s="13">
        <f t="shared" si="86"/>
        <v>2.2825328437230379</v>
      </c>
      <c r="BN30" s="13">
        <f t="shared" si="87"/>
        <v>1.9083853124375989</v>
      </c>
      <c r="BO30" s="13">
        <f t="shared" si="88"/>
        <v>2.1279759035095305</v>
      </c>
      <c r="BP30" s="13">
        <f t="shared" si="89"/>
        <v>2.1198034633106424</v>
      </c>
      <c r="BQ30" s="13">
        <f t="shared" si="49"/>
        <v>2.0768840779403526</v>
      </c>
      <c r="BR30" s="13">
        <f t="shared" si="90"/>
        <v>1.7595364834526359</v>
      </c>
      <c r="BS30" s="13">
        <f t="shared" si="91"/>
        <v>1.5363565504246559</v>
      </c>
      <c r="BT30" s="492">
        <f t="shared" si="22"/>
        <v>-0.26025888168575018</v>
      </c>
      <c r="BU30" s="492">
        <f t="shared" si="23"/>
        <v>-0.12684018497306004</v>
      </c>
      <c r="BV30" s="19"/>
      <c r="BW30" s="13">
        <f t="shared" si="24"/>
        <v>3.295893033877292</v>
      </c>
    </row>
    <row r="31" spans="1:75" x14ac:dyDescent="0.45">
      <c r="A31" s="10"/>
      <c r="B31" s="10" t="s">
        <v>11</v>
      </c>
      <c r="C31" s="7">
        <v>4.510005057426361</v>
      </c>
      <c r="D31" s="7">
        <v>6.3762140467062345</v>
      </c>
      <c r="E31" s="7">
        <v>7.3093185413461716</v>
      </c>
      <c r="F31" s="7">
        <v>7.9313882044394628</v>
      </c>
      <c r="G31" s="7">
        <v>6.3762140467062345</v>
      </c>
      <c r="H31" s="7">
        <v>7.7758707886661398</v>
      </c>
      <c r="I31" s="7">
        <v>7.3499252318539927</v>
      </c>
      <c r="J31" s="7">
        <v>12.6679495391652</v>
      </c>
      <c r="K31" s="7">
        <v>22.650234620359413</v>
      </c>
      <c r="L31" s="7">
        <v>14.749710711704195</v>
      </c>
      <c r="M31" s="7">
        <v>22.922137623099459</v>
      </c>
      <c r="N31" s="26">
        <f t="shared" si="19"/>
        <v>-0.34880538948385753</v>
      </c>
      <c r="O31" s="26">
        <f t="shared" si="19"/>
        <v>0.55407370836841419</v>
      </c>
      <c r="P31" s="36"/>
      <c r="Q31" s="7">
        <v>1.2441393261865823</v>
      </c>
      <c r="R31" s="7">
        <v>1.5551741577332279</v>
      </c>
      <c r="S31" s="7">
        <v>0.93310449463993683</v>
      </c>
      <c r="T31" s="7">
        <v>1.3996567419599051</v>
      </c>
      <c r="U31" s="7">
        <v>2.177243820826519</v>
      </c>
      <c r="V31" s="7">
        <v>2.177243820826519</v>
      </c>
      <c r="W31" s="7">
        <v>1.8662089892798737</v>
      </c>
      <c r="X31" s="7">
        <v>2.4882786523731646</v>
      </c>
      <c r="Y31" s="7">
        <v>1.8662089892798737</v>
      </c>
      <c r="Z31" s="7">
        <v>0.15551741577332279</v>
      </c>
      <c r="AA31" s="7">
        <v>1.2441393261865823</v>
      </c>
      <c r="AB31" s="7">
        <v>1.5551741577332279</v>
      </c>
      <c r="AC31" s="7">
        <v>1.3996567419599051</v>
      </c>
      <c r="AD31" s="7">
        <v>1.0886219104132595</v>
      </c>
      <c r="AE31" s="7">
        <v>1.8662089892798737</v>
      </c>
      <c r="AF31" s="7">
        <v>1.8662089892798737</v>
      </c>
      <c r="AG31" s="7">
        <v>2.0217264050531965</v>
      </c>
      <c r="AH31" s="7">
        <v>2.0217264050531965</v>
      </c>
      <c r="AI31" s="7">
        <v>3.7343571243845228</v>
      </c>
      <c r="AJ31" s="7">
        <v>1.0098054749744512</v>
      </c>
      <c r="AK31" s="7">
        <v>2.2163808215053087</v>
      </c>
      <c r="AL31" s="7">
        <v>0.38938181098970881</v>
      </c>
      <c r="AM31" s="7">
        <v>4.531162067842927</v>
      </c>
      <c r="AN31" s="7">
        <v>0.27630777847947391</v>
      </c>
      <c r="AO31" s="7">
        <v>5.5903942754233675</v>
      </c>
      <c r="AP31" s="7">
        <v>2.2700854174194336</v>
      </c>
      <c r="AQ31" s="7">
        <v>2.7905027105666349</v>
      </c>
      <c r="AR31" s="7">
        <v>11.484498001985713</v>
      </c>
      <c r="AS31" s="7">
        <v>3.9462370846324557</v>
      </c>
      <c r="AT31" s="7">
        <v>4.4289968231746091</v>
      </c>
      <c r="AU31" s="7">
        <v>4.2663567237588662</v>
      </c>
      <c r="AV31" s="7">
        <v>5.1771185429993736</v>
      </c>
      <c r="AW31" s="7">
        <v>3.9848245012339034</v>
      </c>
      <c r="AX31" s="7">
        <v>1.3214109437120516</v>
      </c>
      <c r="AY31" s="492">
        <f t="shared" si="20"/>
        <v>-0.70164554266604939</v>
      </c>
      <c r="AZ31" s="492">
        <f t="shared" si="21"/>
        <v>-0.66838917415236843</v>
      </c>
      <c r="BA31" s="4"/>
      <c r="BB31" s="13">
        <f t="shared" si="92"/>
        <v>3.5769005627864243</v>
      </c>
      <c r="BC31" s="13">
        <f t="shared" si="93"/>
        <v>2.7993134839198102</v>
      </c>
      <c r="BD31" s="13">
        <f t="shared" si="77"/>
        <v>2.332761236599842</v>
      </c>
      <c r="BE31" s="13">
        <f t="shared" si="78"/>
        <v>4.354487641653038</v>
      </c>
      <c r="BF31" s="13">
        <f t="shared" si="79"/>
        <v>4.354487641653038</v>
      </c>
      <c r="BG31" s="13">
        <f t="shared" si="80"/>
        <v>2.0217264050531965</v>
      </c>
      <c r="BH31" s="13">
        <f t="shared" si="81"/>
        <v>2.7993134839198102</v>
      </c>
      <c r="BI31" s="13">
        <f t="shared" si="82"/>
        <v>2.4882786523731646</v>
      </c>
      <c r="BJ31" s="13">
        <f t="shared" si="83"/>
        <v>3.7324179785597473</v>
      </c>
      <c r="BK31" s="13">
        <f t="shared" si="84"/>
        <v>4.0434528101063929</v>
      </c>
      <c r="BL31" s="13">
        <f t="shared" si="85"/>
        <v>4.7441625993589742</v>
      </c>
      <c r="BM31" s="13">
        <f t="shared" si="86"/>
        <v>2.6057626324950176</v>
      </c>
      <c r="BN31" s="13">
        <f t="shared" si="87"/>
        <v>4.8074698463224008</v>
      </c>
      <c r="BO31" s="13">
        <f t="shared" si="88"/>
        <v>7.8604796928428016</v>
      </c>
      <c r="BP31" s="13">
        <f t="shared" si="89"/>
        <v>14.275000712552348</v>
      </c>
      <c r="BQ31" s="13">
        <f t="shared" si="49"/>
        <v>8.3752339078070648</v>
      </c>
      <c r="BR31" s="13">
        <f t="shared" si="90"/>
        <v>9.4434752667582398</v>
      </c>
      <c r="BS31" s="13">
        <f t="shared" si="91"/>
        <v>5.3062354449459548</v>
      </c>
      <c r="BT31" s="492">
        <f t="shared" si="22"/>
        <v>-0.36643734332008449</v>
      </c>
      <c r="BU31" s="492">
        <f t="shared" si="23"/>
        <v>-0.43810564489703152</v>
      </c>
      <c r="BV31" s="19"/>
      <c r="BW31" s="13">
        <f t="shared" si="24"/>
        <v>14.749710711704195</v>
      </c>
    </row>
    <row r="32" spans="1:75"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7.9540437821779983</v>
      </c>
      <c r="K32" s="7">
        <v>8.3516734611953236</v>
      </c>
      <c r="L32" s="7">
        <v>8.5491760486031456</v>
      </c>
      <c r="M32" s="7">
        <v>8.789374018577897</v>
      </c>
      <c r="N32" s="26">
        <f t="shared" si="19"/>
        <v>2.3648265024427184E-2</v>
      </c>
      <c r="O32" s="26">
        <f t="shared" si="19"/>
        <v>2.8096037396960316E-2</v>
      </c>
      <c r="P32" s="36"/>
      <c r="Q32" s="7">
        <v>1.3996567419599051</v>
      </c>
      <c r="R32" s="7">
        <v>2.0217264050531965</v>
      </c>
      <c r="S32" s="7">
        <v>1.5551741577332279</v>
      </c>
      <c r="T32" s="7">
        <v>2.0217264050531965</v>
      </c>
      <c r="U32" s="7">
        <v>1.3996567419599051</v>
      </c>
      <c r="V32" s="7">
        <v>2.0217264050531965</v>
      </c>
      <c r="W32" s="7">
        <v>1.5551741577332279</v>
      </c>
      <c r="X32" s="7">
        <v>2.177243820826519</v>
      </c>
      <c r="Y32" s="7">
        <v>1.3996567419599051</v>
      </c>
      <c r="Z32" s="7">
        <v>2.332761236599842</v>
      </c>
      <c r="AA32" s="7">
        <v>1.7106915735065507</v>
      </c>
      <c r="AB32" s="7">
        <v>2.177243820826519</v>
      </c>
      <c r="AC32" s="7">
        <v>1.3996567419599051</v>
      </c>
      <c r="AD32" s="7">
        <v>2.177243820826519</v>
      </c>
      <c r="AE32" s="7">
        <v>1.7106915735065507</v>
      </c>
      <c r="AF32" s="7">
        <v>2.177243820826519</v>
      </c>
      <c r="AG32" s="7">
        <v>1.3996567419599051</v>
      </c>
      <c r="AH32" s="7">
        <v>2.177243820826519</v>
      </c>
      <c r="AI32" s="7">
        <v>2.1554706362444684</v>
      </c>
      <c r="AJ32" s="7">
        <v>2.1554706362444684</v>
      </c>
      <c r="AK32" s="7">
        <v>2.1554706362444684</v>
      </c>
      <c r="AL32" s="7">
        <v>2.1554706362444684</v>
      </c>
      <c r="AM32" s="7">
        <v>1.9885109455444996</v>
      </c>
      <c r="AN32" s="7">
        <v>1.9885109455444996</v>
      </c>
      <c r="AO32" s="7">
        <v>1.9885109455444996</v>
      </c>
      <c r="AP32" s="7">
        <v>1.9885109455444996</v>
      </c>
      <c r="AQ32" s="7">
        <v>2.0468192981017874</v>
      </c>
      <c r="AR32" s="7">
        <v>2.0707813949500404</v>
      </c>
      <c r="AS32" s="7">
        <v>2.1457764949550713</v>
      </c>
      <c r="AT32" s="7">
        <v>2.0882962731884231</v>
      </c>
      <c r="AU32" s="7">
        <v>2.0785035280494975</v>
      </c>
      <c r="AV32" s="7">
        <v>2.1570269474448351</v>
      </c>
      <c r="AW32" s="7">
        <v>2.1774430364876221</v>
      </c>
      <c r="AX32" s="7">
        <v>2.1362025366211919</v>
      </c>
      <c r="AY32" s="492">
        <f t="shared" si="20"/>
        <v>2.2940357672345479E-2</v>
      </c>
      <c r="AZ32" s="492">
        <f t="shared" si="21"/>
        <v>-1.8939875429739961E-2</v>
      </c>
      <c r="BA32" s="4"/>
      <c r="BB32" s="13">
        <f t="shared" si="92"/>
        <v>3.5769005627864239</v>
      </c>
      <c r="BC32" s="13">
        <f t="shared" si="93"/>
        <v>3.4213831470131018</v>
      </c>
      <c r="BD32" s="13">
        <f t="shared" si="77"/>
        <v>3.5769005627864243</v>
      </c>
      <c r="BE32" s="13">
        <f t="shared" si="78"/>
        <v>3.4213831470131018</v>
      </c>
      <c r="BF32" s="13">
        <f t="shared" si="79"/>
        <v>3.7324179785597469</v>
      </c>
      <c r="BG32" s="13">
        <f t="shared" si="80"/>
        <v>3.7324179785597469</v>
      </c>
      <c r="BH32" s="13">
        <f t="shared" si="81"/>
        <v>3.8879353943330699</v>
      </c>
      <c r="BI32" s="13">
        <f t="shared" si="82"/>
        <v>3.5769005627864239</v>
      </c>
      <c r="BJ32" s="13">
        <f t="shared" si="83"/>
        <v>3.8879353943330699</v>
      </c>
      <c r="BK32" s="13">
        <f t="shared" si="84"/>
        <v>3.5769005627864239</v>
      </c>
      <c r="BL32" s="13">
        <f t="shared" si="85"/>
        <v>4.3109412724889369</v>
      </c>
      <c r="BM32" s="13">
        <f t="shared" si="86"/>
        <v>4.3109412724889369</v>
      </c>
      <c r="BN32" s="13">
        <f t="shared" si="87"/>
        <v>3.9770218910889992</v>
      </c>
      <c r="BO32" s="13">
        <f t="shared" si="88"/>
        <v>3.9770218910889992</v>
      </c>
      <c r="BP32" s="13">
        <f t="shared" si="89"/>
        <v>4.1176006930518279</v>
      </c>
      <c r="BQ32" s="13">
        <f t="shared" si="49"/>
        <v>4.2340727681434949</v>
      </c>
      <c r="BR32" s="13">
        <f t="shared" si="90"/>
        <v>4.2355304754943326</v>
      </c>
      <c r="BS32" s="13">
        <f t="shared" si="91"/>
        <v>4.3136455731088139</v>
      </c>
      <c r="BT32" s="492">
        <f t="shared" si="22"/>
        <v>1.879344293844265E-2</v>
      </c>
      <c r="BU32" s="492">
        <f t="shared" si="23"/>
        <v>1.8442813259504254E-2</v>
      </c>
      <c r="BV32" s="19"/>
      <c r="BW32" s="13">
        <f t="shared" si="24"/>
        <v>8.5491760486031474</v>
      </c>
    </row>
    <row r="33" spans="1:75" x14ac:dyDescent="0.45">
      <c r="A33" s="29"/>
      <c r="B33" s="29" t="s">
        <v>2</v>
      </c>
      <c r="C33" s="610">
        <v>13.530015172279084</v>
      </c>
      <c r="D33" s="610">
        <v>14.152084835372374</v>
      </c>
      <c r="E33" s="610">
        <v>13.841050003825728</v>
      </c>
      <c r="F33" s="610">
        <v>15.240706745785634</v>
      </c>
      <c r="G33" s="610">
        <v>15.707258993105603</v>
      </c>
      <c r="H33" s="610">
        <v>16.329328656198893</v>
      </c>
      <c r="I33" s="610">
        <v>18.222845347871807</v>
      </c>
      <c r="J33" s="610">
        <v>15.593896195428853</v>
      </c>
      <c r="K33" s="610">
        <v>16.973399571885992</v>
      </c>
      <c r="L33" s="610">
        <v>17.744361691327704</v>
      </c>
      <c r="M33" s="610">
        <v>18.243220956188445</v>
      </c>
      <c r="N33" s="30">
        <f t="shared" si="19"/>
        <v>4.5421785787609803E-2</v>
      </c>
      <c r="O33" s="30">
        <f t="shared" si="19"/>
        <v>2.8113677659340697E-2</v>
      </c>
      <c r="P33" s="36"/>
      <c r="Q33" s="610">
        <v>3.2658657312397787</v>
      </c>
      <c r="R33" s="610">
        <v>3.5769005627864243</v>
      </c>
      <c r="S33" s="610">
        <v>3.4213831470131013</v>
      </c>
      <c r="T33" s="610">
        <v>3.4213831470131013</v>
      </c>
      <c r="U33" s="610">
        <v>3.2658657312397787</v>
      </c>
      <c r="V33" s="610">
        <v>3.5769005627864243</v>
      </c>
      <c r="W33" s="610">
        <v>3.5769005627864243</v>
      </c>
      <c r="X33" s="610">
        <v>3.7324179785597473</v>
      </c>
      <c r="Y33" s="610">
        <v>3.7324179785597473</v>
      </c>
      <c r="Z33" s="610">
        <v>4.0434528101063929</v>
      </c>
      <c r="AA33" s="610">
        <v>3.8879353943330699</v>
      </c>
      <c r="AB33" s="610">
        <v>3.8879353943330699</v>
      </c>
      <c r="AC33" s="610">
        <v>3.8879353943330699</v>
      </c>
      <c r="AD33" s="610">
        <v>3.8879353943330699</v>
      </c>
      <c r="AE33" s="610">
        <v>4.0434528101063929</v>
      </c>
      <c r="AF33" s="610">
        <v>4.0434528101063929</v>
      </c>
      <c r="AG33" s="610">
        <v>4.0434528101063929</v>
      </c>
      <c r="AH33" s="610">
        <v>4.1989702258797159</v>
      </c>
      <c r="AI33" s="610">
        <v>4.5650624350484295</v>
      </c>
      <c r="AJ33" s="610">
        <v>4.5609063914571051</v>
      </c>
      <c r="AK33" s="610">
        <v>4.5276580427265261</v>
      </c>
      <c r="AL33" s="610">
        <v>4.5692184786397512</v>
      </c>
      <c r="AM33" s="610">
        <v>3.6693160733003407</v>
      </c>
      <c r="AN33" s="610">
        <v>3.2337030313845694</v>
      </c>
      <c r="AO33" s="610">
        <v>4.24773904595936</v>
      </c>
      <c r="AP33" s="610">
        <v>4.4431380447845816</v>
      </c>
      <c r="AQ33" s="610">
        <v>4.3876330863404682</v>
      </c>
      <c r="AR33" s="610">
        <v>4.0393568176507735</v>
      </c>
      <c r="AS33" s="610">
        <v>4.0335873925936934</v>
      </c>
      <c r="AT33" s="610">
        <v>4.5130463153129963</v>
      </c>
      <c r="AU33" s="610">
        <v>4.5201355266487937</v>
      </c>
      <c r="AV33" s="610">
        <v>4.656222578950552</v>
      </c>
      <c r="AW33" s="610">
        <v>4.3936094621241315</v>
      </c>
      <c r="AX33" s="610">
        <v>4.1745093079182984</v>
      </c>
      <c r="AY33" s="612">
        <f t="shared" si="20"/>
        <v>-7.5012969897079174E-2</v>
      </c>
      <c r="AZ33" s="612">
        <f t="shared" si="21"/>
        <v>-4.9867917504872405E-2</v>
      </c>
      <c r="BA33" s="4"/>
      <c r="BB33" s="29">
        <f t="shared" si="92"/>
        <v>7.3093185413461708</v>
      </c>
      <c r="BC33" s="29">
        <f t="shared" si="93"/>
        <v>6.8427662940262035</v>
      </c>
      <c r="BD33" s="29">
        <f t="shared" si="77"/>
        <v>6.8427662940262026</v>
      </c>
      <c r="BE33" s="29">
        <f t="shared" si="78"/>
        <v>6.8427662940262035</v>
      </c>
      <c r="BF33" s="29">
        <f t="shared" si="79"/>
        <v>7.3093185413461716</v>
      </c>
      <c r="BG33" s="29">
        <f t="shared" si="80"/>
        <v>7.7758707886661398</v>
      </c>
      <c r="BH33" s="29">
        <f t="shared" si="81"/>
        <v>7.7758707886661398</v>
      </c>
      <c r="BI33" s="29">
        <f t="shared" si="82"/>
        <v>7.7758707886661398</v>
      </c>
      <c r="BJ33" s="29">
        <f t="shared" si="83"/>
        <v>8.0869056202127858</v>
      </c>
      <c r="BK33" s="29">
        <f t="shared" si="84"/>
        <v>8.2424230359861088</v>
      </c>
      <c r="BL33" s="29">
        <f t="shared" si="85"/>
        <v>9.1259688265055345</v>
      </c>
      <c r="BM33" s="29">
        <f t="shared" si="86"/>
        <v>9.0968765213662763</v>
      </c>
      <c r="BN33" s="29">
        <f t="shared" si="87"/>
        <v>6.9030191046849101</v>
      </c>
      <c r="BO33" s="599">
        <f t="shared" si="88"/>
        <v>8.6908770907439425</v>
      </c>
      <c r="BP33" s="599">
        <f t="shared" si="89"/>
        <v>8.4269899039912417</v>
      </c>
      <c r="BQ33" s="599">
        <f t="shared" si="49"/>
        <v>8.5466337079066896</v>
      </c>
      <c r="BR33" s="599">
        <f t="shared" si="90"/>
        <v>9.1763581055993448</v>
      </c>
      <c r="BS33" s="13">
        <f t="shared" si="91"/>
        <v>8.5681187700424299</v>
      </c>
      <c r="BT33" s="545">
        <f t="shared" si="22"/>
        <v>2.5138625182759E-3</v>
      </c>
      <c r="BU33" s="545">
        <f t="shared" si="23"/>
        <v>-6.6283304177696789E-2</v>
      </c>
      <c r="BV33" s="19"/>
      <c r="BW33" s="611">
        <f t="shared" si="24"/>
        <v>17.744476875641777</v>
      </c>
    </row>
    <row r="34" spans="1:75" x14ac:dyDescent="0.45">
      <c r="A34" s="37"/>
      <c r="B34" s="37"/>
      <c r="C34" s="37"/>
      <c r="D34" s="37"/>
      <c r="E34" s="37"/>
      <c r="F34" s="37"/>
      <c r="G34" s="37"/>
      <c r="H34" s="37"/>
      <c r="I34" s="37"/>
      <c r="J34" s="37"/>
      <c r="K34" s="37"/>
      <c r="L34" s="37"/>
      <c r="M34" s="37"/>
      <c r="N34" s="37"/>
      <c r="O34" s="539"/>
      <c r="P34" s="36"/>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492" t="str">
        <f t="shared" si="20"/>
        <v>N/A</v>
      </c>
      <c r="AZ34" s="492" t="str">
        <f t="shared" si="21"/>
        <v>N/A</v>
      </c>
      <c r="BA34" s="4"/>
      <c r="BB34" s="37"/>
      <c r="BC34" s="37"/>
      <c r="BD34" s="37"/>
      <c r="BE34" s="37"/>
      <c r="BF34" s="37"/>
      <c r="BG34" s="37"/>
      <c r="BH34" s="37"/>
      <c r="BI34" s="37"/>
      <c r="BJ34" s="37"/>
      <c r="BK34" s="37"/>
      <c r="BL34" s="37"/>
      <c r="BM34" s="37"/>
      <c r="BN34" s="37"/>
      <c r="BO34" s="37"/>
      <c r="BP34" s="37"/>
      <c r="BQ34" s="37"/>
      <c r="BR34" s="37"/>
      <c r="BS34" s="37"/>
      <c r="BT34" s="492"/>
      <c r="BU34" s="492"/>
      <c r="BV34" s="19"/>
      <c r="BW34" s="13"/>
    </row>
    <row r="35" spans="1:75" x14ac:dyDescent="0.45">
      <c r="A35" s="23" t="s">
        <v>3</v>
      </c>
      <c r="B35" s="9"/>
      <c r="C35" s="554">
        <f t="shared" ref="C35:M35" si="94">SUM(C36:C38)</f>
        <v>29.081756749611365</v>
      </c>
      <c r="D35" s="554">
        <f t="shared" si="94"/>
        <v>4.6655224731996849</v>
      </c>
      <c r="E35" s="554">
        <f t="shared" si="94"/>
        <v>9.4865623621726911</v>
      </c>
      <c r="F35" s="554">
        <f t="shared" si="94"/>
        <v>16.640363487745539</v>
      </c>
      <c r="G35" s="554">
        <f t="shared" si="94"/>
        <v>8.5534578675327531</v>
      </c>
      <c r="H35" s="554">
        <f t="shared" si="94"/>
        <v>0.46655224731996814</v>
      </c>
      <c r="I35" s="554">
        <f t="shared" si="94"/>
        <v>38.363611923157848</v>
      </c>
      <c r="J35" s="554">
        <f t="shared" si="94"/>
        <v>47.779994360372449</v>
      </c>
      <c r="K35" s="554">
        <f t="shared" si="94"/>
        <v>-1.6455793980752143</v>
      </c>
      <c r="L35" s="554">
        <f t="shared" si="94"/>
        <v>-19.996344648744387</v>
      </c>
      <c r="M35" s="554">
        <f t="shared" si="94"/>
        <v>9.2682492326144228</v>
      </c>
      <c r="N35" s="492" t="str">
        <f t="shared" si="19"/>
        <v>N/A</v>
      </c>
      <c r="O35" s="492" t="str">
        <f t="shared" si="19"/>
        <v>N/A</v>
      </c>
      <c r="P35" s="36"/>
      <c r="Q35" s="659">
        <f t="shared" ref="Q35:AX35" si="95">SUM(Q36:Q38)</f>
        <v>-5.4431095520662982</v>
      </c>
      <c r="R35" s="659">
        <f t="shared" si="95"/>
        <v>0</v>
      </c>
      <c r="S35" s="659">
        <f t="shared" si="95"/>
        <v>-0.31103483154664557</v>
      </c>
      <c r="T35" s="659">
        <f t="shared" si="95"/>
        <v>3.5769005627864239</v>
      </c>
      <c r="U35" s="659">
        <f t="shared" si="95"/>
        <v>8.8644926990793991</v>
      </c>
      <c r="V35" s="659">
        <f t="shared" si="95"/>
        <v>-2.9548308996931341</v>
      </c>
      <c r="W35" s="659">
        <f t="shared" si="95"/>
        <v>5.1320747205196522</v>
      </c>
      <c r="X35" s="659">
        <f t="shared" si="95"/>
        <v>2.9548308996931327</v>
      </c>
      <c r="Y35" s="659">
        <f t="shared" si="95"/>
        <v>1.5551741577332276</v>
      </c>
      <c r="Z35" s="659">
        <f t="shared" si="95"/>
        <v>6.9982837097995256</v>
      </c>
      <c r="AA35" s="659">
        <f t="shared" si="95"/>
        <v>2.488278652373165</v>
      </c>
      <c r="AB35" s="659">
        <f t="shared" si="95"/>
        <v>3.2658657312397787</v>
      </c>
      <c r="AC35" s="659">
        <f t="shared" si="95"/>
        <v>-0.31103483154664563</v>
      </c>
      <c r="AD35" s="659">
        <f t="shared" si="95"/>
        <v>3.1103483154664557</v>
      </c>
      <c r="AE35" s="659">
        <f t="shared" si="95"/>
        <v>1.8662089892798734</v>
      </c>
      <c r="AF35" s="659">
        <f t="shared" si="95"/>
        <v>-1.7106915735065509</v>
      </c>
      <c r="AG35" s="659">
        <f t="shared" si="95"/>
        <v>2.021726405053196</v>
      </c>
      <c r="AH35" s="659">
        <f t="shared" si="95"/>
        <v>-2.0217264050531965</v>
      </c>
      <c r="AI35" s="659">
        <f t="shared" si="95"/>
        <v>24.535627303070367</v>
      </c>
      <c r="AJ35" s="659">
        <f t="shared" si="95"/>
        <v>3.7835058066133223</v>
      </c>
      <c r="AK35" s="659">
        <f t="shared" si="95"/>
        <v>7.6537220196251727</v>
      </c>
      <c r="AL35" s="659">
        <f t="shared" si="95"/>
        <v>2.3907567938489711</v>
      </c>
      <c r="AM35" s="659">
        <f t="shared" si="95"/>
        <v>2.0087043583883117</v>
      </c>
      <c r="AN35" s="659">
        <f t="shared" si="95"/>
        <v>11.890456123467846</v>
      </c>
      <c r="AO35" s="659">
        <f t="shared" si="95"/>
        <v>29.79791888005855</v>
      </c>
      <c r="AP35" s="659">
        <f t="shared" si="95"/>
        <v>4.0829149984577429</v>
      </c>
      <c r="AQ35" s="659">
        <f t="shared" si="95"/>
        <v>4.8864289219896584</v>
      </c>
      <c r="AR35" s="659">
        <f t="shared" si="95"/>
        <v>5.7405025475134499</v>
      </c>
      <c r="AS35" s="659">
        <f t="shared" si="95"/>
        <v>-8.8176161017578671</v>
      </c>
      <c r="AT35" s="659">
        <f t="shared" si="95"/>
        <v>-3.4548947658204532</v>
      </c>
      <c r="AU35" s="659">
        <f t="shared" si="95"/>
        <v>-5.2058154031175521</v>
      </c>
      <c r="AV35" s="659">
        <f t="shared" si="95"/>
        <v>-4.3386365000494527</v>
      </c>
      <c r="AW35" s="659">
        <f t="shared" si="95"/>
        <v>-8.6288862063872109</v>
      </c>
      <c r="AX35" s="659">
        <f t="shared" si="95"/>
        <v>-1.8230065391901731</v>
      </c>
      <c r="AY35" s="492" t="str">
        <f t="shared" si="20"/>
        <v>N/A</v>
      </c>
      <c r="AZ35" s="492" t="str">
        <f t="shared" si="21"/>
        <v>N/A</v>
      </c>
      <c r="BA35" s="4"/>
      <c r="BB35" s="9">
        <f t="shared" ref="BB35:BC35" si="96">SUM(BB36:BB38)</f>
        <v>10.108632025265981</v>
      </c>
      <c r="BC35" s="9">
        <f t="shared" si="96"/>
        <v>-5.4431095520662982</v>
      </c>
      <c r="BD35" s="9">
        <f>SUM(S35:T35)</f>
        <v>3.2658657312397783</v>
      </c>
      <c r="BE35" s="9">
        <f>SUM(U35:V35)</f>
        <v>5.9096617993862655</v>
      </c>
      <c r="BF35" s="9">
        <f>SUM(W35:X35)</f>
        <v>8.0869056202127858</v>
      </c>
      <c r="BG35" s="9">
        <f>SUM(Y35:Z35)</f>
        <v>8.5534578675327531</v>
      </c>
      <c r="BH35" s="9">
        <f>SUM(AA35:AB35)</f>
        <v>5.7541443836129442</v>
      </c>
      <c r="BI35" s="9">
        <f>SUM(AC35:AD35)</f>
        <v>2.7993134839198102</v>
      </c>
      <c r="BJ35" s="9">
        <f>SUM(AE35:AF35)</f>
        <v>0.15551741577332256</v>
      </c>
      <c r="BK35" s="9">
        <f>SUM(AG35:AH35)</f>
        <v>0</v>
      </c>
      <c r="BL35" s="9">
        <f>SUM(AI35:AJ35)</f>
        <v>28.31913310968369</v>
      </c>
      <c r="BM35" s="9">
        <f>SUM(AK35:AL35)</f>
        <v>10.044478813474143</v>
      </c>
      <c r="BN35" s="9">
        <f>SUM(AM35:AN35)</f>
        <v>13.899160481856157</v>
      </c>
      <c r="BO35" s="9">
        <f>SUM(AO35:AP35)</f>
        <v>33.880833878516292</v>
      </c>
      <c r="BP35" s="9">
        <f t="shared" ref="BP35:BP38" si="97">SUM(AQ35:AR35)</f>
        <v>10.626931469503109</v>
      </c>
      <c r="BQ35" s="9">
        <f t="shared" si="49"/>
        <v>-12.272510867578321</v>
      </c>
      <c r="BR35" s="9">
        <f>AU35+AV35</f>
        <v>-9.5444519031670048</v>
      </c>
      <c r="BS35" s="9">
        <f t="shared" ref="BS35:BS38" si="98">SUM(AW35:AX35)</f>
        <v>-10.451892745577384</v>
      </c>
      <c r="BT35" s="492" t="str">
        <f t="shared" si="22"/>
        <v>N/A</v>
      </c>
      <c r="BU35" s="492" t="str">
        <f t="shared" si="23"/>
        <v>N/A</v>
      </c>
      <c r="BV35" s="19"/>
      <c r="BW35" s="36">
        <f t="shared" si="24"/>
        <v>-19.99634464874439</v>
      </c>
    </row>
    <row r="36" spans="1:75" x14ac:dyDescent="0.45">
      <c r="A36" s="10"/>
      <c r="B36" s="10" t="s">
        <v>42</v>
      </c>
      <c r="C36" s="7">
        <v>-0.15551741577332279</v>
      </c>
      <c r="D36" s="7">
        <v>1.5551741577332279</v>
      </c>
      <c r="E36" s="7">
        <v>16.329328656198893</v>
      </c>
      <c r="F36" s="7">
        <v>14.307602251145697</v>
      </c>
      <c r="G36" s="7">
        <v>6.6872488782528805</v>
      </c>
      <c r="H36" s="7">
        <v>8.7089752833060761</v>
      </c>
      <c r="I36" s="7">
        <v>8.1750839949562604</v>
      </c>
      <c r="J36" s="7">
        <v>17.75427252996354</v>
      </c>
      <c r="K36" s="7">
        <v>10.072971881829158</v>
      </c>
      <c r="L36" s="7">
        <v>6.9885258814505269</v>
      </c>
      <c r="M36" s="7">
        <v>14.000144297860345</v>
      </c>
      <c r="N36" s="26">
        <f t="shared" si="19"/>
        <v>-0.30621012711677742</v>
      </c>
      <c r="O36" s="26">
        <f t="shared" si="19"/>
        <v>1.0033043499231482</v>
      </c>
      <c r="P36" s="36"/>
      <c r="Q36" s="659">
        <v>0.46655224731996842</v>
      </c>
      <c r="R36" s="659">
        <v>1.2441393261865823</v>
      </c>
      <c r="S36" s="659">
        <v>1.3996567419599051</v>
      </c>
      <c r="T36" s="659">
        <v>2.332761236599842</v>
      </c>
      <c r="U36" s="659">
        <v>5.5986269678396203</v>
      </c>
      <c r="V36" s="659">
        <v>6.8427662940262026</v>
      </c>
      <c r="W36" s="659">
        <v>4.6655224731996841</v>
      </c>
      <c r="X36" s="659">
        <v>3.5769005627864243</v>
      </c>
      <c r="Y36" s="659">
        <v>2.4882786523731646</v>
      </c>
      <c r="Z36" s="659">
        <v>3.5769005627864243</v>
      </c>
      <c r="AA36" s="659">
        <v>0.93310449463993683</v>
      </c>
      <c r="AB36" s="659">
        <v>2.332761236599842</v>
      </c>
      <c r="AC36" s="659">
        <v>1.3996567419599051</v>
      </c>
      <c r="AD36" s="659">
        <v>2.0217264050531965</v>
      </c>
      <c r="AE36" s="659">
        <v>2.6437960681464876</v>
      </c>
      <c r="AF36" s="659">
        <v>2.177243820826519</v>
      </c>
      <c r="AG36" s="659">
        <v>2.177243820826519</v>
      </c>
      <c r="AH36" s="659">
        <v>1.5551741577332279</v>
      </c>
      <c r="AI36" s="659">
        <v>3.2838790727578129</v>
      </c>
      <c r="AJ36" s="659">
        <v>2.6313559111465579</v>
      </c>
      <c r="AK36" s="659">
        <v>1.5216872733197759</v>
      </c>
      <c r="AL36" s="659">
        <v>0.73816173773211169</v>
      </c>
      <c r="AM36" s="659">
        <v>9.2737967723351371</v>
      </c>
      <c r="AN36" s="659">
        <v>3.771996246676447</v>
      </c>
      <c r="AO36" s="659">
        <v>2.9524817542283293</v>
      </c>
      <c r="AP36" s="659">
        <v>1.7559977567236273</v>
      </c>
      <c r="AQ36" s="659">
        <v>0.59018883494936225</v>
      </c>
      <c r="AR36" s="659">
        <v>3.2456127405905124</v>
      </c>
      <c r="AS36" s="659">
        <v>3.3823140060009362</v>
      </c>
      <c r="AT36" s="659">
        <v>2.8548563002883474</v>
      </c>
      <c r="AU36" s="659">
        <v>1.8438852765629958</v>
      </c>
      <c r="AV36" s="659">
        <v>2.2535208209745612</v>
      </c>
      <c r="AW36" s="659">
        <v>2.8477489306994999</v>
      </c>
      <c r="AX36" s="659">
        <v>4.3370853213469555E-2</v>
      </c>
      <c r="AY36" s="492">
        <f t="shared" si="20"/>
        <v>-0.9848080433298555</v>
      </c>
      <c r="AZ36" s="492">
        <f t="shared" si="21"/>
        <v>-0.984770127469483</v>
      </c>
      <c r="BA36" s="4"/>
      <c r="BB36" s="13">
        <f>D36-BC36</f>
        <v>-0.15551741577332279</v>
      </c>
      <c r="BC36" s="13">
        <f>SUM(Q36:R36)</f>
        <v>1.7106915735065507</v>
      </c>
      <c r="BD36" s="13">
        <f>SUM(S36:T36)</f>
        <v>3.7324179785597469</v>
      </c>
      <c r="BE36" s="13">
        <f>SUM(U36:V36)</f>
        <v>12.441393261865823</v>
      </c>
      <c r="BF36" s="13">
        <f>SUM(W36:X36)</f>
        <v>8.2424230359861088</v>
      </c>
      <c r="BG36" s="13">
        <f>SUM(Y36:Z36)</f>
        <v>6.0651792151595885</v>
      </c>
      <c r="BH36" s="13">
        <f>SUM(AA36:AB36)</f>
        <v>3.2658657312397787</v>
      </c>
      <c r="BI36" s="13">
        <f>SUM(AC36:AD36)</f>
        <v>3.4213831470131018</v>
      </c>
      <c r="BJ36" s="13">
        <f>SUM(AE36:AF36)</f>
        <v>4.8210398889730062</v>
      </c>
      <c r="BK36" s="13">
        <f>SUM(AG36:AH36)</f>
        <v>3.7324179785597469</v>
      </c>
      <c r="BL36" s="13">
        <f>SUM(AI36:AJ36)</f>
        <v>5.9152349839043712</v>
      </c>
      <c r="BM36" s="13">
        <f>SUM(AK36:AL36)</f>
        <v>2.2598490110518874</v>
      </c>
      <c r="BN36" s="13">
        <f>SUM(AM36:AN36)</f>
        <v>13.045793019011583</v>
      </c>
      <c r="BO36" s="13">
        <f>SUM(AO36:AP36)</f>
        <v>4.7084795109519568</v>
      </c>
      <c r="BP36" s="13">
        <f t="shared" si="97"/>
        <v>3.8358015755398744</v>
      </c>
      <c r="BQ36" s="13">
        <f t="shared" si="49"/>
        <v>6.2371703062892836</v>
      </c>
      <c r="BR36" s="13">
        <f>AU36+AV36</f>
        <v>4.097406097537557</v>
      </c>
      <c r="BS36" s="13">
        <f t="shared" si="98"/>
        <v>2.8911197839129694</v>
      </c>
      <c r="BT36" s="492">
        <f t="shared" si="22"/>
        <v>-0.53646932151304361</v>
      </c>
      <c r="BU36" s="492">
        <f t="shared" si="23"/>
        <v>-0.29440243044240522</v>
      </c>
      <c r="BV36" s="19"/>
      <c r="BW36" s="13">
        <f t="shared" si="24"/>
        <v>6.988525881450526</v>
      </c>
    </row>
    <row r="37" spans="1:75" x14ac:dyDescent="0.45">
      <c r="A37" s="10"/>
      <c r="B37" s="10" t="s">
        <v>43</v>
      </c>
      <c r="C37" s="7">
        <v>28.148652254971427</v>
      </c>
      <c r="D37" s="7">
        <v>6.6872488782528805</v>
      </c>
      <c r="E37" s="7">
        <v>-7.4648359571194947</v>
      </c>
      <c r="F37" s="7">
        <v>-0.31103483154664557</v>
      </c>
      <c r="G37" s="7">
        <v>3.2658657312397787</v>
      </c>
      <c r="H37" s="7">
        <v>-7.6203533728928168</v>
      </c>
      <c r="I37" s="7">
        <v>30.817268239182116</v>
      </c>
      <c r="J37" s="7">
        <v>15.768386404039203</v>
      </c>
      <c r="K37" s="7">
        <v>-7.4077587980864719</v>
      </c>
      <c r="L37" s="7">
        <v>-17.421002623890132</v>
      </c>
      <c r="M37" s="7">
        <v>-4.1098254021526319</v>
      </c>
      <c r="N37" s="26" t="str">
        <f t="shared" si="19"/>
        <v>N/A</v>
      </c>
      <c r="O37" s="26" t="str">
        <f t="shared" si="19"/>
        <v>N/A</v>
      </c>
      <c r="P37" s="36"/>
      <c r="Q37" s="659">
        <v>-2.9548308996931332</v>
      </c>
      <c r="R37" s="659">
        <v>-0.93310449463993683</v>
      </c>
      <c r="S37" s="659">
        <v>-1.5551741577332279</v>
      </c>
      <c r="T37" s="659">
        <v>1.3996567419599051</v>
      </c>
      <c r="U37" s="659">
        <v>3.4213831470131013</v>
      </c>
      <c r="V37" s="659">
        <v>-10.730701688359273</v>
      </c>
      <c r="W37" s="659">
        <v>-0.77758707886661393</v>
      </c>
      <c r="X37" s="659">
        <v>-0.46655224731996842</v>
      </c>
      <c r="Y37" s="659">
        <v>-2.6437960681464876</v>
      </c>
      <c r="Z37" s="659">
        <v>3.5769005627864243</v>
      </c>
      <c r="AA37" s="659">
        <v>1.8662089892798737</v>
      </c>
      <c r="AB37" s="659">
        <v>0.93310449463993683</v>
      </c>
      <c r="AC37" s="659">
        <v>-1.2441393261865823</v>
      </c>
      <c r="AD37" s="659">
        <v>1.7106915735065507</v>
      </c>
      <c r="AE37" s="659">
        <v>-0.46655224731996842</v>
      </c>
      <c r="AF37" s="659">
        <v>-3.8879353943330699</v>
      </c>
      <c r="AG37" s="659">
        <v>0.15551741577332279</v>
      </c>
      <c r="AH37" s="659">
        <v>-3.5769005627864243</v>
      </c>
      <c r="AI37" s="659">
        <v>21.367253123256258</v>
      </c>
      <c r="AJ37" s="659">
        <v>1.5524513376675064</v>
      </c>
      <c r="AK37" s="659">
        <v>6.4324320046132462</v>
      </c>
      <c r="AL37" s="659">
        <v>1.4651317736450984</v>
      </c>
      <c r="AM37" s="659">
        <v>-6.629274862299253</v>
      </c>
      <c r="AN37" s="659">
        <v>3.8216655038922629</v>
      </c>
      <c r="AO37" s="659">
        <v>16.221976190890427</v>
      </c>
      <c r="AP37" s="659">
        <v>2.354019571555765</v>
      </c>
      <c r="AQ37" s="659">
        <v>3.2573099717144576</v>
      </c>
      <c r="AR37" s="659">
        <v>0.97051532250891503</v>
      </c>
      <c r="AS37" s="659">
        <v>-6.8203624457788541</v>
      </c>
      <c r="AT37" s="659">
        <v>-4.8152216465309889</v>
      </c>
      <c r="AU37" s="659">
        <v>-5.2539340587497918</v>
      </c>
      <c r="AV37" s="659">
        <v>-2.7679475806777667</v>
      </c>
      <c r="AW37" s="659">
        <v>-7.3062767762110941</v>
      </c>
      <c r="AX37" s="659">
        <v>-2.09284420825148</v>
      </c>
      <c r="AY37" s="492" t="str">
        <f t="shared" si="20"/>
        <v>N/A</v>
      </c>
      <c r="AZ37" s="492" t="str">
        <f t="shared" si="21"/>
        <v>N/A</v>
      </c>
      <c r="BA37" s="4"/>
      <c r="BB37" s="13">
        <f>D37-BC37</f>
        <v>10.57518427258595</v>
      </c>
      <c r="BC37" s="13">
        <f>SUM(Q37:R37)</f>
        <v>-3.8879353943330699</v>
      </c>
      <c r="BD37" s="13">
        <f>SUM(S37:T37)</f>
        <v>-0.15551741577332279</v>
      </c>
      <c r="BE37" s="13">
        <f>SUM(U37:V37)</f>
        <v>-7.3093185413461725</v>
      </c>
      <c r="BF37" s="13">
        <f>SUM(W37:X37)</f>
        <v>-1.2441393261865823</v>
      </c>
      <c r="BG37" s="13">
        <f>SUM(Y37:Z37)</f>
        <v>0.93310449463993672</v>
      </c>
      <c r="BH37" s="13">
        <f>SUM(AA37:AB37)</f>
        <v>2.7993134839198106</v>
      </c>
      <c r="BI37" s="13">
        <f>SUM(AC37:AD37)</f>
        <v>0.46655224731996836</v>
      </c>
      <c r="BJ37" s="13">
        <f>SUM(AE37:AF37)</f>
        <v>-4.354487641653038</v>
      </c>
      <c r="BK37" s="13">
        <f>SUM(AG37:AH37)</f>
        <v>-3.4213831470131018</v>
      </c>
      <c r="BL37" s="13">
        <f>SUM(AI37:AJ37)</f>
        <v>22.919704460923764</v>
      </c>
      <c r="BM37" s="13">
        <f>SUM(AK37:AL37)</f>
        <v>7.8975637782583448</v>
      </c>
      <c r="BN37" s="13">
        <f>SUM(AM37:AN37)</f>
        <v>-2.8076093584069901</v>
      </c>
      <c r="BO37" s="13">
        <f>SUM(AO37:AP37)</f>
        <v>18.57599576244619</v>
      </c>
      <c r="BP37" s="13">
        <f t="shared" si="97"/>
        <v>4.2278252942233729</v>
      </c>
      <c r="BQ37" s="13">
        <f t="shared" si="49"/>
        <v>-11.635584092309843</v>
      </c>
      <c r="BR37" s="13">
        <f>AU37+AV37</f>
        <v>-8.0218816394275585</v>
      </c>
      <c r="BS37" s="13">
        <f t="shared" si="98"/>
        <v>-9.3991209844625736</v>
      </c>
      <c r="BT37" s="492" t="str">
        <f t="shared" si="22"/>
        <v>N/A</v>
      </c>
      <c r="BU37" s="492" t="str">
        <f t="shared" si="23"/>
        <v>N/A</v>
      </c>
      <c r="BV37" s="19"/>
      <c r="BW37" s="13">
        <f t="shared" si="24"/>
        <v>-17.421002623890132</v>
      </c>
    </row>
    <row r="38" spans="1:75" x14ac:dyDescent="0.45">
      <c r="A38" s="10"/>
      <c r="B38" s="10" t="s">
        <v>37</v>
      </c>
      <c r="C38" s="7">
        <v>1.0886219104132595</v>
      </c>
      <c r="D38" s="7">
        <v>-3.5769005627864243</v>
      </c>
      <c r="E38" s="7">
        <v>0.62206966309329115</v>
      </c>
      <c r="F38" s="7">
        <v>2.6437960681464876</v>
      </c>
      <c r="G38" s="7">
        <v>-1.3996567419599051</v>
      </c>
      <c r="H38" s="7">
        <v>-0.62206966309329115</v>
      </c>
      <c r="I38" s="7">
        <v>-0.62874031098053484</v>
      </c>
      <c r="J38" s="7">
        <v>14.257335426369707</v>
      </c>
      <c r="K38" s="7">
        <v>-4.3107924818179004</v>
      </c>
      <c r="L38" s="7">
        <v>-9.5638679063047825</v>
      </c>
      <c r="M38" s="7">
        <v>-0.62206966309329115</v>
      </c>
      <c r="N38" s="26" t="str">
        <f t="shared" si="19"/>
        <v>N/A</v>
      </c>
      <c r="O38" s="26" t="str">
        <f t="shared" si="19"/>
        <v>N/A</v>
      </c>
      <c r="P38" s="36"/>
      <c r="Q38" s="659">
        <v>-2.9548308996931332</v>
      </c>
      <c r="R38" s="659">
        <v>-0.31103483154664557</v>
      </c>
      <c r="S38" s="659">
        <v>-0.15551741577332279</v>
      </c>
      <c r="T38" s="659">
        <v>-0.15551741577332279</v>
      </c>
      <c r="U38" s="659">
        <v>-0.15551741577332279</v>
      </c>
      <c r="V38" s="659">
        <v>0.93310449463993683</v>
      </c>
      <c r="W38" s="659">
        <v>1.2441393261865823</v>
      </c>
      <c r="X38" s="659">
        <v>-0.15551741577332279</v>
      </c>
      <c r="Y38" s="659">
        <v>1.7106915735065507</v>
      </c>
      <c r="Z38" s="659">
        <v>-0.15551741577332279</v>
      </c>
      <c r="AA38" s="659">
        <v>-0.31103483154664557</v>
      </c>
      <c r="AB38" s="659">
        <v>0</v>
      </c>
      <c r="AC38" s="659">
        <v>-0.46655224731996842</v>
      </c>
      <c r="AD38" s="659">
        <v>-0.62206966309329115</v>
      </c>
      <c r="AE38" s="659">
        <v>-0.31103483154664557</v>
      </c>
      <c r="AF38" s="659">
        <v>0</v>
      </c>
      <c r="AG38" s="659">
        <v>-0.31103483154664557</v>
      </c>
      <c r="AH38" s="659">
        <v>0</v>
      </c>
      <c r="AI38" s="659">
        <v>-0.11550489294370506</v>
      </c>
      <c r="AJ38" s="659">
        <v>-0.40030144220074193</v>
      </c>
      <c r="AK38" s="659">
        <v>-0.30039725830784891</v>
      </c>
      <c r="AL38" s="659">
        <v>0.18746328247176094</v>
      </c>
      <c r="AM38" s="659">
        <v>-0.63581755164757225</v>
      </c>
      <c r="AN38" s="659">
        <v>4.2967943728991358</v>
      </c>
      <c r="AO38" s="659">
        <v>10.623460934939793</v>
      </c>
      <c r="AP38" s="659">
        <v>-2.7102329821649028E-2</v>
      </c>
      <c r="AQ38" s="659">
        <v>1.0389301153258386</v>
      </c>
      <c r="AR38" s="659">
        <v>1.5243744844140228</v>
      </c>
      <c r="AS38" s="659">
        <v>-5.3795676619799497</v>
      </c>
      <c r="AT38" s="659">
        <v>-1.4945294195778116</v>
      </c>
      <c r="AU38" s="659">
        <v>-1.7957666209307559</v>
      </c>
      <c r="AV38" s="659">
        <v>-3.8242097403462472</v>
      </c>
      <c r="AW38" s="659">
        <v>-4.1703583608756158</v>
      </c>
      <c r="AX38" s="659">
        <v>0.22646681584783729</v>
      </c>
      <c r="AY38" s="492" t="str">
        <f t="shared" si="20"/>
        <v>N/A</v>
      </c>
      <c r="AZ38" s="492" t="str">
        <f t="shared" si="21"/>
        <v>N/A</v>
      </c>
      <c r="BA38" s="4"/>
      <c r="BB38" s="13">
        <f>D38-BC38</f>
        <v>-0.31103483154664557</v>
      </c>
      <c r="BC38" s="13">
        <f>SUM(Q38:R38)</f>
        <v>-3.2658657312397787</v>
      </c>
      <c r="BD38" s="13">
        <f>SUM(S38:T38)</f>
        <v>-0.31103483154664557</v>
      </c>
      <c r="BE38" s="13">
        <f>SUM(U38:V38)</f>
        <v>0.77758707886661405</v>
      </c>
      <c r="BF38" s="13">
        <f>SUM(W38:X38)</f>
        <v>1.0886219104132595</v>
      </c>
      <c r="BG38" s="13">
        <f>SUM(Y38:Z38)</f>
        <v>1.5551741577332279</v>
      </c>
      <c r="BH38" s="13">
        <f>SUM(AA38:AB38)</f>
        <v>-0.31103483154664557</v>
      </c>
      <c r="BI38" s="13">
        <f>SUM(AC38:AD38)</f>
        <v>-1.0886219104132595</v>
      </c>
      <c r="BJ38" s="13">
        <f>SUM(AE38:AF38)</f>
        <v>-0.31103483154664557</v>
      </c>
      <c r="BK38" s="13">
        <f>SUM(AG38:AH38)</f>
        <v>-0.31103483154664557</v>
      </c>
      <c r="BL38" s="13">
        <f>SUM(AI38:AJ38)</f>
        <v>-0.51580633514444696</v>
      </c>
      <c r="BM38" s="13">
        <f>SUM(AK38:AL38)</f>
        <v>-0.11293397583608797</v>
      </c>
      <c r="BN38" s="13">
        <f>SUM(AM38:AN38)</f>
        <v>3.6609768212515634</v>
      </c>
      <c r="BO38" s="13">
        <f>SUM(AO38:AP38)</f>
        <v>10.596358605118144</v>
      </c>
      <c r="BP38" s="13">
        <f t="shared" si="97"/>
        <v>2.5633045997398614</v>
      </c>
      <c r="BQ38" s="13">
        <f t="shared" si="49"/>
        <v>-6.8740970815577613</v>
      </c>
      <c r="BR38" s="13">
        <f>AU38+AV38</f>
        <v>-5.6199763612770033</v>
      </c>
      <c r="BS38" s="13">
        <f t="shared" si="98"/>
        <v>-3.9438915450277787</v>
      </c>
      <c r="BT38" s="492" t="str">
        <f t="shared" si="22"/>
        <v>N/A</v>
      </c>
      <c r="BU38" s="492" t="str">
        <f t="shared" si="23"/>
        <v>N/A</v>
      </c>
      <c r="BV38" s="19"/>
      <c r="BW38" s="13">
        <f t="shared" si="24"/>
        <v>-9.5638679063047807</v>
      </c>
    </row>
    <row r="39" spans="1:75" x14ac:dyDescent="0.45">
      <c r="A39" s="23"/>
      <c r="B39" s="4"/>
      <c r="C39" s="9"/>
      <c r="D39" s="9"/>
      <c r="E39" s="9"/>
      <c r="F39" s="9"/>
      <c r="G39" s="9"/>
      <c r="H39" s="9"/>
      <c r="I39" s="9"/>
      <c r="J39" s="9"/>
      <c r="K39" s="9"/>
      <c r="L39" s="9"/>
      <c r="M39" s="9"/>
      <c r="N39" s="36"/>
      <c r="O39" s="235"/>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492"/>
      <c r="AZ39" s="492"/>
      <c r="BA39" s="4"/>
      <c r="BB39" s="4"/>
      <c r="BC39" s="13"/>
      <c r="BD39" s="13"/>
      <c r="BE39" s="13"/>
      <c r="BF39" s="13"/>
      <c r="BG39" s="13"/>
      <c r="BH39" s="13"/>
      <c r="BI39" s="13"/>
      <c r="BJ39" s="13"/>
      <c r="BK39" s="13"/>
      <c r="BL39" s="13"/>
      <c r="BM39" s="13"/>
      <c r="BN39" s="13"/>
      <c r="BO39" s="13"/>
      <c r="BP39" s="13"/>
      <c r="BQ39" s="13"/>
      <c r="BR39" s="13"/>
      <c r="BS39" s="13"/>
      <c r="BT39" s="492"/>
      <c r="BU39" s="492"/>
      <c r="BV39" s="19"/>
      <c r="BW39" s="13"/>
    </row>
    <row r="40" spans="1:75" x14ac:dyDescent="0.45">
      <c r="A40" s="33" t="s">
        <v>26</v>
      </c>
      <c r="B40" s="34"/>
      <c r="C40" s="560">
        <f t="shared" ref="C40:M40" si="99">SUM(C21,C25,C27,C35)</f>
        <v>267.17892029856853</v>
      </c>
      <c r="D40" s="560">
        <f t="shared" si="99"/>
        <v>251.78269613700959</v>
      </c>
      <c r="E40" s="560">
        <f t="shared" si="99"/>
        <v>256.13718377866269</v>
      </c>
      <c r="F40" s="560">
        <f t="shared" si="99"/>
        <v>259.86960175722243</v>
      </c>
      <c r="G40" s="560">
        <f t="shared" si="99"/>
        <v>244.47337759566346</v>
      </c>
      <c r="H40" s="560">
        <f t="shared" si="99"/>
        <v>229.38818826565111</v>
      </c>
      <c r="I40" s="560">
        <f t="shared" si="99"/>
        <v>259.72851780453988</v>
      </c>
      <c r="J40" s="560">
        <f t="shared" si="99"/>
        <v>244.65277708261422</v>
      </c>
      <c r="K40" s="560">
        <f t="shared" si="99"/>
        <v>220.11292444027976</v>
      </c>
      <c r="L40" s="560">
        <f t="shared" si="99"/>
        <v>200.64654455573847</v>
      </c>
      <c r="M40" s="560">
        <f t="shared" si="99"/>
        <v>248.34774785803802</v>
      </c>
      <c r="N40" s="540">
        <f t="shared" si="19"/>
        <v>-8.8438150254202097E-2</v>
      </c>
      <c r="O40" s="540">
        <f t="shared" si="19"/>
        <v>0.23773747715375393</v>
      </c>
      <c r="P40" s="36"/>
      <c r="Q40" s="34">
        <f t="shared" ref="Q40:AX40" si="100">SUM(Q21,Q25,Q27,Q35)</f>
        <v>53.964543273343004</v>
      </c>
      <c r="R40" s="34">
        <f t="shared" si="100"/>
        <v>60.340757320049242</v>
      </c>
      <c r="S40" s="34">
        <f t="shared" si="100"/>
        <v>61.740414062009151</v>
      </c>
      <c r="T40" s="34">
        <f t="shared" si="100"/>
        <v>63.762140467062352</v>
      </c>
      <c r="U40" s="34">
        <f t="shared" si="100"/>
        <v>71.226976424181828</v>
      </c>
      <c r="V40" s="34">
        <f t="shared" si="100"/>
        <v>57.852478667676074</v>
      </c>
      <c r="W40" s="34">
        <f t="shared" si="100"/>
        <v>64.695244961702286</v>
      </c>
      <c r="X40" s="34">
        <f t="shared" si="100"/>
        <v>64.539727545928955</v>
      </c>
      <c r="Y40" s="34">
        <f t="shared" si="100"/>
        <v>61.118344398915852</v>
      </c>
      <c r="Z40" s="34">
        <f t="shared" si="100"/>
        <v>68.738697771808674</v>
      </c>
      <c r="AA40" s="34">
        <f t="shared" si="100"/>
        <v>62.206966309329118</v>
      </c>
      <c r="AB40" s="34">
        <f t="shared" si="100"/>
        <v>61.273861814689177</v>
      </c>
      <c r="AC40" s="34">
        <f t="shared" si="100"/>
        <v>55.986269678396212</v>
      </c>
      <c r="AD40" s="34">
        <f t="shared" si="100"/>
        <v>64.539727545928955</v>
      </c>
      <c r="AE40" s="34">
        <f t="shared" si="100"/>
        <v>60.185239904275925</v>
      </c>
      <c r="AF40" s="34">
        <f t="shared" si="100"/>
        <v>56.763856757262822</v>
      </c>
      <c r="AG40" s="34">
        <f t="shared" si="100"/>
        <v>57.230409004582789</v>
      </c>
      <c r="AH40" s="34">
        <f t="shared" si="100"/>
        <v>55.675234846849563</v>
      </c>
      <c r="AI40" s="34">
        <f t="shared" si="100"/>
        <v>82.578239812207443</v>
      </c>
      <c r="AJ40" s="34">
        <f t="shared" si="100"/>
        <v>60.36751966784847</v>
      </c>
      <c r="AK40" s="34">
        <f t="shared" si="100"/>
        <v>61.832428707665755</v>
      </c>
      <c r="AL40" s="34">
        <f t="shared" si="100"/>
        <v>54.9263097232108</v>
      </c>
      <c r="AM40" s="34">
        <f t="shared" si="100"/>
        <v>53.317281199577195</v>
      </c>
      <c r="AN40" s="34">
        <f t="shared" si="100"/>
        <v>46.882149526794137</v>
      </c>
      <c r="AO40" s="34">
        <f t="shared" si="100"/>
        <v>83.721007297942933</v>
      </c>
      <c r="AP40" s="34">
        <f t="shared" si="100"/>
        <v>60.732339058299921</v>
      </c>
      <c r="AQ40" s="34">
        <f t="shared" si="100"/>
        <v>57.668581983661369</v>
      </c>
      <c r="AR40" s="34">
        <f t="shared" si="100"/>
        <v>66.859393537210366</v>
      </c>
      <c r="AS40" s="34">
        <f t="shared" si="100"/>
        <v>42.349904157284001</v>
      </c>
      <c r="AT40" s="34">
        <f t="shared" si="100"/>
        <v>53.235268802135934</v>
      </c>
      <c r="AU40" s="34">
        <f t="shared" si="100"/>
        <v>49.755971744627416</v>
      </c>
      <c r="AV40" s="34">
        <f t="shared" si="100"/>
        <v>52.912470885919568</v>
      </c>
      <c r="AW40" s="34">
        <f t="shared" si="100"/>
        <v>47.169666422259667</v>
      </c>
      <c r="AX40" s="34">
        <f t="shared" si="100"/>
        <v>50.808861303280523</v>
      </c>
      <c r="AY40" s="561">
        <f t="shared" si="20"/>
        <v>-4.5578947067476006E-2</v>
      </c>
      <c r="AZ40" s="561">
        <f t="shared" si="21"/>
        <v>7.7151168474312026E-2</v>
      </c>
      <c r="BA40" s="4"/>
      <c r="BB40" s="34">
        <f>SUM(BB21,BB25,BB27,BB35)</f>
        <v>137.47739554361738</v>
      </c>
      <c r="BC40" s="34">
        <f t="shared" ref="BC40" si="101">SUM(BC21,BC25,BC27,BC35)</f>
        <v>114.30530059339223</v>
      </c>
      <c r="BD40" s="34">
        <f>SUM(S40:T40)</f>
        <v>125.5025545290715</v>
      </c>
      <c r="BE40" s="34">
        <f>SUM(U40:V40)</f>
        <v>129.07945509185791</v>
      </c>
      <c r="BF40" s="34">
        <f>SUM(W40:X40)</f>
        <v>129.23497250763126</v>
      </c>
      <c r="BG40" s="34">
        <f>SUM(Y40:Z40)</f>
        <v>129.85704217072453</v>
      </c>
      <c r="BH40" s="34">
        <f>SUM(AA40:AB40)</f>
        <v>123.4808281240183</v>
      </c>
      <c r="BI40" s="34">
        <f>SUM(AC40:AD40)</f>
        <v>120.52599722432517</v>
      </c>
      <c r="BJ40" s="34">
        <f>SUM(AE40:AF40)</f>
        <v>116.94909666153875</v>
      </c>
      <c r="BK40" s="34">
        <f>SUM(AG40:AH40)</f>
        <v>112.90564385143236</v>
      </c>
      <c r="BL40" s="34">
        <f>SUM(AI40:AJ40)</f>
        <v>142.94575948005593</v>
      </c>
      <c r="BM40" s="34">
        <f>SUM(AK40:AL40)</f>
        <v>116.75873843087655</v>
      </c>
      <c r="BN40" s="34">
        <f>SUM(AM40:AN40)</f>
        <v>100.19943072637133</v>
      </c>
      <c r="BO40" s="34">
        <f>SUM(AO40:AP40)</f>
        <v>144.45334635624286</v>
      </c>
      <c r="BP40" s="34">
        <f>SUM(AQ40:AR40)</f>
        <v>124.52797552087173</v>
      </c>
      <c r="BQ40" s="34">
        <f t="shared" si="49"/>
        <v>95.585172959419936</v>
      </c>
      <c r="BR40" s="34">
        <f>AU40+AV40</f>
        <v>102.66844263054699</v>
      </c>
      <c r="BS40" s="34">
        <f>SUM(AW40:AX40)</f>
        <v>97.978527725540189</v>
      </c>
      <c r="BT40" s="561">
        <f t="shared" si="22"/>
        <v>2.5038975104813899E-2</v>
      </c>
      <c r="BU40" s="561">
        <f t="shared" si="23"/>
        <v>-4.5680199142432598E-2</v>
      </c>
      <c r="BV40" s="19"/>
      <c r="BW40" s="645">
        <f t="shared" si="24"/>
        <v>200.64697035608719</v>
      </c>
    </row>
    <row r="41" spans="1:75" x14ac:dyDescent="0.45">
      <c r="A41" s="3"/>
      <c r="B41" s="6"/>
      <c r="C41" s="546"/>
      <c r="D41" s="546"/>
      <c r="E41" s="546"/>
      <c r="F41" s="546"/>
      <c r="G41" s="546"/>
      <c r="H41" s="546"/>
      <c r="I41" s="546"/>
      <c r="J41" s="546"/>
      <c r="K41" s="546"/>
      <c r="L41" s="546"/>
      <c r="M41" s="546"/>
      <c r="N41" s="546"/>
      <c r="O41" s="492"/>
      <c r="P41" s="3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492"/>
      <c r="AZ41" s="492"/>
      <c r="BA41" s="4"/>
      <c r="BB41" s="39"/>
      <c r="BP41" s="613"/>
      <c r="BQ41" s="613"/>
      <c r="BR41" s="40"/>
      <c r="BS41" s="613"/>
      <c r="BT41" s="614"/>
      <c r="BU41" s="614"/>
      <c r="BV41" s="19"/>
      <c r="BW41" s="646"/>
    </row>
    <row r="42" spans="1:75" x14ac:dyDescent="0.45">
      <c r="A42" s="41" t="s">
        <v>7</v>
      </c>
      <c r="B42" s="42"/>
      <c r="C42" s="584">
        <f>C18-C40</f>
        <v>-22.861060118678381</v>
      </c>
      <c r="D42" s="584">
        <f>D18-D40</f>
        <v>-25.349338771051578</v>
      </c>
      <c r="E42" s="584">
        <f t="shared" ref="E42:H42" si="102">E18-E40</f>
        <v>-10.108632025266047</v>
      </c>
      <c r="F42" s="584">
        <f t="shared" si="102"/>
        <v>-13.063462924959111</v>
      </c>
      <c r="G42" s="584">
        <f t="shared" si="102"/>
        <v>6.6872488782528592</v>
      </c>
      <c r="H42" s="584">
        <f t="shared" si="102"/>
        <v>22.238990455585139</v>
      </c>
      <c r="I42" s="584">
        <f>I18-I40</f>
        <v>-4.3282530140947415</v>
      </c>
      <c r="J42" s="584">
        <f>J18-J40</f>
        <v>-30.79165496651936</v>
      </c>
      <c r="K42" s="584">
        <f>K18-K40</f>
        <v>36.031162515225333</v>
      </c>
      <c r="L42" s="584">
        <f>L18-L40</f>
        <v>24.141394360196699</v>
      </c>
      <c r="M42" s="584">
        <f>M18-M40</f>
        <v>-17.295527086841787</v>
      </c>
      <c r="N42" s="547">
        <f t="shared" si="19"/>
        <v>-0.32998569363407282</v>
      </c>
      <c r="O42" s="547" t="str">
        <f t="shared" si="19"/>
        <v>N/A</v>
      </c>
      <c r="P42" s="36"/>
      <c r="Q42" s="43">
        <f t="shared" ref="Q42:AX42" si="103">Q18-Q40</f>
        <v>6.5317314624795557</v>
      </c>
      <c r="R42" s="43">
        <f t="shared" si="103"/>
        <v>-2.7993134839198106</v>
      </c>
      <c r="S42" s="43">
        <f t="shared" si="103"/>
        <v>-4.0434528101064018</v>
      </c>
      <c r="T42" s="43">
        <f t="shared" si="103"/>
        <v>-1.0886219104132806</v>
      </c>
      <c r="U42" s="43">
        <f t="shared" si="103"/>
        <v>-6.0651792151595743</v>
      </c>
      <c r="V42" s="43">
        <f t="shared" si="103"/>
        <v>2.4882786523731752</v>
      </c>
      <c r="W42" s="43">
        <f t="shared" si="103"/>
        <v>-8.0869056202127894</v>
      </c>
      <c r="X42" s="43">
        <f t="shared" si="103"/>
        <v>3.5769005627864345</v>
      </c>
      <c r="Y42" s="43">
        <f t="shared" si="103"/>
        <v>1.866208989279869</v>
      </c>
      <c r="Z42" s="43">
        <f t="shared" si="103"/>
        <v>-10.264149441039308</v>
      </c>
      <c r="AA42" s="43">
        <f t="shared" si="103"/>
        <v>-6.6872488782528876</v>
      </c>
      <c r="AB42" s="43">
        <f t="shared" si="103"/>
        <v>4.3544876416530442</v>
      </c>
      <c r="AC42" s="43">
        <f t="shared" si="103"/>
        <v>7.3093185413461654</v>
      </c>
      <c r="AD42" s="43">
        <f t="shared" si="103"/>
        <v>1.2441393261865841</v>
      </c>
      <c r="AE42" s="43">
        <f t="shared" si="103"/>
        <v>-5.5986269678396212</v>
      </c>
      <c r="AF42" s="43">
        <f t="shared" si="103"/>
        <v>9.7975971937193336</v>
      </c>
      <c r="AG42" s="43">
        <f t="shared" si="103"/>
        <v>9.1755275306260344</v>
      </c>
      <c r="AH42" s="43">
        <f t="shared" si="103"/>
        <v>7.7758707886661327</v>
      </c>
      <c r="AI42" s="43">
        <f t="shared" si="103"/>
        <v>-24.636536746515276</v>
      </c>
      <c r="AJ42" s="43">
        <f t="shared" si="103"/>
        <v>7.5740582389451987</v>
      </c>
      <c r="AK42" s="43">
        <f t="shared" si="103"/>
        <v>0.91218246470239706</v>
      </c>
      <c r="AL42" s="43">
        <f t="shared" si="103"/>
        <v>11.846062922380376</v>
      </c>
      <c r="AM42" s="43">
        <f t="shared" si="103"/>
        <v>1.2433429166869416</v>
      </c>
      <c r="AN42" s="43">
        <f t="shared" si="103"/>
        <v>-4.8553991694989804</v>
      </c>
      <c r="AO42" s="43">
        <f t="shared" si="103"/>
        <v>-23.469682378139368</v>
      </c>
      <c r="AP42" s="43">
        <f t="shared" si="103"/>
        <v>-3.7099163355679465</v>
      </c>
      <c r="AQ42" s="43">
        <f t="shared" si="103"/>
        <v>3.7440887025369634</v>
      </c>
      <c r="AR42" s="43">
        <f t="shared" si="103"/>
        <v>-0.58348664941405559</v>
      </c>
      <c r="AS42" s="43">
        <f t="shared" si="103"/>
        <v>19.938315883504472</v>
      </c>
      <c r="AT42" s="43">
        <f t="shared" si="103"/>
        <v>12.932020538586031</v>
      </c>
      <c r="AU42" s="43">
        <f t="shared" si="103"/>
        <v>4.0165468851478963</v>
      </c>
      <c r="AV42" s="43">
        <f t="shared" si="103"/>
        <v>8.9265513868088817</v>
      </c>
      <c r="AW42" s="43">
        <f t="shared" si="103"/>
        <v>7.9312586264911431</v>
      </c>
      <c r="AX42" s="43">
        <f t="shared" si="103"/>
        <v>3.2684778703893258</v>
      </c>
      <c r="AY42" s="547">
        <f t="shared" si="20"/>
        <v>-0.74725698427117582</v>
      </c>
      <c r="AZ42" s="547">
        <f t="shared" si="21"/>
        <v>-0.58789921949180868</v>
      </c>
      <c r="BA42" s="4"/>
      <c r="BB42" s="43">
        <f>BB18-BB40</f>
        <v>-29.081756749611358</v>
      </c>
      <c r="BC42" s="43">
        <f>BC18-BC40</f>
        <v>3.7324179785597664</v>
      </c>
      <c r="BD42" s="43">
        <f>SUM(S42:T42)</f>
        <v>-5.1320747205196824</v>
      </c>
      <c r="BE42" s="43">
        <f>SUM(U42:V42)</f>
        <v>-3.576900562786399</v>
      </c>
      <c r="BF42" s="43">
        <f>SUM(W42:X42)</f>
        <v>-4.5100050574263548</v>
      </c>
      <c r="BG42" s="43">
        <f>SUM(Y42:Z42)</f>
        <v>-8.3979404517594389</v>
      </c>
      <c r="BH42" s="43">
        <f>SUM(AA42:AB42)</f>
        <v>-2.3327612365998434</v>
      </c>
      <c r="BI42" s="43">
        <f>SUM(AC42:AD42)</f>
        <v>8.5534578675327495</v>
      </c>
      <c r="BJ42" s="43">
        <f>SUM(AE42:AF42)</f>
        <v>4.1989702258797124</v>
      </c>
      <c r="BK42" s="43">
        <f>SUM(AG42:AH42)</f>
        <v>16.951398319292167</v>
      </c>
      <c r="BL42" s="43">
        <f t="shared" ref="BL42:BM42" si="104">BL18-BL40</f>
        <v>-17.062478507570091</v>
      </c>
      <c r="BM42" s="43">
        <f t="shared" si="104"/>
        <v>12.758245387082781</v>
      </c>
      <c r="BN42" s="43">
        <f>SUM(AM42:AN42)</f>
        <v>-3.6120562528120388</v>
      </c>
      <c r="BO42" s="43">
        <f>SUM(AO42:AP42)</f>
        <v>-27.179598713707314</v>
      </c>
      <c r="BP42" s="43">
        <f>SUM(AQ42:AR42)</f>
        <v>3.1606020531229078</v>
      </c>
      <c r="BQ42" s="43">
        <f t="shared" si="49"/>
        <v>32.870336422090503</v>
      </c>
      <c r="BR42" s="43">
        <f>AU42+AV42</f>
        <v>12.943098271956778</v>
      </c>
      <c r="BS42" s="43">
        <f>SUM(AW42:AX42)</f>
        <v>11.199736496880469</v>
      </c>
      <c r="BT42" s="547">
        <f>IF(ISERROR(BS42/BQ42),"N/A",IF(BQ42&lt;0,"N/A",IF(BS42&lt;0,"N/A",IF(BS42/BQ42-1&gt;300%,"&gt;±300%",IF(BS42/BQ42-1&lt;-300%,"&gt;±300%",BS42/BQ42-1)))))</f>
        <v>-0.65927527016870791</v>
      </c>
      <c r="BU42" s="547">
        <f>IF(ISERROR(BS42/BR42),"N/A",IF(BR42&lt;0,"N/A",IF(BS42&lt;0,"N/A",IF(BS42/BR42-1&gt;300%,"&gt;±300%",IF(BS42/BR42-1&lt;-300%,"&gt;±300%",BS42/BR42-1)))))</f>
        <v>-0.1346943164955775</v>
      </c>
      <c r="BV42" s="19"/>
      <c r="BW42" s="46">
        <f t="shared" si="24"/>
        <v>24.142834768837247</v>
      </c>
    </row>
    <row r="43" spans="1:75" x14ac:dyDescent="0.45">
      <c r="A43" s="675"/>
      <c r="B43" s="98"/>
      <c r="C43" s="549"/>
      <c r="D43" s="549"/>
      <c r="E43" s="549"/>
      <c r="F43" s="549"/>
      <c r="G43" s="549"/>
      <c r="H43" s="549"/>
      <c r="I43" s="549"/>
      <c r="J43" s="549"/>
      <c r="K43" s="549"/>
      <c r="L43" s="549"/>
      <c r="M43" s="549"/>
      <c r="N43" s="288"/>
      <c r="O43" s="550"/>
      <c r="P43" s="36"/>
      <c r="Q43" s="288"/>
      <c r="R43" s="288"/>
      <c r="S43" s="288"/>
      <c r="T43" s="288"/>
      <c r="U43" s="288"/>
      <c r="V43" s="288"/>
      <c r="W43" s="288"/>
      <c r="X43" s="288"/>
      <c r="Y43" s="288"/>
      <c r="Z43" s="585"/>
      <c r="AA43" s="585"/>
      <c r="AB43" s="585"/>
      <c r="AC43" s="585"/>
      <c r="AD43" s="585"/>
      <c r="AE43" s="585"/>
      <c r="AF43" s="585"/>
      <c r="AG43" s="585"/>
      <c r="AH43" s="585"/>
      <c r="AI43" s="585"/>
      <c r="AJ43" s="585"/>
      <c r="AK43" s="585"/>
      <c r="AL43" s="585"/>
      <c r="AM43" s="586"/>
      <c r="AN43" s="585"/>
      <c r="AO43" s="585"/>
      <c r="AP43" s="585"/>
      <c r="AQ43" s="585"/>
      <c r="AR43" s="585"/>
      <c r="AS43" s="585"/>
      <c r="AT43" s="585"/>
      <c r="AU43" s="585"/>
      <c r="AV43" s="585"/>
      <c r="AW43" s="585"/>
      <c r="AX43" s="585"/>
      <c r="AY43" s="716"/>
      <c r="AZ43" s="716"/>
      <c r="BA43" s="4"/>
      <c r="BB43" s="199"/>
      <c r="BC43" s="7"/>
      <c r="BD43" s="7"/>
      <c r="BE43" s="7"/>
      <c r="BF43" s="7"/>
      <c r="BG43" s="7"/>
      <c r="BH43" s="7"/>
      <c r="BI43" s="7"/>
      <c r="BJ43" s="7"/>
      <c r="BK43" s="7"/>
      <c r="BL43" s="7"/>
      <c r="BM43" s="7"/>
      <c r="BN43" s="7"/>
      <c r="BO43" s="7"/>
      <c r="BP43" s="7"/>
      <c r="BQ43" s="7"/>
      <c r="BR43" s="288"/>
      <c r="BS43" s="199"/>
      <c r="BT43" s="295"/>
      <c r="BU43" s="295"/>
      <c r="BV43" s="198"/>
      <c r="BW43" s="199"/>
    </row>
    <row r="44" spans="1:75" x14ac:dyDescent="0.45">
      <c r="A44" s="41" t="s">
        <v>38</v>
      </c>
      <c r="B44" s="43" t="s">
        <v>145</v>
      </c>
      <c r="C44" s="43">
        <v>105.90736014163282</v>
      </c>
      <c r="D44" s="43">
        <v>80.558021370581201</v>
      </c>
      <c r="E44" s="43">
        <v>70.449389345315225</v>
      </c>
      <c r="F44" s="43">
        <v>57.385926420356114</v>
      </c>
      <c r="G44" s="43">
        <v>64.073175298608987</v>
      </c>
      <c r="H44" s="43">
        <v>86.312165754194154</v>
      </c>
      <c r="I44" s="43">
        <v>109.19946050043094</v>
      </c>
      <c r="J44" s="43">
        <v>78.407805533911585</v>
      </c>
      <c r="K44" s="43">
        <v>114.43896804913692</v>
      </c>
      <c r="L44" s="43">
        <v>138.58036240933365</v>
      </c>
      <c r="M44" s="43">
        <v>121.28483532249183</v>
      </c>
      <c r="N44" s="547">
        <f t="shared" si="19"/>
        <v>0.21095431715035295</v>
      </c>
      <c r="O44" s="547">
        <f t="shared" si="19"/>
        <v>-0.1248050357651318</v>
      </c>
      <c r="P44" s="36"/>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44"/>
      <c r="AZ44" s="44"/>
      <c r="BA44" s="4"/>
      <c r="BB44" s="46"/>
      <c r="BC44" s="46"/>
      <c r="BD44" s="46"/>
      <c r="BE44" s="46"/>
      <c r="BF44" s="46"/>
      <c r="BG44" s="46"/>
      <c r="BH44" s="46"/>
      <c r="BI44" s="46"/>
      <c r="BJ44" s="46"/>
      <c r="BK44" s="46"/>
      <c r="BL44" s="46"/>
      <c r="BM44" s="46"/>
      <c r="BN44" s="46"/>
      <c r="BO44" s="46"/>
      <c r="BP44" s="46"/>
      <c r="BQ44" s="46"/>
      <c r="BR44" s="548"/>
      <c r="BS44" s="46"/>
      <c r="BT44" s="548"/>
      <c r="BU44" s="548"/>
      <c r="BV44" s="19"/>
      <c r="BW44" s="46"/>
    </row>
    <row r="45" spans="1:75" x14ac:dyDescent="0.45">
      <c r="A45" s="675" t="s">
        <v>117</v>
      </c>
      <c r="B45" s="36"/>
      <c r="C45" s="36"/>
      <c r="D45" s="36"/>
      <c r="E45" s="36"/>
      <c r="F45" s="36"/>
      <c r="G45" s="36"/>
      <c r="H45" s="697">
        <v>113.52771351452564</v>
      </c>
      <c r="I45" s="368"/>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348"/>
      <c r="AY45" s="235"/>
      <c r="AZ45" s="235"/>
      <c r="BA45" s="4"/>
      <c r="BB45" s="675"/>
      <c r="BC45" s="288"/>
      <c r="BD45" s="288"/>
      <c r="BE45" s="288"/>
      <c r="BF45" s="288"/>
      <c r="BG45" s="288"/>
      <c r="BH45" s="288"/>
      <c r="BI45" s="288"/>
      <c r="BJ45" s="288"/>
      <c r="BK45" s="288"/>
      <c r="BL45" s="288"/>
      <c r="BM45" s="288"/>
      <c r="BN45" s="288"/>
      <c r="BO45" s="288"/>
      <c r="BP45" s="288"/>
      <c r="BQ45" s="288"/>
      <c r="BR45" s="675"/>
      <c r="BS45" s="550">
        <f t="shared" ref="BS45" si="105">BS40/BR40-1</f>
        <v>-4.5680199142432598E-2</v>
      </c>
      <c r="BT45" s="675"/>
      <c r="BU45" s="675"/>
      <c r="BV45" s="675"/>
      <c r="BW45" s="288"/>
    </row>
    <row r="46" spans="1:75" x14ac:dyDescent="0.45">
      <c r="AM46" s="590"/>
    </row>
    <row r="47" spans="1:75" x14ac:dyDescent="0.45">
      <c r="AM47" s="590"/>
    </row>
    <row r="48" spans="1:75"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sheetData>
  <phoneticPr fontId="25" type="noConversion"/>
  <pageMargins left="0.7" right="0.7" top="0.75" bottom="0.75" header="0.3" footer="0.3"/>
  <pageSetup orientation="portrait" horizontalDpi="90" verticalDpi="9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BAED7-A678-40B8-83B5-7EE701C32705}">
  <sheetPr codeName="Sheet65"/>
  <dimension ref="A1:EH69"/>
  <sheetViews>
    <sheetView showGridLines="0" zoomScale="110" zoomScaleNormal="110" workbookViewId="0">
      <pane xSplit="2" ySplit="5" topLeftCell="Y29" activePane="bottomRight" state="frozen"/>
      <selection activeCell="D42" sqref="D42"/>
      <selection pane="topRight" activeCell="D42" sqref="D42"/>
      <selection pane="bottomLeft" activeCell="D42" sqref="D42"/>
      <selection pane="bottomRight" activeCell="D42" sqref="D42"/>
    </sheetView>
  </sheetViews>
  <sheetFormatPr defaultColWidth="9.46484375" defaultRowHeight="10.15" x14ac:dyDescent="0.3"/>
  <cols>
    <col min="1" max="1" width="9.46484375" style="675"/>
    <col min="2" max="2" width="30.46484375" style="675" bestFit="1" customWidth="1"/>
    <col min="3" max="8" width="6" style="675" hidden="1" customWidth="1"/>
    <col min="9" max="11" width="6" style="677" bestFit="1" customWidth="1"/>
    <col min="12" max="12" width="5.53125" style="677" bestFit="1" customWidth="1"/>
    <col min="13" max="13" width="6.46484375" style="677" customWidth="1"/>
    <col min="14" max="14" width="9.46484375" style="675" customWidth="1"/>
    <col min="15" max="15" width="10.46484375" style="675" customWidth="1"/>
    <col min="16" max="16" width="4" style="675" bestFit="1" customWidth="1"/>
    <col min="17" max="25" width="6.53125" style="675" customWidth="1"/>
    <col min="26" max="44" width="6.53125" style="298" customWidth="1"/>
    <col min="45" max="45" width="6.46484375" style="298" customWidth="1"/>
    <col min="46" max="51" width="6.53125" style="295" customWidth="1"/>
    <col min="52" max="52" width="6.53125" style="675" customWidth="1"/>
    <col min="53" max="55" width="6.53125" style="288" customWidth="1"/>
    <col min="56" max="65" width="6.53125" style="675" customWidth="1"/>
    <col min="66" max="66" width="6.53125" style="675" bestFit="1" customWidth="1"/>
    <col min="67" max="69" width="6.53125" style="675" customWidth="1"/>
    <col min="70" max="70" width="9.46484375" style="675"/>
    <col min="71" max="71" width="30.46484375" style="675" bestFit="1" customWidth="1"/>
    <col min="72" max="72" width="4.53125" style="675" hidden="1" customWidth="1"/>
    <col min="73" max="79" width="4.53125" style="675" bestFit="1" customWidth="1"/>
    <col min="80" max="82" width="5" style="675" customWidth="1"/>
    <col min="83" max="84" width="9.53125" style="675" customWidth="1"/>
    <col min="85" max="85" width="3" style="675" customWidth="1"/>
    <col min="86" max="114" width="7" style="675" hidden="1" customWidth="1"/>
    <col min="115" max="119" width="7" style="675" bestFit="1" customWidth="1"/>
    <col min="120" max="120" width="7.53125" style="675" customWidth="1"/>
    <col min="121" max="129" width="6.53125" style="675" customWidth="1"/>
    <col min="130" max="138" width="6.53125" style="675" bestFit="1" customWidth="1"/>
    <col min="139" max="16384" width="9.46484375" style="675"/>
  </cols>
  <sheetData>
    <row r="1" spans="1:138" x14ac:dyDescent="0.3">
      <c r="B1" s="295" t="s">
        <v>51</v>
      </c>
      <c r="Q1" s="676"/>
      <c r="AZ1" s="288"/>
      <c r="BC1" s="675"/>
      <c r="BS1" s="295" t="s">
        <v>52</v>
      </c>
    </row>
    <row r="2" spans="1:138" x14ac:dyDescent="0.3">
      <c r="B2" s="1"/>
      <c r="C2" s="2"/>
      <c r="D2" s="2"/>
      <c r="E2" s="2"/>
      <c r="F2" s="2"/>
      <c r="G2" s="2"/>
      <c r="H2" s="2"/>
      <c r="I2" s="466"/>
      <c r="J2" s="466"/>
      <c r="K2" s="466"/>
      <c r="L2" s="466"/>
      <c r="M2" s="466"/>
      <c r="N2" s="2"/>
      <c r="O2" s="2"/>
      <c r="P2" s="2"/>
      <c r="AZ2" s="288"/>
      <c r="BC2" s="675"/>
    </row>
    <row r="3" spans="1:138" x14ac:dyDescent="0.3">
      <c r="B3" s="16" t="s">
        <v>189</v>
      </c>
      <c r="R3" s="2"/>
      <c r="S3" s="2"/>
      <c r="T3" s="2"/>
      <c r="U3" s="2"/>
      <c r="V3" s="21"/>
      <c r="W3" s="21"/>
      <c r="X3" s="21"/>
      <c r="Y3" s="21"/>
      <c r="Z3" s="299"/>
      <c r="AA3" s="299"/>
      <c r="AB3" s="299"/>
      <c r="AC3" s="299"/>
      <c r="AD3" s="299"/>
      <c r="AE3" s="299"/>
      <c r="AF3" s="299"/>
      <c r="AG3" s="299"/>
      <c r="AH3" s="299"/>
      <c r="AI3" s="299"/>
      <c r="AJ3" s="299"/>
      <c r="AK3" s="299"/>
      <c r="AL3" s="299"/>
      <c r="AM3" s="299"/>
      <c r="AN3" s="299"/>
      <c r="AO3" s="299"/>
      <c r="AP3" s="299"/>
      <c r="AQ3" s="299"/>
      <c r="AR3" s="299"/>
      <c r="AS3" s="299"/>
      <c r="AT3" s="633"/>
      <c r="AU3" s="633"/>
      <c r="AV3" s="633"/>
      <c r="AW3" s="633"/>
      <c r="AX3" s="633"/>
      <c r="AY3" s="633"/>
      <c r="AZ3" s="288"/>
      <c r="BC3" s="21"/>
      <c r="BD3" s="21"/>
      <c r="BE3" s="21"/>
      <c r="BF3" s="21"/>
      <c r="BG3" s="21"/>
      <c r="BH3" s="21"/>
      <c r="BI3" s="21"/>
      <c r="BJ3" s="21"/>
      <c r="BK3" s="21"/>
      <c r="BL3" s="21"/>
      <c r="BM3" s="21"/>
    </row>
    <row r="4" spans="1:138" s="678" customFormat="1" ht="20.25" x14ac:dyDescent="0.45">
      <c r="A4" s="200"/>
      <c r="B4" s="23" t="s">
        <v>120</v>
      </c>
      <c r="C4" s="200">
        <v>2013</v>
      </c>
      <c r="D4" s="200">
        <v>2014</v>
      </c>
      <c r="E4" s="200">
        <v>2015</v>
      </c>
      <c r="F4" s="200">
        <v>2016</v>
      </c>
      <c r="G4" s="200">
        <v>2017</v>
      </c>
      <c r="H4" s="200">
        <v>2018</v>
      </c>
      <c r="I4" s="596">
        <v>2019</v>
      </c>
      <c r="J4" s="596">
        <v>2020</v>
      </c>
      <c r="K4" s="596">
        <v>2021</v>
      </c>
      <c r="L4" s="596">
        <v>2022</v>
      </c>
      <c r="M4" s="596" t="s">
        <v>185</v>
      </c>
      <c r="N4" s="202" t="s">
        <v>190</v>
      </c>
      <c r="O4" s="202" t="s">
        <v>191</v>
      </c>
      <c r="P4" s="200"/>
      <c r="Q4" s="200" t="s">
        <v>20</v>
      </c>
      <c r="R4" s="200" t="s">
        <v>34</v>
      </c>
      <c r="S4" s="200" t="s">
        <v>45</v>
      </c>
      <c r="T4" s="200" t="s">
        <v>46</v>
      </c>
      <c r="U4" s="200" t="s">
        <v>48</v>
      </c>
      <c r="V4" s="200" t="s">
        <v>49</v>
      </c>
      <c r="W4" s="200" t="s">
        <v>53</v>
      </c>
      <c r="X4" s="200" t="s">
        <v>54</v>
      </c>
      <c r="Y4" s="200" t="s">
        <v>55</v>
      </c>
      <c r="Z4" s="200" t="s">
        <v>56</v>
      </c>
      <c r="AA4" s="200" t="s">
        <v>60</v>
      </c>
      <c r="AB4" s="200" t="s">
        <v>61</v>
      </c>
      <c r="AC4" s="200" t="s">
        <v>62</v>
      </c>
      <c r="AD4" s="200" t="s">
        <v>63</v>
      </c>
      <c r="AE4" s="200" t="s">
        <v>67</v>
      </c>
      <c r="AF4" s="200" t="s">
        <v>70</v>
      </c>
      <c r="AG4" s="200" t="s">
        <v>74</v>
      </c>
      <c r="AH4" s="200" t="s">
        <v>80</v>
      </c>
      <c r="AI4" s="200" t="s">
        <v>82</v>
      </c>
      <c r="AJ4" s="200" t="s">
        <v>88</v>
      </c>
      <c r="AK4" s="200" t="s">
        <v>89</v>
      </c>
      <c r="AL4" s="200" t="s">
        <v>87</v>
      </c>
      <c r="AM4" s="200" t="s">
        <v>90</v>
      </c>
      <c r="AN4" s="200" t="s">
        <v>107</v>
      </c>
      <c r="AO4" s="200" t="s">
        <v>124</v>
      </c>
      <c r="AP4" s="200" t="s">
        <v>132</v>
      </c>
      <c r="AQ4" s="200" t="s">
        <v>141</v>
      </c>
      <c r="AR4" s="200" t="s">
        <v>146</v>
      </c>
      <c r="AS4" s="200" t="s">
        <v>151</v>
      </c>
      <c r="AT4" s="529" t="s">
        <v>158</v>
      </c>
      <c r="AU4" s="529" t="s">
        <v>169</v>
      </c>
      <c r="AV4" s="529" t="s">
        <v>174</v>
      </c>
      <c r="AW4" s="529" t="s">
        <v>181</v>
      </c>
      <c r="AX4" s="529" t="s">
        <v>187</v>
      </c>
      <c r="AY4" s="634"/>
      <c r="AZ4" s="200" t="s">
        <v>39</v>
      </c>
      <c r="BA4" s="200" t="s">
        <v>40</v>
      </c>
      <c r="BB4" s="200" t="s">
        <v>47</v>
      </c>
      <c r="BC4" s="200" t="s">
        <v>50</v>
      </c>
      <c r="BD4" s="200" t="s">
        <v>57</v>
      </c>
      <c r="BE4" s="200" t="s">
        <v>59</v>
      </c>
      <c r="BF4" s="200" t="s">
        <v>64</v>
      </c>
      <c r="BG4" s="200" t="s">
        <v>66</v>
      </c>
      <c r="BH4" s="200" t="s">
        <v>71</v>
      </c>
      <c r="BI4" s="200" t="s">
        <v>81</v>
      </c>
      <c r="BJ4" s="200" t="s">
        <v>93</v>
      </c>
      <c r="BK4" s="200" t="s">
        <v>94</v>
      </c>
      <c r="BL4" s="200" t="s">
        <v>109</v>
      </c>
      <c r="BM4" s="200" t="s">
        <v>134</v>
      </c>
      <c r="BN4" s="200" t="s">
        <v>147</v>
      </c>
      <c r="BO4" s="200" t="s">
        <v>161</v>
      </c>
      <c r="BP4" s="200" t="s">
        <v>177</v>
      </c>
      <c r="BQ4" s="200" t="s">
        <v>192</v>
      </c>
      <c r="BR4" s="200"/>
      <c r="BS4" s="23" t="s">
        <v>120</v>
      </c>
      <c r="BT4" s="200">
        <v>2013</v>
      </c>
      <c r="BU4" s="200">
        <v>2014</v>
      </c>
      <c r="BV4" s="200">
        <v>2015</v>
      </c>
      <c r="BW4" s="200">
        <v>2016</v>
      </c>
      <c r="BX4" s="200">
        <v>2017</v>
      </c>
      <c r="BY4" s="200">
        <v>2018</v>
      </c>
      <c r="BZ4" s="200">
        <v>2019</v>
      </c>
      <c r="CA4" s="200">
        <v>2020</v>
      </c>
      <c r="CB4" s="200">
        <v>2021</v>
      </c>
      <c r="CC4" s="200">
        <v>2022</v>
      </c>
      <c r="CD4" s="200" t="s">
        <v>185</v>
      </c>
      <c r="CE4" s="202" t="str">
        <f>N4</f>
        <v>2022/2021 Growth %</v>
      </c>
      <c r="CF4" s="202" t="str">
        <f>O4</f>
        <v>2023f/2022 Growth %</v>
      </c>
      <c r="CG4" s="200"/>
      <c r="CH4" s="200" t="s">
        <v>20</v>
      </c>
      <c r="CI4" s="200" t="s">
        <v>34</v>
      </c>
      <c r="CJ4" s="202" t="s">
        <v>45</v>
      </c>
      <c r="CK4" s="202" t="s">
        <v>46</v>
      </c>
      <c r="CL4" s="202" t="s">
        <v>48</v>
      </c>
      <c r="CM4" s="202" t="s">
        <v>49</v>
      </c>
      <c r="CN4" s="202" t="s">
        <v>53</v>
      </c>
      <c r="CO4" s="202" t="s">
        <v>54</v>
      </c>
      <c r="CP4" s="202" t="s">
        <v>55</v>
      </c>
      <c r="CQ4" s="202" t="s">
        <v>56</v>
      </c>
      <c r="CR4" s="202" t="s">
        <v>60</v>
      </c>
      <c r="CS4" s="202" t="s">
        <v>61</v>
      </c>
      <c r="CT4" s="202" t="s">
        <v>62</v>
      </c>
      <c r="CU4" s="202" t="s">
        <v>63</v>
      </c>
      <c r="CV4" s="202" t="s">
        <v>67</v>
      </c>
      <c r="CW4" s="202" t="s">
        <v>70</v>
      </c>
      <c r="CX4" s="202" t="s">
        <v>74</v>
      </c>
      <c r="CY4" s="202" t="s">
        <v>80</v>
      </c>
      <c r="CZ4" s="202" t="s">
        <v>82</v>
      </c>
      <c r="DA4" s="202" t="s">
        <v>88</v>
      </c>
      <c r="DB4" s="202" t="s">
        <v>89</v>
      </c>
      <c r="DC4" s="202" t="s">
        <v>87</v>
      </c>
      <c r="DD4" s="202" t="s">
        <v>90</v>
      </c>
      <c r="DE4" s="202" t="s">
        <v>107</v>
      </c>
      <c r="DF4" s="202" t="s">
        <v>124</v>
      </c>
      <c r="DG4" s="202" t="s">
        <v>132</v>
      </c>
      <c r="DH4" s="202" t="s">
        <v>141</v>
      </c>
      <c r="DI4" s="202" t="s">
        <v>146</v>
      </c>
      <c r="DJ4" s="202" t="s">
        <v>151</v>
      </c>
      <c r="DK4" s="202" t="s">
        <v>158</v>
      </c>
      <c r="DL4" s="202" t="s">
        <v>169</v>
      </c>
      <c r="DM4" s="202" t="s">
        <v>174</v>
      </c>
      <c r="DN4" s="202" t="s">
        <v>181</v>
      </c>
      <c r="DO4" s="721" t="str">
        <f>AX4</f>
        <v>Q4 2022</v>
      </c>
      <c r="DP4" s="202"/>
      <c r="DQ4" s="200" t="str">
        <f>AZ4</f>
        <v>H1 2014</v>
      </c>
      <c r="DR4" s="200" t="str">
        <f t="shared" ref="DR4:EG4" si="0">BA4</f>
        <v>H2 2014</v>
      </c>
      <c r="DS4" s="200" t="str">
        <f t="shared" si="0"/>
        <v>H1 2015</v>
      </c>
      <c r="DT4" s="200" t="str">
        <f t="shared" si="0"/>
        <v>H2 2015</v>
      </c>
      <c r="DU4" s="200" t="str">
        <f t="shared" si="0"/>
        <v>H1 2016</v>
      </c>
      <c r="DV4" s="200" t="str">
        <f t="shared" si="0"/>
        <v>H2 2016</v>
      </c>
      <c r="DW4" s="200" t="str">
        <f t="shared" si="0"/>
        <v>H1 2017</v>
      </c>
      <c r="DX4" s="200" t="str">
        <f t="shared" si="0"/>
        <v>H2 2017</v>
      </c>
      <c r="DY4" s="200" t="str">
        <f t="shared" si="0"/>
        <v>H1 2018</v>
      </c>
      <c r="DZ4" s="200" t="str">
        <f t="shared" si="0"/>
        <v>H2 2018</v>
      </c>
      <c r="EA4" s="200" t="str">
        <f t="shared" si="0"/>
        <v>H1 2019</v>
      </c>
      <c r="EB4" s="200" t="str">
        <f t="shared" si="0"/>
        <v>H2 2019</v>
      </c>
      <c r="EC4" s="200" t="str">
        <f t="shared" si="0"/>
        <v>H1 2020</v>
      </c>
      <c r="ED4" s="200" t="str">
        <f t="shared" si="0"/>
        <v>H2 2020</v>
      </c>
      <c r="EE4" s="200" t="str">
        <f t="shared" si="0"/>
        <v>H1 2021</v>
      </c>
      <c r="EF4" s="200" t="str">
        <f t="shared" si="0"/>
        <v>H2 2021</v>
      </c>
      <c r="EG4" s="200" t="str">
        <f t="shared" si="0"/>
        <v>H1 2022</v>
      </c>
      <c r="EH4" s="200" t="str">
        <f>BQ4</f>
        <v>H2 2022</v>
      </c>
    </row>
    <row r="5" spans="1:138" x14ac:dyDescent="0.3">
      <c r="B5" s="10"/>
      <c r="C5" s="13"/>
      <c r="D5" s="13"/>
      <c r="E5" s="13"/>
      <c r="F5" s="13"/>
      <c r="G5" s="13"/>
      <c r="H5" s="13"/>
      <c r="I5" s="468"/>
      <c r="J5" s="468"/>
      <c r="K5" s="468"/>
      <c r="L5" s="468"/>
      <c r="M5" s="468"/>
      <c r="N5" s="208"/>
      <c r="O5" s="208"/>
      <c r="Q5" s="13"/>
      <c r="R5" s="36"/>
      <c r="S5" s="36"/>
      <c r="T5" s="36"/>
      <c r="U5" s="36"/>
      <c r="V5" s="36"/>
      <c r="W5" s="36"/>
      <c r="X5" s="36"/>
      <c r="Y5" s="36"/>
      <c r="Z5" s="300"/>
      <c r="AA5" s="300"/>
      <c r="AB5" s="300"/>
      <c r="AC5" s="300"/>
      <c r="AD5" s="300"/>
      <c r="AE5" s="300"/>
      <c r="AF5" s="300"/>
      <c r="AG5" s="300"/>
      <c r="AH5" s="300"/>
      <c r="AI5" s="300"/>
      <c r="AJ5" s="300"/>
      <c r="AK5" s="300"/>
      <c r="AL5" s="300"/>
      <c r="AM5" s="675"/>
      <c r="AN5" s="675"/>
      <c r="AO5" s="675"/>
      <c r="AP5" s="675"/>
      <c r="AQ5" s="675"/>
      <c r="AR5" s="675"/>
      <c r="AS5" s="675"/>
      <c r="AT5" s="675"/>
      <c r="AU5" s="675"/>
      <c r="AV5" s="675"/>
      <c r="AW5" s="675"/>
      <c r="AX5" s="675"/>
      <c r="AY5" s="635"/>
      <c r="AZ5" s="288"/>
      <c r="BC5" s="36"/>
      <c r="BD5" s="36"/>
      <c r="BE5" s="36"/>
      <c r="BF5" s="36"/>
      <c r="BG5" s="36"/>
      <c r="BH5" s="36"/>
      <c r="BI5" s="36"/>
      <c r="BJ5" s="36"/>
      <c r="BK5" s="36"/>
      <c r="BL5" s="36"/>
      <c r="BM5" s="36"/>
      <c r="BS5" s="10"/>
      <c r="BT5" s="13"/>
      <c r="BU5" s="13"/>
      <c r="BV5" s="13"/>
      <c r="BW5" s="13"/>
      <c r="BX5" s="13"/>
      <c r="BY5" s="13"/>
      <c r="BZ5" s="13"/>
      <c r="CA5" s="13"/>
      <c r="CB5" s="13"/>
      <c r="CC5" s="13"/>
      <c r="CD5" s="13"/>
      <c r="CE5" s="208"/>
      <c r="CF5" s="208"/>
      <c r="CH5" s="439"/>
      <c r="CI5" s="440"/>
      <c r="CJ5" s="440"/>
      <c r="CK5" s="440"/>
      <c r="CL5" s="440"/>
      <c r="CM5" s="440"/>
      <c r="CN5" s="440"/>
      <c r="CO5" s="440"/>
      <c r="CP5" s="440"/>
      <c r="CQ5" s="440"/>
      <c r="CR5" s="440"/>
      <c r="CS5" s="440"/>
      <c r="CT5" s="440"/>
      <c r="CU5" s="440"/>
      <c r="CV5" s="440"/>
      <c r="CW5" s="440"/>
      <c r="CX5" s="440"/>
      <c r="CY5" s="440"/>
      <c r="CZ5" s="440"/>
      <c r="DA5" s="440"/>
      <c r="DB5" s="440"/>
      <c r="DC5" s="440"/>
      <c r="DD5" s="679"/>
      <c r="DE5" s="679"/>
      <c r="DF5" s="679"/>
      <c r="DG5" s="679"/>
      <c r="DH5" s="679"/>
      <c r="DI5" s="679"/>
      <c r="DJ5" s="679"/>
      <c r="DK5" s="679"/>
      <c r="DL5" s="679"/>
      <c r="DM5" s="679"/>
      <c r="DN5" s="679"/>
      <c r="DO5" s="679"/>
      <c r="DP5" s="679"/>
      <c r="DQ5" s="442"/>
      <c r="DR5" s="442"/>
      <c r="DS5" s="679"/>
      <c r="DT5" s="679"/>
      <c r="DU5" s="679"/>
      <c r="DV5" s="679"/>
      <c r="DW5" s="679"/>
      <c r="DX5" s="679"/>
      <c r="DY5" s="679"/>
      <c r="DZ5" s="679"/>
      <c r="EA5" s="679"/>
      <c r="EB5" s="679"/>
      <c r="EC5" s="679"/>
    </row>
    <row r="6" spans="1:138" x14ac:dyDescent="0.3">
      <c r="B6" s="20" t="s">
        <v>27</v>
      </c>
      <c r="C6" s="495">
        <v>3130</v>
      </c>
      <c r="D6" s="495">
        <v>3240</v>
      </c>
      <c r="E6" s="495">
        <v>3250</v>
      </c>
      <c r="F6" s="495">
        <v>3350</v>
      </c>
      <c r="G6" s="495">
        <v>3290</v>
      </c>
      <c r="H6" s="495">
        <v>3090</v>
      </c>
      <c r="I6" s="495">
        <f>SUM(I7:I12)</f>
        <v>2869.6469881043727</v>
      </c>
      <c r="J6" s="495">
        <f t="shared" ref="J6:M6" si="1">SUM(J7:J12)</f>
        <v>2402.7982104108769</v>
      </c>
      <c r="K6" s="495">
        <f t="shared" si="1"/>
        <v>2646.7377458060846</v>
      </c>
      <c r="L6" s="495">
        <f t="shared" si="1"/>
        <v>2957.3973639806168</v>
      </c>
      <c r="M6" s="495">
        <f t="shared" si="1"/>
        <v>3245.5379365560084</v>
      </c>
      <c r="N6" s="492">
        <f>IF(ISERROR(L6/K6),"N/A",IF(K6&lt;0,"N/A",IF(L6&lt;0,"N/A",IF(L6/K6-1&gt;300%,"&gt;±300%",IF(L6/K6-1&lt;-300%,"&gt;±300%",L6/K6-1)))))</f>
        <v>0.11737453726452163</v>
      </c>
      <c r="O6" s="492">
        <f>IF(ISERROR(M6/L6),"N/A",IF(L6&lt;0,"N/A",IF(M6&lt;0,"N/A",IF(M6/L6-1&gt;300%,"&gt;±300%",IF(M6/L6-1&lt;-300%,"&gt;±300%",M6/L6-1)))))</f>
        <v>9.7430455604233801E-2</v>
      </c>
      <c r="P6" s="198"/>
      <c r="Q6" s="50">
        <v>760</v>
      </c>
      <c r="R6" s="50">
        <v>810</v>
      </c>
      <c r="S6" s="50">
        <v>860</v>
      </c>
      <c r="T6" s="50">
        <v>855</v>
      </c>
      <c r="U6" s="50">
        <v>795</v>
      </c>
      <c r="V6" s="50">
        <v>840</v>
      </c>
      <c r="W6" s="50">
        <v>860</v>
      </c>
      <c r="X6" s="50">
        <v>865</v>
      </c>
      <c r="Y6" s="50">
        <v>780</v>
      </c>
      <c r="Z6" s="50">
        <v>840</v>
      </c>
      <c r="AA6" s="50">
        <v>845</v>
      </c>
      <c r="AB6" s="50">
        <v>825</v>
      </c>
      <c r="AC6" s="50">
        <v>785</v>
      </c>
      <c r="AD6" s="50">
        <v>840</v>
      </c>
      <c r="AE6" s="50">
        <v>795</v>
      </c>
      <c r="AF6" s="50">
        <v>810</v>
      </c>
      <c r="AG6" s="50">
        <v>730</v>
      </c>
      <c r="AH6" s="50">
        <v>770</v>
      </c>
      <c r="AI6" s="50">
        <f t="shared" ref="AI6" si="2">SUM(AI7:AI12)</f>
        <v>760.89559805594024</v>
      </c>
      <c r="AJ6" s="50">
        <f t="shared" ref="AJ6:AX6" si="3">SUM(AJ7:AJ12)</f>
        <v>745.74616827113357</v>
      </c>
      <c r="AK6" s="50">
        <f t="shared" si="3"/>
        <v>674.83483887790112</v>
      </c>
      <c r="AL6" s="50">
        <f t="shared" si="3"/>
        <v>687.40062803688056</v>
      </c>
      <c r="AM6" s="50">
        <f t="shared" si="3"/>
        <v>644.01452131147232</v>
      </c>
      <c r="AN6" s="50">
        <f t="shared" si="3"/>
        <v>388.44604646178266</v>
      </c>
      <c r="AO6" s="50">
        <f t="shared" si="3"/>
        <v>647.3210293782862</v>
      </c>
      <c r="AP6" s="50">
        <f t="shared" si="3"/>
        <v>723.01661325933583</v>
      </c>
      <c r="AQ6" s="50">
        <f t="shared" si="3"/>
        <v>724.18537563743553</v>
      </c>
      <c r="AR6" s="50">
        <f t="shared" si="3"/>
        <v>660.65872725294821</v>
      </c>
      <c r="AS6" s="50">
        <f t="shared" si="3"/>
        <v>580.84009713909688</v>
      </c>
      <c r="AT6" s="50">
        <f t="shared" si="3"/>
        <v>681.05354577660353</v>
      </c>
      <c r="AU6" s="50">
        <f t="shared" si="3"/>
        <v>749.61548761290089</v>
      </c>
      <c r="AV6" s="50">
        <f t="shared" si="3"/>
        <v>717.48695012926328</v>
      </c>
      <c r="AW6" s="50">
        <f t="shared" si="3"/>
        <v>726.93081961806502</v>
      </c>
      <c r="AX6" s="50">
        <f t="shared" si="3"/>
        <v>763.36410662038747</v>
      </c>
      <c r="AY6" s="635"/>
      <c r="AZ6" s="50">
        <f>SUM(AZ7:AZ12)</f>
        <v>1670</v>
      </c>
      <c r="BA6" s="50">
        <f t="shared" ref="BA6:BG6" si="4">SUM(BA7:BA12)</f>
        <v>1570</v>
      </c>
      <c r="BB6" s="50">
        <f t="shared" si="4"/>
        <v>1715</v>
      </c>
      <c r="BC6" s="50">
        <f t="shared" si="4"/>
        <v>1635</v>
      </c>
      <c r="BD6" s="50">
        <f t="shared" si="4"/>
        <v>1725</v>
      </c>
      <c r="BE6" s="50">
        <f t="shared" si="4"/>
        <v>1620</v>
      </c>
      <c r="BF6" s="50">
        <f t="shared" si="4"/>
        <v>1670</v>
      </c>
      <c r="BG6" s="50">
        <f t="shared" si="4"/>
        <v>1625</v>
      </c>
      <c r="BH6" s="50">
        <f>SUM(BH7:BH12)</f>
        <v>1605</v>
      </c>
      <c r="BI6" s="50">
        <f>SUM(BI7:BI12)</f>
        <v>1500</v>
      </c>
      <c r="BJ6" s="50">
        <f>AI6+AJ6</f>
        <v>1506.6417663270738</v>
      </c>
      <c r="BK6" s="50">
        <f>AK6+AL6</f>
        <v>1362.2354669147817</v>
      </c>
      <c r="BL6" s="50">
        <f>AM6+AN6</f>
        <v>1032.460567773255</v>
      </c>
      <c r="BM6" s="50">
        <f>AO6+AP6</f>
        <v>1370.3376426376221</v>
      </c>
      <c r="BN6" s="50">
        <f>AQ6+AR6</f>
        <v>1384.8441028903837</v>
      </c>
      <c r="BO6" s="50">
        <f>AS6+AT6</f>
        <v>1261.8936429157004</v>
      </c>
      <c r="BP6" s="50">
        <f>AU6+AV6</f>
        <v>1467.1024377421641</v>
      </c>
      <c r="BQ6" s="50">
        <f t="shared" ref="BQ6" si="5">AW6+AX6</f>
        <v>1490.2949262384525</v>
      </c>
      <c r="BS6" s="20" t="s">
        <v>27</v>
      </c>
      <c r="BT6" s="50">
        <f t="shared" ref="BT6:CF21" si="6">C6</f>
        <v>3130</v>
      </c>
      <c r="BU6" s="50">
        <f t="shared" si="6"/>
        <v>3240</v>
      </c>
      <c r="BV6" s="50">
        <f t="shared" si="6"/>
        <v>3250</v>
      </c>
      <c r="BW6" s="50">
        <f t="shared" si="6"/>
        <v>3350</v>
      </c>
      <c r="BX6" s="50">
        <f t="shared" si="6"/>
        <v>3290</v>
      </c>
      <c r="BY6" s="50">
        <f t="shared" si="6"/>
        <v>3090</v>
      </c>
      <c r="BZ6" s="50">
        <f t="shared" si="6"/>
        <v>2869.6469881043727</v>
      </c>
      <c r="CA6" s="50">
        <f t="shared" si="6"/>
        <v>2402.7982104108769</v>
      </c>
      <c r="CB6" s="50">
        <f t="shared" si="6"/>
        <v>2646.7377458060846</v>
      </c>
      <c r="CC6" s="50">
        <f t="shared" si="6"/>
        <v>2957.3973639806168</v>
      </c>
      <c r="CD6" s="50">
        <f t="shared" si="6"/>
        <v>3245.5379365560084</v>
      </c>
      <c r="CE6" s="210">
        <f>N6</f>
        <v>0.11737453726452163</v>
      </c>
      <c r="CF6" s="210">
        <f t="shared" si="6"/>
        <v>9.7430455604233801E-2</v>
      </c>
      <c r="CG6" s="59"/>
      <c r="CH6" s="444">
        <f t="shared" ref="CH6:DN6" si="7">Q6</f>
        <v>760</v>
      </c>
      <c r="CI6" s="444">
        <f t="shared" si="7"/>
        <v>810</v>
      </c>
      <c r="CJ6" s="444">
        <f t="shared" si="7"/>
        <v>860</v>
      </c>
      <c r="CK6" s="444">
        <f t="shared" si="7"/>
        <v>855</v>
      </c>
      <c r="CL6" s="444">
        <f t="shared" si="7"/>
        <v>795</v>
      </c>
      <c r="CM6" s="444">
        <f t="shared" si="7"/>
        <v>840</v>
      </c>
      <c r="CN6" s="444">
        <f t="shared" si="7"/>
        <v>860</v>
      </c>
      <c r="CO6" s="444">
        <f t="shared" si="7"/>
        <v>865</v>
      </c>
      <c r="CP6" s="444">
        <f t="shared" si="7"/>
        <v>780</v>
      </c>
      <c r="CQ6" s="444">
        <f t="shared" si="7"/>
        <v>840</v>
      </c>
      <c r="CR6" s="444">
        <f t="shared" si="7"/>
        <v>845</v>
      </c>
      <c r="CS6" s="444">
        <f t="shared" si="7"/>
        <v>825</v>
      </c>
      <c r="CT6" s="444">
        <f t="shared" si="7"/>
        <v>785</v>
      </c>
      <c r="CU6" s="444">
        <f t="shared" si="7"/>
        <v>840</v>
      </c>
      <c r="CV6" s="444">
        <f t="shared" si="7"/>
        <v>795</v>
      </c>
      <c r="CW6" s="444">
        <f t="shared" si="7"/>
        <v>810</v>
      </c>
      <c r="CX6" s="444">
        <f t="shared" si="7"/>
        <v>730</v>
      </c>
      <c r="CY6" s="444">
        <f t="shared" si="7"/>
        <v>770</v>
      </c>
      <c r="CZ6" s="444">
        <f t="shared" si="7"/>
        <v>760.89559805594024</v>
      </c>
      <c r="DA6" s="444">
        <f t="shared" si="7"/>
        <v>745.74616827113357</v>
      </c>
      <c r="DB6" s="444">
        <f t="shared" si="7"/>
        <v>674.83483887790112</v>
      </c>
      <c r="DC6" s="444">
        <f t="shared" si="7"/>
        <v>687.40062803688056</v>
      </c>
      <c r="DD6" s="444">
        <f t="shared" si="7"/>
        <v>644.01452131147232</v>
      </c>
      <c r="DE6" s="444">
        <f t="shared" si="7"/>
        <v>388.44604646178266</v>
      </c>
      <c r="DF6" s="444">
        <f t="shared" si="7"/>
        <v>647.3210293782862</v>
      </c>
      <c r="DG6" s="444">
        <f t="shared" si="7"/>
        <v>723.01661325933583</v>
      </c>
      <c r="DH6" s="444">
        <f t="shared" si="7"/>
        <v>724.18537563743553</v>
      </c>
      <c r="DI6" s="444">
        <f t="shared" si="7"/>
        <v>660.65872725294821</v>
      </c>
      <c r="DJ6" s="444">
        <f t="shared" si="7"/>
        <v>580.84009713909688</v>
      </c>
      <c r="DK6" s="444">
        <f t="shared" si="7"/>
        <v>681.05354577660353</v>
      </c>
      <c r="DL6" s="444">
        <f t="shared" si="7"/>
        <v>749.61548761290089</v>
      </c>
      <c r="DM6" s="444">
        <f t="shared" si="7"/>
        <v>717.48695012926328</v>
      </c>
      <c r="DN6" s="444">
        <f t="shared" si="7"/>
        <v>726.93081961806502</v>
      </c>
      <c r="DO6" s="444">
        <f>AX6</f>
        <v>763.36410662038747</v>
      </c>
      <c r="DP6" s="444"/>
      <c r="DQ6" s="444">
        <f t="shared" ref="DQ6:EG6" si="8">AZ6</f>
        <v>1670</v>
      </c>
      <c r="DR6" s="444">
        <f t="shared" si="8"/>
        <v>1570</v>
      </c>
      <c r="DS6" s="444">
        <f t="shared" si="8"/>
        <v>1715</v>
      </c>
      <c r="DT6" s="444">
        <f t="shared" si="8"/>
        <v>1635</v>
      </c>
      <c r="DU6" s="444">
        <f t="shared" si="8"/>
        <v>1725</v>
      </c>
      <c r="DV6" s="444">
        <f t="shared" si="8"/>
        <v>1620</v>
      </c>
      <c r="DW6" s="444">
        <f t="shared" si="8"/>
        <v>1670</v>
      </c>
      <c r="DX6" s="444">
        <f t="shared" si="8"/>
        <v>1625</v>
      </c>
      <c r="DY6" s="444">
        <f t="shared" si="8"/>
        <v>1605</v>
      </c>
      <c r="DZ6" s="444">
        <f t="shared" si="8"/>
        <v>1500</v>
      </c>
      <c r="EA6" s="444">
        <f t="shared" si="8"/>
        <v>1506.6417663270738</v>
      </c>
      <c r="EB6" s="444">
        <f t="shared" si="8"/>
        <v>1362.2354669147817</v>
      </c>
      <c r="EC6" s="444">
        <f t="shared" si="8"/>
        <v>1032.460567773255</v>
      </c>
      <c r="ED6" s="444">
        <f t="shared" si="8"/>
        <v>1370.3376426376221</v>
      </c>
      <c r="EE6" s="444">
        <f t="shared" si="8"/>
        <v>1384.8441028903837</v>
      </c>
      <c r="EF6" s="444">
        <f t="shared" si="8"/>
        <v>1261.8936429157004</v>
      </c>
      <c r="EG6" s="444">
        <f t="shared" si="8"/>
        <v>1467.1024377421641</v>
      </c>
      <c r="EH6" s="444">
        <f>BQ6</f>
        <v>1490.2949262384525</v>
      </c>
    </row>
    <row r="7" spans="1:138" x14ac:dyDescent="0.3">
      <c r="B7" s="10" t="s">
        <v>15</v>
      </c>
      <c r="C7" s="468">
        <v>425</v>
      </c>
      <c r="D7" s="468">
        <v>465</v>
      </c>
      <c r="E7" s="468">
        <v>480</v>
      </c>
      <c r="F7" s="468">
        <v>410</v>
      </c>
      <c r="G7" s="468">
        <v>390</v>
      </c>
      <c r="H7" s="468">
        <v>390</v>
      </c>
      <c r="I7" s="468">
        <v>340.60289510221668</v>
      </c>
      <c r="J7" s="468">
        <v>297.75742378950622</v>
      </c>
      <c r="K7" s="468">
        <v>378.57030923355904</v>
      </c>
      <c r="L7" s="468">
        <v>441.25801303926147</v>
      </c>
      <c r="M7" s="468">
        <v>457.64108890266459</v>
      </c>
      <c r="N7" s="208">
        <f t="shared" ref="N7:O58" si="9">IF(ISERROR(L7/K7),"N/A",IF(K7&lt;0,"N/A",IF(L7&lt;0,"N/A",IF(L7/K7-1&gt;300%,"&gt;±300%",IF(L7/K7-1&lt;-300%,"&gt;±300%",L7/K7-1)))))</f>
        <v>0.16559065060495071</v>
      </c>
      <c r="O7" s="208">
        <f t="shared" si="9"/>
        <v>3.7128109585049973E-2</v>
      </c>
      <c r="P7" s="198"/>
      <c r="Q7" s="13">
        <v>115</v>
      </c>
      <c r="R7" s="13">
        <v>115</v>
      </c>
      <c r="S7" s="13">
        <v>125</v>
      </c>
      <c r="T7" s="13">
        <v>130</v>
      </c>
      <c r="U7" s="13">
        <v>125</v>
      </c>
      <c r="V7" s="13">
        <v>125</v>
      </c>
      <c r="W7" s="13">
        <v>110</v>
      </c>
      <c r="X7" s="13">
        <v>105</v>
      </c>
      <c r="Y7" s="13">
        <v>95</v>
      </c>
      <c r="Z7" s="13">
        <v>100</v>
      </c>
      <c r="AA7" s="13">
        <v>95</v>
      </c>
      <c r="AB7" s="13">
        <v>100</v>
      </c>
      <c r="AC7" s="13">
        <v>95</v>
      </c>
      <c r="AD7" s="13">
        <v>95</v>
      </c>
      <c r="AE7" s="13">
        <v>100</v>
      </c>
      <c r="AF7" s="13">
        <v>100</v>
      </c>
      <c r="AG7" s="13">
        <v>95</v>
      </c>
      <c r="AH7" s="13">
        <v>95</v>
      </c>
      <c r="AI7" s="13">
        <v>86.744691359757596</v>
      </c>
      <c r="AJ7" s="13">
        <v>90.700293189211919</v>
      </c>
      <c r="AK7" s="13">
        <v>86.550213859513761</v>
      </c>
      <c r="AL7" s="13">
        <v>76.122550561084466</v>
      </c>
      <c r="AM7" s="13">
        <v>82.091774715224773</v>
      </c>
      <c r="AN7" s="13">
        <v>40.109694461623604</v>
      </c>
      <c r="AO7" s="13">
        <v>89.887868944851093</v>
      </c>
      <c r="AP7" s="13">
        <v>85.66808566780675</v>
      </c>
      <c r="AQ7" s="13">
        <v>101.88480412090419</v>
      </c>
      <c r="AR7" s="13">
        <v>95.209280175202551</v>
      </c>
      <c r="AS7" s="13">
        <v>88.373831320010154</v>
      </c>
      <c r="AT7" s="13">
        <v>93.102393617442118</v>
      </c>
      <c r="AU7" s="13">
        <v>104.51276346185625</v>
      </c>
      <c r="AV7" s="13">
        <v>115.05124706286989</v>
      </c>
      <c r="AW7" s="13">
        <v>114.5189932049333</v>
      </c>
      <c r="AX7" s="13">
        <v>107.17500930960202</v>
      </c>
      <c r="AY7" s="635"/>
      <c r="AZ7" s="13">
        <f>D7-BA7</f>
        <v>235</v>
      </c>
      <c r="BA7" s="13">
        <f>SUM(Q7:R7)</f>
        <v>230</v>
      </c>
      <c r="BB7" s="13">
        <f t="shared" ref="BB7:BB12" si="10">SUM(S7:T7)</f>
        <v>255</v>
      </c>
      <c r="BC7" s="7">
        <f>SUM(U7:V7)</f>
        <v>250</v>
      </c>
      <c r="BD7" s="13">
        <f>SUM(W7:X7)</f>
        <v>215</v>
      </c>
      <c r="BE7" s="13">
        <f>SUM(Y7:Z7)</f>
        <v>195</v>
      </c>
      <c r="BF7" s="13">
        <f>SUM(AA7:AB7)</f>
        <v>195</v>
      </c>
      <c r="BG7" s="13">
        <f>SUM(AC7:AD7)</f>
        <v>190</v>
      </c>
      <c r="BH7" s="13">
        <f>SUM(AE7:AF7)</f>
        <v>200</v>
      </c>
      <c r="BI7" s="13">
        <f>SUM(AG7:AH7)</f>
        <v>190</v>
      </c>
      <c r="BJ7" s="13">
        <f t="shared" ref="BJ7:BJ10" si="11">AI7+AJ7</f>
        <v>177.4449845489695</v>
      </c>
      <c r="BK7" s="13">
        <f t="shared" ref="BK7:BK10" si="12">AK7+AL7</f>
        <v>162.67276442059824</v>
      </c>
      <c r="BL7" s="13">
        <f t="shared" ref="BL7:BL31" si="13">AM7+AN7</f>
        <v>122.20146917684838</v>
      </c>
      <c r="BM7" s="59">
        <f>AO7+AP7</f>
        <v>175.55595461265784</v>
      </c>
      <c r="BN7" s="59">
        <f>AQ7+AR7</f>
        <v>197.09408429610676</v>
      </c>
      <c r="BO7" s="59">
        <f>AS7+AT7</f>
        <v>181.47622493745229</v>
      </c>
      <c r="BP7" s="59">
        <f t="shared" ref="BP7:BP32" si="14">AU7+AV7</f>
        <v>219.56401052472614</v>
      </c>
      <c r="BQ7" s="59">
        <f>AW7+AX7</f>
        <v>221.69400251453533</v>
      </c>
      <c r="BS7" s="10" t="s">
        <v>15</v>
      </c>
      <c r="BT7" s="13">
        <f t="shared" si="6"/>
        <v>425</v>
      </c>
      <c r="BU7" s="13">
        <f t="shared" si="6"/>
        <v>465</v>
      </c>
      <c r="BV7" s="13">
        <f t="shared" si="6"/>
        <v>480</v>
      </c>
      <c r="BW7" s="13">
        <f t="shared" si="6"/>
        <v>410</v>
      </c>
      <c r="BX7" s="13">
        <f t="shared" si="6"/>
        <v>390</v>
      </c>
      <c r="BY7" s="13">
        <f t="shared" si="6"/>
        <v>390</v>
      </c>
      <c r="BZ7" s="13">
        <f t="shared" si="6"/>
        <v>340.60289510221668</v>
      </c>
      <c r="CA7" s="13">
        <f t="shared" si="6"/>
        <v>297.75742378950622</v>
      </c>
      <c r="CB7" s="13">
        <f>K7</f>
        <v>378.57030923355904</v>
      </c>
      <c r="CC7" s="13">
        <f>L7</f>
        <v>441.25801303926147</v>
      </c>
      <c r="CD7" s="13"/>
      <c r="CE7" s="212"/>
      <c r="CF7" s="208"/>
      <c r="CG7" s="13"/>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679"/>
      <c r="DU7" s="679"/>
      <c r="DV7" s="679"/>
      <c r="DW7" s="679"/>
      <c r="DX7" s="679"/>
      <c r="DY7" s="679"/>
      <c r="DZ7" s="679"/>
      <c r="EA7" s="679"/>
      <c r="EB7" s="679"/>
      <c r="EC7" s="679"/>
      <c r="ED7" s="679"/>
      <c r="EE7" s="679"/>
      <c r="EF7" s="679"/>
      <c r="EG7" s="679"/>
      <c r="EH7" s="679"/>
    </row>
    <row r="8" spans="1:138" x14ac:dyDescent="0.3">
      <c r="B8" s="10" t="s">
        <v>16</v>
      </c>
      <c r="C8" s="468">
        <v>1350</v>
      </c>
      <c r="D8" s="468">
        <v>1395</v>
      </c>
      <c r="E8" s="468">
        <v>1450</v>
      </c>
      <c r="F8" s="468">
        <v>1630</v>
      </c>
      <c r="G8" s="468">
        <v>1545</v>
      </c>
      <c r="H8" s="468">
        <v>1325</v>
      </c>
      <c r="I8" s="468">
        <v>1460.5321851441561</v>
      </c>
      <c r="J8" s="468">
        <v>1103.988182891592</v>
      </c>
      <c r="K8" s="468">
        <v>1004.9445520243275</v>
      </c>
      <c r="L8" s="468">
        <v>1041.0332438272831</v>
      </c>
      <c r="M8" s="468">
        <v>1057.2664437192491</v>
      </c>
      <c r="N8" s="208">
        <f t="shared" si="9"/>
        <v>3.5911127365444884E-2</v>
      </c>
      <c r="O8" s="208">
        <f t="shared" si="9"/>
        <v>1.5593353995388082E-2</v>
      </c>
      <c r="P8" s="198"/>
      <c r="Q8" s="13">
        <v>320</v>
      </c>
      <c r="R8" s="13">
        <v>355</v>
      </c>
      <c r="S8" s="13">
        <v>395</v>
      </c>
      <c r="T8" s="13">
        <v>405</v>
      </c>
      <c r="U8" s="13">
        <v>360</v>
      </c>
      <c r="V8" s="13">
        <v>390</v>
      </c>
      <c r="W8" s="13">
        <v>420</v>
      </c>
      <c r="X8" s="13">
        <v>445</v>
      </c>
      <c r="Y8" s="13">
        <v>365</v>
      </c>
      <c r="Z8" s="13">
        <v>405</v>
      </c>
      <c r="AA8" s="13">
        <v>410</v>
      </c>
      <c r="AB8" s="13">
        <v>395</v>
      </c>
      <c r="AC8" s="13">
        <v>350</v>
      </c>
      <c r="AD8" s="13">
        <v>395</v>
      </c>
      <c r="AE8" s="13">
        <v>350</v>
      </c>
      <c r="AF8" s="13">
        <v>360</v>
      </c>
      <c r="AG8" s="13">
        <v>295</v>
      </c>
      <c r="AH8" s="13">
        <v>325</v>
      </c>
      <c r="AI8" s="13">
        <v>397.70508654320338</v>
      </c>
      <c r="AJ8" s="13">
        <v>388.40037537155536</v>
      </c>
      <c r="AK8" s="13">
        <v>323.73477487336174</v>
      </c>
      <c r="AL8" s="13">
        <v>350.69194835603588</v>
      </c>
      <c r="AM8" s="13">
        <v>319.97243550055845</v>
      </c>
      <c r="AN8" s="13">
        <v>162.90150123766517</v>
      </c>
      <c r="AO8" s="13">
        <v>289.15375412091259</v>
      </c>
      <c r="AP8" s="13">
        <v>331.96049203245582</v>
      </c>
      <c r="AQ8" s="13">
        <v>296.64504573303736</v>
      </c>
      <c r="AR8" s="13">
        <v>261.02244667141423</v>
      </c>
      <c r="AS8" s="13">
        <v>196.98940236196486</v>
      </c>
      <c r="AT8" s="13">
        <v>250.28765725791092</v>
      </c>
      <c r="AU8" s="13">
        <v>258.74046380305111</v>
      </c>
      <c r="AV8" s="13">
        <v>263.45009941745951</v>
      </c>
      <c r="AW8" s="13">
        <v>247.14318125461534</v>
      </c>
      <c r="AX8" s="13">
        <v>271.69949935215698</v>
      </c>
      <c r="AY8" s="635"/>
      <c r="AZ8" s="13">
        <f t="shared" ref="AZ8:AZ12" si="15">D8-BA8</f>
        <v>720</v>
      </c>
      <c r="BA8" s="13">
        <f t="shared" ref="BA8:BA12" si="16">SUM(Q8:R8)</f>
        <v>675</v>
      </c>
      <c r="BB8" s="13">
        <f t="shared" si="10"/>
        <v>800</v>
      </c>
      <c r="BC8" s="7">
        <f t="shared" ref="BC8:BC12" si="17">SUM(U8:V8)</f>
        <v>750</v>
      </c>
      <c r="BD8" s="13">
        <f t="shared" ref="BD8:BD12" si="18">SUM(W8:X8)</f>
        <v>865</v>
      </c>
      <c r="BE8" s="13">
        <f t="shared" ref="BE8:BE12" si="19">SUM(Y8:Z8)</f>
        <v>770</v>
      </c>
      <c r="BF8" s="13">
        <f t="shared" ref="BF8:BF12" si="20">SUM(AA8:AB8)</f>
        <v>805</v>
      </c>
      <c r="BG8" s="13">
        <f t="shared" ref="BG8:BG12" si="21">SUM(AC8:AD8)</f>
        <v>745</v>
      </c>
      <c r="BH8" s="13">
        <f t="shared" ref="BH8:BH12" si="22">SUM(AE8:AF8)</f>
        <v>710</v>
      </c>
      <c r="BI8" s="13">
        <f t="shared" ref="BI8:BI12" si="23">SUM(AG8:AH8)</f>
        <v>620</v>
      </c>
      <c r="BJ8" s="13">
        <f t="shared" si="11"/>
        <v>786.10546191475873</v>
      </c>
      <c r="BK8" s="13">
        <f t="shared" si="12"/>
        <v>674.42672322939757</v>
      </c>
      <c r="BL8" s="13">
        <f t="shared" si="13"/>
        <v>482.87393673822362</v>
      </c>
      <c r="BM8" s="59">
        <f>AO8+AP8</f>
        <v>621.11424615336841</v>
      </c>
      <c r="BN8" s="59">
        <f>AQ8+AR8</f>
        <v>557.66749240445165</v>
      </c>
      <c r="BO8" s="59">
        <f t="shared" ref="BO8:BO32" si="24">AS8+AT8</f>
        <v>447.27705961987579</v>
      </c>
      <c r="BP8" s="59">
        <f t="shared" si="14"/>
        <v>522.19056322051063</v>
      </c>
      <c r="BQ8" s="59">
        <f t="shared" ref="BQ8:BQ59" si="25">AW8+AX8</f>
        <v>518.84268060677232</v>
      </c>
      <c r="BS8" s="10" t="s">
        <v>16</v>
      </c>
      <c r="BT8" s="13">
        <f t="shared" si="6"/>
        <v>1350</v>
      </c>
      <c r="BU8" s="13">
        <f t="shared" si="6"/>
        <v>1395</v>
      </c>
      <c r="BV8" s="13">
        <f t="shared" si="6"/>
        <v>1450</v>
      </c>
      <c r="BW8" s="13">
        <f t="shared" si="6"/>
        <v>1630</v>
      </c>
      <c r="BX8" s="13">
        <f t="shared" si="6"/>
        <v>1545</v>
      </c>
      <c r="BY8" s="13">
        <f t="shared" si="6"/>
        <v>1325</v>
      </c>
      <c r="BZ8" s="13">
        <f t="shared" si="6"/>
        <v>1460.5321851441561</v>
      </c>
      <c r="CA8" s="13">
        <f t="shared" si="6"/>
        <v>1103.988182891592</v>
      </c>
      <c r="CB8" s="13">
        <f t="shared" si="6"/>
        <v>1004.9445520243275</v>
      </c>
      <c r="CC8" s="13">
        <f t="shared" si="6"/>
        <v>1041.0332438272831</v>
      </c>
      <c r="CD8" s="13"/>
      <c r="CE8" s="212"/>
      <c r="CF8" s="208"/>
      <c r="CG8" s="13"/>
      <c r="CH8" s="439"/>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679"/>
      <c r="DU8" s="679"/>
      <c r="DV8" s="679"/>
      <c r="DW8" s="679"/>
      <c r="DX8" s="679"/>
      <c r="DY8" s="679"/>
      <c r="DZ8" s="679"/>
      <c r="EA8" s="679"/>
      <c r="EB8" s="679"/>
      <c r="EC8" s="679"/>
      <c r="ED8" s="679"/>
      <c r="EE8" s="679"/>
      <c r="EF8" s="679"/>
      <c r="EG8" s="679"/>
      <c r="EH8" s="679"/>
    </row>
    <row r="9" spans="1:138" x14ac:dyDescent="0.3">
      <c r="B9" s="10" t="s">
        <v>17</v>
      </c>
      <c r="C9" s="468">
        <v>585</v>
      </c>
      <c r="D9" s="468">
        <v>585</v>
      </c>
      <c r="E9" s="468">
        <v>510</v>
      </c>
      <c r="F9" s="468">
        <v>450</v>
      </c>
      <c r="G9" s="468">
        <v>435</v>
      </c>
      <c r="H9" s="468">
        <v>425</v>
      </c>
      <c r="I9" s="468">
        <v>308.30727913409913</v>
      </c>
      <c r="J9" s="468">
        <v>244.96121975012039</v>
      </c>
      <c r="K9" s="468">
        <v>269.41538313293802</v>
      </c>
      <c r="L9" s="468">
        <v>268.20556764667174</v>
      </c>
      <c r="M9" s="468">
        <v>298.49518770092237</v>
      </c>
      <c r="N9" s="208">
        <f t="shared" si="9"/>
        <v>-4.4905211877576123E-3</v>
      </c>
      <c r="O9" s="208">
        <f t="shared" si="9"/>
        <v>0.11293434480134845</v>
      </c>
      <c r="P9" s="198"/>
      <c r="Q9" s="13">
        <v>145</v>
      </c>
      <c r="R9" s="13">
        <v>140</v>
      </c>
      <c r="S9" s="13">
        <v>135</v>
      </c>
      <c r="T9" s="13">
        <v>120</v>
      </c>
      <c r="U9" s="13">
        <v>125</v>
      </c>
      <c r="V9" s="13">
        <v>125</v>
      </c>
      <c r="W9" s="13">
        <v>115</v>
      </c>
      <c r="X9" s="13">
        <v>105</v>
      </c>
      <c r="Y9" s="13">
        <v>115</v>
      </c>
      <c r="Z9" s="13">
        <v>115</v>
      </c>
      <c r="AA9" s="13">
        <v>115</v>
      </c>
      <c r="AB9" s="13">
        <v>105</v>
      </c>
      <c r="AC9" s="13">
        <v>110</v>
      </c>
      <c r="AD9" s="13">
        <v>110</v>
      </c>
      <c r="AE9" s="13">
        <v>110</v>
      </c>
      <c r="AF9" s="13">
        <v>105</v>
      </c>
      <c r="AG9" s="13">
        <v>105</v>
      </c>
      <c r="AH9" s="13">
        <v>110</v>
      </c>
      <c r="AI9" s="13">
        <v>81.04653742480312</v>
      </c>
      <c r="AJ9" s="13">
        <v>76.672142872222338</v>
      </c>
      <c r="AK9" s="13">
        <v>78.106518497756738</v>
      </c>
      <c r="AL9" s="13">
        <v>72.205344272281067</v>
      </c>
      <c r="AM9" s="13">
        <v>74.369752568872684</v>
      </c>
      <c r="AN9" s="13">
        <v>40.183340595024013</v>
      </c>
      <c r="AO9" s="13">
        <v>59.782921811298117</v>
      </c>
      <c r="AP9" s="13">
        <v>70.625204774925606</v>
      </c>
      <c r="AQ9" s="13">
        <v>74.46045333936587</v>
      </c>
      <c r="AR9" s="13">
        <v>69.573483650110646</v>
      </c>
      <c r="AS9" s="13">
        <v>58.236189803435252</v>
      </c>
      <c r="AT9" s="13">
        <v>67.145256340026222</v>
      </c>
      <c r="AU9" s="13">
        <v>68.105844114047287</v>
      </c>
      <c r="AV9" s="13">
        <v>60.953523438087458</v>
      </c>
      <c r="AW9" s="13">
        <v>66.86220832815458</v>
      </c>
      <c r="AX9" s="13">
        <v>72.283991766382471</v>
      </c>
      <c r="AY9" s="635"/>
      <c r="AZ9" s="13">
        <f t="shared" si="15"/>
        <v>300</v>
      </c>
      <c r="BA9" s="13">
        <f t="shared" si="16"/>
        <v>285</v>
      </c>
      <c r="BB9" s="13">
        <f t="shared" si="10"/>
        <v>255</v>
      </c>
      <c r="BC9" s="13">
        <f t="shared" si="17"/>
        <v>250</v>
      </c>
      <c r="BD9" s="13">
        <f t="shared" si="18"/>
        <v>220</v>
      </c>
      <c r="BE9" s="13">
        <f t="shared" si="19"/>
        <v>230</v>
      </c>
      <c r="BF9" s="13">
        <f t="shared" si="20"/>
        <v>220</v>
      </c>
      <c r="BG9" s="13">
        <f t="shared" si="21"/>
        <v>220</v>
      </c>
      <c r="BH9" s="13">
        <f t="shared" si="22"/>
        <v>215</v>
      </c>
      <c r="BI9" s="13">
        <f t="shared" si="23"/>
        <v>215</v>
      </c>
      <c r="BJ9" s="13">
        <f t="shared" si="11"/>
        <v>157.71868029702546</v>
      </c>
      <c r="BK9" s="13">
        <f t="shared" si="12"/>
        <v>150.31186277003781</v>
      </c>
      <c r="BL9" s="13">
        <f t="shared" si="13"/>
        <v>114.5530931638967</v>
      </c>
      <c r="BM9" s="59">
        <f>AO9+AP9</f>
        <v>130.40812658622372</v>
      </c>
      <c r="BN9" s="59">
        <f>AQ9+AR9</f>
        <v>144.0339369894765</v>
      </c>
      <c r="BO9" s="59">
        <f t="shared" si="24"/>
        <v>125.38144614346147</v>
      </c>
      <c r="BP9" s="59">
        <f t="shared" si="14"/>
        <v>129.05936755213474</v>
      </c>
      <c r="BQ9" s="59">
        <f t="shared" si="25"/>
        <v>139.14620009453705</v>
      </c>
      <c r="BS9" s="10" t="s">
        <v>17</v>
      </c>
      <c r="BT9" s="13">
        <f t="shared" si="6"/>
        <v>585</v>
      </c>
      <c r="BU9" s="13">
        <f t="shared" si="6"/>
        <v>585</v>
      </c>
      <c r="BV9" s="13">
        <f t="shared" si="6"/>
        <v>510</v>
      </c>
      <c r="BW9" s="13">
        <f t="shared" si="6"/>
        <v>450</v>
      </c>
      <c r="BX9" s="13">
        <f t="shared" si="6"/>
        <v>435</v>
      </c>
      <c r="BY9" s="13">
        <f t="shared" si="6"/>
        <v>425</v>
      </c>
      <c r="BZ9" s="13">
        <f t="shared" si="6"/>
        <v>308.30727913409913</v>
      </c>
      <c r="CA9" s="13">
        <f t="shared" si="6"/>
        <v>244.96121975012039</v>
      </c>
      <c r="CB9" s="13">
        <f t="shared" si="6"/>
        <v>269.41538313293802</v>
      </c>
      <c r="CC9" s="13">
        <f t="shared" si="6"/>
        <v>268.20556764667174</v>
      </c>
      <c r="CD9" s="13"/>
      <c r="CE9" s="212"/>
      <c r="CF9" s="208"/>
      <c r="CG9" s="13"/>
      <c r="CH9" s="439"/>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679"/>
      <c r="DU9" s="679"/>
      <c r="DV9" s="679"/>
      <c r="DW9" s="679"/>
      <c r="DX9" s="679"/>
      <c r="DY9" s="679"/>
      <c r="DZ9" s="679"/>
      <c r="EA9" s="679"/>
      <c r="EB9" s="679"/>
      <c r="EC9" s="679"/>
      <c r="ED9" s="679"/>
      <c r="EE9" s="679"/>
      <c r="EF9" s="679"/>
      <c r="EG9" s="679"/>
      <c r="EH9" s="679"/>
    </row>
    <row r="10" spans="1:138" x14ac:dyDescent="0.3">
      <c r="B10" s="10" t="s">
        <v>18</v>
      </c>
      <c r="C10" s="468">
        <v>130</v>
      </c>
      <c r="D10" s="468">
        <v>125</v>
      </c>
      <c r="E10" s="468">
        <v>145</v>
      </c>
      <c r="F10" s="468">
        <v>195</v>
      </c>
      <c r="G10" s="468">
        <v>230</v>
      </c>
      <c r="H10" s="468">
        <v>220</v>
      </c>
      <c r="I10" s="468">
        <v>183.50994783260555</v>
      </c>
      <c r="J10" s="468">
        <v>280.3933323345679</v>
      </c>
      <c r="K10" s="468">
        <v>384.4742705879936</v>
      </c>
      <c r="L10" s="468">
        <v>492.83416304493159</v>
      </c>
      <c r="M10" s="468">
        <v>642.95482777938969</v>
      </c>
      <c r="N10" s="208">
        <f t="shared" si="9"/>
        <v>0.28183912616888085</v>
      </c>
      <c r="O10" s="208">
        <f t="shared" si="9"/>
        <v>0.30460685559408285</v>
      </c>
      <c r="P10" s="198"/>
      <c r="Q10" s="13">
        <v>25</v>
      </c>
      <c r="R10" s="13">
        <v>30</v>
      </c>
      <c r="S10" s="13">
        <v>35</v>
      </c>
      <c r="T10" s="13">
        <v>30</v>
      </c>
      <c r="U10" s="13">
        <v>25</v>
      </c>
      <c r="V10" s="13">
        <v>35</v>
      </c>
      <c r="W10" s="13">
        <v>45</v>
      </c>
      <c r="X10" s="13">
        <v>45</v>
      </c>
      <c r="Y10" s="13">
        <v>45</v>
      </c>
      <c r="Z10" s="13">
        <v>55</v>
      </c>
      <c r="AA10" s="13">
        <v>55</v>
      </c>
      <c r="AB10" s="13">
        <v>55</v>
      </c>
      <c r="AC10" s="13">
        <v>55</v>
      </c>
      <c r="AD10" s="13">
        <v>65</v>
      </c>
      <c r="AE10" s="13">
        <v>55</v>
      </c>
      <c r="AF10" s="13">
        <v>60</v>
      </c>
      <c r="AG10" s="13">
        <v>50</v>
      </c>
      <c r="AH10" s="13">
        <v>55</v>
      </c>
      <c r="AI10" s="13">
        <v>47.716942702138745</v>
      </c>
      <c r="AJ10" s="13">
        <v>40.523575437585734</v>
      </c>
      <c r="AK10" s="13">
        <v>41.354346432950237</v>
      </c>
      <c r="AL10" s="13">
        <v>53.915083259930789</v>
      </c>
      <c r="AM10" s="13">
        <v>42.334518584745737</v>
      </c>
      <c r="AN10" s="13">
        <v>77.016029929241157</v>
      </c>
      <c r="AO10" s="13">
        <v>75.976850173010348</v>
      </c>
      <c r="AP10" s="13">
        <v>85.065933647570631</v>
      </c>
      <c r="AQ10" s="13">
        <v>86.981925579289154</v>
      </c>
      <c r="AR10" s="13">
        <v>86.571400942559265</v>
      </c>
      <c r="AS10" s="13">
        <v>96.408549968787057</v>
      </c>
      <c r="AT10" s="13">
        <v>114.51239409735805</v>
      </c>
      <c r="AU10" s="13">
        <v>144.48588100598701</v>
      </c>
      <c r="AV10" s="13">
        <v>107.8633829448422</v>
      </c>
      <c r="AW10" s="13">
        <v>116.72765536920262</v>
      </c>
      <c r="AX10" s="13">
        <v>123.75724372489984</v>
      </c>
      <c r="AY10" s="635"/>
      <c r="AZ10" s="13">
        <f t="shared" si="15"/>
        <v>70</v>
      </c>
      <c r="BA10" s="13">
        <f t="shared" si="16"/>
        <v>55</v>
      </c>
      <c r="BB10" s="13">
        <f t="shared" si="10"/>
        <v>65</v>
      </c>
      <c r="BC10" s="13">
        <f t="shared" si="17"/>
        <v>60</v>
      </c>
      <c r="BD10" s="13">
        <f t="shared" si="18"/>
        <v>90</v>
      </c>
      <c r="BE10" s="13">
        <f t="shared" si="19"/>
        <v>100</v>
      </c>
      <c r="BF10" s="13">
        <f t="shared" si="20"/>
        <v>110</v>
      </c>
      <c r="BG10" s="13">
        <f t="shared" si="21"/>
        <v>120</v>
      </c>
      <c r="BH10" s="13">
        <f t="shared" si="22"/>
        <v>115</v>
      </c>
      <c r="BI10" s="13">
        <f t="shared" si="23"/>
        <v>105</v>
      </c>
      <c r="BJ10" s="13">
        <f t="shared" si="11"/>
        <v>88.240518139724486</v>
      </c>
      <c r="BK10" s="13">
        <f t="shared" si="12"/>
        <v>95.269429692881033</v>
      </c>
      <c r="BL10" s="13">
        <f t="shared" si="13"/>
        <v>119.35054851398689</v>
      </c>
      <c r="BM10" s="59">
        <f t="shared" ref="BM10:BM56" si="26">AO10+AP10</f>
        <v>161.04278382058098</v>
      </c>
      <c r="BN10" s="59">
        <f>AQ10+AR10</f>
        <v>173.55332652184842</v>
      </c>
      <c r="BO10" s="59">
        <f t="shared" si="24"/>
        <v>210.92094406614513</v>
      </c>
      <c r="BP10" s="59">
        <f t="shared" si="14"/>
        <v>252.3492639508292</v>
      </c>
      <c r="BQ10" s="59">
        <f t="shared" si="25"/>
        <v>240.48489909410245</v>
      </c>
      <c r="BS10" s="10" t="s">
        <v>18</v>
      </c>
      <c r="BT10" s="13">
        <f t="shared" si="6"/>
        <v>130</v>
      </c>
      <c r="BU10" s="13">
        <f t="shared" si="6"/>
        <v>125</v>
      </c>
      <c r="BV10" s="13">
        <f t="shared" si="6"/>
        <v>145</v>
      </c>
      <c r="BW10" s="13">
        <f t="shared" si="6"/>
        <v>195</v>
      </c>
      <c r="BX10" s="13">
        <f t="shared" si="6"/>
        <v>230</v>
      </c>
      <c r="BY10" s="13">
        <f t="shared" si="6"/>
        <v>220</v>
      </c>
      <c r="BZ10" s="13">
        <f t="shared" si="6"/>
        <v>183.50994783260555</v>
      </c>
      <c r="CA10" s="13">
        <f t="shared" si="6"/>
        <v>280.3933323345679</v>
      </c>
      <c r="CB10" s="13">
        <f t="shared" si="6"/>
        <v>384.4742705879936</v>
      </c>
      <c r="CC10" s="13">
        <f t="shared" si="6"/>
        <v>492.83416304493159</v>
      </c>
      <c r="CD10" s="13"/>
      <c r="CE10" s="212"/>
      <c r="CF10" s="208"/>
      <c r="CG10" s="13"/>
      <c r="CH10" s="439"/>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679"/>
      <c r="DU10" s="679"/>
      <c r="DV10" s="679"/>
      <c r="DW10" s="679"/>
      <c r="DX10" s="679"/>
      <c r="DY10" s="679"/>
      <c r="DZ10" s="679"/>
      <c r="EA10" s="679"/>
      <c r="EB10" s="679"/>
      <c r="EC10" s="679"/>
      <c r="ED10" s="679"/>
      <c r="EE10" s="679"/>
      <c r="EF10" s="679"/>
      <c r="EG10" s="679"/>
      <c r="EH10" s="679"/>
    </row>
    <row r="11" spans="1:138" x14ac:dyDescent="0.3">
      <c r="B11" s="10" t="s">
        <v>21</v>
      </c>
      <c r="C11" s="524">
        <v>165</v>
      </c>
      <c r="D11" s="524">
        <v>170</v>
      </c>
      <c r="E11" s="524">
        <v>180</v>
      </c>
      <c r="F11" s="524">
        <v>170</v>
      </c>
      <c r="G11" s="524">
        <v>175</v>
      </c>
      <c r="H11" s="524">
        <v>195</v>
      </c>
      <c r="I11" s="524" t="s">
        <v>116</v>
      </c>
      <c r="J11" s="524" t="s">
        <v>116</v>
      </c>
      <c r="K11" s="524" t="s">
        <v>116</v>
      </c>
      <c r="L11" s="524" t="s">
        <v>116</v>
      </c>
      <c r="M11" s="524" t="s">
        <v>116</v>
      </c>
      <c r="N11" s="208" t="str">
        <f t="shared" si="9"/>
        <v>N/A</v>
      </c>
      <c r="O11" s="208" t="str">
        <f t="shared" si="9"/>
        <v>N/A</v>
      </c>
      <c r="P11" s="198"/>
      <c r="Q11" s="13">
        <v>40</v>
      </c>
      <c r="R11" s="13">
        <v>40</v>
      </c>
      <c r="S11" s="13">
        <v>45</v>
      </c>
      <c r="T11" s="13">
        <v>45</v>
      </c>
      <c r="U11" s="13">
        <v>45</v>
      </c>
      <c r="V11" s="13">
        <v>45</v>
      </c>
      <c r="W11" s="13">
        <v>45</v>
      </c>
      <c r="X11" s="13">
        <v>40</v>
      </c>
      <c r="Y11" s="13">
        <v>45</v>
      </c>
      <c r="Z11" s="13">
        <v>40</v>
      </c>
      <c r="AA11" s="13">
        <v>45</v>
      </c>
      <c r="AB11" s="13">
        <v>40</v>
      </c>
      <c r="AC11" s="13">
        <v>45</v>
      </c>
      <c r="AD11" s="13">
        <v>45</v>
      </c>
      <c r="AE11" s="13">
        <v>50</v>
      </c>
      <c r="AF11" s="13">
        <v>50</v>
      </c>
      <c r="AG11" s="13">
        <v>50</v>
      </c>
      <c r="AH11" s="13">
        <v>45</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635"/>
      <c r="AZ11" s="13">
        <f t="shared" si="15"/>
        <v>90</v>
      </c>
      <c r="BA11" s="13">
        <f t="shared" si="16"/>
        <v>80</v>
      </c>
      <c r="BB11" s="13">
        <f t="shared" si="10"/>
        <v>90</v>
      </c>
      <c r="BC11" s="13">
        <f t="shared" si="17"/>
        <v>90</v>
      </c>
      <c r="BD11" s="13">
        <f t="shared" si="18"/>
        <v>85</v>
      </c>
      <c r="BE11" s="13">
        <f t="shared" si="19"/>
        <v>85</v>
      </c>
      <c r="BF11" s="13">
        <f t="shared" si="20"/>
        <v>85</v>
      </c>
      <c r="BG11" s="13">
        <f t="shared" si="21"/>
        <v>90</v>
      </c>
      <c r="BH11" s="13">
        <f t="shared" si="22"/>
        <v>100</v>
      </c>
      <c r="BI11" s="13">
        <f t="shared" si="23"/>
        <v>95</v>
      </c>
      <c r="BJ11" s="10" t="s">
        <v>116</v>
      </c>
      <c r="BK11" s="10" t="s">
        <v>116</v>
      </c>
      <c r="BL11" s="10" t="s">
        <v>116</v>
      </c>
      <c r="BM11" s="10" t="s">
        <v>116</v>
      </c>
      <c r="BN11" s="10" t="s">
        <v>116</v>
      </c>
      <c r="BO11" s="10" t="s">
        <v>116</v>
      </c>
      <c r="BP11" s="10" t="s">
        <v>116</v>
      </c>
      <c r="BQ11" s="10" t="s">
        <v>116</v>
      </c>
      <c r="BS11" s="10" t="s">
        <v>21</v>
      </c>
      <c r="BT11" s="13">
        <f t="shared" si="6"/>
        <v>165</v>
      </c>
      <c r="BU11" s="13">
        <f t="shared" si="6"/>
        <v>170</v>
      </c>
      <c r="BV11" s="13">
        <f t="shared" si="6"/>
        <v>180</v>
      </c>
      <c r="BW11" s="13">
        <f t="shared" si="6"/>
        <v>170</v>
      </c>
      <c r="BX11" s="13">
        <f t="shared" si="6"/>
        <v>175</v>
      </c>
      <c r="BY11" s="13">
        <f t="shared" si="6"/>
        <v>195</v>
      </c>
      <c r="BZ11" s="7" t="str">
        <f t="shared" si="6"/>
        <v>††</v>
      </c>
      <c r="CA11" s="7" t="str">
        <f t="shared" si="6"/>
        <v>††</v>
      </c>
      <c r="CB11" s="7" t="str">
        <f t="shared" si="6"/>
        <v>††</v>
      </c>
      <c r="CC11" s="7" t="str">
        <f t="shared" si="6"/>
        <v>††</v>
      </c>
      <c r="CD11" s="7"/>
      <c r="CE11" s="212"/>
      <c r="CF11" s="208"/>
      <c r="CG11" s="13"/>
      <c r="CH11" s="439"/>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679"/>
      <c r="DU11" s="679"/>
      <c r="DV11" s="679"/>
      <c r="DW11" s="679"/>
      <c r="DX11" s="679"/>
      <c r="DY11" s="679"/>
      <c r="DZ11" s="679"/>
      <c r="EA11" s="679"/>
      <c r="EB11" s="679"/>
      <c r="EC11" s="679"/>
      <c r="ED11" s="679"/>
      <c r="EE11" s="679"/>
      <c r="EF11" s="679"/>
      <c r="EG11" s="679"/>
      <c r="EH11" s="679"/>
    </row>
    <row r="12" spans="1:138" x14ac:dyDescent="0.3">
      <c r="B12" s="52" t="s">
        <v>19</v>
      </c>
      <c r="C12" s="661">
        <v>475</v>
      </c>
      <c r="D12" s="661">
        <v>500</v>
      </c>
      <c r="E12" s="661">
        <v>485</v>
      </c>
      <c r="F12" s="661">
        <v>495</v>
      </c>
      <c r="G12" s="661">
        <v>515</v>
      </c>
      <c r="H12" s="661">
        <v>535</v>
      </c>
      <c r="I12" s="661">
        <v>576.69468089129543</v>
      </c>
      <c r="J12" s="661">
        <v>475.69805164509057</v>
      </c>
      <c r="K12" s="661">
        <v>609.33323082726633</v>
      </c>
      <c r="L12" s="661">
        <v>714.06637642246881</v>
      </c>
      <c r="M12" s="661">
        <v>789.18038845378328</v>
      </c>
      <c r="N12" s="217">
        <f t="shared" si="9"/>
        <v>0.17188155888529288</v>
      </c>
      <c r="O12" s="217">
        <f t="shared" si="9"/>
        <v>0.10519191844271103</v>
      </c>
      <c r="P12" s="198"/>
      <c r="Q12" s="54">
        <v>115</v>
      </c>
      <c r="R12" s="54">
        <v>130</v>
      </c>
      <c r="S12" s="54">
        <v>125</v>
      </c>
      <c r="T12" s="54">
        <v>125</v>
      </c>
      <c r="U12" s="54">
        <v>115</v>
      </c>
      <c r="V12" s="54">
        <v>120</v>
      </c>
      <c r="W12" s="54">
        <v>125</v>
      </c>
      <c r="X12" s="54">
        <v>125</v>
      </c>
      <c r="Y12" s="54">
        <v>115</v>
      </c>
      <c r="Z12" s="54">
        <v>125</v>
      </c>
      <c r="AA12" s="54">
        <v>125</v>
      </c>
      <c r="AB12" s="54">
        <v>130</v>
      </c>
      <c r="AC12" s="54">
        <v>130</v>
      </c>
      <c r="AD12" s="54">
        <v>130</v>
      </c>
      <c r="AE12" s="54">
        <v>130</v>
      </c>
      <c r="AF12" s="54">
        <v>135</v>
      </c>
      <c r="AG12" s="54">
        <v>135</v>
      </c>
      <c r="AH12" s="54">
        <v>140</v>
      </c>
      <c r="AI12" s="54">
        <v>147.68234002603731</v>
      </c>
      <c r="AJ12" s="54">
        <v>149.44978140055821</v>
      </c>
      <c r="AK12" s="54">
        <v>145.0889852143186</v>
      </c>
      <c r="AL12" s="54">
        <v>134.46570158754838</v>
      </c>
      <c r="AM12" s="54">
        <v>125.24603994207075</v>
      </c>
      <c r="AN12" s="54">
        <v>68.235480238228732</v>
      </c>
      <c r="AO12" s="54">
        <v>132.51963432821398</v>
      </c>
      <c r="AP12" s="54">
        <v>149.69689713657706</v>
      </c>
      <c r="AQ12" s="54">
        <v>164.21314686483908</v>
      </c>
      <c r="AR12" s="54">
        <v>148.28211581366156</v>
      </c>
      <c r="AS12" s="54">
        <v>140.83212368489956</v>
      </c>
      <c r="AT12" s="54">
        <v>156.00584446386617</v>
      </c>
      <c r="AU12" s="54">
        <v>173.77053522795927</v>
      </c>
      <c r="AV12" s="54">
        <v>170.16869726600424</v>
      </c>
      <c r="AW12" s="54">
        <v>181.67878146115925</v>
      </c>
      <c r="AX12" s="54">
        <v>188.44836246734604</v>
      </c>
      <c r="AY12" s="635"/>
      <c r="AZ12" s="54">
        <f t="shared" si="15"/>
        <v>255</v>
      </c>
      <c r="BA12" s="54">
        <f t="shared" si="16"/>
        <v>245</v>
      </c>
      <c r="BB12" s="54">
        <f t="shared" si="10"/>
        <v>250</v>
      </c>
      <c r="BC12" s="54">
        <f t="shared" si="17"/>
        <v>235</v>
      </c>
      <c r="BD12" s="54">
        <f t="shared" si="18"/>
        <v>250</v>
      </c>
      <c r="BE12" s="54">
        <f t="shared" si="19"/>
        <v>240</v>
      </c>
      <c r="BF12" s="54">
        <f t="shared" si="20"/>
        <v>255</v>
      </c>
      <c r="BG12" s="54">
        <f t="shared" si="21"/>
        <v>260</v>
      </c>
      <c r="BH12" s="54">
        <f t="shared" si="22"/>
        <v>265</v>
      </c>
      <c r="BI12" s="54">
        <f t="shared" si="23"/>
        <v>275</v>
      </c>
      <c r="BJ12" s="54">
        <f>AI12+AJ12</f>
        <v>297.13212142659552</v>
      </c>
      <c r="BK12" s="54">
        <f>AK12+AL12</f>
        <v>279.55468680186698</v>
      </c>
      <c r="BL12" s="54">
        <f t="shared" si="13"/>
        <v>193.48152018029947</v>
      </c>
      <c r="BM12" s="516">
        <f>AO12+AP12</f>
        <v>282.21653146479105</v>
      </c>
      <c r="BN12" s="620">
        <f>AQ12+AR12</f>
        <v>312.49526267850064</v>
      </c>
      <c r="BO12" s="620">
        <f t="shared" si="24"/>
        <v>296.83796814876575</v>
      </c>
      <c r="BP12" s="620">
        <f t="shared" si="14"/>
        <v>343.93923249396352</v>
      </c>
      <c r="BQ12" s="620">
        <f>AW12+AX12</f>
        <v>370.12714392850529</v>
      </c>
      <c r="BS12" s="52" t="s">
        <v>19</v>
      </c>
      <c r="BT12" s="54">
        <f t="shared" si="6"/>
        <v>475</v>
      </c>
      <c r="BU12" s="54">
        <f t="shared" si="6"/>
        <v>500</v>
      </c>
      <c r="BV12" s="54">
        <f t="shared" si="6"/>
        <v>485</v>
      </c>
      <c r="BW12" s="54">
        <f t="shared" si="6"/>
        <v>495</v>
      </c>
      <c r="BX12" s="54">
        <f t="shared" si="6"/>
        <v>515</v>
      </c>
      <c r="BY12" s="54">
        <f t="shared" si="6"/>
        <v>535</v>
      </c>
      <c r="BZ12" s="54">
        <f t="shared" si="6"/>
        <v>576.69468089129543</v>
      </c>
      <c r="CA12" s="54">
        <f t="shared" si="6"/>
        <v>475.69805164509057</v>
      </c>
      <c r="CB12" s="54">
        <f t="shared" si="6"/>
        <v>609.33323082726633</v>
      </c>
      <c r="CC12" s="54">
        <f t="shared" si="6"/>
        <v>714.06637642246881</v>
      </c>
      <c r="CD12" s="54"/>
      <c r="CE12" s="216"/>
      <c r="CF12" s="217"/>
      <c r="CG12" s="13"/>
      <c r="CH12" s="447"/>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row>
    <row r="13" spans="1:138" x14ac:dyDescent="0.3">
      <c r="B13" s="20" t="s">
        <v>5</v>
      </c>
      <c r="C13" s="495">
        <v>2945</v>
      </c>
      <c r="D13" s="495">
        <v>3000</v>
      </c>
      <c r="E13" s="495">
        <v>2840</v>
      </c>
      <c r="F13" s="495">
        <v>2505</v>
      </c>
      <c r="G13" s="495">
        <v>2460</v>
      </c>
      <c r="H13" s="495">
        <v>2245</v>
      </c>
      <c r="I13" s="495">
        <f t="shared" ref="I13:M13" si="27">SUM(I14:I19)</f>
        <v>2105.537750252664</v>
      </c>
      <c r="J13" s="495">
        <f t="shared" si="27"/>
        <v>1830.3464916819003</v>
      </c>
      <c r="K13" s="495">
        <f t="shared" si="27"/>
        <v>1952.5009481835568</v>
      </c>
      <c r="L13" s="495">
        <f t="shared" si="27"/>
        <v>1893.6722263196386</v>
      </c>
      <c r="M13" s="495">
        <f t="shared" si="27"/>
        <v>1936.0906292853751</v>
      </c>
      <c r="N13" s="210">
        <f t="shared" si="9"/>
        <v>-3.0129932545562954E-2</v>
      </c>
      <c r="O13" s="210">
        <f t="shared" si="9"/>
        <v>2.2400076621589937E-2</v>
      </c>
      <c r="P13" s="198"/>
      <c r="Q13" s="50">
        <v>740</v>
      </c>
      <c r="R13" s="50">
        <v>695</v>
      </c>
      <c r="S13" s="50">
        <v>720</v>
      </c>
      <c r="T13" s="50">
        <v>660</v>
      </c>
      <c r="U13" s="50">
        <v>785</v>
      </c>
      <c r="V13" s="50">
        <v>675</v>
      </c>
      <c r="W13" s="50">
        <v>580</v>
      </c>
      <c r="X13" s="50">
        <v>600</v>
      </c>
      <c r="Y13" s="50">
        <v>630</v>
      </c>
      <c r="Z13" s="50">
        <v>700</v>
      </c>
      <c r="AA13" s="50">
        <v>610</v>
      </c>
      <c r="AB13" s="50">
        <v>590</v>
      </c>
      <c r="AC13" s="50">
        <v>580</v>
      </c>
      <c r="AD13" s="50">
        <v>680</v>
      </c>
      <c r="AE13" s="50">
        <v>580</v>
      </c>
      <c r="AF13" s="50">
        <v>570</v>
      </c>
      <c r="AG13" s="50">
        <v>550</v>
      </c>
      <c r="AH13" s="50">
        <v>560</v>
      </c>
      <c r="AI13" s="50">
        <f t="shared" ref="AI13:AX13" si="28">SUM(AI14:AI19)</f>
        <v>541.21125275204304</v>
      </c>
      <c r="AJ13" s="50">
        <f t="shared" si="28"/>
        <v>535.93402330837796</v>
      </c>
      <c r="AK13" s="50">
        <f t="shared" si="28"/>
        <v>529.95018102166023</v>
      </c>
      <c r="AL13" s="50">
        <f t="shared" si="28"/>
        <v>498.44229317058239</v>
      </c>
      <c r="AM13" s="50">
        <f t="shared" si="28"/>
        <v>396.63405846780205</v>
      </c>
      <c r="AN13" s="50">
        <f t="shared" si="28"/>
        <v>388.84279375950177</v>
      </c>
      <c r="AO13" s="50">
        <f t="shared" si="28"/>
        <v>511.18101744141416</v>
      </c>
      <c r="AP13" s="50">
        <f t="shared" si="28"/>
        <v>533.68862201318211</v>
      </c>
      <c r="AQ13" s="50">
        <f t="shared" si="28"/>
        <v>487.30936025685696</v>
      </c>
      <c r="AR13" s="50">
        <f t="shared" si="28"/>
        <v>469.95020098424459</v>
      </c>
      <c r="AS13" s="50">
        <f t="shared" si="28"/>
        <v>484.61517848069673</v>
      </c>
      <c r="AT13" s="50">
        <f t="shared" si="28"/>
        <v>510.62620846175867</v>
      </c>
      <c r="AU13" s="50">
        <f t="shared" si="28"/>
        <v>466.7314008485472</v>
      </c>
      <c r="AV13" s="50">
        <f t="shared" si="28"/>
        <v>494.68784665411829</v>
      </c>
      <c r="AW13" s="50">
        <f t="shared" si="28"/>
        <v>480.71447912218918</v>
      </c>
      <c r="AX13" s="50">
        <f t="shared" si="28"/>
        <v>451.5484862301538</v>
      </c>
      <c r="AY13" s="635"/>
      <c r="AZ13" s="50">
        <f t="shared" ref="AZ13" si="29">SUM(AZ14:AZ19)</f>
        <v>1565</v>
      </c>
      <c r="BA13" s="50">
        <f>SUM(BA14:BA19)</f>
        <v>1435</v>
      </c>
      <c r="BB13" s="50">
        <f>T13+S13</f>
        <v>1380</v>
      </c>
      <c r="BC13" s="50">
        <f>SUM(BC14:BC18)</f>
        <v>1420</v>
      </c>
      <c r="BD13" s="50">
        <f>SUM(BD14:BD19)</f>
        <v>1180</v>
      </c>
      <c r="BE13" s="50">
        <f t="shared" ref="BE13" si="30">SUM(BE14:BE19)</f>
        <v>1330</v>
      </c>
      <c r="BF13" s="50">
        <f>SUM(BF14:BF19)</f>
        <v>1200</v>
      </c>
      <c r="BG13" s="50">
        <f>SUM(BG14:BG19)</f>
        <v>1260</v>
      </c>
      <c r="BH13" s="50">
        <f>SUM(BH14:BH19)</f>
        <v>1150</v>
      </c>
      <c r="BI13" s="50">
        <f>SUM(BI14:BI19)</f>
        <v>1110</v>
      </c>
      <c r="BJ13" s="50">
        <f t="shared" ref="BJ13:BJ32" si="31">AI13+AJ13</f>
        <v>1077.1452760604211</v>
      </c>
      <c r="BK13" s="50">
        <f t="shared" ref="BK13:BK32" si="32">AK13+AL13</f>
        <v>1028.3924741922426</v>
      </c>
      <c r="BL13" s="50">
        <f t="shared" si="13"/>
        <v>785.47685222730388</v>
      </c>
      <c r="BM13" s="50">
        <f>AO13+AP13</f>
        <v>1044.8696394545964</v>
      </c>
      <c r="BN13" s="50">
        <f>AQ13+AR13</f>
        <v>957.25956124110155</v>
      </c>
      <c r="BO13" s="50">
        <f t="shared" si="24"/>
        <v>995.24138694245539</v>
      </c>
      <c r="BP13" s="50">
        <f t="shared" si="14"/>
        <v>961.41924750266548</v>
      </c>
      <c r="BQ13" s="50">
        <f t="shared" si="25"/>
        <v>932.26296535234292</v>
      </c>
      <c r="BS13" s="20" t="s">
        <v>5</v>
      </c>
      <c r="BT13" s="50">
        <f t="shared" si="6"/>
        <v>2945</v>
      </c>
      <c r="BU13" s="50">
        <f t="shared" si="6"/>
        <v>3000</v>
      </c>
      <c r="BV13" s="50">
        <f t="shared" si="6"/>
        <v>2840</v>
      </c>
      <c r="BW13" s="50">
        <f t="shared" si="6"/>
        <v>2505</v>
      </c>
      <c r="BX13" s="50">
        <f t="shared" si="6"/>
        <v>2460</v>
      </c>
      <c r="BY13" s="50">
        <f t="shared" si="6"/>
        <v>2245</v>
      </c>
      <c r="BZ13" s="50">
        <f t="shared" si="6"/>
        <v>2105.537750252664</v>
      </c>
      <c r="CA13" s="50">
        <f t="shared" si="6"/>
        <v>1830.3464916819003</v>
      </c>
      <c r="CB13" s="50">
        <f t="shared" si="6"/>
        <v>1952.5009481835568</v>
      </c>
      <c r="CC13" s="50">
        <f>L13</f>
        <v>1893.6722263196386</v>
      </c>
      <c r="CD13" s="50">
        <f>M13</f>
        <v>1936.0906292853751</v>
      </c>
      <c r="CE13" s="210">
        <f t="shared" ref="CE13:CE46" si="33">N13</f>
        <v>-3.0129932545562954E-2</v>
      </c>
      <c r="CF13" s="210">
        <f>O13</f>
        <v>2.2400076621589937E-2</v>
      </c>
      <c r="CG13" s="59"/>
      <c r="CH13" s="444">
        <f t="shared" ref="CH13:DO13" si="34">Q13</f>
        <v>740</v>
      </c>
      <c r="CI13" s="444">
        <f t="shared" si="34"/>
        <v>695</v>
      </c>
      <c r="CJ13" s="444">
        <f t="shared" si="34"/>
        <v>720</v>
      </c>
      <c r="CK13" s="444">
        <f t="shared" si="34"/>
        <v>660</v>
      </c>
      <c r="CL13" s="444">
        <f t="shared" si="34"/>
        <v>785</v>
      </c>
      <c r="CM13" s="444">
        <f t="shared" si="34"/>
        <v>675</v>
      </c>
      <c r="CN13" s="444">
        <f t="shared" si="34"/>
        <v>580</v>
      </c>
      <c r="CO13" s="444">
        <f t="shared" si="34"/>
        <v>600</v>
      </c>
      <c r="CP13" s="444">
        <f t="shared" si="34"/>
        <v>630</v>
      </c>
      <c r="CQ13" s="444">
        <f t="shared" si="34"/>
        <v>700</v>
      </c>
      <c r="CR13" s="444">
        <f t="shared" si="34"/>
        <v>610</v>
      </c>
      <c r="CS13" s="444">
        <f t="shared" si="34"/>
        <v>590</v>
      </c>
      <c r="CT13" s="444">
        <f t="shared" si="34"/>
        <v>580</v>
      </c>
      <c r="CU13" s="444">
        <f t="shared" si="34"/>
        <v>680</v>
      </c>
      <c r="CV13" s="444">
        <f t="shared" si="34"/>
        <v>580</v>
      </c>
      <c r="CW13" s="444">
        <f t="shared" si="34"/>
        <v>570</v>
      </c>
      <c r="CX13" s="444">
        <f t="shared" si="34"/>
        <v>550</v>
      </c>
      <c r="CY13" s="444">
        <f t="shared" si="34"/>
        <v>560</v>
      </c>
      <c r="CZ13" s="444">
        <f t="shared" si="34"/>
        <v>541.21125275204304</v>
      </c>
      <c r="DA13" s="444">
        <f t="shared" si="34"/>
        <v>535.93402330837796</v>
      </c>
      <c r="DB13" s="444">
        <f t="shared" si="34"/>
        <v>529.95018102166023</v>
      </c>
      <c r="DC13" s="444">
        <f t="shared" si="34"/>
        <v>498.44229317058239</v>
      </c>
      <c r="DD13" s="444">
        <f t="shared" si="34"/>
        <v>396.63405846780205</v>
      </c>
      <c r="DE13" s="444">
        <f t="shared" si="34"/>
        <v>388.84279375950177</v>
      </c>
      <c r="DF13" s="444">
        <f t="shared" si="34"/>
        <v>511.18101744141416</v>
      </c>
      <c r="DG13" s="444">
        <f t="shared" si="34"/>
        <v>533.68862201318211</v>
      </c>
      <c r="DH13" s="444">
        <f t="shared" si="34"/>
        <v>487.30936025685696</v>
      </c>
      <c r="DI13" s="444">
        <f t="shared" si="34"/>
        <v>469.95020098424459</v>
      </c>
      <c r="DJ13" s="444">
        <f t="shared" si="34"/>
        <v>484.61517848069673</v>
      </c>
      <c r="DK13" s="444">
        <f t="shared" si="34"/>
        <v>510.62620846175867</v>
      </c>
      <c r="DL13" s="444">
        <f t="shared" si="34"/>
        <v>466.7314008485472</v>
      </c>
      <c r="DM13" s="444">
        <f t="shared" si="34"/>
        <v>494.68784665411829</v>
      </c>
      <c r="DN13" s="444">
        <f t="shared" si="34"/>
        <v>480.71447912218918</v>
      </c>
      <c r="DO13" s="444">
        <f t="shared" si="34"/>
        <v>451.5484862301538</v>
      </c>
      <c r="DP13" s="444"/>
      <c r="DQ13" s="444">
        <f t="shared" ref="DQ13:EH13" si="35">AZ13</f>
        <v>1565</v>
      </c>
      <c r="DR13" s="444">
        <f t="shared" si="35"/>
        <v>1435</v>
      </c>
      <c r="DS13" s="444">
        <f t="shared" si="35"/>
        <v>1380</v>
      </c>
      <c r="DT13" s="444">
        <f t="shared" si="35"/>
        <v>1420</v>
      </c>
      <c r="DU13" s="444">
        <f t="shared" si="35"/>
        <v>1180</v>
      </c>
      <c r="DV13" s="444">
        <f t="shared" si="35"/>
        <v>1330</v>
      </c>
      <c r="DW13" s="444">
        <f t="shared" si="35"/>
        <v>1200</v>
      </c>
      <c r="DX13" s="444">
        <f t="shared" si="35"/>
        <v>1260</v>
      </c>
      <c r="DY13" s="444">
        <f t="shared" si="35"/>
        <v>1150</v>
      </c>
      <c r="DZ13" s="444">
        <f t="shared" si="35"/>
        <v>1110</v>
      </c>
      <c r="EA13" s="444">
        <f t="shared" si="35"/>
        <v>1077.1452760604211</v>
      </c>
      <c r="EB13" s="444">
        <f t="shared" si="35"/>
        <v>1028.3924741922426</v>
      </c>
      <c r="EC13" s="444">
        <f t="shared" si="35"/>
        <v>785.47685222730388</v>
      </c>
      <c r="ED13" s="444">
        <f t="shared" si="35"/>
        <v>1044.8696394545964</v>
      </c>
      <c r="EE13" s="444">
        <f t="shared" si="35"/>
        <v>957.25956124110155</v>
      </c>
      <c r="EF13" s="444">
        <f t="shared" si="35"/>
        <v>995.24138694245539</v>
      </c>
      <c r="EG13" s="444">
        <f t="shared" si="35"/>
        <v>961.41924750266548</v>
      </c>
      <c r="EH13" s="444">
        <f t="shared" si="35"/>
        <v>932.26296535234292</v>
      </c>
    </row>
    <row r="14" spans="1:138" x14ac:dyDescent="0.3">
      <c r="B14" s="10" t="s">
        <v>15</v>
      </c>
      <c r="C14" s="468">
        <v>200</v>
      </c>
      <c r="D14" s="468">
        <v>230</v>
      </c>
      <c r="E14" s="468">
        <v>250</v>
      </c>
      <c r="F14" s="468">
        <v>265</v>
      </c>
      <c r="G14" s="468">
        <v>280</v>
      </c>
      <c r="H14" s="468">
        <v>280</v>
      </c>
      <c r="I14" s="468">
        <v>340.5</v>
      </c>
      <c r="J14" s="468">
        <v>276.5</v>
      </c>
      <c r="K14" s="468">
        <v>409</v>
      </c>
      <c r="L14" s="468">
        <v>445.23750000000007</v>
      </c>
      <c r="M14" s="468">
        <v>401.84250000000003</v>
      </c>
      <c r="N14" s="208">
        <f t="shared" si="9"/>
        <v>8.860024449877768E-2</v>
      </c>
      <c r="O14" s="208">
        <f t="shared" si="9"/>
        <v>-9.746483618293611E-2</v>
      </c>
      <c r="P14" s="198"/>
      <c r="Q14" s="13">
        <v>55</v>
      </c>
      <c r="R14" s="13">
        <v>55</v>
      </c>
      <c r="S14" s="13">
        <v>60</v>
      </c>
      <c r="T14" s="13">
        <v>60</v>
      </c>
      <c r="U14" s="13">
        <v>60</v>
      </c>
      <c r="V14" s="13">
        <v>65</v>
      </c>
      <c r="W14" s="13">
        <v>65</v>
      </c>
      <c r="X14" s="13">
        <v>65</v>
      </c>
      <c r="Y14" s="13">
        <v>65</v>
      </c>
      <c r="Z14" s="13">
        <v>65</v>
      </c>
      <c r="AA14" s="13">
        <v>70</v>
      </c>
      <c r="AB14" s="13">
        <v>70</v>
      </c>
      <c r="AC14" s="13">
        <v>70</v>
      </c>
      <c r="AD14" s="13">
        <v>70</v>
      </c>
      <c r="AE14" s="13">
        <v>75</v>
      </c>
      <c r="AF14" s="13">
        <v>75</v>
      </c>
      <c r="AG14" s="13">
        <v>80</v>
      </c>
      <c r="AH14" s="13">
        <v>55</v>
      </c>
      <c r="AI14" s="13">
        <v>86.5</v>
      </c>
      <c r="AJ14" s="13">
        <v>86</v>
      </c>
      <c r="AK14" s="13">
        <v>82</v>
      </c>
      <c r="AL14" s="13">
        <v>86</v>
      </c>
      <c r="AM14" s="13">
        <v>77</v>
      </c>
      <c r="AN14" s="13">
        <v>46</v>
      </c>
      <c r="AO14" s="13">
        <v>64</v>
      </c>
      <c r="AP14" s="13">
        <v>89.5</v>
      </c>
      <c r="AQ14" s="13">
        <v>91</v>
      </c>
      <c r="AR14" s="13">
        <v>111</v>
      </c>
      <c r="AS14" s="13">
        <v>105</v>
      </c>
      <c r="AT14" s="13">
        <v>102</v>
      </c>
      <c r="AU14" s="13">
        <v>113.75</v>
      </c>
      <c r="AV14" s="13">
        <v>138.75</v>
      </c>
      <c r="AW14" s="13">
        <v>104</v>
      </c>
      <c r="AX14" s="13">
        <v>88.747486535369816</v>
      </c>
      <c r="AY14" s="635"/>
      <c r="AZ14" s="13">
        <f t="shared" ref="AZ14:AZ19" si="36">D14-BA14</f>
        <v>120</v>
      </c>
      <c r="BA14" s="13">
        <f t="shared" ref="BA14:BA19" si="37">SUM(Q14:R14)</f>
        <v>110</v>
      </c>
      <c r="BB14" s="13">
        <f t="shared" ref="BB14:BB19" si="38">SUM(S14:T14)</f>
        <v>120</v>
      </c>
      <c r="BC14" s="7">
        <f t="shared" ref="BC14:BC19" si="39">SUM(U14:V14)</f>
        <v>125</v>
      </c>
      <c r="BD14" s="7">
        <f t="shared" ref="BD14:BD19" si="40">SUM(W14:X14)</f>
        <v>130</v>
      </c>
      <c r="BE14" s="7">
        <f t="shared" ref="BE14:BE19" si="41">SUM(Y14:Z14)</f>
        <v>130</v>
      </c>
      <c r="BF14" s="7">
        <f t="shared" ref="BF14:BF19" si="42">SUM(AA14:AB14)</f>
        <v>140</v>
      </c>
      <c r="BG14" s="7">
        <f t="shared" ref="BG14:BG19" si="43">SUM(AC14:AD14)</f>
        <v>140</v>
      </c>
      <c r="BH14" s="7">
        <f t="shared" ref="BH14:BH19" si="44">SUM(AE14:AF14)</f>
        <v>150</v>
      </c>
      <c r="BI14" s="7">
        <f t="shared" ref="BI14:BI19" si="45">SUM(AG14:AH14)</f>
        <v>135</v>
      </c>
      <c r="BJ14" s="7">
        <f t="shared" si="31"/>
        <v>172.5</v>
      </c>
      <c r="BK14" s="7">
        <f t="shared" si="32"/>
        <v>168</v>
      </c>
      <c r="BL14" s="7">
        <f t="shared" si="13"/>
        <v>123</v>
      </c>
      <c r="BM14" s="59">
        <f t="shared" si="26"/>
        <v>153.5</v>
      </c>
      <c r="BN14" s="59">
        <f>AQ14+AR14</f>
        <v>202</v>
      </c>
      <c r="BO14" s="59">
        <f t="shared" si="24"/>
        <v>207</v>
      </c>
      <c r="BP14" s="59">
        <f t="shared" si="14"/>
        <v>252.5</v>
      </c>
      <c r="BQ14" s="59">
        <f t="shared" si="25"/>
        <v>192.74748653536983</v>
      </c>
      <c r="BS14" s="10" t="s">
        <v>15</v>
      </c>
      <c r="BT14" s="13">
        <f t="shared" si="6"/>
        <v>200</v>
      </c>
      <c r="BU14" s="13">
        <f t="shared" si="6"/>
        <v>230</v>
      </c>
      <c r="BV14" s="13">
        <f t="shared" si="6"/>
        <v>250</v>
      </c>
      <c r="BW14" s="13">
        <f t="shared" si="6"/>
        <v>265</v>
      </c>
      <c r="BX14" s="13">
        <f t="shared" si="6"/>
        <v>280</v>
      </c>
      <c r="BY14" s="13">
        <f t="shared" si="6"/>
        <v>280</v>
      </c>
      <c r="BZ14" s="13">
        <f t="shared" si="6"/>
        <v>340.5</v>
      </c>
      <c r="CA14" s="13">
        <f t="shared" si="6"/>
        <v>276.5</v>
      </c>
      <c r="CB14" s="13">
        <f t="shared" si="6"/>
        <v>409</v>
      </c>
      <c r="CC14" s="13">
        <f t="shared" si="6"/>
        <v>445.23750000000007</v>
      </c>
      <c r="CD14" s="13"/>
      <c r="CE14" s="212"/>
      <c r="CF14" s="208"/>
      <c r="CG14" s="27"/>
      <c r="CH14" s="439"/>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679"/>
      <c r="DU14" s="679"/>
      <c r="DV14" s="679"/>
      <c r="DW14" s="679"/>
      <c r="DX14" s="679"/>
      <c r="DY14" s="679"/>
      <c r="DZ14" s="679"/>
      <c r="EA14" s="679"/>
      <c r="EB14" s="679"/>
      <c r="EC14" s="679"/>
      <c r="ED14" s="679"/>
      <c r="EE14" s="679"/>
      <c r="EF14" s="679"/>
      <c r="EG14" s="679"/>
      <c r="EH14" s="679"/>
    </row>
    <row r="15" spans="1:138" x14ac:dyDescent="0.3">
      <c r="B15" s="10" t="s">
        <v>16</v>
      </c>
      <c r="C15" s="468">
        <v>220</v>
      </c>
      <c r="D15" s="468">
        <v>220</v>
      </c>
      <c r="E15" s="468">
        <v>235</v>
      </c>
      <c r="F15" s="468">
        <v>240</v>
      </c>
      <c r="G15" s="468">
        <v>250</v>
      </c>
      <c r="H15" s="468">
        <v>255</v>
      </c>
      <c r="I15" s="468">
        <v>236.75581477493773</v>
      </c>
      <c r="J15" s="468">
        <v>196.26123397258797</v>
      </c>
      <c r="K15" s="468">
        <v>259.88180757427796</v>
      </c>
      <c r="L15" s="468">
        <v>301.76582010089675</v>
      </c>
      <c r="M15" s="468">
        <v>282.09835686075149</v>
      </c>
      <c r="N15" s="208">
        <f t="shared" si="9"/>
        <v>0.16116561954667685</v>
      </c>
      <c r="O15" s="208">
        <f t="shared" si="9"/>
        <v>-6.5174588803892153E-2</v>
      </c>
      <c r="P15" s="198"/>
      <c r="Q15" s="13">
        <v>60</v>
      </c>
      <c r="R15" s="13">
        <v>40</v>
      </c>
      <c r="S15" s="13">
        <v>60</v>
      </c>
      <c r="T15" s="13">
        <v>65</v>
      </c>
      <c r="U15" s="13">
        <v>65</v>
      </c>
      <c r="V15" s="13">
        <v>45</v>
      </c>
      <c r="W15" s="13">
        <v>65</v>
      </c>
      <c r="X15" s="13">
        <v>70</v>
      </c>
      <c r="Y15" s="13">
        <v>60</v>
      </c>
      <c r="Z15" s="13">
        <v>45</v>
      </c>
      <c r="AA15" s="13">
        <v>65</v>
      </c>
      <c r="AB15" s="13">
        <v>65</v>
      </c>
      <c r="AC15" s="13">
        <v>60</v>
      </c>
      <c r="AD15" s="13">
        <v>60</v>
      </c>
      <c r="AE15" s="13">
        <v>65</v>
      </c>
      <c r="AF15" s="13">
        <v>70</v>
      </c>
      <c r="AG15" s="13">
        <v>60</v>
      </c>
      <c r="AH15" s="13">
        <v>65</v>
      </c>
      <c r="AI15" s="13">
        <v>59.578918260056682</v>
      </c>
      <c r="AJ15" s="13">
        <v>63.039452106299215</v>
      </c>
      <c r="AK15" s="13">
        <v>56.292711063163225</v>
      </c>
      <c r="AL15" s="13">
        <v>57.844733345418632</v>
      </c>
      <c r="AM15" s="13">
        <v>55.261999607689873</v>
      </c>
      <c r="AN15" s="13">
        <v>28.394384708545378</v>
      </c>
      <c r="AO15" s="13">
        <v>53.816535336270199</v>
      </c>
      <c r="AP15" s="13">
        <v>58.788314320082534</v>
      </c>
      <c r="AQ15" s="13">
        <v>58.10015343841075</v>
      </c>
      <c r="AR15" s="13">
        <v>63.540373938993568</v>
      </c>
      <c r="AS15" s="13">
        <v>67.218295354273806</v>
      </c>
      <c r="AT15" s="13">
        <v>71.022984842599854</v>
      </c>
      <c r="AU15" s="13">
        <v>71.628088299817918</v>
      </c>
      <c r="AV15" s="13">
        <v>76.609982953104307</v>
      </c>
      <c r="AW15" s="13">
        <v>77.60775781170517</v>
      </c>
      <c r="AX15" s="13">
        <v>75.919991036269437</v>
      </c>
      <c r="AY15" s="635"/>
      <c r="AZ15" s="13">
        <f t="shared" si="36"/>
        <v>120</v>
      </c>
      <c r="BA15" s="13">
        <f t="shared" si="37"/>
        <v>100</v>
      </c>
      <c r="BB15" s="13">
        <f t="shared" si="38"/>
        <v>125</v>
      </c>
      <c r="BC15" s="7">
        <f t="shared" si="39"/>
        <v>110</v>
      </c>
      <c r="BD15" s="7">
        <f t="shared" si="40"/>
        <v>135</v>
      </c>
      <c r="BE15" s="7">
        <f t="shared" si="41"/>
        <v>105</v>
      </c>
      <c r="BF15" s="7">
        <f t="shared" si="42"/>
        <v>130</v>
      </c>
      <c r="BG15" s="7">
        <f t="shared" si="43"/>
        <v>120</v>
      </c>
      <c r="BH15" s="7">
        <f t="shared" si="44"/>
        <v>135</v>
      </c>
      <c r="BI15" s="7">
        <f t="shared" si="45"/>
        <v>125</v>
      </c>
      <c r="BJ15" s="7">
        <f t="shared" si="31"/>
        <v>122.61837036635589</v>
      </c>
      <c r="BK15" s="7">
        <f t="shared" si="32"/>
        <v>114.13744440858186</v>
      </c>
      <c r="BL15" s="7">
        <f t="shared" si="13"/>
        <v>83.656384316235247</v>
      </c>
      <c r="BM15" s="59">
        <f>AO15+AP15</f>
        <v>112.60484965635274</v>
      </c>
      <c r="BN15" s="59">
        <f>AQ15+AR15</f>
        <v>121.64052737740431</v>
      </c>
      <c r="BO15" s="59">
        <f t="shared" si="24"/>
        <v>138.24128019687367</v>
      </c>
      <c r="BP15" s="59">
        <f t="shared" si="14"/>
        <v>148.23807125292223</v>
      </c>
      <c r="BQ15" s="59">
        <f t="shared" si="25"/>
        <v>153.52774884797461</v>
      </c>
      <c r="BS15" s="10" t="s">
        <v>16</v>
      </c>
      <c r="BT15" s="13">
        <f t="shared" si="6"/>
        <v>220</v>
      </c>
      <c r="BU15" s="13">
        <f t="shared" si="6"/>
        <v>220</v>
      </c>
      <c r="BV15" s="13">
        <f t="shared" si="6"/>
        <v>235</v>
      </c>
      <c r="BW15" s="13">
        <f t="shared" si="6"/>
        <v>240</v>
      </c>
      <c r="BX15" s="13">
        <f t="shared" si="6"/>
        <v>250</v>
      </c>
      <c r="BY15" s="13">
        <f t="shared" si="6"/>
        <v>255</v>
      </c>
      <c r="BZ15" s="13">
        <f t="shared" si="6"/>
        <v>236.75581477493773</v>
      </c>
      <c r="CA15" s="13">
        <f t="shared" si="6"/>
        <v>196.26123397258797</v>
      </c>
      <c r="CB15" s="13">
        <f t="shared" si="6"/>
        <v>259.88180757427796</v>
      </c>
      <c r="CC15" s="13">
        <f t="shared" si="6"/>
        <v>301.76582010089675</v>
      </c>
      <c r="CD15" s="219"/>
      <c r="CE15" s="212"/>
      <c r="CF15" s="208"/>
      <c r="CG15" s="27"/>
      <c r="CH15" s="439"/>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679"/>
      <c r="DU15" s="679"/>
      <c r="DV15" s="679"/>
      <c r="DW15" s="679"/>
      <c r="DX15" s="679"/>
      <c r="DY15" s="679"/>
      <c r="DZ15" s="679"/>
      <c r="EA15" s="679"/>
      <c r="EB15" s="679"/>
      <c r="EC15" s="679"/>
      <c r="ED15" s="679"/>
      <c r="EE15" s="679"/>
      <c r="EF15" s="679"/>
      <c r="EG15" s="679"/>
      <c r="EH15" s="679"/>
    </row>
    <row r="16" spans="1:138" x14ac:dyDescent="0.3">
      <c r="B16" s="10" t="s">
        <v>17</v>
      </c>
      <c r="C16" s="468">
        <v>335</v>
      </c>
      <c r="D16" s="468">
        <v>335</v>
      </c>
      <c r="E16" s="468">
        <v>340</v>
      </c>
      <c r="F16" s="468">
        <v>335</v>
      </c>
      <c r="G16" s="468">
        <v>340</v>
      </c>
      <c r="H16" s="468">
        <v>345</v>
      </c>
      <c r="I16" s="468">
        <v>372.26277000000005</v>
      </c>
      <c r="J16" s="468">
        <v>315.79295448973193</v>
      </c>
      <c r="K16" s="468">
        <v>297.89098835219602</v>
      </c>
      <c r="L16" s="468">
        <v>332.80725923401411</v>
      </c>
      <c r="M16" s="468">
        <v>360</v>
      </c>
      <c r="N16" s="208">
        <f t="shared" si="9"/>
        <v>0.1172115715045956</v>
      </c>
      <c r="O16" s="208">
        <f t="shared" si="9"/>
        <v>8.1707174382471104E-2</v>
      </c>
      <c r="P16" s="198"/>
      <c r="Q16" s="13">
        <v>70</v>
      </c>
      <c r="R16" s="13">
        <v>100</v>
      </c>
      <c r="S16" s="13">
        <v>85</v>
      </c>
      <c r="T16" s="13">
        <v>80</v>
      </c>
      <c r="U16" s="13">
        <v>70</v>
      </c>
      <c r="V16" s="13">
        <v>100</v>
      </c>
      <c r="W16" s="13">
        <v>85</v>
      </c>
      <c r="X16" s="13">
        <v>75</v>
      </c>
      <c r="Y16" s="13">
        <v>70</v>
      </c>
      <c r="Z16" s="13">
        <v>105</v>
      </c>
      <c r="AA16" s="13">
        <v>85</v>
      </c>
      <c r="AB16" s="13">
        <v>80</v>
      </c>
      <c r="AC16" s="13">
        <v>85</v>
      </c>
      <c r="AD16" s="13">
        <v>85</v>
      </c>
      <c r="AE16" s="13">
        <v>85</v>
      </c>
      <c r="AF16" s="13">
        <v>85</v>
      </c>
      <c r="AG16" s="13">
        <v>90</v>
      </c>
      <c r="AH16" s="13">
        <v>85</v>
      </c>
      <c r="AI16" s="13">
        <v>93.953139452957743</v>
      </c>
      <c r="AJ16" s="13">
        <v>96.114760528164354</v>
      </c>
      <c r="AK16" s="13">
        <v>106.70696835593304</v>
      </c>
      <c r="AL16" s="13">
        <v>75.487901662944893</v>
      </c>
      <c r="AM16" s="13">
        <v>78.920637140484502</v>
      </c>
      <c r="AN16" s="13">
        <v>57.668856316898612</v>
      </c>
      <c r="AO16" s="13">
        <v>93.902132153221075</v>
      </c>
      <c r="AP16" s="13">
        <v>85.301328879127723</v>
      </c>
      <c r="AQ16" s="13">
        <v>71.028573426436054</v>
      </c>
      <c r="AR16" s="13">
        <v>74.969513211968192</v>
      </c>
      <c r="AS16" s="13">
        <v>75.121705722576863</v>
      </c>
      <c r="AT16" s="13">
        <v>76.771195991214952</v>
      </c>
      <c r="AU16" s="13">
        <v>79.552002237608392</v>
      </c>
      <c r="AV16" s="13">
        <v>82.466464533165023</v>
      </c>
      <c r="AW16" s="13">
        <v>88.643612752640692</v>
      </c>
      <c r="AX16" s="13">
        <v>82.145179710600004</v>
      </c>
      <c r="AY16" s="635"/>
      <c r="AZ16" s="13">
        <f t="shared" si="36"/>
        <v>165</v>
      </c>
      <c r="BA16" s="13">
        <f t="shared" si="37"/>
        <v>170</v>
      </c>
      <c r="BB16" s="13">
        <f t="shared" si="38"/>
        <v>165</v>
      </c>
      <c r="BC16" s="13">
        <f t="shared" si="39"/>
        <v>170</v>
      </c>
      <c r="BD16" s="7">
        <f t="shared" si="40"/>
        <v>160</v>
      </c>
      <c r="BE16" s="7">
        <f t="shared" si="41"/>
        <v>175</v>
      </c>
      <c r="BF16" s="7">
        <f t="shared" si="42"/>
        <v>165</v>
      </c>
      <c r="BG16" s="7">
        <f t="shared" si="43"/>
        <v>170</v>
      </c>
      <c r="BH16" s="7">
        <f t="shared" si="44"/>
        <v>170</v>
      </c>
      <c r="BI16" s="7">
        <f t="shared" si="45"/>
        <v>175</v>
      </c>
      <c r="BJ16" s="7">
        <f t="shared" si="31"/>
        <v>190.06789998112208</v>
      </c>
      <c r="BK16" s="7">
        <f t="shared" si="32"/>
        <v>182.19487001887794</v>
      </c>
      <c r="BL16" s="7">
        <f t="shared" si="13"/>
        <v>136.58949345738313</v>
      </c>
      <c r="BM16" s="59">
        <f>AO16+AP16</f>
        <v>179.2034610323488</v>
      </c>
      <c r="BN16" s="59">
        <f>AQ16+AR16</f>
        <v>145.99808663840423</v>
      </c>
      <c r="BO16" s="59">
        <f t="shared" si="24"/>
        <v>151.89290171379182</v>
      </c>
      <c r="BP16" s="59">
        <f t="shared" si="14"/>
        <v>162.01846677077341</v>
      </c>
      <c r="BQ16" s="59">
        <f t="shared" si="25"/>
        <v>170.7887924632407</v>
      </c>
      <c r="BS16" s="10" t="s">
        <v>17</v>
      </c>
      <c r="BT16" s="13">
        <f t="shared" si="6"/>
        <v>335</v>
      </c>
      <c r="BU16" s="13">
        <f t="shared" si="6"/>
        <v>335</v>
      </c>
      <c r="BV16" s="13">
        <f t="shared" si="6"/>
        <v>340</v>
      </c>
      <c r="BW16" s="13">
        <f t="shared" si="6"/>
        <v>335</v>
      </c>
      <c r="BX16" s="13">
        <f t="shared" si="6"/>
        <v>340</v>
      </c>
      <c r="BY16" s="13">
        <f t="shared" si="6"/>
        <v>345</v>
      </c>
      <c r="BZ16" s="13">
        <f t="shared" si="6"/>
        <v>372.26277000000005</v>
      </c>
      <c r="CA16" s="13">
        <f t="shared" si="6"/>
        <v>315.79295448973193</v>
      </c>
      <c r="CB16" s="13">
        <f t="shared" si="6"/>
        <v>297.89098835219602</v>
      </c>
      <c r="CC16" s="13">
        <f t="shared" si="6"/>
        <v>332.80725923401411</v>
      </c>
      <c r="CD16" s="13"/>
      <c r="CE16" s="212"/>
      <c r="CF16" s="208"/>
      <c r="CG16" s="27"/>
      <c r="CH16" s="439"/>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679"/>
      <c r="DU16" s="679"/>
      <c r="DV16" s="679"/>
      <c r="DW16" s="679"/>
      <c r="DX16" s="679"/>
      <c r="DY16" s="679"/>
      <c r="DZ16" s="679"/>
      <c r="EA16" s="679"/>
      <c r="EB16" s="679"/>
      <c r="EC16" s="679"/>
      <c r="ED16" s="679"/>
      <c r="EE16" s="679"/>
      <c r="EF16" s="679"/>
      <c r="EG16" s="679"/>
      <c r="EH16" s="679"/>
    </row>
    <row r="17" spans="2:138"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484.04564643253178</v>
      </c>
      <c r="M17" s="468">
        <v>556.65249339741149</v>
      </c>
      <c r="N17" s="208">
        <f t="shared" si="9"/>
        <v>-0.31184033432463665</v>
      </c>
      <c r="O17" s="208">
        <f t="shared" si="9"/>
        <v>0.14999999999999991</v>
      </c>
      <c r="P17" s="198"/>
      <c r="Q17" s="13">
        <v>500</v>
      </c>
      <c r="R17" s="13">
        <v>440</v>
      </c>
      <c r="S17" s="13">
        <v>440</v>
      </c>
      <c r="T17" s="13">
        <v>405</v>
      </c>
      <c r="U17" s="13">
        <v>530</v>
      </c>
      <c r="V17" s="13">
        <v>390</v>
      </c>
      <c r="W17" s="13">
        <v>310</v>
      </c>
      <c r="X17" s="13">
        <v>340</v>
      </c>
      <c r="Y17" s="13">
        <v>375</v>
      </c>
      <c r="Z17" s="13">
        <v>425</v>
      </c>
      <c r="AA17" s="13">
        <v>325</v>
      </c>
      <c r="AB17" s="13">
        <v>315</v>
      </c>
      <c r="AC17" s="13">
        <v>305</v>
      </c>
      <c r="AD17" s="13">
        <v>395</v>
      </c>
      <c r="AE17" s="13">
        <v>285</v>
      </c>
      <c r="AF17" s="13">
        <v>275</v>
      </c>
      <c r="AG17" s="13">
        <v>250</v>
      </c>
      <c r="AH17" s="13">
        <v>285</v>
      </c>
      <c r="AI17" s="13">
        <v>232.16878205128197</v>
      </c>
      <c r="AJ17" s="13">
        <v>212.59099358974328</v>
      </c>
      <c r="AK17" s="13">
        <v>220.856314102564</v>
      </c>
      <c r="AL17" s="13">
        <v>205.57942307692301</v>
      </c>
      <c r="AM17" s="13">
        <v>127.69283012820509</v>
      </c>
      <c r="AN17" s="13">
        <v>214.7169035256407</v>
      </c>
      <c r="AO17" s="13">
        <v>251.77619807692292</v>
      </c>
      <c r="AP17" s="13">
        <v>237.7</v>
      </c>
      <c r="AQ17" s="13">
        <v>197.34346474358966</v>
      </c>
      <c r="AR17" s="13">
        <v>161.03767764423054</v>
      </c>
      <c r="AS17" s="13">
        <v>176.24333865384602</v>
      </c>
      <c r="AT17" s="13">
        <v>168.767</v>
      </c>
      <c r="AU17" s="13">
        <v>126.29981743589738</v>
      </c>
      <c r="AV17" s="13">
        <v>120.77825823317291</v>
      </c>
      <c r="AW17" s="13">
        <v>135.70737076346145</v>
      </c>
      <c r="AX17" s="13">
        <v>101.2602</v>
      </c>
      <c r="AY17" s="635"/>
      <c r="AZ17" s="13">
        <f t="shared" si="36"/>
        <v>1035</v>
      </c>
      <c r="BA17" s="13">
        <f t="shared" si="37"/>
        <v>940</v>
      </c>
      <c r="BB17" s="13">
        <f t="shared" si="38"/>
        <v>845</v>
      </c>
      <c r="BC17" s="13">
        <f t="shared" si="39"/>
        <v>920</v>
      </c>
      <c r="BD17" s="7">
        <f t="shared" si="40"/>
        <v>650</v>
      </c>
      <c r="BE17" s="7">
        <f t="shared" si="41"/>
        <v>800</v>
      </c>
      <c r="BF17" s="7">
        <f t="shared" si="42"/>
        <v>640</v>
      </c>
      <c r="BG17" s="7">
        <f t="shared" si="43"/>
        <v>700</v>
      </c>
      <c r="BH17" s="7">
        <f t="shared" si="44"/>
        <v>560</v>
      </c>
      <c r="BI17" s="7">
        <f t="shared" si="45"/>
        <v>535</v>
      </c>
      <c r="BJ17" s="7">
        <f t="shared" si="31"/>
        <v>444.75977564102527</v>
      </c>
      <c r="BK17" s="7">
        <f t="shared" si="32"/>
        <v>426.43573717948698</v>
      </c>
      <c r="BL17" s="7">
        <f t="shared" si="13"/>
        <v>342.40973365384582</v>
      </c>
      <c r="BM17" s="59">
        <f t="shared" si="26"/>
        <v>489.47619807692291</v>
      </c>
      <c r="BN17" s="59">
        <f t="shared" ref="BN17:BN38" si="46">AQ17+AR17</f>
        <v>358.3811423878202</v>
      </c>
      <c r="BO17" s="59">
        <f t="shared" si="24"/>
        <v>345.01033865384602</v>
      </c>
      <c r="BP17" s="59">
        <f t="shared" si="14"/>
        <v>247.0780756690703</v>
      </c>
      <c r="BQ17" s="59">
        <f t="shared" si="25"/>
        <v>236.96757076346145</v>
      </c>
      <c r="BS17" s="10" t="s">
        <v>18</v>
      </c>
      <c r="BT17" s="13">
        <f t="shared" si="6"/>
        <v>1990</v>
      </c>
      <c r="BU17" s="13">
        <f t="shared" si="6"/>
        <v>1975</v>
      </c>
      <c r="BV17" s="13">
        <f t="shared" si="6"/>
        <v>1765</v>
      </c>
      <c r="BW17" s="13">
        <f t="shared" si="6"/>
        <v>1450</v>
      </c>
      <c r="BX17" s="13">
        <f t="shared" si="6"/>
        <v>1340</v>
      </c>
      <c r="BY17" s="13">
        <f t="shared" si="6"/>
        <v>1095</v>
      </c>
      <c r="BZ17" s="13">
        <f t="shared" si="6"/>
        <v>871.19551282051236</v>
      </c>
      <c r="CA17" s="13">
        <f t="shared" si="6"/>
        <v>831.88593173076879</v>
      </c>
      <c r="CB17" s="13">
        <f t="shared" si="6"/>
        <v>703.39148104166634</v>
      </c>
      <c r="CC17" s="13">
        <f t="shared" si="6"/>
        <v>484.04564643253178</v>
      </c>
      <c r="CD17" s="13"/>
      <c r="CE17" s="212"/>
      <c r="CF17" s="208"/>
      <c r="CG17" s="27"/>
      <c r="CH17" s="439"/>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679"/>
      <c r="DU17" s="679"/>
      <c r="DV17" s="679"/>
      <c r="DW17" s="679"/>
      <c r="DX17" s="679"/>
      <c r="DY17" s="679"/>
      <c r="DZ17" s="679"/>
      <c r="EA17" s="679"/>
      <c r="EB17" s="679"/>
      <c r="EC17" s="679"/>
      <c r="ED17" s="679"/>
      <c r="EE17" s="679"/>
      <c r="EF17" s="679"/>
      <c r="EG17" s="679"/>
      <c r="EH17" s="679"/>
    </row>
    <row r="18" spans="2:138" x14ac:dyDescent="0.3">
      <c r="B18" s="10" t="s">
        <v>21</v>
      </c>
      <c r="C18" s="468">
        <v>140</v>
      </c>
      <c r="D18" s="468">
        <v>175</v>
      </c>
      <c r="E18" s="468">
        <v>180</v>
      </c>
      <c r="F18" s="468">
        <v>145</v>
      </c>
      <c r="G18" s="468">
        <v>175</v>
      </c>
      <c r="H18" s="468">
        <v>195</v>
      </c>
      <c r="I18" s="468">
        <v>108.82365265721357</v>
      </c>
      <c r="J18" s="468">
        <v>58.546371488811637</v>
      </c>
      <c r="K18" s="468">
        <v>123.40867121541667</v>
      </c>
      <c r="L18" s="468">
        <v>167.11201737466831</v>
      </c>
      <c r="M18" s="468">
        <v>179.64541867776842</v>
      </c>
      <c r="N18" s="208">
        <f t="shared" si="9"/>
        <v>0.35413513271660646</v>
      </c>
      <c r="O18" s="208">
        <f t="shared" si="9"/>
        <v>7.4999999999999956E-2</v>
      </c>
      <c r="P18" s="198"/>
      <c r="Q18" s="13">
        <v>40</v>
      </c>
      <c r="R18" s="13">
        <v>45</v>
      </c>
      <c r="S18" s="13">
        <v>55</v>
      </c>
      <c r="T18" s="13">
        <v>30</v>
      </c>
      <c r="U18" s="13">
        <v>40</v>
      </c>
      <c r="V18" s="13">
        <v>55</v>
      </c>
      <c r="W18" s="13">
        <v>35</v>
      </c>
      <c r="X18" s="13">
        <v>30</v>
      </c>
      <c r="Y18" s="13">
        <v>40</v>
      </c>
      <c r="Z18" s="13">
        <v>40</v>
      </c>
      <c r="AA18" s="13">
        <v>45</v>
      </c>
      <c r="AB18" s="13">
        <v>40</v>
      </c>
      <c r="AC18" s="13">
        <v>40</v>
      </c>
      <c r="AD18" s="13">
        <v>50</v>
      </c>
      <c r="AE18" s="13">
        <v>50</v>
      </c>
      <c r="AF18" s="13">
        <v>45</v>
      </c>
      <c r="AG18" s="13">
        <v>50</v>
      </c>
      <c r="AH18" s="13">
        <v>50</v>
      </c>
      <c r="AI18" s="13">
        <v>25.01041298774658</v>
      </c>
      <c r="AJ18" s="13">
        <v>34.188817084171085</v>
      </c>
      <c r="AK18" s="13">
        <v>20.0941875</v>
      </c>
      <c r="AL18" s="13">
        <v>29.530235085295896</v>
      </c>
      <c r="AM18" s="13">
        <v>19.918591591422601</v>
      </c>
      <c r="AN18" s="13">
        <v>4.2226492084171081</v>
      </c>
      <c r="AO18" s="13">
        <v>9.8461518750000003</v>
      </c>
      <c r="AP18" s="13">
        <v>24.558978813971923</v>
      </c>
      <c r="AQ18" s="13">
        <v>30.105168648420513</v>
      </c>
      <c r="AR18" s="13">
        <v>19.67063618905231</v>
      </c>
      <c r="AS18" s="13">
        <v>21.299838750000003</v>
      </c>
      <c r="AT18" s="13">
        <v>52.333027627943849</v>
      </c>
      <c r="AU18" s="13">
        <v>34.825497080841537</v>
      </c>
      <c r="AV18" s="13">
        <v>35.407145140294162</v>
      </c>
      <c r="AW18" s="13">
        <v>34.07974200000001</v>
      </c>
      <c r="AX18" s="13">
        <v>62.799633153532611</v>
      </c>
      <c r="AY18" s="635"/>
      <c r="AZ18" s="13">
        <f t="shared" si="36"/>
        <v>90</v>
      </c>
      <c r="BA18" s="13">
        <f t="shared" si="37"/>
        <v>85</v>
      </c>
      <c r="BB18" s="13">
        <f t="shared" si="38"/>
        <v>85</v>
      </c>
      <c r="BC18" s="13">
        <f t="shared" si="39"/>
        <v>95</v>
      </c>
      <c r="BD18" s="7">
        <f t="shared" si="40"/>
        <v>65</v>
      </c>
      <c r="BE18" s="7">
        <f t="shared" si="41"/>
        <v>80</v>
      </c>
      <c r="BF18" s="7">
        <f t="shared" si="42"/>
        <v>85</v>
      </c>
      <c r="BG18" s="7">
        <f t="shared" si="43"/>
        <v>90</v>
      </c>
      <c r="BH18" s="7">
        <f t="shared" si="44"/>
        <v>95</v>
      </c>
      <c r="BI18" s="7">
        <f t="shared" si="45"/>
        <v>100</v>
      </c>
      <c r="BJ18" s="7">
        <f t="shared" si="31"/>
        <v>59.199230071917668</v>
      </c>
      <c r="BK18" s="7">
        <f t="shared" si="32"/>
        <v>49.624422585295896</v>
      </c>
      <c r="BL18" s="7">
        <f t="shared" si="13"/>
        <v>24.141240799839707</v>
      </c>
      <c r="BM18" s="59">
        <f t="shared" si="26"/>
        <v>34.405130688971923</v>
      </c>
      <c r="BN18" s="59">
        <f>AQ18+AR18</f>
        <v>49.775804837472819</v>
      </c>
      <c r="BO18" s="59">
        <f t="shared" si="24"/>
        <v>73.632866377943856</v>
      </c>
      <c r="BP18" s="59">
        <f t="shared" si="14"/>
        <v>70.232642221135706</v>
      </c>
      <c r="BQ18" s="59">
        <f t="shared" si="25"/>
        <v>96.879375153532621</v>
      </c>
      <c r="BS18" s="10" t="s">
        <v>21</v>
      </c>
      <c r="BT18" s="13">
        <f t="shared" si="6"/>
        <v>140</v>
      </c>
      <c r="BU18" s="13">
        <f t="shared" si="6"/>
        <v>175</v>
      </c>
      <c r="BV18" s="13">
        <f t="shared" si="6"/>
        <v>180</v>
      </c>
      <c r="BW18" s="13">
        <f t="shared" si="6"/>
        <v>145</v>
      </c>
      <c r="BX18" s="13">
        <f t="shared" si="6"/>
        <v>175</v>
      </c>
      <c r="BY18" s="13">
        <f t="shared" si="6"/>
        <v>195</v>
      </c>
      <c r="BZ18" s="13">
        <f t="shared" si="6"/>
        <v>108.82365265721357</v>
      </c>
      <c r="CA18" s="13">
        <f t="shared" si="6"/>
        <v>58.546371488811637</v>
      </c>
      <c r="CB18" s="13">
        <f t="shared" si="6"/>
        <v>123.40867121541667</v>
      </c>
      <c r="CC18" s="13">
        <f t="shared" si="6"/>
        <v>167.11201737466831</v>
      </c>
      <c r="CD18" s="13"/>
      <c r="CE18" s="212"/>
      <c r="CF18" s="208"/>
      <c r="CG18" s="27"/>
      <c r="CH18" s="439"/>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679"/>
      <c r="DU18" s="679"/>
      <c r="DV18" s="679"/>
      <c r="DW18" s="679"/>
      <c r="DX18" s="679"/>
      <c r="DY18" s="679"/>
      <c r="DZ18" s="679"/>
      <c r="EA18" s="679"/>
      <c r="EB18" s="679"/>
      <c r="EC18" s="679"/>
      <c r="ED18" s="679"/>
      <c r="EE18" s="679"/>
      <c r="EF18" s="679"/>
      <c r="EG18" s="679"/>
      <c r="EH18" s="679"/>
    </row>
    <row r="19" spans="2:138" x14ac:dyDescent="0.3">
      <c r="B19" s="52" t="s">
        <v>19</v>
      </c>
      <c r="C19" s="662">
        <v>60</v>
      </c>
      <c r="D19" s="662">
        <v>65</v>
      </c>
      <c r="E19" s="662">
        <v>70</v>
      </c>
      <c r="F19" s="662">
        <v>70</v>
      </c>
      <c r="G19" s="662">
        <v>75</v>
      </c>
      <c r="H19" s="662">
        <v>75</v>
      </c>
      <c r="I19" s="662">
        <v>176</v>
      </c>
      <c r="J19" s="662">
        <v>151.35999999999999</v>
      </c>
      <c r="K19" s="662">
        <v>158.928</v>
      </c>
      <c r="L19" s="662">
        <v>162.70398317752765</v>
      </c>
      <c r="M19" s="662">
        <v>155.85186034944365</v>
      </c>
      <c r="N19" s="217">
        <f t="shared" si="9"/>
        <v>2.3759080700239466E-2</v>
      </c>
      <c r="O19" s="217">
        <f t="shared" si="9"/>
        <v>-4.2114044747187163E-2</v>
      </c>
      <c r="P19" s="198"/>
      <c r="Q19" s="54">
        <v>15</v>
      </c>
      <c r="R19" s="54">
        <v>15</v>
      </c>
      <c r="S19" s="54">
        <v>20</v>
      </c>
      <c r="T19" s="54">
        <v>20</v>
      </c>
      <c r="U19" s="54">
        <v>20</v>
      </c>
      <c r="V19" s="54">
        <v>20</v>
      </c>
      <c r="W19" s="54">
        <v>20</v>
      </c>
      <c r="X19" s="54">
        <v>20</v>
      </c>
      <c r="Y19" s="54">
        <v>20</v>
      </c>
      <c r="Z19" s="54">
        <v>20</v>
      </c>
      <c r="AA19" s="54">
        <v>20</v>
      </c>
      <c r="AB19" s="54">
        <v>20</v>
      </c>
      <c r="AC19" s="54">
        <v>20</v>
      </c>
      <c r="AD19" s="54">
        <v>20</v>
      </c>
      <c r="AE19" s="611">
        <v>20</v>
      </c>
      <c r="AF19" s="611">
        <v>20</v>
      </c>
      <c r="AG19" s="611">
        <v>20</v>
      </c>
      <c r="AH19" s="611">
        <v>20</v>
      </c>
      <c r="AI19" s="611">
        <v>44</v>
      </c>
      <c r="AJ19" s="611">
        <v>44</v>
      </c>
      <c r="AK19" s="611">
        <v>44</v>
      </c>
      <c r="AL19" s="611">
        <v>44</v>
      </c>
      <c r="AM19" s="611">
        <v>37.839999999999996</v>
      </c>
      <c r="AN19" s="611">
        <v>37.839999999999996</v>
      </c>
      <c r="AO19" s="611">
        <v>37.839999999999996</v>
      </c>
      <c r="AP19" s="611">
        <v>37.839999999999996</v>
      </c>
      <c r="AQ19" s="611">
        <v>39.731999999999999</v>
      </c>
      <c r="AR19" s="611">
        <v>39.731999999999999</v>
      </c>
      <c r="AS19" s="611">
        <v>39.731999999999999</v>
      </c>
      <c r="AT19" s="611">
        <v>39.731999999999999</v>
      </c>
      <c r="AU19" s="611">
        <v>40.675995794381912</v>
      </c>
      <c r="AV19" s="611">
        <v>40.675995794381912</v>
      </c>
      <c r="AW19" s="611">
        <v>40.675995794381912</v>
      </c>
      <c r="AX19" s="611">
        <v>40.675995794381912</v>
      </c>
      <c r="AY19" s="635"/>
      <c r="AZ19" s="54">
        <f t="shared" si="36"/>
        <v>35</v>
      </c>
      <c r="BA19" s="54">
        <f t="shared" si="37"/>
        <v>30</v>
      </c>
      <c r="BB19" s="54">
        <f t="shared" si="38"/>
        <v>40</v>
      </c>
      <c r="BC19" s="54">
        <f t="shared" si="39"/>
        <v>40</v>
      </c>
      <c r="BD19" s="54">
        <f t="shared" si="40"/>
        <v>40</v>
      </c>
      <c r="BE19" s="54">
        <f t="shared" si="41"/>
        <v>40</v>
      </c>
      <c r="BF19" s="54">
        <f t="shared" si="42"/>
        <v>40</v>
      </c>
      <c r="BG19" s="54">
        <f t="shared" si="43"/>
        <v>40</v>
      </c>
      <c r="BH19" s="54">
        <f t="shared" si="44"/>
        <v>40</v>
      </c>
      <c r="BI19" s="54">
        <f t="shared" si="45"/>
        <v>40</v>
      </c>
      <c r="BJ19" s="54">
        <f t="shared" si="31"/>
        <v>88</v>
      </c>
      <c r="BK19" s="54">
        <f t="shared" si="32"/>
        <v>88</v>
      </c>
      <c r="BL19" s="54">
        <f t="shared" si="13"/>
        <v>75.679999999999993</v>
      </c>
      <c r="BM19" s="516">
        <f t="shared" si="26"/>
        <v>75.679999999999993</v>
      </c>
      <c r="BN19" s="620">
        <f>AQ19+AR19</f>
        <v>79.463999999999999</v>
      </c>
      <c r="BO19" s="620">
        <f t="shared" si="24"/>
        <v>79.463999999999999</v>
      </c>
      <c r="BP19" s="620">
        <f t="shared" si="14"/>
        <v>81.351991588763823</v>
      </c>
      <c r="BQ19" s="620">
        <f t="shared" si="25"/>
        <v>81.351991588763823</v>
      </c>
      <c r="BS19" s="52" t="s">
        <v>19</v>
      </c>
      <c r="BT19" s="54">
        <f t="shared" si="6"/>
        <v>60</v>
      </c>
      <c r="BU19" s="54">
        <f t="shared" si="6"/>
        <v>65</v>
      </c>
      <c r="BV19" s="54">
        <f t="shared" si="6"/>
        <v>70</v>
      </c>
      <c r="BW19" s="54">
        <f t="shared" si="6"/>
        <v>70</v>
      </c>
      <c r="BX19" s="54">
        <f t="shared" si="6"/>
        <v>75</v>
      </c>
      <c r="BY19" s="54">
        <f t="shared" si="6"/>
        <v>75</v>
      </c>
      <c r="BZ19" s="54">
        <f t="shared" si="6"/>
        <v>176</v>
      </c>
      <c r="CA19" s="54">
        <f t="shared" si="6"/>
        <v>151.35999999999999</v>
      </c>
      <c r="CB19" s="54">
        <f t="shared" si="6"/>
        <v>158.928</v>
      </c>
      <c r="CC19" s="54">
        <f t="shared" si="6"/>
        <v>162.70398317752765</v>
      </c>
      <c r="CD19" s="54"/>
      <c r="CE19" s="216"/>
      <c r="CF19" s="217"/>
      <c r="CG19" s="2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row>
    <row r="20" spans="2:138" x14ac:dyDescent="0.3">
      <c r="B20" s="20" t="s">
        <v>12</v>
      </c>
      <c r="C20" s="495">
        <v>535</v>
      </c>
      <c r="D20" s="495">
        <v>540</v>
      </c>
      <c r="E20" s="495">
        <v>515</v>
      </c>
      <c r="F20" s="495">
        <v>560</v>
      </c>
      <c r="G20" s="495">
        <v>570</v>
      </c>
      <c r="H20" s="495">
        <v>565</v>
      </c>
      <c r="I20" s="495">
        <f t="shared" ref="I20:M20" si="47">SUM(I21:I25)</f>
        <v>679.27830901622133</v>
      </c>
      <c r="J20" s="663">
        <f t="shared" si="47"/>
        <v>693.43528829082891</v>
      </c>
      <c r="K20" s="495">
        <f t="shared" si="47"/>
        <v>681.75721052825861</v>
      </c>
      <c r="L20" s="495">
        <f t="shared" si="47"/>
        <v>628.79945136082256</v>
      </c>
      <c r="M20" s="495">
        <f t="shared" si="47"/>
        <v>619.18875133413712</v>
      </c>
      <c r="N20" s="210">
        <f t="shared" si="9"/>
        <v>-7.7678326462292668E-2</v>
      </c>
      <c r="O20" s="210">
        <f t="shared" si="9"/>
        <v>-1.528420549013898E-2</v>
      </c>
      <c r="P20" s="198"/>
      <c r="Q20" s="50">
        <v>145</v>
      </c>
      <c r="R20" s="50">
        <v>125</v>
      </c>
      <c r="S20" s="50">
        <v>135</v>
      </c>
      <c r="T20" s="50">
        <v>130</v>
      </c>
      <c r="U20" s="50">
        <v>125</v>
      </c>
      <c r="V20" s="50">
        <v>115</v>
      </c>
      <c r="W20" s="50">
        <v>140</v>
      </c>
      <c r="X20" s="50">
        <v>135</v>
      </c>
      <c r="Y20" s="50">
        <v>165</v>
      </c>
      <c r="Z20" s="50">
        <v>130</v>
      </c>
      <c r="AA20" s="50">
        <v>150</v>
      </c>
      <c r="AB20" s="50">
        <v>135</v>
      </c>
      <c r="AC20" s="50">
        <v>160</v>
      </c>
      <c r="AD20" s="50">
        <v>135</v>
      </c>
      <c r="AE20" s="50">
        <v>145</v>
      </c>
      <c r="AF20" s="50">
        <v>135</v>
      </c>
      <c r="AG20" s="50">
        <v>155</v>
      </c>
      <c r="AH20" s="50">
        <v>140</v>
      </c>
      <c r="AI20" s="50">
        <f t="shared" ref="AI20:AX20" si="48">SUM(AI21:AI25)</f>
        <v>137.91277148192893</v>
      </c>
      <c r="AJ20" s="50">
        <f t="shared" si="48"/>
        <v>198.69864231104253</v>
      </c>
      <c r="AK20" s="50">
        <f t="shared" si="48"/>
        <v>158.78287720422171</v>
      </c>
      <c r="AL20" s="50">
        <f t="shared" si="48"/>
        <v>183.88401801902819</v>
      </c>
      <c r="AM20" s="50">
        <f t="shared" si="48"/>
        <v>216.13174294494007</v>
      </c>
      <c r="AN20" s="50">
        <f t="shared" si="48"/>
        <v>123.36100168994767</v>
      </c>
      <c r="AO20" s="50">
        <f t="shared" si="48"/>
        <v>140.90116535976318</v>
      </c>
      <c r="AP20" s="50">
        <f t="shared" si="48"/>
        <v>213.04137829617798</v>
      </c>
      <c r="AQ20" s="50">
        <f t="shared" si="48"/>
        <v>119.38533614653139</v>
      </c>
      <c r="AR20" s="50">
        <f t="shared" si="48"/>
        <v>194.64037175345672</v>
      </c>
      <c r="AS20" s="50">
        <f t="shared" si="48"/>
        <v>180.06235149536514</v>
      </c>
      <c r="AT20" s="50">
        <f t="shared" si="48"/>
        <v>187.6691511329054</v>
      </c>
      <c r="AU20" s="50">
        <f t="shared" si="48"/>
        <v>128.72426904712415</v>
      </c>
      <c r="AV20" s="50">
        <f t="shared" si="48"/>
        <v>169.10333426453712</v>
      </c>
      <c r="AW20" s="50">
        <f t="shared" si="48"/>
        <v>173.50593932229413</v>
      </c>
      <c r="AX20" s="50">
        <f t="shared" si="48"/>
        <v>157.46590872686716</v>
      </c>
      <c r="AY20" s="635"/>
      <c r="AZ20" s="50">
        <f t="shared" ref="AZ20:BB20" si="49">SUM(AZ21:AZ25)</f>
        <v>270</v>
      </c>
      <c r="BA20" s="50">
        <f t="shared" si="49"/>
        <v>270</v>
      </c>
      <c r="BB20" s="50">
        <f t="shared" si="49"/>
        <v>265</v>
      </c>
      <c r="BC20" s="50">
        <f>SUM(BC21:BC25)</f>
        <v>240</v>
      </c>
      <c r="BD20" s="50">
        <f>SUM(BD21:BD25)</f>
        <v>275</v>
      </c>
      <c r="BE20" s="50">
        <f t="shared" ref="BE20:BH20" si="50">SUM(BE21:BE25)</f>
        <v>295</v>
      </c>
      <c r="BF20" s="50">
        <f t="shared" si="50"/>
        <v>285</v>
      </c>
      <c r="BG20" s="50">
        <f t="shared" si="50"/>
        <v>295</v>
      </c>
      <c r="BH20" s="50">
        <f t="shared" si="50"/>
        <v>280</v>
      </c>
      <c r="BI20" s="50">
        <f>SUM(BI21:BI25)</f>
        <v>295</v>
      </c>
      <c r="BJ20" s="50">
        <f t="shared" si="31"/>
        <v>336.61141379297146</v>
      </c>
      <c r="BK20" s="50">
        <f t="shared" si="32"/>
        <v>342.66689522324987</v>
      </c>
      <c r="BL20" s="50">
        <f t="shared" si="13"/>
        <v>339.49274463488774</v>
      </c>
      <c r="BM20" s="50">
        <f t="shared" si="26"/>
        <v>353.94254365594117</v>
      </c>
      <c r="BN20" s="50">
        <f>AQ20+AR20</f>
        <v>314.02570789998811</v>
      </c>
      <c r="BO20" s="50">
        <f t="shared" si="24"/>
        <v>367.7315026282705</v>
      </c>
      <c r="BP20" s="50">
        <f t="shared" si="14"/>
        <v>297.82760331166128</v>
      </c>
      <c r="BQ20" s="50">
        <f t="shared" si="25"/>
        <v>330.97184804916128</v>
      </c>
      <c r="BS20" s="20" t="s">
        <v>12</v>
      </c>
      <c r="BT20" s="50">
        <f t="shared" si="6"/>
        <v>535</v>
      </c>
      <c r="BU20" s="50">
        <f t="shared" si="6"/>
        <v>540</v>
      </c>
      <c r="BV20" s="50">
        <f t="shared" si="6"/>
        <v>515</v>
      </c>
      <c r="BW20" s="50">
        <f t="shared" si="6"/>
        <v>560</v>
      </c>
      <c r="BX20" s="50">
        <f t="shared" si="6"/>
        <v>570</v>
      </c>
      <c r="BY20" s="50">
        <f t="shared" si="6"/>
        <v>565</v>
      </c>
      <c r="BZ20" s="50">
        <f t="shared" si="6"/>
        <v>679.27830901622133</v>
      </c>
      <c r="CA20" s="50">
        <f t="shared" si="6"/>
        <v>693.43528829082891</v>
      </c>
      <c r="CB20" s="50">
        <f t="shared" si="6"/>
        <v>681.75721052825861</v>
      </c>
      <c r="CC20" s="50">
        <f>L20</f>
        <v>628.79945136082256</v>
      </c>
      <c r="CD20" s="50">
        <f>M20</f>
        <v>619.18875133413712</v>
      </c>
      <c r="CE20" s="210">
        <f t="shared" si="33"/>
        <v>-7.7678326462292668E-2</v>
      </c>
      <c r="CF20" s="210">
        <f>O20</f>
        <v>-1.528420549013898E-2</v>
      </c>
      <c r="CG20" s="198"/>
      <c r="CH20" s="444">
        <f t="shared" ref="CH20:DO20" si="51">Q20</f>
        <v>145</v>
      </c>
      <c r="CI20" s="444">
        <f t="shared" si="51"/>
        <v>125</v>
      </c>
      <c r="CJ20" s="444">
        <f t="shared" si="51"/>
        <v>135</v>
      </c>
      <c r="CK20" s="444">
        <f t="shared" si="51"/>
        <v>130</v>
      </c>
      <c r="CL20" s="444">
        <f t="shared" si="51"/>
        <v>125</v>
      </c>
      <c r="CM20" s="444">
        <f t="shared" si="51"/>
        <v>115</v>
      </c>
      <c r="CN20" s="444">
        <f t="shared" si="51"/>
        <v>140</v>
      </c>
      <c r="CO20" s="444">
        <f t="shared" si="51"/>
        <v>135</v>
      </c>
      <c r="CP20" s="444">
        <f t="shared" si="51"/>
        <v>165</v>
      </c>
      <c r="CQ20" s="444">
        <f t="shared" si="51"/>
        <v>130</v>
      </c>
      <c r="CR20" s="444">
        <f t="shared" si="51"/>
        <v>150</v>
      </c>
      <c r="CS20" s="444">
        <f t="shared" si="51"/>
        <v>135</v>
      </c>
      <c r="CT20" s="444">
        <f t="shared" si="51"/>
        <v>160</v>
      </c>
      <c r="CU20" s="444">
        <f t="shared" si="51"/>
        <v>135</v>
      </c>
      <c r="CV20" s="444">
        <f t="shared" si="51"/>
        <v>145</v>
      </c>
      <c r="CW20" s="444">
        <f t="shared" si="51"/>
        <v>135</v>
      </c>
      <c r="CX20" s="444">
        <f t="shared" si="51"/>
        <v>155</v>
      </c>
      <c r="CY20" s="444">
        <f t="shared" si="51"/>
        <v>140</v>
      </c>
      <c r="CZ20" s="444">
        <f t="shared" si="51"/>
        <v>137.91277148192893</v>
      </c>
      <c r="DA20" s="444">
        <f t="shared" si="51"/>
        <v>198.69864231104253</v>
      </c>
      <c r="DB20" s="444">
        <f t="shared" si="51"/>
        <v>158.78287720422171</v>
      </c>
      <c r="DC20" s="444">
        <f t="shared" si="51"/>
        <v>183.88401801902819</v>
      </c>
      <c r="DD20" s="444">
        <f t="shared" si="51"/>
        <v>216.13174294494007</v>
      </c>
      <c r="DE20" s="444">
        <f t="shared" si="51"/>
        <v>123.36100168994767</v>
      </c>
      <c r="DF20" s="444">
        <f t="shared" si="51"/>
        <v>140.90116535976318</v>
      </c>
      <c r="DG20" s="444">
        <f t="shared" si="51"/>
        <v>213.04137829617798</v>
      </c>
      <c r="DH20" s="444">
        <f t="shared" si="51"/>
        <v>119.38533614653139</v>
      </c>
      <c r="DI20" s="444">
        <f t="shared" si="51"/>
        <v>194.64037175345672</v>
      </c>
      <c r="DJ20" s="444">
        <f t="shared" si="51"/>
        <v>180.06235149536514</v>
      </c>
      <c r="DK20" s="444">
        <f t="shared" si="51"/>
        <v>187.6691511329054</v>
      </c>
      <c r="DL20" s="444">
        <f t="shared" si="51"/>
        <v>128.72426904712415</v>
      </c>
      <c r="DM20" s="444">
        <f t="shared" si="51"/>
        <v>169.10333426453712</v>
      </c>
      <c r="DN20" s="444">
        <f t="shared" si="51"/>
        <v>173.50593932229413</v>
      </c>
      <c r="DO20" s="444">
        <f t="shared" si="51"/>
        <v>157.46590872686716</v>
      </c>
      <c r="DP20" s="444"/>
      <c r="DQ20" s="444">
        <f t="shared" ref="DQ20:EH20" si="52">AZ20</f>
        <v>270</v>
      </c>
      <c r="DR20" s="444">
        <f t="shared" si="52"/>
        <v>270</v>
      </c>
      <c r="DS20" s="444">
        <f t="shared" si="52"/>
        <v>265</v>
      </c>
      <c r="DT20" s="444">
        <f t="shared" si="52"/>
        <v>240</v>
      </c>
      <c r="DU20" s="444">
        <f t="shared" si="52"/>
        <v>275</v>
      </c>
      <c r="DV20" s="444">
        <f t="shared" si="52"/>
        <v>295</v>
      </c>
      <c r="DW20" s="444">
        <f t="shared" si="52"/>
        <v>285</v>
      </c>
      <c r="DX20" s="444">
        <f t="shared" si="52"/>
        <v>295</v>
      </c>
      <c r="DY20" s="444">
        <f t="shared" si="52"/>
        <v>280</v>
      </c>
      <c r="DZ20" s="444">
        <f t="shared" si="52"/>
        <v>295</v>
      </c>
      <c r="EA20" s="444">
        <f t="shared" si="52"/>
        <v>336.61141379297146</v>
      </c>
      <c r="EB20" s="444">
        <f t="shared" si="52"/>
        <v>342.66689522324987</v>
      </c>
      <c r="EC20" s="444">
        <f t="shared" si="52"/>
        <v>339.49274463488774</v>
      </c>
      <c r="ED20" s="444">
        <f t="shared" si="52"/>
        <v>353.94254365594117</v>
      </c>
      <c r="EE20" s="444">
        <f t="shared" si="52"/>
        <v>314.02570789998811</v>
      </c>
      <c r="EF20" s="444">
        <f t="shared" si="52"/>
        <v>367.7315026282705</v>
      </c>
      <c r="EG20" s="444">
        <f t="shared" si="52"/>
        <v>297.82760331166128</v>
      </c>
      <c r="EH20" s="444">
        <f t="shared" si="52"/>
        <v>330.97184804916128</v>
      </c>
    </row>
    <row r="21" spans="2:138" x14ac:dyDescent="0.3">
      <c r="B21" s="10" t="s">
        <v>15</v>
      </c>
      <c r="C21" s="486">
        <v>55</v>
      </c>
      <c r="D21" s="486">
        <v>55</v>
      </c>
      <c r="E21" s="486">
        <v>55</v>
      </c>
      <c r="F21" s="486">
        <v>50</v>
      </c>
      <c r="G21" s="486">
        <v>50</v>
      </c>
      <c r="H21" s="486">
        <v>50</v>
      </c>
      <c r="I21" s="486">
        <v>89.866297271485436</v>
      </c>
      <c r="J21" s="486">
        <v>96.20572642416488</v>
      </c>
      <c r="K21" s="486">
        <v>101.52197644364158</v>
      </c>
      <c r="L21" s="486">
        <v>103.54172679034843</v>
      </c>
      <c r="M21" s="486">
        <v>114.96098893321057</v>
      </c>
      <c r="N21" s="208">
        <f>IF(ISERROR(L21/K21),"N/A",IF(K21&lt;0,"N/A",IF(L21&lt;0,"N/A",IF(L21/K21-1&gt;300%,"&gt;±300%",IF(L21/K21-1&lt;-300%,"&gt;±300%",L21/K21-1)))))</f>
        <v>1.9894710657333281E-2</v>
      </c>
      <c r="O21" s="208">
        <f>IF(ISERROR(M21/L21),"N/A",IF(L21&lt;0,"N/A",IF(M21&lt;0,"N/A",IF(M21/L21-1&gt;300%,"&gt;±300%",IF(M21/L21-1&lt;-300%,"&gt;±300%",M21/L21-1)))))</f>
        <v>0.11028657234956007</v>
      </c>
      <c r="P21" s="198"/>
      <c r="Q21" s="13">
        <v>15</v>
      </c>
      <c r="R21" s="13">
        <v>10</v>
      </c>
      <c r="S21" s="13">
        <v>15</v>
      </c>
      <c r="T21" s="13">
        <v>15</v>
      </c>
      <c r="U21" s="13">
        <v>10</v>
      </c>
      <c r="V21" s="13">
        <v>10</v>
      </c>
      <c r="W21" s="13">
        <v>15</v>
      </c>
      <c r="X21" s="13">
        <v>10</v>
      </c>
      <c r="Y21" s="13">
        <v>15</v>
      </c>
      <c r="Z21" s="13">
        <v>10</v>
      </c>
      <c r="AA21" s="13">
        <v>15</v>
      </c>
      <c r="AB21" s="13">
        <v>10</v>
      </c>
      <c r="AC21" s="13">
        <v>15</v>
      </c>
      <c r="AD21" s="13">
        <v>10</v>
      </c>
      <c r="AE21" s="13">
        <v>15</v>
      </c>
      <c r="AF21" s="13">
        <v>10</v>
      </c>
      <c r="AG21" s="13">
        <v>15</v>
      </c>
      <c r="AH21" s="13">
        <v>10</v>
      </c>
      <c r="AI21" s="13">
        <v>12.249074679566981</v>
      </c>
      <c r="AJ21" s="13">
        <v>25.872407530639485</v>
      </c>
      <c r="AK21" s="13">
        <v>25.872407530639485</v>
      </c>
      <c r="AL21" s="13">
        <v>25.872407530639485</v>
      </c>
      <c r="AM21" s="13">
        <v>23.834835136834677</v>
      </c>
      <c r="AN21" s="13">
        <v>22.113463634838084</v>
      </c>
      <c r="AO21" s="13">
        <v>23.912286854053669</v>
      </c>
      <c r="AP21" s="13">
        <v>26.345140798438436</v>
      </c>
      <c r="AQ21" s="13">
        <v>25.163108317084902</v>
      </c>
      <c r="AR21" s="13">
        <v>25.163108317084902</v>
      </c>
      <c r="AS21" s="13">
        <v>26.826226898457119</v>
      </c>
      <c r="AT21" s="13">
        <v>24.369532911014659</v>
      </c>
      <c r="AU21" s="13">
        <v>25.374661335621177</v>
      </c>
      <c r="AV21" s="13">
        <v>25.201209053583575</v>
      </c>
      <c r="AW21" s="13">
        <v>30.44799254203194</v>
      </c>
      <c r="AX21" s="13">
        <v>22.517863859111731</v>
      </c>
      <c r="AY21" s="635"/>
      <c r="AZ21" s="13">
        <f t="shared" ref="AZ21:AZ25" si="53">D21-BA21</f>
        <v>30</v>
      </c>
      <c r="BA21" s="13">
        <f t="shared" ref="BA21:BA25" si="54">SUM(Q21:R21)</f>
        <v>25</v>
      </c>
      <c r="BB21" s="13">
        <f t="shared" ref="BB21:BB25" si="55">SUM(S21:T21)</f>
        <v>30</v>
      </c>
      <c r="BC21" s="7">
        <f t="shared" ref="BC21:BC25" si="56">SUM(U21:V21)</f>
        <v>20</v>
      </c>
      <c r="BD21" s="13">
        <f t="shared" ref="BD21:BD25" si="57">SUM(W21:X21)</f>
        <v>25</v>
      </c>
      <c r="BE21" s="13">
        <f t="shared" ref="BE21:BE25" si="58">SUM(Y21:Z21)</f>
        <v>25</v>
      </c>
      <c r="BF21" s="13">
        <f t="shared" ref="BF21:BF25" si="59">SUM(AA21:AB21)</f>
        <v>25</v>
      </c>
      <c r="BG21" s="13">
        <f t="shared" ref="BG21:BG25" si="60">SUM(AC21:AD21)</f>
        <v>25</v>
      </c>
      <c r="BH21" s="13">
        <f t="shared" ref="BH21:BH25" si="61">SUM(AE21:AF21)</f>
        <v>25</v>
      </c>
      <c r="BI21" s="13">
        <f t="shared" ref="BI21:BI25" si="62">SUM(AG21:AH21)</f>
        <v>25</v>
      </c>
      <c r="BJ21" s="13">
        <f t="shared" si="31"/>
        <v>38.121482210206466</v>
      </c>
      <c r="BK21" s="13">
        <f t="shared" si="32"/>
        <v>51.74481506127897</v>
      </c>
      <c r="BL21" s="13">
        <f t="shared" si="13"/>
        <v>45.948298771672761</v>
      </c>
      <c r="BM21" s="59">
        <f t="shared" si="26"/>
        <v>50.257427652492105</v>
      </c>
      <c r="BN21" s="59">
        <f t="shared" si="46"/>
        <v>50.326216634169803</v>
      </c>
      <c r="BO21" s="59">
        <f t="shared" si="24"/>
        <v>51.195759809471781</v>
      </c>
      <c r="BP21" s="59">
        <f t="shared" si="14"/>
        <v>50.575870389204752</v>
      </c>
      <c r="BQ21" s="59">
        <f t="shared" si="25"/>
        <v>52.965856401143668</v>
      </c>
      <c r="BS21" s="10" t="s">
        <v>15</v>
      </c>
      <c r="BT21" s="13">
        <f t="shared" si="6"/>
        <v>55</v>
      </c>
      <c r="BU21" s="13">
        <f t="shared" si="6"/>
        <v>55</v>
      </c>
      <c r="BV21" s="13">
        <f t="shared" si="6"/>
        <v>55</v>
      </c>
      <c r="BW21" s="13">
        <f t="shared" si="6"/>
        <v>50</v>
      </c>
      <c r="BX21" s="13">
        <f t="shared" si="6"/>
        <v>50</v>
      </c>
      <c r="BY21" s="13">
        <f t="shared" si="6"/>
        <v>50</v>
      </c>
      <c r="BZ21" s="13">
        <f t="shared" si="6"/>
        <v>89.866297271485436</v>
      </c>
      <c r="CA21" s="13">
        <f t="shared" si="6"/>
        <v>96.20572642416488</v>
      </c>
      <c r="CB21" s="13">
        <f t="shared" si="6"/>
        <v>101.52197644364158</v>
      </c>
      <c r="CC21" s="13">
        <f t="shared" si="6"/>
        <v>103.54172679034843</v>
      </c>
      <c r="CD21" s="13"/>
      <c r="CE21" s="212"/>
      <c r="CF21" s="208"/>
      <c r="CG21" s="27"/>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679"/>
      <c r="DU21" s="679"/>
      <c r="DV21" s="679"/>
      <c r="DW21" s="679"/>
      <c r="DX21" s="679"/>
      <c r="DY21" s="679"/>
      <c r="DZ21" s="679"/>
      <c r="EA21" s="679"/>
      <c r="EB21" s="679"/>
      <c r="EC21" s="679"/>
      <c r="ED21" s="679"/>
      <c r="EE21" s="679"/>
      <c r="EF21" s="679"/>
      <c r="EG21" s="679"/>
      <c r="EH21" s="679"/>
    </row>
    <row r="22" spans="2:138" x14ac:dyDescent="0.3">
      <c r="B22" s="10" t="s">
        <v>16</v>
      </c>
      <c r="C22" s="486">
        <v>110</v>
      </c>
      <c r="D22" s="486">
        <v>105</v>
      </c>
      <c r="E22" s="486">
        <v>75</v>
      </c>
      <c r="F22" s="486">
        <v>110</v>
      </c>
      <c r="G22" s="486">
        <v>115</v>
      </c>
      <c r="H22" s="486">
        <v>105</v>
      </c>
      <c r="I22" s="486">
        <v>125.55774269305877</v>
      </c>
      <c r="J22" s="486">
        <v>117.6527567301849</v>
      </c>
      <c r="K22" s="486">
        <v>126.58257227371823</v>
      </c>
      <c r="L22" s="486">
        <v>124.5930681624741</v>
      </c>
      <c r="M22" s="486">
        <v>128.9315362542651</v>
      </c>
      <c r="N22" s="208">
        <f t="shared" si="9"/>
        <v>-1.5717046000156221E-2</v>
      </c>
      <c r="O22" s="208">
        <f t="shared" si="9"/>
        <v>3.4821103258597663E-2</v>
      </c>
      <c r="P22" s="198"/>
      <c r="Q22" s="13">
        <v>30</v>
      </c>
      <c r="R22" s="13">
        <v>20</v>
      </c>
      <c r="S22" s="13">
        <v>20</v>
      </c>
      <c r="T22" s="13">
        <v>20</v>
      </c>
      <c r="U22" s="13">
        <v>20</v>
      </c>
      <c r="V22" s="13">
        <v>15</v>
      </c>
      <c r="W22" s="13">
        <v>30</v>
      </c>
      <c r="X22" s="13">
        <v>25</v>
      </c>
      <c r="Y22" s="13">
        <v>35</v>
      </c>
      <c r="Z22" s="13">
        <v>25</v>
      </c>
      <c r="AA22" s="13">
        <v>35</v>
      </c>
      <c r="AB22" s="13">
        <v>25</v>
      </c>
      <c r="AC22" s="13">
        <v>35</v>
      </c>
      <c r="AD22" s="13">
        <v>25</v>
      </c>
      <c r="AE22" s="13">
        <v>30</v>
      </c>
      <c r="AF22" s="13">
        <v>25</v>
      </c>
      <c r="AG22" s="13">
        <v>30</v>
      </c>
      <c r="AH22" s="13">
        <v>25</v>
      </c>
      <c r="AI22" s="13">
        <v>31.389435673264693</v>
      </c>
      <c r="AJ22" s="13">
        <v>31.389435673264693</v>
      </c>
      <c r="AK22" s="13">
        <v>31.389435673264693</v>
      </c>
      <c r="AL22" s="13">
        <v>31.389435673264693</v>
      </c>
      <c r="AM22" s="13">
        <v>27.749706985626567</v>
      </c>
      <c r="AN22" s="13">
        <v>26.35349297885821</v>
      </c>
      <c r="AO22" s="13">
        <v>30.011566614018378</v>
      </c>
      <c r="AP22" s="13">
        <v>33.53799015168174</v>
      </c>
      <c r="AQ22" s="13">
        <v>31.240279154572129</v>
      </c>
      <c r="AR22" s="13">
        <v>31.240279154572129</v>
      </c>
      <c r="AS22" s="13">
        <v>34.216521968745312</v>
      </c>
      <c r="AT22" s="13">
        <v>29.885491995828652</v>
      </c>
      <c r="AU22" s="13">
        <v>32.921475568671021</v>
      </c>
      <c r="AV22" s="13">
        <v>32.340224803868594</v>
      </c>
      <c r="AW22" s="13">
        <v>30.770585275298643</v>
      </c>
      <c r="AX22" s="13">
        <v>28.560782514635839</v>
      </c>
      <c r="AY22" s="635"/>
      <c r="AZ22" s="13">
        <f t="shared" si="53"/>
        <v>55</v>
      </c>
      <c r="BA22" s="13">
        <f t="shared" si="54"/>
        <v>50</v>
      </c>
      <c r="BB22" s="13">
        <f t="shared" si="55"/>
        <v>40</v>
      </c>
      <c r="BC22" s="13">
        <f t="shared" si="56"/>
        <v>35</v>
      </c>
      <c r="BD22" s="13">
        <f t="shared" si="57"/>
        <v>55</v>
      </c>
      <c r="BE22" s="13">
        <f t="shared" si="58"/>
        <v>60</v>
      </c>
      <c r="BF22" s="13">
        <f t="shared" si="59"/>
        <v>60</v>
      </c>
      <c r="BG22" s="13">
        <f t="shared" si="60"/>
        <v>60</v>
      </c>
      <c r="BH22" s="13">
        <f t="shared" si="61"/>
        <v>55</v>
      </c>
      <c r="BI22" s="13">
        <f t="shared" si="62"/>
        <v>55</v>
      </c>
      <c r="BJ22" s="13">
        <f t="shared" si="31"/>
        <v>62.778871346529385</v>
      </c>
      <c r="BK22" s="13">
        <f t="shared" si="32"/>
        <v>62.778871346529385</v>
      </c>
      <c r="BL22" s="13">
        <f t="shared" si="13"/>
        <v>54.103199964484773</v>
      </c>
      <c r="BM22" s="59">
        <f t="shared" si="26"/>
        <v>63.549556765700117</v>
      </c>
      <c r="BN22" s="59">
        <f t="shared" si="46"/>
        <v>62.480558309144257</v>
      </c>
      <c r="BO22" s="59">
        <f t="shared" si="24"/>
        <v>64.102013964573956</v>
      </c>
      <c r="BP22" s="59">
        <f t="shared" si="14"/>
        <v>65.261700372539622</v>
      </c>
      <c r="BQ22" s="59">
        <f t="shared" si="25"/>
        <v>59.331367789934482</v>
      </c>
      <c r="BS22" s="10" t="s">
        <v>16</v>
      </c>
      <c r="BT22" s="13">
        <f t="shared" ref="BT22:CD48" si="63">C22</f>
        <v>110</v>
      </c>
      <c r="BU22" s="13">
        <f t="shared" si="63"/>
        <v>105</v>
      </c>
      <c r="BV22" s="13">
        <f t="shared" si="63"/>
        <v>75</v>
      </c>
      <c r="BW22" s="13">
        <f t="shared" si="63"/>
        <v>110</v>
      </c>
      <c r="BX22" s="13">
        <f t="shared" si="63"/>
        <v>115</v>
      </c>
      <c r="BY22" s="13">
        <f t="shared" si="63"/>
        <v>105</v>
      </c>
      <c r="BZ22" s="13">
        <f t="shared" si="63"/>
        <v>125.55774269305877</v>
      </c>
      <c r="CA22" s="13">
        <f t="shared" si="63"/>
        <v>117.6527567301849</v>
      </c>
      <c r="CB22" s="13">
        <f t="shared" si="63"/>
        <v>126.58257227371823</v>
      </c>
      <c r="CC22" s="13">
        <f t="shared" si="63"/>
        <v>124.5930681624741</v>
      </c>
      <c r="CD22" s="13"/>
      <c r="CE22" s="212"/>
      <c r="CF22" s="208"/>
      <c r="CG22" s="301"/>
      <c r="CH22" s="439"/>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679"/>
      <c r="DU22" s="679"/>
      <c r="DV22" s="679"/>
      <c r="DW22" s="679"/>
      <c r="DX22" s="679"/>
      <c r="DY22" s="679"/>
      <c r="DZ22" s="679"/>
      <c r="EA22" s="679"/>
      <c r="EB22" s="679"/>
      <c r="EC22" s="679"/>
      <c r="ED22" s="679"/>
      <c r="EE22" s="679"/>
      <c r="EF22" s="679"/>
      <c r="EG22" s="679"/>
      <c r="EH22" s="679"/>
    </row>
    <row r="23" spans="2:138" ht="11.2" customHeight="1" x14ac:dyDescent="0.3">
      <c r="B23" s="10" t="s">
        <v>17</v>
      </c>
      <c r="C23" s="486">
        <v>10</v>
      </c>
      <c r="D23" s="486">
        <v>10</v>
      </c>
      <c r="E23" s="486">
        <v>10</v>
      </c>
      <c r="F23" s="486">
        <v>15</v>
      </c>
      <c r="G23" s="486">
        <v>15</v>
      </c>
      <c r="H23" s="486">
        <v>15</v>
      </c>
      <c r="I23" s="486">
        <v>66.095677789015909</v>
      </c>
      <c r="J23" s="486">
        <v>61.980114192581794</v>
      </c>
      <c r="K23" s="486">
        <v>65.474922236267105</v>
      </c>
      <c r="L23" s="486">
        <v>65.777941588122403</v>
      </c>
      <c r="M23" s="486">
        <v>66.907237862874609</v>
      </c>
      <c r="N23" s="208">
        <f t="shared" si="9"/>
        <v>4.6280215616270048E-3</v>
      </c>
      <c r="O23" s="208">
        <f t="shared" si="9"/>
        <v>1.7168312773048644E-2</v>
      </c>
      <c r="P23" s="198"/>
      <c r="Q23" s="13">
        <v>0</v>
      </c>
      <c r="R23" s="13">
        <v>5</v>
      </c>
      <c r="S23" s="13">
        <v>0</v>
      </c>
      <c r="T23" s="13">
        <v>5</v>
      </c>
      <c r="U23" s="13">
        <v>0</v>
      </c>
      <c r="V23" s="13">
        <v>5</v>
      </c>
      <c r="W23" s="13">
        <v>5</v>
      </c>
      <c r="X23" s="13">
        <v>5</v>
      </c>
      <c r="Y23" s="13">
        <v>5</v>
      </c>
      <c r="Z23" s="13">
        <v>5</v>
      </c>
      <c r="AA23" s="13">
        <v>5</v>
      </c>
      <c r="AB23" s="13">
        <v>5</v>
      </c>
      <c r="AC23" s="13">
        <v>5</v>
      </c>
      <c r="AD23" s="13">
        <v>5</v>
      </c>
      <c r="AE23" s="13">
        <v>5</v>
      </c>
      <c r="AF23" s="13">
        <v>5</v>
      </c>
      <c r="AG23" s="13">
        <v>5</v>
      </c>
      <c r="AH23" s="13">
        <v>5</v>
      </c>
      <c r="AI23" s="13">
        <v>16.523919447253977</v>
      </c>
      <c r="AJ23" s="13">
        <v>16.523919447253977</v>
      </c>
      <c r="AK23" s="13">
        <v>16.523919447253977</v>
      </c>
      <c r="AL23" s="13">
        <v>16.523919447253977</v>
      </c>
      <c r="AM23" s="13">
        <v>15.746917861516367</v>
      </c>
      <c r="AN23" s="13">
        <v>14.739360608032692</v>
      </c>
      <c r="AO23" s="13">
        <v>15.685127897293327</v>
      </c>
      <c r="AP23" s="13">
        <v>15.808707825739408</v>
      </c>
      <c r="AQ23" s="13">
        <v>16.579932840678826</v>
      </c>
      <c r="AR23" s="13">
        <v>16.579932840678826</v>
      </c>
      <c r="AS23" s="13">
        <v>16.30152830591296</v>
      </c>
      <c r="AT23" s="13">
        <v>16.013528248996494</v>
      </c>
      <c r="AU23" s="13">
        <v>17.198228944954796</v>
      </c>
      <c r="AV23" s="13">
        <v>17.044529474087863</v>
      </c>
      <c r="AW23" s="13">
        <v>16.414228191818587</v>
      </c>
      <c r="AX23" s="13">
        <v>15.12095497726116</v>
      </c>
      <c r="AY23" s="635"/>
      <c r="AZ23" s="13">
        <f t="shared" si="53"/>
        <v>5</v>
      </c>
      <c r="BA23" s="13">
        <f t="shared" si="54"/>
        <v>5</v>
      </c>
      <c r="BB23" s="13">
        <f t="shared" si="55"/>
        <v>5</v>
      </c>
      <c r="BC23" s="13">
        <f t="shared" si="56"/>
        <v>5</v>
      </c>
      <c r="BD23" s="13">
        <f t="shared" si="57"/>
        <v>10</v>
      </c>
      <c r="BE23" s="13">
        <f t="shared" si="58"/>
        <v>10</v>
      </c>
      <c r="BF23" s="13">
        <f t="shared" si="59"/>
        <v>10</v>
      </c>
      <c r="BG23" s="13">
        <f t="shared" si="60"/>
        <v>10</v>
      </c>
      <c r="BH23" s="13">
        <f t="shared" si="61"/>
        <v>10</v>
      </c>
      <c r="BI23" s="13">
        <f t="shared" si="62"/>
        <v>10</v>
      </c>
      <c r="BJ23" s="13">
        <f t="shared" si="31"/>
        <v>33.047838894507954</v>
      </c>
      <c r="BK23" s="13">
        <f t="shared" si="32"/>
        <v>33.047838894507954</v>
      </c>
      <c r="BL23" s="13">
        <f t="shared" si="13"/>
        <v>30.48627846954906</v>
      </c>
      <c r="BM23" s="59">
        <f t="shared" si="26"/>
        <v>31.493835723032735</v>
      </c>
      <c r="BN23" s="59">
        <f t="shared" si="46"/>
        <v>33.159865681357651</v>
      </c>
      <c r="BO23" s="59">
        <f t="shared" si="24"/>
        <v>32.315056554909454</v>
      </c>
      <c r="BP23" s="59">
        <f t="shared" si="14"/>
        <v>34.242758419042659</v>
      </c>
      <c r="BQ23" s="59">
        <f t="shared" si="25"/>
        <v>31.535183169079748</v>
      </c>
      <c r="BS23" s="10" t="s">
        <v>17</v>
      </c>
      <c r="BT23" s="13">
        <f t="shared" si="63"/>
        <v>10</v>
      </c>
      <c r="BU23" s="13">
        <f t="shared" si="63"/>
        <v>10</v>
      </c>
      <c r="BV23" s="13">
        <f t="shared" si="63"/>
        <v>10</v>
      </c>
      <c r="BW23" s="13">
        <f t="shared" si="63"/>
        <v>15</v>
      </c>
      <c r="BX23" s="13">
        <f t="shared" si="63"/>
        <v>15</v>
      </c>
      <c r="BY23" s="13">
        <f t="shared" si="63"/>
        <v>15</v>
      </c>
      <c r="BZ23" s="13">
        <f t="shared" si="63"/>
        <v>66.095677789015909</v>
      </c>
      <c r="CA23" s="13">
        <f t="shared" si="63"/>
        <v>61.980114192581794</v>
      </c>
      <c r="CB23" s="13">
        <f t="shared" si="63"/>
        <v>65.474922236267105</v>
      </c>
      <c r="CC23" s="13">
        <f t="shared" si="63"/>
        <v>65.777941588122403</v>
      </c>
      <c r="CD23" s="13"/>
      <c r="CE23" s="212"/>
      <c r="CF23" s="208"/>
      <c r="CG23" s="301"/>
      <c r="CH23" s="439"/>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679"/>
      <c r="DU23" s="679"/>
      <c r="DV23" s="679"/>
      <c r="DW23" s="679"/>
      <c r="DX23" s="679"/>
      <c r="DY23" s="679"/>
      <c r="DZ23" s="679"/>
      <c r="EA23" s="679"/>
      <c r="EB23" s="679"/>
      <c r="EC23" s="679"/>
      <c r="ED23" s="679"/>
      <c r="EE23" s="679"/>
      <c r="EF23" s="679"/>
      <c r="EG23" s="679"/>
      <c r="EH23" s="679"/>
    </row>
    <row r="24" spans="2:138" x14ac:dyDescent="0.3">
      <c r="B24" s="10" t="s">
        <v>18</v>
      </c>
      <c r="C24" s="486">
        <v>195</v>
      </c>
      <c r="D24" s="486">
        <v>215</v>
      </c>
      <c r="E24" s="486">
        <v>230</v>
      </c>
      <c r="F24" s="486">
        <v>225</v>
      </c>
      <c r="G24" s="486">
        <v>220</v>
      </c>
      <c r="H24" s="486">
        <v>215</v>
      </c>
      <c r="I24" s="486">
        <v>205.62981055959131</v>
      </c>
      <c r="J24" s="486">
        <v>246.94939337017652</v>
      </c>
      <c r="K24" s="486">
        <v>222.13847352641776</v>
      </c>
      <c r="L24" s="486">
        <v>169.09085777142676</v>
      </c>
      <c r="M24" s="486">
        <v>140.6110540135121</v>
      </c>
      <c r="N24" s="208">
        <f t="shared" si="9"/>
        <v>-0.23880426885477057</v>
      </c>
      <c r="O24" s="208">
        <f t="shared" si="9"/>
        <v>-0.16842899807400002</v>
      </c>
      <c r="P24" s="198"/>
      <c r="Q24" s="13">
        <v>60</v>
      </c>
      <c r="R24" s="13">
        <v>50</v>
      </c>
      <c r="S24" s="13">
        <v>65</v>
      </c>
      <c r="T24" s="13">
        <v>55</v>
      </c>
      <c r="U24" s="13">
        <v>60</v>
      </c>
      <c r="V24" s="13">
        <v>50</v>
      </c>
      <c r="W24" s="13">
        <v>50</v>
      </c>
      <c r="X24" s="13">
        <v>55</v>
      </c>
      <c r="Y24" s="13">
        <v>70</v>
      </c>
      <c r="Z24" s="13">
        <v>50</v>
      </c>
      <c r="AA24" s="13">
        <v>55</v>
      </c>
      <c r="AB24" s="13">
        <v>50</v>
      </c>
      <c r="AC24" s="13">
        <v>60</v>
      </c>
      <c r="AD24" s="13">
        <v>50</v>
      </c>
      <c r="AE24" s="13">
        <v>50</v>
      </c>
      <c r="AF24" s="13">
        <v>50</v>
      </c>
      <c r="AG24" s="13">
        <v>60</v>
      </c>
      <c r="AH24" s="13">
        <v>50</v>
      </c>
      <c r="AI24" s="13">
        <v>31.338542924485299</v>
      </c>
      <c r="AJ24" s="13">
        <v>78.501080902526382</v>
      </c>
      <c r="AK24" s="13">
        <v>38.585315795705583</v>
      </c>
      <c r="AL24" s="13">
        <v>57.204870936874059</v>
      </c>
      <c r="AM24" s="13">
        <v>109.41074440186446</v>
      </c>
      <c r="AN24" s="13">
        <v>25.665523628283697</v>
      </c>
      <c r="AO24" s="13">
        <v>25.911963987107583</v>
      </c>
      <c r="AP24" s="13">
        <v>85.961161352920769</v>
      </c>
      <c r="AQ24" s="13">
        <v>7.2817614005028002</v>
      </c>
      <c r="AR24" s="13">
        <v>82.53679700742812</v>
      </c>
      <c r="AS24" s="13">
        <v>58.705465770713268</v>
      </c>
      <c r="AT24" s="13">
        <v>73.614449347773586</v>
      </c>
      <c r="AU24" s="13">
        <v>8.0463406139822187</v>
      </c>
      <c r="AV24" s="13">
        <v>49.520098246953573</v>
      </c>
      <c r="AW24" s="13">
        <v>55.762209455245497</v>
      </c>
      <c r="AX24" s="13">
        <v>55.762209455245483</v>
      </c>
      <c r="AY24" s="635"/>
      <c r="AZ24" s="13">
        <f t="shared" si="53"/>
        <v>105</v>
      </c>
      <c r="BA24" s="13">
        <f t="shared" si="54"/>
        <v>110</v>
      </c>
      <c r="BB24" s="13">
        <f t="shared" si="55"/>
        <v>120</v>
      </c>
      <c r="BC24" s="13">
        <f t="shared" si="56"/>
        <v>110</v>
      </c>
      <c r="BD24" s="13">
        <f t="shared" si="57"/>
        <v>105</v>
      </c>
      <c r="BE24" s="13">
        <f t="shared" si="58"/>
        <v>120</v>
      </c>
      <c r="BF24" s="13">
        <f t="shared" si="59"/>
        <v>105</v>
      </c>
      <c r="BG24" s="13">
        <f t="shared" si="60"/>
        <v>110</v>
      </c>
      <c r="BH24" s="13">
        <f t="shared" si="61"/>
        <v>100</v>
      </c>
      <c r="BI24" s="13">
        <f t="shared" si="62"/>
        <v>110</v>
      </c>
      <c r="BJ24" s="13">
        <f t="shared" si="31"/>
        <v>109.83962382701168</v>
      </c>
      <c r="BK24" s="13">
        <f t="shared" si="32"/>
        <v>95.790186732579642</v>
      </c>
      <c r="BL24" s="13">
        <f t="shared" si="13"/>
        <v>135.07626803014816</v>
      </c>
      <c r="BM24" s="59">
        <f t="shared" si="26"/>
        <v>111.87312534002835</v>
      </c>
      <c r="BN24" s="59">
        <f t="shared" si="46"/>
        <v>89.818558407930922</v>
      </c>
      <c r="BO24" s="59">
        <f t="shared" si="24"/>
        <v>132.31991511848685</v>
      </c>
      <c r="BP24" s="59">
        <f t="shared" si="14"/>
        <v>57.56643886093579</v>
      </c>
      <c r="BQ24" s="59">
        <f t="shared" si="25"/>
        <v>111.52441891049098</v>
      </c>
      <c r="BS24" s="10" t="s">
        <v>18</v>
      </c>
      <c r="BT24" s="13">
        <f t="shared" si="63"/>
        <v>195</v>
      </c>
      <c r="BU24" s="13">
        <f t="shared" si="63"/>
        <v>215</v>
      </c>
      <c r="BV24" s="13">
        <f t="shared" si="63"/>
        <v>230</v>
      </c>
      <c r="BW24" s="13">
        <f t="shared" si="63"/>
        <v>225</v>
      </c>
      <c r="BX24" s="13">
        <f t="shared" si="63"/>
        <v>220</v>
      </c>
      <c r="BY24" s="13">
        <f t="shared" si="63"/>
        <v>215</v>
      </c>
      <c r="BZ24" s="13">
        <f t="shared" si="63"/>
        <v>205.62981055959131</v>
      </c>
      <c r="CA24" s="13">
        <f t="shared" si="63"/>
        <v>246.94939337017652</v>
      </c>
      <c r="CB24" s="13">
        <f t="shared" si="63"/>
        <v>222.13847352641776</v>
      </c>
      <c r="CC24" s="13">
        <f t="shared" si="63"/>
        <v>169.09085777142676</v>
      </c>
      <c r="CD24" s="13"/>
      <c r="CE24" s="212"/>
      <c r="CF24" s="208"/>
      <c r="CG24" s="27"/>
      <c r="CH24" s="439"/>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679"/>
      <c r="DU24" s="679"/>
      <c r="DV24" s="679"/>
      <c r="DW24" s="679"/>
      <c r="DX24" s="679"/>
      <c r="DY24" s="679"/>
      <c r="DZ24" s="679"/>
      <c r="EA24" s="679"/>
      <c r="EB24" s="679"/>
      <c r="EC24" s="679"/>
      <c r="ED24" s="679"/>
      <c r="EE24" s="679"/>
      <c r="EF24" s="679"/>
      <c r="EG24" s="679"/>
      <c r="EH24" s="679"/>
    </row>
    <row r="25" spans="2:138" x14ac:dyDescent="0.3">
      <c r="B25" s="52" t="s">
        <v>19</v>
      </c>
      <c r="C25" s="664">
        <v>165</v>
      </c>
      <c r="D25" s="664">
        <v>155</v>
      </c>
      <c r="E25" s="664">
        <v>145</v>
      </c>
      <c r="F25" s="664">
        <v>160</v>
      </c>
      <c r="G25" s="664">
        <v>170</v>
      </c>
      <c r="H25" s="664">
        <v>180</v>
      </c>
      <c r="I25" s="664">
        <v>192.12878070306988</v>
      </c>
      <c r="J25" s="664">
        <v>170.64729757372083</v>
      </c>
      <c r="K25" s="664">
        <v>166.03926604821396</v>
      </c>
      <c r="L25" s="664">
        <v>165.79585704845087</v>
      </c>
      <c r="M25" s="664">
        <v>167.77793427027478</v>
      </c>
      <c r="N25" s="217">
        <f t="shared" si="9"/>
        <v>-1.4659725109384958E-3</v>
      </c>
      <c r="O25" s="217">
        <f t="shared" si="9"/>
        <v>1.1954926118839637E-2</v>
      </c>
      <c r="P25" s="198"/>
      <c r="Q25" s="54">
        <v>40</v>
      </c>
      <c r="R25" s="54">
        <v>40</v>
      </c>
      <c r="S25" s="54">
        <v>35</v>
      </c>
      <c r="T25" s="54">
        <v>35</v>
      </c>
      <c r="U25" s="54">
        <v>35</v>
      </c>
      <c r="V25" s="54">
        <v>35</v>
      </c>
      <c r="W25" s="54">
        <v>40</v>
      </c>
      <c r="X25" s="54">
        <v>40</v>
      </c>
      <c r="Y25" s="54">
        <v>40</v>
      </c>
      <c r="Z25" s="54">
        <v>40</v>
      </c>
      <c r="AA25" s="54">
        <v>40</v>
      </c>
      <c r="AB25" s="54">
        <v>45</v>
      </c>
      <c r="AC25" s="54">
        <v>45</v>
      </c>
      <c r="AD25" s="54">
        <v>45</v>
      </c>
      <c r="AE25" s="54">
        <v>45</v>
      </c>
      <c r="AF25" s="54">
        <v>45</v>
      </c>
      <c r="AG25" s="54">
        <v>45</v>
      </c>
      <c r="AH25" s="54">
        <v>50</v>
      </c>
      <c r="AI25" s="54">
        <v>46.411798757357971</v>
      </c>
      <c r="AJ25" s="54">
        <v>46.411798757357971</v>
      </c>
      <c r="AK25" s="54">
        <v>46.411798757357971</v>
      </c>
      <c r="AL25" s="54">
        <v>52.89338443099598</v>
      </c>
      <c r="AM25" s="54">
        <v>39.389538559098014</v>
      </c>
      <c r="AN25" s="54">
        <v>34.489160839934982</v>
      </c>
      <c r="AO25" s="54">
        <v>45.380220007290227</v>
      </c>
      <c r="AP25" s="54">
        <v>51.388378167397626</v>
      </c>
      <c r="AQ25" s="54">
        <v>39.120254433692729</v>
      </c>
      <c r="AR25" s="54">
        <v>39.120254433692729</v>
      </c>
      <c r="AS25" s="54">
        <v>44.012608551536495</v>
      </c>
      <c r="AT25" s="54">
        <v>43.786148629292001</v>
      </c>
      <c r="AU25" s="54">
        <v>45.183562583894926</v>
      </c>
      <c r="AV25" s="54">
        <v>44.997272686043516</v>
      </c>
      <c r="AW25" s="54">
        <v>40.110923857899479</v>
      </c>
      <c r="AX25" s="54">
        <v>35.504097920612942</v>
      </c>
      <c r="AY25" s="635"/>
      <c r="AZ25" s="54">
        <f t="shared" si="53"/>
        <v>75</v>
      </c>
      <c r="BA25" s="54">
        <f t="shared" si="54"/>
        <v>80</v>
      </c>
      <c r="BB25" s="54">
        <f t="shared" si="55"/>
        <v>70</v>
      </c>
      <c r="BC25" s="54">
        <f t="shared" si="56"/>
        <v>70</v>
      </c>
      <c r="BD25" s="54">
        <f t="shared" si="57"/>
        <v>80</v>
      </c>
      <c r="BE25" s="54">
        <f t="shared" si="58"/>
        <v>80</v>
      </c>
      <c r="BF25" s="54">
        <f t="shared" si="59"/>
        <v>85</v>
      </c>
      <c r="BG25" s="54">
        <f t="shared" si="60"/>
        <v>90</v>
      </c>
      <c r="BH25" s="54">
        <f t="shared" si="61"/>
        <v>90</v>
      </c>
      <c r="BI25" s="54">
        <f t="shared" si="62"/>
        <v>95</v>
      </c>
      <c r="BJ25" s="54">
        <f t="shared" si="31"/>
        <v>92.823597514715942</v>
      </c>
      <c r="BK25" s="54">
        <f t="shared" si="32"/>
        <v>99.305183188353951</v>
      </c>
      <c r="BL25" s="54">
        <f t="shared" si="13"/>
        <v>73.878699399032996</v>
      </c>
      <c r="BM25" s="516">
        <f t="shared" si="26"/>
        <v>96.768598174687853</v>
      </c>
      <c r="BN25" s="620">
        <f t="shared" si="46"/>
        <v>78.240508867385458</v>
      </c>
      <c r="BO25" s="620">
        <f t="shared" si="24"/>
        <v>87.798757180828488</v>
      </c>
      <c r="BP25" s="620">
        <f t="shared" si="14"/>
        <v>90.180835269938441</v>
      </c>
      <c r="BQ25" s="620">
        <f t="shared" si="25"/>
        <v>75.615021778512414</v>
      </c>
      <c r="BS25" s="52" t="s">
        <v>19</v>
      </c>
      <c r="BT25" s="54">
        <f t="shared" si="63"/>
        <v>165</v>
      </c>
      <c r="BU25" s="54">
        <f t="shared" si="63"/>
        <v>155</v>
      </c>
      <c r="BV25" s="54">
        <f t="shared" si="63"/>
        <v>145</v>
      </c>
      <c r="BW25" s="54">
        <f t="shared" si="63"/>
        <v>160</v>
      </c>
      <c r="BX25" s="54">
        <f t="shared" si="63"/>
        <v>170</v>
      </c>
      <c r="BY25" s="54">
        <f t="shared" si="63"/>
        <v>180</v>
      </c>
      <c r="BZ25" s="54">
        <f t="shared" si="63"/>
        <v>192.12878070306988</v>
      </c>
      <c r="CA25" s="54">
        <f t="shared" si="63"/>
        <v>170.64729757372083</v>
      </c>
      <c r="CB25" s="54">
        <f t="shared" si="63"/>
        <v>166.03926604821396</v>
      </c>
      <c r="CC25" s="54">
        <f t="shared" si="63"/>
        <v>165.79585704845087</v>
      </c>
      <c r="CD25" s="54"/>
      <c r="CE25" s="216"/>
      <c r="CF25" s="217"/>
      <c r="CG25" s="27"/>
      <c r="CH25" s="44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row>
    <row r="26" spans="2:138" x14ac:dyDescent="0.3">
      <c r="B26" s="20" t="s">
        <v>13</v>
      </c>
      <c r="C26" s="685">
        <v>50</v>
      </c>
      <c r="D26" s="685">
        <v>60</v>
      </c>
      <c r="E26" s="685">
        <v>205</v>
      </c>
      <c r="F26" s="685">
        <v>220</v>
      </c>
      <c r="G26" s="685">
        <v>100</v>
      </c>
      <c r="H26" s="685">
        <v>235</v>
      </c>
      <c r="I26" s="495">
        <f t="shared" ref="I26:M26" si="64">SUM(I27:I31)</f>
        <v>218.82799632930983</v>
      </c>
      <c r="J26" s="495">
        <f t="shared" si="64"/>
        <v>108.88601227321639</v>
      </c>
      <c r="K26" s="495">
        <f t="shared" si="64"/>
        <v>171.33584239226951</v>
      </c>
      <c r="L26" s="495">
        <f t="shared" si="64"/>
        <v>188.42691227713584</v>
      </c>
      <c r="M26" s="495">
        <f t="shared" si="64"/>
        <v>180.10386293732356</v>
      </c>
      <c r="N26" s="210">
        <f t="shared" si="9"/>
        <v>9.9751865378737925E-2</v>
      </c>
      <c r="O26" s="210">
        <f t="shared" si="9"/>
        <v>-4.4171234561073969E-2</v>
      </c>
      <c r="P26" s="198"/>
      <c r="Q26" s="50">
        <v>15</v>
      </c>
      <c r="R26" s="50">
        <v>15</v>
      </c>
      <c r="S26" s="50">
        <v>55</v>
      </c>
      <c r="T26" s="50">
        <v>50</v>
      </c>
      <c r="U26" s="50">
        <v>50</v>
      </c>
      <c r="V26" s="50">
        <v>50</v>
      </c>
      <c r="W26" s="50">
        <v>55</v>
      </c>
      <c r="X26" s="50">
        <v>60</v>
      </c>
      <c r="Y26" s="50">
        <v>55</v>
      </c>
      <c r="Z26" s="50">
        <v>55</v>
      </c>
      <c r="AA26" s="50">
        <v>35</v>
      </c>
      <c r="AB26" s="50">
        <v>15</v>
      </c>
      <c r="AC26" s="50">
        <v>25</v>
      </c>
      <c r="AD26" s="50">
        <v>25</v>
      </c>
      <c r="AE26" s="50">
        <v>55</v>
      </c>
      <c r="AF26" s="50">
        <v>55</v>
      </c>
      <c r="AG26" s="50">
        <v>55</v>
      </c>
      <c r="AH26" s="50">
        <v>55</v>
      </c>
      <c r="AI26" s="50">
        <f t="shared" ref="AI26:AQ26" si="65">SUM(AI27:AI31)</f>
        <v>54.706999082327457</v>
      </c>
      <c r="AJ26" s="50">
        <f t="shared" si="65"/>
        <v>54.706999082327457</v>
      </c>
      <c r="AK26" s="50">
        <f t="shared" si="65"/>
        <v>54.706999082327457</v>
      </c>
      <c r="AL26" s="50">
        <f t="shared" si="65"/>
        <v>54.706999082327457</v>
      </c>
      <c r="AM26" s="50">
        <f t="shared" si="65"/>
        <v>33.175852077934877</v>
      </c>
      <c r="AN26" s="50">
        <f t="shared" si="65"/>
        <v>18.290451516342788</v>
      </c>
      <c r="AO26" s="50">
        <f t="shared" si="65"/>
        <v>21.426618642480928</v>
      </c>
      <c r="AP26" s="50">
        <f t="shared" si="65"/>
        <v>35.993090036457801</v>
      </c>
      <c r="AQ26" s="50">
        <f t="shared" si="65"/>
        <v>36.408074913881279</v>
      </c>
      <c r="AR26" s="50">
        <f>SUM(AR27:AR31)</f>
        <v>39.042448977683357</v>
      </c>
      <c r="AS26" s="50">
        <f>SUM(AS27:AS31)</f>
        <v>39.042448977683357</v>
      </c>
      <c r="AT26" s="50">
        <f>SUM(AT27:AT31)</f>
        <v>56.842869523021513</v>
      </c>
      <c r="AU26" s="50">
        <f t="shared" ref="AU26:AX26" si="66">SUM(AU27:AU31)</f>
        <v>43.022916639644123</v>
      </c>
      <c r="AV26" s="50">
        <f t="shared" si="66"/>
        <v>46.968130927038025</v>
      </c>
      <c r="AW26" s="50">
        <f t="shared" si="66"/>
        <v>47.654262983375986</v>
      </c>
      <c r="AX26" s="50">
        <f t="shared" si="66"/>
        <v>50.781601727077707</v>
      </c>
      <c r="AY26" s="635"/>
      <c r="AZ26" s="50">
        <f t="shared" ref="AZ26:BB26" si="67">SUM(AZ27:AZ31)</f>
        <v>30</v>
      </c>
      <c r="BA26" s="50">
        <f t="shared" si="67"/>
        <v>30</v>
      </c>
      <c r="BB26" s="50">
        <f t="shared" si="67"/>
        <v>105</v>
      </c>
      <c r="BC26" s="50">
        <f>SUM(BC27:BC31)</f>
        <v>100</v>
      </c>
      <c r="BD26" s="50">
        <f>SUM(BD27:BD31)</f>
        <v>115</v>
      </c>
      <c r="BE26" s="50">
        <f t="shared" ref="BE26:BH26" si="68">SUM(BE27:BE31)</f>
        <v>110</v>
      </c>
      <c r="BF26" s="50">
        <f t="shared" si="68"/>
        <v>50</v>
      </c>
      <c r="BG26" s="50">
        <f t="shared" si="68"/>
        <v>50</v>
      </c>
      <c r="BH26" s="50">
        <f t="shared" si="68"/>
        <v>110</v>
      </c>
      <c r="BI26" s="50">
        <f>SUM(BI27:BI31)</f>
        <v>110</v>
      </c>
      <c r="BJ26" s="50">
        <f t="shared" si="31"/>
        <v>109.41399816465491</v>
      </c>
      <c r="BK26" s="50">
        <f t="shared" si="32"/>
        <v>109.41399816465491</v>
      </c>
      <c r="BL26" s="50">
        <f t="shared" si="13"/>
        <v>51.466303594277662</v>
      </c>
      <c r="BM26" s="50">
        <f t="shared" si="26"/>
        <v>57.419708678938733</v>
      </c>
      <c r="BN26" s="50">
        <f t="shared" si="46"/>
        <v>75.450523891564643</v>
      </c>
      <c r="BO26" s="50">
        <f t="shared" si="24"/>
        <v>95.885318500704869</v>
      </c>
      <c r="BP26" s="50">
        <f t="shared" si="14"/>
        <v>89.991047566682141</v>
      </c>
      <c r="BQ26" s="50">
        <f t="shared" si="25"/>
        <v>98.4358647104537</v>
      </c>
      <c r="BS26" s="20" t="s">
        <v>13</v>
      </c>
      <c r="BT26" s="50">
        <f t="shared" si="63"/>
        <v>50</v>
      </c>
      <c r="BU26" s="50">
        <f t="shared" si="63"/>
        <v>60</v>
      </c>
      <c r="BV26" s="50">
        <f t="shared" si="63"/>
        <v>205</v>
      </c>
      <c r="BW26" s="50">
        <f t="shared" si="63"/>
        <v>220</v>
      </c>
      <c r="BX26" s="50">
        <f t="shared" si="63"/>
        <v>100</v>
      </c>
      <c r="BY26" s="50">
        <f t="shared" si="63"/>
        <v>235</v>
      </c>
      <c r="BZ26" s="50">
        <f t="shared" si="63"/>
        <v>218.82799632930983</v>
      </c>
      <c r="CA26" s="50">
        <f t="shared" si="63"/>
        <v>108.88601227321639</v>
      </c>
      <c r="CB26" s="50">
        <f t="shared" si="63"/>
        <v>171.33584239226951</v>
      </c>
      <c r="CC26" s="50">
        <f>L26</f>
        <v>188.42691227713584</v>
      </c>
      <c r="CD26" s="50">
        <f>M26</f>
        <v>180.10386293732356</v>
      </c>
      <c r="CE26" s="210">
        <f t="shared" si="33"/>
        <v>9.9751865378737925E-2</v>
      </c>
      <c r="CF26" s="210">
        <f>O26</f>
        <v>-4.4171234561073969E-2</v>
      </c>
      <c r="CG26" s="198"/>
      <c r="CH26" s="444">
        <f t="shared" ref="CH26:DO26" si="69">Q26</f>
        <v>15</v>
      </c>
      <c r="CI26" s="444">
        <f t="shared" si="69"/>
        <v>15</v>
      </c>
      <c r="CJ26" s="444">
        <f t="shared" si="69"/>
        <v>55</v>
      </c>
      <c r="CK26" s="444">
        <f t="shared" si="69"/>
        <v>50</v>
      </c>
      <c r="CL26" s="444">
        <f t="shared" si="69"/>
        <v>50</v>
      </c>
      <c r="CM26" s="444">
        <f t="shared" si="69"/>
        <v>50</v>
      </c>
      <c r="CN26" s="444">
        <f t="shared" si="69"/>
        <v>55</v>
      </c>
      <c r="CO26" s="444">
        <f t="shared" si="69"/>
        <v>60</v>
      </c>
      <c r="CP26" s="444">
        <f t="shared" si="69"/>
        <v>55</v>
      </c>
      <c r="CQ26" s="444">
        <f t="shared" si="69"/>
        <v>55</v>
      </c>
      <c r="CR26" s="444">
        <f t="shared" si="69"/>
        <v>35</v>
      </c>
      <c r="CS26" s="444">
        <f t="shared" si="69"/>
        <v>15</v>
      </c>
      <c r="CT26" s="444">
        <f t="shared" si="69"/>
        <v>25</v>
      </c>
      <c r="CU26" s="444">
        <f t="shared" si="69"/>
        <v>25</v>
      </c>
      <c r="CV26" s="444">
        <f t="shared" si="69"/>
        <v>55</v>
      </c>
      <c r="CW26" s="444">
        <f t="shared" si="69"/>
        <v>55</v>
      </c>
      <c r="CX26" s="444">
        <f t="shared" si="69"/>
        <v>55</v>
      </c>
      <c r="CY26" s="444">
        <f t="shared" si="69"/>
        <v>55</v>
      </c>
      <c r="CZ26" s="444">
        <f t="shared" si="69"/>
        <v>54.706999082327457</v>
      </c>
      <c r="DA26" s="444">
        <f t="shared" si="69"/>
        <v>54.706999082327457</v>
      </c>
      <c r="DB26" s="444">
        <f t="shared" si="69"/>
        <v>54.706999082327457</v>
      </c>
      <c r="DC26" s="444">
        <f t="shared" si="69"/>
        <v>54.706999082327457</v>
      </c>
      <c r="DD26" s="444">
        <f t="shared" si="69"/>
        <v>33.175852077934877</v>
      </c>
      <c r="DE26" s="444">
        <f t="shared" si="69"/>
        <v>18.290451516342788</v>
      </c>
      <c r="DF26" s="444">
        <f t="shared" si="69"/>
        <v>21.426618642480928</v>
      </c>
      <c r="DG26" s="444">
        <f t="shared" si="69"/>
        <v>35.993090036457801</v>
      </c>
      <c r="DH26" s="444">
        <f t="shared" si="69"/>
        <v>36.408074913881279</v>
      </c>
      <c r="DI26" s="444">
        <f t="shared" si="69"/>
        <v>39.042448977683357</v>
      </c>
      <c r="DJ26" s="444">
        <f t="shared" si="69"/>
        <v>39.042448977683357</v>
      </c>
      <c r="DK26" s="444">
        <f t="shared" si="69"/>
        <v>56.842869523021513</v>
      </c>
      <c r="DL26" s="444">
        <f t="shared" si="69"/>
        <v>43.022916639644123</v>
      </c>
      <c r="DM26" s="444">
        <f t="shared" si="69"/>
        <v>46.968130927038025</v>
      </c>
      <c r="DN26" s="444">
        <f t="shared" si="69"/>
        <v>47.654262983375986</v>
      </c>
      <c r="DO26" s="444">
        <f t="shared" si="69"/>
        <v>50.781601727077707</v>
      </c>
      <c r="DP26" s="444"/>
      <c r="DQ26" s="444">
        <f t="shared" ref="DQ26:EH26" si="70">AZ26</f>
        <v>30</v>
      </c>
      <c r="DR26" s="444">
        <f t="shared" si="70"/>
        <v>30</v>
      </c>
      <c r="DS26" s="444">
        <f t="shared" si="70"/>
        <v>105</v>
      </c>
      <c r="DT26" s="444">
        <f t="shared" si="70"/>
        <v>100</v>
      </c>
      <c r="DU26" s="444">
        <f t="shared" si="70"/>
        <v>115</v>
      </c>
      <c r="DV26" s="444">
        <f t="shared" si="70"/>
        <v>110</v>
      </c>
      <c r="DW26" s="444">
        <f t="shared" si="70"/>
        <v>50</v>
      </c>
      <c r="DX26" s="444">
        <f t="shared" si="70"/>
        <v>50</v>
      </c>
      <c r="DY26" s="444">
        <f t="shared" si="70"/>
        <v>110</v>
      </c>
      <c r="DZ26" s="444">
        <f t="shared" si="70"/>
        <v>110</v>
      </c>
      <c r="EA26" s="444">
        <f t="shared" si="70"/>
        <v>109.41399816465491</v>
      </c>
      <c r="EB26" s="444">
        <f t="shared" si="70"/>
        <v>109.41399816465491</v>
      </c>
      <c r="EC26" s="444">
        <f t="shared" si="70"/>
        <v>51.466303594277662</v>
      </c>
      <c r="ED26" s="444">
        <f t="shared" si="70"/>
        <v>57.419708678938733</v>
      </c>
      <c r="EE26" s="444">
        <f t="shared" si="70"/>
        <v>75.450523891564643</v>
      </c>
      <c r="EF26" s="444">
        <f t="shared" si="70"/>
        <v>95.885318500704869</v>
      </c>
      <c r="EG26" s="444">
        <f t="shared" si="70"/>
        <v>89.991047566682141</v>
      </c>
      <c r="EH26" s="444">
        <f t="shared" si="70"/>
        <v>98.4358647104537</v>
      </c>
    </row>
    <row r="27" spans="2:138" x14ac:dyDescent="0.3">
      <c r="B27" s="10" t="s">
        <v>15</v>
      </c>
      <c r="C27" s="686">
        <v>40</v>
      </c>
      <c r="D27" s="686">
        <v>25</v>
      </c>
      <c r="E27" s="686">
        <v>-25</v>
      </c>
      <c r="F27" s="686">
        <v>90</v>
      </c>
      <c r="G27" s="686">
        <v>55</v>
      </c>
      <c r="H27" s="686">
        <v>55</v>
      </c>
      <c r="I27" s="468">
        <v>29.756842744181988</v>
      </c>
      <c r="J27" s="468">
        <v>5.2641984839475882</v>
      </c>
      <c r="K27" s="468">
        <v>32.304510687106848</v>
      </c>
      <c r="L27" s="468">
        <v>37.021081311631029</v>
      </c>
      <c r="M27" s="468">
        <v>43.679154227586061</v>
      </c>
      <c r="N27" s="208">
        <f t="shared" si="9"/>
        <v>0.14600346899563554</v>
      </c>
      <c r="O27" s="208">
        <f t="shared" si="9"/>
        <v>0.17984544697410665</v>
      </c>
      <c r="P27" s="198"/>
      <c r="Q27" s="13">
        <v>5</v>
      </c>
      <c r="R27" s="13">
        <v>5</v>
      </c>
      <c r="S27" s="13">
        <v>-5</v>
      </c>
      <c r="T27" s="13">
        <v>-5</v>
      </c>
      <c r="U27" s="13">
        <v>-5</v>
      </c>
      <c r="V27" s="13">
        <v>-5</v>
      </c>
      <c r="W27" s="13">
        <v>20</v>
      </c>
      <c r="X27" s="13">
        <v>25</v>
      </c>
      <c r="Y27" s="13">
        <v>20</v>
      </c>
      <c r="Z27" s="13">
        <v>20</v>
      </c>
      <c r="AA27" s="13">
        <v>15</v>
      </c>
      <c r="AB27" s="13">
        <v>15</v>
      </c>
      <c r="AC27" s="13">
        <v>15</v>
      </c>
      <c r="AD27" s="13">
        <v>15</v>
      </c>
      <c r="AE27" s="13">
        <v>15</v>
      </c>
      <c r="AF27" s="13">
        <v>15</v>
      </c>
      <c r="AG27" s="13">
        <v>15</v>
      </c>
      <c r="AH27" s="13">
        <v>15</v>
      </c>
      <c r="AI27" s="13">
        <v>7.439210686045497</v>
      </c>
      <c r="AJ27" s="13">
        <v>7.439210686045497</v>
      </c>
      <c r="AK27" s="13">
        <v>7.439210686045497</v>
      </c>
      <c r="AL27" s="13">
        <v>7.439210686045497</v>
      </c>
      <c r="AM27" s="13">
        <v>5.2006084286150331</v>
      </c>
      <c r="AN27" s="13">
        <v>0.45383775642796298</v>
      </c>
      <c r="AO27" s="13">
        <v>-0.42573075300794727</v>
      </c>
      <c r="AP27" s="13">
        <v>3.548305191253931E-2</v>
      </c>
      <c r="AQ27" s="13">
        <v>7.1069923511635062</v>
      </c>
      <c r="AR27" s="13">
        <v>8.399172778647781</v>
      </c>
      <c r="AS27" s="13">
        <v>8.399172778647781</v>
      </c>
      <c r="AT27" s="13">
        <v>8.399172778647781</v>
      </c>
      <c r="AU27" s="13">
        <v>8.5148487016751364</v>
      </c>
      <c r="AV27" s="13">
        <v>9.2552703279077573</v>
      </c>
      <c r="AW27" s="13">
        <v>9.2552703279077573</v>
      </c>
      <c r="AX27" s="13">
        <v>9.9956919541403764</v>
      </c>
      <c r="AY27" s="635"/>
      <c r="AZ27" s="13">
        <f t="shared" ref="AZ27:AZ31" si="71">D27-BA27</f>
        <v>15</v>
      </c>
      <c r="BA27" s="13">
        <f t="shared" ref="BA27:BA31" si="72">SUM(Q27:R27)</f>
        <v>10</v>
      </c>
      <c r="BB27" s="13">
        <f t="shared" ref="BB27:BB31" si="73">SUM(S27:T27)</f>
        <v>-10</v>
      </c>
      <c r="BC27" s="7">
        <f t="shared" ref="BC27:BC31" si="74">SUM(U27:V27)</f>
        <v>-10</v>
      </c>
      <c r="BD27" s="13">
        <f t="shared" ref="BD27:BD31" si="75">SUM(W27:X27)</f>
        <v>45</v>
      </c>
      <c r="BE27" s="13">
        <f t="shared" ref="BE27:BE31" si="76">SUM(Y27:Z27)</f>
        <v>40</v>
      </c>
      <c r="BF27" s="13">
        <f t="shared" ref="BF27:BF31" si="77">SUM(AA27:AB27)</f>
        <v>30</v>
      </c>
      <c r="BG27" s="13">
        <f t="shared" ref="BG27:BG31" si="78">SUM(AC27:AD27)</f>
        <v>30</v>
      </c>
      <c r="BH27" s="13">
        <f t="shared" ref="BH27:BH31" si="79">SUM(AE27:AF27)</f>
        <v>30</v>
      </c>
      <c r="BI27" s="13">
        <f t="shared" ref="BI27:BI31" si="80">SUM(AG27:AH27)</f>
        <v>30</v>
      </c>
      <c r="BJ27" s="13">
        <f t="shared" si="31"/>
        <v>14.878421372090994</v>
      </c>
      <c r="BK27" s="13">
        <f t="shared" si="32"/>
        <v>14.878421372090994</v>
      </c>
      <c r="BL27" s="13">
        <f>AM27+AN27</f>
        <v>5.6544461850429961</v>
      </c>
      <c r="BM27" s="59">
        <f t="shared" si="26"/>
        <v>-0.39024770109540796</v>
      </c>
      <c r="BN27" s="59">
        <f t="shared" si="46"/>
        <v>15.506165129811286</v>
      </c>
      <c r="BO27" s="59">
        <f t="shared" si="24"/>
        <v>16.798345557295562</v>
      </c>
      <c r="BP27" s="59">
        <f t="shared" si="14"/>
        <v>17.770119029582894</v>
      </c>
      <c r="BQ27" s="59">
        <f t="shared" si="25"/>
        <v>19.250962282048135</v>
      </c>
      <c r="BS27" s="10" t="s">
        <v>15</v>
      </c>
      <c r="BT27" s="13">
        <f t="shared" si="63"/>
        <v>40</v>
      </c>
      <c r="BU27" s="13">
        <f t="shared" si="63"/>
        <v>25</v>
      </c>
      <c r="BV27" s="13">
        <f t="shared" si="63"/>
        <v>-25</v>
      </c>
      <c r="BW27" s="13">
        <f t="shared" si="63"/>
        <v>90</v>
      </c>
      <c r="BX27" s="13">
        <f t="shared" si="63"/>
        <v>55</v>
      </c>
      <c r="BY27" s="13">
        <f t="shared" si="63"/>
        <v>55</v>
      </c>
      <c r="BZ27" s="13">
        <f t="shared" si="63"/>
        <v>29.756842744181988</v>
      </c>
      <c r="CA27" s="13">
        <f t="shared" si="63"/>
        <v>5.2641984839475882</v>
      </c>
      <c r="CB27" s="13">
        <f t="shared" si="63"/>
        <v>32.304510687106848</v>
      </c>
      <c r="CC27" s="13">
        <f t="shared" si="63"/>
        <v>37.021081311631029</v>
      </c>
      <c r="CD27" s="13"/>
      <c r="CE27" s="212"/>
      <c r="CF27" s="208"/>
      <c r="CG27" s="27"/>
      <c r="CH27" s="439"/>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679"/>
      <c r="DU27" s="679"/>
      <c r="DV27" s="679"/>
      <c r="DW27" s="679"/>
      <c r="DX27" s="679"/>
      <c r="DY27" s="679"/>
      <c r="DZ27" s="679"/>
      <c r="EA27" s="679"/>
      <c r="EB27" s="679"/>
      <c r="EC27" s="679"/>
      <c r="ED27" s="679"/>
      <c r="EE27" s="679"/>
      <c r="EF27" s="679"/>
      <c r="EG27" s="679"/>
      <c r="EH27" s="679"/>
    </row>
    <row r="28" spans="2:138" x14ac:dyDescent="0.3">
      <c r="B28" s="10" t="s">
        <v>16</v>
      </c>
      <c r="C28" s="686">
        <v>-45</v>
      </c>
      <c r="D28" s="686">
        <v>-20</v>
      </c>
      <c r="E28" s="686">
        <v>70</v>
      </c>
      <c r="F28" s="686">
        <v>10</v>
      </c>
      <c r="G28" s="686">
        <v>5</v>
      </c>
      <c r="H28" s="686">
        <v>20</v>
      </c>
      <c r="I28" s="468">
        <v>13.816563051472052</v>
      </c>
      <c r="J28" s="468">
        <v>10.937957956517167</v>
      </c>
      <c r="K28" s="468">
        <v>18.36706962395882</v>
      </c>
      <c r="L28" s="468">
        <v>30.285761647354615</v>
      </c>
      <c r="M28" s="468">
        <v>22.386508224426123</v>
      </c>
      <c r="N28" s="208">
        <f t="shared" si="9"/>
        <v>0.64891636322043045</v>
      </c>
      <c r="O28" s="208">
        <f t="shared" si="9"/>
        <v>-0.26082399759024955</v>
      </c>
      <c r="P28" s="198"/>
      <c r="Q28" s="13">
        <v>-5</v>
      </c>
      <c r="R28" s="13">
        <v>-5</v>
      </c>
      <c r="S28" s="13">
        <v>20</v>
      </c>
      <c r="T28" s="13">
        <v>20</v>
      </c>
      <c r="U28" s="13">
        <v>20</v>
      </c>
      <c r="V28" s="13">
        <v>20</v>
      </c>
      <c r="W28" s="13">
        <v>5</v>
      </c>
      <c r="X28" s="13">
        <v>5</v>
      </c>
      <c r="Y28" s="13">
        <v>5</v>
      </c>
      <c r="Z28" s="13">
        <v>5</v>
      </c>
      <c r="AA28" s="13">
        <v>0</v>
      </c>
      <c r="AB28" s="13">
        <v>0</v>
      </c>
      <c r="AC28" s="13">
        <v>0</v>
      </c>
      <c r="AD28" s="13">
        <v>0</v>
      </c>
      <c r="AE28" s="13">
        <v>5</v>
      </c>
      <c r="AF28" s="13">
        <v>5</v>
      </c>
      <c r="AG28" s="13">
        <v>5</v>
      </c>
      <c r="AH28" s="13">
        <v>5</v>
      </c>
      <c r="AI28" s="13">
        <v>3.454140762868013</v>
      </c>
      <c r="AJ28" s="13">
        <v>3.454140762868013</v>
      </c>
      <c r="AK28" s="13">
        <v>3.454140762868013</v>
      </c>
      <c r="AL28" s="13">
        <v>3.454140762868013</v>
      </c>
      <c r="AM28" s="13">
        <v>4.6752362009518889</v>
      </c>
      <c r="AN28" s="13">
        <v>1.6310194864113594</v>
      </c>
      <c r="AO28" s="13">
        <v>1.9020498835577353</v>
      </c>
      <c r="AP28" s="13">
        <v>2.7296523855961823</v>
      </c>
      <c r="AQ28" s="13">
        <v>4.0407553172709401</v>
      </c>
      <c r="AR28" s="13">
        <v>4.7754381022292929</v>
      </c>
      <c r="AS28" s="13">
        <v>4.7754381022292929</v>
      </c>
      <c r="AT28" s="13">
        <v>4.7754381022292929</v>
      </c>
      <c r="AU28" s="13">
        <v>6.965725178891562</v>
      </c>
      <c r="AV28" s="13">
        <v>7.2685827953651074</v>
      </c>
      <c r="AW28" s="13">
        <v>7.5714404118386538</v>
      </c>
      <c r="AX28" s="13">
        <v>8.4800132612592911</v>
      </c>
      <c r="AY28" s="635"/>
      <c r="AZ28" s="13">
        <f t="shared" si="71"/>
        <v>-10</v>
      </c>
      <c r="BA28" s="13">
        <f t="shared" si="72"/>
        <v>-10</v>
      </c>
      <c r="BB28" s="13">
        <f t="shared" si="73"/>
        <v>40</v>
      </c>
      <c r="BC28" s="13">
        <f t="shared" si="74"/>
        <v>40</v>
      </c>
      <c r="BD28" s="13">
        <f t="shared" si="75"/>
        <v>10</v>
      </c>
      <c r="BE28" s="13">
        <f t="shared" si="76"/>
        <v>10</v>
      </c>
      <c r="BF28" s="13">
        <f t="shared" si="77"/>
        <v>0</v>
      </c>
      <c r="BG28" s="13">
        <f t="shared" si="78"/>
        <v>0</v>
      </c>
      <c r="BH28" s="13">
        <f t="shared" si="79"/>
        <v>10</v>
      </c>
      <c r="BI28" s="13">
        <f t="shared" si="80"/>
        <v>10</v>
      </c>
      <c r="BJ28" s="13">
        <f t="shared" si="31"/>
        <v>6.9082815257360259</v>
      </c>
      <c r="BK28" s="13">
        <f t="shared" si="32"/>
        <v>6.9082815257360259</v>
      </c>
      <c r="BL28" s="13">
        <f t="shared" si="13"/>
        <v>6.3062556873632483</v>
      </c>
      <c r="BM28" s="59">
        <f t="shared" si="26"/>
        <v>4.6317022691539176</v>
      </c>
      <c r="BN28" s="59">
        <f t="shared" si="46"/>
        <v>8.8161934195002338</v>
      </c>
      <c r="BO28" s="59">
        <f t="shared" si="24"/>
        <v>9.5508762044585858</v>
      </c>
      <c r="BP28" s="59">
        <f t="shared" si="14"/>
        <v>14.234307974256669</v>
      </c>
      <c r="BQ28" s="59">
        <f t="shared" si="25"/>
        <v>16.051453673097946</v>
      </c>
      <c r="BS28" s="10" t="s">
        <v>16</v>
      </c>
      <c r="BT28" s="13">
        <f t="shared" si="63"/>
        <v>-45</v>
      </c>
      <c r="BU28" s="13">
        <f t="shared" si="63"/>
        <v>-20</v>
      </c>
      <c r="BV28" s="13">
        <f t="shared" si="63"/>
        <v>70</v>
      </c>
      <c r="BW28" s="13">
        <f t="shared" si="63"/>
        <v>10</v>
      </c>
      <c r="BX28" s="13">
        <f t="shared" si="63"/>
        <v>5</v>
      </c>
      <c r="BY28" s="13">
        <f t="shared" si="63"/>
        <v>20</v>
      </c>
      <c r="BZ28" s="13">
        <f t="shared" si="63"/>
        <v>13.816563051472052</v>
      </c>
      <c r="CA28" s="13">
        <f t="shared" si="63"/>
        <v>10.937957956517167</v>
      </c>
      <c r="CB28" s="13">
        <f t="shared" si="63"/>
        <v>18.36706962395882</v>
      </c>
      <c r="CC28" s="13">
        <f t="shared" si="63"/>
        <v>30.285761647354615</v>
      </c>
      <c r="CD28" s="13"/>
      <c r="CE28" s="212"/>
      <c r="CF28" s="208"/>
      <c r="CG28" s="27"/>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679"/>
      <c r="DU28" s="679"/>
      <c r="DV28" s="679"/>
      <c r="DW28" s="679"/>
      <c r="DX28" s="679"/>
      <c r="DY28" s="679"/>
      <c r="DZ28" s="679"/>
      <c r="EA28" s="679"/>
      <c r="EB28" s="679"/>
      <c r="EC28" s="679"/>
      <c r="ED28" s="679"/>
      <c r="EE28" s="679"/>
      <c r="EF28" s="679"/>
      <c r="EG28" s="679"/>
      <c r="EH28" s="679"/>
    </row>
    <row r="29" spans="2:138" x14ac:dyDescent="0.3">
      <c r="B29" s="10" t="s">
        <v>17</v>
      </c>
      <c r="C29" s="686">
        <v>10</v>
      </c>
      <c r="D29" s="686">
        <v>-35</v>
      </c>
      <c r="E29" s="686">
        <v>5</v>
      </c>
      <c r="F29" s="686">
        <v>0</v>
      </c>
      <c r="G29" s="686">
        <v>-40</v>
      </c>
      <c r="H29" s="686">
        <v>5</v>
      </c>
      <c r="I29" s="468">
        <v>6.5179416857432164</v>
      </c>
      <c r="J29" s="468">
        <v>5.8553822804134112</v>
      </c>
      <c r="K29" s="468">
        <v>12.448718883573541</v>
      </c>
      <c r="L29" s="468">
        <v>6.8875318091017386</v>
      </c>
      <c r="M29" s="468">
        <v>6.7195432283919407</v>
      </c>
      <c r="N29" s="208">
        <f t="shared" si="9"/>
        <v>-0.44672766141501963</v>
      </c>
      <c r="O29" s="208">
        <f t="shared" si="9"/>
        <v>-2.4390243902438935E-2</v>
      </c>
      <c r="P29" s="198"/>
      <c r="Q29" s="13">
        <v>-10</v>
      </c>
      <c r="R29" s="13">
        <v>-10</v>
      </c>
      <c r="S29" s="13">
        <v>0</v>
      </c>
      <c r="T29" s="13">
        <v>0</v>
      </c>
      <c r="U29" s="13">
        <v>0</v>
      </c>
      <c r="V29" s="13">
        <v>0</v>
      </c>
      <c r="W29" s="13">
        <v>0</v>
      </c>
      <c r="X29" s="13">
        <v>0</v>
      </c>
      <c r="Y29" s="13">
        <v>0</v>
      </c>
      <c r="Z29" s="13">
        <v>0</v>
      </c>
      <c r="AA29" s="13">
        <v>0</v>
      </c>
      <c r="AB29" s="13">
        <v>-20</v>
      </c>
      <c r="AC29" s="13">
        <v>-10</v>
      </c>
      <c r="AD29" s="13">
        <v>-10</v>
      </c>
      <c r="AE29" s="13">
        <v>0</v>
      </c>
      <c r="AF29" s="13">
        <v>0</v>
      </c>
      <c r="AG29" s="13">
        <v>0</v>
      </c>
      <c r="AH29" s="13">
        <v>0</v>
      </c>
      <c r="AI29" s="13">
        <v>1.6294854214358041</v>
      </c>
      <c r="AJ29" s="13">
        <v>1.6294854214358041</v>
      </c>
      <c r="AK29" s="13">
        <v>1.6294854214358041</v>
      </c>
      <c r="AL29" s="13">
        <v>1.6294854214358041</v>
      </c>
      <c r="AM29" s="13">
        <v>1.6099315963785745</v>
      </c>
      <c r="AN29" s="13">
        <v>1.3003293663057716</v>
      </c>
      <c r="AO29" s="13">
        <v>1.5480111503640139</v>
      </c>
      <c r="AP29" s="13">
        <v>1.3971101673650512</v>
      </c>
      <c r="AQ29" s="13">
        <v>3.1121797208933852</v>
      </c>
      <c r="AR29" s="13">
        <v>3.1121797208933852</v>
      </c>
      <c r="AS29" s="13">
        <v>3.1121797208933852</v>
      </c>
      <c r="AT29" s="13">
        <v>3.1121797208933852</v>
      </c>
      <c r="AU29" s="13">
        <v>1.7218829522754346</v>
      </c>
      <c r="AV29" s="13">
        <v>1.7218829522754346</v>
      </c>
      <c r="AW29" s="13">
        <v>1.7218829522754346</v>
      </c>
      <c r="AX29" s="13">
        <v>1.7218829522754344</v>
      </c>
      <c r="AY29" s="635"/>
      <c r="AZ29" s="13">
        <f t="shared" si="71"/>
        <v>-15</v>
      </c>
      <c r="BA29" s="13">
        <f t="shared" si="72"/>
        <v>-20</v>
      </c>
      <c r="BB29" s="13">
        <f t="shared" si="73"/>
        <v>0</v>
      </c>
      <c r="BC29" s="13">
        <f t="shared" si="74"/>
        <v>0</v>
      </c>
      <c r="BD29" s="13">
        <f t="shared" si="75"/>
        <v>0</v>
      </c>
      <c r="BE29" s="13">
        <f t="shared" si="76"/>
        <v>0</v>
      </c>
      <c r="BF29" s="13">
        <f t="shared" si="77"/>
        <v>-20</v>
      </c>
      <c r="BG29" s="13">
        <f t="shared" si="78"/>
        <v>-20</v>
      </c>
      <c r="BH29" s="13">
        <f t="shared" si="79"/>
        <v>0</v>
      </c>
      <c r="BI29" s="13">
        <f t="shared" si="80"/>
        <v>0</v>
      </c>
      <c r="BJ29" s="13">
        <f t="shared" si="31"/>
        <v>3.2589708428716082</v>
      </c>
      <c r="BK29" s="13">
        <f t="shared" si="32"/>
        <v>3.2589708428716082</v>
      </c>
      <c r="BL29" s="13">
        <f t="shared" si="13"/>
        <v>2.9102609626843461</v>
      </c>
      <c r="BM29" s="59">
        <f t="shared" si="26"/>
        <v>2.9451213177290652</v>
      </c>
      <c r="BN29" s="59">
        <f t="shared" si="46"/>
        <v>6.2243594417867705</v>
      </c>
      <c r="BO29" s="59">
        <f t="shared" si="24"/>
        <v>6.2243594417867705</v>
      </c>
      <c r="BP29" s="59">
        <f t="shared" si="14"/>
        <v>3.4437659045508693</v>
      </c>
      <c r="BQ29" s="59">
        <f t="shared" si="25"/>
        <v>3.4437659045508688</v>
      </c>
      <c r="BS29" s="10" t="s">
        <v>17</v>
      </c>
      <c r="BT29" s="13">
        <f t="shared" si="63"/>
        <v>10</v>
      </c>
      <c r="BU29" s="13">
        <f t="shared" si="63"/>
        <v>-35</v>
      </c>
      <c r="BV29" s="13">
        <f t="shared" si="63"/>
        <v>5</v>
      </c>
      <c r="BW29" s="13">
        <f t="shared" si="63"/>
        <v>0</v>
      </c>
      <c r="BX29" s="13">
        <f t="shared" si="63"/>
        <v>-40</v>
      </c>
      <c r="BY29" s="13">
        <f t="shared" si="63"/>
        <v>5</v>
      </c>
      <c r="BZ29" s="13">
        <f t="shared" si="63"/>
        <v>6.5179416857432164</v>
      </c>
      <c r="CA29" s="13">
        <f t="shared" si="63"/>
        <v>5.8553822804134112</v>
      </c>
      <c r="CB29" s="13">
        <f t="shared" si="63"/>
        <v>12.448718883573541</v>
      </c>
      <c r="CC29" s="13">
        <f t="shared" si="63"/>
        <v>6.8875318091017386</v>
      </c>
      <c r="CD29" s="13"/>
      <c r="CE29" s="212"/>
      <c r="CF29" s="208"/>
      <c r="CG29" s="27"/>
      <c r="CH29" s="439"/>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679"/>
      <c r="DU29" s="679"/>
      <c r="DV29" s="679"/>
      <c r="DW29" s="679"/>
      <c r="DX29" s="679"/>
      <c r="DY29" s="679"/>
      <c r="DZ29" s="679"/>
      <c r="EA29" s="679"/>
      <c r="EB29" s="679"/>
      <c r="EC29" s="679"/>
      <c r="ED29" s="679"/>
      <c r="EE29" s="679"/>
      <c r="EF29" s="679"/>
      <c r="EG29" s="679"/>
      <c r="EH29" s="679"/>
    </row>
    <row r="30" spans="2:138" x14ac:dyDescent="0.3">
      <c r="B30" s="10" t="s">
        <v>18</v>
      </c>
      <c r="C30" s="686">
        <v>80</v>
      </c>
      <c r="D30" s="686">
        <v>-5</v>
      </c>
      <c r="E30" s="686">
        <v>45</v>
      </c>
      <c r="F30" s="686">
        <v>80</v>
      </c>
      <c r="G30" s="686">
        <v>45</v>
      </c>
      <c r="H30" s="686">
        <v>10</v>
      </c>
      <c r="I30" s="468">
        <v>66.120736878098015</v>
      </c>
      <c r="J30" s="468">
        <v>35.272223682654726</v>
      </c>
      <c r="K30" s="468">
        <v>38.772271791670036</v>
      </c>
      <c r="L30" s="468">
        <v>26.403829484352507</v>
      </c>
      <c r="M30" s="468">
        <v>23.718613080160264</v>
      </c>
      <c r="N30" s="208">
        <f t="shared" si="9"/>
        <v>-0.31900225949552963</v>
      </c>
      <c r="O30" s="208">
        <f t="shared" si="9"/>
        <v>-0.10169799065637664</v>
      </c>
      <c r="P30" s="198"/>
      <c r="Q30" s="13">
        <v>0</v>
      </c>
      <c r="R30" s="13">
        <v>0</v>
      </c>
      <c r="S30" s="13">
        <v>10</v>
      </c>
      <c r="T30" s="13">
        <v>10</v>
      </c>
      <c r="U30" s="13">
        <v>10</v>
      </c>
      <c r="V30" s="13">
        <v>10</v>
      </c>
      <c r="W30" s="13">
        <v>20</v>
      </c>
      <c r="X30" s="13">
        <v>20</v>
      </c>
      <c r="Y30" s="13">
        <v>20</v>
      </c>
      <c r="Z30" s="13">
        <v>20</v>
      </c>
      <c r="AA30" s="13">
        <v>10</v>
      </c>
      <c r="AB30" s="13">
        <v>10</v>
      </c>
      <c r="AC30" s="13">
        <v>10</v>
      </c>
      <c r="AD30" s="13">
        <v>10</v>
      </c>
      <c r="AE30" s="13">
        <v>0</v>
      </c>
      <c r="AF30" s="13">
        <v>0</v>
      </c>
      <c r="AG30" s="13">
        <v>0</v>
      </c>
      <c r="AH30" s="13">
        <v>0</v>
      </c>
      <c r="AI30" s="13">
        <v>16.530184219524504</v>
      </c>
      <c r="AJ30" s="13">
        <v>16.530184219524504</v>
      </c>
      <c r="AK30" s="13">
        <v>16.530184219524504</v>
      </c>
      <c r="AL30" s="13">
        <v>16.530184219524504</v>
      </c>
      <c r="AM30" s="13">
        <v>11.103713504076577</v>
      </c>
      <c r="AN30" s="13">
        <v>6.397638167210439</v>
      </c>
      <c r="AO30" s="13">
        <v>8.2316731352394363</v>
      </c>
      <c r="AP30" s="13">
        <v>9.5391988761282747</v>
      </c>
      <c r="AQ30" s="13">
        <v>9.693067947917509</v>
      </c>
      <c r="AR30" s="13">
        <v>9.693067947917509</v>
      </c>
      <c r="AS30" s="13">
        <v>9.693067947917509</v>
      </c>
      <c r="AT30" s="13">
        <v>9.693067947917509</v>
      </c>
      <c r="AU30" s="13">
        <v>6.6009573710881266</v>
      </c>
      <c r="AV30" s="13">
        <v>6.6009573710881266</v>
      </c>
      <c r="AW30" s="13">
        <v>6.6009573710881266</v>
      </c>
      <c r="AX30" s="13">
        <v>6.6009573710881266</v>
      </c>
      <c r="AY30" s="635"/>
      <c r="AZ30" s="13">
        <f t="shared" si="71"/>
        <v>-5</v>
      </c>
      <c r="BA30" s="13">
        <f t="shared" si="72"/>
        <v>0</v>
      </c>
      <c r="BB30" s="13">
        <f t="shared" si="73"/>
        <v>20</v>
      </c>
      <c r="BC30" s="13">
        <f t="shared" si="74"/>
        <v>20</v>
      </c>
      <c r="BD30" s="13">
        <f t="shared" si="75"/>
        <v>40</v>
      </c>
      <c r="BE30" s="13">
        <f t="shared" si="76"/>
        <v>40</v>
      </c>
      <c r="BF30" s="13">
        <f t="shared" si="77"/>
        <v>20</v>
      </c>
      <c r="BG30" s="13">
        <f t="shared" si="78"/>
        <v>20</v>
      </c>
      <c r="BH30" s="13">
        <f t="shared" si="79"/>
        <v>0</v>
      </c>
      <c r="BI30" s="13">
        <f t="shared" si="80"/>
        <v>0</v>
      </c>
      <c r="BJ30" s="13">
        <f t="shared" si="31"/>
        <v>33.060368439049007</v>
      </c>
      <c r="BK30" s="13">
        <f t="shared" si="32"/>
        <v>33.060368439049007</v>
      </c>
      <c r="BL30" s="13">
        <f t="shared" si="13"/>
        <v>17.501351671287015</v>
      </c>
      <c r="BM30" s="59">
        <f t="shared" si="26"/>
        <v>17.770872011367711</v>
      </c>
      <c r="BN30" s="59">
        <f>AQ30+AR30</f>
        <v>19.386135895835018</v>
      </c>
      <c r="BO30" s="59">
        <f t="shared" si="24"/>
        <v>19.386135895835018</v>
      </c>
      <c r="BP30" s="59">
        <f t="shared" si="14"/>
        <v>13.201914742176253</v>
      </c>
      <c r="BQ30" s="59">
        <f t="shared" si="25"/>
        <v>13.201914742176253</v>
      </c>
      <c r="BS30" s="10" t="s">
        <v>18</v>
      </c>
      <c r="BT30" s="13">
        <f t="shared" si="63"/>
        <v>80</v>
      </c>
      <c r="BU30" s="13">
        <f t="shared" si="63"/>
        <v>-5</v>
      </c>
      <c r="BV30" s="13">
        <f t="shared" si="63"/>
        <v>45</v>
      </c>
      <c r="BW30" s="13">
        <f t="shared" si="63"/>
        <v>80</v>
      </c>
      <c r="BX30" s="13">
        <f t="shared" si="63"/>
        <v>45</v>
      </c>
      <c r="BY30" s="13">
        <f t="shared" si="63"/>
        <v>10</v>
      </c>
      <c r="BZ30" s="13">
        <f t="shared" si="63"/>
        <v>66.120736878098015</v>
      </c>
      <c r="CA30" s="13">
        <f t="shared" si="63"/>
        <v>35.272223682654726</v>
      </c>
      <c r="CB30" s="13">
        <f t="shared" si="63"/>
        <v>38.772271791670036</v>
      </c>
      <c r="CC30" s="13">
        <f t="shared" si="63"/>
        <v>26.403829484352507</v>
      </c>
      <c r="CD30" s="13"/>
      <c r="CE30" s="212"/>
      <c r="CF30" s="208"/>
      <c r="CG30" s="27"/>
      <c r="CH30" s="439"/>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679"/>
      <c r="DU30" s="679"/>
      <c r="DV30" s="679"/>
      <c r="DW30" s="679"/>
      <c r="DX30" s="679"/>
      <c r="DY30" s="679"/>
      <c r="DZ30" s="679"/>
      <c r="EA30" s="679"/>
      <c r="EB30" s="679"/>
      <c r="EC30" s="679"/>
      <c r="ED30" s="679"/>
      <c r="EE30" s="679"/>
      <c r="EF30" s="679"/>
      <c r="EG30" s="679"/>
      <c r="EH30" s="679"/>
    </row>
    <row r="31" spans="2:138" x14ac:dyDescent="0.3">
      <c r="B31" s="52" t="s">
        <v>19</v>
      </c>
      <c r="C31" s="687">
        <v>-35</v>
      </c>
      <c r="D31" s="687">
        <v>95</v>
      </c>
      <c r="E31" s="687">
        <v>110</v>
      </c>
      <c r="F31" s="687">
        <v>40</v>
      </c>
      <c r="G31" s="687">
        <v>35</v>
      </c>
      <c r="H31" s="687">
        <v>145</v>
      </c>
      <c r="I31" s="662">
        <v>102.61591196981455</v>
      </c>
      <c r="J31" s="662">
        <v>51.556249869683498</v>
      </c>
      <c r="K31" s="662">
        <v>69.44327140596026</v>
      </c>
      <c r="L31" s="662">
        <v>87.828708024695956</v>
      </c>
      <c r="M31" s="662">
        <v>83.600044176759155</v>
      </c>
      <c r="N31" s="217">
        <f t="shared" si="9"/>
        <v>0.26475475948210714</v>
      </c>
      <c r="O31" s="217">
        <f t="shared" si="9"/>
        <v>-4.8146715840881704E-2</v>
      </c>
      <c r="P31" s="198"/>
      <c r="Q31" s="54">
        <v>25</v>
      </c>
      <c r="R31" s="54">
        <v>25</v>
      </c>
      <c r="S31" s="54">
        <v>30</v>
      </c>
      <c r="T31" s="54">
        <v>25</v>
      </c>
      <c r="U31" s="54">
        <v>25</v>
      </c>
      <c r="V31" s="54">
        <v>25</v>
      </c>
      <c r="W31" s="54">
        <v>10</v>
      </c>
      <c r="X31" s="54">
        <v>10</v>
      </c>
      <c r="Y31" s="54">
        <v>10</v>
      </c>
      <c r="Z31" s="54">
        <v>10</v>
      </c>
      <c r="AA31" s="54">
        <v>10</v>
      </c>
      <c r="AB31" s="54">
        <v>10</v>
      </c>
      <c r="AC31" s="54">
        <v>10</v>
      </c>
      <c r="AD31" s="54">
        <v>10</v>
      </c>
      <c r="AE31" s="54">
        <v>35</v>
      </c>
      <c r="AF31" s="54">
        <v>35</v>
      </c>
      <c r="AG31" s="54">
        <v>35</v>
      </c>
      <c r="AH31" s="54">
        <v>35</v>
      </c>
      <c r="AI31" s="54">
        <v>25.653977992453637</v>
      </c>
      <c r="AJ31" s="54">
        <v>25.653977992453637</v>
      </c>
      <c r="AK31" s="54">
        <v>25.653977992453637</v>
      </c>
      <c r="AL31" s="54">
        <v>25.653977992453637</v>
      </c>
      <c r="AM31" s="54">
        <v>10.5863623479128</v>
      </c>
      <c r="AN31" s="54">
        <v>8.5076267399872556</v>
      </c>
      <c r="AO31" s="54">
        <v>10.170615226327691</v>
      </c>
      <c r="AP31" s="54">
        <v>22.291645555455752</v>
      </c>
      <c r="AQ31" s="54">
        <v>12.455079576635942</v>
      </c>
      <c r="AR31" s="54">
        <v>13.062590427995389</v>
      </c>
      <c r="AS31" s="54">
        <v>13.062590427995389</v>
      </c>
      <c r="AT31" s="54">
        <v>30.863010973333544</v>
      </c>
      <c r="AU31" s="54">
        <v>19.219502435713864</v>
      </c>
      <c r="AV31" s="54">
        <v>22.121437480401596</v>
      </c>
      <c r="AW31" s="54">
        <v>22.504711920266015</v>
      </c>
      <c r="AX31" s="54">
        <v>23.983056188314478</v>
      </c>
      <c r="AY31" s="635"/>
      <c r="AZ31" s="54">
        <f t="shared" si="71"/>
        <v>45</v>
      </c>
      <c r="BA31" s="54">
        <f t="shared" si="72"/>
        <v>50</v>
      </c>
      <c r="BB31" s="54">
        <f t="shared" si="73"/>
        <v>55</v>
      </c>
      <c r="BC31" s="54">
        <f t="shared" si="74"/>
        <v>50</v>
      </c>
      <c r="BD31" s="54">
        <f t="shared" si="75"/>
        <v>20</v>
      </c>
      <c r="BE31" s="54">
        <f t="shared" si="76"/>
        <v>20</v>
      </c>
      <c r="BF31" s="54">
        <f t="shared" si="77"/>
        <v>20</v>
      </c>
      <c r="BG31" s="54">
        <f t="shared" si="78"/>
        <v>20</v>
      </c>
      <c r="BH31" s="54">
        <f t="shared" si="79"/>
        <v>70</v>
      </c>
      <c r="BI31" s="54">
        <f t="shared" si="80"/>
        <v>70</v>
      </c>
      <c r="BJ31" s="54">
        <f t="shared" si="31"/>
        <v>51.307955984907274</v>
      </c>
      <c r="BK31" s="54">
        <f t="shared" si="32"/>
        <v>51.307955984907274</v>
      </c>
      <c r="BL31" s="54">
        <f t="shared" si="13"/>
        <v>19.093989087900056</v>
      </c>
      <c r="BM31" s="516">
        <f t="shared" si="26"/>
        <v>32.462260781783442</v>
      </c>
      <c r="BN31" s="620">
        <f t="shared" si="46"/>
        <v>25.517670004631331</v>
      </c>
      <c r="BO31" s="620">
        <f t="shared" si="24"/>
        <v>43.925601401328933</v>
      </c>
      <c r="BP31" s="620">
        <f t="shared" si="14"/>
        <v>41.34093991611546</v>
      </c>
      <c r="BQ31" s="620">
        <f t="shared" si="25"/>
        <v>46.487768108580497</v>
      </c>
      <c r="BS31" s="52" t="s">
        <v>19</v>
      </c>
      <c r="BT31" s="54">
        <f t="shared" si="63"/>
        <v>-35</v>
      </c>
      <c r="BU31" s="54">
        <f t="shared" si="63"/>
        <v>95</v>
      </c>
      <c r="BV31" s="54">
        <f t="shared" si="63"/>
        <v>110</v>
      </c>
      <c r="BW31" s="54">
        <f t="shared" si="63"/>
        <v>40</v>
      </c>
      <c r="BX31" s="54">
        <f t="shared" si="63"/>
        <v>35</v>
      </c>
      <c r="BY31" s="54">
        <f t="shared" si="63"/>
        <v>145</v>
      </c>
      <c r="BZ31" s="54">
        <f t="shared" si="63"/>
        <v>102.61591196981455</v>
      </c>
      <c r="CA31" s="54">
        <f t="shared" si="63"/>
        <v>51.556249869683498</v>
      </c>
      <c r="CB31" s="54">
        <f t="shared" si="63"/>
        <v>69.44327140596026</v>
      </c>
      <c r="CC31" s="54">
        <f t="shared" si="63"/>
        <v>87.828708024695956</v>
      </c>
      <c r="CD31" s="54"/>
      <c r="CE31" s="216"/>
      <c r="CF31" s="217"/>
      <c r="CG31" s="27"/>
      <c r="CH31" s="44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row>
    <row r="32" spans="2:138" x14ac:dyDescent="0.3">
      <c r="B32" s="20" t="s">
        <v>10</v>
      </c>
      <c r="C32" s="495">
        <v>195</v>
      </c>
      <c r="D32" s="495">
        <v>215</v>
      </c>
      <c r="E32" s="495">
        <v>205</v>
      </c>
      <c r="F32" s="495">
        <v>195</v>
      </c>
      <c r="G32" s="495">
        <v>210</v>
      </c>
      <c r="H32" s="495">
        <v>205</v>
      </c>
      <c r="I32" s="495">
        <f t="shared" ref="I32:M32" si="81">SUM(I33:I37)</f>
        <v>144.371088411681</v>
      </c>
      <c r="J32" s="495">
        <f t="shared" si="81"/>
        <v>129.77199999999999</v>
      </c>
      <c r="K32" s="495">
        <f t="shared" si="81"/>
        <v>134.92660999999998</v>
      </c>
      <c r="L32" s="495">
        <f t="shared" si="81"/>
        <v>105.9654</v>
      </c>
      <c r="M32" s="495">
        <f t="shared" si="81"/>
        <v>99.580000000000013</v>
      </c>
      <c r="N32" s="210">
        <f t="shared" si="9"/>
        <v>-0.21464416841125689</v>
      </c>
      <c r="O32" s="210">
        <f t="shared" si="9"/>
        <v>-6.025929218405246E-2</v>
      </c>
      <c r="P32" s="198"/>
      <c r="Q32" s="50">
        <v>55</v>
      </c>
      <c r="R32" s="50">
        <v>60</v>
      </c>
      <c r="S32" s="50">
        <v>60</v>
      </c>
      <c r="T32" s="50">
        <v>50</v>
      </c>
      <c r="U32" s="50">
        <v>50</v>
      </c>
      <c r="V32" s="50">
        <v>50</v>
      </c>
      <c r="W32" s="50">
        <v>50</v>
      </c>
      <c r="X32" s="50">
        <v>50</v>
      </c>
      <c r="Y32" s="50">
        <v>50</v>
      </c>
      <c r="Z32" s="50">
        <v>50</v>
      </c>
      <c r="AA32" s="50">
        <v>55</v>
      </c>
      <c r="AB32" s="50">
        <v>50</v>
      </c>
      <c r="AC32" s="50">
        <v>50</v>
      </c>
      <c r="AD32" s="50">
        <v>65</v>
      </c>
      <c r="AE32" s="50">
        <v>55</v>
      </c>
      <c r="AF32" s="50">
        <v>50</v>
      </c>
      <c r="AG32" s="50">
        <v>50</v>
      </c>
      <c r="AH32" s="50">
        <v>55</v>
      </c>
      <c r="AI32" s="50">
        <v>35.253865920000003</v>
      </c>
      <c r="AJ32" s="50">
        <v>35.729599999999998</v>
      </c>
      <c r="AK32" s="50">
        <v>37.484800000000007</v>
      </c>
      <c r="AL32" s="50">
        <v>35.900320000000001</v>
      </c>
      <c r="AM32" s="50">
        <v>32.069000000000003</v>
      </c>
      <c r="AN32" s="50">
        <v>29.286999999999999</v>
      </c>
      <c r="AO32" s="50">
        <v>32.602000000000004</v>
      </c>
      <c r="AP32" s="50">
        <v>35.814</v>
      </c>
      <c r="AQ32" s="50">
        <v>33.107999999999997</v>
      </c>
      <c r="AR32" s="50">
        <v>35.045249999999996</v>
      </c>
      <c r="AS32" s="50">
        <v>34.968000000000004</v>
      </c>
      <c r="AT32" s="50">
        <v>31.80536</v>
      </c>
      <c r="AU32" s="50">
        <v>29.650399999999998</v>
      </c>
      <c r="AV32" s="50">
        <v>26.92</v>
      </c>
      <c r="AW32" s="50">
        <v>25.78</v>
      </c>
      <c r="AX32" s="50">
        <v>23.614999999999998</v>
      </c>
      <c r="AY32" s="635"/>
      <c r="AZ32" s="50">
        <f t="shared" ref="AZ32:BC32" si="82">SUM(AZ33:AZ37)</f>
        <v>100</v>
      </c>
      <c r="BA32" s="50">
        <f t="shared" si="82"/>
        <v>115</v>
      </c>
      <c r="BB32" s="50">
        <f t="shared" si="82"/>
        <v>110</v>
      </c>
      <c r="BC32" s="50">
        <f t="shared" si="82"/>
        <v>100</v>
      </c>
      <c r="BD32" s="50">
        <f>SUM(BD33:BD37)</f>
        <v>100</v>
      </c>
      <c r="BE32" s="50">
        <f t="shared" ref="BE32:BH32" si="83">SUM(BE33:BE37)</f>
        <v>100</v>
      </c>
      <c r="BF32" s="50">
        <f t="shared" si="83"/>
        <v>105</v>
      </c>
      <c r="BG32" s="50">
        <f t="shared" si="83"/>
        <v>115</v>
      </c>
      <c r="BH32" s="50">
        <f t="shared" si="83"/>
        <v>105</v>
      </c>
      <c r="BI32" s="50">
        <f>SUM(BI33:BI37)</f>
        <v>105</v>
      </c>
      <c r="BJ32" s="50">
        <f t="shared" si="31"/>
        <v>70.98346592</v>
      </c>
      <c r="BK32" s="50">
        <f t="shared" si="32"/>
        <v>73.385120000000001</v>
      </c>
      <c r="BL32" s="50">
        <f>AM32+AN32</f>
        <v>61.356000000000002</v>
      </c>
      <c r="BM32" s="50">
        <f t="shared" si="26"/>
        <v>68.415999999999997</v>
      </c>
      <c r="BN32" s="50">
        <f>AQ32+AR32</f>
        <v>68.153249999999986</v>
      </c>
      <c r="BO32" s="50">
        <f t="shared" si="24"/>
        <v>66.773359999999997</v>
      </c>
      <c r="BP32" s="50">
        <f t="shared" si="14"/>
        <v>56.570399999999999</v>
      </c>
      <c r="BQ32" s="50">
        <f t="shared" si="25"/>
        <v>49.394999999999996</v>
      </c>
      <c r="BS32" s="20" t="s">
        <v>10</v>
      </c>
      <c r="BT32" s="50">
        <f t="shared" si="63"/>
        <v>195</v>
      </c>
      <c r="BU32" s="50">
        <f t="shared" si="63"/>
        <v>215</v>
      </c>
      <c r="BV32" s="50">
        <f t="shared" si="63"/>
        <v>205</v>
      </c>
      <c r="BW32" s="50">
        <f t="shared" si="63"/>
        <v>195</v>
      </c>
      <c r="BX32" s="50">
        <f t="shared" si="63"/>
        <v>210</v>
      </c>
      <c r="BY32" s="50">
        <f t="shared" si="63"/>
        <v>205</v>
      </c>
      <c r="BZ32" s="50">
        <f t="shared" si="63"/>
        <v>144.371088411681</v>
      </c>
      <c r="CA32" s="50">
        <f t="shared" si="63"/>
        <v>129.77199999999999</v>
      </c>
      <c r="CB32" s="50">
        <f t="shared" si="63"/>
        <v>134.92660999999998</v>
      </c>
      <c r="CC32" s="50">
        <f>L32</f>
        <v>105.9654</v>
      </c>
      <c r="CD32" s="50">
        <f>M32</f>
        <v>99.580000000000013</v>
      </c>
      <c r="CE32" s="210">
        <f t="shared" si="33"/>
        <v>-0.21464416841125689</v>
      </c>
      <c r="CF32" s="210">
        <f>O32</f>
        <v>-6.025929218405246E-2</v>
      </c>
      <c r="CG32" s="198"/>
      <c r="CH32" s="444">
        <f t="shared" ref="CH32:DO32" si="84">Q32</f>
        <v>55</v>
      </c>
      <c r="CI32" s="444">
        <f t="shared" si="84"/>
        <v>60</v>
      </c>
      <c r="CJ32" s="444">
        <f t="shared" si="84"/>
        <v>60</v>
      </c>
      <c r="CK32" s="444">
        <f t="shared" si="84"/>
        <v>50</v>
      </c>
      <c r="CL32" s="444">
        <f t="shared" si="84"/>
        <v>50</v>
      </c>
      <c r="CM32" s="444">
        <f t="shared" si="84"/>
        <v>50</v>
      </c>
      <c r="CN32" s="444">
        <f t="shared" si="84"/>
        <v>50</v>
      </c>
      <c r="CO32" s="444">
        <f t="shared" si="84"/>
        <v>50</v>
      </c>
      <c r="CP32" s="444">
        <f t="shared" si="84"/>
        <v>50</v>
      </c>
      <c r="CQ32" s="444">
        <f t="shared" si="84"/>
        <v>50</v>
      </c>
      <c r="CR32" s="444">
        <f t="shared" si="84"/>
        <v>55</v>
      </c>
      <c r="CS32" s="444">
        <f t="shared" si="84"/>
        <v>50</v>
      </c>
      <c r="CT32" s="444">
        <f t="shared" si="84"/>
        <v>50</v>
      </c>
      <c r="CU32" s="444">
        <f t="shared" si="84"/>
        <v>65</v>
      </c>
      <c r="CV32" s="444">
        <f t="shared" si="84"/>
        <v>55</v>
      </c>
      <c r="CW32" s="444">
        <f t="shared" si="84"/>
        <v>50</v>
      </c>
      <c r="CX32" s="444">
        <f t="shared" si="84"/>
        <v>50</v>
      </c>
      <c r="CY32" s="444">
        <f t="shared" si="84"/>
        <v>55</v>
      </c>
      <c r="CZ32" s="444">
        <f t="shared" si="84"/>
        <v>35.253865920000003</v>
      </c>
      <c r="DA32" s="444">
        <f t="shared" si="84"/>
        <v>35.729599999999998</v>
      </c>
      <c r="DB32" s="444">
        <f t="shared" si="84"/>
        <v>37.484800000000007</v>
      </c>
      <c r="DC32" s="444">
        <f t="shared" si="84"/>
        <v>35.900320000000001</v>
      </c>
      <c r="DD32" s="444">
        <f t="shared" si="84"/>
        <v>32.069000000000003</v>
      </c>
      <c r="DE32" s="444">
        <f t="shared" si="84"/>
        <v>29.286999999999999</v>
      </c>
      <c r="DF32" s="444">
        <f t="shared" si="84"/>
        <v>32.602000000000004</v>
      </c>
      <c r="DG32" s="444">
        <f t="shared" si="84"/>
        <v>35.814</v>
      </c>
      <c r="DH32" s="444">
        <f t="shared" si="84"/>
        <v>33.107999999999997</v>
      </c>
      <c r="DI32" s="444">
        <f t="shared" si="84"/>
        <v>35.045249999999996</v>
      </c>
      <c r="DJ32" s="444">
        <f t="shared" si="84"/>
        <v>34.968000000000004</v>
      </c>
      <c r="DK32" s="444">
        <f t="shared" si="84"/>
        <v>31.80536</v>
      </c>
      <c r="DL32" s="444">
        <f t="shared" si="84"/>
        <v>29.650399999999998</v>
      </c>
      <c r="DM32" s="444">
        <f t="shared" si="84"/>
        <v>26.92</v>
      </c>
      <c r="DN32" s="444">
        <f t="shared" si="84"/>
        <v>25.78</v>
      </c>
      <c r="DO32" s="444">
        <f t="shared" si="84"/>
        <v>23.614999999999998</v>
      </c>
      <c r="DP32" s="444"/>
      <c r="DQ32" s="444">
        <f t="shared" ref="DQ32:EH32" si="85">AZ32</f>
        <v>100</v>
      </c>
      <c r="DR32" s="444">
        <f t="shared" si="85"/>
        <v>115</v>
      </c>
      <c r="DS32" s="444">
        <f t="shared" si="85"/>
        <v>110</v>
      </c>
      <c r="DT32" s="444">
        <f t="shared" si="85"/>
        <v>100</v>
      </c>
      <c r="DU32" s="444">
        <f t="shared" si="85"/>
        <v>100</v>
      </c>
      <c r="DV32" s="444">
        <f t="shared" si="85"/>
        <v>100</v>
      </c>
      <c r="DW32" s="444">
        <f t="shared" si="85"/>
        <v>105</v>
      </c>
      <c r="DX32" s="444">
        <f t="shared" si="85"/>
        <v>115</v>
      </c>
      <c r="DY32" s="444">
        <f t="shared" si="85"/>
        <v>105</v>
      </c>
      <c r="DZ32" s="444">
        <f t="shared" si="85"/>
        <v>105</v>
      </c>
      <c r="EA32" s="444">
        <f t="shared" si="85"/>
        <v>70.98346592</v>
      </c>
      <c r="EB32" s="444">
        <f t="shared" si="85"/>
        <v>73.385120000000001</v>
      </c>
      <c r="EC32" s="444">
        <f t="shared" si="85"/>
        <v>61.356000000000002</v>
      </c>
      <c r="ED32" s="444">
        <f t="shared" si="85"/>
        <v>68.415999999999997</v>
      </c>
      <c r="EE32" s="444">
        <f t="shared" si="85"/>
        <v>68.153249999999986</v>
      </c>
      <c r="EF32" s="444">
        <f t="shared" si="85"/>
        <v>66.773359999999997</v>
      </c>
      <c r="EG32" s="444">
        <f t="shared" si="85"/>
        <v>56.570399999999999</v>
      </c>
      <c r="EH32" s="444">
        <f t="shared" si="85"/>
        <v>49.394999999999996</v>
      </c>
    </row>
    <row r="33" spans="2:138" x14ac:dyDescent="0.3">
      <c r="B33" s="10" t="s">
        <v>15</v>
      </c>
      <c r="C33" s="468">
        <v>10</v>
      </c>
      <c r="D33" s="468">
        <v>15</v>
      </c>
      <c r="E33" s="468">
        <v>15</v>
      </c>
      <c r="F33" s="468">
        <v>10</v>
      </c>
      <c r="G33" s="468">
        <v>15</v>
      </c>
      <c r="H33" s="468">
        <v>15</v>
      </c>
      <c r="I33" s="468">
        <v>38.113967340683786</v>
      </c>
      <c r="J33" s="468">
        <v>35.038440000000001</v>
      </c>
      <c r="K33" s="468">
        <v>35.485698429999999</v>
      </c>
      <c r="L33" s="468">
        <v>28.080831000000003</v>
      </c>
      <c r="M33" s="468">
        <v>26.587860000000003</v>
      </c>
      <c r="N33" s="208">
        <f t="shared" si="9"/>
        <v>-0.2086718807185669</v>
      </c>
      <c r="O33" s="208">
        <f t="shared" si="9"/>
        <v>-5.3166909483554847E-2</v>
      </c>
      <c r="P33" s="198"/>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v>5</v>
      </c>
      <c r="AI33" s="13"/>
      <c r="AJ33" s="13"/>
      <c r="AK33" s="13"/>
      <c r="AL33" s="13"/>
      <c r="AM33" s="13"/>
      <c r="AN33" s="13"/>
      <c r="AO33" s="13"/>
      <c r="AP33" s="13"/>
      <c r="AQ33" s="13"/>
      <c r="AR33" s="13"/>
      <c r="AS33" s="13"/>
      <c r="AT33" s="13"/>
      <c r="AU33" s="13"/>
      <c r="AV33" s="13"/>
      <c r="AW33" s="13"/>
      <c r="AX33" s="13"/>
      <c r="AY33" s="635"/>
      <c r="AZ33" s="13">
        <f t="shared" ref="AZ33:AZ37" si="86">D33-BA33</f>
        <v>5</v>
      </c>
      <c r="BA33" s="13">
        <f t="shared" ref="BA33:BA37" si="87">SUM(Q33:R33)</f>
        <v>10</v>
      </c>
      <c r="BB33" s="13">
        <f t="shared" ref="BB33:BB37" si="88">SUM(S33:T33)</f>
        <v>10</v>
      </c>
      <c r="BC33" s="7">
        <f t="shared" ref="BC33:BC37" si="89">SUM(U33:V33)</f>
        <v>10</v>
      </c>
      <c r="BD33" s="13">
        <f t="shared" ref="BD33:BD37" si="90">SUM(W33:X33)</f>
        <v>10</v>
      </c>
      <c r="BE33" s="13">
        <f t="shared" ref="BE33:BE37" si="91">SUM(Y33:Z33)</f>
        <v>10</v>
      </c>
      <c r="BF33" s="13">
        <f t="shared" ref="BF33:BF37" si="92">SUM(AA33:AB33)</f>
        <v>10</v>
      </c>
      <c r="BG33" s="13">
        <f t="shared" ref="BG33:BG37" si="93">SUM(AC33:AD33)</f>
        <v>10</v>
      </c>
      <c r="BH33" s="13">
        <f t="shared" ref="BH33:BH37" si="94">SUM(AE33:AF33)</f>
        <v>10</v>
      </c>
      <c r="BI33" s="13">
        <f t="shared" ref="BI33:BI37" si="95">SUM(AG33:AH33)</f>
        <v>10</v>
      </c>
      <c r="BJ33" s="13"/>
      <c r="BK33" s="13"/>
      <c r="BL33" s="13"/>
      <c r="BM33" s="50"/>
      <c r="BN33" s="59"/>
      <c r="BO33" s="59"/>
      <c r="BP33" s="59"/>
      <c r="BQ33" s="59">
        <f t="shared" si="25"/>
        <v>0</v>
      </c>
      <c r="BS33" s="10" t="s">
        <v>15</v>
      </c>
      <c r="BT33" s="13">
        <f t="shared" si="63"/>
        <v>10</v>
      </c>
      <c r="BU33" s="13">
        <f t="shared" si="63"/>
        <v>15</v>
      </c>
      <c r="BV33" s="13">
        <f t="shared" si="63"/>
        <v>15</v>
      </c>
      <c r="BW33" s="13">
        <f t="shared" si="63"/>
        <v>10</v>
      </c>
      <c r="BX33" s="13">
        <f t="shared" si="63"/>
        <v>15</v>
      </c>
      <c r="BY33" s="13">
        <f t="shared" si="63"/>
        <v>15</v>
      </c>
      <c r="BZ33" s="13">
        <f t="shared" si="63"/>
        <v>38.113967340683786</v>
      </c>
      <c r="CA33" s="13">
        <f t="shared" si="63"/>
        <v>35.038440000000001</v>
      </c>
      <c r="CB33" s="13">
        <f t="shared" si="63"/>
        <v>35.485698429999999</v>
      </c>
      <c r="CC33" s="13">
        <f t="shared" si="63"/>
        <v>28.080831000000003</v>
      </c>
      <c r="CD33" s="13"/>
      <c r="CE33" s="212"/>
      <c r="CF33" s="208"/>
      <c r="CG33" s="27"/>
      <c r="CH33" s="439"/>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679"/>
      <c r="DU33" s="679"/>
      <c r="DV33" s="679"/>
      <c r="DW33" s="679"/>
      <c r="DX33" s="679"/>
      <c r="DY33" s="679"/>
      <c r="DZ33" s="679"/>
      <c r="EA33" s="679"/>
      <c r="EB33" s="679"/>
      <c r="EC33" s="679"/>
      <c r="ED33" s="679"/>
      <c r="EE33" s="679"/>
      <c r="EF33" s="679"/>
      <c r="EG33" s="679"/>
      <c r="EH33" s="679"/>
    </row>
    <row r="34" spans="2:138" x14ac:dyDescent="0.3">
      <c r="B34" s="10" t="s">
        <v>16</v>
      </c>
      <c r="C34" s="468">
        <v>5</v>
      </c>
      <c r="D34" s="468">
        <v>10</v>
      </c>
      <c r="E34" s="468">
        <v>10</v>
      </c>
      <c r="F34" s="468">
        <v>10</v>
      </c>
      <c r="G34" s="468">
        <v>10</v>
      </c>
      <c r="H34" s="468">
        <v>10</v>
      </c>
      <c r="I34" s="468">
        <v>27.286135709807709</v>
      </c>
      <c r="J34" s="468">
        <v>22.710099999999997</v>
      </c>
      <c r="K34" s="468">
        <v>24.826496239999997</v>
      </c>
      <c r="L34" s="468">
        <v>19.603598999999999</v>
      </c>
      <c r="M34" s="468">
        <v>17.824819999999999</v>
      </c>
      <c r="N34" s="208">
        <f t="shared" si="9"/>
        <v>-0.21037593019610079</v>
      </c>
      <c r="O34" s="208">
        <f t="shared" si="9"/>
        <v>-9.0737369194299533E-2</v>
      </c>
      <c r="P34" s="198"/>
      <c r="Q34" s="13">
        <v>0</v>
      </c>
      <c r="R34" s="13">
        <v>5</v>
      </c>
      <c r="S34" s="13">
        <v>5</v>
      </c>
      <c r="T34" s="13">
        <v>0</v>
      </c>
      <c r="U34" s="13">
        <v>0</v>
      </c>
      <c r="V34" s="13">
        <v>0</v>
      </c>
      <c r="W34" s="13">
        <v>0</v>
      </c>
      <c r="X34" s="13">
        <v>0</v>
      </c>
      <c r="Y34" s="13">
        <v>0</v>
      </c>
      <c r="Z34" s="13">
        <v>0</v>
      </c>
      <c r="AA34" s="13">
        <v>5</v>
      </c>
      <c r="AB34" s="13">
        <v>0</v>
      </c>
      <c r="AC34" s="13">
        <v>0</v>
      </c>
      <c r="AD34" s="13">
        <v>5</v>
      </c>
      <c r="AE34" s="13">
        <v>5</v>
      </c>
      <c r="AF34" s="13">
        <v>0</v>
      </c>
      <c r="AG34" s="13">
        <v>0</v>
      </c>
      <c r="AH34" s="13">
        <v>5</v>
      </c>
      <c r="AI34" s="13"/>
      <c r="AJ34" s="13"/>
      <c r="AK34" s="13"/>
      <c r="AL34" s="13"/>
      <c r="AM34" s="13"/>
      <c r="AN34" s="13"/>
      <c r="AO34" s="13"/>
      <c r="AP34" s="13"/>
      <c r="AQ34" s="13"/>
      <c r="AR34" s="13"/>
      <c r="AS34" s="13"/>
      <c r="AT34" s="13"/>
      <c r="AU34" s="13"/>
      <c r="AV34" s="13"/>
      <c r="AW34" s="13"/>
      <c r="AX34" s="13"/>
      <c r="AY34" s="635"/>
      <c r="AZ34" s="13">
        <f t="shared" si="86"/>
        <v>5</v>
      </c>
      <c r="BA34" s="13">
        <f t="shared" si="87"/>
        <v>5</v>
      </c>
      <c r="BB34" s="13">
        <f t="shared" si="88"/>
        <v>5</v>
      </c>
      <c r="BC34" s="13">
        <f t="shared" si="89"/>
        <v>0</v>
      </c>
      <c r="BD34" s="13">
        <f t="shared" si="90"/>
        <v>0</v>
      </c>
      <c r="BE34" s="13">
        <f t="shared" si="91"/>
        <v>0</v>
      </c>
      <c r="BF34" s="13">
        <f t="shared" si="92"/>
        <v>5</v>
      </c>
      <c r="BG34" s="13">
        <f t="shared" si="93"/>
        <v>5</v>
      </c>
      <c r="BH34" s="13">
        <f t="shared" si="94"/>
        <v>5</v>
      </c>
      <c r="BI34" s="13">
        <f t="shared" si="95"/>
        <v>5</v>
      </c>
      <c r="BJ34" s="13"/>
      <c r="BK34" s="13"/>
      <c r="BL34" s="13"/>
      <c r="BM34" s="50"/>
      <c r="BN34" s="59"/>
      <c r="BO34" s="59"/>
      <c r="BP34" s="59"/>
      <c r="BQ34" s="59">
        <f t="shared" si="25"/>
        <v>0</v>
      </c>
      <c r="BS34" s="10" t="s">
        <v>16</v>
      </c>
      <c r="BT34" s="13">
        <f t="shared" si="63"/>
        <v>5</v>
      </c>
      <c r="BU34" s="13">
        <f t="shared" si="63"/>
        <v>10</v>
      </c>
      <c r="BV34" s="13">
        <f t="shared" si="63"/>
        <v>10</v>
      </c>
      <c r="BW34" s="13">
        <f t="shared" si="63"/>
        <v>10</v>
      </c>
      <c r="BX34" s="13">
        <f t="shared" si="63"/>
        <v>10</v>
      </c>
      <c r="BY34" s="13">
        <f t="shared" si="63"/>
        <v>10</v>
      </c>
      <c r="BZ34" s="13">
        <f t="shared" si="63"/>
        <v>27.286135709807709</v>
      </c>
      <c r="CA34" s="13">
        <f t="shared" si="63"/>
        <v>22.710099999999997</v>
      </c>
      <c r="CB34" s="13">
        <f t="shared" si="63"/>
        <v>24.826496239999997</v>
      </c>
      <c r="CC34" s="13">
        <f t="shared" si="63"/>
        <v>19.603598999999999</v>
      </c>
      <c r="CD34" s="13"/>
      <c r="CE34" s="212"/>
      <c r="CF34" s="208"/>
      <c r="CG34" s="301"/>
      <c r="CH34" s="439"/>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679"/>
      <c r="DU34" s="679"/>
      <c r="DV34" s="679"/>
      <c r="DW34" s="679"/>
      <c r="DX34" s="679"/>
      <c r="DY34" s="679"/>
      <c r="DZ34" s="679"/>
      <c r="EA34" s="679"/>
      <c r="EB34" s="679"/>
      <c r="EC34" s="679"/>
      <c r="ED34" s="679"/>
      <c r="EE34" s="679"/>
      <c r="EF34" s="679"/>
      <c r="EG34" s="679"/>
      <c r="EH34" s="679"/>
    </row>
    <row r="35" spans="2:138" x14ac:dyDescent="0.3">
      <c r="B35" s="10" t="s">
        <v>17</v>
      </c>
      <c r="C35" s="468">
        <v>15</v>
      </c>
      <c r="D35" s="468">
        <v>15</v>
      </c>
      <c r="E35" s="468">
        <v>15</v>
      </c>
      <c r="F35" s="468">
        <v>15</v>
      </c>
      <c r="G35" s="468">
        <v>15</v>
      </c>
      <c r="H35" s="468">
        <v>15</v>
      </c>
      <c r="I35" s="468">
        <v>19.634468023988617</v>
      </c>
      <c r="J35" s="468">
        <v>16.221499999999999</v>
      </c>
      <c r="K35" s="468">
        <v>17.405532689999998</v>
      </c>
      <c r="L35" s="468">
        <v>13.775502000000001</v>
      </c>
      <c r="M35" s="468">
        <v>13.044980000000001</v>
      </c>
      <c r="N35" s="208">
        <f t="shared" si="9"/>
        <v>-0.20855613870901857</v>
      </c>
      <c r="O35" s="208">
        <f t="shared" si="9"/>
        <v>-5.3030517508545261E-2</v>
      </c>
      <c r="P35" s="198"/>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v>5</v>
      </c>
      <c r="AI35" s="13"/>
      <c r="AJ35" s="13"/>
      <c r="AK35" s="13"/>
      <c r="AL35" s="13"/>
      <c r="AM35" s="13"/>
      <c r="AN35" s="13"/>
      <c r="AO35" s="13"/>
      <c r="AP35" s="13"/>
      <c r="AQ35" s="13"/>
      <c r="AR35" s="13"/>
      <c r="AS35" s="13"/>
      <c r="AT35" s="13"/>
      <c r="AU35" s="13"/>
      <c r="AV35" s="13"/>
      <c r="AW35" s="13"/>
      <c r="AX35" s="13"/>
      <c r="AY35" s="635"/>
      <c r="AZ35" s="13">
        <f t="shared" si="86"/>
        <v>5</v>
      </c>
      <c r="BA35" s="13">
        <f t="shared" si="87"/>
        <v>10</v>
      </c>
      <c r="BB35" s="13">
        <f t="shared" si="88"/>
        <v>10</v>
      </c>
      <c r="BC35" s="13">
        <f t="shared" si="89"/>
        <v>10</v>
      </c>
      <c r="BD35" s="13">
        <f t="shared" si="90"/>
        <v>10</v>
      </c>
      <c r="BE35" s="13">
        <f t="shared" si="91"/>
        <v>10</v>
      </c>
      <c r="BF35" s="13">
        <f t="shared" si="92"/>
        <v>10</v>
      </c>
      <c r="BG35" s="13">
        <f t="shared" si="93"/>
        <v>10</v>
      </c>
      <c r="BH35" s="13">
        <f t="shared" si="94"/>
        <v>10</v>
      </c>
      <c r="BI35" s="13">
        <f t="shared" si="95"/>
        <v>10</v>
      </c>
      <c r="BJ35" s="13"/>
      <c r="BK35" s="13"/>
      <c r="BL35" s="13"/>
      <c r="BM35" s="50"/>
      <c r="BN35" s="59"/>
      <c r="BO35" s="59"/>
      <c r="BP35" s="59"/>
      <c r="BQ35" s="59">
        <f t="shared" si="25"/>
        <v>0</v>
      </c>
      <c r="BS35" s="10" t="s">
        <v>17</v>
      </c>
      <c r="BT35" s="13">
        <f t="shared" si="63"/>
        <v>15</v>
      </c>
      <c r="BU35" s="13">
        <f t="shared" si="63"/>
        <v>15</v>
      </c>
      <c r="BV35" s="13">
        <f t="shared" si="63"/>
        <v>15</v>
      </c>
      <c r="BW35" s="13">
        <f t="shared" si="63"/>
        <v>15</v>
      </c>
      <c r="BX35" s="13">
        <f t="shared" si="63"/>
        <v>15</v>
      </c>
      <c r="BY35" s="13">
        <f t="shared" si="63"/>
        <v>15</v>
      </c>
      <c r="BZ35" s="13">
        <f t="shared" si="63"/>
        <v>19.634468023988617</v>
      </c>
      <c r="CA35" s="13">
        <f t="shared" si="63"/>
        <v>16.221499999999999</v>
      </c>
      <c r="CB35" s="13">
        <f t="shared" si="63"/>
        <v>17.405532689999998</v>
      </c>
      <c r="CC35" s="13">
        <f t="shared" si="63"/>
        <v>13.775502000000001</v>
      </c>
      <c r="CD35" s="13"/>
      <c r="CE35" s="212"/>
      <c r="CF35" s="208"/>
      <c r="CG35" s="301"/>
      <c r="CH35" s="439"/>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679"/>
      <c r="DU35" s="679"/>
      <c r="DV35" s="679"/>
      <c r="DW35" s="679"/>
      <c r="DX35" s="679"/>
      <c r="DY35" s="679"/>
      <c r="DZ35" s="679"/>
      <c r="EA35" s="679"/>
      <c r="EB35" s="679"/>
      <c r="EC35" s="679"/>
      <c r="ED35" s="679"/>
      <c r="EE35" s="679"/>
      <c r="EF35" s="679"/>
      <c r="EG35" s="679"/>
      <c r="EH35" s="679"/>
    </row>
    <row r="36" spans="2:138" x14ac:dyDescent="0.3">
      <c r="B36" s="10" t="s">
        <v>18</v>
      </c>
      <c r="C36" s="468">
        <v>75</v>
      </c>
      <c r="D36" s="468">
        <v>70</v>
      </c>
      <c r="E36" s="468">
        <v>70</v>
      </c>
      <c r="F36" s="468">
        <v>80</v>
      </c>
      <c r="G36" s="468">
        <v>90</v>
      </c>
      <c r="H36" s="468">
        <v>85</v>
      </c>
      <c r="I36" s="468">
        <v>28.007991151866115</v>
      </c>
      <c r="J36" s="468">
        <v>30.885735999999998</v>
      </c>
      <c r="K36" s="468">
        <v>31.033120299999997</v>
      </c>
      <c r="L36" s="468">
        <v>22.994491799999999</v>
      </c>
      <c r="M36" s="468">
        <v>21.907599999999999</v>
      </c>
      <c r="N36" s="208">
        <f t="shared" si="9"/>
        <v>-0.25903384584888156</v>
      </c>
      <c r="O36" s="208">
        <f t="shared" si="9"/>
        <v>-4.7267485163555611E-2</v>
      </c>
      <c r="P36" s="198"/>
      <c r="Q36" s="13">
        <v>20</v>
      </c>
      <c r="R36" s="13">
        <v>15</v>
      </c>
      <c r="S36" s="13">
        <v>15</v>
      </c>
      <c r="T36" s="13">
        <v>15</v>
      </c>
      <c r="U36" s="13">
        <v>20</v>
      </c>
      <c r="V36" s="13">
        <v>20</v>
      </c>
      <c r="W36" s="13">
        <v>20</v>
      </c>
      <c r="X36" s="13">
        <v>20</v>
      </c>
      <c r="Y36" s="13">
        <v>20</v>
      </c>
      <c r="Z36" s="13">
        <v>20</v>
      </c>
      <c r="AA36" s="13">
        <v>20</v>
      </c>
      <c r="AB36" s="13">
        <v>20</v>
      </c>
      <c r="AC36" s="13">
        <v>20</v>
      </c>
      <c r="AD36" s="13">
        <v>30</v>
      </c>
      <c r="AE36" s="13">
        <v>20</v>
      </c>
      <c r="AF36" s="13">
        <v>20</v>
      </c>
      <c r="AG36" s="13">
        <v>20</v>
      </c>
      <c r="AH36" s="13">
        <v>20</v>
      </c>
      <c r="AI36" s="13"/>
      <c r="AJ36" s="13"/>
      <c r="AK36" s="13"/>
      <c r="AL36" s="13"/>
      <c r="AM36" s="13"/>
      <c r="AN36" s="13"/>
      <c r="AO36" s="13"/>
      <c r="AP36" s="13"/>
      <c r="AQ36" s="13"/>
      <c r="AR36" s="13"/>
      <c r="AS36" s="13"/>
      <c r="AT36" s="13"/>
      <c r="AU36" s="13"/>
      <c r="AV36" s="13"/>
      <c r="AW36" s="13"/>
      <c r="AX36" s="13"/>
      <c r="AY36" s="635"/>
      <c r="AZ36" s="13">
        <f t="shared" si="86"/>
        <v>35</v>
      </c>
      <c r="BA36" s="13">
        <f t="shared" si="87"/>
        <v>35</v>
      </c>
      <c r="BB36" s="13">
        <f t="shared" si="88"/>
        <v>30</v>
      </c>
      <c r="BC36" s="13">
        <f t="shared" si="89"/>
        <v>40</v>
      </c>
      <c r="BD36" s="13">
        <f t="shared" si="90"/>
        <v>40</v>
      </c>
      <c r="BE36" s="13">
        <f t="shared" si="91"/>
        <v>40</v>
      </c>
      <c r="BF36" s="13">
        <f t="shared" si="92"/>
        <v>40</v>
      </c>
      <c r="BG36" s="13">
        <f t="shared" si="93"/>
        <v>50</v>
      </c>
      <c r="BH36" s="13">
        <f t="shared" si="94"/>
        <v>40</v>
      </c>
      <c r="BI36" s="13">
        <f t="shared" si="95"/>
        <v>40</v>
      </c>
      <c r="BJ36" s="13"/>
      <c r="BK36" s="13"/>
      <c r="BL36" s="13"/>
      <c r="BM36" s="50"/>
      <c r="BN36" s="59"/>
      <c r="BO36" s="59"/>
      <c r="BP36" s="59"/>
      <c r="BQ36" s="59">
        <f t="shared" si="25"/>
        <v>0</v>
      </c>
      <c r="BS36" s="10" t="s">
        <v>18</v>
      </c>
      <c r="BT36" s="13">
        <f t="shared" si="63"/>
        <v>75</v>
      </c>
      <c r="BU36" s="13">
        <f t="shared" si="63"/>
        <v>70</v>
      </c>
      <c r="BV36" s="13">
        <f t="shared" si="63"/>
        <v>70</v>
      </c>
      <c r="BW36" s="13">
        <f t="shared" si="63"/>
        <v>80</v>
      </c>
      <c r="BX36" s="13">
        <f t="shared" si="63"/>
        <v>90</v>
      </c>
      <c r="BY36" s="13">
        <f t="shared" si="63"/>
        <v>85</v>
      </c>
      <c r="BZ36" s="13">
        <f t="shared" si="63"/>
        <v>28.007991151866115</v>
      </c>
      <c r="CA36" s="13">
        <f t="shared" si="63"/>
        <v>30.885735999999998</v>
      </c>
      <c r="CB36" s="13">
        <f t="shared" si="63"/>
        <v>31.033120299999997</v>
      </c>
      <c r="CC36" s="13">
        <f t="shared" si="63"/>
        <v>22.994491799999999</v>
      </c>
      <c r="CD36" s="13"/>
      <c r="CE36" s="212"/>
      <c r="CF36" s="208"/>
      <c r="CG36" s="27"/>
      <c r="CH36" s="439"/>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679"/>
      <c r="DU36" s="679"/>
      <c r="DV36" s="679"/>
      <c r="DW36" s="679"/>
      <c r="DX36" s="679"/>
      <c r="DY36" s="679"/>
      <c r="DZ36" s="679"/>
      <c r="EA36" s="679"/>
      <c r="EB36" s="679"/>
      <c r="EC36" s="679"/>
      <c r="ED36" s="679"/>
      <c r="EE36" s="679"/>
      <c r="EF36" s="679"/>
      <c r="EG36" s="679"/>
      <c r="EH36" s="679"/>
    </row>
    <row r="37" spans="2:138" x14ac:dyDescent="0.3">
      <c r="B37" s="52" t="s">
        <v>19</v>
      </c>
      <c r="C37" s="661">
        <v>90</v>
      </c>
      <c r="D37" s="661">
        <v>105</v>
      </c>
      <c r="E37" s="661">
        <v>95</v>
      </c>
      <c r="F37" s="661">
        <v>80</v>
      </c>
      <c r="G37" s="661">
        <v>80</v>
      </c>
      <c r="H37" s="661">
        <v>80</v>
      </c>
      <c r="I37" s="661">
        <v>31.328526185334777</v>
      </c>
      <c r="J37" s="661">
        <v>24.916224</v>
      </c>
      <c r="K37" s="661">
        <v>26.175762339999999</v>
      </c>
      <c r="L37" s="661">
        <v>21.510976200000002</v>
      </c>
      <c r="M37" s="661">
        <v>20.214740000000003</v>
      </c>
      <c r="N37" s="217">
        <f t="shared" si="9"/>
        <v>-0.17821013498703686</v>
      </c>
      <c r="O37" s="618">
        <f t="shared" si="9"/>
        <v>-6.025929218405246E-2</v>
      </c>
      <c r="P37" s="198"/>
      <c r="Q37" s="54">
        <v>25</v>
      </c>
      <c r="R37" s="54">
        <v>30</v>
      </c>
      <c r="S37" s="54">
        <v>30</v>
      </c>
      <c r="T37" s="54">
        <v>25</v>
      </c>
      <c r="U37" s="54">
        <v>20</v>
      </c>
      <c r="V37" s="54">
        <v>20</v>
      </c>
      <c r="W37" s="54">
        <v>20</v>
      </c>
      <c r="X37" s="54">
        <v>20</v>
      </c>
      <c r="Y37" s="54">
        <v>20</v>
      </c>
      <c r="Z37" s="54">
        <v>20</v>
      </c>
      <c r="AA37" s="54">
        <v>20</v>
      </c>
      <c r="AB37" s="54">
        <v>20</v>
      </c>
      <c r="AC37" s="54">
        <v>20</v>
      </c>
      <c r="AD37" s="54">
        <v>20</v>
      </c>
      <c r="AE37" s="54">
        <v>20</v>
      </c>
      <c r="AF37" s="54">
        <v>20</v>
      </c>
      <c r="AG37" s="54">
        <v>20</v>
      </c>
      <c r="AH37" s="54">
        <v>20</v>
      </c>
      <c r="AI37" s="54"/>
      <c r="AJ37" s="54"/>
      <c r="AK37" s="54"/>
      <c r="AL37" s="54"/>
      <c r="AM37" s="54"/>
      <c r="AN37" s="54"/>
      <c r="AO37" s="54"/>
      <c r="AP37" s="599"/>
      <c r="AQ37" s="599"/>
      <c r="AR37" s="599"/>
      <c r="AS37" s="599"/>
      <c r="AT37" s="599"/>
      <c r="AU37" s="599"/>
      <c r="AV37" s="599"/>
      <c r="AW37" s="599"/>
      <c r="AX37" s="599"/>
      <c r="AY37" s="635"/>
      <c r="AZ37" s="54">
        <f t="shared" si="86"/>
        <v>50</v>
      </c>
      <c r="BA37" s="54">
        <f t="shared" si="87"/>
        <v>55</v>
      </c>
      <c r="BB37" s="54">
        <f t="shared" si="88"/>
        <v>55</v>
      </c>
      <c r="BC37" s="54">
        <f t="shared" si="89"/>
        <v>40</v>
      </c>
      <c r="BD37" s="54">
        <f t="shared" si="90"/>
        <v>40</v>
      </c>
      <c r="BE37" s="54">
        <f t="shared" si="91"/>
        <v>40</v>
      </c>
      <c r="BF37" s="54">
        <f t="shared" si="92"/>
        <v>40</v>
      </c>
      <c r="BG37" s="54">
        <f t="shared" si="93"/>
        <v>40</v>
      </c>
      <c r="BH37" s="54">
        <f t="shared" si="94"/>
        <v>40</v>
      </c>
      <c r="BI37" s="54">
        <f t="shared" si="95"/>
        <v>40</v>
      </c>
      <c r="BJ37" s="54"/>
      <c r="BK37" s="54"/>
      <c r="BL37" s="54"/>
      <c r="BM37" s="517"/>
      <c r="BN37" s="620"/>
      <c r="BO37" s="620"/>
      <c r="BP37" s="620"/>
      <c r="BQ37" s="620">
        <f t="shared" si="25"/>
        <v>0</v>
      </c>
      <c r="BS37" s="52" t="s">
        <v>19</v>
      </c>
      <c r="BT37" s="54">
        <f t="shared" si="63"/>
        <v>90</v>
      </c>
      <c r="BU37" s="54">
        <f t="shared" si="63"/>
        <v>105</v>
      </c>
      <c r="BV37" s="54">
        <f t="shared" si="63"/>
        <v>95</v>
      </c>
      <c r="BW37" s="54">
        <f t="shared" si="63"/>
        <v>80</v>
      </c>
      <c r="BX37" s="54">
        <f t="shared" si="63"/>
        <v>80</v>
      </c>
      <c r="BY37" s="54">
        <f t="shared" si="63"/>
        <v>80</v>
      </c>
      <c r="BZ37" s="54">
        <f t="shared" si="63"/>
        <v>31.328526185334777</v>
      </c>
      <c r="CA37" s="54">
        <f t="shared" si="63"/>
        <v>24.916224</v>
      </c>
      <c r="CB37" s="54">
        <f t="shared" si="63"/>
        <v>26.175762339999999</v>
      </c>
      <c r="CC37" s="54">
        <f t="shared" si="63"/>
        <v>21.510976200000002</v>
      </c>
      <c r="CD37" s="54"/>
      <c r="CE37" s="216"/>
      <c r="CF37" s="217"/>
      <c r="CG37" s="27"/>
      <c r="CH37" s="44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row>
    <row r="38" spans="2:138" x14ac:dyDescent="0.3">
      <c r="B38" s="20" t="s">
        <v>11</v>
      </c>
      <c r="C38" s="495">
        <v>145</v>
      </c>
      <c r="D38" s="495">
        <v>205</v>
      </c>
      <c r="E38" s="495">
        <v>235</v>
      </c>
      <c r="F38" s="495">
        <v>255</v>
      </c>
      <c r="G38" s="495">
        <v>205</v>
      </c>
      <c r="H38" s="495">
        <v>250</v>
      </c>
      <c r="I38" s="495">
        <f t="shared" ref="I38:M38" si="96">SUM(I39:I43)</f>
        <v>236.30553514877744</v>
      </c>
      <c r="J38" s="495">
        <f t="shared" si="96"/>
        <v>407.28395196682015</v>
      </c>
      <c r="K38" s="495">
        <f t="shared" si="96"/>
        <v>728.22180421817416</v>
      </c>
      <c r="L38" s="495">
        <f t="shared" si="96"/>
        <v>474.21411416721651</v>
      </c>
      <c r="M38" s="495">
        <f t="shared" si="96"/>
        <v>736.96368696448872</v>
      </c>
      <c r="N38" s="210">
        <f t="shared" si="9"/>
        <v>-0.34880538948385753</v>
      </c>
      <c r="O38" s="617">
        <f t="shared" si="9"/>
        <v>0.55407370836841419</v>
      </c>
      <c r="P38" s="198"/>
      <c r="Q38" s="50">
        <v>40</v>
      </c>
      <c r="R38" s="50">
        <v>50</v>
      </c>
      <c r="S38" s="50">
        <v>30</v>
      </c>
      <c r="T38" s="50">
        <v>45</v>
      </c>
      <c r="U38" s="50">
        <v>70</v>
      </c>
      <c r="V38" s="50">
        <v>70</v>
      </c>
      <c r="W38" s="50">
        <v>60</v>
      </c>
      <c r="X38" s="50">
        <v>80</v>
      </c>
      <c r="Y38" s="50">
        <v>60</v>
      </c>
      <c r="Z38" s="50">
        <v>5</v>
      </c>
      <c r="AA38" s="50">
        <v>40</v>
      </c>
      <c r="AB38" s="50">
        <v>50</v>
      </c>
      <c r="AC38" s="50">
        <v>45</v>
      </c>
      <c r="AD38" s="50">
        <v>35</v>
      </c>
      <c r="AE38" s="50">
        <v>60</v>
      </c>
      <c r="AF38" s="50">
        <v>60</v>
      </c>
      <c r="AG38" s="50">
        <v>65</v>
      </c>
      <c r="AH38" s="50">
        <v>65</v>
      </c>
      <c r="AI38" s="50">
        <v>120.06234497323445</v>
      </c>
      <c r="AJ38" s="50">
        <v>32.465993276480084</v>
      </c>
      <c r="AK38" s="50">
        <v>71.258283533203581</v>
      </c>
      <c r="AL38" s="50">
        <v>12.51891336585927</v>
      </c>
      <c r="AM38" s="50">
        <v>145.68021354108029</v>
      </c>
      <c r="AN38" s="50">
        <v>8.8834995458711603</v>
      </c>
      <c r="AO38" s="50">
        <v>179.73531284662508</v>
      </c>
      <c r="AP38" s="50">
        <v>72.984926033243681</v>
      </c>
      <c r="AQ38" s="50">
        <v>89.716727116723135</v>
      </c>
      <c r="AR38" s="50">
        <v>369.23510929236215</v>
      </c>
      <c r="AS38" s="50">
        <v>126.87444248637607</v>
      </c>
      <c r="AT38" s="50">
        <v>142.39552532271281</v>
      </c>
      <c r="AU38" s="50">
        <v>137.16652577282312</v>
      </c>
      <c r="AV38" s="50">
        <v>166.44819222515167</v>
      </c>
      <c r="AW38" s="50">
        <v>128.1150564848009</v>
      </c>
      <c r="AX38" s="50">
        <v>42.484339684440805</v>
      </c>
      <c r="AY38" s="635"/>
      <c r="AZ38" s="50">
        <f t="shared" ref="AZ38:BC38" si="97">SUM(AZ39:AZ43)</f>
        <v>115</v>
      </c>
      <c r="BA38" s="50">
        <f t="shared" si="97"/>
        <v>90</v>
      </c>
      <c r="BB38" s="50">
        <f t="shared" si="97"/>
        <v>75</v>
      </c>
      <c r="BC38" s="50">
        <f t="shared" si="97"/>
        <v>140</v>
      </c>
      <c r="BD38" s="50">
        <f>SUM(BD39:BD43)</f>
        <v>140</v>
      </c>
      <c r="BE38" s="50">
        <f t="shared" ref="BE38:BH38" si="98">SUM(BE39:BE43)</f>
        <v>65</v>
      </c>
      <c r="BF38" s="50">
        <f t="shared" si="98"/>
        <v>90</v>
      </c>
      <c r="BG38" s="50">
        <f t="shared" si="98"/>
        <v>80</v>
      </c>
      <c r="BH38" s="50">
        <f t="shared" si="98"/>
        <v>120</v>
      </c>
      <c r="BI38" s="50">
        <f>SUM(BI39:BI43)</f>
        <v>130</v>
      </c>
      <c r="BJ38" s="50">
        <f>AI38+AJ38</f>
        <v>152.52833824971452</v>
      </c>
      <c r="BK38" s="50">
        <f>AK38+AL38</f>
        <v>83.777196899062858</v>
      </c>
      <c r="BL38" s="50">
        <f>AM38+AN38</f>
        <v>154.56371308695145</v>
      </c>
      <c r="BM38" s="50">
        <f t="shared" si="26"/>
        <v>252.72023887986876</v>
      </c>
      <c r="BN38" s="50">
        <f t="shared" si="46"/>
        <v>458.95183640908527</v>
      </c>
      <c r="BO38" s="50">
        <f>AS38+AT38</f>
        <v>269.26996780908888</v>
      </c>
      <c r="BP38" s="50">
        <f>AU38+AV38</f>
        <v>303.61471799797482</v>
      </c>
      <c r="BQ38" s="50">
        <f t="shared" si="25"/>
        <v>170.59939616924171</v>
      </c>
      <c r="BS38" s="20" t="s">
        <v>11</v>
      </c>
      <c r="BT38" s="50">
        <f t="shared" si="63"/>
        <v>145</v>
      </c>
      <c r="BU38" s="50">
        <f t="shared" si="63"/>
        <v>205</v>
      </c>
      <c r="BV38" s="50">
        <f t="shared" si="63"/>
        <v>235</v>
      </c>
      <c r="BW38" s="50">
        <f t="shared" si="63"/>
        <v>255</v>
      </c>
      <c r="BX38" s="50">
        <f t="shared" si="63"/>
        <v>205</v>
      </c>
      <c r="BY38" s="50">
        <f t="shared" si="63"/>
        <v>250</v>
      </c>
      <c r="BZ38" s="50">
        <f t="shared" si="63"/>
        <v>236.30553514877744</v>
      </c>
      <c r="CA38" s="50">
        <f t="shared" si="63"/>
        <v>407.28395196682015</v>
      </c>
      <c r="CB38" s="50">
        <f t="shared" si="63"/>
        <v>728.22180421817416</v>
      </c>
      <c r="CC38" s="50">
        <f>L38</f>
        <v>474.21411416721651</v>
      </c>
      <c r="CD38" s="50">
        <f>M38</f>
        <v>736.96368696448872</v>
      </c>
      <c r="CE38" s="210">
        <f t="shared" si="33"/>
        <v>-0.34880538948385753</v>
      </c>
      <c r="CF38" s="210">
        <f>O38</f>
        <v>0.55407370836841419</v>
      </c>
      <c r="CG38" s="198"/>
      <c r="CH38" s="444">
        <f t="shared" ref="CH38:DO38" si="99">Q38</f>
        <v>40</v>
      </c>
      <c r="CI38" s="444">
        <f t="shared" si="99"/>
        <v>50</v>
      </c>
      <c r="CJ38" s="444">
        <f t="shared" si="99"/>
        <v>30</v>
      </c>
      <c r="CK38" s="444">
        <f t="shared" si="99"/>
        <v>45</v>
      </c>
      <c r="CL38" s="444">
        <f t="shared" si="99"/>
        <v>70</v>
      </c>
      <c r="CM38" s="444">
        <f t="shared" si="99"/>
        <v>70</v>
      </c>
      <c r="CN38" s="444">
        <f t="shared" si="99"/>
        <v>60</v>
      </c>
      <c r="CO38" s="444">
        <f t="shared" si="99"/>
        <v>80</v>
      </c>
      <c r="CP38" s="444">
        <f t="shared" si="99"/>
        <v>60</v>
      </c>
      <c r="CQ38" s="444">
        <f t="shared" si="99"/>
        <v>5</v>
      </c>
      <c r="CR38" s="444">
        <f t="shared" si="99"/>
        <v>40</v>
      </c>
      <c r="CS38" s="444">
        <f t="shared" si="99"/>
        <v>50</v>
      </c>
      <c r="CT38" s="444">
        <f t="shared" si="99"/>
        <v>45</v>
      </c>
      <c r="CU38" s="444">
        <f t="shared" si="99"/>
        <v>35</v>
      </c>
      <c r="CV38" s="444">
        <f t="shared" si="99"/>
        <v>60</v>
      </c>
      <c r="CW38" s="444">
        <f t="shared" si="99"/>
        <v>60</v>
      </c>
      <c r="CX38" s="444">
        <f t="shared" si="99"/>
        <v>65</v>
      </c>
      <c r="CY38" s="444">
        <f t="shared" si="99"/>
        <v>65</v>
      </c>
      <c r="CZ38" s="444">
        <f t="shared" si="99"/>
        <v>120.06234497323445</v>
      </c>
      <c r="DA38" s="444">
        <f t="shared" si="99"/>
        <v>32.465993276480084</v>
      </c>
      <c r="DB38" s="444">
        <f t="shared" si="99"/>
        <v>71.258283533203581</v>
      </c>
      <c r="DC38" s="444">
        <f t="shared" si="99"/>
        <v>12.51891336585927</v>
      </c>
      <c r="DD38" s="444">
        <f t="shared" si="99"/>
        <v>145.68021354108029</v>
      </c>
      <c r="DE38" s="444">
        <f t="shared" si="99"/>
        <v>8.8834995458711603</v>
      </c>
      <c r="DF38" s="444">
        <f t="shared" si="99"/>
        <v>179.73531284662508</v>
      </c>
      <c r="DG38" s="444">
        <f t="shared" si="99"/>
        <v>72.984926033243681</v>
      </c>
      <c r="DH38" s="444">
        <f t="shared" si="99"/>
        <v>89.716727116723135</v>
      </c>
      <c r="DI38" s="444">
        <f t="shared" si="99"/>
        <v>369.23510929236215</v>
      </c>
      <c r="DJ38" s="444">
        <f t="shared" si="99"/>
        <v>126.87444248637607</v>
      </c>
      <c r="DK38" s="444">
        <f t="shared" si="99"/>
        <v>142.39552532271281</v>
      </c>
      <c r="DL38" s="444">
        <f t="shared" si="99"/>
        <v>137.16652577282312</v>
      </c>
      <c r="DM38" s="444">
        <f t="shared" si="99"/>
        <v>166.44819222515167</v>
      </c>
      <c r="DN38" s="444">
        <f t="shared" si="99"/>
        <v>128.1150564848009</v>
      </c>
      <c r="DO38" s="444">
        <f t="shared" si="99"/>
        <v>42.484339684440805</v>
      </c>
      <c r="DP38" s="444"/>
      <c r="DQ38" s="444">
        <f t="shared" ref="DQ38:EH38" si="100">AZ38</f>
        <v>115</v>
      </c>
      <c r="DR38" s="444">
        <f t="shared" si="100"/>
        <v>90</v>
      </c>
      <c r="DS38" s="444">
        <f t="shared" si="100"/>
        <v>75</v>
      </c>
      <c r="DT38" s="444">
        <f t="shared" si="100"/>
        <v>140</v>
      </c>
      <c r="DU38" s="444">
        <f t="shared" si="100"/>
        <v>140</v>
      </c>
      <c r="DV38" s="444">
        <f t="shared" si="100"/>
        <v>65</v>
      </c>
      <c r="DW38" s="444">
        <f t="shared" si="100"/>
        <v>90</v>
      </c>
      <c r="DX38" s="444">
        <f t="shared" si="100"/>
        <v>80</v>
      </c>
      <c r="DY38" s="444">
        <f t="shared" si="100"/>
        <v>120</v>
      </c>
      <c r="DZ38" s="444">
        <f t="shared" si="100"/>
        <v>130</v>
      </c>
      <c r="EA38" s="444">
        <f t="shared" si="100"/>
        <v>152.52833824971452</v>
      </c>
      <c r="EB38" s="444">
        <f t="shared" si="100"/>
        <v>83.777196899062858</v>
      </c>
      <c r="EC38" s="444">
        <f t="shared" si="100"/>
        <v>154.56371308695145</v>
      </c>
      <c r="ED38" s="444">
        <f t="shared" si="100"/>
        <v>252.72023887986876</v>
      </c>
      <c r="EE38" s="444">
        <f t="shared" si="100"/>
        <v>458.95183640908527</v>
      </c>
      <c r="EF38" s="444">
        <f t="shared" si="100"/>
        <v>269.26996780908888</v>
      </c>
      <c r="EG38" s="444">
        <f t="shared" si="100"/>
        <v>303.61471799797482</v>
      </c>
      <c r="EH38" s="444">
        <f t="shared" si="100"/>
        <v>170.59939616924171</v>
      </c>
    </row>
    <row r="39" spans="2:138" x14ac:dyDescent="0.3">
      <c r="B39" s="10" t="s">
        <v>15</v>
      </c>
      <c r="C39" s="688">
        <v>5</v>
      </c>
      <c r="D39" s="688">
        <v>10</v>
      </c>
      <c r="E39" s="688">
        <v>0</v>
      </c>
      <c r="F39" s="688">
        <v>20</v>
      </c>
      <c r="G39" s="688">
        <v>5</v>
      </c>
      <c r="H39" s="688">
        <v>5</v>
      </c>
      <c r="I39" s="681">
        <v>7.0950247283386272</v>
      </c>
      <c r="J39" s="681">
        <v>-36.806004898066789</v>
      </c>
      <c r="K39" s="681">
        <v>16.435006060060115</v>
      </c>
      <c r="L39" s="681">
        <v>16.629309706786618</v>
      </c>
      <c r="M39" s="681">
        <v>38.616610004217257</v>
      </c>
      <c r="N39" s="208">
        <f t="shared" si="9"/>
        <v>1.1822547920970594E-2</v>
      </c>
      <c r="O39" s="208">
        <f t="shared" si="9"/>
        <v>1.3222016238267162</v>
      </c>
      <c r="P39" s="198"/>
      <c r="Q39" s="13">
        <v>0</v>
      </c>
      <c r="R39" s="13">
        <v>0</v>
      </c>
      <c r="S39" s="13">
        <v>0</v>
      </c>
      <c r="T39" s="13">
        <v>0</v>
      </c>
      <c r="U39" s="13">
        <v>0</v>
      </c>
      <c r="V39" s="13">
        <v>0</v>
      </c>
      <c r="W39" s="13">
        <v>5</v>
      </c>
      <c r="X39" s="13">
        <v>5</v>
      </c>
      <c r="Y39" s="13">
        <v>10</v>
      </c>
      <c r="Z39" s="13">
        <v>0</v>
      </c>
      <c r="AA39" s="13">
        <v>0</v>
      </c>
      <c r="AB39" s="13">
        <v>0</v>
      </c>
      <c r="AC39" s="13">
        <v>0</v>
      </c>
      <c r="AD39" s="13">
        <v>0</v>
      </c>
      <c r="AE39" s="13">
        <v>0</v>
      </c>
      <c r="AF39" s="13">
        <v>0</v>
      </c>
      <c r="AG39" s="13">
        <v>0</v>
      </c>
      <c r="AH39" s="13">
        <v>5</v>
      </c>
      <c r="AI39" s="13"/>
      <c r="AJ39" s="13"/>
      <c r="AK39" s="13"/>
      <c r="AL39" s="13"/>
      <c r="AM39" s="13"/>
      <c r="AN39" s="13"/>
      <c r="AO39" s="13"/>
      <c r="AP39" s="13"/>
      <c r="AQ39" s="13"/>
      <c r="AR39" s="13"/>
      <c r="AS39" s="13"/>
      <c r="AT39" s="13"/>
      <c r="AU39" s="13"/>
      <c r="AV39" s="13"/>
      <c r="AW39" s="13"/>
      <c r="AX39" s="13"/>
      <c r="AY39" s="635"/>
      <c r="AZ39" s="13">
        <f t="shared" ref="AZ39:AZ43" si="101">D39-BA39</f>
        <v>10</v>
      </c>
      <c r="BA39" s="13">
        <f t="shared" ref="BA39:BA43" si="102">SUM(Q39:R39)</f>
        <v>0</v>
      </c>
      <c r="BB39" s="13">
        <f t="shared" ref="BB39:BB43" si="103">SUM(S39:T39)</f>
        <v>0</v>
      </c>
      <c r="BC39" s="7">
        <f t="shared" ref="BC39:BC43" si="104">SUM(U39:V39)</f>
        <v>0</v>
      </c>
      <c r="BD39" s="13">
        <f t="shared" ref="BD39:BD43" si="105">SUM(W39:X39)</f>
        <v>10</v>
      </c>
      <c r="BE39" s="13">
        <f t="shared" ref="BE39:BE43" si="106">SUM(Y39:Z39)</f>
        <v>10</v>
      </c>
      <c r="BF39" s="13">
        <f t="shared" ref="BF39:BF43" si="107">SUM(AA39:AB39)</f>
        <v>0</v>
      </c>
      <c r="BG39" s="13">
        <f t="shared" ref="BG39:BG43" si="108">SUM(AC39:AD39)</f>
        <v>0</v>
      </c>
      <c r="BH39" s="13">
        <f t="shared" ref="BH39:BH43" si="109">SUM(AE39:AF39)</f>
        <v>0</v>
      </c>
      <c r="BI39" s="13">
        <f t="shared" ref="BI39:BI43" si="110">SUM(AG39:AH39)</f>
        <v>5</v>
      </c>
      <c r="BJ39" s="13"/>
      <c r="BK39" s="13"/>
      <c r="BL39" s="13"/>
      <c r="BM39" s="50"/>
      <c r="BN39" s="59"/>
      <c r="BO39" s="59"/>
      <c r="BP39" s="59"/>
      <c r="BQ39" s="59">
        <f t="shared" si="25"/>
        <v>0</v>
      </c>
      <c r="BS39" s="10" t="s">
        <v>15</v>
      </c>
      <c r="BT39" s="13">
        <f t="shared" si="63"/>
        <v>5</v>
      </c>
      <c r="BU39" s="13">
        <f t="shared" si="63"/>
        <v>10</v>
      </c>
      <c r="BV39" s="13">
        <f t="shared" si="63"/>
        <v>0</v>
      </c>
      <c r="BW39" s="13">
        <f t="shared" si="63"/>
        <v>20</v>
      </c>
      <c r="BX39" s="13">
        <f t="shared" si="63"/>
        <v>5</v>
      </c>
      <c r="BY39" s="13">
        <f t="shared" si="63"/>
        <v>5</v>
      </c>
      <c r="BZ39" s="13">
        <f t="shared" si="63"/>
        <v>7.0950247283386272</v>
      </c>
      <c r="CA39" s="13">
        <f t="shared" si="63"/>
        <v>-36.806004898066789</v>
      </c>
      <c r="CB39" s="13">
        <f t="shared" si="63"/>
        <v>16.435006060060115</v>
      </c>
      <c r="CC39" s="13">
        <f t="shared" si="63"/>
        <v>16.629309706786618</v>
      </c>
      <c r="CD39" s="13"/>
      <c r="CE39" s="212"/>
      <c r="CF39" s="208"/>
      <c r="CG39" s="27"/>
      <c r="CH39" s="439"/>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679"/>
      <c r="DU39" s="679"/>
      <c r="DV39" s="679"/>
      <c r="DW39" s="679"/>
      <c r="DX39" s="679"/>
      <c r="DY39" s="679"/>
      <c r="DZ39" s="679"/>
      <c r="EA39" s="679"/>
      <c r="EB39" s="679"/>
      <c r="EC39" s="679"/>
      <c r="ED39" s="679"/>
      <c r="EE39" s="679"/>
      <c r="EF39" s="679"/>
      <c r="EG39" s="679"/>
      <c r="EH39" s="679"/>
    </row>
    <row r="40" spans="2:138" x14ac:dyDescent="0.3">
      <c r="B40" s="10" t="s">
        <v>16</v>
      </c>
      <c r="C40" s="688">
        <v>-10</v>
      </c>
      <c r="D40" s="688">
        <v>15</v>
      </c>
      <c r="E40" s="688">
        <v>10</v>
      </c>
      <c r="F40" s="688">
        <v>5</v>
      </c>
      <c r="G40" s="688">
        <v>5</v>
      </c>
      <c r="H40" s="688">
        <v>35</v>
      </c>
      <c r="I40" s="681">
        <v>58.879490927381603</v>
      </c>
      <c r="J40" s="681">
        <v>24.791346294350024</v>
      </c>
      <c r="K40" s="681">
        <v>4.6791233810569945</v>
      </c>
      <c r="L40" s="681">
        <v>8.9906093377340106</v>
      </c>
      <c r="M40" s="681">
        <v>5.4805106975456503</v>
      </c>
      <c r="N40" s="208">
        <f t="shared" si="9"/>
        <v>0.92143027775922182</v>
      </c>
      <c r="O40" s="208">
        <f t="shared" si="9"/>
        <v>-0.39041832520253228</v>
      </c>
      <c r="P40" s="198"/>
      <c r="Q40" s="13">
        <v>10</v>
      </c>
      <c r="R40" s="13">
        <v>0</v>
      </c>
      <c r="S40" s="13">
        <v>0</v>
      </c>
      <c r="T40" s="13">
        <v>5</v>
      </c>
      <c r="U40" s="13">
        <v>5</v>
      </c>
      <c r="V40" s="13">
        <v>0</v>
      </c>
      <c r="W40" s="13">
        <v>0</v>
      </c>
      <c r="X40" s="13">
        <v>5</v>
      </c>
      <c r="Y40" s="13">
        <v>0</v>
      </c>
      <c r="Z40" s="13">
        <v>0</v>
      </c>
      <c r="AA40" s="13">
        <v>5</v>
      </c>
      <c r="AB40" s="13">
        <v>0</v>
      </c>
      <c r="AC40" s="13">
        <v>0</v>
      </c>
      <c r="AD40" s="13">
        <v>0</v>
      </c>
      <c r="AE40" s="13">
        <v>5</v>
      </c>
      <c r="AF40" s="13">
        <v>10</v>
      </c>
      <c r="AG40" s="13">
        <v>10</v>
      </c>
      <c r="AH40" s="13">
        <v>10</v>
      </c>
      <c r="AI40" s="13"/>
      <c r="AJ40" s="13"/>
      <c r="AK40" s="13"/>
      <c r="AL40" s="13"/>
      <c r="AM40" s="13"/>
      <c r="AN40" s="13"/>
      <c r="AO40" s="13"/>
      <c r="AP40" s="13"/>
      <c r="AQ40" s="13"/>
      <c r="AR40" s="13"/>
      <c r="AS40" s="13"/>
      <c r="AT40" s="13"/>
      <c r="AU40" s="13"/>
      <c r="AV40" s="13"/>
      <c r="AW40" s="13"/>
      <c r="AX40" s="13"/>
      <c r="AY40" s="635"/>
      <c r="AZ40" s="13">
        <f t="shared" si="101"/>
        <v>5</v>
      </c>
      <c r="BA40" s="13">
        <f t="shared" si="102"/>
        <v>10</v>
      </c>
      <c r="BB40" s="13">
        <f t="shared" si="103"/>
        <v>5</v>
      </c>
      <c r="BC40" s="13">
        <f t="shared" si="104"/>
        <v>5</v>
      </c>
      <c r="BD40" s="13">
        <f t="shared" si="105"/>
        <v>5</v>
      </c>
      <c r="BE40" s="13">
        <f t="shared" si="106"/>
        <v>0</v>
      </c>
      <c r="BF40" s="13">
        <f t="shared" si="107"/>
        <v>5</v>
      </c>
      <c r="BG40" s="13">
        <f t="shared" si="108"/>
        <v>0</v>
      </c>
      <c r="BH40" s="13">
        <f t="shared" si="109"/>
        <v>15</v>
      </c>
      <c r="BI40" s="13">
        <f t="shared" si="110"/>
        <v>20</v>
      </c>
      <c r="BJ40" s="13"/>
      <c r="BK40" s="13"/>
      <c r="BL40" s="13"/>
      <c r="BM40" s="50"/>
      <c r="BN40" s="59"/>
      <c r="BO40" s="59"/>
      <c r="BP40" s="59"/>
      <c r="BQ40" s="59">
        <f t="shared" si="25"/>
        <v>0</v>
      </c>
      <c r="BS40" s="10" t="s">
        <v>16</v>
      </c>
      <c r="BT40" s="13">
        <f t="shared" si="63"/>
        <v>-10</v>
      </c>
      <c r="BU40" s="13">
        <f t="shared" si="63"/>
        <v>15</v>
      </c>
      <c r="BV40" s="13">
        <f t="shared" si="63"/>
        <v>10</v>
      </c>
      <c r="BW40" s="13">
        <f t="shared" si="63"/>
        <v>5</v>
      </c>
      <c r="BX40" s="13">
        <f t="shared" si="63"/>
        <v>5</v>
      </c>
      <c r="BY40" s="13">
        <f t="shared" si="63"/>
        <v>35</v>
      </c>
      <c r="BZ40" s="13">
        <f t="shared" si="63"/>
        <v>58.879490927381603</v>
      </c>
      <c r="CA40" s="13">
        <f t="shared" si="63"/>
        <v>24.791346294350024</v>
      </c>
      <c r="CB40" s="13">
        <f t="shared" si="63"/>
        <v>4.6791233810569945</v>
      </c>
      <c r="CC40" s="13">
        <f t="shared" si="63"/>
        <v>8.9906093377340106</v>
      </c>
      <c r="CD40" s="13"/>
      <c r="CE40" s="212"/>
      <c r="CF40" s="208"/>
      <c r="CG40" s="301"/>
      <c r="CH40" s="439"/>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679"/>
      <c r="DU40" s="679"/>
      <c r="DV40" s="679"/>
      <c r="DW40" s="679"/>
      <c r="DX40" s="679"/>
      <c r="DY40" s="679"/>
      <c r="DZ40" s="679"/>
      <c r="EA40" s="679"/>
      <c r="EB40" s="679"/>
      <c r="EC40" s="679"/>
      <c r="ED40" s="679"/>
      <c r="EE40" s="679"/>
      <c r="EF40" s="679"/>
      <c r="EG40" s="679"/>
      <c r="EH40" s="679"/>
    </row>
    <row r="41" spans="2:138" x14ac:dyDescent="0.3">
      <c r="B41" s="10" t="s">
        <v>17</v>
      </c>
      <c r="C41" s="688">
        <v>0</v>
      </c>
      <c r="D41" s="688">
        <v>-25</v>
      </c>
      <c r="E41" s="688">
        <v>-5</v>
      </c>
      <c r="F41" s="688">
        <v>-10</v>
      </c>
      <c r="G41" s="688">
        <v>-10</v>
      </c>
      <c r="H41" s="688">
        <v>0</v>
      </c>
      <c r="I41" s="681">
        <v>-39.666946676545344</v>
      </c>
      <c r="J41" s="681">
        <v>-66.467578009336492</v>
      </c>
      <c r="K41" s="681">
        <v>-21.943703989553388</v>
      </c>
      <c r="L41" s="681">
        <v>-49.477276583259282</v>
      </c>
      <c r="M41" s="681">
        <v>98.988946628952391</v>
      </c>
      <c r="N41" s="208" t="str">
        <f t="shared" si="9"/>
        <v>N/A</v>
      </c>
      <c r="O41" s="208" t="str">
        <f t="shared" si="9"/>
        <v>N/A</v>
      </c>
      <c r="P41" s="198"/>
      <c r="Q41" s="13">
        <v>-10</v>
      </c>
      <c r="R41" s="13">
        <v>0</v>
      </c>
      <c r="S41" s="13">
        <v>0</v>
      </c>
      <c r="T41" s="13">
        <v>0</v>
      </c>
      <c r="U41" s="13">
        <v>0</v>
      </c>
      <c r="V41" s="13">
        <v>0</v>
      </c>
      <c r="W41" s="13">
        <v>0</v>
      </c>
      <c r="X41" s="13">
        <v>0</v>
      </c>
      <c r="Y41" s="13">
        <v>-5</v>
      </c>
      <c r="Z41" s="13">
        <v>-5</v>
      </c>
      <c r="AA41" s="13">
        <v>-5</v>
      </c>
      <c r="AB41" s="13">
        <v>-5</v>
      </c>
      <c r="AC41" s="13">
        <v>0</v>
      </c>
      <c r="AD41" s="13">
        <v>0</v>
      </c>
      <c r="AE41" s="13">
        <v>0</v>
      </c>
      <c r="AF41" s="13">
        <v>0</v>
      </c>
      <c r="AG41" s="13">
        <v>0</v>
      </c>
      <c r="AH41" s="13">
        <v>0</v>
      </c>
      <c r="AI41" s="13"/>
      <c r="AJ41" s="13"/>
      <c r="AK41" s="13"/>
      <c r="AL41" s="13"/>
      <c r="AM41" s="13"/>
      <c r="AN41" s="13"/>
      <c r="AO41" s="13"/>
      <c r="AP41" s="13"/>
      <c r="AQ41" s="13"/>
      <c r="AR41" s="13"/>
      <c r="AS41" s="13"/>
      <c r="AT41" s="13"/>
      <c r="AU41" s="13"/>
      <c r="AV41" s="13"/>
      <c r="AW41" s="13"/>
      <c r="AX41" s="13"/>
      <c r="AY41" s="635"/>
      <c r="AZ41" s="13">
        <f t="shared" si="101"/>
        <v>-15</v>
      </c>
      <c r="BA41" s="13">
        <f t="shared" si="102"/>
        <v>-10</v>
      </c>
      <c r="BB41" s="13">
        <f t="shared" si="103"/>
        <v>0</v>
      </c>
      <c r="BC41" s="13">
        <f t="shared" si="104"/>
        <v>0</v>
      </c>
      <c r="BD41" s="13">
        <f t="shared" si="105"/>
        <v>0</v>
      </c>
      <c r="BE41" s="13">
        <f t="shared" si="106"/>
        <v>-10</v>
      </c>
      <c r="BF41" s="13">
        <f t="shared" si="107"/>
        <v>-10</v>
      </c>
      <c r="BG41" s="13">
        <f t="shared" si="108"/>
        <v>0</v>
      </c>
      <c r="BH41" s="13">
        <f t="shared" si="109"/>
        <v>0</v>
      </c>
      <c r="BI41" s="13">
        <f t="shared" si="110"/>
        <v>0</v>
      </c>
      <c r="BJ41" s="13"/>
      <c r="BK41" s="13"/>
      <c r="BL41" s="13"/>
      <c r="BM41" s="50"/>
      <c r="BN41" s="59"/>
      <c r="BO41" s="59"/>
      <c r="BP41" s="59"/>
      <c r="BQ41" s="59">
        <f t="shared" si="25"/>
        <v>0</v>
      </c>
      <c r="BS41" s="10" t="s">
        <v>17</v>
      </c>
      <c r="BT41" s="13">
        <f t="shared" si="63"/>
        <v>0</v>
      </c>
      <c r="BU41" s="13">
        <f t="shared" si="63"/>
        <v>-25</v>
      </c>
      <c r="BV41" s="13">
        <f t="shared" si="63"/>
        <v>-5</v>
      </c>
      <c r="BW41" s="13">
        <f t="shared" si="63"/>
        <v>-10</v>
      </c>
      <c r="BX41" s="13">
        <f t="shared" si="63"/>
        <v>-10</v>
      </c>
      <c r="BY41" s="13">
        <f t="shared" si="63"/>
        <v>0</v>
      </c>
      <c r="BZ41" s="13">
        <f t="shared" si="63"/>
        <v>-39.666946676545344</v>
      </c>
      <c r="CA41" s="13">
        <f t="shared" si="63"/>
        <v>-66.467578009336492</v>
      </c>
      <c r="CB41" s="13">
        <f t="shared" si="63"/>
        <v>-21.943703989553388</v>
      </c>
      <c r="CC41" s="13">
        <f t="shared" si="63"/>
        <v>-49.477276583259282</v>
      </c>
      <c r="CD41" s="13"/>
      <c r="CE41" s="212"/>
      <c r="CF41" s="208"/>
      <c r="CG41" s="301"/>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679"/>
      <c r="DU41" s="679"/>
      <c r="DV41" s="679"/>
      <c r="DW41" s="679"/>
      <c r="DX41" s="679"/>
      <c r="DY41" s="679"/>
      <c r="DZ41" s="679"/>
      <c r="EA41" s="679"/>
      <c r="EB41" s="679"/>
      <c r="EC41" s="679"/>
      <c r="ED41" s="679"/>
      <c r="EE41" s="679"/>
      <c r="EF41" s="679"/>
      <c r="EG41" s="679"/>
      <c r="EH41" s="679"/>
    </row>
    <row r="42" spans="2:138" x14ac:dyDescent="0.3">
      <c r="B42" s="10" t="s">
        <v>18</v>
      </c>
      <c r="C42" s="688">
        <v>90</v>
      </c>
      <c r="D42" s="688">
        <v>115</v>
      </c>
      <c r="E42" s="688">
        <v>130</v>
      </c>
      <c r="F42" s="688">
        <v>150</v>
      </c>
      <c r="G42" s="688">
        <v>110</v>
      </c>
      <c r="H42" s="688">
        <v>80</v>
      </c>
      <c r="I42" s="681">
        <v>179.91654224602149</v>
      </c>
      <c r="J42" s="681">
        <v>359.55271907061751</v>
      </c>
      <c r="K42" s="681">
        <v>725.73290591559044</v>
      </c>
      <c r="L42" s="681">
        <v>475.23993602025041</v>
      </c>
      <c r="M42" s="681">
        <v>517.6367729288761</v>
      </c>
      <c r="N42" s="208">
        <f t="shared" si="9"/>
        <v>-0.3451586222059424</v>
      </c>
      <c r="O42" s="208">
        <f t="shared" si="9"/>
        <v>8.9211435519634286E-2</v>
      </c>
      <c r="P42" s="198"/>
      <c r="Q42" s="13">
        <v>20</v>
      </c>
      <c r="R42" s="13">
        <v>25</v>
      </c>
      <c r="S42" s="13">
        <v>20</v>
      </c>
      <c r="T42" s="13">
        <v>35</v>
      </c>
      <c r="U42" s="13">
        <v>25</v>
      </c>
      <c r="V42" s="13">
        <v>20</v>
      </c>
      <c r="W42" s="13">
        <v>20</v>
      </c>
      <c r="X42" s="13">
        <v>40</v>
      </c>
      <c r="Y42" s="13">
        <v>35</v>
      </c>
      <c r="Z42" s="13">
        <v>5</v>
      </c>
      <c r="AA42" s="13">
        <v>30</v>
      </c>
      <c r="AB42" s="13">
        <v>15</v>
      </c>
      <c r="AC42" s="13">
        <v>15</v>
      </c>
      <c r="AD42" s="13">
        <v>25</v>
      </c>
      <c r="AE42" s="13">
        <v>45</v>
      </c>
      <c r="AF42" s="13">
        <v>15</v>
      </c>
      <c r="AG42" s="13">
        <v>10</v>
      </c>
      <c r="AH42" s="13">
        <v>10</v>
      </c>
      <c r="AI42" s="13"/>
      <c r="AJ42" s="13"/>
      <c r="AK42" s="13"/>
      <c r="AL42" s="13"/>
      <c r="AM42" s="13"/>
      <c r="AN42" s="13"/>
      <c r="AO42" s="13"/>
      <c r="AP42" s="13"/>
      <c r="AQ42" s="13"/>
      <c r="AR42" s="13"/>
      <c r="AS42" s="13"/>
      <c r="AT42" s="13"/>
      <c r="AU42" s="13"/>
      <c r="AV42" s="13"/>
      <c r="AW42" s="13"/>
      <c r="AX42" s="13"/>
      <c r="AY42" s="635"/>
      <c r="AZ42" s="13">
        <f t="shared" si="101"/>
        <v>70</v>
      </c>
      <c r="BA42" s="13">
        <f t="shared" si="102"/>
        <v>45</v>
      </c>
      <c r="BB42" s="13">
        <f t="shared" si="103"/>
        <v>55</v>
      </c>
      <c r="BC42" s="13">
        <f t="shared" si="104"/>
        <v>45</v>
      </c>
      <c r="BD42" s="13">
        <f t="shared" si="105"/>
        <v>60</v>
      </c>
      <c r="BE42" s="13">
        <f t="shared" si="106"/>
        <v>40</v>
      </c>
      <c r="BF42" s="13">
        <f t="shared" si="107"/>
        <v>45</v>
      </c>
      <c r="BG42" s="13">
        <f t="shared" si="108"/>
        <v>40</v>
      </c>
      <c r="BH42" s="13">
        <f t="shared" si="109"/>
        <v>60</v>
      </c>
      <c r="BI42" s="13">
        <f t="shared" si="110"/>
        <v>20</v>
      </c>
      <c r="BJ42" s="13"/>
      <c r="BK42" s="13"/>
      <c r="BL42" s="13"/>
      <c r="BM42" s="50"/>
      <c r="BN42" s="59"/>
      <c r="BO42" s="59"/>
      <c r="BP42" s="59"/>
      <c r="BQ42" s="59">
        <f t="shared" si="25"/>
        <v>0</v>
      </c>
      <c r="BS42" s="10" t="s">
        <v>18</v>
      </c>
      <c r="BT42" s="13">
        <f t="shared" si="63"/>
        <v>90</v>
      </c>
      <c r="BU42" s="13">
        <f t="shared" si="63"/>
        <v>115</v>
      </c>
      <c r="BV42" s="13">
        <f t="shared" si="63"/>
        <v>130</v>
      </c>
      <c r="BW42" s="13">
        <f t="shared" si="63"/>
        <v>150</v>
      </c>
      <c r="BX42" s="13">
        <f t="shared" si="63"/>
        <v>110</v>
      </c>
      <c r="BY42" s="13">
        <f t="shared" si="63"/>
        <v>80</v>
      </c>
      <c r="BZ42" s="13">
        <f t="shared" si="63"/>
        <v>179.91654224602149</v>
      </c>
      <c r="CA42" s="13">
        <f t="shared" si="63"/>
        <v>359.55271907061751</v>
      </c>
      <c r="CB42" s="13">
        <f t="shared" si="63"/>
        <v>725.73290591559044</v>
      </c>
      <c r="CC42" s="13">
        <f t="shared" si="63"/>
        <v>475.23993602025041</v>
      </c>
      <c r="CD42" s="13"/>
      <c r="CE42" s="212"/>
      <c r="CF42" s="208"/>
      <c r="CG42" s="27"/>
      <c r="CH42" s="439"/>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679"/>
      <c r="DU42" s="679"/>
      <c r="DV42" s="679"/>
      <c r="DW42" s="679"/>
      <c r="DX42" s="679"/>
      <c r="DY42" s="679"/>
      <c r="DZ42" s="679"/>
      <c r="EA42" s="679"/>
      <c r="EB42" s="679"/>
      <c r="EC42" s="679"/>
      <c r="ED42" s="679"/>
      <c r="EE42" s="679"/>
      <c r="EF42" s="679"/>
      <c r="EG42" s="679"/>
      <c r="EH42" s="679"/>
    </row>
    <row r="43" spans="2:138" x14ac:dyDescent="0.3">
      <c r="B43" s="52" t="s">
        <v>19</v>
      </c>
      <c r="C43" s="688">
        <v>60</v>
      </c>
      <c r="D43" s="688">
        <v>90</v>
      </c>
      <c r="E43" s="688">
        <v>100</v>
      </c>
      <c r="F43" s="688">
        <v>90</v>
      </c>
      <c r="G43" s="688">
        <v>95</v>
      </c>
      <c r="H43" s="688">
        <v>130</v>
      </c>
      <c r="I43" s="681">
        <v>30.08142392358107</v>
      </c>
      <c r="J43" s="681">
        <v>126.2134695092559</v>
      </c>
      <c r="K43" s="681">
        <v>3.318472851020033</v>
      </c>
      <c r="L43" s="681">
        <v>22.83153568570475</v>
      </c>
      <c r="M43" s="681">
        <v>76.240846704897308</v>
      </c>
      <c r="N43" s="217" t="str">
        <f t="shared" si="9"/>
        <v>&gt;±300%</v>
      </c>
      <c r="O43" s="208">
        <f t="shared" si="9"/>
        <v>2.3392780824915391</v>
      </c>
      <c r="P43" s="198"/>
      <c r="Q43" s="54">
        <v>20</v>
      </c>
      <c r="R43" s="54">
        <v>25</v>
      </c>
      <c r="S43" s="54">
        <v>10</v>
      </c>
      <c r="T43" s="54">
        <v>5</v>
      </c>
      <c r="U43" s="54">
        <v>40</v>
      </c>
      <c r="V43" s="54">
        <v>50</v>
      </c>
      <c r="W43" s="54">
        <v>35</v>
      </c>
      <c r="X43" s="54">
        <v>30</v>
      </c>
      <c r="Y43" s="54">
        <v>20</v>
      </c>
      <c r="Z43" s="54">
        <v>5</v>
      </c>
      <c r="AA43" s="54">
        <v>10</v>
      </c>
      <c r="AB43" s="54">
        <v>40</v>
      </c>
      <c r="AC43" s="54">
        <v>30</v>
      </c>
      <c r="AD43" s="54">
        <v>10</v>
      </c>
      <c r="AE43" s="54">
        <v>10</v>
      </c>
      <c r="AF43" s="54">
        <v>35</v>
      </c>
      <c r="AG43" s="54">
        <v>45</v>
      </c>
      <c r="AH43" s="54">
        <v>40</v>
      </c>
      <c r="AI43" s="54"/>
      <c r="AJ43" s="54"/>
      <c r="AK43" s="54"/>
      <c r="AL43" s="54"/>
      <c r="AM43" s="54"/>
      <c r="AN43" s="54"/>
      <c r="AO43" s="54"/>
      <c r="AP43" s="13"/>
      <c r="AQ43" s="13"/>
      <c r="AR43" s="13"/>
      <c r="AS43" s="13"/>
      <c r="AT43" s="13"/>
      <c r="AU43" s="13"/>
      <c r="AV43" s="13"/>
      <c r="AW43" s="13"/>
      <c r="AX43" s="13"/>
      <c r="AY43" s="635"/>
      <c r="AZ43" s="54">
        <f t="shared" si="101"/>
        <v>45</v>
      </c>
      <c r="BA43" s="54">
        <f t="shared" si="102"/>
        <v>45</v>
      </c>
      <c r="BB43" s="54">
        <f t="shared" si="103"/>
        <v>15</v>
      </c>
      <c r="BC43" s="54">
        <f t="shared" si="104"/>
        <v>90</v>
      </c>
      <c r="BD43" s="54">
        <f t="shared" si="105"/>
        <v>65</v>
      </c>
      <c r="BE43" s="54">
        <f t="shared" si="106"/>
        <v>25</v>
      </c>
      <c r="BF43" s="54">
        <f t="shared" si="107"/>
        <v>50</v>
      </c>
      <c r="BG43" s="54">
        <f t="shared" si="108"/>
        <v>40</v>
      </c>
      <c r="BH43" s="54">
        <f t="shared" si="109"/>
        <v>45</v>
      </c>
      <c r="BI43" s="54">
        <f t="shared" si="110"/>
        <v>85</v>
      </c>
      <c r="BJ43" s="54"/>
      <c r="BK43" s="54"/>
      <c r="BL43" s="54"/>
      <c r="BM43" s="517"/>
      <c r="BN43" s="620"/>
      <c r="BO43" s="620"/>
      <c r="BP43" s="620"/>
      <c r="BQ43" s="620">
        <f t="shared" si="25"/>
        <v>0</v>
      </c>
      <c r="BS43" s="52" t="s">
        <v>19</v>
      </c>
      <c r="BT43" s="54">
        <f t="shared" si="63"/>
        <v>60</v>
      </c>
      <c r="BU43" s="54">
        <f t="shared" si="63"/>
        <v>90</v>
      </c>
      <c r="BV43" s="54">
        <f t="shared" si="63"/>
        <v>100</v>
      </c>
      <c r="BW43" s="54">
        <f t="shared" si="63"/>
        <v>90</v>
      </c>
      <c r="BX43" s="54">
        <f t="shared" si="63"/>
        <v>95</v>
      </c>
      <c r="BY43" s="54">
        <f t="shared" si="63"/>
        <v>130</v>
      </c>
      <c r="BZ43" s="54">
        <f t="shared" si="63"/>
        <v>30.08142392358107</v>
      </c>
      <c r="CA43" s="54">
        <f t="shared" si="63"/>
        <v>126.2134695092559</v>
      </c>
      <c r="CB43" s="54">
        <f t="shared" si="63"/>
        <v>3.318472851020033</v>
      </c>
      <c r="CC43" s="54">
        <f t="shared" si="63"/>
        <v>22.83153568570475</v>
      </c>
      <c r="CD43" s="54"/>
      <c r="CE43" s="216"/>
      <c r="CF43" s="217"/>
      <c r="CG43" s="27"/>
      <c r="CH43" s="44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row>
    <row r="44" spans="2:138" x14ac:dyDescent="0.3">
      <c r="B44" s="239" t="s">
        <v>58</v>
      </c>
      <c r="C44" s="665">
        <v>220</v>
      </c>
      <c r="D44" s="665">
        <v>225</v>
      </c>
      <c r="E44" s="665">
        <v>240</v>
      </c>
      <c r="F44" s="665">
        <v>235</v>
      </c>
      <c r="G44" s="665">
        <v>235</v>
      </c>
      <c r="H44" s="665">
        <v>235</v>
      </c>
      <c r="I44" s="665">
        <v>277.1999040141219</v>
      </c>
      <c r="J44" s="665">
        <v>255.72839358942144</v>
      </c>
      <c r="K44" s="665">
        <v>268.51248201579091</v>
      </c>
      <c r="L44" s="665">
        <v>274.86233635286709</v>
      </c>
      <c r="M44" s="665">
        <v>282.58487883405314</v>
      </c>
      <c r="N44" s="243">
        <f t="shared" si="9"/>
        <v>2.3648265024427184E-2</v>
      </c>
      <c r="O44" s="243">
        <f t="shared" si="9"/>
        <v>2.8096037396960316E-2</v>
      </c>
      <c r="P44" s="198"/>
      <c r="Q44" s="242">
        <v>45</v>
      </c>
      <c r="R44" s="242">
        <v>65</v>
      </c>
      <c r="S44" s="242">
        <v>50</v>
      </c>
      <c r="T44" s="242">
        <v>65</v>
      </c>
      <c r="U44" s="242">
        <v>45</v>
      </c>
      <c r="V44" s="242">
        <v>65</v>
      </c>
      <c r="W44" s="242">
        <v>50</v>
      </c>
      <c r="X44" s="242">
        <v>70</v>
      </c>
      <c r="Y44" s="242">
        <v>45</v>
      </c>
      <c r="Z44" s="242">
        <v>75</v>
      </c>
      <c r="AA44" s="242">
        <v>55</v>
      </c>
      <c r="AB44" s="242">
        <v>70</v>
      </c>
      <c r="AC44" s="242">
        <v>45</v>
      </c>
      <c r="AD44" s="242">
        <v>70</v>
      </c>
      <c r="AE44" s="242">
        <v>55</v>
      </c>
      <c r="AF44" s="242">
        <v>70</v>
      </c>
      <c r="AG44" s="242">
        <v>45</v>
      </c>
      <c r="AH44" s="242">
        <v>70</v>
      </c>
      <c r="AI44" s="242">
        <v>69.299976003530475</v>
      </c>
      <c r="AJ44" s="242">
        <v>69.299976003530475</v>
      </c>
      <c r="AK44" s="242">
        <v>69.299976003530475</v>
      </c>
      <c r="AL44" s="242">
        <v>69.299976003530475</v>
      </c>
      <c r="AM44" s="242">
        <v>63.932098397355361</v>
      </c>
      <c r="AN44" s="242">
        <v>63.932098397355361</v>
      </c>
      <c r="AO44" s="242">
        <v>63.932098397355361</v>
      </c>
      <c r="AP44" s="242">
        <v>63.932098397355361</v>
      </c>
      <c r="AQ44" s="242">
        <v>65.806755080253055</v>
      </c>
      <c r="AR44" s="242">
        <v>66.577154225876058</v>
      </c>
      <c r="AS44" s="242">
        <v>68.988302187411804</v>
      </c>
      <c r="AT44" s="242">
        <v>67.140270522249963</v>
      </c>
      <c r="AU44" s="242">
        <v>66.8254265194021</v>
      </c>
      <c r="AV44" s="242">
        <v>69.350012560292555</v>
      </c>
      <c r="AW44" s="242">
        <v>70.006404930924049</v>
      </c>
      <c r="AX44" s="242">
        <v>68.680492342248414</v>
      </c>
      <c r="AY44" s="635"/>
      <c r="AZ44" s="242">
        <v>110</v>
      </c>
      <c r="BA44" s="242">
        <v>110</v>
      </c>
      <c r="BB44" s="242">
        <v>115</v>
      </c>
      <c r="BC44" s="242">
        <v>110</v>
      </c>
      <c r="BD44" s="242">
        <v>120</v>
      </c>
      <c r="BE44" s="242">
        <v>120</v>
      </c>
      <c r="BF44" s="242">
        <v>125</v>
      </c>
      <c r="BG44" s="242">
        <v>115</v>
      </c>
      <c r="BH44" s="242">
        <v>125</v>
      </c>
      <c r="BI44" s="242">
        <v>115</v>
      </c>
      <c r="BJ44" s="242">
        <f t="shared" ref="BJ44:BJ55" si="111">AI44+AJ44</f>
        <v>138.59995200706095</v>
      </c>
      <c r="BK44" s="242">
        <f t="shared" ref="BK44:BK55" si="112">AK44+AL44</f>
        <v>138.59995200706095</v>
      </c>
      <c r="BL44" s="242">
        <f t="shared" ref="BL44:BL45" si="113">AM44+AN44</f>
        <v>127.86419679471072</v>
      </c>
      <c r="BM44" s="518">
        <f t="shared" si="26"/>
        <v>127.86419679471072</v>
      </c>
      <c r="BN44" s="621">
        <f t="shared" ref="BN44:BN56" si="114">AQ44+AR44</f>
        <v>132.38390930612911</v>
      </c>
      <c r="BO44" s="621">
        <f t="shared" ref="BO44:BO59" si="115">AS44+AT44</f>
        <v>136.12857270966177</v>
      </c>
      <c r="BP44" s="621">
        <f t="shared" ref="BP44:BP59" si="116">AU44+AV44</f>
        <v>136.17543907969466</v>
      </c>
      <c r="BQ44" s="621">
        <f t="shared" si="25"/>
        <v>138.68689727317246</v>
      </c>
      <c r="BS44" s="239" t="s">
        <v>58</v>
      </c>
      <c r="BT44" s="242">
        <f t="shared" si="63"/>
        <v>220</v>
      </c>
      <c r="BU44" s="242">
        <f t="shared" si="63"/>
        <v>225</v>
      </c>
      <c r="BV44" s="242">
        <f t="shared" si="63"/>
        <v>240</v>
      </c>
      <c r="BW44" s="242">
        <f t="shared" si="63"/>
        <v>235</v>
      </c>
      <c r="BX44" s="242">
        <f t="shared" si="63"/>
        <v>235</v>
      </c>
      <c r="BY44" s="242">
        <f t="shared" si="63"/>
        <v>235</v>
      </c>
      <c r="BZ44" s="242">
        <f t="shared" si="63"/>
        <v>277.1999040141219</v>
      </c>
      <c r="CA44" s="242">
        <f t="shared" si="63"/>
        <v>255.72839358942144</v>
      </c>
      <c r="CB44" s="242">
        <f t="shared" si="63"/>
        <v>268.51248201579091</v>
      </c>
      <c r="CC44" s="242">
        <f t="shared" si="63"/>
        <v>274.86233635286709</v>
      </c>
      <c r="CD44" s="242">
        <f t="shared" si="63"/>
        <v>282.58487883405314</v>
      </c>
      <c r="CE44" s="243">
        <f t="shared" si="33"/>
        <v>2.3648265024427184E-2</v>
      </c>
      <c r="CF44" s="243">
        <f>O44</f>
        <v>2.8096037396960316E-2</v>
      </c>
      <c r="CG44" s="198"/>
      <c r="CH44" s="451">
        <f t="shared" ref="CH44:CW46" si="117">Q44</f>
        <v>45</v>
      </c>
      <c r="CI44" s="451">
        <f t="shared" si="117"/>
        <v>65</v>
      </c>
      <c r="CJ44" s="451">
        <f t="shared" si="117"/>
        <v>50</v>
      </c>
      <c r="CK44" s="451">
        <f t="shared" si="117"/>
        <v>65</v>
      </c>
      <c r="CL44" s="451">
        <f t="shared" si="117"/>
        <v>45</v>
      </c>
      <c r="CM44" s="451">
        <f t="shared" si="117"/>
        <v>65</v>
      </c>
      <c r="CN44" s="451">
        <f t="shared" si="117"/>
        <v>50</v>
      </c>
      <c r="CO44" s="451">
        <f t="shared" si="117"/>
        <v>70</v>
      </c>
      <c r="CP44" s="451">
        <f t="shared" si="117"/>
        <v>45</v>
      </c>
      <c r="CQ44" s="451">
        <f t="shared" si="117"/>
        <v>75</v>
      </c>
      <c r="CR44" s="451">
        <f t="shared" si="117"/>
        <v>55</v>
      </c>
      <c r="CS44" s="451">
        <f t="shared" si="117"/>
        <v>70</v>
      </c>
      <c r="CT44" s="451">
        <f t="shared" si="117"/>
        <v>45</v>
      </c>
      <c r="CU44" s="451">
        <f t="shared" si="117"/>
        <v>70</v>
      </c>
      <c r="CV44" s="451">
        <f t="shared" si="117"/>
        <v>55</v>
      </c>
      <c r="CW44" s="451">
        <f t="shared" si="117"/>
        <v>70</v>
      </c>
      <c r="CX44" s="451">
        <f t="shared" ref="CX44:DM46" si="118">AG44</f>
        <v>45</v>
      </c>
      <c r="CY44" s="451">
        <f t="shared" si="118"/>
        <v>70</v>
      </c>
      <c r="CZ44" s="451">
        <f t="shared" si="118"/>
        <v>69.299976003530475</v>
      </c>
      <c r="DA44" s="451">
        <f t="shared" si="118"/>
        <v>69.299976003530475</v>
      </c>
      <c r="DB44" s="451">
        <f t="shared" si="118"/>
        <v>69.299976003530475</v>
      </c>
      <c r="DC44" s="451">
        <f t="shared" si="118"/>
        <v>69.299976003530475</v>
      </c>
      <c r="DD44" s="451">
        <f t="shared" si="118"/>
        <v>63.932098397355361</v>
      </c>
      <c r="DE44" s="451">
        <f t="shared" si="118"/>
        <v>63.932098397355361</v>
      </c>
      <c r="DF44" s="451">
        <f t="shared" si="118"/>
        <v>63.932098397355361</v>
      </c>
      <c r="DG44" s="451">
        <f t="shared" si="118"/>
        <v>63.932098397355361</v>
      </c>
      <c r="DH44" s="451">
        <f t="shared" si="118"/>
        <v>65.806755080253055</v>
      </c>
      <c r="DI44" s="451">
        <f t="shared" si="118"/>
        <v>66.577154225876058</v>
      </c>
      <c r="DJ44" s="451">
        <f t="shared" si="118"/>
        <v>68.988302187411804</v>
      </c>
      <c r="DK44" s="451">
        <f t="shared" si="118"/>
        <v>67.140270522249963</v>
      </c>
      <c r="DL44" s="451">
        <f t="shared" si="118"/>
        <v>66.8254265194021</v>
      </c>
      <c r="DM44" s="451">
        <f t="shared" si="118"/>
        <v>69.350012560292555</v>
      </c>
      <c r="DN44" s="451">
        <f t="shared" ref="DL44:DO46" si="119">AW44</f>
        <v>70.006404930924049</v>
      </c>
      <c r="DO44" s="451">
        <f t="shared" si="119"/>
        <v>68.680492342248414</v>
      </c>
      <c r="DP44" s="451"/>
      <c r="DQ44" s="451">
        <f t="shared" ref="DQ44:EF46" si="120">AZ44</f>
        <v>110</v>
      </c>
      <c r="DR44" s="451">
        <f t="shared" si="120"/>
        <v>110</v>
      </c>
      <c r="DS44" s="451">
        <f t="shared" si="120"/>
        <v>115</v>
      </c>
      <c r="DT44" s="451">
        <f t="shared" si="120"/>
        <v>110</v>
      </c>
      <c r="DU44" s="451">
        <f t="shared" si="120"/>
        <v>120</v>
      </c>
      <c r="DV44" s="451">
        <f t="shared" si="120"/>
        <v>120</v>
      </c>
      <c r="DW44" s="451">
        <f t="shared" si="120"/>
        <v>125</v>
      </c>
      <c r="DX44" s="451">
        <f t="shared" si="120"/>
        <v>115</v>
      </c>
      <c r="DY44" s="451">
        <f t="shared" si="120"/>
        <v>125</v>
      </c>
      <c r="DZ44" s="451">
        <f t="shared" si="120"/>
        <v>115</v>
      </c>
      <c r="EA44" s="451">
        <f t="shared" si="120"/>
        <v>138.59995200706095</v>
      </c>
      <c r="EB44" s="451">
        <f t="shared" si="120"/>
        <v>138.59995200706095</v>
      </c>
      <c r="EC44" s="451">
        <f t="shared" si="120"/>
        <v>127.86419679471072</v>
      </c>
      <c r="ED44" s="451">
        <f t="shared" si="120"/>
        <v>127.86419679471072</v>
      </c>
      <c r="EE44" s="451">
        <f t="shared" si="120"/>
        <v>132.38390930612911</v>
      </c>
      <c r="EF44" s="451">
        <f t="shared" si="120"/>
        <v>136.12857270966177</v>
      </c>
      <c r="EG44" s="451">
        <f t="shared" ref="EG44:EH46" si="121">BP44</f>
        <v>136.17543907969466</v>
      </c>
      <c r="EH44" s="451">
        <f t="shared" si="121"/>
        <v>138.68689727317246</v>
      </c>
    </row>
    <row r="45" spans="2:138" x14ac:dyDescent="0.3">
      <c r="B45" s="244" t="s">
        <v>31</v>
      </c>
      <c r="C45" s="666">
        <v>435</v>
      </c>
      <c r="D45" s="666">
        <v>455</v>
      </c>
      <c r="E45" s="666">
        <v>445</v>
      </c>
      <c r="F45" s="666">
        <v>490</v>
      </c>
      <c r="G45" s="666">
        <v>505</v>
      </c>
      <c r="H45" s="666">
        <v>525</v>
      </c>
      <c r="I45" s="666">
        <v>585.87796283963598</v>
      </c>
      <c r="J45" s="666">
        <v>501.3553021662222</v>
      </c>
      <c r="K45" s="666">
        <v>545.70735655181784</v>
      </c>
      <c r="L45" s="666">
        <v>570.49435920383723</v>
      </c>
      <c r="M45" s="666">
        <v>586.53305372496607</v>
      </c>
      <c r="N45" s="248">
        <f t="shared" si="9"/>
        <v>4.5421785787609581E-2</v>
      </c>
      <c r="O45" s="248">
        <f t="shared" si="9"/>
        <v>2.8113677659340697E-2</v>
      </c>
      <c r="P45" s="198"/>
      <c r="Q45" s="247">
        <v>105</v>
      </c>
      <c r="R45" s="247">
        <v>115</v>
      </c>
      <c r="S45" s="247">
        <v>110</v>
      </c>
      <c r="T45" s="247">
        <v>110</v>
      </c>
      <c r="U45" s="247">
        <v>105</v>
      </c>
      <c r="V45" s="247">
        <v>115</v>
      </c>
      <c r="W45" s="247">
        <v>115</v>
      </c>
      <c r="X45" s="247">
        <v>120</v>
      </c>
      <c r="Y45" s="247">
        <v>120</v>
      </c>
      <c r="Z45" s="247">
        <v>130</v>
      </c>
      <c r="AA45" s="247">
        <v>125</v>
      </c>
      <c r="AB45" s="247">
        <v>125</v>
      </c>
      <c r="AC45" s="247">
        <v>125</v>
      </c>
      <c r="AD45" s="247">
        <v>125</v>
      </c>
      <c r="AE45" s="247">
        <v>130</v>
      </c>
      <c r="AF45" s="247">
        <v>130</v>
      </c>
      <c r="AG45" s="247">
        <v>130</v>
      </c>
      <c r="AH45" s="247">
        <v>135</v>
      </c>
      <c r="AI45" s="247">
        <v>146.77013543300893</v>
      </c>
      <c r="AJ45" s="247">
        <v>146.63651555607561</v>
      </c>
      <c r="AK45" s="247">
        <v>145.56755654060942</v>
      </c>
      <c r="AL45" s="247">
        <v>146.9037553099422</v>
      </c>
      <c r="AM45" s="247">
        <v>117.97122705050019</v>
      </c>
      <c r="AN45" s="247">
        <v>103.96594539925712</v>
      </c>
      <c r="AO45" s="247">
        <v>136.56795365448744</v>
      </c>
      <c r="AP45" s="247">
        <v>142.85017606197744</v>
      </c>
      <c r="AQ45" s="247">
        <v>141.06565057432994</v>
      </c>
      <c r="AR45" s="247">
        <v>129.86831081151743</v>
      </c>
      <c r="AS45" s="247">
        <v>129.68281952655775</v>
      </c>
      <c r="AT45" s="247">
        <v>145.09777869158614</v>
      </c>
      <c r="AU45" s="247">
        <v>145.32570208204842</v>
      </c>
      <c r="AV45" s="247">
        <v>149.70100151796868</v>
      </c>
      <c r="AW45" s="247">
        <v>141.25779547829279</v>
      </c>
      <c r="AX45" s="247">
        <v>134.21356338646115</v>
      </c>
      <c r="AY45" s="635"/>
      <c r="AZ45" s="247">
        <f t="shared" ref="AZ45:AZ46" si="122">D45-BA45</f>
        <v>235</v>
      </c>
      <c r="BA45" s="247">
        <f t="shared" ref="BA45:BA46" si="123">SUM(Q45:R45)</f>
        <v>220</v>
      </c>
      <c r="BB45" s="247">
        <f t="shared" ref="BB45:BB46" si="124">SUM(S45:T45)</f>
        <v>220</v>
      </c>
      <c r="BC45" s="247">
        <f t="shared" ref="BC45:BC46" si="125">SUM(U45:V45)</f>
        <v>220</v>
      </c>
      <c r="BD45" s="247">
        <f t="shared" ref="BD45:BD46" si="126">SUM(W45:X45)</f>
        <v>235</v>
      </c>
      <c r="BE45" s="247">
        <f t="shared" ref="BE45:BE46" si="127">SUM(Y45:Z45)</f>
        <v>250</v>
      </c>
      <c r="BF45" s="247">
        <f t="shared" ref="BF45:BF46" si="128">SUM(AA45:AB45)</f>
        <v>250</v>
      </c>
      <c r="BG45" s="247">
        <f t="shared" ref="BG45:BG46" si="129">SUM(AC45:AD45)</f>
        <v>250</v>
      </c>
      <c r="BH45" s="247">
        <f t="shared" ref="BH45:BH46" si="130">SUM(AE45:AF45)</f>
        <v>260</v>
      </c>
      <c r="BI45" s="247">
        <f t="shared" ref="BI45:BI46" si="131">SUM(AG45:AH45)</f>
        <v>265</v>
      </c>
      <c r="BJ45" s="247">
        <f t="shared" si="111"/>
        <v>293.40665098908454</v>
      </c>
      <c r="BK45" s="247">
        <f t="shared" si="112"/>
        <v>292.47131185055161</v>
      </c>
      <c r="BL45" s="247">
        <f t="shared" si="113"/>
        <v>221.93717244975733</v>
      </c>
      <c r="BM45" s="518">
        <f t="shared" si="26"/>
        <v>279.41812971646488</v>
      </c>
      <c r="BN45" s="621">
        <f t="shared" si="114"/>
        <v>270.9339613858474</v>
      </c>
      <c r="BO45" s="621">
        <f t="shared" si="115"/>
        <v>274.78059821814389</v>
      </c>
      <c r="BP45" s="621">
        <f t="shared" si="116"/>
        <v>295.02670360001707</v>
      </c>
      <c r="BQ45" s="621">
        <f t="shared" si="25"/>
        <v>275.47135886475394</v>
      </c>
      <c r="BS45" s="244" t="s">
        <v>31</v>
      </c>
      <c r="BT45" s="247">
        <f t="shared" si="63"/>
        <v>435</v>
      </c>
      <c r="BU45" s="247">
        <f t="shared" si="63"/>
        <v>455</v>
      </c>
      <c r="BV45" s="247">
        <f t="shared" si="63"/>
        <v>445</v>
      </c>
      <c r="BW45" s="247">
        <f t="shared" si="63"/>
        <v>490</v>
      </c>
      <c r="BX45" s="247">
        <f t="shared" si="63"/>
        <v>505</v>
      </c>
      <c r="BY45" s="247">
        <f t="shared" si="63"/>
        <v>525</v>
      </c>
      <c r="BZ45" s="247">
        <f t="shared" si="63"/>
        <v>585.87796283963598</v>
      </c>
      <c r="CA45" s="247">
        <f t="shared" si="63"/>
        <v>501.3553021662222</v>
      </c>
      <c r="CB45" s="247">
        <f t="shared" si="63"/>
        <v>545.70735655181784</v>
      </c>
      <c r="CC45" s="247">
        <f t="shared" si="63"/>
        <v>570.49435920383723</v>
      </c>
      <c r="CD45" s="247">
        <f t="shared" si="63"/>
        <v>586.53305372496607</v>
      </c>
      <c r="CE45" s="248">
        <f t="shared" si="33"/>
        <v>4.5421785787609581E-2</v>
      </c>
      <c r="CF45" s="248">
        <f>O45</f>
        <v>2.8113677659340697E-2</v>
      </c>
      <c r="CG45" s="59"/>
      <c r="CH45" s="452">
        <f t="shared" si="117"/>
        <v>105</v>
      </c>
      <c r="CI45" s="452">
        <f t="shared" si="117"/>
        <v>115</v>
      </c>
      <c r="CJ45" s="452">
        <f t="shared" si="117"/>
        <v>110</v>
      </c>
      <c r="CK45" s="452">
        <f t="shared" si="117"/>
        <v>110</v>
      </c>
      <c r="CL45" s="452">
        <f t="shared" si="117"/>
        <v>105</v>
      </c>
      <c r="CM45" s="452">
        <f t="shared" si="117"/>
        <v>115</v>
      </c>
      <c r="CN45" s="452">
        <f t="shared" si="117"/>
        <v>115</v>
      </c>
      <c r="CO45" s="452">
        <f t="shared" si="117"/>
        <v>120</v>
      </c>
      <c r="CP45" s="452">
        <f t="shared" si="117"/>
        <v>120</v>
      </c>
      <c r="CQ45" s="452">
        <f t="shared" si="117"/>
        <v>130</v>
      </c>
      <c r="CR45" s="452">
        <f t="shared" si="117"/>
        <v>125</v>
      </c>
      <c r="CS45" s="452">
        <f t="shared" si="117"/>
        <v>125</v>
      </c>
      <c r="CT45" s="452">
        <f t="shared" si="117"/>
        <v>125</v>
      </c>
      <c r="CU45" s="452">
        <f t="shared" si="117"/>
        <v>125</v>
      </c>
      <c r="CV45" s="452">
        <f t="shared" si="117"/>
        <v>130</v>
      </c>
      <c r="CW45" s="452">
        <f t="shared" si="117"/>
        <v>130</v>
      </c>
      <c r="CX45" s="452">
        <f t="shared" si="118"/>
        <v>130</v>
      </c>
      <c r="CY45" s="452">
        <f t="shared" si="118"/>
        <v>135</v>
      </c>
      <c r="CZ45" s="452">
        <f t="shared" si="118"/>
        <v>146.77013543300893</v>
      </c>
      <c r="DA45" s="452">
        <f t="shared" si="118"/>
        <v>146.63651555607561</v>
      </c>
      <c r="DB45" s="452">
        <f t="shared" si="118"/>
        <v>145.56755654060942</v>
      </c>
      <c r="DC45" s="452">
        <f t="shared" si="118"/>
        <v>146.9037553099422</v>
      </c>
      <c r="DD45" s="452">
        <f t="shared" si="118"/>
        <v>117.97122705050019</v>
      </c>
      <c r="DE45" s="452">
        <f t="shared" si="118"/>
        <v>103.96594539925712</v>
      </c>
      <c r="DF45" s="452">
        <f t="shared" si="118"/>
        <v>136.56795365448744</v>
      </c>
      <c r="DG45" s="452">
        <f t="shared" si="118"/>
        <v>142.85017606197744</v>
      </c>
      <c r="DH45" s="452">
        <f t="shared" si="118"/>
        <v>141.06565057432994</v>
      </c>
      <c r="DI45" s="452">
        <f t="shared" si="118"/>
        <v>129.86831081151743</v>
      </c>
      <c r="DJ45" s="452">
        <f t="shared" si="118"/>
        <v>129.68281952655775</v>
      </c>
      <c r="DK45" s="452">
        <f t="shared" si="118"/>
        <v>145.09777869158614</v>
      </c>
      <c r="DL45" s="452">
        <f t="shared" si="119"/>
        <v>145.32570208204842</v>
      </c>
      <c r="DM45" s="452">
        <f t="shared" si="119"/>
        <v>149.70100151796868</v>
      </c>
      <c r="DN45" s="452">
        <f t="shared" si="119"/>
        <v>141.25779547829279</v>
      </c>
      <c r="DO45" s="452">
        <f t="shared" si="119"/>
        <v>134.21356338646115</v>
      </c>
      <c r="DP45" s="452"/>
      <c r="DQ45" s="452">
        <f t="shared" si="120"/>
        <v>235</v>
      </c>
      <c r="DR45" s="452">
        <f t="shared" si="120"/>
        <v>220</v>
      </c>
      <c r="DS45" s="452">
        <f t="shared" si="120"/>
        <v>220</v>
      </c>
      <c r="DT45" s="452">
        <f t="shared" si="120"/>
        <v>220</v>
      </c>
      <c r="DU45" s="452">
        <f t="shared" si="120"/>
        <v>235</v>
      </c>
      <c r="DV45" s="452">
        <f t="shared" si="120"/>
        <v>250</v>
      </c>
      <c r="DW45" s="452">
        <f t="shared" si="120"/>
        <v>250</v>
      </c>
      <c r="DX45" s="452">
        <f t="shared" si="120"/>
        <v>250</v>
      </c>
      <c r="DY45" s="452">
        <f t="shared" si="120"/>
        <v>260</v>
      </c>
      <c r="DZ45" s="452">
        <f t="shared" si="120"/>
        <v>265</v>
      </c>
      <c r="EA45" s="452">
        <f t="shared" si="120"/>
        <v>293.40665098908454</v>
      </c>
      <c r="EB45" s="452">
        <f t="shared" si="120"/>
        <v>292.47131185055161</v>
      </c>
      <c r="EC45" s="452">
        <f t="shared" si="120"/>
        <v>221.93717244975733</v>
      </c>
      <c r="ED45" s="452">
        <f t="shared" si="120"/>
        <v>279.41812971646488</v>
      </c>
      <c r="EE45" s="452">
        <f t="shared" si="120"/>
        <v>270.9339613858474</v>
      </c>
      <c r="EF45" s="452">
        <f t="shared" si="120"/>
        <v>274.78059821814389</v>
      </c>
      <c r="EG45" s="452">
        <f t="shared" si="121"/>
        <v>295.02670360001707</v>
      </c>
      <c r="EH45" s="452">
        <f t="shared" si="121"/>
        <v>275.47135886475394</v>
      </c>
    </row>
    <row r="46" spans="2:138" x14ac:dyDescent="0.3">
      <c r="B46" s="250" t="s">
        <v>112</v>
      </c>
      <c r="C46" s="690">
        <v>-5</v>
      </c>
      <c r="D46" s="690">
        <v>50</v>
      </c>
      <c r="E46" s="690">
        <v>525</v>
      </c>
      <c r="F46" s="690">
        <v>460</v>
      </c>
      <c r="G46" s="690">
        <v>215</v>
      </c>
      <c r="H46" s="690">
        <v>280</v>
      </c>
      <c r="I46" s="690">
        <f>SUM(I47:I50)</f>
        <v>262.83500000000004</v>
      </c>
      <c r="J46" s="690">
        <f t="shared" ref="J46:M46" si="132">SUM(J47:J50)</f>
        <v>570.8130000000001</v>
      </c>
      <c r="K46" s="690">
        <f t="shared" si="132"/>
        <v>323.8535</v>
      </c>
      <c r="L46" s="690">
        <f t="shared" si="132"/>
        <v>224.68627859778667</v>
      </c>
      <c r="M46" s="690">
        <f t="shared" si="132"/>
        <v>450.11499928299048</v>
      </c>
      <c r="N46" s="210">
        <f t="shared" si="9"/>
        <v>-0.30621012711677753</v>
      </c>
      <c r="O46" s="499">
        <f t="shared" si="9"/>
        <v>1.0033043499231487</v>
      </c>
      <c r="P46" s="198"/>
      <c r="Q46" s="496">
        <v>15</v>
      </c>
      <c r="R46" s="496">
        <v>40</v>
      </c>
      <c r="S46" s="496">
        <v>45</v>
      </c>
      <c r="T46" s="496">
        <v>75</v>
      </c>
      <c r="U46" s="496">
        <v>180</v>
      </c>
      <c r="V46" s="496">
        <v>220</v>
      </c>
      <c r="W46" s="496">
        <v>150</v>
      </c>
      <c r="X46" s="496">
        <v>115</v>
      </c>
      <c r="Y46" s="496">
        <v>80</v>
      </c>
      <c r="Z46" s="496">
        <v>115</v>
      </c>
      <c r="AA46" s="496">
        <v>30</v>
      </c>
      <c r="AB46" s="496">
        <v>75</v>
      </c>
      <c r="AC46" s="496">
        <v>45</v>
      </c>
      <c r="AD46" s="496">
        <v>65</v>
      </c>
      <c r="AE46" s="496">
        <v>85</v>
      </c>
      <c r="AF46" s="496">
        <v>70</v>
      </c>
      <c r="AG46" s="496">
        <v>70</v>
      </c>
      <c r="AH46" s="496">
        <v>50</v>
      </c>
      <c r="AI46" s="496">
        <f>SUM(AI47:AI50)</f>
        <v>105.57914225967754</v>
      </c>
      <c r="AJ46" s="496">
        <f t="shared" ref="AJ46:AX46" si="133">SUM(AJ47:AJ50)</f>
        <v>84.600039746736087</v>
      </c>
      <c r="AK46" s="496">
        <f t="shared" si="133"/>
        <v>48.923371885813054</v>
      </c>
      <c r="AL46" s="496">
        <f t="shared" si="133"/>
        <v>23.732446107773313</v>
      </c>
      <c r="AM46" s="496">
        <f t="shared" si="133"/>
        <v>298.15942884018619</v>
      </c>
      <c r="AN46" s="496">
        <f t="shared" si="133"/>
        <v>121.2724706078703</v>
      </c>
      <c r="AO46" s="496">
        <f t="shared" si="133"/>
        <v>94.924473234938915</v>
      </c>
      <c r="AP46" s="496">
        <f t="shared" si="133"/>
        <v>56.456627317004589</v>
      </c>
      <c r="AQ46" s="496">
        <f t="shared" si="133"/>
        <v>18.975007783359857</v>
      </c>
      <c r="AR46" s="496">
        <f t="shared" si="133"/>
        <v>104.348851363413</v>
      </c>
      <c r="AS46" s="496">
        <f t="shared" si="133"/>
        <v>108.74389820529454</v>
      </c>
      <c r="AT46" s="496">
        <f t="shared" si="133"/>
        <v>91.78574264793258</v>
      </c>
      <c r="AU46" s="496">
        <f t="shared" si="133"/>
        <v>59.282276116604976</v>
      </c>
      <c r="AV46" s="496">
        <f t="shared" si="133"/>
        <v>72.452361999739651</v>
      </c>
      <c r="AW46" s="496">
        <f t="shared" si="133"/>
        <v>91.557235456197631</v>
      </c>
      <c r="AX46" s="496">
        <f t="shared" si="133"/>
        <v>1.3944050252444278</v>
      </c>
      <c r="AY46" s="635"/>
      <c r="AZ46" s="496">
        <f t="shared" si="122"/>
        <v>-5</v>
      </c>
      <c r="BA46" s="36">
        <f t="shared" si="123"/>
        <v>55</v>
      </c>
      <c r="BB46" s="9">
        <f t="shared" si="124"/>
        <v>120</v>
      </c>
      <c r="BC46" s="36">
        <f t="shared" si="125"/>
        <v>400</v>
      </c>
      <c r="BD46" s="36">
        <f t="shared" si="126"/>
        <v>265</v>
      </c>
      <c r="BE46" s="36">
        <f t="shared" si="127"/>
        <v>195</v>
      </c>
      <c r="BF46" s="36">
        <f t="shared" si="128"/>
        <v>105</v>
      </c>
      <c r="BG46" s="36">
        <f t="shared" si="129"/>
        <v>110</v>
      </c>
      <c r="BH46" s="36">
        <f t="shared" si="130"/>
        <v>155</v>
      </c>
      <c r="BI46" s="36">
        <f t="shared" si="131"/>
        <v>120</v>
      </c>
      <c r="BJ46" s="13">
        <f t="shared" si="111"/>
        <v>190.17918200641361</v>
      </c>
      <c r="BK46" s="13">
        <f t="shared" si="112"/>
        <v>72.655817993586368</v>
      </c>
      <c r="BL46" s="13">
        <f t="shared" ref="BL46:BL50" si="134">AK46+AL46</f>
        <v>72.655817993586368</v>
      </c>
      <c r="BM46" s="59">
        <f t="shared" si="26"/>
        <v>151.38110055194352</v>
      </c>
      <c r="BN46" s="59">
        <f t="shared" si="114"/>
        <v>123.32385914677286</v>
      </c>
      <c r="BO46" s="59">
        <f t="shared" si="115"/>
        <v>200.52964085322714</v>
      </c>
      <c r="BP46" s="59">
        <f t="shared" si="116"/>
        <v>131.73463811634463</v>
      </c>
      <c r="BQ46" s="59">
        <f t="shared" si="25"/>
        <v>92.951640481442055</v>
      </c>
      <c r="BS46" s="265" t="s">
        <v>112</v>
      </c>
      <c r="BT46" s="50">
        <f t="shared" si="63"/>
        <v>-5</v>
      </c>
      <c r="BU46" s="50">
        <f t="shared" si="63"/>
        <v>50</v>
      </c>
      <c r="BV46" s="50">
        <f t="shared" si="63"/>
        <v>525</v>
      </c>
      <c r="BW46" s="50">
        <f t="shared" si="63"/>
        <v>460</v>
      </c>
      <c r="BX46" s="50">
        <f t="shared" si="63"/>
        <v>215</v>
      </c>
      <c r="BY46" s="50">
        <f t="shared" si="63"/>
        <v>280</v>
      </c>
      <c r="BZ46" s="50">
        <f t="shared" si="63"/>
        <v>262.83500000000004</v>
      </c>
      <c r="CA46" s="50">
        <f t="shared" si="63"/>
        <v>570.8130000000001</v>
      </c>
      <c r="CB46" s="50">
        <f t="shared" si="63"/>
        <v>323.8535</v>
      </c>
      <c r="CC46" s="50">
        <f t="shared" si="63"/>
        <v>224.68627859778667</v>
      </c>
      <c r="CD46" s="50">
        <f t="shared" si="63"/>
        <v>450.11499928299048</v>
      </c>
      <c r="CE46" s="210">
        <f t="shared" si="33"/>
        <v>-0.30621012711677753</v>
      </c>
      <c r="CF46" s="210">
        <f>O46</f>
        <v>1.0033043499231487</v>
      </c>
      <c r="CG46" s="59"/>
      <c r="CH46" s="444">
        <f t="shared" si="117"/>
        <v>15</v>
      </c>
      <c r="CI46" s="444">
        <f t="shared" si="117"/>
        <v>40</v>
      </c>
      <c r="CJ46" s="444">
        <f t="shared" si="117"/>
        <v>45</v>
      </c>
      <c r="CK46" s="444">
        <f t="shared" si="117"/>
        <v>75</v>
      </c>
      <c r="CL46" s="444">
        <f t="shared" si="117"/>
        <v>180</v>
      </c>
      <c r="CM46" s="444">
        <f t="shared" si="117"/>
        <v>220</v>
      </c>
      <c r="CN46" s="444">
        <f t="shared" si="117"/>
        <v>150</v>
      </c>
      <c r="CO46" s="444">
        <f t="shared" si="117"/>
        <v>115</v>
      </c>
      <c r="CP46" s="444">
        <f t="shared" si="117"/>
        <v>80</v>
      </c>
      <c r="CQ46" s="444">
        <f t="shared" si="117"/>
        <v>115</v>
      </c>
      <c r="CR46" s="444">
        <f t="shared" si="117"/>
        <v>30</v>
      </c>
      <c r="CS46" s="444">
        <f t="shared" si="117"/>
        <v>75</v>
      </c>
      <c r="CT46" s="444">
        <f t="shared" si="117"/>
        <v>45</v>
      </c>
      <c r="CU46" s="444">
        <f t="shared" si="117"/>
        <v>65</v>
      </c>
      <c r="CV46" s="444">
        <f t="shared" si="117"/>
        <v>85</v>
      </c>
      <c r="CW46" s="444">
        <f t="shared" si="117"/>
        <v>70</v>
      </c>
      <c r="CX46" s="444">
        <f t="shared" si="118"/>
        <v>70</v>
      </c>
      <c r="CY46" s="444">
        <f t="shared" si="118"/>
        <v>50</v>
      </c>
      <c r="CZ46" s="444">
        <f t="shared" si="118"/>
        <v>105.57914225967754</v>
      </c>
      <c r="DA46" s="444">
        <f t="shared" si="118"/>
        <v>84.600039746736087</v>
      </c>
      <c r="DB46" s="444">
        <f t="shared" si="118"/>
        <v>48.923371885813054</v>
      </c>
      <c r="DC46" s="444">
        <f t="shared" si="118"/>
        <v>23.732446107773313</v>
      </c>
      <c r="DD46" s="444">
        <f t="shared" si="118"/>
        <v>298.15942884018619</v>
      </c>
      <c r="DE46" s="444">
        <f t="shared" si="118"/>
        <v>121.2724706078703</v>
      </c>
      <c r="DF46" s="444">
        <f t="shared" si="118"/>
        <v>94.924473234938915</v>
      </c>
      <c r="DG46" s="444">
        <f t="shared" si="118"/>
        <v>56.456627317004589</v>
      </c>
      <c r="DH46" s="444">
        <f t="shared" si="118"/>
        <v>18.975007783359857</v>
      </c>
      <c r="DI46" s="444">
        <f t="shared" si="118"/>
        <v>104.348851363413</v>
      </c>
      <c r="DJ46" s="444">
        <f t="shared" si="118"/>
        <v>108.74389820529454</v>
      </c>
      <c r="DK46" s="444">
        <f t="shared" si="118"/>
        <v>91.78574264793258</v>
      </c>
      <c r="DL46" s="444">
        <f t="shared" si="119"/>
        <v>59.282276116604976</v>
      </c>
      <c r="DM46" s="444">
        <f t="shared" si="119"/>
        <v>72.452361999739651</v>
      </c>
      <c r="DN46" s="444">
        <f t="shared" si="119"/>
        <v>91.557235456197631</v>
      </c>
      <c r="DO46" s="444">
        <f t="shared" si="119"/>
        <v>1.3944050252444278</v>
      </c>
      <c r="DP46" s="444"/>
      <c r="DQ46" s="444">
        <f t="shared" si="120"/>
        <v>-5</v>
      </c>
      <c r="DR46" s="444">
        <f t="shared" si="120"/>
        <v>55</v>
      </c>
      <c r="DS46" s="444">
        <f t="shared" si="120"/>
        <v>120</v>
      </c>
      <c r="DT46" s="444">
        <f t="shared" si="120"/>
        <v>400</v>
      </c>
      <c r="DU46" s="444">
        <f t="shared" si="120"/>
        <v>265</v>
      </c>
      <c r="DV46" s="444">
        <f t="shared" si="120"/>
        <v>195</v>
      </c>
      <c r="DW46" s="444">
        <f t="shared" si="120"/>
        <v>105</v>
      </c>
      <c r="DX46" s="444">
        <f t="shared" si="120"/>
        <v>110</v>
      </c>
      <c r="DY46" s="444">
        <f t="shared" si="120"/>
        <v>155</v>
      </c>
      <c r="DZ46" s="444">
        <f>BI46</f>
        <v>120</v>
      </c>
      <c r="EA46" s="444">
        <f t="shared" si="120"/>
        <v>190.17918200641361</v>
      </c>
      <c r="EB46" s="444">
        <f t="shared" si="120"/>
        <v>72.655817993586368</v>
      </c>
      <c r="EC46" s="444">
        <f t="shared" si="120"/>
        <v>72.655817993586368</v>
      </c>
      <c r="ED46" s="444">
        <f t="shared" si="120"/>
        <v>151.38110055194352</v>
      </c>
      <c r="EE46" s="444">
        <f t="shared" si="120"/>
        <v>123.32385914677286</v>
      </c>
      <c r="EF46" s="444">
        <f t="shared" si="120"/>
        <v>200.52964085322714</v>
      </c>
      <c r="EG46" s="444">
        <f t="shared" si="121"/>
        <v>131.73463811634463</v>
      </c>
      <c r="EH46" s="444">
        <f t="shared" si="121"/>
        <v>92.951640481442055</v>
      </c>
    </row>
    <row r="47" spans="2:138" x14ac:dyDescent="0.3">
      <c r="B47" s="10" t="s">
        <v>15</v>
      </c>
      <c r="C47" s="689"/>
      <c r="D47" s="689"/>
      <c r="E47" s="689"/>
      <c r="F47" s="689"/>
      <c r="G47" s="689"/>
      <c r="H47" s="689"/>
      <c r="I47" s="689">
        <v>155.41800000000001</v>
      </c>
      <c r="J47" s="689">
        <v>234.41024999999999</v>
      </c>
      <c r="K47" s="689">
        <v>255.88475</v>
      </c>
      <c r="L47" s="689">
        <v>258.18680000000001</v>
      </c>
      <c r="M47" s="689">
        <v>264.39964399999997</v>
      </c>
      <c r="N47" s="501">
        <f t="shared" si="9"/>
        <v>8.996432964449852E-3</v>
      </c>
      <c r="O47" s="501">
        <f t="shared" si="9"/>
        <v>2.4063368073038438E-2</v>
      </c>
      <c r="P47" s="198"/>
      <c r="Q47" s="59"/>
      <c r="R47" s="59"/>
      <c r="S47" s="59"/>
      <c r="T47" s="59"/>
      <c r="U47" s="59"/>
      <c r="V47" s="59"/>
      <c r="W47" s="59"/>
      <c r="X47" s="59"/>
      <c r="Y47" s="59"/>
      <c r="Z47" s="59"/>
      <c r="AA47" s="59"/>
      <c r="AB47" s="59"/>
      <c r="AC47" s="59"/>
      <c r="AD47" s="59"/>
      <c r="AE47" s="59"/>
      <c r="AF47" s="59"/>
      <c r="AG47" s="59"/>
      <c r="AH47" s="59"/>
      <c r="AI47" s="59">
        <v>78.389138274963159</v>
      </c>
      <c r="AJ47" s="59">
        <v>26.831908251161735</v>
      </c>
      <c r="AK47" s="59">
        <v>25.23092683894367</v>
      </c>
      <c r="AL47" s="59">
        <v>24.966026634931428</v>
      </c>
      <c r="AM47" s="59">
        <v>118.04183222004839</v>
      </c>
      <c r="AN47" s="59">
        <v>19.729371300343235</v>
      </c>
      <c r="AO47" s="59">
        <v>45.52857909733725</v>
      </c>
      <c r="AP47" s="59">
        <v>51.110467382271111</v>
      </c>
      <c r="AQ47" s="59">
        <v>92.677320680224739</v>
      </c>
      <c r="AR47" s="59">
        <v>76.945785893145086</v>
      </c>
      <c r="AS47" s="59">
        <v>36.678123787363035</v>
      </c>
      <c r="AT47" s="59">
        <v>49.583519639267138</v>
      </c>
      <c r="AU47" s="59">
        <v>90.665389233498729</v>
      </c>
      <c r="AV47" s="59">
        <v>71.002122071967463</v>
      </c>
      <c r="AW47" s="59">
        <v>58.022531149027131</v>
      </c>
      <c r="AX47" s="59">
        <v>38.496757545506682</v>
      </c>
      <c r="AY47" s="635"/>
      <c r="AZ47" s="59"/>
      <c r="BA47" s="13"/>
      <c r="BB47" s="13"/>
      <c r="BC47" s="13"/>
      <c r="BD47" s="13"/>
      <c r="BE47" s="13"/>
      <c r="BF47" s="13"/>
      <c r="BG47" s="13"/>
      <c r="BH47" s="13"/>
      <c r="BI47" s="13"/>
      <c r="BJ47" s="13">
        <f t="shared" si="111"/>
        <v>105.22104652612489</v>
      </c>
      <c r="BK47" s="13">
        <f t="shared" si="112"/>
        <v>50.196953473875098</v>
      </c>
      <c r="BL47" s="13">
        <f t="shared" si="134"/>
        <v>50.196953473875098</v>
      </c>
      <c r="BM47" s="59">
        <f t="shared" si="26"/>
        <v>96.639046479608368</v>
      </c>
      <c r="BN47" s="59">
        <f t="shared" si="114"/>
        <v>169.62310657336982</v>
      </c>
      <c r="BO47" s="59">
        <f t="shared" si="115"/>
        <v>86.261643426630172</v>
      </c>
      <c r="BP47" s="59">
        <f t="shared" si="116"/>
        <v>161.66751130546618</v>
      </c>
      <c r="BQ47" s="59">
        <f t="shared" si="25"/>
        <v>96.519288694533813</v>
      </c>
      <c r="BS47" s="10" t="s">
        <v>15</v>
      </c>
      <c r="BT47" s="13"/>
      <c r="BU47" s="13"/>
      <c r="BV47" s="13"/>
      <c r="BW47" s="13"/>
      <c r="BX47" s="13"/>
      <c r="BY47" s="13"/>
      <c r="BZ47" s="13">
        <f t="shared" si="63"/>
        <v>155.41800000000001</v>
      </c>
      <c r="CA47" s="13">
        <f t="shared" si="63"/>
        <v>234.41024999999999</v>
      </c>
      <c r="CB47" s="13">
        <f t="shared" si="63"/>
        <v>255.88475</v>
      </c>
      <c r="CC47" s="13">
        <f t="shared" si="63"/>
        <v>258.18680000000001</v>
      </c>
      <c r="CD47" s="13"/>
      <c r="CE47" s="212"/>
      <c r="CF47" s="208"/>
      <c r="CG47" s="59"/>
      <c r="CH47" s="444"/>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c r="EE47" s="444"/>
      <c r="EF47" s="444"/>
      <c r="EG47" s="444"/>
      <c r="EH47" s="444"/>
    </row>
    <row r="48" spans="2:138" x14ac:dyDescent="0.3">
      <c r="B48" s="10" t="s">
        <v>16</v>
      </c>
      <c r="C48" s="689"/>
      <c r="D48" s="689"/>
      <c r="E48" s="689"/>
      <c r="F48" s="689"/>
      <c r="G48" s="689"/>
      <c r="H48" s="689"/>
      <c r="I48" s="689">
        <v>52.417000000000002</v>
      </c>
      <c r="J48" s="689">
        <v>75.202750000000009</v>
      </c>
      <c r="K48" s="689">
        <v>60.96875</v>
      </c>
      <c r="L48" s="689">
        <v>44.445499999999996</v>
      </c>
      <c r="M48" s="689">
        <v>48.890050000000002</v>
      </c>
      <c r="N48" s="501">
        <f t="shared" si="9"/>
        <v>-0.27101178882624299</v>
      </c>
      <c r="O48" s="501">
        <f t="shared" si="9"/>
        <v>0.10000000000000009</v>
      </c>
      <c r="P48" s="198"/>
      <c r="Q48" s="59"/>
      <c r="R48" s="59"/>
      <c r="S48" s="59"/>
      <c r="T48" s="59"/>
      <c r="U48" s="59"/>
      <c r="V48" s="59"/>
      <c r="W48" s="59"/>
      <c r="X48" s="59"/>
      <c r="Y48" s="59"/>
      <c r="Z48" s="59"/>
      <c r="AA48" s="59"/>
      <c r="AB48" s="59"/>
      <c r="AC48" s="59"/>
      <c r="AD48" s="59"/>
      <c r="AE48" s="59"/>
      <c r="AF48" s="59"/>
      <c r="AG48" s="59"/>
      <c r="AH48" s="59"/>
      <c r="AI48" s="59">
        <v>9.9400039847143749</v>
      </c>
      <c r="AJ48" s="59">
        <v>13.518131495574355</v>
      </c>
      <c r="AK48" s="59">
        <v>15.442445046869386</v>
      </c>
      <c r="AL48" s="59">
        <v>13.516419472841884</v>
      </c>
      <c r="AM48" s="59">
        <v>21.817596620137792</v>
      </c>
      <c r="AN48" s="59">
        <v>19.243099307527075</v>
      </c>
      <c r="AO48" s="59">
        <v>20.095894137601672</v>
      </c>
      <c r="AP48" s="59">
        <v>14.046159934733485</v>
      </c>
      <c r="AQ48" s="59">
        <v>26.047687103135118</v>
      </c>
      <c r="AR48" s="59">
        <v>5.1530654702679231</v>
      </c>
      <c r="AS48" s="59">
        <v>13.815774417931509</v>
      </c>
      <c r="AT48" s="59">
        <v>15.952223008665449</v>
      </c>
      <c r="AU48" s="59">
        <v>12.603392233659569</v>
      </c>
      <c r="AV48" s="59">
        <v>14.436745278325523</v>
      </c>
      <c r="AW48" s="59">
        <v>11.521209657723828</v>
      </c>
      <c r="AX48" s="59">
        <v>5.8841528302910717</v>
      </c>
      <c r="AY48" s="635"/>
      <c r="AZ48" s="59"/>
      <c r="BA48" s="13"/>
      <c r="BB48" s="13"/>
      <c r="BC48" s="13"/>
      <c r="BD48" s="13"/>
      <c r="BE48" s="13"/>
      <c r="BF48" s="13"/>
      <c r="BG48" s="13"/>
      <c r="BH48" s="13"/>
      <c r="BI48" s="13"/>
      <c r="BJ48" s="13">
        <f t="shared" si="111"/>
        <v>23.458135480288732</v>
      </c>
      <c r="BK48" s="13">
        <f t="shared" si="112"/>
        <v>28.95886451971127</v>
      </c>
      <c r="BL48" s="13">
        <f t="shared" si="134"/>
        <v>28.95886451971127</v>
      </c>
      <c r="BM48" s="59">
        <f t="shared" si="26"/>
        <v>34.142054072335156</v>
      </c>
      <c r="BN48" s="59">
        <f t="shared" si="114"/>
        <v>31.20075257340304</v>
      </c>
      <c r="BO48" s="59">
        <f t="shared" si="115"/>
        <v>29.767997426596956</v>
      </c>
      <c r="BP48" s="59">
        <f t="shared" si="116"/>
        <v>27.040137511985094</v>
      </c>
      <c r="BQ48" s="59">
        <f t="shared" si="25"/>
        <v>17.405362488014902</v>
      </c>
      <c r="BS48" s="10" t="s">
        <v>16</v>
      </c>
      <c r="BT48" s="13"/>
      <c r="BU48" s="13"/>
      <c r="BV48" s="13"/>
      <c r="BW48" s="13"/>
      <c r="BX48" s="13"/>
      <c r="BY48" s="13"/>
      <c r="BZ48" s="13">
        <f t="shared" si="63"/>
        <v>52.417000000000002</v>
      </c>
      <c r="CA48" s="13">
        <f t="shared" ref="CA48:CC56" si="135">J48</f>
        <v>75.202750000000009</v>
      </c>
      <c r="CB48" s="13">
        <f t="shared" si="135"/>
        <v>60.96875</v>
      </c>
      <c r="CC48" s="13">
        <f t="shared" si="135"/>
        <v>44.445499999999996</v>
      </c>
      <c r="CD48" s="13"/>
      <c r="CE48" s="212"/>
      <c r="CF48" s="208"/>
      <c r="CG48" s="59"/>
      <c r="CH48" s="444"/>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row>
    <row r="49" spans="2:138" x14ac:dyDescent="0.3">
      <c r="B49" s="10" t="s">
        <v>17</v>
      </c>
      <c r="C49" s="689"/>
      <c r="D49" s="689"/>
      <c r="E49" s="689"/>
      <c r="F49" s="689"/>
      <c r="G49" s="689"/>
      <c r="H49" s="689"/>
      <c r="I49" s="689">
        <v>46</v>
      </c>
      <c r="J49" s="689">
        <v>240</v>
      </c>
      <c r="K49" s="689">
        <v>-26</v>
      </c>
      <c r="L49" s="689">
        <v>-114</v>
      </c>
      <c r="M49" s="689">
        <v>100</v>
      </c>
      <c r="N49" s="501" t="str">
        <f t="shared" si="9"/>
        <v>N/A</v>
      </c>
      <c r="O49" s="501" t="str">
        <f t="shared" si="9"/>
        <v>N/A</v>
      </c>
      <c r="P49" s="198"/>
      <c r="Q49" s="59"/>
      <c r="R49" s="59"/>
      <c r="S49" s="59"/>
      <c r="T49" s="59"/>
      <c r="U49" s="59"/>
      <c r="V49" s="59"/>
      <c r="W49" s="59"/>
      <c r="X49" s="59"/>
      <c r="Y49" s="59"/>
      <c r="Z49" s="59"/>
      <c r="AA49" s="59"/>
      <c r="AB49" s="59"/>
      <c r="AC49" s="59"/>
      <c r="AD49" s="59"/>
      <c r="AE49" s="59"/>
      <c r="AF49" s="59"/>
      <c r="AG49" s="59"/>
      <c r="AH49" s="59"/>
      <c r="AI49" s="59">
        <v>15</v>
      </c>
      <c r="AJ49" s="59">
        <v>42</v>
      </c>
      <c r="AK49" s="59">
        <v>6</v>
      </c>
      <c r="AL49" s="59">
        <v>-17</v>
      </c>
      <c r="AM49" s="59">
        <v>155</v>
      </c>
      <c r="AN49" s="59">
        <v>79</v>
      </c>
      <c r="AO49" s="59">
        <v>22</v>
      </c>
      <c r="AP49" s="59">
        <v>-16</v>
      </c>
      <c r="AQ49" s="59">
        <v>-107</v>
      </c>
      <c r="AR49" s="59">
        <v>13</v>
      </c>
      <c r="AS49" s="59">
        <v>50</v>
      </c>
      <c r="AT49" s="59">
        <v>18</v>
      </c>
      <c r="AU49" s="59">
        <v>-53</v>
      </c>
      <c r="AV49" s="59">
        <v>-22</v>
      </c>
      <c r="AW49" s="59">
        <v>13</v>
      </c>
      <c r="AX49" s="59">
        <v>-52</v>
      </c>
      <c r="AY49" s="635"/>
      <c r="AZ49" s="59"/>
      <c r="BA49" s="13"/>
      <c r="BB49" s="13"/>
      <c r="BC49" s="13"/>
      <c r="BD49" s="13"/>
      <c r="BE49" s="13"/>
      <c r="BF49" s="13"/>
      <c r="BG49" s="13"/>
      <c r="BH49" s="13"/>
      <c r="BI49" s="13"/>
      <c r="BJ49" s="13">
        <f t="shared" si="111"/>
        <v>57</v>
      </c>
      <c r="BK49" s="13">
        <f t="shared" si="112"/>
        <v>-11</v>
      </c>
      <c r="BL49" s="13">
        <f t="shared" si="134"/>
        <v>-11</v>
      </c>
      <c r="BM49" s="59">
        <f t="shared" si="26"/>
        <v>6</v>
      </c>
      <c r="BN49" s="59">
        <f t="shared" si="114"/>
        <v>-94</v>
      </c>
      <c r="BO49" s="59">
        <f t="shared" si="115"/>
        <v>68</v>
      </c>
      <c r="BP49" s="59">
        <f t="shared" si="116"/>
        <v>-75</v>
      </c>
      <c r="BQ49" s="59">
        <f t="shared" si="25"/>
        <v>-39</v>
      </c>
      <c r="BS49" s="10" t="s">
        <v>17</v>
      </c>
      <c r="BT49" s="13"/>
      <c r="BU49" s="13"/>
      <c r="BV49" s="13"/>
      <c r="BW49" s="13"/>
      <c r="BX49" s="13"/>
      <c r="BY49" s="13"/>
      <c r="BZ49" s="13">
        <f t="shared" ref="BZ49:BZ56" si="136">I49</f>
        <v>46</v>
      </c>
      <c r="CA49" s="13">
        <f t="shared" si="135"/>
        <v>240</v>
      </c>
      <c r="CB49" s="13">
        <f t="shared" si="135"/>
        <v>-26</v>
      </c>
      <c r="CC49" s="13">
        <f t="shared" si="135"/>
        <v>-114</v>
      </c>
      <c r="CD49" s="13"/>
      <c r="CE49" s="212"/>
      <c r="CF49" s="208"/>
      <c r="CG49" s="59"/>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row>
    <row r="50" spans="2:138" x14ac:dyDescent="0.3">
      <c r="B50" s="253" t="s">
        <v>19</v>
      </c>
      <c r="C50" s="689"/>
      <c r="D50" s="689"/>
      <c r="E50" s="689"/>
      <c r="F50" s="689"/>
      <c r="G50" s="689"/>
      <c r="H50" s="689"/>
      <c r="I50" s="689">
        <v>9</v>
      </c>
      <c r="J50" s="689">
        <v>21.2</v>
      </c>
      <c r="K50" s="689">
        <v>33</v>
      </c>
      <c r="L50" s="689">
        <v>36.053978597786696</v>
      </c>
      <c r="M50" s="689">
        <v>36.825305282990534</v>
      </c>
      <c r="N50" s="505">
        <f t="shared" si="9"/>
        <v>9.2544805993536317E-2</v>
      </c>
      <c r="O50" s="505">
        <f t="shared" si="9"/>
        <v>2.1393663479103209E-2</v>
      </c>
      <c r="P50" s="198"/>
      <c r="Q50" s="503"/>
      <c r="R50" s="503"/>
      <c r="S50" s="503"/>
      <c r="T50" s="503"/>
      <c r="U50" s="503"/>
      <c r="V50" s="503"/>
      <c r="W50" s="503"/>
      <c r="X50" s="503"/>
      <c r="Y50" s="503"/>
      <c r="Z50" s="503"/>
      <c r="AA50" s="503"/>
      <c r="AB50" s="503"/>
      <c r="AC50" s="503"/>
      <c r="AD50" s="503"/>
      <c r="AE50" s="503"/>
      <c r="AF50" s="503"/>
      <c r="AG50" s="503"/>
      <c r="AH50" s="503"/>
      <c r="AI50" s="59">
        <v>2.25</v>
      </c>
      <c r="AJ50" s="59">
        <v>2.25</v>
      </c>
      <c r="AK50" s="59">
        <v>2.25</v>
      </c>
      <c r="AL50" s="59">
        <v>2.25</v>
      </c>
      <c r="AM50" s="59">
        <v>3.3</v>
      </c>
      <c r="AN50" s="59">
        <v>3.3</v>
      </c>
      <c r="AO50" s="59">
        <v>7.3</v>
      </c>
      <c r="AP50" s="59">
        <v>7.3</v>
      </c>
      <c r="AQ50" s="59">
        <v>7.25</v>
      </c>
      <c r="AR50" s="59">
        <v>9.25</v>
      </c>
      <c r="AS50" s="59">
        <v>8.25</v>
      </c>
      <c r="AT50" s="59">
        <v>8.25</v>
      </c>
      <c r="AU50" s="59">
        <v>9.0134946494466739</v>
      </c>
      <c r="AV50" s="59">
        <v>9.0134946494466739</v>
      </c>
      <c r="AW50" s="59">
        <v>9.0134946494466739</v>
      </c>
      <c r="AX50" s="59">
        <v>9.0134946494466739</v>
      </c>
      <c r="AY50" s="635"/>
      <c r="AZ50" s="503"/>
      <c r="BA50" s="54"/>
      <c r="BB50" s="54"/>
      <c r="BC50" s="54"/>
      <c r="BD50" s="54"/>
      <c r="BE50" s="54"/>
      <c r="BF50" s="54"/>
      <c r="BG50" s="54"/>
      <c r="BH50" s="54"/>
      <c r="BI50" s="54"/>
      <c r="BJ50" s="54">
        <f t="shared" si="111"/>
        <v>4.5</v>
      </c>
      <c r="BK50" s="54">
        <f t="shared" si="112"/>
        <v>4.5</v>
      </c>
      <c r="BL50" s="54">
        <f t="shared" si="134"/>
        <v>4.5</v>
      </c>
      <c r="BM50" s="516">
        <f t="shared" si="26"/>
        <v>14.6</v>
      </c>
      <c r="BN50" s="620">
        <f t="shared" si="114"/>
        <v>16.5</v>
      </c>
      <c r="BO50" s="620">
        <f t="shared" si="115"/>
        <v>16.5</v>
      </c>
      <c r="BP50" s="620">
        <f t="shared" si="116"/>
        <v>18.026989298893348</v>
      </c>
      <c r="BQ50" s="620">
        <f t="shared" si="25"/>
        <v>18.026989298893348</v>
      </c>
      <c r="BS50" s="268" t="s">
        <v>19</v>
      </c>
      <c r="BT50" s="54"/>
      <c r="BU50" s="54"/>
      <c r="BV50" s="54"/>
      <c r="BW50" s="54"/>
      <c r="BX50" s="54"/>
      <c r="BY50" s="54"/>
      <c r="BZ50" s="54">
        <f t="shared" si="136"/>
        <v>9</v>
      </c>
      <c r="CA50" s="54">
        <f t="shared" si="135"/>
        <v>21.2</v>
      </c>
      <c r="CB50" s="54">
        <f t="shared" si="135"/>
        <v>33</v>
      </c>
      <c r="CC50" s="54">
        <f t="shared" si="135"/>
        <v>36.053978597786696</v>
      </c>
      <c r="CD50" s="54"/>
      <c r="CE50" s="216"/>
      <c r="CF50" s="217"/>
      <c r="CG50" s="59"/>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row>
    <row r="51" spans="2:138" s="432" customFormat="1" x14ac:dyDescent="0.3">
      <c r="B51" s="256" t="s">
        <v>103</v>
      </c>
      <c r="C51" s="691">
        <v>905</v>
      </c>
      <c r="D51" s="691">
        <v>215</v>
      </c>
      <c r="E51" s="691">
        <v>-240</v>
      </c>
      <c r="F51" s="691">
        <v>-10</v>
      </c>
      <c r="G51" s="691">
        <v>105</v>
      </c>
      <c r="H51" s="691">
        <v>-245</v>
      </c>
      <c r="I51" s="691">
        <f>SUM(I52:I55)</f>
        <v>990.79797866820195</v>
      </c>
      <c r="J51" s="691">
        <f t="shared" ref="J51:M51" si="137">SUM(J52:J55)</f>
        <v>506.96529149579936</v>
      </c>
      <c r="K51" s="691">
        <f t="shared" si="137"/>
        <v>-238.16492709999065</v>
      </c>
      <c r="L51" s="691">
        <f t="shared" si="137"/>
        <v>-560.09812590000945</v>
      </c>
      <c r="M51" s="691">
        <f t="shared" si="137"/>
        <v>-132.1339279500047</v>
      </c>
      <c r="N51" s="210" t="str">
        <f t="shared" si="9"/>
        <v>N/A</v>
      </c>
      <c r="O51" s="509" t="str">
        <f t="shared" si="9"/>
        <v>N/A</v>
      </c>
      <c r="P51" s="198"/>
      <c r="Q51" s="506">
        <v>-95</v>
      </c>
      <c r="R51" s="506">
        <v>-30</v>
      </c>
      <c r="S51" s="506">
        <v>-50</v>
      </c>
      <c r="T51" s="506">
        <v>45</v>
      </c>
      <c r="U51" s="506">
        <v>110</v>
      </c>
      <c r="V51" s="506">
        <v>-345</v>
      </c>
      <c r="W51" s="506">
        <v>-25</v>
      </c>
      <c r="X51" s="506">
        <v>-15</v>
      </c>
      <c r="Y51" s="506">
        <v>-85</v>
      </c>
      <c r="Z51" s="506">
        <v>115</v>
      </c>
      <c r="AA51" s="506">
        <v>60</v>
      </c>
      <c r="AB51" s="506">
        <v>30</v>
      </c>
      <c r="AC51" s="506">
        <v>-40</v>
      </c>
      <c r="AD51" s="506">
        <v>55</v>
      </c>
      <c r="AE51" s="506">
        <v>-15</v>
      </c>
      <c r="AF51" s="506">
        <v>-125</v>
      </c>
      <c r="AG51" s="506">
        <v>5</v>
      </c>
      <c r="AH51" s="506">
        <v>-115</v>
      </c>
      <c r="AI51" s="506">
        <f t="shared" ref="AI51:AX51" si="138">SUM(AI52:AI55)</f>
        <v>686.97299967999993</v>
      </c>
      <c r="AJ51" s="506">
        <f t="shared" si="138"/>
        <v>49.912459320000202</v>
      </c>
      <c r="AK51" s="506">
        <f t="shared" si="138"/>
        <v>206.80744894799926</v>
      </c>
      <c r="AL51" s="506">
        <f t="shared" si="138"/>
        <v>47.105070720202406</v>
      </c>
      <c r="AM51" s="506">
        <f t="shared" si="138"/>
        <v>-213.13609248631909</v>
      </c>
      <c r="AN51" s="506">
        <f t="shared" si="138"/>
        <v>122.86937398260913</v>
      </c>
      <c r="AO51" s="506">
        <f t="shared" si="138"/>
        <v>521.54853879950849</v>
      </c>
      <c r="AP51" s="506">
        <f t="shared" si="138"/>
        <v>75.683471200000795</v>
      </c>
      <c r="AQ51" s="506">
        <f t="shared" si="138"/>
        <v>104.72492599999887</v>
      </c>
      <c r="AR51" s="506">
        <f t="shared" si="138"/>
        <v>31.202785800000274</v>
      </c>
      <c r="AS51" s="506">
        <f t="shared" si="138"/>
        <v>-219.27969970000004</v>
      </c>
      <c r="AT51" s="506">
        <f t="shared" si="138"/>
        <v>-154.81293919998973</v>
      </c>
      <c r="AU51" s="506">
        <f t="shared" si="138"/>
        <v>-168.91786790000927</v>
      </c>
      <c r="AV51" s="506">
        <f t="shared" si="138"/>
        <v>-88.9915629999999</v>
      </c>
      <c r="AW51" s="506">
        <f t="shared" si="138"/>
        <v>-234.90220500000106</v>
      </c>
      <c r="AX51" s="506">
        <f t="shared" si="138"/>
        <v>-67.286489999999191</v>
      </c>
      <c r="AY51" s="635"/>
      <c r="AZ51" s="506">
        <v>340</v>
      </c>
      <c r="BA51" s="506">
        <v>-125</v>
      </c>
      <c r="BB51" s="506">
        <v>-5</v>
      </c>
      <c r="BC51" s="506">
        <v>-235</v>
      </c>
      <c r="BD51" s="506">
        <v>-40</v>
      </c>
      <c r="BE51" s="506">
        <v>30</v>
      </c>
      <c r="BF51" s="506">
        <v>90</v>
      </c>
      <c r="BG51" s="506">
        <v>15</v>
      </c>
      <c r="BH51" s="506">
        <v>-140</v>
      </c>
      <c r="BI51" s="506">
        <v>-110</v>
      </c>
      <c r="BJ51" s="506">
        <f t="shared" si="111"/>
        <v>736.88545900000008</v>
      </c>
      <c r="BK51" s="506">
        <f t="shared" si="112"/>
        <v>253.91251966820167</v>
      </c>
      <c r="BL51" s="506">
        <f t="shared" ref="BL51" si="139">SUM(BL52:BL55)</f>
        <v>-90.26671850370991</v>
      </c>
      <c r="BM51" s="50">
        <f t="shared" si="26"/>
        <v>597.23200999950927</v>
      </c>
      <c r="BN51" s="50">
        <f t="shared" si="114"/>
        <v>135.92771179999914</v>
      </c>
      <c r="BO51" s="50">
        <f t="shared" si="115"/>
        <v>-374.09263889998977</v>
      </c>
      <c r="BP51" s="50">
        <f t="shared" si="116"/>
        <v>-257.90943090000917</v>
      </c>
      <c r="BQ51" s="50">
        <f t="shared" si="25"/>
        <v>-302.18869500000028</v>
      </c>
      <c r="BS51" s="270" t="s">
        <v>103</v>
      </c>
      <c r="BT51" s="50">
        <f t="shared" ref="BT51:BY51" si="140">C51</f>
        <v>905</v>
      </c>
      <c r="BU51" s="50">
        <f t="shared" si="140"/>
        <v>215</v>
      </c>
      <c r="BV51" s="50">
        <f t="shared" si="140"/>
        <v>-240</v>
      </c>
      <c r="BW51" s="50">
        <f t="shared" si="140"/>
        <v>-10</v>
      </c>
      <c r="BX51" s="50">
        <f t="shared" si="140"/>
        <v>105</v>
      </c>
      <c r="BY51" s="50">
        <f t="shared" si="140"/>
        <v>-245</v>
      </c>
      <c r="BZ51" s="50">
        <f t="shared" si="136"/>
        <v>990.79797866820195</v>
      </c>
      <c r="CA51" s="50">
        <f t="shared" si="135"/>
        <v>506.96529149579936</v>
      </c>
      <c r="CB51" s="50">
        <f t="shared" si="135"/>
        <v>-238.16492709999065</v>
      </c>
      <c r="CC51" s="50">
        <f>L51</f>
        <v>-560.09812590000945</v>
      </c>
      <c r="CD51" s="50">
        <f>M51</f>
        <v>-132.1339279500047</v>
      </c>
      <c r="CE51" s="210" t="str">
        <f>N51</f>
        <v>N/A</v>
      </c>
      <c r="CF51" s="210" t="str">
        <f>O51</f>
        <v>N/A</v>
      </c>
      <c r="CG51" s="50"/>
      <c r="CH51" s="444">
        <f t="shared" ref="CH51:DO51" si="141">Q51</f>
        <v>-95</v>
      </c>
      <c r="CI51" s="444">
        <f t="shared" si="141"/>
        <v>-30</v>
      </c>
      <c r="CJ51" s="444">
        <f t="shared" si="141"/>
        <v>-50</v>
      </c>
      <c r="CK51" s="444">
        <f t="shared" si="141"/>
        <v>45</v>
      </c>
      <c r="CL51" s="444">
        <f t="shared" si="141"/>
        <v>110</v>
      </c>
      <c r="CM51" s="444">
        <f t="shared" si="141"/>
        <v>-345</v>
      </c>
      <c r="CN51" s="444">
        <f t="shared" si="141"/>
        <v>-25</v>
      </c>
      <c r="CO51" s="444">
        <f t="shared" si="141"/>
        <v>-15</v>
      </c>
      <c r="CP51" s="444">
        <f t="shared" si="141"/>
        <v>-85</v>
      </c>
      <c r="CQ51" s="444">
        <f t="shared" si="141"/>
        <v>115</v>
      </c>
      <c r="CR51" s="444">
        <f t="shared" si="141"/>
        <v>60</v>
      </c>
      <c r="CS51" s="444">
        <f t="shared" si="141"/>
        <v>30</v>
      </c>
      <c r="CT51" s="444">
        <f t="shared" si="141"/>
        <v>-40</v>
      </c>
      <c r="CU51" s="444">
        <f t="shared" si="141"/>
        <v>55</v>
      </c>
      <c r="CV51" s="444">
        <f t="shared" si="141"/>
        <v>-15</v>
      </c>
      <c r="CW51" s="444">
        <f t="shared" si="141"/>
        <v>-125</v>
      </c>
      <c r="CX51" s="444">
        <f t="shared" si="141"/>
        <v>5</v>
      </c>
      <c r="CY51" s="444">
        <f t="shared" si="141"/>
        <v>-115</v>
      </c>
      <c r="CZ51" s="444">
        <f t="shared" si="141"/>
        <v>686.97299967999993</v>
      </c>
      <c r="DA51" s="444">
        <f t="shared" si="141"/>
        <v>49.912459320000202</v>
      </c>
      <c r="DB51" s="444">
        <f t="shared" si="141"/>
        <v>206.80744894799926</v>
      </c>
      <c r="DC51" s="444">
        <f t="shared" si="141"/>
        <v>47.105070720202406</v>
      </c>
      <c r="DD51" s="444">
        <f t="shared" si="141"/>
        <v>-213.13609248631909</v>
      </c>
      <c r="DE51" s="444">
        <f t="shared" si="141"/>
        <v>122.86937398260913</v>
      </c>
      <c r="DF51" s="444">
        <f t="shared" si="141"/>
        <v>521.54853879950849</v>
      </c>
      <c r="DG51" s="444">
        <f t="shared" si="141"/>
        <v>75.683471200000795</v>
      </c>
      <c r="DH51" s="444">
        <f t="shared" si="141"/>
        <v>104.72492599999887</v>
      </c>
      <c r="DI51" s="444">
        <f t="shared" si="141"/>
        <v>31.202785800000274</v>
      </c>
      <c r="DJ51" s="444">
        <f t="shared" si="141"/>
        <v>-219.27969970000004</v>
      </c>
      <c r="DK51" s="444">
        <f t="shared" si="141"/>
        <v>-154.81293919998973</v>
      </c>
      <c r="DL51" s="444">
        <f t="shared" si="141"/>
        <v>-168.91786790000927</v>
      </c>
      <c r="DM51" s="444">
        <f t="shared" si="141"/>
        <v>-88.9915629999999</v>
      </c>
      <c r="DN51" s="444">
        <f t="shared" si="141"/>
        <v>-234.90220500000106</v>
      </c>
      <c r="DO51" s="444">
        <f t="shared" si="141"/>
        <v>-67.286489999999191</v>
      </c>
      <c r="DP51" s="444"/>
      <c r="DQ51" s="444">
        <f t="shared" ref="DQ51:EH51" si="142">AZ51</f>
        <v>340</v>
      </c>
      <c r="DR51" s="444">
        <f t="shared" si="142"/>
        <v>-125</v>
      </c>
      <c r="DS51" s="444">
        <f t="shared" si="142"/>
        <v>-5</v>
      </c>
      <c r="DT51" s="444">
        <f t="shared" si="142"/>
        <v>-235</v>
      </c>
      <c r="DU51" s="444">
        <f t="shared" si="142"/>
        <v>-40</v>
      </c>
      <c r="DV51" s="444">
        <f t="shared" si="142"/>
        <v>30</v>
      </c>
      <c r="DW51" s="444">
        <f t="shared" si="142"/>
        <v>90</v>
      </c>
      <c r="DX51" s="444">
        <f t="shared" si="142"/>
        <v>15</v>
      </c>
      <c r="DY51" s="444">
        <f t="shared" si="142"/>
        <v>-140</v>
      </c>
      <c r="DZ51" s="444">
        <f t="shared" si="142"/>
        <v>-110</v>
      </c>
      <c r="EA51" s="444">
        <f t="shared" si="142"/>
        <v>736.88545900000008</v>
      </c>
      <c r="EB51" s="444">
        <f t="shared" si="142"/>
        <v>253.91251966820167</v>
      </c>
      <c r="EC51" s="444">
        <f t="shared" si="142"/>
        <v>-90.26671850370991</v>
      </c>
      <c r="ED51" s="444">
        <f t="shared" si="142"/>
        <v>597.23200999950927</v>
      </c>
      <c r="EE51" s="444">
        <f t="shared" si="142"/>
        <v>135.92771179999914</v>
      </c>
      <c r="EF51" s="444">
        <f t="shared" si="142"/>
        <v>-374.09263889998977</v>
      </c>
      <c r="EG51" s="444">
        <f t="shared" si="142"/>
        <v>-257.90943090000917</v>
      </c>
      <c r="EH51" s="444">
        <f t="shared" si="142"/>
        <v>-302.18869500000028</v>
      </c>
    </row>
    <row r="52" spans="2:138" x14ac:dyDescent="0.3">
      <c r="B52" s="10" t="s">
        <v>15</v>
      </c>
      <c r="C52" s="689"/>
      <c r="D52" s="689"/>
      <c r="E52" s="689"/>
      <c r="F52" s="689"/>
      <c r="G52" s="689"/>
      <c r="H52" s="689"/>
      <c r="I52" s="689">
        <v>125.23173499999987</v>
      </c>
      <c r="J52" s="689">
        <v>523.89902040000004</v>
      </c>
      <c r="K52" s="689">
        <v>-5.8925504999999063</v>
      </c>
      <c r="L52" s="689">
        <v>-101.52337489999994</v>
      </c>
      <c r="M52" s="689">
        <v>-50.761687449999968</v>
      </c>
      <c r="N52" s="501" t="str">
        <f t="shared" si="9"/>
        <v>N/A</v>
      </c>
      <c r="O52" s="501" t="str">
        <f t="shared" si="9"/>
        <v>N/A</v>
      </c>
      <c r="P52" s="198"/>
      <c r="Q52" s="59"/>
      <c r="R52" s="59"/>
      <c r="S52" s="59"/>
      <c r="T52" s="59"/>
      <c r="U52" s="59"/>
      <c r="V52" s="59"/>
      <c r="W52" s="59"/>
      <c r="X52" s="59"/>
      <c r="Y52" s="59"/>
      <c r="Z52" s="59"/>
      <c r="AA52" s="59"/>
      <c r="AB52" s="59"/>
      <c r="AC52" s="59"/>
      <c r="AD52" s="59"/>
      <c r="AE52" s="59"/>
      <c r="AF52" s="59"/>
      <c r="AG52" s="59"/>
      <c r="AH52" s="59"/>
      <c r="AI52" s="59">
        <v>77.093735999999922</v>
      </c>
      <c r="AJ52" s="59">
        <v>-12.929118000000017</v>
      </c>
      <c r="AK52" s="59">
        <v>81.839284000000106</v>
      </c>
      <c r="AL52" s="59">
        <v>-20.772167000000131</v>
      </c>
      <c r="AM52" s="59">
        <v>-6.7504139999999895</v>
      </c>
      <c r="AN52" s="59">
        <v>171.52357900000004</v>
      </c>
      <c r="AO52" s="59">
        <v>338.94307030000004</v>
      </c>
      <c r="AP52" s="59">
        <v>20.182785099999979</v>
      </c>
      <c r="AQ52" s="59">
        <v>78.069970800000007</v>
      </c>
      <c r="AR52" s="59">
        <v>6.7951286000001714</v>
      </c>
      <c r="AS52" s="59">
        <v>-52.364039700000085</v>
      </c>
      <c r="AT52" s="59">
        <v>-38.393610199999998</v>
      </c>
      <c r="AU52" s="59">
        <v>39.69113509999984</v>
      </c>
      <c r="AV52" s="59">
        <v>-19.978259999999775</v>
      </c>
      <c r="AW52" s="59">
        <v>-116.96814000000013</v>
      </c>
      <c r="AX52" s="59">
        <v>-4.2681099999998695</v>
      </c>
      <c r="AY52" s="635"/>
      <c r="AZ52" s="59"/>
      <c r="BA52" s="59"/>
      <c r="BB52" s="59"/>
      <c r="BC52" s="59"/>
      <c r="BD52" s="59"/>
      <c r="BE52" s="59"/>
      <c r="BF52" s="59"/>
      <c r="BG52" s="59"/>
      <c r="BH52" s="59"/>
      <c r="BI52" s="59"/>
      <c r="BJ52" s="59">
        <f t="shared" si="111"/>
        <v>64.164617999999905</v>
      </c>
      <c r="BK52" s="59">
        <f t="shared" si="112"/>
        <v>61.067116999999975</v>
      </c>
      <c r="BL52" s="59">
        <f>AM52+AN52</f>
        <v>164.77316500000006</v>
      </c>
      <c r="BM52" s="59">
        <f t="shared" si="26"/>
        <v>359.12585540000003</v>
      </c>
      <c r="BN52" s="59">
        <f t="shared" si="114"/>
        <v>84.865099400000176</v>
      </c>
      <c r="BO52" s="59">
        <f t="shared" si="115"/>
        <v>-90.757649900000075</v>
      </c>
      <c r="BP52" s="59">
        <f t="shared" si="116"/>
        <v>19.712875100000065</v>
      </c>
      <c r="BQ52" s="59">
        <f t="shared" si="25"/>
        <v>-121.23625</v>
      </c>
      <c r="BS52" s="10" t="s">
        <v>15</v>
      </c>
      <c r="BT52" s="13"/>
      <c r="BU52" s="13"/>
      <c r="BV52" s="13"/>
      <c r="BW52" s="13"/>
      <c r="BX52" s="13"/>
      <c r="BY52" s="13"/>
      <c r="BZ52" s="13">
        <f t="shared" si="136"/>
        <v>125.23173499999987</v>
      </c>
      <c r="CA52" s="13">
        <f t="shared" si="135"/>
        <v>523.89902040000004</v>
      </c>
      <c r="CB52" s="13">
        <f t="shared" si="135"/>
        <v>-5.8925504999999063</v>
      </c>
      <c r="CC52" s="13">
        <f t="shared" si="135"/>
        <v>-101.52337489999994</v>
      </c>
      <c r="CD52" s="13"/>
      <c r="CE52" s="212"/>
      <c r="CF52" s="208"/>
      <c r="CG52" s="59"/>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row>
    <row r="53" spans="2:138" x14ac:dyDescent="0.3">
      <c r="B53" s="10" t="s">
        <v>16</v>
      </c>
      <c r="C53" s="689"/>
      <c r="D53" s="689"/>
      <c r="E53" s="689"/>
      <c r="F53" s="689"/>
      <c r="G53" s="689"/>
      <c r="H53" s="689"/>
      <c r="I53" s="689">
        <v>508.508803368202</v>
      </c>
      <c r="J53" s="689">
        <v>236.93980109579931</v>
      </c>
      <c r="K53" s="689">
        <v>58.643183400009299</v>
      </c>
      <c r="L53" s="689">
        <v>-315.10830100000953</v>
      </c>
      <c r="M53" s="689">
        <v>-157.55415050000477</v>
      </c>
      <c r="N53" s="501" t="str">
        <f t="shared" si="9"/>
        <v>N/A</v>
      </c>
      <c r="O53" s="501" t="str">
        <f t="shared" si="9"/>
        <v>N/A</v>
      </c>
      <c r="P53" s="198"/>
      <c r="Q53" s="59"/>
      <c r="R53" s="59"/>
      <c r="S53" s="59"/>
      <c r="T53" s="59"/>
      <c r="U53" s="59"/>
      <c r="V53" s="59"/>
      <c r="W53" s="59"/>
      <c r="X53" s="59"/>
      <c r="Y53" s="59"/>
      <c r="Z53" s="59"/>
      <c r="AA53" s="59"/>
      <c r="AB53" s="59"/>
      <c r="AC53" s="59"/>
      <c r="AD53" s="59"/>
      <c r="AE53" s="59"/>
      <c r="AF53" s="59"/>
      <c r="AG53" s="59"/>
      <c r="AH53" s="59"/>
      <c r="AI53" s="59">
        <v>192.42194608000003</v>
      </c>
      <c r="AJ53" s="59">
        <v>56.968047120000122</v>
      </c>
      <c r="AK53" s="59">
        <v>205.73655244799937</v>
      </c>
      <c r="AL53" s="59">
        <v>53.382257720202439</v>
      </c>
      <c r="AM53" s="59">
        <v>-43.564088486319172</v>
      </c>
      <c r="AN53" s="59">
        <v>61.575604982609164</v>
      </c>
      <c r="AO53" s="59">
        <v>107.34811849950859</v>
      </c>
      <c r="AP53" s="59">
        <v>111.58016610000072</v>
      </c>
      <c r="AQ53" s="59">
        <v>51.336625199998963</v>
      </c>
      <c r="AR53" s="59">
        <v>75.215837199999953</v>
      </c>
      <c r="AS53" s="59">
        <v>-4.5334399999999437</v>
      </c>
      <c r="AT53" s="59">
        <v>-63.375838999989675</v>
      </c>
      <c r="AU53" s="59">
        <v>-158.4101130000092</v>
      </c>
      <c r="AV53" s="59">
        <v>-41.343053000000076</v>
      </c>
      <c r="AW53" s="59">
        <v>-87.910365000000922</v>
      </c>
      <c r="AX53" s="59">
        <v>-27.44476999999932</v>
      </c>
      <c r="AY53" s="635"/>
      <c r="AZ53" s="59"/>
      <c r="BA53" s="59"/>
      <c r="BB53" s="59"/>
      <c r="BC53" s="59"/>
      <c r="BD53" s="59"/>
      <c r="BE53" s="59"/>
      <c r="BF53" s="59"/>
      <c r="BG53" s="59"/>
      <c r="BH53" s="59"/>
      <c r="BI53" s="59"/>
      <c r="BJ53" s="59">
        <f t="shared" si="111"/>
        <v>249.38999320000016</v>
      </c>
      <c r="BK53" s="59">
        <f t="shared" si="112"/>
        <v>259.11881016820183</v>
      </c>
      <c r="BL53" s="59">
        <f t="shared" ref="BL53:BL56" si="143">AM53+AN53</f>
        <v>18.011516496289993</v>
      </c>
      <c r="BM53" s="59">
        <f t="shared" si="26"/>
        <v>218.92828459950931</v>
      </c>
      <c r="BN53" s="59">
        <f t="shared" si="114"/>
        <v>126.55246239999892</v>
      </c>
      <c r="BO53" s="59">
        <f t="shared" si="115"/>
        <v>-67.909278999989624</v>
      </c>
      <c r="BP53" s="59">
        <f t="shared" si="116"/>
        <v>-199.75316600000929</v>
      </c>
      <c r="BQ53" s="59">
        <f t="shared" si="25"/>
        <v>-115.35513500000025</v>
      </c>
      <c r="BS53" s="10" t="s">
        <v>16</v>
      </c>
      <c r="BT53" s="13"/>
      <c r="BU53" s="13"/>
      <c r="BV53" s="13"/>
      <c r="BW53" s="13"/>
      <c r="BX53" s="13"/>
      <c r="BY53" s="13"/>
      <c r="BZ53" s="13">
        <f t="shared" si="136"/>
        <v>508.508803368202</v>
      </c>
      <c r="CA53" s="13">
        <f t="shared" si="135"/>
        <v>236.93980109579931</v>
      </c>
      <c r="CB53" s="13">
        <f t="shared" si="135"/>
        <v>58.643183400009299</v>
      </c>
      <c r="CC53" s="13">
        <f t="shared" si="135"/>
        <v>-315.10830100000953</v>
      </c>
      <c r="CD53" s="13"/>
      <c r="CE53" s="212"/>
      <c r="CF53" s="208"/>
      <c r="CG53" s="59"/>
      <c r="CH53" s="444"/>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row>
    <row r="54" spans="2:138" x14ac:dyDescent="0.3">
      <c r="B54" s="10" t="s">
        <v>17</v>
      </c>
      <c r="C54" s="689"/>
      <c r="D54" s="689"/>
      <c r="E54" s="689"/>
      <c r="F54" s="689"/>
      <c r="G54" s="689"/>
      <c r="H54" s="689"/>
      <c r="I54" s="689">
        <v>-12.70334969999999</v>
      </c>
      <c r="J54" s="689">
        <v>57.665439999999982</v>
      </c>
      <c r="K54" s="689">
        <v>-22.6035</v>
      </c>
      <c r="L54" s="689">
        <v>-27.636179999999989</v>
      </c>
      <c r="M54" s="689">
        <v>-13.818089999999994</v>
      </c>
      <c r="N54" s="501" t="str">
        <f t="shared" si="9"/>
        <v>N/A</v>
      </c>
      <c r="O54" s="501" t="str">
        <f t="shared" si="9"/>
        <v>N/A</v>
      </c>
      <c r="P54" s="198"/>
      <c r="Q54" s="59"/>
      <c r="R54" s="59"/>
      <c r="S54" s="59"/>
      <c r="T54" s="59"/>
      <c r="U54" s="59"/>
      <c r="V54" s="59"/>
      <c r="W54" s="59"/>
      <c r="X54" s="59"/>
      <c r="Y54" s="59"/>
      <c r="Z54" s="59"/>
      <c r="AA54" s="59"/>
      <c r="AB54" s="59"/>
      <c r="AC54" s="59"/>
      <c r="AD54" s="59"/>
      <c r="AE54" s="59"/>
      <c r="AF54" s="59"/>
      <c r="AG54" s="59"/>
      <c r="AH54" s="59"/>
      <c r="AI54" s="59">
        <v>-0.13331239999999525</v>
      </c>
      <c r="AJ54" s="59">
        <v>14.025930200000003</v>
      </c>
      <c r="AK54" s="59">
        <v>-21.308847500000002</v>
      </c>
      <c r="AL54" s="59">
        <v>-5.2871199999999954</v>
      </c>
      <c r="AM54" s="59">
        <v>-0.13079000000000815</v>
      </c>
      <c r="AN54" s="59">
        <v>17.593630000000005</v>
      </c>
      <c r="AO54" s="59">
        <v>24.391500000000001</v>
      </c>
      <c r="AP54" s="59">
        <v>15.811099999999991</v>
      </c>
      <c r="AQ54" s="59">
        <v>-0.18560000000000582</v>
      </c>
      <c r="AR54" s="59">
        <v>-33.208299999999987</v>
      </c>
      <c r="AS54" s="59">
        <v>10.958100000000005</v>
      </c>
      <c r="AT54" s="59">
        <v>-0.16770000000001165</v>
      </c>
      <c r="AU54" s="59">
        <v>-0.16309999999999128</v>
      </c>
      <c r="AV54" s="59">
        <v>-8.2826999999999966</v>
      </c>
      <c r="AW54" s="59">
        <v>-0.1595</v>
      </c>
      <c r="AX54" s="59">
        <v>-19.030880000000003</v>
      </c>
      <c r="AY54" s="635"/>
      <c r="AZ54" s="59"/>
      <c r="BA54" s="59"/>
      <c r="BB54" s="59"/>
      <c r="BC54" s="59"/>
      <c r="BD54" s="59"/>
      <c r="BE54" s="59"/>
      <c r="BF54" s="59"/>
      <c r="BG54" s="59"/>
      <c r="BH54" s="59"/>
      <c r="BI54" s="59"/>
      <c r="BJ54" s="59">
        <f t="shared" si="111"/>
        <v>13.892617800000007</v>
      </c>
      <c r="BK54" s="59">
        <f t="shared" si="112"/>
        <v>-26.595967499999997</v>
      </c>
      <c r="BL54" s="59">
        <f t="shared" si="143"/>
        <v>17.462839999999996</v>
      </c>
      <c r="BM54" s="59">
        <f t="shared" si="26"/>
        <v>40.20259999999999</v>
      </c>
      <c r="BN54" s="59">
        <f t="shared" si="114"/>
        <v>-33.393899999999995</v>
      </c>
      <c r="BO54" s="59">
        <f t="shared" si="115"/>
        <v>10.790399999999993</v>
      </c>
      <c r="BP54" s="59">
        <f t="shared" si="116"/>
        <v>-8.4457999999999878</v>
      </c>
      <c r="BQ54" s="59">
        <f t="shared" si="25"/>
        <v>-19.190380000000005</v>
      </c>
      <c r="BS54" s="10" t="s">
        <v>17</v>
      </c>
      <c r="BT54" s="13"/>
      <c r="BU54" s="13"/>
      <c r="BV54" s="13"/>
      <c r="BW54" s="13"/>
      <c r="BX54" s="13"/>
      <c r="BY54" s="13"/>
      <c r="BZ54" s="13">
        <f t="shared" si="136"/>
        <v>-12.70334969999999</v>
      </c>
      <c r="CA54" s="13">
        <f t="shared" si="135"/>
        <v>57.665439999999982</v>
      </c>
      <c r="CB54" s="13">
        <f t="shared" si="135"/>
        <v>-22.6035</v>
      </c>
      <c r="CC54" s="13">
        <f t="shared" si="135"/>
        <v>-27.636179999999989</v>
      </c>
      <c r="CD54" s="13"/>
      <c r="CE54" s="212"/>
      <c r="CF54" s="208"/>
      <c r="CG54" s="59"/>
      <c r="CH54" s="444"/>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row>
    <row r="55" spans="2:138" x14ac:dyDescent="0.3">
      <c r="B55" s="259" t="s">
        <v>19</v>
      </c>
      <c r="C55" s="692"/>
      <c r="D55" s="692"/>
      <c r="E55" s="692"/>
      <c r="F55" s="692"/>
      <c r="G55" s="692"/>
      <c r="H55" s="692"/>
      <c r="I55" s="692">
        <v>369.76079000000004</v>
      </c>
      <c r="J55" s="692">
        <v>-311.53897000000001</v>
      </c>
      <c r="K55" s="692">
        <v>-268.31206000000003</v>
      </c>
      <c r="L55" s="692">
        <v>-115.83027000000001</v>
      </c>
      <c r="M55" s="692">
        <v>90</v>
      </c>
      <c r="N55" s="513" t="str">
        <f t="shared" si="9"/>
        <v>N/A</v>
      </c>
      <c r="O55" s="604" t="str">
        <f t="shared" si="9"/>
        <v>N/A</v>
      </c>
      <c r="P55" s="198"/>
      <c r="Q55" s="511"/>
      <c r="R55" s="511"/>
      <c r="S55" s="511"/>
      <c r="T55" s="511"/>
      <c r="U55" s="511"/>
      <c r="V55" s="511"/>
      <c r="W55" s="511"/>
      <c r="X55" s="511"/>
      <c r="Y55" s="511"/>
      <c r="Z55" s="511"/>
      <c r="AA55" s="511"/>
      <c r="AB55" s="511"/>
      <c r="AC55" s="511"/>
      <c r="AD55" s="511"/>
      <c r="AE55" s="511"/>
      <c r="AF55" s="511"/>
      <c r="AG55" s="511"/>
      <c r="AH55" s="511"/>
      <c r="AI55" s="511">
        <v>417.59063000000003</v>
      </c>
      <c r="AJ55" s="511">
        <v>-8.1523999999999077</v>
      </c>
      <c r="AK55" s="511">
        <v>-59.459540000000182</v>
      </c>
      <c r="AL55" s="511">
        <v>19.782100000000092</v>
      </c>
      <c r="AM55" s="511">
        <v>-162.69079999999991</v>
      </c>
      <c r="AN55" s="511">
        <v>-127.82344000000008</v>
      </c>
      <c r="AO55" s="511">
        <v>50.865849999999881</v>
      </c>
      <c r="AP55" s="511">
        <v>-71.8905799999999</v>
      </c>
      <c r="AQ55" s="511">
        <v>-24.496070000000095</v>
      </c>
      <c r="AR55" s="511">
        <v>-17.59987999999986</v>
      </c>
      <c r="AS55" s="511">
        <v>-173.34032000000002</v>
      </c>
      <c r="AT55" s="511">
        <v>-52.87579000000003</v>
      </c>
      <c r="AU55" s="511">
        <v>-50.035789999999928</v>
      </c>
      <c r="AV55" s="511">
        <v>-19.387550000000068</v>
      </c>
      <c r="AW55" s="511">
        <v>-29.864200000000011</v>
      </c>
      <c r="AX55" s="511">
        <v>-16.542729999999999</v>
      </c>
      <c r="AY55" s="635"/>
      <c r="AZ55" s="511"/>
      <c r="BA55" s="511"/>
      <c r="BB55" s="511"/>
      <c r="BC55" s="511"/>
      <c r="BD55" s="511"/>
      <c r="BE55" s="511"/>
      <c r="BF55" s="511"/>
      <c r="BG55" s="511"/>
      <c r="BH55" s="511"/>
      <c r="BI55" s="511"/>
      <c r="BJ55" s="514">
        <f t="shared" si="111"/>
        <v>409.43823000000015</v>
      </c>
      <c r="BK55" s="514">
        <f t="shared" si="112"/>
        <v>-39.67744000000009</v>
      </c>
      <c r="BL55" s="514">
        <f t="shared" si="143"/>
        <v>-290.51423999999997</v>
      </c>
      <c r="BM55" s="516">
        <f t="shared" si="26"/>
        <v>-21.024730000000019</v>
      </c>
      <c r="BN55" s="620">
        <f t="shared" si="114"/>
        <v>-42.095949999999959</v>
      </c>
      <c r="BO55" s="620">
        <f t="shared" si="115"/>
        <v>-226.21611000000004</v>
      </c>
      <c r="BP55" s="620">
        <f t="shared" si="116"/>
        <v>-69.423339999999996</v>
      </c>
      <c r="BQ55" s="620">
        <f t="shared" si="25"/>
        <v>-46.40693000000001</v>
      </c>
      <c r="BS55" s="271" t="s">
        <v>19</v>
      </c>
      <c r="BT55" s="54"/>
      <c r="BU55" s="54"/>
      <c r="BV55" s="54"/>
      <c r="BW55" s="54"/>
      <c r="BX55" s="54"/>
      <c r="BY55" s="54"/>
      <c r="BZ55" s="54">
        <f t="shared" si="136"/>
        <v>369.76079000000004</v>
      </c>
      <c r="CA55" s="54">
        <f t="shared" si="135"/>
        <v>-311.53897000000001</v>
      </c>
      <c r="CB55" s="54">
        <f t="shared" si="135"/>
        <v>-268.31206000000003</v>
      </c>
      <c r="CC55" s="54">
        <f t="shared" si="135"/>
        <v>-115.83027000000001</v>
      </c>
      <c r="CD55" s="54"/>
      <c r="CE55" s="216"/>
      <c r="CF55" s="217"/>
      <c r="CG55" s="59"/>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row>
    <row r="56" spans="2:138"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-307.48543044994943</v>
      </c>
      <c r="M56" s="693">
        <v>-20</v>
      </c>
      <c r="N56" s="210" t="str">
        <f t="shared" si="9"/>
        <v>N/A</v>
      </c>
      <c r="O56" s="210" t="str">
        <f t="shared" si="9"/>
        <v>N/A</v>
      </c>
      <c r="P56" s="50"/>
      <c r="Q56" s="50">
        <v>-95</v>
      </c>
      <c r="R56" s="50">
        <v>-10</v>
      </c>
      <c r="S56" s="50">
        <v>-5</v>
      </c>
      <c r="T56" s="50">
        <v>-5</v>
      </c>
      <c r="U56" s="50">
        <v>-5</v>
      </c>
      <c r="V56" s="50">
        <v>30</v>
      </c>
      <c r="W56" s="50">
        <v>40</v>
      </c>
      <c r="X56" s="50">
        <v>-5</v>
      </c>
      <c r="Y56" s="50">
        <v>55</v>
      </c>
      <c r="Z56" s="50">
        <v>-5</v>
      </c>
      <c r="AA56" s="50">
        <v>-10</v>
      </c>
      <c r="AB56" s="50">
        <v>0</v>
      </c>
      <c r="AC56" s="50">
        <v>-15</v>
      </c>
      <c r="AD56" s="50">
        <v>-20</v>
      </c>
      <c r="AE56" s="50">
        <v>-10</v>
      </c>
      <c r="AF56" s="50">
        <v>0</v>
      </c>
      <c r="AG56" s="50">
        <v>-10</v>
      </c>
      <c r="AH56" s="50">
        <v>0</v>
      </c>
      <c r="AI56" s="50">
        <v>-3.7135677817608959</v>
      </c>
      <c r="AJ56" s="50">
        <v>-12.869987589821081</v>
      </c>
      <c r="AK56" s="50">
        <v>-9.6579941485684895</v>
      </c>
      <c r="AL56" s="50">
        <v>6.0270832542961434</v>
      </c>
      <c r="AM56" s="50">
        <v>-20.442004790457666</v>
      </c>
      <c r="AN56" s="50">
        <v>138.14511871654315</v>
      </c>
      <c r="AO56" s="50">
        <v>341.55213041940618</v>
      </c>
      <c r="AP56" s="50">
        <v>-0.87135995949008427</v>
      </c>
      <c r="AQ56" s="50">
        <v>33.40237201601105</v>
      </c>
      <c r="AR56" s="50">
        <v>49.009767711029298</v>
      </c>
      <c r="AS56" s="50">
        <v>-172.95708121272526</v>
      </c>
      <c r="AT56" s="50">
        <v>-48.050226791197126</v>
      </c>
      <c r="AU56" s="50">
        <v>-57.735225730223291</v>
      </c>
      <c r="AV56" s="50">
        <v>-122.9511730673397</v>
      </c>
      <c r="AW56" s="50">
        <v>-134.08010736733809</v>
      </c>
      <c r="AX56" s="50">
        <v>7.2810757149516956</v>
      </c>
      <c r="AY56" s="635"/>
      <c r="AZ56" s="50">
        <v>-10</v>
      </c>
      <c r="BA56" s="50">
        <v>-105</v>
      </c>
      <c r="BB56" s="50">
        <v>-10</v>
      </c>
      <c r="BC56" s="50">
        <v>25</v>
      </c>
      <c r="BD56" s="50">
        <v>35</v>
      </c>
      <c r="BE56" s="50">
        <v>50</v>
      </c>
      <c r="BF56" s="50">
        <v>-10</v>
      </c>
      <c r="BG56" s="50">
        <v>-35</v>
      </c>
      <c r="BH56" s="50">
        <v>-10</v>
      </c>
      <c r="BI56" s="50">
        <v>-10</v>
      </c>
      <c r="BJ56" s="50">
        <f>AI56+AJ56</f>
        <v>-16.583555371581976</v>
      </c>
      <c r="BK56" s="50">
        <f>AK56+AL56</f>
        <v>-3.630910894272346</v>
      </c>
      <c r="BL56" s="50">
        <f t="shared" si="143"/>
        <v>117.70311392608548</v>
      </c>
      <c r="BM56" s="50">
        <f t="shared" si="26"/>
        <v>340.68077045991612</v>
      </c>
      <c r="BN56" s="50">
        <f t="shared" si="114"/>
        <v>82.412139727040341</v>
      </c>
      <c r="BO56" s="50">
        <f t="shared" si="115"/>
        <v>-221.00730800392239</v>
      </c>
      <c r="BP56" s="50">
        <f t="shared" si="116"/>
        <v>-180.68639879756299</v>
      </c>
      <c r="BQ56" s="50">
        <f t="shared" si="25"/>
        <v>-126.79903165238639</v>
      </c>
      <c r="BS56" s="275" t="s">
        <v>37</v>
      </c>
      <c r="BT56" s="36">
        <f t="shared" ref="BT56:BY56" si="144">C56</f>
        <v>35</v>
      </c>
      <c r="BU56" s="36">
        <f t="shared" si="144"/>
        <v>-115</v>
      </c>
      <c r="BV56" s="36">
        <f t="shared" si="144"/>
        <v>20</v>
      </c>
      <c r="BW56" s="36">
        <f t="shared" si="144"/>
        <v>85</v>
      </c>
      <c r="BX56" s="36">
        <f t="shared" si="144"/>
        <v>-45</v>
      </c>
      <c r="BY56" s="36">
        <f t="shared" si="144"/>
        <v>-20</v>
      </c>
      <c r="BZ56" s="36">
        <f t="shared" si="136"/>
        <v>-20.21446626585432</v>
      </c>
      <c r="CA56" s="36">
        <f t="shared" si="135"/>
        <v>458.38388438600157</v>
      </c>
      <c r="CB56" s="36">
        <f t="shared" si="135"/>
        <v>-138.59516827688205</v>
      </c>
      <c r="CC56" s="36">
        <f>L56</f>
        <v>-307.48543044994943</v>
      </c>
      <c r="CD56" s="36">
        <f>M56</f>
        <v>-20</v>
      </c>
      <c r="CE56" s="210" t="str">
        <f>N56</f>
        <v>N/A</v>
      </c>
      <c r="CF56" s="210" t="str">
        <f>O56</f>
        <v>N/A</v>
      </c>
      <c r="CG56" s="619"/>
      <c r="CH56" s="444">
        <f t="shared" ref="CH56:DO56" si="145">Q56</f>
        <v>-95</v>
      </c>
      <c r="CI56" s="444">
        <f t="shared" si="145"/>
        <v>-10</v>
      </c>
      <c r="CJ56" s="444">
        <f t="shared" si="145"/>
        <v>-5</v>
      </c>
      <c r="CK56" s="444">
        <f t="shared" si="145"/>
        <v>-5</v>
      </c>
      <c r="CL56" s="444">
        <f t="shared" si="145"/>
        <v>-5</v>
      </c>
      <c r="CM56" s="444">
        <f t="shared" si="145"/>
        <v>30</v>
      </c>
      <c r="CN56" s="444">
        <f t="shared" si="145"/>
        <v>40</v>
      </c>
      <c r="CO56" s="444">
        <f t="shared" si="145"/>
        <v>-5</v>
      </c>
      <c r="CP56" s="444">
        <f t="shared" si="145"/>
        <v>55</v>
      </c>
      <c r="CQ56" s="444">
        <f t="shared" si="145"/>
        <v>-5</v>
      </c>
      <c r="CR56" s="444">
        <f t="shared" si="145"/>
        <v>-10</v>
      </c>
      <c r="CS56" s="444">
        <f t="shared" si="145"/>
        <v>0</v>
      </c>
      <c r="CT56" s="444">
        <f t="shared" si="145"/>
        <v>-15</v>
      </c>
      <c r="CU56" s="444">
        <f t="shared" si="145"/>
        <v>-20</v>
      </c>
      <c r="CV56" s="444">
        <f t="shared" si="145"/>
        <v>-10</v>
      </c>
      <c r="CW56" s="444">
        <f t="shared" si="145"/>
        <v>0</v>
      </c>
      <c r="CX56" s="444">
        <f t="shared" si="145"/>
        <v>-10</v>
      </c>
      <c r="CY56" s="444">
        <f t="shared" si="145"/>
        <v>0</v>
      </c>
      <c r="CZ56" s="444">
        <f t="shared" si="145"/>
        <v>-3.7135677817608959</v>
      </c>
      <c r="DA56" s="444">
        <f t="shared" si="145"/>
        <v>-12.869987589821081</v>
      </c>
      <c r="DB56" s="444">
        <f t="shared" si="145"/>
        <v>-9.6579941485684895</v>
      </c>
      <c r="DC56" s="444">
        <f t="shared" si="145"/>
        <v>6.0270832542961434</v>
      </c>
      <c r="DD56" s="444">
        <f t="shared" si="145"/>
        <v>-20.442004790457666</v>
      </c>
      <c r="DE56" s="444">
        <f t="shared" si="145"/>
        <v>138.14511871654315</v>
      </c>
      <c r="DF56" s="444">
        <f t="shared" si="145"/>
        <v>341.55213041940618</v>
      </c>
      <c r="DG56" s="444">
        <f t="shared" si="145"/>
        <v>-0.87135995949008427</v>
      </c>
      <c r="DH56" s="444">
        <f t="shared" si="145"/>
        <v>33.40237201601105</v>
      </c>
      <c r="DI56" s="444">
        <f t="shared" si="145"/>
        <v>49.009767711029298</v>
      </c>
      <c r="DJ56" s="444">
        <f t="shared" si="145"/>
        <v>-172.95708121272526</v>
      </c>
      <c r="DK56" s="444">
        <f t="shared" si="145"/>
        <v>-48.050226791197126</v>
      </c>
      <c r="DL56" s="444">
        <f t="shared" si="145"/>
        <v>-57.735225730223291</v>
      </c>
      <c r="DM56" s="444">
        <f t="shared" si="145"/>
        <v>-122.9511730673397</v>
      </c>
      <c r="DN56" s="444">
        <f t="shared" si="145"/>
        <v>-134.08010736733809</v>
      </c>
      <c r="DO56" s="444">
        <f t="shared" si="145"/>
        <v>7.2810757149516956</v>
      </c>
      <c r="DP56" s="444"/>
      <c r="DQ56" s="444">
        <f>AZ56</f>
        <v>-10</v>
      </c>
      <c r="DR56" s="444">
        <f t="shared" ref="DR56:EH56" si="146">BA56</f>
        <v>-105</v>
      </c>
      <c r="DS56" s="444">
        <f t="shared" si="146"/>
        <v>-10</v>
      </c>
      <c r="DT56" s="444">
        <f t="shared" si="146"/>
        <v>25</v>
      </c>
      <c r="DU56" s="444">
        <f t="shared" si="146"/>
        <v>35</v>
      </c>
      <c r="DV56" s="444">
        <f t="shared" si="146"/>
        <v>50</v>
      </c>
      <c r="DW56" s="444">
        <f t="shared" si="146"/>
        <v>-10</v>
      </c>
      <c r="DX56" s="444">
        <f t="shared" si="146"/>
        <v>-35</v>
      </c>
      <c r="DY56" s="444">
        <f t="shared" si="146"/>
        <v>-10</v>
      </c>
      <c r="DZ56" s="444">
        <f t="shared" si="146"/>
        <v>-10</v>
      </c>
      <c r="EA56" s="444">
        <f t="shared" si="146"/>
        <v>-16.583555371581976</v>
      </c>
      <c r="EB56" s="444">
        <f t="shared" si="146"/>
        <v>-3.630910894272346</v>
      </c>
      <c r="EC56" s="444">
        <f t="shared" si="146"/>
        <v>117.70311392608548</v>
      </c>
      <c r="ED56" s="444">
        <f t="shared" si="146"/>
        <v>340.68077045991612</v>
      </c>
      <c r="EE56" s="444">
        <f t="shared" si="146"/>
        <v>82.412139727040341</v>
      </c>
      <c r="EF56" s="444">
        <f t="shared" si="146"/>
        <v>-221.00730800392239</v>
      </c>
      <c r="EG56" s="444">
        <f t="shared" si="146"/>
        <v>-180.68639879756299</v>
      </c>
      <c r="EH56" s="444">
        <f t="shared" si="146"/>
        <v>-126.79903165238639</v>
      </c>
    </row>
    <row r="57" spans="2:138" x14ac:dyDescent="0.3">
      <c r="B57" s="10"/>
      <c r="C57" s="694"/>
      <c r="D57" s="694"/>
      <c r="E57" s="694"/>
      <c r="F57" s="694"/>
      <c r="G57" s="694"/>
      <c r="H57" s="694"/>
      <c r="I57" s="694"/>
      <c r="J57" s="694"/>
      <c r="K57" s="694"/>
      <c r="L57" s="694"/>
      <c r="M57" s="694"/>
      <c r="N57" s="221"/>
      <c r="O57" s="221"/>
      <c r="P57" s="59"/>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635"/>
      <c r="AZ57" s="27"/>
      <c r="BA57" s="27"/>
      <c r="BB57" s="27"/>
      <c r="BC57" s="27"/>
      <c r="BD57" s="27"/>
      <c r="BE57" s="27"/>
      <c r="BF57" s="27"/>
      <c r="BG57" s="27"/>
      <c r="BH57" s="27"/>
      <c r="BI57" s="27"/>
      <c r="BJ57" s="27"/>
      <c r="BK57" s="27"/>
      <c r="BL57" s="27"/>
      <c r="BM57" s="50"/>
      <c r="BN57" s="59"/>
      <c r="BO57" s="59">
        <f t="shared" si="115"/>
        <v>0</v>
      </c>
      <c r="BP57" s="59">
        <f t="shared" si="116"/>
        <v>0</v>
      </c>
      <c r="BQ57" s="59">
        <f t="shared" si="25"/>
        <v>0</v>
      </c>
      <c r="CH57" s="679"/>
      <c r="CI57" s="679"/>
      <c r="CJ57" s="679"/>
      <c r="CK57" s="679"/>
      <c r="CL57" s="679"/>
      <c r="CM57" s="679"/>
      <c r="CN57" s="679"/>
      <c r="CO57" s="679"/>
      <c r="CP57" s="679"/>
      <c r="CQ57" s="679"/>
      <c r="CR57" s="679"/>
      <c r="CS57" s="679"/>
      <c r="CT57" s="679"/>
      <c r="CU57" s="679"/>
      <c r="CV57" s="679"/>
      <c r="CW57" s="679"/>
      <c r="CX57" s="679"/>
      <c r="CY57" s="679"/>
      <c r="CZ57" s="679"/>
      <c r="DA57" s="444"/>
      <c r="DB57" s="444"/>
      <c r="DC57" s="444"/>
      <c r="DD57" s="444"/>
      <c r="DE57" s="444"/>
      <c r="DF57" s="444"/>
      <c r="DG57" s="444"/>
      <c r="DH57" s="444"/>
      <c r="DI57" s="444"/>
      <c r="DJ57" s="444"/>
      <c r="DK57" s="444"/>
      <c r="DL57" s="444"/>
      <c r="DM57" s="444"/>
      <c r="DN57" s="444"/>
      <c r="DO57" s="444"/>
      <c r="DP57" s="444"/>
      <c r="DQ57" s="679"/>
      <c r="DR57" s="679"/>
      <c r="DS57" s="679"/>
      <c r="DT57" s="679"/>
      <c r="DU57" s="679"/>
      <c r="DV57" s="679"/>
      <c r="DW57" s="679"/>
      <c r="DX57" s="679"/>
      <c r="DY57" s="679"/>
      <c r="DZ57" s="679"/>
      <c r="EA57" s="679"/>
      <c r="EB57" s="679"/>
      <c r="EC57" s="679"/>
      <c r="ED57" s="679"/>
      <c r="EE57" s="679"/>
      <c r="EF57" s="679"/>
      <c r="EG57" s="679"/>
      <c r="EH57" s="679"/>
    </row>
    <row r="58" spans="2:138" s="432" customFormat="1" x14ac:dyDescent="0.3">
      <c r="B58" s="56" t="s">
        <v>3</v>
      </c>
      <c r="C58" s="695">
        <v>935</v>
      </c>
      <c r="D58" s="695">
        <v>150</v>
      </c>
      <c r="E58" s="695">
        <v>305</v>
      </c>
      <c r="F58" s="695">
        <v>535</v>
      </c>
      <c r="G58" s="695">
        <v>275</v>
      </c>
      <c r="H58" s="695">
        <v>15</v>
      </c>
      <c r="I58" s="695">
        <f t="shared" ref="I58:K58" si="147">I46+I51+I56</f>
        <v>1233.4185124023477</v>
      </c>
      <c r="J58" s="695">
        <f t="shared" si="147"/>
        <v>1536.162175881801</v>
      </c>
      <c r="K58" s="695">
        <f t="shared" si="147"/>
        <v>-52.906595376872701</v>
      </c>
      <c r="L58" s="695">
        <f>L46+L51+L56</f>
        <v>-642.89727775217216</v>
      </c>
      <c r="M58" s="695">
        <f t="shared" ref="M58" si="148">M46+M51+M56</f>
        <v>297.98107133298578</v>
      </c>
      <c r="N58" s="603" t="str">
        <f t="shared" si="9"/>
        <v>N/A</v>
      </c>
      <c r="O58" s="58" t="str">
        <f t="shared" si="9"/>
        <v>N/A</v>
      </c>
      <c r="P58" s="50"/>
      <c r="Q58" s="57">
        <v>-175</v>
      </c>
      <c r="R58" s="57">
        <v>0</v>
      </c>
      <c r="S58" s="57">
        <v>-10</v>
      </c>
      <c r="T58" s="57">
        <v>115</v>
      </c>
      <c r="U58" s="57">
        <v>285</v>
      </c>
      <c r="V58" s="57">
        <v>-95</v>
      </c>
      <c r="W58" s="57">
        <v>165</v>
      </c>
      <c r="X58" s="57">
        <v>95</v>
      </c>
      <c r="Y58" s="57">
        <v>50</v>
      </c>
      <c r="Z58" s="57">
        <v>225</v>
      </c>
      <c r="AA58" s="57">
        <v>80</v>
      </c>
      <c r="AB58" s="57">
        <v>105</v>
      </c>
      <c r="AC58" s="57">
        <v>-10</v>
      </c>
      <c r="AD58" s="57">
        <v>100</v>
      </c>
      <c r="AE58" s="57">
        <v>60</v>
      </c>
      <c r="AF58" s="57">
        <v>-55</v>
      </c>
      <c r="AG58" s="57">
        <v>65</v>
      </c>
      <c r="AH58" s="57">
        <v>-65</v>
      </c>
      <c r="AI58" s="57">
        <f t="shared" ref="AI58:AX58" si="149">AI46+AI51+AI56</f>
        <v>788.83857415791658</v>
      </c>
      <c r="AJ58" s="57">
        <f t="shared" si="149"/>
        <v>121.64251147691522</v>
      </c>
      <c r="AK58" s="57">
        <f t="shared" si="149"/>
        <v>246.07282668524383</v>
      </c>
      <c r="AL58" s="57">
        <f t="shared" si="149"/>
        <v>76.864600082271863</v>
      </c>
      <c r="AM58" s="57">
        <f t="shared" si="149"/>
        <v>64.581331563409435</v>
      </c>
      <c r="AN58" s="57">
        <f t="shared" si="149"/>
        <v>382.28696330702257</v>
      </c>
      <c r="AO58" s="57">
        <f t="shared" si="149"/>
        <v>958.0251424538535</v>
      </c>
      <c r="AP58" s="57">
        <f t="shared" si="149"/>
        <v>131.26873855751529</v>
      </c>
      <c r="AQ58" s="57">
        <f t="shared" si="149"/>
        <v>157.10230579936979</v>
      </c>
      <c r="AR58" s="57">
        <f t="shared" si="149"/>
        <v>184.56140487444259</v>
      </c>
      <c r="AS58" s="57">
        <f t="shared" si="149"/>
        <v>-283.49288270743074</v>
      </c>
      <c r="AT58" s="57">
        <f t="shared" si="149"/>
        <v>-111.07742334325428</v>
      </c>
      <c r="AU58" s="57">
        <f t="shared" si="149"/>
        <v>-167.37081751362757</v>
      </c>
      <c r="AV58" s="57">
        <f t="shared" si="149"/>
        <v>-139.49037406759993</v>
      </c>
      <c r="AW58" s="57">
        <f t="shared" si="149"/>
        <v>-277.4250769111415</v>
      </c>
      <c r="AX58" s="57">
        <f t="shared" si="149"/>
        <v>-58.611009259803069</v>
      </c>
      <c r="AY58" s="635"/>
      <c r="AZ58" s="57">
        <f>D58-BA58</f>
        <v>325</v>
      </c>
      <c r="BA58" s="57">
        <f>SUM(Q58:R58)</f>
        <v>-175</v>
      </c>
      <c r="BB58" s="57">
        <f>SUM(S58:T58)</f>
        <v>105</v>
      </c>
      <c r="BC58" s="57">
        <f>SUM(U58:V58)</f>
        <v>190</v>
      </c>
      <c r="BD58" s="57">
        <f>SUM(W58:X58)</f>
        <v>260</v>
      </c>
      <c r="BE58" s="57">
        <f>SUM(Y58:Z58)</f>
        <v>275</v>
      </c>
      <c r="BF58" s="57">
        <f>SUM(AA58:AB58)</f>
        <v>185</v>
      </c>
      <c r="BG58" s="57">
        <f>SUM(AC58:AD58)</f>
        <v>90</v>
      </c>
      <c r="BH58" s="57">
        <f>SUM(AE58:AF58)</f>
        <v>5</v>
      </c>
      <c r="BI58" s="57">
        <f>SUM(AG58:AH58)</f>
        <v>0</v>
      </c>
      <c r="BJ58" s="57">
        <f t="shared" ref="BJ58:BJ59" si="150">AI58+AJ58</f>
        <v>910.48108563483174</v>
      </c>
      <c r="BK58" s="57">
        <f t="shared" ref="BK58:BK59" si="151">AK58+AL58</f>
        <v>322.93742676751572</v>
      </c>
      <c r="BL58" s="57">
        <f>AM58+AN58</f>
        <v>446.86829487043201</v>
      </c>
      <c r="BM58" s="622">
        <f>AO58+AP58</f>
        <v>1089.2938810113687</v>
      </c>
      <c r="BN58" s="622">
        <f>AQ58+AR58</f>
        <v>341.66371067381237</v>
      </c>
      <c r="BO58" s="622">
        <f t="shared" si="115"/>
        <v>-394.57030605068502</v>
      </c>
      <c r="BP58" s="622">
        <f t="shared" si="116"/>
        <v>-306.8611915812275</v>
      </c>
      <c r="BQ58" s="622">
        <f t="shared" si="25"/>
        <v>-336.0360861709446</v>
      </c>
      <c r="BS58" s="56" t="s">
        <v>3</v>
      </c>
      <c r="BT58" s="57">
        <f t="shared" ref="BT58:CF59" si="152">C58</f>
        <v>935</v>
      </c>
      <c r="BU58" s="57">
        <f t="shared" si="152"/>
        <v>150</v>
      </c>
      <c r="BV58" s="57">
        <f t="shared" si="152"/>
        <v>305</v>
      </c>
      <c r="BW58" s="57">
        <f t="shared" si="152"/>
        <v>535</v>
      </c>
      <c r="BX58" s="57">
        <f t="shared" si="152"/>
        <v>275</v>
      </c>
      <c r="BY58" s="57">
        <f t="shared" si="152"/>
        <v>15</v>
      </c>
      <c r="BZ58" s="57">
        <f t="shared" si="152"/>
        <v>1233.4185124023477</v>
      </c>
      <c r="CA58" s="57">
        <f t="shared" si="152"/>
        <v>1536.162175881801</v>
      </c>
      <c r="CB58" s="57">
        <f t="shared" si="152"/>
        <v>-52.906595376872701</v>
      </c>
      <c r="CC58" s="57">
        <f t="shared" si="152"/>
        <v>-642.89727775217216</v>
      </c>
      <c r="CD58" s="57">
        <f t="shared" si="152"/>
        <v>297.98107133298578</v>
      </c>
      <c r="CE58" s="283" t="str">
        <f t="shared" si="152"/>
        <v>N/A</v>
      </c>
      <c r="CF58" s="283" t="str">
        <f t="shared" si="152"/>
        <v>N/A</v>
      </c>
      <c r="CH58" s="455">
        <f t="shared" ref="CH58:CW59" si="153">Q58</f>
        <v>-175</v>
      </c>
      <c r="CI58" s="455">
        <f t="shared" si="153"/>
        <v>0</v>
      </c>
      <c r="CJ58" s="455">
        <f t="shared" si="153"/>
        <v>-10</v>
      </c>
      <c r="CK58" s="455">
        <f t="shared" si="153"/>
        <v>115</v>
      </c>
      <c r="CL58" s="455">
        <f t="shared" si="153"/>
        <v>285</v>
      </c>
      <c r="CM58" s="455">
        <f t="shared" si="153"/>
        <v>-95</v>
      </c>
      <c r="CN58" s="455">
        <f t="shared" si="153"/>
        <v>165</v>
      </c>
      <c r="CO58" s="455">
        <f t="shared" si="153"/>
        <v>95</v>
      </c>
      <c r="CP58" s="455">
        <f t="shared" si="153"/>
        <v>50</v>
      </c>
      <c r="CQ58" s="455">
        <f t="shared" si="153"/>
        <v>225</v>
      </c>
      <c r="CR58" s="455">
        <f t="shared" si="153"/>
        <v>80</v>
      </c>
      <c r="CS58" s="455">
        <f t="shared" si="153"/>
        <v>105</v>
      </c>
      <c r="CT58" s="455">
        <f t="shared" si="153"/>
        <v>-10</v>
      </c>
      <c r="CU58" s="455">
        <f t="shared" si="153"/>
        <v>100</v>
      </c>
      <c r="CV58" s="455">
        <f t="shared" si="153"/>
        <v>60</v>
      </c>
      <c r="CW58" s="455">
        <f t="shared" si="153"/>
        <v>-55</v>
      </c>
      <c r="CX58" s="455">
        <f t="shared" ref="CX58:DM59" si="154">AG58</f>
        <v>65</v>
      </c>
      <c r="CY58" s="455">
        <f t="shared" si="154"/>
        <v>-65</v>
      </c>
      <c r="CZ58" s="455">
        <f t="shared" si="154"/>
        <v>788.83857415791658</v>
      </c>
      <c r="DA58" s="455">
        <f t="shared" si="154"/>
        <v>121.64251147691522</v>
      </c>
      <c r="DB58" s="455">
        <f t="shared" si="154"/>
        <v>246.07282668524383</v>
      </c>
      <c r="DC58" s="455">
        <f t="shared" si="154"/>
        <v>76.864600082271863</v>
      </c>
      <c r="DD58" s="455">
        <f t="shared" si="154"/>
        <v>64.581331563409435</v>
      </c>
      <c r="DE58" s="455">
        <f t="shared" si="154"/>
        <v>382.28696330702257</v>
      </c>
      <c r="DF58" s="455">
        <f t="shared" si="154"/>
        <v>958.0251424538535</v>
      </c>
      <c r="DG58" s="455">
        <f t="shared" si="154"/>
        <v>131.26873855751529</v>
      </c>
      <c r="DH58" s="455">
        <f t="shared" si="154"/>
        <v>157.10230579936979</v>
      </c>
      <c r="DI58" s="455">
        <f t="shared" si="154"/>
        <v>184.56140487444259</v>
      </c>
      <c r="DJ58" s="455">
        <f t="shared" si="154"/>
        <v>-283.49288270743074</v>
      </c>
      <c r="DK58" s="455">
        <f t="shared" si="154"/>
        <v>-111.07742334325428</v>
      </c>
      <c r="DL58" s="455">
        <f t="shared" si="154"/>
        <v>-167.37081751362757</v>
      </c>
      <c r="DM58" s="455">
        <f t="shared" si="154"/>
        <v>-139.49037406759993</v>
      </c>
      <c r="DN58" s="455">
        <f t="shared" ref="DL58:DO59" si="155">AW58</f>
        <v>-277.4250769111415</v>
      </c>
      <c r="DO58" s="455">
        <f t="shared" si="155"/>
        <v>-58.611009259803069</v>
      </c>
      <c r="DP58" s="455"/>
      <c r="DQ58" s="455">
        <f>AZ58</f>
        <v>325</v>
      </c>
      <c r="DR58" s="455">
        <f t="shared" ref="DR58:EH58" si="156">BA58</f>
        <v>-175</v>
      </c>
      <c r="DS58" s="455">
        <f t="shared" si="156"/>
        <v>105</v>
      </c>
      <c r="DT58" s="455">
        <f t="shared" si="156"/>
        <v>190</v>
      </c>
      <c r="DU58" s="455">
        <f t="shared" si="156"/>
        <v>260</v>
      </c>
      <c r="DV58" s="455">
        <f t="shared" si="156"/>
        <v>275</v>
      </c>
      <c r="DW58" s="455">
        <f t="shared" si="156"/>
        <v>185</v>
      </c>
      <c r="DX58" s="455">
        <f t="shared" si="156"/>
        <v>90</v>
      </c>
      <c r="DY58" s="455">
        <f t="shared" si="156"/>
        <v>5</v>
      </c>
      <c r="DZ58" s="455">
        <f t="shared" si="156"/>
        <v>0</v>
      </c>
      <c r="EA58" s="455">
        <f t="shared" si="156"/>
        <v>910.48108563483174</v>
      </c>
      <c r="EB58" s="455">
        <f t="shared" si="156"/>
        <v>322.93742676751572</v>
      </c>
      <c r="EC58" s="455">
        <f t="shared" si="156"/>
        <v>446.86829487043201</v>
      </c>
      <c r="ED58" s="455">
        <f t="shared" si="156"/>
        <v>1089.2938810113687</v>
      </c>
      <c r="EE58" s="455">
        <f t="shared" si="156"/>
        <v>341.66371067381237</v>
      </c>
      <c r="EF58" s="455">
        <f t="shared" si="156"/>
        <v>-394.57030605068502</v>
      </c>
      <c r="EG58" s="455">
        <f t="shared" si="156"/>
        <v>-306.8611915812275</v>
      </c>
      <c r="EH58" s="455">
        <f t="shared" si="156"/>
        <v>-336.0360861709446</v>
      </c>
    </row>
    <row r="59" spans="2:138" s="432" customFormat="1" x14ac:dyDescent="0.3">
      <c r="B59" s="41" t="s">
        <v>26</v>
      </c>
      <c r="C59" s="673">
        <v>8590</v>
      </c>
      <c r="D59" s="673">
        <v>8090</v>
      </c>
      <c r="E59" s="673">
        <v>8240</v>
      </c>
      <c r="F59" s="673">
        <v>8345</v>
      </c>
      <c r="G59" s="673">
        <v>7850</v>
      </c>
      <c r="H59" s="673">
        <v>7365</v>
      </c>
      <c r="I59" s="673">
        <f t="shared" ref="I59" si="157">SUM(I6,I13,I20,I26,I32,I38,I44,I58,I45)</f>
        <v>8350.4640465191314</v>
      </c>
      <c r="J59" s="673">
        <f>SUM(J6,J13,J20,J26,J32,J38,J44,J58,J45)</f>
        <v>7865.7678262610871</v>
      </c>
      <c r="K59" s="673">
        <f t="shared" ref="K59" si="158">SUM(K6,K13,K20,K26,K32,K38,K44,K58,K45)</f>
        <v>7076.7934043190789</v>
      </c>
      <c r="L59" s="673">
        <f>SUM(L6,L13,L20,L26,L32,L38,L44,L58,L45)</f>
        <v>6450.9348859099618</v>
      </c>
      <c r="M59" s="673">
        <f>SUM(M6,M13,M20,M26,M32,M38,M44,M58,M45)</f>
        <v>7984.5638709693394</v>
      </c>
      <c r="N59" s="278">
        <f>IF(ISERROR(L59/K59),"N/A",IF(K59&lt;0,"N/A",IF(L59&lt;0,"N/A",IF(L59/K59-1&gt;300%,"&gt;±300%",IF(L59/K59-1&lt;-300%,"&gt;±300%",L59/K59-1)))))</f>
        <v>-8.8438150254202097E-2</v>
      </c>
      <c r="O59" s="222">
        <f>IF(ISERROR(M59/L59),"N/A",IF(L59&lt;0,"N/A",IF(M59&lt;0,"N/A",IF(M59/L59-1&gt;300%,"&gt;±300%",IF(M59/L59-1&lt;-300%,"&gt;±300%",M59/L59-1)))))</f>
        <v>0.23773747715375459</v>
      </c>
      <c r="P59" s="50"/>
      <c r="Q59" s="46">
        <v>1730</v>
      </c>
      <c r="R59" s="46">
        <v>1935</v>
      </c>
      <c r="S59" s="46">
        <v>2010</v>
      </c>
      <c r="T59" s="46">
        <v>2080</v>
      </c>
      <c r="U59" s="46">
        <v>2310</v>
      </c>
      <c r="V59" s="46">
        <v>1885</v>
      </c>
      <c r="W59" s="46">
        <v>2075</v>
      </c>
      <c r="X59" s="46">
        <v>2075</v>
      </c>
      <c r="Y59" s="46">
        <v>1955</v>
      </c>
      <c r="Z59" s="46">
        <v>2210</v>
      </c>
      <c r="AA59" s="46">
        <v>1995</v>
      </c>
      <c r="AB59" s="46">
        <v>1965</v>
      </c>
      <c r="AC59" s="46">
        <v>1805</v>
      </c>
      <c r="AD59" s="46">
        <v>2075</v>
      </c>
      <c r="AE59" s="46">
        <v>1935</v>
      </c>
      <c r="AF59" s="46">
        <v>1825</v>
      </c>
      <c r="AG59" s="46">
        <v>1845</v>
      </c>
      <c r="AH59" s="46">
        <v>1785</v>
      </c>
      <c r="AI59" s="46">
        <f t="shared" ref="AI59:AX59" si="159">SUM(AI6,AI13,AI20,AI26,AI32,AI38,AI44,AI58,AI45)</f>
        <v>2654.9515178599299</v>
      </c>
      <c r="AJ59" s="46">
        <f t="shared" si="159"/>
        <v>1940.8604292858827</v>
      </c>
      <c r="AK59" s="46">
        <f t="shared" si="159"/>
        <v>1987.9583389486979</v>
      </c>
      <c r="AL59" s="46">
        <f t="shared" si="159"/>
        <v>1765.9215030704224</v>
      </c>
      <c r="AM59" s="46">
        <f t="shared" si="159"/>
        <v>1714.1900453544945</v>
      </c>
      <c r="AN59" s="46">
        <f t="shared" si="159"/>
        <v>1507.2958000770814</v>
      </c>
      <c r="AO59" s="46">
        <f t="shared" si="159"/>
        <v>2691.6923381742658</v>
      </c>
      <c r="AP59" s="46">
        <f t="shared" si="159"/>
        <v>1952.5896426552454</v>
      </c>
      <c r="AQ59" s="46">
        <f t="shared" si="159"/>
        <v>1854.0875855253812</v>
      </c>
      <c r="AR59" s="46">
        <f t="shared" si="159"/>
        <v>2149.5789781725307</v>
      </c>
      <c r="AS59" s="46">
        <f t="shared" si="159"/>
        <v>1361.5807575857571</v>
      </c>
      <c r="AT59" s="46">
        <f t="shared" si="159"/>
        <v>1711.553286087584</v>
      </c>
      <c r="AU59" s="46">
        <f t="shared" si="159"/>
        <v>1599.6913110088624</v>
      </c>
      <c r="AV59" s="46">
        <f t="shared" si="159"/>
        <v>1701.1750942107697</v>
      </c>
      <c r="AW59" s="46">
        <f t="shared" si="159"/>
        <v>1516.5396810288005</v>
      </c>
      <c r="AX59" s="46">
        <f t="shared" si="159"/>
        <v>1633.5424894578337</v>
      </c>
      <c r="AY59" s="635"/>
      <c r="AZ59" s="46">
        <f t="shared" ref="AZ59:BL59" si="160">SUM(AZ6,AZ13,AZ20,AZ26,AZ32,AZ38,AZ44,AZ58,AZ45)</f>
        <v>4420</v>
      </c>
      <c r="BA59" s="46">
        <f t="shared" si="160"/>
        <v>3665</v>
      </c>
      <c r="BB59" s="46">
        <f t="shared" si="160"/>
        <v>4090</v>
      </c>
      <c r="BC59" s="46">
        <f t="shared" si="160"/>
        <v>4155</v>
      </c>
      <c r="BD59" s="46">
        <f t="shared" si="160"/>
        <v>4150</v>
      </c>
      <c r="BE59" s="46">
        <f t="shared" si="160"/>
        <v>4165</v>
      </c>
      <c r="BF59" s="46">
        <f t="shared" si="160"/>
        <v>3960</v>
      </c>
      <c r="BG59" s="46">
        <f t="shared" si="160"/>
        <v>3880</v>
      </c>
      <c r="BH59" s="46">
        <f t="shared" si="160"/>
        <v>3760</v>
      </c>
      <c r="BI59" s="46">
        <f t="shared" si="160"/>
        <v>3630</v>
      </c>
      <c r="BJ59" s="46">
        <f t="shared" si="150"/>
        <v>4595.8119471458122</v>
      </c>
      <c r="BK59" s="46">
        <f t="shared" si="151"/>
        <v>3753.8798420191206</v>
      </c>
      <c r="BL59" s="46">
        <f t="shared" si="160"/>
        <v>3221.4858454315759</v>
      </c>
      <c r="BM59" s="46">
        <f>SUM(BM6,BM13,BM20,BM26,BM32,BM38,BM44,BM58,BM45)</f>
        <v>4644.2819808295117</v>
      </c>
      <c r="BN59" s="623">
        <f>AQ59+AR59</f>
        <v>4003.6665636979119</v>
      </c>
      <c r="BO59" s="623">
        <f t="shared" si="115"/>
        <v>3073.1340436733408</v>
      </c>
      <c r="BP59" s="623">
        <f t="shared" si="116"/>
        <v>3300.8664052196318</v>
      </c>
      <c r="BQ59" s="623">
        <f t="shared" si="25"/>
        <v>3150.0821704866339</v>
      </c>
      <c r="BS59" s="41" t="s">
        <v>26</v>
      </c>
      <c r="BT59" s="46">
        <f t="shared" si="152"/>
        <v>8590</v>
      </c>
      <c r="BU59" s="46">
        <f t="shared" si="152"/>
        <v>8090</v>
      </c>
      <c r="BV59" s="46">
        <f t="shared" si="152"/>
        <v>8240</v>
      </c>
      <c r="BW59" s="46">
        <f t="shared" si="152"/>
        <v>8345</v>
      </c>
      <c r="BX59" s="46">
        <f t="shared" si="152"/>
        <v>7850</v>
      </c>
      <c r="BY59" s="46">
        <f t="shared" si="152"/>
        <v>7365</v>
      </c>
      <c r="BZ59" s="46">
        <f t="shared" si="152"/>
        <v>8350.4640465191314</v>
      </c>
      <c r="CA59" s="46">
        <f t="shared" si="152"/>
        <v>7865.7678262610871</v>
      </c>
      <c r="CB59" s="46">
        <f t="shared" si="152"/>
        <v>7076.7934043190789</v>
      </c>
      <c r="CC59" s="46">
        <f t="shared" si="152"/>
        <v>6450.9348859099618</v>
      </c>
      <c r="CD59" s="46">
        <f t="shared" si="152"/>
        <v>7984.5638709693394</v>
      </c>
      <c r="CE59" s="222">
        <f t="shared" si="152"/>
        <v>-8.8438150254202097E-2</v>
      </c>
      <c r="CF59" s="222">
        <f t="shared" si="152"/>
        <v>0.23773747715375459</v>
      </c>
      <c r="CG59" s="36"/>
      <c r="CH59" s="456">
        <f t="shared" si="153"/>
        <v>1730</v>
      </c>
      <c r="CI59" s="456">
        <f t="shared" si="153"/>
        <v>1935</v>
      </c>
      <c r="CJ59" s="456">
        <f t="shared" si="153"/>
        <v>2010</v>
      </c>
      <c r="CK59" s="456">
        <f t="shared" si="153"/>
        <v>2080</v>
      </c>
      <c r="CL59" s="456">
        <f t="shared" si="153"/>
        <v>2310</v>
      </c>
      <c r="CM59" s="456">
        <f t="shared" si="153"/>
        <v>1885</v>
      </c>
      <c r="CN59" s="456">
        <f t="shared" si="153"/>
        <v>2075</v>
      </c>
      <c r="CO59" s="456">
        <f t="shared" si="153"/>
        <v>2075</v>
      </c>
      <c r="CP59" s="456">
        <f t="shared" si="153"/>
        <v>1955</v>
      </c>
      <c r="CQ59" s="456">
        <f t="shared" si="153"/>
        <v>2210</v>
      </c>
      <c r="CR59" s="456">
        <f t="shared" si="153"/>
        <v>1995</v>
      </c>
      <c r="CS59" s="456">
        <f t="shared" si="153"/>
        <v>1965</v>
      </c>
      <c r="CT59" s="456">
        <f t="shared" si="153"/>
        <v>1805</v>
      </c>
      <c r="CU59" s="456">
        <f t="shared" si="153"/>
        <v>2075</v>
      </c>
      <c r="CV59" s="456">
        <f t="shared" si="153"/>
        <v>1935</v>
      </c>
      <c r="CW59" s="456">
        <f t="shared" si="153"/>
        <v>1825</v>
      </c>
      <c r="CX59" s="456">
        <f t="shared" si="154"/>
        <v>1845</v>
      </c>
      <c r="CY59" s="456">
        <f t="shared" si="154"/>
        <v>1785</v>
      </c>
      <c r="CZ59" s="456">
        <f t="shared" si="154"/>
        <v>2654.9515178599299</v>
      </c>
      <c r="DA59" s="456">
        <f t="shared" si="154"/>
        <v>1940.8604292858827</v>
      </c>
      <c r="DB59" s="456">
        <f t="shared" si="154"/>
        <v>1987.9583389486979</v>
      </c>
      <c r="DC59" s="456">
        <f t="shared" si="154"/>
        <v>1765.9215030704224</v>
      </c>
      <c r="DD59" s="456">
        <f t="shared" si="154"/>
        <v>1714.1900453544945</v>
      </c>
      <c r="DE59" s="456">
        <f t="shared" si="154"/>
        <v>1507.2958000770814</v>
      </c>
      <c r="DF59" s="456">
        <f t="shared" si="154"/>
        <v>2691.6923381742658</v>
      </c>
      <c r="DG59" s="456">
        <f t="shared" si="154"/>
        <v>1952.5896426552454</v>
      </c>
      <c r="DH59" s="456">
        <f t="shared" si="154"/>
        <v>1854.0875855253812</v>
      </c>
      <c r="DI59" s="456">
        <f t="shared" si="154"/>
        <v>2149.5789781725307</v>
      </c>
      <c r="DJ59" s="456">
        <f t="shared" si="154"/>
        <v>1361.5807575857571</v>
      </c>
      <c r="DK59" s="456">
        <f t="shared" si="154"/>
        <v>1711.553286087584</v>
      </c>
      <c r="DL59" s="456">
        <f t="shared" si="155"/>
        <v>1599.6913110088624</v>
      </c>
      <c r="DM59" s="456">
        <f t="shared" si="155"/>
        <v>1701.1750942107697</v>
      </c>
      <c r="DN59" s="456">
        <f t="shared" si="155"/>
        <v>1516.5396810288005</v>
      </c>
      <c r="DO59" s="456">
        <f t="shared" si="155"/>
        <v>1633.5424894578337</v>
      </c>
      <c r="DP59" s="456"/>
      <c r="DQ59" s="456">
        <f t="shared" ref="DQ59:EH59" si="161">AZ59</f>
        <v>4420</v>
      </c>
      <c r="DR59" s="456">
        <f t="shared" si="161"/>
        <v>3665</v>
      </c>
      <c r="DS59" s="456">
        <f t="shared" si="161"/>
        <v>4090</v>
      </c>
      <c r="DT59" s="456">
        <f t="shared" si="161"/>
        <v>4155</v>
      </c>
      <c r="DU59" s="456">
        <f t="shared" si="161"/>
        <v>4150</v>
      </c>
      <c r="DV59" s="456">
        <f t="shared" si="161"/>
        <v>4165</v>
      </c>
      <c r="DW59" s="456">
        <f t="shared" si="161"/>
        <v>3960</v>
      </c>
      <c r="DX59" s="456">
        <f t="shared" si="161"/>
        <v>3880</v>
      </c>
      <c r="DY59" s="456">
        <f t="shared" si="161"/>
        <v>3760</v>
      </c>
      <c r="DZ59" s="456">
        <f t="shared" si="161"/>
        <v>3630</v>
      </c>
      <c r="EA59" s="456">
        <f t="shared" si="161"/>
        <v>4595.8119471458122</v>
      </c>
      <c r="EB59" s="456">
        <f t="shared" si="161"/>
        <v>3753.8798420191206</v>
      </c>
      <c r="EC59" s="456">
        <f t="shared" si="161"/>
        <v>3221.4858454315759</v>
      </c>
      <c r="ED59" s="456">
        <f t="shared" si="161"/>
        <v>4644.2819808295117</v>
      </c>
      <c r="EE59" s="456">
        <f t="shared" si="161"/>
        <v>4003.6665636979119</v>
      </c>
      <c r="EF59" s="456">
        <f t="shared" si="161"/>
        <v>3073.1340436733408</v>
      </c>
      <c r="EG59" s="456">
        <f t="shared" si="161"/>
        <v>3300.8664052196318</v>
      </c>
      <c r="EH59" s="456">
        <f t="shared" si="161"/>
        <v>3150.0821704866339</v>
      </c>
    </row>
    <row r="60" spans="2:138" s="295" customFormat="1" x14ac:dyDescent="0.3">
      <c r="B60" s="5"/>
      <c r="C60" s="723">
        <v>8590</v>
      </c>
      <c r="D60" s="723">
        <v>8095</v>
      </c>
      <c r="E60" s="723">
        <v>8235</v>
      </c>
      <c r="F60" s="723">
        <v>8355</v>
      </c>
      <c r="G60" s="723">
        <v>7860</v>
      </c>
      <c r="H60" s="723">
        <v>7375</v>
      </c>
      <c r="I60" s="723">
        <v>8350.4640465191314</v>
      </c>
      <c r="J60" s="723">
        <v>7865.7678262610871</v>
      </c>
      <c r="K60" s="723">
        <v>7076.7934043190799</v>
      </c>
      <c r="L60" s="723">
        <v>6450.9348859099628</v>
      </c>
      <c r="M60" s="723">
        <v>7984.5638709693385</v>
      </c>
      <c r="N60" s="221"/>
      <c r="O60" s="221"/>
      <c r="Q60" s="723">
        <v>1730</v>
      </c>
      <c r="R60" s="723">
        <v>1935</v>
      </c>
      <c r="S60" s="723">
        <v>2010</v>
      </c>
      <c r="T60" s="723">
        <v>2080</v>
      </c>
      <c r="U60" s="723">
        <v>2310</v>
      </c>
      <c r="V60" s="723">
        <v>1885</v>
      </c>
      <c r="W60" s="723">
        <v>2075</v>
      </c>
      <c r="X60" s="723">
        <v>2075</v>
      </c>
      <c r="Y60" s="723">
        <v>1955</v>
      </c>
      <c r="Z60" s="723">
        <v>2210</v>
      </c>
      <c r="AA60" s="723">
        <v>1995</v>
      </c>
      <c r="AB60" s="723">
        <v>1965</v>
      </c>
      <c r="AC60" s="723">
        <v>1805</v>
      </c>
      <c r="AD60" s="723">
        <v>2075</v>
      </c>
      <c r="AE60" s="723">
        <v>1935</v>
      </c>
      <c r="AF60" s="723">
        <v>1825</v>
      </c>
      <c r="AG60" s="723">
        <v>1845</v>
      </c>
      <c r="AH60" s="723">
        <v>1785</v>
      </c>
      <c r="AI60" s="723">
        <v>2654.9515178599304</v>
      </c>
      <c r="AJ60" s="723">
        <v>1940.8604292858829</v>
      </c>
      <c r="AK60" s="723">
        <v>1987.9583389486979</v>
      </c>
      <c r="AL60" s="723">
        <v>1765.9215030704224</v>
      </c>
      <c r="AM60" s="723">
        <v>1714.1900453544945</v>
      </c>
      <c r="AN60" s="723">
        <v>1507.2958000770814</v>
      </c>
      <c r="AO60" s="723">
        <v>2691.6923381742658</v>
      </c>
      <c r="AP60" s="723">
        <v>1952.5896426552456</v>
      </c>
      <c r="AQ60" s="723">
        <v>1854.087585525381</v>
      </c>
      <c r="AR60" s="723">
        <v>2149.5789781725307</v>
      </c>
      <c r="AS60" s="723">
        <v>1361.5807575857571</v>
      </c>
      <c r="AT60" s="723">
        <v>1711.5532860875837</v>
      </c>
      <c r="AU60" s="723">
        <v>1599.6913110088624</v>
      </c>
      <c r="AV60" s="723">
        <v>1701.1750942107697</v>
      </c>
      <c r="AW60" s="723">
        <v>1516.5396810288005</v>
      </c>
      <c r="AX60" s="723">
        <v>1633.5424894578334</v>
      </c>
      <c r="AY60" s="723"/>
      <c r="AZ60" s="723">
        <v>4420</v>
      </c>
      <c r="BA60" s="723">
        <v>3675</v>
      </c>
      <c r="BB60" s="723">
        <v>4090</v>
      </c>
      <c r="BC60" s="723">
        <v>4195</v>
      </c>
      <c r="BD60" s="723">
        <v>4150</v>
      </c>
      <c r="BE60" s="723">
        <v>4165</v>
      </c>
      <c r="BF60" s="723">
        <v>3960</v>
      </c>
      <c r="BG60" s="723">
        <v>3880</v>
      </c>
      <c r="BH60" s="723">
        <v>3760</v>
      </c>
      <c r="BI60" s="723">
        <v>3630</v>
      </c>
      <c r="BJ60" s="723">
        <v>4595.8119471458131</v>
      </c>
      <c r="BK60" s="723">
        <v>3753.8798420191206</v>
      </c>
      <c r="BL60" s="723">
        <v>3221.4858454315759</v>
      </c>
      <c r="BM60" s="723">
        <v>4644.2819808295117</v>
      </c>
      <c r="BN60" s="723">
        <v>4003.6665636979114</v>
      </c>
      <c r="BO60" s="723">
        <v>3073.1340436733408</v>
      </c>
      <c r="BP60" s="723">
        <v>3300.8664052196318</v>
      </c>
      <c r="BQ60" s="723">
        <v>3150.0821704866339</v>
      </c>
    </row>
    <row r="61" spans="2:138" s="295" customFormat="1" x14ac:dyDescent="0.3">
      <c r="B61" s="542" t="s">
        <v>184</v>
      </c>
      <c r="C61" s="27" t="b">
        <v>1</v>
      </c>
      <c r="D61" s="27" t="b">
        <v>0</v>
      </c>
      <c r="E61" s="27" t="b">
        <v>0</v>
      </c>
      <c r="F61" s="27" t="b">
        <v>0</v>
      </c>
      <c r="G61" s="27" t="b">
        <v>0</v>
      </c>
      <c r="H61" s="27" t="b">
        <v>0</v>
      </c>
      <c r="I61" s="27" t="b">
        <v>1</v>
      </c>
      <c r="J61" s="27" t="b">
        <v>1</v>
      </c>
      <c r="K61" s="27" t="b">
        <v>1</v>
      </c>
      <c r="L61" s="27" t="b">
        <v>1</v>
      </c>
      <c r="M61" s="27" t="b">
        <v>1</v>
      </c>
      <c r="N61" s="221"/>
      <c r="O61" s="221"/>
      <c r="Q61" s="27" t="b">
        <v>1</v>
      </c>
      <c r="R61" s="27" t="b">
        <v>1</v>
      </c>
      <c r="S61" s="27" t="b">
        <v>1</v>
      </c>
      <c r="T61" s="27" t="b">
        <v>1</v>
      </c>
      <c r="U61" s="27" t="b">
        <v>1</v>
      </c>
      <c r="V61" s="27" t="b">
        <v>1</v>
      </c>
      <c r="W61" s="27" t="b">
        <v>1</v>
      </c>
      <c r="X61" s="27" t="b">
        <v>1</v>
      </c>
      <c r="Y61" s="27" t="b">
        <v>1</v>
      </c>
      <c r="Z61" s="27" t="b">
        <v>1</v>
      </c>
      <c r="AA61" s="27" t="b">
        <v>1</v>
      </c>
      <c r="AB61" s="27" t="b">
        <v>1</v>
      </c>
      <c r="AC61" s="27" t="b">
        <v>1</v>
      </c>
      <c r="AD61" s="27" t="b">
        <v>1</v>
      </c>
      <c r="AE61" s="27" t="b">
        <v>1</v>
      </c>
      <c r="AF61" s="27" t="b">
        <v>1</v>
      </c>
      <c r="AG61" s="27" t="b">
        <v>1</v>
      </c>
      <c r="AH61" s="27" t="b">
        <v>1</v>
      </c>
      <c r="AI61" s="27" t="b">
        <v>1</v>
      </c>
      <c r="AJ61" s="27" t="b">
        <v>1</v>
      </c>
      <c r="AK61" s="27" t="b">
        <v>1</v>
      </c>
      <c r="AL61" s="27" t="b">
        <v>1</v>
      </c>
      <c r="AM61" s="27" t="b">
        <v>1</v>
      </c>
      <c r="AN61" s="27" t="b">
        <v>1</v>
      </c>
      <c r="AO61" s="27" t="b">
        <v>1</v>
      </c>
      <c r="AP61" s="27" t="b">
        <v>1</v>
      </c>
      <c r="AQ61" s="27" t="b">
        <v>1</v>
      </c>
      <c r="AR61" s="27" t="b">
        <v>1</v>
      </c>
      <c r="AS61" s="27" t="b">
        <v>1</v>
      </c>
      <c r="AT61" s="27" t="b">
        <v>1</v>
      </c>
      <c r="AU61" s="27" t="b">
        <v>1</v>
      </c>
      <c r="AV61" s="27" t="b">
        <v>1</v>
      </c>
      <c r="AW61" s="27" t="b">
        <f>AW59=AW60</f>
        <v>1</v>
      </c>
      <c r="AX61" s="27" t="b">
        <f>AX59=AX60</f>
        <v>1</v>
      </c>
      <c r="BD61" s="35"/>
      <c r="BE61" s="35"/>
      <c r="BF61" s="35"/>
      <c r="BG61" s="35"/>
      <c r="BH61" s="35"/>
      <c r="BI61" s="35"/>
      <c r="BJ61" s="35"/>
      <c r="BK61" s="35"/>
      <c r="BL61" s="35"/>
      <c r="BM61" s="35"/>
      <c r="BN61" s="35"/>
      <c r="BO61" s="35"/>
      <c r="BP61" s="35"/>
      <c r="BQ61" s="35"/>
      <c r="BR61" s="35"/>
    </row>
    <row r="62" spans="2:138" s="295" customFormat="1" x14ac:dyDescent="0.3">
      <c r="B62" s="542"/>
      <c r="C62" s="27">
        <v>0</v>
      </c>
      <c r="D62" s="27">
        <v>-5</v>
      </c>
      <c r="E62" s="27">
        <v>5</v>
      </c>
      <c r="F62" s="27">
        <v>-10</v>
      </c>
      <c r="G62" s="27">
        <v>-10</v>
      </c>
      <c r="H62" s="27">
        <v>-10</v>
      </c>
      <c r="I62" s="27">
        <v>0</v>
      </c>
      <c r="J62" s="27">
        <v>0</v>
      </c>
      <c r="K62" s="27">
        <v>0</v>
      </c>
      <c r="L62" s="27">
        <v>0</v>
      </c>
      <c r="M62" s="27">
        <v>0</v>
      </c>
      <c r="N62" s="221"/>
      <c r="O62" s="221"/>
      <c r="Q62" s="27"/>
      <c r="R62" s="35"/>
      <c r="S62" s="35"/>
      <c r="T62" s="35"/>
      <c r="U62" s="35"/>
      <c r="V62" s="35"/>
      <c r="W62" s="35"/>
      <c r="X62" s="35"/>
      <c r="Y62" s="35"/>
      <c r="Z62" s="35"/>
      <c r="AA62" s="35"/>
      <c r="AB62" s="35"/>
      <c r="AC62" s="35"/>
      <c r="AD62" s="35"/>
      <c r="AE62" s="35"/>
      <c r="AF62" s="35"/>
      <c r="AG62" s="35"/>
      <c r="AH62" s="35"/>
      <c r="AI62" s="35"/>
      <c r="AJ62" s="35"/>
      <c r="AK62" s="35"/>
      <c r="AL62" s="35"/>
      <c r="AM62" s="35"/>
      <c r="AN62" s="35"/>
      <c r="BD62" s="35"/>
      <c r="BE62" s="35"/>
      <c r="BF62" s="35"/>
      <c r="BG62" s="35"/>
      <c r="BH62" s="35"/>
      <c r="BI62" s="35"/>
      <c r="BJ62" s="35"/>
      <c r="BK62" s="35"/>
      <c r="BL62" s="35"/>
      <c r="BM62" s="35"/>
      <c r="BN62" s="35"/>
      <c r="BO62" s="35"/>
      <c r="BP62" s="35"/>
      <c r="BQ62" s="35"/>
      <c r="BR62" s="35"/>
    </row>
    <row r="63" spans="2:138" s="295" customFormat="1" x14ac:dyDescent="0.3">
      <c r="B63" s="704" t="s">
        <v>196</v>
      </c>
      <c r="C63" s="705"/>
      <c r="D63" s="705"/>
      <c r="E63" s="705"/>
      <c r="F63" s="705"/>
      <c r="G63" s="705"/>
      <c r="H63" s="705"/>
      <c r="I63" s="706">
        <f>SUM(AI59:AL59)</f>
        <v>8349.6917891649318</v>
      </c>
      <c r="J63" s="706">
        <f>SUM(AM59:AP59)</f>
        <v>7865.7678262610871</v>
      </c>
      <c r="K63" s="706">
        <f>SUM(AQ59:AT59)</f>
        <v>7076.8006073712522</v>
      </c>
      <c r="L63" s="706">
        <f>SUM(AU59:AX59)</f>
        <v>6450.9485757062657</v>
      </c>
      <c r="M63" s="706"/>
      <c r="N63" s="221"/>
      <c r="O63" s="221"/>
      <c r="Q63" s="705"/>
    </row>
    <row r="64" spans="2:138" s="295" customFormat="1" x14ac:dyDescent="0.3">
      <c r="B64" s="704"/>
      <c r="C64" s="705"/>
      <c r="D64" s="705"/>
      <c r="E64" s="705"/>
      <c r="F64" s="705"/>
      <c r="G64" s="705"/>
      <c r="H64" s="705"/>
      <c r="I64" s="706"/>
      <c r="J64" s="706"/>
      <c r="K64" s="706"/>
      <c r="L64" s="706"/>
      <c r="M64" s="706"/>
      <c r="N64" s="221"/>
      <c r="O64" s="221"/>
      <c r="Q64" s="705"/>
    </row>
    <row r="65" spans="2:70" s="295" customFormat="1" x14ac:dyDescent="0.3">
      <c r="B65" s="704"/>
      <c r="C65" s="705"/>
      <c r="D65" s="705"/>
      <c r="E65" s="705"/>
      <c r="F65" s="705"/>
      <c r="G65" s="705"/>
      <c r="H65" s="705"/>
      <c r="I65" s="706"/>
      <c r="J65" s="706"/>
      <c r="K65" s="706"/>
      <c r="L65" s="706"/>
      <c r="M65" s="706"/>
      <c r="N65" s="221"/>
      <c r="O65" s="221"/>
      <c r="Q65" s="705"/>
    </row>
    <row r="66" spans="2:70" s="295" customFormat="1" x14ac:dyDescent="0.3">
      <c r="I66" s="722"/>
      <c r="J66" s="722"/>
      <c r="K66" s="722"/>
      <c r="L66" s="722"/>
      <c r="M66" s="722"/>
    </row>
    <row r="67" spans="2:70" s="295" customFormat="1" x14ac:dyDescent="0.3">
      <c r="I67" s="722"/>
      <c r="J67" s="722"/>
      <c r="K67" s="722"/>
      <c r="L67" s="722"/>
      <c r="M67" s="722"/>
    </row>
    <row r="69" spans="2:70" x14ac:dyDescent="0.3">
      <c r="R69" s="36"/>
      <c r="S69" s="36"/>
      <c r="T69" s="36"/>
      <c r="U69" s="36"/>
      <c r="V69" s="36"/>
      <c r="W69" s="36"/>
      <c r="X69" s="36"/>
      <c r="Y69" s="36"/>
      <c r="Z69" s="300"/>
      <c r="AA69" s="300"/>
      <c r="AB69" s="300"/>
      <c r="AC69" s="300"/>
      <c r="AD69" s="300"/>
      <c r="AE69" s="300"/>
      <c r="AF69" s="300"/>
      <c r="AG69" s="300"/>
      <c r="AH69" s="300"/>
      <c r="AI69" s="300"/>
      <c r="AJ69" s="300"/>
      <c r="AK69" s="300"/>
      <c r="AL69" s="300"/>
      <c r="AM69" s="300"/>
      <c r="AN69" s="300"/>
      <c r="AO69" s="300"/>
      <c r="AP69" s="300"/>
      <c r="AQ69" s="300"/>
      <c r="AR69" s="300"/>
      <c r="AS69" s="300"/>
      <c r="AT69" s="35"/>
      <c r="AU69" s="35"/>
      <c r="AV69" s="35"/>
      <c r="AW69" s="35"/>
      <c r="AX69" s="35"/>
      <c r="AY69" s="35"/>
      <c r="BD69" s="36"/>
      <c r="BE69" s="36"/>
      <c r="BF69" s="36"/>
      <c r="BG69" s="36"/>
      <c r="BH69" s="36"/>
      <c r="BI69" s="36"/>
      <c r="BJ69" s="36"/>
      <c r="BK69" s="36"/>
      <c r="BL69" s="36"/>
      <c r="BM69" s="36"/>
      <c r="BN69" s="36"/>
      <c r="BO69" s="36"/>
      <c r="BP69" s="36"/>
      <c r="BQ69" s="36"/>
      <c r="BR69" s="36"/>
    </row>
  </sheetData>
  <phoneticPr fontId="25" type="noConversion"/>
  <pageMargins left="0.7" right="0.7" top="0.75" bottom="0.75" header="0.3" footer="0.3"/>
  <pageSetup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94D5-5828-4F1C-B28F-5C0A5949E691}">
  <sheetPr codeName="Sheet66"/>
  <dimension ref="A1:CG23"/>
  <sheetViews>
    <sheetView zoomScale="80" zoomScaleNormal="80" workbookViewId="0">
      <selection activeCell="D42" sqref="D42"/>
    </sheetView>
  </sheetViews>
  <sheetFormatPr defaultColWidth="9" defaultRowHeight="14.25" x14ac:dyDescent="0.45"/>
  <cols>
    <col min="1" max="1" width="9" style="519" customWidth="1"/>
    <col min="2" max="2" width="29.53125" style="519" bestFit="1" customWidth="1"/>
    <col min="3" max="12" width="5.53125" style="519" bestFit="1" customWidth="1"/>
    <col min="13" max="13" width="6.46484375" style="519" bestFit="1" customWidth="1"/>
    <col min="14" max="14" width="10.265625" style="519" bestFit="1" customWidth="1"/>
    <col min="15" max="15" width="11" style="519" bestFit="1" customWidth="1"/>
    <col min="16" max="16" width="5.46484375" style="519" customWidth="1"/>
    <col min="17" max="17" width="7.53125" style="519" bestFit="1" customWidth="1"/>
    <col min="18" max="24" width="8.46484375" style="519" bestFit="1" customWidth="1"/>
    <col min="25" max="25" width="7.53125" style="519" bestFit="1" customWidth="1"/>
    <col min="26" max="31" width="8.46484375" style="519" bestFit="1" customWidth="1"/>
    <col min="32" max="32" width="9.53125" style="726" bestFit="1" customWidth="1"/>
    <col min="33" max="33" width="6.53125" style="519" customWidth="1"/>
    <col min="34" max="35" width="11" style="519" bestFit="1" customWidth="1"/>
    <col min="36" max="36" width="6" style="519" customWidth="1"/>
    <col min="37" max="37" width="7.53125" style="519" bestFit="1" customWidth="1"/>
    <col min="38" max="40" width="8.46484375" style="519" bestFit="1" customWidth="1"/>
    <col min="41" max="41" width="7.53125" style="519" bestFit="1" customWidth="1"/>
    <col min="42" max="44" width="8.46484375" style="519" bestFit="1" customWidth="1"/>
    <col min="45" max="45" width="9" style="519"/>
    <col min="46" max="46" width="29.53125" style="519" bestFit="1" customWidth="1"/>
    <col min="47" max="56" width="5.53125" style="519" bestFit="1" customWidth="1"/>
    <col min="57" max="57" width="6.46484375" style="519" bestFit="1" customWidth="1"/>
    <col min="58" max="58" width="10.265625" style="519" bestFit="1" customWidth="1"/>
    <col min="59" max="59" width="11" style="519" bestFit="1" customWidth="1"/>
    <col min="60" max="60" width="4.46484375" style="519" customWidth="1"/>
    <col min="61" max="76" width="6.46484375" style="519" bestFit="1" customWidth="1"/>
    <col min="77" max="77" width="9" style="519"/>
    <col min="78" max="78" width="7.53125" style="519" bestFit="1" customWidth="1"/>
    <col min="79" max="81" width="8.46484375" style="519" bestFit="1" customWidth="1"/>
    <col min="82" max="82" width="7.53125" style="519" bestFit="1" customWidth="1"/>
    <col min="83" max="85" width="8.46484375" style="519" bestFit="1" customWidth="1"/>
    <col min="86" max="16384" width="9" style="519"/>
  </cols>
  <sheetData>
    <row r="1" spans="1:85" x14ac:dyDescent="0.45">
      <c r="A1" s="15"/>
      <c r="B1" s="39" t="s">
        <v>51</v>
      </c>
      <c r="C1" s="15"/>
      <c r="D1" s="15"/>
      <c r="E1" s="15"/>
      <c r="F1" s="15"/>
      <c r="G1" s="15"/>
      <c r="H1" s="15"/>
      <c r="I1" s="15"/>
      <c r="J1" s="15"/>
      <c r="K1" s="15"/>
      <c r="L1" s="15"/>
      <c r="M1" s="15"/>
      <c r="N1" s="15"/>
      <c r="O1" s="15"/>
      <c r="P1" s="15"/>
      <c r="Q1" s="104"/>
      <c r="R1" s="104"/>
      <c r="S1" s="104"/>
      <c r="T1" s="104"/>
      <c r="U1" s="104"/>
      <c r="V1" s="104"/>
      <c r="W1" s="104"/>
      <c r="X1" s="104"/>
      <c r="Y1" s="104"/>
      <c r="Z1" s="104"/>
      <c r="AA1" s="104"/>
      <c r="AB1" s="104"/>
      <c r="AC1" s="104"/>
      <c r="AD1" s="104"/>
      <c r="AE1" s="104"/>
      <c r="AF1" s="724"/>
      <c r="AG1" s="104"/>
      <c r="AH1" s="104"/>
      <c r="AI1" s="104"/>
      <c r="AK1" s="15"/>
      <c r="AL1" s="15"/>
      <c r="AM1" s="15"/>
      <c r="AN1" s="15"/>
      <c r="AO1" s="15"/>
      <c r="AP1" s="15"/>
      <c r="AQ1" s="15"/>
      <c r="AR1" s="15"/>
      <c r="AT1" s="39" t="s">
        <v>52</v>
      </c>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row>
    <row r="2" spans="1:85" x14ac:dyDescent="0.45">
      <c r="A2" s="15"/>
      <c r="B2" s="1"/>
      <c r="C2" s="2"/>
      <c r="D2" s="2"/>
      <c r="E2" s="2"/>
      <c r="F2" s="2"/>
      <c r="G2" s="2"/>
      <c r="H2" s="2"/>
      <c r="I2" s="2"/>
      <c r="J2" s="2"/>
      <c r="K2" s="2"/>
      <c r="L2" s="2"/>
      <c r="M2" s="2"/>
      <c r="N2" s="2"/>
      <c r="O2" s="2"/>
      <c r="P2" s="2"/>
      <c r="Q2" s="104"/>
      <c r="R2" s="104"/>
      <c r="S2" s="104"/>
      <c r="T2" s="104"/>
      <c r="U2" s="104"/>
      <c r="V2" s="104"/>
      <c r="W2" s="104"/>
      <c r="X2" s="104"/>
      <c r="Y2" s="104"/>
      <c r="Z2" s="104"/>
      <c r="AA2" s="104"/>
      <c r="AB2" s="104"/>
      <c r="AC2" s="104"/>
      <c r="AD2" s="104"/>
      <c r="AE2" s="104"/>
      <c r="AF2" s="724"/>
      <c r="AG2" s="104"/>
      <c r="AH2" s="104"/>
      <c r="AI2" s="104"/>
      <c r="AK2" s="15"/>
      <c r="AL2" s="15"/>
      <c r="AM2" s="15"/>
      <c r="AN2" s="15"/>
      <c r="AO2" s="15"/>
      <c r="AP2" s="15"/>
      <c r="AQ2" s="15"/>
      <c r="AR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row>
    <row r="3" spans="1:85" x14ac:dyDescent="0.45">
      <c r="A3" s="15"/>
      <c r="B3" s="16" t="s">
        <v>189</v>
      </c>
      <c r="C3" s="15"/>
      <c r="D3" s="15"/>
      <c r="E3" s="15"/>
      <c r="F3" s="15"/>
      <c r="G3" s="15"/>
      <c r="H3" s="15"/>
      <c r="I3" s="15"/>
      <c r="J3" s="15"/>
      <c r="K3" s="15"/>
      <c r="L3" s="15"/>
      <c r="M3" s="15"/>
      <c r="N3" s="15"/>
      <c r="O3" s="15"/>
      <c r="P3" s="15"/>
      <c r="Q3" s="102"/>
      <c r="R3" s="102"/>
      <c r="S3" s="102"/>
      <c r="T3" s="102"/>
      <c r="U3" s="102"/>
      <c r="V3" s="102"/>
      <c r="W3" s="102"/>
      <c r="X3" s="102"/>
      <c r="Y3" s="102"/>
      <c r="Z3" s="102"/>
      <c r="AA3" s="102"/>
      <c r="AB3" s="102"/>
      <c r="AC3" s="102"/>
      <c r="AD3" s="102"/>
      <c r="AE3" s="102"/>
      <c r="AF3" s="725"/>
      <c r="AG3" s="102"/>
      <c r="AH3" s="102"/>
      <c r="AI3" s="102"/>
      <c r="AK3" s="21"/>
      <c r="AL3" s="21"/>
      <c r="AM3" s="21"/>
      <c r="AN3" s="21"/>
      <c r="AO3" s="21"/>
      <c r="AP3" s="21"/>
      <c r="AQ3" s="21"/>
      <c r="AR3" s="21"/>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row>
    <row r="4" spans="1:85" ht="20.25" x14ac:dyDescent="0.45">
      <c r="A4" s="200"/>
      <c r="B4" s="275" t="s">
        <v>121</v>
      </c>
      <c r="C4" s="200">
        <v>2013</v>
      </c>
      <c r="D4" s="200">
        <v>2014</v>
      </c>
      <c r="E4" s="200">
        <v>2015</v>
      </c>
      <c r="F4" s="200">
        <v>2016</v>
      </c>
      <c r="G4" s="200">
        <v>2017</v>
      </c>
      <c r="H4" s="200">
        <v>2018</v>
      </c>
      <c r="I4" s="200">
        <v>2019</v>
      </c>
      <c r="J4" s="200">
        <v>2020</v>
      </c>
      <c r="K4" s="200">
        <v>2021</v>
      </c>
      <c r="L4" s="200">
        <v>2022</v>
      </c>
      <c r="M4" s="200" t="s">
        <v>185</v>
      </c>
      <c r="N4" s="202" t="s">
        <v>190</v>
      </c>
      <c r="O4" s="202" t="s">
        <v>191</v>
      </c>
      <c r="P4" s="200"/>
      <c r="Q4" s="200" t="s">
        <v>82</v>
      </c>
      <c r="R4" s="200" t="s">
        <v>88</v>
      </c>
      <c r="S4" s="200" t="s">
        <v>89</v>
      </c>
      <c r="T4" s="200" t="s">
        <v>87</v>
      </c>
      <c r="U4" s="200" t="s">
        <v>90</v>
      </c>
      <c r="V4" s="200" t="s">
        <v>107</v>
      </c>
      <c r="W4" s="200" t="s">
        <v>124</v>
      </c>
      <c r="X4" s="200" t="s">
        <v>132</v>
      </c>
      <c r="Y4" s="200" t="s">
        <v>141</v>
      </c>
      <c r="Z4" s="200" t="s">
        <v>146</v>
      </c>
      <c r="AA4" s="200" t="s">
        <v>151</v>
      </c>
      <c r="AB4" s="200" t="s">
        <v>158</v>
      </c>
      <c r="AC4" s="200" t="s">
        <v>169</v>
      </c>
      <c r="AD4" s="200" t="s">
        <v>174</v>
      </c>
      <c r="AE4" s="200" t="s">
        <v>181</v>
      </c>
      <c r="AF4" s="467" t="s">
        <v>187</v>
      </c>
      <c r="AG4" s="202"/>
      <c r="AH4" s="530" t="s">
        <v>188</v>
      </c>
      <c r="AI4" s="531" t="s">
        <v>183</v>
      </c>
      <c r="AK4" s="200" t="s">
        <v>93</v>
      </c>
      <c r="AL4" s="200" t="s">
        <v>94</v>
      </c>
      <c r="AM4" s="200" t="s">
        <v>109</v>
      </c>
      <c r="AN4" s="200" t="s">
        <v>134</v>
      </c>
      <c r="AO4" s="200" t="s">
        <v>147</v>
      </c>
      <c r="AP4" s="200" t="s">
        <v>161</v>
      </c>
      <c r="AQ4" s="200" t="s">
        <v>177</v>
      </c>
      <c r="AR4" s="200" t="s">
        <v>192</v>
      </c>
      <c r="AS4" s="200"/>
      <c r="AT4" s="275" t="s">
        <v>121</v>
      </c>
      <c r="AU4" s="200">
        <v>2013</v>
      </c>
      <c r="AV4" s="200">
        <v>2014</v>
      </c>
      <c r="AW4" s="200">
        <v>2015</v>
      </c>
      <c r="AX4" s="200">
        <v>2016</v>
      </c>
      <c r="AY4" s="200">
        <v>2017</v>
      </c>
      <c r="AZ4" s="200">
        <v>2018</v>
      </c>
      <c r="BA4" s="200">
        <v>2019</v>
      </c>
      <c r="BB4" s="200">
        <v>2020</v>
      </c>
      <c r="BC4" s="200">
        <v>2021</v>
      </c>
      <c r="BD4" s="200">
        <v>2022</v>
      </c>
      <c r="BE4" s="200" t="str">
        <f>M4</f>
        <v>2023f</v>
      </c>
      <c r="BF4" s="202" t="str">
        <f>N4</f>
        <v>2022/2021 Growth %</v>
      </c>
      <c r="BG4" s="202" t="str">
        <f>O4</f>
        <v>2023f/2022 Growth %</v>
      </c>
      <c r="BH4" s="200"/>
      <c r="BI4" s="202" t="s">
        <v>82</v>
      </c>
      <c r="BJ4" s="202" t="s">
        <v>88</v>
      </c>
      <c r="BK4" s="202" t="s">
        <v>89</v>
      </c>
      <c r="BL4" s="202" t="s">
        <v>87</v>
      </c>
      <c r="BM4" s="202" t="s">
        <v>90</v>
      </c>
      <c r="BN4" s="202" t="str">
        <f t="shared" ref="BN4:BX4" si="0">V4</f>
        <v>Q2 2020</v>
      </c>
      <c r="BO4" s="202" t="str">
        <f t="shared" si="0"/>
        <v>Q3 2020</v>
      </c>
      <c r="BP4" s="202" t="str">
        <f t="shared" si="0"/>
        <v>Q4 2020</v>
      </c>
      <c r="BQ4" s="202" t="str">
        <f t="shared" si="0"/>
        <v>Q1 2021</v>
      </c>
      <c r="BR4" s="202" t="str">
        <f t="shared" si="0"/>
        <v>Q2 2021</v>
      </c>
      <c r="BS4" s="202" t="str">
        <f t="shared" si="0"/>
        <v>Q3 2021</v>
      </c>
      <c r="BT4" s="202" t="str">
        <f t="shared" si="0"/>
        <v>Q4 2021</v>
      </c>
      <c r="BU4" s="202" t="str">
        <f t="shared" si="0"/>
        <v>Q1 2022</v>
      </c>
      <c r="BV4" s="202" t="str">
        <f t="shared" si="0"/>
        <v>Q2 2022</v>
      </c>
      <c r="BW4" s="202" t="str">
        <f t="shared" si="0"/>
        <v>Q3 2022</v>
      </c>
      <c r="BX4" s="202" t="str">
        <f t="shared" si="0"/>
        <v>Q4 2022</v>
      </c>
      <c r="BY4" s="202"/>
      <c r="BZ4" s="200" t="str">
        <f>AK4</f>
        <v>H1 2019</v>
      </c>
      <c r="CA4" s="200" t="str">
        <f t="shared" ref="CA4:CG4" si="1">AL4</f>
        <v>H2 2019</v>
      </c>
      <c r="CB4" s="200" t="str">
        <f t="shared" si="1"/>
        <v>H1 2020</v>
      </c>
      <c r="CC4" s="200" t="str">
        <f t="shared" si="1"/>
        <v>H2 2020</v>
      </c>
      <c r="CD4" s="200" t="str">
        <f t="shared" si="1"/>
        <v>H1 2021</v>
      </c>
      <c r="CE4" s="200" t="str">
        <f t="shared" si="1"/>
        <v>H2 2021</v>
      </c>
      <c r="CF4" s="200" t="str">
        <f t="shared" si="1"/>
        <v>H1 2022</v>
      </c>
      <c r="CG4" s="200" t="str">
        <f t="shared" si="1"/>
        <v>H2 2022</v>
      </c>
    </row>
    <row r="5" spans="1:85" x14ac:dyDescent="0.45">
      <c r="A5" s="15"/>
      <c r="B5" s="49"/>
      <c r="C5" s="13"/>
      <c r="D5" s="13"/>
      <c r="E5" s="13"/>
      <c r="F5" s="13"/>
      <c r="G5" s="13"/>
      <c r="H5" s="13"/>
      <c r="I5" s="13"/>
      <c r="J5" s="13"/>
      <c r="K5" s="13"/>
      <c r="L5" s="13"/>
      <c r="M5" s="13"/>
      <c r="N5" s="208"/>
      <c r="O5" s="208"/>
      <c r="P5" s="15"/>
      <c r="Q5" s="106"/>
      <c r="R5" s="106"/>
      <c r="S5" s="106"/>
      <c r="T5" s="106"/>
      <c r="U5" s="15"/>
      <c r="V5" s="15"/>
      <c r="W5" s="15"/>
      <c r="X5" s="15"/>
      <c r="Y5" s="15"/>
      <c r="Z5" s="15"/>
      <c r="AA5" s="15"/>
      <c r="AB5" s="15"/>
      <c r="AC5" s="15"/>
      <c r="AD5" s="15"/>
      <c r="AE5" s="15"/>
      <c r="AF5" s="625"/>
      <c r="AG5" s="15"/>
      <c r="AH5" s="15"/>
      <c r="AI5" s="15"/>
      <c r="AK5" s="36"/>
      <c r="AL5" s="36"/>
      <c r="AM5" s="36"/>
      <c r="AN5" s="36"/>
      <c r="AO5" s="36"/>
      <c r="AP5" s="36"/>
      <c r="AQ5" s="36"/>
      <c r="AR5" s="36"/>
      <c r="AT5" s="49"/>
      <c r="AU5" s="13"/>
      <c r="AV5" s="13"/>
      <c r="AW5" s="13"/>
      <c r="AX5" s="13"/>
      <c r="AY5" s="13"/>
      <c r="AZ5" s="13"/>
      <c r="BA5" s="13"/>
      <c r="BB5" s="13"/>
      <c r="BC5" s="13"/>
      <c r="BD5" s="13"/>
      <c r="BE5" s="13"/>
      <c r="BF5" s="208"/>
      <c r="BG5" s="208"/>
      <c r="BH5" s="15"/>
      <c r="BI5" s="36"/>
      <c r="BJ5" s="36"/>
      <c r="BK5" s="36"/>
      <c r="BL5" s="36"/>
      <c r="BM5" s="15"/>
      <c r="BN5" s="15"/>
      <c r="BO5" s="15"/>
      <c r="BP5" s="15"/>
      <c r="BQ5" s="15"/>
      <c r="BR5" s="15"/>
      <c r="BS5" s="15"/>
      <c r="BT5" s="15"/>
      <c r="BU5" s="15"/>
      <c r="BV5" s="15"/>
      <c r="BW5" s="15"/>
      <c r="BX5" s="15"/>
      <c r="BY5" s="15"/>
      <c r="BZ5" s="15"/>
      <c r="CA5" s="15"/>
      <c r="CB5" s="15"/>
    </row>
    <row r="6" spans="1:85" x14ac:dyDescent="0.45">
      <c r="A6" s="15"/>
      <c r="B6" s="20" t="s">
        <v>104</v>
      </c>
      <c r="C6" s="520">
        <v>1120</v>
      </c>
      <c r="D6" s="520">
        <v>1255</v>
      </c>
      <c r="E6" s="520">
        <v>1185</v>
      </c>
      <c r="F6" s="520">
        <v>1210</v>
      </c>
      <c r="G6" s="520">
        <v>1325</v>
      </c>
      <c r="H6" s="520">
        <v>1420</v>
      </c>
      <c r="I6" s="50">
        <f>SUM(I7:I11)</f>
        <v>1588.74373552111</v>
      </c>
      <c r="J6" s="50">
        <f t="shared" ref="J6:M6" si="2">SUM(J7:J11)</f>
        <v>1482.2209571994672</v>
      </c>
      <c r="K6" s="50">
        <f t="shared" si="2"/>
        <v>1543.0103332002018</v>
      </c>
      <c r="L6" s="50">
        <f t="shared" si="2"/>
        <v>1242.007901922633</v>
      </c>
      <c r="M6" s="50">
        <f t="shared" si="2"/>
        <v>1390.8544091064473</v>
      </c>
      <c r="N6" s="492">
        <f>IF(ISERROR(L6/K6),"N/A",IF(K6&lt;0,"N/A",IF(L6&lt;0,"N/A",IF(L6/K6-1&gt;300%,"&gt;±300%",IF(L6/K6-1&lt;-300%,"&gt;±300%",L6/K6-1)))))</f>
        <v>-0.19507479943655992</v>
      </c>
      <c r="O6" s="492">
        <f>IF(ISERROR(M6/L6),"N/A",IF(L6&lt;0,"N/A",IF(M6&lt;0,"N/A",IF(M6/L6-1&gt;300%,"&gt;±300%",IF(M6/L6-1&lt;-300%,"&gt;±300%",M6/L6-1)))))</f>
        <v>0.11984344620786991</v>
      </c>
      <c r="P6" s="198"/>
      <c r="Q6" s="50">
        <f>SUM(Q7:Q11)</f>
        <v>397.51812126460368</v>
      </c>
      <c r="R6" s="50">
        <f t="shared" ref="R6:AF6" si="3">SUM(R7:R11)</f>
        <v>414.99941577372562</v>
      </c>
      <c r="S6" s="50">
        <f t="shared" si="3"/>
        <v>388.11015401025151</v>
      </c>
      <c r="T6" s="50">
        <f t="shared" si="3"/>
        <v>388.11604447252893</v>
      </c>
      <c r="U6" s="50">
        <f t="shared" si="3"/>
        <v>365.89602860053014</v>
      </c>
      <c r="V6" s="50">
        <f t="shared" si="3"/>
        <v>271.80283670345841</v>
      </c>
      <c r="W6" s="50">
        <f t="shared" si="3"/>
        <v>414.55260105982677</v>
      </c>
      <c r="X6" s="50">
        <f t="shared" si="3"/>
        <v>429.9694908356517</v>
      </c>
      <c r="Y6" s="50">
        <f t="shared" si="3"/>
        <v>405.05388055862147</v>
      </c>
      <c r="Z6" s="50">
        <f t="shared" si="3"/>
        <v>432.92388137353743</v>
      </c>
      <c r="AA6" s="50">
        <f t="shared" si="3"/>
        <v>352.91443377731088</v>
      </c>
      <c r="AB6" s="50">
        <f t="shared" si="3"/>
        <v>352.11813749073184</v>
      </c>
      <c r="AC6" s="50">
        <f t="shared" si="3"/>
        <v>315.66243745865614</v>
      </c>
      <c r="AD6" s="50">
        <f t="shared" si="3"/>
        <v>351.10555039006255</v>
      </c>
      <c r="AE6" s="50">
        <f t="shared" si="3"/>
        <v>301.43201228305236</v>
      </c>
      <c r="AF6" s="495">
        <f t="shared" si="3"/>
        <v>273.86790179086194</v>
      </c>
      <c r="AG6" s="50"/>
      <c r="AH6" s="284">
        <f>IF(ISERROR(AF6/AB6),"N/A",IF(AB6&lt;0,"N/A",IF(AF6&lt;0,"N/A",IF(AF6/AB6-1&gt;300%,"&gt;±300%",IF(AF6/AB6-1&lt;-300%,"&gt;±300%",AF6/AB6-1)))))</f>
        <v>-0.22222722253814475</v>
      </c>
      <c r="AI6" s="284">
        <f>IF(ISERROR(AF6/AE6),"N/A",IF(AE6&lt;0,"N/A",IF(AF6&lt;0,"N/A",IF(AF6/AE6-1&gt;300%,"&gt;±300%",IF(AF6/AE6-1&lt;-300%,"&gt;±300%",AF6/AE6-1)))))</f>
        <v>-9.1443872478637167E-2</v>
      </c>
      <c r="AJ6" s="638"/>
      <c r="AK6" s="50">
        <f>Q6+R6</f>
        <v>812.51753703832924</v>
      </c>
      <c r="AL6" s="50">
        <f t="shared" ref="AL6:AL23" si="4">S6+T6</f>
        <v>776.22619848278043</v>
      </c>
      <c r="AM6" s="50">
        <f t="shared" ref="AM6:AM23" si="5">U6+V6</f>
        <v>637.69886530398855</v>
      </c>
      <c r="AN6" s="50">
        <f t="shared" ref="AN6:AN23" si="6">W6+X6</f>
        <v>844.52209189547852</v>
      </c>
      <c r="AO6" s="50">
        <f t="shared" ref="AO6:AO23" si="7">Y6+Z6</f>
        <v>837.97776193215896</v>
      </c>
      <c r="AP6" s="50">
        <f t="shared" ref="AP6:AP23" si="8">AA6+AB6</f>
        <v>705.03257126804272</v>
      </c>
      <c r="AQ6" s="50">
        <f>AC6+AD6</f>
        <v>666.76798784871869</v>
      </c>
      <c r="AR6" s="50">
        <f>AE6+AF6</f>
        <v>575.29991407391435</v>
      </c>
      <c r="AT6" s="20" t="s">
        <v>27</v>
      </c>
      <c r="AU6" s="50">
        <f t="shared" ref="AU6:BG21" si="9">C6</f>
        <v>1120</v>
      </c>
      <c r="AV6" s="50">
        <f t="shared" si="9"/>
        <v>1255</v>
      </c>
      <c r="AW6" s="50">
        <f t="shared" si="9"/>
        <v>1185</v>
      </c>
      <c r="AX6" s="50">
        <f t="shared" si="9"/>
        <v>1210</v>
      </c>
      <c r="AY6" s="50">
        <f t="shared" si="9"/>
        <v>1325</v>
      </c>
      <c r="AZ6" s="50">
        <f t="shared" si="9"/>
        <v>1420</v>
      </c>
      <c r="BA6" s="50">
        <f t="shared" si="9"/>
        <v>1588.74373552111</v>
      </c>
      <c r="BB6" s="50">
        <f t="shared" si="9"/>
        <v>1482.2209571994672</v>
      </c>
      <c r="BC6" s="50">
        <f t="shared" si="9"/>
        <v>1543.0103332002018</v>
      </c>
      <c r="BD6" s="50">
        <f t="shared" si="9"/>
        <v>1242.007901922633</v>
      </c>
      <c r="BE6" s="50">
        <f t="shared" si="9"/>
        <v>1390.8544091064473</v>
      </c>
      <c r="BF6" s="210">
        <f>N6</f>
        <v>-0.19507479943655992</v>
      </c>
      <c r="BG6" s="210">
        <f t="shared" si="9"/>
        <v>0.11984344620786991</v>
      </c>
      <c r="BH6" s="59"/>
      <c r="BI6" s="50">
        <f>Q6</f>
        <v>397.51812126460368</v>
      </c>
      <c r="BJ6" s="50">
        <f t="shared" ref="BJ6:BX6" si="10">R6</f>
        <v>414.99941577372562</v>
      </c>
      <c r="BK6" s="50">
        <f t="shared" si="10"/>
        <v>388.11015401025151</v>
      </c>
      <c r="BL6" s="50">
        <f t="shared" si="10"/>
        <v>388.11604447252893</v>
      </c>
      <c r="BM6" s="50">
        <f t="shared" si="10"/>
        <v>365.89602860053014</v>
      </c>
      <c r="BN6" s="50">
        <f t="shared" si="10"/>
        <v>271.80283670345841</v>
      </c>
      <c r="BO6" s="50">
        <f t="shared" si="10"/>
        <v>414.55260105982677</v>
      </c>
      <c r="BP6" s="50">
        <f t="shared" si="10"/>
        <v>429.9694908356517</v>
      </c>
      <c r="BQ6" s="50">
        <f t="shared" si="10"/>
        <v>405.05388055862147</v>
      </c>
      <c r="BR6" s="50">
        <f t="shared" si="10"/>
        <v>432.92388137353743</v>
      </c>
      <c r="BS6" s="50">
        <f t="shared" si="10"/>
        <v>352.91443377731088</v>
      </c>
      <c r="BT6" s="50">
        <f t="shared" si="10"/>
        <v>352.11813749073184</v>
      </c>
      <c r="BU6" s="50">
        <f t="shared" si="10"/>
        <v>315.66243745865614</v>
      </c>
      <c r="BV6" s="50">
        <f t="shared" si="10"/>
        <v>351.10555039006255</v>
      </c>
      <c r="BW6" s="50">
        <f t="shared" si="10"/>
        <v>301.43201228305236</v>
      </c>
      <c r="BX6" s="50">
        <f t="shared" si="10"/>
        <v>273.86790179086194</v>
      </c>
      <c r="BY6" s="50"/>
      <c r="BZ6" s="50">
        <f t="shared" ref="BZ6:CC6" si="11">AK6</f>
        <v>812.51753703832924</v>
      </c>
      <c r="CA6" s="50">
        <f t="shared" si="11"/>
        <v>776.22619848278043</v>
      </c>
      <c r="CB6" s="50">
        <f t="shared" si="11"/>
        <v>637.69886530398855</v>
      </c>
      <c r="CC6" s="50">
        <f t="shared" si="11"/>
        <v>844.52209189547852</v>
      </c>
      <c r="CD6" s="50">
        <f>AO6</f>
        <v>837.97776193215896</v>
      </c>
      <c r="CE6" s="50">
        <f>AP6</f>
        <v>705.03257126804272</v>
      </c>
      <c r="CF6" s="50">
        <f>AQ6</f>
        <v>666.76798784871869</v>
      </c>
      <c r="CG6" s="50">
        <f>AR6</f>
        <v>575.29991407391435</v>
      </c>
    </row>
    <row r="7" spans="1:85" x14ac:dyDescent="0.45">
      <c r="A7" s="15"/>
      <c r="B7" s="10" t="s">
        <v>15</v>
      </c>
      <c r="C7" s="13"/>
      <c r="D7" s="13"/>
      <c r="E7" s="13"/>
      <c r="F7" s="13"/>
      <c r="G7" s="13"/>
      <c r="H7" s="13"/>
      <c r="I7" s="13">
        <v>520.30205304553795</v>
      </c>
      <c r="J7" s="13">
        <v>458.42984438997104</v>
      </c>
      <c r="K7" s="13">
        <v>480.4051144695855</v>
      </c>
      <c r="L7" s="13">
        <v>369.02413850647383</v>
      </c>
      <c r="M7" s="13">
        <v>387.74670476177511</v>
      </c>
      <c r="N7" s="208">
        <f t="shared" ref="N7:O23" si="12">IF(ISERROR(L7/K7),"N/A",IF(K7&lt;0,"N/A",IF(L7&lt;0,"N/A",IF(L7/K7-1&gt;300%,"&gt;±300%",IF(L7/K7-1&lt;-300%,"&gt;±300%",L7/K7-1)))))</f>
        <v>-0.23184802286313544</v>
      </c>
      <c r="O7" s="208">
        <f t="shared" si="12"/>
        <v>5.0735343034945757E-2</v>
      </c>
      <c r="P7" s="198"/>
      <c r="Q7" s="13">
        <v>121.0108809722874</v>
      </c>
      <c r="R7" s="13">
        <v>137.52533104814353</v>
      </c>
      <c r="S7" s="13">
        <v>133.05272598572478</v>
      </c>
      <c r="T7" s="13">
        <v>128.71311503938222</v>
      </c>
      <c r="U7" s="13">
        <v>109.08712915197377</v>
      </c>
      <c r="V7" s="13">
        <v>92.99734293076061</v>
      </c>
      <c r="W7" s="13">
        <v>125.6898818976548</v>
      </c>
      <c r="X7" s="13">
        <v>130.65549040958186</v>
      </c>
      <c r="Y7" s="13">
        <v>124.3426355244395</v>
      </c>
      <c r="Z7" s="13">
        <v>141.28651571998728</v>
      </c>
      <c r="AA7" s="13">
        <v>110.46391387047939</v>
      </c>
      <c r="AB7" s="13">
        <v>104.3120493546793</v>
      </c>
      <c r="AC7" s="13">
        <v>99.474108419551612</v>
      </c>
      <c r="AD7" s="13">
        <v>113.02921257598983</v>
      </c>
      <c r="AE7" s="13">
        <v>88.371131096383522</v>
      </c>
      <c r="AF7" s="468">
        <v>68.209686414548855</v>
      </c>
      <c r="AG7" s="13"/>
      <c r="AH7" s="285">
        <f t="shared" ref="AH7:AH23" si="13">IF(ISERROR(AF7/AB7),"N/A",IF(AB7&lt;0,"N/A",IF(AF7&lt;0,"N/A",IF(AF7/AB7-1&gt;300%,"&gt;±300%",IF(AF7/AB7-1&lt;-300%,"&gt;±300%",AF7/AB7-1)))))</f>
        <v>-0.34609964202099097</v>
      </c>
      <c r="AI7" s="285">
        <f t="shared" ref="AI7:AI23" si="14">IF(ISERROR(AF7/AE7),"N/A",IF(AE7&lt;0,"N/A",IF(AF7&lt;0,"N/A",IF(AF7/AE7-1&gt;300%,"&gt;±300%",IF(AF7/AE7-1&lt;-300%,"&gt;±300%",AF7/AE7-1)))))</f>
        <v>-0.22814514685621978</v>
      </c>
      <c r="AJ7" s="638"/>
      <c r="AK7" s="13">
        <f t="shared" ref="AK7:AK23" si="15">Q7+R7</f>
        <v>258.53621202043092</v>
      </c>
      <c r="AL7" s="13">
        <f t="shared" si="4"/>
        <v>261.76584102510697</v>
      </c>
      <c r="AM7" s="13">
        <f t="shared" si="5"/>
        <v>202.08447208273438</v>
      </c>
      <c r="AN7" s="59">
        <f t="shared" si="6"/>
        <v>256.34537230723663</v>
      </c>
      <c r="AO7" s="59">
        <f t="shared" si="7"/>
        <v>265.62915124442679</v>
      </c>
      <c r="AP7" s="59">
        <f>AA7+AB7</f>
        <v>214.7759632251587</v>
      </c>
      <c r="AQ7" s="59">
        <f t="shared" ref="AQ7:AQ23" si="16">AC7+AD7</f>
        <v>212.50332099554146</v>
      </c>
      <c r="AR7" s="59">
        <f t="shared" ref="AR7:AR23" si="17">AE7+AF7</f>
        <v>156.58081751093238</v>
      </c>
      <c r="AT7" s="10" t="s">
        <v>15</v>
      </c>
      <c r="AU7" s="11"/>
      <c r="AV7" s="11"/>
      <c r="AW7" s="11"/>
      <c r="AX7" s="11"/>
      <c r="AY7" s="11"/>
      <c r="AZ7" s="11"/>
      <c r="BA7" s="13">
        <f t="shared" si="9"/>
        <v>520.30205304553795</v>
      </c>
      <c r="BB7" s="13">
        <f t="shared" si="9"/>
        <v>458.42984438997104</v>
      </c>
      <c r="BC7" s="13">
        <f t="shared" si="9"/>
        <v>480.4051144695855</v>
      </c>
      <c r="BD7" s="13">
        <f t="shared" si="9"/>
        <v>369.02413850647383</v>
      </c>
      <c r="BE7" s="13"/>
      <c r="BF7" s="212"/>
      <c r="BG7" s="208"/>
      <c r="BH7" s="13"/>
      <c r="BI7" s="51"/>
      <c r="BJ7" s="51"/>
      <c r="BK7" s="51"/>
      <c r="BL7" s="51"/>
      <c r="BM7" s="51"/>
      <c r="BN7" s="51"/>
      <c r="BO7" s="51"/>
      <c r="BP7" s="51"/>
      <c r="BQ7" s="51"/>
      <c r="BR7" s="51"/>
      <c r="BS7" s="51"/>
      <c r="BT7" s="51"/>
      <c r="BU7" s="51"/>
      <c r="BV7" s="51"/>
      <c r="BW7" s="51"/>
      <c r="BX7" s="51"/>
      <c r="BY7" s="51"/>
      <c r="BZ7" s="15"/>
      <c r="CA7" s="15"/>
      <c r="CB7" s="15"/>
      <c r="CC7" s="15"/>
      <c r="CD7" s="15"/>
      <c r="CE7" s="15"/>
      <c r="CF7" s="15"/>
      <c r="CG7" s="15"/>
    </row>
    <row r="8" spans="1:85" x14ac:dyDescent="0.45">
      <c r="A8" s="15"/>
      <c r="B8" s="10" t="s">
        <v>16</v>
      </c>
      <c r="C8" s="13"/>
      <c r="D8" s="13"/>
      <c r="E8" s="13"/>
      <c r="F8" s="13"/>
      <c r="G8" s="13"/>
      <c r="H8" s="13"/>
      <c r="I8" s="13">
        <v>806.96659512965255</v>
      </c>
      <c r="J8" s="13">
        <v>787.99407690895328</v>
      </c>
      <c r="K8" s="13">
        <v>811.19937884830586</v>
      </c>
      <c r="L8" s="13">
        <v>651.59309665466503</v>
      </c>
      <c r="M8" s="13">
        <v>747.79245883241708</v>
      </c>
      <c r="N8" s="208">
        <f t="shared" si="12"/>
        <v>-0.19675345710969427</v>
      </c>
      <c r="O8" s="208">
        <f t="shared" si="12"/>
        <v>0.14763717214262684</v>
      </c>
      <c r="P8" s="198"/>
      <c r="Q8" s="13">
        <v>206.02655714946087</v>
      </c>
      <c r="R8" s="13">
        <v>214.56230677155651</v>
      </c>
      <c r="S8" s="13">
        <v>189.11049275590389</v>
      </c>
      <c r="T8" s="13">
        <v>197.26723845273128</v>
      </c>
      <c r="U8" s="13">
        <v>194.73189493331907</v>
      </c>
      <c r="V8" s="13">
        <v>135.78837230316341</v>
      </c>
      <c r="W8" s="13">
        <v>226.90583932821119</v>
      </c>
      <c r="X8" s="13">
        <v>230.56797034425955</v>
      </c>
      <c r="Y8" s="13">
        <v>208.93988446217801</v>
      </c>
      <c r="Z8" s="13">
        <v>232.00417311696978</v>
      </c>
      <c r="AA8" s="13">
        <v>184.39536798060223</v>
      </c>
      <c r="AB8" s="13">
        <v>185.8599532885558</v>
      </c>
      <c r="AC8" s="13">
        <v>160.1534369411026</v>
      </c>
      <c r="AD8" s="13">
        <v>185.60333849357585</v>
      </c>
      <c r="AE8" s="13">
        <v>156.7360627835119</v>
      </c>
      <c r="AF8" s="468">
        <v>149.10025843647469</v>
      </c>
      <c r="AG8" s="13"/>
      <c r="AH8" s="285">
        <f t="shared" si="13"/>
        <v>-0.19778168562761911</v>
      </c>
      <c r="AI8" s="285">
        <f t="shared" si="14"/>
        <v>-4.8717597031794679E-2</v>
      </c>
      <c r="AJ8" s="638"/>
      <c r="AK8" s="13">
        <f t="shared" si="15"/>
        <v>420.58886392101738</v>
      </c>
      <c r="AL8" s="13">
        <f t="shared" si="4"/>
        <v>386.37773120863517</v>
      </c>
      <c r="AM8" s="13">
        <f t="shared" si="5"/>
        <v>330.52026723648248</v>
      </c>
      <c r="AN8" s="59">
        <f t="shared" si="6"/>
        <v>457.47380967247074</v>
      </c>
      <c r="AO8" s="59">
        <f t="shared" si="7"/>
        <v>440.9440575791478</v>
      </c>
      <c r="AP8" s="59">
        <f t="shared" si="8"/>
        <v>370.255321269158</v>
      </c>
      <c r="AQ8" s="59">
        <f t="shared" si="16"/>
        <v>345.75677543467845</v>
      </c>
      <c r="AR8" s="59">
        <f t="shared" si="17"/>
        <v>305.83632121998659</v>
      </c>
      <c r="AT8" s="10" t="s">
        <v>16</v>
      </c>
      <c r="AU8" s="11"/>
      <c r="AV8" s="11"/>
      <c r="AW8" s="11"/>
      <c r="AX8" s="11"/>
      <c r="AY8" s="11"/>
      <c r="AZ8" s="11"/>
      <c r="BA8" s="13">
        <f t="shared" si="9"/>
        <v>806.96659512965255</v>
      </c>
      <c r="BB8" s="13">
        <f t="shared" si="9"/>
        <v>787.99407690895328</v>
      </c>
      <c r="BC8" s="13">
        <f t="shared" si="9"/>
        <v>811.19937884830586</v>
      </c>
      <c r="BD8" s="13">
        <f t="shared" si="9"/>
        <v>651.59309665466503</v>
      </c>
      <c r="BE8" s="13"/>
      <c r="BF8" s="212"/>
      <c r="BG8" s="208"/>
      <c r="BH8" s="13"/>
      <c r="BI8" s="51"/>
      <c r="BJ8" s="51"/>
      <c r="BK8" s="51"/>
      <c r="BL8" s="51"/>
      <c r="BM8" s="51"/>
      <c r="BN8" s="51"/>
      <c r="BO8" s="51"/>
      <c r="BP8" s="51"/>
      <c r="BQ8" s="51"/>
      <c r="BR8" s="51"/>
      <c r="BS8" s="51"/>
      <c r="BT8" s="51"/>
      <c r="BU8" s="51"/>
      <c r="BV8" s="51"/>
      <c r="BW8" s="51"/>
      <c r="BX8" s="51"/>
      <c r="BY8" s="51"/>
      <c r="BZ8" s="15"/>
      <c r="CA8" s="15"/>
      <c r="CB8" s="15"/>
      <c r="CC8" s="15"/>
      <c r="CD8" s="15"/>
      <c r="CE8" s="15"/>
      <c r="CF8" s="15"/>
      <c r="CG8" s="15"/>
    </row>
    <row r="9" spans="1:85" x14ac:dyDescent="0.45">
      <c r="A9" s="15"/>
      <c r="B9" s="10" t="s">
        <v>17</v>
      </c>
      <c r="C9" s="13"/>
      <c r="D9" s="13"/>
      <c r="E9" s="13"/>
      <c r="F9" s="13"/>
      <c r="G9" s="13"/>
      <c r="H9" s="13"/>
      <c r="I9" s="13">
        <v>115.65797728809333</v>
      </c>
      <c r="J9" s="13">
        <v>109.64769765670371</v>
      </c>
      <c r="K9" s="13">
        <v>117.48262174178625</v>
      </c>
      <c r="L9" s="13">
        <v>111.02403304236775</v>
      </c>
      <c r="M9" s="13">
        <v>113.0743891405501</v>
      </c>
      <c r="N9" s="208">
        <f t="shared" si="12"/>
        <v>-5.4974843118616779E-2</v>
      </c>
      <c r="O9" s="208">
        <f t="shared" si="12"/>
        <v>1.8467678051291125E-2</v>
      </c>
      <c r="P9" s="198"/>
      <c r="Q9" s="13">
        <v>34.013502173359647</v>
      </c>
      <c r="R9" s="13">
        <v>27.293531963431739</v>
      </c>
      <c r="S9" s="13">
        <v>31.042281919352458</v>
      </c>
      <c r="T9" s="13">
        <v>23.308661231949493</v>
      </c>
      <c r="U9" s="13">
        <v>32.696395909600163</v>
      </c>
      <c r="V9" s="13">
        <v>19.898001687775142</v>
      </c>
      <c r="W9" s="13">
        <v>28.449370116189382</v>
      </c>
      <c r="X9" s="13">
        <v>28.603929943139022</v>
      </c>
      <c r="Y9" s="13">
        <v>37.773381297683606</v>
      </c>
      <c r="Z9" s="13">
        <v>27.333964469537158</v>
      </c>
      <c r="AA9" s="13">
        <v>26.777392285984867</v>
      </c>
      <c r="AB9" s="13">
        <v>25.597883688580616</v>
      </c>
      <c r="AC9" s="13">
        <v>31.484390347153091</v>
      </c>
      <c r="AD9" s="13">
        <v>23.440200947354047</v>
      </c>
      <c r="AE9" s="13">
        <v>27.327499425015752</v>
      </c>
      <c r="AF9" s="468">
        <v>28.771942322844851</v>
      </c>
      <c r="AG9" s="13"/>
      <c r="AH9" s="285">
        <f t="shared" si="13"/>
        <v>0.12399691602943741</v>
      </c>
      <c r="AI9" s="285">
        <f t="shared" si="14"/>
        <v>5.2856753388377919E-2</v>
      </c>
      <c r="AJ9" s="638"/>
      <c r="AK9" s="13">
        <f t="shared" si="15"/>
        <v>61.307034136791387</v>
      </c>
      <c r="AL9" s="13">
        <f t="shared" si="4"/>
        <v>54.350943151301948</v>
      </c>
      <c r="AM9" s="13">
        <f t="shared" si="5"/>
        <v>52.594397597375306</v>
      </c>
      <c r="AN9" s="59">
        <f t="shared" si="6"/>
        <v>57.053300059328407</v>
      </c>
      <c r="AO9" s="59">
        <f t="shared" si="7"/>
        <v>65.107345767220764</v>
      </c>
      <c r="AP9" s="59">
        <f t="shared" si="8"/>
        <v>52.375275974565483</v>
      </c>
      <c r="AQ9" s="59">
        <f t="shared" si="16"/>
        <v>54.924591294507138</v>
      </c>
      <c r="AR9" s="59">
        <f t="shared" si="17"/>
        <v>56.099441747860602</v>
      </c>
      <c r="AT9" s="10" t="s">
        <v>17</v>
      </c>
      <c r="AU9" s="11"/>
      <c r="AV9" s="11"/>
      <c r="AW9" s="11"/>
      <c r="AX9" s="11"/>
      <c r="AY9" s="11"/>
      <c r="AZ9" s="11"/>
      <c r="BA9" s="13">
        <f t="shared" si="9"/>
        <v>115.65797728809333</v>
      </c>
      <c r="BB9" s="13">
        <f t="shared" si="9"/>
        <v>109.64769765670371</v>
      </c>
      <c r="BC9" s="13">
        <f t="shared" si="9"/>
        <v>117.48262174178625</v>
      </c>
      <c r="BD9" s="13">
        <f t="shared" si="9"/>
        <v>111.02403304236775</v>
      </c>
      <c r="BE9" s="13"/>
      <c r="BF9" s="212"/>
      <c r="BG9" s="208"/>
      <c r="BH9" s="13"/>
      <c r="BI9" s="51"/>
      <c r="BJ9" s="51"/>
      <c r="BK9" s="51"/>
      <c r="BL9" s="51"/>
      <c r="BM9" s="51"/>
      <c r="BN9" s="51"/>
      <c r="BO9" s="51"/>
      <c r="BP9" s="51"/>
      <c r="BQ9" s="51"/>
      <c r="BR9" s="51"/>
      <c r="BS9" s="51"/>
      <c r="BT9" s="51"/>
      <c r="BU9" s="51"/>
      <c r="BV9" s="51"/>
      <c r="BW9" s="51"/>
      <c r="BX9" s="51"/>
      <c r="BY9" s="51"/>
      <c r="BZ9" s="15"/>
      <c r="CA9" s="15"/>
      <c r="CB9" s="15"/>
      <c r="CC9" s="15"/>
      <c r="CD9" s="15"/>
      <c r="CE9" s="15"/>
      <c r="CF9" s="15"/>
      <c r="CG9" s="15"/>
    </row>
    <row r="10" spans="1:85" x14ac:dyDescent="0.45">
      <c r="A10" s="15"/>
      <c r="B10" s="10" t="s">
        <v>18</v>
      </c>
      <c r="C10" s="13"/>
      <c r="D10" s="13"/>
      <c r="E10" s="13"/>
      <c r="F10" s="13"/>
      <c r="G10" s="13"/>
      <c r="H10" s="13"/>
      <c r="I10" s="13">
        <v>35.5126671442762</v>
      </c>
      <c r="J10" s="13">
        <v>35.74137470692942</v>
      </c>
      <c r="K10" s="13">
        <v>40.910085722740668</v>
      </c>
      <c r="L10" s="13">
        <v>34.15939998733478</v>
      </c>
      <c r="M10" s="13">
        <v>50.265508281212178</v>
      </c>
      <c r="N10" s="208">
        <f t="shared" si="12"/>
        <v>-0.16501274969593593</v>
      </c>
      <c r="O10" s="208">
        <f t="shared" si="12"/>
        <v>0.47149857139905937</v>
      </c>
      <c r="P10" s="198"/>
      <c r="Q10" s="13">
        <v>8.6889161967979902</v>
      </c>
      <c r="R10" s="13">
        <v>8.1930578703885164</v>
      </c>
      <c r="S10" s="13">
        <v>8.3858790680270889</v>
      </c>
      <c r="T10" s="13">
        <v>10.244814009062603</v>
      </c>
      <c r="U10" s="13">
        <v>5.1950387066126495</v>
      </c>
      <c r="V10" s="13">
        <v>9.1029275508441572</v>
      </c>
      <c r="W10" s="13">
        <v>9.7255082719199653</v>
      </c>
      <c r="X10" s="13">
        <v>11.71790017755265</v>
      </c>
      <c r="Y10" s="13">
        <v>9.8210563963524145</v>
      </c>
      <c r="Z10" s="13">
        <v>9.7124122410409601</v>
      </c>
      <c r="AA10" s="13">
        <v>9.196720043221239</v>
      </c>
      <c r="AB10" s="13">
        <v>12.179897042126052</v>
      </c>
      <c r="AC10" s="13">
        <v>5.8926338378114487</v>
      </c>
      <c r="AD10" s="13">
        <v>10.683653465145056</v>
      </c>
      <c r="AE10" s="13">
        <v>9.5869681659491413</v>
      </c>
      <c r="AF10" s="468">
        <v>7.9961445184291335</v>
      </c>
      <c r="AG10" s="13"/>
      <c r="AH10" s="285">
        <f t="shared" si="13"/>
        <v>-0.34349654264126905</v>
      </c>
      <c r="AI10" s="285">
        <f t="shared" si="14"/>
        <v>-0.1659360519387425</v>
      </c>
      <c r="AJ10" s="638"/>
      <c r="AK10" s="13">
        <f t="shared" si="15"/>
        <v>16.881974067186505</v>
      </c>
      <c r="AL10" s="13">
        <f t="shared" si="4"/>
        <v>18.630693077089692</v>
      </c>
      <c r="AM10" s="13">
        <f t="shared" si="5"/>
        <v>14.297966257456807</v>
      </c>
      <c r="AN10" s="59">
        <f t="shared" si="6"/>
        <v>21.443408449472614</v>
      </c>
      <c r="AO10" s="59">
        <f t="shared" si="7"/>
        <v>19.533468637393376</v>
      </c>
      <c r="AP10" s="59">
        <f t="shared" si="8"/>
        <v>21.376617085347291</v>
      </c>
      <c r="AQ10" s="59">
        <f t="shared" si="16"/>
        <v>16.576287302956505</v>
      </c>
      <c r="AR10" s="59">
        <f t="shared" si="17"/>
        <v>17.583112684378275</v>
      </c>
      <c r="AT10" s="10" t="s">
        <v>18</v>
      </c>
      <c r="AU10" s="11"/>
      <c r="AV10" s="11"/>
      <c r="AW10" s="11"/>
      <c r="AX10" s="11"/>
      <c r="AY10" s="11"/>
      <c r="AZ10" s="11"/>
      <c r="BA10" s="13">
        <f t="shared" si="9"/>
        <v>35.5126671442762</v>
      </c>
      <c r="BB10" s="13">
        <f t="shared" si="9"/>
        <v>35.74137470692942</v>
      </c>
      <c r="BC10" s="13">
        <f t="shared" si="9"/>
        <v>40.910085722740668</v>
      </c>
      <c r="BD10" s="13">
        <f t="shared" si="9"/>
        <v>34.15939998733478</v>
      </c>
      <c r="BE10" s="13"/>
      <c r="BF10" s="212"/>
      <c r="BG10" s="208"/>
      <c r="BH10" s="13"/>
      <c r="BI10" s="51"/>
      <c r="BJ10" s="51"/>
      <c r="BK10" s="51"/>
      <c r="BL10" s="51"/>
      <c r="BM10" s="51"/>
      <c r="BN10" s="51"/>
      <c r="BO10" s="51"/>
      <c r="BP10" s="51"/>
      <c r="BQ10" s="51"/>
      <c r="BR10" s="51"/>
      <c r="BS10" s="51"/>
      <c r="BT10" s="51"/>
      <c r="BU10" s="51"/>
      <c r="BV10" s="51"/>
      <c r="BW10" s="51"/>
      <c r="BX10" s="51"/>
      <c r="BY10" s="51"/>
      <c r="BZ10" s="15"/>
      <c r="CA10" s="15"/>
      <c r="CB10" s="15"/>
      <c r="CC10" s="15"/>
      <c r="CD10" s="15"/>
      <c r="CE10" s="15"/>
      <c r="CF10" s="15"/>
      <c r="CG10" s="15"/>
    </row>
    <row r="11" spans="1:85" x14ac:dyDescent="0.45">
      <c r="A11" s="15"/>
      <c r="B11" s="52" t="s">
        <v>19</v>
      </c>
      <c r="C11" s="54"/>
      <c r="D11" s="54"/>
      <c r="E11" s="54"/>
      <c r="F11" s="54"/>
      <c r="G11" s="54"/>
      <c r="H11" s="54"/>
      <c r="I11" s="611">
        <v>110.30444291354968</v>
      </c>
      <c r="J11" s="611">
        <v>90.407963536909591</v>
      </c>
      <c r="K11" s="611">
        <v>93.013132417783382</v>
      </c>
      <c r="L11" s="611">
        <v>76.207233731791604</v>
      </c>
      <c r="M11" s="611">
        <v>91.975348090493029</v>
      </c>
      <c r="N11" s="217">
        <f t="shared" si="12"/>
        <v>-0.18068307398255756</v>
      </c>
      <c r="O11" s="217">
        <f t="shared" si="12"/>
        <v>0.20691099238947164</v>
      </c>
      <c r="P11" s="198"/>
      <c r="Q11" s="54">
        <v>27.778264772697767</v>
      </c>
      <c r="R11" s="54">
        <v>27.425188120205302</v>
      </c>
      <c r="S11" s="54">
        <v>26.518774281243321</v>
      </c>
      <c r="T11" s="54">
        <v>28.582215739403289</v>
      </c>
      <c r="U11" s="54">
        <v>24.185569899024518</v>
      </c>
      <c r="V11" s="54">
        <v>14.016192230915051</v>
      </c>
      <c r="W11" s="54">
        <v>23.782001445851421</v>
      </c>
      <c r="X11" s="54">
        <v>28.424199961118614</v>
      </c>
      <c r="Y11" s="54">
        <v>24.176922877967982</v>
      </c>
      <c r="Z11" s="54">
        <v>22.586815826002233</v>
      </c>
      <c r="AA11" s="54">
        <v>22.081039597023093</v>
      </c>
      <c r="AB11" s="54">
        <v>24.168354116790074</v>
      </c>
      <c r="AC11" s="54">
        <v>18.657867913037403</v>
      </c>
      <c r="AD11" s="54">
        <v>18.349144907997729</v>
      </c>
      <c r="AE11" s="54">
        <v>19.410350812192053</v>
      </c>
      <c r="AF11" s="661">
        <v>19.789870098564418</v>
      </c>
      <c r="AG11" s="13"/>
      <c r="AH11" s="624">
        <f t="shared" si="13"/>
        <v>-0.18116599901951391</v>
      </c>
      <c r="AI11" s="624">
        <f t="shared" si="14"/>
        <v>1.955241767881799E-2</v>
      </c>
      <c r="AJ11" s="638"/>
      <c r="AK11" s="54">
        <f t="shared" si="15"/>
        <v>55.203452892903073</v>
      </c>
      <c r="AL11" s="54">
        <f t="shared" si="4"/>
        <v>55.100990020646606</v>
      </c>
      <c r="AM11" s="54">
        <f t="shared" si="5"/>
        <v>38.201762129939567</v>
      </c>
      <c r="AN11" s="54">
        <f t="shared" si="6"/>
        <v>52.206201406970038</v>
      </c>
      <c r="AO11" s="54">
        <f t="shared" si="7"/>
        <v>46.763738703970219</v>
      </c>
      <c r="AP11" s="54">
        <f t="shared" si="8"/>
        <v>46.249393713813163</v>
      </c>
      <c r="AQ11" s="54">
        <f t="shared" si="16"/>
        <v>37.007012821035133</v>
      </c>
      <c r="AR11" s="54">
        <f t="shared" si="17"/>
        <v>39.200220910756471</v>
      </c>
      <c r="AT11" s="52" t="s">
        <v>19</v>
      </c>
      <c r="AU11" s="281"/>
      <c r="AV11" s="281"/>
      <c r="AW11" s="281"/>
      <c r="AX11" s="281"/>
      <c r="AY11" s="281"/>
      <c r="AZ11" s="281"/>
      <c r="BA11" s="54">
        <f t="shared" si="9"/>
        <v>110.30444291354968</v>
      </c>
      <c r="BB11" s="54">
        <f t="shared" si="9"/>
        <v>90.407963536909591</v>
      </c>
      <c r="BC11" s="54">
        <f t="shared" si="9"/>
        <v>93.013132417783382</v>
      </c>
      <c r="BD11" s="54">
        <f t="shared" si="9"/>
        <v>76.207233731791604</v>
      </c>
      <c r="BE11" s="54"/>
      <c r="BF11" s="216"/>
      <c r="BG11" s="217"/>
      <c r="BH11" s="1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row>
    <row r="12" spans="1:85" x14ac:dyDescent="0.45">
      <c r="A12" s="15"/>
      <c r="B12" s="20" t="s">
        <v>105</v>
      </c>
      <c r="C12" s="520">
        <v>855</v>
      </c>
      <c r="D12" s="520">
        <v>775</v>
      </c>
      <c r="E12" s="520">
        <v>515</v>
      </c>
      <c r="F12" s="520">
        <v>625</v>
      </c>
      <c r="G12" s="520">
        <v>560</v>
      </c>
      <c r="H12" s="520">
        <v>505</v>
      </c>
      <c r="I12" s="50">
        <f>SUM(I13:I17)</f>
        <v>476.430635159931</v>
      </c>
      <c r="J12" s="50">
        <f t="shared" ref="J12:M12" si="18">SUM(J13:J17)</f>
        <v>421.8531526017257</v>
      </c>
      <c r="K12" s="50">
        <f t="shared" si="18"/>
        <v>421.87390410749555</v>
      </c>
      <c r="L12" s="50">
        <f t="shared" si="18"/>
        <v>372.00196026767901</v>
      </c>
      <c r="M12" s="50">
        <f t="shared" si="18"/>
        <v>395.40280622689352</v>
      </c>
      <c r="N12" s="492">
        <f t="shared" si="12"/>
        <v>-0.11821528507510837</v>
      </c>
      <c r="O12" s="210">
        <f t="shared" si="12"/>
        <v>6.2905168409263634E-2</v>
      </c>
      <c r="P12" s="198"/>
      <c r="Q12" s="50">
        <f>SUM(Q13:Q17)</f>
        <v>120.42156307523403</v>
      </c>
      <c r="R12" s="50">
        <f t="shared" ref="R12:AA12" si="19">SUM(R13:R17)</f>
        <v>119.06155789697736</v>
      </c>
      <c r="S12" s="50">
        <f t="shared" si="19"/>
        <v>116.36293057612887</v>
      </c>
      <c r="T12" s="50">
        <f t="shared" si="19"/>
        <v>120.58458361159079</v>
      </c>
      <c r="U12" s="50">
        <f t="shared" si="19"/>
        <v>69.809405185220342</v>
      </c>
      <c r="V12" s="50">
        <f t="shared" si="19"/>
        <v>96.904222592227029</v>
      </c>
      <c r="W12" s="50">
        <f t="shared" si="19"/>
        <v>121.2791645185137</v>
      </c>
      <c r="X12" s="50">
        <f t="shared" si="19"/>
        <v>133.86036030576454</v>
      </c>
      <c r="Y12" s="50">
        <f t="shared" si="19"/>
        <v>117.89881506309163</v>
      </c>
      <c r="Z12" s="50">
        <f t="shared" si="19"/>
        <v>97.584976646852652</v>
      </c>
      <c r="AA12" s="50">
        <f t="shared" si="19"/>
        <v>104.18920003162928</v>
      </c>
      <c r="AB12" s="50">
        <f>SUM(AB13:AB17)</f>
        <v>102.20091236592197</v>
      </c>
      <c r="AC12" s="50">
        <f>SUM(AC13:AC17)</f>
        <v>98.439451441508112</v>
      </c>
      <c r="AD12" s="50">
        <f t="shared" ref="AD12:AF12" si="20">SUM(AD13:AD17)</f>
        <v>92.265031276825837</v>
      </c>
      <c r="AE12" s="50">
        <f t="shared" si="20"/>
        <v>89.60769073130335</v>
      </c>
      <c r="AF12" s="495">
        <f t="shared" si="20"/>
        <v>91.689786818041725</v>
      </c>
      <c r="AG12" s="50"/>
      <c r="AH12" s="284">
        <f t="shared" si="13"/>
        <v>-0.10284766842634452</v>
      </c>
      <c r="AI12" s="284">
        <f t="shared" si="14"/>
        <v>2.3235685126422156E-2</v>
      </c>
      <c r="AJ12" s="638"/>
      <c r="AK12" s="50">
        <f t="shared" si="15"/>
        <v>239.4831209722114</v>
      </c>
      <c r="AL12" s="50">
        <f t="shared" si="4"/>
        <v>236.94751418771966</v>
      </c>
      <c r="AM12" s="50">
        <f t="shared" si="5"/>
        <v>166.71362777744736</v>
      </c>
      <c r="AN12" s="50">
        <f t="shared" si="6"/>
        <v>255.13952482427823</v>
      </c>
      <c r="AO12" s="50">
        <f t="shared" si="7"/>
        <v>215.48379170994428</v>
      </c>
      <c r="AP12" s="50">
        <f t="shared" si="8"/>
        <v>206.39011239755126</v>
      </c>
      <c r="AQ12" s="50">
        <f t="shared" si="16"/>
        <v>190.70448271833396</v>
      </c>
      <c r="AR12" s="50">
        <f t="shared" si="17"/>
        <v>181.29747754934507</v>
      </c>
      <c r="AT12" s="20" t="s">
        <v>5</v>
      </c>
      <c r="AU12" s="50">
        <f t="shared" ref="AU12:AZ12" si="21">C12</f>
        <v>855</v>
      </c>
      <c r="AV12" s="50">
        <f t="shared" si="21"/>
        <v>775</v>
      </c>
      <c r="AW12" s="50">
        <f t="shared" si="21"/>
        <v>515</v>
      </c>
      <c r="AX12" s="50">
        <f t="shared" si="21"/>
        <v>625</v>
      </c>
      <c r="AY12" s="50">
        <f t="shared" si="21"/>
        <v>560</v>
      </c>
      <c r="AZ12" s="50">
        <f t="shared" si="21"/>
        <v>505</v>
      </c>
      <c r="BA12" s="50">
        <f t="shared" si="9"/>
        <v>476.430635159931</v>
      </c>
      <c r="BB12" s="50">
        <f t="shared" si="9"/>
        <v>421.8531526017257</v>
      </c>
      <c r="BC12" s="50">
        <f t="shared" si="9"/>
        <v>421.87390410749555</v>
      </c>
      <c r="BD12" s="50">
        <f>L12</f>
        <v>372.00196026767901</v>
      </c>
      <c r="BE12" s="50">
        <f>M12</f>
        <v>395.40280622689352</v>
      </c>
      <c r="BF12" s="210">
        <f>N12</f>
        <v>-0.11821528507510837</v>
      </c>
      <c r="BG12" s="210">
        <f>O12</f>
        <v>6.2905168409263634E-2</v>
      </c>
      <c r="BH12" s="59"/>
      <c r="BI12" s="50">
        <f>Q12</f>
        <v>120.42156307523403</v>
      </c>
      <c r="BJ12" s="50">
        <f t="shared" ref="BJ12:BX12" si="22">R12</f>
        <v>119.06155789697736</v>
      </c>
      <c r="BK12" s="50">
        <f t="shared" si="22"/>
        <v>116.36293057612887</v>
      </c>
      <c r="BL12" s="50">
        <f t="shared" si="22"/>
        <v>120.58458361159079</v>
      </c>
      <c r="BM12" s="50">
        <f t="shared" si="22"/>
        <v>69.809405185220342</v>
      </c>
      <c r="BN12" s="50">
        <f t="shared" si="22"/>
        <v>96.904222592227029</v>
      </c>
      <c r="BO12" s="50">
        <f t="shared" si="22"/>
        <v>121.2791645185137</v>
      </c>
      <c r="BP12" s="50">
        <f t="shared" si="22"/>
        <v>133.86036030576454</v>
      </c>
      <c r="BQ12" s="50">
        <f t="shared" si="22"/>
        <v>117.89881506309163</v>
      </c>
      <c r="BR12" s="50">
        <f t="shared" si="22"/>
        <v>97.584976646852652</v>
      </c>
      <c r="BS12" s="50">
        <f t="shared" si="22"/>
        <v>104.18920003162928</v>
      </c>
      <c r="BT12" s="50">
        <f t="shared" si="22"/>
        <v>102.20091236592197</v>
      </c>
      <c r="BU12" s="50">
        <f t="shared" si="22"/>
        <v>98.439451441508112</v>
      </c>
      <c r="BV12" s="50">
        <f t="shared" si="22"/>
        <v>92.265031276825837</v>
      </c>
      <c r="BW12" s="50">
        <f t="shared" si="22"/>
        <v>89.60769073130335</v>
      </c>
      <c r="BX12" s="50">
        <f t="shared" si="22"/>
        <v>91.689786818041725</v>
      </c>
      <c r="BY12" s="50"/>
      <c r="BZ12" s="50">
        <f t="shared" ref="BZ12:CG12" si="23">AK12</f>
        <v>239.4831209722114</v>
      </c>
      <c r="CA12" s="50">
        <f t="shared" si="23"/>
        <v>236.94751418771966</v>
      </c>
      <c r="CB12" s="50">
        <f t="shared" si="23"/>
        <v>166.71362777744736</v>
      </c>
      <c r="CC12" s="50">
        <f t="shared" si="23"/>
        <v>255.13952482427823</v>
      </c>
      <c r="CD12" s="50">
        <f t="shared" si="23"/>
        <v>215.48379170994428</v>
      </c>
      <c r="CE12" s="50">
        <f t="shared" si="23"/>
        <v>206.39011239755126</v>
      </c>
      <c r="CF12" s="50">
        <f t="shared" si="23"/>
        <v>190.70448271833396</v>
      </c>
      <c r="CG12" s="50">
        <f t="shared" si="23"/>
        <v>181.29747754934507</v>
      </c>
    </row>
    <row r="13" spans="1:85" x14ac:dyDescent="0.45">
      <c r="A13" s="15"/>
      <c r="B13" s="10" t="s">
        <v>15</v>
      </c>
      <c r="C13" s="521"/>
      <c r="D13" s="521"/>
      <c r="E13" s="521"/>
      <c r="F13" s="521"/>
      <c r="G13" s="521"/>
      <c r="H13" s="521"/>
      <c r="I13" s="13">
        <v>3.15</v>
      </c>
      <c r="J13" s="13">
        <v>2.85</v>
      </c>
      <c r="K13" s="13">
        <v>2.95</v>
      </c>
      <c r="L13" s="13">
        <v>2.87</v>
      </c>
      <c r="M13" s="13">
        <v>3</v>
      </c>
      <c r="N13" s="208">
        <f t="shared" si="12"/>
        <v>-2.7118644067796627E-2</v>
      </c>
      <c r="O13" s="208">
        <f t="shared" si="12"/>
        <v>4.5296167247386832E-2</v>
      </c>
      <c r="P13" s="198"/>
      <c r="Q13" s="13">
        <v>0.77962500000000001</v>
      </c>
      <c r="R13" s="13">
        <v>0.77174999999999994</v>
      </c>
      <c r="S13" s="13">
        <v>0.78749999999999998</v>
      </c>
      <c r="T13" s="13">
        <v>0.8111250000000001</v>
      </c>
      <c r="U13" s="13">
        <v>0.75</v>
      </c>
      <c r="V13" s="13">
        <v>0.55000000000000004</v>
      </c>
      <c r="W13" s="13">
        <v>0.75</v>
      </c>
      <c r="X13" s="13">
        <v>0.80000000000000027</v>
      </c>
      <c r="Y13" s="13">
        <v>0.72</v>
      </c>
      <c r="Z13" s="13">
        <v>0.7</v>
      </c>
      <c r="AA13" s="13">
        <v>0.76</v>
      </c>
      <c r="AB13" s="13">
        <v>0.77000000000000046</v>
      </c>
      <c r="AC13" s="13">
        <v>0.70000000000000007</v>
      </c>
      <c r="AD13" s="13">
        <v>0.68</v>
      </c>
      <c r="AE13" s="13">
        <v>0.74</v>
      </c>
      <c r="AF13" s="468">
        <v>0.75</v>
      </c>
      <c r="AG13" s="13"/>
      <c r="AH13" s="285">
        <f t="shared" si="13"/>
        <v>-2.5974025974026538E-2</v>
      </c>
      <c r="AI13" s="285">
        <f t="shared" si="14"/>
        <v>1.3513513513513598E-2</v>
      </c>
      <c r="AJ13" s="638"/>
      <c r="AK13" s="7">
        <f t="shared" si="15"/>
        <v>1.5513749999999999</v>
      </c>
      <c r="AL13" s="7">
        <f t="shared" si="4"/>
        <v>1.5986250000000002</v>
      </c>
      <c r="AM13" s="7">
        <f t="shared" si="5"/>
        <v>1.3</v>
      </c>
      <c r="AN13" s="59">
        <f t="shared" si="6"/>
        <v>1.5500000000000003</v>
      </c>
      <c r="AO13" s="59">
        <f t="shared" si="7"/>
        <v>1.42</v>
      </c>
      <c r="AP13" s="59">
        <f t="shared" si="8"/>
        <v>1.5300000000000005</v>
      </c>
      <c r="AQ13" s="59">
        <f t="shared" si="16"/>
        <v>1.3800000000000001</v>
      </c>
      <c r="AR13" s="59">
        <f t="shared" si="17"/>
        <v>1.49</v>
      </c>
      <c r="AT13" s="10" t="s">
        <v>15</v>
      </c>
      <c r="AU13" s="13"/>
      <c r="AV13" s="13"/>
      <c r="AW13" s="13"/>
      <c r="AX13" s="13"/>
      <c r="AY13" s="13"/>
      <c r="AZ13" s="13"/>
      <c r="BA13" s="13">
        <f t="shared" si="9"/>
        <v>3.15</v>
      </c>
      <c r="BB13" s="13">
        <f t="shared" si="9"/>
        <v>2.85</v>
      </c>
      <c r="BC13" s="13">
        <f t="shared" si="9"/>
        <v>2.95</v>
      </c>
      <c r="BD13" s="13">
        <f>L13</f>
        <v>2.87</v>
      </c>
      <c r="BE13" s="13"/>
      <c r="BF13" s="212"/>
      <c r="BG13" s="208"/>
      <c r="BH13" s="196"/>
      <c r="BI13" s="51"/>
      <c r="BJ13" s="51"/>
      <c r="BK13" s="51"/>
      <c r="BL13" s="51"/>
      <c r="BM13" s="51"/>
      <c r="BN13" s="51"/>
      <c r="BO13" s="51"/>
      <c r="BP13" s="51"/>
      <c r="BQ13" s="51"/>
      <c r="BR13" s="51"/>
      <c r="BS13" s="51"/>
      <c r="BT13" s="51"/>
      <c r="BU13" s="51"/>
      <c r="BV13" s="51"/>
      <c r="BW13" s="51"/>
      <c r="BX13" s="51"/>
      <c r="BY13" s="51"/>
      <c r="BZ13" s="15"/>
      <c r="CA13" s="15"/>
      <c r="CB13" s="15"/>
      <c r="CC13" s="15"/>
      <c r="CD13" s="15"/>
      <c r="CE13" s="15"/>
      <c r="CF13" s="15"/>
      <c r="CG13" s="15"/>
    </row>
    <row r="14" spans="1:85" x14ac:dyDescent="0.45">
      <c r="A14" s="15"/>
      <c r="B14" s="10" t="s">
        <v>16</v>
      </c>
      <c r="C14" s="13"/>
      <c r="D14" s="13"/>
      <c r="E14" s="13"/>
      <c r="F14" s="13"/>
      <c r="G14" s="13"/>
      <c r="H14" s="13"/>
      <c r="I14" s="13">
        <v>4.0467857340539544</v>
      </c>
      <c r="J14" s="13">
        <v>3.6073606963774925</v>
      </c>
      <c r="K14" s="13">
        <v>3.3179858024816213</v>
      </c>
      <c r="L14" s="13">
        <v>3.5213439897681571</v>
      </c>
      <c r="M14" s="13">
        <v>3.415703670075112</v>
      </c>
      <c r="N14" s="208">
        <f t="shared" si="12"/>
        <v>6.1289649622502385E-2</v>
      </c>
      <c r="O14" s="208">
        <f t="shared" si="12"/>
        <v>-3.0000000000000138E-2</v>
      </c>
      <c r="P14" s="198"/>
      <c r="Q14" s="13">
        <v>0.95099464750267926</v>
      </c>
      <c r="R14" s="13">
        <v>0.98134554050808409</v>
      </c>
      <c r="S14" s="13">
        <v>1.0319303621837586</v>
      </c>
      <c r="T14" s="13">
        <v>1.0825151838594325</v>
      </c>
      <c r="U14" s="13">
        <v>0.90711806319226129</v>
      </c>
      <c r="V14" s="13">
        <v>0.70877706358876735</v>
      </c>
      <c r="W14" s="13">
        <v>1.0227414708181888</v>
      </c>
      <c r="X14" s="13">
        <v>0.96872409877827415</v>
      </c>
      <c r="Y14" s="13">
        <v>0.82881506309164643</v>
      </c>
      <c r="Z14" s="13">
        <v>0.89241230521907855</v>
      </c>
      <c r="AA14" s="13">
        <v>0.87952796899966423</v>
      </c>
      <c r="AB14" s="13">
        <v>0.71723046517123212</v>
      </c>
      <c r="AC14" s="13">
        <v>0.89963773083246212</v>
      </c>
      <c r="AD14" s="13">
        <v>0.92635158643728888</v>
      </c>
      <c r="AE14" s="13">
        <v>0.94343996370484551</v>
      </c>
      <c r="AF14" s="468">
        <v>0.75191470879356015</v>
      </c>
      <c r="AG14" s="13"/>
      <c r="AH14" s="285">
        <f t="shared" si="13"/>
        <v>4.8358575529899639E-2</v>
      </c>
      <c r="AI14" s="285">
        <f t="shared" si="14"/>
        <v>-0.20300735847480367</v>
      </c>
      <c r="AJ14" s="638"/>
      <c r="AK14" s="7">
        <f t="shared" si="15"/>
        <v>1.9323401880107633</v>
      </c>
      <c r="AL14" s="7">
        <f t="shared" si="4"/>
        <v>2.114445546043191</v>
      </c>
      <c r="AM14" s="7">
        <f t="shared" si="5"/>
        <v>1.6158951267810286</v>
      </c>
      <c r="AN14" s="59">
        <f t="shared" si="6"/>
        <v>1.9914655695964629</v>
      </c>
      <c r="AO14" s="59">
        <f t="shared" si="7"/>
        <v>1.7212273683107249</v>
      </c>
      <c r="AP14" s="59">
        <f t="shared" si="8"/>
        <v>1.5967584341708965</v>
      </c>
      <c r="AQ14" s="59">
        <f t="shared" si="16"/>
        <v>1.825989317269751</v>
      </c>
      <c r="AR14" s="59">
        <f t="shared" si="17"/>
        <v>1.6953546724984057</v>
      </c>
      <c r="AT14" s="10" t="s">
        <v>16</v>
      </c>
      <c r="AU14" s="13"/>
      <c r="AV14" s="13"/>
      <c r="AW14" s="13"/>
      <c r="AX14" s="13"/>
      <c r="AY14" s="13"/>
      <c r="AZ14" s="13"/>
      <c r="BA14" s="13">
        <f t="shared" si="9"/>
        <v>4.0467857340539544</v>
      </c>
      <c r="BB14" s="13">
        <f t="shared" si="9"/>
        <v>3.6073606963774925</v>
      </c>
      <c r="BC14" s="13">
        <f t="shared" si="9"/>
        <v>3.3179858024816213</v>
      </c>
      <c r="BD14" s="13">
        <f t="shared" si="9"/>
        <v>3.5213439897681571</v>
      </c>
      <c r="BE14" s="219"/>
      <c r="BF14" s="212"/>
      <c r="BG14" s="208"/>
      <c r="BH14" s="196"/>
      <c r="BI14" s="51"/>
      <c r="BJ14" s="51"/>
      <c r="BK14" s="51"/>
      <c r="BL14" s="51"/>
      <c r="BM14" s="51"/>
      <c r="BN14" s="51"/>
      <c r="BO14" s="51"/>
      <c r="BP14" s="51"/>
      <c r="BQ14" s="51"/>
      <c r="BR14" s="51"/>
      <c r="BS14" s="51"/>
      <c r="BT14" s="51"/>
      <c r="BU14" s="51"/>
      <c r="BV14" s="51"/>
      <c r="BW14" s="51"/>
      <c r="BX14" s="51"/>
      <c r="BY14" s="51"/>
      <c r="BZ14" s="15"/>
      <c r="CA14" s="15"/>
      <c r="CB14" s="15"/>
      <c r="CC14" s="15"/>
      <c r="CD14" s="15"/>
      <c r="CE14" s="15"/>
      <c r="CF14" s="15"/>
      <c r="CG14" s="15"/>
    </row>
    <row r="15" spans="1:85" x14ac:dyDescent="0.45">
      <c r="A15" s="15"/>
      <c r="B15" s="10" t="s">
        <v>17</v>
      </c>
      <c r="C15" s="13"/>
      <c r="D15" s="13"/>
      <c r="E15" s="13"/>
      <c r="F15" s="13"/>
      <c r="G15" s="13"/>
      <c r="H15" s="13"/>
      <c r="I15" s="13">
        <v>187.4376351734617</v>
      </c>
      <c r="J15" s="13">
        <v>162.41693582805777</v>
      </c>
      <c r="K15" s="13">
        <v>160</v>
      </c>
      <c r="L15" s="13">
        <v>164.8</v>
      </c>
      <c r="M15" s="13">
        <v>161.50400000000002</v>
      </c>
      <c r="N15" s="208">
        <f t="shared" si="12"/>
        <v>3.0000000000000027E-2</v>
      </c>
      <c r="O15" s="208">
        <f t="shared" si="12"/>
        <v>-1.9999999999999907E-2</v>
      </c>
      <c r="P15" s="198"/>
      <c r="Q15" s="13">
        <v>46.859408793365425</v>
      </c>
      <c r="R15" s="13">
        <v>46.859408793365425</v>
      </c>
      <c r="S15" s="13">
        <v>46.859408793365425</v>
      </c>
      <c r="T15" s="13">
        <v>46.859408793365425</v>
      </c>
      <c r="U15" s="13">
        <v>42.2</v>
      </c>
      <c r="V15" s="13">
        <v>35.870000000000005</v>
      </c>
      <c r="W15" s="13">
        <v>42.173467914028883</v>
      </c>
      <c r="X15" s="13">
        <v>42.173467914028883</v>
      </c>
      <c r="Y15" s="13">
        <v>40</v>
      </c>
      <c r="Z15" s="13">
        <v>40</v>
      </c>
      <c r="AA15" s="13">
        <v>40</v>
      </c>
      <c r="AB15" s="13">
        <v>40</v>
      </c>
      <c r="AC15" s="13">
        <v>42</v>
      </c>
      <c r="AD15" s="13">
        <v>42.800000000000004</v>
      </c>
      <c r="AE15" s="13">
        <v>40</v>
      </c>
      <c r="AF15" s="468">
        <v>40</v>
      </c>
      <c r="AG15" s="13"/>
      <c r="AH15" s="285">
        <f t="shared" si="13"/>
        <v>0</v>
      </c>
      <c r="AI15" s="285">
        <f t="shared" si="14"/>
        <v>0</v>
      </c>
      <c r="AJ15" s="638"/>
      <c r="AK15" s="7">
        <f t="shared" si="15"/>
        <v>93.71881758673085</v>
      </c>
      <c r="AL15" s="7">
        <f t="shared" si="4"/>
        <v>93.71881758673085</v>
      </c>
      <c r="AM15" s="7">
        <f t="shared" si="5"/>
        <v>78.070000000000007</v>
      </c>
      <c r="AN15" s="59">
        <f t="shared" si="6"/>
        <v>84.346935828057767</v>
      </c>
      <c r="AO15" s="59">
        <f t="shared" si="7"/>
        <v>80</v>
      </c>
      <c r="AP15" s="59">
        <f t="shared" si="8"/>
        <v>80</v>
      </c>
      <c r="AQ15" s="59">
        <f t="shared" si="16"/>
        <v>84.800000000000011</v>
      </c>
      <c r="AR15" s="59">
        <f t="shared" si="17"/>
        <v>80</v>
      </c>
      <c r="AT15" s="10" t="s">
        <v>17</v>
      </c>
      <c r="AU15" s="13"/>
      <c r="AV15" s="13"/>
      <c r="AW15" s="13"/>
      <c r="AX15" s="13"/>
      <c r="AY15" s="13"/>
      <c r="AZ15" s="13"/>
      <c r="BA15" s="13">
        <f t="shared" si="9"/>
        <v>187.4376351734617</v>
      </c>
      <c r="BB15" s="13">
        <f t="shared" si="9"/>
        <v>162.41693582805777</v>
      </c>
      <c r="BC15" s="13">
        <f t="shared" si="9"/>
        <v>160</v>
      </c>
      <c r="BD15" s="13">
        <f t="shared" si="9"/>
        <v>164.8</v>
      </c>
      <c r="BE15" s="13"/>
      <c r="BF15" s="212"/>
      <c r="BG15" s="208"/>
      <c r="BH15" s="27"/>
      <c r="BI15" s="51"/>
      <c r="BJ15" s="51"/>
      <c r="BK15" s="51"/>
      <c r="BL15" s="51"/>
      <c r="BM15" s="51"/>
      <c r="BN15" s="51"/>
      <c r="BO15" s="51"/>
      <c r="BP15" s="51"/>
      <c r="BQ15" s="51"/>
      <c r="BR15" s="51"/>
      <c r="BS15" s="51"/>
      <c r="BT15" s="51"/>
      <c r="BU15" s="51"/>
      <c r="BV15" s="51"/>
      <c r="BW15" s="51"/>
      <c r="BX15" s="51"/>
      <c r="BY15" s="51"/>
      <c r="BZ15" s="15"/>
      <c r="CA15" s="15"/>
      <c r="CB15" s="15"/>
      <c r="CC15" s="15"/>
      <c r="CD15" s="15"/>
      <c r="CE15" s="15"/>
      <c r="CF15" s="15"/>
      <c r="CG15" s="15"/>
    </row>
    <row r="16" spans="1:85" x14ac:dyDescent="0.45">
      <c r="A16" s="15"/>
      <c r="B16" s="10" t="s">
        <v>18</v>
      </c>
      <c r="C16" s="13"/>
      <c r="D16" s="13"/>
      <c r="E16" s="13"/>
      <c r="F16" s="13"/>
      <c r="G16" s="13"/>
      <c r="H16" s="13"/>
      <c r="I16" s="13">
        <v>276.49621425241537</v>
      </c>
      <c r="J16" s="13">
        <v>247.87885607729038</v>
      </c>
      <c r="K16" s="13">
        <v>250.20591830501394</v>
      </c>
      <c r="L16" s="13">
        <v>195.16061627791089</v>
      </c>
      <c r="M16" s="13">
        <v>222.48310255681841</v>
      </c>
      <c r="N16" s="208">
        <f t="shared" si="12"/>
        <v>-0.21999999999999997</v>
      </c>
      <c r="O16" s="208">
        <f t="shared" si="12"/>
        <v>0.1399999999999999</v>
      </c>
      <c r="P16" s="198"/>
      <c r="Q16" s="13">
        <v>70.50653463436592</v>
      </c>
      <c r="R16" s="13">
        <v>69.124053563103843</v>
      </c>
      <c r="S16" s="13">
        <v>66.359091420579688</v>
      </c>
      <c r="T16" s="13">
        <v>70.50653463436592</v>
      </c>
      <c r="U16" s="13">
        <v>24.677287122028069</v>
      </c>
      <c r="V16" s="13">
        <v>58.755445528638262</v>
      </c>
      <c r="W16" s="13">
        <v>76.312955133666634</v>
      </c>
      <c r="X16" s="13">
        <v>88.133168292957407</v>
      </c>
      <c r="Y16" s="13">
        <v>75</v>
      </c>
      <c r="Z16" s="13">
        <v>54.642564341633587</v>
      </c>
      <c r="AA16" s="13">
        <v>61.199672062629624</v>
      </c>
      <c r="AB16" s="13">
        <v>59.363681900750734</v>
      </c>
      <c r="AC16" s="13">
        <v>53.427313710675662</v>
      </c>
      <c r="AD16" s="13">
        <v>46.446179690388547</v>
      </c>
      <c r="AE16" s="13">
        <v>46.511750767598514</v>
      </c>
      <c r="AF16" s="468">
        <v>48.775372109248167</v>
      </c>
      <c r="AG16" s="13"/>
      <c r="AH16" s="285">
        <f t="shared" si="13"/>
        <v>-0.17836342781441705</v>
      </c>
      <c r="AI16" s="285">
        <f t="shared" si="14"/>
        <v>4.8667730289494004E-2</v>
      </c>
      <c r="AJ16" s="638"/>
      <c r="AK16" s="7">
        <f t="shared" si="15"/>
        <v>139.63058819746976</v>
      </c>
      <c r="AL16" s="7">
        <f t="shared" si="4"/>
        <v>136.86562605494561</v>
      </c>
      <c r="AM16" s="7">
        <f t="shared" si="5"/>
        <v>83.432732650666338</v>
      </c>
      <c r="AN16" s="59">
        <f t="shared" si="6"/>
        <v>164.44612342662404</v>
      </c>
      <c r="AO16" s="59">
        <f t="shared" si="7"/>
        <v>129.6425643416336</v>
      </c>
      <c r="AP16" s="59">
        <f t="shared" si="8"/>
        <v>120.56335396338037</v>
      </c>
      <c r="AQ16" s="59">
        <f t="shared" si="16"/>
        <v>99.873493401064209</v>
      </c>
      <c r="AR16" s="59">
        <f t="shared" si="17"/>
        <v>95.287122876846681</v>
      </c>
      <c r="AT16" s="10" t="s">
        <v>18</v>
      </c>
      <c r="AU16" s="13"/>
      <c r="AV16" s="13"/>
      <c r="AW16" s="13"/>
      <c r="AX16" s="13"/>
      <c r="AY16" s="13"/>
      <c r="AZ16" s="13"/>
      <c r="BA16" s="13">
        <f t="shared" si="9"/>
        <v>276.49621425241537</v>
      </c>
      <c r="BB16" s="13">
        <f t="shared" si="9"/>
        <v>247.87885607729038</v>
      </c>
      <c r="BC16" s="13">
        <f t="shared" si="9"/>
        <v>250.20591830501394</v>
      </c>
      <c r="BD16" s="13">
        <f t="shared" si="9"/>
        <v>195.16061627791089</v>
      </c>
      <c r="BE16" s="13"/>
      <c r="BF16" s="212"/>
      <c r="BG16" s="208"/>
      <c r="BH16" s="27"/>
      <c r="BI16" s="51"/>
      <c r="BJ16" s="51"/>
      <c r="BK16" s="51"/>
      <c r="BL16" s="51"/>
      <c r="BM16" s="51"/>
      <c r="BN16" s="51"/>
      <c r="BO16" s="51"/>
      <c r="BP16" s="51"/>
      <c r="BQ16" s="51"/>
      <c r="BR16" s="51"/>
      <c r="BS16" s="51"/>
      <c r="BT16" s="51"/>
      <c r="BU16" s="51"/>
      <c r="BV16" s="51"/>
      <c r="BW16" s="51"/>
      <c r="BX16" s="51"/>
      <c r="BY16" s="51"/>
      <c r="BZ16" s="15"/>
      <c r="CA16" s="15"/>
      <c r="CB16" s="15"/>
      <c r="CC16" s="15"/>
      <c r="CD16" s="15"/>
      <c r="CE16" s="15"/>
      <c r="CF16" s="15"/>
      <c r="CG16" s="15"/>
    </row>
    <row r="17" spans="1:85" x14ac:dyDescent="0.45">
      <c r="A17" s="15"/>
      <c r="B17" s="52" t="s">
        <v>19</v>
      </c>
      <c r="C17" s="54"/>
      <c r="D17" s="54"/>
      <c r="E17" s="54"/>
      <c r="F17" s="54"/>
      <c r="G17" s="54"/>
      <c r="H17" s="54"/>
      <c r="I17" s="54">
        <v>5.3</v>
      </c>
      <c r="J17" s="54">
        <v>5.0999999999999996</v>
      </c>
      <c r="K17" s="54">
        <v>5.4</v>
      </c>
      <c r="L17" s="54">
        <v>5.65</v>
      </c>
      <c r="M17" s="54">
        <v>5</v>
      </c>
      <c r="N17" s="217">
        <f t="shared" si="12"/>
        <v>4.629629629629628E-2</v>
      </c>
      <c r="O17" s="217">
        <f t="shared" si="12"/>
        <v>-0.11504424778761069</v>
      </c>
      <c r="P17" s="198"/>
      <c r="Q17" s="54">
        <v>1.325</v>
      </c>
      <c r="R17" s="54">
        <v>1.325</v>
      </c>
      <c r="S17" s="54">
        <v>1.325</v>
      </c>
      <c r="T17" s="54">
        <v>1.325</v>
      </c>
      <c r="U17" s="54">
        <v>1.2749999999999999</v>
      </c>
      <c r="V17" s="54">
        <v>1.02</v>
      </c>
      <c r="W17" s="54">
        <v>1.02</v>
      </c>
      <c r="X17" s="54">
        <v>1.7849999999999997</v>
      </c>
      <c r="Y17" s="54">
        <v>1.35</v>
      </c>
      <c r="Z17" s="54">
        <v>1.35</v>
      </c>
      <c r="AA17" s="54">
        <v>1.35</v>
      </c>
      <c r="AB17" s="54">
        <v>1.35</v>
      </c>
      <c r="AC17" s="54">
        <v>1.4125000000000001</v>
      </c>
      <c r="AD17" s="54">
        <v>1.4125000000000001</v>
      </c>
      <c r="AE17" s="54">
        <v>1.4125000000000001</v>
      </c>
      <c r="AF17" s="661">
        <v>1.4125000000000001</v>
      </c>
      <c r="AG17" s="13"/>
      <c r="AH17" s="624">
        <f t="shared" si="13"/>
        <v>4.629629629629628E-2</v>
      </c>
      <c r="AI17" s="624">
        <f t="shared" si="14"/>
        <v>0</v>
      </c>
      <c r="AJ17" s="638"/>
      <c r="AK17" s="54">
        <f t="shared" si="15"/>
        <v>2.65</v>
      </c>
      <c r="AL17" s="54">
        <f t="shared" si="4"/>
        <v>2.65</v>
      </c>
      <c r="AM17" s="54">
        <f t="shared" si="5"/>
        <v>2.2949999999999999</v>
      </c>
      <c r="AN17" s="516">
        <f t="shared" si="6"/>
        <v>2.8049999999999997</v>
      </c>
      <c r="AO17" s="620">
        <f t="shared" si="7"/>
        <v>2.7</v>
      </c>
      <c r="AP17" s="620">
        <f t="shared" si="8"/>
        <v>2.7</v>
      </c>
      <c r="AQ17" s="620">
        <f t="shared" si="16"/>
        <v>2.8250000000000002</v>
      </c>
      <c r="AR17" s="620">
        <f t="shared" si="17"/>
        <v>2.8250000000000002</v>
      </c>
      <c r="AT17" s="52" t="s">
        <v>19</v>
      </c>
      <c r="AU17" s="54"/>
      <c r="AV17" s="54"/>
      <c r="AW17" s="54"/>
      <c r="AX17" s="54"/>
      <c r="AY17" s="54"/>
      <c r="AZ17" s="54"/>
      <c r="BA17" s="54">
        <f t="shared" si="9"/>
        <v>5.3</v>
      </c>
      <c r="BB17" s="54">
        <f t="shared" si="9"/>
        <v>5.0999999999999996</v>
      </c>
      <c r="BC17" s="54">
        <f t="shared" si="9"/>
        <v>5.4</v>
      </c>
      <c r="BD17" s="54">
        <f t="shared" si="9"/>
        <v>5.65</v>
      </c>
      <c r="BE17" s="54"/>
      <c r="BF17" s="216"/>
      <c r="BG17" s="217"/>
      <c r="BH17" s="27"/>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row>
    <row r="18" spans="1:85" x14ac:dyDescent="0.45">
      <c r="A18" s="15"/>
      <c r="B18" s="20" t="s">
        <v>106</v>
      </c>
      <c r="C18" s="520">
        <v>25</v>
      </c>
      <c r="D18" s="520">
        <v>25</v>
      </c>
      <c r="E18" s="520">
        <v>20</v>
      </c>
      <c r="F18" s="520">
        <v>25</v>
      </c>
      <c r="G18" s="520">
        <v>30</v>
      </c>
      <c r="H18" s="520">
        <v>30</v>
      </c>
      <c r="I18" s="50">
        <f>SUM(I19:I23)</f>
        <v>68.990795378637287</v>
      </c>
      <c r="J18" s="50">
        <f t="shared" ref="J18:L18" si="24">SUM(J19:J23)</f>
        <v>66.060845915450145</v>
      </c>
      <c r="K18" s="50">
        <f t="shared" si="24"/>
        <v>66.666317231283841</v>
      </c>
      <c r="L18" s="50">
        <f t="shared" si="24"/>
        <v>68.358324618682147</v>
      </c>
      <c r="M18" s="50">
        <f>SUM(M19:M23)</f>
        <v>69.394144987225431</v>
      </c>
      <c r="N18" s="492">
        <f t="shared" si="12"/>
        <v>2.5380243842302974E-2</v>
      </c>
      <c r="O18" s="210">
        <f t="shared" si="12"/>
        <v>1.5152805080014931E-2</v>
      </c>
      <c r="P18" s="198"/>
      <c r="Q18" s="50">
        <f>SUM(Q19:Q23)</f>
        <v>17.937606798445696</v>
      </c>
      <c r="R18" s="50">
        <f t="shared" ref="R18:AF18" si="25">SUM(R19:R23)</f>
        <v>16.557790890872948</v>
      </c>
      <c r="S18" s="50">
        <f t="shared" si="25"/>
        <v>16.385313902426354</v>
      </c>
      <c r="T18" s="50">
        <f t="shared" si="25"/>
        <v>18.110083786892289</v>
      </c>
      <c r="U18" s="50">
        <f t="shared" si="25"/>
        <v>16.479488045274731</v>
      </c>
      <c r="V18" s="50">
        <f t="shared" si="25"/>
        <v>15.373961322113898</v>
      </c>
      <c r="W18" s="50">
        <f t="shared" si="25"/>
        <v>17.033194864445417</v>
      </c>
      <c r="X18" s="50">
        <f t="shared" si="25"/>
        <v>17.174201683616104</v>
      </c>
      <c r="Y18" s="50">
        <f t="shared" si="25"/>
        <v>16.098671377038862</v>
      </c>
      <c r="Z18" s="50">
        <f t="shared" si="25"/>
        <v>16.492724302749252</v>
      </c>
      <c r="AA18" s="50">
        <f t="shared" si="25"/>
        <v>16.976158273212008</v>
      </c>
      <c r="AB18" s="50">
        <f t="shared" si="25"/>
        <v>17.098763278283712</v>
      </c>
      <c r="AC18" s="50">
        <f t="shared" si="25"/>
        <v>17.132081154670534</v>
      </c>
      <c r="AD18" s="50">
        <f t="shared" si="25"/>
        <v>16.906705778860243</v>
      </c>
      <c r="AE18" s="50">
        <f t="shared" si="25"/>
        <v>17.123706530480828</v>
      </c>
      <c r="AF18" s="495">
        <f t="shared" si="25"/>
        <v>17.195831154670536</v>
      </c>
      <c r="AG18" s="50"/>
      <c r="AH18" s="284">
        <f t="shared" si="13"/>
        <v>5.6768945687495354E-3</v>
      </c>
      <c r="AI18" s="284">
        <f t="shared" si="14"/>
        <v>4.2119750219571372E-3</v>
      </c>
      <c r="AJ18" s="638"/>
      <c r="AK18" s="50">
        <f t="shared" si="15"/>
        <v>34.495397689318644</v>
      </c>
      <c r="AL18" s="50">
        <f t="shared" si="4"/>
        <v>34.495397689318644</v>
      </c>
      <c r="AM18" s="50">
        <f t="shared" si="5"/>
        <v>31.853449367388627</v>
      </c>
      <c r="AN18" s="50">
        <f t="shared" si="6"/>
        <v>34.207396548061524</v>
      </c>
      <c r="AO18" s="50">
        <f t="shared" si="7"/>
        <v>32.591395679788114</v>
      </c>
      <c r="AP18" s="50">
        <f t="shared" si="8"/>
        <v>34.07492155149572</v>
      </c>
      <c r="AQ18" s="50">
        <f t="shared" si="16"/>
        <v>34.038786933530773</v>
      </c>
      <c r="AR18" s="50">
        <f t="shared" si="17"/>
        <v>34.31953768515136</v>
      </c>
      <c r="AT18" s="20" t="s">
        <v>6</v>
      </c>
      <c r="AU18" s="50">
        <f t="shared" ref="AU18:AZ18" si="26">C18</f>
        <v>25</v>
      </c>
      <c r="AV18" s="50">
        <f t="shared" si="26"/>
        <v>25</v>
      </c>
      <c r="AW18" s="50">
        <f t="shared" si="26"/>
        <v>20</v>
      </c>
      <c r="AX18" s="50">
        <f t="shared" si="26"/>
        <v>25</v>
      </c>
      <c r="AY18" s="50">
        <f t="shared" si="26"/>
        <v>30</v>
      </c>
      <c r="AZ18" s="50">
        <f t="shared" si="26"/>
        <v>30</v>
      </c>
      <c r="BA18" s="50">
        <f t="shared" si="9"/>
        <v>68.990795378637287</v>
      </c>
      <c r="BB18" s="50">
        <f t="shared" si="9"/>
        <v>66.060845915450145</v>
      </c>
      <c r="BC18" s="50">
        <f t="shared" si="9"/>
        <v>66.666317231283841</v>
      </c>
      <c r="BD18" s="50">
        <f>L18</f>
        <v>68.358324618682147</v>
      </c>
      <c r="BE18" s="50">
        <f>M18</f>
        <v>69.394144987225431</v>
      </c>
      <c r="BF18" s="210">
        <f>N18</f>
        <v>2.5380243842302974E-2</v>
      </c>
      <c r="BG18" s="210">
        <f>O18</f>
        <v>1.5152805080014931E-2</v>
      </c>
      <c r="BH18" s="198"/>
      <c r="BI18" s="50">
        <f>Q18</f>
        <v>17.937606798445696</v>
      </c>
      <c r="BJ18" s="50">
        <f t="shared" ref="BJ18:BX18" si="27">R18</f>
        <v>16.557790890872948</v>
      </c>
      <c r="BK18" s="50">
        <f t="shared" si="27"/>
        <v>16.385313902426354</v>
      </c>
      <c r="BL18" s="50">
        <f t="shared" si="27"/>
        <v>18.110083786892289</v>
      </c>
      <c r="BM18" s="50">
        <f t="shared" si="27"/>
        <v>16.479488045274731</v>
      </c>
      <c r="BN18" s="50">
        <f t="shared" si="27"/>
        <v>15.373961322113898</v>
      </c>
      <c r="BO18" s="50">
        <f t="shared" si="27"/>
        <v>17.033194864445417</v>
      </c>
      <c r="BP18" s="50">
        <f t="shared" si="27"/>
        <v>17.174201683616104</v>
      </c>
      <c r="BQ18" s="50">
        <f t="shared" si="27"/>
        <v>16.098671377038862</v>
      </c>
      <c r="BR18" s="50">
        <f t="shared" si="27"/>
        <v>16.492724302749252</v>
      </c>
      <c r="BS18" s="50">
        <f t="shared" si="27"/>
        <v>16.976158273212008</v>
      </c>
      <c r="BT18" s="50">
        <f t="shared" si="27"/>
        <v>17.098763278283712</v>
      </c>
      <c r="BU18" s="50">
        <f t="shared" si="27"/>
        <v>17.132081154670534</v>
      </c>
      <c r="BV18" s="50">
        <f t="shared" si="27"/>
        <v>16.906705778860243</v>
      </c>
      <c r="BW18" s="50">
        <f t="shared" si="27"/>
        <v>17.123706530480828</v>
      </c>
      <c r="BX18" s="50">
        <f t="shared" si="27"/>
        <v>17.195831154670536</v>
      </c>
      <c r="BY18" s="50"/>
      <c r="BZ18" s="50">
        <f t="shared" ref="BZ18:CG18" si="28">AK18</f>
        <v>34.495397689318644</v>
      </c>
      <c r="CA18" s="50">
        <f t="shared" si="28"/>
        <v>34.495397689318644</v>
      </c>
      <c r="CB18" s="50">
        <f t="shared" si="28"/>
        <v>31.853449367388627</v>
      </c>
      <c r="CC18" s="50">
        <f t="shared" si="28"/>
        <v>34.207396548061524</v>
      </c>
      <c r="CD18" s="50">
        <f t="shared" si="28"/>
        <v>32.591395679788114</v>
      </c>
      <c r="CE18" s="50">
        <f t="shared" si="28"/>
        <v>34.07492155149572</v>
      </c>
      <c r="CF18" s="50">
        <f t="shared" si="28"/>
        <v>34.038786933530773</v>
      </c>
      <c r="CG18" s="50">
        <f t="shared" si="28"/>
        <v>34.31953768515136</v>
      </c>
    </row>
    <row r="19" spans="1:85" x14ac:dyDescent="0.45">
      <c r="A19" s="15"/>
      <c r="B19" s="10" t="s">
        <v>15</v>
      </c>
      <c r="C19" s="13"/>
      <c r="D19" s="13"/>
      <c r="E19" s="13"/>
      <c r="F19" s="13"/>
      <c r="G19" s="13"/>
      <c r="H19" s="13"/>
      <c r="I19" s="13">
        <v>14.904</v>
      </c>
      <c r="J19" s="13">
        <v>12.419999999999998</v>
      </c>
      <c r="K19" s="13">
        <v>12</v>
      </c>
      <c r="L19" s="13">
        <v>12.84</v>
      </c>
      <c r="M19" s="13">
        <v>12.364560620577478</v>
      </c>
      <c r="N19" s="208">
        <f t="shared" si="12"/>
        <v>7.0000000000000062E-2</v>
      </c>
      <c r="O19" s="208">
        <f t="shared" si="12"/>
        <v>-3.7027989051598209E-2</v>
      </c>
      <c r="P19" s="198"/>
      <c r="Q19" s="13">
        <v>3.8750400000000003</v>
      </c>
      <c r="R19" s="13">
        <v>3.5769599999999997</v>
      </c>
      <c r="S19" s="13">
        <v>3.5396999999999998</v>
      </c>
      <c r="T19" s="13">
        <v>3.9123000000000001</v>
      </c>
      <c r="U19" s="13">
        <v>3.0014999999999996</v>
      </c>
      <c r="V19" s="13">
        <v>2.5874999999999999</v>
      </c>
      <c r="W19" s="13">
        <v>3.3533999999999997</v>
      </c>
      <c r="X19" s="13">
        <v>3.4775999999999989</v>
      </c>
      <c r="Y19" s="13">
        <v>2.8499999999999996</v>
      </c>
      <c r="Z19" s="13">
        <v>2.8499999999999996</v>
      </c>
      <c r="AA19" s="13">
        <v>3.1500000000000004</v>
      </c>
      <c r="AB19" s="13">
        <v>3.1500000000000004</v>
      </c>
      <c r="AC19" s="13">
        <v>3.21</v>
      </c>
      <c r="AD19" s="13">
        <v>3.21</v>
      </c>
      <c r="AE19" s="13">
        <v>3.21</v>
      </c>
      <c r="AF19" s="468">
        <v>3.21</v>
      </c>
      <c r="AG19" s="13"/>
      <c r="AH19" s="285">
        <f t="shared" si="13"/>
        <v>1.904761904761898E-2</v>
      </c>
      <c r="AI19" s="285">
        <f t="shared" si="14"/>
        <v>0</v>
      </c>
      <c r="AJ19" s="638"/>
      <c r="AK19" s="13">
        <f t="shared" si="15"/>
        <v>7.452</v>
      </c>
      <c r="AL19" s="13">
        <f t="shared" si="4"/>
        <v>7.452</v>
      </c>
      <c r="AM19" s="13">
        <f t="shared" si="5"/>
        <v>5.5889999999999995</v>
      </c>
      <c r="AN19" s="59">
        <f t="shared" si="6"/>
        <v>6.8309999999999986</v>
      </c>
      <c r="AO19" s="59">
        <f t="shared" si="7"/>
        <v>5.6999999999999993</v>
      </c>
      <c r="AP19" s="59">
        <f t="shared" si="8"/>
        <v>6.3000000000000007</v>
      </c>
      <c r="AQ19" s="59">
        <f t="shared" si="16"/>
        <v>6.42</v>
      </c>
      <c r="AR19" s="59">
        <f t="shared" si="17"/>
        <v>6.42</v>
      </c>
      <c r="AS19" s="15"/>
      <c r="AT19" s="10" t="s">
        <v>15</v>
      </c>
      <c r="AU19" s="13"/>
      <c r="AV19" s="13"/>
      <c r="AW19" s="13"/>
      <c r="AX19" s="13"/>
      <c r="AY19" s="13"/>
      <c r="AZ19" s="13"/>
      <c r="BA19" s="13">
        <f t="shared" si="9"/>
        <v>14.904</v>
      </c>
      <c r="BB19" s="13">
        <f t="shared" si="9"/>
        <v>12.419999999999998</v>
      </c>
      <c r="BC19" s="13">
        <f t="shared" si="9"/>
        <v>12</v>
      </c>
      <c r="BD19" s="13">
        <f t="shared" si="9"/>
        <v>12.84</v>
      </c>
      <c r="BE19" s="13"/>
      <c r="BF19" s="212"/>
      <c r="BG19" s="208"/>
      <c r="BH19" s="196"/>
      <c r="BI19" s="51"/>
      <c r="BJ19" s="51"/>
      <c r="BK19" s="51"/>
      <c r="BL19" s="51"/>
      <c r="BM19" s="51"/>
      <c r="BN19" s="51"/>
      <c r="BO19" s="51"/>
      <c r="BP19" s="51"/>
      <c r="BQ19" s="51"/>
      <c r="BR19" s="51"/>
      <c r="BS19" s="51"/>
      <c r="BT19" s="51"/>
      <c r="BU19" s="51"/>
      <c r="BV19" s="51"/>
      <c r="BW19" s="51"/>
      <c r="BX19" s="51"/>
      <c r="BY19" s="51"/>
      <c r="BZ19" s="15"/>
      <c r="CA19" s="15"/>
      <c r="CB19" s="15"/>
      <c r="CC19" s="15"/>
      <c r="CD19" s="15"/>
      <c r="CE19" s="15"/>
    </row>
    <row r="20" spans="1:85" x14ac:dyDescent="0.45">
      <c r="A20" s="15"/>
      <c r="B20" s="10" t="s">
        <v>16</v>
      </c>
      <c r="C20" s="13"/>
      <c r="D20" s="13"/>
      <c r="E20" s="13"/>
      <c r="F20" s="13"/>
      <c r="G20" s="13"/>
      <c r="H20" s="13"/>
      <c r="I20" s="13">
        <v>10.857916825547278</v>
      </c>
      <c r="J20" s="13">
        <v>10.315020984269914</v>
      </c>
      <c r="K20" s="13">
        <v>10.857916825547278</v>
      </c>
      <c r="L20" s="13">
        <v>11.075075162058225</v>
      </c>
      <c r="M20" s="13">
        <v>12.62016501529672</v>
      </c>
      <c r="N20" s="208">
        <f t="shared" si="12"/>
        <v>2.0000000000000018E-2</v>
      </c>
      <c r="O20" s="208">
        <f t="shared" si="12"/>
        <v>0.13951055235559706</v>
      </c>
      <c r="P20" s="198"/>
      <c r="Q20" s="13">
        <v>2.8230583746422924</v>
      </c>
      <c r="R20" s="13">
        <v>2.6059000381313466</v>
      </c>
      <c r="S20" s="13">
        <v>2.5787552460674785</v>
      </c>
      <c r="T20" s="13">
        <v>2.8502031667061605</v>
      </c>
      <c r="U20" s="13">
        <v>2.7076930083708528</v>
      </c>
      <c r="V20" s="13">
        <v>2.1919419591573566</v>
      </c>
      <c r="W20" s="13">
        <v>2.7076930083708524</v>
      </c>
      <c r="X20" s="13">
        <v>2.7076930083708524</v>
      </c>
      <c r="Y20" s="13">
        <v>2.4430312857481375</v>
      </c>
      <c r="Z20" s="13">
        <v>2.7144792063868195</v>
      </c>
      <c r="AA20" s="13">
        <v>2.8502031667061605</v>
      </c>
      <c r="AB20" s="13">
        <v>2.8502031667061605</v>
      </c>
      <c r="AC20" s="13">
        <v>2.7687687905145562</v>
      </c>
      <c r="AD20" s="13">
        <v>2.7133934147042651</v>
      </c>
      <c r="AE20" s="13">
        <v>2.8241441663248472</v>
      </c>
      <c r="AF20" s="468">
        <v>2.7687687905145562</v>
      </c>
      <c r="AG20" s="13"/>
      <c r="AH20" s="285">
        <f t="shared" si="13"/>
        <v>-2.857142857142847E-2</v>
      </c>
      <c r="AI20" s="285">
        <f t="shared" si="14"/>
        <v>-1.9607843137254832E-2</v>
      </c>
      <c r="AJ20" s="638"/>
      <c r="AK20" s="13">
        <f t="shared" si="15"/>
        <v>5.428958412773639</v>
      </c>
      <c r="AL20" s="13">
        <f t="shared" si="4"/>
        <v>5.428958412773639</v>
      </c>
      <c r="AM20" s="13">
        <f t="shared" si="5"/>
        <v>4.8996349675282094</v>
      </c>
      <c r="AN20" s="59">
        <f t="shared" si="6"/>
        <v>5.4153860167417047</v>
      </c>
      <c r="AO20" s="59">
        <f t="shared" si="7"/>
        <v>5.157510492134957</v>
      </c>
      <c r="AP20" s="59">
        <f t="shared" si="8"/>
        <v>5.7004063334123209</v>
      </c>
      <c r="AQ20" s="59">
        <f t="shared" si="16"/>
        <v>5.4821622052188212</v>
      </c>
      <c r="AR20" s="59">
        <f t="shared" si="17"/>
        <v>5.5929129568394034</v>
      </c>
      <c r="AS20" s="15"/>
      <c r="AT20" s="10" t="s">
        <v>16</v>
      </c>
      <c r="AU20" s="13"/>
      <c r="AV20" s="13"/>
      <c r="AW20" s="13"/>
      <c r="AX20" s="13"/>
      <c r="AY20" s="13"/>
      <c r="AZ20" s="13"/>
      <c r="BA20" s="13">
        <f t="shared" si="9"/>
        <v>10.857916825547278</v>
      </c>
      <c r="BB20" s="13">
        <f t="shared" si="9"/>
        <v>10.315020984269914</v>
      </c>
      <c r="BC20" s="13">
        <f t="shared" si="9"/>
        <v>10.857916825547278</v>
      </c>
      <c r="BD20" s="13">
        <f t="shared" si="9"/>
        <v>11.075075162058225</v>
      </c>
      <c r="BE20" s="13"/>
      <c r="BF20" s="212"/>
      <c r="BG20" s="208"/>
      <c r="BH20" s="220"/>
      <c r="BI20" s="51"/>
      <c r="BJ20" s="51"/>
      <c r="BK20" s="51"/>
      <c r="BL20" s="51"/>
      <c r="BM20" s="51"/>
      <c r="BN20" s="51"/>
      <c r="BO20" s="51"/>
      <c r="BP20" s="51"/>
      <c r="BQ20" s="51"/>
      <c r="BR20" s="51"/>
      <c r="BS20" s="51"/>
      <c r="BT20" s="51"/>
      <c r="BU20" s="51"/>
      <c r="BV20" s="51"/>
      <c r="BW20" s="51"/>
      <c r="BX20" s="51"/>
      <c r="BY20" s="51"/>
      <c r="BZ20" s="15"/>
      <c r="CA20" s="15"/>
      <c r="CB20" s="15"/>
      <c r="CC20" s="15"/>
      <c r="CD20" s="15"/>
      <c r="CE20" s="15"/>
    </row>
    <row r="21" spans="1:85" x14ac:dyDescent="0.45">
      <c r="A21" s="15"/>
      <c r="B21" s="10" t="s">
        <v>17</v>
      </c>
      <c r="C21" s="13"/>
      <c r="D21" s="13"/>
      <c r="E21" s="13"/>
      <c r="F21" s="13"/>
      <c r="G21" s="13"/>
      <c r="H21" s="13"/>
      <c r="I21" s="13">
        <v>34</v>
      </c>
      <c r="J21" s="13">
        <v>34</v>
      </c>
      <c r="K21" s="13">
        <v>34</v>
      </c>
      <c r="L21" s="13">
        <v>34</v>
      </c>
      <c r="M21" s="13">
        <v>33.659999999999997</v>
      </c>
      <c r="N21" s="208">
        <f t="shared" si="12"/>
        <v>0</v>
      </c>
      <c r="O21" s="208">
        <f t="shared" si="12"/>
        <v>-1.000000000000012E-2</v>
      </c>
      <c r="P21" s="198"/>
      <c r="Q21" s="13">
        <v>8.84</v>
      </c>
      <c r="R21" s="13">
        <v>8.16</v>
      </c>
      <c r="S21" s="13">
        <v>8.0749999999999993</v>
      </c>
      <c r="T21" s="13">
        <v>8.9250000000000007</v>
      </c>
      <c r="U21" s="13">
        <v>8.5</v>
      </c>
      <c r="V21" s="13">
        <v>8.5</v>
      </c>
      <c r="W21" s="13">
        <v>8.5</v>
      </c>
      <c r="X21" s="13">
        <v>8.5</v>
      </c>
      <c r="Y21" s="13">
        <v>8.5</v>
      </c>
      <c r="Z21" s="13">
        <v>8.5</v>
      </c>
      <c r="AA21" s="13">
        <v>8.5</v>
      </c>
      <c r="AB21" s="13">
        <v>8.5</v>
      </c>
      <c r="AC21" s="13">
        <v>8.5</v>
      </c>
      <c r="AD21" s="13">
        <v>8.5</v>
      </c>
      <c r="AE21" s="13">
        <v>8.5</v>
      </c>
      <c r="AF21" s="468">
        <v>8.5</v>
      </c>
      <c r="AG21" s="13"/>
      <c r="AH21" s="285">
        <f t="shared" si="13"/>
        <v>0</v>
      </c>
      <c r="AI21" s="285">
        <f t="shared" si="14"/>
        <v>0</v>
      </c>
      <c r="AJ21" s="638"/>
      <c r="AK21" s="13">
        <f t="shared" si="15"/>
        <v>17</v>
      </c>
      <c r="AL21" s="13">
        <f t="shared" si="4"/>
        <v>17</v>
      </c>
      <c r="AM21" s="13">
        <f t="shared" si="5"/>
        <v>17</v>
      </c>
      <c r="AN21" s="59">
        <f t="shared" si="6"/>
        <v>17</v>
      </c>
      <c r="AO21" s="59">
        <f t="shared" si="7"/>
        <v>17</v>
      </c>
      <c r="AP21" s="59">
        <f t="shared" si="8"/>
        <v>17</v>
      </c>
      <c r="AQ21" s="59">
        <f t="shared" si="16"/>
        <v>17</v>
      </c>
      <c r="AR21" s="59">
        <f t="shared" si="17"/>
        <v>17</v>
      </c>
      <c r="AS21" s="15"/>
      <c r="AT21" s="10" t="s">
        <v>17</v>
      </c>
      <c r="AU21" s="13"/>
      <c r="AV21" s="13"/>
      <c r="AW21" s="13"/>
      <c r="AX21" s="13"/>
      <c r="AY21" s="13"/>
      <c r="AZ21" s="13"/>
      <c r="BA21" s="13">
        <f t="shared" si="9"/>
        <v>34</v>
      </c>
      <c r="BB21" s="13">
        <f t="shared" si="9"/>
        <v>34</v>
      </c>
      <c r="BC21" s="13">
        <f t="shared" si="9"/>
        <v>34</v>
      </c>
      <c r="BD21" s="13">
        <f t="shared" si="9"/>
        <v>34</v>
      </c>
      <c r="BE21" s="13"/>
      <c r="BF21" s="212"/>
      <c r="BG21" s="208"/>
      <c r="BH21" s="220"/>
      <c r="BI21" s="51"/>
      <c r="BJ21" s="51"/>
      <c r="BK21" s="51"/>
      <c r="BL21" s="51"/>
      <c r="BM21" s="51"/>
      <c r="BN21" s="51"/>
      <c r="BO21" s="51"/>
      <c r="BP21" s="51"/>
      <c r="BQ21" s="51"/>
      <c r="BR21" s="51"/>
      <c r="BS21" s="51"/>
      <c r="BT21" s="51"/>
      <c r="BU21" s="51"/>
      <c r="BV21" s="51"/>
      <c r="BW21" s="51"/>
      <c r="BX21" s="51"/>
      <c r="BY21" s="51"/>
      <c r="BZ21" s="15"/>
      <c r="CA21" s="15"/>
      <c r="CB21" s="15"/>
      <c r="CC21" s="15"/>
      <c r="CD21" s="15"/>
      <c r="CE21" s="15"/>
    </row>
    <row r="22" spans="1:85" x14ac:dyDescent="0.45">
      <c r="A22" s="15"/>
      <c r="B22" s="10" t="s">
        <v>18</v>
      </c>
      <c r="C22" s="13"/>
      <c r="D22" s="13"/>
      <c r="E22" s="13"/>
      <c r="F22" s="13"/>
      <c r="G22" s="13"/>
      <c r="H22" s="13"/>
      <c r="I22" s="13">
        <v>7.2</v>
      </c>
      <c r="J22" s="13">
        <v>7.4</v>
      </c>
      <c r="K22" s="13">
        <v>7.9</v>
      </c>
      <c r="L22" s="13">
        <v>8.5</v>
      </c>
      <c r="M22" s="13">
        <v>8.84</v>
      </c>
      <c r="N22" s="208">
        <f t="shared" si="12"/>
        <v>7.5949367088607556E-2</v>
      </c>
      <c r="O22" s="208">
        <f t="shared" si="12"/>
        <v>4.0000000000000036E-2</v>
      </c>
      <c r="P22" s="198"/>
      <c r="Q22" s="13">
        <v>1.8720000000000001</v>
      </c>
      <c r="R22" s="13">
        <v>1.728</v>
      </c>
      <c r="S22" s="13">
        <v>1.71</v>
      </c>
      <c r="T22" s="13">
        <v>1.8899999999999997</v>
      </c>
      <c r="U22" s="13">
        <v>1.7575000000000012</v>
      </c>
      <c r="V22" s="13">
        <v>1.7575000000000001</v>
      </c>
      <c r="W22" s="13">
        <v>1.9425000000000001</v>
      </c>
      <c r="X22" s="13">
        <v>1.942499999999999</v>
      </c>
      <c r="Y22" s="13">
        <v>1.87625</v>
      </c>
      <c r="Z22" s="13">
        <v>1.9750000000000001</v>
      </c>
      <c r="AA22" s="13">
        <v>1.9750000000000001</v>
      </c>
      <c r="AB22" s="13">
        <v>2.07375</v>
      </c>
      <c r="AC22" s="13">
        <v>2.1675</v>
      </c>
      <c r="AD22" s="13">
        <v>1.9974999999999998</v>
      </c>
      <c r="AE22" s="13">
        <v>2.1037499999999998</v>
      </c>
      <c r="AF22" s="468">
        <v>2.2312500000000002</v>
      </c>
      <c r="AG22" s="13"/>
      <c r="AH22" s="285">
        <f t="shared" si="13"/>
        <v>7.5949367088607778E-2</v>
      </c>
      <c r="AI22" s="285">
        <f t="shared" si="14"/>
        <v>6.0606060606060774E-2</v>
      </c>
      <c r="AJ22" s="638"/>
      <c r="AK22" s="13">
        <f t="shared" si="15"/>
        <v>3.6</v>
      </c>
      <c r="AL22" s="13">
        <f t="shared" si="4"/>
        <v>3.5999999999999996</v>
      </c>
      <c r="AM22" s="13">
        <f t="shared" si="5"/>
        <v>3.5150000000000015</v>
      </c>
      <c r="AN22" s="59">
        <f t="shared" si="6"/>
        <v>3.8849999999999989</v>
      </c>
      <c r="AO22" s="59">
        <f t="shared" si="7"/>
        <v>3.8512500000000003</v>
      </c>
      <c r="AP22" s="59">
        <f t="shared" si="8"/>
        <v>4.0487500000000001</v>
      </c>
      <c r="AQ22" s="59">
        <f t="shared" si="16"/>
        <v>4.165</v>
      </c>
      <c r="AR22" s="59">
        <f t="shared" si="17"/>
        <v>4.335</v>
      </c>
      <c r="AT22" s="10" t="s">
        <v>18</v>
      </c>
      <c r="AU22" s="13"/>
      <c r="AV22" s="13"/>
      <c r="AW22" s="13"/>
      <c r="AX22" s="13"/>
      <c r="AY22" s="13"/>
      <c r="AZ22" s="13"/>
      <c r="BA22" s="13">
        <f t="shared" ref="BA22:BD23" si="29">I22</f>
        <v>7.2</v>
      </c>
      <c r="BB22" s="13">
        <f t="shared" si="29"/>
        <v>7.4</v>
      </c>
      <c r="BC22" s="13">
        <f t="shared" si="29"/>
        <v>7.9</v>
      </c>
      <c r="BD22" s="13">
        <f t="shared" si="29"/>
        <v>8.5</v>
      </c>
      <c r="BE22" s="13"/>
      <c r="BF22" s="212"/>
      <c r="BG22" s="208"/>
      <c r="BH22" s="27"/>
      <c r="BI22" s="51"/>
      <c r="BJ22" s="51"/>
      <c r="BK22" s="51"/>
      <c r="BL22" s="51"/>
      <c r="BM22" s="51"/>
      <c r="BN22" s="51"/>
      <c r="BO22" s="51"/>
      <c r="BP22" s="51"/>
      <c r="BQ22" s="51"/>
      <c r="BR22" s="51"/>
      <c r="BS22" s="51"/>
      <c r="BT22" s="51"/>
      <c r="BU22" s="51"/>
      <c r="BV22" s="51"/>
      <c r="BW22" s="51"/>
      <c r="BX22" s="51"/>
      <c r="BY22" s="51"/>
      <c r="BZ22" s="15"/>
      <c r="CA22" s="15"/>
      <c r="CB22" s="15"/>
      <c r="CC22" s="15"/>
      <c r="CD22" s="15"/>
      <c r="CE22" s="15"/>
    </row>
    <row r="23" spans="1:85" x14ac:dyDescent="0.45">
      <c r="A23" s="15"/>
      <c r="B23" s="52" t="s">
        <v>19</v>
      </c>
      <c r="C23" s="54"/>
      <c r="D23" s="54"/>
      <c r="E23" s="54"/>
      <c r="F23" s="54"/>
      <c r="G23" s="54"/>
      <c r="H23" s="54"/>
      <c r="I23" s="54">
        <v>2.0288785530900109</v>
      </c>
      <c r="J23" s="54">
        <v>1.9258249311802371</v>
      </c>
      <c r="K23" s="54">
        <v>1.9084004057365556</v>
      </c>
      <c r="L23" s="54">
        <v>1.9432494566239191</v>
      </c>
      <c r="M23" s="54">
        <v>1.9094193513512339</v>
      </c>
      <c r="N23" s="217">
        <f t="shared" si="12"/>
        <v>1.8260869565217552E-2</v>
      </c>
      <c r="O23" s="217">
        <f t="shared" si="12"/>
        <v>-1.7409038843350322E-2</v>
      </c>
      <c r="P23" s="198"/>
      <c r="Q23" s="54">
        <v>0.52750842380340279</v>
      </c>
      <c r="R23" s="54">
        <v>0.48693085274160258</v>
      </c>
      <c r="S23" s="54">
        <v>0.48185865635887754</v>
      </c>
      <c r="T23" s="54">
        <v>0.53258062018612784</v>
      </c>
      <c r="U23" s="54">
        <v>0.51279503690387918</v>
      </c>
      <c r="V23" s="54">
        <v>0.3370193629565415</v>
      </c>
      <c r="W23" s="54">
        <v>0.52960185607456522</v>
      </c>
      <c r="X23" s="54">
        <v>0.54640867524525127</v>
      </c>
      <c r="Y23" s="54">
        <v>0.42939009129072503</v>
      </c>
      <c r="Z23" s="54">
        <v>0.45324509636243193</v>
      </c>
      <c r="AA23" s="54">
        <v>0.50095510650584585</v>
      </c>
      <c r="AB23" s="54">
        <v>0.52481011157755286</v>
      </c>
      <c r="AC23" s="54">
        <v>0.48581236415597978</v>
      </c>
      <c r="AD23" s="54">
        <v>0.48581236415597978</v>
      </c>
      <c r="AE23" s="54">
        <v>0.48581236415597978</v>
      </c>
      <c r="AF23" s="661">
        <v>0.48581236415597978</v>
      </c>
      <c r="AG23" s="13"/>
      <c r="AH23" s="624">
        <f t="shared" si="13"/>
        <v>-7.4308300395256932E-2</v>
      </c>
      <c r="AI23" s="624">
        <f t="shared" si="14"/>
        <v>0</v>
      </c>
      <c r="AJ23" s="638"/>
      <c r="AK23" s="54">
        <f t="shared" si="15"/>
        <v>1.0144392765450054</v>
      </c>
      <c r="AL23" s="54">
        <f t="shared" si="4"/>
        <v>1.0144392765450054</v>
      </c>
      <c r="AM23" s="54">
        <f t="shared" si="5"/>
        <v>0.84981439986042062</v>
      </c>
      <c r="AN23" s="516">
        <f t="shared" si="6"/>
        <v>1.0760105313198165</v>
      </c>
      <c r="AO23" s="620">
        <f t="shared" si="7"/>
        <v>0.88263518765315696</v>
      </c>
      <c r="AP23" s="620">
        <f t="shared" si="8"/>
        <v>1.0257652180833987</v>
      </c>
      <c r="AQ23" s="620">
        <f t="shared" si="16"/>
        <v>0.97162472831195956</v>
      </c>
      <c r="AR23" s="620">
        <f t="shared" si="17"/>
        <v>0.97162472831195956</v>
      </c>
      <c r="AT23" s="52" t="s">
        <v>19</v>
      </c>
      <c r="AU23" s="54"/>
      <c r="AV23" s="54"/>
      <c r="AW23" s="54"/>
      <c r="AX23" s="54"/>
      <c r="AY23" s="54"/>
      <c r="AZ23" s="54"/>
      <c r="BA23" s="54">
        <f t="shared" si="29"/>
        <v>2.0288785530900109</v>
      </c>
      <c r="BB23" s="54">
        <f t="shared" si="29"/>
        <v>1.9258249311802371</v>
      </c>
      <c r="BC23" s="54">
        <f t="shared" si="29"/>
        <v>1.9084004057365556</v>
      </c>
      <c r="BD23" s="54">
        <f t="shared" si="29"/>
        <v>1.9432494566239191</v>
      </c>
      <c r="BE23" s="54"/>
      <c r="BF23" s="216"/>
      <c r="BG23" s="217"/>
      <c r="BH23" s="27"/>
      <c r="BI23" s="53"/>
      <c r="BJ23" s="53"/>
      <c r="BK23" s="53"/>
      <c r="BL23" s="53"/>
      <c r="BM23" s="53"/>
      <c r="BN23" s="53"/>
      <c r="BO23" s="53"/>
      <c r="BP23" s="53"/>
      <c r="BQ23" s="53"/>
      <c r="BR23" s="53"/>
      <c r="BS23" s="53"/>
      <c r="BT23" s="53"/>
      <c r="BU23" s="53"/>
      <c r="BV23" s="53"/>
      <c r="BW23" s="53"/>
      <c r="BX23" s="53"/>
      <c r="BY23" s="53"/>
      <c r="BZ23" s="53"/>
      <c r="CA23" s="53"/>
      <c r="CB23" s="53"/>
      <c r="CC23" s="53"/>
      <c r="CD23" s="53"/>
      <c r="CE23" s="53"/>
    </row>
  </sheetData>
  <phoneticPr fontId="25" type="noConversion"/>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2591-0ECB-4EF3-95F0-6B0C640D8AAD}">
  <sheetPr codeName="Sheet67">
    <tabColor theme="1"/>
  </sheetPr>
  <dimension ref="A1"/>
  <sheetViews>
    <sheetView workbookViewId="0">
      <selection activeCell="D42" sqref="D42"/>
    </sheetView>
  </sheetViews>
  <sheetFormatPr defaultRowHeight="14.25" x14ac:dyDescent="0.4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FEF0-FB96-4279-9879-939683A10D63}">
  <sheetPr codeName="Sheet68">
    <tabColor theme="4"/>
  </sheetPr>
  <dimension ref="A1"/>
  <sheetViews>
    <sheetView workbookViewId="0">
      <selection activeCell="D42" sqref="D42"/>
    </sheetView>
  </sheetViews>
  <sheetFormatPr defaultRowHeight="14.25" x14ac:dyDescent="0.4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444D-3604-42A2-9C20-ABCF703523A3}">
  <sheetPr codeName="Sheet69"/>
  <dimension ref="A1:CA59"/>
  <sheetViews>
    <sheetView topLeftCell="A21" workbookViewId="0">
      <selection activeCell="D42" sqref="D42"/>
    </sheetView>
  </sheetViews>
  <sheetFormatPr defaultColWidth="9.46484375" defaultRowHeight="14.25" x14ac:dyDescent="0.45"/>
  <cols>
    <col min="1" max="1" width="36.46484375" style="15" bestFit="1" customWidth="1"/>
    <col min="2" max="2" width="25.53125" style="15" bestFit="1" customWidth="1"/>
    <col min="3" max="8" width="4.46484375" style="15" hidden="1" customWidth="1"/>
    <col min="9" max="9" width="6" style="625" bestFit="1" customWidth="1"/>
    <col min="10" max="13" width="6" style="15" bestFit="1" customWidth="1"/>
    <col min="14" max="14" width="7.46484375" style="15" customWidth="1"/>
    <col min="15" max="15" width="7.73046875" style="15" customWidth="1"/>
    <col min="16" max="16" width="6.53125" style="15" customWidth="1"/>
    <col min="17" max="25" width="6.46484375" style="15" hidden="1" customWidth="1"/>
    <col min="26" max="34" width="6.46484375" style="104" hidden="1" customWidth="1"/>
    <col min="35" max="38" width="6.46484375" style="101" hidden="1" customWidth="1"/>
    <col min="39" max="39" width="6.46484375" style="386" hidden="1" customWidth="1"/>
    <col min="40" max="49" width="6.46484375" style="104" hidden="1" customWidth="1"/>
    <col min="50" max="51" width="6.46484375" style="104" customWidth="1"/>
    <col min="52" max="53" width="8.53125" style="17" customWidth="1"/>
    <col min="54" max="54" width="7.46484375" style="39" customWidth="1"/>
    <col min="55" max="55" width="6.265625" style="15" customWidth="1"/>
    <col min="56" max="67" width="6.265625" style="40" customWidth="1"/>
    <col min="68" max="72" width="6.265625" style="40" bestFit="1" customWidth="1"/>
    <col min="73" max="74" width="8.53125" style="15" bestFit="1" customWidth="1"/>
    <col min="75" max="75" width="9.46484375" style="15"/>
    <col min="76" max="76" width="9.265625" style="40" bestFit="1" customWidth="1"/>
    <col min="77" max="16384" width="9.46484375" style="519"/>
  </cols>
  <sheetData>
    <row r="1" spans="1:79" x14ac:dyDescent="0.45">
      <c r="A1" s="16" t="s">
        <v>198</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AY1" s="15"/>
      <c r="BD1" s="63"/>
      <c r="BE1" s="63"/>
      <c r="BF1" s="63"/>
      <c r="BG1" s="63"/>
      <c r="BH1" s="63"/>
      <c r="BI1" s="63"/>
      <c r="BJ1" s="63"/>
      <c r="BK1" s="63"/>
      <c r="BL1" s="63"/>
      <c r="BM1" s="63"/>
      <c r="BN1" s="63"/>
      <c r="BO1" s="63"/>
      <c r="BP1" s="63"/>
      <c r="BQ1" s="63"/>
      <c r="BR1" s="63"/>
      <c r="BS1" s="63"/>
      <c r="BT1" s="63"/>
      <c r="BU1" s="18"/>
      <c r="BV1" s="18"/>
      <c r="BX1" s="63"/>
    </row>
    <row r="2" spans="1:79" ht="30.4"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29" t="s">
        <v>197</v>
      </c>
      <c r="AZ2" s="530" t="s">
        <v>199</v>
      </c>
      <c r="BA2" s="531" t="s">
        <v>200</v>
      </c>
      <c r="BB2" s="713"/>
      <c r="BC2" s="176" t="s">
        <v>39</v>
      </c>
      <c r="BD2" s="176" t="s">
        <v>40</v>
      </c>
      <c r="BE2" s="176" t="s">
        <v>47</v>
      </c>
      <c r="BF2" s="176" t="s">
        <v>50</v>
      </c>
      <c r="BG2" s="176" t="s">
        <v>57</v>
      </c>
      <c r="BH2" s="176" t="s">
        <v>59</v>
      </c>
      <c r="BI2" s="176" t="s">
        <v>64</v>
      </c>
      <c r="BJ2" s="176" t="s">
        <v>66</v>
      </c>
      <c r="BK2" s="176" t="s">
        <v>71</v>
      </c>
      <c r="BL2" s="176" t="s">
        <v>81</v>
      </c>
      <c r="BM2" s="532" t="s">
        <v>93</v>
      </c>
      <c r="BN2" s="532" t="s">
        <v>94</v>
      </c>
      <c r="BO2" s="532" t="s">
        <v>109</v>
      </c>
      <c r="BP2" s="532" t="s">
        <v>134</v>
      </c>
      <c r="BQ2" s="532" t="s">
        <v>147</v>
      </c>
      <c r="BR2" s="532" t="s">
        <v>161</v>
      </c>
      <c r="BS2" s="532" t="s">
        <v>177</v>
      </c>
      <c r="BT2" s="532" t="s">
        <v>192</v>
      </c>
      <c r="BU2" s="533" t="s">
        <v>193</v>
      </c>
      <c r="BV2" s="533" t="s">
        <v>194</v>
      </c>
      <c r="BW2" s="175"/>
      <c r="BX2" s="176" t="s">
        <v>69</v>
      </c>
    </row>
    <row r="3" spans="1:79" x14ac:dyDescent="0.45">
      <c r="A3" s="110" t="s">
        <v>33</v>
      </c>
      <c r="B3" s="24"/>
      <c r="C3" s="24"/>
      <c r="D3" s="24"/>
      <c r="E3" s="24"/>
      <c r="F3" s="24"/>
      <c r="G3" s="24"/>
      <c r="H3" s="24"/>
      <c r="I3" s="626"/>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15"/>
      <c r="AZ3" s="535"/>
      <c r="BB3" s="714"/>
      <c r="BC3" s="2"/>
      <c r="BD3" s="12"/>
      <c r="BE3" s="12"/>
      <c r="BF3" s="12"/>
      <c r="BG3" s="12"/>
      <c r="BH3" s="12"/>
      <c r="BI3" s="12"/>
      <c r="BJ3" s="12"/>
      <c r="BK3" s="12"/>
      <c r="BL3" s="12"/>
      <c r="BM3" s="12"/>
      <c r="BN3" s="12"/>
      <c r="BO3" s="12"/>
      <c r="BP3" s="12"/>
      <c r="BQ3" s="12"/>
      <c r="BR3" s="12"/>
      <c r="BS3" s="12"/>
      <c r="BT3" s="12"/>
      <c r="BU3" s="537"/>
      <c r="BV3" s="537"/>
      <c r="BX3" s="12"/>
    </row>
    <row r="4" spans="1:79" x14ac:dyDescent="0.45">
      <c r="A4" s="23" t="s">
        <v>24</v>
      </c>
      <c r="B4" s="9"/>
      <c r="C4" s="555">
        <f t="shared" ref="C4:I4" si="0">SUM(C5:C9)</f>
        <v>6070</v>
      </c>
      <c r="D4" s="555">
        <f t="shared" si="0"/>
        <v>4875</v>
      </c>
      <c r="E4" s="555">
        <f t="shared" si="0"/>
        <v>6160</v>
      </c>
      <c r="F4" s="555">
        <f t="shared" si="0"/>
        <v>6045</v>
      </c>
      <c r="G4" s="555">
        <f t="shared" si="0"/>
        <v>6130</v>
      </c>
      <c r="H4" s="555">
        <f t="shared" si="0"/>
        <v>6125</v>
      </c>
      <c r="I4" s="555">
        <f t="shared" si="0"/>
        <v>6075.0869707317943</v>
      </c>
      <c r="J4" s="555">
        <f>SUM(J5:J9)</f>
        <v>4989.294085011973</v>
      </c>
      <c r="K4" s="555">
        <f t="shared" ref="K4:L4" si="1">SUM(K5:K9)</f>
        <v>6296.6202638998766</v>
      </c>
      <c r="L4" s="555">
        <f t="shared" si="1"/>
        <v>5522.242798585612</v>
      </c>
      <c r="M4" s="555">
        <f>SUM(M5:M9)</f>
        <v>5510.8967569967508</v>
      </c>
      <c r="N4" s="492">
        <f>IF(ISERROR(L4/K4),"N/A",IF(K4&lt;0,"N/A",IF(L4&lt;0,"N/A",IF(L4/K4-1&gt;300%,"&gt;±300%",IF(L4/K4-1&lt;-300%,"&gt;±300%",L4/K4-1)))))</f>
        <v>-0.12298303420867973</v>
      </c>
      <c r="O4" s="492">
        <f>IF(ISERROR(M4/L4),"N/A",IF(L4&lt;0,"N/A",IF(M4&lt;0,"N/A",IF(M4/L4-1&gt;300%,"&gt;±300%",IF(M4/L4-1&lt;-300%,"&gt;±300%",M4/L4-1)))))</f>
        <v>-2.0546075213800918E-3</v>
      </c>
      <c r="P4" s="27"/>
      <c r="Q4" s="555">
        <v>1315</v>
      </c>
      <c r="R4" s="555">
        <v>1415</v>
      </c>
      <c r="S4" s="555">
        <v>1360</v>
      </c>
      <c r="T4" s="555">
        <v>1545</v>
      </c>
      <c r="U4" s="555">
        <v>1655</v>
      </c>
      <c r="V4" s="555">
        <v>1615</v>
      </c>
      <c r="W4" s="555">
        <v>1275</v>
      </c>
      <c r="X4" s="555">
        <v>1650</v>
      </c>
      <c r="Y4" s="555">
        <v>1620</v>
      </c>
      <c r="Z4" s="555">
        <v>1495</v>
      </c>
      <c r="AA4" s="555">
        <v>1425</v>
      </c>
      <c r="AB4" s="555">
        <v>1555</v>
      </c>
      <c r="AC4" s="555">
        <v>1565</v>
      </c>
      <c r="AD4" s="555">
        <v>1585</v>
      </c>
      <c r="AE4" s="555">
        <v>1300</v>
      </c>
      <c r="AF4" s="555">
        <v>1605</v>
      </c>
      <c r="AG4" s="555">
        <v>1665</v>
      </c>
      <c r="AH4" s="555">
        <v>1565</v>
      </c>
      <c r="AI4" s="555">
        <f t="shared" ref="AI4" si="2">SUM(AI5:AI9)</f>
        <v>1314.8025490907514</v>
      </c>
      <c r="AJ4" s="555">
        <f t="shared" ref="AJ4:AY4" si="3">SUM(AJ5:AJ9)</f>
        <v>1660.2100827564277</v>
      </c>
      <c r="AK4" s="555">
        <f t="shared" si="3"/>
        <v>1525.5682266290912</v>
      </c>
      <c r="AL4" s="555">
        <f t="shared" si="3"/>
        <v>1574.5061122555239</v>
      </c>
      <c r="AM4" s="555">
        <f t="shared" si="3"/>
        <v>1248.231639870975</v>
      </c>
      <c r="AN4" s="555">
        <f t="shared" si="3"/>
        <v>942.30615290081562</v>
      </c>
      <c r="AO4" s="555">
        <f t="shared" si="3"/>
        <v>1495.7929873740359</v>
      </c>
      <c r="AP4" s="555">
        <f t="shared" si="3"/>
        <v>1302.9633048661472</v>
      </c>
      <c r="AQ4" s="555">
        <f t="shared" si="3"/>
        <v>1464.7145367389815</v>
      </c>
      <c r="AR4" s="555">
        <f t="shared" si="3"/>
        <v>1565.599764260852</v>
      </c>
      <c r="AS4" s="555">
        <f t="shared" si="3"/>
        <v>1571.2149380034164</v>
      </c>
      <c r="AT4" s="555">
        <f t="shared" si="3"/>
        <v>1695.091024896627</v>
      </c>
      <c r="AU4" s="555">
        <f t="shared" si="3"/>
        <v>1273.4036518878643</v>
      </c>
      <c r="AV4" s="555">
        <f t="shared" si="3"/>
        <v>1529.8270332349555</v>
      </c>
      <c r="AW4" s="555">
        <f t="shared" si="3"/>
        <v>1390.2113148247743</v>
      </c>
      <c r="AX4" s="555">
        <f t="shared" si="3"/>
        <v>1328.8007986380178</v>
      </c>
      <c r="AY4" s="555">
        <f t="shared" si="3"/>
        <v>1177.5372456806376</v>
      </c>
      <c r="AZ4" s="492">
        <f>IF(ISERROR(AY4/AU4),"N/A",IF(AU4&lt;0,"N/A",IF(AY4&lt;0,"N/A",IF(AY4/AU4-1&gt;300%,"&gt;±300%",IF(AY4/AU4-1&lt;-300%,"&gt;±300%",AY4/AU4-1)))))</f>
        <v>-7.5283596104896877E-2</v>
      </c>
      <c r="BA4" s="492">
        <f>IF(ISERROR(AY4/AX4),"N/A",IF(AX4&lt;0,"N/A",IF(AY4&lt;0,"N/A",IF(AY4/AX4-1&gt;300%,"&gt;±300%",IF(AY4/AX4-1&lt;-300%,"&gt;±300%",AY4/AX4-1)))))</f>
        <v>-0.11383463429012153</v>
      </c>
      <c r="BB4" s="4"/>
      <c r="BC4" s="9">
        <f t="shared" ref="BC4:BD4" si="4">SUM(BC5:BC9)</f>
        <v>2145</v>
      </c>
      <c r="BD4" s="9">
        <f t="shared" si="4"/>
        <v>2730</v>
      </c>
      <c r="BE4" s="9">
        <f t="shared" ref="BE4:BE10" si="5">SUM(S4:T4)</f>
        <v>2905</v>
      </c>
      <c r="BF4" s="9">
        <f t="shared" ref="BF4:BF10" si="6">SUM(U4:V4)</f>
        <v>3270</v>
      </c>
      <c r="BG4" s="9">
        <f t="shared" ref="BG4:BG10" si="7">SUM(W4:X4)</f>
        <v>2925</v>
      </c>
      <c r="BH4" s="9">
        <f t="shared" ref="BH4:BH10" si="8">SUM(Y4:Z4)</f>
        <v>3115</v>
      </c>
      <c r="BI4" s="9">
        <f t="shared" ref="BI4:BI10" si="9">SUM(AA4:AB4)</f>
        <v>2980</v>
      </c>
      <c r="BJ4" s="9">
        <f t="shared" ref="BJ4:BJ11" si="10">SUM(AC4:AD4)</f>
        <v>3150</v>
      </c>
      <c r="BK4" s="9">
        <f t="shared" ref="BK4:BK11" si="11">SUM(AE4:AF4)</f>
        <v>2905</v>
      </c>
      <c r="BL4" s="9">
        <f t="shared" ref="BL4:BL11" si="12">SUM(AG4:AH4)</f>
        <v>3230</v>
      </c>
      <c r="BM4" s="9">
        <f t="shared" ref="BM4:BM11" si="13">SUM(AI4:AJ4)</f>
        <v>2975.0126318471794</v>
      </c>
      <c r="BN4" s="9">
        <f t="shared" ref="BN4:BN11" si="14">SUM(AK4:AL4)</f>
        <v>3100.0743388846149</v>
      </c>
      <c r="BO4" s="9">
        <f t="shared" ref="BO4:BO11" si="15">SUM(AM4:AN4)</f>
        <v>2190.5377927717905</v>
      </c>
      <c r="BP4" s="9">
        <f t="shared" ref="BP4:BP11" si="16">SUM(AO4:AP4)</f>
        <v>2798.756292240183</v>
      </c>
      <c r="BQ4" s="9">
        <f t="shared" ref="BQ4:BQ11" si="17">SUM(AQ4:AR4)</f>
        <v>3030.3143009998334</v>
      </c>
      <c r="BR4" s="9">
        <f t="shared" ref="BR4:BR11" si="18">SUM(AS4:AT4)</f>
        <v>3266.3059629000436</v>
      </c>
      <c r="BS4" s="9">
        <f t="shared" ref="BS4:BS11" si="19">SUM(AU4:AV4)</f>
        <v>2803.2306851228195</v>
      </c>
      <c r="BT4" s="9">
        <f>SUM(AW4:AX4)</f>
        <v>2719.0121134627921</v>
      </c>
      <c r="BU4" s="492">
        <f>IF(ISERROR(BT4/BR4),"N/A",IF(BR4&lt;0,"N/A",IF(BT4&lt;0,"N/A",IF(BT4/BR4-1&gt;300%,"&gt;±300%",IF(BT4/BR4-1&lt;-300%,"&gt;±300%",BT4/BR4-1)))))</f>
        <v>-0.16755743511282317</v>
      </c>
      <c r="BV4" s="492">
        <f>IF(ISERROR(BT4/BS4),"N/A",IF(BS4&lt;0,"N/A",IF(BT4&lt;0,"N/A",IF(BT4/BS4-1&gt;300%,"&gt;±300%",IF(BT4/BS4-1&lt;-300%,"&gt;±300%",BT4/BS4-1)))))</f>
        <v>-3.0043396751822327E-2</v>
      </c>
      <c r="BW4" s="19"/>
      <c r="BX4" s="9">
        <f>SUM(AV4:AY4)</f>
        <v>5426.3763923783845</v>
      </c>
      <c r="BZ4" s="696"/>
      <c r="CA4" s="696"/>
    </row>
    <row r="5" spans="1:79" x14ac:dyDescent="0.45">
      <c r="A5" s="10"/>
      <c r="B5" s="10" t="s">
        <v>0</v>
      </c>
      <c r="C5" s="13">
        <v>4355</v>
      </c>
      <c r="D5" s="13">
        <v>3135</v>
      </c>
      <c r="E5" s="13">
        <v>4480</v>
      </c>
      <c r="F5" s="13">
        <v>4265</v>
      </c>
      <c r="G5" s="13">
        <v>4385</v>
      </c>
      <c r="H5" s="13">
        <v>4470</v>
      </c>
      <c r="I5" s="13">
        <v>4374.4100105325597</v>
      </c>
      <c r="J5" s="13">
        <v>3298.2770757025819</v>
      </c>
      <c r="K5" s="13">
        <v>4678.3932504548748</v>
      </c>
      <c r="L5" s="13">
        <v>3914.9854051406101</v>
      </c>
      <c r="M5" s="13">
        <v>3873.068615786894</v>
      </c>
      <c r="N5" s="26">
        <f t="shared" ref="N5:O44" si="20">IF(ISERROR(L5/K5),"N/A",IF(K5&lt;0,"N/A",IF(L5&lt;0,"N/A",IF(L5/K5-1&gt;300%,"&gt;±300%",IF(L5/K5-1&lt;-300%,"&gt;±300%",L5/K5-1)))))</f>
        <v>-0.16317735693553326</v>
      </c>
      <c r="O5" s="26">
        <f t="shared" si="20"/>
        <v>-1.0706754946947394E-2</v>
      </c>
      <c r="P5" s="27"/>
      <c r="Q5" s="13">
        <v>870</v>
      </c>
      <c r="R5" s="13">
        <v>980</v>
      </c>
      <c r="S5" s="13">
        <v>940</v>
      </c>
      <c r="T5" s="13">
        <v>1130</v>
      </c>
      <c r="U5" s="13">
        <v>1215</v>
      </c>
      <c r="V5" s="13">
        <v>1195</v>
      </c>
      <c r="W5" s="13">
        <v>815</v>
      </c>
      <c r="X5" s="13">
        <v>1200</v>
      </c>
      <c r="Y5" s="13">
        <v>1180</v>
      </c>
      <c r="Z5" s="13">
        <v>1070</v>
      </c>
      <c r="AA5" s="13">
        <v>1030</v>
      </c>
      <c r="AB5" s="13">
        <v>1095</v>
      </c>
      <c r="AC5" s="13">
        <v>1140</v>
      </c>
      <c r="AD5" s="13">
        <v>1115</v>
      </c>
      <c r="AE5" s="13">
        <v>915</v>
      </c>
      <c r="AF5" s="13">
        <v>1160</v>
      </c>
      <c r="AG5" s="13">
        <v>1230</v>
      </c>
      <c r="AH5" s="13">
        <v>1170</v>
      </c>
      <c r="AI5" s="13">
        <v>868.46887169811328</v>
      </c>
      <c r="AJ5" s="13">
        <v>1213.0049208192097</v>
      </c>
      <c r="AK5" s="13">
        <v>1112.7015339045818</v>
      </c>
      <c r="AL5" s="13">
        <v>1180.2346841106546</v>
      </c>
      <c r="AM5" s="13">
        <v>842.85642848844918</v>
      </c>
      <c r="AN5" s="13">
        <v>520.92151089882509</v>
      </c>
      <c r="AO5" s="13">
        <v>1061.6484540822894</v>
      </c>
      <c r="AP5" s="13">
        <v>872.85068223301835</v>
      </c>
      <c r="AQ5" s="13">
        <v>1027.875068067895</v>
      </c>
      <c r="AR5" s="13">
        <v>1175.3725526637556</v>
      </c>
      <c r="AS5" s="13">
        <v>1201.1174125052269</v>
      </c>
      <c r="AT5" s="13">
        <v>1274.0282172179977</v>
      </c>
      <c r="AU5" s="13">
        <v>877.77193210918506</v>
      </c>
      <c r="AV5" s="13">
        <v>1128.8535427454522</v>
      </c>
      <c r="AW5" s="13">
        <v>977.39079880496251</v>
      </c>
      <c r="AX5" s="13">
        <v>930.96913148101066</v>
      </c>
      <c r="AY5" s="13">
        <v>759.22369644071705</v>
      </c>
      <c r="AZ5" s="492">
        <f t="shared" ref="AZ5:AZ11" si="21">IF(ISERROR(AY5/AU5),"N/A",IF(AU5&lt;0,"N/A",IF(AY5&lt;0,"N/A",IF(AY5/AU5-1&gt;300%,"&gt;±300%",IF(AY5/AU5-1&lt;-300%,"&gt;±300%",AY5/AU5-1)))))</f>
        <v>-0.13505585144834853</v>
      </c>
      <c r="BA5" s="492">
        <f t="shared" ref="BA5:BA11" si="22">IF(ISERROR(AY5/AX5),"N/A",IF(AX5&lt;0,"N/A",IF(AY5&lt;0,"N/A",IF(AY5/AX5-1&gt;300%,"&gt;±300%",IF(AY5/AX5-1&lt;-300%,"&gt;±300%",AY5/AX5-1)))))</f>
        <v>-0.18448026817718044</v>
      </c>
      <c r="BB5" s="4"/>
      <c r="BC5" s="13">
        <f t="shared" ref="BC5:BC10" si="23">D5-BD5</f>
        <v>1285</v>
      </c>
      <c r="BD5" s="13">
        <f>SUM(Q5:R5)</f>
        <v>1850</v>
      </c>
      <c r="BE5" s="13">
        <f t="shared" si="5"/>
        <v>2070</v>
      </c>
      <c r="BF5" s="13">
        <f t="shared" si="6"/>
        <v>2410</v>
      </c>
      <c r="BG5" s="13">
        <f t="shared" si="7"/>
        <v>2015</v>
      </c>
      <c r="BH5" s="13">
        <f t="shared" si="8"/>
        <v>2250</v>
      </c>
      <c r="BI5" s="13">
        <f t="shared" si="9"/>
        <v>2125</v>
      </c>
      <c r="BJ5" s="13">
        <f t="shared" si="10"/>
        <v>2255</v>
      </c>
      <c r="BK5" s="13">
        <f t="shared" si="11"/>
        <v>2075</v>
      </c>
      <c r="BL5" s="13">
        <f t="shared" si="12"/>
        <v>2400</v>
      </c>
      <c r="BM5" s="13">
        <f t="shared" si="13"/>
        <v>2081.4737925173231</v>
      </c>
      <c r="BN5" s="13">
        <f t="shared" si="14"/>
        <v>2292.9362180152366</v>
      </c>
      <c r="BO5" s="13">
        <f t="shared" si="15"/>
        <v>1363.7779393872743</v>
      </c>
      <c r="BP5" s="13">
        <f t="shared" si="16"/>
        <v>1934.4991363153076</v>
      </c>
      <c r="BQ5" s="13">
        <f t="shared" si="17"/>
        <v>2203.2476207316504</v>
      </c>
      <c r="BR5" s="7">
        <f t="shared" si="18"/>
        <v>2475.1456297232244</v>
      </c>
      <c r="BS5" s="7">
        <f t="shared" si="19"/>
        <v>2006.6254748546371</v>
      </c>
      <c r="BT5" s="7">
        <f>SUM(AW5:AX5)</f>
        <v>1908.3599302859732</v>
      </c>
      <c r="BU5" s="492">
        <f t="shared" ref="BU5:BU42" si="24">IF(ISERROR(BT5/BR5),"N/A",IF(BR5&lt;0,"N/A",IF(BT5&lt;0,"N/A",IF(BT5/BR5-1&gt;300%,"&gt;±300%",IF(BT5/BR5-1&lt;-300%,"&gt;±300%",BT5/BR5-1)))))</f>
        <v>-0.22899084911647416</v>
      </c>
      <c r="BV5" s="492">
        <f t="shared" ref="BV5:BV42" si="25">IF(ISERROR(BT5/BS5),"N/A",IF(BS5&lt;0,"N/A",IF(BT5&lt;0,"N/A",IF(BT5/BS5-1&gt;300%,"&gt;±300%",IF(BT5/BS5-1&lt;-300%,"&gt;±300%",BT5/BS5-1)))))</f>
        <v>-4.8970545724673631E-2</v>
      </c>
      <c r="BW5" s="19"/>
      <c r="BX5" s="13">
        <f t="shared" ref="BX5:BX11" si="26">SUM(AV5:AY5)</f>
        <v>3796.4371694721426</v>
      </c>
      <c r="BZ5" s="696"/>
      <c r="CA5" s="696"/>
    </row>
    <row r="6" spans="1:79" x14ac:dyDescent="0.45">
      <c r="A6" s="10"/>
      <c r="B6" s="10" t="s">
        <v>8</v>
      </c>
      <c r="C6" s="13">
        <v>405</v>
      </c>
      <c r="D6" s="13">
        <v>405</v>
      </c>
      <c r="E6" s="13">
        <v>405</v>
      </c>
      <c r="F6" s="13">
        <v>490</v>
      </c>
      <c r="G6" s="13">
        <v>480</v>
      </c>
      <c r="H6" s="13">
        <v>465</v>
      </c>
      <c r="I6" s="13">
        <v>457.82139999999998</v>
      </c>
      <c r="J6" s="13">
        <v>447.62088000000006</v>
      </c>
      <c r="K6" s="13">
        <v>485.15182000000004</v>
      </c>
      <c r="L6" s="13">
        <v>480.00369999999998</v>
      </c>
      <c r="M6" s="13">
        <v>501.99663151496702</v>
      </c>
      <c r="N6" s="26">
        <f t="shared" si="20"/>
        <v>-1.0611358728902731E-2</v>
      </c>
      <c r="O6" s="26">
        <f t="shared" si="20"/>
        <v>4.5818254140472359E-2</v>
      </c>
      <c r="P6" s="27"/>
      <c r="Q6" s="13">
        <v>95</v>
      </c>
      <c r="R6" s="13">
        <v>95</v>
      </c>
      <c r="S6" s="13">
        <v>95</v>
      </c>
      <c r="T6" s="13">
        <v>80</v>
      </c>
      <c r="U6" s="13">
        <v>115</v>
      </c>
      <c r="V6" s="13">
        <v>110</v>
      </c>
      <c r="W6" s="13">
        <v>130</v>
      </c>
      <c r="X6" s="13">
        <v>120</v>
      </c>
      <c r="Y6" s="13">
        <v>120</v>
      </c>
      <c r="Z6" s="13">
        <v>120</v>
      </c>
      <c r="AA6" s="13">
        <v>115</v>
      </c>
      <c r="AB6" s="13">
        <v>125</v>
      </c>
      <c r="AC6" s="13">
        <v>100</v>
      </c>
      <c r="AD6" s="13">
        <v>140</v>
      </c>
      <c r="AE6" s="13">
        <v>115</v>
      </c>
      <c r="AF6" s="13">
        <v>115</v>
      </c>
      <c r="AG6" s="13">
        <v>120</v>
      </c>
      <c r="AH6" s="13">
        <v>120</v>
      </c>
      <c r="AI6" s="13">
        <v>111.4571283018868</v>
      </c>
      <c r="AJ6" s="13">
        <v>118.81441169811319</v>
      </c>
      <c r="AK6" s="13">
        <v>119.06663113006395</v>
      </c>
      <c r="AL6" s="13">
        <v>108.48322886993604</v>
      </c>
      <c r="AM6" s="13">
        <v>107.64875596927972</v>
      </c>
      <c r="AN6" s="13">
        <v>109.94480403072028</v>
      </c>
      <c r="AO6" s="13">
        <v>115.38638519356425</v>
      </c>
      <c r="AP6" s="13">
        <v>114.64093480643575</v>
      </c>
      <c r="AQ6" s="13">
        <v>117.84114183023325</v>
      </c>
      <c r="AR6" s="13">
        <v>124.97457816976673</v>
      </c>
      <c r="AS6" s="13">
        <v>115.53718644348558</v>
      </c>
      <c r="AT6" s="13">
        <v>126.79891355651441</v>
      </c>
      <c r="AU6" s="13">
        <v>116.99010243720556</v>
      </c>
      <c r="AV6" s="13">
        <v>123.92143756279444</v>
      </c>
      <c r="AW6" s="13">
        <v>115.93120118519958</v>
      </c>
      <c r="AX6" s="13">
        <v>123.16095881480041</v>
      </c>
      <c r="AY6" s="13">
        <v>120.79208545454546</v>
      </c>
      <c r="AZ6" s="492">
        <f t="shared" si="21"/>
        <v>3.2498330526555597E-2</v>
      </c>
      <c r="BA6" s="492">
        <f t="shared" si="22"/>
        <v>-1.9233963287157207E-2</v>
      </c>
      <c r="BB6" s="4"/>
      <c r="BC6" s="13">
        <f t="shared" si="23"/>
        <v>215</v>
      </c>
      <c r="BD6" s="13">
        <f t="shared" ref="BD6:BD10" si="27">SUM(Q6:R6)</f>
        <v>190</v>
      </c>
      <c r="BE6" s="13">
        <f t="shared" si="5"/>
        <v>175</v>
      </c>
      <c r="BF6" s="13">
        <f t="shared" si="6"/>
        <v>225</v>
      </c>
      <c r="BG6" s="13">
        <f t="shared" si="7"/>
        <v>250</v>
      </c>
      <c r="BH6" s="13">
        <f t="shared" si="8"/>
        <v>240</v>
      </c>
      <c r="BI6" s="13">
        <f t="shared" si="9"/>
        <v>240</v>
      </c>
      <c r="BJ6" s="13">
        <f t="shared" si="10"/>
        <v>240</v>
      </c>
      <c r="BK6" s="13">
        <f t="shared" si="11"/>
        <v>230</v>
      </c>
      <c r="BL6" s="13">
        <f t="shared" si="12"/>
        <v>240</v>
      </c>
      <c r="BM6" s="13">
        <f t="shared" si="13"/>
        <v>230.27153999999999</v>
      </c>
      <c r="BN6" s="13">
        <f t="shared" si="14"/>
        <v>227.54986</v>
      </c>
      <c r="BO6" s="13">
        <f t="shared" si="15"/>
        <v>217.59356</v>
      </c>
      <c r="BP6" s="13">
        <f t="shared" si="16"/>
        <v>230.02732</v>
      </c>
      <c r="BQ6" s="13">
        <f t="shared" si="17"/>
        <v>242.81572</v>
      </c>
      <c r="BR6" s="7">
        <f t="shared" si="18"/>
        <v>242.33609999999999</v>
      </c>
      <c r="BS6" s="7">
        <f t="shared" si="19"/>
        <v>240.91154</v>
      </c>
      <c r="BT6" s="7">
        <f t="shared" ref="BT6:BT11" si="28">SUM(AW6:AX6)</f>
        <v>239.09215999999998</v>
      </c>
      <c r="BU6" s="492">
        <f t="shared" si="24"/>
        <v>-1.3386119525733098E-2</v>
      </c>
      <c r="BV6" s="492">
        <f t="shared" si="25"/>
        <v>-7.5520666216322141E-3</v>
      </c>
      <c r="BW6" s="19"/>
      <c r="BX6" s="13">
        <f t="shared" si="26"/>
        <v>483.8056830173399</v>
      </c>
      <c r="BZ6" s="696"/>
      <c r="CA6" s="696"/>
    </row>
    <row r="7" spans="1:79" x14ac:dyDescent="0.45">
      <c r="A7" s="10"/>
      <c r="B7" s="10" t="s">
        <v>15</v>
      </c>
      <c r="C7" s="13">
        <v>355</v>
      </c>
      <c r="D7" s="13">
        <v>395</v>
      </c>
      <c r="E7" s="13">
        <v>365</v>
      </c>
      <c r="F7" s="13">
        <v>390</v>
      </c>
      <c r="G7" s="13">
        <v>360</v>
      </c>
      <c r="H7" s="13">
        <v>345</v>
      </c>
      <c r="I7" s="13">
        <v>356.3391414125814</v>
      </c>
      <c r="J7" s="13">
        <v>337.22154999999998</v>
      </c>
      <c r="K7" s="13">
        <v>273.24279999999999</v>
      </c>
      <c r="L7" s="13">
        <v>262.63049999999998</v>
      </c>
      <c r="M7" s="13">
        <v>283.50891318410703</v>
      </c>
      <c r="N7" s="26">
        <f t="shared" si="20"/>
        <v>-3.883835182482398E-2</v>
      </c>
      <c r="O7" s="26">
        <f t="shared" si="20"/>
        <v>7.9497290619737759E-2</v>
      </c>
      <c r="P7" s="27"/>
      <c r="Q7" s="13">
        <v>105</v>
      </c>
      <c r="R7" s="13">
        <v>115</v>
      </c>
      <c r="S7" s="13">
        <v>100</v>
      </c>
      <c r="T7" s="13">
        <v>100</v>
      </c>
      <c r="U7" s="13">
        <v>90</v>
      </c>
      <c r="V7" s="13">
        <v>100</v>
      </c>
      <c r="W7" s="13">
        <v>100</v>
      </c>
      <c r="X7" s="13">
        <v>105</v>
      </c>
      <c r="Y7" s="13">
        <v>100</v>
      </c>
      <c r="Z7" s="13">
        <v>85</v>
      </c>
      <c r="AA7" s="13">
        <v>95</v>
      </c>
      <c r="AB7" s="13">
        <v>85</v>
      </c>
      <c r="AC7" s="13">
        <v>95</v>
      </c>
      <c r="AD7" s="13">
        <v>95</v>
      </c>
      <c r="AE7" s="13">
        <v>90</v>
      </c>
      <c r="AF7" s="13">
        <v>85</v>
      </c>
      <c r="AG7" s="13">
        <v>90</v>
      </c>
      <c r="AH7" s="13">
        <v>90</v>
      </c>
      <c r="AI7" s="13">
        <v>85.149501412581387</v>
      </c>
      <c r="AJ7" s="13">
        <v>98.594069999999988</v>
      </c>
      <c r="AK7" s="13">
        <v>78.519019999999998</v>
      </c>
      <c r="AL7" s="13">
        <v>94.076549999999997</v>
      </c>
      <c r="AM7" s="13">
        <v>97.866374477791112</v>
      </c>
      <c r="AN7" s="13">
        <v>86.809065522208883</v>
      </c>
      <c r="AO7" s="13">
        <v>70.809776601101504</v>
      </c>
      <c r="AP7" s="13">
        <v>81.736333398898495</v>
      </c>
      <c r="AQ7" s="13">
        <v>83.366053265613232</v>
      </c>
      <c r="AR7" s="13">
        <v>75.306236734386758</v>
      </c>
      <c r="AS7" s="13">
        <v>50.599529350649348</v>
      </c>
      <c r="AT7" s="13">
        <v>63.970980649350651</v>
      </c>
      <c r="AU7" s="13">
        <v>66.248493766233764</v>
      </c>
      <c r="AV7" s="13">
        <v>64.497406233766242</v>
      </c>
      <c r="AW7" s="13">
        <v>66.579855130557519</v>
      </c>
      <c r="AX7" s="13">
        <v>65.304744869442487</v>
      </c>
      <c r="AY7" s="13">
        <v>69.330090210135211</v>
      </c>
      <c r="AZ7" s="492">
        <f t="shared" si="21"/>
        <v>4.6515720867183141E-2</v>
      </c>
      <c r="BA7" s="492">
        <f t="shared" si="22"/>
        <v>6.1639400762382834E-2</v>
      </c>
      <c r="BB7" s="4"/>
      <c r="BC7" s="13">
        <f t="shared" si="23"/>
        <v>175</v>
      </c>
      <c r="BD7" s="13">
        <f t="shared" si="27"/>
        <v>220</v>
      </c>
      <c r="BE7" s="13">
        <f t="shared" si="5"/>
        <v>200</v>
      </c>
      <c r="BF7" s="13">
        <f t="shared" si="6"/>
        <v>190</v>
      </c>
      <c r="BG7" s="13">
        <f t="shared" si="7"/>
        <v>205</v>
      </c>
      <c r="BH7" s="13">
        <f t="shared" si="8"/>
        <v>185</v>
      </c>
      <c r="BI7" s="13">
        <f t="shared" si="9"/>
        <v>180</v>
      </c>
      <c r="BJ7" s="13">
        <f t="shared" si="10"/>
        <v>190</v>
      </c>
      <c r="BK7" s="13">
        <f t="shared" si="11"/>
        <v>175</v>
      </c>
      <c r="BL7" s="13">
        <f t="shared" si="12"/>
        <v>180</v>
      </c>
      <c r="BM7" s="13">
        <f t="shared" si="13"/>
        <v>183.74357141258139</v>
      </c>
      <c r="BN7" s="13">
        <f t="shared" si="14"/>
        <v>172.59557000000001</v>
      </c>
      <c r="BO7" s="13">
        <f t="shared" si="15"/>
        <v>184.67543999999998</v>
      </c>
      <c r="BP7" s="13">
        <f t="shared" si="16"/>
        <v>152.54611</v>
      </c>
      <c r="BQ7" s="13">
        <f t="shared" si="17"/>
        <v>158.67228999999998</v>
      </c>
      <c r="BR7" s="7">
        <f t="shared" si="18"/>
        <v>114.57051</v>
      </c>
      <c r="BS7" s="7">
        <f t="shared" si="19"/>
        <v>130.74590000000001</v>
      </c>
      <c r="BT7" s="7">
        <f t="shared" si="28"/>
        <v>131.88460000000001</v>
      </c>
      <c r="BU7" s="492">
        <f t="shared" si="24"/>
        <v>0.15112169789590713</v>
      </c>
      <c r="BV7" s="492">
        <f t="shared" si="25"/>
        <v>8.7092597167481856E-3</v>
      </c>
      <c r="BW7" s="19"/>
      <c r="BX7" s="13">
        <f t="shared" si="26"/>
        <v>265.71209644390149</v>
      </c>
      <c r="BZ7" s="696"/>
      <c r="CA7" s="696"/>
    </row>
    <row r="8" spans="1:79" x14ac:dyDescent="0.45">
      <c r="A8" s="10"/>
      <c r="B8" s="10" t="s">
        <v>1</v>
      </c>
      <c r="C8" s="13">
        <v>740</v>
      </c>
      <c r="D8" s="13">
        <v>740</v>
      </c>
      <c r="E8" s="13">
        <v>710</v>
      </c>
      <c r="F8" s="13">
        <v>715</v>
      </c>
      <c r="G8" s="13">
        <v>720</v>
      </c>
      <c r="H8" s="13">
        <v>665</v>
      </c>
      <c r="I8" s="13">
        <v>716.37891437287317</v>
      </c>
      <c r="J8" s="13">
        <v>704.21686006867185</v>
      </c>
      <c r="K8" s="13">
        <v>652.1233991440422</v>
      </c>
      <c r="L8" s="13">
        <v>663.1233991440422</v>
      </c>
      <c r="M8" s="13">
        <v>647.30451638208979</v>
      </c>
      <c r="N8" s="26">
        <f t="shared" si="20"/>
        <v>1.6867973169554018E-2</v>
      </c>
      <c r="O8" s="26">
        <f t="shared" si="20"/>
        <v>-2.3855111706767351E-2</v>
      </c>
      <c r="P8" s="27"/>
      <c r="Q8" s="13">
        <v>200</v>
      </c>
      <c r="R8" s="13">
        <v>175</v>
      </c>
      <c r="S8" s="13">
        <v>180</v>
      </c>
      <c r="T8" s="13">
        <v>190</v>
      </c>
      <c r="U8" s="13">
        <v>190</v>
      </c>
      <c r="V8" s="13">
        <v>160</v>
      </c>
      <c r="W8" s="13">
        <v>190</v>
      </c>
      <c r="X8" s="13">
        <v>180</v>
      </c>
      <c r="Y8" s="13">
        <v>175</v>
      </c>
      <c r="Z8" s="13">
        <v>170</v>
      </c>
      <c r="AA8" s="13">
        <v>140</v>
      </c>
      <c r="AB8" s="13">
        <v>205</v>
      </c>
      <c r="AC8" s="13">
        <v>185</v>
      </c>
      <c r="AD8" s="13">
        <v>190</v>
      </c>
      <c r="AE8" s="13">
        <v>140</v>
      </c>
      <c r="AF8" s="13">
        <v>200</v>
      </c>
      <c r="AG8" s="13">
        <v>180</v>
      </c>
      <c r="AH8" s="13">
        <v>145</v>
      </c>
      <c r="AI8" s="13">
        <v>204</v>
      </c>
      <c r="AJ8" s="13">
        <v>188.79226177563464</v>
      </c>
      <c r="AK8" s="13">
        <v>174.19652661717544</v>
      </c>
      <c r="AL8" s="13">
        <v>149.39012598006315</v>
      </c>
      <c r="AM8" s="13">
        <v>150</v>
      </c>
      <c r="AN8" s="13">
        <v>175.49612974710641</v>
      </c>
      <c r="AO8" s="13">
        <v>196.28350601702576</v>
      </c>
      <c r="AP8" s="13">
        <v>182.43722430453971</v>
      </c>
      <c r="AQ8" s="13">
        <v>184</v>
      </c>
      <c r="AR8" s="13">
        <v>136.98602311770279</v>
      </c>
      <c r="AS8" s="13">
        <v>152.75318612881492</v>
      </c>
      <c r="AT8" s="13">
        <v>178.38418989752452</v>
      </c>
      <c r="AU8" s="13">
        <v>163</v>
      </c>
      <c r="AV8" s="13">
        <v>160.98602311770279</v>
      </c>
      <c r="AW8" s="13">
        <v>178.75318612881492</v>
      </c>
      <c r="AX8" s="13">
        <v>160.38418989752452</v>
      </c>
      <c r="AY8" s="13">
        <v>180</v>
      </c>
      <c r="AZ8" s="492">
        <f t="shared" si="21"/>
        <v>0.10429447852760743</v>
      </c>
      <c r="BA8" s="492">
        <f t="shared" si="22"/>
        <v>0.12230513565588197</v>
      </c>
      <c r="BB8" s="4"/>
      <c r="BC8" s="13">
        <f t="shared" si="23"/>
        <v>365</v>
      </c>
      <c r="BD8" s="13">
        <f t="shared" si="27"/>
        <v>375</v>
      </c>
      <c r="BE8" s="13">
        <f t="shared" si="5"/>
        <v>370</v>
      </c>
      <c r="BF8" s="13">
        <f t="shared" si="6"/>
        <v>350</v>
      </c>
      <c r="BG8" s="13">
        <f t="shared" si="7"/>
        <v>370</v>
      </c>
      <c r="BH8" s="13">
        <f t="shared" si="8"/>
        <v>345</v>
      </c>
      <c r="BI8" s="13">
        <f t="shared" si="9"/>
        <v>345</v>
      </c>
      <c r="BJ8" s="13">
        <f t="shared" si="10"/>
        <v>375</v>
      </c>
      <c r="BK8" s="13">
        <f t="shared" si="11"/>
        <v>340</v>
      </c>
      <c r="BL8" s="13">
        <f t="shared" si="12"/>
        <v>325</v>
      </c>
      <c r="BM8" s="13">
        <f t="shared" si="13"/>
        <v>392.79226177563464</v>
      </c>
      <c r="BN8" s="13">
        <f t="shared" si="14"/>
        <v>323.58665259723858</v>
      </c>
      <c r="BO8" s="13">
        <f t="shared" si="15"/>
        <v>325.49612974710641</v>
      </c>
      <c r="BP8" s="13">
        <f t="shared" si="16"/>
        <v>378.7207303215655</v>
      </c>
      <c r="BQ8" s="13">
        <f t="shared" si="17"/>
        <v>320.98602311770276</v>
      </c>
      <c r="BR8" s="7">
        <f t="shared" si="18"/>
        <v>331.13737602633944</v>
      </c>
      <c r="BS8" s="7">
        <f t="shared" si="19"/>
        <v>323.98602311770276</v>
      </c>
      <c r="BT8" s="7">
        <f t="shared" si="28"/>
        <v>339.13737602633944</v>
      </c>
      <c r="BU8" s="492">
        <f t="shared" si="24"/>
        <v>2.4159157434900047E-2</v>
      </c>
      <c r="BV8" s="492">
        <f t="shared" si="25"/>
        <v>4.6765452295861154E-2</v>
      </c>
      <c r="BW8" s="19"/>
      <c r="BX8" s="13">
        <f t="shared" si="26"/>
        <v>680.1233991440422</v>
      </c>
      <c r="BZ8" s="696"/>
      <c r="CA8" s="696"/>
    </row>
    <row r="9" spans="1:79" x14ac:dyDescent="0.45">
      <c r="A9" s="28"/>
      <c r="B9" s="29" t="s">
        <v>2</v>
      </c>
      <c r="C9" s="29">
        <v>215</v>
      </c>
      <c r="D9" s="29">
        <v>200</v>
      </c>
      <c r="E9" s="29">
        <v>200</v>
      </c>
      <c r="F9" s="29">
        <v>185</v>
      </c>
      <c r="G9" s="29">
        <v>185</v>
      </c>
      <c r="H9" s="29">
        <v>180</v>
      </c>
      <c r="I9" s="29">
        <v>170.13750441378028</v>
      </c>
      <c r="J9" s="29">
        <v>201.95771924071977</v>
      </c>
      <c r="K9" s="29">
        <v>207.70899430095923</v>
      </c>
      <c r="L9" s="29">
        <v>201.49979430095925</v>
      </c>
      <c r="M9" s="29">
        <v>205.01808012869333</v>
      </c>
      <c r="N9" s="598">
        <f t="shared" si="20"/>
        <v>-2.9893746396957521E-2</v>
      </c>
      <c r="O9" s="598">
        <f t="shared" si="20"/>
        <v>1.7460493396232346E-2</v>
      </c>
      <c r="P9" s="27"/>
      <c r="Q9" s="29">
        <v>45</v>
      </c>
      <c r="R9" s="29">
        <v>50</v>
      </c>
      <c r="S9" s="29">
        <v>45</v>
      </c>
      <c r="T9" s="29">
        <v>45</v>
      </c>
      <c r="U9" s="29">
        <v>45</v>
      </c>
      <c r="V9" s="29">
        <v>50</v>
      </c>
      <c r="W9" s="29">
        <v>40</v>
      </c>
      <c r="X9" s="29">
        <v>45</v>
      </c>
      <c r="Y9" s="29">
        <v>45</v>
      </c>
      <c r="Z9" s="29">
        <v>50</v>
      </c>
      <c r="AA9" s="29">
        <v>45</v>
      </c>
      <c r="AB9" s="29">
        <v>45</v>
      </c>
      <c r="AC9" s="29">
        <v>45</v>
      </c>
      <c r="AD9" s="29">
        <v>45</v>
      </c>
      <c r="AE9" s="611">
        <v>40</v>
      </c>
      <c r="AF9" s="611">
        <v>45</v>
      </c>
      <c r="AG9" s="611">
        <v>45</v>
      </c>
      <c r="AH9" s="611">
        <v>40</v>
      </c>
      <c r="AI9" s="611">
        <v>45.727047678170074</v>
      </c>
      <c r="AJ9" s="611">
        <v>41.004418463470074</v>
      </c>
      <c r="AK9" s="611">
        <v>41.084514977270075</v>
      </c>
      <c r="AL9" s="611">
        <v>42.321523294870076</v>
      </c>
      <c r="AM9" s="611">
        <v>49.860080935454945</v>
      </c>
      <c r="AN9" s="611">
        <v>49.134642701954945</v>
      </c>
      <c r="AO9" s="611">
        <v>51.664865480054942</v>
      </c>
      <c r="AP9" s="611">
        <v>51.298130123254936</v>
      </c>
      <c r="AQ9" s="611">
        <v>51.632273575239807</v>
      </c>
      <c r="AR9" s="611">
        <v>52.960373575239814</v>
      </c>
      <c r="AS9" s="611">
        <v>51.207623575239808</v>
      </c>
      <c r="AT9" s="611">
        <v>51.908723575239812</v>
      </c>
      <c r="AU9" s="611">
        <v>49.393123575239812</v>
      </c>
      <c r="AV9" s="611">
        <v>51.568623575239812</v>
      </c>
      <c r="AW9" s="611">
        <v>51.556273575239814</v>
      </c>
      <c r="AX9" s="611">
        <v>48.981773575239814</v>
      </c>
      <c r="AY9" s="611">
        <v>48.191373575239808</v>
      </c>
      <c r="AZ9" s="612">
        <f t="shared" si="21"/>
        <v>-2.4330309828844876E-2</v>
      </c>
      <c r="BA9" s="612">
        <f t="shared" si="22"/>
        <v>-1.6136614546753636E-2</v>
      </c>
      <c r="BB9" s="4"/>
      <c r="BC9" s="29">
        <f t="shared" si="23"/>
        <v>105</v>
      </c>
      <c r="BD9" s="29">
        <f t="shared" si="27"/>
        <v>95</v>
      </c>
      <c r="BE9" s="29">
        <f t="shared" si="5"/>
        <v>90</v>
      </c>
      <c r="BF9" s="29">
        <f t="shared" si="6"/>
        <v>95</v>
      </c>
      <c r="BG9" s="29">
        <f t="shared" si="7"/>
        <v>85</v>
      </c>
      <c r="BH9" s="29">
        <f t="shared" si="8"/>
        <v>95</v>
      </c>
      <c r="BI9" s="29">
        <f t="shared" si="9"/>
        <v>90</v>
      </c>
      <c r="BJ9" s="29">
        <f t="shared" si="10"/>
        <v>90</v>
      </c>
      <c r="BK9" s="29">
        <f t="shared" si="11"/>
        <v>85</v>
      </c>
      <c r="BL9" s="29">
        <f t="shared" si="12"/>
        <v>85</v>
      </c>
      <c r="BM9" s="29">
        <f t="shared" si="13"/>
        <v>86.731466141640141</v>
      </c>
      <c r="BN9" s="29">
        <f t="shared" si="14"/>
        <v>83.406038272140151</v>
      </c>
      <c r="BO9" s="29">
        <f t="shared" si="15"/>
        <v>98.994723637409891</v>
      </c>
      <c r="BP9" s="599">
        <f t="shared" si="16"/>
        <v>102.96299560330988</v>
      </c>
      <c r="BQ9" s="599">
        <f t="shared" si="17"/>
        <v>104.59264715047962</v>
      </c>
      <c r="BR9" s="7">
        <f t="shared" si="18"/>
        <v>103.11634715047961</v>
      </c>
      <c r="BS9" s="7">
        <f t="shared" si="19"/>
        <v>100.96174715047962</v>
      </c>
      <c r="BT9" s="7">
        <f t="shared" si="28"/>
        <v>100.53804715047963</v>
      </c>
      <c r="BU9" s="492">
        <f t="shared" si="24"/>
        <v>-2.5003794948607161E-2</v>
      </c>
      <c r="BV9" s="492">
        <f t="shared" si="25"/>
        <v>-4.1966389445350361E-3</v>
      </c>
      <c r="BW9" s="19"/>
      <c r="BX9" s="611">
        <f t="shared" si="26"/>
        <v>200.29804430095925</v>
      </c>
      <c r="BZ9" s="696"/>
      <c r="CA9" s="696"/>
    </row>
    <row r="10" spans="1:79"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0</v>
      </c>
      <c r="N10" s="32" t="str">
        <f t="shared" si="20"/>
        <v>N/A</v>
      </c>
      <c r="O10" s="539">
        <f t="shared" si="20"/>
        <v>-1</v>
      </c>
      <c r="P10" s="27"/>
      <c r="Q10" s="32">
        <v>65</v>
      </c>
      <c r="R10" s="32">
        <v>-40</v>
      </c>
      <c r="S10" s="32">
        <v>60</v>
      </c>
      <c r="T10" s="32">
        <v>-5</v>
      </c>
      <c r="U10" s="32">
        <v>25</v>
      </c>
      <c r="V10" s="32">
        <v>-45</v>
      </c>
      <c r="W10" s="32">
        <v>150</v>
      </c>
      <c r="X10" s="32">
        <v>60</v>
      </c>
      <c r="Y10" s="32">
        <v>-105</v>
      </c>
      <c r="Z10" s="32">
        <v>-75</v>
      </c>
      <c r="AA10" s="32">
        <v>-60</v>
      </c>
      <c r="AB10" s="32">
        <v>75</v>
      </c>
      <c r="AC10" s="32">
        <v>-10</v>
      </c>
      <c r="AD10" s="32">
        <v>25</v>
      </c>
      <c r="AE10" s="32">
        <v>-5</v>
      </c>
      <c r="AF10" s="32">
        <v>55</v>
      </c>
      <c r="AG10" s="32">
        <v>-20</v>
      </c>
      <c r="AH10" s="32">
        <v>-20</v>
      </c>
      <c r="AI10" s="32">
        <v>12.188790193236848</v>
      </c>
      <c r="AJ10" s="32">
        <v>-26.456840846936046</v>
      </c>
      <c r="AK10" s="32">
        <v>-29.140944913994538</v>
      </c>
      <c r="AL10" s="32">
        <v>45.464367984978075</v>
      </c>
      <c r="AM10" s="32">
        <v>53.747878497737702</v>
      </c>
      <c r="AN10" s="32">
        <v>24.803950263688535</v>
      </c>
      <c r="AO10" s="32">
        <v>-111.53326566469633</v>
      </c>
      <c r="AP10" s="32">
        <v>-50.654270562531742</v>
      </c>
      <c r="AQ10" s="32">
        <v>-29.303095800149173</v>
      </c>
      <c r="AR10" s="32">
        <v>18.218104029757061</v>
      </c>
      <c r="AS10" s="32">
        <v>-42.682362491388808</v>
      </c>
      <c r="AT10" s="32">
        <v>-39.181521933241477</v>
      </c>
      <c r="AU10" s="32">
        <v>24.188643668363468</v>
      </c>
      <c r="AV10" s="32">
        <v>-1.9339937360023418</v>
      </c>
      <c r="AW10" s="32">
        <v>-2.4031577360089131</v>
      </c>
      <c r="AX10" s="32">
        <v>22.911656512538425</v>
      </c>
      <c r="AY10" s="32">
        <v>23.600000000000023</v>
      </c>
      <c r="AZ10" s="492">
        <f t="shared" si="21"/>
        <v>-2.4335538463173045E-2</v>
      </c>
      <c r="BA10" s="492">
        <f t="shared" si="22"/>
        <v>3.0043374955665003E-2</v>
      </c>
      <c r="BB10" s="4"/>
      <c r="BC10" s="32">
        <f t="shared" si="23"/>
        <v>325</v>
      </c>
      <c r="BD10" s="32">
        <f t="shared" si="27"/>
        <v>25</v>
      </c>
      <c r="BE10" s="32">
        <f t="shared" si="5"/>
        <v>55</v>
      </c>
      <c r="BF10" s="32">
        <f t="shared" si="6"/>
        <v>-20</v>
      </c>
      <c r="BG10" s="32">
        <f t="shared" si="7"/>
        <v>210</v>
      </c>
      <c r="BH10" s="32">
        <f t="shared" si="8"/>
        <v>-180</v>
      </c>
      <c r="BI10" s="32">
        <f t="shared" si="9"/>
        <v>15</v>
      </c>
      <c r="BJ10" s="32">
        <f t="shared" si="10"/>
        <v>15</v>
      </c>
      <c r="BK10" s="32">
        <f t="shared" si="11"/>
        <v>50</v>
      </c>
      <c r="BL10" s="32">
        <f t="shared" si="12"/>
        <v>-40</v>
      </c>
      <c r="BM10" s="32">
        <f t="shared" si="13"/>
        <v>-14.268050653699198</v>
      </c>
      <c r="BN10" s="32">
        <f t="shared" si="14"/>
        <v>16.323423070983537</v>
      </c>
      <c r="BO10" s="32">
        <f t="shared" si="15"/>
        <v>78.551828761426236</v>
      </c>
      <c r="BP10" s="13">
        <f t="shared" si="16"/>
        <v>-162.18753622722807</v>
      </c>
      <c r="BQ10" s="13">
        <f t="shared" si="17"/>
        <v>-11.084991770392111</v>
      </c>
      <c r="BR10" s="7">
        <f t="shared" si="18"/>
        <v>-81.863884424630285</v>
      </c>
      <c r="BS10" s="7">
        <f t="shared" si="19"/>
        <v>22.254649932361126</v>
      </c>
      <c r="BT10" s="7">
        <f t="shared" si="28"/>
        <v>20.50849877652951</v>
      </c>
      <c r="BU10" s="492" t="str">
        <f t="shared" si="24"/>
        <v>N/A</v>
      </c>
      <c r="BV10" s="492">
        <f t="shared" si="25"/>
        <v>-7.8462306131020565E-2</v>
      </c>
      <c r="BW10" s="19"/>
      <c r="BX10" s="648">
        <f t="shared" si="26"/>
        <v>42.174505040527194</v>
      </c>
      <c r="BZ10" s="696"/>
      <c r="CA10" s="696"/>
    </row>
    <row r="11" spans="1:79" x14ac:dyDescent="0.45">
      <c r="A11" s="33" t="s">
        <v>14</v>
      </c>
      <c r="B11" s="34"/>
      <c r="C11" s="560">
        <v>5855</v>
      </c>
      <c r="D11" s="560">
        <v>5225</v>
      </c>
      <c r="E11" s="560">
        <v>6190</v>
      </c>
      <c r="F11" s="560">
        <v>6075</v>
      </c>
      <c r="G11" s="560">
        <v>6160</v>
      </c>
      <c r="H11" s="560">
        <v>6135</v>
      </c>
      <c r="I11" s="582">
        <f t="shared" ref="I11" si="29">I4+I10</f>
        <v>6077.1423431490784</v>
      </c>
      <c r="J11" s="560">
        <f>J4+J10</f>
        <v>4905.6583775461713</v>
      </c>
      <c r="K11" s="560">
        <f>K4+K10</f>
        <v>6203.6713877048542</v>
      </c>
      <c r="L11" s="560">
        <f>L4+L10</f>
        <v>5565.0059472945031</v>
      </c>
      <c r="M11" s="560">
        <f>M4+M10</f>
        <v>5510.8967569967508</v>
      </c>
      <c r="N11" s="540">
        <f t="shared" si="20"/>
        <v>-0.10294959234561185</v>
      </c>
      <c r="O11" s="540">
        <f t="shared" si="20"/>
        <v>-9.7231145501395222E-3</v>
      </c>
      <c r="P11" s="27"/>
      <c r="Q11" s="560">
        <v>1380</v>
      </c>
      <c r="R11" s="560">
        <v>1375</v>
      </c>
      <c r="S11" s="560">
        <v>1420</v>
      </c>
      <c r="T11" s="560">
        <v>1540</v>
      </c>
      <c r="U11" s="560">
        <v>1680</v>
      </c>
      <c r="V11" s="560">
        <v>1570</v>
      </c>
      <c r="W11" s="560">
        <v>1425</v>
      </c>
      <c r="X11" s="560">
        <v>1710</v>
      </c>
      <c r="Y11" s="560">
        <v>1515</v>
      </c>
      <c r="Z11" s="560">
        <v>1420</v>
      </c>
      <c r="AA11" s="560">
        <v>1365</v>
      </c>
      <c r="AB11" s="560">
        <v>1630</v>
      </c>
      <c r="AC11" s="560">
        <v>1555</v>
      </c>
      <c r="AD11" s="560">
        <v>1610</v>
      </c>
      <c r="AE11" s="560">
        <v>1295</v>
      </c>
      <c r="AF11" s="560">
        <v>1660</v>
      </c>
      <c r="AG11" s="560">
        <v>1645</v>
      </c>
      <c r="AH11" s="560">
        <v>1545</v>
      </c>
      <c r="AI11" s="560">
        <f t="shared" ref="AI11:AM11" si="30">AI4+AI10</f>
        <v>1326.9913392839883</v>
      </c>
      <c r="AJ11" s="560">
        <f t="shared" si="30"/>
        <v>1633.7532419094916</v>
      </c>
      <c r="AK11" s="560">
        <f t="shared" si="30"/>
        <v>1496.4272817150966</v>
      </c>
      <c r="AL11" s="560">
        <f t="shared" si="30"/>
        <v>1619.970480240502</v>
      </c>
      <c r="AM11" s="560">
        <f t="shared" si="30"/>
        <v>1301.9795183687127</v>
      </c>
      <c r="AN11" s="560">
        <f>AN4+AN10</f>
        <v>967.11010316450415</v>
      </c>
      <c r="AO11" s="560">
        <f t="shared" ref="AO11:AY11" si="31">AO4+AO10</f>
        <v>1384.2597217093396</v>
      </c>
      <c r="AP11" s="560">
        <f t="shared" si="31"/>
        <v>1252.3090343036154</v>
      </c>
      <c r="AQ11" s="560">
        <f t="shared" si="31"/>
        <v>1435.4114409388324</v>
      </c>
      <c r="AR11" s="560">
        <f t="shared" si="31"/>
        <v>1583.8178682906091</v>
      </c>
      <c r="AS11" s="560">
        <f t="shared" si="31"/>
        <v>1528.5325755120275</v>
      </c>
      <c r="AT11" s="560">
        <f t="shared" si="31"/>
        <v>1655.9095029633854</v>
      </c>
      <c r="AU11" s="560">
        <f t="shared" si="31"/>
        <v>1297.5922955562278</v>
      </c>
      <c r="AV11" s="560">
        <f t="shared" si="31"/>
        <v>1527.8930394989532</v>
      </c>
      <c r="AW11" s="560">
        <f t="shared" si="31"/>
        <v>1387.8081570887653</v>
      </c>
      <c r="AX11" s="560">
        <f t="shared" si="31"/>
        <v>1351.7124551505563</v>
      </c>
      <c r="AY11" s="560">
        <f t="shared" si="31"/>
        <v>1201.1372456806375</v>
      </c>
      <c r="AZ11" s="561">
        <f t="shared" si="21"/>
        <v>-7.4333864501132552E-2</v>
      </c>
      <c r="BA11" s="561">
        <f t="shared" si="22"/>
        <v>-0.11139588815370305</v>
      </c>
      <c r="BB11" s="4"/>
      <c r="BC11" s="34">
        <f>BC4+BC10</f>
        <v>2470</v>
      </c>
      <c r="BD11" s="34">
        <f t="shared" ref="BD11:BG11" si="32">BD4+BD10</f>
        <v>2755</v>
      </c>
      <c r="BE11" s="34">
        <f t="shared" si="32"/>
        <v>2960</v>
      </c>
      <c r="BF11" s="34">
        <f t="shared" si="32"/>
        <v>3250</v>
      </c>
      <c r="BG11" s="34">
        <f t="shared" si="32"/>
        <v>3135</v>
      </c>
      <c r="BH11" s="34">
        <f>BH4+BH10</f>
        <v>2935</v>
      </c>
      <c r="BI11" s="34">
        <f>BI4+BI10</f>
        <v>2995</v>
      </c>
      <c r="BJ11" s="34">
        <f t="shared" si="10"/>
        <v>3165</v>
      </c>
      <c r="BK11" s="34">
        <f t="shared" si="11"/>
        <v>2955</v>
      </c>
      <c r="BL11" s="34">
        <f t="shared" si="12"/>
        <v>3190</v>
      </c>
      <c r="BM11" s="34">
        <f t="shared" si="13"/>
        <v>2960.7445811934799</v>
      </c>
      <c r="BN11" s="34">
        <f t="shared" si="14"/>
        <v>3116.3977619555985</v>
      </c>
      <c r="BO11" s="34">
        <f t="shared" si="15"/>
        <v>2269.0896215332168</v>
      </c>
      <c r="BP11" s="34">
        <f t="shared" si="16"/>
        <v>2636.568756012955</v>
      </c>
      <c r="BQ11" s="34">
        <f t="shared" si="17"/>
        <v>3019.2293092294412</v>
      </c>
      <c r="BR11" s="34">
        <f t="shared" si="18"/>
        <v>3184.4420784754129</v>
      </c>
      <c r="BS11" s="34">
        <f t="shared" si="19"/>
        <v>2825.4853350551812</v>
      </c>
      <c r="BT11" s="34">
        <f t="shared" si="28"/>
        <v>2739.5206122393215</v>
      </c>
      <c r="BU11" s="561">
        <f t="shared" si="24"/>
        <v>-0.13971724254099249</v>
      </c>
      <c r="BV11" s="561">
        <f t="shared" si="25"/>
        <v>-3.0424763402348676E-2</v>
      </c>
      <c r="BW11" s="19"/>
      <c r="BX11" s="645">
        <f t="shared" si="26"/>
        <v>5468.5508974189115</v>
      </c>
      <c r="BZ11" s="696"/>
      <c r="CA11" s="696"/>
    </row>
    <row r="12" spans="1:79" x14ac:dyDescent="0.45">
      <c r="A12" s="23"/>
      <c r="B12" s="4"/>
      <c r="C12" s="4"/>
      <c r="D12" s="4"/>
      <c r="E12" s="4"/>
      <c r="F12" s="4"/>
      <c r="G12" s="9"/>
      <c r="H12" s="9"/>
      <c r="I12" s="627"/>
      <c r="J12" s="4"/>
      <c r="K12" s="9"/>
      <c r="L12" s="4"/>
      <c r="M12" s="9"/>
      <c r="N12" s="35"/>
      <c r="O12" s="541"/>
      <c r="P12" s="27"/>
      <c r="Q12" s="35"/>
      <c r="R12" s="35"/>
      <c r="S12" s="35"/>
      <c r="T12" s="35"/>
      <c r="U12" s="35"/>
      <c r="V12" s="35"/>
      <c r="W12" s="35"/>
      <c r="X12" s="35"/>
      <c r="Y12" s="35"/>
      <c r="Z12" s="35"/>
      <c r="AA12" s="35"/>
      <c r="AB12" s="35"/>
      <c r="AC12" s="35"/>
      <c r="AD12" s="35"/>
      <c r="AE12" s="35"/>
      <c r="AF12" s="35"/>
      <c r="AG12" s="35"/>
      <c r="AH12" s="35"/>
      <c r="AI12" s="35"/>
      <c r="AJ12" s="35"/>
      <c r="AK12" s="35"/>
      <c r="AL12" s="35"/>
      <c r="AM12" s="562"/>
      <c r="AN12" s="35"/>
      <c r="AO12" s="35"/>
      <c r="AP12" s="35"/>
      <c r="AQ12" s="35"/>
      <c r="AR12" s="35"/>
      <c r="AS12" s="35"/>
      <c r="AT12" s="35"/>
      <c r="AU12" s="35"/>
      <c r="AV12" s="35"/>
      <c r="AW12" s="35"/>
      <c r="AX12" s="35"/>
      <c r="AY12" s="35"/>
      <c r="AZ12" s="715"/>
      <c r="BA12" s="492"/>
      <c r="BB12" s="4"/>
      <c r="BC12" s="7"/>
      <c r="BD12" s="7"/>
      <c r="BE12" s="7"/>
      <c r="BF12" s="7"/>
      <c r="BG12" s="7"/>
      <c r="BH12" s="7"/>
      <c r="BI12" s="7"/>
      <c r="BJ12" s="7"/>
      <c r="BK12" s="7"/>
      <c r="BL12" s="7"/>
      <c r="BM12" s="7"/>
      <c r="BN12" s="7"/>
      <c r="BO12" s="7"/>
      <c r="BP12" s="7"/>
      <c r="BQ12" s="7"/>
      <c r="BR12" s="7"/>
      <c r="BS12" s="7"/>
      <c r="BT12" s="7"/>
      <c r="BU12" s="492"/>
      <c r="BV12" s="492"/>
      <c r="BW12" s="19"/>
      <c r="BX12" s="13"/>
      <c r="BZ12" s="696"/>
      <c r="CA12" s="696"/>
    </row>
    <row r="13" spans="1:79" s="644" customFormat="1" x14ac:dyDescent="0.45">
      <c r="A13" s="23" t="s">
        <v>22</v>
      </c>
      <c r="B13" s="9"/>
      <c r="C13" s="555">
        <v>2000</v>
      </c>
      <c r="D13" s="555">
        <v>2055</v>
      </c>
      <c r="E13" s="555">
        <v>1720</v>
      </c>
      <c r="F13" s="555">
        <v>1860</v>
      </c>
      <c r="G13" s="555">
        <v>1915</v>
      </c>
      <c r="H13" s="555">
        <v>1955</v>
      </c>
      <c r="I13" s="555">
        <f>SUM(I14:I16)</f>
        <v>2112.13731336609</v>
      </c>
      <c r="J13" s="555">
        <f>SUM(J14:J16)</f>
        <v>1996.861802851997</v>
      </c>
      <c r="K13" s="555">
        <f>SUM(K14:K16)</f>
        <v>2079.0800633317876</v>
      </c>
      <c r="L13" s="555">
        <f>SUM(L14:L16)</f>
        <v>1690.6552896200917</v>
      </c>
      <c r="M13" s="555">
        <f>SUM(M14:M16)</f>
        <v>1681.9908867063641</v>
      </c>
      <c r="N13" s="492">
        <f t="shared" si="20"/>
        <v>-0.18682530825158972</v>
      </c>
      <c r="O13" s="492">
        <f t="shared" si="20"/>
        <v>-5.1248784816889659E-3</v>
      </c>
      <c r="P13" s="27"/>
      <c r="Q13" s="555">
        <v>565</v>
      </c>
      <c r="R13" s="555">
        <v>475</v>
      </c>
      <c r="S13" s="555">
        <v>435</v>
      </c>
      <c r="T13" s="555">
        <v>475</v>
      </c>
      <c r="U13" s="555">
        <v>415</v>
      </c>
      <c r="V13" s="555">
        <v>370</v>
      </c>
      <c r="W13" s="555">
        <v>395</v>
      </c>
      <c r="X13" s="555">
        <v>480</v>
      </c>
      <c r="Y13" s="555">
        <v>510</v>
      </c>
      <c r="Z13" s="555">
        <v>460</v>
      </c>
      <c r="AA13" s="555">
        <v>420</v>
      </c>
      <c r="AB13" s="555">
        <v>480</v>
      </c>
      <c r="AC13" s="555">
        <v>480</v>
      </c>
      <c r="AD13" s="555">
        <v>505</v>
      </c>
      <c r="AE13" s="555">
        <v>460</v>
      </c>
      <c r="AF13" s="555">
        <v>480</v>
      </c>
      <c r="AG13" s="555">
        <v>490</v>
      </c>
      <c r="AH13" s="555">
        <v>495</v>
      </c>
      <c r="AI13" s="555">
        <f t="shared" ref="AI13:AY13" si="33">SUM(AI14:AI16)</f>
        <v>530.25655942107653</v>
      </c>
      <c r="AJ13" s="555">
        <f t="shared" si="33"/>
        <v>544.76548528083435</v>
      </c>
      <c r="AK13" s="555">
        <f t="shared" si="33"/>
        <v>515.68570456458224</v>
      </c>
      <c r="AL13" s="555">
        <f t="shared" si="33"/>
        <v>521.42956409959743</v>
      </c>
      <c r="AM13" s="555">
        <f t="shared" si="33"/>
        <v>458.74418941790384</v>
      </c>
      <c r="AN13" s="555">
        <f t="shared" si="33"/>
        <v>388.70597325316527</v>
      </c>
      <c r="AO13" s="555">
        <f t="shared" si="33"/>
        <v>560.56472492268119</v>
      </c>
      <c r="AP13" s="555">
        <f t="shared" si="33"/>
        <v>588.84691525824633</v>
      </c>
      <c r="AQ13" s="555">
        <f t="shared" si="33"/>
        <v>526.14349316913854</v>
      </c>
      <c r="AR13" s="563">
        <f t="shared" si="33"/>
        <v>473.43382709007358</v>
      </c>
      <c r="AS13" s="563">
        <f t="shared" si="33"/>
        <v>534.42490336638377</v>
      </c>
      <c r="AT13" s="563">
        <f t="shared" si="33"/>
        <v>545.07783970619153</v>
      </c>
      <c r="AU13" s="563">
        <f t="shared" si="33"/>
        <v>468.50322486193949</v>
      </c>
      <c r="AV13" s="563">
        <f t="shared" si="33"/>
        <v>381.49030515259938</v>
      </c>
      <c r="AW13" s="563">
        <f t="shared" si="33"/>
        <v>433.13796642221348</v>
      </c>
      <c r="AX13" s="563">
        <f t="shared" si="33"/>
        <v>407.52379318333925</v>
      </c>
      <c r="AY13" s="563">
        <f t="shared" si="33"/>
        <v>412.97636002636563</v>
      </c>
      <c r="AZ13" s="492">
        <f t="shared" ref="AZ13:AZ16" si="34">IF(ISERROR(AY13/AU13),"N/A",IF(AU13&lt;0,"N/A",IF(AY13&lt;0,"N/A",IF(AY13/AU13-1&gt;300%,"&gt;±300%",IF(AY13/AU13-1&lt;-300%,"&gt;±300%",AY13/AU13-1)))))</f>
        <v>-0.11851970677883117</v>
      </c>
      <c r="BA13" s="492">
        <f t="shared" ref="BA13:BA16" si="35">IF(ISERROR(AY13/AX13),"N/A",IF(AX13&lt;0,"N/A",IF(AY13&lt;0,"N/A",IF(AY13/AX13-1&gt;300%,"&gt;±300%",IF(AY13/AX13-1&lt;-300%,"&gt;±300%",AY13/AX13-1)))))</f>
        <v>1.3379750910821997E-2</v>
      </c>
      <c r="BB13" s="4"/>
      <c r="BC13" s="9">
        <f>SUM(BC14:BC16)</f>
        <v>1015</v>
      </c>
      <c r="BD13" s="9">
        <f>SUM(BD14:BD16)</f>
        <v>1040</v>
      </c>
      <c r="BE13" s="9">
        <f>SUM(S13:T13)</f>
        <v>910</v>
      </c>
      <c r="BF13" s="9">
        <f>SUM(U13:V13)</f>
        <v>785</v>
      </c>
      <c r="BG13" s="9">
        <f>SUM(W13:X13)</f>
        <v>875</v>
      </c>
      <c r="BH13" s="9">
        <f>SUM(Y13:Z13)</f>
        <v>970</v>
      </c>
      <c r="BI13" s="9">
        <f>SUM(AA13:AB13)</f>
        <v>900</v>
      </c>
      <c r="BJ13" s="9">
        <f>SUM(AC13:AD13)</f>
        <v>985</v>
      </c>
      <c r="BK13" s="9">
        <f>SUM(AE13:AF13)</f>
        <v>940</v>
      </c>
      <c r="BL13" s="9">
        <f>SUM(AG13:AH13)</f>
        <v>985</v>
      </c>
      <c r="BM13" s="9">
        <f>SUM(AI13:AJ13)</f>
        <v>1075.022044701911</v>
      </c>
      <c r="BN13" s="9">
        <f>SUM(AK13:AL13)</f>
        <v>1037.1152686641797</v>
      </c>
      <c r="BO13" s="9">
        <f>SUM(AM13:AN13)</f>
        <v>847.45016267106917</v>
      </c>
      <c r="BP13" s="9">
        <f>SUM(AO13:AP13)</f>
        <v>1149.4116401809274</v>
      </c>
      <c r="BQ13" s="9">
        <f>SUM(AQ13:AR13)</f>
        <v>999.57732025921212</v>
      </c>
      <c r="BR13" s="9">
        <f>SUM(AS13:AT13)</f>
        <v>1079.5027430725754</v>
      </c>
      <c r="BS13" s="9">
        <f>SUM(AU13:AV13)</f>
        <v>849.99353001453892</v>
      </c>
      <c r="BT13" s="9">
        <f t="shared" ref="BT13:BT18" si="36">SUM(AW13:AX13)</f>
        <v>840.66175960555279</v>
      </c>
      <c r="BU13" s="492">
        <f t="shared" si="24"/>
        <v>-0.22125092779960198</v>
      </c>
      <c r="BV13" s="492">
        <f t="shared" si="25"/>
        <v>-1.0978636988950408E-2</v>
      </c>
      <c r="BW13" s="643"/>
      <c r="BX13" s="36">
        <f t="shared" ref="BX13:BX18" si="37">SUM(AV13:AY13)</f>
        <v>1635.1284247845178</v>
      </c>
      <c r="BZ13" s="696"/>
      <c r="CA13" s="696"/>
    </row>
    <row r="14" spans="1:79" x14ac:dyDescent="0.45">
      <c r="A14" s="7"/>
      <c r="B14" s="7" t="s">
        <v>4</v>
      </c>
      <c r="C14" s="13">
        <v>1120</v>
      </c>
      <c r="D14" s="13">
        <v>1255</v>
      </c>
      <c r="E14" s="13">
        <v>1185</v>
      </c>
      <c r="F14" s="13">
        <v>1210</v>
      </c>
      <c r="G14" s="13">
        <v>1325</v>
      </c>
      <c r="H14" s="13">
        <v>1420</v>
      </c>
      <c r="I14" s="13">
        <v>1566.7158828275219</v>
      </c>
      <c r="J14" s="13">
        <v>1508.9478043348213</v>
      </c>
      <c r="K14" s="13">
        <v>1590.5398419930082</v>
      </c>
      <c r="L14" s="13">
        <v>1250.3094765586841</v>
      </c>
      <c r="M14" s="13">
        <v>1242.5788532785787</v>
      </c>
      <c r="N14" s="26">
        <f t="shared" si="20"/>
        <v>-0.2139087349160661</v>
      </c>
      <c r="O14" s="26">
        <f t="shared" si="20"/>
        <v>-6.1829678371974062E-3</v>
      </c>
      <c r="P14" s="27"/>
      <c r="Q14" s="13">
        <v>365</v>
      </c>
      <c r="R14" s="13">
        <v>305</v>
      </c>
      <c r="S14" s="13">
        <v>315</v>
      </c>
      <c r="T14" s="13">
        <v>310</v>
      </c>
      <c r="U14" s="13">
        <v>295</v>
      </c>
      <c r="V14" s="13">
        <v>265</v>
      </c>
      <c r="W14" s="13">
        <v>280</v>
      </c>
      <c r="X14" s="13">
        <v>340</v>
      </c>
      <c r="Y14" s="13">
        <v>315</v>
      </c>
      <c r="Z14" s="13">
        <v>280</v>
      </c>
      <c r="AA14" s="13">
        <v>300</v>
      </c>
      <c r="AB14" s="13">
        <v>330</v>
      </c>
      <c r="AC14" s="13">
        <v>330</v>
      </c>
      <c r="AD14" s="13">
        <v>365</v>
      </c>
      <c r="AE14" s="13">
        <v>330</v>
      </c>
      <c r="AF14" s="13">
        <v>345</v>
      </c>
      <c r="AG14" s="13">
        <v>365</v>
      </c>
      <c r="AH14" s="13">
        <v>380</v>
      </c>
      <c r="AI14" s="7">
        <v>391.89738954739676</v>
      </c>
      <c r="AJ14" s="7">
        <v>409.146136492984</v>
      </c>
      <c r="AK14" s="7">
        <v>382.93746008602704</v>
      </c>
      <c r="AL14" s="7">
        <v>382.73489670111428</v>
      </c>
      <c r="AM14" s="7">
        <v>372.45529618740881</v>
      </c>
      <c r="AN14" s="7">
        <v>276.42778933882437</v>
      </c>
      <c r="AO14" s="7">
        <v>422.25236553972218</v>
      </c>
      <c r="AP14" s="7">
        <v>437.81235326886571</v>
      </c>
      <c r="AQ14" s="7">
        <v>392.14600672900804</v>
      </c>
      <c r="AR14" s="524">
        <v>359.3561261404717</v>
      </c>
      <c r="AS14" s="524">
        <v>413.25954506154244</v>
      </c>
      <c r="AT14" s="524">
        <v>425.77816406198582</v>
      </c>
      <c r="AU14" s="524">
        <v>352.93140605610733</v>
      </c>
      <c r="AV14" s="524">
        <v>272.31831138308212</v>
      </c>
      <c r="AW14" s="524">
        <v>326.40897458061113</v>
      </c>
      <c r="AX14" s="524">
        <v>298.65078453888356</v>
      </c>
      <c r="AY14" s="524">
        <v>300.53547107022274</v>
      </c>
      <c r="AZ14" s="492">
        <f t="shared" si="34"/>
        <v>-0.14845925890073652</v>
      </c>
      <c r="BA14" s="492">
        <f t="shared" si="35"/>
        <v>6.3106699493495899E-3</v>
      </c>
      <c r="BB14" s="4"/>
      <c r="BC14" s="13">
        <f>D14-BD14</f>
        <v>585</v>
      </c>
      <c r="BD14" s="13">
        <f>SUM(Q14:R14)</f>
        <v>670</v>
      </c>
      <c r="BE14" s="13">
        <f>SUM(S14:T14)</f>
        <v>625</v>
      </c>
      <c r="BF14" s="13">
        <f>SUM(U14:V14)</f>
        <v>560</v>
      </c>
      <c r="BG14" s="13">
        <f>SUM(W14:X14)</f>
        <v>620</v>
      </c>
      <c r="BH14" s="13">
        <f>SUM(Y14:Z14)</f>
        <v>595</v>
      </c>
      <c r="BI14" s="13">
        <f>SUM(AA14:AB14)</f>
        <v>630</v>
      </c>
      <c r="BJ14" s="13">
        <f>SUM(AC14:AD14)</f>
        <v>695</v>
      </c>
      <c r="BK14" s="13">
        <f>SUM(AE14:AF14)</f>
        <v>675</v>
      </c>
      <c r="BL14" s="13">
        <f>SUM(AG14:AH14)</f>
        <v>745</v>
      </c>
      <c r="BM14" s="13">
        <f>SUM(AI14:AJ14)</f>
        <v>801.04352604038081</v>
      </c>
      <c r="BN14" s="13">
        <f>SUM(AK14:AL14)</f>
        <v>765.67235678714133</v>
      </c>
      <c r="BO14" s="13">
        <f>SUM(AM14:AN14)</f>
        <v>648.88308552623312</v>
      </c>
      <c r="BP14" s="13">
        <f>SUM(AO14:AP14)</f>
        <v>860.06471880858794</v>
      </c>
      <c r="BQ14" s="13">
        <f>SUM(AQ14:AR14)</f>
        <v>751.50213286947974</v>
      </c>
      <c r="BR14" s="13">
        <f>SUM(AS14:AT14)</f>
        <v>839.0377091235282</v>
      </c>
      <c r="BS14" s="13">
        <f>SUM(AU14:AV14)</f>
        <v>625.24971743918945</v>
      </c>
      <c r="BT14" s="13">
        <f t="shared" si="36"/>
        <v>625.05975911949463</v>
      </c>
      <c r="BU14" s="492">
        <f t="shared" si="24"/>
        <v>-0.25502781064221569</v>
      </c>
      <c r="BV14" s="492">
        <f t="shared" si="25"/>
        <v>-3.0381192409467683E-4</v>
      </c>
      <c r="BW14" s="19"/>
      <c r="BX14" s="13">
        <f t="shared" si="37"/>
        <v>1197.9135415727994</v>
      </c>
      <c r="BZ14" s="696"/>
      <c r="CA14" s="696"/>
    </row>
    <row r="15" spans="1:79" x14ac:dyDescent="0.45">
      <c r="A15" s="7"/>
      <c r="B15" s="7" t="s">
        <v>5</v>
      </c>
      <c r="C15" s="13">
        <v>855</v>
      </c>
      <c r="D15" s="13">
        <v>775</v>
      </c>
      <c r="E15" s="13">
        <v>515</v>
      </c>
      <c r="F15" s="13">
        <v>625</v>
      </c>
      <c r="G15" s="13">
        <v>560</v>
      </c>
      <c r="H15" s="13">
        <v>505</v>
      </c>
      <c r="I15" s="13">
        <v>476.430635159931</v>
      </c>
      <c r="J15" s="13">
        <v>421.8531526017257</v>
      </c>
      <c r="K15" s="13">
        <v>421.87390410749555</v>
      </c>
      <c r="L15" s="13">
        <v>371.98748844272541</v>
      </c>
      <c r="M15" s="13">
        <v>370.01788844056011</v>
      </c>
      <c r="N15" s="26">
        <f t="shared" si="20"/>
        <v>-0.11824958874929326</v>
      </c>
      <c r="O15" s="26">
        <f t="shared" si="20"/>
        <v>-5.2948017429584882E-3</v>
      </c>
      <c r="P15" s="27"/>
      <c r="Q15" s="13">
        <v>200</v>
      </c>
      <c r="R15" s="13">
        <v>170</v>
      </c>
      <c r="S15" s="13">
        <v>120</v>
      </c>
      <c r="T15" s="13">
        <v>165</v>
      </c>
      <c r="U15" s="13">
        <v>120</v>
      </c>
      <c r="V15" s="13">
        <v>105</v>
      </c>
      <c r="W15" s="13">
        <v>115</v>
      </c>
      <c r="X15" s="13">
        <v>140</v>
      </c>
      <c r="Y15" s="13">
        <v>195</v>
      </c>
      <c r="Z15" s="13">
        <v>180</v>
      </c>
      <c r="AA15" s="13">
        <v>120</v>
      </c>
      <c r="AB15" s="13">
        <v>150</v>
      </c>
      <c r="AC15" s="13">
        <v>150</v>
      </c>
      <c r="AD15" s="13">
        <v>140</v>
      </c>
      <c r="AE15" s="13">
        <v>130</v>
      </c>
      <c r="AF15" s="13">
        <v>135</v>
      </c>
      <c r="AG15" s="13">
        <v>125</v>
      </c>
      <c r="AH15" s="13">
        <v>115</v>
      </c>
      <c r="AI15" s="13">
        <v>120.42156307523403</v>
      </c>
      <c r="AJ15" s="13">
        <v>119.06155789697736</v>
      </c>
      <c r="AK15" s="13">
        <v>116.36293057612887</v>
      </c>
      <c r="AL15" s="13">
        <v>120.58458361159079</v>
      </c>
      <c r="AM15" s="13">
        <v>69.809405185220342</v>
      </c>
      <c r="AN15" s="13">
        <v>96.904222592227029</v>
      </c>
      <c r="AO15" s="13">
        <v>121.2791645185137</v>
      </c>
      <c r="AP15" s="13">
        <v>133.86036030576454</v>
      </c>
      <c r="AQ15" s="13">
        <v>117.89881506309163</v>
      </c>
      <c r="AR15" s="468">
        <v>97.584976646852652</v>
      </c>
      <c r="AS15" s="468">
        <v>104.18920003162928</v>
      </c>
      <c r="AT15" s="468">
        <v>102.20091236592197</v>
      </c>
      <c r="AU15" s="468">
        <v>98.439737651161664</v>
      </c>
      <c r="AV15" s="468">
        <v>92.265287990657072</v>
      </c>
      <c r="AW15" s="468">
        <v>89.60528531112152</v>
      </c>
      <c r="AX15" s="468">
        <v>91.677177489785123</v>
      </c>
      <c r="AY15" s="468">
        <v>95.421029970559047</v>
      </c>
      <c r="AZ15" s="492">
        <f t="shared" si="34"/>
        <v>-3.0665539675653442E-2</v>
      </c>
      <c r="BA15" s="492">
        <f t="shared" si="35"/>
        <v>4.0837344509118134E-2</v>
      </c>
      <c r="BB15" s="4"/>
      <c r="BC15" s="13">
        <f>D15-BD15</f>
        <v>405</v>
      </c>
      <c r="BD15" s="13">
        <f>SUM(Q15:R15)</f>
        <v>370</v>
      </c>
      <c r="BE15" s="13">
        <f>SUM(S15:T15)</f>
        <v>285</v>
      </c>
      <c r="BF15" s="13">
        <f>SUM(U15:V15)</f>
        <v>225</v>
      </c>
      <c r="BG15" s="13">
        <f>SUM(W15:X15)</f>
        <v>255</v>
      </c>
      <c r="BH15" s="13">
        <f>SUM(Y15:Z15)</f>
        <v>375</v>
      </c>
      <c r="BI15" s="13">
        <f>SUM(AA15:AB15)</f>
        <v>270</v>
      </c>
      <c r="BJ15" s="13">
        <f>SUM(AC15:AD15)</f>
        <v>290</v>
      </c>
      <c r="BK15" s="13">
        <f>SUM(AE15:AF15)</f>
        <v>265</v>
      </c>
      <c r="BL15" s="13">
        <f>SUM(AG15:AH15)</f>
        <v>240</v>
      </c>
      <c r="BM15" s="13">
        <f>SUM(AI15:AJ15)</f>
        <v>239.4831209722114</v>
      </c>
      <c r="BN15" s="13">
        <f>SUM(AK15:AL15)</f>
        <v>236.94751418771966</v>
      </c>
      <c r="BO15" s="13">
        <f>SUM(AM15:AN15)</f>
        <v>166.71362777744736</v>
      </c>
      <c r="BP15" s="13">
        <f>SUM(AO15:AP15)</f>
        <v>255.13952482427823</v>
      </c>
      <c r="BQ15" s="13">
        <f>SUM(AQ15:AR15)</f>
        <v>215.48379170994428</v>
      </c>
      <c r="BR15" s="13">
        <f>SUM(AS15:AT15)</f>
        <v>206.39011239755126</v>
      </c>
      <c r="BS15" s="13">
        <f>SUM(AU15:AV15)</f>
        <v>190.70502564181874</v>
      </c>
      <c r="BT15" s="13">
        <f t="shared" si="36"/>
        <v>181.28246280090664</v>
      </c>
      <c r="BU15" s="492">
        <f t="shared" si="24"/>
        <v>-0.12165141684831271</v>
      </c>
      <c r="BV15" s="492">
        <f t="shared" si="25"/>
        <v>-4.9409095587284124E-2</v>
      </c>
      <c r="BW15" s="19"/>
      <c r="BX15" s="13">
        <f t="shared" si="37"/>
        <v>368.96878076212278</v>
      </c>
      <c r="BZ15" s="696"/>
      <c r="CA15" s="696"/>
    </row>
    <row r="16" spans="1:79" x14ac:dyDescent="0.45">
      <c r="A16" s="7"/>
      <c r="B16" s="7" t="s">
        <v>6</v>
      </c>
      <c r="C16" s="13">
        <v>25</v>
      </c>
      <c r="D16" s="13">
        <v>25</v>
      </c>
      <c r="E16" s="13">
        <v>20</v>
      </c>
      <c r="F16" s="13">
        <v>25</v>
      </c>
      <c r="G16" s="13">
        <v>30</v>
      </c>
      <c r="H16" s="13">
        <v>30</v>
      </c>
      <c r="I16" s="13">
        <v>68.990795378637287</v>
      </c>
      <c r="J16" s="13">
        <v>66.060845915450145</v>
      </c>
      <c r="K16" s="13">
        <v>66.666317231283841</v>
      </c>
      <c r="L16" s="13">
        <v>68.358324618682147</v>
      </c>
      <c r="M16" s="13">
        <v>69.394144987225431</v>
      </c>
      <c r="N16" s="26">
        <f>IF(ISERROR(L16/K16),"N/A",IF(K16&lt;0,"N/A",IF(L16&lt;0,"N/A",IF(L16/K16-1&gt;300%,"&gt;±300%",IF(L16/K16-1&lt;-300%,"&gt;±300%",L16/K16-1)))))</f>
        <v>2.5380243842302974E-2</v>
      </c>
      <c r="O16" s="26">
        <f t="shared" si="20"/>
        <v>1.5152805080014931E-2</v>
      </c>
      <c r="P16" s="27"/>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0</v>
      </c>
      <c r="AI16" s="13">
        <v>17.937606798445696</v>
      </c>
      <c r="AJ16" s="13">
        <v>16.557790890872948</v>
      </c>
      <c r="AK16" s="13">
        <v>16.385313902426354</v>
      </c>
      <c r="AL16" s="13">
        <v>18.110083786892289</v>
      </c>
      <c r="AM16" s="13">
        <v>16.479488045274731</v>
      </c>
      <c r="AN16" s="13">
        <v>15.373961322113898</v>
      </c>
      <c r="AO16" s="13">
        <v>17.033194864445417</v>
      </c>
      <c r="AP16" s="13">
        <v>17.174201683616104</v>
      </c>
      <c r="AQ16" s="13">
        <v>16.098671377038862</v>
      </c>
      <c r="AR16" s="468">
        <v>16.492724302749252</v>
      </c>
      <c r="AS16" s="468">
        <v>16.976158273212008</v>
      </c>
      <c r="AT16" s="468">
        <v>17.098763278283712</v>
      </c>
      <c r="AU16" s="468">
        <v>17.132081154670534</v>
      </c>
      <c r="AV16" s="468">
        <v>16.906705778860243</v>
      </c>
      <c r="AW16" s="468">
        <v>17.123706530480828</v>
      </c>
      <c r="AX16" s="468">
        <v>17.195831154670536</v>
      </c>
      <c r="AY16" s="468">
        <v>17.019858985583806</v>
      </c>
      <c r="AZ16" s="492">
        <f t="shared" si="34"/>
        <v>-6.5504107804283951E-3</v>
      </c>
      <c r="BA16" s="492">
        <f t="shared" si="35"/>
        <v>-1.0233420385669101E-2</v>
      </c>
      <c r="BB16" s="4"/>
      <c r="BC16" s="13">
        <f>D16-BD16</f>
        <v>25</v>
      </c>
      <c r="BD16" s="13">
        <f>SUM(Q16:R16)</f>
        <v>0</v>
      </c>
      <c r="BE16" s="13">
        <f>SUM(S16:T16)</f>
        <v>0</v>
      </c>
      <c r="BF16" s="13">
        <f>SUM(U16:V16)</f>
        <v>0</v>
      </c>
      <c r="BG16" s="13">
        <f>SUM(W16:X16)</f>
        <v>0</v>
      </c>
      <c r="BH16" s="13">
        <f>SUM(Y16:Z16)</f>
        <v>0</v>
      </c>
      <c r="BI16" s="13">
        <f>SUM(AA16:AB16)</f>
        <v>0</v>
      </c>
      <c r="BJ16" s="13">
        <f>SUM(AC16:AD16)</f>
        <v>0</v>
      </c>
      <c r="BK16" s="13">
        <f>SUM(AE16:AF16)</f>
        <v>0</v>
      </c>
      <c r="BL16" s="13">
        <f>SUM(AG16:AH16)</f>
        <v>0</v>
      </c>
      <c r="BM16" s="13">
        <f>SUM(AI16:AJ16)</f>
        <v>34.495397689318644</v>
      </c>
      <c r="BN16" s="13">
        <f>SUM(AK16:AL16)</f>
        <v>34.495397689318644</v>
      </c>
      <c r="BO16" s="13">
        <f>SUM(AM16:AN16)</f>
        <v>31.853449367388627</v>
      </c>
      <c r="BP16" s="13">
        <f>SUM(AO16:AP16)</f>
        <v>34.207396548061524</v>
      </c>
      <c r="BQ16" s="13">
        <f>SUM(AQ16:AR16)</f>
        <v>32.591395679788114</v>
      </c>
      <c r="BR16" s="13">
        <f>SUM(AS16:AT16)</f>
        <v>34.07492155149572</v>
      </c>
      <c r="BS16" s="13">
        <f>SUM(AU16:AV16)</f>
        <v>34.038786933530773</v>
      </c>
      <c r="BT16" s="13">
        <f t="shared" si="36"/>
        <v>34.31953768515136</v>
      </c>
      <c r="BU16" s="492">
        <f t="shared" si="24"/>
        <v>7.1787732008703475E-3</v>
      </c>
      <c r="BV16" s="492">
        <f t="shared" si="25"/>
        <v>8.2479658328842298E-3</v>
      </c>
      <c r="BW16" s="19"/>
      <c r="BX16" s="13">
        <f t="shared" si="37"/>
        <v>68.246102449595412</v>
      </c>
      <c r="BZ16" s="696"/>
      <c r="CA16" s="696"/>
    </row>
    <row r="17" spans="1:79" x14ac:dyDescent="0.45">
      <c r="A17" s="23"/>
      <c r="B17" s="4"/>
      <c r="C17" s="9"/>
      <c r="D17" s="9"/>
      <c r="E17" s="9"/>
      <c r="F17" s="9"/>
      <c r="G17" s="9"/>
      <c r="H17" s="9"/>
      <c r="I17" s="563"/>
      <c r="J17" s="9"/>
      <c r="K17" s="9"/>
      <c r="L17" s="9"/>
      <c r="M17" s="9"/>
      <c r="N17" s="36"/>
      <c r="O17" s="235"/>
      <c r="P17" s="27"/>
      <c r="Q17" s="36"/>
      <c r="R17" s="36"/>
      <c r="S17" s="36"/>
      <c r="T17" s="36"/>
      <c r="U17" s="36"/>
      <c r="V17" s="36"/>
      <c r="W17" s="36"/>
      <c r="X17" s="36"/>
      <c r="Y17" s="36"/>
      <c r="Z17" s="36"/>
      <c r="AA17" s="36"/>
      <c r="AB17" s="36"/>
      <c r="AC17" s="36"/>
      <c r="AD17" s="36"/>
      <c r="AE17" s="36"/>
      <c r="AF17" s="36"/>
      <c r="AG17" s="36"/>
      <c r="AH17" s="36"/>
      <c r="AI17" s="36"/>
      <c r="AJ17" s="36"/>
      <c r="AK17" s="36"/>
      <c r="AL17" s="36"/>
      <c r="AM17" s="368"/>
      <c r="AN17" s="36"/>
      <c r="AO17" s="36"/>
      <c r="AP17" s="36"/>
      <c r="AQ17" s="36"/>
      <c r="AR17" s="36"/>
      <c r="AS17" s="36"/>
      <c r="AT17" s="36"/>
      <c r="AU17" s="36"/>
      <c r="AV17" s="36"/>
      <c r="AW17" s="36"/>
      <c r="AX17" s="36"/>
      <c r="AY17" s="36"/>
      <c r="AZ17" s="492"/>
      <c r="BA17" s="492"/>
      <c r="BB17" s="4"/>
      <c r="BC17" s="199"/>
      <c r="BD17" s="7"/>
      <c r="BE17" s="7"/>
      <c r="BF17" s="7"/>
      <c r="BG17" s="7"/>
      <c r="BH17" s="7"/>
      <c r="BI17" s="7"/>
      <c r="BJ17" s="7"/>
      <c r="BK17" s="7"/>
      <c r="BL17" s="7"/>
      <c r="BM17" s="7"/>
      <c r="BN17" s="7"/>
      <c r="BO17" s="7"/>
      <c r="BP17" s="7"/>
      <c r="BQ17" s="7"/>
      <c r="BR17" s="7"/>
      <c r="BS17" s="7"/>
      <c r="BT17" s="7">
        <f t="shared" si="36"/>
        <v>0</v>
      </c>
      <c r="BU17" s="492" t="str">
        <f t="shared" si="24"/>
        <v>N/A</v>
      </c>
      <c r="BV17" s="492" t="str">
        <f t="shared" si="25"/>
        <v>N/A</v>
      </c>
      <c r="BW17" s="19"/>
      <c r="BX17" s="649">
        <f t="shared" si="37"/>
        <v>0</v>
      </c>
      <c r="BZ17" s="696"/>
      <c r="CA17" s="696"/>
    </row>
    <row r="18" spans="1:79" s="644" customFormat="1" x14ac:dyDescent="0.45">
      <c r="A18" s="33" t="s">
        <v>25</v>
      </c>
      <c r="B18" s="34"/>
      <c r="C18" s="560">
        <v>7855</v>
      </c>
      <c r="D18" s="560">
        <v>7280</v>
      </c>
      <c r="E18" s="560">
        <v>7910</v>
      </c>
      <c r="F18" s="560">
        <v>7935</v>
      </c>
      <c r="G18" s="560">
        <v>8075</v>
      </c>
      <c r="H18" s="560">
        <v>8090</v>
      </c>
      <c r="I18" s="582">
        <f>I11+I13</f>
        <v>8189.2796565151684</v>
      </c>
      <c r="J18" s="560">
        <f>J11+J13</f>
        <v>6902.5201803981681</v>
      </c>
      <c r="K18" s="560">
        <f>K11+K13</f>
        <v>8282.7514510366418</v>
      </c>
      <c r="L18" s="560">
        <f>L11+L13</f>
        <v>7255.6612369145951</v>
      </c>
      <c r="M18" s="560">
        <f>M11+M13</f>
        <v>7192.8876437031149</v>
      </c>
      <c r="N18" s="540">
        <f t="shared" si="20"/>
        <v>-0.12400350538026828</v>
      </c>
      <c r="O18" s="540">
        <f>IF(ISERROR(M18/L18),"N/A",IF(L18&lt;0,"N/A",IF(M18&lt;0,"N/A",IF(M18/L18-1&gt;300%,"&gt;±300%",IF(M18/L18-1&lt;-300%,"&gt;±300%",M18/L18-1)))))</f>
        <v>-8.6516709038325645E-3</v>
      </c>
      <c r="P18" s="27"/>
      <c r="Q18" s="34">
        <v>1945</v>
      </c>
      <c r="R18" s="34">
        <v>1850</v>
      </c>
      <c r="S18" s="34">
        <v>1855</v>
      </c>
      <c r="T18" s="34">
        <v>2015</v>
      </c>
      <c r="U18" s="34">
        <v>2095</v>
      </c>
      <c r="V18" s="34">
        <v>1940</v>
      </c>
      <c r="W18" s="34">
        <v>1820</v>
      </c>
      <c r="X18" s="34">
        <v>2190</v>
      </c>
      <c r="Y18" s="34">
        <v>2025</v>
      </c>
      <c r="Z18" s="34">
        <v>1880</v>
      </c>
      <c r="AA18" s="34">
        <v>1785</v>
      </c>
      <c r="AB18" s="34">
        <v>2110</v>
      </c>
      <c r="AC18" s="34">
        <v>2035</v>
      </c>
      <c r="AD18" s="34">
        <v>2115</v>
      </c>
      <c r="AE18" s="34">
        <v>1755</v>
      </c>
      <c r="AF18" s="34">
        <v>2140</v>
      </c>
      <c r="AG18" s="34">
        <v>2135</v>
      </c>
      <c r="AH18" s="34">
        <v>2040</v>
      </c>
      <c r="AI18" s="34">
        <f t="shared" ref="AI18:AW18" si="38">AI11+AI13</f>
        <v>1857.2478987050649</v>
      </c>
      <c r="AJ18" s="34">
        <f t="shared" si="38"/>
        <v>2178.518727190326</v>
      </c>
      <c r="AK18" s="34">
        <f t="shared" si="38"/>
        <v>2012.1129862796788</v>
      </c>
      <c r="AL18" s="34">
        <f t="shared" si="38"/>
        <v>2141.4000443400992</v>
      </c>
      <c r="AM18" s="34">
        <f t="shared" si="38"/>
        <v>1760.7237077866166</v>
      </c>
      <c r="AN18" s="34">
        <f t="shared" si="38"/>
        <v>1355.8160764176694</v>
      </c>
      <c r="AO18" s="34">
        <f t="shared" si="38"/>
        <v>1944.8244466320207</v>
      </c>
      <c r="AP18" s="34">
        <f t="shared" si="38"/>
        <v>1841.1559495618617</v>
      </c>
      <c r="AQ18" s="34">
        <f t="shared" si="38"/>
        <v>1961.5549341079709</v>
      </c>
      <c r="AR18" s="34">
        <f t="shared" si="38"/>
        <v>2057.2516953806826</v>
      </c>
      <c r="AS18" s="34">
        <f t="shared" si="38"/>
        <v>2062.9574788784112</v>
      </c>
      <c r="AT18" s="34">
        <f t="shared" si="38"/>
        <v>2200.9873426695767</v>
      </c>
      <c r="AU18" s="34">
        <f t="shared" si="38"/>
        <v>1766.0955204181673</v>
      </c>
      <c r="AV18" s="34">
        <f t="shared" si="38"/>
        <v>1909.3833446515525</v>
      </c>
      <c r="AW18" s="34">
        <f t="shared" si="38"/>
        <v>1820.9461235109789</v>
      </c>
      <c r="AX18" s="34">
        <f>AX11+AX13</f>
        <v>1759.2362483338954</v>
      </c>
      <c r="AY18" s="34">
        <f>AY11+AY13</f>
        <v>1614.1136057070032</v>
      </c>
      <c r="AZ18" s="561">
        <f>IF(ISERROR(AY18/AU18),"N/A",IF(AU18&lt;0,"N/A",IF(AY18&lt;0,"N/A",IF(AY18/AU18-1&gt;300%,"&gt;±300%",IF(AY18/AU18-1&lt;-300%,"&gt;±300%",AY18/AU18-1)))))</f>
        <v>-8.605531974577374E-2</v>
      </c>
      <c r="BA18" s="561">
        <f>IF(ISERROR(AY18/AX18),"N/A",IF(AX18&lt;0,"N/A",IF(AY18&lt;0,"N/A",IF(AY18/AX18-1&gt;300%,"&gt;±300%",IF(AY18/AX18-1&lt;-300%,"&gt;±300%",AY18/AX18-1)))))</f>
        <v>-8.2491844267267855E-2</v>
      </c>
      <c r="BB18" s="4"/>
      <c r="BC18" s="34">
        <f>BC11+BC13</f>
        <v>3485</v>
      </c>
      <c r="BD18" s="34">
        <f t="shared" ref="BD18:BI18" si="39">BD11+BD13</f>
        <v>3795</v>
      </c>
      <c r="BE18" s="34">
        <f t="shared" si="39"/>
        <v>3870</v>
      </c>
      <c r="BF18" s="34">
        <f t="shared" si="39"/>
        <v>4035</v>
      </c>
      <c r="BG18" s="34">
        <f t="shared" si="39"/>
        <v>4010</v>
      </c>
      <c r="BH18" s="34">
        <f t="shared" si="39"/>
        <v>3905</v>
      </c>
      <c r="BI18" s="34">
        <f t="shared" si="39"/>
        <v>3895</v>
      </c>
      <c r="BJ18" s="34">
        <f>SUM(AC18:AD18)</f>
        <v>4150</v>
      </c>
      <c r="BK18" s="34">
        <f>SUM(AE18:AF18)</f>
        <v>3895</v>
      </c>
      <c r="BL18" s="34">
        <f>SUM(AG18:AH18)</f>
        <v>4175</v>
      </c>
      <c r="BM18" s="34">
        <f>SUM(AI18:AJ18)</f>
        <v>4035.7666258953909</v>
      </c>
      <c r="BN18" s="34">
        <f>SUM(AK18:AL18)</f>
        <v>4153.513030619778</v>
      </c>
      <c r="BO18" s="34">
        <f>SUM(AM18:AN18)</f>
        <v>3116.5397842042858</v>
      </c>
      <c r="BP18" s="34">
        <f>SUM(AO18:AP18)</f>
        <v>3785.9803961938824</v>
      </c>
      <c r="BQ18" s="34">
        <f>SUM(AQ18:AR18)</f>
        <v>4018.8066294886535</v>
      </c>
      <c r="BR18" s="34">
        <f>SUM(AS18:AT18)</f>
        <v>4263.9448215479879</v>
      </c>
      <c r="BS18" s="34">
        <f>SUM(AU18:AV18)</f>
        <v>3675.4788650697201</v>
      </c>
      <c r="BT18" s="34">
        <f t="shared" si="36"/>
        <v>3580.1823718448741</v>
      </c>
      <c r="BU18" s="561">
        <f t="shared" si="24"/>
        <v>-0.1603591224369737</v>
      </c>
      <c r="BV18" s="561">
        <f t="shared" si="25"/>
        <v>-2.5927640104397187E-2</v>
      </c>
      <c r="BW18" s="643"/>
      <c r="BX18" s="645">
        <f t="shared" si="37"/>
        <v>7103.6793222034303</v>
      </c>
      <c r="BZ18" s="696"/>
      <c r="CA18" s="696"/>
    </row>
    <row r="19" spans="1:79" x14ac:dyDescent="0.45">
      <c r="A19" s="3"/>
      <c r="B19" s="4"/>
      <c r="C19" s="9"/>
      <c r="D19" s="9"/>
      <c r="E19" s="9"/>
      <c r="F19" s="9"/>
      <c r="G19" s="9"/>
      <c r="H19" s="9"/>
      <c r="I19" s="627"/>
      <c r="J19" s="9"/>
      <c r="K19" s="9"/>
      <c r="L19" s="9"/>
      <c r="M19" s="9"/>
      <c r="N19" s="9"/>
      <c r="O19" s="492"/>
      <c r="P19" s="27"/>
      <c r="Q19" s="4"/>
      <c r="R19" s="4"/>
      <c r="S19" s="4"/>
      <c r="T19" s="4"/>
      <c r="U19" s="4"/>
      <c r="V19" s="4"/>
      <c r="W19" s="4"/>
      <c r="X19" s="4"/>
      <c r="Y19" s="4"/>
      <c r="Z19" s="4"/>
      <c r="AA19" s="4"/>
      <c r="AB19" s="4"/>
      <c r="AC19" s="4"/>
      <c r="AD19" s="4"/>
      <c r="AE19" s="4"/>
      <c r="AF19" s="4"/>
      <c r="AG19" s="4"/>
      <c r="AH19" s="4"/>
      <c r="AI19" s="4"/>
      <c r="AJ19" s="4"/>
      <c r="AK19" s="4"/>
      <c r="AL19" s="4"/>
      <c r="AM19" s="565"/>
      <c r="AN19" s="4"/>
      <c r="AO19" s="4"/>
      <c r="AP19" s="4"/>
      <c r="AQ19" s="4"/>
      <c r="AR19" s="4"/>
      <c r="AS19" s="4"/>
      <c r="AT19" s="4"/>
      <c r="AU19" s="4"/>
      <c r="AV19" s="4"/>
      <c r="AW19" s="4"/>
      <c r="AX19" s="4"/>
      <c r="AY19" s="4"/>
      <c r="AZ19" s="492"/>
      <c r="BA19" s="492"/>
      <c r="BB19" s="4"/>
      <c r="BC19" s="542"/>
      <c r="BD19" s="13"/>
      <c r="BE19" s="13"/>
      <c r="BF19" s="13"/>
      <c r="BG19" s="13"/>
      <c r="BH19" s="13"/>
      <c r="BI19" s="13"/>
      <c r="BJ19" s="13"/>
      <c r="BK19" s="13"/>
      <c r="BL19" s="13"/>
      <c r="BM19" s="13"/>
      <c r="BN19" s="13"/>
      <c r="BO19" s="13"/>
      <c r="BP19" s="13"/>
      <c r="BQ19" s="13"/>
      <c r="BR19" s="13"/>
      <c r="BS19" s="13"/>
      <c r="BT19" s="13"/>
      <c r="BU19" s="492"/>
      <c r="BV19" s="492"/>
      <c r="BW19" s="19"/>
      <c r="BX19" s="13"/>
    </row>
    <row r="20" spans="1:79" x14ac:dyDescent="0.45">
      <c r="A20" s="110" t="s">
        <v>32</v>
      </c>
      <c r="B20" s="5"/>
      <c r="C20" s="10"/>
      <c r="D20" s="10"/>
      <c r="E20" s="10"/>
      <c r="F20" s="10"/>
      <c r="G20" s="10"/>
      <c r="H20" s="10"/>
      <c r="I20" s="524"/>
      <c r="J20" s="10"/>
      <c r="K20" s="10"/>
      <c r="L20" s="10"/>
      <c r="M20" s="10"/>
      <c r="N20" s="642"/>
      <c r="O20" s="155"/>
      <c r="P20" s="27"/>
      <c r="Q20" s="542"/>
      <c r="R20" s="542"/>
      <c r="S20" s="542"/>
      <c r="T20" s="542"/>
      <c r="U20" s="542"/>
      <c r="V20" s="542"/>
      <c r="W20" s="542"/>
      <c r="X20" s="542"/>
      <c r="Y20" s="542"/>
      <c r="Z20" s="542"/>
      <c r="AA20" s="542"/>
      <c r="AB20" s="542"/>
      <c r="AC20" s="542"/>
      <c r="AD20" s="542"/>
      <c r="AE20" s="542"/>
      <c r="AF20" s="542"/>
      <c r="AG20" s="542"/>
      <c r="AH20" s="542"/>
      <c r="AI20" s="27"/>
      <c r="AJ20" s="27"/>
      <c r="AK20" s="27"/>
      <c r="AL20" s="27"/>
      <c r="AM20" s="566"/>
      <c r="AN20" s="542"/>
      <c r="AO20" s="542"/>
      <c r="AP20" s="542"/>
      <c r="AQ20" s="542"/>
      <c r="AR20" s="542"/>
      <c r="AS20" s="542"/>
      <c r="AT20" s="542"/>
      <c r="AU20" s="542"/>
      <c r="AV20" s="542"/>
      <c r="AW20" s="542"/>
      <c r="AX20" s="542"/>
      <c r="AY20" s="542"/>
      <c r="AZ20" s="492"/>
      <c r="BA20" s="492"/>
      <c r="BB20" s="4"/>
      <c r="BC20" s="199"/>
      <c r="BD20" s="7"/>
      <c r="BE20" s="7"/>
      <c r="BF20" s="7"/>
      <c r="BG20" s="7"/>
      <c r="BH20" s="7"/>
      <c r="BI20" s="7"/>
      <c r="BJ20" s="7"/>
      <c r="BK20" s="7"/>
      <c r="BL20" s="7"/>
      <c r="BM20" s="7"/>
      <c r="BN20" s="7"/>
      <c r="BO20" s="7"/>
      <c r="BP20" s="7"/>
      <c r="BQ20" s="7"/>
      <c r="BR20" s="7"/>
      <c r="BS20" s="7"/>
      <c r="BT20" s="7"/>
      <c r="BU20" s="492"/>
      <c r="BV20" s="492"/>
      <c r="BW20" s="19"/>
      <c r="BX20" s="13"/>
    </row>
    <row r="21" spans="1:79" x14ac:dyDescent="0.45">
      <c r="A21" s="23" t="s">
        <v>27</v>
      </c>
      <c r="B21" s="9"/>
      <c r="C21" s="555">
        <v>3130</v>
      </c>
      <c r="D21" s="555">
        <v>3245</v>
      </c>
      <c r="E21" s="555">
        <v>3245</v>
      </c>
      <c r="F21" s="555">
        <v>3360</v>
      </c>
      <c r="G21" s="555">
        <v>3300</v>
      </c>
      <c r="H21" s="555">
        <v>3100</v>
      </c>
      <c r="I21" s="555">
        <f t="shared" ref="I21" si="40">SUM(I22:I23)</f>
        <v>2811.3200411114876</v>
      </c>
      <c r="J21" s="555">
        <f>SUM(J22:J23)</f>
        <v>2323.7834747528045</v>
      </c>
      <c r="K21" s="555">
        <f>SUM(K22:K23)</f>
        <v>2555.4465025025024</v>
      </c>
      <c r="L21" s="555">
        <f>SUM(L22:L23)</f>
        <v>2897.2848971010576</v>
      </c>
      <c r="M21" s="555">
        <f>SUM(M22:M23)</f>
        <v>3254.6647809853466</v>
      </c>
      <c r="N21" s="492">
        <f t="shared" si="20"/>
        <v>0.13376855835713997</v>
      </c>
      <c r="O21" s="492">
        <f t="shared" si="20"/>
        <v>0.12334992814889323</v>
      </c>
      <c r="P21" s="27"/>
      <c r="Q21" s="555">
        <v>760</v>
      </c>
      <c r="R21" s="555">
        <v>810</v>
      </c>
      <c r="S21" s="555">
        <v>860</v>
      </c>
      <c r="T21" s="555">
        <v>855</v>
      </c>
      <c r="U21" s="555">
        <v>795</v>
      </c>
      <c r="V21" s="555">
        <v>840</v>
      </c>
      <c r="W21" s="555">
        <v>860</v>
      </c>
      <c r="X21" s="555">
        <v>865</v>
      </c>
      <c r="Y21" s="555">
        <v>780</v>
      </c>
      <c r="Z21" s="555">
        <v>840</v>
      </c>
      <c r="AA21" s="555">
        <v>845</v>
      </c>
      <c r="AB21" s="555">
        <v>825</v>
      </c>
      <c r="AC21" s="555">
        <v>785</v>
      </c>
      <c r="AD21" s="555">
        <v>840</v>
      </c>
      <c r="AE21" s="555">
        <v>795</v>
      </c>
      <c r="AF21" s="555">
        <v>810</v>
      </c>
      <c r="AG21" s="555">
        <v>730</v>
      </c>
      <c r="AH21" s="555">
        <v>770</v>
      </c>
      <c r="AI21" s="555">
        <f t="shared" ref="AI21:AY21" si="41">SUM(AI22:AI23)</f>
        <v>746.64419406642219</v>
      </c>
      <c r="AJ21" s="555">
        <f t="shared" si="41"/>
        <v>729.53656758402781</v>
      </c>
      <c r="AK21" s="555">
        <f t="shared" si="41"/>
        <v>659.1036736125609</v>
      </c>
      <c r="AL21" s="555">
        <f t="shared" si="41"/>
        <v>675.44750553098822</v>
      </c>
      <c r="AM21" s="555">
        <f t="shared" si="41"/>
        <v>623.35368588653751</v>
      </c>
      <c r="AN21" s="555">
        <f t="shared" si="41"/>
        <v>372.28643467383193</v>
      </c>
      <c r="AO21" s="555">
        <f t="shared" si="41"/>
        <v>625.9134922865544</v>
      </c>
      <c r="AP21" s="555">
        <f t="shared" si="41"/>
        <v>702.22986190588017</v>
      </c>
      <c r="AQ21" s="555">
        <f t="shared" si="41"/>
        <v>701.13142755822469</v>
      </c>
      <c r="AR21" s="563">
        <f t="shared" si="41"/>
        <v>637.51189232629588</v>
      </c>
      <c r="AS21" s="563">
        <f t="shared" si="41"/>
        <v>558.02449062639778</v>
      </c>
      <c r="AT21" s="563">
        <f t="shared" si="41"/>
        <v>658.77869199158386</v>
      </c>
      <c r="AU21" s="563">
        <f t="shared" si="41"/>
        <v>736.64003230454955</v>
      </c>
      <c r="AV21" s="563">
        <f t="shared" si="41"/>
        <v>702.58322503413535</v>
      </c>
      <c r="AW21" s="563">
        <f t="shared" si="41"/>
        <v>701.3415904633473</v>
      </c>
      <c r="AX21" s="563">
        <f t="shared" si="41"/>
        <v>756.7200492990255</v>
      </c>
      <c r="AY21" s="563">
        <f t="shared" si="41"/>
        <v>805.90401851209208</v>
      </c>
      <c r="AZ21" s="492">
        <f t="shared" ref="AZ21:AZ23" si="42">IF(ISERROR(AY21/AU21),"N/A",IF(AU21&lt;0,"N/A",IF(AY21&lt;0,"N/A",IF(AY21/AU21-1&gt;300%,"&gt;±300%",IF(AY21/AU21-1&lt;-300%,"&gt;±300%",AY21/AU21-1)))))</f>
        <v>9.4026910254731755E-2</v>
      </c>
      <c r="BA21" s="492">
        <f t="shared" ref="BA21:BA23" si="43">IF(ISERROR(AY21/AX21),"N/A",IF(AX21&lt;0,"N/A",IF(AY21&lt;0,"N/A",IF(AY21/AX21-1&gt;300%,"&gt;±300%",IF(AY21/AX21-1&lt;-300%,"&gt;±300%",AY21/AX21-1)))))</f>
        <v>6.4996254901171557E-2</v>
      </c>
      <c r="BB21" s="4"/>
      <c r="BC21" s="9">
        <f t="shared" ref="BC21:BD21" si="44">SUM(BC22:BC23)</f>
        <v>1665</v>
      </c>
      <c r="BD21" s="9">
        <f t="shared" si="44"/>
        <v>1580</v>
      </c>
      <c r="BE21" s="9">
        <f>SUM(S21:T21)</f>
        <v>1715</v>
      </c>
      <c r="BF21" s="9">
        <f>SUM(U21:V21)</f>
        <v>1635</v>
      </c>
      <c r="BG21" s="9">
        <f>SUM(W21:X21)</f>
        <v>1725</v>
      </c>
      <c r="BH21" s="9">
        <f>SUM(Y21:Z21)</f>
        <v>1620</v>
      </c>
      <c r="BI21" s="9">
        <f>SUM(AA21:AB21)</f>
        <v>1670</v>
      </c>
      <c r="BJ21" s="9">
        <f>SUM(AC21:AD21)</f>
        <v>1625</v>
      </c>
      <c r="BK21" s="9">
        <f>SUM(AE21:AF21)</f>
        <v>1605</v>
      </c>
      <c r="BL21" s="9">
        <f>SUM(AG21:AH21)</f>
        <v>1500</v>
      </c>
      <c r="BM21" s="9">
        <f>SUM(AI21:AJ21)</f>
        <v>1476.18076165045</v>
      </c>
      <c r="BN21" s="9">
        <f>SUM(AK21:AL21)</f>
        <v>1334.5511791435492</v>
      </c>
      <c r="BO21" s="9">
        <f>SUM(AM21:AN21)</f>
        <v>995.6401205603695</v>
      </c>
      <c r="BP21" s="9">
        <f>SUM(AO21:AP21)</f>
        <v>1328.1433541924346</v>
      </c>
      <c r="BQ21" s="9">
        <f>SUM(AQ21:AR21)</f>
        <v>1338.6433198845207</v>
      </c>
      <c r="BR21" s="9">
        <f>SUM(AS21:AT21)</f>
        <v>1216.8031826179817</v>
      </c>
      <c r="BS21" s="9">
        <f>SUM(AU21:AV21)</f>
        <v>1439.223257338685</v>
      </c>
      <c r="BT21" s="9">
        <f t="shared" ref="BT21:BT23" si="45">SUM(AW21:AX21)</f>
        <v>1458.0616397623728</v>
      </c>
      <c r="BU21" s="492">
        <f t="shared" si="24"/>
        <v>0.19827237518011542</v>
      </c>
      <c r="BV21" s="492">
        <f t="shared" si="25"/>
        <v>1.3089270429469391E-2</v>
      </c>
      <c r="BW21" s="19"/>
      <c r="BX21" s="36">
        <f t="shared" ref="BX21:BX23" si="46">SUM(AV21:AY21)</f>
        <v>2966.5488833086001</v>
      </c>
    </row>
    <row r="22" spans="1:79" x14ac:dyDescent="0.45">
      <c r="A22" s="10"/>
      <c r="B22" s="10" t="s">
        <v>4</v>
      </c>
      <c r="C22" s="13">
        <v>2990</v>
      </c>
      <c r="D22" s="13">
        <v>3095</v>
      </c>
      <c r="E22" s="13">
        <v>3105</v>
      </c>
      <c r="F22" s="13">
        <v>3225</v>
      </c>
      <c r="G22" s="13">
        <v>3160</v>
      </c>
      <c r="H22" s="13">
        <v>2955</v>
      </c>
      <c r="I22" s="13">
        <v>2811.3200411114876</v>
      </c>
      <c r="J22" s="13">
        <v>2323.7834747528045</v>
      </c>
      <c r="K22" s="13">
        <v>2555.4465025025024</v>
      </c>
      <c r="L22" s="13">
        <v>2897.2848971010576</v>
      </c>
      <c r="M22" s="13">
        <v>3254.6647809853466</v>
      </c>
      <c r="N22" s="26">
        <f t="shared" si="20"/>
        <v>0.13376855835713997</v>
      </c>
      <c r="O22" s="26">
        <f t="shared" si="20"/>
        <v>0.12334992814889323</v>
      </c>
      <c r="P22" s="27"/>
      <c r="Q22" s="13">
        <v>730</v>
      </c>
      <c r="R22" s="13">
        <v>775</v>
      </c>
      <c r="S22" s="13">
        <v>800</v>
      </c>
      <c r="T22" s="13">
        <v>790</v>
      </c>
      <c r="U22" s="13">
        <v>740</v>
      </c>
      <c r="V22" s="13">
        <v>780</v>
      </c>
      <c r="W22" s="13">
        <v>830</v>
      </c>
      <c r="X22" s="13">
        <v>830</v>
      </c>
      <c r="Y22" s="13">
        <v>760</v>
      </c>
      <c r="Z22" s="13">
        <v>805</v>
      </c>
      <c r="AA22" s="13">
        <v>815</v>
      </c>
      <c r="AB22" s="13">
        <v>795</v>
      </c>
      <c r="AC22" s="13">
        <v>745</v>
      </c>
      <c r="AD22" s="13">
        <v>805</v>
      </c>
      <c r="AE22" s="13">
        <v>760</v>
      </c>
      <c r="AF22" s="13">
        <v>770</v>
      </c>
      <c r="AG22" s="13">
        <v>690</v>
      </c>
      <c r="AH22" s="13">
        <v>735</v>
      </c>
      <c r="AI22" s="7">
        <v>746.64419406642219</v>
      </c>
      <c r="AJ22" s="7">
        <v>729.53656758402781</v>
      </c>
      <c r="AK22" s="7">
        <v>659.1036736125609</v>
      </c>
      <c r="AL22" s="7">
        <v>675.44750553098822</v>
      </c>
      <c r="AM22" s="7">
        <v>623.35368588653751</v>
      </c>
      <c r="AN22" s="7">
        <v>372.28643467383193</v>
      </c>
      <c r="AO22" s="7">
        <v>625.9134922865544</v>
      </c>
      <c r="AP22" s="7">
        <v>702.22986190588017</v>
      </c>
      <c r="AQ22" s="7">
        <v>701.13142755822469</v>
      </c>
      <c r="AR22" s="524">
        <v>637.51189232629588</v>
      </c>
      <c r="AS22" s="524">
        <v>558.02449062639778</v>
      </c>
      <c r="AT22" s="524">
        <v>658.77869199158386</v>
      </c>
      <c r="AU22" s="524">
        <v>736.64003230454955</v>
      </c>
      <c r="AV22" s="524">
        <v>702.58322503413535</v>
      </c>
      <c r="AW22" s="524">
        <v>701.3415904633473</v>
      </c>
      <c r="AX22" s="524">
        <v>756.7200492990255</v>
      </c>
      <c r="AY22" s="524">
        <v>805.90401851209208</v>
      </c>
      <c r="AZ22" s="492">
        <f t="shared" si="42"/>
        <v>9.4026910254731755E-2</v>
      </c>
      <c r="BA22" s="492">
        <f t="shared" si="43"/>
        <v>6.4996254901171557E-2</v>
      </c>
      <c r="BB22" s="4"/>
      <c r="BC22" s="13">
        <f>D22-BD22</f>
        <v>1590</v>
      </c>
      <c r="BD22" s="13">
        <f>SUM(Q22:R22)</f>
        <v>1505</v>
      </c>
      <c r="BE22" s="13">
        <f>SUM(S22:T22)</f>
        <v>1590</v>
      </c>
      <c r="BF22" s="13">
        <f>SUM(U22:V22)</f>
        <v>1520</v>
      </c>
      <c r="BG22" s="13">
        <f>SUM(W22:X22)</f>
        <v>1660</v>
      </c>
      <c r="BH22" s="13">
        <f>SUM(Y22:Z22)</f>
        <v>1565</v>
      </c>
      <c r="BI22" s="13">
        <f>SUM(AA22:AB22)</f>
        <v>1610</v>
      </c>
      <c r="BJ22" s="13">
        <f>SUM(AC22:AD22)</f>
        <v>1550</v>
      </c>
      <c r="BK22" s="13">
        <f>SUM(AE22:AF22)</f>
        <v>1530</v>
      </c>
      <c r="BL22" s="13">
        <f>SUM(AG22:AH22)</f>
        <v>1425</v>
      </c>
      <c r="BM22" s="13">
        <f>SUM(AI22:AJ22)</f>
        <v>1476.18076165045</v>
      </c>
      <c r="BN22" s="13">
        <f>SUM(AK22:AL22)</f>
        <v>1334.5511791435492</v>
      </c>
      <c r="BO22" s="13">
        <f>SUM(AM22:AN22)</f>
        <v>995.6401205603695</v>
      </c>
      <c r="BP22" s="13">
        <f>SUM(AO22:AP22)</f>
        <v>1328.1433541924346</v>
      </c>
      <c r="BQ22" s="13">
        <f>SUM(AQ22:AR22)</f>
        <v>1338.6433198845207</v>
      </c>
      <c r="BR22" s="7">
        <f>SUM(AS22:AT22)</f>
        <v>1216.8031826179817</v>
      </c>
      <c r="BS22" s="7">
        <f>SUM(AU22:AV22)</f>
        <v>1439.223257338685</v>
      </c>
      <c r="BT22" s="7">
        <f t="shared" si="45"/>
        <v>1458.0616397623728</v>
      </c>
      <c r="BU22" s="492">
        <f t="shared" si="24"/>
        <v>0.19827237518011542</v>
      </c>
      <c r="BV22" s="492">
        <f t="shared" si="25"/>
        <v>1.3089270429469391E-2</v>
      </c>
      <c r="BW22" s="19"/>
      <c r="BX22" s="13">
        <f t="shared" si="46"/>
        <v>2966.5488833086001</v>
      </c>
    </row>
    <row r="23" spans="1:79"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tr">
        <f t="shared" si="20"/>
        <v>N/A</v>
      </c>
      <c r="O23" s="489" t="str">
        <f t="shared" si="20"/>
        <v>N/A</v>
      </c>
      <c r="P23" s="27"/>
      <c r="Q23" s="29">
        <v>35</v>
      </c>
      <c r="R23" s="29">
        <v>40</v>
      </c>
      <c r="S23" s="29">
        <v>35</v>
      </c>
      <c r="T23" s="29">
        <v>35</v>
      </c>
      <c r="U23" s="29">
        <v>35</v>
      </c>
      <c r="V23" s="29">
        <v>35</v>
      </c>
      <c r="W23" s="29">
        <v>35</v>
      </c>
      <c r="X23" s="29">
        <v>35</v>
      </c>
      <c r="Y23" s="29">
        <v>30</v>
      </c>
      <c r="Z23" s="29">
        <v>35</v>
      </c>
      <c r="AA23" s="29">
        <v>35</v>
      </c>
      <c r="AB23" s="29">
        <v>35</v>
      </c>
      <c r="AC23" s="29">
        <v>35</v>
      </c>
      <c r="AD23" s="29">
        <v>35</v>
      </c>
      <c r="AE23" s="29">
        <v>35</v>
      </c>
      <c r="AF23" s="29">
        <v>40</v>
      </c>
      <c r="AG23" s="29">
        <v>35</v>
      </c>
      <c r="AH23" s="29">
        <v>40</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612" t="str">
        <f t="shared" si="42"/>
        <v>N/A</v>
      </c>
      <c r="BA23" s="612" t="str">
        <f t="shared" si="43"/>
        <v>N/A</v>
      </c>
      <c r="BB23" s="4"/>
      <c r="BC23" s="29">
        <f>D23-BD23</f>
        <v>75</v>
      </c>
      <c r="BD23" s="29">
        <f>SUM(Q23:R23)</f>
        <v>75</v>
      </c>
      <c r="BE23" s="29">
        <f>SUM(S23:T23)</f>
        <v>70</v>
      </c>
      <c r="BF23" s="29">
        <f>SUM(U23:V23)</f>
        <v>70</v>
      </c>
      <c r="BG23" s="29">
        <f>SUM(W23:X23)</f>
        <v>70</v>
      </c>
      <c r="BH23" s="29">
        <f>SUM(Y23:Z23)</f>
        <v>65</v>
      </c>
      <c r="BI23" s="29">
        <f>SUM(AA23:AB23)</f>
        <v>70</v>
      </c>
      <c r="BJ23" s="29">
        <f>SUM(AC23:AD23)</f>
        <v>70</v>
      </c>
      <c r="BK23" s="29">
        <f>SUM(AE23:AF23)</f>
        <v>75</v>
      </c>
      <c r="BL23" s="29">
        <f>SUM(AG23:AH23)</f>
        <v>75</v>
      </c>
      <c r="BM23" s="489" t="s">
        <v>101</v>
      </c>
      <c r="BN23" s="489" t="s">
        <v>101</v>
      </c>
      <c r="BO23" s="489" t="s">
        <v>101</v>
      </c>
      <c r="BP23" s="489" t="s">
        <v>101</v>
      </c>
      <c r="BQ23" s="489" t="s">
        <v>101</v>
      </c>
      <c r="BR23" s="489" t="s">
        <v>101</v>
      </c>
      <c r="BS23" s="489" t="s">
        <v>101</v>
      </c>
      <c r="BT23" s="489">
        <f t="shared" si="45"/>
        <v>0</v>
      </c>
      <c r="BU23" s="680" t="str">
        <f t="shared" si="24"/>
        <v>N/A</v>
      </c>
      <c r="BV23" s="680" t="str">
        <f t="shared" si="25"/>
        <v>N/A</v>
      </c>
      <c r="BW23" s="19"/>
      <c r="BX23" s="489">
        <f t="shared" si="46"/>
        <v>0</v>
      </c>
    </row>
    <row r="24" spans="1:79" x14ac:dyDescent="0.45">
      <c r="A24" s="37"/>
      <c r="B24" s="37"/>
      <c r="C24" s="37"/>
      <c r="D24" s="37"/>
      <c r="E24" s="37"/>
      <c r="F24" s="37"/>
      <c r="G24" s="37"/>
      <c r="H24" s="37"/>
      <c r="I24" s="628"/>
      <c r="J24" s="37"/>
      <c r="K24" s="37"/>
      <c r="L24" s="37"/>
      <c r="M24" s="37"/>
      <c r="N24" s="37"/>
      <c r="O24" s="539"/>
      <c r="P24" s="27"/>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70"/>
      <c r="AN24" s="544"/>
      <c r="AO24" s="544"/>
      <c r="AP24" s="544"/>
      <c r="AQ24" s="544"/>
      <c r="AR24" s="544"/>
      <c r="AS24" s="544"/>
      <c r="AT24" s="544"/>
      <c r="AU24" s="544"/>
      <c r="AV24" s="544"/>
      <c r="AW24" s="544"/>
      <c r="AX24" s="544"/>
      <c r="AY24" s="544"/>
      <c r="AZ24" s="492"/>
      <c r="BA24" s="492"/>
      <c r="BB24" s="4"/>
      <c r="BC24" s="37"/>
      <c r="BD24" s="37"/>
      <c r="BE24" s="37"/>
      <c r="BF24" s="37"/>
      <c r="BG24" s="37"/>
      <c r="BH24" s="37"/>
      <c r="BI24" s="37"/>
      <c r="BJ24" s="37"/>
      <c r="BK24" s="37"/>
      <c r="BL24" s="37"/>
      <c r="BM24" s="37"/>
      <c r="BN24" s="37"/>
      <c r="BO24" s="37"/>
      <c r="BP24" s="37"/>
      <c r="BQ24" s="37"/>
      <c r="BR24" s="37"/>
      <c r="BS24" s="37"/>
      <c r="BT24" s="37"/>
      <c r="BU24" s="492"/>
      <c r="BV24" s="492"/>
      <c r="BW24" s="19"/>
      <c r="BX24" s="37"/>
    </row>
    <row r="25" spans="1:79"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1899.1127259820812</v>
      </c>
      <c r="M25" s="572">
        <v>1861.4496059237026</v>
      </c>
      <c r="N25" s="545">
        <f t="shared" si="20"/>
        <v>-2.7343506414756691E-2</v>
      </c>
      <c r="O25" s="545">
        <f t="shared" si="20"/>
        <v>-1.9831956019831343E-2</v>
      </c>
      <c r="P25" s="27"/>
      <c r="Q25" s="28">
        <v>740</v>
      </c>
      <c r="R25" s="28">
        <v>695</v>
      </c>
      <c r="S25" s="28">
        <v>720</v>
      </c>
      <c r="T25" s="28">
        <v>660</v>
      </c>
      <c r="U25" s="28">
        <v>785</v>
      </c>
      <c r="V25" s="28">
        <v>675</v>
      </c>
      <c r="W25" s="28">
        <v>580</v>
      </c>
      <c r="X25" s="28">
        <v>600</v>
      </c>
      <c r="Y25" s="28">
        <v>630</v>
      </c>
      <c r="Z25" s="28">
        <v>700</v>
      </c>
      <c r="AA25" s="28">
        <v>610</v>
      </c>
      <c r="AB25" s="28">
        <v>590</v>
      </c>
      <c r="AC25" s="28">
        <v>580</v>
      </c>
      <c r="AD25" s="28">
        <v>680</v>
      </c>
      <c r="AE25" s="28">
        <v>580</v>
      </c>
      <c r="AF25" s="28">
        <v>570</v>
      </c>
      <c r="AG25" s="28">
        <v>550</v>
      </c>
      <c r="AH25" s="28">
        <v>560</v>
      </c>
      <c r="AI25" s="572">
        <v>541.21125275204304</v>
      </c>
      <c r="AJ25" s="572">
        <v>535.93402330837796</v>
      </c>
      <c r="AK25" s="28">
        <v>529.95018102166023</v>
      </c>
      <c r="AL25" s="28">
        <v>498.44229317058239</v>
      </c>
      <c r="AM25" s="28">
        <v>396.63405846780205</v>
      </c>
      <c r="AN25" s="28">
        <v>388.84279375950177</v>
      </c>
      <c r="AO25" s="28">
        <v>511.18101744141416</v>
      </c>
      <c r="AP25" s="28">
        <v>533.68862201318211</v>
      </c>
      <c r="AQ25" s="572">
        <v>487.30936025685696</v>
      </c>
      <c r="AR25" s="572">
        <v>469.95020098424459</v>
      </c>
      <c r="AS25" s="572">
        <v>484.61517848069673</v>
      </c>
      <c r="AT25" s="572">
        <v>510.62620846175867</v>
      </c>
      <c r="AU25" s="572">
        <v>466.40989084854721</v>
      </c>
      <c r="AV25" s="572">
        <v>495.34986846357089</v>
      </c>
      <c r="AW25" s="572">
        <v>480.41669419004046</v>
      </c>
      <c r="AX25" s="572">
        <v>456.94659663587146</v>
      </c>
      <c r="AY25" s="572">
        <v>455.05819486575081</v>
      </c>
      <c r="AZ25" s="612">
        <f>IF(ISERROR(AY25/AU25),"N/A",IF(AU25&lt;0,"N/A",IF(AY25&lt;0,"N/A",IF(AY25/AU25-1&gt;300%,"&gt;±300%",IF(AY25/AU25-1&lt;-300%,"&gt;±300%",AY25/AU25-1)))))</f>
        <v>-2.4338454663009101E-2</v>
      </c>
      <c r="BA25" s="612">
        <f>IF(ISERROR(AY25/AX25),"N/A",IF(AX25&lt;0,"N/A",IF(AY25&lt;0,"N/A",IF(AY25/AX25-1&gt;300%,"&gt;±300%",IF(AY25/AX25-1&lt;-300%,"&gt;±300%",AY25/AX25-1)))))</f>
        <v>-4.1326531021861346E-3</v>
      </c>
      <c r="BB25" s="4"/>
      <c r="BC25" s="28">
        <f>D25-BD25</f>
        <v>1565</v>
      </c>
      <c r="BD25" s="28">
        <f>SUM(Q25:R25)</f>
        <v>1435</v>
      </c>
      <c r="BE25" s="28">
        <f>SUM(S25:T25)</f>
        <v>1380</v>
      </c>
      <c r="BF25" s="28">
        <f>SUM(U25:V25)</f>
        <v>1460</v>
      </c>
      <c r="BG25" s="28">
        <f>SUM(W25:X25)</f>
        <v>1180</v>
      </c>
      <c r="BH25" s="28">
        <f>SUM(Y25:Z25)</f>
        <v>1330</v>
      </c>
      <c r="BI25" s="28">
        <f>SUM(AA25:AB25)</f>
        <v>1200</v>
      </c>
      <c r="BJ25" s="28">
        <f>SUM(AC25:AD25)</f>
        <v>1260</v>
      </c>
      <c r="BK25" s="28">
        <f>SUM(AE25:AF25)</f>
        <v>1150</v>
      </c>
      <c r="BL25" s="28">
        <f>SUM(AG25:AH25)</f>
        <v>1110</v>
      </c>
      <c r="BM25" s="28">
        <f>SUM(AI25:AJ25)</f>
        <v>1077.1452760604211</v>
      </c>
      <c r="BN25" s="28">
        <f>SUM(AK25:AL25)</f>
        <v>1028.3924741922426</v>
      </c>
      <c r="BO25" s="28">
        <f>SUM(AM25:AN25)</f>
        <v>785.47685222730388</v>
      </c>
      <c r="BP25" s="28">
        <f>SUM(AO25:AP25)</f>
        <v>1044.8696394545964</v>
      </c>
      <c r="BQ25" s="28">
        <f>SUM(AQ25:AR25)</f>
        <v>957.25956124110155</v>
      </c>
      <c r="BR25" s="28">
        <f>SUM(AS25:AT25)</f>
        <v>995.24138694245539</v>
      </c>
      <c r="BS25" s="28">
        <f>SUM(AU25:AV25)</f>
        <v>961.75975931211815</v>
      </c>
      <c r="BT25" s="28">
        <f>SUM(AW25:AX25)</f>
        <v>937.36329082591192</v>
      </c>
      <c r="BU25" s="545">
        <f t="shared" si="24"/>
        <v>-5.8154832461654871E-2</v>
      </c>
      <c r="BV25" s="545">
        <f t="shared" si="25"/>
        <v>-2.5366489136180337E-2</v>
      </c>
      <c r="BW25" s="19"/>
      <c r="BX25" s="647">
        <f>SUM(AV25:AY25)</f>
        <v>1887.7713541552334</v>
      </c>
    </row>
    <row r="26" spans="1:79" x14ac:dyDescent="0.45">
      <c r="A26" s="23"/>
      <c r="B26" s="4"/>
      <c r="C26" s="9"/>
      <c r="D26" s="9"/>
      <c r="E26" s="9"/>
      <c r="F26" s="9"/>
      <c r="G26" s="9"/>
      <c r="H26" s="9"/>
      <c r="I26" s="627"/>
      <c r="J26" s="9"/>
      <c r="K26" s="9"/>
      <c r="L26" s="9"/>
      <c r="M26" s="9"/>
      <c r="N26" s="492"/>
      <c r="O26" s="492"/>
      <c r="P26" s="27"/>
      <c r="Q26" s="36"/>
      <c r="R26" s="36"/>
      <c r="S26" s="36"/>
      <c r="T26" s="36"/>
      <c r="U26" s="36"/>
      <c r="V26" s="36"/>
      <c r="W26" s="36"/>
      <c r="X26" s="36"/>
      <c r="Y26" s="36"/>
      <c r="Z26" s="36"/>
      <c r="AA26" s="36"/>
      <c r="AB26" s="36"/>
      <c r="AC26" s="36"/>
      <c r="AD26" s="36"/>
      <c r="AE26" s="36"/>
      <c r="AF26" s="36"/>
      <c r="AG26" s="36"/>
      <c r="AH26" s="36"/>
      <c r="AI26" s="36"/>
      <c r="AJ26" s="36"/>
      <c r="AK26" s="36"/>
      <c r="AL26" s="36"/>
      <c r="AM26" s="368"/>
      <c r="AN26" s="36"/>
      <c r="AO26" s="36"/>
      <c r="AP26" s="36"/>
      <c r="AQ26" s="36"/>
      <c r="AR26" s="36"/>
      <c r="AS26" s="36"/>
      <c r="AT26" s="36"/>
      <c r="AU26" s="36"/>
      <c r="AV26" s="36"/>
      <c r="AW26" s="36"/>
      <c r="AX26" s="36"/>
      <c r="AY26" s="36"/>
      <c r="AZ26" s="492"/>
      <c r="BA26" s="492"/>
      <c r="BB26" s="4"/>
      <c r="BC26" s="7"/>
      <c r="BD26" s="7"/>
      <c r="BE26" s="7"/>
      <c r="BF26" s="7"/>
      <c r="BG26" s="7"/>
      <c r="BH26" s="7"/>
      <c r="BI26" s="7"/>
      <c r="BJ26" s="7"/>
      <c r="BK26" s="7"/>
      <c r="BL26" s="7"/>
      <c r="BM26" s="7"/>
      <c r="BN26" s="7"/>
      <c r="BO26" s="7"/>
      <c r="BP26" s="7"/>
      <c r="BQ26" s="7"/>
      <c r="BR26" s="7"/>
      <c r="BS26" s="7"/>
      <c r="BT26" s="7"/>
      <c r="BU26" s="492"/>
      <c r="BV26" s="492"/>
      <c r="BW26" s="19"/>
      <c r="BX26" s="13"/>
    </row>
    <row r="27" spans="1:79" x14ac:dyDescent="0.45">
      <c r="A27" s="23" t="s">
        <v>6</v>
      </c>
      <c r="B27" s="9"/>
      <c r="C27" s="555">
        <v>1580</v>
      </c>
      <c r="D27" s="555">
        <v>1700</v>
      </c>
      <c r="E27" s="555">
        <v>1845</v>
      </c>
      <c r="F27" s="555">
        <v>1955</v>
      </c>
      <c r="G27" s="555">
        <v>1825</v>
      </c>
      <c r="H27" s="555">
        <v>2015</v>
      </c>
      <c r="I27" s="555">
        <f t="shared" ref="I27" si="47">SUM(I28:I33)</f>
        <v>2256.6657194282707</v>
      </c>
      <c r="J27" s="555">
        <f>SUM(J28:J33)</f>
        <v>2018.0911099538187</v>
      </c>
      <c r="K27" s="555">
        <f t="shared" ref="K27" si="48">SUM(K28:K33)</f>
        <v>2537.7393005960457</v>
      </c>
      <c r="L27" s="555">
        <f>SUM(L28:L33)</f>
        <v>2245.2808751381212</v>
      </c>
      <c r="M27" s="555">
        <f t="shared" ref="M27" si="49">SUM(M28:M33)</f>
        <v>2627.6112506153304</v>
      </c>
      <c r="N27" s="492">
        <f t="shared" si="20"/>
        <v>-0.11524368377367766</v>
      </c>
      <c r="O27" s="492">
        <f t="shared" si="20"/>
        <v>0.17028175838075921</v>
      </c>
      <c r="P27" s="27"/>
      <c r="Q27" s="555">
        <v>405</v>
      </c>
      <c r="R27" s="555">
        <v>430</v>
      </c>
      <c r="S27" s="555">
        <v>440</v>
      </c>
      <c r="T27" s="555">
        <v>450</v>
      </c>
      <c r="U27" s="555">
        <v>445</v>
      </c>
      <c r="V27" s="555">
        <v>465</v>
      </c>
      <c r="W27" s="555">
        <v>470</v>
      </c>
      <c r="X27" s="555">
        <v>515</v>
      </c>
      <c r="Y27" s="555">
        <v>495</v>
      </c>
      <c r="Z27" s="555">
        <v>445</v>
      </c>
      <c r="AA27" s="555">
        <v>460</v>
      </c>
      <c r="AB27" s="555">
        <v>445</v>
      </c>
      <c r="AC27" s="555">
        <v>450</v>
      </c>
      <c r="AD27" s="555">
        <v>455</v>
      </c>
      <c r="AE27" s="555">
        <v>500</v>
      </c>
      <c r="AF27" s="555">
        <v>500</v>
      </c>
      <c r="AG27" s="555">
        <v>500</v>
      </c>
      <c r="AH27" s="555">
        <v>520</v>
      </c>
      <c r="AI27" s="555">
        <f t="shared" ref="AI27:AY27" si="50">SUM(AI28:AI33)</f>
        <v>680.0168040079094</v>
      </c>
      <c r="AJ27" s="555">
        <f t="shared" si="50"/>
        <v>536.94086883099317</v>
      </c>
      <c r="AK27" s="555">
        <f t="shared" si="50"/>
        <v>567.63102623428165</v>
      </c>
      <c r="AL27" s="555">
        <f t="shared" si="50"/>
        <v>472.07451786340596</v>
      </c>
      <c r="AM27" s="555">
        <f t="shared" si="50"/>
        <v>622.33596602819262</v>
      </c>
      <c r="AN27" s="555">
        <f t="shared" si="50"/>
        <v>327.50650478057702</v>
      </c>
      <c r="AO27" s="555">
        <f t="shared" si="50"/>
        <v>572.59210686874167</v>
      </c>
      <c r="AP27" s="555">
        <f t="shared" si="50"/>
        <v>495.65653227630753</v>
      </c>
      <c r="AQ27" s="555">
        <f t="shared" si="50"/>
        <v>494.34054171889085</v>
      </c>
      <c r="AR27" s="563">
        <f t="shared" si="50"/>
        <v>777.17056534244955</v>
      </c>
      <c r="AS27" s="563">
        <f t="shared" si="50"/>
        <v>702.53255584723956</v>
      </c>
      <c r="AT27" s="563">
        <f t="shared" si="50"/>
        <v>563.7028407396391</v>
      </c>
      <c r="AU27" s="563">
        <f t="shared" si="50"/>
        <v>527.35760345036624</v>
      </c>
      <c r="AV27" s="563">
        <f t="shared" si="50"/>
        <v>627.98904819266977</v>
      </c>
      <c r="AW27" s="563">
        <f t="shared" si="50"/>
        <v>559.27992261523639</v>
      </c>
      <c r="AX27" s="563">
        <f t="shared" si="50"/>
        <v>530.81726504025005</v>
      </c>
      <c r="AY27" s="563">
        <f t="shared" si="50"/>
        <v>570.43432169292691</v>
      </c>
      <c r="AZ27" s="492">
        <f t="shared" ref="AZ27:AZ33" si="51">IF(ISERROR(AY27/AU27),"N/A",IF(AU27&lt;0,"N/A",IF(AY27&lt;0,"N/A",IF(AY27/AU27-1&gt;300%,"&gt;±300%",IF(AY27/AU27-1&lt;-300%,"&gt;±300%",AY27/AU27-1)))))</f>
        <v>8.1684075399161227E-2</v>
      </c>
      <c r="BA27" s="492">
        <f t="shared" ref="BA27:BA33" si="52">IF(ISERROR(AY27/AX27),"N/A",IF(AX27&lt;0,"N/A",IF(AY27&lt;0,"N/A",IF(AY27/AX27-1&gt;300%,"&gt;±300%",IF(AY27/AX27-1&lt;-300%,"&gt;±300%",AY27/AX27-1)))))</f>
        <v>7.4634077039059443E-2</v>
      </c>
      <c r="BB27" s="4"/>
      <c r="BC27" s="9">
        <f>SUM(BC28:BC33)</f>
        <v>865</v>
      </c>
      <c r="BD27" s="9">
        <f t="shared" ref="BD27" si="53">SUM(BD28:BD33)</f>
        <v>835</v>
      </c>
      <c r="BE27" s="9">
        <f t="shared" ref="BE27:BE33" si="54">SUM(S27:T27)</f>
        <v>890</v>
      </c>
      <c r="BF27" s="9">
        <f t="shared" ref="BF27:BF33" si="55">SUM(U27:V27)</f>
        <v>910</v>
      </c>
      <c r="BG27" s="9">
        <f t="shared" ref="BG27:BG33" si="56">SUM(W27:X27)</f>
        <v>985</v>
      </c>
      <c r="BH27" s="9">
        <f t="shared" ref="BH27:BH33" si="57">SUM(Y27:Z27)</f>
        <v>940</v>
      </c>
      <c r="BI27" s="9">
        <f t="shared" ref="BI27:BI33" si="58">SUM(AA27:AB27)</f>
        <v>905</v>
      </c>
      <c r="BJ27" s="9">
        <f t="shared" ref="BJ27:BJ33" si="59">SUM(AC27:AD27)</f>
        <v>905</v>
      </c>
      <c r="BK27" s="9">
        <f t="shared" ref="BK27:BK33" si="60">SUM(AE27:AF27)</f>
        <v>1000</v>
      </c>
      <c r="BL27" s="9">
        <f t="shared" ref="BL27:BL33" si="61">SUM(AG27:AH27)</f>
        <v>1020</v>
      </c>
      <c r="BM27" s="9">
        <f t="shared" ref="BM27:BM33" si="62">SUM(AI27:AJ27)</f>
        <v>1216.9576728389025</v>
      </c>
      <c r="BN27" s="9">
        <f t="shared" ref="BN27:BN33" si="63">SUM(AK27:AL27)</f>
        <v>1039.7055440976876</v>
      </c>
      <c r="BO27" s="9">
        <f t="shared" ref="BO27:BO33" si="64">SUM(AM27:AN27)</f>
        <v>949.84247080876958</v>
      </c>
      <c r="BP27" s="9">
        <f t="shared" ref="BP27:BP33" si="65">SUM(AO27:AP27)</f>
        <v>1068.2486391450493</v>
      </c>
      <c r="BQ27" s="9">
        <f t="shared" ref="BQ27:BQ33" si="66">SUM(AQ27:AR27)</f>
        <v>1271.5111070613405</v>
      </c>
      <c r="BR27" s="9">
        <f t="shared" ref="BR27:BR33" si="67">SUM(AS27:AT27)</f>
        <v>1266.2353965868788</v>
      </c>
      <c r="BS27" s="9">
        <f t="shared" ref="BS27:BS33" si="68">SUM(AU27:AV27)</f>
        <v>1155.346651643036</v>
      </c>
      <c r="BT27" s="9">
        <f t="shared" ref="BT27:BT33" si="69">SUM(AW27:AX27)</f>
        <v>1090.0971876554863</v>
      </c>
      <c r="BU27" s="492">
        <f t="shared" si="24"/>
        <v>-0.13910384230781314</v>
      </c>
      <c r="BV27" s="492">
        <f t="shared" si="25"/>
        <v>-5.6476092170914649E-2</v>
      </c>
      <c r="BW27" s="19"/>
      <c r="BX27" s="36">
        <f t="shared" ref="BX27:BX33" si="70">SUM(AV27:AY27)</f>
        <v>2288.5205575410828</v>
      </c>
    </row>
    <row r="28" spans="1:79" x14ac:dyDescent="0.45">
      <c r="A28" s="10"/>
      <c r="B28" s="10" t="s">
        <v>12</v>
      </c>
      <c r="C28" s="7">
        <v>535</v>
      </c>
      <c r="D28" s="7">
        <v>540</v>
      </c>
      <c r="E28" s="7">
        <v>515</v>
      </c>
      <c r="F28" s="7">
        <v>560</v>
      </c>
      <c r="G28" s="7">
        <v>570</v>
      </c>
      <c r="H28" s="7">
        <v>565</v>
      </c>
      <c r="I28" s="7">
        <v>797.29015227073171</v>
      </c>
      <c r="J28" s="7">
        <v>620.69044178373713</v>
      </c>
      <c r="K28" s="7">
        <v>714.93737781918514</v>
      </c>
      <c r="L28" s="7">
        <v>684.22289781111499</v>
      </c>
      <c r="M28" s="7">
        <v>748.68453155179748</v>
      </c>
      <c r="N28" s="26">
        <f t="shared" si="20"/>
        <v>-4.296107737681909E-2</v>
      </c>
      <c r="O28" s="26">
        <f t="shared" si="20"/>
        <v>9.4211453529106537E-2</v>
      </c>
      <c r="P28" s="27"/>
      <c r="Q28" s="7">
        <v>145</v>
      </c>
      <c r="R28" s="7">
        <v>125</v>
      </c>
      <c r="S28" s="7">
        <v>135</v>
      </c>
      <c r="T28" s="7">
        <v>130</v>
      </c>
      <c r="U28" s="7">
        <v>125</v>
      </c>
      <c r="V28" s="7">
        <v>115</v>
      </c>
      <c r="W28" s="7">
        <v>140</v>
      </c>
      <c r="X28" s="7">
        <v>135</v>
      </c>
      <c r="Y28" s="7">
        <v>165</v>
      </c>
      <c r="Z28" s="7">
        <v>130</v>
      </c>
      <c r="AA28" s="7">
        <v>150</v>
      </c>
      <c r="AB28" s="7">
        <v>135</v>
      </c>
      <c r="AC28" s="7">
        <v>160</v>
      </c>
      <c r="AD28" s="7">
        <v>135</v>
      </c>
      <c r="AE28" s="7">
        <v>145</v>
      </c>
      <c r="AF28" s="7">
        <v>135</v>
      </c>
      <c r="AG28" s="7">
        <v>155</v>
      </c>
      <c r="AH28" s="7">
        <v>140</v>
      </c>
      <c r="AI28" s="7">
        <v>257.08577880693514</v>
      </c>
      <c r="AJ28" s="7">
        <v>200.48724487988531</v>
      </c>
      <c r="AK28" s="7">
        <v>189.77462411373338</v>
      </c>
      <c r="AL28" s="7">
        <v>149.94250447017788</v>
      </c>
      <c r="AM28" s="7">
        <v>232.13210731979618</v>
      </c>
      <c r="AN28" s="7">
        <v>101.97221907705844</v>
      </c>
      <c r="AO28" s="7">
        <v>141.89860937731748</v>
      </c>
      <c r="AP28" s="7">
        <v>144.68750600956497</v>
      </c>
      <c r="AQ28" s="7">
        <v>128.92043133946243</v>
      </c>
      <c r="AR28" s="7">
        <v>145.91959006222146</v>
      </c>
      <c r="AS28" s="7">
        <v>304.75924519971772</v>
      </c>
      <c r="AT28" s="7">
        <v>135.33811121778334</v>
      </c>
      <c r="AU28" s="7">
        <v>113.26835036701837</v>
      </c>
      <c r="AV28" s="7">
        <v>153.7260109378156</v>
      </c>
      <c r="AW28" s="7">
        <v>144.47769345649152</v>
      </c>
      <c r="AX28" s="7">
        <v>272.75084304978941</v>
      </c>
      <c r="AY28" s="7">
        <v>236.1355074948969</v>
      </c>
      <c r="AZ28" s="492">
        <f t="shared" si="51"/>
        <v>1.0847439441799724</v>
      </c>
      <c r="BA28" s="492">
        <f t="shared" si="52"/>
        <v>-0.13424462834092343</v>
      </c>
      <c r="BB28" s="4"/>
      <c r="BC28" s="13">
        <f t="shared" ref="BC28:BC33" si="71">D28-BD28</f>
        <v>270</v>
      </c>
      <c r="BD28" s="13">
        <f t="shared" ref="BD28:BD33" si="72">SUM(Q28:R28)</f>
        <v>270</v>
      </c>
      <c r="BE28" s="13">
        <f t="shared" si="54"/>
        <v>265</v>
      </c>
      <c r="BF28" s="13">
        <f t="shared" si="55"/>
        <v>240</v>
      </c>
      <c r="BG28" s="13">
        <f t="shared" si="56"/>
        <v>275</v>
      </c>
      <c r="BH28" s="13">
        <f t="shared" si="57"/>
        <v>295</v>
      </c>
      <c r="BI28" s="13">
        <f t="shared" si="58"/>
        <v>285</v>
      </c>
      <c r="BJ28" s="13">
        <f t="shared" si="59"/>
        <v>295</v>
      </c>
      <c r="BK28" s="13">
        <f t="shared" si="60"/>
        <v>280</v>
      </c>
      <c r="BL28" s="13">
        <f t="shared" si="61"/>
        <v>295</v>
      </c>
      <c r="BM28" s="13">
        <f t="shared" si="62"/>
        <v>457.57302368682042</v>
      </c>
      <c r="BN28" s="13">
        <f t="shared" si="63"/>
        <v>339.71712858391129</v>
      </c>
      <c r="BO28" s="13">
        <f t="shared" si="64"/>
        <v>334.10432639685462</v>
      </c>
      <c r="BP28" s="13">
        <f t="shared" si="65"/>
        <v>286.58611538688245</v>
      </c>
      <c r="BQ28" s="13">
        <f t="shared" si="66"/>
        <v>274.84002140168388</v>
      </c>
      <c r="BR28" s="13">
        <f t="shared" si="67"/>
        <v>440.09735641750103</v>
      </c>
      <c r="BS28" s="13">
        <f t="shared" si="68"/>
        <v>266.994361304834</v>
      </c>
      <c r="BT28" s="13">
        <f t="shared" si="69"/>
        <v>417.22853650628093</v>
      </c>
      <c r="BU28" s="492">
        <f t="shared" si="24"/>
        <v>-5.1963093115073078E-2</v>
      </c>
      <c r="BV28" s="492">
        <f t="shared" si="25"/>
        <v>0.56268669670488247</v>
      </c>
      <c r="BW28" s="19"/>
      <c r="BX28" s="13">
        <f t="shared" si="70"/>
        <v>807.09005493899349</v>
      </c>
    </row>
    <row r="29" spans="1:79" x14ac:dyDescent="0.45">
      <c r="A29" s="10"/>
      <c r="B29" s="10" t="s">
        <v>13</v>
      </c>
      <c r="C29" s="13">
        <v>50</v>
      </c>
      <c r="D29" s="13">
        <v>60</v>
      </c>
      <c r="E29" s="13">
        <v>205</v>
      </c>
      <c r="F29" s="13">
        <v>220</v>
      </c>
      <c r="G29" s="13">
        <v>100</v>
      </c>
      <c r="H29" s="13">
        <v>235</v>
      </c>
      <c r="I29" s="13">
        <v>218.82799632930983</v>
      </c>
      <c r="J29" s="13">
        <v>108.88601227321639</v>
      </c>
      <c r="K29" s="13">
        <v>168.88811626284198</v>
      </c>
      <c r="L29" s="13">
        <v>192.65496448538445</v>
      </c>
      <c r="M29" s="13">
        <v>170.86801497522595</v>
      </c>
      <c r="N29" s="26">
        <f t="shared" si="20"/>
        <v>0.14072540299729508</v>
      </c>
      <c r="O29" s="26">
        <f t="shared" si="20"/>
        <v>-0.11308792155112801</v>
      </c>
      <c r="P29" s="27"/>
      <c r="Q29" s="13">
        <v>15</v>
      </c>
      <c r="R29" s="13">
        <v>15</v>
      </c>
      <c r="S29" s="13">
        <v>55</v>
      </c>
      <c r="T29" s="13">
        <v>50</v>
      </c>
      <c r="U29" s="13">
        <v>50</v>
      </c>
      <c r="V29" s="13">
        <v>50</v>
      </c>
      <c r="W29" s="13">
        <v>55</v>
      </c>
      <c r="X29" s="13">
        <v>60</v>
      </c>
      <c r="Y29" s="13">
        <v>55</v>
      </c>
      <c r="Z29" s="13">
        <v>55</v>
      </c>
      <c r="AA29" s="13">
        <v>35</v>
      </c>
      <c r="AB29" s="13">
        <v>15</v>
      </c>
      <c r="AC29" s="13">
        <v>25</v>
      </c>
      <c r="AD29" s="13">
        <v>25</v>
      </c>
      <c r="AE29" s="13">
        <v>55</v>
      </c>
      <c r="AF29" s="13">
        <v>55</v>
      </c>
      <c r="AG29" s="13">
        <v>55</v>
      </c>
      <c r="AH29" s="13">
        <v>55</v>
      </c>
      <c r="AI29" s="13">
        <v>54.706999082327457</v>
      </c>
      <c r="AJ29" s="13">
        <v>54.706999082327457</v>
      </c>
      <c r="AK29" s="13">
        <v>54.706999082327457</v>
      </c>
      <c r="AL29" s="13">
        <v>54.706999082327457</v>
      </c>
      <c r="AM29" s="13">
        <v>33.175852077934877</v>
      </c>
      <c r="AN29" s="13">
        <v>18.290451516342788</v>
      </c>
      <c r="AO29" s="13">
        <v>21.426618642480928</v>
      </c>
      <c r="AP29" s="13">
        <v>35.993090036457801</v>
      </c>
      <c r="AQ29" s="13">
        <v>35.864535507985934</v>
      </c>
      <c r="AR29" s="13">
        <v>38.430517445326473</v>
      </c>
      <c r="AS29" s="13">
        <v>38.430517445326473</v>
      </c>
      <c r="AT29" s="13">
        <v>56.162545864203082</v>
      </c>
      <c r="AU29" s="13">
        <v>44.060782829446495</v>
      </c>
      <c r="AV29" s="13">
        <v>48.018266583748236</v>
      </c>
      <c r="AW29" s="13">
        <v>48.688351384265005</v>
      </c>
      <c r="AX29" s="13">
        <v>51.887563687924718</v>
      </c>
      <c r="AY29" s="13">
        <v>42.089288595580292</v>
      </c>
      <c r="AZ29" s="492">
        <f t="shared" si="51"/>
        <v>-4.4744875312306642E-2</v>
      </c>
      <c r="BA29" s="492">
        <f t="shared" si="52"/>
        <v>-0.1888366767666273</v>
      </c>
      <c r="BB29" s="4"/>
      <c r="BC29" s="13">
        <f t="shared" si="71"/>
        <v>30</v>
      </c>
      <c r="BD29" s="13">
        <f t="shared" si="72"/>
        <v>30</v>
      </c>
      <c r="BE29" s="13">
        <f t="shared" si="54"/>
        <v>105</v>
      </c>
      <c r="BF29" s="13">
        <f t="shared" si="55"/>
        <v>100</v>
      </c>
      <c r="BG29" s="13">
        <f t="shared" si="56"/>
        <v>115</v>
      </c>
      <c r="BH29" s="13">
        <f t="shared" si="57"/>
        <v>110</v>
      </c>
      <c r="BI29" s="13">
        <f t="shared" si="58"/>
        <v>50</v>
      </c>
      <c r="BJ29" s="13">
        <f t="shared" si="59"/>
        <v>50</v>
      </c>
      <c r="BK29" s="13">
        <f t="shared" si="60"/>
        <v>110</v>
      </c>
      <c r="BL29" s="13">
        <f t="shared" si="61"/>
        <v>110</v>
      </c>
      <c r="BM29" s="13">
        <f t="shared" si="62"/>
        <v>109.41399816465491</v>
      </c>
      <c r="BN29" s="13">
        <f t="shared" si="63"/>
        <v>109.41399816465491</v>
      </c>
      <c r="BO29" s="13">
        <f t="shared" si="64"/>
        <v>51.466303594277662</v>
      </c>
      <c r="BP29" s="13">
        <f t="shared" si="65"/>
        <v>57.419708678938733</v>
      </c>
      <c r="BQ29" s="13">
        <f t="shared" si="66"/>
        <v>74.295052953312407</v>
      </c>
      <c r="BR29" s="13">
        <f t="shared" si="67"/>
        <v>94.593063309529555</v>
      </c>
      <c r="BS29" s="13">
        <f t="shared" si="68"/>
        <v>92.079049413194724</v>
      </c>
      <c r="BT29" s="13">
        <f t="shared" si="69"/>
        <v>100.57591507218973</v>
      </c>
      <c r="BU29" s="492">
        <f t="shared" si="24"/>
        <v>6.3248313917934507E-2</v>
      </c>
      <c r="BV29" s="492">
        <f t="shared" si="25"/>
        <v>9.2277947189335574E-2</v>
      </c>
      <c r="BW29" s="19"/>
      <c r="BX29" s="13">
        <f t="shared" si="70"/>
        <v>190.68347025151823</v>
      </c>
    </row>
    <row r="30" spans="1:79" x14ac:dyDescent="0.45">
      <c r="A30" s="10"/>
      <c r="B30" s="10" t="s">
        <v>10</v>
      </c>
      <c r="C30" s="13">
        <v>195</v>
      </c>
      <c r="D30" s="13">
        <v>215</v>
      </c>
      <c r="E30" s="13">
        <v>205</v>
      </c>
      <c r="F30" s="13">
        <v>195</v>
      </c>
      <c r="G30" s="13">
        <v>210</v>
      </c>
      <c r="H30" s="13">
        <v>205</v>
      </c>
      <c r="I30" s="13">
        <v>144.371088411681</v>
      </c>
      <c r="J30" s="13">
        <v>129.77199999999999</v>
      </c>
      <c r="K30" s="13">
        <v>134.92660999999998</v>
      </c>
      <c r="L30" s="13">
        <v>105.9654</v>
      </c>
      <c r="M30" s="13">
        <v>97.104500000000002</v>
      </c>
      <c r="N30" s="26">
        <f t="shared" si="20"/>
        <v>-0.21464416841125689</v>
      </c>
      <c r="O30" s="26">
        <f t="shared" si="20"/>
        <v>-8.3620691282248694E-2</v>
      </c>
      <c r="P30" s="27"/>
      <c r="Q30" s="13">
        <v>55</v>
      </c>
      <c r="R30" s="13">
        <v>60</v>
      </c>
      <c r="S30" s="13">
        <v>60</v>
      </c>
      <c r="T30" s="13">
        <v>50</v>
      </c>
      <c r="U30" s="13">
        <v>50</v>
      </c>
      <c r="V30" s="13">
        <v>50</v>
      </c>
      <c r="W30" s="13">
        <v>50</v>
      </c>
      <c r="X30" s="13">
        <v>50</v>
      </c>
      <c r="Y30" s="13">
        <v>50</v>
      </c>
      <c r="Z30" s="13">
        <v>50</v>
      </c>
      <c r="AA30" s="13">
        <v>55</v>
      </c>
      <c r="AB30" s="13">
        <v>50</v>
      </c>
      <c r="AC30" s="13">
        <v>50</v>
      </c>
      <c r="AD30" s="13">
        <v>65</v>
      </c>
      <c r="AE30" s="13">
        <v>55</v>
      </c>
      <c r="AF30" s="13">
        <v>50</v>
      </c>
      <c r="AG30" s="13">
        <v>50</v>
      </c>
      <c r="AH30" s="13">
        <v>55</v>
      </c>
      <c r="AI30" s="13">
        <v>35.253865920000003</v>
      </c>
      <c r="AJ30" s="13">
        <v>35.729599999999998</v>
      </c>
      <c r="AK30" s="13">
        <v>37.484800000000007</v>
      </c>
      <c r="AL30" s="13">
        <v>35.900320000000001</v>
      </c>
      <c r="AM30" s="13">
        <v>32.069000000000003</v>
      </c>
      <c r="AN30" s="13">
        <v>29.286999999999999</v>
      </c>
      <c r="AO30" s="13">
        <v>32.602000000000004</v>
      </c>
      <c r="AP30" s="13">
        <v>35.814</v>
      </c>
      <c r="AQ30" s="13">
        <v>33.107999999999997</v>
      </c>
      <c r="AR30" s="13">
        <v>35.045249999999996</v>
      </c>
      <c r="AS30" s="13">
        <v>34.968000000000004</v>
      </c>
      <c r="AT30" s="13">
        <v>31.80536</v>
      </c>
      <c r="AU30" s="13">
        <v>29.650399999999998</v>
      </c>
      <c r="AV30" s="13">
        <v>26.92</v>
      </c>
      <c r="AW30" s="13">
        <v>25.78</v>
      </c>
      <c r="AX30" s="13">
        <v>23.614999999999998</v>
      </c>
      <c r="AY30" s="13">
        <v>22.548999999999999</v>
      </c>
      <c r="AZ30" s="492">
        <f t="shared" si="51"/>
        <v>-0.23950435744543075</v>
      </c>
      <c r="BA30" s="492">
        <f t="shared" si="52"/>
        <v>-4.5140800338767662E-2</v>
      </c>
      <c r="BB30" s="4"/>
      <c r="BC30" s="13">
        <f t="shared" si="71"/>
        <v>100</v>
      </c>
      <c r="BD30" s="13">
        <f t="shared" si="72"/>
        <v>115</v>
      </c>
      <c r="BE30" s="13">
        <f t="shared" si="54"/>
        <v>110</v>
      </c>
      <c r="BF30" s="13">
        <f t="shared" si="55"/>
        <v>100</v>
      </c>
      <c r="BG30" s="13">
        <f t="shared" si="56"/>
        <v>100</v>
      </c>
      <c r="BH30" s="13">
        <f t="shared" si="57"/>
        <v>100</v>
      </c>
      <c r="BI30" s="13">
        <f t="shared" si="58"/>
        <v>105</v>
      </c>
      <c r="BJ30" s="13">
        <f t="shared" si="59"/>
        <v>115</v>
      </c>
      <c r="BK30" s="13">
        <f t="shared" si="60"/>
        <v>105</v>
      </c>
      <c r="BL30" s="13">
        <f t="shared" si="61"/>
        <v>105</v>
      </c>
      <c r="BM30" s="13">
        <f t="shared" si="62"/>
        <v>70.98346592</v>
      </c>
      <c r="BN30" s="13">
        <f t="shared" si="63"/>
        <v>73.385120000000001</v>
      </c>
      <c r="BO30" s="13">
        <f t="shared" si="64"/>
        <v>61.356000000000002</v>
      </c>
      <c r="BP30" s="13">
        <f t="shared" si="65"/>
        <v>68.415999999999997</v>
      </c>
      <c r="BQ30" s="13">
        <f t="shared" si="66"/>
        <v>68.153249999999986</v>
      </c>
      <c r="BR30" s="13">
        <f t="shared" si="67"/>
        <v>66.773359999999997</v>
      </c>
      <c r="BS30" s="13">
        <f t="shared" si="68"/>
        <v>56.570399999999999</v>
      </c>
      <c r="BT30" s="13">
        <f t="shared" si="69"/>
        <v>49.394999999999996</v>
      </c>
      <c r="BU30" s="492">
        <f t="shared" si="24"/>
        <v>-0.26025888168575018</v>
      </c>
      <c r="BV30" s="492">
        <f t="shared" si="25"/>
        <v>-0.12684018497306015</v>
      </c>
      <c r="BW30" s="19"/>
      <c r="BX30" s="13">
        <f t="shared" si="70"/>
        <v>98.864000000000004</v>
      </c>
    </row>
    <row r="31" spans="1:79" x14ac:dyDescent="0.45">
      <c r="A31" s="10"/>
      <c r="B31" s="10" t="s">
        <v>11</v>
      </c>
      <c r="C31" s="13">
        <v>145</v>
      </c>
      <c r="D31" s="13">
        <v>205</v>
      </c>
      <c r="E31" s="13">
        <v>235</v>
      </c>
      <c r="F31" s="13">
        <v>255</v>
      </c>
      <c r="G31" s="13">
        <v>205</v>
      </c>
      <c r="H31" s="13">
        <v>250</v>
      </c>
      <c r="I31" s="13">
        <v>233.09861556279051</v>
      </c>
      <c r="J31" s="13">
        <v>401.77984846278378</v>
      </c>
      <c r="K31" s="13">
        <v>704.55862961041316</v>
      </c>
      <c r="L31" s="13">
        <v>413.91896624167896</v>
      </c>
      <c r="M31" s="13">
        <v>730.415177466351</v>
      </c>
      <c r="N31" s="26">
        <f t="shared" si="20"/>
        <v>-0.41251309849038953</v>
      </c>
      <c r="O31" s="26">
        <f t="shared" si="20"/>
        <v>0.76463326650240093</v>
      </c>
      <c r="P31" s="27"/>
      <c r="Q31" s="13">
        <v>40</v>
      </c>
      <c r="R31" s="13">
        <v>50</v>
      </c>
      <c r="S31" s="13">
        <v>30</v>
      </c>
      <c r="T31" s="13">
        <v>45</v>
      </c>
      <c r="U31" s="13">
        <v>70</v>
      </c>
      <c r="V31" s="13">
        <v>70</v>
      </c>
      <c r="W31" s="13">
        <v>60</v>
      </c>
      <c r="X31" s="13">
        <v>80</v>
      </c>
      <c r="Y31" s="13">
        <v>60</v>
      </c>
      <c r="Z31" s="13">
        <v>5</v>
      </c>
      <c r="AA31" s="13">
        <v>40</v>
      </c>
      <c r="AB31" s="13">
        <v>50</v>
      </c>
      <c r="AC31" s="13">
        <v>45</v>
      </c>
      <c r="AD31" s="13">
        <v>35</v>
      </c>
      <c r="AE31" s="13">
        <v>60</v>
      </c>
      <c r="AF31" s="13">
        <v>60</v>
      </c>
      <c r="AG31" s="13">
        <v>65</v>
      </c>
      <c r="AH31" s="13">
        <v>65</v>
      </c>
      <c r="AI31" s="13">
        <v>116.90004876210745</v>
      </c>
      <c r="AJ31" s="13">
        <v>30.080533309174243</v>
      </c>
      <c r="AK31" s="13">
        <v>70.797070494080856</v>
      </c>
      <c r="AL31" s="13">
        <v>15.320962997427962</v>
      </c>
      <c r="AM31" s="13">
        <v>143.0859032629966</v>
      </c>
      <c r="AN31" s="13">
        <v>10.089012470953804</v>
      </c>
      <c r="AO31" s="13">
        <v>176.19504887749093</v>
      </c>
      <c r="AP31" s="13">
        <v>72.409883851342471</v>
      </c>
      <c r="AQ31" s="13">
        <v>89.523874679094618</v>
      </c>
      <c r="AR31" s="13">
        <v>361.27803209170526</v>
      </c>
      <c r="AS31" s="13">
        <v>125.64945451774932</v>
      </c>
      <c r="AT31" s="13">
        <v>128.10726832186393</v>
      </c>
      <c r="AU31" s="13">
        <v>127.45943905930091</v>
      </c>
      <c r="AV31" s="13">
        <v>179.47555389596863</v>
      </c>
      <c r="AW31" s="13">
        <v>128.18182038528116</v>
      </c>
      <c r="AX31" s="13">
        <v>-21.197847098871733</v>
      </c>
      <c r="AY31" s="13">
        <v>56.060834021934923</v>
      </c>
      <c r="AZ31" s="492">
        <f t="shared" si="51"/>
        <v>-0.56016726234098324</v>
      </c>
      <c r="BA31" s="492" t="str">
        <f t="shared" si="52"/>
        <v>N/A</v>
      </c>
      <c r="BB31" s="4"/>
      <c r="BC31" s="13">
        <f t="shared" si="71"/>
        <v>115</v>
      </c>
      <c r="BD31" s="13">
        <f t="shared" si="72"/>
        <v>90</v>
      </c>
      <c r="BE31" s="13">
        <f t="shared" si="54"/>
        <v>75</v>
      </c>
      <c r="BF31" s="13">
        <f t="shared" si="55"/>
        <v>140</v>
      </c>
      <c r="BG31" s="13">
        <f t="shared" si="56"/>
        <v>140</v>
      </c>
      <c r="BH31" s="13">
        <f t="shared" si="57"/>
        <v>65</v>
      </c>
      <c r="BI31" s="13">
        <f t="shared" si="58"/>
        <v>90</v>
      </c>
      <c r="BJ31" s="13">
        <f t="shared" si="59"/>
        <v>80</v>
      </c>
      <c r="BK31" s="13">
        <f t="shared" si="60"/>
        <v>120</v>
      </c>
      <c r="BL31" s="13">
        <f t="shared" si="61"/>
        <v>130</v>
      </c>
      <c r="BM31" s="13">
        <f t="shared" si="62"/>
        <v>146.98058207128167</v>
      </c>
      <c r="BN31" s="13">
        <f t="shared" si="63"/>
        <v>86.118033491508811</v>
      </c>
      <c r="BO31" s="13">
        <f t="shared" si="64"/>
        <v>153.1749157339504</v>
      </c>
      <c r="BP31" s="13">
        <f t="shared" si="65"/>
        <v>248.6049327288334</v>
      </c>
      <c r="BQ31" s="13">
        <f t="shared" si="66"/>
        <v>450.80190677079986</v>
      </c>
      <c r="BR31" s="13">
        <f t="shared" si="67"/>
        <v>253.75672283961325</v>
      </c>
      <c r="BS31" s="13">
        <f t="shared" si="68"/>
        <v>306.93499295526954</v>
      </c>
      <c r="BT31" s="13">
        <f t="shared" si="69"/>
        <v>106.98397328640942</v>
      </c>
      <c r="BU31" s="492">
        <f t="shared" si="24"/>
        <v>-0.57839945247863023</v>
      </c>
      <c r="BV31" s="492">
        <f t="shared" si="25"/>
        <v>-0.65144419586592894</v>
      </c>
      <c r="BW31" s="19"/>
      <c r="BX31" s="13">
        <f t="shared" si="70"/>
        <v>342.52036120431291</v>
      </c>
    </row>
    <row r="32" spans="1:79" x14ac:dyDescent="0.45">
      <c r="A32" s="10"/>
      <c r="B32" s="10" t="s">
        <v>58</v>
      </c>
      <c r="C32" s="13">
        <v>220</v>
      </c>
      <c r="D32" s="13">
        <v>225</v>
      </c>
      <c r="E32" s="13">
        <v>240</v>
      </c>
      <c r="F32" s="13">
        <v>235</v>
      </c>
      <c r="G32" s="13">
        <v>235</v>
      </c>
      <c r="H32" s="13">
        <v>235</v>
      </c>
      <c r="I32" s="13">
        <v>277.1999040141219</v>
      </c>
      <c r="J32" s="13">
        <v>255.60750526785944</v>
      </c>
      <c r="K32" s="13">
        <v>268.72121035178782</v>
      </c>
      <c r="L32" s="13">
        <v>278.02428739610559</v>
      </c>
      <c r="M32" s="13">
        <v>286.56004942150474</v>
      </c>
      <c r="N32" s="26">
        <f t="shared" si="20"/>
        <v>3.4619809251897005E-2</v>
      </c>
      <c r="O32" s="26">
        <f t="shared" si="20"/>
        <v>3.0701497719291426E-2</v>
      </c>
      <c r="P32" s="27"/>
      <c r="Q32" s="13">
        <v>45</v>
      </c>
      <c r="R32" s="13">
        <v>65</v>
      </c>
      <c r="S32" s="13">
        <v>50</v>
      </c>
      <c r="T32" s="13">
        <v>65</v>
      </c>
      <c r="U32" s="13">
        <v>45</v>
      </c>
      <c r="V32" s="13">
        <v>65</v>
      </c>
      <c r="W32" s="13">
        <v>50</v>
      </c>
      <c r="X32" s="13">
        <v>70</v>
      </c>
      <c r="Y32" s="13">
        <v>45</v>
      </c>
      <c r="Z32" s="13">
        <v>75</v>
      </c>
      <c r="AA32" s="13">
        <v>55</v>
      </c>
      <c r="AB32" s="13">
        <v>70</v>
      </c>
      <c r="AC32" s="13">
        <v>45</v>
      </c>
      <c r="AD32" s="13">
        <v>70</v>
      </c>
      <c r="AE32" s="13">
        <v>55</v>
      </c>
      <c r="AF32" s="13">
        <v>70</v>
      </c>
      <c r="AG32" s="13">
        <v>45</v>
      </c>
      <c r="AH32" s="13">
        <v>70</v>
      </c>
      <c r="AI32" s="13">
        <v>69.299976003530475</v>
      </c>
      <c r="AJ32" s="13">
        <v>69.299976003530475</v>
      </c>
      <c r="AK32" s="13">
        <v>69.299976003530475</v>
      </c>
      <c r="AL32" s="13">
        <v>69.299976003530475</v>
      </c>
      <c r="AM32" s="13">
        <v>63.901876316964859</v>
      </c>
      <c r="AN32" s="13">
        <v>63.901876316964859</v>
      </c>
      <c r="AO32" s="13">
        <v>63.901876316964859</v>
      </c>
      <c r="AP32" s="13">
        <v>63.901876316964859</v>
      </c>
      <c r="AQ32" s="13">
        <v>65.858049618017972</v>
      </c>
      <c r="AR32" s="13">
        <v>66.62886493167899</v>
      </c>
      <c r="AS32" s="13">
        <v>69.042519157888265</v>
      </c>
      <c r="AT32" s="13">
        <v>67.191776644202605</v>
      </c>
      <c r="AU32" s="13">
        <v>67.592929112552071</v>
      </c>
      <c r="AV32" s="13">
        <v>70.148215257168516</v>
      </c>
      <c r="AW32" s="13">
        <v>70.812589654768786</v>
      </c>
      <c r="AX32" s="13">
        <v>69.470553371616248</v>
      </c>
      <c r="AY32" s="13">
        <v>70.869557538232129</v>
      </c>
      <c r="AZ32" s="492">
        <f t="shared" si="51"/>
        <v>4.8475905227068905E-2</v>
      </c>
      <c r="BA32" s="492">
        <f t="shared" si="52"/>
        <v>2.0138088711230573E-2</v>
      </c>
      <c r="BB32" s="4"/>
      <c r="BC32" s="13">
        <f t="shared" si="71"/>
        <v>115</v>
      </c>
      <c r="BD32" s="13">
        <f t="shared" si="72"/>
        <v>110</v>
      </c>
      <c r="BE32" s="13">
        <f t="shared" si="54"/>
        <v>115</v>
      </c>
      <c r="BF32" s="13">
        <f t="shared" si="55"/>
        <v>110</v>
      </c>
      <c r="BG32" s="13">
        <f t="shared" si="56"/>
        <v>120</v>
      </c>
      <c r="BH32" s="13">
        <f t="shared" si="57"/>
        <v>120</v>
      </c>
      <c r="BI32" s="13">
        <f t="shared" si="58"/>
        <v>125</v>
      </c>
      <c r="BJ32" s="13">
        <f t="shared" si="59"/>
        <v>115</v>
      </c>
      <c r="BK32" s="13">
        <f t="shared" si="60"/>
        <v>125</v>
      </c>
      <c r="BL32" s="13">
        <f t="shared" si="61"/>
        <v>115</v>
      </c>
      <c r="BM32" s="13">
        <f>SUM(AI32:AJ32)</f>
        <v>138.59995200706095</v>
      </c>
      <c r="BN32" s="13">
        <f t="shared" si="63"/>
        <v>138.59995200706095</v>
      </c>
      <c r="BO32" s="13">
        <f t="shared" si="64"/>
        <v>127.80375263392972</v>
      </c>
      <c r="BP32" s="13">
        <f t="shared" si="65"/>
        <v>127.80375263392972</v>
      </c>
      <c r="BQ32" s="13">
        <f t="shared" si="66"/>
        <v>132.48691454969696</v>
      </c>
      <c r="BR32" s="13">
        <f t="shared" si="67"/>
        <v>136.23429580209086</v>
      </c>
      <c r="BS32" s="13">
        <f t="shared" si="68"/>
        <v>137.74114436972059</v>
      </c>
      <c r="BT32" s="13">
        <f t="shared" si="69"/>
        <v>140.28314302638503</v>
      </c>
      <c r="BU32" s="492">
        <f t="shared" si="24"/>
        <v>2.9719735404776459E-2</v>
      </c>
      <c r="BV32" s="492">
        <f t="shared" si="25"/>
        <v>1.8454897179025043E-2</v>
      </c>
      <c r="BW32" s="19"/>
      <c r="BX32" s="13">
        <f t="shared" si="70"/>
        <v>281.30091582178568</v>
      </c>
    </row>
    <row r="33" spans="1:76" x14ac:dyDescent="0.45">
      <c r="A33" s="29"/>
      <c r="B33" s="29" t="s">
        <v>2</v>
      </c>
      <c r="C33" s="29">
        <v>435</v>
      </c>
      <c r="D33" s="29">
        <v>455</v>
      </c>
      <c r="E33" s="29">
        <v>445</v>
      </c>
      <c r="F33" s="29">
        <v>490</v>
      </c>
      <c r="G33" s="29">
        <v>505</v>
      </c>
      <c r="H33" s="29">
        <v>525</v>
      </c>
      <c r="I33" s="29">
        <v>585.87796283963598</v>
      </c>
      <c r="J33" s="29">
        <v>501.3553021662222</v>
      </c>
      <c r="K33" s="29">
        <v>545.70735655181784</v>
      </c>
      <c r="L33" s="29">
        <v>570.49435920383723</v>
      </c>
      <c r="M33" s="29">
        <v>593.97897720045103</v>
      </c>
      <c r="N33" s="30">
        <f t="shared" si="20"/>
        <v>4.5421785787609581E-2</v>
      </c>
      <c r="O33" s="30">
        <f t="shared" si="20"/>
        <v>4.1165381598843753E-2</v>
      </c>
      <c r="P33" s="27"/>
      <c r="Q33" s="29">
        <v>105</v>
      </c>
      <c r="R33" s="29">
        <v>115</v>
      </c>
      <c r="S33" s="29">
        <v>110</v>
      </c>
      <c r="T33" s="29">
        <v>110</v>
      </c>
      <c r="U33" s="29">
        <v>105</v>
      </c>
      <c r="V33" s="29">
        <v>115</v>
      </c>
      <c r="W33" s="29">
        <v>115</v>
      </c>
      <c r="X33" s="29">
        <v>120</v>
      </c>
      <c r="Y33" s="29">
        <v>120</v>
      </c>
      <c r="Z33" s="29">
        <v>130</v>
      </c>
      <c r="AA33" s="29">
        <v>125</v>
      </c>
      <c r="AB33" s="29">
        <v>125</v>
      </c>
      <c r="AC33" s="29">
        <v>125</v>
      </c>
      <c r="AD33" s="29">
        <v>125</v>
      </c>
      <c r="AE33" s="29">
        <v>130</v>
      </c>
      <c r="AF33" s="29">
        <v>130</v>
      </c>
      <c r="AG33" s="29">
        <v>130</v>
      </c>
      <c r="AH33" s="29">
        <v>135</v>
      </c>
      <c r="AI33" s="29">
        <v>146.77013543300893</v>
      </c>
      <c r="AJ33" s="29">
        <v>146.63651555607561</v>
      </c>
      <c r="AK33" s="29">
        <v>145.56755654060942</v>
      </c>
      <c r="AL33" s="29">
        <v>146.9037553099422</v>
      </c>
      <c r="AM33" s="29">
        <v>117.97122705050019</v>
      </c>
      <c r="AN33" s="29">
        <v>103.96594539925712</v>
      </c>
      <c r="AO33" s="29">
        <v>136.56795365448744</v>
      </c>
      <c r="AP33" s="29">
        <v>142.85017606197744</v>
      </c>
      <c r="AQ33" s="29">
        <v>141.06565057432994</v>
      </c>
      <c r="AR33" s="29">
        <v>129.86831081151743</v>
      </c>
      <c r="AS33" s="29">
        <v>129.68281952655775</v>
      </c>
      <c r="AT33" s="29">
        <v>145.09777869158614</v>
      </c>
      <c r="AU33" s="29">
        <v>145.32570208204842</v>
      </c>
      <c r="AV33" s="29">
        <v>149.70100151796868</v>
      </c>
      <c r="AW33" s="29">
        <v>141.33946773442997</v>
      </c>
      <c r="AX33" s="29">
        <v>134.29115202979145</v>
      </c>
      <c r="AY33" s="29">
        <v>142.73013404228271</v>
      </c>
      <c r="AZ33" s="612">
        <f t="shared" si="51"/>
        <v>-1.786035093985161E-2</v>
      </c>
      <c r="BA33" s="612">
        <f t="shared" si="52"/>
        <v>6.2840938400909208E-2</v>
      </c>
      <c r="BB33" s="4"/>
      <c r="BC33" s="29">
        <f t="shared" si="71"/>
        <v>235</v>
      </c>
      <c r="BD33" s="29">
        <f t="shared" si="72"/>
        <v>220</v>
      </c>
      <c r="BE33" s="29">
        <f t="shared" si="54"/>
        <v>220</v>
      </c>
      <c r="BF33" s="29">
        <f t="shared" si="55"/>
        <v>220</v>
      </c>
      <c r="BG33" s="29">
        <f t="shared" si="56"/>
        <v>235</v>
      </c>
      <c r="BH33" s="29">
        <f t="shared" si="57"/>
        <v>250</v>
      </c>
      <c r="BI33" s="29">
        <f t="shared" si="58"/>
        <v>250</v>
      </c>
      <c r="BJ33" s="29">
        <f t="shared" si="59"/>
        <v>250</v>
      </c>
      <c r="BK33" s="29">
        <f t="shared" si="60"/>
        <v>260</v>
      </c>
      <c r="BL33" s="29">
        <f t="shared" si="61"/>
        <v>265</v>
      </c>
      <c r="BM33" s="29">
        <f t="shared" si="62"/>
        <v>293.40665098908454</v>
      </c>
      <c r="BN33" s="29">
        <f t="shared" si="63"/>
        <v>292.47131185055161</v>
      </c>
      <c r="BO33" s="29">
        <f t="shared" si="64"/>
        <v>221.93717244975733</v>
      </c>
      <c r="BP33" s="599">
        <f t="shared" si="65"/>
        <v>279.41812971646488</v>
      </c>
      <c r="BQ33" s="599">
        <f t="shared" si="66"/>
        <v>270.9339613858474</v>
      </c>
      <c r="BR33" s="599">
        <f t="shared" si="67"/>
        <v>274.78059821814389</v>
      </c>
      <c r="BS33" s="13">
        <f t="shared" si="68"/>
        <v>295.02670360001707</v>
      </c>
      <c r="BT33" s="13">
        <f t="shared" si="69"/>
        <v>275.63061976422142</v>
      </c>
      <c r="BU33" s="545">
        <f t="shared" si="24"/>
        <v>3.0934554753487831E-3</v>
      </c>
      <c r="BV33" s="545">
        <f t="shared" si="25"/>
        <v>-6.5743485586619688E-2</v>
      </c>
      <c r="BW33" s="19"/>
      <c r="BX33" s="611">
        <f t="shared" si="70"/>
        <v>568.06175532447287</v>
      </c>
    </row>
    <row r="34" spans="1:76" x14ac:dyDescent="0.45">
      <c r="A34" s="37"/>
      <c r="B34" s="37"/>
      <c r="C34" s="37"/>
      <c r="D34" s="37"/>
      <c r="E34" s="37"/>
      <c r="F34" s="37"/>
      <c r="G34" s="37"/>
      <c r="H34" s="37"/>
      <c r="I34" s="628"/>
      <c r="J34" s="37"/>
      <c r="K34" s="37"/>
      <c r="L34" s="37"/>
      <c r="M34" s="37"/>
      <c r="N34" s="37"/>
      <c r="O34" s="539"/>
      <c r="P34" s="27"/>
      <c r="Q34" s="544"/>
      <c r="R34" s="544"/>
      <c r="S34" s="544"/>
      <c r="T34" s="544"/>
      <c r="U34" s="544"/>
      <c r="V34" s="544"/>
      <c r="W34" s="544"/>
      <c r="X34" s="544"/>
      <c r="Y34" s="544"/>
      <c r="Z34" s="544"/>
      <c r="AA34" s="544"/>
      <c r="AB34" s="544"/>
      <c r="AC34" s="544"/>
      <c r="AD34" s="544"/>
      <c r="AE34" s="544"/>
      <c r="AF34" s="544"/>
      <c r="AG34" s="544"/>
      <c r="AH34" s="544"/>
      <c r="AI34" s="580"/>
      <c r="AJ34" s="580"/>
      <c r="AK34" s="580"/>
      <c r="AL34" s="580"/>
      <c r="AM34" s="563"/>
      <c r="AN34" s="580"/>
      <c r="AO34" s="580"/>
      <c r="AP34" s="580"/>
      <c r="AQ34" s="580"/>
      <c r="AR34" s="580"/>
      <c r="AS34" s="580"/>
      <c r="AT34" s="580"/>
      <c r="AU34" s="580"/>
      <c r="AV34" s="580"/>
      <c r="AW34" s="580"/>
      <c r="AX34" s="580"/>
      <c r="AY34" s="580"/>
      <c r="AZ34" s="492"/>
      <c r="BA34" s="492"/>
      <c r="BB34" s="4"/>
      <c r="BC34" s="37"/>
      <c r="BD34" s="37"/>
      <c r="BE34" s="37"/>
      <c r="BF34" s="37"/>
      <c r="BG34" s="37"/>
      <c r="BH34" s="37"/>
      <c r="BI34" s="37"/>
      <c r="BJ34" s="37"/>
      <c r="BK34" s="37"/>
      <c r="BL34" s="37"/>
      <c r="BM34" s="37"/>
      <c r="BN34" s="37"/>
      <c r="BO34" s="37"/>
      <c r="BP34" s="37"/>
      <c r="BQ34" s="37"/>
      <c r="BR34" s="37"/>
      <c r="BS34" s="37"/>
      <c r="BT34" s="37"/>
      <c r="BU34" s="492"/>
      <c r="BV34" s="492"/>
      <c r="BW34" s="19"/>
      <c r="BX34" s="13"/>
    </row>
    <row r="35" spans="1:76" x14ac:dyDescent="0.45">
      <c r="A35" s="23" t="s">
        <v>3</v>
      </c>
      <c r="B35" s="9"/>
      <c r="C35" s="656">
        <v>935</v>
      </c>
      <c r="D35" s="656">
        <v>150</v>
      </c>
      <c r="E35" s="656">
        <v>305</v>
      </c>
      <c r="F35" s="656">
        <v>535</v>
      </c>
      <c r="G35" s="656">
        <v>275</v>
      </c>
      <c r="H35" s="656">
        <v>15</v>
      </c>
      <c r="I35" s="656">
        <f t="shared" ref="I35:J35" si="73">SUM(I36:I38)</f>
        <v>1233.2641282023474</v>
      </c>
      <c r="J35" s="656">
        <f t="shared" si="73"/>
        <v>1536.4428029818</v>
      </c>
      <c r="K35" s="656">
        <f>SUM(K36:K38)</f>
        <v>-55.791520876881918</v>
      </c>
      <c r="L35" s="656">
        <f t="shared" ref="L35" si="74">SUM(L36:L38)</f>
        <v>-640.43845805216256</v>
      </c>
      <c r="M35" s="656">
        <f>SUM(M36:M38)</f>
        <v>432.52382774376923</v>
      </c>
      <c r="N35" s="492" t="str">
        <f t="shared" si="20"/>
        <v>N/A</v>
      </c>
      <c r="O35" s="492" t="str">
        <f t="shared" si="20"/>
        <v>N/A</v>
      </c>
      <c r="P35" s="27"/>
      <c r="Q35" s="656">
        <v>-175</v>
      </c>
      <c r="R35" s="656">
        <v>0</v>
      </c>
      <c r="S35" s="656">
        <v>-10</v>
      </c>
      <c r="T35" s="656">
        <v>115</v>
      </c>
      <c r="U35" s="656">
        <v>285</v>
      </c>
      <c r="V35" s="656">
        <v>-95</v>
      </c>
      <c r="W35" s="656">
        <v>165</v>
      </c>
      <c r="X35" s="656">
        <v>95</v>
      </c>
      <c r="Y35" s="656">
        <v>50</v>
      </c>
      <c r="Z35" s="656">
        <v>225</v>
      </c>
      <c r="AA35" s="656">
        <v>80</v>
      </c>
      <c r="AB35" s="656">
        <v>105</v>
      </c>
      <c r="AC35" s="656">
        <v>-10</v>
      </c>
      <c r="AD35" s="656">
        <v>100</v>
      </c>
      <c r="AE35" s="656">
        <v>60</v>
      </c>
      <c r="AF35" s="656">
        <v>-55</v>
      </c>
      <c r="AG35" s="656">
        <v>65</v>
      </c>
      <c r="AH35" s="656">
        <v>-65</v>
      </c>
      <c r="AI35" s="656">
        <f t="shared" ref="AI35:AY35" si="75">SUM(AI36:AI38)</f>
        <v>789.16655745791661</v>
      </c>
      <c r="AJ35" s="656">
        <f t="shared" si="75"/>
        <v>122.02267297691489</v>
      </c>
      <c r="AK35" s="656">
        <f t="shared" si="75"/>
        <v>246.2812193852445</v>
      </c>
      <c r="AL35" s="656">
        <f t="shared" si="75"/>
        <v>75.793678382271338</v>
      </c>
      <c r="AM35" s="656">
        <f t="shared" si="75"/>
        <v>61.771979263408618</v>
      </c>
      <c r="AN35" s="656">
        <f t="shared" si="75"/>
        <v>383.25291470702274</v>
      </c>
      <c r="AO35" s="656">
        <f t="shared" si="75"/>
        <v>962.21102695385389</v>
      </c>
      <c r="AP35" s="656">
        <f t="shared" si="75"/>
        <v>129.2068820575146</v>
      </c>
      <c r="AQ35" s="656">
        <f t="shared" si="75"/>
        <v>152.75904719937066</v>
      </c>
      <c r="AR35" s="656">
        <f t="shared" si="75"/>
        <v>187.33834927444249</v>
      </c>
      <c r="AS35" s="656">
        <f t="shared" si="75"/>
        <v>-277.58448720743064</v>
      </c>
      <c r="AT35" s="656">
        <f t="shared" si="75"/>
        <v>-118.30443014326437</v>
      </c>
      <c r="AU35" s="656">
        <f t="shared" si="75"/>
        <v>-164.87269021361845</v>
      </c>
      <c r="AV35" s="656">
        <f t="shared" si="75"/>
        <v>-162.2106206675999</v>
      </c>
      <c r="AW35" s="656">
        <f t="shared" si="75"/>
        <v>-259.81005041114042</v>
      </c>
      <c r="AX35" s="656">
        <f t="shared" si="75"/>
        <v>-53.545096759803677</v>
      </c>
      <c r="AY35" s="656">
        <f t="shared" si="75"/>
        <v>175.00079911548721</v>
      </c>
      <c r="AZ35" s="492" t="str">
        <f t="shared" ref="AZ35:AZ39" si="76">IF(ISERROR(AY35/AU35),"N/A",IF(AU35&lt;0,"N/A",IF(AY35&lt;0,"N/A",IF(AY35/AU35-1&gt;300%,"&gt;±300%",IF(AY35/AU35-1&lt;-300%,"&gt;±300%",AY35/AU35-1)))))</f>
        <v>N/A</v>
      </c>
      <c r="BA35" s="492" t="str">
        <f t="shared" ref="BA35:BA39" si="77">IF(ISERROR(AY35/AX35),"N/A",IF(AX35&lt;0,"N/A",IF(AY35&lt;0,"N/A",IF(AY35/AX35-1&gt;300%,"&gt;±300%",IF(AY35/AX35-1&lt;-300%,"&gt;±300%",AY35/AX35-1)))))</f>
        <v>N/A</v>
      </c>
      <c r="BB35" s="4"/>
      <c r="BC35" s="9">
        <f t="shared" ref="BC35:BD35" si="78">SUM(BC36:BC38)</f>
        <v>325</v>
      </c>
      <c r="BD35" s="9">
        <f t="shared" si="78"/>
        <v>-175</v>
      </c>
      <c r="BE35" s="9">
        <f>SUM(S35:T35)</f>
        <v>105</v>
      </c>
      <c r="BF35" s="9">
        <f>SUM(U35:V35)</f>
        <v>190</v>
      </c>
      <c r="BG35" s="9">
        <f>SUM(W35:X35)</f>
        <v>260</v>
      </c>
      <c r="BH35" s="9">
        <f>SUM(Y35:Z35)</f>
        <v>275</v>
      </c>
      <c r="BI35" s="9">
        <f>SUM(AA35:AB35)</f>
        <v>185</v>
      </c>
      <c r="BJ35" s="9">
        <f>SUM(AC35:AD35)</f>
        <v>90</v>
      </c>
      <c r="BK35" s="9">
        <f>SUM(AE35:AF35)</f>
        <v>5</v>
      </c>
      <c r="BL35" s="9">
        <f>SUM(AG35:AH35)</f>
        <v>0</v>
      </c>
      <c r="BM35" s="9">
        <f>SUM(AI35:AJ35)</f>
        <v>911.18923043483153</v>
      </c>
      <c r="BN35" s="9">
        <f>SUM(AK35:AL35)</f>
        <v>322.07489776751584</v>
      </c>
      <c r="BO35" s="9">
        <f>SUM(AM35:AN35)</f>
        <v>445.02489397043138</v>
      </c>
      <c r="BP35" s="9">
        <f>SUM(AO35:AP35)</f>
        <v>1091.4179090113685</v>
      </c>
      <c r="BQ35" s="9">
        <f>SUM(AQ35:AR35)</f>
        <v>340.09739647381315</v>
      </c>
      <c r="BR35" s="9">
        <f>SUM(AS35:AT35)</f>
        <v>-395.88891735069501</v>
      </c>
      <c r="BS35" s="9">
        <f>SUM(AU35:AV35)</f>
        <v>-327.08331088121838</v>
      </c>
      <c r="BT35" s="9">
        <f t="shared" ref="BT35:BT38" si="79">SUM(AW35:AX35)</f>
        <v>-313.35514717094412</v>
      </c>
      <c r="BU35" s="492" t="str">
        <f t="shared" si="24"/>
        <v>N/A</v>
      </c>
      <c r="BV35" s="492" t="str">
        <f t="shared" si="25"/>
        <v>N/A</v>
      </c>
      <c r="BW35" s="19"/>
      <c r="BX35" s="36">
        <f t="shared" ref="BX35:BX38" si="80">SUM(AV35:AY35)</f>
        <v>-300.56496872305678</v>
      </c>
    </row>
    <row r="36" spans="1:76" x14ac:dyDescent="0.45">
      <c r="A36" s="10"/>
      <c r="B36" s="10" t="s">
        <v>42</v>
      </c>
      <c r="C36" s="657">
        <v>-5</v>
      </c>
      <c r="D36" s="657">
        <v>50</v>
      </c>
      <c r="E36" s="657">
        <v>525</v>
      </c>
      <c r="F36" s="657">
        <v>460</v>
      </c>
      <c r="G36" s="657">
        <v>215</v>
      </c>
      <c r="H36" s="657">
        <v>280</v>
      </c>
      <c r="I36" s="658">
        <v>262.83500000000004</v>
      </c>
      <c r="J36" s="658">
        <v>570.81299999999999</v>
      </c>
      <c r="K36" s="658">
        <v>323.8535</v>
      </c>
      <c r="L36" s="658">
        <v>224.6862785977867</v>
      </c>
      <c r="M36" s="658">
        <v>402.52382774376923</v>
      </c>
      <c r="N36" s="26">
        <f t="shared" si="20"/>
        <v>-0.30621012711677753</v>
      </c>
      <c r="O36" s="26">
        <f t="shared" si="20"/>
        <v>0.79149269931312283</v>
      </c>
      <c r="P36" s="27"/>
      <c r="Q36" s="658">
        <v>15</v>
      </c>
      <c r="R36" s="658">
        <v>40</v>
      </c>
      <c r="S36" s="658">
        <v>45</v>
      </c>
      <c r="T36" s="658">
        <v>75</v>
      </c>
      <c r="U36" s="658">
        <v>180</v>
      </c>
      <c r="V36" s="658">
        <v>220</v>
      </c>
      <c r="W36" s="658">
        <v>150</v>
      </c>
      <c r="X36" s="658">
        <v>115</v>
      </c>
      <c r="Y36" s="658">
        <v>80</v>
      </c>
      <c r="Z36" s="658">
        <v>115</v>
      </c>
      <c r="AA36" s="658">
        <v>30</v>
      </c>
      <c r="AB36" s="658">
        <v>75</v>
      </c>
      <c r="AC36" s="658">
        <v>45</v>
      </c>
      <c r="AD36" s="658">
        <v>65</v>
      </c>
      <c r="AE36" s="658">
        <v>85</v>
      </c>
      <c r="AF36" s="658">
        <v>70</v>
      </c>
      <c r="AG36" s="658">
        <v>70</v>
      </c>
      <c r="AH36" s="658">
        <v>50</v>
      </c>
      <c r="AI36" s="658">
        <v>105.57914225967752</v>
      </c>
      <c r="AJ36" s="658">
        <v>84.600039746736087</v>
      </c>
      <c r="AK36" s="658">
        <v>48.923371885813054</v>
      </c>
      <c r="AL36" s="658">
        <v>23.732446107773313</v>
      </c>
      <c r="AM36" s="658">
        <v>298.15942884018619</v>
      </c>
      <c r="AN36" s="658">
        <v>121.2724706078703</v>
      </c>
      <c r="AO36" s="658">
        <v>94.924473234938915</v>
      </c>
      <c r="AP36" s="658">
        <v>56.456627317004596</v>
      </c>
      <c r="AQ36" s="658">
        <v>18.975007783359857</v>
      </c>
      <c r="AR36" s="658">
        <v>104.348851363413</v>
      </c>
      <c r="AS36" s="658">
        <v>108.74389820529454</v>
      </c>
      <c r="AT36" s="658">
        <v>91.78574264793258</v>
      </c>
      <c r="AU36" s="658">
        <v>59.282276116604969</v>
      </c>
      <c r="AV36" s="658">
        <v>72.452361999739665</v>
      </c>
      <c r="AW36" s="658">
        <v>91.557235456197631</v>
      </c>
      <c r="AX36" s="658">
        <v>1.3944050252444242</v>
      </c>
      <c r="AY36" s="658">
        <v>101.62228986405601</v>
      </c>
      <c r="AZ36" s="492">
        <f t="shared" si="76"/>
        <v>0.71421032593570755</v>
      </c>
      <c r="BA36" s="492" t="str">
        <f t="shared" si="77"/>
        <v>&gt;±300%</v>
      </c>
      <c r="BB36" s="4"/>
      <c r="BC36" s="13">
        <f>D36-BD36</f>
        <v>-5</v>
      </c>
      <c r="BD36" s="13">
        <f>SUM(Q36:R36)</f>
        <v>55</v>
      </c>
      <c r="BE36" s="13">
        <f>SUM(S36:T36)</f>
        <v>120</v>
      </c>
      <c r="BF36" s="13">
        <f>SUM(U36:V36)</f>
        <v>400</v>
      </c>
      <c r="BG36" s="13">
        <f>SUM(W36:X36)</f>
        <v>265</v>
      </c>
      <c r="BH36" s="13">
        <f>SUM(Y36:Z36)</f>
        <v>195</v>
      </c>
      <c r="BI36" s="13">
        <f>SUM(AA36:AB36)</f>
        <v>105</v>
      </c>
      <c r="BJ36" s="13">
        <f>SUM(AC36:AD36)</f>
        <v>110</v>
      </c>
      <c r="BK36" s="13">
        <f>SUM(AE36:AF36)</f>
        <v>155</v>
      </c>
      <c r="BL36" s="13">
        <f>SUM(AG36:AH36)</f>
        <v>120</v>
      </c>
      <c r="BM36" s="13">
        <f>SUM(AI36:AJ36)</f>
        <v>190.17918200641361</v>
      </c>
      <c r="BN36" s="13">
        <f>SUM(AK36:AL36)</f>
        <v>72.655817993586368</v>
      </c>
      <c r="BO36" s="13">
        <f>SUM(AM36:AN36)</f>
        <v>419.43189944805647</v>
      </c>
      <c r="BP36" s="13">
        <f>SUM(AO36:AP36)</f>
        <v>151.38110055194352</v>
      </c>
      <c r="BQ36" s="13">
        <f>SUM(AQ36:AR36)</f>
        <v>123.32385914677286</v>
      </c>
      <c r="BR36" s="13">
        <f>SUM(AS36:AT36)</f>
        <v>200.52964085322714</v>
      </c>
      <c r="BS36" s="13">
        <f>SUM(AU36:AV36)</f>
        <v>131.73463811634463</v>
      </c>
      <c r="BT36" s="13">
        <f t="shared" si="79"/>
        <v>92.951640481442055</v>
      </c>
      <c r="BU36" s="492">
        <f t="shared" si="24"/>
        <v>-0.53646932151304361</v>
      </c>
      <c r="BV36" s="492">
        <f t="shared" si="25"/>
        <v>-0.29440243044240522</v>
      </c>
      <c r="BW36" s="19"/>
      <c r="BX36" s="13">
        <f t="shared" si="80"/>
        <v>267.02629234523772</v>
      </c>
    </row>
    <row r="37" spans="1:76" x14ac:dyDescent="0.45">
      <c r="A37" s="10"/>
      <c r="B37" s="10" t="s">
        <v>43</v>
      </c>
      <c r="C37" s="657">
        <v>905</v>
      </c>
      <c r="D37" s="657">
        <v>215</v>
      </c>
      <c r="E37" s="657">
        <v>-240</v>
      </c>
      <c r="F37" s="657">
        <v>-10</v>
      </c>
      <c r="G37" s="657">
        <v>105</v>
      </c>
      <c r="H37" s="657">
        <v>-245</v>
      </c>
      <c r="I37" s="658">
        <v>990.64359446820163</v>
      </c>
      <c r="J37" s="658">
        <v>507.24591859579829</v>
      </c>
      <c r="K37" s="658">
        <v>-241.04985259999987</v>
      </c>
      <c r="L37" s="658">
        <v>-557.63930619999985</v>
      </c>
      <c r="M37" s="658">
        <v>30</v>
      </c>
      <c r="N37" s="26" t="str">
        <f t="shared" si="20"/>
        <v>N/A</v>
      </c>
      <c r="O37" s="26" t="str">
        <f t="shared" si="20"/>
        <v>N/A</v>
      </c>
      <c r="P37" s="27"/>
      <c r="Q37" s="658">
        <v>-95</v>
      </c>
      <c r="R37" s="658">
        <v>-30</v>
      </c>
      <c r="S37" s="658">
        <v>-50</v>
      </c>
      <c r="T37" s="658">
        <v>45</v>
      </c>
      <c r="U37" s="658">
        <v>110</v>
      </c>
      <c r="V37" s="658">
        <v>-345</v>
      </c>
      <c r="W37" s="658">
        <v>-25</v>
      </c>
      <c r="X37" s="658">
        <v>-15</v>
      </c>
      <c r="Y37" s="658">
        <v>-85</v>
      </c>
      <c r="Z37" s="658">
        <v>115</v>
      </c>
      <c r="AA37" s="658">
        <v>60</v>
      </c>
      <c r="AB37" s="658">
        <v>30</v>
      </c>
      <c r="AC37" s="658">
        <v>-40</v>
      </c>
      <c r="AD37" s="658">
        <v>55</v>
      </c>
      <c r="AE37" s="658">
        <v>-15</v>
      </c>
      <c r="AF37" s="658">
        <v>-125</v>
      </c>
      <c r="AG37" s="658">
        <v>5</v>
      </c>
      <c r="AH37" s="658">
        <v>-115</v>
      </c>
      <c r="AI37" s="658">
        <v>687.30098297999996</v>
      </c>
      <c r="AJ37" s="658">
        <v>50.292620819999897</v>
      </c>
      <c r="AK37" s="658">
        <v>207.01584164799993</v>
      </c>
      <c r="AL37" s="658">
        <v>46.03414902020188</v>
      </c>
      <c r="AM37" s="658">
        <v>-215.94544478631991</v>
      </c>
      <c r="AN37" s="658">
        <v>123.8353253826093</v>
      </c>
      <c r="AO37" s="658">
        <v>525.73442329950888</v>
      </c>
      <c r="AP37" s="658">
        <v>73.621614700000109</v>
      </c>
      <c r="AQ37" s="658">
        <v>100.38166739999974</v>
      </c>
      <c r="AR37" s="658">
        <v>33.979730200000191</v>
      </c>
      <c r="AS37" s="658">
        <v>-213.37130419999994</v>
      </c>
      <c r="AT37" s="658">
        <v>-162.03994599999982</v>
      </c>
      <c r="AU37" s="658">
        <v>-166.41974060000015</v>
      </c>
      <c r="AV37" s="658">
        <v>-111.71180959999987</v>
      </c>
      <c r="AW37" s="658">
        <v>-217.28717849999998</v>
      </c>
      <c r="AX37" s="658">
        <v>-62.220577499999798</v>
      </c>
      <c r="AY37" s="658">
        <v>43.265503399999673</v>
      </c>
      <c r="AZ37" s="492" t="str">
        <f t="shared" si="76"/>
        <v>N/A</v>
      </c>
      <c r="BA37" s="492" t="str">
        <f t="shared" si="77"/>
        <v>N/A</v>
      </c>
      <c r="BB37" s="4"/>
      <c r="BC37" s="13">
        <f>D37-BD37</f>
        <v>340</v>
      </c>
      <c r="BD37" s="13">
        <f>SUM(Q37:R37)</f>
        <v>-125</v>
      </c>
      <c r="BE37" s="13">
        <f>SUM(S37:T37)</f>
        <v>-5</v>
      </c>
      <c r="BF37" s="13">
        <f>SUM(U37:V37)</f>
        <v>-235</v>
      </c>
      <c r="BG37" s="13">
        <f>SUM(W37:X37)</f>
        <v>-40</v>
      </c>
      <c r="BH37" s="13">
        <f>SUM(Y37:Z37)</f>
        <v>30</v>
      </c>
      <c r="BI37" s="13">
        <f>SUM(AA37:AB37)</f>
        <v>90</v>
      </c>
      <c r="BJ37" s="13">
        <f>SUM(AC37:AD37)</f>
        <v>15</v>
      </c>
      <c r="BK37" s="13">
        <f>SUM(AE37:AF37)</f>
        <v>-140</v>
      </c>
      <c r="BL37" s="13">
        <f>SUM(AG37:AH37)</f>
        <v>-110</v>
      </c>
      <c r="BM37" s="13">
        <f>SUM(AI37:AJ37)</f>
        <v>737.59360379999987</v>
      </c>
      <c r="BN37" s="13">
        <f>SUM(AK37:AL37)</f>
        <v>253.04999066820181</v>
      </c>
      <c r="BO37" s="13">
        <f>SUM(AM37:AN37)</f>
        <v>-92.110119403710613</v>
      </c>
      <c r="BP37" s="13">
        <f>SUM(AO37:AP37)</f>
        <v>599.356037999509</v>
      </c>
      <c r="BQ37" s="13">
        <f>SUM(AQ37:AR37)</f>
        <v>134.36139759999992</v>
      </c>
      <c r="BR37" s="13">
        <f>SUM(AS37:AT37)</f>
        <v>-375.41125019999976</v>
      </c>
      <c r="BS37" s="13">
        <f>SUM(AU37:AV37)</f>
        <v>-278.13155019999999</v>
      </c>
      <c r="BT37" s="13">
        <f t="shared" si="79"/>
        <v>-279.5077559999998</v>
      </c>
      <c r="BU37" s="492" t="str">
        <f t="shared" si="24"/>
        <v>N/A</v>
      </c>
      <c r="BV37" s="492" t="str">
        <f t="shared" si="25"/>
        <v>N/A</v>
      </c>
      <c r="BW37" s="19"/>
      <c r="BX37" s="13">
        <f t="shared" si="80"/>
        <v>-347.95406220000001</v>
      </c>
    </row>
    <row r="38" spans="1:76"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-307.48543044994943</v>
      </c>
      <c r="M38" s="658">
        <v>0</v>
      </c>
      <c r="N38" s="26" t="str">
        <f>IF(ISERROR(L38/K38),"N/A",IF(K38&lt;0,"N/A",IF(L38&lt;0,"N/A",IF(L38/K38-1&gt;300%,"&gt;±300%",IF(L38/K38-1&lt;-300%,"&gt;±300%",L38/K38-1)))))</f>
        <v>N/A</v>
      </c>
      <c r="O38" s="26" t="str">
        <f>IF(ISERROR(M38/L38),"N/A",IF(L38&lt;0,"N/A",IF(M38&lt;0,"N/A",IF(M38/L38-1&gt;300%,"&gt;±300%",IF(M38/L38-1&lt;-300%,"&gt;±300%",M38/L38-1)))))</f>
        <v>N/A</v>
      </c>
      <c r="P38" s="27"/>
      <c r="Q38" s="658">
        <v>-95</v>
      </c>
      <c r="R38" s="658">
        <v>-10</v>
      </c>
      <c r="S38" s="658">
        <v>-5</v>
      </c>
      <c r="T38" s="658">
        <v>-5</v>
      </c>
      <c r="U38" s="658">
        <v>-5</v>
      </c>
      <c r="V38" s="658">
        <v>30</v>
      </c>
      <c r="W38" s="658">
        <v>40</v>
      </c>
      <c r="X38" s="658">
        <v>-5</v>
      </c>
      <c r="Y38" s="658">
        <v>55</v>
      </c>
      <c r="Z38" s="658">
        <v>-5</v>
      </c>
      <c r="AA38" s="658">
        <v>-10</v>
      </c>
      <c r="AB38" s="658">
        <v>0</v>
      </c>
      <c r="AC38" s="658">
        <v>-15</v>
      </c>
      <c r="AD38" s="658">
        <v>-20</v>
      </c>
      <c r="AE38" s="658">
        <v>-10</v>
      </c>
      <c r="AF38" s="658">
        <v>0</v>
      </c>
      <c r="AG38" s="658">
        <v>-10</v>
      </c>
      <c r="AH38" s="658">
        <v>0</v>
      </c>
      <c r="AI38" s="658">
        <v>-3.7135677817608959</v>
      </c>
      <c r="AJ38" s="658">
        <v>-12.869987589821081</v>
      </c>
      <c r="AK38" s="658">
        <v>-9.6579941485684895</v>
      </c>
      <c r="AL38" s="658">
        <v>6.0270832542961434</v>
      </c>
      <c r="AM38" s="658">
        <v>-20.442004790457666</v>
      </c>
      <c r="AN38" s="658">
        <v>138.14511871654315</v>
      </c>
      <c r="AO38" s="658">
        <v>341.55213041940618</v>
      </c>
      <c r="AP38" s="658">
        <v>-0.87135995949008427</v>
      </c>
      <c r="AQ38" s="658">
        <v>33.40237201601105</v>
      </c>
      <c r="AR38" s="658">
        <v>49.009767711029298</v>
      </c>
      <c r="AS38" s="658">
        <v>-172.95708121272526</v>
      </c>
      <c r="AT38" s="658">
        <v>-48.050226791197126</v>
      </c>
      <c r="AU38" s="658">
        <v>-57.735225730223291</v>
      </c>
      <c r="AV38" s="658">
        <v>-122.9511730673397</v>
      </c>
      <c r="AW38" s="658">
        <v>-134.08010736733809</v>
      </c>
      <c r="AX38" s="658">
        <v>7.2810757149516956</v>
      </c>
      <c r="AY38" s="658">
        <v>30.11300585143151</v>
      </c>
      <c r="AZ38" s="492" t="str">
        <f t="shared" si="76"/>
        <v>N/A</v>
      </c>
      <c r="BA38" s="492" t="str">
        <f t="shared" si="77"/>
        <v>&gt;±300%</v>
      </c>
      <c r="BB38" s="4"/>
      <c r="BC38" s="13">
        <f>D38-BD38</f>
        <v>-10</v>
      </c>
      <c r="BD38" s="13">
        <f>SUM(Q38:R38)</f>
        <v>-105</v>
      </c>
      <c r="BE38" s="13">
        <f>SUM(S38:T38)</f>
        <v>-10</v>
      </c>
      <c r="BF38" s="13">
        <f>SUM(U38:V38)</f>
        <v>25</v>
      </c>
      <c r="BG38" s="13">
        <f>SUM(W38:X38)</f>
        <v>35</v>
      </c>
      <c r="BH38" s="13">
        <f>SUM(Y38:Z38)</f>
        <v>50</v>
      </c>
      <c r="BI38" s="13">
        <f>SUM(AA38:AB38)</f>
        <v>-10</v>
      </c>
      <c r="BJ38" s="13">
        <f>SUM(AC38:AD38)</f>
        <v>-35</v>
      </c>
      <c r="BK38" s="13">
        <f>SUM(AE38:AF38)</f>
        <v>-10</v>
      </c>
      <c r="BL38" s="13">
        <f>SUM(AG38:AH38)</f>
        <v>-10</v>
      </c>
      <c r="BM38" s="13">
        <f>SUM(AI38:AJ38)</f>
        <v>-16.583555371581976</v>
      </c>
      <c r="BN38" s="13">
        <f>SUM(AK38:AL38)</f>
        <v>-3.630910894272346</v>
      </c>
      <c r="BO38" s="13">
        <f>SUM(AM38:AN38)</f>
        <v>117.70311392608548</v>
      </c>
      <c r="BP38" s="13">
        <f>SUM(AO38:AP38)</f>
        <v>340.68077045991612</v>
      </c>
      <c r="BQ38" s="13">
        <f>SUM(AQ38:AR38)</f>
        <v>82.412139727040341</v>
      </c>
      <c r="BR38" s="13">
        <f>SUM(AS38:AT38)</f>
        <v>-221.00730800392239</v>
      </c>
      <c r="BS38" s="13">
        <f>SUM(AU38:AV38)</f>
        <v>-180.68639879756299</v>
      </c>
      <c r="BT38" s="13">
        <f t="shared" si="79"/>
        <v>-126.79903165238639</v>
      </c>
      <c r="BU38" s="492" t="str">
        <f t="shared" si="24"/>
        <v>N/A</v>
      </c>
      <c r="BV38" s="492" t="str">
        <f t="shared" si="25"/>
        <v>N/A</v>
      </c>
      <c r="BW38" s="19"/>
      <c r="BX38" s="13">
        <f t="shared" si="80"/>
        <v>-219.6371988682946</v>
      </c>
    </row>
    <row r="39" spans="1:76" x14ac:dyDescent="0.45">
      <c r="A39" s="23"/>
      <c r="B39" s="4"/>
      <c r="C39" s="9"/>
      <c r="D39" s="9"/>
      <c r="E39" s="9"/>
      <c r="F39" s="9"/>
      <c r="G39" s="9"/>
      <c r="H39" s="9"/>
      <c r="I39" s="627"/>
      <c r="J39" s="9"/>
      <c r="K39" s="9"/>
      <c r="L39" s="9"/>
      <c r="M39" s="9"/>
      <c r="N39" s="36"/>
      <c r="O39" s="235"/>
      <c r="P39" s="27"/>
      <c r="Q39" s="36"/>
      <c r="R39" s="36"/>
      <c r="S39" s="36"/>
      <c r="T39" s="36"/>
      <c r="U39" s="36"/>
      <c r="V39" s="36"/>
      <c r="W39" s="36"/>
      <c r="X39" s="36"/>
      <c r="Y39" s="36"/>
      <c r="Z39" s="36"/>
      <c r="AA39" s="36"/>
      <c r="AB39" s="36"/>
      <c r="AC39" s="36"/>
      <c r="AD39" s="36"/>
      <c r="AE39" s="36"/>
      <c r="AF39" s="36"/>
      <c r="AG39" s="36"/>
      <c r="AH39" s="36"/>
      <c r="AI39" s="573"/>
      <c r="AJ39" s="573"/>
      <c r="AK39" s="573"/>
      <c r="AL39" s="573"/>
      <c r="AM39" s="573"/>
      <c r="AN39" s="573"/>
      <c r="AO39" s="573"/>
      <c r="AP39" s="573"/>
      <c r="AQ39" s="573"/>
      <c r="AR39" s="573"/>
      <c r="AS39" s="573"/>
      <c r="AT39" s="573"/>
      <c r="AU39" s="573"/>
      <c r="AV39" s="573"/>
      <c r="AW39" s="573"/>
      <c r="AX39" s="573"/>
      <c r="AY39" s="573"/>
      <c r="AZ39" s="492" t="str">
        <f t="shared" si="76"/>
        <v>N/A</v>
      </c>
      <c r="BA39" s="492" t="str">
        <f t="shared" si="77"/>
        <v>N/A</v>
      </c>
      <c r="BB39" s="4"/>
      <c r="BC39" s="4"/>
      <c r="BD39" s="13"/>
      <c r="BE39" s="13"/>
      <c r="BF39" s="13"/>
      <c r="BG39" s="13"/>
      <c r="BH39" s="13"/>
      <c r="BI39" s="13"/>
      <c r="BJ39" s="13"/>
      <c r="BK39" s="13"/>
      <c r="BL39" s="13"/>
      <c r="BM39" s="13"/>
      <c r="BN39" s="13"/>
      <c r="BO39" s="13"/>
      <c r="BP39" s="13"/>
      <c r="BQ39" s="13"/>
      <c r="BR39" s="13"/>
      <c r="BS39" s="13"/>
      <c r="BT39" s="13"/>
      <c r="BU39" s="492"/>
      <c r="BV39" s="492"/>
      <c r="BW39" s="19"/>
      <c r="BX39" s="13"/>
    </row>
    <row r="40" spans="1:76" x14ac:dyDescent="0.45">
      <c r="A40" s="33" t="s">
        <v>26</v>
      </c>
      <c r="B40" s="34"/>
      <c r="C40" s="560">
        <v>8590</v>
      </c>
      <c r="D40" s="560">
        <v>8095</v>
      </c>
      <c r="E40" s="560">
        <v>8235</v>
      </c>
      <c r="F40" s="560">
        <v>8355</v>
      </c>
      <c r="G40" s="560">
        <v>7860</v>
      </c>
      <c r="H40" s="560">
        <v>7375</v>
      </c>
      <c r="I40" s="582">
        <f t="shared" ref="I40" si="81">SUM(I21,I25,I27,I35)</f>
        <v>8406.7876389947687</v>
      </c>
      <c r="J40" s="560">
        <f>SUM(J21,J25,J27,J35)</f>
        <v>7708.6638793703232</v>
      </c>
      <c r="K40" s="560">
        <f>SUM(K21,K25,K27,K35)</f>
        <v>6989.8952304052227</v>
      </c>
      <c r="L40" s="560">
        <f>SUM(L21,L25,L27,L35)</f>
        <v>6401.2400401690966</v>
      </c>
      <c r="M40" s="560">
        <f>SUM(M21,M25,M27,M35)</f>
        <v>8176.2494652681489</v>
      </c>
      <c r="N40" s="540">
        <f t="shared" si="20"/>
        <v>-8.4215166441343081E-2</v>
      </c>
      <c r="O40" s="540">
        <f t="shared" si="20"/>
        <v>0.277291495704036</v>
      </c>
      <c r="P40" s="27"/>
      <c r="Q40" s="582">
        <v>1730</v>
      </c>
      <c r="R40" s="582">
        <v>1935</v>
      </c>
      <c r="S40" s="582">
        <v>2010</v>
      </c>
      <c r="T40" s="582">
        <v>2080</v>
      </c>
      <c r="U40" s="582">
        <v>2310</v>
      </c>
      <c r="V40" s="582">
        <v>1885</v>
      </c>
      <c r="W40" s="582">
        <v>2075</v>
      </c>
      <c r="X40" s="582">
        <v>2075</v>
      </c>
      <c r="Y40" s="582">
        <v>1955</v>
      </c>
      <c r="Z40" s="582">
        <v>2210</v>
      </c>
      <c r="AA40" s="582">
        <v>1995</v>
      </c>
      <c r="AB40" s="582">
        <v>1965</v>
      </c>
      <c r="AC40" s="582">
        <v>1805</v>
      </c>
      <c r="AD40" s="582">
        <v>2075</v>
      </c>
      <c r="AE40" s="582">
        <v>1935</v>
      </c>
      <c r="AF40" s="582">
        <v>1825</v>
      </c>
      <c r="AG40" s="582">
        <v>1845</v>
      </c>
      <c r="AH40" s="582">
        <v>1785</v>
      </c>
      <c r="AI40" s="34">
        <f t="shared" ref="AI40:AY40" si="82">SUM(AI21,AI25,AI27,AI35)</f>
        <v>2757.038808284291</v>
      </c>
      <c r="AJ40" s="34">
        <f t="shared" si="82"/>
        <v>1924.4341327003137</v>
      </c>
      <c r="AK40" s="34">
        <f t="shared" si="82"/>
        <v>2002.9661002537471</v>
      </c>
      <c r="AL40" s="34">
        <f t="shared" si="82"/>
        <v>1721.7579949472481</v>
      </c>
      <c r="AM40" s="34">
        <f t="shared" si="82"/>
        <v>1704.0956896459409</v>
      </c>
      <c r="AN40" s="34">
        <f t="shared" si="82"/>
        <v>1471.8886479209334</v>
      </c>
      <c r="AO40" s="34">
        <f t="shared" si="82"/>
        <v>2671.8976435505642</v>
      </c>
      <c r="AP40" s="34">
        <f t="shared" si="82"/>
        <v>1860.7818982528843</v>
      </c>
      <c r="AQ40" s="34">
        <f t="shared" si="82"/>
        <v>1835.540376733343</v>
      </c>
      <c r="AR40" s="34">
        <f t="shared" si="82"/>
        <v>2071.9710079274323</v>
      </c>
      <c r="AS40" s="34">
        <f t="shared" si="82"/>
        <v>1467.5877377469035</v>
      </c>
      <c r="AT40" s="34">
        <f t="shared" si="82"/>
        <v>1614.8033110497174</v>
      </c>
      <c r="AU40" s="34">
        <f t="shared" si="82"/>
        <v>1565.5348363898445</v>
      </c>
      <c r="AV40" s="34">
        <f t="shared" si="82"/>
        <v>1663.7115210227762</v>
      </c>
      <c r="AW40" s="34">
        <f t="shared" si="82"/>
        <v>1481.228156857484</v>
      </c>
      <c r="AX40" s="34">
        <f t="shared" si="82"/>
        <v>1690.9388142153432</v>
      </c>
      <c r="AY40" s="34">
        <f t="shared" si="82"/>
        <v>2006.397334186257</v>
      </c>
      <c r="AZ40" s="561">
        <f>IF(ISERROR(AY40/AU40),"N/A",IF(AU40&lt;0,"N/A",IF(AY40&lt;0,"N/A",IF(AY40/AU40-1&gt;300%,"&gt;±300%",IF(AY40/AU40-1&lt;-300%,"&gt;±300%",AY40/AU40-1)))))</f>
        <v>0.28160503845002305</v>
      </c>
      <c r="BA40" s="561">
        <f>IF(ISERROR(AY40/AX40),"N/A",IF(AX40&lt;0,"N/A",IF(AY40&lt;0,"N/A",IF(AY40/AX40-1&gt;300%,"&gt;±300%",IF(AY40/AX40-1&lt;-300%,"&gt;±300%",AY40/AX40-1)))))</f>
        <v>0.18655821092929248</v>
      </c>
      <c r="BB40" s="4"/>
      <c r="BC40" s="34">
        <f t="shared" ref="BC40:BD40" si="83">SUM(BC21,BC25,BC27,BC35)</f>
        <v>4420</v>
      </c>
      <c r="BD40" s="34">
        <f t="shared" si="83"/>
        <v>3675</v>
      </c>
      <c r="BE40" s="34">
        <f>SUM(S40:T40)</f>
        <v>4090</v>
      </c>
      <c r="BF40" s="34">
        <f>SUM(U40:V40)</f>
        <v>4195</v>
      </c>
      <c r="BG40" s="34">
        <f>SUM(W40:X40)</f>
        <v>4150</v>
      </c>
      <c r="BH40" s="34">
        <f>SUM(Y40:Z40)</f>
        <v>4165</v>
      </c>
      <c r="BI40" s="34">
        <f>SUM(AA40:AB40)</f>
        <v>3960</v>
      </c>
      <c r="BJ40" s="34">
        <f>SUM(AC40:AD40)</f>
        <v>3880</v>
      </c>
      <c r="BK40" s="34">
        <f>SUM(AE40:AF40)</f>
        <v>3760</v>
      </c>
      <c r="BL40" s="34">
        <f>SUM(AG40:AH40)</f>
        <v>3630</v>
      </c>
      <c r="BM40" s="34">
        <f>SUM(AI40:AJ40)</f>
        <v>4681.472940984605</v>
      </c>
      <c r="BN40" s="34">
        <f>SUM(AK40:AL40)</f>
        <v>3724.7240952009952</v>
      </c>
      <c r="BO40" s="34">
        <f>SUM(AM40:AN40)</f>
        <v>3175.9843375668743</v>
      </c>
      <c r="BP40" s="34">
        <f>SUM(AO40:AP40)</f>
        <v>4532.679541803449</v>
      </c>
      <c r="BQ40" s="34">
        <f>SUM(AQ40:AR40)</f>
        <v>3907.5113846607755</v>
      </c>
      <c r="BR40" s="34">
        <f>SUM(AS40:AT40)</f>
        <v>3082.3910487966209</v>
      </c>
      <c r="BS40" s="34">
        <f>SUM(AU40:AV40)</f>
        <v>3229.2463574126205</v>
      </c>
      <c r="BT40" s="34">
        <f>SUM(AW40:AX40)</f>
        <v>3172.1669710728274</v>
      </c>
      <c r="BU40" s="561">
        <f t="shared" si="24"/>
        <v>2.9125416228825252E-2</v>
      </c>
      <c r="BV40" s="561">
        <f t="shared" si="25"/>
        <v>-1.7675760850134337E-2</v>
      </c>
      <c r="BW40" s="19"/>
      <c r="BX40" s="645">
        <f>SUM(AV40:AY40)</f>
        <v>6842.2758262818606</v>
      </c>
    </row>
    <row r="41" spans="1:76" x14ac:dyDescent="0.45">
      <c r="A41" s="3"/>
      <c r="B41" s="6"/>
      <c r="C41" s="546"/>
      <c r="D41" s="546"/>
      <c r="E41" s="546"/>
      <c r="F41" s="546"/>
      <c r="G41" s="6"/>
      <c r="H41" s="6"/>
      <c r="I41" s="629"/>
      <c r="J41" s="6"/>
      <c r="K41" s="6"/>
      <c r="L41" s="6"/>
      <c r="M41" s="6"/>
      <c r="N41" s="546"/>
      <c r="O41" s="492"/>
      <c r="P41" s="27"/>
      <c r="Q41" s="546"/>
      <c r="R41" s="546"/>
      <c r="S41" s="546"/>
      <c r="T41" s="546"/>
      <c r="U41" s="546"/>
      <c r="V41" s="546"/>
      <c r="W41" s="546"/>
      <c r="X41" s="546"/>
      <c r="Y41" s="546"/>
      <c r="Z41" s="546"/>
      <c r="AA41" s="546"/>
      <c r="AB41" s="546"/>
      <c r="AC41" s="546"/>
      <c r="AD41" s="546"/>
      <c r="AE41" s="546"/>
      <c r="AF41" s="546"/>
      <c r="AG41" s="546"/>
      <c r="AH41" s="546"/>
      <c r="AI41" s="563"/>
      <c r="AJ41" s="563"/>
      <c r="AK41" s="563"/>
      <c r="AL41" s="563"/>
      <c r="AM41" s="563"/>
      <c r="AN41" s="563"/>
      <c r="AO41" s="563"/>
      <c r="AP41" s="563"/>
      <c r="AQ41" s="563"/>
      <c r="AR41" s="563"/>
      <c r="AS41" s="563"/>
      <c r="AT41" s="563"/>
      <c r="AU41" s="563"/>
      <c r="AV41" s="563"/>
      <c r="AW41" s="563"/>
      <c r="AX41" s="563"/>
      <c r="AY41" s="563"/>
      <c r="AZ41" s="492"/>
      <c r="BA41" s="492"/>
      <c r="BB41" s="4"/>
      <c r="BC41" s="39"/>
      <c r="BQ41" s="613"/>
      <c r="BR41" s="613"/>
      <c r="BS41" s="613"/>
      <c r="BT41" s="613"/>
      <c r="BU41" s="614"/>
      <c r="BV41" s="614"/>
      <c r="BW41" s="19"/>
      <c r="BX41" s="646"/>
    </row>
    <row r="42" spans="1:76" x14ac:dyDescent="0.45">
      <c r="A42" s="41" t="s">
        <v>7</v>
      </c>
      <c r="B42" s="42"/>
      <c r="C42" s="584">
        <v>-735</v>
      </c>
      <c r="D42" s="584">
        <v>-815</v>
      </c>
      <c r="E42" s="584">
        <v>-325</v>
      </c>
      <c r="F42" s="584">
        <v>-420</v>
      </c>
      <c r="G42" s="584">
        <v>215</v>
      </c>
      <c r="H42" s="584">
        <v>715</v>
      </c>
      <c r="I42" s="584">
        <f>I18-I40</f>
        <v>-217.50798247960029</v>
      </c>
      <c r="J42" s="584">
        <f>J18-J40</f>
        <v>-806.14369897215511</v>
      </c>
      <c r="K42" s="640">
        <f>K18-K40</f>
        <v>1292.8562206314191</v>
      </c>
      <c r="L42" s="584">
        <f>L18-L40</f>
        <v>854.42119674549849</v>
      </c>
      <c r="M42" s="640">
        <f>M18-M40</f>
        <v>-983.36182156503401</v>
      </c>
      <c r="N42" s="547">
        <f t="shared" si="20"/>
        <v>-0.33912125485368583</v>
      </c>
      <c r="O42" s="547" t="str">
        <f t="shared" si="20"/>
        <v>N/A</v>
      </c>
      <c r="P42" s="27"/>
      <c r="Q42" s="43">
        <v>215</v>
      </c>
      <c r="R42" s="43">
        <v>-85</v>
      </c>
      <c r="S42" s="43">
        <v>-155</v>
      </c>
      <c r="T42" s="43">
        <v>-65</v>
      </c>
      <c r="U42" s="43">
        <v>-215</v>
      </c>
      <c r="V42" s="43">
        <v>55</v>
      </c>
      <c r="W42" s="43">
        <v>-255</v>
      </c>
      <c r="X42" s="43">
        <v>115</v>
      </c>
      <c r="Y42" s="43">
        <v>70</v>
      </c>
      <c r="Z42" s="43">
        <v>-330</v>
      </c>
      <c r="AA42" s="43">
        <v>-210</v>
      </c>
      <c r="AB42" s="43">
        <v>145</v>
      </c>
      <c r="AC42" s="43">
        <v>230</v>
      </c>
      <c r="AD42" s="43">
        <v>40</v>
      </c>
      <c r="AE42" s="43">
        <v>-180</v>
      </c>
      <c r="AF42" s="43">
        <v>315</v>
      </c>
      <c r="AG42" s="43">
        <v>290</v>
      </c>
      <c r="AH42" s="43">
        <v>255</v>
      </c>
      <c r="AI42" s="43">
        <f t="shared" ref="AI42:AY42" si="84">AI18-AI40</f>
        <v>-899.79090957922608</v>
      </c>
      <c r="AJ42" s="43">
        <f t="shared" si="84"/>
        <v>254.08459449001225</v>
      </c>
      <c r="AK42" s="43">
        <f t="shared" si="84"/>
        <v>9.1468860259317353</v>
      </c>
      <c r="AL42" s="43">
        <f t="shared" si="84"/>
        <v>419.64204939285105</v>
      </c>
      <c r="AM42" s="43">
        <f t="shared" si="84"/>
        <v>56.628018140675749</v>
      </c>
      <c r="AN42" s="43">
        <f t="shared" si="84"/>
        <v>-116.07257150326404</v>
      </c>
      <c r="AO42" s="43">
        <f t="shared" si="84"/>
        <v>-727.07319691854354</v>
      </c>
      <c r="AP42" s="43">
        <f t="shared" si="84"/>
        <v>-19.625948691022586</v>
      </c>
      <c r="AQ42" s="43">
        <f t="shared" si="84"/>
        <v>126.01455737462788</v>
      </c>
      <c r="AR42" s="43">
        <f t="shared" si="84"/>
        <v>-14.719312546749734</v>
      </c>
      <c r="AS42" s="43">
        <f t="shared" si="84"/>
        <v>595.36974113150768</v>
      </c>
      <c r="AT42" s="43">
        <f t="shared" si="84"/>
        <v>586.1840316198593</v>
      </c>
      <c r="AU42" s="43">
        <f t="shared" si="84"/>
        <v>200.56068402832284</v>
      </c>
      <c r="AV42" s="43">
        <f t="shared" si="84"/>
        <v>245.67182362877634</v>
      </c>
      <c r="AW42" s="43">
        <f t="shared" si="84"/>
        <v>339.71796665349484</v>
      </c>
      <c r="AX42" s="43">
        <f t="shared" si="84"/>
        <v>68.297434118552246</v>
      </c>
      <c r="AY42" s="43">
        <f t="shared" si="84"/>
        <v>-392.2837284792538</v>
      </c>
      <c r="AZ42" s="547" t="str">
        <f>IF(ISERROR(AY42/AU42),"N/A",IF(AU42&lt;0,"N/A",IF(AY42&lt;0,"N/A",IF(AY42/AU42-1&gt;300%,"&gt;±300%",IF(AY42/AU42-1&lt;-300%,"&gt;±300%",AY42/AU42-1)))))</f>
        <v>N/A</v>
      </c>
      <c r="BA42" s="547" t="str">
        <f>IF(ISERROR(AY42/AX42),"N/A",IF(AX42&lt;0,"N/A",IF(AY42&lt;0,"N/A",IF(AY42/AX42-1&gt;300%,"&gt;±300%",IF(AY42/AX42-1&lt;-300%,"&gt;±300%",AY42/AX42-1)))))</f>
        <v>N/A</v>
      </c>
      <c r="BB42" s="4"/>
      <c r="BC42" s="43">
        <f>BC18-BC40</f>
        <v>-935</v>
      </c>
      <c r="BD42" s="43">
        <f t="shared" ref="BD42:BS42" si="85">BD18-BD40</f>
        <v>120</v>
      </c>
      <c r="BE42" s="43">
        <f t="shared" si="85"/>
        <v>-220</v>
      </c>
      <c r="BF42" s="43">
        <f t="shared" si="85"/>
        <v>-160</v>
      </c>
      <c r="BG42" s="43">
        <f t="shared" si="85"/>
        <v>-140</v>
      </c>
      <c r="BH42" s="43">
        <f t="shared" si="85"/>
        <v>-260</v>
      </c>
      <c r="BI42" s="43">
        <f t="shared" si="85"/>
        <v>-65</v>
      </c>
      <c r="BJ42" s="43">
        <f t="shared" si="85"/>
        <v>270</v>
      </c>
      <c r="BK42" s="43">
        <f t="shared" si="85"/>
        <v>135</v>
      </c>
      <c r="BL42" s="43">
        <f t="shared" si="85"/>
        <v>545</v>
      </c>
      <c r="BM42" s="43">
        <f t="shared" si="85"/>
        <v>-645.70631508921406</v>
      </c>
      <c r="BN42" s="43">
        <f t="shared" si="85"/>
        <v>428.78893541878278</v>
      </c>
      <c r="BO42" s="43">
        <f t="shared" si="85"/>
        <v>-59.444553362588522</v>
      </c>
      <c r="BP42" s="43">
        <f t="shared" si="85"/>
        <v>-746.69914560956659</v>
      </c>
      <c r="BQ42" s="43">
        <f t="shared" si="85"/>
        <v>111.29524482787792</v>
      </c>
      <c r="BR42" s="43">
        <f t="shared" si="85"/>
        <v>1181.553772751367</v>
      </c>
      <c r="BS42" s="43">
        <f t="shared" si="85"/>
        <v>446.23250765709963</v>
      </c>
      <c r="BT42" s="43">
        <f>SUM(AW42:AX42)</f>
        <v>408.01540077204709</v>
      </c>
      <c r="BU42" s="547">
        <f t="shared" si="24"/>
        <v>-0.65467894040747532</v>
      </c>
      <c r="BV42" s="547">
        <f t="shared" si="25"/>
        <v>-8.5643932768833309E-2</v>
      </c>
      <c r="BW42" s="19"/>
      <c r="BX42" s="46">
        <f>SUM(AV42:AY42)</f>
        <v>261.40349592156963</v>
      </c>
    </row>
    <row r="43" spans="1:76" s="717" customFormat="1" x14ac:dyDescent="0.45">
      <c r="A43" s="295"/>
      <c r="B43" s="98"/>
      <c r="C43" s="98"/>
      <c r="D43" s="98"/>
      <c r="E43" s="98"/>
      <c r="F43" s="98"/>
      <c r="G43" s="98"/>
      <c r="H43" s="98"/>
      <c r="I43" s="718"/>
      <c r="J43" s="98"/>
      <c r="K43" s="98"/>
      <c r="L43" s="98"/>
      <c r="M43" s="98"/>
      <c r="N43" s="295"/>
      <c r="O43" s="716"/>
      <c r="P43" s="27"/>
      <c r="Q43" s="295"/>
      <c r="R43" s="295"/>
      <c r="S43" s="295"/>
      <c r="T43" s="295"/>
      <c r="U43" s="295"/>
      <c r="V43" s="295"/>
      <c r="W43" s="295"/>
      <c r="X43" s="295"/>
      <c r="Y43" s="295"/>
      <c r="Z43" s="195"/>
      <c r="AA43" s="195"/>
      <c r="AB43" s="195"/>
      <c r="AC43" s="195"/>
      <c r="AD43" s="195"/>
      <c r="AE43" s="195"/>
      <c r="AF43" s="195"/>
      <c r="AG43" s="195"/>
      <c r="AH43" s="195"/>
      <c r="AI43" s="195"/>
      <c r="AJ43" s="195"/>
      <c r="AK43" s="195"/>
      <c r="AL43" s="195"/>
      <c r="AM43" s="719"/>
      <c r="AN43" s="195"/>
      <c r="AO43" s="195"/>
      <c r="AP43" s="195"/>
      <c r="AQ43" s="195"/>
      <c r="AR43" s="195"/>
      <c r="AS43" s="195"/>
      <c r="AT43" s="195"/>
      <c r="AU43" s="720"/>
      <c r="AV43" s="195"/>
      <c r="AW43" s="195"/>
      <c r="AX43" s="720"/>
      <c r="AY43" s="720"/>
      <c r="AZ43" s="716"/>
      <c r="BA43" s="716"/>
      <c r="BB43" s="4"/>
      <c r="BC43" s="199"/>
      <c r="BD43" s="199"/>
      <c r="BE43" s="199"/>
      <c r="BF43" s="199"/>
      <c r="BG43" s="199"/>
      <c r="BH43" s="199"/>
      <c r="BI43" s="199"/>
      <c r="BJ43" s="199"/>
      <c r="BK43" s="199"/>
      <c r="BL43" s="199"/>
      <c r="BM43" s="199"/>
      <c r="BN43" s="199"/>
      <c r="BO43" s="199"/>
      <c r="BP43" s="199"/>
      <c r="BQ43" s="199"/>
      <c r="BR43" s="199"/>
      <c r="BS43" s="199"/>
      <c r="BT43" s="199"/>
      <c r="BU43" s="295"/>
      <c r="BV43" s="295"/>
      <c r="BW43" s="198"/>
      <c r="BX43" s="199"/>
    </row>
    <row r="44" spans="1:76" x14ac:dyDescent="0.45">
      <c r="A44" s="41" t="s">
        <v>38</v>
      </c>
      <c r="B44" s="660">
        <v>4140</v>
      </c>
      <c r="C44" s="43">
        <v>3405</v>
      </c>
      <c r="D44" s="43">
        <v>2590</v>
      </c>
      <c r="E44" s="43">
        <v>2265</v>
      </c>
      <c r="F44" s="43">
        <v>1845</v>
      </c>
      <c r="G44" s="43">
        <v>2060</v>
      </c>
      <c r="H44" s="43">
        <v>2775</v>
      </c>
      <c r="I44" s="630">
        <f>H45+I42</f>
        <v>3432.4920175203997</v>
      </c>
      <c r="J44" s="43">
        <f>I44+J42</f>
        <v>2626.3483185482446</v>
      </c>
      <c r="K44" s="43">
        <f>J44+K42</f>
        <v>3919.2045391796637</v>
      </c>
      <c r="L44" s="43">
        <f>K44+L42</f>
        <v>4773.6257359251622</v>
      </c>
      <c r="M44" s="43">
        <f>L44+M42</f>
        <v>3790.2639143601282</v>
      </c>
      <c r="N44" s="547">
        <f t="shared" si="20"/>
        <v>0.2180088301603007</v>
      </c>
      <c r="O44" s="547">
        <f t="shared" si="20"/>
        <v>-0.20599893581193196</v>
      </c>
      <c r="P44" s="27"/>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587"/>
      <c r="AZ44" s="44"/>
      <c r="BA44" s="44"/>
      <c r="BB44" s="4"/>
      <c r="BC44" s="46"/>
      <c r="BD44" s="46"/>
      <c r="BE44" s="46"/>
      <c r="BF44" s="46"/>
      <c r="BG44" s="46"/>
      <c r="BH44" s="46"/>
      <c r="BI44" s="46"/>
      <c r="BJ44" s="46"/>
      <c r="BK44" s="46"/>
      <c r="BL44" s="46"/>
      <c r="BM44" s="46"/>
      <c r="BN44" s="46"/>
      <c r="BO44" s="46"/>
      <c r="BP44" s="46"/>
      <c r="BQ44" s="46"/>
      <c r="BR44" s="46"/>
      <c r="BS44" s="46"/>
      <c r="BT44" s="46"/>
      <c r="BU44" s="548"/>
      <c r="BV44" s="548"/>
      <c r="BW44" s="19"/>
      <c r="BX44" s="46"/>
    </row>
    <row r="45" spans="1:76" x14ac:dyDescent="0.45">
      <c r="A45" s="675" t="s">
        <v>117</v>
      </c>
      <c r="B45" s="36"/>
      <c r="C45" s="36"/>
      <c r="D45" s="36"/>
      <c r="E45" s="36"/>
      <c r="F45" s="36"/>
      <c r="G45" s="36"/>
      <c r="H45" s="675">
        <v>3650</v>
      </c>
      <c r="I45" s="36"/>
      <c r="J45" s="36"/>
      <c r="K45" s="36"/>
      <c r="L45" s="731"/>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83"/>
      <c r="AQ45" s="348"/>
      <c r="AR45" s="348"/>
      <c r="AS45" s="348"/>
      <c r="AT45" s="383"/>
      <c r="AU45" s="348"/>
      <c r="AV45" s="348"/>
      <c r="AW45" s="348"/>
      <c r="AX45" s="383"/>
      <c r="AY45" s="348"/>
      <c r="AZ45" s="235"/>
      <c r="BA45" s="235"/>
      <c r="BB45" s="295"/>
      <c r="BC45" s="675"/>
      <c r="BD45" s="550">
        <f>BD40/BC40-1</f>
        <v>-0.16855203619909498</v>
      </c>
      <c r="BE45" s="288"/>
      <c r="BF45" s="550">
        <f>BF40/BE40-1</f>
        <v>2.5672371638141733E-2</v>
      </c>
      <c r="BG45" s="288"/>
      <c r="BH45" s="550">
        <f>BH40/BG40-1</f>
        <v>3.6144578313253017E-3</v>
      </c>
      <c r="BI45" s="288"/>
      <c r="BJ45" s="550">
        <f>BJ40/BI40-1</f>
        <v>-2.0202020202020221E-2</v>
      </c>
      <c r="BK45" s="288"/>
      <c r="BL45" s="550">
        <f>BL40/BK40-1</f>
        <v>-3.4574468085106336E-2</v>
      </c>
      <c r="BM45" s="288"/>
      <c r="BN45" s="550">
        <f>BN40/BM40-1</f>
        <v>-0.20436919274009235</v>
      </c>
      <c r="BO45" s="288"/>
      <c r="BP45" s="550">
        <f>BP40/BO40-1</f>
        <v>0.42717314068240664</v>
      </c>
      <c r="BQ45" s="550">
        <f>BQ40/BP40-1</f>
        <v>-0.13792463186001747</v>
      </c>
      <c r="BR45" s="550">
        <f>BR40/BQ40-1</f>
        <v>-0.21116261851551488</v>
      </c>
      <c r="BS45" s="550">
        <f t="shared" ref="BS45:BT45" si="86">BS40/BR40-1</f>
        <v>4.764330881162282E-2</v>
      </c>
      <c r="BT45" s="550">
        <f t="shared" si="86"/>
        <v>-1.7675760850134337E-2</v>
      </c>
      <c r="BU45" s="675"/>
      <c r="BV45" s="675"/>
      <c r="BW45" s="675"/>
      <c r="BX45" s="288"/>
    </row>
    <row r="46" spans="1:76" x14ac:dyDescent="0.45">
      <c r="A46" s="39"/>
      <c r="B46" s="39"/>
      <c r="C46" s="729"/>
      <c r="D46" s="39"/>
      <c r="E46" s="39"/>
      <c r="F46" s="39"/>
      <c r="G46" s="39"/>
      <c r="H46" s="39"/>
      <c r="I46" s="722"/>
      <c r="J46" s="722"/>
      <c r="K46" s="722"/>
      <c r="L46" s="722"/>
      <c r="M46" s="730"/>
      <c r="N46" s="39"/>
      <c r="O46" s="39"/>
      <c r="AM46" s="101"/>
      <c r="AP46" s="101"/>
      <c r="AU46" s="101"/>
    </row>
    <row r="47" spans="1:76" x14ac:dyDescent="0.45">
      <c r="A47" s="39"/>
      <c r="B47" s="39"/>
      <c r="C47" s="39"/>
      <c r="D47" s="39"/>
      <c r="E47" s="39"/>
      <c r="F47" s="39"/>
      <c r="G47" s="39"/>
      <c r="H47" s="39"/>
      <c r="I47" s="728"/>
      <c r="J47" s="39"/>
      <c r="K47" s="39"/>
      <c r="L47" s="39"/>
      <c r="M47" s="295"/>
      <c r="N47" s="39"/>
      <c r="O47" s="39"/>
      <c r="AM47" s="590"/>
    </row>
    <row r="48" spans="1:76" x14ac:dyDescent="0.45">
      <c r="A48" s="39"/>
      <c r="B48" s="39"/>
      <c r="C48" s="39"/>
      <c r="D48" s="39"/>
      <c r="E48" s="39"/>
      <c r="F48" s="39"/>
      <c r="G48" s="39"/>
      <c r="H48" s="39"/>
      <c r="I48" s="728"/>
      <c r="J48" s="39"/>
      <c r="K48" s="39"/>
      <c r="L48" s="39"/>
      <c r="M48" s="39"/>
      <c r="N48" s="39"/>
      <c r="O48" s="739"/>
      <c r="AM48" s="590"/>
    </row>
    <row r="49" spans="1:39" x14ac:dyDescent="0.45">
      <c r="A49" s="39"/>
      <c r="B49" s="39"/>
      <c r="C49" s="39"/>
      <c r="D49" s="39"/>
      <c r="E49" s="39"/>
      <c r="F49" s="39"/>
      <c r="G49" s="39"/>
      <c r="H49" s="39"/>
      <c r="I49" s="728"/>
      <c r="J49" s="39"/>
      <c r="K49" s="39"/>
      <c r="L49" s="39"/>
      <c r="M49" s="39"/>
      <c r="N49" s="39"/>
      <c r="O49" s="740"/>
      <c r="AM49" s="590"/>
    </row>
    <row r="50" spans="1:39" x14ac:dyDescent="0.45">
      <c r="A50" s="39"/>
      <c r="B50" s="39"/>
      <c r="C50" s="39"/>
      <c r="D50" s="39"/>
      <c r="E50" s="39"/>
      <c r="F50" s="39"/>
      <c r="G50" s="39"/>
      <c r="H50" s="39"/>
      <c r="I50" s="728"/>
      <c r="J50" s="39"/>
      <c r="K50" s="39"/>
      <c r="L50" s="39"/>
      <c r="M50" s="39"/>
      <c r="N50" s="39"/>
      <c r="O50" s="39"/>
      <c r="AM50" s="590"/>
    </row>
    <row r="51" spans="1:39" x14ac:dyDescent="0.45">
      <c r="A51" s="39"/>
      <c r="B51" s="39"/>
      <c r="C51" s="39"/>
      <c r="D51" s="39"/>
      <c r="E51" s="39"/>
      <c r="F51" s="39"/>
      <c r="G51" s="39"/>
      <c r="H51" s="39"/>
      <c r="I51" s="728"/>
      <c r="J51" s="39"/>
      <c r="K51" s="39"/>
      <c r="L51" s="39"/>
      <c r="M51" s="39"/>
      <c r="N51" s="39"/>
      <c r="O51" s="39"/>
      <c r="AM51" s="590"/>
    </row>
    <row r="52" spans="1:39" x14ac:dyDescent="0.45">
      <c r="A52" s="39"/>
      <c r="B52" s="39"/>
      <c r="C52" s="39"/>
      <c r="D52" s="39"/>
      <c r="E52" s="39"/>
      <c r="F52" s="39"/>
      <c r="G52" s="39"/>
      <c r="H52" s="39"/>
      <c r="I52" s="728"/>
      <c r="J52" s="39"/>
      <c r="K52" s="39"/>
      <c r="L52" s="39"/>
      <c r="M52" s="39"/>
      <c r="N52" s="39"/>
      <c r="O52" s="39"/>
      <c r="AM52" s="590"/>
    </row>
    <row r="53" spans="1:39" x14ac:dyDescent="0.45">
      <c r="A53" s="39"/>
      <c r="B53" s="39"/>
      <c r="C53" s="39"/>
      <c r="D53" s="39"/>
      <c r="E53" s="39"/>
      <c r="F53" s="39"/>
      <c r="G53" s="39"/>
      <c r="H53" s="39"/>
      <c r="I53" s="728"/>
      <c r="J53" s="39"/>
      <c r="K53" s="39"/>
      <c r="L53" s="39"/>
      <c r="M53" s="39"/>
      <c r="N53" s="39"/>
      <c r="O53" s="39"/>
      <c r="AM53" s="590"/>
    </row>
    <row r="54" spans="1:39" x14ac:dyDescent="0.45">
      <c r="A54" s="39"/>
      <c r="B54" s="39"/>
      <c r="C54" s="39"/>
      <c r="D54" s="39"/>
      <c r="E54" s="39"/>
      <c r="F54" s="39"/>
      <c r="G54" s="39"/>
      <c r="H54" s="39"/>
      <c r="I54" s="728"/>
      <c r="J54" s="39"/>
      <c r="K54" s="39"/>
      <c r="L54" s="39"/>
      <c r="M54" s="39"/>
      <c r="N54" s="39"/>
      <c r="O54" s="39"/>
      <c r="AM54" s="590"/>
    </row>
    <row r="55" spans="1:39" x14ac:dyDescent="0.45">
      <c r="AM55" s="590"/>
    </row>
    <row r="56" spans="1:39" x14ac:dyDescent="0.45">
      <c r="AM56" s="590"/>
    </row>
    <row r="57" spans="1:39" x14ac:dyDescent="0.45">
      <c r="AM57" s="590"/>
    </row>
    <row r="58" spans="1:39" x14ac:dyDescent="0.45">
      <c r="AM58" s="590"/>
    </row>
    <row r="59" spans="1:39" x14ac:dyDescent="0.45">
      <c r="AM59" s="59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0BC69-0F14-4FA9-81D9-E49256CDE2A3}">
  <sheetPr codeName="Sheet7"/>
  <dimension ref="A1"/>
  <sheetViews>
    <sheetView workbookViewId="0"/>
  </sheetViews>
  <sheetFormatPr defaultRowHeight="14.25" x14ac:dyDescent="0.4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69C4B-1E79-4A22-8A28-34002B54FA49}">
  <sheetPr codeName="Sheet70"/>
  <dimension ref="A1:BX58"/>
  <sheetViews>
    <sheetView workbookViewId="0">
      <selection activeCell="D42" sqref="D42"/>
    </sheetView>
  </sheetViews>
  <sheetFormatPr defaultColWidth="9.46484375" defaultRowHeight="14.25" x14ac:dyDescent="0.45"/>
  <cols>
    <col min="1" max="1" width="35.53125" style="15" bestFit="1" customWidth="1"/>
    <col min="2" max="2" width="25.46484375" style="15" bestFit="1" customWidth="1"/>
    <col min="3" max="8" width="4.46484375" style="15" bestFit="1" customWidth="1"/>
    <col min="9" max="9" width="4.46484375" style="351" bestFit="1" customWidth="1"/>
    <col min="10" max="11" width="4.46484375" style="15" bestFit="1" customWidth="1"/>
    <col min="12" max="13" width="4.53125" style="15" bestFit="1" customWidth="1"/>
    <col min="14" max="14" width="7.265625" style="15" customWidth="1"/>
    <col min="15" max="15" width="8.46484375" style="15" customWidth="1"/>
    <col min="16" max="16" width="3" style="15" customWidth="1"/>
    <col min="17" max="25" width="6.46484375" style="15" bestFit="1" customWidth="1"/>
    <col min="26" max="34" width="6.46484375" style="104" bestFit="1" customWidth="1"/>
    <col min="35" max="38" width="6.46484375" style="101" bestFit="1" customWidth="1"/>
    <col min="39" max="39" width="6.46484375" style="386" bestFit="1" customWidth="1"/>
    <col min="40" max="49" width="6.46484375" style="104" bestFit="1" customWidth="1"/>
    <col min="50" max="51" width="6.46484375" style="104" customWidth="1"/>
    <col min="52" max="53" width="9" style="17" bestFit="1" customWidth="1"/>
    <col min="54" max="54" width="7.53125" style="15" customWidth="1"/>
    <col min="55" max="55" width="6.46484375" style="15" bestFit="1" customWidth="1"/>
    <col min="56" max="70" width="6.46484375" style="40" bestFit="1" customWidth="1"/>
    <col min="71" max="71" width="6.46484375" style="15" bestFit="1" customWidth="1"/>
    <col min="72" max="72" width="6.46484375" style="40" bestFit="1" customWidth="1"/>
    <col min="73" max="74" width="9.53125" style="15" customWidth="1"/>
    <col min="75" max="75" width="9.46484375" style="15"/>
    <col min="76" max="76" width="9" style="40" bestFit="1" customWidth="1"/>
    <col min="77" max="16384" width="9.46484375" style="519"/>
  </cols>
  <sheetData>
    <row r="1" spans="1:76" x14ac:dyDescent="0.45">
      <c r="A1" s="16" t="s">
        <v>293</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AY1" s="15"/>
      <c r="BD1" s="63"/>
      <c r="BE1" s="63"/>
      <c r="BF1" s="63"/>
      <c r="BG1" s="63"/>
      <c r="BH1" s="63"/>
      <c r="BI1" s="63"/>
      <c r="BJ1" s="63"/>
      <c r="BK1" s="63"/>
      <c r="BL1" s="63"/>
      <c r="BM1" s="63"/>
      <c r="BN1" s="63"/>
      <c r="BO1" s="63"/>
      <c r="BP1" s="63"/>
      <c r="BQ1" s="63"/>
      <c r="BR1" s="63"/>
      <c r="BS1" s="18"/>
      <c r="BT1" s="63"/>
      <c r="BU1" s="18"/>
      <c r="BV1" s="18"/>
      <c r="BX1" s="63"/>
    </row>
    <row r="2" spans="1:76" ht="30.4"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29" t="s">
        <v>197</v>
      </c>
      <c r="AZ2" s="530" t="s">
        <v>199</v>
      </c>
      <c r="BA2" s="531" t="s">
        <v>200</v>
      </c>
      <c r="BB2" s="162"/>
      <c r="BC2" s="176" t="s">
        <v>39</v>
      </c>
      <c r="BD2" s="176" t="s">
        <v>40</v>
      </c>
      <c r="BE2" s="176" t="s">
        <v>47</v>
      </c>
      <c r="BF2" s="176" t="s">
        <v>50</v>
      </c>
      <c r="BG2" s="176" t="s">
        <v>57</v>
      </c>
      <c r="BH2" s="176" t="s">
        <v>59</v>
      </c>
      <c r="BI2" s="176" t="s">
        <v>64</v>
      </c>
      <c r="BJ2" s="176" t="s">
        <v>66</v>
      </c>
      <c r="BK2" s="176" t="s">
        <v>71</v>
      </c>
      <c r="BL2" s="176" t="s">
        <v>81</v>
      </c>
      <c r="BM2" s="532" t="s">
        <v>93</v>
      </c>
      <c r="BN2" s="532" t="s">
        <v>94</v>
      </c>
      <c r="BO2" s="532" t="s">
        <v>109</v>
      </c>
      <c r="BP2" s="532" t="s">
        <v>134</v>
      </c>
      <c r="BQ2" s="532" t="s">
        <v>147</v>
      </c>
      <c r="BR2" s="532" t="s">
        <v>161</v>
      </c>
      <c r="BS2" s="532" t="s">
        <v>177</v>
      </c>
      <c r="BT2" s="532" t="s">
        <v>192</v>
      </c>
      <c r="BU2" s="533" t="s">
        <v>193</v>
      </c>
      <c r="BV2" s="533" t="s">
        <v>194</v>
      </c>
      <c r="BW2" s="175"/>
      <c r="BX2" s="176" t="s">
        <v>69</v>
      </c>
    </row>
    <row r="3" spans="1:76" x14ac:dyDescent="0.45">
      <c r="A3" s="110" t="s">
        <v>33</v>
      </c>
      <c r="B3" s="24"/>
      <c r="C3" s="24"/>
      <c r="D3" s="24"/>
      <c r="E3" s="24"/>
      <c r="F3" s="24"/>
      <c r="G3" s="24"/>
      <c r="H3" s="24"/>
      <c r="I3" s="551"/>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15"/>
      <c r="AZ3" s="535"/>
      <c r="BB3" s="536"/>
      <c r="BC3" s="2"/>
      <c r="BD3" s="12"/>
      <c r="BE3" s="12"/>
      <c r="BF3" s="12"/>
      <c r="BG3" s="12"/>
      <c r="BH3" s="12"/>
      <c r="BI3" s="12"/>
      <c r="BJ3" s="12"/>
      <c r="BK3" s="12"/>
      <c r="BL3" s="12"/>
      <c r="BM3" s="12"/>
      <c r="BN3" s="12"/>
      <c r="BO3" s="12"/>
      <c r="BP3" s="12"/>
      <c r="BQ3" s="12"/>
      <c r="BR3" s="12"/>
      <c r="BS3" s="537"/>
      <c r="BT3" s="12"/>
      <c r="BU3" s="537"/>
      <c r="BV3" s="537"/>
      <c r="BX3" s="12"/>
    </row>
    <row r="4" spans="1:76" x14ac:dyDescent="0.45">
      <c r="A4" s="23" t="s">
        <v>24</v>
      </c>
      <c r="B4" s="9"/>
      <c r="C4" s="554">
        <f t="shared" ref="C4" si="0">SUM(C5:C9)</f>
        <v>188.79814274881392</v>
      </c>
      <c r="D4" s="554">
        <f t="shared" ref="D4:M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171.76098586177523</v>
      </c>
      <c r="M4" s="554">
        <f t="shared" si="1"/>
        <v>171.408084448344</v>
      </c>
      <c r="N4" s="492">
        <f>IF(ISERROR(L4/K4),"N/A",IF(K4&lt;0,"N/A",IF(L4&lt;0,"N/A",IF(L4/K4-1&gt;300%,"&gt;±300%",IF(L4/K4-1&lt;-300%,"&gt;±300%",L4/K4-1)))))</f>
        <v>-0.12298303420867995</v>
      </c>
      <c r="O4" s="492">
        <f>IF(ISERROR(M4/L4),"N/A",IF(L4&lt;0,"N/A",IF(M4&lt;0,"N/A",IF(M4/L4-1&gt;300%,"&gt;±300%",IF(M4/L4-1&lt;-300%,"&gt;±300%",M4/L4-1)))))</f>
        <v>-2.0546075213798698E-3</v>
      </c>
      <c r="P4" s="36"/>
      <c r="Q4" s="555">
        <f t="shared" ref="Q4" si="2">SUM(Q5:Q9)</f>
        <v>40.901080348383893</v>
      </c>
      <c r="R4" s="555">
        <f t="shared" ref="R4:AY4" si="3">SUM(R5:R9)</f>
        <v>44.011428663850353</v>
      </c>
      <c r="S4" s="555">
        <f t="shared" si="3"/>
        <v>42.300737090343794</v>
      </c>
      <c r="T4" s="555">
        <f t="shared" si="3"/>
        <v>48.054881473956733</v>
      </c>
      <c r="U4" s="555">
        <f t="shared" si="3"/>
        <v>51.476264620969843</v>
      </c>
      <c r="V4" s="555">
        <f t="shared" si="3"/>
        <v>50.232125294783259</v>
      </c>
      <c r="W4" s="555">
        <f t="shared" si="3"/>
        <v>39.656941022197309</v>
      </c>
      <c r="X4" s="555">
        <f t="shared" si="3"/>
        <v>51.320747205196518</v>
      </c>
      <c r="Y4" s="555">
        <f>SUM(Y5:Y9)</f>
        <v>50.387642710556577</v>
      </c>
      <c r="Z4" s="555">
        <f t="shared" si="3"/>
        <v>46.499707316223514</v>
      </c>
      <c r="AA4" s="555">
        <f t="shared" si="3"/>
        <v>44.322463495396995</v>
      </c>
      <c r="AB4" s="555">
        <f t="shared" si="3"/>
        <v>48.36591630550339</v>
      </c>
      <c r="AC4" s="555">
        <f t="shared" si="3"/>
        <v>48.676951137050033</v>
      </c>
      <c r="AD4" s="555">
        <f t="shared" si="3"/>
        <v>49.299020800143325</v>
      </c>
      <c r="AE4" s="555">
        <f t="shared" si="3"/>
        <v>40.434528101063933</v>
      </c>
      <c r="AF4" s="555">
        <f t="shared" si="3"/>
        <v>49.921090463236617</v>
      </c>
      <c r="AG4" s="555">
        <f t="shared" si="3"/>
        <v>51.787299452516486</v>
      </c>
      <c r="AH4" s="555">
        <f t="shared" si="3"/>
        <v>48.676951137050033</v>
      </c>
      <c r="AI4" s="555">
        <f t="shared" si="3"/>
        <v>40.894938937354212</v>
      </c>
      <c r="AJ4" s="555">
        <f t="shared" si="3"/>
        <v>51.638316342218801</v>
      </c>
      <c r="AK4" s="555">
        <f t="shared" si="3"/>
        <v>47.450485638249425</v>
      </c>
      <c r="AL4" s="555">
        <f t="shared" si="3"/>
        <v>48.972624339456068</v>
      </c>
      <c r="AM4" s="555">
        <f t="shared" si="3"/>
        <v>38.82435178384619</v>
      </c>
      <c r="AN4" s="555">
        <f t="shared" si="3"/>
        <v>29.309003553287287</v>
      </c>
      <c r="AO4" s="555">
        <f t="shared" si="3"/>
        <v>46.524371985653694</v>
      </c>
      <c r="AP4" s="555">
        <f t="shared" si="3"/>
        <v>40.526697204050265</v>
      </c>
      <c r="AQ4" s="555">
        <f t="shared" si="3"/>
        <v>45.55772391985321</v>
      </c>
      <c r="AR4" s="555">
        <f t="shared" si="3"/>
        <v>48.695605894634205</v>
      </c>
      <c r="AS4" s="555">
        <f t="shared" si="3"/>
        <v>48.870257356546581</v>
      </c>
      <c r="AT4" s="555">
        <f t="shared" si="3"/>
        <v>52.723235138495319</v>
      </c>
      <c r="AU4" s="555">
        <f t="shared" si="3"/>
        <v>39.607289035582511</v>
      </c>
      <c r="AV4" s="555">
        <f t="shared" si="3"/>
        <v>47.582949357773892</v>
      </c>
      <c r="AW4" s="555">
        <f t="shared" si="3"/>
        <v>43.240414212076445</v>
      </c>
      <c r="AX4" s="555">
        <f t="shared" si="3"/>
        <v>41.330333256342406</v>
      </c>
      <c r="AY4" s="555">
        <f t="shared" si="3"/>
        <v>36.625509885017806</v>
      </c>
      <c r="AZ4" s="492">
        <f>IF(ISERROR(AY4/AU4),"N/A",IF(AU4&lt;0,"N/A",IF(AY4&lt;0,"N/A",IF(AY4/AU4-1&gt;300%,"&gt;±300%",IF(AY4/AU4-1&lt;-300%,"&gt;±300%",AY4/AU4-1)))))</f>
        <v>-7.5283596104896877E-2</v>
      </c>
      <c r="BA4" s="492">
        <f>IF(ISERROR(AY4/AX4),"N/A",IF(AX4&lt;0,"N/A",IF(AY4&lt;0,"N/A",IF(AY4/AX4-1&gt;300%,"&gt;±300%",IF(AY4/AX4-1&lt;-300%,"&gt;±300%",AY4/AX4-1)))))</f>
        <v>-0.11383463429012186</v>
      </c>
      <c r="BB4" s="4"/>
      <c r="BC4" s="9">
        <f t="shared" ref="BC4:BD4" si="4">SUM(BC5:BC9)</f>
        <v>66.716971366755487</v>
      </c>
      <c r="BD4" s="9">
        <f t="shared" si="4"/>
        <v>84.912509012234239</v>
      </c>
      <c r="BE4" s="9">
        <f t="shared" ref="BE4" si="5">SUM(S4:T4)</f>
        <v>90.355618564300528</v>
      </c>
      <c r="BF4" s="9">
        <f t="shared" ref="BF4:BF5" si="6">SUM(U4:V4)</f>
        <v>101.7083899157531</v>
      </c>
      <c r="BG4" s="9">
        <f t="shared" ref="BG4:BG5" si="7">SUM(W4:X4)</f>
        <v>90.977688227393827</v>
      </c>
      <c r="BH4" s="9">
        <f t="shared" ref="BH4:BH5" si="8">SUM(Y4:Z4)</f>
        <v>96.887350026780098</v>
      </c>
      <c r="BI4" s="9">
        <f t="shared" ref="BI4:BI5" si="9">SUM(AA4:AB4)</f>
        <v>92.688379800900378</v>
      </c>
      <c r="BJ4" s="9">
        <f t="shared" ref="BJ4:BJ5" si="10">SUM(AC4:AD4)</f>
        <v>97.97597193719335</v>
      </c>
      <c r="BK4" s="9">
        <f t="shared" ref="BK4:BK5" si="11">SUM(AE4:AF4)</f>
        <v>90.355618564300556</v>
      </c>
      <c r="BL4" s="9">
        <f t="shared" ref="BL4:BL5" si="12">SUM(AG4:AH4)</f>
        <v>100.46425058956652</v>
      </c>
      <c r="BM4" s="9">
        <f t="shared" ref="BM4:BM5" si="13">SUM(AI4:AJ4)</f>
        <v>92.533255279573012</v>
      </c>
      <c r="BN4" s="9">
        <f t="shared" ref="BN4:BN5" si="14">SUM(AK4:AL4)</f>
        <v>96.423109977705494</v>
      </c>
      <c r="BO4" s="9">
        <f t="shared" ref="BO4:BO5" si="15">SUM(AM4:AN4)</f>
        <v>68.13335533713348</v>
      </c>
      <c r="BP4" s="9">
        <f t="shared" ref="BP4:BP5" si="16">SUM(AO4:AP4)</f>
        <v>87.051069189703952</v>
      </c>
      <c r="BQ4" s="9">
        <f t="shared" ref="BQ4:BQ5" si="17">SUM(AQ4:AR4)</f>
        <v>94.253329814487415</v>
      </c>
      <c r="BR4" s="9">
        <f>SUM(AS4:AT4)</f>
        <v>101.5934924950419</v>
      </c>
      <c r="BS4" s="9">
        <f t="shared" ref="BS4" si="18">AU4+AV4</f>
        <v>87.190238393356395</v>
      </c>
      <c r="BT4" s="9">
        <f>SUM(AW4:AX4)</f>
        <v>84.570747468418858</v>
      </c>
      <c r="BU4" s="492">
        <f>IF(ISERROR(BT4/BR4),"N/A",IF(BR4&lt;0,"N/A",IF(BT4&lt;0,"N/A",IF(BT4/BR4-1&gt;300%,"&gt;±300%",IF(BT4/BR4-1&lt;-300%,"&gt;±300%",BT4/BR4-1)))))</f>
        <v>-0.16755743511282284</v>
      </c>
      <c r="BV4" s="492">
        <f>IF(ISERROR(BT4/BS4),"N/A",IF(BS4&lt;0,"N/A",IF(BT4&lt;0,"N/A",IF(BT4/BS4-1&gt;300%,"&gt;±300%",IF(BT4/BS4-1&lt;-300%,"&gt;±300%",BT4/BS4-1)))))</f>
        <v>-3.0043396751821883E-2</v>
      </c>
      <c r="BW4" s="19"/>
      <c r="BX4" s="9">
        <f>SUM(AV4:AY4)</f>
        <v>168.77920671121055</v>
      </c>
    </row>
    <row r="5" spans="1:76" x14ac:dyDescent="0.45">
      <c r="A5" s="10"/>
      <c r="B5" s="10" t="s">
        <v>0</v>
      </c>
      <c r="C5" s="7">
        <v>135.45566913856416</v>
      </c>
      <c r="D5" s="7">
        <v>97.509419689873397</v>
      </c>
      <c r="E5" s="7">
        <v>139.34360453289722</v>
      </c>
      <c r="F5" s="7">
        <v>132.65635565464436</v>
      </c>
      <c r="G5" s="7">
        <v>136.3887736332041</v>
      </c>
      <c r="H5" s="7">
        <v>139.03256970135058</v>
      </c>
      <c r="I5" s="7">
        <v>136.05938807419548</v>
      </c>
      <c r="J5" s="7">
        <v>102.58790546353154</v>
      </c>
      <c r="K5" s="7">
        <v>145.51432565641957</v>
      </c>
      <c r="L5" s="7">
        <v>121.76968259954857</v>
      </c>
      <c r="M5" s="7">
        <v>120.46592444798765</v>
      </c>
      <c r="N5" s="26">
        <f t="shared" ref="N5:O44" si="19">IF(ISERROR(L5/K5),"N/A",IF(K5&lt;0,"N/A",IF(L5&lt;0,"N/A",IF(L5/K5-1&gt;300%,"&gt;±300%",IF(L5/K5-1&lt;-300%,"&gt;±300%",L5/K5-1)))))</f>
        <v>-0.16317735693553326</v>
      </c>
      <c r="O5" s="26">
        <f t="shared" si="19"/>
        <v>-1.0706754946947394E-2</v>
      </c>
      <c r="P5" s="36"/>
      <c r="Q5" s="13">
        <v>27.060030344558168</v>
      </c>
      <c r="R5" s="13">
        <v>30.481413491571267</v>
      </c>
      <c r="S5" s="13">
        <v>29.237274165384687</v>
      </c>
      <c r="T5" s="13">
        <v>35.146935964770954</v>
      </c>
      <c r="U5" s="13">
        <v>37.79073203291744</v>
      </c>
      <c r="V5" s="13">
        <v>37.168662369824148</v>
      </c>
      <c r="W5" s="13">
        <v>25.349338771051617</v>
      </c>
      <c r="X5" s="13">
        <v>37.324179785597472</v>
      </c>
      <c r="Y5" s="13">
        <v>36.70211012250418</v>
      </c>
      <c r="Z5" s="13">
        <v>33.280726975491078</v>
      </c>
      <c r="AA5" s="13">
        <v>32.036587649304494</v>
      </c>
      <c r="AB5" s="13">
        <v>34.058314054357695</v>
      </c>
      <c r="AC5" s="13">
        <v>35.457970796317596</v>
      </c>
      <c r="AD5" s="13">
        <v>34.680383717450987</v>
      </c>
      <c r="AE5" s="13">
        <v>28.459687086518073</v>
      </c>
      <c r="AF5" s="13">
        <v>36.080040459410888</v>
      </c>
      <c r="AG5" s="13">
        <v>38.257284280237407</v>
      </c>
      <c r="AH5" s="13">
        <v>36.391075290957531</v>
      </c>
      <c r="AI5" s="13">
        <v>27.012406921212804</v>
      </c>
      <c r="AJ5" s="13">
        <v>37.728678121225506</v>
      </c>
      <c r="AK5" s="13">
        <v>34.608893415970577</v>
      </c>
      <c r="AL5" s="13">
        <v>36.709409615786591</v>
      </c>
      <c r="AM5" s="13">
        <v>26.215770725291211</v>
      </c>
      <c r="AN5" s="13">
        <v>16.202473439144018</v>
      </c>
      <c r="AO5" s="13">
        <v>33.020964807724162</v>
      </c>
      <c r="AP5" s="13">
        <v>27.148696491372153</v>
      </c>
      <c r="AQ5" s="13">
        <v>31.970494864749458</v>
      </c>
      <c r="AR5" s="13">
        <v>36.558180392232209</v>
      </c>
      <c r="AS5" s="13">
        <v>37.358935206630605</v>
      </c>
      <c r="AT5" s="13">
        <v>39.62671519280731</v>
      </c>
      <c r="AU5" s="13">
        <v>27.3017645039954</v>
      </c>
      <c r="AV5" s="13">
        <v>35.111277150866577</v>
      </c>
      <c r="AW5" s="13">
        <v>30.400258246154291</v>
      </c>
      <c r="AX5" s="13">
        <v>28.956382698532309</v>
      </c>
      <c r="AY5" s="13">
        <v>23.614501452866001</v>
      </c>
      <c r="AZ5" s="492">
        <f t="shared" ref="AZ5:AZ11" si="20">IF(ISERROR(AY5/AU5),"N/A",IF(AU5&lt;0,"N/A",IF(AY5&lt;0,"N/A",IF(AY5/AU5-1&gt;300%,"&gt;±300%",IF(AY5/AU5-1&lt;-300%,"&gt;±300%",AY5/AU5-1)))))</f>
        <v>-0.13505585144834853</v>
      </c>
      <c r="BA5" s="492">
        <f t="shared" ref="BA5:BA11" si="21">IF(ISERROR(AY5/AX5),"N/A",IF(AX5&lt;0,"N/A",IF(AY5&lt;0,"N/A",IF(AY5/AX5-1&gt;300%,"&gt;±300%",IF(AY5/AX5-1&lt;-300%,"&gt;±300%",AY5/AX5-1)))))</f>
        <v>-0.18448026817718044</v>
      </c>
      <c r="BB5" s="4"/>
      <c r="BC5" s="13">
        <f>D5-BD5</f>
        <v>39.967975853743965</v>
      </c>
      <c r="BD5" s="13">
        <f>SUM(Q5:R5)</f>
        <v>57.541443836129432</v>
      </c>
      <c r="BE5" s="13">
        <f>SUM(S5:T5)</f>
        <v>64.384210130155637</v>
      </c>
      <c r="BF5" s="13">
        <f t="shared" si="6"/>
        <v>74.959394402741594</v>
      </c>
      <c r="BG5" s="13">
        <f t="shared" si="7"/>
        <v>62.673518556649086</v>
      </c>
      <c r="BH5" s="13">
        <f t="shared" si="8"/>
        <v>69.982837097995258</v>
      </c>
      <c r="BI5" s="13">
        <f t="shared" si="9"/>
        <v>66.094901703662188</v>
      </c>
      <c r="BJ5" s="13">
        <f t="shared" si="10"/>
        <v>70.138354513768576</v>
      </c>
      <c r="BK5" s="13">
        <f t="shared" si="11"/>
        <v>64.539727545928969</v>
      </c>
      <c r="BL5" s="13">
        <f t="shared" si="12"/>
        <v>74.648359571194931</v>
      </c>
      <c r="BM5" s="13">
        <f t="shared" si="13"/>
        <v>64.741085042438314</v>
      </c>
      <c r="BN5" s="13">
        <f t="shared" si="14"/>
        <v>71.318303031757168</v>
      </c>
      <c r="BO5" s="13">
        <f t="shared" si="15"/>
        <v>42.418244164435229</v>
      </c>
      <c r="BP5" s="13">
        <f t="shared" si="16"/>
        <v>60.169661299096319</v>
      </c>
      <c r="BQ5" s="13">
        <f t="shared" si="17"/>
        <v>68.528675256981671</v>
      </c>
      <c r="BR5" s="13">
        <f>SUM(AS5:AT5)</f>
        <v>76.985650399437915</v>
      </c>
      <c r="BS5" s="7">
        <f>AU5+AV5</f>
        <v>62.413041654861978</v>
      </c>
      <c r="BT5" s="7">
        <f>SUM(AW5:AX5)</f>
        <v>59.356640944686603</v>
      </c>
      <c r="BU5" s="492">
        <f t="shared" ref="BU5:BU40" si="22">IF(ISERROR(BT5/BR5),"N/A",IF(BR5&lt;0,"N/A",IF(BT5&lt;0,"N/A",IF(BT5/BR5-1&gt;300%,"&gt;±300%",IF(BT5/BR5-1&lt;-300%,"&gt;±300%",BT5/BR5-1)))))</f>
        <v>-0.22899084911647416</v>
      </c>
      <c r="BV5" s="492">
        <f t="shared" ref="BV5:BV40" si="23">IF(ISERROR(BT5/BS5),"N/A",IF(BS5&lt;0,"N/A",IF(BT5&lt;0,"N/A",IF(BT5/BS5-1&gt;300%,"&gt;±300%",IF(BT5/BS5-1&lt;-300%,"&gt;±300%",BT5/BS5-1)))))</f>
        <v>-4.897054572467352E-2</v>
      </c>
      <c r="BW5" s="19"/>
      <c r="BX5" s="13">
        <f t="shared" ref="BX5:BX11" si="24">SUM(AV5:AY5)</f>
        <v>118.08241954841918</v>
      </c>
    </row>
    <row r="6" spans="1:76"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15.613843772024129</v>
      </c>
      <c r="N6" s="26">
        <f t="shared" si="19"/>
        <v>-1.0611358728902842E-2</v>
      </c>
      <c r="O6" s="26">
        <f t="shared" si="19"/>
        <v>4.5818254140472359E-2</v>
      </c>
      <c r="P6" s="36"/>
      <c r="Q6" s="13">
        <v>2.9548308996931332</v>
      </c>
      <c r="R6" s="13">
        <v>2.9548308996931332</v>
      </c>
      <c r="S6" s="13">
        <v>2.9548308996931332</v>
      </c>
      <c r="T6" s="13">
        <v>2.4882786523731646</v>
      </c>
      <c r="U6" s="13">
        <v>3.5769005627864243</v>
      </c>
      <c r="V6" s="13">
        <v>3.4213831470131013</v>
      </c>
      <c r="W6" s="13">
        <v>4.0434528101063929</v>
      </c>
      <c r="X6" s="13">
        <v>3.7324179785597473</v>
      </c>
      <c r="Y6" s="13">
        <v>3.7324179785597473</v>
      </c>
      <c r="Z6" s="13">
        <v>3.7324179785597473</v>
      </c>
      <c r="AA6" s="13">
        <v>3.5769005627864243</v>
      </c>
      <c r="AB6" s="13">
        <v>3.8879353943330699</v>
      </c>
      <c r="AC6" s="13">
        <v>3.1103483154664557</v>
      </c>
      <c r="AD6" s="13">
        <v>4.354487641653038</v>
      </c>
      <c r="AE6" s="13">
        <v>3.5769005627864243</v>
      </c>
      <c r="AF6" s="13">
        <v>3.5769005627864243</v>
      </c>
      <c r="AG6" s="13">
        <v>3.7324179785597473</v>
      </c>
      <c r="AH6" s="13">
        <v>3.7324179785597473</v>
      </c>
      <c r="AI6" s="13">
        <v>3.4667049126050227</v>
      </c>
      <c r="AJ6" s="13">
        <v>3.6955420527836433</v>
      </c>
      <c r="AK6" s="13">
        <v>3.7033869556366028</v>
      </c>
      <c r="AL6" s="13">
        <v>3.3742062817196756</v>
      </c>
      <c r="AM6" s="13">
        <v>3.3482512679110878</v>
      </c>
      <c r="AN6" s="13">
        <v>3.4196663601124042</v>
      </c>
      <c r="AO6" s="13">
        <v>3.5889184881456617</v>
      </c>
      <c r="AP6" s="13">
        <v>3.5657323845869722</v>
      </c>
      <c r="AQ6" s="13">
        <v>3.6652699698430973</v>
      </c>
      <c r="AR6" s="13">
        <v>3.8871446868646484</v>
      </c>
      <c r="AS6" s="13">
        <v>3.5936089322822924</v>
      </c>
      <c r="AT6" s="13">
        <v>3.9438878718348134</v>
      </c>
      <c r="AU6" s="13">
        <v>3.6387996804181046</v>
      </c>
      <c r="AV6" s="13">
        <v>3.8543883457361927</v>
      </c>
      <c r="AW6" s="13">
        <v>3.6058641631638833</v>
      </c>
      <c r="AX6" s="13">
        <v>3.8307348078084802</v>
      </c>
      <c r="AY6" s="13">
        <v>3.7570545951522565</v>
      </c>
      <c r="AZ6" s="492">
        <f t="shared" si="20"/>
        <v>3.2498330526555375E-2</v>
      </c>
      <c r="BA6" s="492">
        <f t="shared" si="21"/>
        <v>-1.9233963287157207E-2</v>
      </c>
      <c r="BB6" s="4"/>
      <c r="BC6" s="13">
        <f t="shared" ref="BC6:BC11" si="25">D6-BD6</f>
        <v>6.6872488782528796</v>
      </c>
      <c r="BD6" s="13">
        <f t="shared" ref="BD6:BD11" si="26">SUM(Q6:R6)</f>
        <v>5.9096617993862663</v>
      </c>
      <c r="BE6" s="13">
        <f t="shared" ref="BE6:BE11" si="27">SUM(S6:T6)</f>
        <v>5.4431095520662982</v>
      </c>
      <c r="BF6" s="13">
        <f t="shared" ref="BF6:BF11" si="28">SUM(U6:V6)</f>
        <v>6.9982837097995256</v>
      </c>
      <c r="BG6" s="13">
        <f t="shared" ref="BG6:BG11" si="29">SUM(W6:X6)</f>
        <v>7.7758707886661398</v>
      </c>
      <c r="BH6" s="13">
        <f t="shared" ref="BH6:BH11" si="30">SUM(Y6:Z6)</f>
        <v>7.4648359571194947</v>
      </c>
      <c r="BI6" s="13">
        <f t="shared" ref="BI6:BI11" si="31">SUM(AA6:AB6)</f>
        <v>7.4648359571194938</v>
      </c>
      <c r="BJ6" s="13">
        <f t="shared" ref="BJ6:BJ11" si="32">SUM(AC6:AD6)</f>
        <v>7.4648359571194938</v>
      </c>
      <c r="BK6" s="13">
        <f t="shared" ref="BK6:BK11" si="33">SUM(AE6:AF6)</f>
        <v>7.1538011255728486</v>
      </c>
      <c r="BL6" s="13">
        <f t="shared" ref="BL6:BL11" si="34">SUM(AG6:AH6)</f>
        <v>7.4648359571194947</v>
      </c>
      <c r="BM6" s="13">
        <f t="shared" ref="BM6:BM11" si="35">SUM(AI6:AJ6)</f>
        <v>7.1622469653886665</v>
      </c>
      <c r="BN6" s="13">
        <f t="shared" ref="BN6:BN11" si="36">SUM(AK6:AL6)</f>
        <v>7.0775932373562789</v>
      </c>
      <c r="BO6" s="13">
        <f t="shared" ref="BO6:BO11" si="37">SUM(AM6:AN6)</f>
        <v>6.7679176280234916</v>
      </c>
      <c r="BP6" s="13">
        <f t="shared" ref="BP6:BP11" si="38">SUM(AO6:AP6)</f>
        <v>7.1546508727326339</v>
      </c>
      <c r="BQ6" s="13">
        <f t="shared" ref="BQ6:BQ11" si="39">SUM(AQ6:AR6)</f>
        <v>7.5524146567077457</v>
      </c>
      <c r="BR6" s="13">
        <f t="shared" ref="BR6:BR11" si="40">SUM(AS6:AT6)</f>
        <v>7.5374968041171062</v>
      </c>
      <c r="BS6" s="7">
        <f t="shared" ref="BS6:BS11" si="41">AU6+AV6</f>
        <v>7.4931880261542974</v>
      </c>
      <c r="BT6" s="7">
        <f t="shared" ref="BT6:BT11" si="42">SUM(AW6:AX6)</f>
        <v>7.4365989709723639</v>
      </c>
      <c r="BU6" s="492">
        <f t="shared" si="22"/>
        <v>-1.3386119525732987E-2</v>
      </c>
      <c r="BV6" s="492">
        <f t="shared" si="23"/>
        <v>-7.5520666216321031E-3</v>
      </c>
      <c r="BW6" s="19"/>
      <c r="BX6" s="13">
        <f t="shared" si="24"/>
        <v>15.048041911860812</v>
      </c>
    </row>
    <row r="7" spans="1:76"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8.8181147054191307</v>
      </c>
      <c r="N7" s="26">
        <f t="shared" si="19"/>
        <v>-3.883835182482398E-2</v>
      </c>
      <c r="O7" s="26">
        <f t="shared" si="19"/>
        <v>7.9497290619737981E-2</v>
      </c>
      <c r="P7" s="36"/>
      <c r="Q7" s="13">
        <v>3.2658657312397787</v>
      </c>
      <c r="R7" s="13">
        <v>3.5769005627864243</v>
      </c>
      <c r="S7" s="13">
        <v>3.1103483154664557</v>
      </c>
      <c r="T7" s="13">
        <v>3.1103483154664557</v>
      </c>
      <c r="U7" s="13">
        <v>2.7993134839198102</v>
      </c>
      <c r="V7" s="13">
        <v>3.1103483154664557</v>
      </c>
      <c r="W7" s="13">
        <v>3.1103483154664557</v>
      </c>
      <c r="X7" s="13">
        <v>3.2658657312397787</v>
      </c>
      <c r="Y7" s="13">
        <v>3.1103483154664557</v>
      </c>
      <c r="Z7" s="13">
        <v>2.6437960681464876</v>
      </c>
      <c r="AA7" s="13">
        <v>2.9548308996931332</v>
      </c>
      <c r="AB7" s="13">
        <v>2.6437960681464876</v>
      </c>
      <c r="AC7" s="13">
        <v>2.9548308996931332</v>
      </c>
      <c r="AD7" s="13">
        <v>2.9548308996931332</v>
      </c>
      <c r="AE7" s="13">
        <v>2.7993134839198102</v>
      </c>
      <c r="AF7" s="13">
        <v>2.6437960681464876</v>
      </c>
      <c r="AG7" s="13">
        <v>2.7993134839198102</v>
      </c>
      <c r="AH7" s="13">
        <v>2.7993134839198102</v>
      </c>
      <c r="AI7" s="13">
        <v>2.6484460828143113</v>
      </c>
      <c r="AJ7" s="13">
        <v>3.0666189953948182</v>
      </c>
      <c r="AK7" s="13">
        <v>2.4422150158907696</v>
      </c>
      <c r="AL7" s="13">
        <v>2.926108388173958</v>
      </c>
      <c r="AM7" s="13">
        <v>3.0439851299780694</v>
      </c>
      <c r="AN7" s="13">
        <v>2.7000643071421959</v>
      </c>
      <c r="AO7" s="13">
        <v>2.2024306936979214</v>
      </c>
      <c r="AP7" s="13">
        <v>2.5422846689966856</v>
      </c>
      <c r="AQ7" s="13">
        <v>2.5929746334178696</v>
      </c>
      <c r="AR7" s="13">
        <v>2.3422862657091801</v>
      </c>
      <c r="AS7" s="13">
        <v>1.573821608791877</v>
      </c>
      <c r="AT7" s="13">
        <v>1.9897203190144503</v>
      </c>
      <c r="AU7" s="13">
        <v>2.0605589098799522</v>
      </c>
      <c r="AV7" s="13">
        <v>2.0060939883115054</v>
      </c>
      <c r="AW7" s="13">
        <v>2.0708654024933026</v>
      </c>
      <c r="AX7" s="13">
        <v>2.0312050319663713</v>
      </c>
      <c r="AY7" s="13">
        <v>2.1564072929623146</v>
      </c>
      <c r="AZ7" s="492">
        <f t="shared" si="20"/>
        <v>4.6515720867182919E-2</v>
      </c>
      <c r="BA7" s="492">
        <f t="shared" si="21"/>
        <v>6.1639400762382612E-2</v>
      </c>
      <c r="BB7" s="4"/>
      <c r="BC7" s="13">
        <f t="shared" si="25"/>
        <v>5.4431095520662982</v>
      </c>
      <c r="BD7" s="13">
        <f t="shared" si="26"/>
        <v>6.8427662940262035</v>
      </c>
      <c r="BE7" s="13">
        <f t="shared" si="27"/>
        <v>6.2206966309329115</v>
      </c>
      <c r="BF7" s="13">
        <f t="shared" si="28"/>
        <v>5.9096617993862655</v>
      </c>
      <c r="BG7" s="13">
        <f t="shared" si="29"/>
        <v>6.3762140467062345</v>
      </c>
      <c r="BH7" s="13">
        <f t="shared" si="30"/>
        <v>5.7541443836129433</v>
      </c>
      <c r="BI7" s="13">
        <f t="shared" si="31"/>
        <v>5.5986269678396212</v>
      </c>
      <c r="BJ7" s="13">
        <f t="shared" si="32"/>
        <v>5.9096617993862663</v>
      </c>
      <c r="BK7" s="13">
        <f t="shared" si="33"/>
        <v>5.4431095520662982</v>
      </c>
      <c r="BL7" s="13">
        <f t="shared" si="34"/>
        <v>5.5986269678396203</v>
      </c>
      <c r="BM7" s="13">
        <f t="shared" si="35"/>
        <v>5.715065078209129</v>
      </c>
      <c r="BN7" s="13">
        <f t="shared" si="36"/>
        <v>5.3683234040647276</v>
      </c>
      <c r="BO7" s="13">
        <f t="shared" si="37"/>
        <v>5.7440494371202657</v>
      </c>
      <c r="BP7" s="13">
        <f t="shared" si="38"/>
        <v>4.744715362694607</v>
      </c>
      <c r="BQ7" s="13">
        <f t="shared" si="39"/>
        <v>4.9352608991270497</v>
      </c>
      <c r="BR7" s="13">
        <f t="shared" si="40"/>
        <v>3.5635419278063276</v>
      </c>
      <c r="BS7" s="7">
        <f t="shared" si="41"/>
        <v>4.0666528981914576</v>
      </c>
      <c r="BT7" s="7">
        <f t="shared" si="42"/>
        <v>4.1020704344596739</v>
      </c>
      <c r="BU7" s="492">
        <f t="shared" si="22"/>
        <v>0.15112169789590713</v>
      </c>
      <c r="BV7" s="492">
        <f t="shared" si="23"/>
        <v>8.7092597167481856E-3</v>
      </c>
      <c r="BW7" s="19"/>
      <c r="BX7" s="13">
        <f t="shared" si="24"/>
        <v>8.2645717157334921</v>
      </c>
    </row>
    <row r="8" spans="1:76"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20.133425121228619</v>
      </c>
      <c r="N8" s="26">
        <f t="shared" si="19"/>
        <v>1.6867973169553796E-2</v>
      </c>
      <c r="O8" s="26">
        <f t="shared" si="19"/>
        <v>-2.385511170676724E-2</v>
      </c>
      <c r="P8" s="36"/>
      <c r="Q8" s="13">
        <v>6.2206966309329115</v>
      </c>
      <c r="R8" s="13">
        <v>5.4431095520662982</v>
      </c>
      <c r="S8" s="13">
        <v>5.5986269678396203</v>
      </c>
      <c r="T8" s="13">
        <v>5.9096617993862663</v>
      </c>
      <c r="U8" s="13">
        <v>5.9096617993862663</v>
      </c>
      <c r="V8" s="13">
        <v>4.9765573047463292</v>
      </c>
      <c r="W8" s="13">
        <v>5.9096617993862663</v>
      </c>
      <c r="X8" s="13">
        <v>5.5986269678396203</v>
      </c>
      <c r="Y8" s="13">
        <v>5.4431095520662982</v>
      </c>
      <c r="Z8" s="13">
        <v>5.2875921362929752</v>
      </c>
      <c r="AA8" s="13">
        <v>4.354487641653038</v>
      </c>
      <c r="AB8" s="13">
        <v>6.3762140467062345</v>
      </c>
      <c r="AC8" s="13">
        <v>5.7541443836129433</v>
      </c>
      <c r="AD8" s="13">
        <v>5.9096617993862663</v>
      </c>
      <c r="AE8" s="13">
        <v>4.354487641653038</v>
      </c>
      <c r="AF8" s="13">
        <v>6.2206966309329115</v>
      </c>
      <c r="AG8" s="13">
        <v>5.5986269678396203</v>
      </c>
      <c r="AH8" s="13">
        <v>4.510005057426361</v>
      </c>
      <c r="AI8" s="13">
        <v>6.3451105635515699</v>
      </c>
      <c r="AJ8" s="13">
        <v>5.8720969338694742</v>
      </c>
      <c r="AK8" s="13">
        <v>5.4181187312383923</v>
      </c>
      <c r="AL8" s="13">
        <v>4.6465532668941103</v>
      </c>
      <c r="AM8" s="13">
        <v>4.6655224731996841</v>
      </c>
      <c r="AN8" s="13">
        <v>5.4585409152979496</v>
      </c>
      <c r="AO8" s="13">
        <v>6.1051007229390599</v>
      </c>
      <c r="AP8" s="13">
        <v>5.6744331329400106</v>
      </c>
      <c r="AQ8" s="13">
        <v>5.7230409004582787</v>
      </c>
      <c r="AR8" s="13">
        <v>4.2607424624659584</v>
      </c>
      <c r="AS8" s="13">
        <v>4.7511561515789351</v>
      </c>
      <c r="AT8" s="13">
        <v>5.5483696455361375</v>
      </c>
      <c r="AU8" s="13">
        <v>5.069867754210323</v>
      </c>
      <c r="AV8" s="13">
        <v>5.007226058177908</v>
      </c>
      <c r="AW8" s="13">
        <v>5.559846713600213</v>
      </c>
      <c r="AX8" s="13">
        <v>4.9885069487521756</v>
      </c>
      <c r="AY8" s="13">
        <v>5.5986269678396203</v>
      </c>
      <c r="AZ8" s="492">
        <f t="shared" si="20"/>
        <v>0.10429447852760743</v>
      </c>
      <c r="BA8" s="492">
        <f t="shared" si="21"/>
        <v>0.12230513565588197</v>
      </c>
      <c r="BB8" s="4"/>
      <c r="BC8" s="13">
        <f t="shared" si="25"/>
        <v>11.352771351452564</v>
      </c>
      <c r="BD8" s="13">
        <f t="shared" si="26"/>
        <v>11.66380618299921</v>
      </c>
      <c r="BE8" s="13">
        <f t="shared" si="27"/>
        <v>11.508288767225887</v>
      </c>
      <c r="BF8" s="13">
        <f t="shared" si="28"/>
        <v>10.886219104132596</v>
      </c>
      <c r="BG8" s="13">
        <f t="shared" si="29"/>
        <v>11.508288767225887</v>
      </c>
      <c r="BH8" s="13">
        <f t="shared" si="30"/>
        <v>10.730701688359273</v>
      </c>
      <c r="BI8" s="13">
        <f t="shared" si="31"/>
        <v>10.730701688359272</v>
      </c>
      <c r="BJ8" s="13">
        <f t="shared" si="32"/>
        <v>11.66380618299921</v>
      </c>
      <c r="BK8" s="13">
        <f t="shared" si="33"/>
        <v>10.57518427258595</v>
      </c>
      <c r="BL8" s="13">
        <f t="shared" si="34"/>
        <v>10.108632025265981</v>
      </c>
      <c r="BM8" s="13">
        <f t="shared" si="35"/>
        <v>12.217207497421043</v>
      </c>
      <c r="BN8" s="13">
        <f t="shared" si="36"/>
        <v>10.064671998132503</v>
      </c>
      <c r="BO8" s="13">
        <f t="shared" si="37"/>
        <v>10.124063388497634</v>
      </c>
      <c r="BP8" s="13">
        <f t="shared" si="38"/>
        <v>11.77953385587907</v>
      </c>
      <c r="BQ8" s="13">
        <f t="shared" si="39"/>
        <v>9.9837833629242372</v>
      </c>
      <c r="BR8" s="13">
        <f t="shared" si="40"/>
        <v>10.299525797115074</v>
      </c>
      <c r="BS8" s="7">
        <f t="shared" si="41"/>
        <v>10.077093812388231</v>
      </c>
      <c r="BT8" s="7">
        <f t="shared" si="42"/>
        <v>10.548353662352389</v>
      </c>
      <c r="BU8" s="492">
        <f t="shared" si="22"/>
        <v>2.4159157434899825E-2</v>
      </c>
      <c r="BV8" s="492">
        <f t="shared" si="23"/>
        <v>4.6765452295860932E-2</v>
      </c>
      <c r="BW8" s="19"/>
      <c r="BX8" s="13">
        <f t="shared" si="24"/>
        <v>21.154206688369918</v>
      </c>
    </row>
    <row r="9" spans="1:76" x14ac:dyDescent="0.45">
      <c r="A9" s="28"/>
      <c r="B9" s="29" t="s">
        <v>2</v>
      </c>
      <c r="C9" s="610">
        <v>6.6872488782528805</v>
      </c>
      <c r="D9" s="610">
        <v>6.2206966309329115</v>
      </c>
      <c r="E9" s="610">
        <v>6.2206966309329115</v>
      </c>
      <c r="F9" s="610">
        <v>5.7541443836129433</v>
      </c>
      <c r="G9" s="610">
        <v>5.7541443836129433</v>
      </c>
      <c r="H9" s="610">
        <v>5.5986269678396203</v>
      </c>
      <c r="I9" s="610">
        <v>5.2918690025106816</v>
      </c>
      <c r="J9" s="610">
        <v>6.2815885183582019</v>
      </c>
      <c r="K9" s="610">
        <v>6.4604732053122023</v>
      </c>
      <c r="L9" s="610">
        <v>6.2673454577082595</v>
      </c>
      <c r="M9" s="610">
        <v>6.3767764016844817</v>
      </c>
      <c r="N9" s="598">
        <f t="shared" si="19"/>
        <v>-2.9893746396957632E-2</v>
      </c>
      <c r="O9" s="598">
        <f t="shared" si="19"/>
        <v>1.7460493396232346E-2</v>
      </c>
      <c r="P9" s="36"/>
      <c r="Q9" s="611">
        <v>1.3996567419599051</v>
      </c>
      <c r="R9" s="611">
        <v>1.5551741577332279</v>
      </c>
      <c r="S9" s="611">
        <v>1.3996567419599051</v>
      </c>
      <c r="T9" s="611">
        <v>1.3996567419599051</v>
      </c>
      <c r="U9" s="611">
        <v>1.3996567419599051</v>
      </c>
      <c r="V9" s="611">
        <v>1.5551741577332279</v>
      </c>
      <c r="W9" s="611">
        <v>1.2441393261865823</v>
      </c>
      <c r="X9" s="611">
        <v>1.3996567419599051</v>
      </c>
      <c r="Y9" s="611">
        <v>1.3996567419599051</v>
      </c>
      <c r="Z9" s="611">
        <v>1.5551741577332279</v>
      </c>
      <c r="AA9" s="611">
        <v>1.3996567419599051</v>
      </c>
      <c r="AB9" s="611">
        <v>1.3996567419599051</v>
      </c>
      <c r="AC9" s="611">
        <v>1.3996567419599051</v>
      </c>
      <c r="AD9" s="611">
        <v>1.3996567419599051</v>
      </c>
      <c r="AE9" s="611">
        <v>1.2441393261865823</v>
      </c>
      <c r="AF9" s="611">
        <v>1.3996567419599051</v>
      </c>
      <c r="AG9" s="611">
        <v>1.3996567419599051</v>
      </c>
      <c r="AH9" s="611">
        <v>1.2441393261865823</v>
      </c>
      <c r="AI9" s="611">
        <v>1.422270457170506</v>
      </c>
      <c r="AJ9" s="611">
        <v>1.2753802389453579</v>
      </c>
      <c r="AK9" s="611">
        <v>1.2778715195130836</v>
      </c>
      <c r="AL9" s="611">
        <v>1.3163467868817351</v>
      </c>
      <c r="AM9" s="611">
        <v>1.5508221874661345</v>
      </c>
      <c r="AN9" s="611">
        <v>1.5282585315907176</v>
      </c>
      <c r="AO9" s="611">
        <v>1.6069572731468993</v>
      </c>
      <c r="AP9" s="611">
        <v>1.5955505261544505</v>
      </c>
      <c r="AQ9" s="611">
        <v>1.6059435513845035</v>
      </c>
      <c r="AR9" s="611">
        <v>1.6472520873622136</v>
      </c>
      <c r="AS9" s="611">
        <v>1.5927354572628751</v>
      </c>
      <c r="AT9" s="611">
        <v>1.6145421093026107</v>
      </c>
      <c r="AU9" s="611">
        <v>1.5362981870787364</v>
      </c>
      <c r="AV9" s="611">
        <v>1.6039638146817092</v>
      </c>
      <c r="AW9" s="611">
        <v>1.6035796866647491</v>
      </c>
      <c r="AX9" s="611">
        <v>1.5235037692830651</v>
      </c>
      <c r="AY9" s="611">
        <v>1.4989195761976182</v>
      </c>
      <c r="AZ9" s="612">
        <f t="shared" si="20"/>
        <v>-2.4330309828844876E-2</v>
      </c>
      <c r="BA9" s="612">
        <f t="shared" si="21"/>
        <v>-1.6136614546753525E-2</v>
      </c>
      <c r="BB9" s="4"/>
      <c r="BC9" s="611">
        <f t="shared" si="25"/>
        <v>3.2658657312397787</v>
      </c>
      <c r="BD9" s="611">
        <f t="shared" si="26"/>
        <v>2.9548308996931327</v>
      </c>
      <c r="BE9" s="611">
        <f t="shared" si="27"/>
        <v>2.7993134839198102</v>
      </c>
      <c r="BF9" s="611">
        <f t="shared" si="28"/>
        <v>2.9548308996931327</v>
      </c>
      <c r="BG9" s="611">
        <f t="shared" si="29"/>
        <v>2.6437960681464876</v>
      </c>
      <c r="BH9" s="611">
        <f t="shared" si="30"/>
        <v>2.9548308996931327</v>
      </c>
      <c r="BI9" s="611">
        <f t="shared" si="31"/>
        <v>2.7993134839198102</v>
      </c>
      <c r="BJ9" s="611">
        <f t="shared" si="32"/>
        <v>2.7993134839198102</v>
      </c>
      <c r="BK9" s="611">
        <f t="shared" si="33"/>
        <v>2.6437960681464876</v>
      </c>
      <c r="BL9" s="611">
        <f t="shared" si="34"/>
        <v>2.6437960681464876</v>
      </c>
      <c r="BM9" s="611">
        <f t="shared" si="35"/>
        <v>2.6976506961158639</v>
      </c>
      <c r="BN9" s="611">
        <f t="shared" si="36"/>
        <v>2.5942183063948185</v>
      </c>
      <c r="BO9" s="611">
        <f t="shared" si="37"/>
        <v>3.0790807190568521</v>
      </c>
      <c r="BP9" s="611">
        <f t="shared" si="38"/>
        <v>3.2025077993013498</v>
      </c>
      <c r="BQ9" s="611">
        <f t="shared" si="39"/>
        <v>3.2531956387467171</v>
      </c>
      <c r="BR9" s="611">
        <f t="shared" si="40"/>
        <v>3.2072775665654856</v>
      </c>
      <c r="BS9" s="611">
        <f t="shared" si="41"/>
        <v>3.1402620017604459</v>
      </c>
      <c r="BT9" s="7">
        <f t="shared" si="42"/>
        <v>3.1270834559478144</v>
      </c>
      <c r="BU9" s="492">
        <f t="shared" si="22"/>
        <v>-2.5003794948607161E-2</v>
      </c>
      <c r="BV9" s="492">
        <f t="shared" si="23"/>
        <v>-4.1966389445350361E-3</v>
      </c>
      <c r="BW9" s="19"/>
      <c r="BX9" s="611">
        <f t="shared" si="24"/>
        <v>6.2299668468271419</v>
      </c>
    </row>
    <row r="10" spans="1:76" x14ac:dyDescent="0.45">
      <c r="A10" s="90" t="s">
        <v>36</v>
      </c>
      <c r="C10" s="7">
        <v>-6.6872488782528805</v>
      </c>
      <c r="D10" s="7">
        <v>10.886219104132596</v>
      </c>
      <c r="E10" s="7">
        <v>0.93310449463993683</v>
      </c>
      <c r="F10" s="7">
        <v>0.93310449463993683</v>
      </c>
      <c r="G10" s="7">
        <v>0.93310449463993683</v>
      </c>
      <c r="H10" s="7">
        <v>0.31103483154664557</v>
      </c>
      <c r="I10" s="7">
        <v>6.3929241357565614E-2</v>
      </c>
      <c r="J10" s="7">
        <v>-2.6013618182910201</v>
      </c>
      <c r="K10" s="7">
        <v>-2.8910338049768805</v>
      </c>
      <c r="L10" s="7">
        <v>1.3300828755073955</v>
      </c>
      <c r="M10" s="7">
        <v>0</v>
      </c>
      <c r="N10" s="32" t="str">
        <f t="shared" si="19"/>
        <v>N/A</v>
      </c>
      <c r="O10" s="539">
        <f t="shared" si="19"/>
        <v>-1</v>
      </c>
      <c r="P10" s="36"/>
      <c r="Q10" s="13">
        <v>2.0217264050531965</v>
      </c>
      <c r="R10" s="13">
        <v>-1.2441393261865823</v>
      </c>
      <c r="S10" s="13">
        <v>1.8662089892798737</v>
      </c>
      <c r="T10" s="13">
        <v>-0.15551741577332279</v>
      </c>
      <c r="U10" s="13">
        <v>0.77758707886661393</v>
      </c>
      <c r="V10" s="13">
        <v>-1.3996567419599051</v>
      </c>
      <c r="W10" s="13">
        <v>4.6655224731996841</v>
      </c>
      <c r="X10" s="13">
        <v>1.8662089892798737</v>
      </c>
      <c r="Y10" s="13">
        <v>-3.2658657312397787</v>
      </c>
      <c r="Z10" s="13">
        <v>-2.332761236599842</v>
      </c>
      <c r="AA10" s="13">
        <v>-1.8662089892798737</v>
      </c>
      <c r="AB10" s="13">
        <v>2.332761236599842</v>
      </c>
      <c r="AC10" s="13">
        <v>-0.31103483154664557</v>
      </c>
      <c r="AD10" s="13">
        <v>0.77758707886661393</v>
      </c>
      <c r="AE10" s="13">
        <v>-0.15551741577332279</v>
      </c>
      <c r="AF10" s="13">
        <v>1.7106915735065507</v>
      </c>
      <c r="AG10" s="13">
        <v>-0.62206966309329115</v>
      </c>
      <c r="AH10" s="13">
        <v>-0.62206966309329115</v>
      </c>
      <c r="AI10" s="13">
        <v>0.37911383045108288</v>
      </c>
      <c r="AJ10" s="13">
        <v>-0.82289990360831655</v>
      </c>
      <c r="AK10" s="13">
        <v>-0.90638488924343696</v>
      </c>
      <c r="AL10" s="13">
        <v>1.4141002037582362</v>
      </c>
      <c r="AM10" s="13">
        <v>1.6717462334533422</v>
      </c>
      <c r="AN10" s="13">
        <v>0.77148924919577389</v>
      </c>
      <c r="AO10" s="13">
        <v>-3.4690730497866094</v>
      </c>
      <c r="AP10" s="13">
        <v>-1.575524251153527</v>
      </c>
      <c r="AQ10" s="13">
        <v>-0.91142834659946159</v>
      </c>
      <c r="AR10" s="13">
        <v>0.56664649179947524</v>
      </c>
      <c r="AS10" s="13">
        <v>-1.3275701427521982</v>
      </c>
      <c r="AT10" s="13">
        <v>-1.2186818074246963</v>
      </c>
      <c r="AU10" s="13">
        <v>0.75235107087312669</v>
      </c>
      <c r="AV10" s="13">
        <v>-6.0153941588975614E-2</v>
      </c>
      <c r="AW10" s="13">
        <v>-7.4746576159955044E-2</v>
      </c>
      <c r="AX10" s="13">
        <v>0.7126323223831994</v>
      </c>
      <c r="AY10" s="13">
        <v>0.73404220245008434</v>
      </c>
      <c r="AZ10" s="492">
        <f t="shared" si="20"/>
        <v>-2.4335538463172934E-2</v>
      </c>
      <c r="BA10" s="492">
        <f t="shared" si="21"/>
        <v>3.0043374955665225E-2</v>
      </c>
      <c r="BB10" s="4"/>
      <c r="BC10" s="32">
        <f t="shared" si="25"/>
        <v>10.108632025265983</v>
      </c>
      <c r="BD10" s="32">
        <f t="shared" si="26"/>
        <v>0.77758707886661416</v>
      </c>
      <c r="BE10" s="32">
        <f t="shared" si="27"/>
        <v>1.7106915735065509</v>
      </c>
      <c r="BF10" s="32">
        <f t="shared" si="28"/>
        <v>-0.62206966309329115</v>
      </c>
      <c r="BG10" s="32">
        <f t="shared" si="29"/>
        <v>6.5317314624795575</v>
      </c>
      <c r="BH10" s="32">
        <f t="shared" si="30"/>
        <v>-5.5986269678396212</v>
      </c>
      <c r="BI10" s="32">
        <f t="shared" si="31"/>
        <v>0.46655224731996836</v>
      </c>
      <c r="BJ10" s="32">
        <f t="shared" si="32"/>
        <v>0.46655224731996836</v>
      </c>
      <c r="BK10" s="32">
        <f t="shared" si="33"/>
        <v>1.5551741577332279</v>
      </c>
      <c r="BL10" s="32">
        <f t="shared" si="34"/>
        <v>-1.2441393261865823</v>
      </c>
      <c r="BM10" s="32">
        <f t="shared" si="35"/>
        <v>-0.44378607315723367</v>
      </c>
      <c r="BN10" s="32">
        <f t="shared" si="36"/>
        <v>0.50771531451479923</v>
      </c>
      <c r="BO10" s="32">
        <f t="shared" si="37"/>
        <v>2.4432354826491158</v>
      </c>
      <c r="BP10" s="13">
        <f t="shared" si="38"/>
        <v>-5.0445973009401364</v>
      </c>
      <c r="BQ10" s="13">
        <f t="shared" si="39"/>
        <v>-0.34478185479998635</v>
      </c>
      <c r="BR10" s="13">
        <f t="shared" si="40"/>
        <v>-2.5462519501768943</v>
      </c>
      <c r="BS10" s="13">
        <f t="shared" si="41"/>
        <v>0.69219712928415111</v>
      </c>
      <c r="BT10" s="7">
        <f t="shared" si="42"/>
        <v>0.63788574622324434</v>
      </c>
      <c r="BU10" s="492" t="str">
        <f t="shared" si="22"/>
        <v>N/A</v>
      </c>
      <c r="BV10" s="492">
        <f t="shared" si="23"/>
        <v>-7.8462306131020676E-2</v>
      </c>
      <c r="BW10" s="19"/>
      <c r="BX10" s="648">
        <f t="shared" si="24"/>
        <v>1.3117740070843531</v>
      </c>
    </row>
    <row r="11" spans="1:76" x14ac:dyDescent="0.45">
      <c r="A11" s="33" t="s">
        <v>14</v>
      </c>
      <c r="B11" s="34"/>
      <c r="C11" s="560">
        <f t="shared" ref="C11:L11" si="43">C4+C10</f>
        <v>182.11089387056103</v>
      </c>
      <c r="D11" s="560">
        <f t="shared" si="43"/>
        <v>162.51569948312235</v>
      </c>
      <c r="E11" s="560">
        <f t="shared" si="43"/>
        <v>192.5305607273736</v>
      </c>
      <c r="F11" s="560">
        <f t="shared" si="43"/>
        <v>188.95366016458723</v>
      </c>
      <c r="G11" s="560">
        <f t="shared" si="43"/>
        <v>191.59745623273369</v>
      </c>
      <c r="H11" s="560">
        <f t="shared" si="43"/>
        <v>190.81986915386705</v>
      </c>
      <c r="I11" s="560">
        <f t="shared" si="43"/>
        <v>189.02029449863605</v>
      </c>
      <c r="J11" s="560">
        <f t="shared" si="43"/>
        <v>152.58306270854644</v>
      </c>
      <c r="K11" s="560">
        <f t="shared" si="43"/>
        <v>192.95578850455246</v>
      </c>
      <c r="L11" s="560">
        <f t="shared" si="43"/>
        <v>173.09106873728263</v>
      </c>
      <c r="M11" s="560">
        <f>M4+M10</f>
        <v>171.408084448344</v>
      </c>
      <c r="N11" s="540">
        <f t="shared" si="19"/>
        <v>-0.10294959234561218</v>
      </c>
      <c r="O11" s="540">
        <f>IF(ISERROR(M11/L11),"N/A",IF(L11&lt;0,"N/A",IF(M11&lt;0,"N/A",IF(M11/L11-1&gt;300%,"&gt;±300%",IF(M11/L11-1&lt;-300%,"&gt;±300%",M11/L11-1)))))</f>
        <v>-9.7231145501393001E-3</v>
      </c>
      <c r="P11" s="36"/>
      <c r="Q11" s="560">
        <f t="shared" ref="Q11:AY11" si="44">Q4+Q10</f>
        <v>42.922806753437087</v>
      </c>
      <c r="R11" s="560">
        <f t="shared" si="44"/>
        <v>42.767289337663769</v>
      </c>
      <c r="S11" s="560">
        <f t="shared" si="44"/>
        <v>44.166946079623671</v>
      </c>
      <c r="T11" s="560">
        <f t="shared" si="44"/>
        <v>47.899364058183409</v>
      </c>
      <c r="U11" s="560">
        <f t="shared" si="44"/>
        <v>52.25385169983646</v>
      </c>
      <c r="V11" s="560">
        <f t="shared" si="44"/>
        <v>48.832468552823357</v>
      </c>
      <c r="W11" s="560">
        <f t="shared" si="44"/>
        <v>44.322463495396995</v>
      </c>
      <c r="X11" s="560">
        <f t="shared" si="44"/>
        <v>53.186956194476394</v>
      </c>
      <c r="Y11" s="560">
        <f t="shared" si="44"/>
        <v>47.121776979316799</v>
      </c>
      <c r="Z11" s="560">
        <f t="shared" si="44"/>
        <v>44.166946079623671</v>
      </c>
      <c r="AA11" s="560">
        <f t="shared" si="44"/>
        <v>42.456254506117119</v>
      </c>
      <c r="AB11" s="560">
        <f t="shared" si="44"/>
        <v>50.698677542103233</v>
      </c>
      <c r="AC11" s="560">
        <f t="shared" si="44"/>
        <v>48.36591630550339</v>
      </c>
      <c r="AD11" s="560">
        <f t="shared" si="44"/>
        <v>50.076607879009941</v>
      </c>
      <c r="AE11" s="560">
        <f t="shared" si="44"/>
        <v>40.279010685290608</v>
      </c>
      <c r="AF11" s="560">
        <f t="shared" si="44"/>
        <v>51.631782036743168</v>
      </c>
      <c r="AG11" s="560">
        <f t="shared" si="44"/>
        <v>51.165229789423194</v>
      </c>
      <c r="AH11" s="560">
        <f t="shared" si="44"/>
        <v>48.05488147395674</v>
      </c>
      <c r="AI11" s="560">
        <f t="shared" si="44"/>
        <v>41.274052767805294</v>
      </c>
      <c r="AJ11" s="560">
        <f t="shared" si="44"/>
        <v>50.815416438610484</v>
      </c>
      <c r="AK11" s="560">
        <f t="shared" si="44"/>
        <v>46.544100749005992</v>
      </c>
      <c r="AL11" s="560">
        <f t="shared" si="44"/>
        <v>50.386724543214306</v>
      </c>
      <c r="AM11" s="560">
        <f t="shared" si="44"/>
        <v>40.496098017299531</v>
      </c>
      <c r="AN11" s="560">
        <f t="shared" si="44"/>
        <v>30.080492802483061</v>
      </c>
      <c r="AO11" s="560">
        <f t="shared" si="44"/>
        <v>43.055298935867086</v>
      </c>
      <c r="AP11" s="560">
        <f t="shared" si="44"/>
        <v>38.951172952896741</v>
      </c>
      <c r="AQ11" s="560">
        <f t="shared" si="44"/>
        <v>44.646295573253745</v>
      </c>
      <c r="AR11" s="560">
        <f t="shared" si="44"/>
        <v>49.26225238643368</v>
      </c>
      <c r="AS11" s="560">
        <f t="shared" si="44"/>
        <v>47.54268721379438</v>
      </c>
      <c r="AT11" s="560">
        <f t="shared" si="44"/>
        <v>51.504553331070625</v>
      </c>
      <c r="AU11" s="560">
        <f t="shared" si="44"/>
        <v>40.359640106455636</v>
      </c>
      <c r="AV11" s="560">
        <f t="shared" si="44"/>
        <v>47.522795416184913</v>
      </c>
      <c r="AW11" s="560">
        <f t="shared" si="44"/>
        <v>43.165667635916492</v>
      </c>
      <c r="AX11" s="560">
        <f t="shared" si="44"/>
        <v>42.042965578725607</v>
      </c>
      <c r="AY11" s="560">
        <f t="shared" si="44"/>
        <v>37.35955208746789</v>
      </c>
      <c r="AZ11" s="561">
        <f t="shared" si="20"/>
        <v>-7.4333864501132552E-2</v>
      </c>
      <c r="BA11" s="561">
        <f t="shared" si="21"/>
        <v>-0.11139588815370338</v>
      </c>
      <c r="BB11" s="4"/>
      <c r="BC11" s="34">
        <f t="shared" si="25"/>
        <v>76.825603392021492</v>
      </c>
      <c r="BD11" s="34">
        <f t="shared" si="26"/>
        <v>85.690096091100855</v>
      </c>
      <c r="BE11" s="34">
        <f t="shared" si="27"/>
        <v>92.066310137807079</v>
      </c>
      <c r="BF11" s="34">
        <f t="shared" si="28"/>
        <v>101.08632025265982</v>
      </c>
      <c r="BG11" s="34">
        <f t="shared" si="29"/>
        <v>97.509419689873397</v>
      </c>
      <c r="BH11" s="34">
        <f t="shared" si="30"/>
        <v>91.288723058940462</v>
      </c>
      <c r="BI11" s="34">
        <f t="shared" si="31"/>
        <v>93.15493204822036</v>
      </c>
      <c r="BJ11" s="34">
        <f t="shared" si="32"/>
        <v>98.442524184513331</v>
      </c>
      <c r="BK11" s="34">
        <f t="shared" si="33"/>
        <v>91.910792722033776</v>
      </c>
      <c r="BL11" s="34">
        <f t="shared" si="34"/>
        <v>99.220111263379934</v>
      </c>
      <c r="BM11" s="34">
        <f t="shared" si="35"/>
        <v>92.089469206415771</v>
      </c>
      <c r="BN11" s="34">
        <f t="shared" si="36"/>
        <v>96.930825292220305</v>
      </c>
      <c r="BO11" s="34">
        <f t="shared" si="37"/>
        <v>70.576590819782595</v>
      </c>
      <c r="BP11" s="34">
        <f t="shared" si="38"/>
        <v>82.006471888763826</v>
      </c>
      <c r="BQ11" s="34">
        <f t="shared" si="39"/>
        <v>93.908547959687425</v>
      </c>
      <c r="BR11" s="34">
        <f t="shared" si="40"/>
        <v>99.047240544865005</v>
      </c>
      <c r="BS11" s="34">
        <f t="shared" si="41"/>
        <v>87.882435522640549</v>
      </c>
      <c r="BT11" s="34">
        <f t="shared" si="42"/>
        <v>85.208633214642106</v>
      </c>
      <c r="BU11" s="561">
        <f t="shared" si="22"/>
        <v>-0.13971724254099216</v>
      </c>
      <c r="BV11" s="561">
        <f t="shared" si="23"/>
        <v>-3.042476340234801E-2</v>
      </c>
      <c r="BW11" s="19"/>
      <c r="BX11" s="645">
        <f t="shared" si="24"/>
        <v>170.09098071829493</v>
      </c>
    </row>
    <row r="12" spans="1:76" x14ac:dyDescent="0.45">
      <c r="A12" s="23"/>
      <c r="B12" s="4"/>
      <c r="C12" s="4"/>
      <c r="D12" s="4"/>
      <c r="E12" s="4"/>
      <c r="F12" s="4"/>
      <c r="G12" s="4"/>
      <c r="H12" s="4"/>
      <c r="I12" s="4"/>
      <c r="J12" s="4"/>
      <c r="K12" s="4"/>
      <c r="L12" s="4"/>
      <c r="M12" s="4"/>
      <c r="N12" s="35"/>
      <c r="O12" s="541"/>
      <c r="P12" s="36"/>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715"/>
      <c r="BA12" s="492"/>
      <c r="BB12" s="4"/>
      <c r="BC12" s="7"/>
      <c r="BD12" s="7"/>
      <c r="BE12" s="7"/>
      <c r="BF12" s="7"/>
      <c r="BG12" s="7"/>
      <c r="BH12" s="7"/>
      <c r="BI12" s="7"/>
      <c r="BJ12" s="7"/>
      <c r="BK12" s="7"/>
      <c r="BL12" s="7"/>
      <c r="BM12" s="7"/>
      <c r="BN12" s="7"/>
      <c r="BO12" s="7"/>
      <c r="BP12" s="7"/>
      <c r="BQ12" s="7"/>
      <c r="BR12" s="7"/>
      <c r="BS12" s="7"/>
      <c r="BT12" s="7"/>
      <c r="BU12" s="492"/>
      <c r="BV12" s="492"/>
      <c r="BW12" s="19"/>
      <c r="BX12" s="13"/>
    </row>
    <row r="13" spans="1:76" x14ac:dyDescent="0.45">
      <c r="A13" s="23" t="s">
        <v>22</v>
      </c>
      <c r="B13" s="9"/>
      <c r="C13" s="554">
        <f t="shared" ref="C13" si="45">SUM(C14:C16)</f>
        <v>62.206966309329118</v>
      </c>
      <c r="D13" s="554">
        <f t="shared" ref="D13:M13" si="46">SUM(D14:D16)</f>
        <v>63.91765788283567</v>
      </c>
      <c r="E13" s="554">
        <f t="shared" si="46"/>
        <v>53.497991026023044</v>
      </c>
      <c r="F13" s="554">
        <f t="shared" si="46"/>
        <v>57.852478667676081</v>
      </c>
      <c r="G13" s="554">
        <f t="shared" si="46"/>
        <v>59.563170241182632</v>
      </c>
      <c r="H13" s="554">
        <f t="shared" si="46"/>
        <v>60.807309567369209</v>
      </c>
      <c r="I13" s="554">
        <f t="shared" si="46"/>
        <v>65.694827346620642</v>
      </c>
      <c r="J13" s="554">
        <f t="shared" si="46"/>
        <v>62.109357447200196</v>
      </c>
      <c r="K13" s="554">
        <f t="shared" si="46"/>
        <v>64.666631727039189</v>
      </c>
      <c r="L13" s="554">
        <f t="shared" si="46"/>
        <v>52.58526832104306</v>
      </c>
      <c r="M13" s="554">
        <f t="shared" si="46"/>
        <v>52.315775210970706</v>
      </c>
      <c r="N13" s="492">
        <f t="shared" si="19"/>
        <v>-0.18682530825158972</v>
      </c>
      <c r="O13" s="492">
        <f t="shared" si="19"/>
        <v>-5.1248784816889659E-3</v>
      </c>
      <c r="P13" s="36"/>
      <c r="Q13" s="555">
        <f t="shared" ref="Q13:AY13" si="47">SUM(Q14:Q16)</f>
        <v>17.573467982385473</v>
      </c>
      <c r="R13" s="555">
        <f t="shared" si="47"/>
        <v>14.774154498465666</v>
      </c>
      <c r="S13" s="555">
        <f t="shared" si="47"/>
        <v>13.530015172279082</v>
      </c>
      <c r="T13" s="555">
        <f t="shared" si="47"/>
        <v>14.774154498465666</v>
      </c>
      <c r="U13" s="555">
        <f t="shared" si="47"/>
        <v>12.907945509185792</v>
      </c>
      <c r="V13" s="555">
        <f t="shared" si="47"/>
        <v>11.508288767225888</v>
      </c>
      <c r="W13" s="555">
        <f t="shared" si="47"/>
        <v>12.2858758460925</v>
      </c>
      <c r="X13" s="555">
        <f t="shared" si="47"/>
        <v>14.929671914238988</v>
      </c>
      <c r="Y13" s="555">
        <f t="shared" si="47"/>
        <v>15.862776408878926</v>
      </c>
      <c r="Z13" s="555">
        <f t="shared" si="47"/>
        <v>14.307602251145696</v>
      </c>
      <c r="AA13" s="555">
        <f t="shared" si="47"/>
        <v>13.063462924959115</v>
      </c>
      <c r="AB13" s="555">
        <f t="shared" si="47"/>
        <v>14.929671914238988</v>
      </c>
      <c r="AC13" s="555">
        <f t="shared" si="47"/>
        <v>14.929671914238988</v>
      </c>
      <c r="AD13" s="555">
        <f t="shared" si="47"/>
        <v>15.707258993105601</v>
      </c>
      <c r="AE13" s="555">
        <f t="shared" si="47"/>
        <v>14.307602251145697</v>
      </c>
      <c r="AF13" s="555">
        <f t="shared" si="47"/>
        <v>14.929671914238989</v>
      </c>
      <c r="AG13" s="555">
        <f t="shared" si="47"/>
        <v>15.240706745785634</v>
      </c>
      <c r="AH13" s="555">
        <f t="shared" si="47"/>
        <v>15.396224161558957</v>
      </c>
      <c r="AI13" s="555">
        <f t="shared" si="47"/>
        <v>16.492825963603838</v>
      </c>
      <c r="AJ13" s="555">
        <f t="shared" si="47"/>
        <v>16.944104094675094</v>
      </c>
      <c r="AK13" s="555">
        <f t="shared" si="47"/>
        <v>16.039621625025809</v>
      </c>
      <c r="AL13" s="555">
        <f t="shared" si="47"/>
        <v>16.218275663315911</v>
      </c>
      <c r="AM13" s="555">
        <f t="shared" si="47"/>
        <v>14.268542167860023</v>
      </c>
      <c r="AN13" s="555">
        <f t="shared" si="47"/>
        <v>12.09010969119732</v>
      </c>
      <c r="AO13" s="555">
        <f t="shared" si="47"/>
        <v>17.435515478731787</v>
      </c>
      <c r="AP13" s="555">
        <f t="shared" si="47"/>
        <v>18.315190109411056</v>
      </c>
      <c r="AQ13" s="555">
        <f t="shared" si="47"/>
        <v>16.364895276722667</v>
      </c>
      <c r="AR13" s="555">
        <f t="shared" si="47"/>
        <v>14.725441065744478</v>
      </c>
      <c r="AS13" s="555">
        <f t="shared" si="47"/>
        <v>16.62247597928955</v>
      </c>
      <c r="AT13" s="555">
        <f t="shared" si="47"/>
        <v>16.953819405282477</v>
      </c>
      <c r="AU13" s="555">
        <f t="shared" si="47"/>
        <v>14.57208216239936</v>
      </c>
      <c r="AV13" s="555">
        <f t="shared" si="47"/>
        <v>11.865677279981718</v>
      </c>
      <c r="AW13" s="555">
        <f t="shared" si="47"/>
        <v>13.47209944225898</v>
      </c>
      <c r="AX13" s="555">
        <f t="shared" si="47"/>
        <v>12.675409436402996</v>
      </c>
      <c r="AY13" s="555">
        <f t="shared" si="47"/>
        <v>12.845003257354747</v>
      </c>
      <c r="AZ13" s="492">
        <f t="shared" ref="AZ13:AZ16" si="48">IF(ISERROR(AY13/AU13),"N/A",IF(AU13&lt;0,"N/A",IF(AY13&lt;0,"N/A",IF(AY13/AU13-1&gt;300%,"&gt;±300%",IF(AY13/AU13-1&lt;-300%,"&gt;±300%",AY13/AU13-1)))))</f>
        <v>-0.1185197067788315</v>
      </c>
      <c r="BA13" s="492">
        <f t="shared" ref="BA13:BA16" si="49">IF(ISERROR(AY13/AX13),"N/A",IF(AX13&lt;0,"N/A",IF(AY13&lt;0,"N/A",IF(AY13/AX13-1&gt;300%,"&gt;±300%",IF(AY13/AX13-1&lt;-300%,"&gt;±300%",AY13/AX13-1)))))</f>
        <v>1.3379750910821775E-2</v>
      </c>
      <c r="BB13" s="4"/>
      <c r="BC13" s="9">
        <f>SUM(BC14:BC16)</f>
        <v>31.57003540198453</v>
      </c>
      <c r="BD13" s="9">
        <f>SUM(BD14:BD16)</f>
        <v>32.347622480851143</v>
      </c>
      <c r="BE13" s="9">
        <f>SUM(S13:T13)</f>
        <v>28.304169670744749</v>
      </c>
      <c r="BF13" s="9">
        <f>SUM(U13:V13)</f>
        <v>24.416234276411679</v>
      </c>
      <c r="BG13" s="9">
        <f>SUM(W13:X13)</f>
        <v>27.215547760331489</v>
      </c>
      <c r="BH13" s="9">
        <f>SUM(Y13:Z13)</f>
        <v>30.170378660024621</v>
      </c>
      <c r="BI13" s="9">
        <f>SUM(AA13:AB13)</f>
        <v>27.993134839198103</v>
      </c>
      <c r="BJ13" s="9">
        <f>SUM(AC13:AD13)</f>
        <v>30.636930907344588</v>
      </c>
      <c r="BK13" s="9">
        <f>SUM(AE13:AF13)</f>
        <v>29.237274165384687</v>
      </c>
      <c r="BL13" s="9">
        <f>SUM(AG13:AH13)</f>
        <v>30.636930907344592</v>
      </c>
      <c r="BM13" s="9">
        <f>SUM(AI13:AJ13)</f>
        <v>33.436930058278932</v>
      </c>
      <c r="BN13" s="9">
        <f>SUM(AK13:AL13)</f>
        <v>32.257897288341724</v>
      </c>
      <c r="BO13" s="9">
        <f>SUM(AM13:AN13)</f>
        <v>26.358651859057343</v>
      </c>
      <c r="BP13" s="9">
        <f>SUM(AO13:AP13)</f>
        <v>35.750705588142843</v>
      </c>
      <c r="BQ13" s="9">
        <f t="shared" ref="BQ13:BQ16" si="50">SUM(AQ13:AR13)</f>
        <v>31.090336342467147</v>
      </c>
      <c r="BR13" s="9">
        <f t="shared" ref="BR13:BR42" si="51">SUM(AS13:AT13)</f>
        <v>33.576295384572028</v>
      </c>
      <c r="BS13" s="9">
        <f>AU13+AV13</f>
        <v>26.437759442381079</v>
      </c>
      <c r="BT13" s="9">
        <f t="shared" ref="BT13:BT18" si="52">SUM(AW13:AX13)</f>
        <v>26.147508878661974</v>
      </c>
      <c r="BU13" s="492">
        <f t="shared" si="22"/>
        <v>-0.22125092779960198</v>
      </c>
      <c r="BV13" s="492">
        <f t="shared" si="23"/>
        <v>-1.0978636988950741E-2</v>
      </c>
      <c r="BW13" s="643"/>
      <c r="BX13" s="36">
        <f t="shared" ref="BX13:BX18" si="53">SUM(AV13:AY13)</f>
        <v>50.858189415998439</v>
      </c>
    </row>
    <row r="14" spans="1:76" x14ac:dyDescent="0.45">
      <c r="A14" s="7"/>
      <c r="B14" s="7" t="s">
        <v>4</v>
      </c>
      <c r="C14" s="7">
        <v>34.835901133224304</v>
      </c>
      <c r="D14" s="7">
        <v>39.034871359104024</v>
      </c>
      <c r="E14" s="7">
        <v>36.857627538277505</v>
      </c>
      <c r="F14" s="7">
        <v>37.635214617144115</v>
      </c>
      <c r="G14" s="7">
        <v>41.212115179930542</v>
      </c>
      <c r="H14" s="7">
        <v>44.166946079623671</v>
      </c>
      <c r="I14" s="7">
        <v>48.730321069671241</v>
      </c>
      <c r="J14" s="7">
        <v>46.933532613396189</v>
      </c>
      <c r="K14" s="7">
        <v>49.471329182252362</v>
      </c>
      <c r="L14" s="7">
        <v>38.888979742260496</v>
      </c>
      <c r="M14" s="7">
        <v>38.648530431292677</v>
      </c>
      <c r="N14" s="26">
        <f t="shared" si="19"/>
        <v>-0.2139087349160661</v>
      </c>
      <c r="O14" s="26">
        <f t="shared" si="19"/>
        <v>-6.1829678371974062E-3</v>
      </c>
      <c r="P14" s="36"/>
      <c r="Q14" s="7">
        <v>11.352771351452564</v>
      </c>
      <c r="R14" s="7">
        <v>9.4865623621726911</v>
      </c>
      <c r="S14" s="7">
        <v>9.7975971937193354</v>
      </c>
      <c r="T14" s="7">
        <v>9.6420797779460141</v>
      </c>
      <c r="U14" s="7">
        <v>9.1755275306260451</v>
      </c>
      <c r="V14" s="7">
        <v>8.2424230359861088</v>
      </c>
      <c r="W14" s="7">
        <v>8.7089752833060761</v>
      </c>
      <c r="X14" s="7">
        <v>10.57518427258595</v>
      </c>
      <c r="Y14" s="7">
        <v>9.7975971937193354</v>
      </c>
      <c r="Z14" s="7">
        <v>8.7089752833060761</v>
      </c>
      <c r="AA14" s="7">
        <v>9.3310449463993681</v>
      </c>
      <c r="AB14" s="7">
        <v>10.264149441039304</v>
      </c>
      <c r="AC14" s="7">
        <v>10.264149441039304</v>
      </c>
      <c r="AD14" s="7">
        <v>11.352771351452564</v>
      </c>
      <c r="AE14" s="7">
        <v>10.264149441039304</v>
      </c>
      <c r="AF14" s="7">
        <v>10.730701688359273</v>
      </c>
      <c r="AG14" s="7">
        <v>11.352771351452564</v>
      </c>
      <c r="AH14" s="7">
        <v>11.819323598772533</v>
      </c>
      <c r="AI14" s="7">
        <v>12.18937385414447</v>
      </c>
      <c r="AJ14" s="7">
        <v>12.725869964205614</v>
      </c>
      <c r="AK14" s="7">
        <v>11.910688839075775</v>
      </c>
      <c r="AL14" s="7">
        <v>11.904388412245389</v>
      </c>
      <c r="AM14" s="7">
        <v>11.58465703083067</v>
      </c>
      <c r="AN14" s="7">
        <v>8.5978670891812872</v>
      </c>
      <c r="AO14" s="7">
        <v>13.13351933858201</v>
      </c>
      <c r="AP14" s="7">
        <v>13.617489154802213</v>
      </c>
      <c r="AQ14" s="7">
        <v>12.197106714464676</v>
      </c>
      <c r="AR14" s="7">
        <v>11.177227215935675</v>
      </c>
      <c r="AS14" s="7">
        <v>12.853811298326024</v>
      </c>
      <c r="AT14" s="7">
        <v>13.243183953525978</v>
      </c>
      <c r="AU14" s="7">
        <v>10.977396043018212</v>
      </c>
      <c r="AV14" s="7">
        <v>8.4700480108103928</v>
      </c>
      <c r="AW14" s="7">
        <v>10.15245604239937</v>
      </c>
      <c r="AX14" s="7">
        <v>9.2890796460325191</v>
      </c>
      <c r="AY14" s="7">
        <v>9.3476999618118501</v>
      </c>
      <c r="AZ14" s="492">
        <f t="shared" si="48"/>
        <v>-0.14845925890073652</v>
      </c>
      <c r="BA14" s="492">
        <f t="shared" si="49"/>
        <v>6.3106699493493679E-3</v>
      </c>
      <c r="BB14" s="4"/>
      <c r="BC14" s="13">
        <f t="shared" ref="BC14:BC16" si="54">D14-BD14</f>
        <v>18.195537645478769</v>
      </c>
      <c r="BD14" s="13">
        <f t="shared" ref="BD14:BD16" si="55">SUM(Q14:R14)</f>
        <v>20.839333713625255</v>
      </c>
      <c r="BE14" s="13">
        <f t="shared" ref="BE14:BE16" si="56">SUM(S14:T14)</f>
        <v>19.439676971665349</v>
      </c>
      <c r="BF14" s="13">
        <f t="shared" ref="BF14:BF16" si="57">SUM(U14:V14)</f>
        <v>17.417950566612156</v>
      </c>
      <c r="BG14" s="13">
        <f t="shared" ref="BG14:BG16" si="58">SUM(W14:X14)</f>
        <v>19.284159555892025</v>
      </c>
      <c r="BH14" s="13">
        <f t="shared" ref="BH14:BH16" si="59">SUM(Y14:Z14)</f>
        <v>18.506572477025411</v>
      </c>
      <c r="BI14" s="13">
        <f t="shared" ref="BI14:BI16" si="60">SUM(AA14:AB14)</f>
        <v>19.595194387438674</v>
      </c>
      <c r="BJ14" s="13">
        <f t="shared" ref="BJ14:BJ16" si="61">SUM(AC14:AD14)</f>
        <v>21.616920792491868</v>
      </c>
      <c r="BK14" s="13">
        <f t="shared" ref="BK14:BK16" si="62">SUM(AE14:AF14)</f>
        <v>20.994851129398576</v>
      </c>
      <c r="BL14" s="13">
        <f t="shared" ref="BL14:BL16" si="63">SUM(AG14:AH14)</f>
        <v>23.172094950225095</v>
      </c>
      <c r="BM14" s="13">
        <f t="shared" ref="BM14:BM16" si="64">SUM(AI14:AJ14)</f>
        <v>24.915243818350085</v>
      </c>
      <c r="BN14" s="13">
        <f t="shared" ref="BN14:BN16" si="65">SUM(AK14:AL14)</f>
        <v>23.815077251321163</v>
      </c>
      <c r="BO14" s="13">
        <f t="shared" ref="BO14:BO16" si="66">SUM(AM14:AN14)</f>
        <v>20.182524120011955</v>
      </c>
      <c r="BP14" s="13">
        <f t="shared" ref="BP14:BP16" si="67">SUM(AO14:AP14)</f>
        <v>26.751008493384223</v>
      </c>
      <c r="BQ14" s="13">
        <f t="shared" si="50"/>
        <v>23.374333930400351</v>
      </c>
      <c r="BR14" s="13">
        <f t="shared" ref="BR14:BR16" si="68">SUM(AS14:AT14)</f>
        <v>26.096995251852</v>
      </c>
      <c r="BS14" s="13">
        <f t="shared" ref="BS14:BS16" si="69">AU14+AV14</f>
        <v>19.447444053828605</v>
      </c>
      <c r="BT14" s="13">
        <f t="shared" si="52"/>
        <v>19.441535688431891</v>
      </c>
      <c r="BU14" s="492">
        <f t="shared" si="22"/>
        <v>-0.25502781064221547</v>
      </c>
      <c r="BV14" s="492">
        <f t="shared" si="23"/>
        <v>-3.0381192409445479E-4</v>
      </c>
      <c r="BW14" s="19"/>
      <c r="BX14" s="13">
        <f t="shared" si="53"/>
        <v>37.259283661054134</v>
      </c>
    </row>
    <row r="15" spans="1:76"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11.570106580524287</v>
      </c>
      <c r="M15" s="7">
        <v>11.508845160035511</v>
      </c>
      <c r="N15" s="26">
        <f t="shared" si="19"/>
        <v>-0.11824958874929326</v>
      </c>
      <c r="O15" s="26">
        <f t="shared" si="19"/>
        <v>-5.2948017429585992E-3</v>
      </c>
      <c r="P15" s="36"/>
      <c r="Q15" s="7">
        <v>6.2206966309329115</v>
      </c>
      <c r="R15" s="7">
        <v>5.2875921362929752</v>
      </c>
      <c r="S15" s="7">
        <v>3.7324179785597473</v>
      </c>
      <c r="T15" s="7">
        <v>5.1320747205196522</v>
      </c>
      <c r="U15" s="7">
        <v>3.7324179785597473</v>
      </c>
      <c r="V15" s="7">
        <v>3.2658657312397787</v>
      </c>
      <c r="W15" s="7">
        <v>3.5769005627864243</v>
      </c>
      <c r="X15" s="7">
        <v>4.354487641653038</v>
      </c>
      <c r="Y15" s="7">
        <v>6.0651792151595894</v>
      </c>
      <c r="Z15" s="7">
        <v>5.5986269678396203</v>
      </c>
      <c r="AA15" s="7">
        <v>3.7324179785597473</v>
      </c>
      <c r="AB15" s="7">
        <v>4.6655224731996841</v>
      </c>
      <c r="AC15" s="7">
        <v>4.6655224731996841</v>
      </c>
      <c r="AD15" s="7">
        <v>4.354487641653038</v>
      </c>
      <c r="AE15" s="7">
        <v>4.0434528101063929</v>
      </c>
      <c r="AF15" s="7">
        <v>4.1989702258797159</v>
      </c>
      <c r="AG15" s="7">
        <v>3.8879353943330699</v>
      </c>
      <c r="AH15" s="7">
        <v>3.5769005627864243</v>
      </c>
      <c r="AI15" s="7">
        <v>3.7455300585689173</v>
      </c>
      <c r="AJ15" s="7">
        <v>3.7032291604167544</v>
      </c>
      <c r="AK15" s="7">
        <v>3.6192924510020261</v>
      </c>
      <c r="AL15" s="7">
        <v>3.750600565075354</v>
      </c>
      <c r="AM15" s="7">
        <v>2.1713156582156539</v>
      </c>
      <c r="AN15" s="7">
        <v>3.0140588550131984</v>
      </c>
      <c r="AO15" s="7">
        <v>3.7722044506133825</v>
      </c>
      <c r="AP15" s="7">
        <v>4.1635234618476762</v>
      </c>
      <c r="AQ15" s="7">
        <v>3.6670638082697828</v>
      </c>
      <c r="AR15" s="7">
        <v>3.0352326772837159</v>
      </c>
      <c r="AS15" s="7">
        <v>3.2406470280817574</v>
      </c>
      <c r="AT15" s="7">
        <v>3.1788043561648025</v>
      </c>
      <c r="AU15" s="7">
        <v>3.0618187217825055</v>
      </c>
      <c r="AV15" s="7">
        <v>2.8697718307776765</v>
      </c>
      <c r="AW15" s="7">
        <v>2.78703648224338</v>
      </c>
      <c r="AX15" s="7">
        <v>2.8514795457207245</v>
      </c>
      <c r="AY15" s="7">
        <v>2.9679263982900252</v>
      </c>
      <c r="AZ15" s="492">
        <f t="shared" si="48"/>
        <v>-3.0665539675653553E-2</v>
      </c>
      <c r="BA15" s="492">
        <f t="shared" si="49"/>
        <v>4.0837344509118134E-2</v>
      </c>
      <c r="BB15" s="4"/>
      <c r="BC15" s="13">
        <f t="shared" si="54"/>
        <v>12.596910677639146</v>
      </c>
      <c r="BD15" s="13">
        <f t="shared" si="55"/>
        <v>11.508288767225887</v>
      </c>
      <c r="BE15" s="13">
        <f t="shared" si="56"/>
        <v>8.8644926990793991</v>
      </c>
      <c r="BF15" s="13">
        <f t="shared" si="57"/>
        <v>6.9982837097995265</v>
      </c>
      <c r="BG15" s="13">
        <f t="shared" si="58"/>
        <v>7.9313882044394628</v>
      </c>
      <c r="BH15" s="13">
        <f t="shared" si="59"/>
        <v>11.66380618299921</v>
      </c>
      <c r="BI15" s="13">
        <f t="shared" si="60"/>
        <v>8.3979404517594318</v>
      </c>
      <c r="BJ15" s="13">
        <f t="shared" si="61"/>
        <v>9.0200101148527221</v>
      </c>
      <c r="BK15" s="13">
        <f t="shared" si="62"/>
        <v>8.2424230359861088</v>
      </c>
      <c r="BL15" s="13">
        <f t="shared" si="63"/>
        <v>7.4648359571194938</v>
      </c>
      <c r="BM15" s="13">
        <f t="shared" si="64"/>
        <v>7.4487592189856713</v>
      </c>
      <c r="BN15" s="13">
        <f t="shared" si="65"/>
        <v>7.3698930160773806</v>
      </c>
      <c r="BO15" s="13">
        <f t="shared" si="66"/>
        <v>5.1853745132288527</v>
      </c>
      <c r="BP15" s="13">
        <f t="shared" si="67"/>
        <v>7.9357279124610587</v>
      </c>
      <c r="BQ15" s="13">
        <f t="shared" si="50"/>
        <v>6.7022964855534983</v>
      </c>
      <c r="BR15" s="13">
        <f t="shared" si="68"/>
        <v>6.4194513842465604</v>
      </c>
      <c r="BS15" s="13">
        <f t="shared" si="69"/>
        <v>5.9315905525601824</v>
      </c>
      <c r="BT15" s="13">
        <f t="shared" si="52"/>
        <v>5.6385160279641049</v>
      </c>
      <c r="BU15" s="492">
        <f t="shared" si="22"/>
        <v>-0.1216514168483126</v>
      </c>
      <c r="BV15" s="492">
        <f t="shared" si="23"/>
        <v>-4.9409095587284124E-2</v>
      </c>
      <c r="BW15" s="19"/>
      <c r="BX15" s="13">
        <f t="shared" si="53"/>
        <v>11.476214257031806</v>
      </c>
    </row>
    <row r="16" spans="1:76"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2.1261819982582719</v>
      </c>
      <c r="M16" s="7">
        <v>2.1583996196425161</v>
      </c>
      <c r="N16" s="26">
        <f t="shared" si="19"/>
        <v>2.5380243842303196E-2</v>
      </c>
      <c r="O16" s="26">
        <f t="shared" si="19"/>
        <v>1.5152805080014931E-2</v>
      </c>
      <c r="P16" s="36"/>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0.55792205089045221</v>
      </c>
      <c r="AJ16" s="7">
        <v>0.51500497005272505</v>
      </c>
      <c r="AK16" s="7">
        <v>0.50964033494800909</v>
      </c>
      <c r="AL16" s="7">
        <v>0.56328668599516807</v>
      </c>
      <c r="AM16" s="7">
        <v>0.51256947881369863</v>
      </c>
      <c r="AN16" s="7">
        <v>0.47818374700283411</v>
      </c>
      <c r="AO16" s="7">
        <v>0.52979168953639688</v>
      </c>
      <c r="AP16" s="7">
        <v>0.53417749276116522</v>
      </c>
      <c r="AQ16" s="7">
        <v>0.5007247539882087</v>
      </c>
      <c r="AR16" s="7">
        <v>0.51298117252508812</v>
      </c>
      <c r="AS16" s="7">
        <v>0.52801765288176905</v>
      </c>
      <c r="AT16" s="7">
        <v>0.53183109559169439</v>
      </c>
      <c r="AU16" s="7">
        <v>0.5328673975986411</v>
      </c>
      <c r="AV16" s="7">
        <v>0.52585743839364951</v>
      </c>
      <c r="AW16" s="7">
        <v>0.53260691761622991</v>
      </c>
      <c r="AX16" s="7">
        <v>0.53485024464975106</v>
      </c>
      <c r="AY16" s="7">
        <v>0.52937689725287218</v>
      </c>
      <c r="AZ16" s="492">
        <f t="shared" si="48"/>
        <v>-6.5504107804282841E-3</v>
      </c>
      <c r="BA16" s="492">
        <f t="shared" si="49"/>
        <v>-1.0233420385669101E-2</v>
      </c>
      <c r="BB16" s="4"/>
      <c r="BC16" s="13">
        <f t="shared" si="54"/>
        <v>0.77758707886661393</v>
      </c>
      <c r="BD16" s="13">
        <f t="shared" si="55"/>
        <v>0</v>
      </c>
      <c r="BE16" s="13">
        <f t="shared" si="56"/>
        <v>0</v>
      </c>
      <c r="BF16" s="13">
        <f t="shared" si="57"/>
        <v>0</v>
      </c>
      <c r="BG16" s="13">
        <f t="shared" si="58"/>
        <v>0</v>
      </c>
      <c r="BH16" s="13">
        <f t="shared" si="59"/>
        <v>0</v>
      </c>
      <c r="BI16" s="13">
        <f t="shared" si="60"/>
        <v>0</v>
      </c>
      <c r="BJ16" s="13">
        <f t="shared" si="61"/>
        <v>0</v>
      </c>
      <c r="BK16" s="13">
        <f t="shared" si="62"/>
        <v>0</v>
      </c>
      <c r="BL16" s="13">
        <f t="shared" si="63"/>
        <v>0</v>
      </c>
      <c r="BM16" s="13">
        <f t="shared" si="64"/>
        <v>1.0729270209431774</v>
      </c>
      <c r="BN16" s="13">
        <f t="shared" si="65"/>
        <v>1.0729270209431772</v>
      </c>
      <c r="BO16" s="13">
        <f t="shared" si="66"/>
        <v>0.9907532258165328</v>
      </c>
      <c r="BP16" s="13">
        <f t="shared" si="67"/>
        <v>1.0639691822975621</v>
      </c>
      <c r="BQ16" s="13">
        <f t="shared" si="50"/>
        <v>1.0137059265132968</v>
      </c>
      <c r="BR16" s="13">
        <f t="shared" si="68"/>
        <v>1.0598487484734633</v>
      </c>
      <c r="BS16" s="13">
        <f t="shared" si="69"/>
        <v>1.0587248359922907</v>
      </c>
      <c r="BT16" s="13">
        <f t="shared" si="52"/>
        <v>1.067457162265981</v>
      </c>
      <c r="BU16" s="492">
        <f t="shared" si="22"/>
        <v>7.1787732008707916E-3</v>
      </c>
      <c r="BV16" s="492">
        <f t="shared" si="23"/>
        <v>8.2479658328840078E-3</v>
      </c>
      <c r="BW16" s="19"/>
      <c r="BX16" s="13">
        <f t="shared" si="53"/>
        <v>2.1226914979125024</v>
      </c>
    </row>
    <row r="17" spans="1:76" x14ac:dyDescent="0.45">
      <c r="A17" s="23"/>
      <c r="B17" s="4"/>
      <c r="C17" s="9"/>
      <c r="D17" s="9"/>
      <c r="E17" s="9"/>
      <c r="F17" s="9"/>
      <c r="G17" s="9"/>
      <c r="H17" s="9"/>
      <c r="I17" s="9"/>
      <c r="J17" s="9"/>
      <c r="K17" s="9"/>
      <c r="L17" s="9"/>
      <c r="M17" s="9"/>
      <c r="N17" s="36"/>
      <c r="O17" s="235"/>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492"/>
      <c r="BA17" s="492"/>
      <c r="BB17" s="4"/>
      <c r="BC17" s="199"/>
      <c r="BD17" s="7"/>
      <c r="BE17" s="7"/>
      <c r="BF17" s="7"/>
      <c r="BG17" s="7"/>
      <c r="BH17" s="7"/>
      <c r="BI17" s="7"/>
      <c r="BJ17" s="7"/>
      <c r="BK17" s="7"/>
      <c r="BL17" s="7"/>
      <c r="BM17" s="7"/>
      <c r="BN17" s="7"/>
      <c r="BO17" s="7"/>
      <c r="BP17" s="7"/>
      <c r="BQ17" s="7"/>
      <c r="BR17" s="7"/>
      <c r="BS17" s="7"/>
      <c r="BT17" s="7">
        <f t="shared" si="52"/>
        <v>0</v>
      </c>
      <c r="BU17" s="492" t="str">
        <f t="shared" si="22"/>
        <v>N/A</v>
      </c>
      <c r="BV17" s="492" t="str">
        <f t="shared" si="23"/>
        <v>N/A</v>
      </c>
      <c r="BW17" s="19"/>
      <c r="BX17" s="649">
        <f t="shared" si="53"/>
        <v>0</v>
      </c>
    </row>
    <row r="18" spans="1:76" x14ac:dyDescent="0.45">
      <c r="A18" s="33" t="s">
        <v>25</v>
      </c>
      <c r="B18" s="34"/>
      <c r="C18" s="560">
        <f t="shared" ref="C18:L18" si="70">C11+C13</f>
        <v>244.31786017989015</v>
      </c>
      <c r="D18" s="560">
        <f t="shared" si="70"/>
        <v>226.43335736595802</v>
      </c>
      <c r="E18" s="560">
        <f t="shared" si="70"/>
        <v>246.02855175339664</v>
      </c>
      <c r="F18" s="560">
        <f t="shared" si="70"/>
        <v>246.80613883226331</v>
      </c>
      <c r="G18" s="560">
        <f t="shared" si="70"/>
        <v>251.16062647391632</v>
      </c>
      <c r="H18" s="560">
        <f t="shared" si="70"/>
        <v>251.62717872123625</v>
      </c>
      <c r="I18" s="560">
        <f t="shared" si="70"/>
        <v>254.7151218452567</v>
      </c>
      <c r="J18" s="560">
        <f t="shared" si="70"/>
        <v>214.69242015574662</v>
      </c>
      <c r="K18" s="560">
        <f t="shared" si="70"/>
        <v>257.62242023159166</v>
      </c>
      <c r="L18" s="560">
        <f t="shared" si="70"/>
        <v>225.67633705832569</v>
      </c>
      <c r="M18" s="560">
        <f>M11+M13</f>
        <v>223.72385965931471</v>
      </c>
      <c r="N18" s="540">
        <f t="shared" si="19"/>
        <v>-0.1240035053802685</v>
      </c>
      <c r="O18" s="540">
        <f t="shared" si="19"/>
        <v>-8.6516709038323425E-3</v>
      </c>
      <c r="P18" s="36"/>
      <c r="Q18" s="34">
        <f t="shared" ref="Q18:AY18" si="71">Q11+Q13</f>
        <v>60.49627473582256</v>
      </c>
      <c r="R18" s="34">
        <f t="shared" si="71"/>
        <v>57.541443836129432</v>
      </c>
      <c r="S18" s="34">
        <f t="shared" si="71"/>
        <v>57.696961251902749</v>
      </c>
      <c r="T18" s="34">
        <f t="shared" si="71"/>
        <v>62.673518556649071</v>
      </c>
      <c r="U18" s="34">
        <f t="shared" si="71"/>
        <v>65.161797209022254</v>
      </c>
      <c r="V18" s="34">
        <f t="shared" si="71"/>
        <v>60.340757320049249</v>
      </c>
      <c r="W18" s="34">
        <f t="shared" si="71"/>
        <v>56.608339341489497</v>
      </c>
      <c r="X18" s="34">
        <f t="shared" si="71"/>
        <v>68.116628108715389</v>
      </c>
      <c r="Y18" s="34">
        <f t="shared" si="71"/>
        <v>62.984553388195721</v>
      </c>
      <c r="Z18" s="34">
        <f t="shared" si="71"/>
        <v>58.474548330769366</v>
      </c>
      <c r="AA18" s="34">
        <f t="shared" si="71"/>
        <v>55.519717431076231</v>
      </c>
      <c r="AB18" s="34">
        <f t="shared" si="71"/>
        <v>65.628349456342221</v>
      </c>
      <c r="AC18" s="34">
        <f t="shared" si="71"/>
        <v>63.295588219742378</v>
      </c>
      <c r="AD18" s="34">
        <f t="shared" si="71"/>
        <v>65.783866872115539</v>
      </c>
      <c r="AE18" s="34">
        <f t="shared" si="71"/>
        <v>54.586612936436303</v>
      </c>
      <c r="AF18" s="34">
        <f t="shared" si="71"/>
        <v>66.561453950982155</v>
      </c>
      <c r="AG18" s="34">
        <f t="shared" si="71"/>
        <v>66.405936535208824</v>
      </c>
      <c r="AH18" s="34">
        <f t="shared" si="71"/>
        <v>63.451105635515695</v>
      </c>
      <c r="AI18" s="34">
        <f t="shared" si="71"/>
        <v>57.766878731409136</v>
      </c>
      <c r="AJ18" s="34">
        <f t="shared" si="71"/>
        <v>67.759520533285581</v>
      </c>
      <c r="AK18" s="34">
        <f t="shared" si="71"/>
        <v>62.583722374031801</v>
      </c>
      <c r="AL18" s="34">
        <f t="shared" si="71"/>
        <v>66.605000206530221</v>
      </c>
      <c r="AM18" s="34">
        <f t="shared" si="71"/>
        <v>54.76464018515955</v>
      </c>
      <c r="AN18" s="34">
        <f t="shared" si="71"/>
        <v>42.170602493680377</v>
      </c>
      <c r="AO18" s="34">
        <f t="shared" si="71"/>
        <v>60.490814414598873</v>
      </c>
      <c r="AP18" s="34">
        <f t="shared" si="71"/>
        <v>57.266363062307796</v>
      </c>
      <c r="AQ18" s="34">
        <f t="shared" si="71"/>
        <v>61.011190849976416</v>
      </c>
      <c r="AR18" s="34">
        <f t="shared" si="71"/>
        <v>63.987693452178156</v>
      </c>
      <c r="AS18" s="34">
        <f t="shared" si="71"/>
        <v>64.165163193083927</v>
      </c>
      <c r="AT18" s="34">
        <f t="shared" si="71"/>
        <v>68.458372736353098</v>
      </c>
      <c r="AU18" s="34">
        <f t="shared" si="71"/>
        <v>54.931722268854998</v>
      </c>
      <c r="AV18" s="34">
        <f t="shared" si="71"/>
        <v>59.38847269616663</v>
      </c>
      <c r="AW18" s="34">
        <f t="shared" si="71"/>
        <v>56.637767078175472</v>
      </c>
      <c r="AX18" s="34">
        <f t="shared" si="71"/>
        <v>54.718375015128601</v>
      </c>
      <c r="AY18" s="34">
        <f t="shared" si="71"/>
        <v>50.204555344822637</v>
      </c>
      <c r="AZ18" s="561">
        <f>IF(ISERROR(AY18/AU18),"N/A",IF(AU18&lt;0,"N/A",IF(AY18&lt;0,"N/A",IF(AY18/AU18-1&gt;300%,"&gt;±300%",IF(AY18/AU18-1&lt;-300%,"&gt;±300%",AY18/AU18-1)))))</f>
        <v>-8.6055319745773851E-2</v>
      </c>
      <c r="BA18" s="561">
        <f>IF(ISERROR(AY18/AX18),"N/A",IF(AX18&lt;0,"N/A",IF(AY18&lt;0,"N/A",IF(AY18/AX18-1&gt;300%,"&gt;±300%",IF(AY18/AX18-1&lt;-300%,"&gt;±300%",AY18/AX18-1)))))</f>
        <v>-8.2491844267268077E-2</v>
      </c>
      <c r="BB18" s="4"/>
      <c r="BC18" s="34">
        <f t="shared" ref="BC18:BI18" si="72">BC11+BC13</f>
        <v>108.39563879400602</v>
      </c>
      <c r="BD18" s="34">
        <f t="shared" si="72"/>
        <v>118.037718571952</v>
      </c>
      <c r="BE18" s="34">
        <f t="shared" si="72"/>
        <v>120.37047980855183</v>
      </c>
      <c r="BF18" s="34">
        <f t="shared" si="72"/>
        <v>125.50255452907149</v>
      </c>
      <c r="BG18" s="34">
        <f t="shared" si="72"/>
        <v>124.72496745020489</v>
      </c>
      <c r="BH18" s="34">
        <f t="shared" si="72"/>
        <v>121.45910171896509</v>
      </c>
      <c r="BI18" s="34">
        <f t="shared" si="72"/>
        <v>121.14806688741847</v>
      </c>
      <c r="BJ18" s="34">
        <f>SUM(AC18:AD18)</f>
        <v>129.07945509185791</v>
      </c>
      <c r="BK18" s="34">
        <f>SUM(AE18:AF18)</f>
        <v>121.14806688741845</v>
      </c>
      <c r="BL18" s="34">
        <f>SUM(AG18:AH18)</f>
        <v>129.85704217072453</v>
      </c>
      <c r="BM18" s="34">
        <f>SUM(AI18:AJ18)</f>
        <v>125.52639926469472</v>
      </c>
      <c r="BN18" s="34">
        <f>SUM(AK18:AL18)</f>
        <v>129.18872258056203</v>
      </c>
      <c r="BO18" s="34">
        <f>SUM(AM18:AN18)</f>
        <v>96.935242678839927</v>
      </c>
      <c r="BP18" s="34">
        <f>SUM(AO18:AP18)</f>
        <v>117.75717747690666</v>
      </c>
      <c r="BQ18" s="34">
        <f>SUM(AQ18:AR18)</f>
        <v>124.99888430215458</v>
      </c>
      <c r="BR18" s="34">
        <f t="shared" si="51"/>
        <v>132.62353592943703</v>
      </c>
      <c r="BS18" s="34">
        <f>AU18+AV18</f>
        <v>114.32019496502163</v>
      </c>
      <c r="BT18" s="34">
        <f t="shared" si="52"/>
        <v>111.35614209330407</v>
      </c>
      <c r="BU18" s="561">
        <f t="shared" si="22"/>
        <v>-0.16035912243697359</v>
      </c>
      <c r="BV18" s="561">
        <f t="shared" si="23"/>
        <v>-2.5927640104396743E-2</v>
      </c>
      <c r="BW18" s="643"/>
      <c r="BX18" s="645">
        <f t="shared" si="53"/>
        <v>220.94917013429333</v>
      </c>
    </row>
    <row r="19" spans="1:76" x14ac:dyDescent="0.45">
      <c r="A19" s="3"/>
      <c r="B19" s="4"/>
      <c r="C19" s="9"/>
      <c r="D19" s="9"/>
      <c r="E19" s="9"/>
      <c r="F19" s="9"/>
      <c r="G19" s="9"/>
      <c r="H19" s="9"/>
      <c r="I19" s="9"/>
      <c r="J19" s="9"/>
      <c r="K19" s="9"/>
      <c r="L19" s="9"/>
      <c r="M19" s="9"/>
      <c r="N19" s="9"/>
      <c r="O19" s="492"/>
      <c r="P19" s="36"/>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92"/>
      <c r="BA19" s="492"/>
      <c r="BB19" s="4"/>
      <c r="BC19" s="542"/>
      <c r="BD19" s="13"/>
      <c r="BE19" s="13"/>
      <c r="BF19" s="13"/>
      <c r="BG19" s="13"/>
      <c r="BH19" s="13"/>
      <c r="BI19" s="13"/>
      <c r="BJ19" s="13"/>
      <c r="BK19" s="13"/>
      <c r="BL19" s="13"/>
      <c r="BM19" s="13"/>
      <c r="BN19" s="13"/>
      <c r="BO19" s="13"/>
      <c r="BP19" s="13"/>
      <c r="BQ19" s="13"/>
      <c r="BR19" s="13"/>
      <c r="BS19" s="13"/>
      <c r="BT19" s="13"/>
      <c r="BU19" s="492"/>
      <c r="BV19" s="492"/>
      <c r="BW19" s="19"/>
      <c r="BX19" s="13"/>
    </row>
    <row r="20" spans="1:76" x14ac:dyDescent="0.45">
      <c r="A20" s="110" t="s">
        <v>32</v>
      </c>
      <c r="B20" s="5"/>
      <c r="C20" s="10"/>
      <c r="D20" s="10"/>
      <c r="E20" s="10"/>
      <c r="F20" s="10"/>
      <c r="G20" s="10"/>
      <c r="H20" s="10"/>
      <c r="I20" s="10"/>
      <c r="J20" s="10"/>
      <c r="K20" s="10"/>
      <c r="L20" s="10"/>
      <c r="M20" s="10"/>
      <c r="N20" s="642"/>
      <c r="O20" s="155"/>
      <c r="P20" s="36"/>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492"/>
      <c r="BA20" s="492"/>
      <c r="BB20" s="4"/>
      <c r="BC20" s="199"/>
      <c r="BD20" s="7"/>
      <c r="BE20" s="7"/>
      <c r="BF20" s="7"/>
      <c r="BG20" s="7"/>
      <c r="BH20" s="7"/>
      <c r="BI20" s="7"/>
      <c r="BJ20" s="7"/>
      <c r="BK20" s="7"/>
      <c r="BL20" s="7"/>
      <c r="BM20" s="7"/>
      <c r="BN20" s="7"/>
      <c r="BO20" s="7"/>
      <c r="BP20" s="7"/>
      <c r="BQ20" s="7"/>
      <c r="BR20" s="7"/>
      <c r="BS20" s="7"/>
      <c r="BT20" s="7"/>
      <c r="BU20" s="492"/>
      <c r="BV20" s="492"/>
      <c r="BW20" s="19"/>
      <c r="BX20" s="13"/>
    </row>
    <row r="21" spans="1:76" x14ac:dyDescent="0.45">
      <c r="A21" s="23" t="s">
        <v>27</v>
      </c>
      <c r="B21" s="9"/>
      <c r="C21" s="554">
        <f t="shared" ref="C21:M21" si="73">SUM(C22:C23)</f>
        <v>97.353902274100065</v>
      </c>
      <c r="D21" s="554">
        <f t="shared" si="73"/>
        <v>100.9308028368865</v>
      </c>
      <c r="E21" s="554">
        <f t="shared" si="73"/>
        <v>100.9308028368865</v>
      </c>
      <c r="F21" s="554">
        <f t="shared" si="73"/>
        <v>104.50770339967292</v>
      </c>
      <c r="G21" s="554">
        <f t="shared" si="73"/>
        <v>102.64149441039305</v>
      </c>
      <c r="H21" s="554">
        <f t="shared" si="73"/>
        <v>96.420797779460131</v>
      </c>
      <c r="I21" s="554">
        <f t="shared" si="73"/>
        <v>87.441845541082031</v>
      </c>
      <c r="J21" s="554">
        <f t="shared" si="73"/>
        <v>72.277760162061725</v>
      </c>
      <c r="K21" s="554">
        <f t="shared" si="73"/>
        <v>79.48328724323305</v>
      </c>
      <c r="L21" s="554">
        <f t="shared" si="73"/>
        <v>90.115651991246793</v>
      </c>
      <c r="M21" s="554">
        <f t="shared" si="73"/>
        <v>101.23141118945775</v>
      </c>
      <c r="N21" s="492">
        <f t="shared" si="19"/>
        <v>0.13376855835713997</v>
      </c>
      <c r="O21" s="492">
        <f t="shared" si="19"/>
        <v>0.12334992814889323</v>
      </c>
      <c r="P21" s="36"/>
      <c r="Q21" s="555">
        <f t="shared" ref="Q21:AY21" si="74">SUM(Q22:Q23)</f>
        <v>23.794164613318387</v>
      </c>
      <c r="R21" s="555">
        <f t="shared" si="74"/>
        <v>25.349338771051613</v>
      </c>
      <c r="S21" s="555">
        <f t="shared" si="74"/>
        <v>25.971408434144905</v>
      </c>
      <c r="T21" s="555">
        <f t="shared" si="74"/>
        <v>25.660373602598263</v>
      </c>
      <c r="U21" s="555">
        <f t="shared" si="74"/>
        <v>24.105199444865033</v>
      </c>
      <c r="V21" s="555">
        <f t="shared" si="74"/>
        <v>25.349338771051617</v>
      </c>
      <c r="W21" s="555">
        <f t="shared" si="74"/>
        <v>26.904512928784843</v>
      </c>
      <c r="X21" s="555">
        <f t="shared" si="74"/>
        <v>26.904512928784843</v>
      </c>
      <c r="Y21" s="555">
        <f t="shared" si="74"/>
        <v>24.571751692185003</v>
      </c>
      <c r="Z21" s="555">
        <f t="shared" si="74"/>
        <v>26.12692584991823</v>
      </c>
      <c r="AA21" s="555">
        <f t="shared" si="74"/>
        <v>26.437960681464876</v>
      </c>
      <c r="AB21" s="555">
        <f t="shared" si="74"/>
        <v>25.815891018371584</v>
      </c>
      <c r="AC21" s="555">
        <f t="shared" si="74"/>
        <v>24.260716860638357</v>
      </c>
      <c r="AD21" s="555">
        <f t="shared" si="74"/>
        <v>26.12692584991823</v>
      </c>
      <c r="AE21" s="555">
        <f t="shared" si="74"/>
        <v>24.727269107958325</v>
      </c>
      <c r="AF21" s="555">
        <f t="shared" si="74"/>
        <v>25.193821355278295</v>
      </c>
      <c r="AG21" s="555">
        <f t="shared" si="74"/>
        <v>22.550025287131806</v>
      </c>
      <c r="AH21" s="555">
        <f t="shared" si="74"/>
        <v>24.105199444865036</v>
      </c>
      <c r="AI21" s="555">
        <f t="shared" si="74"/>
        <v>23.223235112673059</v>
      </c>
      <c r="AJ21" s="555">
        <f t="shared" si="74"/>
        <v>22.691128340561612</v>
      </c>
      <c r="AK21" s="555">
        <f t="shared" si="74"/>
        <v>20.500420009385817</v>
      </c>
      <c r="AL21" s="555">
        <f t="shared" si="74"/>
        <v>21.008770110143288</v>
      </c>
      <c r="AM21" s="555">
        <f t="shared" si="74"/>
        <v>19.388470868369982</v>
      </c>
      <c r="AN21" s="555">
        <f t="shared" si="74"/>
        <v>11.579404849587659</v>
      </c>
      <c r="AO21" s="555">
        <f t="shared" si="74"/>
        <v>19.46808976361211</v>
      </c>
      <c r="AP21" s="555">
        <f t="shared" si="74"/>
        <v>21.841794680491965</v>
      </c>
      <c r="AQ21" s="555">
        <f t="shared" si="74"/>
        <v>21.807629546263158</v>
      </c>
      <c r="AR21" s="555">
        <f t="shared" si="74"/>
        <v>19.828840403869272</v>
      </c>
      <c r="AS21" s="555">
        <f t="shared" si="74"/>
        <v>17.356505344088436</v>
      </c>
      <c r="AT21" s="555">
        <f t="shared" si="74"/>
        <v>20.490311949012181</v>
      </c>
      <c r="AU21" s="555">
        <f t="shared" si="74"/>
        <v>22.912070835836115</v>
      </c>
      <c r="AV21" s="555">
        <f t="shared" si="74"/>
        <v>21.852785504599129</v>
      </c>
      <c r="AW21" s="555">
        <f t="shared" si="74"/>
        <v>21.814166344642373</v>
      </c>
      <c r="AX21" s="555">
        <f t="shared" si="74"/>
        <v>23.536629306169175</v>
      </c>
      <c r="AY21" s="555">
        <f t="shared" si="74"/>
        <v>25.066422064067332</v>
      </c>
      <c r="AZ21" s="492">
        <f t="shared" ref="AZ21:AZ23" si="75">IF(ISERROR(AY21/AU21),"N/A",IF(AU21&lt;0,"N/A",IF(AY21&lt;0,"N/A",IF(AY21/AU21-1&gt;300%,"&gt;±300%",IF(AY21/AU21-1&lt;-300%,"&gt;±300%",AY21/AU21-1)))))</f>
        <v>9.4026910254731755E-2</v>
      </c>
      <c r="BA21" s="492">
        <f t="shared" ref="BA21:BA23" si="76">IF(ISERROR(AY21/AX21),"N/A",IF(AX21&lt;0,"N/A",IF(AY21&lt;0,"N/A",IF(AY21/AX21-1&gt;300%,"&gt;±300%",IF(AY21/AX21-1&lt;-300%,"&gt;±300%",AY21/AX21-1)))))</f>
        <v>6.4996254901171557E-2</v>
      </c>
      <c r="BB21" s="4"/>
      <c r="BC21" s="9">
        <f t="shared" ref="BC21:BD21" si="77">SUM(BC22:BC23)</f>
        <v>51.7872994525165</v>
      </c>
      <c r="BD21" s="9">
        <f t="shared" si="77"/>
        <v>49.14350338437</v>
      </c>
      <c r="BE21" s="9">
        <f>SUM(S21:T21)</f>
        <v>51.631782036743168</v>
      </c>
      <c r="BF21" s="9">
        <f>SUM(U21:V21)</f>
        <v>49.454538215916649</v>
      </c>
      <c r="BG21" s="9">
        <f>SUM(W21:X21)</f>
        <v>53.809025857569686</v>
      </c>
      <c r="BH21" s="9">
        <f>SUM(Y21:Z21)</f>
        <v>50.698677542103233</v>
      </c>
      <c r="BI21" s="9">
        <f>SUM(AA21:AB21)</f>
        <v>52.25385169983646</v>
      </c>
      <c r="BJ21" s="9">
        <f>SUM(AC21:AD21)</f>
        <v>50.387642710556591</v>
      </c>
      <c r="BK21" s="9">
        <f>SUM(AE21:AF21)</f>
        <v>49.921090463236624</v>
      </c>
      <c r="BL21" s="9">
        <f>SUM(AG21:AH21)</f>
        <v>46.655224731996839</v>
      </c>
      <c r="BM21" s="9">
        <f>SUM(AI21:AJ21)</f>
        <v>45.914363453234671</v>
      </c>
      <c r="BN21" s="9">
        <f>SUM(AK21:AL21)</f>
        <v>41.509190119529109</v>
      </c>
      <c r="BO21" s="9">
        <f>SUM(AM21:AN21)</f>
        <v>30.967875717957639</v>
      </c>
      <c r="BP21" s="9">
        <f>SUM(AO21:AP21)</f>
        <v>41.309884444104071</v>
      </c>
      <c r="BQ21" s="9">
        <f>SUM(AQ21:AR21)</f>
        <v>41.63646995013243</v>
      </c>
      <c r="BR21" s="9">
        <f t="shared" si="51"/>
        <v>37.846817293100614</v>
      </c>
      <c r="BS21" s="9">
        <f>AU21+AV21</f>
        <v>44.764856340435244</v>
      </c>
      <c r="BT21" s="9">
        <f t="shared" ref="BT21:BT23" si="78">SUM(AW21:AX21)</f>
        <v>45.350795650811548</v>
      </c>
      <c r="BU21" s="492">
        <f t="shared" si="22"/>
        <v>0.19827237518011565</v>
      </c>
      <c r="BV21" s="492">
        <f t="shared" si="23"/>
        <v>1.3089270429469391E-2</v>
      </c>
      <c r="BW21" s="19"/>
      <c r="BX21" s="36">
        <f t="shared" ref="BX21:BX23" si="79">SUM(AV21:AY21)</f>
        <v>92.270003219478014</v>
      </c>
    </row>
    <row r="22" spans="1:76" x14ac:dyDescent="0.45">
      <c r="A22" s="10"/>
      <c r="B22" s="10" t="s">
        <v>4</v>
      </c>
      <c r="C22" s="7">
        <v>92.999414632447028</v>
      </c>
      <c r="D22" s="7">
        <v>96.265280363686813</v>
      </c>
      <c r="E22" s="7">
        <v>96.576315195233462</v>
      </c>
      <c r="F22" s="7">
        <v>100.3087331737932</v>
      </c>
      <c r="G22" s="7">
        <v>98.287006768740014</v>
      </c>
      <c r="H22" s="7">
        <v>91.910792722033776</v>
      </c>
      <c r="I22" s="7">
        <v>87.441845541082031</v>
      </c>
      <c r="J22" s="7">
        <v>72.277760162061725</v>
      </c>
      <c r="K22" s="7">
        <v>79.48328724323305</v>
      </c>
      <c r="L22" s="7">
        <v>90.115651991246793</v>
      </c>
      <c r="M22" s="7">
        <v>101.23141118945775</v>
      </c>
      <c r="N22" s="26">
        <f t="shared" si="19"/>
        <v>0.13376855835713997</v>
      </c>
      <c r="O22" s="26">
        <f t="shared" si="19"/>
        <v>0.12334992814889323</v>
      </c>
      <c r="P22" s="36"/>
      <c r="Q22" s="13">
        <v>22.705542702905127</v>
      </c>
      <c r="R22" s="13">
        <v>24.105199444865033</v>
      </c>
      <c r="S22" s="13">
        <v>24.882786523731646</v>
      </c>
      <c r="T22" s="13">
        <v>24.571751692185003</v>
      </c>
      <c r="U22" s="13">
        <v>23.016577534451773</v>
      </c>
      <c r="V22" s="13">
        <v>24.260716860638357</v>
      </c>
      <c r="W22" s="13">
        <v>25.815891018371584</v>
      </c>
      <c r="X22" s="13">
        <v>25.815891018371584</v>
      </c>
      <c r="Y22" s="13">
        <v>23.638647197545065</v>
      </c>
      <c r="Z22" s="13">
        <v>25.038303939504971</v>
      </c>
      <c r="AA22" s="13">
        <v>25.349338771051617</v>
      </c>
      <c r="AB22" s="13">
        <v>24.727269107958325</v>
      </c>
      <c r="AC22" s="13">
        <v>23.172094950225098</v>
      </c>
      <c r="AD22" s="13">
        <v>25.038303939504971</v>
      </c>
      <c r="AE22" s="13">
        <v>23.638647197545065</v>
      </c>
      <c r="AF22" s="13">
        <v>23.949682029091711</v>
      </c>
      <c r="AG22" s="13">
        <v>21.461403376718547</v>
      </c>
      <c r="AH22" s="13">
        <v>22.861060118678452</v>
      </c>
      <c r="AI22" s="13">
        <v>23.223235112673059</v>
      </c>
      <c r="AJ22" s="13">
        <v>22.691128340561612</v>
      </c>
      <c r="AK22" s="13">
        <v>20.500420009385817</v>
      </c>
      <c r="AL22" s="13">
        <v>21.008770110143288</v>
      </c>
      <c r="AM22" s="13">
        <v>19.388470868369982</v>
      </c>
      <c r="AN22" s="13">
        <v>11.579404849587659</v>
      </c>
      <c r="AO22" s="13">
        <v>19.46808976361211</v>
      </c>
      <c r="AP22" s="13">
        <v>21.841794680491965</v>
      </c>
      <c r="AQ22" s="13">
        <v>21.807629546263158</v>
      </c>
      <c r="AR22" s="13">
        <v>19.828840403869272</v>
      </c>
      <c r="AS22" s="13">
        <v>17.356505344088436</v>
      </c>
      <c r="AT22" s="13">
        <v>20.490311949012181</v>
      </c>
      <c r="AU22" s="13">
        <v>22.912070835836115</v>
      </c>
      <c r="AV22" s="13">
        <v>21.852785504599129</v>
      </c>
      <c r="AW22" s="13">
        <v>21.814166344642373</v>
      </c>
      <c r="AX22" s="13">
        <v>23.536629306169175</v>
      </c>
      <c r="AY22" s="13">
        <v>25.066422064067332</v>
      </c>
      <c r="AZ22" s="492">
        <f t="shared" si="75"/>
        <v>9.4026910254731755E-2</v>
      </c>
      <c r="BA22" s="492">
        <f t="shared" si="76"/>
        <v>6.4996254901171557E-2</v>
      </c>
      <c r="BB22" s="4"/>
      <c r="BC22" s="13">
        <f>D22-BD22</f>
        <v>49.454538215916656</v>
      </c>
      <c r="BD22" s="13">
        <f>SUM(Q22:R22)</f>
        <v>46.810742147770156</v>
      </c>
      <c r="BE22" s="13">
        <f>SUM(S22:T22)</f>
        <v>49.454538215916649</v>
      </c>
      <c r="BF22" s="13">
        <f>SUM(U22:V22)</f>
        <v>47.277294395090131</v>
      </c>
      <c r="BG22" s="13">
        <f>SUM(W22:X22)</f>
        <v>51.631782036743168</v>
      </c>
      <c r="BH22" s="13">
        <f>SUM(Y22:Z22)</f>
        <v>48.67695113705004</v>
      </c>
      <c r="BI22" s="13">
        <f>SUM(AA22:AB22)</f>
        <v>50.076607879009941</v>
      </c>
      <c r="BJ22" s="13">
        <f>SUM(AC22:AD22)</f>
        <v>48.210398889730072</v>
      </c>
      <c r="BK22" s="13">
        <f>SUM(AE22:AF22)</f>
        <v>47.588329226636773</v>
      </c>
      <c r="BL22" s="13">
        <f>SUM(AG22:AH22)</f>
        <v>44.322463495397002</v>
      </c>
      <c r="BM22" s="13">
        <f>SUM(AI22:AJ22)</f>
        <v>45.914363453234671</v>
      </c>
      <c r="BN22" s="13">
        <f>SUM(AK22:AL22)</f>
        <v>41.509190119529109</v>
      </c>
      <c r="BO22" s="13">
        <f>SUM(AM22:AN22)</f>
        <v>30.967875717957639</v>
      </c>
      <c r="BP22" s="13">
        <f>SUM(AO22:AP22)</f>
        <v>41.309884444104071</v>
      </c>
      <c r="BQ22" s="13">
        <f>SUM(AQ22:AR22)</f>
        <v>41.63646995013243</v>
      </c>
      <c r="BR22" s="13">
        <f t="shared" si="51"/>
        <v>37.846817293100614</v>
      </c>
      <c r="BS22" s="7">
        <f>AU22+AV22</f>
        <v>44.764856340435244</v>
      </c>
      <c r="BT22" s="7">
        <f t="shared" si="78"/>
        <v>45.350795650811548</v>
      </c>
      <c r="BU22" s="492">
        <f t="shared" si="22"/>
        <v>0.19827237518011565</v>
      </c>
      <c r="BV22" s="492">
        <f t="shared" si="23"/>
        <v>1.3089270429469391E-2</v>
      </c>
      <c r="BW22" s="19"/>
      <c r="BX22" s="13">
        <f t="shared" si="79"/>
        <v>92.270003219478014</v>
      </c>
    </row>
    <row r="23" spans="1:76" x14ac:dyDescent="0.45">
      <c r="A23" s="29"/>
      <c r="B23" s="29" t="s">
        <v>9</v>
      </c>
      <c r="C23" s="610">
        <v>4.354487641653038</v>
      </c>
      <c r="D23" s="610">
        <v>4.6655224731996841</v>
      </c>
      <c r="E23" s="610">
        <v>4.354487641653038</v>
      </c>
      <c r="F23" s="610">
        <v>4.1989702258797159</v>
      </c>
      <c r="G23" s="610">
        <v>4.354487641653038</v>
      </c>
      <c r="H23" s="610">
        <v>4.510005057426361</v>
      </c>
      <c r="I23" s="543" t="s">
        <v>101</v>
      </c>
      <c r="J23" s="489" t="s">
        <v>101</v>
      </c>
      <c r="K23" s="489" t="s">
        <v>101</v>
      </c>
      <c r="L23" s="489" t="s">
        <v>101</v>
      </c>
      <c r="M23" s="489" t="s">
        <v>101</v>
      </c>
      <c r="N23" s="489" t="str">
        <f t="shared" si="19"/>
        <v>N/A</v>
      </c>
      <c r="O23" s="489" t="str">
        <f t="shared" si="19"/>
        <v>N/A</v>
      </c>
      <c r="P23" s="36"/>
      <c r="Q23" s="29">
        <v>1.0886219104132595</v>
      </c>
      <c r="R23" s="29">
        <v>1.2441393261865823</v>
      </c>
      <c r="S23" s="29">
        <v>1.0886219104132595</v>
      </c>
      <c r="T23" s="29">
        <v>1.0886219104132595</v>
      </c>
      <c r="U23" s="29">
        <v>1.0886219104132595</v>
      </c>
      <c r="V23" s="29">
        <v>1.0886219104132595</v>
      </c>
      <c r="W23" s="29">
        <v>1.0886219104132595</v>
      </c>
      <c r="X23" s="29">
        <v>1.0886219104132595</v>
      </c>
      <c r="Y23" s="29">
        <v>0.93310449463993683</v>
      </c>
      <c r="Z23" s="29">
        <v>1.0886219104132595</v>
      </c>
      <c r="AA23" s="29">
        <v>1.0886219104132595</v>
      </c>
      <c r="AB23" s="29">
        <v>1.0886219104132595</v>
      </c>
      <c r="AC23" s="29">
        <v>1.0886219104132595</v>
      </c>
      <c r="AD23" s="29">
        <v>1.0886219104132595</v>
      </c>
      <c r="AE23" s="29">
        <v>1.0886219104132595</v>
      </c>
      <c r="AF23" s="29">
        <v>1.2441393261865823</v>
      </c>
      <c r="AG23" s="29">
        <v>1.0886219104132595</v>
      </c>
      <c r="AH23" s="29">
        <v>1.2441393261865823</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489" t="s">
        <v>101</v>
      </c>
      <c r="AY23" s="489" t="s">
        <v>101</v>
      </c>
      <c r="AZ23" s="612" t="str">
        <f t="shared" si="75"/>
        <v>N/A</v>
      </c>
      <c r="BA23" s="612" t="str">
        <f t="shared" si="76"/>
        <v>N/A</v>
      </c>
      <c r="BB23" s="4"/>
      <c r="BC23" s="29">
        <f>D23-BD23</f>
        <v>2.3327612365998425</v>
      </c>
      <c r="BD23" s="29">
        <f>SUM(Q23:R23)</f>
        <v>2.3327612365998416</v>
      </c>
      <c r="BE23" s="29">
        <f>SUM(S23:T23)</f>
        <v>2.177243820826519</v>
      </c>
      <c r="BF23" s="29">
        <f>SUM(U23:V23)</f>
        <v>2.177243820826519</v>
      </c>
      <c r="BG23" s="29">
        <f>SUM(W23:X23)</f>
        <v>2.177243820826519</v>
      </c>
      <c r="BH23" s="29">
        <f>SUM(Y23:Z23)</f>
        <v>2.0217264050531965</v>
      </c>
      <c r="BI23" s="29">
        <f>SUM(AA23:AB23)</f>
        <v>2.177243820826519</v>
      </c>
      <c r="BJ23" s="29">
        <f>SUM(AC23:AD23)</f>
        <v>2.177243820826519</v>
      </c>
      <c r="BK23" s="29">
        <f>SUM(AE23:AF23)</f>
        <v>2.3327612365998416</v>
      </c>
      <c r="BL23" s="29">
        <f>SUM(AG23:AH23)</f>
        <v>2.3327612365998416</v>
      </c>
      <c r="BM23" s="489" t="s">
        <v>101</v>
      </c>
      <c r="BN23" s="489" t="s">
        <v>101</v>
      </c>
      <c r="BO23" s="489" t="s">
        <v>101</v>
      </c>
      <c r="BP23" s="489" t="s">
        <v>101</v>
      </c>
      <c r="BQ23" s="489" t="s">
        <v>101</v>
      </c>
      <c r="BR23" s="489" t="s">
        <v>101</v>
      </c>
      <c r="BS23" s="489" t="s">
        <v>101</v>
      </c>
      <c r="BT23" s="489">
        <f t="shared" si="78"/>
        <v>0</v>
      </c>
      <c r="BU23" s="680" t="str">
        <f t="shared" si="22"/>
        <v>N/A</v>
      </c>
      <c r="BV23" s="680" t="str">
        <f t="shared" si="23"/>
        <v>N/A</v>
      </c>
      <c r="BW23" s="19"/>
      <c r="BX23" s="489">
        <f t="shared" si="79"/>
        <v>0</v>
      </c>
    </row>
    <row r="24" spans="1:76" x14ac:dyDescent="0.45">
      <c r="A24" s="37"/>
      <c r="B24" s="37"/>
      <c r="C24" s="37"/>
      <c r="D24" s="37"/>
      <c r="E24" s="37"/>
      <c r="F24" s="37"/>
      <c r="G24" s="37"/>
      <c r="H24" s="37"/>
      <c r="I24" s="37"/>
      <c r="J24" s="37"/>
      <c r="K24" s="37"/>
      <c r="L24" s="37"/>
      <c r="M24" s="37"/>
      <c r="N24" s="37"/>
      <c r="O24" s="539"/>
      <c r="P24" s="36"/>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492"/>
      <c r="BA24" s="492"/>
      <c r="BB24" s="4"/>
      <c r="BC24" s="37"/>
      <c r="BD24" s="37"/>
      <c r="BE24" s="37"/>
      <c r="BF24" s="37"/>
      <c r="BG24" s="37"/>
      <c r="BH24" s="37"/>
      <c r="BI24" s="37"/>
      <c r="BJ24" s="37"/>
      <c r="BK24" s="37"/>
      <c r="BL24" s="37"/>
      <c r="BM24" s="37"/>
      <c r="BN24" s="37"/>
      <c r="BO24" s="37"/>
      <c r="BP24" s="37"/>
      <c r="BQ24" s="37"/>
      <c r="BR24" s="37"/>
      <c r="BS24" s="37"/>
      <c r="BT24" s="37"/>
      <c r="BU24" s="492"/>
      <c r="BV24" s="492"/>
      <c r="BW24" s="19"/>
      <c r="BX24" s="37"/>
    </row>
    <row r="25" spans="1:76" x14ac:dyDescent="0.45">
      <c r="A25" s="38" t="s">
        <v>5</v>
      </c>
      <c r="B25" s="28"/>
      <c r="C25" s="28">
        <v>91.599757890487126</v>
      </c>
      <c r="D25" s="28">
        <v>93.310449463993677</v>
      </c>
      <c r="E25" s="28">
        <v>88.333892159247341</v>
      </c>
      <c r="F25" s="28">
        <v>77.914225302434716</v>
      </c>
      <c r="G25" s="28">
        <v>76.514568560474814</v>
      </c>
      <c r="H25" s="28">
        <v>69.82731968222194</v>
      </c>
      <c r="I25" s="28">
        <v>65.489557946494045</v>
      </c>
      <c r="J25" s="28">
        <v>56.930151271227359</v>
      </c>
      <c r="K25" s="28">
        <v>60.729580351293841</v>
      </c>
      <c r="L25" s="28">
        <v>59.06902068139275</v>
      </c>
      <c r="M25" s="28">
        <v>57.897566461104866</v>
      </c>
      <c r="N25" s="545">
        <f t="shared" si="19"/>
        <v>-2.7343506414756802E-2</v>
      </c>
      <c r="O25" s="545">
        <f t="shared" si="19"/>
        <v>-1.9831956019831232E-2</v>
      </c>
      <c r="P25" s="36"/>
      <c r="Q25" s="28">
        <v>23.016577534451773</v>
      </c>
      <c r="R25" s="28">
        <v>21.616920792491868</v>
      </c>
      <c r="S25" s="28">
        <v>22.394507871358481</v>
      </c>
      <c r="T25" s="28">
        <v>20.528298882078609</v>
      </c>
      <c r="U25" s="28">
        <v>24.416234276411679</v>
      </c>
      <c r="V25" s="28">
        <v>20.994851129398576</v>
      </c>
      <c r="W25" s="28">
        <v>18.040020229705444</v>
      </c>
      <c r="X25" s="28">
        <v>18.662089892798736</v>
      </c>
      <c r="Y25" s="28">
        <v>19.595194387438671</v>
      </c>
      <c r="Z25" s="28">
        <v>21.772438208265193</v>
      </c>
      <c r="AA25" s="28">
        <v>18.973124724345382</v>
      </c>
      <c r="AB25" s="28">
        <v>18.35105506125209</v>
      </c>
      <c r="AC25" s="28">
        <v>18.040020229705444</v>
      </c>
      <c r="AD25" s="28">
        <v>21.150368545171901</v>
      </c>
      <c r="AE25" s="28">
        <v>18.040020229705444</v>
      </c>
      <c r="AF25" s="28">
        <v>17.728985398158798</v>
      </c>
      <c r="AG25" s="28">
        <v>17.106915735065506</v>
      </c>
      <c r="AH25" s="28">
        <v>17.417950566612152</v>
      </c>
      <c r="AI25" s="28">
        <v>16.833555083088072</v>
      </c>
      <c r="AJ25" s="28">
        <v>16.669414865983736</v>
      </c>
      <c r="AK25" s="28">
        <v>16.483296528218641</v>
      </c>
      <c r="AL25" s="28">
        <v>15.503291469203583</v>
      </c>
      <c r="AM25" s="28">
        <v>12.336700756119519</v>
      </c>
      <c r="AN25" s="28">
        <v>12.094365285511369</v>
      </c>
      <c r="AO25" s="28">
        <v>15.899510164973316</v>
      </c>
      <c r="AP25" s="28">
        <v>16.599575064623153</v>
      </c>
      <c r="AQ25" s="28">
        <v>15.157018477859513</v>
      </c>
      <c r="AR25" s="28">
        <v>14.617088159844675</v>
      </c>
      <c r="AS25" s="28">
        <v>15.07322004036911</v>
      </c>
      <c r="AT25" s="28">
        <v>15.882253673220545</v>
      </c>
      <c r="AU25" s="28">
        <v>14.506972183176725</v>
      </c>
      <c r="AV25" s="28">
        <v>15.407106289421982</v>
      </c>
      <c r="AW25" s="28">
        <v>14.942632554959559</v>
      </c>
      <c r="AX25" s="28">
        <v>14.212630771045129</v>
      </c>
      <c r="AY25" s="28">
        <v>14.153894898398942</v>
      </c>
      <c r="AZ25" s="612">
        <f>IF(ISERROR(AY25/AU25),"N/A",IF(AU25&lt;0,"N/A",IF(AY25&lt;0,"N/A",IF(AY25/AU25-1&gt;300%,"&gt;±300%",IF(AY25/AU25-1&lt;-300%,"&gt;±300%",AY25/AU25-1)))))</f>
        <v>-2.4338454663009212E-2</v>
      </c>
      <c r="BA25" s="612">
        <f>IF(ISERROR(AY25/AX25),"N/A",IF(AX25&lt;0,"N/A",IF(AY25&lt;0,"N/A",IF(AY25/AX25-1&gt;300%,"&gt;±300%",IF(AY25/AX25-1&lt;-300%,"&gt;±300%",AY25/AX25-1)))))</f>
        <v>-4.1326531021862456E-3</v>
      </c>
      <c r="BB25" s="4"/>
      <c r="BC25" s="28">
        <f>D25-BD25</f>
        <v>48.67695113705004</v>
      </c>
      <c r="BD25" s="28">
        <f>SUM(Q25:R25)</f>
        <v>44.633498326943638</v>
      </c>
      <c r="BE25" s="28">
        <f>SUM(S25:T25)</f>
        <v>42.922806753437087</v>
      </c>
      <c r="BF25" s="28">
        <f>SUM(U25:V25)</f>
        <v>45.411085405810255</v>
      </c>
      <c r="BG25" s="28">
        <f>SUM(W25:X25)</f>
        <v>36.70211012250418</v>
      </c>
      <c r="BH25" s="28">
        <f>SUM(Y25:Z25)</f>
        <v>41.367632595703867</v>
      </c>
      <c r="BI25" s="28">
        <f>SUM(AA25:AB25)</f>
        <v>37.324179785597472</v>
      </c>
      <c r="BJ25" s="28">
        <f>SUM(AC25:AD25)</f>
        <v>39.190388774877349</v>
      </c>
      <c r="BK25" s="28">
        <f>SUM(AE25:AF25)</f>
        <v>35.769005627864246</v>
      </c>
      <c r="BL25" s="28">
        <f>SUM(AG25:AH25)</f>
        <v>34.524866301677662</v>
      </c>
      <c r="BM25" s="28">
        <f>SUM(AI25:AJ25)</f>
        <v>33.502969949071812</v>
      </c>
      <c r="BN25" s="28">
        <f>SUM(AK25:AL25)</f>
        <v>31.986587997422227</v>
      </c>
      <c r="BO25" s="28">
        <f>SUM(AM25:AN25)</f>
        <v>24.431066041630888</v>
      </c>
      <c r="BP25" s="28">
        <f>SUM(AO25:AP25)</f>
        <v>32.499085229596467</v>
      </c>
      <c r="BQ25" s="28">
        <f>SUM(AQ25:AR25)</f>
        <v>29.774106637704186</v>
      </c>
      <c r="BR25" s="28">
        <f t="shared" si="51"/>
        <v>30.955473713589654</v>
      </c>
      <c r="BS25" s="28">
        <f>AU25+AV25</f>
        <v>29.914078472598707</v>
      </c>
      <c r="BT25" s="28">
        <f>SUM(AW25:AX25)</f>
        <v>29.155263326004686</v>
      </c>
      <c r="BU25" s="545">
        <f t="shared" si="22"/>
        <v>-5.8154832461654871E-2</v>
      </c>
      <c r="BV25" s="545">
        <f t="shared" si="23"/>
        <v>-2.5366489136180337E-2</v>
      </c>
      <c r="BW25" s="19"/>
      <c r="BX25" s="647">
        <f t="shared" ref="BX25:BX33" si="80">SUM(AV25:AY25)</f>
        <v>58.716264513825607</v>
      </c>
    </row>
    <row r="26" spans="1:76" x14ac:dyDescent="0.45">
      <c r="A26" s="23"/>
      <c r="B26" s="4"/>
      <c r="C26" s="9"/>
      <c r="D26" s="9"/>
      <c r="E26" s="9"/>
      <c r="F26" s="9"/>
      <c r="G26" s="9"/>
      <c r="H26" s="9"/>
      <c r="I26" s="9"/>
      <c r="J26" s="9"/>
      <c r="K26" s="9"/>
      <c r="L26" s="9"/>
      <c r="M26" s="9"/>
      <c r="N26" s="492"/>
      <c r="O26" s="492"/>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492"/>
      <c r="BA26" s="492"/>
      <c r="BB26" s="4"/>
      <c r="BC26" s="7"/>
      <c r="BD26" s="7"/>
      <c r="BE26" s="7"/>
      <c r="BF26" s="7"/>
      <c r="BG26" s="7"/>
      <c r="BH26" s="7"/>
      <c r="BI26" s="7"/>
      <c r="BJ26" s="7"/>
      <c r="BK26" s="7"/>
      <c r="BL26" s="7"/>
      <c r="BM26" s="7"/>
      <c r="BN26" s="7"/>
      <c r="BO26" s="7"/>
      <c r="BP26" s="7"/>
      <c r="BQ26" s="7"/>
      <c r="BR26" s="7"/>
      <c r="BS26" s="7"/>
      <c r="BT26" s="7"/>
      <c r="BU26" s="492"/>
      <c r="BV26" s="492"/>
      <c r="BW26" s="19"/>
      <c r="BX26" s="13">
        <f t="shared" si="80"/>
        <v>0</v>
      </c>
    </row>
    <row r="27" spans="1:76" x14ac:dyDescent="0.45">
      <c r="A27" s="23" t="s">
        <v>6</v>
      </c>
      <c r="B27" s="9"/>
      <c r="C27" s="554">
        <f t="shared" ref="C27:M27" si="81">SUM(C28:C33)</f>
        <v>49.143503384370007</v>
      </c>
      <c r="D27" s="554">
        <f t="shared" si="81"/>
        <v>52.875921362929745</v>
      </c>
      <c r="E27" s="554">
        <f t="shared" si="81"/>
        <v>57.385926420356114</v>
      </c>
      <c r="F27" s="554">
        <f t="shared" si="81"/>
        <v>60.807309567369217</v>
      </c>
      <c r="G27" s="554">
        <f t="shared" si="81"/>
        <v>56.763856757262822</v>
      </c>
      <c r="H27" s="554">
        <f t="shared" si="81"/>
        <v>62.673518556649086</v>
      </c>
      <c r="I27" s="554">
        <f t="shared" si="81"/>
        <v>70.190164189946202</v>
      </c>
      <c r="J27" s="554">
        <f t="shared" si="81"/>
        <v>62.769662843026914</v>
      </c>
      <c r="K27" s="554">
        <f t="shared" si="81"/>
        <v>78.932531587019326</v>
      </c>
      <c r="L27" s="554">
        <f t="shared" si="81"/>
        <v>69.836055877349054</v>
      </c>
      <c r="M27" s="554">
        <f t="shared" si="81"/>
        <v>81.727862270521001</v>
      </c>
      <c r="N27" s="492">
        <f t="shared" si="19"/>
        <v>-0.11524368377367755</v>
      </c>
      <c r="O27" s="492">
        <f t="shared" si="19"/>
        <v>0.17028175838075921</v>
      </c>
      <c r="P27" s="36"/>
      <c r="Q27" s="555">
        <f t="shared" ref="Q27:AY27" si="82">SUM(Q28:Q33)</f>
        <v>12.596910677639144</v>
      </c>
      <c r="R27" s="555">
        <f t="shared" si="82"/>
        <v>13.374497756505761</v>
      </c>
      <c r="S27" s="555">
        <f t="shared" si="82"/>
        <v>13.685532588052405</v>
      </c>
      <c r="T27" s="555">
        <f t="shared" si="82"/>
        <v>13.996567419599051</v>
      </c>
      <c r="U27" s="555">
        <f t="shared" si="82"/>
        <v>13.841050003825728</v>
      </c>
      <c r="V27" s="555">
        <f t="shared" si="82"/>
        <v>14.46311966691902</v>
      </c>
      <c r="W27" s="555">
        <f t="shared" si="82"/>
        <v>14.618637082692343</v>
      </c>
      <c r="X27" s="555">
        <f t="shared" si="82"/>
        <v>16.018293824652247</v>
      </c>
      <c r="Y27" s="555">
        <f t="shared" si="82"/>
        <v>15.396224161558957</v>
      </c>
      <c r="Z27" s="555">
        <f t="shared" si="82"/>
        <v>13.841050003825728</v>
      </c>
      <c r="AA27" s="555">
        <f t="shared" si="82"/>
        <v>14.307602251145697</v>
      </c>
      <c r="AB27" s="555">
        <f t="shared" si="82"/>
        <v>13.841050003825728</v>
      </c>
      <c r="AC27" s="555">
        <f t="shared" si="82"/>
        <v>13.996567419599051</v>
      </c>
      <c r="AD27" s="555">
        <f t="shared" si="82"/>
        <v>14.152084835372374</v>
      </c>
      <c r="AE27" s="555">
        <f t="shared" si="82"/>
        <v>15.55174157733228</v>
      </c>
      <c r="AF27" s="555">
        <f t="shared" si="82"/>
        <v>15.55174157733228</v>
      </c>
      <c r="AG27" s="555">
        <f t="shared" si="82"/>
        <v>15.551741577332281</v>
      </c>
      <c r="AH27" s="555">
        <f t="shared" si="82"/>
        <v>16.173811240425572</v>
      </c>
      <c r="AI27" s="555">
        <f t="shared" si="82"/>
        <v>21.150891208348842</v>
      </c>
      <c r="AJ27" s="555">
        <f t="shared" si="82"/>
        <v>16.700731268735744</v>
      </c>
      <c r="AK27" s="555">
        <f t="shared" si="82"/>
        <v>17.655302062542933</v>
      </c>
      <c r="AL27" s="555">
        <f t="shared" si="82"/>
        <v>14.683161814110841</v>
      </c>
      <c r="AM27" s="555">
        <f t="shared" si="82"/>
        <v>19.356816235899789</v>
      </c>
      <c r="AN27" s="555">
        <f t="shared" si="82"/>
        <v>10.186593054485744</v>
      </c>
      <c r="AO27" s="555">
        <f t="shared" si="82"/>
        <v>17.809608950485796</v>
      </c>
      <c r="AP27" s="555">
        <f t="shared" si="82"/>
        <v>15.416644602155582</v>
      </c>
      <c r="AQ27" s="555">
        <f t="shared" si="82"/>
        <v>15.375712712021276</v>
      </c>
      <c r="AR27" s="555">
        <f t="shared" si="82"/>
        <v>24.172711587430012</v>
      </c>
      <c r="AS27" s="555">
        <f t="shared" si="82"/>
        <v>21.851209516398058</v>
      </c>
      <c r="AT27" s="555">
        <f t="shared" si="82"/>
        <v>17.533121811181925</v>
      </c>
      <c r="AU27" s="555">
        <f t="shared" si="82"/>
        <v>16.402658335402741</v>
      </c>
      <c r="AV27" s="555">
        <f t="shared" si="82"/>
        <v>19.532646781774531</v>
      </c>
      <c r="AW27" s="555">
        <f t="shared" si="82"/>
        <v>17.395553651805105</v>
      </c>
      <c r="AX27" s="555">
        <f t="shared" si="82"/>
        <v>16.510265861384532</v>
      </c>
      <c r="AY27" s="555">
        <f t="shared" si="82"/>
        <v>17.742494315618458</v>
      </c>
      <c r="AZ27" s="492">
        <f t="shared" ref="AZ27:AZ33" si="83">IF(ISERROR(AY27/AU27),"N/A",IF(AU27&lt;0,"N/A",IF(AY27&lt;0,"N/A",IF(AY27/AU27-1&gt;300%,"&gt;±300%",IF(AY27/AU27-1&lt;-300%,"&gt;±300%",AY27/AU27-1)))))</f>
        <v>8.1684075399161227E-2</v>
      </c>
      <c r="BA27" s="492">
        <f t="shared" ref="BA27:BA33" si="84">IF(ISERROR(AY27/AX27),"N/A",IF(AX27&lt;0,"N/A",IF(AY27&lt;0,"N/A",IF(AY27/AX27-1&gt;300%,"&gt;±300%",IF(AY27/AX27-1&lt;-300%,"&gt;±300%",AY27/AX27-1)))))</f>
        <v>7.4634077039059443E-2</v>
      </c>
      <c r="BB27" s="4"/>
      <c r="BC27" s="9">
        <f>SUM(BC28:BC33)</f>
        <v>26.904512928784847</v>
      </c>
      <c r="BD27" s="9">
        <f t="shared" ref="BD27" si="85">SUM(BD28:BD33)</f>
        <v>25.971408434144905</v>
      </c>
      <c r="BE27" s="9">
        <f t="shared" ref="BE27:BE33" si="86">SUM(S27:T27)</f>
        <v>27.682100007651457</v>
      </c>
      <c r="BF27" s="9">
        <f t="shared" ref="BF27:BF33" si="87">SUM(U27:V27)</f>
        <v>28.304169670744749</v>
      </c>
      <c r="BG27" s="9">
        <f t="shared" ref="BG27:BG33" si="88">SUM(W27:X27)</f>
        <v>30.636930907344592</v>
      </c>
      <c r="BH27" s="9">
        <f t="shared" ref="BH27:BH33" si="89">SUM(Y27:Z27)</f>
        <v>29.237274165384683</v>
      </c>
      <c r="BI27" s="9">
        <f t="shared" ref="BI27:BI33" si="90">SUM(AA27:AB27)</f>
        <v>28.148652254971424</v>
      </c>
      <c r="BJ27" s="9">
        <f t="shared" ref="BJ27:BJ33" si="91">SUM(AC27:AD27)</f>
        <v>28.148652254971424</v>
      </c>
      <c r="BK27" s="9">
        <f t="shared" ref="BK27:BK33" si="92">SUM(AE27:AF27)</f>
        <v>31.103483154664559</v>
      </c>
      <c r="BL27" s="9">
        <f t="shared" ref="BL27:BL33" si="93">SUM(AG27:AH27)</f>
        <v>31.725552817757851</v>
      </c>
      <c r="BM27" s="9">
        <f t="shared" ref="BM27:BM33" si="94">SUM(AI27:AJ27)</f>
        <v>37.851622477084589</v>
      </c>
      <c r="BN27" s="9">
        <f t="shared" ref="BN27:BN33" si="95">SUM(AK27:AL27)</f>
        <v>32.338463876653776</v>
      </c>
      <c r="BO27" s="9">
        <f t="shared" ref="BO27:BO33" si="96">SUM(AM27:AN27)</f>
        <v>29.543409290385533</v>
      </c>
      <c r="BP27" s="9">
        <f t="shared" ref="BP27:BP33" si="97">SUM(AO27:AP27)</f>
        <v>33.226253552641381</v>
      </c>
      <c r="BQ27" s="9">
        <f t="shared" ref="BQ27:BQ33" si="98">SUM(AQ27:AR27)</f>
        <v>39.548424299451284</v>
      </c>
      <c r="BR27" s="9">
        <f t="shared" si="51"/>
        <v>39.384331327579986</v>
      </c>
      <c r="BS27" s="9">
        <f t="shared" ref="BS27:BS33" si="99">AU27+AV27</f>
        <v>35.935305117177272</v>
      </c>
      <c r="BT27" s="9">
        <f t="shared" ref="BT27:BT33" si="100">SUM(AW27:AX27)</f>
        <v>33.905819513189641</v>
      </c>
      <c r="BU27" s="492">
        <f t="shared" si="22"/>
        <v>-0.13910384230781292</v>
      </c>
      <c r="BV27" s="492">
        <f t="shared" si="23"/>
        <v>-5.6476092170914316E-2</v>
      </c>
      <c r="BW27" s="19"/>
      <c r="BX27" s="36">
        <f t="shared" si="80"/>
        <v>71.180960610582616</v>
      </c>
    </row>
    <row r="28" spans="1:76" x14ac:dyDescent="0.45">
      <c r="A28" s="10"/>
      <c r="B28" s="10" t="s">
        <v>12</v>
      </c>
      <c r="C28" s="7">
        <v>16.640363487745539</v>
      </c>
      <c r="D28" s="7">
        <v>16.795880903518864</v>
      </c>
      <c r="E28" s="7">
        <v>16.018293824652247</v>
      </c>
      <c r="F28" s="7">
        <v>17.417950566612152</v>
      </c>
      <c r="G28" s="7">
        <v>17.728985398158798</v>
      </c>
      <c r="H28" s="7">
        <v>17.573467982385477</v>
      </c>
      <c r="I28" s="7">
        <v>24.798500820532645</v>
      </c>
      <c r="J28" s="7">
        <v>19.305634700281772</v>
      </c>
      <c r="K28" s="7">
        <v>22.237042687639075</v>
      </c>
      <c r="L28" s="7">
        <v>21.281715376103786</v>
      </c>
      <c r="M28" s="7">
        <v>23.286696715279259</v>
      </c>
      <c r="N28" s="26">
        <f t="shared" si="19"/>
        <v>-4.2961077376818979E-2</v>
      </c>
      <c r="O28" s="26">
        <f t="shared" si="19"/>
        <v>9.4211453529106537E-2</v>
      </c>
      <c r="P28" s="574"/>
      <c r="Q28" s="7">
        <v>4.510005057426361</v>
      </c>
      <c r="R28" s="7">
        <v>3.8879353943330699</v>
      </c>
      <c r="S28" s="7">
        <v>4.1989702258797159</v>
      </c>
      <c r="T28" s="7">
        <v>4.0434528101063929</v>
      </c>
      <c r="U28" s="7">
        <v>3.8879353943330699</v>
      </c>
      <c r="V28" s="7">
        <v>3.5769005627864243</v>
      </c>
      <c r="W28" s="7">
        <v>4.354487641653038</v>
      </c>
      <c r="X28" s="7">
        <v>4.1989702258797159</v>
      </c>
      <c r="Y28" s="7">
        <v>5.1320747205196522</v>
      </c>
      <c r="Z28" s="7">
        <v>4.0434528101063929</v>
      </c>
      <c r="AA28" s="7">
        <v>4.6655224731996841</v>
      </c>
      <c r="AB28" s="7">
        <v>4.1989702258797159</v>
      </c>
      <c r="AC28" s="7">
        <v>4.9765573047463292</v>
      </c>
      <c r="AD28" s="7">
        <v>4.1989702258797159</v>
      </c>
      <c r="AE28" s="7">
        <v>4.510005057426361</v>
      </c>
      <c r="AF28" s="7">
        <v>4.1989702258797159</v>
      </c>
      <c r="AG28" s="7">
        <v>4.8210398889730071</v>
      </c>
      <c r="AH28" s="7">
        <v>4.354487641653038</v>
      </c>
      <c r="AI28" s="7">
        <v>7.9962631904253261</v>
      </c>
      <c r="AJ28" s="7">
        <v>6.2358516438466207</v>
      </c>
      <c r="AK28" s="7">
        <v>5.9026518243043045</v>
      </c>
      <c r="AL28" s="7">
        <v>4.663734161956393</v>
      </c>
      <c r="AM28" s="7">
        <v>7.220117089678066</v>
      </c>
      <c r="AN28" s="7">
        <v>3.1716911983070513</v>
      </c>
      <c r="AO28" s="7">
        <v>4.413541006437721</v>
      </c>
      <c r="AP28" s="7">
        <v>4.5002854058589312</v>
      </c>
      <c r="AQ28" s="7">
        <v>4.0098744644590587</v>
      </c>
      <c r="AR28" s="7">
        <v>4.5386075114358633</v>
      </c>
      <c r="AS28" s="7">
        <v>9.4790740492977061</v>
      </c>
      <c r="AT28" s="7">
        <v>4.2094866624464427</v>
      </c>
      <c r="AU28" s="7">
        <v>3.5230402275971993</v>
      </c>
      <c r="AV28" s="7">
        <v>4.7814143916381271</v>
      </c>
      <c r="AW28" s="7">
        <v>4.4937595046487742</v>
      </c>
      <c r="AX28" s="7">
        <v>8.483501252219682</v>
      </c>
      <c r="AY28" s="7">
        <v>7.3446367795856924</v>
      </c>
      <c r="AZ28" s="492">
        <f t="shared" si="83"/>
        <v>1.0847439441799724</v>
      </c>
      <c r="BA28" s="492">
        <f t="shared" si="84"/>
        <v>-0.13424462834092343</v>
      </c>
      <c r="BB28" s="4"/>
      <c r="BC28" s="13">
        <f t="shared" ref="BC28:BC33" si="101">D28-BD28</f>
        <v>8.3979404517594318</v>
      </c>
      <c r="BD28" s="13">
        <f t="shared" ref="BD28:BD33" si="102">SUM(Q28:R28)</f>
        <v>8.3979404517594318</v>
      </c>
      <c r="BE28" s="13">
        <f t="shared" si="86"/>
        <v>8.2424230359861088</v>
      </c>
      <c r="BF28" s="13">
        <f t="shared" si="87"/>
        <v>7.4648359571194938</v>
      </c>
      <c r="BG28" s="13">
        <f t="shared" si="88"/>
        <v>8.5534578675327531</v>
      </c>
      <c r="BH28" s="13">
        <f t="shared" si="89"/>
        <v>9.1755275306260451</v>
      </c>
      <c r="BI28" s="13">
        <f t="shared" si="90"/>
        <v>8.8644926990793991</v>
      </c>
      <c r="BJ28" s="13">
        <f t="shared" si="91"/>
        <v>9.1755275306260451</v>
      </c>
      <c r="BK28" s="13">
        <f t="shared" si="92"/>
        <v>8.7089752833060778</v>
      </c>
      <c r="BL28" s="13">
        <f t="shared" si="93"/>
        <v>9.1755275306260451</v>
      </c>
      <c r="BM28" s="13">
        <f t="shared" si="94"/>
        <v>14.232114834271947</v>
      </c>
      <c r="BN28" s="13">
        <f t="shared" si="95"/>
        <v>10.566385986260698</v>
      </c>
      <c r="BO28" s="13">
        <f t="shared" si="96"/>
        <v>10.391808287985118</v>
      </c>
      <c r="BP28" s="13">
        <f t="shared" si="97"/>
        <v>8.9138264122966522</v>
      </c>
      <c r="BQ28" s="13">
        <f t="shared" si="98"/>
        <v>8.5484819758949229</v>
      </c>
      <c r="BR28" s="13">
        <f t="shared" si="51"/>
        <v>13.688560711744149</v>
      </c>
      <c r="BS28" s="13">
        <f t="shared" si="99"/>
        <v>8.3044546192353259</v>
      </c>
      <c r="BT28" s="13">
        <f t="shared" si="100"/>
        <v>12.977260756868457</v>
      </c>
      <c r="BU28" s="492">
        <f t="shared" si="22"/>
        <v>-5.1963093115073078E-2</v>
      </c>
      <c r="BV28" s="492">
        <f t="shared" si="23"/>
        <v>0.56268669670488292</v>
      </c>
      <c r="BW28" s="19"/>
      <c r="BX28" s="13">
        <f t="shared" si="80"/>
        <v>25.103311928092275</v>
      </c>
    </row>
    <row r="29" spans="1:76" x14ac:dyDescent="0.45">
      <c r="A29" s="10"/>
      <c r="B29" s="10" t="s">
        <v>13</v>
      </c>
      <c r="C29" s="7">
        <v>1.5551741577332279</v>
      </c>
      <c r="D29" s="7">
        <v>1.8662089892798737</v>
      </c>
      <c r="E29" s="7">
        <v>6.3762140467062345</v>
      </c>
      <c r="F29" s="7">
        <v>6.8427662940262026</v>
      </c>
      <c r="G29" s="7">
        <v>3.1103483154664557</v>
      </c>
      <c r="H29" s="7">
        <v>7.3093185413461716</v>
      </c>
      <c r="I29" s="7">
        <v>6.8063128975976861</v>
      </c>
      <c r="J29" s="7">
        <v>3.3867342485185845</v>
      </c>
      <c r="K29" s="7">
        <v>5.2530086792043349</v>
      </c>
      <c r="L29" s="7">
        <v>5.992240442533654</v>
      </c>
      <c r="M29" s="7">
        <v>5.3145904254529119</v>
      </c>
      <c r="N29" s="26">
        <f t="shared" si="19"/>
        <v>0.14072540299729508</v>
      </c>
      <c r="O29" s="26">
        <f t="shared" si="19"/>
        <v>-0.1130879215511279</v>
      </c>
      <c r="P29" s="36"/>
      <c r="Q29" s="7">
        <v>0.46655224731996842</v>
      </c>
      <c r="R29" s="7">
        <v>0.46655224731996842</v>
      </c>
      <c r="S29" s="7">
        <v>1.7106915735065507</v>
      </c>
      <c r="T29" s="7">
        <v>1.5551741577332279</v>
      </c>
      <c r="U29" s="7">
        <v>1.5551741577332279</v>
      </c>
      <c r="V29" s="7">
        <v>1.5551741577332279</v>
      </c>
      <c r="W29" s="7">
        <v>1.7106915735065507</v>
      </c>
      <c r="X29" s="7">
        <v>1.8662089892798737</v>
      </c>
      <c r="Y29" s="7">
        <v>1.7106915735065507</v>
      </c>
      <c r="Z29" s="7">
        <v>1.7106915735065507</v>
      </c>
      <c r="AA29" s="7">
        <v>1.0886219104132595</v>
      </c>
      <c r="AB29" s="7">
        <v>0.46655224731996842</v>
      </c>
      <c r="AC29" s="7">
        <v>0.77758707886661393</v>
      </c>
      <c r="AD29" s="7">
        <v>0.77758707886661393</v>
      </c>
      <c r="AE29" s="7">
        <v>1.7106915735065507</v>
      </c>
      <c r="AF29" s="7">
        <v>1.7106915735065507</v>
      </c>
      <c r="AG29" s="7">
        <v>1.7106915735065507</v>
      </c>
      <c r="AH29" s="7">
        <v>1.7106915735065507</v>
      </c>
      <c r="AI29" s="7">
        <v>1.7015782243994215</v>
      </c>
      <c r="AJ29" s="7">
        <v>1.7015782243994215</v>
      </c>
      <c r="AK29" s="7">
        <v>1.7015782243994215</v>
      </c>
      <c r="AL29" s="7">
        <v>1.7015782243994215</v>
      </c>
      <c r="AM29" s="7">
        <v>1.0318845562476906</v>
      </c>
      <c r="AN29" s="7">
        <v>0.56889675062977674</v>
      </c>
      <c r="AO29" s="7">
        <v>0.66644247200782714</v>
      </c>
      <c r="AP29" s="7">
        <v>1.11951046963329</v>
      </c>
      <c r="AQ29" s="7">
        <v>1.1155119760225094</v>
      </c>
      <c r="AR29" s="7">
        <v>1.1953229519857544</v>
      </c>
      <c r="AS29" s="7">
        <v>1.1953229519857544</v>
      </c>
      <c r="AT29" s="7">
        <v>1.7468507992103164</v>
      </c>
      <c r="AU29" s="7">
        <v>1.3704438165170225</v>
      </c>
      <c r="AV29" s="7">
        <v>1.4935353458038054</v>
      </c>
      <c r="AW29" s="7">
        <v>1.5143773171088755</v>
      </c>
      <c r="AX29" s="7">
        <v>1.613883963103951</v>
      </c>
      <c r="AY29" s="7">
        <v>1.3091234788244468</v>
      </c>
      <c r="AZ29" s="492">
        <f t="shared" si="83"/>
        <v>-4.4744875312306531E-2</v>
      </c>
      <c r="BA29" s="492">
        <f t="shared" si="84"/>
        <v>-0.1888366767666273</v>
      </c>
      <c r="BB29" s="4"/>
      <c r="BC29" s="13">
        <f t="shared" si="101"/>
        <v>0.93310449463993683</v>
      </c>
      <c r="BD29" s="13">
        <f t="shared" si="102"/>
        <v>0.93310449463993683</v>
      </c>
      <c r="BE29" s="13">
        <f t="shared" si="86"/>
        <v>3.2658657312397787</v>
      </c>
      <c r="BF29" s="13">
        <f t="shared" si="87"/>
        <v>3.1103483154664557</v>
      </c>
      <c r="BG29" s="13">
        <f t="shared" si="88"/>
        <v>3.5769005627864243</v>
      </c>
      <c r="BH29" s="13">
        <f t="shared" si="89"/>
        <v>3.4213831470131013</v>
      </c>
      <c r="BI29" s="13">
        <f t="shared" si="90"/>
        <v>1.5551741577332279</v>
      </c>
      <c r="BJ29" s="13">
        <f t="shared" si="91"/>
        <v>1.5551741577332279</v>
      </c>
      <c r="BK29" s="13">
        <f t="shared" si="92"/>
        <v>3.4213831470131013</v>
      </c>
      <c r="BL29" s="13">
        <f t="shared" si="93"/>
        <v>3.4213831470131013</v>
      </c>
      <c r="BM29" s="13">
        <f t="shared" si="94"/>
        <v>3.403156448798843</v>
      </c>
      <c r="BN29" s="13">
        <f t="shared" si="95"/>
        <v>3.403156448798843</v>
      </c>
      <c r="BO29" s="13">
        <f t="shared" si="96"/>
        <v>1.6007813068774674</v>
      </c>
      <c r="BP29" s="13">
        <f t="shared" si="97"/>
        <v>1.7859529416411171</v>
      </c>
      <c r="BQ29" s="13">
        <f t="shared" si="98"/>
        <v>2.3108349280082638</v>
      </c>
      <c r="BR29" s="13">
        <f t="shared" si="51"/>
        <v>2.9421737511960711</v>
      </c>
      <c r="BS29" s="13">
        <f t="shared" si="99"/>
        <v>2.8639791623208279</v>
      </c>
      <c r="BT29" s="13">
        <f t="shared" si="100"/>
        <v>3.1282612802128265</v>
      </c>
      <c r="BU29" s="492">
        <f t="shared" si="22"/>
        <v>6.3248313917934285E-2</v>
      </c>
      <c r="BV29" s="492">
        <f t="shared" si="23"/>
        <v>9.2277947189335352E-2</v>
      </c>
      <c r="BW29" s="19"/>
      <c r="BX29" s="13">
        <f t="shared" si="80"/>
        <v>5.9309201048410785</v>
      </c>
    </row>
    <row r="30" spans="1:76"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3.0202881799921246</v>
      </c>
      <c r="N30" s="26">
        <f t="shared" si="19"/>
        <v>-0.21464416841125689</v>
      </c>
      <c r="O30" s="26">
        <f t="shared" si="19"/>
        <v>-8.3620691282248805E-2</v>
      </c>
      <c r="P30" s="36"/>
      <c r="Q30" s="7">
        <v>1.7106915735065507</v>
      </c>
      <c r="R30" s="7">
        <v>1.8662089892798737</v>
      </c>
      <c r="S30" s="7">
        <v>1.8662089892798737</v>
      </c>
      <c r="T30" s="7">
        <v>1.5551741577332279</v>
      </c>
      <c r="U30" s="7">
        <v>1.5551741577332279</v>
      </c>
      <c r="V30" s="7">
        <v>1.5551741577332279</v>
      </c>
      <c r="W30" s="7">
        <v>1.5551741577332279</v>
      </c>
      <c r="X30" s="7">
        <v>1.5551741577332279</v>
      </c>
      <c r="Y30" s="7">
        <v>1.5551741577332279</v>
      </c>
      <c r="Z30" s="7">
        <v>1.5551741577332279</v>
      </c>
      <c r="AA30" s="7">
        <v>1.7106915735065507</v>
      </c>
      <c r="AB30" s="7">
        <v>1.5551741577332279</v>
      </c>
      <c r="AC30" s="7">
        <v>1.5551741577332279</v>
      </c>
      <c r="AD30" s="7">
        <v>2.0217264050531965</v>
      </c>
      <c r="AE30" s="7">
        <v>1.7106915735065507</v>
      </c>
      <c r="AF30" s="7">
        <v>1.5551741577332279</v>
      </c>
      <c r="AG30" s="7">
        <v>1.5551741577332279</v>
      </c>
      <c r="AH30" s="7">
        <v>1.7106915735065507</v>
      </c>
      <c r="AI30" s="7">
        <v>1.096518024779523</v>
      </c>
      <c r="AJ30" s="7">
        <v>1.1113150117229027</v>
      </c>
      <c r="AK30" s="7">
        <v>1.1659078453559704</v>
      </c>
      <c r="AL30" s="7">
        <v>1.1166249983670673</v>
      </c>
      <c r="AM30" s="7">
        <v>0.99745760128693783</v>
      </c>
      <c r="AN30" s="7">
        <v>0.91092771115066096</v>
      </c>
      <c r="AO30" s="7">
        <v>1.0140357578083741</v>
      </c>
      <c r="AP30" s="7">
        <v>1.1139401457011566</v>
      </c>
      <c r="AQ30" s="7">
        <v>1.0297741202846342</v>
      </c>
      <c r="AR30" s="7">
        <v>1.090029343026008</v>
      </c>
      <c r="AS30" s="7">
        <v>1.0876265989523104</v>
      </c>
      <c r="AT30" s="7">
        <v>0.98925747898804195</v>
      </c>
      <c r="AU30" s="7">
        <v>0.922230716929066</v>
      </c>
      <c r="AV30" s="7">
        <v>0.83730576652357003</v>
      </c>
      <c r="AW30" s="7">
        <v>0.8018477957272524</v>
      </c>
      <c r="AX30" s="7">
        <v>0.73450875469740351</v>
      </c>
      <c r="AY30" s="7">
        <v>0.70135244165453114</v>
      </c>
      <c r="AZ30" s="492">
        <f t="shared" si="83"/>
        <v>-0.23950435744543075</v>
      </c>
      <c r="BA30" s="492">
        <f t="shared" si="84"/>
        <v>-4.5140800338767662E-2</v>
      </c>
      <c r="BB30" s="4"/>
      <c r="BC30" s="13">
        <f t="shared" si="101"/>
        <v>3.1103483154664562</v>
      </c>
      <c r="BD30" s="13">
        <f t="shared" si="102"/>
        <v>3.5769005627864243</v>
      </c>
      <c r="BE30" s="13">
        <f t="shared" si="86"/>
        <v>3.4213831470131018</v>
      </c>
      <c r="BF30" s="13">
        <f t="shared" si="87"/>
        <v>3.1103483154664557</v>
      </c>
      <c r="BG30" s="13">
        <f t="shared" si="88"/>
        <v>3.1103483154664557</v>
      </c>
      <c r="BH30" s="13">
        <f t="shared" si="89"/>
        <v>3.1103483154664557</v>
      </c>
      <c r="BI30" s="13">
        <f t="shared" si="90"/>
        <v>3.2658657312397787</v>
      </c>
      <c r="BJ30" s="13">
        <f t="shared" si="91"/>
        <v>3.5769005627864243</v>
      </c>
      <c r="BK30" s="13">
        <f t="shared" si="92"/>
        <v>3.2658657312397787</v>
      </c>
      <c r="BL30" s="13">
        <f t="shared" si="93"/>
        <v>3.2658657312397787</v>
      </c>
      <c r="BM30" s="13">
        <f t="shared" si="94"/>
        <v>2.2078330365024259</v>
      </c>
      <c r="BN30" s="13">
        <f t="shared" si="95"/>
        <v>2.2825328437230379</v>
      </c>
      <c r="BO30" s="13">
        <f t="shared" si="96"/>
        <v>1.9083853124375989</v>
      </c>
      <c r="BP30" s="13">
        <f t="shared" si="97"/>
        <v>2.1279759035095305</v>
      </c>
      <c r="BQ30" s="13">
        <f t="shared" si="98"/>
        <v>2.1198034633106424</v>
      </c>
      <c r="BR30" s="13">
        <f t="shared" si="51"/>
        <v>2.0768840779403526</v>
      </c>
      <c r="BS30" s="13">
        <f t="shared" si="99"/>
        <v>1.7595364834526359</v>
      </c>
      <c r="BT30" s="13">
        <f t="shared" si="100"/>
        <v>1.5363565504246559</v>
      </c>
      <c r="BU30" s="492">
        <f t="shared" si="22"/>
        <v>-0.26025888168575018</v>
      </c>
      <c r="BV30" s="492">
        <f t="shared" si="23"/>
        <v>-0.12684018497306004</v>
      </c>
      <c r="BW30" s="19"/>
      <c r="BX30" s="13">
        <f t="shared" si="80"/>
        <v>3.075014758602757</v>
      </c>
    </row>
    <row r="31" spans="1:76" x14ac:dyDescent="0.45">
      <c r="A31" s="10"/>
      <c r="B31" s="10" t="s">
        <v>11</v>
      </c>
      <c r="C31" s="7">
        <v>4.510005057426361</v>
      </c>
      <c r="D31" s="7">
        <v>6.3762140467062345</v>
      </c>
      <c r="E31" s="7">
        <v>7.3093185413461716</v>
      </c>
      <c r="F31" s="7">
        <v>7.9313882044394628</v>
      </c>
      <c r="G31" s="7">
        <v>6.3762140467062345</v>
      </c>
      <c r="H31" s="7">
        <v>7.7758707886661398</v>
      </c>
      <c r="I31" s="7">
        <v>7.2501788625328851</v>
      </c>
      <c r="J31" s="7">
        <v>12.496752748545875</v>
      </c>
      <c r="K31" s="7">
        <v>21.914227467561034</v>
      </c>
      <c r="L31" s="7">
        <v>12.87432159389423</v>
      </c>
      <c r="M31" s="7">
        <v>22.718456168235974</v>
      </c>
      <c r="N31" s="26">
        <f t="shared" si="19"/>
        <v>-0.41251309849038953</v>
      </c>
      <c r="O31" s="26">
        <f t="shared" si="19"/>
        <v>0.76463326650240115</v>
      </c>
      <c r="P31" s="36"/>
      <c r="Q31" s="7">
        <v>1.2441393261865823</v>
      </c>
      <c r="R31" s="7">
        <v>1.5551741577332279</v>
      </c>
      <c r="S31" s="7">
        <v>0.93310449463993683</v>
      </c>
      <c r="T31" s="7">
        <v>1.3996567419599051</v>
      </c>
      <c r="U31" s="7">
        <v>2.177243820826519</v>
      </c>
      <c r="V31" s="7">
        <v>2.177243820826519</v>
      </c>
      <c r="W31" s="7">
        <v>1.8662089892798737</v>
      </c>
      <c r="X31" s="7">
        <v>2.4882786523731646</v>
      </c>
      <c r="Y31" s="7">
        <v>1.8662089892798737</v>
      </c>
      <c r="Z31" s="7">
        <v>0.15551741577332279</v>
      </c>
      <c r="AA31" s="7">
        <v>1.2441393261865823</v>
      </c>
      <c r="AB31" s="7">
        <v>1.5551741577332279</v>
      </c>
      <c r="AC31" s="7">
        <v>1.3996567419599051</v>
      </c>
      <c r="AD31" s="7">
        <v>1.0886219104132595</v>
      </c>
      <c r="AE31" s="7">
        <v>1.8662089892798737</v>
      </c>
      <c r="AF31" s="7">
        <v>1.8662089892798737</v>
      </c>
      <c r="AG31" s="7">
        <v>2.0217264050531965</v>
      </c>
      <c r="AH31" s="7">
        <v>2.0217264050531965</v>
      </c>
      <c r="AI31" s="7">
        <v>3.6359986974516745</v>
      </c>
      <c r="AJ31" s="7">
        <v>0.93560936106522719</v>
      </c>
      <c r="AK31" s="7">
        <v>2.2020354895122431</v>
      </c>
      <c r="AL31" s="7">
        <v>0.47653531450373965</v>
      </c>
      <c r="AM31" s="7">
        <v>4.4504699818105777</v>
      </c>
      <c r="AN31" s="7">
        <v>0.31380342943751233</v>
      </c>
      <c r="AO31" s="7">
        <v>5.4802797346963379</v>
      </c>
      <c r="AP31" s="7">
        <v>2.2521996026014479</v>
      </c>
      <c r="AQ31" s="7">
        <v>2.7845043280215207</v>
      </c>
      <c r="AR31" s="7">
        <v>11.237005185314716</v>
      </c>
      <c r="AS31" s="7">
        <v>3.9081356919856067</v>
      </c>
      <c r="AT31" s="7">
        <v>3.9845822622391873</v>
      </c>
      <c r="AU31" s="7">
        <v>3.9644325156839595</v>
      </c>
      <c r="AV31" s="7">
        <v>5.5823148672773515</v>
      </c>
      <c r="AW31" s="7">
        <v>3.9869010910878306</v>
      </c>
      <c r="AX31" s="7">
        <v>-0.65932688015491192</v>
      </c>
      <c r="AY31" s="7">
        <v>1.7436872066376987</v>
      </c>
      <c r="AZ31" s="492">
        <f t="shared" si="83"/>
        <v>-0.56016726234098324</v>
      </c>
      <c r="BA31" s="492" t="str">
        <f t="shared" si="84"/>
        <v>N/A</v>
      </c>
      <c r="BB31" s="4"/>
      <c r="BC31" s="13">
        <f t="shared" si="101"/>
        <v>3.5769005627864243</v>
      </c>
      <c r="BD31" s="13">
        <f t="shared" si="102"/>
        <v>2.7993134839198102</v>
      </c>
      <c r="BE31" s="13">
        <f t="shared" si="86"/>
        <v>2.332761236599842</v>
      </c>
      <c r="BF31" s="13">
        <f t="shared" si="87"/>
        <v>4.354487641653038</v>
      </c>
      <c r="BG31" s="13">
        <f t="shared" si="88"/>
        <v>4.354487641653038</v>
      </c>
      <c r="BH31" s="13">
        <f t="shared" si="89"/>
        <v>2.0217264050531965</v>
      </c>
      <c r="BI31" s="13">
        <f t="shared" si="90"/>
        <v>2.7993134839198102</v>
      </c>
      <c r="BJ31" s="13">
        <f t="shared" si="91"/>
        <v>2.4882786523731646</v>
      </c>
      <c r="BK31" s="13">
        <f t="shared" si="92"/>
        <v>3.7324179785597473</v>
      </c>
      <c r="BL31" s="13">
        <f t="shared" si="93"/>
        <v>4.0434528101063929</v>
      </c>
      <c r="BM31" s="13">
        <f t="shared" si="94"/>
        <v>4.5716080585169019</v>
      </c>
      <c r="BN31" s="13">
        <f t="shared" si="95"/>
        <v>2.6785708040159828</v>
      </c>
      <c r="BO31" s="13">
        <f t="shared" si="96"/>
        <v>4.76427341124809</v>
      </c>
      <c r="BP31" s="13">
        <f t="shared" si="97"/>
        <v>7.7324793372977858</v>
      </c>
      <c r="BQ31" s="13">
        <f t="shared" si="98"/>
        <v>14.021509513336238</v>
      </c>
      <c r="BR31" s="13">
        <f t="shared" si="51"/>
        <v>7.8927179542247945</v>
      </c>
      <c r="BS31" s="13">
        <f t="shared" si="99"/>
        <v>9.5467473829613105</v>
      </c>
      <c r="BT31" s="13">
        <f t="shared" si="100"/>
        <v>3.3275742109329185</v>
      </c>
      <c r="BU31" s="492">
        <f t="shared" si="22"/>
        <v>-0.57839945247863023</v>
      </c>
      <c r="BV31" s="492">
        <f t="shared" si="23"/>
        <v>-0.65144419586592894</v>
      </c>
      <c r="BW31" s="19"/>
      <c r="BX31" s="13">
        <f t="shared" si="80"/>
        <v>10.653576284847968</v>
      </c>
    </row>
    <row r="32" spans="1:76"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7.9502837343046986</v>
      </c>
      <c r="K32" s="7">
        <v>8.3581656394779031</v>
      </c>
      <c r="L32" s="7">
        <v>8.6475237396123887</v>
      </c>
      <c r="M32" s="7">
        <v>8.9130156699816165</v>
      </c>
      <c r="N32" s="26">
        <f t="shared" si="19"/>
        <v>3.4619809251897005E-2</v>
      </c>
      <c r="O32" s="26">
        <f t="shared" si="19"/>
        <v>3.0701497719291426E-2</v>
      </c>
      <c r="P32" s="36"/>
      <c r="Q32" s="7">
        <v>1.3996567419599051</v>
      </c>
      <c r="R32" s="7">
        <v>2.0217264050531965</v>
      </c>
      <c r="S32" s="7">
        <v>1.5551741577332279</v>
      </c>
      <c r="T32" s="7">
        <v>2.0217264050531965</v>
      </c>
      <c r="U32" s="7">
        <v>1.3996567419599051</v>
      </c>
      <c r="V32" s="7">
        <v>2.0217264050531965</v>
      </c>
      <c r="W32" s="7">
        <v>1.5551741577332279</v>
      </c>
      <c r="X32" s="7">
        <v>2.177243820826519</v>
      </c>
      <c r="Y32" s="7">
        <v>1.3996567419599051</v>
      </c>
      <c r="Z32" s="7">
        <v>2.332761236599842</v>
      </c>
      <c r="AA32" s="7">
        <v>1.7106915735065507</v>
      </c>
      <c r="AB32" s="7">
        <v>2.177243820826519</v>
      </c>
      <c r="AC32" s="7">
        <v>1.3996567419599051</v>
      </c>
      <c r="AD32" s="7">
        <v>2.177243820826519</v>
      </c>
      <c r="AE32" s="7">
        <v>1.7106915735065507</v>
      </c>
      <c r="AF32" s="7">
        <v>2.177243820826519</v>
      </c>
      <c r="AG32" s="7">
        <v>1.3996567419599051</v>
      </c>
      <c r="AH32" s="7">
        <v>2.177243820826519</v>
      </c>
      <c r="AI32" s="7">
        <v>2.1554706362444684</v>
      </c>
      <c r="AJ32" s="7">
        <v>2.1554706362444684</v>
      </c>
      <c r="AK32" s="7">
        <v>2.1554706362444684</v>
      </c>
      <c r="AL32" s="7">
        <v>2.1554706362444684</v>
      </c>
      <c r="AM32" s="7">
        <v>1.9875709335761746</v>
      </c>
      <c r="AN32" s="7">
        <v>1.9875709335761746</v>
      </c>
      <c r="AO32" s="7">
        <v>1.9875709335761746</v>
      </c>
      <c r="AP32" s="7">
        <v>1.9875709335761746</v>
      </c>
      <c r="AQ32" s="7">
        <v>2.0484147368930845</v>
      </c>
      <c r="AR32" s="7">
        <v>2.0723897780168978</v>
      </c>
      <c r="AS32" s="7">
        <v>2.1474628315829829</v>
      </c>
      <c r="AT32" s="7">
        <v>2.0898982929849392</v>
      </c>
      <c r="AU32" s="7">
        <v>2.102375532026699</v>
      </c>
      <c r="AV32" s="7">
        <v>2.1818538315811242</v>
      </c>
      <c r="AW32" s="7">
        <v>2.2025181894652746</v>
      </c>
      <c r="AX32" s="7">
        <v>2.1607761865392914</v>
      </c>
      <c r="AY32" s="7">
        <v>2.2042900890689339</v>
      </c>
      <c r="AZ32" s="492">
        <f t="shared" si="83"/>
        <v>4.8475905227068905E-2</v>
      </c>
      <c r="BA32" s="492">
        <f t="shared" si="84"/>
        <v>2.0138088711230351E-2</v>
      </c>
      <c r="BB32" s="4"/>
      <c r="BC32" s="13">
        <f t="shared" si="101"/>
        <v>3.5769005627864239</v>
      </c>
      <c r="BD32" s="13">
        <f t="shared" si="102"/>
        <v>3.4213831470131018</v>
      </c>
      <c r="BE32" s="13">
        <f t="shared" si="86"/>
        <v>3.5769005627864243</v>
      </c>
      <c r="BF32" s="13">
        <f t="shared" si="87"/>
        <v>3.4213831470131018</v>
      </c>
      <c r="BG32" s="13">
        <f t="shared" si="88"/>
        <v>3.7324179785597469</v>
      </c>
      <c r="BH32" s="13">
        <f t="shared" si="89"/>
        <v>3.7324179785597469</v>
      </c>
      <c r="BI32" s="13">
        <f t="shared" si="90"/>
        <v>3.8879353943330699</v>
      </c>
      <c r="BJ32" s="13">
        <f t="shared" si="91"/>
        <v>3.5769005627864239</v>
      </c>
      <c r="BK32" s="13">
        <f t="shared" si="92"/>
        <v>3.8879353943330699</v>
      </c>
      <c r="BL32" s="13">
        <f t="shared" si="93"/>
        <v>3.5769005627864239</v>
      </c>
      <c r="BM32" s="13">
        <f t="shared" si="94"/>
        <v>4.3109412724889369</v>
      </c>
      <c r="BN32" s="13">
        <f t="shared" si="95"/>
        <v>4.3109412724889369</v>
      </c>
      <c r="BO32" s="13">
        <f t="shared" si="96"/>
        <v>3.9751418671523493</v>
      </c>
      <c r="BP32" s="13">
        <f t="shared" si="97"/>
        <v>3.9751418671523493</v>
      </c>
      <c r="BQ32" s="13">
        <f t="shared" si="98"/>
        <v>4.1208045149099828</v>
      </c>
      <c r="BR32" s="13">
        <f t="shared" si="51"/>
        <v>4.2373611245679221</v>
      </c>
      <c r="BS32" s="13">
        <f t="shared" si="99"/>
        <v>4.2842293636078228</v>
      </c>
      <c r="BT32" s="13">
        <f t="shared" si="100"/>
        <v>4.3632943760045659</v>
      </c>
      <c r="BU32" s="492">
        <f t="shared" si="22"/>
        <v>2.9719735404776237E-2</v>
      </c>
      <c r="BV32" s="492">
        <f t="shared" si="23"/>
        <v>1.8454897179025265E-2</v>
      </c>
      <c r="BW32" s="19"/>
      <c r="BX32" s="13">
        <f t="shared" si="80"/>
        <v>8.749438296654624</v>
      </c>
    </row>
    <row r="33" spans="1:76" x14ac:dyDescent="0.45">
      <c r="A33" s="29"/>
      <c r="B33" s="29" t="s">
        <v>2</v>
      </c>
      <c r="C33" s="610">
        <v>13.530015172279084</v>
      </c>
      <c r="D33" s="610">
        <v>14.152084835372374</v>
      </c>
      <c r="E33" s="610">
        <v>13.841050003825728</v>
      </c>
      <c r="F33" s="610">
        <v>15.240706745785634</v>
      </c>
      <c r="G33" s="610">
        <v>15.707258993105603</v>
      </c>
      <c r="H33" s="610">
        <v>16.329328656198893</v>
      </c>
      <c r="I33" s="610">
        <v>18.222845347871807</v>
      </c>
      <c r="J33" s="610">
        <v>15.593896195428853</v>
      </c>
      <c r="K33" s="610">
        <v>16.973399571885992</v>
      </c>
      <c r="L33" s="610">
        <v>17.744361691327704</v>
      </c>
      <c r="M33" s="610">
        <v>18.474815111579112</v>
      </c>
      <c r="N33" s="30">
        <f t="shared" si="19"/>
        <v>4.5421785787609803E-2</v>
      </c>
      <c r="O33" s="30">
        <f t="shared" si="19"/>
        <v>4.1165381598843753E-2</v>
      </c>
      <c r="P33" s="36"/>
      <c r="Q33" s="610">
        <v>3.2658657312397787</v>
      </c>
      <c r="R33" s="610">
        <v>3.5769005627864243</v>
      </c>
      <c r="S33" s="610">
        <v>3.4213831470131013</v>
      </c>
      <c r="T33" s="610">
        <v>3.4213831470131013</v>
      </c>
      <c r="U33" s="610">
        <v>3.2658657312397787</v>
      </c>
      <c r="V33" s="610">
        <v>3.5769005627864243</v>
      </c>
      <c r="W33" s="610">
        <v>3.5769005627864243</v>
      </c>
      <c r="X33" s="610">
        <v>3.7324179785597473</v>
      </c>
      <c r="Y33" s="610">
        <v>3.7324179785597473</v>
      </c>
      <c r="Z33" s="610">
        <v>4.0434528101063929</v>
      </c>
      <c r="AA33" s="610">
        <v>3.8879353943330699</v>
      </c>
      <c r="AB33" s="610">
        <v>3.8879353943330699</v>
      </c>
      <c r="AC33" s="610">
        <v>3.8879353943330699</v>
      </c>
      <c r="AD33" s="610">
        <v>3.8879353943330699</v>
      </c>
      <c r="AE33" s="610">
        <v>4.0434528101063929</v>
      </c>
      <c r="AF33" s="610">
        <v>4.0434528101063929</v>
      </c>
      <c r="AG33" s="610">
        <v>4.0434528101063929</v>
      </c>
      <c r="AH33" s="610">
        <v>4.1989702258797159</v>
      </c>
      <c r="AI33" s="610">
        <v>4.5650624350484295</v>
      </c>
      <c r="AJ33" s="610">
        <v>4.5609063914571051</v>
      </c>
      <c r="AK33" s="610">
        <v>4.5276580427265261</v>
      </c>
      <c r="AL33" s="610">
        <v>4.5692184786397512</v>
      </c>
      <c r="AM33" s="610">
        <v>3.6693160733003407</v>
      </c>
      <c r="AN33" s="610">
        <v>3.2337030313845694</v>
      </c>
      <c r="AO33" s="610">
        <v>4.24773904595936</v>
      </c>
      <c r="AP33" s="610">
        <v>4.4431380447845816</v>
      </c>
      <c r="AQ33" s="610">
        <v>4.3876330863404682</v>
      </c>
      <c r="AR33" s="610">
        <v>4.0393568176507735</v>
      </c>
      <c r="AS33" s="610">
        <v>4.0335873925936934</v>
      </c>
      <c r="AT33" s="610">
        <v>4.5130463153129963</v>
      </c>
      <c r="AU33" s="610">
        <v>4.5201355266487937</v>
      </c>
      <c r="AV33" s="610">
        <v>4.656222578950552</v>
      </c>
      <c r="AW33" s="610">
        <v>4.3961497537670979</v>
      </c>
      <c r="AX33" s="610">
        <v>4.1769225849791161</v>
      </c>
      <c r="AY33" s="610">
        <v>4.4394043198471547</v>
      </c>
      <c r="AZ33" s="612">
        <f t="shared" si="83"/>
        <v>-1.7860350939851721E-2</v>
      </c>
      <c r="BA33" s="612">
        <f t="shared" si="84"/>
        <v>6.2840938400908986E-2</v>
      </c>
      <c r="BB33" s="4"/>
      <c r="BC33" s="29">
        <f t="shared" si="101"/>
        <v>7.3093185413461708</v>
      </c>
      <c r="BD33" s="29">
        <f t="shared" si="102"/>
        <v>6.8427662940262035</v>
      </c>
      <c r="BE33" s="29">
        <f t="shared" si="86"/>
        <v>6.8427662940262026</v>
      </c>
      <c r="BF33" s="29">
        <f t="shared" si="87"/>
        <v>6.8427662940262035</v>
      </c>
      <c r="BG33" s="29">
        <f t="shared" si="88"/>
        <v>7.3093185413461716</v>
      </c>
      <c r="BH33" s="29">
        <f t="shared" si="89"/>
        <v>7.7758707886661398</v>
      </c>
      <c r="BI33" s="29">
        <f t="shared" si="90"/>
        <v>7.7758707886661398</v>
      </c>
      <c r="BJ33" s="29">
        <f t="shared" si="91"/>
        <v>7.7758707886661398</v>
      </c>
      <c r="BK33" s="29">
        <f t="shared" si="92"/>
        <v>8.0869056202127858</v>
      </c>
      <c r="BL33" s="29">
        <f t="shared" si="93"/>
        <v>8.2424230359861088</v>
      </c>
      <c r="BM33" s="29">
        <f t="shared" si="94"/>
        <v>9.1259688265055345</v>
      </c>
      <c r="BN33" s="29">
        <f t="shared" si="95"/>
        <v>9.0968765213662763</v>
      </c>
      <c r="BO33" s="29">
        <f t="shared" si="96"/>
        <v>6.9030191046849101</v>
      </c>
      <c r="BP33" s="599">
        <f t="shared" si="97"/>
        <v>8.6908770907439425</v>
      </c>
      <c r="BQ33" s="599">
        <f t="shared" si="98"/>
        <v>8.4269899039912417</v>
      </c>
      <c r="BR33" s="599">
        <f t="shared" si="51"/>
        <v>8.5466337079066896</v>
      </c>
      <c r="BS33" s="599">
        <f t="shared" si="99"/>
        <v>9.1763581055993448</v>
      </c>
      <c r="BT33" s="13">
        <f t="shared" si="100"/>
        <v>8.5730723387462149</v>
      </c>
      <c r="BU33" s="545">
        <f t="shared" si="22"/>
        <v>3.0934554753487831E-3</v>
      </c>
      <c r="BV33" s="545">
        <f t="shared" si="23"/>
        <v>-6.5743485586619577E-2</v>
      </c>
      <c r="BW33" s="19"/>
      <c r="BX33" s="611">
        <f t="shared" si="80"/>
        <v>17.668699237543919</v>
      </c>
    </row>
    <row r="34" spans="1:76" x14ac:dyDescent="0.45">
      <c r="A34" s="37"/>
      <c r="B34" s="37"/>
      <c r="C34" s="37"/>
      <c r="D34" s="37"/>
      <c r="E34" s="37"/>
      <c r="F34" s="37"/>
      <c r="G34" s="37"/>
      <c r="H34" s="37"/>
      <c r="I34" s="37"/>
      <c r="J34" s="37"/>
      <c r="K34" s="37"/>
      <c r="L34" s="37"/>
      <c r="M34" s="37"/>
      <c r="N34" s="37"/>
      <c r="O34" s="539"/>
      <c r="P34" s="36"/>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492"/>
      <c r="BA34" s="492"/>
      <c r="BB34" s="4"/>
      <c r="BC34" s="37"/>
      <c r="BD34" s="37"/>
      <c r="BE34" s="37"/>
      <c r="BF34" s="37"/>
      <c r="BG34" s="37"/>
      <c r="BH34" s="37"/>
      <c r="BI34" s="37"/>
      <c r="BJ34" s="37"/>
      <c r="BK34" s="37"/>
      <c r="BL34" s="37"/>
      <c r="BM34" s="37"/>
      <c r="BN34" s="37"/>
      <c r="BO34" s="37"/>
      <c r="BP34" s="37"/>
      <c r="BQ34" s="37"/>
      <c r="BR34" s="37"/>
      <c r="BS34" s="37"/>
      <c r="BT34" s="37"/>
      <c r="BU34" s="492"/>
      <c r="BV34" s="492"/>
      <c r="BW34" s="19"/>
      <c r="BX34" s="13"/>
    </row>
    <row r="35" spans="1:76" x14ac:dyDescent="0.45">
      <c r="A35" s="23" t="s">
        <v>3</v>
      </c>
      <c r="B35" s="9"/>
      <c r="C35" s="554">
        <f t="shared" ref="C35:M35" si="103">SUM(C36:C38)</f>
        <v>29.081756749611365</v>
      </c>
      <c r="D35" s="554">
        <f t="shared" si="103"/>
        <v>4.6655224731996849</v>
      </c>
      <c r="E35" s="554">
        <f t="shared" si="103"/>
        <v>9.4865623621726911</v>
      </c>
      <c r="F35" s="554">
        <f t="shared" si="103"/>
        <v>16.640363487745539</v>
      </c>
      <c r="G35" s="554">
        <f t="shared" si="103"/>
        <v>8.5534578675327531</v>
      </c>
      <c r="H35" s="554">
        <f t="shared" si="103"/>
        <v>0.46655224731996814</v>
      </c>
      <c r="I35" s="554">
        <f t="shared" si="103"/>
        <v>38.358810036793784</v>
      </c>
      <c r="J35" s="554">
        <f t="shared" si="103"/>
        <v>47.78872284065001</v>
      </c>
      <c r="K35" s="554">
        <f t="shared" si="103"/>
        <v>-1.7353106297672136</v>
      </c>
      <c r="L35" s="554">
        <f t="shared" si="103"/>
        <v>-19.919866791624781</v>
      </c>
      <c r="M35" s="554">
        <f t="shared" si="103"/>
        <v>13.452997590219361</v>
      </c>
      <c r="N35" s="492" t="str">
        <f t="shared" si="19"/>
        <v>N/A</v>
      </c>
      <c r="O35" s="492" t="str">
        <f t="shared" si="19"/>
        <v>N/A</v>
      </c>
      <c r="P35" s="36"/>
      <c r="Q35" s="659">
        <f t="shared" ref="Q35:AY35" si="104">SUM(Q36:Q38)</f>
        <v>-5.4431095520662982</v>
      </c>
      <c r="R35" s="659">
        <f t="shared" si="104"/>
        <v>0</v>
      </c>
      <c r="S35" s="659">
        <f t="shared" si="104"/>
        <v>-0.31103483154664557</v>
      </c>
      <c r="T35" s="659">
        <f t="shared" si="104"/>
        <v>3.5769005627864239</v>
      </c>
      <c r="U35" s="659">
        <f t="shared" si="104"/>
        <v>8.8644926990793991</v>
      </c>
      <c r="V35" s="659">
        <f t="shared" si="104"/>
        <v>-2.9548308996931341</v>
      </c>
      <c r="W35" s="659">
        <f t="shared" si="104"/>
        <v>5.1320747205196522</v>
      </c>
      <c r="X35" s="659">
        <f t="shared" si="104"/>
        <v>2.9548308996931327</v>
      </c>
      <c r="Y35" s="659">
        <f t="shared" si="104"/>
        <v>1.5551741577332276</v>
      </c>
      <c r="Z35" s="659">
        <f t="shared" si="104"/>
        <v>6.9982837097995256</v>
      </c>
      <c r="AA35" s="659">
        <f t="shared" si="104"/>
        <v>2.488278652373165</v>
      </c>
      <c r="AB35" s="659">
        <f t="shared" si="104"/>
        <v>3.2658657312397787</v>
      </c>
      <c r="AC35" s="659">
        <f t="shared" si="104"/>
        <v>-0.31103483154664563</v>
      </c>
      <c r="AD35" s="659">
        <f t="shared" si="104"/>
        <v>3.1103483154664557</v>
      </c>
      <c r="AE35" s="659">
        <f t="shared" si="104"/>
        <v>1.8662089892798734</v>
      </c>
      <c r="AF35" s="659">
        <f t="shared" si="104"/>
        <v>-1.7106915735065509</v>
      </c>
      <c r="AG35" s="659">
        <f t="shared" si="104"/>
        <v>2.021726405053196</v>
      </c>
      <c r="AH35" s="659">
        <f t="shared" si="104"/>
        <v>-2.0217264050531965</v>
      </c>
      <c r="AI35" s="659">
        <f t="shared" si="104"/>
        <v>24.54582872611693</v>
      </c>
      <c r="AJ35" s="659">
        <f t="shared" si="104"/>
        <v>3.7953301534246147</v>
      </c>
      <c r="AK35" s="659">
        <f t="shared" si="104"/>
        <v>7.6602037584591987</v>
      </c>
      <c r="AL35" s="659">
        <f t="shared" si="104"/>
        <v>2.35744739879304</v>
      </c>
      <c r="AM35" s="659">
        <f t="shared" si="104"/>
        <v>1.9213237164497174</v>
      </c>
      <c r="AN35" s="659">
        <f t="shared" si="104"/>
        <v>11.920500576565976</v>
      </c>
      <c r="AO35" s="659">
        <f t="shared" si="104"/>
        <v>29.928114468091685</v>
      </c>
      <c r="AP35" s="659">
        <f t="shared" si="104"/>
        <v>4.0187840795426357</v>
      </c>
      <c r="AQ35" s="659">
        <f t="shared" si="104"/>
        <v>4.7513384512882331</v>
      </c>
      <c r="AR35" s="659">
        <f t="shared" si="104"/>
        <v>5.8268751908802878</v>
      </c>
      <c r="AS35" s="659">
        <f t="shared" si="104"/>
        <v>-8.633844421852519</v>
      </c>
      <c r="AT35" s="659">
        <f t="shared" si="104"/>
        <v>-3.6796798500832133</v>
      </c>
      <c r="AU35" s="659">
        <f t="shared" si="104"/>
        <v>-5.1281149427235109</v>
      </c>
      <c r="AV35" s="659">
        <f t="shared" si="104"/>
        <v>-5.045315307442376</v>
      </c>
      <c r="AW35" s="659">
        <f t="shared" si="104"/>
        <v>-8.080997526375457</v>
      </c>
      <c r="AX35" s="659">
        <f t="shared" si="104"/>
        <v>-1.6654390150834375</v>
      </c>
      <c r="AY35" s="659">
        <f t="shared" si="104"/>
        <v>5.4431344073413932</v>
      </c>
      <c r="AZ35" s="492" t="str">
        <f t="shared" ref="AZ35:AZ39" si="105">IF(ISERROR(AY35/AU35),"N/A",IF(AU35&lt;0,"N/A",IF(AY35&lt;0,"N/A",IF(AY35/AU35-1&gt;300%,"&gt;±300%",IF(AY35/AU35-1&lt;-300%,"&gt;±300%",AY35/AU35-1)))))</f>
        <v>N/A</v>
      </c>
      <c r="BA35" s="492" t="str">
        <f t="shared" ref="BA35:BA39" si="106">IF(ISERROR(AY35/AX35),"N/A",IF(AX35&lt;0,"N/A",IF(AY35&lt;0,"N/A",IF(AY35/AX35-1&gt;300%,"&gt;±300%",IF(AY35/AX35-1&lt;-300%,"&gt;±300%",AY35/AX35-1)))))</f>
        <v>N/A</v>
      </c>
      <c r="BB35" s="4"/>
      <c r="BC35" s="9">
        <f t="shared" ref="BC35:BD35" si="107">SUM(BC36:BC38)</f>
        <v>10.108632025265981</v>
      </c>
      <c r="BD35" s="9">
        <f t="shared" si="107"/>
        <v>-5.4431095520662982</v>
      </c>
      <c r="BE35" s="9">
        <f>SUM(S35:T35)</f>
        <v>3.2658657312397783</v>
      </c>
      <c r="BF35" s="9">
        <f>SUM(U35:V35)</f>
        <v>5.9096617993862655</v>
      </c>
      <c r="BG35" s="9">
        <f>SUM(W35:X35)</f>
        <v>8.0869056202127858</v>
      </c>
      <c r="BH35" s="9">
        <f>SUM(Y35:Z35)</f>
        <v>8.5534578675327531</v>
      </c>
      <c r="BI35" s="9">
        <f>SUM(AA35:AB35)</f>
        <v>5.7541443836129442</v>
      </c>
      <c r="BJ35" s="9">
        <f>SUM(AC35:AD35)</f>
        <v>2.7993134839198102</v>
      </c>
      <c r="BK35" s="9">
        <f>SUM(AE35:AF35)</f>
        <v>0.15551741577332256</v>
      </c>
      <c r="BL35" s="9">
        <f>SUM(AG35:AH35)</f>
        <v>0</v>
      </c>
      <c r="BM35" s="9">
        <f>SUM(AI35:AJ35)</f>
        <v>28.341158879541545</v>
      </c>
      <c r="BN35" s="9">
        <f>SUM(AK35:AL35)</f>
        <v>10.017651157252239</v>
      </c>
      <c r="BO35" s="9">
        <f>SUM(AM35:AN35)</f>
        <v>13.841824293015694</v>
      </c>
      <c r="BP35" s="9">
        <f>SUM(AO35:AP35)</f>
        <v>33.946898547634319</v>
      </c>
      <c r="BQ35" s="9">
        <f t="shared" ref="BQ35:BQ38" si="108">SUM(AQ35:AR35)</f>
        <v>10.578213642168521</v>
      </c>
      <c r="BR35" s="9">
        <f t="shared" si="51"/>
        <v>-12.313524271935732</v>
      </c>
      <c r="BS35" s="9">
        <f>AU35+AV35</f>
        <v>-10.173430250165886</v>
      </c>
      <c r="BT35" s="9">
        <f t="shared" ref="BT35:BT38" si="109">SUM(AW35:AX35)</f>
        <v>-9.7464365414588947</v>
      </c>
      <c r="BU35" s="492" t="str">
        <f t="shared" si="22"/>
        <v>N/A</v>
      </c>
      <c r="BV35" s="492" t="str">
        <f t="shared" si="23"/>
        <v>N/A</v>
      </c>
      <c r="BW35" s="19"/>
      <c r="BX35" s="36">
        <f t="shared" ref="BX35:BX40" si="110">SUM(AV35:AY35)</f>
        <v>-9.3486174415598775</v>
      </c>
    </row>
    <row r="36" spans="1:76" x14ac:dyDescent="0.45">
      <c r="A36" s="10"/>
      <c r="B36" s="10" t="s">
        <v>42</v>
      </c>
      <c r="C36" s="7">
        <v>-0.15551741577332279</v>
      </c>
      <c r="D36" s="7">
        <v>1.5551741577332279</v>
      </c>
      <c r="E36" s="7">
        <v>16.329328656198893</v>
      </c>
      <c r="F36" s="7">
        <v>14.307602251145697</v>
      </c>
      <c r="G36" s="7">
        <v>6.6872488782528805</v>
      </c>
      <c r="H36" s="7">
        <v>8.7089752833060761</v>
      </c>
      <c r="I36" s="7">
        <v>8.1750839949562604</v>
      </c>
      <c r="J36" s="7">
        <v>17.75427252996354</v>
      </c>
      <c r="K36" s="7">
        <v>10.072971881829158</v>
      </c>
      <c r="L36" s="7">
        <v>6.9885258814505269</v>
      </c>
      <c r="M36" s="7">
        <v>12.519893095579425</v>
      </c>
      <c r="N36" s="26">
        <f t="shared" si="19"/>
        <v>-0.30621012711677742</v>
      </c>
      <c r="O36" s="26">
        <f t="shared" si="19"/>
        <v>0.79149269931312283</v>
      </c>
      <c r="P36" s="36"/>
      <c r="Q36" s="659">
        <v>0.46655224731996842</v>
      </c>
      <c r="R36" s="659">
        <v>1.2441393261865823</v>
      </c>
      <c r="S36" s="659">
        <v>1.3996567419599051</v>
      </c>
      <c r="T36" s="659">
        <v>2.332761236599842</v>
      </c>
      <c r="U36" s="659">
        <v>5.5986269678396203</v>
      </c>
      <c r="V36" s="659">
        <v>6.8427662940262026</v>
      </c>
      <c r="W36" s="659">
        <v>4.6655224731996841</v>
      </c>
      <c r="X36" s="659">
        <v>3.5769005627864243</v>
      </c>
      <c r="Y36" s="659">
        <v>2.4882786523731646</v>
      </c>
      <c r="Z36" s="659">
        <v>3.5769005627864243</v>
      </c>
      <c r="AA36" s="659">
        <v>0.93310449463993683</v>
      </c>
      <c r="AB36" s="659">
        <v>2.332761236599842</v>
      </c>
      <c r="AC36" s="659">
        <v>1.3996567419599051</v>
      </c>
      <c r="AD36" s="659">
        <v>2.0217264050531965</v>
      </c>
      <c r="AE36" s="659">
        <v>2.6437960681464876</v>
      </c>
      <c r="AF36" s="659">
        <v>2.177243820826519</v>
      </c>
      <c r="AG36" s="659">
        <v>2.177243820826519</v>
      </c>
      <c r="AH36" s="659">
        <v>1.5551741577332279</v>
      </c>
      <c r="AI36" s="659">
        <v>3.2838790727578129</v>
      </c>
      <c r="AJ36" s="659">
        <v>2.6313559111465579</v>
      </c>
      <c r="AK36" s="659">
        <v>1.5216872733197759</v>
      </c>
      <c r="AL36" s="659">
        <v>0.73816173773211169</v>
      </c>
      <c r="AM36" s="659">
        <v>9.2737967723351371</v>
      </c>
      <c r="AN36" s="659">
        <v>3.771996246676447</v>
      </c>
      <c r="AO36" s="659">
        <v>2.9524817542283293</v>
      </c>
      <c r="AP36" s="659">
        <v>1.7559977567236273</v>
      </c>
      <c r="AQ36" s="659">
        <v>0.59018883494936225</v>
      </c>
      <c r="AR36" s="659">
        <v>3.2456127405905124</v>
      </c>
      <c r="AS36" s="659">
        <v>3.3823140060009362</v>
      </c>
      <c r="AT36" s="659">
        <v>2.8548563002883474</v>
      </c>
      <c r="AU36" s="659">
        <v>1.8438852765629958</v>
      </c>
      <c r="AV36" s="659">
        <v>2.2535208209745612</v>
      </c>
      <c r="AW36" s="659">
        <v>2.8477489306994999</v>
      </c>
      <c r="AX36" s="659">
        <v>4.3370853213469555E-2</v>
      </c>
      <c r="AY36" s="659">
        <v>3.1608071809251053</v>
      </c>
      <c r="AZ36" s="492">
        <f t="shared" si="105"/>
        <v>0.71421032593570755</v>
      </c>
      <c r="BA36" s="492" t="str">
        <f t="shared" si="106"/>
        <v>&gt;±300%</v>
      </c>
      <c r="BB36" s="4"/>
      <c r="BC36" s="13">
        <f>D36-BD36</f>
        <v>-0.15551741577332279</v>
      </c>
      <c r="BD36" s="13">
        <f>SUM(Q36:R36)</f>
        <v>1.7106915735065507</v>
      </c>
      <c r="BE36" s="13">
        <f>SUM(S36:T36)</f>
        <v>3.7324179785597469</v>
      </c>
      <c r="BF36" s="13">
        <f>SUM(U36:V36)</f>
        <v>12.441393261865823</v>
      </c>
      <c r="BG36" s="13">
        <f>SUM(W36:X36)</f>
        <v>8.2424230359861088</v>
      </c>
      <c r="BH36" s="13">
        <f>SUM(Y36:Z36)</f>
        <v>6.0651792151595885</v>
      </c>
      <c r="BI36" s="13">
        <f>SUM(AA36:AB36)</f>
        <v>3.2658657312397787</v>
      </c>
      <c r="BJ36" s="13">
        <f>SUM(AC36:AD36)</f>
        <v>3.4213831470131018</v>
      </c>
      <c r="BK36" s="13">
        <f>SUM(AE36:AF36)</f>
        <v>4.8210398889730062</v>
      </c>
      <c r="BL36" s="13">
        <f>SUM(AG36:AH36)</f>
        <v>3.7324179785597469</v>
      </c>
      <c r="BM36" s="13">
        <f>SUM(AI36:AJ36)</f>
        <v>5.9152349839043712</v>
      </c>
      <c r="BN36" s="13">
        <f>SUM(AK36:AL36)</f>
        <v>2.2598490110518874</v>
      </c>
      <c r="BO36" s="13">
        <f>SUM(AM36:AN36)</f>
        <v>13.045793019011583</v>
      </c>
      <c r="BP36" s="13">
        <f>SUM(AO36:AP36)</f>
        <v>4.7084795109519568</v>
      </c>
      <c r="BQ36" s="13">
        <f t="shared" si="108"/>
        <v>3.8358015755398744</v>
      </c>
      <c r="BR36" s="13">
        <f t="shared" si="51"/>
        <v>6.2371703062892836</v>
      </c>
      <c r="BS36" s="13">
        <f>AU36+AV36</f>
        <v>4.097406097537557</v>
      </c>
      <c r="BT36" s="13">
        <f t="shared" si="109"/>
        <v>2.8911197839129694</v>
      </c>
      <c r="BU36" s="492">
        <f t="shared" si="22"/>
        <v>-0.53646932151304361</v>
      </c>
      <c r="BV36" s="492">
        <f t="shared" si="23"/>
        <v>-0.29440243044240522</v>
      </c>
      <c r="BW36" s="19"/>
      <c r="BX36" s="13">
        <f t="shared" si="110"/>
        <v>8.3054477858126354</v>
      </c>
    </row>
    <row r="37" spans="1:76" x14ac:dyDescent="0.45">
      <c r="A37" s="10"/>
      <c r="B37" s="10" t="s">
        <v>43</v>
      </c>
      <c r="C37" s="7">
        <v>28.148652254971427</v>
      </c>
      <c r="D37" s="7">
        <v>6.6872488782528805</v>
      </c>
      <c r="E37" s="7">
        <v>-7.4648359571194947</v>
      </c>
      <c r="F37" s="7">
        <v>-0.31103483154664557</v>
      </c>
      <c r="G37" s="7">
        <v>3.2658657312397787</v>
      </c>
      <c r="H37" s="7">
        <v>-7.6203533728928168</v>
      </c>
      <c r="I37" s="7">
        <v>30.81246635281806</v>
      </c>
      <c r="J37" s="7">
        <v>15.777114884316763</v>
      </c>
      <c r="K37" s="7">
        <v>-7.4974900297784712</v>
      </c>
      <c r="L37" s="7">
        <v>-17.344524766770526</v>
      </c>
      <c r="M37" s="7">
        <v>0.93310449463993683</v>
      </c>
      <c r="N37" s="26" t="str">
        <f t="shared" si="19"/>
        <v>N/A</v>
      </c>
      <c r="O37" s="26" t="str">
        <f t="shared" si="19"/>
        <v>N/A</v>
      </c>
      <c r="P37" s="36"/>
      <c r="Q37" s="659">
        <v>-2.9548308996931332</v>
      </c>
      <c r="R37" s="659">
        <v>-0.93310449463993683</v>
      </c>
      <c r="S37" s="659">
        <v>-1.5551741577332279</v>
      </c>
      <c r="T37" s="659">
        <v>1.3996567419599051</v>
      </c>
      <c r="U37" s="659">
        <v>3.4213831470131013</v>
      </c>
      <c r="V37" s="659">
        <v>-10.730701688359273</v>
      </c>
      <c r="W37" s="659">
        <v>-0.77758707886661393</v>
      </c>
      <c r="X37" s="659">
        <v>-0.46655224731996842</v>
      </c>
      <c r="Y37" s="659">
        <v>-2.6437960681464876</v>
      </c>
      <c r="Z37" s="659">
        <v>3.5769005627864243</v>
      </c>
      <c r="AA37" s="659">
        <v>1.8662089892798737</v>
      </c>
      <c r="AB37" s="659">
        <v>0.93310449463993683</v>
      </c>
      <c r="AC37" s="659">
        <v>-1.2441393261865823</v>
      </c>
      <c r="AD37" s="659">
        <v>1.7106915735065507</v>
      </c>
      <c r="AE37" s="659">
        <v>-0.46655224731996842</v>
      </c>
      <c r="AF37" s="659">
        <v>-3.8879353943330699</v>
      </c>
      <c r="AG37" s="659">
        <v>0.15551741577332279</v>
      </c>
      <c r="AH37" s="659">
        <v>-3.5769005627864243</v>
      </c>
      <c r="AI37" s="659">
        <v>21.377454546302822</v>
      </c>
      <c r="AJ37" s="659">
        <v>1.5642756844787988</v>
      </c>
      <c r="AK37" s="659">
        <v>6.4389137434472721</v>
      </c>
      <c r="AL37" s="659">
        <v>1.4318223785891673</v>
      </c>
      <c r="AM37" s="659">
        <v>-6.7166555042378473</v>
      </c>
      <c r="AN37" s="659">
        <v>3.8517099569903928</v>
      </c>
      <c r="AO37" s="659">
        <v>16.352171778923562</v>
      </c>
      <c r="AP37" s="659">
        <v>2.2898886526406579</v>
      </c>
      <c r="AQ37" s="659">
        <v>3.1222195010130327</v>
      </c>
      <c r="AR37" s="659">
        <v>1.0568879658757526</v>
      </c>
      <c r="AS37" s="659">
        <v>-6.636590765873505</v>
      </c>
      <c r="AT37" s="659">
        <v>-5.0400067307937491</v>
      </c>
      <c r="AU37" s="659">
        <v>-5.1762335983557506</v>
      </c>
      <c r="AV37" s="659">
        <v>-3.4746263880706905</v>
      </c>
      <c r="AW37" s="659">
        <v>-6.758388096199341</v>
      </c>
      <c r="AX37" s="659">
        <v>-1.9352766841447444</v>
      </c>
      <c r="AY37" s="659">
        <v>1.345707856179972</v>
      </c>
      <c r="AZ37" s="492" t="str">
        <f t="shared" si="105"/>
        <v>N/A</v>
      </c>
      <c r="BA37" s="492" t="str">
        <f t="shared" si="106"/>
        <v>N/A</v>
      </c>
      <c r="BB37" s="4"/>
      <c r="BC37" s="13">
        <f>D37-BD37</f>
        <v>10.57518427258595</v>
      </c>
      <c r="BD37" s="13">
        <f>SUM(Q37:R37)</f>
        <v>-3.8879353943330699</v>
      </c>
      <c r="BE37" s="13">
        <f>SUM(S37:T37)</f>
        <v>-0.15551741577332279</v>
      </c>
      <c r="BF37" s="13">
        <f>SUM(U37:V37)</f>
        <v>-7.3093185413461725</v>
      </c>
      <c r="BG37" s="13">
        <f>SUM(W37:X37)</f>
        <v>-1.2441393261865823</v>
      </c>
      <c r="BH37" s="13">
        <f>SUM(Y37:Z37)</f>
        <v>0.93310449463993672</v>
      </c>
      <c r="BI37" s="13">
        <f>SUM(AA37:AB37)</f>
        <v>2.7993134839198106</v>
      </c>
      <c r="BJ37" s="13">
        <f>SUM(AC37:AD37)</f>
        <v>0.46655224731996836</v>
      </c>
      <c r="BK37" s="13">
        <f>SUM(AE37:AF37)</f>
        <v>-4.354487641653038</v>
      </c>
      <c r="BL37" s="13">
        <f>SUM(AG37:AH37)</f>
        <v>-3.4213831470131018</v>
      </c>
      <c r="BM37" s="13">
        <f>SUM(AI37:AJ37)</f>
        <v>22.941730230781619</v>
      </c>
      <c r="BN37" s="13">
        <f>SUM(AK37:AL37)</f>
        <v>7.8707361220364396</v>
      </c>
      <c r="BO37" s="13">
        <f>SUM(AM37:AN37)</f>
        <v>-2.8649455472474545</v>
      </c>
      <c r="BP37" s="13">
        <f>SUM(AO37:AP37)</f>
        <v>18.642060431564222</v>
      </c>
      <c r="BQ37" s="13">
        <f t="shared" si="108"/>
        <v>4.1791074668887855</v>
      </c>
      <c r="BR37" s="13">
        <f t="shared" si="51"/>
        <v>-11.676597496667254</v>
      </c>
      <c r="BS37" s="13">
        <f>AU37+AV37</f>
        <v>-8.6508599864264415</v>
      </c>
      <c r="BT37" s="13">
        <f t="shared" si="109"/>
        <v>-8.6936647803440863</v>
      </c>
      <c r="BU37" s="492" t="str">
        <f t="shared" si="22"/>
        <v>N/A</v>
      </c>
      <c r="BV37" s="492" t="str">
        <f t="shared" si="23"/>
        <v>N/A</v>
      </c>
      <c r="BW37" s="19"/>
      <c r="BX37" s="13">
        <f t="shared" si="110"/>
        <v>-10.822583312234803</v>
      </c>
    </row>
    <row r="38" spans="1:76" x14ac:dyDescent="0.45">
      <c r="A38" s="10"/>
      <c r="B38" s="10" t="s">
        <v>37</v>
      </c>
      <c r="C38" s="7">
        <v>1.0886219104132595</v>
      </c>
      <c r="D38" s="7">
        <v>-3.5769005627864243</v>
      </c>
      <c r="E38" s="7">
        <v>0.62206966309329115</v>
      </c>
      <c r="F38" s="7">
        <v>2.6437960681464876</v>
      </c>
      <c r="G38" s="7">
        <v>-1.3996567419599051</v>
      </c>
      <c r="H38" s="7">
        <v>-0.62206966309329115</v>
      </c>
      <c r="I38" s="7">
        <v>-0.62874031098053484</v>
      </c>
      <c r="J38" s="7">
        <v>14.257335426369707</v>
      </c>
      <c r="K38" s="7">
        <v>-4.3107924818179004</v>
      </c>
      <c r="L38" s="7">
        <v>-9.5638679063047825</v>
      </c>
      <c r="M38" s="7">
        <v>0</v>
      </c>
      <c r="N38" s="26" t="str">
        <f t="shared" si="19"/>
        <v>N/A</v>
      </c>
      <c r="O38" s="26" t="str">
        <f t="shared" si="19"/>
        <v>N/A</v>
      </c>
      <c r="P38" s="36"/>
      <c r="Q38" s="659">
        <v>-2.9548308996931332</v>
      </c>
      <c r="R38" s="659">
        <v>-0.31103483154664557</v>
      </c>
      <c r="S38" s="659">
        <v>-0.15551741577332279</v>
      </c>
      <c r="T38" s="659">
        <v>-0.15551741577332279</v>
      </c>
      <c r="U38" s="659">
        <v>-0.15551741577332279</v>
      </c>
      <c r="V38" s="659">
        <v>0.93310449463993683</v>
      </c>
      <c r="W38" s="659">
        <v>1.2441393261865823</v>
      </c>
      <c r="X38" s="659">
        <v>-0.15551741577332279</v>
      </c>
      <c r="Y38" s="659">
        <v>1.7106915735065507</v>
      </c>
      <c r="Z38" s="659">
        <v>-0.15551741577332279</v>
      </c>
      <c r="AA38" s="659">
        <v>-0.31103483154664557</v>
      </c>
      <c r="AB38" s="659">
        <v>0</v>
      </c>
      <c r="AC38" s="659">
        <v>-0.46655224731996842</v>
      </c>
      <c r="AD38" s="659">
        <v>-0.62206966309329115</v>
      </c>
      <c r="AE38" s="659">
        <v>-0.31103483154664557</v>
      </c>
      <c r="AF38" s="659">
        <v>0</v>
      </c>
      <c r="AG38" s="659">
        <v>-0.31103483154664557</v>
      </c>
      <c r="AH38" s="659">
        <v>0</v>
      </c>
      <c r="AI38" s="659">
        <v>-0.11550489294370506</v>
      </c>
      <c r="AJ38" s="659">
        <v>-0.40030144220074193</v>
      </c>
      <c r="AK38" s="659">
        <v>-0.30039725830784891</v>
      </c>
      <c r="AL38" s="659">
        <v>0.18746328247176094</v>
      </c>
      <c r="AM38" s="659">
        <v>-0.63581755164757225</v>
      </c>
      <c r="AN38" s="659">
        <v>4.2967943728991358</v>
      </c>
      <c r="AO38" s="659">
        <v>10.623460934939793</v>
      </c>
      <c r="AP38" s="659">
        <v>-2.7102329821649028E-2</v>
      </c>
      <c r="AQ38" s="659">
        <v>1.0389301153258386</v>
      </c>
      <c r="AR38" s="659">
        <v>1.5243744844140228</v>
      </c>
      <c r="AS38" s="659">
        <v>-5.3795676619799497</v>
      </c>
      <c r="AT38" s="659">
        <v>-1.4945294195778116</v>
      </c>
      <c r="AU38" s="659">
        <v>-1.7957666209307559</v>
      </c>
      <c r="AV38" s="659">
        <v>-3.8242097403462472</v>
      </c>
      <c r="AW38" s="659">
        <v>-4.1703583608756158</v>
      </c>
      <c r="AX38" s="659">
        <v>0.22646681584783729</v>
      </c>
      <c r="AY38" s="659">
        <v>0.93661937023631525</v>
      </c>
      <c r="AZ38" s="492" t="str">
        <f t="shared" si="105"/>
        <v>N/A</v>
      </c>
      <c r="BA38" s="492" t="str">
        <f t="shared" si="106"/>
        <v>&gt;±300%</v>
      </c>
      <c r="BB38" s="4"/>
      <c r="BC38" s="13">
        <f>D38-BD38</f>
        <v>-0.31103483154664557</v>
      </c>
      <c r="BD38" s="13">
        <f>SUM(Q38:R38)</f>
        <v>-3.2658657312397787</v>
      </c>
      <c r="BE38" s="13">
        <f>SUM(S38:T38)</f>
        <v>-0.31103483154664557</v>
      </c>
      <c r="BF38" s="13">
        <f>SUM(U38:V38)</f>
        <v>0.77758707886661405</v>
      </c>
      <c r="BG38" s="13">
        <f>SUM(W38:X38)</f>
        <v>1.0886219104132595</v>
      </c>
      <c r="BH38" s="13">
        <f>SUM(Y38:Z38)</f>
        <v>1.5551741577332279</v>
      </c>
      <c r="BI38" s="13">
        <f>SUM(AA38:AB38)</f>
        <v>-0.31103483154664557</v>
      </c>
      <c r="BJ38" s="13">
        <f>SUM(AC38:AD38)</f>
        <v>-1.0886219104132595</v>
      </c>
      <c r="BK38" s="13">
        <f>SUM(AE38:AF38)</f>
        <v>-0.31103483154664557</v>
      </c>
      <c r="BL38" s="13">
        <f>SUM(AG38:AH38)</f>
        <v>-0.31103483154664557</v>
      </c>
      <c r="BM38" s="13">
        <f>SUM(AI38:AJ38)</f>
        <v>-0.51580633514444696</v>
      </c>
      <c r="BN38" s="13">
        <f>SUM(AK38:AL38)</f>
        <v>-0.11293397583608797</v>
      </c>
      <c r="BO38" s="13">
        <f>SUM(AM38:AN38)</f>
        <v>3.6609768212515634</v>
      </c>
      <c r="BP38" s="13">
        <f>SUM(AO38:AP38)</f>
        <v>10.596358605118144</v>
      </c>
      <c r="BQ38" s="13">
        <f t="shared" si="108"/>
        <v>2.5633045997398614</v>
      </c>
      <c r="BR38" s="13">
        <f t="shared" si="51"/>
        <v>-6.8740970815577613</v>
      </c>
      <c r="BS38" s="13">
        <f>AU38+AV38</f>
        <v>-5.6199763612770033</v>
      </c>
      <c r="BT38" s="13">
        <f t="shared" si="109"/>
        <v>-3.9438915450277787</v>
      </c>
      <c r="BU38" s="492" t="str">
        <f t="shared" si="22"/>
        <v>N/A</v>
      </c>
      <c r="BV38" s="492" t="str">
        <f t="shared" si="23"/>
        <v>N/A</v>
      </c>
      <c r="BW38" s="19"/>
      <c r="BX38" s="13">
        <f t="shared" si="110"/>
        <v>-6.8314819151377097</v>
      </c>
    </row>
    <row r="39" spans="1:76" x14ac:dyDescent="0.45">
      <c r="A39" s="23"/>
      <c r="B39" s="4"/>
      <c r="C39" s="9"/>
      <c r="D39" s="9"/>
      <c r="E39" s="9"/>
      <c r="F39" s="9"/>
      <c r="G39" s="9"/>
      <c r="H39" s="9"/>
      <c r="I39" s="9"/>
      <c r="J39" s="9"/>
      <c r="K39" s="9"/>
      <c r="L39" s="9"/>
      <c r="M39" s="9"/>
      <c r="N39" s="36"/>
      <c r="O39" s="235"/>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492" t="str">
        <f t="shared" si="105"/>
        <v>N/A</v>
      </c>
      <c r="BA39" s="492" t="str">
        <f t="shared" si="106"/>
        <v>N/A</v>
      </c>
      <c r="BB39" s="4"/>
      <c r="BC39" s="4"/>
      <c r="BD39" s="13"/>
      <c r="BE39" s="13"/>
      <c r="BF39" s="13"/>
      <c r="BG39" s="13"/>
      <c r="BH39" s="13"/>
      <c r="BI39" s="13"/>
      <c r="BJ39" s="13"/>
      <c r="BK39" s="13"/>
      <c r="BL39" s="13"/>
      <c r="BM39" s="13"/>
      <c r="BN39" s="13"/>
      <c r="BO39" s="13"/>
      <c r="BP39" s="13"/>
      <c r="BQ39" s="13"/>
      <c r="BR39" s="13"/>
      <c r="BS39" s="13"/>
      <c r="BT39" s="13"/>
      <c r="BU39" s="492"/>
      <c r="BV39" s="492"/>
      <c r="BW39" s="19"/>
      <c r="BX39" s="13">
        <f t="shared" si="110"/>
        <v>0</v>
      </c>
    </row>
    <row r="40" spans="1:76" x14ac:dyDescent="0.45">
      <c r="A40" s="33" t="s">
        <v>26</v>
      </c>
      <c r="B40" s="34"/>
      <c r="C40" s="560">
        <f t="shared" ref="C40:M40" si="111">SUM(C21,C25,C27,C35)</f>
        <v>267.17892029856853</v>
      </c>
      <c r="D40" s="560">
        <f t="shared" si="111"/>
        <v>251.78269613700959</v>
      </c>
      <c r="E40" s="560">
        <f t="shared" si="111"/>
        <v>256.13718377866269</v>
      </c>
      <c r="F40" s="560">
        <f t="shared" si="111"/>
        <v>259.86960175722243</v>
      </c>
      <c r="G40" s="560">
        <f t="shared" si="111"/>
        <v>244.47337759566346</v>
      </c>
      <c r="H40" s="560">
        <f t="shared" si="111"/>
        <v>229.38818826565111</v>
      </c>
      <c r="I40" s="560">
        <f t="shared" si="111"/>
        <v>261.48037771431603</v>
      </c>
      <c r="J40" s="560">
        <f t="shared" si="111"/>
        <v>239.76629711696603</v>
      </c>
      <c r="K40" s="560">
        <f t="shared" si="111"/>
        <v>217.41008855177901</v>
      </c>
      <c r="L40" s="560">
        <f t="shared" si="111"/>
        <v>199.10086175836383</v>
      </c>
      <c r="M40" s="560">
        <f t="shared" si="111"/>
        <v>254.30983751130296</v>
      </c>
      <c r="N40" s="540">
        <f t="shared" si="19"/>
        <v>-8.421516644134297E-2</v>
      </c>
      <c r="O40" s="540">
        <f t="shared" si="19"/>
        <v>0.27729149570403555</v>
      </c>
      <c r="P40" s="36"/>
      <c r="Q40" s="34">
        <f t="shared" ref="Q40:AY40" si="112">SUM(Q21,Q25,Q27,Q35)</f>
        <v>53.964543273343004</v>
      </c>
      <c r="R40" s="34">
        <f t="shared" si="112"/>
        <v>60.340757320049242</v>
      </c>
      <c r="S40" s="34">
        <f t="shared" si="112"/>
        <v>61.740414062009151</v>
      </c>
      <c r="T40" s="34">
        <f t="shared" si="112"/>
        <v>63.762140467062352</v>
      </c>
      <c r="U40" s="34">
        <f t="shared" si="112"/>
        <v>71.226976424181828</v>
      </c>
      <c r="V40" s="34">
        <f t="shared" si="112"/>
        <v>57.852478667676074</v>
      </c>
      <c r="W40" s="34">
        <f t="shared" si="112"/>
        <v>64.695244961702286</v>
      </c>
      <c r="X40" s="34">
        <f t="shared" si="112"/>
        <v>64.539727545928955</v>
      </c>
      <c r="Y40" s="34">
        <f t="shared" si="112"/>
        <v>61.118344398915852</v>
      </c>
      <c r="Z40" s="34">
        <f t="shared" si="112"/>
        <v>68.738697771808674</v>
      </c>
      <c r="AA40" s="34">
        <f t="shared" si="112"/>
        <v>62.206966309329118</v>
      </c>
      <c r="AB40" s="34">
        <f t="shared" si="112"/>
        <v>61.273861814689177</v>
      </c>
      <c r="AC40" s="34">
        <f t="shared" si="112"/>
        <v>55.986269678396212</v>
      </c>
      <c r="AD40" s="34">
        <f t="shared" si="112"/>
        <v>64.539727545928955</v>
      </c>
      <c r="AE40" s="34">
        <f t="shared" si="112"/>
        <v>60.185239904275925</v>
      </c>
      <c r="AF40" s="34">
        <f t="shared" si="112"/>
        <v>56.763856757262822</v>
      </c>
      <c r="AG40" s="34">
        <f t="shared" si="112"/>
        <v>57.230409004582789</v>
      </c>
      <c r="AH40" s="34">
        <f t="shared" si="112"/>
        <v>55.675234846849563</v>
      </c>
      <c r="AI40" s="34">
        <f t="shared" si="112"/>
        <v>85.753510130226914</v>
      </c>
      <c r="AJ40" s="34">
        <f t="shared" si="112"/>
        <v>59.856604628705703</v>
      </c>
      <c r="AK40" s="34">
        <f t="shared" si="112"/>
        <v>62.299222358606592</v>
      </c>
      <c r="AL40" s="34">
        <f t="shared" si="112"/>
        <v>53.552670792250751</v>
      </c>
      <c r="AM40" s="34">
        <f t="shared" si="112"/>
        <v>53.00331157683901</v>
      </c>
      <c r="AN40" s="34">
        <f t="shared" si="112"/>
        <v>45.780863766150752</v>
      </c>
      <c r="AO40" s="34">
        <f t="shared" si="112"/>
        <v>83.105323347162908</v>
      </c>
      <c r="AP40" s="34">
        <f t="shared" si="112"/>
        <v>57.87679842681333</v>
      </c>
      <c r="AQ40" s="34">
        <f t="shared" si="112"/>
        <v>57.091699187432177</v>
      </c>
      <c r="AR40" s="34">
        <f t="shared" si="112"/>
        <v>64.445515342024251</v>
      </c>
      <c r="AS40" s="34">
        <f t="shared" si="112"/>
        <v>45.647090479003083</v>
      </c>
      <c r="AT40" s="34">
        <f t="shared" si="112"/>
        <v>50.226007583331445</v>
      </c>
      <c r="AU40" s="34">
        <f t="shared" si="112"/>
        <v>48.693586411692067</v>
      </c>
      <c r="AV40" s="34">
        <f t="shared" si="112"/>
        <v>51.747223268353267</v>
      </c>
      <c r="AW40" s="34">
        <f t="shared" si="112"/>
        <v>46.071355025031579</v>
      </c>
      <c r="AX40" s="34">
        <f t="shared" si="112"/>
        <v>52.594086923515398</v>
      </c>
      <c r="AY40" s="34">
        <f t="shared" si="112"/>
        <v>62.405945685426119</v>
      </c>
      <c r="AZ40" s="561">
        <f>IF(ISERROR(AY40/AU40),"N/A",IF(AU40&lt;0,"N/A",IF(AY40&lt;0,"N/A",IF(AY40/AU40-1&gt;300%,"&gt;±300%",IF(AY40/AU40-1&lt;-300%,"&gt;±300%",AY40/AU40-1)))))</f>
        <v>0.28160503845002283</v>
      </c>
      <c r="BA40" s="561">
        <f>IF(ISERROR(AY40/AX40),"N/A",IF(AX40&lt;0,"N/A",IF(AY40&lt;0,"N/A",IF(AY40/AX40-1&gt;300%,"&gt;±300%",IF(AY40/AX40-1&lt;-300%,"&gt;±300%",AY40/AX40-1)))))</f>
        <v>0.18655821092929226</v>
      </c>
      <c r="BB40" s="4"/>
      <c r="BC40" s="34">
        <f>SUM(BC21,BC25,BC27,BC35)</f>
        <v>137.47739554361738</v>
      </c>
      <c r="BD40" s="34">
        <f t="shared" ref="BD40" si="113">SUM(BD21,BD25,BD27,BD35)</f>
        <v>114.30530059339223</v>
      </c>
      <c r="BE40" s="34">
        <f>SUM(S40:T40)</f>
        <v>125.5025545290715</v>
      </c>
      <c r="BF40" s="34">
        <f>SUM(U40:V40)</f>
        <v>129.07945509185791</v>
      </c>
      <c r="BG40" s="34">
        <f>SUM(W40:X40)</f>
        <v>129.23497250763126</v>
      </c>
      <c r="BH40" s="34">
        <f>SUM(Y40:Z40)</f>
        <v>129.85704217072453</v>
      </c>
      <c r="BI40" s="34">
        <f>SUM(AA40:AB40)</f>
        <v>123.4808281240183</v>
      </c>
      <c r="BJ40" s="34">
        <f>SUM(AC40:AD40)</f>
        <v>120.52599722432517</v>
      </c>
      <c r="BK40" s="34">
        <f>SUM(AE40:AF40)</f>
        <v>116.94909666153875</v>
      </c>
      <c r="BL40" s="34">
        <f>SUM(AG40:AH40)</f>
        <v>112.90564385143236</v>
      </c>
      <c r="BM40" s="34">
        <f>SUM(AI40:AJ40)</f>
        <v>145.61011475893261</v>
      </c>
      <c r="BN40" s="34">
        <f>SUM(AK40:AL40)</f>
        <v>115.85189315085734</v>
      </c>
      <c r="BO40" s="34">
        <f>SUM(AM40:AN40)</f>
        <v>98.784175342989755</v>
      </c>
      <c r="BP40" s="34">
        <f>SUM(AO40:AP40)</f>
        <v>140.98212177397625</v>
      </c>
      <c r="BQ40" s="34">
        <f>SUM(AQ40:AR40)</f>
        <v>121.53721452945643</v>
      </c>
      <c r="BR40" s="34">
        <f t="shared" si="51"/>
        <v>95.87309806233452</v>
      </c>
      <c r="BS40" s="34">
        <f>AU40+AV40</f>
        <v>100.44080968004533</v>
      </c>
      <c r="BT40" s="34">
        <f>SUM(AW40:AX40)</f>
        <v>98.66544194854697</v>
      </c>
      <c r="BU40" s="561">
        <f t="shared" si="22"/>
        <v>2.912541622882503E-2</v>
      </c>
      <c r="BV40" s="561">
        <f t="shared" si="23"/>
        <v>-1.7675760850134559E-2</v>
      </c>
      <c r="BW40" s="19"/>
      <c r="BX40" s="645">
        <f t="shared" si="110"/>
        <v>212.81861090232638</v>
      </c>
    </row>
    <row r="41" spans="1:76" x14ac:dyDescent="0.45">
      <c r="A41" s="3"/>
      <c r="B41" s="6"/>
      <c r="C41" s="546"/>
      <c r="D41" s="546"/>
      <c r="E41" s="546"/>
      <c r="F41" s="546"/>
      <c r="G41" s="546"/>
      <c r="H41" s="546"/>
      <c r="I41" s="546"/>
      <c r="J41" s="546"/>
      <c r="K41" s="546"/>
      <c r="L41" s="546"/>
      <c r="M41" s="546"/>
      <c r="N41" s="546"/>
      <c r="O41" s="492"/>
      <c r="P41" s="3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492"/>
      <c r="BA41" s="492"/>
      <c r="BB41" s="4"/>
      <c r="BC41" s="39"/>
      <c r="BQ41" s="613"/>
      <c r="BR41" s="613"/>
      <c r="BS41" s="40"/>
      <c r="BT41" s="613"/>
      <c r="BU41" s="614"/>
      <c r="BV41" s="614"/>
      <c r="BW41" s="19"/>
      <c r="BX41" s="646"/>
    </row>
    <row r="42" spans="1:76" x14ac:dyDescent="0.45">
      <c r="A42" s="41" t="s">
        <v>7</v>
      </c>
      <c r="B42" s="42"/>
      <c r="C42" s="584">
        <f>C18-C40</f>
        <v>-22.861060118678381</v>
      </c>
      <c r="D42" s="584">
        <f>D18-D40</f>
        <v>-25.349338771051578</v>
      </c>
      <c r="E42" s="584">
        <f t="shared" ref="E42:H42" si="114">E18-E40</f>
        <v>-10.108632025266047</v>
      </c>
      <c r="F42" s="584">
        <f t="shared" si="114"/>
        <v>-13.063462924959111</v>
      </c>
      <c r="G42" s="584">
        <f t="shared" si="114"/>
        <v>6.6872488782528592</v>
      </c>
      <c r="H42" s="584">
        <f t="shared" si="114"/>
        <v>22.238990455585139</v>
      </c>
      <c r="I42" s="584">
        <f>I18-I40</f>
        <v>-6.765255869059331</v>
      </c>
      <c r="J42" s="584">
        <f>J18-J40</f>
        <v>-25.073876961219412</v>
      </c>
      <c r="K42" s="584">
        <f>K18-K40</f>
        <v>40.21233167981265</v>
      </c>
      <c r="L42" s="584">
        <f>L18-L40</f>
        <v>26.575475299961852</v>
      </c>
      <c r="M42" s="584">
        <f>M18-M40</f>
        <v>-30.585977851988247</v>
      </c>
      <c r="N42" s="547">
        <f t="shared" si="19"/>
        <v>-0.33912125485368849</v>
      </c>
      <c r="O42" s="547" t="str">
        <f t="shared" si="19"/>
        <v>N/A</v>
      </c>
      <c r="P42" s="36"/>
      <c r="Q42" s="43">
        <f t="shared" ref="Q42:AY42" si="115">Q18-Q40</f>
        <v>6.5317314624795557</v>
      </c>
      <c r="R42" s="43">
        <f t="shared" si="115"/>
        <v>-2.7993134839198106</v>
      </c>
      <c r="S42" s="43">
        <f t="shared" si="115"/>
        <v>-4.0434528101064018</v>
      </c>
      <c r="T42" s="43">
        <f t="shared" si="115"/>
        <v>-1.0886219104132806</v>
      </c>
      <c r="U42" s="43">
        <f t="shared" si="115"/>
        <v>-6.0651792151595743</v>
      </c>
      <c r="V42" s="43">
        <f t="shared" si="115"/>
        <v>2.4882786523731752</v>
      </c>
      <c r="W42" s="43">
        <f t="shared" si="115"/>
        <v>-8.0869056202127894</v>
      </c>
      <c r="X42" s="43">
        <f t="shared" si="115"/>
        <v>3.5769005627864345</v>
      </c>
      <c r="Y42" s="43">
        <f t="shared" si="115"/>
        <v>1.866208989279869</v>
      </c>
      <c r="Z42" s="43">
        <f t="shared" si="115"/>
        <v>-10.264149441039308</v>
      </c>
      <c r="AA42" s="43">
        <f t="shared" si="115"/>
        <v>-6.6872488782528876</v>
      </c>
      <c r="AB42" s="43">
        <f t="shared" si="115"/>
        <v>4.3544876416530442</v>
      </c>
      <c r="AC42" s="43">
        <f t="shared" si="115"/>
        <v>7.3093185413461654</v>
      </c>
      <c r="AD42" s="43">
        <f t="shared" si="115"/>
        <v>1.2441393261865841</v>
      </c>
      <c r="AE42" s="43">
        <f t="shared" si="115"/>
        <v>-5.5986269678396212</v>
      </c>
      <c r="AF42" s="43">
        <f t="shared" si="115"/>
        <v>9.7975971937193336</v>
      </c>
      <c r="AG42" s="43">
        <f t="shared" si="115"/>
        <v>9.1755275306260344</v>
      </c>
      <c r="AH42" s="43">
        <f t="shared" si="115"/>
        <v>7.7758707886661327</v>
      </c>
      <c r="AI42" s="43">
        <f t="shared" si="115"/>
        <v>-27.986631398817778</v>
      </c>
      <c r="AJ42" s="43">
        <f t="shared" si="115"/>
        <v>7.9029159045798778</v>
      </c>
      <c r="AK42" s="43">
        <f t="shared" si="115"/>
        <v>0.28450001542520909</v>
      </c>
      <c r="AL42" s="43">
        <f t="shared" si="115"/>
        <v>13.05232941427947</v>
      </c>
      <c r="AM42" s="43">
        <f t="shared" si="115"/>
        <v>1.7613286083205395</v>
      </c>
      <c r="AN42" s="43">
        <f t="shared" si="115"/>
        <v>-3.6102612724703746</v>
      </c>
      <c r="AO42" s="43">
        <f t="shared" si="115"/>
        <v>-22.614508932564036</v>
      </c>
      <c r="AP42" s="43">
        <f t="shared" si="115"/>
        <v>-0.61043536450553404</v>
      </c>
      <c r="AQ42" s="43">
        <f t="shared" si="115"/>
        <v>3.9194916625442389</v>
      </c>
      <c r="AR42" s="43">
        <f t="shared" si="115"/>
        <v>-0.45782188984609462</v>
      </c>
      <c r="AS42" s="43">
        <f t="shared" si="115"/>
        <v>18.518072714080844</v>
      </c>
      <c r="AT42" s="43">
        <f t="shared" si="115"/>
        <v>18.232365153021654</v>
      </c>
      <c r="AU42" s="43">
        <f t="shared" si="115"/>
        <v>6.2381358571629306</v>
      </c>
      <c r="AV42" s="43">
        <f t="shared" si="115"/>
        <v>7.6412494278133636</v>
      </c>
      <c r="AW42" s="43">
        <f t="shared" si="115"/>
        <v>10.566412053143893</v>
      </c>
      <c r="AX42" s="43">
        <f t="shared" si="115"/>
        <v>2.1242880916132023</v>
      </c>
      <c r="AY42" s="43">
        <f t="shared" si="115"/>
        <v>-12.201390340603481</v>
      </c>
      <c r="AZ42" s="547" t="str">
        <f>IF(ISERROR(AY42/AU42),"N/A",IF(AU42&lt;0,"N/A",IF(AY42&lt;0,"N/A",IF(AY42/AU42-1&gt;300%,"&gt;±300%",IF(AY42/AU42-1&lt;-300%,"&gt;±300%",AY42/AU42-1)))))</f>
        <v>N/A</v>
      </c>
      <c r="BA42" s="547" t="str">
        <f>IF(ISERROR(AY42/AX42),"N/A",IF(AX42&lt;0,"N/A",IF(AY42&lt;0,"N/A",IF(AY42/AX42-1&gt;300%,"&gt;±300%",IF(AY42/AX42-1&lt;-300%,"&gt;±300%",AY42/AX42-1)))))</f>
        <v>N/A</v>
      </c>
      <c r="BB42" s="4"/>
      <c r="BC42" s="43">
        <f>BC18-BC40</f>
        <v>-29.081756749611358</v>
      </c>
      <c r="BD42" s="43">
        <f>BD18-BD40</f>
        <v>3.7324179785597664</v>
      </c>
      <c r="BE42" s="43">
        <f>SUM(S42:T42)</f>
        <v>-5.1320747205196824</v>
      </c>
      <c r="BF42" s="43">
        <f>SUM(U42:V42)</f>
        <v>-3.576900562786399</v>
      </c>
      <c r="BG42" s="43">
        <f>SUM(W42:X42)</f>
        <v>-4.5100050574263548</v>
      </c>
      <c r="BH42" s="43">
        <f>SUM(Y42:Z42)</f>
        <v>-8.3979404517594389</v>
      </c>
      <c r="BI42" s="43">
        <f>SUM(AA42:AB42)</f>
        <v>-2.3327612365998434</v>
      </c>
      <c r="BJ42" s="43">
        <f>SUM(AC42:AD42)</f>
        <v>8.5534578675327495</v>
      </c>
      <c r="BK42" s="43">
        <f>SUM(AE42:AF42)</f>
        <v>4.1989702258797124</v>
      </c>
      <c r="BL42" s="43">
        <f>SUM(AG42:AH42)</f>
        <v>16.951398319292167</v>
      </c>
      <c r="BM42" s="43">
        <f t="shared" ref="BM42:BN42" si="116">BM18-BM40</f>
        <v>-20.083715494237893</v>
      </c>
      <c r="BN42" s="43">
        <f t="shared" si="116"/>
        <v>13.336829429704693</v>
      </c>
      <c r="BO42" s="43">
        <f>SUM(AM42:AN42)</f>
        <v>-1.8489326641498351</v>
      </c>
      <c r="BP42" s="43">
        <f>SUM(AO42:AP42)</f>
        <v>-23.22494429706957</v>
      </c>
      <c r="BQ42" s="43">
        <f>SUM(AQ42:AR42)</f>
        <v>3.4616697726981442</v>
      </c>
      <c r="BR42" s="43">
        <f t="shared" si="51"/>
        <v>36.750437867102498</v>
      </c>
      <c r="BS42" s="43">
        <f>AU42+AV42</f>
        <v>13.879385284976294</v>
      </c>
      <c r="BT42" s="43">
        <f>SUM(AW42:AX42)</f>
        <v>12.690700144757095</v>
      </c>
      <c r="BU42" s="547">
        <f>IF(ISERROR(BT42/BR42),"N/A",IF(BR42&lt;0,"N/A",IF(BT42&lt;0,"N/A",IF(BT42/BR42-1&gt;300%,"&gt;±300%",IF(BT42/BR42-1&lt;-300%,"&gt;±300%",BT42/BR42-1)))))</f>
        <v>-0.65467894040747487</v>
      </c>
      <c r="BV42" s="547">
        <f>IF(ISERROR(BT42/BS42),"N/A",IF(BS42&lt;0,"N/A",IF(BT42&lt;0,"N/A",IF(BT42/BS42-1&gt;300%,"&gt;±300%",IF(BT42/BS42-1&lt;-300%,"&gt;±300%",BT42/BS42-1)))))</f>
        <v>-8.5643932768830089E-2</v>
      </c>
      <c r="BW42" s="19"/>
      <c r="BX42" s="46">
        <f>SUM(AV42:AY42)</f>
        <v>8.1305592319669771</v>
      </c>
    </row>
    <row r="43" spans="1:76" x14ac:dyDescent="0.45">
      <c r="A43" s="675"/>
      <c r="B43" s="98"/>
      <c r="C43" s="549"/>
      <c r="D43" s="549"/>
      <c r="E43" s="549"/>
      <c r="F43" s="549"/>
      <c r="G43" s="549"/>
      <c r="H43" s="549"/>
      <c r="I43" s="549"/>
      <c r="J43" s="549"/>
      <c r="K43" s="549"/>
      <c r="L43" s="549"/>
      <c r="M43" s="549"/>
      <c r="N43" s="288"/>
      <c r="O43" s="550"/>
      <c r="P43" s="36"/>
      <c r="Q43" s="288"/>
      <c r="R43" s="288"/>
      <c r="S43" s="288"/>
      <c r="T43" s="288"/>
      <c r="U43" s="288"/>
      <c r="V43" s="288"/>
      <c r="W43" s="288"/>
      <c r="X43" s="288"/>
      <c r="Y43" s="288"/>
      <c r="Z43" s="585"/>
      <c r="AA43" s="585"/>
      <c r="AB43" s="585"/>
      <c r="AC43" s="585"/>
      <c r="AD43" s="585"/>
      <c r="AE43" s="585"/>
      <c r="AF43" s="585"/>
      <c r="AG43" s="585"/>
      <c r="AH43" s="585"/>
      <c r="AI43" s="585"/>
      <c r="AJ43" s="585"/>
      <c r="AK43" s="585"/>
      <c r="AL43" s="585"/>
      <c r="AM43" s="586"/>
      <c r="AN43" s="585"/>
      <c r="AO43" s="585"/>
      <c r="AP43" s="585"/>
      <c r="AQ43" s="585"/>
      <c r="AR43" s="585"/>
      <c r="AS43" s="585"/>
      <c r="AT43" s="585"/>
      <c r="AU43" s="585"/>
      <c r="AV43" s="585"/>
      <c r="AW43" s="585"/>
      <c r="AX43" s="585"/>
      <c r="AY43" s="585"/>
      <c r="AZ43" s="716"/>
      <c r="BA43" s="716"/>
      <c r="BB43" s="4"/>
      <c r="BC43" s="199"/>
      <c r="BD43" s="7"/>
      <c r="BE43" s="7"/>
      <c r="BF43" s="7"/>
      <c r="BG43" s="7"/>
      <c r="BH43" s="7"/>
      <c r="BI43" s="7"/>
      <c r="BJ43" s="7"/>
      <c r="BK43" s="7"/>
      <c r="BL43" s="7"/>
      <c r="BM43" s="7"/>
      <c r="BN43" s="7"/>
      <c r="BO43" s="7"/>
      <c r="BP43" s="7"/>
      <c r="BQ43" s="7"/>
      <c r="BR43" s="7"/>
      <c r="BS43" s="288"/>
      <c r="BT43" s="199"/>
      <c r="BU43" s="295"/>
      <c r="BV43" s="295"/>
      <c r="BW43" s="198"/>
      <c r="BX43" s="199"/>
    </row>
    <row r="44" spans="1:76" x14ac:dyDescent="0.45">
      <c r="A44" s="41" t="s">
        <v>38</v>
      </c>
      <c r="B44" s="43" t="s">
        <v>145</v>
      </c>
      <c r="C44" s="43">
        <v>105.90736014163282</v>
      </c>
      <c r="D44" s="43">
        <v>80.558021370581201</v>
      </c>
      <c r="E44" s="43">
        <v>70.449389345315225</v>
      </c>
      <c r="F44" s="43">
        <v>57.385926420356114</v>
      </c>
      <c r="G44" s="43">
        <v>64.073175298608987</v>
      </c>
      <c r="H44" s="43">
        <v>86.312165754194154</v>
      </c>
      <c r="I44" s="43">
        <v>106.76245764546631</v>
      </c>
      <c r="J44" s="43">
        <v>81.688580684246915</v>
      </c>
      <c r="K44" s="43">
        <v>121.90091236405955</v>
      </c>
      <c r="L44" s="43">
        <v>148.4763876640215</v>
      </c>
      <c r="M44" s="43">
        <v>117.8904098120332</v>
      </c>
      <c r="N44" s="547">
        <f t="shared" si="19"/>
        <v>0.2180088301603007</v>
      </c>
      <c r="O44" s="547">
        <f t="shared" si="19"/>
        <v>-0.20599893581193207</v>
      </c>
      <c r="P44" s="36"/>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587"/>
      <c r="AZ44" s="44"/>
      <c r="BA44" s="44"/>
      <c r="BB44" s="4"/>
      <c r="BC44" s="46"/>
      <c r="BD44" s="46"/>
      <c r="BE44" s="46"/>
      <c r="BF44" s="46"/>
      <c r="BG44" s="46"/>
      <c r="BH44" s="46"/>
      <c r="BI44" s="46"/>
      <c r="BJ44" s="46"/>
      <c r="BK44" s="46"/>
      <c r="BL44" s="46"/>
      <c r="BM44" s="46"/>
      <c r="BN44" s="46"/>
      <c r="BO44" s="46"/>
      <c r="BP44" s="46"/>
      <c r="BQ44" s="46"/>
      <c r="BR44" s="46"/>
      <c r="BS44" s="548"/>
      <c r="BT44" s="46"/>
      <c r="BU44" s="548"/>
      <c r="BV44" s="548"/>
      <c r="BW44" s="19"/>
      <c r="BX44" s="46"/>
    </row>
    <row r="45" spans="1:76" x14ac:dyDescent="0.45">
      <c r="A45" s="675" t="s">
        <v>117</v>
      </c>
      <c r="B45" s="36"/>
      <c r="C45" s="36"/>
      <c r="D45" s="36"/>
      <c r="E45" s="36"/>
      <c r="F45" s="36"/>
      <c r="G45" s="36"/>
      <c r="H45" s="697">
        <v>113.52771351452564</v>
      </c>
      <c r="I45" s="368"/>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348"/>
      <c r="AY45" s="348"/>
      <c r="AZ45" s="235"/>
      <c r="BA45" s="235"/>
      <c r="BB45" s="4"/>
      <c r="BC45" s="675"/>
      <c r="BD45" s="288"/>
      <c r="BE45" s="288"/>
      <c r="BF45" s="288"/>
      <c r="BG45" s="288"/>
      <c r="BH45" s="288"/>
      <c r="BI45" s="288"/>
      <c r="BJ45" s="288"/>
      <c r="BK45" s="288"/>
      <c r="BL45" s="288"/>
      <c r="BM45" s="288"/>
      <c r="BN45" s="288"/>
      <c r="BO45" s="288"/>
      <c r="BP45" s="288"/>
      <c r="BQ45" s="288"/>
      <c r="BR45" s="288"/>
      <c r="BS45" s="675"/>
      <c r="BT45" s="550"/>
      <c r="BU45" s="675"/>
      <c r="BV45" s="675"/>
      <c r="BW45" s="675"/>
      <c r="BX45" s="288"/>
    </row>
    <row r="46" spans="1:76" x14ac:dyDescent="0.45">
      <c r="AM46" s="590"/>
    </row>
    <row r="47" spans="1:76" x14ac:dyDescent="0.45">
      <c r="AM47" s="590"/>
    </row>
    <row r="48" spans="1:76"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E7467-2FA7-4447-89B4-38DAAEEEC8F2}">
  <sheetPr codeName="Sheet71"/>
  <dimension ref="A1:EJ69"/>
  <sheetViews>
    <sheetView workbookViewId="0">
      <selection activeCell="D42" sqref="D42"/>
    </sheetView>
  </sheetViews>
  <sheetFormatPr defaultColWidth="9.46484375" defaultRowHeight="10.15" x14ac:dyDescent="0.3"/>
  <cols>
    <col min="1" max="1" width="9.46484375" style="675"/>
    <col min="2" max="2" width="27.46484375" style="675" bestFit="1" customWidth="1"/>
    <col min="3" max="3" width="6" style="675" hidden="1" customWidth="1"/>
    <col min="4" max="8" width="6" style="675" bestFit="1" customWidth="1"/>
    <col min="9" max="13" width="6" style="677" bestFit="1" customWidth="1"/>
    <col min="14" max="14" width="7.46484375" style="675" bestFit="1" customWidth="1"/>
    <col min="15" max="15" width="7.73046875" style="675" bestFit="1" customWidth="1"/>
    <col min="16" max="16" width="4" style="675" bestFit="1" customWidth="1"/>
    <col min="17" max="25" width="6.46484375" style="675" hidden="1" customWidth="1"/>
    <col min="26" max="45" width="6.46484375" style="298" hidden="1" customWidth="1"/>
    <col min="46" max="46" width="6.46484375" style="295" hidden="1" customWidth="1"/>
    <col min="47" max="51" width="6.46484375" style="295" bestFit="1" customWidth="1"/>
    <col min="52" max="52" width="6.53125" style="295" customWidth="1"/>
    <col min="53" max="53" width="6.265625" style="675" bestFit="1" customWidth="1"/>
    <col min="54" max="56" width="6.265625" style="288" bestFit="1" customWidth="1"/>
    <col min="57" max="70" width="6.265625" style="675" bestFit="1" customWidth="1"/>
    <col min="71" max="71" width="9.46484375" style="675"/>
    <col min="72" max="72" width="27.46484375" style="675" bestFit="1" customWidth="1"/>
    <col min="73" max="73" width="4.46484375" style="675" hidden="1" customWidth="1"/>
    <col min="74" max="83" width="4.46484375" style="675" bestFit="1" customWidth="1"/>
    <col min="84" max="84" width="7.46484375" style="675" bestFit="1" customWidth="1"/>
    <col min="85" max="85" width="7.73046875" style="675" bestFit="1" customWidth="1"/>
    <col min="86" max="86" width="3" style="675" customWidth="1"/>
    <col min="87" max="116" width="6.46484375" style="675" hidden="1" customWidth="1"/>
    <col min="117" max="121" width="6.46484375" style="675" bestFit="1" customWidth="1"/>
    <col min="122" max="122" width="7.53125" style="675" customWidth="1"/>
    <col min="123" max="140" width="6.265625" style="675" bestFit="1" customWidth="1"/>
    <col min="141" max="16384" width="9.46484375" style="675"/>
  </cols>
  <sheetData>
    <row r="1" spans="1:140" x14ac:dyDescent="0.3">
      <c r="B1" s="295" t="s">
        <v>51</v>
      </c>
      <c r="Q1" s="676"/>
      <c r="BA1" s="288"/>
      <c r="BD1" s="675"/>
      <c r="BT1" s="295" t="s">
        <v>52</v>
      </c>
    </row>
    <row r="2" spans="1:140" x14ac:dyDescent="0.3">
      <c r="B2" s="1"/>
      <c r="C2" s="2"/>
      <c r="D2" s="2"/>
      <c r="E2" s="2"/>
      <c r="F2" s="2"/>
      <c r="G2" s="2"/>
      <c r="H2" s="2"/>
      <c r="I2" s="466"/>
      <c r="J2" s="466"/>
      <c r="K2" s="466"/>
      <c r="L2" s="466"/>
      <c r="M2" s="466"/>
      <c r="N2" s="2"/>
      <c r="O2" s="2"/>
      <c r="P2" s="2"/>
      <c r="BA2" s="288"/>
      <c r="BD2" s="675"/>
    </row>
    <row r="3" spans="1:140" x14ac:dyDescent="0.3">
      <c r="B3" s="16" t="s">
        <v>198</v>
      </c>
      <c r="R3" s="2"/>
      <c r="S3" s="2"/>
      <c r="T3" s="2"/>
      <c r="U3" s="2"/>
      <c r="V3" s="21"/>
      <c r="W3" s="21"/>
      <c r="X3" s="21"/>
      <c r="Y3" s="21"/>
      <c r="Z3" s="299"/>
      <c r="AA3" s="299"/>
      <c r="AB3" s="299"/>
      <c r="AC3" s="299"/>
      <c r="AD3" s="299"/>
      <c r="AE3" s="299"/>
      <c r="AF3" s="299"/>
      <c r="AG3" s="299"/>
      <c r="AH3" s="299"/>
      <c r="AI3" s="299"/>
      <c r="AJ3" s="299"/>
      <c r="AK3" s="299"/>
      <c r="AL3" s="299"/>
      <c r="AM3" s="299"/>
      <c r="AN3" s="299"/>
      <c r="AO3" s="299"/>
      <c r="AP3" s="299"/>
      <c r="AQ3" s="299"/>
      <c r="AR3" s="299"/>
      <c r="AS3" s="299"/>
      <c r="AT3" s="633"/>
      <c r="AU3" s="633"/>
      <c r="AV3" s="633"/>
      <c r="AW3" s="633"/>
      <c r="AX3" s="633"/>
      <c r="AY3" s="633"/>
      <c r="AZ3" s="633"/>
      <c r="BA3" s="288"/>
      <c r="BD3" s="21"/>
      <c r="BE3" s="21"/>
      <c r="BF3" s="21"/>
      <c r="BG3" s="21"/>
      <c r="BH3" s="21"/>
      <c r="BI3" s="21"/>
      <c r="BJ3" s="21"/>
      <c r="BK3" s="21"/>
      <c r="BL3" s="21"/>
      <c r="BM3" s="21"/>
      <c r="BN3" s="21"/>
    </row>
    <row r="4" spans="1:140" s="678" customFormat="1" ht="30.4" x14ac:dyDescent="0.45">
      <c r="A4" s="200"/>
      <c r="B4" s="23" t="s">
        <v>120</v>
      </c>
      <c r="C4" s="200">
        <v>2013</v>
      </c>
      <c r="D4" s="200">
        <v>2014</v>
      </c>
      <c r="E4" s="200">
        <v>2015</v>
      </c>
      <c r="F4" s="200">
        <v>2016</v>
      </c>
      <c r="G4" s="200">
        <v>2017</v>
      </c>
      <c r="H4" s="200">
        <v>2018</v>
      </c>
      <c r="I4" s="596">
        <v>2019</v>
      </c>
      <c r="J4" s="596">
        <v>2020</v>
      </c>
      <c r="K4" s="596">
        <v>2021</v>
      </c>
      <c r="L4" s="596">
        <v>2022</v>
      </c>
      <c r="M4" s="596" t="s">
        <v>185</v>
      </c>
      <c r="N4" s="202" t="s">
        <v>190</v>
      </c>
      <c r="O4" s="202" t="s">
        <v>191</v>
      </c>
      <c r="P4" s="200"/>
      <c r="Q4" s="200" t="s">
        <v>20</v>
      </c>
      <c r="R4" s="200" t="s">
        <v>34</v>
      </c>
      <c r="S4" s="200" t="s">
        <v>45</v>
      </c>
      <c r="T4" s="200" t="s">
        <v>46</v>
      </c>
      <c r="U4" s="200" t="s">
        <v>48</v>
      </c>
      <c r="V4" s="200" t="s">
        <v>49</v>
      </c>
      <c r="W4" s="200" t="s">
        <v>53</v>
      </c>
      <c r="X4" s="200" t="s">
        <v>54</v>
      </c>
      <c r="Y4" s="200" t="s">
        <v>55</v>
      </c>
      <c r="Z4" s="200" t="s">
        <v>56</v>
      </c>
      <c r="AA4" s="200" t="s">
        <v>60</v>
      </c>
      <c r="AB4" s="200" t="s">
        <v>61</v>
      </c>
      <c r="AC4" s="200" t="s">
        <v>62</v>
      </c>
      <c r="AD4" s="200" t="s">
        <v>63</v>
      </c>
      <c r="AE4" s="200" t="s">
        <v>67</v>
      </c>
      <c r="AF4" s="200" t="s">
        <v>70</v>
      </c>
      <c r="AG4" s="200" t="s">
        <v>74</v>
      </c>
      <c r="AH4" s="200" t="s">
        <v>80</v>
      </c>
      <c r="AI4" s="200" t="s">
        <v>82</v>
      </c>
      <c r="AJ4" s="200" t="s">
        <v>88</v>
      </c>
      <c r="AK4" s="200" t="s">
        <v>89</v>
      </c>
      <c r="AL4" s="200" t="s">
        <v>87</v>
      </c>
      <c r="AM4" s="200" t="s">
        <v>90</v>
      </c>
      <c r="AN4" s="200" t="s">
        <v>107</v>
      </c>
      <c r="AO4" s="200" t="s">
        <v>124</v>
      </c>
      <c r="AP4" s="200" t="s">
        <v>132</v>
      </c>
      <c r="AQ4" s="200" t="s">
        <v>141</v>
      </c>
      <c r="AR4" s="200" t="s">
        <v>146</v>
      </c>
      <c r="AS4" s="200" t="s">
        <v>151</v>
      </c>
      <c r="AT4" s="529" t="s">
        <v>158</v>
      </c>
      <c r="AU4" s="529" t="s">
        <v>169</v>
      </c>
      <c r="AV4" s="529" t="s">
        <v>174</v>
      </c>
      <c r="AW4" s="529" t="s">
        <v>181</v>
      </c>
      <c r="AX4" s="529" t="s">
        <v>187</v>
      </c>
      <c r="AY4" s="529" t="s">
        <v>197</v>
      </c>
      <c r="AZ4" s="634"/>
      <c r="BA4" s="200" t="s">
        <v>39</v>
      </c>
      <c r="BB4" s="200" t="s">
        <v>40</v>
      </c>
      <c r="BC4" s="200" t="s">
        <v>47</v>
      </c>
      <c r="BD4" s="200" t="s">
        <v>50</v>
      </c>
      <c r="BE4" s="200" t="s">
        <v>57</v>
      </c>
      <c r="BF4" s="200" t="s">
        <v>59</v>
      </c>
      <c r="BG4" s="200" t="s">
        <v>64</v>
      </c>
      <c r="BH4" s="200" t="s">
        <v>66</v>
      </c>
      <c r="BI4" s="200" t="s">
        <v>71</v>
      </c>
      <c r="BJ4" s="200" t="s">
        <v>81</v>
      </c>
      <c r="BK4" s="200" t="s">
        <v>93</v>
      </c>
      <c r="BL4" s="200" t="s">
        <v>94</v>
      </c>
      <c r="BM4" s="200" t="s">
        <v>109</v>
      </c>
      <c r="BN4" s="200" t="s">
        <v>134</v>
      </c>
      <c r="BO4" s="200" t="s">
        <v>147</v>
      </c>
      <c r="BP4" s="200" t="s">
        <v>161</v>
      </c>
      <c r="BQ4" s="200" t="s">
        <v>177</v>
      </c>
      <c r="BR4" s="200" t="s">
        <v>192</v>
      </c>
      <c r="BS4" s="200"/>
      <c r="BT4" s="23" t="s">
        <v>120</v>
      </c>
      <c r="BU4" s="200">
        <v>2013</v>
      </c>
      <c r="BV4" s="200">
        <v>2014</v>
      </c>
      <c r="BW4" s="200">
        <v>2015</v>
      </c>
      <c r="BX4" s="200">
        <v>2016</v>
      </c>
      <c r="BY4" s="200">
        <v>2017</v>
      </c>
      <c r="BZ4" s="200">
        <v>2018</v>
      </c>
      <c r="CA4" s="200">
        <v>2019</v>
      </c>
      <c r="CB4" s="200">
        <v>2020</v>
      </c>
      <c r="CC4" s="200">
        <v>2021</v>
      </c>
      <c r="CD4" s="200">
        <v>2022</v>
      </c>
      <c r="CE4" s="200" t="s">
        <v>185</v>
      </c>
      <c r="CF4" s="202" t="str">
        <f>N4</f>
        <v>2022/2021 Growth %</v>
      </c>
      <c r="CG4" s="202" t="str">
        <f>O4</f>
        <v>2023f/2022 Growth %</v>
      </c>
      <c r="CH4" s="200"/>
      <c r="CI4" s="200" t="s">
        <v>20</v>
      </c>
      <c r="CJ4" s="200" t="s">
        <v>34</v>
      </c>
      <c r="CK4" s="202" t="s">
        <v>45</v>
      </c>
      <c r="CL4" s="202" t="s">
        <v>46</v>
      </c>
      <c r="CM4" s="202" t="s">
        <v>48</v>
      </c>
      <c r="CN4" s="202" t="s">
        <v>49</v>
      </c>
      <c r="CO4" s="202" t="s">
        <v>53</v>
      </c>
      <c r="CP4" s="202" t="s">
        <v>54</v>
      </c>
      <c r="CQ4" s="202" t="s">
        <v>55</v>
      </c>
      <c r="CR4" s="202" t="s">
        <v>56</v>
      </c>
      <c r="CS4" s="202" t="s">
        <v>60</v>
      </c>
      <c r="CT4" s="202" t="s">
        <v>61</v>
      </c>
      <c r="CU4" s="202" t="s">
        <v>62</v>
      </c>
      <c r="CV4" s="202" t="s">
        <v>63</v>
      </c>
      <c r="CW4" s="202" t="s">
        <v>67</v>
      </c>
      <c r="CX4" s="202" t="s">
        <v>70</v>
      </c>
      <c r="CY4" s="202" t="s">
        <v>74</v>
      </c>
      <c r="CZ4" s="202" t="s">
        <v>80</v>
      </c>
      <c r="DA4" s="202" t="s">
        <v>82</v>
      </c>
      <c r="DB4" s="202" t="s">
        <v>88</v>
      </c>
      <c r="DC4" s="202" t="s">
        <v>89</v>
      </c>
      <c r="DD4" s="202" t="s">
        <v>87</v>
      </c>
      <c r="DE4" s="202" t="s">
        <v>90</v>
      </c>
      <c r="DF4" s="202" t="s">
        <v>107</v>
      </c>
      <c r="DG4" s="202" t="s">
        <v>124</v>
      </c>
      <c r="DH4" s="202" t="s">
        <v>132</v>
      </c>
      <c r="DI4" s="202" t="s">
        <v>141</v>
      </c>
      <c r="DJ4" s="202" t="s">
        <v>146</v>
      </c>
      <c r="DK4" s="202" t="s">
        <v>151</v>
      </c>
      <c r="DL4" s="202" t="s">
        <v>158</v>
      </c>
      <c r="DM4" s="202" t="s">
        <v>169</v>
      </c>
      <c r="DN4" s="202" t="s">
        <v>174</v>
      </c>
      <c r="DO4" s="202" t="s">
        <v>181</v>
      </c>
      <c r="DP4" s="721" t="str">
        <f>AX4</f>
        <v>Q4 2022</v>
      </c>
      <c r="DQ4" s="721" t="s">
        <v>197</v>
      </c>
      <c r="DR4" s="202"/>
      <c r="DS4" s="200" t="str">
        <f>BA4</f>
        <v>H1 2014</v>
      </c>
      <c r="DT4" s="200" t="str">
        <f t="shared" ref="DT4:EI4" si="0">BB4</f>
        <v>H2 2014</v>
      </c>
      <c r="DU4" s="200" t="str">
        <f t="shared" si="0"/>
        <v>H1 2015</v>
      </c>
      <c r="DV4" s="200" t="str">
        <f t="shared" si="0"/>
        <v>H2 2015</v>
      </c>
      <c r="DW4" s="200" t="str">
        <f t="shared" si="0"/>
        <v>H1 2016</v>
      </c>
      <c r="DX4" s="200" t="str">
        <f t="shared" si="0"/>
        <v>H2 2016</v>
      </c>
      <c r="DY4" s="200" t="str">
        <f t="shared" si="0"/>
        <v>H1 2017</v>
      </c>
      <c r="DZ4" s="200" t="str">
        <f t="shared" si="0"/>
        <v>H2 2017</v>
      </c>
      <c r="EA4" s="200" t="str">
        <f t="shared" si="0"/>
        <v>H1 2018</v>
      </c>
      <c r="EB4" s="200" t="str">
        <f t="shared" si="0"/>
        <v>H2 2018</v>
      </c>
      <c r="EC4" s="200" t="str">
        <f t="shared" si="0"/>
        <v>H1 2019</v>
      </c>
      <c r="ED4" s="200" t="str">
        <f t="shared" si="0"/>
        <v>H2 2019</v>
      </c>
      <c r="EE4" s="200" t="str">
        <f t="shared" si="0"/>
        <v>H1 2020</v>
      </c>
      <c r="EF4" s="200" t="str">
        <f t="shared" si="0"/>
        <v>H2 2020</v>
      </c>
      <c r="EG4" s="200" t="str">
        <f t="shared" si="0"/>
        <v>H1 2021</v>
      </c>
      <c r="EH4" s="200" t="str">
        <f t="shared" si="0"/>
        <v>H2 2021</v>
      </c>
      <c r="EI4" s="200" t="str">
        <f t="shared" si="0"/>
        <v>H1 2022</v>
      </c>
      <c r="EJ4" s="200" t="str">
        <f>BR4</f>
        <v>H2 2022</v>
      </c>
    </row>
    <row r="5" spans="1:140" x14ac:dyDescent="0.3">
      <c r="B5" s="10"/>
      <c r="C5" s="13"/>
      <c r="D5" s="13"/>
      <c r="E5" s="13"/>
      <c r="F5" s="13"/>
      <c r="G5" s="13"/>
      <c r="H5" s="13"/>
      <c r="I5" s="468"/>
      <c r="J5" s="468"/>
      <c r="K5" s="468"/>
      <c r="L5" s="468"/>
      <c r="M5" s="468"/>
      <c r="N5" s="208"/>
      <c r="O5" s="208"/>
      <c r="Q5" s="13"/>
      <c r="R5" s="36"/>
      <c r="S5" s="36"/>
      <c r="T5" s="36"/>
      <c r="U5" s="36"/>
      <c r="V5" s="36"/>
      <c r="W5" s="36"/>
      <c r="X5" s="36"/>
      <c r="Y5" s="36"/>
      <c r="Z5" s="300"/>
      <c r="AA5" s="300"/>
      <c r="AB5" s="300"/>
      <c r="AC5" s="300"/>
      <c r="AD5" s="300"/>
      <c r="AE5" s="300"/>
      <c r="AF5" s="300"/>
      <c r="AG5" s="300"/>
      <c r="AH5" s="300"/>
      <c r="AI5" s="300"/>
      <c r="AJ5" s="300"/>
      <c r="AK5" s="300"/>
      <c r="AL5" s="300"/>
      <c r="AM5" s="675"/>
      <c r="AN5" s="675"/>
      <c r="AO5" s="675"/>
      <c r="AP5" s="675"/>
      <c r="AQ5" s="675"/>
      <c r="AR5" s="675"/>
      <c r="AS5" s="675"/>
      <c r="AT5" s="675"/>
      <c r="AU5" s="675"/>
      <c r="AV5" s="675"/>
      <c r="AW5" s="675"/>
      <c r="AX5" s="675"/>
      <c r="AY5" s="675"/>
      <c r="AZ5" s="635"/>
      <c r="BA5" s="288"/>
      <c r="BD5" s="36"/>
      <c r="BE5" s="36"/>
      <c r="BF5" s="36"/>
      <c r="BG5" s="36"/>
      <c r="BH5" s="36"/>
      <c r="BI5" s="36"/>
      <c r="BJ5" s="36"/>
      <c r="BK5" s="36"/>
      <c r="BL5" s="36"/>
      <c r="BM5" s="36"/>
      <c r="BN5" s="36"/>
      <c r="BT5" s="10"/>
      <c r="BU5" s="13"/>
      <c r="BV5" s="13"/>
      <c r="BW5" s="13"/>
      <c r="BX5" s="13"/>
      <c r="BY5" s="13"/>
      <c r="BZ5" s="13"/>
      <c r="CA5" s="13"/>
      <c r="CB5" s="13"/>
      <c r="CC5" s="13"/>
      <c r="CD5" s="13"/>
      <c r="CE5" s="13"/>
      <c r="CF5" s="208"/>
      <c r="CG5" s="208"/>
      <c r="CI5" s="439"/>
      <c r="CJ5" s="440"/>
      <c r="CK5" s="440"/>
      <c r="CL5" s="440"/>
      <c r="CM5" s="440"/>
      <c r="CN5" s="440"/>
      <c r="CO5" s="440"/>
      <c r="CP5" s="440"/>
      <c r="CQ5" s="440"/>
      <c r="CR5" s="440"/>
      <c r="CS5" s="440"/>
      <c r="CT5" s="440"/>
      <c r="CU5" s="440"/>
      <c r="CV5" s="440"/>
      <c r="CW5" s="440"/>
      <c r="CX5" s="440"/>
      <c r="CY5" s="440"/>
      <c r="CZ5" s="440"/>
      <c r="DA5" s="440"/>
      <c r="DB5" s="440"/>
      <c r="DC5" s="440"/>
      <c r="DD5" s="440"/>
      <c r="DE5" s="679"/>
      <c r="DF5" s="679"/>
      <c r="DG5" s="679"/>
      <c r="DH5" s="679"/>
      <c r="DI5" s="679"/>
      <c r="DJ5" s="679"/>
      <c r="DK5" s="679"/>
      <c r="DL5" s="679"/>
      <c r="DM5" s="679"/>
      <c r="DN5" s="679"/>
      <c r="DO5" s="679"/>
      <c r="DP5" s="679"/>
      <c r="DQ5" s="679"/>
      <c r="DR5" s="679"/>
      <c r="DS5" s="442"/>
      <c r="DT5" s="442"/>
      <c r="DU5" s="679"/>
      <c r="DV5" s="679"/>
      <c r="DW5" s="679"/>
      <c r="DX5" s="679"/>
      <c r="DY5" s="679"/>
      <c r="DZ5" s="679"/>
      <c r="EA5" s="679"/>
      <c r="EB5" s="679"/>
      <c r="EC5" s="679"/>
      <c r="ED5" s="679"/>
      <c r="EE5" s="679"/>
    </row>
    <row r="6" spans="1:140" x14ac:dyDescent="0.3">
      <c r="B6" s="20" t="s">
        <v>27</v>
      </c>
      <c r="C6" s="495">
        <v>3130</v>
      </c>
      <c r="D6" s="495">
        <v>3240</v>
      </c>
      <c r="E6" s="495">
        <v>3250</v>
      </c>
      <c r="F6" s="495">
        <v>3350</v>
      </c>
      <c r="G6" s="495">
        <v>3290</v>
      </c>
      <c r="H6" s="495">
        <v>3090</v>
      </c>
      <c r="I6" s="495">
        <f>SUM(I7:I12)</f>
        <v>2811.3200411114876</v>
      </c>
      <c r="J6" s="495">
        <f t="shared" ref="J6:M6" si="1">SUM(J7:J12)</f>
        <v>2323.7834747528045</v>
      </c>
      <c r="K6" s="495">
        <f t="shared" si="1"/>
        <v>2555.4465025025024</v>
      </c>
      <c r="L6" s="495">
        <f t="shared" si="1"/>
        <v>2897.2848971010576</v>
      </c>
      <c r="M6" s="495">
        <f t="shared" si="1"/>
        <v>3254.6647809853466</v>
      </c>
      <c r="N6" s="492">
        <f>IF(ISERROR(L6/K6),"N/A",IF(K6&lt;0,"N/A",IF(L6&lt;0,"N/A",IF(L6/K6-1&gt;300%,"&gt;±300%",IF(L6/K6-1&lt;-300%,"&gt;±300%",L6/K6-1)))))</f>
        <v>0.13376855835713997</v>
      </c>
      <c r="O6" s="492">
        <f>IF(ISERROR(M6/L6),"N/A",IF(L6&lt;0,"N/A",IF(M6&lt;0,"N/A",IF(M6/L6-1&gt;300%,"&gt;±300%",IF(M6/L6-1&lt;-300%,"&gt;±300%",M6/L6-1)))))</f>
        <v>0.12334992814889323</v>
      </c>
      <c r="P6" s="198"/>
      <c r="Q6" s="50">
        <v>760</v>
      </c>
      <c r="R6" s="50">
        <v>810</v>
      </c>
      <c r="S6" s="50">
        <v>860</v>
      </c>
      <c r="T6" s="50">
        <v>855</v>
      </c>
      <c r="U6" s="50">
        <v>795</v>
      </c>
      <c r="V6" s="50">
        <v>840</v>
      </c>
      <c r="W6" s="50">
        <v>860</v>
      </c>
      <c r="X6" s="50">
        <v>865</v>
      </c>
      <c r="Y6" s="50">
        <v>780</v>
      </c>
      <c r="Z6" s="50">
        <v>840</v>
      </c>
      <c r="AA6" s="50">
        <v>845</v>
      </c>
      <c r="AB6" s="50">
        <v>825</v>
      </c>
      <c r="AC6" s="50">
        <v>785</v>
      </c>
      <c r="AD6" s="50">
        <v>840</v>
      </c>
      <c r="AE6" s="50">
        <v>795</v>
      </c>
      <c r="AF6" s="50">
        <v>810</v>
      </c>
      <c r="AG6" s="50">
        <v>730</v>
      </c>
      <c r="AH6" s="50">
        <v>770</v>
      </c>
      <c r="AI6" s="50">
        <f t="shared" ref="AI6" si="2">SUM(AI7:AI12)</f>
        <v>746.64419406642219</v>
      </c>
      <c r="AJ6" s="50">
        <f t="shared" ref="AJ6:AY6" si="3">SUM(AJ7:AJ12)</f>
        <v>729.53656758402781</v>
      </c>
      <c r="AK6" s="50">
        <f t="shared" si="3"/>
        <v>659.1036736125609</v>
      </c>
      <c r="AL6" s="50">
        <f t="shared" si="3"/>
        <v>675.44750553098822</v>
      </c>
      <c r="AM6" s="50">
        <f t="shared" si="3"/>
        <v>623.35368588653751</v>
      </c>
      <c r="AN6" s="50">
        <f t="shared" si="3"/>
        <v>372.28643467383193</v>
      </c>
      <c r="AO6" s="50">
        <f t="shared" si="3"/>
        <v>625.9134922865544</v>
      </c>
      <c r="AP6" s="50">
        <f t="shared" si="3"/>
        <v>702.22986190588017</v>
      </c>
      <c r="AQ6" s="50">
        <f t="shared" si="3"/>
        <v>701.13142755822469</v>
      </c>
      <c r="AR6" s="50">
        <f t="shared" si="3"/>
        <v>637.51189232629588</v>
      </c>
      <c r="AS6" s="50">
        <f t="shared" si="3"/>
        <v>558.02449062639778</v>
      </c>
      <c r="AT6" s="50">
        <f t="shared" si="3"/>
        <v>658.77869199158386</v>
      </c>
      <c r="AU6" s="50">
        <f t="shared" si="3"/>
        <v>736.64003230454955</v>
      </c>
      <c r="AV6" s="50">
        <f t="shared" si="3"/>
        <v>702.58322503413535</v>
      </c>
      <c r="AW6" s="50">
        <f t="shared" si="3"/>
        <v>701.3415904633473</v>
      </c>
      <c r="AX6" s="50">
        <f t="shared" si="3"/>
        <v>756.7200492990255</v>
      </c>
      <c r="AY6" s="50">
        <f t="shared" si="3"/>
        <v>805.90401851209208</v>
      </c>
      <c r="AZ6" s="635"/>
      <c r="BA6" s="50">
        <f>SUM(BA7:BA12)</f>
        <v>1670</v>
      </c>
      <c r="BB6" s="50">
        <f t="shared" ref="BB6:BH6" si="4">SUM(BB7:BB12)</f>
        <v>1570</v>
      </c>
      <c r="BC6" s="50">
        <f t="shared" si="4"/>
        <v>1715</v>
      </c>
      <c r="BD6" s="50">
        <f t="shared" si="4"/>
        <v>1635</v>
      </c>
      <c r="BE6" s="50">
        <f t="shared" si="4"/>
        <v>1725</v>
      </c>
      <c r="BF6" s="50">
        <f t="shared" si="4"/>
        <v>1620</v>
      </c>
      <c r="BG6" s="50">
        <f t="shared" si="4"/>
        <v>1670</v>
      </c>
      <c r="BH6" s="50">
        <f t="shared" si="4"/>
        <v>1625</v>
      </c>
      <c r="BI6" s="50">
        <f>SUM(BI7:BI12)</f>
        <v>1605</v>
      </c>
      <c r="BJ6" s="50">
        <f>SUM(BJ7:BJ12)</f>
        <v>1500</v>
      </c>
      <c r="BK6" s="50">
        <f>AI6+AJ6</f>
        <v>1476.18076165045</v>
      </c>
      <c r="BL6" s="50">
        <f>AK6+AL6</f>
        <v>1334.5511791435492</v>
      </c>
      <c r="BM6" s="50">
        <f>AM6+AN6</f>
        <v>995.6401205603695</v>
      </c>
      <c r="BN6" s="50">
        <f>AO6+AP6</f>
        <v>1328.1433541924346</v>
      </c>
      <c r="BO6" s="50">
        <f>AQ6+AR6</f>
        <v>1338.6433198845207</v>
      </c>
      <c r="BP6" s="50">
        <f>AS6+AT6</f>
        <v>1216.8031826179817</v>
      </c>
      <c r="BQ6" s="50">
        <f>AU6+AV6</f>
        <v>1439.223257338685</v>
      </c>
      <c r="BR6" s="50">
        <f t="shared" ref="BR6" si="5">AW6+AX6</f>
        <v>1458.0616397623728</v>
      </c>
      <c r="BT6" s="20" t="s">
        <v>27</v>
      </c>
      <c r="BU6" s="50">
        <f t="shared" ref="BU6:CG21" si="6">C6</f>
        <v>3130</v>
      </c>
      <c r="BV6" s="50">
        <f t="shared" si="6"/>
        <v>3240</v>
      </c>
      <c r="BW6" s="50">
        <f t="shared" si="6"/>
        <v>3250</v>
      </c>
      <c r="BX6" s="50">
        <f t="shared" si="6"/>
        <v>3350</v>
      </c>
      <c r="BY6" s="50">
        <f t="shared" si="6"/>
        <v>3290</v>
      </c>
      <c r="BZ6" s="50">
        <f t="shared" si="6"/>
        <v>3090</v>
      </c>
      <c r="CA6" s="50">
        <f t="shared" si="6"/>
        <v>2811.3200411114876</v>
      </c>
      <c r="CB6" s="50">
        <f t="shared" si="6"/>
        <v>2323.7834747528045</v>
      </c>
      <c r="CC6" s="50">
        <f t="shared" si="6"/>
        <v>2555.4465025025024</v>
      </c>
      <c r="CD6" s="50">
        <f t="shared" si="6"/>
        <v>2897.2848971010576</v>
      </c>
      <c r="CE6" s="50">
        <f t="shared" si="6"/>
        <v>3254.6647809853466</v>
      </c>
      <c r="CF6" s="210">
        <f t="shared" si="6"/>
        <v>0.13376855835713997</v>
      </c>
      <c r="CG6" s="210">
        <f t="shared" si="6"/>
        <v>0.12334992814889323</v>
      </c>
      <c r="CH6" s="59"/>
      <c r="CI6" s="444">
        <f t="shared" ref="CI6:DQ6" si="7">Q6</f>
        <v>760</v>
      </c>
      <c r="CJ6" s="444">
        <f t="shared" si="7"/>
        <v>810</v>
      </c>
      <c r="CK6" s="444">
        <f t="shared" si="7"/>
        <v>860</v>
      </c>
      <c r="CL6" s="444">
        <f t="shared" si="7"/>
        <v>855</v>
      </c>
      <c r="CM6" s="444">
        <f t="shared" si="7"/>
        <v>795</v>
      </c>
      <c r="CN6" s="444">
        <f t="shared" si="7"/>
        <v>840</v>
      </c>
      <c r="CO6" s="444">
        <f t="shared" si="7"/>
        <v>860</v>
      </c>
      <c r="CP6" s="444">
        <f t="shared" si="7"/>
        <v>865</v>
      </c>
      <c r="CQ6" s="444">
        <f t="shared" si="7"/>
        <v>780</v>
      </c>
      <c r="CR6" s="444">
        <f t="shared" si="7"/>
        <v>840</v>
      </c>
      <c r="CS6" s="444">
        <f t="shared" si="7"/>
        <v>845</v>
      </c>
      <c r="CT6" s="444">
        <f t="shared" si="7"/>
        <v>825</v>
      </c>
      <c r="CU6" s="444">
        <f t="shared" si="7"/>
        <v>785</v>
      </c>
      <c r="CV6" s="444">
        <f t="shared" si="7"/>
        <v>840</v>
      </c>
      <c r="CW6" s="444">
        <f t="shared" si="7"/>
        <v>795</v>
      </c>
      <c r="CX6" s="444">
        <f t="shared" si="7"/>
        <v>810</v>
      </c>
      <c r="CY6" s="444">
        <f t="shared" si="7"/>
        <v>730</v>
      </c>
      <c r="CZ6" s="444">
        <f t="shared" si="7"/>
        <v>770</v>
      </c>
      <c r="DA6" s="444">
        <f t="shared" si="7"/>
        <v>746.64419406642219</v>
      </c>
      <c r="DB6" s="444">
        <f t="shared" si="7"/>
        <v>729.53656758402781</v>
      </c>
      <c r="DC6" s="444">
        <f t="shared" si="7"/>
        <v>659.1036736125609</v>
      </c>
      <c r="DD6" s="444">
        <f t="shared" si="7"/>
        <v>675.44750553098822</v>
      </c>
      <c r="DE6" s="444">
        <f t="shared" si="7"/>
        <v>623.35368588653751</v>
      </c>
      <c r="DF6" s="444">
        <f t="shared" si="7"/>
        <v>372.28643467383193</v>
      </c>
      <c r="DG6" s="444">
        <f t="shared" si="7"/>
        <v>625.9134922865544</v>
      </c>
      <c r="DH6" s="444">
        <f t="shared" si="7"/>
        <v>702.22986190588017</v>
      </c>
      <c r="DI6" s="444">
        <f t="shared" si="7"/>
        <v>701.13142755822469</v>
      </c>
      <c r="DJ6" s="444">
        <f t="shared" si="7"/>
        <v>637.51189232629588</v>
      </c>
      <c r="DK6" s="444">
        <f t="shared" si="7"/>
        <v>558.02449062639778</v>
      </c>
      <c r="DL6" s="444">
        <f t="shared" si="7"/>
        <v>658.77869199158386</v>
      </c>
      <c r="DM6" s="444">
        <f t="shared" si="7"/>
        <v>736.64003230454955</v>
      </c>
      <c r="DN6" s="444">
        <f t="shared" si="7"/>
        <v>702.58322503413535</v>
      </c>
      <c r="DO6" s="444">
        <f t="shared" si="7"/>
        <v>701.3415904633473</v>
      </c>
      <c r="DP6" s="444">
        <f t="shared" si="7"/>
        <v>756.7200492990255</v>
      </c>
      <c r="DQ6" s="444">
        <f t="shared" si="7"/>
        <v>805.90401851209208</v>
      </c>
      <c r="DR6" s="444"/>
      <c r="DS6" s="444">
        <f t="shared" ref="DS6:EI6" si="8">BA6</f>
        <v>1670</v>
      </c>
      <c r="DT6" s="444">
        <f t="shared" si="8"/>
        <v>1570</v>
      </c>
      <c r="DU6" s="444">
        <f t="shared" si="8"/>
        <v>1715</v>
      </c>
      <c r="DV6" s="444">
        <f t="shared" si="8"/>
        <v>1635</v>
      </c>
      <c r="DW6" s="444">
        <f t="shared" si="8"/>
        <v>1725</v>
      </c>
      <c r="DX6" s="444">
        <f t="shared" si="8"/>
        <v>1620</v>
      </c>
      <c r="DY6" s="444">
        <f t="shared" si="8"/>
        <v>1670</v>
      </c>
      <c r="DZ6" s="444">
        <f t="shared" si="8"/>
        <v>1625</v>
      </c>
      <c r="EA6" s="444">
        <f t="shared" si="8"/>
        <v>1605</v>
      </c>
      <c r="EB6" s="444">
        <f t="shared" si="8"/>
        <v>1500</v>
      </c>
      <c r="EC6" s="444">
        <f t="shared" si="8"/>
        <v>1476.18076165045</v>
      </c>
      <c r="ED6" s="444">
        <f t="shared" si="8"/>
        <v>1334.5511791435492</v>
      </c>
      <c r="EE6" s="444">
        <f t="shared" si="8"/>
        <v>995.6401205603695</v>
      </c>
      <c r="EF6" s="444">
        <f t="shared" si="8"/>
        <v>1328.1433541924346</v>
      </c>
      <c r="EG6" s="444">
        <f t="shared" si="8"/>
        <v>1338.6433198845207</v>
      </c>
      <c r="EH6" s="444">
        <f t="shared" si="8"/>
        <v>1216.8031826179817</v>
      </c>
      <c r="EI6" s="444">
        <f t="shared" si="8"/>
        <v>1439.223257338685</v>
      </c>
      <c r="EJ6" s="444">
        <f>BR6</f>
        <v>1458.0616397623728</v>
      </c>
    </row>
    <row r="7" spans="1:140" x14ac:dyDescent="0.3">
      <c r="B7" s="10" t="s">
        <v>15</v>
      </c>
      <c r="C7" s="468">
        <v>425</v>
      </c>
      <c r="D7" s="468">
        <v>465</v>
      </c>
      <c r="E7" s="468">
        <v>480</v>
      </c>
      <c r="F7" s="468">
        <v>410</v>
      </c>
      <c r="G7" s="468">
        <v>390</v>
      </c>
      <c r="H7" s="468">
        <v>390</v>
      </c>
      <c r="I7" s="468">
        <v>327.35179614104612</v>
      </c>
      <c r="J7" s="468">
        <v>280.31666266262187</v>
      </c>
      <c r="K7" s="468">
        <v>358.23961240662027</v>
      </c>
      <c r="L7" s="468">
        <v>433.20269923830244</v>
      </c>
      <c r="M7" s="468">
        <v>445.4958366616172</v>
      </c>
      <c r="N7" s="208">
        <f t="shared" ref="N7:O58" si="9">IF(ISERROR(L7/K7),"N/A",IF(K7&lt;0,"N/A",IF(L7&lt;0,"N/A",IF(L7/K7-1&gt;300%,"&gt;±300%",IF(L7/K7-1&lt;-300%,"&gt;±300%",L7/K7-1)))))</f>
        <v>0.20925404180762475</v>
      </c>
      <c r="O7" s="208">
        <f t="shared" si="9"/>
        <v>2.8377333393650783E-2</v>
      </c>
      <c r="P7" s="198"/>
      <c r="Q7" s="13">
        <v>115</v>
      </c>
      <c r="R7" s="13">
        <v>115</v>
      </c>
      <c r="S7" s="13">
        <v>125</v>
      </c>
      <c r="T7" s="13">
        <v>130</v>
      </c>
      <c r="U7" s="13">
        <v>125</v>
      </c>
      <c r="V7" s="13">
        <v>125</v>
      </c>
      <c r="W7" s="13">
        <v>110</v>
      </c>
      <c r="X7" s="13">
        <v>105</v>
      </c>
      <c r="Y7" s="13">
        <v>95</v>
      </c>
      <c r="Z7" s="13">
        <v>100</v>
      </c>
      <c r="AA7" s="13">
        <v>95</v>
      </c>
      <c r="AB7" s="13">
        <v>100</v>
      </c>
      <c r="AC7" s="13">
        <v>95</v>
      </c>
      <c r="AD7" s="13">
        <v>95</v>
      </c>
      <c r="AE7" s="13">
        <v>100</v>
      </c>
      <c r="AF7" s="13">
        <v>100</v>
      </c>
      <c r="AG7" s="13">
        <v>95</v>
      </c>
      <c r="AH7" s="13">
        <v>95</v>
      </c>
      <c r="AI7" s="13">
        <v>83.945945008466595</v>
      </c>
      <c r="AJ7" s="13">
        <v>87.177490115683185</v>
      </c>
      <c r="AK7" s="13">
        <v>82.992366789397693</v>
      </c>
      <c r="AL7" s="13">
        <v>72.843798419920702</v>
      </c>
      <c r="AM7" s="13">
        <v>78.49034842265263</v>
      </c>
      <c r="AN7" s="13">
        <v>36.423038269278678</v>
      </c>
      <c r="AO7" s="13">
        <v>84.8395520556127</v>
      </c>
      <c r="AP7" s="13">
        <v>80.563723915077787</v>
      </c>
      <c r="AQ7" s="13">
        <v>96.796870417455295</v>
      </c>
      <c r="AR7" s="13">
        <v>89.632814580290599</v>
      </c>
      <c r="AS7" s="13">
        <v>83.443726733960887</v>
      </c>
      <c r="AT7" s="13">
        <v>88.366200674913443</v>
      </c>
      <c r="AU7" s="13">
        <v>101.92770898534971</v>
      </c>
      <c r="AV7" s="13">
        <v>112.46986469331655</v>
      </c>
      <c r="AW7" s="13">
        <v>108.97712990462536</v>
      </c>
      <c r="AX7" s="13">
        <v>109.82799565501077</v>
      </c>
      <c r="AY7" s="13">
        <v>110.0822846282051</v>
      </c>
      <c r="AZ7" s="635"/>
      <c r="BA7" s="13">
        <f>D7-BB7</f>
        <v>235</v>
      </c>
      <c r="BB7" s="13">
        <f>SUM(Q7:R7)</f>
        <v>230</v>
      </c>
      <c r="BC7" s="13">
        <f t="shared" ref="BC7:BC12" si="10">SUM(S7:T7)</f>
        <v>255</v>
      </c>
      <c r="BD7" s="7">
        <f>SUM(U7:V7)</f>
        <v>250</v>
      </c>
      <c r="BE7" s="13">
        <f>SUM(W7:X7)</f>
        <v>215</v>
      </c>
      <c r="BF7" s="13">
        <f>SUM(Y7:Z7)</f>
        <v>195</v>
      </c>
      <c r="BG7" s="13">
        <f>SUM(AA7:AB7)</f>
        <v>195</v>
      </c>
      <c r="BH7" s="13">
        <f>SUM(AC7:AD7)</f>
        <v>190</v>
      </c>
      <c r="BI7" s="13">
        <f>SUM(AE7:AF7)</f>
        <v>200</v>
      </c>
      <c r="BJ7" s="13">
        <f>SUM(AG7:AH7)</f>
        <v>190</v>
      </c>
      <c r="BK7" s="13">
        <f t="shared" ref="BK7:BK10" si="11">AI7+AJ7</f>
        <v>171.12343512414978</v>
      </c>
      <c r="BL7" s="13">
        <f t="shared" ref="BL7:BL10" si="12">AK7+AL7</f>
        <v>155.83616520931838</v>
      </c>
      <c r="BM7" s="13">
        <f t="shared" ref="BM7:BM31" si="13">AM7+AN7</f>
        <v>114.91338669193131</v>
      </c>
      <c r="BN7" s="59">
        <f>AO7+AP7</f>
        <v>165.40327597069049</v>
      </c>
      <c r="BO7" s="59">
        <f>AQ7+AR7</f>
        <v>186.42968499774588</v>
      </c>
      <c r="BP7" s="59">
        <f>AS7+AT7</f>
        <v>171.80992740887433</v>
      </c>
      <c r="BQ7" s="59">
        <f t="shared" ref="BQ7:BQ32" si="14">AU7+AV7</f>
        <v>214.39757367866628</v>
      </c>
      <c r="BR7" s="59">
        <f>AW7+AX7</f>
        <v>218.80512555963611</v>
      </c>
      <c r="BT7" s="10" t="s">
        <v>15</v>
      </c>
      <c r="BU7" s="13">
        <f t="shared" si="6"/>
        <v>425</v>
      </c>
      <c r="BV7" s="13">
        <f t="shared" si="6"/>
        <v>465</v>
      </c>
      <c r="BW7" s="13">
        <f t="shared" si="6"/>
        <v>480</v>
      </c>
      <c r="BX7" s="13">
        <f t="shared" si="6"/>
        <v>410</v>
      </c>
      <c r="BY7" s="13">
        <f t="shared" si="6"/>
        <v>390</v>
      </c>
      <c r="BZ7" s="13">
        <f t="shared" si="6"/>
        <v>390</v>
      </c>
      <c r="CA7" s="13">
        <f t="shared" si="6"/>
        <v>327.35179614104612</v>
      </c>
      <c r="CB7" s="13">
        <f t="shared" si="6"/>
        <v>280.31666266262187</v>
      </c>
      <c r="CC7" s="13">
        <f t="shared" si="6"/>
        <v>358.23961240662027</v>
      </c>
      <c r="CD7" s="13">
        <f t="shared" si="6"/>
        <v>433.20269923830244</v>
      </c>
      <c r="CE7" s="13"/>
      <c r="CF7" s="212"/>
      <c r="CG7" s="208"/>
      <c r="CH7" s="13"/>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679"/>
      <c r="DW7" s="679"/>
      <c r="DX7" s="679"/>
      <c r="DY7" s="679"/>
      <c r="DZ7" s="679"/>
      <c r="EA7" s="679"/>
      <c r="EB7" s="679"/>
      <c r="EC7" s="679"/>
      <c r="ED7" s="679"/>
      <c r="EE7" s="679"/>
      <c r="EF7" s="679"/>
      <c r="EG7" s="679"/>
      <c r="EH7" s="679"/>
      <c r="EI7" s="679"/>
      <c r="EJ7" s="679"/>
    </row>
    <row r="8" spans="1:140" x14ac:dyDescent="0.3">
      <c r="B8" s="10" t="s">
        <v>16</v>
      </c>
      <c r="C8" s="468">
        <v>1350</v>
      </c>
      <c r="D8" s="468">
        <v>1395</v>
      </c>
      <c r="E8" s="468">
        <v>1450</v>
      </c>
      <c r="F8" s="468">
        <v>1630</v>
      </c>
      <c r="G8" s="468">
        <v>1545</v>
      </c>
      <c r="H8" s="468">
        <v>1325</v>
      </c>
      <c r="I8" s="468">
        <v>1432.3768845631887</v>
      </c>
      <c r="J8" s="468">
        <v>1061.5664175784334</v>
      </c>
      <c r="K8" s="468">
        <v>965.35668310940309</v>
      </c>
      <c r="L8" s="468">
        <v>1007.9311388881563</v>
      </c>
      <c r="M8" s="468">
        <v>1069.7018120352782</v>
      </c>
      <c r="N8" s="208">
        <f t="shared" si="9"/>
        <v>4.4102305939004216E-2</v>
      </c>
      <c r="O8" s="208">
        <f t="shared" si="9"/>
        <v>6.1284616343196596E-2</v>
      </c>
      <c r="P8" s="198"/>
      <c r="Q8" s="13">
        <v>320</v>
      </c>
      <c r="R8" s="13">
        <v>355</v>
      </c>
      <c r="S8" s="13">
        <v>395</v>
      </c>
      <c r="T8" s="13">
        <v>405</v>
      </c>
      <c r="U8" s="13">
        <v>360</v>
      </c>
      <c r="V8" s="13">
        <v>390</v>
      </c>
      <c r="W8" s="13">
        <v>420</v>
      </c>
      <c r="X8" s="13">
        <v>445</v>
      </c>
      <c r="Y8" s="13">
        <v>365</v>
      </c>
      <c r="Z8" s="13">
        <v>405</v>
      </c>
      <c r="AA8" s="13">
        <v>410</v>
      </c>
      <c r="AB8" s="13">
        <v>395</v>
      </c>
      <c r="AC8" s="13">
        <v>350</v>
      </c>
      <c r="AD8" s="13">
        <v>395</v>
      </c>
      <c r="AE8" s="13">
        <v>350</v>
      </c>
      <c r="AF8" s="13">
        <v>360</v>
      </c>
      <c r="AG8" s="13">
        <v>295</v>
      </c>
      <c r="AH8" s="13">
        <v>325</v>
      </c>
      <c r="AI8" s="13">
        <v>390.69442448740534</v>
      </c>
      <c r="AJ8" s="13">
        <v>380.10701560497643</v>
      </c>
      <c r="AK8" s="13">
        <v>316.21486158554814</v>
      </c>
      <c r="AL8" s="13">
        <v>345.36058288525891</v>
      </c>
      <c r="AM8" s="13">
        <v>308.03104979625209</v>
      </c>
      <c r="AN8" s="13">
        <v>154.6231987214164</v>
      </c>
      <c r="AO8" s="13">
        <v>277.53161276795839</v>
      </c>
      <c r="AP8" s="13">
        <v>321.38055629280638</v>
      </c>
      <c r="AQ8" s="13">
        <v>286.30506083204045</v>
      </c>
      <c r="AR8" s="13">
        <v>250.46641657554477</v>
      </c>
      <c r="AS8" s="13">
        <v>187.67219432815372</v>
      </c>
      <c r="AT8" s="13">
        <v>240.9130113736642</v>
      </c>
      <c r="AU8" s="13">
        <v>250.36496157388484</v>
      </c>
      <c r="AV8" s="13">
        <v>253.79022940437304</v>
      </c>
      <c r="AW8" s="13">
        <v>234.14131512418635</v>
      </c>
      <c r="AX8" s="13">
        <v>269.63463278571197</v>
      </c>
      <c r="AY8" s="13">
        <v>275.30139464868091</v>
      </c>
      <c r="AZ8" s="635"/>
      <c r="BA8" s="13">
        <f t="shared" ref="BA8:BA12" si="15">D8-BB8</f>
        <v>720</v>
      </c>
      <c r="BB8" s="13">
        <f t="shared" ref="BB8:BB12" si="16">SUM(Q8:R8)</f>
        <v>675</v>
      </c>
      <c r="BC8" s="13">
        <f t="shared" si="10"/>
        <v>800</v>
      </c>
      <c r="BD8" s="7">
        <f t="shared" ref="BD8:BD12" si="17">SUM(U8:V8)</f>
        <v>750</v>
      </c>
      <c r="BE8" s="13">
        <f t="shared" ref="BE8:BE12" si="18">SUM(W8:X8)</f>
        <v>865</v>
      </c>
      <c r="BF8" s="13">
        <f t="shared" ref="BF8:BF12" si="19">SUM(Y8:Z8)</f>
        <v>770</v>
      </c>
      <c r="BG8" s="13">
        <f t="shared" ref="BG8:BG12" si="20">SUM(AA8:AB8)</f>
        <v>805</v>
      </c>
      <c r="BH8" s="13">
        <f t="shared" ref="BH8:BH12" si="21">SUM(AC8:AD8)</f>
        <v>745</v>
      </c>
      <c r="BI8" s="13">
        <f t="shared" ref="BI8:BI12" si="22">SUM(AE8:AF8)</f>
        <v>710</v>
      </c>
      <c r="BJ8" s="13">
        <f t="shared" ref="BJ8:BJ12" si="23">SUM(AG8:AH8)</f>
        <v>620</v>
      </c>
      <c r="BK8" s="13">
        <f t="shared" si="11"/>
        <v>770.80144009238177</v>
      </c>
      <c r="BL8" s="13">
        <f t="shared" si="12"/>
        <v>661.57544447080704</v>
      </c>
      <c r="BM8" s="13">
        <f t="shared" si="13"/>
        <v>462.65424851766852</v>
      </c>
      <c r="BN8" s="59">
        <f>AO8+AP8</f>
        <v>598.91216906076477</v>
      </c>
      <c r="BO8" s="59">
        <f>AQ8+AR8</f>
        <v>536.77147740758528</v>
      </c>
      <c r="BP8" s="59">
        <f t="shared" ref="BP8:BP32" si="24">AS8+AT8</f>
        <v>428.58520570181793</v>
      </c>
      <c r="BQ8" s="59">
        <f t="shared" si="14"/>
        <v>504.15519097825791</v>
      </c>
      <c r="BR8" s="59">
        <f t="shared" ref="BR8:BR59" si="25">AW8+AX8</f>
        <v>503.77594790989832</v>
      </c>
      <c r="BT8" s="10" t="s">
        <v>16</v>
      </c>
      <c r="BU8" s="13">
        <f t="shared" si="6"/>
        <v>1350</v>
      </c>
      <c r="BV8" s="13">
        <f t="shared" si="6"/>
        <v>1395</v>
      </c>
      <c r="BW8" s="13">
        <f t="shared" si="6"/>
        <v>1450</v>
      </c>
      <c r="BX8" s="13">
        <f t="shared" si="6"/>
        <v>1630</v>
      </c>
      <c r="BY8" s="13">
        <f t="shared" si="6"/>
        <v>1545</v>
      </c>
      <c r="BZ8" s="13">
        <f t="shared" si="6"/>
        <v>1325</v>
      </c>
      <c r="CA8" s="13">
        <f t="shared" si="6"/>
        <v>1432.3768845631887</v>
      </c>
      <c r="CB8" s="13">
        <f t="shared" si="6"/>
        <v>1061.5664175784334</v>
      </c>
      <c r="CC8" s="13">
        <f t="shared" si="6"/>
        <v>965.35668310940309</v>
      </c>
      <c r="CD8" s="13">
        <f t="shared" si="6"/>
        <v>1007.9311388881563</v>
      </c>
      <c r="CE8" s="13"/>
      <c r="CF8" s="212"/>
      <c r="CG8" s="208"/>
      <c r="CH8" s="13"/>
      <c r="CI8" s="439"/>
      <c r="CJ8" s="439"/>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679"/>
      <c r="DW8" s="679"/>
      <c r="DX8" s="679"/>
      <c r="DY8" s="679"/>
      <c r="DZ8" s="679"/>
      <c r="EA8" s="679"/>
      <c r="EB8" s="679"/>
      <c r="EC8" s="679"/>
      <c r="ED8" s="679"/>
      <c r="EE8" s="679"/>
      <c r="EF8" s="679"/>
      <c r="EG8" s="679"/>
      <c r="EH8" s="679"/>
      <c r="EI8" s="679"/>
      <c r="EJ8" s="679"/>
    </row>
    <row r="9" spans="1:140" x14ac:dyDescent="0.3">
      <c r="B9" s="10" t="s">
        <v>17</v>
      </c>
      <c r="C9" s="468">
        <v>585</v>
      </c>
      <c r="D9" s="468">
        <v>585</v>
      </c>
      <c r="E9" s="468">
        <v>510</v>
      </c>
      <c r="F9" s="468">
        <v>450</v>
      </c>
      <c r="G9" s="468">
        <v>435</v>
      </c>
      <c r="H9" s="468">
        <v>425</v>
      </c>
      <c r="I9" s="468">
        <v>294.86460095672834</v>
      </c>
      <c r="J9" s="468">
        <v>232.20062949288081</v>
      </c>
      <c r="K9" s="468">
        <v>257.28945720712318</v>
      </c>
      <c r="L9" s="468">
        <v>254.07770619056464</v>
      </c>
      <c r="M9" s="468">
        <v>289.75475162543694</v>
      </c>
      <c r="N9" s="208">
        <f t="shared" si="9"/>
        <v>-1.2483026127156904E-2</v>
      </c>
      <c r="O9" s="208">
        <f t="shared" si="9"/>
        <v>0.14041785078189273</v>
      </c>
      <c r="P9" s="198"/>
      <c r="Q9" s="13">
        <v>145</v>
      </c>
      <c r="R9" s="13">
        <v>140</v>
      </c>
      <c r="S9" s="13">
        <v>135</v>
      </c>
      <c r="T9" s="13">
        <v>120</v>
      </c>
      <c r="U9" s="13">
        <v>125</v>
      </c>
      <c r="V9" s="13">
        <v>125</v>
      </c>
      <c r="W9" s="13">
        <v>115</v>
      </c>
      <c r="X9" s="13">
        <v>105</v>
      </c>
      <c r="Y9" s="13">
        <v>115</v>
      </c>
      <c r="Z9" s="13">
        <v>115</v>
      </c>
      <c r="AA9" s="13">
        <v>115</v>
      </c>
      <c r="AB9" s="13">
        <v>105</v>
      </c>
      <c r="AC9" s="13">
        <v>110</v>
      </c>
      <c r="AD9" s="13">
        <v>110</v>
      </c>
      <c r="AE9" s="13">
        <v>110</v>
      </c>
      <c r="AF9" s="13">
        <v>105</v>
      </c>
      <c r="AG9" s="13">
        <v>105</v>
      </c>
      <c r="AH9" s="13">
        <v>110</v>
      </c>
      <c r="AI9" s="13">
        <v>77.428603449471666</v>
      </c>
      <c r="AJ9" s="13">
        <v>73.077106570534625</v>
      </c>
      <c r="AK9" s="13">
        <v>74.478675145296322</v>
      </c>
      <c r="AL9" s="13">
        <v>69.689637143363711</v>
      </c>
      <c r="AM9" s="13">
        <v>70.716976142823398</v>
      </c>
      <c r="AN9" s="13">
        <v>37.450583089810195</v>
      </c>
      <c r="AO9" s="13">
        <v>56.691359756429897</v>
      </c>
      <c r="AP9" s="13">
        <v>67.34171050381731</v>
      </c>
      <c r="AQ9" s="13">
        <v>71.217186546101246</v>
      </c>
      <c r="AR9" s="13">
        <v>66.261321991421326</v>
      </c>
      <c r="AS9" s="13">
        <v>55.382878230574406</v>
      </c>
      <c r="AT9" s="13">
        <v>64.428070439026214</v>
      </c>
      <c r="AU9" s="13">
        <v>65.791442981765385</v>
      </c>
      <c r="AV9" s="13">
        <v>58.620836631560366</v>
      </c>
      <c r="AW9" s="13">
        <v>64.402616082292823</v>
      </c>
      <c r="AX9" s="13">
        <v>65.262810494946109</v>
      </c>
      <c r="AY9" s="13">
        <v>65.853608641628554</v>
      </c>
      <c r="AZ9" s="635"/>
      <c r="BA9" s="13">
        <f t="shared" si="15"/>
        <v>300</v>
      </c>
      <c r="BB9" s="13">
        <f t="shared" si="16"/>
        <v>285</v>
      </c>
      <c r="BC9" s="13">
        <f t="shared" si="10"/>
        <v>255</v>
      </c>
      <c r="BD9" s="13">
        <f t="shared" si="17"/>
        <v>250</v>
      </c>
      <c r="BE9" s="13">
        <f t="shared" si="18"/>
        <v>220</v>
      </c>
      <c r="BF9" s="13">
        <f t="shared" si="19"/>
        <v>230</v>
      </c>
      <c r="BG9" s="13">
        <f t="shared" si="20"/>
        <v>220</v>
      </c>
      <c r="BH9" s="13">
        <f t="shared" si="21"/>
        <v>220</v>
      </c>
      <c r="BI9" s="13">
        <f t="shared" si="22"/>
        <v>215</v>
      </c>
      <c r="BJ9" s="13">
        <f t="shared" si="23"/>
        <v>215</v>
      </c>
      <c r="BK9" s="13">
        <f t="shared" si="11"/>
        <v>150.50571002000629</v>
      </c>
      <c r="BL9" s="13">
        <f t="shared" si="12"/>
        <v>144.16831228866005</v>
      </c>
      <c r="BM9" s="13">
        <f t="shared" si="13"/>
        <v>108.16755923263359</v>
      </c>
      <c r="BN9" s="59">
        <f>AO9+AP9</f>
        <v>124.0330702602472</v>
      </c>
      <c r="BO9" s="59">
        <f>AQ9+AR9</f>
        <v>137.47850853752257</v>
      </c>
      <c r="BP9" s="59">
        <f t="shared" si="24"/>
        <v>119.81094866960062</v>
      </c>
      <c r="BQ9" s="59">
        <f t="shared" si="14"/>
        <v>124.41227961332575</v>
      </c>
      <c r="BR9" s="59">
        <f t="shared" si="25"/>
        <v>129.66542657723892</v>
      </c>
      <c r="BT9" s="10" t="s">
        <v>17</v>
      </c>
      <c r="BU9" s="13">
        <f t="shared" si="6"/>
        <v>585</v>
      </c>
      <c r="BV9" s="13">
        <f t="shared" si="6"/>
        <v>585</v>
      </c>
      <c r="BW9" s="13">
        <f t="shared" si="6"/>
        <v>510</v>
      </c>
      <c r="BX9" s="13">
        <f t="shared" si="6"/>
        <v>450</v>
      </c>
      <c r="BY9" s="13">
        <f t="shared" si="6"/>
        <v>435</v>
      </c>
      <c r="BZ9" s="13">
        <f t="shared" si="6"/>
        <v>425</v>
      </c>
      <c r="CA9" s="13">
        <f t="shared" si="6"/>
        <v>294.86460095672834</v>
      </c>
      <c r="CB9" s="13">
        <f t="shared" si="6"/>
        <v>232.20062949288081</v>
      </c>
      <c r="CC9" s="13">
        <f t="shared" si="6"/>
        <v>257.28945720712318</v>
      </c>
      <c r="CD9" s="13">
        <f t="shared" si="6"/>
        <v>254.07770619056464</v>
      </c>
      <c r="CE9" s="13"/>
      <c r="CF9" s="212"/>
      <c r="CG9" s="208"/>
      <c r="CH9" s="13"/>
      <c r="CI9" s="439"/>
      <c r="CJ9" s="439"/>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679"/>
      <c r="DW9" s="679"/>
      <c r="DX9" s="679"/>
      <c r="DY9" s="679"/>
      <c r="DZ9" s="679"/>
      <c r="EA9" s="679"/>
      <c r="EB9" s="679"/>
      <c r="EC9" s="679"/>
      <c r="ED9" s="679"/>
      <c r="EE9" s="679"/>
      <c r="EF9" s="679"/>
      <c r="EG9" s="679"/>
      <c r="EH9" s="679"/>
      <c r="EI9" s="679"/>
      <c r="EJ9" s="679"/>
    </row>
    <row r="10" spans="1:140" x14ac:dyDescent="0.3">
      <c r="B10" s="10" t="s">
        <v>18</v>
      </c>
      <c r="C10" s="468">
        <v>130</v>
      </c>
      <c r="D10" s="468">
        <v>125</v>
      </c>
      <c r="E10" s="468">
        <v>145</v>
      </c>
      <c r="F10" s="468">
        <v>195</v>
      </c>
      <c r="G10" s="468">
        <v>230</v>
      </c>
      <c r="H10" s="468">
        <v>220</v>
      </c>
      <c r="I10" s="468">
        <v>182.57808416408727</v>
      </c>
      <c r="J10" s="468">
        <v>279.27762614416901</v>
      </c>
      <c r="K10" s="468">
        <v>380.12404171151081</v>
      </c>
      <c r="L10" s="468">
        <v>490.9636236409915</v>
      </c>
      <c r="M10" s="468">
        <v>685.8816707076063</v>
      </c>
      <c r="N10" s="208">
        <f t="shared" si="9"/>
        <v>0.29158792858884897</v>
      </c>
      <c r="O10" s="208">
        <f t="shared" si="9"/>
        <v>0.39701117899754057</v>
      </c>
      <c r="P10" s="198"/>
      <c r="Q10" s="13">
        <v>25</v>
      </c>
      <c r="R10" s="13">
        <v>30</v>
      </c>
      <c r="S10" s="13">
        <v>35</v>
      </c>
      <c r="T10" s="13">
        <v>30</v>
      </c>
      <c r="U10" s="13">
        <v>25</v>
      </c>
      <c r="V10" s="13">
        <v>35</v>
      </c>
      <c r="W10" s="13">
        <v>45</v>
      </c>
      <c r="X10" s="13">
        <v>45</v>
      </c>
      <c r="Y10" s="13">
        <v>45</v>
      </c>
      <c r="Z10" s="13">
        <v>55</v>
      </c>
      <c r="AA10" s="13">
        <v>55</v>
      </c>
      <c r="AB10" s="13">
        <v>55</v>
      </c>
      <c r="AC10" s="13">
        <v>55</v>
      </c>
      <c r="AD10" s="13">
        <v>65</v>
      </c>
      <c r="AE10" s="13">
        <v>55</v>
      </c>
      <c r="AF10" s="13">
        <v>60</v>
      </c>
      <c r="AG10" s="13">
        <v>50</v>
      </c>
      <c r="AH10" s="13">
        <v>55</v>
      </c>
      <c r="AI10" s="13">
        <v>47.55663934042844</v>
      </c>
      <c r="AJ10" s="13">
        <v>40.344543265926461</v>
      </c>
      <c r="AK10" s="13">
        <v>41.034167177801599</v>
      </c>
      <c r="AL10" s="13">
        <v>53.642734379930744</v>
      </c>
      <c r="AM10" s="13">
        <v>42.167034499269846</v>
      </c>
      <c r="AN10" s="13">
        <v>76.80713061211587</v>
      </c>
      <c r="AO10" s="13">
        <v>75.649271956267171</v>
      </c>
      <c r="AP10" s="13">
        <v>84.654189076516033</v>
      </c>
      <c r="AQ10" s="13">
        <v>86.85187067318337</v>
      </c>
      <c r="AR10" s="13">
        <v>86.492198747593918</v>
      </c>
      <c r="AS10" s="13">
        <v>94.40119406472472</v>
      </c>
      <c r="AT10" s="13">
        <v>112.37877822600878</v>
      </c>
      <c r="AU10" s="13">
        <v>147.34868080420469</v>
      </c>
      <c r="AV10" s="13">
        <v>109.86114169414387</v>
      </c>
      <c r="AW10" s="13">
        <v>114.99660838952809</v>
      </c>
      <c r="AX10" s="13">
        <v>118.75719275311471</v>
      </c>
      <c r="AY10" s="13">
        <v>163.07492540861421</v>
      </c>
      <c r="AZ10" s="635"/>
      <c r="BA10" s="13">
        <f t="shared" si="15"/>
        <v>70</v>
      </c>
      <c r="BB10" s="13">
        <f t="shared" si="16"/>
        <v>55</v>
      </c>
      <c r="BC10" s="13">
        <f t="shared" si="10"/>
        <v>65</v>
      </c>
      <c r="BD10" s="13">
        <f t="shared" si="17"/>
        <v>60</v>
      </c>
      <c r="BE10" s="13">
        <f t="shared" si="18"/>
        <v>90</v>
      </c>
      <c r="BF10" s="13">
        <f t="shared" si="19"/>
        <v>100</v>
      </c>
      <c r="BG10" s="13">
        <f t="shared" si="20"/>
        <v>110</v>
      </c>
      <c r="BH10" s="13">
        <f t="shared" si="21"/>
        <v>120</v>
      </c>
      <c r="BI10" s="13">
        <f t="shared" si="22"/>
        <v>115</v>
      </c>
      <c r="BJ10" s="13">
        <f t="shared" si="23"/>
        <v>105</v>
      </c>
      <c r="BK10" s="13">
        <f t="shared" si="11"/>
        <v>87.901182606354894</v>
      </c>
      <c r="BL10" s="13">
        <f t="shared" si="12"/>
        <v>94.67690155773235</v>
      </c>
      <c r="BM10" s="13">
        <f t="shared" si="13"/>
        <v>118.97416511138572</v>
      </c>
      <c r="BN10" s="59">
        <f t="shared" ref="BN10:BN56" si="26">AO10+AP10</f>
        <v>160.30346103278322</v>
      </c>
      <c r="BO10" s="59">
        <f>AQ10+AR10</f>
        <v>173.34406942077729</v>
      </c>
      <c r="BP10" s="59">
        <f t="shared" si="24"/>
        <v>206.7799722907335</v>
      </c>
      <c r="BQ10" s="59">
        <f t="shared" si="14"/>
        <v>257.20982249834856</v>
      </c>
      <c r="BR10" s="59">
        <f t="shared" si="25"/>
        <v>233.7538011426428</v>
      </c>
      <c r="BT10" s="10" t="s">
        <v>18</v>
      </c>
      <c r="BU10" s="13">
        <f t="shared" si="6"/>
        <v>130</v>
      </c>
      <c r="BV10" s="13">
        <f t="shared" si="6"/>
        <v>125</v>
      </c>
      <c r="BW10" s="13">
        <f t="shared" si="6"/>
        <v>145</v>
      </c>
      <c r="BX10" s="13">
        <f t="shared" si="6"/>
        <v>195</v>
      </c>
      <c r="BY10" s="13">
        <f t="shared" si="6"/>
        <v>230</v>
      </c>
      <c r="BZ10" s="13">
        <f t="shared" si="6"/>
        <v>220</v>
      </c>
      <c r="CA10" s="13">
        <f t="shared" si="6"/>
        <v>182.57808416408727</v>
      </c>
      <c r="CB10" s="13">
        <f t="shared" si="6"/>
        <v>279.27762614416901</v>
      </c>
      <c r="CC10" s="13">
        <f t="shared" si="6"/>
        <v>380.12404171151081</v>
      </c>
      <c r="CD10" s="13">
        <f t="shared" si="6"/>
        <v>490.9636236409915</v>
      </c>
      <c r="CE10" s="13"/>
      <c r="CF10" s="212"/>
      <c r="CG10" s="208"/>
      <c r="CH10" s="13"/>
      <c r="CI10" s="439"/>
      <c r="CJ10" s="439"/>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679"/>
      <c r="DW10" s="679"/>
      <c r="DX10" s="679"/>
      <c r="DY10" s="679"/>
      <c r="DZ10" s="679"/>
      <c r="EA10" s="679"/>
      <c r="EB10" s="679"/>
      <c r="EC10" s="679"/>
      <c r="ED10" s="679"/>
      <c r="EE10" s="679"/>
      <c r="EF10" s="679"/>
      <c r="EG10" s="679"/>
      <c r="EH10" s="679"/>
      <c r="EI10" s="679"/>
      <c r="EJ10" s="679"/>
    </row>
    <row r="11" spans="1:140" x14ac:dyDescent="0.3">
      <c r="B11" s="10" t="s">
        <v>21</v>
      </c>
      <c r="C11" s="524">
        <v>165</v>
      </c>
      <c r="D11" s="524">
        <v>170</v>
      </c>
      <c r="E11" s="524">
        <v>180</v>
      </c>
      <c r="F11" s="524">
        <v>170</v>
      </c>
      <c r="G11" s="524">
        <v>175</v>
      </c>
      <c r="H11" s="524">
        <v>195</v>
      </c>
      <c r="I11" s="524" t="s">
        <v>116</v>
      </c>
      <c r="J11" s="524" t="s">
        <v>116</v>
      </c>
      <c r="K11" s="524" t="s">
        <v>116</v>
      </c>
      <c r="L11" s="524" t="s">
        <v>116</v>
      </c>
      <c r="M11" s="524" t="s">
        <v>116</v>
      </c>
      <c r="N11" s="208" t="str">
        <f t="shared" si="9"/>
        <v>N/A</v>
      </c>
      <c r="O11" s="208" t="str">
        <f t="shared" si="9"/>
        <v>N/A</v>
      </c>
      <c r="P11" s="198"/>
      <c r="Q11" s="13">
        <v>40</v>
      </c>
      <c r="R11" s="13">
        <v>40</v>
      </c>
      <c r="S11" s="13">
        <v>45</v>
      </c>
      <c r="T11" s="13">
        <v>45</v>
      </c>
      <c r="U11" s="13">
        <v>45</v>
      </c>
      <c r="V11" s="13">
        <v>45</v>
      </c>
      <c r="W11" s="13">
        <v>45</v>
      </c>
      <c r="X11" s="13">
        <v>40</v>
      </c>
      <c r="Y11" s="13">
        <v>45</v>
      </c>
      <c r="Z11" s="13">
        <v>40</v>
      </c>
      <c r="AA11" s="13">
        <v>45</v>
      </c>
      <c r="AB11" s="13">
        <v>40</v>
      </c>
      <c r="AC11" s="13">
        <v>45</v>
      </c>
      <c r="AD11" s="13">
        <v>45</v>
      </c>
      <c r="AE11" s="13">
        <v>50</v>
      </c>
      <c r="AF11" s="13">
        <v>50</v>
      </c>
      <c r="AG11" s="13">
        <v>50</v>
      </c>
      <c r="AH11" s="13">
        <v>45</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635"/>
      <c r="BA11" s="13">
        <f t="shared" si="15"/>
        <v>90</v>
      </c>
      <c r="BB11" s="13">
        <f t="shared" si="16"/>
        <v>80</v>
      </c>
      <c r="BC11" s="13">
        <f t="shared" si="10"/>
        <v>90</v>
      </c>
      <c r="BD11" s="13">
        <f t="shared" si="17"/>
        <v>90</v>
      </c>
      <c r="BE11" s="13">
        <f t="shared" si="18"/>
        <v>85</v>
      </c>
      <c r="BF11" s="13">
        <f t="shared" si="19"/>
        <v>85</v>
      </c>
      <c r="BG11" s="13">
        <f t="shared" si="20"/>
        <v>85</v>
      </c>
      <c r="BH11" s="13">
        <f t="shared" si="21"/>
        <v>90</v>
      </c>
      <c r="BI11" s="13">
        <f t="shared" si="22"/>
        <v>100</v>
      </c>
      <c r="BJ11" s="13">
        <f t="shared" si="23"/>
        <v>95</v>
      </c>
      <c r="BK11" s="10" t="s">
        <v>116</v>
      </c>
      <c r="BL11" s="10" t="s">
        <v>116</v>
      </c>
      <c r="BM11" s="10" t="s">
        <v>116</v>
      </c>
      <c r="BN11" s="10" t="s">
        <v>116</v>
      </c>
      <c r="BO11" s="10" t="s">
        <v>116</v>
      </c>
      <c r="BP11" s="10" t="s">
        <v>116</v>
      </c>
      <c r="BQ11" s="10" t="s">
        <v>116</v>
      </c>
      <c r="BR11" s="10" t="s">
        <v>116</v>
      </c>
      <c r="BT11" s="10" t="s">
        <v>21</v>
      </c>
      <c r="BU11" s="13">
        <f t="shared" si="6"/>
        <v>165</v>
      </c>
      <c r="BV11" s="13">
        <f t="shared" si="6"/>
        <v>170</v>
      </c>
      <c r="BW11" s="13">
        <f t="shared" si="6"/>
        <v>180</v>
      </c>
      <c r="BX11" s="13">
        <f t="shared" si="6"/>
        <v>170</v>
      </c>
      <c r="BY11" s="13">
        <f t="shared" si="6"/>
        <v>175</v>
      </c>
      <c r="BZ11" s="13">
        <f t="shared" si="6"/>
        <v>195</v>
      </c>
      <c r="CA11" s="7" t="str">
        <f t="shared" si="6"/>
        <v>††</v>
      </c>
      <c r="CB11" s="7" t="str">
        <f t="shared" si="6"/>
        <v>††</v>
      </c>
      <c r="CC11" s="7" t="str">
        <f t="shared" si="6"/>
        <v>††</v>
      </c>
      <c r="CD11" s="7" t="str">
        <f t="shared" si="6"/>
        <v>††</v>
      </c>
      <c r="CE11" s="7"/>
      <c r="CF11" s="212"/>
      <c r="CG11" s="208"/>
      <c r="CH11" s="13"/>
      <c r="CI11" s="439"/>
      <c r="CJ11" s="439"/>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679"/>
      <c r="DW11" s="679"/>
      <c r="DX11" s="679"/>
      <c r="DY11" s="679"/>
      <c r="DZ11" s="679"/>
      <c r="EA11" s="679"/>
      <c r="EB11" s="679"/>
      <c r="EC11" s="679"/>
      <c r="ED11" s="679"/>
      <c r="EE11" s="679"/>
      <c r="EF11" s="679"/>
      <c r="EG11" s="679"/>
      <c r="EH11" s="679"/>
      <c r="EI11" s="679"/>
      <c r="EJ11" s="679"/>
    </row>
    <row r="12" spans="1:140" x14ac:dyDescent="0.3">
      <c r="B12" s="52" t="s">
        <v>19</v>
      </c>
      <c r="C12" s="661">
        <v>475</v>
      </c>
      <c r="D12" s="661">
        <v>500</v>
      </c>
      <c r="E12" s="661">
        <v>485</v>
      </c>
      <c r="F12" s="661">
        <v>495</v>
      </c>
      <c r="G12" s="661">
        <v>515</v>
      </c>
      <c r="H12" s="661">
        <v>535</v>
      </c>
      <c r="I12" s="661">
        <v>574.14867528643708</v>
      </c>
      <c r="J12" s="661">
        <v>470.42213887469939</v>
      </c>
      <c r="K12" s="661">
        <v>594.43670806784496</v>
      </c>
      <c r="L12" s="661">
        <v>711.10972914304296</v>
      </c>
      <c r="M12" s="661">
        <v>763.83070995540788</v>
      </c>
      <c r="N12" s="217">
        <f t="shared" si="9"/>
        <v>0.19627492631542154</v>
      </c>
      <c r="O12" s="217">
        <f t="shared" si="9"/>
        <v>7.4139023348617217E-2</v>
      </c>
      <c r="P12" s="198"/>
      <c r="Q12" s="54">
        <v>115</v>
      </c>
      <c r="R12" s="54">
        <v>130</v>
      </c>
      <c r="S12" s="54">
        <v>125</v>
      </c>
      <c r="T12" s="54">
        <v>125</v>
      </c>
      <c r="U12" s="54">
        <v>115</v>
      </c>
      <c r="V12" s="54">
        <v>120</v>
      </c>
      <c r="W12" s="54">
        <v>125</v>
      </c>
      <c r="X12" s="54">
        <v>125</v>
      </c>
      <c r="Y12" s="54">
        <v>115</v>
      </c>
      <c r="Z12" s="54">
        <v>125</v>
      </c>
      <c r="AA12" s="54">
        <v>125</v>
      </c>
      <c r="AB12" s="54">
        <v>130</v>
      </c>
      <c r="AC12" s="54">
        <v>130</v>
      </c>
      <c r="AD12" s="54">
        <v>130</v>
      </c>
      <c r="AE12" s="54">
        <v>130</v>
      </c>
      <c r="AF12" s="54">
        <v>135</v>
      </c>
      <c r="AG12" s="54">
        <v>135</v>
      </c>
      <c r="AH12" s="54">
        <v>140</v>
      </c>
      <c r="AI12" s="54">
        <v>147.01858178065012</v>
      </c>
      <c r="AJ12" s="54">
        <v>148.83041202690725</v>
      </c>
      <c r="AK12" s="54">
        <v>144.3836029145171</v>
      </c>
      <c r="AL12" s="54">
        <v>133.91075270251415</v>
      </c>
      <c r="AM12" s="54">
        <v>123.9482770255396</v>
      </c>
      <c r="AN12" s="54">
        <v>66.982483981210763</v>
      </c>
      <c r="AO12" s="54">
        <v>131.20169575028623</v>
      </c>
      <c r="AP12" s="54">
        <v>148.28968211766266</v>
      </c>
      <c r="AQ12" s="54">
        <v>159.96043908944438</v>
      </c>
      <c r="AR12" s="54">
        <v>144.65914043144528</v>
      </c>
      <c r="AS12" s="54">
        <v>137.12449726898404</v>
      </c>
      <c r="AT12" s="54">
        <v>152.69263127797126</v>
      </c>
      <c r="AU12" s="54">
        <v>171.20723795934481</v>
      </c>
      <c r="AV12" s="54">
        <v>167.8411526107416</v>
      </c>
      <c r="AW12" s="54">
        <v>178.82392096271468</v>
      </c>
      <c r="AX12" s="54">
        <v>193.23741761024198</v>
      </c>
      <c r="AY12" s="54">
        <v>191.59180518496331</v>
      </c>
      <c r="AZ12" s="635"/>
      <c r="BA12" s="54">
        <f t="shared" si="15"/>
        <v>255</v>
      </c>
      <c r="BB12" s="54">
        <f t="shared" si="16"/>
        <v>245</v>
      </c>
      <c r="BC12" s="54">
        <f t="shared" si="10"/>
        <v>250</v>
      </c>
      <c r="BD12" s="54">
        <f t="shared" si="17"/>
        <v>235</v>
      </c>
      <c r="BE12" s="54">
        <f t="shared" si="18"/>
        <v>250</v>
      </c>
      <c r="BF12" s="54">
        <f t="shared" si="19"/>
        <v>240</v>
      </c>
      <c r="BG12" s="54">
        <f t="shared" si="20"/>
        <v>255</v>
      </c>
      <c r="BH12" s="54">
        <f t="shared" si="21"/>
        <v>260</v>
      </c>
      <c r="BI12" s="54">
        <f t="shared" si="22"/>
        <v>265</v>
      </c>
      <c r="BJ12" s="54">
        <f t="shared" si="23"/>
        <v>275</v>
      </c>
      <c r="BK12" s="54">
        <f>AI12+AJ12</f>
        <v>295.84899380755735</v>
      </c>
      <c r="BL12" s="54">
        <f>AK12+AL12</f>
        <v>278.29435561703121</v>
      </c>
      <c r="BM12" s="54">
        <f t="shared" si="13"/>
        <v>190.93076100675034</v>
      </c>
      <c r="BN12" s="516">
        <f>AO12+AP12</f>
        <v>279.49137786794893</v>
      </c>
      <c r="BO12" s="620">
        <f>AQ12+AR12</f>
        <v>304.61957952088966</v>
      </c>
      <c r="BP12" s="620">
        <f t="shared" si="24"/>
        <v>289.8171285469553</v>
      </c>
      <c r="BQ12" s="620">
        <f t="shared" si="14"/>
        <v>339.04839057008644</v>
      </c>
      <c r="BR12" s="620">
        <f>AW12+AX12</f>
        <v>372.06133857295663</v>
      </c>
      <c r="BT12" s="52" t="s">
        <v>19</v>
      </c>
      <c r="BU12" s="54">
        <f t="shared" si="6"/>
        <v>475</v>
      </c>
      <c r="BV12" s="54">
        <f t="shared" si="6"/>
        <v>500</v>
      </c>
      <c r="BW12" s="54">
        <f t="shared" si="6"/>
        <v>485</v>
      </c>
      <c r="BX12" s="54">
        <f t="shared" si="6"/>
        <v>495</v>
      </c>
      <c r="BY12" s="54">
        <f t="shared" si="6"/>
        <v>515</v>
      </c>
      <c r="BZ12" s="54">
        <f t="shared" si="6"/>
        <v>535</v>
      </c>
      <c r="CA12" s="54">
        <f t="shared" si="6"/>
        <v>574.14867528643708</v>
      </c>
      <c r="CB12" s="54">
        <f t="shared" si="6"/>
        <v>470.42213887469939</v>
      </c>
      <c r="CC12" s="54">
        <f t="shared" si="6"/>
        <v>594.43670806784496</v>
      </c>
      <c r="CD12" s="54">
        <f t="shared" si="6"/>
        <v>711.10972914304296</v>
      </c>
      <c r="CE12" s="54"/>
      <c r="CF12" s="216"/>
      <c r="CG12" s="217"/>
      <c r="CH12" s="13"/>
      <c r="CI12" s="447"/>
      <c r="CJ12" s="447"/>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row>
    <row r="13" spans="1:140" x14ac:dyDescent="0.3">
      <c r="B13" s="20" t="s">
        <v>5</v>
      </c>
      <c r="C13" s="495">
        <v>2945</v>
      </c>
      <c r="D13" s="495">
        <v>3000</v>
      </c>
      <c r="E13" s="495">
        <v>2840</v>
      </c>
      <c r="F13" s="495">
        <v>2505</v>
      </c>
      <c r="G13" s="495">
        <v>2460</v>
      </c>
      <c r="H13" s="495">
        <v>2245</v>
      </c>
      <c r="I13" s="495">
        <f t="shared" ref="I13:M13" si="27">SUM(I14:I19)</f>
        <v>2105.537750252664</v>
      </c>
      <c r="J13" s="495">
        <f t="shared" si="27"/>
        <v>1830.3464916819003</v>
      </c>
      <c r="K13" s="495">
        <f t="shared" si="27"/>
        <v>1952.5009481835568</v>
      </c>
      <c r="L13" s="495">
        <f t="shared" si="27"/>
        <v>1899.1127259820812</v>
      </c>
      <c r="M13" s="495">
        <f t="shared" si="27"/>
        <v>1861.4496059237026</v>
      </c>
      <c r="N13" s="210">
        <f t="shared" si="9"/>
        <v>-2.7343506414756691E-2</v>
      </c>
      <c r="O13" s="210">
        <f t="shared" si="9"/>
        <v>-1.9831956019831343E-2</v>
      </c>
      <c r="P13" s="198"/>
      <c r="Q13" s="50">
        <v>740</v>
      </c>
      <c r="R13" s="50">
        <v>695</v>
      </c>
      <c r="S13" s="50">
        <v>720</v>
      </c>
      <c r="T13" s="50">
        <v>660</v>
      </c>
      <c r="U13" s="50">
        <v>785</v>
      </c>
      <c r="V13" s="50">
        <v>675</v>
      </c>
      <c r="W13" s="50">
        <v>580</v>
      </c>
      <c r="X13" s="50">
        <v>600</v>
      </c>
      <c r="Y13" s="50">
        <v>630</v>
      </c>
      <c r="Z13" s="50">
        <v>700</v>
      </c>
      <c r="AA13" s="50">
        <v>610</v>
      </c>
      <c r="AB13" s="50">
        <v>590</v>
      </c>
      <c r="AC13" s="50">
        <v>580</v>
      </c>
      <c r="AD13" s="50">
        <v>680</v>
      </c>
      <c r="AE13" s="50">
        <v>580</v>
      </c>
      <c r="AF13" s="50">
        <v>570</v>
      </c>
      <c r="AG13" s="50">
        <v>550</v>
      </c>
      <c r="AH13" s="50">
        <v>560</v>
      </c>
      <c r="AI13" s="50">
        <f t="shared" ref="AI13:AY13" si="28">SUM(AI14:AI19)</f>
        <v>541.21125275204304</v>
      </c>
      <c r="AJ13" s="50">
        <f t="shared" si="28"/>
        <v>535.93402330837796</v>
      </c>
      <c r="AK13" s="50">
        <f t="shared" si="28"/>
        <v>529.95018102166023</v>
      </c>
      <c r="AL13" s="50">
        <f t="shared" si="28"/>
        <v>498.44229317058239</v>
      </c>
      <c r="AM13" s="50">
        <f t="shared" si="28"/>
        <v>396.63405846780205</v>
      </c>
      <c r="AN13" s="50">
        <f t="shared" si="28"/>
        <v>388.84279375950177</v>
      </c>
      <c r="AO13" s="50">
        <f t="shared" si="28"/>
        <v>511.18101744141416</v>
      </c>
      <c r="AP13" s="50">
        <f t="shared" si="28"/>
        <v>533.68862201318211</v>
      </c>
      <c r="AQ13" s="50">
        <f t="shared" si="28"/>
        <v>487.30936025685696</v>
      </c>
      <c r="AR13" s="50">
        <f t="shared" si="28"/>
        <v>469.95020098424459</v>
      </c>
      <c r="AS13" s="50">
        <f t="shared" si="28"/>
        <v>484.61517848069673</v>
      </c>
      <c r="AT13" s="50">
        <f t="shared" si="28"/>
        <v>510.62620846175867</v>
      </c>
      <c r="AU13" s="50">
        <f t="shared" si="28"/>
        <v>466.40989084854721</v>
      </c>
      <c r="AV13" s="50">
        <f t="shared" si="28"/>
        <v>495.34986846357089</v>
      </c>
      <c r="AW13" s="50">
        <f t="shared" si="28"/>
        <v>480.41669419004046</v>
      </c>
      <c r="AX13" s="50">
        <f t="shared" si="28"/>
        <v>456.94659663587146</v>
      </c>
      <c r="AY13" s="50">
        <f t="shared" si="28"/>
        <v>455.05819486575081</v>
      </c>
      <c r="AZ13" s="635"/>
      <c r="BA13" s="50">
        <f t="shared" ref="BA13" si="29">SUM(BA14:BA19)</f>
        <v>1565</v>
      </c>
      <c r="BB13" s="50">
        <f>SUM(BB14:BB19)</f>
        <v>1435</v>
      </c>
      <c r="BC13" s="50">
        <f>T13+S13</f>
        <v>1380</v>
      </c>
      <c r="BD13" s="50">
        <f>SUM(BD14:BD18)</f>
        <v>1420</v>
      </c>
      <c r="BE13" s="50">
        <f>SUM(BE14:BE19)</f>
        <v>1180</v>
      </c>
      <c r="BF13" s="50">
        <f t="shared" ref="BF13" si="30">SUM(BF14:BF19)</f>
        <v>1330</v>
      </c>
      <c r="BG13" s="50">
        <f>SUM(BG14:BG19)</f>
        <v>1200</v>
      </c>
      <c r="BH13" s="50">
        <f>SUM(BH14:BH19)</f>
        <v>1260</v>
      </c>
      <c r="BI13" s="50">
        <f>SUM(BI14:BI19)</f>
        <v>1150</v>
      </c>
      <c r="BJ13" s="50">
        <f>SUM(BJ14:BJ19)</f>
        <v>1110</v>
      </c>
      <c r="BK13" s="50">
        <f t="shared" ref="BK13:BK32" si="31">AI13+AJ13</f>
        <v>1077.1452760604211</v>
      </c>
      <c r="BL13" s="50">
        <f t="shared" ref="BL13:BL32" si="32">AK13+AL13</f>
        <v>1028.3924741922426</v>
      </c>
      <c r="BM13" s="50">
        <f t="shared" si="13"/>
        <v>785.47685222730388</v>
      </c>
      <c r="BN13" s="50">
        <f>AO13+AP13</f>
        <v>1044.8696394545964</v>
      </c>
      <c r="BO13" s="50">
        <f>AQ13+AR13</f>
        <v>957.25956124110155</v>
      </c>
      <c r="BP13" s="50">
        <f t="shared" si="24"/>
        <v>995.24138694245539</v>
      </c>
      <c r="BQ13" s="50">
        <f t="shared" si="14"/>
        <v>961.75975931211815</v>
      </c>
      <c r="BR13" s="50">
        <f t="shared" si="25"/>
        <v>937.36329082591192</v>
      </c>
      <c r="BT13" s="20" t="s">
        <v>5</v>
      </c>
      <c r="BU13" s="50">
        <f t="shared" si="6"/>
        <v>2945</v>
      </c>
      <c r="BV13" s="50">
        <f t="shared" si="6"/>
        <v>3000</v>
      </c>
      <c r="BW13" s="50">
        <f t="shared" si="6"/>
        <v>2840</v>
      </c>
      <c r="BX13" s="50">
        <f t="shared" si="6"/>
        <v>2505</v>
      </c>
      <c r="BY13" s="50">
        <f t="shared" si="6"/>
        <v>2460</v>
      </c>
      <c r="BZ13" s="50">
        <f t="shared" si="6"/>
        <v>2245</v>
      </c>
      <c r="CA13" s="50">
        <f t="shared" si="6"/>
        <v>2105.537750252664</v>
      </c>
      <c r="CB13" s="50">
        <f t="shared" si="6"/>
        <v>1830.3464916819003</v>
      </c>
      <c r="CC13" s="50">
        <f t="shared" si="6"/>
        <v>1952.5009481835568</v>
      </c>
      <c r="CD13" s="50">
        <f t="shared" si="6"/>
        <v>1899.1127259820812</v>
      </c>
      <c r="CE13" s="50">
        <f>M13</f>
        <v>1861.4496059237026</v>
      </c>
      <c r="CF13" s="210">
        <f t="shared" ref="CF13:CF46" si="33">N13</f>
        <v>-2.7343506414756691E-2</v>
      </c>
      <c r="CG13" s="210">
        <f>O13</f>
        <v>-1.9831956019831343E-2</v>
      </c>
      <c r="CH13" s="59"/>
      <c r="CI13" s="444">
        <f t="shared" ref="CI13:DQ13" si="34">Q13</f>
        <v>740</v>
      </c>
      <c r="CJ13" s="444">
        <f t="shared" si="34"/>
        <v>695</v>
      </c>
      <c r="CK13" s="444">
        <f t="shared" si="34"/>
        <v>720</v>
      </c>
      <c r="CL13" s="444">
        <f t="shared" si="34"/>
        <v>660</v>
      </c>
      <c r="CM13" s="444">
        <f t="shared" si="34"/>
        <v>785</v>
      </c>
      <c r="CN13" s="444">
        <f t="shared" si="34"/>
        <v>675</v>
      </c>
      <c r="CO13" s="444">
        <f t="shared" si="34"/>
        <v>580</v>
      </c>
      <c r="CP13" s="444">
        <f t="shared" si="34"/>
        <v>600</v>
      </c>
      <c r="CQ13" s="444">
        <f t="shared" si="34"/>
        <v>630</v>
      </c>
      <c r="CR13" s="444">
        <f t="shared" si="34"/>
        <v>700</v>
      </c>
      <c r="CS13" s="444">
        <f t="shared" si="34"/>
        <v>610</v>
      </c>
      <c r="CT13" s="444">
        <f t="shared" si="34"/>
        <v>590</v>
      </c>
      <c r="CU13" s="444">
        <f t="shared" si="34"/>
        <v>580</v>
      </c>
      <c r="CV13" s="444">
        <f t="shared" si="34"/>
        <v>680</v>
      </c>
      <c r="CW13" s="444">
        <f t="shared" si="34"/>
        <v>580</v>
      </c>
      <c r="CX13" s="444">
        <f t="shared" si="34"/>
        <v>570</v>
      </c>
      <c r="CY13" s="444">
        <f t="shared" si="34"/>
        <v>550</v>
      </c>
      <c r="CZ13" s="444">
        <f t="shared" si="34"/>
        <v>560</v>
      </c>
      <c r="DA13" s="444">
        <f t="shared" si="34"/>
        <v>541.21125275204304</v>
      </c>
      <c r="DB13" s="444">
        <f t="shared" si="34"/>
        <v>535.93402330837796</v>
      </c>
      <c r="DC13" s="444">
        <f t="shared" si="34"/>
        <v>529.95018102166023</v>
      </c>
      <c r="DD13" s="444">
        <f t="shared" si="34"/>
        <v>498.44229317058239</v>
      </c>
      <c r="DE13" s="444">
        <f t="shared" si="34"/>
        <v>396.63405846780205</v>
      </c>
      <c r="DF13" s="444">
        <f t="shared" si="34"/>
        <v>388.84279375950177</v>
      </c>
      <c r="DG13" s="444">
        <f t="shared" si="34"/>
        <v>511.18101744141416</v>
      </c>
      <c r="DH13" s="444">
        <f t="shared" si="34"/>
        <v>533.68862201318211</v>
      </c>
      <c r="DI13" s="444">
        <f t="shared" si="34"/>
        <v>487.30936025685696</v>
      </c>
      <c r="DJ13" s="444">
        <f t="shared" si="34"/>
        <v>469.95020098424459</v>
      </c>
      <c r="DK13" s="444">
        <f t="shared" si="34"/>
        <v>484.61517848069673</v>
      </c>
      <c r="DL13" s="444">
        <f t="shared" si="34"/>
        <v>510.62620846175867</v>
      </c>
      <c r="DM13" s="444">
        <f t="shared" si="34"/>
        <v>466.40989084854721</v>
      </c>
      <c r="DN13" s="444">
        <f t="shared" si="34"/>
        <v>495.34986846357089</v>
      </c>
      <c r="DO13" s="444">
        <f t="shared" si="34"/>
        <v>480.41669419004046</v>
      </c>
      <c r="DP13" s="444">
        <f t="shared" si="34"/>
        <v>456.94659663587146</v>
      </c>
      <c r="DQ13" s="444">
        <f t="shared" si="34"/>
        <v>455.05819486575081</v>
      </c>
      <c r="DR13" s="444"/>
      <c r="DS13" s="444">
        <f t="shared" ref="DS13:EJ13" si="35">BA13</f>
        <v>1565</v>
      </c>
      <c r="DT13" s="444">
        <f t="shared" si="35"/>
        <v>1435</v>
      </c>
      <c r="DU13" s="444">
        <f t="shared" si="35"/>
        <v>1380</v>
      </c>
      <c r="DV13" s="444">
        <f t="shared" si="35"/>
        <v>1420</v>
      </c>
      <c r="DW13" s="444">
        <f t="shared" si="35"/>
        <v>1180</v>
      </c>
      <c r="DX13" s="444">
        <f t="shared" si="35"/>
        <v>1330</v>
      </c>
      <c r="DY13" s="444">
        <f t="shared" si="35"/>
        <v>1200</v>
      </c>
      <c r="DZ13" s="444">
        <f t="shared" si="35"/>
        <v>1260</v>
      </c>
      <c r="EA13" s="444">
        <f t="shared" si="35"/>
        <v>1150</v>
      </c>
      <c r="EB13" s="444">
        <f t="shared" si="35"/>
        <v>1110</v>
      </c>
      <c r="EC13" s="444">
        <f t="shared" si="35"/>
        <v>1077.1452760604211</v>
      </c>
      <c r="ED13" s="444">
        <f t="shared" si="35"/>
        <v>1028.3924741922426</v>
      </c>
      <c r="EE13" s="444">
        <f t="shared" si="35"/>
        <v>785.47685222730388</v>
      </c>
      <c r="EF13" s="444">
        <f t="shared" si="35"/>
        <v>1044.8696394545964</v>
      </c>
      <c r="EG13" s="444">
        <f t="shared" si="35"/>
        <v>957.25956124110155</v>
      </c>
      <c r="EH13" s="444">
        <f t="shared" si="35"/>
        <v>995.24138694245539</v>
      </c>
      <c r="EI13" s="444">
        <f t="shared" si="35"/>
        <v>961.75975931211815</v>
      </c>
      <c r="EJ13" s="444">
        <f t="shared" si="35"/>
        <v>937.36329082591192</v>
      </c>
    </row>
    <row r="14" spans="1:140" x14ac:dyDescent="0.3">
      <c r="B14" s="10" t="s">
        <v>15</v>
      </c>
      <c r="C14" s="468">
        <v>200</v>
      </c>
      <c r="D14" s="468">
        <v>230</v>
      </c>
      <c r="E14" s="468">
        <v>250</v>
      </c>
      <c r="F14" s="468">
        <v>265</v>
      </c>
      <c r="G14" s="468">
        <v>280</v>
      </c>
      <c r="H14" s="468">
        <v>280</v>
      </c>
      <c r="I14" s="468">
        <v>340.5</v>
      </c>
      <c r="J14" s="468">
        <v>276.5</v>
      </c>
      <c r="K14" s="468">
        <v>409</v>
      </c>
      <c r="L14" s="468">
        <v>448.23750000000007</v>
      </c>
      <c r="M14" s="468">
        <v>401.84250000000003</v>
      </c>
      <c r="N14" s="208">
        <f t="shared" si="9"/>
        <v>9.5935207823961033E-2</v>
      </c>
      <c r="O14" s="208">
        <f t="shared" si="9"/>
        <v>-0.10350539613486165</v>
      </c>
      <c r="P14" s="198"/>
      <c r="Q14" s="13">
        <v>55</v>
      </c>
      <c r="R14" s="13">
        <v>55</v>
      </c>
      <c r="S14" s="13">
        <v>60</v>
      </c>
      <c r="T14" s="13">
        <v>60</v>
      </c>
      <c r="U14" s="13">
        <v>60</v>
      </c>
      <c r="V14" s="13">
        <v>65</v>
      </c>
      <c r="W14" s="13">
        <v>65</v>
      </c>
      <c r="X14" s="13">
        <v>65</v>
      </c>
      <c r="Y14" s="13">
        <v>65</v>
      </c>
      <c r="Z14" s="13">
        <v>65</v>
      </c>
      <c r="AA14" s="13">
        <v>70</v>
      </c>
      <c r="AB14" s="13">
        <v>70</v>
      </c>
      <c r="AC14" s="13">
        <v>70</v>
      </c>
      <c r="AD14" s="13">
        <v>70</v>
      </c>
      <c r="AE14" s="13">
        <v>75</v>
      </c>
      <c r="AF14" s="13">
        <v>75</v>
      </c>
      <c r="AG14" s="13">
        <v>80</v>
      </c>
      <c r="AH14" s="13">
        <v>55</v>
      </c>
      <c r="AI14" s="13">
        <v>86.5</v>
      </c>
      <c r="AJ14" s="13">
        <v>86</v>
      </c>
      <c r="AK14" s="13">
        <v>82</v>
      </c>
      <c r="AL14" s="13">
        <v>86</v>
      </c>
      <c r="AM14" s="13">
        <v>77</v>
      </c>
      <c r="AN14" s="13">
        <v>46</v>
      </c>
      <c r="AO14" s="13">
        <v>64</v>
      </c>
      <c r="AP14" s="13">
        <v>89.5</v>
      </c>
      <c r="AQ14" s="13">
        <v>91</v>
      </c>
      <c r="AR14" s="13">
        <v>111</v>
      </c>
      <c r="AS14" s="13">
        <v>105</v>
      </c>
      <c r="AT14" s="13">
        <v>102</v>
      </c>
      <c r="AU14" s="13">
        <v>113.75</v>
      </c>
      <c r="AV14" s="13">
        <v>138.75</v>
      </c>
      <c r="AW14" s="13">
        <v>104</v>
      </c>
      <c r="AX14" s="13">
        <v>91.747824155948649</v>
      </c>
      <c r="AY14" s="13">
        <v>109</v>
      </c>
      <c r="AZ14" s="635"/>
      <c r="BA14" s="13">
        <f t="shared" ref="BA14:BA19" si="36">D14-BB14</f>
        <v>120</v>
      </c>
      <c r="BB14" s="13">
        <f t="shared" ref="BB14:BB19" si="37">SUM(Q14:R14)</f>
        <v>110</v>
      </c>
      <c r="BC14" s="13">
        <f t="shared" ref="BC14:BC19" si="38">SUM(S14:T14)</f>
        <v>120</v>
      </c>
      <c r="BD14" s="7">
        <f t="shared" ref="BD14:BD19" si="39">SUM(U14:V14)</f>
        <v>125</v>
      </c>
      <c r="BE14" s="7">
        <f t="shared" ref="BE14:BE19" si="40">SUM(W14:X14)</f>
        <v>130</v>
      </c>
      <c r="BF14" s="7">
        <f t="shared" ref="BF14:BF19" si="41">SUM(Y14:Z14)</f>
        <v>130</v>
      </c>
      <c r="BG14" s="7">
        <f t="shared" ref="BG14:BG19" si="42">SUM(AA14:AB14)</f>
        <v>140</v>
      </c>
      <c r="BH14" s="7">
        <f t="shared" ref="BH14:BH19" si="43">SUM(AC14:AD14)</f>
        <v>140</v>
      </c>
      <c r="BI14" s="7">
        <f t="shared" ref="BI14:BI19" si="44">SUM(AE14:AF14)</f>
        <v>150</v>
      </c>
      <c r="BJ14" s="7">
        <f t="shared" ref="BJ14:BJ19" si="45">SUM(AG14:AH14)</f>
        <v>135</v>
      </c>
      <c r="BK14" s="7">
        <f t="shared" si="31"/>
        <v>172.5</v>
      </c>
      <c r="BL14" s="7">
        <f t="shared" si="32"/>
        <v>168</v>
      </c>
      <c r="BM14" s="7">
        <f t="shared" si="13"/>
        <v>123</v>
      </c>
      <c r="BN14" s="59">
        <f t="shared" si="26"/>
        <v>153.5</v>
      </c>
      <c r="BO14" s="59">
        <f>AQ14+AR14</f>
        <v>202</v>
      </c>
      <c r="BP14" s="59">
        <f t="shared" si="24"/>
        <v>207</v>
      </c>
      <c r="BQ14" s="59">
        <f t="shared" si="14"/>
        <v>252.5</v>
      </c>
      <c r="BR14" s="59">
        <f t="shared" si="25"/>
        <v>195.74782415594865</v>
      </c>
      <c r="BT14" s="10" t="s">
        <v>15</v>
      </c>
      <c r="BU14" s="13">
        <f t="shared" si="6"/>
        <v>200</v>
      </c>
      <c r="BV14" s="13">
        <f t="shared" si="6"/>
        <v>230</v>
      </c>
      <c r="BW14" s="13">
        <f t="shared" si="6"/>
        <v>250</v>
      </c>
      <c r="BX14" s="13">
        <f t="shared" si="6"/>
        <v>265</v>
      </c>
      <c r="BY14" s="13">
        <f t="shared" si="6"/>
        <v>280</v>
      </c>
      <c r="BZ14" s="13">
        <f t="shared" si="6"/>
        <v>280</v>
      </c>
      <c r="CA14" s="13">
        <f t="shared" si="6"/>
        <v>340.5</v>
      </c>
      <c r="CB14" s="13">
        <f t="shared" si="6"/>
        <v>276.5</v>
      </c>
      <c r="CC14" s="13">
        <f t="shared" si="6"/>
        <v>409</v>
      </c>
      <c r="CD14" s="13">
        <f t="shared" si="6"/>
        <v>448.23750000000007</v>
      </c>
      <c r="CE14" s="13"/>
      <c r="CF14" s="212"/>
      <c r="CG14" s="208"/>
      <c r="CH14" s="27"/>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679"/>
      <c r="DW14" s="679"/>
      <c r="DX14" s="679"/>
      <c r="DY14" s="679"/>
      <c r="DZ14" s="679"/>
      <c r="EA14" s="679"/>
      <c r="EB14" s="679"/>
      <c r="EC14" s="679"/>
      <c r="ED14" s="679"/>
      <c r="EE14" s="679"/>
      <c r="EF14" s="679"/>
      <c r="EG14" s="679"/>
      <c r="EH14" s="679"/>
      <c r="EI14" s="679"/>
      <c r="EJ14" s="679"/>
    </row>
    <row r="15" spans="1:140" x14ac:dyDescent="0.3">
      <c r="B15" s="10" t="s">
        <v>16</v>
      </c>
      <c r="C15" s="468">
        <v>220</v>
      </c>
      <c r="D15" s="468">
        <v>220</v>
      </c>
      <c r="E15" s="468">
        <v>235</v>
      </c>
      <c r="F15" s="468">
        <v>240</v>
      </c>
      <c r="G15" s="468">
        <v>250</v>
      </c>
      <c r="H15" s="468">
        <v>255</v>
      </c>
      <c r="I15" s="468">
        <v>236.75581477493773</v>
      </c>
      <c r="J15" s="468">
        <v>196.26123397258797</v>
      </c>
      <c r="K15" s="468">
        <v>259.88180757427796</v>
      </c>
      <c r="L15" s="468">
        <v>300.60613657248967</v>
      </c>
      <c r="M15" s="468">
        <v>281.03443999812032</v>
      </c>
      <c r="N15" s="208">
        <f t="shared" si="9"/>
        <v>0.15670326976070514</v>
      </c>
      <c r="O15" s="208">
        <f t="shared" si="9"/>
        <v>-6.5107441908957009E-2</v>
      </c>
      <c r="P15" s="198"/>
      <c r="Q15" s="13">
        <v>60</v>
      </c>
      <c r="R15" s="13">
        <v>40</v>
      </c>
      <c r="S15" s="13">
        <v>60</v>
      </c>
      <c r="T15" s="13">
        <v>65</v>
      </c>
      <c r="U15" s="13">
        <v>65</v>
      </c>
      <c r="V15" s="13">
        <v>45</v>
      </c>
      <c r="W15" s="13">
        <v>65</v>
      </c>
      <c r="X15" s="13">
        <v>70</v>
      </c>
      <c r="Y15" s="13">
        <v>60</v>
      </c>
      <c r="Z15" s="13">
        <v>45</v>
      </c>
      <c r="AA15" s="13">
        <v>65</v>
      </c>
      <c r="AB15" s="13">
        <v>65</v>
      </c>
      <c r="AC15" s="13">
        <v>60</v>
      </c>
      <c r="AD15" s="13">
        <v>60</v>
      </c>
      <c r="AE15" s="13">
        <v>65</v>
      </c>
      <c r="AF15" s="13">
        <v>70</v>
      </c>
      <c r="AG15" s="13">
        <v>60</v>
      </c>
      <c r="AH15" s="13">
        <v>65</v>
      </c>
      <c r="AI15" s="13">
        <v>59.578918260056682</v>
      </c>
      <c r="AJ15" s="13">
        <v>63.039452106299215</v>
      </c>
      <c r="AK15" s="13">
        <v>56.292711063163225</v>
      </c>
      <c r="AL15" s="13">
        <v>57.844733345418632</v>
      </c>
      <c r="AM15" s="13">
        <v>55.261999607689873</v>
      </c>
      <c r="AN15" s="13">
        <v>28.394384708545378</v>
      </c>
      <c r="AO15" s="13">
        <v>53.816535336270199</v>
      </c>
      <c r="AP15" s="13">
        <v>58.788314320082534</v>
      </c>
      <c r="AQ15" s="13">
        <v>58.10015343841075</v>
      </c>
      <c r="AR15" s="13">
        <v>63.540373938993568</v>
      </c>
      <c r="AS15" s="13">
        <v>67.218295354273806</v>
      </c>
      <c r="AT15" s="13">
        <v>71.022984842599854</v>
      </c>
      <c r="AU15" s="13">
        <v>71.306578299817929</v>
      </c>
      <c r="AV15" s="13">
        <v>76.288472953104304</v>
      </c>
      <c r="AW15" s="13">
        <v>77.309972879556412</v>
      </c>
      <c r="AX15" s="13">
        <v>75.701112440011102</v>
      </c>
      <c r="AY15" s="13">
        <v>74.926706938082646</v>
      </c>
      <c r="AZ15" s="635"/>
      <c r="BA15" s="13">
        <f t="shared" si="36"/>
        <v>120</v>
      </c>
      <c r="BB15" s="13">
        <f t="shared" si="37"/>
        <v>100</v>
      </c>
      <c r="BC15" s="13">
        <f t="shared" si="38"/>
        <v>125</v>
      </c>
      <c r="BD15" s="7">
        <f t="shared" si="39"/>
        <v>110</v>
      </c>
      <c r="BE15" s="7">
        <f t="shared" si="40"/>
        <v>135</v>
      </c>
      <c r="BF15" s="7">
        <f t="shared" si="41"/>
        <v>105</v>
      </c>
      <c r="BG15" s="7">
        <f t="shared" si="42"/>
        <v>130</v>
      </c>
      <c r="BH15" s="7">
        <f t="shared" si="43"/>
        <v>120</v>
      </c>
      <c r="BI15" s="7">
        <f t="shared" si="44"/>
        <v>135</v>
      </c>
      <c r="BJ15" s="7">
        <f t="shared" si="45"/>
        <v>125</v>
      </c>
      <c r="BK15" s="7">
        <f t="shared" si="31"/>
        <v>122.61837036635589</v>
      </c>
      <c r="BL15" s="7">
        <f t="shared" si="32"/>
        <v>114.13744440858186</v>
      </c>
      <c r="BM15" s="7">
        <f t="shared" si="13"/>
        <v>83.656384316235247</v>
      </c>
      <c r="BN15" s="59">
        <f>AO15+AP15</f>
        <v>112.60484965635274</v>
      </c>
      <c r="BO15" s="59">
        <f>AQ15+AR15</f>
        <v>121.64052737740431</v>
      </c>
      <c r="BP15" s="59">
        <f t="shared" si="24"/>
        <v>138.24128019687367</v>
      </c>
      <c r="BQ15" s="59">
        <f t="shared" si="14"/>
        <v>147.59505125292225</v>
      </c>
      <c r="BR15" s="59">
        <f t="shared" si="25"/>
        <v>153.01108531956751</v>
      </c>
      <c r="BT15" s="10" t="s">
        <v>16</v>
      </c>
      <c r="BU15" s="13">
        <f t="shared" si="6"/>
        <v>220</v>
      </c>
      <c r="BV15" s="13">
        <f t="shared" si="6"/>
        <v>220</v>
      </c>
      <c r="BW15" s="13">
        <f t="shared" si="6"/>
        <v>235</v>
      </c>
      <c r="BX15" s="13">
        <f t="shared" si="6"/>
        <v>240</v>
      </c>
      <c r="BY15" s="13">
        <f t="shared" si="6"/>
        <v>250</v>
      </c>
      <c r="BZ15" s="13">
        <f t="shared" si="6"/>
        <v>255</v>
      </c>
      <c r="CA15" s="13">
        <f t="shared" si="6"/>
        <v>236.75581477493773</v>
      </c>
      <c r="CB15" s="13">
        <f t="shared" si="6"/>
        <v>196.26123397258797</v>
      </c>
      <c r="CC15" s="13">
        <f t="shared" si="6"/>
        <v>259.88180757427796</v>
      </c>
      <c r="CD15" s="13">
        <f t="shared" si="6"/>
        <v>300.60613657248967</v>
      </c>
      <c r="CE15" s="219"/>
      <c r="CF15" s="212"/>
      <c r="CG15" s="208"/>
      <c r="CH15" s="27"/>
      <c r="CI15" s="439"/>
      <c r="CJ15" s="439"/>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679"/>
      <c r="DW15" s="679"/>
      <c r="DX15" s="679"/>
      <c r="DY15" s="679"/>
      <c r="DZ15" s="679"/>
      <c r="EA15" s="679"/>
      <c r="EB15" s="679"/>
      <c r="EC15" s="679"/>
      <c r="ED15" s="679"/>
      <c r="EE15" s="679"/>
      <c r="EF15" s="679"/>
      <c r="EG15" s="679"/>
      <c r="EH15" s="679"/>
      <c r="EI15" s="679"/>
      <c r="EJ15" s="679"/>
    </row>
    <row r="16" spans="1:140" x14ac:dyDescent="0.3">
      <c r="B16" s="10" t="s">
        <v>17</v>
      </c>
      <c r="C16" s="468">
        <v>335</v>
      </c>
      <c r="D16" s="468">
        <v>335</v>
      </c>
      <c r="E16" s="468">
        <v>340</v>
      </c>
      <c r="F16" s="468">
        <v>335</v>
      </c>
      <c r="G16" s="468">
        <v>340</v>
      </c>
      <c r="H16" s="468">
        <v>345</v>
      </c>
      <c r="I16" s="468">
        <v>372.26277000000005</v>
      </c>
      <c r="J16" s="468">
        <v>315.79295448973193</v>
      </c>
      <c r="K16" s="468">
        <v>297.89098835219602</v>
      </c>
      <c r="L16" s="468">
        <v>332.80725923401411</v>
      </c>
      <c r="M16" s="468">
        <v>360</v>
      </c>
      <c r="N16" s="208">
        <f t="shared" si="9"/>
        <v>0.1172115715045956</v>
      </c>
      <c r="O16" s="208">
        <f t="shared" si="9"/>
        <v>8.1707174382471104E-2</v>
      </c>
      <c r="P16" s="198"/>
      <c r="Q16" s="13">
        <v>70</v>
      </c>
      <c r="R16" s="13">
        <v>100</v>
      </c>
      <c r="S16" s="13">
        <v>85</v>
      </c>
      <c r="T16" s="13">
        <v>80</v>
      </c>
      <c r="U16" s="13">
        <v>70</v>
      </c>
      <c r="V16" s="13">
        <v>100</v>
      </c>
      <c r="W16" s="13">
        <v>85</v>
      </c>
      <c r="X16" s="13">
        <v>75</v>
      </c>
      <c r="Y16" s="13">
        <v>70</v>
      </c>
      <c r="Z16" s="13">
        <v>105</v>
      </c>
      <c r="AA16" s="13">
        <v>85</v>
      </c>
      <c r="AB16" s="13">
        <v>80</v>
      </c>
      <c r="AC16" s="13">
        <v>85</v>
      </c>
      <c r="AD16" s="13">
        <v>85</v>
      </c>
      <c r="AE16" s="13">
        <v>85</v>
      </c>
      <c r="AF16" s="13">
        <v>85</v>
      </c>
      <c r="AG16" s="13">
        <v>90</v>
      </c>
      <c r="AH16" s="13">
        <v>85</v>
      </c>
      <c r="AI16" s="13">
        <v>93.953139452957743</v>
      </c>
      <c r="AJ16" s="13">
        <v>96.114760528164354</v>
      </c>
      <c r="AK16" s="13">
        <v>106.70696835593304</v>
      </c>
      <c r="AL16" s="13">
        <v>75.487901662944893</v>
      </c>
      <c r="AM16" s="13">
        <v>78.920637140484502</v>
      </c>
      <c r="AN16" s="13">
        <v>57.668856316898612</v>
      </c>
      <c r="AO16" s="13">
        <v>93.902132153221075</v>
      </c>
      <c r="AP16" s="13">
        <v>85.301328879127723</v>
      </c>
      <c r="AQ16" s="13">
        <v>71.028573426436054</v>
      </c>
      <c r="AR16" s="13">
        <v>74.969513211968192</v>
      </c>
      <c r="AS16" s="13">
        <v>75.121705722576863</v>
      </c>
      <c r="AT16" s="13">
        <v>76.771195991214952</v>
      </c>
      <c r="AU16" s="13">
        <v>79.552002237608392</v>
      </c>
      <c r="AV16" s="13">
        <v>82.466464533165023</v>
      </c>
      <c r="AW16" s="13">
        <v>88.643612752640692</v>
      </c>
      <c r="AX16" s="13">
        <v>82.145179710600004</v>
      </c>
      <c r="AY16" s="13">
        <v>83.529602349488812</v>
      </c>
      <c r="AZ16" s="635"/>
      <c r="BA16" s="13">
        <f t="shared" si="36"/>
        <v>165</v>
      </c>
      <c r="BB16" s="13">
        <f t="shared" si="37"/>
        <v>170</v>
      </c>
      <c r="BC16" s="13">
        <f t="shared" si="38"/>
        <v>165</v>
      </c>
      <c r="BD16" s="13">
        <f t="shared" si="39"/>
        <v>170</v>
      </c>
      <c r="BE16" s="7">
        <f t="shared" si="40"/>
        <v>160</v>
      </c>
      <c r="BF16" s="7">
        <f t="shared" si="41"/>
        <v>175</v>
      </c>
      <c r="BG16" s="7">
        <f t="shared" si="42"/>
        <v>165</v>
      </c>
      <c r="BH16" s="7">
        <f t="shared" si="43"/>
        <v>170</v>
      </c>
      <c r="BI16" s="7">
        <f t="shared" si="44"/>
        <v>170</v>
      </c>
      <c r="BJ16" s="7">
        <f t="shared" si="45"/>
        <v>175</v>
      </c>
      <c r="BK16" s="7">
        <f t="shared" si="31"/>
        <v>190.06789998112208</v>
      </c>
      <c r="BL16" s="7">
        <f t="shared" si="32"/>
        <v>182.19487001887794</v>
      </c>
      <c r="BM16" s="7">
        <f t="shared" si="13"/>
        <v>136.58949345738313</v>
      </c>
      <c r="BN16" s="59">
        <f>AO16+AP16</f>
        <v>179.2034610323488</v>
      </c>
      <c r="BO16" s="59">
        <f>AQ16+AR16</f>
        <v>145.99808663840423</v>
      </c>
      <c r="BP16" s="59">
        <f t="shared" si="24"/>
        <v>151.89290171379182</v>
      </c>
      <c r="BQ16" s="59">
        <f t="shared" si="14"/>
        <v>162.01846677077341</v>
      </c>
      <c r="BR16" s="59">
        <f t="shared" si="25"/>
        <v>170.7887924632407</v>
      </c>
      <c r="BT16" s="10" t="s">
        <v>17</v>
      </c>
      <c r="BU16" s="13">
        <f t="shared" si="6"/>
        <v>335</v>
      </c>
      <c r="BV16" s="13">
        <f t="shared" si="6"/>
        <v>335</v>
      </c>
      <c r="BW16" s="13">
        <f t="shared" si="6"/>
        <v>340</v>
      </c>
      <c r="BX16" s="13">
        <f t="shared" si="6"/>
        <v>335</v>
      </c>
      <c r="BY16" s="13">
        <f t="shared" si="6"/>
        <v>340</v>
      </c>
      <c r="BZ16" s="13">
        <f t="shared" si="6"/>
        <v>345</v>
      </c>
      <c r="CA16" s="13">
        <f t="shared" si="6"/>
        <v>372.26277000000005</v>
      </c>
      <c r="CB16" s="13">
        <f t="shared" si="6"/>
        <v>315.79295448973193</v>
      </c>
      <c r="CC16" s="13">
        <f t="shared" si="6"/>
        <v>297.89098835219602</v>
      </c>
      <c r="CD16" s="13">
        <f t="shared" si="6"/>
        <v>332.80725923401411</v>
      </c>
      <c r="CE16" s="13"/>
      <c r="CF16" s="212"/>
      <c r="CG16" s="208"/>
      <c r="CH16" s="27"/>
      <c r="CI16" s="439"/>
      <c r="CJ16" s="439"/>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679"/>
      <c r="DW16" s="679"/>
      <c r="DX16" s="679"/>
      <c r="DY16" s="679"/>
      <c r="DZ16" s="679"/>
      <c r="EA16" s="679"/>
      <c r="EB16" s="679"/>
      <c r="EC16" s="679"/>
      <c r="ED16" s="679"/>
      <c r="EE16" s="679"/>
      <c r="EF16" s="679"/>
      <c r="EG16" s="679"/>
      <c r="EH16" s="679"/>
      <c r="EI16" s="679"/>
      <c r="EJ16" s="679"/>
    </row>
    <row r="17" spans="2:140"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484.04564643253178</v>
      </c>
      <c r="M17" s="468">
        <v>479.20518996820647</v>
      </c>
      <c r="N17" s="208">
        <f t="shared" si="9"/>
        <v>-0.31184033432463665</v>
      </c>
      <c r="O17" s="208">
        <f t="shared" si="9"/>
        <v>-1.0000000000000009E-2</v>
      </c>
      <c r="P17" s="198"/>
      <c r="Q17" s="13">
        <v>500</v>
      </c>
      <c r="R17" s="13">
        <v>440</v>
      </c>
      <c r="S17" s="13">
        <v>440</v>
      </c>
      <c r="T17" s="13">
        <v>405</v>
      </c>
      <c r="U17" s="13">
        <v>530</v>
      </c>
      <c r="V17" s="13">
        <v>390</v>
      </c>
      <c r="W17" s="13">
        <v>310</v>
      </c>
      <c r="X17" s="13">
        <v>340</v>
      </c>
      <c r="Y17" s="13">
        <v>375</v>
      </c>
      <c r="Z17" s="13">
        <v>425</v>
      </c>
      <c r="AA17" s="13">
        <v>325</v>
      </c>
      <c r="AB17" s="13">
        <v>315</v>
      </c>
      <c r="AC17" s="13">
        <v>305</v>
      </c>
      <c r="AD17" s="13">
        <v>395</v>
      </c>
      <c r="AE17" s="13">
        <v>285</v>
      </c>
      <c r="AF17" s="13">
        <v>275</v>
      </c>
      <c r="AG17" s="13">
        <v>250</v>
      </c>
      <c r="AH17" s="13">
        <v>285</v>
      </c>
      <c r="AI17" s="13">
        <v>232.16878205128197</v>
      </c>
      <c r="AJ17" s="13">
        <v>212.59099358974328</v>
      </c>
      <c r="AK17" s="13">
        <v>220.856314102564</v>
      </c>
      <c r="AL17" s="13">
        <v>205.57942307692301</v>
      </c>
      <c r="AM17" s="13">
        <v>127.69283012820509</v>
      </c>
      <c r="AN17" s="13">
        <v>214.7169035256407</v>
      </c>
      <c r="AO17" s="13">
        <v>251.77619807692292</v>
      </c>
      <c r="AP17" s="13">
        <v>237.7</v>
      </c>
      <c r="AQ17" s="13">
        <v>197.34346474358966</v>
      </c>
      <c r="AR17" s="13">
        <v>161.03767764423054</v>
      </c>
      <c r="AS17" s="13">
        <v>176.24333865384602</v>
      </c>
      <c r="AT17" s="13">
        <v>168.767</v>
      </c>
      <c r="AU17" s="13">
        <v>126.29981743589738</v>
      </c>
      <c r="AV17" s="13">
        <v>120.77825823317291</v>
      </c>
      <c r="AW17" s="13">
        <v>135.70737076346145</v>
      </c>
      <c r="AX17" s="13">
        <v>101.2602</v>
      </c>
      <c r="AY17" s="13">
        <v>108.61784299487175</v>
      </c>
      <c r="AZ17" s="635"/>
      <c r="BA17" s="13">
        <f t="shared" si="36"/>
        <v>1035</v>
      </c>
      <c r="BB17" s="13">
        <f t="shared" si="37"/>
        <v>940</v>
      </c>
      <c r="BC17" s="13">
        <f t="shared" si="38"/>
        <v>845</v>
      </c>
      <c r="BD17" s="13">
        <f t="shared" si="39"/>
        <v>920</v>
      </c>
      <c r="BE17" s="7">
        <f t="shared" si="40"/>
        <v>650</v>
      </c>
      <c r="BF17" s="7">
        <f t="shared" si="41"/>
        <v>800</v>
      </c>
      <c r="BG17" s="7">
        <f t="shared" si="42"/>
        <v>640</v>
      </c>
      <c r="BH17" s="7">
        <f t="shared" si="43"/>
        <v>700</v>
      </c>
      <c r="BI17" s="7">
        <f t="shared" si="44"/>
        <v>560</v>
      </c>
      <c r="BJ17" s="7">
        <f t="shared" si="45"/>
        <v>535</v>
      </c>
      <c r="BK17" s="7">
        <f t="shared" si="31"/>
        <v>444.75977564102527</v>
      </c>
      <c r="BL17" s="7">
        <f t="shared" si="32"/>
        <v>426.43573717948698</v>
      </c>
      <c r="BM17" s="7">
        <f t="shared" si="13"/>
        <v>342.40973365384582</v>
      </c>
      <c r="BN17" s="59">
        <f t="shared" si="26"/>
        <v>489.47619807692291</v>
      </c>
      <c r="BO17" s="59">
        <f t="shared" ref="BO17:BO38" si="46">AQ17+AR17</f>
        <v>358.3811423878202</v>
      </c>
      <c r="BP17" s="59">
        <f t="shared" si="24"/>
        <v>345.01033865384602</v>
      </c>
      <c r="BQ17" s="59">
        <f t="shared" si="14"/>
        <v>247.0780756690703</v>
      </c>
      <c r="BR17" s="59">
        <f t="shared" si="25"/>
        <v>236.96757076346145</v>
      </c>
      <c r="BT17" s="10" t="s">
        <v>18</v>
      </c>
      <c r="BU17" s="13">
        <f t="shared" si="6"/>
        <v>1990</v>
      </c>
      <c r="BV17" s="13">
        <f t="shared" si="6"/>
        <v>1975</v>
      </c>
      <c r="BW17" s="13">
        <f t="shared" si="6"/>
        <v>1765</v>
      </c>
      <c r="BX17" s="13">
        <f t="shared" si="6"/>
        <v>1450</v>
      </c>
      <c r="BY17" s="13">
        <f t="shared" si="6"/>
        <v>1340</v>
      </c>
      <c r="BZ17" s="13">
        <f t="shared" si="6"/>
        <v>1095</v>
      </c>
      <c r="CA17" s="13">
        <f t="shared" si="6"/>
        <v>871.19551282051236</v>
      </c>
      <c r="CB17" s="13">
        <f t="shared" si="6"/>
        <v>831.88593173076879</v>
      </c>
      <c r="CC17" s="13">
        <f t="shared" si="6"/>
        <v>703.39148104166634</v>
      </c>
      <c r="CD17" s="13">
        <f t="shared" si="6"/>
        <v>484.04564643253178</v>
      </c>
      <c r="CE17" s="13"/>
      <c r="CF17" s="212"/>
      <c r="CG17" s="208"/>
      <c r="CH17" s="27"/>
      <c r="CI17" s="439"/>
      <c r="CJ17" s="439"/>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679"/>
      <c r="DW17" s="679"/>
      <c r="DX17" s="679"/>
      <c r="DY17" s="679"/>
      <c r="DZ17" s="679"/>
      <c r="EA17" s="679"/>
      <c r="EB17" s="679"/>
      <c r="EC17" s="679"/>
      <c r="ED17" s="679"/>
      <c r="EE17" s="679"/>
      <c r="EF17" s="679"/>
      <c r="EG17" s="679"/>
      <c r="EH17" s="679"/>
      <c r="EI17" s="679"/>
      <c r="EJ17" s="679"/>
    </row>
    <row r="18" spans="2:140" x14ac:dyDescent="0.3">
      <c r="B18" s="10" t="s">
        <v>21</v>
      </c>
      <c r="C18" s="468">
        <v>140</v>
      </c>
      <c r="D18" s="468">
        <v>175</v>
      </c>
      <c r="E18" s="468">
        <v>180</v>
      </c>
      <c r="F18" s="468">
        <v>145</v>
      </c>
      <c r="G18" s="468">
        <v>175</v>
      </c>
      <c r="H18" s="468">
        <v>195</v>
      </c>
      <c r="I18" s="468">
        <v>108.82365265721357</v>
      </c>
      <c r="J18" s="468">
        <v>58.546371488811637</v>
      </c>
      <c r="K18" s="468">
        <v>123.40867121541667</v>
      </c>
      <c r="L18" s="468">
        <v>170.71220056551812</v>
      </c>
      <c r="M18" s="468">
        <v>183.51561560793198</v>
      </c>
      <c r="N18" s="208">
        <f t="shared" si="9"/>
        <v>0.38330798706624525</v>
      </c>
      <c r="O18" s="208">
        <f t="shared" si="9"/>
        <v>7.4999999999999956E-2</v>
      </c>
      <c r="P18" s="198"/>
      <c r="Q18" s="13">
        <v>40</v>
      </c>
      <c r="R18" s="13">
        <v>45</v>
      </c>
      <c r="S18" s="13">
        <v>55</v>
      </c>
      <c r="T18" s="13">
        <v>30</v>
      </c>
      <c r="U18" s="13">
        <v>40</v>
      </c>
      <c r="V18" s="13">
        <v>55</v>
      </c>
      <c r="W18" s="13">
        <v>35</v>
      </c>
      <c r="X18" s="13">
        <v>30</v>
      </c>
      <c r="Y18" s="13">
        <v>40</v>
      </c>
      <c r="Z18" s="13">
        <v>40</v>
      </c>
      <c r="AA18" s="13">
        <v>45</v>
      </c>
      <c r="AB18" s="13">
        <v>40</v>
      </c>
      <c r="AC18" s="13">
        <v>40</v>
      </c>
      <c r="AD18" s="13">
        <v>50</v>
      </c>
      <c r="AE18" s="13">
        <v>50</v>
      </c>
      <c r="AF18" s="13">
        <v>45</v>
      </c>
      <c r="AG18" s="13">
        <v>50</v>
      </c>
      <c r="AH18" s="13">
        <v>50</v>
      </c>
      <c r="AI18" s="13">
        <v>25.01041298774658</v>
      </c>
      <c r="AJ18" s="13">
        <v>34.188817084171085</v>
      </c>
      <c r="AK18" s="13">
        <v>20.0941875</v>
      </c>
      <c r="AL18" s="13">
        <v>29.530235085295896</v>
      </c>
      <c r="AM18" s="13">
        <v>19.918591591422601</v>
      </c>
      <c r="AN18" s="13">
        <v>4.2226492084171081</v>
      </c>
      <c r="AO18" s="13">
        <v>9.8461518750000003</v>
      </c>
      <c r="AP18" s="13">
        <v>24.558978813971923</v>
      </c>
      <c r="AQ18" s="13">
        <v>30.105168648420513</v>
      </c>
      <c r="AR18" s="13">
        <v>19.67063618905231</v>
      </c>
      <c r="AS18" s="13">
        <v>21.299838750000003</v>
      </c>
      <c r="AT18" s="13">
        <v>52.333027627943849</v>
      </c>
      <c r="AU18" s="13">
        <v>34.825497080841537</v>
      </c>
      <c r="AV18" s="13">
        <v>36.390676949746769</v>
      </c>
      <c r="AW18" s="13">
        <v>34.07974200000001</v>
      </c>
      <c r="AX18" s="13">
        <v>65.416284534929815</v>
      </c>
      <c r="AY18" s="13">
        <v>38.308046788925694</v>
      </c>
      <c r="AZ18" s="635"/>
      <c r="BA18" s="13">
        <f t="shared" si="36"/>
        <v>90</v>
      </c>
      <c r="BB18" s="13">
        <f t="shared" si="37"/>
        <v>85</v>
      </c>
      <c r="BC18" s="13">
        <f t="shared" si="38"/>
        <v>85</v>
      </c>
      <c r="BD18" s="13">
        <f t="shared" si="39"/>
        <v>95</v>
      </c>
      <c r="BE18" s="7">
        <f t="shared" si="40"/>
        <v>65</v>
      </c>
      <c r="BF18" s="7">
        <f t="shared" si="41"/>
        <v>80</v>
      </c>
      <c r="BG18" s="7">
        <f t="shared" si="42"/>
        <v>85</v>
      </c>
      <c r="BH18" s="7">
        <f t="shared" si="43"/>
        <v>90</v>
      </c>
      <c r="BI18" s="7">
        <f t="shared" si="44"/>
        <v>95</v>
      </c>
      <c r="BJ18" s="7">
        <f t="shared" si="45"/>
        <v>100</v>
      </c>
      <c r="BK18" s="7">
        <f t="shared" si="31"/>
        <v>59.199230071917668</v>
      </c>
      <c r="BL18" s="7">
        <f t="shared" si="32"/>
        <v>49.624422585295896</v>
      </c>
      <c r="BM18" s="7">
        <f t="shared" si="13"/>
        <v>24.141240799839707</v>
      </c>
      <c r="BN18" s="59">
        <f t="shared" si="26"/>
        <v>34.405130688971923</v>
      </c>
      <c r="BO18" s="59">
        <f>AQ18+AR18</f>
        <v>49.775804837472819</v>
      </c>
      <c r="BP18" s="59">
        <f t="shared" si="24"/>
        <v>73.632866377943856</v>
      </c>
      <c r="BQ18" s="59">
        <f t="shared" si="14"/>
        <v>71.216174030588306</v>
      </c>
      <c r="BR18" s="59">
        <f t="shared" si="25"/>
        <v>99.496026534929825</v>
      </c>
      <c r="BT18" s="10" t="s">
        <v>21</v>
      </c>
      <c r="BU18" s="13">
        <f t="shared" si="6"/>
        <v>140</v>
      </c>
      <c r="BV18" s="13">
        <f t="shared" si="6"/>
        <v>175</v>
      </c>
      <c r="BW18" s="13">
        <f t="shared" si="6"/>
        <v>180</v>
      </c>
      <c r="BX18" s="13">
        <f t="shared" si="6"/>
        <v>145</v>
      </c>
      <c r="BY18" s="13">
        <f t="shared" si="6"/>
        <v>175</v>
      </c>
      <c r="BZ18" s="13">
        <f t="shared" si="6"/>
        <v>195</v>
      </c>
      <c r="CA18" s="13">
        <f t="shared" si="6"/>
        <v>108.82365265721357</v>
      </c>
      <c r="CB18" s="13">
        <f t="shared" si="6"/>
        <v>58.546371488811637</v>
      </c>
      <c r="CC18" s="13">
        <f t="shared" si="6"/>
        <v>123.40867121541667</v>
      </c>
      <c r="CD18" s="13">
        <f t="shared" si="6"/>
        <v>170.71220056551812</v>
      </c>
      <c r="CE18" s="13"/>
      <c r="CF18" s="212"/>
      <c r="CG18" s="208"/>
      <c r="CH18" s="27"/>
      <c r="CI18" s="439"/>
      <c r="CJ18" s="439"/>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679"/>
      <c r="DW18" s="679"/>
      <c r="DX18" s="679"/>
      <c r="DY18" s="679"/>
      <c r="DZ18" s="679"/>
      <c r="EA18" s="679"/>
      <c r="EB18" s="679"/>
      <c r="EC18" s="679"/>
      <c r="ED18" s="679"/>
      <c r="EE18" s="679"/>
      <c r="EF18" s="679"/>
      <c r="EG18" s="679"/>
      <c r="EH18" s="679"/>
      <c r="EI18" s="679"/>
      <c r="EJ18" s="679"/>
    </row>
    <row r="19" spans="2:140" x14ac:dyDescent="0.3">
      <c r="B19" s="52" t="s">
        <v>19</v>
      </c>
      <c r="C19" s="662">
        <v>60</v>
      </c>
      <c r="D19" s="662">
        <v>65</v>
      </c>
      <c r="E19" s="662">
        <v>70</v>
      </c>
      <c r="F19" s="662">
        <v>70</v>
      </c>
      <c r="G19" s="662">
        <v>75</v>
      </c>
      <c r="H19" s="662">
        <v>75</v>
      </c>
      <c r="I19" s="662">
        <v>176</v>
      </c>
      <c r="J19" s="662">
        <v>151.35999999999999</v>
      </c>
      <c r="K19" s="662">
        <v>158.928</v>
      </c>
      <c r="L19" s="662">
        <v>162.70398317752765</v>
      </c>
      <c r="M19" s="662">
        <v>155.85186034944365</v>
      </c>
      <c r="N19" s="217">
        <f t="shared" si="9"/>
        <v>2.3759080700239466E-2</v>
      </c>
      <c r="O19" s="217">
        <f t="shared" si="9"/>
        <v>-4.2114044747187163E-2</v>
      </c>
      <c r="P19" s="198"/>
      <c r="Q19" s="54">
        <v>15</v>
      </c>
      <c r="R19" s="54">
        <v>15</v>
      </c>
      <c r="S19" s="54">
        <v>20</v>
      </c>
      <c r="T19" s="54">
        <v>20</v>
      </c>
      <c r="U19" s="54">
        <v>20</v>
      </c>
      <c r="V19" s="54">
        <v>20</v>
      </c>
      <c r="W19" s="54">
        <v>20</v>
      </c>
      <c r="X19" s="54">
        <v>20</v>
      </c>
      <c r="Y19" s="54">
        <v>20</v>
      </c>
      <c r="Z19" s="54">
        <v>20</v>
      </c>
      <c r="AA19" s="54">
        <v>20</v>
      </c>
      <c r="AB19" s="54">
        <v>20</v>
      </c>
      <c r="AC19" s="54">
        <v>20</v>
      </c>
      <c r="AD19" s="54">
        <v>20</v>
      </c>
      <c r="AE19" s="611">
        <v>20</v>
      </c>
      <c r="AF19" s="611">
        <v>20</v>
      </c>
      <c r="AG19" s="611">
        <v>20</v>
      </c>
      <c r="AH19" s="611">
        <v>20</v>
      </c>
      <c r="AI19" s="611">
        <v>44</v>
      </c>
      <c r="AJ19" s="611">
        <v>44</v>
      </c>
      <c r="AK19" s="611">
        <v>44</v>
      </c>
      <c r="AL19" s="611">
        <v>44</v>
      </c>
      <c r="AM19" s="611">
        <v>37.839999999999996</v>
      </c>
      <c r="AN19" s="611">
        <v>37.839999999999996</v>
      </c>
      <c r="AO19" s="611">
        <v>37.839999999999996</v>
      </c>
      <c r="AP19" s="611">
        <v>37.839999999999996</v>
      </c>
      <c r="AQ19" s="611">
        <v>39.731999999999999</v>
      </c>
      <c r="AR19" s="611">
        <v>39.731999999999999</v>
      </c>
      <c r="AS19" s="611">
        <v>39.731999999999999</v>
      </c>
      <c r="AT19" s="611">
        <v>39.731999999999999</v>
      </c>
      <c r="AU19" s="611">
        <v>40.675995794381912</v>
      </c>
      <c r="AV19" s="611">
        <v>40.675995794381912</v>
      </c>
      <c r="AW19" s="611">
        <v>40.675995794381912</v>
      </c>
      <c r="AX19" s="611">
        <v>40.675995794381912</v>
      </c>
      <c r="AY19" s="611">
        <v>40.675995794381912</v>
      </c>
      <c r="AZ19" s="635"/>
      <c r="BA19" s="54">
        <f t="shared" si="36"/>
        <v>35</v>
      </c>
      <c r="BB19" s="54">
        <f t="shared" si="37"/>
        <v>30</v>
      </c>
      <c r="BC19" s="54">
        <f t="shared" si="38"/>
        <v>40</v>
      </c>
      <c r="BD19" s="54">
        <f t="shared" si="39"/>
        <v>40</v>
      </c>
      <c r="BE19" s="54">
        <f t="shared" si="40"/>
        <v>40</v>
      </c>
      <c r="BF19" s="54">
        <f t="shared" si="41"/>
        <v>40</v>
      </c>
      <c r="BG19" s="54">
        <f t="shared" si="42"/>
        <v>40</v>
      </c>
      <c r="BH19" s="54">
        <f t="shared" si="43"/>
        <v>40</v>
      </c>
      <c r="BI19" s="54">
        <f t="shared" si="44"/>
        <v>40</v>
      </c>
      <c r="BJ19" s="54">
        <f t="shared" si="45"/>
        <v>40</v>
      </c>
      <c r="BK19" s="54">
        <f t="shared" si="31"/>
        <v>88</v>
      </c>
      <c r="BL19" s="54">
        <f t="shared" si="32"/>
        <v>88</v>
      </c>
      <c r="BM19" s="54">
        <f t="shared" si="13"/>
        <v>75.679999999999993</v>
      </c>
      <c r="BN19" s="516">
        <f t="shared" si="26"/>
        <v>75.679999999999993</v>
      </c>
      <c r="BO19" s="620">
        <f>AQ19+AR19</f>
        <v>79.463999999999999</v>
      </c>
      <c r="BP19" s="620">
        <f t="shared" si="24"/>
        <v>79.463999999999999</v>
      </c>
      <c r="BQ19" s="620">
        <f t="shared" si="14"/>
        <v>81.351991588763823</v>
      </c>
      <c r="BR19" s="620">
        <f t="shared" si="25"/>
        <v>81.351991588763823</v>
      </c>
      <c r="BT19" s="52" t="s">
        <v>19</v>
      </c>
      <c r="BU19" s="54">
        <f t="shared" si="6"/>
        <v>60</v>
      </c>
      <c r="BV19" s="54">
        <f t="shared" si="6"/>
        <v>65</v>
      </c>
      <c r="BW19" s="54">
        <f t="shared" si="6"/>
        <v>70</v>
      </c>
      <c r="BX19" s="54">
        <f t="shared" si="6"/>
        <v>70</v>
      </c>
      <c r="BY19" s="54">
        <f t="shared" si="6"/>
        <v>75</v>
      </c>
      <c r="BZ19" s="54">
        <f t="shared" si="6"/>
        <v>75</v>
      </c>
      <c r="CA19" s="54">
        <f t="shared" si="6"/>
        <v>176</v>
      </c>
      <c r="CB19" s="54">
        <f t="shared" si="6"/>
        <v>151.35999999999999</v>
      </c>
      <c r="CC19" s="54">
        <f t="shared" si="6"/>
        <v>158.928</v>
      </c>
      <c r="CD19" s="54">
        <f t="shared" si="6"/>
        <v>162.70398317752765</v>
      </c>
      <c r="CE19" s="54"/>
      <c r="CF19" s="216"/>
      <c r="CG19" s="217"/>
      <c r="CH19" s="2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row>
    <row r="20" spans="2:140" x14ac:dyDescent="0.3">
      <c r="B20" s="20" t="s">
        <v>12</v>
      </c>
      <c r="C20" s="495">
        <v>535</v>
      </c>
      <c r="D20" s="495">
        <v>540</v>
      </c>
      <c r="E20" s="495">
        <v>515</v>
      </c>
      <c r="F20" s="495">
        <v>560</v>
      </c>
      <c r="G20" s="495">
        <v>570</v>
      </c>
      <c r="H20" s="495">
        <v>565</v>
      </c>
      <c r="I20" s="495">
        <f t="shared" ref="I20:M20" si="47">SUM(I21:I25)</f>
        <v>797.29015227073171</v>
      </c>
      <c r="J20" s="663">
        <f t="shared" si="47"/>
        <v>620.69044178373713</v>
      </c>
      <c r="K20" s="495">
        <f t="shared" si="47"/>
        <v>714.93737781918514</v>
      </c>
      <c r="L20" s="495">
        <f t="shared" si="47"/>
        <v>684.22289781111499</v>
      </c>
      <c r="M20" s="495">
        <f t="shared" si="47"/>
        <v>748.68453155179748</v>
      </c>
      <c r="N20" s="210">
        <f t="shared" si="9"/>
        <v>-4.296107737681909E-2</v>
      </c>
      <c r="O20" s="210">
        <f t="shared" si="9"/>
        <v>9.4211453529106537E-2</v>
      </c>
      <c r="P20" s="198"/>
      <c r="Q20" s="50">
        <v>145</v>
      </c>
      <c r="R20" s="50">
        <v>125</v>
      </c>
      <c r="S20" s="50">
        <v>135</v>
      </c>
      <c r="T20" s="50">
        <v>130</v>
      </c>
      <c r="U20" s="50">
        <v>125</v>
      </c>
      <c r="V20" s="50">
        <v>115</v>
      </c>
      <c r="W20" s="50">
        <v>140</v>
      </c>
      <c r="X20" s="50">
        <v>135</v>
      </c>
      <c r="Y20" s="50">
        <v>165</v>
      </c>
      <c r="Z20" s="50">
        <v>130</v>
      </c>
      <c r="AA20" s="50">
        <v>150</v>
      </c>
      <c r="AB20" s="50">
        <v>135</v>
      </c>
      <c r="AC20" s="50">
        <v>160</v>
      </c>
      <c r="AD20" s="50">
        <v>135</v>
      </c>
      <c r="AE20" s="50">
        <v>145</v>
      </c>
      <c r="AF20" s="50">
        <v>135</v>
      </c>
      <c r="AG20" s="50">
        <v>155</v>
      </c>
      <c r="AH20" s="50">
        <v>140</v>
      </c>
      <c r="AI20" s="50">
        <f t="shared" ref="AI20:AY20" si="48">SUM(AI21:AI25)</f>
        <v>257.08577880693514</v>
      </c>
      <c r="AJ20" s="50">
        <f t="shared" si="48"/>
        <v>200.48724487988531</v>
      </c>
      <c r="AK20" s="50">
        <f t="shared" si="48"/>
        <v>189.77462411373338</v>
      </c>
      <c r="AL20" s="50">
        <f t="shared" si="48"/>
        <v>149.94250447017788</v>
      </c>
      <c r="AM20" s="50">
        <f t="shared" si="48"/>
        <v>232.13210731979618</v>
      </c>
      <c r="AN20" s="50">
        <f t="shared" si="48"/>
        <v>101.97221907705844</v>
      </c>
      <c r="AO20" s="50">
        <f t="shared" si="48"/>
        <v>141.89860937731748</v>
      </c>
      <c r="AP20" s="50">
        <f t="shared" si="48"/>
        <v>144.68750600956497</v>
      </c>
      <c r="AQ20" s="50">
        <f t="shared" si="48"/>
        <v>128.92043133946243</v>
      </c>
      <c r="AR20" s="50">
        <f t="shared" si="48"/>
        <v>145.91959006222146</v>
      </c>
      <c r="AS20" s="50">
        <f t="shared" si="48"/>
        <v>304.75924519971772</v>
      </c>
      <c r="AT20" s="50">
        <f t="shared" si="48"/>
        <v>135.33811121778334</v>
      </c>
      <c r="AU20" s="50">
        <f t="shared" si="48"/>
        <v>113.26835036701837</v>
      </c>
      <c r="AV20" s="50">
        <f t="shared" si="48"/>
        <v>153.7260109378156</v>
      </c>
      <c r="AW20" s="50">
        <f t="shared" si="48"/>
        <v>144.47769345649152</v>
      </c>
      <c r="AX20" s="50">
        <f t="shared" si="48"/>
        <v>272.75084304978941</v>
      </c>
      <c r="AY20" s="50">
        <f t="shared" si="48"/>
        <v>236.1355074948969</v>
      </c>
      <c r="AZ20" s="635"/>
      <c r="BA20" s="50">
        <f t="shared" ref="BA20:BC20" si="49">SUM(BA21:BA25)</f>
        <v>270</v>
      </c>
      <c r="BB20" s="50">
        <f t="shared" si="49"/>
        <v>270</v>
      </c>
      <c r="BC20" s="50">
        <f t="shared" si="49"/>
        <v>265</v>
      </c>
      <c r="BD20" s="50">
        <f>SUM(BD21:BD25)</f>
        <v>240</v>
      </c>
      <c r="BE20" s="50">
        <f>SUM(BE21:BE25)</f>
        <v>275</v>
      </c>
      <c r="BF20" s="50">
        <f t="shared" ref="BF20:BI20" si="50">SUM(BF21:BF25)</f>
        <v>295</v>
      </c>
      <c r="BG20" s="50">
        <f t="shared" si="50"/>
        <v>285</v>
      </c>
      <c r="BH20" s="50">
        <f t="shared" si="50"/>
        <v>295</v>
      </c>
      <c r="BI20" s="50">
        <f t="shared" si="50"/>
        <v>280</v>
      </c>
      <c r="BJ20" s="50">
        <f>SUM(BJ21:BJ25)</f>
        <v>295</v>
      </c>
      <c r="BK20" s="50">
        <f t="shared" si="31"/>
        <v>457.57302368682042</v>
      </c>
      <c r="BL20" s="50">
        <f t="shared" si="32"/>
        <v>339.71712858391129</v>
      </c>
      <c r="BM20" s="50">
        <f t="shared" si="13"/>
        <v>334.10432639685462</v>
      </c>
      <c r="BN20" s="50">
        <f t="shared" si="26"/>
        <v>286.58611538688245</v>
      </c>
      <c r="BO20" s="50">
        <f>AQ20+AR20</f>
        <v>274.84002140168388</v>
      </c>
      <c r="BP20" s="50">
        <f t="shared" si="24"/>
        <v>440.09735641750103</v>
      </c>
      <c r="BQ20" s="50">
        <f t="shared" si="14"/>
        <v>266.994361304834</v>
      </c>
      <c r="BR20" s="50">
        <f t="shared" si="25"/>
        <v>417.22853650628093</v>
      </c>
      <c r="BT20" s="20" t="s">
        <v>12</v>
      </c>
      <c r="BU20" s="50">
        <f t="shared" si="6"/>
        <v>535</v>
      </c>
      <c r="BV20" s="50">
        <f t="shared" si="6"/>
        <v>540</v>
      </c>
      <c r="BW20" s="50">
        <f t="shared" si="6"/>
        <v>515</v>
      </c>
      <c r="BX20" s="50">
        <f t="shared" si="6"/>
        <v>560</v>
      </c>
      <c r="BY20" s="50">
        <f t="shared" si="6"/>
        <v>570</v>
      </c>
      <c r="BZ20" s="50">
        <f t="shared" si="6"/>
        <v>565</v>
      </c>
      <c r="CA20" s="50">
        <f t="shared" si="6"/>
        <v>797.29015227073171</v>
      </c>
      <c r="CB20" s="50">
        <f t="shared" si="6"/>
        <v>620.69044178373713</v>
      </c>
      <c r="CC20" s="50">
        <f t="shared" si="6"/>
        <v>714.93737781918514</v>
      </c>
      <c r="CD20" s="50">
        <f t="shared" si="6"/>
        <v>684.22289781111499</v>
      </c>
      <c r="CE20" s="50">
        <f>M20</f>
        <v>748.68453155179748</v>
      </c>
      <c r="CF20" s="210">
        <f t="shared" si="33"/>
        <v>-4.296107737681909E-2</v>
      </c>
      <c r="CG20" s="210">
        <f>O20</f>
        <v>9.4211453529106537E-2</v>
      </c>
      <c r="CH20" s="198"/>
      <c r="CI20" s="444">
        <f t="shared" ref="CI20:DQ20" si="51">Q20</f>
        <v>145</v>
      </c>
      <c r="CJ20" s="444">
        <f t="shared" si="51"/>
        <v>125</v>
      </c>
      <c r="CK20" s="444">
        <f t="shared" si="51"/>
        <v>135</v>
      </c>
      <c r="CL20" s="444">
        <f t="shared" si="51"/>
        <v>130</v>
      </c>
      <c r="CM20" s="444">
        <f t="shared" si="51"/>
        <v>125</v>
      </c>
      <c r="CN20" s="444">
        <f t="shared" si="51"/>
        <v>115</v>
      </c>
      <c r="CO20" s="444">
        <f t="shared" si="51"/>
        <v>140</v>
      </c>
      <c r="CP20" s="444">
        <f t="shared" si="51"/>
        <v>135</v>
      </c>
      <c r="CQ20" s="444">
        <f t="shared" si="51"/>
        <v>165</v>
      </c>
      <c r="CR20" s="444">
        <f t="shared" si="51"/>
        <v>130</v>
      </c>
      <c r="CS20" s="444">
        <f t="shared" si="51"/>
        <v>150</v>
      </c>
      <c r="CT20" s="444">
        <f t="shared" si="51"/>
        <v>135</v>
      </c>
      <c r="CU20" s="444">
        <f t="shared" si="51"/>
        <v>160</v>
      </c>
      <c r="CV20" s="444">
        <f t="shared" si="51"/>
        <v>135</v>
      </c>
      <c r="CW20" s="444">
        <f t="shared" si="51"/>
        <v>145</v>
      </c>
      <c r="CX20" s="444">
        <f t="shared" si="51"/>
        <v>135</v>
      </c>
      <c r="CY20" s="444">
        <f t="shared" si="51"/>
        <v>155</v>
      </c>
      <c r="CZ20" s="444">
        <f t="shared" si="51"/>
        <v>140</v>
      </c>
      <c r="DA20" s="444">
        <f t="shared" si="51"/>
        <v>257.08577880693514</v>
      </c>
      <c r="DB20" s="444">
        <f t="shared" si="51"/>
        <v>200.48724487988531</v>
      </c>
      <c r="DC20" s="444">
        <f t="shared" si="51"/>
        <v>189.77462411373338</v>
      </c>
      <c r="DD20" s="444">
        <f t="shared" si="51"/>
        <v>149.94250447017788</v>
      </c>
      <c r="DE20" s="444">
        <f t="shared" si="51"/>
        <v>232.13210731979618</v>
      </c>
      <c r="DF20" s="444">
        <f t="shared" si="51"/>
        <v>101.97221907705844</v>
      </c>
      <c r="DG20" s="444">
        <f t="shared" si="51"/>
        <v>141.89860937731748</v>
      </c>
      <c r="DH20" s="444">
        <f t="shared" si="51"/>
        <v>144.68750600956497</v>
      </c>
      <c r="DI20" s="444">
        <f t="shared" si="51"/>
        <v>128.92043133946243</v>
      </c>
      <c r="DJ20" s="444">
        <f t="shared" si="51"/>
        <v>145.91959006222146</v>
      </c>
      <c r="DK20" s="444">
        <f t="shared" si="51"/>
        <v>304.75924519971772</v>
      </c>
      <c r="DL20" s="444">
        <f t="shared" si="51"/>
        <v>135.33811121778334</v>
      </c>
      <c r="DM20" s="444">
        <f t="shared" si="51"/>
        <v>113.26835036701837</v>
      </c>
      <c r="DN20" s="444">
        <f t="shared" si="51"/>
        <v>153.7260109378156</v>
      </c>
      <c r="DO20" s="444">
        <f t="shared" si="51"/>
        <v>144.47769345649152</v>
      </c>
      <c r="DP20" s="444">
        <f t="shared" si="51"/>
        <v>272.75084304978941</v>
      </c>
      <c r="DQ20" s="444">
        <f t="shared" si="51"/>
        <v>236.1355074948969</v>
      </c>
      <c r="DR20" s="444"/>
      <c r="DS20" s="444">
        <f t="shared" ref="DS20:EJ20" si="52">BA20</f>
        <v>270</v>
      </c>
      <c r="DT20" s="444">
        <f t="shared" si="52"/>
        <v>270</v>
      </c>
      <c r="DU20" s="444">
        <f t="shared" si="52"/>
        <v>265</v>
      </c>
      <c r="DV20" s="444">
        <f t="shared" si="52"/>
        <v>240</v>
      </c>
      <c r="DW20" s="444">
        <f t="shared" si="52"/>
        <v>275</v>
      </c>
      <c r="DX20" s="444">
        <f t="shared" si="52"/>
        <v>295</v>
      </c>
      <c r="DY20" s="444">
        <f t="shared" si="52"/>
        <v>285</v>
      </c>
      <c r="DZ20" s="444">
        <f t="shared" si="52"/>
        <v>295</v>
      </c>
      <c r="EA20" s="444">
        <f t="shared" si="52"/>
        <v>280</v>
      </c>
      <c r="EB20" s="444">
        <f t="shared" si="52"/>
        <v>295</v>
      </c>
      <c r="EC20" s="444">
        <f t="shared" si="52"/>
        <v>457.57302368682042</v>
      </c>
      <c r="ED20" s="444">
        <f t="shared" si="52"/>
        <v>339.71712858391129</v>
      </c>
      <c r="EE20" s="444">
        <f t="shared" si="52"/>
        <v>334.10432639685462</v>
      </c>
      <c r="EF20" s="444">
        <f t="shared" si="52"/>
        <v>286.58611538688245</v>
      </c>
      <c r="EG20" s="444">
        <f t="shared" si="52"/>
        <v>274.84002140168388</v>
      </c>
      <c r="EH20" s="444">
        <f t="shared" si="52"/>
        <v>440.09735641750103</v>
      </c>
      <c r="EI20" s="444">
        <f t="shared" si="52"/>
        <v>266.994361304834</v>
      </c>
      <c r="EJ20" s="444">
        <f t="shared" si="52"/>
        <v>417.22853650628093</v>
      </c>
    </row>
    <row r="21" spans="2:140" x14ac:dyDescent="0.3">
      <c r="B21" s="10" t="s">
        <v>15</v>
      </c>
      <c r="C21" s="486">
        <v>55</v>
      </c>
      <c r="D21" s="486">
        <v>55</v>
      </c>
      <c r="E21" s="486">
        <v>55</v>
      </c>
      <c r="F21" s="486">
        <v>50</v>
      </c>
      <c r="G21" s="486">
        <v>50</v>
      </c>
      <c r="H21" s="486">
        <v>50</v>
      </c>
      <c r="I21" s="486">
        <v>95.553073212092514</v>
      </c>
      <c r="J21" s="486">
        <v>102.36759275100432</v>
      </c>
      <c r="K21" s="486">
        <v>109.86707709382719</v>
      </c>
      <c r="L21" s="486">
        <v>123.56807843628989</v>
      </c>
      <c r="M21" s="486">
        <v>128.14473901823678</v>
      </c>
      <c r="N21" s="208">
        <f>IF(ISERROR(L21/K21),"N/A",IF(K21&lt;0,"N/A",IF(L21&lt;0,"N/A",IF(L21/K21-1&gt;300%,"&gt;±300%",IF(L21/K21-1&lt;-300%,"&gt;±300%",L21/K21-1)))))</f>
        <v>0.1247052502430912</v>
      </c>
      <c r="O21" s="208">
        <f>IF(ISERROR(M21/L21),"N/A",IF(L21&lt;0,"N/A",IF(M21&lt;0,"N/A",IF(M21/L21-1&gt;300%,"&gt;±300%",IF(M21/L21-1&lt;-300%,"&gt;±300%",M21/L21-1)))))</f>
        <v>3.7037563745126567E-2</v>
      </c>
      <c r="P21" s="198"/>
      <c r="Q21" s="13">
        <v>15</v>
      </c>
      <c r="R21" s="13">
        <v>10</v>
      </c>
      <c r="S21" s="13">
        <v>15</v>
      </c>
      <c r="T21" s="13">
        <v>15</v>
      </c>
      <c r="U21" s="13">
        <v>10</v>
      </c>
      <c r="V21" s="13">
        <v>10</v>
      </c>
      <c r="W21" s="13">
        <v>15</v>
      </c>
      <c r="X21" s="13">
        <v>10</v>
      </c>
      <c r="Y21" s="13">
        <v>15</v>
      </c>
      <c r="Z21" s="13">
        <v>10</v>
      </c>
      <c r="AA21" s="13">
        <v>15</v>
      </c>
      <c r="AB21" s="13">
        <v>10</v>
      </c>
      <c r="AC21" s="13">
        <v>15</v>
      </c>
      <c r="AD21" s="13">
        <v>10</v>
      </c>
      <c r="AE21" s="13">
        <v>15</v>
      </c>
      <c r="AF21" s="13">
        <v>10</v>
      </c>
      <c r="AG21" s="13">
        <v>15</v>
      </c>
      <c r="AH21" s="13">
        <v>10</v>
      </c>
      <c r="AI21" s="13">
        <v>30.570996934849109</v>
      </c>
      <c r="AJ21" s="13">
        <v>27.315200427489295</v>
      </c>
      <c r="AK21" s="13">
        <v>27.315200427489295</v>
      </c>
      <c r="AL21" s="13">
        <v>10.351675422264808</v>
      </c>
      <c r="AM21" s="13">
        <v>25.157326606405938</v>
      </c>
      <c r="AN21" s="13">
        <v>23.338425449524792</v>
      </c>
      <c r="AO21" s="13">
        <v>26.190275619223232</v>
      </c>
      <c r="AP21" s="13">
        <v>27.681565075850347</v>
      </c>
      <c r="AQ21" s="13">
        <v>27.358545195798612</v>
      </c>
      <c r="AR21" s="13">
        <v>27.358545195798612</v>
      </c>
      <c r="AS21" s="13">
        <v>28.803340344836212</v>
      </c>
      <c r="AT21" s="13">
        <v>26.346646357393752</v>
      </c>
      <c r="AU21" s="13">
        <v>28.503946101326939</v>
      </c>
      <c r="AV21" s="13">
        <v>40.174844605501526</v>
      </c>
      <c r="AW21" s="13">
        <v>27.116712528685703</v>
      </c>
      <c r="AX21" s="13">
        <v>27.772575200775719</v>
      </c>
      <c r="AY21" s="13">
        <v>26.244146777007231</v>
      </c>
      <c r="AZ21" s="635"/>
      <c r="BA21" s="13">
        <f t="shared" ref="BA21:BA25" si="53">D21-BB21</f>
        <v>30</v>
      </c>
      <c r="BB21" s="13">
        <f t="shared" ref="BB21:BB25" si="54">SUM(Q21:R21)</f>
        <v>25</v>
      </c>
      <c r="BC21" s="13">
        <f t="shared" ref="BC21:BC25" si="55">SUM(S21:T21)</f>
        <v>30</v>
      </c>
      <c r="BD21" s="7">
        <f t="shared" ref="BD21:BD25" si="56">SUM(U21:V21)</f>
        <v>20</v>
      </c>
      <c r="BE21" s="13">
        <f t="shared" ref="BE21:BE25" si="57">SUM(W21:X21)</f>
        <v>25</v>
      </c>
      <c r="BF21" s="13">
        <f t="shared" ref="BF21:BF25" si="58">SUM(Y21:Z21)</f>
        <v>25</v>
      </c>
      <c r="BG21" s="13">
        <f t="shared" ref="BG21:BG25" si="59">SUM(AA21:AB21)</f>
        <v>25</v>
      </c>
      <c r="BH21" s="13">
        <f t="shared" ref="BH21:BH25" si="60">SUM(AC21:AD21)</f>
        <v>25</v>
      </c>
      <c r="BI21" s="13">
        <f t="shared" ref="BI21:BI25" si="61">SUM(AE21:AF21)</f>
        <v>25</v>
      </c>
      <c r="BJ21" s="13">
        <f t="shared" ref="BJ21:BJ25" si="62">SUM(AG21:AH21)</f>
        <v>25</v>
      </c>
      <c r="BK21" s="13">
        <f t="shared" si="31"/>
        <v>57.886197362338407</v>
      </c>
      <c r="BL21" s="13">
        <f t="shared" si="32"/>
        <v>37.666875849754106</v>
      </c>
      <c r="BM21" s="13">
        <f t="shared" si="13"/>
        <v>48.49575205593073</v>
      </c>
      <c r="BN21" s="59">
        <f t="shared" si="26"/>
        <v>53.87184069507358</v>
      </c>
      <c r="BO21" s="59">
        <f t="shared" si="46"/>
        <v>54.717090391597225</v>
      </c>
      <c r="BP21" s="59">
        <f t="shared" si="24"/>
        <v>55.149986702229967</v>
      </c>
      <c r="BQ21" s="59">
        <f t="shared" si="14"/>
        <v>68.678790706828465</v>
      </c>
      <c r="BR21" s="59">
        <f t="shared" si="25"/>
        <v>54.889287729461422</v>
      </c>
      <c r="BT21" s="10" t="s">
        <v>15</v>
      </c>
      <c r="BU21" s="13">
        <f t="shared" si="6"/>
        <v>55</v>
      </c>
      <c r="BV21" s="13">
        <f t="shared" si="6"/>
        <v>55</v>
      </c>
      <c r="BW21" s="13">
        <f t="shared" si="6"/>
        <v>55</v>
      </c>
      <c r="BX21" s="13">
        <f t="shared" si="6"/>
        <v>50</v>
      </c>
      <c r="BY21" s="13">
        <f t="shared" si="6"/>
        <v>50</v>
      </c>
      <c r="BZ21" s="13">
        <f t="shared" si="6"/>
        <v>50</v>
      </c>
      <c r="CA21" s="13">
        <f t="shared" si="6"/>
        <v>95.553073212092514</v>
      </c>
      <c r="CB21" s="13">
        <f t="shared" si="6"/>
        <v>102.36759275100432</v>
      </c>
      <c r="CC21" s="13">
        <f t="shared" si="6"/>
        <v>109.86707709382719</v>
      </c>
      <c r="CD21" s="13">
        <f t="shared" si="6"/>
        <v>123.56807843628989</v>
      </c>
      <c r="CE21" s="13"/>
      <c r="CF21" s="212"/>
      <c r="CG21" s="208"/>
      <c r="CH21" s="27"/>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679"/>
      <c r="DW21" s="679"/>
      <c r="DX21" s="679"/>
      <c r="DY21" s="679"/>
      <c r="DZ21" s="679"/>
      <c r="EA21" s="679"/>
      <c r="EB21" s="679"/>
      <c r="EC21" s="679"/>
      <c r="ED21" s="679"/>
      <c r="EE21" s="679"/>
      <c r="EF21" s="679"/>
      <c r="EG21" s="679"/>
      <c r="EH21" s="679"/>
      <c r="EI21" s="679"/>
      <c r="EJ21" s="679"/>
    </row>
    <row r="22" spans="2:140" x14ac:dyDescent="0.3">
      <c r="B22" s="10" t="s">
        <v>16</v>
      </c>
      <c r="C22" s="486">
        <v>110</v>
      </c>
      <c r="D22" s="486">
        <v>105</v>
      </c>
      <c r="E22" s="486">
        <v>75</v>
      </c>
      <c r="F22" s="486">
        <v>110</v>
      </c>
      <c r="G22" s="486">
        <v>115</v>
      </c>
      <c r="H22" s="486">
        <v>105</v>
      </c>
      <c r="I22" s="486">
        <v>119.96481471168457</v>
      </c>
      <c r="J22" s="486">
        <v>111.46658445706932</v>
      </c>
      <c r="K22" s="486">
        <v>118.21316567725647</v>
      </c>
      <c r="L22" s="486">
        <v>112.52657633938216</v>
      </c>
      <c r="M22" s="486">
        <v>140.20114350844509</v>
      </c>
      <c r="N22" s="208">
        <f t="shared" si="9"/>
        <v>-4.8104534763917406E-2</v>
      </c>
      <c r="O22" s="208">
        <f t="shared" si="9"/>
        <v>0.24593805365228505</v>
      </c>
      <c r="P22" s="198"/>
      <c r="Q22" s="13">
        <v>30</v>
      </c>
      <c r="R22" s="13">
        <v>20</v>
      </c>
      <c r="S22" s="13">
        <v>20</v>
      </c>
      <c r="T22" s="13">
        <v>20</v>
      </c>
      <c r="U22" s="13">
        <v>20</v>
      </c>
      <c r="V22" s="13">
        <v>15</v>
      </c>
      <c r="W22" s="13">
        <v>30</v>
      </c>
      <c r="X22" s="13">
        <v>25</v>
      </c>
      <c r="Y22" s="13">
        <v>35</v>
      </c>
      <c r="Z22" s="13">
        <v>25</v>
      </c>
      <c r="AA22" s="13">
        <v>35</v>
      </c>
      <c r="AB22" s="13">
        <v>25</v>
      </c>
      <c r="AC22" s="13">
        <v>35</v>
      </c>
      <c r="AD22" s="13">
        <v>25</v>
      </c>
      <c r="AE22" s="13">
        <v>30</v>
      </c>
      <c r="AF22" s="13">
        <v>25</v>
      </c>
      <c r="AG22" s="13">
        <v>30</v>
      </c>
      <c r="AH22" s="13">
        <v>25</v>
      </c>
      <c r="AI22" s="13">
        <v>29.991203677921142</v>
      </c>
      <c r="AJ22" s="13">
        <v>29.991203677921142</v>
      </c>
      <c r="AK22" s="13">
        <v>29.991203677921142</v>
      </c>
      <c r="AL22" s="13">
        <v>29.991203677921142</v>
      </c>
      <c r="AM22" s="13">
        <v>26.42113902948627</v>
      </c>
      <c r="AN22" s="13">
        <v>25.122454677602466</v>
      </c>
      <c r="AO22" s="13">
        <v>27.727501362279778</v>
      </c>
      <c r="AP22" s="13">
        <v>32.195489387700796</v>
      </c>
      <c r="AQ22" s="13">
        <v>29.038765789289378</v>
      </c>
      <c r="AR22" s="13">
        <v>29.038765789289378</v>
      </c>
      <c r="AS22" s="13">
        <v>32.233332035797183</v>
      </c>
      <c r="AT22" s="13">
        <v>27.902302062880523</v>
      </c>
      <c r="AU22" s="13">
        <v>29.754269025673317</v>
      </c>
      <c r="AV22" s="13">
        <v>29.20313497831583</v>
      </c>
      <c r="AW22" s="13">
        <v>27.753962319525659</v>
      </c>
      <c r="AX22" s="13">
        <v>25.815210015867358</v>
      </c>
      <c r="AY22" s="13">
        <v>43.154836862076102</v>
      </c>
      <c r="AZ22" s="635"/>
      <c r="BA22" s="13">
        <f t="shared" si="53"/>
        <v>55</v>
      </c>
      <c r="BB22" s="13">
        <f t="shared" si="54"/>
        <v>50</v>
      </c>
      <c r="BC22" s="13">
        <f t="shared" si="55"/>
        <v>40</v>
      </c>
      <c r="BD22" s="13">
        <f t="shared" si="56"/>
        <v>35</v>
      </c>
      <c r="BE22" s="13">
        <f t="shared" si="57"/>
        <v>55</v>
      </c>
      <c r="BF22" s="13">
        <f t="shared" si="58"/>
        <v>60</v>
      </c>
      <c r="BG22" s="13">
        <f t="shared" si="59"/>
        <v>60</v>
      </c>
      <c r="BH22" s="13">
        <f t="shared" si="60"/>
        <v>60</v>
      </c>
      <c r="BI22" s="13">
        <f t="shared" si="61"/>
        <v>55</v>
      </c>
      <c r="BJ22" s="13">
        <f t="shared" si="62"/>
        <v>55</v>
      </c>
      <c r="BK22" s="13">
        <f t="shared" si="31"/>
        <v>59.982407355842284</v>
      </c>
      <c r="BL22" s="13">
        <f t="shared" si="32"/>
        <v>59.982407355842284</v>
      </c>
      <c r="BM22" s="13">
        <f t="shared" si="13"/>
        <v>51.543593707088732</v>
      </c>
      <c r="BN22" s="59">
        <f t="shared" si="26"/>
        <v>59.922990749980571</v>
      </c>
      <c r="BO22" s="59">
        <f t="shared" si="46"/>
        <v>58.077531578578757</v>
      </c>
      <c r="BP22" s="59">
        <f t="shared" si="24"/>
        <v>60.135634098677706</v>
      </c>
      <c r="BQ22" s="59">
        <f t="shared" si="14"/>
        <v>58.957404003989147</v>
      </c>
      <c r="BR22" s="59">
        <f t="shared" si="25"/>
        <v>53.56917233539302</v>
      </c>
      <c r="BT22" s="10" t="s">
        <v>16</v>
      </c>
      <c r="BU22" s="13">
        <f t="shared" ref="BU22:CD48" si="63">C22</f>
        <v>110</v>
      </c>
      <c r="BV22" s="13">
        <f t="shared" si="63"/>
        <v>105</v>
      </c>
      <c r="BW22" s="13">
        <f t="shared" si="63"/>
        <v>75</v>
      </c>
      <c r="BX22" s="13">
        <f t="shared" si="63"/>
        <v>110</v>
      </c>
      <c r="BY22" s="13">
        <f t="shared" si="63"/>
        <v>115</v>
      </c>
      <c r="BZ22" s="13">
        <f t="shared" si="63"/>
        <v>105</v>
      </c>
      <c r="CA22" s="13">
        <f t="shared" si="63"/>
        <v>119.96481471168457</v>
      </c>
      <c r="CB22" s="13">
        <f t="shared" si="63"/>
        <v>111.46658445706932</v>
      </c>
      <c r="CC22" s="13">
        <f t="shared" si="63"/>
        <v>118.21316567725647</v>
      </c>
      <c r="CD22" s="13">
        <f t="shared" si="63"/>
        <v>112.52657633938216</v>
      </c>
      <c r="CE22" s="13"/>
      <c r="CF22" s="212"/>
      <c r="CG22" s="208"/>
      <c r="CH22" s="301"/>
      <c r="CI22" s="439"/>
      <c r="CJ22" s="439"/>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679"/>
      <c r="DW22" s="679"/>
      <c r="DX22" s="679"/>
      <c r="DY22" s="679"/>
      <c r="DZ22" s="679"/>
      <c r="EA22" s="679"/>
      <c r="EB22" s="679"/>
      <c r="EC22" s="679"/>
      <c r="ED22" s="679"/>
      <c r="EE22" s="679"/>
      <c r="EF22" s="679"/>
      <c r="EG22" s="679"/>
      <c r="EH22" s="679"/>
      <c r="EI22" s="679"/>
      <c r="EJ22" s="679"/>
    </row>
    <row r="23" spans="2:140" ht="11.2" customHeight="1" x14ac:dyDescent="0.3">
      <c r="B23" s="10" t="s">
        <v>17</v>
      </c>
      <c r="C23" s="486">
        <v>10</v>
      </c>
      <c r="D23" s="486">
        <v>10</v>
      </c>
      <c r="E23" s="486">
        <v>10</v>
      </c>
      <c r="F23" s="486">
        <v>15</v>
      </c>
      <c r="G23" s="486">
        <v>15</v>
      </c>
      <c r="H23" s="486">
        <v>15</v>
      </c>
      <c r="I23" s="486">
        <v>66.095677789015909</v>
      </c>
      <c r="J23" s="486">
        <v>61.980114192581794</v>
      </c>
      <c r="K23" s="486">
        <v>65.330286852253522</v>
      </c>
      <c r="L23" s="486">
        <v>65.807948929204059</v>
      </c>
      <c r="M23" s="486">
        <v>66.907237862874609</v>
      </c>
      <c r="N23" s="208">
        <f t="shared" si="9"/>
        <v>7.3114951726873656E-3</v>
      </c>
      <c r="O23" s="208">
        <f t="shared" si="9"/>
        <v>1.6704500771679731E-2</v>
      </c>
      <c r="P23" s="198"/>
      <c r="Q23" s="13">
        <v>0</v>
      </c>
      <c r="R23" s="13">
        <v>5</v>
      </c>
      <c r="S23" s="13">
        <v>0</v>
      </c>
      <c r="T23" s="13">
        <v>5</v>
      </c>
      <c r="U23" s="13">
        <v>0</v>
      </c>
      <c r="V23" s="13">
        <v>5</v>
      </c>
      <c r="W23" s="13">
        <v>5</v>
      </c>
      <c r="X23" s="13">
        <v>5</v>
      </c>
      <c r="Y23" s="13">
        <v>5</v>
      </c>
      <c r="Z23" s="13">
        <v>5</v>
      </c>
      <c r="AA23" s="13">
        <v>5</v>
      </c>
      <c r="AB23" s="13">
        <v>5</v>
      </c>
      <c r="AC23" s="13">
        <v>5</v>
      </c>
      <c r="AD23" s="13">
        <v>5</v>
      </c>
      <c r="AE23" s="13">
        <v>5</v>
      </c>
      <c r="AF23" s="13">
        <v>5</v>
      </c>
      <c r="AG23" s="13">
        <v>5</v>
      </c>
      <c r="AH23" s="13">
        <v>5</v>
      </c>
      <c r="AI23" s="13">
        <v>16.523919447253977</v>
      </c>
      <c r="AJ23" s="13">
        <v>16.523919447253977</v>
      </c>
      <c r="AK23" s="13">
        <v>16.523919447253977</v>
      </c>
      <c r="AL23" s="13">
        <v>16.523919447253977</v>
      </c>
      <c r="AM23" s="13">
        <v>15.746917861516367</v>
      </c>
      <c r="AN23" s="13">
        <v>14.739360608032692</v>
      </c>
      <c r="AO23" s="13">
        <v>15.685127897293327</v>
      </c>
      <c r="AP23" s="13">
        <v>15.808707825739408</v>
      </c>
      <c r="AQ23" s="13">
        <v>5.1199792448884374</v>
      </c>
      <c r="AR23" s="13">
        <v>16.522768855918269</v>
      </c>
      <c r="AS23" s="13">
        <v>27.704167880237385</v>
      </c>
      <c r="AT23" s="13">
        <v>15.983370871209427</v>
      </c>
      <c r="AU23" s="13">
        <v>17.198228944954796</v>
      </c>
      <c r="AV23" s="13">
        <v>17.054531921115082</v>
      </c>
      <c r="AW23" s="13">
        <v>16.424230638845806</v>
      </c>
      <c r="AX23" s="13">
        <v>15.130957424288379</v>
      </c>
      <c r="AY23" s="13">
        <v>16.292225839803713</v>
      </c>
      <c r="AZ23" s="635"/>
      <c r="BA23" s="13">
        <f t="shared" si="53"/>
        <v>5</v>
      </c>
      <c r="BB23" s="13">
        <f t="shared" si="54"/>
        <v>5</v>
      </c>
      <c r="BC23" s="13">
        <f t="shared" si="55"/>
        <v>5</v>
      </c>
      <c r="BD23" s="13">
        <f t="shared" si="56"/>
        <v>5</v>
      </c>
      <c r="BE23" s="13">
        <f t="shared" si="57"/>
        <v>10</v>
      </c>
      <c r="BF23" s="13">
        <f t="shared" si="58"/>
        <v>10</v>
      </c>
      <c r="BG23" s="13">
        <f t="shared" si="59"/>
        <v>10</v>
      </c>
      <c r="BH23" s="13">
        <f t="shared" si="60"/>
        <v>10</v>
      </c>
      <c r="BI23" s="13">
        <f t="shared" si="61"/>
        <v>10</v>
      </c>
      <c r="BJ23" s="13">
        <f t="shared" si="62"/>
        <v>10</v>
      </c>
      <c r="BK23" s="13">
        <f t="shared" si="31"/>
        <v>33.047838894507954</v>
      </c>
      <c r="BL23" s="13">
        <f t="shared" si="32"/>
        <v>33.047838894507954</v>
      </c>
      <c r="BM23" s="13">
        <f t="shared" si="13"/>
        <v>30.48627846954906</v>
      </c>
      <c r="BN23" s="59">
        <f t="shared" si="26"/>
        <v>31.493835723032735</v>
      </c>
      <c r="BO23" s="59">
        <f t="shared" si="46"/>
        <v>21.642748100806706</v>
      </c>
      <c r="BP23" s="59">
        <f t="shared" si="24"/>
        <v>43.687538751446809</v>
      </c>
      <c r="BQ23" s="59">
        <f t="shared" si="14"/>
        <v>34.252760866069877</v>
      </c>
      <c r="BR23" s="59">
        <f t="shared" si="25"/>
        <v>31.555188063134185</v>
      </c>
      <c r="BT23" s="10" t="s">
        <v>17</v>
      </c>
      <c r="BU23" s="13">
        <f t="shared" si="63"/>
        <v>10</v>
      </c>
      <c r="BV23" s="13">
        <f t="shared" si="63"/>
        <v>10</v>
      </c>
      <c r="BW23" s="13">
        <f t="shared" si="63"/>
        <v>10</v>
      </c>
      <c r="BX23" s="13">
        <f t="shared" si="63"/>
        <v>15</v>
      </c>
      <c r="BY23" s="13">
        <f t="shared" si="63"/>
        <v>15</v>
      </c>
      <c r="BZ23" s="13">
        <f t="shared" si="63"/>
        <v>15</v>
      </c>
      <c r="CA23" s="13">
        <f t="shared" si="63"/>
        <v>66.095677789015909</v>
      </c>
      <c r="CB23" s="13">
        <f t="shared" si="63"/>
        <v>61.980114192581794</v>
      </c>
      <c r="CC23" s="13">
        <f t="shared" si="63"/>
        <v>65.330286852253522</v>
      </c>
      <c r="CD23" s="13">
        <f t="shared" si="63"/>
        <v>65.807948929204059</v>
      </c>
      <c r="CE23" s="13"/>
      <c r="CF23" s="212"/>
      <c r="CG23" s="208"/>
      <c r="CH23" s="301"/>
      <c r="CI23" s="439"/>
      <c r="CJ23" s="439"/>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679"/>
      <c r="DW23" s="679"/>
      <c r="DX23" s="679"/>
      <c r="DY23" s="679"/>
      <c r="DZ23" s="679"/>
      <c r="EA23" s="679"/>
      <c r="EB23" s="679"/>
      <c r="EC23" s="679"/>
      <c r="ED23" s="679"/>
      <c r="EE23" s="679"/>
      <c r="EF23" s="679"/>
      <c r="EG23" s="679"/>
      <c r="EH23" s="679"/>
      <c r="EI23" s="679"/>
      <c r="EJ23" s="679"/>
    </row>
    <row r="24" spans="2:140" x14ac:dyDescent="0.3">
      <c r="B24" s="10" t="s">
        <v>18</v>
      </c>
      <c r="C24" s="486">
        <v>195</v>
      </c>
      <c r="D24" s="486">
        <v>215</v>
      </c>
      <c r="E24" s="486">
        <v>230</v>
      </c>
      <c r="F24" s="486">
        <v>225</v>
      </c>
      <c r="G24" s="486">
        <v>220</v>
      </c>
      <c r="H24" s="486">
        <v>215</v>
      </c>
      <c r="I24" s="486">
        <v>309.73017547029252</v>
      </c>
      <c r="J24" s="486">
        <v>214.37726483158781</v>
      </c>
      <c r="K24" s="486">
        <v>242.81398164179581</v>
      </c>
      <c r="L24" s="486">
        <v>221.10655804095717</v>
      </c>
      <c r="M24" s="486">
        <v>253.058838560803</v>
      </c>
      <c r="N24" s="208">
        <f t="shared" si="9"/>
        <v>-8.9399397242543754E-2</v>
      </c>
      <c r="O24" s="208">
        <f t="shared" si="9"/>
        <v>0.14451077707938031</v>
      </c>
      <c r="P24" s="198"/>
      <c r="Q24" s="13">
        <v>60</v>
      </c>
      <c r="R24" s="13">
        <v>50</v>
      </c>
      <c r="S24" s="13">
        <v>65</v>
      </c>
      <c r="T24" s="13">
        <v>55</v>
      </c>
      <c r="U24" s="13">
        <v>60</v>
      </c>
      <c r="V24" s="13">
        <v>50</v>
      </c>
      <c r="W24" s="13">
        <v>50</v>
      </c>
      <c r="X24" s="13">
        <v>55</v>
      </c>
      <c r="Y24" s="13">
        <v>70</v>
      </c>
      <c r="Z24" s="13">
        <v>50</v>
      </c>
      <c r="AA24" s="13">
        <v>55</v>
      </c>
      <c r="AB24" s="13">
        <v>50</v>
      </c>
      <c r="AC24" s="13">
        <v>60</v>
      </c>
      <c r="AD24" s="13">
        <v>50</v>
      </c>
      <c r="AE24" s="13">
        <v>50</v>
      </c>
      <c r="AF24" s="13">
        <v>50</v>
      </c>
      <c r="AG24" s="13">
        <v>60</v>
      </c>
      <c r="AH24" s="13">
        <v>50</v>
      </c>
      <c r="AI24" s="13">
        <v>140.42522020089035</v>
      </c>
      <c r="AJ24" s="13">
        <v>87.082482781200326</v>
      </c>
      <c r="AK24" s="13">
        <v>76.369862015048426</v>
      </c>
      <c r="AL24" s="13">
        <v>5.8526104731534456</v>
      </c>
      <c r="AM24" s="13">
        <v>126.99656914827567</v>
      </c>
      <c r="AN24" s="13">
        <v>6.2883056303092006</v>
      </c>
      <c r="AO24" s="13">
        <v>35.033467997910236</v>
      </c>
      <c r="AP24" s="13">
        <v>46.05892205509268</v>
      </c>
      <c r="AQ24" s="13">
        <v>36.814723928835534</v>
      </c>
      <c r="AR24" s="13">
        <v>33.949022855537336</v>
      </c>
      <c r="AS24" s="13">
        <v>158.50474345114571</v>
      </c>
      <c r="AT24" s="13">
        <v>13.545491406277076</v>
      </c>
      <c r="AU24" s="13">
        <v>7.800993091463317</v>
      </c>
      <c r="AV24" s="13">
        <v>11.193698092508178</v>
      </c>
      <c r="AW24" s="13">
        <v>34.792972668449679</v>
      </c>
      <c r="AX24" s="13">
        <v>167.31889418853598</v>
      </c>
      <c r="AY24" s="13">
        <v>113.83660521705006</v>
      </c>
      <c r="AZ24" s="635"/>
      <c r="BA24" s="13">
        <f t="shared" si="53"/>
        <v>105</v>
      </c>
      <c r="BB24" s="13">
        <f t="shared" si="54"/>
        <v>110</v>
      </c>
      <c r="BC24" s="13">
        <f t="shared" si="55"/>
        <v>120</v>
      </c>
      <c r="BD24" s="13">
        <f t="shared" si="56"/>
        <v>110</v>
      </c>
      <c r="BE24" s="13">
        <f t="shared" si="57"/>
        <v>105</v>
      </c>
      <c r="BF24" s="13">
        <f t="shared" si="58"/>
        <v>120</v>
      </c>
      <c r="BG24" s="13">
        <f t="shared" si="59"/>
        <v>105</v>
      </c>
      <c r="BH24" s="13">
        <f t="shared" si="60"/>
        <v>110</v>
      </c>
      <c r="BI24" s="13">
        <f t="shared" si="61"/>
        <v>100</v>
      </c>
      <c r="BJ24" s="13">
        <f t="shared" si="62"/>
        <v>110</v>
      </c>
      <c r="BK24" s="13">
        <f t="shared" si="31"/>
        <v>227.50770298209068</v>
      </c>
      <c r="BL24" s="13">
        <f t="shared" si="32"/>
        <v>82.222472488201873</v>
      </c>
      <c r="BM24" s="13">
        <f t="shared" si="13"/>
        <v>133.28487477858488</v>
      </c>
      <c r="BN24" s="59">
        <f t="shared" si="26"/>
        <v>81.092390053002916</v>
      </c>
      <c r="BO24" s="59">
        <f t="shared" si="46"/>
        <v>70.76374678437287</v>
      </c>
      <c r="BP24" s="59">
        <f t="shared" si="24"/>
        <v>172.05023485742279</v>
      </c>
      <c r="BQ24" s="59">
        <f t="shared" si="14"/>
        <v>18.994691183971497</v>
      </c>
      <c r="BR24" s="59">
        <f t="shared" si="25"/>
        <v>202.11186685698567</v>
      </c>
      <c r="BT24" s="10" t="s">
        <v>18</v>
      </c>
      <c r="BU24" s="13">
        <f t="shared" si="63"/>
        <v>195</v>
      </c>
      <c r="BV24" s="13">
        <f t="shared" si="63"/>
        <v>215</v>
      </c>
      <c r="BW24" s="13">
        <f t="shared" si="63"/>
        <v>230</v>
      </c>
      <c r="BX24" s="13">
        <f t="shared" si="63"/>
        <v>225</v>
      </c>
      <c r="BY24" s="13">
        <f t="shared" si="63"/>
        <v>220</v>
      </c>
      <c r="BZ24" s="13">
        <f t="shared" si="63"/>
        <v>215</v>
      </c>
      <c r="CA24" s="13">
        <f t="shared" si="63"/>
        <v>309.73017547029252</v>
      </c>
      <c r="CB24" s="13">
        <f t="shared" si="63"/>
        <v>214.37726483158781</v>
      </c>
      <c r="CC24" s="13">
        <f t="shared" si="63"/>
        <v>242.81398164179581</v>
      </c>
      <c r="CD24" s="13">
        <f t="shared" si="63"/>
        <v>221.10655804095717</v>
      </c>
      <c r="CE24" s="13"/>
      <c r="CF24" s="212"/>
      <c r="CG24" s="208"/>
      <c r="CH24" s="27"/>
      <c r="CI24" s="439"/>
      <c r="CJ24" s="439"/>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679"/>
      <c r="DW24" s="679"/>
      <c r="DX24" s="679"/>
      <c r="DY24" s="679"/>
      <c r="DZ24" s="679"/>
      <c r="EA24" s="679"/>
      <c r="EB24" s="679"/>
      <c r="EC24" s="679"/>
      <c r="ED24" s="679"/>
      <c r="EE24" s="679"/>
      <c r="EF24" s="679"/>
      <c r="EG24" s="679"/>
      <c r="EH24" s="679"/>
      <c r="EI24" s="679"/>
      <c r="EJ24" s="679"/>
    </row>
    <row r="25" spans="2:140" x14ac:dyDescent="0.3">
      <c r="B25" s="52" t="s">
        <v>19</v>
      </c>
      <c r="C25" s="664">
        <v>165</v>
      </c>
      <c r="D25" s="664">
        <v>155</v>
      </c>
      <c r="E25" s="664">
        <v>145</v>
      </c>
      <c r="F25" s="664">
        <v>160</v>
      </c>
      <c r="G25" s="664">
        <v>170</v>
      </c>
      <c r="H25" s="664">
        <v>180</v>
      </c>
      <c r="I25" s="664">
        <v>205.9464110876462</v>
      </c>
      <c r="J25" s="664">
        <v>130.49888555149388</v>
      </c>
      <c r="K25" s="664">
        <v>178.71286655405208</v>
      </c>
      <c r="L25" s="664">
        <v>161.21373606528158</v>
      </c>
      <c r="M25" s="664">
        <v>160.37257260143804</v>
      </c>
      <c r="N25" s="217">
        <f t="shared" si="9"/>
        <v>-9.7917574857308121E-2</v>
      </c>
      <c r="O25" s="217">
        <f t="shared" si="9"/>
        <v>-5.2176910254280173E-3</v>
      </c>
      <c r="P25" s="198"/>
      <c r="Q25" s="54">
        <v>40</v>
      </c>
      <c r="R25" s="54">
        <v>40</v>
      </c>
      <c r="S25" s="54">
        <v>35</v>
      </c>
      <c r="T25" s="54">
        <v>35</v>
      </c>
      <c r="U25" s="54">
        <v>35</v>
      </c>
      <c r="V25" s="54">
        <v>35</v>
      </c>
      <c r="W25" s="54">
        <v>40</v>
      </c>
      <c r="X25" s="54">
        <v>40</v>
      </c>
      <c r="Y25" s="54">
        <v>40</v>
      </c>
      <c r="Z25" s="54">
        <v>40</v>
      </c>
      <c r="AA25" s="54">
        <v>40</v>
      </c>
      <c r="AB25" s="54">
        <v>45</v>
      </c>
      <c r="AC25" s="54">
        <v>45</v>
      </c>
      <c r="AD25" s="54">
        <v>45</v>
      </c>
      <c r="AE25" s="54">
        <v>45</v>
      </c>
      <c r="AF25" s="54">
        <v>45</v>
      </c>
      <c r="AG25" s="54">
        <v>45</v>
      </c>
      <c r="AH25" s="54">
        <v>50</v>
      </c>
      <c r="AI25" s="54">
        <v>39.574438546020566</v>
      </c>
      <c r="AJ25" s="54">
        <v>39.574438546020566</v>
      </c>
      <c r="AK25" s="54">
        <v>39.574438546020566</v>
      </c>
      <c r="AL25" s="54">
        <v>87.223095449584505</v>
      </c>
      <c r="AM25" s="54">
        <v>37.810154674111942</v>
      </c>
      <c r="AN25" s="54">
        <v>32.483672711589293</v>
      </c>
      <c r="AO25" s="54">
        <v>37.262236500610904</v>
      </c>
      <c r="AP25" s="54">
        <v>22.942821665181746</v>
      </c>
      <c r="AQ25" s="54">
        <v>30.58841718065046</v>
      </c>
      <c r="AR25" s="54">
        <v>39.050487365677874</v>
      </c>
      <c r="AS25" s="54">
        <v>57.513661487701199</v>
      </c>
      <c r="AT25" s="54">
        <v>51.560300520022551</v>
      </c>
      <c r="AU25" s="54">
        <v>30.010913203600005</v>
      </c>
      <c r="AV25" s="54">
        <v>56.099801340374967</v>
      </c>
      <c r="AW25" s="54">
        <v>38.389815300984651</v>
      </c>
      <c r="AX25" s="54">
        <v>36.713206220321972</v>
      </c>
      <c r="AY25" s="54">
        <v>36.607692798959832</v>
      </c>
      <c r="AZ25" s="635"/>
      <c r="BA25" s="54">
        <f t="shared" si="53"/>
        <v>75</v>
      </c>
      <c r="BB25" s="54">
        <f t="shared" si="54"/>
        <v>80</v>
      </c>
      <c r="BC25" s="54">
        <f t="shared" si="55"/>
        <v>70</v>
      </c>
      <c r="BD25" s="54">
        <f t="shared" si="56"/>
        <v>70</v>
      </c>
      <c r="BE25" s="54">
        <f t="shared" si="57"/>
        <v>80</v>
      </c>
      <c r="BF25" s="54">
        <f t="shared" si="58"/>
        <v>80</v>
      </c>
      <c r="BG25" s="54">
        <f t="shared" si="59"/>
        <v>85</v>
      </c>
      <c r="BH25" s="54">
        <f t="shared" si="60"/>
        <v>90</v>
      </c>
      <c r="BI25" s="54">
        <f t="shared" si="61"/>
        <v>90</v>
      </c>
      <c r="BJ25" s="54">
        <f t="shared" si="62"/>
        <v>95</v>
      </c>
      <c r="BK25" s="54">
        <f t="shared" si="31"/>
        <v>79.148877092041133</v>
      </c>
      <c r="BL25" s="54">
        <f t="shared" si="32"/>
        <v>126.79753399560508</v>
      </c>
      <c r="BM25" s="54">
        <f t="shared" si="13"/>
        <v>70.293827385701235</v>
      </c>
      <c r="BN25" s="516">
        <f t="shared" si="26"/>
        <v>60.20505816579265</v>
      </c>
      <c r="BO25" s="620">
        <f t="shared" si="46"/>
        <v>69.638904546328334</v>
      </c>
      <c r="BP25" s="620">
        <f t="shared" si="24"/>
        <v>109.07396200772375</v>
      </c>
      <c r="BQ25" s="620">
        <f t="shared" si="14"/>
        <v>86.110714543974979</v>
      </c>
      <c r="BR25" s="620">
        <f t="shared" si="25"/>
        <v>75.10302152130663</v>
      </c>
      <c r="BT25" s="52" t="s">
        <v>19</v>
      </c>
      <c r="BU25" s="54">
        <f t="shared" si="63"/>
        <v>165</v>
      </c>
      <c r="BV25" s="54">
        <f t="shared" si="63"/>
        <v>155</v>
      </c>
      <c r="BW25" s="54">
        <f t="shared" si="63"/>
        <v>145</v>
      </c>
      <c r="BX25" s="54">
        <f t="shared" si="63"/>
        <v>160</v>
      </c>
      <c r="BY25" s="54">
        <f t="shared" si="63"/>
        <v>170</v>
      </c>
      <c r="BZ25" s="54">
        <f t="shared" si="63"/>
        <v>180</v>
      </c>
      <c r="CA25" s="54">
        <f t="shared" si="63"/>
        <v>205.9464110876462</v>
      </c>
      <c r="CB25" s="54">
        <f t="shared" si="63"/>
        <v>130.49888555149388</v>
      </c>
      <c r="CC25" s="54">
        <f t="shared" si="63"/>
        <v>178.71286655405208</v>
      </c>
      <c r="CD25" s="54">
        <f t="shared" si="63"/>
        <v>161.21373606528158</v>
      </c>
      <c r="CE25" s="54"/>
      <c r="CF25" s="216"/>
      <c r="CG25" s="217"/>
      <c r="CH25" s="27"/>
      <c r="CI25" s="447"/>
      <c r="CJ25" s="44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row>
    <row r="26" spans="2:140" x14ac:dyDescent="0.3">
      <c r="B26" s="20" t="s">
        <v>13</v>
      </c>
      <c r="C26" s="685">
        <v>50</v>
      </c>
      <c r="D26" s="685">
        <v>60</v>
      </c>
      <c r="E26" s="685">
        <v>205</v>
      </c>
      <c r="F26" s="685">
        <v>220</v>
      </c>
      <c r="G26" s="685">
        <v>100</v>
      </c>
      <c r="H26" s="685">
        <v>235</v>
      </c>
      <c r="I26" s="495">
        <f t="shared" ref="I26:M26" si="64">SUM(I27:I31)</f>
        <v>218.82799632930983</v>
      </c>
      <c r="J26" s="495">
        <f t="shared" si="64"/>
        <v>108.88601227321639</v>
      </c>
      <c r="K26" s="495">
        <f t="shared" si="64"/>
        <v>168.88811626284198</v>
      </c>
      <c r="L26" s="495">
        <f t="shared" si="64"/>
        <v>192.65496448538445</v>
      </c>
      <c r="M26" s="495">
        <f t="shared" si="64"/>
        <v>170.86801497522595</v>
      </c>
      <c r="N26" s="210">
        <f t="shared" si="9"/>
        <v>0.14072540299729508</v>
      </c>
      <c r="O26" s="210">
        <f t="shared" si="9"/>
        <v>-0.11308792155112801</v>
      </c>
      <c r="P26" s="198"/>
      <c r="Q26" s="50">
        <v>15</v>
      </c>
      <c r="R26" s="50">
        <v>15</v>
      </c>
      <c r="S26" s="50">
        <v>55</v>
      </c>
      <c r="T26" s="50">
        <v>50</v>
      </c>
      <c r="U26" s="50">
        <v>50</v>
      </c>
      <c r="V26" s="50">
        <v>50</v>
      </c>
      <c r="W26" s="50">
        <v>55</v>
      </c>
      <c r="X26" s="50">
        <v>60</v>
      </c>
      <c r="Y26" s="50">
        <v>55</v>
      </c>
      <c r="Z26" s="50">
        <v>55</v>
      </c>
      <c r="AA26" s="50">
        <v>35</v>
      </c>
      <c r="AB26" s="50">
        <v>15</v>
      </c>
      <c r="AC26" s="50">
        <v>25</v>
      </c>
      <c r="AD26" s="50">
        <v>25</v>
      </c>
      <c r="AE26" s="50">
        <v>55</v>
      </c>
      <c r="AF26" s="50">
        <v>55</v>
      </c>
      <c r="AG26" s="50">
        <v>55</v>
      </c>
      <c r="AH26" s="50">
        <v>55</v>
      </c>
      <c r="AI26" s="50">
        <f t="shared" ref="AI26:AQ26" si="65">SUM(AI27:AI31)</f>
        <v>54.706999082327457</v>
      </c>
      <c r="AJ26" s="50">
        <f t="shared" si="65"/>
        <v>54.706999082327457</v>
      </c>
      <c r="AK26" s="50">
        <f t="shared" si="65"/>
        <v>54.706999082327457</v>
      </c>
      <c r="AL26" s="50">
        <f t="shared" si="65"/>
        <v>54.706999082327457</v>
      </c>
      <c r="AM26" s="50">
        <f t="shared" si="65"/>
        <v>33.175852077934877</v>
      </c>
      <c r="AN26" s="50">
        <f t="shared" si="65"/>
        <v>18.290451516342788</v>
      </c>
      <c r="AO26" s="50">
        <f t="shared" si="65"/>
        <v>21.426618642480928</v>
      </c>
      <c r="AP26" s="50">
        <f t="shared" si="65"/>
        <v>35.993090036457801</v>
      </c>
      <c r="AQ26" s="50">
        <f t="shared" si="65"/>
        <v>35.864535507985934</v>
      </c>
      <c r="AR26" s="50">
        <f>SUM(AR27:AR31)</f>
        <v>38.430517445326473</v>
      </c>
      <c r="AS26" s="50">
        <f>SUM(AS27:AS31)</f>
        <v>38.430517445326473</v>
      </c>
      <c r="AT26" s="50">
        <f>SUM(AT27:AT31)</f>
        <v>56.162545864203082</v>
      </c>
      <c r="AU26" s="50">
        <f t="shared" ref="AU26:AY26" si="66">SUM(AU27:AU31)</f>
        <v>44.060782829446495</v>
      </c>
      <c r="AV26" s="50">
        <f t="shared" si="66"/>
        <v>48.018266583748236</v>
      </c>
      <c r="AW26" s="50">
        <f t="shared" si="66"/>
        <v>48.688351384265005</v>
      </c>
      <c r="AX26" s="50">
        <f t="shared" si="66"/>
        <v>51.887563687924718</v>
      </c>
      <c r="AY26" s="50">
        <f t="shared" si="66"/>
        <v>42.089288595580292</v>
      </c>
      <c r="AZ26" s="635"/>
      <c r="BA26" s="50">
        <f t="shared" ref="BA26:BC26" si="67">SUM(BA27:BA31)</f>
        <v>30</v>
      </c>
      <c r="BB26" s="50">
        <f t="shared" si="67"/>
        <v>30</v>
      </c>
      <c r="BC26" s="50">
        <f t="shared" si="67"/>
        <v>105</v>
      </c>
      <c r="BD26" s="50">
        <f>SUM(BD27:BD31)</f>
        <v>100</v>
      </c>
      <c r="BE26" s="50">
        <f>SUM(BE27:BE31)</f>
        <v>115</v>
      </c>
      <c r="BF26" s="50">
        <f t="shared" ref="BF26:BI26" si="68">SUM(BF27:BF31)</f>
        <v>110</v>
      </c>
      <c r="BG26" s="50">
        <f t="shared" si="68"/>
        <v>50</v>
      </c>
      <c r="BH26" s="50">
        <f t="shared" si="68"/>
        <v>50</v>
      </c>
      <c r="BI26" s="50">
        <f t="shared" si="68"/>
        <v>110</v>
      </c>
      <c r="BJ26" s="50">
        <f>SUM(BJ27:BJ31)</f>
        <v>110</v>
      </c>
      <c r="BK26" s="50">
        <f t="shared" si="31"/>
        <v>109.41399816465491</v>
      </c>
      <c r="BL26" s="50">
        <f t="shared" si="32"/>
        <v>109.41399816465491</v>
      </c>
      <c r="BM26" s="50">
        <f t="shared" si="13"/>
        <v>51.466303594277662</v>
      </c>
      <c r="BN26" s="50">
        <f t="shared" si="26"/>
        <v>57.419708678938733</v>
      </c>
      <c r="BO26" s="50">
        <f t="shared" si="46"/>
        <v>74.295052953312407</v>
      </c>
      <c r="BP26" s="50">
        <f t="shared" si="24"/>
        <v>94.593063309529555</v>
      </c>
      <c r="BQ26" s="50">
        <f t="shared" si="14"/>
        <v>92.079049413194724</v>
      </c>
      <c r="BR26" s="50">
        <f t="shared" si="25"/>
        <v>100.57591507218973</v>
      </c>
      <c r="BT26" s="20" t="s">
        <v>13</v>
      </c>
      <c r="BU26" s="50">
        <f t="shared" si="63"/>
        <v>50</v>
      </c>
      <c r="BV26" s="50">
        <f t="shared" si="63"/>
        <v>60</v>
      </c>
      <c r="BW26" s="50">
        <f t="shared" si="63"/>
        <v>205</v>
      </c>
      <c r="BX26" s="50">
        <f t="shared" si="63"/>
        <v>220</v>
      </c>
      <c r="BY26" s="50">
        <f t="shared" si="63"/>
        <v>100</v>
      </c>
      <c r="BZ26" s="50">
        <f t="shared" si="63"/>
        <v>235</v>
      </c>
      <c r="CA26" s="50">
        <f t="shared" si="63"/>
        <v>218.82799632930983</v>
      </c>
      <c r="CB26" s="50">
        <f t="shared" si="63"/>
        <v>108.88601227321639</v>
      </c>
      <c r="CC26" s="50">
        <f t="shared" si="63"/>
        <v>168.88811626284198</v>
      </c>
      <c r="CD26" s="50">
        <f t="shared" si="63"/>
        <v>192.65496448538445</v>
      </c>
      <c r="CE26" s="50">
        <f>M26</f>
        <v>170.86801497522595</v>
      </c>
      <c r="CF26" s="210">
        <f t="shared" si="33"/>
        <v>0.14072540299729508</v>
      </c>
      <c r="CG26" s="210">
        <f>O26</f>
        <v>-0.11308792155112801</v>
      </c>
      <c r="CH26" s="198"/>
      <c r="CI26" s="444">
        <f t="shared" ref="CI26:DQ26" si="69">Q26</f>
        <v>15</v>
      </c>
      <c r="CJ26" s="444">
        <f t="shared" si="69"/>
        <v>15</v>
      </c>
      <c r="CK26" s="444">
        <f t="shared" si="69"/>
        <v>55</v>
      </c>
      <c r="CL26" s="444">
        <f t="shared" si="69"/>
        <v>50</v>
      </c>
      <c r="CM26" s="444">
        <f t="shared" si="69"/>
        <v>50</v>
      </c>
      <c r="CN26" s="444">
        <f t="shared" si="69"/>
        <v>50</v>
      </c>
      <c r="CO26" s="444">
        <f t="shared" si="69"/>
        <v>55</v>
      </c>
      <c r="CP26" s="444">
        <f t="shared" si="69"/>
        <v>60</v>
      </c>
      <c r="CQ26" s="444">
        <f t="shared" si="69"/>
        <v>55</v>
      </c>
      <c r="CR26" s="444">
        <f t="shared" si="69"/>
        <v>55</v>
      </c>
      <c r="CS26" s="444">
        <f t="shared" si="69"/>
        <v>35</v>
      </c>
      <c r="CT26" s="444">
        <f t="shared" si="69"/>
        <v>15</v>
      </c>
      <c r="CU26" s="444">
        <f t="shared" si="69"/>
        <v>25</v>
      </c>
      <c r="CV26" s="444">
        <f t="shared" si="69"/>
        <v>25</v>
      </c>
      <c r="CW26" s="444">
        <f t="shared" si="69"/>
        <v>55</v>
      </c>
      <c r="CX26" s="444">
        <f t="shared" si="69"/>
        <v>55</v>
      </c>
      <c r="CY26" s="444">
        <f t="shared" si="69"/>
        <v>55</v>
      </c>
      <c r="CZ26" s="444">
        <f t="shared" si="69"/>
        <v>55</v>
      </c>
      <c r="DA26" s="444">
        <f t="shared" si="69"/>
        <v>54.706999082327457</v>
      </c>
      <c r="DB26" s="444">
        <f t="shared" si="69"/>
        <v>54.706999082327457</v>
      </c>
      <c r="DC26" s="444">
        <f t="shared" si="69"/>
        <v>54.706999082327457</v>
      </c>
      <c r="DD26" s="444">
        <f t="shared" si="69"/>
        <v>54.706999082327457</v>
      </c>
      <c r="DE26" s="444">
        <f t="shared" si="69"/>
        <v>33.175852077934877</v>
      </c>
      <c r="DF26" s="444">
        <f t="shared" si="69"/>
        <v>18.290451516342788</v>
      </c>
      <c r="DG26" s="444">
        <f t="shared" si="69"/>
        <v>21.426618642480928</v>
      </c>
      <c r="DH26" s="444">
        <f t="shared" si="69"/>
        <v>35.993090036457801</v>
      </c>
      <c r="DI26" s="444">
        <f t="shared" si="69"/>
        <v>35.864535507985934</v>
      </c>
      <c r="DJ26" s="444">
        <f t="shared" si="69"/>
        <v>38.430517445326473</v>
      </c>
      <c r="DK26" s="444">
        <f t="shared" si="69"/>
        <v>38.430517445326473</v>
      </c>
      <c r="DL26" s="444">
        <f t="shared" si="69"/>
        <v>56.162545864203082</v>
      </c>
      <c r="DM26" s="444">
        <f t="shared" si="69"/>
        <v>44.060782829446495</v>
      </c>
      <c r="DN26" s="444">
        <f t="shared" si="69"/>
        <v>48.018266583748236</v>
      </c>
      <c r="DO26" s="444">
        <f t="shared" si="69"/>
        <v>48.688351384265005</v>
      </c>
      <c r="DP26" s="444">
        <f t="shared" si="69"/>
        <v>51.887563687924718</v>
      </c>
      <c r="DQ26" s="444">
        <f t="shared" si="69"/>
        <v>42.089288595580292</v>
      </c>
      <c r="DR26" s="444"/>
      <c r="DS26" s="444">
        <f t="shared" ref="DS26:EJ26" si="70">BA26</f>
        <v>30</v>
      </c>
      <c r="DT26" s="444">
        <f t="shared" si="70"/>
        <v>30</v>
      </c>
      <c r="DU26" s="444">
        <f t="shared" si="70"/>
        <v>105</v>
      </c>
      <c r="DV26" s="444">
        <f t="shared" si="70"/>
        <v>100</v>
      </c>
      <c r="DW26" s="444">
        <f t="shared" si="70"/>
        <v>115</v>
      </c>
      <c r="DX26" s="444">
        <f t="shared" si="70"/>
        <v>110</v>
      </c>
      <c r="DY26" s="444">
        <f t="shared" si="70"/>
        <v>50</v>
      </c>
      <c r="DZ26" s="444">
        <f t="shared" si="70"/>
        <v>50</v>
      </c>
      <c r="EA26" s="444">
        <f t="shared" si="70"/>
        <v>110</v>
      </c>
      <c r="EB26" s="444">
        <f t="shared" si="70"/>
        <v>110</v>
      </c>
      <c r="EC26" s="444">
        <f t="shared" si="70"/>
        <v>109.41399816465491</v>
      </c>
      <c r="ED26" s="444">
        <f t="shared" si="70"/>
        <v>109.41399816465491</v>
      </c>
      <c r="EE26" s="444">
        <f t="shared" si="70"/>
        <v>51.466303594277662</v>
      </c>
      <c r="EF26" s="444">
        <f t="shared" si="70"/>
        <v>57.419708678938733</v>
      </c>
      <c r="EG26" s="444">
        <f t="shared" si="70"/>
        <v>74.295052953312407</v>
      </c>
      <c r="EH26" s="444">
        <f t="shared" si="70"/>
        <v>94.593063309529555</v>
      </c>
      <c r="EI26" s="444">
        <f t="shared" si="70"/>
        <v>92.079049413194724</v>
      </c>
      <c r="EJ26" s="444">
        <f t="shared" si="70"/>
        <v>100.57591507218973</v>
      </c>
    </row>
    <row r="27" spans="2:140" x14ac:dyDescent="0.3">
      <c r="B27" s="10" t="s">
        <v>15</v>
      </c>
      <c r="C27" s="686">
        <v>40</v>
      </c>
      <c r="D27" s="686">
        <v>25</v>
      </c>
      <c r="E27" s="686">
        <v>-25</v>
      </c>
      <c r="F27" s="686">
        <v>90</v>
      </c>
      <c r="G27" s="686">
        <v>55</v>
      </c>
      <c r="H27" s="686">
        <v>55</v>
      </c>
      <c r="I27" s="468">
        <v>29.756842744181988</v>
      </c>
      <c r="J27" s="468">
        <v>5.2641984839475882</v>
      </c>
      <c r="K27" s="468">
        <v>32.304510687106848</v>
      </c>
      <c r="L27" s="468">
        <v>43.709587217902488</v>
      </c>
      <c r="M27" s="468">
        <v>58.266032537342809</v>
      </c>
      <c r="N27" s="208">
        <f t="shared" si="9"/>
        <v>0.35304904139432014</v>
      </c>
      <c r="O27" s="208">
        <f t="shared" si="9"/>
        <v>0.33302637352471542</v>
      </c>
      <c r="P27" s="198"/>
      <c r="Q27" s="13">
        <v>5</v>
      </c>
      <c r="R27" s="13">
        <v>5</v>
      </c>
      <c r="S27" s="13">
        <v>-5</v>
      </c>
      <c r="T27" s="13">
        <v>-5</v>
      </c>
      <c r="U27" s="13">
        <v>-5</v>
      </c>
      <c r="V27" s="13">
        <v>-5</v>
      </c>
      <c r="W27" s="13">
        <v>20</v>
      </c>
      <c r="X27" s="13">
        <v>25</v>
      </c>
      <c r="Y27" s="13">
        <v>20</v>
      </c>
      <c r="Z27" s="13">
        <v>20</v>
      </c>
      <c r="AA27" s="13">
        <v>15</v>
      </c>
      <c r="AB27" s="13">
        <v>15</v>
      </c>
      <c r="AC27" s="13">
        <v>15</v>
      </c>
      <c r="AD27" s="13">
        <v>15</v>
      </c>
      <c r="AE27" s="13">
        <v>15</v>
      </c>
      <c r="AF27" s="13">
        <v>15</v>
      </c>
      <c r="AG27" s="13">
        <v>15</v>
      </c>
      <c r="AH27" s="13">
        <v>15</v>
      </c>
      <c r="AI27" s="13">
        <v>7.439210686045497</v>
      </c>
      <c r="AJ27" s="13">
        <v>7.439210686045497</v>
      </c>
      <c r="AK27" s="13">
        <v>7.439210686045497</v>
      </c>
      <c r="AL27" s="13">
        <v>7.439210686045497</v>
      </c>
      <c r="AM27" s="13">
        <v>5.2006084286150331</v>
      </c>
      <c r="AN27" s="13">
        <v>0.45383775642796298</v>
      </c>
      <c r="AO27" s="13">
        <v>-0.42573075300794727</v>
      </c>
      <c r="AP27" s="13">
        <v>3.548305191253931E-2</v>
      </c>
      <c r="AQ27" s="13">
        <v>7.1069923511635062</v>
      </c>
      <c r="AR27" s="13">
        <v>8.399172778647781</v>
      </c>
      <c r="AS27" s="13">
        <v>8.399172778647781</v>
      </c>
      <c r="AT27" s="13">
        <v>8.399172778647781</v>
      </c>
      <c r="AU27" s="13">
        <v>10.053205060117573</v>
      </c>
      <c r="AV27" s="13">
        <v>10.927396804475622</v>
      </c>
      <c r="AW27" s="13">
        <v>10.927396804475622</v>
      </c>
      <c r="AX27" s="13">
        <v>11.801588548833671</v>
      </c>
      <c r="AY27" s="13">
        <v>13.983847808962274</v>
      </c>
      <c r="AZ27" s="635"/>
      <c r="BA27" s="13">
        <f t="shared" ref="BA27:BA31" si="71">D27-BB27</f>
        <v>15</v>
      </c>
      <c r="BB27" s="13">
        <f t="shared" ref="BB27:BB31" si="72">SUM(Q27:R27)</f>
        <v>10</v>
      </c>
      <c r="BC27" s="13">
        <f t="shared" ref="BC27:BC31" si="73">SUM(S27:T27)</f>
        <v>-10</v>
      </c>
      <c r="BD27" s="7">
        <f t="shared" ref="BD27:BD31" si="74">SUM(U27:V27)</f>
        <v>-10</v>
      </c>
      <c r="BE27" s="13">
        <f t="shared" ref="BE27:BE31" si="75">SUM(W27:X27)</f>
        <v>45</v>
      </c>
      <c r="BF27" s="13">
        <f t="shared" ref="BF27:BF31" si="76">SUM(Y27:Z27)</f>
        <v>40</v>
      </c>
      <c r="BG27" s="13">
        <f t="shared" ref="BG27:BG31" si="77">SUM(AA27:AB27)</f>
        <v>30</v>
      </c>
      <c r="BH27" s="13">
        <f t="shared" ref="BH27:BH31" si="78">SUM(AC27:AD27)</f>
        <v>30</v>
      </c>
      <c r="BI27" s="13">
        <f t="shared" ref="BI27:BI31" si="79">SUM(AE27:AF27)</f>
        <v>30</v>
      </c>
      <c r="BJ27" s="13">
        <f t="shared" ref="BJ27:BJ31" si="80">SUM(AG27:AH27)</f>
        <v>30</v>
      </c>
      <c r="BK27" s="13">
        <f t="shared" si="31"/>
        <v>14.878421372090994</v>
      </c>
      <c r="BL27" s="13">
        <f t="shared" si="32"/>
        <v>14.878421372090994</v>
      </c>
      <c r="BM27" s="13">
        <f>AM27+AN27</f>
        <v>5.6544461850429961</v>
      </c>
      <c r="BN27" s="59">
        <f t="shared" si="26"/>
        <v>-0.39024770109540796</v>
      </c>
      <c r="BO27" s="59">
        <f t="shared" si="46"/>
        <v>15.506165129811286</v>
      </c>
      <c r="BP27" s="59">
        <f t="shared" si="24"/>
        <v>16.798345557295562</v>
      </c>
      <c r="BQ27" s="59">
        <f t="shared" si="14"/>
        <v>20.980601864593197</v>
      </c>
      <c r="BR27" s="59">
        <f t="shared" si="25"/>
        <v>22.728985353309291</v>
      </c>
      <c r="BT27" s="10" t="s">
        <v>15</v>
      </c>
      <c r="BU27" s="13">
        <f t="shared" si="63"/>
        <v>40</v>
      </c>
      <c r="BV27" s="13">
        <f t="shared" si="63"/>
        <v>25</v>
      </c>
      <c r="BW27" s="13">
        <f t="shared" si="63"/>
        <v>-25</v>
      </c>
      <c r="BX27" s="13">
        <f t="shared" si="63"/>
        <v>90</v>
      </c>
      <c r="BY27" s="13">
        <f t="shared" si="63"/>
        <v>55</v>
      </c>
      <c r="BZ27" s="13">
        <f t="shared" si="63"/>
        <v>55</v>
      </c>
      <c r="CA27" s="13">
        <f t="shared" si="63"/>
        <v>29.756842744181988</v>
      </c>
      <c r="CB27" s="13">
        <f t="shared" si="63"/>
        <v>5.2641984839475882</v>
      </c>
      <c r="CC27" s="13">
        <f t="shared" si="63"/>
        <v>32.304510687106848</v>
      </c>
      <c r="CD27" s="13">
        <f t="shared" si="63"/>
        <v>43.709587217902488</v>
      </c>
      <c r="CE27" s="13"/>
      <c r="CF27" s="212"/>
      <c r="CG27" s="208"/>
      <c r="CH27" s="27"/>
      <c r="CI27" s="439"/>
      <c r="CJ27" s="43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679"/>
      <c r="DW27" s="679"/>
      <c r="DX27" s="679"/>
      <c r="DY27" s="679"/>
      <c r="DZ27" s="679"/>
      <c r="EA27" s="679"/>
      <c r="EB27" s="679"/>
      <c r="EC27" s="679"/>
      <c r="ED27" s="679"/>
      <c r="EE27" s="679"/>
      <c r="EF27" s="679"/>
      <c r="EG27" s="679"/>
      <c r="EH27" s="679"/>
      <c r="EI27" s="679"/>
      <c r="EJ27" s="679"/>
    </row>
    <row r="28" spans="2:140" x14ac:dyDescent="0.3">
      <c r="B28" s="10" t="s">
        <v>16</v>
      </c>
      <c r="C28" s="686">
        <v>-45</v>
      </c>
      <c r="D28" s="686">
        <v>-20</v>
      </c>
      <c r="E28" s="686">
        <v>70</v>
      </c>
      <c r="F28" s="686">
        <v>10</v>
      </c>
      <c r="G28" s="686">
        <v>5</v>
      </c>
      <c r="H28" s="686">
        <v>20</v>
      </c>
      <c r="I28" s="468">
        <v>13.816563051472052</v>
      </c>
      <c r="J28" s="468">
        <v>10.937957956517167</v>
      </c>
      <c r="K28" s="468">
        <v>18.36706962395882</v>
      </c>
      <c r="L28" s="468">
        <v>30.285761647354615</v>
      </c>
      <c r="M28" s="468">
        <v>22.386508224426123</v>
      </c>
      <c r="N28" s="208">
        <f t="shared" si="9"/>
        <v>0.64891636322043045</v>
      </c>
      <c r="O28" s="208">
        <f t="shared" si="9"/>
        <v>-0.26082399759024955</v>
      </c>
      <c r="P28" s="198"/>
      <c r="Q28" s="13">
        <v>-5</v>
      </c>
      <c r="R28" s="13">
        <v>-5</v>
      </c>
      <c r="S28" s="13">
        <v>20</v>
      </c>
      <c r="T28" s="13">
        <v>20</v>
      </c>
      <c r="U28" s="13">
        <v>20</v>
      </c>
      <c r="V28" s="13">
        <v>20</v>
      </c>
      <c r="W28" s="13">
        <v>5</v>
      </c>
      <c r="X28" s="13">
        <v>5</v>
      </c>
      <c r="Y28" s="13">
        <v>5</v>
      </c>
      <c r="Z28" s="13">
        <v>5</v>
      </c>
      <c r="AA28" s="13">
        <v>0</v>
      </c>
      <c r="AB28" s="13">
        <v>0</v>
      </c>
      <c r="AC28" s="13">
        <v>0</v>
      </c>
      <c r="AD28" s="13">
        <v>0</v>
      </c>
      <c r="AE28" s="13">
        <v>5</v>
      </c>
      <c r="AF28" s="13">
        <v>5</v>
      </c>
      <c r="AG28" s="13">
        <v>5</v>
      </c>
      <c r="AH28" s="13">
        <v>5</v>
      </c>
      <c r="AI28" s="13">
        <v>3.454140762868013</v>
      </c>
      <c r="AJ28" s="13">
        <v>3.454140762868013</v>
      </c>
      <c r="AK28" s="13">
        <v>3.454140762868013</v>
      </c>
      <c r="AL28" s="13">
        <v>3.454140762868013</v>
      </c>
      <c r="AM28" s="13">
        <v>4.6752362009518889</v>
      </c>
      <c r="AN28" s="13">
        <v>1.6310194864113594</v>
      </c>
      <c r="AO28" s="13">
        <v>1.9020498835577353</v>
      </c>
      <c r="AP28" s="13">
        <v>2.7296523855961823</v>
      </c>
      <c r="AQ28" s="13">
        <v>4.0407553172709401</v>
      </c>
      <c r="AR28" s="13">
        <v>4.7754381022292929</v>
      </c>
      <c r="AS28" s="13">
        <v>4.7754381022292929</v>
      </c>
      <c r="AT28" s="13">
        <v>4.7754381022292929</v>
      </c>
      <c r="AU28" s="13">
        <v>6.965725178891562</v>
      </c>
      <c r="AV28" s="13">
        <v>7.2685827953651074</v>
      </c>
      <c r="AW28" s="13">
        <v>7.5714404118386538</v>
      </c>
      <c r="AX28" s="13">
        <v>8.4800132612592911</v>
      </c>
      <c r="AY28" s="13">
        <v>5.5966270561065308</v>
      </c>
      <c r="AZ28" s="635"/>
      <c r="BA28" s="13">
        <f t="shared" si="71"/>
        <v>-10</v>
      </c>
      <c r="BB28" s="13">
        <f t="shared" si="72"/>
        <v>-10</v>
      </c>
      <c r="BC28" s="13">
        <f t="shared" si="73"/>
        <v>40</v>
      </c>
      <c r="BD28" s="13">
        <f t="shared" si="74"/>
        <v>40</v>
      </c>
      <c r="BE28" s="13">
        <f t="shared" si="75"/>
        <v>10</v>
      </c>
      <c r="BF28" s="13">
        <f t="shared" si="76"/>
        <v>10</v>
      </c>
      <c r="BG28" s="13">
        <f t="shared" si="77"/>
        <v>0</v>
      </c>
      <c r="BH28" s="13">
        <f t="shared" si="78"/>
        <v>0</v>
      </c>
      <c r="BI28" s="13">
        <f t="shared" si="79"/>
        <v>10</v>
      </c>
      <c r="BJ28" s="13">
        <f t="shared" si="80"/>
        <v>10</v>
      </c>
      <c r="BK28" s="13">
        <f t="shared" si="31"/>
        <v>6.9082815257360259</v>
      </c>
      <c r="BL28" s="13">
        <f t="shared" si="32"/>
        <v>6.9082815257360259</v>
      </c>
      <c r="BM28" s="13">
        <f t="shared" si="13"/>
        <v>6.3062556873632483</v>
      </c>
      <c r="BN28" s="59">
        <f t="shared" si="26"/>
        <v>4.6317022691539176</v>
      </c>
      <c r="BO28" s="59">
        <f t="shared" si="46"/>
        <v>8.8161934195002338</v>
      </c>
      <c r="BP28" s="59">
        <f t="shared" si="24"/>
        <v>9.5508762044585858</v>
      </c>
      <c r="BQ28" s="59">
        <f t="shared" si="14"/>
        <v>14.234307974256669</v>
      </c>
      <c r="BR28" s="59">
        <f t="shared" si="25"/>
        <v>16.051453673097946</v>
      </c>
      <c r="BT28" s="10" t="s">
        <v>16</v>
      </c>
      <c r="BU28" s="13">
        <f t="shared" si="63"/>
        <v>-45</v>
      </c>
      <c r="BV28" s="13">
        <f t="shared" si="63"/>
        <v>-20</v>
      </c>
      <c r="BW28" s="13">
        <f t="shared" si="63"/>
        <v>70</v>
      </c>
      <c r="BX28" s="13">
        <f t="shared" si="63"/>
        <v>10</v>
      </c>
      <c r="BY28" s="13">
        <f t="shared" si="63"/>
        <v>5</v>
      </c>
      <c r="BZ28" s="13">
        <f t="shared" si="63"/>
        <v>20</v>
      </c>
      <c r="CA28" s="13">
        <f t="shared" si="63"/>
        <v>13.816563051472052</v>
      </c>
      <c r="CB28" s="13">
        <f t="shared" si="63"/>
        <v>10.937957956517167</v>
      </c>
      <c r="CC28" s="13">
        <f t="shared" si="63"/>
        <v>18.36706962395882</v>
      </c>
      <c r="CD28" s="13">
        <f t="shared" si="63"/>
        <v>30.285761647354615</v>
      </c>
      <c r="CE28" s="13"/>
      <c r="CF28" s="212"/>
      <c r="CG28" s="208"/>
      <c r="CH28" s="27"/>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679"/>
      <c r="DW28" s="679"/>
      <c r="DX28" s="679"/>
      <c r="DY28" s="679"/>
      <c r="DZ28" s="679"/>
      <c r="EA28" s="679"/>
      <c r="EB28" s="679"/>
      <c r="EC28" s="679"/>
      <c r="ED28" s="679"/>
      <c r="EE28" s="679"/>
      <c r="EF28" s="679"/>
      <c r="EG28" s="679"/>
      <c r="EH28" s="679"/>
      <c r="EI28" s="679"/>
      <c r="EJ28" s="679"/>
    </row>
    <row r="29" spans="2:140" x14ac:dyDescent="0.3">
      <c r="B29" s="10" t="s">
        <v>17</v>
      </c>
      <c r="C29" s="686">
        <v>10</v>
      </c>
      <c r="D29" s="686">
        <v>-35</v>
      </c>
      <c r="E29" s="686">
        <v>5</v>
      </c>
      <c r="F29" s="686">
        <v>0</v>
      </c>
      <c r="G29" s="686">
        <v>-40</v>
      </c>
      <c r="H29" s="686">
        <v>5</v>
      </c>
      <c r="I29" s="468">
        <v>6.5179416857432164</v>
      </c>
      <c r="J29" s="468">
        <v>5.8553822804134112</v>
      </c>
      <c r="K29" s="468">
        <v>12.280730302863745</v>
      </c>
      <c r="L29" s="468">
        <v>6.7195432283919407</v>
      </c>
      <c r="M29" s="468">
        <v>5.602347450593034</v>
      </c>
      <c r="N29" s="208">
        <f t="shared" si="9"/>
        <v>-0.45283846622500867</v>
      </c>
      <c r="O29" s="208">
        <f t="shared" si="9"/>
        <v>-0.16626067276097634</v>
      </c>
      <c r="P29" s="198"/>
      <c r="Q29" s="13">
        <v>-10</v>
      </c>
      <c r="R29" s="13">
        <v>-10</v>
      </c>
      <c r="S29" s="13">
        <v>0</v>
      </c>
      <c r="T29" s="13">
        <v>0</v>
      </c>
      <c r="U29" s="13">
        <v>0</v>
      </c>
      <c r="V29" s="13">
        <v>0</v>
      </c>
      <c r="W29" s="13">
        <v>0</v>
      </c>
      <c r="X29" s="13">
        <v>0</v>
      </c>
      <c r="Y29" s="13">
        <v>0</v>
      </c>
      <c r="Z29" s="13">
        <v>0</v>
      </c>
      <c r="AA29" s="13">
        <v>0</v>
      </c>
      <c r="AB29" s="13">
        <v>-20</v>
      </c>
      <c r="AC29" s="13">
        <v>-10</v>
      </c>
      <c r="AD29" s="13">
        <v>-10</v>
      </c>
      <c r="AE29" s="13">
        <v>0</v>
      </c>
      <c r="AF29" s="13">
        <v>0</v>
      </c>
      <c r="AG29" s="13">
        <v>0</v>
      </c>
      <c r="AH29" s="13">
        <v>0</v>
      </c>
      <c r="AI29" s="13">
        <v>1.6294854214358041</v>
      </c>
      <c r="AJ29" s="13">
        <v>1.6294854214358041</v>
      </c>
      <c r="AK29" s="13">
        <v>1.6294854214358041</v>
      </c>
      <c r="AL29" s="13">
        <v>1.6294854214358041</v>
      </c>
      <c r="AM29" s="13">
        <v>1.6099315963785745</v>
      </c>
      <c r="AN29" s="13">
        <v>1.3003293663057716</v>
      </c>
      <c r="AO29" s="13">
        <v>1.5480111503640139</v>
      </c>
      <c r="AP29" s="13">
        <v>1.3971101673650512</v>
      </c>
      <c r="AQ29" s="13">
        <v>3.0701825757159362</v>
      </c>
      <c r="AR29" s="13">
        <v>3.0701825757159362</v>
      </c>
      <c r="AS29" s="13">
        <v>3.0701825757159362</v>
      </c>
      <c r="AT29" s="13">
        <v>3.0701825757159362</v>
      </c>
      <c r="AU29" s="13">
        <v>1.6798858070979852</v>
      </c>
      <c r="AV29" s="13">
        <v>1.6798858070979852</v>
      </c>
      <c r="AW29" s="13">
        <v>1.6798858070979852</v>
      </c>
      <c r="AX29" s="13">
        <v>1.6798858070979854</v>
      </c>
      <c r="AY29" s="13">
        <v>1.4005868626482585</v>
      </c>
      <c r="AZ29" s="635"/>
      <c r="BA29" s="13">
        <f t="shared" si="71"/>
        <v>-15</v>
      </c>
      <c r="BB29" s="13">
        <f t="shared" si="72"/>
        <v>-20</v>
      </c>
      <c r="BC29" s="13">
        <f t="shared" si="73"/>
        <v>0</v>
      </c>
      <c r="BD29" s="13">
        <f t="shared" si="74"/>
        <v>0</v>
      </c>
      <c r="BE29" s="13">
        <f t="shared" si="75"/>
        <v>0</v>
      </c>
      <c r="BF29" s="13">
        <f t="shared" si="76"/>
        <v>0</v>
      </c>
      <c r="BG29" s="13">
        <f t="shared" si="77"/>
        <v>-20</v>
      </c>
      <c r="BH29" s="13">
        <f t="shared" si="78"/>
        <v>-20</v>
      </c>
      <c r="BI29" s="13">
        <f t="shared" si="79"/>
        <v>0</v>
      </c>
      <c r="BJ29" s="13">
        <f t="shared" si="80"/>
        <v>0</v>
      </c>
      <c r="BK29" s="13">
        <f t="shared" si="31"/>
        <v>3.2589708428716082</v>
      </c>
      <c r="BL29" s="13">
        <f t="shared" si="32"/>
        <v>3.2589708428716082</v>
      </c>
      <c r="BM29" s="13">
        <f t="shared" si="13"/>
        <v>2.9102609626843461</v>
      </c>
      <c r="BN29" s="59">
        <f t="shared" si="26"/>
        <v>2.9451213177290652</v>
      </c>
      <c r="BO29" s="59">
        <f t="shared" si="46"/>
        <v>6.1403651514318724</v>
      </c>
      <c r="BP29" s="59">
        <f t="shared" si="24"/>
        <v>6.1403651514318724</v>
      </c>
      <c r="BQ29" s="59">
        <f t="shared" si="14"/>
        <v>3.3597716141959704</v>
      </c>
      <c r="BR29" s="59">
        <f t="shared" si="25"/>
        <v>3.3597716141959708</v>
      </c>
      <c r="BT29" s="10" t="s">
        <v>17</v>
      </c>
      <c r="BU29" s="13">
        <f t="shared" si="63"/>
        <v>10</v>
      </c>
      <c r="BV29" s="13">
        <f t="shared" si="63"/>
        <v>-35</v>
      </c>
      <c r="BW29" s="13">
        <f t="shared" si="63"/>
        <v>5</v>
      </c>
      <c r="BX29" s="13">
        <f t="shared" si="63"/>
        <v>0</v>
      </c>
      <c r="BY29" s="13">
        <f t="shared" si="63"/>
        <v>-40</v>
      </c>
      <c r="BZ29" s="13">
        <f t="shared" si="63"/>
        <v>5</v>
      </c>
      <c r="CA29" s="13">
        <f t="shared" si="63"/>
        <v>6.5179416857432164</v>
      </c>
      <c r="CB29" s="13">
        <f t="shared" si="63"/>
        <v>5.8553822804134112</v>
      </c>
      <c r="CC29" s="13">
        <f t="shared" si="63"/>
        <v>12.280730302863745</v>
      </c>
      <c r="CD29" s="13">
        <f t="shared" si="63"/>
        <v>6.7195432283919407</v>
      </c>
      <c r="CE29" s="13"/>
      <c r="CF29" s="212"/>
      <c r="CG29" s="208"/>
      <c r="CH29" s="27"/>
      <c r="CI29" s="439"/>
      <c r="CJ29" s="439"/>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679"/>
      <c r="DW29" s="679"/>
      <c r="DX29" s="679"/>
      <c r="DY29" s="679"/>
      <c r="DZ29" s="679"/>
      <c r="EA29" s="679"/>
      <c r="EB29" s="679"/>
      <c r="EC29" s="679"/>
      <c r="ED29" s="679"/>
      <c r="EE29" s="679"/>
      <c r="EF29" s="679"/>
      <c r="EG29" s="679"/>
      <c r="EH29" s="679"/>
      <c r="EI29" s="679"/>
      <c r="EJ29" s="679"/>
    </row>
    <row r="30" spans="2:140" x14ac:dyDescent="0.3">
      <c r="B30" s="10" t="s">
        <v>18</v>
      </c>
      <c r="C30" s="686">
        <v>80</v>
      </c>
      <c r="D30" s="686">
        <v>-5</v>
      </c>
      <c r="E30" s="686">
        <v>45</v>
      </c>
      <c r="F30" s="686">
        <v>80</v>
      </c>
      <c r="G30" s="686">
        <v>45</v>
      </c>
      <c r="H30" s="686">
        <v>10</v>
      </c>
      <c r="I30" s="468">
        <v>66.120736878098015</v>
      </c>
      <c r="J30" s="468">
        <v>35.272223682654726</v>
      </c>
      <c r="K30" s="468">
        <v>38.772271791670036</v>
      </c>
      <c r="L30" s="468">
        <v>26.403829484352507</v>
      </c>
      <c r="M30" s="468">
        <v>23.718613080160264</v>
      </c>
      <c r="N30" s="208">
        <f t="shared" si="9"/>
        <v>-0.31900225949552963</v>
      </c>
      <c r="O30" s="208">
        <f t="shared" si="9"/>
        <v>-0.10169799065637664</v>
      </c>
      <c r="P30" s="198"/>
      <c r="Q30" s="13">
        <v>0</v>
      </c>
      <c r="R30" s="13">
        <v>0</v>
      </c>
      <c r="S30" s="13">
        <v>10</v>
      </c>
      <c r="T30" s="13">
        <v>10</v>
      </c>
      <c r="U30" s="13">
        <v>10</v>
      </c>
      <c r="V30" s="13">
        <v>10</v>
      </c>
      <c r="W30" s="13">
        <v>20</v>
      </c>
      <c r="X30" s="13">
        <v>20</v>
      </c>
      <c r="Y30" s="13">
        <v>20</v>
      </c>
      <c r="Z30" s="13">
        <v>20</v>
      </c>
      <c r="AA30" s="13">
        <v>10</v>
      </c>
      <c r="AB30" s="13">
        <v>10</v>
      </c>
      <c r="AC30" s="13">
        <v>10</v>
      </c>
      <c r="AD30" s="13">
        <v>10</v>
      </c>
      <c r="AE30" s="13">
        <v>0</v>
      </c>
      <c r="AF30" s="13">
        <v>0</v>
      </c>
      <c r="AG30" s="13">
        <v>0</v>
      </c>
      <c r="AH30" s="13">
        <v>0</v>
      </c>
      <c r="AI30" s="13">
        <v>16.530184219524504</v>
      </c>
      <c r="AJ30" s="13">
        <v>16.530184219524504</v>
      </c>
      <c r="AK30" s="13">
        <v>16.530184219524504</v>
      </c>
      <c r="AL30" s="13">
        <v>16.530184219524504</v>
      </c>
      <c r="AM30" s="13">
        <v>11.103713504076577</v>
      </c>
      <c r="AN30" s="13">
        <v>6.397638167210439</v>
      </c>
      <c r="AO30" s="13">
        <v>8.2316731352394363</v>
      </c>
      <c r="AP30" s="13">
        <v>9.5391988761282747</v>
      </c>
      <c r="AQ30" s="13">
        <v>9.693067947917509</v>
      </c>
      <c r="AR30" s="13">
        <v>9.693067947917509</v>
      </c>
      <c r="AS30" s="13">
        <v>9.693067947917509</v>
      </c>
      <c r="AT30" s="13">
        <v>9.693067947917509</v>
      </c>
      <c r="AU30" s="13">
        <v>6.6009573710881266</v>
      </c>
      <c r="AV30" s="13">
        <v>6.6009573710881266</v>
      </c>
      <c r="AW30" s="13">
        <v>6.6009573710881266</v>
      </c>
      <c r="AX30" s="13">
        <v>6.6009573710881284</v>
      </c>
      <c r="AY30" s="13">
        <v>4.9809087468336548</v>
      </c>
      <c r="AZ30" s="635"/>
      <c r="BA30" s="13">
        <f t="shared" si="71"/>
        <v>-5</v>
      </c>
      <c r="BB30" s="13">
        <f t="shared" si="72"/>
        <v>0</v>
      </c>
      <c r="BC30" s="13">
        <f t="shared" si="73"/>
        <v>20</v>
      </c>
      <c r="BD30" s="13">
        <f t="shared" si="74"/>
        <v>20</v>
      </c>
      <c r="BE30" s="13">
        <f t="shared" si="75"/>
        <v>40</v>
      </c>
      <c r="BF30" s="13">
        <f t="shared" si="76"/>
        <v>40</v>
      </c>
      <c r="BG30" s="13">
        <f t="shared" si="77"/>
        <v>20</v>
      </c>
      <c r="BH30" s="13">
        <f t="shared" si="78"/>
        <v>20</v>
      </c>
      <c r="BI30" s="13">
        <f t="shared" si="79"/>
        <v>0</v>
      </c>
      <c r="BJ30" s="13">
        <f t="shared" si="80"/>
        <v>0</v>
      </c>
      <c r="BK30" s="13">
        <f t="shared" si="31"/>
        <v>33.060368439049007</v>
      </c>
      <c r="BL30" s="13">
        <f t="shared" si="32"/>
        <v>33.060368439049007</v>
      </c>
      <c r="BM30" s="13">
        <f t="shared" si="13"/>
        <v>17.501351671287015</v>
      </c>
      <c r="BN30" s="59">
        <f t="shared" si="26"/>
        <v>17.770872011367711</v>
      </c>
      <c r="BO30" s="59">
        <f>AQ30+AR30</f>
        <v>19.386135895835018</v>
      </c>
      <c r="BP30" s="59">
        <f t="shared" si="24"/>
        <v>19.386135895835018</v>
      </c>
      <c r="BQ30" s="59">
        <f t="shared" si="14"/>
        <v>13.201914742176253</v>
      </c>
      <c r="BR30" s="59">
        <f t="shared" si="25"/>
        <v>13.201914742176255</v>
      </c>
      <c r="BT30" s="10" t="s">
        <v>18</v>
      </c>
      <c r="BU30" s="13">
        <f t="shared" si="63"/>
        <v>80</v>
      </c>
      <c r="BV30" s="13">
        <f t="shared" si="63"/>
        <v>-5</v>
      </c>
      <c r="BW30" s="13">
        <f t="shared" si="63"/>
        <v>45</v>
      </c>
      <c r="BX30" s="13">
        <f t="shared" si="63"/>
        <v>80</v>
      </c>
      <c r="BY30" s="13">
        <f t="shared" si="63"/>
        <v>45</v>
      </c>
      <c r="BZ30" s="13">
        <f t="shared" si="63"/>
        <v>10</v>
      </c>
      <c r="CA30" s="13">
        <f t="shared" si="63"/>
        <v>66.120736878098015</v>
      </c>
      <c r="CB30" s="13">
        <f t="shared" si="63"/>
        <v>35.272223682654726</v>
      </c>
      <c r="CC30" s="13">
        <f t="shared" si="63"/>
        <v>38.772271791670036</v>
      </c>
      <c r="CD30" s="13">
        <f t="shared" si="63"/>
        <v>26.403829484352507</v>
      </c>
      <c r="CE30" s="13"/>
      <c r="CF30" s="212"/>
      <c r="CG30" s="208"/>
      <c r="CH30" s="27"/>
      <c r="CI30" s="439"/>
      <c r="CJ30" s="439"/>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679"/>
      <c r="DW30" s="679"/>
      <c r="DX30" s="679"/>
      <c r="DY30" s="679"/>
      <c r="DZ30" s="679"/>
      <c r="EA30" s="679"/>
      <c r="EB30" s="679"/>
      <c r="EC30" s="679"/>
      <c r="ED30" s="679"/>
      <c r="EE30" s="679"/>
      <c r="EF30" s="679"/>
      <c r="EG30" s="679"/>
      <c r="EH30" s="679"/>
      <c r="EI30" s="679"/>
      <c r="EJ30" s="679"/>
    </row>
    <row r="31" spans="2:140" x14ac:dyDescent="0.3">
      <c r="B31" s="52" t="s">
        <v>19</v>
      </c>
      <c r="C31" s="687">
        <v>-35</v>
      </c>
      <c r="D31" s="687">
        <v>95</v>
      </c>
      <c r="E31" s="687">
        <v>110</v>
      </c>
      <c r="F31" s="687">
        <v>40</v>
      </c>
      <c r="G31" s="687">
        <v>35</v>
      </c>
      <c r="H31" s="687">
        <v>145</v>
      </c>
      <c r="I31" s="662">
        <v>102.61591196981455</v>
      </c>
      <c r="J31" s="662">
        <v>51.556249869683498</v>
      </c>
      <c r="K31" s="662">
        <v>67.163533857242527</v>
      </c>
      <c r="L31" s="662">
        <v>85.536242907382899</v>
      </c>
      <c r="M31" s="662">
        <v>60.894513682703717</v>
      </c>
      <c r="N31" s="217">
        <f t="shared" si="9"/>
        <v>0.27355185165199836</v>
      </c>
      <c r="O31" s="217">
        <f t="shared" si="9"/>
        <v>-0.2880852418472577</v>
      </c>
      <c r="P31" s="198"/>
      <c r="Q31" s="54">
        <v>25</v>
      </c>
      <c r="R31" s="54">
        <v>25</v>
      </c>
      <c r="S31" s="54">
        <v>30</v>
      </c>
      <c r="T31" s="54">
        <v>25</v>
      </c>
      <c r="U31" s="54">
        <v>25</v>
      </c>
      <c r="V31" s="54">
        <v>25</v>
      </c>
      <c r="W31" s="54">
        <v>10</v>
      </c>
      <c r="X31" s="54">
        <v>10</v>
      </c>
      <c r="Y31" s="54">
        <v>10</v>
      </c>
      <c r="Z31" s="54">
        <v>10</v>
      </c>
      <c r="AA31" s="54">
        <v>10</v>
      </c>
      <c r="AB31" s="54">
        <v>10</v>
      </c>
      <c r="AC31" s="54">
        <v>10</v>
      </c>
      <c r="AD31" s="54">
        <v>10</v>
      </c>
      <c r="AE31" s="54">
        <v>35</v>
      </c>
      <c r="AF31" s="54">
        <v>35</v>
      </c>
      <c r="AG31" s="54">
        <v>35</v>
      </c>
      <c r="AH31" s="54">
        <v>35</v>
      </c>
      <c r="AI31" s="54">
        <v>25.653977992453637</v>
      </c>
      <c r="AJ31" s="54">
        <v>25.653977992453637</v>
      </c>
      <c r="AK31" s="54">
        <v>25.653977992453637</v>
      </c>
      <c r="AL31" s="54">
        <v>25.653977992453637</v>
      </c>
      <c r="AM31" s="54">
        <v>10.5863623479128</v>
      </c>
      <c r="AN31" s="54">
        <v>8.5076267399872556</v>
      </c>
      <c r="AO31" s="54">
        <v>10.170615226327691</v>
      </c>
      <c r="AP31" s="54">
        <v>22.291645555455752</v>
      </c>
      <c r="AQ31" s="54">
        <v>11.953537315918043</v>
      </c>
      <c r="AR31" s="54">
        <v>12.492656040815957</v>
      </c>
      <c r="AS31" s="54">
        <v>12.492656040815957</v>
      </c>
      <c r="AT31" s="54">
        <v>30.224684459692568</v>
      </c>
      <c r="AU31" s="54">
        <v>18.761009412251251</v>
      </c>
      <c r="AV31" s="54">
        <v>21.541443805721393</v>
      </c>
      <c r="AW31" s="54">
        <v>21.908670989764616</v>
      </c>
      <c r="AX31" s="54">
        <v>23.325118699645643</v>
      </c>
      <c r="AY31" s="54">
        <v>16.127318121029575</v>
      </c>
      <c r="AZ31" s="635"/>
      <c r="BA31" s="54">
        <f t="shared" si="71"/>
        <v>45</v>
      </c>
      <c r="BB31" s="54">
        <f t="shared" si="72"/>
        <v>50</v>
      </c>
      <c r="BC31" s="54">
        <f t="shared" si="73"/>
        <v>55</v>
      </c>
      <c r="BD31" s="54">
        <f t="shared" si="74"/>
        <v>50</v>
      </c>
      <c r="BE31" s="54">
        <f t="shared" si="75"/>
        <v>20</v>
      </c>
      <c r="BF31" s="54">
        <f t="shared" si="76"/>
        <v>20</v>
      </c>
      <c r="BG31" s="54">
        <f t="shared" si="77"/>
        <v>20</v>
      </c>
      <c r="BH31" s="54">
        <f t="shared" si="78"/>
        <v>20</v>
      </c>
      <c r="BI31" s="54">
        <f t="shared" si="79"/>
        <v>70</v>
      </c>
      <c r="BJ31" s="54">
        <f t="shared" si="80"/>
        <v>70</v>
      </c>
      <c r="BK31" s="54">
        <f t="shared" si="31"/>
        <v>51.307955984907274</v>
      </c>
      <c r="BL31" s="54">
        <f t="shared" si="32"/>
        <v>51.307955984907274</v>
      </c>
      <c r="BM31" s="54">
        <f t="shared" si="13"/>
        <v>19.093989087900056</v>
      </c>
      <c r="BN31" s="516">
        <f t="shared" si="26"/>
        <v>32.462260781783442</v>
      </c>
      <c r="BO31" s="620">
        <f t="shared" si="46"/>
        <v>24.446193356734</v>
      </c>
      <c r="BP31" s="620">
        <f t="shared" si="24"/>
        <v>42.717340500508527</v>
      </c>
      <c r="BQ31" s="620">
        <f t="shared" si="14"/>
        <v>40.302453217972641</v>
      </c>
      <c r="BR31" s="620">
        <f t="shared" si="25"/>
        <v>45.233789689410258</v>
      </c>
      <c r="BT31" s="52" t="s">
        <v>19</v>
      </c>
      <c r="BU31" s="54">
        <f t="shared" si="63"/>
        <v>-35</v>
      </c>
      <c r="BV31" s="54">
        <f t="shared" si="63"/>
        <v>95</v>
      </c>
      <c r="BW31" s="54">
        <f t="shared" si="63"/>
        <v>110</v>
      </c>
      <c r="BX31" s="54">
        <f t="shared" si="63"/>
        <v>40</v>
      </c>
      <c r="BY31" s="54">
        <f t="shared" si="63"/>
        <v>35</v>
      </c>
      <c r="BZ31" s="54">
        <f t="shared" si="63"/>
        <v>145</v>
      </c>
      <c r="CA31" s="54">
        <f t="shared" si="63"/>
        <v>102.61591196981455</v>
      </c>
      <c r="CB31" s="54">
        <f t="shared" si="63"/>
        <v>51.556249869683498</v>
      </c>
      <c r="CC31" s="54">
        <f t="shared" si="63"/>
        <v>67.163533857242527</v>
      </c>
      <c r="CD31" s="54">
        <f t="shared" si="63"/>
        <v>85.536242907382899</v>
      </c>
      <c r="CE31" s="54"/>
      <c r="CF31" s="216"/>
      <c r="CG31" s="217"/>
      <c r="CH31" s="27"/>
      <c r="CI31" s="447"/>
      <c r="CJ31" s="44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row>
    <row r="32" spans="2:140" x14ac:dyDescent="0.3">
      <c r="B32" s="20" t="s">
        <v>10</v>
      </c>
      <c r="C32" s="495">
        <v>195</v>
      </c>
      <c r="D32" s="495">
        <v>215</v>
      </c>
      <c r="E32" s="495">
        <v>205</v>
      </c>
      <c r="F32" s="495">
        <v>195</v>
      </c>
      <c r="G32" s="495">
        <v>210</v>
      </c>
      <c r="H32" s="495">
        <v>205</v>
      </c>
      <c r="I32" s="495">
        <f t="shared" ref="I32:M32" si="81">SUM(I33:I37)</f>
        <v>144.371088411681</v>
      </c>
      <c r="J32" s="495">
        <f t="shared" si="81"/>
        <v>129.77199999999999</v>
      </c>
      <c r="K32" s="495">
        <f t="shared" si="81"/>
        <v>134.92660999999998</v>
      </c>
      <c r="L32" s="495">
        <f t="shared" si="81"/>
        <v>105.9654</v>
      </c>
      <c r="M32" s="495">
        <f t="shared" si="81"/>
        <v>97.104500000000002</v>
      </c>
      <c r="N32" s="210">
        <f t="shared" si="9"/>
        <v>-0.21464416841125689</v>
      </c>
      <c r="O32" s="210">
        <f t="shared" si="9"/>
        <v>-8.3620691282248694E-2</v>
      </c>
      <c r="P32" s="198"/>
      <c r="Q32" s="50">
        <v>55</v>
      </c>
      <c r="R32" s="50">
        <v>60</v>
      </c>
      <c r="S32" s="50">
        <v>60</v>
      </c>
      <c r="T32" s="50">
        <v>50</v>
      </c>
      <c r="U32" s="50">
        <v>50</v>
      </c>
      <c r="V32" s="50">
        <v>50</v>
      </c>
      <c r="W32" s="50">
        <v>50</v>
      </c>
      <c r="X32" s="50">
        <v>50</v>
      </c>
      <c r="Y32" s="50">
        <v>50</v>
      </c>
      <c r="Z32" s="50">
        <v>50</v>
      </c>
      <c r="AA32" s="50">
        <v>55</v>
      </c>
      <c r="AB32" s="50">
        <v>50</v>
      </c>
      <c r="AC32" s="50">
        <v>50</v>
      </c>
      <c r="AD32" s="50">
        <v>65</v>
      </c>
      <c r="AE32" s="50">
        <v>55</v>
      </c>
      <c r="AF32" s="50">
        <v>50</v>
      </c>
      <c r="AG32" s="50">
        <v>50</v>
      </c>
      <c r="AH32" s="50">
        <v>55</v>
      </c>
      <c r="AI32" s="50">
        <v>35.253865920000003</v>
      </c>
      <c r="AJ32" s="50">
        <v>35.729599999999998</v>
      </c>
      <c r="AK32" s="50">
        <v>37.484800000000007</v>
      </c>
      <c r="AL32" s="50">
        <v>35.900320000000001</v>
      </c>
      <c r="AM32" s="50">
        <v>32.069000000000003</v>
      </c>
      <c r="AN32" s="50">
        <v>29.286999999999999</v>
      </c>
      <c r="AO32" s="50">
        <v>32.602000000000004</v>
      </c>
      <c r="AP32" s="50">
        <v>35.814</v>
      </c>
      <c r="AQ32" s="50">
        <v>33.107999999999997</v>
      </c>
      <c r="AR32" s="50">
        <v>35.045249999999996</v>
      </c>
      <c r="AS32" s="50">
        <v>34.968000000000004</v>
      </c>
      <c r="AT32" s="50">
        <v>31.80536</v>
      </c>
      <c r="AU32" s="50">
        <v>29.650399999999998</v>
      </c>
      <c r="AV32" s="50">
        <v>26.92</v>
      </c>
      <c r="AW32" s="50">
        <v>25.78</v>
      </c>
      <c r="AX32" s="50">
        <v>23.614999999999998</v>
      </c>
      <c r="AY32" s="50">
        <v>22.548999999999999</v>
      </c>
      <c r="AZ32" s="635"/>
      <c r="BA32" s="50">
        <f t="shared" ref="BA32:BD32" si="82">SUM(BA33:BA37)</f>
        <v>100</v>
      </c>
      <c r="BB32" s="50">
        <f t="shared" si="82"/>
        <v>115</v>
      </c>
      <c r="BC32" s="50">
        <f t="shared" si="82"/>
        <v>110</v>
      </c>
      <c r="BD32" s="50">
        <f t="shared" si="82"/>
        <v>100</v>
      </c>
      <c r="BE32" s="50">
        <f>SUM(BE33:BE37)</f>
        <v>100</v>
      </c>
      <c r="BF32" s="50">
        <f t="shared" ref="BF32:BI32" si="83">SUM(BF33:BF37)</f>
        <v>100</v>
      </c>
      <c r="BG32" s="50">
        <f t="shared" si="83"/>
        <v>105</v>
      </c>
      <c r="BH32" s="50">
        <f t="shared" si="83"/>
        <v>115</v>
      </c>
      <c r="BI32" s="50">
        <f t="shared" si="83"/>
        <v>105</v>
      </c>
      <c r="BJ32" s="50">
        <f>SUM(BJ33:BJ37)</f>
        <v>105</v>
      </c>
      <c r="BK32" s="50">
        <f t="shared" si="31"/>
        <v>70.98346592</v>
      </c>
      <c r="BL32" s="50">
        <f t="shared" si="32"/>
        <v>73.385120000000001</v>
      </c>
      <c r="BM32" s="50">
        <f>AM32+AN32</f>
        <v>61.356000000000002</v>
      </c>
      <c r="BN32" s="50">
        <f t="shared" si="26"/>
        <v>68.415999999999997</v>
      </c>
      <c r="BO32" s="50">
        <f>AQ32+AR32</f>
        <v>68.153249999999986</v>
      </c>
      <c r="BP32" s="50">
        <f t="shared" si="24"/>
        <v>66.773359999999997</v>
      </c>
      <c r="BQ32" s="50">
        <f t="shared" si="14"/>
        <v>56.570399999999999</v>
      </c>
      <c r="BR32" s="50">
        <f t="shared" si="25"/>
        <v>49.394999999999996</v>
      </c>
      <c r="BT32" s="20" t="s">
        <v>10</v>
      </c>
      <c r="BU32" s="50">
        <f t="shared" si="63"/>
        <v>195</v>
      </c>
      <c r="BV32" s="50">
        <f t="shared" si="63"/>
        <v>215</v>
      </c>
      <c r="BW32" s="50">
        <f t="shared" si="63"/>
        <v>205</v>
      </c>
      <c r="BX32" s="50">
        <f t="shared" si="63"/>
        <v>195</v>
      </c>
      <c r="BY32" s="50">
        <f t="shared" si="63"/>
        <v>210</v>
      </c>
      <c r="BZ32" s="50">
        <f t="shared" si="63"/>
        <v>205</v>
      </c>
      <c r="CA32" s="50">
        <f t="shared" si="63"/>
        <v>144.371088411681</v>
      </c>
      <c r="CB32" s="50">
        <f t="shared" si="63"/>
        <v>129.77199999999999</v>
      </c>
      <c r="CC32" s="50">
        <f t="shared" si="63"/>
        <v>134.92660999999998</v>
      </c>
      <c r="CD32" s="50">
        <f t="shared" si="63"/>
        <v>105.9654</v>
      </c>
      <c r="CE32" s="50">
        <f>M32</f>
        <v>97.104500000000002</v>
      </c>
      <c r="CF32" s="210">
        <f t="shared" si="33"/>
        <v>-0.21464416841125689</v>
      </c>
      <c r="CG32" s="210">
        <f>O32</f>
        <v>-8.3620691282248694E-2</v>
      </c>
      <c r="CH32" s="198"/>
      <c r="CI32" s="444">
        <f t="shared" ref="CI32:DQ32" si="84">Q32</f>
        <v>55</v>
      </c>
      <c r="CJ32" s="444">
        <f t="shared" si="84"/>
        <v>60</v>
      </c>
      <c r="CK32" s="444">
        <f t="shared" si="84"/>
        <v>60</v>
      </c>
      <c r="CL32" s="444">
        <f t="shared" si="84"/>
        <v>50</v>
      </c>
      <c r="CM32" s="444">
        <f t="shared" si="84"/>
        <v>50</v>
      </c>
      <c r="CN32" s="444">
        <f t="shared" si="84"/>
        <v>50</v>
      </c>
      <c r="CO32" s="444">
        <f t="shared" si="84"/>
        <v>50</v>
      </c>
      <c r="CP32" s="444">
        <f t="shared" si="84"/>
        <v>50</v>
      </c>
      <c r="CQ32" s="444">
        <f t="shared" si="84"/>
        <v>50</v>
      </c>
      <c r="CR32" s="444">
        <f t="shared" si="84"/>
        <v>50</v>
      </c>
      <c r="CS32" s="444">
        <f t="shared" si="84"/>
        <v>55</v>
      </c>
      <c r="CT32" s="444">
        <f t="shared" si="84"/>
        <v>50</v>
      </c>
      <c r="CU32" s="444">
        <f t="shared" si="84"/>
        <v>50</v>
      </c>
      <c r="CV32" s="444">
        <f t="shared" si="84"/>
        <v>65</v>
      </c>
      <c r="CW32" s="444">
        <f t="shared" si="84"/>
        <v>55</v>
      </c>
      <c r="CX32" s="444">
        <f t="shared" si="84"/>
        <v>50</v>
      </c>
      <c r="CY32" s="444">
        <f t="shared" si="84"/>
        <v>50</v>
      </c>
      <c r="CZ32" s="444">
        <f t="shared" si="84"/>
        <v>55</v>
      </c>
      <c r="DA32" s="444">
        <f t="shared" si="84"/>
        <v>35.253865920000003</v>
      </c>
      <c r="DB32" s="444">
        <f t="shared" si="84"/>
        <v>35.729599999999998</v>
      </c>
      <c r="DC32" s="444">
        <f t="shared" si="84"/>
        <v>37.484800000000007</v>
      </c>
      <c r="DD32" s="444">
        <f t="shared" si="84"/>
        <v>35.900320000000001</v>
      </c>
      <c r="DE32" s="444">
        <f t="shared" si="84"/>
        <v>32.069000000000003</v>
      </c>
      <c r="DF32" s="444">
        <f t="shared" si="84"/>
        <v>29.286999999999999</v>
      </c>
      <c r="DG32" s="444">
        <f t="shared" si="84"/>
        <v>32.602000000000004</v>
      </c>
      <c r="DH32" s="444">
        <f t="shared" si="84"/>
        <v>35.814</v>
      </c>
      <c r="DI32" s="444">
        <f t="shared" si="84"/>
        <v>33.107999999999997</v>
      </c>
      <c r="DJ32" s="444">
        <f t="shared" si="84"/>
        <v>35.045249999999996</v>
      </c>
      <c r="DK32" s="444">
        <f t="shared" si="84"/>
        <v>34.968000000000004</v>
      </c>
      <c r="DL32" s="444">
        <f t="shared" si="84"/>
        <v>31.80536</v>
      </c>
      <c r="DM32" s="444">
        <f t="shared" si="84"/>
        <v>29.650399999999998</v>
      </c>
      <c r="DN32" s="444">
        <f t="shared" si="84"/>
        <v>26.92</v>
      </c>
      <c r="DO32" s="444">
        <f t="shared" si="84"/>
        <v>25.78</v>
      </c>
      <c r="DP32" s="444">
        <f t="shared" si="84"/>
        <v>23.614999999999998</v>
      </c>
      <c r="DQ32" s="444">
        <f t="shared" si="84"/>
        <v>22.548999999999999</v>
      </c>
      <c r="DR32" s="444"/>
      <c r="DS32" s="444">
        <f t="shared" ref="DS32:EJ32" si="85">BA32</f>
        <v>100</v>
      </c>
      <c r="DT32" s="444">
        <f t="shared" si="85"/>
        <v>115</v>
      </c>
      <c r="DU32" s="444">
        <f t="shared" si="85"/>
        <v>110</v>
      </c>
      <c r="DV32" s="444">
        <f t="shared" si="85"/>
        <v>100</v>
      </c>
      <c r="DW32" s="444">
        <f t="shared" si="85"/>
        <v>100</v>
      </c>
      <c r="DX32" s="444">
        <f t="shared" si="85"/>
        <v>100</v>
      </c>
      <c r="DY32" s="444">
        <f t="shared" si="85"/>
        <v>105</v>
      </c>
      <c r="DZ32" s="444">
        <f t="shared" si="85"/>
        <v>115</v>
      </c>
      <c r="EA32" s="444">
        <f t="shared" si="85"/>
        <v>105</v>
      </c>
      <c r="EB32" s="444">
        <f t="shared" si="85"/>
        <v>105</v>
      </c>
      <c r="EC32" s="444">
        <f t="shared" si="85"/>
        <v>70.98346592</v>
      </c>
      <c r="ED32" s="444">
        <f t="shared" si="85"/>
        <v>73.385120000000001</v>
      </c>
      <c r="EE32" s="444">
        <f t="shared" si="85"/>
        <v>61.356000000000002</v>
      </c>
      <c r="EF32" s="444">
        <f t="shared" si="85"/>
        <v>68.415999999999997</v>
      </c>
      <c r="EG32" s="444">
        <f t="shared" si="85"/>
        <v>68.153249999999986</v>
      </c>
      <c r="EH32" s="444">
        <f t="shared" si="85"/>
        <v>66.773359999999997</v>
      </c>
      <c r="EI32" s="444">
        <f t="shared" si="85"/>
        <v>56.570399999999999</v>
      </c>
      <c r="EJ32" s="444">
        <f t="shared" si="85"/>
        <v>49.394999999999996</v>
      </c>
    </row>
    <row r="33" spans="2:140" x14ac:dyDescent="0.3">
      <c r="B33" s="10" t="s">
        <v>15</v>
      </c>
      <c r="C33" s="468">
        <v>10</v>
      </c>
      <c r="D33" s="468">
        <v>15</v>
      </c>
      <c r="E33" s="468">
        <v>15</v>
      </c>
      <c r="F33" s="468">
        <v>10</v>
      </c>
      <c r="G33" s="468">
        <v>15</v>
      </c>
      <c r="H33" s="468">
        <v>15</v>
      </c>
      <c r="I33" s="468">
        <v>38.113967340683786</v>
      </c>
      <c r="J33" s="468">
        <v>35.038440000000001</v>
      </c>
      <c r="K33" s="468">
        <v>35.485698429999999</v>
      </c>
      <c r="L33" s="468">
        <v>28.398727200000003</v>
      </c>
      <c r="M33" s="468">
        <v>25.926901500000003</v>
      </c>
      <c r="N33" s="208">
        <f t="shared" si="9"/>
        <v>-0.19971344917953182</v>
      </c>
      <c r="O33" s="208">
        <f t="shared" si="9"/>
        <v>-8.704001706104636E-2</v>
      </c>
      <c r="P33" s="198"/>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v>5</v>
      </c>
      <c r="AI33" s="13"/>
      <c r="AJ33" s="13"/>
      <c r="AK33" s="13"/>
      <c r="AL33" s="13"/>
      <c r="AM33" s="13"/>
      <c r="AN33" s="13"/>
      <c r="AO33" s="13"/>
      <c r="AP33" s="13"/>
      <c r="AQ33" s="13"/>
      <c r="AR33" s="13"/>
      <c r="AS33" s="13"/>
      <c r="AT33" s="13"/>
      <c r="AU33" s="13"/>
      <c r="AV33" s="13"/>
      <c r="AW33" s="13"/>
      <c r="AX33" s="13"/>
      <c r="AY33" s="13"/>
      <c r="AZ33" s="635"/>
      <c r="BA33" s="13">
        <f t="shared" ref="BA33:BA37" si="86">D33-BB33</f>
        <v>5</v>
      </c>
      <c r="BB33" s="13">
        <f t="shared" ref="BB33:BB37" si="87">SUM(Q33:R33)</f>
        <v>10</v>
      </c>
      <c r="BC33" s="13">
        <f t="shared" ref="BC33:BC37" si="88">SUM(S33:T33)</f>
        <v>10</v>
      </c>
      <c r="BD33" s="7">
        <f t="shared" ref="BD33:BD37" si="89">SUM(U33:V33)</f>
        <v>10</v>
      </c>
      <c r="BE33" s="13">
        <f t="shared" ref="BE33:BE37" si="90">SUM(W33:X33)</f>
        <v>10</v>
      </c>
      <c r="BF33" s="13">
        <f t="shared" ref="BF33:BF37" si="91">SUM(Y33:Z33)</f>
        <v>10</v>
      </c>
      <c r="BG33" s="13">
        <f t="shared" ref="BG33:BG37" si="92">SUM(AA33:AB33)</f>
        <v>10</v>
      </c>
      <c r="BH33" s="13">
        <f t="shared" ref="BH33:BH37" si="93">SUM(AC33:AD33)</f>
        <v>10</v>
      </c>
      <c r="BI33" s="13">
        <f t="shared" ref="BI33:BI37" si="94">SUM(AE33:AF33)</f>
        <v>10</v>
      </c>
      <c r="BJ33" s="13">
        <f t="shared" ref="BJ33:BJ37" si="95">SUM(AG33:AH33)</f>
        <v>10</v>
      </c>
      <c r="BK33" s="13"/>
      <c r="BL33" s="13"/>
      <c r="BM33" s="13"/>
      <c r="BN33" s="50"/>
      <c r="BO33" s="59"/>
      <c r="BP33" s="59"/>
      <c r="BQ33" s="59"/>
      <c r="BR33" s="59">
        <f t="shared" si="25"/>
        <v>0</v>
      </c>
      <c r="BT33" s="10" t="s">
        <v>15</v>
      </c>
      <c r="BU33" s="13">
        <f t="shared" si="63"/>
        <v>10</v>
      </c>
      <c r="BV33" s="13">
        <f t="shared" si="63"/>
        <v>15</v>
      </c>
      <c r="BW33" s="13">
        <f t="shared" si="63"/>
        <v>15</v>
      </c>
      <c r="BX33" s="13">
        <f t="shared" si="63"/>
        <v>10</v>
      </c>
      <c r="BY33" s="13">
        <f t="shared" si="63"/>
        <v>15</v>
      </c>
      <c r="BZ33" s="13">
        <f t="shared" si="63"/>
        <v>15</v>
      </c>
      <c r="CA33" s="13">
        <f t="shared" si="63"/>
        <v>38.113967340683786</v>
      </c>
      <c r="CB33" s="13">
        <f t="shared" si="63"/>
        <v>35.038440000000001</v>
      </c>
      <c r="CC33" s="13">
        <f t="shared" si="63"/>
        <v>35.485698429999999</v>
      </c>
      <c r="CD33" s="13">
        <f t="shared" si="63"/>
        <v>28.398727200000003</v>
      </c>
      <c r="CE33" s="13"/>
      <c r="CF33" s="212"/>
      <c r="CG33" s="208"/>
      <c r="CH33" s="27"/>
      <c r="CI33" s="439"/>
      <c r="CJ33" s="439"/>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679"/>
      <c r="DW33" s="679"/>
      <c r="DX33" s="679"/>
      <c r="DY33" s="679"/>
      <c r="DZ33" s="679"/>
      <c r="EA33" s="679"/>
      <c r="EB33" s="679"/>
      <c r="EC33" s="679"/>
      <c r="ED33" s="679"/>
      <c r="EE33" s="679"/>
      <c r="EF33" s="679"/>
      <c r="EG33" s="679"/>
      <c r="EH33" s="679"/>
      <c r="EI33" s="679"/>
      <c r="EJ33" s="679"/>
    </row>
    <row r="34" spans="2:140" x14ac:dyDescent="0.3">
      <c r="B34" s="10" t="s">
        <v>16</v>
      </c>
      <c r="C34" s="468">
        <v>5</v>
      </c>
      <c r="D34" s="468">
        <v>10</v>
      </c>
      <c r="E34" s="468">
        <v>10</v>
      </c>
      <c r="F34" s="468">
        <v>10</v>
      </c>
      <c r="G34" s="468">
        <v>10</v>
      </c>
      <c r="H34" s="468">
        <v>10</v>
      </c>
      <c r="I34" s="468">
        <v>27.286135709807709</v>
      </c>
      <c r="J34" s="468">
        <v>22.710099999999997</v>
      </c>
      <c r="K34" s="468">
        <v>24.826496239999997</v>
      </c>
      <c r="L34" s="468">
        <v>19.603598999999999</v>
      </c>
      <c r="M34" s="468">
        <v>17.381705499999999</v>
      </c>
      <c r="N34" s="208">
        <f t="shared" si="9"/>
        <v>-0.21037593019610079</v>
      </c>
      <c r="O34" s="208">
        <f t="shared" si="9"/>
        <v>-0.11334110129471631</v>
      </c>
      <c r="P34" s="198"/>
      <c r="Q34" s="13">
        <v>0</v>
      </c>
      <c r="R34" s="13">
        <v>5</v>
      </c>
      <c r="S34" s="13">
        <v>5</v>
      </c>
      <c r="T34" s="13">
        <v>0</v>
      </c>
      <c r="U34" s="13">
        <v>0</v>
      </c>
      <c r="V34" s="13">
        <v>0</v>
      </c>
      <c r="W34" s="13">
        <v>0</v>
      </c>
      <c r="X34" s="13">
        <v>0</v>
      </c>
      <c r="Y34" s="13">
        <v>0</v>
      </c>
      <c r="Z34" s="13">
        <v>0</v>
      </c>
      <c r="AA34" s="13">
        <v>5</v>
      </c>
      <c r="AB34" s="13">
        <v>0</v>
      </c>
      <c r="AC34" s="13">
        <v>0</v>
      </c>
      <c r="AD34" s="13">
        <v>5</v>
      </c>
      <c r="AE34" s="13">
        <v>5</v>
      </c>
      <c r="AF34" s="13">
        <v>0</v>
      </c>
      <c r="AG34" s="13">
        <v>0</v>
      </c>
      <c r="AH34" s="13">
        <v>5</v>
      </c>
      <c r="AI34" s="13"/>
      <c r="AJ34" s="13"/>
      <c r="AK34" s="13"/>
      <c r="AL34" s="13"/>
      <c r="AM34" s="13"/>
      <c r="AN34" s="13"/>
      <c r="AO34" s="13"/>
      <c r="AP34" s="13"/>
      <c r="AQ34" s="13"/>
      <c r="AR34" s="13"/>
      <c r="AS34" s="13"/>
      <c r="AT34" s="13"/>
      <c r="AU34" s="13"/>
      <c r="AV34" s="13"/>
      <c r="AW34" s="13"/>
      <c r="AX34" s="13"/>
      <c r="AY34" s="13"/>
      <c r="AZ34" s="635"/>
      <c r="BA34" s="13">
        <f t="shared" si="86"/>
        <v>5</v>
      </c>
      <c r="BB34" s="13">
        <f t="shared" si="87"/>
        <v>5</v>
      </c>
      <c r="BC34" s="13">
        <f t="shared" si="88"/>
        <v>5</v>
      </c>
      <c r="BD34" s="13">
        <f t="shared" si="89"/>
        <v>0</v>
      </c>
      <c r="BE34" s="13">
        <f t="shared" si="90"/>
        <v>0</v>
      </c>
      <c r="BF34" s="13">
        <f t="shared" si="91"/>
        <v>0</v>
      </c>
      <c r="BG34" s="13">
        <f t="shared" si="92"/>
        <v>5</v>
      </c>
      <c r="BH34" s="13">
        <f t="shared" si="93"/>
        <v>5</v>
      </c>
      <c r="BI34" s="13">
        <f t="shared" si="94"/>
        <v>5</v>
      </c>
      <c r="BJ34" s="13">
        <f t="shared" si="95"/>
        <v>5</v>
      </c>
      <c r="BK34" s="13"/>
      <c r="BL34" s="13"/>
      <c r="BM34" s="13"/>
      <c r="BN34" s="50"/>
      <c r="BO34" s="59"/>
      <c r="BP34" s="59"/>
      <c r="BQ34" s="59"/>
      <c r="BR34" s="59">
        <f t="shared" si="25"/>
        <v>0</v>
      </c>
      <c r="BT34" s="10" t="s">
        <v>16</v>
      </c>
      <c r="BU34" s="13">
        <f t="shared" si="63"/>
        <v>5</v>
      </c>
      <c r="BV34" s="13">
        <f t="shared" si="63"/>
        <v>10</v>
      </c>
      <c r="BW34" s="13">
        <f t="shared" si="63"/>
        <v>10</v>
      </c>
      <c r="BX34" s="13">
        <f t="shared" si="63"/>
        <v>10</v>
      </c>
      <c r="BY34" s="13">
        <f t="shared" si="63"/>
        <v>10</v>
      </c>
      <c r="BZ34" s="13">
        <f t="shared" si="63"/>
        <v>10</v>
      </c>
      <c r="CA34" s="13">
        <f t="shared" si="63"/>
        <v>27.286135709807709</v>
      </c>
      <c r="CB34" s="13">
        <f t="shared" si="63"/>
        <v>22.710099999999997</v>
      </c>
      <c r="CC34" s="13">
        <f t="shared" si="63"/>
        <v>24.826496239999997</v>
      </c>
      <c r="CD34" s="13">
        <f t="shared" si="63"/>
        <v>19.603598999999999</v>
      </c>
      <c r="CE34" s="13"/>
      <c r="CF34" s="212"/>
      <c r="CG34" s="208"/>
      <c r="CH34" s="301"/>
      <c r="CI34" s="439"/>
      <c r="CJ34" s="43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679"/>
      <c r="DW34" s="679"/>
      <c r="DX34" s="679"/>
      <c r="DY34" s="679"/>
      <c r="DZ34" s="679"/>
      <c r="EA34" s="679"/>
      <c r="EB34" s="679"/>
      <c r="EC34" s="679"/>
      <c r="ED34" s="679"/>
      <c r="EE34" s="679"/>
      <c r="EF34" s="679"/>
      <c r="EG34" s="679"/>
      <c r="EH34" s="679"/>
      <c r="EI34" s="679"/>
      <c r="EJ34" s="679"/>
    </row>
    <row r="35" spans="2:140" x14ac:dyDescent="0.3">
      <c r="B35" s="10" t="s">
        <v>17</v>
      </c>
      <c r="C35" s="468">
        <v>15</v>
      </c>
      <c r="D35" s="468">
        <v>15</v>
      </c>
      <c r="E35" s="468">
        <v>15</v>
      </c>
      <c r="F35" s="468">
        <v>15</v>
      </c>
      <c r="G35" s="468">
        <v>15</v>
      </c>
      <c r="H35" s="468">
        <v>15</v>
      </c>
      <c r="I35" s="468">
        <v>19.634468023988617</v>
      </c>
      <c r="J35" s="468">
        <v>16.221499999999999</v>
      </c>
      <c r="K35" s="468">
        <v>17.405532689999998</v>
      </c>
      <c r="L35" s="468">
        <v>13.775502000000001</v>
      </c>
      <c r="M35" s="468">
        <v>12.720689500000001</v>
      </c>
      <c r="N35" s="208">
        <f t="shared" si="9"/>
        <v>-0.20855613870901857</v>
      </c>
      <c r="O35" s="208">
        <f t="shared" si="9"/>
        <v>-7.6571619676727654E-2</v>
      </c>
      <c r="P35" s="198"/>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v>5</v>
      </c>
      <c r="AI35" s="13"/>
      <c r="AJ35" s="13"/>
      <c r="AK35" s="13"/>
      <c r="AL35" s="13"/>
      <c r="AM35" s="13"/>
      <c r="AN35" s="13"/>
      <c r="AO35" s="13"/>
      <c r="AP35" s="13"/>
      <c r="AQ35" s="13"/>
      <c r="AR35" s="13"/>
      <c r="AS35" s="13"/>
      <c r="AT35" s="13"/>
      <c r="AU35" s="13"/>
      <c r="AV35" s="13"/>
      <c r="AW35" s="13"/>
      <c r="AX35" s="13"/>
      <c r="AY35" s="13"/>
      <c r="AZ35" s="635"/>
      <c r="BA35" s="13">
        <f t="shared" si="86"/>
        <v>5</v>
      </c>
      <c r="BB35" s="13">
        <f t="shared" si="87"/>
        <v>10</v>
      </c>
      <c r="BC35" s="13">
        <f t="shared" si="88"/>
        <v>10</v>
      </c>
      <c r="BD35" s="13">
        <f t="shared" si="89"/>
        <v>10</v>
      </c>
      <c r="BE35" s="13">
        <f t="shared" si="90"/>
        <v>10</v>
      </c>
      <c r="BF35" s="13">
        <f t="shared" si="91"/>
        <v>10</v>
      </c>
      <c r="BG35" s="13">
        <f t="shared" si="92"/>
        <v>10</v>
      </c>
      <c r="BH35" s="13">
        <f t="shared" si="93"/>
        <v>10</v>
      </c>
      <c r="BI35" s="13">
        <f t="shared" si="94"/>
        <v>10</v>
      </c>
      <c r="BJ35" s="13">
        <f t="shared" si="95"/>
        <v>10</v>
      </c>
      <c r="BK35" s="13"/>
      <c r="BL35" s="13"/>
      <c r="BM35" s="13"/>
      <c r="BN35" s="50"/>
      <c r="BO35" s="59"/>
      <c r="BP35" s="59"/>
      <c r="BQ35" s="59"/>
      <c r="BR35" s="59">
        <f t="shared" si="25"/>
        <v>0</v>
      </c>
      <c r="BT35" s="10" t="s">
        <v>17</v>
      </c>
      <c r="BU35" s="13">
        <f t="shared" si="63"/>
        <v>15</v>
      </c>
      <c r="BV35" s="13">
        <f t="shared" si="63"/>
        <v>15</v>
      </c>
      <c r="BW35" s="13">
        <f t="shared" si="63"/>
        <v>15</v>
      </c>
      <c r="BX35" s="13">
        <f t="shared" si="63"/>
        <v>15</v>
      </c>
      <c r="BY35" s="13">
        <f t="shared" si="63"/>
        <v>15</v>
      </c>
      <c r="BZ35" s="13">
        <f t="shared" si="63"/>
        <v>15</v>
      </c>
      <c r="CA35" s="13">
        <f t="shared" si="63"/>
        <v>19.634468023988617</v>
      </c>
      <c r="CB35" s="13">
        <f t="shared" si="63"/>
        <v>16.221499999999999</v>
      </c>
      <c r="CC35" s="13">
        <f t="shared" si="63"/>
        <v>17.405532689999998</v>
      </c>
      <c r="CD35" s="13">
        <f t="shared" si="63"/>
        <v>13.775502000000001</v>
      </c>
      <c r="CE35" s="13"/>
      <c r="CF35" s="212"/>
      <c r="CG35" s="208"/>
      <c r="CH35" s="301"/>
      <c r="CI35" s="439"/>
      <c r="CJ35" s="43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679"/>
      <c r="DW35" s="679"/>
      <c r="DX35" s="679"/>
      <c r="DY35" s="679"/>
      <c r="DZ35" s="679"/>
      <c r="EA35" s="679"/>
      <c r="EB35" s="679"/>
      <c r="EC35" s="679"/>
      <c r="ED35" s="679"/>
      <c r="EE35" s="679"/>
      <c r="EF35" s="679"/>
      <c r="EG35" s="679"/>
      <c r="EH35" s="679"/>
      <c r="EI35" s="679"/>
      <c r="EJ35" s="679"/>
    </row>
    <row r="36" spans="2:140" x14ac:dyDescent="0.3">
      <c r="B36" s="10" t="s">
        <v>18</v>
      </c>
      <c r="C36" s="468">
        <v>75</v>
      </c>
      <c r="D36" s="468">
        <v>70</v>
      </c>
      <c r="E36" s="468">
        <v>70</v>
      </c>
      <c r="F36" s="468">
        <v>80</v>
      </c>
      <c r="G36" s="468">
        <v>90</v>
      </c>
      <c r="H36" s="468">
        <v>85</v>
      </c>
      <c r="I36" s="468">
        <v>28.007991151866115</v>
      </c>
      <c r="J36" s="468">
        <v>30.885735999999998</v>
      </c>
      <c r="K36" s="468">
        <v>31.033120299999997</v>
      </c>
      <c r="L36" s="468">
        <v>22.676595599999999</v>
      </c>
      <c r="M36" s="468">
        <v>21.168780999999999</v>
      </c>
      <c r="N36" s="208">
        <f t="shared" si="9"/>
        <v>-0.26927761756525648</v>
      </c>
      <c r="O36" s="208">
        <f t="shared" si="9"/>
        <v>-6.6492106072571167E-2</v>
      </c>
      <c r="P36" s="198"/>
      <c r="Q36" s="13">
        <v>20</v>
      </c>
      <c r="R36" s="13">
        <v>15</v>
      </c>
      <c r="S36" s="13">
        <v>15</v>
      </c>
      <c r="T36" s="13">
        <v>15</v>
      </c>
      <c r="U36" s="13">
        <v>20</v>
      </c>
      <c r="V36" s="13">
        <v>20</v>
      </c>
      <c r="W36" s="13">
        <v>20</v>
      </c>
      <c r="X36" s="13">
        <v>20</v>
      </c>
      <c r="Y36" s="13">
        <v>20</v>
      </c>
      <c r="Z36" s="13">
        <v>20</v>
      </c>
      <c r="AA36" s="13">
        <v>20</v>
      </c>
      <c r="AB36" s="13">
        <v>20</v>
      </c>
      <c r="AC36" s="13">
        <v>20</v>
      </c>
      <c r="AD36" s="13">
        <v>30</v>
      </c>
      <c r="AE36" s="13">
        <v>20</v>
      </c>
      <c r="AF36" s="13">
        <v>20</v>
      </c>
      <c r="AG36" s="13">
        <v>20</v>
      </c>
      <c r="AH36" s="13">
        <v>20</v>
      </c>
      <c r="AI36" s="13"/>
      <c r="AJ36" s="13"/>
      <c r="AK36" s="13"/>
      <c r="AL36" s="13"/>
      <c r="AM36" s="13"/>
      <c r="AN36" s="13"/>
      <c r="AO36" s="13"/>
      <c r="AP36" s="13"/>
      <c r="AQ36" s="13"/>
      <c r="AR36" s="13"/>
      <c r="AS36" s="13"/>
      <c r="AT36" s="13"/>
      <c r="AU36" s="13"/>
      <c r="AV36" s="13"/>
      <c r="AW36" s="13"/>
      <c r="AX36" s="13"/>
      <c r="AY36" s="13"/>
      <c r="AZ36" s="635"/>
      <c r="BA36" s="13">
        <f t="shared" si="86"/>
        <v>35</v>
      </c>
      <c r="BB36" s="13">
        <f t="shared" si="87"/>
        <v>35</v>
      </c>
      <c r="BC36" s="13">
        <f t="shared" si="88"/>
        <v>30</v>
      </c>
      <c r="BD36" s="13">
        <f t="shared" si="89"/>
        <v>40</v>
      </c>
      <c r="BE36" s="13">
        <f t="shared" si="90"/>
        <v>40</v>
      </c>
      <c r="BF36" s="13">
        <f t="shared" si="91"/>
        <v>40</v>
      </c>
      <c r="BG36" s="13">
        <f t="shared" si="92"/>
        <v>40</v>
      </c>
      <c r="BH36" s="13">
        <f t="shared" si="93"/>
        <v>50</v>
      </c>
      <c r="BI36" s="13">
        <f t="shared" si="94"/>
        <v>40</v>
      </c>
      <c r="BJ36" s="13">
        <f t="shared" si="95"/>
        <v>40</v>
      </c>
      <c r="BK36" s="13"/>
      <c r="BL36" s="13"/>
      <c r="BM36" s="13"/>
      <c r="BN36" s="50"/>
      <c r="BO36" s="59"/>
      <c r="BP36" s="59"/>
      <c r="BQ36" s="59"/>
      <c r="BR36" s="59">
        <f t="shared" si="25"/>
        <v>0</v>
      </c>
      <c r="BT36" s="10" t="s">
        <v>18</v>
      </c>
      <c r="BU36" s="13">
        <f t="shared" si="63"/>
        <v>75</v>
      </c>
      <c r="BV36" s="13">
        <f t="shared" si="63"/>
        <v>70</v>
      </c>
      <c r="BW36" s="13">
        <f t="shared" si="63"/>
        <v>70</v>
      </c>
      <c r="BX36" s="13">
        <f t="shared" si="63"/>
        <v>80</v>
      </c>
      <c r="BY36" s="13">
        <f t="shared" si="63"/>
        <v>90</v>
      </c>
      <c r="BZ36" s="13">
        <f t="shared" si="63"/>
        <v>85</v>
      </c>
      <c r="CA36" s="13">
        <f t="shared" si="63"/>
        <v>28.007991151866115</v>
      </c>
      <c r="CB36" s="13">
        <f t="shared" si="63"/>
        <v>30.885735999999998</v>
      </c>
      <c r="CC36" s="13">
        <f t="shared" si="63"/>
        <v>31.033120299999997</v>
      </c>
      <c r="CD36" s="13">
        <f t="shared" si="63"/>
        <v>22.676595599999999</v>
      </c>
      <c r="CE36" s="13"/>
      <c r="CF36" s="212"/>
      <c r="CG36" s="208"/>
      <c r="CH36" s="27"/>
      <c r="CI36" s="439"/>
      <c r="CJ36" s="439"/>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679"/>
      <c r="DW36" s="679"/>
      <c r="DX36" s="679"/>
      <c r="DY36" s="679"/>
      <c r="DZ36" s="679"/>
      <c r="EA36" s="679"/>
      <c r="EB36" s="679"/>
      <c r="EC36" s="679"/>
      <c r="ED36" s="679"/>
      <c r="EE36" s="679"/>
      <c r="EF36" s="679"/>
      <c r="EG36" s="679"/>
      <c r="EH36" s="679"/>
      <c r="EI36" s="679"/>
      <c r="EJ36" s="679"/>
    </row>
    <row r="37" spans="2:140" x14ac:dyDescent="0.3">
      <c r="B37" s="52" t="s">
        <v>19</v>
      </c>
      <c r="C37" s="661">
        <v>90</v>
      </c>
      <c r="D37" s="661">
        <v>105</v>
      </c>
      <c r="E37" s="661">
        <v>95</v>
      </c>
      <c r="F37" s="661">
        <v>80</v>
      </c>
      <c r="G37" s="661">
        <v>80</v>
      </c>
      <c r="H37" s="661">
        <v>80</v>
      </c>
      <c r="I37" s="661">
        <v>31.328526185334777</v>
      </c>
      <c r="J37" s="661">
        <v>24.916224</v>
      </c>
      <c r="K37" s="661">
        <v>26.175762339999999</v>
      </c>
      <c r="L37" s="661">
        <v>21.510976200000002</v>
      </c>
      <c r="M37" s="661">
        <v>19.906422499999998</v>
      </c>
      <c r="N37" s="217">
        <f t="shared" si="9"/>
        <v>-0.17821013498703686</v>
      </c>
      <c r="O37" s="618">
        <f t="shared" si="9"/>
        <v>-7.4592323708674968E-2</v>
      </c>
      <c r="P37" s="198"/>
      <c r="Q37" s="54">
        <v>25</v>
      </c>
      <c r="R37" s="54">
        <v>30</v>
      </c>
      <c r="S37" s="54">
        <v>30</v>
      </c>
      <c r="T37" s="54">
        <v>25</v>
      </c>
      <c r="U37" s="54">
        <v>20</v>
      </c>
      <c r="V37" s="54">
        <v>20</v>
      </c>
      <c r="W37" s="54">
        <v>20</v>
      </c>
      <c r="X37" s="54">
        <v>20</v>
      </c>
      <c r="Y37" s="54">
        <v>20</v>
      </c>
      <c r="Z37" s="54">
        <v>20</v>
      </c>
      <c r="AA37" s="54">
        <v>20</v>
      </c>
      <c r="AB37" s="54">
        <v>20</v>
      </c>
      <c r="AC37" s="54">
        <v>20</v>
      </c>
      <c r="AD37" s="54">
        <v>20</v>
      </c>
      <c r="AE37" s="54">
        <v>20</v>
      </c>
      <c r="AF37" s="54">
        <v>20</v>
      </c>
      <c r="AG37" s="54">
        <v>20</v>
      </c>
      <c r="AH37" s="54">
        <v>20</v>
      </c>
      <c r="AI37" s="54"/>
      <c r="AJ37" s="54"/>
      <c r="AK37" s="54"/>
      <c r="AL37" s="54"/>
      <c r="AM37" s="54"/>
      <c r="AN37" s="54"/>
      <c r="AO37" s="54"/>
      <c r="AP37" s="599"/>
      <c r="AQ37" s="599"/>
      <c r="AR37" s="599"/>
      <c r="AS37" s="599"/>
      <c r="AT37" s="599"/>
      <c r="AU37" s="599"/>
      <c r="AV37" s="599"/>
      <c r="AW37" s="599"/>
      <c r="AX37" s="599"/>
      <c r="AY37" s="599"/>
      <c r="AZ37" s="635"/>
      <c r="BA37" s="54">
        <f t="shared" si="86"/>
        <v>50</v>
      </c>
      <c r="BB37" s="54">
        <f t="shared" si="87"/>
        <v>55</v>
      </c>
      <c r="BC37" s="54">
        <f t="shared" si="88"/>
        <v>55</v>
      </c>
      <c r="BD37" s="54">
        <f t="shared" si="89"/>
        <v>40</v>
      </c>
      <c r="BE37" s="54">
        <f t="shared" si="90"/>
        <v>40</v>
      </c>
      <c r="BF37" s="54">
        <f t="shared" si="91"/>
        <v>40</v>
      </c>
      <c r="BG37" s="54">
        <f t="shared" si="92"/>
        <v>40</v>
      </c>
      <c r="BH37" s="54">
        <f t="shared" si="93"/>
        <v>40</v>
      </c>
      <c r="BI37" s="54">
        <f t="shared" si="94"/>
        <v>40</v>
      </c>
      <c r="BJ37" s="54">
        <f t="shared" si="95"/>
        <v>40</v>
      </c>
      <c r="BK37" s="54"/>
      <c r="BL37" s="54"/>
      <c r="BM37" s="54"/>
      <c r="BN37" s="517"/>
      <c r="BO37" s="620"/>
      <c r="BP37" s="620"/>
      <c r="BQ37" s="620"/>
      <c r="BR37" s="620">
        <f t="shared" si="25"/>
        <v>0</v>
      </c>
      <c r="BT37" s="52" t="s">
        <v>19</v>
      </c>
      <c r="BU37" s="54">
        <f t="shared" si="63"/>
        <v>90</v>
      </c>
      <c r="BV37" s="54">
        <f t="shared" si="63"/>
        <v>105</v>
      </c>
      <c r="BW37" s="54">
        <f t="shared" si="63"/>
        <v>95</v>
      </c>
      <c r="BX37" s="54">
        <f t="shared" si="63"/>
        <v>80</v>
      </c>
      <c r="BY37" s="54">
        <f t="shared" si="63"/>
        <v>80</v>
      </c>
      <c r="BZ37" s="54">
        <f t="shared" si="63"/>
        <v>80</v>
      </c>
      <c r="CA37" s="54">
        <f t="shared" si="63"/>
        <v>31.328526185334777</v>
      </c>
      <c r="CB37" s="54">
        <f t="shared" si="63"/>
        <v>24.916224</v>
      </c>
      <c r="CC37" s="54">
        <f t="shared" si="63"/>
        <v>26.175762339999999</v>
      </c>
      <c r="CD37" s="54">
        <f t="shared" si="63"/>
        <v>21.510976200000002</v>
      </c>
      <c r="CE37" s="54"/>
      <c r="CF37" s="216"/>
      <c r="CG37" s="217"/>
      <c r="CH37" s="27"/>
      <c r="CI37" s="447"/>
      <c r="CJ37" s="44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row>
    <row r="38" spans="2:140" x14ac:dyDescent="0.3">
      <c r="B38" s="20" t="s">
        <v>11</v>
      </c>
      <c r="C38" s="495">
        <v>145</v>
      </c>
      <c r="D38" s="495">
        <v>205</v>
      </c>
      <c r="E38" s="495">
        <v>235</v>
      </c>
      <c r="F38" s="495">
        <v>255</v>
      </c>
      <c r="G38" s="495">
        <v>205</v>
      </c>
      <c r="H38" s="495">
        <v>250</v>
      </c>
      <c r="I38" s="495">
        <f t="shared" ref="I38:M38" si="96">SUM(I39:I43)</f>
        <v>233.09861556279051</v>
      </c>
      <c r="J38" s="495">
        <f t="shared" si="96"/>
        <v>401.77984846278378</v>
      </c>
      <c r="K38" s="495">
        <f t="shared" si="96"/>
        <v>704.55862961041316</v>
      </c>
      <c r="L38" s="495">
        <f t="shared" si="96"/>
        <v>413.91896624167896</v>
      </c>
      <c r="M38" s="495">
        <f t="shared" si="96"/>
        <v>730.415177466351</v>
      </c>
      <c r="N38" s="210">
        <f t="shared" si="9"/>
        <v>-0.41251309849038953</v>
      </c>
      <c r="O38" s="617">
        <f t="shared" si="9"/>
        <v>0.76463326650240093</v>
      </c>
      <c r="P38" s="198"/>
      <c r="Q38" s="50">
        <v>40</v>
      </c>
      <c r="R38" s="50">
        <v>50</v>
      </c>
      <c r="S38" s="50">
        <v>30</v>
      </c>
      <c r="T38" s="50">
        <v>45</v>
      </c>
      <c r="U38" s="50">
        <v>70</v>
      </c>
      <c r="V38" s="50">
        <v>70</v>
      </c>
      <c r="W38" s="50">
        <v>60</v>
      </c>
      <c r="X38" s="50">
        <v>80</v>
      </c>
      <c r="Y38" s="50">
        <v>60</v>
      </c>
      <c r="Z38" s="50">
        <v>5</v>
      </c>
      <c r="AA38" s="50">
        <v>40</v>
      </c>
      <c r="AB38" s="50">
        <v>50</v>
      </c>
      <c r="AC38" s="50">
        <v>45</v>
      </c>
      <c r="AD38" s="50">
        <v>35</v>
      </c>
      <c r="AE38" s="50">
        <v>60</v>
      </c>
      <c r="AF38" s="50">
        <v>60</v>
      </c>
      <c r="AG38" s="50">
        <v>65</v>
      </c>
      <c r="AH38" s="50">
        <v>65</v>
      </c>
      <c r="AI38" s="50">
        <v>116.90004876210745</v>
      </c>
      <c r="AJ38" s="50">
        <v>30.080533309174243</v>
      </c>
      <c r="AK38" s="50">
        <v>70.797070494080856</v>
      </c>
      <c r="AL38" s="50">
        <v>15.320962997427962</v>
      </c>
      <c r="AM38" s="50">
        <v>143.0859032629966</v>
      </c>
      <c r="AN38" s="50">
        <v>10.089012470953804</v>
      </c>
      <c r="AO38" s="50">
        <v>176.19504887749093</v>
      </c>
      <c r="AP38" s="50">
        <v>72.409883851342471</v>
      </c>
      <c r="AQ38" s="50">
        <v>89.523874679094618</v>
      </c>
      <c r="AR38" s="50">
        <v>361.27803209170526</v>
      </c>
      <c r="AS38" s="50">
        <v>125.64945451774932</v>
      </c>
      <c r="AT38" s="50">
        <v>128.10726832186393</v>
      </c>
      <c r="AU38" s="50">
        <v>127.45943905930091</v>
      </c>
      <c r="AV38" s="50">
        <v>179.47555389596863</v>
      </c>
      <c r="AW38" s="50">
        <v>128.18182038528116</v>
      </c>
      <c r="AX38" s="50">
        <v>-21.197847098871733</v>
      </c>
      <c r="AY38" s="50">
        <v>56.060834021934923</v>
      </c>
      <c r="AZ38" s="635"/>
      <c r="BA38" s="50">
        <f t="shared" ref="BA38:BD38" si="97">SUM(BA39:BA43)</f>
        <v>115</v>
      </c>
      <c r="BB38" s="50">
        <f t="shared" si="97"/>
        <v>90</v>
      </c>
      <c r="BC38" s="50">
        <f t="shared" si="97"/>
        <v>75</v>
      </c>
      <c r="BD38" s="50">
        <f t="shared" si="97"/>
        <v>140</v>
      </c>
      <c r="BE38" s="50">
        <f>SUM(BE39:BE43)</f>
        <v>140</v>
      </c>
      <c r="BF38" s="50">
        <f t="shared" ref="BF38:BI38" si="98">SUM(BF39:BF43)</f>
        <v>65</v>
      </c>
      <c r="BG38" s="50">
        <f t="shared" si="98"/>
        <v>90</v>
      </c>
      <c r="BH38" s="50">
        <f t="shared" si="98"/>
        <v>80</v>
      </c>
      <c r="BI38" s="50">
        <f t="shared" si="98"/>
        <v>120</v>
      </c>
      <c r="BJ38" s="50">
        <f>SUM(BJ39:BJ43)</f>
        <v>130</v>
      </c>
      <c r="BK38" s="50">
        <f>AI38+AJ38</f>
        <v>146.98058207128167</v>
      </c>
      <c r="BL38" s="50">
        <f>AK38+AL38</f>
        <v>86.118033491508811</v>
      </c>
      <c r="BM38" s="50">
        <f>AM38+AN38</f>
        <v>153.1749157339504</v>
      </c>
      <c r="BN38" s="50">
        <f t="shared" si="26"/>
        <v>248.6049327288334</v>
      </c>
      <c r="BO38" s="50">
        <f t="shared" si="46"/>
        <v>450.80190677079986</v>
      </c>
      <c r="BP38" s="50">
        <f>AS38+AT38</f>
        <v>253.75672283961325</v>
      </c>
      <c r="BQ38" s="50">
        <f>AU38+AV38</f>
        <v>306.93499295526954</v>
      </c>
      <c r="BR38" s="50">
        <f t="shared" si="25"/>
        <v>106.98397328640942</v>
      </c>
      <c r="BT38" s="20" t="s">
        <v>11</v>
      </c>
      <c r="BU38" s="50">
        <f t="shared" si="63"/>
        <v>145</v>
      </c>
      <c r="BV38" s="50">
        <f t="shared" si="63"/>
        <v>205</v>
      </c>
      <c r="BW38" s="50">
        <f t="shared" si="63"/>
        <v>235</v>
      </c>
      <c r="BX38" s="50">
        <f t="shared" si="63"/>
        <v>255</v>
      </c>
      <c r="BY38" s="50">
        <f t="shared" si="63"/>
        <v>205</v>
      </c>
      <c r="BZ38" s="50">
        <f t="shared" si="63"/>
        <v>250</v>
      </c>
      <c r="CA38" s="50">
        <f t="shared" si="63"/>
        <v>233.09861556279051</v>
      </c>
      <c r="CB38" s="50">
        <f t="shared" si="63"/>
        <v>401.77984846278378</v>
      </c>
      <c r="CC38" s="50">
        <f t="shared" si="63"/>
        <v>704.55862961041316</v>
      </c>
      <c r="CD38" s="50">
        <f t="shared" si="63"/>
        <v>413.91896624167896</v>
      </c>
      <c r="CE38" s="50">
        <f>M38</f>
        <v>730.415177466351</v>
      </c>
      <c r="CF38" s="210">
        <f t="shared" si="33"/>
        <v>-0.41251309849038953</v>
      </c>
      <c r="CG38" s="210">
        <f>O38</f>
        <v>0.76463326650240093</v>
      </c>
      <c r="CH38" s="198"/>
      <c r="CI38" s="444">
        <f t="shared" ref="CI38:DQ38" si="99">Q38</f>
        <v>40</v>
      </c>
      <c r="CJ38" s="444">
        <f t="shared" si="99"/>
        <v>50</v>
      </c>
      <c r="CK38" s="444">
        <f t="shared" si="99"/>
        <v>30</v>
      </c>
      <c r="CL38" s="444">
        <f t="shared" si="99"/>
        <v>45</v>
      </c>
      <c r="CM38" s="444">
        <f t="shared" si="99"/>
        <v>70</v>
      </c>
      <c r="CN38" s="444">
        <f t="shared" si="99"/>
        <v>70</v>
      </c>
      <c r="CO38" s="444">
        <f t="shared" si="99"/>
        <v>60</v>
      </c>
      <c r="CP38" s="444">
        <f t="shared" si="99"/>
        <v>80</v>
      </c>
      <c r="CQ38" s="444">
        <f t="shared" si="99"/>
        <v>60</v>
      </c>
      <c r="CR38" s="444">
        <f t="shared" si="99"/>
        <v>5</v>
      </c>
      <c r="CS38" s="444">
        <f t="shared" si="99"/>
        <v>40</v>
      </c>
      <c r="CT38" s="444">
        <f t="shared" si="99"/>
        <v>50</v>
      </c>
      <c r="CU38" s="444">
        <f t="shared" si="99"/>
        <v>45</v>
      </c>
      <c r="CV38" s="444">
        <f t="shared" si="99"/>
        <v>35</v>
      </c>
      <c r="CW38" s="444">
        <f t="shared" si="99"/>
        <v>60</v>
      </c>
      <c r="CX38" s="444">
        <f t="shared" si="99"/>
        <v>60</v>
      </c>
      <c r="CY38" s="444">
        <f t="shared" si="99"/>
        <v>65</v>
      </c>
      <c r="CZ38" s="444">
        <f t="shared" si="99"/>
        <v>65</v>
      </c>
      <c r="DA38" s="444">
        <f t="shared" si="99"/>
        <v>116.90004876210745</v>
      </c>
      <c r="DB38" s="444">
        <f t="shared" si="99"/>
        <v>30.080533309174243</v>
      </c>
      <c r="DC38" s="444">
        <f t="shared" si="99"/>
        <v>70.797070494080856</v>
      </c>
      <c r="DD38" s="444">
        <f t="shared" si="99"/>
        <v>15.320962997427962</v>
      </c>
      <c r="DE38" s="444">
        <f t="shared" si="99"/>
        <v>143.0859032629966</v>
      </c>
      <c r="DF38" s="444">
        <f t="shared" si="99"/>
        <v>10.089012470953804</v>
      </c>
      <c r="DG38" s="444">
        <f t="shared" si="99"/>
        <v>176.19504887749093</v>
      </c>
      <c r="DH38" s="444">
        <f t="shared" si="99"/>
        <v>72.409883851342471</v>
      </c>
      <c r="DI38" s="444">
        <f t="shared" si="99"/>
        <v>89.523874679094618</v>
      </c>
      <c r="DJ38" s="444">
        <f t="shared" si="99"/>
        <v>361.27803209170526</v>
      </c>
      <c r="DK38" s="444">
        <f t="shared" si="99"/>
        <v>125.64945451774932</v>
      </c>
      <c r="DL38" s="444">
        <f t="shared" si="99"/>
        <v>128.10726832186393</v>
      </c>
      <c r="DM38" s="444">
        <f t="shared" si="99"/>
        <v>127.45943905930091</v>
      </c>
      <c r="DN38" s="444">
        <f t="shared" si="99"/>
        <v>179.47555389596863</v>
      </c>
      <c r="DO38" s="444">
        <f t="shared" si="99"/>
        <v>128.18182038528116</v>
      </c>
      <c r="DP38" s="444">
        <f t="shared" si="99"/>
        <v>-21.197847098871733</v>
      </c>
      <c r="DQ38" s="444">
        <f t="shared" si="99"/>
        <v>56.060834021934923</v>
      </c>
      <c r="DR38" s="444"/>
      <c r="DS38" s="444">
        <f t="shared" ref="DS38:EJ38" si="100">BA38</f>
        <v>115</v>
      </c>
      <c r="DT38" s="444">
        <f t="shared" si="100"/>
        <v>90</v>
      </c>
      <c r="DU38" s="444">
        <f t="shared" si="100"/>
        <v>75</v>
      </c>
      <c r="DV38" s="444">
        <f t="shared" si="100"/>
        <v>140</v>
      </c>
      <c r="DW38" s="444">
        <f t="shared" si="100"/>
        <v>140</v>
      </c>
      <c r="DX38" s="444">
        <f t="shared" si="100"/>
        <v>65</v>
      </c>
      <c r="DY38" s="444">
        <f t="shared" si="100"/>
        <v>90</v>
      </c>
      <c r="DZ38" s="444">
        <f t="shared" si="100"/>
        <v>80</v>
      </c>
      <c r="EA38" s="444">
        <f t="shared" si="100"/>
        <v>120</v>
      </c>
      <c r="EB38" s="444">
        <f t="shared" si="100"/>
        <v>130</v>
      </c>
      <c r="EC38" s="444">
        <f t="shared" si="100"/>
        <v>146.98058207128167</v>
      </c>
      <c r="ED38" s="444">
        <f t="shared" si="100"/>
        <v>86.118033491508811</v>
      </c>
      <c r="EE38" s="444">
        <f t="shared" si="100"/>
        <v>153.1749157339504</v>
      </c>
      <c r="EF38" s="444">
        <f t="shared" si="100"/>
        <v>248.6049327288334</v>
      </c>
      <c r="EG38" s="444">
        <f t="shared" si="100"/>
        <v>450.80190677079986</v>
      </c>
      <c r="EH38" s="444">
        <f t="shared" si="100"/>
        <v>253.75672283961325</v>
      </c>
      <c r="EI38" s="444">
        <f t="shared" si="100"/>
        <v>306.93499295526954</v>
      </c>
      <c r="EJ38" s="444">
        <f t="shared" si="100"/>
        <v>106.98397328640942</v>
      </c>
    </row>
    <row r="39" spans="2:140" x14ac:dyDescent="0.3">
      <c r="B39" s="10" t="s">
        <v>15</v>
      </c>
      <c r="C39" s="688">
        <v>5</v>
      </c>
      <c r="D39" s="688">
        <v>10</v>
      </c>
      <c r="E39" s="688">
        <v>0</v>
      </c>
      <c r="F39" s="688">
        <v>20</v>
      </c>
      <c r="G39" s="688">
        <v>5</v>
      </c>
      <c r="H39" s="688">
        <v>5</v>
      </c>
      <c r="I39" s="681">
        <v>-72.195363356853122</v>
      </c>
      <c r="J39" s="681">
        <v>-36.806004898066789</v>
      </c>
      <c r="K39" s="681">
        <v>16.435006060060111</v>
      </c>
      <c r="L39" s="681">
        <v>16.629309706786618</v>
      </c>
      <c r="M39" s="681">
        <v>38.616610004217243</v>
      </c>
      <c r="N39" s="208">
        <f t="shared" si="9"/>
        <v>1.1822547920970816E-2</v>
      </c>
      <c r="O39" s="208">
        <f t="shared" si="9"/>
        <v>1.3222016238267154</v>
      </c>
      <c r="P39" s="198"/>
      <c r="Q39" s="13">
        <v>0</v>
      </c>
      <c r="R39" s="13">
        <v>0</v>
      </c>
      <c r="S39" s="13">
        <v>0</v>
      </c>
      <c r="T39" s="13">
        <v>0</v>
      </c>
      <c r="U39" s="13">
        <v>0</v>
      </c>
      <c r="V39" s="13">
        <v>0</v>
      </c>
      <c r="W39" s="13">
        <v>5</v>
      </c>
      <c r="X39" s="13">
        <v>5</v>
      </c>
      <c r="Y39" s="13">
        <v>10</v>
      </c>
      <c r="Z39" s="13">
        <v>0</v>
      </c>
      <c r="AA39" s="13">
        <v>0</v>
      </c>
      <c r="AB39" s="13">
        <v>0</v>
      </c>
      <c r="AC39" s="13">
        <v>0</v>
      </c>
      <c r="AD39" s="13">
        <v>0</v>
      </c>
      <c r="AE39" s="13">
        <v>0</v>
      </c>
      <c r="AF39" s="13">
        <v>0</v>
      </c>
      <c r="AG39" s="13">
        <v>0</v>
      </c>
      <c r="AH39" s="13">
        <v>5</v>
      </c>
      <c r="AI39" s="13"/>
      <c r="AJ39" s="13"/>
      <c r="AK39" s="13"/>
      <c r="AL39" s="13"/>
      <c r="AM39" s="13"/>
      <c r="AN39" s="13"/>
      <c r="AO39" s="13"/>
      <c r="AP39" s="13"/>
      <c r="AQ39" s="13"/>
      <c r="AR39" s="13"/>
      <c r="AS39" s="13"/>
      <c r="AT39" s="13"/>
      <c r="AU39" s="13"/>
      <c r="AV39" s="13"/>
      <c r="AW39" s="13"/>
      <c r="AX39" s="13"/>
      <c r="AY39" s="13"/>
      <c r="AZ39" s="635"/>
      <c r="BA39" s="13">
        <f t="shared" ref="BA39:BA43" si="101">D39-BB39</f>
        <v>10</v>
      </c>
      <c r="BB39" s="13">
        <f t="shared" ref="BB39:BB43" si="102">SUM(Q39:R39)</f>
        <v>0</v>
      </c>
      <c r="BC39" s="13">
        <f t="shared" ref="BC39:BC43" si="103">SUM(S39:T39)</f>
        <v>0</v>
      </c>
      <c r="BD39" s="7">
        <f t="shared" ref="BD39:BD43" si="104">SUM(U39:V39)</f>
        <v>0</v>
      </c>
      <c r="BE39" s="13">
        <f t="shared" ref="BE39:BE43" si="105">SUM(W39:X39)</f>
        <v>10</v>
      </c>
      <c r="BF39" s="13">
        <f t="shared" ref="BF39:BF43" si="106">SUM(Y39:Z39)</f>
        <v>10</v>
      </c>
      <c r="BG39" s="13">
        <f t="shared" ref="BG39:BG43" si="107">SUM(AA39:AB39)</f>
        <v>0</v>
      </c>
      <c r="BH39" s="13">
        <f t="shared" ref="BH39:BH43" si="108">SUM(AC39:AD39)</f>
        <v>0</v>
      </c>
      <c r="BI39" s="13">
        <f t="shared" ref="BI39:BI43" si="109">SUM(AE39:AF39)</f>
        <v>0</v>
      </c>
      <c r="BJ39" s="13">
        <f t="shared" ref="BJ39:BJ43" si="110">SUM(AG39:AH39)</f>
        <v>5</v>
      </c>
      <c r="BK39" s="13"/>
      <c r="BL39" s="13"/>
      <c r="BM39" s="13"/>
      <c r="BN39" s="50"/>
      <c r="BO39" s="59"/>
      <c r="BP39" s="59"/>
      <c r="BQ39" s="59"/>
      <c r="BR39" s="59">
        <f t="shared" si="25"/>
        <v>0</v>
      </c>
      <c r="BT39" s="10" t="s">
        <v>15</v>
      </c>
      <c r="BU39" s="13">
        <f t="shared" si="63"/>
        <v>5</v>
      </c>
      <c r="BV39" s="13">
        <f t="shared" si="63"/>
        <v>10</v>
      </c>
      <c r="BW39" s="13">
        <f t="shared" si="63"/>
        <v>0</v>
      </c>
      <c r="BX39" s="13">
        <f t="shared" si="63"/>
        <v>20</v>
      </c>
      <c r="BY39" s="13">
        <f t="shared" si="63"/>
        <v>5</v>
      </c>
      <c r="BZ39" s="13">
        <f t="shared" si="63"/>
        <v>5</v>
      </c>
      <c r="CA39" s="13">
        <f t="shared" si="63"/>
        <v>-72.195363356853122</v>
      </c>
      <c r="CB39" s="13">
        <f t="shared" si="63"/>
        <v>-36.806004898066789</v>
      </c>
      <c r="CC39" s="13">
        <f t="shared" si="63"/>
        <v>16.435006060060111</v>
      </c>
      <c r="CD39" s="13">
        <f t="shared" si="63"/>
        <v>16.629309706786618</v>
      </c>
      <c r="CE39" s="13"/>
      <c r="CF39" s="212"/>
      <c r="CG39" s="208"/>
      <c r="CH39" s="27"/>
      <c r="CI39" s="439"/>
      <c r="CJ39" s="439"/>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679"/>
      <c r="DW39" s="679"/>
      <c r="DX39" s="679"/>
      <c r="DY39" s="679"/>
      <c r="DZ39" s="679"/>
      <c r="EA39" s="679"/>
      <c r="EB39" s="679"/>
      <c r="EC39" s="679"/>
      <c r="ED39" s="679"/>
      <c r="EE39" s="679"/>
      <c r="EF39" s="679"/>
      <c r="EG39" s="679"/>
      <c r="EH39" s="679"/>
      <c r="EI39" s="679"/>
      <c r="EJ39" s="679"/>
    </row>
    <row r="40" spans="2:140" x14ac:dyDescent="0.3">
      <c r="B40" s="10" t="s">
        <v>16</v>
      </c>
      <c r="C40" s="688">
        <v>-10</v>
      </c>
      <c r="D40" s="688">
        <v>15</v>
      </c>
      <c r="E40" s="688">
        <v>10</v>
      </c>
      <c r="F40" s="688">
        <v>5</v>
      </c>
      <c r="G40" s="688">
        <v>5</v>
      </c>
      <c r="H40" s="688">
        <v>35</v>
      </c>
      <c r="I40" s="681">
        <v>59.191996151877383</v>
      </c>
      <c r="J40" s="681">
        <v>25.103851518845804</v>
      </c>
      <c r="K40" s="681">
        <v>4.9916286055527728</v>
      </c>
      <c r="L40" s="681">
        <v>9.3031145622297906</v>
      </c>
      <c r="M40" s="681">
        <v>5.7858729454815263</v>
      </c>
      <c r="N40" s="208">
        <f t="shared" si="9"/>
        <v>0.8637433385730755</v>
      </c>
      <c r="O40" s="208">
        <f t="shared" si="9"/>
        <v>-0.37807140750777168</v>
      </c>
      <c r="P40" s="198"/>
      <c r="Q40" s="13">
        <v>10</v>
      </c>
      <c r="R40" s="13">
        <v>0</v>
      </c>
      <c r="S40" s="13">
        <v>0</v>
      </c>
      <c r="T40" s="13">
        <v>5</v>
      </c>
      <c r="U40" s="13">
        <v>5</v>
      </c>
      <c r="V40" s="13">
        <v>0</v>
      </c>
      <c r="W40" s="13">
        <v>0</v>
      </c>
      <c r="X40" s="13">
        <v>5</v>
      </c>
      <c r="Y40" s="13">
        <v>0</v>
      </c>
      <c r="Z40" s="13">
        <v>0</v>
      </c>
      <c r="AA40" s="13">
        <v>5</v>
      </c>
      <c r="AB40" s="13">
        <v>0</v>
      </c>
      <c r="AC40" s="13">
        <v>0</v>
      </c>
      <c r="AD40" s="13">
        <v>0</v>
      </c>
      <c r="AE40" s="13">
        <v>5</v>
      </c>
      <c r="AF40" s="13">
        <v>10</v>
      </c>
      <c r="AG40" s="13">
        <v>10</v>
      </c>
      <c r="AH40" s="13">
        <v>10</v>
      </c>
      <c r="AI40" s="13"/>
      <c r="AJ40" s="13"/>
      <c r="AK40" s="13"/>
      <c r="AL40" s="13"/>
      <c r="AM40" s="13"/>
      <c r="AN40" s="13"/>
      <c r="AO40" s="13"/>
      <c r="AP40" s="13"/>
      <c r="AQ40" s="13"/>
      <c r="AR40" s="13"/>
      <c r="AS40" s="13"/>
      <c r="AT40" s="13"/>
      <c r="AU40" s="13"/>
      <c r="AV40" s="13"/>
      <c r="AW40" s="13"/>
      <c r="AX40" s="13"/>
      <c r="AY40" s="13"/>
      <c r="AZ40" s="635"/>
      <c r="BA40" s="13">
        <f t="shared" si="101"/>
        <v>5</v>
      </c>
      <c r="BB40" s="13">
        <f t="shared" si="102"/>
        <v>10</v>
      </c>
      <c r="BC40" s="13">
        <f t="shared" si="103"/>
        <v>5</v>
      </c>
      <c r="BD40" s="13">
        <f t="shared" si="104"/>
        <v>5</v>
      </c>
      <c r="BE40" s="13">
        <f t="shared" si="105"/>
        <v>5</v>
      </c>
      <c r="BF40" s="13">
        <f t="shared" si="106"/>
        <v>0</v>
      </c>
      <c r="BG40" s="13">
        <f t="shared" si="107"/>
        <v>5</v>
      </c>
      <c r="BH40" s="13">
        <f t="shared" si="108"/>
        <v>0</v>
      </c>
      <c r="BI40" s="13">
        <f t="shared" si="109"/>
        <v>15</v>
      </c>
      <c r="BJ40" s="13">
        <f t="shared" si="110"/>
        <v>20</v>
      </c>
      <c r="BK40" s="13"/>
      <c r="BL40" s="13"/>
      <c r="BM40" s="13"/>
      <c r="BN40" s="50"/>
      <c r="BO40" s="59"/>
      <c r="BP40" s="59"/>
      <c r="BQ40" s="59"/>
      <c r="BR40" s="59">
        <f t="shared" si="25"/>
        <v>0</v>
      </c>
      <c r="BT40" s="10" t="s">
        <v>16</v>
      </c>
      <c r="BU40" s="13">
        <f t="shared" si="63"/>
        <v>-10</v>
      </c>
      <c r="BV40" s="13">
        <f t="shared" si="63"/>
        <v>15</v>
      </c>
      <c r="BW40" s="13">
        <f t="shared" si="63"/>
        <v>10</v>
      </c>
      <c r="BX40" s="13">
        <f t="shared" si="63"/>
        <v>5</v>
      </c>
      <c r="BY40" s="13">
        <f t="shared" si="63"/>
        <v>5</v>
      </c>
      <c r="BZ40" s="13">
        <f t="shared" si="63"/>
        <v>35</v>
      </c>
      <c r="CA40" s="13">
        <f t="shared" si="63"/>
        <v>59.191996151877383</v>
      </c>
      <c r="CB40" s="13">
        <f t="shared" si="63"/>
        <v>25.103851518845804</v>
      </c>
      <c r="CC40" s="13">
        <f t="shared" si="63"/>
        <v>4.9916286055527728</v>
      </c>
      <c r="CD40" s="13">
        <f t="shared" si="63"/>
        <v>9.3031145622297906</v>
      </c>
      <c r="CE40" s="13"/>
      <c r="CF40" s="212"/>
      <c r="CG40" s="208"/>
      <c r="CH40" s="301"/>
      <c r="CI40" s="439"/>
      <c r="CJ40" s="439"/>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679"/>
      <c r="DW40" s="679"/>
      <c r="DX40" s="679"/>
      <c r="DY40" s="679"/>
      <c r="DZ40" s="679"/>
      <c r="EA40" s="679"/>
      <c r="EB40" s="679"/>
      <c r="EC40" s="679"/>
      <c r="ED40" s="679"/>
      <c r="EE40" s="679"/>
      <c r="EF40" s="679"/>
      <c r="EG40" s="679"/>
      <c r="EH40" s="679"/>
      <c r="EI40" s="679"/>
      <c r="EJ40" s="679"/>
    </row>
    <row r="41" spans="2:140" x14ac:dyDescent="0.3">
      <c r="B41" s="10" t="s">
        <v>17</v>
      </c>
      <c r="C41" s="688">
        <v>0</v>
      </c>
      <c r="D41" s="688">
        <v>-25</v>
      </c>
      <c r="E41" s="688">
        <v>-5</v>
      </c>
      <c r="F41" s="688">
        <v>-10</v>
      </c>
      <c r="G41" s="688">
        <v>-10</v>
      </c>
      <c r="H41" s="688">
        <v>0</v>
      </c>
      <c r="I41" s="681">
        <v>-37.092007924222983</v>
      </c>
      <c r="J41" s="681">
        <v>-64.603473207380205</v>
      </c>
      <c r="K41" s="681">
        <v>7.0403254778193478</v>
      </c>
      <c r="L41" s="681">
        <v>-152.08655453216517</v>
      </c>
      <c r="M41" s="681">
        <v>54.274583950649166</v>
      </c>
      <c r="N41" s="208" t="str">
        <f t="shared" si="9"/>
        <v>N/A</v>
      </c>
      <c r="O41" s="208" t="str">
        <f t="shared" si="9"/>
        <v>N/A</v>
      </c>
      <c r="P41" s="198"/>
      <c r="Q41" s="13">
        <v>-10</v>
      </c>
      <c r="R41" s="13">
        <v>0</v>
      </c>
      <c r="S41" s="13">
        <v>0</v>
      </c>
      <c r="T41" s="13">
        <v>0</v>
      </c>
      <c r="U41" s="13">
        <v>0</v>
      </c>
      <c r="V41" s="13">
        <v>0</v>
      </c>
      <c r="W41" s="13">
        <v>0</v>
      </c>
      <c r="X41" s="13">
        <v>0</v>
      </c>
      <c r="Y41" s="13">
        <v>-5</v>
      </c>
      <c r="Z41" s="13">
        <v>-5</v>
      </c>
      <c r="AA41" s="13">
        <v>-5</v>
      </c>
      <c r="AB41" s="13">
        <v>-5</v>
      </c>
      <c r="AC41" s="13">
        <v>0</v>
      </c>
      <c r="AD41" s="13">
        <v>0</v>
      </c>
      <c r="AE41" s="13">
        <v>0</v>
      </c>
      <c r="AF41" s="13">
        <v>0</v>
      </c>
      <c r="AG41" s="13">
        <v>0</v>
      </c>
      <c r="AH41" s="13">
        <v>0</v>
      </c>
      <c r="AI41" s="13"/>
      <c r="AJ41" s="13"/>
      <c r="AK41" s="13"/>
      <c r="AL41" s="13"/>
      <c r="AM41" s="13"/>
      <c r="AN41" s="13"/>
      <c r="AO41" s="13"/>
      <c r="AP41" s="13"/>
      <c r="AQ41" s="13"/>
      <c r="AR41" s="13"/>
      <c r="AS41" s="13"/>
      <c r="AT41" s="13"/>
      <c r="AU41" s="13"/>
      <c r="AV41" s="13"/>
      <c r="AW41" s="13"/>
      <c r="AX41" s="13"/>
      <c r="AY41" s="13"/>
      <c r="AZ41" s="635"/>
      <c r="BA41" s="13">
        <f t="shared" si="101"/>
        <v>-15</v>
      </c>
      <c r="BB41" s="13">
        <f t="shared" si="102"/>
        <v>-10</v>
      </c>
      <c r="BC41" s="13">
        <f t="shared" si="103"/>
        <v>0</v>
      </c>
      <c r="BD41" s="13">
        <f t="shared" si="104"/>
        <v>0</v>
      </c>
      <c r="BE41" s="13">
        <f t="shared" si="105"/>
        <v>0</v>
      </c>
      <c r="BF41" s="13">
        <f t="shared" si="106"/>
        <v>-10</v>
      </c>
      <c r="BG41" s="13">
        <f t="shared" si="107"/>
        <v>-10</v>
      </c>
      <c r="BH41" s="13">
        <f t="shared" si="108"/>
        <v>0</v>
      </c>
      <c r="BI41" s="13">
        <f t="shared" si="109"/>
        <v>0</v>
      </c>
      <c r="BJ41" s="13">
        <f t="shared" si="110"/>
        <v>0</v>
      </c>
      <c r="BK41" s="13"/>
      <c r="BL41" s="13"/>
      <c r="BM41" s="13"/>
      <c r="BN41" s="50"/>
      <c r="BO41" s="59"/>
      <c r="BP41" s="59"/>
      <c r="BQ41" s="59"/>
      <c r="BR41" s="59">
        <f t="shared" si="25"/>
        <v>0</v>
      </c>
      <c r="BT41" s="10" t="s">
        <v>17</v>
      </c>
      <c r="BU41" s="13">
        <f t="shared" si="63"/>
        <v>0</v>
      </c>
      <c r="BV41" s="13">
        <f t="shared" si="63"/>
        <v>-25</v>
      </c>
      <c r="BW41" s="13">
        <f t="shared" si="63"/>
        <v>-5</v>
      </c>
      <c r="BX41" s="13">
        <f t="shared" si="63"/>
        <v>-10</v>
      </c>
      <c r="BY41" s="13">
        <f t="shared" si="63"/>
        <v>-10</v>
      </c>
      <c r="BZ41" s="13">
        <f t="shared" si="63"/>
        <v>0</v>
      </c>
      <c r="CA41" s="13">
        <f t="shared" si="63"/>
        <v>-37.092007924222983</v>
      </c>
      <c r="CB41" s="13">
        <f t="shared" si="63"/>
        <v>-64.603473207380205</v>
      </c>
      <c r="CC41" s="13">
        <f t="shared" si="63"/>
        <v>7.0403254778193478</v>
      </c>
      <c r="CD41" s="13">
        <f t="shared" si="63"/>
        <v>-152.08655453216517</v>
      </c>
      <c r="CE41" s="13"/>
      <c r="CF41" s="212"/>
      <c r="CG41" s="208"/>
      <c r="CH41" s="301"/>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679"/>
      <c r="DW41" s="679"/>
      <c r="DX41" s="679"/>
      <c r="DY41" s="679"/>
      <c r="DZ41" s="679"/>
      <c r="EA41" s="679"/>
      <c r="EB41" s="679"/>
      <c r="EC41" s="679"/>
      <c r="ED41" s="679"/>
      <c r="EE41" s="679"/>
      <c r="EF41" s="679"/>
      <c r="EG41" s="679"/>
      <c r="EH41" s="679"/>
      <c r="EI41" s="679"/>
      <c r="EJ41" s="679"/>
    </row>
    <row r="42" spans="2:140" x14ac:dyDescent="0.3">
      <c r="B42" s="10" t="s">
        <v>18</v>
      </c>
      <c r="C42" s="688">
        <v>90</v>
      </c>
      <c r="D42" s="688">
        <v>115</v>
      </c>
      <c r="E42" s="688">
        <v>130</v>
      </c>
      <c r="F42" s="688">
        <v>150</v>
      </c>
      <c r="G42" s="688">
        <v>110</v>
      </c>
      <c r="H42" s="688">
        <v>80</v>
      </c>
      <c r="I42" s="681">
        <v>176.63277487237639</v>
      </c>
      <c r="J42" s="681">
        <v>354.179068368689</v>
      </c>
      <c r="K42" s="681">
        <v>714.32353496037786</v>
      </c>
      <c r="L42" s="681">
        <v>475.24005266396841</v>
      </c>
      <c r="M42" s="681">
        <v>558.70158681176304</v>
      </c>
      <c r="N42" s="208">
        <f t="shared" si="9"/>
        <v>-0.33469915324807398</v>
      </c>
      <c r="O42" s="208">
        <f t="shared" si="9"/>
        <v>0.17561973928743835</v>
      </c>
      <c r="P42" s="198"/>
      <c r="Q42" s="13">
        <v>20</v>
      </c>
      <c r="R42" s="13">
        <v>25</v>
      </c>
      <c r="S42" s="13">
        <v>20</v>
      </c>
      <c r="T42" s="13">
        <v>35</v>
      </c>
      <c r="U42" s="13">
        <v>25</v>
      </c>
      <c r="V42" s="13">
        <v>20</v>
      </c>
      <c r="W42" s="13">
        <v>20</v>
      </c>
      <c r="X42" s="13">
        <v>40</v>
      </c>
      <c r="Y42" s="13">
        <v>35</v>
      </c>
      <c r="Z42" s="13">
        <v>5</v>
      </c>
      <c r="AA42" s="13">
        <v>30</v>
      </c>
      <c r="AB42" s="13">
        <v>15</v>
      </c>
      <c r="AC42" s="13">
        <v>15</v>
      </c>
      <c r="AD42" s="13">
        <v>25</v>
      </c>
      <c r="AE42" s="13">
        <v>45</v>
      </c>
      <c r="AF42" s="13">
        <v>15</v>
      </c>
      <c r="AG42" s="13">
        <v>10</v>
      </c>
      <c r="AH42" s="13">
        <v>10</v>
      </c>
      <c r="AI42" s="13"/>
      <c r="AJ42" s="13"/>
      <c r="AK42" s="13"/>
      <c r="AL42" s="13"/>
      <c r="AM42" s="13"/>
      <c r="AN42" s="13"/>
      <c r="AO42" s="13"/>
      <c r="AP42" s="13"/>
      <c r="AQ42" s="13"/>
      <c r="AR42" s="13"/>
      <c r="AS42" s="13"/>
      <c r="AT42" s="13"/>
      <c r="AU42" s="13"/>
      <c r="AV42" s="13"/>
      <c r="AW42" s="13"/>
      <c r="AX42" s="13"/>
      <c r="AY42" s="13"/>
      <c r="AZ42" s="635"/>
      <c r="BA42" s="13">
        <f t="shared" si="101"/>
        <v>70</v>
      </c>
      <c r="BB42" s="13">
        <f t="shared" si="102"/>
        <v>45</v>
      </c>
      <c r="BC42" s="13">
        <f t="shared" si="103"/>
        <v>55</v>
      </c>
      <c r="BD42" s="13">
        <f t="shared" si="104"/>
        <v>45</v>
      </c>
      <c r="BE42" s="13">
        <f t="shared" si="105"/>
        <v>60</v>
      </c>
      <c r="BF42" s="13">
        <f t="shared" si="106"/>
        <v>40</v>
      </c>
      <c r="BG42" s="13">
        <f t="shared" si="107"/>
        <v>45</v>
      </c>
      <c r="BH42" s="13">
        <f t="shared" si="108"/>
        <v>40</v>
      </c>
      <c r="BI42" s="13">
        <f t="shared" si="109"/>
        <v>60</v>
      </c>
      <c r="BJ42" s="13">
        <f t="shared" si="110"/>
        <v>20</v>
      </c>
      <c r="BK42" s="13"/>
      <c r="BL42" s="13"/>
      <c r="BM42" s="13"/>
      <c r="BN42" s="50"/>
      <c r="BO42" s="59"/>
      <c r="BP42" s="59"/>
      <c r="BQ42" s="59"/>
      <c r="BR42" s="59">
        <f t="shared" si="25"/>
        <v>0</v>
      </c>
      <c r="BT42" s="10" t="s">
        <v>18</v>
      </c>
      <c r="BU42" s="13">
        <f t="shared" si="63"/>
        <v>90</v>
      </c>
      <c r="BV42" s="13">
        <f t="shared" si="63"/>
        <v>115</v>
      </c>
      <c r="BW42" s="13">
        <f t="shared" si="63"/>
        <v>130</v>
      </c>
      <c r="BX42" s="13">
        <f t="shared" si="63"/>
        <v>150</v>
      </c>
      <c r="BY42" s="13">
        <f t="shared" si="63"/>
        <v>110</v>
      </c>
      <c r="BZ42" s="13">
        <f t="shared" si="63"/>
        <v>80</v>
      </c>
      <c r="CA42" s="13">
        <f t="shared" si="63"/>
        <v>176.63277487237639</v>
      </c>
      <c r="CB42" s="13">
        <f t="shared" si="63"/>
        <v>354.179068368689</v>
      </c>
      <c r="CC42" s="13">
        <f t="shared" si="63"/>
        <v>714.32353496037786</v>
      </c>
      <c r="CD42" s="13">
        <f t="shared" si="63"/>
        <v>475.24005266396841</v>
      </c>
      <c r="CE42" s="13"/>
      <c r="CF42" s="212"/>
      <c r="CG42" s="208"/>
      <c r="CH42" s="27"/>
      <c r="CI42" s="439"/>
      <c r="CJ42" s="43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679"/>
      <c r="DW42" s="679"/>
      <c r="DX42" s="679"/>
      <c r="DY42" s="679"/>
      <c r="DZ42" s="679"/>
      <c r="EA42" s="679"/>
      <c r="EB42" s="679"/>
      <c r="EC42" s="679"/>
      <c r="ED42" s="679"/>
      <c r="EE42" s="679"/>
      <c r="EF42" s="679"/>
      <c r="EG42" s="679"/>
      <c r="EH42" s="679"/>
      <c r="EI42" s="679"/>
      <c r="EJ42" s="679"/>
    </row>
    <row r="43" spans="2:140" x14ac:dyDescent="0.3">
      <c r="B43" s="52" t="s">
        <v>19</v>
      </c>
      <c r="C43" s="688">
        <v>60</v>
      </c>
      <c r="D43" s="688">
        <v>90</v>
      </c>
      <c r="E43" s="688">
        <v>100</v>
      </c>
      <c r="F43" s="688">
        <v>90</v>
      </c>
      <c r="G43" s="688">
        <v>95</v>
      </c>
      <c r="H43" s="688">
        <v>130</v>
      </c>
      <c r="I43" s="681">
        <v>106.56121581961284</v>
      </c>
      <c r="J43" s="681">
        <v>123.90640668069597</v>
      </c>
      <c r="K43" s="681">
        <v>-38.231865493396981</v>
      </c>
      <c r="L43" s="681">
        <v>64.833043840859318</v>
      </c>
      <c r="M43" s="681">
        <v>73.036523754240079</v>
      </c>
      <c r="N43" s="217" t="str">
        <f t="shared" si="9"/>
        <v>N/A</v>
      </c>
      <c r="O43" s="208">
        <f t="shared" si="9"/>
        <v>0.12653238884660745</v>
      </c>
      <c r="P43" s="198"/>
      <c r="Q43" s="54">
        <v>20</v>
      </c>
      <c r="R43" s="54">
        <v>25</v>
      </c>
      <c r="S43" s="54">
        <v>10</v>
      </c>
      <c r="T43" s="54">
        <v>5</v>
      </c>
      <c r="U43" s="54">
        <v>40</v>
      </c>
      <c r="V43" s="54">
        <v>50</v>
      </c>
      <c r="W43" s="54">
        <v>35</v>
      </c>
      <c r="X43" s="54">
        <v>30</v>
      </c>
      <c r="Y43" s="54">
        <v>20</v>
      </c>
      <c r="Z43" s="54">
        <v>5</v>
      </c>
      <c r="AA43" s="54">
        <v>10</v>
      </c>
      <c r="AB43" s="54">
        <v>40</v>
      </c>
      <c r="AC43" s="54">
        <v>30</v>
      </c>
      <c r="AD43" s="54">
        <v>10</v>
      </c>
      <c r="AE43" s="54">
        <v>10</v>
      </c>
      <c r="AF43" s="54">
        <v>35</v>
      </c>
      <c r="AG43" s="54">
        <v>45</v>
      </c>
      <c r="AH43" s="54">
        <v>40</v>
      </c>
      <c r="AI43" s="54"/>
      <c r="AJ43" s="54"/>
      <c r="AK43" s="54"/>
      <c r="AL43" s="54"/>
      <c r="AM43" s="54"/>
      <c r="AN43" s="54"/>
      <c r="AO43" s="54"/>
      <c r="AP43" s="13"/>
      <c r="AQ43" s="13"/>
      <c r="AR43" s="13"/>
      <c r="AS43" s="13"/>
      <c r="AT43" s="13"/>
      <c r="AU43" s="13"/>
      <c r="AV43" s="13"/>
      <c r="AW43" s="13"/>
      <c r="AX43" s="13"/>
      <c r="AY43" s="13"/>
      <c r="AZ43" s="635"/>
      <c r="BA43" s="54">
        <f t="shared" si="101"/>
        <v>45</v>
      </c>
      <c r="BB43" s="54">
        <f t="shared" si="102"/>
        <v>45</v>
      </c>
      <c r="BC43" s="54">
        <f t="shared" si="103"/>
        <v>15</v>
      </c>
      <c r="BD43" s="54">
        <f t="shared" si="104"/>
        <v>90</v>
      </c>
      <c r="BE43" s="54">
        <f t="shared" si="105"/>
        <v>65</v>
      </c>
      <c r="BF43" s="54">
        <f t="shared" si="106"/>
        <v>25</v>
      </c>
      <c r="BG43" s="54">
        <f t="shared" si="107"/>
        <v>50</v>
      </c>
      <c r="BH43" s="54">
        <f t="shared" si="108"/>
        <v>40</v>
      </c>
      <c r="BI43" s="54">
        <f t="shared" si="109"/>
        <v>45</v>
      </c>
      <c r="BJ43" s="54">
        <f t="shared" si="110"/>
        <v>85</v>
      </c>
      <c r="BK43" s="54"/>
      <c r="BL43" s="54"/>
      <c r="BM43" s="54"/>
      <c r="BN43" s="517"/>
      <c r="BO43" s="620"/>
      <c r="BP43" s="620"/>
      <c r="BQ43" s="620"/>
      <c r="BR43" s="620">
        <f t="shared" si="25"/>
        <v>0</v>
      </c>
      <c r="BT43" s="52" t="s">
        <v>19</v>
      </c>
      <c r="BU43" s="54">
        <f t="shared" si="63"/>
        <v>60</v>
      </c>
      <c r="BV43" s="54">
        <f t="shared" si="63"/>
        <v>90</v>
      </c>
      <c r="BW43" s="54">
        <f t="shared" si="63"/>
        <v>100</v>
      </c>
      <c r="BX43" s="54">
        <f t="shared" si="63"/>
        <v>90</v>
      </c>
      <c r="BY43" s="54">
        <f t="shared" si="63"/>
        <v>95</v>
      </c>
      <c r="BZ43" s="54">
        <f t="shared" si="63"/>
        <v>130</v>
      </c>
      <c r="CA43" s="54">
        <f t="shared" si="63"/>
        <v>106.56121581961284</v>
      </c>
      <c r="CB43" s="54">
        <f t="shared" si="63"/>
        <v>123.90640668069597</v>
      </c>
      <c r="CC43" s="54">
        <f t="shared" si="63"/>
        <v>-38.231865493396981</v>
      </c>
      <c r="CD43" s="54">
        <f t="shared" si="63"/>
        <v>64.833043840859318</v>
      </c>
      <c r="CE43" s="54"/>
      <c r="CF43" s="216"/>
      <c r="CG43" s="217"/>
      <c r="CH43" s="27"/>
      <c r="CI43" s="447"/>
      <c r="CJ43" s="44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row>
    <row r="44" spans="2:140" x14ac:dyDescent="0.3">
      <c r="B44" s="239" t="s">
        <v>58</v>
      </c>
      <c r="C44" s="665">
        <v>220</v>
      </c>
      <c r="D44" s="665">
        <v>225</v>
      </c>
      <c r="E44" s="665">
        <v>240</v>
      </c>
      <c r="F44" s="665">
        <v>235</v>
      </c>
      <c r="G44" s="665">
        <v>235</v>
      </c>
      <c r="H44" s="665">
        <v>235</v>
      </c>
      <c r="I44" s="665">
        <v>277.1999040141219</v>
      </c>
      <c r="J44" s="665">
        <v>255.60750526785944</v>
      </c>
      <c r="K44" s="665">
        <v>268.72121035178782</v>
      </c>
      <c r="L44" s="665">
        <v>278.02428739610559</v>
      </c>
      <c r="M44" s="665">
        <v>286.56004942150474</v>
      </c>
      <c r="N44" s="243">
        <f t="shared" si="9"/>
        <v>3.4619809251897005E-2</v>
      </c>
      <c r="O44" s="243">
        <f t="shared" si="9"/>
        <v>3.0701497719291426E-2</v>
      </c>
      <c r="P44" s="198"/>
      <c r="Q44" s="242">
        <v>45</v>
      </c>
      <c r="R44" s="242">
        <v>65</v>
      </c>
      <c r="S44" s="242">
        <v>50</v>
      </c>
      <c r="T44" s="242">
        <v>65</v>
      </c>
      <c r="U44" s="242">
        <v>45</v>
      </c>
      <c r="V44" s="242">
        <v>65</v>
      </c>
      <c r="W44" s="242">
        <v>50</v>
      </c>
      <c r="X44" s="242">
        <v>70</v>
      </c>
      <c r="Y44" s="242">
        <v>45</v>
      </c>
      <c r="Z44" s="242">
        <v>75</v>
      </c>
      <c r="AA44" s="242">
        <v>55</v>
      </c>
      <c r="AB44" s="242">
        <v>70</v>
      </c>
      <c r="AC44" s="242">
        <v>45</v>
      </c>
      <c r="AD44" s="242">
        <v>70</v>
      </c>
      <c r="AE44" s="242">
        <v>55</v>
      </c>
      <c r="AF44" s="242">
        <v>70</v>
      </c>
      <c r="AG44" s="242">
        <v>45</v>
      </c>
      <c r="AH44" s="242">
        <v>70</v>
      </c>
      <c r="AI44" s="242">
        <v>69.299976003530475</v>
      </c>
      <c r="AJ44" s="242">
        <v>69.299976003530475</v>
      </c>
      <c r="AK44" s="242">
        <v>69.299976003530475</v>
      </c>
      <c r="AL44" s="242">
        <v>69.299976003530475</v>
      </c>
      <c r="AM44" s="242">
        <v>63.901876316964859</v>
      </c>
      <c r="AN44" s="242">
        <v>63.901876316964859</v>
      </c>
      <c r="AO44" s="242">
        <v>63.901876316964859</v>
      </c>
      <c r="AP44" s="242">
        <v>63.901876316964859</v>
      </c>
      <c r="AQ44" s="242">
        <v>65.858049618017972</v>
      </c>
      <c r="AR44" s="242">
        <v>66.62886493167899</v>
      </c>
      <c r="AS44" s="242">
        <v>69.042519157888265</v>
      </c>
      <c r="AT44" s="242">
        <v>67.191776644202605</v>
      </c>
      <c r="AU44" s="242">
        <v>67.592929112552071</v>
      </c>
      <c r="AV44" s="242">
        <v>70.148215257168516</v>
      </c>
      <c r="AW44" s="242">
        <v>70.812589654768786</v>
      </c>
      <c r="AX44" s="242">
        <v>69.470553371616248</v>
      </c>
      <c r="AY44" s="242">
        <v>70.869557538232129</v>
      </c>
      <c r="AZ44" s="635"/>
      <c r="BA44" s="242">
        <v>110</v>
      </c>
      <c r="BB44" s="242">
        <v>110</v>
      </c>
      <c r="BC44" s="242">
        <v>115</v>
      </c>
      <c r="BD44" s="242">
        <v>110</v>
      </c>
      <c r="BE44" s="242">
        <v>120</v>
      </c>
      <c r="BF44" s="242">
        <v>120</v>
      </c>
      <c r="BG44" s="242">
        <v>125</v>
      </c>
      <c r="BH44" s="242">
        <v>115</v>
      </c>
      <c r="BI44" s="242">
        <v>125</v>
      </c>
      <c r="BJ44" s="242">
        <v>115</v>
      </c>
      <c r="BK44" s="242">
        <f t="shared" ref="BK44:BK55" si="111">AI44+AJ44</f>
        <v>138.59995200706095</v>
      </c>
      <c r="BL44" s="242">
        <f t="shared" ref="BL44:BL55" si="112">AK44+AL44</f>
        <v>138.59995200706095</v>
      </c>
      <c r="BM44" s="242">
        <f t="shared" ref="BM44:BM45" si="113">AM44+AN44</f>
        <v>127.80375263392972</v>
      </c>
      <c r="BN44" s="518">
        <f t="shared" si="26"/>
        <v>127.80375263392972</v>
      </c>
      <c r="BO44" s="621">
        <f t="shared" ref="BO44:BO56" si="114">AQ44+AR44</f>
        <v>132.48691454969696</v>
      </c>
      <c r="BP44" s="621">
        <f t="shared" ref="BP44:BP59" si="115">AS44+AT44</f>
        <v>136.23429580209086</v>
      </c>
      <c r="BQ44" s="621">
        <f t="shared" ref="BQ44:BQ59" si="116">AU44+AV44</f>
        <v>137.74114436972059</v>
      </c>
      <c r="BR44" s="621">
        <f t="shared" si="25"/>
        <v>140.28314302638503</v>
      </c>
      <c r="BT44" s="239" t="s">
        <v>58</v>
      </c>
      <c r="BU44" s="242">
        <f t="shared" si="63"/>
        <v>220</v>
      </c>
      <c r="BV44" s="242">
        <f t="shared" si="63"/>
        <v>225</v>
      </c>
      <c r="BW44" s="242">
        <f t="shared" si="63"/>
        <v>240</v>
      </c>
      <c r="BX44" s="242">
        <f t="shared" si="63"/>
        <v>235</v>
      </c>
      <c r="BY44" s="242">
        <f t="shared" si="63"/>
        <v>235</v>
      </c>
      <c r="BZ44" s="242">
        <f t="shared" si="63"/>
        <v>235</v>
      </c>
      <c r="CA44" s="242">
        <f t="shared" si="63"/>
        <v>277.1999040141219</v>
      </c>
      <c r="CB44" s="242">
        <f t="shared" si="63"/>
        <v>255.60750526785944</v>
      </c>
      <c r="CC44" s="242">
        <f t="shared" si="63"/>
        <v>268.72121035178782</v>
      </c>
      <c r="CD44" s="242">
        <f t="shared" si="63"/>
        <v>278.02428739610559</v>
      </c>
      <c r="CE44" s="242">
        <f>M44</f>
        <v>286.56004942150474</v>
      </c>
      <c r="CF44" s="243">
        <f t="shared" si="33"/>
        <v>3.4619809251897005E-2</v>
      </c>
      <c r="CG44" s="243">
        <f>O44</f>
        <v>3.0701497719291426E-2</v>
      </c>
      <c r="CH44" s="198"/>
      <c r="CI44" s="451">
        <f t="shared" ref="CI44:CX46" si="117">Q44</f>
        <v>45</v>
      </c>
      <c r="CJ44" s="451">
        <f t="shared" si="117"/>
        <v>65</v>
      </c>
      <c r="CK44" s="451">
        <f t="shared" si="117"/>
        <v>50</v>
      </c>
      <c r="CL44" s="451">
        <f t="shared" si="117"/>
        <v>65</v>
      </c>
      <c r="CM44" s="451">
        <f t="shared" si="117"/>
        <v>45</v>
      </c>
      <c r="CN44" s="451">
        <f t="shared" si="117"/>
        <v>65</v>
      </c>
      <c r="CO44" s="451">
        <f t="shared" si="117"/>
        <v>50</v>
      </c>
      <c r="CP44" s="451">
        <f t="shared" si="117"/>
        <v>70</v>
      </c>
      <c r="CQ44" s="451">
        <f t="shared" si="117"/>
        <v>45</v>
      </c>
      <c r="CR44" s="451">
        <f t="shared" si="117"/>
        <v>75</v>
      </c>
      <c r="CS44" s="451">
        <f t="shared" si="117"/>
        <v>55</v>
      </c>
      <c r="CT44" s="451">
        <f t="shared" si="117"/>
        <v>70</v>
      </c>
      <c r="CU44" s="451">
        <f t="shared" si="117"/>
        <v>45</v>
      </c>
      <c r="CV44" s="451">
        <f t="shared" si="117"/>
        <v>70</v>
      </c>
      <c r="CW44" s="451">
        <f t="shared" si="117"/>
        <v>55</v>
      </c>
      <c r="CX44" s="451">
        <f t="shared" si="117"/>
        <v>70</v>
      </c>
      <c r="CY44" s="451">
        <f t="shared" ref="CY44:DN46" si="118">AG44</f>
        <v>45</v>
      </c>
      <c r="CZ44" s="451">
        <f t="shared" si="118"/>
        <v>70</v>
      </c>
      <c r="DA44" s="451">
        <f t="shared" si="118"/>
        <v>69.299976003530475</v>
      </c>
      <c r="DB44" s="451">
        <f t="shared" si="118"/>
        <v>69.299976003530475</v>
      </c>
      <c r="DC44" s="451">
        <f t="shared" si="118"/>
        <v>69.299976003530475</v>
      </c>
      <c r="DD44" s="451">
        <f t="shared" si="118"/>
        <v>69.299976003530475</v>
      </c>
      <c r="DE44" s="451">
        <f t="shared" si="118"/>
        <v>63.901876316964859</v>
      </c>
      <c r="DF44" s="451">
        <f t="shared" si="118"/>
        <v>63.901876316964859</v>
      </c>
      <c r="DG44" s="451">
        <f t="shared" si="118"/>
        <v>63.901876316964859</v>
      </c>
      <c r="DH44" s="451">
        <f t="shared" si="118"/>
        <v>63.901876316964859</v>
      </c>
      <c r="DI44" s="451">
        <f t="shared" si="118"/>
        <v>65.858049618017972</v>
      </c>
      <c r="DJ44" s="451">
        <f t="shared" si="118"/>
        <v>66.62886493167899</v>
      </c>
      <c r="DK44" s="451">
        <f t="shared" si="118"/>
        <v>69.042519157888265</v>
      </c>
      <c r="DL44" s="451">
        <f t="shared" si="118"/>
        <v>67.191776644202605</v>
      </c>
      <c r="DM44" s="451">
        <f t="shared" si="118"/>
        <v>67.592929112552071</v>
      </c>
      <c r="DN44" s="451">
        <f t="shared" si="118"/>
        <v>70.148215257168516</v>
      </c>
      <c r="DO44" s="451">
        <f t="shared" ref="DM44:DQ46" si="119">AW44</f>
        <v>70.812589654768786</v>
      </c>
      <c r="DP44" s="451">
        <f t="shared" si="119"/>
        <v>69.470553371616248</v>
      </c>
      <c r="DQ44" s="451">
        <f t="shared" si="119"/>
        <v>70.869557538232129</v>
      </c>
      <c r="DR44" s="451"/>
      <c r="DS44" s="451">
        <f t="shared" ref="DS44:EH46" si="120">BA44</f>
        <v>110</v>
      </c>
      <c r="DT44" s="451">
        <f t="shared" si="120"/>
        <v>110</v>
      </c>
      <c r="DU44" s="451">
        <f t="shared" si="120"/>
        <v>115</v>
      </c>
      <c r="DV44" s="451">
        <f t="shared" si="120"/>
        <v>110</v>
      </c>
      <c r="DW44" s="451">
        <f t="shared" si="120"/>
        <v>120</v>
      </c>
      <c r="DX44" s="451">
        <f t="shared" si="120"/>
        <v>120</v>
      </c>
      <c r="DY44" s="451">
        <f t="shared" si="120"/>
        <v>125</v>
      </c>
      <c r="DZ44" s="451">
        <f t="shared" si="120"/>
        <v>115</v>
      </c>
      <c r="EA44" s="451">
        <f t="shared" si="120"/>
        <v>125</v>
      </c>
      <c r="EB44" s="451">
        <f t="shared" si="120"/>
        <v>115</v>
      </c>
      <c r="EC44" s="451">
        <f t="shared" si="120"/>
        <v>138.59995200706095</v>
      </c>
      <c r="ED44" s="451">
        <f t="shared" si="120"/>
        <v>138.59995200706095</v>
      </c>
      <c r="EE44" s="451">
        <f t="shared" si="120"/>
        <v>127.80375263392972</v>
      </c>
      <c r="EF44" s="451">
        <f t="shared" si="120"/>
        <v>127.80375263392972</v>
      </c>
      <c r="EG44" s="451">
        <f t="shared" si="120"/>
        <v>132.48691454969696</v>
      </c>
      <c r="EH44" s="451">
        <f t="shared" si="120"/>
        <v>136.23429580209086</v>
      </c>
      <c r="EI44" s="451">
        <f t="shared" ref="EI44:EJ46" si="121">BQ44</f>
        <v>137.74114436972059</v>
      </c>
      <c r="EJ44" s="451">
        <f t="shared" si="121"/>
        <v>140.28314302638503</v>
      </c>
    </row>
    <row r="45" spans="2:140" x14ac:dyDescent="0.3">
      <c r="B45" s="244" t="s">
        <v>31</v>
      </c>
      <c r="C45" s="666">
        <v>435</v>
      </c>
      <c r="D45" s="666">
        <v>455</v>
      </c>
      <c r="E45" s="666">
        <v>445</v>
      </c>
      <c r="F45" s="666">
        <v>490</v>
      </c>
      <c r="G45" s="666">
        <v>505</v>
      </c>
      <c r="H45" s="666">
        <v>525</v>
      </c>
      <c r="I45" s="666">
        <v>585.87796283963598</v>
      </c>
      <c r="J45" s="666">
        <v>501.3553021662222</v>
      </c>
      <c r="K45" s="666">
        <v>545.70735655181784</v>
      </c>
      <c r="L45" s="666">
        <v>570.49435920383723</v>
      </c>
      <c r="M45" s="666">
        <v>593.97897720045103</v>
      </c>
      <c r="N45" s="248">
        <f t="shared" si="9"/>
        <v>4.5421785787609581E-2</v>
      </c>
      <c r="O45" s="248">
        <f t="shared" si="9"/>
        <v>4.1165381598843753E-2</v>
      </c>
      <c r="P45" s="198"/>
      <c r="Q45" s="247">
        <v>105</v>
      </c>
      <c r="R45" s="247">
        <v>115</v>
      </c>
      <c r="S45" s="247">
        <v>110</v>
      </c>
      <c r="T45" s="247">
        <v>110</v>
      </c>
      <c r="U45" s="247">
        <v>105</v>
      </c>
      <c r="V45" s="247">
        <v>115</v>
      </c>
      <c r="W45" s="247">
        <v>115</v>
      </c>
      <c r="X45" s="247">
        <v>120</v>
      </c>
      <c r="Y45" s="247">
        <v>120</v>
      </c>
      <c r="Z45" s="247">
        <v>130</v>
      </c>
      <c r="AA45" s="247">
        <v>125</v>
      </c>
      <c r="AB45" s="247">
        <v>125</v>
      </c>
      <c r="AC45" s="247">
        <v>125</v>
      </c>
      <c r="AD45" s="247">
        <v>125</v>
      </c>
      <c r="AE45" s="247">
        <v>130</v>
      </c>
      <c r="AF45" s="247">
        <v>130</v>
      </c>
      <c r="AG45" s="247">
        <v>130</v>
      </c>
      <c r="AH45" s="247">
        <v>135</v>
      </c>
      <c r="AI45" s="247">
        <v>146.77013543300893</v>
      </c>
      <c r="AJ45" s="247">
        <v>146.63651555607561</v>
      </c>
      <c r="AK45" s="247">
        <v>145.56755654060942</v>
      </c>
      <c r="AL45" s="247">
        <v>146.9037553099422</v>
      </c>
      <c r="AM45" s="247">
        <v>117.97122705050019</v>
      </c>
      <c r="AN45" s="247">
        <v>103.96594539925712</v>
      </c>
      <c r="AO45" s="247">
        <v>136.56795365448744</v>
      </c>
      <c r="AP45" s="247">
        <v>142.85017606197744</v>
      </c>
      <c r="AQ45" s="247">
        <v>141.06565057432994</v>
      </c>
      <c r="AR45" s="247">
        <v>129.86831081151743</v>
      </c>
      <c r="AS45" s="247">
        <v>129.68281952655775</v>
      </c>
      <c r="AT45" s="247">
        <v>145.09777869158614</v>
      </c>
      <c r="AU45" s="247">
        <v>145.32570208204842</v>
      </c>
      <c r="AV45" s="247">
        <v>149.70100151796868</v>
      </c>
      <c r="AW45" s="247">
        <v>141.33946773442997</v>
      </c>
      <c r="AX45" s="247">
        <v>134.29115202979145</v>
      </c>
      <c r="AY45" s="247">
        <v>142.73013404228271</v>
      </c>
      <c r="AZ45" s="635"/>
      <c r="BA45" s="247">
        <f t="shared" ref="BA45:BA46" si="122">D45-BB45</f>
        <v>235</v>
      </c>
      <c r="BB45" s="247">
        <f t="shared" ref="BB45:BB46" si="123">SUM(Q45:R45)</f>
        <v>220</v>
      </c>
      <c r="BC45" s="247">
        <f t="shared" ref="BC45:BC46" si="124">SUM(S45:T45)</f>
        <v>220</v>
      </c>
      <c r="BD45" s="247">
        <f t="shared" ref="BD45:BD46" si="125">SUM(U45:V45)</f>
        <v>220</v>
      </c>
      <c r="BE45" s="247">
        <f t="shared" ref="BE45:BE46" si="126">SUM(W45:X45)</f>
        <v>235</v>
      </c>
      <c r="BF45" s="247">
        <f t="shared" ref="BF45:BF46" si="127">SUM(Y45:Z45)</f>
        <v>250</v>
      </c>
      <c r="BG45" s="247">
        <f t="shared" ref="BG45:BG46" si="128">SUM(AA45:AB45)</f>
        <v>250</v>
      </c>
      <c r="BH45" s="247">
        <f t="shared" ref="BH45:BH46" si="129">SUM(AC45:AD45)</f>
        <v>250</v>
      </c>
      <c r="BI45" s="247">
        <f t="shared" ref="BI45:BI46" si="130">SUM(AE45:AF45)</f>
        <v>260</v>
      </c>
      <c r="BJ45" s="247">
        <f t="shared" ref="BJ45:BJ46" si="131">SUM(AG45:AH45)</f>
        <v>265</v>
      </c>
      <c r="BK45" s="247">
        <f t="shared" si="111"/>
        <v>293.40665098908454</v>
      </c>
      <c r="BL45" s="247">
        <f t="shared" si="112"/>
        <v>292.47131185055161</v>
      </c>
      <c r="BM45" s="247">
        <f t="shared" si="113"/>
        <v>221.93717244975733</v>
      </c>
      <c r="BN45" s="518">
        <f t="shared" si="26"/>
        <v>279.41812971646488</v>
      </c>
      <c r="BO45" s="621">
        <f t="shared" si="114"/>
        <v>270.9339613858474</v>
      </c>
      <c r="BP45" s="621">
        <f t="shared" si="115"/>
        <v>274.78059821814389</v>
      </c>
      <c r="BQ45" s="621">
        <f t="shared" si="116"/>
        <v>295.02670360001707</v>
      </c>
      <c r="BR45" s="621">
        <f t="shared" si="25"/>
        <v>275.63061976422142</v>
      </c>
      <c r="BT45" s="244" t="s">
        <v>31</v>
      </c>
      <c r="BU45" s="247">
        <f t="shared" si="63"/>
        <v>435</v>
      </c>
      <c r="BV45" s="247">
        <f t="shared" si="63"/>
        <v>455</v>
      </c>
      <c r="BW45" s="247">
        <f t="shared" si="63"/>
        <v>445</v>
      </c>
      <c r="BX45" s="247">
        <f t="shared" si="63"/>
        <v>490</v>
      </c>
      <c r="BY45" s="247">
        <f t="shared" si="63"/>
        <v>505</v>
      </c>
      <c r="BZ45" s="247">
        <f t="shared" si="63"/>
        <v>525</v>
      </c>
      <c r="CA45" s="247">
        <f t="shared" si="63"/>
        <v>585.87796283963598</v>
      </c>
      <c r="CB45" s="247">
        <f t="shared" si="63"/>
        <v>501.3553021662222</v>
      </c>
      <c r="CC45" s="247">
        <f t="shared" si="63"/>
        <v>545.70735655181784</v>
      </c>
      <c r="CD45" s="247">
        <f t="shared" si="63"/>
        <v>570.49435920383723</v>
      </c>
      <c r="CE45" s="247">
        <f>M45</f>
        <v>593.97897720045103</v>
      </c>
      <c r="CF45" s="248">
        <f t="shared" si="33"/>
        <v>4.5421785787609581E-2</v>
      </c>
      <c r="CG45" s="248">
        <f>O45</f>
        <v>4.1165381598843753E-2</v>
      </c>
      <c r="CH45" s="59"/>
      <c r="CI45" s="452">
        <f t="shared" si="117"/>
        <v>105</v>
      </c>
      <c r="CJ45" s="452">
        <f t="shared" si="117"/>
        <v>115</v>
      </c>
      <c r="CK45" s="452">
        <f t="shared" si="117"/>
        <v>110</v>
      </c>
      <c r="CL45" s="452">
        <f t="shared" si="117"/>
        <v>110</v>
      </c>
      <c r="CM45" s="452">
        <f t="shared" si="117"/>
        <v>105</v>
      </c>
      <c r="CN45" s="452">
        <f t="shared" si="117"/>
        <v>115</v>
      </c>
      <c r="CO45" s="452">
        <f t="shared" si="117"/>
        <v>115</v>
      </c>
      <c r="CP45" s="452">
        <f t="shared" si="117"/>
        <v>120</v>
      </c>
      <c r="CQ45" s="452">
        <f t="shared" si="117"/>
        <v>120</v>
      </c>
      <c r="CR45" s="452">
        <f t="shared" si="117"/>
        <v>130</v>
      </c>
      <c r="CS45" s="452">
        <f t="shared" si="117"/>
        <v>125</v>
      </c>
      <c r="CT45" s="452">
        <f t="shared" si="117"/>
        <v>125</v>
      </c>
      <c r="CU45" s="452">
        <f t="shared" si="117"/>
        <v>125</v>
      </c>
      <c r="CV45" s="452">
        <f t="shared" si="117"/>
        <v>125</v>
      </c>
      <c r="CW45" s="452">
        <f t="shared" si="117"/>
        <v>130</v>
      </c>
      <c r="CX45" s="452">
        <f t="shared" si="117"/>
        <v>130</v>
      </c>
      <c r="CY45" s="452">
        <f t="shared" si="118"/>
        <v>130</v>
      </c>
      <c r="CZ45" s="452">
        <f t="shared" si="118"/>
        <v>135</v>
      </c>
      <c r="DA45" s="452">
        <f t="shared" si="118"/>
        <v>146.77013543300893</v>
      </c>
      <c r="DB45" s="452">
        <f t="shared" si="118"/>
        <v>146.63651555607561</v>
      </c>
      <c r="DC45" s="452">
        <f t="shared" si="118"/>
        <v>145.56755654060942</v>
      </c>
      <c r="DD45" s="452">
        <f t="shared" si="118"/>
        <v>146.9037553099422</v>
      </c>
      <c r="DE45" s="452">
        <f t="shared" si="118"/>
        <v>117.97122705050019</v>
      </c>
      <c r="DF45" s="452">
        <f t="shared" si="118"/>
        <v>103.96594539925712</v>
      </c>
      <c r="DG45" s="452">
        <f t="shared" si="118"/>
        <v>136.56795365448744</v>
      </c>
      <c r="DH45" s="452">
        <f t="shared" si="118"/>
        <v>142.85017606197744</v>
      </c>
      <c r="DI45" s="452">
        <f t="shared" si="118"/>
        <v>141.06565057432994</v>
      </c>
      <c r="DJ45" s="452">
        <f t="shared" si="118"/>
        <v>129.86831081151743</v>
      </c>
      <c r="DK45" s="452">
        <f t="shared" si="118"/>
        <v>129.68281952655775</v>
      </c>
      <c r="DL45" s="452">
        <f t="shared" si="118"/>
        <v>145.09777869158614</v>
      </c>
      <c r="DM45" s="452">
        <f t="shared" si="119"/>
        <v>145.32570208204842</v>
      </c>
      <c r="DN45" s="452">
        <f t="shared" si="119"/>
        <v>149.70100151796868</v>
      </c>
      <c r="DO45" s="452">
        <f t="shared" si="119"/>
        <v>141.33946773442997</v>
      </c>
      <c r="DP45" s="452">
        <f t="shared" si="119"/>
        <v>134.29115202979145</v>
      </c>
      <c r="DQ45" s="452">
        <f t="shared" si="119"/>
        <v>142.73013404228271</v>
      </c>
      <c r="DR45" s="452"/>
      <c r="DS45" s="452">
        <f t="shared" si="120"/>
        <v>235</v>
      </c>
      <c r="DT45" s="452">
        <f t="shared" si="120"/>
        <v>220</v>
      </c>
      <c r="DU45" s="452">
        <f t="shared" si="120"/>
        <v>220</v>
      </c>
      <c r="DV45" s="452">
        <f t="shared" si="120"/>
        <v>220</v>
      </c>
      <c r="DW45" s="452">
        <f t="shared" si="120"/>
        <v>235</v>
      </c>
      <c r="DX45" s="452">
        <f t="shared" si="120"/>
        <v>250</v>
      </c>
      <c r="DY45" s="452">
        <f t="shared" si="120"/>
        <v>250</v>
      </c>
      <c r="DZ45" s="452">
        <f t="shared" si="120"/>
        <v>250</v>
      </c>
      <c r="EA45" s="452">
        <f t="shared" si="120"/>
        <v>260</v>
      </c>
      <c r="EB45" s="452">
        <f t="shared" si="120"/>
        <v>265</v>
      </c>
      <c r="EC45" s="452">
        <f t="shared" si="120"/>
        <v>293.40665098908454</v>
      </c>
      <c r="ED45" s="452">
        <f t="shared" si="120"/>
        <v>292.47131185055161</v>
      </c>
      <c r="EE45" s="452">
        <f t="shared" si="120"/>
        <v>221.93717244975733</v>
      </c>
      <c r="EF45" s="452">
        <f t="shared" si="120"/>
        <v>279.41812971646488</v>
      </c>
      <c r="EG45" s="452">
        <f t="shared" si="120"/>
        <v>270.9339613858474</v>
      </c>
      <c r="EH45" s="452">
        <f t="shared" si="120"/>
        <v>274.78059821814389</v>
      </c>
      <c r="EI45" s="452">
        <f t="shared" si="121"/>
        <v>295.02670360001707</v>
      </c>
      <c r="EJ45" s="452">
        <f t="shared" si="121"/>
        <v>275.63061976422142</v>
      </c>
    </row>
    <row r="46" spans="2:140" x14ac:dyDescent="0.3">
      <c r="B46" s="250" t="s">
        <v>112</v>
      </c>
      <c r="C46" s="690">
        <v>-5</v>
      </c>
      <c r="D46" s="690">
        <v>50</v>
      </c>
      <c r="E46" s="690">
        <v>525</v>
      </c>
      <c r="F46" s="690">
        <v>460</v>
      </c>
      <c r="G46" s="690">
        <v>215</v>
      </c>
      <c r="H46" s="690">
        <v>280</v>
      </c>
      <c r="I46" s="690">
        <f>SUM(I47:I50)</f>
        <v>262.83500000000004</v>
      </c>
      <c r="J46" s="690">
        <f t="shared" ref="J46:M46" si="132">SUM(J47:J50)</f>
        <v>570.8130000000001</v>
      </c>
      <c r="K46" s="690">
        <f t="shared" si="132"/>
        <v>323.8535</v>
      </c>
      <c r="L46" s="690">
        <f t="shared" si="132"/>
        <v>224.68627859778667</v>
      </c>
      <c r="M46" s="690">
        <f t="shared" si="132"/>
        <v>402.52382774376923</v>
      </c>
      <c r="N46" s="210">
        <f t="shared" si="9"/>
        <v>-0.30621012711677753</v>
      </c>
      <c r="O46" s="499">
        <f t="shared" si="9"/>
        <v>0.79149269931312305</v>
      </c>
      <c r="P46" s="198"/>
      <c r="Q46" s="496">
        <v>15</v>
      </c>
      <c r="R46" s="496">
        <v>40</v>
      </c>
      <c r="S46" s="496">
        <v>45</v>
      </c>
      <c r="T46" s="496">
        <v>75</v>
      </c>
      <c r="U46" s="496">
        <v>180</v>
      </c>
      <c r="V46" s="496">
        <v>220</v>
      </c>
      <c r="W46" s="496">
        <v>150</v>
      </c>
      <c r="X46" s="496">
        <v>115</v>
      </c>
      <c r="Y46" s="496">
        <v>80</v>
      </c>
      <c r="Z46" s="496">
        <v>115</v>
      </c>
      <c r="AA46" s="496">
        <v>30</v>
      </c>
      <c r="AB46" s="496">
        <v>75</v>
      </c>
      <c r="AC46" s="496">
        <v>45</v>
      </c>
      <c r="AD46" s="496">
        <v>65</v>
      </c>
      <c r="AE46" s="496">
        <v>85</v>
      </c>
      <c r="AF46" s="496">
        <v>70</v>
      </c>
      <c r="AG46" s="496">
        <v>70</v>
      </c>
      <c r="AH46" s="496">
        <v>50</v>
      </c>
      <c r="AI46" s="496">
        <f>SUM(AI47:AI50)</f>
        <v>105.57914225967754</v>
      </c>
      <c r="AJ46" s="496">
        <f t="shared" ref="AJ46:AY46" si="133">SUM(AJ47:AJ50)</f>
        <v>84.600039746736087</v>
      </c>
      <c r="AK46" s="496">
        <f t="shared" si="133"/>
        <v>48.923371885813054</v>
      </c>
      <c r="AL46" s="496">
        <f t="shared" si="133"/>
        <v>23.732446107773313</v>
      </c>
      <c r="AM46" s="496">
        <f t="shared" si="133"/>
        <v>298.15942884018619</v>
      </c>
      <c r="AN46" s="496">
        <f t="shared" si="133"/>
        <v>121.2724706078703</v>
      </c>
      <c r="AO46" s="496">
        <f t="shared" si="133"/>
        <v>94.924473234938915</v>
      </c>
      <c r="AP46" s="496">
        <f t="shared" si="133"/>
        <v>56.456627317004589</v>
      </c>
      <c r="AQ46" s="496">
        <f t="shared" si="133"/>
        <v>18.975007783359857</v>
      </c>
      <c r="AR46" s="496">
        <f t="shared" si="133"/>
        <v>104.348851363413</v>
      </c>
      <c r="AS46" s="496">
        <f t="shared" si="133"/>
        <v>108.74389820529454</v>
      </c>
      <c r="AT46" s="496">
        <f t="shared" si="133"/>
        <v>91.78574264793258</v>
      </c>
      <c r="AU46" s="496">
        <f t="shared" si="133"/>
        <v>59.282276116604976</v>
      </c>
      <c r="AV46" s="496">
        <f t="shared" si="133"/>
        <v>72.452361999739651</v>
      </c>
      <c r="AW46" s="496">
        <f t="shared" si="133"/>
        <v>91.557235456197631</v>
      </c>
      <c r="AX46" s="496">
        <f t="shared" si="133"/>
        <v>1.3944050252444278</v>
      </c>
      <c r="AY46" s="496">
        <f t="shared" si="133"/>
        <v>101.62228986405603</v>
      </c>
      <c r="AZ46" s="635"/>
      <c r="BA46" s="496">
        <f t="shared" si="122"/>
        <v>-5</v>
      </c>
      <c r="BB46" s="36">
        <f t="shared" si="123"/>
        <v>55</v>
      </c>
      <c r="BC46" s="9">
        <f t="shared" si="124"/>
        <v>120</v>
      </c>
      <c r="BD46" s="36">
        <f t="shared" si="125"/>
        <v>400</v>
      </c>
      <c r="BE46" s="36">
        <f t="shared" si="126"/>
        <v>265</v>
      </c>
      <c r="BF46" s="36">
        <f t="shared" si="127"/>
        <v>195</v>
      </c>
      <c r="BG46" s="36">
        <f t="shared" si="128"/>
        <v>105</v>
      </c>
      <c r="BH46" s="36">
        <f t="shared" si="129"/>
        <v>110</v>
      </c>
      <c r="BI46" s="36">
        <f t="shared" si="130"/>
        <v>155</v>
      </c>
      <c r="BJ46" s="36">
        <f t="shared" si="131"/>
        <v>120</v>
      </c>
      <c r="BK46" s="13">
        <f t="shared" si="111"/>
        <v>190.17918200641361</v>
      </c>
      <c r="BL46" s="13">
        <f t="shared" si="112"/>
        <v>72.655817993586368</v>
      </c>
      <c r="BM46" s="13">
        <f t="shared" ref="BM46:BM50" si="134">AK46+AL46</f>
        <v>72.655817993586368</v>
      </c>
      <c r="BN46" s="59">
        <f t="shared" si="26"/>
        <v>151.38110055194352</v>
      </c>
      <c r="BO46" s="59">
        <f t="shared" si="114"/>
        <v>123.32385914677286</v>
      </c>
      <c r="BP46" s="59">
        <f t="shared" si="115"/>
        <v>200.52964085322714</v>
      </c>
      <c r="BQ46" s="59">
        <f t="shared" si="116"/>
        <v>131.73463811634463</v>
      </c>
      <c r="BR46" s="59">
        <f t="shared" si="25"/>
        <v>92.951640481442055</v>
      </c>
      <c r="BT46" s="265" t="s">
        <v>112</v>
      </c>
      <c r="BU46" s="50">
        <f t="shared" si="63"/>
        <v>-5</v>
      </c>
      <c r="BV46" s="50">
        <f t="shared" si="63"/>
        <v>50</v>
      </c>
      <c r="BW46" s="50">
        <f t="shared" si="63"/>
        <v>525</v>
      </c>
      <c r="BX46" s="50">
        <f t="shared" si="63"/>
        <v>460</v>
      </c>
      <c r="BY46" s="50">
        <f t="shared" si="63"/>
        <v>215</v>
      </c>
      <c r="BZ46" s="50">
        <f t="shared" si="63"/>
        <v>280</v>
      </c>
      <c r="CA46" s="50">
        <f t="shared" si="63"/>
        <v>262.83500000000004</v>
      </c>
      <c r="CB46" s="50">
        <f t="shared" si="63"/>
        <v>570.8130000000001</v>
      </c>
      <c r="CC46" s="50">
        <f t="shared" si="63"/>
        <v>323.8535</v>
      </c>
      <c r="CD46" s="50">
        <f t="shared" si="63"/>
        <v>224.68627859778667</v>
      </c>
      <c r="CE46" s="50">
        <f>M46</f>
        <v>402.52382774376923</v>
      </c>
      <c r="CF46" s="210">
        <f t="shared" si="33"/>
        <v>-0.30621012711677753</v>
      </c>
      <c r="CG46" s="210">
        <f>O46</f>
        <v>0.79149269931312305</v>
      </c>
      <c r="CH46" s="59"/>
      <c r="CI46" s="444">
        <f t="shared" si="117"/>
        <v>15</v>
      </c>
      <c r="CJ46" s="444">
        <f t="shared" si="117"/>
        <v>40</v>
      </c>
      <c r="CK46" s="444">
        <f t="shared" si="117"/>
        <v>45</v>
      </c>
      <c r="CL46" s="444">
        <f t="shared" si="117"/>
        <v>75</v>
      </c>
      <c r="CM46" s="444">
        <f t="shared" si="117"/>
        <v>180</v>
      </c>
      <c r="CN46" s="444">
        <f t="shared" si="117"/>
        <v>220</v>
      </c>
      <c r="CO46" s="444">
        <f t="shared" si="117"/>
        <v>150</v>
      </c>
      <c r="CP46" s="444">
        <f t="shared" si="117"/>
        <v>115</v>
      </c>
      <c r="CQ46" s="444">
        <f t="shared" si="117"/>
        <v>80</v>
      </c>
      <c r="CR46" s="444">
        <f t="shared" si="117"/>
        <v>115</v>
      </c>
      <c r="CS46" s="444">
        <f t="shared" si="117"/>
        <v>30</v>
      </c>
      <c r="CT46" s="444">
        <f t="shared" si="117"/>
        <v>75</v>
      </c>
      <c r="CU46" s="444">
        <f t="shared" si="117"/>
        <v>45</v>
      </c>
      <c r="CV46" s="444">
        <f t="shared" si="117"/>
        <v>65</v>
      </c>
      <c r="CW46" s="444">
        <f t="shared" si="117"/>
        <v>85</v>
      </c>
      <c r="CX46" s="444">
        <f t="shared" si="117"/>
        <v>70</v>
      </c>
      <c r="CY46" s="444">
        <f t="shared" si="118"/>
        <v>70</v>
      </c>
      <c r="CZ46" s="444">
        <f t="shared" si="118"/>
        <v>50</v>
      </c>
      <c r="DA46" s="444">
        <f t="shared" si="118"/>
        <v>105.57914225967754</v>
      </c>
      <c r="DB46" s="444">
        <f t="shared" si="118"/>
        <v>84.600039746736087</v>
      </c>
      <c r="DC46" s="444">
        <f t="shared" si="118"/>
        <v>48.923371885813054</v>
      </c>
      <c r="DD46" s="444">
        <f t="shared" si="118"/>
        <v>23.732446107773313</v>
      </c>
      <c r="DE46" s="444">
        <f t="shared" si="118"/>
        <v>298.15942884018619</v>
      </c>
      <c r="DF46" s="444">
        <f t="shared" si="118"/>
        <v>121.2724706078703</v>
      </c>
      <c r="DG46" s="444">
        <f t="shared" si="118"/>
        <v>94.924473234938915</v>
      </c>
      <c r="DH46" s="444">
        <f t="shared" si="118"/>
        <v>56.456627317004589</v>
      </c>
      <c r="DI46" s="444">
        <f t="shared" si="118"/>
        <v>18.975007783359857</v>
      </c>
      <c r="DJ46" s="444">
        <f t="shared" si="118"/>
        <v>104.348851363413</v>
      </c>
      <c r="DK46" s="444">
        <f t="shared" si="118"/>
        <v>108.74389820529454</v>
      </c>
      <c r="DL46" s="444">
        <f t="shared" si="118"/>
        <v>91.78574264793258</v>
      </c>
      <c r="DM46" s="444">
        <f t="shared" si="119"/>
        <v>59.282276116604976</v>
      </c>
      <c r="DN46" s="444">
        <f t="shared" si="119"/>
        <v>72.452361999739651</v>
      </c>
      <c r="DO46" s="444">
        <f t="shared" si="119"/>
        <v>91.557235456197631</v>
      </c>
      <c r="DP46" s="444">
        <f t="shared" si="119"/>
        <v>1.3944050252444278</v>
      </c>
      <c r="DQ46" s="444">
        <f t="shared" si="119"/>
        <v>101.62228986405603</v>
      </c>
      <c r="DR46" s="444"/>
      <c r="DS46" s="444">
        <f t="shared" si="120"/>
        <v>-5</v>
      </c>
      <c r="DT46" s="444">
        <f t="shared" si="120"/>
        <v>55</v>
      </c>
      <c r="DU46" s="444">
        <f t="shared" si="120"/>
        <v>120</v>
      </c>
      <c r="DV46" s="444">
        <f t="shared" si="120"/>
        <v>400</v>
      </c>
      <c r="DW46" s="444">
        <f t="shared" si="120"/>
        <v>265</v>
      </c>
      <c r="DX46" s="444">
        <f t="shared" si="120"/>
        <v>195</v>
      </c>
      <c r="DY46" s="444">
        <f t="shared" si="120"/>
        <v>105</v>
      </c>
      <c r="DZ46" s="444">
        <f t="shared" si="120"/>
        <v>110</v>
      </c>
      <c r="EA46" s="444">
        <f t="shared" si="120"/>
        <v>155</v>
      </c>
      <c r="EB46" s="444">
        <f>BJ46</f>
        <v>120</v>
      </c>
      <c r="EC46" s="444">
        <f t="shared" si="120"/>
        <v>190.17918200641361</v>
      </c>
      <c r="ED46" s="444">
        <f t="shared" si="120"/>
        <v>72.655817993586368</v>
      </c>
      <c r="EE46" s="444">
        <f t="shared" si="120"/>
        <v>72.655817993586368</v>
      </c>
      <c r="EF46" s="444">
        <f t="shared" si="120"/>
        <v>151.38110055194352</v>
      </c>
      <c r="EG46" s="444">
        <f t="shared" si="120"/>
        <v>123.32385914677286</v>
      </c>
      <c r="EH46" s="444">
        <f t="shared" si="120"/>
        <v>200.52964085322714</v>
      </c>
      <c r="EI46" s="444">
        <f t="shared" si="121"/>
        <v>131.73463811634463</v>
      </c>
      <c r="EJ46" s="444">
        <f t="shared" si="121"/>
        <v>92.951640481442055</v>
      </c>
    </row>
    <row r="47" spans="2:140" x14ac:dyDescent="0.3">
      <c r="B47" s="10" t="s">
        <v>15</v>
      </c>
      <c r="C47" s="689"/>
      <c r="D47" s="689"/>
      <c r="E47" s="689"/>
      <c r="F47" s="689"/>
      <c r="G47" s="689"/>
      <c r="H47" s="689"/>
      <c r="I47" s="689">
        <v>155.41800000000001</v>
      </c>
      <c r="J47" s="689">
        <v>234.41024999999999</v>
      </c>
      <c r="K47" s="689">
        <v>255.88475</v>
      </c>
      <c r="L47" s="689">
        <v>258.18680000000001</v>
      </c>
      <c r="M47" s="689">
        <v>233.925498</v>
      </c>
      <c r="N47" s="501">
        <f t="shared" si="9"/>
        <v>8.996432964449852E-3</v>
      </c>
      <c r="O47" s="501">
        <f t="shared" si="9"/>
        <v>-9.3968018504431705E-2</v>
      </c>
      <c r="P47" s="198"/>
      <c r="Q47" s="59"/>
      <c r="R47" s="59"/>
      <c r="S47" s="59"/>
      <c r="T47" s="59"/>
      <c r="U47" s="59"/>
      <c r="V47" s="59"/>
      <c r="W47" s="59"/>
      <c r="X47" s="59"/>
      <c r="Y47" s="59"/>
      <c r="Z47" s="59"/>
      <c r="AA47" s="59"/>
      <c r="AB47" s="59"/>
      <c r="AC47" s="59"/>
      <c r="AD47" s="59"/>
      <c r="AE47" s="59"/>
      <c r="AF47" s="59"/>
      <c r="AG47" s="59"/>
      <c r="AH47" s="59"/>
      <c r="AI47" s="59">
        <v>78.389138274963159</v>
      </c>
      <c r="AJ47" s="59">
        <v>26.831908251161735</v>
      </c>
      <c r="AK47" s="59">
        <v>25.23092683894367</v>
      </c>
      <c r="AL47" s="59">
        <v>24.966026634931428</v>
      </c>
      <c r="AM47" s="59">
        <v>118.04183222004839</v>
      </c>
      <c r="AN47" s="59">
        <v>19.729371300343235</v>
      </c>
      <c r="AO47" s="59">
        <v>45.52857909733725</v>
      </c>
      <c r="AP47" s="59">
        <v>51.110467382271111</v>
      </c>
      <c r="AQ47" s="59">
        <v>92.677320680224739</v>
      </c>
      <c r="AR47" s="59">
        <v>76.945785893145086</v>
      </c>
      <c r="AS47" s="59">
        <v>36.678123787363035</v>
      </c>
      <c r="AT47" s="59">
        <v>49.583519639267138</v>
      </c>
      <c r="AU47" s="59">
        <v>90.665389233498729</v>
      </c>
      <c r="AV47" s="59">
        <v>71.002122071967463</v>
      </c>
      <c r="AW47" s="59">
        <v>58.022531149027131</v>
      </c>
      <c r="AX47" s="59">
        <v>38.496757545506682</v>
      </c>
      <c r="AY47" s="59">
        <v>30.503476772942836</v>
      </c>
      <c r="AZ47" s="635"/>
      <c r="BA47" s="59"/>
      <c r="BB47" s="13"/>
      <c r="BC47" s="13"/>
      <c r="BD47" s="13"/>
      <c r="BE47" s="13"/>
      <c r="BF47" s="13"/>
      <c r="BG47" s="13"/>
      <c r="BH47" s="13"/>
      <c r="BI47" s="13"/>
      <c r="BJ47" s="13"/>
      <c r="BK47" s="13">
        <f t="shared" si="111"/>
        <v>105.22104652612489</v>
      </c>
      <c r="BL47" s="13">
        <f t="shared" si="112"/>
        <v>50.196953473875098</v>
      </c>
      <c r="BM47" s="13">
        <f t="shared" si="134"/>
        <v>50.196953473875098</v>
      </c>
      <c r="BN47" s="59">
        <f t="shared" si="26"/>
        <v>96.639046479608368</v>
      </c>
      <c r="BO47" s="59">
        <f t="shared" si="114"/>
        <v>169.62310657336982</v>
      </c>
      <c r="BP47" s="59">
        <f t="shared" si="115"/>
        <v>86.261643426630172</v>
      </c>
      <c r="BQ47" s="59">
        <f t="shared" si="116"/>
        <v>161.66751130546618</v>
      </c>
      <c r="BR47" s="59">
        <f t="shared" si="25"/>
        <v>96.519288694533813</v>
      </c>
      <c r="BT47" s="10" t="s">
        <v>15</v>
      </c>
      <c r="BU47" s="13"/>
      <c r="BV47" s="13"/>
      <c r="BW47" s="13"/>
      <c r="BX47" s="13"/>
      <c r="BY47" s="13"/>
      <c r="BZ47" s="13"/>
      <c r="CA47" s="13">
        <f t="shared" si="63"/>
        <v>155.41800000000001</v>
      </c>
      <c r="CB47" s="13">
        <f t="shared" si="63"/>
        <v>234.41024999999999</v>
      </c>
      <c r="CC47" s="13">
        <f t="shared" si="63"/>
        <v>255.88475</v>
      </c>
      <c r="CD47" s="13">
        <f t="shared" si="63"/>
        <v>258.18680000000001</v>
      </c>
      <c r="CE47" s="13"/>
      <c r="CF47" s="212"/>
      <c r="CG47" s="208"/>
      <c r="CH47" s="59"/>
      <c r="CI47" s="444"/>
      <c r="CJ47" s="444"/>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c r="EE47" s="444"/>
      <c r="EF47" s="444"/>
      <c r="EG47" s="444"/>
      <c r="EH47" s="444"/>
      <c r="EI47" s="444"/>
      <c r="EJ47" s="444"/>
    </row>
    <row r="48" spans="2:140" x14ac:dyDescent="0.3">
      <c r="B48" s="10" t="s">
        <v>16</v>
      </c>
      <c r="C48" s="689"/>
      <c r="D48" s="689"/>
      <c r="E48" s="689"/>
      <c r="F48" s="689"/>
      <c r="G48" s="689"/>
      <c r="H48" s="689"/>
      <c r="I48" s="689">
        <v>52.417000000000002</v>
      </c>
      <c r="J48" s="689">
        <v>75.202750000000009</v>
      </c>
      <c r="K48" s="689">
        <v>60.96875</v>
      </c>
      <c r="L48" s="689">
        <v>44.445499999999996</v>
      </c>
      <c r="M48" s="689">
        <v>35.556399999999996</v>
      </c>
      <c r="N48" s="501">
        <f t="shared" si="9"/>
        <v>-0.27101178882624299</v>
      </c>
      <c r="O48" s="501">
        <f t="shared" si="9"/>
        <v>-0.19999999999999996</v>
      </c>
      <c r="P48" s="198"/>
      <c r="Q48" s="59"/>
      <c r="R48" s="59"/>
      <c r="S48" s="59"/>
      <c r="T48" s="59"/>
      <c r="U48" s="59"/>
      <c r="V48" s="59"/>
      <c r="W48" s="59"/>
      <c r="X48" s="59"/>
      <c r="Y48" s="59"/>
      <c r="Z48" s="59"/>
      <c r="AA48" s="59"/>
      <c r="AB48" s="59"/>
      <c r="AC48" s="59"/>
      <c r="AD48" s="59"/>
      <c r="AE48" s="59"/>
      <c r="AF48" s="59"/>
      <c r="AG48" s="59"/>
      <c r="AH48" s="59"/>
      <c r="AI48" s="59">
        <v>9.9400039847143749</v>
      </c>
      <c r="AJ48" s="59">
        <v>13.518131495574355</v>
      </c>
      <c r="AK48" s="59">
        <v>15.442445046869386</v>
      </c>
      <c r="AL48" s="59">
        <v>13.516419472841884</v>
      </c>
      <c r="AM48" s="59">
        <v>21.817596620137792</v>
      </c>
      <c r="AN48" s="59">
        <v>19.243099307527075</v>
      </c>
      <c r="AO48" s="59">
        <v>20.095894137601672</v>
      </c>
      <c r="AP48" s="59">
        <v>14.046159934733485</v>
      </c>
      <c r="AQ48" s="59">
        <v>26.047687103135118</v>
      </c>
      <c r="AR48" s="59">
        <v>5.1530654702679231</v>
      </c>
      <c r="AS48" s="59">
        <v>13.815774417931509</v>
      </c>
      <c r="AT48" s="59">
        <v>15.952223008665449</v>
      </c>
      <c r="AU48" s="59">
        <v>12.603392233659569</v>
      </c>
      <c r="AV48" s="59">
        <v>14.436745278325523</v>
      </c>
      <c r="AW48" s="59">
        <v>11.521209657723828</v>
      </c>
      <c r="AX48" s="59">
        <v>5.8841528302910717</v>
      </c>
      <c r="AY48" s="59">
        <v>7.1053184416665154</v>
      </c>
      <c r="AZ48" s="635"/>
      <c r="BA48" s="59"/>
      <c r="BB48" s="13"/>
      <c r="BC48" s="13"/>
      <c r="BD48" s="13"/>
      <c r="BE48" s="13"/>
      <c r="BF48" s="13"/>
      <c r="BG48" s="13"/>
      <c r="BH48" s="13"/>
      <c r="BI48" s="13"/>
      <c r="BJ48" s="13"/>
      <c r="BK48" s="13">
        <f t="shared" si="111"/>
        <v>23.458135480288732</v>
      </c>
      <c r="BL48" s="13">
        <f t="shared" si="112"/>
        <v>28.95886451971127</v>
      </c>
      <c r="BM48" s="13">
        <f t="shared" si="134"/>
        <v>28.95886451971127</v>
      </c>
      <c r="BN48" s="59">
        <f t="shared" si="26"/>
        <v>34.142054072335156</v>
      </c>
      <c r="BO48" s="59">
        <f t="shared" si="114"/>
        <v>31.20075257340304</v>
      </c>
      <c r="BP48" s="59">
        <f t="shared" si="115"/>
        <v>29.767997426596956</v>
      </c>
      <c r="BQ48" s="59">
        <f t="shared" si="116"/>
        <v>27.040137511985094</v>
      </c>
      <c r="BR48" s="59">
        <f t="shared" si="25"/>
        <v>17.405362488014902</v>
      </c>
      <c r="BT48" s="10" t="s">
        <v>16</v>
      </c>
      <c r="BU48" s="13"/>
      <c r="BV48" s="13"/>
      <c r="BW48" s="13"/>
      <c r="BX48" s="13"/>
      <c r="BY48" s="13"/>
      <c r="BZ48" s="13"/>
      <c r="CA48" s="13">
        <f t="shared" si="63"/>
        <v>52.417000000000002</v>
      </c>
      <c r="CB48" s="13">
        <f t="shared" ref="CB48:CD56" si="135">J48</f>
        <v>75.202750000000009</v>
      </c>
      <c r="CC48" s="13">
        <f t="shared" si="135"/>
        <v>60.96875</v>
      </c>
      <c r="CD48" s="13">
        <f t="shared" si="135"/>
        <v>44.445499999999996</v>
      </c>
      <c r="CE48" s="13"/>
      <c r="CF48" s="212"/>
      <c r="CG48" s="208"/>
      <c r="CH48" s="59"/>
      <c r="CI48" s="444"/>
      <c r="CJ48" s="444"/>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row>
    <row r="49" spans="2:140" x14ac:dyDescent="0.3">
      <c r="B49" s="10" t="s">
        <v>17</v>
      </c>
      <c r="C49" s="689"/>
      <c r="D49" s="689"/>
      <c r="E49" s="689"/>
      <c r="F49" s="689"/>
      <c r="G49" s="689"/>
      <c r="H49" s="689"/>
      <c r="I49" s="689">
        <v>46</v>
      </c>
      <c r="J49" s="689">
        <v>240</v>
      </c>
      <c r="K49" s="689">
        <v>-26</v>
      </c>
      <c r="L49" s="689">
        <v>-114</v>
      </c>
      <c r="M49" s="689">
        <v>100</v>
      </c>
      <c r="N49" s="501" t="str">
        <f t="shared" si="9"/>
        <v>N/A</v>
      </c>
      <c r="O49" s="501" t="str">
        <f t="shared" si="9"/>
        <v>N/A</v>
      </c>
      <c r="P49" s="198"/>
      <c r="Q49" s="59"/>
      <c r="R49" s="59"/>
      <c r="S49" s="59"/>
      <c r="T49" s="59"/>
      <c r="U49" s="59"/>
      <c r="V49" s="59"/>
      <c r="W49" s="59"/>
      <c r="X49" s="59"/>
      <c r="Y49" s="59"/>
      <c r="Z49" s="59"/>
      <c r="AA49" s="59"/>
      <c r="AB49" s="59"/>
      <c r="AC49" s="59"/>
      <c r="AD49" s="59"/>
      <c r="AE49" s="59"/>
      <c r="AF49" s="59"/>
      <c r="AG49" s="59"/>
      <c r="AH49" s="59"/>
      <c r="AI49" s="59">
        <v>15</v>
      </c>
      <c r="AJ49" s="59">
        <v>42</v>
      </c>
      <c r="AK49" s="59">
        <v>6</v>
      </c>
      <c r="AL49" s="59">
        <v>-17</v>
      </c>
      <c r="AM49" s="59">
        <v>155</v>
      </c>
      <c r="AN49" s="59">
        <v>79</v>
      </c>
      <c r="AO49" s="59">
        <v>22</v>
      </c>
      <c r="AP49" s="59">
        <v>-16</v>
      </c>
      <c r="AQ49" s="59">
        <v>-107</v>
      </c>
      <c r="AR49" s="59">
        <v>13</v>
      </c>
      <c r="AS49" s="59">
        <v>50</v>
      </c>
      <c r="AT49" s="59">
        <v>18</v>
      </c>
      <c r="AU49" s="59">
        <v>-53</v>
      </c>
      <c r="AV49" s="59">
        <v>-22</v>
      </c>
      <c r="AW49" s="59">
        <v>13</v>
      </c>
      <c r="AX49" s="59">
        <v>-52</v>
      </c>
      <c r="AY49" s="59">
        <v>55</v>
      </c>
      <c r="AZ49" s="635"/>
      <c r="BA49" s="59"/>
      <c r="BB49" s="13"/>
      <c r="BC49" s="13"/>
      <c r="BD49" s="13"/>
      <c r="BE49" s="13"/>
      <c r="BF49" s="13"/>
      <c r="BG49" s="13"/>
      <c r="BH49" s="13"/>
      <c r="BI49" s="13"/>
      <c r="BJ49" s="13"/>
      <c r="BK49" s="13">
        <f t="shared" si="111"/>
        <v>57</v>
      </c>
      <c r="BL49" s="13">
        <f t="shared" si="112"/>
        <v>-11</v>
      </c>
      <c r="BM49" s="13">
        <f t="shared" si="134"/>
        <v>-11</v>
      </c>
      <c r="BN49" s="59">
        <f t="shared" si="26"/>
        <v>6</v>
      </c>
      <c r="BO49" s="59">
        <f t="shared" si="114"/>
        <v>-94</v>
      </c>
      <c r="BP49" s="59">
        <f t="shared" si="115"/>
        <v>68</v>
      </c>
      <c r="BQ49" s="59">
        <f t="shared" si="116"/>
        <v>-75</v>
      </c>
      <c r="BR49" s="59">
        <f t="shared" si="25"/>
        <v>-39</v>
      </c>
      <c r="BT49" s="10" t="s">
        <v>17</v>
      </c>
      <c r="BU49" s="13"/>
      <c r="BV49" s="13"/>
      <c r="BW49" s="13"/>
      <c r="BX49" s="13"/>
      <c r="BY49" s="13"/>
      <c r="BZ49" s="13"/>
      <c r="CA49" s="13">
        <f t="shared" ref="CA49:CA56" si="136">I49</f>
        <v>46</v>
      </c>
      <c r="CB49" s="13">
        <f t="shared" si="135"/>
        <v>240</v>
      </c>
      <c r="CC49" s="13">
        <f t="shared" si="135"/>
        <v>-26</v>
      </c>
      <c r="CD49" s="13">
        <f t="shared" si="135"/>
        <v>-114</v>
      </c>
      <c r="CE49" s="13"/>
      <c r="CF49" s="212"/>
      <c r="CG49" s="208"/>
      <c r="CH49" s="59"/>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row>
    <row r="50" spans="2:140" x14ac:dyDescent="0.3">
      <c r="B50" s="253" t="s">
        <v>19</v>
      </c>
      <c r="C50" s="689"/>
      <c r="D50" s="689"/>
      <c r="E50" s="689"/>
      <c r="F50" s="689"/>
      <c r="G50" s="689"/>
      <c r="H50" s="689"/>
      <c r="I50" s="689">
        <v>9</v>
      </c>
      <c r="J50" s="689">
        <v>21.2</v>
      </c>
      <c r="K50" s="689">
        <v>33</v>
      </c>
      <c r="L50" s="689">
        <v>36.053978597786696</v>
      </c>
      <c r="M50" s="689">
        <v>33.041929743769217</v>
      </c>
      <c r="N50" s="505">
        <f t="shared" si="9"/>
        <v>9.2544805993536317E-2</v>
      </c>
      <c r="O50" s="505">
        <f t="shared" si="9"/>
        <v>-8.3542759250497367E-2</v>
      </c>
      <c r="P50" s="198"/>
      <c r="Q50" s="503"/>
      <c r="R50" s="503"/>
      <c r="S50" s="503"/>
      <c r="T50" s="503"/>
      <c r="U50" s="503"/>
      <c r="V50" s="503"/>
      <c r="W50" s="503"/>
      <c r="X50" s="503"/>
      <c r="Y50" s="503"/>
      <c r="Z50" s="503"/>
      <c r="AA50" s="503"/>
      <c r="AB50" s="503"/>
      <c r="AC50" s="503"/>
      <c r="AD50" s="503"/>
      <c r="AE50" s="503"/>
      <c r="AF50" s="503"/>
      <c r="AG50" s="503"/>
      <c r="AH50" s="503"/>
      <c r="AI50" s="59">
        <v>2.25</v>
      </c>
      <c r="AJ50" s="59">
        <v>2.25</v>
      </c>
      <c r="AK50" s="59">
        <v>2.25</v>
      </c>
      <c r="AL50" s="59">
        <v>2.25</v>
      </c>
      <c r="AM50" s="59">
        <v>3.3</v>
      </c>
      <c r="AN50" s="59">
        <v>3.3</v>
      </c>
      <c r="AO50" s="59">
        <v>7.3</v>
      </c>
      <c r="AP50" s="59">
        <v>7.3</v>
      </c>
      <c r="AQ50" s="59">
        <v>7.25</v>
      </c>
      <c r="AR50" s="59">
        <v>9.25</v>
      </c>
      <c r="AS50" s="59">
        <v>8.25</v>
      </c>
      <c r="AT50" s="59">
        <v>8.25</v>
      </c>
      <c r="AU50" s="59">
        <v>9.0134946494466739</v>
      </c>
      <c r="AV50" s="59">
        <v>9.0134946494466739</v>
      </c>
      <c r="AW50" s="59">
        <v>9.0134946494466739</v>
      </c>
      <c r="AX50" s="59">
        <v>9.0134946494466739</v>
      </c>
      <c r="AY50" s="59">
        <v>9.0134946494466739</v>
      </c>
      <c r="AZ50" s="635"/>
      <c r="BA50" s="503"/>
      <c r="BB50" s="54"/>
      <c r="BC50" s="54"/>
      <c r="BD50" s="54"/>
      <c r="BE50" s="54"/>
      <c r="BF50" s="54"/>
      <c r="BG50" s="54"/>
      <c r="BH50" s="54"/>
      <c r="BI50" s="54"/>
      <c r="BJ50" s="54"/>
      <c r="BK50" s="54">
        <f t="shared" si="111"/>
        <v>4.5</v>
      </c>
      <c r="BL50" s="54">
        <f t="shared" si="112"/>
        <v>4.5</v>
      </c>
      <c r="BM50" s="54">
        <f t="shared" si="134"/>
        <v>4.5</v>
      </c>
      <c r="BN50" s="516">
        <f t="shared" si="26"/>
        <v>14.6</v>
      </c>
      <c r="BO50" s="620">
        <f t="shared" si="114"/>
        <v>16.5</v>
      </c>
      <c r="BP50" s="620">
        <f t="shared" si="115"/>
        <v>16.5</v>
      </c>
      <c r="BQ50" s="620">
        <f t="shared" si="116"/>
        <v>18.026989298893348</v>
      </c>
      <c r="BR50" s="620">
        <f t="shared" si="25"/>
        <v>18.026989298893348</v>
      </c>
      <c r="BT50" s="268" t="s">
        <v>19</v>
      </c>
      <c r="BU50" s="54"/>
      <c r="BV50" s="54"/>
      <c r="BW50" s="54"/>
      <c r="BX50" s="54"/>
      <c r="BY50" s="54"/>
      <c r="BZ50" s="54"/>
      <c r="CA50" s="54">
        <f t="shared" si="136"/>
        <v>9</v>
      </c>
      <c r="CB50" s="54">
        <f t="shared" si="135"/>
        <v>21.2</v>
      </c>
      <c r="CC50" s="54">
        <f t="shared" si="135"/>
        <v>33</v>
      </c>
      <c r="CD50" s="54">
        <f t="shared" si="135"/>
        <v>36.053978597786696</v>
      </c>
      <c r="CE50" s="54"/>
      <c r="CF50" s="216"/>
      <c r="CG50" s="217"/>
      <c r="CH50" s="59"/>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c r="EI50" s="453"/>
      <c r="EJ50" s="453"/>
    </row>
    <row r="51" spans="2:140" s="432" customFormat="1" x14ac:dyDescent="0.3">
      <c r="B51" s="256" t="s">
        <v>103</v>
      </c>
      <c r="C51" s="691">
        <v>905</v>
      </c>
      <c r="D51" s="691">
        <v>215</v>
      </c>
      <c r="E51" s="691">
        <v>-240</v>
      </c>
      <c r="F51" s="691">
        <v>-10</v>
      </c>
      <c r="G51" s="691">
        <v>105</v>
      </c>
      <c r="H51" s="691">
        <v>-245</v>
      </c>
      <c r="I51" s="691">
        <f>SUM(I52:I55)</f>
        <v>990.64359446820163</v>
      </c>
      <c r="J51" s="691">
        <f t="shared" ref="J51:M51" si="137">SUM(J52:J55)</f>
        <v>507.24591859579829</v>
      </c>
      <c r="K51" s="691">
        <f t="shared" si="137"/>
        <v>-241.04985259999987</v>
      </c>
      <c r="L51" s="691">
        <f t="shared" si="137"/>
        <v>-557.63930619999985</v>
      </c>
      <c r="M51" s="691">
        <f t="shared" si="137"/>
        <v>30</v>
      </c>
      <c r="N51" s="210" t="str">
        <f t="shared" si="9"/>
        <v>N/A</v>
      </c>
      <c r="O51" s="509" t="str">
        <f t="shared" si="9"/>
        <v>N/A</v>
      </c>
      <c r="P51" s="198"/>
      <c r="Q51" s="506">
        <v>-95</v>
      </c>
      <c r="R51" s="506">
        <v>-30</v>
      </c>
      <c r="S51" s="506">
        <v>-50</v>
      </c>
      <c r="T51" s="506">
        <v>45</v>
      </c>
      <c r="U51" s="506">
        <v>110</v>
      </c>
      <c r="V51" s="506">
        <v>-345</v>
      </c>
      <c r="W51" s="506">
        <v>-25</v>
      </c>
      <c r="X51" s="506">
        <v>-15</v>
      </c>
      <c r="Y51" s="506">
        <v>-85</v>
      </c>
      <c r="Z51" s="506">
        <v>115</v>
      </c>
      <c r="AA51" s="506">
        <v>60</v>
      </c>
      <c r="AB51" s="506">
        <v>30</v>
      </c>
      <c r="AC51" s="506">
        <v>-40</v>
      </c>
      <c r="AD51" s="506">
        <v>55</v>
      </c>
      <c r="AE51" s="506">
        <v>-15</v>
      </c>
      <c r="AF51" s="506">
        <v>-125</v>
      </c>
      <c r="AG51" s="506">
        <v>5</v>
      </c>
      <c r="AH51" s="506">
        <v>-115</v>
      </c>
      <c r="AI51" s="506">
        <f t="shared" ref="AI51:AY51" si="138">SUM(AI52:AI55)</f>
        <v>687.30098297999996</v>
      </c>
      <c r="AJ51" s="506">
        <f t="shared" si="138"/>
        <v>50.292620819999897</v>
      </c>
      <c r="AK51" s="506">
        <f t="shared" si="138"/>
        <v>207.01584164799993</v>
      </c>
      <c r="AL51" s="506">
        <f t="shared" si="138"/>
        <v>46.03414902020188</v>
      </c>
      <c r="AM51" s="506">
        <f t="shared" si="138"/>
        <v>-215.94544478631991</v>
      </c>
      <c r="AN51" s="506">
        <f t="shared" si="138"/>
        <v>123.8353253826093</v>
      </c>
      <c r="AO51" s="506">
        <f t="shared" si="138"/>
        <v>525.73442329950888</v>
      </c>
      <c r="AP51" s="506">
        <f t="shared" si="138"/>
        <v>73.621614700000109</v>
      </c>
      <c r="AQ51" s="506">
        <f t="shared" si="138"/>
        <v>100.38166739999974</v>
      </c>
      <c r="AR51" s="506">
        <f t="shared" si="138"/>
        <v>33.979730200000191</v>
      </c>
      <c r="AS51" s="506">
        <f t="shared" si="138"/>
        <v>-213.37130419999994</v>
      </c>
      <c r="AT51" s="506">
        <f t="shared" si="138"/>
        <v>-162.03994599999982</v>
      </c>
      <c r="AU51" s="506">
        <f t="shared" si="138"/>
        <v>-166.41974060000015</v>
      </c>
      <c r="AV51" s="506">
        <f t="shared" si="138"/>
        <v>-111.71180959999987</v>
      </c>
      <c r="AW51" s="506">
        <f t="shared" si="138"/>
        <v>-217.28717849999998</v>
      </c>
      <c r="AX51" s="506">
        <f t="shared" si="138"/>
        <v>-62.220577499999798</v>
      </c>
      <c r="AY51" s="506">
        <f t="shared" si="138"/>
        <v>43.265503399999673</v>
      </c>
      <c r="AZ51" s="635"/>
      <c r="BA51" s="506">
        <v>340</v>
      </c>
      <c r="BB51" s="506">
        <v>-125</v>
      </c>
      <c r="BC51" s="506">
        <v>-5</v>
      </c>
      <c r="BD51" s="506">
        <v>-235</v>
      </c>
      <c r="BE51" s="506">
        <v>-40</v>
      </c>
      <c r="BF51" s="506">
        <v>30</v>
      </c>
      <c r="BG51" s="506">
        <v>90</v>
      </c>
      <c r="BH51" s="506">
        <v>15</v>
      </c>
      <c r="BI51" s="506">
        <v>-140</v>
      </c>
      <c r="BJ51" s="506">
        <v>-110</v>
      </c>
      <c r="BK51" s="506">
        <f t="shared" si="111"/>
        <v>737.59360379999987</v>
      </c>
      <c r="BL51" s="506">
        <f t="shared" si="112"/>
        <v>253.04999066820181</v>
      </c>
      <c r="BM51" s="506">
        <f t="shared" ref="BM51" si="139">SUM(BM52:BM55)</f>
        <v>-92.110119403710627</v>
      </c>
      <c r="BN51" s="50">
        <f t="shared" si="26"/>
        <v>599.356037999509</v>
      </c>
      <c r="BO51" s="50">
        <f t="shared" si="114"/>
        <v>134.36139759999992</v>
      </c>
      <c r="BP51" s="50">
        <f t="shared" si="115"/>
        <v>-375.41125019999976</v>
      </c>
      <c r="BQ51" s="50">
        <f t="shared" si="116"/>
        <v>-278.13155019999999</v>
      </c>
      <c r="BR51" s="50">
        <f t="shared" si="25"/>
        <v>-279.5077559999998</v>
      </c>
      <c r="BT51" s="270" t="s">
        <v>103</v>
      </c>
      <c r="BU51" s="50">
        <f t="shared" ref="BU51:BZ51" si="140">C51</f>
        <v>905</v>
      </c>
      <c r="BV51" s="50">
        <f t="shared" si="140"/>
        <v>215</v>
      </c>
      <c r="BW51" s="50">
        <f t="shared" si="140"/>
        <v>-240</v>
      </c>
      <c r="BX51" s="50">
        <f t="shared" si="140"/>
        <v>-10</v>
      </c>
      <c r="BY51" s="50">
        <f t="shared" si="140"/>
        <v>105</v>
      </c>
      <c r="BZ51" s="50">
        <f t="shared" si="140"/>
        <v>-245</v>
      </c>
      <c r="CA51" s="50">
        <f t="shared" si="136"/>
        <v>990.64359446820163</v>
      </c>
      <c r="CB51" s="50">
        <f t="shared" si="135"/>
        <v>507.24591859579829</v>
      </c>
      <c r="CC51" s="50">
        <f t="shared" si="135"/>
        <v>-241.04985259999987</v>
      </c>
      <c r="CD51" s="50">
        <f t="shared" si="135"/>
        <v>-557.63930619999985</v>
      </c>
      <c r="CE51" s="50">
        <f>M51</f>
        <v>30</v>
      </c>
      <c r="CF51" s="210" t="str">
        <f>N51</f>
        <v>N/A</v>
      </c>
      <c r="CG51" s="210" t="str">
        <f>O51</f>
        <v>N/A</v>
      </c>
      <c r="CH51" s="50"/>
      <c r="CI51" s="444">
        <f t="shared" ref="CI51:DQ51" si="141">Q51</f>
        <v>-95</v>
      </c>
      <c r="CJ51" s="444">
        <f t="shared" si="141"/>
        <v>-30</v>
      </c>
      <c r="CK51" s="444">
        <f t="shared" si="141"/>
        <v>-50</v>
      </c>
      <c r="CL51" s="444">
        <f t="shared" si="141"/>
        <v>45</v>
      </c>
      <c r="CM51" s="444">
        <f t="shared" si="141"/>
        <v>110</v>
      </c>
      <c r="CN51" s="444">
        <f t="shared" si="141"/>
        <v>-345</v>
      </c>
      <c r="CO51" s="444">
        <f t="shared" si="141"/>
        <v>-25</v>
      </c>
      <c r="CP51" s="444">
        <f t="shared" si="141"/>
        <v>-15</v>
      </c>
      <c r="CQ51" s="444">
        <f t="shared" si="141"/>
        <v>-85</v>
      </c>
      <c r="CR51" s="444">
        <f t="shared" si="141"/>
        <v>115</v>
      </c>
      <c r="CS51" s="444">
        <f t="shared" si="141"/>
        <v>60</v>
      </c>
      <c r="CT51" s="444">
        <f t="shared" si="141"/>
        <v>30</v>
      </c>
      <c r="CU51" s="444">
        <f t="shared" si="141"/>
        <v>-40</v>
      </c>
      <c r="CV51" s="444">
        <f t="shared" si="141"/>
        <v>55</v>
      </c>
      <c r="CW51" s="444">
        <f t="shared" si="141"/>
        <v>-15</v>
      </c>
      <c r="CX51" s="444">
        <f t="shared" si="141"/>
        <v>-125</v>
      </c>
      <c r="CY51" s="444">
        <f t="shared" si="141"/>
        <v>5</v>
      </c>
      <c r="CZ51" s="444">
        <f t="shared" si="141"/>
        <v>-115</v>
      </c>
      <c r="DA51" s="444">
        <f t="shared" si="141"/>
        <v>687.30098297999996</v>
      </c>
      <c r="DB51" s="444">
        <f t="shared" si="141"/>
        <v>50.292620819999897</v>
      </c>
      <c r="DC51" s="444">
        <f t="shared" si="141"/>
        <v>207.01584164799993</v>
      </c>
      <c r="DD51" s="444">
        <f t="shared" si="141"/>
        <v>46.03414902020188</v>
      </c>
      <c r="DE51" s="444">
        <f t="shared" si="141"/>
        <v>-215.94544478631991</v>
      </c>
      <c r="DF51" s="444">
        <f t="shared" si="141"/>
        <v>123.8353253826093</v>
      </c>
      <c r="DG51" s="444">
        <f t="shared" si="141"/>
        <v>525.73442329950888</v>
      </c>
      <c r="DH51" s="444">
        <f t="shared" si="141"/>
        <v>73.621614700000109</v>
      </c>
      <c r="DI51" s="444">
        <f t="shared" si="141"/>
        <v>100.38166739999974</v>
      </c>
      <c r="DJ51" s="444">
        <f t="shared" si="141"/>
        <v>33.979730200000191</v>
      </c>
      <c r="DK51" s="444">
        <f t="shared" si="141"/>
        <v>-213.37130419999994</v>
      </c>
      <c r="DL51" s="444">
        <f t="shared" si="141"/>
        <v>-162.03994599999982</v>
      </c>
      <c r="DM51" s="444">
        <f t="shared" si="141"/>
        <v>-166.41974060000015</v>
      </c>
      <c r="DN51" s="444">
        <f t="shared" si="141"/>
        <v>-111.71180959999987</v>
      </c>
      <c r="DO51" s="444">
        <f t="shared" si="141"/>
        <v>-217.28717849999998</v>
      </c>
      <c r="DP51" s="444">
        <f t="shared" si="141"/>
        <v>-62.220577499999798</v>
      </c>
      <c r="DQ51" s="444">
        <f t="shared" si="141"/>
        <v>43.265503399999673</v>
      </c>
      <c r="DR51" s="444"/>
      <c r="DS51" s="444">
        <f t="shared" ref="DS51:EJ51" si="142">BA51</f>
        <v>340</v>
      </c>
      <c r="DT51" s="444">
        <f t="shared" si="142"/>
        <v>-125</v>
      </c>
      <c r="DU51" s="444">
        <f t="shared" si="142"/>
        <v>-5</v>
      </c>
      <c r="DV51" s="444">
        <f t="shared" si="142"/>
        <v>-235</v>
      </c>
      <c r="DW51" s="444">
        <f t="shared" si="142"/>
        <v>-40</v>
      </c>
      <c r="DX51" s="444">
        <f t="shared" si="142"/>
        <v>30</v>
      </c>
      <c r="DY51" s="444">
        <f t="shared" si="142"/>
        <v>90</v>
      </c>
      <c r="DZ51" s="444">
        <f t="shared" si="142"/>
        <v>15</v>
      </c>
      <c r="EA51" s="444">
        <f t="shared" si="142"/>
        <v>-140</v>
      </c>
      <c r="EB51" s="444">
        <f t="shared" si="142"/>
        <v>-110</v>
      </c>
      <c r="EC51" s="444">
        <f t="shared" si="142"/>
        <v>737.59360379999987</v>
      </c>
      <c r="ED51" s="444">
        <f t="shared" si="142"/>
        <v>253.04999066820181</v>
      </c>
      <c r="EE51" s="444">
        <f t="shared" si="142"/>
        <v>-92.110119403710627</v>
      </c>
      <c r="EF51" s="444">
        <f t="shared" si="142"/>
        <v>599.356037999509</v>
      </c>
      <c r="EG51" s="444">
        <f t="shared" si="142"/>
        <v>134.36139759999992</v>
      </c>
      <c r="EH51" s="444">
        <f t="shared" si="142"/>
        <v>-375.41125019999976</v>
      </c>
      <c r="EI51" s="444">
        <f t="shared" si="142"/>
        <v>-278.13155019999999</v>
      </c>
      <c r="EJ51" s="444">
        <f t="shared" si="142"/>
        <v>-279.5077559999998</v>
      </c>
    </row>
    <row r="52" spans="2:140" x14ac:dyDescent="0.3">
      <c r="B52" s="10" t="s">
        <v>15</v>
      </c>
      <c r="C52" s="689"/>
      <c r="D52" s="689"/>
      <c r="E52" s="689"/>
      <c r="F52" s="689"/>
      <c r="G52" s="689"/>
      <c r="H52" s="689"/>
      <c r="I52" s="689">
        <v>125.23173499999987</v>
      </c>
      <c r="J52" s="689">
        <v>523.89902040000004</v>
      </c>
      <c r="K52" s="689">
        <v>-5.8925504999999063</v>
      </c>
      <c r="L52" s="689">
        <v>-101.52337489999994</v>
      </c>
      <c r="M52" s="689">
        <v>-180</v>
      </c>
      <c r="N52" s="501" t="str">
        <f t="shared" si="9"/>
        <v>N/A</v>
      </c>
      <c r="O52" s="501" t="str">
        <f t="shared" si="9"/>
        <v>N/A</v>
      </c>
      <c r="P52" s="198"/>
      <c r="Q52" s="59"/>
      <c r="R52" s="59"/>
      <c r="S52" s="59"/>
      <c r="T52" s="59"/>
      <c r="U52" s="59"/>
      <c r="V52" s="59"/>
      <c r="W52" s="59"/>
      <c r="X52" s="59"/>
      <c r="Y52" s="59"/>
      <c r="Z52" s="59"/>
      <c r="AA52" s="59"/>
      <c r="AB52" s="59"/>
      <c r="AC52" s="59"/>
      <c r="AD52" s="59"/>
      <c r="AE52" s="59"/>
      <c r="AF52" s="59"/>
      <c r="AG52" s="59"/>
      <c r="AH52" s="59"/>
      <c r="AI52" s="59">
        <v>77.093735999999922</v>
      </c>
      <c r="AJ52" s="59">
        <v>-12.929118000000017</v>
      </c>
      <c r="AK52" s="59">
        <v>81.839284000000106</v>
      </c>
      <c r="AL52" s="59">
        <v>-20.772167000000131</v>
      </c>
      <c r="AM52" s="59">
        <v>-6.7504139999999895</v>
      </c>
      <c r="AN52" s="59">
        <v>171.52357900000004</v>
      </c>
      <c r="AO52" s="59">
        <v>338.94307030000004</v>
      </c>
      <c r="AP52" s="59">
        <v>20.182785099999979</v>
      </c>
      <c r="AQ52" s="59">
        <v>78.069970800000007</v>
      </c>
      <c r="AR52" s="59">
        <v>6.7951286000001714</v>
      </c>
      <c r="AS52" s="59">
        <v>-52.364039700000085</v>
      </c>
      <c r="AT52" s="59">
        <v>-38.393610199999998</v>
      </c>
      <c r="AU52" s="59">
        <v>39.69113509999984</v>
      </c>
      <c r="AV52" s="59">
        <v>-19.978259999999775</v>
      </c>
      <c r="AW52" s="59">
        <v>-116.96814000000013</v>
      </c>
      <c r="AX52" s="59">
        <v>-4.2681099999998695</v>
      </c>
      <c r="AY52" s="59">
        <v>-78.217640000000131</v>
      </c>
      <c r="AZ52" s="635"/>
      <c r="BA52" s="59"/>
      <c r="BB52" s="59"/>
      <c r="BC52" s="59"/>
      <c r="BD52" s="59"/>
      <c r="BE52" s="59"/>
      <c r="BF52" s="59"/>
      <c r="BG52" s="59"/>
      <c r="BH52" s="59"/>
      <c r="BI52" s="59"/>
      <c r="BJ52" s="59"/>
      <c r="BK52" s="59">
        <f t="shared" si="111"/>
        <v>64.164617999999905</v>
      </c>
      <c r="BL52" s="59">
        <f t="shared" si="112"/>
        <v>61.067116999999975</v>
      </c>
      <c r="BM52" s="59">
        <f>AM52+AN52</f>
        <v>164.77316500000006</v>
      </c>
      <c r="BN52" s="59">
        <f t="shared" si="26"/>
        <v>359.12585540000003</v>
      </c>
      <c r="BO52" s="59">
        <f t="shared" si="114"/>
        <v>84.865099400000176</v>
      </c>
      <c r="BP52" s="59">
        <f t="shared" si="115"/>
        <v>-90.757649900000075</v>
      </c>
      <c r="BQ52" s="59">
        <f t="shared" si="116"/>
        <v>19.712875100000065</v>
      </c>
      <c r="BR52" s="59">
        <f t="shared" si="25"/>
        <v>-121.23625</v>
      </c>
      <c r="BT52" s="10" t="s">
        <v>15</v>
      </c>
      <c r="BU52" s="13"/>
      <c r="BV52" s="13"/>
      <c r="BW52" s="13"/>
      <c r="BX52" s="13"/>
      <c r="BY52" s="13"/>
      <c r="BZ52" s="13"/>
      <c r="CA52" s="13">
        <f t="shared" si="136"/>
        <v>125.23173499999987</v>
      </c>
      <c r="CB52" s="13">
        <f t="shared" si="135"/>
        <v>523.89902040000004</v>
      </c>
      <c r="CC52" s="13">
        <f t="shared" si="135"/>
        <v>-5.8925504999999063</v>
      </c>
      <c r="CD52" s="13">
        <f t="shared" si="135"/>
        <v>-101.52337489999994</v>
      </c>
      <c r="CE52" s="13"/>
      <c r="CF52" s="212"/>
      <c r="CG52" s="208"/>
      <c r="CH52" s="59"/>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row>
    <row r="53" spans="2:140" x14ac:dyDescent="0.3">
      <c r="B53" s="10" t="s">
        <v>16</v>
      </c>
      <c r="C53" s="689"/>
      <c r="D53" s="689"/>
      <c r="E53" s="689"/>
      <c r="F53" s="689"/>
      <c r="G53" s="689"/>
      <c r="H53" s="689"/>
      <c r="I53" s="689">
        <v>508.35441916820173</v>
      </c>
      <c r="J53" s="689">
        <v>237.22042819579832</v>
      </c>
      <c r="K53" s="689">
        <v>55.758257900000075</v>
      </c>
      <c r="L53" s="689">
        <v>-312.64948129999988</v>
      </c>
      <c r="M53" s="689">
        <v>-100</v>
      </c>
      <c r="N53" s="501" t="str">
        <f t="shared" si="9"/>
        <v>N/A</v>
      </c>
      <c r="O53" s="501" t="str">
        <f t="shared" si="9"/>
        <v>N/A</v>
      </c>
      <c r="P53" s="198"/>
      <c r="Q53" s="59"/>
      <c r="R53" s="59"/>
      <c r="S53" s="59"/>
      <c r="T53" s="59"/>
      <c r="U53" s="59"/>
      <c r="V53" s="59"/>
      <c r="W53" s="59"/>
      <c r="X53" s="59"/>
      <c r="Y53" s="59"/>
      <c r="Z53" s="59"/>
      <c r="AA53" s="59"/>
      <c r="AB53" s="59"/>
      <c r="AC53" s="59"/>
      <c r="AD53" s="59"/>
      <c r="AE53" s="59"/>
      <c r="AF53" s="59"/>
      <c r="AG53" s="59"/>
      <c r="AH53" s="59"/>
      <c r="AI53" s="59">
        <v>192.74992938</v>
      </c>
      <c r="AJ53" s="59">
        <v>57.348208619999816</v>
      </c>
      <c r="AK53" s="59">
        <v>205.94494514800002</v>
      </c>
      <c r="AL53" s="59">
        <v>52.311336020201914</v>
      </c>
      <c r="AM53" s="59">
        <v>-46.373440786320018</v>
      </c>
      <c r="AN53" s="59">
        <v>62.541556382609301</v>
      </c>
      <c r="AO53" s="59">
        <v>111.53400299950898</v>
      </c>
      <c r="AP53" s="59">
        <v>109.51830960000004</v>
      </c>
      <c r="AQ53" s="59">
        <v>46.993366599999831</v>
      </c>
      <c r="AR53" s="59">
        <v>77.992781599999873</v>
      </c>
      <c r="AS53" s="59">
        <v>1.3749555000001565</v>
      </c>
      <c r="AT53" s="59">
        <v>-70.602845799999784</v>
      </c>
      <c r="AU53" s="59">
        <v>-155.91198570000009</v>
      </c>
      <c r="AV53" s="59">
        <v>-64.063299600000022</v>
      </c>
      <c r="AW53" s="59">
        <v>-70.295338499999843</v>
      </c>
      <c r="AX53" s="59">
        <v>-22.378857499999924</v>
      </c>
      <c r="AY53" s="59">
        <v>-38.602736600000178</v>
      </c>
      <c r="AZ53" s="635"/>
      <c r="BA53" s="59"/>
      <c r="BB53" s="59"/>
      <c r="BC53" s="59"/>
      <c r="BD53" s="59"/>
      <c r="BE53" s="59"/>
      <c r="BF53" s="59"/>
      <c r="BG53" s="59"/>
      <c r="BH53" s="59"/>
      <c r="BI53" s="59"/>
      <c r="BJ53" s="59"/>
      <c r="BK53" s="59">
        <f t="shared" si="111"/>
        <v>250.09813799999981</v>
      </c>
      <c r="BL53" s="59">
        <f t="shared" si="112"/>
        <v>258.25628116820195</v>
      </c>
      <c r="BM53" s="59">
        <f t="shared" ref="BM53:BM56" si="143">AM53+AN53</f>
        <v>16.168115596289283</v>
      </c>
      <c r="BN53" s="59">
        <f t="shared" si="26"/>
        <v>221.05231259950904</v>
      </c>
      <c r="BO53" s="59">
        <f t="shared" si="114"/>
        <v>124.9861481999997</v>
      </c>
      <c r="BP53" s="59">
        <f t="shared" si="115"/>
        <v>-69.227890299999629</v>
      </c>
      <c r="BQ53" s="59">
        <f t="shared" si="116"/>
        <v>-219.97528530000011</v>
      </c>
      <c r="BR53" s="59">
        <f t="shared" si="25"/>
        <v>-92.674195999999768</v>
      </c>
      <c r="BT53" s="10" t="s">
        <v>16</v>
      </c>
      <c r="BU53" s="13"/>
      <c r="BV53" s="13"/>
      <c r="BW53" s="13"/>
      <c r="BX53" s="13"/>
      <c r="BY53" s="13"/>
      <c r="BZ53" s="13"/>
      <c r="CA53" s="13">
        <f t="shared" si="136"/>
        <v>508.35441916820173</v>
      </c>
      <c r="CB53" s="13">
        <f t="shared" si="135"/>
        <v>237.22042819579832</v>
      </c>
      <c r="CC53" s="13">
        <f t="shared" si="135"/>
        <v>55.758257900000075</v>
      </c>
      <c r="CD53" s="13">
        <f t="shared" si="135"/>
        <v>-312.64948129999988</v>
      </c>
      <c r="CE53" s="13"/>
      <c r="CF53" s="212"/>
      <c r="CG53" s="208"/>
      <c r="CH53" s="59"/>
      <c r="CI53" s="444"/>
      <c r="CJ53" s="444"/>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c r="EI53" s="444"/>
      <c r="EJ53" s="444"/>
    </row>
    <row r="54" spans="2:140" x14ac:dyDescent="0.3">
      <c r="B54" s="10" t="s">
        <v>17</v>
      </c>
      <c r="C54" s="689"/>
      <c r="D54" s="689"/>
      <c r="E54" s="689"/>
      <c r="F54" s="689"/>
      <c r="G54" s="689"/>
      <c r="H54" s="689"/>
      <c r="I54" s="689">
        <v>-12.70334969999999</v>
      </c>
      <c r="J54" s="689">
        <v>57.665439999999982</v>
      </c>
      <c r="K54" s="689">
        <v>-22.6035</v>
      </c>
      <c r="L54" s="689">
        <v>-27.636179999999989</v>
      </c>
      <c r="M54" s="689">
        <v>10</v>
      </c>
      <c r="N54" s="501" t="str">
        <f t="shared" si="9"/>
        <v>N/A</v>
      </c>
      <c r="O54" s="501" t="str">
        <f t="shared" si="9"/>
        <v>N/A</v>
      </c>
      <c r="P54" s="198"/>
      <c r="Q54" s="59"/>
      <c r="R54" s="59"/>
      <c r="S54" s="59"/>
      <c r="T54" s="59"/>
      <c r="U54" s="59"/>
      <c r="V54" s="59"/>
      <c r="W54" s="59"/>
      <c r="X54" s="59"/>
      <c r="Y54" s="59"/>
      <c r="Z54" s="59"/>
      <c r="AA54" s="59"/>
      <c r="AB54" s="59"/>
      <c r="AC54" s="59"/>
      <c r="AD54" s="59"/>
      <c r="AE54" s="59"/>
      <c r="AF54" s="59"/>
      <c r="AG54" s="59"/>
      <c r="AH54" s="59"/>
      <c r="AI54" s="59">
        <v>-0.13331239999999525</v>
      </c>
      <c r="AJ54" s="59">
        <v>14.025930200000003</v>
      </c>
      <c r="AK54" s="59">
        <v>-21.308847500000002</v>
      </c>
      <c r="AL54" s="59">
        <v>-5.2871199999999954</v>
      </c>
      <c r="AM54" s="59">
        <v>-0.13079000000000815</v>
      </c>
      <c r="AN54" s="59">
        <v>17.593630000000005</v>
      </c>
      <c r="AO54" s="59">
        <v>24.391500000000001</v>
      </c>
      <c r="AP54" s="59">
        <v>15.811099999999991</v>
      </c>
      <c r="AQ54" s="59">
        <v>-0.18560000000000582</v>
      </c>
      <c r="AR54" s="59">
        <v>-33.208299999999987</v>
      </c>
      <c r="AS54" s="59">
        <v>10.958100000000005</v>
      </c>
      <c r="AT54" s="59">
        <v>-0.16770000000001165</v>
      </c>
      <c r="AU54" s="59">
        <v>-0.16309999999999128</v>
      </c>
      <c r="AV54" s="59">
        <v>-8.2826999999999966</v>
      </c>
      <c r="AW54" s="59">
        <v>-0.1595</v>
      </c>
      <c r="AX54" s="59">
        <v>-19.030880000000003</v>
      </c>
      <c r="AY54" s="59">
        <v>2.1092799999999987</v>
      </c>
      <c r="AZ54" s="635"/>
      <c r="BA54" s="59"/>
      <c r="BB54" s="59"/>
      <c r="BC54" s="59"/>
      <c r="BD54" s="59"/>
      <c r="BE54" s="59"/>
      <c r="BF54" s="59"/>
      <c r="BG54" s="59"/>
      <c r="BH54" s="59"/>
      <c r="BI54" s="59"/>
      <c r="BJ54" s="59"/>
      <c r="BK54" s="59">
        <f t="shared" si="111"/>
        <v>13.892617800000007</v>
      </c>
      <c r="BL54" s="59">
        <f t="shared" si="112"/>
        <v>-26.595967499999997</v>
      </c>
      <c r="BM54" s="59">
        <f t="shared" si="143"/>
        <v>17.462839999999996</v>
      </c>
      <c r="BN54" s="59">
        <f t="shared" si="26"/>
        <v>40.20259999999999</v>
      </c>
      <c r="BO54" s="59">
        <f t="shared" si="114"/>
        <v>-33.393899999999995</v>
      </c>
      <c r="BP54" s="59">
        <f t="shared" si="115"/>
        <v>10.790399999999993</v>
      </c>
      <c r="BQ54" s="59">
        <f t="shared" si="116"/>
        <v>-8.4457999999999878</v>
      </c>
      <c r="BR54" s="59">
        <f t="shared" si="25"/>
        <v>-19.190380000000005</v>
      </c>
      <c r="BT54" s="10" t="s">
        <v>17</v>
      </c>
      <c r="BU54" s="13"/>
      <c r="BV54" s="13"/>
      <c r="BW54" s="13"/>
      <c r="BX54" s="13"/>
      <c r="BY54" s="13"/>
      <c r="BZ54" s="13"/>
      <c r="CA54" s="13">
        <f t="shared" si="136"/>
        <v>-12.70334969999999</v>
      </c>
      <c r="CB54" s="13">
        <f t="shared" si="135"/>
        <v>57.665439999999982</v>
      </c>
      <c r="CC54" s="13">
        <f t="shared" si="135"/>
        <v>-22.6035</v>
      </c>
      <c r="CD54" s="13">
        <f t="shared" si="135"/>
        <v>-27.636179999999989</v>
      </c>
      <c r="CE54" s="13"/>
      <c r="CF54" s="212"/>
      <c r="CG54" s="208"/>
      <c r="CH54" s="59"/>
      <c r="CI54" s="444"/>
      <c r="CJ54" s="444"/>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c r="EI54" s="444"/>
      <c r="EJ54" s="444"/>
    </row>
    <row r="55" spans="2:140" x14ac:dyDescent="0.3">
      <c r="B55" s="259" t="s">
        <v>19</v>
      </c>
      <c r="C55" s="692"/>
      <c r="D55" s="692"/>
      <c r="E55" s="692"/>
      <c r="F55" s="692"/>
      <c r="G55" s="692"/>
      <c r="H55" s="692"/>
      <c r="I55" s="692">
        <v>369.76079000000004</v>
      </c>
      <c r="J55" s="692">
        <v>-311.53897000000001</v>
      </c>
      <c r="K55" s="692">
        <v>-268.31206000000003</v>
      </c>
      <c r="L55" s="692">
        <v>-115.83027000000001</v>
      </c>
      <c r="M55" s="692">
        <v>300</v>
      </c>
      <c r="N55" s="513" t="str">
        <f t="shared" si="9"/>
        <v>N/A</v>
      </c>
      <c r="O55" s="604" t="str">
        <f t="shared" si="9"/>
        <v>N/A</v>
      </c>
      <c r="P55" s="198"/>
      <c r="Q55" s="511"/>
      <c r="R55" s="511"/>
      <c r="S55" s="511"/>
      <c r="T55" s="511"/>
      <c r="U55" s="511"/>
      <c r="V55" s="511"/>
      <c r="W55" s="511"/>
      <c r="X55" s="511"/>
      <c r="Y55" s="511"/>
      <c r="Z55" s="511"/>
      <c r="AA55" s="511"/>
      <c r="AB55" s="511"/>
      <c r="AC55" s="511"/>
      <c r="AD55" s="511"/>
      <c r="AE55" s="511"/>
      <c r="AF55" s="511"/>
      <c r="AG55" s="511"/>
      <c r="AH55" s="511"/>
      <c r="AI55" s="511">
        <v>417.59063000000003</v>
      </c>
      <c r="AJ55" s="511">
        <v>-8.1523999999999077</v>
      </c>
      <c r="AK55" s="511">
        <v>-59.459540000000182</v>
      </c>
      <c r="AL55" s="511">
        <v>19.782100000000092</v>
      </c>
      <c r="AM55" s="511">
        <v>-162.69079999999991</v>
      </c>
      <c r="AN55" s="511">
        <v>-127.82344000000008</v>
      </c>
      <c r="AO55" s="511">
        <v>50.865849999999881</v>
      </c>
      <c r="AP55" s="511">
        <v>-71.8905799999999</v>
      </c>
      <c r="AQ55" s="511">
        <v>-24.496070000000095</v>
      </c>
      <c r="AR55" s="511">
        <v>-17.59987999999986</v>
      </c>
      <c r="AS55" s="511">
        <v>-173.34032000000002</v>
      </c>
      <c r="AT55" s="511">
        <v>-52.87579000000003</v>
      </c>
      <c r="AU55" s="511">
        <v>-50.035789999999928</v>
      </c>
      <c r="AV55" s="511">
        <v>-19.387550000000068</v>
      </c>
      <c r="AW55" s="511">
        <v>-29.864200000000011</v>
      </c>
      <c r="AX55" s="511">
        <v>-16.542729999999999</v>
      </c>
      <c r="AY55" s="511">
        <v>157.97659999999999</v>
      </c>
      <c r="AZ55" s="635"/>
      <c r="BA55" s="511"/>
      <c r="BB55" s="511"/>
      <c r="BC55" s="511"/>
      <c r="BD55" s="511"/>
      <c r="BE55" s="511"/>
      <c r="BF55" s="511"/>
      <c r="BG55" s="511"/>
      <c r="BH55" s="511"/>
      <c r="BI55" s="511"/>
      <c r="BJ55" s="511"/>
      <c r="BK55" s="514">
        <f t="shared" si="111"/>
        <v>409.43823000000015</v>
      </c>
      <c r="BL55" s="514">
        <f t="shared" si="112"/>
        <v>-39.67744000000009</v>
      </c>
      <c r="BM55" s="514">
        <f t="shared" si="143"/>
        <v>-290.51423999999997</v>
      </c>
      <c r="BN55" s="516">
        <f t="shared" si="26"/>
        <v>-21.024730000000019</v>
      </c>
      <c r="BO55" s="620">
        <f t="shared" si="114"/>
        <v>-42.095949999999959</v>
      </c>
      <c r="BP55" s="620">
        <f t="shared" si="115"/>
        <v>-226.21611000000004</v>
      </c>
      <c r="BQ55" s="620">
        <f t="shared" si="116"/>
        <v>-69.423339999999996</v>
      </c>
      <c r="BR55" s="620">
        <f t="shared" si="25"/>
        <v>-46.40693000000001</v>
      </c>
      <c r="BT55" s="271" t="s">
        <v>19</v>
      </c>
      <c r="BU55" s="54"/>
      <c r="BV55" s="54"/>
      <c r="BW55" s="54"/>
      <c r="BX55" s="54"/>
      <c r="BY55" s="54"/>
      <c r="BZ55" s="54"/>
      <c r="CA55" s="54">
        <f t="shared" si="136"/>
        <v>369.76079000000004</v>
      </c>
      <c r="CB55" s="54">
        <f t="shared" si="135"/>
        <v>-311.53897000000001</v>
      </c>
      <c r="CC55" s="54">
        <f t="shared" si="135"/>
        <v>-268.31206000000003</v>
      </c>
      <c r="CD55" s="54">
        <f t="shared" si="135"/>
        <v>-115.83027000000001</v>
      </c>
      <c r="CE55" s="54"/>
      <c r="CF55" s="216"/>
      <c r="CG55" s="217"/>
      <c r="CH55" s="59"/>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row>
    <row r="56" spans="2:140"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-307.48543044994943</v>
      </c>
      <c r="M56" s="693">
        <v>0</v>
      </c>
      <c r="N56" s="210" t="str">
        <f t="shared" si="9"/>
        <v>N/A</v>
      </c>
      <c r="O56" s="210" t="str">
        <f t="shared" si="9"/>
        <v>N/A</v>
      </c>
      <c r="P56" s="50"/>
      <c r="Q56" s="50">
        <v>-95</v>
      </c>
      <c r="R56" s="50">
        <v>-10</v>
      </c>
      <c r="S56" s="50">
        <v>-5</v>
      </c>
      <c r="T56" s="50">
        <v>-5</v>
      </c>
      <c r="U56" s="50">
        <v>-5</v>
      </c>
      <c r="V56" s="50">
        <v>30</v>
      </c>
      <c r="W56" s="50">
        <v>40</v>
      </c>
      <c r="X56" s="50">
        <v>-5</v>
      </c>
      <c r="Y56" s="50">
        <v>55</v>
      </c>
      <c r="Z56" s="50">
        <v>-5</v>
      </c>
      <c r="AA56" s="50">
        <v>-10</v>
      </c>
      <c r="AB56" s="50">
        <v>0</v>
      </c>
      <c r="AC56" s="50">
        <v>-15</v>
      </c>
      <c r="AD56" s="50">
        <v>-20</v>
      </c>
      <c r="AE56" s="50">
        <v>-10</v>
      </c>
      <c r="AF56" s="50">
        <v>0</v>
      </c>
      <c r="AG56" s="50">
        <v>-10</v>
      </c>
      <c r="AH56" s="50">
        <v>0</v>
      </c>
      <c r="AI56" s="50">
        <v>-3.7135677817608959</v>
      </c>
      <c r="AJ56" s="50">
        <v>-12.869987589821081</v>
      </c>
      <c r="AK56" s="50">
        <v>-9.6579941485684895</v>
      </c>
      <c r="AL56" s="50">
        <v>6.0270832542961434</v>
      </c>
      <c r="AM56" s="50">
        <v>-20.442004790457666</v>
      </c>
      <c r="AN56" s="50">
        <v>138.14511871654315</v>
      </c>
      <c r="AO56" s="50">
        <v>341.55213041940618</v>
      </c>
      <c r="AP56" s="50">
        <v>-0.87135995949008427</v>
      </c>
      <c r="AQ56" s="50">
        <v>33.40237201601105</v>
      </c>
      <c r="AR56" s="50">
        <v>49.009767711029298</v>
      </c>
      <c r="AS56" s="50">
        <v>-172.95708121272526</v>
      </c>
      <c r="AT56" s="50">
        <v>-48.050226791197126</v>
      </c>
      <c r="AU56" s="50">
        <v>-57.735225730223291</v>
      </c>
      <c r="AV56" s="50">
        <v>-122.9511730673397</v>
      </c>
      <c r="AW56" s="50">
        <v>-134.08010736733809</v>
      </c>
      <c r="AX56" s="50">
        <v>7.2810757149516956</v>
      </c>
      <c r="AY56" s="50">
        <v>30.11300585143151</v>
      </c>
      <c r="AZ56" s="635"/>
      <c r="BA56" s="50">
        <v>-10</v>
      </c>
      <c r="BB56" s="50">
        <v>-105</v>
      </c>
      <c r="BC56" s="50">
        <v>-10</v>
      </c>
      <c r="BD56" s="50">
        <v>25</v>
      </c>
      <c r="BE56" s="50">
        <v>35</v>
      </c>
      <c r="BF56" s="50">
        <v>50</v>
      </c>
      <c r="BG56" s="50">
        <v>-10</v>
      </c>
      <c r="BH56" s="50">
        <v>-35</v>
      </c>
      <c r="BI56" s="50">
        <v>-10</v>
      </c>
      <c r="BJ56" s="50">
        <v>-10</v>
      </c>
      <c r="BK56" s="50">
        <f>AI56+AJ56</f>
        <v>-16.583555371581976</v>
      </c>
      <c r="BL56" s="50">
        <f>AK56+AL56</f>
        <v>-3.630910894272346</v>
      </c>
      <c r="BM56" s="50">
        <f t="shared" si="143"/>
        <v>117.70311392608548</v>
      </c>
      <c r="BN56" s="50">
        <f t="shared" si="26"/>
        <v>340.68077045991612</v>
      </c>
      <c r="BO56" s="50">
        <f t="shared" si="114"/>
        <v>82.412139727040341</v>
      </c>
      <c r="BP56" s="50">
        <f t="shared" si="115"/>
        <v>-221.00730800392239</v>
      </c>
      <c r="BQ56" s="50">
        <f t="shared" si="116"/>
        <v>-180.68639879756299</v>
      </c>
      <c r="BR56" s="50">
        <f t="shared" si="25"/>
        <v>-126.79903165238639</v>
      </c>
      <c r="BT56" s="275" t="s">
        <v>37</v>
      </c>
      <c r="BU56" s="36">
        <f t="shared" ref="BU56:BZ56" si="144">C56</f>
        <v>35</v>
      </c>
      <c r="BV56" s="36">
        <f t="shared" si="144"/>
        <v>-115</v>
      </c>
      <c r="BW56" s="36">
        <f t="shared" si="144"/>
        <v>20</v>
      </c>
      <c r="BX56" s="36">
        <f t="shared" si="144"/>
        <v>85</v>
      </c>
      <c r="BY56" s="36">
        <f t="shared" si="144"/>
        <v>-45</v>
      </c>
      <c r="BZ56" s="36">
        <f t="shared" si="144"/>
        <v>-20</v>
      </c>
      <c r="CA56" s="36">
        <f t="shared" si="136"/>
        <v>-20.21446626585432</v>
      </c>
      <c r="CB56" s="36">
        <f t="shared" si="135"/>
        <v>458.38388438600157</v>
      </c>
      <c r="CC56" s="36">
        <f t="shared" si="135"/>
        <v>-138.59516827688205</v>
      </c>
      <c r="CD56" s="36">
        <f t="shared" si="135"/>
        <v>-307.48543044994943</v>
      </c>
      <c r="CE56" s="36">
        <f>M56</f>
        <v>0</v>
      </c>
      <c r="CF56" s="210" t="str">
        <f>N56</f>
        <v>N/A</v>
      </c>
      <c r="CG56" s="210" t="str">
        <f>O56</f>
        <v>N/A</v>
      </c>
      <c r="CH56" s="619"/>
      <c r="CI56" s="444">
        <f t="shared" ref="CI56:DQ56" si="145">Q56</f>
        <v>-95</v>
      </c>
      <c r="CJ56" s="444">
        <f t="shared" si="145"/>
        <v>-10</v>
      </c>
      <c r="CK56" s="444">
        <f t="shared" si="145"/>
        <v>-5</v>
      </c>
      <c r="CL56" s="444">
        <f t="shared" si="145"/>
        <v>-5</v>
      </c>
      <c r="CM56" s="444">
        <f t="shared" si="145"/>
        <v>-5</v>
      </c>
      <c r="CN56" s="444">
        <f t="shared" si="145"/>
        <v>30</v>
      </c>
      <c r="CO56" s="444">
        <f t="shared" si="145"/>
        <v>40</v>
      </c>
      <c r="CP56" s="444">
        <f t="shared" si="145"/>
        <v>-5</v>
      </c>
      <c r="CQ56" s="444">
        <f t="shared" si="145"/>
        <v>55</v>
      </c>
      <c r="CR56" s="444">
        <f t="shared" si="145"/>
        <v>-5</v>
      </c>
      <c r="CS56" s="444">
        <f t="shared" si="145"/>
        <v>-10</v>
      </c>
      <c r="CT56" s="444">
        <f t="shared" si="145"/>
        <v>0</v>
      </c>
      <c r="CU56" s="444">
        <f t="shared" si="145"/>
        <v>-15</v>
      </c>
      <c r="CV56" s="444">
        <f t="shared" si="145"/>
        <v>-20</v>
      </c>
      <c r="CW56" s="444">
        <f t="shared" si="145"/>
        <v>-10</v>
      </c>
      <c r="CX56" s="444">
        <f t="shared" si="145"/>
        <v>0</v>
      </c>
      <c r="CY56" s="444">
        <f t="shared" si="145"/>
        <v>-10</v>
      </c>
      <c r="CZ56" s="444">
        <f t="shared" si="145"/>
        <v>0</v>
      </c>
      <c r="DA56" s="444">
        <f t="shared" si="145"/>
        <v>-3.7135677817608959</v>
      </c>
      <c r="DB56" s="444">
        <f t="shared" si="145"/>
        <v>-12.869987589821081</v>
      </c>
      <c r="DC56" s="444">
        <f t="shared" si="145"/>
        <v>-9.6579941485684895</v>
      </c>
      <c r="DD56" s="444">
        <f t="shared" si="145"/>
        <v>6.0270832542961434</v>
      </c>
      <c r="DE56" s="444">
        <f t="shared" si="145"/>
        <v>-20.442004790457666</v>
      </c>
      <c r="DF56" s="444">
        <f t="shared" si="145"/>
        <v>138.14511871654315</v>
      </c>
      <c r="DG56" s="444">
        <f t="shared" si="145"/>
        <v>341.55213041940618</v>
      </c>
      <c r="DH56" s="444">
        <f t="shared" si="145"/>
        <v>-0.87135995949008427</v>
      </c>
      <c r="DI56" s="444">
        <f t="shared" si="145"/>
        <v>33.40237201601105</v>
      </c>
      <c r="DJ56" s="444">
        <f t="shared" si="145"/>
        <v>49.009767711029298</v>
      </c>
      <c r="DK56" s="444">
        <f t="shared" si="145"/>
        <v>-172.95708121272526</v>
      </c>
      <c r="DL56" s="444">
        <f t="shared" si="145"/>
        <v>-48.050226791197126</v>
      </c>
      <c r="DM56" s="444">
        <f t="shared" si="145"/>
        <v>-57.735225730223291</v>
      </c>
      <c r="DN56" s="444">
        <f t="shared" si="145"/>
        <v>-122.9511730673397</v>
      </c>
      <c r="DO56" s="444">
        <f t="shared" si="145"/>
        <v>-134.08010736733809</v>
      </c>
      <c r="DP56" s="444">
        <f t="shared" si="145"/>
        <v>7.2810757149516956</v>
      </c>
      <c r="DQ56" s="444">
        <f t="shared" si="145"/>
        <v>30.11300585143151</v>
      </c>
      <c r="DR56" s="444"/>
      <c r="DS56" s="444">
        <f>BA56</f>
        <v>-10</v>
      </c>
      <c r="DT56" s="444">
        <f t="shared" ref="DT56:EJ56" si="146">BB56</f>
        <v>-105</v>
      </c>
      <c r="DU56" s="444">
        <f t="shared" si="146"/>
        <v>-10</v>
      </c>
      <c r="DV56" s="444">
        <f t="shared" si="146"/>
        <v>25</v>
      </c>
      <c r="DW56" s="444">
        <f t="shared" si="146"/>
        <v>35</v>
      </c>
      <c r="DX56" s="444">
        <f t="shared" si="146"/>
        <v>50</v>
      </c>
      <c r="DY56" s="444">
        <f t="shared" si="146"/>
        <v>-10</v>
      </c>
      <c r="DZ56" s="444">
        <f t="shared" si="146"/>
        <v>-35</v>
      </c>
      <c r="EA56" s="444">
        <f t="shared" si="146"/>
        <v>-10</v>
      </c>
      <c r="EB56" s="444">
        <f t="shared" si="146"/>
        <v>-10</v>
      </c>
      <c r="EC56" s="444">
        <f t="shared" si="146"/>
        <v>-16.583555371581976</v>
      </c>
      <c r="ED56" s="444">
        <f t="shared" si="146"/>
        <v>-3.630910894272346</v>
      </c>
      <c r="EE56" s="444">
        <f t="shared" si="146"/>
        <v>117.70311392608548</v>
      </c>
      <c r="EF56" s="444">
        <f t="shared" si="146"/>
        <v>340.68077045991612</v>
      </c>
      <c r="EG56" s="444">
        <f t="shared" si="146"/>
        <v>82.412139727040341</v>
      </c>
      <c r="EH56" s="444">
        <f t="shared" si="146"/>
        <v>-221.00730800392239</v>
      </c>
      <c r="EI56" s="444">
        <f t="shared" si="146"/>
        <v>-180.68639879756299</v>
      </c>
      <c r="EJ56" s="444">
        <f t="shared" si="146"/>
        <v>-126.79903165238639</v>
      </c>
    </row>
    <row r="57" spans="2:140" x14ac:dyDescent="0.3">
      <c r="B57" s="10"/>
      <c r="C57" s="694"/>
      <c r="D57" s="694"/>
      <c r="E57" s="694"/>
      <c r="F57" s="694"/>
      <c r="G57" s="694"/>
      <c r="H57" s="694"/>
      <c r="I57" s="694"/>
      <c r="J57" s="694"/>
      <c r="K57" s="694"/>
      <c r="L57" s="694"/>
      <c r="M57" s="694"/>
      <c r="N57" s="221"/>
      <c r="O57" s="221"/>
      <c r="P57" s="59"/>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635"/>
      <c r="BA57" s="27"/>
      <c r="BB57" s="27"/>
      <c r="BC57" s="27"/>
      <c r="BD57" s="27"/>
      <c r="BE57" s="27"/>
      <c r="BF57" s="27"/>
      <c r="BG57" s="27"/>
      <c r="BH57" s="27"/>
      <c r="BI57" s="27"/>
      <c r="BJ57" s="27"/>
      <c r="BK57" s="27"/>
      <c r="BL57" s="27"/>
      <c r="BM57" s="27"/>
      <c r="BN57" s="50"/>
      <c r="BO57" s="59"/>
      <c r="BP57" s="59">
        <f t="shared" si="115"/>
        <v>0</v>
      </c>
      <c r="BQ57" s="59">
        <f t="shared" si="116"/>
        <v>0</v>
      </c>
      <c r="BR57" s="59">
        <f t="shared" si="25"/>
        <v>0</v>
      </c>
      <c r="CI57" s="679"/>
      <c r="CJ57" s="679"/>
      <c r="CK57" s="679"/>
      <c r="CL57" s="679"/>
      <c r="CM57" s="679"/>
      <c r="CN57" s="679"/>
      <c r="CO57" s="679"/>
      <c r="CP57" s="679"/>
      <c r="CQ57" s="679"/>
      <c r="CR57" s="679"/>
      <c r="CS57" s="679"/>
      <c r="CT57" s="679"/>
      <c r="CU57" s="679"/>
      <c r="CV57" s="679"/>
      <c r="CW57" s="679"/>
      <c r="CX57" s="679"/>
      <c r="CY57" s="679"/>
      <c r="CZ57" s="679"/>
      <c r="DA57" s="679"/>
      <c r="DB57" s="444"/>
      <c r="DC57" s="444"/>
      <c r="DD57" s="444"/>
      <c r="DE57" s="444"/>
      <c r="DF57" s="444"/>
      <c r="DG57" s="444"/>
      <c r="DH57" s="444"/>
      <c r="DI57" s="444"/>
      <c r="DJ57" s="444"/>
      <c r="DK57" s="444"/>
      <c r="DL57" s="444"/>
      <c r="DM57" s="444"/>
      <c r="DN57" s="444"/>
      <c r="DO57" s="444"/>
      <c r="DP57" s="444"/>
      <c r="DQ57" s="444"/>
      <c r="DR57" s="444"/>
      <c r="DS57" s="679"/>
      <c r="DT57" s="679"/>
      <c r="DU57" s="679"/>
      <c r="DV57" s="679"/>
      <c r="DW57" s="679"/>
      <c r="DX57" s="679"/>
      <c r="DY57" s="679"/>
      <c r="DZ57" s="679"/>
      <c r="EA57" s="679"/>
      <c r="EB57" s="679"/>
      <c r="EC57" s="679"/>
      <c r="ED57" s="679"/>
      <c r="EE57" s="679"/>
      <c r="EF57" s="679"/>
      <c r="EG57" s="679"/>
      <c r="EH57" s="679"/>
      <c r="EI57" s="679"/>
      <c r="EJ57" s="679"/>
    </row>
    <row r="58" spans="2:140" s="432" customFormat="1" x14ac:dyDescent="0.3">
      <c r="B58" s="56" t="s">
        <v>3</v>
      </c>
      <c r="C58" s="695">
        <v>935</v>
      </c>
      <c r="D58" s="695">
        <v>150</v>
      </c>
      <c r="E58" s="695">
        <v>305</v>
      </c>
      <c r="F58" s="695">
        <v>535</v>
      </c>
      <c r="G58" s="695">
        <v>275</v>
      </c>
      <c r="H58" s="695">
        <v>15</v>
      </c>
      <c r="I58" s="695">
        <f t="shared" ref="I58:J58" si="147">I46+I51+I56</f>
        <v>1233.2641282023474</v>
      </c>
      <c r="J58" s="695">
        <f t="shared" si="147"/>
        <v>1536.4428029818</v>
      </c>
      <c r="K58" s="695">
        <f>K46+K51+K56</f>
        <v>-55.791520876881918</v>
      </c>
      <c r="L58" s="695">
        <f>L46+L51+L56</f>
        <v>-640.43845805216256</v>
      </c>
      <c r="M58" s="695">
        <f t="shared" ref="M58" si="148">M46+M51+M56</f>
        <v>432.52382774376923</v>
      </c>
      <c r="N58" s="603" t="str">
        <f t="shared" si="9"/>
        <v>N/A</v>
      </c>
      <c r="O58" s="58" t="str">
        <f t="shared" si="9"/>
        <v>N/A</v>
      </c>
      <c r="P58" s="50"/>
      <c r="Q58" s="57">
        <v>-175</v>
      </c>
      <c r="R58" s="57">
        <v>0</v>
      </c>
      <c r="S58" s="57">
        <v>-10</v>
      </c>
      <c r="T58" s="57">
        <v>115</v>
      </c>
      <c r="U58" s="57">
        <v>285</v>
      </c>
      <c r="V58" s="57">
        <v>-95</v>
      </c>
      <c r="W58" s="57">
        <v>165</v>
      </c>
      <c r="X58" s="57">
        <v>95</v>
      </c>
      <c r="Y58" s="57">
        <v>50</v>
      </c>
      <c r="Z58" s="57">
        <v>225</v>
      </c>
      <c r="AA58" s="57">
        <v>80</v>
      </c>
      <c r="AB58" s="57">
        <v>105</v>
      </c>
      <c r="AC58" s="57">
        <v>-10</v>
      </c>
      <c r="AD58" s="57">
        <v>100</v>
      </c>
      <c r="AE58" s="57">
        <v>60</v>
      </c>
      <c r="AF58" s="57">
        <v>-55</v>
      </c>
      <c r="AG58" s="57">
        <v>65</v>
      </c>
      <c r="AH58" s="57">
        <v>-65</v>
      </c>
      <c r="AI58" s="57">
        <f t="shared" ref="AI58:AY58" si="149">AI46+AI51+AI56</f>
        <v>789.16655745791661</v>
      </c>
      <c r="AJ58" s="57">
        <f t="shared" si="149"/>
        <v>122.02267297691489</v>
      </c>
      <c r="AK58" s="57">
        <f t="shared" si="149"/>
        <v>246.2812193852445</v>
      </c>
      <c r="AL58" s="57">
        <f t="shared" si="149"/>
        <v>75.793678382271338</v>
      </c>
      <c r="AM58" s="57">
        <f t="shared" si="149"/>
        <v>61.771979263408618</v>
      </c>
      <c r="AN58" s="57">
        <f t="shared" si="149"/>
        <v>383.25291470702274</v>
      </c>
      <c r="AO58" s="57">
        <f t="shared" si="149"/>
        <v>962.21102695385389</v>
      </c>
      <c r="AP58" s="57">
        <f t="shared" si="149"/>
        <v>129.2068820575146</v>
      </c>
      <c r="AQ58" s="57">
        <f t="shared" si="149"/>
        <v>152.75904719937066</v>
      </c>
      <c r="AR58" s="57">
        <f t="shared" si="149"/>
        <v>187.33834927444249</v>
      </c>
      <c r="AS58" s="57">
        <f t="shared" si="149"/>
        <v>-277.58448720743064</v>
      </c>
      <c r="AT58" s="57">
        <f t="shared" si="149"/>
        <v>-118.30443014326437</v>
      </c>
      <c r="AU58" s="57">
        <f t="shared" si="149"/>
        <v>-164.87269021361845</v>
      </c>
      <c r="AV58" s="57">
        <f t="shared" si="149"/>
        <v>-162.21062066759993</v>
      </c>
      <c r="AW58" s="57">
        <f t="shared" si="149"/>
        <v>-259.81005041114042</v>
      </c>
      <c r="AX58" s="57">
        <f t="shared" si="149"/>
        <v>-53.54509675980367</v>
      </c>
      <c r="AY58" s="57">
        <f t="shared" si="149"/>
        <v>175.00079911548721</v>
      </c>
      <c r="AZ58" s="635"/>
      <c r="BA58" s="57">
        <f>D58-BB58</f>
        <v>325</v>
      </c>
      <c r="BB58" s="57">
        <f>SUM(Q58:R58)</f>
        <v>-175</v>
      </c>
      <c r="BC58" s="57">
        <f>SUM(S58:T58)</f>
        <v>105</v>
      </c>
      <c r="BD58" s="57">
        <f>SUM(U58:V58)</f>
        <v>190</v>
      </c>
      <c r="BE58" s="57">
        <f>SUM(W58:X58)</f>
        <v>260</v>
      </c>
      <c r="BF58" s="57">
        <f>SUM(Y58:Z58)</f>
        <v>275</v>
      </c>
      <c r="BG58" s="57">
        <f>SUM(AA58:AB58)</f>
        <v>185</v>
      </c>
      <c r="BH58" s="57">
        <f>SUM(AC58:AD58)</f>
        <v>90</v>
      </c>
      <c r="BI58" s="57">
        <f>SUM(AE58:AF58)</f>
        <v>5</v>
      </c>
      <c r="BJ58" s="57">
        <f>SUM(AG58:AH58)</f>
        <v>0</v>
      </c>
      <c r="BK58" s="57">
        <f t="shared" ref="BK58:BK59" si="150">AI58+AJ58</f>
        <v>911.18923043483153</v>
      </c>
      <c r="BL58" s="57">
        <f t="shared" ref="BL58:BL59" si="151">AK58+AL58</f>
        <v>322.07489776751584</v>
      </c>
      <c r="BM58" s="57">
        <f>AM58+AN58</f>
        <v>445.02489397043138</v>
      </c>
      <c r="BN58" s="622">
        <f>AO58+AP58</f>
        <v>1091.4179090113685</v>
      </c>
      <c r="BO58" s="622">
        <f>AQ58+AR58</f>
        <v>340.09739647381315</v>
      </c>
      <c r="BP58" s="622">
        <f t="shared" si="115"/>
        <v>-395.88891735069501</v>
      </c>
      <c r="BQ58" s="622">
        <f t="shared" si="116"/>
        <v>-327.08331088121838</v>
      </c>
      <c r="BR58" s="622">
        <f t="shared" si="25"/>
        <v>-313.35514717094406</v>
      </c>
      <c r="BT58" s="56" t="s">
        <v>3</v>
      </c>
      <c r="BU58" s="57">
        <f t="shared" ref="BU58:CG59" si="152">C58</f>
        <v>935</v>
      </c>
      <c r="BV58" s="57">
        <f t="shared" si="152"/>
        <v>150</v>
      </c>
      <c r="BW58" s="57">
        <f t="shared" si="152"/>
        <v>305</v>
      </c>
      <c r="BX58" s="57">
        <f t="shared" si="152"/>
        <v>535</v>
      </c>
      <c r="BY58" s="57">
        <f t="shared" si="152"/>
        <v>275</v>
      </c>
      <c r="BZ58" s="57">
        <f t="shared" si="152"/>
        <v>15</v>
      </c>
      <c r="CA58" s="57">
        <f t="shared" si="152"/>
        <v>1233.2641282023474</v>
      </c>
      <c r="CB58" s="57">
        <f t="shared" si="152"/>
        <v>1536.4428029818</v>
      </c>
      <c r="CC58" s="57">
        <f t="shared" si="152"/>
        <v>-55.791520876881918</v>
      </c>
      <c r="CD58" s="57">
        <f t="shared" si="152"/>
        <v>-640.43845805216256</v>
      </c>
      <c r="CE58" s="57">
        <f t="shared" si="152"/>
        <v>432.52382774376923</v>
      </c>
      <c r="CF58" s="283" t="str">
        <f t="shared" si="152"/>
        <v>N/A</v>
      </c>
      <c r="CG58" s="283" t="str">
        <f t="shared" si="152"/>
        <v>N/A</v>
      </c>
      <c r="CI58" s="455">
        <f t="shared" ref="CI58:CX59" si="153">Q58</f>
        <v>-175</v>
      </c>
      <c r="CJ58" s="455">
        <f t="shared" si="153"/>
        <v>0</v>
      </c>
      <c r="CK58" s="455">
        <f t="shared" si="153"/>
        <v>-10</v>
      </c>
      <c r="CL58" s="455">
        <f t="shared" si="153"/>
        <v>115</v>
      </c>
      <c r="CM58" s="455">
        <f t="shared" si="153"/>
        <v>285</v>
      </c>
      <c r="CN58" s="455">
        <f t="shared" si="153"/>
        <v>-95</v>
      </c>
      <c r="CO58" s="455">
        <f t="shared" si="153"/>
        <v>165</v>
      </c>
      <c r="CP58" s="455">
        <f t="shared" si="153"/>
        <v>95</v>
      </c>
      <c r="CQ58" s="455">
        <f t="shared" si="153"/>
        <v>50</v>
      </c>
      <c r="CR58" s="455">
        <f t="shared" si="153"/>
        <v>225</v>
      </c>
      <c r="CS58" s="455">
        <f t="shared" si="153"/>
        <v>80</v>
      </c>
      <c r="CT58" s="455">
        <f t="shared" si="153"/>
        <v>105</v>
      </c>
      <c r="CU58" s="455">
        <f t="shared" si="153"/>
        <v>-10</v>
      </c>
      <c r="CV58" s="455">
        <f t="shared" si="153"/>
        <v>100</v>
      </c>
      <c r="CW58" s="455">
        <f t="shared" si="153"/>
        <v>60</v>
      </c>
      <c r="CX58" s="455">
        <f t="shared" si="153"/>
        <v>-55</v>
      </c>
      <c r="CY58" s="455">
        <f t="shared" ref="CY58:DN59" si="154">AG58</f>
        <v>65</v>
      </c>
      <c r="CZ58" s="455">
        <f t="shared" si="154"/>
        <v>-65</v>
      </c>
      <c r="DA58" s="455">
        <f t="shared" si="154"/>
        <v>789.16655745791661</v>
      </c>
      <c r="DB58" s="455">
        <f t="shared" si="154"/>
        <v>122.02267297691489</v>
      </c>
      <c r="DC58" s="455">
        <f t="shared" si="154"/>
        <v>246.2812193852445</v>
      </c>
      <c r="DD58" s="455">
        <f t="shared" si="154"/>
        <v>75.793678382271338</v>
      </c>
      <c r="DE58" s="455">
        <f t="shared" si="154"/>
        <v>61.771979263408618</v>
      </c>
      <c r="DF58" s="455">
        <f t="shared" si="154"/>
        <v>383.25291470702274</v>
      </c>
      <c r="DG58" s="455">
        <f t="shared" si="154"/>
        <v>962.21102695385389</v>
      </c>
      <c r="DH58" s="455">
        <f t="shared" si="154"/>
        <v>129.2068820575146</v>
      </c>
      <c r="DI58" s="455">
        <f t="shared" si="154"/>
        <v>152.75904719937066</v>
      </c>
      <c r="DJ58" s="455">
        <f t="shared" si="154"/>
        <v>187.33834927444249</v>
      </c>
      <c r="DK58" s="455">
        <f t="shared" si="154"/>
        <v>-277.58448720743064</v>
      </c>
      <c r="DL58" s="455">
        <f t="shared" si="154"/>
        <v>-118.30443014326437</v>
      </c>
      <c r="DM58" s="455">
        <f t="shared" si="154"/>
        <v>-164.87269021361845</v>
      </c>
      <c r="DN58" s="455">
        <f t="shared" si="154"/>
        <v>-162.21062066759993</v>
      </c>
      <c r="DO58" s="455">
        <f t="shared" ref="DM58:DQ59" si="155">AW58</f>
        <v>-259.81005041114042</v>
      </c>
      <c r="DP58" s="455">
        <f t="shared" si="155"/>
        <v>-53.54509675980367</v>
      </c>
      <c r="DQ58" s="455">
        <f t="shared" si="155"/>
        <v>175.00079911548721</v>
      </c>
      <c r="DR58" s="455"/>
      <c r="DS58" s="455">
        <f>BA58</f>
        <v>325</v>
      </c>
      <c r="DT58" s="455">
        <f t="shared" ref="DT58:EJ58" si="156">BB58</f>
        <v>-175</v>
      </c>
      <c r="DU58" s="455">
        <f t="shared" si="156"/>
        <v>105</v>
      </c>
      <c r="DV58" s="455">
        <f t="shared" si="156"/>
        <v>190</v>
      </c>
      <c r="DW58" s="455">
        <f t="shared" si="156"/>
        <v>260</v>
      </c>
      <c r="DX58" s="455">
        <f t="shared" si="156"/>
        <v>275</v>
      </c>
      <c r="DY58" s="455">
        <f t="shared" si="156"/>
        <v>185</v>
      </c>
      <c r="DZ58" s="455">
        <f t="shared" si="156"/>
        <v>90</v>
      </c>
      <c r="EA58" s="455">
        <f t="shared" si="156"/>
        <v>5</v>
      </c>
      <c r="EB58" s="455">
        <f t="shared" si="156"/>
        <v>0</v>
      </c>
      <c r="EC58" s="455">
        <f t="shared" si="156"/>
        <v>911.18923043483153</v>
      </c>
      <c r="ED58" s="455">
        <f t="shared" si="156"/>
        <v>322.07489776751584</v>
      </c>
      <c r="EE58" s="455">
        <f t="shared" si="156"/>
        <v>445.02489397043138</v>
      </c>
      <c r="EF58" s="455">
        <f t="shared" si="156"/>
        <v>1091.4179090113685</v>
      </c>
      <c r="EG58" s="455">
        <f t="shared" si="156"/>
        <v>340.09739647381315</v>
      </c>
      <c r="EH58" s="455">
        <f t="shared" si="156"/>
        <v>-395.88891735069501</v>
      </c>
      <c r="EI58" s="455">
        <f t="shared" si="156"/>
        <v>-327.08331088121838</v>
      </c>
      <c r="EJ58" s="455">
        <f t="shared" si="156"/>
        <v>-313.35514717094406</v>
      </c>
    </row>
    <row r="59" spans="2:140" s="432" customFormat="1" x14ac:dyDescent="0.3">
      <c r="B59" s="41" t="s">
        <v>26</v>
      </c>
      <c r="C59" s="673">
        <v>8590</v>
      </c>
      <c r="D59" s="673">
        <v>8090</v>
      </c>
      <c r="E59" s="673">
        <v>8240</v>
      </c>
      <c r="F59" s="673">
        <v>8345</v>
      </c>
      <c r="G59" s="673">
        <v>7850</v>
      </c>
      <c r="H59" s="673">
        <v>7365</v>
      </c>
      <c r="I59" s="673">
        <f t="shared" ref="I59" si="157">SUM(I6,I13,I20,I26,I32,I38,I44,I58,I45)</f>
        <v>8406.7876389947705</v>
      </c>
      <c r="J59" s="673">
        <f>SUM(J6,J13,J20,J26,J32,J38,J44,J58,J45)</f>
        <v>7708.6638793703232</v>
      </c>
      <c r="K59" s="673">
        <f>SUM(K6,K13,K20,K26,K32,K38,K44,K58,K45)</f>
        <v>6989.8952304052218</v>
      </c>
      <c r="L59" s="673">
        <f>SUM(L6,L13,L20,L26,L32,L38,L44,L58,L45)</f>
        <v>6401.2400401690975</v>
      </c>
      <c r="M59" s="673">
        <f>SUM(M6,M13,M20,M26,M32,M38,M44,M58,M45)</f>
        <v>8176.2494652681507</v>
      </c>
      <c r="N59" s="278">
        <f>IF(ISERROR(L59/K59),"N/A",IF(K59&lt;0,"N/A",IF(L59&lt;0,"N/A",IF(L59/K59-1&gt;300%,"&gt;±300%",IF(L59/K59-1&lt;-300%,"&gt;±300%",L59/K59-1)))))</f>
        <v>-8.4215166441342859E-2</v>
      </c>
      <c r="O59" s="222">
        <f>IF(ISERROR(M59/L59),"N/A",IF(L59&lt;0,"N/A",IF(M59&lt;0,"N/A",IF(M59/L59-1&gt;300%,"&gt;±300%",IF(M59/L59-1&lt;-300%,"&gt;±300%",M59/L59-1)))))</f>
        <v>0.27729149570403622</v>
      </c>
      <c r="P59" s="50"/>
      <c r="Q59" s="46">
        <v>1730</v>
      </c>
      <c r="R59" s="46">
        <v>1935</v>
      </c>
      <c r="S59" s="46">
        <v>2010</v>
      </c>
      <c r="T59" s="46">
        <v>2080</v>
      </c>
      <c r="U59" s="46">
        <v>2310</v>
      </c>
      <c r="V59" s="46">
        <v>1885</v>
      </c>
      <c r="W59" s="46">
        <v>2075</v>
      </c>
      <c r="X59" s="46">
        <v>2075</v>
      </c>
      <c r="Y59" s="46">
        <v>1955</v>
      </c>
      <c r="Z59" s="46">
        <v>2210</v>
      </c>
      <c r="AA59" s="46">
        <v>1995</v>
      </c>
      <c r="AB59" s="46">
        <v>1965</v>
      </c>
      <c r="AC59" s="46">
        <v>1805</v>
      </c>
      <c r="AD59" s="46">
        <v>2075</v>
      </c>
      <c r="AE59" s="46">
        <v>1935</v>
      </c>
      <c r="AF59" s="46">
        <v>1825</v>
      </c>
      <c r="AG59" s="46">
        <v>1845</v>
      </c>
      <c r="AH59" s="46">
        <v>1785</v>
      </c>
      <c r="AI59" s="46">
        <f t="shared" ref="AI59:AY59" si="158">SUM(AI6,AI13,AI20,AI26,AI32,AI38,AI44,AI58,AI45)</f>
        <v>2757.038808284291</v>
      </c>
      <c r="AJ59" s="46">
        <f t="shared" si="158"/>
        <v>1924.4341327003135</v>
      </c>
      <c r="AK59" s="46">
        <f t="shared" si="158"/>
        <v>2002.9661002537468</v>
      </c>
      <c r="AL59" s="46">
        <f t="shared" si="158"/>
        <v>1721.7579949472481</v>
      </c>
      <c r="AM59" s="46">
        <f t="shared" si="158"/>
        <v>1704.0956896459411</v>
      </c>
      <c r="AN59" s="46">
        <f t="shared" si="158"/>
        <v>1471.8886479209336</v>
      </c>
      <c r="AO59" s="46">
        <f t="shared" si="158"/>
        <v>2671.8976435505647</v>
      </c>
      <c r="AP59" s="46">
        <f t="shared" si="158"/>
        <v>1860.7818982528845</v>
      </c>
      <c r="AQ59" s="46">
        <f t="shared" si="158"/>
        <v>1835.540376733343</v>
      </c>
      <c r="AR59" s="46">
        <f t="shared" si="158"/>
        <v>2071.9710079274323</v>
      </c>
      <c r="AS59" s="46">
        <f t="shared" si="158"/>
        <v>1467.5877377469035</v>
      </c>
      <c r="AT59" s="46">
        <f>SUM(AT6,AT13,AT20,AT26,AT32,AT38,AT44,AT58,AT45)</f>
        <v>1614.8033110497176</v>
      </c>
      <c r="AU59" s="46">
        <f t="shared" si="158"/>
        <v>1565.5348363898445</v>
      </c>
      <c r="AV59" s="46">
        <f t="shared" si="158"/>
        <v>1663.7115210227762</v>
      </c>
      <c r="AW59" s="46">
        <f t="shared" si="158"/>
        <v>1481.2281568574836</v>
      </c>
      <c r="AX59" s="46">
        <f t="shared" si="158"/>
        <v>1690.9388142153432</v>
      </c>
      <c r="AY59" s="46">
        <f t="shared" si="158"/>
        <v>2006.397334186257</v>
      </c>
      <c r="AZ59" s="635"/>
      <c r="BA59" s="46">
        <f t="shared" ref="BA59:BM59" si="159">SUM(BA6,BA13,BA20,BA26,BA32,BA38,BA44,BA58,BA45)</f>
        <v>4420</v>
      </c>
      <c r="BB59" s="46">
        <f t="shared" si="159"/>
        <v>3665</v>
      </c>
      <c r="BC59" s="46">
        <f t="shared" si="159"/>
        <v>4090</v>
      </c>
      <c r="BD59" s="46">
        <f t="shared" si="159"/>
        <v>4155</v>
      </c>
      <c r="BE59" s="46">
        <f t="shared" si="159"/>
        <v>4150</v>
      </c>
      <c r="BF59" s="46">
        <f t="shared" si="159"/>
        <v>4165</v>
      </c>
      <c r="BG59" s="46">
        <f t="shared" si="159"/>
        <v>3960</v>
      </c>
      <c r="BH59" s="46">
        <f t="shared" si="159"/>
        <v>3880</v>
      </c>
      <c r="BI59" s="46">
        <f t="shared" si="159"/>
        <v>3760</v>
      </c>
      <c r="BJ59" s="46">
        <f t="shared" si="159"/>
        <v>3630</v>
      </c>
      <c r="BK59" s="46">
        <f t="shared" si="150"/>
        <v>4681.4729409846041</v>
      </c>
      <c r="BL59" s="46">
        <f t="shared" si="151"/>
        <v>3724.7240952009952</v>
      </c>
      <c r="BM59" s="46">
        <f t="shared" si="159"/>
        <v>3175.9843375668752</v>
      </c>
      <c r="BN59" s="46">
        <f>SUM(BN6,BN13,BN20,BN26,BN32,BN38,BN44,BN58,BN45)</f>
        <v>4532.679541803449</v>
      </c>
      <c r="BO59" s="623">
        <f>AQ59+AR59</f>
        <v>3907.5113846607755</v>
      </c>
      <c r="BP59" s="623">
        <f t="shared" si="115"/>
        <v>3082.3910487966214</v>
      </c>
      <c r="BQ59" s="623">
        <f t="shared" si="116"/>
        <v>3229.2463574126205</v>
      </c>
      <c r="BR59" s="623">
        <f t="shared" si="25"/>
        <v>3172.1669710728265</v>
      </c>
      <c r="BT59" s="41" t="s">
        <v>26</v>
      </c>
      <c r="BU59" s="46">
        <f t="shared" si="152"/>
        <v>8590</v>
      </c>
      <c r="BV59" s="46">
        <f t="shared" si="152"/>
        <v>8090</v>
      </c>
      <c r="BW59" s="46">
        <f t="shared" si="152"/>
        <v>8240</v>
      </c>
      <c r="BX59" s="46">
        <f t="shared" si="152"/>
        <v>8345</v>
      </c>
      <c r="BY59" s="46">
        <f t="shared" si="152"/>
        <v>7850</v>
      </c>
      <c r="BZ59" s="46">
        <f t="shared" si="152"/>
        <v>7365</v>
      </c>
      <c r="CA59" s="46">
        <f t="shared" si="152"/>
        <v>8406.7876389947705</v>
      </c>
      <c r="CB59" s="46">
        <f t="shared" si="152"/>
        <v>7708.6638793703232</v>
      </c>
      <c r="CC59" s="46">
        <f t="shared" si="152"/>
        <v>6989.8952304052218</v>
      </c>
      <c r="CD59" s="46">
        <f t="shared" si="152"/>
        <v>6401.2400401690975</v>
      </c>
      <c r="CE59" s="46">
        <f t="shared" si="152"/>
        <v>8176.2494652681507</v>
      </c>
      <c r="CF59" s="222">
        <f t="shared" si="152"/>
        <v>-8.4215166441342859E-2</v>
      </c>
      <c r="CG59" s="222">
        <f t="shared" si="152"/>
        <v>0.27729149570403622</v>
      </c>
      <c r="CH59" s="36"/>
      <c r="CI59" s="456">
        <f t="shared" si="153"/>
        <v>1730</v>
      </c>
      <c r="CJ59" s="456">
        <f t="shared" si="153"/>
        <v>1935</v>
      </c>
      <c r="CK59" s="456">
        <f t="shared" si="153"/>
        <v>2010</v>
      </c>
      <c r="CL59" s="456">
        <f t="shared" si="153"/>
        <v>2080</v>
      </c>
      <c r="CM59" s="456">
        <f t="shared" si="153"/>
        <v>2310</v>
      </c>
      <c r="CN59" s="456">
        <f t="shared" si="153"/>
        <v>1885</v>
      </c>
      <c r="CO59" s="456">
        <f t="shared" si="153"/>
        <v>2075</v>
      </c>
      <c r="CP59" s="456">
        <f t="shared" si="153"/>
        <v>2075</v>
      </c>
      <c r="CQ59" s="456">
        <f t="shared" si="153"/>
        <v>1955</v>
      </c>
      <c r="CR59" s="456">
        <f t="shared" si="153"/>
        <v>2210</v>
      </c>
      <c r="CS59" s="456">
        <f t="shared" si="153"/>
        <v>1995</v>
      </c>
      <c r="CT59" s="456">
        <f t="shared" si="153"/>
        <v>1965</v>
      </c>
      <c r="CU59" s="456">
        <f t="shared" si="153"/>
        <v>1805</v>
      </c>
      <c r="CV59" s="456">
        <f t="shared" si="153"/>
        <v>2075</v>
      </c>
      <c r="CW59" s="456">
        <f t="shared" si="153"/>
        <v>1935</v>
      </c>
      <c r="CX59" s="456">
        <f t="shared" si="153"/>
        <v>1825</v>
      </c>
      <c r="CY59" s="456">
        <f t="shared" si="154"/>
        <v>1845</v>
      </c>
      <c r="CZ59" s="456">
        <f t="shared" si="154"/>
        <v>1785</v>
      </c>
      <c r="DA59" s="456">
        <f t="shared" si="154"/>
        <v>2757.038808284291</v>
      </c>
      <c r="DB59" s="456">
        <f t="shared" si="154"/>
        <v>1924.4341327003135</v>
      </c>
      <c r="DC59" s="456">
        <f t="shared" si="154"/>
        <v>2002.9661002537468</v>
      </c>
      <c r="DD59" s="456">
        <f t="shared" si="154"/>
        <v>1721.7579949472481</v>
      </c>
      <c r="DE59" s="456">
        <f t="shared" si="154"/>
        <v>1704.0956896459411</v>
      </c>
      <c r="DF59" s="456">
        <f t="shared" si="154"/>
        <v>1471.8886479209336</v>
      </c>
      <c r="DG59" s="456">
        <f t="shared" si="154"/>
        <v>2671.8976435505647</v>
      </c>
      <c r="DH59" s="456">
        <f t="shared" si="154"/>
        <v>1860.7818982528845</v>
      </c>
      <c r="DI59" s="456">
        <f t="shared" si="154"/>
        <v>1835.540376733343</v>
      </c>
      <c r="DJ59" s="456">
        <f t="shared" si="154"/>
        <v>2071.9710079274323</v>
      </c>
      <c r="DK59" s="456">
        <f t="shared" si="154"/>
        <v>1467.5877377469035</v>
      </c>
      <c r="DL59" s="456">
        <f t="shared" si="154"/>
        <v>1614.8033110497176</v>
      </c>
      <c r="DM59" s="456">
        <f t="shared" si="155"/>
        <v>1565.5348363898445</v>
      </c>
      <c r="DN59" s="456">
        <f t="shared" si="155"/>
        <v>1663.7115210227762</v>
      </c>
      <c r="DO59" s="456">
        <f t="shared" si="155"/>
        <v>1481.2281568574836</v>
      </c>
      <c r="DP59" s="456">
        <f t="shared" si="155"/>
        <v>1690.9388142153432</v>
      </c>
      <c r="DQ59" s="456">
        <f t="shared" si="155"/>
        <v>2006.397334186257</v>
      </c>
      <c r="DR59" s="456"/>
      <c r="DS59" s="456">
        <f t="shared" ref="DS59:EJ59" si="160">BA59</f>
        <v>4420</v>
      </c>
      <c r="DT59" s="456">
        <f t="shared" si="160"/>
        <v>3665</v>
      </c>
      <c r="DU59" s="456">
        <f t="shared" si="160"/>
        <v>4090</v>
      </c>
      <c r="DV59" s="456">
        <f t="shared" si="160"/>
        <v>4155</v>
      </c>
      <c r="DW59" s="456">
        <f t="shared" si="160"/>
        <v>4150</v>
      </c>
      <c r="DX59" s="456">
        <f t="shared" si="160"/>
        <v>4165</v>
      </c>
      <c r="DY59" s="456">
        <f t="shared" si="160"/>
        <v>3960</v>
      </c>
      <c r="DZ59" s="456">
        <f t="shared" si="160"/>
        <v>3880</v>
      </c>
      <c r="EA59" s="456">
        <f t="shared" si="160"/>
        <v>3760</v>
      </c>
      <c r="EB59" s="456">
        <f t="shared" si="160"/>
        <v>3630</v>
      </c>
      <c r="EC59" s="456">
        <f t="shared" si="160"/>
        <v>4681.4729409846041</v>
      </c>
      <c r="ED59" s="456">
        <f t="shared" si="160"/>
        <v>3724.7240952009952</v>
      </c>
      <c r="EE59" s="456">
        <f t="shared" si="160"/>
        <v>3175.9843375668752</v>
      </c>
      <c r="EF59" s="456">
        <f t="shared" si="160"/>
        <v>4532.679541803449</v>
      </c>
      <c r="EG59" s="456">
        <f t="shared" si="160"/>
        <v>3907.5113846607755</v>
      </c>
      <c r="EH59" s="456">
        <f t="shared" si="160"/>
        <v>3082.3910487966214</v>
      </c>
      <c r="EI59" s="456">
        <f t="shared" si="160"/>
        <v>3229.2463574126205</v>
      </c>
      <c r="EJ59" s="456">
        <f t="shared" si="160"/>
        <v>3172.1669710728265</v>
      </c>
    </row>
    <row r="60" spans="2:140" s="655" customFormat="1" x14ac:dyDescent="0.3">
      <c r="B60" s="652"/>
      <c r="C60" s="653">
        <v>8590</v>
      </c>
      <c r="D60" s="653">
        <v>8095</v>
      </c>
      <c r="E60" s="653">
        <v>8235</v>
      </c>
      <c r="F60" s="653">
        <v>8355</v>
      </c>
      <c r="G60" s="653">
        <v>7860</v>
      </c>
      <c r="H60" s="653">
        <v>7375</v>
      </c>
      <c r="I60" s="653">
        <v>8406.7876389947687</v>
      </c>
      <c r="J60" s="653">
        <v>7708.6638793703232</v>
      </c>
      <c r="K60" s="653">
        <v>6989.8952304052227</v>
      </c>
      <c r="L60" s="653">
        <v>6401.2400401690966</v>
      </c>
      <c r="M60" s="653">
        <v>8176.2494652681489</v>
      </c>
      <c r="N60" s="654"/>
      <c r="O60" s="654"/>
      <c r="Q60" s="653">
        <v>1730</v>
      </c>
      <c r="R60" s="653">
        <v>1935</v>
      </c>
      <c r="S60" s="653">
        <v>2010</v>
      </c>
      <c r="T60" s="653">
        <v>2080</v>
      </c>
      <c r="U60" s="653">
        <v>2310</v>
      </c>
      <c r="V60" s="653">
        <v>1885</v>
      </c>
      <c r="W60" s="653">
        <v>2075</v>
      </c>
      <c r="X60" s="653">
        <v>2075</v>
      </c>
      <c r="Y60" s="653">
        <v>1955</v>
      </c>
      <c r="Z60" s="653">
        <v>2210</v>
      </c>
      <c r="AA60" s="653">
        <v>1995</v>
      </c>
      <c r="AB60" s="653">
        <v>1965</v>
      </c>
      <c r="AC60" s="653">
        <v>1805</v>
      </c>
      <c r="AD60" s="653">
        <v>2075</v>
      </c>
      <c r="AE60" s="653">
        <v>1935</v>
      </c>
      <c r="AF60" s="653">
        <v>1825</v>
      </c>
      <c r="AG60" s="653">
        <v>1845</v>
      </c>
      <c r="AH60" s="653">
        <v>1785</v>
      </c>
      <c r="AI60" s="653">
        <v>2757.038808284291</v>
      </c>
      <c r="AJ60" s="653">
        <v>1924.4341327003137</v>
      </c>
      <c r="AK60" s="653">
        <v>2002.9661002537471</v>
      </c>
      <c r="AL60" s="653">
        <v>1721.7579949472481</v>
      </c>
      <c r="AM60" s="653">
        <v>1704.0956896459409</v>
      </c>
      <c r="AN60" s="653">
        <v>1471.8886479209334</v>
      </c>
      <c r="AO60" s="653">
        <v>2671.8976435505642</v>
      </c>
      <c r="AP60" s="653">
        <v>1860.7818982528843</v>
      </c>
      <c r="AQ60" s="653">
        <v>1835.540376733343</v>
      </c>
      <c r="AR60" s="653">
        <v>2071.9710079274323</v>
      </c>
      <c r="AS60" s="653">
        <v>1467.5877377469035</v>
      </c>
      <c r="AT60" s="653">
        <v>1614.8033110497174</v>
      </c>
      <c r="AU60" s="653">
        <v>1565.5348363898445</v>
      </c>
      <c r="AV60" s="653">
        <v>1663.7115210227762</v>
      </c>
      <c r="AW60" s="653">
        <v>1481.228156857484</v>
      </c>
      <c r="AX60" s="653">
        <v>1690.9388142153432</v>
      </c>
      <c r="AY60" s="653">
        <v>2006.397334186257</v>
      </c>
      <c r="AZ60" s="653"/>
      <c r="BA60" s="653">
        <v>0</v>
      </c>
      <c r="BB60" s="653">
        <v>4420</v>
      </c>
      <c r="BC60" s="653">
        <v>3675</v>
      </c>
      <c r="BD60" s="653">
        <v>4090</v>
      </c>
      <c r="BE60" s="653">
        <v>4195</v>
      </c>
      <c r="BF60" s="653">
        <v>4150</v>
      </c>
      <c r="BG60" s="653">
        <v>4165</v>
      </c>
      <c r="BH60" s="653">
        <v>3960</v>
      </c>
      <c r="BI60" s="653">
        <v>3880</v>
      </c>
      <c r="BJ60" s="653">
        <v>3760</v>
      </c>
      <c r="BK60" s="653">
        <v>3630</v>
      </c>
      <c r="BL60" s="653">
        <v>4681.472940984605</v>
      </c>
      <c r="BM60" s="653">
        <v>3724.7240952009952</v>
      </c>
      <c r="BN60" s="653">
        <v>3175.9843375668743</v>
      </c>
      <c r="BO60" s="653">
        <v>4532.679541803449</v>
      </c>
      <c r="BP60" s="653">
        <v>3907.5113846607755</v>
      </c>
      <c r="BQ60" s="653">
        <v>3082.3910487966209</v>
      </c>
      <c r="BR60" s="653">
        <v>3229.2463574126205</v>
      </c>
    </row>
    <row r="61" spans="2:140" s="655" customFormat="1" x14ac:dyDescent="0.3">
      <c r="B61" s="707" t="s">
        <v>184</v>
      </c>
      <c r="C61" s="708" t="b">
        <v>1</v>
      </c>
      <c r="D61" s="708" t="b">
        <v>0</v>
      </c>
      <c r="E61" s="708" t="b">
        <v>0</v>
      </c>
      <c r="F61" s="708" t="b">
        <v>0</v>
      </c>
      <c r="G61" s="708" t="b">
        <v>0</v>
      </c>
      <c r="H61" s="708" t="b">
        <v>0</v>
      </c>
      <c r="I61" s="708" t="b">
        <v>1</v>
      </c>
      <c r="J61" s="708" t="b">
        <v>1</v>
      </c>
      <c r="K61" s="708" t="b">
        <v>1</v>
      </c>
      <c r="L61" s="708" t="b">
        <v>1</v>
      </c>
      <c r="M61" s="708" t="b">
        <v>1</v>
      </c>
      <c r="N61" s="654"/>
      <c r="O61" s="654"/>
      <c r="Q61" s="708" t="b">
        <v>1</v>
      </c>
      <c r="R61" s="708" t="b">
        <v>1</v>
      </c>
      <c r="S61" s="708" t="b">
        <v>1</v>
      </c>
      <c r="T61" s="708" t="b">
        <v>1</v>
      </c>
      <c r="U61" s="708" t="b">
        <v>1</v>
      </c>
      <c r="V61" s="708" t="b">
        <v>1</v>
      </c>
      <c r="W61" s="708" t="b">
        <v>1</v>
      </c>
      <c r="X61" s="708" t="b">
        <v>1</v>
      </c>
      <c r="Y61" s="708" t="b">
        <v>1</v>
      </c>
      <c r="Z61" s="708" t="b">
        <v>1</v>
      </c>
      <c r="AA61" s="708" t="b">
        <v>1</v>
      </c>
      <c r="AB61" s="708" t="b">
        <v>1</v>
      </c>
      <c r="AC61" s="708" t="b">
        <v>1</v>
      </c>
      <c r="AD61" s="708" t="b">
        <v>1</v>
      </c>
      <c r="AE61" s="708" t="b">
        <v>1</v>
      </c>
      <c r="AF61" s="708" t="b">
        <v>1</v>
      </c>
      <c r="AG61" s="708" t="b">
        <v>1</v>
      </c>
      <c r="AH61" s="708" t="b">
        <v>1</v>
      </c>
      <c r="AI61" s="708" t="b">
        <v>1</v>
      </c>
      <c r="AJ61" s="708" t="b">
        <v>1</v>
      </c>
      <c r="AK61" s="708" t="b">
        <v>1</v>
      </c>
      <c r="AL61" s="708" t="b">
        <v>1</v>
      </c>
      <c r="AM61" s="708" t="b">
        <v>1</v>
      </c>
      <c r="AN61" s="708" t="b">
        <v>1</v>
      </c>
      <c r="AO61" s="708" t="b">
        <v>1</v>
      </c>
      <c r="AP61" s="708" t="b">
        <v>1</v>
      </c>
      <c r="AQ61" s="708" t="b">
        <v>1</v>
      </c>
      <c r="AR61" s="708" t="b">
        <v>1</v>
      </c>
      <c r="AS61" s="708" t="b">
        <v>1</v>
      </c>
      <c r="AT61" s="708" t="b">
        <v>1</v>
      </c>
      <c r="AU61" s="708" t="b">
        <v>1</v>
      </c>
      <c r="AV61" s="708" t="b">
        <v>1</v>
      </c>
      <c r="AW61" s="708" t="b">
        <f>AW59=AW60</f>
        <v>1</v>
      </c>
      <c r="AX61" s="708" t="b">
        <f>AX59=AX60</f>
        <v>1</v>
      </c>
      <c r="AY61" s="708" t="b">
        <f>AY59=AY60</f>
        <v>1</v>
      </c>
      <c r="BE61" s="709"/>
      <c r="BF61" s="709"/>
      <c r="BG61" s="709"/>
      <c r="BH61" s="709"/>
      <c r="BI61" s="709"/>
      <c r="BJ61" s="709"/>
      <c r="BK61" s="709"/>
      <c r="BL61" s="709"/>
      <c r="BM61" s="709"/>
      <c r="BN61" s="709"/>
      <c r="BO61" s="709"/>
      <c r="BP61" s="709"/>
      <c r="BQ61" s="709"/>
      <c r="BR61" s="709"/>
      <c r="BS61" s="709"/>
    </row>
    <row r="62" spans="2:140" s="655" customFormat="1" x14ac:dyDescent="0.3">
      <c r="B62" s="707"/>
      <c r="C62" s="708">
        <v>0</v>
      </c>
      <c r="D62" s="708">
        <v>-5</v>
      </c>
      <c r="E62" s="708">
        <v>5</v>
      </c>
      <c r="F62" s="708">
        <v>-10</v>
      </c>
      <c r="G62" s="708">
        <v>-10</v>
      </c>
      <c r="H62" s="708">
        <v>-10</v>
      </c>
      <c r="I62" s="708">
        <v>0</v>
      </c>
      <c r="J62" s="708">
        <v>0</v>
      </c>
      <c r="K62" s="708">
        <v>0</v>
      </c>
      <c r="L62" s="708">
        <v>0</v>
      </c>
      <c r="M62" s="708">
        <v>0</v>
      </c>
      <c r="N62" s="654"/>
      <c r="O62" s="654"/>
      <c r="Q62" s="708"/>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BE62" s="709"/>
      <c r="BF62" s="709"/>
      <c r="BG62" s="709"/>
      <c r="BH62" s="709"/>
      <c r="BI62" s="709"/>
      <c r="BJ62" s="709"/>
      <c r="BK62" s="709"/>
      <c r="BL62" s="709"/>
      <c r="BM62" s="709"/>
      <c r="BN62" s="709"/>
      <c r="BO62" s="709"/>
      <c r="BP62" s="709"/>
      <c r="BQ62" s="709"/>
      <c r="BR62" s="709"/>
      <c r="BS62" s="709"/>
    </row>
    <row r="63" spans="2:140" s="655" customFormat="1" x14ac:dyDescent="0.3">
      <c r="B63" s="710" t="s">
        <v>196</v>
      </c>
      <c r="C63" s="711"/>
      <c r="D63" s="711"/>
      <c r="E63" s="711"/>
      <c r="F63" s="711"/>
      <c r="G63" s="711"/>
      <c r="H63" s="711"/>
      <c r="I63" s="712">
        <f>SUM(AI59:AL59)</f>
        <v>8406.1970361855983</v>
      </c>
      <c r="J63" s="712">
        <f>SUM(AM59:AP59)</f>
        <v>7708.6638793703241</v>
      </c>
      <c r="K63" s="712">
        <f>SUM(AQ59:AT59)</f>
        <v>6989.9024334573969</v>
      </c>
      <c r="L63" s="712">
        <f>SUM(AU59:AX59)</f>
        <v>6401.413328485447</v>
      </c>
      <c r="M63" s="712"/>
      <c r="N63" s="654"/>
      <c r="O63" s="654"/>
      <c r="Q63" s="711"/>
    </row>
    <row r="64" spans="2:140" s="655" customFormat="1" x14ac:dyDescent="0.3">
      <c r="B64" s="710"/>
      <c r="C64" s="711"/>
      <c r="D64" s="711"/>
      <c r="E64" s="711"/>
      <c r="F64" s="711"/>
      <c r="G64" s="711"/>
      <c r="H64" s="711"/>
      <c r="I64" s="712"/>
      <c r="J64" s="712"/>
      <c r="K64" s="712"/>
      <c r="L64" s="712"/>
      <c r="M64" s="712"/>
      <c r="N64" s="654"/>
      <c r="O64" s="654"/>
      <c r="Q64" s="711"/>
    </row>
    <row r="65" spans="2:71" s="295" customFormat="1" x14ac:dyDescent="0.3">
      <c r="B65" s="704"/>
      <c r="C65" s="705"/>
      <c r="D65" s="705"/>
      <c r="E65" s="705"/>
      <c r="F65" s="705"/>
      <c r="G65" s="705"/>
      <c r="H65" s="705"/>
      <c r="I65" s="706"/>
      <c r="J65" s="706"/>
      <c r="K65" s="706"/>
      <c r="L65" s="706"/>
      <c r="M65" s="706"/>
      <c r="N65" s="221"/>
      <c r="O65" s="221"/>
      <c r="Q65" s="705"/>
    </row>
    <row r="66" spans="2:71" s="295" customFormat="1" x14ac:dyDescent="0.3">
      <c r="I66" s="722"/>
      <c r="J66" s="722"/>
      <c r="K66" s="722"/>
      <c r="L66" s="722"/>
      <c r="M66" s="722"/>
    </row>
    <row r="67" spans="2:71" s="295" customFormat="1" x14ac:dyDescent="0.3">
      <c r="I67" s="722"/>
      <c r="J67" s="722"/>
      <c r="K67" s="722"/>
      <c r="L67" s="722"/>
      <c r="M67" s="722"/>
    </row>
    <row r="69" spans="2:71" x14ac:dyDescent="0.3">
      <c r="R69" s="36"/>
      <c r="S69" s="36"/>
      <c r="T69" s="36"/>
      <c r="U69" s="36"/>
      <c r="V69" s="36"/>
      <c r="W69" s="36"/>
      <c r="X69" s="36"/>
      <c r="Y69" s="36"/>
      <c r="Z69" s="300"/>
      <c r="AA69" s="300"/>
      <c r="AB69" s="300"/>
      <c r="AC69" s="300"/>
      <c r="AD69" s="300"/>
      <c r="AE69" s="300"/>
      <c r="AF69" s="300"/>
      <c r="AG69" s="300"/>
      <c r="AH69" s="300"/>
      <c r="AI69" s="300"/>
      <c r="AJ69" s="300"/>
      <c r="AK69" s="300"/>
      <c r="AL69" s="300"/>
      <c r="AM69" s="300"/>
      <c r="AN69" s="300"/>
      <c r="AO69" s="300"/>
      <c r="AP69" s="300"/>
      <c r="AQ69" s="300"/>
      <c r="AR69" s="300"/>
      <c r="AS69" s="300"/>
      <c r="AT69" s="35"/>
      <c r="AU69" s="35"/>
      <c r="AV69" s="35"/>
      <c r="AW69" s="35"/>
      <c r="AX69" s="35"/>
      <c r="AY69" s="35"/>
      <c r="AZ69" s="35"/>
      <c r="BE69" s="36"/>
      <c r="BF69" s="36"/>
      <c r="BG69" s="36"/>
      <c r="BH69" s="36"/>
      <c r="BI69" s="36"/>
      <c r="BJ69" s="36"/>
      <c r="BK69" s="36"/>
      <c r="BL69" s="36"/>
      <c r="BM69" s="36"/>
      <c r="BN69" s="36"/>
      <c r="BO69" s="36"/>
      <c r="BP69" s="36"/>
      <c r="BQ69" s="36"/>
      <c r="BR69" s="36"/>
      <c r="BS69" s="36"/>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91CB-7671-42AB-8EE4-6AB783C3F779}">
  <sheetPr codeName="Sheet72"/>
  <dimension ref="A1:CI23"/>
  <sheetViews>
    <sheetView workbookViewId="0">
      <selection activeCell="D42" sqref="D42"/>
    </sheetView>
  </sheetViews>
  <sheetFormatPr defaultColWidth="9" defaultRowHeight="14.25" x14ac:dyDescent="0.45"/>
  <cols>
    <col min="1" max="1" width="9" style="519"/>
    <col min="2" max="2" width="23.73046875" style="519" bestFit="1" customWidth="1"/>
    <col min="3" max="12" width="4.73046875" style="519" bestFit="1" customWidth="1"/>
    <col min="13" max="13" width="5" style="519" bestFit="1" customWidth="1"/>
    <col min="14" max="14" width="7.46484375" style="519" bestFit="1" customWidth="1"/>
    <col min="15" max="15" width="7.73046875" style="519" bestFit="1" customWidth="1"/>
    <col min="16" max="16" width="5.46484375" style="519" customWidth="1"/>
    <col min="17" max="31" width="6.46484375" style="519" bestFit="1" customWidth="1"/>
    <col min="32" max="33" width="7.265625" style="726" bestFit="1" customWidth="1"/>
    <col min="34" max="34" width="6.53125" style="519" customWidth="1"/>
    <col min="35" max="36" width="8.53125" style="519" bestFit="1" customWidth="1"/>
    <col min="37" max="37" width="6" style="519" customWidth="1"/>
    <col min="38" max="45" width="6.265625" style="519" bestFit="1" customWidth="1"/>
    <col min="46" max="46" width="9" style="519"/>
    <col min="47" max="47" width="23.73046875" style="519" bestFit="1" customWidth="1"/>
    <col min="48" max="48" width="4.53125" style="519" hidden="1" customWidth="1"/>
    <col min="49" max="57" width="4.73046875" style="519" bestFit="1" customWidth="1"/>
    <col min="58" max="58" width="5" style="519" bestFit="1" customWidth="1"/>
    <col min="59" max="59" width="7.46484375" style="519" bestFit="1" customWidth="1"/>
    <col min="60" max="60" width="7.73046875" style="519" bestFit="1" customWidth="1"/>
    <col min="61" max="61" width="4.46484375" style="519" customWidth="1"/>
    <col min="62" max="73" width="6.46484375" style="519" hidden="1" customWidth="1"/>
    <col min="74" max="78" width="6.46484375" style="519" bestFit="1" customWidth="1"/>
    <col min="79" max="79" width="9" style="519"/>
    <col min="80" max="87" width="6.265625" style="519" bestFit="1" customWidth="1"/>
    <col min="88" max="16384" width="9" style="519"/>
  </cols>
  <sheetData>
    <row r="1" spans="1:87" x14ac:dyDescent="0.45">
      <c r="A1" s="15"/>
      <c r="B1" s="39" t="s">
        <v>51</v>
      </c>
      <c r="C1" s="15"/>
      <c r="D1" s="15"/>
      <c r="E1" s="15"/>
      <c r="F1" s="15"/>
      <c r="G1" s="15"/>
      <c r="H1" s="15"/>
      <c r="I1" s="15"/>
      <c r="J1" s="15"/>
      <c r="K1" s="15"/>
      <c r="L1" s="15"/>
      <c r="M1" s="15"/>
      <c r="N1" s="15"/>
      <c r="O1" s="15"/>
      <c r="P1" s="15"/>
      <c r="Q1" s="104"/>
      <c r="R1" s="104"/>
      <c r="S1" s="104"/>
      <c r="T1" s="104"/>
      <c r="U1" s="104"/>
      <c r="V1" s="104"/>
      <c r="W1" s="104"/>
      <c r="X1" s="104"/>
      <c r="Y1" s="104"/>
      <c r="Z1" s="104"/>
      <c r="AA1" s="104"/>
      <c r="AB1" s="104"/>
      <c r="AC1" s="104"/>
      <c r="AD1" s="104"/>
      <c r="AE1" s="104"/>
      <c r="AF1" s="724"/>
      <c r="AG1" s="724"/>
      <c r="AH1" s="104"/>
      <c r="AI1" s="104"/>
      <c r="AJ1" s="104"/>
      <c r="AL1" s="15"/>
      <c r="AM1" s="15"/>
      <c r="AN1" s="15"/>
      <c r="AO1" s="15"/>
      <c r="AP1" s="15"/>
      <c r="AQ1" s="15"/>
      <c r="AR1" s="15"/>
      <c r="AS1" s="15"/>
      <c r="AU1" s="39" t="s">
        <v>52</v>
      </c>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row>
    <row r="2" spans="1:87" x14ac:dyDescent="0.45">
      <c r="A2" s="15"/>
      <c r="B2" s="1"/>
      <c r="C2" s="2"/>
      <c r="D2" s="2"/>
      <c r="E2" s="2"/>
      <c r="F2" s="2"/>
      <c r="G2" s="2"/>
      <c r="H2" s="2"/>
      <c r="I2" s="2"/>
      <c r="J2" s="2"/>
      <c r="K2" s="2"/>
      <c r="L2" s="2"/>
      <c r="M2" s="2"/>
      <c r="N2" s="2"/>
      <c r="O2" s="2"/>
      <c r="P2" s="2"/>
      <c r="Q2" s="104"/>
      <c r="R2" s="104"/>
      <c r="S2" s="104"/>
      <c r="T2" s="104"/>
      <c r="U2" s="104"/>
      <c r="V2" s="104"/>
      <c r="W2" s="104"/>
      <c r="X2" s="104"/>
      <c r="Y2" s="104"/>
      <c r="Z2" s="104"/>
      <c r="AA2" s="104"/>
      <c r="AB2" s="104"/>
      <c r="AC2" s="104"/>
      <c r="AD2" s="104"/>
      <c r="AE2" s="104"/>
      <c r="AF2" s="724"/>
      <c r="AG2" s="724"/>
      <c r="AH2" s="104"/>
      <c r="AI2" s="104"/>
      <c r="AJ2" s="104"/>
      <c r="AL2" s="15"/>
      <c r="AM2" s="15"/>
      <c r="AN2" s="15"/>
      <c r="AO2" s="15"/>
      <c r="AP2" s="15"/>
      <c r="AQ2" s="15"/>
      <c r="AR2" s="15"/>
      <c r="AS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row>
    <row r="3" spans="1:87" x14ac:dyDescent="0.45">
      <c r="A3" s="15"/>
      <c r="B3" s="16" t="s">
        <v>198</v>
      </c>
      <c r="C3" s="15"/>
      <c r="D3" s="15"/>
      <c r="E3" s="15"/>
      <c r="F3" s="15"/>
      <c r="G3" s="15"/>
      <c r="H3" s="15"/>
      <c r="I3" s="15"/>
      <c r="J3" s="15"/>
      <c r="K3" s="15"/>
      <c r="L3" s="15"/>
      <c r="M3" s="15"/>
      <c r="N3" s="15"/>
      <c r="O3" s="15"/>
      <c r="P3" s="15"/>
      <c r="Q3" s="102"/>
      <c r="R3" s="102"/>
      <c r="S3" s="102"/>
      <c r="T3" s="102"/>
      <c r="U3" s="102"/>
      <c r="V3" s="102"/>
      <c r="W3" s="102"/>
      <c r="X3" s="102"/>
      <c r="Y3" s="102"/>
      <c r="Z3" s="102"/>
      <c r="AA3" s="102"/>
      <c r="AB3" s="102"/>
      <c r="AC3" s="102"/>
      <c r="AD3" s="102"/>
      <c r="AE3" s="102"/>
      <c r="AF3" s="725"/>
      <c r="AG3" s="725"/>
      <c r="AH3" s="102"/>
      <c r="AI3" s="102"/>
      <c r="AJ3" s="102"/>
      <c r="AL3" s="21"/>
      <c r="AM3" s="21"/>
      <c r="AN3" s="21"/>
      <c r="AO3" s="21"/>
      <c r="AP3" s="21"/>
      <c r="AQ3" s="21"/>
      <c r="AR3" s="21"/>
      <c r="AS3" s="21"/>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row>
    <row r="4" spans="1:87" ht="30.4" x14ac:dyDescent="0.45">
      <c r="A4" s="200"/>
      <c r="B4" s="275" t="s">
        <v>121</v>
      </c>
      <c r="C4" s="200">
        <v>2013</v>
      </c>
      <c r="D4" s="200">
        <v>2014</v>
      </c>
      <c r="E4" s="200">
        <v>2015</v>
      </c>
      <c r="F4" s="200">
        <v>2016</v>
      </c>
      <c r="G4" s="200">
        <v>2017</v>
      </c>
      <c r="H4" s="200">
        <v>2018</v>
      </c>
      <c r="I4" s="200">
        <v>2019</v>
      </c>
      <c r="J4" s="200">
        <v>2020</v>
      </c>
      <c r="K4" s="200">
        <v>2021</v>
      </c>
      <c r="L4" s="200">
        <v>2022</v>
      </c>
      <c r="M4" s="200" t="s">
        <v>185</v>
      </c>
      <c r="N4" s="202" t="s">
        <v>190</v>
      </c>
      <c r="O4" s="202" t="s">
        <v>191</v>
      </c>
      <c r="P4" s="200"/>
      <c r="Q4" s="200" t="s">
        <v>82</v>
      </c>
      <c r="R4" s="200" t="s">
        <v>88</v>
      </c>
      <c r="S4" s="200" t="s">
        <v>89</v>
      </c>
      <c r="T4" s="200" t="s">
        <v>87</v>
      </c>
      <c r="U4" s="200" t="s">
        <v>90</v>
      </c>
      <c r="V4" s="200" t="s">
        <v>107</v>
      </c>
      <c r="W4" s="200" t="s">
        <v>124</v>
      </c>
      <c r="X4" s="200" t="s">
        <v>132</v>
      </c>
      <c r="Y4" s="200" t="s">
        <v>141</v>
      </c>
      <c r="Z4" s="200" t="s">
        <v>146</v>
      </c>
      <c r="AA4" s="200" t="s">
        <v>151</v>
      </c>
      <c r="AB4" s="200" t="s">
        <v>158</v>
      </c>
      <c r="AC4" s="200" t="s">
        <v>169</v>
      </c>
      <c r="AD4" s="200" t="s">
        <v>174</v>
      </c>
      <c r="AE4" s="200" t="s">
        <v>181</v>
      </c>
      <c r="AF4" s="467" t="s">
        <v>187</v>
      </c>
      <c r="AG4" s="467" t="s">
        <v>197</v>
      </c>
      <c r="AH4" s="202"/>
      <c r="AI4" s="530" t="s">
        <v>199</v>
      </c>
      <c r="AJ4" s="531" t="s">
        <v>200</v>
      </c>
      <c r="AL4" s="200" t="s">
        <v>93</v>
      </c>
      <c r="AM4" s="200" t="s">
        <v>94</v>
      </c>
      <c r="AN4" s="200" t="s">
        <v>109</v>
      </c>
      <c r="AO4" s="200" t="s">
        <v>134</v>
      </c>
      <c r="AP4" s="200" t="s">
        <v>147</v>
      </c>
      <c r="AQ4" s="200" t="s">
        <v>161</v>
      </c>
      <c r="AR4" s="200" t="s">
        <v>177</v>
      </c>
      <c r="AS4" s="200" t="s">
        <v>192</v>
      </c>
      <c r="AT4" s="200"/>
      <c r="AU4" s="275" t="s">
        <v>121</v>
      </c>
      <c r="AV4" s="200">
        <v>2013</v>
      </c>
      <c r="AW4" s="200">
        <v>2014</v>
      </c>
      <c r="AX4" s="200">
        <v>2015</v>
      </c>
      <c r="AY4" s="200">
        <v>2016</v>
      </c>
      <c r="AZ4" s="200">
        <v>2017</v>
      </c>
      <c r="BA4" s="200">
        <v>2018</v>
      </c>
      <c r="BB4" s="200">
        <v>2019</v>
      </c>
      <c r="BC4" s="200">
        <v>2020</v>
      </c>
      <c r="BD4" s="200">
        <v>2021</v>
      </c>
      <c r="BE4" s="200">
        <v>2022</v>
      </c>
      <c r="BF4" s="200" t="str">
        <f>M4</f>
        <v>2023f</v>
      </c>
      <c r="BG4" s="727" t="str">
        <f>AI4</f>
        <v>Q1'23/Q1'22 Growth %</v>
      </c>
      <c r="BH4" s="727" t="str">
        <f>AJ4</f>
        <v>Q1'23/Q4'22 Growth %</v>
      </c>
      <c r="BI4" s="200"/>
      <c r="BJ4" s="202" t="s">
        <v>82</v>
      </c>
      <c r="BK4" s="202" t="s">
        <v>88</v>
      </c>
      <c r="BL4" s="202" t="s">
        <v>89</v>
      </c>
      <c r="BM4" s="202" t="s">
        <v>87</v>
      </c>
      <c r="BN4" s="202" t="s">
        <v>90</v>
      </c>
      <c r="BO4" s="202" t="str">
        <f t="shared" ref="BO4:BY4" si="0">V4</f>
        <v>Q2 2020</v>
      </c>
      <c r="BP4" s="202" t="str">
        <f t="shared" si="0"/>
        <v>Q3 2020</v>
      </c>
      <c r="BQ4" s="202" t="str">
        <f t="shared" si="0"/>
        <v>Q4 2020</v>
      </c>
      <c r="BR4" s="202" t="str">
        <f t="shared" si="0"/>
        <v>Q1 2021</v>
      </c>
      <c r="BS4" s="202" t="str">
        <f t="shared" si="0"/>
        <v>Q2 2021</v>
      </c>
      <c r="BT4" s="202" t="str">
        <f t="shared" si="0"/>
        <v>Q3 2021</v>
      </c>
      <c r="BU4" s="202" t="str">
        <f t="shared" si="0"/>
        <v>Q4 2021</v>
      </c>
      <c r="BV4" s="202" t="str">
        <f t="shared" si="0"/>
        <v>Q1 2022</v>
      </c>
      <c r="BW4" s="202" t="str">
        <f t="shared" si="0"/>
        <v>Q2 2022</v>
      </c>
      <c r="BX4" s="202" t="str">
        <f t="shared" si="0"/>
        <v>Q3 2022</v>
      </c>
      <c r="BY4" s="202" t="str">
        <f t="shared" si="0"/>
        <v>Q4 2022</v>
      </c>
      <c r="BZ4" s="202" t="s">
        <v>197</v>
      </c>
      <c r="CA4" s="202"/>
      <c r="CB4" s="200" t="str">
        <f>AL4</f>
        <v>H1 2019</v>
      </c>
      <c r="CC4" s="200" t="str">
        <f t="shared" ref="CC4:CI4" si="1">AM4</f>
        <v>H2 2019</v>
      </c>
      <c r="CD4" s="200" t="str">
        <f t="shared" si="1"/>
        <v>H1 2020</v>
      </c>
      <c r="CE4" s="200" t="str">
        <f t="shared" si="1"/>
        <v>H2 2020</v>
      </c>
      <c r="CF4" s="200" t="str">
        <f t="shared" si="1"/>
        <v>H1 2021</v>
      </c>
      <c r="CG4" s="200" t="str">
        <f t="shared" si="1"/>
        <v>H2 2021</v>
      </c>
      <c r="CH4" s="200" t="str">
        <f t="shared" si="1"/>
        <v>H1 2022</v>
      </c>
      <c r="CI4" s="200" t="str">
        <f t="shared" si="1"/>
        <v>H2 2022</v>
      </c>
    </row>
    <row r="5" spans="1:87" x14ac:dyDescent="0.45">
      <c r="A5" s="15"/>
      <c r="B5" s="49"/>
      <c r="C5" s="13"/>
      <c r="D5" s="13"/>
      <c r="E5" s="13"/>
      <c r="F5" s="13"/>
      <c r="G5" s="13"/>
      <c r="H5" s="13"/>
      <c r="I5" s="13"/>
      <c r="J5" s="13"/>
      <c r="K5" s="13"/>
      <c r="L5" s="13"/>
      <c r="M5" s="13"/>
      <c r="N5" s="208"/>
      <c r="O5" s="208"/>
      <c r="P5" s="15"/>
      <c r="Q5" s="106"/>
      <c r="R5" s="106"/>
      <c r="S5" s="106"/>
      <c r="T5" s="106"/>
      <c r="U5" s="15"/>
      <c r="V5" s="15"/>
      <c r="W5" s="15"/>
      <c r="X5" s="15"/>
      <c r="Y5" s="15"/>
      <c r="Z5" s="15"/>
      <c r="AA5" s="15"/>
      <c r="AB5" s="15"/>
      <c r="AC5" s="15"/>
      <c r="AD5" s="15"/>
      <c r="AE5" s="15"/>
      <c r="AF5" s="625"/>
      <c r="AG5" s="625"/>
      <c r="AH5" s="15"/>
      <c r="AI5" s="15"/>
      <c r="AJ5" s="15"/>
      <c r="AL5" s="36"/>
      <c r="AM5" s="36"/>
      <c r="AN5" s="36"/>
      <c r="AO5" s="36"/>
      <c r="AP5" s="36"/>
      <c r="AQ5" s="36"/>
      <c r="AR5" s="36"/>
      <c r="AS5" s="36"/>
      <c r="AU5" s="49"/>
      <c r="AV5" s="13"/>
      <c r="AW5" s="13"/>
      <c r="AX5" s="13"/>
      <c r="AY5" s="13"/>
      <c r="AZ5" s="13"/>
      <c r="BA5" s="13"/>
      <c r="BB5" s="13"/>
      <c r="BC5" s="13"/>
      <c r="BD5" s="13"/>
      <c r="BE5" s="13"/>
      <c r="BF5" s="13"/>
      <c r="BG5" s="208"/>
      <c r="BH5" s="208"/>
      <c r="BI5" s="15"/>
      <c r="BJ5" s="36"/>
      <c r="BK5" s="36"/>
      <c r="BL5" s="36"/>
      <c r="BM5" s="36"/>
      <c r="BN5" s="15"/>
      <c r="BO5" s="15"/>
      <c r="BP5" s="15"/>
      <c r="BQ5" s="15"/>
      <c r="BR5" s="15"/>
      <c r="BS5" s="15"/>
      <c r="BT5" s="15"/>
      <c r="BU5" s="15"/>
      <c r="BV5" s="15"/>
      <c r="BW5" s="15"/>
      <c r="BX5" s="15"/>
      <c r="BY5" s="15"/>
      <c r="BZ5" s="15"/>
      <c r="CA5" s="15"/>
      <c r="CB5" s="15"/>
      <c r="CC5" s="15"/>
      <c r="CD5" s="15"/>
    </row>
    <row r="6" spans="1:87" x14ac:dyDescent="0.45">
      <c r="A6" s="15"/>
      <c r="B6" s="20" t="s">
        <v>104</v>
      </c>
      <c r="C6" s="520">
        <v>1120</v>
      </c>
      <c r="D6" s="520">
        <v>1255</v>
      </c>
      <c r="E6" s="520">
        <v>1185</v>
      </c>
      <c r="F6" s="520">
        <v>1210</v>
      </c>
      <c r="G6" s="520">
        <v>1325</v>
      </c>
      <c r="H6" s="520">
        <v>1420</v>
      </c>
      <c r="I6" s="50">
        <f>SUM(I7:I11)</f>
        <v>1566.7158828275219</v>
      </c>
      <c r="J6" s="50">
        <f t="shared" ref="J6:M6" si="2">SUM(J7:J11)</f>
        <v>1508.9478043348213</v>
      </c>
      <c r="K6" s="50">
        <f t="shared" si="2"/>
        <v>1590.5398419930082</v>
      </c>
      <c r="L6" s="50">
        <f t="shared" si="2"/>
        <v>1250.3094765586841</v>
      </c>
      <c r="M6" s="50">
        <f t="shared" si="2"/>
        <v>1242.5788532785787</v>
      </c>
      <c r="N6" s="492">
        <f>IF(ISERROR(L6/K6),"N/A",IF(K6&lt;0,"N/A",IF(L6&lt;0,"N/A",IF(L6/K6-1&gt;300%,"&gt;±300%",IF(L6/K6-1&lt;-300%,"&gt;±300%",L6/K6-1)))))</f>
        <v>-0.2139087349160661</v>
      </c>
      <c r="O6" s="492">
        <f>IF(ISERROR(M6/L6),"N/A",IF(L6&lt;0,"N/A",IF(M6&lt;0,"N/A",IF(M6/L6-1&gt;300%,"&gt;±300%",IF(M6/L6-1&lt;-300%,"&gt;±300%",M6/L6-1)))))</f>
        <v>-6.1829678371974062E-3</v>
      </c>
      <c r="P6" s="198"/>
      <c r="Q6" s="50">
        <f>SUM(Q7:Q11)</f>
        <v>391.89738954739676</v>
      </c>
      <c r="R6" s="50">
        <f t="shared" ref="R6:AG6" si="3">SUM(R7:R11)</f>
        <v>409.146136492984</v>
      </c>
      <c r="S6" s="50">
        <f t="shared" si="3"/>
        <v>382.93746008602704</v>
      </c>
      <c r="T6" s="50">
        <f t="shared" si="3"/>
        <v>382.73489670111428</v>
      </c>
      <c r="U6" s="50">
        <f t="shared" si="3"/>
        <v>372.45529618740881</v>
      </c>
      <c r="V6" s="50">
        <f t="shared" si="3"/>
        <v>276.42778933882437</v>
      </c>
      <c r="W6" s="50">
        <f t="shared" si="3"/>
        <v>422.25236553972218</v>
      </c>
      <c r="X6" s="50">
        <f t="shared" si="3"/>
        <v>437.81235326886571</v>
      </c>
      <c r="Y6" s="50">
        <f t="shared" si="3"/>
        <v>392.14600672900804</v>
      </c>
      <c r="Z6" s="50">
        <f t="shared" si="3"/>
        <v>359.3561261404717</v>
      </c>
      <c r="AA6" s="50">
        <f t="shared" si="3"/>
        <v>413.25954506154244</v>
      </c>
      <c r="AB6" s="50">
        <f t="shared" si="3"/>
        <v>425.77816406198582</v>
      </c>
      <c r="AC6" s="50">
        <f t="shared" si="3"/>
        <v>352.93140605610733</v>
      </c>
      <c r="AD6" s="50">
        <f t="shared" si="3"/>
        <v>272.31831138308212</v>
      </c>
      <c r="AE6" s="50">
        <f t="shared" si="3"/>
        <v>326.40897458061113</v>
      </c>
      <c r="AF6" s="495">
        <f t="shared" si="3"/>
        <v>298.65078453888356</v>
      </c>
      <c r="AG6" s="495">
        <f t="shared" si="3"/>
        <v>300.53547107022274</v>
      </c>
      <c r="AH6" s="50"/>
      <c r="AI6" s="284">
        <f>IF(ISERROR(AG6/AC6),"N/A",IF(AC6&lt;0,"N/A",IF(AG6&lt;0,"N/A",IF(AG6/AC6-1&gt;300%,"&gt;±300%",IF(AG6/AC6-1&lt;-300%,"&gt;±300%",AG6/AC6-1)))))</f>
        <v>-0.14845925890073652</v>
      </c>
      <c r="AJ6" s="284">
        <f>IF(ISERROR(AG6/AF6),"N/A",IF(AF6&lt;0,"N/A",IF(AG6&lt;0,"N/A",IF(AG6/AF6-1&gt;300%,"&gt;±300%",IF(AG6/AF6-1&lt;-300%,"&gt;±300%",AG6/AF6-1)))))</f>
        <v>6.3106699493495899E-3</v>
      </c>
      <c r="AK6" s="638"/>
      <c r="AL6" s="50">
        <f>Q6+R6</f>
        <v>801.04352604038081</v>
      </c>
      <c r="AM6" s="50">
        <f t="shared" ref="AM6:AM23" si="4">S6+T6</f>
        <v>765.67235678714133</v>
      </c>
      <c r="AN6" s="50">
        <f t="shared" ref="AN6:AN23" si="5">U6+V6</f>
        <v>648.88308552623312</v>
      </c>
      <c r="AO6" s="50">
        <f t="shared" ref="AO6:AO23" si="6">W6+X6</f>
        <v>860.06471880858794</v>
      </c>
      <c r="AP6" s="50">
        <f t="shared" ref="AP6:AP23" si="7">Y6+Z6</f>
        <v>751.50213286947974</v>
      </c>
      <c r="AQ6" s="50">
        <f t="shared" ref="AQ6:AQ23" si="8">AA6+AB6</f>
        <v>839.0377091235282</v>
      </c>
      <c r="AR6" s="50">
        <f>AC6+AD6</f>
        <v>625.24971743918945</v>
      </c>
      <c r="AS6" s="50">
        <f>AE6+AF6</f>
        <v>625.05975911949463</v>
      </c>
      <c r="AU6" s="20" t="s">
        <v>27</v>
      </c>
      <c r="AV6" s="50">
        <f t="shared" ref="AV6:BH21" si="9">C6</f>
        <v>1120</v>
      </c>
      <c r="AW6" s="50">
        <f t="shared" si="9"/>
        <v>1255</v>
      </c>
      <c r="AX6" s="50">
        <f t="shared" si="9"/>
        <v>1185</v>
      </c>
      <c r="AY6" s="50">
        <f t="shared" si="9"/>
        <v>1210</v>
      </c>
      <c r="AZ6" s="50">
        <f t="shared" si="9"/>
        <v>1325</v>
      </c>
      <c r="BA6" s="50">
        <f t="shared" si="9"/>
        <v>1420</v>
      </c>
      <c r="BB6" s="50">
        <f t="shared" si="9"/>
        <v>1566.7158828275219</v>
      </c>
      <c r="BC6" s="50">
        <f t="shared" si="9"/>
        <v>1508.9478043348213</v>
      </c>
      <c r="BD6" s="50">
        <f t="shared" si="9"/>
        <v>1590.5398419930082</v>
      </c>
      <c r="BE6" s="50">
        <f t="shared" si="9"/>
        <v>1250.3094765586841</v>
      </c>
      <c r="BF6" s="50">
        <f t="shared" si="9"/>
        <v>1242.5788532785787</v>
      </c>
      <c r="BG6" s="210">
        <f t="shared" si="9"/>
        <v>-0.2139087349160661</v>
      </c>
      <c r="BH6" s="210">
        <f t="shared" si="9"/>
        <v>-6.1829678371974062E-3</v>
      </c>
      <c r="BI6" s="59"/>
      <c r="BJ6" s="50">
        <f t="shared" ref="BJ6:BZ6" si="10">Q6</f>
        <v>391.89738954739676</v>
      </c>
      <c r="BK6" s="50">
        <f t="shared" si="10"/>
        <v>409.146136492984</v>
      </c>
      <c r="BL6" s="50">
        <f t="shared" si="10"/>
        <v>382.93746008602704</v>
      </c>
      <c r="BM6" s="50">
        <f t="shared" si="10"/>
        <v>382.73489670111428</v>
      </c>
      <c r="BN6" s="50">
        <f t="shared" si="10"/>
        <v>372.45529618740881</v>
      </c>
      <c r="BO6" s="50">
        <f t="shared" si="10"/>
        <v>276.42778933882437</v>
      </c>
      <c r="BP6" s="50">
        <f t="shared" si="10"/>
        <v>422.25236553972218</v>
      </c>
      <c r="BQ6" s="50">
        <f t="shared" si="10"/>
        <v>437.81235326886571</v>
      </c>
      <c r="BR6" s="50">
        <f t="shared" si="10"/>
        <v>392.14600672900804</v>
      </c>
      <c r="BS6" s="50">
        <f t="shared" si="10"/>
        <v>359.3561261404717</v>
      </c>
      <c r="BT6" s="50">
        <f t="shared" si="10"/>
        <v>413.25954506154244</v>
      </c>
      <c r="BU6" s="50">
        <f t="shared" si="10"/>
        <v>425.77816406198582</v>
      </c>
      <c r="BV6" s="50">
        <f t="shared" si="10"/>
        <v>352.93140605610733</v>
      </c>
      <c r="BW6" s="50">
        <f t="shared" si="10"/>
        <v>272.31831138308212</v>
      </c>
      <c r="BX6" s="50">
        <f t="shared" si="10"/>
        <v>326.40897458061113</v>
      </c>
      <c r="BY6" s="50">
        <f t="shared" si="10"/>
        <v>298.65078453888356</v>
      </c>
      <c r="BZ6" s="50">
        <f t="shared" si="10"/>
        <v>300.53547107022274</v>
      </c>
      <c r="CA6" s="50"/>
      <c r="CB6" s="50">
        <f t="shared" ref="CB6:CE6" si="11">AL6</f>
        <v>801.04352604038081</v>
      </c>
      <c r="CC6" s="50">
        <f t="shared" si="11"/>
        <v>765.67235678714133</v>
      </c>
      <c r="CD6" s="50">
        <f t="shared" si="11"/>
        <v>648.88308552623312</v>
      </c>
      <c r="CE6" s="50">
        <f t="shared" si="11"/>
        <v>860.06471880858794</v>
      </c>
      <c r="CF6" s="50">
        <f>AP6</f>
        <v>751.50213286947974</v>
      </c>
      <c r="CG6" s="50">
        <f>AQ6</f>
        <v>839.0377091235282</v>
      </c>
      <c r="CH6" s="50">
        <f>AR6</f>
        <v>625.24971743918945</v>
      </c>
      <c r="CI6" s="50">
        <f>AS6</f>
        <v>625.05975911949463</v>
      </c>
    </row>
    <row r="7" spans="1:87" x14ac:dyDescent="0.45">
      <c r="A7" s="15"/>
      <c r="B7" s="10" t="s">
        <v>15</v>
      </c>
      <c r="C7" s="13"/>
      <c r="D7" s="13"/>
      <c r="E7" s="13"/>
      <c r="F7" s="13"/>
      <c r="G7" s="13"/>
      <c r="H7" s="13"/>
      <c r="I7" s="13">
        <v>519.97920993020341</v>
      </c>
      <c r="J7" s="13">
        <v>457.9928111506299</v>
      </c>
      <c r="K7" s="13">
        <v>503.85299890611338</v>
      </c>
      <c r="L7" s="13">
        <v>367.66196968477823</v>
      </c>
      <c r="M7" s="13">
        <v>355.85494051661254</v>
      </c>
      <c r="N7" s="208">
        <f t="shared" ref="N7:O23" si="12">IF(ISERROR(L7/K7),"N/A",IF(K7&lt;0,"N/A",IF(L7&lt;0,"N/A",IF(L7/K7-1&gt;300%,"&gt;±300%",IF(L7/K7-1&lt;-300%,"&gt;±300%",L7/K7-1)))))</f>
        <v>-0.27029913390812754</v>
      </c>
      <c r="O7" s="208">
        <f t="shared" si="12"/>
        <v>-3.2113816879914658E-2</v>
      </c>
      <c r="P7" s="198"/>
      <c r="Q7" s="13">
        <v>120.93579472272565</v>
      </c>
      <c r="R7" s="13">
        <v>137.43999771906456</v>
      </c>
      <c r="S7" s="13">
        <v>132.97016787104977</v>
      </c>
      <c r="T7" s="13">
        <v>128.63324961736345</v>
      </c>
      <c r="U7" s="13">
        <v>108.98313351991114</v>
      </c>
      <c r="V7" s="13">
        <v>92.908686115484471</v>
      </c>
      <c r="W7" s="13">
        <v>125.57005842431347</v>
      </c>
      <c r="X7" s="13">
        <v>130.53093309092083</v>
      </c>
      <c r="Y7" s="13">
        <v>119.89594010490413</v>
      </c>
      <c r="Z7" s="13">
        <v>120.78129195012981</v>
      </c>
      <c r="AA7" s="13">
        <v>138.89848574264929</v>
      </c>
      <c r="AB7" s="13">
        <v>124.2772811084302</v>
      </c>
      <c r="AC7" s="13">
        <v>107.90634609441372</v>
      </c>
      <c r="AD7" s="13">
        <v>90.585968962597363</v>
      </c>
      <c r="AE7" s="13">
        <v>111.11878859411944</v>
      </c>
      <c r="AF7" s="468">
        <v>58.050866033647708</v>
      </c>
      <c r="AG7" s="468">
        <v>86.325076875530982</v>
      </c>
      <c r="AH7" s="13"/>
      <c r="AI7" s="285">
        <f t="shared" ref="AI7:AI23" si="13">IF(ISERROR(AG7/AC7),"N/A",IF(AC7&lt;0,"N/A",IF(AG7&lt;0,"N/A",IF(AG7/AC7-1&gt;300%,"&gt;±300%",IF(AG7/AC7-1&lt;-300%,"&gt;±300%",AG7/AC7-1)))))</f>
        <v>-0.19999999999999996</v>
      </c>
      <c r="AJ7" s="285">
        <f t="shared" ref="AJ7:AJ23" si="14">IF(ISERROR(AG7/AF7),"N/A",IF(AF7&lt;0,"N/A",IF(AG7&lt;0,"N/A",IF(AG7/AF7-1&gt;300%,"&gt;±300%",IF(AG7/AF7-1&lt;-300%,"&gt;±300%",AG7/AF7-1)))))</f>
        <v>0.48705924258726552</v>
      </c>
      <c r="AK7" s="638"/>
      <c r="AL7" s="13">
        <f t="shared" ref="AL7:AL23" si="15">Q7+R7</f>
        <v>258.37579244179022</v>
      </c>
      <c r="AM7" s="13">
        <f t="shared" si="4"/>
        <v>261.60341748841324</v>
      </c>
      <c r="AN7" s="13">
        <f t="shared" si="5"/>
        <v>201.89181963539562</v>
      </c>
      <c r="AO7" s="59">
        <f t="shared" si="6"/>
        <v>256.10099151523428</v>
      </c>
      <c r="AP7" s="59">
        <f t="shared" si="7"/>
        <v>240.67723205503393</v>
      </c>
      <c r="AQ7" s="59">
        <f>AA7+AB7</f>
        <v>263.17576685107952</v>
      </c>
      <c r="AR7" s="59">
        <f t="shared" ref="AR7:AR23" si="16">AC7+AD7</f>
        <v>198.49231505701107</v>
      </c>
      <c r="AS7" s="59">
        <f t="shared" ref="AS7:AS23" si="17">AE7+AF7</f>
        <v>169.16965462776716</v>
      </c>
      <c r="AU7" s="10" t="s">
        <v>15</v>
      </c>
      <c r="AV7" s="11"/>
      <c r="AW7" s="11"/>
      <c r="AX7" s="11"/>
      <c r="AY7" s="11"/>
      <c r="AZ7" s="11"/>
      <c r="BA7" s="11"/>
      <c r="BB7" s="13">
        <f t="shared" si="9"/>
        <v>519.97920993020341</v>
      </c>
      <c r="BC7" s="13">
        <f t="shared" si="9"/>
        <v>457.9928111506299</v>
      </c>
      <c r="BD7" s="13">
        <f t="shared" si="9"/>
        <v>503.85299890611338</v>
      </c>
      <c r="BE7" s="13">
        <f t="shared" si="9"/>
        <v>367.66196968477823</v>
      </c>
      <c r="BF7" s="13"/>
      <c r="BG7" s="212"/>
      <c r="BH7" s="208"/>
      <c r="BI7" s="13"/>
      <c r="BJ7" s="51"/>
      <c r="BK7" s="51"/>
      <c r="BL7" s="51"/>
      <c r="BM7" s="51"/>
      <c r="BN7" s="51"/>
      <c r="BO7" s="51"/>
      <c r="BP7" s="51"/>
      <c r="BQ7" s="51"/>
      <c r="BR7" s="51"/>
      <c r="BS7" s="51"/>
      <c r="BT7" s="51"/>
      <c r="BU7" s="51"/>
      <c r="BV7" s="51"/>
      <c r="BW7" s="51"/>
      <c r="BX7" s="51"/>
      <c r="BY7" s="51"/>
      <c r="BZ7" s="51"/>
      <c r="CA7" s="51"/>
      <c r="CB7" s="15"/>
      <c r="CC7" s="15"/>
      <c r="CD7" s="15"/>
      <c r="CE7" s="15"/>
      <c r="CF7" s="15"/>
      <c r="CG7" s="15"/>
      <c r="CH7" s="15"/>
      <c r="CI7" s="15"/>
    </row>
    <row r="8" spans="1:87" x14ac:dyDescent="0.45">
      <c r="A8" s="15"/>
      <c r="B8" s="10" t="s">
        <v>16</v>
      </c>
      <c r="C8" s="13"/>
      <c r="D8" s="13"/>
      <c r="E8" s="13"/>
      <c r="F8" s="13"/>
      <c r="G8" s="13"/>
      <c r="H8" s="13"/>
      <c r="I8" s="13">
        <v>785.36693391577148</v>
      </c>
      <c r="J8" s="13">
        <v>814.89197674003185</v>
      </c>
      <c r="K8" s="13">
        <v>835.37521066369436</v>
      </c>
      <c r="L8" s="13">
        <v>662.08890499287247</v>
      </c>
      <c r="M8" s="13">
        <v>662.83916644916815</v>
      </c>
      <c r="N8" s="208">
        <f t="shared" si="12"/>
        <v>-0.20743529788626147</v>
      </c>
      <c r="O8" s="208">
        <f t="shared" si="12"/>
        <v>1.1331732802617456E-3</v>
      </c>
      <c r="P8" s="198"/>
      <c r="Q8" s="13">
        <v>200.51194990010418</v>
      </c>
      <c r="R8" s="13">
        <v>208.81922748735164</v>
      </c>
      <c r="S8" s="13">
        <v>184.04866913127</v>
      </c>
      <c r="T8" s="13">
        <v>191.98708739704563</v>
      </c>
      <c r="U8" s="13">
        <v>201.37899947042303</v>
      </c>
      <c r="V8" s="13">
        <v>140.4234604890581</v>
      </c>
      <c r="W8" s="13">
        <v>234.65119010708796</v>
      </c>
      <c r="X8" s="13">
        <v>238.43832667346274</v>
      </c>
      <c r="Y8" s="13">
        <v>206.44088898609525</v>
      </c>
      <c r="Z8" s="13">
        <v>182.55049863577554</v>
      </c>
      <c r="AA8" s="13">
        <v>209.93307343114185</v>
      </c>
      <c r="AB8" s="13">
        <v>236.45074961068167</v>
      </c>
      <c r="AC8" s="13">
        <v>185.79680008748574</v>
      </c>
      <c r="AD8" s="13">
        <v>136.91287397683166</v>
      </c>
      <c r="AE8" s="13">
        <v>163.74779727629064</v>
      </c>
      <c r="AF8" s="468">
        <v>175.63143365226449</v>
      </c>
      <c r="AG8" s="468">
        <v>159.78524807523772</v>
      </c>
      <c r="AH8" s="13"/>
      <c r="AI8" s="285">
        <f t="shared" si="13"/>
        <v>-0.14000000000000012</v>
      </c>
      <c r="AJ8" s="285">
        <f t="shared" si="14"/>
        <v>-9.0224086016406857E-2</v>
      </c>
      <c r="AK8" s="638"/>
      <c r="AL8" s="13">
        <f t="shared" si="15"/>
        <v>409.3311773874558</v>
      </c>
      <c r="AM8" s="13">
        <f t="shared" si="4"/>
        <v>376.03575652831563</v>
      </c>
      <c r="AN8" s="13">
        <f t="shared" si="5"/>
        <v>341.8024599594811</v>
      </c>
      <c r="AO8" s="59">
        <f t="shared" si="6"/>
        <v>473.0895167805507</v>
      </c>
      <c r="AP8" s="59">
        <f t="shared" si="7"/>
        <v>388.99138762187079</v>
      </c>
      <c r="AQ8" s="59">
        <f t="shared" si="8"/>
        <v>446.38382304182352</v>
      </c>
      <c r="AR8" s="59">
        <f t="shared" si="16"/>
        <v>322.70967406431737</v>
      </c>
      <c r="AS8" s="59">
        <f t="shared" si="17"/>
        <v>339.3792309285551</v>
      </c>
      <c r="AU8" s="10" t="s">
        <v>16</v>
      </c>
      <c r="AV8" s="11"/>
      <c r="AW8" s="11"/>
      <c r="AX8" s="11"/>
      <c r="AY8" s="11"/>
      <c r="AZ8" s="11"/>
      <c r="BA8" s="11"/>
      <c r="BB8" s="13">
        <f t="shared" si="9"/>
        <v>785.36693391577148</v>
      </c>
      <c r="BC8" s="13">
        <f t="shared" si="9"/>
        <v>814.89197674003185</v>
      </c>
      <c r="BD8" s="13">
        <f t="shared" si="9"/>
        <v>835.37521066369436</v>
      </c>
      <c r="BE8" s="13">
        <f t="shared" si="9"/>
        <v>662.08890499287247</v>
      </c>
      <c r="BF8" s="13"/>
      <c r="BG8" s="212"/>
      <c r="BH8" s="208"/>
      <c r="BI8" s="13"/>
      <c r="BJ8" s="51"/>
      <c r="BK8" s="51"/>
      <c r="BL8" s="51"/>
      <c r="BM8" s="51"/>
      <c r="BN8" s="51"/>
      <c r="BO8" s="51"/>
      <c r="BP8" s="51"/>
      <c r="BQ8" s="51"/>
      <c r="BR8" s="51"/>
      <c r="BS8" s="51"/>
      <c r="BT8" s="51"/>
      <c r="BU8" s="51"/>
      <c r="BV8" s="51"/>
      <c r="BW8" s="51"/>
      <c r="BX8" s="51"/>
      <c r="BY8" s="51"/>
      <c r="BZ8" s="51"/>
      <c r="CA8" s="51"/>
      <c r="CB8" s="15"/>
      <c r="CC8" s="15"/>
      <c r="CD8" s="15"/>
      <c r="CE8" s="15"/>
      <c r="CF8" s="15"/>
      <c r="CG8" s="15"/>
      <c r="CH8" s="15"/>
      <c r="CI8" s="15"/>
    </row>
    <row r="9" spans="1:87" x14ac:dyDescent="0.45">
      <c r="A9" s="15"/>
      <c r="B9" s="10" t="s">
        <v>17</v>
      </c>
      <c r="C9" s="13"/>
      <c r="D9" s="13"/>
      <c r="E9" s="13"/>
      <c r="F9" s="13"/>
      <c r="G9" s="13"/>
      <c r="H9" s="13"/>
      <c r="I9" s="13">
        <v>115.55148276244323</v>
      </c>
      <c r="J9" s="13">
        <v>109.5004770422465</v>
      </c>
      <c r="K9" s="13">
        <v>117.22962150218041</v>
      </c>
      <c r="L9" s="13">
        <v>109.89971569448441</v>
      </c>
      <c r="M9" s="13">
        <v>104.58084469478491</v>
      </c>
      <c r="N9" s="208">
        <f t="shared" si="12"/>
        <v>-6.2526055392575497E-2</v>
      </c>
      <c r="O9" s="208">
        <f t="shared" si="12"/>
        <v>-4.8397495535709045E-2</v>
      </c>
      <c r="P9" s="198"/>
      <c r="Q9" s="13">
        <v>33.982183522760842</v>
      </c>
      <c r="R9" s="13">
        <v>27.268400867350735</v>
      </c>
      <c r="S9" s="13">
        <v>31.013699082564091</v>
      </c>
      <c r="T9" s="13">
        <v>23.287199289767567</v>
      </c>
      <c r="U9" s="13">
        <v>32.652495457523017</v>
      </c>
      <c r="V9" s="13">
        <v>19.871285248692978</v>
      </c>
      <c r="W9" s="13">
        <v>28.411172015919743</v>
      </c>
      <c r="X9" s="13">
        <v>28.565524320110764</v>
      </c>
      <c r="Y9" s="13">
        <v>34.957287739580032</v>
      </c>
      <c r="Z9" s="13">
        <v>25.832670823300873</v>
      </c>
      <c r="AA9" s="13">
        <v>29.707571446796003</v>
      </c>
      <c r="AB9" s="13">
        <v>26.7320914925035</v>
      </c>
      <c r="AC9" s="13">
        <v>31.461558965622029</v>
      </c>
      <c r="AD9" s="13">
        <v>20.666136658640699</v>
      </c>
      <c r="AE9" s="13">
        <v>23.766057157436805</v>
      </c>
      <c r="AF9" s="468">
        <v>34.005962912784881</v>
      </c>
      <c r="AG9" s="468">
        <v>28.315403069059826</v>
      </c>
      <c r="AH9" s="13"/>
      <c r="AI9" s="285">
        <f t="shared" si="13"/>
        <v>-9.9999999999999978E-2</v>
      </c>
      <c r="AJ9" s="285">
        <f t="shared" si="14"/>
        <v>-0.16734005910432936</v>
      </c>
      <c r="AK9" s="638"/>
      <c r="AL9" s="13">
        <f t="shared" si="15"/>
        <v>61.250584390111577</v>
      </c>
      <c r="AM9" s="13">
        <f t="shared" si="4"/>
        <v>54.300898372331659</v>
      </c>
      <c r="AN9" s="13">
        <f t="shared" si="5"/>
        <v>52.523780706215994</v>
      </c>
      <c r="AO9" s="59">
        <f t="shared" si="6"/>
        <v>56.976696336030507</v>
      </c>
      <c r="AP9" s="59">
        <f t="shared" si="7"/>
        <v>60.789958562880905</v>
      </c>
      <c r="AQ9" s="59">
        <f t="shared" si="8"/>
        <v>56.439662939299502</v>
      </c>
      <c r="AR9" s="59">
        <f t="shared" si="16"/>
        <v>52.127695624262728</v>
      </c>
      <c r="AS9" s="59">
        <f t="shared" si="17"/>
        <v>57.772020070221686</v>
      </c>
      <c r="AU9" s="10" t="s">
        <v>17</v>
      </c>
      <c r="AV9" s="11"/>
      <c r="AW9" s="11"/>
      <c r="AX9" s="11"/>
      <c r="AY9" s="11"/>
      <c r="AZ9" s="11"/>
      <c r="BA9" s="11"/>
      <c r="BB9" s="13">
        <f t="shared" si="9"/>
        <v>115.55148276244323</v>
      </c>
      <c r="BC9" s="13">
        <f t="shared" si="9"/>
        <v>109.5004770422465</v>
      </c>
      <c r="BD9" s="13">
        <f t="shared" si="9"/>
        <v>117.22962150218041</v>
      </c>
      <c r="BE9" s="13">
        <f t="shared" si="9"/>
        <v>109.89971569448441</v>
      </c>
      <c r="BF9" s="13"/>
      <c r="BG9" s="212"/>
      <c r="BH9" s="208"/>
      <c r="BI9" s="13"/>
      <c r="BJ9" s="51"/>
      <c r="BK9" s="51"/>
      <c r="BL9" s="51"/>
      <c r="BM9" s="51"/>
      <c r="BN9" s="51"/>
      <c r="BO9" s="51"/>
      <c r="BP9" s="51"/>
      <c r="BQ9" s="51"/>
      <c r="BR9" s="51"/>
      <c r="BS9" s="51"/>
      <c r="BT9" s="51"/>
      <c r="BU9" s="51"/>
      <c r="BV9" s="51"/>
      <c r="BW9" s="51"/>
      <c r="BX9" s="51"/>
      <c r="BY9" s="51"/>
      <c r="BZ9" s="51"/>
      <c r="CA9" s="51"/>
      <c r="CB9" s="15"/>
      <c r="CC9" s="15"/>
      <c r="CD9" s="15"/>
      <c r="CE9" s="15"/>
      <c r="CF9" s="15"/>
      <c r="CG9" s="15"/>
      <c r="CH9" s="15"/>
      <c r="CI9" s="15"/>
    </row>
    <row r="10" spans="1:87" x14ac:dyDescent="0.45">
      <c r="A10" s="15"/>
      <c r="B10" s="10" t="s">
        <v>18</v>
      </c>
      <c r="C10" s="13"/>
      <c r="D10" s="13"/>
      <c r="E10" s="13"/>
      <c r="F10" s="13"/>
      <c r="G10" s="13"/>
      <c r="H10" s="13"/>
      <c r="I10" s="13">
        <v>35.513813305554343</v>
      </c>
      <c r="J10" s="13">
        <v>36.154575865003281</v>
      </c>
      <c r="K10" s="13">
        <v>41.068878503236519</v>
      </c>
      <c r="L10" s="13">
        <v>34.451652454757316</v>
      </c>
      <c r="M10" s="13">
        <v>44.52450776696223</v>
      </c>
      <c r="N10" s="208">
        <f t="shared" si="12"/>
        <v>-0.16112507303937507</v>
      </c>
      <c r="O10" s="208">
        <f t="shared" si="12"/>
        <v>0.29237655074550672</v>
      </c>
      <c r="P10" s="198"/>
      <c r="Q10" s="13">
        <v>8.689196629108336</v>
      </c>
      <c r="R10" s="13">
        <v>8.1933222990117578</v>
      </c>
      <c r="S10" s="13">
        <v>8.3861497198998958</v>
      </c>
      <c r="T10" s="13">
        <v>10.24514465753435</v>
      </c>
      <c r="U10" s="13">
        <v>5.2550978405271236</v>
      </c>
      <c r="V10" s="13">
        <v>9.2081652546737764</v>
      </c>
      <c r="W10" s="13">
        <v>9.8379435465495977</v>
      </c>
      <c r="X10" s="13">
        <v>11.853369223252784</v>
      </c>
      <c r="Y10" s="13">
        <v>5.9693958391623205</v>
      </c>
      <c r="Z10" s="13">
        <v>11.97061483107591</v>
      </c>
      <c r="AA10" s="13">
        <v>13.766207055737295</v>
      </c>
      <c r="AB10" s="13">
        <v>9.3626607772609916</v>
      </c>
      <c r="AC10" s="13">
        <v>5.3724562552460888</v>
      </c>
      <c r="AD10" s="13">
        <v>9.5764918648607278</v>
      </c>
      <c r="AE10" s="13">
        <v>11.012965644589837</v>
      </c>
      <c r="AF10" s="468">
        <v>8.489738690060662</v>
      </c>
      <c r="AG10" s="468">
        <v>4.8352106297214803</v>
      </c>
      <c r="AH10" s="13"/>
      <c r="AI10" s="285">
        <f t="shared" si="13"/>
        <v>-9.9999999999999978E-2</v>
      </c>
      <c r="AJ10" s="285">
        <f t="shared" si="14"/>
        <v>-0.43046413956388441</v>
      </c>
      <c r="AK10" s="638"/>
      <c r="AL10" s="13">
        <f t="shared" si="15"/>
        <v>16.882518928120092</v>
      </c>
      <c r="AM10" s="13">
        <f t="shared" si="4"/>
        <v>18.631294377434244</v>
      </c>
      <c r="AN10" s="13">
        <f t="shared" si="5"/>
        <v>14.463263095200901</v>
      </c>
      <c r="AO10" s="59">
        <f t="shared" si="6"/>
        <v>21.69131276980238</v>
      </c>
      <c r="AP10" s="59">
        <f t="shared" si="7"/>
        <v>17.94001067023823</v>
      </c>
      <c r="AQ10" s="59">
        <f t="shared" si="8"/>
        <v>23.128867832998289</v>
      </c>
      <c r="AR10" s="59">
        <f t="shared" si="16"/>
        <v>14.948948120106817</v>
      </c>
      <c r="AS10" s="59">
        <f t="shared" si="17"/>
        <v>19.502704334650499</v>
      </c>
      <c r="AU10" s="10" t="s">
        <v>18</v>
      </c>
      <c r="AV10" s="11"/>
      <c r="AW10" s="11"/>
      <c r="AX10" s="11"/>
      <c r="AY10" s="11"/>
      <c r="AZ10" s="11"/>
      <c r="BA10" s="11"/>
      <c r="BB10" s="13">
        <f t="shared" si="9"/>
        <v>35.513813305554343</v>
      </c>
      <c r="BC10" s="13">
        <f t="shared" si="9"/>
        <v>36.154575865003281</v>
      </c>
      <c r="BD10" s="13">
        <f t="shared" si="9"/>
        <v>41.068878503236519</v>
      </c>
      <c r="BE10" s="13">
        <f t="shared" si="9"/>
        <v>34.451652454757316</v>
      </c>
      <c r="BF10" s="13"/>
      <c r="BG10" s="212"/>
      <c r="BH10" s="208"/>
      <c r="BI10" s="13"/>
      <c r="BJ10" s="51"/>
      <c r="BK10" s="51"/>
      <c r="BL10" s="51"/>
      <c r="BM10" s="51"/>
      <c r="BN10" s="51"/>
      <c r="BO10" s="51"/>
      <c r="BP10" s="51"/>
      <c r="BQ10" s="51"/>
      <c r="BR10" s="51"/>
      <c r="BS10" s="51"/>
      <c r="BT10" s="51"/>
      <c r="BU10" s="51"/>
      <c r="BV10" s="51"/>
      <c r="BW10" s="51"/>
      <c r="BX10" s="51"/>
      <c r="BY10" s="51"/>
      <c r="BZ10" s="51"/>
      <c r="CA10" s="51"/>
      <c r="CB10" s="15"/>
      <c r="CC10" s="15"/>
      <c r="CD10" s="15"/>
      <c r="CE10" s="15"/>
      <c r="CF10" s="15"/>
      <c r="CG10" s="15"/>
      <c r="CH10" s="15"/>
      <c r="CI10" s="15"/>
    </row>
    <row r="11" spans="1:87" x14ac:dyDescent="0.45">
      <c r="A11" s="15"/>
      <c r="B11" s="52" t="s">
        <v>19</v>
      </c>
      <c r="C11" s="54"/>
      <c r="D11" s="54"/>
      <c r="E11" s="54"/>
      <c r="F11" s="54"/>
      <c r="G11" s="54"/>
      <c r="H11" s="54"/>
      <c r="I11" s="611">
        <v>110.30444291354968</v>
      </c>
      <c r="J11" s="611">
        <v>90.407963536909591</v>
      </c>
      <c r="K11" s="611">
        <v>93.013132417783382</v>
      </c>
      <c r="L11" s="611">
        <v>76.207233731791604</v>
      </c>
      <c r="M11" s="611">
        <v>74.779393851050756</v>
      </c>
      <c r="N11" s="217">
        <f t="shared" si="12"/>
        <v>-0.18068307398255756</v>
      </c>
      <c r="O11" s="217">
        <f t="shared" si="12"/>
        <v>-1.8736277526698819E-2</v>
      </c>
      <c r="P11" s="198"/>
      <c r="Q11" s="54">
        <v>27.778264772697767</v>
      </c>
      <c r="R11" s="54">
        <v>27.425188120205302</v>
      </c>
      <c r="S11" s="54">
        <v>26.518774281243321</v>
      </c>
      <c r="T11" s="54">
        <v>28.582215739403289</v>
      </c>
      <c r="U11" s="54">
        <v>24.185569899024518</v>
      </c>
      <c r="V11" s="54">
        <v>14.016192230915051</v>
      </c>
      <c r="W11" s="54">
        <v>23.782001445851421</v>
      </c>
      <c r="X11" s="54">
        <v>28.424199961118614</v>
      </c>
      <c r="Y11" s="54">
        <v>24.882494059266371</v>
      </c>
      <c r="Z11" s="54">
        <v>18.221049900189566</v>
      </c>
      <c r="AA11" s="54">
        <v>20.954207385217998</v>
      </c>
      <c r="AB11" s="54">
        <v>28.95538107310945</v>
      </c>
      <c r="AC11" s="54">
        <v>22.394244653339733</v>
      </c>
      <c r="AD11" s="54">
        <v>14.576839920151654</v>
      </c>
      <c r="AE11" s="54">
        <v>16.7633659081744</v>
      </c>
      <c r="AF11" s="661">
        <v>22.472783250125815</v>
      </c>
      <c r="AG11" s="661">
        <v>21.274532420672745</v>
      </c>
      <c r="AH11" s="13"/>
      <c r="AI11" s="624">
        <f t="shared" si="13"/>
        <v>-5.0000000000000044E-2</v>
      </c>
      <c r="AJ11" s="624">
        <f t="shared" si="14"/>
        <v>-5.3320090178254231E-2</v>
      </c>
      <c r="AK11" s="638"/>
      <c r="AL11" s="54">
        <f t="shared" si="15"/>
        <v>55.203452892903073</v>
      </c>
      <c r="AM11" s="54">
        <f t="shared" si="4"/>
        <v>55.100990020646606</v>
      </c>
      <c r="AN11" s="54">
        <f t="shared" si="5"/>
        <v>38.201762129939567</v>
      </c>
      <c r="AO11" s="54">
        <f t="shared" si="6"/>
        <v>52.206201406970038</v>
      </c>
      <c r="AP11" s="54">
        <f t="shared" si="7"/>
        <v>43.103543959455934</v>
      </c>
      <c r="AQ11" s="54">
        <f t="shared" si="8"/>
        <v>49.909588458327448</v>
      </c>
      <c r="AR11" s="54">
        <f t="shared" si="16"/>
        <v>36.971084573491389</v>
      </c>
      <c r="AS11" s="54">
        <f t="shared" si="17"/>
        <v>39.236149158300215</v>
      </c>
      <c r="AU11" s="52" t="s">
        <v>19</v>
      </c>
      <c r="AV11" s="281"/>
      <c r="AW11" s="281"/>
      <c r="AX11" s="281"/>
      <c r="AY11" s="281"/>
      <c r="AZ11" s="281"/>
      <c r="BA11" s="281"/>
      <c r="BB11" s="54">
        <f t="shared" si="9"/>
        <v>110.30444291354968</v>
      </c>
      <c r="BC11" s="54">
        <f t="shared" si="9"/>
        <v>90.407963536909591</v>
      </c>
      <c r="BD11" s="54">
        <f t="shared" si="9"/>
        <v>93.013132417783382</v>
      </c>
      <c r="BE11" s="54">
        <f t="shared" si="9"/>
        <v>76.207233731791604</v>
      </c>
      <c r="BF11" s="54"/>
      <c r="BG11" s="216"/>
      <c r="BH11" s="217"/>
      <c r="BI11" s="1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row>
    <row r="12" spans="1:87" x14ac:dyDescent="0.45">
      <c r="A12" s="15"/>
      <c r="B12" s="20" t="s">
        <v>105</v>
      </c>
      <c r="C12" s="520">
        <v>855</v>
      </c>
      <c r="D12" s="520">
        <v>775</v>
      </c>
      <c r="E12" s="520">
        <v>515</v>
      </c>
      <c r="F12" s="520">
        <v>625</v>
      </c>
      <c r="G12" s="520">
        <v>560</v>
      </c>
      <c r="H12" s="520">
        <v>505</v>
      </c>
      <c r="I12" s="50">
        <f>SUM(I13:I17)</f>
        <v>476.430635159931</v>
      </c>
      <c r="J12" s="50">
        <f t="shared" ref="J12:M12" si="18">SUM(J13:J17)</f>
        <v>421.8531526017257</v>
      </c>
      <c r="K12" s="50">
        <f t="shared" si="18"/>
        <v>421.87390410749555</v>
      </c>
      <c r="L12" s="50">
        <f t="shared" si="18"/>
        <v>371.98748844272541</v>
      </c>
      <c r="M12" s="50">
        <f t="shared" si="18"/>
        <v>370.01788844056011</v>
      </c>
      <c r="N12" s="492">
        <f t="shared" si="12"/>
        <v>-0.11824958874929326</v>
      </c>
      <c r="O12" s="210">
        <f t="shared" si="12"/>
        <v>-5.2948017429584882E-3</v>
      </c>
      <c r="P12" s="198"/>
      <c r="Q12" s="50">
        <f>SUM(Q13:Q17)</f>
        <v>120.42156307523403</v>
      </c>
      <c r="R12" s="50">
        <f t="shared" ref="R12:AA12" si="19">SUM(R13:R17)</f>
        <v>119.06155789697736</v>
      </c>
      <c r="S12" s="50">
        <f t="shared" si="19"/>
        <v>116.36293057612887</v>
      </c>
      <c r="T12" s="50">
        <f t="shared" si="19"/>
        <v>120.58458361159079</v>
      </c>
      <c r="U12" s="50">
        <f t="shared" si="19"/>
        <v>69.809405185220342</v>
      </c>
      <c r="V12" s="50">
        <f t="shared" si="19"/>
        <v>96.904222592227029</v>
      </c>
      <c r="W12" s="50">
        <f t="shared" si="19"/>
        <v>121.2791645185137</v>
      </c>
      <c r="X12" s="50">
        <f t="shared" si="19"/>
        <v>133.86036030576454</v>
      </c>
      <c r="Y12" s="50">
        <f t="shared" si="19"/>
        <v>117.89881506309163</v>
      </c>
      <c r="Z12" s="50">
        <f t="shared" si="19"/>
        <v>97.584976646852652</v>
      </c>
      <c r="AA12" s="50">
        <f t="shared" si="19"/>
        <v>104.18920003162928</v>
      </c>
      <c r="AB12" s="50">
        <f>SUM(AB13:AB17)</f>
        <v>102.20091236592197</v>
      </c>
      <c r="AC12" s="50">
        <f>SUM(AC13:AC17)</f>
        <v>98.439737651161664</v>
      </c>
      <c r="AD12" s="50">
        <f t="shared" ref="AD12:AG12" si="20">SUM(AD13:AD17)</f>
        <v>92.265287990657072</v>
      </c>
      <c r="AE12" s="50">
        <f t="shared" si="20"/>
        <v>89.60528531112152</v>
      </c>
      <c r="AF12" s="495">
        <f t="shared" si="20"/>
        <v>91.677177489785123</v>
      </c>
      <c r="AG12" s="495">
        <f t="shared" si="20"/>
        <v>95.421029970559047</v>
      </c>
      <c r="AH12" s="50"/>
      <c r="AI12" s="284">
        <f t="shared" si="13"/>
        <v>-3.0665539675653442E-2</v>
      </c>
      <c r="AJ12" s="284">
        <f t="shared" si="14"/>
        <v>4.0837344509118134E-2</v>
      </c>
      <c r="AK12" s="638"/>
      <c r="AL12" s="50">
        <f t="shared" si="15"/>
        <v>239.4831209722114</v>
      </c>
      <c r="AM12" s="50">
        <f t="shared" si="4"/>
        <v>236.94751418771966</v>
      </c>
      <c r="AN12" s="50">
        <f t="shared" si="5"/>
        <v>166.71362777744736</v>
      </c>
      <c r="AO12" s="50">
        <f t="shared" si="6"/>
        <v>255.13952482427823</v>
      </c>
      <c r="AP12" s="50">
        <f t="shared" si="7"/>
        <v>215.48379170994428</v>
      </c>
      <c r="AQ12" s="50">
        <f t="shared" si="8"/>
        <v>206.39011239755126</v>
      </c>
      <c r="AR12" s="50">
        <f t="shared" si="16"/>
        <v>190.70502564181874</v>
      </c>
      <c r="AS12" s="50">
        <f t="shared" si="17"/>
        <v>181.28246280090664</v>
      </c>
      <c r="AU12" s="20" t="s">
        <v>5</v>
      </c>
      <c r="AV12" s="50">
        <f t="shared" ref="AV12:BA12" si="21">C12</f>
        <v>855</v>
      </c>
      <c r="AW12" s="50">
        <f t="shared" si="21"/>
        <v>775</v>
      </c>
      <c r="AX12" s="50">
        <f t="shared" si="21"/>
        <v>515</v>
      </c>
      <c r="AY12" s="50">
        <f t="shared" si="21"/>
        <v>625</v>
      </c>
      <c r="AZ12" s="50">
        <f t="shared" si="21"/>
        <v>560</v>
      </c>
      <c r="BA12" s="50">
        <f t="shared" si="21"/>
        <v>505</v>
      </c>
      <c r="BB12" s="50">
        <f t="shared" si="9"/>
        <v>476.430635159931</v>
      </c>
      <c r="BC12" s="50">
        <f t="shared" si="9"/>
        <v>421.8531526017257</v>
      </c>
      <c r="BD12" s="50">
        <f t="shared" si="9"/>
        <v>421.87390410749555</v>
      </c>
      <c r="BE12" s="50">
        <f t="shared" si="9"/>
        <v>371.98748844272541</v>
      </c>
      <c r="BF12" s="50">
        <f>M12</f>
        <v>370.01788844056011</v>
      </c>
      <c r="BG12" s="210">
        <f>N12</f>
        <v>-0.11824958874929326</v>
      </c>
      <c r="BH12" s="210">
        <f>O12</f>
        <v>-5.2948017429584882E-3</v>
      </c>
      <c r="BI12" s="59"/>
      <c r="BJ12" s="50">
        <f t="shared" ref="BJ12:BZ12" si="22">Q12</f>
        <v>120.42156307523403</v>
      </c>
      <c r="BK12" s="50">
        <f t="shared" si="22"/>
        <v>119.06155789697736</v>
      </c>
      <c r="BL12" s="50">
        <f t="shared" si="22"/>
        <v>116.36293057612887</v>
      </c>
      <c r="BM12" s="50">
        <f t="shared" si="22"/>
        <v>120.58458361159079</v>
      </c>
      <c r="BN12" s="50">
        <f t="shared" si="22"/>
        <v>69.809405185220342</v>
      </c>
      <c r="BO12" s="50">
        <f t="shared" si="22"/>
        <v>96.904222592227029</v>
      </c>
      <c r="BP12" s="50">
        <f t="shared" si="22"/>
        <v>121.2791645185137</v>
      </c>
      <c r="BQ12" s="50">
        <f t="shared" si="22"/>
        <v>133.86036030576454</v>
      </c>
      <c r="BR12" s="50">
        <f t="shared" si="22"/>
        <v>117.89881506309163</v>
      </c>
      <c r="BS12" s="50">
        <f t="shared" si="22"/>
        <v>97.584976646852652</v>
      </c>
      <c r="BT12" s="50">
        <f t="shared" si="22"/>
        <v>104.18920003162928</v>
      </c>
      <c r="BU12" s="50">
        <f t="shared" si="22"/>
        <v>102.20091236592197</v>
      </c>
      <c r="BV12" s="50">
        <f t="shared" si="22"/>
        <v>98.439737651161664</v>
      </c>
      <c r="BW12" s="50">
        <f t="shared" si="22"/>
        <v>92.265287990657072</v>
      </c>
      <c r="BX12" s="50">
        <f t="shared" si="22"/>
        <v>89.60528531112152</v>
      </c>
      <c r="BY12" s="50">
        <f t="shared" si="22"/>
        <v>91.677177489785123</v>
      </c>
      <c r="BZ12" s="50">
        <f t="shared" si="22"/>
        <v>95.421029970559047</v>
      </c>
      <c r="CA12" s="50"/>
      <c r="CB12" s="50">
        <f t="shared" ref="CB12:CI12" si="23">AL12</f>
        <v>239.4831209722114</v>
      </c>
      <c r="CC12" s="50">
        <f t="shared" si="23"/>
        <v>236.94751418771966</v>
      </c>
      <c r="CD12" s="50">
        <f t="shared" si="23"/>
        <v>166.71362777744736</v>
      </c>
      <c r="CE12" s="50">
        <f t="shared" si="23"/>
        <v>255.13952482427823</v>
      </c>
      <c r="CF12" s="50">
        <f t="shared" si="23"/>
        <v>215.48379170994428</v>
      </c>
      <c r="CG12" s="50">
        <f t="shared" si="23"/>
        <v>206.39011239755126</v>
      </c>
      <c r="CH12" s="50">
        <f t="shared" si="23"/>
        <v>190.70502564181874</v>
      </c>
      <c r="CI12" s="50">
        <f t="shared" si="23"/>
        <v>181.28246280090664</v>
      </c>
    </row>
    <row r="13" spans="1:87" x14ac:dyDescent="0.45">
      <c r="A13" s="15"/>
      <c r="B13" s="10" t="s">
        <v>15</v>
      </c>
      <c r="C13" s="521"/>
      <c r="D13" s="521"/>
      <c r="E13" s="521"/>
      <c r="F13" s="521"/>
      <c r="G13" s="521"/>
      <c r="H13" s="521"/>
      <c r="I13" s="13">
        <v>3.15</v>
      </c>
      <c r="J13" s="13">
        <v>2.85</v>
      </c>
      <c r="K13" s="13">
        <v>2.95</v>
      </c>
      <c r="L13" s="13">
        <v>2.87</v>
      </c>
      <c r="M13" s="13">
        <v>3</v>
      </c>
      <c r="N13" s="208">
        <f t="shared" si="12"/>
        <v>-2.7118644067796627E-2</v>
      </c>
      <c r="O13" s="208">
        <f t="shared" si="12"/>
        <v>4.5296167247386832E-2</v>
      </c>
      <c r="P13" s="198"/>
      <c r="Q13" s="13">
        <v>0.77962500000000001</v>
      </c>
      <c r="R13" s="13">
        <v>0.77174999999999994</v>
      </c>
      <c r="S13" s="13">
        <v>0.78749999999999998</v>
      </c>
      <c r="T13" s="13">
        <v>0.8111250000000001</v>
      </c>
      <c r="U13" s="13">
        <v>0.75</v>
      </c>
      <c r="V13" s="13">
        <v>0.55000000000000004</v>
      </c>
      <c r="W13" s="13">
        <v>0.75</v>
      </c>
      <c r="X13" s="13">
        <v>0.80000000000000027</v>
      </c>
      <c r="Y13" s="13">
        <v>0.72</v>
      </c>
      <c r="Z13" s="13">
        <v>0.7</v>
      </c>
      <c r="AA13" s="13">
        <v>0.76</v>
      </c>
      <c r="AB13" s="13">
        <v>0.77000000000000046</v>
      </c>
      <c r="AC13" s="13">
        <v>0.70000000000000007</v>
      </c>
      <c r="AD13" s="13">
        <v>0.68</v>
      </c>
      <c r="AE13" s="13">
        <v>0.74</v>
      </c>
      <c r="AF13" s="468">
        <v>0.75</v>
      </c>
      <c r="AG13" s="468">
        <v>0.72</v>
      </c>
      <c r="AH13" s="13"/>
      <c r="AI13" s="285">
        <f t="shared" si="13"/>
        <v>2.857142857142847E-2</v>
      </c>
      <c r="AJ13" s="285">
        <f t="shared" si="14"/>
        <v>-4.0000000000000036E-2</v>
      </c>
      <c r="AK13" s="638"/>
      <c r="AL13" s="7">
        <f t="shared" si="15"/>
        <v>1.5513749999999999</v>
      </c>
      <c r="AM13" s="7">
        <f t="shared" si="4"/>
        <v>1.5986250000000002</v>
      </c>
      <c r="AN13" s="7">
        <f t="shared" si="5"/>
        <v>1.3</v>
      </c>
      <c r="AO13" s="59">
        <f t="shared" si="6"/>
        <v>1.5500000000000003</v>
      </c>
      <c r="AP13" s="59">
        <f t="shared" si="7"/>
        <v>1.42</v>
      </c>
      <c r="AQ13" s="59">
        <f t="shared" si="8"/>
        <v>1.5300000000000005</v>
      </c>
      <c r="AR13" s="59">
        <f t="shared" si="16"/>
        <v>1.3800000000000001</v>
      </c>
      <c r="AS13" s="59">
        <f t="shared" si="17"/>
        <v>1.49</v>
      </c>
      <c r="AU13" s="10" t="s">
        <v>15</v>
      </c>
      <c r="AV13" s="13"/>
      <c r="AW13" s="13"/>
      <c r="AX13" s="13"/>
      <c r="AY13" s="13"/>
      <c r="AZ13" s="13"/>
      <c r="BA13" s="13"/>
      <c r="BB13" s="13">
        <f t="shared" si="9"/>
        <v>3.15</v>
      </c>
      <c r="BC13" s="13">
        <f t="shared" si="9"/>
        <v>2.85</v>
      </c>
      <c r="BD13" s="13">
        <f t="shared" si="9"/>
        <v>2.95</v>
      </c>
      <c r="BE13" s="13">
        <f t="shared" si="9"/>
        <v>2.87</v>
      </c>
      <c r="BF13" s="13"/>
      <c r="BG13" s="212"/>
      <c r="BH13" s="208"/>
      <c r="BI13" s="196"/>
      <c r="BJ13" s="51"/>
      <c r="BK13" s="51"/>
      <c r="BL13" s="51"/>
      <c r="BM13" s="51"/>
      <c r="BN13" s="51"/>
      <c r="BO13" s="51"/>
      <c r="BP13" s="51"/>
      <c r="BQ13" s="51"/>
      <c r="BR13" s="51"/>
      <c r="BS13" s="51"/>
      <c r="BT13" s="51"/>
      <c r="BU13" s="51"/>
      <c r="BV13" s="51"/>
      <c r="BW13" s="51"/>
      <c r="BX13" s="51"/>
      <c r="BY13" s="51"/>
      <c r="BZ13" s="51"/>
      <c r="CA13" s="51"/>
      <c r="CB13" s="15"/>
      <c r="CC13" s="15"/>
      <c r="CD13" s="15"/>
      <c r="CE13" s="15"/>
      <c r="CF13" s="15"/>
      <c r="CG13" s="15"/>
      <c r="CH13" s="15"/>
      <c r="CI13" s="15"/>
    </row>
    <row r="14" spans="1:87" x14ac:dyDescent="0.45">
      <c r="A14" s="15"/>
      <c r="B14" s="10" t="s">
        <v>16</v>
      </c>
      <c r="C14" s="13"/>
      <c r="D14" s="13"/>
      <c r="E14" s="13"/>
      <c r="F14" s="13"/>
      <c r="G14" s="13"/>
      <c r="H14" s="13"/>
      <c r="I14" s="13">
        <v>4.0467857340539544</v>
      </c>
      <c r="J14" s="13">
        <v>3.6073606963774925</v>
      </c>
      <c r="K14" s="13">
        <v>3.3179858024816213</v>
      </c>
      <c r="L14" s="13">
        <v>3.5068721648145074</v>
      </c>
      <c r="M14" s="13">
        <v>3.401665999870072</v>
      </c>
      <c r="N14" s="208">
        <f t="shared" si="12"/>
        <v>5.6928020063139684E-2</v>
      </c>
      <c r="O14" s="208">
        <f t="shared" si="12"/>
        <v>-3.0000000000000027E-2</v>
      </c>
      <c r="P14" s="198"/>
      <c r="Q14" s="13">
        <v>0.95099464750267926</v>
      </c>
      <c r="R14" s="13">
        <v>0.98134554050808409</v>
      </c>
      <c r="S14" s="13">
        <v>1.0319303621837586</v>
      </c>
      <c r="T14" s="13">
        <v>1.0825151838594325</v>
      </c>
      <c r="U14" s="13">
        <v>0.90711806319226129</v>
      </c>
      <c r="V14" s="13">
        <v>0.70877706358876735</v>
      </c>
      <c r="W14" s="13">
        <v>1.0227414708181888</v>
      </c>
      <c r="X14" s="13">
        <v>0.96872409877827415</v>
      </c>
      <c r="Y14" s="13">
        <v>0.82881506309164643</v>
      </c>
      <c r="Z14" s="13">
        <v>0.89241230521907855</v>
      </c>
      <c r="AA14" s="13">
        <v>0.87952796899966423</v>
      </c>
      <c r="AB14" s="13">
        <v>0.71723046517123212</v>
      </c>
      <c r="AC14" s="13">
        <v>0.89992394048600499</v>
      </c>
      <c r="AD14" s="13">
        <v>0.92660830026853236</v>
      </c>
      <c r="AE14" s="13">
        <v>0.94103454352301674</v>
      </c>
      <c r="AF14" s="468">
        <v>0.73930538053695316</v>
      </c>
      <c r="AG14" s="468">
        <v>0.92976253409690823</v>
      </c>
      <c r="AH14" s="13"/>
      <c r="AI14" s="285">
        <f t="shared" si="13"/>
        <v>3.3156795000685246E-2</v>
      </c>
      <c r="AJ14" s="285">
        <f t="shared" si="14"/>
        <v>0.25761634985211002</v>
      </c>
      <c r="AK14" s="638"/>
      <c r="AL14" s="7">
        <f t="shared" si="15"/>
        <v>1.9323401880107633</v>
      </c>
      <c r="AM14" s="7">
        <f t="shared" si="4"/>
        <v>2.114445546043191</v>
      </c>
      <c r="AN14" s="7">
        <f t="shared" si="5"/>
        <v>1.6158951267810286</v>
      </c>
      <c r="AO14" s="59">
        <f t="shared" si="6"/>
        <v>1.9914655695964629</v>
      </c>
      <c r="AP14" s="59">
        <f t="shared" si="7"/>
        <v>1.7212273683107249</v>
      </c>
      <c r="AQ14" s="59">
        <f t="shared" si="8"/>
        <v>1.5967584341708965</v>
      </c>
      <c r="AR14" s="59">
        <f t="shared" si="16"/>
        <v>1.8265322407545375</v>
      </c>
      <c r="AS14" s="59">
        <f t="shared" si="17"/>
        <v>1.6803399240599699</v>
      </c>
      <c r="AU14" s="10" t="s">
        <v>16</v>
      </c>
      <c r="AV14" s="13"/>
      <c r="AW14" s="13"/>
      <c r="AX14" s="13"/>
      <c r="AY14" s="13"/>
      <c r="AZ14" s="13"/>
      <c r="BA14" s="13"/>
      <c r="BB14" s="13">
        <f t="shared" si="9"/>
        <v>4.0467857340539544</v>
      </c>
      <c r="BC14" s="13">
        <f t="shared" si="9"/>
        <v>3.6073606963774925</v>
      </c>
      <c r="BD14" s="13">
        <f t="shared" si="9"/>
        <v>3.3179858024816213</v>
      </c>
      <c r="BE14" s="13">
        <f t="shared" si="9"/>
        <v>3.5068721648145074</v>
      </c>
      <c r="BF14" s="219"/>
      <c r="BG14" s="212"/>
      <c r="BH14" s="208"/>
      <c r="BI14" s="196"/>
      <c r="BJ14" s="51"/>
      <c r="BK14" s="51"/>
      <c r="BL14" s="51"/>
      <c r="BM14" s="51"/>
      <c r="BN14" s="51"/>
      <c r="BO14" s="51"/>
      <c r="BP14" s="51"/>
      <c r="BQ14" s="51"/>
      <c r="BR14" s="51"/>
      <c r="BS14" s="51"/>
      <c r="BT14" s="51"/>
      <c r="BU14" s="51"/>
      <c r="BV14" s="51"/>
      <c r="BW14" s="51"/>
      <c r="BX14" s="51"/>
      <c r="BY14" s="51"/>
      <c r="BZ14" s="51"/>
      <c r="CA14" s="51"/>
      <c r="CB14" s="15"/>
      <c r="CC14" s="15"/>
      <c r="CD14" s="15"/>
      <c r="CE14" s="15"/>
      <c r="CF14" s="15"/>
      <c r="CG14" s="15"/>
      <c r="CH14" s="15"/>
      <c r="CI14" s="15"/>
    </row>
    <row r="15" spans="1:87" x14ac:dyDescent="0.45">
      <c r="A15" s="15"/>
      <c r="B15" s="10" t="s">
        <v>17</v>
      </c>
      <c r="C15" s="13"/>
      <c r="D15" s="13"/>
      <c r="E15" s="13"/>
      <c r="F15" s="13"/>
      <c r="G15" s="13"/>
      <c r="H15" s="13"/>
      <c r="I15" s="13">
        <v>187.4376351734617</v>
      </c>
      <c r="J15" s="13">
        <v>162.41693582805777</v>
      </c>
      <c r="K15" s="13">
        <v>160</v>
      </c>
      <c r="L15" s="13">
        <v>164.8</v>
      </c>
      <c r="M15" s="13">
        <v>161.50400000000002</v>
      </c>
      <c r="N15" s="208">
        <f t="shared" si="12"/>
        <v>3.0000000000000027E-2</v>
      </c>
      <c r="O15" s="208">
        <f t="shared" si="12"/>
        <v>-1.9999999999999907E-2</v>
      </c>
      <c r="P15" s="198"/>
      <c r="Q15" s="13">
        <v>46.859408793365425</v>
      </c>
      <c r="R15" s="13">
        <v>46.859408793365425</v>
      </c>
      <c r="S15" s="13">
        <v>46.859408793365425</v>
      </c>
      <c r="T15" s="13">
        <v>46.859408793365425</v>
      </c>
      <c r="U15" s="13">
        <v>42.2</v>
      </c>
      <c r="V15" s="13">
        <v>35.870000000000005</v>
      </c>
      <c r="W15" s="13">
        <v>42.173467914028883</v>
      </c>
      <c r="X15" s="13">
        <v>42.173467914028883</v>
      </c>
      <c r="Y15" s="13">
        <v>40</v>
      </c>
      <c r="Z15" s="13">
        <v>40</v>
      </c>
      <c r="AA15" s="13">
        <v>40</v>
      </c>
      <c r="AB15" s="13">
        <v>40</v>
      </c>
      <c r="AC15" s="13">
        <v>42</v>
      </c>
      <c r="AD15" s="13">
        <v>42.800000000000004</v>
      </c>
      <c r="AE15" s="13">
        <v>40</v>
      </c>
      <c r="AF15" s="468">
        <v>40</v>
      </c>
      <c r="AG15" s="468">
        <v>40</v>
      </c>
      <c r="AH15" s="13"/>
      <c r="AI15" s="285">
        <f t="shared" si="13"/>
        <v>-4.7619047619047672E-2</v>
      </c>
      <c r="AJ15" s="285">
        <f t="shared" si="14"/>
        <v>0</v>
      </c>
      <c r="AK15" s="638"/>
      <c r="AL15" s="7">
        <f t="shared" si="15"/>
        <v>93.71881758673085</v>
      </c>
      <c r="AM15" s="7">
        <f t="shared" si="4"/>
        <v>93.71881758673085</v>
      </c>
      <c r="AN15" s="7">
        <f t="shared" si="5"/>
        <v>78.070000000000007</v>
      </c>
      <c r="AO15" s="59">
        <f t="shared" si="6"/>
        <v>84.346935828057767</v>
      </c>
      <c r="AP15" s="59">
        <f t="shared" si="7"/>
        <v>80</v>
      </c>
      <c r="AQ15" s="59">
        <f t="shared" si="8"/>
        <v>80</v>
      </c>
      <c r="AR15" s="59">
        <f t="shared" si="16"/>
        <v>84.800000000000011</v>
      </c>
      <c r="AS15" s="59">
        <f t="shared" si="17"/>
        <v>80</v>
      </c>
      <c r="AU15" s="10" t="s">
        <v>17</v>
      </c>
      <c r="AV15" s="13"/>
      <c r="AW15" s="13"/>
      <c r="AX15" s="13"/>
      <c r="AY15" s="13"/>
      <c r="AZ15" s="13"/>
      <c r="BA15" s="13"/>
      <c r="BB15" s="13">
        <f t="shared" si="9"/>
        <v>187.4376351734617</v>
      </c>
      <c r="BC15" s="13">
        <f t="shared" si="9"/>
        <v>162.41693582805777</v>
      </c>
      <c r="BD15" s="13">
        <f t="shared" si="9"/>
        <v>160</v>
      </c>
      <c r="BE15" s="13">
        <f t="shared" si="9"/>
        <v>164.8</v>
      </c>
      <c r="BF15" s="13"/>
      <c r="BG15" s="212"/>
      <c r="BH15" s="208"/>
      <c r="BI15" s="27"/>
      <c r="BJ15" s="51"/>
      <c r="BK15" s="51"/>
      <c r="BL15" s="51"/>
      <c r="BM15" s="51"/>
      <c r="BN15" s="51"/>
      <c r="BO15" s="51"/>
      <c r="BP15" s="51"/>
      <c r="BQ15" s="51"/>
      <c r="BR15" s="51"/>
      <c r="BS15" s="51"/>
      <c r="BT15" s="51"/>
      <c r="BU15" s="51"/>
      <c r="BV15" s="51"/>
      <c r="BW15" s="51"/>
      <c r="BX15" s="51"/>
      <c r="BY15" s="51"/>
      <c r="BZ15" s="51"/>
      <c r="CA15" s="51"/>
      <c r="CB15" s="15"/>
      <c r="CC15" s="15"/>
      <c r="CD15" s="15"/>
      <c r="CE15" s="15"/>
      <c r="CF15" s="15"/>
      <c r="CG15" s="15"/>
      <c r="CH15" s="15"/>
      <c r="CI15" s="15"/>
    </row>
    <row r="16" spans="1:87" x14ac:dyDescent="0.45">
      <c r="A16" s="15"/>
      <c r="B16" s="10" t="s">
        <v>18</v>
      </c>
      <c r="C16" s="13"/>
      <c r="D16" s="13"/>
      <c r="E16" s="13"/>
      <c r="F16" s="13"/>
      <c r="G16" s="13"/>
      <c r="H16" s="13"/>
      <c r="I16" s="13">
        <v>276.49621425241537</v>
      </c>
      <c r="J16" s="13">
        <v>247.87885607729038</v>
      </c>
      <c r="K16" s="13">
        <v>250.20591830501394</v>
      </c>
      <c r="L16" s="13">
        <v>195.16061627791089</v>
      </c>
      <c r="M16" s="13">
        <v>197.11222244069</v>
      </c>
      <c r="N16" s="208">
        <f t="shared" si="12"/>
        <v>-0.21999999999999997</v>
      </c>
      <c r="O16" s="208">
        <f t="shared" si="12"/>
        <v>1.0000000000000009E-2</v>
      </c>
      <c r="P16" s="198"/>
      <c r="Q16" s="13">
        <v>70.50653463436592</v>
      </c>
      <c r="R16" s="13">
        <v>69.124053563103843</v>
      </c>
      <c r="S16" s="13">
        <v>66.359091420579688</v>
      </c>
      <c r="T16" s="13">
        <v>70.50653463436592</v>
      </c>
      <c r="U16" s="13">
        <v>24.677287122028069</v>
      </c>
      <c r="V16" s="13">
        <v>58.755445528638262</v>
      </c>
      <c r="W16" s="13">
        <v>76.312955133666634</v>
      </c>
      <c r="X16" s="13">
        <v>88.133168292957407</v>
      </c>
      <c r="Y16" s="13">
        <v>75</v>
      </c>
      <c r="Z16" s="13">
        <v>54.642564341633587</v>
      </c>
      <c r="AA16" s="13">
        <v>61.199672062629624</v>
      </c>
      <c r="AB16" s="13">
        <v>59.363681900750734</v>
      </c>
      <c r="AC16" s="13">
        <v>53.427313710675662</v>
      </c>
      <c r="AD16" s="13">
        <v>46.446179690388547</v>
      </c>
      <c r="AE16" s="13">
        <v>46.511750767598514</v>
      </c>
      <c r="AF16" s="468">
        <v>48.775372109248167</v>
      </c>
      <c r="AG16" s="468">
        <v>52.358767436462145</v>
      </c>
      <c r="AH16" s="13"/>
      <c r="AI16" s="285">
        <f t="shared" si="13"/>
        <v>-2.0000000000000129E-2</v>
      </c>
      <c r="AJ16" s="285">
        <f t="shared" si="14"/>
        <v>7.3467308853898849E-2</v>
      </c>
      <c r="AK16" s="638"/>
      <c r="AL16" s="7">
        <f t="shared" si="15"/>
        <v>139.63058819746976</v>
      </c>
      <c r="AM16" s="7">
        <f t="shared" si="4"/>
        <v>136.86562605494561</v>
      </c>
      <c r="AN16" s="7">
        <f t="shared" si="5"/>
        <v>83.432732650666338</v>
      </c>
      <c r="AO16" s="59">
        <f t="shared" si="6"/>
        <v>164.44612342662404</v>
      </c>
      <c r="AP16" s="59">
        <f t="shared" si="7"/>
        <v>129.6425643416336</v>
      </c>
      <c r="AQ16" s="59">
        <f t="shared" si="8"/>
        <v>120.56335396338037</v>
      </c>
      <c r="AR16" s="59">
        <f t="shared" si="16"/>
        <v>99.873493401064209</v>
      </c>
      <c r="AS16" s="59">
        <f t="shared" si="17"/>
        <v>95.287122876846681</v>
      </c>
      <c r="AU16" s="10" t="s">
        <v>18</v>
      </c>
      <c r="AV16" s="13"/>
      <c r="AW16" s="13"/>
      <c r="AX16" s="13"/>
      <c r="AY16" s="13"/>
      <c r="AZ16" s="13"/>
      <c r="BA16" s="13"/>
      <c r="BB16" s="13">
        <f t="shared" si="9"/>
        <v>276.49621425241537</v>
      </c>
      <c r="BC16" s="13">
        <f t="shared" si="9"/>
        <v>247.87885607729038</v>
      </c>
      <c r="BD16" s="13">
        <f t="shared" si="9"/>
        <v>250.20591830501394</v>
      </c>
      <c r="BE16" s="13">
        <f t="shared" si="9"/>
        <v>195.16061627791089</v>
      </c>
      <c r="BF16" s="13"/>
      <c r="BG16" s="212"/>
      <c r="BH16" s="208"/>
      <c r="BI16" s="27"/>
      <c r="BJ16" s="51"/>
      <c r="BK16" s="51"/>
      <c r="BL16" s="51"/>
      <c r="BM16" s="51"/>
      <c r="BN16" s="51"/>
      <c r="BO16" s="51"/>
      <c r="BP16" s="51"/>
      <c r="BQ16" s="51"/>
      <c r="BR16" s="51"/>
      <c r="BS16" s="51"/>
      <c r="BT16" s="51"/>
      <c r="BU16" s="51"/>
      <c r="BV16" s="51"/>
      <c r="BW16" s="51"/>
      <c r="BX16" s="51"/>
      <c r="BY16" s="51"/>
      <c r="BZ16" s="51"/>
      <c r="CA16" s="51"/>
      <c r="CB16" s="15"/>
      <c r="CC16" s="15"/>
      <c r="CD16" s="15"/>
      <c r="CE16" s="15"/>
      <c r="CF16" s="15"/>
      <c r="CG16" s="15"/>
      <c r="CH16" s="15"/>
      <c r="CI16" s="15"/>
    </row>
    <row r="17" spans="1:87" x14ac:dyDescent="0.45">
      <c r="A17" s="15"/>
      <c r="B17" s="52" t="s">
        <v>19</v>
      </c>
      <c r="C17" s="54"/>
      <c r="D17" s="54"/>
      <c r="E17" s="54"/>
      <c r="F17" s="54"/>
      <c r="G17" s="54"/>
      <c r="H17" s="54"/>
      <c r="I17" s="54">
        <v>5.3</v>
      </c>
      <c r="J17" s="54">
        <v>5.0999999999999996</v>
      </c>
      <c r="K17" s="54">
        <v>5.4</v>
      </c>
      <c r="L17" s="54">
        <v>5.65</v>
      </c>
      <c r="M17" s="54">
        <v>5</v>
      </c>
      <c r="N17" s="217">
        <f t="shared" si="12"/>
        <v>4.629629629629628E-2</v>
      </c>
      <c r="O17" s="217">
        <f t="shared" si="12"/>
        <v>-0.11504424778761069</v>
      </c>
      <c r="P17" s="198"/>
      <c r="Q17" s="54">
        <v>1.325</v>
      </c>
      <c r="R17" s="54">
        <v>1.325</v>
      </c>
      <c r="S17" s="54">
        <v>1.325</v>
      </c>
      <c r="T17" s="54">
        <v>1.325</v>
      </c>
      <c r="U17" s="54">
        <v>1.2749999999999999</v>
      </c>
      <c r="V17" s="54">
        <v>1.02</v>
      </c>
      <c r="W17" s="54">
        <v>1.02</v>
      </c>
      <c r="X17" s="54">
        <v>1.7849999999999997</v>
      </c>
      <c r="Y17" s="54">
        <v>1.35</v>
      </c>
      <c r="Z17" s="54">
        <v>1.35</v>
      </c>
      <c r="AA17" s="54">
        <v>1.35</v>
      </c>
      <c r="AB17" s="54">
        <v>1.35</v>
      </c>
      <c r="AC17" s="54">
        <v>1.4125000000000001</v>
      </c>
      <c r="AD17" s="54">
        <v>1.4125000000000001</v>
      </c>
      <c r="AE17" s="54">
        <v>1.4125000000000001</v>
      </c>
      <c r="AF17" s="661">
        <v>1.4125000000000001</v>
      </c>
      <c r="AG17" s="661">
        <v>1.4125000000000001</v>
      </c>
      <c r="AH17" s="13"/>
      <c r="AI17" s="624">
        <f t="shared" si="13"/>
        <v>0</v>
      </c>
      <c r="AJ17" s="624">
        <f t="shared" si="14"/>
        <v>0</v>
      </c>
      <c r="AK17" s="638"/>
      <c r="AL17" s="54">
        <f t="shared" si="15"/>
        <v>2.65</v>
      </c>
      <c r="AM17" s="54">
        <f t="shared" si="4"/>
        <v>2.65</v>
      </c>
      <c r="AN17" s="54">
        <f t="shared" si="5"/>
        <v>2.2949999999999999</v>
      </c>
      <c r="AO17" s="516">
        <f t="shared" si="6"/>
        <v>2.8049999999999997</v>
      </c>
      <c r="AP17" s="620">
        <f t="shared" si="7"/>
        <v>2.7</v>
      </c>
      <c r="AQ17" s="620">
        <f t="shared" si="8"/>
        <v>2.7</v>
      </c>
      <c r="AR17" s="620">
        <f t="shared" si="16"/>
        <v>2.8250000000000002</v>
      </c>
      <c r="AS17" s="620">
        <f t="shared" si="17"/>
        <v>2.8250000000000002</v>
      </c>
      <c r="AU17" s="52" t="s">
        <v>19</v>
      </c>
      <c r="AV17" s="54"/>
      <c r="AW17" s="54"/>
      <c r="AX17" s="54"/>
      <c r="AY17" s="54"/>
      <c r="AZ17" s="54"/>
      <c r="BA17" s="54"/>
      <c r="BB17" s="54">
        <f t="shared" si="9"/>
        <v>5.3</v>
      </c>
      <c r="BC17" s="54">
        <f t="shared" si="9"/>
        <v>5.0999999999999996</v>
      </c>
      <c r="BD17" s="54">
        <f t="shared" si="9"/>
        <v>5.4</v>
      </c>
      <c r="BE17" s="54">
        <f t="shared" si="9"/>
        <v>5.65</v>
      </c>
      <c r="BF17" s="54"/>
      <c r="BG17" s="216"/>
      <c r="BH17" s="217"/>
      <c r="BI17" s="27"/>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row>
    <row r="18" spans="1:87" x14ac:dyDescent="0.45">
      <c r="A18" s="15"/>
      <c r="B18" s="20" t="s">
        <v>106</v>
      </c>
      <c r="C18" s="520">
        <v>25</v>
      </c>
      <c r="D18" s="520">
        <v>25</v>
      </c>
      <c r="E18" s="520">
        <v>20</v>
      </c>
      <c r="F18" s="520">
        <v>25</v>
      </c>
      <c r="G18" s="520">
        <v>30</v>
      </c>
      <c r="H18" s="520">
        <v>30</v>
      </c>
      <c r="I18" s="50">
        <f>SUM(I19:I23)</f>
        <v>68.990795378637287</v>
      </c>
      <c r="J18" s="50">
        <f t="shared" ref="J18:L18" si="24">SUM(J19:J23)</f>
        <v>66.060845915450145</v>
      </c>
      <c r="K18" s="50">
        <f t="shared" si="24"/>
        <v>66.666317231283841</v>
      </c>
      <c r="L18" s="50">
        <f t="shared" si="24"/>
        <v>68.358324618682147</v>
      </c>
      <c r="M18" s="50">
        <f>SUM(M19:M23)</f>
        <v>69.394144987225431</v>
      </c>
      <c r="N18" s="492">
        <f t="shared" si="12"/>
        <v>2.5380243842302974E-2</v>
      </c>
      <c r="O18" s="210">
        <f t="shared" si="12"/>
        <v>1.5152805080014931E-2</v>
      </c>
      <c r="P18" s="198"/>
      <c r="Q18" s="50">
        <f>SUM(Q19:Q23)</f>
        <v>17.937606798445696</v>
      </c>
      <c r="R18" s="50">
        <f t="shared" ref="R18:AG18" si="25">SUM(R19:R23)</f>
        <v>16.557790890872948</v>
      </c>
      <c r="S18" s="50">
        <f t="shared" si="25"/>
        <v>16.385313902426354</v>
      </c>
      <c r="T18" s="50">
        <f t="shared" si="25"/>
        <v>18.110083786892289</v>
      </c>
      <c r="U18" s="50">
        <f t="shared" si="25"/>
        <v>16.479488045274731</v>
      </c>
      <c r="V18" s="50">
        <f t="shared" si="25"/>
        <v>15.373961322113898</v>
      </c>
      <c r="W18" s="50">
        <f t="shared" si="25"/>
        <v>17.033194864445417</v>
      </c>
      <c r="X18" s="50">
        <f t="shared" si="25"/>
        <v>17.174201683616104</v>
      </c>
      <c r="Y18" s="50">
        <f t="shared" si="25"/>
        <v>16.098671377038862</v>
      </c>
      <c r="Z18" s="50">
        <f t="shared" si="25"/>
        <v>16.492724302749252</v>
      </c>
      <c r="AA18" s="50">
        <f t="shared" si="25"/>
        <v>16.976158273212008</v>
      </c>
      <c r="AB18" s="50">
        <f t="shared" si="25"/>
        <v>17.098763278283712</v>
      </c>
      <c r="AC18" s="50">
        <f t="shared" si="25"/>
        <v>17.132081154670534</v>
      </c>
      <c r="AD18" s="50">
        <f t="shared" si="25"/>
        <v>16.906705778860243</v>
      </c>
      <c r="AE18" s="50">
        <f t="shared" si="25"/>
        <v>17.123706530480828</v>
      </c>
      <c r="AF18" s="495">
        <f t="shared" si="25"/>
        <v>17.195831154670536</v>
      </c>
      <c r="AG18" s="495">
        <f t="shared" si="25"/>
        <v>17.019858985583806</v>
      </c>
      <c r="AH18" s="50"/>
      <c r="AI18" s="284">
        <f t="shared" si="13"/>
        <v>-6.5504107804283951E-3</v>
      </c>
      <c r="AJ18" s="284">
        <f t="shared" si="14"/>
        <v>-1.0233420385669101E-2</v>
      </c>
      <c r="AK18" s="638"/>
      <c r="AL18" s="50">
        <f t="shared" si="15"/>
        <v>34.495397689318644</v>
      </c>
      <c r="AM18" s="50">
        <f t="shared" si="4"/>
        <v>34.495397689318644</v>
      </c>
      <c r="AN18" s="50">
        <f t="shared" si="5"/>
        <v>31.853449367388627</v>
      </c>
      <c r="AO18" s="50">
        <f t="shared" si="6"/>
        <v>34.207396548061524</v>
      </c>
      <c r="AP18" s="50">
        <f t="shared" si="7"/>
        <v>32.591395679788114</v>
      </c>
      <c r="AQ18" s="50">
        <f t="shared" si="8"/>
        <v>34.07492155149572</v>
      </c>
      <c r="AR18" s="50">
        <f t="shared" si="16"/>
        <v>34.038786933530773</v>
      </c>
      <c r="AS18" s="50">
        <f t="shared" si="17"/>
        <v>34.31953768515136</v>
      </c>
      <c r="AU18" s="20" t="s">
        <v>6</v>
      </c>
      <c r="AV18" s="50">
        <f t="shared" ref="AV18:BA18" si="26">C18</f>
        <v>25</v>
      </c>
      <c r="AW18" s="50">
        <f t="shared" si="26"/>
        <v>25</v>
      </c>
      <c r="AX18" s="50">
        <f t="shared" si="26"/>
        <v>20</v>
      </c>
      <c r="AY18" s="50">
        <f t="shared" si="26"/>
        <v>25</v>
      </c>
      <c r="AZ18" s="50">
        <f t="shared" si="26"/>
        <v>30</v>
      </c>
      <c r="BA18" s="50">
        <f t="shared" si="26"/>
        <v>30</v>
      </c>
      <c r="BB18" s="50">
        <f t="shared" si="9"/>
        <v>68.990795378637287</v>
      </c>
      <c r="BC18" s="50">
        <f t="shared" si="9"/>
        <v>66.060845915450145</v>
      </c>
      <c r="BD18" s="50">
        <f t="shared" si="9"/>
        <v>66.666317231283841</v>
      </c>
      <c r="BE18" s="50">
        <f t="shared" si="9"/>
        <v>68.358324618682147</v>
      </c>
      <c r="BF18" s="50">
        <f>M18</f>
        <v>69.394144987225431</v>
      </c>
      <c r="BG18" s="210">
        <f>N18</f>
        <v>2.5380243842302974E-2</v>
      </c>
      <c r="BH18" s="210">
        <f>O18</f>
        <v>1.5152805080014931E-2</v>
      </c>
      <c r="BI18" s="198"/>
      <c r="BJ18" s="50">
        <f t="shared" ref="BJ18:BZ18" si="27">Q18</f>
        <v>17.937606798445696</v>
      </c>
      <c r="BK18" s="50">
        <f t="shared" si="27"/>
        <v>16.557790890872948</v>
      </c>
      <c r="BL18" s="50">
        <f t="shared" si="27"/>
        <v>16.385313902426354</v>
      </c>
      <c r="BM18" s="50">
        <f t="shared" si="27"/>
        <v>18.110083786892289</v>
      </c>
      <c r="BN18" s="50">
        <f t="shared" si="27"/>
        <v>16.479488045274731</v>
      </c>
      <c r="BO18" s="50">
        <f t="shared" si="27"/>
        <v>15.373961322113898</v>
      </c>
      <c r="BP18" s="50">
        <f t="shared" si="27"/>
        <v>17.033194864445417</v>
      </c>
      <c r="BQ18" s="50">
        <f t="shared" si="27"/>
        <v>17.174201683616104</v>
      </c>
      <c r="BR18" s="50">
        <f t="shared" si="27"/>
        <v>16.098671377038862</v>
      </c>
      <c r="BS18" s="50">
        <f t="shared" si="27"/>
        <v>16.492724302749252</v>
      </c>
      <c r="BT18" s="50">
        <f t="shared" si="27"/>
        <v>16.976158273212008</v>
      </c>
      <c r="BU18" s="50">
        <f t="shared" si="27"/>
        <v>17.098763278283712</v>
      </c>
      <c r="BV18" s="50">
        <f t="shared" si="27"/>
        <v>17.132081154670534</v>
      </c>
      <c r="BW18" s="50">
        <f t="shared" si="27"/>
        <v>16.906705778860243</v>
      </c>
      <c r="BX18" s="50">
        <f t="shared" si="27"/>
        <v>17.123706530480828</v>
      </c>
      <c r="BY18" s="50">
        <f t="shared" si="27"/>
        <v>17.195831154670536</v>
      </c>
      <c r="BZ18" s="50">
        <f t="shared" si="27"/>
        <v>17.019858985583806</v>
      </c>
      <c r="CA18" s="50"/>
      <c r="CB18" s="50">
        <f t="shared" ref="CB18:CI18" si="28">AL18</f>
        <v>34.495397689318644</v>
      </c>
      <c r="CC18" s="50">
        <f t="shared" si="28"/>
        <v>34.495397689318644</v>
      </c>
      <c r="CD18" s="50">
        <f t="shared" si="28"/>
        <v>31.853449367388627</v>
      </c>
      <c r="CE18" s="50">
        <f t="shared" si="28"/>
        <v>34.207396548061524</v>
      </c>
      <c r="CF18" s="50">
        <f t="shared" si="28"/>
        <v>32.591395679788114</v>
      </c>
      <c r="CG18" s="50">
        <f t="shared" si="28"/>
        <v>34.07492155149572</v>
      </c>
      <c r="CH18" s="50">
        <f t="shared" si="28"/>
        <v>34.038786933530773</v>
      </c>
      <c r="CI18" s="50">
        <f t="shared" si="28"/>
        <v>34.31953768515136</v>
      </c>
    </row>
    <row r="19" spans="1:87" x14ac:dyDescent="0.45">
      <c r="A19" s="15"/>
      <c r="B19" s="10" t="s">
        <v>15</v>
      </c>
      <c r="C19" s="13"/>
      <c r="D19" s="13"/>
      <c r="E19" s="13"/>
      <c r="F19" s="13"/>
      <c r="G19" s="13"/>
      <c r="H19" s="13"/>
      <c r="I19" s="13">
        <v>14.904</v>
      </c>
      <c r="J19" s="13">
        <v>12.419999999999998</v>
      </c>
      <c r="K19" s="13">
        <v>12</v>
      </c>
      <c r="L19" s="13">
        <v>12.84</v>
      </c>
      <c r="M19" s="13">
        <v>12.364560620577478</v>
      </c>
      <c r="N19" s="208">
        <f t="shared" si="12"/>
        <v>7.0000000000000062E-2</v>
      </c>
      <c r="O19" s="208">
        <f t="shared" si="12"/>
        <v>-3.7027989051598209E-2</v>
      </c>
      <c r="P19" s="198"/>
      <c r="Q19" s="13">
        <v>3.8750400000000003</v>
      </c>
      <c r="R19" s="13">
        <v>3.5769599999999997</v>
      </c>
      <c r="S19" s="13">
        <v>3.5396999999999998</v>
      </c>
      <c r="T19" s="13">
        <v>3.9123000000000001</v>
      </c>
      <c r="U19" s="13">
        <v>3.0014999999999996</v>
      </c>
      <c r="V19" s="13">
        <v>2.5874999999999999</v>
      </c>
      <c r="W19" s="13">
        <v>3.3533999999999997</v>
      </c>
      <c r="X19" s="13">
        <v>3.4775999999999989</v>
      </c>
      <c r="Y19" s="13">
        <v>2.8499999999999996</v>
      </c>
      <c r="Z19" s="13">
        <v>2.8499999999999996</v>
      </c>
      <c r="AA19" s="13">
        <v>3.1500000000000004</v>
      </c>
      <c r="AB19" s="13">
        <v>3.1500000000000004</v>
      </c>
      <c r="AC19" s="13">
        <v>3.21</v>
      </c>
      <c r="AD19" s="13">
        <v>3.21</v>
      </c>
      <c r="AE19" s="13">
        <v>3.21</v>
      </c>
      <c r="AF19" s="468">
        <v>3.21</v>
      </c>
      <c r="AG19" s="468">
        <v>3.0911401551443696</v>
      </c>
      <c r="AH19" s="13"/>
      <c r="AI19" s="285">
        <f t="shared" si="13"/>
        <v>-3.7027989051598209E-2</v>
      </c>
      <c r="AJ19" s="285">
        <f t="shared" si="14"/>
        <v>-3.7027989051598209E-2</v>
      </c>
      <c r="AK19" s="638"/>
      <c r="AL19" s="13">
        <f t="shared" si="15"/>
        <v>7.452</v>
      </c>
      <c r="AM19" s="13">
        <f t="shared" si="4"/>
        <v>7.452</v>
      </c>
      <c r="AN19" s="13">
        <f t="shared" si="5"/>
        <v>5.5889999999999995</v>
      </c>
      <c r="AO19" s="59">
        <f t="shared" si="6"/>
        <v>6.8309999999999986</v>
      </c>
      <c r="AP19" s="59">
        <f t="shared" si="7"/>
        <v>5.6999999999999993</v>
      </c>
      <c r="AQ19" s="59">
        <f t="shared" si="8"/>
        <v>6.3000000000000007</v>
      </c>
      <c r="AR19" s="59">
        <f t="shared" si="16"/>
        <v>6.42</v>
      </c>
      <c r="AS19" s="59">
        <f t="shared" si="17"/>
        <v>6.42</v>
      </c>
      <c r="AT19" s="15"/>
      <c r="AU19" s="10" t="s">
        <v>15</v>
      </c>
      <c r="AV19" s="13"/>
      <c r="AW19" s="13"/>
      <c r="AX19" s="13"/>
      <c r="AY19" s="13"/>
      <c r="AZ19" s="13"/>
      <c r="BA19" s="13"/>
      <c r="BB19" s="13">
        <f t="shared" si="9"/>
        <v>14.904</v>
      </c>
      <c r="BC19" s="13">
        <f t="shared" si="9"/>
        <v>12.419999999999998</v>
      </c>
      <c r="BD19" s="13">
        <f t="shared" si="9"/>
        <v>12</v>
      </c>
      <c r="BE19" s="13">
        <f t="shared" si="9"/>
        <v>12.84</v>
      </c>
      <c r="BF19" s="13"/>
      <c r="BG19" s="212"/>
      <c r="BH19" s="208"/>
      <c r="BI19" s="196"/>
      <c r="BJ19" s="51"/>
      <c r="BK19" s="51"/>
      <c r="BL19" s="51"/>
      <c r="BM19" s="51"/>
      <c r="BN19" s="51"/>
      <c r="BO19" s="51"/>
      <c r="BP19" s="51"/>
      <c r="BQ19" s="51"/>
      <c r="BR19" s="51"/>
      <c r="BS19" s="51"/>
      <c r="BT19" s="51"/>
      <c r="BU19" s="51"/>
      <c r="BV19" s="51"/>
      <c r="BW19" s="51"/>
      <c r="BX19" s="51"/>
      <c r="BY19" s="51"/>
      <c r="BZ19" s="51"/>
      <c r="CA19" s="51"/>
      <c r="CB19" s="15"/>
      <c r="CC19" s="15"/>
      <c r="CD19" s="15"/>
      <c r="CE19" s="15"/>
      <c r="CF19" s="15"/>
      <c r="CG19" s="15"/>
    </row>
    <row r="20" spans="1:87" x14ac:dyDescent="0.45">
      <c r="A20" s="15"/>
      <c r="B20" s="10" t="s">
        <v>16</v>
      </c>
      <c r="C20" s="13"/>
      <c r="D20" s="13"/>
      <c r="E20" s="13"/>
      <c r="F20" s="13"/>
      <c r="G20" s="13"/>
      <c r="H20" s="13"/>
      <c r="I20" s="13">
        <v>10.857916825547278</v>
      </c>
      <c r="J20" s="13">
        <v>10.315020984269914</v>
      </c>
      <c r="K20" s="13">
        <v>10.857916825547278</v>
      </c>
      <c r="L20" s="13">
        <v>11.075075162058225</v>
      </c>
      <c r="M20" s="13">
        <v>12.62016501529672</v>
      </c>
      <c r="N20" s="208">
        <f t="shared" si="12"/>
        <v>2.0000000000000018E-2</v>
      </c>
      <c r="O20" s="208">
        <f t="shared" si="12"/>
        <v>0.13951055235559706</v>
      </c>
      <c r="P20" s="198"/>
      <c r="Q20" s="13">
        <v>2.8230583746422924</v>
      </c>
      <c r="R20" s="13">
        <v>2.6059000381313466</v>
      </c>
      <c r="S20" s="13">
        <v>2.5787552460674785</v>
      </c>
      <c r="T20" s="13">
        <v>2.8502031667061605</v>
      </c>
      <c r="U20" s="13">
        <v>2.7076930083708528</v>
      </c>
      <c r="V20" s="13">
        <v>2.1919419591573566</v>
      </c>
      <c r="W20" s="13">
        <v>2.7076930083708524</v>
      </c>
      <c r="X20" s="13">
        <v>2.7076930083708524</v>
      </c>
      <c r="Y20" s="13">
        <v>2.4430312857481375</v>
      </c>
      <c r="Z20" s="13">
        <v>2.7144792063868195</v>
      </c>
      <c r="AA20" s="13">
        <v>2.8502031667061605</v>
      </c>
      <c r="AB20" s="13">
        <v>2.8502031667061605</v>
      </c>
      <c r="AC20" s="13">
        <v>2.7687687905145562</v>
      </c>
      <c r="AD20" s="13">
        <v>2.7133934147042651</v>
      </c>
      <c r="AE20" s="13">
        <v>2.8241441663248472</v>
      </c>
      <c r="AF20" s="468">
        <v>2.7687687905145562</v>
      </c>
      <c r="AG20" s="468">
        <v>2.8710875409800041</v>
      </c>
      <c r="AH20" s="13"/>
      <c r="AI20" s="285">
        <f t="shared" si="13"/>
        <v>3.6954602643593404E-2</v>
      </c>
      <c r="AJ20" s="285">
        <f t="shared" si="14"/>
        <v>3.6954602643593404E-2</v>
      </c>
      <c r="AK20" s="638"/>
      <c r="AL20" s="13">
        <f t="shared" si="15"/>
        <v>5.428958412773639</v>
      </c>
      <c r="AM20" s="13">
        <f t="shared" si="4"/>
        <v>5.428958412773639</v>
      </c>
      <c r="AN20" s="13">
        <f t="shared" si="5"/>
        <v>4.8996349675282094</v>
      </c>
      <c r="AO20" s="59">
        <f t="shared" si="6"/>
        <v>5.4153860167417047</v>
      </c>
      <c r="AP20" s="59">
        <f t="shared" si="7"/>
        <v>5.157510492134957</v>
      </c>
      <c r="AQ20" s="59">
        <f t="shared" si="8"/>
        <v>5.7004063334123209</v>
      </c>
      <c r="AR20" s="59">
        <f t="shared" si="16"/>
        <v>5.4821622052188212</v>
      </c>
      <c r="AS20" s="59">
        <f t="shared" si="17"/>
        <v>5.5929129568394034</v>
      </c>
      <c r="AT20" s="15"/>
      <c r="AU20" s="10" t="s">
        <v>16</v>
      </c>
      <c r="AV20" s="13"/>
      <c r="AW20" s="13"/>
      <c r="AX20" s="13"/>
      <c r="AY20" s="13"/>
      <c r="AZ20" s="13"/>
      <c r="BA20" s="13"/>
      <c r="BB20" s="13">
        <f t="shared" si="9"/>
        <v>10.857916825547278</v>
      </c>
      <c r="BC20" s="13">
        <f t="shared" si="9"/>
        <v>10.315020984269914</v>
      </c>
      <c r="BD20" s="13">
        <f t="shared" si="9"/>
        <v>10.857916825547278</v>
      </c>
      <c r="BE20" s="13">
        <f t="shared" si="9"/>
        <v>11.075075162058225</v>
      </c>
      <c r="BF20" s="13"/>
      <c r="BG20" s="212"/>
      <c r="BH20" s="208"/>
      <c r="BI20" s="220"/>
      <c r="BJ20" s="51"/>
      <c r="BK20" s="51"/>
      <c r="BL20" s="51"/>
      <c r="BM20" s="51"/>
      <c r="BN20" s="51"/>
      <c r="BO20" s="51"/>
      <c r="BP20" s="51"/>
      <c r="BQ20" s="51"/>
      <c r="BR20" s="51"/>
      <c r="BS20" s="51"/>
      <c r="BT20" s="51"/>
      <c r="BU20" s="51"/>
      <c r="BV20" s="51"/>
      <c r="BW20" s="51"/>
      <c r="BX20" s="51"/>
      <c r="BY20" s="51"/>
      <c r="BZ20" s="51"/>
      <c r="CA20" s="51"/>
      <c r="CB20" s="15"/>
      <c r="CC20" s="15"/>
      <c r="CD20" s="15"/>
      <c r="CE20" s="15"/>
      <c r="CF20" s="15"/>
      <c r="CG20" s="15"/>
    </row>
    <row r="21" spans="1:87" x14ac:dyDescent="0.45">
      <c r="A21" s="15"/>
      <c r="B21" s="10" t="s">
        <v>17</v>
      </c>
      <c r="C21" s="13"/>
      <c r="D21" s="13"/>
      <c r="E21" s="13"/>
      <c r="F21" s="13"/>
      <c r="G21" s="13"/>
      <c r="H21" s="13"/>
      <c r="I21" s="13">
        <v>34</v>
      </c>
      <c r="J21" s="13">
        <v>34</v>
      </c>
      <c r="K21" s="13">
        <v>34</v>
      </c>
      <c r="L21" s="13">
        <v>34</v>
      </c>
      <c r="M21" s="13">
        <v>33.659999999999997</v>
      </c>
      <c r="N21" s="208">
        <f t="shared" si="12"/>
        <v>0</v>
      </c>
      <c r="O21" s="208">
        <f t="shared" si="12"/>
        <v>-1.000000000000012E-2</v>
      </c>
      <c r="P21" s="198"/>
      <c r="Q21" s="13">
        <v>8.84</v>
      </c>
      <c r="R21" s="13">
        <v>8.16</v>
      </c>
      <c r="S21" s="13">
        <v>8.0749999999999993</v>
      </c>
      <c r="T21" s="13">
        <v>8.9250000000000007</v>
      </c>
      <c r="U21" s="13">
        <v>8.5</v>
      </c>
      <c r="V21" s="13">
        <v>8.5</v>
      </c>
      <c r="W21" s="13">
        <v>8.5</v>
      </c>
      <c r="X21" s="13">
        <v>8.5</v>
      </c>
      <c r="Y21" s="13">
        <v>8.5</v>
      </c>
      <c r="Z21" s="13">
        <v>8.5</v>
      </c>
      <c r="AA21" s="13">
        <v>8.5</v>
      </c>
      <c r="AB21" s="13">
        <v>8.5</v>
      </c>
      <c r="AC21" s="13">
        <v>8.5</v>
      </c>
      <c r="AD21" s="13">
        <v>8.5</v>
      </c>
      <c r="AE21" s="13">
        <v>8.5</v>
      </c>
      <c r="AF21" s="468">
        <v>8.5</v>
      </c>
      <c r="AG21" s="468">
        <v>8.3308499999999999</v>
      </c>
      <c r="AH21" s="13"/>
      <c r="AI21" s="285">
        <f t="shared" si="13"/>
        <v>-1.9900000000000029E-2</v>
      </c>
      <c r="AJ21" s="285">
        <f t="shared" si="14"/>
        <v>-1.9900000000000029E-2</v>
      </c>
      <c r="AK21" s="638"/>
      <c r="AL21" s="13">
        <f t="shared" si="15"/>
        <v>17</v>
      </c>
      <c r="AM21" s="13">
        <f t="shared" si="4"/>
        <v>17</v>
      </c>
      <c r="AN21" s="13">
        <f t="shared" si="5"/>
        <v>17</v>
      </c>
      <c r="AO21" s="59">
        <f t="shared" si="6"/>
        <v>17</v>
      </c>
      <c r="AP21" s="59">
        <f t="shared" si="7"/>
        <v>17</v>
      </c>
      <c r="AQ21" s="59">
        <f t="shared" si="8"/>
        <v>17</v>
      </c>
      <c r="AR21" s="59">
        <f t="shared" si="16"/>
        <v>17</v>
      </c>
      <c r="AS21" s="59">
        <f t="shared" si="17"/>
        <v>17</v>
      </c>
      <c r="AT21" s="15"/>
      <c r="AU21" s="10" t="s">
        <v>17</v>
      </c>
      <c r="AV21" s="13"/>
      <c r="AW21" s="13"/>
      <c r="AX21" s="13"/>
      <c r="AY21" s="13"/>
      <c r="AZ21" s="13"/>
      <c r="BA21" s="13"/>
      <c r="BB21" s="13">
        <f t="shared" si="9"/>
        <v>34</v>
      </c>
      <c r="BC21" s="13">
        <f t="shared" si="9"/>
        <v>34</v>
      </c>
      <c r="BD21" s="13">
        <f t="shared" si="9"/>
        <v>34</v>
      </c>
      <c r="BE21" s="13">
        <f t="shared" si="9"/>
        <v>34</v>
      </c>
      <c r="BF21" s="13"/>
      <c r="BG21" s="212"/>
      <c r="BH21" s="208"/>
      <c r="BI21" s="220"/>
      <c r="BJ21" s="51"/>
      <c r="BK21" s="51"/>
      <c r="BL21" s="51"/>
      <c r="BM21" s="51"/>
      <c r="BN21" s="51"/>
      <c r="BO21" s="51"/>
      <c r="BP21" s="51"/>
      <c r="BQ21" s="51"/>
      <c r="BR21" s="51"/>
      <c r="BS21" s="51"/>
      <c r="BT21" s="51"/>
      <c r="BU21" s="51"/>
      <c r="BV21" s="51"/>
      <c r="BW21" s="51"/>
      <c r="BX21" s="51"/>
      <c r="BY21" s="51"/>
      <c r="BZ21" s="51"/>
      <c r="CA21" s="51"/>
      <c r="CB21" s="15"/>
      <c r="CC21" s="15"/>
      <c r="CD21" s="15"/>
      <c r="CE21" s="15"/>
      <c r="CF21" s="15"/>
      <c r="CG21" s="15"/>
    </row>
    <row r="22" spans="1:87" x14ac:dyDescent="0.45">
      <c r="A22" s="15"/>
      <c r="B22" s="10" t="s">
        <v>18</v>
      </c>
      <c r="C22" s="13"/>
      <c r="D22" s="13"/>
      <c r="E22" s="13"/>
      <c r="F22" s="13"/>
      <c r="G22" s="13"/>
      <c r="H22" s="13"/>
      <c r="I22" s="13">
        <v>7.2</v>
      </c>
      <c r="J22" s="13">
        <v>7.4</v>
      </c>
      <c r="K22" s="13">
        <v>7.9</v>
      </c>
      <c r="L22" s="13">
        <v>8.5</v>
      </c>
      <c r="M22" s="13">
        <v>8.84</v>
      </c>
      <c r="N22" s="208">
        <f t="shared" si="12"/>
        <v>7.5949367088607556E-2</v>
      </c>
      <c r="O22" s="208">
        <f t="shared" si="12"/>
        <v>4.0000000000000036E-2</v>
      </c>
      <c r="P22" s="198"/>
      <c r="Q22" s="13">
        <v>1.8720000000000001</v>
      </c>
      <c r="R22" s="13">
        <v>1.728</v>
      </c>
      <c r="S22" s="13">
        <v>1.71</v>
      </c>
      <c r="T22" s="13">
        <v>1.8899999999999997</v>
      </c>
      <c r="U22" s="13">
        <v>1.7575000000000012</v>
      </c>
      <c r="V22" s="13">
        <v>1.7575000000000001</v>
      </c>
      <c r="W22" s="13">
        <v>1.9425000000000001</v>
      </c>
      <c r="X22" s="13">
        <v>1.942499999999999</v>
      </c>
      <c r="Y22" s="13">
        <v>1.87625</v>
      </c>
      <c r="Z22" s="13">
        <v>1.9750000000000001</v>
      </c>
      <c r="AA22" s="13">
        <v>1.9750000000000001</v>
      </c>
      <c r="AB22" s="13">
        <v>2.07375</v>
      </c>
      <c r="AC22" s="13">
        <v>2.1675</v>
      </c>
      <c r="AD22" s="13">
        <v>1.9974999999999998</v>
      </c>
      <c r="AE22" s="13">
        <v>2.1037499999999998</v>
      </c>
      <c r="AF22" s="468">
        <v>2.2312500000000002</v>
      </c>
      <c r="AG22" s="468">
        <v>2.2542</v>
      </c>
      <c r="AH22" s="13"/>
      <c r="AI22" s="285">
        <f t="shared" si="13"/>
        <v>4.0000000000000036E-2</v>
      </c>
      <c r="AJ22" s="285">
        <f t="shared" si="14"/>
        <v>1.0285714285714231E-2</v>
      </c>
      <c r="AK22" s="638"/>
      <c r="AL22" s="13">
        <f t="shared" si="15"/>
        <v>3.6</v>
      </c>
      <c r="AM22" s="13">
        <f t="shared" si="4"/>
        <v>3.5999999999999996</v>
      </c>
      <c r="AN22" s="13">
        <f t="shared" si="5"/>
        <v>3.5150000000000015</v>
      </c>
      <c r="AO22" s="59">
        <f t="shared" si="6"/>
        <v>3.8849999999999989</v>
      </c>
      <c r="AP22" s="59">
        <f t="shared" si="7"/>
        <v>3.8512500000000003</v>
      </c>
      <c r="AQ22" s="59">
        <f t="shared" si="8"/>
        <v>4.0487500000000001</v>
      </c>
      <c r="AR22" s="59">
        <f t="shared" si="16"/>
        <v>4.165</v>
      </c>
      <c r="AS22" s="59">
        <f t="shared" si="17"/>
        <v>4.335</v>
      </c>
      <c r="AU22" s="10" t="s">
        <v>18</v>
      </c>
      <c r="AV22" s="13"/>
      <c r="AW22" s="13"/>
      <c r="AX22" s="13"/>
      <c r="AY22" s="13"/>
      <c r="AZ22" s="13"/>
      <c r="BA22" s="13"/>
      <c r="BB22" s="13">
        <f t="shared" ref="BB22:BE23" si="29">I22</f>
        <v>7.2</v>
      </c>
      <c r="BC22" s="13">
        <f t="shared" si="29"/>
        <v>7.4</v>
      </c>
      <c r="BD22" s="13">
        <f t="shared" si="29"/>
        <v>7.9</v>
      </c>
      <c r="BE22" s="13">
        <f t="shared" si="29"/>
        <v>8.5</v>
      </c>
      <c r="BF22" s="13"/>
      <c r="BG22" s="212"/>
      <c r="BH22" s="208"/>
      <c r="BI22" s="27"/>
      <c r="BJ22" s="51"/>
      <c r="BK22" s="51"/>
      <c r="BL22" s="51"/>
      <c r="BM22" s="51"/>
      <c r="BN22" s="51"/>
      <c r="BO22" s="51"/>
      <c r="BP22" s="51"/>
      <c r="BQ22" s="51"/>
      <c r="BR22" s="51"/>
      <c r="BS22" s="51"/>
      <c r="BT22" s="51"/>
      <c r="BU22" s="51"/>
      <c r="BV22" s="51"/>
      <c r="BW22" s="51"/>
      <c r="BX22" s="51"/>
      <c r="BY22" s="51"/>
      <c r="BZ22" s="51"/>
      <c r="CA22" s="51"/>
      <c r="CB22" s="15"/>
      <c r="CC22" s="15"/>
      <c r="CD22" s="15"/>
      <c r="CE22" s="15"/>
      <c r="CF22" s="15"/>
      <c r="CG22" s="15"/>
    </row>
    <row r="23" spans="1:87" x14ac:dyDescent="0.45">
      <c r="A23" s="15"/>
      <c r="B23" s="52" t="s">
        <v>19</v>
      </c>
      <c r="C23" s="54"/>
      <c r="D23" s="54"/>
      <c r="E23" s="54"/>
      <c r="F23" s="54"/>
      <c r="G23" s="54"/>
      <c r="H23" s="54"/>
      <c r="I23" s="54">
        <v>2.0288785530900109</v>
      </c>
      <c r="J23" s="54">
        <v>1.9258249311802371</v>
      </c>
      <c r="K23" s="54">
        <v>1.9084004057365556</v>
      </c>
      <c r="L23" s="54">
        <v>1.9432494566239191</v>
      </c>
      <c r="M23" s="54">
        <v>1.9094193513512339</v>
      </c>
      <c r="N23" s="217">
        <f t="shared" si="12"/>
        <v>1.8260869565217552E-2</v>
      </c>
      <c r="O23" s="217">
        <f t="shared" si="12"/>
        <v>-1.7409038843350322E-2</v>
      </c>
      <c r="P23" s="198"/>
      <c r="Q23" s="54">
        <v>0.52750842380340279</v>
      </c>
      <c r="R23" s="54">
        <v>0.48693085274160258</v>
      </c>
      <c r="S23" s="54">
        <v>0.48185865635887754</v>
      </c>
      <c r="T23" s="54">
        <v>0.53258062018612784</v>
      </c>
      <c r="U23" s="54">
        <v>0.51279503690387918</v>
      </c>
      <c r="V23" s="54">
        <v>0.3370193629565415</v>
      </c>
      <c r="W23" s="54">
        <v>0.52960185607456522</v>
      </c>
      <c r="X23" s="54">
        <v>0.54640867524525127</v>
      </c>
      <c r="Y23" s="54">
        <v>0.42939009129072503</v>
      </c>
      <c r="Z23" s="54">
        <v>0.45324509636243193</v>
      </c>
      <c r="AA23" s="54">
        <v>0.50095510650584585</v>
      </c>
      <c r="AB23" s="54">
        <v>0.52481011157755286</v>
      </c>
      <c r="AC23" s="54">
        <v>0.48581236415597978</v>
      </c>
      <c r="AD23" s="54">
        <v>0.48581236415597978</v>
      </c>
      <c r="AE23" s="54">
        <v>0.48581236415597978</v>
      </c>
      <c r="AF23" s="661">
        <v>0.48581236415597978</v>
      </c>
      <c r="AG23" s="661">
        <v>0.4725812894594304</v>
      </c>
      <c r="AH23" s="13"/>
      <c r="AI23" s="624">
        <f t="shared" si="13"/>
        <v>-2.7234948454916807E-2</v>
      </c>
      <c r="AJ23" s="624">
        <f t="shared" si="14"/>
        <v>-2.7234948454916807E-2</v>
      </c>
      <c r="AK23" s="638"/>
      <c r="AL23" s="54">
        <f t="shared" si="15"/>
        <v>1.0144392765450054</v>
      </c>
      <c r="AM23" s="54">
        <f t="shared" si="4"/>
        <v>1.0144392765450054</v>
      </c>
      <c r="AN23" s="54">
        <f t="shared" si="5"/>
        <v>0.84981439986042062</v>
      </c>
      <c r="AO23" s="516">
        <f t="shared" si="6"/>
        <v>1.0760105313198165</v>
      </c>
      <c r="AP23" s="620">
        <f t="shared" si="7"/>
        <v>0.88263518765315696</v>
      </c>
      <c r="AQ23" s="620">
        <f t="shared" si="8"/>
        <v>1.0257652180833987</v>
      </c>
      <c r="AR23" s="620">
        <f t="shared" si="16"/>
        <v>0.97162472831195956</v>
      </c>
      <c r="AS23" s="620">
        <f t="shared" si="17"/>
        <v>0.97162472831195956</v>
      </c>
      <c r="AU23" s="52" t="s">
        <v>19</v>
      </c>
      <c r="AV23" s="54"/>
      <c r="AW23" s="54"/>
      <c r="AX23" s="54"/>
      <c r="AY23" s="54"/>
      <c r="AZ23" s="54"/>
      <c r="BA23" s="54"/>
      <c r="BB23" s="54">
        <f t="shared" si="29"/>
        <v>2.0288785530900109</v>
      </c>
      <c r="BC23" s="54">
        <f t="shared" si="29"/>
        <v>1.9258249311802371</v>
      </c>
      <c r="BD23" s="54">
        <f t="shared" si="29"/>
        <v>1.9084004057365556</v>
      </c>
      <c r="BE23" s="54">
        <f t="shared" si="29"/>
        <v>1.9432494566239191</v>
      </c>
      <c r="BF23" s="54"/>
      <c r="BG23" s="216"/>
      <c r="BH23" s="217"/>
      <c r="BI23" s="27"/>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1B609-D256-487B-83A8-B020A90543D2}">
  <sheetPr codeName="Sheet73">
    <tabColor theme="8"/>
  </sheetPr>
  <dimension ref="A1"/>
  <sheetViews>
    <sheetView workbookViewId="0">
      <selection activeCell="Q32" sqref="Q32"/>
    </sheetView>
  </sheetViews>
  <sheetFormatPr defaultRowHeight="14.25" x14ac:dyDescent="0.4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F8F87-BB46-4759-B26E-DC097FD1BA56}">
  <sheetPr codeName="Sheet74"/>
  <dimension ref="A1:CC59"/>
  <sheetViews>
    <sheetView zoomScaleNormal="100" workbookViewId="0">
      <pane xSplit="2" ySplit="2" topLeftCell="J3" activePane="bottomRight" state="frozen"/>
      <selection activeCell="Q32" sqref="Q32"/>
      <selection pane="topRight" activeCell="Q32" sqref="Q32"/>
      <selection pane="bottomLeft" activeCell="Q32" sqref="Q32"/>
      <selection pane="bottomRight" activeCell="Q4" sqref="Q4"/>
    </sheetView>
  </sheetViews>
  <sheetFormatPr defaultColWidth="9.46484375" defaultRowHeight="14.25" x14ac:dyDescent="0.45"/>
  <cols>
    <col min="1" max="1" width="30.73046875" style="15" customWidth="1"/>
    <col min="2" max="2" width="27.46484375" style="15" bestFit="1" customWidth="1"/>
    <col min="3" max="8" width="5.73046875" style="15" customWidth="1"/>
    <col min="9" max="9" width="5.73046875" style="625" customWidth="1"/>
    <col min="10" max="13" width="5.73046875" style="15" customWidth="1"/>
    <col min="14" max="15" width="9.265625" style="15" customWidth="1"/>
    <col min="16" max="16" width="6.53125" style="15" customWidth="1"/>
    <col min="17" max="25" width="6.73046875" style="15" customWidth="1"/>
    <col min="26" max="34" width="6.73046875" style="104" customWidth="1"/>
    <col min="35" max="38" width="6.73046875" style="101" customWidth="1"/>
    <col min="39" max="39" width="6.73046875" style="386" customWidth="1"/>
    <col min="40" max="52" width="6.73046875" style="104" customWidth="1"/>
    <col min="53" max="54" width="9.53125" style="17" customWidth="1"/>
    <col min="55" max="55" width="7.46484375" style="39" customWidth="1"/>
    <col min="56" max="56" width="7.46484375" style="15" customWidth="1"/>
    <col min="57" max="74" width="7.46484375" style="40" customWidth="1"/>
    <col min="75" max="76" width="9.46484375" style="15" customWidth="1"/>
    <col min="77" max="77" width="9.46484375" style="15"/>
    <col min="78" max="78" width="9.265625" style="40" bestFit="1" customWidth="1"/>
    <col min="79" max="16384" width="9.46484375" style="519"/>
  </cols>
  <sheetData>
    <row r="1" spans="1:81" x14ac:dyDescent="0.45">
      <c r="A1" s="16" t="s">
        <v>202</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AY1" s="15"/>
      <c r="AZ1" s="15"/>
      <c r="BE1" s="63"/>
      <c r="BF1" s="63"/>
      <c r="BG1" s="63"/>
      <c r="BH1" s="63"/>
      <c r="BI1" s="63"/>
      <c r="BJ1" s="63"/>
      <c r="BK1" s="63"/>
      <c r="BL1" s="63"/>
      <c r="BM1" s="63"/>
      <c r="BN1" s="63"/>
      <c r="BO1" s="63"/>
      <c r="BP1" s="63"/>
      <c r="BQ1" s="63"/>
      <c r="BR1" s="63"/>
      <c r="BS1" s="63"/>
      <c r="BT1" s="63"/>
      <c r="BU1" s="63"/>
      <c r="BV1" s="63"/>
      <c r="BW1" s="18"/>
      <c r="BX1" s="18"/>
      <c r="BZ1" s="63"/>
    </row>
    <row r="2" spans="1:81"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29" t="s">
        <v>197</v>
      </c>
      <c r="AZ2" s="529" t="s">
        <v>201</v>
      </c>
      <c r="BA2" s="530" t="s">
        <v>204</v>
      </c>
      <c r="BB2" s="531" t="s">
        <v>203</v>
      </c>
      <c r="BC2" s="713"/>
      <c r="BD2" s="176" t="s">
        <v>39</v>
      </c>
      <c r="BE2" s="176" t="s">
        <v>40</v>
      </c>
      <c r="BF2" s="176" t="s">
        <v>47</v>
      </c>
      <c r="BG2" s="176" t="s">
        <v>50</v>
      </c>
      <c r="BH2" s="176" t="s">
        <v>57</v>
      </c>
      <c r="BI2" s="176" t="s">
        <v>59</v>
      </c>
      <c r="BJ2" s="176" t="s">
        <v>64</v>
      </c>
      <c r="BK2" s="176" t="s">
        <v>66</v>
      </c>
      <c r="BL2" s="176" t="s">
        <v>71</v>
      </c>
      <c r="BM2" s="176" t="s">
        <v>81</v>
      </c>
      <c r="BN2" s="532" t="s">
        <v>93</v>
      </c>
      <c r="BO2" s="532" t="s">
        <v>94</v>
      </c>
      <c r="BP2" s="532" t="s">
        <v>109</v>
      </c>
      <c r="BQ2" s="532" t="s">
        <v>134</v>
      </c>
      <c r="BR2" s="532" t="s">
        <v>147</v>
      </c>
      <c r="BS2" s="532" t="s">
        <v>161</v>
      </c>
      <c r="BT2" s="532" t="s">
        <v>177</v>
      </c>
      <c r="BU2" s="532" t="s">
        <v>192</v>
      </c>
      <c r="BV2" s="532" t="s">
        <v>205</v>
      </c>
      <c r="BW2" s="533" t="s">
        <v>206</v>
      </c>
      <c r="BX2" s="533" t="s">
        <v>207</v>
      </c>
      <c r="BY2" s="175"/>
      <c r="BZ2" s="176" t="s">
        <v>69</v>
      </c>
    </row>
    <row r="3" spans="1:81" x14ac:dyDescent="0.45">
      <c r="A3" s="110" t="s">
        <v>33</v>
      </c>
      <c r="B3" s="24"/>
      <c r="C3" s="24"/>
      <c r="D3" s="24"/>
      <c r="E3" s="24"/>
      <c r="F3" s="24"/>
      <c r="G3" s="24"/>
      <c r="H3" s="24"/>
      <c r="I3" s="626"/>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15"/>
      <c r="AZ3" s="15"/>
      <c r="BA3" s="535"/>
      <c r="BC3" s="714"/>
      <c r="BD3" s="2"/>
      <c r="BE3" s="12"/>
      <c r="BF3" s="12"/>
      <c r="BG3" s="12"/>
      <c r="BH3" s="12"/>
      <c r="BI3" s="12"/>
      <c r="BJ3" s="12"/>
      <c r="BK3" s="12"/>
      <c r="BL3" s="12"/>
      <c r="BM3" s="12"/>
      <c r="BN3" s="12"/>
      <c r="BO3" s="12"/>
      <c r="BP3" s="12"/>
      <c r="BQ3" s="12"/>
      <c r="BR3" s="12"/>
      <c r="BS3" s="12"/>
      <c r="BT3" s="12"/>
      <c r="BU3" s="12"/>
      <c r="BV3" s="12"/>
      <c r="BW3" s="537"/>
      <c r="BX3" s="537"/>
      <c r="BZ3" s="12"/>
    </row>
    <row r="4" spans="1:81" x14ac:dyDescent="0.45">
      <c r="A4" s="23" t="s">
        <v>24</v>
      </c>
      <c r="B4" s="9"/>
      <c r="C4" s="555">
        <f t="shared" ref="C4:I4" si="0">SUM(C5:C9)</f>
        <v>6070</v>
      </c>
      <c r="D4" s="555">
        <f t="shared" si="0"/>
        <v>4875</v>
      </c>
      <c r="E4" s="555">
        <f t="shared" si="0"/>
        <v>6160</v>
      </c>
      <c r="F4" s="555">
        <f t="shared" si="0"/>
        <v>6045</v>
      </c>
      <c r="G4" s="555">
        <f t="shared" si="0"/>
        <v>6130</v>
      </c>
      <c r="H4" s="555">
        <f t="shared" si="0"/>
        <v>6125</v>
      </c>
      <c r="I4" s="555">
        <f t="shared" si="0"/>
        <v>6075.0869707317943</v>
      </c>
      <c r="J4" s="555">
        <f>SUM(J5:J9)</f>
        <v>4989.294085011973</v>
      </c>
      <c r="K4" s="555">
        <f t="shared" ref="K4:L4" si="1">SUM(K5:K9)</f>
        <v>6296.6202638998766</v>
      </c>
      <c r="L4" s="555">
        <f t="shared" si="1"/>
        <v>5522.242798585612</v>
      </c>
      <c r="M4" s="555">
        <f>SUM(M5:M9)</f>
        <v>5574.6784722864686</v>
      </c>
      <c r="N4" s="492">
        <f>IF(ISERROR(L4/K4),"N/A",IF(K4&lt;0,"N/A",IF(L4&lt;0,"N/A",IF(L4/K4-1&gt;300%,"&gt;±300%",IF(L4/K4-1&lt;-300%,"&gt;±300%",L4/K4-1)))))</f>
        <v>-0.12298303420867973</v>
      </c>
      <c r="O4" s="492">
        <f>IF(ISERROR(M4/L4),"N/A",IF(L4&lt;0,"N/A",IF(M4&lt;0,"N/A",IF(M4/L4-1&gt;300%,"&gt;±300%",IF(M4/L4-1&lt;-300%,"&gt;±300%",M4/L4-1)))))</f>
        <v>9.4953582472481202E-3</v>
      </c>
      <c r="P4" s="27"/>
      <c r="Q4" s="555">
        <v>1315</v>
      </c>
      <c r="R4" s="555">
        <v>1415</v>
      </c>
      <c r="S4" s="555">
        <v>1360</v>
      </c>
      <c r="T4" s="555">
        <v>1545</v>
      </c>
      <c r="U4" s="555">
        <v>1655</v>
      </c>
      <c r="V4" s="555">
        <v>1615</v>
      </c>
      <c r="W4" s="555">
        <v>1275</v>
      </c>
      <c r="X4" s="555">
        <v>1650</v>
      </c>
      <c r="Y4" s="555">
        <v>1620</v>
      </c>
      <c r="Z4" s="555">
        <v>1495</v>
      </c>
      <c r="AA4" s="555">
        <v>1425</v>
      </c>
      <c r="AB4" s="555">
        <v>1555</v>
      </c>
      <c r="AC4" s="555">
        <v>1565</v>
      </c>
      <c r="AD4" s="555">
        <v>1585</v>
      </c>
      <c r="AE4" s="555">
        <v>1300</v>
      </c>
      <c r="AF4" s="555">
        <v>1605</v>
      </c>
      <c r="AG4" s="555">
        <v>1665</v>
      </c>
      <c r="AH4" s="555">
        <v>1565</v>
      </c>
      <c r="AI4" s="555">
        <f t="shared" ref="AI4" si="2">SUM(AI5:AI9)</f>
        <v>1314.8025490907514</v>
      </c>
      <c r="AJ4" s="555">
        <f t="shared" ref="AJ4:AX4" si="3">SUM(AJ5:AJ9)</f>
        <v>1660.2100827564277</v>
      </c>
      <c r="AK4" s="555">
        <f t="shared" si="3"/>
        <v>1525.5682266290912</v>
      </c>
      <c r="AL4" s="555">
        <f t="shared" si="3"/>
        <v>1574.5061122555239</v>
      </c>
      <c r="AM4" s="555">
        <f t="shared" si="3"/>
        <v>1248.231639870975</v>
      </c>
      <c r="AN4" s="555">
        <f t="shared" si="3"/>
        <v>942.30615290081562</v>
      </c>
      <c r="AO4" s="555">
        <f t="shared" si="3"/>
        <v>1495.7929873740359</v>
      </c>
      <c r="AP4" s="555">
        <f t="shared" si="3"/>
        <v>1302.9633048661472</v>
      </c>
      <c r="AQ4" s="555">
        <f t="shared" si="3"/>
        <v>1464.7145367389815</v>
      </c>
      <c r="AR4" s="555">
        <f t="shared" si="3"/>
        <v>1565.599764260852</v>
      </c>
      <c r="AS4" s="555">
        <f t="shared" si="3"/>
        <v>1571.2149380034164</v>
      </c>
      <c r="AT4" s="555">
        <f t="shared" si="3"/>
        <v>1695.091024896627</v>
      </c>
      <c r="AU4" s="555">
        <f t="shared" si="3"/>
        <v>1273.4036518878643</v>
      </c>
      <c r="AV4" s="555">
        <f t="shared" si="3"/>
        <v>1529.8270332349555</v>
      </c>
      <c r="AW4" s="555">
        <f t="shared" si="3"/>
        <v>1390.2113148247743</v>
      </c>
      <c r="AX4" s="555">
        <f t="shared" si="3"/>
        <v>1328.8007986380178</v>
      </c>
      <c r="AY4" s="555">
        <f>SUM(AY5:AY9)</f>
        <v>1177.1138065840605</v>
      </c>
      <c r="AZ4" s="555">
        <f>SUM(AZ5:AZ9)</f>
        <v>1464.3816102022311</v>
      </c>
      <c r="BA4" s="492">
        <f>IF(ISERROR(AZ4/AV4),"N/A",IF(AV4&lt;0,"N/A",IF(AZ4&lt;0,"N/A",IF(AZ4/AV4-1&gt;300%,"&gt;±300%",IF(AZ4/AV4-1&lt;-300%,"&gt;±300%",AZ4/AV4-1)))))</f>
        <v>-4.2779622539637185E-2</v>
      </c>
      <c r="BB4" s="492">
        <f>IF(ISERROR(AZ4/AY4),"N/A",IF(AY4&lt;0,"N/A",IF(AZ4&lt;0,"N/A",IF(AZ4/AY4-1&gt;300%,"&gt;±300%",IF(AZ4/AY4-1&lt;-300%,"&gt;±300%",AZ4/AY4-1)))))</f>
        <v>0.24404420542123351</v>
      </c>
      <c r="BC4" s="4"/>
      <c r="BD4" s="9">
        <f t="shared" ref="BD4:BE4" si="4">SUM(BD5:BD9)</f>
        <v>2145</v>
      </c>
      <c r="BE4" s="9">
        <f t="shared" si="4"/>
        <v>2730</v>
      </c>
      <c r="BF4" s="9">
        <f t="shared" ref="BF4:BF10" si="5">SUM(S4:T4)</f>
        <v>2905</v>
      </c>
      <c r="BG4" s="9">
        <f t="shared" ref="BG4:BG10" si="6">SUM(U4:V4)</f>
        <v>3270</v>
      </c>
      <c r="BH4" s="9">
        <f t="shared" ref="BH4:BH10" si="7">SUM(W4:X4)</f>
        <v>2925</v>
      </c>
      <c r="BI4" s="9">
        <f t="shared" ref="BI4:BI10" si="8">SUM(Y4:Z4)</f>
        <v>3115</v>
      </c>
      <c r="BJ4" s="9">
        <f t="shared" ref="BJ4:BJ10" si="9">SUM(AA4:AB4)</f>
        <v>2980</v>
      </c>
      <c r="BK4" s="9">
        <f t="shared" ref="BK4:BK11" si="10">SUM(AC4:AD4)</f>
        <v>3150</v>
      </c>
      <c r="BL4" s="9">
        <f t="shared" ref="BL4:BL11" si="11">SUM(AE4:AF4)</f>
        <v>2905</v>
      </c>
      <c r="BM4" s="9">
        <f t="shared" ref="BM4:BM11" si="12">SUM(AG4:AH4)</f>
        <v>3230</v>
      </c>
      <c r="BN4" s="9">
        <f t="shared" ref="BN4:BN11" si="13">SUM(AI4:AJ4)</f>
        <v>2975.0126318471794</v>
      </c>
      <c r="BO4" s="9">
        <f t="shared" ref="BO4:BO11" si="14">SUM(AK4:AL4)</f>
        <v>3100.0743388846149</v>
      </c>
      <c r="BP4" s="9">
        <f t="shared" ref="BP4:BP11" si="15">SUM(AM4:AN4)</f>
        <v>2190.5377927717905</v>
      </c>
      <c r="BQ4" s="9">
        <f t="shared" ref="BQ4:BQ11" si="16">SUM(AO4:AP4)</f>
        <v>2798.756292240183</v>
      </c>
      <c r="BR4" s="9">
        <f t="shared" ref="BR4:BR11" si="17">SUM(AQ4:AR4)</f>
        <v>3030.3143009998334</v>
      </c>
      <c r="BS4" s="9">
        <f t="shared" ref="BS4:BS11" si="18">SUM(AS4:AT4)</f>
        <v>3266.3059629000436</v>
      </c>
      <c r="BT4" s="9">
        <f t="shared" ref="BT4:BT11" si="19">SUM(AU4:AV4)</f>
        <v>2803.2306851228195</v>
      </c>
      <c r="BU4" s="9">
        <f>SUM(AW4:AX4)</f>
        <v>2719.0121134627921</v>
      </c>
      <c r="BV4" s="9">
        <f>SUM(AY4:AZ4)</f>
        <v>2641.4954167862916</v>
      </c>
      <c r="BW4" s="492">
        <f>IF(ISERROR(BV4/BT4),"N/A",IF(BT4&lt;0,"N/A",IF(BV4&lt;0,"N/A",IF(BV4/BT4-1&gt;300%,"&gt;±300%",IF(BV4/BT4-1&lt;-300%,"&gt;±300%",BV4/BT4-1)))))</f>
        <v>-5.7696025230774661E-2</v>
      </c>
      <c r="BX4" s="492">
        <f>IF(ISERROR(BV4/BU4),"N/A",IF(BU4&lt;0,"N/A",IF(BV4&lt;0,"N/A",IF(BV4/BU4-1&gt;300%,"&gt;±300%",IF(BV4/BU4-1&lt;-300%,"&gt;±300%",BV4/BU4-1)))))</f>
        <v>-2.8509139879402512E-2</v>
      </c>
      <c r="BY4" s="19"/>
      <c r="BZ4" s="9">
        <f>SUM(AW4:AZ4)</f>
        <v>5360.5075302490841</v>
      </c>
      <c r="CB4" s="696"/>
      <c r="CC4" s="696"/>
    </row>
    <row r="5" spans="1:81" x14ac:dyDescent="0.45">
      <c r="A5" s="10"/>
      <c r="B5" s="10" t="s">
        <v>0</v>
      </c>
      <c r="C5" s="13">
        <v>4355</v>
      </c>
      <c r="D5" s="13">
        <v>3135</v>
      </c>
      <c r="E5" s="13">
        <v>4480</v>
      </c>
      <c r="F5" s="13">
        <v>4265</v>
      </c>
      <c r="G5" s="13">
        <v>4385</v>
      </c>
      <c r="H5" s="13">
        <v>4470</v>
      </c>
      <c r="I5" s="13">
        <v>4374.4100105325597</v>
      </c>
      <c r="J5" s="13">
        <v>3298.2770757025819</v>
      </c>
      <c r="K5" s="13">
        <v>4678.3932504548748</v>
      </c>
      <c r="L5" s="13">
        <v>3914.9854051406101</v>
      </c>
      <c r="M5" s="13">
        <v>3919.323818426612</v>
      </c>
      <c r="N5" s="26">
        <f>IF(ISERROR(L5/K5),"N/A",IF(K5&lt;0,"N/A",IF(L5&lt;0,"N/A",IF(L5/K5-1&gt;300%,"&gt;±300%",IF(L5/K5-1&lt;-300%,"&gt;±300%",L5/K5-1)))))</f>
        <v>-0.16317735693553326</v>
      </c>
      <c r="O5" s="26">
        <f>IF(ISERROR(M5/L5),"N/A",IF(L5&lt;0,"N/A",IF(M5&lt;0,"N/A",IF(M5/L5-1&gt;300%,"&gt;±300%",IF(M5/L5-1&lt;-300%,"&gt;±300%",M5/L5-1)))))</f>
        <v>1.1081556728935738E-3</v>
      </c>
      <c r="P5" s="27"/>
      <c r="Q5" s="13">
        <v>870</v>
      </c>
      <c r="R5" s="13">
        <v>980</v>
      </c>
      <c r="S5" s="13">
        <v>940</v>
      </c>
      <c r="T5" s="13">
        <v>1130</v>
      </c>
      <c r="U5" s="13">
        <v>1215</v>
      </c>
      <c r="V5" s="13">
        <v>1195</v>
      </c>
      <c r="W5" s="13">
        <v>815</v>
      </c>
      <c r="X5" s="13">
        <v>1200</v>
      </c>
      <c r="Y5" s="13">
        <v>1180</v>
      </c>
      <c r="Z5" s="13">
        <v>1070</v>
      </c>
      <c r="AA5" s="13">
        <v>1030</v>
      </c>
      <c r="AB5" s="13">
        <v>1095</v>
      </c>
      <c r="AC5" s="13">
        <v>1140</v>
      </c>
      <c r="AD5" s="13">
        <v>1115</v>
      </c>
      <c r="AE5" s="13">
        <v>915</v>
      </c>
      <c r="AF5" s="13">
        <v>1160</v>
      </c>
      <c r="AG5" s="13">
        <v>1230</v>
      </c>
      <c r="AH5" s="13">
        <v>1170</v>
      </c>
      <c r="AI5" s="13">
        <v>868.46887169811328</v>
      </c>
      <c r="AJ5" s="13">
        <v>1213.0049208192097</v>
      </c>
      <c r="AK5" s="13">
        <v>1112.7015339045818</v>
      </c>
      <c r="AL5" s="13">
        <v>1180.2346841106546</v>
      </c>
      <c r="AM5" s="13">
        <v>842.85642848844918</v>
      </c>
      <c r="AN5" s="13">
        <v>520.92151089882509</v>
      </c>
      <c r="AO5" s="13">
        <v>1061.6484540822894</v>
      </c>
      <c r="AP5" s="13">
        <v>872.85068223301835</v>
      </c>
      <c r="AQ5" s="13">
        <v>1027.875068067895</v>
      </c>
      <c r="AR5" s="13">
        <v>1175.3725526637556</v>
      </c>
      <c r="AS5" s="13">
        <v>1201.1174125052269</v>
      </c>
      <c r="AT5" s="13">
        <v>1274.0282172179977</v>
      </c>
      <c r="AU5" s="13">
        <v>877.77193210918506</v>
      </c>
      <c r="AV5" s="13">
        <v>1128.8535427454522</v>
      </c>
      <c r="AW5" s="13">
        <v>977.39079880496251</v>
      </c>
      <c r="AX5" s="13">
        <v>930.96913148101066</v>
      </c>
      <c r="AY5" s="13">
        <v>762.55450537061643</v>
      </c>
      <c r="AZ5" s="13">
        <v>1027.6608353202007</v>
      </c>
      <c r="BA5" s="492">
        <f t="shared" ref="BA5:BA11" si="20">IF(ISERROR(AZ5/AV5),"N/A",IF(AV5&lt;0,"N/A",IF(AZ5&lt;0,"N/A",IF(AZ5/AV5-1&gt;300%,"&gt;±300%",IF(AZ5/AV5-1&lt;-300%,"&gt;±300%",AZ5/AV5-1)))))</f>
        <v>-8.9642016075126674E-2</v>
      </c>
      <c r="BB5" s="492">
        <f t="shared" ref="BB5:BB11" si="21">IF(ISERROR(AZ5/AY5),"N/A",IF(AY5&lt;0,"N/A",IF(AZ5&lt;0,"N/A",IF(AZ5/AY5-1&gt;300%,"&gt;±300%",IF(AZ5/AY5-1&lt;-300%,"&gt;±300%",AZ5/AY5-1)))))</f>
        <v>0.34765558144691222</v>
      </c>
      <c r="BC5" s="4"/>
      <c r="BD5" s="13">
        <f t="shared" ref="BD5:BD10" si="22">D5-BE5</f>
        <v>1285</v>
      </c>
      <c r="BE5" s="13">
        <f>SUM(Q5:R5)</f>
        <v>1850</v>
      </c>
      <c r="BF5" s="13">
        <f t="shared" si="5"/>
        <v>2070</v>
      </c>
      <c r="BG5" s="13">
        <f t="shared" si="6"/>
        <v>2410</v>
      </c>
      <c r="BH5" s="13">
        <f t="shared" si="7"/>
        <v>2015</v>
      </c>
      <c r="BI5" s="13">
        <f t="shared" si="8"/>
        <v>2250</v>
      </c>
      <c r="BJ5" s="13">
        <f t="shared" si="9"/>
        <v>2125</v>
      </c>
      <c r="BK5" s="13">
        <f t="shared" si="10"/>
        <v>2255</v>
      </c>
      <c r="BL5" s="13">
        <f t="shared" si="11"/>
        <v>2075</v>
      </c>
      <c r="BM5" s="13">
        <f t="shared" si="12"/>
        <v>2400</v>
      </c>
      <c r="BN5" s="13">
        <f t="shared" si="13"/>
        <v>2081.4737925173231</v>
      </c>
      <c r="BO5" s="13">
        <f t="shared" si="14"/>
        <v>2292.9362180152366</v>
      </c>
      <c r="BP5" s="13">
        <f t="shared" si="15"/>
        <v>1363.7779393872743</v>
      </c>
      <c r="BQ5" s="13">
        <f t="shared" si="16"/>
        <v>1934.4991363153076</v>
      </c>
      <c r="BR5" s="13">
        <f t="shared" si="17"/>
        <v>2203.2476207316504</v>
      </c>
      <c r="BS5" s="7">
        <f t="shared" si="18"/>
        <v>2475.1456297232244</v>
      </c>
      <c r="BT5" s="7">
        <f t="shared" si="19"/>
        <v>2006.6254748546371</v>
      </c>
      <c r="BU5" s="7">
        <f>SUM(AW5:AX5)</f>
        <v>1908.3599302859732</v>
      </c>
      <c r="BV5" s="7">
        <f t="shared" ref="BV5:BV11" si="23">SUM(AY5:AZ5)</f>
        <v>1790.2153406908171</v>
      </c>
      <c r="BW5" s="492">
        <f t="shared" ref="BW5:BW11" si="24">IF(ISERROR(BV5/BT5),"N/A",IF(BT5&lt;0,"N/A",IF(BV5&lt;0,"N/A",IF(BV5/BT5-1&gt;300%,"&gt;±300%",IF(BV5/BT5-1&lt;-300%,"&gt;±300%",BV5/BT5-1)))))</f>
        <v>-0.10784779565279712</v>
      </c>
      <c r="BX5" s="492">
        <f t="shared" ref="BX5:BX11" si="25">IF(ISERROR(BV5/BU5),"N/A",IF(BU5&lt;0,"N/A",IF(BV5&lt;0,"N/A",IF(BV5/BU5-1&gt;300%,"&gt;±300%",IF(BV5/BU5-1&lt;-300%,"&gt;±300%",BV5/BU5-1)))))</f>
        <v>-6.1908965766982793E-2</v>
      </c>
      <c r="BY5" s="19"/>
      <c r="BZ5" s="13">
        <f>SUM(AW5:AZ5)</f>
        <v>3698.5752709767903</v>
      </c>
      <c r="CB5" s="696"/>
      <c r="CC5" s="696"/>
    </row>
    <row r="6" spans="1:81" x14ac:dyDescent="0.45">
      <c r="A6" s="10"/>
      <c r="B6" s="10" t="s">
        <v>8</v>
      </c>
      <c r="C6" s="13">
        <v>405</v>
      </c>
      <c r="D6" s="13">
        <v>405</v>
      </c>
      <c r="E6" s="13">
        <v>405</v>
      </c>
      <c r="F6" s="13">
        <v>490</v>
      </c>
      <c r="G6" s="13">
        <v>480</v>
      </c>
      <c r="H6" s="13">
        <v>465</v>
      </c>
      <c r="I6" s="13">
        <v>457.82139999999998</v>
      </c>
      <c r="J6" s="13">
        <v>447.62088000000006</v>
      </c>
      <c r="K6" s="13">
        <v>485.15182000000004</v>
      </c>
      <c r="L6" s="13">
        <v>480.00369999999998</v>
      </c>
      <c r="M6" s="13">
        <v>501.99663151496702</v>
      </c>
      <c r="N6" s="26">
        <f t="shared" ref="N6:O44" si="26">IF(ISERROR(L6/K6),"N/A",IF(K6&lt;0,"N/A",IF(L6&lt;0,"N/A",IF(L6/K6-1&gt;300%,"&gt;±300%",IF(L6/K6-1&lt;-300%,"&gt;±300%",L6/K6-1)))))</f>
        <v>-1.0611358728902731E-2</v>
      </c>
      <c r="O6" s="26">
        <f t="shared" si="26"/>
        <v>4.5818254140472359E-2</v>
      </c>
      <c r="P6" s="27"/>
      <c r="Q6" s="13">
        <v>95</v>
      </c>
      <c r="R6" s="13">
        <v>95</v>
      </c>
      <c r="S6" s="13">
        <v>95</v>
      </c>
      <c r="T6" s="13">
        <v>80</v>
      </c>
      <c r="U6" s="13">
        <v>115</v>
      </c>
      <c r="V6" s="13">
        <v>110</v>
      </c>
      <c r="W6" s="13">
        <v>130</v>
      </c>
      <c r="X6" s="13">
        <v>120</v>
      </c>
      <c r="Y6" s="13">
        <v>120</v>
      </c>
      <c r="Z6" s="13">
        <v>120</v>
      </c>
      <c r="AA6" s="13">
        <v>115</v>
      </c>
      <c r="AB6" s="13">
        <v>125</v>
      </c>
      <c r="AC6" s="13">
        <v>100</v>
      </c>
      <c r="AD6" s="13">
        <v>140</v>
      </c>
      <c r="AE6" s="13">
        <v>115</v>
      </c>
      <c r="AF6" s="13">
        <v>115</v>
      </c>
      <c r="AG6" s="13">
        <v>120</v>
      </c>
      <c r="AH6" s="13">
        <v>120</v>
      </c>
      <c r="AI6" s="13">
        <v>111.4571283018868</v>
      </c>
      <c r="AJ6" s="13">
        <v>118.81441169811319</v>
      </c>
      <c r="AK6" s="13">
        <v>119.06663113006395</v>
      </c>
      <c r="AL6" s="13">
        <v>108.48322886993604</v>
      </c>
      <c r="AM6" s="13">
        <v>107.64875596927972</v>
      </c>
      <c r="AN6" s="13">
        <v>109.94480403072028</v>
      </c>
      <c r="AO6" s="13">
        <v>115.38638519356425</v>
      </c>
      <c r="AP6" s="13">
        <v>114.64093480643575</v>
      </c>
      <c r="AQ6" s="13">
        <v>117.84114183023325</v>
      </c>
      <c r="AR6" s="13">
        <v>124.97457816976673</v>
      </c>
      <c r="AS6" s="13">
        <v>115.53718644348558</v>
      </c>
      <c r="AT6" s="13">
        <v>126.79891355651441</v>
      </c>
      <c r="AU6" s="13">
        <v>116.99010243720556</v>
      </c>
      <c r="AV6" s="13">
        <v>123.92143756279444</v>
      </c>
      <c r="AW6" s="13">
        <v>115.93120118519958</v>
      </c>
      <c r="AX6" s="13">
        <v>123.16095881480041</v>
      </c>
      <c r="AY6" s="13">
        <v>115.63309264879005</v>
      </c>
      <c r="AZ6" s="13">
        <v>126.1707937148463</v>
      </c>
      <c r="BA6" s="492">
        <f t="shared" si="20"/>
        <v>1.8151469158934175E-2</v>
      </c>
      <c r="BB6" s="492">
        <f t="shared" si="21"/>
        <v>9.1130495818028345E-2</v>
      </c>
      <c r="BC6" s="4"/>
      <c r="BD6" s="13">
        <f t="shared" si="22"/>
        <v>215</v>
      </c>
      <c r="BE6" s="13">
        <f t="shared" ref="BE6:BE10" si="27">SUM(Q6:R6)</f>
        <v>190</v>
      </c>
      <c r="BF6" s="13">
        <f t="shared" si="5"/>
        <v>175</v>
      </c>
      <c r="BG6" s="13">
        <f t="shared" si="6"/>
        <v>225</v>
      </c>
      <c r="BH6" s="13">
        <f t="shared" si="7"/>
        <v>250</v>
      </c>
      <c r="BI6" s="13">
        <f t="shared" si="8"/>
        <v>240</v>
      </c>
      <c r="BJ6" s="13">
        <f t="shared" si="9"/>
        <v>240</v>
      </c>
      <c r="BK6" s="13">
        <f t="shared" si="10"/>
        <v>240</v>
      </c>
      <c r="BL6" s="13">
        <f t="shared" si="11"/>
        <v>230</v>
      </c>
      <c r="BM6" s="13">
        <f t="shared" si="12"/>
        <v>240</v>
      </c>
      <c r="BN6" s="13">
        <f t="shared" si="13"/>
        <v>230.27153999999999</v>
      </c>
      <c r="BO6" s="13">
        <f t="shared" si="14"/>
        <v>227.54986</v>
      </c>
      <c r="BP6" s="13">
        <f t="shared" si="15"/>
        <v>217.59356</v>
      </c>
      <c r="BQ6" s="13">
        <f t="shared" si="16"/>
        <v>230.02732</v>
      </c>
      <c r="BR6" s="13">
        <f t="shared" si="17"/>
        <v>242.81572</v>
      </c>
      <c r="BS6" s="7">
        <f t="shared" si="18"/>
        <v>242.33609999999999</v>
      </c>
      <c r="BT6" s="7">
        <f t="shared" si="19"/>
        <v>240.91154</v>
      </c>
      <c r="BU6" s="7">
        <f t="shared" ref="BU6:BU11" si="28">SUM(AW6:AX6)</f>
        <v>239.09215999999998</v>
      </c>
      <c r="BV6" s="7">
        <f>SUM(AY6:AZ6)</f>
        <v>241.80388636363637</v>
      </c>
      <c r="BW6" s="492">
        <f t="shared" si="24"/>
        <v>3.7040415898563772E-3</v>
      </c>
      <c r="BX6" s="492">
        <f t="shared" si="25"/>
        <v>1.1341761953367113E-2</v>
      </c>
      <c r="BY6" s="19"/>
      <c r="BZ6" s="13">
        <f t="shared" ref="BZ6:BZ11" si="29">SUM(AW6:AZ6)</f>
        <v>480.89604636363634</v>
      </c>
      <c r="CB6" s="696"/>
      <c r="CC6" s="696"/>
    </row>
    <row r="7" spans="1:81" x14ac:dyDescent="0.45">
      <c r="A7" s="10"/>
      <c r="B7" s="10" t="s">
        <v>15</v>
      </c>
      <c r="C7" s="13">
        <v>355</v>
      </c>
      <c r="D7" s="13">
        <v>395</v>
      </c>
      <c r="E7" s="13">
        <v>365</v>
      </c>
      <c r="F7" s="13">
        <v>390</v>
      </c>
      <c r="G7" s="13">
        <v>360</v>
      </c>
      <c r="H7" s="13">
        <v>345</v>
      </c>
      <c r="I7" s="13">
        <v>356.3391414125814</v>
      </c>
      <c r="J7" s="13">
        <v>337.22154999999998</v>
      </c>
      <c r="K7" s="13">
        <v>273.24279999999999</v>
      </c>
      <c r="L7" s="13">
        <v>262.63049999999998</v>
      </c>
      <c r="M7" s="13">
        <v>281.285425834107</v>
      </c>
      <c r="N7" s="26">
        <f t="shared" si="26"/>
        <v>-3.883835182482398E-2</v>
      </c>
      <c r="O7" s="26">
        <f t="shared" si="26"/>
        <v>7.1031071540080148E-2</v>
      </c>
      <c r="P7" s="27"/>
      <c r="Q7" s="13">
        <v>105</v>
      </c>
      <c r="R7" s="13">
        <v>115</v>
      </c>
      <c r="S7" s="13">
        <v>100</v>
      </c>
      <c r="T7" s="13">
        <v>100</v>
      </c>
      <c r="U7" s="13">
        <v>90</v>
      </c>
      <c r="V7" s="13">
        <v>100</v>
      </c>
      <c r="W7" s="13">
        <v>100</v>
      </c>
      <c r="X7" s="13">
        <v>105</v>
      </c>
      <c r="Y7" s="13">
        <v>100</v>
      </c>
      <c r="Z7" s="13">
        <v>85</v>
      </c>
      <c r="AA7" s="13">
        <v>95</v>
      </c>
      <c r="AB7" s="13">
        <v>85</v>
      </c>
      <c r="AC7" s="13">
        <v>95</v>
      </c>
      <c r="AD7" s="13">
        <v>95</v>
      </c>
      <c r="AE7" s="13">
        <v>90</v>
      </c>
      <c r="AF7" s="13">
        <v>85</v>
      </c>
      <c r="AG7" s="13">
        <v>90</v>
      </c>
      <c r="AH7" s="13">
        <v>90</v>
      </c>
      <c r="AI7" s="13">
        <v>85.149501412581387</v>
      </c>
      <c r="AJ7" s="13">
        <v>98.594069999999988</v>
      </c>
      <c r="AK7" s="13">
        <v>78.519019999999998</v>
      </c>
      <c r="AL7" s="13">
        <v>94.076549999999997</v>
      </c>
      <c r="AM7" s="13">
        <v>97.866374477791112</v>
      </c>
      <c r="AN7" s="13">
        <v>86.809065522208883</v>
      </c>
      <c r="AO7" s="13">
        <v>70.809776601101504</v>
      </c>
      <c r="AP7" s="13">
        <v>81.736333398898495</v>
      </c>
      <c r="AQ7" s="13">
        <v>83.366053265613232</v>
      </c>
      <c r="AR7" s="13">
        <v>75.306236734386758</v>
      </c>
      <c r="AS7" s="13">
        <v>50.599529350649348</v>
      </c>
      <c r="AT7" s="13">
        <v>63.970980649350651</v>
      </c>
      <c r="AU7" s="13">
        <v>66.248493766233764</v>
      </c>
      <c r="AV7" s="13">
        <v>64.497406233766242</v>
      </c>
      <c r="AW7" s="13">
        <v>66.579855130557519</v>
      </c>
      <c r="AX7" s="13">
        <v>65.304744869442487</v>
      </c>
      <c r="AY7" s="13">
        <v>70.734834989414253</v>
      </c>
      <c r="AZ7" s="13">
        <v>73.675984474241346</v>
      </c>
      <c r="BA7" s="492">
        <f t="shared" si="20"/>
        <v>0.14230926135553434</v>
      </c>
      <c r="BB7" s="492">
        <f t="shared" si="21"/>
        <v>4.1579929963323492E-2</v>
      </c>
      <c r="BC7" s="4"/>
      <c r="BD7" s="13">
        <f t="shared" si="22"/>
        <v>175</v>
      </c>
      <c r="BE7" s="13">
        <f t="shared" si="27"/>
        <v>220</v>
      </c>
      <c r="BF7" s="13">
        <f t="shared" si="5"/>
        <v>200</v>
      </c>
      <c r="BG7" s="13">
        <f t="shared" si="6"/>
        <v>190</v>
      </c>
      <c r="BH7" s="13">
        <f t="shared" si="7"/>
        <v>205</v>
      </c>
      <c r="BI7" s="13">
        <f t="shared" si="8"/>
        <v>185</v>
      </c>
      <c r="BJ7" s="13">
        <f t="shared" si="9"/>
        <v>180</v>
      </c>
      <c r="BK7" s="13">
        <f t="shared" si="10"/>
        <v>190</v>
      </c>
      <c r="BL7" s="13">
        <f t="shared" si="11"/>
        <v>175</v>
      </c>
      <c r="BM7" s="13">
        <f t="shared" si="12"/>
        <v>180</v>
      </c>
      <c r="BN7" s="13">
        <f t="shared" si="13"/>
        <v>183.74357141258139</v>
      </c>
      <c r="BO7" s="13">
        <f t="shared" si="14"/>
        <v>172.59557000000001</v>
      </c>
      <c r="BP7" s="13">
        <f t="shared" si="15"/>
        <v>184.67543999999998</v>
      </c>
      <c r="BQ7" s="13">
        <f t="shared" si="16"/>
        <v>152.54611</v>
      </c>
      <c r="BR7" s="13">
        <f t="shared" si="17"/>
        <v>158.67228999999998</v>
      </c>
      <c r="BS7" s="7">
        <f t="shared" si="18"/>
        <v>114.57051</v>
      </c>
      <c r="BT7" s="7">
        <f t="shared" si="19"/>
        <v>130.74590000000001</v>
      </c>
      <c r="BU7" s="7">
        <f t="shared" si="28"/>
        <v>131.88460000000001</v>
      </c>
      <c r="BV7" s="7">
        <f t="shared" si="23"/>
        <v>144.4108194636556</v>
      </c>
      <c r="BW7" s="492">
        <f t="shared" si="24"/>
        <v>0.1045150896789544</v>
      </c>
      <c r="BX7" s="492">
        <f t="shared" si="25"/>
        <v>9.4978636350685264E-2</v>
      </c>
      <c r="BY7" s="19"/>
      <c r="BZ7" s="13">
        <f t="shared" si="29"/>
        <v>276.29541946365561</v>
      </c>
      <c r="CB7" s="696"/>
      <c r="CC7" s="696"/>
    </row>
    <row r="8" spans="1:81" x14ac:dyDescent="0.45">
      <c r="A8" s="10"/>
      <c r="B8" s="10" t="s">
        <v>1</v>
      </c>
      <c r="C8" s="13">
        <v>740</v>
      </c>
      <c r="D8" s="13">
        <v>740</v>
      </c>
      <c r="E8" s="13">
        <v>710</v>
      </c>
      <c r="F8" s="13">
        <v>715</v>
      </c>
      <c r="G8" s="13">
        <v>720</v>
      </c>
      <c r="H8" s="13">
        <v>665</v>
      </c>
      <c r="I8" s="13">
        <v>716.37891437287317</v>
      </c>
      <c r="J8" s="13">
        <v>704.21686006867185</v>
      </c>
      <c r="K8" s="13">
        <v>652.1233991440422</v>
      </c>
      <c r="L8" s="13">
        <v>663.1233991440422</v>
      </c>
      <c r="M8" s="13">
        <v>667.05451638208979</v>
      </c>
      <c r="N8" s="26">
        <f t="shared" si="26"/>
        <v>1.6867973169554018E-2</v>
      </c>
      <c r="O8" s="26">
        <f t="shared" si="26"/>
        <v>5.9281835675257799E-3</v>
      </c>
      <c r="P8" s="27"/>
      <c r="Q8" s="13">
        <v>200</v>
      </c>
      <c r="R8" s="13">
        <v>175</v>
      </c>
      <c r="S8" s="13">
        <v>180</v>
      </c>
      <c r="T8" s="13">
        <v>190</v>
      </c>
      <c r="U8" s="13">
        <v>190</v>
      </c>
      <c r="V8" s="13">
        <v>160</v>
      </c>
      <c r="W8" s="13">
        <v>190</v>
      </c>
      <c r="X8" s="13">
        <v>180</v>
      </c>
      <c r="Y8" s="13">
        <v>175</v>
      </c>
      <c r="Z8" s="13">
        <v>170</v>
      </c>
      <c r="AA8" s="13">
        <v>140</v>
      </c>
      <c r="AB8" s="13">
        <v>205</v>
      </c>
      <c r="AC8" s="13">
        <v>185</v>
      </c>
      <c r="AD8" s="13">
        <v>190</v>
      </c>
      <c r="AE8" s="13">
        <v>140</v>
      </c>
      <c r="AF8" s="13">
        <v>200</v>
      </c>
      <c r="AG8" s="13">
        <v>180</v>
      </c>
      <c r="AH8" s="13">
        <v>145</v>
      </c>
      <c r="AI8" s="13">
        <v>204</v>
      </c>
      <c r="AJ8" s="13">
        <v>188.79226177563464</v>
      </c>
      <c r="AK8" s="13">
        <v>174.19652661717544</v>
      </c>
      <c r="AL8" s="13">
        <v>149.39012598006315</v>
      </c>
      <c r="AM8" s="13">
        <v>150</v>
      </c>
      <c r="AN8" s="13">
        <v>175.49612974710641</v>
      </c>
      <c r="AO8" s="13">
        <v>196.28350601702576</v>
      </c>
      <c r="AP8" s="13">
        <v>182.43722430453971</v>
      </c>
      <c r="AQ8" s="13">
        <v>184</v>
      </c>
      <c r="AR8" s="13">
        <v>136.98602311770279</v>
      </c>
      <c r="AS8" s="13">
        <v>152.75318612881492</v>
      </c>
      <c r="AT8" s="13">
        <v>178.38418989752452</v>
      </c>
      <c r="AU8" s="13">
        <v>163</v>
      </c>
      <c r="AV8" s="13">
        <v>160.98602311770279</v>
      </c>
      <c r="AW8" s="13">
        <v>178.75318612881492</v>
      </c>
      <c r="AX8" s="13">
        <v>160.38418989752452</v>
      </c>
      <c r="AY8" s="13">
        <v>180</v>
      </c>
      <c r="AZ8" s="13">
        <v>189.98602311770279</v>
      </c>
      <c r="BA8" s="492">
        <f t="shared" si="20"/>
        <v>0.18013986207235533</v>
      </c>
      <c r="BB8" s="492">
        <f t="shared" si="21"/>
        <v>5.5477906209459915E-2</v>
      </c>
      <c r="BC8" s="4"/>
      <c r="BD8" s="13">
        <f t="shared" si="22"/>
        <v>365</v>
      </c>
      <c r="BE8" s="13">
        <f t="shared" si="27"/>
        <v>375</v>
      </c>
      <c r="BF8" s="13">
        <f t="shared" si="5"/>
        <v>370</v>
      </c>
      <c r="BG8" s="13">
        <f t="shared" si="6"/>
        <v>350</v>
      </c>
      <c r="BH8" s="13">
        <f t="shared" si="7"/>
        <v>370</v>
      </c>
      <c r="BI8" s="13">
        <f t="shared" si="8"/>
        <v>345</v>
      </c>
      <c r="BJ8" s="13">
        <f t="shared" si="9"/>
        <v>345</v>
      </c>
      <c r="BK8" s="13">
        <f t="shared" si="10"/>
        <v>375</v>
      </c>
      <c r="BL8" s="13">
        <f t="shared" si="11"/>
        <v>340</v>
      </c>
      <c r="BM8" s="13">
        <f t="shared" si="12"/>
        <v>325</v>
      </c>
      <c r="BN8" s="13">
        <f t="shared" si="13"/>
        <v>392.79226177563464</v>
      </c>
      <c r="BO8" s="13">
        <f t="shared" si="14"/>
        <v>323.58665259723858</v>
      </c>
      <c r="BP8" s="13">
        <f t="shared" si="15"/>
        <v>325.49612974710641</v>
      </c>
      <c r="BQ8" s="13">
        <f t="shared" si="16"/>
        <v>378.7207303215655</v>
      </c>
      <c r="BR8" s="13">
        <f t="shared" si="17"/>
        <v>320.98602311770276</v>
      </c>
      <c r="BS8" s="7">
        <f t="shared" si="18"/>
        <v>331.13737602633944</v>
      </c>
      <c r="BT8" s="7">
        <f t="shared" si="19"/>
        <v>323.98602311770276</v>
      </c>
      <c r="BU8" s="7">
        <f t="shared" si="28"/>
        <v>339.13737602633944</v>
      </c>
      <c r="BV8" s="7">
        <f t="shared" si="23"/>
        <v>369.98602311770276</v>
      </c>
      <c r="BW8" s="492">
        <f t="shared" si="24"/>
        <v>0.14198143351168091</v>
      </c>
      <c r="BX8" s="492">
        <f t="shared" si="25"/>
        <v>9.096209758067908E-2</v>
      </c>
      <c r="BY8" s="19"/>
      <c r="BZ8" s="13">
        <f t="shared" si="29"/>
        <v>709.1233991440422</v>
      </c>
      <c r="CB8" s="696"/>
      <c r="CC8" s="696"/>
    </row>
    <row r="9" spans="1:81" x14ac:dyDescent="0.45">
      <c r="A9" s="28"/>
      <c r="B9" s="29" t="s">
        <v>2</v>
      </c>
      <c r="C9" s="29">
        <v>215</v>
      </c>
      <c r="D9" s="29">
        <v>200</v>
      </c>
      <c r="E9" s="29">
        <v>200</v>
      </c>
      <c r="F9" s="29">
        <v>185</v>
      </c>
      <c r="G9" s="29">
        <v>185</v>
      </c>
      <c r="H9" s="29">
        <v>180</v>
      </c>
      <c r="I9" s="29">
        <v>170.13750441378028</v>
      </c>
      <c r="J9" s="29">
        <v>201.95771924071977</v>
      </c>
      <c r="K9" s="29">
        <v>207.70899430095923</v>
      </c>
      <c r="L9" s="29">
        <v>201.49979430095925</v>
      </c>
      <c r="M9" s="29">
        <v>205.01808012869333</v>
      </c>
      <c r="N9" s="598">
        <f t="shared" si="26"/>
        <v>-2.9893746396957521E-2</v>
      </c>
      <c r="O9" s="598">
        <f>IF(ISERROR(M9/L9),"N/A",IF(L9&lt;0,"N/A",IF(M9&lt;0,"N/A",IF(M9/L9-1&gt;300%,"&gt;±300%",IF(M9/L9-1&lt;-300%,"&gt;±300%",M9/L9-1)))))</f>
        <v>1.7460493396232346E-2</v>
      </c>
      <c r="P9" s="27"/>
      <c r="Q9" s="29">
        <v>45</v>
      </c>
      <c r="R9" s="29">
        <v>50</v>
      </c>
      <c r="S9" s="29">
        <v>45</v>
      </c>
      <c r="T9" s="29">
        <v>45</v>
      </c>
      <c r="U9" s="29">
        <v>45</v>
      </c>
      <c r="V9" s="29">
        <v>50</v>
      </c>
      <c r="W9" s="29">
        <v>40</v>
      </c>
      <c r="X9" s="29">
        <v>45</v>
      </c>
      <c r="Y9" s="29">
        <v>45</v>
      </c>
      <c r="Z9" s="29">
        <v>50</v>
      </c>
      <c r="AA9" s="29">
        <v>45</v>
      </c>
      <c r="AB9" s="29">
        <v>45</v>
      </c>
      <c r="AC9" s="29">
        <v>45</v>
      </c>
      <c r="AD9" s="29">
        <v>45</v>
      </c>
      <c r="AE9" s="611">
        <v>40</v>
      </c>
      <c r="AF9" s="611">
        <v>45</v>
      </c>
      <c r="AG9" s="611">
        <v>45</v>
      </c>
      <c r="AH9" s="611">
        <v>40</v>
      </c>
      <c r="AI9" s="611">
        <v>45.727047678170074</v>
      </c>
      <c r="AJ9" s="611">
        <v>41.004418463470074</v>
      </c>
      <c r="AK9" s="611">
        <v>41.084514977270075</v>
      </c>
      <c r="AL9" s="611">
        <v>42.321523294870076</v>
      </c>
      <c r="AM9" s="611">
        <v>49.860080935454945</v>
      </c>
      <c r="AN9" s="611">
        <v>49.134642701954945</v>
      </c>
      <c r="AO9" s="611">
        <v>51.664865480054942</v>
      </c>
      <c r="AP9" s="611">
        <v>51.298130123254936</v>
      </c>
      <c r="AQ9" s="611">
        <v>51.632273575239807</v>
      </c>
      <c r="AR9" s="611">
        <v>52.960373575239814</v>
      </c>
      <c r="AS9" s="611">
        <v>51.207623575239808</v>
      </c>
      <c r="AT9" s="611">
        <v>51.908723575239812</v>
      </c>
      <c r="AU9" s="611">
        <v>49.393123575239812</v>
      </c>
      <c r="AV9" s="611">
        <v>51.568623575239812</v>
      </c>
      <c r="AW9" s="611">
        <v>51.556273575239814</v>
      </c>
      <c r="AX9" s="611">
        <v>48.981773575239814</v>
      </c>
      <c r="AY9" s="611">
        <v>48.191373575239808</v>
      </c>
      <c r="AZ9" s="611">
        <v>46.887973575239812</v>
      </c>
      <c r="BA9" s="612">
        <f t="shared" si="20"/>
        <v>-9.076546309541933E-2</v>
      </c>
      <c r="BB9" s="612">
        <f t="shared" si="21"/>
        <v>-2.7046334298088337E-2</v>
      </c>
      <c r="BC9" s="4"/>
      <c r="BD9" s="29">
        <f t="shared" si="22"/>
        <v>105</v>
      </c>
      <c r="BE9" s="29">
        <f t="shared" si="27"/>
        <v>95</v>
      </c>
      <c r="BF9" s="29">
        <f t="shared" si="5"/>
        <v>90</v>
      </c>
      <c r="BG9" s="29">
        <f t="shared" si="6"/>
        <v>95</v>
      </c>
      <c r="BH9" s="29">
        <f t="shared" si="7"/>
        <v>85</v>
      </c>
      <c r="BI9" s="29">
        <f t="shared" si="8"/>
        <v>95</v>
      </c>
      <c r="BJ9" s="29">
        <f t="shared" si="9"/>
        <v>90</v>
      </c>
      <c r="BK9" s="29">
        <f t="shared" si="10"/>
        <v>90</v>
      </c>
      <c r="BL9" s="29">
        <f t="shared" si="11"/>
        <v>85</v>
      </c>
      <c r="BM9" s="29">
        <f t="shared" si="12"/>
        <v>85</v>
      </c>
      <c r="BN9" s="29">
        <f t="shared" si="13"/>
        <v>86.731466141640141</v>
      </c>
      <c r="BO9" s="29">
        <f t="shared" si="14"/>
        <v>83.406038272140151</v>
      </c>
      <c r="BP9" s="29">
        <f t="shared" si="15"/>
        <v>98.994723637409891</v>
      </c>
      <c r="BQ9" s="599">
        <f t="shared" si="16"/>
        <v>102.96299560330988</v>
      </c>
      <c r="BR9" s="599">
        <f t="shared" si="17"/>
        <v>104.59264715047962</v>
      </c>
      <c r="BS9" s="7">
        <f t="shared" si="18"/>
        <v>103.11634715047961</v>
      </c>
      <c r="BT9" s="7">
        <f t="shared" si="19"/>
        <v>100.96174715047962</v>
      </c>
      <c r="BU9" s="7">
        <f t="shared" si="28"/>
        <v>100.53804715047963</v>
      </c>
      <c r="BV9" s="7">
        <f t="shared" si="23"/>
        <v>95.07934715047962</v>
      </c>
      <c r="BW9" s="492">
        <f t="shared" si="24"/>
        <v>-5.826365099677322E-2</v>
      </c>
      <c r="BX9" s="492">
        <f t="shared" si="25"/>
        <v>-5.4294868009816533E-2</v>
      </c>
      <c r="BY9" s="19"/>
      <c r="BZ9" s="611">
        <f t="shared" si="29"/>
        <v>195.61739430095923</v>
      </c>
      <c r="CB9" s="696"/>
      <c r="CC9" s="696"/>
    </row>
    <row r="10" spans="1:81"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30</v>
      </c>
      <c r="N10" s="32" t="str">
        <f t="shared" si="26"/>
        <v>N/A</v>
      </c>
      <c r="O10" s="539">
        <f t="shared" si="26"/>
        <v>-0.29846138776579678</v>
      </c>
      <c r="P10" s="27"/>
      <c r="Q10" s="32">
        <v>65</v>
      </c>
      <c r="R10" s="32">
        <v>-40</v>
      </c>
      <c r="S10" s="32">
        <v>60</v>
      </c>
      <c r="T10" s="32">
        <v>-5</v>
      </c>
      <c r="U10" s="32">
        <v>25</v>
      </c>
      <c r="V10" s="32">
        <v>-45</v>
      </c>
      <c r="W10" s="32">
        <v>150</v>
      </c>
      <c r="X10" s="32">
        <v>60</v>
      </c>
      <c r="Y10" s="32">
        <v>-105</v>
      </c>
      <c r="Z10" s="32">
        <v>-75</v>
      </c>
      <c r="AA10" s="32">
        <v>-60</v>
      </c>
      <c r="AB10" s="32">
        <v>75</v>
      </c>
      <c r="AC10" s="32">
        <v>-10</v>
      </c>
      <c r="AD10" s="32">
        <v>25</v>
      </c>
      <c r="AE10" s="32">
        <v>-5</v>
      </c>
      <c r="AF10" s="32">
        <v>55</v>
      </c>
      <c r="AG10" s="32">
        <v>-20</v>
      </c>
      <c r="AH10" s="32">
        <v>-20</v>
      </c>
      <c r="AI10" s="32">
        <v>12.188790193236848</v>
      </c>
      <c r="AJ10" s="32">
        <v>-26.456840846936046</v>
      </c>
      <c r="AK10" s="32">
        <v>-29.140944913994538</v>
      </c>
      <c r="AL10" s="32">
        <v>45.464367984978075</v>
      </c>
      <c r="AM10" s="32">
        <v>53.747878497737702</v>
      </c>
      <c r="AN10" s="32">
        <v>24.803950263688535</v>
      </c>
      <c r="AO10" s="32">
        <v>-111.53326566469633</v>
      </c>
      <c r="AP10" s="32">
        <v>-50.654270562531742</v>
      </c>
      <c r="AQ10" s="32">
        <v>-29.303095800149173</v>
      </c>
      <c r="AR10" s="32">
        <v>18.218104029757061</v>
      </c>
      <c r="AS10" s="32">
        <v>-42.682362491388808</v>
      </c>
      <c r="AT10" s="32">
        <v>-39.181521933241477</v>
      </c>
      <c r="AU10" s="32">
        <v>24.188643668363468</v>
      </c>
      <c r="AV10" s="32">
        <v>-1.9339937360023418</v>
      </c>
      <c r="AW10" s="32">
        <v>-2.4031577360089131</v>
      </c>
      <c r="AX10" s="32">
        <v>22.911656512538425</v>
      </c>
      <c r="AY10" s="32">
        <v>23.600000000000023</v>
      </c>
      <c r="AZ10" s="32">
        <v>13.700000000000045</v>
      </c>
      <c r="BA10" s="492" t="str">
        <f t="shared" si="20"/>
        <v>N/A</v>
      </c>
      <c r="BB10" s="492">
        <f t="shared" si="21"/>
        <v>-0.41949152542372747</v>
      </c>
      <c r="BC10" s="4"/>
      <c r="BD10" s="32">
        <f t="shared" si="22"/>
        <v>325</v>
      </c>
      <c r="BE10" s="32">
        <f t="shared" si="27"/>
        <v>25</v>
      </c>
      <c r="BF10" s="32">
        <f t="shared" si="5"/>
        <v>55</v>
      </c>
      <c r="BG10" s="32">
        <f t="shared" si="6"/>
        <v>-20</v>
      </c>
      <c r="BH10" s="32">
        <f t="shared" si="7"/>
        <v>210</v>
      </c>
      <c r="BI10" s="32">
        <f t="shared" si="8"/>
        <v>-180</v>
      </c>
      <c r="BJ10" s="32">
        <f t="shared" si="9"/>
        <v>15</v>
      </c>
      <c r="BK10" s="32">
        <f t="shared" si="10"/>
        <v>15</v>
      </c>
      <c r="BL10" s="32">
        <f t="shared" si="11"/>
        <v>50</v>
      </c>
      <c r="BM10" s="32">
        <f t="shared" si="12"/>
        <v>-40</v>
      </c>
      <c r="BN10" s="32">
        <f t="shared" si="13"/>
        <v>-14.268050653699198</v>
      </c>
      <c r="BO10" s="32">
        <f t="shared" si="14"/>
        <v>16.323423070983537</v>
      </c>
      <c r="BP10" s="32">
        <f t="shared" si="15"/>
        <v>78.551828761426236</v>
      </c>
      <c r="BQ10" s="13">
        <f t="shared" si="16"/>
        <v>-162.18753622722807</v>
      </c>
      <c r="BR10" s="13">
        <f t="shared" si="17"/>
        <v>-11.084991770392111</v>
      </c>
      <c r="BS10" s="7">
        <f t="shared" si="18"/>
        <v>-81.863884424630285</v>
      </c>
      <c r="BT10" s="7">
        <f t="shared" si="19"/>
        <v>22.254649932361126</v>
      </c>
      <c r="BU10" s="7">
        <f t="shared" si="28"/>
        <v>20.50849877652951</v>
      </c>
      <c r="BV10" s="7">
        <f t="shared" si="23"/>
        <v>37.300000000000068</v>
      </c>
      <c r="BW10" s="492">
        <f t="shared" si="24"/>
        <v>0.67605422297661333</v>
      </c>
      <c r="BX10" s="492">
        <f t="shared" si="25"/>
        <v>0.81875818442094905</v>
      </c>
      <c r="BY10" s="19"/>
      <c r="BZ10" s="648">
        <f t="shared" si="29"/>
        <v>57.808498776529575</v>
      </c>
      <c r="CB10" s="696"/>
      <c r="CC10" s="696"/>
    </row>
    <row r="11" spans="1:81" x14ac:dyDescent="0.45">
      <c r="A11" s="33" t="s">
        <v>14</v>
      </c>
      <c r="B11" s="34"/>
      <c r="C11" s="560">
        <v>5855</v>
      </c>
      <c r="D11" s="560">
        <v>5225</v>
      </c>
      <c r="E11" s="560">
        <v>6190</v>
      </c>
      <c r="F11" s="560">
        <v>6075</v>
      </c>
      <c r="G11" s="560">
        <v>6160</v>
      </c>
      <c r="H11" s="560">
        <v>6135</v>
      </c>
      <c r="I11" s="582">
        <f t="shared" ref="I11" si="30">I4+I10</f>
        <v>6077.1423431490784</v>
      </c>
      <c r="J11" s="560">
        <f>J4+J10</f>
        <v>4905.6583775461713</v>
      </c>
      <c r="K11" s="560">
        <f>K4+K10</f>
        <v>6203.6713877048542</v>
      </c>
      <c r="L11" s="560">
        <f>L4+L10</f>
        <v>5565.0059472945031</v>
      </c>
      <c r="M11" s="560">
        <f>M4+M10</f>
        <v>5604.6784722864686</v>
      </c>
      <c r="N11" s="540">
        <f t="shared" si="26"/>
        <v>-0.10294959234561185</v>
      </c>
      <c r="O11" s="540">
        <f t="shared" si="26"/>
        <v>7.1289276898711673E-3</v>
      </c>
      <c r="P11" s="27"/>
      <c r="Q11" s="560">
        <v>1380</v>
      </c>
      <c r="R11" s="560">
        <v>1375</v>
      </c>
      <c r="S11" s="560">
        <v>1420</v>
      </c>
      <c r="T11" s="560">
        <v>1540</v>
      </c>
      <c r="U11" s="560">
        <v>1680</v>
      </c>
      <c r="V11" s="560">
        <v>1570</v>
      </c>
      <c r="W11" s="560">
        <v>1425</v>
      </c>
      <c r="X11" s="560">
        <v>1710</v>
      </c>
      <c r="Y11" s="560">
        <v>1515</v>
      </c>
      <c r="Z11" s="560">
        <v>1420</v>
      </c>
      <c r="AA11" s="560">
        <v>1365</v>
      </c>
      <c r="AB11" s="560">
        <v>1630</v>
      </c>
      <c r="AC11" s="560">
        <v>1555</v>
      </c>
      <c r="AD11" s="560">
        <v>1610</v>
      </c>
      <c r="AE11" s="560">
        <v>1295</v>
      </c>
      <c r="AF11" s="560">
        <v>1660</v>
      </c>
      <c r="AG11" s="560">
        <v>1645</v>
      </c>
      <c r="AH11" s="560">
        <v>1545</v>
      </c>
      <c r="AI11" s="560">
        <f t="shared" ref="AI11:AM11" si="31">AI4+AI10</f>
        <v>1326.9913392839883</v>
      </c>
      <c r="AJ11" s="560">
        <f t="shared" si="31"/>
        <v>1633.7532419094916</v>
      </c>
      <c r="AK11" s="560">
        <f t="shared" si="31"/>
        <v>1496.4272817150966</v>
      </c>
      <c r="AL11" s="560">
        <f t="shared" si="31"/>
        <v>1619.970480240502</v>
      </c>
      <c r="AM11" s="560">
        <f t="shared" si="31"/>
        <v>1301.9795183687127</v>
      </c>
      <c r="AN11" s="560">
        <f>AN4+AN10</f>
        <v>967.11010316450415</v>
      </c>
      <c r="AO11" s="560">
        <f t="shared" ref="AO11:AZ11" si="32">AO4+AO10</f>
        <v>1384.2597217093396</v>
      </c>
      <c r="AP11" s="560">
        <f t="shared" si="32"/>
        <v>1252.3090343036154</v>
      </c>
      <c r="AQ11" s="560">
        <f t="shared" si="32"/>
        <v>1435.4114409388324</v>
      </c>
      <c r="AR11" s="560">
        <f t="shared" si="32"/>
        <v>1583.8178682906091</v>
      </c>
      <c r="AS11" s="560">
        <f t="shared" si="32"/>
        <v>1528.5325755120275</v>
      </c>
      <c r="AT11" s="560">
        <f t="shared" si="32"/>
        <v>1655.9095029633854</v>
      </c>
      <c r="AU11" s="560">
        <f t="shared" si="32"/>
        <v>1297.5922955562278</v>
      </c>
      <c r="AV11" s="560">
        <f t="shared" si="32"/>
        <v>1527.8930394989532</v>
      </c>
      <c r="AW11" s="560">
        <f t="shared" si="32"/>
        <v>1387.8081570887653</v>
      </c>
      <c r="AX11" s="560">
        <f t="shared" si="32"/>
        <v>1351.7124551505563</v>
      </c>
      <c r="AY11" s="560">
        <f t="shared" si="32"/>
        <v>1200.7138065840604</v>
      </c>
      <c r="AZ11" s="560">
        <f t="shared" si="32"/>
        <v>1478.0816102022311</v>
      </c>
      <c r="BA11" s="561">
        <f t="shared" si="20"/>
        <v>-3.2601385050524789E-2</v>
      </c>
      <c r="BB11" s="561">
        <f t="shared" si="21"/>
        <v>0.23100242713728836</v>
      </c>
      <c r="BC11" s="4"/>
      <c r="BD11" s="34">
        <f>BD4+BD10</f>
        <v>2470</v>
      </c>
      <c r="BE11" s="34">
        <f t="shared" ref="BE11:BH11" si="33">BE4+BE10</f>
        <v>2755</v>
      </c>
      <c r="BF11" s="34">
        <f t="shared" si="33"/>
        <v>2960</v>
      </c>
      <c r="BG11" s="34">
        <f t="shared" si="33"/>
        <v>3250</v>
      </c>
      <c r="BH11" s="34">
        <f t="shared" si="33"/>
        <v>3135</v>
      </c>
      <c r="BI11" s="34">
        <f>BI4+BI10</f>
        <v>2935</v>
      </c>
      <c r="BJ11" s="34">
        <f>BJ4+BJ10</f>
        <v>2995</v>
      </c>
      <c r="BK11" s="34">
        <f t="shared" si="10"/>
        <v>3165</v>
      </c>
      <c r="BL11" s="34">
        <f t="shared" si="11"/>
        <v>2955</v>
      </c>
      <c r="BM11" s="34">
        <f t="shared" si="12"/>
        <v>3190</v>
      </c>
      <c r="BN11" s="34">
        <f t="shared" si="13"/>
        <v>2960.7445811934799</v>
      </c>
      <c r="BO11" s="34">
        <f t="shared" si="14"/>
        <v>3116.3977619555985</v>
      </c>
      <c r="BP11" s="34">
        <f t="shared" si="15"/>
        <v>2269.0896215332168</v>
      </c>
      <c r="BQ11" s="34">
        <f t="shared" si="16"/>
        <v>2636.568756012955</v>
      </c>
      <c r="BR11" s="34">
        <f t="shared" si="17"/>
        <v>3019.2293092294412</v>
      </c>
      <c r="BS11" s="34">
        <f t="shared" si="18"/>
        <v>3184.4420784754129</v>
      </c>
      <c r="BT11" s="34">
        <f t="shared" si="19"/>
        <v>2825.4853350551812</v>
      </c>
      <c r="BU11" s="34">
        <f t="shared" si="28"/>
        <v>2739.5206122393215</v>
      </c>
      <c r="BV11" s="34">
        <f t="shared" si="23"/>
        <v>2678.7954167862918</v>
      </c>
      <c r="BW11" s="561">
        <f t="shared" si="24"/>
        <v>-5.1916715492711818E-2</v>
      </c>
      <c r="BX11" s="561">
        <f t="shared" si="25"/>
        <v>-2.2166358297042388E-2</v>
      </c>
      <c r="BY11" s="19"/>
      <c r="BZ11" s="645">
        <f t="shared" si="29"/>
        <v>5418.3160290256128</v>
      </c>
      <c r="CB11" s="696"/>
      <c r="CC11" s="696"/>
    </row>
    <row r="12" spans="1:81" x14ac:dyDescent="0.45">
      <c r="A12" s="23"/>
      <c r="B12" s="4"/>
      <c r="C12" s="4"/>
      <c r="D12" s="4"/>
      <c r="E12" s="4"/>
      <c r="F12" s="4"/>
      <c r="G12" s="9"/>
      <c r="H12" s="9"/>
      <c r="I12" s="627"/>
      <c r="J12" s="4"/>
      <c r="K12" s="9"/>
      <c r="L12" s="4"/>
      <c r="M12" s="9"/>
      <c r="N12" s="35"/>
      <c r="O12" s="541"/>
      <c r="P12" s="27"/>
      <c r="Q12" s="35"/>
      <c r="R12" s="35"/>
      <c r="S12" s="35"/>
      <c r="T12" s="35"/>
      <c r="U12" s="35"/>
      <c r="V12" s="35"/>
      <c r="W12" s="35"/>
      <c r="X12" s="35"/>
      <c r="Y12" s="35"/>
      <c r="Z12" s="35"/>
      <c r="AA12" s="35"/>
      <c r="AB12" s="35"/>
      <c r="AC12" s="35"/>
      <c r="AD12" s="35"/>
      <c r="AE12" s="35"/>
      <c r="AF12" s="35"/>
      <c r="AG12" s="35"/>
      <c r="AH12" s="35"/>
      <c r="AI12" s="35"/>
      <c r="AJ12" s="35"/>
      <c r="AK12" s="35"/>
      <c r="AL12" s="35"/>
      <c r="AM12" s="562"/>
      <c r="AN12" s="35"/>
      <c r="AO12" s="35"/>
      <c r="AP12" s="35"/>
      <c r="AQ12" s="35"/>
      <c r="AR12" s="35"/>
      <c r="AS12" s="35"/>
      <c r="AT12" s="35"/>
      <c r="AU12" s="35"/>
      <c r="AV12" s="35"/>
      <c r="AW12" s="35"/>
      <c r="AX12" s="35"/>
      <c r="AY12" s="35"/>
      <c r="AZ12" s="35"/>
      <c r="BA12" s="715"/>
      <c r="BB12" s="492"/>
      <c r="BC12" s="4"/>
      <c r="BD12" s="7"/>
      <c r="BE12" s="7"/>
      <c r="BF12" s="7"/>
      <c r="BG12" s="7"/>
      <c r="BH12" s="7"/>
      <c r="BI12" s="7"/>
      <c r="BJ12" s="7"/>
      <c r="BK12" s="7"/>
      <c r="BL12" s="7"/>
      <c r="BM12" s="7"/>
      <c r="BN12" s="7"/>
      <c r="BO12" s="7"/>
      <c r="BP12" s="7"/>
      <c r="BQ12" s="7"/>
      <c r="BR12" s="7"/>
      <c r="BS12" s="7"/>
      <c r="BT12" s="7"/>
      <c r="BU12" s="7"/>
      <c r="BV12" s="7"/>
      <c r="BW12" s="492"/>
      <c r="BX12" s="492"/>
      <c r="BY12" s="19"/>
      <c r="BZ12" s="13"/>
      <c r="CB12" s="696"/>
      <c r="CC12" s="696"/>
    </row>
    <row r="13" spans="1:81" s="644" customFormat="1" x14ac:dyDescent="0.45">
      <c r="A13" s="23" t="s">
        <v>22</v>
      </c>
      <c r="B13" s="9"/>
      <c r="C13" s="555">
        <v>2000</v>
      </c>
      <c r="D13" s="555">
        <v>2055</v>
      </c>
      <c r="E13" s="555">
        <v>1720</v>
      </c>
      <c r="F13" s="555">
        <v>1860</v>
      </c>
      <c r="G13" s="555">
        <v>1915</v>
      </c>
      <c r="H13" s="555">
        <v>1955</v>
      </c>
      <c r="I13" s="555">
        <f>SUM(I14:I16)</f>
        <v>2112.1091989447941</v>
      </c>
      <c r="J13" s="555">
        <f>SUM(J14:J16)</f>
        <v>1996.8079988040299</v>
      </c>
      <c r="K13" s="555">
        <f>SUM(K14:K16)</f>
        <v>2078.9976522965908</v>
      </c>
      <c r="L13" s="555">
        <f>SUM(L14:L16)</f>
        <v>1690.5735538754429</v>
      </c>
      <c r="M13" s="555">
        <f>SUM(M14:M16)</f>
        <v>1619.6747381198043</v>
      </c>
      <c r="N13" s="492">
        <f>IF(ISERROR(L13/K13),"N/A",IF(K13&lt;0,"N/A",IF(L13&lt;0,"N/A",IF(L13/K13-1&gt;300%,"&gt;±300%",IF(L13/K13-1&lt;-300%,"&gt;±300%",L13/K13-1)))))</f>
        <v>-0.18683238915256606</v>
      </c>
      <c r="O13" s="492">
        <f>IF(ISERROR(M13/L13),"N/A",IF(L13&lt;0,"N/A",IF(M13&lt;0,"N/A",IF(M13/L13-1&gt;300%,"&gt;±300%",IF(M13/L13-1&lt;-300%,"&gt;±300%",M13/L13-1)))))</f>
        <v>-4.19377291175006E-2</v>
      </c>
      <c r="P13" s="27"/>
      <c r="Q13" s="555">
        <v>565</v>
      </c>
      <c r="R13" s="555">
        <v>475</v>
      </c>
      <c r="S13" s="555">
        <v>435</v>
      </c>
      <c r="T13" s="555">
        <v>475</v>
      </c>
      <c r="U13" s="555">
        <v>415</v>
      </c>
      <c r="V13" s="555">
        <v>370</v>
      </c>
      <c r="W13" s="555">
        <v>395</v>
      </c>
      <c r="X13" s="555">
        <v>480</v>
      </c>
      <c r="Y13" s="555">
        <v>510</v>
      </c>
      <c r="Z13" s="555">
        <v>460</v>
      </c>
      <c r="AA13" s="555">
        <v>420</v>
      </c>
      <c r="AB13" s="555">
        <v>480</v>
      </c>
      <c r="AC13" s="555">
        <v>480</v>
      </c>
      <c r="AD13" s="555">
        <v>505</v>
      </c>
      <c r="AE13" s="555">
        <v>460</v>
      </c>
      <c r="AF13" s="555">
        <v>480</v>
      </c>
      <c r="AG13" s="555">
        <v>490</v>
      </c>
      <c r="AH13" s="555">
        <v>495</v>
      </c>
      <c r="AI13" s="555">
        <f t="shared" ref="AI13:AX13" si="34">SUM(AI14:AI16)</f>
        <v>530.24939336685009</v>
      </c>
      <c r="AJ13" s="555">
        <f t="shared" si="34"/>
        <v>544.75806079221115</v>
      </c>
      <c r="AK13" s="555">
        <f t="shared" si="34"/>
        <v>515.67910933395478</v>
      </c>
      <c r="AL13" s="555">
        <f t="shared" si="34"/>
        <v>521.42263545177809</v>
      </c>
      <c r="AM13" s="555">
        <f t="shared" si="34"/>
        <v>458.73129871303803</v>
      </c>
      <c r="AN13" s="555">
        <f t="shared" si="34"/>
        <v>388.69635331070958</v>
      </c>
      <c r="AO13" s="555">
        <f t="shared" si="34"/>
        <v>560.54938745877212</v>
      </c>
      <c r="AP13" s="555">
        <f t="shared" si="34"/>
        <v>588.83095932151014</v>
      </c>
      <c r="AQ13" s="555">
        <f t="shared" si="34"/>
        <v>526.12400239736189</v>
      </c>
      <c r="AR13" s="563">
        <f t="shared" si="34"/>
        <v>473.42132116488119</v>
      </c>
      <c r="AS13" s="563">
        <f t="shared" si="34"/>
        <v>534.41052155241243</v>
      </c>
      <c r="AT13" s="563">
        <f t="shared" si="34"/>
        <v>545.04180718193516</v>
      </c>
      <c r="AU13" s="563">
        <f t="shared" si="34"/>
        <v>423.81714918487882</v>
      </c>
      <c r="AV13" s="563">
        <f t="shared" si="34"/>
        <v>390.51932546112232</v>
      </c>
      <c r="AW13" s="563">
        <f t="shared" si="34"/>
        <v>430.27842328694805</v>
      </c>
      <c r="AX13" s="563">
        <f t="shared" si="34"/>
        <v>443.37635917414201</v>
      </c>
      <c r="AY13" s="563">
        <f t="shared" ref="AY13:AZ13" si="35">SUM(AY14:AY16)</f>
        <v>374.45867428854262</v>
      </c>
      <c r="AZ13" s="563">
        <f t="shared" si="35"/>
        <v>344.92061693195814</v>
      </c>
      <c r="BA13" s="492">
        <f t="shared" ref="BA13:BA18" si="36">IF(ISERROR(AZ13/AV13),"N/A",IF(AV13&lt;0,"N/A",IF(AZ13&lt;0,"N/A",IF(AZ13/AV13-1&gt;300%,"&gt;±300%",IF(AZ13/AV13-1&lt;-300%,"&gt;±300%",AZ13/AV13-1)))))</f>
        <v>-0.1167642817044241</v>
      </c>
      <c r="BB13" s="492">
        <f t="shared" ref="BB13:BB18" si="37">IF(ISERROR(AZ13/AY13),"N/A",IF(AY13&lt;0,"N/A",IF(AZ13&lt;0,"N/A",IF(AZ13/AY13-1&gt;300%,"&gt;±300%",IF(AZ13/AY13-1&lt;-300%,"&gt;±300%",AZ13/AY13-1)))))</f>
        <v>-7.8882021928603163E-2</v>
      </c>
      <c r="BC13" s="4"/>
      <c r="BD13" s="9">
        <f>SUM(BD14:BD16)</f>
        <v>1015</v>
      </c>
      <c r="BE13" s="9">
        <f>SUM(BE14:BE16)</f>
        <v>1040</v>
      </c>
      <c r="BF13" s="9">
        <f>SUM(S13:T13)</f>
        <v>910</v>
      </c>
      <c r="BG13" s="9">
        <f>SUM(U13:V13)</f>
        <v>785</v>
      </c>
      <c r="BH13" s="9">
        <f>SUM(W13:X13)</f>
        <v>875</v>
      </c>
      <c r="BI13" s="9">
        <f>SUM(Y13:Z13)</f>
        <v>970</v>
      </c>
      <c r="BJ13" s="9">
        <f>SUM(AA13:AB13)</f>
        <v>900</v>
      </c>
      <c r="BK13" s="9">
        <f>SUM(AC13:AD13)</f>
        <v>985</v>
      </c>
      <c r="BL13" s="9">
        <f>SUM(AE13:AF13)</f>
        <v>940</v>
      </c>
      <c r="BM13" s="9">
        <f>SUM(AG13:AH13)</f>
        <v>985</v>
      </c>
      <c r="BN13" s="9">
        <f>SUM(AI13:AJ13)</f>
        <v>1075.0074541590611</v>
      </c>
      <c r="BO13" s="9">
        <f>SUM(AK13:AL13)</f>
        <v>1037.101744785733</v>
      </c>
      <c r="BP13" s="9">
        <f>SUM(AM13:AN13)</f>
        <v>847.42765202374767</v>
      </c>
      <c r="BQ13" s="9">
        <f>SUM(AO13:AP13)</f>
        <v>1149.3803467802823</v>
      </c>
      <c r="BR13" s="9">
        <f>SUM(AQ13:AR13)</f>
        <v>999.54532356224308</v>
      </c>
      <c r="BS13" s="9">
        <f>SUM(AS13:AT13)</f>
        <v>1079.4523287343477</v>
      </c>
      <c r="BT13" s="9">
        <f>SUM(AU13:AV13)</f>
        <v>814.33647464600108</v>
      </c>
      <c r="BU13" s="9">
        <f t="shared" ref="BU13:BU18" si="38">SUM(AW13:AX13)</f>
        <v>873.65478246109001</v>
      </c>
      <c r="BV13" s="9">
        <f t="shared" ref="BV13:BV18" si="39">SUM(AY13:AZ13)</f>
        <v>719.37929122050082</v>
      </c>
      <c r="BW13" s="492">
        <f t="shared" ref="BW13:BW18" si="40">IF(ISERROR(BV13/BT13),"N/A",IF(BT13&lt;0,"N/A",IF(BV13&lt;0,"N/A",IF(BV13/BT13-1&gt;300%,"&gt;±300%",IF(BV13/BT13-1&lt;-300%,"&gt;±300%",BV13/BT13-1)))))</f>
        <v>-0.11660681595624089</v>
      </c>
      <c r="BX13" s="492">
        <f t="shared" ref="BX13:BX18" si="41">IF(ISERROR(BV13/BU13),"N/A",IF(BU13&lt;0,"N/A",IF(BV13&lt;0,"N/A",IF(BV13/BU13-1&gt;300%,"&gt;±300%",IF(BV13/BU13-1&lt;-300%,"&gt;±300%",BV13/BU13-1)))))</f>
        <v>-0.17658632944925268</v>
      </c>
      <c r="BY13" s="643"/>
      <c r="BZ13" s="36">
        <f t="shared" ref="BZ13:BZ18" si="42">SUM(AW13:AZ13)</f>
        <v>1593.0340736815908</v>
      </c>
      <c r="CB13" s="696"/>
      <c r="CC13" s="696"/>
    </row>
    <row r="14" spans="1:81" x14ac:dyDescent="0.45">
      <c r="A14" s="7"/>
      <c r="B14" s="7" t="s">
        <v>4</v>
      </c>
      <c r="C14" s="13">
        <v>1120</v>
      </c>
      <c r="D14" s="13">
        <v>1255</v>
      </c>
      <c r="E14" s="13">
        <v>1185</v>
      </c>
      <c r="F14" s="13">
        <v>1210</v>
      </c>
      <c r="G14" s="13">
        <v>1325</v>
      </c>
      <c r="H14" s="13">
        <v>1420</v>
      </c>
      <c r="I14" s="13">
        <v>1566.6877684062258</v>
      </c>
      <c r="J14" s="13">
        <v>1508.8940002868542</v>
      </c>
      <c r="K14" s="13">
        <v>1590.4574309578115</v>
      </c>
      <c r="L14" s="13">
        <v>1250.2281303957577</v>
      </c>
      <c r="M14" s="13">
        <v>1180.0887798174169</v>
      </c>
      <c r="N14" s="26">
        <f t="shared" ref="N14:O16" si="43">IF(ISERROR(L14/K14),"N/A",IF(K14&lt;0,"N/A",IF(L14&lt;0,"N/A",IF(L14/K14-1&gt;300%,"&gt;±300%",IF(L14/K14-1&lt;-300%,"&gt;±300%",L14/K14-1)))))</f>
        <v>-0.2139191492583109</v>
      </c>
      <c r="O14" s="26">
        <f t="shared" si="43"/>
        <v>-5.610124174388742E-2</v>
      </c>
      <c r="P14" s="27"/>
      <c r="Q14" s="13">
        <v>365</v>
      </c>
      <c r="R14" s="13">
        <v>305</v>
      </c>
      <c r="S14" s="13">
        <v>315</v>
      </c>
      <c r="T14" s="13">
        <v>310</v>
      </c>
      <c r="U14" s="13">
        <v>295</v>
      </c>
      <c r="V14" s="13">
        <v>265</v>
      </c>
      <c r="W14" s="13">
        <v>280</v>
      </c>
      <c r="X14" s="13">
        <v>340</v>
      </c>
      <c r="Y14" s="13">
        <v>315</v>
      </c>
      <c r="Z14" s="13">
        <v>280</v>
      </c>
      <c r="AA14" s="13">
        <v>300</v>
      </c>
      <c r="AB14" s="13">
        <v>330</v>
      </c>
      <c r="AC14" s="13">
        <v>330</v>
      </c>
      <c r="AD14" s="13">
        <v>365</v>
      </c>
      <c r="AE14" s="13">
        <v>330</v>
      </c>
      <c r="AF14" s="13">
        <v>345</v>
      </c>
      <c r="AG14" s="13">
        <v>365</v>
      </c>
      <c r="AH14" s="13">
        <v>380</v>
      </c>
      <c r="AI14" s="7">
        <v>391.89022349317037</v>
      </c>
      <c r="AJ14" s="7">
        <v>409.1387120043608</v>
      </c>
      <c r="AK14" s="7">
        <v>382.93086485539959</v>
      </c>
      <c r="AL14" s="7">
        <v>382.727968053295</v>
      </c>
      <c r="AM14" s="7">
        <v>372.44240548254299</v>
      </c>
      <c r="AN14" s="7">
        <v>276.41816939636868</v>
      </c>
      <c r="AO14" s="7">
        <v>422.2370280758131</v>
      </c>
      <c r="AP14" s="7">
        <v>437.7963973321294</v>
      </c>
      <c r="AQ14" s="7">
        <v>392.12651595723139</v>
      </c>
      <c r="AR14" s="524">
        <v>359.34362021527932</v>
      </c>
      <c r="AS14" s="524">
        <v>413.24516324757116</v>
      </c>
      <c r="AT14" s="524">
        <v>425.74213153772951</v>
      </c>
      <c r="AU14" s="524">
        <v>308.24753332863986</v>
      </c>
      <c r="AV14" s="524">
        <v>281.34733169160501</v>
      </c>
      <c r="AW14" s="524">
        <v>323.5494314453457</v>
      </c>
      <c r="AX14" s="524">
        <v>334.50153716181563</v>
      </c>
      <c r="AY14" s="524">
        <v>262.01040332934389</v>
      </c>
      <c r="AZ14" s="524">
        <v>244.01233028078704</v>
      </c>
      <c r="BA14" s="492">
        <f t="shared" si="36"/>
        <v>-0.13270074816896504</v>
      </c>
      <c r="BB14" s="492">
        <f t="shared" si="37"/>
        <v>-6.8692207713345943E-2</v>
      </c>
      <c r="BC14" s="4"/>
      <c r="BD14" s="13">
        <f>D14-BE14</f>
        <v>585</v>
      </c>
      <c r="BE14" s="13">
        <f>SUM(Q14:R14)</f>
        <v>670</v>
      </c>
      <c r="BF14" s="13">
        <f>SUM(S14:T14)</f>
        <v>625</v>
      </c>
      <c r="BG14" s="13">
        <f>SUM(U14:V14)</f>
        <v>560</v>
      </c>
      <c r="BH14" s="13">
        <f>SUM(W14:X14)</f>
        <v>620</v>
      </c>
      <c r="BI14" s="13">
        <f>SUM(Y14:Z14)</f>
        <v>595</v>
      </c>
      <c r="BJ14" s="13">
        <f>SUM(AA14:AB14)</f>
        <v>630</v>
      </c>
      <c r="BK14" s="13">
        <f>SUM(AC14:AD14)</f>
        <v>695</v>
      </c>
      <c r="BL14" s="13">
        <f>SUM(AE14:AF14)</f>
        <v>675</v>
      </c>
      <c r="BM14" s="13">
        <f>SUM(AG14:AH14)</f>
        <v>745</v>
      </c>
      <c r="BN14" s="13">
        <f>SUM(AI14:AJ14)</f>
        <v>801.02893549753117</v>
      </c>
      <c r="BO14" s="13">
        <f>SUM(AK14:AL14)</f>
        <v>765.65883290869465</v>
      </c>
      <c r="BP14" s="13">
        <f>SUM(AM14:AN14)</f>
        <v>648.86057487891162</v>
      </c>
      <c r="BQ14" s="13">
        <f>SUM(AO14:AP14)</f>
        <v>860.03342540794256</v>
      </c>
      <c r="BR14" s="13">
        <f>SUM(AQ14:AR14)</f>
        <v>751.47013617251071</v>
      </c>
      <c r="BS14" s="13">
        <f>SUM(AS14:AT14)</f>
        <v>838.98729478530072</v>
      </c>
      <c r="BT14" s="13">
        <f>SUM(AU14:AV14)</f>
        <v>589.59486502024492</v>
      </c>
      <c r="BU14" s="13">
        <f t="shared" si="38"/>
        <v>658.05096860716139</v>
      </c>
      <c r="BV14" s="13">
        <f t="shared" si="39"/>
        <v>506.0227336101309</v>
      </c>
      <c r="BW14" s="492">
        <f t="shared" si="40"/>
        <v>-0.14174501232680237</v>
      </c>
      <c r="BX14" s="492">
        <f t="shared" si="41"/>
        <v>-0.23102805443598884</v>
      </c>
      <c r="BY14" s="19"/>
      <c r="BZ14" s="13">
        <f t="shared" si="42"/>
        <v>1164.0737022172923</v>
      </c>
      <c r="CB14" s="696"/>
      <c r="CC14" s="696"/>
    </row>
    <row r="15" spans="1:81" x14ac:dyDescent="0.45">
      <c r="A15" s="7"/>
      <c r="B15" s="7" t="s">
        <v>5</v>
      </c>
      <c r="C15" s="13">
        <v>855</v>
      </c>
      <c r="D15" s="13">
        <v>775</v>
      </c>
      <c r="E15" s="13">
        <v>515</v>
      </c>
      <c r="F15" s="13">
        <v>625</v>
      </c>
      <c r="G15" s="13">
        <v>560</v>
      </c>
      <c r="H15" s="13">
        <v>505</v>
      </c>
      <c r="I15" s="13">
        <v>476.430635159931</v>
      </c>
      <c r="J15" s="13">
        <v>421.8531526017257</v>
      </c>
      <c r="K15" s="13">
        <v>421.87390410749555</v>
      </c>
      <c r="L15" s="13">
        <v>371.98709886100289</v>
      </c>
      <c r="M15" s="13">
        <v>370.19181331516188</v>
      </c>
      <c r="N15" s="26">
        <f t="shared" si="43"/>
        <v>-0.11825051220466398</v>
      </c>
      <c r="O15" s="26">
        <f t="shared" si="43"/>
        <v>-4.8262037886207532E-3</v>
      </c>
      <c r="P15" s="27"/>
      <c r="Q15" s="13">
        <v>200</v>
      </c>
      <c r="R15" s="13">
        <v>170</v>
      </c>
      <c r="S15" s="13">
        <v>120</v>
      </c>
      <c r="T15" s="13">
        <v>165</v>
      </c>
      <c r="U15" s="13">
        <v>120</v>
      </c>
      <c r="V15" s="13">
        <v>105</v>
      </c>
      <c r="W15" s="13">
        <v>115</v>
      </c>
      <c r="X15" s="13">
        <v>140</v>
      </c>
      <c r="Y15" s="13">
        <v>195</v>
      </c>
      <c r="Z15" s="13">
        <v>180</v>
      </c>
      <c r="AA15" s="13">
        <v>120</v>
      </c>
      <c r="AB15" s="13">
        <v>150</v>
      </c>
      <c r="AC15" s="13">
        <v>150</v>
      </c>
      <c r="AD15" s="13">
        <v>140</v>
      </c>
      <c r="AE15" s="13">
        <v>130</v>
      </c>
      <c r="AF15" s="13">
        <v>135</v>
      </c>
      <c r="AG15" s="13">
        <v>125</v>
      </c>
      <c r="AH15" s="13">
        <v>115</v>
      </c>
      <c r="AI15" s="13">
        <v>120.42156307523403</v>
      </c>
      <c r="AJ15" s="13">
        <v>119.06155789697736</v>
      </c>
      <c r="AK15" s="13">
        <v>116.36293057612887</v>
      </c>
      <c r="AL15" s="13">
        <v>120.58458361159079</v>
      </c>
      <c r="AM15" s="13">
        <v>69.809405185220342</v>
      </c>
      <c r="AN15" s="13">
        <v>96.904222592227029</v>
      </c>
      <c r="AO15" s="13">
        <v>121.2791645185137</v>
      </c>
      <c r="AP15" s="13">
        <v>133.86036030576454</v>
      </c>
      <c r="AQ15" s="13">
        <v>117.89881506309163</v>
      </c>
      <c r="AR15" s="468">
        <v>97.584976646852652</v>
      </c>
      <c r="AS15" s="468">
        <v>104.18920003162928</v>
      </c>
      <c r="AT15" s="468">
        <v>102.20091236592197</v>
      </c>
      <c r="AU15" s="468">
        <v>98.437534701568438</v>
      </c>
      <c r="AV15" s="468">
        <v>92.265287990657072</v>
      </c>
      <c r="AW15" s="468">
        <v>89.60528531112152</v>
      </c>
      <c r="AX15" s="468">
        <v>91.678990857655847</v>
      </c>
      <c r="AY15" s="468">
        <v>95.428411973614942</v>
      </c>
      <c r="AZ15" s="468">
        <v>83.744811179371084</v>
      </c>
      <c r="BA15" s="492">
        <f t="shared" si="36"/>
        <v>-9.2347588099966571E-2</v>
      </c>
      <c r="BB15" s="492">
        <f t="shared" si="37"/>
        <v>-0.12243314703250285</v>
      </c>
      <c r="BC15" s="4"/>
      <c r="BD15" s="13">
        <f>D15-BE15</f>
        <v>405</v>
      </c>
      <c r="BE15" s="13">
        <f>SUM(Q15:R15)</f>
        <v>370</v>
      </c>
      <c r="BF15" s="13">
        <f>SUM(S15:T15)</f>
        <v>285</v>
      </c>
      <c r="BG15" s="13">
        <f>SUM(U15:V15)</f>
        <v>225</v>
      </c>
      <c r="BH15" s="13">
        <f>SUM(W15:X15)</f>
        <v>255</v>
      </c>
      <c r="BI15" s="13">
        <f>SUM(Y15:Z15)</f>
        <v>375</v>
      </c>
      <c r="BJ15" s="13">
        <f>SUM(AA15:AB15)</f>
        <v>270</v>
      </c>
      <c r="BK15" s="13">
        <f>SUM(AC15:AD15)</f>
        <v>290</v>
      </c>
      <c r="BL15" s="13">
        <f>SUM(AE15:AF15)</f>
        <v>265</v>
      </c>
      <c r="BM15" s="13">
        <f>SUM(AG15:AH15)</f>
        <v>240</v>
      </c>
      <c r="BN15" s="13">
        <f>SUM(AI15:AJ15)</f>
        <v>239.4831209722114</v>
      </c>
      <c r="BO15" s="13">
        <f>SUM(AK15:AL15)</f>
        <v>236.94751418771966</v>
      </c>
      <c r="BP15" s="13">
        <f>SUM(AM15:AN15)</f>
        <v>166.71362777744736</v>
      </c>
      <c r="BQ15" s="13">
        <f>SUM(AO15:AP15)</f>
        <v>255.13952482427823</v>
      </c>
      <c r="BR15" s="13">
        <f>SUM(AQ15:AR15)</f>
        <v>215.48379170994428</v>
      </c>
      <c r="BS15" s="13">
        <f>SUM(AS15:AT15)</f>
        <v>206.39011239755126</v>
      </c>
      <c r="BT15" s="13">
        <f>SUM(AU15:AV15)</f>
        <v>190.70282269222551</v>
      </c>
      <c r="BU15" s="13">
        <f t="shared" si="38"/>
        <v>181.28427616877735</v>
      </c>
      <c r="BV15" s="13">
        <f t="shared" si="39"/>
        <v>179.17322315298603</v>
      </c>
      <c r="BW15" s="492">
        <f t="shared" si="40"/>
        <v>-6.0458462944972036E-2</v>
      </c>
      <c r="BX15" s="492">
        <f t="shared" si="41"/>
        <v>-1.1644986870377627E-2</v>
      </c>
      <c r="BY15" s="19"/>
      <c r="BZ15" s="13">
        <f t="shared" si="42"/>
        <v>360.45749932176335</v>
      </c>
      <c r="CB15" s="696"/>
      <c r="CC15" s="696"/>
    </row>
    <row r="16" spans="1:81" x14ac:dyDescent="0.45">
      <c r="A16" s="7"/>
      <c r="B16" s="7" t="s">
        <v>6</v>
      </c>
      <c r="C16" s="13">
        <v>25</v>
      </c>
      <c r="D16" s="13">
        <v>25</v>
      </c>
      <c r="E16" s="13">
        <v>20</v>
      </c>
      <c r="F16" s="13">
        <v>25</v>
      </c>
      <c r="G16" s="13">
        <v>30</v>
      </c>
      <c r="H16" s="13">
        <v>30</v>
      </c>
      <c r="I16" s="13">
        <v>68.990795378637287</v>
      </c>
      <c r="J16" s="13">
        <v>66.060845915450145</v>
      </c>
      <c r="K16" s="13">
        <v>66.666317231283841</v>
      </c>
      <c r="L16" s="13">
        <v>68.358324618682147</v>
      </c>
      <c r="M16" s="13">
        <v>69.394144987225431</v>
      </c>
      <c r="N16" s="26">
        <f t="shared" si="43"/>
        <v>2.5380243842302974E-2</v>
      </c>
      <c r="O16" s="26">
        <f t="shared" si="43"/>
        <v>1.5152805080014931E-2</v>
      </c>
      <c r="P16" s="27"/>
      <c r="Q16" s="13">
        <v>0</v>
      </c>
      <c r="R16" s="13">
        <v>0</v>
      </c>
      <c r="S16" s="13">
        <v>0</v>
      </c>
      <c r="T16" s="13">
        <v>0</v>
      </c>
      <c r="U16" s="13">
        <v>0</v>
      </c>
      <c r="V16" s="13">
        <v>0</v>
      </c>
      <c r="W16" s="13">
        <v>0</v>
      </c>
      <c r="X16" s="13">
        <v>0</v>
      </c>
      <c r="Y16" s="13">
        <v>0</v>
      </c>
      <c r="Z16" s="13">
        <v>0</v>
      </c>
      <c r="AA16" s="13">
        <v>0</v>
      </c>
      <c r="AB16" s="13">
        <v>0</v>
      </c>
      <c r="AC16" s="13">
        <v>0</v>
      </c>
      <c r="AD16" s="13">
        <v>0</v>
      </c>
      <c r="AE16" s="13">
        <v>0</v>
      </c>
      <c r="AF16" s="13">
        <v>0</v>
      </c>
      <c r="AG16" s="13">
        <v>0</v>
      </c>
      <c r="AH16" s="13">
        <v>0</v>
      </c>
      <c r="AI16" s="13">
        <v>17.937606798445696</v>
      </c>
      <c r="AJ16" s="13">
        <v>16.557790890872948</v>
      </c>
      <c r="AK16" s="13">
        <v>16.385313902426354</v>
      </c>
      <c r="AL16" s="13">
        <v>18.110083786892289</v>
      </c>
      <c r="AM16" s="13">
        <v>16.479488045274731</v>
      </c>
      <c r="AN16" s="13">
        <v>15.373961322113898</v>
      </c>
      <c r="AO16" s="13">
        <v>17.033194864445417</v>
      </c>
      <c r="AP16" s="13">
        <v>17.174201683616104</v>
      </c>
      <c r="AQ16" s="13">
        <v>16.098671377038862</v>
      </c>
      <c r="AR16" s="468">
        <v>16.492724302749252</v>
      </c>
      <c r="AS16" s="468">
        <v>16.976158273212008</v>
      </c>
      <c r="AT16" s="468">
        <v>17.098763278283712</v>
      </c>
      <c r="AU16" s="468">
        <v>17.132081154670534</v>
      </c>
      <c r="AV16" s="468">
        <v>16.906705778860243</v>
      </c>
      <c r="AW16" s="468">
        <v>17.123706530480828</v>
      </c>
      <c r="AX16" s="468">
        <v>17.195831154670536</v>
      </c>
      <c r="AY16" s="468">
        <v>17.019858985583806</v>
      </c>
      <c r="AZ16" s="468">
        <v>17.163475471800052</v>
      </c>
      <c r="BA16" s="492">
        <f t="shared" si="36"/>
        <v>1.5187446703003982E-2</v>
      </c>
      <c r="BB16" s="492">
        <f t="shared" si="37"/>
        <v>8.4381713349030996E-3</v>
      </c>
      <c r="BC16" s="4"/>
      <c r="BD16" s="13">
        <f>D16-BE16</f>
        <v>25</v>
      </c>
      <c r="BE16" s="13">
        <f>SUM(Q16:R16)</f>
        <v>0</v>
      </c>
      <c r="BF16" s="13">
        <f>SUM(S16:T16)</f>
        <v>0</v>
      </c>
      <c r="BG16" s="13">
        <f>SUM(U16:V16)</f>
        <v>0</v>
      </c>
      <c r="BH16" s="13">
        <f>SUM(W16:X16)</f>
        <v>0</v>
      </c>
      <c r="BI16" s="13">
        <f>SUM(Y16:Z16)</f>
        <v>0</v>
      </c>
      <c r="BJ16" s="13">
        <f>SUM(AA16:AB16)</f>
        <v>0</v>
      </c>
      <c r="BK16" s="13">
        <f>SUM(AC16:AD16)</f>
        <v>0</v>
      </c>
      <c r="BL16" s="13">
        <f>SUM(AE16:AF16)</f>
        <v>0</v>
      </c>
      <c r="BM16" s="13">
        <f>SUM(AG16:AH16)</f>
        <v>0</v>
      </c>
      <c r="BN16" s="13">
        <f>SUM(AI16:AJ16)</f>
        <v>34.495397689318644</v>
      </c>
      <c r="BO16" s="13">
        <f>SUM(AK16:AL16)</f>
        <v>34.495397689318644</v>
      </c>
      <c r="BP16" s="13">
        <f>SUM(AM16:AN16)</f>
        <v>31.853449367388627</v>
      </c>
      <c r="BQ16" s="13">
        <f>SUM(AO16:AP16)</f>
        <v>34.207396548061524</v>
      </c>
      <c r="BR16" s="13">
        <f>SUM(AQ16:AR16)</f>
        <v>32.591395679788114</v>
      </c>
      <c r="BS16" s="13">
        <f>SUM(AS16:AT16)</f>
        <v>34.07492155149572</v>
      </c>
      <c r="BT16" s="13">
        <f>SUM(AU16:AV16)</f>
        <v>34.038786933530773</v>
      </c>
      <c r="BU16" s="13">
        <f t="shared" si="38"/>
        <v>34.31953768515136</v>
      </c>
      <c r="BV16" s="13">
        <f t="shared" si="39"/>
        <v>34.183334457383857</v>
      </c>
      <c r="BW16" s="492">
        <f t="shared" si="40"/>
        <v>4.2465533256326182E-3</v>
      </c>
      <c r="BX16" s="492">
        <f t="shared" si="41"/>
        <v>-3.968678978634177E-3</v>
      </c>
      <c r="BY16" s="19"/>
      <c r="BZ16" s="13">
        <f t="shared" si="42"/>
        <v>68.502872142535224</v>
      </c>
      <c r="CB16" s="696"/>
      <c r="CC16" s="696"/>
    </row>
    <row r="17" spans="1:81" x14ac:dyDescent="0.45">
      <c r="A17" s="23"/>
      <c r="B17" s="4"/>
      <c r="C17" s="9"/>
      <c r="D17" s="9"/>
      <c r="E17" s="9"/>
      <c r="F17" s="9"/>
      <c r="G17" s="9"/>
      <c r="H17" s="9"/>
      <c r="I17" s="563"/>
      <c r="J17" s="9"/>
      <c r="K17" s="9"/>
      <c r="L17" s="9"/>
      <c r="M17" s="9"/>
      <c r="N17" s="36"/>
      <c r="O17" s="235"/>
      <c r="P17" s="27"/>
      <c r="Q17" s="36"/>
      <c r="R17" s="36"/>
      <c r="S17" s="36"/>
      <c r="T17" s="36"/>
      <c r="U17" s="36"/>
      <c r="V17" s="36"/>
      <c r="W17" s="36"/>
      <c r="X17" s="36"/>
      <c r="Y17" s="36"/>
      <c r="Z17" s="36"/>
      <c r="AA17" s="36"/>
      <c r="AB17" s="36"/>
      <c r="AC17" s="36"/>
      <c r="AD17" s="36"/>
      <c r="AE17" s="36"/>
      <c r="AF17" s="36"/>
      <c r="AG17" s="36"/>
      <c r="AH17" s="36"/>
      <c r="AI17" s="36"/>
      <c r="AJ17" s="36"/>
      <c r="AK17" s="36"/>
      <c r="AL17" s="36"/>
      <c r="AM17" s="368"/>
      <c r="AN17" s="36"/>
      <c r="AO17" s="36"/>
      <c r="AP17" s="36"/>
      <c r="AQ17" s="36"/>
      <c r="AR17" s="36"/>
      <c r="AS17" s="36"/>
      <c r="AT17" s="36"/>
      <c r="AU17" s="36"/>
      <c r="AV17" s="36"/>
      <c r="AW17" s="36"/>
      <c r="AX17" s="36"/>
      <c r="AY17" s="36"/>
      <c r="AZ17" s="36"/>
      <c r="BA17" s="492"/>
      <c r="BB17" s="492"/>
      <c r="BC17" s="4"/>
      <c r="BD17" s="199"/>
      <c r="BE17" s="7"/>
      <c r="BF17" s="7"/>
      <c r="BG17" s="7"/>
      <c r="BH17" s="7"/>
      <c r="BI17" s="7"/>
      <c r="BJ17" s="7"/>
      <c r="BK17" s="7"/>
      <c r="BL17" s="7"/>
      <c r="BM17" s="7"/>
      <c r="BN17" s="7"/>
      <c r="BO17" s="7"/>
      <c r="BP17" s="7"/>
      <c r="BQ17" s="7"/>
      <c r="BR17" s="7"/>
      <c r="BS17" s="7"/>
      <c r="BT17" s="7"/>
      <c r="BU17" s="7">
        <f t="shared" si="38"/>
        <v>0</v>
      </c>
      <c r="BV17" s="7">
        <f t="shared" si="39"/>
        <v>0</v>
      </c>
      <c r="BW17" s="492" t="str">
        <f t="shared" si="40"/>
        <v>N/A</v>
      </c>
      <c r="BX17" s="492" t="str">
        <f t="shared" si="41"/>
        <v>N/A</v>
      </c>
      <c r="BY17" s="19"/>
      <c r="BZ17" s="649">
        <f t="shared" si="42"/>
        <v>0</v>
      </c>
      <c r="CB17" s="696"/>
      <c r="CC17" s="696"/>
    </row>
    <row r="18" spans="1:81" s="644" customFormat="1" x14ac:dyDescent="0.45">
      <c r="A18" s="33" t="s">
        <v>25</v>
      </c>
      <c r="B18" s="34"/>
      <c r="C18" s="560">
        <v>7855</v>
      </c>
      <c r="D18" s="560">
        <v>7280</v>
      </c>
      <c r="E18" s="560">
        <v>7910</v>
      </c>
      <c r="F18" s="560">
        <v>7935</v>
      </c>
      <c r="G18" s="560">
        <v>8075</v>
      </c>
      <c r="H18" s="560">
        <v>8090</v>
      </c>
      <c r="I18" s="582">
        <f>I11+I13</f>
        <v>8189.2515420938726</v>
      </c>
      <c r="J18" s="560">
        <f>J11+J13</f>
        <v>6902.4663763502012</v>
      </c>
      <c r="K18" s="560">
        <f>K11+K13</f>
        <v>8282.669040001445</v>
      </c>
      <c r="L18" s="560">
        <f>L11+L13</f>
        <v>7255.5795011699465</v>
      </c>
      <c r="M18" s="560">
        <f>M11+M13</f>
        <v>7224.3532104062724</v>
      </c>
      <c r="N18" s="540">
        <f>IF(ISERROR(L18/K18),"N/A",IF(K18&lt;0,"N/A",IF(L18&lt;0,"N/A",IF(L18/K18-1&gt;300%,"&gt;±300%",IF(L18/K18-1&lt;-300%,"&gt;±300%",L18/K18-1)))))</f>
        <v>-0.12400465766181568</v>
      </c>
      <c r="O18" s="540">
        <f>IF(ISERROR(M18/L18),"N/A",IF(L18&lt;0,"N/A",IF(M18&lt;0,"N/A",IF(M18/L18-1&gt;300%,"&gt;±300%",IF(M18/L18-1&lt;-300%,"&gt;±300%",M18/L18-1)))))</f>
        <v>-4.3037624711629308E-3</v>
      </c>
      <c r="P18" s="27"/>
      <c r="Q18" s="34">
        <v>1945</v>
      </c>
      <c r="R18" s="34">
        <v>1850</v>
      </c>
      <c r="S18" s="34">
        <v>1855</v>
      </c>
      <c r="T18" s="34">
        <v>2015</v>
      </c>
      <c r="U18" s="34">
        <v>2095</v>
      </c>
      <c r="V18" s="34">
        <v>1940</v>
      </c>
      <c r="W18" s="34">
        <v>1820</v>
      </c>
      <c r="X18" s="34">
        <v>2190</v>
      </c>
      <c r="Y18" s="34">
        <v>2025</v>
      </c>
      <c r="Z18" s="34">
        <v>1880</v>
      </c>
      <c r="AA18" s="34">
        <v>1785</v>
      </c>
      <c r="AB18" s="34">
        <v>2110</v>
      </c>
      <c r="AC18" s="34">
        <v>2035</v>
      </c>
      <c r="AD18" s="34">
        <v>2115</v>
      </c>
      <c r="AE18" s="34">
        <v>1755</v>
      </c>
      <c r="AF18" s="34">
        <v>2140</v>
      </c>
      <c r="AG18" s="34">
        <v>2135</v>
      </c>
      <c r="AH18" s="34">
        <v>2040</v>
      </c>
      <c r="AI18" s="34">
        <f t="shared" ref="AI18:AW18" si="44">AI11+AI13</f>
        <v>1857.2407326508383</v>
      </c>
      <c r="AJ18" s="34">
        <f t="shared" si="44"/>
        <v>2178.5113027017028</v>
      </c>
      <c r="AK18" s="34">
        <f t="shared" si="44"/>
        <v>2012.1063910490514</v>
      </c>
      <c r="AL18" s="34">
        <f t="shared" si="44"/>
        <v>2141.3931156922799</v>
      </c>
      <c r="AM18" s="34">
        <f t="shared" si="44"/>
        <v>1760.7108170817507</v>
      </c>
      <c r="AN18" s="34">
        <f t="shared" si="44"/>
        <v>1355.8064564752137</v>
      </c>
      <c r="AO18" s="34">
        <f t="shared" si="44"/>
        <v>1944.8091091681117</v>
      </c>
      <c r="AP18" s="34">
        <f t="shared" si="44"/>
        <v>1841.1399936251255</v>
      </c>
      <c r="AQ18" s="34">
        <f t="shared" si="44"/>
        <v>1961.5354433361942</v>
      </c>
      <c r="AR18" s="34">
        <f t="shared" si="44"/>
        <v>2057.2391894554903</v>
      </c>
      <c r="AS18" s="34">
        <f t="shared" si="44"/>
        <v>2062.9430970644398</v>
      </c>
      <c r="AT18" s="34">
        <f t="shared" si="44"/>
        <v>2200.9513101453203</v>
      </c>
      <c r="AU18" s="34">
        <f t="shared" si="44"/>
        <v>1721.4094447411067</v>
      </c>
      <c r="AV18" s="34">
        <f t="shared" si="44"/>
        <v>1918.4123649600756</v>
      </c>
      <c r="AW18" s="34">
        <f t="shared" si="44"/>
        <v>1818.0865803757133</v>
      </c>
      <c r="AX18" s="34">
        <f>AX11+AX13</f>
        <v>1795.0888143246982</v>
      </c>
      <c r="AY18" s="34">
        <f>AY11+AY13</f>
        <v>1575.172480872603</v>
      </c>
      <c r="AZ18" s="34">
        <f>AZ11+AZ13</f>
        <v>1823.0022271341893</v>
      </c>
      <c r="BA18" s="561">
        <f t="shared" si="36"/>
        <v>-4.9733904747779278E-2</v>
      </c>
      <c r="BB18" s="561">
        <f t="shared" si="37"/>
        <v>0.15733498983190408</v>
      </c>
      <c r="BC18" s="4"/>
      <c r="BD18" s="34">
        <f>BD11+BD13</f>
        <v>3485</v>
      </c>
      <c r="BE18" s="34">
        <f t="shared" ref="BE18:BJ18" si="45">BE11+BE13</f>
        <v>3795</v>
      </c>
      <c r="BF18" s="34">
        <f t="shared" si="45"/>
        <v>3870</v>
      </c>
      <c r="BG18" s="34">
        <f t="shared" si="45"/>
        <v>4035</v>
      </c>
      <c r="BH18" s="34">
        <f t="shared" si="45"/>
        <v>4010</v>
      </c>
      <c r="BI18" s="34">
        <f t="shared" si="45"/>
        <v>3905</v>
      </c>
      <c r="BJ18" s="34">
        <f t="shared" si="45"/>
        <v>3895</v>
      </c>
      <c r="BK18" s="34">
        <f>SUM(AC18:AD18)</f>
        <v>4150</v>
      </c>
      <c r="BL18" s="34">
        <f>SUM(AE18:AF18)</f>
        <v>3895</v>
      </c>
      <c r="BM18" s="34">
        <f>SUM(AG18:AH18)</f>
        <v>4175</v>
      </c>
      <c r="BN18" s="34">
        <f>SUM(AI18:AJ18)</f>
        <v>4035.752035352541</v>
      </c>
      <c r="BO18" s="34">
        <f>SUM(AK18:AL18)</f>
        <v>4153.4995067413311</v>
      </c>
      <c r="BP18" s="34">
        <f>SUM(AM18:AN18)</f>
        <v>3116.5172735569645</v>
      </c>
      <c r="BQ18" s="34">
        <f>SUM(AO18:AP18)</f>
        <v>3785.9491027932372</v>
      </c>
      <c r="BR18" s="34">
        <f>SUM(AQ18:AR18)</f>
        <v>4018.7746327916848</v>
      </c>
      <c r="BS18" s="34">
        <f>SUM(AS18:AT18)</f>
        <v>4263.8944072097602</v>
      </c>
      <c r="BT18" s="34">
        <f>SUM(AU18:AV18)</f>
        <v>3639.8218097011822</v>
      </c>
      <c r="BU18" s="34">
        <f t="shared" si="38"/>
        <v>3613.1753947004117</v>
      </c>
      <c r="BV18" s="34">
        <f t="shared" si="39"/>
        <v>3398.1747080067926</v>
      </c>
      <c r="BW18" s="561">
        <f t="shared" si="40"/>
        <v>-6.6389816405388324E-2</v>
      </c>
      <c r="BX18" s="561">
        <f t="shared" si="41"/>
        <v>-5.9504636007698175E-2</v>
      </c>
      <c r="BY18" s="643"/>
      <c r="BZ18" s="645">
        <f t="shared" si="42"/>
        <v>7011.3501027072043</v>
      </c>
      <c r="CB18" s="696"/>
      <c r="CC18" s="696"/>
    </row>
    <row r="19" spans="1:81" x14ac:dyDescent="0.45">
      <c r="A19" s="3"/>
      <c r="B19" s="4"/>
      <c r="C19" s="9"/>
      <c r="D19" s="9"/>
      <c r="E19" s="9"/>
      <c r="F19" s="9"/>
      <c r="G19" s="9"/>
      <c r="H19" s="9"/>
      <c r="I19" s="627"/>
      <c r="J19" s="9"/>
      <c r="K19" s="9"/>
      <c r="L19" s="9"/>
      <c r="M19" s="9"/>
      <c r="N19" s="9"/>
      <c r="O19" s="492"/>
      <c r="P19" s="27"/>
      <c r="Q19" s="4"/>
      <c r="R19" s="4"/>
      <c r="S19" s="4"/>
      <c r="T19" s="4"/>
      <c r="U19" s="4"/>
      <c r="V19" s="4"/>
      <c r="W19" s="4"/>
      <c r="X19" s="4"/>
      <c r="Y19" s="4"/>
      <c r="Z19" s="4"/>
      <c r="AA19" s="4"/>
      <c r="AB19" s="4"/>
      <c r="AC19" s="4"/>
      <c r="AD19" s="4"/>
      <c r="AE19" s="4"/>
      <c r="AF19" s="4"/>
      <c r="AG19" s="4"/>
      <c r="AH19" s="4"/>
      <c r="AI19" s="4"/>
      <c r="AJ19" s="4"/>
      <c r="AK19" s="4"/>
      <c r="AL19" s="4"/>
      <c r="AM19" s="565"/>
      <c r="AN19" s="4"/>
      <c r="AO19" s="4"/>
      <c r="AP19" s="4"/>
      <c r="AQ19" s="4"/>
      <c r="AR19" s="4"/>
      <c r="AS19" s="4"/>
      <c r="AT19" s="4"/>
      <c r="AU19" s="4"/>
      <c r="AV19" s="4"/>
      <c r="AW19" s="4"/>
      <c r="AX19" s="4"/>
      <c r="AY19" s="4"/>
      <c r="AZ19" s="4"/>
      <c r="BA19" s="492"/>
      <c r="BB19" s="492"/>
      <c r="BC19" s="4"/>
      <c r="BD19" s="542"/>
      <c r="BE19" s="13"/>
      <c r="BF19" s="13"/>
      <c r="BG19" s="13"/>
      <c r="BH19" s="13"/>
      <c r="BI19" s="13"/>
      <c r="BJ19" s="13"/>
      <c r="BK19" s="13"/>
      <c r="BL19" s="13"/>
      <c r="BM19" s="13"/>
      <c r="BN19" s="13"/>
      <c r="BO19" s="13"/>
      <c r="BP19" s="13"/>
      <c r="BQ19" s="13"/>
      <c r="BR19" s="13"/>
      <c r="BS19" s="13"/>
      <c r="BT19" s="13"/>
      <c r="BU19" s="13"/>
      <c r="BV19" s="13"/>
      <c r="BW19" s="492"/>
      <c r="BX19" s="492"/>
      <c r="BY19" s="19"/>
      <c r="BZ19" s="13"/>
    </row>
    <row r="20" spans="1:81" x14ac:dyDescent="0.45">
      <c r="A20" s="110" t="s">
        <v>32</v>
      </c>
      <c r="B20" s="5"/>
      <c r="C20" s="10"/>
      <c r="D20" s="10"/>
      <c r="E20" s="10"/>
      <c r="F20" s="10"/>
      <c r="G20" s="10"/>
      <c r="H20" s="10"/>
      <c r="I20" s="524"/>
      <c r="J20" s="10"/>
      <c r="K20" s="10"/>
      <c r="L20" s="10"/>
      <c r="M20" s="10"/>
      <c r="N20" s="642"/>
      <c r="O20" s="155"/>
      <c r="P20" s="27"/>
      <c r="Q20" s="542"/>
      <c r="R20" s="542"/>
      <c r="S20" s="542"/>
      <c r="T20" s="542"/>
      <c r="U20" s="542"/>
      <c r="V20" s="542"/>
      <c r="W20" s="542"/>
      <c r="X20" s="542"/>
      <c r="Y20" s="542"/>
      <c r="Z20" s="542"/>
      <c r="AA20" s="542"/>
      <c r="AB20" s="542"/>
      <c r="AC20" s="542"/>
      <c r="AD20" s="542"/>
      <c r="AE20" s="542"/>
      <c r="AF20" s="542"/>
      <c r="AG20" s="542"/>
      <c r="AH20" s="542"/>
      <c r="AI20" s="27"/>
      <c r="AJ20" s="27"/>
      <c r="AK20" s="27"/>
      <c r="AL20" s="27"/>
      <c r="AM20" s="566"/>
      <c r="AN20" s="542"/>
      <c r="AO20" s="542"/>
      <c r="AP20" s="542"/>
      <c r="AQ20" s="542"/>
      <c r="AR20" s="542"/>
      <c r="AS20" s="542"/>
      <c r="AT20" s="542"/>
      <c r="AU20" s="542"/>
      <c r="AV20" s="542"/>
      <c r="AW20" s="542"/>
      <c r="AX20" s="542"/>
      <c r="AY20" s="542"/>
      <c r="AZ20" s="542"/>
      <c r="BA20" s="492"/>
      <c r="BB20" s="492"/>
      <c r="BC20" s="4"/>
      <c r="BD20" s="199"/>
      <c r="BE20" s="7"/>
      <c r="BF20" s="7"/>
      <c r="BG20" s="7"/>
      <c r="BH20" s="7"/>
      <c r="BI20" s="7"/>
      <c r="BJ20" s="7"/>
      <c r="BK20" s="7"/>
      <c r="BL20" s="7"/>
      <c r="BM20" s="7"/>
      <c r="BN20" s="7"/>
      <c r="BO20" s="7"/>
      <c r="BP20" s="7"/>
      <c r="BQ20" s="7"/>
      <c r="BR20" s="7"/>
      <c r="BS20" s="7"/>
      <c r="BT20" s="7"/>
      <c r="BU20" s="7"/>
      <c r="BV20" s="7"/>
      <c r="BW20" s="492"/>
      <c r="BX20" s="492"/>
      <c r="BY20" s="19"/>
      <c r="BZ20" s="13"/>
    </row>
    <row r="21" spans="1:81" x14ac:dyDescent="0.45">
      <c r="A21" s="23" t="s">
        <v>27</v>
      </c>
      <c r="B21" s="9"/>
      <c r="C21" s="555">
        <v>3130</v>
      </c>
      <c r="D21" s="555">
        <v>3245</v>
      </c>
      <c r="E21" s="555">
        <v>3245</v>
      </c>
      <c r="F21" s="555">
        <v>3360</v>
      </c>
      <c r="G21" s="555">
        <v>3300</v>
      </c>
      <c r="H21" s="555">
        <v>3100</v>
      </c>
      <c r="I21" s="555">
        <f t="shared" ref="I21" si="46">SUM(I22:I23)</f>
        <v>2810.0646413798377</v>
      </c>
      <c r="J21" s="555">
        <f>SUM(J22:J23)</f>
        <v>2323.678621940157</v>
      </c>
      <c r="K21" s="555">
        <f>SUM(K22:K23)</f>
        <v>2556.9791688935707</v>
      </c>
      <c r="L21" s="555">
        <f>SUM(L22:L23)</f>
        <v>2901.6489692503364</v>
      </c>
      <c r="M21" s="555">
        <f>SUM(M22:M23)</f>
        <v>3283.0436435400243</v>
      </c>
      <c r="N21" s="492">
        <f t="shared" si="26"/>
        <v>0.13479570132982643</v>
      </c>
      <c r="O21" s="492">
        <f t="shared" si="26"/>
        <v>0.13144066643878838</v>
      </c>
      <c r="P21" s="27"/>
      <c r="Q21" s="555">
        <v>760</v>
      </c>
      <c r="R21" s="555">
        <v>810</v>
      </c>
      <c r="S21" s="555">
        <v>860</v>
      </c>
      <c r="T21" s="555">
        <v>855</v>
      </c>
      <c r="U21" s="555">
        <v>795</v>
      </c>
      <c r="V21" s="555">
        <v>840</v>
      </c>
      <c r="W21" s="555">
        <v>860</v>
      </c>
      <c r="X21" s="555">
        <v>865</v>
      </c>
      <c r="Y21" s="555">
        <v>780</v>
      </c>
      <c r="Z21" s="555">
        <v>840</v>
      </c>
      <c r="AA21" s="555">
        <v>845</v>
      </c>
      <c r="AB21" s="555">
        <v>825</v>
      </c>
      <c r="AC21" s="555">
        <v>785</v>
      </c>
      <c r="AD21" s="555">
        <v>840</v>
      </c>
      <c r="AE21" s="555">
        <v>795</v>
      </c>
      <c r="AF21" s="555">
        <v>810</v>
      </c>
      <c r="AG21" s="555">
        <v>730</v>
      </c>
      <c r="AH21" s="555">
        <v>770</v>
      </c>
      <c r="AI21" s="555">
        <f t="shared" ref="AI21:AZ21" si="47">SUM(AI22:AI23)</f>
        <v>746.24589112023625</v>
      </c>
      <c r="AJ21" s="555">
        <f t="shared" si="47"/>
        <v>729.19605381725523</v>
      </c>
      <c r="AK21" s="555">
        <f t="shared" si="47"/>
        <v>658.79515188706534</v>
      </c>
      <c r="AL21" s="555">
        <f t="shared" si="47"/>
        <v>675.82754455528061</v>
      </c>
      <c r="AM21" s="555">
        <f t="shared" si="47"/>
        <v>622.95459623568684</v>
      </c>
      <c r="AN21" s="555">
        <f t="shared" si="47"/>
        <v>372.0544835550287</v>
      </c>
      <c r="AO21" s="555">
        <f t="shared" si="47"/>
        <v>625.84489185642997</v>
      </c>
      <c r="AP21" s="555">
        <f t="shared" si="47"/>
        <v>702.82465029301102</v>
      </c>
      <c r="AQ21" s="555">
        <f t="shared" si="47"/>
        <v>701.43067658941322</v>
      </c>
      <c r="AR21" s="563">
        <f t="shared" si="47"/>
        <v>637.44365383381398</v>
      </c>
      <c r="AS21" s="563">
        <f t="shared" si="47"/>
        <v>558.38425198065238</v>
      </c>
      <c r="AT21" s="563">
        <f t="shared" si="47"/>
        <v>659.72058648969085</v>
      </c>
      <c r="AU21" s="563">
        <f t="shared" si="47"/>
        <v>737.81362492820517</v>
      </c>
      <c r="AV21" s="563">
        <f t="shared" si="47"/>
        <v>703.31432723467606</v>
      </c>
      <c r="AW21" s="563">
        <f t="shared" si="47"/>
        <v>701.69809894095897</v>
      </c>
      <c r="AX21" s="563">
        <f t="shared" si="47"/>
        <v>758.82291814649659</v>
      </c>
      <c r="AY21" s="563">
        <f t="shared" si="47"/>
        <v>850.07891489456779</v>
      </c>
      <c r="AZ21" s="563">
        <f t="shared" si="47"/>
        <v>839.69438762787763</v>
      </c>
      <c r="BA21" s="492">
        <f t="shared" ref="BA21:BA23" si="48">IF(ISERROR(AZ21/AV21),"N/A",IF(AV21&lt;0,"N/A",IF(AZ21&lt;0,"N/A",IF(AZ21/AV21-1&gt;300%,"&gt;±300%",IF(AZ21/AV21-1&lt;-300%,"&gt;±300%",AZ21/AV21-1)))))</f>
        <v>0.19391053916024581</v>
      </c>
      <c r="BB21" s="492">
        <f t="shared" ref="BB21:BB23" si="49">IF(ISERROR(AZ21/AY21),"N/A",IF(AY21&lt;0,"N/A",IF(AZ21&lt;0,"N/A",IF(AZ21/AY21-1&gt;300%,"&gt;±300%",IF(AZ21/AY21-1&lt;-300%,"&gt;±300%",AZ21/AY21-1)))))</f>
        <v>-1.2215956759706326E-2</v>
      </c>
      <c r="BC21" s="4"/>
      <c r="BD21" s="9">
        <f t="shared" ref="BD21:BE21" si="50">SUM(BD22:BD23)</f>
        <v>1665</v>
      </c>
      <c r="BE21" s="9">
        <f t="shared" si="50"/>
        <v>1580</v>
      </c>
      <c r="BF21" s="9">
        <f>SUM(S21:T21)</f>
        <v>1715</v>
      </c>
      <c r="BG21" s="9">
        <f>SUM(U21:V21)</f>
        <v>1635</v>
      </c>
      <c r="BH21" s="9">
        <f>SUM(W21:X21)</f>
        <v>1725</v>
      </c>
      <c r="BI21" s="9">
        <f>SUM(Y21:Z21)</f>
        <v>1620</v>
      </c>
      <c r="BJ21" s="9">
        <f>SUM(AA21:AB21)</f>
        <v>1670</v>
      </c>
      <c r="BK21" s="9">
        <f>SUM(AC21:AD21)</f>
        <v>1625</v>
      </c>
      <c r="BL21" s="9">
        <f>SUM(AE21:AF21)</f>
        <v>1605</v>
      </c>
      <c r="BM21" s="9">
        <f>SUM(AG21:AH21)</f>
        <v>1500</v>
      </c>
      <c r="BN21" s="9">
        <f>SUM(AI21:AJ21)</f>
        <v>1475.4419449374914</v>
      </c>
      <c r="BO21" s="9">
        <f>SUM(AK21:AL21)</f>
        <v>1334.6226964423458</v>
      </c>
      <c r="BP21" s="9">
        <f>SUM(AM21:AN21)</f>
        <v>995.00907979071553</v>
      </c>
      <c r="BQ21" s="9">
        <f>SUM(AO21:AP21)</f>
        <v>1328.669542149441</v>
      </c>
      <c r="BR21" s="9">
        <f>SUM(AQ21:AR21)</f>
        <v>1338.8743304232271</v>
      </c>
      <c r="BS21" s="9">
        <f>SUM(AS21:AT21)</f>
        <v>1218.1048384703431</v>
      </c>
      <c r="BT21" s="9">
        <f>SUM(AU21:AV21)</f>
        <v>1441.1279521628812</v>
      </c>
      <c r="BU21" s="9">
        <f t="shared" ref="BU21:BU22" si="51">SUM(AW21:AX21)</f>
        <v>1460.5210170874557</v>
      </c>
      <c r="BV21" s="9">
        <f t="shared" ref="BV21:BV25" si="52">SUM(AY21:AZ21)</f>
        <v>1689.7733025224454</v>
      </c>
      <c r="BW21" s="492">
        <f t="shared" ref="BW21:BW23" si="53">IF(ISERROR(BV21/BT21),"N/A",IF(BT21&lt;0,"N/A",IF(BV21&lt;0,"N/A",IF(BV21/BT21-1&gt;300%,"&gt;±300%",IF(BV21/BT21-1&lt;-300%,"&gt;±300%",BV21/BT21-1)))))</f>
        <v>0.17253523532479598</v>
      </c>
      <c r="BX21" s="492">
        <f t="shared" ref="BX21:BX23" si="54">IF(ISERROR(BV21/BU21),"N/A",IF(BU21&lt;0,"N/A",IF(BV21&lt;0,"N/A",IF(BV21/BU21-1&gt;300%,"&gt;±300%",IF(BV21/BU21-1&lt;-300%,"&gt;±300%",BV21/BU21-1)))))</f>
        <v>0.15696609822990459</v>
      </c>
      <c r="BY21" s="19"/>
      <c r="BZ21" s="36">
        <f t="shared" ref="BZ21:BZ23" si="55">SUM(AW21:AZ21)</f>
        <v>3150.2943196099013</v>
      </c>
    </row>
    <row r="22" spans="1:81" x14ac:dyDescent="0.45">
      <c r="A22" s="10"/>
      <c r="B22" s="10" t="s">
        <v>4</v>
      </c>
      <c r="C22" s="13">
        <v>2990</v>
      </c>
      <c r="D22" s="13">
        <v>3095</v>
      </c>
      <c r="E22" s="13">
        <v>3105</v>
      </c>
      <c r="F22" s="13">
        <v>3225</v>
      </c>
      <c r="G22" s="13">
        <v>3160</v>
      </c>
      <c r="H22" s="13">
        <v>2955</v>
      </c>
      <c r="I22" s="13">
        <v>2810.0646413798377</v>
      </c>
      <c r="J22" s="13">
        <v>2323.678621940157</v>
      </c>
      <c r="K22" s="13">
        <v>2556.9791688935707</v>
      </c>
      <c r="L22" s="13">
        <v>2901.6489692503364</v>
      </c>
      <c r="M22" s="13">
        <v>3283.0436435400243</v>
      </c>
      <c r="N22" s="26">
        <f t="shared" si="26"/>
        <v>0.13479570132982643</v>
      </c>
      <c r="O22" s="26">
        <f t="shared" si="26"/>
        <v>0.13144066643878838</v>
      </c>
      <c r="P22" s="27"/>
      <c r="Q22" s="13">
        <v>730</v>
      </c>
      <c r="R22" s="13">
        <v>775</v>
      </c>
      <c r="S22" s="13">
        <v>800</v>
      </c>
      <c r="T22" s="13">
        <v>790</v>
      </c>
      <c r="U22" s="13">
        <v>740</v>
      </c>
      <c r="V22" s="13">
        <v>780</v>
      </c>
      <c r="W22" s="13">
        <v>830</v>
      </c>
      <c r="X22" s="13">
        <v>830</v>
      </c>
      <c r="Y22" s="13">
        <v>760</v>
      </c>
      <c r="Z22" s="13">
        <v>805</v>
      </c>
      <c r="AA22" s="13">
        <v>815</v>
      </c>
      <c r="AB22" s="13">
        <v>795</v>
      </c>
      <c r="AC22" s="13">
        <v>745</v>
      </c>
      <c r="AD22" s="13">
        <v>805</v>
      </c>
      <c r="AE22" s="13">
        <v>760</v>
      </c>
      <c r="AF22" s="13">
        <v>770</v>
      </c>
      <c r="AG22" s="13">
        <v>690</v>
      </c>
      <c r="AH22" s="13">
        <v>735</v>
      </c>
      <c r="AI22" s="7">
        <v>746.24589112023625</v>
      </c>
      <c r="AJ22" s="7">
        <v>729.19605381725523</v>
      </c>
      <c r="AK22" s="7">
        <v>658.79515188706534</v>
      </c>
      <c r="AL22" s="7">
        <v>675.82754455528061</v>
      </c>
      <c r="AM22" s="7">
        <v>622.95459623568684</v>
      </c>
      <c r="AN22" s="7">
        <v>372.0544835550287</v>
      </c>
      <c r="AO22" s="7">
        <v>625.84489185642997</v>
      </c>
      <c r="AP22" s="7">
        <v>702.82465029301102</v>
      </c>
      <c r="AQ22" s="7">
        <v>701.43067658941322</v>
      </c>
      <c r="AR22" s="524">
        <v>637.44365383381398</v>
      </c>
      <c r="AS22" s="524">
        <v>558.38425198065238</v>
      </c>
      <c r="AT22" s="524">
        <v>659.72058648969085</v>
      </c>
      <c r="AU22" s="524">
        <v>737.81362492820517</v>
      </c>
      <c r="AV22" s="524">
        <v>703.31432723467606</v>
      </c>
      <c r="AW22" s="524">
        <v>701.69809894095897</v>
      </c>
      <c r="AX22" s="524">
        <v>758.82291814649659</v>
      </c>
      <c r="AY22" s="524">
        <v>850.07891489456779</v>
      </c>
      <c r="AZ22" s="524">
        <v>839.69438762787763</v>
      </c>
      <c r="BA22" s="492">
        <f t="shared" si="48"/>
        <v>0.19391053916024581</v>
      </c>
      <c r="BB22" s="492">
        <f t="shared" si="49"/>
        <v>-1.2215956759706326E-2</v>
      </c>
      <c r="BC22" s="4"/>
      <c r="BD22" s="13">
        <f>D22-BE22</f>
        <v>1590</v>
      </c>
      <c r="BE22" s="13">
        <f>SUM(Q22:R22)</f>
        <v>1505</v>
      </c>
      <c r="BF22" s="13">
        <f>SUM(S22:T22)</f>
        <v>1590</v>
      </c>
      <c r="BG22" s="13">
        <f>SUM(U22:V22)</f>
        <v>1520</v>
      </c>
      <c r="BH22" s="13">
        <f>SUM(W22:X22)</f>
        <v>1660</v>
      </c>
      <c r="BI22" s="13">
        <f>SUM(Y22:Z22)</f>
        <v>1565</v>
      </c>
      <c r="BJ22" s="13">
        <f>SUM(AA22:AB22)</f>
        <v>1610</v>
      </c>
      <c r="BK22" s="13">
        <f>SUM(AC22:AD22)</f>
        <v>1550</v>
      </c>
      <c r="BL22" s="13">
        <f>SUM(AE22:AF22)</f>
        <v>1530</v>
      </c>
      <c r="BM22" s="13">
        <f>SUM(AG22:AH22)</f>
        <v>1425</v>
      </c>
      <c r="BN22" s="13">
        <f>SUM(AI22:AJ22)</f>
        <v>1475.4419449374914</v>
      </c>
      <c r="BO22" s="13">
        <f>SUM(AK22:AL22)</f>
        <v>1334.6226964423458</v>
      </c>
      <c r="BP22" s="13">
        <f>SUM(AM22:AN22)</f>
        <v>995.00907979071553</v>
      </c>
      <c r="BQ22" s="13">
        <f>SUM(AO22:AP22)</f>
        <v>1328.669542149441</v>
      </c>
      <c r="BR22" s="13">
        <f>SUM(AQ22:AR22)</f>
        <v>1338.8743304232271</v>
      </c>
      <c r="BS22" s="7">
        <f>SUM(AS22:AT22)</f>
        <v>1218.1048384703431</v>
      </c>
      <c r="BT22" s="7">
        <f>SUM(AU22:AV22)</f>
        <v>1441.1279521628812</v>
      </c>
      <c r="BU22" s="7">
        <f t="shared" si="51"/>
        <v>1460.5210170874557</v>
      </c>
      <c r="BV22" s="7">
        <f t="shared" si="52"/>
        <v>1689.7733025224454</v>
      </c>
      <c r="BW22" s="492">
        <f t="shared" si="53"/>
        <v>0.17253523532479598</v>
      </c>
      <c r="BX22" s="492">
        <f t="shared" si="54"/>
        <v>0.15696609822990459</v>
      </c>
      <c r="BY22" s="19"/>
      <c r="BZ22" s="13">
        <f t="shared" si="55"/>
        <v>3150.2943196099013</v>
      </c>
    </row>
    <row r="23" spans="1:81"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tr">
        <f t="shared" si="26"/>
        <v>N/A</v>
      </c>
      <c r="O23" s="489" t="str">
        <f t="shared" si="26"/>
        <v>N/A</v>
      </c>
      <c r="P23" s="27"/>
      <c r="Q23" s="29">
        <v>35</v>
      </c>
      <c r="R23" s="29">
        <v>40</v>
      </c>
      <c r="S23" s="29">
        <v>35</v>
      </c>
      <c r="T23" s="29">
        <v>35</v>
      </c>
      <c r="U23" s="29">
        <v>35</v>
      </c>
      <c r="V23" s="29">
        <v>35</v>
      </c>
      <c r="W23" s="29">
        <v>35</v>
      </c>
      <c r="X23" s="29">
        <v>35</v>
      </c>
      <c r="Y23" s="29">
        <v>30</v>
      </c>
      <c r="Z23" s="29">
        <v>35</v>
      </c>
      <c r="AA23" s="29">
        <v>35</v>
      </c>
      <c r="AB23" s="29">
        <v>35</v>
      </c>
      <c r="AC23" s="29">
        <v>35</v>
      </c>
      <c r="AD23" s="29">
        <v>35</v>
      </c>
      <c r="AE23" s="29">
        <v>35</v>
      </c>
      <c r="AF23" s="29">
        <v>40</v>
      </c>
      <c r="AG23" s="29">
        <v>35</v>
      </c>
      <c r="AH23" s="29">
        <v>40</v>
      </c>
      <c r="AI23" s="29" t="s">
        <v>101</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612" t="str">
        <f t="shared" si="48"/>
        <v>N/A</v>
      </c>
      <c r="BB23" s="612" t="str">
        <f t="shared" si="49"/>
        <v>N/A</v>
      </c>
      <c r="BC23" s="4"/>
      <c r="BD23" s="29">
        <f>D23-BE23</f>
        <v>75</v>
      </c>
      <c r="BE23" s="29">
        <f>SUM(Q23:R23)</f>
        <v>75</v>
      </c>
      <c r="BF23" s="29">
        <f>SUM(S23:T23)</f>
        <v>70</v>
      </c>
      <c r="BG23" s="29">
        <f>SUM(U23:V23)</f>
        <v>70</v>
      </c>
      <c r="BH23" s="29">
        <f>SUM(W23:X23)</f>
        <v>70</v>
      </c>
      <c r="BI23" s="29">
        <f>SUM(Y23:Z23)</f>
        <v>65</v>
      </c>
      <c r="BJ23" s="29">
        <f>SUM(AA23:AB23)</f>
        <v>70</v>
      </c>
      <c r="BK23" s="29">
        <f>SUM(AC23:AD23)</f>
        <v>70</v>
      </c>
      <c r="BL23" s="29">
        <f>SUM(AE23:AF23)</f>
        <v>75</v>
      </c>
      <c r="BM23" s="29">
        <f>SUM(AG23:AH23)</f>
        <v>75</v>
      </c>
      <c r="BN23" s="489" t="s">
        <v>101</v>
      </c>
      <c r="BO23" s="489" t="s">
        <v>101</v>
      </c>
      <c r="BP23" s="489" t="s">
        <v>101</v>
      </c>
      <c r="BQ23" s="489" t="s">
        <v>101</v>
      </c>
      <c r="BR23" s="489" t="s">
        <v>101</v>
      </c>
      <c r="BS23" s="489" t="s">
        <v>101</v>
      </c>
      <c r="BT23" s="489" t="s">
        <v>101</v>
      </c>
      <c r="BU23" s="489" t="s">
        <v>101</v>
      </c>
      <c r="BV23" s="489" t="s">
        <v>101</v>
      </c>
      <c r="BW23" s="680" t="str">
        <f t="shared" si="53"/>
        <v>N/A</v>
      </c>
      <c r="BX23" s="680" t="str">
        <f t="shared" si="54"/>
        <v>N/A</v>
      </c>
      <c r="BY23" s="19"/>
      <c r="BZ23" s="489">
        <f t="shared" si="55"/>
        <v>0</v>
      </c>
    </row>
    <row r="24" spans="1:81" x14ac:dyDescent="0.45">
      <c r="A24" s="37"/>
      <c r="B24" s="37"/>
      <c r="C24" s="37"/>
      <c r="D24" s="37"/>
      <c r="E24" s="37"/>
      <c r="F24" s="37"/>
      <c r="G24" s="37"/>
      <c r="H24" s="37"/>
      <c r="I24" s="628"/>
      <c r="J24" s="37"/>
      <c r="K24" s="37"/>
      <c r="L24" s="37"/>
      <c r="M24" s="37"/>
      <c r="N24" s="37"/>
      <c r="O24" s="539"/>
      <c r="P24" s="27"/>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70"/>
      <c r="AN24" s="544"/>
      <c r="AO24" s="544"/>
      <c r="AP24" s="544"/>
      <c r="AQ24" s="544"/>
      <c r="AR24" s="544"/>
      <c r="AS24" s="544"/>
      <c r="AT24" s="544"/>
      <c r="AU24" s="544"/>
      <c r="AV24" s="544"/>
      <c r="AW24" s="544"/>
      <c r="AX24" s="544"/>
      <c r="AY24" s="544"/>
      <c r="AZ24" s="544"/>
      <c r="BA24" s="492"/>
      <c r="BB24" s="492"/>
      <c r="BC24" s="4"/>
      <c r="BD24" s="37"/>
      <c r="BE24" s="37"/>
      <c r="BF24" s="37"/>
      <c r="BG24" s="37"/>
      <c r="BH24" s="37"/>
      <c r="BI24" s="37"/>
      <c r="BJ24" s="37"/>
      <c r="BK24" s="37"/>
      <c r="BL24" s="37"/>
      <c r="BM24" s="37"/>
      <c r="BN24" s="37"/>
      <c r="BO24" s="37"/>
      <c r="BP24" s="37"/>
      <c r="BQ24" s="37"/>
      <c r="BR24" s="37"/>
      <c r="BS24" s="37"/>
      <c r="BT24" s="37"/>
      <c r="BU24" s="37"/>
      <c r="BV24" s="37"/>
      <c r="BW24" s="492"/>
      <c r="BX24" s="492"/>
      <c r="BY24" s="19"/>
      <c r="BZ24" s="37"/>
    </row>
    <row r="25" spans="1:81"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1899.1127259820812</v>
      </c>
      <c r="M25" s="572">
        <v>1893.0354280734996</v>
      </c>
      <c r="N25" s="545">
        <f t="shared" ref="N25:O25" si="56">IF(ISERROR(L25/K25),"N/A",IF(K25&lt;0,"N/A",IF(L25&lt;0,"N/A",IF(L25/K25-1&gt;300%,"&gt;±300%",IF(L25/K25-1&lt;-300%,"&gt;±300%",L25/K25-1)))))</f>
        <v>-2.7343506414756691E-2</v>
      </c>
      <c r="O25" s="545">
        <f t="shared" si="56"/>
        <v>-3.2000722365961298E-3</v>
      </c>
      <c r="P25" s="27"/>
      <c r="Q25" s="28">
        <v>740</v>
      </c>
      <c r="R25" s="28">
        <v>695</v>
      </c>
      <c r="S25" s="28">
        <v>720</v>
      </c>
      <c r="T25" s="28">
        <v>660</v>
      </c>
      <c r="U25" s="28">
        <v>785</v>
      </c>
      <c r="V25" s="28">
        <v>675</v>
      </c>
      <c r="W25" s="28">
        <v>580</v>
      </c>
      <c r="X25" s="28">
        <v>600</v>
      </c>
      <c r="Y25" s="28">
        <v>630</v>
      </c>
      <c r="Z25" s="28">
        <v>700</v>
      </c>
      <c r="AA25" s="28">
        <v>610</v>
      </c>
      <c r="AB25" s="28">
        <v>590</v>
      </c>
      <c r="AC25" s="28">
        <v>580</v>
      </c>
      <c r="AD25" s="28">
        <v>680</v>
      </c>
      <c r="AE25" s="28">
        <v>580</v>
      </c>
      <c r="AF25" s="28">
        <v>570</v>
      </c>
      <c r="AG25" s="28">
        <v>550</v>
      </c>
      <c r="AH25" s="28">
        <v>560</v>
      </c>
      <c r="AI25" s="572">
        <v>541.21125275204304</v>
      </c>
      <c r="AJ25" s="572">
        <v>535.93402330837796</v>
      </c>
      <c r="AK25" s="28">
        <v>529.95018102166023</v>
      </c>
      <c r="AL25" s="28">
        <v>498.44229317058239</v>
      </c>
      <c r="AM25" s="28">
        <v>396.63405846780205</v>
      </c>
      <c r="AN25" s="28">
        <v>388.84279375950177</v>
      </c>
      <c r="AO25" s="28">
        <v>511.18101744141416</v>
      </c>
      <c r="AP25" s="28">
        <v>533.68862201318211</v>
      </c>
      <c r="AQ25" s="572">
        <v>487.30936025685696</v>
      </c>
      <c r="AR25" s="572">
        <v>469.95020098424459</v>
      </c>
      <c r="AS25" s="572">
        <v>484.61517848069673</v>
      </c>
      <c r="AT25" s="572">
        <v>510.62620846175867</v>
      </c>
      <c r="AU25" s="572">
        <v>472.40989084854721</v>
      </c>
      <c r="AV25" s="572">
        <v>489.34986846357089</v>
      </c>
      <c r="AW25" s="572">
        <v>480.41669419004046</v>
      </c>
      <c r="AX25" s="572">
        <v>456.94659663587146</v>
      </c>
      <c r="AY25" s="572">
        <v>462.26499586693802</v>
      </c>
      <c r="AZ25" s="572">
        <v>479.64479292901245</v>
      </c>
      <c r="BA25" s="612">
        <f t="shared" ref="BA25" si="57">IF(ISERROR(AZ25/AV25),"N/A",IF(AV25&lt;0,"N/A",IF(AZ25&lt;0,"N/A",IF(AZ25/AV25-1&gt;300%,"&gt;±300%",IF(AZ25/AV25-1&lt;-300%,"&gt;±300%",AZ25/AV25-1)))))</f>
        <v>-1.9832590463403577E-2</v>
      </c>
      <c r="BB25" s="612">
        <f t="shared" ref="BB25" si="58">IF(ISERROR(AZ25/AY25),"N/A",IF(AY25&lt;0,"N/A",IF(AZ25&lt;0,"N/A",IF(AZ25/AY25-1&gt;300%,"&gt;±300%",IF(AZ25/AY25-1&lt;-300%,"&gt;±300%",AZ25/AY25-1)))))</f>
        <v>3.7597043292192378E-2</v>
      </c>
      <c r="BC25" s="4"/>
      <c r="BD25" s="28">
        <f>D25-BE25</f>
        <v>1565</v>
      </c>
      <c r="BE25" s="28">
        <f>SUM(Q25:R25)</f>
        <v>1435</v>
      </c>
      <c r="BF25" s="28">
        <f>SUM(S25:T25)</f>
        <v>1380</v>
      </c>
      <c r="BG25" s="28">
        <f>SUM(U25:V25)</f>
        <v>1460</v>
      </c>
      <c r="BH25" s="28">
        <f>SUM(W25:X25)</f>
        <v>1180</v>
      </c>
      <c r="BI25" s="28">
        <f>SUM(Y25:Z25)</f>
        <v>1330</v>
      </c>
      <c r="BJ25" s="28">
        <f>SUM(AA25:AB25)</f>
        <v>1200</v>
      </c>
      <c r="BK25" s="28">
        <f>SUM(AC25:AD25)</f>
        <v>1260</v>
      </c>
      <c r="BL25" s="28">
        <f>SUM(AE25:AF25)</f>
        <v>1150</v>
      </c>
      <c r="BM25" s="28">
        <f>SUM(AG25:AH25)</f>
        <v>1110</v>
      </c>
      <c r="BN25" s="28">
        <f>SUM(AI25:AJ25)</f>
        <v>1077.1452760604211</v>
      </c>
      <c r="BO25" s="28">
        <f>SUM(AK25:AL25)</f>
        <v>1028.3924741922426</v>
      </c>
      <c r="BP25" s="28">
        <f>SUM(AM25:AN25)</f>
        <v>785.47685222730388</v>
      </c>
      <c r="BQ25" s="28">
        <f>SUM(AO25:AP25)</f>
        <v>1044.8696394545964</v>
      </c>
      <c r="BR25" s="28">
        <f>SUM(AQ25:AR25)</f>
        <v>957.25956124110155</v>
      </c>
      <c r="BS25" s="28">
        <f>SUM(AS25:AT25)</f>
        <v>995.24138694245539</v>
      </c>
      <c r="BT25" s="28">
        <f>SUM(AU25:AV25)</f>
        <v>961.75975931211815</v>
      </c>
      <c r="BU25" s="28">
        <f>SUM(AW25:AX25)</f>
        <v>937.36329082591192</v>
      </c>
      <c r="BV25" s="28">
        <f t="shared" si="52"/>
        <v>941.90978879595048</v>
      </c>
      <c r="BW25" s="545">
        <f t="shared" ref="BW25" si="59">IF(ISERROR(BV25/BT25),"N/A",IF(BT25&lt;0,"N/A",IF(BV25&lt;0,"N/A",IF(BV25/BT25-1&gt;300%,"&gt;±300%",IF(BV25/BT25-1&lt;-300%,"&gt;±300%",BV25/BT25-1)))))</f>
        <v>-2.0639219227018835E-2</v>
      </c>
      <c r="BX25" s="545">
        <f t="shared" ref="BX25" si="60">IF(ISERROR(BV25/BU25),"N/A",IF(BU25&lt;0,"N/A",IF(BV25&lt;0,"N/A",IF(BV25/BU25-1&gt;300%,"&gt;±300%",IF(BV25/BU25-1&lt;-300%,"&gt;±300%",BV25/BU25-1)))))</f>
        <v>4.8503051213288906E-3</v>
      </c>
      <c r="BY25" s="19"/>
      <c r="BZ25" s="647">
        <f>SUM(AW25:AZ25)</f>
        <v>1879.2730796218625</v>
      </c>
    </row>
    <row r="26" spans="1:81" x14ac:dyDescent="0.45">
      <c r="A26" s="23"/>
      <c r="B26" s="4"/>
      <c r="C26" s="9"/>
      <c r="D26" s="9"/>
      <c r="E26" s="9"/>
      <c r="F26" s="9"/>
      <c r="G26" s="9"/>
      <c r="H26" s="9"/>
      <c r="I26" s="627"/>
      <c r="J26" s="9"/>
      <c r="K26" s="9"/>
      <c r="L26" s="9"/>
      <c r="M26" s="9"/>
      <c r="N26" s="492"/>
      <c r="O26" s="492"/>
      <c r="P26" s="27"/>
      <c r="Q26" s="36"/>
      <c r="R26" s="36"/>
      <c r="S26" s="36"/>
      <c r="T26" s="36"/>
      <c r="U26" s="36"/>
      <c r="V26" s="36"/>
      <c r="W26" s="36"/>
      <c r="X26" s="36"/>
      <c r="Y26" s="36"/>
      <c r="Z26" s="36"/>
      <c r="AA26" s="36"/>
      <c r="AB26" s="36"/>
      <c r="AC26" s="36"/>
      <c r="AD26" s="36"/>
      <c r="AE26" s="36"/>
      <c r="AF26" s="36"/>
      <c r="AG26" s="36"/>
      <c r="AH26" s="36"/>
      <c r="AI26" s="36"/>
      <c r="AJ26" s="36"/>
      <c r="AK26" s="36"/>
      <c r="AL26" s="36"/>
      <c r="AM26" s="368"/>
      <c r="AN26" s="36"/>
      <c r="AO26" s="36"/>
      <c r="AP26" s="36"/>
      <c r="AQ26" s="36"/>
      <c r="AR26" s="36"/>
      <c r="AS26" s="36"/>
      <c r="AT26" s="36"/>
      <c r="AU26" s="36"/>
      <c r="AV26" s="36"/>
      <c r="AW26" s="36"/>
      <c r="AX26" s="36"/>
      <c r="AY26" s="36"/>
      <c r="AZ26" s="36"/>
      <c r="BA26" s="492"/>
      <c r="BB26" s="492"/>
      <c r="BC26" s="4"/>
      <c r="BD26" s="7"/>
      <c r="BE26" s="7"/>
      <c r="BF26" s="7"/>
      <c r="BG26" s="7"/>
      <c r="BH26" s="7"/>
      <c r="BI26" s="7"/>
      <c r="BJ26" s="7"/>
      <c r="BK26" s="7"/>
      <c r="BL26" s="7"/>
      <c r="BM26" s="7"/>
      <c r="BN26" s="7"/>
      <c r="BO26" s="7"/>
      <c r="BP26" s="7"/>
      <c r="BQ26" s="7"/>
      <c r="BR26" s="7"/>
      <c r="BS26" s="7"/>
      <c r="BT26" s="7"/>
      <c r="BU26" s="7"/>
      <c r="BV26" s="7"/>
      <c r="BW26" s="492"/>
      <c r="BX26" s="492"/>
      <c r="BY26" s="19"/>
      <c r="BZ26" s="13"/>
    </row>
    <row r="27" spans="1:81" x14ac:dyDescent="0.45">
      <c r="A27" s="23" t="s">
        <v>6</v>
      </c>
      <c r="B27" s="9"/>
      <c r="C27" s="555">
        <v>1580</v>
      </c>
      <c r="D27" s="555">
        <v>1700</v>
      </c>
      <c r="E27" s="555">
        <v>1845</v>
      </c>
      <c r="F27" s="555">
        <v>1955</v>
      </c>
      <c r="G27" s="555">
        <v>1825</v>
      </c>
      <c r="H27" s="555">
        <v>2015</v>
      </c>
      <c r="I27" s="555">
        <f t="shared" ref="I27" si="61">SUM(I28:I33)</f>
        <v>2248.1303235240903</v>
      </c>
      <c r="J27" s="555">
        <f>SUM(J28:J33)</f>
        <v>2105.3886057845975</v>
      </c>
      <c r="K27" s="555">
        <f t="shared" ref="K27" si="62">SUM(K28:K33)</f>
        <v>2534.0799991928093</v>
      </c>
      <c r="L27" s="555">
        <f>SUM(L28:L33)</f>
        <v>2330.8934456891866</v>
      </c>
      <c r="M27" s="555">
        <f t="shared" ref="M27" si="63">SUM(M28:M33)</f>
        <v>2667.1146577696118</v>
      </c>
      <c r="N27" s="492">
        <f t="shared" si="26"/>
        <v>-8.0181586046353948E-2</v>
      </c>
      <c r="O27" s="492">
        <f t="shared" si="26"/>
        <v>0.14424563795579814</v>
      </c>
      <c r="P27" s="27"/>
      <c r="Q27" s="555">
        <v>405</v>
      </c>
      <c r="R27" s="555">
        <v>430</v>
      </c>
      <c r="S27" s="555">
        <v>440</v>
      </c>
      <c r="T27" s="555">
        <v>450</v>
      </c>
      <c r="U27" s="555">
        <v>445</v>
      </c>
      <c r="V27" s="555">
        <v>465</v>
      </c>
      <c r="W27" s="555">
        <v>470</v>
      </c>
      <c r="X27" s="555">
        <v>515</v>
      </c>
      <c r="Y27" s="555">
        <v>495</v>
      </c>
      <c r="Z27" s="555">
        <v>445</v>
      </c>
      <c r="AA27" s="555">
        <v>460</v>
      </c>
      <c r="AB27" s="555">
        <v>445</v>
      </c>
      <c r="AC27" s="555">
        <v>450</v>
      </c>
      <c r="AD27" s="555">
        <v>455</v>
      </c>
      <c r="AE27" s="555">
        <v>500</v>
      </c>
      <c r="AF27" s="555">
        <v>500</v>
      </c>
      <c r="AG27" s="555">
        <v>500</v>
      </c>
      <c r="AH27" s="555">
        <v>520</v>
      </c>
      <c r="AI27" s="555">
        <f t="shared" ref="AI27:AZ27" si="64">SUM(AI28:AI33)</f>
        <v>678.46903530202519</v>
      </c>
      <c r="AJ27" s="555">
        <f t="shared" si="64"/>
        <v>548.96400375427606</v>
      </c>
      <c r="AK27" s="555">
        <f t="shared" si="64"/>
        <v>552.58070666653975</v>
      </c>
      <c r="AL27" s="555">
        <f t="shared" si="64"/>
        <v>468.11407530956876</v>
      </c>
      <c r="AM27" s="555">
        <f t="shared" si="64"/>
        <v>640.06700896623067</v>
      </c>
      <c r="AN27" s="555">
        <f t="shared" si="64"/>
        <v>345.24221734948208</v>
      </c>
      <c r="AO27" s="555">
        <f t="shared" si="64"/>
        <v>590.31694929966079</v>
      </c>
      <c r="AP27" s="555">
        <f t="shared" si="64"/>
        <v>529.76243016922456</v>
      </c>
      <c r="AQ27" s="555">
        <f t="shared" si="64"/>
        <v>486.95972599132102</v>
      </c>
      <c r="AR27" s="563">
        <f t="shared" si="64"/>
        <v>789.29452131795711</v>
      </c>
      <c r="AS27" s="563">
        <f t="shared" si="64"/>
        <v>714.65651182274678</v>
      </c>
      <c r="AT27" s="563">
        <f t="shared" si="64"/>
        <v>543.16924006078398</v>
      </c>
      <c r="AU27" s="563">
        <f t="shared" si="64"/>
        <v>573.70150973373939</v>
      </c>
      <c r="AV27" s="563">
        <f t="shared" si="64"/>
        <v>621.43022637886997</v>
      </c>
      <c r="AW27" s="563">
        <f t="shared" si="64"/>
        <v>565.89276630783081</v>
      </c>
      <c r="AX27" s="563">
        <f t="shared" si="64"/>
        <v>569.86894326874653</v>
      </c>
      <c r="AY27" s="563">
        <f t="shared" si="64"/>
        <v>621.82576846575785</v>
      </c>
      <c r="AZ27" s="563">
        <f t="shared" si="64"/>
        <v>697.13733840881673</v>
      </c>
      <c r="BA27" s="492">
        <f t="shared" ref="BA27:BA33" si="65">IF(ISERROR(AZ27/AV27),"N/A",IF(AV27&lt;0,"N/A",IF(AZ27&lt;0,"N/A",IF(AZ27/AV27-1&gt;300%,"&gt;±300%",IF(AZ27/AV27-1&lt;-300%,"&gt;±300%",AZ27/AV27-1)))))</f>
        <v>0.12182721215718617</v>
      </c>
      <c r="BB27" s="492">
        <f t="shared" ref="BB27:BB33" si="66">IF(ISERROR(AZ27/AY27),"N/A",IF(AY27&lt;0,"N/A",IF(AZ27&lt;0,"N/A",IF(AZ27/AY27-1&gt;300%,"&gt;±300%",IF(AZ27/AY27-1&lt;-300%,"&gt;±300%",AZ27/AY27-1)))))</f>
        <v>0.12111362018476091</v>
      </c>
      <c r="BC27" s="4"/>
      <c r="BD27" s="9">
        <f>SUM(BD28:BD33)</f>
        <v>865</v>
      </c>
      <c r="BE27" s="9">
        <f t="shared" ref="BE27" si="67">SUM(BE28:BE33)</f>
        <v>835</v>
      </c>
      <c r="BF27" s="9">
        <f t="shared" ref="BF27:BF33" si="68">SUM(S27:T27)</f>
        <v>890</v>
      </c>
      <c r="BG27" s="9">
        <f t="shared" ref="BG27:BG33" si="69">SUM(U27:V27)</f>
        <v>910</v>
      </c>
      <c r="BH27" s="9">
        <f t="shared" ref="BH27:BH33" si="70">SUM(W27:X27)</f>
        <v>985</v>
      </c>
      <c r="BI27" s="9">
        <f t="shared" ref="BI27:BI33" si="71">SUM(Y27:Z27)</f>
        <v>940</v>
      </c>
      <c r="BJ27" s="9">
        <f t="shared" ref="BJ27:BJ33" si="72">SUM(AA27:AB27)</f>
        <v>905</v>
      </c>
      <c r="BK27" s="9">
        <f t="shared" ref="BK27:BK33" si="73">SUM(AC27:AD27)</f>
        <v>905</v>
      </c>
      <c r="BL27" s="9">
        <f t="shared" ref="BL27:BL33" si="74">SUM(AE27:AF27)</f>
        <v>1000</v>
      </c>
      <c r="BM27" s="9">
        <f t="shared" ref="BM27:BM33" si="75">SUM(AG27:AH27)</f>
        <v>1020</v>
      </c>
      <c r="BN27" s="9">
        <f t="shared" ref="BN27:BN33" si="76">SUM(AI27:AJ27)</f>
        <v>1227.4330390563014</v>
      </c>
      <c r="BO27" s="9">
        <f t="shared" ref="BO27:BO33" si="77">SUM(AK27:AL27)</f>
        <v>1020.6947819761085</v>
      </c>
      <c r="BP27" s="9">
        <f t="shared" ref="BP27:BP33" si="78">SUM(AM27:AN27)</f>
        <v>985.30922631571275</v>
      </c>
      <c r="BQ27" s="9">
        <f t="shared" ref="BQ27:BQ33" si="79">SUM(AO27:AP27)</f>
        <v>1120.0793794688852</v>
      </c>
      <c r="BR27" s="9">
        <f t="shared" ref="BR27:BR33" si="80">SUM(AQ27:AR27)</f>
        <v>1276.2542473092781</v>
      </c>
      <c r="BS27" s="9">
        <f t="shared" ref="BS27:BS33" si="81">SUM(AS27:AT27)</f>
        <v>1257.8257518835308</v>
      </c>
      <c r="BT27" s="9">
        <f t="shared" ref="BT27:BT33" si="82">SUM(AU27:AV27)</f>
        <v>1195.1317361126094</v>
      </c>
      <c r="BU27" s="9">
        <f t="shared" ref="BU27:BU33" si="83">SUM(AW27:AX27)</f>
        <v>1135.7617095765772</v>
      </c>
      <c r="BV27" s="9">
        <f t="shared" ref="BV27:BV33" si="84">SUM(AY27:AZ27)</f>
        <v>1318.9631068745746</v>
      </c>
      <c r="BW27" s="492">
        <f t="shared" ref="BW27:BW33" si="85">IF(ISERROR(BV27/BT27),"N/A",IF(BT27&lt;0,"N/A",IF(BV27&lt;0,"N/A",IF(BV27/BT27-1&gt;300%,"&gt;±300%",IF(BV27/BT27-1&lt;-300%,"&gt;±300%",BV27/BT27-1)))))</f>
        <v>0.10361315578879204</v>
      </c>
      <c r="BX27" s="492">
        <f t="shared" ref="BX27:BX33" si="86">IF(ISERROR(BV27/BU27),"N/A",IF(BU27&lt;0,"N/A",IF(BV27&lt;0,"N/A",IF(BV27/BU27-1&gt;300%,"&gt;±300%",IF(BV27/BU27-1&lt;-300%,"&gt;±300%",BV27/BU27-1)))))</f>
        <v>0.16130267093288131</v>
      </c>
      <c r="BY27" s="19"/>
      <c r="BZ27" s="36">
        <f t="shared" ref="BZ27:BZ33" si="87">SUM(AW27:AZ27)</f>
        <v>2454.724816451152</v>
      </c>
    </row>
    <row r="28" spans="1:81" x14ac:dyDescent="0.45">
      <c r="A28" s="10"/>
      <c r="B28" s="10" t="s">
        <v>12</v>
      </c>
      <c r="C28" s="7">
        <v>535</v>
      </c>
      <c r="D28" s="7">
        <v>540</v>
      </c>
      <c r="E28" s="7">
        <v>515</v>
      </c>
      <c r="F28" s="7">
        <v>560</v>
      </c>
      <c r="G28" s="7">
        <v>570</v>
      </c>
      <c r="H28" s="7">
        <v>565</v>
      </c>
      <c r="I28" s="7">
        <v>794.96233278632201</v>
      </c>
      <c r="J28" s="7">
        <v>636.92456334561939</v>
      </c>
      <c r="K28" s="7">
        <v>662.76586443108818</v>
      </c>
      <c r="L28" s="7">
        <v>675.80325050454189</v>
      </c>
      <c r="M28" s="7">
        <v>758.04010463924055</v>
      </c>
      <c r="N28" s="26">
        <f t="shared" si="26"/>
        <v>1.9671179179761911E-2</v>
      </c>
      <c r="O28" s="26">
        <f t="shared" si="26"/>
        <v>0.12168756819873572</v>
      </c>
      <c r="P28" s="27"/>
      <c r="Q28" s="7">
        <v>145</v>
      </c>
      <c r="R28" s="7">
        <v>125</v>
      </c>
      <c r="S28" s="7">
        <v>135</v>
      </c>
      <c r="T28" s="7">
        <v>130</v>
      </c>
      <c r="U28" s="7">
        <v>125</v>
      </c>
      <c r="V28" s="7">
        <v>115</v>
      </c>
      <c r="W28" s="7">
        <v>140</v>
      </c>
      <c r="X28" s="7">
        <v>135</v>
      </c>
      <c r="Y28" s="7">
        <v>165</v>
      </c>
      <c r="Z28" s="7">
        <v>130</v>
      </c>
      <c r="AA28" s="7">
        <v>150</v>
      </c>
      <c r="AB28" s="7">
        <v>135</v>
      </c>
      <c r="AC28" s="7">
        <v>160</v>
      </c>
      <c r="AD28" s="7">
        <v>135</v>
      </c>
      <c r="AE28" s="7">
        <v>145</v>
      </c>
      <c r="AF28" s="7">
        <v>135</v>
      </c>
      <c r="AG28" s="7">
        <v>155</v>
      </c>
      <c r="AH28" s="7">
        <v>140</v>
      </c>
      <c r="AI28" s="7">
        <v>257.09009236221561</v>
      </c>
      <c r="AJ28" s="7">
        <v>214.06237843934539</v>
      </c>
      <c r="AK28" s="7">
        <v>176.27563418226805</v>
      </c>
      <c r="AL28" s="7">
        <v>147.53422780249306</v>
      </c>
      <c r="AM28" s="7">
        <v>232.12749369110486</v>
      </c>
      <c r="AN28" s="7">
        <v>101.96760544836714</v>
      </c>
      <c r="AO28" s="7">
        <v>141.89399574862617</v>
      </c>
      <c r="AP28" s="7">
        <v>160.93546845752115</v>
      </c>
      <c r="AQ28" s="7">
        <v>109.39146621763805</v>
      </c>
      <c r="AR28" s="7">
        <v>145.89539664347438</v>
      </c>
      <c r="AS28" s="7">
        <v>304.73505178097048</v>
      </c>
      <c r="AT28" s="7">
        <v>102.74394978900503</v>
      </c>
      <c r="AU28" s="7">
        <v>132.56378335687501</v>
      </c>
      <c r="AV28" s="7">
        <v>125.92961074705468</v>
      </c>
      <c r="AW28" s="7">
        <v>130.67971788032378</v>
      </c>
      <c r="AX28" s="7">
        <v>286.63013852028848</v>
      </c>
      <c r="AY28" s="7">
        <v>250.54801777525304</v>
      </c>
      <c r="AZ28" s="7">
        <v>235.16496924298744</v>
      </c>
      <c r="BA28" s="492">
        <f t="shared" si="65"/>
        <v>0.86743187601322447</v>
      </c>
      <c r="BB28" s="492">
        <f t="shared" si="66"/>
        <v>-6.1397606210816358E-2</v>
      </c>
      <c r="BC28" s="4"/>
      <c r="BD28" s="13">
        <f t="shared" ref="BD28:BD33" si="88">D28-BE28</f>
        <v>270</v>
      </c>
      <c r="BE28" s="13">
        <f t="shared" ref="BE28:BE33" si="89">SUM(Q28:R28)</f>
        <v>270</v>
      </c>
      <c r="BF28" s="13">
        <f t="shared" si="68"/>
        <v>265</v>
      </c>
      <c r="BG28" s="13">
        <f t="shared" si="69"/>
        <v>240</v>
      </c>
      <c r="BH28" s="13">
        <f t="shared" si="70"/>
        <v>275</v>
      </c>
      <c r="BI28" s="13">
        <f t="shared" si="71"/>
        <v>295</v>
      </c>
      <c r="BJ28" s="13">
        <f t="shared" si="72"/>
        <v>285</v>
      </c>
      <c r="BK28" s="13">
        <f t="shared" si="73"/>
        <v>295</v>
      </c>
      <c r="BL28" s="13">
        <f t="shared" si="74"/>
        <v>280</v>
      </c>
      <c r="BM28" s="13">
        <f t="shared" si="75"/>
        <v>295</v>
      </c>
      <c r="BN28" s="13">
        <f t="shared" si="76"/>
        <v>471.15247080156098</v>
      </c>
      <c r="BO28" s="13">
        <f t="shared" si="77"/>
        <v>323.80986198476114</v>
      </c>
      <c r="BP28" s="13">
        <f t="shared" si="78"/>
        <v>334.09509913947198</v>
      </c>
      <c r="BQ28" s="13">
        <f t="shared" si="79"/>
        <v>302.82946420614735</v>
      </c>
      <c r="BR28" s="13">
        <f t="shared" si="80"/>
        <v>255.28686286111244</v>
      </c>
      <c r="BS28" s="13">
        <f t="shared" si="81"/>
        <v>407.47900156997548</v>
      </c>
      <c r="BT28" s="13">
        <f t="shared" si="82"/>
        <v>258.49339410392969</v>
      </c>
      <c r="BU28" s="13">
        <f t="shared" si="83"/>
        <v>417.30985640061226</v>
      </c>
      <c r="BV28" s="13">
        <f t="shared" si="84"/>
        <v>485.71298701824048</v>
      </c>
      <c r="BW28" s="492">
        <f t="shared" si="85"/>
        <v>0.87901508548011487</v>
      </c>
      <c r="BX28" s="492">
        <f t="shared" si="86"/>
        <v>0.16391448600716019</v>
      </c>
      <c r="BY28" s="19"/>
      <c r="BZ28" s="13">
        <f t="shared" si="87"/>
        <v>903.02284341885274</v>
      </c>
    </row>
    <row r="29" spans="1:81" x14ac:dyDescent="0.45">
      <c r="A29" s="10"/>
      <c r="B29" s="10" t="s">
        <v>13</v>
      </c>
      <c r="C29" s="13">
        <v>50</v>
      </c>
      <c r="D29" s="13">
        <v>60</v>
      </c>
      <c r="E29" s="13">
        <v>205</v>
      </c>
      <c r="F29" s="13">
        <v>220</v>
      </c>
      <c r="G29" s="13">
        <v>100</v>
      </c>
      <c r="H29" s="13">
        <v>235</v>
      </c>
      <c r="I29" s="13">
        <v>218.82799632930983</v>
      </c>
      <c r="J29" s="13">
        <v>108.88601227321639</v>
      </c>
      <c r="K29" s="13">
        <v>168.88811626284198</v>
      </c>
      <c r="L29" s="13">
        <v>192.65496448538445</v>
      </c>
      <c r="M29" s="13">
        <v>170.86801497522595</v>
      </c>
      <c r="N29" s="26">
        <f t="shared" si="26"/>
        <v>0.14072540299729508</v>
      </c>
      <c r="O29" s="26">
        <f t="shared" si="26"/>
        <v>-0.11308792155112801</v>
      </c>
      <c r="P29" s="27"/>
      <c r="Q29" s="13">
        <v>15</v>
      </c>
      <c r="R29" s="13">
        <v>15</v>
      </c>
      <c r="S29" s="13">
        <v>55</v>
      </c>
      <c r="T29" s="13">
        <v>50</v>
      </c>
      <c r="U29" s="13">
        <v>50</v>
      </c>
      <c r="V29" s="13">
        <v>50</v>
      </c>
      <c r="W29" s="13">
        <v>55</v>
      </c>
      <c r="X29" s="13">
        <v>60</v>
      </c>
      <c r="Y29" s="13">
        <v>55</v>
      </c>
      <c r="Z29" s="13">
        <v>55</v>
      </c>
      <c r="AA29" s="13">
        <v>35</v>
      </c>
      <c r="AB29" s="13">
        <v>15</v>
      </c>
      <c r="AC29" s="13">
        <v>25</v>
      </c>
      <c r="AD29" s="13">
        <v>25</v>
      </c>
      <c r="AE29" s="13">
        <v>55</v>
      </c>
      <c r="AF29" s="13">
        <v>55</v>
      </c>
      <c r="AG29" s="13">
        <v>55</v>
      </c>
      <c r="AH29" s="13">
        <v>55</v>
      </c>
      <c r="AI29" s="13">
        <v>54.706999082327457</v>
      </c>
      <c r="AJ29" s="13">
        <v>54.706999082327457</v>
      </c>
      <c r="AK29" s="13">
        <v>54.706999082327457</v>
      </c>
      <c r="AL29" s="13">
        <v>54.706999082327457</v>
      </c>
      <c r="AM29" s="13">
        <v>33.175852077934877</v>
      </c>
      <c r="AN29" s="13">
        <v>18.290451516342788</v>
      </c>
      <c r="AO29" s="13">
        <v>21.426618642480928</v>
      </c>
      <c r="AP29" s="13">
        <v>35.993090036457801</v>
      </c>
      <c r="AQ29" s="13">
        <v>35.864535507985934</v>
      </c>
      <c r="AR29" s="13">
        <v>38.430517445326473</v>
      </c>
      <c r="AS29" s="13">
        <v>38.430517445326473</v>
      </c>
      <c r="AT29" s="13">
        <v>56.162545864203082</v>
      </c>
      <c r="AU29" s="13">
        <v>44.060782829446495</v>
      </c>
      <c r="AV29" s="13">
        <v>48.018266583748236</v>
      </c>
      <c r="AW29" s="13">
        <v>48.688351384265005</v>
      </c>
      <c r="AX29" s="13">
        <v>51.887563687924718</v>
      </c>
      <c r="AY29" s="13">
        <v>42.089288595580292</v>
      </c>
      <c r="AZ29" s="13">
        <v>42.178587712887001</v>
      </c>
      <c r="BA29" s="492">
        <f t="shared" si="65"/>
        <v>-0.12161369591874593</v>
      </c>
      <c r="BB29" s="492">
        <f t="shared" si="66"/>
        <v>2.1216589846586587E-3</v>
      </c>
      <c r="BC29" s="4"/>
      <c r="BD29" s="13">
        <f t="shared" si="88"/>
        <v>30</v>
      </c>
      <c r="BE29" s="13">
        <f t="shared" si="89"/>
        <v>30</v>
      </c>
      <c r="BF29" s="13">
        <f t="shared" si="68"/>
        <v>105</v>
      </c>
      <c r="BG29" s="13">
        <f t="shared" si="69"/>
        <v>100</v>
      </c>
      <c r="BH29" s="13">
        <f t="shared" si="70"/>
        <v>115</v>
      </c>
      <c r="BI29" s="13">
        <f t="shared" si="71"/>
        <v>110</v>
      </c>
      <c r="BJ29" s="13">
        <f t="shared" si="72"/>
        <v>50</v>
      </c>
      <c r="BK29" s="13">
        <f t="shared" si="73"/>
        <v>50</v>
      </c>
      <c r="BL29" s="13">
        <f t="shared" si="74"/>
        <v>110</v>
      </c>
      <c r="BM29" s="13">
        <f t="shared" si="75"/>
        <v>110</v>
      </c>
      <c r="BN29" s="13">
        <f t="shared" si="76"/>
        <v>109.41399816465491</v>
      </c>
      <c r="BO29" s="13">
        <f t="shared" si="77"/>
        <v>109.41399816465491</v>
      </c>
      <c r="BP29" s="13">
        <f t="shared" si="78"/>
        <v>51.466303594277662</v>
      </c>
      <c r="BQ29" s="13">
        <f t="shared" si="79"/>
        <v>57.419708678938733</v>
      </c>
      <c r="BR29" s="13">
        <f t="shared" si="80"/>
        <v>74.295052953312407</v>
      </c>
      <c r="BS29" s="13">
        <f t="shared" si="81"/>
        <v>94.593063309529555</v>
      </c>
      <c r="BT29" s="13">
        <f t="shared" si="82"/>
        <v>92.079049413194724</v>
      </c>
      <c r="BU29" s="13">
        <f t="shared" si="83"/>
        <v>100.57591507218973</v>
      </c>
      <c r="BV29" s="13">
        <f t="shared" si="84"/>
        <v>84.267876308467294</v>
      </c>
      <c r="BW29" s="492">
        <f t="shared" si="85"/>
        <v>-8.4831165770137829E-2</v>
      </c>
      <c r="BX29" s="492">
        <f t="shared" si="86"/>
        <v>-0.16214656115250969</v>
      </c>
      <c r="BY29" s="19"/>
      <c r="BZ29" s="13">
        <f t="shared" si="87"/>
        <v>184.84379138065702</v>
      </c>
    </row>
    <row r="30" spans="1:81" x14ac:dyDescent="0.45">
      <c r="A30" s="10"/>
      <c r="B30" s="10" t="s">
        <v>10</v>
      </c>
      <c r="C30" s="13">
        <v>195</v>
      </c>
      <c r="D30" s="13">
        <v>215</v>
      </c>
      <c r="E30" s="13">
        <v>205</v>
      </c>
      <c r="F30" s="13">
        <v>195</v>
      </c>
      <c r="G30" s="13">
        <v>210</v>
      </c>
      <c r="H30" s="13">
        <v>205</v>
      </c>
      <c r="I30" s="13">
        <v>144.371088411681</v>
      </c>
      <c r="J30" s="13">
        <v>129.77199999999999</v>
      </c>
      <c r="K30" s="13">
        <v>134.92660999999998</v>
      </c>
      <c r="L30" s="13">
        <v>105.9654</v>
      </c>
      <c r="M30" s="13">
        <v>97.402999999999992</v>
      </c>
      <c r="N30" s="26">
        <f t="shared" si="26"/>
        <v>-0.21464416841125689</v>
      </c>
      <c r="O30" s="26">
        <f t="shared" si="26"/>
        <v>-8.0803734049038733E-2</v>
      </c>
      <c r="P30" s="27"/>
      <c r="Q30" s="13">
        <v>55</v>
      </c>
      <c r="R30" s="13">
        <v>60</v>
      </c>
      <c r="S30" s="13">
        <v>60</v>
      </c>
      <c r="T30" s="13">
        <v>50</v>
      </c>
      <c r="U30" s="13">
        <v>50</v>
      </c>
      <c r="V30" s="13">
        <v>50</v>
      </c>
      <c r="W30" s="13">
        <v>50</v>
      </c>
      <c r="X30" s="13">
        <v>50</v>
      </c>
      <c r="Y30" s="13">
        <v>50</v>
      </c>
      <c r="Z30" s="13">
        <v>50</v>
      </c>
      <c r="AA30" s="13">
        <v>55</v>
      </c>
      <c r="AB30" s="13">
        <v>50</v>
      </c>
      <c r="AC30" s="13">
        <v>50</v>
      </c>
      <c r="AD30" s="13">
        <v>65</v>
      </c>
      <c r="AE30" s="13">
        <v>55</v>
      </c>
      <c r="AF30" s="13">
        <v>50</v>
      </c>
      <c r="AG30" s="13">
        <v>50</v>
      </c>
      <c r="AH30" s="13">
        <v>55</v>
      </c>
      <c r="AI30" s="13">
        <v>35.253865920000003</v>
      </c>
      <c r="AJ30" s="13">
        <v>35.729599999999998</v>
      </c>
      <c r="AK30" s="13">
        <v>37.484800000000007</v>
      </c>
      <c r="AL30" s="13">
        <v>35.900320000000001</v>
      </c>
      <c r="AM30" s="13">
        <v>32.069000000000003</v>
      </c>
      <c r="AN30" s="13">
        <v>29.286999999999999</v>
      </c>
      <c r="AO30" s="13">
        <v>32.602000000000004</v>
      </c>
      <c r="AP30" s="13">
        <v>35.814</v>
      </c>
      <c r="AQ30" s="13">
        <v>33.107999999999997</v>
      </c>
      <c r="AR30" s="13">
        <v>35.045249999999996</v>
      </c>
      <c r="AS30" s="13">
        <v>34.968000000000004</v>
      </c>
      <c r="AT30" s="13">
        <v>31.80536</v>
      </c>
      <c r="AU30" s="13">
        <v>29.650399999999998</v>
      </c>
      <c r="AV30" s="13">
        <v>26.92</v>
      </c>
      <c r="AW30" s="13">
        <v>25.78</v>
      </c>
      <c r="AX30" s="13">
        <v>23.614999999999998</v>
      </c>
      <c r="AY30" s="13">
        <v>22.503</v>
      </c>
      <c r="AZ30" s="13">
        <v>24.2</v>
      </c>
      <c r="BA30" s="492">
        <f t="shared" si="65"/>
        <v>-0.10104011887072817</v>
      </c>
      <c r="BB30" s="492">
        <f t="shared" si="66"/>
        <v>7.5412167266586616E-2</v>
      </c>
      <c r="BC30" s="4"/>
      <c r="BD30" s="13">
        <f t="shared" si="88"/>
        <v>100</v>
      </c>
      <c r="BE30" s="13">
        <f t="shared" si="89"/>
        <v>115</v>
      </c>
      <c r="BF30" s="13">
        <f t="shared" si="68"/>
        <v>110</v>
      </c>
      <c r="BG30" s="13">
        <f t="shared" si="69"/>
        <v>100</v>
      </c>
      <c r="BH30" s="13">
        <f t="shared" si="70"/>
        <v>100</v>
      </c>
      <c r="BI30" s="13">
        <f t="shared" si="71"/>
        <v>100</v>
      </c>
      <c r="BJ30" s="13">
        <f t="shared" si="72"/>
        <v>105</v>
      </c>
      <c r="BK30" s="13">
        <f t="shared" si="73"/>
        <v>115</v>
      </c>
      <c r="BL30" s="13">
        <f t="shared" si="74"/>
        <v>105</v>
      </c>
      <c r="BM30" s="13">
        <f t="shared" si="75"/>
        <v>105</v>
      </c>
      <c r="BN30" s="13">
        <f t="shared" si="76"/>
        <v>70.98346592</v>
      </c>
      <c r="BO30" s="13">
        <f t="shared" si="77"/>
        <v>73.385120000000001</v>
      </c>
      <c r="BP30" s="13">
        <f t="shared" si="78"/>
        <v>61.356000000000002</v>
      </c>
      <c r="BQ30" s="13">
        <f t="shared" si="79"/>
        <v>68.415999999999997</v>
      </c>
      <c r="BR30" s="13">
        <f t="shared" si="80"/>
        <v>68.153249999999986</v>
      </c>
      <c r="BS30" s="13">
        <f t="shared" si="81"/>
        <v>66.773359999999997</v>
      </c>
      <c r="BT30" s="13">
        <f t="shared" si="82"/>
        <v>56.570399999999999</v>
      </c>
      <c r="BU30" s="13">
        <f t="shared" si="83"/>
        <v>49.394999999999996</v>
      </c>
      <c r="BV30" s="13">
        <f t="shared" si="84"/>
        <v>46.703000000000003</v>
      </c>
      <c r="BW30" s="492">
        <f t="shared" si="85"/>
        <v>-0.17442690877207867</v>
      </c>
      <c r="BX30" s="492">
        <f t="shared" si="86"/>
        <v>-5.4499443263488101E-2</v>
      </c>
      <c r="BY30" s="19"/>
      <c r="BZ30" s="13">
        <f t="shared" si="87"/>
        <v>96.097999999999999</v>
      </c>
    </row>
    <row r="31" spans="1:81" x14ac:dyDescent="0.45">
      <c r="A31" s="10"/>
      <c r="B31" s="10" t="s">
        <v>11</v>
      </c>
      <c r="C31" s="13">
        <v>145</v>
      </c>
      <c r="D31" s="13">
        <v>205</v>
      </c>
      <c r="E31" s="13">
        <v>235</v>
      </c>
      <c r="F31" s="13">
        <v>255</v>
      </c>
      <c r="G31" s="13">
        <v>205</v>
      </c>
      <c r="H31" s="13">
        <v>250</v>
      </c>
      <c r="I31" s="13">
        <v>227.60982070977275</v>
      </c>
      <c r="J31" s="13">
        <v>473.1484547709764</v>
      </c>
      <c r="K31" s="13">
        <v>752.95819741459582</v>
      </c>
      <c r="L31" s="13">
        <v>505.07680845369225</v>
      </c>
      <c r="M31" s="13">
        <v>756.494085675512</v>
      </c>
      <c r="N31" s="26">
        <f t="shared" si="26"/>
        <v>-0.32921002761115359</v>
      </c>
      <c r="O31" s="26">
        <f t="shared" si="26"/>
        <v>0.49778028413448894</v>
      </c>
      <c r="P31" s="27"/>
      <c r="Q31" s="13">
        <v>40</v>
      </c>
      <c r="R31" s="13">
        <v>50</v>
      </c>
      <c r="S31" s="13">
        <v>30</v>
      </c>
      <c r="T31" s="13">
        <v>45</v>
      </c>
      <c r="U31" s="13">
        <v>70</v>
      </c>
      <c r="V31" s="13">
        <v>70</v>
      </c>
      <c r="W31" s="13">
        <v>60</v>
      </c>
      <c r="X31" s="13">
        <v>80</v>
      </c>
      <c r="Y31" s="13">
        <v>60</v>
      </c>
      <c r="Z31" s="13">
        <v>5</v>
      </c>
      <c r="AA31" s="13">
        <v>40</v>
      </c>
      <c r="AB31" s="13">
        <v>50</v>
      </c>
      <c r="AC31" s="13">
        <v>45</v>
      </c>
      <c r="AD31" s="13">
        <v>35</v>
      </c>
      <c r="AE31" s="13">
        <v>60</v>
      </c>
      <c r="AF31" s="13">
        <v>60</v>
      </c>
      <c r="AG31" s="13">
        <v>65</v>
      </c>
      <c r="AH31" s="13">
        <v>65</v>
      </c>
      <c r="AI31" s="13">
        <v>115.52785004885301</v>
      </c>
      <c r="AJ31" s="13">
        <v>28.708334595919801</v>
      </c>
      <c r="AK31" s="13">
        <v>69.424871780826408</v>
      </c>
      <c r="AL31" s="13">
        <v>13.948764284173521</v>
      </c>
      <c r="AM31" s="13">
        <v>160.92805484004475</v>
      </c>
      <c r="AN31" s="13">
        <v>27.931164048001953</v>
      </c>
      <c r="AO31" s="13">
        <v>194.03720045453909</v>
      </c>
      <c r="AP31" s="13">
        <v>90.252035428390613</v>
      </c>
      <c r="AQ31" s="13">
        <v>101.62376663014028</v>
      </c>
      <c r="AR31" s="13">
        <v>373.37792404275092</v>
      </c>
      <c r="AS31" s="13">
        <v>137.74934646879498</v>
      </c>
      <c r="AT31" s="13">
        <v>140.20716027290959</v>
      </c>
      <c r="AU31" s="13">
        <v>150.24889961230423</v>
      </c>
      <c r="AV31" s="13">
        <v>202.26501444897195</v>
      </c>
      <c r="AW31" s="13">
        <v>150.97128093828448</v>
      </c>
      <c r="AX31" s="13">
        <v>1.591613454131604</v>
      </c>
      <c r="AY31" s="13">
        <v>89.233359860539053</v>
      </c>
      <c r="AZ31" s="13">
        <v>170.11614449488692</v>
      </c>
      <c r="BA31" s="492">
        <f t="shared" si="65"/>
        <v>-0.15894429415619793</v>
      </c>
      <c r="BB31" s="492">
        <f t="shared" si="66"/>
        <v>0.90641868423152361</v>
      </c>
      <c r="BC31" s="4"/>
      <c r="BD31" s="13">
        <f t="shared" si="88"/>
        <v>115</v>
      </c>
      <c r="BE31" s="13">
        <f t="shared" si="89"/>
        <v>90</v>
      </c>
      <c r="BF31" s="13">
        <f t="shared" si="68"/>
        <v>75</v>
      </c>
      <c r="BG31" s="13">
        <f t="shared" si="69"/>
        <v>140</v>
      </c>
      <c r="BH31" s="13">
        <f t="shared" si="70"/>
        <v>140</v>
      </c>
      <c r="BI31" s="13">
        <f t="shared" si="71"/>
        <v>65</v>
      </c>
      <c r="BJ31" s="13">
        <f t="shared" si="72"/>
        <v>90</v>
      </c>
      <c r="BK31" s="13">
        <f t="shared" si="73"/>
        <v>80</v>
      </c>
      <c r="BL31" s="13">
        <f t="shared" si="74"/>
        <v>120</v>
      </c>
      <c r="BM31" s="13">
        <f t="shared" si="75"/>
        <v>130</v>
      </c>
      <c r="BN31" s="13">
        <f t="shared" si="76"/>
        <v>144.23618464477281</v>
      </c>
      <c r="BO31" s="13">
        <f t="shared" si="77"/>
        <v>83.373636064999928</v>
      </c>
      <c r="BP31" s="13">
        <f t="shared" si="78"/>
        <v>188.85921888804671</v>
      </c>
      <c r="BQ31" s="13">
        <f t="shared" si="79"/>
        <v>284.28923588292969</v>
      </c>
      <c r="BR31" s="13">
        <f t="shared" si="80"/>
        <v>475.00169067289119</v>
      </c>
      <c r="BS31" s="13">
        <f t="shared" si="81"/>
        <v>277.95650674170457</v>
      </c>
      <c r="BT31" s="13">
        <f t="shared" si="82"/>
        <v>352.51391406127618</v>
      </c>
      <c r="BU31" s="13">
        <f t="shared" si="83"/>
        <v>152.56289439241607</v>
      </c>
      <c r="BV31" s="13">
        <f t="shared" si="84"/>
        <v>259.34950435542601</v>
      </c>
      <c r="BW31" s="492">
        <f t="shared" si="85"/>
        <v>-0.26428576572343676</v>
      </c>
      <c r="BX31" s="492">
        <f t="shared" si="86"/>
        <v>0.69995138980739169</v>
      </c>
      <c r="BY31" s="19"/>
      <c r="BZ31" s="13">
        <f t="shared" si="87"/>
        <v>411.91239874784208</v>
      </c>
    </row>
    <row r="32" spans="1:81" x14ac:dyDescent="0.45">
      <c r="A32" s="10"/>
      <c r="B32" s="10" t="s">
        <v>58</v>
      </c>
      <c r="C32" s="13">
        <v>220</v>
      </c>
      <c r="D32" s="13">
        <v>225</v>
      </c>
      <c r="E32" s="13">
        <v>240</v>
      </c>
      <c r="F32" s="13">
        <v>235</v>
      </c>
      <c r="G32" s="13">
        <v>235</v>
      </c>
      <c r="H32" s="13">
        <v>235</v>
      </c>
      <c r="I32" s="13">
        <v>277.1999040141219</v>
      </c>
      <c r="J32" s="13">
        <v>255.60750526785944</v>
      </c>
      <c r="K32" s="13">
        <v>268.72121035178782</v>
      </c>
      <c r="L32" s="13">
        <v>278.08149525563005</v>
      </c>
      <c r="M32" s="13">
        <v>286.60803501883714</v>
      </c>
      <c r="N32" s="26">
        <f t="shared" si="26"/>
        <v>3.4832698511548577E-2</v>
      </c>
      <c r="O32" s="26">
        <f t="shared" si="26"/>
        <v>3.066201782095912E-2</v>
      </c>
      <c r="P32" s="27"/>
      <c r="Q32" s="13">
        <v>45</v>
      </c>
      <c r="R32" s="13">
        <v>65</v>
      </c>
      <c r="S32" s="13">
        <v>50</v>
      </c>
      <c r="T32" s="13">
        <v>65</v>
      </c>
      <c r="U32" s="13">
        <v>45</v>
      </c>
      <c r="V32" s="13">
        <v>65</v>
      </c>
      <c r="W32" s="13">
        <v>50</v>
      </c>
      <c r="X32" s="13">
        <v>70</v>
      </c>
      <c r="Y32" s="13">
        <v>45</v>
      </c>
      <c r="Z32" s="13">
        <v>75</v>
      </c>
      <c r="AA32" s="13">
        <v>55</v>
      </c>
      <c r="AB32" s="13">
        <v>70</v>
      </c>
      <c r="AC32" s="13">
        <v>45</v>
      </c>
      <c r="AD32" s="13">
        <v>70</v>
      </c>
      <c r="AE32" s="13">
        <v>55</v>
      </c>
      <c r="AF32" s="13">
        <v>70</v>
      </c>
      <c r="AG32" s="13">
        <v>45</v>
      </c>
      <c r="AH32" s="13">
        <v>70</v>
      </c>
      <c r="AI32" s="13">
        <v>69.299976003530475</v>
      </c>
      <c r="AJ32" s="13">
        <v>69.299976003530475</v>
      </c>
      <c r="AK32" s="13">
        <v>69.299976003530475</v>
      </c>
      <c r="AL32" s="13">
        <v>69.299976003530475</v>
      </c>
      <c r="AM32" s="13">
        <v>63.901876316964859</v>
      </c>
      <c r="AN32" s="13">
        <v>63.901876316964859</v>
      </c>
      <c r="AO32" s="13">
        <v>63.901876316964859</v>
      </c>
      <c r="AP32" s="13">
        <v>63.901876316964859</v>
      </c>
      <c r="AQ32" s="13">
        <v>65.858049618017972</v>
      </c>
      <c r="AR32" s="13">
        <v>66.62886493167899</v>
      </c>
      <c r="AS32" s="13">
        <v>69.042519157888265</v>
      </c>
      <c r="AT32" s="13">
        <v>67.191776644202605</v>
      </c>
      <c r="AU32" s="13">
        <v>72.205965740062112</v>
      </c>
      <c r="AV32" s="13">
        <v>68.950356968123145</v>
      </c>
      <c r="AW32" s="13">
        <v>68.787972257524345</v>
      </c>
      <c r="AX32" s="13">
        <v>68.137200289920528</v>
      </c>
      <c r="AY32" s="13">
        <v>70.881418244779496</v>
      </c>
      <c r="AZ32" s="13">
        <v>71.392554487887011</v>
      </c>
      <c r="BA32" s="492">
        <f t="shared" si="65"/>
        <v>3.5419650124406621E-2</v>
      </c>
      <c r="BB32" s="492">
        <f t="shared" si="66"/>
        <v>7.2111458230472714E-3</v>
      </c>
      <c r="BC32" s="4"/>
      <c r="BD32" s="13">
        <f t="shared" si="88"/>
        <v>115</v>
      </c>
      <c r="BE32" s="13">
        <f t="shared" si="89"/>
        <v>110</v>
      </c>
      <c r="BF32" s="13">
        <f t="shared" si="68"/>
        <v>115</v>
      </c>
      <c r="BG32" s="13">
        <f t="shared" si="69"/>
        <v>110</v>
      </c>
      <c r="BH32" s="13">
        <f t="shared" si="70"/>
        <v>120</v>
      </c>
      <c r="BI32" s="13">
        <f t="shared" si="71"/>
        <v>120</v>
      </c>
      <c r="BJ32" s="13">
        <f t="shared" si="72"/>
        <v>125</v>
      </c>
      <c r="BK32" s="13">
        <f t="shared" si="73"/>
        <v>115</v>
      </c>
      <c r="BL32" s="13">
        <f t="shared" si="74"/>
        <v>125</v>
      </c>
      <c r="BM32" s="13">
        <f t="shared" si="75"/>
        <v>115</v>
      </c>
      <c r="BN32" s="13">
        <f>SUM(AI32:AJ32)</f>
        <v>138.59995200706095</v>
      </c>
      <c r="BO32" s="13">
        <f t="shared" si="77"/>
        <v>138.59995200706095</v>
      </c>
      <c r="BP32" s="13">
        <f t="shared" si="78"/>
        <v>127.80375263392972</v>
      </c>
      <c r="BQ32" s="13">
        <f t="shared" si="79"/>
        <v>127.80375263392972</v>
      </c>
      <c r="BR32" s="13">
        <f t="shared" si="80"/>
        <v>132.48691454969696</v>
      </c>
      <c r="BS32" s="13">
        <f t="shared" si="81"/>
        <v>136.23429580209086</v>
      </c>
      <c r="BT32" s="13">
        <f t="shared" si="82"/>
        <v>141.15632270818526</v>
      </c>
      <c r="BU32" s="13">
        <f t="shared" si="83"/>
        <v>136.92517254744487</v>
      </c>
      <c r="BV32" s="13">
        <f t="shared" si="84"/>
        <v>142.27397273266649</v>
      </c>
      <c r="BW32" s="492">
        <f t="shared" si="85"/>
        <v>7.9178176580285697E-3</v>
      </c>
      <c r="BX32" s="492">
        <f t="shared" si="86"/>
        <v>3.9063673141388477E-2</v>
      </c>
      <c r="BY32" s="19"/>
      <c r="BZ32" s="13">
        <f t="shared" si="87"/>
        <v>279.1991452801114</v>
      </c>
    </row>
    <row r="33" spans="1:78" x14ac:dyDescent="0.45">
      <c r="A33" s="29"/>
      <c r="B33" s="29" t="s">
        <v>2</v>
      </c>
      <c r="C33" s="29">
        <v>435</v>
      </c>
      <c r="D33" s="29">
        <v>455</v>
      </c>
      <c r="E33" s="29">
        <v>445</v>
      </c>
      <c r="F33" s="29">
        <v>490</v>
      </c>
      <c r="G33" s="29">
        <v>505</v>
      </c>
      <c r="H33" s="29">
        <v>525</v>
      </c>
      <c r="I33" s="29">
        <v>585.15918127288319</v>
      </c>
      <c r="J33" s="29">
        <v>501.05007012692636</v>
      </c>
      <c r="K33" s="29">
        <v>545.82000073249526</v>
      </c>
      <c r="L33" s="29">
        <v>573.31152698993787</v>
      </c>
      <c r="M33" s="29">
        <v>597.70141746079639</v>
      </c>
      <c r="N33" s="30">
        <f t="shared" si="26"/>
        <v>5.0367385256217645E-2</v>
      </c>
      <c r="O33" s="30">
        <f t="shared" si="26"/>
        <v>4.2542124695997163E-2</v>
      </c>
      <c r="P33" s="27"/>
      <c r="Q33" s="29">
        <v>105</v>
      </c>
      <c r="R33" s="29">
        <v>115</v>
      </c>
      <c r="S33" s="29">
        <v>110</v>
      </c>
      <c r="T33" s="29">
        <v>110</v>
      </c>
      <c r="U33" s="29">
        <v>105</v>
      </c>
      <c r="V33" s="29">
        <v>115</v>
      </c>
      <c r="W33" s="29">
        <v>115</v>
      </c>
      <c r="X33" s="29">
        <v>120</v>
      </c>
      <c r="Y33" s="29">
        <v>120</v>
      </c>
      <c r="Z33" s="29">
        <v>130</v>
      </c>
      <c r="AA33" s="29">
        <v>125</v>
      </c>
      <c r="AB33" s="29">
        <v>125</v>
      </c>
      <c r="AC33" s="29">
        <v>125</v>
      </c>
      <c r="AD33" s="29">
        <v>125</v>
      </c>
      <c r="AE33" s="29">
        <v>130</v>
      </c>
      <c r="AF33" s="29">
        <v>130</v>
      </c>
      <c r="AG33" s="29">
        <v>130</v>
      </c>
      <c r="AH33" s="29">
        <v>135</v>
      </c>
      <c r="AI33" s="29">
        <v>146.59025188509864</v>
      </c>
      <c r="AJ33" s="29">
        <v>146.45671563315292</v>
      </c>
      <c r="AK33" s="29">
        <v>145.38842561758742</v>
      </c>
      <c r="AL33" s="29">
        <v>146.72378813704427</v>
      </c>
      <c r="AM33" s="29">
        <v>117.86473204018121</v>
      </c>
      <c r="AN33" s="29">
        <v>103.86412001980531</v>
      </c>
      <c r="AO33" s="29">
        <v>136.45525813704973</v>
      </c>
      <c r="AP33" s="29">
        <v>142.8659599298901</v>
      </c>
      <c r="AQ33" s="29">
        <v>141.11390801753879</v>
      </c>
      <c r="AR33" s="29">
        <v>129.91656825472626</v>
      </c>
      <c r="AS33" s="29">
        <v>129.73107696976655</v>
      </c>
      <c r="AT33" s="29">
        <v>145.05844749046369</v>
      </c>
      <c r="AU33" s="29">
        <v>144.97167819505165</v>
      </c>
      <c r="AV33" s="29">
        <v>149.34697763097194</v>
      </c>
      <c r="AW33" s="29">
        <v>140.98544384743323</v>
      </c>
      <c r="AX33" s="29">
        <v>138.00742731648111</v>
      </c>
      <c r="AY33" s="29">
        <v>146.57068398960601</v>
      </c>
      <c r="AZ33" s="29">
        <v>154.0850824701684</v>
      </c>
      <c r="BA33" s="612">
        <f t="shared" si="65"/>
        <v>3.1725481923739141E-2</v>
      </c>
      <c r="BB33" s="612">
        <f t="shared" si="66"/>
        <v>5.1268086332293183E-2</v>
      </c>
      <c r="BC33" s="4"/>
      <c r="BD33" s="29">
        <f t="shared" si="88"/>
        <v>235</v>
      </c>
      <c r="BE33" s="29">
        <f t="shared" si="89"/>
        <v>220</v>
      </c>
      <c r="BF33" s="29">
        <f t="shared" si="68"/>
        <v>220</v>
      </c>
      <c r="BG33" s="29">
        <f t="shared" si="69"/>
        <v>220</v>
      </c>
      <c r="BH33" s="29">
        <f t="shared" si="70"/>
        <v>235</v>
      </c>
      <c r="BI33" s="29">
        <f t="shared" si="71"/>
        <v>250</v>
      </c>
      <c r="BJ33" s="29">
        <f t="shared" si="72"/>
        <v>250</v>
      </c>
      <c r="BK33" s="29">
        <f t="shared" si="73"/>
        <v>250</v>
      </c>
      <c r="BL33" s="29">
        <f t="shared" si="74"/>
        <v>260</v>
      </c>
      <c r="BM33" s="29">
        <f t="shared" si="75"/>
        <v>265</v>
      </c>
      <c r="BN33" s="29">
        <f t="shared" si="76"/>
        <v>293.04696751825156</v>
      </c>
      <c r="BO33" s="29">
        <f t="shared" si="77"/>
        <v>292.11221375463168</v>
      </c>
      <c r="BP33" s="29">
        <f t="shared" si="78"/>
        <v>221.72885205998654</v>
      </c>
      <c r="BQ33" s="599">
        <f t="shared" si="79"/>
        <v>279.32121806693982</v>
      </c>
      <c r="BR33" s="599">
        <f t="shared" si="80"/>
        <v>271.03047627226505</v>
      </c>
      <c r="BS33" s="599">
        <f t="shared" si="81"/>
        <v>274.78952446023027</v>
      </c>
      <c r="BT33" s="599">
        <f t="shared" si="82"/>
        <v>294.31865582602359</v>
      </c>
      <c r="BU33" s="599">
        <f t="shared" si="83"/>
        <v>278.99287116391434</v>
      </c>
      <c r="BV33" s="599">
        <f t="shared" si="84"/>
        <v>300.65576645977444</v>
      </c>
      <c r="BW33" s="545">
        <f t="shared" si="85"/>
        <v>2.1531460912545208E-2</v>
      </c>
      <c r="BX33" s="545">
        <f t="shared" si="86"/>
        <v>7.7646769989089259E-2</v>
      </c>
      <c r="BY33" s="19"/>
      <c r="BZ33" s="611">
        <f t="shared" si="87"/>
        <v>579.64863762368873</v>
      </c>
    </row>
    <row r="34" spans="1:78" x14ac:dyDescent="0.45">
      <c r="A34" s="37"/>
      <c r="B34" s="37"/>
      <c r="C34" s="37"/>
      <c r="D34" s="37"/>
      <c r="E34" s="37"/>
      <c r="F34" s="37"/>
      <c r="G34" s="37"/>
      <c r="H34" s="37"/>
      <c r="I34" s="628"/>
      <c r="J34" s="37"/>
      <c r="K34" s="37"/>
      <c r="L34" s="37"/>
      <c r="M34" s="37"/>
      <c r="N34" s="37"/>
      <c r="O34" s="539"/>
      <c r="P34" s="27"/>
      <c r="Q34" s="544"/>
      <c r="R34" s="544"/>
      <c r="S34" s="544"/>
      <c r="T34" s="544"/>
      <c r="U34" s="544"/>
      <c r="V34" s="544"/>
      <c r="W34" s="544"/>
      <c r="X34" s="544"/>
      <c r="Y34" s="544"/>
      <c r="Z34" s="544"/>
      <c r="AA34" s="544"/>
      <c r="AB34" s="544"/>
      <c r="AC34" s="544"/>
      <c r="AD34" s="544"/>
      <c r="AE34" s="544"/>
      <c r="AF34" s="544"/>
      <c r="AG34" s="544"/>
      <c r="AH34" s="544"/>
      <c r="AI34" s="580"/>
      <c r="AJ34" s="580"/>
      <c r="AK34" s="580"/>
      <c r="AL34" s="580"/>
      <c r="AM34" s="563"/>
      <c r="AN34" s="580"/>
      <c r="AO34" s="580"/>
      <c r="AP34" s="580"/>
      <c r="AQ34" s="580"/>
      <c r="AR34" s="580"/>
      <c r="AS34" s="580"/>
      <c r="AT34" s="580"/>
      <c r="AU34" s="580"/>
      <c r="AV34" s="580"/>
      <c r="AW34" s="580"/>
      <c r="AX34" s="580"/>
      <c r="AY34" s="580"/>
      <c r="AZ34" s="580"/>
      <c r="BA34" s="492"/>
      <c r="BB34" s="492"/>
      <c r="BC34" s="4"/>
      <c r="BD34" s="37"/>
      <c r="BE34" s="37"/>
      <c r="BF34" s="37"/>
      <c r="BG34" s="37"/>
      <c r="BH34" s="37"/>
      <c r="BI34" s="37"/>
      <c r="BJ34" s="37"/>
      <c r="BK34" s="37"/>
      <c r="BL34" s="37"/>
      <c r="BM34" s="37"/>
      <c r="BN34" s="37"/>
      <c r="BO34" s="37"/>
      <c r="BP34" s="37"/>
      <c r="BQ34" s="37"/>
      <c r="BR34" s="37"/>
      <c r="BS34" s="37"/>
      <c r="BT34" s="37"/>
      <c r="BU34" s="37"/>
      <c r="BV34" s="37"/>
      <c r="BW34" s="492"/>
      <c r="BX34" s="492"/>
      <c r="BY34" s="19"/>
      <c r="BZ34" s="13"/>
    </row>
    <row r="35" spans="1:78" x14ac:dyDescent="0.45">
      <c r="A35" s="23" t="s">
        <v>3</v>
      </c>
      <c r="B35" s="9"/>
      <c r="C35" s="656">
        <v>935</v>
      </c>
      <c r="D35" s="656">
        <v>150</v>
      </c>
      <c r="E35" s="656">
        <v>305</v>
      </c>
      <c r="F35" s="656">
        <v>535</v>
      </c>
      <c r="G35" s="656">
        <v>275</v>
      </c>
      <c r="H35" s="656">
        <v>15</v>
      </c>
      <c r="I35" s="656">
        <f t="shared" ref="I35:J35" si="90">SUM(I36:I38)</f>
        <v>1233.2641282023474</v>
      </c>
      <c r="J35" s="656">
        <f t="shared" si="90"/>
        <v>1536.4428029818</v>
      </c>
      <c r="K35" s="656">
        <f>SUM(K36:K38)</f>
        <v>-55.791520876881918</v>
      </c>
      <c r="L35" s="656">
        <f t="shared" ref="L35" si="91">SUM(L36:L38)</f>
        <v>-640.43845805216256</v>
      </c>
      <c r="M35" s="656">
        <f>SUM(M36:M38)</f>
        <v>386.40194722139165</v>
      </c>
      <c r="N35" s="492" t="str">
        <f>IF(ISERROR(L35/K35),"N/A",IF(K35&lt;0,"N/A",IF(L35&lt;0,"N/A",IF(L35/K35-1&gt;300%,"&gt;±300%",IF(L35/K35-1&lt;-300%,"&gt;±300%",L35/K35-1)))))</f>
        <v>N/A</v>
      </c>
      <c r="O35" s="492" t="str">
        <f>IF(ISERROR(M35/L35),"N/A",IF(L35&lt;0,"N/A",IF(M35&lt;0,"N/A",IF(M35/L35-1&gt;300%,"&gt;±300%",IF(M35/L35-1&lt;-300%,"&gt;±300%",M35/L35-1)))))</f>
        <v>N/A</v>
      </c>
      <c r="P35" s="27"/>
      <c r="Q35" s="656">
        <v>-175</v>
      </c>
      <c r="R35" s="656">
        <v>0</v>
      </c>
      <c r="S35" s="656">
        <v>-10</v>
      </c>
      <c r="T35" s="656">
        <v>115</v>
      </c>
      <c r="U35" s="656">
        <v>285</v>
      </c>
      <c r="V35" s="656">
        <v>-95</v>
      </c>
      <c r="W35" s="656">
        <v>165</v>
      </c>
      <c r="X35" s="656">
        <v>95</v>
      </c>
      <c r="Y35" s="656">
        <v>50</v>
      </c>
      <c r="Z35" s="656">
        <v>225</v>
      </c>
      <c r="AA35" s="656">
        <v>80</v>
      </c>
      <c r="AB35" s="656">
        <v>105</v>
      </c>
      <c r="AC35" s="656">
        <v>-10</v>
      </c>
      <c r="AD35" s="656">
        <v>100</v>
      </c>
      <c r="AE35" s="656">
        <v>60</v>
      </c>
      <c r="AF35" s="656">
        <v>-55</v>
      </c>
      <c r="AG35" s="656">
        <v>65</v>
      </c>
      <c r="AH35" s="656">
        <v>-65</v>
      </c>
      <c r="AI35" s="656">
        <f t="shared" ref="AI35:AX35" si="92">SUM(AI36:AI38)</f>
        <v>789.1665174579166</v>
      </c>
      <c r="AJ35" s="656">
        <f t="shared" si="92"/>
        <v>122.02271297691493</v>
      </c>
      <c r="AK35" s="656">
        <f t="shared" si="92"/>
        <v>246.2812193852445</v>
      </c>
      <c r="AL35" s="656">
        <f t="shared" si="92"/>
        <v>75.793678382271338</v>
      </c>
      <c r="AM35" s="656">
        <f t="shared" si="92"/>
        <v>61.771979263408618</v>
      </c>
      <c r="AN35" s="656">
        <f t="shared" si="92"/>
        <v>383.25291470702274</v>
      </c>
      <c r="AO35" s="656">
        <f t="shared" si="92"/>
        <v>962.21102695385389</v>
      </c>
      <c r="AP35" s="656">
        <f t="shared" si="92"/>
        <v>129.2068820575146</v>
      </c>
      <c r="AQ35" s="656">
        <f t="shared" si="92"/>
        <v>152.75904719937066</v>
      </c>
      <c r="AR35" s="656">
        <f t="shared" si="92"/>
        <v>187.33834927444249</v>
      </c>
      <c r="AS35" s="656">
        <f t="shared" si="92"/>
        <v>-277.58448720743064</v>
      </c>
      <c r="AT35" s="656">
        <f t="shared" si="92"/>
        <v>-118.30443014326437</v>
      </c>
      <c r="AU35" s="656">
        <f t="shared" si="92"/>
        <v>-164.87269021361845</v>
      </c>
      <c r="AV35" s="656">
        <f t="shared" si="92"/>
        <v>-162.2106206675999</v>
      </c>
      <c r="AW35" s="656">
        <f t="shared" si="92"/>
        <v>-259.81005041114042</v>
      </c>
      <c r="AX35" s="656">
        <f t="shared" si="92"/>
        <v>-53.545096759803677</v>
      </c>
      <c r="AY35" s="656">
        <f t="shared" ref="AY35" si="93">SUM(AY36:AY38)</f>
        <v>169.02196100988255</v>
      </c>
      <c r="AZ35" s="656">
        <f>SUM(AZ36:AZ38)</f>
        <v>154.45872699425047</v>
      </c>
      <c r="BA35" s="492" t="str">
        <f t="shared" ref="BA35:BA40" si="94">IF(ISERROR(AZ35/AV35),"N/A",IF(AV35&lt;0,"N/A",IF(AZ35&lt;0,"N/A",IF(AZ35/AV35-1&gt;300%,"&gt;±300%",IF(AZ35/AV35-1&lt;-300%,"&gt;±300%",AZ35/AV35-1)))))</f>
        <v>N/A</v>
      </c>
      <c r="BB35" s="492">
        <f t="shared" ref="BB35:BB40" si="95">IF(ISERROR(AZ35/AY35),"N/A",IF(AY35&lt;0,"N/A",IF(AZ35&lt;0,"N/A",IF(AZ35/AY35-1&gt;300%,"&gt;±300%",IF(AZ35/AY35-1&lt;-300%,"&gt;±300%",AZ35/AY35-1)))))</f>
        <v>-8.6161785892311271E-2</v>
      </c>
      <c r="BC35" s="4"/>
      <c r="BD35" s="9">
        <f t="shared" ref="BD35:BE35" si="96">SUM(BD36:BD38)</f>
        <v>325</v>
      </c>
      <c r="BE35" s="9">
        <f t="shared" si="96"/>
        <v>-175</v>
      </c>
      <c r="BF35" s="9">
        <f>SUM(S35:T35)</f>
        <v>105</v>
      </c>
      <c r="BG35" s="9">
        <f>SUM(U35:V35)</f>
        <v>190</v>
      </c>
      <c r="BH35" s="9">
        <f>SUM(W35:X35)</f>
        <v>260</v>
      </c>
      <c r="BI35" s="9">
        <f>SUM(Y35:Z35)</f>
        <v>275</v>
      </c>
      <c r="BJ35" s="9">
        <f>SUM(AA35:AB35)</f>
        <v>185</v>
      </c>
      <c r="BK35" s="9">
        <f>SUM(AC35:AD35)</f>
        <v>90</v>
      </c>
      <c r="BL35" s="9">
        <f>SUM(AE35:AF35)</f>
        <v>5</v>
      </c>
      <c r="BM35" s="9">
        <f>SUM(AG35:AH35)</f>
        <v>0</v>
      </c>
      <c r="BN35" s="9">
        <f>SUM(AI35:AJ35)</f>
        <v>911.18923043483153</v>
      </c>
      <c r="BO35" s="9">
        <f>SUM(AK35:AL35)</f>
        <v>322.07489776751584</v>
      </c>
      <c r="BP35" s="9">
        <f>SUM(AM35:AN35)</f>
        <v>445.02489397043138</v>
      </c>
      <c r="BQ35" s="9">
        <f>SUM(AO35:AP35)</f>
        <v>1091.4179090113685</v>
      </c>
      <c r="BR35" s="9">
        <f>SUM(AQ35:AR35)</f>
        <v>340.09739647381315</v>
      </c>
      <c r="BS35" s="9">
        <f>SUM(AS35:AT35)</f>
        <v>-395.88891735069501</v>
      </c>
      <c r="BT35" s="9">
        <f>SUM(AU35:AV35)</f>
        <v>-327.08331088121838</v>
      </c>
      <c r="BU35" s="9">
        <f t="shared" ref="BU35:BU38" si="97">SUM(AW35:AX35)</f>
        <v>-313.35514717094412</v>
      </c>
      <c r="BV35" s="9">
        <f t="shared" ref="BV35:BV38" si="98">SUM(AY35:AZ35)</f>
        <v>323.48068800413301</v>
      </c>
      <c r="BW35" s="492" t="str">
        <f t="shared" ref="BW35:BW42" si="99">IF(ISERROR(BV35/BT35),"N/A",IF(BT35&lt;0,"N/A",IF(BV35&lt;0,"N/A",IF(BV35/BT35-1&gt;300%,"&gt;±300%",IF(BV35/BT35-1&lt;-300%,"&gt;±300%",BV35/BT35-1)))))</f>
        <v>N/A</v>
      </c>
      <c r="BX35" s="492" t="str">
        <f t="shared" ref="BX35:BX42" si="100">IF(ISERROR(BV35/BU35),"N/A",IF(BU35&lt;0,"N/A",IF(BV35&lt;0,"N/A",IF(BV35/BU35-1&gt;300%,"&gt;±300%",IF(BV35/BU35-1&lt;-300%,"&gt;±300%",BV35/BU35-1)))))</f>
        <v>N/A</v>
      </c>
      <c r="BY35" s="19"/>
      <c r="BZ35" s="36">
        <f t="shared" ref="BZ35:BZ38" si="101">SUM(AW35:AZ35)</f>
        <v>10.125540833188893</v>
      </c>
    </row>
    <row r="36" spans="1:78" x14ac:dyDescent="0.45">
      <c r="A36" s="10"/>
      <c r="B36" s="10" t="s">
        <v>42</v>
      </c>
      <c r="C36" s="657">
        <v>-5</v>
      </c>
      <c r="D36" s="657">
        <v>50</v>
      </c>
      <c r="E36" s="657">
        <v>525</v>
      </c>
      <c r="F36" s="657">
        <v>460</v>
      </c>
      <c r="G36" s="657">
        <v>215</v>
      </c>
      <c r="H36" s="657">
        <v>280</v>
      </c>
      <c r="I36" s="658">
        <v>262.83500000000004</v>
      </c>
      <c r="J36" s="658">
        <v>570.81299999999999</v>
      </c>
      <c r="K36" s="658">
        <v>323.8535</v>
      </c>
      <c r="L36" s="658">
        <v>224.6862785977867</v>
      </c>
      <c r="M36" s="658">
        <v>326.40194722139165</v>
      </c>
      <c r="N36" s="26">
        <f t="shared" si="26"/>
        <v>-0.30621012711677753</v>
      </c>
      <c r="O36" s="26">
        <f t="shared" si="26"/>
        <v>0.45270084696933033</v>
      </c>
      <c r="P36" s="27"/>
      <c r="Q36" s="658">
        <v>15</v>
      </c>
      <c r="R36" s="658">
        <v>40</v>
      </c>
      <c r="S36" s="658">
        <v>45</v>
      </c>
      <c r="T36" s="658">
        <v>75</v>
      </c>
      <c r="U36" s="658">
        <v>180</v>
      </c>
      <c r="V36" s="658">
        <v>220</v>
      </c>
      <c r="W36" s="658">
        <v>150</v>
      </c>
      <c r="X36" s="658">
        <v>115</v>
      </c>
      <c r="Y36" s="658">
        <v>80</v>
      </c>
      <c r="Z36" s="658">
        <v>115</v>
      </c>
      <c r="AA36" s="658">
        <v>30</v>
      </c>
      <c r="AB36" s="658">
        <v>75</v>
      </c>
      <c r="AC36" s="658">
        <v>45</v>
      </c>
      <c r="AD36" s="658">
        <v>65</v>
      </c>
      <c r="AE36" s="658">
        <v>85</v>
      </c>
      <c r="AF36" s="658">
        <v>70</v>
      </c>
      <c r="AG36" s="658">
        <v>70</v>
      </c>
      <c r="AH36" s="658">
        <v>50</v>
      </c>
      <c r="AI36" s="658">
        <v>105.57914225967752</v>
      </c>
      <c r="AJ36" s="658">
        <v>84.600039746736087</v>
      </c>
      <c r="AK36" s="658">
        <v>48.923371885813054</v>
      </c>
      <c r="AL36" s="658">
        <v>23.732446107773313</v>
      </c>
      <c r="AM36" s="658">
        <v>298.15942884018619</v>
      </c>
      <c r="AN36" s="658">
        <v>121.2724706078703</v>
      </c>
      <c r="AO36" s="658">
        <v>94.924473234938915</v>
      </c>
      <c r="AP36" s="658">
        <v>56.456627317004596</v>
      </c>
      <c r="AQ36" s="658">
        <v>18.975007783359857</v>
      </c>
      <c r="AR36" s="658">
        <v>104.348851363413</v>
      </c>
      <c r="AS36" s="658">
        <v>108.74389820529454</v>
      </c>
      <c r="AT36" s="658">
        <v>91.78574264793258</v>
      </c>
      <c r="AU36" s="658">
        <v>59.282276116604969</v>
      </c>
      <c r="AV36" s="658">
        <v>72.452361999739665</v>
      </c>
      <c r="AW36" s="658">
        <v>91.557235456197631</v>
      </c>
      <c r="AX36" s="658">
        <v>1.3944050252444242</v>
      </c>
      <c r="AY36" s="658">
        <v>99.591419519957256</v>
      </c>
      <c r="AZ36" s="658">
        <v>26.164368111005754</v>
      </c>
      <c r="BA36" s="492">
        <f t="shared" si="94"/>
        <v>-0.63887487738357285</v>
      </c>
      <c r="BB36" s="492">
        <f t="shared" si="95"/>
        <v>-0.73728290813484554</v>
      </c>
      <c r="BC36" s="4"/>
      <c r="BD36" s="13">
        <f>D36-BE36</f>
        <v>-5</v>
      </c>
      <c r="BE36" s="13">
        <f>SUM(Q36:R36)</f>
        <v>55</v>
      </c>
      <c r="BF36" s="13">
        <f>SUM(S36:T36)</f>
        <v>120</v>
      </c>
      <c r="BG36" s="13">
        <f>SUM(U36:V36)</f>
        <v>400</v>
      </c>
      <c r="BH36" s="13">
        <f>SUM(W36:X36)</f>
        <v>265</v>
      </c>
      <c r="BI36" s="13">
        <f>SUM(Y36:Z36)</f>
        <v>195</v>
      </c>
      <c r="BJ36" s="13">
        <f>SUM(AA36:AB36)</f>
        <v>105</v>
      </c>
      <c r="BK36" s="13">
        <f>SUM(AC36:AD36)</f>
        <v>110</v>
      </c>
      <c r="BL36" s="13">
        <f>SUM(AE36:AF36)</f>
        <v>155</v>
      </c>
      <c r="BM36" s="13">
        <f>SUM(AG36:AH36)</f>
        <v>120</v>
      </c>
      <c r="BN36" s="13">
        <f>SUM(AI36:AJ36)</f>
        <v>190.17918200641361</v>
      </c>
      <c r="BO36" s="13">
        <f>SUM(AK36:AL36)</f>
        <v>72.655817993586368</v>
      </c>
      <c r="BP36" s="13">
        <f>SUM(AM36:AN36)</f>
        <v>419.43189944805647</v>
      </c>
      <c r="BQ36" s="13">
        <f>SUM(AO36:AP36)</f>
        <v>151.38110055194352</v>
      </c>
      <c r="BR36" s="13">
        <f>SUM(AQ36:AR36)</f>
        <v>123.32385914677286</v>
      </c>
      <c r="BS36" s="13">
        <f>SUM(AS36:AT36)</f>
        <v>200.52964085322714</v>
      </c>
      <c r="BT36" s="13">
        <f>SUM(AU36:AV36)</f>
        <v>131.73463811634463</v>
      </c>
      <c r="BU36" s="13">
        <f t="shared" si="97"/>
        <v>92.951640481442055</v>
      </c>
      <c r="BV36" s="13">
        <f t="shared" si="98"/>
        <v>125.75578763096301</v>
      </c>
      <c r="BW36" s="492">
        <f t="shared" si="99"/>
        <v>-4.5385561237897387E-2</v>
      </c>
      <c r="BX36" s="492">
        <f t="shared" si="100"/>
        <v>0.35291627968707395</v>
      </c>
      <c r="BY36" s="19"/>
      <c r="BZ36" s="13">
        <f t="shared" si="101"/>
        <v>218.70742811240507</v>
      </c>
    </row>
    <row r="37" spans="1:78" x14ac:dyDescent="0.45">
      <c r="A37" s="10"/>
      <c r="B37" s="10" t="s">
        <v>43</v>
      </c>
      <c r="C37" s="657">
        <v>905</v>
      </c>
      <c r="D37" s="657">
        <v>215</v>
      </c>
      <c r="E37" s="657">
        <v>-240</v>
      </c>
      <c r="F37" s="657">
        <v>-10</v>
      </c>
      <c r="G37" s="657">
        <v>105</v>
      </c>
      <c r="H37" s="657">
        <v>-245</v>
      </c>
      <c r="I37" s="658">
        <v>990.64359446820163</v>
      </c>
      <c r="J37" s="658">
        <v>507.24591859579829</v>
      </c>
      <c r="K37" s="658">
        <v>-241.04985259999987</v>
      </c>
      <c r="L37" s="658">
        <v>-557.63930619999985</v>
      </c>
      <c r="M37" s="658">
        <v>60</v>
      </c>
      <c r="N37" s="26" t="str">
        <f t="shared" si="26"/>
        <v>N/A</v>
      </c>
      <c r="O37" s="26" t="str">
        <f t="shared" si="26"/>
        <v>N/A</v>
      </c>
      <c r="P37" s="27"/>
      <c r="Q37" s="658">
        <v>-95</v>
      </c>
      <c r="R37" s="658">
        <v>-30</v>
      </c>
      <c r="S37" s="658">
        <v>-50</v>
      </c>
      <c r="T37" s="658">
        <v>45</v>
      </c>
      <c r="U37" s="658">
        <v>110</v>
      </c>
      <c r="V37" s="658">
        <v>-345</v>
      </c>
      <c r="W37" s="658">
        <v>-25</v>
      </c>
      <c r="X37" s="658">
        <v>-15</v>
      </c>
      <c r="Y37" s="658">
        <v>-85</v>
      </c>
      <c r="Z37" s="658">
        <v>115</v>
      </c>
      <c r="AA37" s="658">
        <v>60</v>
      </c>
      <c r="AB37" s="658">
        <v>30</v>
      </c>
      <c r="AC37" s="658">
        <v>-40</v>
      </c>
      <c r="AD37" s="658">
        <v>55</v>
      </c>
      <c r="AE37" s="658">
        <v>-15</v>
      </c>
      <c r="AF37" s="658">
        <v>-125</v>
      </c>
      <c r="AG37" s="658">
        <v>5</v>
      </c>
      <c r="AH37" s="658">
        <v>-115</v>
      </c>
      <c r="AI37" s="658">
        <v>687.30094297999995</v>
      </c>
      <c r="AJ37" s="658">
        <v>50.292660819999931</v>
      </c>
      <c r="AK37" s="658">
        <v>207.01584164799993</v>
      </c>
      <c r="AL37" s="658">
        <v>46.03414902020188</v>
      </c>
      <c r="AM37" s="658">
        <v>-215.94544478631991</v>
      </c>
      <c r="AN37" s="658">
        <v>123.8353253826093</v>
      </c>
      <c r="AO37" s="658">
        <v>525.73442329950888</v>
      </c>
      <c r="AP37" s="658">
        <v>73.621614700000109</v>
      </c>
      <c r="AQ37" s="658">
        <v>100.38166739999974</v>
      </c>
      <c r="AR37" s="658">
        <v>33.979730200000191</v>
      </c>
      <c r="AS37" s="658">
        <v>-213.37130419999994</v>
      </c>
      <c r="AT37" s="658">
        <v>-162.03994599999982</v>
      </c>
      <c r="AU37" s="658">
        <v>-166.41974060000015</v>
      </c>
      <c r="AV37" s="658">
        <v>-111.71180959999987</v>
      </c>
      <c r="AW37" s="658">
        <v>-217.28717849999998</v>
      </c>
      <c r="AX37" s="658">
        <v>-62.220577499999798</v>
      </c>
      <c r="AY37" s="658">
        <v>40.330283399999715</v>
      </c>
      <c r="AZ37" s="658">
        <v>155.21315000000007</v>
      </c>
      <c r="BA37" s="492" t="str">
        <f t="shared" si="94"/>
        <v>N/A</v>
      </c>
      <c r="BB37" s="492">
        <f t="shared" si="95"/>
        <v>2.8485509377799505</v>
      </c>
      <c r="BC37" s="4"/>
      <c r="BD37" s="13">
        <f>D37-BE37</f>
        <v>340</v>
      </c>
      <c r="BE37" s="13">
        <f>SUM(Q37:R37)</f>
        <v>-125</v>
      </c>
      <c r="BF37" s="13">
        <f>SUM(S37:T37)</f>
        <v>-5</v>
      </c>
      <c r="BG37" s="13">
        <f>SUM(U37:V37)</f>
        <v>-235</v>
      </c>
      <c r="BH37" s="13">
        <f>SUM(W37:X37)</f>
        <v>-40</v>
      </c>
      <c r="BI37" s="13">
        <f>SUM(Y37:Z37)</f>
        <v>30</v>
      </c>
      <c r="BJ37" s="13">
        <f>SUM(AA37:AB37)</f>
        <v>90</v>
      </c>
      <c r="BK37" s="13">
        <f>SUM(AC37:AD37)</f>
        <v>15</v>
      </c>
      <c r="BL37" s="13">
        <f>SUM(AE37:AF37)</f>
        <v>-140</v>
      </c>
      <c r="BM37" s="13">
        <f>SUM(AG37:AH37)</f>
        <v>-110</v>
      </c>
      <c r="BN37" s="13">
        <f>SUM(AI37:AJ37)</f>
        <v>737.59360379999987</v>
      </c>
      <c r="BO37" s="13">
        <f>SUM(AK37:AL37)</f>
        <v>253.04999066820181</v>
      </c>
      <c r="BP37" s="13">
        <f>SUM(AM37:AN37)</f>
        <v>-92.110119403710613</v>
      </c>
      <c r="BQ37" s="13">
        <f>SUM(AO37:AP37)</f>
        <v>599.356037999509</v>
      </c>
      <c r="BR37" s="13">
        <f>SUM(AQ37:AR37)</f>
        <v>134.36139759999992</v>
      </c>
      <c r="BS37" s="13">
        <f>SUM(AS37:AT37)</f>
        <v>-375.41125019999976</v>
      </c>
      <c r="BT37" s="13">
        <f>SUM(AU37:AV37)</f>
        <v>-278.13155019999999</v>
      </c>
      <c r="BU37" s="13">
        <f t="shared" si="97"/>
        <v>-279.5077559999998</v>
      </c>
      <c r="BV37" s="13">
        <f t="shared" si="98"/>
        <v>195.5434333999998</v>
      </c>
      <c r="BW37" s="492" t="str">
        <f t="shared" si="99"/>
        <v>N/A</v>
      </c>
      <c r="BX37" s="492" t="str">
        <f t="shared" si="100"/>
        <v>N/A</v>
      </c>
      <c r="BY37" s="19"/>
      <c r="BZ37" s="13">
        <f t="shared" si="101"/>
        <v>-83.964322600000031</v>
      </c>
    </row>
    <row r="38" spans="1:78"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-307.48543044994943</v>
      </c>
      <c r="M38" s="658">
        <v>0</v>
      </c>
      <c r="N38" s="26" t="str">
        <f t="shared" si="26"/>
        <v>N/A</v>
      </c>
      <c r="O38" s="26" t="str">
        <f t="shared" si="26"/>
        <v>N/A</v>
      </c>
      <c r="P38" s="27"/>
      <c r="Q38" s="658">
        <v>-95</v>
      </c>
      <c r="R38" s="658">
        <v>-10</v>
      </c>
      <c r="S38" s="658">
        <v>-5</v>
      </c>
      <c r="T38" s="658">
        <v>-5</v>
      </c>
      <c r="U38" s="658">
        <v>-5</v>
      </c>
      <c r="V38" s="658">
        <v>30</v>
      </c>
      <c r="W38" s="658">
        <v>40</v>
      </c>
      <c r="X38" s="658">
        <v>-5</v>
      </c>
      <c r="Y38" s="658">
        <v>55</v>
      </c>
      <c r="Z38" s="658">
        <v>-5</v>
      </c>
      <c r="AA38" s="658">
        <v>-10</v>
      </c>
      <c r="AB38" s="658">
        <v>0</v>
      </c>
      <c r="AC38" s="658">
        <v>-15</v>
      </c>
      <c r="AD38" s="658">
        <v>-20</v>
      </c>
      <c r="AE38" s="658">
        <v>-10</v>
      </c>
      <c r="AF38" s="658">
        <v>0</v>
      </c>
      <c r="AG38" s="658">
        <v>-10</v>
      </c>
      <c r="AH38" s="658">
        <v>0</v>
      </c>
      <c r="AI38" s="658">
        <v>-3.7135677817608959</v>
      </c>
      <c r="AJ38" s="658">
        <v>-12.869987589821081</v>
      </c>
      <c r="AK38" s="658">
        <v>-9.6579941485684895</v>
      </c>
      <c r="AL38" s="658">
        <v>6.0270832542961434</v>
      </c>
      <c r="AM38" s="658">
        <v>-20.442004790457666</v>
      </c>
      <c r="AN38" s="658">
        <v>138.14511871654315</v>
      </c>
      <c r="AO38" s="658">
        <v>341.55213041940618</v>
      </c>
      <c r="AP38" s="658">
        <v>-0.87135995949008427</v>
      </c>
      <c r="AQ38" s="658">
        <v>33.40237201601105</v>
      </c>
      <c r="AR38" s="658">
        <v>49.009767711029298</v>
      </c>
      <c r="AS38" s="658">
        <v>-172.95708121272526</v>
      </c>
      <c r="AT38" s="658">
        <v>-48.050226791197126</v>
      </c>
      <c r="AU38" s="658">
        <v>-57.735225730223291</v>
      </c>
      <c r="AV38" s="658">
        <v>-122.9511730673397</v>
      </c>
      <c r="AW38" s="658">
        <v>-134.08010736733809</v>
      </c>
      <c r="AX38" s="658">
        <v>7.2810757149516956</v>
      </c>
      <c r="AY38" s="658">
        <v>29.100258089925571</v>
      </c>
      <c r="AZ38" s="658">
        <v>-26.918791116755351</v>
      </c>
      <c r="BA38" s="492" t="str">
        <f>IF(ISERROR(AZ38/AV38),"N/A",IF(AV38&lt;0,"N/A",IF(AZ38&lt;0,"N/A",IF(AZ38/AV38-1&gt;300%,"&gt;±300%",IF(AZ38/AV38-1&lt;-300%,"&gt;±300%",AZ38/AV38-1)))))</f>
        <v>N/A</v>
      </c>
      <c r="BB38" s="492" t="str">
        <f>IF(ISERROR(AZ38/AY38),"N/A",IF(AY38&lt;0,"N/A",IF(AZ38&lt;0,"N/A",IF(AZ38/AY38-1&gt;300%,"&gt;±300%",IF(AZ38/AY38-1&lt;-300%,"&gt;±300%",AZ38/AY38-1)))))</f>
        <v>N/A</v>
      </c>
      <c r="BC38" s="4"/>
      <c r="BD38" s="13">
        <f>D38-BE38</f>
        <v>-10</v>
      </c>
      <c r="BE38" s="13">
        <f>SUM(Q38:R38)</f>
        <v>-105</v>
      </c>
      <c r="BF38" s="13">
        <f>SUM(S38:T38)</f>
        <v>-10</v>
      </c>
      <c r="BG38" s="13">
        <f>SUM(U38:V38)</f>
        <v>25</v>
      </c>
      <c r="BH38" s="13">
        <f>SUM(W38:X38)</f>
        <v>35</v>
      </c>
      <c r="BI38" s="13">
        <f>SUM(Y38:Z38)</f>
        <v>50</v>
      </c>
      <c r="BJ38" s="13">
        <f>SUM(AA38:AB38)</f>
        <v>-10</v>
      </c>
      <c r="BK38" s="13">
        <f>SUM(AC38:AD38)</f>
        <v>-35</v>
      </c>
      <c r="BL38" s="13">
        <f>SUM(AE38:AF38)</f>
        <v>-10</v>
      </c>
      <c r="BM38" s="13">
        <f>SUM(AG38:AH38)</f>
        <v>-10</v>
      </c>
      <c r="BN38" s="13">
        <f>SUM(AI38:AJ38)</f>
        <v>-16.583555371581976</v>
      </c>
      <c r="BO38" s="13">
        <f>SUM(AK38:AL38)</f>
        <v>-3.630910894272346</v>
      </c>
      <c r="BP38" s="13">
        <f>SUM(AM38:AN38)</f>
        <v>117.70311392608548</v>
      </c>
      <c r="BQ38" s="13">
        <f>SUM(AO38:AP38)</f>
        <v>340.68077045991612</v>
      </c>
      <c r="BR38" s="13">
        <f>SUM(AQ38:AR38)</f>
        <v>82.412139727040341</v>
      </c>
      <c r="BS38" s="13">
        <f>SUM(AS38:AT38)</f>
        <v>-221.00730800392239</v>
      </c>
      <c r="BT38" s="13">
        <f>SUM(AU38:AV38)</f>
        <v>-180.68639879756299</v>
      </c>
      <c r="BU38" s="13">
        <f t="shared" si="97"/>
        <v>-126.79903165238639</v>
      </c>
      <c r="BV38" s="13">
        <f t="shared" si="98"/>
        <v>2.1814669731702203</v>
      </c>
      <c r="BW38" s="492" t="str">
        <f t="shared" si="99"/>
        <v>N/A</v>
      </c>
      <c r="BX38" s="492" t="str">
        <f t="shared" si="100"/>
        <v>N/A</v>
      </c>
      <c r="BY38" s="19"/>
      <c r="BZ38" s="13">
        <f t="shared" si="101"/>
        <v>-124.61756467921617</v>
      </c>
    </row>
    <row r="39" spans="1:78" x14ac:dyDescent="0.45">
      <c r="A39" s="23"/>
      <c r="B39" s="4"/>
      <c r="C39" s="9"/>
      <c r="D39" s="9"/>
      <c r="E39" s="9"/>
      <c r="F39" s="9"/>
      <c r="G39" s="9"/>
      <c r="H39" s="9"/>
      <c r="I39" s="627"/>
      <c r="J39" s="9"/>
      <c r="K39" s="9"/>
      <c r="L39" s="9"/>
      <c r="M39" s="9"/>
      <c r="N39" s="36"/>
      <c r="O39" s="235"/>
      <c r="P39" s="27"/>
      <c r="Q39" s="36"/>
      <c r="R39" s="36"/>
      <c r="S39" s="36"/>
      <c r="T39" s="36"/>
      <c r="U39" s="36"/>
      <c r="V39" s="36"/>
      <c r="W39" s="36"/>
      <c r="X39" s="36"/>
      <c r="Y39" s="36"/>
      <c r="Z39" s="36"/>
      <c r="AA39" s="36"/>
      <c r="AB39" s="36"/>
      <c r="AC39" s="36"/>
      <c r="AD39" s="36"/>
      <c r="AE39" s="36"/>
      <c r="AF39" s="36"/>
      <c r="AG39" s="36"/>
      <c r="AH39" s="36"/>
      <c r="AI39" s="573"/>
      <c r="AJ39" s="573"/>
      <c r="AK39" s="573"/>
      <c r="AL39" s="573"/>
      <c r="AM39" s="573"/>
      <c r="AN39" s="573"/>
      <c r="AO39" s="573"/>
      <c r="AP39" s="573"/>
      <c r="AQ39" s="573"/>
      <c r="AR39" s="573"/>
      <c r="AS39" s="573"/>
      <c r="AT39" s="573"/>
      <c r="AU39" s="573"/>
      <c r="AV39" s="573"/>
      <c r="AW39" s="573"/>
      <c r="AX39" s="573"/>
      <c r="AY39" s="573"/>
      <c r="AZ39" s="573"/>
      <c r="BA39" s="492"/>
      <c r="BB39" s="492"/>
      <c r="BC39" s="4"/>
      <c r="BD39" s="4"/>
      <c r="BE39" s="13"/>
      <c r="BF39" s="13"/>
      <c r="BG39" s="13"/>
      <c r="BH39" s="13"/>
      <c r="BI39" s="13"/>
      <c r="BJ39" s="13"/>
      <c r="BK39" s="13"/>
      <c r="BL39" s="13"/>
      <c r="BM39" s="13"/>
      <c r="BN39" s="13"/>
      <c r="BO39" s="13"/>
      <c r="BP39" s="13"/>
      <c r="BQ39" s="13"/>
      <c r="BR39" s="13"/>
      <c r="BS39" s="13"/>
      <c r="BT39" s="13"/>
      <c r="BU39" s="13"/>
      <c r="BV39" s="13"/>
      <c r="BW39" s="492"/>
      <c r="BX39" s="492"/>
      <c r="BY39" s="19"/>
      <c r="BZ39" s="13"/>
    </row>
    <row r="40" spans="1:78" x14ac:dyDescent="0.45">
      <c r="A40" s="33" t="s">
        <v>26</v>
      </c>
      <c r="B40" s="34"/>
      <c r="C40" s="560">
        <v>8590</v>
      </c>
      <c r="D40" s="560">
        <v>8095</v>
      </c>
      <c r="E40" s="560">
        <v>8235</v>
      </c>
      <c r="F40" s="560">
        <v>8355</v>
      </c>
      <c r="G40" s="560">
        <v>7860</v>
      </c>
      <c r="H40" s="560">
        <v>7375</v>
      </c>
      <c r="I40" s="582">
        <f t="shared" ref="I40" si="102">SUM(I21,I25,I27,I35)</f>
        <v>8396.9968433589383</v>
      </c>
      <c r="J40" s="560">
        <f>SUM(J21,J25,J27,J35)</f>
        <v>7795.8565223884552</v>
      </c>
      <c r="K40" s="560">
        <f>SUM(K21,K25,K27,K35)</f>
        <v>6987.768595393055</v>
      </c>
      <c r="L40" s="560">
        <f>SUM(L21,L25,L27,L35)</f>
        <v>6491.2166828694417</v>
      </c>
      <c r="M40" s="560">
        <f>SUM(M21,M25,M27,M35)</f>
        <v>8229.5956766045274</v>
      </c>
      <c r="N40" s="540">
        <f t="shared" si="26"/>
        <v>-7.1060154002664522E-2</v>
      </c>
      <c r="O40" s="540">
        <f t="shared" si="26"/>
        <v>0.26780480126672268</v>
      </c>
      <c r="P40" s="27"/>
      <c r="Q40" s="582">
        <v>1730</v>
      </c>
      <c r="R40" s="582">
        <v>1935</v>
      </c>
      <c r="S40" s="582">
        <v>2010</v>
      </c>
      <c r="T40" s="582">
        <v>2080</v>
      </c>
      <c r="U40" s="582">
        <v>2310</v>
      </c>
      <c r="V40" s="582">
        <v>1885</v>
      </c>
      <c r="W40" s="582">
        <v>2075</v>
      </c>
      <c r="X40" s="582">
        <v>2075</v>
      </c>
      <c r="Y40" s="582">
        <v>1955</v>
      </c>
      <c r="Z40" s="582">
        <v>2210</v>
      </c>
      <c r="AA40" s="582">
        <v>1995</v>
      </c>
      <c r="AB40" s="582">
        <v>1965</v>
      </c>
      <c r="AC40" s="582">
        <v>1805</v>
      </c>
      <c r="AD40" s="582">
        <v>2075</v>
      </c>
      <c r="AE40" s="582">
        <v>1935</v>
      </c>
      <c r="AF40" s="582">
        <v>1825</v>
      </c>
      <c r="AG40" s="582">
        <v>1845</v>
      </c>
      <c r="AH40" s="582">
        <v>1785</v>
      </c>
      <c r="AI40" s="34">
        <f t="shared" ref="AI40:AY40" si="103">SUM(AI21,AI25,AI27,AI35)</f>
        <v>2755.0926966322209</v>
      </c>
      <c r="AJ40" s="34">
        <f t="shared" si="103"/>
        <v>1936.1167938568242</v>
      </c>
      <c r="AK40" s="34">
        <f t="shared" si="103"/>
        <v>1987.6072589605099</v>
      </c>
      <c r="AL40" s="34">
        <f t="shared" si="103"/>
        <v>1718.1775914177031</v>
      </c>
      <c r="AM40" s="34">
        <f t="shared" si="103"/>
        <v>1721.4276429331283</v>
      </c>
      <c r="AN40" s="34">
        <f t="shared" si="103"/>
        <v>1489.3924093710352</v>
      </c>
      <c r="AO40" s="34">
        <f t="shared" si="103"/>
        <v>2689.5538855513587</v>
      </c>
      <c r="AP40" s="34">
        <f t="shared" si="103"/>
        <v>1895.4825845329324</v>
      </c>
      <c r="AQ40" s="34">
        <f t="shared" si="103"/>
        <v>1828.4588100369617</v>
      </c>
      <c r="AR40" s="34">
        <f t="shared" si="103"/>
        <v>2084.0267254104583</v>
      </c>
      <c r="AS40" s="34">
        <f t="shared" si="103"/>
        <v>1480.0714550766654</v>
      </c>
      <c r="AT40" s="34">
        <f t="shared" si="103"/>
        <v>1595.2116048689691</v>
      </c>
      <c r="AU40" s="34">
        <f t="shared" si="103"/>
        <v>1619.0523352968733</v>
      </c>
      <c r="AV40" s="34">
        <f t="shared" si="103"/>
        <v>1651.883801409517</v>
      </c>
      <c r="AW40" s="34">
        <f t="shared" si="103"/>
        <v>1488.1975090276901</v>
      </c>
      <c r="AX40" s="34">
        <f t="shared" si="103"/>
        <v>1732.0933612913109</v>
      </c>
      <c r="AY40" s="34">
        <f t="shared" si="103"/>
        <v>2103.1916402371462</v>
      </c>
      <c r="AZ40" s="34">
        <f>SUM(AZ21,AZ25,AZ27,AZ35)</f>
        <v>2170.9352459599572</v>
      </c>
      <c r="BA40" s="561">
        <f t="shared" si="94"/>
        <v>0.31421789117826848</v>
      </c>
      <c r="BB40" s="561">
        <f t="shared" si="95"/>
        <v>3.2209906328446891E-2</v>
      </c>
      <c r="BC40" s="4"/>
      <c r="BD40" s="34">
        <f t="shared" ref="BD40:BE40" si="104">SUM(BD21,BD25,BD27,BD35)</f>
        <v>4420</v>
      </c>
      <c r="BE40" s="34">
        <f t="shared" si="104"/>
        <v>3675</v>
      </c>
      <c r="BF40" s="34">
        <f>SUM(S40:T40)</f>
        <v>4090</v>
      </c>
      <c r="BG40" s="34">
        <f>SUM(U40:V40)</f>
        <v>4195</v>
      </c>
      <c r="BH40" s="34">
        <f>SUM(W40:X40)</f>
        <v>4150</v>
      </c>
      <c r="BI40" s="34">
        <f>SUM(Y40:Z40)</f>
        <v>4165</v>
      </c>
      <c r="BJ40" s="34">
        <f>SUM(AA40:AB40)</f>
        <v>3960</v>
      </c>
      <c r="BK40" s="34">
        <f>SUM(AC40:AD40)</f>
        <v>3880</v>
      </c>
      <c r="BL40" s="34">
        <f>SUM(AE40:AF40)</f>
        <v>3760</v>
      </c>
      <c r="BM40" s="34">
        <f>SUM(AG40:AH40)</f>
        <v>3630</v>
      </c>
      <c r="BN40" s="34">
        <f>SUM(AI40:AJ40)</f>
        <v>4691.2094904890455</v>
      </c>
      <c r="BO40" s="34">
        <f>SUM(AK40:AL40)</f>
        <v>3705.7848503782129</v>
      </c>
      <c r="BP40" s="34">
        <f>SUM(AM40:AN40)</f>
        <v>3210.8200523041633</v>
      </c>
      <c r="BQ40" s="34">
        <f>SUM(AO40:AP40)</f>
        <v>4585.0364700842911</v>
      </c>
      <c r="BR40" s="34">
        <f>SUM(AQ40:AR40)</f>
        <v>3912.4855354474203</v>
      </c>
      <c r="BS40" s="34">
        <f>SUM(AS40:AT40)</f>
        <v>3075.2830599456347</v>
      </c>
      <c r="BT40" s="34">
        <f>SUM(AU40:AV40)</f>
        <v>3270.9361367063902</v>
      </c>
      <c r="BU40" s="34">
        <f>SUM(AW40:AX40)</f>
        <v>3220.290870319001</v>
      </c>
      <c r="BV40" s="34">
        <f>SUM(AY40:AZ40)</f>
        <v>4274.1268861971039</v>
      </c>
      <c r="BW40" s="561">
        <f t="shared" si="99"/>
        <v>0.30669836021343366</v>
      </c>
      <c r="BX40" s="561">
        <f t="shared" si="100"/>
        <v>0.32724870464068045</v>
      </c>
      <c r="BY40" s="19"/>
      <c r="BZ40" s="645">
        <f>SUM(AW40:AZ40)</f>
        <v>7494.4177565161044</v>
      </c>
    </row>
    <row r="41" spans="1:78" x14ac:dyDescent="0.45">
      <c r="A41" s="3"/>
      <c r="B41" s="6"/>
      <c r="C41" s="546"/>
      <c r="D41" s="546"/>
      <c r="E41" s="546"/>
      <c r="F41" s="546"/>
      <c r="G41" s="6"/>
      <c r="H41" s="6"/>
      <c r="I41" s="629"/>
      <c r="J41" s="6"/>
      <c r="K41" s="6"/>
      <c r="L41" s="6"/>
      <c r="M41" s="6"/>
      <c r="N41" s="546"/>
      <c r="O41" s="492"/>
      <c r="P41" s="27"/>
      <c r="Q41" s="546"/>
      <c r="R41" s="546"/>
      <c r="S41" s="546"/>
      <c r="T41" s="546"/>
      <c r="U41" s="546"/>
      <c r="V41" s="546"/>
      <c r="W41" s="546"/>
      <c r="X41" s="546"/>
      <c r="Y41" s="546"/>
      <c r="Z41" s="546"/>
      <c r="AA41" s="546"/>
      <c r="AB41" s="546"/>
      <c r="AC41" s="546"/>
      <c r="AD41" s="546"/>
      <c r="AE41" s="546"/>
      <c r="AF41" s="546"/>
      <c r="AG41" s="546"/>
      <c r="AH41" s="546"/>
      <c r="AI41" s="563"/>
      <c r="AJ41" s="563"/>
      <c r="AK41" s="563"/>
      <c r="AL41" s="563"/>
      <c r="AM41" s="563"/>
      <c r="AN41" s="563"/>
      <c r="AO41" s="563"/>
      <c r="AP41" s="563"/>
      <c r="AQ41" s="563"/>
      <c r="AR41" s="563"/>
      <c r="AS41" s="563"/>
      <c r="AT41" s="563"/>
      <c r="AU41" s="563"/>
      <c r="AV41" s="563"/>
      <c r="AW41" s="563"/>
      <c r="AX41" s="563"/>
      <c r="AY41" s="563"/>
      <c r="AZ41" s="563"/>
      <c r="BA41" s="492"/>
      <c r="BB41" s="492"/>
      <c r="BC41" s="4"/>
      <c r="BD41" s="39"/>
      <c r="BR41" s="613"/>
      <c r="BS41" s="613"/>
      <c r="BT41" s="613"/>
      <c r="BU41" s="613"/>
      <c r="BV41" s="613"/>
      <c r="BW41" s="614"/>
      <c r="BX41" s="614"/>
      <c r="BY41" s="19"/>
      <c r="BZ41" s="646"/>
    </row>
    <row r="42" spans="1:78" x14ac:dyDescent="0.45">
      <c r="A42" s="41" t="s">
        <v>7</v>
      </c>
      <c r="B42" s="42"/>
      <c r="C42" s="584">
        <v>-735</v>
      </c>
      <c r="D42" s="584">
        <v>-815</v>
      </c>
      <c r="E42" s="584">
        <v>-325</v>
      </c>
      <c r="F42" s="584">
        <v>-420</v>
      </c>
      <c r="G42" s="584">
        <v>215</v>
      </c>
      <c r="H42" s="584">
        <v>715</v>
      </c>
      <c r="I42" s="584">
        <f>I18-I40</f>
        <v>-207.74530126506579</v>
      </c>
      <c r="J42" s="584">
        <f>J18-J40</f>
        <v>-893.39014603825399</v>
      </c>
      <c r="K42" s="640">
        <f>K18-K40</f>
        <v>1294.90044460839</v>
      </c>
      <c r="L42" s="584">
        <f>L18-L40</f>
        <v>764.36281830050484</v>
      </c>
      <c r="M42" s="640">
        <f>M18-M40</f>
        <v>-1005.242466198255</v>
      </c>
      <c r="N42" s="547">
        <f t="shared" ref="N42:O42" si="105">IF(ISERROR(L42/K42),"N/A",IF(K42&lt;0,"N/A",IF(L42&lt;0,"N/A",IF(L42/K42-1&gt;300%,"&gt;±300%",IF(L42/K42-1&lt;-300%,"&gt;±300%",L42/K42-1)))))</f>
        <v>-0.40971306212527625</v>
      </c>
      <c r="O42" s="547" t="str">
        <f t="shared" si="105"/>
        <v>N/A</v>
      </c>
      <c r="P42" s="27"/>
      <c r="Q42" s="43">
        <v>215</v>
      </c>
      <c r="R42" s="43">
        <v>-85</v>
      </c>
      <c r="S42" s="43">
        <v>-155</v>
      </c>
      <c r="T42" s="43">
        <v>-65</v>
      </c>
      <c r="U42" s="43">
        <v>-215</v>
      </c>
      <c r="V42" s="43">
        <v>55</v>
      </c>
      <c r="W42" s="43">
        <v>-255</v>
      </c>
      <c r="X42" s="43">
        <v>115</v>
      </c>
      <c r="Y42" s="43">
        <v>70</v>
      </c>
      <c r="Z42" s="43">
        <v>-330</v>
      </c>
      <c r="AA42" s="43">
        <v>-210</v>
      </c>
      <c r="AB42" s="43">
        <v>145</v>
      </c>
      <c r="AC42" s="43">
        <v>230</v>
      </c>
      <c r="AD42" s="43">
        <v>40</v>
      </c>
      <c r="AE42" s="43">
        <v>-180</v>
      </c>
      <c r="AF42" s="43">
        <v>315</v>
      </c>
      <c r="AG42" s="43">
        <v>290</v>
      </c>
      <c r="AH42" s="43">
        <v>255</v>
      </c>
      <c r="AI42" s="43">
        <f t="shared" ref="AI42:AY42" si="106">AI18-AI40</f>
        <v>-897.8519639813826</v>
      </c>
      <c r="AJ42" s="43">
        <f t="shared" si="106"/>
        <v>242.3945088448786</v>
      </c>
      <c r="AK42" s="43">
        <f t="shared" si="106"/>
        <v>24.499132088541501</v>
      </c>
      <c r="AL42" s="43">
        <f t="shared" si="106"/>
        <v>423.21552427457686</v>
      </c>
      <c r="AM42" s="43">
        <f t="shared" si="106"/>
        <v>39.283174148622493</v>
      </c>
      <c r="AN42" s="43">
        <f t="shared" si="106"/>
        <v>-133.58595289582149</v>
      </c>
      <c r="AO42" s="43">
        <f t="shared" si="106"/>
        <v>-744.74477638324697</v>
      </c>
      <c r="AP42" s="43">
        <f t="shared" si="106"/>
        <v>-54.34259090780688</v>
      </c>
      <c r="AQ42" s="43">
        <f t="shared" si="106"/>
        <v>133.07663329923253</v>
      </c>
      <c r="AR42" s="43">
        <f t="shared" si="106"/>
        <v>-26.787535954968007</v>
      </c>
      <c r="AS42" s="43">
        <f t="shared" si="106"/>
        <v>582.87164198777441</v>
      </c>
      <c r="AT42" s="43">
        <f t="shared" si="106"/>
        <v>605.73970527635129</v>
      </c>
      <c r="AU42" s="43">
        <f t="shared" si="106"/>
        <v>102.3571094442334</v>
      </c>
      <c r="AV42" s="43">
        <f t="shared" si="106"/>
        <v>266.5285635505586</v>
      </c>
      <c r="AW42" s="43">
        <f t="shared" si="106"/>
        <v>329.88907134802321</v>
      </c>
      <c r="AX42" s="43">
        <f t="shared" si="106"/>
        <v>62.995453033387321</v>
      </c>
      <c r="AY42" s="43">
        <f t="shared" si="106"/>
        <v>-528.01915936454316</v>
      </c>
      <c r="AZ42" s="43">
        <f>AZ18-AZ40</f>
        <v>-347.93301882576793</v>
      </c>
      <c r="BA42" s="547" t="str">
        <f>IF(ISERROR(AZ42/AV42),"N/A",IF(AV42&lt;0,"N/A",IF(AZ42&lt;0,"N/A",IF(AZ42/AV42-1&gt;300%,"&gt;±300%",IF(AZ42/AV42-1&lt;-300%,"&gt;±300%",AZ42/AV42-1)))))</f>
        <v>N/A</v>
      </c>
      <c r="BB42" s="547" t="str">
        <f>IF(ISERROR(AZ42/AY42),"N/A",IF(AY42&lt;0,"N/A",IF(AZ42&lt;0,"N/A",IF(AZ42/AY42-1&gt;300%,"&gt;±300%",IF(AZ42/AY42-1&lt;-300%,"&gt;±300%",AZ42/AY42-1)))))</f>
        <v>N/A</v>
      </c>
      <c r="BC42" s="4"/>
      <c r="BD42" s="43">
        <f>BD18-BD40</f>
        <v>-935</v>
      </c>
      <c r="BE42" s="43">
        <f t="shared" ref="BE42:BT42" si="107">BE18-BE40</f>
        <v>120</v>
      </c>
      <c r="BF42" s="43">
        <f t="shared" si="107"/>
        <v>-220</v>
      </c>
      <c r="BG42" s="43">
        <f t="shared" si="107"/>
        <v>-160</v>
      </c>
      <c r="BH42" s="43">
        <f t="shared" si="107"/>
        <v>-140</v>
      </c>
      <c r="BI42" s="43">
        <f t="shared" si="107"/>
        <v>-260</v>
      </c>
      <c r="BJ42" s="43">
        <f t="shared" si="107"/>
        <v>-65</v>
      </c>
      <c r="BK42" s="43">
        <f t="shared" si="107"/>
        <v>270</v>
      </c>
      <c r="BL42" s="43">
        <f t="shared" si="107"/>
        <v>135</v>
      </c>
      <c r="BM42" s="43">
        <f t="shared" si="107"/>
        <v>545</v>
      </c>
      <c r="BN42" s="43">
        <f t="shared" si="107"/>
        <v>-655.45745513650445</v>
      </c>
      <c r="BO42" s="43">
        <f t="shared" si="107"/>
        <v>447.71465636311814</v>
      </c>
      <c r="BP42" s="43">
        <f t="shared" si="107"/>
        <v>-94.302778747198772</v>
      </c>
      <c r="BQ42" s="43">
        <f t="shared" si="107"/>
        <v>-799.08736729105385</v>
      </c>
      <c r="BR42" s="43">
        <f t="shared" si="107"/>
        <v>106.28909734426452</v>
      </c>
      <c r="BS42" s="43">
        <f t="shared" si="107"/>
        <v>1188.6113472641255</v>
      </c>
      <c r="BT42" s="43">
        <f t="shared" si="107"/>
        <v>368.885672994792</v>
      </c>
      <c r="BU42" s="43">
        <f>SUM(AW42:AX42)</f>
        <v>392.88452438141053</v>
      </c>
      <c r="BV42" s="43">
        <f>SUM(AY42:AZ42)</f>
        <v>-875.95217819031109</v>
      </c>
      <c r="BW42" s="547" t="str">
        <f t="shared" si="99"/>
        <v>N/A</v>
      </c>
      <c r="BX42" s="547" t="str">
        <f t="shared" si="100"/>
        <v>N/A</v>
      </c>
      <c r="BY42" s="19"/>
      <c r="BZ42" s="46">
        <f>SUM(AW42:AZ42)</f>
        <v>-483.06765380890056</v>
      </c>
    </row>
    <row r="43" spans="1:78" s="717" customFormat="1" x14ac:dyDescent="0.45">
      <c r="A43" s="295"/>
      <c r="B43" s="98"/>
      <c r="C43" s="98"/>
      <c r="D43" s="98"/>
      <c r="E43" s="98"/>
      <c r="F43" s="98"/>
      <c r="G43" s="98"/>
      <c r="H43" s="98"/>
      <c r="I43" s="718"/>
      <c r="J43" s="98"/>
      <c r="K43" s="98"/>
      <c r="L43" s="98"/>
      <c r="M43" s="98"/>
      <c r="N43" s="295"/>
      <c r="O43" s="716"/>
      <c r="P43" s="27"/>
      <c r="Q43" s="295"/>
      <c r="R43" s="295"/>
      <c r="S43" s="295"/>
      <c r="T43" s="295"/>
      <c r="U43" s="295"/>
      <c r="V43" s="295"/>
      <c r="W43" s="295"/>
      <c r="X43" s="295"/>
      <c r="Y43" s="295"/>
      <c r="Z43" s="195"/>
      <c r="AA43" s="195"/>
      <c r="AB43" s="195"/>
      <c r="AC43" s="195"/>
      <c r="AD43" s="195"/>
      <c r="AE43" s="195"/>
      <c r="AF43" s="195"/>
      <c r="AG43" s="195"/>
      <c r="AH43" s="195"/>
      <c r="AI43" s="195"/>
      <c r="AJ43" s="195"/>
      <c r="AK43" s="195"/>
      <c r="AL43" s="195"/>
      <c r="AM43" s="719"/>
      <c r="AN43" s="195"/>
      <c r="AO43" s="195"/>
      <c r="AP43" s="195"/>
      <c r="AQ43" s="195"/>
      <c r="AR43" s="195"/>
      <c r="AS43" s="195"/>
      <c r="AT43" s="195"/>
      <c r="AU43" s="720"/>
      <c r="AV43" s="195"/>
      <c r="AW43" s="195"/>
      <c r="AX43" s="720"/>
      <c r="AY43" s="720"/>
      <c r="AZ43" s="720"/>
      <c r="BA43" s="716"/>
      <c r="BB43" s="716"/>
      <c r="BC43" s="4"/>
      <c r="BD43" s="199"/>
      <c r="BE43" s="199"/>
      <c r="BF43" s="199"/>
      <c r="BG43" s="199"/>
      <c r="BH43" s="199"/>
      <c r="BI43" s="199"/>
      <c r="BJ43" s="199"/>
      <c r="BK43" s="199"/>
      <c r="BL43" s="199"/>
      <c r="BM43" s="199"/>
      <c r="BN43" s="199"/>
      <c r="BO43" s="199"/>
      <c r="BP43" s="199"/>
      <c r="BQ43" s="199"/>
      <c r="BR43" s="199"/>
      <c r="BS43" s="199"/>
      <c r="BT43" s="199"/>
      <c r="BU43" s="199"/>
      <c r="BV43" s="199"/>
      <c r="BW43" s="295"/>
      <c r="BX43" s="295"/>
      <c r="BY43" s="198"/>
      <c r="BZ43" s="199"/>
    </row>
    <row r="44" spans="1:78" x14ac:dyDescent="0.45">
      <c r="A44" s="41" t="s">
        <v>38</v>
      </c>
      <c r="B44" s="660">
        <v>4140</v>
      </c>
      <c r="C44" s="43">
        <v>3405</v>
      </c>
      <c r="D44" s="43">
        <v>2590</v>
      </c>
      <c r="E44" s="43">
        <v>2265</v>
      </c>
      <c r="F44" s="43">
        <v>1845</v>
      </c>
      <c r="G44" s="43">
        <v>2060</v>
      </c>
      <c r="H44" s="43">
        <v>2775</v>
      </c>
      <c r="I44" s="630">
        <f>H45+I42</f>
        <v>3442.2546987349342</v>
      </c>
      <c r="J44" s="43">
        <f>I44+J42</f>
        <v>2548.8645526966802</v>
      </c>
      <c r="K44" s="43">
        <f>J44+K42</f>
        <v>3843.7649973050702</v>
      </c>
      <c r="L44" s="43">
        <f>K44+L42</f>
        <v>4608.1278156055751</v>
      </c>
      <c r="M44" s="43">
        <f>L44+M42</f>
        <v>3602.8853494073201</v>
      </c>
      <c r="N44" s="547">
        <f t="shared" si="26"/>
        <v>0.19885784350406777</v>
      </c>
      <c r="O44" s="547">
        <f t="shared" si="26"/>
        <v>-0.21814552599734072</v>
      </c>
      <c r="P44" s="27"/>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587"/>
      <c r="AZ44" s="587"/>
      <c r="BA44" s="44"/>
      <c r="BB44" s="44"/>
      <c r="BC44" s="4"/>
      <c r="BD44" s="46"/>
      <c r="BE44" s="46"/>
      <c r="BF44" s="46"/>
      <c r="BG44" s="46"/>
      <c r="BH44" s="46"/>
      <c r="BI44" s="46"/>
      <c r="BJ44" s="46"/>
      <c r="BK44" s="46"/>
      <c r="BL44" s="46"/>
      <c r="BM44" s="46"/>
      <c r="BN44" s="46"/>
      <c r="BO44" s="46"/>
      <c r="BP44" s="46"/>
      <c r="BQ44" s="46"/>
      <c r="BR44" s="46"/>
      <c r="BS44" s="46"/>
      <c r="BT44" s="46"/>
      <c r="BU44" s="46"/>
      <c r="BV44" s="46"/>
      <c r="BW44" s="548"/>
      <c r="BX44" s="548"/>
      <c r="BY44" s="19"/>
      <c r="BZ44" s="46"/>
    </row>
    <row r="45" spans="1:78" x14ac:dyDescent="0.45">
      <c r="A45" s="675" t="s">
        <v>117</v>
      </c>
      <c r="B45" s="36"/>
      <c r="C45" s="36"/>
      <c r="D45" s="36"/>
      <c r="E45" s="36"/>
      <c r="F45" s="36"/>
      <c r="G45" s="36"/>
      <c r="H45" s="675">
        <v>3650</v>
      </c>
      <c r="I45" s="36"/>
      <c r="J45" s="36"/>
      <c r="K45" s="36"/>
      <c r="L45" s="36"/>
      <c r="M45" s="36"/>
      <c r="N45" s="235"/>
      <c r="O45" s="36"/>
      <c r="P45" s="36"/>
      <c r="Q45" s="36"/>
      <c r="R45" s="675"/>
      <c r="S45" s="675"/>
      <c r="T45" s="675"/>
      <c r="U45" s="675"/>
      <c r="V45" s="675"/>
      <c r="W45" s="675"/>
      <c r="X45" s="675"/>
      <c r="Y45" s="675"/>
      <c r="Z45" s="348"/>
      <c r="AA45" s="348"/>
      <c r="AB45" s="348"/>
      <c r="AC45" s="348"/>
      <c r="AD45" s="348"/>
      <c r="AE45" s="348"/>
      <c r="AF45" s="348"/>
      <c r="AG45" s="348"/>
      <c r="AH45" s="348"/>
      <c r="AI45" s="383"/>
      <c r="AJ45" s="383"/>
      <c r="AK45" s="383"/>
      <c r="AL45" s="383"/>
      <c r="AM45" s="384"/>
      <c r="AN45" s="348"/>
      <c r="AO45" s="348"/>
      <c r="AP45" s="383"/>
      <c r="AQ45" s="348"/>
      <c r="AR45" s="348"/>
      <c r="AS45" s="348"/>
      <c r="AT45" s="383"/>
      <c r="AU45" s="348"/>
      <c r="AV45" s="348"/>
      <c r="AW45" s="348"/>
      <c r="AX45" s="383"/>
      <c r="AY45" s="348"/>
      <c r="AZ45" s="348"/>
      <c r="BA45" s="235"/>
      <c r="BB45" s="235"/>
      <c r="BC45" s="295"/>
      <c r="BD45" s="675"/>
      <c r="BE45" s="550"/>
      <c r="BF45" s="288"/>
      <c r="BG45" s="550"/>
      <c r="BH45" s="288"/>
      <c r="BI45" s="550"/>
      <c r="BJ45" s="288"/>
      <c r="BK45" s="550"/>
      <c r="BL45" s="288"/>
      <c r="BM45" s="550"/>
      <c r="BN45" s="288"/>
      <c r="BO45" s="550"/>
      <c r="BP45" s="288"/>
      <c r="BQ45" s="550"/>
      <c r="BR45" s="550"/>
      <c r="BS45" s="550"/>
      <c r="BT45" s="550"/>
      <c r="BU45" s="550"/>
      <c r="BV45" s="550"/>
      <c r="BW45" s="675"/>
      <c r="BX45" s="675"/>
      <c r="BY45" s="675"/>
      <c r="BZ45" s="288"/>
    </row>
    <row r="46" spans="1:78" s="717" customFormat="1" x14ac:dyDescent="0.45">
      <c r="A46" s="39"/>
      <c r="B46" s="39"/>
      <c r="C46" s="729"/>
      <c r="D46" s="39"/>
      <c r="E46" s="39"/>
      <c r="F46" s="39"/>
      <c r="G46" s="39"/>
      <c r="H46" s="39"/>
      <c r="I46" s="722"/>
      <c r="J46" s="722"/>
      <c r="K46" s="722"/>
      <c r="L46" s="722"/>
      <c r="M46" s="730"/>
      <c r="N46" s="39"/>
      <c r="O46" s="39"/>
      <c r="P46" s="39"/>
      <c r="Q46" s="39"/>
      <c r="R46" s="39"/>
      <c r="S46" s="39"/>
      <c r="T46" s="39"/>
      <c r="U46" s="39"/>
      <c r="V46" s="39"/>
      <c r="W46" s="39"/>
      <c r="X46" s="39"/>
      <c r="Y46" s="39"/>
      <c r="Z46" s="197"/>
      <c r="AA46" s="197"/>
      <c r="AB46" s="197"/>
      <c r="AC46" s="197"/>
      <c r="AD46" s="197"/>
      <c r="AE46" s="197"/>
      <c r="AF46" s="197"/>
      <c r="AG46" s="197"/>
      <c r="AH46" s="197"/>
      <c r="AI46" s="734"/>
      <c r="AJ46" s="734"/>
      <c r="AK46" s="734"/>
      <c r="AL46" s="734"/>
      <c r="AM46" s="734"/>
      <c r="AN46" s="197"/>
      <c r="AO46" s="197"/>
      <c r="AP46" s="734"/>
      <c r="AQ46" s="197"/>
      <c r="AR46" s="197"/>
      <c r="AS46" s="197"/>
      <c r="AT46" s="197"/>
      <c r="AU46" s="734"/>
      <c r="AV46" s="197"/>
      <c r="AW46" s="197"/>
      <c r="AX46" s="197"/>
      <c r="AY46" s="197"/>
      <c r="AZ46" s="197"/>
      <c r="BA46" s="735"/>
      <c r="BB46" s="735"/>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row>
    <row r="47" spans="1:78" s="717" customFormat="1" x14ac:dyDescent="0.45">
      <c r="A47" s="39"/>
      <c r="B47" s="39"/>
      <c r="C47" s="39"/>
      <c r="D47" s="39"/>
      <c r="E47" s="39"/>
      <c r="F47" s="39"/>
      <c r="G47" s="39"/>
      <c r="H47" s="39"/>
      <c r="I47" s="728"/>
      <c r="J47" s="39"/>
      <c r="K47" s="39"/>
      <c r="L47" s="39"/>
      <c r="M47" s="295"/>
      <c r="N47" s="39"/>
      <c r="O47" s="39"/>
      <c r="P47" s="39"/>
      <c r="Q47" s="39"/>
      <c r="R47" s="39"/>
      <c r="S47" s="39"/>
      <c r="T47" s="39"/>
      <c r="U47" s="39"/>
      <c r="V47" s="39"/>
      <c r="W47" s="39"/>
      <c r="X47" s="39"/>
      <c r="Y47" s="39"/>
      <c r="Z47" s="197"/>
      <c r="AA47" s="197"/>
      <c r="AB47" s="197"/>
      <c r="AC47" s="197"/>
      <c r="AD47" s="197"/>
      <c r="AE47" s="197"/>
      <c r="AF47" s="197"/>
      <c r="AG47" s="197"/>
      <c r="AH47" s="197"/>
      <c r="AI47" s="734"/>
      <c r="AJ47" s="734"/>
      <c r="AK47" s="734"/>
      <c r="AL47" s="734"/>
      <c r="AM47" s="736"/>
      <c r="AN47" s="197"/>
      <c r="AO47" s="197"/>
      <c r="AP47" s="197"/>
      <c r="AQ47" s="197"/>
      <c r="AR47" s="197"/>
      <c r="AS47" s="197"/>
      <c r="AT47" s="197"/>
      <c r="AU47" s="197"/>
      <c r="AV47" s="197"/>
      <c r="AW47" s="197"/>
      <c r="AX47" s="197"/>
      <c r="AY47" s="197"/>
      <c r="AZ47" s="197"/>
      <c r="BA47" s="735"/>
      <c r="BB47" s="735"/>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row>
    <row r="48" spans="1:78" s="717" customFormat="1" x14ac:dyDescent="0.45">
      <c r="A48" s="39"/>
      <c r="B48" s="39"/>
      <c r="C48" s="39"/>
      <c r="D48" s="39"/>
      <c r="E48" s="39"/>
      <c r="F48" s="39"/>
      <c r="G48" s="39"/>
      <c r="H48" s="39"/>
      <c r="I48" s="728"/>
      <c r="J48" s="39"/>
      <c r="K48" s="39"/>
      <c r="L48" s="39"/>
      <c r="M48" s="39"/>
      <c r="N48" s="39"/>
      <c r="O48" s="39"/>
      <c r="P48" s="39"/>
      <c r="Q48" s="39"/>
      <c r="R48" s="39"/>
      <c r="S48" s="39"/>
      <c r="T48" s="39"/>
      <c r="U48" s="39"/>
      <c r="V48" s="39"/>
      <c r="W48" s="39"/>
      <c r="X48" s="39"/>
      <c r="Y48" s="39"/>
      <c r="Z48" s="197"/>
      <c r="AA48" s="197"/>
      <c r="AB48" s="197"/>
      <c r="AC48" s="197"/>
      <c r="AD48" s="197"/>
      <c r="AE48" s="197"/>
      <c r="AF48" s="197"/>
      <c r="AG48" s="197"/>
      <c r="AH48" s="197"/>
      <c r="AI48" s="734"/>
      <c r="AJ48" s="734"/>
      <c r="AK48" s="734"/>
      <c r="AL48" s="734"/>
      <c r="AM48" s="736"/>
      <c r="AN48" s="197"/>
      <c r="AO48" s="197"/>
      <c r="AP48" s="197"/>
      <c r="AQ48" s="197"/>
      <c r="AR48" s="197"/>
      <c r="AS48" s="197"/>
      <c r="AT48" s="197"/>
      <c r="AU48" s="197"/>
      <c r="AV48" s="197"/>
      <c r="AW48" s="197"/>
      <c r="AX48" s="197"/>
      <c r="AY48" s="197"/>
      <c r="AZ48" s="197"/>
      <c r="BA48" s="735"/>
      <c r="BB48" s="735"/>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row>
    <row r="49" spans="1:39" x14ac:dyDescent="0.45">
      <c r="A49" s="39"/>
      <c r="B49" s="39"/>
      <c r="C49" s="39"/>
      <c r="D49" s="39"/>
      <c r="E49" s="39"/>
      <c r="F49" s="39"/>
      <c r="G49" s="39"/>
      <c r="H49" s="39"/>
      <c r="I49" s="728"/>
      <c r="J49" s="39"/>
      <c r="K49" s="39"/>
      <c r="L49" s="39"/>
      <c r="M49" s="39"/>
      <c r="N49" s="39"/>
      <c r="O49" s="39"/>
      <c r="AM49" s="590"/>
    </row>
    <row r="50" spans="1:39" x14ac:dyDescent="0.45">
      <c r="A50" s="39"/>
      <c r="B50" s="39"/>
      <c r="C50" s="39"/>
      <c r="D50" s="39"/>
      <c r="E50" s="39"/>
      <c r="F50" s="39"/>
      <c r="G50" s="39"/>
      <c r="H50" s="39"/>
      <c r="I50" s="728"/>
      <c r="J50" s="39"/>
      <c r="K50" s="39"/>
      <c r="L50" s="39"/>
      <c r="M50" s="39"/>
      <c r="N50" s="39"/>
      <c r="O50" s="39"/>
      <c r="AM50" s="590"/>
    </row>
    <row r="51" spans="1:39" x14ac:dyDescent="0.45">
      <c r="A51" s="39"/>
      <c r="B51" s="39"/>
      <c r="C51" s="39"/>
      <c r="D51" s="39"/>
      <c r="E51" s="39"/>
      <c r="F51" s="39"/>
      <c r="G51" s="39"/>
      <c r="H51" s="39"/>
      <c r="I51" s="728"/>
      <c r="J51" s="39"/>
      <c r="K51" s="39"/>
      <c r="L51" s="39"/>
      <c r="M51" s="39"/>
      <c r="N51" s="39"/>
      <c r="O51" s="39"/>
      <c r="AM51" s="590"/>
    </row>
    <row r="52" spans="1:39" x14ac:dyDescent="0.45">
      <c r="A52" s="39"/>
      <c r="B52" s="39"/>
      <c r="C52" s="39"/>
      <c r="D52" s="39"/>
      <c r="E52" s="39"/>
      <c r="F52" s="39"/>
      <c r="G52" s="39"/>
      <c r="H52" s="39"/>
      <c r="I52" s="728"/>
      <c r="J52" s="39"/>
      <c r="K52" s="39"/>
      <c r="L52" s="39"/>
      <c r="M52" s="39"/>
      <c r="N52" s="39"/>
      <c r="O52" s="39"/>
      <c r="AM52" s="590"/>
    </row>
    <row r="53" spans="1:39" x14ac:dyDescent="0.45">
      <c r="A53" s="39"/>
      <c r="B53" s="39"/>
      <c r="C53" s="39"/>
      <c r="D53" s="39"/>
      <c r="E53" s="39"/>
      <c r="F53" s="39"/>
      <c r="G53" s="39"/>
      <c r="H53" s="39"/>
      <c r="I53" s="728"/>
      <c r="J53" s="39"/>
      <c r="K53" s="39"/>
      <c r="L53" s="39"/>
      <c r="M53" s="39"/>
      <c r="N53" s="39"/>
      <c r="O53" s="39"/>
      <c r="AM53" s="590"/>
    </row>
    <row r="54" spans="1:39" x14ac:dyDescent="0.45">
      <c r="A54" s="39"/>
      <c r="B54" s="39"/>
      <c r="C54" s="39"/>
      <c r="D54" s="39"/>
      <c r="E54" s="39"/>
      <c r="F54" s="39"/>
      <c r="G54" s="39"/>
      <c r="H54" s="39"/>
      <c r="I54" s="728"/>
      <c r="J54" s="39"/>
      <c r="K54" s="39"/>
      <c r="L54" s="39"/>
      <c r="M54" s="39"/>
      <c r="N54" s="39"/>
      <c r="O54" s="39"/>
      <c r="AM54" s="590"/>
    </row>
    <row r="55" spans="1:39" x14ac:dyDescent="0.45">
      <c r="AM55" s="590"/>
    </row>
    <row r="56" spans="1:39" x14ac:dyDescent="0.45">
      <c r="AM56" s="590"/>
    </row>
    <row r="57" spans="1:39" x14ac:dyDescent="0.45">
      <c r="AM57" s="590"/>
    </row>
    <row r="58" spans="1:39" x14ac:dyDescent="0.45">
      <c r="AM58" s="590"/>
    </row>
    <row r="59" spans="1:39" x14ac:dyDescent="0.45">
      <c r="AM59" s="590"/>
    </row>
  </sheetData>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8251-A818-465C-B3DB-398744534A01}">
  <sheetPr codeName="Sheet75"/>
  <dimension ref="A1:BZ58"/>
  <sheetViews>
    <sheetView workbookViewId="0">
      <pane xSplit="2" ySplit="2" topLeftCell="C3" activePane="bottomRight" state="frozen"/>
      <selection activeCell="Q32" sqref="Q32"/>
      <selection pane="topRight" activeCell="Q32" sqref="Q32"/>
      <selection pane="bottomLeft" activeCell="Q32" sqref="Q32"/>
      <selection pane="bottomRight" activeCell="Q32" sqref="Q32"/>
    </sheetView>
  </sheetViews>
  <sheetFormatPr defaultColWidth="9.46484375" defaultRowHeight="14.25" x14ac:dyDescent="0.45"/>
  <cols>
    <col min="1" max="1" width="31" style="15" customWidth="1"/>
    <col min="2" max="2" width="27.46484375" style="15" bestFit="1" customWidth="1"/>
    <col min="3" max="8" width="5.46484375" style="15" customWidth="1"/>
    <col min="9" max="9" width="5.46484375" style="351" customWidth="1"/>
    <col min="10" max="13" width="5.46484375" style="15" customWidth="1"/>
    <col min="14" max="15" width="8.73046875" style="15" customWidth="1"/>
    <col min="16" max="16" width="3" style="15" customWidth="1"/>
    <col min="17" max="25" width="6.73046875" style="15" bestFit="1" customWidth="1"/>
    <col min="26" max="34" width="6.73046875" style="104" bestFit="1" customWidth="1"/>
    <col min="35" max="38" width="6.73046875" style="101" bestFit="1" customWidth="1"/>
    <col min="39" max="39" width="6.73046875" style="386" bestFit="1" customWidth="1"/>
    <col min="40" max="52" width="6.73046875" style="104" bestFit="1" customWidth="1"/>
    <col min="53" max="54" width="10.265625" style="17" customWidth="1"/>
    <col min="55" max="55" width="7.53125" style="15" customWidth="1"/>
    <col min="56" max="56" width="6.53125" style="15" bestFit="1" customWidth="1"/>
    <col min="57" max="71" width="6.53125" style="40" bestFit="1" customWidth="1"/>
    <col min="72" max="72" width="6.53125" style="15" bestFit="1" customWidth="1"/>
    <col min="73" max="74" width="6.53125" style="40" bestFit="1" customWidth="1"/>
    <col min="75" max="76" width="10" style="15" customWidth="1"/>
    <col min="77" max="77" width="9.46484375" style="15"/>
    <col min="78" max="78" width="9.265625" style="40" bestFit="1" customWidth="1"/>
    <col min="79" max="16384" width="9.46484375" style="519"/>
  </cols>
  <sheetData>
    <row r="1" spans="1:78" x14ac:dyDescent="0.45">
      <c r="A1" s="16" t="str">
        <f>'Table 1(Q2''23)'!A1</f>
        <v>Q2'23 forecast</v>
      </c>
      <c r="D1" s="17"/>
      <c r="R1" s="18"/>
      <c r="S1" s="18"/>
      <c r="T1" s="18"/>
      <c r="U1" s="18"/>
      <c r="V1" s="18"/>
      <c r="W1" s="18"/>
      <c r="X1" s="18"/>
      <c r="Y1" s="18"/>
      <c r="Z1" s="101"/>
      <c r="AA1" s="101"/>
      <c r="AB1" s="101"/>
      <c r="AC1" s="101"/>
      <c r="AD1" s="101"/>
      <c r="AE1" s="101"/>
      <c r="AF1" s="101"/>
      <c r="AG1" s="101"/>
      <c r="AH1" s="101"/>
      <c r="AM1" s="351"/>
      <c r="AN1" s="15"/>
      <c r="AO1" s="15"/>
      <c r="AP1" s="15"/>
      <c r="AQ1" s="15"/>
      <c r="AR1" s="15"/>
      <c r="AS1" s="15"/>
      <c r="AT1" s="15"/>
      <c r="AU1" s="15"/>
      <c r="AV1" s="15"/>
      <c r="AW1" s="15"/>
      <c r="AX1" s="15"/>
      <c r="AY1" s="15"/>
      <c r="AZ1" s="15"/>
      <c r="BE1" s="63"/>
      <c r="BF1" s="63"/>
      <c r="BG1" s="63"/>
      <c r="BH1" s="63"/>
      <c r="BI1" s="63"/>
      <c r="BJ1" s="63"/>
      <c r="BK1" s="63"/>
      <c r="BL1" s="63"/>
      <c r="BM1" s="63"/>
      <c r="BN1" s="63"/>
      <c r="BO1" s="63"/>
      <c r="BP1" s="63"/>
      <c r="BQ1" s="63"/>
      <c r="BR1" s="63"/>
      <c r="BS1" s="63"/>
      <c r="BT1" s="18"/>
      <c r="BU1" s="63"/>
      <c r="BV1" s="63"/>
      <c r="BW1" s="18"/>
      <c r="BX1" s="18"/>
      <c r="BZ1" s="63"/>
    </row>
    <row r="2" spans="1:78"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t="s">
        <v>185</v>
      </c>
      <c r="N2" s="202" t="s">
        <v>190</v>
      </c>
      <c r="O2" s="202" t="s">
        <v>191</v>
      </c>
      <c r="P2" s="162"/>
      <c r="Q2" s="527" t="s">
        <v>20</v>
      </c>
      <c r="R2" s="527" t="s">
        <v>34</v>
      </c>
      <c r="S2" s="527" t="s">
        <v>45</v>
      </c>
      <c r="T2" s="527" t="s">
        <v>46</v>
      </c>
      <c r="U2" s="527" t="s">
        <v>48</v>
      </c>
      <c r="V2" s="527" t="s">
        <v>49</v>
      </c>
      <c r="W2" s="527" t="s">
        <v>53</v>
      </c>
      <c r="X2" s="527" t="s">
        <v>54</v>
      </c>
      <c r="Y2" s="527" t="s">
        <v>55</v>
      </c>
      <c r="Z2" s="527" t="s">
        <v>56</v>
      </c>
      <c r="AA2" s="527" t="s">
        <v>60</v>
      </c>
      <c r="AB2" s="527" t="s">
        <v>61</v>
      </c>
      <c r="AC2" s="527" t="s">
        <v>62</v>
      </c>
      <c r="AD2" s="527" t="s">
        <v>63</v>
      </c>
      <c r="AE2" s="527" t="s">
        <v>67</v>
      </c>
      <c r="AF2" s="527" t="s">
        <v>70</v>
      </c>
      <c r="AG2" s="527" t="s">
        <v>74</v>
      </c>
      <c r="AH2" s="527" t="s">
        <v>80</v>
      </c>
      <c r="AI2" s="528" t="s">
        <v>82</v>
      </c>
      <c r="AJ2" s="528" t="s">
        <v>88</v>
      </c>
      <c r="AK2" s="528" t="s">
        <v>89</v>
      </c>
      <c r="AL2" s="528" t="s">
        <v>87</v>
      </c>
      <c r="AM2" s="529" t="s">
        <v>90</v>
      </c>
      <c r="AN2" s="527" t="s">
        <v>107</v>
      </c>
      <c r="AO2" s="527" t="s">
        <v>124</v>
      </c>
      <c r="AP2" s="527" t="s">
        <v>132</v>
      </c>
      <c r="AQ2" s="529" t="s">
        <v>141</v>
      </c>
      <c r="AR2" s="529" t="s">
        <v>146</v>
      </c>
      <c r="AS2" s="529" t="s">
        <v>151</v>
      </c>
      <c r="AT2" s="529" t="s">
        <v>158</v>
      </c>
      <c r="AU2" s="529" t="s">
        <v>169</v>
      </c>
      <c r="AV2" s="529" t="s">
        <v>174</v>
      </c>
      <c r="AW2" s="529" t="s">
        <v>181</v>
      </c>
      <c r="AX2" s="529" t="s">
        <v>187</v>
      </c>
      <c r="AY2" s="529" t="s">
        <v>197</v>
      </c>
      <c r="AZ2" s="529" t="s">
        <v>201</v>
      </c>
      <c r="BA2" s="530" t="s">
        <v>204</v>
      </c>
      <c r="BB2" s="531" t="s">
        <v>203</v>
      </c>
      <c r="BC2" s="162"/>
      <c r="BD2" s="176" t="s">
        <v>39</v>
      </c>
      <c r="BE2" s="176" t="s">
        <v>40</v>
      </c>
      <c r="BF2" s="176" t="s">
        <v>47</v>
      </c>
      <c r="BG2" s="176" t="s">
        <v>50</v>
      </c>
      <c r="BH2" s="176" t="s">
        <v>57</v>
      </c>
      <c r="BI2" s="176" t="s">
        <v>59</v>
      </c>
      <c r="BJ2" s="176" t="s">
        <v>64</v>
      </c>
      <c r="BK2" s="176" t="s">
        <v>66</v>
      </c>
      <c r="BL2" s="176" t="s">
        <v>71</v>
      </c>
      <c r="BM2" s="176" t="s">
        <v>81</v>
      </c>
      <c r="BN2" s="532" t="s">
        <v>93</v>
      </c>
      <c r="BO2" s="532" t="s">
        <v>94</v>
      </c>
      <c r="BP2" s="532" t="s">
        <v>109</v>
      </c>
      <c r="BQ2" s="532" t="s">
        <v>134</v>
      </c>
      <c r="BR2" s="532" t="s">
        <v>147</v>
      </c>
      <c r="BS2" s="532" t="s">
        <v>161</v>
      </c>
      <c r="BT2" s="532" t="s">
        <v>177</v>
      </c>
      <c r="BU2" s="532" t="s">
        <v>192</v>
      </c>
      <c r="BV2" s="532" t="s">
        <v>205</v>
      </c>
      <c r="BW2" s="533" t="s">
        <v>206</v>
      </c>
      <c r="BX2" s="533" t="s">
        <v>207</v>
      </c>
      <c r="BY2" s="175"/>
      <c r="BZ2" s="176" t="s">
        <v>69</v>
      </c>
    </row>
    <row r="3" spans="1:78" x14ac:dyDescent="0.45">
      <c r="A3" s="110" t="s">
        <v>33</v>
      </c>
      <c r="B3" s="24"/>
      <c r="C3" s="24"/>
      <c r="D3" s="24"/>
      <c r="E3" s="24"/>
      <c r="F3" s="24"/>
      <c r="G3" s="24"/>
      <c r="H3" s="24"/>
      <c r="I3" s="551"/>
      <c r="J3" s="534"/>
      <c r="K3" s="534"/>
      <c r="L3" s="534"/>
      <c r="M3" s="534"/>
      <c r="P3" s="200"/>
      <c r="R3" s="2"/>
      <c r="S3" s="2"/>
      <c r="T3" s="2"/>
      <c r="U3" s="2"/>
      <c r="V3" s="2"/>
      <c r="W3" s="2"/>
      <c r="X3" s="2"/>
      <c r="Y3" s="2"/>
      <c r="Z3" s="103"/>
      <c r="AA3" s="103"/>
      <c r="AB3" s="103"/>
      <c r="AC3" s="103"/>
      <c r="AD3" s="103"/>
      <c r="AE3" s="103"/>
      <c r="AF3" s="103"/>
      <c r="AG3" s="103"/>
      <c r="AH3" s="103"/>
      <c r="AI3" s="552"/>
      <c r="AJ3" s="552"/>
      <c r="AK3" s="552"/>
      <c r="AL3" s="552"/>
      <c r="AM3" s="553"/>
      <c r="AN3" s="15"/>
      <c r="AO3" s="15"/>
      <c r="AP3" s="15"/>
      <c r="AQ3" s="15"/>
      <c r="AR3" s="15"/>
      <c r="AS3" s="15"/>
      <c r="AT3" s="15"/>
      <c r="AU3" s="15"/>
      <c r="AV3" s="15"/>
      <c r="AW3" s="15"/>
      <c r="AX3" s="15"/>
      <c r="AY3" s="15"/>
      <c r="AZ3" s="15"/>
      <c r="BA3" s="535"/>
      <c r="BC3" s="536"/>
      <c r="BD3" s="2"/>
      <c r="BE3" s="12"/>
      <c r="BF3" s="12"/>
      <c r="BG3" s="12"/>
      <c r="BH3" s="12"/>
      <c r="BI3" s="12"/>
      <c r="BJ3" s="12"/>
      <c r="BK3" s="12"/>
      <c r="BL3" s="12"/>
      <c r="BM3" s="12"/>
      <c r="BN3" s="12"/>
      <c r="BO3" s="12"/>
      <c r="BP3" s="12"/>
      <c r="BQ3" s="12"/>
      <c r="BR3" s="12"/>
      <c r="BS3" s="12"/>
      <c r="BT3" s="537"/>
      <c r="BU3" s="12"/>
      <c r="BV3" s="12"/>
      <c r="BW3" s="537"/>
      <c r="BX3" s="537"/>
      <c r="BZ3" s="12"/>
    </row>
    <row r="4" spans="1:78" x14ac:dyDescent="0.45">
      <c r="A4" s="23" t="s">
        <v>24</v>
      </c>
      <c r="B4" s="9"/>
      <c r="C4" s="554">
        <f t="shared" ref="C4" si="0">SUM(C5:C9)</f>
        <v>188.79814274881392</v>
      </c>
      <c r="D4" s="554">
        <f t="shared" ref="D4:M4" si="1">SUM(D5:D9)</f>
        <v>151.62948037898974</v>
      </c>
      <c r="E4" s="554">
        <f t="shared" si="1"/>
        <v>191.59745623273366</v>
      </c>
      <c r="F4" s="554">
        <f t="shared" si="1"/>
        <v>188.0205556699473</v>
      </c>
      <c r="G4" s="554">
        <f t="shared" si="1"/>
        <v>190.66435173809376</v>
      </c>
      <c r="H4" s="554">
        <f t="shared" si="1"/>
        <v>190.50883432232041</v>
      </c>
      <c r="I4" s="554">
        <f t="shared" si="1"/>
        <v>188.95636525727849</v>
      </c>
      <c r="J4" s="554">
        <f t="shared" si="1"/>
        <v>155.18442452683746</v>
      </c>
      <c r="K4" s="554">
        <f t="shared" si="1"/>
        <v>195.84682230952933</v>
      </c>
      <c r="L4" s="554">
        <f t="shared" si="1"/>
        <v>171.76098586177523</v>
      </c>
      <c r="M4" s="554">
        <f t="shared" si="1"/>
        <v>173.39191795543337</v>
      </c>
      <c r="N4" s="492">
        <f>IF(ISERROR(L4/K4),"N/A",IF(K4&lt;0,"N/A",IF(L4&lt;0,"N/A",IF(L4/K4-1&gt;300%,"&gt;±300%",IF(L4/K4-1&lt;-300%,"&gt;±300%",L4/K4-1)))))</f>
        <v>-0.12298303420867995</v>
      </c>
      <c r="O4" s="492">
        <f>IF(ISERROR(M4/L4),"N/A",IF(L4&lt;0,"N/A",IF(M4&lt;0,"N/A",IF(M4/L4-1&gt;300%,"&gt;±300%",IF(M4/L4-1&lt;-300%,"&gt;±300%",M4/L4-1)))))</f>
        <v>9.4953582472485643E-3</v>
      </c>
      <c r="P4" s="36"/>
      <c r="Q4" s="555">
        <f t="shared" ref="Q4" si="2">SUM(Q5:Q9)</f>
        <v>40.901080348383893</v>
      </c>
      <c r="R4" s="555">
        <f t="shared" ref="R4:AX4" si="3">SUM(R5:R9)</f>
        <v>44.011428663850353</v>
      </c>
      <c r="S4" s="555">
        <f t="shared" si="3"/>
        <v>42.300737090343794</v>
      </c>
      <c r="T4" s="555">
        <f t="shared" si="3"/>
        <v>48.054881473956733</v>
      </c>
      <c r="U4" s="555">
        <f t="shared" si="3"/>
        <v>51.476264620969843</v>
      </c>
      <c r="V4" s="555">
        <f t="shared" si="3"/>
        <v>50.232125294783259</v>
      </c>
      <c r="W4" s="555">
        <f t="shared" si="3"/>
        <v>39.656941022197309</v>
      </c>
      <c r="X4" s="555">
        <f t="shared" si="3"/>
        <v>51.320747205196518</v>
      </c>
      <c r="Y4" s="555">
        <f>SUM(Y5:Y9)</f>
        <v>50.387642710556577</v>
      </c>
      <c r="Z4" s="555">
        <f t="shared" si="3"/>
        <v>46.499707316223514</v>
      </c>
      <c r="AA4" s="555">
        <f t="shared" si="3"/>
        <v>44.322463495396995</v>
      </c>
      <c r="AB4" s="555">
        <f t="shared" si="3"/>
        <v>48.36591630550339</v>
      </c>
      <c r="AC4" s="555">
        <f t="shared" si="3"/>
        <v>48.676951137050033</v>
      </c>
      <c r="AD4" s="555">
        <f t="shared" si="3"/>
        <v>49.299020800143325</v>
      </c>
      <c r="AE4" s="555">
        <f t="shared" si="3"/>
        <v>40.434528101063933</v>
      </c>
      <c r="AF4" s="555">
        <f t="shared" si="3"/>
        <v>49.921090463236617</v>
      </c>
      <c r="AG4" s="555">
        <f t="shared" si="3"/>
        <v>51.787299452516486</v>
      </c>
      <c r="AH4" s="555">
        <f t="shared" si="3"/>
        <v>48.676951137050033</v>
      </c>
      <c r="AI4" s="555">
        <f t="shared" si="3"/>
        <v>40.894938937354212</v>
      </c>
      <c r="AJ4" s="555">
        <f t="shared" si="3"/>
        <v>51.638316342218801</v>
      </c>
      <c r="AK4" s="555">
        <f t="shared" si="3"/>
        <v>47.450485638249425</v>
      </c>
      <c r="AL4" s="555">
        <f t="shared" si="3"/>
        <v>48.972624339456068</v>
      </c>
      <c r="AM4" s="555">
        <f t="shared" si="3"/>
        <v>38.82435178384619</v>
      </c>
      <c r="AN4" s="555">
        <f t="shared" si="3"/>
        <v>29.309003553287287</v>
      </c>
      <c r="AO4" s="555">
        <f t="shared" si="3"/>
        <v>46.524371985653694</v>
      </c>
      <c r="AP4" s="555">
        <f t="shared" si="3"/>
        <v>40.526697204050265</v>
      </c>
      <c r="AQ4" s="555">
        <f t="shared" si="3"/>
        <v>45.55772391985321</v>
      </c>
      <c r="AR4" s="555">
        <f t="shared" si="3"/>
        <v>48.695605894634205</v>
      </c>
      <c r="AS4" s="555">
        <f t="shared" si="3"/>
        <v>48.870257356546581</v>
      </c>
      <c r="AT4" s="555">
        <f t="shared" si="3"/>
        <v>52.723235138495319</v>
      </c>
      <c r="AU4" s="555">
        <f t="shared" si="3"/>
        <v>39.607289035582511</v>
      </c>
      <c r="AV4" s="555">
        <f t="shared" si="3"/>
        <v>47.582949357773892</v>
      </c>
      <c r="AW4" s="555">
        <f t="shared" si="3"/>
        <v>43.240414212076445</v>
      </c>
      <c r="AX4" s="555">
        <f t="shared" si="3"/>
        <v>41.330333256342406</v>
      </c>
      <c r="AY4" s="555">
        <f t="shared" ref="AY4:AZ4" si="4">SUM(AY5:AY9)</f>
        <v>36.612339454210399</v>
      </c>
      <c r="AZ4" s="555">
        <f t="shared" si="4"/>
        <v>45.547368744925656</v>
      </c>
      <c r="BA4" s="492">
        <f>IF(ISERROR(AZ4/AV4),"N/A",IF(AV4&lt;0,"N/A",IF(AZ4&lt;0,"N/A",IF(AZ4/AV4-1&gt;300%,"&gt;±300%",IF(AZ4/AV4-1&lt;-300%,"&gt;±300%",AZ4/AV4-1)))))</f>
        <v>-4.2779622539637074E-2</v>
      </c>
      <c r="BB4" s="492">
        <f>IF(ISERROR(AZ4/AY4),"N/A",IF(AY4&lt;0,"N/A",IF(AZ4&lt;0,"N/A",IF(AZ4/AY4-1&gt;300%,"&gt;±300%",IF(AZ4/AY4-1&lt;-300%,"&gt;±300%",AZ4/AY4-1)))))</f>
        <v>0.24404420542123351</v>
      </c>
      <c r="BC4" s="4"/>
      <c r="BD4" s="9">
        <f t="shared" ref="BD4:BE4" si="5">SUM(BD5:BD9)</f>
        <v>66.716971366755487</v>
      </c>
      <c r="BE4" s="9">
        <f t="shared" si="5"/>
        <v>84.912509012234239</v>
      </c>
      <c r="BF4" s="9">
        <f t="shared" ref="BF4" si="6">SUM(S4:T4)</f>
        <v>90.355618564300528</v>
      </c>
      <c r="BG4" s="9">
        <f t="shared" ref="BG4:BG5" si="7">SUM(U4:V4)</f>
        <v>101.7083899157531</v>
      </c>
      <c r="BH4" s="9">
        <f t="shared" ref="BH4:BH5" si="8">SUM(W4:X4)</f>
        <v>90.977688227393827</v>
      </c>
      <c r="BI4" s="9">
        <f t="shared" ref="BI4:BI5" si="9">SUM(Y4:Z4)</f>
        <v>96.887350026780098</v>
      </c>
      <c r="BJ4" s="9">
        <f t="shared" ref="BJ4:BJ5" si="10">SUM(AA4:AB4)</f>
        <v>92.688379800900378</v>
      </c>
      <c r="BK4" s="9">
        <f t="shared" ref="BK4:BK5" si="11">SUM(AC4:AD4)</f>
        <v>97.97597193719335</v>
      </c>
      <c r="BL4" s="9">
        <f t="shared" ref="BL4:BL5" si="12">SUM(AE4:AF4)</f>
        <v>90.355618564300556</v>
      </c>
      <c r="BM4" s="9">
        <f t="shared" ref="BM4:BM5" si="13">SUM(AG4:AH4)</f>
        <v>100.46425058956652</v>
      </c>
      <c r="BN4" s="9">
        <f t="shared" ref="BN4:BN5" si="14">SUM(AI4:AJ4)</f>
        <v>92.533255279573012</v>
      </c>
      <c r="BO4" s="9">
        <f t="shared" ref="BO4:BO5" si="15">SUM(AK4:AL4)</f>
        <v>96.423109977705494</v>
      </c>
      <c r="BP4" s="9">
        <f t="shared" ref="BP4:BP5" si="16">SUM(AM4:AN4)</f>
        <v>68.13335533713348</v>
      </c>
      <c r="BQ4" s="9">
        <f t="shared" ref="BQ4:BQ5" si="17">SUM(AO4:AP4)</f>
        <v>87.051069189703952</v>
      </c>
      <c r="BR4" s="9">
        <f t="shared" ref="BR4:BR5" si="18">SUM(AQ4:AR4)</f>
        <v>94.253329814487415</v>
      </c>
      <c r="BS4" s="9">
        <f>SUM(AS4:AT4)</f>
        <v>101.5934924950419</v>
      </c>
      <c r="BT4" s="9">
        <f t="shared" ref="BT4" si="19">AU4+AV4</f>
        <v>87.190238393356395</v>
      </c>
      <c r="BU4" s="9">
        <f>SUM(AW4:AX4)</f>
        <v>84.570747468418858</v>
      </c>
      <c r="BV4" s="9">
        <f>SUM(AY4:AZ4)</f>
        <v>82.159708199136048</v>
      </c>
      <c r="BW4" s="492">
        <f>IF(ISERROR(BV4/BT4),"N/A",IF(BT4&lt;0,"N/A",IF(BV4&lt;0,"N/A",IF(BV4/BT4-1&gt;300%,"&gt;±300%",IF(BV4/BT4-1&lt;-300%,"&gt;±300%",BV4/BT4-1)))))</f>
        <v>-5.7696025230774661E-2</v>
      </c>
      <c r="BX4" s="492">
        <f>IF(ISERROR(BV4/BU4),"N/A",IF(BU4&lt;0,"N/A",IF(BV4&lt;0,"N/A",IF(BV4/BU4-1&gt;300%,"&gt;±300%",IF(BV4/BU4-1&lt;-300%,"&gt;±300%",BV4/BU4-1)))))</f>
        <v>-2.8509139879402845E-2</v>
      </c>
      <c r="BY4" s="19"/>
      <c r="BZ4" s="9">
        <f>SUM(AW4:AZ4)</f>
        <v>166.73045566755491</v>
      </c>
    </row>
    <row r="5" spans="1:78" x14ac:dyDescent="0.45">
      <c r="A5" s="10"/>
      <c r="B5" s="10" t="s">
        <v>0</v>
      </c>
      <c r="C5" s="7">
        <f>'Table 1(Q2''23)'!C5/32.15074</f>
        <v>135.45566913856416</v>
      </c>
      <c r="D5" s="7">
        <f>'Table 1(Q2''23)'!D5/32.15074</f>
        <v>97.509419689873397</v>
      </c>
      <c r="E5" s="7">
        <f>'Table 1(Q2''23)'!E5/32.15074</f>
        <v>139.34360453289722</v>
      </c>
      <c r="F5" s="7">
        <f>'Table 1(Q2''23)'!F5/32.15074</f>
        <v>132.65635565464436</v>
      </c>
      <c r="G5" s="7">
        <f>'Table 1(Q2''23)'!G5/32.15074</f>
        <v>136.3887736332041</v>
      </c>
      <c r="H5" s="7">
        <f>'Table 1(Q2''23)'!H5/32.15074</f>
        <v>139.03256970135058</v>
      </c>
      <c r="I5" s="7">
        <f>'Table 1(Q2''23)'!I5/32.15074</f>
        <v>136.05938807419548</v>
      </c>
      <c r="J5" s="7">
        <f>'Table 1(Q2''23)'!J5/32.15074</f>
        <v>102.58790546353154</v>
      </c>
      <c r="K5" s="7">
        <f>'Table 1(Q2''23)'!K5/32.15074</f>
        <v>145.51432565641957</v>
      </c>
      <c r="L5" s="7">
        <f>'Table 1(Q2''23)'!L5/32.15074</f>
        <v>121.76968259954857</v>
      </c>
      <c r="M5" s="7">
        <f>'Table 1(Q2''23)'!M5/32.15074</f>
        <v>121.90462236410771</v>
      </c>
      <c r="N5" s="26">
        <f>IF(ISERROR(L5/K5),"N/A",IF(K5&lt;0,"N/A",IF(L5&lt;0,"N/A",IF(L5/K5-1&gt;300%,"&gt;±300%",IF(L5/K5-1&lt;-300%,"&gt;±300%",L5/K5-1)))))</f>
        <v>-0.16317735693553326</v>
      </c>
      <c r="O5" s="26">
        <f>IF(ISERROR(M5/L5),"N/A",IF(L5&lt;0,"N/A",IF(M5&lt;0,"N/A",IF(M5/L5-1&gt;300%,"&gt;±300%",IF(M5/L5-1&lt;-300%,"&gt;±300%",M5/L5-1)))))</f>
        <v>1.1081556728935738E-3</v>
      </c>
      <c r="P5" s="36"/>
      <c r="Q5" s="13">
        <f>'Table 1(Q2''23)'!Q5/32.15074</f>
        <v>27.060030344558168</v>
      </c>
      <c r="R5" s="13">
        <f>'Table 1(Q2''23)'!R5/32.15074</f>
        <v>30.481413491571267</v>
      </c>
      <c r="S5" s="13">
        <f>'Table 1(Q2''23)'!S5/32.15074</f>
        <v>29.237274165384687</v>
      </c>
      <c r="T5" s="13">
        <f>'Table 1(Q2''23)'!T5/32.15074</f>
        <v>35.146935964770954</v>
      </c>
      <c r="U5" s="13">
        <f>'Table 1(Q2''23)'!U5/32.15074</f>
        <v>37.79073203291744</v>
      </c>
      <c r="V5" s="13">
        <f>'Table 1(Q2''23)'!V5/32.15074</f>
        <v>37.168662369824148</v>
      </c>
      <c r="W5" s="13">
        <f>'Table 1(Q2''23)'!W5/32.15074</f>
        <v>25.349338771051617</v>
      </c>
      <c r="X5" s="13">
        <f>'Table 1(Q2''23)'!X5/32.15074</f>
        <v>37.324179785597472</v>
      </c>
      <c r="Y5" s="13">
        <f>'Table 1(Q2''23)'!Y5/32.15074</f>
        <v>36.70211012250418</v>
      </c>
      <c r="Z5" s="13">
        <f>'Table 1(Q2''23)'!Z5/32.15074</f>
        <v>33.280726975491078</v>
      </c>
      <c r="AA5" s="13">
        <f>'Table 1(Q2''23)'!AA5/32.15074</f>
        <v>32.036587649304494</v>
      </c>
      <c r="AB5" s="13">
        <f>'Table 1(Q2''23)'!AB5/32.15074</f>
        <v>34.058314054357695</v>
      </c>
      <c r="AC5" s="13">
        <f>'Table 1(Q2''23)'!AC5/32.15074</f>
        <v>35.457970796317596</v>
      </c>
      <c r="AD5" s="13">
        <f>'Table 1(Q2''23)'!AD5/32.15074</f>
        <v>34.680383717450987</v>
      </c>
      <c r="AE5" s="13">
        <f>'Table 1(Q2''23)'!AE5/32.15074</f>
        <v>28.459687086518073</v>
      </c>
      <c r="AF5" s="13">
        <f>'Table 1(Q2''23)'!AF5/32.15074</f>
        <v>36.080040459410888</v>
      </c>
      <c r="AG5" s="13">
        <f>'Table 1(Q2''23)'!AG5/32.15074</f>
        <v>38.257284280237407</v>
      </c>
      <c r="AH5" s="13">
        <f>'Table 1(Q2''23)'!AH5/32.15074</f>
        <v>36.391075290957531</v>
      </c>
      <c r="AI5" s="13">
        <f>'Table 1(Q2''23)'!AI5/32.15074</f>
        <v>27.012406921212804</v>
      </c>
      <c r="AJ5" s="13">
        <f>'Table 1(Q2''23)'!AJ5/32.15074</f>
        <v>37.728678121225506</v>
      </c>
      <c r="AK5" s="13">
        <f>'Table 1(Q2''23)'!AK5/32.15074</f>
        <v>34.608893415970577</v>
      </c>
      <c r="AL5" s="13">
        <f>'Table 1(Q2''23)'!AL5/32.15074</f>
        <v>36.709409615786591</v>
      </c>
      <c r="AM5" s="13">
        <f>'Table 1(Q2''23)'!AM5/32.15074</f>
        <v>26.215770725291211</v>
      </c>
      <c r="AN5" s="13">
        <f>'Table 1(Q2''23)'!AN5/32.15074</f>
        <v>16.202473439144018</v>
      </c>
      <c r="AO5" s="13">
        <f>'Table 1(Q2''23)'!AO5/32.15074</f>
        <v>33.020964807724162</v>
      </c>
      <c r="AP5" s="13">
        <f>'Table 1(Q2''23)'!AP5/32.15074</f>
        <v>27.148696491372153</v>
      </c>
      <c r="AQ5" s="13">
        <f>'Table 1(Q2''23)'!AQ5/32.15074</f>
        <v>31.970494864749458</v>
      </c>
      <c r="AR5" s="13">
        <f>'Table 1(Q2''23)'!AR5/32.15074</f>
        <v>36.558180392232209</v>
      </c>
      <c r="AS5" s="13">
        <f>'Table 1(Q2''23)'!AS5/32.15074</f>
        <v>37.358935206630605</v>
      </c>
      <c r="AT5" s="13">
        <f>'Table 1(Q2''23)'!AT5/32.15074</f>
        <v>39.62671519280731</v>
      </c>
      <c r="AU5" s="13">
        <f>'Table 1(Q2''23)'!AU5/32.15074</f>
        <v>27.3017645039954</v>
      </c>
      <c r="AV5" s="13">
        <f>'Table 1(Q2''23)'!AV5/32.15074</f>
        <v>35.111277150866577</v>
      </c>
      <c r="AW5" s="13">
        <f>'Table 1(Q2''23)'!AW5/32.15074</f>
        <v>30.400258246154291</v>
      </c>
      <c r="AX5" s="13">
        <f>'Table 1(Q2''23)'!AX5/32.15074</f>
        <v>28.956382698532309</v>
      </c>
      <c r="AY5" s="13">
        <f>'Table 1(Q2''23)'!AY5/32.15074</f>
        <v>23.718101212308532</v>
      </c>
      <c r="AZ5" s="13">
        <f>'Table 1(Q2''23)'!AZ5/32.15074</f>
        <v>31.963831480090374</v>
      </c>
      <c r="BA5" s="492">
        <f t="shared" ref="BA5:BA11" si="20">IF(ISERROR(AZ5/AV5),"N/A",IF(AV5&lt;0,"N/A",IF(AZ5&lt;0,"N/A",IF(AZ5/AV5-1&gt;300%,"&gt;±300%",IF(AZ5/AV5-1&lt;-300%,"&gt;±300%",AZ5/AV5-1)))))</f>
        <v>-8.9642016075126452E-2</v>
      </c>
      <c r="BB5" s="492">
        <f t="shared" ref="BB5:BB11" si="21">IF(ISERROR(AZ5/AY5),"N/A",IF(AY5&lt;0,"N/A",IF(AZ5&lt;0,"N/A",IF(AZ5/AY5-1&gt;300%,"&gt;±300%",IF(AZ5/AY5-1&lt;-300%,"&gt;±300%",AZ5/AY5-1)))))</f>
        <v>0.34765558144691244</v>
      </c>
      <c r="BC5" s="4"/>
      <c r="BD5" s="13">
        <f>D5-BE5</f>
        <v>39.967975853743965</v>
      </c>
      <c r="BE5" s="13">
        <f>SUM(Q5:R5)</f>
        <v>57.541443836129432</v>
      </c>
      <c r="BF5" s="13">
        <f>SUM(S5:T5)</f>
        <v>64.384210130155637</v>
      </c>
      <c r="BG5" s="13">
        <f t="shared" si="7"/>
        <v>74.959394402741594</v>
      </c>
      <c r="BH5" s="13">
        <f t="shared" si="8"/>
        <v>62.673518556649086</v>
      </c>
      <c r="BI5" s="13">
        <f t="shared" si="9"/>
        <v>69.982837097995258</v>
      </c>
      <c r="BJ5" s="13">
        <f t="shared" si="10"/>
        <v>66.094901703662188</v>
      </c>
      <c r="BK5" s="13">
        <f t="shared" si="11"/>
        <v>70.138354513768576</v>
      </c>
      <c r="BL5" s="13">
        <f t="shared" si="12"/>
        <v>64.539727545928969</v>
      </c>
      <c r="BM5" s="13">
        <f t="shared" si="13"/>
        <v>74.648359571194931</v>
      </c>
      <c r="BN5" s="13">
        <f t="shared" si="14"/>
        <v>64.741085042438314</v>
      </c>
      <c r="BO5" s="13">
        <f t="shared" si="15"/>
        <v>71.318303031757168</v>
      </c>
      <c r="BP5" s="13">
        <f t="shared" si="16"/>
        <v>42.418244164435229</v>
      </c>
      <c r="BQ5" s="13">
        <f t="shared" si="17"/>
        <v>60.169661299096319</v>
      </c>
      <c r="BR5" s="13">
        <f t="shared" si="18"/>
        <v>68.528675256981671</v>
      </c>
      <c r="BS5" s="13">
        <f>SUM(AS5:AT5)</f>
        <v>76.985650399437915</v>
      </c>
      <c r="BT5" s="7">
        <f>AU5+AV5</f>
        <v>62.413041654861978</v>
      </c>
      <c r="BU5" s="7">
        <f>SUM(AW5:AX5)</f>
        <v>59.356640944686603</v>
      </c>
      <c r="BV5" s="7">
        <f t="shared" ref="BV5:BV11" si="22">SUM(AY5:AZ5)</f>
        <v>55.681932692398902</v>
      </c>
      <c r="BW5" s="492">
        <f t="shared" ref="BW5:BW11" si="23">IF(ISERROR(BV5/BT5),"N/A",IF(BT5&lt;0,"N/A",IF(BV5&lt;0,"N/A",IF(BV5/BT5-1&gt;300%,"&gt;±300%",IF(BV5/BT5-1&lt;-300%,"&gt;±300%",BV5/BT5-1)))))</f>
        <v>-0.10784779565279723</v>
      </c>
      <c r="BX5" s="492">
        <f t="shared" ref="BX5:BX11" si="24">IF(ISERROR(BV5/BU5),"N/A",IF(BU5&lt;0,"N/A",IF(BV5&lt;0,"N/A",IF(BV5/BU5-1&gt;300%,"&gt;±300%",IF(BV5/BU5-1&lt;-300%,"&gt;±300%",BV5/BU5-1)))))</f>
        <v>-6.1908965766982904E-2</v>
      </c>
      <c r="BY5" s="19"/>
      <c r="BZ5" s="13">
        <f t="shared" ref="BZ5:BZ11" si="25">SUM(AW5:AZ5)</f>
        <v>115.03857363708552</v>
      </c>
    </row>
    <row r="6" spans="1:78" x14ac:dyDescent="0.45">
      <c r="A6" s="10"/>
      <c r="B6" s="10" t="s">
        <v>8</v>
      </c>
      <c r="C6" s="7">
        <f>'Table 1(Q2''23)'!C6/32.15074</f>
        <v>12.596910677639146</v>
      </c>
      <c r="D6" s="7">
        <f>'Table 1(Q2''23)'!D6/32.15074</f>
        <v>12.596910677639146</v>
      </c>
      <c r="E6" s="7">
        <f>'Table 1(Q2''23)'!E6/32.15074</f>
        <v>12.596910677639146</v>
      </c>
      <c r="F6" s="7">
        <f>'Table 1(Q2''23)'!F6/32.15074</f>
        <v>15.240706745785634</v>
      </c>
      <c r="G6" s="7">
        <f>'Table 1(Q2''23)'!G6/32.15074</f>
        <v>14.929671914238989</v>
      </c>
      <c r="H6" s="7">
        <f>'Table 1(Q2''23)'!H6/32.15074</f>
        <v>14.46311966691902</v>
      </c>
      <c r="I6" s="7">
        <f>'Table 1(Q2''23)'!I6/32.15074</f>
        <v>14.239840202744945</v>
      </c>
      <c r="J6" s="7">
        <f>'Table 1(Q2''23)'!J6/32.15074</f>
        <v>13.922568500756128</v>
      </c>
      <c r="K6" s="7">
        <f>'Table 1(Q2''23)'!K6/32.15074</f>
        <v>15.089911460824855</v>
      </c>
      <c r="L6" s="7">
        <f>'Table 1(Q2''23)'!L6/32.15074</f>
        <v>14.92978699712666</v>
      </c>
      <c r="M6" s="7">
        <f>'Table 1(Q2''23)'!M6/32.15074</f>
        <v>15.613843772024129</v>
      </c>
      <c r="N6" s="26">
        <f t="shared" ref="N6:N11" si="26">IF(ISERROR(L6/K6),"N/A",IF(K6&lt;0,"N/A",IF(L6&lt;0,"N/A",IF(L6/K6-1&gt;300%,"&gt;±300%",IF(L6/K6-1&lt;-300%,"&gt;±300%",L6/K6-1)))))</f>
        <v>-1.0611358728902842E-2</v>
      </c>
      <c r="O6" s="26">
        <f t="shared" ref="O6:O11" si="27">IF(ISERROR(M6/L6),"N/A",IF(L6&lt;0,"N/A",IF(M6&lt;0,"N/A",IF(M6/L6-1&gt;300%,"&gt;±300%",IF(M6/L6-1&lt;-300%,"&gt;±300%",M6/L6-1)))))</f>
        <v>4.5818254140472359E-2</v>
      </c>
      <c r="P6" s="36"/>
      <c r="Q6" s="13">
        <f>'Table 1(Q2''23)'!Q6/32.15074</f>
        <v>2.9548308996931332</v>
      </c>
      <c r="R6" s="13">
        <f>'Table 1(Q2''23)'!R6/32.15074</f>
        <v>2.9548308996931332</v>
      </c>
      <c r="S6" s="13">
        <f>'Table 1(Q2''23)'!S6/32.15074</f>
        <v>2.9548308996931332</v>
      </c>
      <c r="T6" s="13">
        <f>'Table 1(Q2''23)'!T6/32.15074</f>
        <v>2.4882786523731646</v>
      </c>
      <c r="U6" s="13">
        <f>'Table 1(Q2''23)'!U6/32.15074</f>
        <v>3.5769005627864243</v>
      </c>
      <c r="V6" s="13">
        <f>'Table 1(Q2''23)'!V6/32.15074</f>
        <v>3.4213831470131013</v>
      </c>
      <c r="W6" s="13">
        <f>'Table 1(Q2''23)'!W6/32.15074</f>
        <v>4.0434528101063929</v>
      </c>
      <c r="X6" s="13">
        <f>'Table 1(Q2''23)'!X6/32.15074</f>
        <v>3.7324179785597473</v>
      </c>
      <c r="Y6" s="13">
        <f>'Table 1(Q2''23)'!Y6/32.15074</f>
        <v>3.7324179785597473</v>
      </c>
      <c r="Z6" s="13">
        <f>'Table 1(Q2''23)'!Z6/32.15074</f>
        <v>3.7324179785597473</v>
      </c>
      <c r="AA6" s="13">
        <f>'Table 1(Q2''23)'!AA6/32.15074</f>
        <v>3.5769005627864243</v>
      </c>
      <c r="AB6" s="13">
        <f>'Table 1(Q2''23)'!AB6/32.15074</f>
        <v>3.8879353943330699</v>
      </c>
      <c r="AC6" s="13">
        <f>'Table 1(Q2''23)'!AC6/32.15074</f>
        <v>3.1103483154664557</v>
      </c>
      <c r="AD6" s="13">
        <f>'Table 1(Q2''23)'!AD6/32.15074</f>
        <v>4.354487641653038</v>
      </c>
      <c r="AE6" s="13">
        <f>'Table 1(Q2''23)'!AE6/32.15074</f>
        <v>3.5769005627864243</v>
      </c>
      <c r="AF6" s="13">
        <f>'Table 1(Q2''23)'!AF6/32.15074</f>
        <v>3.5769005627864243</v>
      </c>
      <c r="AG6" s="13">
        <f>'Table 1(Q2''23)'!AG6/32.15074</f>
        <v>3.7324179785597473</v>
      </c>
      <c r="AH6" s="13">
        <f>'Table 1(Q2''23)'!AH6/32.15074</f>
        <v>3.7324179785597473</v>
      </c>
      <c r="AI6" s="13">
        <f>'Table 1(Q2''23)'!AI6/32.15074</f>
        <v>3.4667049126050227</v>
      </c>
      <c r="AJ6" s="13">
        <f>'Table 1(Q2''23)'!AJ6/32.15074</f>
        <v>3.6955420527836433</v>
      </c>
      <c r="AK6" s="13">
        <f>'Table 1(Q2''23)'!AK6/32.15074</f>
        <v>3.7033869556366028</v>
      </c>
      <c r="AL6" s="13">
        <f>'Table 1(Q2''23)'!AL6/32.15074</f>
        <v>3.3742062817196756</v>
      </c>
      <c r="AM6" s="13">
        <f>'Table 1(Q2''23)'!AM6/32.15074</f>
        <v>3.3482512679110878</v>
      </c>
      <c r="AN6" s="13">
        <f>'Table 1(Q2''23)'!AN6/32.15074</f>
        <v>3.4196663601124042</v>
      </c>
      <c r="AO6" s="13">
        <f>'Table 1(Q2''23)'!AO6/32.15074</f>
        <v>3.5889184881456617</v>
      </c>
      <c r="AP6" s="13">
        <f>'Table 1(Q2''23)'!AP6/32.15074</f>
        <v>3.5657323845869722</v>
      </c>
      <c r="AQ6" s="13">
        <f>'Table 1(Q2''23)'!AQ6/32.15074</f>
        <v>3.6652699698430973</v>
      </c>
      <c r="AR6" s="13">
        <f>'Table 1(Q2''23)'!AR6/32.15074</f>
        <v>3.8871446868646484</v>
      </c>
      <c r="AS6" s="13">
        <f>'Table 1(Q2''23)'!AS6/32.15074</f>
        <v>3.5936089322822924</v>
      </c>
      <c r="AT6" s="13">
        <f>'Table 1(Q2''23)'!AT6/32.15074</f>
        <v>3.9438878718348134</v>
      </c>
      <c r="AU6" s="13">
        <f>'Table 1(Q2''23)'!AU6/32.15074</f>
        <v>3.6387996804181046</v>
      </c>
      <c r="AV6" s="13">
        <f>'Table 1(Q2''23)'!AV6/32.15074</f>
        <v>3.8543883457361927</v>
      </c>
      <c r="AW6" s="13">
        <f>'Table 1(Q2''23)'!AW6/32.15074</f>
        <v>3.6058641631638833</v>
      </c>
      <c r="AX6" s="13">
        <f>'Table 1(Q2''23)'!AX6/32.15074</f>
        <v>3.8307348078084802</v>
      </c>
      <c r="AY6" s="13">
        <f>'Table 1(Q2''23)'!AY6/32.15074</f>
        <v>3.5965919493234075</v>
      </c>
      <c r="AZ6" s="13">
        <f>'Table 1(Q2''23)'!AZ6/32.15074</f>
        <v>3.9243511569203791</v>
      </c>
      <c r="BA6" s="492">
        <f t="shared" si="20"/>
        <v>1.8151469158934397E-2</v>
      </c>
      <c r="BB6" s="492">
        <f t="shared" si="21"/>
        <v>9.1130495818028345E-2</v>
      </c>
      <c r="BC6" s="4"/>
      <c r="BD6" s="13">
        <f t="shared" ref="BD6:BD11" si="28">D6-BE6</f>
        <v>6.6872488782528796</v>
      </c>
      <c r="BE6" s="13">
        <f t="shared" ref="BE6:BE11" si="29">SUM(Q6:R6)</f>
        <v>5.9096617993862663</v>
      </c>
      <c r="BF6" s="13">
        <f t="shared" ref="BF6:BF11" si="30">SUM(S6:T6)</f>
        <v>5.4431095520662982</v>
      </c>
      <c r="BG6" s="13">
        <f t="shared" ref="BG6:BG11" si="31">SUM(U6:V6)</f>
        <v>6.9982837097995256</v>
      </c>
      <c r="BH6" s="13">
        <f t="shared" ref="BH6:BH11" si="32">SUM(W6:X6)</f>
        <v>7.7758707886661398</v>
      </c>
      <c r="BI6" s="13">
        <f t="shared" ref="BI6:BI11" si="33">SUM(Y6:Z6)</f>
        <v>7.4648359571194947</v>
      </c>
      <c r="BJ6" s="13">
        <f t="shared" ref="BJ6:BJ11" si="34">SUM(AA6:AB6)</f>
        <v>7.4648359571194938</v>
      </c>
      <c r="BK6" s="13">
        <f t="shared" ref="BK6:BK11" si="35">SUM(AC6:AD6)</f>
        <v>7.4648359571194938</v>
      </c>
      <c r="BL6" s="13">
        <f t="shared" ref="BL6:BL11" si="36">SUM(AE6:AF6)</f>
        <v>7.1538011255728486</v>
      </c>
      <c r="BM6" s="13">
        <f t="shared" ref="BM6:BM11" si="37">SUM(AG6:AH6)</f>
        <v>7.4648359571194947</v>
      </c>
      <c r="BN6" s="13">
        <f t="shared" ref="BN6:BN11" si="38">SUM(AI6:AJ6)</f>
        <v>7.1622469653886665</v>
      </c>
      <c r="BO6" s="13">
        <f t="shared" ref="BO6:BO11" si="39">SUM(AK6:AL6)</f>
        <v>7.0775932373562789</v>
      </c>
      <c r="BP6" s="13">
        <f t="shared" ref="BP6:BP11" si="40">SUM(AM6:AN6)</f>
        <v>6.7679176280234916</v>
      </c>
      <c r="BQ6" s="13">
        <f t="shared" ref="BQ6:BQ11" si="41">SUM(AO6:AP6)</f>
        <v>7.1546508727326339</v>
      </c>
      <c r="BR6" s="13">
        <f t="shared" ref="BR6:BR11" si="42">SUM(AQ6:AR6)</f>
        <v>7.5524146567077457</v>
      </c>
      <c r="BS6" s="13">
        <f t="shared" ref="BS6:BS11" si="43">SUM(AS6:AT6)</f>
        <v>7.5374968041171062</v>
      </c>
      <c r="BT6" s="7">
        <f t="shared" ref="BT6:BT11" si="44">AU6+AV6</f>
        <v>7.4931880261542974</v>
      </c>
      <c r="BU6" s="7">
        <f t="shared" ref="BU6:BU11" si="45">SUM(AW6:AX6)</f>
        <v>7.4365989709723639</v>
      </c>
      <c r="BV6" s="7">
        <f t="shared" si="22"/>
        <v>7.5209431062437861</v>
      </c>
      <c r="BW6" s="492">
        <f t="shared" si="23"/>
        <v>3.7040415898563772E-3</v>
      </c>
      <c r="BX6" s="492">
        <f t="shared" si="24"/>
        <v>1.1341761953366891E-2</v>
      </c>
      <c r="BY6" s="19"/>
      <c r="BZ6" s="13">
        <f t="shared" si="25"/>
        <v>14.95754207721615</v>
      </c>
    </row>
    <row r="7" spans="1:78" x14ac:dyDescent="0.45">
      <c r="A7" s="10"/>
      <c r="B7" s="10" t="s">
        <v>15</v>
      </c>
      <c r="C7" s="7">
        <f>'Table 1(Q2''23)'!C7/32.15074</f>
        <v>11.041736519905918</v>
      </c>
      <c r="D7" s="7">
        <f>'Table 1(Q2''23)'!D7/32.15074</f>
        <v>12.285875846092502</v>
      </c>
      <c r="E7" s="7">
        <f>'Table 1(Q2''23)'!E7/32.15074</f>
        <v>11.352771351452564</v>
      </c>
      <c r="F7" s="7">
        <f>'Table 1(Q2''23)'!F7/32.15074</f>
        <v>12.130358430319179</v>
      </c>
      <c r="G7" s="7">
        <f>'Table 1(Q2''23)'!G7/32.15074</f>
        <v>11.197253935679241</v>
      </c>
      <c r="H7" s="7">
        <f>'Table 1(Q2''23)'!H7/32.15074</f>
        <v>10.730701688359273</v>
      </c>
      <c r="I7" s="7">
        <f>'Table 1(Q2''23)'!I7/32.15074</f>
        <v>11.083388482273858</v>
      </c>
      <c r="J7" s="7">
        <f>'Table 1(Q2''23)'!J7/32.15074</f>
        <v>10.488764799814872</v>
      </c>
      <c r="K7" s="7">
        <f>'Table 1(Q2''23)'!K7/32.15074</f>
        <v>8.4988028269333764</v>
      </c>
      <c r="L7" s="7">
        <f>'Table 1(Q2''23)'!L7/32.15074</f>
        <v>8.1687233326511297</v>
      </c>
      <c r="M7" s="7">
        <f>'Table 1(Q2''23)'!M7/32.15074</f>
        <v>8.7489565040837949</v>
      </c>
      <c r="N7" s="26">
        <f t="shared" si="26"/>
        <v>-3.883835182482398E-2</v>
      </c>
      <c r="O7" s="26">
        <f t="shared" si="27"/>
        <v>7.1031071540080148E-2</v>
      </c>
      <c r="P7" s="36"/>
      <c r="Q7" s="13">
        <f>'Table 1(Q2''23)'!Q7/32.15074</f>
        <v>3.2658657312397787</v>
      </c>
      <c r="R7" s="13">
        <f>'Table 1(Q2''23)'!R7/32.15074</f>
        <v>3.5769005627864243</v>
      </c>
      <c r="S7" s="13">
        <f>'Table 1(Q2''23)'!S7/32.15074</f>
        <v>3.1103483154664557</v>
      </c>
      <c r="T7" s="13">
        <f>'Table 1(Q2''23)'!T7/32.15074</f>
        <v>3.1103483154664557</v>
      </c>
      <c r="U7" s="13">
        <f>'Table 1(Q2''23)'!U7/32.15074</f>
        <v>2.7993134839198102</v>
      </c>
      <c r="V7" s="13">
        <f>'Table 1(Q2''23)'!V7/32.15074</f>
        <v>3.1103483154664557</v>
      </c>
      <c r="W7" s="13">
        <f>'Table 1(Q2''23)'!W7/32.15074</f>
        <v>3.1103483154664557</v>
      </c>
      <c r="X7" s="13">
        <f>'Table 1(Q2''23)'!X7/32.15074</f>
        <v>3.2658657312397787</v>
      </c>
      <c r="Y7" s="13">
        <f>'Table 1(Q2''23)'!Y7/32.15074</f>
        <v>3.1103483154664557</v>
      </c>
      <c r="Z7" s="13">
        <f>'Table 1(Q2''23)'!Z7/32.15074</f>
        <v>2.6437960681464876</v>
      </c>
      <c r="AA7" s="13">
        <f>'Table 1(Q2''23)'!AA7/32.15074</f>
        <v>2.9548308996931332</v>
      </c>
      <c r="AB7" s="13">
        <f>'Table 1(Q2''23)'!AB7/32.15074</f>
        <v>2.6437960681464876</v>
      </c>
      <c r="AC7" s="13">
        <f>'Table 1(Q2''23)'!AC7/32.15074</f>
        <v>2.9548308996931332</v>
      </c>
      <c r="AD7" s="13">
        <f>'Table 1(Q2''23)'!AD7/32.15074</f>
        <v>2.9548308996931332</v>
      </c>
      <c r="AE7" s="13">
        <f>'Table 1(Q2''23)'!AE7/32.15074</f>
        <v>2.7993134839198102</v>
      </c>
      <c r="AF7" s="13">
        <f>'Table 1(Q2''23)'!AF7/32.15074</f>
        <v>2.6437960681464876</v>
      </c>
      <c r="AG7" s="13">
        <f>'Table 1(Q2''23)'!AG7/32.15074</f>
        <v>2.7993134839198102</v>
      </c>
      <c r="AH7" s="13">
        <f>'Table 1(Q2''23)'!AH7/32.15074</f>
        <v>2.7993134839198102</v>
      </c>
      <c r="AI7" s="13">
        <f>'Table 1(Q2''23)'!AI7/32.15074</f>
        <v>2.6484460828143113</v>
      </c>
      <c r="AJ7" s="13">
        <f>'Table 1(Q2''23)'!AJ7/32.15074</f>
        <v>3.0666189953948182</v>
      </c>
      <c r="AK7" s="13">
        <f>'Table 1(Q2''23)'!AK7/32.15074</f>
        <v>2.4422150158907696</v>
      </c>
      <c r="AL7" s="13">
        <f>'Table 1(Q2''23)'!AL7/32.15074</f>
        <v>2.926108388173958</v>
      </c>
      <c r="AM7" s="13">
        <f>'Table 1(Q2''23)'!AM7/32.15074</f>
        <v>3.0439851299780694</v>
      </c>
      <c r="AN7" s="13">
        <f>'Table 1(Q2''23)'!AN7/32.15074</f>
        <v>2.7000643071421959</v>
      </c>
      <c r="AO7" s="13">
        <f>'Table 1(Q2''23)'!AO7/32.15074</f>
        <v>2.2024306936979214</v>
      </c>
      <c r="AP7" s="13">
        <f>'Table 1(Q2''23)'!AP7/32.15074</f>
        <v>2.5422846689966856</v>
      </c>
      <c r="AQ7" s="13">
        <f>'Table 1(Q2''23)'!AQ7/32.15074</f>
        <v>2.5929746334178696</v>
      </c>
      <c r="AR7" s="13">
        <f>'Table 1(Q2''23)'!AR7/32.15074</f>
        <v>2.3422862657091801</v>
      </c>
      <c r="AS7" s="13">
        <f>'Table 1(Q2''23)'!AS7/32.15074</f>
        <v>1.573821608791877</v>
      </c>
      <c r="AT7" s="13">
        <f>'Table 1(Q2''23)'!AT7/32.15074</f>
        <v>1.9897203190144503</v>
      </c>
      <c r="AU7" s="13">
        <f>'Table 1(Q2''23)'!AU7/32.15074</f>
        <v>2.0605589098799522</v>
      </c>
      <c r="AV7" s="13">
        <f>'Table 1(Q2''23)'!AV7/32.15074</f>
        <v>2.0060939883115054</v>
      </c>
      <c r="AW7" s="13">
        <f>'Table 1(Q2''23)'!AW7/32.15074</f>
        <v>2.0708654024933026</v>
      </c>
      <c r="AX7" s="13">
        <f>'Table 1(Q2''23)'!AX7/32.15074</f>
        <v>2.0312050319663713</v>
      </c>
      <c r="AY7" s="13">
        <f>'Table 1(Q2''23)'!AY7/32.15074</f>
        <v>2.2000997485412235</v>
      </c>
      <c r="AZ7" s="13">
        <f>'Table 1(Q2''23)'!AZ7/32.15074</f>
        <v>2.2915797419978934</v>
      </c>
      <c r="BA7" s="492">
        <f t="shared" si="20"/>
        <v>0.14230926135553412</v>
      </c>
      <c r="BB7" s="492">
        <f t="shared" si="21"/>
        <v>4.1579929963323492E-2</v>
      </c>
      <c r="BC7" s="4"/>
      <c r="BD7" s="13">
        <f t="shared" si="28"/>
        <v>5.4431095520662982</v>
      </c>
      <c r="BE7" s="13">
        <f t="shared" si="29"/>
        <v>6.8427662940262035</v>
      </c>
      <c r="BF7" s="13">
        <f t="shared" si="30"/>
        <v>6.2206966309329115</v>
      </c>
      <c r="BG7" s="13">
        <f t="shared" si="31"/>
        <v>5.9096617993862655</v>
      </c>
      <c r="BH7" s="13">
        <f t="shared" si="32"/>
        <v>6.3762140467062345</v>
      </c>
      <c r="BI7" s="13">
        <f t="shared" si="33"/>
        <v>5.7541443836129433</v>
      </c>
      <c r="BJ7" s="13">
        <f t="shared" si="34"/>
        <v>5.5986269678396212</v>
      </c>
      <c r="BK7" s="13">
        <f t="shared" si="35"/>
        <v>5.9096617993862663</v>
      </c>
      <c r="BL7" s="13">
        <f t="shared" si="36"/>
        <v>5.4431095520662982</v>
      </c>
      <c r="BM7" s="13">
        <f t="shared" si="37"/>
        <v>5.5986269678396203</v>
      </c>
      <c r="BN7" s="13">
        <f t="shared" si="38"/>
        <v>5.715065078209129</v>
      </c>
      <c r="BO7" s="13">
        <f t="shared" si="39"/>
        <v>5.3683234040647276</v>
      </c>
      <c r="BP7" s="13">
        <f t="shared" si="40"/>
        <v>5.7440494371202657</v>
      </c>
      <c r="BQ7" s="13">
        <f t="shared" si="41"/>
        <v>4.744715362694607</v>
      </c>
      <c r="BR7" s="13">
        <f t="shared" si="42"/>
        <v>4.9352608991270497</v>
      </c>
      <c r="BS7" s="13">
        <f t="shared" si="43"/>
        <v>3.5635419278063276</v>
      </c>
      <c r="BT7" s="7">
        <f t="shared" si="44"/>
        <v>4.0666528981914576</v>
      </c>
      <c r="BU7" s="7">
        <f t="shared" si="45"/>
        <v>4.1020704344596739</v>
      </c>
      <c r="BV7" s="7">
        <f t="shared" si="22"/>
        <v>4.4916794905391164</v>
      </c>
      <c r="BW7" s="492">
        <f t="shared" si="23"/>
        <v>0.10451508967895418</v>
      </c>
      <c r="BX7" s="492">
        <f t="shared" si="24"/>
        <v>9.4978636350685264E-2</v>
      </c>
      <c r="BY7" s="19"/>
      <c r="BZ7" s="13">
        <f t="shared" si="25"/>
        <v>8.5937499249987912</v>
      </c>
    </row>
    <row r="8" spans="1:78" x14ac:dyDescent="0.45">
      <c r="A8" s="10"/>
      <c r="B8" s="10" t="s">
        <v>1</v>
      </c>
      <c r="C8" s="7">
        <f>'Table 1(Q2''23)'!C8/32.15074</f>
        <v>23.016577534451773</v>
      </c>
      <c r="D8" s="7">
        <f>'Table 1(Q2''23)'!D8/32.15074</f>
        <v>23.016577534451773</v>
      </c>
      <c r="E8" s="7">
        <f>'Table 1(Q2''23)'!E8/32.15074</f>
        <v>22.083473039811835</v>
      </c>
      <c r="F8" s="7">
        <f>'Table 1(Q2''23)'!F8/32.15074</f>
        <v>22.23899045558516</v>
      </c>
      <c r="G8" s="7">
        <f>'Table 1(Q2''23)'!G8/32.15074</f>
        <v>22.394507871358481</v>
      </c>
      <c r="H8" s="7">
        <f>'Table 1(Q2''23)'!H8/32.15074</f>
        <v>20.683816297851934</v>
      </c>
      <c r="I8" s="7">
        <f>'Table 1(Q2''23)'!I8/32.15074</f>
        <v>22.281879495553547</v>
      </c>
      <c r="J8" s="7">
        <f>'Table 1(Q2''23)'!J8/32.15074</f>
        <v>21.903597244376705</v>
      </c>
      <c r="K8" s="7">
        <f>'Table 1(Q2''23)'!K8/32.15074</f>
        <v>20.283309160039309</v>
      </c>
      <c r="L8" s="7">
        <f>'Table 1(Q2''23)'!L8/32.15074</f>
        <v>20.625447474740618</v>
      </c>
      <c r="M8" s="7">
        <f>'Table 1(Q2''23)'!M8/32.15074</f>
        <v>20.747718913533244</v>
      </c>
      <c r="N8" s="26">
        <f t="shared" si="26"/>
        <v>1.6867973169553796E-2</v>
      </c>
      <c r="O8" s="26">
        <f t="shared" si="27"/>
        <v>5.928183567526002E-3</v>
      </c>
      <c r="P8" s="36"/>
      <c r="Q8" s="13">
        <f>'Table 1(Q2''23)'!Q8/32.15074</f>
        <v>6.2206966309329115</v>
      </c>
      <c r="R8" s="13">
        <f>'Table 1(Q2''23)'!R8/32.15074</f>
        <v>5.4431095520662982</v>
      </c>
      <c r="S8" s="13">
        <f>'Table 1(Q2''23)'!S8/32.15074</f>
        <v>5.5986269678396203</v>
      </c>
      <c r="T8" s="13">
        <f>'Table 1(Q2''23)'!T8/32.15074</f>
        <v>5.9096617993862663</v>
      </c>
      <c r="U8" s="13">
        <f>'Table 1(Q2''23)'!U8/32.15074</f>
        <v>5.9096617993862663</v>
      </c>
      <c r="V8" s="13">
        <f>'Table 1(Q2''23)'!V8/32.15074</f>
        <v>4.9765573047463292</v>
      </c>
      <c r="W8" s="13">
        <f>'Table 1(Q2''23)'!W8/32.15074</f>
        <v>5.9096617993862663</v>
      </c>
      <c r="X8" s="13">
        <f>'Table 1(Q2''23)'!X8/32.15074</f>
        <v>5.5986269678396203</v>
      </c>
      <c r="Y8" s="13">
        <f>'Table 1(Q2''23)'!Y8/32.15074</f>
        <v>5.4431095520662982</v>
      </c>
      <c r="Z8" s="13">
        <f>'Table 1(Q2''23)'!Z8/32.15074</f>
        <v>5.2875921362929752</v>
      </c>
      <c r="AA8" s="13">
        <f>'Table 1(Q2''23)'!AA8/32.15074</f>
        <v>4.354487641653038</v>
      </c>
      <c r="AB8" s="13">
        <f>'Table 1(Q2''23)'!AB8/32.15074</f>
        <v>6.3762140467062345</v>
      </c>
      <c r="AC8" s="13">
        <f>'Table 1(Q2''23)'!AC8/32.15074</f>
        <v>5.7541443836129433</v>
      </c>
      <c r="AD8" s="13">
        <f>'Table 1(Q2''23)'!AD8/32.15074</f>
        <v>5.9096617993862663</v>
      </c>
      <c r="AE8" s="13">
        <f>'Table 1(Q2''23)'!AE8/32.15074</f>
        <v>4.354487641653038</v>
      </c>
      <c r="AF8" s="13">
        <f>'Table 1(Q2''23)'!AF8/32.15074</f>
        <v>6.2206966309329115</v>
      </c>
      <c r="AG8" s="13">
        <f>'Table 1(Q2''23)'!AG8/32.15074</f>
        <v>5.5986269678396203</v>
      </c>
      <c r="AH8" s="13">
        <f>'Table 1(Q2''23)'!AH8/32.15074</f>
        <v>4.510005057426361</v>
      </c>
      <c r="AI8" s="13">
        <f>'Table 1(Q2''23)'!AI8/32.15074</f>
        <v>6.3451105635515699</v>
      </c>
      <c r="AJ8" s="13">
        <f>'Table 1(Q2''23)'!AJ8/32.15074</f>
        <v>5.8720969338694742</v>
      </c>
      <c r="AK8" s="13">
        <f>'Table 1(Q2''23)'!AK8/32.15074</f>
        <v>5.4181187312383923</v>
      </c>
      <c r="AL8" s="13">
        <f>'Table 1(Q2''23)'!AL8/32.15074</f>
        <v>4.6465532668941103</v>
      </c>
      <c r="AM8" s="13">
        <f>'Table 1(Q2''23)'!AM8/32.15074</f>
        <v>4.6655224731996841</v>
      </c>
      <c r="AN8" s="13">
        <f>'Table 1(Q2''23)'!AN8/32.15074</f>
        <v>5.4585409152979496</v>
      </c>
      <c r="AO8" s="13">
        <f>'Table 1(Q2''23)'!AO8/32.15074</f>
        <v>6.1051007229390599</v>
      </c>
      <c r="AP8" s="13">
        <f>'Table 1(Q2''23)'!AP8/32.15074</f>
        <v>5.6744331329400106</v>
      </c>
      <c r="AQ8" s="13">
        <f>'Table 1(Q2''23)'!AQ8/32.15074</f>
        <v>5.7230409004582787</v>
      </c>
      <c r="AR8" s="13">
        <f>'Table 1(Q2''23)'!AR8/32.15074</f>
        <v>4.2607424624659584</v>
      </c>
      <c r="AS8" s="13">
        <f>'Table 1(Q2''23)'!AS8/32.15074</f>
        <v>4.7511561515789351</v>
      </c>
      <c r="AT8" s="13">
        <f>'Table 1(Q2''23)'!AT8/32.15074</f>
        <v>5.5483696455361375</v>
      </c>
      <c r="AU8" s="13">
        <f>'Table 1(Q2''23)'!AU8/32.15074</f>
        <v>5.069867754210323</v>
      </c>
      <c r="AV8" s="13">
        <f>'Table 1(Q2''23)'!AV8/32.15074</f>
        <v>5.007226058177908</v>
      </c>
      <c r="AW8" s="13">
        <f>'Table 1(Q2''23)'!AW8/32.15074</f>
        <v>5.559846713600213</v>
      </c>
      <c r="AX8" s="13">
        <f>'Table 1(Q2''23)'!AX8/32.15074</f>
        <v>4.9885069487521756</v>
      </c>
      <c r="AY8" s="13">
        <f>'Table 1(Q2''23)'!AY8/32.15074</f>
        <v>5.5986269678396203</v>
      </c>
      <c r="AZ8" s="13">
        <f>'Table 1(Q2''23)'!AZ8/32.15074</f>
        <v>5.9092270696631797</v>
      </c>
      <c r="BA8" s="492">
        <f t="shared" si="20"/>
        <v>0.18013986207235533</v>
      </c>
      <c r="BB8" s="492">
        <f t="shared" si="21"/>
        <v>5.5477906209459915E-2</v>
      </c>
      <c r="BC8" s="4"/>
      <c r="BD8" s="13">
        <f t="shared" si="28"/>
        <v>11.352771351452564</v>
      </c>
      <c r="BE8" s="13">
        <f t="shared" si="29"/>
        <v>11.66380618299921</v>
      </c>
      <c r="BF8" s="13">
        <f t="shared" si="30"/>
        <v>11.508288767225887</v>
      </c>
      <c r="BG8" s="13">
        <f t="shared" si="31"/>
        <v>10.886219104132596</v>
      </c>
      <c r="BH8" s="13">
        <f t="shared" si="32"/>
        <v>11.508288767225887</v>
      </c>
      <c r="BI8" s="13">
        <f t="shared" si="33"/>
        <v>10.730701688359273</v>
      </c>
      <c r="BJ8" s="13">
        <f t="shared" si="34"/>
        <v>10.730701688359272</v>
      </c>
      <c r="BK8" s="13">
        <f t="shared" si="35"/>
        <v>11.66380618299921</v>
      </c>
      <c r="BL8" s="13">
        <f t="shared" si="36"/>
        <v>10.57518427258595</v>
      </c>
      <c r="BM8" s="13">
        <f t="shared" si="37"/>
        <v>10.108632025265981</v>
      </c>
      <c r="BN8" s="13">
        <f t="shared" si="38"/>
        <v>12.217207497421043</v>
      </c>
      <c r="BO8" s="13">
        <f t="shared" si="39"/>
        <v>10.064671998132503</v>
      </c>
      <c r="BP8" s="13">
        <f t="shared" si="40"/>
        <v>10.124063388497634</v>
      </c>
      <c r="BQ8" s="13">
        <f t="shared" si="41"/>
        <v>11.77953385587907</v>
      </c>
      <c r="BR8" s="13">
        <f t="shared" si="42"/>
        <v>9.9837833629242372</v>
      </c>
      <c r="BS8" s="13">
        <f t="shared" si="43"/>
        <v>10.299525797115074</v>
      </c>
      <c r="BT8" s="7">
        <f t="shared" si="44"/>
        <v>10.077093812388231</v>
      </c>
      <c r="BU8" s="7">
        <f t="shared" si="45"/>
        <v>10.548353662352389</v>
      </c>
      <c r="BV8" s="7">
        <f t="shared" si="22"/>
        <v>11.507854037502799</v>
      </c>
      <c r="BW8" s="492">
        <f t="shared" si="23"/>
        <v>0.14198143351168069</v>
      </c>
      <c r="BX8" s="492">
        <f t="shared" si="24"/>
        <v>9.096209758067908E-2</v>
      </c>
      <c r="BY8" s="19"/>
      <c r="BZ8" s="13">
        <f t="shared" si="25"/>
        <v>22.056207699855186</v>
      </c>
    </row>
    <row r="9" spans="1:78" x14ac:dyDescent="0.45">
      <c r="A9" s="28"/>
      <c r="B9" s="29" t="s">
        <v>2</v>
      </c>
      <c r="C9" s="610">
        <f>'Table 1(Q2''23)'!C9/32.15074</f>
        <v>6.6872488782528805</v>
      </c>
      <c r="D9" s="610">
        <f>'Table 1(Q2''23)'!D9/32.15074</f>
        <v>6.2206966309329115</v>
      </c>
      <c r="E9" s="610">
        <f>'Table 1(Q2''23)'!E9/32.15074</f>
        <v>6.2206966309329115</v>
      </c>
      <c r="F9" s="610">
        <f>'Table 1(Q2''23)'!F9/32.15074</f>
        <v>5.7541443836129433</v>
      </c>
      <c r="G9" s="610">
        <f>'Table 1(Q2''23)'!G9/32.15074</f>
        <v>5.7541443836129433</v>
      </c>
      <c r="H9" s="610">
        <f>'Table 1(Q2''23)'!H9/32.15074</f>
        <v>5.5986269678396203</v>
      </c>
      <c r="I9" s="610">
        <f>'Table 1(Q2''23)'!I9/32.15074</f>
        <v>5.2918690025106816</v>
      </c>
      <c r="J9" s="610">
        <f>'Table 1(Q2''23)'!J9/32.15074</f>
        <v>6.2815885183582019</v>
      </c>
      <c r="K9" s="610">
        <f>'Table 1(Q2''23)'!K9/32.15074</f>
        <v>6.4604732053122023</v>
      </c>
      <c r="L9" s="610">
        <f>'Table 1(Q2''23)'!L9/32.15074</f>
        <v>6.2673454577082595</v>
      </c>
      <c r="M9" s="610">
        <f>'Table 1(Q2''23)'!M9/32.15074</f>
        <v>6.3767764016844817</v>
      </c>
      <c r="N9" s="598">
        <f t="shared" si="26"/>
        <v>-2.9893746396957632E-2</v>
      </c>
      <c r="O9" s="598">
        <f t="shared" si="27"/>
        <v>1.7460493396232346E-2</v>
      </c>
      <c r="P9" s="36"/>
      <c r="Q9" s="611">
        <f>'Table 1(Q2''23)'!Q9/32.15074</f>
        <v>1.3996567419599051</v>
      </c>
      <c r="R9" s="611">
        <f>'Table 1(Q2''23)'!R9/32.15074</f>
        <v>1.5551741577332279</v>
      </c>
      <c r="S9" s="611">
        <f>'Table 1(Q2''23)'!S9/32.15074</f>
        <v>1.3996567419599051</v>
      </c>
      <c r="T9" s="611">
        <f>'Table 1(Q2''23)'!T9/32.15074</f>
        <v>1.3996567419599051</v>
      </c>
      <c r="U9" s="611">
        <f>'Table 1(Q2''23)'!U9/32.15074</f>
        <v>1.3996567419599051</v>
      </c>
      <c r="V9" s="611">
        <f>'Table 1(Q2''23)'!V9/32.15074</f>
        <v>1.5551741577332279</v>
      </c>
      <c r="W9" s="611">
        <f>'Table 1(Q2''23)'!W9/32.15074</f>
        <v>1.2441393261865823</v>
      </c>
      <c r="X9" s="611">
        <f>'Table 1(Q2''23)'!X9/32.15074</f>
        <v>1.3996567419599051</v>
      </c>
      <c r="Y9" s="611">
        <f>'Table 1(Q2''23)'!Y9/32.15074</f>
        <v>1.3996567419599051</v>
      </c>
      <c r="Z9" s="611">
        <f>'Table 1(Q2''23)'!Z9/32.15074</f>
        <v>1.5551741577332279</v>
      </c>
      <c r="AA9" s="611">
        <f>'Table 1(Q2''23)'!AA9/32.15074</f>
        <v>1.3996567419599051</v>
      </c>
      <c r="AB9" s="611">
        <f>'Table 1(Q2''23)'!AB9/32.15074</f>
        <v>1.3996567419599051</v>
      </c>
      <c r="AC9" s="611">
        <f>'Table 1(Q2''23)'!AC9/32.15074</f>
        <v>1.3996567419599051</v>
      </c>
      <c r="AD9" s="611">
        <f>'Table 1(Q2''23)'!AD9/32.15074</f>
        <v>1.3996567419599051</v>
      </c>
      <c r="AE9" s="611">
        <f>'Table 1(Q2''23)'!AE9/32.15074</f>
        <v>1.2441393261865823</v>
      </c>
      <c r="AF9" s="611">
        <f>'Table 1(Q2''23)'!AF9/32.15074</f>
        <v>1.3996567419599051</v>
      </c>
      <c r="AG9" s="611">
        <f>'Table 1(Q2''23)'!AG9/32.15074</f>
        <v>1.3996567419599051</v>
      </c>
      <c r="AH9" s="611">
        <f>'Table 1(Q2''23)'!AH9/32.15074</f>
        <v>1.2441393261865823</v>
      </c>
      <c r="AI9" s="611">
        <f>'Table 1(Q2''23)'!AI9/32.15074</f>
        <v>1.422270457170506</v>
      </c>
      <c r="AJ9" s="611">
        <f>'Table 1(Q2''23)'!AJ9/32.15074</f>
        <v>1.2753802389453579</v>
      </c>
      <c r="AK9" s="611">
        <f>'Table 1(Q2''23)'!AK9/32.15074</f>
        <v>1.2778715195130836</v>
      </c>
      <c r="AL9" s="611">
        <f>'Table 1(Q2''23)'!AL9/32.15074</f>
        <v>1.3163467868817351</v>
      </c>
      <c r="AM9" s="611">
        <f>'Table 1(Q2''23)'!AM9/32.15074</f>
        <v>1.5508221874661345</v>
      </c>
      <c r="AN9" s="611">
        <f>'Table 1(Q2''23)'!AN9/32.15074</f>
        <v>1.5282585315907176</v>
      </c>
      <c r="AO9" s="611">
        <f>'Table 1(Q2''23)'!AO9/32.15074</f>
        <v>1.6069572731468993</v>
      </c>
      <c r="AP9" s="611">
        <f>'Table 1(Q2''23)'!AP9/32.15074</f>
        <v>1.5955505261544505</v>
      </c>
      <c r="AQ9" s="611">
        <f>'Table 1(Q2''23)'!AQ9/32.15074</f>
        <v>1.6059435513845035</v>
      </c>
      <c r="AR9" s="611">
        <f>'Table 1(Q2''23)'!AR9/32.15074</f>
        <v>1.6472520873622136</v>
      </c>
      <c r="AS9" s="611">
        <f>'Table 1(Q2''23)'!AS9/32.15074</f>
        <v>1.5927354572628751</v>
      </c>
      <c r="AT9" s="611">
        <f>'Table 1(Q2''23)'!AT9/32.15074</f>
        <v>1.6145421093026107</v>
      </c>
      <c r="AU9" s="611">
        <f>'Table 1(Q2''23)'!AU9/32.15074</f>
        <v>1.5362981870787364</v>
      </c>
      <c r="AV9" s="611">
        <f>'Table 1(Q2''23)'!AV9/32.15074</f>
        <v>1.6039638146817092</v>
      </c>
      <c r="AW9" s="611">
        <f>'Table 1(Q2''23)'!AW9/32.15074</f>
        <v>1.6035796866647491</v>
      </c>
      <c r="AX9" s="611">
        <f>'Table 1(Q2''23)'!AX9/32.15074</f>
        <v>1.5235037692830651</v>
      </c>
      <c r="AY9" s="611">
        <f>'Table 1(Q2''23)'!AY9/32.15074</f>
        <v>1.4989195761976182</v>
      </c>
      <c r="AZ9" s="611">
        <f>'Table 1(Q2''23)'!AZ9/32.15074</f>
        <v>1.4583792962538284</v>
      </c>
      <c r="BA9" s="612">
        <f t="shared" si="20"/>
        <v>-9.0765463095419441E-2</v>
      </c>
      <c r="BB9" s="612">
        <f t="shared" si="21"/>
        <v>-2.7046334298088337E-2</v>
      </c>
      <c r="BC9" s="4"/>
      <c r="BD9" s="611">
        <f t="shared" si="28"/>
        <v>3.2658657312397787</v>
      </c>
      <c r="BE9" s="611">
        <f t="shared" si="29"/>
        <v>2.9548308996931327</v>
      </c>
      <c r="BF9" s="611">
        <f t="shared" si="30"/>
        <v>2.7993134839198102</v>
      </c>
      <c r="BG9" s="611">
        <f t="shared" si="31"/>
        <v>2.9548308996931327</v>
      </c>
      <c r="BH9" s="611">
        <f t="shared" si="32"/>
        <v>2.6437960681464876</v>
      </c>
      <c r="BI9" s="611">
        <f t="shared" si="33"/>
        <v>2.9548308996931327</v>
      </c>
      <c r="BJ9" s="611">
        <f t="shared" si="34"/>
        <v>2.7993134839198102</v>
      </c>
      <c r="BK9" s="611">
        <f t="shared" si="35"/>
        <v>2.7993134839198102</v>
      </c>
      <c r="BL9" s="611">
        <f t="shared" si="36"/>
        <v>2.6437960681464876</v>
      </c>
      <c r="BM9" s="611">
        <f t="shared" si="37"/>
        <v>2.6437960681464876</v>
      </c>
      <c r="BN9" s="611">
        <f t="shared" si="38"/>
        <v>2.6976506961158639</v>
      </c>
      <c r="BO9" s="611">
        <f t="shared" si="39"/>
        <v>2.5942183063948185</v>
      </c>
      <c r="BP9" s="611">
        <f t="shared" si="40"/>
        <v>3.0790807190568521</v>
      </c>
      <c r="BQ9" s="611">
        <f t="shared" si="41"/>
        <v>3.2025077993013498</v>
      </c>
      <c r="BR9" s="611">
        <f t="shared" si="42"/>
        <v>3.2531956387467171</v>
      </c>
      <c r="BS9" s="611">
        <f t="shared" si="43"/>
        <v>3.2072775665654856</v>
      </c>
      <c r="BT9" s="611">
        <f t="shared" si="44"/>
        <v>3.1402620017604459</v>
      </c>
      <c r="BU9" s="7">
        <f t="shared" si="45"/>
        <v>3.1270834559478144</v>
      </c>
      <c r="BV9" s="7">
        <f t="shared" si="22"/>
        <v>2.9572988724514468</v>
      </c>
      <c r="BW9" s="492">
        <f t="shared" si="23"/>
        <v>-5.826365099677322E-2</v>
      </c>
      <c r="BX9" s="492">
        <f t="shared" si="24"/>
        <v>-5.4294868009816533E-2</v>
      </c>
      <c r="BY9" s="19"/>
      <c r="BZ9" s="611">
        <f t="shared" si="25"/>
        <v>6.0843823283992613</v>
      </c>
    </row>
    <row r="10" spans="1:78" x14ac:dyDescent="0.45">
      <c r="A10" s="90" t="s">
        <v>36</v>
      </c>
      <c r="C10" s="7">
        <f>'Table 1(Q2''23)'!C10/32.15074</f>
        <v>-6.6872488782528805</v>
      </c>
      <c r="D10" s="7">
        <f>'Table 1(Q2''23)'!D10/32.15074</f>
        <v>10.886219104132596</v>
      </c>
      <c r="E10" s="7">
        <f>'Table 1(Q2''23)'!E10/32.15074</f>
        <v>0.93310449463993683</v>
      </c>
      <c r="F10" s="7">
        <f>'Table 1(Q2''23)'!F10/32.15074</f>
        <v>0.93310449463993683</v>
      </c>
      <c r="G10" s="7">
        <f>'Table 1(Q2''23)'!G10/32.15074</f>
        <v>0.93310449463993683</v>
      </c>
      <c r="H10" s="7">
        <f>'Table 1(Q2''23)'!H10/32.15074</f>
        <v>0.31103483154664557</v>
      </c>
      <c r="I10" s="7">
        <f>'Table 1(Q2''23)'!I10/32.15074</f>
        <v>6.3929241357565614E-2</v>
      </c>
      <c r="J10" s="7">
        <f>'Table 1(Q2''23)'!J10/32.15074</f>
        <v>-2.6013618182910201</v>
      </c>
      <c r="K10" s="7">
        <f>'Table 1(Q2''23)'!K10/32.15074</f>
        <v>-2.8910338049768805</v>
      </c>
      <c r="L10" s="7">
        <f>'Table 1(Q2''23)'!L10/32.15074</f>
        <v>1.3300828755073955</v>
      </c>
      <c r="M10" s="7">
        <f>'Table 1(Q2''23)'!M10/32.15074</f>
        <v>0.93310449463993683</v>
      </c>
      <c r="N10" s="32" t="str">
        <f t="shared" si="26"/>
        <v>N/A</v>
      </c>
      <c r="O10" s="539">
        <f t="shared" si="27"/>
        <v>-0.29846138776579667</v>
      </c>
      <c r="P10" s="36"/>
      <c r="Q10" s="13">
        <f>'Table 1(Q2''23)'!Q10/32.15074</f>
        <v>2.0217264050531965</v>
      </c>
      <c r="R10" s="13">
        <f>'Table 1(Q2''23)'!R10/32.15074</f>
        <v>-1.2441393261865823</v>
      </c>
      <c r="S10" s="13">
        <f>'Table 1(Q2''23)'!S10/32.15074</f>
        <v>1.8662089892798737</v>
      </c>
      <c r="T10" s="13">
        <f>'Table 1(Q2''23)'!T10/32.15074</f>
        <v>-0.15551741577332279</v>
      </c>
      <c r="U10" s="13">
        <f>'Table 1(Q2''23)'!U10/32.15074</f>
        <v>0.77758707886661393</v>
      </c>
      <c r="V10" s="13">
        <f>'Table 1(Q2''23)'!V10/32.15074</f>
        <v>-1.3996567419599051</v>
      </c>
      <c r="W10" s="13">
        <f>'Table 1(Q2''23)'!W10/32.15074</f>
        <v>4.6655224731996841</v>
      </c>
      <c r="X10" s="13">
        <f>'Table 1(Q2''23)'!X10/32.15074</f>
        <v>1.8662089892798737</v>
      </c>
      <c r="Y10" s="13">
        <f>'Table 1(Q2''23)'!Y10/32.15074</f>
        <v>-3.2658657312397787</v>
      </c>
      <c r="Z10" s="13">
        <f>'Table 1(Q2''23)'!Z10/32.15074</f>
        <v>-2.332761236599842</v>
      </c>
      <c r="AA10" s="13">
        <f>'Table 1(Q2''23)'!AA10/32.15074</f>
        <v>-1.8662089892798737</v>
      </c>
      <c r="AB10" s="13">
        <f>'Table 1(Q2''23)'!AB10/32.15074</f>
        <v>2.332761236599842</v>
      </c>
      <c r="AC10" s="13">
        <f>'Table 1(Q2''23)'!AC10/32.15074</f>
        <v>-0.31103483154664557</v>
      </c>
      <c r="AD10" s="13">
        <f>'Table 1(Q2''23)'!AD10/32.15074</f>
        <v>0.77758707886661393</v>
      </c>
      <c r="AE10" s="13">
        <f>'Table 1(Q2''23)'!AE10/32.15074</f>
        <v>-0.15551741577332279</v>
      </c>
      <c r="AF10" s="13">
        <f>'Table 1(Q2''23)'!AF10/32.15074</f>
        <v>1.7106915735065507</v>
      </c>
      <c r="AG10" s="13">
        <f>'Table 1(Q2''23)'!AG10/32.15074</f>
        <v>-0.62206966309329115</v>
      </c>
      <c r="AH10" s="13">
        <f>'Table 1(Q2''23)'!AH10/32.15074</f>
        <v>-0.62206966309329115</v>
      </c>
      <c r="AI10" s="13">
        <f>'Table 1(Q2''23)'!AI10/32.15074</f>
        <v>0.37911383045108288</v>
      </c>
      <c r="AJ10" s="13">
        <f>'Table 1(Q2''23)'!AJ10/32.15074</f>
        <v>-0.82289990360831655</v>
      </c>
      <c r="AK10" s="13">
        <f>'Table 1(Q2''23)'!AK10/32.15074</f>
        <v>-0.90638488924343696</v>
      </c>
      <c r="AL10" s="13">
        <f>'Table 1(Q2''23)'!AL10/32.15074</f>
        <v>1.4141002037582362</v>
      </c>
      <c r="AM10" s="13">
        <f>'Table 1(Q2''23)'!AM10/32.15074</f>
        <v>1.6717462334533422</v>
      </c>
      <c r="AN10" s="13">
        <f>'Table 1(Q2''23)'!AN10/32.15074</f>
        <v>0.77148924919577389</v>
      </c>
      <c r="AO10" s="13">
        <f>'Table 1(Q2''23)'!AO10/32.15074</f>
        <v>-3.4690730497866094</v>
      </c>
      <c r="AP10" s="13">
        <f>'Table 1(Q2''23)'!AP10/32.15074</f>
        <v>-1.575524251153527</v>
      </c>
      <c r="AQ10" s="13">
        <f>'Table 1(Q2''23)'!AQ10/32.15074</f>
        <v>-0.91142834659946159</v>
      </c>
      <c r="AR10" s="13">
        <f>'Table 1(Q2''23)'!AR10/32.15074</f>
        <v>0.56664649179947524</v>
      </c>
      <c r="AS10" s="13">
        <f>'Table 1(Q2''23)'!AS10/32.15074</f>
        <v>-1.3275701427521982</v>
      </c>
      <c r="AT10" s="13">
        <f>'Table 1(Q2''23)'!AT10/32.15074</f>
        <v>-1.2186818074246963</v>
      </c>
      <c r="AU10" s="13">
        <f>'Table 1(Q2''23)'!AU10/32.15074</f>
        <v>0.75235107087312669</v>
      </c>
      <c r="AV10" s="13">
        <f>'Table 1(Q2''23)'!AV10/32.15074</f>
        <v>-6.0153941588975614E-2</v>
      </c>
      <c r="AW10" s="13">
        <f>'Table 1(Q2''23)'!AW10/32.15074</f>
        <v>-7.4746576159955044E-2</v>
      </c>
      <c r="AX10" s="13">
        <f>'Table 1(Q2''23)'!AX10/32.15074</f>
        <v>0.7126323223831994</v>
      </c>
      <c r="AY10" s="13">
        <f>'Table 1(Q2''23)'!AY10/32.15074</f>
        <v>0.73404220245008434</v>
      </c>
      <c r="AZ10" s="13">
        <f>'Table 1(Q2''23)'!AZ10/32.15074</f>
        <v>0.4261177192189059</v>
      </c>
      <c r="BA10" s="492" t="str">
        <f t="shared" si="20"/>
        <v>N/A</v>
      </c>
      <c r="BB10" s="492">
        <f t="shared" si="21"/>
        <v>-0.41949152542372747</v>
      </c>
      <c r="BC10" s="4"/>
      <c r="BD10" s="32">
        <f t="shared" si="28"/>
        <v>10.108632025265983</v>
      </c>
      <c r="BE10" s="32">
        <f t="shared" si="29"/>
        <v>0.77758707886661416</v>
      </c>
      <c r="BF10" s="32">
        <f t="shared" si="30"/>
        <v>1.7106915735065509</v>
      </c>
      <c r="BG10" s="32">
        <f t="shared" si="31"/>
        <v>-0.62206966309329115</v>
      </c>
      <c r="BH10" s="32">
        <f t="shared" si="32"/>
        <v>6.5317314624795575</v>
      </c>
      <c r="BI10" s="32">
        <f t="shared" si="33"/>
        <v>-5.5986269678396212</v>
      </c>
      <c r="BJ10" s="32">
        <f t="shared" si="34"/>
        <v>0.46655224731996836</v>
      </c>
      <c r="BK10" s="32">
        <f t="shared" si="35"/>
        <v>0.46655224731996836</v>
      </c>
      <c r="BL10" s="32">
        <f t="shared" si="36"/>
        <v>1.5551741577332279</v>
      </c>
      <c r="BM10" s="32">
        <f t="shared" si="37"/>
        <v>-1.2441393261865823</v>
      </c>
      <c r="BN10" s="32">
        <f t="shared" si="38"/>
        <v>-0.44378607315723367</v>
      </c>
      <c r="BO10" s="32">
        <f t="shared" si="39"/>
        <v>0.50771531451479923</v>
      </c>
      <c r="BP10" s="32">
        <f t="shared" si="40"/>
        <v>2.4432354826491158</v>
      </c>
      <c r="BQ10" s="13">
        <f t="shared" si="41"/>
        <v>-5.0445973009401364</v>
      </c>
      <c r="BR10" s="13">
        <f t="shared" si="42"/>
        <v>-0.34478185479998635</v>
      </c>
      <c r="BS10" s="13">
        <f t="shared" si="43"/>
        <v>-2.5462519501768943</v>
      </c>
      <c r="BT10" s="13">
        <f t="shared" si="44"/>
        <v>0.69219712928415111</v>
      </c>
      <c r="BU10" s="7">
        <f t="shared" si="45"/>
        <v>0.63788574622324434</v>
      </c>
      <c r="BV10" s="7">
        <f t="shared" si="22"/>
        <v>1.1601599216689902</v>
      </c>
      <c r="BW10" s="492">
        <f t="shared" si="23"/>
        <v>0.67605422297661333</v>
      </c>
      <c r="BX10" s="492">
        <f t="shared" si="24"/>
        <v>0.81875818442094905</v>
      </c>
      <c r="BY10" s="19"/>
      <c r="BZ10" s="648">
        <f t="shared" si="25"/>
        <v>1.7980456678922345</v>
      </c>
    </row>
    <row r="11" spans="1:78" x14ac:dyDescent="0.45">
      <c r="A11" s="33" t="s">
        <v>14</v>
      </c>
      <c r="B11" s="34"/>
      <c r="C11" s="560">
        <f t="shared" ref="C11:L11" si="46">C4+C10</f>
        <v>182.11089387056103</v>
      </c>
      <c r="D11" s="560">
        <f t="shared" si="46"/>
        <v>162.51569948312235</v>
      </c>
      <c r="E11" s="560">
        <f t="shared" si="46"/>
        <v>192.5305607273736</v>
      </c>
      <c r="F11" s="560">
        <f t="shared" si="46"/>
        <v>188.95366016458723</v>
      </c>
      <c r="G11" s="560">
        <f t="shared" si="46"/>
        <v>191.59745623273369</v>
      </c>
      <c r="H11" s="560">
        <f t="shared" si="46"/>
        <v>190.81986915386705</v>
      </c>
      <c r="I11" s="560">
        <f t="shared" si="46"/>
        <v>189.02029449863605</v>
      </c>
      <c r="J11" s="560">
        <f t="shared" si="46"/>
        <v>152.58306270854644</v>
      </c>
      <c r="K11" s="560">
        <f t="shared" si="46"/>
        <v>192.95578850455246</v>
      </c>
      <c r="L11" s="560">
        <f t="shared" si="46"/>
        <v>173.09106873728263</v>
      </c>
      <c r="M11" s="560">
        <f>M4+M10</f>
        <v>174.32502245007331</v>
      </c>
      <c r="N11" s="540">
        <f t="shared" si="26"/>
        <v>-0.10294959234561218</v>
      </c>
      <c r="O11" s="540">
        <f t="shared" si="27"/>
        <v>7.1289276898716114E-3</v>
      </c>
      <c r="P11" s="36"/>
      <c r="Q11" s="560">
        <f t="shared" ref="Q11:AX11" si="47">Q4+Q10</f>
        <v>42.922806753437087</v>
      </c>
      <c r="R11" s="560">
        <f t="shared" si="47"/>
        <v>42.767289337663769</v>
      </c>
      <c r="S11" s="560">
        <f t="shared" si="47"/>
        <v>44.166946079623671</v>
      </c>
      <c r="T11" s="560">
        <f t="shared" si="47"/>
        <v>47.899364058183409</v>
      </c>
      <c r="U11" s="560">
        <f t="shared" si="47"/>
        <v>52.25385169983646</v>
      </c>
      <c r="V11" s="560">
        <f t="shared" si="47"/>
        <v>48.832468552823357</v>
      </c>
      <c r="W11" s="560">
        <f t="shared" si="47"/>
        <v>44.322463495396995</v>
      </c>
      <c r="X11" s="560">
        <f t="shared" si="47"/>
        <v>53.186956194476394</v>
      </c>
      <c r="Y11" s="560">
        <f t="shared" si="47"/>
        <v>47.121776979316799</v>
      </c>
      <c r="Z11" s="560">
        <f t="shared" si="47"/>
        <v>44.166946079623671</v>
      </c>
      <c r="AA11" s="560">
        <f t="shared" si="47"/>
        <v>42.456254506117119</v>
      </c>
      <c r="AB11" s="560">
        <f t="shared" si="47"/>
        <v>50.698677542103233</v>
      </c>
      <c r="AC11" s="560">
        <f t="shared" si="47"/>
        <v>48.36591630550339</v>
      </c>
      <c r="AD11" s="560">
        <f t="shared" si="47"/>
        <v>50.076607879009941</v>
      </c>
      <c r="AE11" s="560">
        <f t="shared" si="47"/>
        <v>40.279010685290608</v>
      </c>
      <c r="AF11" s="560">
        <f t="shared" si="47"/>
        <v>51.631782036743168</v>
      </c>
      <c r="AG11" s="560">
        <f t="shared" si="47"/>
        <v>51.165229789423194</v>
      </c>
      <c r="AH11" s="560">
        <f t="shared" si="47"/>
        <v>48.05488147395674</v>
      </c>
      <c r="AI11" s="560">
        <f t="shared" si="47"/>
        <v>41.274052767805294</v>
      </c>
      <c r="AJ11" s="560">
        <f t="shared" si="47"/>
        <v>50.815416438610484</v>
      </c>
      <c r="AK11" s="560">
        <f t="shared" si="47"/>
        <v>46.544100749005992</v>
      </c>
      <c r="AL11" s="560">
        <f t="shared" si="47"/>
        <v>50.386724543214306</v>
      </c>
      <c r="AM11" s="560">
        <f t="shared" si="47"/>
        <v>40.496098017299531</v>
      </c>
      <c r="AN11" s="560">
        <f t="shared" si="47"/>
        <v>30.080492802483061</v>
      </c>
      <c r="AO11" s="560">
        <f t="shared" si="47"/>
        <v>43.055298935867086</v>
      </c>
      <c r="AP11" s="560">
        <f t="shared" si="47"/>
        <v>38.951172952896741</v>
      </c>
      <c r="AQ11" s="560">
        <f t="shared" si="47"/>
        <v>44.646295573253745</v>
      </c>
      <c r="AR11" s="560">
        <f t="shared" si="47"/>
        <v>49.26225238643368</v>
      </c>
      <c r="AS11" s="560">
        <f t="shared" si="47"/>
        <v>47.54268721379438</v>
      </c>
      <c r="AT11" s="560">
        <f t="shared" si="47"/>
        <v>51.504553331070625</v>
      </c>
      <c r="AU11" s="560">
        <f t="shared" si="47"/>
        <v>40.359640106455636</v>
      </c>
      <c r="AV11" s="560">
        <f t="shared" si="47"/>
        <v>47.522795416184913</v>
      </c>
      <c r="AW11" s="560">
        <f t="shared" si="47"/>
        <v>43.165667635916492</v>
      </c>
      <c r="AX11" s="560">
        <f t="shared" si="47"/>
        <v>42.042965578725607</v>
      </c>
      <c r="AY11" s="560">
        <f t="shared" ref="AY11:AZ11" si="48">AY4+AY10</f>
        <v>37.346381656660483</v>
      </c>
      <c r="AZ11" s="560">
        <f t="shared" si="48"/>
        <v>45.973486464144564</v>
      </c>
      <c r="BA11" s="561">
        <f t="shared" si="20"/>
        <v>-3.2601385050524567E-2</v>
      </c>
      <c r="BB11" s="561">
        <f t="shared" si="21"/>
        <v>0.23100242713728858</v>
      </c>
      <c r="BC11" s="4"/>
      <c r="BD11" s="34">
        <f t="shared" si="28"/>
        <v>76.825603392021492</v>
      </c>
      <c r="BE11" s="34">
        <f t="shared" si="29"/>
        <v>85.690096091100855</v>
      </c>
      <c r="BF11" s="34">
        <f t="shared" si="30"/>
        <v>92.066310137807079</v>
      </c>
      <c r="BG11" s="34">
        <f t="shared" si="31"/>
        <v>101.08632025265982</v>
      </c>
      <c r="BH11" s="34">
        <f t="shared" si="32"/>
        <v>97.509419689873397</v>
      </c>
      <c r="BI11" s="34">
        <f t="shared" si="33"/>
        <v>91.288723058940462</v>
      </c>
      <c r="BJ11" s="34">
        <f t="shared" si="34"/>
        <v>93.15493204822036</v>
      </c>
      <c r="BK11" s="34">
        <f t="shared" si="35"/>
        <v>98.442524184513331</v>
      </c>
      <c r="BL11" s="34">
        <f t="shared" si="36"/>
        <v>91.910792722033776</v>
      </c>
      <c r="BM11" s="34">
        <f t="shared" si="37"/>
        <v>99.220111263379934</v>
      </c>
      <c r="BN11" s="34">
        <f t="shared" si="38"/>
        <v>92.089469206415771</v>
      </c>
      <c r="BO11" s="34">
        <f t="shared" si="39"/>
        <v>96.930825292220305</v>
      </c>
      <c r="BP11" s="34">
        <f t="shared" si="40"/>
        <v>70.576590819782595</v>
      </c>
      <c r="BQ11" s="34">
        <f t="shared" si="41"/>
        <v>82.006471888763826</v>
      </c>
      <c r="BR11" s="34">
        <f t="shared" si="42"/>
        <v>93.908547959687425</v>
      </c>
      <c r="BS11" s="34">
        <f t="shared" si="43"/>
        <v>99.047240544865005</v>
      </c>
      <c r="BT11" s="34">
        <f t="shared" si="44"/>
        <v>87.882435522640549</v>
      </c>
      <c r="BU11" s="34">
        <f t="shared" si="45"/>
        <v>85.208633214642106</v>
      </c>
      <c r="BV11" s="34">
        <f t="shared" si="22"/>
        <v>83.31986812080504</v>
      </c>
      <c r="BW11" s="561">
        <f t="shared" si="23"/>
        <v>-5.1916715492711707E-2</v>
      </c>
      <c r="BX11" s="561">
        <f t="shared" si="24"/>
        <v>-2.2166358297042832E-2</v>
      </c>
      <c r="BY11" s="19"/>
      <c r="BZ11" s="645">
        <f t="shared" si="25"/>
        <v>168.52850133544715</v>
      </c>
    </row>
    <row r="12" spans="1:78" x14ac:dyDescent="0.45">
      <c r="A12" s="23"/>
      <c r="B12" s="4"/>
      <c r="C12" s="4"/>
      <c r="D12" s="4"/>
      <c r="E12" s="4"/>
      <c r="F12" s="4"/>
      <c r="G12" s="4"/>
      <c r="H12" s="4"/>
      <c r="I12" s="4"/>
      <c r="J12" s="4"/>
      <c r="K12" s="4"/>
      <c r="L12" s="4"/>
      <c r="M12" s="4"/>
      <c r="N12" s="35"/>
      <c r="O12" s="541"/>
      <c r="P12" s="36"/>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715"/>
      <c r="BB12" s="492"/>
      <c r="BC12" s="4"/>
      <c r="BD12" s="7"/>
      <c r="BE12" s="7"/>
      <c r="BF12" s="7"/>
      <c r="BG12" s="7"/>
      <c r="BH12" s="7"/>
      <c r="BI12" s="7"/>
      <c r="BJ12" s="7"/>
      <c r="BK12" s="7"/>
      <c r="BL12" s="7"/>
      <c r="BM12" s="7"/>
      <c r="BN12" s="7"/>
      <c r="BO12" s="7"/>
      <c r="BP12" s="7"/>
      <c r="BQ12" s="7"/>
      <c r="BR12" s="7"/>
      <c r="BS12" s="7"/>
      <c r="BT12" s="7"/>
      <c r="BU12" s="7"/>
      <c r="BV12" s="7"/>
      <c r="BW12" s="492"/>
      <c r="BX12" s="492"/>
      <c r="BY12" s="19"/>
      <c r="BZ12" s="13"/>
    </row>
    <row r="13" spans="1:78" x14ac:dyDescent="0.45">
      <c r="A13" s="23" t="s">
        <v>22</v>
      </c>
      <c r="B13" s="9"/>
      <c r="C13" s="554">
        <f t="shared" ref="C13" si="49">SUM(C14:C16)</f>
        <v>62.206966309329118</v>
      </c>
      <c r="D13" s="554">
        <f t="shared" ref="D13:M13" si="50">SUM(D14:D16)</f>
        <v>63.91765788283567</v>
      </c>
      <c r="E13" s="554">
        <f t="shared" si="50"/>
        <v>53.497991026023044</v>
      </c>
      <c r="F13" s="554">
        <f t="shared" si="50"/>
        <v>57.852478667676081</v>
      </c>
      <c r="G13" s="554">
        <f t="shared" si="50"/>
        <v>59.563170241182632</v>
      </c>
      <c r="H13" s="554">
        <f t="shared" si="50"/>
        <v>60.807309567369209</v>
      </c>
      <c r="I13" s="554">
        <f t="shared" si="50"/>
        <v>65.693952890191454</v>
      </c>
      <c r="J13" s="554">
        <f t="shared" si="50"/>
        <v>62.107683953900597</v>
      </c>
      <c r="K13" s="554">
        <f t="shared" si="50"/>
        <v>64.664068456794183</v>
      </c>
      <c r="L13" s="554">
        <f t="shared" si="50"/>
        <v>52.582726054686233</v>
      </c>
      <c r="M13" s="554">
        <f t="shared" si="50"/>
        <v>50.377525933145058</v>
      </c>
      <c r="N13" s="492">
        <f t="shared" ref="N13:N16" si="51">IF(ISERROR(L13/K13),"N/A",IF(K13&lt;0,"N/A",IF(L13&lt;0,"N/A",IF(L13/K13-1&gt;300%,"&gt;±300%",IF(L13/K13-1&lt;-300%,"&gt;±300%",L13/K13-1)))))</f>
        <v>-0.18683238915256617</v>
      </c>
      <c r="O13" s="492">
        <f t="shared" ref="O13:O16" si="52">IF(ISERROR(M13/L13),"N/A",IF(L13&lt;0,"N/A",IF(M13&lt;0,"N/A",IF(M13/L13-1&gt;300%,"&gt;±300%",IF(M13/L13-1&lt;-300%,"&gt;±300%",M13/L13-1)))))</f>
        <v>-4.19377291175006E-2</v>
      </c>
      <c r="P13" s="36"/>
      <c r="Q13" s="555">
        <f t="shared" ref="Q13:AX13" si="53">SUM(Q14:Q16)</f>
        <v>17.573467982385473</v>
      </c>
      <c r="R13" s="555">
        <f t="shared" si="53"/>
        <v>14.774154498465666</v>
      </c>
      <c r="S13" s="555">
        <f t="shared" si="53"/>
        <v>13.530015172279082</v>
      </c>
      <c r="T13" s="555">
        <f t="shared" si="53"/>
        <v>14.774154498465666</v>
      </c>
      <c r="U13" s="555">
        <f t="shared" si="53"/>
        <v>12.907945509185792</v>
      </c>
      <c r="V13" s="555">
        <f t="shared" si="53"/>
        <v>11.508288767225888</v>
      </c>
      <c r="W13" s="555">
        <f t="shared" si="53"/>
        <v>12.2858758460925</v>
      </c>
      <c r="X13" s="555">
        <f t="shared" si="53"/>
        <v>14.929671914238988</v>
      </c>
      <c r="Y13" s="555">
        <f t="shared" si="53"/>
        <v>15.862776408878926</v>
      </c>
      <c r="Z13" s="555">
        <f t="shared" si="53"/>
        <v>14.307602251145696</v>
      </c>
      <c r="AA13" s="555">
        <f t="shared" si="53"/>
        <v>13.063462924959115</v>
      </c>
      <c r="AB13" s="555">
        <f t="shared" si="53"/>
        <v>14.929671914238988</v>
      </c>
      <c r="AC13" s="555">
        <f t="shared" si="53"/>
        <v>14.929671914238988</v>
      </c>
      <c r="AD13" s="555">
        <f t="shared" si="53"/>
        <v>15.707258993105601</v>
      </c>
      <c r="AE13" s="555">
        <f t="shared" si="53"/>
        <v>14.307602251145697</v>
      </c>
      <c r="AF13" s="555">
        <f t="shared" si="53"/>
        <v>14.929671914238989</v>
      </c>
      <c r="AG13" s="555">
        <f t="shared" si="53"/>
        <v>15.240706745785634</v>
      </c>
      <c r="AH13" s="555">
        <f t="shared" si="53"/>
        <v>15.396224161558957</v>
      </c>
      <c r="AI13" s="555">
        <f t="shared" si="53"/>
        <v>16.492603074356921</v>
      </c>
      <c r="AJ13" s="555">
        <f t="shared" si="53"/>
        <v>16.943873167218271</v>
      </c>
      <c r="AK13" s="555">
        <f t="shared" si="53"/>
        <v>16.039416490381086</v>
      </c>
      <c r="AL13" s="555">
        <f t="shared" si="53"/>
        <v>16.218060158235179</v>
      </c>
      <c r="AM13" s="555">
        <f t="shared" si="53"/>
        <v>14.268141222038377</v>
      </c>
      <c r="AN13" s="555">
        <f t="shared" si="53"/>
        <v>12.089810477479201</v>
      </c>
      <c r="AO13" s="555">
        <f t="shared" si="53"/>
        <v>17.435038430181457</v>
      </c>
      <c r="AP13" s="555">
        <f t="shared" si="53"/>
        <v>18.314693824201562</v>
      </c>
      <c r="AQ13" s="555">
        <f t="shared" si="53"/>
        <v>16.364289045831043</v>
      </c>
      <c r="AR13" s="555">
        <f t="shared" si="53"/>
        <v>14.725052087910923</v>
      </c>
      <c r="AS13" s="555">
        <f t="shared" si="53"/>
        <v>16.622028654780962</v>
      </c>
      <c r="AT13" s="555">
        <f t="shared" si="53"/>
        <v>16.95269866827125</v>
      </c>
      <c r="AU13" s="555">
        <f t="shared" si="53"/>
        <v>13.182189560329835</v>
      </c>
      <c r="AV13" s="555">
        <f t="shared" si="53"/>
        <v>12.146511261050984</v>
      </c>
      <c r="AW13" s="555">
        <f t="shared" si="53"/>
        <v>13.383157690521216</v>
      </c>
      <c r="AX13" s="555">
        <f t="shared" si="53"/>
        <v>13.79054911874943</v>
      </c>
      <c r="AY13" s="555">
        <f t="shared" ref="AY13:AZ13" si="54">SUM(AY14:AY16)</f>
        <v>11.646969067851709</v>
      </c>
      <c r="AZ13" s="555">
        <f t="shared" si="54"/>
        <v>10.72823259843967</v>
      </c>
      <c r="BA13" s="492">
        <f t="shared" ref="BA13:BA16" si="55">IF(ISERROR(AZ13/AV13),"N/A",IF(AV13&lt;0,"N/A",IF(AZ13&lt;0,"N/A",IF(AZ13/AV13-1&gt;300%,"&gt;±300%",IF(AZ13/AV13-1&lt;-300%,"&gt;±300%",AZ13/AV13-1)))))</f>
        <v>-0.11676428170442388</v>
      </c>
      <c r="BB13" s="492">
        <f t="shared" ref="BB13:BB16" si="56">IF(ISERROR(AZ13/AY13),"N/A",IF(AY13&lt;0,"N/A",IF(AZ13&lt;0,"N/A",IF(AZ13/AY13-1&gt;300%,"&gt;±300%",IF(AZ13/AY13-1&lt;-300%,"&gt;±300%",AZ13/AY13-1)))))</f>
        <v>-7.8882021928602941E-2</v>
      </c>
      <c r="BC13" s="4"/>
      <c r="BD13" s="9">
        <f>SUM(BD14:BD16)</f>
        <v>31.57003540198453</v>
      </c>
      <c r="BE13" s="9">
        <f>SUM(BE14:BE16)</f>
        <v>32.347622480851143</v>
      </c>
      <c r="BF13" s="9">
        <f>SUM(S13:T13)</f>
        <v>28.304169670744749</v>
      </c>
      <c r="BG13" s="9">
        <f>SUM(U13:V13)</f>
        <v>24.416234276411679</v>
      </c>
      <c r="BH13" s="9">
        <f>SUM(W13:X13)</f>
        <v>27.215547760331489</v>
      </c>
      <c r="BI13" s="9">
        <f>SUM(Y13:Z13)</f>
        <v>30.170378660024621</v>
      </c>
      <c r="BJ13" s="9">
        <f>SUM(AA13:AB13)</f>
        <v>27.993134839198103</v>
      </c>
      <c r="BK13" s="9">
        <f>SUM(AC13:AD13)</f>
        <v>30.636930907344588</v>
      </c>
      <c r="BL13" s="9">
        <f>SUM(AE13:AF13)</f>
        <v>29.237274165384687</v>
      </c>
      <c r="BM13" s="9">
        <f>SUM(AG13:AH13)</f>
        <v>30.636930907344592</v>
      </c>
      <c r="BN13" s="9">
        <f>SUM(AI13:AJ13)</f>
        <v>33.436476241575193</v>
      </c>
      <c r="BO13" s="9">
        <f>SUM(AK13:AL13)</f>
        <v>32.257476648616262</v>
      </c>
      <c r="BP13" s="9">
        <f>SUM(AM13:AN13)</f>
        <v>26.357951699517578</v>
      </c>
      <c r="BQ13" s="9">
        <f>SUM(AO13:AP13)</f>
        <v>35.749732254383019</v>
      </c>
      <c r="BR13" s="9">
        <f t="shared" ref="BR13:BR16" si="57">SUM(AQ13:AR13)</f>
        <v>31.089341133741968</v>
      </c>
      <c r="BS13" s="9">
        <f t="shared" ref="BS13:BS42" si="58">SUM(AS13:AT13)</f>
        <v>33.574727323052215</v>
      </c>
      <c r="BT13" s="9">
        <f>AU13+AV13</f>
        <v>25.328700821380821</v>
      </c>
      <c r="BU13" s="9">
        <f t="shared" ref="BU13:BU18" si="59">SUM(AW13:AX13)</f>
        <v>27.173706809270648</v>
      </c>
      <c r="BV13" s="9">
        <f t="shared" ref="BV13:BV18" si="60">SUM(AY13:AZ13)</f>
        <v>22.375201666291378</v>
      </c>
      <c r="BW13" s="492">
        <f t="shared" ref="BW13:BW18" si="61">IF(ISERROR(BV13/BT13),"N/A",IF(BT13&lt;0,"N/A",IF(BV13&lt;0,"N/A",IF(BV13/BT13-1&gt;300%,"&gt;±300%",IF(BV13/BT13-1&lt;-300%,"&gt;±300%",BV13/BT13-1)))))</f>
        <v>-0.11660681595624101</v>
      </c>
      <c r="BX13" s="492">
        <f t="shared" ref="BX13:BX18" si="62">IF(ISERROR(BV13/BU13),"N/A",IF(BU13&lt;0,"N/A",IF(BV13&lt;0,"N/A",IF(BV13/BU13-1&gt;300%,"&gt;±300%",IF(BV13/BU13-1&lt;-300%,"&gt;±300%",BV13/BU13-1)))))</f>
        <v>-0.17658632944925279</v>
      </c>
      <c r="BY13" s="643"/>
      <c r="BZ13" s="36">
        <f t="shared" ref="BZ13:BZ18" si="63">SUM(AW13:AZ13)</f>
        <v>49.548908475562023</v>
      </c>
    </row>
    <row r="14" spans="1:78" x14ac:dyDescent="0.45">
      <c r="A14" s="7"/>
      <c r="B14" s="7" t="s">
        <v>4</v>
      </c>
      <c r="C14" s="7">
        <f>'Table 1(Q2''23)'!C14/32.15074</f>
        <v>34.835901133224304</v>
      </c>
      <c r="D14" s="7">
        <f>'Table 1(Q2''23)'!D14/32.15074</f>
        <v>39.034871359104024</v>
      </c>
      <c r="E14" s="7">
        <f>'Table 1(Q2''23)'!E14/32.15074</f>
        <v>36.857627538277505</v>
      </c>
      <c r="F14" s="7">
        <f>'Table 1(Q2''23)'!F14/32.15074</f>
        <v>37.635214617144115</v>
      </c>
      <c r="G14" s="7">
        <f>'Table 1(Q2''23)'!G14/32.15074</f>
        <v>41.212115179930542</v>
      </c>
      <c r="H14" s="7">
        <f>'Table 1(Q2''23)'!H14/32.15074</f>
        <v>44.166946079623671</v>
      </c>
      <c r="I14" s="7">
        <f>'Table 1(Q2''23)'!I14/32.15074</f>
        <v>48.729446613242054</v>
      </c>
      <c r="J14" s="7">
        <f>'Table 1(Q2''23)'!J14/32.15074</f>
        <v>46.93185912009659</v>
      </c>
      <c r="K14" s="7">
        <f>'Table 1(Q2''23)'!K14/32.15074</f>
        <v>49.468765912007363</v>
      </c>
      <c r="L14" s="7">
        <f>'Table 1(Q2''23)'!L14/32.15074</f>
        <v>38.886449593252216</v>
      </c>
      <c r="M14" s="7">
        <f>'Table 1(Q2''23)'!M14/32.15074</f>
        <v>36.70487148405968</v>
      </c>
      <c r="N14" s="26">
        <f t="shared" si="51"/>
        <v>-0.2139191492583109</v>
      </c>
      <c r="O14" s="26">
        <f t="shared" si="52"/>
        <v>-5.610124174388742E-2</v>
      </c>
      <c r="P14" s="36"/>
      <c r="Q14" s="7">
        <f>'Table 1(Q2''23)'!Q14/32.15074</f>
        <v>11.352771351452564</v>
      </c>
      <c r="R14" s="7">
        <f>'Table 1(Q2''23)'!R14/32.15074</f>
        <v>9.4865623621726911</v>
      </c>
      <c r="S14" s="7">
        <f>'Table 1(Q2''23)'!S14/32.15074</f>
        <v>9.7975971937193354</v>
      </c>
      <c r="T14" s="7">
        <f>'Table 1(Q2''23)'!T14/32.15074</f>
        <v>9.6420797779460141</v>
      </c>
      <c r="U14" s="7">
        <f>'Table 1(Q2''23)'!U14/32.15074</f>
        <v>9.1755275306260451</v>
      </c>
      <c r="V14" s="7">
        <f>'Table 1(Q2''23)'!V14/32.15074</f>
        <v>8.2424230359861088</v>
      </c>
      <c r="W14" s="7">
        <f>'Table 1(Q2''23)'!W14/32.15074</f>
        <v>8.7089752833060761</v>
      </c>
      <c r="X14" s="7">
        <f>'Table 1(Q2''23)'!X14/32.15074</f>
        <v>10.57518427258595</v>
      </c>
      <c r="Y14" s="7">
        <f>'Table 1(Q2''23)'!Y14/32.15074</f>
        <v>9.7975971937193354</v>
      </c>
      <c r="Z14" s="7">
        <f>'Table 1(Q2''23)'!Z14/32.15074</f>
        <v>8.7089752833060761</v>
      </c>
      <c r="AA14" s="7">
        <f>'Table 1(Q2''23)'!AA14/32.15074</f>
        <v>9.3310449463993681</v>
      </c>
      <c r="AB14" s="7">
        <f>'Table 1(Q2''23)'!AB14/32.15074</f>
        <v>10.264149441039304</v>
      </c>
      <c r="AC14" s="7">
        <f>'Table 1(Q2''23)'!AC14/32.15074</f>
        <v>10.264149441039304</v>
      </c>
      <c r="AD14" s="7">
        <f>'Table 1(Q2''23)'!AD14/32.15074</f>
        <v>11.352771351452564</v>
      </c>
      <c r="AE14" s="7">
        <f>'Table 1(Q2''23)'!AE14/32.15074</f>
        <v>10.264149441039304</v>
      </c>
      <c r="AF14" s="7">
        <f>'Table 1(Q2''23)'!AF14/32.15074</f>
        <v>10.730701688359273</v>
      </c>
      <c r="AG14" s="7">
        <f>'Table 1(Q2''23)'!AG14/32.15074</f>
        <v>11.352771351452564</v>
      </c>
      <c r="AH14" s="7">
        <f>'Table 1(Q2''23)'!AH14/32.15074</f>
        <v>11.819323598772533</v>
      </c>
      <c r="AI14" s="7">
        <f>'Table 1(Q2''23)'!AI14/32.15074</f>
        <v>12.189150964897554</v>
      </c>
      <c r="AJ14" s="7">
        <f>'Table 1(Q2''23)'!AJ14/32.15074</f>
        <v>12.72563903674879</v>
      </c>
      <c r="AK14" s="7">
        <f>'Table 1(Q2''23)'!AK14/32.15074</f>
        <v>11.910483704431051</v>
      </c>
      <c r="AL14" s="7">
        <f>'Table 1(Q2''23)'!AL14/32.15074</f>
        <v>11.904172907164657</v>
      </c>
      <c r="AM14" s="7">
        <f>'Table 1(Q2''23)'!AM14/32.15074</f>
        <v>11.584256085009024</v>
      </c>
      <c r="AN14" s="7">
        <f>'Table 1(Q2''23)'!AN14/32.15074</f>
        <v>8.5975678754631684</v>
      </c>
      <c r="AO14" s="7">
        <f>'Table 1(Q2''23)'!AO14/32.15074</f>
        <v>13.13304229003168</v>
      </c>
      <c r="AP14" s="7">
        <f>'Table 1(Q2''23)'!AP14/32.15074</f>
        <v>13.616992869592719</v>
      </c>
      <c r="AQ14" s="7">
        <f>'Table 1(Q2''23)'!AQ14/32.15074</f>
        <v>12.19650048357305</v>
      </c>
      <c r="AR14" s="7">
        <f>'Table 1(Q2''23)'!AR14/32.15074</f>
        <v>11.176838238102119</v>
      </c>
      <c r="AS14" s="7">
        <f>'Table 1(Q2''23)'!AS14/32.15074</f>
        <v>12.853363973817435</v>
      </c>
      <c r="AT14" s="7">
        <f>'Table 1(Q2''23)'!AT14/32.15074</f>
        <v>13.242063216514753</v>
      </c>
      <c r="AU14" s="7">
        <f>'Table 1(Q2''23)'!AU14/32.15074</f>
        <v>9.5875719603542517</v>
      </c>
      <c r="AV14" s="7">
        <f>'Table 1(Q2''23)'!AV14/32.15074</f>
        <v>8.750881991879659</v>
      </c>
      <c r="AW14" s="7">
        <f>'Table 1(Q2''23)'!AW14/32.15074</f>
        <v>10.063514290661606</v>
      </c>
      <c r="AX14" s="7">
        <f>'Table 1(Q2''23)'!AX14/32.15074</f>
        <v>10.404162926321934</v>
      </c>
      <c r="AY14" s="7">
        <f>'Table 1(Q2''23)'!AY14/32.15074</f>
        <v>8.1494361663011148</v>
      </c>
      <c r="AZ14" s="7">
        <f>'Table 1(Q2''23)'!AZ14/32.15074</f>
        <v>7.5896334044189047</v>
      </c>
      <c r="BA14" s="492">
        <f t="shared" si="55"/>
        <v>-0.13270074816896515</v>
      </c>
      <c r="BB14" s="492">
        <f t="shared" si="56"/>
        <v>-6.8692207713345943E-2</v>
      </c>
      <c r="BC14" s="4"/>
      <c r="BD14" s="13">
        <f t="shared" ref="BD14:BD16" si="64">D14-BE14</f>
        <v>18.195537645478769</v>
      </c>
      <c r="BE14" s="13">
        <f t="shared" ref="BE14:BE16" si="65">SUM(Q14:R14)</f>
        <v>20.839333713625255</v>
      </c>
      <c r="BF14" s="13">
        <f t="shared" ref="BF14:BF16" si="66">SUM(S14:T14)</f>
        <v>19.439676971665349</v>
      </c>
      <c r="BG14" s="13">
        <f t="shared" ref="BG14:BG16" si="67">SUM(U14:V14)</f>
        <v>17.417950566612156</v>
      </c>
      <c r="BH14" s="13">
        <f t="shared" ref="BH14:BH16" si="68">SUM(W14:X14)</f>
        <v>19.284159555892025</v>
      </c>
      <c r="BI14" s="13">
        <f t="shared" ref="BI14:BI16" si="69">SUM(Y14:Z14)</f>
        <v>18.506572477025411</v>
      </c>
      <c r="BJ14" s="13">
        <f t="shared" ref="BJ14:BJ16" si="70">SUM(AA14:AB14)</f>
        <v>19.595194387438674</v>
      </c>
      <c r="BK14" s="13">
        <f t="shared" ref="BK14:BK16" si="71">SUM(AC14:AD14)</f>
        <v>21.616920792491868</v>
      </c>
      <c r="BL14" s="13">
        <f t="shared" ref="BL14:BL16" si="72">SUM(AE14:AF14)</f>
        <v>20.994851129398576</v>
      </c>
      <c r="BM14" s="13">
        <f t="shared" ref="BM14:BM16" si="73">SUM(AG14:AH14)</f>
        <v>23.172094950225095</v>
      </c>
      <c r="BN14" s="13">
        <f t="shared" ref="BN14:BN16" si="74">SUM(AI14:AJ14)</f>
        <v>24.914790001646345</v>
      </c>
      <c r="BO14" s="13">
        <f t="shared" ref="BO14:BO16" si="75">SUM(AK14:AL14)</f>
        <v>23.814656611595709</v>
      </c>
      <c r="BP14" s="13">
        <f t="shared" ref="BP14:BP16" si="76">SUM(AM14:AN14)</f>
        <v>20.181823960472194</v>
      </c>
      <c r="BQ14" s="13">
        <f t="shared" ref="BQ14:BQ16" si="77">SUM(AO14:AP14)</f>
        <v>26.750035159624399</v>
      </c>
      <c r="BR14" s="13">
        <f t="shared" si="57"/>
        <v>23.373338721675168</v>
      </c>
      <c r="BS14" s="13">
        <f t="shared" ref="BS14:BS16" si="78">SUM(AS14:AT14)</f>
        <v>26.095427190332188</v>
      </c>
      <c r="BT14" s="13">
        <f t="shared" ref="BT14:BT16" si="79">AU14+AV14</f>
        <v>18.338453952233913</v>
      </c>
      <c r="BU14" s="13">
        <f t="shared" si="59"/>
        <v>20.467677216983539</v>
      </c>
      <c r="BV14" s="13">
        <f t="shared" si="60"/>
        <v>15.739069570720019</v>
      </c>
      <c r="BW14" s="492">
        <f t="shared" si="61"/>
        <v>-0.14174501232680237</v>
      </c>
      <c r="BX14" s="492">
        <f t="shared" si="62"/>
        <v>-0.23102805443598873</v>
      </c>
      <c r="BY14" s="19"/>
      <c r="BZ14" s="13">
        <f t="shared" si="63"/>
        <v>36.206746787703558</v>
      </c>
    </row>
    <row r="15" spans="1:78" x14ac:dyDescent="0.45">
      <c r="A15" s="7"/>
      <c r="B15" s="7" t="s">
        <v>5</v>
      </c>
      <c r="C15" s="7">
        <f>'Table 1(Q2''23)'!C15/32.15074</f>
        <v>26.593478097238197</v>
      </c>
      <c r="D15" s="7">
        <f>'Table 1(Q2''23)'!D15/32.15074</f>
        <v>24.105199444865033</v>
      </c>
      <c r="E15" s="7">
        <f>'Table 1(Q2''23)'!E15/32.15074</f>
        <v>16.018293824652247</v>
      </c>
      <c r="F15" s="7">
        <f>'Table 1(Q2''23)'!F15/32.15074</f>
        <v>19.439676971665349</v>
      </c>
      <c r="G15" s="7">
        <f>'Table 1(Q2''23)'!G15/32.15074</f>
        <v>17.417950566612152</v>
      </c>
      <c r="H15" s="7">
        <f>'Table 1(Q2''23)'!H15/32.15074</f>
        <v>15.707258993105603</v>
      </c>
      <c r="I15" s="7">
        <f>'Table 1(Q2''23)'!I15/32.15074</f>
        <v>14.81865223506305</v>
      </c>
      <c r="J15" s="7">
        <f>'Table 1(Q2''23)'!J15/32.15074</f>
        <v>13.121102425689912</v>
      </c>
      <c r="K15" s="7">
        <f>'Table 1(Q2''23)'!K15/32.15074</f>
        <v>13.121747869800059</v>
      </c>
      <c r="L15" s="7">
        <f>'Table 1(Q2''23)'!L15/32.15074</f>
        <v>11.570094463175744</v>
      </c>
      <c r="M15" s="7">
        <f>'Table 1(Q2''23)'!M15/32.15074</f>
        <v>11.514254829442866</v>
      </c>
      <c r="N15" s="26">
        <f t="shared" si="51"/>
        <v>-0.11825051220466387</v>
      </c>
      <c r="O15" s="26">
        <f t="shared" si="52"/>
        <v>-4.8262037886207532E-3</v>
      </c>
      <c r="P15" s="36"/>
      <c r="Q15" s="7">
        <f>'Table 1(Q2''23)'!Q15/32.15074</f>
        <v>6.2206966309329115</v>
      </c>
      <c r="R15" s="7">
        <f>'Table 1(Q2''23)'!R15/32.15074</f>
        <v>5.2875921362929752</v>
      </c>
      <c r="S15" s="7">
        <f>'Table 1(Q2''23)'!S15/32.15074</f>
        <v>3.7324179785597473</v>
      </c>
      <c r="T15" s="7">
        <f>'Table 1(Q2''23)'!T15/32.15074</f>
        <v>5.1320747205196522</v>
      </c>
      <c r="U15" s="7">
        <f>'Table 1(Q2''23)'!U15/32.15074</f>
        <v>3.7324179785597473</v>
      </c>
      <c r="V15" s="7">
        <f>'Table 1(Q2''23)'!V15/32.15074</f>
        <v>3.2658657312397787</v>
      </c>
      <c r="W15" s="7">
        <f>'Table 1(Q2''23)'!W15/32.15074</f>
        <v>3.5769005627864243</v>
      </c>
      <c r="X15" s="7">
        <f>'Table 1(Q2''23)'!X15/32.15074</f>
        <v>4.354487641653038</v>
      </c>
      <c r="Y15" s="7">
        <f>'Table 1(Q2''23)'!Y15/32.15074</f>
        <v>6.0651792151595894</v>
      </c>
      <c r="Z15" s="7">
        <f>'Table 1(Q2''23)'!Z15/32.15074</f>
        <v>5.5986269678396203</v>
      </c>
      <c r="AA15" s="7">
        <f>'Table 1(Q2''23)'!AA15/32.15074</f>
        <v>3.7324179785597473</v>
      </c>
      <c r="AB15" s="7">
        <f>'Table 1(Q2''23)'!AB15/32.15074</f>
        <v>4.6655224731996841</v>
      </c>
      <c r="AC15" s="7">
        <f>'Table 1(Q2''23)'!AC15/32.15074</f>
        <v>4.6655224731996841</v>
      </c>
      <c r="AD15" s="7">
        <f>'Table 1(Q2''23)'!AD15/32.15074</f>
        <v>4.354487641653038</v>
      </c>
      <c r="AE15" s="7">
        <f>'Table 1(Q2''23)'!AE15/32.15074</f>
        <v>4.0434528101063929</v>
      </c>
      <c r="AF15" s="7">
        <f>'Table 1(Q2''23)'!AF15/32.15074</f>
        <v>4.1989702258797159</v>
      </c>
      <c r="AG15" s="7">
        <f>'Table 1(Q2''23)'!AG15/32.15074</f>
        <v>3.8879353943330699</v>
      </c>
      <c r="AH15" s="7">
        <f>'Table 1(Q2''23)'!AH15/32.15074</f>
        <v>3.5769005627864243</v>
      </c>
      <c r="AI15" s="7">
        <f>'Table 1(Q2''23)'!AI15/32.15074</f>
        <v>3.7455300585689173</v>
      </c>
      <c r="AJ15" s="7">
        <f>'Table 1(Q2''23)'!AJ15/32.15074</f>
        <v>3.7032291604167544</v>
      </c>
      <c r="AK15" s="7">
        <f>'Table 1(Q2''23)'!AK15/32.15074</f>
        <v>3.6192924510020261</v>
      </c>
      <c r="AL15" s="7">
        <f>'Table 1(Q2''23)'!AL15/32.15074</f>
        <v>3.750600565075354</v>
      </c>
      <c r="AM15" s="7">
        <f>'Table 1(Q2''23)'!AM15/32.15074</f>
        <v>2.1713156582156539</v>
      </c>
      <c r="AN15" s="7">
        <f>'Table 1(Q2''23)'!AN15/32.15074</f>
        <v>3.0140588550131984</v>
      </c>
      <c r="AO15" s="7">
        <f>'Table 1(Q2''23)'!AO15/32.15074</f>
        <v>3.7722044506133825</v>
      </c>
      <c r="AP15" s="7">
        <f>'Table 1(Q2''23)'!AP15/32.15074</f>
        <v>4.1635234618476762</v>
      </c>
      <c r="AQ15" s="7">
        <f>'Table 1(Q2''23)'!AQ15/32.15074</f>
        <v>3.6670638082697828</v>
      </c>
      <c r="AR15" s="7">
        <f>'Table 1(Q2''23)'!AR15/32.15074</f>
        <v>3.0352326772837159</v>
      </c>
      <c r="AS15" s="7">
        <f>'Table 1(Q2''23)'!AS15/32.15074</f>
        <v>3.2406470280817574</v>
      </c>
      <c r="AT15" s="7">
        <f>'Table 1(Q2''23)'!AT15/32.15074</f>
        <v>3.1788043561648025</v>
      </c>
      <c r="AU15" s="7">
        <f>'Table 1(Q2''23)'!AU15/32.15074</f>
        <v>3.0617502023769418</v>
      </c>
      <c r="AV15" s="7">
        <f>'Table 1(Q2''23)'!AV15/32.15074</f>
        <v>2.8697718307776765</v>
      </c>
      <c r="AW15" s="7">
        <f>'Table 1(Q2''23)'!AW15/32.15074</f>
        <v>2.78703648224338</v>
      </c>
      <c r="AX15" s="7">
        <f>'Table 1(Q2''23)'!AX15/32.15074</f>
        <v>2.8515359477777449</v>
      </c>
      <c r="AY15" s="7">
        <f>'Table 1(Q2''23)'!AY15/32.15074</f>
        <v>2.9681560042977222</v>
      </c>
      <c r="AZ15" s="7">
        <f>'Table 1(Q2''23)'!AZ15/32.15074</f>
        <v>2.6047553238081327</v>
      </c>
      <c r="BA15" s="492">
        <f t="shared" si="55"/>
        <v>-9.2347588099966571E-2</v>
      </c>
      <c r="BB15" s="492">
        <f t="shared" si="56"/>
        <v>-0.12243314703250296</v>
      </c>
      <c r="BC15" s="4"/>
      <c r="BD15" s="13">
        <f t="shared" si="64"/>
        <v>12.596910677639146</v>
      </c>
      <c r="BE15" s="13">
        <f t="shared" si="65"/>
        <v>11.508288767225887</v>
      </c>
      <c r="BF15" s="13">
        <f t="shared" si="66"/>
        <v>8.8644926990793991</v>
      </c>
      <c r="BG15" s="13">
        <f t="shared" si="67"/>
        <v>6.9982837097995265</v>
      </c>
      <c r="BH15" s="13">
        <f t="shared" si="68"/>
        <v>7.9313882044394628</v>
      </c>
      <c r="BI15" s="13">
        <f t="shared" si="69"/>
        <v>11.66380618299921</v>
      </c>
      <c r="BJ15" s="13">
        <f t="shared" si="70"/>
        <v>8.3979404517594318</v>
      </c>
      <c r="BK15" s="13">
        <f t="shared" si="71"/>
        <v>9.0200101148527221</v>
      </c>
      <c r="BL15" s="13">
        <f t="shared" si="72"/>
        <v>8.2424230359861088</v>
      </c>
      <c r="BM15" s="13">
        <f t="shared" si="73"/>
        <v>7.4648359571194938</v>
      </c>
      <c r="BN15" s="13">
        <f t="shared" si="74"/>
        <v>7.4487592189856713</v>
      </c>
      <c r="BO15" s="13">
        <f t="shared" si="75"/>
        <v>7.3698930160773806</v>
      </c>
      <c r="BP15" s="13">
        <f t="shared" si="76"/>
        <v>5.1853745132288527</v>
      </c>
      <c r="BQ15" s="13">
        <f t="shared" si="77"/>
        <v>7.9357279124610587</v>
      </c>
      <c r="BR15" s="13">
        <f t="shared" si="57"/>
        <v>6.7022964855534983</v>
      </c>
      <c r="BS15" s="13">
        <f t="shared" si="78"/>
        <v>6.4194513842465604</v>
      </c>
      <c r="BT15" s="13">
        <f t="shared" si="79"/>
        <v>5.9315220331546179</v>
      </c>
      <c r="BU15" s="13">
        <f t="shared" si="59"/>
        <v>5.6385724300211244</v>
      </c>
      <c r="BV15" s="13">
        <f t="shared" si="60"/>
        <v>5.5729113281058549</v>
      </c>
      <c r="BW15" s="492">
        <f t="shared" si="61"/>
        <v>-6.0458462944971925E-2</v>
      </c>
      <c r="BX15" s="492">
        <f t="shared" si="62"/>
        <v>-1.1644986870377627E-2</v>
      </c>
      <c r="BY15" s="19"/>
      <c r="BZ15" s="13">
        <f t="shared" si="63"/>
        <v>11.211483758126979</v>
      </c>
    </row>
    <row r="16" spans="1:78" x14ac:dyDescent="0.45">
      <c r="A16" s="7"/>
      <c r="B16" s="7" t="s">
        <v>6</v>
      </c>
      <c r="C16" s="7">
        <f>'Table 1(Q2''23)'!C16/32.15074</f>
        <v>0.77758707886661393</v>
      </c>
      <c r="D16" s="7">
        <f>'Table 1(Q2''23)'!D16/32.15074</f>
        <v>0.77758707886661393</v>
      </c>
      <c r="E16" s="7">
        <f>'Table 1(Q2''23)'!E16/32.15074</f>
        <v>0.62206966309329115</v>
      </c>
      <c r="F16" s="7">
        <f>'Table 1(Q2''23)'!F16/32.15074</f>
        <v>0.77758707886661393</v>
      </c>
      <c r="G16" s="7">
        <f>'Table 1(Q2''23)'!G16/32.15074</f>
        <v>0.93310449463993683</v>
      </c>
      <c r="H16" s="7">
        <f>'Table 1(Q2''23)'!H16/32.15074</f>
        <v>0.93310449463993683</v>
      </c>
      <c r="I16" s="7">
        <f>'Table 1(Q2''23)'!I16/32.15074</f>
        <v>2.1458540418863543</v>
      </c>
      <c r="J16" s="7">
        <f>'Table 1(Q2''23)'!J16/32.15074</f>
        <v>2.0547224081140945</v>
      </c>
      <c r="K16" s="7">
        <f>'Table 1(Q2''23)'!K16/32.15074</f>
        <v>2.0735546749867604</v>
      </c>
      <c r="L16" s="7">
        <f>'Table 1(Q2''23)'!L16/32.15074</f>
        <v>2.1261819982582719</v>
      </c>
      <c r="M16" s="7">
        <f>'Table 1(Q2''23)'!M16/32.15074</f>
        <v>2.1583996196425161</v>
      </c>
      <c r="N16" s="26">
        <f t="shared" si="51"/>
        <v>2.5380243842303196E-2</v>
      </c>
      <c r="O16" s="26">
        <f t="shared" si="52"/>
        <v>1.5152805080014931E-2</v>
      </c>
      <c r="P16" s="36"/>
      <c r="Q16" s="7">
        <f>'Table 1(Q2''23)'!Q16/32.15074</f>
        <v>0</v>
      </c>
      <c r="R16" s="7">
        <f>'Table 1(Q2''23)'!R16/32.15074</f>
        <v>0</v>
      </c>
      <c r="S16" s="7">
        <f>'Table 1(Q2''23)'!S16/32.15074</f>
        <v>0</v>
      </c>
      <c r="T16" s="7">
        <f>'Table 1(Q2''23)'!T16/32.15074</f>
        <v>0</v>
      </c>
      <c r="U16" s="7">
        <f>'Table 1(Q2''23)'!U16/32.15074</f>
        <v>0</v>
      </c>
      <c r="V16" s="7">
        <f>'Table 1(Q2''23)'!V16/32.15074</f>
        <v>0</v>
      </c>
      <c r="W16" s="7">
        <f>'Table 1(Q2''23)'!W16/32.15074</f>
        <v>0</v>
      </c>
      <c r="X16" s="7">
        <f>'Table 1(Q2''23)'!X16/32.15074</f>
        <v>0</v>
      </c>
      <c r="Y16" s="7">
        <f>'Table 1(Q2''23)'!Y16/32.15074</f>
        <v>0</v>
      </c>
      <c r="Z16" s="7">
        <f>'Table 1(Q2''23)'!Z16/32.15074</f>
        <v>0</v>
      </c>
      <c r="AA16" s="7">
        <f>'Table 1(Q2''23)'!AA16/32.15074</f>
        <v>0</v>
      </c>
      <c r="AB16" s="7">
        <f>'Table 1(Q2''23)'!AB16/32.15074</f>
        <v>0</v>
      </c>
      <c r="AC16" s="7">
        <f>'Table 1(Q2''23)'!AC16/32.15074</f>
        <v>0</v>
      </c>
      <c r="AD16" s="7">
        <f>'Table 1(Q2''23)'!AD16/32.15074</f>
        <v>0</v>
      </c>
      <c r="AE16" s="7">
        <f>'Table 1(Q2''23)'!AE16/32.15074</f>
        <v>0</v>
      </c>
      <c r="AF16" s="7">
        <f>'Table 1(Q2''23)'!AF16/32.15074</f>
        <v>0</v>
      </c>
      <c r="AG16" s="7">
        <f>'Table 1(Q2''23)'!AG16/32.15074</f>
        <v>0</v>
      </c>
      <c r="AH16" s="7">
        <f>'Table 1(Q2''23)'!AH16/32.15074</f>
        <v>0</v>
      </c>
      <c r="AI16" s="7">
        <f>'Table 1(Q2''23)'!AI16/32.15074</f>
        <v>0.55792205089045221</v>
      </c>
      <c r="AJ16" s="7">
        <f>'Table 1(Q2''23)'!AJ16/32.15074</f>
        <v>0.51500497005272505</v>
      </c>
      <c r="AK16" s="7">
        <f>'Table 1(Q2''23)'!AK16/32.15074</f>
        <v>0.50964033494800909</v>
      </c>
      <c r="AL16" s="7">
        <f>'Table 1(Q2''23)'!AL16/32.15074</f>
        <v>0.56328668599516807</v>
      </c>
      <c r="AM16" s="7">
        <f>'Table 1(Q2''23)'!AM16/32.15074</f>
        <v>0.51256947881369863</v>
      </c>
      <c r="AN16" s="7">
        <f>'Table 1(Q2''23)'!AN16/32.15074</f>
        <v>0.47818374700283411</v>
      </c>
      <c r="AO16" s="7">
        <f>'Table 1(Q2''23)'!AO16/32.15074</f>
        <v>0.52979168953639688</v>
      </c>
      <c r="AP16" s="7">
        <f>'Table 1(Q2''23)'!AP16/32.15074</f>
        <v>0.53417749276116522</v>
      </c>
      <c r="AQ16" s="7">
        <f>'Table 1(Q2''23)'!AQ16/32.15074</f>
        <v>0.5007247539882087</v>
      </c>
      <c r="AR16" s="7">
        <f>'Table 1(Q2''23)'!AR16/32.15074</f>
        <v>0.51298117252508812</v>
      </c>
      <c r="AS16" s="7">
        <f>'Table 1(Q2''23)'!AS16/32.15074</f>
        <v>0.52801765288176905</v>
      </c>
      <c r="AT16" s="7">
        <f>'Table 1(Q2''23)'!AT16/32.15074</f>
        <v>0.53183109559169439</v>
      </c>
      <c r="AU16" s="7">
        <f>'Table 1(Q2''23)'!AU16/32.15074</f>
        <v>0.5328673975986411</v>
      </c>
      <c r="AV16" s="7">
        <f>'Table 1(Q2''23)'!AV16/32.15074</f>
        <v>0.52585743839364951</v>
      </c>
      <c r="AW16" s="7">
        <f>'Table 1(Q2''23)'!AW16/32.15074</f>
        <v>0.53260691761622991</v>
      </c>
      <c r="AX16" s="7">
        <f>'Table 1(Q2''23)'!AX16/32.15074</f>
        <v>0.53485024464975106</v>
      </c>
      <c r="AY16" s="7">
        <f>'Table 1(Q2''23)'!AY16/32.15074</f>
        <v>0.52937689725287218</v>
      </c>
      <c r="AZ16" s="7">
        <f>'Table 1(Q2''23)'!AZ16/32.15074</f>
        <v>0.53384387021263124</v>
      </c>
      <c r="BA16" s="492">
        <f t="shared" si="55"/>
        <v>1.5187446703003982E-2</v>
      </c>
      <c r="BB16" s="492">
        <f t="shared" si="56"/>
        <v>8.4381713349028775E-3</v>
      </c>
      <c r="BC16" s="4"/>
      <c r="BD16" s="13">
        <f t="shared" si="64"/>
        <v>0.77758707886661393</v>
      </c>
      <c r="BE16" s="13">
        <f t="shared" si="65"/>
        <v>0</v>
      </c>
      <c r="BF16" s="13">
        <f t="shared" si="66"/>
        <v>0</v>
      </c>
      <c r="BG16" s="13">
        <f t="shared" si="67"/>
        <v>0</v>
      </c>
      <c r="BH16" s="13">
        <f t="shared" si="68"/>
        <v>0</v>
      </c>
      <c r="BI16" s="13">
        <f t="shared" si="69"/>
        <v>0</v>
      </c>
      <c r="BJ16" s="13">
        <f t="shared" si="70"/>
        <v>0</v>
      </c>
      <c r="BK16" s="13">
        <f t="shared" si="71"/>
        <v>0</v>
      </c>
      <c r="BL16" s="13">
        <f t="shared" si="72"/>
        <v>0</v>
      </c>
      <c r="BM16" s="13">
        <f t="shared" si="73"/>
        <v>0</v>
      </c>
      <c r="BN16" s="13">
        <f t="shared" si="74"/>
        <v>1.0729270209431774</v>
      </c>
      <c r="BO16" s="13">
        <f t="shared" si="75"/>
        <v>1.0729270209431772</v>
      </c>
      <c r="BP16" s="13">
        <f t="shared" si="76"/>
        <v>0.9907532258165328</v>
      </c>
      <c r="BQ16" s="13">
        <f t="shared" si="77"/>
        <v>1.0639691822975621</v>
      </c>
      <c r="BR16" s="13">
        <f t="shared" si="57"/>
        <v>1.0137059265132968</v>
      </c>
      <c r="BS16" s="13">
        <f t="shared" si="78"/>
        <v>1.0598487484734633</v>
      </c>
      <c r="BT16" s="13">
        <f t="shared" si="79"/>
        <v>1.0587248359922907</v>
      </c>
      <c r="BU16" s="13">
        <f t="shared" si="59"/>
        <v>1.067457162265981</v>
      </c>
      <c r="BV16" s="13">
        <f t="shared" si="60"/>
        <v>1.0632207674655034</v>
      </c>
      <c r="BW16" s="492">
        <f t="shared" si="61"/>
        <v>4.2465533256323962E-3</v>
      </c>
      <c r="BX16" s="492">
        <f t="shared" si="62"/>
        <v>-3.968678978634288E-3</v>
      </c>
      <c r="BY16" s="19"/>
      <c r="BZ16" s="13">
        <f t="shared" si="63"/>
        <v>2.1306779297314846</v>
      </c>
    </row>
    <row r="17" spans="1:78" x14ac:dyDescent="0.45">
      <c r="A17" s="23"/>
      <c r="B17" s="4"/>
      <c r="C17" s="9"/>
      <c r="D17" s="9"/>
      <c r="E17" s="9"/>
      <c r="F17" s="9"/>
      <c r="G17" s="9"/>
      <c r="H17" s="9"/>
      <c r="I17" s="9"/>
      <c r="J17" s="9"/>
      <c r="K17" s="9"/>
      <c r="L17" s="9"/>
      <c r="M17" s="9"/>
      <c r="N17" s="36"/>
      <c r="O17" s="235"/>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492"/>
      <c r="BB17" s="492"/>
      <c r="BC17" s="4"/>
      <c r="BD17" s="199"/>
      <c r="BE17" s="7"/>
      <c r="BF17" s="7"/>
      <c r="BG17" s="7"/>
      <c r="BH17" s="7"/>
      <c r="BI17" s="7"/>
      <c r="BJ17" s="7"/>
      <c r="BK17" s="7"/>
      <c r="BL17" s="7"/>
      <c r="BM17" s="7"/>
      <c r="BN17" s="7"/>
      <c r="BO17" s="7"/>
      <c r="BP17" s="7"/>
      <c r="BQ17" s="7"/>
      <c r="BR17" s="7"/>
      <c r="BS17" s="7"/>
      <c r="BT17" s="7"/>
      <c r="BU17" s="7">
        <f t="shared" si="59"/>
        <v>0</v>
      </c>
      <c r="BV17" s="7">
        <f t="shared" si="60"/>
        <v>0</v>
      </c>
      <c r="BW17" s="492" t="str">
        <f t="shared" si="61"/>
        <v>N/A</v>
      </c>
      <c r="BX17" s="492" t="str">
        <f t="shared" si="62"/>
        <v>N/A</v>
      </c>
      <c r="BY17" s="19"/>
      <c r="BZ17" s="649">
        <f t="shared" si="63"/>
        <v>0</v>
      </c>
    </row>
    <row r="18" spans="1:78" x14ac:dyDescent="0.45">
      <c r="A18" s="33" t="s">
        <v>25</v>
      </c>
      <c r="B18" s="34"/>
      <c r="C18" s="560">
        <f t="shared" ref="C18:L18" si="80">C11+C13</f>
        <v>244.31786017989015</v>
      </c>
      <c r="D18" s="560">
        <f t="shared" si="80"/>
        <v>226.43335736595802</v>
      </c>
      <c r="E18" s="560">
        <f t="shared" si="80"/>
        <v>246.02855175339664</v>
      </c>
      <c r="F18" s="560">
        <f t="shared" si="80"/>
        <v>246.80613883226331</v>
      </c>
      <c r="G18" s="560">
        <f t="shared" si="80"/>
        <v>251.16062647391632</v>
      </c>
      <c r="H18" s="560">
        <f t="shared" si="80"/>
        <v>251.62717872123625</v>
      </c>
      <c r="I18" s="560">
        <f t="shared" si="80"/>
        <v>254.71424738882752</v>
      </c>
      <c r="J18" s="560">
        <f t="shared" si="80"/>
        <v>214.69074666244703</v>
      </c>
      <c r="K18" s="560">
        <f t="shared" si="80"/>
        <v>257.61985696134661</v>
      </c>
      <c r="L18" s="560">
        <f t="shared" si="80"/>
        <v>225.67379479196887</v>
      </c>
      <c r="M18" s="560">
        <f>M11+M13</f>
        <v>224.70254838321836</v>
      </c>
      <c r="N18" s="540">
        <f>IF(ISERROR(L18/K18),"N/A",IF(K18&lt;0,"N/A",IF(L18&lt;0,"N/A",IF(L18/K18-1&gt;300%,"&gt;±300%",IF(L18/K18-1&lt;-300%,"&gt;±300%",L18/K18-1)))))</f>
        <v>-0.12400465766181579</v>
      </c>
      <c r="O18" s="540">
        <f>IF(ISERROR(M18/L18),"N/A",IF(L18&lt;0,"N/A",IF(M18&lt;0,"N/A",IF(M18/L18-1&gt;300%,"&gt;±300%",IF(M18/L18-1&lt;-300%,"&gt;±300%",M18/L18-1)))))</f>
        <v>-4.3037624711625977E-3</v>
      </c>
      <c r="P18" s="36"/>
      <c r="Q18" s="34">
        <f t="shared" ref="Q18:AX18" si="81">Q11+Q13</f>
        <v>60.49627473582256</v>
      </c>
      <c r="R18" s="34">
        <f t="shared" si="81"/>
        <v>57.541443836129432</v>
      </c>
      <c r="S18" s="34">
        <f t="shared" si="81"/>
        <v>57.696961251902749</v>
      </c>
      <c r="T18" s="34">
        <f t="shared" si="81"/>
        <v>62.673518556649071</v>
      </c>
      <c r="U18" s="34">
        <f t="shared" si="81"/>
        <v>65.161797209022254</v>
      </c>
      <c r="V18" s="34">
        <f t="shared" si="81"/>
        <v>60.340757320049249</v>
      </c>
      <c r="W18" s="34">
        <f t="shared" si="81"/>
        <v>56.608339341489497</v>
      </c>
      <c r="X18" s="34">
        <f t="shared" si="81"/>
        <v>68.116628108715389</v>
      </c>
      <c r="Y18" s="34">
        <f t="shared" si="81"/>
        <v>62.984553388195721</v>
      </c>
      <c r="Z18" s="34">
        <f t="shared" si="81"/>
        <v>58.474548330769366</v>
      </c>
      <c r="AA18" s="34">
        <f t="shared" si="81"/>
        <v>55.519717431076231</v>
      </c>
      <c r="AB18" s="34">
        <f t="shared" si="81"/>
        <v>65.628349456342221</v>
      </c>
      <c r="AC18" s="34">
        <f t="shared" si="81"/>
        <v>63.295588219742378</v>
      </c>
      <c r="AD18" s="34">
        <f t="shared" si="81"/>
        <v>65.783866872115539</v>
      </c>
      <c r="AE18" s="34">
        <f t="shared" si="81"/>
        <v>54.586612936436303</v>
      </c>
      <c r="AF18" s="34">
        <f t="shared" si="81"/>
        <v>66.561453950982155</v>
      </c>
      <c r="AG18" s="34">
        <f t="shared" si="81"/>
        <v>66.405936535208824</v>
      </c>
      <c r="AH18" s="34">
        <f t="shared" si="81"/>
        <v>63.451105635515695</v>
      </c>
      <c r="AI18" s="34">
        <f t="shared" si="81"/>
        <v>57.766655842162216</v>
      </c>
      <c r="AJ18" s="34">
        <f t="shared" si="81"/>
        <v>67.759289605828755</v>
      </c>
      <c r="AK18" s="34">
        <f t="shared" si="81"/>
        <v>62.583517239387078</v>
      </c>
      <c r="AL18" s="34">
        <f t="shared" si="81"/>
        <v>66.604784701449489</v>
      </c>
      <c r="AM18" s="34">
        <f t="shared" si="81"/>
        <v>54.764239239337911</v>
      </c>
      <c r="AN18" s="34">
        <f t="shared" si="81"/>
        <v>42.170303279962262</v>
      </c>
      <c r="AO18" s="34">
        <f t="shared" si="81"/>
        <v>60.490337366048543</v>
      </c>
      <c r="AP18" s="34">
        <f t="shared" si="81"/>
        <v>57.265866777098303</v>
      </c>
      <c r="AQ18" s="34">
        <f t="shared" si="81"/>
        <v>61.010584619084788</v>
      </c>
      <c r="AR18" s="34">
        <f t="shared" si="81"/>
        <v>63.987304474344604</v>
      </c>
      <c r="AS18" s="34">
        <f t="shared" si="81"/>
        <v>64.164715868575342</v>
      </c>
      <c r="AT18" s="34">
        <f t="shared" si="81"/>
        <v>68.457251999341878</v>
      </c>
      <c r="AU18" s="34">
        <f t="shared" si="81"/>
        <v>53.541829666785475</v>
      </c>
      <c r="AV18" s="34">
        <f t="shared" si="81"/>
        <v>59.669306677235895</v>
      </c>
      <c r="AW18" s="34">
        <f t="shared" si="81"/>
        <v>56.548825326437708</v>
      </c>
      <c r="AX18" s="34">
        <f t="shared" si="81"/>
        <v>55.833514697475039</v>
      </c>
      <c r="AY18" s="34">
        <f t="shared" ref="AY18:AZ18" si="82">AY11+AY13</f>
        <v>48.99335072451219</v>
      </c>
      <c r="AZ18" s="34">
        <f t="shared" si="82"/>
        <v>56.701719062584232</v>
      </c>
      <c r="BA18" s="561">
        <f>IF(ISERROR(AZ18/AV18),"N/A",IF(AV18&lt;0,"N/A",IF(AZ18&lt;0,"N/A",IF(AZ18/AV18-1&gt;300%,"&gt;±300%",IF(AZ18/AV18-1&lt;-300%,"&gt;±300%",AZ18/AV18-1)))))</f>
        <v>-4.9733904747778945E-2</v>
      </c>
      <c r="BB18" s="561">
        <f>IF(ISERROR(AZ18/AY18),"N/A",IF(AY18&lt;0,"N/A",IF(AZ18&lt;0,"N/A",IF(AZ18/AY18-1&gt;300%,"&gt;±300%",IF(AZ18/AY18-1&lt;-300%,"&gt;±300%",AZ18/AY18-1)))))</f>
        <v>0.1573349898319043</v>
      </c>
      <c r="BC18" s="4"/>
      <c r="BD18" s="34">
        <f t="shared" ref="BD18:BJ18" si="83">BD11+BD13</f>
        <v>108.39563879400602</v>
      </c>
      <c r="BE18" s="34">
        <f t="shared" si="83"/>
        <v>118.037718571952</v>
      </c>
      <c r="BF18" s="34">
        <f t="shared" si="83"/>
        <v>120.37047980855183</v>
      </c>
      <c r="BG18" s="34">
        <f t="shared" si="83"/>
        <v>125.50255452907149</v>
      </c>
      <c r="BH18" s="34">
        <f t="shared" si="83"/>
        <v>124.72496745020489</v>
      </c>
      <c r="BI18" s="34">
        <f t="shared" si="83"/>
        <v>121.45910171896509</v>
      </c>
      <c r="BJ18" s="34">
        <f t="shared" si="83"/>
        <v>121.14806688741847</v>
      </c>
      <c r="BK18" s="34">
        <f>SUM(AC18:AD18)</f>
        <v>129.07945509185791</v>
      </c>
      <c r="BL18" s="34">
        <f>SUM(AE18:AF18)</f>
        <v>121.14806688741845</v>
      </c>
      <c r="BM18" s="34">
        <f>SUM(AG18:AH18)</f>
        <v>129.85704217072453</v>
      </c>
      <c r="BN18" s="34">
        <f>SUM(AI18:AJ18)</f>
        <v>125.52594544799098</v>
      </c>
      <c r="BO18" s="34">
        <f>SUM(AK18:AL18)</f>
        <v>129.18830194083657</v>
      </c>
      <c r="BP18" s="34">
        <f>SUM(AM18:AN18)</f>
        <v>96.93454251930018</v>
      </c>
      <c r="BQ18" s="34">
        <f>SUM(AO18:AP18)</f>
        <v>117.75620414314685</v>
      </c>
      <c r="BR18" s="34">
        <f>SUM(AQ18:AR18)</f>
        <v>124.99788909342939</v>
      </c>
      <c r="BS18" s="34">
        <f t="shared" si="58"/>
        <v>132.62196786791722</v>
      </c>
      <c r="BT18" s="34">
        <f>AU18+AV18</f>
        <v>113.21113634402137</v>
      </c>
      <c r="BU18" s="34">
        <f t="shared" si="59"/>
        <v>112.38234002391275</v>
      </c>
      <c r="BV18" s="34">
        <f t="shared" si="60"/>
        <v>105.69506978709643</v>
      </c>
      <c r="BW18" s="561">
        <f t="shared" si="61"/>
        <v>-6.6389816405388102E-2</v>
      </c>
      <c r="BX18" s="561">
        <f t="shared" si="62"/>
        <v>-5.9504636007698397E-2</v>
      </c>
      <c r="BY18" s="643"/>
      <c r="BZ18" s="645">
        <f t="shared" si="63"/>
        <v>218.07740981100918</v>
      </c>
    </row>
    <row r="19" spans="1:78" x14ac:dyDescent="0.45">
      <c r="A19" s="3"/>
      <c r="B19" s="4"/>
      <c r="C19" s="9"/>
      <c r="D19" s="9"/>
      <c r="E19" s="9"/>
      <c r="F19" s="9"/>
      <c r="G19" s="9"/>
      <c r="H19" s="9"/>
      <c r="I19" s="9"/>
      <c r="J19" s="9"/>
      <c r="K19" s="9"/>
      <c r="L19" s="9"/>
      <c r="M19" s="9"/>
      <c r="N19" s="9"/>
      <c r="O19" s="492"/>
      <c r="P19" s="36"/>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92"/>
      <c r="BB19" s="492"/>
      <c r="BC19" s="4"/>
      <c r="BD19" s="542"/>
      <c r="BE19" s="13"/>
      <c r="BF19" s="13"/>
      <c r="BG19" s="13"/>
      <c r="BH19" s="13"/>
      <c r="BI19" s="13"/>
      <c r="BJ19" s="13"/>
      <c r="BK19" s="13"/>
      <c r="BL19" s="13"/>
      <c r="BM19" s="13"/>
      <c r="BN19" s="13"/>
      <c r="BO19" s="13"/>
      <c r="BP19" s="13"/>
      <c r="BQ19" s="13"/>
      <c r="BR19" s="13"/>
      <c r="BS19" s="13"/>
      <c r="BT19" s="13"/>
      <c r="BU19" s="13"/>
      <c r="BV19" s="13"/>
      <c r="BW19" s="492"/>
      <c r="BX19" s="492"/>
      <c r="BY19" s="19"/>
      <c r="BZ19" s="13"/>
    </row>
    <row r="20" spans="1:78" x14ac:dyDescent="0.45">
      <c r="A20" s="110" t="s">
        <v>32</v>
      </c>
      <c r="B20" s="5"/>
      <c r="C20" s="10"/>
      <c r="D20" s="10"/>
      <c r="E20" s="10"/>
      <c r="F20" s="10"/>
      <c r="G20" s="10"/>
      <c r="H20" s="10"/>
      <c r="I20" s="10"/>
      <c r="J20" s="10"/>
      <c r="K20" s="10"/>
      <c r="L20" s="10"/>
      <c r="M20" s="10"/>
      <c r="N20" s="642"/>
      <c r="O20" s="155"/>
      <c r="P20" s="36"/>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542"/>
      <c r="BA20" s="492"/>
      <c r="BB20" s="492"/>
      <c r="BC20" s="4"/>
      <c r="BD20" s="199"/>
      <c r="BE20" s="7"/>
      <c r="BF20" s="7"/>
      <c r="BG20" s="7"/>
      <c r="BH20" s="7"/>
      <c r="BI20" s="7"/>
      <c r="BJ20" s="7"/>
      <c r="BK20" s="7"/>
      <c r="BL20" s="7"/>
      <c r="BM20" s="7"/>
      <c r="BN20" s="7"/>
      <c r="BO20" s="7"/>
      <c r="BP20" s="7"/>
      <c r="BQ20" s="7"/>
      <c r="BR20" s="7"/>
      <c r="BS20" s="7"/>
      <c r="BT20" s="7"/>
      <c r="BU20" s="7"/>
      <c r="BV20" s="7"/>
      <c r="BW20" s="492"/>
      <c r="BX20" s="492"/>
      <c r="BY20" s="19"/>
      <c r="BZ20" s="13"/>
    </row>
    <row r="21" spans="1:78" x14ac:dyDescent="0.45">
      <c r="A21" s="23" t="s">
        <v>27</v>
      </c>
      <c r="B21" s="9"/>
      <c r="C21" s="554">
        <f t="shared" ref="C21:M21" si="84">SUM(C22:C23)</f>
        <v>97.353902274100065</v>
      </c>
      <c r="D21" s="554">
        <f t="shared" si="84"/>
        <v>100.9308028368865</v>
      </c>
      <c r="E21" s="554">
        <f t="shared" si="84"/>
        <v>100.9308028368865</v>
      </c>
      <c r="F21" s="554">
        <f t="shared" si="84"/>
        <v>104.50770339967292</v>
      </c>
      <c r="G21" s="554">
        <f t="shared" si="84"/>
        <v>102.64149441039305</v>
      </c>
      <c r="H21" s="554">
        <f t="shared" si="84"/>
        <v>96.420797779460131</v>
      </c>
      <c r="I21" s="554">
        <f t="shared" si="84"/>
        <v>87.40279823667629</v>
      </c>
      <c r="J21" s="554">
        <f t="shared" si="84"/>
        <v>72.274498874369826</v>
      </c>
      <c r="K21" s="554">
        <f t="shared" si="84"/>
        <v>79.530958506509364</v>
      </c>
      <c r="L21" s="554">
        <f t="shared" si="84"/>
        <v>90.251389835827624</v>
      </c>
      <c r="M21" s="554">
        <f t="shared" si="84"/>
        <v>102.11409266287571</v>
      </c>
      <c r="N21" s="492">
        <f t="shared" ref="N21:N23" si="85">IF(ISERROR(L21/K21),"N/A",IF(K21&lt;0,"N/A",IF(L21&lt;0,"N/A",IF(L21/K21-1&gt;300%,"&gt;±300%",IF(L21/K21-1&lt;-300%,"&gt;±300%",L21/K21-1)))))</f>
        <v>0.13479570132982643</v>
      </c>
      <c r="O21" s="492">
        <f t="shared" ref="O21:O23" si="86">IF(ISERROR(M21/L21),"N/A",IF(L21&lt;0,"N/A",IF(M21&lt;0,"N/A",IF(M21/L21-1&gt;300%,"&gt;±300%",IF(M21/L21-1&lt;-300%,"&gt;±300%",M21/L21-1)))))</f>
        <v>0.13144066643878838</v>
      </c>
      <c r="P21" s="36"/>
      <c r="Q21" s="555">
        <f t="shared" ref="Q21:AX21" si="87">SUM(Q22:Q23)</f>
        <v>23.794164613318387</v>
      </c>
      <c r="R21" s="555">
        <f t="shared" si="87"/>
        <v>25.349338771051613</v>
      </c>
      <c r="S21" s="555">
        <f t="shared" si="87"/>
        <v>25.971408434144905</v>
      </c>
      <c r="T21" s="555">
        <f t="shared" si="87"/>
        <v>25.660373602598263</v>
      </c>
      <c r="U21" s="555">
        <f t="shared" si="87"/>
        <v>24.105199444865033</v>
      </c>
      <c r="V21" s="555">
        <f t="shared" si="87"/>
        <v>25.349338771051617</v>
      </c>
      <c r="W21" s="555">
        <f t="shared" si="87"/>
        <v>26.904512928784843</v>
      </c>
      <c r="X21" s="555">
        <f t="shared" si="87"/>
        <v>26.904512928784843</v>
      </c>
      <c r="Y21" s="555">
        <f t="shared" si="87"/>
        <v>24.571751692185003</v>
      </c>
      <c r="Z21" s="555">
        <f t="shared" si="87"/>
        <v>26.12692584991823</v>
      </c>
      <c r="AA21" s="555">
        <f t="shared" si="87"/>
        <v>26.437960681464876</v>
      </c>
      <c r="AB21" s="555">
        <f t="shared" si="87"/>
        <v>25.815891018371584</v>
      </c>
      <c r="AC21" s="555">
        <f t="shared" si="87"/>
        <v>24.260716860638357</v>
      </c>
      <c r="AD21" s="555">
        <f t="shared" si="87"/>
        <v>26.12692584991823</v>
      </c>
      <c r="AE21" s="555">
        <f t="shared" si="87"/>
        <v>24.727269107958325</v>
      </c>
      <c r="AF21" s="555">
        <f t="shared" si="87"/>
        <v>25.193821355278295</v>
      </c>
      <c r="AG21" s="555">
        <f t="shared" si="87"/>
        <v>22.550025287131806</v>
      </c>
      <c r="AH21" s="555">
        <f t="shared" si="87"/>
        <v>24.105199444865036</v>
      </c>
      <c r="AI21" s="555">
        <f t="shared" si="87"/>
        <v>23.210846503695912</v>
      </c>
      <c r="AJ21" s="555">
        <f t="shared" si="87"/>
        <v>22.680537176352871</v>
      </c>
      <c r="AK21" s="555">
        <f t="shared" si="87"/>
        <v>20.490823909094015</v>
      </c>
      <c r="AL21" s="555">
        <f t="shared" si="87"/>
        <v>21.020590647533481</v>
      </c>
      <c r="AM21" s="555">
        <f t="shared" si="87"/>
        <v>19.376057790137548</v>
      </c>
      <c r="AN21" s="555">
        <f t="shared" si="87"/>
        <v>11.572190361871257</v>
      </c>
      <c r="AO21" s="555">
        <f t="shared" si="87"/>
        <v>19.465956051289332</v>
      </c>
      <c r="AP21" s="555">
        <f t="shared" si="87"/>
        <v>21.860294671071678</v>
      </c>
      <c r="AQ21" s="555">
        <f t="shared" si="87"/>
        <v>21.816937233463779</v>
      </c>
      <c r="AR21" s="555">
        <f t="shared" si="87"/>
        <v>19.826717949067859</v>
      </c>
      <c r="AS21" s="555">
        <f t="shared" si="87"/>
        <v>17.367695175310192</v>
      </c>
      <c r="AT21" s="555">
        <f t="shared" si="87"/>
        <v>20.519608148667523</v>
      </c>
      <c r="AU21" s="555">
        <f t="shared" si="87"/>
        <v>22.948573654236426</v>
      </c>
      <c r="AV21" s="555">
        <f t="shared" si="87"/>
        <v>21.875525329577986</v>
      </c>
      <c r="AW21" s="555">
        <f t="shared" si="87"/>
        <v>21.825255000070264</v>
      </c>
      <c r="AX21" s="555">
        <f t="shared" si="87"/>
        <v>23.602035851942961</v>
      </c>
      <c r="AY21" s="555">
        <f t="shared" ref="AY21:AZ21" si="88">SUM(AY22:AY23)</f>
        <v>26.440415209558715</v>
      </c>
      <c r="AZ21" s="555">
        <f t="shared" si="88"/>
        <v>26.117420240650066</v>
      </c>
      <c r="BA21" s="492">
        <f t="shared" ref="BA21:BA23" si="89">IF(ISERROR(AZ21/AV21),"N/A",IF(AV21&lt;0,"N/A",IF(AZ21&lt;0,"N/A",IF(AZ21/AV21-1&gt;300%,"&gt;±300%",IF(AZ21/AV21-1&lt;-300%,"&gt;±300%",AZ21/AV21-1)))))</f>
        <v>0.19391053916024581</v>
      </c>
      <c r="BB21" s="492">
        <f t="shared" ref="BB21:BB23" si="90">IF(ISERROR(AZ21/AY21),"N/A",IF(AY21&lt;0,"N/A",IF(AZ21&lt;0,"N/A",IF(AZ21/AY21-1&gt;300%,"&gt;±300%",IF(AZ21/AY21-1&lt;-300%,"&gt;±300%",AZ21/AY21-1)))))</f>
        <v>-1.2215956759706215E-2</v>
      </c>
      <c r="BC21" s="4"/>
      <c r="BD21" s="9">
        <f t="shared" ref="BD21:BE21" si="91">SUM(BD22:BD23)</f>
        <v>51.7872994525165</v>
      </c>
      <c r="BE21" s="9">
        <f t="shared" si="91"/>
        <v>49.14350338437</v>
      </c>
      <c r="BF21" s="9">
        <f>SUM(S21:T21)</f>
        <v>51.631782036743168</v>
      </c>
      <c r="BG21" s="9">
        <f>SUM(U21:V21)</f>
        <v>49.454538215916649</v>
      </c>
      <c r="BH21" s="9">
        <f>SUM(W21:X21)</f>
        <v>53.809025857569686</v>
      </c>
      <c r="BI21" s="9">
        <f>SUM(Y21:Z21)</f>
        <v>50.698677542103233</v>
      </c>
      <c r="BJ21" s="9">
        <f>SUM(AA21:AB21)</f>
        <v>52.25385169983646</v>
      </c>
      <c r="BK21" s="9">
        <f>SUM(AC21:AD21)</f>
        <v>50.387642710556591</v>
      </c>
      <c r="BL21" s="9">
        <f>SUM(AE21:AF21)</f>
        <v>49.921090463236624</v>
      </c>
      <c r="BM21" s="9">
        <f>SUM(AG21:AH21)</f>
        <v>46.655224731996839</v>
      </c>
      <c r="BN21" s="9">
        <f>SUM(AI21:AJ21)</f>
        <v>45.891383680048783</v>
      </c>
      <c r="BO21" s="9">
        <f>SUM(AK21:AL21)</f>
        <v>41.5114145566275</v>
      </c>
      <c r="BP21" s="9">
        <f>SUM(AM21:AN21)</f>
        <v>30.948248152008805</v>
      </c>
      <c r="BQ21" s="9">
        <f>SUM(AO21:AP21)</f>
        <v>41.32625072236101</v>
      </c>
      <c r="BR21" s="9">
        <f>SUM(AQ21:AR21)</f>
        <v>41.643655182531639</v>
      </c>
      <c r="BS21" s="9">
        <f t="shared" si="58"/>
        <v>37.887303323977719</v>
      </c>
      <c r="BT21" s="9">
        <f>AU21+AV21</f>
        <v>44.824098983814409</v>
      </c>
      <c r="BU21" s="9">
        <f t="shared" ref="BU21:BU23" si="92">SUM(AW21:AX21)</f>
        <v>45.427290852013229</v>
      </c>
      <c r="BV21" s="9">
        <f t="shared" ref="BV21:BV25" si="93">SUM(AY21:AZ21)</f>
        <v>52.557835450208785</v>
      </c>
      <c r="BW21" s="492">
        <f t="shared" ref="BW21:BW23" si="94">IF(ISERROR(BV21/BT21),"N/A",IF(BT21&lt;0,"N/A",IF(BV21&lt;0,"N/A",IF(BV21/BT21-1&gt;300%,"&gt;±300%",IF(BV21/BT21-1&lt;-300%,"&gt;±300%",BV21/BT21-1)))))</f>
        <v>0.1725352353247962</v>
      </c>
      <c r="BX21" s="492">
        <f t="shared" ref="BX21:BX23" si="95">IF(ISERROR(BV21/BU21),"N/A",IF(BU21&lt;0,"N/A",IF(BV21&lt;0,"N/A",IF(BV21/BU21-1&gt;300%,"&gt;±300%",IF(BV21/BU21-1&lt;-300%,"&gt;±300%",BV21/BU21-1)))))</f>
        <v>0.15696609822990459</v>
      </c>
      <c r="BY21" s="19"/>
      <c r="BZ21" s="36">
        <f t="shared" ref="BZ21:BZ23" si="96">SUM(AW21:AZ21)</f>
        <v>97.985126302222</v>
      </c>
    </row>
    <row r="22" spans="1:78" x14ac:dyDescent="0.45">
      <c r="A22" s="10"/>
      <c r="B22" s="10" t="s">
        <v>4</v>
      </c>
      <c r="C22" s="7">
        <f>'Table 1(Q2''23)'!C22/32.15074</f>
        <v>92.999414632447028</v>
      </c>
      <c r="D22" s="7">
        <f>'Table 1(Q2''23)'!D22/32.15074</f>
        <v>96.265280363686813</v>
      </c>
      <c r="E22" s="7">
        <f>'Table 1(Q2''23)'!E22/32.15074</f>
        <v>96.576315195233462</v>
      </c>
      <c r="F22" s="7">
        <f>'Table 1(Q2''23)'!F22/32.15074</f>
        <v>100.3087331737932</v>
      </c>
      <c r="G22" s="7">
        <f>'Table 1(Q2''23)'!G22/32.15074</f>
        <v>98.287006768740014</v>
      </c>
      <c r="H22" s="7">
        <f>'Table 1(Q2''23)'!H22/32.15074</f>
        <v>91.910792722033776</v>
      </c>
      <c r="I22" s="7">
        <f>'Table 1(Q2''23)'!I22/32.15074</f>
        <v>87.40279823667629</v>
      </c>
      <c r="J22" s="7">
        <f>'Table 1(Q2''23)'!J22/32.15074</f>
        <v>72.274498874369826</v>
      </c>
      <c r="K22" s="7">
        <f>'Table 1(Q2''23)'!K22/32.15074</f>
        <v>79.530958506509364</v>
      </c>
      <c r="L22" s="7">
        <f>'Table 1(Q2''23)'!L22/32.15074</f>
        <v>90.251389835827624</v>
      </c>
      <c r="M22" s="7">
        <f>'Table 1(Q2''23)'!M22/32.15074</f>
        <v>102.11409266287571</v>
      </c>
      <c r="N22" s="26">
        <f t="shared" si="85"/>
        <v>0.13479570132982643</v>
      </c>
      <c r="O22" s="26">
        <f t="shared" si="86"/>
        <v>0.13144066643878838</v>
      </c>
      <c r="P22" s="36"/>
      <c r="Q22" s="13">
        <f>'Table 1(Q2''23)'!Q22/32.15074</f>
        <v>22.705542702905127</v>
      </c>
      <c r="R22" s="13">
        <f>'Table 1(Q2''23)'!R22/32.15074</f>
        <v>24.105199444865033</v>
      </c>
      <c r="S22" s="13">
        <f>'Table 1(Q2''23)'!S22/32.15074</f>
        <v>24.882786523731646</v>
      </c>
      <c r="T22" s="13">
        <f>'Table 1(Q2''23)'!T22/32.15074</f>
        <v>24.571751692185003</v>
      </c>
      <c r="U22" s="13">
        <f>'Table 1(Q2''23)'!U22/32.15074</f>
        <v>23.016577534451773</v>
      </c>
      <c r="V22" s="13">
        <f>'Table 1(Q2''23)'!V22/32.15074</f>
        <v>24.260716860638357</v>
      </c>
      <c r="W22" s="13">
        <f>'Table 1(Q2''23)'!W22/32.15074</f>
        <v>25.815891018371584</v>
      </c>
      <c r="X22" s="13">
        <f>'Table 1(Q2''23)'!X22/32.15074</f>
        <v>25.815891018371584</v>
      </c>
      <c r="Y22" s="13">
        <f>'Table 1(Q2''23)'!Y22/32.15074</f>
        <v>23.638647197545065</v>
      </c>
      <c r="Z22" s="13">
        <f>'Table 1(Q2''23)'!Z22/32.15074</f>
        <v>25.038303939504971</v>
      </c>
      <c r="AA22" s="13">
        <f>'Table 1(Q2''23)'!AA22/32.15074</f>
        <v>25.349338771051617</v>
      </c>
      <c r="AB22" s="13">
        <f>'Table 1(Q2''23)'!AB22/32.15074</f>
        <v>24.727269107958325</v>
      </c>
      <c r="AC22" s="13">
        <f>'Table 1(Q2''23)'!AC22/32.15074</f>
        <v>23.172094950225098</v>
      </c>
      <c r="AD22" s="13">
        <f>'Table 1(Q2''23)'!AD22/32.15074</f>
        <v>25.038303939504971</v>
      </c>
      <c r="AE22" s="13">
        <f>'Table 1(Q2''23)'!AE22/32.15074</f>
        <v>23.638647197545065</v>
      </c>
      <c r="AF22" s="13">
        <f>'Table 1(Q2''23)'!AF22/32.15074</f>
        <v>23.949682029091711</v>
      </c>
      <c r="AG22" s="13">
        <f>'Table 1(Q2''23)'!AG22/32.15074</f>
        <v>21.461403376718547</v>
      </c>
      <c r="AH22" s="13">
        <f>'Table 1(Q2''23)'!AH22/32.15074</f>
        <v>22.861060118678452</v>
      </c>
      <c r="AI22" s="13">
        <f>'Table 1(Q2''23)'!AI22/32.15074</f>
        <v>23.210846503695912</v>
      </c>
      <c r="AJ22" s="13">
        <f>'Table 1(Q2''23)'!AJ22/32.15074</f>
        <v>22.680537176352871</v>
      </c>
      <c r="AK22" s="13">
        <f>'Table 1(Q2''23)'!AK22/32.15074</f>
        <v>20.490823909094015</v>
      </c>
      <c r="AL22" s="13">
        <f>'Table 1(Q2''23)'!AL22/32.15074</f>
        <v>21.020590647533481</v>
      </c>
      <c r="AM22" s="13">
        <f>'Table 1(Q2''23)'!AM22/32.15074</f>
        <v>19.376057790137548</v>
      </c>
      <c r="AN22" s="13">
        <f>'Table 1(Q2''23)'!AN22/32.15074</f>
        <v>11.572190361871257</v>
      </c>
      <c r="AO22" s="13">
        <f>'Table 1(Q2''23)'!AO22/32.15074</f>
        <v>19.465956051289332</v>
      </c>
      <c r="AP22" s="13">
        <f>'Table 1(Q2''23)'!AP22/32.15074</f>
        <v>21.860294671071678</v>
      </c>
      <c r="AQ22" s="13">
        <f>'Table 1(Q2''23)'!AQ22/32.15074</f>
        <v>21.816937233463779</v>
      </c>
      <c r="AR22" s="13">
        <f>'Table 1(Q2''23)'!AR22/32.15074</f>
        <v>19.826717949067859</v>
      </c>
      <c r="AS22" s="13">
        <f>'Table 1(Q2''23)'!AS22/32.15074</f>
        <v>17.367695175310192</v>
      </c>
      <c r="AT22" s="13">
        <f>'Table 1(Q2''23)'!AT22/32.15074</f>
        <v>20.519608148667523</v>
      </c>
      <c r="AU22" s="13">
        <f>'Table 1(Q2''23)'!AU22/32.15074</f>
        <v>22.948573654236426</v>
      </c>
      <c r="AV22" s="13">
        <f>'Table 1(Q2''23)'!AV22/32.15074</f>
        <v>21.875525329577986</v>
      </c>
      <c r="AW22" s="13">
        <f>'Table 1(Q2''23)'!AW22/32.15074</f>
        <v>21.825255000070264</v>
      </c>
      <c r="AX22" s="13">
        <f>'Table 1(Q2''23)'!AX22/32.15074</f>
        <v>23.602035851942961</v>
      </c>
      <c r="AY22" s="13">
        <f>'Table 1(Q2''23)'!AY22/32.15074</f>
        <v>26.440415209558715</v>
      </c>
      <c r="AZ22" s="13">
        <f>'Table 1(Q2''23)'!AZ22/32.15074</f>
        <v>26.117420240650066</v>
      </c>
      <c r="BA22" s="492">
        <f t="shared" si="89"/>
        <v>0.19391053916024581</v>
      </c>
      <c r="BB22" s="492">
        <f t="shared" si="90"/>
        <v>-1.2215956759706215E-2</v>
      </c>
      <c r="BC22" s="4"/>
      <c r="BD22" s="13">
        <f>D22-BE22</f>
        <v>49.454538215916656</v>
      </c>
      <c r="BE22" s="13">
        <f>SUM(Q22:R22)</f>
        <v>46.810742147770156</v>
      </c>
      <c r="BF22" s="13">
        <f>SUM(S22:T22)</f>
        <v>49.454538215916649</v>
      </c>
      <c r="BG22" s="13">
        <f>SUM(U22:V22)</f>
        <v>47.277294395090131</v>
      </c>
      <c r="BH22" s="13">
        <f>SUM(W22:X22)</f>
        <v>51.631782036743168</v>
      </c>
      <c r="BI22" s="13">
        <f>SUM(Y22:Z22)</f>
        <v>48.67695113705004</v>
      </c>
      <c r="BJ22" s="13">
        <f>SUM(AA22:AB22)</f>
        <v>50.076607879009941</v>
      </c>
      <c r="BK22" s="13">
        <f>SUM(AC22:AD22)</f>
        <v>48.210398889730072</v>
      </c>
      <c r="BL22" s="13">
        <f>SUM(AE22:AF22)</f>
        <v>47.588329226636773</v>
      </c>
      <c r="BM22" s="13">
        <f>SUM(AG22:AH22)</f>
        <v>44.322463495397002</v>
      </c>
      <c r="BN22" s="13">
        <f>SUM(AI22:AJ22)</f>
        <v>45.891383680048783</v>
      </c>
      <c r="BO22" s="13">
        <f>SUM(AK22:AL22)</f>
        <v>41.5114145566275</v>
      </c>
      <c r="BP22" s="13">
        <f>SUM(AM22:AN22)</f>
        <v>30.948248152008805</v>
      </c>
      <c r="BQ22" s="13">
        <f>SUM(AO22:AP22)</f>
        <v>41.32625072236101</v>
      </c>
      <c r="BR22" s="13">
        <f>SUM(AQ22:AR22)</f>
        <v>41.643655182531639</v>
      </c>
      <c r="BS22" s="13">
        <f t="shared" si="58"/>
        <v>37.887303323977719</v>
      </c>
      <c r="BT22" s="7">
        <f>AU22+AV22</f>
        <v>44.824098983814409</v>
      </c>
      <c r="BU22" s="7">
        <f t="shared" si="92"/>
        <v>45.427290852013229</v>
      </c>
      <c r="BV22" s="7">
        <f t="shared" si="93"/>
        <v>52.557835450208785</v>
      </c>
      <c r="BW22" s="492">
        <f t="shared" si="94"/>
        <v>0.1725352353247962</v>
      </c>
      <c r="BX22" s="492">
        <f t="shared" si="95"/>
        <v>0.15696609822990459</v>
      </c>
      <c r="BY22" s="19"/>
      <c r="BZ22" s="13">
        <f t="shared" si="96"/>
        <v>97.985126302222</v>
      </c>
    </row>
    <row r="23" spans="1:78" x14ac:dyDescent="0.45">
      <c r="A23" s="29"/>
      <c r="B23" s="29" t="s">
        <v>9</v>
      </c>
      <c r="C23" s="610">
        <f>'Table 1(Q2''23)'!C23/32.15074</f>
        <v>4.354487641653038</v>
      </c>
      <c r="D23" s="610">
        <f>'Table 1(Q2''23)'!D23/32.15074</f>
        <v>4.6655224731996841</v>
      </c>
      <c r="E23" s="610">
        <f>'Table 1(Q2''23)'!E23/32.15074</f>
        <v>4.354487641653038</v>
      </c>
      <c r="F23" s="610">
        <f>'Table 1(Q2''23)'!F23/32.15074</f>
        <v>4.1989702258797159</v>
      </c>
      <c r="G23" s="610">
        <f>'Table 1(Q2''23)'!G23/32.15074</f>
        <v>4.354487641653038</v>
      </c>
      <c r="H23" s="610">
        <f>'Table 1(Q2''23)'!H23/32.15074</f>
        <v>4.510005057426361</v>
      </c>
      <c r="I23" s="543" t="s">
        <v>101</v>
      </c>
      <c r="J23" s="489" t="s">
        <v>101</v>
      </c>
      <c r="K23" s="489" t="s">
        <v>101</v>
      </c>
      <c r="L23" s="489" t="s">
        <v>101</v>
      </c>
      <c r="M23" s="489" t="s">
        <v>101</v>
      </c>
      <c r="N23" s="489" t="str">
        <f t="shared" si="85"/>
        <v>N/A</v>
      </c>
      <c r="O23" s="489" t="str">
        <f t="shared" si="86"/>
        <v>N/A</v>
      </c>
      <c r="P23" s="36"/>
      <c r="Q23" s="29">
        <f>'Table 1(Q2''23)'!Q23/32.15074</f>
        <v>1.0886219104132595</v>
      </c>
      <c r="R23" s="29">
        <f>'Table 1(Q2''23)'!R23/32.15074</f>
        <v>1.2441393261865823</v>
      </c>
      <c r="S23" s="29">
        <f>'Table 1(Q2''23)'!S23/32.15074</f>
        <v>1.0886219104132595</v>
      </c>
      <c r="T23" s="29">
        <f>'Table 1(Q2''23)'!T23/32.15074</f>
        <v>1.0886219104132595</v>
      </c>
      <c r="U23" s="29">
        <f>'Table 1(Q2''23)'!U23/32.15074</f>
        <v>1.0886219104132595</v>
      </c>
      <c r="V23" s="29">
        <f>'Table 1(Q2''23)'!V23/32.15074</f>
        <v>1.0886219104132595</v>
      </c>
      <c r="W23" s="29">
        <f>'Table 1(Q2''23)'!W23/32.15074</f>
        <v>1.0886219104132595</v>
      </c>
      <c r="X23" s="29">
        <f>'Table 1(Q2''23)'!X23/32.15074</f>
        <v>1.0886219104132595</v>
      </c>
      <c r="Y23" s="29">
        <f>'Table 1(Q2''23)'!Y23/32.15074</f>
        <v>0.93310449463993683</v>
      </c>
      <c r="Z23" s="29">
        <f>'Table 1(Q2''23)'!Z23/32.15074</f>
        <v>1.0886219104132595</v>
      </c>
      <c r="AA23" s="29">
        <f>'Table 1(Q2''23)'!AA23/32.15074</f>
        <v>1.0886219104132595</v>
      </c>
      <c r="AB23" s="29">
        <f>'Table 1(Q2''23)'!AB23/32.15074</f>
        <v>1.0886219104132595</v>
      </c>
      <c r="AC23" s="29">
        <f>'Table 1(Q2''23)'!AC23/32.15074</f>
        <v>1.0886219104132595</v>
      </c>
      <c r="AD23" s="29">
        <f>'Table 1(Q2''23)'!AD23/32.15074</f>
        <v>1.0886219104132595</v>
      </c>
      <c r="AE23" s="29">
        <f>'Table 1(Q2''23)'!AE23/32.15074</f>
        <v>1.0886219104132595</v>
      </c>
      <c r="AF23" s="29">
        <f>'Table 1(Q2''23)'!AF23/32.15074</f>
        <v>1.2441393261865823</v>
      </c>
      <c r="AG23" s="29">
        <f>'Table 1(Q2''23)'!AG23/32.15074</f>
        <v>1.0886219104132595</v>
      </c>
      <c r="AH23" s="29">
        <f>'Table 1(Q2''23)'!AH23/32.15074</f>
        <v>1.2441393261865823</v>
      </c>
      <c r="AI23" s="489" t="s">
        <v>101</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489" t="s">
        <v>101</v>
      </c>
      <c r="AY23" s="489" t="s">
        <v>101</v>
      </c>
      <c r="AZ23" s="489" t="s">
        <v>101</v>
      </c>
      <c r="BA23" s="612" t="str">
        <f t="shared" si="89"/>
        <v>N/A</v>
      </c>
      <c r="BB23" s="612" t="str">
        <f t="shared" si="90"/>
        <v>N/A</v>
      </c>
      <c r="BC23" s="4"/>
      <c r="BD23" s="29">
        <f>D23-BE23</f>
        <v>2.3327612365998425</v>
      </c>
      <c r="BE23" s="29">
        <f>SUM(Q23:R23)</f>
        <v>2.3327612365998416</v>
      </c>
      <c r="BF23" s="29">
        <f>SUM(S23:T23)</f>
        <v>2.177243820826519</v>
      </c>
      <c r="BG23" s="29">
        <f>SUM(U23:V23)</f>
        <v>2.177243820826519</v>
      </c>
      <c r="BH23" s="29">
        <f>SUM(W23:X23)</f>
        <v>2.177243820826519</v>
      </c>
      <c r="BI23" s="29">
        <f>SUM(Y23:Z23)</f>
        <v>2.0217264050531965</v>
      </c>
      <c r="BJ23" s="29">
        <f>SUM(AA23:AB23)</f>
        <v>2.177243820826519</v>
      </c>
      <c r="BK23" s="29">
        <f>SUM(AC23:AD23)</f>
        <v>2.177243820826519</v>
      </c>
      <c r="BL23" s="29">
        <f>SUM(AE23:AF23)</f>
        <v>2.3327612365998416</v>
      </c>
      <c r="BM23" s="29">
        <f>SUM(AG23:AH23)</f>
        <v>2.3327612365998416</v>
      </c>
      <c r="BN23" s="489" t="s">
        <v>101</v>
      </c>
      <c r="BO23" s="489" t="s">
        <v>101</v>
      </c>
      <c r="BP23" s="489" t="s">
        <v>101</v>
      </c>
      <c r="BQ23" s="489" t="s">
        <v>101</v>
      </c>
      <c r="BR23" s="489" t="s">
        <v>101</v>
      </c>
      <c r="BS23" s="489" t="s">
        <v>101</v>
      </c>
      <c r="BT23" s="489" t="s">
        <v>101</v>
      </c>
      <c r="BU23" s="489">
        <f t="shared" si="92"/>
        <v>0</v>
      </c>
      <c r="BV23" s="489" t="s">
        <v>101</v>
      </c>
      <c r="BW23" s="680" t="str">
        <f t="shared" si="94"/>
        <v>N/A</v>
      </c>
      <c r="BX23" s="680" t="str">
        <f t="shared" si="95"/>
        <v>N/A</v>
      </c>
      <c r="BY23" s="19"/>
      <c r="BZ23" s="489">
        <f t="shared" si="96"/>
        <v>0</v>
      </c>
    </row>
    <row r="24" spans="1:78" x14ac:dyDescent="0.45">
      <c r="A24" s="37"/>
      <c r="B24" s="37"/>
      <c r="C24" s="37"/>
      <c r="D24" s="37"/>
      <c r="E24" s="37"/>
      <c r="F24" s="37"/>
      <c r="G24" s="37"/>
      <c r="H24" s="37"/>
      <c r="I24" s="37"/>
      <c r="J24" s="37"/>
      <c r="K24" s="37"/>
      <c r="L24" s="37"/>
      <c r="M24" s="37"/>
      <c r="N24" s="37"/>
      <c r="O24" s="539"/>
      <c r="P24" s="36"/>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492"/>
      <c r="BB24" s="492"/>
      <c r="BC24" s="4"/>
      <c r="BD24" s="37"/>
      <c r="BE24" s="37"/>
      <c r="BF24" s="37"/>
      <c r="BG24" s="37"/>
      <c r="BH24" s="37"/>
      <c r="BI24" s="37"/>
      <c r="BJ24" s="37"/>
      <c r="BK24" s="37"/>
      <c r="BL24" s="37"/>
      <c r="BM24" s="37"/>
      <c r="BN24" s="37"/>
      <c r="BO24" s="37"/>
      <c r="BP24" s="37"/>
      <c r="BQ24" s="37"/>
      <c r="BR24" s="37"/>
      <c r="BS24" s="37"/>
      <c r="BT24" s="37"/>
      <c r="BU24" s="37"/>
      <c r="BV24" s="37"/>
      <c r="BW24" s="492"/>
      <c r="BX24" s="492"/>
      <c r="BY24" s="19"/>
      <c r="BZ24" s="37"/>
    </row>
    <row r="25" spans="1:78" x14ac:dyDescent="0.45">
      <c r="A25" s="38" t="s">
        <v>5</v>
      </c>
      <c r="B25" s="28"/>
      <c r="C25" s="28">
        <f>'Table 1(Q2''23)'!C25/32.15074</f>
        <v>91.599757890487126</v>
      </c>
      <c r="D25" s="28">
        <f>'Table 1(Q2''23)'!D25/32.15074</f>
        <v>93.310449463993677</v>
      </c>
      <c r="E25" s="28">
        <f>'Table 1(Q2''23)'!E25/32.15074</f>
        <v>88.333892159247341</v>
      </c>
      <c r="F25" s="28">
        <f>'Table 1(Q2''23)'!F25/32.15074</f>
        <v>77.914225302434716</v>
      </c>
      <c r="G25" s="28">
        <f>'Table 1(Q2''23)'!G25/32.15074</f>
        <v>76.514568560474814</v>
      </c>
      <c r="H25" s="28">
        <f>'Table 1(Q2''23)'!H25/32.15074</f>
        <v>69.82731968222194</v>
      </c>
      <c r="I25" s="28">
        <f>'Table 1(Q2''23)'!I25/32.15074</f>
        <v>65.489557946494045</v>
      </c>
      <c r="J25" s="28">
        <f>'Table 1(Q2''23)'!J25/32.15074</f>
        <v>56.930151271227359</v>
      </c>
      <c r="K25" s="28">
        <f>'Table 1(Q2''23)'!K25/32.15074</f>
        <v>60.729580351293841</v>
      </c>
      <c r="L25" s="28">
        <f>'Table 1(Q2''23)'!L25/32.15074</f>
        <v>59.06902068139275</v>
      </c>
      <c r="M25" s="28">
        <f>'Table 1(Q2''23)'!M25/32.15074</f>
        <v>58.87999554826731</v>
      </c>
      <c r="N25" s="545">
        <f>IF(ISERROR(L25/K25),"N/A",IF(K25&lt;0,"N/A",IF(L25&lt;0,"N/A",IF(L25/K25-1&gt;300%,"&gt;±300%",IF(L25/K25-1&lt;-300%,"&gt;±300%",L25/K25-1)))))</f>
        <v>-2.7343506414756802E-2</v>
      </c>
      <c r="O25" s="545">
        <f>IF(ISERROR(M25/L25),"N/A",IF(L25&lt;0,"N/A",IF(M25&lt;0,"N/A",IF(M25/L25-1&gt;300%,"&gt;±300%",IF(M25/L25-1&lt;-300%,"&gt;±300%",M25/L25-1)))))</f>
        <v>-3.2000722365960188E-3</v>
      </c>
      <c r="P25" s="36"/>
      <c r="Q25" s="28">
        <f>'Table 1(Q2''23)'!Q25/32.15074</f>
        <v>23.016577534451773</v>
      </c>
      <c r="R25" s="28">
        <f>'Table 1(Q2''23)'!R25/32.15074</f>
        <v>21.616920792491868</v>
      </c>
      <c r="S25" s="28">
        <f>'Table 1(Q2''23)'!S25/32.15074</f>
        <v>22.394507871358481</v>
      </c>
      <c r="T25" s="28">
        <f>'Table 1(Q2''23)'!T25/32.15074</f>
        <v>20.528298882078609</v>
      </c>
      <c r="U25" s="28">
        <f>'Table 1(Q2''23)'!U25/32.15074</f>
        <v>24.416234276411679</v>
      </c>
      <c r="V25" s="28">
        <f>'Table 1(Q2''23)'!V25/32.15074</f>
        <v>20.994851129398576</v>
      </c>
      <c r="W25" s="28">
        <f>'Table 1(Q2''23)'!W25/32.15074</f>
        <v>18.040020229705444</v>
      </c>
      <c r="X25" s="28">
        <f>'Table 1(Q2''23)'!X25/32.15074</f>
        <v>18.662089892798736</v>
      </c>
      <c r="Y25" s="28">
        <f>'Table 1(Q2''23)'!Y25/32.15074</f>
        <v>19.595194387438671</v>
      </c>
      <c r="Z25" s="28">
        <f>'Table 1(Q2''23)'!Z25/32.15074</f>
        <v>21.772438208265193</v>
      </c>
      <c r="AA25" s="28">
        <f>'Table 1(Q2''23)'!AA25/32.15074</f>
        <v>18.973124724345382</v>
      </c>
      <c r="AB25" s="28">
        <f>'Table 1(Q2''23)'!AB25/32.15074</f>
        <v>18.35105506125209</v>
      </c>
      <c r="AC25" s="28">
        <f>'Table 1(Q2''23)'!AC25/32.15074</f>
        <v>18.040020229705444</v>
      </c>
      <c r="AD25" s="28">
        <f>'Table 1(Q2''23)'!AD25/32.15074</f>
        <v>21.150368545171901</v>
      </c>
      <c r="AE25" s="28">
        <f>'Table 1(Q2''23)'!AE25/32.15074</f>
        <v>18.040020229705444</v>
      </c>
      <c r="AF25" s="28">
        <f>'Table 1(Q2''23)'!AF25/32.15074</f>
        <v>17.728985398158798</v>
      </c>
      <c r="AG25" s="28">
        <f>'Table 1(Q2''23)'!AG25/32.15074</f>
        <v>17.106915735065506</v>
      </c>
      <c r="AH25" s="28">
        <f>'Table 1(Q2''23)'!AH25/32.15074</f>
        <v>17.417950566612152</v>
      </c>
      <c r="AI25" s="28">
        <f>'Table 1(Q2''23)'!AI25/32.15074</f>
        <v>16.833555083088072</v>
      </c>
      <c r="AJ25" s="28">
        <f>'Table 1(Q2''23)'!AJ25/32.15074</f>
        <v>16.669414865983736</v>
      </c>
      <c r="AK25" s="28">
        <f>'Table 1(Q2''23)'!AK25/32.15074</f>
        <v>16.483296528218641</v>
      </c>
      <c r="AL25" s="28">
        <f>'Table 1(Q2''23)'!AL25/32.15074</f>
        <v>15.503291469203583</v>
      </c>
      <c r="AM25" s="28">
        <f>'Table 1(Q2''23)'!AM25/32.15074</f>
        <v>12.336700756119519</v>
      </c>
      <c r="AN25" s="28">
        <f>'Table 1(Q2''23)'!AN25/32.15074</f>
        <v>12.094365285511369</v>
      </c>
      <c r="AO25" s="28">
        <f>'Table 1(Q2''23)'!AO25/32.15074</f>
        <v>15.899510164973316</v>
      </c>
      <c r="AP25" s="28">
        <f>'Table 1(Q2''23)'!AP25/32.15074</f>
        <v>16.599575064623153</v>
      </c>
      <c r="AQ25" s="28">
        <f>'Table 1(Q2''23)'!AQ25/32.15074</f>
        <v>15.157018477859513</v>
      </c>
      <c r="AR25" s="28">
        <f>'Table 1(Q2''23)'!AR25/32.15074</f>
        <v>14.617088159844675</v>
      </c>
      <c r="AS25" s="28">
        <f>'Table 1(Q2''23)'!AS25/32.15074</f>
        <v>15.07322004036911</v>
      </c>
      <c r="AT25" s="28">
        <f>'Table 1(Q2''23)'!AT25/32.15074</f>
        <v>15.882253673220545</v>
      </c>
      <c r="AU25" s="28">
        <f>'Table 1(Q2''23)'!AU25/32.15074</f>
        <v>14.69359308210471</v>
      </c>
      <c r="AV25" s="28">
        <f>'Table 1(Q2''23)'!AV25/32.15074</f>
        <v>15.220485390493995</v>
      </c>
      <c r="AW25" s="28">
        <f>'Table 1(Q2''23)'!AW25/32.15074</f>
        <v>14.942632554959559</v>
      </c>
      <c r="AX25" s="28">
        <f>'Table 1(Q2''23)'!AX25/32.15074</f>
        <v>14.212630771045129</v>
      </c>
      <c r="AY25" s="28">
        <f>'Table 1(Q2''23)'!AY25/32.15074</f>
        <v>14.37805151193839</v>
      </c>
      <c r="AZ25" s="28">
        <f>'Table 1(Q2''23)'!AZ25/32.15074</f>
        <v>14.91862373709011</v>
      </c>
      <c r="BA25" s="612">
        <f>IF(ISERROR(AZ25/AV25),"N/A",IF(AV25&lt;0,"N/A",IF(AZ25&lt;0,"N/A",IF(AZ25/AV25-1&gt;300%,"&gt;±300%",IF(AZ25/AV25-1&lt;-300%,"&gt;±300%",AZ25/AV25-1)))))</f>
        <v>-1.9832590463403577E-2</v>
      </c>
      <c r="BB25" s="612">
        <f>IF(ISERROR(AZ25/AY25),"N/A",IF(AY25&lt;0,"N/A",IF(AZ25&lt;0,"N/A",IF(AZ25/AY25-1&gt;300%,"&gt;±300%",IF(AZ25/AY25-1&lt;-300%,"&gt;±300%",AZ25/AY25-1)))))</f>
        <v>3.7597043292192378E-2</v>
      </c>
      <c r="BC25" s="4"/>
      <c r="BD25" s="28">
        <f>D25-BE25</f>
        <v>48.67695113705004</v>
      </c>
      <c r="BE25" s="28">
        <f>SUM(Q25:R25)</f>
        <v>44.633498326943638</v>
      </c>
      <c r="BF25" s="28">
        <f>SUM(S25:T25)</f>
        <v>42.922806753437087</v>
      </c>
      <c r="BG25" s="28">
        <f>SUM(U25:V25)</f>
        <v>45.411085405810255</v>
      </c>
      <c r="BH25" s="28">
        <f>SUM(W25:X25)</f>
        <v>36.70211012250418</v>
      </c>
      <c r="BI25" s="28">
        <f>SUM(Y25:Z25)</f>
        <v>41.367632595703867</v>
      </c>
      <c r="BJ25" s="28">
        <f>SUM(AA25:AB25)</f>
        <v>37.324179785597472</v>
      </c>
      <c r="BK25" s="28">
        <f>SUM(AC25:AD25)</f>
        <v>39.190388774877349</v>
      </c>
      <c r="BL25" s="28">
        <f>SUM(AE25:AF25)</f>
        <v>35.769005627864246</v>
      </c>
      <c r="BM25" s="28">
        <f>SUM(AG25:AH25)</f>
        <v>34.524866301677662</v>
      </c>
      <c r="BN25" s="28">
        <f>SUM(AI25:AJ25)</f>
        <v>33.502969949071812</v>
      </c>
      <c r="BO25" s="28">
        <f>SUM(AK25:AL25)</f>
        <v>31.986587997422227</v>
      </c>
      <c r="BP25" s="28">
        <f>SUM(AM25:AN25)</f>
        <v>24.431066041630888</v>
      </c>
      <c r="BQ25" s="28">
        <f>SUM(AO25:AP25)</f>
        <v>32.499085229596467</v>
      </c>
      <c r="BR25" s="28">
        <f>SUM(AQ25:AR25)</f>
        <v>29.774106637704186</v>
      </c>
      <c r="BS25" s="28">
        <f t="shared" si="58"/>
        <v>30.955473713589654</v>
      </c>
      <c r="BT25" s="28">
        <f>AU25+AV25</f>
        <v>29.914078472598703</v>
      </c>
      <c r="BU25" s="28">
        <f>SUM(AW25:AX25)</f>
        <v>29.155263326004686</v>
      </c>
      <c r="BV25" s="28">
        <f t="shared" si="93"/>
        <v>29.2966752490285</v>
      </c>
      <c r="BW25" s="545">
        <f>IF(ISERROR(BV25/BT25),"N/A",IF(BT25&lt;0,"N/A",IF(BV25&lt;0,"N/A",IF(BV25/BT25-1&gt;300%,"&gt;±300%",IF(BV25/BT25-1&lt;-300%,"&gt;±300%",BV25/BT25-1)))))</f>
        <v>-2.0639219227018613E-2</v>
      </c>
      <c r="BX25" s="545">
        <f>IF(ISERROR(BV25/BU25),"N/A",IF(BU25&lt;0,"N/A",IF(BV25&lt;0,"N/A",IF(BV25/BU25-1&gt;300%,"&gt;±300%",IF(BV25/BU25-1&lt;-300%,"&gt;±300%",BV25/BU25-1)))))</f>
        <v>4.8503051213288906E-3</v>
      </c>
      <c r="BY25" s="19"/>
      <c r="BZ25" s="647">
        <f>SUM(AW25:AZ25)</f>
        <v>58.451938575033182</v>
      </c>
    </row>
    <row r="26" spans="1:78" x14ac:dyDescent="0.45">
      <c r="A26" s="23"/>
      <c r="B26" s="4"/>
      <c r="C26" s="9"/>
      <c r="D26" s="9"/>
      <c r="E26" s="9"/>
      <c r="F26" s="9"/>
      <c r="G26" s="9"/>
      <c r="H26" s="9"/>
      <c r="I26" s="9"/>
      <c r="J26" s="9"/>
      <c r="K26" s="9"/>
      <c r="L26" s="9"/>
      <c r="M26" s="9"/>
      <c r="N26" s="492"/>
      <c r="O26" s="492"/>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492"/>
      <c r="BB26" s="492"/>
      <c r="BC26" s="4"/>
      <c r="BD26" s="7"/>
      <c r="BE26" s="7"/>
      <c r="BF26" s="7"/>
      <c r="BG26" s="7"/>
      <c r="BH26" s="7"/>
      <c r="BI26" s="7"/>
      <c r="BJ26" s="7"/>
      <c r="BK26" s="7"/>
      <c r="BL26" s="7"/>
      <c r="BM26" s="7"/>
      <c r="BN26" s="7"/>
      <c r="BO26" s="7"/>
      <c r="BP26" s="7"/>
      <c r="BQ26" s="7"/>
      <c r="BR26" s="7"/>
      <c r="BS26" s="7"/>
      <c r="BT26" s="7"/>
      <c r="BU26" s="7"/>
      <c r="BV26" s="7"/>
      <c r="BW26" s="492"/>
      <c r="BX26" s="492"/>
      <c r="BY26" s="19"/>
      <c r="BZ26" s="13"/>
    </row>
    <row r="27" spans="1:78" x14ac:dyDescent="0.45">
      <c r="A27" s="23" t="s">
        <v>6</v>
      </c>
      <c r="B27" s="9"/>
      <c r="C27" s="554">
        <f t="shared" ref="C27:M27" si="97">SUM(C28:C33)</f>
        <v>49.143503384370007</v>
      </c>
      <c r="D27" s="554">
        <f t="shared" si="97"/>
        <v>52.875921362929745</v>
      </c>
      <c r="E27" s="554">
        <f t="shared" si="97"/>
        <v>57.385926420356114</v>
      </c>
      <c r="F27" s="554">
        <f t="shared" si="97"/>
        <v>60.807309567369217</v>
      </c>
      <c r="G27" s="554">
        <f t="shared" si="97"/>
        <v>56.763856757262822</v>
      </c>
      <c r="H27" s="554">
        <f t="shared" si="97"/>
        <v>62.673518556649086</v>
      </c>
      <c r="I27" s="554">
        <f t="shared" si="97"/>
        <v>69.924683647222139</v>
      </c>
      <c r="J27" s="554">
        <f t="shared" si="97"/>
        <v>65.484919034043941</v>
      </c>
      <c r="K27" s="554">
        <f t="shared" si="97"/>
        <v>78.818714567465918</v>
      </c>
      <c r="L27" s="554">
        <f t="shared" si="97"/>
        <v>72.498905023311636</v>
      </c>
      <c r="M27" s="554">
        <f t="shared" si="97"/>
        <v>82.956555829496068</v>
      </c>
      <c r="N27" s="492">
        <f t="shared" ref="N27:N33" si="98">IF(ISERROR(L27/K27),"N/A",IF(K27&lt;0,"N/A",IF(L27&lt;0,"N/A",IF(L27/K27-1&gt;300%,"&gt;±300%",IF(L27/K27-1&lt;-300%,"&gt;±300%",L27/K27-1)))))</f>
        <v>-8.0181586046353948E-2</v>
      </c>
      <c r="O27" s="492">
        <f t="shared" ref="O27:O33" si="99">IF(ISERROR(M27/L27),"N/A",IF(L27&lt;0,"N/A",IF(M27&lt;0,"N/A",IF(M27/L27-1&gt;300%,"&gt;±300%",IF(M27/L27-1&lt;-300%,"&gt;±300%",M27/L27-1)))))</f>
        <v>0.14424563795579859</v>
      </c>
      <c r="P27" s="36"/>
      <c r="Q27" s="555">
        <f t="shared" ref="Q27:AX27" si="100">SUM(Q28:Q33)</f>
        <v>12.596910677639144</v>
      </c>
      <c r="R27" s="555">
        <f t="shared" si="100"/>
        <v>13.374497756505761</v>
      </c>
      <c r="S27" s="555">
        <f t="shared" si="100"/>
        <v>13.685532588052405</v>
      </c>
      <c r="T27" s="555">
        <f t="shared" si="100"/>
        <v>13.996567419599051</v>
      </c>
      <c r="U27" s="555">
        <f t="shared" si="100"/>
        <v>13.841050003825728</v>
      </c>
      <c r="V27" s="555">
        <f t="shared" si="100"/>
        <v>14.46311966691902</v>
      </c>
      <c r="W27" s="555">
        <f t="shared" si="100"/>
        <v>14.618637082692343</v>
      </c>
      <c r="X27" s="555">
        <f t="shared" si="100"/>
        <v>16.018293824652247</v>
      </c>
      <c r="Y27" s="555">
        <f t="shared" si="100"/>
        <v>15.396224161558957</v>
      </c>
      <c r="Z27" s="555">
        <f t="shared" si="100"/>
        <v>13.841050003825728</v>
      </c>
      <c r="AA27" s="555">
        <f t="shared" si="100"/>
        <v>14.307602251145697</v>
      </c>
      <c r="AB27" s="555">
        <f t="shared" si="100"/>
        <v>13.841050003825728</v>
      </c>
      <c r="AC27" s="555">
        <f t="shared" si="100"/>
        <v>13.996567419599051</v>
      </c>
      <c r="AD27" s="555">
        <f t="shared" si="100"/>
        <v>14.152084835372374</v>
      </c>
      <c r="AE27" s="555">
        <f t="shared" si="100"/>
        <v>15.55174157733228</v>
      </c>
      <c r="AF27" s="555">
        <f t="shared" si="100"/>
        <v>15.55174157733228</v>
      </c>
      <c r="AG27" s="555">
        <f t="shared" si="100"/>
        <v>15.551741577332281</v>
      </c>
      <c r="AH27" s="555">
        <f t="shared" si="100"/>
        <v>16.173811240425572</v>
      </c>
      <c r="AI27" s="555">
        <f t="shared" si="100"/>
        <v>21.102750210478053</v>
      </c>
      <c r="AJ27" s="555">
        <f t="shared" si="100"/>
        <v>17.074692643288337</v>
      </c>
      <c r="AK27" s="555">
        <f t="shared" si="100"/>
        <v>17.18718470139536</v>
      </c>
      <c r="AL27" s="555">
        <f t="shared" si="100"/>
        <v>14.559978255852549</v>
      </c>
      <c r="AM27" s="555">
        <f t="shared" si="100"/>
        <v>19.90831343123768</v>
      </c>
      <c r="AN27" s="555">
        <f t="shared" si="100"/>
        <v>10.738235491608656</v>
      </c>
      <c r="AO27" s="555">
        <f t="shared" si="100"/>
        <v>18.36091328845497</v>
      </c>
      <c r="AP27" s="555">
        <f t="shared" si="100"/>
        <v>16.477456822742635</v>
      </c>
      <c r="AQ27" s="555">
        <f t="shared" si="100"/>
        <v>15.146143634371121</v>
      </c>
      <c r="AR27" s="555">
        <f t="shared" si="100"/>
        <v>24.549808847882101</v>
      </c>
      <c r="AS27" s="555">
        <f t="shared" si="100"/>
        <v>22.228306776850136</v>
      </c>
      <c r="AT27" s="555">
        <f t="shared" si="100"/>
        <v>16.894455308362545</v>
      </c>
      <c r="AU27" s="555">
        <f t="shared" si="100"/>
        <v>17.844115243808993</v>
      </c>
      <c r="AV27" s="555">
        <f t="shared" si="100"/>
        <v>19.328644577974565</v>
      </c>
      <c r="AW27" s="555">
        <f t="shared" si="100"/>
        <v>17.601236124202146</v>
      </c>
      <c r="AX27" s="555">
        <f t="shared" si="100"/>
        <v>17.72490907732595</v>
      </c>
      <c r="AY27" s="555">
        <f t="shared" ref="AY27:AZ27" si="101">SUM(AY28:AY33)</f>
        <v>19.340947314611043</v>
      </c>
      <c r="AZ27" s="555">
        <f t="shared" si="101"/>
        <v>21.683399461686314</v>
      </c>
      <c r="BA27" s="492">
        <f t="shared" ref="BA27:BA33" si="102">IF(ISERROR(AZ27/AV27),"N/A",IF(AV27&lt;0,"N/A",IF(AZ27&lt;0,"N/A",IF(AZ27/AV27-1&gt;300%,"&gt;±300%",IF(AZ27/AV27-1&lt;-300%,"&gt;±300%",AZ27/AV27-1)))))</f>
        <v>0.12182721215718595</v>
      </c>
      <c r="BB27" s="492">
        <f t="shared" ref="BB27:BB33" si="103">IF(ISERROR(AZ27/AY27),"N/A",IF(AY27&lt;0,"N/A",IF(AZ27&lt;0,"N/A",IF(AZ27/AY27-1&gt;300%,"&gt;±300%",IF(AZ27/AY27-1&lt;-300%,"&gt;±300%",AZ27/AY27-1)))))</f>
        <v>0.12111362018476068</v>
      </c>
      <c r="BC27" s="4"/>
      <c r="BD27" s="9">
        <f>SUM(BD28:BD33)</f>
        <v>26.904512928784847</v>
      </c>
      <c r="BE27" s="9">
        <f t="shared" ref="BE27" si="104">SUM(BE28:BE33)</f>
        <v>25.971408434144905</v>
      </c>
      <c r="BF27" s="9">
        <f t="shared" ref="BF27:BF33" si="105">SUM(S27:T27)</f>
        <v>27.682100007651457</v>
      </c>
      <c r="BG27" s="9">
        <f t="shared" ref="BG27:BG33" si="106">SUM(U27:V27)</f>
        <v>28.304169670744749</v>
      </c>
      <c r="BH27" s="9">
        <f t="shared" ref="BH27:BH33" si="107">SUM(W27:X27)</f>
        <v>30.636930907344592</v>
      </c>
      <c r="BI27" s="9">
        <f t="shared" ref="BI27:BI33" si="108">SUM(Y27:Z27)</f>
        <v>29.237274165384683</v>
      </c>
      <c r="BJ27" s="9">
        <f t="shared" ref="BJ27:BJ33" si="109">SUM(AA27:AB27)</f>
        <v>28.148652254971424</v>
      </c>
      <c r="BK27" s="9">
        <f t="shared" ref="BK27:BK33" si="110">SUM(AC27:AD27)</f>
        <v>28.148652254971424</v>
      </c>
      <c r="BL27" s="9">
        <f t="shared" ref="BL27:BL33" si="111">SUM(AE27:AF27)</f>
        <v>31.103483154664559</v>
      </c>
      <c r="BM27" s="9">
        <f t="shared" ref="BM27:BM33" si="112">SUM(AG27:AH27)</f>
        <v>31.725552817757851</v>
      </c>
      <c r="BN27" s="9">
        <f t="shared" ref="BN27:BN33" si="113">SUM(AI27:AJ27)</f>
        <v>38.177442853766394</v>
      </c>
      <c r="BO27" s="9">
        <f t="shared" ref="BO27:BO33" si="114">SUM(AK27:AL27)</f>
        <v>31.747162957247909</v>
      </c>
      <c r="BP27" s="9">
        <f t="shared" ref="BP27:BP33" si="115">SUM(AM27:AN27)</f>
        <v>30.646548922846335</v>
      </c>
      <c r="BQ27" s="9">
        <f t="shared" ref="BQ27:BQ33" si="116">SUM(AO27:AP27)</f>
        <v>34.838370111197605</v>
      </c>
      <c r="BR27" s="9">
        <f t="shared" ref="BR27:BR33" si="117">SUM(AQ27:AR27)</f>
        <v>39.695952482253219</v>
      </c>
      <c r="BS27" s="9">
        <f t="shared" si="58"/>
        <v>39.122762085212685</v>
      </c>
      <c r="BT27" s="9">
        <f t="shared" ref="BT27:BT33" si="118">AU27+AV27</f>
        <v>37.172759821783558</v>
      </c>
      <c r="BU27" s="9">
        <f t="shared" ref="BU27:BU33" si="119">SUM(AW27:AX27)</f>
        <v>35.326145201528092</v>
      </c>
      <c r="BV27" s="9">
        <f t="shared" ref="BV27:BV33" si="120">SUM(AY27:AZ27)</f>
        <v>41.024346776297357</v>
      </c>
      <c r="BW27" s="492">
        <f t="shared" ref="BW27:BW33" si="121">IF(ISERROR(BV27/BT27),"N/A",IF(BT27&lt;0,"N/A",IF(BV27&lt;0,"N/A",IF(BV27/BT27-1&gt;300%,"&gt;±300%",IF(BV27/BT27-1&lt;-300%,"&gt;±300%",BV27/BT27-1)))))</f>
        <v>0.10361315578879182</v>
      </c>
      <c r="BX27" s="492">
        <f t="shared" ref="BX27:BX33" si="122">IF(ISERROR(BV27/BU27),"N/A",IF(BU27&lt;0,"N/A",IF(BV27&lt;0,"N/A",IF(BV27/BU27-1&gt;300%,"&gt;±300%",IF(BV27/BU27-1&lt;-300%,"&gt;±300%",BV27/BU27-1)))))</f>
        <v>0.16130267093288109</v>
      </c>
      <c r="BY27" s="19"/>
      <c r="BZ27" s="36">
        <f t="shared" ref="BZ27:BZ33" si="123">SUM(AW27:AZ27)</f>
        <v>76.350491977825442</v>
      </c>
    </row>
    <row r="28" spans="1:78" x14ac:dyDescent="0.45">
      <c r="A28" s="10"/>
      <c r="B28" s="10" t="s">
        <v>12</v>
      </c>
      <c r="C28" s="7">
        <f>'Table 1(Q2''23)'!C28/32.15074</f>
        <v>16.640363487745539</v>
      </c>
      <c r="D28" s="7">
        <f>'Table 1(Q2''23)'!D28/32.15074</f>
        <v>16.795880903518864</v>
      </c>
      <c r="E28" s="7">
        <f>'Table 1(Q2''23)'!E28/32.15074</f>
        <v>16.018293824652247</v>
      </c>
      <c r="F28" s="7">
        <f>'Table 1(Q2''23)'!F28/32.15074</f>
        <v>17.417950566612152</v>
      </c>
      <c r="G28" s="7">
        <f>'Table 1(Q2''23)'!G28/32.15074</f>
        <v>17.728985398158798</v>
      </c>
      <c r="H28" s="7">
        <f>'Table 1(Q2''23)'!H28/32.15074</f>
        <v>17.573467982385477</v>
      </c>
      <c r="I28" s="7">
        <f>'Table 1(Q2''23)'!I28/32.15074</f>
        <v>24.726097526412207</v>
      </c>
      <c r="J28" s="7">
        <f>'Table 1(Q2''23)'!J28/32.15074</f>
        <v>19.810572426812552</v>
      </c>
      <c r="K28" s="7">
        <f>'Table 1(Q2''23)'!K28/32.15074</f>
        <v>20.614326899819044</v>
      </c>
      <c r="L28" s="7">
        <f>'Table 1(Q2''23)'!L28/32.15074</f>
        <v>21.019835017935574</v>
      </c>
      <c r="M28" s="7">
        <f>'Table 1(Q2''23)'!M28/32.15074</f>
        <v>23.577687625206778</v>
      </c>
      <c r="N28" s="26">
        <f t="shared" si="98"/>
        <v>1.9671179179762133E-2</v>
      </c>
      <c r="O28" s="26">
        <f t="shared" si="99"/>
        <v>0.1216875681987355</v>
      </c>
      <c r="P28" s="574"/>
      <c r="Q28" s="7">
        <f>'Table 1(Q2''23)'!Q28/32.15074</f>
        <v>4.510005057426361</v>
      </c>
      <c r="R28" s="7">
        <f>'Table 1(Q2''23)'!R28/32.15074</f>
        <v>3.8879353943330699</v>
      </c>
      <c r="S28" s="7">
        <f>'Table 1(Q2''23)'!S28/32.15074</f>
        <v>4.1989702258797159</v>
      </c>
      <c r="T28" s="7">
        <f>'Table 1(Q2''23)'!T28/32.15074</f>
        <v>4.0434528101063929</v>
      </c>
      <c r="U28" s="7">
        <f>'Table 1(Q2''23)'!U28/32.15074</f>
        <v>3.8879353943330699</v>
      </c>
      <c r="V28" s="7">
        <f>'Table 1(Q2''23)'!V28/32.15074</f>
        <v>3.5769005627864243</v>
      </c>
      <c r="W28" s="7">
        <f>'Table 1(Q2''23)'!W28/32.15074</f>
        <v>4.354487641653038</v>
      </c>
      <c r="X28" s="7">
        <f>'Table 1(Q2''23)'!X28/32.15074</f>
        <v>4.1989702258797159</v>
      </c>
      <c r="Y28" s="7">
        <f>'Table 1(Q2''23)'!Y28/32.15074</f>
        <v>5.1320747205196522</v>
      </c>
      <c r="Z28" s="7">
        <f>'Table 1(Q2''23)'!Z28/32.15074</f>
        <v>4.0434528101063929</v>
      </c>
      <c r="AA28" s="7">
        <f>'Table 1(Q2''23)'!AA28/32.15074</f>
        <v>4.6655224731996841</v>
      </c>
      <c r="AB28" s="7">
        <f>'Table 1(Q2''23)'!AB28/32.15074</f>
        <v>4.1989702258797159</v>
      </c>
      <c r="AC28" s="7">
        <f>'Table 1(Q2''23)'!AC28/32.15074</f>
        <v>4.9765573047463292</v>
      </c>
      <c r="AD28" s="7">
        <f>'Table 1(Q2''23)'!AD28/32.15074</f>
        <v>4.1989702258797159</v>
      </c>
      <c r="AE28" s="7">
        <f>'Table 1(Q2''23)'!AE28/32.15074</f>
        <v>4.510005057426361</v>
      </c>
      <c r="AF28" s="7">
        <f>'Table 1(Q2''23)'!AF28/32.15074</f>
        <v>4.1989702258797159</v>
      </c>
      <c r="AG28" s="7">
        <f>'Table 1(Q2''23)'!AG28/32.15074</f>
        <v>4.8210398889730071</v>
      </c>
      <c r="AH28" s="7">
        <f>'Table 1(Q2''23)'!AH28/32.15074</f>
        <v>4.354487641653038</v>
      </c>
      <c r="AI28" s="7">
        <f>'Table 1(Q2''23)'!AI28/32.15074</f>
        <v>7.9963973570193287</v>
      </c>
      <c r="AJ28" s="7">
        <f>'Table 1(Q2''23)'!AJ28/32.15074</f>
        <v>6.6580855818356097</v>
      </c>
      <c r="AK28" s="7">
        <f>'Table 1(Q2''23)'!AK28/32.15074</f>
        <v>5.4827862183659866</v>
      </c>
      <c r="AL28" s="7">
        <f>'Table 1(Q2''23)'!AL28/32.15074</f>
        <v>4.5888283691912868</v>
      </c>
      <c r="AM28" s="7">
        <f>'Table 1(Q2''23)'!AM28/32.15074</f>
        <v>7.2199735897557842</v>
      </c>
      <c r="AN28" s="7">
        <f>'Table 1(Q2''23)'!AN28/32.15074</f>
        <v>3.1715476983847695</v>
      </c>
      <c r="AO28" s="7">
        <f>'Table 1(Q2''23)'!AO28/32.15074</f>
        <v>4.4133975065154383</v>
      </c>
      <c r="AP28" s="7">
        <f>'Table 1(Q2''23)'!AP28/32.15074</f>
        <v>5.0056536321565588</v>
      </c>
      <c r="AQ28" s="7">
        <f>'Table 1(Q2''23)'!AQ28/32.15074</f>
        <v>3.4024556267643624</v>
      </c>
      <c r="AR28" s="7">
        <f>'Table 1(Q2''23)'!AR28/32.15074</f>
        <v>4.5378550118434102</v>
      </c>
      <c r="AS28" s="7">
        <f>'Table 1(Q2''23)'!AS28/32.15074</f>
        <v>9.4783215497052478</v>
      </c>
      <c r="AT28" s="7">
        <f>'Table 1(Q2''23)'!AT28/32.15074</f>
        <v>3.195694711506019</v>
      </c>
      <c r="AU28" s="7">
        <f>'Table 1(Q2''23)'!AU28/32.15074</f>
        <v>4.1231954025591637</v>
      </c>
      <c r="AV28" s="7">
        <f>'Table 1(Q2''23)'!AV28/32.15074</f>
        <v>3.9168495265444805</v>
      </c>
      <c r="AW28" s="7">
        <f>'Table 1(Q2''23)'!AW28/32.15074</f>
        <v>4.0645944037469679</v>
      </c>
      <c r="AX28" s="7">
        <f>'Table 1(Q2''23)'!AX28/32.15074</f>
        <v>8.9151956850849619</v>
      </c>
      <c r="AY28" s="7">
        <f>'Table 1(Q2''23)'!AY28/32.15074</f>
        <v>7.7929160503071797</v>
      </c>
      <c r="AZ28" s="7">
        <f>'Table 1(Q2''23)'!AZ28/32.15074</f>
        <v>7.3144496594164687</v>
      </c>
      <c r="BA28" s="492">
        <f t="shared" si="102"/>
        <v>0.86743187601322425</v>
      </c>
      <c r="BB28" s="492">
        <f t="shared" si="103"/>
        <v>-6.1397606210816358E-2</v>
      </c>
      <c r="BC28" s="4"/>
      <c r="BD28" s="13">
        <f t="shared" ref="BD28:BD33" si="124">D28-BE28</f>
        <v>8.3979404517594318</v>
      </c>
      <c r="BE28" s="13">
        <f t="shared" ref="BE28:BE33" si="125">SUM(Q28:R28)</f>
        <v>8.3979404517594318</v>
      </c>
      <c r="BF28" s="13">
        <f t="shared" si="105"/>
        <v>8.2424230359861088</v>
      </c>
      <c r="BG28" s="13">
        <f t="shared" si="106"/>
        <v>7.4648359571194938</v>
      </c>
      <c r="BH28" s="13">
        <f t="shared" si="107"/>
        <v>8.5534578675327531</v>
      </c>
      <c r="BI28" s="13">
        <f t="shared" si="108"/>
        <v>9.1755275306260451</v>
      </c>
      <c r="BJ28" s="13">
        <f t="shared" si="109"/>
        <v>8.8644926990793991</v>
      </c>
      <c r="BK28" s="13">
        <f t="shared" si="110"/>
        <v>9.1755275306260451</v>
      </c>
      <c r="BL28" s="13">
        <f t="shared" si="111"/>
        <v>8.7089752833060778</v>
      </c>
      <c r="BM28" s="13">
        <f t="shared" si="112"/>
        <v>9.1755275306260451</v>
      </c>
      <c r="BN28" s="13">
        <f t="shared" si="113"/>
        <v>14.654482938854938</v>
      </c>
      <c r="BO28" s="13">
        <f t="shared" si="114"/>
        <v>10.071614587557274</v>
      </c>
      <c r="BP28" s="13">
        <f t="shared" si="115"/>
        <v>10.391521288140554</v>
      </c>
      <c r="BQ28" s="13">
        <f t="shared" si="116"/>
        <v>9.4190511386719962</v>
      </c>
      <c r="BR28" s="13">
        <f t="shared" si="117"/>
        <v>7.9403106386077731</v>
      </c>
      <c r="BS28" s="13">
        <f t="shared" si="58"/>
        <v>12.674016261211268</v>
      </c>
      <c r="BT28" s="13">
        <f t="shared" si="118"/>
        <v>8.0400449291036438</v>
      </c>
      <c r="BU28" s="13">
        <f t="shared" si="119"/>
        <v>12.97979008883193</v>
      </c>
      <c r="BV28" s="13">
        <f t="shared" si="120"/>
        <v>15.107365709723648</v>
      </c>
      <c r="BW28" s="492">
        <f t="shared" si="121"/>
        <v>0.87901508548011509</v>
      </c>
      <c r="BX28" s="492">
        <f t="shared" si="122"/>
        <v>0.16391448600716019</v>
      </c>
      <c r="BY28" s="19"/>
      <c r="BZ28" s="13">
        <f t="shared" si="123"/>
        <v>28.087155798555578</v>
      </c>
    </row>
    <row r="29" spans="1:78" x14ac:dyDescent="0.45">
      <c r="A29" s="10"/>
      <c r="B29" s="10" t="s">
        <v>13</v>
      </c>
      <c r="C29" s="7">
        <f>'Table 1(Q2''23)'!C29/32.15074</f>
        <v>1.5551741577332279</v>
      </c>
      <c r="D29" s="7">
        <f>'Table 1(Q2''23)'!D29/32.15074</f>
        <v>1.8662089892798737</v>
      </c>
      <c r="E29" s="7">
        <f>'Table 1(Q2''23)'!E29/32.15074</f>
        <v>6.3762140467062345</v>
      </c>
      <c r="F29" s="7">
        <f>'Table 1(Q2''23)'!F29/32.15074</f>
        <v>6.8427662940262026</v>
      </c>
      <c r="G29" s="7">
        <f>'Table 1(Q2''23)'!G29/32.15074</f>
        <v>3.1103483154664557</v>
      </c>
      <c r="H29" s="7">
        <f>'Table 1(Q2''23)'!H29/32.15074</f>
        <v>7.3093185413461716</v>
      </c>
      <c r="I29" s="7">
        <f>'Table 1(Q2''23)'!I29/32.15074</f>
        <v>6.8063128975976861</v>
      </c>
      <c r="J29" s="7">
        <f>'Table 1(Q2''23)'!J29/32.15074</f>
        <v>3.3867342485185845</v>
      </c>
      <c r="K29" s="7">
        <f>'Table 1(Q2''23)'!K29/32.15074</f>
        <v>5.2530086792043349</v>
      </c>
      <c r="L29" s="7">
        <f>'Table 1(Q2''23)'!L29/32.15074</f>
        <v>5.992240442533654</v>
      </c>
      <c r="M29" s="7">
        <f>'Table 1(Q2''23)'!M29/32.15074</f>
        <v>5.3145904254529119</v>
      </c>
      <c r="N29" s="26">
        <f t="shared" si="98"/>
        <v>0.14072540299729508</v>
      </c>
      <c r="O29" s="26">
        <f t="shared" si="99"/>
        <v>-0.1130879215511279</v>
      </c>
      <c r="P29" s="36"/>
      <c r="Q29" s="7">
        <f>'Table 1(Q2''23)'!Q29/32.15074</f>
        <v>0.46655224731996842</v>
      </c>
      <c r="R29" s="7">
        <f>'Table 1(Q2''23)'!R29/32.15074</f>
        <v>0.46655224731996842</v>
      </c>
      <c r="S29" s="7">
        <f>'Table 1(Q2''23)'!S29/32.15074</f>
        <v>1.7106915735065507</v>
      </c>
      <c r="T29" s="7">
        <f>'Table 1(Q2''23)'!T29/32.15074</f>
        <v>1.5551741577332279</v>
      </c>
      <c r="U29" s="7">
        <f>'Table 1(Q2''23)'!U29/32.15074</f>
        <v>1.5551741577332279</v>
      </c>
      <c r="V29" s="7">
        <f>'Table 1(Q2''23)'!V29/32.15074</f>
        <v>1.5551741577332279</v>
      </c>
      <c r="W29" s="7">
        <f>'Table 1(Q2''23)'!W29/32.15074</f>
        <v>1.7106915735065507</v>
      </c>
      <c r="X29" s="7">
        <f>'Table 1(Q2''23)'!X29/32.15074</f>
        <v>1.8662089892798737</v>
      </c>
      <c r="Y29" s="7">
        <f>'Table 1(Q2''23)'!Y29/32.15074</f>
        <v>1.7106915735065507</v>
      </c>
      <c r="Z29" s="7">
        <f>'Table 1(Q2''23)'!Z29/32.15074</f>
        <v>1.7106915735065507</v>
      </c>
      <c r="AA29" s="7">
        <f>'Table 1(Q2''23)'!AA29/32.15074</f>
        <v>1.0886219104132595</v>
      </c>
      <c r="AB29" s="7">
        <f>'Table 1(Q2''23)'!AB29/32.15074</f>
        <v>0.46655224731996842</v>
      </c>
      <c r="AC29" s="7">
        <f>'Table 1(Q2''23)'!AC29/32.15074</f>
        <v>0.77758707886661393</v>
      </c>
      <c r="AD29" s="7">
        <f>'Table 1(Q2''23)'!AD29/32.15074</f>
        <v>0.77758707886661393</v>
      </c>
      <c r="AE29" s="7">
        <f>'Table 1(Q2''23)'!AE29/32.15074</f>
        <v>1.7106915735065507</v>
      </c>
      <c r="AF29" s="7">
        <f>'Table 1(Q2''23)'!AF29/32.15074</f>
        <v>1.7106915735065507</v>
      </c>
      <c r="AG29" s="7">
        <f>'Table 1(Q2''23)'!AG29/32.15074</f>
        <v>1.7106915735065507</v>
      </c>
      <c r="AH29" s="7">
        <f>'Table 1(Q2''23)'!AH29/32.15074</f>
        <v>1.7106915735065507</v>
      </c>
      <c r="AI29" s="7">
        <f>'Table 1(Q2''23)'!AI29/32.15074</f>
        <v>1.7015782243994215</v>
      </c>
      <c r="AJ29" s="7">
        <f>'Table 1(Q2''23)'!AJ29/32.15074</f>
        <v>1.7015782243994215</v>
      </c>
      <c r="AK29" s="7">
        <f>'Table 1(Q2''23)'!AK29/32.15074</f>
        <v>1.7015782243994215</v>
      </c>
      <c r="AL29" s="7">
        <f>'Table 1(Q2''23)'!AL29/32.15074</f>
        <v>1.7015782243994215</v>
      </c>
      <c r="AM29" s="7">
        <f>'Table 1(Q2''23)'!AM29/32.15074</f>
        <v>1.0318845562476906</v>
      </c>
      <c r="AN29" s="7">
        <f>'Table 1(Q2''23)'!AN29/32.15074</f>
        <v>0.56889675062977674</v>
      </c>
      <c r="AO29" s="7">
        <f>'Table 1(Q2''23)'!AO29/32.15074</f>
        <v>0.66644247200782714</v>
      </c>
      <c r="AP29" s="7">
        <f>'Table 1(Q2''23)'!AP29/32.15074</f>
        <v>1.11951046963329</v>
      </c>
      <c r="AQ29" s="7">
        <f>'Table 1(Q2''23)'!AQ29/32.15074</f>
        <v>1.1155119760225094</v>
      </c>
      <c r="AR29" s="7">
        <f>'Table 1(Q2''23)'!AR29/32.15074</f>
        <v>1.1953229519857544</v>
      </c>
      <c r="AS29" s="7">
        <f>'Table 1(Q2''23)'!AS29/32.15074</f>
        <v>1.1953229519857544</v>
      </c>
      <c r="AT29" s="7">
        <f>'Table 1(Q2''23)'!AT29/32.15074</f>
        <v>1.7468507992103164</v>
      </c>
      <c r="AU29" s="7">
        <f>'Table 1(Q2''23)'!AU29/32.15074</f>
        <v>1.3704438165170225</v>
      </c>
      <c r="AV29" s="7">
        <f>'Table 1(Q2''23)'!AV29/32.15074</f>
        <v>1.4935353458038054</v>
      </c>
      <c r="AW29" s="7">
        <f>'Table 1(Q2''23)'!AW29/32.15074</f>
        <v>1.5143773171088755</v>
      </c>
      <c r="AX29" s="7">
        <f>'Table 1(Q2''23)'!AX29/32.15074</f>
        <v>1.613883963103951</v>
      </c>
      <c r="AY29" s="7">
        <f>'Table 1(Q2''23)'!AY29/32.15074</f>
        <v>1.3091234788244468</v>
      </c>
      <c r="AZ29" s="7">
        <f>'Table 1(Q2''23)'!AZ29/32.15074</f>
        <v>1.3119009924153224</v>
      </c>
      <c r="BA29" s="492">
        <f t="shared" si="102"/>
        <v>-0.12161369591874593</v>
      </c>
      <c r="BB29" s="492">
        <f t="shared" si="103"/>
        <v>2.1216589846588807E-3</v>
      </c>
      <c r="BC29" s="4"/>
      <c r="BD29" s="13">
        <f t="shared" si="124"/>
        <v>0.93310449463993683</v>
      </c>
      <c r="BE29" s="13">
        <f t="shared" si="125"/>
        <v>0.93310449463993683</v>
      </c>
      <c r="BF29" s="13">
        <f t="shared" si="105"/>
        <v>3.2658657312397787</v>
      </c>
      <c r="BG29" s="13">
        <f t="shared" si="106"/>
        <v>3.1103483154664557</v>
      </c>
      <c r="BH29" s="13">
        <f t="shared" si="107"/>
        <v>3.5769005627864243</v>
      </c>
      <c r="BI29" s="13">
        <f t="shared" si="108"/>
        <v>3.4213831470131013</v>
      </c>
      <c r="BJ29" s="13">
        <f t="shared" si="109"/>
        <v>1.5551741577332279</v>
      </c>
      <c r="BK29" s="13">
        <f t="shared" si="110"/>
        <v>1.5551741577332279</v>
      </c>
      <c r="BL29" s="13">
        <f t="shared" si="111"/>
        <v>3.4213831470131013</v>
      </c>
      <c r="BM29" s="13">
        <f t="shared" si="112"/>
        <v>3.4213831470131013</v>
      </c>
      <c r="BN29" s="13">
        <f t="shared" si="113"/>
        <v>3.403156448798843</v>
      </c>
      <c r="BO29" s="13">
        <f t="shared" si="114"/>
        <v>3.403156448798843</v>
      </c>
      <c r="BP29" s="13">
        <f t="shared" si="115"/>
        <v>1.6007813068774674</v>
      </c>
      <c r="BQ29" s="13">
        <f t="shared" si="116"/>
        <v>1.7859529416411171</v>
      </c>
      <c r="BR29" s="13">
        <f t="shared" si="117"/>
        <v>2.3108349280082638</v>
      </c>
      <c r="BS29" s="13">
        <f t="shared" si="58"/>
        <v>2.9421737511960711</v>
      </c>
      <c r="BT29" s="13">
        <f t="shared" si="118"/>
        <v>2.8639791623208279</v>
      </c>
      <c r="BU29" s="13">
        <f t="shared" si="119"/>
        <v>3.1282612802128265</v>
      </c>
      <c r="BV29" s="13">
        <f t="shared" si="120"/>
        <v>2.6210244712397692</v>
      </c>
      <c r="BW29" s="492">
        <f t="shared" si="121"/>
        <v>-8.4831165770137829E-2</v>
      </c>
      <c r="BX29" s="492">
        <f t="shared" si="122"/>
        <v>-0.16214656115250969</v>
      </c>
      <c r="BY29" s="19"/>
      <c r="BZ29" s="13">
        <f t="shared" si="123"/>
        <v>5.7492857514525966</v>
      </c>
    </row>
    <row r="30" spans="1:78" x14ac:dyDescent="0.45">
      <c r="A30" s="10"/>
      <c r="B30" s="10" t="s">
        <v>10</v>
      </c>
      <c r="C30" s="7">
        <f>'Table 1(Q2''23)'!C30/32.15074</f>
        <v>6.0651792151595894</v>
      </c>
      <c r="D30" s="7">
        <f>'Table 1(Q2''23)'!D30/32.15074</f>
        <v>6.6872488782528805</v>
      </c>
      <c r="E30" s="7">
        <f>'Table 1(Q2''23)'!E30/32.15074</f>
        <v>6.3762140467062345</v>
      </c>
      <c r="F30" s="7">
        <f>'Table 1(Q2''23)'!F30/32.15074</f>
        <v>6.0651792151595894</v>
      </c>
      <c r="G30" s="7">
        <f>'Table 1(Q2''23)'!G30/32.15074</f>
        <v>6.5317314624795575</v>
      </c>
      <c r="H30" s="7">
        <f>'Table 1(Q2''23)'!H30/32.15074</f>
        <v>6.3762140467062345</v>
      </c>
      <c r="I30" s="7">
        <f>'Table 1(Q2''23)'!I30/32.15074</f>
        <v>4.4904437164333082</v>
      </c>
      <c r="J30" s="7">
        <f>'Table 1(Q2''23)'!J30/32.15074</f>
        <v>4.0363612159471289</v>
      </c>
      <c r="K30" s="7">
        <f>'Table 1(Q2''23)'!K30/32.15074</f>
        <v>4.1966875412509941</v>
      </c>
      <c r="L30" s="7">
        <f>'Table 1(Q2''23)'!L30/32.15074</f>
        <v>3.295893033877292</v>
      </c>
      <c r="M30" s="7">
        <f>'Table 1(Q2''23)'!M30/32.15074</f>
        <v>3.0295725697137916</v>
      </c>
      <c r="N30" s="26">
        <f t="shared" si="98"/>
        <v>-0.21464416841125689</v>
      </c>
      <c r="O30" s="26">
        <f t="shared" si="99"/>
        <v>-8.0803734049038844E-2</v>
      </c>
      <c r="P30" s="36"/>
      <c r="Q30" s="7">
        <f>'Table 1(Q2''23)'!Q30/32.15074</f>
        <v>1.7106915735065507</v>
      </c>
      <c r="R30" s="7">
        <f>'Table 1(Q2''23)'!R30/32.15074</f>
        <v>1.8662089892798737</v>
      </c>
      <c r="S30" s="7">
        <f>'Table 1(Q2''23)'!S30/32.15074</f>
        <v>1.8662089892798737</v>
      </c>
      <c r="T30" s="7">
        <f>'Table 1(Q2''23)'!T30/32.15074</f>
        <v>1.5551741577332279</v>
      </c>
      <c r="U30" s="7">
        <f>'Table 1(Q2''23)'!U30/32.15074</f>
        <v>1.5551741577332279</v>
      </c>
      <c r="V30" s="7">
        <f>'Table 1(Q2''23)'!V30/32.15074</f>
        <v>1.5551741577332279</v>
      </c>
      <c r="W30" s="7">
        <f>'Table 1(Q2''23)'!W30/32.15074</f>
        <v>1.5551741577332279</v>
      </c>
      <c r="X30" s="7">
        <f>'Table 1(Q2''23)'!X30/32.15074</f>
        <v>1.5551741577332279</v>
      </c>
      <c r="Y30" s="7">
        <f>'Table 1(Q2''23)'!Y30/32.15074</f>
        <v>1.5551741577332279</v>
      </c>
      <c r="Z30" s="7">
        <f>'Table 1(Q2''23)'!Z30/32.15074</f>
        <v>1.5551741577332279</v>
      </c>
      <c r="AA30" s="7">
        <f>'Table 1(Q2''23)'!AA30/32.15074</f>
        <v>1.7106915735065507</v>
      </c>
      <c r="AB30" s="7">
        <f>'Table 1(Q2''23)'!AB30/32.15074</f>
        <v>1.5551741577332279</v>
      </c>
      <c r="AC30" s="7">
        <f>'Table 1(Q2''23)'!AC30/32.15074</f>
        <v>1.5551741577332279</v>
      </c>
      <c r="AD30" s="7">
        <f>'Table 1(Q2''23)'!AD30/32.15074</f>
        <v>2.0217264050531965</v>
      </c>
      <c r="AE30" s="7">
        <f>'Table 1(Q2''23)'!AE30/32.15074</f>
        <v>1.7106915735065507</v>
      </c>
      <c r="AF30" s="7">
        <f>'Table 1(Q2''23)'!AF30/32.15074</f>
        <v>1.5551741577332279</v>
      </c>
      <c r="AG30" s="7">
        <f>'Table 1(Q2''23)'!AG30/32.15074</f>
        <v>1.5551741577332279</v>
      </c>
      <c r="AH30" s="7">
        <f>'Table 1(Q2''23)'!AH30/32.15074</f>
        <v>1.7106915735065507</v>
      </c>
      <c r="AI30" s="7">
        <f>'Table 1(Q2''23)'!AI30/32.15074</f>
        <v>1.096518024779523</v>
      </c>
      <c r="AJ30" s="7">
        <f>'Table 1(Q2''23)'!AJ30/32.15074</f>
        <v>1.1113150117229027</v>
      </c>
      <c r="AK30" s="7">
        <f>'Table 1(Q2''23)'!AK30/32.15074</f>
        <v>1.1659078453559704</v>
      </c>
      <c r="AL30" s="7">
        <f>'Table 1(Q2''23)'!AL30/32.15074</f>
        <v>1.1166249983670673</v>
      </c>
      <c r="AM30" s="7">
        <f>'Table 1(Q2''23)'!AM30/32.15074</f>
        <v>0.99745760128693783</v>
      </c>
      <c r="AN30" s="7">
        <f>'Table 1(Q2''23)'!AN30/32.15074</f>
        <v>0.91092771115066096</v>
      </c>
      <c r="AO30" s="7">
        <f>'Table 1(Q2''23)'!AO30/32.15074</f>
        <v>1.0140357578083741</v>
      </c>
      <c r="AP30" s="7">
        <f>'Table 1(Q2''23)'!AP30/32.15074</f>
        <v>1.1139401457011566</v>
      </c>
      <c r="AQ30" s="7">
        <f>'Table 1(Q2''23)'!AQ30/32.15074</f>
        <v>1.0297741202846342</v>
      </c>
      <c r="AR30" s="7">
        <f>'Table 1(Q2''23)'!AR30/32.15074</f>
        <v>1.090029343026008</v>
      </c>
      <c r="AS30" s="7">
        <f>'Table 1(Q2''23)'!AS30/32.15074</f>
        <v>1.0876265989523104</v>
      </c>
      <c r="AT30" s="7">
        <f>'Table 1(Q2''23)'!AT30/32.15074</f>
        <v>0.98925747898804195</v>
      </c>
      <c r="AU30" s="7">
        <f>'Table 1(Q2''23)'!AU30/32.15074</f>
        <v>0.922230716929066</v>
      </c>
      <c r="AV30" s="7">
        <f>'Table 1(Q2''23)'!AV30/32.15074</f>
        <v>0.83730576652357003</v>
      </c>
      <c r="AW30" s="7">
        <f>'Table 1(Q2''23)'!AW30/32.15074</f>
        <v>0.8018477957272524</v>
      </c>
      <c r="AX30" s="7">
        <f>'Table 1(Q2''23)'!AX30/32.15074</f>
        <v>0.73450875469740351</v>
      </c>
      <c r="AY30" s="7">
        <f>'Table 1(Q2''23)'!AY30/32.15074</f>
        <v>0.69992168142941658</v>
      </c>
      <c r="AZ30" s="7">
        <f>'Table 1(Q2''23)'!AZ30/32.15074</f>
        <v>0.75270429234288228</v>
      </c>
      <c r="BA30" s="492">
        <f t="shared" si="102"/>
        <v>-0.10104011887072828</v>
      </c>
      <c r="BB30" s="492">
        <f t="shared" si="103"/>
        <v>7.5412167266586616E-2</v>
      </c>
      <c r="BC30" s="4"/>
      <c r="BD30" s="13">
        <f t="shared" si="124"/>
        <v>3.1103483154664562</v>
      </c>
      <c r="BE30" s="13">
        <f t="shared" si="125"/>
        <v>3.5769005627864243</v>
      </c>
      <c r="BF30" s="13">
        <f t="shared" si="105"/>
        <v>3.4213831470131018</v>
      </c>
      <c r="BG30" s="13">
        <f t="shared" si="106"/>
        <v>3.1103483154664557</v>
      </c>
      <c r="BH30" s="13">
        <f t="shared" si="107"/>
        <v>3.1103483154664557</v>
      </c>
      <c r="BI30" s="13">
        <f t="shared" si="108"/>
        <v>3.1103483154664557</v>
      </c>
      <c r="BJ30" s="13">
        <f t="shared" si="109"/>
        <v>3.2658657312397787</v>
      </c>
      <c r="BK30" s="13">
        <f t="shared" si="110"/>
        <v>3.5769005627864243</v>
      </c>
      <c r="BL30" s="13">
        <f t="shared" si="111"/>
        <v>3.2658657312397787</v>
      </c>
      <c r="BM30" s="13">
        <f t="shared" si="112"/>
        <v>3.2658657312397787</v>
      </c>
      <c r="BN30" s="13">
        <f t="shared" si="113"/>
        <v>2.2078330365024259</v>
      </c>
      <c r="BO30" s="13">
        <f t="shared" si="114"/>
        <v>2.2825328437230379</v>
      </c>
      <c r="BP30" s="13">
        <f t="shared" si="115"/>
        <v>1.9083853124375989</v>
      </c>
      <c r="BQ30" s="13">
        <f t="shared" si="116"/>
        <v>2.1279759035095305</v>
      </c>
      <c r="BR30" s="13">
        <f t="shared" si="117"/>
        <v>2.1198034633106424</v>
      </c>
      <c r="BS30" s="13">
        <f t="shared" si="58"/>
        <v>2.0768840779403526</v>
      </c>
      <c r="BT30" s="13">
        <f t="shared" si="118"/>
        <v>1.7595364834526359</v>
      </c>
      <c r="BU30" s="13">
        <f t="shared" si="119"/>
        <v>1.5363565504246559</v>
      </c>
      <c r="BV30" s="13">
        <f t="shared" si="120"/>
        <v>1.4526259737722989</v>
      </c>
      <c r="BW30" s="492">
        <f t="shared" si="121"/>
        <v>-0.17442690877207867</v>
      </c>
      <c r="BX30" s="492">
        <f t="shared" si="122"/>
        <v>-5.4499443263488212E-2</v>
      </c>
      <c r="BY30" s="19"/>
      <c r="BZ30" s="13">
        <f t="shared" si="123"/>
        <v>2.9889825241969548</v>
      </c>
    </row>
    <row r="31" spans="1:78" x14ac:dyDescent="0.45">
      <c r="A31" s="10"/>
      <c r="B31" s="10" t="s">
        <v>11</v>
      </c>
      <c r="C31" s="7">
        <f>'Table 1(Q2''23)'!C31/32.15074</f>
        <v>4.510005057426361</v>
      </c>
      <c r="D31" s="7">
        <f>'Table 1(Q2''23)'!D31/32.15074</f>
        <v>6.3762140467062345</v>
      </c>
      <c r="E31" s="7">
        <f>'Table 1(Q2''23)'!E31/32.15074</f>
        <v>7.3093185413461716</v>
      </c>
      <c r="F31" s="7">
        <f>'Table 1(Q2''23)'!F31/32.15074</f>
        <v>7.9313882044394628</v>
      </c>
      <c r="G31" s="7">
        <f>'Table 1(Q2''23)'!G31/32.15074</f>
        <v>6.3762140467062345</v>
      </c>
      <c r="H31" s="7">
        <f>'Table 1(Q2''23)'!H31/32.15074</f>
        <v>7.7758707886661398</v>
      </c>
      <c r="I31" s="7">
        <f>'Table 1(Q2''23)'!I31/32.15074</f>
        <v>7.0794582242826376</v>
      </c>
      <c r="J31" s="7">
        <f>'Table 1(Q2''23)'!J31/32.15074</f>
        <v>14.716564992624631</v>
      </c>
      <c r="K31" s="7">
        <f>'Table 1(Q2''23)'!K31/32.15074</f>
        <v>23.419622609451473</v>
      </c>
      <c r="L31" s="7">
        <f>'Table 1(Q2''23)'!L31/32.15074</f>
        <v>15.709648003551155</v>
      </c>
      <c r="M31" s="7">
        <f>'Table 1(Q2''23)'!M31/32.15074</f>
        <v>23.529601050411657</v>
      </c>
      <c r="N31" s="26">
        <f t="shared" si="98"/>
        <v>-0.32921002761115359</v>
      </c>
      <c r="O31" s="26">
        <f t="shared" si="99"/>
        <v>0.49778028413448894</v>
      </c>
      <c r="P31" s="36"/>
      <c r="Q31" s="7">
        <f>'Table 1(Q2''23)'!Q31/32.15074</f>
        <v>1.2441393261865823</v>
      </c>
      <c r="R31" s="7">
        <f>'Table 1(Q2''23)'!R31/32.15074</f>
        <v>1.5551741577332279</v>
      </c>
      <c r="S31" s="7">
        <f>'Table 1(Q2''23)'!S31/32.15074</f>
        <v>0.93310449463993683</v>
      </c>
      <c r="T31" s="7">
        <f>'Table 1(Q2''23)'!T31/32.15074</f>
        <v>1.3996567419599051</v>
      </c>
      <c r="U31" s="7">
        <f>'Table 1(Q2''23)'!U31/32.15074</f>
        <v>2.177243820826519</v>
      </c>
      <c r="V31" s="7">
        <f>'Table 1(Q2''23)'!V31/32.15074</f>
        <v>2.177243820826519</v>
      </c>
      <c r="W31" s="7">
        <f>'Table 1(Q2''23)'!W31/32.15074</f>
        <v>1.8662089892798737</v>
      </c>
      <c r="X31" s="7">
        <f>'Table 1(Q2''23)'!X31/32.15074</f>
        <v>2.4882786523731646</v>
      </c>
      <c r="Y31" s="7">
        <f>'Table 1(Q2''23)'!Y31/32.15074</f>
        <v>1.8662089892798737</v>
      </c>
      <c r="Z31" s="7">
        <f>'Table 1(Q2''23)'!Z31/32.15074</f>
        <v>0.15551741577332279</v>
      </c>
      <c r="AA31" s="7">
        <f>'Table 1(Q2''23)'!AA31/32.15074</f>
        <v>1.2441393261865823</v>
      </c>
      <c r="AB31" s="7">
        <f>'Table 1(Q2''23)'!AB31/32.15074</f>
        <v>1.5551741577332279</v>
      </c>
      <c r="AC31" s="7">
        <f>'Table 1(Q2''23)'!AC31/32.15074</f>
        <v>1.3996567419599051</v>
      </c>
      <c r="AD31" s="7">
        <f>'Table 1(Q2''23)'!AD31/32.15074</f>
        <v>1.0886219104132595</v>
      </c>
      <c r="AE31" s="7">
        <f>'Table 1(Q2''23)'!AE31/32.15074</f>
        <v>1.8662089892798737</v>
      </c>
      <c r="AF31" s="7">
        <f>'Table 1(Q2''23)'!AF31/32.15074</f>
        <v>1.8662089892798737</v>
      </c>
      <c r="AG31" s="7">
        <f>'Table 1(Q2''23)'!AG31/32.15074</f>
        <v>2.0217264050531965</v>
      </c>
      <c r="AH31" s="7">
        <f>'Table 1(Q2''23)'!AH31/32.15074</f>
        <v>2.0217264050531965</v>
      </c>
      <c r="AI31" s="7">
        <f>'Table 1(Q2''23)'!AI31/32.15074</f>
        <v>3.5933185378891128</v>
      </c>
      <c r="AJ31" s="7">
        <f>'Table 1(Q2''23)'!AJ31/32.15074</f>
        <v>0.8929292015026653</v>
      </c>
      <c r="AK31" s="7">
        <f>'Table 1(Q2''23)'!AK31/32.15074</f>
        <v>2.159355329949681</v>
      </c>
      <c r="AL31" s="7">
        <f>'Table 1(Q2''23)'!AL31/32.15074</f>
        <v>0.43385515494117777</v>
      </c>
      <c r="AM31" s="7">
        <f>'Table 1(Q2''23)'!AM31/32.15074</f>
        <v>5.005423042830266</v>
      </c>
      <c r="AN31" s="7">
        <f>'Table 1(Q2''23)'!AN31/32.15074</f>
        <v>0.86875649045720116</v>
      </c>
      <c r="AO31" s="7">
        <f>'Table 1(Q2''23)'!AO31/32.15074</f>
        <v>6.035232795716027</v>
      </c>
      <c r="AP31" s="7">
        <f>'Table 1(Q2''23)'!AP31/32.15074</f>
        <v>2.8071526636211366</v>
      </c>
      <c r="AQ31" s="7">
        <f>'Table 1(Q2''23)'!AQ31/32.15074</f>
        <v>3.1608531134941305</v>
      </c>
      <c r="AR31" s="7">
        <f>'Table 1(Q2''23)'!AR31/32.15074</f>
        <v>11.613353970787326</v>
      </c>
      <c r="AS31" s="7">
        <f>'Table 1(Q2''23)'!AS31/32.15074</f>
        <v>4.2844844774582169</v>
      </c>
      <c r="AT31" s="7">
        <f>'Table 1(Q2''23)'!AT31/32.15074</f>
        <v>4.3609310477117971</v>
      </c>
      <c r="AU31" s="7">
        <f>'Table 1(Q2''23)'!AU31/32.15074</f>
        <v>4.6732641180981913</v>
      </c>
      <c r="AV31" s="7">
        <f>'Table 1(Q2''23)'!AV31/32.15074</f>
        <v>6.2911464696915829</v>
      </c>
      <c r="AW31" s="7">
        <f>'Table 1(Q2''23)'!AW31/32.15074</f>
        <v>4.6957326935020616</v>
      </c>
      <c r="AX31" s="7">
        <f>'Table 1(Q2''23)'!AX31/32.15074</f>
        <v>4.9504722259319817E-2</v>
      </c>
      <c r="AY31" s="7">
        <f>'Table 1(Q2''23)'!AY31/32.15074</f>
        <v>2.7754683052563971</v>
      </c>
      <c r="AZ31" s="7">
        <f>'Table 1(Q2''23)'!AZ31/32.15074</f>
        <v>5.2912046346331971</v>
      </c>
      <c r="BA31" s="492">
        <f t="shared" si="102"/>
        <v>-0.15894429415619804</v>
      </c>
      <c r="BB31" s="492">
        <f t="shared" si="103"/>
        <v>0.90641868423152361</v>
      </c>
      <c r="BC31" s="4"/>
      <c r="BD31" s="13">
        <f t="shared" si="124"/>
        <v>3.5769005627864243</v>
      </c>
      <c r="BE31" s="13">
        <f t="shared" si="125"/>
        <v>2.7993134839198102</v>
      </c>
      <c r="BF31" s="13">
        <f t="shared" si="105"/>
        <v>2.332761236599842</v>
      </c>
      <c r="BG31" s="13">
        <f t="shared" si="106"/>
        <v>4.354487641653038</v>
      </c>
      <c r="BH31" s="13">
        <f t="shared" si="107"/>
        <v>4.354487641653038</v>
      </c>
      <c r="BI31" s="13">
        <f t="shared" si="108"/>
        <v>2.0217264050531965</v>
      </c>
      <c r="BJ31" s="13">
        <f t="shared" si="109"/>
        <v>2.7993134839198102</v>
      </c>
      <c r="BK31" s="13">
        <f t="shared" si="110"/>
        <v>2.4882786523731646</v>
      </c>
      <c r="BL31" s="13">
        <f t="shared" si="111"/>
        <v>3.7324179785597473</v>
      </c>
      <c r="BM31" s="13">
        <f t="shared" si="112"/>
        <v>4.0434528101063929</v>
      </c>
      <c r="BN31" s="13">
        <f t="shared" si="113"/>
        <v>4.4862477393917786</v>
      </c>
      <c r="BO31" s="13">
        <f t="shared" si="114"/>
        <v>2.593210484890859</v>
      </c>
      <c r="BP31" s="13">
        <f t="shared" si="115"/>
        <v>5.8741795332874673</v>
      </c>
      <c r="BQ31" s="13">
        <f t="shared" si="116"/>
        <v>8.842385459337164</v>
      </c>
      <c r="BR31" s="13">
        <f t="shared" si="117"/>
        <v>14.774207084281457</v>
      </c>
      <c r="BS31" s="13">
        <f t="shared" si="58"/>
        <v>8.645415525170014</v>
      </c>
      <c r="BT31" s="13">
        <f t="shared" si="118"/>
        <v>10.964410587789775</v>
      </c>
      <c r="BU31" s="13">
        <f t="shared" si="119"/>
        <v>4.7452374157613812</v>
      </c>
      <c r="BV31" s="13">
        <f t="shared" si="120"/>
        <v>8.0666729398895942</v>
      </c>
      <c r="BW31" s="492">
        <f t="shared" si="121"/>
        <v>-0.26428576572343698</v>
      </c>
      <c r="BX31" s="492">
        <f t="shared" si="122"/>
        <v>0.69995138980739147</v>
      </c>
      <c r="BY31" s="19"/>
      <c r="BZ31" s="13">
        <f t="shared" si="123"/>
        <v>12.811910355650976</v>
      </c>
    </row>
    <row r="32" spans="1:78" x14ac:dyDescent="0.45">
      <c r="A32" s="10"/>
      <c r="B32" s="10" t="s">
        <v>58</v>
      </c>
      <c r="C32" s="7">
        <f>'Table 1(Q2''23)'!C32/32.15074</f>
        <v>6.8427662940262026</v>
      </c>
      <c r="D32" s="7">
        <f>'Table 1(Q2''23)'!D32/32.15074</f>
        <v>6.9982837097995256</v>
      </c>
      <c r="E32" s="7">
        <f>'Table 1(Q2''23)'!E32/32.15074</f>
        <v>7.4648359571194947</v>
      </c>
      <c r="F32" s="7">
        <f>'Table 1(Q2''23)'!F32/32.15074</f>
        <v>7.3093185413461716</v>
      </c>
      <c r="G32" s="7">
        <f>'Table 1(Q2''23)'!G32/32.15074</f>
        <v>7.3093185413461716</v>
      </c>
      <c r="H32" s="7">
        <f>'Table 1(Q2''23)'!H32/32.15074</f>
        <v>7.3093185413461716</v>
      </c>
      <c r="I32" s="7">
        <f>'Table 1(Q2''23)'!I32/32.15074</f>
        <v>8.6218825449778738</v>
      </c>
      <c r="J32" s="7">
        <f>'Table 1(Q2''23)'!J32/32.15074</f>
        <v>7.9502837343046986</v>
      </c>
      <c r="K32" s="7">
        <f>'Table 1(Q2''23)'!K32/32.15074</f>
        <v>8.3581656394779031</v>
      </c>
      <c r="L32" s="7">
        <f>'Table 1(Q2''23)'!L32/32.15074</f>
        <v>8.649303103307421</v>
      </c>
      <c r="M32" s="7">
        <f>'Table 1(Q2''23)'!M32/32.15074</f>
        <v>8.9145081891999105</v>
      </c>
      <c r="N32" s="26">
        <f t="shared" si="98"/>
        <v>3.4832698511548577E-2</v>
      </c>
      <c r="O32" s="26">
        <f t="shared" si="99"/>
        <v>3.066201782095912E-2</v>
      </c>
      <c r="P32" s="36"/>
      <c r="Q32" s="7">
        <f>'Table 1(Q2''23)'!Q32/32.15074</f>
        <v>1.3996567419599051</v>
      </c>
      <c r="R32" s="7">
        <f>'Table 1(Q2''23)'!R32/32.15074</f>
        <v>2.0217264050531965</v>
      </c>
      <c r="S32" s="7">
        <f>'Table 1(Q2''23)'!S32/32.15074</f>
        <v>1.5551741577332279</v>
      </c>
      <c r="T32" s="7">
        <f>'Table 1(Q2''23)'!T32/32.15074</f>
        <v>2.0217264050531965</v>
      </c>
      <c r="U32" s="7">
        <f>'Table 1(Q2''23)'!U32/32.15074</f>
        <v>1.3996567419599051</v>
      </c>
      <c r="V32" s="7">
        <f>'Table 1(Q2''23)'!V32/32.15074</f>
        <v>2.0217264050531965</v>
      </c>
      <c r="W32" s="7">
        <f>'Table 1(Q2''23)'!W32/32.15074</f>
        <v>1.5551741577332279</v>
      </c>
      <c r="X32" s="7">
        <f>'Table 1(Q2''23)'!X32/32.15074</f>
        <v>2.177243820826519</v>
      </c>
      <c r="Y32" s="7">
        <f>'Table 1(Q2''23)'!Y32/32.15074</f>
        <v>1.3996567419599051</v>
      </c>
      <c r="Z32" s="7">
        <f>'Table 1(Q2''23)'!Z32/32.15074</f>
        <v>2.332761236599842</v>
      </c>
      <c r="AA32" s="7">
        <f>'Table 1(Q2''23)'!AA32/32.15074</f>
        <v>1.7106915735065507</v>
      </c>
      <c r="AB32" s="7">
        <f>'Table 1(Q2''23)'!AB32/32.15074</f>
        <v>2.177243820826519</v>
      </c>
      <c r="AC32" s="7">
        <f>'Table 1(Q2''23)'!AC32/32.15074</f>
        <v>1.3996567419599051</v>
      </c>
      <c r="AD32" s="7">
        <f>'Table 1(Q2''23)'!AD32/32.15074</f>
        <v>2.177243820826519</v>
      </c>
      <c r="AE32" s="7">
        <f>'Table 1(Q2''23)'!AE32/32.15074</f>
        <v>1.7106915735065507</v>
      </c>
      <c r="AF32" s="7">
        <f>'Table 1(Q2''23)'!AF32/32.15074</f>
        <v>2.177243820826519</v>
      </c>
      <c r="AG32" s="7">
        <f>'Table 1(Q2''23)'!AG32/32.15074</f>
        <v>1.3996567419599051</v>
      </c>
      <c r="AH32" s="7">
        <f>'Table 1(Q2''23)'!AH32/32.15074</f>
        <v>2.177243820826519</v>
      </c>
      <c r="AI32" s="7">
        <f>'Table 1(Q2''23)'!AI32/32.15074</f>
        <v>2.1554706362444684</v>
      </c>
      <c r="AJ32" s="7">
        <f>'Table 1(Q2''23)'!AJ32/32.15074</f>
        <v>2.1554706362444684</v>
      </c>
      <c r="AK32" s="7">
        <f>'Table 1(Q2''23)'!AK32/32.15074</f>
        <v>2.1554706362444684</v>
      </c>
      <c r="AL32" s="7">
        <f>'Table 1(Q2''23)'!AL32/32.15074</f>
        <v>2.1554706362444684</v>
      </c>
      <c r="AM32" s="7">
        <f>'Table 1(Q2''23)'!AM32/32.15074</f>
        <v>1.9875709335761746</v>
      </c>
      <c r="AN32" s="7">
        <f>'Table 1(Q2''23)'!AN32/32.15074</f>
        <v>1.9875709335761746</v>
      </c>
      <c r="AO32" s="7">
        <f>'Table 1(Q2''23)'!AO32/32.15074</f>
        <v>1.9875709335761746</v>
      </c>
      <c r="AP32" s="7">
        <f>'Table 1(Q2''23)'!AP32/32.15074</f>
        <v>1.9875709335761746</v>
      </c>
      <c r="AQ32" s="7">
        <f>'Table 1(Q2''23)'!AQ32/32.15074</f>
        <v>2.0484147368930845</v>
      </c>
      <c r="AR32" s="7">
        <f>'Table 1(Q2''23)'!AR32/32.15074</f>
        <v>2.0723897780168978</v>
      </c>
      <c r="AS32" s="7">
        <f>'Table 1(Q2''23)'!AS32/32.15074</f>
        <v>2.1474628315829829</v>
      </c>
      <c r="AT32" s="7">
        <f>'Table 1(Q2''23)'!AT32/32.15074</f>
        <v>2.0898982929849392</v>
      </c>
      <c r="AU32" s="7">
        <f>'Table 1(Q2''23)'!AU32/32.15074</f>
        <v>2.245857039062308</v>
      </c>
      <c r="AV32" s="7">
        <f>'Table 1(Q2''23)'!AV32/32.15074</f>
        <v>2.1445962664661264</v>
      </c>
      <c r="AW32" s="7">
        <f>'Table 1(Q2''23)'!AW32/32.15074</f>
        <v>2.1395455363554414</v>
      </c>
      <c r="AX32" s="7">
        <f>'Table 1(Q2''23)'!AX32/32.15074</f>
        <v>2.1193042614235482</v>
      </c>
      <c r="AY32" s="7">
        <f>'Table 1(Q2''23)'!AY32/32.15074</f>
        <v>2.204658998355232</v>
      </c>
      <c r="AZ32" s="7">
        <f>'Table 1(Q2''23)'!AZ32/32.15074</f>
        <v>2.2205571158824653</v>
      </c>
      <c r="BA32" s="492">
        <f t="shared" si="102"/>
        <v>3.5419650124406621E-2</v>
      </c>
      <c r="BB32" s="492">
        <f t="shared" si="103"/>
        <v>7.2111458230474934E-3</v>
      </c>
      <c r="BC32" s="4"/>
      <c r="BD32" s="13">
        <f t="shared" si="124"/>
        <v>3.5769005627864239</v>
      </c>
      <c r="BE32" s="13">
        <f t="shared" si="125"/>
        <v>3.4213831470131018</v>
      </c>
      <c r="BF32" s="13">
        <f t="shared" si="105"/>
        <v>3.5769005627864243</v>
      </c>
      <c r="BG32" s="13">
        <f t="shared" si="106"/>
        <v>3.4213831470131018</v>
      </c>
      <c r="BH32" s="13">
        <f t="shared" si="107"/>
        <v>3.7324179785597469</v>
      </c>
      <c r="BI32" s="13">
        <f t="shared" si="108"/>
        <v>3.7324179785597469</v>
      </c>
      <c r="BJ32" s="13">
        <f t="shared" si="109"/>
        <v>3.8879353943330699</v>
      </c>
      <c r="BK32" s="13">
        <f t="shared" si="110"/>
        <v>3.5769005627864239</v>
      </c>
      <c r="BL32" s="13">
        <f t="shared" si="111"/>
        <v>3.8879353943330699</v>
      </c>
      <c r="BM32" s="13">
        <f t="shared" si="112"/>
        <v>3.5769005627864239</v>
      </c>
      <c r="BN32" s="13">
        <f t="shared" si="113"/>
        <v>4.3109412724889369</v>
      </c>
      <c r="BO32" s="13">
        <f t="shared" si="114"/>
        <v>4.3109412724889369</v>
      </c>
      <c r="BP32" s="13">
        <f t="shared" si="115"/>
        <v>3.9751418671523493</v>
      </c>
      <c r="BQ32" s="13">
        <f t="shared" si="116"/>
        <v>3.9751418671523493</v>
      </c>
      <c r="BR32" s="13">
        <f t="shared" si="117"/>
        <v>4.1208045149099828</v>
      </c>
      <c r="BS32" s="13">
        <f t="shared" si="58"/>
        <v>4.2373611245679221</v>
      </c>
      <c r="BT32" s="13">
        <f t="shared" si="118"/>
        <v>4.3904533055284345</v>
      </c>
      <c r="BU32" s="13">
        <f t="shared" si="119"/>
        <v>4.2588497977789892</v>
      </c>
      <c r="BV32" s="13">
        <f t="shared" si="120"/>
        <v>4.4252161142376973</v>
      </c>
      <c r="BW32" s="492">
        <f t="shared" si="121"/>
        <v>7.9178176580285697E-3</v>
      </c>
      <c r="BX32" s="492">
        <f t="shared" si="122"/>
        <v>3.90636731413887E-2</v>
      </c>
      <c r="BY32" s="19"/>
      <c r="BZ32" s="13">
        <f t="shared" si="123"/>
        <v>8.6840659120166865</v>
      </c>
    </row>
    <row r="33" spans="1:78" x14ac:dyDescent="0.45">
      <c r="A33" s="29"/>
      <c r="B33" s="29" t="s">
        <v>2</v>
      </c>
      <c r="C33" s="610">
        <f>'Table 1(Q2''23)'!C33/32.15074</f>
        <v>13.530015172279084</v>
      </c>
      <c r="D33" s="610">
        <f>'Table 1(Q2''23)'!D33/32.15074</f>
        <v>14.152084835372374</v>
      </c>
      <c r="E33" s="610">
        <f>'Table 1(Q2''23)'!E33/32.15074</f>
        <v>13.841050003825728</v>
      </c>
      <c r="F33" s="610">
        <f>'Table 1(Q2''23)'!F33/32.15074</f>
        <v>15.240706745785634</v>
      </c>
      <c r="G33" s="610">
        <f>'Table 1(Q2''23)'!G33/32.15074</f>
        <v>15.707258993105603</v>
      </c>
      <c r="H33" s="610">
        <f>'Table 1(Q2''23)'!H33/32.15074</f>
        <v>16.329328656198893</v>
      </c>
      <c r="I33" s="610">
        <f>'Table 1(Q2''23)'!I33/32.15074</f>
        <v>18.200488737518427</v>
      </c>
      <c r="J33" s="610">
        <f>'Table 1(Q2''23)'!J33/32.15074</f>
        <v>15.584402415836349</v>
      </c>
      <c r="K33" s="610">
        <f>'Table 1(Q2''23)'!K33/32.15074</f>
        <v>16.976903198262164</v>
      </c>
      <c r="L33" s="610">
        <f>'Table 1(Q2''23)'!L33/32.15074</f>
        <v>17.831985422106548</v>
      </c>
      <c r="M33" s="610">
        <f>'Table 1(Q2''23)'!M33/32.15074</f>
        <v>18.590595969511011</v>
      </c>
      <c r="N33" s="30">
        <f t="shared" si="98"/>
        <v>5.0367385256217645E-2</v>
      </c>
      <c r="O33" s="30">
        <f t="shared" si="99"/>
        <v>4.2542124695997163E-2</v>
      </c>
      <c r="P33" s="36"/>
      <c r="Q33" s="610">
        <f>'Table 1(Q2''23)'!Q33/32.15074</f>
        <v>3.2658657312397787</v>
      </c>
      <c r="R33" s="610">
        <f>'Table 1(Q2''23)'!R33/32.15074</f>
        <v>3.5769005627864243</v>
      </c>
      <c r="S33" s="610">
        <f>'Table 1(Q2''23)'!S33/32.15074</f>
        <v>3.4213831470131013</v>
      </c>
      <c r="T33" s="610">
        <f>'Table 1(Q2''23)'!T33/32.15074</f>
        <v>3.4213831470131013</v>
      </c>
      <c r="U33" s="610">
        <f>'Table 1(Q2''23)'!U33/32.15074</f>
        <v>3.2658657312397787</v>
      </c>
      <c r="V33" s="610">
        <f>'Table 1(Q2''23)'!V33/32.15074</f>
        <v>3.5769005627864243</v>
      </c>
      <c r="W33" s="610">
        <f>'Table 1(Q2''23)'!W33/32.15074</f>
        <v>3.5769005627864243</v>
      </c>
      <c r="X33" s="610">
        <f>'Table 1(Q2''23)'!X33/32.15074</f>
        <v>3.7324179785597473</v>
      </c>
      <c r="Y33" s="610">
        <f>'Table 1(Q2''23)'!Y33/32.15074</f>
        <v>3.7324179785597473</v>
      </c>
      <c r="Z33" s="610">
        <f>'Table 1(Q2''23)'!Z33/32.15074</f>
        <v>4.0434528101063929</v>
      </c>
      <c r="AA33" s="610">
        <f>'Table 1(Q2''23)'!AA33/32.15074</f>
        <v>3.8879353943330699</v>
      </c>
      <c r="AB33" s="610">
        <f>'Table 1(Q2''23)'!AB33/32.15074</f>
        <v>3.8879353943330699</v>
      </c>
      <c r="AC33" s="610">
        <f>'Table 1(Q2''23)'!AC33/32.15074</f>
        <v>3.8879353943330699</v>
      </c>
      <c r="AD33" s="610">
        <f>'Table 1(Q2''23)'!AD33/32.15074</f>
        <v>3.8879353943330699</v>
      </c>
      <c r="AE33" s="610">
        <f>'Table 1(Q2''23)'!AE33/32.15074</f>
        <v>4.0434528101063929</v>
      </c>
      <c r="AF33" s="610">
        <f>'Table 1(Q2''23)'!AF33/32.15074</f>
        <v>4.0434528101063929</v>
      </c>
      <c r="AG33" s="610">
        <f>'Table 1(Q2''23)'!AG33/32.15074</f>
        <v>4.0434528101063929</v>
      </c>
      <c r="AH33" s="610">
        <f>'Table 1(Q2''23)'!AH33/32.15074</f>
        <v>4.1989702258797159</v>
      </c>
      <c r="AI33" s="610">
        <f>'Table 1(Q2''23)'!AI33/32.15074</f>
        <v>4.5594674301462002</v>
      </c>
      <c r="AJ33" s="610">
        <f>'Table 1(Q2''23)'!AJ33/32.15074</f>
        <v>4.5553139875832693</v>
      </c>
      <c r="AK33" s="610">
        <f>'Table 1(Q2''23)'!AK33/32.15074</f>
        <v>4.5220864470798317</v>
      </c>
      <c r="AL33" s="610">
        <f>'Table 1(Q2''23)'!AL33/32.15074</f>
        <v>4.5636208727091283</v>
      </c>
      <c r="AM33" s="610">
        <f>'Table 1(Q2''23)'!AM33/32.15074</f>
        <v>3.6660037075408285</v>
      </c>
      <c r="AN33" s="610">
        <f>'Table 1(Q2''23)'!AN33/32.15074</f>
        <v>3.2305359074100726</v>
      </c>
      <c r="AO33" s="610">
        <f>'Table 1(Q2''23)'!AO33/32.15074</f>
        <v>4.2442338228311298</v>
      </c>
      <c r="AP33" s="610">
        <f>'Table 1(Q2''23)'!AP33/32.15074</f>
        <v>4.4436289780543188</v>
      </c>
      <c r="AQ33" s="610">
        <f>'Table 1(Q2''23)'!AQ33/32.15074</f>
        <v>4.3891340609124017</v>
      </c>
      <c r="AR33" s="610">
        <f>'Table 1(Q2''23)'!AR33/32.15074</f>
        <v>4.0408577922227069</v>
      </c>
      <c r="AS33" s="610">
        <f>'Table 1(Q2''23)'!AS33/32.15074</f>
        <v>4.035088367165625</v>
      </c>
      <c r="AT33" s="610">
        <f>'Table 1(Q2''23)'!AT33/32.15074</f>
        <v>4.5118229779614314</v>
      </c>
      <c r="AU33" s="610">
        <f>'Table 1(Q2''23)'!AU33/32.15074</f>
        <v>4.50912415064324</v>
      </c>
      <c r="AV33" s="610">
        <f>'Table 1(Q2''23)'!AV33/32.15074</f>
        <v>4.6452112029450001</v>
      </c>
      <c r="AW33" s="610">
        <f>'Table 1(Q2''23)'!AW33/32.15074</f>
        <v>4.385138377761546</v>
      </c>
      <c r="AX33" s="610">
        <f>'Table 1(Q2''23)'!AX33/32.15074</f>
        <v>4.292511690756764</v>
      </c>
      <c r="AY33" s="610">
        <f>'Table 1(Q2''23)'!AY33/32.15074</f>
        <v>4.5588588004383732</v>
      </c>
      <c r="AZ33" s="610">
        <f>'Table 1(Q2''23)'!AZ33/32.15074</f>
        <v>4.7925827669959826</v>
      </c>
      <c r="BA33" s="612">
        <f t="shared" si="102"/>
        <v>3.1725481923739141E-2</v>
      </c>
      <c r="BB33" s="612">
        <f t="shared" si="103"/>
        <v>5.1268086332293183E-2</v>
      </c>
      <c r="BC33" s="4"/>
      <c r="BD33" s="29">
        <f t="shared" si="124"/>
        <v>7.3093185413461708</v>
      </c>
      <c r="BE33" s="29">
        <f t="shared" si="125"/>
        <v>6.8427662940262035</v>
      </c>
      <c r="BF33" s="29">
        <f t="shared" si="105"/>
        <v>6.8427662940262026</v>
      </c>
      <c r="BG33" s="29">
        <f t="shared" si="106"/>
        <v>6.8427662940262035</v>
      </c>
      <c r="BH33" s="29">
        <f t="shared" si="107"/>
        <v>7.3093185413461716</v>
      </c>
      <c r="BI33" s="29">
        <f t="shared" si="108"/>
        <v>7.7758707886661398</v>
      </c>
      <c r="BJ33" s="29">
        <f t="shared" si="109"/>
        <v>7.7758707886661398</v>
      </c>
      <c r="BK33" s="29">
        <f t="shared" si="110"/>
        <v>7.7758707886661398</v>
      </c>
      <c r="BL33" s="29">
        <f t="shared" si="111"/>
        <v>8.0869056202127858</v>
      </c>
      <c r="BM33" s="29">
        <f t="shared" si="112"/>
        <v>8.2424230359861088</v>
      </c>
      <c r="BN33" s="29">
        <f t="shared" si="113"/>
        <v>9.1147814177294695</v>
      </c>
      <c r="BO33" s="29">
        <f t="shared" si="114"/>
        <v>9.0857073197889591</v>
      </c>
      <c r="BP33" s="29">
        <f t="shared" si="115"/>
        <v>6.8965396149509015</v>
      </c>
      <c r="BQ33" s="599">
        <f t="shared" si="116"/>
        <v>8.6878628008854477</v>
      </c>
      <c r="BR33" s="599">
        <f t="shared" si="117"/>
        <v>8.4299918531351086</v>
      </c>
      <c r="BS33" s="599">
        <f t="shared" si="58"/>
        <v>8.5469113451270573</v>
      </c>
      <c r="BT33" s="599">
        <f t="shared" si="118"/>
        <v>9.154335353588241</v>
      </c>
      <c r="BU33" s="13">
        <f t="shared" si="119"/>
        <v>8.6776500685183109</v>
      </c>
      <c r="BV33" s="599">
        <f t="shared" si="120"/>
        <v>9.3514415674343567</v>
      </c>
      <c r="BW33" s="545">
        <f t="shared" si="121"/>
        <v>2.1531460912545208E-2</v>
      </c>
      <c r="BX33" s="545">
        <f t="shared" si="122"/>
        <v>7.7646769989089259E-2</v>
      </c>
      <c r="BY33" s="19"/>
      <c r="BZ33" s="611">
        <f t="shared" si="123"/>
        <v>18.029091635952668</v>
      </c>
    </row>
    <row r="34" spans="1:78" x14ac:dyDescent="0.45">
      <c r="A34" s="37"/>
      <c r="B34" s="37"/>
      <c r="C34" s="37"/>
      <c r="D34" s="37"/>
      <c r="E34" s="37"/>
      <c r="F34" s="37"/>
      <c r="G34" s="37"/>
      <c r="H34" s="37"/>
      <c r="I34" s="37"/>
      <c r="J34" s="37"/>
      <c r="K34" s="37"/>
      <c r="L34" s="37"/>
      <c r="M34" s="37"/>
      <c r="N34" s="37"/>
      <c r="O34" s="539"/>
      <c r="P34" s="36"/>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492"/>
      <c r="BB34" s="492"/>
      <c r="BC34" s="4"/>
      <c r="BD34" s="37"/>
      <c r="BE34" s="37"/>
      <c r="BF34" s="37"/>
      <c r="BG34" s="37"/>
      <c r="BH34" s="37"/>
      <c r="BI34" s="37"/>
      <c r="BJ34" s="37"/>
      <c r="BK34" s="37"/>
      <c r="BL34" s="37"/>
      <c r="BM34" s="37"/>
      <c r="BN34" s="37"/>
      <c r="BO34" s="37"/>
      <c r="BP34" s="37"/>
      <c r="BQ34" s="37"/>
      <c r="BR34" s="37"/>
      <c r="BS34" s="37"/>
      <c r="BT34" s="37"/>
      <c r="BU34" s="37"/>
      <c r="BV34" s="37"/>
      <c r="BW34" s="492"/>
      <c r="BX34" s="492"/>
      <c r="BY34" s="19"/>
      <c r="BZ34" s="13"/>
    </row>
    <row r="35" spans="1:78" x14ac:dyDescent="0.45">
      <c r="A35" s="23" t="s">
        <v>3</v>
      </c>
      <c r="B35" s="9"/>
      <c r="C35" s="554">
        <f t="shared" ref="C35:M35" si="126">SUM(C36:C38)</f>
        <v>29.081756749611365</v>
      </c>
      <c r="D35" s="554">
        <f t="shared" si="126"/>
        <v>4.6655224731996849</v>
      </c>
      <c r="E35" s="554">
        <f t="shared" si="126"/>
        <v>9.4865623621726911</v>
      </c>
      <c r="F35" s="554">
        <f t="shared" si="126"/>
        <v>16.640363487745539</v>
      </c>
      <c r="G35" s="554">
        <f t="shared" si="126"/>
        <v>8.5534578675327531</v>
      </c>
      <c r="H35" s="554">
        <f t="shared" si="126"/>
        <v>0.46655224731996814</v>
      </c>
      <c r="I35" s="554">
        <f t="shared" si="126"/>
        <v>38.358810036793784</v>
      </c>
      <c r="J35" s="554">
        <f t="shared" si="126"/>
        <v>47.78872284065001</v>
      </c>
      <c r="K35" s="554">
        <f t="shared" si="126"/>
        <v>-1.7353106297672136</v>
      </c>
      <c r="L35" s="554">
        <f t="shared" si="126"/>
        <v>-19.919866791624781</v>
      </c>
      <c r="M35" s="554">
        <f t="shared" si="126"/>
        <v>12.018446456330141</v>
      </c>
      <c r="N35" s="492" t="str">
        <f t="shared" ref="N35:N38" si="127">IF(ISERROR(L35/K35),"N/A",IF(K35&lt;0,"N/A",IF(L35&lt;0,"N/A",IF(L35/K35-1&gt;300%,"&gt;±300%",IF(L35/K35-1&lt;-300%,"&gt;±300%",L35/K35-1)))))</f>
        <v>N/A</v>
      </c>
      <c r="O35" s="492" t="str">
        <f t="shared" ref="O35:O38" si="128">IF(ISERROR(M35/L35),"N/A",IF(L35&lt;0,"N/A",IF(M35&lt;0,"N/A",IF(M35/L35-1&gt;300%,"&gt;±300%",IF(M35/L35-1&lt;-300%,"&gt;±300%",M35/L35-1)))))</f>
        <v>N/A</v>
      </c>
      <c r="P35" s="36"/>
      <c r="Q35" s="659">
        <f t="shared" ref="Q35:AX35" si="129">SUM(Q36:Q38)</f>
        <v>-5.4431095520662982</v>
      </c>
      <c r="R35" s="659">
        <f t="shared" si="129"/>
        <v>0</v>
      </c>
      <c r="S35" s="659">
        <f t="shared" si="129"/>
        <v>-0.31103483154664557</v>
      </c>
      <c r="T35" s="659">
        <f t="shared" si="129"/>
        <v>3.5769005627864239</v>
      </c>
      <c r="U35" s="659">
        <f t="shared" si="129"/>
        <v>8.8644926990793991</v>
      </c>
      <c r="V35" s="659">
        <f t="shared" si="129"/>
        <v>-2.9548308996931341</v>
      </c>
      <c r="W35" s="659">
        <f t="shared" si="129"/>
        <v>5.1320747205196522</v>
      </c>
      <c r="X35" s="659">
        <f t="shared" si="129"/>
        <v>2.9548308996931327</v>
      </c>
      <c r="Y35" s="659">
        <f t="shared" si="129"/>
        <v>1.5551741577332276</v>
      </c>
      <c r="Z35" s="659">
        <f t="shared" si="129"/>
        <v>6.9982837097995256</v>
      </c>
      <c r="AA35" s="659">
        <f t="shared" si="129"/>
        <v>2.488278652373165</v>
      </c>
      <c r="AB35" s="659">
        <f t="shared" si="129"/>
        <v>3.2658657312397787</v>
      </c>
      <c r="AC35" s="659">
        <f t="shared" si="129"/>
        <v>-0.31103483154664563</v>
      </c>
      <c r="AD35" s="659">
        <f t="shared" si="129"/>
        <v>3.1103483154664557</v>
      </c>
      <c r="AE35" s="659">
        <f t="shared" si="129"/>
        <v>1.8662089892798734</v>
      </c>
      <c r="AF35" s="659">
        <f t="shared" si="129"/>
        <v>-1.7106915735065509</v>
      </c>
      <c r="AG35" s="659">
        <f t="shared" si="129"/>
        <v>2.021726405053196</v>
      </c>
      <c r="AH35" s="659">
        <f t="shared" si="129"/>
        <v>-2.0217264050531965</v>
      </c>
      <c r="AI35" s="659">
        <f t="shared" si="129"/>
        <v>24.545827481977604</v>
      </c>
      <c r="AJ35" s="659">
        <f t="shared" si="129"/>
        <v>3.7953313975639422</v>
      </c>
      <c r="AK35" s="659">
        <f t="shared" si="129"/>
        <v>7.6602037584591987</v>
      </c>
      <c r="AL35" s="659">
        <f t="shared" si="129"/>
        <v>2.35744739879304</v>
      </c>
      <c r="AM35" s="659">
        <f t="shared" si="129"/>
        <v>1.9213237164497174</v>
      </c>
      <c r="AN35" s="659">
        <f t="shared" si="129"/>
        <v>11.920500576565976</v>
      </c>
      <c r="AO35" s="659">
        <f t="shared" si="129"/>
        <v>29.928114468091685</v>
      </c>
      <c r="AP35" s="659">
        <f t="shared" si="129"/>
        <v>4.0187840795426357</v>
      </c>
      <c r="AQ35" s="659">
        <f t="shared" si="129"/>
        <v>4.7513384512882331</v>
      </c>
      <c r="AR35" s="659">
        <f t="shared" si="129"/>
        <v>5.8268751908802878</v>
      </c>
      <c r="AS35" s="659">
        <f t="shared" si="129"/>
        <v>-8.633844421852519</v>
      </c>
      <c r="AT35" s="659">
        <f t="shared" si="129"/>
        <v>-3.6796798500832133</v>
      </c>
      <c r="AU35" s="659">
        <f t="shared" si="129"/>
        <v>-5.1281149427235109</v>
      </c>
      <c r="AV35" s="659">
        <f t="shared" si="129"/>
        <v>-5.045315307442376</v>
      </c>
      <c r="AW35" s="659">
        <f t="shared" si="129"/>
        <v>-8.080997526375457</v>
      </c>
      <c r="AX35" s="659">
        <f t="shared" si="129"/>
        <v>-1.6654390150834375</v>
      </c>
      <c r="AY35" s="659">
        <f t="shared" ref="AY35:AZ35" si="130">SUM(AY36:AY38)</f>
        <v>5.2571717170392525</v>
      </c>
      <c r="AZ35" s="659">
        <f t="shared" si="130"/>
        <v>4.8042044131566017</v>
      </c>
      <c r="BA35" s="492" t="str">
        <f t="shared" ref="BA35:BA40" si="131">IF(ISERROR(AZ35/AV35),"N/A",IF(AV35&lt;0,"N/A",IF(AZ35&lt;0,"N/A",IF(AZ35/AV35-1&gt;300%,"&gt;±300%",IF(AZ35/AV35-1&lt;-300%,"&gt;±300%",AZ35/AV35-1)))))</f>
        <v>N/A</v>
      </c>
      <c r="BB35" s="492">
        <f t="shared" ref="BB35:BB40" si="132">IF(ISERROR(AZ35/AY35),"N/A",IF(AY35&lt;0,"N/A",IF(AZ35&lt;0,"N/A",IF(AZ35/AY35-1&gt;300%,"&gt;±300%",IF(AZ35/AY35-1&lt;-300%,"&gt;±300%",AZ35/AY35-1)))))</f>
        <v>-8.6161785892311271E-2</v>
      </c>
      <c r="BC35" s="4"/>
      <c r="BD35" s="9">
        <f t="shared" ref="BD35:BE35" si="133">SUM(BD36:BD38)</f>
        <v>10.108632025265981</v>
      </c>
      <c r="BE35" s="9">
        <f t="shared" si="133"/>
        <v>-5.4431095520662982</v>
      </c>
      <c r="BF35" s="9">
        <f>SUM(S35:T35)</f>
        <v>3.2658657312397783</v>
      </c>
      <c r="BG35" s="9">
        <f>SUM(U35:V35)</f>
        <v>5.9096617993862655</v>
      </c>
      <c r="BH35" s="9">
        <f>SUM(W35:X35)</f>
        <v>8.0869056202127858</v>
      </c>
      <c r="BI35" s="9">
        <f>SUM(Y35:Z35)</f>
        <v>8.5534578675327531</v>
      </c>
      <c r="BJ35" s="9">
        <f>SUM(AA35:AB35)</f>
        <v>5.7541443836129442</v>
      </c>
      <c r="BK35" s="9">
        <f>SUM(AC35:AD35)</f>
        <v>2.7993134839198102</v>
      </c>
      <c r="BL35" s="9">
        <f>SUM(AE35:AF35)</f>
        <v>0.15551741577332256</v>
      </c>
      <c r="BM35" s="9">
        <f>SUM(AG35:AH35)</f>
        <v>0</v>
      </c>
      <c r="BN35" s="9">
        <f>SUM(AI35:AJ35)</f>
        <v>28.341158879541545</v>
      </c>
      <c r="BO35" s="9">
        <f>SUM(AK35:AL35)</f>
        <v>10.017651157252239</v>
      </c>
      <c r="BP35" s="9">
        <f>SUM(AM35:AN35)</f>
        <v>13.841824293015694</v>
      </c>
      <c r="BQ35" s="9">
        <f>SUM(AO35:AP35)</f>
        <v>33.946898547634319</v>
      </c>
      <c r="BR35" s="9">
        <f t="shared" ref="BR35:BR38" si="134">SUM(AQ35:AR35)</f>
        <v>10.578213642168521</v>
      </c>
      <c r="BS35" s="9">
        <f t="shared" si="58"/>
        <v>-12.313524271935732</v>
      </c>
      <c r="BT35" s="9">
        <f>AU35+AV35</f>
        <v>-10.173430250165886</v>
      </c>
      <c r="BU35" s="9">
        <f t="shared" ref="BU35:BU38" si="135">SUM(AW35:AX35)</f>
        <v>-9.7464365414588947</v>
      </c>
      <c r="BV35" s="9">
        <f t="shared" ref="BV35:BV38" si="136">SUM(AY35:AZ35)</f>
        <v>10.061376130195853</v>
      </c>
      <c r="BW35" s="492" t="str">
        <f t="shared" ref="BW35:BW38" si="137">IF(ISERROR(BV35/BT35),"N/A",IF(BT35&lt;0,"N/A",IF(BV35&lt;0,"N/A",IF(BV35/BT35-1&gt;300%,"&gt;±300%",IF(BV35/BT35-1&lt;-300%,"&gt;±300%",BV35/BT35-1)))))</f>
        <v>N/A</v>
      </c>
      <c r="BX35" s="492" t="str">
        <f t="shared" ref="BX35:BX38" si="138">IF(ISERROR(BV35/BU35),"N/A",IF(BU35&lt;0,"N/A",IF(BV35&lt;0,"N/A",IF(BV35/BU35-1&gt;300%,"&gt;±300%",IF(BV35/BU35-1&lt;-300%,"&gt;±300%",BV35/BU35-1)))))</f>
        <v>N/A</v>
      </c>
      <c r="BY35" s="19"/>
      <c r="BZ35" s="36">
        <f t="shared" ref="BZ35:BZ38" si="139">SUM(AW35:AZ35)</f>
        <v>0.31493958873695949</v>
      </c>
    </row>
    <row r="36" spans="1:78" x14ac:dyDescent="0.45">
      <c r="A36" s="10"/>
      <c r="B36" s="10" t="s">
        <v>42</v>
      </c>
      <c r="C36" s="7">
        <f>'Table 1(Q2''23)'!C36/32.15074</f>
        <v>-0.15551741577332279</v>
      </c>
      <c r="D36" s="7">
        <f>'Table 1(Q2''23)'!D36/32.15074</f>
        <v>1.5551741577332279</v>
      </c>
      <c r="E36" s="7">
        <f>'Table 1(Q2''23)'!E36/32.15074</f>
        <v>16.329328656198893</v>
      </c>
      <c r="F36" s="7">
        <f>'Table 1(Q2''23)'!F36/32.15074</f>
        <v>14.307602251145697</v>
      </c>
      <c r="G36" s="7">
        <f>'Table 1(Q2''23)'!G36/32.15074</f>
        <v>6.6872488782528805</v>
      </c>
      <c r="H36" s="7">
        <f>'Table 1(Q2''23)'!H36/32.15074</f>
        <v>8.7089752833060761</v>
      </c>
      <c r="I36" s="7">
        <f>'Table 1(Q2''23)'!I36/32.15074</f>
        <v>8.1750839949562604</v>
      </c>
      <c r="J36" s="7">
        <f>'Table 1(Q2''23)'!J36/32.15074</f>
        <v>17.75427252996354</v>
      </c>
      <c r="K36" s="7">
        <f>'Table 1(Q2''23)'!K36/32.15074</f>
        <v>10.072971881829158</v>
      </c>
      <c r="L36" s="7">
        <f>'Table 1(Q2''23)'!L36/32.15074</f>
        <v>6.9885258814505269</v>
      </c>
      <c r="M36" s="7">
        <f>'Table 1(Q2''23)'!M36/32.15074</f>
        <v>10.152237467050266</v>
      </c>
      <c r="N36" s="26">
        <f t="shared" si="127"/>
        <v>-0.30621012711677742</v>
      </c>
      <c r="O36" s="26">
        <f t="shared" si="128"/>
        <v>0.45270084696933033</v>
      </c>
      <c r="P36" s="36"/>
      <c r="Q36" s="659">
        <f>'Table 1(Q2''23)'!Q36/32.15074</f>
        <v>0.46655224731996842</v>
      </c>
      <c r="R36" s="659">
        <f>'Table 1(Q2''23)'!R36/32.15074</f>
        <v>1.2441393261865823</v>
      </c>
      <c r="S36" s="659">
        <f>'Table 1(Q2''23)'!S36/32.15074</f>
        <v>1.3996567419599051</v>
      </c>
      <c r="T36" s="659">
        <f>'Table 1(Q2''23)'!T36/32.15074</f>
        <v>2.332761236599842</v>
      </c>
      <c r="U36" s="659">
        <f>'Table 1(Q2''23)'!U36/32.15074</f>
        <v>5.5986269678396203</v>
      </c>
      <c r="V36" s="659">
        <f>'Table 1(Q2''23)'!V36/32.15074</f>
        <v>6.8427662940262026</v>
      </c>
      <c r="W36" s="659">
        <f>'Table 1(Q2''23)'!W36/32.15074</f>
        <v>4.6655224731996841</v>
      </c>
      <c r="X36" s="659">
        <f>'Table 1(Q2''23)'!X36/32.15074</f>
        <v>3.5769005627864243</v>
      </c>
      <c r="Y36" s="659">
        <f>'Table 1(Q2''23)'!Y36/32.15074</f>
        <v>2.4882786523731646</v>
      </c>
      <c r="Z36" s="659">
        <f>'Table 1(Q2''23)'!Z36/32.15074</f>
        <v>3.5769005627864243</v>
      </c>
      <c r="AA36" s="659">
        <f>'Table 1(Q2''23)'!AA36/32.15074</f>
        <v>0.93310449463993683</v>
      </c>
      <c r="AB36" s="659">
        <f>'Table 1(Q2''23)'!AB36/32.15074</f>
        <v>2.332761236599842</v>
      </c>
      <c r="AC36" s="659">
        <f>'Table 1(Q2''23)'!AC36/32.15074</f>
        <v>1.3996567419599051</v>
      </c>
      <c r="AD36" s="659">
        <f>'Table 1(Q2''23)'!AD36/32.15074</f>
        <v>2.0217264050531965</v>
      </c>
      <c r="AE36" s="659">
        <f>'Table 1(Q2''23)'!AE36/32.15074</f>
        <v>2.6437960681464876</v>
      </c>
      <c r="AF36" s="659">
        <f>'Table 1(Q2''23)'!AF36/32.15074</f>
        <v>2.177243820826519</v>
      </c>
      <c r="AG36" s="659">
        <f>'Table 1(Q2''23)'!AG36/32.15074</f>
        <v>2.177243820826519</v>
      </c>
      <c r="AH36" s="659">
        <f>'Table 1(Q2''23)'!AH36/32.15074</f>
        <v>1.5551741577332279</v>
      </c>
      <c r="AI36" s="659">
        <f>'Table 1(Q2''23)'!AI36/32.15074</f>
        <v>3.2838790727578129</v>
      </c>
      <c r="AJ36" s="659">
        <f>'Table 1(Q2''23)'!AJ36/32.15074</f>
        <v>2.6313559111465579</v>
      </c>
      <c r="AK36" s="659">
        <f>'Table 1(Q2''23)'!AK36/32.15074</f>
        <v>1.5216872733197759</v>
      </c>
      <c r="AL36" s="659">
        <f>'Table 1(Q2''23)'!AL36/32.15074</f>
        <v>0.73816173773211169</v>
      </c>
      <c r="AM36" s="659">
        <f>'Table 1(Q2''23)'!AM36/32.15074</f>
        <v>9.2737967723351371</v>
      </c>
      <c r="AN36" s="659">
        <f>'Table 1(Q2''23)'!AN36/32.15074</f>
        <v>3.771996246676447</v>
      </c>
      <c r="AO36" s="659">
        <f>'Table 1(Q2''23)'!AO36/32.15074</f>
        <v>2.9524817542283293</v>
      </c>
      <c r="AP36" s="659">
        <f>'Table 1(Q2''23)'!AP36/32.15074</f>
        <v>1.7559977567236273</v>
      </c>
      <c r="AQ36" s="659">
        <f>'Table 1(Q2''23)'!AQ36/32.15074</f>
        <v>0.59018883494936225</v>
      </c>
      <c r="AR36" s="659">
        <f>'Table 1(Q2''23)'!AR36/32.15074</f>
        <v>3.2456127405905124</v>
      </c>
      <c r="AS36" s="659">
        <f>'Table 1(Q2''23)'!AS36/32.15074</f>
        <v>3.3823140060009362</v>
      </c>
      <c r="AT36" s="659">
        <f>'Table 1(Q2''23)'!AT36/32.15074</f>
        <v>2.8548563002883474</v>
      </c>
      <c r="AU36" s="659">
        <f>'Table 1(Q2''23)'!AU36/32.15074</f>
        <v>1.8438852765629958</v>
      </c>
      <c r="AV36" s="659">
        <f>'Table 1(Q2''23)'!AV36/32.15074</f>
        <v>2.2535208209745612</v>
      </c>
      <c r="AW36" s="659">
        <f>'Table 1(Q2''23)'!AW36/32.15074</f>
        <v>2.8477489306994999</v>
      </c>
      <c r="AX36" s="659">
        <f>'Table 1(Q2''23)'!AX36/32.15074</f>
        <v>4.3370853213469555E-2</v>
      </c>
      <c r="AY36" s="659">
        <f>'Table 1(Q2''23)'!AY36/32.15074</f>
        <v>3.0976400393881218</v>
      </c>
      <c r="AZ36" s="659">
        <f>'Table 1(Q2''23)'!AZ36/32.15074</f>
        <v>0.81380298279311003</v>
      </c>
      <c r="BA36" s="492">
        <f t="shared" si="131"/>
        <v>-0.63887487738357285</v>
      </c>
      <c r="BB36" s="492">
        <f t="shared" si="132"/>
        <v>-0.73728290813484554</v>
      </c>
      <c r="BC36" s="4"/>
      <c r="BD36" s="13">
        <f>D36-BE36</f>
        <v>-0.15551741577332279</v>
      </c>
      <c r="BE36" s="13">
        <f>SUM(Q36:R36)</f>
        <v>1.7106915735065507</v>
      </c>
      <c r="BF36" s="13">
        <f>SUM(S36:T36)</f>
        <v>3.7324179785597469</v>
      </c>
      <c r="BG36" s="13">
        <f>SUM(U36:V36)</f>
        <v>12.441393261865823</v>
      </c>
      <c r="BH36" s="13">
        <f>SUM(W36:X36)</f>
        <v>8.2424230359861088</v>
      </c>
      <c r="BI36" s="13">
        <f>SUM(Y36:Z36)</f>
        <v>6.0651792151595885</v>
      </c>
      <c r="BJ36" s="13">
        <f>SUM(AA36:AB36)</f>
        <v>3.2658657312397787</v>
      </c>
      <c r="BK36" s="13">
        <f>SUM(AC36:AD36)</f>
        <v>3.4213831470131018</v>
      </c>
      <c r="BL36" s="13">
        <f>SUM(AE36:AF36)</f>
        <v>4.8210398889730062</v>
      </c>
      <c r="BM36" s="13">
        <f>SUM(AG36:AH36)</f>
        <v>3.7324179785597469</v>
      </c>
      <c r="BN36" s="13">
        <f>SUM(AI36:AJ36)</f>
        <v>5.9152349839043712</v>
      </c>
      <c r="BO36" s="13">
        <f>SUM(AK36:AL36)</f>
        <v>2.2598490110518874</v>
      </c>
      <c r="BP36" s="13">
        <f>SUM(AM36:AN36)</f>
        <v>13.045793019011583</v>
      </c>
      <c r="BQ36" s="13">
        <f>SUM(AO36:AP36)</f>
        <v>4.7084795109519568</v>
      </c>
      <c r="BR36" s="13">
        <f t="shared" si="134"/>
        <v>3.8358015755398744</v>
      </c>
      <c r="BS36" s="13">
        <f t="shared" si="58"/>
        <v>6.2371703062892836</v>
      </c>
      <c r="BT36" s="13">
        <f>AU36+AV36</f>
        <v>4.097406097537557</v>
      </c>
      <c r="BU36" s="13">
        <f t="shared" si="135"/>
        <v>2.8911197839129694</v>
      </c>
      <c r="BV36" s="13">
        <f t="shared" si="136"/>
        <v>3.9114430221812317</v>
      </c>
      <c r="BW36" s="492">
        <f t="shared" si="137"/>
        <v>-4.5385561237897498E-2</v>
      </c>
      <c r="BX36" s="492">
        <f t="shared" si="138"/>
        <v>0.35291627968707395</v>
      </c>
      <c r="BY36" s="19"/>
      <c r="BZ36" s="13">
        <f t="shared" si="139"/>
        <v>6.8025628060942012</v>
      </c>
    </row>
    <row r="37" spans="1:78" x14ac:dyDescent="0.45">
      <c r="A37" s="10"/>
      <c r="B37" s="10" t="s">
        <v>43</v>
      </c>
      <c r="C37" s="7">
        <f>'Table 1(Q2''23)'!C37/32.15074</f>
        <v>28.148652254971427</v>
      </c>
      <c r="D37" s="7">
        <f>'Table 1(Q2''23)'!D37/32.15074</f>
        <v>6.6872488782528805</v>
      </c>
      <c r="E37" s="7">
        <f>'Table 1(Q2''23)'!E37/32.15074</f>
        <v>-7.4648359571194947</v>
      </c>
      <c r="F37" s="7">
        <f>'Table 1(Q2''23)'!F37/32.15074</f>
        <v>-0.31103483154664557</v>
      </c>
      <c r="G37" s="7">
        <f>'Table 1(Q2''23)'!G37/32.15074</f>
        <v>3.2658657312397787</v>
      </c>
      <c r="H37" s="7">
        <f>'Table 1(Q2''23)'!H37/32.15074</f>
        <v>-7.6203533728928168</v>
      </c>
      <c r="I37" s="7">
        <f>'Table 1(Q2''23)'!I37/32.15074</f>
        <v>30.81246635281806</v>
      </c>
      <c r="J37" s="7">
        <f>'Table 1(Q2''23)'!J37/32.15074</f>
        <v>15.777114884316763</v>
      </c>
      <c r="K37" s="7">
        <f>'Table 1(Q2''23)'!K37/32.15074</f>
        <v>-7.4974900297784712</v>
      </c>
      <c r="L37" s="7">
        <f>'Table 1(Q2''23)'!L37/32.15074</f>
        <v>-17.344524766770526</v>
      </c>
      <c r="M37" s="7">
        <f>'Table 1(Q2''23)'!M37/32.15074</f>
        <v>1.8662089892798737</v>
      </c>
      <c r="N37" s="26" t="str">
        <f t="shared" si="127"/>
        <v>N/A</v>
      </c>
      <c r="O37" s="26" t="str">
        <f t="shared" si="128"/>
        <v>N/A</v>
      </c>
      <c r="P37" s="36"/>
      <c r="Q37" s="659">
        <f>'Table 1(Q2''23)'!Q37/32.15074</f>
        <v>-2.9548308996931332</v>
      </c>
      <c r="R37" s="659">
        <f>'Table 1(Q2''23)'!R37/32.15074</f>
        <v>-0.93310449463993683</v>
      </c>
      <c r="S37" s="659">
        <f>'Table 1(Q2''23)'!S37/32.15074</f>
        <v>-1.5551741577332279</v>
      </c>
      <c r="T37" s="659">
        <f>'Table 1(Q2''23)'!T37/32.15074</f>
        <v>1.3996567419599051</v>
      </c>
      <c r="U37" s="659">
        <f>'Table 1(Q2''23)'!U37/32.15074</f>
        <v>3.4213831470131013</v>
      </c>
      <c r="V37" s="659">
        <f>'Table 1(Q2''23)'!V37/32.15074</f>
        <v>-10.730701688359273</v>
      </c>
      <c r="W37" s="659">
        <f>'Table 1(Q2''23)'!W37/32.15074</f>
        <v>-0.77758707886661393</v>
      </c>
      <c r="X37" s="659">
        <f>'Table 1(Q2''23)'!X37/32.15074</f>
        <v>-0.46655224731996842</v>
      </c>
      <c r="Y37" s="659">
        <f>'Table 1(Q2''23)'!Y37/32.15074</f>
        <v>-2.6437960681464876</v>
      </c>
      <c r="Z37" s="659">
        <f>'Table 1(Q2''23)'!Z37/32.15074</f>
        <v>3.5769005627864243</v>
      </c>
      <c r="AA37" s="659">
        <f>'Table 1(Q2''23)'!AA37/32.15074</f>
        <v>1.8662089892798737</v>
      </c>
      <c r="AB37" s="659">
        <f>'Table 1(Q2''23)'!AB37/32.15074</f>
        <v>0.93310449463993683</v>
      </c>
      <c r="AC37" s="659">
        <f>'Table 1(Q2''23)'!AC37/32.15074</f>
        <v>-1.2441393261865823</v>
      </c>
      <c r="AD37" s="659">
        <f>'Table 1(Q2''23)'!AD37/32.15074</f>
        <v>1.7106915735065507</v>
      </c>
      <c r="AE37" s="659">
        <f>'Table 1(Q2''23)'!AE37/32.15074</f>
        <v>-0.46655224731996842</v>
      </c>
      <c r="AF37" s="659">
        <f>'Table 1(Q2''23)'!AF37/32.15074</f>
        <v>-3.8879353943330699</v>
      </c>
      <c r="AG37" s="659">
        <f>'Table 1(Q2''23)'!AG37/32.15074</f>
        <v>0.15551741577332279</v>
      </c>
      <c r="AH37" s="659">
        <f>'Table 1(Q2''23)'!AH37/32.15074</f>
        <v>-3.5769005627864243</v>
      </c>
      <c r="AI37" s="659">
        <f>'Table 1(Q2''23)'!AI37/32.15074</f>
        <v>21.377453302163495</v>
      </c>
      <c r="AJ37" s="659">
        <f>'Table 1(Q2''23)'!AJ37/32.15074</f>
        <v>1.5642769286181262</v>
      </c>
      <c r="AK37" s="659">
        <f>'Table 1(Q2''23)'!AK37/32.15074</f>
        <v>6.4389137434472721</v>
      </c>
      <c r="AL37" s="659">
        <f>'Table 1(Q2''23)'!AL37/32.15074</f>
        <v>1.4318223785891673</v>
      </c>
      <c r="AM37" s="659">
        <f>'Table 1(Q2''23)'!AM37/32.15074</f>
        <v>-6.7166555042378473</v>
      </c>
      <c r="AN37" s="659">
        <f>'Table 1(Q2''23)'!AN37/32.15074</f>
        <v>3.8517099569903928</v>
      </c>
      <c r="AO37" s="659">
        <f>'Table 1(Q2''23)'!AO37/32.15074</f>
        <v>16.352171778923562</v>
      </c>
      <c r="AP37" s="659">
        <f>'Table 1(Q2''23)'!AP37/32.15074</f>
        <v>2.2898886526406579</v>
      </c>
      <c r="AQ37" s="659">
        <f>'Table 1(Q2''23)'!AQ37/32.15074</f>
        <v>3.1222195010130327</v>
      </c>
      <c r="AR37" s="659">
        <f>'Table 1(Q2''23)'!AR37/32.15074</f>
        <v>1.0568879658757526</v>
      </c>
      <c r="AS37" s="659">
        <f>'Table 1(Q2''23)'!AS37/32.15074</f>
        <v>-6.636590765873505</v>
      </c>
      <c r="AT37" s="659">
        <f>'Table 1(Q2''23)'!AT37/32.15074</f>
        <v>-5.0400067307937491</v>
      </c>
      <c r="AU37" s="659">
        <f>'Table 1(Q2''23)'!AU37/32.15074</f>
        <v>-5.1762335983557506</v>
      </c>
      <c r="AV37" s="659">
        <f>'Table 1(Q2''23)'!AV37/32.15074</f>
        <v>-3.4746263880706905</v>
      </c>
      <c r="AW37" s="659">
        <f>'Table 1(Q2''23)'!AW37/32.15074</f>
        <v>-6.758388096199341</v>
      </c>
      <c r="AX37" s="659">
        <f>'Table 1(Q2''23)'!AX37/32.15074</f>
        <v>-1.9352766841447444</v>
      </c>
      <c r="AY37" s="659">
        <f>'Table 1(Q2''23)'!AY37/32.15074</f>
        <v>1.2544122903547388</v>
      </c>
      <c r="AZ37" s="659">
        <f>'Table 1(Q2''23)'!AZ37/32.15074</f>
        <v>4.8276695964074259</v>
      </c>
      <c r="BA37" s="492" t="str">
        <f t="shared" si="131"/>
        <v>N/A</v>
      </c>
      <c r="BB37" s="492">
        <f t="shared" si="132"/>
        <v>2.8485509377799509</v>
      </c>
      <c r="BC37" s="4"/>
      <c r="BD37" s="13">
        <f>D37-BE37</f>
        <v>10.57518427258595</v>
      </c>
      <c r="BE37" s="13">
        <f>SUM(Q37:R37)</f>
        <v>-3.8879353943330699</v>
      </c>
      <c r="BF37" s="13">
        <f>SUM(S37:T37)</f>
        <v>-0.15551741577332279</v>
      </c>
      <c r="BG37" s="13">
        <f>SUM(U37:V37)</f>
        <v>-7.3093185413461725</v>
      </c>
      <c r="BH37" s="13">
        <f>SUM(W37:X37)</f>
        <v>-1.2441393261865823</v>
      </c>
      <c r="BI37" s="13">
        <f>SUM(Y37:Z37)</f>
        <v>0.93310449463993672</v>
      </c>
      <c r="BJ37" s="13">
        <f>SUM(AA37:AB37)</f>
        <v>2.7993134839198106</v>
      </c>
      <c r="BK37" s="13">
        <f>SUM(AC37:AD37)</f>
        <v>0.46655224731996836</v>
      </c>
      <c r="BL37" s="13">
        <f>SUM(AE37:AF37)</f>
        <v>-4.354487641653038</v>
      </c>
      <c r="BM37" s="13">
        <f>SUM(AG37:AH37)</f>
        <v>-3.4213831470131018</v>
      </c>
      <c r="BN37" s="13">
        <f>SUM(AI37:AJ37)</f>
        <v>22.941730230781623</v>
      </c>
      <c r="BO37" s="13">
        <f>SUM(AK37:AL37)</f>
        <v>7.8707361220364396</v>
      </c>
      <c r="BP37" s="13">
        <f>SUM(AM37:AN37)</f>
        <v>-2.8649455472474545</v>
      </c>
      <c r="BQ37" s="13">
        <f>SUM(AO37:AP37)</f>
        <v>18.642060431564222</v>
      </c>
      <c r="BR37" s="13">
        <f t="shared" si="134"/>
        <v>4.1791074668887855</v>
      </c>
      <c r="BS37" s="13">
        <f t="shared" si="58"/>
        <v>-11.676597496667254</v>
      </c>
      <c r="BT37" s="13">
        <f>AU37+AV37</f>
        <v>-8.6508599864264415</v>
      </c>
      <c r="BU37" s="13">
        <f t="shared" si="135"/>
        <v>-8.6936647803440863</v>
      </c>
      <c r="BV37" s="13">
        <f t="shared" si="136"/>
        <v>6.0820818867621647</v>
      </c>
      <c r="BW37" s="492" t="str">
        <f t="shared" si="137"/>
        <v>N/A</v>
      </c>
      <c r="BX37" s="492" t="str">
        <f t="shared" si="138"/>
        <v>N/A</v>
      </c>
      <c r="BY37" s="19"/>
      <c r="BZ37" s="13">
        <f t="shared" si="139"/>
        <v>-2.6115828935819216</v>
      </c>
    </row>
    <row r="38" spans="1:78" x14ac:dyDescent="0.45">
      <c r="A38" s="10"/>
      <c r="B38" s="10" t="s">
        <v>37</v>
      </c>
      <c r="C38" s="7">
        <f>'Table 1(Q2''23)'!C38/32.15074</f>
        <v>1.0886219104132595</v>
      </c>
      <c r="D38" s="7">
        <f>'Table 1(Q2''23)'!D38/32.15074</f>
        <v>-3.5769005627864243</v>
      </c>
      <c r="E38" s="7">
        <f>'Table 1(Q2''23)'!E38/32.15074</f>
        <v>0.62206966309329115</v>
      </c>
      <c r="F38" s="7">
        <f>'Table 1(Q2''23)'!F38/32.15074</f>
        <v>2.6437960681464876</v>
      </c>
      <c r="G38" s="7">
        <f>'Table 1(Q2''23)'!G38/32.15074</f>
        <v>-1.3996567419599051</v>
      </c>
      <c r="H38" s="7">
        <f>'Table 1(Q2''23)'!H38/32.15074</f>
        <v>-0.62206966309329115</v>
      </c>
      <c r="I38" s="7">
        <f>'Table 1(Q2''23)'!I38/32.15074</f>
        <v>-0.62874031098053484</v>
      </c>
      <c r="J38" s="7">
        <f>'Table 1(Q2''23)'!J38/32.15074</f>
        <v>14.257335426369707</v>
      </c>
      <c r="K38" s="7">
        <f>'Table 1(Q2''23)'!K38/32.15074</f>
        <v>-4.3107924818179004</v>
      </c>
      <c r="L38" s="7">
        <f>'Table 1(Q2''23)'!L38/32.15074</f>
        <v>-9.5638679063047825</v>
      </c>
      <c r="M38" s="7">
        <f>'Table 1(Q2''23)'!M38/32.15074</f>
        <v>0</v>
      </c>
      <c r="N38" s="26" t="str">
        <f t="shared" si="127"/>
        <v>N/A</v>
      </c>
      <c r="O38" s="26" t="str">
        <f t="shared" si="128"/>
        <v>N/A</v>
      </c>
      <c r="P38" s="36"/>
      <c r="Q38" s="659">
        <f>'Table 1(Q2''23)'!Q38/32.15074</f>
        <v>-2.9548308996931332</v>
      </c>
      <c r="R38" s="659">
        <f>'Table 1(Q2''23)'!R38/32.15074</f>
        <v>-0.31103483154664557</v>
      </c>
      <c r="S38" s="659">
        <f>'Table 1(Q2''23)'!S38/32.15074</f>
        <v>-0.15551741577332279</v>
      </c>
      <c r="T38" s="659">
        <f>'Table 1(Q2''23)'!T38/32.15074</f>
        <v>-0.15551741577332279</v>
      </c>
      <c r="U38" s="659">
        <f>'Table 1(Q2''23)'!U38/32.15074</f>
        <v>-0.15551741577332279</v>
      </c>
      <c r="V38" s="659">
        <f>'Table 1(Q2''23)'!V38/32.15074</f>
        <v>0.93310449463993683</v>
      </c>
      <c r="W38" s="659">
        <f>'Table 1(Q2''23)'!W38/32.15074</f>
        <v>1.2441393261865823</v>
      </c>
      <c r="X38" s="659">
        <f>'Table 1(Q2''23)'!X38/32.15074</f>
        <v>-0.15551741577332279</v>
      </c>
      <c r="Y38" s="659">
        <f>'Table 1(Q2''23)'!Y38/32.15074</f>
        <v>1.7106915735065507</v>
      </c>
      <c r="Z38" s="659">
        <f>'Table 1(Q2''23)'!Z38/32.15074</f>
        <v>-0.15551741577332279</v>
      </c>
      <c r="AA38" s="659">
        <f>'Table 1(Q2''23)'!AA38/32.15074</f>
        <v>-0.31103483154664557</v>
      </c>
      <c r="AB38" s="659">
        <f>'Table 1(Q2''23)'!AB38/32.15074</f>
        <v>0</v>
      </c>
      <c r="AC38" s="659">
        <f>'Table 1(Q2''23)'!AC38/32.15074</f>
        <v>-0.46655224731996842</v>
      </c>
      <c r="AD38" s="659">
        <f>'Table 1(Q2''23)'!AD38/32.15074</f>
        <v>-0.62206966309329115</v>
      </c>
      <c r="AE38" s="659">
        <f>'Table 1(Q2''23)'!AE38/32.15074</f>
        <v>-0.31103483154664557</v>
      </c>
      <c r="AF38" s="659">
        <f>'Table 1(Q2''23)'!AF38/32.15074</f>
        <v>0</v>
      </c>
      <c r="AG38" s="659">
        <f>'Table 1(Q2''23)'!AG38/32.15074</f>
        <v>-0.31103483154664557</v>
      </c>
      <c r="AH38" s="659">
        <f>'Table 1(Q2''23)'!AH38/32.15074</f>
        <v>0</v>
      </c>
      <c r="AI38" s="659">
        <f>'Table 1(Q2''23)'!AI38/32.15074</f>
        <v>-0.11550489294370506</v>
      </c>
      <c r="AJ38" s="659">
        <f>'Table 1(Q2''23)'!AJ38/32.15074</f>
        <v>-0.40030144220074193</v>
      </c>
      <c r="AK38" s="659">
        <f>'Table 1(Q2''23)'!AK38/32.15074</f>
        <v>-0.30039725830784891</v>
      </c>
      <c r="AL38" s="659">
        <f>'Table 1(Q2''23)'!AL38/32.15074</f>
        <v>0.18746328247176094</v>
      </c>
      <c r="AM38" s="659">
        <f>'Table 1(Q2''23)'!AM38/32.15074</f>
        <v>-0.63581755164757225</v>
      </c>
      <c r="AN38" s="659">
        <f>'Table 1(Q2''23)'!AN38/32.15074</f>
        <v>4.2967943728991358</v>
      </c>
      <c r="AO38" s="659">
        <f>'Table 1(Q2''23)'!AO38/32.15074</f>
        <v>10.623460934939793</v>
      </c>
      <c r="AP38" s="659">
        <f>'Table 1(Q2''23)'!AP38/32.15074</f>
        <v>-2.7102329821649028E-2</v>
      </c>
      <c r="AQ38" s="659">
        <f>'Table 1(Q2''23)'!AQ38/32.15074</f>
        <v>1.0389301153258386</v>
      </c>
      <c r="AR38" s="659">
        <f>'Table 1(Q2''23)'!AR38/32.15074</f>
        <v>1.5243744844140228</v>
      </c>
      <c r="AS38" s="659">
        <f>'Table 1(Q2''23)'!AS38/32.15074</f>
        <v>-5.3795676619799497</v>
      </c>
      <c r="AT38" s="659">
        <f>'Table 1(Q2''23)'!AT38/32.15074</f>
        <v>-1.4945294195778116</v>
      </c>
      <c r="AU38" s="659">
        <f>'Table 1(Q2''23)'!AU38/32.15074</f>
        <v>-1.7957666209307559</v>
      </c>
      <c r="AV38" s="659">
        <f>'Table 1(Q2''23)'!AV38/32.15074</f>
        <v>-3.8242097403462472</v>
      </c>
      <c r="AW38" s="659">
        <f>'Table 1(Q2''23)'!AW38/32.15074</f>
        <v>-4.1703583608756158</v>
      </c>
      <c r="AX38" s="659">
        <f>'Table 1(Q2''23)'!AX38/32.15074</f>
        <v>0.22646681584783729</v>
      </c>
      <c r="AY38" s="659">
        <f>'Table 1(Q2''23)'!AY38/32.15074</f>
        <v>0.90511938729639108</v>
      </c>
      <c r="AZ38" s="659">
        <f>'Table 1(Q2''23)'!AZ38/32.15074</f>
        <v>-0.83726816604393406</v>
      </c>
      <c r="BA38" s="492" t="str">
        <f t="shared" si="131"/>
        <v>N/A</v>
      </c>
      <c r="BB38" s="492" t="str">
        <f t="shared" si="132"/>
        <v>N/A</v>
      </c>
      <c r="BC38" s="4"/>
      <c r="BD38" s="13">
        <f>D38-BE38</f>
        <v>-0.31103483154664557</v>
      </c>
      <c r="BE38" s="13">
        <f>SUM(Q38:R38)</f>
        <v>-3.2658657312397787</v>
      </c>
      <c r="BF38" s="13">
        <f>SUM(S38:T38)</f>
        <v>-0.31103483154664557</v>
      </c>
      <c r="BG38" s="13">
        <f>SUM(U38:V38)</f>
        <v>0.77758707886661405</v>
      </c>
      <c r="BH38" s="13">
        <f>SUM(W38:X38)</f>
        <v>1.0886219104132595</v>
      </c>
      <c r="BI38" s="13">
        <f>SUM(Y38:Z38)</f>
        <v>1.5551741577332279</v>
      </c>
      <c r="BJ38" s="13">
        <f>SUM(AA38:AB38)</f>
        <v>-0.31103483154664557</v>
      </c>
      <c r="BK38" s="13">
        <f>SUM(AC38:AD38)</f>
        <v>-1.0886219104132595</v>
      </c>
      <c r="BL38" s="13">
        <f>SUM(AE38:AF38)</f>
        <v>-0.31103483154664557</v>
      </c>
      <c r="BM38" s="13">
        <f>SUM(AG38:AH38)</f>
        <v>-0.31103483154664557</v>
      </c>
      <c r="BN38" s="13">
        <f>SUM(AI38:AJ38)</f>
        <v>-0.51580633514444696</v>
      </c>
      <c r="BO38" s="13">
        <f>SUM(AK38:AL38)</f>
        <v>-0.11293397583608797</v>
      </c>
      <c r="BP38" s="13">
        <f>SUM(AM38:AN38)</f>
        <v>3.6609768212515634</v>
      </c>
      <c r="BQ38" s="13">
        <f>SUM(AO38:AP38)</f>
        <v>10.596358605118144</v>
      </c>
      <c r="BR38" s="13">
        <f t="shared" si="134"/>
        <v>2.5633045997398614</v>
      </c>
      <c r="BS38" s="13">
        <f t="shared" si="58"/>
        <v>-6.8740970815577613</v>
      </c>
      <c r="BT38" s="13">
        <f>AU38+AV38</f>
        <v>-5.6199763612770033</v>
      </c>
      <c r="BU38" s="13">
        <f t="shared" si="135"/>
        <v>-3.9438915450277787</v>
      </c>
      <c r="BV38" s="13">
        <f t="shared" si="136"/>
        <v>6.7851221252457017E-2</v>
      </c>
      <c r="BW38" s="492" t="str">
        <f t="shared" si="137"/>
        <v>N/A</v>
      </c>
      <c r="BX38" s="492" t="str">
        <f t="shared" si="138"/>
        <v>N/A</v>
      </c>
      <c r="BY38" s="19"/>
      <c r="BZ38" s="13">
        <f t="shared" si="139"/>
        <v>-3.8760403237753218</v>
      </c>
    </row>
    <row r="39" spans="1:78" x14ac:dyDescent="0.45">
      <c r="A39" s="23"/>
      <c r="B39" s="4"/>
      <c r="C39" s="9"/>
      <c r="D39" s="9"/>
      <c r="E39" s="9"/>
      <c r="F39" s="9"/>
      <c r="G39" s="9"/>
      <c r="H39" s="9"/>
      <c r="I39" s="9"/>
      <c r="J39" s="9"/>
      <c r="K39" s="9"/>
      <c r="L39" s="9"/>
      <c r="M39" s="9"/>
      <c r="N39" s="36"/>
      <c r="O39" s="235"/>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492" t="str">
        <f t="shared" si="131"/>
        <v>N/A</v>
      </c>
      <c r="BB39" s="492" t="str">
        <f t="shared" si="132"/>
        <v>N/A</v>
      </c>
      <c r="BC39" s="4"/>
      <c r="BD39" s="4"/>
      <c r="BE39" s="13"/>
      <c r="BF39" s="13"/>
      <c r="BG39" s="13"/>
      <c r="BH39" s="13"/>
      <c r="BI39" s="13"/>
      <c r="BJ39" s="13"/>
      <c r="BK39" s="13"/>
      <c r="BL39" s="13"/>
      <c r="BM39" s="13"/>
      <c r="BN39" s="13"/>
      <c r="BO39" s="13"/>
      <c r="BP39" s="13"/>
      <c r="BQ39" s="13"/>
      <c r="BR39" s="13"/>
      <c r="BS39" s="13"/>
      <c r="BT39" s="13"/>
      <c r="BU39" s="13"/>
      <c r="BV39" s="13"/>
      <c r="BW39" s="492"/>
      <c r="BX39" s="492"/>
      <c r="BY39" s="19"/>
      <c r="BZ39" s="13"/>
    </row>
    <row r="40" spans="1:78" x14ac:dyDescent="0.45">
      <c r="A40" s="33" t="s">
        <v>26</v>
      </c>
      <c r="B40" s="34"/>
      <c r="C40" s="560">
        <f t="shared" ref="C40:M40" si="140">SUM(C21,C25,C27,C35)</f>
        <v>267.17892029856853</v>
      </c>
      <c r="D40" s="560">
        <f t="shared" si="140"/>
        <v>251.78269613700959</v>
      </c>
      <c r="E40" s="560">
        <f t="shared" si="140"/>
        <v>256.13718377866269</v>
      </c>
      <c r="F40" s="560">
        <f t="shared" si="140"/>
        <v>259.86960175722243</v>
      </c>
      <c r="G40" s="560">
        <f t="shared" si="140"/>
        <v>244.47337759566346</v>
      </c>
      <c r="H40" s="560">
        <f t="shared" si="140"/>
        <v>229.38818826565111</v>
      </c>
      <c r="I40" s="560">
        <f t="shared" si="140"/>
        <v>261.17584986718623</v>
      </c>
      <c r="J40" s="560">
        <f t="shared" si="140"/>
        <v>242.47829202029112</v>
      </c>
      <c r="K40" s="560">
        <f t="shared" si="140"/>
        <v>217.3439427955019</v>
      </c>
      <c r="L40" s="560">
        <f t="shared" si="140"/>
        <v>201.89944874890725</v>
      </c>
      <c r="M40" s="560">
        <f t="shared" si="140"/>
        <v>255.96909049696922</v>
      </c>
      <c r="N40" s="540">
        <f>IF(ISERROR(L40/K40),"N/A",IF(K40&lt;0,"N/A",IF(L40&lt;0,"N/A",IF(L40/K40-1&gt;300%,"&gt;±300%",IF(L40/K40-1&lt;-300%,"&gt;±300%",L40/K40-1)))))</f>
        <v>-7.1060154002664411E-2</v>
      </c>
      <c r="O40" s="540">
        <f>IF(ISERROR(M40/L40),"N/A",IF(L40&lt;0,"N/A",IF(M40&lt;0,"N/A",IF(M40/L40-1&gt;300%,"&gt;±300%",IF(M40/L40-1&lt;-300%,"&gt;±300%",M40/L40-1)))))</f>
        <v>0.26780480126672268</v>
      </c>
      <c r="P40" s="36"/>
      <c r="Q40" s="34">
        <f t="shared" ref="Q40:AX40" si="141">SUM(Q21,Q25,Q27,Q35)</f>
        <v>53.964543273343004</v>
      </c>
      <c r="R40" s="34">
        <f t="shared" si="141"/>
        <v>60.340757320049242</v>
      </c>
      <c r="S40" s="34">
        <f t="shared" si="141"/>
        <v>61.740414062009151</v>
      </c>
      <c r="T40" s="34">
        <f t="shared" si="141"/>
        <v>63.762140467062352</v>
      </c>
      <c r="U40" s="34">
        <f t="shared" si="141"/>
        <v>71.226976424181828</v>
      </c>
      <c r="V40" s="34">
        <f t="shared" si="141"/>
        <v>57.852478667676074</v>
      </c>
      <c r="W40" s="34">
        <f t="shared" si="141"/>
        <v>64.695244961702286</v>
      </c>
      <c r="X40" s="34">
        <f t="shared" si="141"/>
        <v>64.539727545928955</v>
      </c>
      <c r="Y40" s="34">
        <f t="shared" si="141"/>
        <v>61.118344398915852</v>
      </c>
      <c r="Z40" s="34">
        <f t="shared" si="141"/>
        <v>68.738697771808674</v>
      </c>
      <c r="AA40" s="34">
        <f t="shared" si="141"/>
        <v>62.206966309329118</v>
      </c>
      <c r="AB40" s="34">
        <f t="shared" si="141"/>
        <v>61.273861814689177</v>
      </c>
      <c r="AC40" s="34">
        <f t="shared" si="141"/>
        <v>55.986269678396212</v>
      </c>
      <c r="AD40" s="34">
        <f t="shared" si="141"/>
        <v>64.539727545928955</v>
      </c>
      <c r="AE40" s="34">
        <f t="shared" si="141"/>
        <v>60.185239904275925</v>
      </c>
      <c r="AF40" s="34">
        <f t="shared" si="141"/>
        <v>56.763856757262822</v>
      </c>
      <c r="AG40" s="34">
        <f t="shared" si="141"/>
        <v>57.230409004582789</v>
      </c>
      <c r="AH40" s="34">
        <f t="shared" si="141"/>
        <v>55.675234846849563</v>
      </c>
      <c r="AI40" s="34">
        <f t="shared" si="141"/>
        <v>85.692979279239637</v>
      </c>
      <c r="AJ40" s="34">
        <f t="shared" si="141"/>
        <v>60.21997608318889</v>
      </c>
      <c r="AK40" s="34">
        <f t="shared" si="141"/>
        <v>61.821508897167213</v>
      </c>
      <c r="AL40" s="34">
        <f t="shared" si="141"/>
        <v>53.441307771382654</v>
      </c>
      <c r="AM40" s="34">
        <f t="shared" si="141"/>
        <v>53.542395693944471</v>
      </c>
      <c r="AN40" s="34">
        <f t="shared" si="141"/>
        <v>46.325291715557263</v>
      </c>
      <c r="AO40" s="34">
        <f t="shared" si="141"/>
        <v>83.654493972809291</v>
      </c>
      <c r="AP40" s="34">
        <f t="shared" si="141"/>
        <v>58.956110637980096</v>
      </c>
      <c r="AQ40" s="34">
        <f t="shared" si="141"/>
        <v>56.871437796982647</v>
      </c>
      <c r="AR40" s="34">
        <f t="shared" si="141"/>
        <v>64.820490147674917</v>
      </c>
      <c r="AS40" s="34">
        <f t="shared" si="141"/>
        <v>46.035377570676928</v>
      </c>
      <c r="AT40" s="34">
        <f t="shared" si="141"/>
        <v>49.616637280167403</v>
      </c>
      <c r="AU40" s="34">
        <f t="shared" si="141"/>
        <v>50.358167037426618</v>
      </c>
      <c r="AV40" s="34">
        <f t="shared" si="141"/>
        <v>51.379339990604166</v>
      </c>
      <c r="AW40" s="34">
        <f t="shared" si="141"/>
        <v>46.288126152856513</v>
      </c>
      <c r="AX40" s="34">
        <f t="shared" si="141"/>
        <v>53.87413668523061</v>
      </c>
      <c r="AY40" s="34">
        <f t="shared" ref="AY40:AZ40" si="142">SUM(AY21,AY25,AY27,AY35)</f>
        <v>65.416585753147402</v>
      </c>
      <c r="AZ40" s="34">
        <f t="shared" si="142"/>
        <v>67.523647852583096</v>
      </c>
      <c r="BA40" s="561">
        <f t="shared" si="131"/>
        <v>0.3142178911782687</v>
      </c>
      <c r="BB40" s="561">
        <f t="shared" si="132"/>
        <v>3.2209906328446891E-2</v>
      </c>
      <c r="BC40" s="4"/>
      <c r="BD40" s="34">
        <f>SUM(BD21,BD25,BD27,BD35)</f>
        <v>137.47739554361738</v>
      </c>
      <c r="BE40" s="34">
        <f t="shared" ref="BE40" si="143">SUM(BE21,BE25,BE27,BE35)</f>
        <v>114.30530059339223</v>
      </c>
      <c r="BF40" s="34">
        <f>SUM(S40:T40)</f>
        <v>125.5025545290715</v>
      </c>
      <c r="BG40" s="34">
        <f>SUM(U40:V40)</f>
        <v>129.07945509185791</v>
      </c>
      <c r="BH40" s="34">
        <f>SUM(W40:X40)</f>
        <v>129.23497250763126</v>
      </c>
      <c r="BI40" s="34">
        <f>SUM(Y40:Z40)</f>
        <v>129.85704217072453</v>
      </c>
      <c r="BJ40" s="34">
        <f>SUM(AA40:AB40)</f>
        <v>123.4808281240183</v>
      </c>
      <c r="BK40" s="34">
        <f>SUM(AC40:AD40)</f>
        <v>120.52599722432517</v>
      </c>
      <c r="BL40" s="34">
        <f>SUM(AE40:AF40)</f>
        <v>116.94909666153875</v>
      </c>
      <c r="BM40" s="34">
        <f>SUM(AG40:AH40)</f>
        <v>112.90564385143236</v>
      </c>
      <c r="BN40" s="34">
        <f>SUM(AI40:AJ40)</f>
        <v>145.91295536242853</v>
      </c>
      <c r="BO40" s="34">
        <f>SUM(AK40:AL40)</f>
        <v>115.26281666854987</v>
      </c>
      <c r="BP40" s="34">
        <f>SUM(AM40:AN40)</f>
        <v>99.867687409501741</v>
      </c>
      <c r="BQ40" s="34">
        <f>SUM(AO40:AP40)</f>
        <v>142.61060461078938</v>
      </c>
      <c r="BR40" s="34">
        <f>SUM(AQ40:AR40)</f>
        <v>121.69192794465756</v>
      </c>
      <c r="BS40" s="34">
        <f t="shared" si="58"/>
        <v>95.652014850844324</v>
      </c>
      <c r="BT40" s="34">
        <f>AU40+AV40</f>
        <v>101.73750702803079</v>
      </c>
      <c r="BU40" s="34">
        <f>SUM(AW40:AX40)</f>
        <v>100.16226283808712</v>
      </c>
      <c r="BV40" s="34">
        <f>SUM(AY40:AZ40)</f>
        <v>132.9402336057305</v>
      </c>
      <c r="BW40" s="561">
        <f>IF(ISERROR(BV40/BT40),"N/A",IF(BT40&lt;0,"N/A",IF(BV40&lt;0,"N/A",IF(BV40/BT40-1&gt;300%,"&gt;±300%",IF(BV40/BT40-1&lt;-300%,"&gt;±300%",BV40/BT40-1)))))</f>
        <v>0.30669836021343344</v>
      </c>
      <c r="BX40" s="561">
        <f>IF(ISERROR(BV40/BU40),"N/A",IF(BU40&lt;0,"N/A",IF(BV40&lt;0,"N/A",IF(BV40/BU40-1&gt;300%,"&gt;±300%",IF(BV40/BU40-1&lt;-300%,"&gt;±300%",BV40/BU40-1)))))</f>
        <v>0.32724870464068045</v>
      </c>
      <c r="BY40" s="19"/>
      <c r="BZ40" s="645">
        <f>SUM(AW40:AZ40)</f>
        <v>233.10249644381764</v>
      </c>
    </row>
    <row r="41" spans="1:78" x14ac:dyDescent="0.45">
      <c r="A41" s="3"/>
      <c r="B41" s="6"/>
      <c r="C41" s="546"/>
      <c r="D41" s="546"/>
      <c r="E41" s="546"/>
      <c r="F41" s="546"/>
      <c r="G41" s="546"/>
      <c r="H41" s="546"/>
      <c r="I41" s="546"/>
      <c r="J41" s="546"/>
      <c r="K41" s="546"/>
      <c r="L41" s="546"/>
      <c r="M41" s="546"/>
      <c r="N41" s="546"/>
      <c r="O41" s="492"/>
      <c r="P41" s="36"/>
      <c r="Q41" s="546"/>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492"/>
      <c r="BB41" s="492"/>
      <c r="BC41" s="4"/>
      <c r="BD41" s="39"/>
      <c r="BR41" s="613"/>
      <c r="BS41" s="613"/>
      <c r="BT41" s="40"/>
      <c r="BU41" s="613"/>
      <c r="BV41" s="613"/>
      <c r="BW41" s="614"/>
      <c r="BX41" s="614"/>
      <c r="BY41" s="19"/>
      <c r="BZ41" s="646"/>
    </row>
    <row r="42" spans="1:78" x14ac:dyDescent="0.45">
      <c r="A42" s="41" t="s">
        <v>7</v>
      </c>
      <c r="B42" s="42"/>
      <c r="C42" s="584">
        <f>C18-C40</f>
        <v>-22.861060118678381</v>
      </c>
      <c r="D42" s="584">
        <f>D18-D40</f>
        <v>-25.349338771051578</v>
      </c>
      <c r="E42" s="584">
        <f t="shared" ref="E42:H42" si="144">E18-E40</f>
        <v>-10.108632025266047</v>
      </c>
      <c r="F42" s="584">
        <f t="shared" si="144"/>
        <v>-13.063462924959111</v>
      </c>
      <c r="G42" s="584">
        <f t="shared" si="144"/>
        <v>6.6872488782528592</v>
      </c>
      <c r="H42" s="584">
        <f t="shared" si="144"/>
        <v>22.238990455585139</v>
      </c>
      <c r="I42" s="584">
        <f>I18-I40</f>
        <v>-6.4616024783587136</v>
      </c>
      <c r="J42" s="584">
        <f>J18-J40</f>
        <v>-27.787545357844095</v>
      </c>
      <c r="K42" s="584">
        <f>K18-K40</f>
        <v>40.275914165844711</v>
      </c>
      <c r="L42" s="584">
        <f>L18-L40</f>
        <v>23.774346043061627</v>
      </c>
      <c r="M42" s="584">
        <f>M18-M40</f>
        <v>-31.266542113750859</v>
      </c>
      <c r="N42" s="547">
        <f>IF(ISERROR(L42/K42),"N/A",IF(K42&lt;0,"N/A",IF(L42&lt;0,"N/A",IF(L42/K42-1&gt;300%,"&gt;±300%",IF(L42/K42-1&lt;-300%,"&gt;±300%",L42/K42-1)))))</f>
        <v>-0.40971306212527769</v>
      </c>
      <c r="O42" s="547" t="str">
        <f>IF(ISERROR(M42/L42),"N/A",IF(L42&lt;0,"N/A",IF(M42&lt;0,"N/A",IF(M42/L42-1&gt;300%,"&gt;±300%",IF(M42/L42-1&lt;-300%,"&gt;±300%",M42/L42-1)))))</f>
        <v>N/A</v>
      </c>
      <c r="P42" s="36"/>
      <c r="Q42" s="43">
        <f t="shared" ref="Q42:AX42" si="145">Q18-Q40</f>
        <v>6.5317314624795557</v>
      </c>
      <c r="R42" s="43">
        <f t="shared" si="145"/>
        <v>-2.7993134839198106</v>
      </c>
      <c r="S42" s="43">
        <f t="shared" si="145"/>
        <v>-4.0434528101064018</v>
      </c>
      <c r="T42" s="43">
        <f t="shared" si="145"/>
        <v>-1.0886219104132806</v>
      </c>
      <c r="U42" s="43">
        <f t="shared" si="145"/>
        <v>-6.0651792151595743</v>
      </c>
      <c r="V42" s="43">
        <f t="shared" si="145"/>
        <v>2.4882786523731752</v>
      </c>
      <c r="W42" s="43">
        <f t="shared" si="145"/>
        <v>-8.0869056202127894</v>
      </c>
      <c r="X42" s="43">
        <f t="shared" si="145"/>
        <v>3.5769005627864345</v>
      </c>
      <c r="Y42" s="43">
        <f t="shared" si="145"/>
        <v>1.866208989279869</v>
      </c>
      <c r="Z42" s="43">
        <f t="shared" si="145"/>
        <v>-10.264149441039308</v>
      </c>
      <c r="AA42" s="43">
        <f t="shared" si="145"/>
        <v>-6.6872488782528876</v>
      </c>
      <c r="AB42" s="43">
        <f t="shared" si="145"/>
        <v>4.3544876416530442</v>
      </c>
      <c r="AC42" s="43">
        <f t="shared" si="145"/>
        <v>7.3093185413461654</v>
      </c>
      <c r="AD42" s="43">
        <f t="shared" si="145"/>
        <v>1.2441393261865841</v>
      </c>
      <c r="AE42" s="43">
        <f t="shared" si="145"/>
        <v>-5.5986269678396212</v>
      </c>
      <c r="AF42" s="43">
        <f t="shared" si="145"/>
        <v>9.7975971937193336</v>
      </c>
      <c r="AG42" s="43">
        <f t="shared" si="145"/>
        <v>9.1755275306260344</v>
      </c>
      <c r="AH42" s="43">
        <f t="shared" si="145"/>
        <v>7.7758707886661327</v>
      </c>
      <c r="AI42" s="43">
        <f t="shared" si="145"/>
        <v>-27.926323437077421</v>
      </c>
      <c r="AJ42" s="43">
        <f t="shared" si="145"/>
        <v>7.5393135226398655</v>
      </c>
      <c r="AK42" s="43">
        <f t="shared" si="145"/>
        <v>0.76200834221986469</v>
      </c>
      <c r="AL42" s="43">
        <f t="shared" si="145"/>
        <v>13.163476930066835</v>
      </c>
      <c r="AM42" s="43">
        <f t="shared" si="145"/>
        <v>1.2218435453934404</v>
      </c>
      <c r="AN42" s="43">
        <f t="shared" si="145"/>
        <v>-4.1549884355950013</v>
      </c>
      <c r="AO42" s="43">
        <f t="shared" si="145"/>
        <v>-23.164156606760749</v>
      </c>
      <c r="AP42" s="43">
        <f t="shared" si="145"/>
        <v>-1.6902438608817931</v>
      </c>
      <c r="AQ42" s="43">
        <f t="shared" si="145"/>
        <v>4.1391468221021412</v>
      </c>
      <c r="AR42" s="43">
        <f t="shared" si="145"/>
        <v>-0.83318567333031268</v>
      </c>
      <c r="AS42" s="43">
        <f t="shared" si="145"/>
        <v>18.129338297898414</v>
      </c>
      <c r="AT42" s="43">
        <f t="shared" si="145"/>
        <v>18.840614719174475</v>
      </c>
      <c r="AU42" s="43">
        <f t="shared" si="145"/>
        <v>3.1836626293588566</v>
      </c>
      <c r="AV42" s="43">
        <f t="shared" si="145"/>
        <v>8.289966686631729</v>
      </c>
      <c r="AW42" s="43">
        <f t="shared" si="145"/>
        <v>10.260699173581195</v>
      </c>
      <c r="AX42" s="43">
        <f t="shared" si="145"/>
        <v>1.9593780122444286</v>
      </c>
      <c r="AY42" s="43">
        <f t="shared" ref="AY42:AZ42" si="146">AY18-AY40</f>
        <v>-16.423235028635212</v>
      </c>
      <c r="AZ42" s="43">
        <f t="shared" si="146"/>
        <v>-10.821928789998864</v>
      </c>
      <c r="BA42" s="547" t="str">
        <f>IF(ISERROR(AZ42/AV42),"N/A",IF(AV42&lt;0,"N/A",IF(AZ42&lt;0,"N/A",IF(AZ42/AV42-1&gt;300%,"&gt;±300%",IF(AZ42/AV42-1&lt;-300%,"&gt;±300%",AZ42/AV42-1)))))</f>
        <v>N/A</v>
      </c>
      <c r="BB42" s="547" t="str">
        <f>IF(ISERROR(AZ42/AY42),"N/A",IF(AY42&lt;0,"N/A",IF(AZ42&lt;0,"N/A",IF(AZ42/AY42-1&gt;300%,"&gt;±300%",IF(AZ42/AY42-1&lt;-300%,"&gt;±300%",AZ42/AY42-1)))))</f>
        <v>N/A</v>
      </c>
      <c r="BC42" s="4"/>
      <c r="BD42" s="43">
        <f>BD18-BD40</f>
        <v>-29.081756749611358</v>
      </c>
      <c r="BE42" s="43">
        <f>BE18-BE40</f>
        <v>3.7324179785597664</v>
      </c>
      <c r="BF42" s="43">
        <f>SUM(S42:T42)</f>
        <v>-5.1320747205196824</v>
      </c>
      <c r="BG42" s="43">
        <f>SUM(U42:V42)</f>
        <v>-3.576900562786399</v>
      </c>
      <c r="BH42" s="43">
        <f>SUM(W42:X42)</f>
        <v>-4.5100050574263548</v>
      </c>
      <c r="BI42" s="43">
        <f>SUM(Y42:Z42)</f>
        <v>-8.3979404517594389</v>
      </c>
      <c r="BJ42" s="43">
        <f>SUM(AA42:AB42)</f>
        <v>-2.3327612365998434</v>
      </c>
      <c r="BK42" s="43">
        <f>SUM(AC42:AD42)</f>
        <v>8.5534578675327495</v>
      </c>
      <c r="BL42" s="43">
        <f>SUM(AE42:AF42)</f>
        <v>4.1989702258797124</v>
      </c>
      <c r="BM42" s="43">
        <f>SUM(AG42:AH42)</f>
        <v>16.951398319292167</v>
      </c>
      <c r="BN42" s="43">
        <f t="shared" ref="BN42:BO42" si="147">BN18-BN40</f>
        <v>-20.387009914437556</v>
      </c>
      <c r="BO42" s="43">
        <f t="shared" si="147"/>
        <v>13.925485272286693</v>
      </c>
      <c r="BP42" s="43">
        <f>SUM(AM42:AN42)</f>
        <v>-2.9331448902015609</v>
      </c>
      <c r="BQ42" s="43">
        <f>SUM(AO42:AP42)</f>
        <v>-24.854400467642542</v>
      </c>
      <c r="BR42" s="43">
        <f>SUM(AQ42:AR42)</f>
        <v>3.3059611487718286</v>
      </c>
      <c r="BS42" s="43">
        <f t="shared" si="58"/>
        <v>36.969953017072889</v>
      </c>
      <c r="BT42" s="43">
        <f>AU42+AV42</f>
        <v>11.473629315990586</v>
      </c>
      <c r="BU42" s="43">
        <f>SUM(AW42:AX42)</f>
        <v>12.220077185825623</v>
      </c>
      <c r="BV42" s="43">
        <f>SUM(AY42:AZ42)</f>
        <v>-27.245163818634076</v>
      </c>
      <c r="BW42" s="547" t="str">
        <f>IF(ISERROR(BV42/BT42),"N/A",IF(BT42&lt;0,"N/A",IF(BV42&lt;0,"N/A",IF(BV42/BT42-1&gt;300%,"&gt;±300%",IF(BV42/BT42-1&lt;-300%,"&gt;±300%",BV42/BT42-1)))))</f>
        <v>N/A</v>
      </c>
      <c r="BX42" s="547" t="str">
        <f>IF(ISERROR(BV42/BU42),"N/A",IF(BU42&lt;0,"N/A",IF(BV42&lt;0,"N/A",IF(BV42/BU42-1&gt;300%,"&gt;±300%",IF(BV42/BU42-1&lt;-300%,"&gt;±300%",BV42/BU42-1)))))</f>
        <v>N/A</v>
      </c>
      <c r="BY42" s="19"/>
      <c r="BZ42" s="46">
        <f>SUM(AW42:AZ42)</f>
        <v>-15.025086632808453</v>
      </c>
    </row>
    <row r="43" spans="1:78" x14ac:dyDescent="0.45">
      <c r="A43" s="48"/>
      <c r="B43" s="98"/>
      <c r="C43" s="549"/>
      <c r="D43" s="549"/>
      <c r="E43" s="549"/>
      <c r="F43" s="549"/>
      <c r="G43" s="549"/>
      <c r="H43" s="549"/>
      <c r="I43" s="549"/>
      <c r="J43" s="549"/>
      <c r="K43" s="549"/>
      <c r="L43" s="549"/>
      <c r="M43" s="549"/>
      <c r="N43" s="288"/>
      <c r="O43" s="550"/>
      <c r="P43" s="36"/>
      <c r="Q43" s="288"/>
      <c r="R43" s="288"/>
      <c r="S43" s="288"/>
      <c r="T43" s="288"/>
      <c r="U43" s="288"/>
      <c r="V43" s="288"/>
      <c r="W43" s="288"/>
      <c r="X43" s="288"/>
      <c r="Y43" s="288"/>
      <c r="Z43" s="585"/>
      <c r="AA43" s="585"/>
      <c r="AB43" s="585"/>
      <c r="AC43" s="585"/>
      <c r="AD43" s="585"/>
      <c r="AE43" s="585"/>
      <c r="AF43" s="585"/>
      <c r="AG43" s="585"/>
      <c r="AH43" s="585"/>
      <c r="AI43" s="585"/>
      <c r="AJ43" s="585"/>
      <c r="AK43" s="585"/>
      <c r="AL43" s="585"/>
      <c r="AM43" s="586"/>
      <c r="AN43" s="585"/>
      <c r="AO43" s="585"/>
      <c r="AP43" s="585"/>
      <c r="AQ43" s="585"/>
      <c r="AR43" s="585"/>
      <c r="AS43" s="585"/>
      <c r="AT43" s="585"/>
      <c r="AU43" s="585"/>
      <c r="AV43" s="585"/>
      <c r="AW43" s="585"/>
      <c r="AX43" s="585"/>
      <c r="AY43" s="585"/>
      <c r="AZ43" s="585"/>
      <c r="BA43" s="716"/>
      <c r="BB43" s="716"/>
      <c r="BC43" s="4"/>
      <c r="BD43" s="199"/>
      <c r="BE43" s="7"/>
      <c r="BF43" s="7"/>
      <c r="BG43" s="7"/>
      <c r="BH43" s="7"/>
      <c r="BI43" s="7"/>
      <c r="BJ43" s="7"/>
      <c r="BK43" s="7"/>
      <c r="BL43" s="7"/>
      <c r="BM43" s="7"/>
      <c r="BN43" s="7"/>
      <c r="BO43" s="7"/>
      <c r="BP43" s="7"/>
      <c r="BQ43" s="7"/>
      <c r="BR43" s="7"/>
      <c r="BS43" s="7"/>
      <c r="BT43" s="288"/>
      <c r="BU43" s="199"/>
      <c r="BV43" s="199"/>
      <c r="BW43" s="295"/>
      <c r="BX43" s="295"/>
      <c r="BY43" s="198"/>
      <c r="BZ43" s="199"/>
    </row>
    <row r="44" spans="1:78" x14ac:dyDescent="0.45">
      <c r="A44" s="41" t="s">
        <v>38</v>
      </c>
      <c r="B44" s="43" t="s">
        <v>145</v>
      </c>
      <c r="C44" s="43">
        <f>'Table 1(Q2''23)'!C44/32.15074</f>
        <v>105.90736014163282</v>
      </c>
      <c r="D44" s="43">
        <f>'Table 1(Q2''23)'!D44/32.15074</f>
        <v>80.558021370581201</v>
      </c>
      <c r="E44" s="43">
        <f>'Table 1(Q2''23)'!E44/32.15074</f>
        <v>70.449389345315225</v>
      </c>
      <c r="F44" s="43">
        <f>'Table 1(Q2''23)'!F44/32.15074</f>
        <v>57.385926420356114</v>
      </c>
      <c r="G44" s="43">
        <f>'Table 1(Q2''23)'!G44/32.15074</f>
        <v>64.073175298608987</v>
      </c>
      <c r="H44" s="43">
        <f>'Table 1(Q2''23)'!H44/32.15074</f>
        <v>86.312165754194154</v>
      </c>
      <c r="I44" s="43">
        <f>'Table 1(Q2''23)'!I44/32.15074</f>
        <v>107.06611103616696</v>
      </c>
      <c r="J44" s="43">
        <f>'Table 1(Q2''23)'!J44/32.15074</f>
        <v>79.278565678322806</v>
      </c>
      <c r="K44" s="43">
        <f>'Table 1(Q2''23)'!K44/32.15074</f>
        <v>119.55447984416752</v>
      </c>
      <c r="L44" s="43">
        <f>'Table 1(Q2''23)'!L44/32.15074</f>
        <v>143.32882588722919</v>
      </c>
      <c r="M44" s="43">
        <f>'Table 1(Q2''23)'!M44/32.15074</f>
        <v>112.06228377347831</v>
      </c>
      <c r="N44" s="547">
        <f>IF(ISERROR(L44/K44),"N/A",IF(K44&lt;0,"N/A",IF(L44&lt;0,"N/A",IF(L44/K44-1&gt;300%,"&gt;±300%",IF(L44/K44-1&lt;-300%,"&gt;±300%",L44/K44-1)))))</f>
        <v>0.19885784350406754</v>
      </c>
      <c r="O44" s="547">
        <f>IF(ISERROR(M44/L44),"N/A",IF(L44&lt;0,"N/A",IF(M44&lt;0,"N/A",IF(M44/L44-1&gt;300%,"&gt;±300%",IF(M44/L44-1&lt;-300%,"&gt;±300%",M44/L44-1)))))</f>
        <v>-0.21814552599734072</v>
      </c>
      <c r="P44" s="36"/>
      <c r="Q44" s="46"/>
      <c r="R44" s="46"/>
      <c r="S44" s="46"/>
      <c r="T44" s="46"/>
      <c r="U44" s="46"/>
      <c r="V44" s="46"/>
      <c r="W44" s="46"/>
      <c r="X44" s="46"/>
      <c r="Y44" s="46"/>
      <c r="Z44" s="587"/>
      <c r="AA44" s="587"/>
      <c r="AB44" s="587"/>
      <c r="AC44" s="587"/>
      <c r="AD44" s="587"/>
      <c r="AE44" s="587"/>
      <c r="AF44" s="587"/>
      <c r="AG44" s="587"/>
      <c r="AH44" s="587"/>
      <c r="AI44" s="587"/>
      <c r="AJ44" s="587"/>
      <c r="AK44" s="587"/>
      <c r="AL44" s="587"/>
      <c r="AM44" s="588"/>
      <c r="AN44" s="587"/>
      <c r="AO44" s="587"/>
      <c r="AP44" s="587"/>
      <c r="AQ44" s="587"/>
      <c r="AR44" s="587"/>
      <c r="AS44" s="587"/>
      <c r="AT44" s="587"/>
      <c r="AU44" s="587"/>
      <c r="AV44" s="587"/>
      <c r="AW44" s="587"/>
      <c r="AX44" s="587"/>
      <c r="AY44" s="587"/>
      <c r="AZ44" s="587"/>
      <c r="BA44" s="44"/>
      <c r="BB44" s="44"/>
      <c r="BC44" s="4"/>
      <c r="BD44" s="46"/>
      <c r="BE44" s="46"/>
      <c r="BF44" s="46"/>
      <c r="BG44" s="46"/>
      <c r="BH44" s="46"/>
      <c r="BI44" s="46"/>
      <c r="BJ44" s="46"/>
      <c r="BK44" s="46"/>
      <c r="BL44" s="46"/>
      <c r="BM44" s="46"/>
      <c r="BN44" s="46"/>
      <c r="BO44" s="46"/>
      <c r="BP44" s="46"/>
      <c r="BQ44" s="46"/>
      <c r="BR44" s="46"/>
      <c r="BS44" s="46"/>
      <c r="BT44" s="548"/>
      <c r="BU44" s="46"/>
      <c r="BV44" s="46"/>
      <c r="BW44" s="548"/>
      <c r="BX44" s="548"/>
      <c r="BY44" s="19"/>
      <c r="BZ44" s="46"/>
    </row>
    <row r="45" spans="1:78" x14ac:dyDescent="0.45">
      <c r="A45" s="48" t="s">
        <v>117</v>
      </c>
      <c r="B45" s="36"/>
      <c r="C45" s="36"/>
      <c r="D45" s="36"/>
      <c r="E45" s="36"/>
      <c r="F45" s="36"/>
      <c r="G45" s="36"/>
      <c r="H45" s="616">
        <f>'Table 1(Q2''23)'!H45/32.15074</f>
        <v>113.52771351452564</v>
      </c>
      <c r="I45" s="368"/>
      <c r="J45" s="36"/>
      <c r="K45" s="36"/>
      <c r="L45" s="36"/>
      <c r="M45" s="36"/>
      <c r="N45" s="235"/>
      <c r="O45" s="36"/>
      <c r="P45" s="36"/>
      <c r="Q45" s="36"/>
      <c r="R45" s="48"/>
      <c r="S45" s="48"/>
      <c r="T45" s="48"/>
      <c r="U45" s="48"/>
      <c r="V45" s="48"/>
      <c r="W45" s="48"/>
      <c r="X45" s="48"/>
      <c r="Y45" s="48"/>
      <c r="Z45" s="348"/>
      <c r="AA45" s="348"/>
      <c r="AB45" s="348"/>
      <c r="AC45" s="348"/>
      <c r="AD45" s="348"/>
      <c r="AE45" s="348"/>
      <c r="AF45" s="348"/>
      <c r="AG45" s="348"/>
      <c r="AH45" s="348"/>
      <c r="AI45" s="383"/>
      <c r="AJ45" s="383"/>
      <c r="AK45" s="383"/>
      <c r="AL45" s="383"/>
      <c r="AM45" s="384"/>
      <c r="AN45" s="348"/>
      <c r="AO45" s="348"/>
      <c r="AP45" s="348"/>
      <c r="AQ45" s="348"/>
      <c r="AR45" s="348"/>
      <c r="AS45" s="348"/>
      <c r="AT45" s="348"/>
      <c r="AU45" s="348"/>
      <c r="AV45" s="348"/>
      <c r="AW45" s="348"/>
      <c r="AX45" s="348"/>
      <c r="AY45" s="348"/>
      <c r="AZ45" s="348"/>
      <c r="BA45" s="235"/>
      <c r="BB45" s="235"/>
      <c r="BC45" s="4"/>
      <c r="BD45" s="48"/>
      <c r="BE45" s="288"/>
      <c r="BF45" s="288"/>
      <c r="BG45" s="288"/>
      <c r="BH45" s="288"/>
      <c r="BI45" s="288"/>
      <c r="BJ45" s="288"/>
      <c r="BK45" s="288"/>
      <c r="BL45" s="288"/>
      <c r="BM45" s="288"/>
      <c r="BN45" s="288"/>
      <c r="BO45" s="288"/>
      <c r="BP45" s="288"/>
      <c r="BQ45" s="288"/>
      <c r="BR45" s="288"/>
      <c r="BS45" s="288"/>
      <c r="BT45" s="48"/>
      <c r="BU45" s="550"/>
      <c r="BV45" s="550"/>
      <c r="BW45" s="48"/>
      <c r="BX45" s="48"/>
      <c r="BY45" s="48"/>
      <c r="BZ45" s="288"/>
    </row>
    <row r="46" spans="1:78" x14ac:dyDescent="0.45">
      <c r="AM46" s="590"/>
    </row>
    <row r="47" spans="1:78" x14ac:dyDescent="0.45">
      <c r="AM47" s="590"/>
    </row>
    <row r="48" spans="1:78" x14ac:dyDescent="0.45">
      <c r="AM48" s="590"/>
    </row>
    <row r="49" spans="39:39" x14ac:dyDescent="0.45">
      <c r="AM49" s="590"/>
    </row>
    <row r="50" spans="39:39" x14ac:dyDescent="0.45">
      <c r="AM50" s="590"/>
    </row>
    <row r="51" spans="39:39" x14ac:dyDescent="0.45">
      <c r="AM51" s="590"/>
    </row>
    <row r="52" spans="39:39" x14ac:dyDescent="0.45">
      <c r="AM52" s="590"/>
    </row>
    <row r="53" spans="39:39" x14ac:dyDescent="0.45">
      <c r="AM53" s="590"/>
    </row>
    <row r="54" spans="39:39" x14ac:dyDescent="0.45">
      <c r="AM54" s="590"/>
    </row>
    <row r="55" spans="39:39" x14ac:dyDescent="0.45">
      <c r="AM55" s="590"/>
    </row>
    <row r="56" spans="39:39" x14ac:dyDescent="0.45">
      <c r="AM56" s="590"/>
    </row>
    <row r="57" spans="39:39" x14ac:dyDescent="0.45">
      <c r="AM57" s="590"/>
    </row>
    <row r="58" spans="39:39" x14ac:dyDescent="0.45">
      <c r="AM58" s="590"/>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F3BF-A38F-4839-BA51-82CD55598442}">
  <sheetPr codeName="Sheet76"/>
  <dimension ref="A1:EN69"/>
  <sheetViews>
    <sheetView workbookViewId="0">
      <pane xSplit="2" ySplit="4" topLeftCell="C5" activePane="bottomRight" state="frozen"/>
      <selection activeCell="Q32" sqref="Q32"/>
      <selection pane="topRight" activeCell="Q32" sqref="Q32"/>
      <selection pane="bottomLeft" activeCell="Q32" sqref="Q32"/>
      <selection pane="bottomRight" activeCell="M5" sqref="M5"/>
    </sheetView>
  </sheetViews>
  <sheetFormatPr defaultColWidth="9.46484375" defaultRowHeight="10.15" x14ac:dyDescent="0.3"/>
  <cols>
    <col min="1" max="1" width="5.73046875" style="675" customWidth="1"/>
    <col min="2" max="2" width="30.46484375" style="675" bestFit="1" customWidth="1"/>
    <col min="3" max="8" width="6.46484375" style="675" customWidth="1"/>
    <col min="9" max="13" width="6.46484375" style="677" customWidth="1"/>
    <col min="14" max="15" width="9.265625" style="675" customWidth="1"/>
    <col min="16" max="16" width="4" style="675" bestFit="1" customWidth="1"/>
    <col min="17" max="25" width="7" style="675" hidden="1" customWidth="1"/>
    <col min="26" max="34" width="7" style="298" hidden="1" customWidth="1"/>
    <col min="35" max="45" width="7" style="298" customWidth="1"/>
    <col min="46" max="52" width="7" style="295" customWidth="1"/>
    <col min="53" max="53" width="6.53125" style="295" customWidth="1"/>
    <col min="54" max="54" width="7.46484375" style="675" customWidth="1"/>
    <col min="55" max="57" width="7.46484375" style="288" customWidth="1"/>
    <col min="58" max="72" width="7.46484375" style="675" customWidth="1"/>
    <col min="73" max="73" width="9.46484375" style="675"/>
    <col min="74" max="74" width="27.46484375" style="675" bestFit="1" customWidth="1"/>
    <col min="75" max="75" width="6" style="675" hidden="1" customWidth="1"/>
    <col min="76" max="85" width="6" style="675" customWidth="1"/>
    <col min="86" max="87" width="8.53125" style="675" customWidth="1"/>
    <col min="88" max="88" width="3" style="675" customWidth="1"/>
    <col min="89" max="118" width="6.46484375" style="675" hidden="1" customWidth="1"/>
    <col min="119" max="124" width="6.46484375" style="675" customWidth="1"/>
    <col min="125" max="125" width="7.53125" style="675" customWidth="1"/>
    <col min="126" max="144" width="6.53125" style="675" bestFit="1" customWidth="1"/>
    <col min="145" max="16384" width="9.46484375" style="675"/>
  </cols>
  <sheetData>
    <row r="1" spans="1:144" x14ac:dyDescent="0.3">
      <c r="B1" s="295" t="s">
        <v>51</v>
      </c>
      <c r="Q1" s="676"/>
      <c r="BB1" s="288"/>
      <c r="BE1" s="675"/>
      <c r="BV1" s="295" t="s">
        <v>52</v>
      </c>
    </row>
    <row r="2" spans="1:144" x14ac:dyDescent="0.3">
      <c r="B2" s="1"/>
      <c r="C2" s="2"/>
      <c r="D2" s="2"/>
      <c r="E2" s="2"/>
      <c r="F2" s="2"/>
      <c r="G2" s="2"/>
      <c r="H2" s="2"/>
      <c r="I2" s="466"/>
      <c r="J2" s="466"/>
      <c r="K2" s="466"/>
      <c r="L2" s="466"/>
      <c r="M2" s="466"/>
      <c r="N2" s="2"/>
      <c r="O2" s="2"/>
      <c r="P2" s="2"/>
      <c r="BB2" s="288"/>
      <c r="BE2" s="675"/>
    </row>
    <row r="3" spans="1:144" x14ac:dyDescent="0.3">
      <c r="B3" s="16" t="s">
        <v>202</v>
      </c>
      <c r="R3" s="2"/>
      <c r="S3" s="2"/>
      <c r="T3" s="2"/>
      <c r="U3" s="2"/>
      <c r="V3" s="21"/>
      <c r="W3" s="21"/>
      <c r="X3" s="21"/>
      <c r="Y3" s="21"/>
      <c r="Z3" s="299"/>
      <c r="AA3" s="299"/>
      <c r="AB3" s="299"/>
      <c r="AC3" s="299"/>
      <c r="AD3" s="299"/>
      <c r="AE3" s="299"/>
      <c r="AF3" s="299"/>
      <c r="AG3" s="299"/>
      <c r="AH3" s="299"/>
      <c r="AI3" s="299"/>
      <c r="AJ3" s="299"/>
      <c r="AK3" s="299"/>
      <c r="AL3" s="299"/>
      <c r="AM3" s="299"/>
      <c r="AN3" s="299"/>
      <c r="AO3" s="299"/>
      <c r="AP3" s="299"/>
      <c r="AQ3" s="299"/>
      <c r="AR3" s="299"/>
      <c r="AS3" s="299"/>
      <c r="AT3" s="633"/>
      <c r="AU3" s="633"/>
      <c r="AV3" s="633"/>
      <c r="AW3" s="633"/>
      <c r="AX3" s="633"/>
      <c r="AY3" s="633"/>
      <c r="AZ3" s="633"/>
      <c r="BA3" s="633"/>
      <c r="BB3" s="288"/>
      <c r="BE3" s="21"/>
      <c r="BF3" s="21"/>
      <c r="BG3" s="21"/>
      <c r="BH3" s="21"/>
      <c r="BI3" s="21"/>
      <c r="BJ3" s="21"/>
      <c r="BK3" s="21"/>
      <c r="BL3" s="21"/>
      <c r="BM3" s="21"/>
      <c r="BN3" s="21"/>
      <c r="BO3" s="21"/>
    </row>
    <row r="4" spans="1:144" s="678" customFormat="1" ht="45.75" customHeight="1" x14ac:dyDescent="0.45">
      <c r="A4" s="200"/>
      <c r="B4" s="23" t="s">
        <v>120</v>
      </c>
      <c r="C4" s="200">
        <v>2013</v>
      </c>
      <c r="D4" s="200">
        <v>2014</v>
      </c>
      <c r="E4" s="200">
        <v>2015</v>
      </c>
      <c r="F4" s="200">
        <v>2016</v>
      </c>
      <c r="G4" s="200">
        <v>2017</v>
      </c>
      <c r="H4" s="200">
        <v>2018</v>
      </c>
      <c r="I4" s="596">
        <v>2019</v>
      </c>
      <c r="J4" s="596">
        <v>2020</v>
      </c>
      <c r="K4" s="596">
        <v>2021</v>
      </c>
      <c r="L4" s="596">
        <v>2022</v>
      </c>
      <c r="M4" s="596" t="s">
        <v>212</v>
      </c>
      <c r="N4" s="202" t="s">
        <v>190</v>
      </c>
      <c r="O4" s="202" t="s">
        <v>191</v>
      </c>
      <c r="P4" s="200"/>
      <c r="Q4" s="200" t="s">
        <v>20</v>
      </c>
      <c r="R4" s="200" t="s">
        <v>34</v>
      </c>
      <c r="S4" s="200" t="s">
        <v>45</v>
      </c>
      <c r="T4" s="200" t="s">
        <v>46</v>
      </c>
      <c r="U4" s="200" t="s">
        <v>48</v>
      </c>
      <c r="V4" s="200" t="s">
        <v>49</v>
      </c>
      <c r="W4" s="200" t="s">
        <v>53</v>
      </c>
      <c r="X4" s="200" t="s">
        <v>54</v>
      </c>
      <c r="Y4" s="200" t="s">
        <v>55</v>
      </c>
      <c r="Z4" s="200" t="s">
        <v>56</v>
      </c>
      <c r="AA4" s="200" t="s">
        <v>60</v>
      </c>
      <c r="AB4" s="200" t="s">
        <v>61</v>
      </c>
      <c r="AC4" s="200" t="s">
        <v>62</v>
      </c>
      <c r="AD4" s="200" t="s">
        <v>63</v>
      </c>
      <c r="AE4" s="200" t="s">
        <v>67</v>
      </c>
      <c r="AF4" s="200" t="s">
        <v>70</v>
      </c>
      <c r="AG4" s="200" t="s">
        <v>74</v>
      </c>
      <c r="AH4" s="200" t="s">
        <v>80</v>
      </c>
      <c r="AI4" s="200" t="s">
        <v>82</v>
      </c>
      <c r="AJ4" s="200" t="s">
        <v>88</v>
      </c>
      <c r="AK4" s="200" t="s">
        <v>89</v>
      </c>
      <c r="AL4" s="200" t="s">
        <v>87</v>
      </c>
      <c r="AM4" s="200" t="s">
        <v>90</v>
      </c>
      <c r="AN4" s="200" t="s">
        <v>107</v>
      </c>
      <c r="AO4" s="200" t="s">
        <v>124</v>
      </c>
      <c r="AP4" s="200" t="s">
        <v>132</v>
      </c>
      <c r="AQ4" s="200" t="s">
        <v>141</v>
      </c>
      <c r="AR4" s="200" t="s">
        <v>146</v>
      </c>
      <c r="AS4" s="200" t="s">
        <v>151</v>
      </c>
      <c r="AT4" s="529" t="s">
        <v>158</v>
      </c>
      <c r="AU4" s="529" t="s">
        <v>169</v>
      </c>
      <c r="AV4" s="529" t="s">
        <v>174</v>
      </c>
      <c r="AW4" s="529" t="s">
        <v>181</v>
      </c>
      <c r="AX4" s="529" t="s">
        <v>187</v>
      </c>
      <c r="AY4" s="529" t="s">
        <v>197</v>
      </c>
      <c r="AZ4" s="529" t="s">
        <v>201</v>
      </c>
      <c r="BA4" s="634"/>
      <c r="BB4" s="200" t="s">
        <v>39</v>
      </c>
      <c r="BC4" s="200" t="s">
        <v>40</v>
      </c>
      <c r="BD4" s="200" t="s">
        <v>47</v>
      </c>
      <c r="BE4" s="200" t="s">
        <v>50</v>
      </c>
      <c r="BF4" s="200" t="s">
        <v>57</v>
      </c>
      <c r="BG4" s="200" t="s">
        <v>59</v>
      </c>
      <c r="BH4" s="200" t="s">
        <v>64</v>
      </c>
      <c r="BI4" s="200" t="s">
        <v>66</v>
      </c>
      <c r="BJ4" s="200" t="s">
        <v>71</v>
      </c>
      <c r="BK4" s="200" t="s">
        <v>81</v>
      </c>
      <c r="BL4" s="200" t="s">
        <v>93</v>
      </c>
      <c r="BM4" s="200" t="s">
        <v>94</v>
      </c>
      <c r="BN4" s="200" t="s">
        <v>109</v>
      </c>
      <c r="BO4" s="200" t="s">
        <v>134</v>
      </c>
      <c r="BP4" s="200" t="s">
        <v>147</v>
      </c>
      <c r="BQ4" s="200" t="s">
        <v>161</v>
      </c>
      <c r="BR4" s="200" t="s">
        <v>177</v>
      </c>
      <c r="BS4" s="200" t="s">
        <v>192</v>
      </c>
      <c r="BT4" s="200" t="s">
        <v>205</v>
      </c>
      <c r="BU4" s="200"/>
      <c r="BV4" s="23" t="s">
        <v>120</v>
      </c>
      <c r="BW4" s="200">
        <v>2013</v>
      </c>
      <c r="BX4" s="200">
        <v>2014</v>
      </c>
      <c r="BY4" s="200">
        <v>2015</v>
      </c>
      <c r="BZ4" s="200">
        <v>2016</v>
      </c>
      <c r="CA4" s="200">
        <v>2017</v>
      </c>
      <c r="CB4" s="200">
        <v>2018</v>
      </c>
      <c r="CC4" s="200">
        <v>2019</v>
      </c>
      <c r="CD4" s="200">
        <v>2020</v>
      </c>
      <c r="CE4" s="200">
        <v>2021</v>
      </c>
      <c r="CF4" s="200">
        <v>2022</v>
      </c>
      <c r="CG4" s="200" t="s">
        <v>185</v>
      </c>
      <c r="CH4" s="202" t="str">
        <f>N4</f>
        <v>2022/2021 Growth %</v>
      </c>
      <c r="CI4" s="202" t="str">
        <f>O4</f>
        <v>2023f/2022 Growth %</v>
      </c>
      <c r="CJ4" s="200"/>
      <c r="CK4" s="202" t="s">
        <v>20</v>
      </c>
      <c r="CL4" s="202" t="s">
        <v>34</v>
      </c>
      <c r="CM4" s="202" t="s">
        <v>45</v>
      </c>
      <c r="CN4" s="202" t="s">
        <v>46</v>
      </c>
      <c r="CO4" s="202" t="s">
        <v>48</v>
      </c>
      <c r="CP4" s="202" t="s">
        <v>49</v>
      </c>
      <c r="CQ4" s="202" t="s">
        <v>53</v>
      </c>
      <c r="CR4" s="202" t="s">
        <v>54</v>
      </c>
      <c r="CS4" s="202" t="s">
        <v>55</v>
      </c>
      <c r="CT4" s="202" t="s">
        <v>56</v>
      </c>
      <c r="CU4" s="202" t="s">
        <v>60</v>
      </c>
      <c r="CV4" s="202" t="s">
        <v>61</v>
      </c>
      <c r="CW4" s="202" t="s">
        <v>62</v>
      </c>
      <c r="CX4" s="202" t="s">
        <v>63</v>
      </c>
      <c r="CY4" s="202" t="s">
        <v>67</v>
      </c>
      <c r="CZ4" s="202" t="s">
        <v>70</v>
      </c>
      <c r="DA4" s="202" t="s">
        <v>74</v>
      </c>
      <c r="DB4" s="202" t="s">
        <v>80</v>
      </c>
      <c r="DC4" s="202" t="s">
        <v>82</v>
      </c>
      <c r="DD4" s="202" t="s">
        <v>88</v>
      </c>
      <c r="DE4" s="202" t="s">
        <v>89</v>
      </c>
      <c r="DF4" s="202" t="s">
        <v>87</v>
      </c>
      <c r="DG4" s="202" t="s">
        <v>90</v>
      </c>
      <c r="DH4" s="202" t="s">
        <v>107</v>
      </c>
      <c r="DI4" s="202" t="s">
        <v>124</v>
      </c>
      <c r="DJ4" s="202" t="s">
        <v>132</v>
      </c>
      <c r="DK4" s="202" t="s">
        <v>141</v>
      </c>
      <c r="DL4" s="202" t="s">
        <v>146</v>
      </c>
      <c r="DM4" s="202" t="s">
        <v>151</v>
      </c>
      <c r="DN4" s="202" t="s">
        <v>158</v>
      </c>
      <c r="DO4" s="202" t="s">
        <v>169</v>
      </c>
      <c r="DP4" s="202" t="s">
        <v>174</v>
      </c>
      <c r="DQ4" s="202" t="s">
        <v>181</v>
      </c>
      <c r="DR4" s="721" t="str">
        <f>AX4</f>
        <v>Q4 2022</v>
      </c>
      <c r="DS4" s="721" t="s">
        <v>197</v>
      </c>
      <c r="DT4" s="721" t="s">
        <v>201</v>
      </c>
      <c r="DU4" s="202"/>
      <c r="DV4" s="200" t="str">
        <f>BB4</f>
        <v>H1 2014</v>
      </c>
      <c r="DW4" s="200" t="str">
        <f t="shared" ref="DW4:EL4" si="0">BC4</f>
        <v>H2 2014</v>
      </c>
      <c r="DX4" s="200" t="str">
        <f t="shared" si="0"/>
        <v>H1 2015</v>
      </c>
      <c r="DY4" s="200" t="str">
        <f t="shared" si="0"/>
        <v>H2 2015</v>
      </c>
      <c r="DZ4" s="200" t="str">
        <f t="shared" si="0"/>
        <v>H1 2016</v>
      </c>
      <c r="EA4" s="200" t="str">
        <f t="shared" si="0"/>
        <v>H2 2016</v>
      </c>
      <c r="EB4" s="200" t="str">
        <f t="shared" si="0"/>
        <v>H1 2017</v>
      </c>
      <c r="EC4" s="200" t="str">
        <f t="shared" si="0"/>
        <v>H2 2017</v>
      </c>
      <c r="ED4" s="200" t="str">
        <f t="shared" si="0"/>
        <v>H1 2018</v>
      </c>
      <c r="EE4" s="200" t="str">
        <f t="shared" si="0"/>
        <v>H2 2018</v>
      </c>
      <c r="EF4" s="200" t="str">
        <f t="shared" si="0"/>
        <v>H1 2019</v>
      </c>
      <c r="EG4" s="200" t="str">
        <f t="shared" si="0"/>
        <v>H2 2019</v>
      </c>
      <c r="EH4" s="200" t="str">
        <f t="shared" si="0"/>
        <v>H1 2020</v>
      </c>
      <c r="EI4" s="200" t="str">
        <f t="shared" si="0"/>
        <v>H2 2020</v>
      </c>
      <c r="EJ4" s="200" t="str">
        <f t="shared" si="0"/>
        <v>H1 2021</v>
      </c>
      <c r="EK4" s="200" t="str">
        <f t="shared" si="0"/>
        <v>H2 2021</v>
      </c>
      <c r="EL4" s="200" t="str">
        <f t="shared" si="0"/>
        <v>H1 2022</v>
      </c>
      <c r="EM4" s="200" t="str">
        <f>BS4</f>
        <v>H2 2022</v>
      </c>
      <c r="EN4" s="200" t="str">
        <f>BT4</f>
        <v>H1 2023</v>
      </c>
    </row>
    <row r="5" spans="1:144" x14ac:dyDescent="0.3">
      <c r="B5" s="10"/>
      <c r="C5" s="13"/>
      <c r="D5" s="13"/>
      <c r="E5" s="13"/>
      <c r="F5" s="13"/>
      <c r="G5" s="13"/>
      <c r="H5" s="13"/>
      <c r="I5" s="468"/>
      <c r="J5" s="468"/>
      <c r="K5" s="468"/>
      <c r="L5" s="468"/>
      <c r="M5" s="468"/>
      <c r="N5" s="208"/>
      <c r="O5" s="208"/>
      <c r="Q5" s="13"/>
      <c r="R5" s="36"/>
      <c r="S5" s="36"/>
      <c r="T5" s="36"/>
      <c r="U5" s="36"/>
      <c r="V5" s="36"/>
      <c r="W5" s="36"/>
      <c r="X5" s="36"/>
      <c r="Y5" s="36"/>
      <c r="Z5" s="300"/>
      <c r="AA5" s="300"/>
      <c r="AB5" s="300"/>
      <c r="AC5" s="300"/>
      <c r="AD5" s="300"/>
      <c r="AE5" s="300"/>
      <c r="AF5" s="300"/>
      <c r="AG5" s="300"/>
      <c r="AH5" s="300"/>
      <c r="AI5" s="300"/>
      <c r="AJ5" s="300"/>
      <c r="AK5" s="300"/>
      <c r="AL5" s="300"/>
      <c r="AM5" s="675"/>
      <c r="AN5" s="675"/>
      <c r="AO5" s="675"/>
      <c r="AP5" s="675"/>
      <c r="AQ5" s="675"/>
      <c r="AR5" s="675"/>
      <c r="AS5" s="675"/>
      <c r="AT5" s="675"/>
      <c r="AU5" s="675"/>
      <c r="AV5" s="675"/>
      <c r="AW5" s="675"/>
      <c r="AX5" s="675"/>
      <c r="AY5" s="675"/>
      <c r="AZ5" s="675"/>
      <c r="BA5" s="635"/>
      <c r="BB5" s="288"/>
      <c r="BE5" s="36"/>
      <c r="BF5" s="36"/>
      <c r="BG5" s="36"/>
      <c r="BH5" s="36"/>
      <c r="BI5" s="36"/>
      <c r="BJ5" s="36"/>
      <c r="BK5" s="36"/>
      <c r="BL5" s="36"/>
      <c r="BM5" s="36"/>
      <c r="BN5" s="36"/>
      <c r="BO5" s="36"/>
      <c r="BV5" s="10"/>
      <c r="BW5" s="13"/>
      <c r="BX5" s="13"/>
      <c r="BY5" s="13"/>
      <c r="BZ5" s="13"/>
      <c r="CA5" s="13"/>
      <c r="CB5" s="13"/>
      <c r="CC5" s="13"/>
      <c r="CD5" s="13"/>
      <c r="CE5" s="13"/>
      <c r="CF5" s="13"/>
      <c r="CG5" s="13"/>
      <c r="CH5" s="208"/>
      <c r="CI5" s="208"/>
      <c r="CK5" s="439"/>
      <c r="CL5" s="440"/>
      <c r="CM5" s="440"/>
      <c r="CN5" s="440"/>
      <c r="CO5" s="440"/>
      <c r="CP5" s="440"/>
      <c r="CQ5" s="440"/>
      <c r="CR5" s="440"/>
      <c r="CS5" s="440"/>
      <c r="CT5" s="440"/>
      <c r="CU5" s="440"/>
      <c r="CV5" s="440"/>
      <c r="CW5" s="440"/>
      <c r="CX5" s="440"/>
      <c r="CY5" s="440"/>
      <c r="CZ5" s="440"/>
      <c r="DA5" s="440"/>
      <c r="DB5" s="440"/>
      <c r="DC5" s="440"/>
      <c r="DD5" s="440"/>
      <c r="DE5" s="440"/>
      <c r="DF5" s="440"/>
      <c r="DG5" s="679"/>
      <c r="DH5" s="679"/>
      <c r="DI5" s="679"/>
      <c r="DJ5" s="679"/>
      <c r="DK5" s="679"/>
      <c r="DL5" s="679"/>
      <c r="DM5" s="679"/>
      <c r="DN5" s="679"/>
      <c r="DO5" s="679"/>
      <c r="DP5" s="679"/>
      <c r="DQ5" s="679"/>
      <c r="DR5" s="679"/>
      <c r="DS5" s="679"/>
      <c r="DT5" s="679"/>
      <c r="DU5" s="679"/>
      <c r="DV5" s="442"/>
      <c r="DW5" s="442"/>
      <c r="DX5" s="679"/>
      <c r="DY5" s="679"/>
      <c r="DZ5" s="679"/>
      <c r="EA5" s="679"/>
      <c r="EB5" s="679"/>
      <c r="EC5" s="679"/>
      <c r="ED5" s="679"/>
      <c r="EE5" s="679"/>
      <c r="EF5" s="679"/>
      <c r="EG5" s="679"/>
      <c r="EH5" s="679"/>
    </row>
    <row r="6" spans="1:144" x14ac:dyDescent="0.3">
      <c r="B6" s="20" t="s">
        <v>27</v>
      </c>
      <c r="C6" s="495">
        <v>3130</v>
      </c>
      <c r="D6" s="495">
        <v>3240</v>
      </c>
      <c r="E6" s="495">
        <v>3250</v>
      </c>
      <c r="F6" s="495">
        <v>3350</v>
      </c>
      <c r="G6" s="495">
        <v>3290</v>
      </c>
      <c r="H6" s="495">
        <v>3090</v>
      </c>
      <c r="I6" s="495">
        <f>SUM(I7:I12)</f>
        <v>2810.0646413798377</v>
      </c>
      <c r="J6" s="495">
        <f t="shared" ref="J6:L6" si="1">SUM(J7:J12)</f>
        <v>2323.678621940157</v>
      </c>
      <c r="K6" s="495">
        <f t="shared" si="1"/>
        <v>2556.9791688935707</v>
      </c>
      <c r="L6" s="495">
        <f t="shared" si="1"/>
        <v>2901.6489692503364</v>
      </c>
      <c r="M6" s="495">
        <f>SUM(M7:M12)</f>
        <v>3283.0436435400243</v>
      </c>
      <c r="N6" s="492">
        <f>IF(ISERROR(L6/K6),"N/A",IF(K6&lt;0,"N/A",IF(L6&lt;0,"N/A",IF(L6/K6-1&gt;300%,"&gt;±300%",IF(L6/K6-1&lt;-300%,"&gt;±300%",L6/K6-1)))))</f>
        <v>0.13479570132982643</v>
      </c>
      <c r="O6" s="492">
        <f>IF(ISERROR(M6/L6),"N/A",IF(L6&lt;0,"N/A",IF(M6&lt;0,"N/A",IF(M6/L6-1&gt;300%,"&gt;±300%",IF(M6/L6-1&lt;-300%,"&gt;±300%",M6/L6-1)))))</f>
        <v>0.13144066643878838</v>
      </c>
      <c r="P6" s="198"/>
      <c r="Q6" s="50">
        <v>760</v>
      </c>
      <c r="R6" s="50">
        <v>810</v>
      </c>
      <c r="S6" s="50">
        <v>860</v>
      </c>
      <c r="T6" s="50">
        <v>855</v>
      </c>
      <c r="U6" s="50">
        <v>795</v>
      </c>
      <c r="V6" s="50">
        <v>840</v>
      </c>
      <c r="W6" s="50">
        <v>860</v>
      </c>
      <c r="X6" s="50">
        <v>865</v>
      </c>
      <c r="Y6" s="50">
        <v>780</v>
      </c>
      <c r="Z6" s="50">
        <v>840</v>
      </c>
      <c r="AA6" s="50">
        <v>845</v>
      </c>
      <c r="AB6" s="50">
        <v>825</v>
      </c>
      <c r="AC6" s="50">
        <v>785</v>
      </c>
      <c r="AD6" s="50">
        <v>840</v>
      </c>
      <c r="AE6" s="50">
        <v>795</v>
      </c>
      <c r="AF6" s="50">
        <v>810</v>
      </c>
      <c r="AG6" s="50">
        <v>730</v>
      </c>
      <c r="AH6" s="50">
        <v>770</v>
      </c>
      <c r="AI6" s="50">
        <f t="shared" ref="AI6" si="2">SUM(AI7:AI12)</f>
        <v>746.24589112023625</v>
      </c>
      <c r="AJ6" s="50">
        <f t="shared" ref="AJ6:AY6" si="3">SUM(AJ7:AJ12)</f>
        <v>729.19605381725523</v>
      </c>
      <c r="AK6" s="50">
        <f t="shared" si="3"/>
        <v>658.79515188706534</v>
      </c>
      <c r="AL6" s="50">
        <f t="shared" si="3"/>
        <v>675.82754455528061</v>
      </c>
      <c r="AM6" s="50">
        <f t="shared" si="3"/>
        <v>622.95459623568684</v>
      </c>
      <c r="AN6" s="50">
        <f t="shared" si="3"/>
        <v>372.0544835550287</v>
      </c>
      <c r="AO6" s="50">
        <f t="shared" si="3"/>
        <v>625.84489185642997</v>
      </c>
      <c r="AP6" s="50">
        <f t="shared" si="3"/>
        <v>702.82465029301102</v>
      </c>
      <c r="AQ6" s="50">
        <f t="shared" si="3"/>
        <v>701.43067658941322</v>
      </c>
      <c r="AR6" s="50">
        <f t="shared" si="3"/>
        <v>637.44365383381398</v>
      </c>
      <c r="AS6" s="50">
        <f t="shared" si="3"/>
        <v>558.38425198065238</v>
      </c>
      <c r="AT6" s="50">
        <f t="shared" si="3"/>
        <v>659.72058648969085</v>
      </c>
      <c r="AU6" s="50">
        <f t="shared" si="3"/>
        <v>737.81362492820517</v>
      </c>
      <c r="AV6" s="50">
        <f t="shared" si="3"/>
        <v>703.31432723467606</v>
      </c>
      <c r="AW6" s="50">
        <f t="shared" si="3"/>
        <v>701.69809894095897</v>
      </c>
      <c r="AX6" s="50">
        <f t="shared" si="3"/>
        <v>758.82291814649659</v>
      </c>
      <c r="AY6" s="50">
        <f t="shared" si="3"/>
        <v>850.07891489456779</v>
      </c>
      <c r="AZ6" s="50">
        <f>SUM(AZ7:AZ12)</f>
        <v>839.69438762787763</v>
      </c>
      <c r="BA6" s="639"/>
      <c r="BB6" s="50">
        <f>SUM(BB7:BB12)</f>
        <v>1670</v>
      </c>
      <c r="BC6" s="50">
        <f t="shared" ref="BC6:BI6" si="4">SUM(BC7:BC12)</f>
        <v>1570</v>
      </c>
      <c r="BD6" s="50">
        <f t="shared" si="4"/>
        <v>1715</v>
      </c>
      <c r="BE6" s="50">
        <f t="shared" si="4"/>
        <v>1635</v>
      </c>
      <c r="BF6" s="50">
        <f t="shared" si="4"/>
        <v>1725</v>
      </c>
      <c r="BG6" s="50">
        <f t="shared" si="4"/>
        <v>1620</v>
      </c>
      <c r="BH6" s="50">
        <f t="shared" si="4"/>
        <v>1670</v>
      </c>
      <c r="BI6" s="50">
        <f t="shared" si="4"/>
        <v>1625</v>
      </c>
      <c r="BJ6" s="50">
        <f>SUM(BJ7:BJ12)</f>
        <v>1605</v>
      </c>
      <c r="BK6" s="50">
        <f>SUM(BK7:BK12)</f>
        <v>1500</v>
      </c>
      <c r="BL6" s="50">
        <f>AI6+AJ6</f>
        <v>1475.4419449374914</v>
      </c>
      <c r="BM6" s="50">
        <f>AK6+AL6</f>
        <v>1334.6226964423458</v>
      </c>
      <c r="BN6" s="50">
        <f>AM6+AN6</f>
        <v>995.00907979071553</v>
      </c>
      <c r="BO6" s="50">
        <f>AO6+AP6</f>
        <v>1328.669542149441</v>
      </c>
      <c r="BP6" s="50">
        <f>AQ6+AR6</f>
        <v>1338.8743304232271</v>
      </c>
      <c r="BQ6" s="50">
        <f>AS6+AT6</f>
        <v>1218.1048384703431</v>
      </c>
      <c r="BR6" s="50">
        <f>AU6+AV6</f>
        <v>1441.1279521628812</v>
      </c>
      <c r="BS6" s="50">
        <f t="shared" ref="BS6" si="5">AW6+AX6</f>
        <v>1460.5210170874557</v>
      </c>
      <c r="BT6" s="50">
        <f>AY6+AZ6</f>
        <v>1689.7733025224454</v>
      </c>
      <c r="BU6" s="50"/>
      <c r="BV6" s="20" t="s">
        <v>27</v>
      </c>
      <c r="BW6" s="50">
        <f t="shared" ref="BW6:CI21" si="6">C6</f>
        <v>3130</v>
      </c>
      <c r="BX6" s="50">
        <f t="shared" si="6"/>
        <v>3240</v>
      </c>
      <c r="BY6" s="50">
        <f t="shared" si="6"/>
        <v>3250</v>
      </c>
      <c r="BZ6" s="50">
        <f t="shared" si="6"/>
        <v>3350</v>
      </c>
      <c r="CA6" s="50">
        <f t="shared" si="6"/>
        <v>3290</v>
      </c>
      <c r="CB6" s="50">
        <f t="shared" si="6"/>
        <v>3090</v>
      </c>
      <c r="CC6" s="50">
        <f t="shared" si="6"/>
        <v>2810.0646413798377</v>
      </c>
      <c r="CD6" s="50">
        <f t="shared" si="6"/>
        <v>2323.678621940157</v>
      </c>
      <c r="CE6" s="50">
        <f t="shared" si="6"/>
        <v>2556.9791688935707</v>
      </c>
      <c r="CF6" s="50">
        <f t="shared" si="6"/>
        <v>2901.6489692503364</v>
      </c>
      <c r="CG6" s="50">
        <f t="shared" si="6"/>
        <v>3283.0436435400243</v>
      </c>
      <c r="CH6" s="210">
        <f t="shared" si="6"/>
        <v>0.13479570132982643</v>
      </c>
      <c r="CI6" s="210">
        <f t="shared" si="6"/>
        <v>0.13144066643878838</v>
      </c>
      <c r="CJ6" s="59"/>
      <c r="CK6" s="444">
        <f t="shared" ref="CK6:DT6" si="7">Q6</f>
        <v>760</v>
      </c>
      <c r="CL6" s="444">
        <f t="shared" si="7"/>
        <v>810</v>
      </c>
      <c r="CM6" s="444">
        <f t="shared" si="7"/>
        <v>860</v>
      </c>
      <c r="CN6" s="444">
        <f t="shared" si="7"/>
        <v>855</v>
      </c>
      <c r="CO6" s="444">
        <f t="shared" si="7"/>
        <v>795</v>
      </c>
      <c r="CP6" s="444">
        <f t="shared" si="7"/>
        <v>840</v>
      </c>
      <c r="CQ6" s="444">
        <f t="shared" si="7"/>
        <v>860</v>
      </c>
      <c r="CR6" s="444">
        <f t="shared" si="7"/>
        <v>865</v>
      </c>
      <c r="CS6" s="444">
        <f t="shared" si="7"/>
        <v>780</v>
      </c>
      <c r="CT6" s="444">
        <f t="shared" si="7"/>
        <v>840</v>
      </c>
      <c r="CU6" s="444">
        <f t="shared" si="7"/>
        <v>845</v>
      </c>
      <c r="CV6" s="444">
        <f t="shared" si="7"/>
        <v>825</v>
      </c>
      <c r="CW6" s="444">
        <f t="shared" si="7"/>
        <v>785</v>
      </c>
      <c r="CX6" s="444">
        <f t="shared" si="7"/>
        <v>840</v>
      </c>
      <c r="CY6" s="444">
        <f t="shared" si="7"/>
        <v>795</v>
      </c>
      <c r="CZ6" s="444">
        <f t="shared" si="7"/>
        <v>810</v>
      </c>
      <c r="DA6" s="444">
        <f t="shared" si="7"/>
        <v>730</v>
      </c>
      <c r="DB6" s="444">
        <f t="shared" si="7"/>
        <v>770</v>
      </c>
      <c r="DC6" s="444">
        <f t="shared" si="7"/>
        <v>746.24589112023625</v>
      </c>
      <c r="DD6" s="444">
        <f t="shared" si="7"/>
        <v>729.19605381725523</v>
      </c>
      <c r="DE6" s="444">
        <f t="shared" si="7"/>
        <v>658.79515188706534</v>
      </c>
      <c r="DF6" s="444">
        <f t="shared" si="7"/>
        <v>675.82754455528061</v>
      </c>
      <c r="DG6" s="444">
        <f t="shared" si="7"/>
        <v>622.95459623568684</v>
      </c>
      <c r="DH6" s="444">
        <f t="shared" si="7"/>
        <v>372.0544835550287</v>
      </c>
      <c r="DI6" s="444">
        <f t="shared" si="7"/>
        <v>625.84489185642997</v>
      </c>
      <c r="DJ6" s="444">
        <f t="shared" si="7"/>
        <v>702.82465029301102</v>
      </c>
      <c r="DK6" s="444">
        <f t="shared" si="7"/>
        <v>701.43067658941322</v>
      </c>
      <c r="DL6" s="444">
        <f t="shared" si="7"/>
        <v>637.44365383381398</v>
      </c>
      <c r="DM6" s="444">
        <f t="shared" si="7"/>
        <v>558.38425198065238</v>
      </c>
      <c r="DN6" s="444">
        <f t="shared" si="7"/>
        <v>659.72058648969085</v>
      </c>
      <c r="DO6" s="444">
        <f t="shared" si="7"/>
        <v>737.81362492820517</v>
      </c>
      <c r="DP6" s="444">
        <f t="shared" si="7"/>
        <v>703.31432723467606</v>
      </c>
      <c r="DQ6" s="444">
        <f t="shared" si="7"/>
        <v>701.69809894095897</v>
      </c>
      <c r="DR6" s="444">
        <f t="shared" si="7"/>
        <v>758.82291814649659</v>
      </c>
      <c r="DS6" s="444">
        <f t="shared" si="7"/>
        <v>850.07891489456779</v>
      </c>
      <c r="DT6" s="444">
        <f t="shared" si="7"/>
        <v>839.69438762787763</v>
      </c>
      <c r="DU6" s="444"/>
      <c r="DV6" s="444">
        <f t="shared" ref="DV6:EL6" si="8">BB6</f>
        <v>1670</v>
      </c>
      <c r="DW6" s="444">
        <f t="shared" si="8"/>
        <v>1570</v>
      </c>
      <c r="DX6" s="444">
        <f t="shared" si="8"/>
        <v>1715</v>
      </c>
      <c r="DY6" s="444">
        <f t="shared" si="8"/>
        <v>1635</v>
      </c>
      <c r="DZ6" s="444">
        <f t="shared" si="8"/>
        <v>1725</v>
      </c>
      <c r="EA6" s="444">
        <f t="shared" si="8"/>
        <v>1620</v>
      </c>
      <c r="EB6" s="444">
        <f t="shared" si="8"/>
        <v>1670</v>
      </c>
      <c r="EC6" s="444">
        <f t="shared" si="8"/>
        <v>1625</v>
      </c>
      <c r="ED6" s="444">
        <f t="shared" si="8"/>
        <v>1605</v>
      </c>
      <c r="EE6" s="444">
        <f t="shared" si="8"/>
        <v>1500</v>
      </c>
      <c r="EF6" s="444">
        <f t="shared" si="8"/>
        <v>1475.4419449374914</v>
      </c>
      <c r="EG6" s="444">
        <f t="shared" si="8"/>
        <v>1334.6226964423458</v>
      </c>
      <c r="EH6" s="444">
        <f t="shared" si="8"/>
        <v>995.00907979071553</v>
      </c>
      <c r="EI6" s="444">
        <f t="shared" si="8"/>
        <v>1328.669542149441</v>
      </c>
      <c r="EJ6" s="444">
        <f t="shared" si="8"/>
        <v>1338.8743304232271</v>
      </c>
      <c r="EK6" s="444">
        <f t="shared" si="8"/>
        <v>1218.1048384703431</v>
      </c>
      <c r="EL6" s="444">
        <f t="shared" si="8"/>
        <v>1441.1279521628812</v>
      </c>
      <c r="EM6" s="444">
        <f>BS6</f>
        <v>1460.5210170874557</v>
      </c>
      <c r="EN6" s="444">
        <f>BT6</f>
        <v>1689.7733025224454</v>
      </c>
    </row>
    <row r="7" spans="1:144" x14ac:dyDescent="0.3">
      <c r="B7" s="10" t="s">
        <v>15</v>
      </c>
      <c r="C7" s="468">
        <v>425</v>
      </c>
      <c r="D7" s="468">
        <v>465</v>
      </c>
      <c r="E7" s="468">
        <v>480</v>
      </c>
      <c r="F7" s="468">
        <v>410</v>
      </c>
      <c r="G7" s="468">
        <v>390</v>
      </c>
      <c r="H7" s="468">
        <v>390</v>
      </c>
      <c r="I7" s="468">
        <v>327.61647988205158</v>
      </c>
      <c r="J7" s="468">
        <v>281.49672878223453</v>
      </c>
      <c r="K7" s="468">
        <v>359.85915635913625</v>
      </c>
      <c r="L7" s="468">
        <v>434.31824065624585</v>
      </c>
      <c r="M7" s="468">
        <v>450.38010483041228</v>
      </c>
      <c r="N7" s="208">
        <f t="shared" ref="N7:O59" si="9">IF(ISERROR(L7/K7),"N/A",IF(K7&lt;0,"N/A",IF(L7&lt;0,"N/A",IF(L7/K7-1&gt;300%,"&gt;±300%",IF(L7/K7-1&lt;-300%,"&gt;±300%",L7/K7-1)))))</f>
        <v>0.20691174027763259</v>
      </c>
      <c r="O7" s="208">
        <f t="shared" si="9"/>
        <v>3.6981785867195693E-2</v>
      </c>
      <c r="P7" s="198"/>
      <c r="Q7" s="13">
        <v>115</v>
      </c>
      <c r="R7" s="13">
        <v>115</v>
      </c>
      <c r="S7" s="13">
        <v>125</v>
      </c>
      <c r="T7" s="13">
        <v>130</v>
      </c>
      <c r="U7" s="13">
        <v>125</v>
      </c>
      <c r="V7" s="13">
        <v>125</v>
      </c>
      <c r="W7" s="13">
        <v>110</v>
      </c>
      <c r="X7" s="13">
        <v>105</v>
      </c>
      <c r="Y7" s="13">
        <v>95</v>
      </c>
      <c r="Z7" s="13">
        <v>100</v>
      </c>
      <c r="AA7" s="13">
        <v>95</v>
      </c>
      <c r="AB7" s="13">
        <v>100</v>
      </c>
      <c r="AC7" s="13">
        <v>95</v>
      </c>
      <c r="AD7" s="13">
        <v>95</v>
      </c>
      <c r="AE7" s="13">
        <v>100</v>
      </c>
      <c r="AF7" s="13">
        <v>100</v>
      </c>
      <c r="AG7" s="13">
        <v>95</v>
      </c>
      <c r="AH7" s="13">
        <v>95</v>
      </c>
      <c r="AI7" s="13">
        <v>83.789729932081997</v>
      </c>
      <c r="AJ7" s="13">
        <v>87.016244567031961</v>
      </c>
      <c r="AK7" s="13">
        <v>83.238023697583628</v>
      </c>
      <c r="AL7" s="13">
        <v>73.572481685353992</v>
      </c>
      <c r="AM7" s="13">
        <v>78.676662604852453</v>
      </c>
      <c r="AN7" s="13">
        <v>36.568002120158262</v>
      </c>
      <c r="AO7" s="13">
        <v>85.205748176099902</v>
      </c>
      <c r="AP7" s="13">
        <v>81.046315881123903</v>
      </c>
      <c r="AQ7" s="13">
        <v>97.054624955253971</v>
      </c>
      <c r="AR7" s="13">
        <v>89.949530528726513</v>
      </c>
      <c r="AS7" s="13">
        <v>83.806710427170103</v>
      </c>
      <c r="AT7" s="13">
        <v>89.048290447985678</v>
      </c>
      <c r="AU7" s="13">
        <v>102.06280432411941</v>
      </c>
      <c r="AV7" s="13">
        <v>112.64460755381884</v>
      </c>
      <c r="AW7" s="13">
        <v>109.16826151857508</v>
      </c>
      <c r="AX7" s="13">
        <v>110.44256725973251</v>
      </c>
      <c r="AY7" s="13">
        <v>109.58259925555984</v>
      </c>
      <c r="AZ7" s="13">
        <v>119.40459009405819</v>
      </c>
      <c r="BA7" s="639"/>
      <c r="BB7" s="13">
        <f>D7-BC7</f>
        <v>235</v>
      </c>
      <c r="BC7" s="13">
        <f>SUM(Q7:R7)</f>
        <v>230</v>
      </c>
      <c r="BD7" s="13">
        <f t="shared" ref="BD7:BD12" si="10">SUM(S7:T7)</f>
        <v>255</v>
      </c>
      <c r="BE7" s="7">
        <f>SUM(U7:V7)</f>
        <v>250</v>
      </c>
      <c r="BF7" s="13">
        <f>SUM(W7:X7)</f>
        <v>215</v>
      </c>
      <c r="BG7" s="13">
        <f>SUM(Y7:Z7)</f>
        <v>195</v>
      </c>
      <c r="BH7" s="13">
        <f>SUM(AA7:AB7)</f>
        <v>195</v>
      </c>
      <c r="BI7" s="13">
        <f>SUM(AC7:AD7)</f>
        <v>190</v>
      </c>
      <c r="BJ7" s="13">
        <f>SUM(AE7:AF7)</f>
        <v>200</v>
      </c>
      <c r="BK7" s="13">
        <f>SUM(AG7:AH7)</f>
        <v>190</v>
      </c>
      <c r="BL7" s="13">
        <f t="shared" ref="BL7:BL10" si="11">AI7+AJ7</f>
        <v>170.80597449911397</v>
      </c>
      <c r="BM7" s="13">
        <f t="shared" ref="BM7:BM10" si="12">AK7+AL7</f>
        <v>156.81050538293761</v>
      </c>
      <c r="BN7" s="13">
        <f t="shared" ref="BN7:BN31" si="13">AM7+AN7</f>
        <v>115.24466472501072</v>
      </c>
      <c r="BO7" s="59">
        <f>AO7+AP7</f>
        <v>166.25206405722381</v>
      </c>
      <c r="BP7" s="59">
        <f>AQ7+AR7</f>
        <v>187.00415548398047</v>
      </c>
      <c r="BQ7" s="59">
        <f>AS7+AT7</f>
        <v>172.85500087515578</v>
      </c>
      <c r="BR7" s="59">
        <f t="shared" ref="BR7:BR32" si="14">AU7+AV7</f>
        <v>214.70741187793826</v>
      </c>
      <c r="BS7" s="59">
        <f>AW7+AX7</f>
        <v>219.61082877830759</v>
      </c>
      <c r="BT7" s="59">
        <f t="shared" ref="BT7:BT60" si="15">AY7+AZ7</f>
        <v>228.98718934961803</v>
      </c>
      <c r="BU7" s="59"/>
      <c r="BV7" s="10" t="s">
        <v>15</v>
      </c>
      <c r="BW7" s="13">
        <f t="shared" si="6"/>
        <v>425</v>
      </c>
      <c r="BX7" s="13">
        <f t="shared" si="6"/>
        <v>465</v>
      </c>
      <c r="BY7" s="13">
        <f t="shared" si="6"/>
        <v>480</v>
      </c>
      <c r="BZ7" s="13">
        <f t="shared" si="6"/>
        <v>410</v>
      </c>
      <c r="CA7" s="13">
        <f t="shared" si="6"/>
        <v>390</v>
      </c>
      <c r="CB7" s="13">
        <f t="shared" si="6"/>
        <v>390</v>
      </c>
      <c r="CC7" s="13">
        <f t="shared" si="6"/>
        <v>327.61647988205158</v>
      </c>
      <c r="CD7" s="13">
        <f t="shared" si="6"/>
        <v>281.49672878223453</v>
      </c>
      <c r="CE7" s="13">
        <f t="shared" si="6"/>
        <v>359.85915635913625</v>
      </c>
      <c r="CF7" s="13">
        <f t="shared" si="6"/>
        <v>434.31824065624585</v>
      </c>
      <c r="CG7" s="13"/>
      <c r="CH7" s="212"/>
      <c r="CI7" s="208"/>
      <c r="CJ7" s="13"/>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679"/>
      <c r="DZ7" s="679"/>
      <c r="EA7" s="679"/>
      <c r="EB7" s="679"/>
      <c r="EC7" s="679"/>
      <c r="ED7" s="679"/>
      <c r="EE7" s="679"/>
      <c r="EF7" s="679"/>
      <c r="EG7" s="679"/>
      <c r="EH7" s="679"/>
      <c r="EI7" s="679"/>
      <c r="EJ7" s="679"/>
      <c r="EK7" s="679"/>
      <c r="EL7" s="679"/>
      <c r="EM7" s="679"/>
      <c r="EN7" s="679"/>
    </row>
    <row r="8" spans="1:144" x14ac:dyDescent="0.3">
      <c r="B8" s="10" t="s">
        <v>16</v>
      </c>
      <c r="C8" s="468">
        <v>1350</v>
      </c>
      <c r="D8" s="468">
        <v>1395</v>
      </c>
      <c r="E8" s="468">
        <v>1450</v>
      </c>
      <c r="F8" s="468">
        <v>1630</v>
      </c>
      <c r="G8" s="468">
        <v>1545</v>
      </c>
      <c r="H8" s="468">
        <v>1325</v>
      </c>
      <c r="I8" s="468">
        <v>1429.6447321806111</v>
      </c>
      <c r="J8" s="468">
        <v>1059.6202171157261</v>
      </c>
      <c r="K8" s="468">
        <v>963.35163024446263</v>
      </c>
      <c r="L8" s="468">
        <v>1003.510002431938</v>
      </c>
      <c r="M8" s="468">
        <v>1094.604981736846</v>
      </c>
      <c r="N8" s="208">
        <f t="shared" si="9"/>
        <v>4.1686099786102604E-2</v>
      </c>
      <c r="O8" s="208">
        <f t="shared" si="9"/>
        <v>9.077635408132001E-2</v>
      </c>
      <c r="P8" s="198"/>
      <c r="Q8" s="13">
        <v>320</v>
      </c>
      <c r="R8" s="13">
        <v>355</v>
      </c>
      <c r="S8" s="13">
        <v>395</v>
      </c>
      <c r="T8" s="13">
        <v>405</v>
      </c>
      <c r="U8" s="13">
        <v>360</v>
      </c>
      <c r="V8" s="13">
        <v>390</v>
      </c>
      <c r="W8" s="13">
        <v>420</v>
      </c>
      <c r="X8" s="13">
        <v>445</v>
      </c>
      <c r="Y8" s="13">
        <v>365</v>
      </c>
      <c r="Z8" s="13">
        <v>405</v>
      </c>
      <c r="AA8" s="13">
        <v>410</v>
      </c>
      <c r="AB8" s="13">
        <v>395</v>
      </c>
      <c r="AC8" s="13">
        <v>350</v>
      </c>
      <c r="AD8" s="13">
        <v>395</v>
      </c>
      <c r="AE8" s="13">
        <v>350</v>
      </c>
      <c r="AF8" s="13">
        <v>360</v>
      </c>
      <c r="AG8" s="13">
        <v>295</v>
      </c>
      <c r="AH8" s="13">
        <v>325</v>
      </c>
      <c r="AI8" s="13">
        <v>389.97698760659364</v>
      </c>
      <c r="AJ8" s="13">
        <v>379.38759533289738</v>
      </c>
      <c r="AK8" s="13">
        <v>315.56551924026928</v>
      </c>
      <c r="AL8" s="13">
        <v>344.71463000085083</v>
      </c>
      <c r="AM8" s="13">
        <v>307.42977747491238</v>
      </c>
      <c r="AN8" s="13">
        <v>154.22751491781531</v>
      </c>
      <c r="AO8" s="13">
        <v>276.91856359863471</v>
      </c>
      <c r="AP8" s="13">
        <v>321.0443611243636</v>
      </c>
      <c r="AQ8" s="13">
        <v>285.77782188812159</v>
      </c>
      <c r="AR8" s="13">
        <v>249.80104510423422</v>
      </c>
      <c r="AS8" s="13">
        <v>187.24636541936584</v>
      </c>
      <c r="AT8" s="13">
        <v>240.52639783274094</v>
      </c>
      <c r="AU8" s="13">
        <v>250.00986477848355</v>
      </c>
      <c r="AV8" s="13">
        <v>252.42518674248385</v>
      </c>
      <c r="AW8" s="13">
        <v>232.26069763611849</v>
      </c>
      <c r="AX8" s="13">
        <v>268.81425327485215</v>
      </c>
      <c r="AY8" s="13">
        <v>298.387423238721</v>
      </c>
      <c r="AZ8" s="13">
        <v>280.2364625458502</v>
      </c>
      <c r="BA8" s="639"/>
      <c r="BB8" s="13">
        <f t="shared" ref="BB8:BB12" si="16">D8-BC8</f>
        <v>720</v>
      </c>
      <c r="BC8" s="13">
        <f t="shared" ref="BC8:BC12" si="17">SUM(Q8:R8)</f>
        <v>675</v>
      </c>
      <c r="BD8" s="13">
        <f t="shared" si="10"/>
        <v>800</v>
      </c>
      <c r="BE8" s="7">
        <f t="shared" ref="BE8:BE12" si="18">SUM(U8:V8)</f>
        <v>750</v>
      </c>
      <c r="BF8" s="13">
        <f t="shared" ref="BF8:BF12" si="19">SUM(W8:X8)</f>
        <v>865</v>
      </c>
      <c r="BG8" s="13">
        <f t="shared" ref="BG8:BG12" si="20">SUM(Y8:Z8)</f>
        <v>770</v>
      </c>
      <c r="BH8" s="13">
        <f t="shared" ref="BH8:BH12" si="21">SUM(AA8:AB8)</f>
        <v>805</v>
      </c>
      <c r="BI8" s="13">
        <f t="shared" ref="BI8:BI12" si="22">SUM(AC8:AD8)</f>
        <v>745</v>
      </c>
      <c r="BJ8" s="13">
        <f t="shared" ref="BJ8:BJ12" si="23">SUM(AE8:AF8)</f>
        <v>710</v>
      </c>
      <c r="BK8" s="13">
        <f t="shared" ref="BK8:BK12" si="24">SUM(AG8:AH8)</f>
        <v>620</v>
      </c>
      <c r="BL8" s="13">
        <f t="shared" si="11"/>
        <v>769.36458293949102</v>
      </c>
      <c r="BM8" s="13">
        <f t="shared" si="12"/>
        <v>660.28014924112017</v>
      </c>
      <c r="BN8" s="13">
        <f t="shared" si="13"/>
        <v>461.6572923927277</v>
      </c>
      <c r="BO8" s="59">
        <f>AO8+AP8</f>
        <v>597.96292472299831</v>
      </c>
      <c r="BP8" s="59">
        <f>AQ8+AR8</f>
        <v>535.57886699235587</v>
      </c>
      <c r="BQ8" s="59">
        <f t="shared" ref="BQ8:BQ32" si="25">AS8+AT8</f>
        <v>427.77276325210676</v>
      </c>
      <c r="BR8" s="59">
        <f t="shared" si="14"/>
        <v>502.43505152096736</v>
      </c>
      <c r="BS8" s="59">
        <f t="shared" ref="BS8:BS59" si="26">AW8+AX8</f>
        <v>501.07495091097064</v>
      </c>
      <c r="BT8" s="59">
        <f t="shared" si="15"/>
        <v>578.62388578457126</v>
      </c>
      <c r="BU8" s="59"/>
      <c r="BV8" s="10" t="s">
        <v>16</v>
      </c>
      <c r="BW8" s="13">
        <f t="shared" si="6"/>
        <v>1350</v>
      </c>
      <c r="BX8" s="13">
        <f t="shared" si="6"/>
        <v>1395</v>
      </c>
      <c r="BY8" s="13">
        <f t="shared" si="6"/>
        <v>1450</v>
      </c>
      <c r="BZ8" s="13">
        <f t="shared" si="6"/>
        <v>1630</v>
      </c>
      <c r="CA8" s="13">
        <f t="shared" si="6"/>
        <v>1545</v>
      </c>
      <c r="CB8" s="13">
        <f t="shared" si="6"/>
        <v>1325</v>
      </c>
      <c r="CC8" s="13">
        <f t="shared" si="6"/>
        <v>1429.6447321806111</v>
      </c>
      <c r="CD8" s="13">
        <f t="shared" si="6"/>
        <v>1059.6202171157261</v>
      </c>
      <c r="CE8" s="13">
        <f t="shared" si="6"/>
        <v>963.35163024446263</v>
      </c>
      <c r="CF8" s="13">
        <f t="shared" si="6"/>
        <v>1003.510002431938</v>
      </c>
      <c r="CG8" s="13"/>
      <c r="CH8" s="212"/>
      <c r="CI8" s="208"/>
      <c r="CJ8" s="13"/>
      <c r="CK8" s="439"/>
      <c r="CL8" s="439"/>
      <c r="CM8" s="439"/>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679"/>
      <c r="DZ8" s="679"/>
      <c r="EA8" s="679"/>
      <c r="EB8" s="679"/>
      <c r="EC8" s="679"/>
      <c r="ED8" s="679"/>
      <c r="EE8" s="679"/>
      <c r="EF8" s="679"/>
      <c r="EG8" s="679"/>
      <c r="EH8" s="679"/>
      <c r="EI8" s="679"/>
      <c r="EJ8" s="679"/>
      <c r="EK8" s="679"/>
      <c r="EL8" s="679"/>
      <c r="EM8" s="679"/>
      <c r="EN8" s="679"/>
    </row>
    <row r="9" spans="1:144" x14ac:dyDescent="0.3">
      <c r="B9" s="10" t="s">
        <v>17</v>
      </c>
      <c r="C9" s="468">
        <v>585</v>
      </c>
      <c r="D9" s="468">
        <v>585</v>
      </c>
      <c r="E9" s="468">
        <v>510</v>
      </c>
      <c r="F9" s="468">
        <v>450</v>
      </c>
      <c r="G9" s="468">
        <v>435</v>
      </c>
      <c r="H9" s="468">
        <v>425</v>
      </c>
      <c r="I9" s="468">
        <v>294.80126879795785</v>
      </c>
      <c r="J9" s="468">
        <v>232.20342834523908</v>
      </c>
      <c r="K9" s="468">
        <v>257.56502733180804</v>
      </c>
      <c r="L9" s="468">
        <v>254.90170809133801</v>
      </c>
      <c r="M9" s="468">
        <v>306.95424165352301</v>
      </c>
      <c r="N9" s="208">
        <f t="shared" si="9"/>
        <v>-1.0340376052060063E-2</v>
      </c>
      <c r="O9" s="208">
        <f t="shared" si="9"/>
        <v>0.2042062956421351</v>
      </c>
      <c r="P9" s="198"/>
      <c r="Q9" s="13">
        <v>145</v>
      </c>
      <c r="R9" s="13">
        <v>140</v>
      </c>
      <c r="S9" s="13">
        <v>135</v>
      </c>
      <c r="T9" s="13">
        <v>120</v>
      </c>
      <c r="U9" s="13">
        <v>125</v>
      </c>
      <c r="V9" s="13">
        <v>125</v>
      </c>
      <c r="W9" s="13">
        <v>115</v>
      </c>
      <c r="X9" s="13">
        <v>105</v>
      </c>
      <c r="Y9" s="13">
        <v>115</v>
      </c>
      <c r="Z9" s="13">
        <v>115</v>
      </c>
      <c r="AA9" s="13">
        <v>115</v>
      </c>
      <c r="AB9" s="13">
        <v>105</v>
      </c>
      <c r="AC9" s="13">
        <v>110</v>
      </c>
      <c r="AD9" s="13">
        <v>110</v>
      </c>
      <c r="AE9" s="13">
        <v>110</v>
      </c>
      <c r="AF9" s="13">
        <v>105</v>
      </c>
      <c r="AG9" s="13">
        <v>105</v>
      </c>
      <c r="AH9" s="13">
        <v>110</v>
      </c>
      <c r="AI9" s="13">
        <v>77.404864114920827</v>
      </c>
      <c r="AJ9" s="13">
        <v>73.050997854525846</v>
      </c>
      <c r="AK9" s="13">
        <v>74.452810764428719</v>
      </c>
      <c r="AL9" s="13">
        <v>69.892596064082454</v>
      </c>
      <c r="AM9" s="13">
        <v>70.693324501158827</v>
      </c>
      <c r="AN9" s="13">
        <v>37.432566887559005</v>
      </c>
      <c r="AO9" s="13">
        <v>56.673171059729611</v>
      </c>
      <c r="AP9" s="13">
        <v>67.404365896791617</v>
      </c>
      <c r="AQ9" s="13">
        <v>71.263628885612178</v>
      </c>
      <c r="AR9" s="13">
        <v>66.304615936191269</v>
      </c>
      <c r="AS9" s="13">
        <v>55.420795878124061</v>
      </c>
      <c r="AT9" s="13">
        <v>64.575986631880525</v>
      </c>
      <c r="AU9" s="13">
        <v>65.970655407606969</v>
      </c>
      <c r="AV9" s="13">
        <v>58.769331106206145</v>
      </c>
      <c r="AW9" s="13">
        <v>64.559655712661012</v>
      </c>
      <c r="AX9" s="13">
        <v>65.602065864863889</v>
      </c>
      <c r="AY9" s="13">
        <v>71.027218723843717</v>
      </c>
      <c r="AZ9" s="13">
        <v>75.657881466209119</v>
      </c>
      <c r="BA9" s="639"/>
      <c r="BB9" s="13">
        <f t="shared" si="16"/>
        <v>300</v>
      </c>
      <c r="BC9" s="13">
        <f t="shared" si="17"/>
        <v>285</v>
      </c>
      <c r="BD9" s="13">
        <f t="shared" si="10"/>
        <v>255</v>
      </c>
      <c r="BE9" s="13">
        <f t="shared" si="18"/>
        <v>250</v>
      </c>
      <c r="BF9" s="13">
        <f t="shared" si="19"/>
        <v>220</v>
      </c>
      <c r="BG9" s="13">
        <f t="shared" si="20"/>
        <v>230</v>
      </c>
      <c r="BH9" s="13">
        <f t="shared" si="21"/>
        <v>220</v>
      </c>
      <c r="BI9" s="13">
        <f t="shared" si="22"/>
        <v>220</v>
      </c>
      <c r="BJ9" s="13">
        <f t="shared" si="23"/>
        <v>215</v>
      </c>
      <c r="BK9" s="13">
        <f t="shared" si="24"/>
        <v>215</v>
      </c>
      <c r="BL9" s="13">
        <f t="shared" si="11"/>
        <v>150.45586196944669</v>
      </c>
      <c r="BM9" s="13">
        <f t="shared" si="12"/>
        <v>144.34540682851116</v>
      </c>
      <c r="BN9" s="13">
        <f t="shared" si="13"/>
        <v>108.12589138871783</v>
      </c>
      <c r="BO9" s="59">
        <f>AO9+AP9</f>
        <v>124.07753695652123</v>
      </c>
      <c r="BP9" s="59">
        <f>AQ9+AR9</f>
        <v>137.56824482180343</v>
      </c>
      <c r="BQ9" s="59">
        <f t="shared" si="25"/>
        <v>119.99678251000458</v>
      </c>
      <c r="BR9" s="59">
        <f t="shared" si="14"/>
        <v>124.73998651381311</v>
      </c>
      <c r="BS9" s="59">
        <f t="shared" si="26"/>
        <v>130.1617215775249</v>
      </c>
      <c r="BT9" s="59">
        <f t="shared" si="15"/>
        <v>146.68510019005282</v>
      </c>
      <c r="BU9" s="59"/>
      <c r="BV9" s="10" t="s">
        <v>17</v>
      </c>
      <c r="BW9" s="13">
        <f t="shared" si="6"/>
        <v>585</v>
      </c>
      <c r="BX9" s="13">
        <f t="shared" si="6"/>
        <v>585</v>
      </c>
      <c r="BY9" s="13">
        <f t="shared" si="6"/>
        <v>510</v>
      </c>
      <c r="BZ9" s="13">
        <f t="shared" si="6"/>
        <v>450</v>
      </c>
      <c r="CA9" s="13">
        <f t="shared" si="6"/>
        <v>435</v>
      </c>
      <c r="CB9" s="13">
        <f t="shared" si="6"/>
        <v>425</v>
      </c>
      <c r="CC9" s="13">
        <f t="shared" si="6"/>
        <v>294.80126879795785</v>
      </c>
      <c r="CD9" s="13">
        <f t="shared" si="6"/>
        <v>232.20342834523908</v>
      </c>
      <c r="CE9" s="13">
        <f t="shared" si="6"/>
        <v>257.56502733180804</v>
      </c>
      <c r="CF9" s="13">
        <f t="shared" si="6"/>
        <v>254.90170809133801</v>
      </c>
      <c r="CG9" s="13"/>
      <c r="CH9" s="212"/>
      <c r="CI9" s="208"/>
      <c r="CJ9" s="13"/>
      <c r="CK9" s="439"/>
      <c r="CL9" s="439"/>
      <c r="CM9" s="439"/>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679"/>
      <c r="DZ9" s="679"/>
      <c r="EA9" s="679"/>
      <c r="EB9" s="679"/>
      <c r="EC9" s="679"/>
      <c r="ED9" s="679"/>
      <c r="EE9" s="679"/>
      <c r="EF9" s="679"/>
      <c r="EG9" s="679"/>
      <c r="EH9" s="679"/>
      <c r="EI9" s="679"/>
      <c r="EJ9" s="679"/>
      <c r="EK9" s="679"/>
      <c r="EL9" s="679"/>
      <c r="EM9" s="679"/>
      <c r="EN9" s="679"/>
    </row>
    <row r="10" spans="1:144" x14ac:dyDescent="0.3">
      <c r="B10" s="10" t="s">
        <v>18</v>
      </c>
      <c r="C10" s="468">
        <v>130</v>
      </c>
      <c r="D10" s="468">
        <v>125</v>
      </c>
      <c r="E10" s="468">
        <v>145</v>
      </c>
      <c r="F10" s="468">
        <v>195</v>
      </c>
      <c r="G10" s="468">
        <v>230</v>
      </c>
      <c r="H10" s="468">
        <v>220</v>
      </c>
      <c r="I10" s="468">
        <v>182.54381149380899</v>
      </c>
      <c r="J10" s="468">
        <v>279.17770469440546</v>
      </c>
      <c r="K10" s="468">
        <v>380.03497573911079</v>
      </c>
      <c r="L10" s="468">
        <v>491.52005739109489</v>
      </c>
      <c r="M10" s="468">
        <v>676.18912726075678</v>
      </c>
      <c r="N10" s="208">
        <f t="shared" si="9"/>
        <v>0.29335479302967427</v>
      </c>
      <c r="O10" s="208">
        <f>IF(ISERROR(M10/L10),"N/A",IF(L10&lt;0,"N/A",IF(M10&lt;0,"N/A",IF(M10/L10-1&gt;300%,"&gt;±300%",IF(M10/L10-1&lt;-300%,"&gt;±300%",M10/L10-1)))))</f>
        <v>0.37571014059905106</v>
      </c>
      <c r="P10" s="198"/>
      <c r="Q10" s="13">
        <v>25</v>
      </c>
      <c r="R10" s="13">
        <v>30</v>
      </c>
      <c r="S10" s="13">
        <v>35</v>
      </c>
      <c r="T10" s="13">
        <v>30</v>
      </c>
      <c r="U10" s="13">
        <v>25</v>
      </c>
      <c r="V10" s="13">
        <v>35</v>
      </c>
      <c r="W10" s="13">
        <v>45</v>
      </c>
      <c r="X10" s="13">
        <v>45</v>
      </c>
      <c r="Y10" s="13">
        <v>45</v>
      </c>
      <c r="Z10" s="13">
        <v>55</v>
      </c>
      <c r="AA10" s="13">
        <v>55</v>
      </c>
      <c r="AB10" s="13">
        <v>55</v>
      </c>
      <c r="AC10" s="13">
        <v>55</v>
      </c>
      <c r="AD10" s="13">
        <v>65</v>
      </c>
      <c r="AE10" s="13">
        <v>55</v>
      </c>
      <c r="AF10" s="13">
        <v>60</v>
      </c>
      <c r="AG10" s="13">
        <v>50</v>
      </c>
      <c r="AH10" s="13">
        <v>55</v>
      </c>
      <c r="AI10" s="13">
        <v>47.531473362323084</v>
      </c>
      <c r="AJ10" s="13">
        <v>40.342582071848625</v>
      </c>
      <c r="AK10" s="13">
        <v>41.030341241813687</v>
      </c>
      <c r="AL10" s="13">
        <v>53.639414817823585</v>
      </c>
      <c r="AM10" s="13">
        <v>42.131363419258591</v>
      </c>
      <c r="AN10" s="13">
        <v>76.741289967541789</v>
      </c>
      <c r="AO10" s="13">
        <v>75.614269928747774</v>
      </c>
      <c r="AP10" s="13">
        <v>84.690781378857253</v>
      </c>
      <c r="AQ10" s="13">
        <v>86.862040451520826</v>
      </c>
      <c r="AR10" s="13">
        <v>86.405526512797081</v>
      </c>
      <c r="AS10" s="13">
        <v>94.363697231347615</v>
      </c>
      <c r="AT10" s="13">
        <v>112.40371154344524</v>
      </c>
      <c r="AU10" s="13">
        <v>147.60142041094522</v>
      </c>
      <c r="AV10" s="13">
        <v>110.00332619868942</v>
      </c>
      <c r="AW10" s="13">
        <v>115.05854407507128</v>
      </c>
      <c r="AX10" s="13">
        <v>118.85676670638901</v>
      </c>
      <c r="AY10" s="13">
        <v>172.58036646090818</v>
      </c>
      <c r="AZ10" s="13">
        <v>176.20181311123673</v>
      </c>
      <c r="BA10" s="639"/>
      <c r="BB10" s="13">
        <f t="shared" si="16"/>
        <v>70</v>
      </c>
      <c r="BC10" s="13">
        <f t="shared" si="17"/>
        <v>55</v>
      </c>
      <c r="BD10" s="13">
        <f t="shared" si="10"/>
        <v>65</v>
      </c>
      <c r="BE10" s="13">
        <f t="shared" si="18"/>
        <v>60</v>
      </c>
      <c r="BF10" s="13">
        <f t="shared" si="19"/>
        <v>90</v>
      </c>
      <c r="BG10" s="13">
        <f t="shared" si="20"/>
        <v>100</v>
      </c>
      <c r="BH10" s="13">
        <f t="shared" si="21"/>
        <v>110</v>
      </c>
      <c r="BI10" s="13">
        <f t="shared" si="22"/>
        <v>120</v>
      </c>
      <c r="BJ10" s="13">
        <f t="shared" si="23"/>
        <v>115</v>
      </c>
      <c r="BK10" s="13">
        <f t="shared" si="24"/>
        <v>105</v>
      </c>
      <c r="BL10" s="13">
        <f t="shared" si="11"/>
        <v>87.874055434171709</v>
      </c>
      <c r="BM10" s="13">
        <f t="shared" si="12"/>
        <v>94.66975605963728</v>
      </c>
      <c r="BN10" s="13">
        <f t="shared" si="13"/>
        <v>118.87265338680038</v>
      </c>
      <c r="BO10" s="59">
        <f t="shared" ref="BO10:BO56" si="27">AO10+AP10</f>
        <v>160.30505130760503</v>
      </c>
      <c r="BP10" s="59">
        <f>AQ10+AR10</f>
        <v>173.26756696431789</v>
      </c>
      <c r="BQ10" s="59">
        <f t="shared" si="25"/>
        <v>206.76740877479284</v>
      </c>
      <c r="BR10" s="59">
        <f t="shared" si="14"/>
        <v>257.60474660963462</v>
      </c>
      <c r="BS10" s="59">
        <f t="shared" si="26"/>
        <v>233.91531078146028</v>
      </c>
      <c r="BT10" s="59">
        <f t="shared" si="15"/>
        <v>348.78217957214491</v>
      </c>
      <c r="BU10" s="59"/>
      <c r="BV10" s="10" t="s">
        <v>18</v>
      </c>
      <c r="BW10" s="13">
        <f t="shared" si="6"/>
        <v>130</v>
      </c>
      <c r="BX10" s="13">
        <f t="shared" si="6"/>
        <v>125</v>
      </c>
      <c r="BY10" s="13">
        <f t="shared" si="6"/>
        <v>145</v>
      </c>
      <c r="BZ10" s="13">
        <f t="shared" si="6"/>
        <v>195</v>
      </c>
      <c r="CA10" s="13">
        <f t="shared" si="6"/>
        <v>230</v>
      </c>
      <c r="CB10" s="13">
        <f t="shared" si="6"/>
        <v>220</v>
      </c>
      <c r="CC10" s="13">
        <f t="shared" si="6"/>
        <v>182.54381149380899</v>
      </c>
      <c r="CD10" s="13">
        <f t="shared" si="6"/>
        <v>279.17770469440546</v>
      </c>
      <c r="CE10" s="13">
        <f t="shared" si="6"/>
        <v>380.03497573911079</v>
      </c>
      <c r="CF10" s="13">
        <f t="shared" si="6"/>
        <v>491.52005739109489</v>
      </c>
      <c r="CG10" s="13"/>
      <c r="CH10" s="212"/>
      <c r="CI10" s="208"/>
      <c r="CJ10" s="13"/>
      <c r="CK10" s="439"/>
      <c r="CL10" s="439"/>
      <c r="CM10" s="439"/>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679"/>
      <c r="DZ10" s="679"/>
      <c r="EA10" s="679"/>
      <c r="EB10" s="679"/>
      <c r="EC10" s="679"/>
      <c r="ED10" s="679"/>
      <c r="EE10" s="679"/>
      <c r="EF10" s="679"/>
      <c r="EG10" s="679"/>
      <c r="EH10" s="679"/>
      <c r="EI10" s="679"/>
      <c r="EJ10" s="679"/>
      <c r="EK10" s="679"/>
      <c r="EL10" s="679"/>
      <c r="EM10" s="679"/>
      <c r="EN10" s="679"/>
    </row>
    <row r="11" spans="1:144" x14ac:dyDescent="0.3">
      <c r="B11" s="10" t="s">
        <v>21</v>
      </c>
      <c r="C11" s="524">
        <v>165</v>
      </c>
      <c r="D11" s="524">
        <v>170</v>
      </c>
      <c r="E11" s="524">
        <v>180</v>
      </c>
      <c r="F11" s="524">
        <v>170</v>
      </c>
      <c r="G11" s="524">
        <v>175</v>
      </c>
      <c r="H11" s="524">
        <v>195</v>
      </c>
      <c r="I11" s="524" t="s">
        <v>116</v>
      </c>
      <c r="J11" s="524" t="s">
        <v>116</v>
      </c>
      <c r="K11" s="524" t="s">
        <v>116</v>
      </c>
      <c r="L11" s="524" t="s">
        <v>116</v>
      </c>
      <c r="M11" s="524" t="s">
        <v>116</v>
      </c>
      <c r="N11" s="208" t="str">
        <f t="shared" si="9"/>
        <v>N/A</v>
      </c>
      <c r="O11" s="208" t="str">
        <f t="shared" si="9"/>
        <v>N/A</v>
      </c>
      <c r="P11" s="198"/>
      <c r="Q11" s="13">
        <v>40</v>
      </c>
      <c r="R11" s="13">
        <v>40</v>
      </c>
      <c r="S11" s="13">
        <v>45</v>
      </c>
      <c r="T11" s="13">
        <v>45</v>
      </c>
      <c r="U11" s="13">
        <v>45</v>
      </c>
      <c r="V11" s="13">
        <v>45</v>
      </c>
      <c r="W11" s="13">
        <v>45</v>
      </c>
      <c r="X11" s="13">
        <v>40</v>
      </c>
      <c r="Y11" s="13">
        <v>45</v>
      </c>
      <c r="Z11" s="13">
        <v>40</v>
      </c>
      <c r="AA11" s="13">
        <v>45</v>
      </c>
      <c r="AB11" s="13">
        <v>40</v>
      </c>
      <c r="AC11" s="13">
        <v>45</v>
      </c>
      <c r="AD11" s="13">
        <v>45</v>
      </c>
      <c r="AE11" s="13">
        <v>50</v>
      </c>
      <c r="AF11" s="13">
        <v>50</v>
      </c>
      <c r="AG11" s="13">
        <v>50</v>
      </c>
      <c r="AH11" s="13">
        <v>45</v>
      </c>
      <c r="AI11" s="10" t="s">
        <v>116</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639"/>
      <c r="BB11" s="13">
        <f t="shared" si="16"/>
        <v>90</v>
      </c>
      <c r="BC11" s="13">
        <f t="shared" si="17"/>
        <v>80</v>
      </c>
      <c r="BD11" s="13">
        <f t="shared" si="10"/>
        <v>90</v>
      </c>
      <c r="BE11" s="13">
        <f t="shared" si="18"/>
        <v>90</v>
      </c>
      <c r="BF11" s="13">
        <f t="shared" si="19"/>
        <v>85</v>
      </c>
      <c r="BG11" s="13">
        <f t="shared" si="20"/>
        <v>85</v>
      </c>
      <c r="BH11" s="13">
        <f t="shared" si="21"/>
        <v>85</v>
      </c>
      <c r="BI11" s="13">
        <f t="shared" si="22"/>
        <v>90</v>
      </c>
      <c r="BJ11" s="13">
        <f t="shared" si="23"/>
        <v>100</v>
      </c>
      <c r="BK11" s="13">
        <f t="shared" si="24"/>
        <v>95</v>
      </c>
      <c r="BL11" s="10" t="s">
        <v>116</v>
      </c>
      <c r="BM11" s="10" t="s">
        <v>116</v>
      </c>
      <c r="BN11" s="10" t="s">
        <v>116</v>
      </c>
      <c r="BO11" s="10" t="s">
        <v>116</v>
      </c>
      <c r="BP11" s="10" t="s">
        <v>116</v>
      </c>
      <c r="BQ11" s="10" t="s">
        <v>116</v>
      </c>
      <c r="BR11" s="10" t="s">
        <v>116</v>
      </c>
      <c r="BS11" s="10" t="s">
        <v>116</v>
      </c>
      <c r="BT11" s="10" t="s">
        <v>116</v>
      </c>
      <c r="BU11" s="10"/>
      <c r="BV11" s="10" t="s">
        <v>21</v>
      </c>
      <c r="BW11" s="13">
        <f t="shared" si="6"/>
        <v>165</v>
      </c>
      <c r="BX11" s="13">
        <f t="shared" si="6"/>
        <v>170</v>
      </c>
      <c r="BY11" s="13">
        <f t="shared" si="6"/>
        <v>180</v>
      </c>
      <c r="BZ11" s="13">
        <f t="shared" si="6"/>
        <v>170</v>
      </c>
      <c r="CA11" s="13">
        <f t="shared" si="6"/>
        <v>175</v>
      </c>
      <c r="CB11" s="13">
        <f t="shared" si="6"/>
        <v>195</v>
      </c>
      <c r="CC11" s="7" t="str">
        <f t="shared" si="6"/>
        <v>††</v>
      </c>
      <c r="CD11" s="7" t="str">
        <f t="shared" si="6"/>
        <v>††</v>
      </c>
      <c r="CE11" s="7" t="str">
        <f t="shared" si="6"/>
        <v>††</v>
      </c>
      <c r="CF11" s="7" t="str">
        <f t="shared" si="6"/>
        <v>††</v>
      </c>
      <c r="CG11" s="7"/>
      <c r="CH11" s="212"/>
      <c r="CI11" s="208"/>
      <c r="CJ11" s="13"/>
      <c r="CK11" s="439"/>
      <c r="CL11" s="439"/>
      <c r="CM11" s="439"/>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679"/>
      <c r="DZ11" s="679"/>
      <c r="EA11" s="679"/>
      <c r="EB11" s="679"/>
      <c r="EC11" s="679"/>
      <c r="ED11" s="679"/>
      <c r="EE11" s="679"/>
      <c r="EF11" s="679"/>
      <c r="EG11" s="679"/>
      <c r="EH11" s="679"/>
      <c r="EI11" s="679"/>
      <c r="EJ11" s="679"/>
      <c r="EK11" s="679"/>
      <c r="EL11" s="679"/>
      <c r="EM11" s="679"/>
      <c r="EN11" s="679"/>
    </row>
    <row r="12" spans="1:144" x14ac:dyDescent="0.3">
      <c r="B12" s="52" t="s">
        <v>19</v>
      </c>
      <c r="C12" s="661">
        <v>475</v>
      </c>
      <c r="D12" s="661">
        <v>500</v>
      </c>
      <c r="E12" s="661">
        <v>485</v>
      </c>
      <c r="F12" s="661">
        <v>495</v>
      </c>
      <c r="G12" s="661">
        <v>515</v>
      </c>
      <c r="H12" s="661">
        <v>535</v>
      </c>
      <c r="I12" s="661">
        <v>575.45834902540798</v>
      </c>
      <c r="J12" s="661">
        <v>471.18054300255164</v>
      </c>
      <c r="K12" s="661">
        <v>596.16837921905278</v>
      </c>
      <c r="L12" s="661">
        <v>717.39896067971983</v>
      </c>
      <c r="M12" s="661">
        <v>754.91518805848614</v>
      </c>
      <c r="N12" s="217">
        <f t="shared" si="9"/>
        <v>0.2033495664756193</v>
      </c>
      <c r="O12" s="217">
        <f t="shared" si="9"/>
        <v>5.2294789141066556E-2</v>
      </c>
      <c r="P12" s="198"/>
      <c r="Q12" s="54">
        <v>115</v>
      </c>
      <c r="R12" s="54">
        <v>130</v>
      </c>
      <c r="S12" s="54">
        <v>125</v>
      </c>
      <c r="T12" s="54">
        <v>125</v>
      </c>
      <c r="U12" s="54">
        <v>115</v>
      </c>
      <c r="V12" s="54">
        <v>120</v>
      </c>
      <c r="W12" s="54">
        <v>125</v>
      </c>
      <c r="X12" s="54">
        <v>125</v>
      </c>
      <c r="Y12" s="54">
        <v>115</v>
      </c>
      <c r="Z12" s="54">
        <v>125</v>
      </c>
      <c r="AA12" s="54">
        <v>125</v>
      </c>
      <c r="AB12" s="54">
        <v>130</v>
      </c>
      <c r="AC12" s="54">
        <v>130</v>
      </c>
      <c r="AD12" s="54">
        <v>130</v>
      </c>
      <c r="AE12" s="54">
        <v>130</v>
      </c>
      <c r="AF12" s="54">
        <v>135</v>
      </c>
      <c r="AG12" s="54">
        <v>135</v>
      </c>
      <c r="AH12" s="54">
        <v>140</v>
      </c>
      <c r="AI12" s="54">
        <v>147.54283610431676</v>
      </c>
      <c r="AJ12" s="54">
        <v>149.39863399095145</v>
      </c>
      <c r="AK12" s="54">
        <v>144.50845694297001</v>
      </c>
      <c r="AL12" s="54">
        <v>134.00842198716975</v>
      </c>
      <c r="AM12" s="54">
        <v>124.02346823550458</v>
      </c>
      <c r="AN12" s="54">
        <v>67.085109661954334</v>
      </c>
      <c r="AO12" s="54">
        <v>131.43313909321796</v>
      </c>
      <c r="AP12" s="54">
        <v>148.63882601187476</v>
      </c>
      <c r="AQ12" s="54">
        <v>160.47256040890471</v>
      </c>
      <c r="AR12" s="54">
        <v>144.98293575186494</v>
      </c>
      <c r="AS12" s="54">
        <v>137.54668302464475</v>
      </c>
      <c r="AT12" s="54">
        <v>153.16620003363846</v>
      </c>
      <c r="AU12" s="54">
        <v>172.16888000705003</v>
      </c>
      <c r="AV12" s="54">
        <v>169.47187563347777</v>
      </c>
      <c r="AW12" s="54">
        <v>180.65093999853309</v>
      </c>
      <c r="AX12" s="54">
        <v>195.10726504065894</v>
      </c>
      <c r="AY12" s="54">
        <v>198.50130721553501</v>
      </c>
      <c r="AZ12" s="54">
        <v>188.19364041052336</v>
      </c>
      <c r="BA12" s="639"/>
      <c r="BB12" s="54">
        <f t="shared" si="16"/>
        <v>255</v>
      </c>
      <c r="BC12" s="54">
        <f t="shared" si="17"/>
        <v>245</v>
      </c>
      <c r="BD12" s="54">
        <f t="shared" si="10"/>
        <v>250</v>
      </c>
      <c r="BE12" s="54">
        <f t="shared" si="18"/>
        <v>235</v>
      </c>
      <c r="BF12" s="54">
        <f t="shared" si="19"/>
        <v>250</v>
      </c>
      <c r="BG12" s="54">
        <f t="shared" si="20"/>
        <v>240</v>
      </c>
      <c r="BH12" s="54">
        <f t="shared" si="21"/>
        <v>255</v>
      </c>
      <c r="BI12" s="54">
        <f t="shared" si="22"/>
        <v>260</v>
      </c>
      <c r="BJ12" s="54">
        <f t="shared" si="23"/>
        <v>265</v>
      </c>
      <c r="BK12" s="54">
        <f t="shared" si="24"/>
        <v>275</v>
      </c>
      <c r="BL12" s="54">
        <f>AI12+AJ12</f>
        <v>296.94147009526819</v>
      </c>
      <c r="BM12" s="54">
        <f>AK12+AL12</f>
        <v>278.5168789301398</v>
      </c>
      <c r="BN12" s="54">
        <f t="shared" si="13"/>
        <v>191.10857789745893</v>
      </c>
      <c r="BO12" s="516">
        <f>AO12+AP12</f>
        <v>280.07196510509272</v>
      </c>
      <c r="BP12" s="620">
        <f>AQ12+AR12</f>
        <v>305.45549616076966</v>
      </c>
      <c r="BQ12" s="620">
        <f t="shared" si="25"/>
        <v>290.71288305828318</v>
      </c>
      <c r="BR12" s="620">
        <f t="shared" si="14"/>
        <v>341.6407556405278</v>
      </c>
      <c r="BS12" s="620">
        <f>AW12+AX12</f>
        <v>375.75820503919203</v>
      </c>
      <c r="BT12" s="620">
        <f t="shared" si="15"/>
        <v>386.69494762605837</v>
      </c>
      <c r="BU12" s="59"/>
      <c r="BV12" s="52" t="s">
        <v>19</v>
      </c>
      <c r="BW12" s="54">
        <f t="shared" si="6"/>
        <v>475</v>
      </c>
      <c r="BX12" s="54">
        <f t="shared" si="6"/>
        <v>500</v>
      </c>
      <c r="BY12" s="54">
        <f t="shared" si="6"/>
        <v>485</v>
      </c>
      <c r="BZ12" s="54">
        <f t="shared" si="6"/>
        <v>495</v>
      </c>
      <c r="CA12" s="54">
        <f t="shared" si="6"/>
        <v>515</v>
      </c>
      <c r="CB12" s="54">
        <f t="shared" si="6"/>
        <v>535</v>
      </c>
      <c r="CC12" s="54">
        <f t="shared" si="6"/>
        <v>575.45834902540798</v>
      </c>
      <c r="CD12" s="54">
        <f t="shared" si="6"/>
        <v>471.18054300255164</v>
      </c>
      <c r="CE12" s="54">
        <f t="shared" si="6"/>
        <v>596.16837921905278</v>
      </c>
      <c r="CF12" s="54">
        <f t="shared" si="6"/>
        <v>717.39896067971983</v>
      </c>
      <c r="CG12" s="54"/>
      <c r="CH12" s="216"/>
      <c r="CI12" s="217"/>
      <c r="CJ12" s="13"/>
      <c r="CK12" s="447"/>
      <c r="CL12" s="447"/>
      <c r="CM12" s="44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row>
    <row r="13" spans="1:144" x14ac:dyDescent="0.3">
      <c r="B13" s="20" t="s">
        <v>5</v>
      </c>
      <c r="C13" s="495">
        <v>2945</v>
      </c>
      <c r="D13" s="495">
        <v>3000</v>
      </c>
      <c r="E13" s="495">
        <v>2840</v>
      </c>
      <c r="F13" s="495">
        <v>2505</v>
      </c>
      <c r="G13" s="495">
        <v>2460</v>
      </c>
      <c r="H13" s="495">
        <v>2245</v>
      </c>
      <c r="I13" s="495">
        <f t="shared" ref="I13:M13" si="28">SUM(I14:I19)</f>
        <v>2105.537750252664</v>
      </c>
      <c r="J13" s="495">
        <f t="shared" si="28"/>
        <v>1830.3464916819003</v>
      </c>
      <c r="K13" s="495">
        <f t="shared" si="28"/>
        <v>1952.5009481835568</v>
      </c>
      <c r="L13" s="495">
        <f t="shared" si="28"/>
        <v>1899.1127259820812</v>
      </c>
      <c r="M13" s="495">
        <f t="shared" si="28"/>
        <v>1893.0354280734996</v>
      </c>
      <c r="N13" s="210">
        <f t="shared" si="9"/>
        <v>-2.7343506414756691E-2</v>
      </c>
      <c r="O13" s="210">
        <f t="shared" si="9"/>
        <v>-3.2000722365961298E-3</v>
      </c>
      <c r="P13" s="198"/>
      <c r="Q13" s="50">
        <v>740</v>
      </c>
      <c r="R13" s="50">
        <v>695</v>
      </c>
      <c r="S13" s="50">
        <v>720</v>
      </c>
      <c r="T13" s="50">
        <v>660</v>
      </c>
      <c r="U13" s="50">
        <v>785</v>
      </c>
      <c r="V13" s="50">
        <v>675</v>
      </c>
      <c r="W13" s="50">
        <v>580</v>
      </c>
      <c r="X13" s="50">
        <v>600</v>
      </c>
      <c r="Y13" s="50">
        <v>630</v>
      </c>
      <c r="Z13" s="50">
        <v>700</v>
      </c>
      <c r="AA13" s="50">
        <v>610</v>
      </c>
      <c r="AB13" s="50">
        <v>590</v>
      </c>
      <c r="AC13" s="50">
        <v>580</v>
      </c>
      <c r="AD13" s="50">
        <v>680</v>
      </c>
      <c r="AE13" s="50">
        <v>580</v>
      </c>
      <c r="AF13" s="50">
        <v>570</v>
      </c>
      <c r="AG13" s="50">
        <v>550</v>
      </c>
      <c r="AH13" s="50">
        <v>560</v>
      </c>
      <c r="AI13" s="50">
        <f t="shared" ref="AI13:AZ13" si="29">SUM(AI14:AI19)</f>
        <v>541.21125275204304</v>
      </c>
      <c r="AJ13" s="50">
        <f t="shared" si="29"/>
        <v>535.93402330837796</v>
      </c>
      <c r="AK13" s="50">
        <f t="shared" si="29"/>
        <v>529.95018102166023</v>
      </c>
      <c r="AL13" s="50">
        <f t="shared" si="29"/>
        <v>498.44229317058239</v>
      </c>
      <c r="AM13" s="50">
        <f t="shared" si="29"/>
        <v>396.63405846780205</v>
      </c>
      <c r="AN13" s="50">
        <f t="shared" si="29"/>
        <v>388.84279375950177</v>
      </c>
      <c r="AO13" s="50">
        <f t="shared" si="29"/>
        <v>511.18101744141416</v>
      </c>
      <c r="AP13" s="50">
        <f t="shared" si="29"/>
        <v>533.68862201318211</v>
      </c>
      <c r="AQ13" s="50">
        <f t="shared" si="29"/>
        <v>487.30936025685696</v>
      </c>
      <c r="AR13" s="50">
        <f t="shared" si="29"/>
        <v>469.95020098424459</v>
      </c>
      <c r="AS13" s="50">
        <f t="shared" si="29"/>
        <v>484.61517848069673</v>
      </c>
      <c r="AT13" s="50">
        <f t="shared" si="29"/>
        <v>510.62620846175867</v>
      </c>
      <c r="AU13" s="50">
        <f t="shared" si="29"/>
        <v>472.40989084854721</v>
      </c>
      <c r="AV13" s="50">
        <f t="shared" si="29"/>
        <v>489.34986846357089</v>
      </c>
      <c r="AW13" s="50">
        <f t="shared" si="29"/>
        <v>480.41669419004046</v>
      </c>
      <c r="AX13" s="50">
        <f t="shared" si="29"/>
        <v>456.94659663587146</v>
      </c>
      <c r="AY13" s="50">
        <f t="shared" si="29"/>
        <v>462.26499586693802</v>
      </c>
      <c r="AZ13" s="50">
        <f t="shared" si="29"/>
        <v>479.64479292901245</v>
      </c>
      <c r="BA13" s="635"/>
      <c r="BB13" s="50">
        <f t="shared" ref="BB13" si="30">SUM(BB14:BB19)</f>
        <v>1565</v>
      </c>
      <c r="BC13" s="50">
        <f>SUM(BC14:BC19)</f>
        <v>1435</v>
      </c>
      <c r="BD13" s="50">
        <f>T13+S13</f>
        <v>1380</v>
      </c>
      <c r="BE13" s="50">
        <f>SUM(BE14:BE18)</f>
        <v>1420</v>
      </c>
      <c r="BF13" s="50">
        <f>SUM(BF14:BF19)</f>
        <v>1180</v>
      </c>
      <c r="BG13" s="50">
        <f t="shared" ref="BG13" si="31">SUM(BG14:BG19)</f>
        <v>1330</v>
      </c>
      <c r="BH13" s="50">
        <f>SUM(BH14:BH19)</f>
        <v>1200</v>
      </c>
      <c r="BI13" s="50">
        <f>SUM(BI14:BI19)</f>
        <v>1260</v>
      </c>
      <c r="BJ13" s="50">
        <f>SUM(BJ14:BJ19)</f>
        <v>1150</v>
      </c>
      <c r="BK13" s="50">
        <f>SUM(BK14:BK19)</f>
        <v>1110</v>
      </c>
      <c r="BL13" s="50">
        <f t="shared" ref="BL13:BL32" si="32">AI13+AJ13</f>
        <v>1077.1452760604211</v>
      </c>
      <c r="BM13" s="50">
        <f t="shared" ref="BM13:BM32" si="33">AK13+AL13</f>
        <v>1028.3924741922426</v>
      </c>
      <c r="BN13" s="50">
        <f t="shared" si="13"/>
        <v>785.47685222730388</v>
      </c>
      <c r="BO13" s="50">
        <f>AO13+AP13</f>
        <v>1044.8696394545964</v>
      </c>
      <c r="BP13" s="50">
        <f>AQ13+AR13</f>
        <v>957.25956124110155</v>
      </c>
      <c r="BQ13" s="50">
        <f t="shared" si="25"/>
        <v>995.24138694245539</v>
      </c>
      <c r="BR13" s="50">
        <f t="shared" si="14"/>
        <v>961.75975931211815</v>
      </c>
      <c r="BS13" s="50">
        <f t="shared" si="26"/>
        <v>937.36329082591192</v>
      </c>
      <c r="BT13" s="50">
        <f t="shared" si="15"/>
        <v>941.90978879595048</v>
      </c>
      <c r="BU13" s="50"/>
      <c r="BV13" s="20" t="s">
        <v>5</v>
      </c>
      <c r="BW13" s="50">
        <f t="shared" si="6"/>
        <v>2945</v>
      </c>
      <c r="BX13" s="50">
        <f t="shared" si="6"/>
        <v>3000</v>
      </c>
      <c r="BY13" s="50">
        <f t="shared" si="6"/>
        <v>2840</v>
      </c>
      <c r="BZ13" s="50">
        <f t="shared" si="6"/>
        <v>2505</v>
      </c>
      <c r="CA13" s="50">
        <f t="shared" si="6"/>
        <v>2460</v>
      </c>
      <c r="CB13" s="50">
        <f t="shared" si="6"/>
        <v>2245</v>
      </c>
      <c r="CC13" s="50">
        <f t="shared" si="6"/>
        <v>2105.537750252664</v>
      </c>
      <c r="CD13" s="50">
        <f t="shared" si="6"/>
        <v>1830.3464916819003</v>
      </c>
      <c r="CE13" s="50">
        <f t="shared" si="6"/>
        <v>1952.5009481835568</v>
      </c>
      <c r="CF13" s="50">
        <f t="shared" si="6"/>
        <v>1899.1127259820812</v>
      </c>
      <c r="CG13" s="50">
        <f>M13</f>
        <v>1893.0354280734996</v>
      </c>
      <c r="CH13" s="210">
        <f t="shared" ref="CH13:CH46" si="34">N13</f>
        <v>-2.7343506414756691E-2</v>
      </c>
      <c r="CI13" s="210">
        <f>O13</f>
        <v>-3.2000722365961298E-3</v>
      </c>
      <c r="CJ13" s="59"/>
      <c r="CK13" s="444">
        <f t="shared" ref="CK13:DT13" si="35">Q13</f>
        <v>740</v>
      </c>
      <c r="CL13" s="444">
        <f t="shared" si="35"/>
        <v>695</v>
      </c>
      <c r="CM13" s="444">
        <f t="shared" si="35"/>
        <v>720</v>
      </c>
      <c r="CN13" s="444">
        <f t="shared" si="35"/>
        <v>660</v>
      </c>
      <c r="CO13" s="444">
        <f t="shared" si="35"/>
        <v>785</v>
      </c>
      <c r="CP13" s="444">
        <f t="shared" si="35"/>
        <v>675</v>
      </c>
      <c r="CQ13" s="444">
        <f t="shared" si="35"/>
        <v>580</v>
      </c>
      <c r="CR13" s="444">
        <f t="shared" si="35"/>
        <v>600</v>
      </c>
      <c r="CS13" s="444">
        <f t="shared" si="35"/>
        <v>630</v>
      </c>
      <c r="CT13" s="444">
        <f t="shared" si="35"/>
        <v>700</v>
      </c>
      <c r="CU13" s="444">
        <f t="shared" si="35"/>
        <v>610</v>
      </c>
      <c r="CV13" s="444">
        <f t="shared" si="35"/>
        <v>590</v>
      </c>
      <c r="CW13" s="444">
        <f t="shared" si="35"/>
        <v>580</v>
      </c>
      <c r="CX13" s="444">
        <f t="shared" si="35"/>
        <v>680</v>
      </c>
      <c r="CY13" s="444">
        <f t="shared" si="35"/>
        <v>580</v>
      </c>
      <c r="CZ13" s="444">
        <f t="shared" si="35"/>
        <v>570</v>
      </c>
      <c r="DA13" s="444">
        <f t="shared" si="35"/>
        <v>550</v>
      </c>
      <c r="DB13" s="444">
        <f t="shared" si="35"/>
        <v>560</v>
      </c>
      <c r="DC13" s="444">
        <f t="shared" si="35"/>
        <v>541.21125275204304</v>
      </c>
      <c r="DD13" s="444">
        <f t="shared" si="35"/>
        <v>535.93402330837796</v>
      </c>
      <c r="DE13" s="444">
        <f t="shared" si="35"/>
        <v>529.95018102166023</v>
      </c>
      <c r="DF13" s="444">
        <f t="shared" si="35"/>
        <v>498.44229317058239</v>
      </c>
      <c r="DG13" s="444">
        <f t="shared" si="35"/>
        <v>396.63405846780205</v>
      </c>
      <c r="DH13" s="444">
        <f t="shared" si="35"/>
        <v>388.84279375950177</v>
      </c>
      <c r="DI13" s="444">
        <f t="shared" si="35"/>
        <v>511.18101744141416</v>
      </c>
      <c r="DJ13" s="444">
        <f t="shared" si="35"/>
        <v>533.68862201318211</v>
      </c>
      <c r="DK13" s="444">
        <f t="shared" si="35"/>
        <v>487.30936025685696</v>
      </c>
      <c r="DL13" s="444">
        <f t="shared" si="35"/>
        <v>469.95020098424459</v>
      </c>
      <c r="DM13" s="444">
        <f t="shared" si="35"/>
        <v>484.61517848069673</v>
      </c>
      <c r="DN13" s="444">
        <f t="shared" si="35"/>
        <v>510.62620846175867</v>
      </c>
      <c r="DO13" s="444">
        <f t="shared" si="35"/>
        <v>472.40989084854721</v>
      </c>
      <c r="DP13" s="444">
        <f t="shared" si="35"/>
        <v>489.34986846357089</v>
      </c>
      <c r="DQ13" s="444">
        <f t="shared" si="35"/>
        <v>480.41669419004046</v>
      </c>
      <c r="DR13" s="444">
        <f t="shared" si="35"/>
        <v>456.94659663587146</v>
      </c>
      <c r="DS13" s="444">
        <f t="shared" si="35"/>
        <v>462.26499586693802</v>
      </c>
      <c r="DT13" s="444">
        <f t="shared" si="35"/>
        <v>479.64479292901245</v>
      </c>
      <c r="DU13" s="444"/>
      <c r="DV13" s="444">
        <f t="shared" ref="DV13:EN13" si="36">BB13</f>
        <v>1565</v>
      </c>
      <c r="DW13" s="444">
        <f t="shared" si="36"/>
        <v>1435</v>
      </c>
      <c r="DX13" s="444">
        <f t="shared" si="36"/>
        <v>1380</v>
      </c>
      <c r="DY13" s="444">
        <f t="shared" si="36"/>
        <v>1420</v>
      </c>
      <c r="DZ13" s="444">
        <f t="shared" si="36"/>
        <v>1180</v>
      </c>
      <c r="EA13" s="444">
        <f t="shared" si="36"/>
        <v>1330</v>
      </c>
      <c r="EB13" s="444">
        <f t="shared" si="36"/>
        <v>1200</v>
      </c>
      <c r="EC13" s="444">
        <f t="shared" si="36"/>
        <v>1260</v>
      </c>
      <c r="ED13" s="444">
        <f t="shared" si="36"/>
        <v>1150</v>
      </c>
      <c r="EE13" s="444">
        <f t="shared" si="36"/>
        <v>1110</v>
      </c>
      <c r="EF13" s="444">
        <f t="shared" si="36"/>
        <v>1077.1452760604211</v>
      </c>
      <c r="EG13" s="444">
        <f t="shared" si="36"/>
        <v>1028.3924741922426</v>
      </c>
      <c r="EH13" s="444">
        <f t="shared" si="36"/>
        <v>785.47685222730388</v>
      </c>
      <c r="EI13" s="444">
        <f t="shared" si="36"/>
        <v>1044.8696394545964</v>
      </c>
      <c r="EJ13" s="444">
        <f t="shared" si="36"/>
        <v>957.25956124110155</v>
      </c>
      <c r="EK13" s="444">
        <f t="shared" si="36"/>
        <v>995.24138694245539</v>
      </c>
      <c r="EL13" s="444">
        <f t="shared" si="36"/>
        <v>961.75975931211815</v>
      </c>
      <c r="EM13" s="444">
        <f t="shared" si="36"/>
        <v>937.36329082591192</v>
      </c>
      <c r="EN13" s="444">
        <f t="shared" si="36"/>
        <v>941.90978879595048</v>
      </c>
    </row>
    <row r="14" spans="1:144" x14ac:dyDescent="0.3">
      <c r="B14" s="10" t="s">
        <v>15</v>
      </c>
      <c r="C14" s="468">
        <v>200</v>
      </c>
      <c r="D14" s="468">
        <v>230</v>
      </c>
      <c r="E14" s="468">
        <v>250</v>
      </c>
      <c r="F14" s="468">
        <v>265</v>
      </c>
      <c r="G14" s="468">
        <v>280</v>
      </c>
      <c r="H14" s="468">
        <v>280</v>
      </c>
      <c r="I14" s="468">
        <v>340.5</v>
      </c>
      <c r="J14" s="468">
        <v>276.5</v>
      </c>
      <c r="K14" s="468">
        <v>409</v>
      </c>
      <c r="L14" s="468">
        <v>448.23750000000007</v>
      </c>
      <c r="M14" s="468">
        <v>430</v>
      </c>
      <c r="N14" s="208">
        <f t="shared" si="9"/>
        <v>9.5935207823961033E-2</v>
      </c>
      <c r="O14" s="208">
        <f t="shared" si="9"/>
        <v>-4.0687135726038215E-2</v>
      </c>
      <c r="P14" s="198"/>
      <c r="Q14" s="13">
        <v>55</v>
      </c>
      <c r="R14" s="13">
        <v>55</v>
      </c>
      <c r="S14" s="13">
        <v>60</v>
      </c>
      <c r="T14" s="13">
        <v>60</v>
      </c>
      <c r="U14" s="13">
        <v>60</v>
      </c>
      <c r="V14" s="13">
        <v>65</v>
      </c>
      <c r="W14" s="13">
        <v>65</v>
      </c>
      <c r="X14" s="13">
        <v>65</v>
      </c>
      <c r="Y14" s="13">
        <v>65</v>
      </c>
      <c r="Z14" s="13">
        <v>65</v>
      </c>
      <c r="AA14" s="13">
        <v>70</v>
      </c>
      <c r="AB14" s="13">
        <v>70</v>
      </c>
      <c r="AC14" s="13">
        <v>70</v>
      </c>
      <c r="AD14" s="13">
        <v>70</v>
      </c>
      <c r="AE14" s="13">
        <v>75</v>
      </c>
      <c r="AF14" s="13">
        <v>75</v>
      </c>
      <c r="AG14" s="13">
        <v>80</v>
      </c>
      <c r="AH14" s="13">
        <v>55</v>
      </c>
      <c r="AI14" s="13">
        <v>86.5</v>
      </c>
      <c r="AJ14" s="13">
        <v>86</v>
      </c>
      <c r="AK14" s="13">
        <v>82</v>
      </c>
      <c r="AL14" s="13">
        <v>86</v>
      </c>
      <c r="AM14" s="13">
        <v>77</v>
      </c>
      <c r="AN14" s="13">
        <v>46</v>
      </c>
      <c r="AO14" s="13">
        <v>64</v>
      </c>
      <c r="AP14" s="13">
        <v>89.5</v>
      </c>
      <c r="AQ14" s="13">
        <v>91</v>
      </c>
      <c r="AR14" s="13">
        <v>111</v>
      </c>
      <c r="AS14" s="13">
        <v>105</v>
      </c>
      <c r="AT14" s="13">
        <v>102</v>
      </c>
      <c r="AU14" s="13">
        <v>119.75</v>
      </c>
      <c r="AV14" s="13">
        <v>132.75</v>
      </c>
      <c r="AW14" s="13">
        <v>104</v>
      </c>
      <c r="AX14" s="13">
        <v>91.747824155948649</v>
      </c>
      <c r="AY14" s="13">
        <v>116</v>
      </c>
      <c r="AZ14" s="13">
        <v>125.5</v>
      </c>
      <c r="BA14" s="635"/>
      <c r="BB14" s="13">
        <f t="shared" ref="BB14:BB19" si="37">D14-BC14</f>
        <v>120</v>
      </c>
      <c r="BC14" s="13">
        <f t="shared" ref="BC14:BC19" si="38">SUM(Q14:R14)</f>
        <v>110</v>
      </c>
      <c r="BD14" s="13">
        <f t="shared" ref="BD14:BD19" si="39">SUM(S14:T14)</f>
        <v>120</v>
      </c>
      <c r="BE14" s="7">
        <f t="shared" ref="BE14:BE19" si="40">SUM(U14:V14)</f>
        <v>125</v>
      </c>
      <c r="BF14" s="7">
        <f t="shared" ref="BF14:BF19" si="41">SUM(W14:X14)</f>
        <v>130</v>
      </c>
      <c r="BG14" s="7">
        <f t="shared" ref="BG14:BG19" si="42">SUM(Y14:Z14)</f>
        <v>130</v>
      </c>
      <c r="BH14" s="7">
        <f t="shared" ref="BH14:BH19" si="43">SUM(AA14:AB14)</f>
        <v>140</v>
      </c>
      <c r="BI14" s="7">
        <f t="shared" ref="BI14:BI19" si="44">SUM(AC14:AD14)</f>
        <v>140</v>
      </c>
      <c r="BJ14" s="7">
        <f t="shared" ref="BJ14:BJ19" si="45">SUM(AE14:AF14)</f>
        <v>150</v>
      </c>
      <c r="BK14" s="7">
        <f t="shared" ref="BK14:BK19" si="46">SUM(AG14:AH14)</f>
        <v>135</v>
      </c>
      <c r="BL14" s="7">
        <f t="shared" si="32"/>
        <v>172.5</v>
      </c>
      <c r="BM14" s="7">
        <f t="shared" si="33"/>
        <v>168</v>
      </c>
      <c r="BN14" s="7">
        <f t="shared" si="13"/>
        <v>123</v>
      </c>
      <c r="BO14" s="59">
        <f t="shared" si="27"/>
        <v>153.5</v>
      </c>
      <c r="BP14" s="59">
        <f>AQ14+AR14</f>
        <v>202</v>
      </c>
      <c r="BQ14" s="59">
        <f t="shared" si="25"/>
        <v>207</v>
      </c>
      <c r="BR14" s="59">
        <f t="shared" si="14"/>
        <v>252.5</v>
      </c>
      <c r="BS14" s="59">
        <f t="shared" si="26"/>
        <v>195.74782415594865</v>
      </c>
      <c r="BT14" s="59">
        <f t="shared" si="15"/>
        <v>241.5</v>
      </c>
      <c r="BU14" s="59"/>
      <c r="BV14" s="10" t="s">
        <v>15</v>
      </c>
      <c r="BW14" s="13">
        <f t="shared" si="6"/>
        <v>200</v>
      </c>
      <c r="BX14" s="13">
        <f t="shared" si="6"/>
        <v>230</v>
      </c>
      <c r="BY14" s="13">
        <f t="shared" si="6"/>
        <v>250</v>
      </c>
      <c r="BZ14" s="13">
        <f t="shared" si="6"/>
        <v>265</v>
      </c>
      <c r="CA14" s="13">
        <f t="shared" si="6"/>
        <v>280</v>
      </c>
      <c r="CB14" s="13">
        <f t="shared" si="6"/>
        <v>280</v>
      </c>
      <c r="CC14" s="13">
        <f t="shared" si="6"/>
        <v>340.5</v>
      </c>
      <c r="CD14" s="13">
        <f t="shared" si="6"/>
        <v>276.5</v>
      </c>
      <c r="CE14" s="13">
        <f t="shared" si="6"/>
        <v>409</v>
      </c>
      <c r="CF14" s="13">
        <f t="shared" si="6"/>
        <v>448.23750000000007</v>
      </c>
      <c r="CG14" s="13"/>
      <c r="CH14" s="212"/>
      <c r="CI14" s="208"/>
      <c r="CJ14" s="27"/>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679"/>
      <c r="DZ14" s="679"/>
      <c r="EA14" s="679"/>
      <c r="EB14" s="679"/>
      <c r="EC14" s="679"/>
      <c r="ED14" s="679"/>
      <c r="EE14" s="679"/>
      <c r="EF14" s="679"/>
      <c r="EG14" s="679"/>
      <c r="EH14" s="679"/>
      <c r="EI14" s="679"/>
      <c r="EJ14" s="679"/>
      <c r="EK14" s="679"/>
      <c r="EL14" s="679"/>
      <c r="EM14" s="679"/>
      <c r="EN14" s="679"/>
    </row>
    <row r="15" spans="1:144" x14ac:dyDescent="0.3">
      <c r="B15" s="10" t="s">
        <v>16</v>
      </c>
      <c r="C15" s="468">
        <v>220</v>
      </c>
      <c r="D15" s="468">
        <v>220</v>
      </c>
      <c r="E15" s="468">
        <v>235</v>
      </c>
      <c r="F15" s="468">
        <v>240</v>
      </c>
      <c r="G15" s="468">
        <v>250</v>
      </c>
      <c r="H15" s="468">
        <v>255</v>
      </c>
      <c r="I15" s="468">
        <v>236.75581477493773</v>
      </c>
      <c r="J15" s="468">
        <v>196.26123397258797</v>
      </c>
      <c r="K15" s="468">
        <v>259.88180757427796</v>
      </c>
      <c r="L15" s="468">
        <v>300.60613657248967</v>
      </c>
      <c r="M15" s="468">
        <v>313.50550093386948</v>
      </c>
      <c r="N15" s="208">
        <f t="shared" si="9"/>
        <v>0.15670326976070514</v>
      </c>
      <c r="O15" s="208">
        <f t="shared" si="9"/>
        <v>4.2911181083853833E-2</v>
      </c>
      <c r="P15" s="198"/>
      <c r="Q15" s="13">
        <v>60</v>
      </c>
      <c r="R15" s="13">
        <v>40</v>
      </c>
      <c r="S15" s="13">
        <v>60</v>
      </c>
      <c r="T15" s="13">
        <v>65</v>
      </c>
      <c r="U15" s="13">
        <v>65</v>
      </c>
      <c r="V15" s="13">
        <v>45</v>
      </c>
      <c r="W15" s="13">
        <v>65</v>
      </c>
      <c r="X15" s="13">
        <v>70</v>
      </c>
      <c r="Y15" s="13">
        <v>60</v>
      </c>
      <c r="Z15" s="13">
        <v>45</v>
      </c>
      <c r="AA15" s="13">
        <v>65</v>
      </c>
      <c r="AB15" s="13">
        <v>65</v>
      </c>
      <c r="AC15" s="13">
        <v>60</v>
      </c>
      <c r="AD15" s="13">
        <v>60</v>
      </c>
      <c r="AE15" s="13">
        <v>65</v>
      </c>
      <c r="AF15" s="13">
        <v>70</v>
      </c>
      <c r="AG15" s="13">
        <v>60</v>
      </c>
      <c r="AH15" s="13">
        <v>65</v>
      </c>
      <c r="AI15" s="13">
        <v>59.578918260056682</v>
      </c>
      <c r="AJ15" s="13">
        <v>63.039452106299215</v>
      </c>
      <c r="AK15" s="13">
        <v>56.292711063163225</v>
      </c>
      <c r="AL15" s="13">
        <v>57.844733345418632</v>
      </c>
      <c r="AM15" s="13">
        <v>55.261999607689873</v>
      </c>
      <c r="AN15" s="13">
        <v>28.394384708545378</v>
      </c>
      <c r="AO15" s="13">
        <v>53.816535336270199</v>
      </c>
      <c r="AP15" s="13">
        <v>58.788314320082534</v>
      </c>
      <c r="AQ15" s="13">
        <v>58.10015343841075</v>
      </c>
      <c r="AR15" s="13">
        <v>63.540373938993568</v>
      </c>
      <c r="AS15" s="13">
        <v>67.218295354273806</v>
      </c>
      <c r="AT15" s="13">
        <v>71.022984842599854</v>
      </c>
      <c r="AU15" s="13">
        <v>71.306578299817929</v>
      </c>
      <c r="AV15" s="13">
        <v>76.288472953104304</v>
      </c>
      <c r="AW15" s="13">
        <v>77.309972879556412</v>
      </c>
      <c r="AX15" s="13">
        <v>75.701112440011102</v>
      </c>
      <c r="AY15" s="13">
        <v>75.133507939269847</v>
      </c>
      <c r="AZ15" s="13">
        <v>79.452670740075007</v>
      </c>
      <c r="BA15" s="635"/>
      <c r="BB15" s="13">
        <f t="shared" si="37"/>
        <v>120</v>
      </c>
      <c r="BC15" s="13">
        <f t="shared" si="38"/>
        <v>100</v>
      </c>
      <c r="BD15" s="13">
        <f t="shared" si="39"/>
        <v>125</v>
      </c>
      <c r="BE15" s="7">
        <f t="shared" si="40"/>
        <v>110</v>
      </c>
      <c r="BF15" s="7">
        <f t="shared" si="41"/>
        <v>135</v>
      </c>
      <c r="BG15" s="7">
        <f t="shared" si="42"/>
        <v>105</v>
      </c>
      <c r="BH15" s="7">
        <f t="shared" si="43"/>
        <v>130</v>
      </c>
      <c r="BI15" s="7">
        <f t="shared" si="44"/>
        <v>120</v>
      </c>
      <c r="BJ15" s="7">
        <f t="shared" si="45"/>
        <v>135</v>
      </c>
      <c r="BK15" s="7">
        <f t="shared" si="46"/>
        <v>125</v>
      </c>
      <c r="BL15" s="7">
        <f t="shared" si="32"/>
        <v>122.61837036635589</v>
      </c>
      <c r="BM15" s="7">
        <f t="shared" si="33"/>
        <v>114.13744440858186</v>
      </c>
      <c r="BN15" s="7">
        <f t="shared" si="13"/>
        <v>83.656384316235247</v>
      </c>
      <c r="BO15" s="59">
        <f>AO15+AP15</f>
        <v>112.60484965635274</v>
      </c>
      <c r="BP15" s="59">
        <f>AQ15+AR15</f>
        <v>121.64052737740431</v>
      </c>
      <c r="BQ15" s="59">
        <f t="shared" si="25"/>
        <v>138.24128019687367</v>
      </c>
      <c r="BR15" s="59">
        <f t="shared" si="14"/>
        <v>147.59505125292225</v>
      </c>
      <c r="BS15" s="59">
        <f t="shared" si="26"/>
        <v>153.01108531956751</v>
      </c>
      <c r="BT15" s="59">
        <f t="shared" si="15"/>
        <v>154.58617867934487</v>
      </c>
      <c r="BU15" s="59"/>
      <c r="BV15" s="10" t="s">
        <v>16</v>
      </c>
      <c r="BW15" s="13">
        <f t="shared" si="6"/>
        <v>220</v>
      </c>
      <c r="BX15" s="13">
        <f t="shared" si="6"/>
        <v>220</v>
      </c>
      <c r="BY15" s="13">
        <f t="shared" si="6"/>
        <v>235</v>
      </c>
      <c r="BZ15" s="13">
        <f t="shared" si="6"/>
        <v>240</v>
      </c>
      <c r="CA15" s="13">
        <f t="shared" si="6"/>
        <v>250</v>
      </c>
      <c r="CB15" s="13">
        <f t="shared" si="6"/>
        <v>255</v>
      </c>
      <c r="CC15" s="13">
        <f t="shared" si="6"/>
        <v>236.75581477493773</v>
      </c>
      <c r="CD15" s="13">
        <f t="shared" si="6"/>
        <v>196.26123397258797</v>
      </c>
      <c r="CE15" s="13">
        <f t="shared" si="6"/>
        <v>259.88180757427796</v>
      </c>
      <c r="CF15" s="13">
        <f t="shared" si="6"/>
        <v>300.60613657248967</v>
      </c>
      <c r="CG15" s="219"/>
      <c r="CH15" s="212"/>
      <c r="CI15" s="208"/>
      <c r="CJ15" s="27"/>
      <c r="CK15" s="439"/>
      <c r="CL15" s="439"/>
      <c r="CM15" s="43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679"/>
      <c r="DZ15" s="679"/>
      <c r="EA15" s="679"/>
      <c r="EB15" s="679"/>
      <c r="EC15" s="679"/>
      <c r="ED15" s="679"/>
      <c r="EE15" s="679"/>
      <c r="EF15" s="679"/>
      <c r="EG15" s="679"/>
      <c r="EH15" s="679"/>
      <c r="EI15" s="679"/>
      <c r="EJ15" s="679"/>
      <c r="EK15" s="679"/>
      <c r="EL15" s="679"/>
      <c r="EM15" s="679"/>
      <c r="EN15" s="679"/>
    </row>
    <row r="16" spans="1:144" x14ac:dyDescent="0.3">
      <c r="B16" s="10" t="s">
        <v>17</v>
      </c>
      <c r="C16" s="468">
        <v>335</v>
      </c>
      <c r="D16" s="468">
        <v>335</v>
      </c>
      <c r="E16" s="468">
        <v>340</v>
      </c>
      <c r="F16" s="468">
        <v>335</v>
      </c>
      <c r="G16" s="468">
        <v>340</v>
      </c>
      <c r="H16" s="468">
        <v>345</v>
      </c>
      <c r="I16" s="468">
        <v>372.26277000000005</v>
      </c>
      <c r="J16" s="468">
        <v>315.79295448973193</v>
      </c>
      <c r="K16" s="468">
        <v>297.89098835219602</v>
      </c>
      <c r="L16" s="468">
        <v>332.80725923401411</v>
      </c>
      <c r="M16" s="468">
        <v>360</v>
      </c>
      <c r="N16" s="208">
        <f t="shared" si="9"/>
        <v>0.1172115715045956</v>
      </c>
      <c r="O16" s="208">
        <f t="shared" si="9"/>
        <v>8.1707174382471104E-2</v>
      </c>
      <c r="P16" s="198"/>
      <c r="Q16" s="13">
        <v>70</v>
      </c>
      <c r="R16" s="13">
        <v>100</v>
      </c>
      <c r="S16" s="13">
        <v>85</v>
      </c>
      <c r="T16" s="13">
        <v>80</v>
      </c>
      <c r="U16" s="13">
        <v>70</v>
      </c>
      <c r="V16" s="13">
        <v>100</v>
      </c>
      <c r="W16" s="13">
        <v>85</v>
      </c>
      <c r="X16" s="13">
        <v>75</v>
      </c>
      <c r="Y16" s="13">
        <v>70</v>
      </c>
      <c r="Z16" s="13">
        <v>105</v>
      </c>
      <c r="AA16" s="13">
        <v>85</v>
      </c>
      <c r="AB16" s="13">
        <v>80</v>
      </c>
      <c r="AC16" s="13">
        <v>85</v>
      </c>
      <c r="AD16" s="13">
        <v>85</v>
      </c>
      <c r="AE16" s="13">
        <v>85</v>
      </c>
      <c r="AF16" s="13">
        <v>85</v>
      </c>
      <c r="AG16" s="13">
        <v>90</v>
      </c>
      <c r="AH16" s="13">
        <v>85</v>
      </c>
      <c r="AI16" s="13">
        <v>93.953139452957743</v>
      </c>
      <c r="AJ16" s="13">
        <v>96.114760528164354</v>
      </c>
      <c r="AK16" s="13">
        <v>106.70696835593304</v>
      </c>
      <c r="AL16" s="13">
        <v>75.487901662944893</v>
      </c>
      <c r="AM16" s="13">
        <v>78.920637140484502</v>
      </c>
      <c r="AN16" s="13">
        <v>57.668856316898612</v>
      </c>
      <c r="AO16" s="13">
        <v>93.902132153221075</v>
      </c>
      <c r="AP16" s="13">
        <v>85.301328879127723</v>
      </c>
      <c r="AQ16" s="13">
        <v>71.028573426436054</v>
      </c>
      <c r="AR16" s="13">
        <v>74.969513211968192</v>
      </c>
      <c r="AS16" s="13">
        <v>75.121705722576863</v>
      </c>
      <c r="AT16" s="13">
        <v>76.771195991214952</v>
      </c>
      <c r="AU16" s="13">
        <v>79.552002237608392</v>
      </c>
      <c r="AV16" s="13">
        <v>82.466464533165023</v>
      </c>
      <c r="AW16" s="13">
        <v>88.643612752640692</v>
      </c>
      <c r="AX16" s="13">
        <v>82.145179710600004</v>
      </c>
      <c r="AY16" s="13">
        <v>83.529602349488812</v>
      </c>
      <c r="AZ16" s="13">
        <v>90.713110986481539</v>
      </c>
      <c r="BA16" s="635"/>
      <c r="BB16" s="13">
        <f t="shared" si="37"/>
        <v>165</v>
      </c>
      <c r="BC16" s="13">
        <f t="shared" si="38"/>
        <v>170</v>
      </c>
      <c r="BD16" s="13">
        <f t="shared" si="39"/>
        <v>165</v>
      </c>
      <c r="BE16" s="13">
        <f t="shared" si="40"/>
        <v>170</v>
      </c>
      <c r="BF16" s="7">
        <f t="shared" si="41"/>
        <v>160</v>
      </c>
      <c r="BG16" s="7">
        <f t="shared" si="42"/>
        <v>175</v>
      </c>
      <c r="BH16" s="7">
        <f t="shared" si="43"/>
        <v>165</v>
      </c>
      <c r="BI16" s="7">
        <f t="shared" si="44"/>
        <v>170</v>
      </c>
      <c r="BJ16" s="7">
        <f t="shared" si="45"/>
        <v>170</v>
      </c>
      <c r="BK16" s="7">
        <f t="shared" si="46"/>
        <v>175</v>
      </c>
      <c r="BL16" s="7">
        <f t="shared" si="32"/>
        <v>190.06789998112208</v>
      </c>
      <c r="BM16" s="7">
        <f t="shared" si="33"/>
        <v>182.19487001887794</v>
      </c>
      <c r="BN16" s="7">
        <f t="shared" si="13"/>
        <v>136.58949345738313</v>
      </c>
      <c r="BO16" s="59">
        <f>AO16+AP16</f>
        <v>179.2034610323488</v>
      </c>
      <c r="BP16" s="59">
        <f>AQ16+AR16</f>
        <v>145.99808663840423</v>
      </c>
      <c r="BQ16" s="59">
        <f t="shared" si="25"/>
        <v>151.89290171379182</v>
      </c>
      <c r="BR16" s="59">
        <f t="shared" si="14"/>
        <v>162.01846677077341</v>
      </c>
      <c r="BS16" s="59">
        <f t="shared" si="26"/>
        <v>170.7887924632407</v>
      </c>
      <c r="BT16" s="59">
        <f t="shared" si="15"/>
        <v>174.24271333597034</v>
      </c>
      <c r="BU16" s="59"/>
      <c r="BV16" s="10" t="s">
        <v>17</v>
      </c>
      <c r="BW16" s="13">
        <f t="shared" si="6"/>
        <v>335</v>
      </c>
      <c r="BX16" s="13">
        <f t="shared" si="6"/>
        <v>335</v>
      </c>
      <c r="BY16" s="13">
        <f t="shared" si="6"/>
        <v>340</v>
      </c>
      <c r="BZ16" s="13">
        <f t="shared" si="6"/>
        <v>335</v>
      </c>
      <c r="CA16" s="13">
        <f t="shared" si="6"/>
        <v>340</v>
      </c>
      <c r="CB16" s="13">
        <f t="shared" si="6"/>
        <v>345</v>
      </c>
      <c r="CC16" s="13">
        <f t="shared" si="6"/>
        <v>372.26277000000005</v>
      </c>
      <c r="CD16" s="13">
        <f t="shared" si="6"/>
        <v>315.79295448973193</v>
      </c>
      <c r="CE16" s="13">
        <f t="shared" si="6"/>
        <v>297.89098835219602</v>
      </c>
      <c r="CF16" s="13">
        <f t="shared" si="6"/>
        <v>332.80725923401411</v>
      </c>
      <c r="CG16" s="13"/>
      <c r="CH16" s="212"/>
      <c r="CI16" s="208"/>
      <c r="CJ16" s="27"/>
      <c r="CK16" s="439"/>
      <c r="CL16" s="439"/>
      <c r="CM16" s="43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679"/>
      <c r="DZ16" s="679"/>
      <c r="EA16" s="679"/>
      <c r="EB16" s="679"/>
      <c r="EC16" s="679"/>
      <c r="ED16" s="679"/>
      <c r="EE16" s="679"/>
      <c r="EF16" s="679"/>
      <c r="EG16" s="679"/>
      <c r="EH16" s="679"/>
      <c r="EI16" s="679"/>
      <c r="EJ16" s="679"/>
      <c r="EK16" s="679"/>
      <c r="EL16" s="679"/>
      <c r="EM16" s="679"/>
      <c r="EN16" s="679"/>
    </row>
    <row r="17" spans="2:144" x14ac:dyDescent="0.3">
      <c r="B17" s="10" t="s">
        <v>18</v>
      </c>
      <c r="C17" s="468">
        <v>1990</v>
      </c>
      <c r="D17" s="468">
        <v>1975</v>
      </c>
      <c r="E17" s="468">
        <v>1765</v>
      </c>
      <c r="F17" s="468">
        <v>1450</v>
      </c>
      <c r="G17" s="468">
        <v>1340</v>
      </c>
      <c r="H17" s="468">
        <v>1095</v>
      </c>
      <c r="I17" s="468">
        <v>871.19551282051236</v>
      </c>
      <c r="J17" s="468">
        <v>831.88593173076879</v>
      </c>
      <c r="K17" s="468">
        <v>703.39148104166634</v>
      </c>
      <c r="L17" s="468">
        <v>484.04564643253178</v>
      </c>
      <c r="M17" s="468">
        <v>450.16245118225453</v>
      </c>
      <c r="N17" s="208">
        <f t="shared" si="9"/>
        <v>-0.31184033432463665</v>
      </c>
      <c r="O17" s="208">
        <f t="shared" si="9"/>
        <v>-7.0000000000000062E-2</v>
      </c>
      <c r="P17" s="198"/>
      <c r="Q17" s="13">
        <v>500</v>
      </c>
      <c r="R17" s="13">
        <v>440</v>
      </c>
      <c r="S17" s="13">
        <v>440</v>
      </c>
      <c r="T17" s="13">
        <v>405</v>
      </c>
      <c r="U17" s="13">
        <v>530</v>
      </c>
      <c r="V17" s="13">
        <v>390</v>
      </c>
      <c r="W17" s="13">
        <v>310</v>
      </c>
      <c r="X17" s="13">
        <v>340</v>
      </c>
      <c r="Y17" s="13">
        <v>375</v>
      </c>
      <c r="Z17" s="13">
        <v>425</v>
      </c>
      <c r="AA17" s="13">
        <v>325</v>
      </c>
      <c r="AB17" s="13">
        <v>315</v>
      </c>
      <c r="AC17" s="13">
        <v>305</v>
      </c>
      <c r="AD17" s="13">
        <v>395</v>
      </c>
      <c r="AE17" s="13">
        <v>285</v>
      </c>
      <c r="AF17" s="13">
        <v>275</v>
      </c>
      <c r="AG17" s="13">
        <v>250</v>
      </c>
      <c r="AH17" s="13">
        <v>285</v>
      </c>
      <c r="AI17" s="13">
        <v>232.16878205128197</v>
      </c>
      <c r="AJ17" s="13">
        <v>212.59099358974328</v>
      </c>
      <c r="AK17" s="13">
        <v>220.856314102564</v>
      </c>
      <c r="AL17" s="13">
        <v>205.57942307692301</v>
      </c>
      <c r="AM17" s="13">
        <v>127.69283012820509</v>
      </c>
      <c r="AN17" s="13">
        <v>214.7169035256407</v>
      </c>
      <c r="AO17" s="13">
        <v>251.77619807692292</v>
      </c>
      <c r="AP17" s="13">
        <v>237.7</v>
      </c>
      <c r="AQ17" s="13">
        <v>197.34346474358966</v>
      </c>
      <c r="AR17" s="13">
        <v>161.03767764423054</v>
      </c>
      <c r="AS17" s="13">
        <v>176.24333865384602</v>
      </c>
      <c r="AT17" s="13">
        <v>168.767</v>
      </c>
      <c r="AU17" s="13">
        <v>126.29981743589738</v>
      </c>
      <c r="AV17" s="13">
        <v>120.77825823317291</v>
      </c>
      <c r="AW17" s="13">
        <v>135.70737076346145</v>
      </c>
      <c r="AX17" s="13">
        <v>101.2602</v>
      </c>
      <c r="AY17" s="13">
        <v>108.61784299487175</v>
      </c>
      <c r="AZ17" s="13">
        <v>101.45373691586524</v>
      </c>
      <c r="BA17" s="635"/>
      <c r="BB17" s="13">
        <f t="shared" si="37"/>
        <v>1035</v>
      </c>
      <c r="BC17" s="13">
        <f t="shared" si="38"/>
        <v>940</v>
      </c>
      <c r="BD17" s="13">
        <f t="shared" si="39"/>
        <v>845</v>
      </c>
      <c r="BE17" s="13">
        <f t="shared" si="40"/>
        <v>920</v>
      </c>
      <c r="BF17" s="7">
        <f t="shared" si="41"/>
        <v>650</v>
      </c>
      <c r="BG17" s="7">
        <f t="shared" si="42"/>
        <v>800</v>
      </c>
      <c r="BH17" s="7">
        <f t="shared" si="43"/>
        <v>640</v>
      </c>
      <c r="BI17" s="7">
        <f t="shared" si="44"/>
        <v>700</v>
      </c>
      <c r="BJ17" s="7">
        <f t="shared" si="45"/>
        <v>560</v>
      </c>
      <c r="BK17" s="7">
        <f t="shared" si="46"/>
        <v>535</v>
      </c>
      <c r="BL17" s="7">
        <f t="shared" si="32"/>
        <v>444.75977564102527</v>
      </c>
      <c r="BM17" s="7">
        <f t="shared" si="33"/>
        <v>426.43573717948698</v>
      </c>
      <c r="BN17" s="7">
        <f t="shared" si="13"/>
        <v>342.40973365384582</v>
      </c>
      <c r="BO17" s="59">
        <f t="shared" si="27"/>
        <v>489.47619807692291</v>
      </c>
      <c r="BP17" s="59">
        <f t="shared" ref="BP17:BP38" si="47">AQ17+AR17</f>
        <v>358.3811423878202</v>
      </c>
      <c r="BQ17" s="59">
        <f t="shared" si="25"/>
        <v>345.01033865384602</v>
      </c>
      <c r="BR17" s="59">
        <f t="shared" si="14"/>
        <v>247.0780756690703</v>
      </c>
      <c r="BS17" s="59">
        <f t="shared" si="26"/>
        <v>236.96757076346145</v>
      </c>
      <c r="BT17" s="59">
        <f t="shared" si="15"/>
        <v>210.071579910737</v>
      </c>
      <c r="BU17" s="59"/>
      <c r="BV17" s="10" t="s">
        <v>18</v>
      </c>
      <c r="BW17" s="13">
        <f t="shared" si="6"/>
        <v>1990</v>
      </c>
      <c r="BX17" s="13">
        <f t="shared" si="6"/>
        <v>1975</v>
      </c>
      <c r="BY17" s="13">
        <f t="shared" si="6"/>
        <v>1765</v>
      </c>
      <c r="BZ17" s="13">
        <f t="shared" si="6"/>
        <v>1450</v>
      </c>
      <c r="CA17" s="13">
        <f t="shared" si="6"/>
        <v>1340</v>
      </c>
      <c r="CB17" s="13">
        <f t="shared" si="6"/>
        <v>1095</v>
      </c>
      <c r="CC17" s="13">
        <f t="shared" si="6"/>
        <v>871.19551282051236</v>
      </c>
      <c r="CD17" s="13">
        <f t="shared" si="6"/>
        <v>831.88593173076879</v>
      </c>
      <c r="CE17" s="13">
        <f t="shared" si="6"/>
        <v>703.39148104166634</v>
      </c>
      <c r="CF17" s="13">
        <f t="shared" si="6"/>
        <v>484.04564643253178</v>
      </c>
      <c r="CG17" s="13"/>
      <c r="CH17" s="212"/>
      <c r="CI17" s="208"/>
      <c r="CJ17" s="27"/>
      <c r="CK17" s="439"/>
      <c r="CL17" s="439"/>
      <c r="CM17" s="43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679"/>
      <c r="DZ17" s="679"/>
      <c r="EA17" s="679"/>
      <c r="EB17" s="679"/>
      <c r="EC17" s="679"/>
      <c r="ED17" s="679"/>
      <c r="EE17" s="679"/>
      <c r="EF17" s="679"/>
      <c r="EG17" s="679"/>
      <c r="EH17" s="679"/>
      <c r="EI17" s="679"/>
      <c r="EJ17" s="679"/>
      <c r="EK17" s="679"/>
      <c r="EL17" s="679"/>
      <c r="EM17" s="679"/>
      <c r="EN17" s="679"/>
    </row>
    <row r="18" spans="2:144" x14ac:dyDescent="0.3">
      <c r="B18" s="10" t="s">
        <v>21</v>
      </c>
      <c r="C18" s="468">
        <v>140</v>
      </c>
      <c r="D18" s="468">
        <v>175</v>
      </c>
      <c r="E18" s="468">
        <v>180</v>
      </c>
      <c r="F18" s="468">
        <v>145</v>
      </c>
      <c r="G18" s="468">
        <v>175</v>
      </c>
      <c r="H18" s="468">
        <v>195</v>
      </c>
      <c r="I18" s="468">
        <v>108.82365265721357</v>
      </c>
      <c r="J18" s="468">
        <v>58.546371488811637</v>
      </c>
      <c r="K18" s="468">
        <v>123.40867121541667</v>
      </c>
      <c r="L18" s="468">
        <v>170.71220056551812</v>
      </c>
      <c r="M18" s="468">
        <v>183.51561560793198</v>
      </c>
      <c r="N18" s="208">
        <f t="shared" si="9"/>
        <v>0.38330798706624525</v>
      </c>
      <c r="O18" s="208">
        <f t="shared" si="9"/>
        <v>7.4999999999999956E-2</v>
      </c>
      <c r="P18" s="198"/>
      <c r="Q18" s="13">
        <v>40</v>
      </c>
      <c r="R18" s="13">
        <v>45</v>
      </c>
      <c r="S18" s="13">
        <v>55</v>
      </c>
      <c r="T18" s="13">
        <v>30</v>
      </c>
      <c r="U18" s="13">
        <v>40</v>
      </c>
      <c r="V18" s="13">
        <v>55</v>
      </c>
      <c r="W18" s="13">
        <v>35</v>
      </c>
      <c r="X18" s="13">
        <v>30</v>
      </c>
      <c r="Y18" s="13">
        <v>40</v>
      </c>
      <c r="Z18" s="13">
        <v>40</v>
      </c>
      <c r="AA18" s="13">
        <v>45</v>
      </c>
      <c r="AB18" s="13">
        <v>40</v>
      </c>
      <c r="AC18" s="13">
        <v>40</v>
      </c>
      <c r="AD18" s="13">
        <v>50</v>
      </c>
      <c r="AE18" s="13">
        <v>50</v>
      </c>
      <c r="AF18" s="13">
        <v>45</v>
      </c>
      <c r="AG18" s="13">
        <v>50</v>
      </c>
      <c r="AH18" s="13">
        <v>50</v>
      </c>
      <c r="AI18" s="13">
        <v>25.01041298774658</v>
      </c>
      <c r="AJ18" s="13">
        <v>34.188817084171085</v>
      </c>
      <c r="AK18" s="13">
        <v>20.0941875</v>
      </c>
      <c r="AL18" s="13">
        <v>29.530235085295896</v>
      </c>
      <c r="AM18" s="13">
        <v>19.918591591422601</v>
      </c>
      <c r="AN18" s="13">
        <v>4.2226492084171081</v>
      </c>
      <c r="AO18" s="13">
        <v>9.8461518750000003</v>
      </c>
      <c r="AP18" s="13">
        <v>24.558978813971923</v>
      </c>
      <c r="AQ18" s="13">
        <v>30.105168648420513</v>
      </c>
      <c r="AR18" s="13">
        <v>19.67063618905231</v>
      </c>
      <c r="AS18" s="13">
        <v>21.299838750000003</v>
      </c>
      <c r="AT18" s="13">
        <v>52.333027627943849</v>
      </c>
      <c r="AU18" s="13">
        <v>34.825497080841537</v>
      </c>
      <c r="AV18" s="13">
        <v>36.390676949746769</v>
      </c>
      <c r="AW18" s="13">
        <v>34.07974200000001</v>
      </c>
      <c r="AX18" s="13">
        <v>65.416284534929815</v>
      </c>
      <c r="AY18" s="13">
        <v>38.308046788925694</v>
      </c>
      <c r="AZ18" s="13">
        <v>41.849278492208782</v>
      </c>
      <c r="BA18" s="635"/>
      <c r="BB18" s="13">
        <f t="shared" si="37"/>
        <v>90</v>
      </c>
      <c r="BC18" s="13">
        <f t="shared" si="38"/>
        <v>85</v>
      </c>
      <c r="BD18" s="13">
        <f t="shared" si="39"/>
        <v>85</v>
      </c>
      <c r="BE18" s="13">
        <f t="shared" si="40"/>
        <v>95</v>
      </c>
      <c r="BF18" s="7">
        <f t="shared" si="41"/>
        <v>65</v>
      </c>
      <c r="BG18" s="7">
        <f t="shared" si="42"/>
        <v>80</v>
      </c>
      <c r="BH18" s="7">
        <f t="shared" si="43"/>
        <v>85</v>
      </c>
      <c r="BI18" s="7">
        <f t="shared" si="44"/>
        <v>90</v>
      </c>
      <c r="BJ18" s="7">
        <f t="shared" si="45"/>
        <v>95</v>
      </c>
      <c r="BK18" s="7">
        <f t="shared" si="46"/>
        <v>100</v>
      </c>
      <c r="BL18" s="7">
        <f t="shared" si="32"/>
        <v>59.199230071917668</v>
      </c>
      <c r="BM18" s="7">
        <f t="shared" si="33"/>
        <v>49.624422585295896</v>
      </c>
      <c r="BN18" s="7">
        <f t="shared" si="13"/>
        <v>24.141240799839707</v>
      </c>
      <c r="BO18" s="59">
        <f t="shared" si="27"/>
        <v>34.405130688971923</v>
      </c>
      <c r="BP18" s="59">
        <f>AQ18+AR18</f>
        <v>49.775804837472819</v>
      </c>
      <c r="BQ18" s="59">
        <f t="shared" si="25"/>
        <v>73.632866377943856</v>
      </c>
      <c r="BR18" s="59">
        <f t="shared" si="14"/>
        <v>71.216174030588306</v>
      </c>
      <c r="BS18" s="59">
        <f t="shared" si="26"/>
        <v>99.496026534929825</v>
      </c>
      <c r="BT18" s="59">
        <f t="shared" si="15"/>
        <v>80.157325281134476</v>
      </c>
      <c r="BU18" s="59"/>
      <c r="BV18" s="10" t="s">
        <v>21</v>
      </c>
      <c r="BW18" s="13">
        <f t="shared" si="6"/>
        <v>140</v>
      </c>
      <c r="BX18" s="13">
        <f t="shared" si="6"/>
        <v>175</v>
      </c>
      <c r="BY18" s="13">
        <f t="shared" si="6"/>
        <v>180</v>
      </c>
      <c r="BZ18" s="13">
        <f t="shared" si="6"/>
        <v>145</v>
      </c>
      <c r="CA18" s="13">
        <f t="shared" si="6"/>
        <v>175</v>
      </c>
      <c r="CB18" s="13">
        <f t="shared" si="6"/>
        <v>195</v>
      </c>
      <c r="CC18" s="13">
        <f t="shared" si="6"/>
        <v>108.82365265721357</v>
      </c>
      <c r="CD18" s="13">
        <f t="shared" si="6"/>
        <v>58.546371488811637</v>
      </c>
      <c r="CE18" s="13">
        <f t="shared" si="6"/>
        <v>123.40867121541667</v>
      </c>
      <c r="CF18" s="13">
        <f t="shared" si="6"/>
        <v>170.71220056551812</v>
      </c>
      <c r="CG18" s="13"/>
      <c r="CH18" s="212"/>
      <c r="CI18" s="208"/>
      <c r="CJ18" s="27"/>
      <c r="CK18" s="439"/>
      <c r="CL18" s="439"/>
      <c r="CM18" s="43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679"/>
      <c r="DZ18" s="679"/>
      <c r="EA18" s="679"/>
      <c r="EB18" s="679"/>
      <c r="EC18" s="679"/>
      <c r="ED18" s="679"/>
      <c r="EE18" s="679"/>
      <c r="EF18" s="679"/>
      <c r="EG18" s="679"/>
      <c r="EH18" s="679"/>
      <c r="EI18" s="679"/>
      <c r="EJ18" s="679"/>
      <c r="EK18" s="679"/>
      <c r="EL18" s="679"/>
      <c r="EM18" s="679"/>
      <c r="EN18" s="679"/>
    </row>
    <row r="19" spans="2:144" x14ac:dyDescent="0.3">
      <c r="B19" s="52" t="s">
        <v>19</v>
      </c>
      <c r="C19" s="662">
        <v>60</v>
      </c>
      <c r="D19" s="662">
        <v>65</v>
      </c>
      <c r="E19" s="662">
        <v>70</v>
      </c>
      <c r="F19" s="662">
        <v>70</v>
      </c>
      <c r="G19" s="662">
        <v>75</v>
      </c>
      <c r="H19" s="662">
        <v>75</v>
      </c>
      <c r="I19" s="662">
        <v>176</v>
      </c>
      <c r="J19" s="662">
        <v>151.35999999999999</v>
      </c>
      <c r="K19" s="662">
        <v>158.928</v>
      </c>
      <c r="L19" s="662">
        <v>162.70398317752765</v>
      </c>
      <c r="M19" s="662">
        <v>155.85186034944365</v>
      </c>
      <c r="N19" s="217">
        <f t="shared" si="9"/>
        <v>2.3759080700239466E-2</v>
      </c>
      <c r="O19" s="217">
        <f t="shared" si="9"/>
        <v>-4.2114044747187163E-2</v>
      </c>
      <c r="P19" s="198"/>
      <c r="Q19" s="54">
        <v>15</v>
      </c>
      <c r="R19" s="54">
        <v>15</v>
      </c>
      <c r="S19" s="54">
        <v>20</v>
      </c>
      <c r="T19" s="54">
        <v>20</v>
      </c>
      <c r="U19" s="54">
        <v>20</v>
      </c>
      <c r="V19" s="54">
        <v>20</v>
      </c>
      <c r="W19" s="54">
        <v>20</v>
      </c>
      <c r="X19" s="54">
        <v>20</v>
      </c>
      <c r="Y19" s="54">
        <v>20</v>
      </c>
      <c r="Z19" s="54">
        <v>20</v>
      </c>
      <c r="AA19" s="54">
        <v>20</v>
      </c>
      <c r="AB19" s="54">
        <v>20</v>
      </c>
      <c r="AC19" s="54">
        <v>20</v>
      </c>
      <c r="AD19" s="54">
        <v>20</v>
      </c>
      <c r="AE19" s="611">
        <v>20</v>
      </c>
      <c r="AF19" s="611">
        <v>20</v>
      </c>
      <c r="AG19" s="611">
        <v>20</v>
      </c>
      <c r="AH19" s="611">
        <v>20</v>
      </c>
      <c r="AI19" s="611">
        <v>44</v>
      </c>
      <c r="AJ19" s="611">
        <v>44</v>
      </c>
      <c r="AK19" s="611">
        <v>44</v>
      </c>
      <c r="AL19" s="611">
        <v>44</v>
      </c>
      <c r="AM19" s="611">
        <v>37.839999999999996</v>
      </c>
      <c r="AN19" s="611">
        <v>37.839999999999996</v>
      </c>
      <c r="AO19" s="611">
        <v>37.839999999999996</v>
      </c>
      <c r="AP19" s="611">
        <v>37.839999999999996</v>
      </c>
      <c r="AQ19" s="611">
        <v>39.731999999999999</v>
      </c>
      <c r="AR19" s="611">
        <v>39.731999999999999</v>
      </c>
      <c r="AS19" s="611">
        <v>39.731999999999999</v>
      </c>
      <c r="AT19" s="611">
        <v>39.731999999999999</v>
      </c>
      <c r="AU19" s="611">
        <v>40.675995794381912</v>
      </c>
      <c r="AV19" s="611">
        <v>40.675995794381912</v>
      </c>
      <c r="AW19" s="611">
        <v>40.675995794381912</v>
      </c>
      <c r="AX19" s="611">
        <v>40.675995794381912</v>
      </c>
      <c r="AY19" s="611">
        <v>40.675995794381912</v>
      </c>
      <c r="AZ19" s="611">
        <v>40.675995794381912</v>
      </c>
      <c r="BA19" s="635"/>
      <c r="BB19" s="54">
        <f t="shared" si="37"/>
        <v>35</v>
      </c>
      <c r="BC19" s="54">
        <f t="shared" si="38"/>
        <v>30</v>
      </c>
      <c r="BD19" s="54">
        <f t="shared" si="39"/>
        <v>40</v>
      </c>
      <c r="BE19" s="54">
        <f t="shared" si="40"/>
        <v>40</v>
      </c>
      <c r="BF19" s="54">
        <f t="shared" si="41"/>
        <v>40</v>
      </c>
      <c r="BG19" s="54">
        <f t="shared" si="42"/>
        <v>40</v>
      </c>
      <c r="BH19" s="54">
        <f t="shared" si="43"/>
        <v>40</v>
      </c>
      <c r="BI19" s="54">
        <f t="shared" si="44"/>
        <v>40</v>
      </c>
      <c r="BJ19" s="54">
        <f t="shared" si="45"/>
        <v>40</v>
      </c>
      <c r="BK19" s="54">
        <f t="shared" si="46"/>
        <v>40</v>
      </c>
      <c r="BL19" s="54">
        <f t="shared" si="32"/>
        <v>88</v>
      </c>
      <c r="BM19" s="54">
        <f t="shared" si="33"/>
        <v>88</v>
      </c>
      <c r="BN19" s="54">
        <f t="shared" si="13"/>
        <v>75.679999999999993</v>
      </c>
      <c r="BO19" s="516">
        <f t="shared" si="27"/>
        <v>75.679999999999993</v>
      </c>
      <c r="BP19" s="620">
        <f>AQ19+AR19</f>
        <v>79.463999999999999</v>
      </c>
      <c r="BQ19" s="620">
        <f t="shared" si="25"/>
        <v>79.463999999999999</v>
      </c>
      <c r="BR19" s="620">
        <f t="shared" si="14"/>
        <v>81.351991588763823</v>
      </c>
      <c r="BS19" s="620">
        <f t="shared" si="26"/>
        <v>81.351991588763823</v>
      </c>
      <c r="BT19" s="620">
        <f t="shared" si="15"/>
        <v>81.351991588763823</v>
      </c>
      <c r="BU19" s="59"/>
      <c r="BV19" s="52" t="s">
        <v>19</v>
      </c>
      <c r="BW19" s="54">
        <f t="shared" si="6"/>
        <v>60</v>
      </c>
      <c r="BX19" s="54">
        <f t="shared" si="6"/>
        <v>65</v>
      </c>
      <c r="BY19" s="54">
        <f t="shared" si="6"/>
        <v>70</v>
      </c>
      <c r="BZ19" s="54">
        <f t="shared" si="6"/>
        <v>70</v>
      </c>
      <c r="CA19" s="54">
        <f t="shared" si="6"/>
        <v>75</v>
      </c>
      <c r="CB19" s="54">
        <f t="shared" si="6"/>
        <v>75</v>
      </c>
      <c r="CC19" s="54">
        <f t="shared" si="6"/>
        <v>176</v>
      </c>
      <c r="CD19" s="54">
        <f t="shared" si="6"/>
        <v>151.35999999999999</v>
      </c>
      <c r="CE19" s="54">
        <f t="shared" si="6"/>
        <v>158.928</v>
      </c>
      <c r="CF19" s="54">
        <f t="shared" si="6"/>
        <v>162.70398317752765</v>
      </c>
      <c r="CG19" s="54"/>
      <c r="CH19" s="216"/>
      <c r="CI19" s="217"/>
      <c r="CJ19" s="2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row>
    <row r="20" spans="2:144" x14ac:dyDescent="0.3">
      <c r="B20" s="20" t="s">
        <v>12</v>
      </c>
      <c r="C20" s="495">
        <v>535</v>
      </c>
      <c r="D20" s="495">
        <v>540</v>
      </c>
      <c r="E20" s="495">
        <v>515</v>
      </c>
      <c r="F20" s="495">
        <v>560</v>
      </c>
      <c r="G20" s="495">
        <v>570</v>
      </c>
      <c r="H20" s="495">
        <v>565</v>
      </c>
      <c r="I20" s="495">
        <f t="shared" ref="I20:M20" si="48">SUM(I21:I25)</f>
        <v>794.96233278632201</v>
      </c>
      <c r="J20" s="663">
        <f t="shared" si="48"/>
        <v>636.92456334561939</v>
      </c>
      <c r="K20" s="495">
        <f t="shared" si="48"/>
        <v>662.76586443108818</v>
      </c>
      <c r="L20" s="495">
        <f t="shared" si="48"/>
        <v>675.80325050454189</v>
      </c>
      <c r="M20" s="495">
        <f t="shared" si="48"/>
        <v>758.04010463924055</v>
      </c>
      <c r="N20" s="210">
        <f t="shared" si="9"/>
        <v>1.9671179179761911E-2</v>
      </c>
      <c r="O20" s="210">
        <f t="shared" si="9"/>
        <v>0.12168756819873572</v>
      </c>
      <c r="P20" s="198"/>
      <c r="Q20" s="50">
        <v>145</v>
      </c>
      <c r="R20" s="50">
        <v>125</v>
      </c>
      <c r="S20" s="50">
        <v>135</v>
      </c>
      <c r="T20" s="50">
        <v>130</v>
      </c>
      <c r="U20" s="50">
        <v>125</v>
      </c>
      <c r="V20" s="50">
        <v>115</v>
      </c>
      <c r="W20" s="50">
        <v>140</v>
      </c>
      <c r="X20" s="50">
        <v>135</v>
      </c>
      <c r="Y20" s="50">
        <v>165</v>
      </c>
      <c r="Z20" s="50">
        <v>130</v>
      </c>
      <c r="AA20" s="50">
        <v>150</v>
      </c>
      <c r="AB20" s="50">
        <v>135</v>
      </c>
      <c r="AC20" s="50">
        <v>160</v>
      </c>
      <c r="AD20" s="50">
        <v>135</v>
      </c>
      <c r="AE20" s="50">
        <v>145</v>
      </c>
      <c r="AF20" s="50">
        <v>135</v>
      </c>
      <c r="AG20" s="50">
        <v>155</v>
      </c>
      <c r="AH20" s="50">
        <v>140</v>
      </c>
      <c r="AI20" s="50">
        <f t="shared" ref="AI20:AZ20" si="49">SUM(AI21:AI25)</f>
        <v>257.09009236221561</v>
      </c>
      <c r="AJ20" s="50">
        <f t="shared" si="49"/>
        <v>214.06237843934539</v>
      </c>
      <c r="AK20" s="50">
        <f t="shared" si="49"/>
        <v>176.27563418226805</v>
      </c>
      <c r="AL20" s="50">
        <f t="shared" si="49"/>
        <v>147.53422780249306</v>
      </c>
      <c r="AM20" s="50">
        <f t="shared" si="49"/>
        <v>232.12749369110486</v>
      </c>
      <c r="AN20" s="50">
        <f t="shared" si="49"/>
        <v>101.96760544836714</v>
      </c>
      <c r="AO20" s="50">
        <f t="shared" si="49"/>
        <v>141.89399574862617</v>
      </c>
      <c r="AP20" s="50">
        <f t="shared" si="49"/>
        <v>160.93546845752115</v>
      </c>
      <c r="AQ20" s="50">
        <f t="shared" si="49"/>
        <v>109.39146621763805</v>
      </c>
      <c r="AR20" s="50">
        <f t="shared" si="49"/>
        <v>145.89539664347438</v>
      </c>
      <c r="AS20" s="50">
        <f t="shared" si="49"/>
        <v>304.73505178097048</v>
      </c>
      <c r="AT20" s="50">
        <f t="shared" si="49"/>
        <v>102.74394978900503</v>
      </c>
      <c r="AU20" s="50">
        <f t="shared" si="49"/>
        <v>132.56378335687501</v>
      </c>
      <c r="AV20" s="50">
        <f t="shared" si="49"/>
        <v>125.92961074705468</v>
      </c>
      <c r="AW20" s="50">
        <f t="shared" si="49"/>
        <v>130.67971788032378</v>
      </c>
      <c r="AX20" s="50">
        <f t="shared" si="49"/>
        <v>286.63013852028848</v>
      </c>
      <c r="AY20" s="50">
        <f t="shared" si="49"/>
        <v>250.54801777525304</v>
      </c>
      <c r="AZ20" s="50">
        <f t="shared" si="49"/>
        <v>235.16496924298744</v>
      </c>
      <c r="BA20" s="635"/>
      <c r="BB20" s="50">
        <f t="shared" ref="BB20:BD20" si="50">SUM(BB21:BB25)</f>
        <v>270</v>
      </c>
      <c r="BC20" s="50">
        <f t="shared" si="50"/>
        <v>270</v>
      </c>
      <c r="BD20" s="50">
        <f t="shared" si="50"/>
        <v>265</v>
      </c>
      <c r="BE20" s="50">
        <f>SUM(BE21:BE25)</f>
        <v>240</v>
      </c>
      <c r="BF20" s="50">
        <f>SUM(BF21:BF25)</f>
        <v>275</v>
      </c>
      <c r="BG20" s="50">
        <f t="shared" ref="BG20:BJ20" si="51">SUM(BG21:BG25)</f>
        <v>295</v>
      </c>
      <c r="BH20" s="50">
        <f t="shared" si="51"/>
        <v>285</v>
      </c>
      <c r="BI20" s="50">
        <f t="shared" si="51"/>
        <v>295</v>
      </c>
      <c r="BJ20" s="50">
        <f t="shared" si="51"/>
        <v>280</v>
      </c>
      <c r="BK20" s="50">
        <f>SUM(BK21:BK25)</f>
        <v>295</v>
      </c>
      <c r="BL20" s="50">
        <f t="shared" si="32"/>
        <v>471.15247080156098</v>
      </c>
      <c r="BM20" s="50">
        <f t="shared" si="33"/>
        <v>323.80986198476114</v>
      </c>
      <c r="BN20" s="50">
        <f t="shared" si="13"/>
        <v>334.09509913947198</v>
      </c>
      <c r="BO20" s="50">
        <f t="shared" si="27"/>
        <v>302.82946420614735</v>
      </c>
      <c r="BP20" s="50">
        <f>AQ20+AR20</f>
        <v>255.28686286111244</v>
      </c>
      <c r="BQ20" s="50">
        <f t="shared" si="25"/>
        <v>407.47900156997548</v>
      </c>
      <c r="BR20" s="50">
        <f t="shared" si="14"/>
        <v>258.49339410392969</v>
      </c>
      <c r="BS20" s="50">
        <f t="shared" si="26"/>
        <v>417.30985640061226</v>
      </c>
      <c r="BT20" s="50">
        <f t="shared" si="15"/>
        <v>485.71298701824048</v>
      </c>
      <c r="BU20" s="50"/>
      <c r="BV20" s="20" t="s">
        <v>12</v>
      </c>
      <c r="BW20" s="50">
        <f t="shared" si="6"/>
        <v>535</v>
      </c>
      <c r="BX20" s="50">
        <f t="shared" si="6"/>
        <v>540</v>
      </c>
      <c r="BY20" s="50">
        <f t="shared" si="6"/>
        <v>515</v>
      </c>
      <c r="BZ20" s="50">
        <f t="shared" si="6"/>
        <v>560</v>
      </c>
      <c r="CA20" s="50">
        <f t="shared" si="6"/>
        <v>570</v>
      </c>
      <c r="CB20" s="50">
        <f t="shared" si="6"/>
        <v>565</v>
      </c>
      <c r="CC20" s="50">
        <f t="shared" si="6"/>
        <v>794.96233278632201</v>
      </c>
      <c r="CD20" s="50">
        <f t="shared" si="6"/>
        <v>636.92456334561939</v>
      </c>
      <c r="CE20" s="50">
        <f t="shared" si="6"/>
        <v>662.76586443108818</v>
      </c>
      <c r="CF20" s="50">
        <f t="shared" si="6"/>
        <v>675.80325050454189</v>
      </c>
      <c r="CG20" s="50">
        <f>M20</f>
        <v>758.04010463924055</v>
      </c>
      <c r="CH20" s="210">
        <f t="shared" si="34"/>
        <v>1.9671179179761911E-2</v>
      </c>
      <c r="CI20" s="210">
        <f>O20</f>
        <v>0.12168756819873572</v>
      </c>
      <c r="CJ20" s="198"/>
      <c r="CK20" s="444">
        <f t="shared" ref="CK20:DT20" si="52">Q20</f>
        <v>145</v>
      </c>
      <c r="CL20" s="444">
        <f t="shared" si="52"/>
        <v>125</v>
      </c>
      <c r="CM20" s="444">
        <f t="shared" si="52"/>
        <v>135</v>
      </c>
      <c r="CN20" s="444">
        <f t="shared" si="52"/>
        <v>130</v>
      </c>
      <c r="CO20" s="444">
        <f t="shared" si="52"/>
        <v>125</v>
      </c>
      <c r="CP20" s="444">
        <f t="shared" si="52"/>
        <v>115</v>
      </c>
      <c r="CQ20" s="444">
        <f t="shared" si="52"/>
        <v>140</v>
      </c>
      <c r="CR20" s="444">
        <f t="shared" si="52"/>
        <v>135</v>
      </c>
      <c r="CS20" s="444">
        <f t="shared" si="52"/>
        <v>165</v>
      </c>
      <c r="CT20" s="444">
        <f t="shared" si="52"/>
        <v>130</v>
      </c>
      <c r="CU20" s="444">
        <f t="shared" si="52"/>
        <v>150</v>
      </c>
      <c r="CV20" s="444">
        <f t="shared" si="52"/>
        <v>135</v>
      </c>
      <c r="CW20" s="444">
        <f t="shared" si="52"/>
        <v>160</v>
      </c>
      <c r="CX20" s="444">
        <f t="shared" si="52"/>
        <v>135</v>
      </c>
      <c r="CY20" s="444">
        <f t="shared" si="52"/>
        <v>145</v>
      </c>
      <c r="CZ20" s="444">
        <f t="shared" si="52"/>
        <v>135</v>
      </c>
      <c r="DA20" s="444">
        <f t="shared" si="52"/>
        <v>155</v>
      </c>
      <c r="DB20" s="444">
        <f t="shared" si="52"/>
        <v>140</v>
      </c>
      <c r="DC20" s="444">
        <f t="shared" si="52"/>
        <v>257.09009236221561</v>
      </c>
      <c r="DD20" s="444">
        <f t="shared" si="52"/>
        <v>214.06237843934539</v>
      </c>
      <c r="DE20" s="444">
        <f t="shared" si="52"/>
        <v>176.27563418226805</v>
      </c>
      <c r="DF20" s="444">
        <f t="shared" si="52"/>
        <v>147.53422780249306</v>
      </c>
      <c r="DG20" s="444">
        <f t="shared" si="52"/>
        <v>232.12749369110486</v>
      </c>
      <c r="DH20" s="444">
        <f t="shared" si="52"/>
        <v>101.96760544836714</v>
      </c>
      <c r="DI20" s="444">
        <f t="shared" si="52"/>
        <v>141.89399574862617</v>
      </c>
      <c r="DJ20" s="444">
        <f t="shared" si="52"/>
        <v>160.93546845752115</v>
      </c>
      <c r="DK20" s="444">
        <f t="shared" si="52"/>
        <v>109.39146621763805</v>
      </c>
      <c r="DL20" s="444">
        <f t="shared" si="52"/>
        <v>145.89539664347438</v>
      </c>
      <c r="DM20" s="444">
        <f t="shared" si="52"/>
        <v>304.73505178097048</v>
      </c>
      <c r="DN20" s="444">
        <f t="shared" si="52"/>
        <v>102.74394978900503</v>
      </c>
      <c r="DO20" s="444">
        <f t="shared" si="52"/>
        <v>132.56378335687501</v>
      </c>
      <c r="DP20" s="444">
        <f t="shared" si="52"/>
        <v>125.92961074705468</v>
      </c>
      <c r="DQ20" s="444">
        <f t="shared" si="52"/>
        <v>130.67971788032378</v>
      </c>
      <c r="DR20" s="444">
        <f t="shared" si="52"/>
        <v>286.63013852028848</v>
      </c>
      <c r="DS20" s="444">
        <f t="shared" si="52"/>
        <v>250.54801777525304</v>
      </c>
      <c r="DT20" s="444">
        <f t="shared" si="52"/>
        <v>235.16496924298744</v>
      </c>
      <c r="DU20" s="444"/>
      <c r="DV20" s="444">
        <f t="shared" ref="DV20:EN20" si="53">BB20</f>
        <v>270</v>
      </c>
      <c r="DW20" s="444">
        <f t="shared" si="53"/>
        <v>270</v>
      </c>
      <c r="DX20" s="444">
        <f t="shared" si="53"/>
        <v>265</v>
      </c>
      <c r="DY20" s="444">
        <f t="shared" si="53"/>
        <v>240</v>
      </c>
      <c r="DZ20" s="444">
        <f t="shared" si="53"/>
        <v>275</v>
      </c>
      <c r="EA20" s="444">
        <f t="shared" si="53"/>
        <v>295</v>
      </c>
      <c r="EB20" s="444">
        <f t="shared" si="53"/>
        <v>285</v>
      </c>
      <c r="EC20" s="444">
        <f t="shared" si="53"/>
        <v>295</v>
      </c>
      <c r="ED20" s="444">
        <f t="shared" si="53"/>
        <v>280</v>
      </c>
      <c r="EE20" s="444">
        <f t="shared" si="53"/>
        <v>295</v>
      </c>
      <c r="EF20" s="444">
        <f t="shared" si="53"/>
        <v>471.15247080156098</v>
      </c>
      <c r="EG20" s="444">
        <f t="shared" si="53"/>
        <v>323.80986198476114</v>
      </c>
      <c r="EH20" s="444">
        <f t="shared" si="53"/>
        <v>334.09509913947198</v>
      </c>
      <c r="EI20" s="444">
        <f t="shared" si="53"/>
        <v>302.82946420614735</v>
      </c>
      <c r="EJ20" s="444">
        <f t="shared" si="53"/>
        <v>255.28686286111244</v>
      </c>
      <c r="EK20" s="444">
        <f t="shared" si="53"/>
        <v>407.47900156997548</v>
      </c>
      <c r="EL20" s="444">
        <f t="shared" si="53"/>
        <v>258.49339410392969</v>
      </c>
      <c r="EM20" s="444">
        <f t="shared" si="53"/>
        <v>417.30985640061226</v>
      </c>
      <c r="EN20" s="444">
        <f t="shared" si="53"/>
        <v>485.71298701824048</v>
      </c>
    </row>
    <row r="21" spans="2:144" x14ac:dyDescent="0.3">
      <c r="B21" s="10" t="s">
        <v>15</v>
      </c>
      <c r="C21" s="486">
        <v>55</v>
      </c>
      <c r="D21" s="486">
        <v>55</v>
      </c>
      <c r="E21" s="486">
        <v>55</v>
      </c>
      <c r="F21" s="486">
        <v>50</v>
      </c>
      <c r="G21" s="486">
        <v>50</v>
      </c>
      <c r="H21" s="486">
        <v>50</v>
      </c>
      <c r="I21" s="486">
        <v>95.553073212092514</v>
      </c>
      <c r="J21" s="486">
        <v>102.36759275100432</v>
      </c>
      <c r="K21" s="486">
        <v>109.86707709382719</v>
      </c>
      <c r="L21" s="486">
        <v>111.5754570271237</v>
      </c>
      <c r="M21" s="486">
        <v>141.60422488002814</v>
      </c>
      <c r="N21" s="208">
        <f t="shared" si="9"/>
        <v>1.5549516547505249E-2</v>
      </c>
      <c r="O21" s="208">
        <f t="shared" si="9"/>
        <v>0.26913416850808436</v>
      </c>
      <c r="P21" s="198"/>
      <c r="Q21" s="13">
        <v>15</v>
      </c>
      <c r="R21" s="13">
        <v>10</v>
      </c>
      <c r="S21" s="13">
        <v>15</v>
      </c>
      <c r="T21" s="13">
        <v>15</v>
      </c>
      <c r="U21" s="13">
        <v>10</v>
      </c>
      <c r="V21" s="13">
        <v>10</v>
      </c>
      <c r="W21" s="13">
        <v>15</v>
      </c>
      <c r="X21" s="13">
        <v>10</v>
      </c>
      <c r="Y21" s="13">
        <v>15</v>
      </c>
      <c r="Z21" s="13">
        <v>10</v>
      </c>
      <c r="AA21" s="13">
        <v>15</v>
      </c>
      <c r="AB21" s="13">
        <v>10</v>
      </c>
      <c r="AC21" s="13">
        <v>15</v>
      </c>
      <c r="AD21" s="13">
        <v>10</v>
      </c>
      <c r="AE21" s="13">
        <v>15</v>
      </c>
      <c r="AF21" s="13">
        <v>10</v>
      </c>
      <c r="AG21" s="13">
        <v>15</v>
      </c>
      <c r="AH21" s="13">
        <v>10</v>
      </c>
      <c r="AI21" s="13">
        <v>30.570996934849109</v>
      </c>
      <c r="AJ21" s="13">
        <v>27.315200427489295</v>
      </c>
      <c r="AK21" s="13">
        <v>27.315200427489295</v>
      </c>
      <c r="AL21" s="13">
        <v>10.351675422264808</v>
      </c>
      <c r="AM21" s="13">
        <v>25.157326606405938</v>
      </c>
      <c r="AN21" s="13">
        <v>23.338425449524792</v>
      </c>
      <c r="AO21" s="13">
        <v>26.190275619223232</v>
      </c>
      <c r="AP21" s="13">
        <v>27.681565075850347</v>
      </c>
      <c r="AQ21" s="13">
        <v>27.358545195798612</v>
      </c>
      <c r="AR21" s="13">
        <v>27.358545195798612</v>
      </c>
      <c r="AS21" s="13">
        <v>28.803340344836212</v>
      </c>
      <c r="AT21" s="13">
        <v>26.346646357393752</v>
      </c>
      <c r="AU21" s="13">
        <v>28.503946101326939</v>
      </c>
      <c r="AV21" s="13">
        <v>28.300377101844393</v>
      </c>
      <c r="AW21" s="13">
        <v>27.057635575931187</v>
      </c>
      <c r="AX21" s="13">
        <v>27.713498248021178</v>
      </c>
      <c r="AY21" s="13">
        <v>38.388356390087623</v>
      </c>
      <c r="AZ21" s="13">
        <v>44.950481729341774</v>
      </c>
      <c r="BA21" s="635"/>
      <c r="BB21" s="13">
        <f t="shared" ref="BB21:BB25" si="54">D21-BC21</f>
        <v>30</v>
      </c>
      <c r="BC21" s="13">
        <f t="shared" ref="BC21:BC25" si="55">SUM(Q21:R21)</f>
        <v>25</v>
      </c>
      <c r="BD21" s="13">
        <f t="shared" ref="BD21:BD25" si="56">SUM(S21:T21)</f>
        <v>30</v>
      </c>
      <c r="BE21" s="7">
        <f t="shared" ref="BE21:BE25" si="57">SUM(U21:V21)</f>
        <v>20</v>
      </c>
      <c r="BF21" s="13">
        <f t="shared" ref="BF21:BF25" si="58">SUM(W21:X21)</f>
        <v>25</v>
      </c>
      <c r="BG21" s="13">
        <f t="shared" ref="BG21:BG25" si="59">SUM(Y21:Z21)</f>
        <v>25</v>
      </c>
      <c r="BH21" s="13">
        <f t="shared" ref="BH21:BH25" si="60">SUM(AA21:AB21)</f>
        <v>25</v>
      </c>
      <c r="BI21" s="13">
        <f t="shared" ref="BI21:BI25" si="61">SUM(AC21:AD21)</f>
        <v>25</v>
      </c>
      <c r="BJ21" s="13">
        <f t="shared" ref="BJ21:BJ25" si="62">SUM(AE21:AF21)</f>
        <v>25</v>
      </c>
      <c r="BK21" s="13">
        <f t="shared" ref="BK21:BK25" si="63">SUM(AG21:AH21)</f>
        <v>25</v>
      </c>
      <c r="BL21" s="13">
        <f t="shared" si="32"/>
        <v>57.886197362338407</v>
      </c>
      <c r="BM21" s="13">
        <f t="shared" si="33"/>
        <v>37.666875849754106</v>
      </c>
      <c r="BN21" s="13">
        <f t="shared" si="13"/>
        <v>48.49575205593073</v>
      </c>
      <c r="BO21" s="59">
        <f t="shared" si="27"/>
        <v>53.87184069507358</v>
      </c>
      <c r="BP21" s="59">
        <f t="shared" si="47"/>
        <v>54.717090391597225</v>
      </c>
      <c r="BQ21" s="59">
        <f t="shared" si="25"/>
        <v>55.149986702229967</v>
      </c>
      <c r="BR21" s="59">
        <f t="shared" si="14"/>
        <v>56.804323203171336</v>
      </c>
      <c r="BS21" s="59">
        <f t="shared" si="26"/>
        <v>54.771133823952368</v>
      </c>
      <c r="BT21" s="59">
        <f t="shared" si="15"/>
        <v>83.338838119429397</v>
      </c>
      <c r="BU21" s="59"/>
      <c r="BV21" s="10" t="s">
        <v>15</v>
      </c>
      <c r="BW21" s="13">
        <f t="shared" si="6"/>
        <v>55</v>
      </c>
      <c r="BX21" s="13">
        <f t="shared" si="6"/>
        <v>55</v>
      </c>
      <c r="BY21" s="13">
        <f t="shared" si="6"/>
        <v>55</v>
      </c>
      <c r="BZ21" s="13">
        <f t="shared" si="6"/>
        <v>50</v>
      </c>
      <c r="CA21" s="13">
        <f t="shared" si="6"/>
        <v>50</v>
      </c>
      <c r="CB21" s="13">
        <f t="shared" si="6"/>
        <v>50</v>
      </c>
      <c r="CC21" s="13">
        <f t="shared" si="6"/>
        <v>95.553073212092514</v>
      </c>
      <c r="CD21" s="13">
        <f t="shared" si="6"/>
        <v>102.36759275100432</v>
      </c>
      <c r="CE21" s="13">
        <f t="shared" si="6"/>
        <v>109.86707709382719</v>
      </c>
      <c r="CF21" s="13">
        <f t="shared" si="6"/>
        <v>111.5754570271237</v>
      </c>
      <c r="CG21" s="13"/>
      <c r="CH21" s="212"/>
      <c r="CI21" s="208"/>
      <c r="CJ21" s="27"/>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679"/>
      <c r="DZ21" s="679"/>
      <c r="EA21" s="679"/>
      <c r="EB21" s="679"/>
      <c r="EC21" s="679"/>
      <c r="ED21" s="679"/>
      <c r="EE21" s="679"/>
      <c r="EF21" s="679"/>
      <c r="EG21" s="679"/>
      <c r="EH21" s="679"/>
      <c r="EI21" s="679"/>
      <c r="EJ21" s="679"/>
      <c r="EK21" s="679"/>
      <c r="EL21" s="679"/>
      <c r="EM21" s="679"/>
      <c r="EN21" s="679"/>
    </row>
    <row r="22" spans="2:144" x14ac:dyDescent="0.3">
      <c r="B22" s="10" t="s">
        <v>16</v>
      </c>
      <c r="C22" s="486">
        <v>110</v>
      </c>
      <c r="D22" s="486">
        <v>105</v>
      </c>
      <c r="E22" s="486">
        <v>75</v>
      </c>
      <c r="F22" s="486">
        <v>110</v>
      </c>
      <c r="G22" s="486">
        <v>115</v>
      </c>
      <c r="H22" s="486">
        <v>105</v>
      </c>
      <c r="I22" s="486">
        <v>119.96481471168457</v>
      </c>
      <c r="J22" s="486">
        <v>111.46658445706932</v>
      </c>
      <c r="K22" s="486">
        <v>118.21316567725647</v>
      </c>
      <c r="L22" s="486">
        <v>112.52657633938216</v>
      </c>
      <c r="M22" s="486">
        <v>125.88289026636531</v>
      </c>
      <c r="N22" s="208">
        <f t="shared" si="9"/>
        <v>-4.8104534763917406E-2</v>
      </c>
      <c r="O22" s="208">
        <f t="shared" si="9"/>
        <v>0.11869475071115887</v>
      </c>
      <c r="P22" s="198"/>
      <c r="Q22" s="13">
        <v>30</v>
      </c>
      <c r="R22" s="13">
        <v>20</v>
      </c>
      <c r="S22" s="13">
        <v>20</v>
      </c>
      <c r="T22" s="13">
        <v>20</v>
      </c>
      <c r="U22" s="13">
        <v>20</v>
      </c>
      <c r="V22" s="13">
        <v>15</v>
      </c>
      <c r="W22" s="13">
        <v>30</v>
      </c>
      <c r="X22" s="13">
        <v>25</v>
      </c>
      <c r="Y22" s="13">
        <v>35</v>
      </c>
      <c r="Z22" s="13">
        <v>25</v>
      </c>
      <c r="AA22" s="13">
        <v>35</v>
      </c>
      <c r="AB22" s="13">
        <v>25</v>
      </c>
      <c r="AC22" s="13">
        <v>35</v>
      </c>
      <c r="AD22" s="13">
        <v>25</v>
      </c>
      <c r="AE22" s="13">
        <v>30</v>
      </c>
      <c r="AF22" s="13">
        <v>25</v>
      </c>
      <c r="AG22" s="13">
        <v>30</v>
      </c>
      <c r="AH22" s="13">
        <v>25</v>
      </c>
      <c r="AI22" s="13">
        <v>29.991203677921142</v>
      </c>
      <c r="AJ22" s="13">
        <v>29.991203677921142</v>
      </c>
      <c r="AK22" s="13">
        <v>29.991203677921142</v>
      </c>
      <c r="AL22" s="13">
        <v>29.991203677921142</v>
      </c>
      <c r="AM22" s="13">
        <v>26.42113902948627</v>
      </c>
      <c r="AN22" s="13">
        <v>25.122454677602466</v>
      </c>
      <c r="AO22" s="13">
        <v>27.727501362279778</v>
      </c>
      <c r="AP22" s="13">
        <v>32.195489387700796</v>
      </c>
      <c r="AQ22" s="13">
        <v>29.038765789289378</v>
      </c>
      <c r="AR22" s="13">
        <v>29.038765789289378</v>
      </c>
      <c r="AS22" s="13">
        <v>32.233332035797183</v>
      </c>
      <c r="AT22" s="13">
        <v>27.902302062880523</v>
      </c>
      <c r="AU22" s="13">
        <v>29.754269025673317</v>
      </c>
      <c r="AV22" s="13">
        <v>29.20313497831583</v>
      </c>
      <c r="AW22" s="13">
        <v>27.753962319525659</v>
      </c>
      <c r="AX22" s="13">
        <v>25.815210015867358</v>
      </c>
      <c r="AY22" s="13">
        <v>26.771003597555847</v>
      </c>
      <c r="AZ22" s="13">
        <v>29.263799580847284</v>
      </c>
      <c r="BA22" s="635"/>
      <c r="BB22" s="13">
        <f t="shared" si="54"/>
        <v>55</v>
      </c>
      <c r="BC22" s="13">
        <f t="shared" si="55"/>
        <v>50</v>
      </c>
      <c r="BD22" s="13">
        <f t="shared" si="56"/>
        <v>40</v>
      </c>
      <c r="BE22" s="13">
        <f t="shared" si="57"/>
        <v>35</v>
      </c>
      <c r="BF22" s="13">
        <f t="shared" si="58"/>
        <v>55</v>
      </c>
      <c r="BG22" s="13">
        <f t="shared" si="59"/>
        <v>60</v>
      </c>
      <c r="BH22" s="13">
        <f t="shared" si="60"/>
        <v>60</v>
      </c>
      <c r="BI22" s="13">
        <f t="shared" si="61"/>
        <v>60</v>
      </c>
      <c r="BJ22" s="13">
        <f t="shared" si="62"/>
        <v>55</v>
      </c>
      <c r="BK22" s="13">
        <f t="shared" si="63"/>
        <v>55</v>
      </c>
      <c r="BL22" s="13">
        <f t="shared" si="32"/>
        <v>59.982407355842284</v>
      </c>
      <c r="BM22" s="13">
        <f t="shared" si="33"/>
        <v>59.982407355842284</v>
      </c>
      <c r="BN22" s="13">
        <f t="shared" si="13"/>
        <v>51.543593707088732</v>
      </c>
      <c r="BO22" s="59">
        <f t="shared" si="27"/>
        <v>59.922990749980571</v>
      </c>
      <c r="BP22" s="59">
        <f t="shared" si="47"/>
        <v>58.077531578578757</v>
      </c>
      <c r="BQ22" s="59">
        <f t="shared" si="25"/>
        <v>60.135634098677706</v>
      </c>
      <c r="BR22" s="59">
        <f t="shared" si="14"/>
        <v>58.957404003989147</v>
      </c>
      <c r="BS22" s="59">
        <f t="shared" si="26"/>
        <v>53.56917233539302</v>
      </c>
      <c r="BT22" s="59">
        <f t="shared" si="15"/>
        <v>56.034803178403131</v>
      </c>
      <c r="BU22" s="59"/>
      <c r="BV22" s="10" t="s">
        <v>16</v>
      </c>
      <c r="BW22" s="13">
        <f t="shared" ref="BW22:CF48" si="64">C22</f>
        <v>110</v>
      </c>
      <c r="BX22" s="13">
        <f t="shared" si="64"/>
        <v>105</v>
      </c>
      <c r="BY22" s="13">
        <f t="shared" si="64"/>
        <v>75</v>
      </c>
      <c r="BZ22" s="13">
        <f t="shared" si="64"/>
        <v>110</v>
      </c>
      <c r="CA22" s="13">
        <f t="shared" si="64"/>
        <v>115</v>
      </c>
      <c r="CB22" s="13">
        <f t="shared" si="64"/>
        <v>105</v>
      </c>
      <c r="CC22" s="13">
        <f t="shared" si="64"/>
        <v>119.96481471168457</v>
      </c>
      <c r="CD22" s="13">
        <f t="shared" si="64"/>
        <v>111.46658445706932</v>
      </c>
      <c r="CE22" s="13">
        <f t="shared" si="64"/>
        <v>118.21316567725647</v>
      </c>
      <c r="CF22" s="13">
        <f t="shared" si="64"/>
        <v>112.52657633938216</v>
      </c>
      <c r="CG22" s="13"/>
      <c r="CH22" s="212"/>
      <c r="CI22" s="208"/>
      <c r="CJ22" s="301"/>
      <c r="CK22" s="439"/>
      <c r="CL22" s="439"/>
      <c r="CM22" s="439"/>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679"/>
      <c r="DZ22" s="679"/>
      <c r="EA22" s="679"/>
      <c r="EB22" s="679"/>
      <c r="EC22" s="679"/>
      <c r="ED22" s="679"/>
      <c r="EE22" s="679"/>
      <c r="EF22" s="679"/>
      <c r="EG22" s="679"/>
      <c r="EH22" s="679"/>
      <c r="EI22" s="679"/>
      <c r="EJ22" s="679"/>
      <c r="EK22" s="679"/>
      <c r="EL22" s="679"/>
      <c r="EM22" s="679"/>
      <c r="EN22" s="679"/>
    </row>
    <row r="23" spans="2:144" ht="11.2" customHeight="1" x14ac:dyDescent="0.3">
      <c r="B23" s="10" t="s">
        <v>17</v>
      </c>
      <c r="C23" s="486">
        <v>10</v>
      </c>
      <c r="D23" s="486">
        <v>10</v>
      </c>
      <c r="E23" s="486">
        <v>10</v>
      </c>
      <c r="F23" s="486">
        <v>15</v>
      </c>
      <c r="G23" s="486">
        <v>15</v>
      </c>
      <c r="H23" s="486">
        <v>15</v>
      </c>
      <c r="I23" s="486">
        <v>66.095677789015909</v>
      </c>
      <c r="J23" s="486">
        <v>61.980114192581794</v>
      </c>
      <c r="K23" s="486">
        <v>65.330286852253522</v>
      </c>
      <c r="L23" s="486">
        <v>65.807948929204059</v>
      </c>
      <c r="M23" s="486">
        <v>67.120251429500513</v>
      </c>
      <c r="N23" s="208">
        <f t="shared" si="9"/>
        <v>7.3114951726873656E-3</v>
      </c>
      <c r="O23" s="208">
        <f t="shared" si="9"/>
        <v>1.9941397986863674E-2</v>
      </c>
      <c r="P23" s="198"/>
      <c r="Q23" s="13">
        <v>0</v>
      </c>
      <c r="R23" s="13">
        <v>5</v>
      </c>
      <c r="S23" s="13">
        <v>0</v>
      </c>
      <c r="T23" s="13">
        <v>5</v>
      </c>
      <c r="U23" s="13">
        <v>0</v>
      </c>
      <c r="V23" s="13">
        <v>5</v>
      </c>
      <c r="W23" s="13">
        <v>5</v>
      </c>
      <c r="X23" s="13">
        <v>5</v>
      </c>
      <c r="Y23" s="13">
        <v>5</v>
      </c>
      <c r="Z23" s="13">
        <v>5</v>
      </c>
      <c r="AA23" s="13">
        <v>5</v>
      </c>
      <c r="AB23" s="13">
        <v>5</v>
      </c>
      <c r="AC23" s="13">
        <v>5</v>
      </c>
      <c r="AD23" s="13">
        <v>5</v>
      </c>
      <c r="AE23" s="13">
        <v>5</v>
      </c>
      <c r="AF23" s="13">
        <v>5</v>
      </c>
      <c r="AG23" s="13">
        <v>5</v>
      </c>
      <c r="AH23" s="13">
        <v>5</v>
      </c>
      <c r="AI23" s="13">
        <v>16.523919447253977</v>
      </c>
      <c r="AJ23" s="13">
        <v>16.523919447253977</v>
      </c>
      <c r="AK23" s="13">
        <v>16.523919447253977</v>
      </c>
      <c r="AL23" s="13">
        <v>16.523919447253977</v>
      </c>
      <c r="AM23" s="13">
        <v>15.746917861516367</v>
      </c>
      <c r="AN23" s="13">
        <v>14.739360608032692</v>
      </c>
      <c r="AO23" s="13">
        <v>15.685127897293327</v>
      </c>
      <c r="AP23" s="13">
        <v>15.808707825739408</v>
      </c>
      <c r="AQ23" s="13">
        <v>5.1199792448884374</v>
      </c>
      <c r="AR23" s="13">
        <v>16.522768855918269</v>
      </c>
      <c r="AS23" s="13">
        <v>27.704167880237385</v>
      </c>
      <c r="AT23" s="13">
        <v>15.983370871209427</v>
      </c>
      <c r="AU23" s="13">
        <v>17.198228944954796</v>
      </c>
      <c r="AV23" s="13">
        <v>17.054531921115082</v>
      </c>
      <c r="AW23" s="13">
        <v>16.424230638845806</v>
      </c>
      <c r="AX23" s="13">
        <v>15.130957424288379</v>
      </c>
      <c r="AY23" s="13">
        <v>16.33482855312889</v>
      </c>
      <c r="AZ23" s="13">
        <v>16.518029149579185</v>
      </c>
      <c r="BA23" s="635"/>
      <c r="BB23" s="13">
        <f t="shared" si="54"/>
        <v>5</v>
      </c>
      <c r="BC23" s="13">
        <f t="shared" si="55"/>
        <v>5</v>
      </c>
      <c r="BD23" s="13">
        <f t="shared" si="56"/>
        <v>5</v>
      </c>
      <c r="BE23" s="13">
        <f t="shared" si="57"/>
        <v>5</v>
      </c>
      <c r="BF23" s="13">
        <f t="shared" si="58"/>
        <v>10</v>
      </c>
      <c r="BG23" s="13">
        <f t="shared" si="59"/>
        <v>10</v>
      </c>
      <c r="BH23" s="13">
        <f t="shared" si="60"/>
        <v>10</v>
      </c>
      <c r="BI23" s="13">
        <f t="shared" si="61"/>
        <v>10</v>
      </c>
      <c r="BJ23" s="13">
        <f t="shared" si="62"/>
        <v>10</v>
      </c>
      <c r="BK23" s="13">
        <f t="shared" si="63"/>
        <v>10</v>
      </c>
      <c r="BL23" s="13">
        <f t="shared" si="32"/>
        <v>33.047838894507954</v>
      </c>
      <c r="BM23" s="13">
        <f t="shared" si="33"/>
        <v>33.047838894507954</v>
      </c>
      <c r="BN23" s="13">
        <f t="shared" si="13"/>
        <v>30.48627846954906</v>
      </c>
      <c r="BO23" s="59">
        <f t="shared" si="27"/>
        <v>31.493835723032735</v>
      </c>
      <c r="BP23" s="59">
        <f t="shared" si="47"/>
        <v>21.642748100806706</v>
      </c>
      <c r="BQ23" s="59">
        <f t="shared" si="25"/>
        <v>43.687538751446809</v>
      </c>
      <c r="BR23" s="59">
        <f t="shared" si="14"/>
        <v>34.252760866069877</v>
      </c>
      <c r="BS23" s="59">
        <f t="shared" si="26"/>
        <v>31.555188063134185</v>
      </c>
      <c r="BT23" s="59">
        <f t="shared" si="15"/>
        <v>32.852857702708079</v>
      </c>
      <c r="BU23" s="59"/>
      <c r="BV23" s="10" t="s">
        <v>17</v>
      </c>
      <c r="BW23" s="13">
        <f t="shared" si="64"/>
        <v>10</v>
      </c>
      <c r="BX23" s="13">
        <f t="shared" si="64"/>
        <v>10</v>
      </c>
      <c r="BY23" s="13">
        <f t="shared" si="64"/>
        <v>10</v>
      </c>
      <c r="BZ23" s="13">
        <f t="shared" si="64"/>
        <v>15</v>
      </c>
      <c r="CA23" s="13">
        <f t="shared" si="64"/>
        <v>15</v>
      </c>
      <c r="CB23" s="13">
        <f t="shared" si="64"/>
        <v>15</v>
      </c>
      <c r="CC23" s="13">
        <f t="shared" si="64"/>
        <v>66.095677789015909</v>
      </c>
      <c r="CD23" s="13">
        <f t="shared" si="64"/>
        <v>61.980114192581794</v>
      </c>
      <c r="CE23" s="13">
        <f t="shared" si="64"/>
        <v>65.330286852253522</v>
      </c>
      <c r="CF23" s="13">
        <f t="shared" si="64"/>
        <v>65.807948929204059</v>
      </c>
      <c r="CG23" s="13"/>
      <c r="CH23" s="212"/>
      <c r="CI23" s="208"/>
      <c r="CJ23" s="301"/>
      <c r="CK23" s="439"/>
      <c r="CL23" s="439"/>
      <c r="CM23" s="439"/>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679"/>
      <c r="DZ23" s="679"/>
      <c r="EA23" s="679"/>
      <c r="EB23" s="679"/>
      <c r="EC23" s="679"/>
      <c r="ED23" s="679"/>
      <c r="EE23" s="679"/>
      <c r="EF23" s="679"/>
      <c r="EG23" s="679"/>
      <c r="EH23" s="679"/>
      <c r="EI23" s="679"/>
      <c r="EJ23" s="679"/>
      <c r="EK23" s="679"/>
      <c r="EL23" s="679"/>
      <c r="EM23" s="679"/>
      <c r="EN23" s="679"/>
    </row>
    <row r="24" spans="2:144" x14ac:dyDescent="0.3">
      <c r="B24" s="10" t="s">
        <v>18</v>
      </c>
      <c r="C24" s="486">
        <v>195</v>
      </c>
      <c r="D24" s="486">
        <v>215</v>
      </c>
      <c r="E24" s="486">
        <v>230</v>
      </c>
      <c r="F24" s="486">
        <v>225</v>
      </c>
      <c r="G24" s="486">
        <v>220</v>
      </c>
      <c r="H24" s="486">
        <v>215</v>
      </c>
      <c r="I24" s="486">
        <v>309.79769198772624</v>
      </c>
      <c r="J24" s="486">
        <v>214.37726483158781</v>
      </c>
      <c r="K24" s="486">
        <v>221.73082379782326</v>
      </c>
      <c r="L24" s="486">
        <v>207.05412021241696</v>
      </c>
      <c r="M24" s="486">
        <v>223.72092061186851</v>
      </c>
      <c r="N24" s="208">
        <f t="shared" si="9"/>
        <v>-6.6191535006376423E-2</v>
      </c>
      <c r="O24" s="208">
        <f t="shared" si="9"/>
        <v>8.0494898543207238E-2</v>
      </c>
      <c r="P24" s="198"/>
      <c r="Q24" s="13">
        <v>60</v>
      </c>
      <c r="R24" s="13">
        <v>50</v>
      </c>
      <c r="S24" s="13">
        <v>65</v>
      </c>
      <c r="T24" s="13">
        <v>55</v>
      </c>
      <c r="U24" s="13">
        <v>60</v>
      </c>
      <c r="V24" s="13">
        <v>50</v>
      </c>
      <c r="W24" s="13">
        <v>50</v>
      </c>
      <c r="X24" s="13">
        <v>55</v>
      </c>
      <c r="Y24" s="13">
        <v>70</v>
      </c>
      <c r="Z24" s="13">
        <v>50</v>
      </c>
      <c r="AA24" s="13">
        <v>55</v>
      </c>
      <c r="AB24" s="13">
        <v>50</v>
      </c>
      <c r="AC24" s="13">
        <v>60</v>
      </c>
      <c r="AD24" s="13">
        <v>50</v>
      </c>
      <c r="AE24" s="13">
        <v>50</v>
      </c>
      <c r="AF24" s="13">
        <v>50</v>
      </c>
      <c r="AG24" s="13">
        <v>60</v>
      </c>
      <c r="AH24" s="13">
        <v>50</v>
      </c>
      <c r="AI24" s="13">
        <v>140.42522020089035</v>
      </c>
      <c r="AJ24" s="13">
        <v>100.65330278537992</v>
      </c>
      <c r="AK24" s="13">
        <v>62.866558528302569</v>
      </c>
      <c r="AL24" s="13">
        <v>5.8526104731534456</v>
      </c>
      <c r="AM24" s="13">
        <v>126.99656914827567</v>
      </c>
      <c r="AN24" s="13">
        <v>6.2883056303092006</v>
      </c>
      <c r="AO24" s="13">
        <v>35.033467997910236</v>
      </c>
      <c r="AP24" s="13">
        <v>46.05892205509268</v>
      </c>
      <c r="AQ24" s="13">
        <v>18.418723478725475</v>
      </c>
      <c r="AR24" s="13">
        <v>33.857500465238282</v>
      </c>
      <c r="AS24" s="13">
        <v>158.41322106084655</v>
      </c>
      <c r="AT24" s="13">
        <v>11.04137879301283</v>
      </c>
      <c r="AU24" s="13">
        <v>7.6974677647315985</v>
      </c>
      <c r="AV24" s="13">
        <v>11.090172765776462</v>
      </c>
      <c r="AW24" s="13">
        <v>21.118627337538388</v>
      </c>
      <c r="AX24" s="13">
        <v>167.14785234437051</v>
      </c>
      <c r="AY24" s="13">
        <v>101.35345317569558</v>
      </c>
      <c r="AZ24" s="13">
        <v>102.74326051533311</v>
      </c>
      <c r="BA24" s="635"/>
      <c r="BB24" s="13">
        <f t="shared" si="54"/>
        <v>105</v>
      </c>
      <c r="BC24" s="13">
        <f t="shared" si="55"/>
        <v>110</v>
      </c>
      <c r="BD24" s="13">
        <f t="shared" si="56"/>
        <v>120</v>
      </c>
      <c r="BE24" s="13">
        <f t="shared" si="57"/>
        <v>110</v>
      </c>
      <c r="BF24" s="13">
        <f t="shared" si="58"/>
        <v>105</v>
      </c>
      <c r="BG24" s="13">
        <f t="shared" si="59"/>
        <v>120</v>
      </c>
      <c r="BH24" s="13">
        <f t="shared" si="60"/>
        <v>105</v>
      </c>
      <c r="BI24" s="13">
        <f t="shared" si="61"/>
        <v>110</v>
      </c>
      <c r="BJ24" s="13">
        <f t="shared" si="62"/>
        <v>100</v>
      </c>
      <c r="BK24" s="13">
        <f t="shared" si="63"/>
        <v>110</v>
      </c>
      <c r="BL24" s="13">
        <f t="shared" si="32"/>
        <v>241.07852298627029</v>
      </c>
      <c r="BM24" s="13">
        <f t="shared" si="33"/>
        <v>68.719169001456009</v>
      </c>
      <c r="BN24" s="13">
        <f t="shared" si="13"/>
        <v>133.28487477858488</v>
      </c>
      <c r="BO24" s="59">
        <f t="shared" si="27"/>
        <v>81.092390053002916</v>
      </c>
      <c r="BP24" s="59">
        <f t="shared" si="47"/>
        <v>52.276223943963757</v>
      </c>
      <c r="BQ24" s="59">
        <f t="shared" si="25"/>
        <v>169.45459985385938</v>
      </c>
      <c r="BR24" s="59">
        <f t="shared" si="14"/>
        <v>18.78764053050806</v>
      </c>
      <c r="BS24" s="59">
        <f t="shared" si="26"/>
        <v>188.26647968190889</v>
      </c>
      <c r="BT24" s="59">
        <f t="shared" si="15"/>
        <v>204.0967136910287</v>
      </c>
      <c r="BU24" s="59"/>
      <c r="BV24" s="10" t="s">
        <v>18</v>
      </c>
      <c r="BW24" s="13">
        <f t="shared" si="64"/>
        <v>195</v>
      </c>
      <c r="BX24" s="13">
        <f t="shared" si="64"/>
        <v>215</v>
      </c>
      <c r="BY24" s="13">
        <f t="shared" si="64"/>
        <v>230</v>
      </c>
      <c r="BZ24" s="13">
        <f t="shared" si="64"/>
        <v>225</v>
      </c>
      <c r="CA24" s="13">
        <f t="shared" si="64"/>
        <v>220</v>
      </c>
      <c r="CB24" s="13">
        <f t="shared" si="64"/>
        <v>215</v>
      </c>
      <c r="CC24" s="13">
        <f t="shared" si="64"/>
        <v>309.79769198772624</v>
      </c>
      <c r="CD24" s="13">
        <f t="shared" si="64"/>
        <v>214.37726483158781</v>
      </c>
      <c r="CE24" s="13">
        <f t="shared" si="64"/>
        <v>221.73082379782326</v>
      </c>
      <c r="CF24" s="13">
        <f t="shared" si="64"/>
        <v>207.05412021241696</v>
      </c>
      <c r="CG24" s="13"/>
      <c r="CH24" s="212"/>
      <c r="CI24" s="208"/>
      <c r="CJ24" s="27"/>
      <c r="CK24" s="439"/>
      <c r="CL24" s="439"/>
      <c r="CM24" s="43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679"/>
      <c r="DZ24" s="679"/>
      <c r="EA24" s="679"/>
      <c r="EB24" s="679"/>
      <c r="EC24" s="679"/>
      <c r="ED24" s="679"/>
      <c r="EE24" s="679"/>
      <c r="EF24" s="679"/>
      <c r="EG24" s="679"/>
      <c r="EH24" s="679"/>
      <c r="EI24" s="679"/>
      <c r="EJ24" s="679"/>
      <c r="EK24" s="679"/>
      <c r="EL24" s="679"/>
      <c r="EM24" s="679"/>
      <c r="EN24" s="679"/>
    </row>
    <row r="25" spans="2:144" x14ac:dyDescent="0.3">
      <c r="B25" s="52" t="s">
        <v>19</v>
      </c>
      <c r="C25" s="664">
        <v>165</v>
      </c>
      <c r="D25" s="664">
        <v>155</v>
      </c>
      <c r="E25" s="664">
        <v>145</v>
      </c>
      <c r="F25" s="664">
        <v>160</v>
      </c>
      <c r="G25" s="664">
        <v>170</v>
      </c>
      <c r="H25" s="664">
        <v>180</v>
      </c>
      <c r="I25" s="664">
        <v>203.55107508580284</v>
      </c>
      <c r="J25" s="664">
        <v>146.73300711337612</v>
      </c>
      <c r="K25" s="664">
        <v>147.62451100992769</v>
      </c>
      <c r="L25" s="664">
        <v>178.83914799641508</v>
      </c>
      <c r="M25" s="664">
        <v>199.71181745147811</v>
      </c>
      <c r="N25" s="217">
        <f t="shared" si="9"/>
        <v>0.2114461668522527</v>
      </c>
      <c r="O25" s="217">
        <f t="shared" si="9"/>
        <v>0.11671197100246444</v>
      </c>
      <c r="P25" s="198"/>
      <c r="Q25" s="54">
        <v>40</v>
      </c>
      <c r="R25" s="54">
        <v>40</v>
      </c>
      <c r="S25" s="54">
        <v>35</v>
      </c>
      <c r="T25" s="54">
        <v>35</v>
      </c>
      <c r="U25" s="54">
        <v>35</v>
      </c>
      <c r="V25" s="54">
        <v>35</v>
      </c>
      <c r="W25" s="54">
        <v>40</v>
      </c>
      <c r="X25" s="54">
        <v>40</v>
      </c>
      <c r="Y25" s="54">
        <v>40</v>
      </c>
      <c r="Z25" s="54">
        <v>40</v>
      </c>
      <c r="AA25" s="54">
        <v>40</v>
      </c>
      <c r="AB25" s="54">
        <v>45</v>
      </c>
      <c r="AC25" s="54">
        <v>45</v>
      </c>
      <c r="AD25" s="54">
        <v>45</v>
      </c>
      <c r="AE25" s="54">
        <v>45</v>
      </c>
      <c r="AF25" s="54">
        <v>45</v>
      </c>
      <c r="AG25" s="54">
        <v>45</v>
      </c>
      <c r="AH25" s="54">
        <v>50</v>
      </c>
      <c r="AI25" s="54">
        <v>39.578752101301056</v>
      </c>
      <c r="AJ25" s="54">
        <v>39.578752101301056</v>
      </c>
      <c r="AK25" s="54">
        <v>39.578752101301056</v>
      </c>
      <c r="AL25" s="54">
        <v>84.814818781899689</v>
      </c>
      <c r="AM25" s="54">
        <v>37.80554104542064</v>
      </c>
      <c r="AN25" s="54">
        <v>32.47905908289799</v>
      </c>
      <c r="AO25" s="54">
        <v>37.257622871919601</v>
      </c>
      <c r="AP25" s="54">
        <v>39.190784113137909</v>
      </c>
      <c r="AQ25" s="54">
        <v>29.455452508936165</v>
      </c>
      <c r="AR25" s="54">
        <v>39.11781633722984</v>
      </c>
      <c r="AS25" s="54">
        <v>57.580990459253172</v>
      </c>
      <c r="AT25" s="54">
        <v>21.470251704508506</v>
      </c>
      <c r="AU25" s="54">
        <v>49.409871520188361</v>
      </c>
      <c r="AV25" s="54">
        <v>40.281393980002925</v>
      </c>
      <c r="AW25" s="54">
        <v>38.325262008482738</v>
      </c>
      <c r="AX25" s="54">
        <v>50.822620487741034</v>
      </c>
      <c r="AY25" s="54">
        <v>67.70037605878511</v>
      </c>
      <c r="AZ25" s="54">
        <v>41.689398267886105</v>
      </c>
      <c r="BA25" s="635"/>
      <c r="BB25" s="54">
        <f t="shared" si="54"/>
        <v>75</v>
      </c>
      <c r="BC25" s="54">
        <f t="shared" si="55"/>
        <v>80</v>
      </c>
      <c r="BD25" s="54">
        <f t="shared" si="56"/>
        <v>70</v>
      </c>
      <c r="BE25" s="54">
        <f t="shared" si="57"/>
        <v>70</v>
      </c>
      <c r="BF25" s="54">
        <f t="shared" si="58"/>
        <v>80</v>
      </c>
      <c r="BG25" s="54">
        <f t="shared" si="59"/>
        <v>80</v>
      </c>
      <c r="BH25" s="54">
        <f t="shared" si="60"/>
        <v>85</v>
      </c>
      <c r="BI25" s="54">
        <f t="shared" si="61"/>
        <v>90</v>
      </c>
      <c r="BJ25" s="54">
        <f t="shared" si="62"/>
        <v>90</v>
      </c>
      <c r="BK25" s="54">
        <f t="shared" si="63"/>
        <v>95</v>
      </c>
      <c r="BL25" s="54">
        <f t="shared" si="32"/>
        <v>79.157504202602112</v>
      </c>
      <c r="BM25" s="54">
        <f t="shared" si="33"/>
        <v>124.39357088320074</v>
      </c>
      <c r="BN25" s="54">
        <f t="shared" si="13"/>
        <v>70.28460012831863</v>
      </c>
      <c r="BO25" s="516">
        <f t="shared" si="27"/>
        <v>76.448406985057517</v>
      </c>
      <c r="BP25" s="620">
        <f t="shared" si="47"/>
        <v>68.573268846166002</v>
      </c>
      <c r="BQ25" s="620">
        <f t="shared" si="25"/>
        <v>79.051242163761685</v>
      </c>
      <c r="BR25" s="620">
        <f t="shared" si="14"/>
        <v>89.691265500191292</v>
      </c>
      <c r="BS25" s="620">
        <f t="shared" si="26"/>
        <v>89.147882496223772</v>
      </c>
      <c r="BT25" s="620">
        <f t="shared" si="15"/>
        <v>109.38977432667122</v>
      </c>
      <c r="BU25" s="59"/>
      <c r="BV25" s="52" t="s">
        <v>19</v>
      </c>
      <c r="BW25" s="54">
        <f t="shared" si="64"/>
        <v>165</v>
      </c>
      <c r="BX25" s="54">
        <f t="shared" si="64"/>
        <v>155</v>
      </c>
      <c r="BY25" s="54">
        <f t="shared" si="64"/>
        <v>145</v>
      </c>
      <c r="BZ25" s="54">
        <f t="shared" si="64"/>
        <v>160</v>
      </c>
      <c r="CA25" s="54">
        <f t="shared" si="64"/>
        <v>170</v>
      </c>
      <c r="CB25" s="54">
        <f t="shared" si="64"/>
        <v>180</v>
      </c>
      <c r="CC25" s="54">
        <f t="shared" si="64"/>
        <v>203.55107508580284</v>
      </c>
      <c r="CD25" s="54">
        <f t="shared" si="64"/>
        <v>146.73300711337612</v>
      </c>
      <c r="CE25" s="54">
        <f t="shared" si="64"/>
        <v>147.62451100992769</v>
      </c>
      <c r="CF25" s="54">
        <f t="shared" si="64"/>
        <v>178.83914799641508</v>
      </c>
      <c r="CG25" s="54"/>
      <c r="CH25" s="216"/>
      <c r="CI25" s="217"/>
      <c r="CJ25" s="27"/>
      <c r="CK25" s="447"/>
      <c r="CL25" s="447"/>
      <c r="CM25" s="447"/>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row>
    <row r="26" spans="2:144" x14ac:dyDescent="0.3">
      <c r="B26" s="20" t="s">
        <v>13</v>
      </c>
      <c r="C26" s="685">
        <v>50</v>
      </c>
      <c r="D26" s="685">
        <v>60</v>
      </c>
      <c r="E26" s="685">
        <v>205</v>
      </c>
      <c r="F26" s="685">
        <v>220</v>
      </c>
      <c r="G26" s="685">
        <v>100</v>
      </c>
      <c r="H26" s="685">
        <v>235</v>
      </c>
      <c r="I26" s="495">
        <f t="shared" ref="I26:M26" si="65">SUM(I27:I31)</f>
        <v>218.82799632930983</v>
      </c>
      <c r="J26" s="495">
        <f t="shared" si="65"/>
        <v>108.88601227321639</v>
      </c>
      <c r="K26" s="495">
        <f t="shared" si="65"/>
        <v>168.88811626284198</v>
      </c>
      <c r="L26" s="495">
        <f t="shared" si="65"/>
        <v>192.65496448538445</v>
      </c>
      <c r="M26" s="495">
        <f t="shared" si="65"/>
        <v>170.86801497522595</v>
      </c>
      <c r="N26" s="210">
        <f t="shared" si="9"/>
        <v>0.14072540299729508</v>
      </c>
      <c r="O26" s="210">
        <f t="shared" si="9"/>
        <v>-0.11308792155112801</v>
      </c>
      <c r="P26" s="198"/>
      <c r="Q26" s="50">
        <v>15</v>
      </c>
      <c r="R26" s="50">
        <v>15</v>
      </c>
      <c r="S26" s="50">
        <v>55</v>
      </c>
      <c r="T26" s="50">
        <v>50</v>
      </c>
      <c r="U26" s="50">
        <v>50</v>
      </c>
      <c r="V26" s="50">
        <v>50</v>
      </c>
      <c r="W26" s="50">
        <v>55</v>
      </c>
      <c r="X26" s="50">
        <v>60</v>
      </c>
      <c r="Y26" s="50">
        <v>55</v>
      </c>
      <c r="Z26" s="50">
        <v>55</v>
      </c>
      <c r="AA26" s="50">
        <v>35</v>
      </c>
      <c r="AB26" s="50">
        <v>15</v>
      </c>
      <c r="AC26" s="50">
        <v>25</v>
      </c>
      <c r="AD26" s="50">
        <v>25</v>
      </c>
      <c r="AE26" s="50">
        <v>55</v>
      </c>
      <c r="AF26" s="50">
        <v>55</v>
      </c>
      <c r="AG26" s="50">
        <v>55</v>
      </c>
      <c r="AH26" s="50">
        <v>55</v>
      </c>
      <c r="AI26" s="50">
        <f t="shared" ref="AI26:AQ26" si="66">SUM(AI27:AI31)</f>
        <v>54.706999082327457</v>
      </c>
      <c r="AJ26" s="50">
        <f t="shared" si="66"/>
        <v>54.706999082327457</v>
      </c>
      <c r="AK26" s="50">
        <f t="shared" si="66"/>
        <v>54.706999082327457</v>
      </c>
      <c r="AL26" s="50">
        <f t="shared" si="66"/>
        <v>54.706999082327457</v>
      </c>
      <c r="AM26" s="50">
        <f t="shared" si="66"/>
        <v>33.175852077934877</v>
      </c>
      <c r="AN26" s="50">
        <f t="shared" si="66"/>
        <v>18.290451516342788</v>
      </c>
      <c r="AO26" s="50">
        <f t="shared" si="66"/>
        <v>21.426618642480928</v>
      </c>
      <c r="AP26" s="50">
        <f t="shared" si="66"/>
        <v>35.993090036457801</v>
      </c>
      <c r="AQ26" s="50">
        <f t="shared" si="66"/>
        <v>35.864535507985934</v>
      </c>
      <c r="AR26" s="50">
        <f>SUM(AR27:AR31)</f>
        <v>38.430517445326473</v>
      </c>
      <c r="AS26" s="50">
        <f>SUM(AS27:AS31)</f>
        <v>38.430517445326473</v>
      </c>
      <c r="AT26" s="50">
        <f>SUM(AT27:AT31)</f>
        <v>56.162545864203082</v>
      </c>
      <c r="AU26" s="50">
        <f t="shared" ref="AU26:AZ26" si="67">SUM(AU27:AU31)</f>
        <v>44.060782829446495</v>
      </c>
      <c r="AV26" s="50">
        <f t="shared" si="67"/>
        <v>48.018266583748236</v>
      </c>
      <c r="AW26" s="50">
        <f t="shared" si="67"/>
        <v>48.688351384265005</v>
      </c>
      <c r="AX26" s="50">
        <f t="shared" si="67"/>
        <v>51.887563687924718</v>
      </c>
      <c r="AY26" s="50">
        <f t="shared" si="67"/>
        <v>42.089288595580292</v>
      </c>
      <c r="AZ26" s="50">
        <f t="shared" si="67"/>
        <v>42.178587712887001</v>
      </c>
      <c r="BA26" s="635"/>
      <c r="BB26" s="50">
        <f t="shared" ref="BB26:BD26" si="68">SUM(BB27:BB31)</f>
        <v>30</v>
      </c>
      <c r="BC26" s="50">
        <f t="shared" si="68"/>
        <v>30</v>
      </c>
      <c r="BD26" s="50">
        <f t="shared" si="68"/>
        <v>105</v>
      </c>
      <c r="BE26" s="50">
        <f>SUM(BE27:BE31)</f>
        <v>100</v>
      </c>
      <c r="BF26" s="50">
        <f>SUM(BF27:BF31)</f>
        <v>115</v>
      </c>
      <c r="BG26" s="50">
        <f t="shared" ref="BG26:BJ26" si="69">SUM(BG27:BG31)</f>
        <v>110</v>
      </c>
      <c r="BH26" s="50">
        <f t="shared" si="69"/>
        <v>50</v>
      </c>
      <c r="BI26" s="50">
        <f t="shared" si="69"/>
        <v>50</v>
      </c>
      <c r="BJ26" s="50">
        <f t="shared" si="69"/>
        <v>110</v>
      </c>
      <c r="BK26" s="50">
        <f>SUM(BK27:BK31)</f>
        <v>110</v>
      </c>
      <c r="BL26" s="50">
        <f t="shared" si="32"/>
        <v>109.41399816465491</v>
      </c>
      <c r="BM26" s="50">
        <f t="shared" si="33"/>
        <v>109.41399816465491</v>
      </c>
      <c r="BN26" s="50">
        <f t="shared" si="13"/>
        <v>51.466303594277662</v>
      </c>
      <c r="BO26" s="50">
        <f t="shared" si="27"/>
        <v>57.419708678938733</v>
      </c>
      <c r="BP26" s="50">
        <f t="shared" si="47"/>
        <v>74.295052953312407</v>
      </c>
      <c r="BQ26" s="50">
        <f t="shared" si="25"/>
        <v>94.593063309529555</v>
      </c>
      <c r="BR26" s="50">
        <f t="shared" si="14"/>
        <v>92.079049413194724</v>
      </c>
      <c r="BS26" s="50">
        <f t="shared" si="26"/>
        <v>100.57591507218973</v>
      </c>
      <c r="BT26" s="50">
        <f t="shared" si="15"/>
        <v>84.267876308467294</v>
      </c>
      <c r="BU26" s="50"/>
      <c r="BV26" s="20" t="s">
        <v>13</v>
      </c>
      <c r="BW26" s="50">
        <f t="shared" si="64"/>
        <v>50</v>
      </c>
      <c r="BX26" s="50">
        <f t="shared" si="64"/>
        <v>60</v>
      </c>
      <c r="BY26" s="50">
        <f t="shared" si="64"/>
        <v>205</v>
      </c>
      <c r="BZ26" s="50">
        <f t="shared" si="64"/>
        <v>220</v>
      </c>
      <c r="CA26" s="50">
        <f t="shared" si="64"/>
        <v>100</v>
      </c>
      <c r="CB26" s="50">
        <f t="shared" si="64"/>
        <v>235</v>
      </c>
      <c r="CC26" s="50">
        <f t="shared" si="64"/>
        <v>218.82799632930983</v>
      </c>
      <c r="CD26" s="50">
        <f t="shared" si="64"/>
        <v>108.88601227321639</v>
      </c>
      <c r="CE26" s="50">
        <f t="shared" si="64"/>
        <v>168.88811626284198</v>
      </c>
      <c r="CF26" s="50">
        <f t="shared" si="64"/>
        <v>192.65496448538445</v>
      </c>
      <c r="CG26" s="50">
        <f>M26</f>
        <v>170.86801497522595</v>
      </c>
      <c r="CH26" s="210">
        <f t="shared" si="34"/>
        <v>0.14072540299729508</v>
      </c>
      <c r="CI26" s="210">
        <f>O26</f>
        <v>-0.11308792155112801</v>
      </c>
      <c r="CJ26" s="198"/>
      <c r="CK26" s="444">
        <f t="shared" ref="CK26:DT26" si="70">Q26</f>
        <v>15</v>
      </c>
      <c r="CL26" s="444">
        <f t="shared" si="70"/>
        <v>15</v>
      </c>
      <c r="CM26" s="444">
        <f t="shared" si="70"/>
        <v>55</v>
      </c>
      <c r="CN26" s="444">
        <f t="shared" si="70"/>
        <v>50</v>
      </c>
      <c r="CO26" s="444">
        <f t="shared" si="70"/>
        <v>50</v>
      </c>
      <c r="CP26" s="444">
        <f t="shared" si="70"/>
        <v>50</v>
      </c>
      <c r="CQ26" s="444">
        <f t="shared" si="70"/>
        <v>55</v>
      </c>
      <c r="CR26" s="444">
        <f t="shared" si="70"/>
        <v>60</v>
      </c>
      <c r="CS26" s="444">
        <f t="shared" si="70"/>
        <v>55</v>
      </c>
      <c r="CT26" s="444">
        <f t="shared" si="70"/>
        <v>55</v>
      </c>
      <c r="CU26" s="444">
        <f t="shared" si="70"/>
        <v>35</v>
      </c>
      <c r="CV26" s="444">
        <f t="shared" si="70"/>
        <v>15</v>
      </c>
      <c r="CW26" s="444">
        <f t="shared" si="70"/>
        <v>25</v>
      </c>
      <c r="CX26" s="444">
        <f t="shared" si="70"/>
        <v>25</v>
      </c>
      <c r="CY26" s="444">
        <f t="shared" si="70"/>
        <v>55</v>
      </c>
      <c r="CZ26" s="444">
        <f t="shared" si="70"/>
        <v>55</v>
      </c>
      <c r="DA26" s="444">
        <f t="shared" si="70"/>
        <v>55</v>
      </c>
      <c r="DB26" s="444">
        <f t="shared" si="70"/>
        <v>55</v>
      </c>
      <c r="DC26" s="444">
        <f t="shared" si="70"/>
        <v>54.706999082327457</v>
      </c>
      <c r="DD26" s="444">
        <f t="shared" si="70"/>
        <v>54.706999082327457</v>
      </c>
      <c r="DE26" s="444">
        <f t="shared" si="70"/>
        <v>54.706999082327457</v>
      </c>
      <c r="DF26" s="444">
        <f t="shared" si="70"/>
        <v>54.706999082327457</v>
      </c>
      <c r="DG26" s="444">
        <f t="shared" si="70"/>
        <v>33.175852077934877</v>
      </c>
      <c r="DH26" s="444">
        <f t="shared" si="70"/>
        <v>18.290451516342788</v>
      </c>
      <c r="DI26" s="444">
        <f t="shared" si="70"/>
        <v>21.426618642480928</v>
      </c>
      <c r="DJ26" s="444">
        <f t="shared" si="70"/>
        <v>35.993090036457801</v>
      </c>
      <c r="DK26" s="444">
        <f t="shared" si="70"/>
        <v>35.864535507985934</v>
      </c>
      <c r="DL26" s="444">
        <f t="shared" si="70"/>
        <v>38.430517445326473</v>
      </c>
      <c r="DM26" s="444">
        <f t="shared" si="70"/>
        <v>38.430517445326473</v>
      </c>
      <c r="DN26" s="444">
        <f t="shared" si="70"/>
        <v>56.162545864203082</v>
      </c>
      <c r="DO26" s="444">
        <f t="shared" si="70"/>
        <v>44.060782829446495</v>
      </c>
      <c r="DP26" s="444">
        <f t="shared" si="70"/>
        <v>48.018266583748236</v>
      </c>
      <c r="DQ26" s="444">
        <f t="shared" si="70"/>
        <v>48.688351384265005</v>
      </c>
      <c r="DR26" s="444">
        <f t="shared" si="70"/>
        <v>51.887563687924718</v>
      </c>
      <c r="DS26" s="444">
        <f t="shared" si="70"/>
        <v>42.089288595580292</v>
      </c>
      <c r="DT26" s="444">
        <f t="shared" si="70"/>
        <v>42.178587712887001</v>
      </c>
      <c r="DU26" s="444"/>
      <c r="DV26" s="444">
        <f t="shared" ref="DV26:EN26" si="71">BB26</f>
        <v>30</v>
      </c>
      <c r="DW26" s="444">
        <f t="shared" si="71"/>
        <v>30</v>
      </c>
      <c r="DX26" s="444">
        <f t="shared" si="71"/>
        <v>105</v>
      </c>
      <c r="DY26" s="444">
        <f t="shared" si="71"/>
        <v>100</v>
      </c>
      <c r="DZ26" s="444">
        <f t="shared" si="71"/>
        <v>115</v>
      </c>
      <c r="EA26" s="444">
        <f t="shared" si="71"/>
        <v>110</v>
      </c>
      <c r="EB26" s="444">
        <f t="shared" si="71"/>
        <v>50</v>
      </c>
      <c r="EC26" s="444">
        <f t="shared" si="71"/>
        <v>50</v>
      </c>
      <c r="ED26" s="444">
        <f t="shared" si="71"/>
        <v>110</v>
      </c>
      <c r="EE26" s="444">
        <f t="shared" si="71"/>
        <v>110</v>
      </c>
      <c r="EF26" s="444">
        <f t="shared" si="71"/>
        <v>109.41399816465491</v>
      </c>
      <c r="EG26" s="444">
        <f t="shared" si="71"/>
        <v>109.41399816465491</v>
      </c>
      <c r="EH26" s="444">
        <f t="shared" si="71"/>
        <v>51.466303594277662</v>
      </c>
      <c r="EI26" s="444">
        <f t="shared" si="71"/>
        <v>57.419708678938733</v>
      </c>
      <c r="EJ26" s="444">
        <f t="shared" si="71"/>
        <v>74.295052953312407</v>
      </c>
      <c r="EK26" s="444">
        <f t="shared" si="71"/>
        <v>94.593063309529555</v>
      </c>
      <c r="EL26" s="444">
        <f t="shared" si="71"/>
        <v>92.079049413194724</v>
      </c>
      <c r="EM26" s="444">
        <f t="shared" si="71"/>
        <v>100.57591507218973</v>
      </c>
      <c r="EN26" s="444">
        <f t="shared" si="71"/>
        <v>84.267876308467294</v>
      </c>
    </row>
    <row r="27" spans="2:144" x14ac:dyDescent="0.3">
      <c r="B27" s="10" t="s">
        <v>15</v>
      </c>
      <c r="C27" s="686">
        <v>40</v>
      </c>
      <c r="D27" s="686">
        <v>25</v>
      </c>
      <c r="E27" s="686">
        <v>-25</v>
      </c>
      <c r="F27" s="686">
        <v>90</v>
      </c>
      <c r="G27" s="686">
        <v>55</v>
      </c>
      <c r="H27" s="686">
        <v>55</v>
      </c>
      <c r="I27" s="468">
        <v>29.756842744181988</v>
      </c>
      <c r="J27" s="468">
        <v>5.2641984839475882</v>
      </c>
      <c r="K27" s="468">
        <v>32.304510687106848</v>
      </c>
      <c r="L27" s="468">
        <v>43.709587217902488</v>
      </c>
      <c r="M27" s="468">
        <v>58.266032537342809</v>
      </c>
      <c r="N27" s="208">
        <f t="shared" si="9"/>
        <v>0.35304904139432014</v>
      </c>
      <c r="O27" s="208">
        <f t="shared" si="9"/>
        <v>0.33302637352471542</v>
      </c>
      <c r="P27" s="198"/>
      <c r="Q27" s="13">
        <v>5</v>
      </c>
      <c r="R27" s="13">
        <v>5</v>
      </c>
      <c r="S27" s="13">
        <v>-5</v>
      </c>
      <c r="T27" s="13">
        <v>-5</v>
      </c>
      <c r="U27" s="13">
        <v>-5</v>
      </c>
      <c r="V27" s="13">
        <v>-5</v>
      </c>
      <c r="W27" s="13">
        <v>20</v>
      </c>
      <c r="X27" s="13">
        <v>25</v>
      </c>
      <c r="Y27" s="13">
        <v>20</v>
      </c>
      <c r="Z27" s="13">
        <v>20</v>
      </c>
      <c r="AA27" s="13">
        <v>15</v>
      </c>
      <c r="AB27" s="13">
        <v>15</v>
      </c>
      <c r="AC27" s="13">
        <v>15</v>
      </c>
      <c r="AD27" s="13">
        <v>15</v>
      </c>
      <c r="AE27" s="13">
        <v>15</v>
      </c>
      <c r="AF27" s="13">
        <v>15</v>
      </c>
      <c r="AG27" s="13">
        <v>15</v>
      </c>
      <c r="AH27" s="13">
        <v>15</v>
      </c>
      <c r="AI27" s="13">
        <v>7.439210686045497</v>
      </c>
      <c r="AJ27" s="13">
        <v>7.439210686045497</v>
      </c>
      <c r="AK27" s="13">
        <v>7.439210686045497</v>
      </c>
      <c r="AL27" s="13">
        <v>7.439210686045497</v>
      </c>
      <c r="AM27" s="13">
        <v>5.2006084286150331</v>
      </c>
      <c r="AN27" s="13">
        <v>0.45383775642796298</v>
      </c>
      <c r="AO27" s="13">
        <v>-0.42573075300794727</v>
      </c>
      <c r="AP27" s="13">
        <v>3.548305191253931E-2</v>
      </c>
      <c r="AQ27" s="13">
        <v>7.1069923511635062</v>
      </c>
      <c r="AR27" s="13">
        <v>8.399172778647781</v>
      </c>
      <c r="AS27" s="13">
        <v>8.399172778647781</v>
      </c>
      <c r="AT27" s="13">
        <v>8.399172778647781</v>
      </c>
      <c r="AU27" s="13">
        <v>10.053205060117573</v>
      </c>
      <c r="AV27" s="13">
        <v>10.927396804475622</v>
      </c>
      <c r="AW27" s="13">
        <v>10.927396804475622</v>
      </c>
      <c r="AX27" s="13">
        <v>11.801588548833671</v>
      </c>
      <c r="AY27" s="13">
        <v>13.983847808962274</v>
      </c>
      <c r="AZ27" s="13">
        <v>14.566508134335702</v>
      </c>
      <c r="BA27" s="635"/>
      <c r="BB27" s="13">
        <f t="shared" ref="BB27:BB31" si="72">D27-BC27</f>
        <v>15</v>
      </c>
      <c r="BC27" s="13">
        <f t="shared" ref="BC27:BC31" si="73">SUM(Q27:R27)</f>
        <v>10</v>
      </c>
      <c r="BD27" s="13">
        <f t="shared" ref="BD27:BD31" si="74">SUM(S27:T27)</f>
        <v>-10</v>
      </c>
      <c r="BE27" s="7">
        <f t="shared" ref="BE27:BE31" si="75">SUM(U27:V27)</f>
        <v>-10</v>
      </c>
      <c r="BF27" s="13">
        <f t="shared" ref="BF27:BF31" si="76">SUM(W27:X27)</f>
        <v>45</v>
      </c>
      <c r="BG27" s="13">
        <f t="shared" ref="BG27:BG31" si="77">SUM(Y27:Z27)</f>
        <v>40</v>
      </c>
      <c r="BH27" s="13">
        <f t="shared" ref="BH27:BH31" si="78">SUM(AA27:AB27)</f>
        <v>30</v>
      </c>
      <c r="BI27" s="13">
        <f t="shared" ref="BI27:BI31" si="79">SUM(AC27:AD27)</f>
        <v>30</v>
      </c>
      <c r="BJ27" s="13">
        <f t="shared" ref="BJ27:BJ31" si="80">SUM(AE27:AF27)</f>
        <v>30</v>
      </c>
      <c r="BK27" s="13">
        <f t="shared" ref="BK27:BK31" si="81">SUM(AG27:AH27)</f>
        <v>30</v>
      </c>
      <c r="BL27" s="13">
        <f t="shared" si="32"/>
        <v>14.878421372090994</v>
      </c>
      <c r="BM27" s="13">
        <f t="shared" si="33"/>
        <v>14.878421372090994</v>
      </c>
      <c r="BN27" s="13">
        <f>AM27+AN27</f>
        <v>5.6544461850429961</v>
      </c>
      <c r="BO27" s="59">
        <f t="shared" si="27"/>
        <v>-0.39024770109540796</v>
      </c>
      <c r="BP27" s="59">
        <f t="shared" si="47"/>
        <v>15.506165129811286</v>
      </c>
      <c r="BQ27" s="59">
        <f t="shared" si="25"/>
        <v>16.798345557295562</v>
      </c>
      <c r="BR27" s="59">
        <f t="shared" si="14"/>
        <v>20.980601864593197</v>
      </c>
      <c r="BS27" s="59">
        <f t="shared" si="26"/>
        <v>22.728985353309291</v>
      </c>
      <c r="BT27" s="59">
        <f t="shared" si="15"/>
        <v>28.550355943297976</v>
      </c>
      <c r="BU27" s="59"/>
      <c r="BV27" s="10" t="s">
        <v>15</v>
      </c>
      <c r="BW27" s="13">
        <f t="shared" si="64"/>
        <v>40</v>
      </c>
      <c r="BX27" s="13">
        <f t="shared" si="64"/>
        <v>25</v>
      </c>
      <c r="BY27" s="13">
        <f t="shared" si="64"/>
        <v>-25</v>
      </c>
      <c r="BZ27" s="13">
        <f t="shared" si="64"/>
        <v>90</v>
      </c>
      <c r="CA27" s="13">
        <f t="shared" si="64"/>
        <v>55</v>
      </c>
      <c r="CB27" s="13">
        <f t="shared" si="64"/>
        <v>55</v>
      </c>
      <c r="CC27" s="13">
        <f t="shared" si="64"/>
        <v>29.756842744181988</v>
      </c>
      <c r="CD27" s="13">
        <f t="shared" si="64"/>
        <v>5.2641984839475882</v>
      </c>
      <c r="CE27" s="13">
        <f t="shared" si="64"/>
        <v>32.304510687106848</v>
      </c>
      <c r="CF27" s="13">
        <f t="shared" si="64"/>
        <v>43.709587217902488</v>
      </c>
      <c r="CG27" s="13"/>
      <c r="CH27" s="212"/>
      <c r="CI27" s="208"/>
      <c r="CJ27" s="27"/>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679"/>
      <c r="DZ27" s="679"/>
      <c r="EA27" s="679"/>
      <c r="EB27" s="679"/>
      <c r="EC27" s="679"/>
      <c r="ED27" s="679"/>
      <c r="EE27" s="679"/>
      <c r="EF27" s="679"/>
      <c r="EG27" s="679"/>
      <c r="EH27" s="679"/>
      <c r="EI27" s="679"/>
      <c r="EJ27" s="679"/>
      <c r="EK27" s="679"/>
      <c r="EL27" s="679"/>
      <c r="EM27" s="679"/>
      <c r="EN27" s="679"/>
    </row>
    <row r="28" spans="2:144" x14ac:dyDescent="0.3">
      <c r="B28" s="10" t="s">
        <v>16</v>
      </c>
      <c r="C28" s="686">
        <v>-45</v>
      </c>
      <c r="D28" s="686">
        <v>-20</v>
      </c>
      <c r="E28" s="686">
        <v>70</v>
      </c>
      <c r="F28" s="686">
        <v>10</v>
      </c>
      <c r="G28" s="686">
        <v>5</v>
      </c>
      <c r="H28" s="686">
        <v>20</v>
      </c>
      <c r="I28" s="468">
        <v>13.816563051472052</v>
      </c>
      <c r="J28" s="468">
        <v>10.937957956517167</v>
      </c>
      <c r="K28" s="468">
        <v>18.36706962395882</v>
      </c>
      <c r="L28" s="468">
        <v>30.285761647354615</v>
      </c>
      <c r="M28" s="468">
        <v>22.386508224426123</v>
      </c>
      <c r="N28" s="208">
        <f t="shared" si="9"/>
        <v>0.64891636322043045</v>
      </c>
      <c r="O28" s="208">
        <f t="shared" si="9"/>
        <v>-0.26082399759024955</v>
      </c>
      <c r="P28" s="198"/>
      <c r="Q28" s="13">
        <v>-5</v>
      </c>
      <c r="R28" s="13">
        <v>-5</v>
      </c>
      <c r="S28" s="13">
        <v>20</v>
      </c>
      <c r="T28" s="13">
        <v>20</v>
      </c>
      <c r="U28" s="13">
        <v>20</v>
      </c>
      <c r="V28" s="13">
        <v>20</v>
      </c>
      <c r="W28" s="13">
        <v>5</v>
      </c>
      <c r="X28" s="13">
        <v>5</v>
      </c>
      <c r="Y28" s="13">
        <v>5</v>
      </c>
      <c r="Z28" s="13">
        <v>5</v>
      </c>
      <c r="AA28" s="13">
        <v>0</v>
      </c>
      <c r="AB28" s="13">
        <v>0</v>
      </c>
      <c r="AC28" s="13">
        <v>0</v>
      </c>
      <c r="AD28" s="13">
        <v>0</v>
      </c>
      <c r="AE28" s="13">
        <v>5</v>
      </c>
      <c r="AF28" s="13">
        <v>5</v>
      </c>
      <c r="AG28" s="13">
        <v>5</v>
      </c>
      <c r="AH28" s="13">
        <v>5</v>
      </c>
      <c r="AI28" s="13">
        <v>3.454140762868013</v>
      </c>
      <c r="AJ28" s="13">
        <v>3.454140762868013</v>
      </c>
      <c r="AK28" s="13">
        <v>3.454140762868013</v>
      </c>
      <c r="AL28" s="13">
        <v>3.454140762868013</v>
      </c>
      <c r="AM28" s="13">
        <v>4.6752362009518889</v>
      </c>
      <c r="AN28" s="13">
        <v>1.6310194864113594</v>
      </c>
      <c r="AO28" s="13">
        <v>1.9020498835577353</v>
      </c>
      <c r="AP28" s="13">
        <v>2.7296523855961823</v>
      </c>
      <c r="AQ28" s="13">
        <v>4.0407553172709401</v>
      </c>
      <c r="AR28" s="13">
        <v>4.7754381022292929</v>
      </c>
      <c r="AS28" s="13">
        <v>4.7754381022292929</v>
      </c>
      <c r="AT28" s="13">
        <v>4.7754381022292929</v>
      </c>
      <c r="AU28" s="13">
        <v>6.965725178891562</v>
      </c>
      <c r="AV28" s="13">
        <v>7.2685827953651074</v>
      </c>
      <c r="AW28" s="13">
        <v>7.5714404118386538</v>
      </c>
      <c r="AX28" s="13">
        <v>8.4800132612592911</v>
      </c>
      <c r="AY28" s="13">
        <v>5.5966270561065308</v>
      </c>
      <c r="AZ28" s="13">
        <v>5.5966270561065308</v>
      </c>
      <c r="BA28" s="635"/>
      <c r="BB28" s="13">
        <f t="shared" si="72"/>
        <v>-10</v>
      </c>
      <c r="BC28" s="13">
        <f t="shared" si="73"/>
        <v>-10</v>
      </c>
      <c r="BD28" s="13">
        <f t="shared" si="74"/>
        <v>40</v>
      </c>
      <c r="BE28" s="13">
        <f t="shared" si="75"/>
        <v>40</v>
      </c>
      <c r="BF28" s="13">
        <f t="shared" si="76"/>
        <v>10</v>
      </c>
      <c r="BG28" s="13">
        <f t="shared" si="77"/>
        <v>10</v>
      </c>
      <c r="BH28" s="13">
        <f t="shared" si="78"/>
        <v>0</v>
      </c>
      <c r="BI28" s="13">
        <f t="shared" si="79"/>
        <v>0</v>
      </c>
      <c r="BJ28" s="13">
        <f t="shared" si="80"/>
        <v>10</v>
      </c>
      <c r="BK28" s="13">
        <f t="shared" si="81"/>
        <v>10</v>
      </c>
      <c r="BL28" s="13">
        <f t="shared" si="32"/>
        <v>6.9082815257360259</v>
      </c>
      <c r="BM28" s="13">
        <f t="shared" si="33"/>
        <v>6.9082815257360259</v>
      </c>
      <c r="BN28" s="13">
        <f t="shared" si="13"/>
        <v>6.3062556873632483</v>
      </c>
      <c r="BO28" s="59">
        <f t="shared" si="27"/>
        <v>4.6317022691539176</v>
      </c>
      <c r="BP28" s="59">
        <f t="shared" si="47"/>
        <v>8.8161934195002338</v>
      </c>
      <c r="BQ28" s="59">
        <f t="shared" si="25"/>
        <v>9.5508762044585858</v>
      </c>
      <c r="BR28" s="59">
        <f t="shared" si="14"/>
        <v>14.234307974256669</v>
      </c>
      <c r="BS28" s="59">
        <f t="shared" si="26"/>
        <v>16.051453673097946</v>
      </c>
      <c r="BT28" s="59">
        <f t="shared" si="15"/>
        <v>11.193254112213062</v>
      </c>
      <c r="BU28" s="59"/>
      <c r="BV28" s="10" t="s">
        <v>16</v>
      </c>
      <c r="BW28" s="13">
        <f t="shared" si="64"/>
        <v>-45</v>
      </c>
      <c r="BX28" s="13">
        <f t="shared" si="64"/>
        <v>-20</v>
      </c>
      <c r="BY28" s="13">
        <f t="shared" si="64"/>
        <v>70</v>
      </c>
      <c r="BZ28" s="13">
        <f t="shared" si="64"/>
        <v>10</v>
      </c>
      <c r="CA28" s="13">
        <f t="shared" si="64"/>
        <v>5</v>
      </c>
      <c r="CB28" s="13">
        <f t="shared" si="64"/>
        <v>20</v>
      </c>
      <c r="CC28" s="13">
        <f t="shared" si="64"/>
        <v>13.816563051472052</v>
      </c>
      <c r="CD28" s="13">
        <f t="shared" si="64"/>
        <v>10.937957956517167</v>
      </c>
      <c r="CE28" s="13">
        <f t="shared" si="64"/>
        <v>18.36706962395882</v>
      </c>
      <c r="CF28" s="13">
        <f t="shared" si="64"/>
        <v>30.285761647354615</v>
      </c>
      <c r="CG28" s="13"/>
      <c r="CH28" s="212"/>
      <c r="CI28" s="208"/>
      <c r="CJ28" s="27"/>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679"/>
      <c r="DZ28" s="679"/>
      <c r="EA28" s="679"/>
      <c r="EB28" s="679"/>
      <c r="EC28" s="679"/>
      <c r="ED28" s="679"/>
      <c r="EE28" s="679"/>
      <c r="EF28" s="679"/>
      <c r="EG28" s="679"/>
      <c r="EH28" s="679"/>
      <c r="EI28" s="679"/>
      <c r="EJ28" s="679"/>
      <c r="EK28" s="679"/>
      <c r="EL28" s="679"/>
      <c r="EM28" s="679"/>
      <c r="EN28" s="679"/>
    </row>
    <row r="29" spans="2:144" x14ac:dyDescent="0.3">
      <c r="B29" s="10" t="s">
        <v>17</v>
      </c>
      <c r="C29" s="686">
        <v>10</v>
      </c>
      <c r="D29" s="686">
        <v>-35</v>
      </c>
      <c r="E29" s="686">
        <v>5</v>
      </c>
      <c r="F29" s="686">
        <v>0</v>
      </c>
      <c r="G29" s="686">
        <v>-40</v>
      </c>
      <c r="H29" s="686">
        <v>5</v>
      </c>
      <c r="I29" s="468">
        <v>6.5179416857432164</v>
      </c>
      <c r="J29" s="468">
        <v>5.8553822804134112</v>
      </c>
      <c r="K29" s="468">
        <v>12.280730302863745</v>
      </c>
      <c r="L29" s="468">
        <v>6.7195432283919407</v>
      </c>
      <c r="M29" s="468">
        <v>5.602347450593034</v>
      </c>
      <c r="N29" s="208">
        <f t="shared" si="9"/>
        <v>-0.45283846622500867</v>
      </c>
      <c r="O29" s="208">
        <f t="shared" si="9"/>
        <v>-0.16626067276097634</v>
      </c>
      <c r="P29" s="198"/>
      <c r="Q29" s="13">
        <v>-10</v>
      </c>
      <c r="R29" s="13">
        <v>-10</v>
      </c>
      <c r="S29" s="13">
        <v>0</v>
      </c>
      <c r="T29" s="13">
        <v>0</v>
      </c>
      <c r="U29" s="13">
        <v>0</v>
      </c>
      <c r="V29" s="13">
        <v>0</v>
      </c>
      <c r="W29" s="13">
        <v>0</v>
      </c>
      <c r="X29" s="13">
        <v>0</v>
      </c>
      <c r="Y29" s="13">
        <v>0</v>
      </c>
      <c r="Z29" s="13">
        <v>0</v>
      </c>
      <c r="AA29" s="13">
        <v>0</v>
      </c>
      <c r="AB29" s="13">
        <v>-20</v>
      </c>
      <c r="AC29" s="13">
        <v>-10</v>
      </c>
      <c r="AD29" s="13">
        <v>-10</v>
      </c>
      <c r="AE29" s="13">
        <v>0</v>
      </c>
      <c r="AF29" s="13">
        <v>0</v>
      </c>
      <c r="AG29" s="13">
        <v>0</v>
      </c>
      <c r="AH29" s="13">
        <v>0</v>
      </c>
      <c r="AI29" s="13">
        <v>1.6294854214358041</v>
      </c>
      <c r="AJ29" s="13">
        <v>1.6294854214358041</v>
      </c>
      <c r="AK29" s="13">
        <v>1.6294854214358041</v>
      </c>
      <c r="AL29" s="13">
        <v>1.6294854214358041</v>
      </c>
      <c r="AM29" s="13">
        <v>1.6099315963785745</v>
      </c>
      <c r="AN29" s="13">
        <v>1.3003293663057716</v>
      </c>
      <c r="AO29" s="13">
        <v>1.5480111503640139</v>
      </c>
      <c r="AP29" s="13">
        <v>1.3971101673650512</v>
      </c>
      <c r="AQ29" s="13">
        <v>3.0701825757159362</v>
      </c>
      <c r="AR29" s="13">
        <v>3.0701825757159362</v>
      </c>
      <c r="AS29" s="13">
        <v>3.0701825757159362</v>
      </c>
      <c r="AT29" s="13">
        <v>3.0701825757159362</v>
      </c>
      <c r="AU29" s="13">
        <v>1.6798858070979852</v>
      </c>
      <c r="AV29" s="13">
        <v>1.6798858070979852</v>
      </c>
      <c r="AW29" s="13">
        <v>1.6798858070979852</v>
      </c>
      <c r="AX29" s="13">
        <v>1.6798858070979854</v>
      </c>
      <c r="AY29" s="13">
        <v>1.4005868626482585</v>
      </c>
      <c r="AZ29" s="13">
        <v>1.4005868626482585</v>
      </c>
      <c r="BA29" s="635"/>
      <c r="BB29" s="13">
        <f t="shared" si="72"/>
        <v>-15</v>
      </c>
      <c r="BC29" s="13">
        <f t="shared" si="73"/>
        <v>-20</v>
      </c>
      <c r="BD29" s="13">
        <f t="shared" si="74"/>
        <v>0</v>
      </c>
      <c r="BE29" s="13">
        <f t="shared" si="75"/>
        <v>0</v>
      </c>
      <c r="BF29" s="13">
        <f t="shared" si="76"/>
        <v>0</v>
      </c>
      <c r="BG29" s="13">
        <f t="shared" si="77"/>
        <v>0</v>
      </c>
      <c r="BH29" s="13">
        <f t="shared" si="78"/>
        <v>-20</v>
      </c>
      <c r="BI29" s="13">
        <f t="shared" si="79"/>
        <v>-20</v>
      </c>
      <c r="BJ29" s="13">
        <f t="shared" si="80"/>
        <v>0</v>
      </c>
      <c r="BK29" s="13">
        <f t="shared" si="81"/>
        <v>0</v>
      </c>
      <c r="BL29" s="13">
        <f t="shared" si="32"/>
        <v>3.2589708428716082</v>
      </c>
      <c r="BM29" s="13">
        <f t="shared" si="33"/>
        <v>3.2589708428716082</v>
      </c>
      <c r="BN29" s="13">
        <f t="shared" si="13"/>
        <v>2.9102609626843461</v>
      </c>
      <c r="BO29" s="59">
        <f t="shared" si="27"/>
        <v>2.9451213177290652</v>
      </c>
      <c r="BP29" s="59">
        <f t="shared" si="47"/>
        <v>6.1403651514318724</v>
      </c>
      <c r="BQ29" s="59">
        <f t="shared" si="25"/>
        <v>6.1403651514318724</v>
      </c>
      <c r="BR29" s="59">
        <f t="shared" si="14"/>
        <v>3.3597716141959704</v>
      </c>
      <c r="BS29" s="59">
        <f t="shared" si="26"/>
        <v>3.3597716141959708</v>
      </c>
      <c r="BT29" s="59">
        <f t="shared" si="15"/>
        <v>2.801173725296517</v>
      </c>
      <c r="BU29" s="59"/>
      <c r="BV29" s="10" t="s">
        <v>17</v>
      </c>
      <c r="BW29" s="13">
        <f t="shared" si="64"/>
        <v>10</v>
      </c>
      <c r="BX29" s="13">
        <f t="shared" si="64"/>
        <v>-35</v>
      </c>
      <c r="BY29" s="13">
        <f t="shared" si="64"/>
        <v>5</v>
      </c>
      <c r="BZ29" s="13">
        <f t="shared" si="64"/>
        <v>0</v>
      </c>
      <c r="CA29" s="13">
        <f t="shared" si="64"/>
        <v>-40</v>
      </c>
      <c r="CB29" s="13">
        <f t="shared" si="64"/>
        <v>5</v>
      </c>
      <c r="CC29" s="13">
        <f t="shared" si="64"/>
        <v>6.5179416857432164</v>
      </c>
      <c r="CD29" s="13">
        <f t="shared" si="64"/>
        <v>5.8553822804134112</v>
      </c>
      <c r="CE29" s="13">
        <f t="shared" si="64"/>
        <v>12.280730302863745</v>
      </c>
      <c r="CF29" s="13">
        <f t="shared" si="64"/>
        <v>6.7195432283919407</v>
      </c>
      <c r="CG29" s="13"/>
      <c r="CH29" s="212"/>
      <c r="CI29" s="208"/>
      <c r="CJ29" s="27"/>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679"/>
      <c r="DZ29" s="679"/>
      <c r="EA29" s="679"/>
      <c r="EB29" s="679"/>
      <c r="EC29" s="679"/>
      <c r="ED29" s="679"/>
      <c r="EE29" s="679"/>
      <c r="EF29" s="679"/>
      <c r="EG29" s="679"/>
      <c r="EH29" s="679"/>
      <c r="EI29" s="679"/>
      <c r="EJ29" s="679"/>
      <c r="EK29" s="679"/>
      <c r="EL29" s="679"/>
      <c r="EM29" s="679"/>
      <c r="EN29" s="679"/>
    </row>
    <row r="30" spans="2:144" x14ac:dyDescent="0.3">
      <c r="B30" s="10" t="s">
        <v>18</v>
      </c>
      <c r="C30" s="686">
        <v>80</v>
      </c>
      <c r="D30" s="686">
        <v>-5</v>
      </c>
      <c r="E30" s="686">
        <v>45</v>
      </c>
      <c r="F30" s="686">
        <v>80</v>
      </c>
      <c r="G30" s="686">
        <v>45</v>
      </c>
      <c r="H30" s="686">
        <v>10</v>
      </c>
      <c r="I30" s="468">
        <v>66.120736878098015</v>
      </c>
      <c r="J30" s="468">
        <v>35.272223682654726</v>
      </c>
      <c r="K30" s="468">
        <v>38.772271791670036</v>
      </c>
      <c r="L30" s="468">
        <v>26.403829484352507</v>
      </c>
      <c r="M30" s="468">
        <v>23.718613080160264</v>
      </c>
      <c r="N30" s="208">
        <f t="shared" si="9"/>
        <v>-0.31900225949552963</v>
      </c>
      <c r="O30" s="208">
        <f t="shared" si="9"/>
        <v>-0.10169799065637664</v>
      </c>
      <c r="P30" s="198"/>
      <c r="Q30" s="13">
        <v>0</v>
      </c>
      <c r="R30" s="13">
        <v>0</v>
      </c>
      <c r="S30" s="13">
        <v>10</v>
      </c>
      <c r="T30" s="13">
        <v>10</v>
      </c>
      <c r="U30" s="13">
        <v>10</v>
      </c>
      <c r="V30" s="13">
        <v>10</v>
      </c>
      <c r="W30" s="13">
        <v>20</v>
      </c>
      <c r="X30" s="13">
        <v>20</v>
      </c>
      <c r="Y30" s="13">
        <v>20</v>
      </c>
      <c r="Z30" s="13">
        <v>20</v>
      </c>
      <c r="AA30" s="13">
        <v>10</v>
      </c>
      <c r="AB30" s="13">
        <v>10</v>
      </c>
      <c r="AC30" s="13">
        <v>10</v>
      </c>
      <c r="AD30" s="13">
        <v>10</v>
      </c>
      <c r="AE30" s="13">
        <v>0</v>
      </c>
      <c r="AF30" s="13">
        <v>0</v>
      </c>
      <c r="AG30" s="13">
        <v>0</v>
      </c>
      <c r="AH30" s="13">
        <v>0</v>
      </c>
      <c r="AI30" s="13">
        <v>16.530184219524504</v>
      </c>
      <c r="AJ30" s="13">
        <v>16.530184219524504</v>
      </c>
      <c r="AK30" s="13">
        <v>16.530184219524504</v>
      </c>
      <c r="AL30" s="13">
        <v>16.530184219524504</v>
      </c>
      <c r="AM30" s="13">
        <v>11.103713504076577</v>
      </c>
      <c r="AN30" s="13">
        <v>6.397638167210439</v>
      </c>
      <c r="AO30" s="13">
        <v>8.2316731352394363</v>
      </c>
      <c r="AP30" s="13">
        <v>9.5391988761282747</v>
      </c>
      <c r="AQ30" s="13">
        <v>9.693067947917509</v>
      </c>
      <c r="AR30" s="13">
        <v>9.693067947917509</v>
      </c>
      <c r="AS30" s="13">
        <v>9.693067947917509</v>
      </c>
      <c r="AT30" s="13">
        <v>9.693067947917509</v>
      </c>
      <c r="AU30" s="13">
        <v>6.6009573710881266</v>
      </c>
      <c r="AV30" s="13">
        <v>6.6009573710881266</v>
      </c>
      <c r="AW30" s="13">
        <v>6.6009573710881266</v>
      </c>
      <c r="AX30" s="13">
        <v>6.6009573710881284</v>
      </c>
      <c r="AY30" s="13">
        <v>4.9809087468336548</v>
      </c>
      <c r="AZ30" s="13">
        <v>5.6924671392384631</v>
      </c>
      <c r="BA30" s="635"/>
      <c r="BB30" s="13">
        <f t="shared" si="72"/>
        <v>-5</v>
      </c>
      <c r="BC30" s="13">
        <f t="shared" si="73"/>
        <v>0</v>
      </c>
      <c r="BD30" s="13">
        <f t="shared" si="74"/>
        <v>20</v>
      </c>
      <c r="BE30" s="13">
        <f t="shared" si="75"/>
        <v>20</v>
      </c>
      <c r="BF30" s="13">
        <f t="shared" si="76"/>
        <v>40</v>
      </c>
      <c r="BG30" s="13">
        <f t="shared" si="77"/>
        <v>40</v>
      </c>
      <c r="BH30" s="13">
        <f t="shared" si="78"/>
        <v>20</v>
      </c>
      <c r="BI30" s="13">
        <f t="shared" si="79"/>
        <v>20</v>
      </c>
      <c r="BJ30" s="13">
        <f t="shared" si="80"/>
        <v>0</v>
      </c>
      <c r="BK30" s="13">
        <f t="shared" si="81"/>
        <v>0</v>
      </c>
      <c r="BL30" s="13">
        <f t="shared" si="32"/>
        <v>33.060368439049007</v>
      </c>
      <c r="BM30" s="13">
        <f t="shared" si="33"/>
        <v>33.060368439049007</v>
      </c>
      <c r="BN30" s="13">
        <f t="shared" si="13"/>
        <v>17.501351671287015</v>
      </c>
      <c r="BO30" s="59">
        <f t="shared" si="27"/>
        <v>17.770872011367711</v>
      </c>
      <c r="BP30" s="59">
        <f>AQ30+AR30</f>
        <v>19.386135895835018</v>
      </c>
      <c r="BQ30" s="59">
        <f t="shared" si="25"/>
        <v>19.386135895835018</v>
      </c>
      <c r="BR30" s="59">
        <f t="shared" si="14"/>
        <v>13.201914742176253</v>
      </c>
      <c r="BS30" s="59">
        <f t="shared" si="26"/>
        <v>13.201914742176255</v>
      </c>
      <c r="BT30" s="59">
        <f t="shared" si="15"/>
        <v>10.673375886072119</v>
      </c>
      <c r="BU30" s="59"/>
      <c r="BV30" s="10" t="s">
        <v>18</v>
      </c>
      <c r="BW30" s="13">
        <f t="shared" si="64"/>
        <v>80</v>
      </c>
      <c r="BX30" s="13">
        <f t="shared" si="64"/>
        <v>-5</v>
      </c>
      <c r="BY30" s="13">
        <f t="shared" si="64"/>
        <v>45</v>
      </c>
      <c r="BZ30" s="13">
        <f t="shared" si="64"/>
        <v>80</v>
      </c>
      <c r="CA30" s="13">
        <f t="shared" si="64"/>
        <v>45</v>
      </c>
      <c r="CB30" s="13">
        <f t="shared" si="64"/>
        <v>10</v>
      </c>
      <c r="CC30" s="13">
        <f t="shared" si="64"/>
        <v>66.120736878098015</v>
      </c>
      <c r="CD30" s="13">
        <f t="shared" si="64"/>
        <v>35.272223682654726</v>
      </c>
      <c r="CE30" s="13">
        <f t="shared" si="64"/>
        <v>38.772271791670036</v>
      </c>
      <c r="CF30" s="13">
        <f t="shared" si="64"/>
        <v>26.403829484352507</v>
      </c>
      <c r="CG30" s="13"/>
      <c r="CH30" s="212"/>
      <c r="CI30" s="208"/>
      <c r="CJ30" s="27"/>
      <c r="CK30" s="439"/>
      <c r="CL30" s="439"/>
      <c r="CM30" s="43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679"/>
      <c r="DZ30" s="679"/>
      <c r="EA30" s="679"/>
      <c r="EB30" s="679"/>
      <c r="EC30" s="679"/>
      <c r="ED30" s="679"/>
      <c r="EE30" s="679"/>
      <c r="EF30" s="679"/>
      <c r="EG30" s="679"/>
      <c r="EH30" s="679"/>
      <c r="EI30" s="679"/>
      <c r="EJ30" s="679"/>
      <c r="EK30" s="679"/>
      <c r="EL30" s="679"/>
      <c r="EM30" s="679"/>
      <c r="EN30" s="679"/>
    </row>
    <row r="31" spans="2:144" x14ac:dyDescent="0.3">
      <c r="B31" s="52" t="s">
        <v>19</v>
      </c>
      <c r="C31" s="687">
        <v>-35</v>
      </c>
      <c r="D31" s="687">
        <v>95</v>
      </c>
      <c r="E31" s="687">
        <v>110</v>
      </c>
      <c r="F31" s="687">
        <v>40</v>
      </c>
      <c r="G31" s="687">
        <v>35</v>
      </c>
      <c r="H31" s="687">
        <v>145</v>
      </c>
      <c r="I31" s="662">
        <v>102.61591196981455</v>
      </c>
      <c r="J31" s="662">
        <v>51.556249869683498</v>
      </c>
      <c r="K31" s="662">
        <v>67.163533857242527</v>
      </c>
      <c r="L31" s="662">
        <v>85.536242907382899</v>
      </c>
      <c r="M31" s="662">
        <v>60.894513682703717</v>
      </c>
      <c r="N31" s="217">
        <f t="shared" si="9"/>
        <v>0.27355185165199836</v>
      </c>
      <c r="O31" s="217">
        <f t="shared" si="9"/>
        <v>-0.2880852418472577</v>
      </c>
      <c r="P31" s="198"/>
      <c r="Q31" s="54">
        <v>25</v>
      </c>
      <c r="R31" s="54">
        <v>25</v>
      </c>
      <c r="S31" s="54">
        <v>30</v>
      </c>
      <c r="T31" s="54">
        <v>25</v>
      </c>
      <c r="U31" s="54">
        <v>25</v>
      </c>
      <c r="V31" s="54">
        <v>25</v>
      </c>
      <c r="W31" s="54">
        <v>10</v>
      </c>
      <c r="X31" s="54">
        <v>10</v>
      </c>
      <c r="Y31" s="54">
        <v>10</v>
      </c>
      <c r="Z31" s="54">
        <v>10</v>
      </c>
      <c r="AA31" s="54">
        <v>10</v>
      </c>
      <c r="AB31" s="54">
        <v>10</v>
      </c>
      <c r="AC31" s="54">
        <v>10</v>
      </c>
      <c r="AD31" s="54">
        <v>10</v>
      </c>
      <c r="AE31" s="54">
        <v>35</v>
      </c>
      <c r="AF31" s="54">
        <v>35</v>
      </c>
      <c r="AG31" s="54">
        <v>35</v>
      </c>
      <c r="AH31" s="54">
        <v>35</v>
      </c>
      <c r="AI31" s="54">
        <v>25.653977992453637</v>
      </c>
      <c r="AJ31" s="54">
        <v>25.653977992453637</v>
      </c>
      <c r="AK31" s="54">
        <v>25.653977992453637</v>
      </c>
      <c r="AL31" s="54">
        <v>25.653977992453637</v>
      </c>
      <c r="AM31" s="54">
        <v>10.5863623479128</v>
      </c>
      <c r="AN31" s="54">
        <v>8.5076267399872556</v>
      </c>
      <c r="AO31" s="54">
        <v>10.170615226327691</v>
      </c>
      <c r="AP31" s="54">
        <v>22.291645555455752</v>
      </c>
      <c r="AQ31" s="54">
        <v>11.953537315918043</v>
      </c>
      <c r="AR31" s="54">
        <v>12.492656040815957</v>
      </c>
      <c r="AS31" s="54">
        <v>12.492656040815957</v>
      </c>
      <c r="AT31" s="54">
        <v>30.224684459692568</v>
      </c>
      <c r="AU31" s="54">
        <v>18.761009412251251</v>
      </c>
      <c r="AV31" s="54">
        <v>21.541443805721393</v>
      </c>
      <c r="AW31" s="54">
        <v>21.908670989764616</v>
      </c>
      <c r="AX31" s="54">
        <v>23.325118699645643</v>
      </c>
      <c r="AY31" s="54">
        <v>16.127318121029575</v>
      </c>
      <c r="AZ31" s="54">
        <v>14.922398520558048</v>
      </c>
      <c r="BA31" s="635"/>
      <c r="BB31" s="54">
        <f t="shared" si="72"/>
        <v>45</v>
      </c>
      <c r="BC31" s="54">
        <f t="shared" si="73"/>
        <v>50</v>
      </c>
      <c r="BD31" s="54">
        <f t="shared" si="74"/>
        <v>55</v>
      </c>
      <c r="BE31" s="54">
        <f t="shared" si="75"/>
        <v>50</v>
      </c>
      <c r="BF31" s="54">
        <f t="shared" si="76"/>
        <v>20</v>
      </c>
      <c r="BG31" s="54">
        <f t="shared" si="77"/>
        <v>20</v>
      </c>
      <c r="BH31" s="54">
        <f t="shared" si="78"/>
        <v>20</v>
      </c>
      <c r="BI31" s="54">
        <f t="shared" si="79"/>
        <v>20</v>
      </c>
      <c r="BJ31" s="54">
        <f t="shared" si="80"/>
        <v>70</v>
      </c>
      <c r="BK31" s="54">
        <f t="shared" si="81"/>
        <v>70</v>
      </c>
      <c r="BL31" s="54">
        <f t="shared" si="32"/>
        <v>51.307955984907274</v>
      </c>
      <c r="BM31" s="54">
        <f t="shared" si="33"/>
        <v>51.307955984907274</v>
      </c>
      <c r="BN31" s="54">
        <f t="shared" si="13"/>
        <v>19.093989087900056</v>
      </c>
      <c r="BO31" s="516">
        <f t="shared" si="27"/>
        <v>32.462260781783442</v>
      </c>
      <c r="BP31" s="620">
        <f t="shared" si="47"/>
        <v>24.446193356734</v>
      </c>
      <c r="BQ31" s="620">
        <f t="shared" si="25"/>
        <v>42.717340500508527</v>
      </c>
      <c r="BR31" s="620">
        <f t="shared" si="14"/>
        <v>40.302453217972641</v>
      </c>
      <c r="BS31" s="620">
        <f t="shared" si="26"/>
        <v>45.233789689410258</v>
      </c>
      <c r="BT31" s="620">
        <f t="shared" si="15"/>
        <v>31.049716641587622</v>
      </c>
      <c r="BU31" s="59"/>
      <c r="BV31" s="52" t="s">
        <v>19</v>
      </c>
      <c r="BW31" s="54">
        <f t="shared" si="64"/>
        <v>-35</v>
      </c>
      <c r="BX31" s="54">
        <f t="shared" si="64"/>
        <v>95</v>
      </c>
      <c r="BY31" s="54">
        <f t="shared" si="64"/>
        <v>110</v>
      </c>
      <c r="BZ31" s="54">
        <f t="shared" si="64"/>
        <v>40</v>
      </c>
      <c r="CA31" s="54">
        <f t="shared" si="64"/>
        <v>35</v>
      </c>
      <c r="CB31" s="54">
        <f t="shared" si="64"/>
        <v>145</v>
      </c>
      <c r="CC31" s="54">
        <f t="shared" si="64"/>
        <v>102.61591196981455</v>
      </c>
      <c r="CD31" s="54">
        <f t="shared" si="64"/>
        <v>51.556249869683498</v>
      </c>
      <c r="CE31" s="54">
        <f t="shared" si="64"/>
        <v>67.163533857242527</v>
      </c>
      <c r="CF31" s="54">
        <f t="shared" si="64"/>
        <v>85.536242907382899</v>
      </c>
      <c r="CG31" s="54"/>
      <c r="CH31" s="216"/>
      <c r="CI31" s="217"/>
      <c r="CJ31" s="27"/>
      <c r="CK31" s="447"/>
      <c r="CL31" s="447"/>
      <c r="CM31" s="447"/>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row>
    <row r="32" spans="2:144" x14ac:dyDescent="0.3">
      <c r="B32" s="20" t="s">
        <v>10</v>
      </c>
      <c r="C32" s="495">
        <v>195</v>
      </c>
      <c r="D32" s="495">
        <v>215</v>
      </c>
      <c r="E32" s="495">
        <v>205</v>
      </c>
      <c r="F32" s="495">
        <v>195</v>
      </c>
      <c r="G32" s="495">
        <v>210</v>
      </c>
      <c r="H32" s="495">
        <v>205</v>
      </c>
      <c r="I32" s="495">
        <f t="shared" ref="I32:M32" si="82">SUM(I33:I37)</f>
        <v>144.371088411681</v>
      </c>
      <c r="J32" s="495">
        <f t="shared" si="82"/>
        <v>129.77199999999999</v>
      </c>
      <c r="K32" s="495">
        <f t="shared" si="82"/>
        <v>134.92660999999998</v>
      </c>
      <c r="L32" s="495">
        <f t="shared" si="82"/>
        <v>105.9654</v>
      </c>
      <c r="M32" s="495">
        <f t="shared" si="82"/>
        <v>97.402999999999992</v>
      </c>
      <c r="N32" s="210">
        <f t="shared" si="9"/>
        <v>-0.21464416841125689</v>
      </c>
      <c r="O32" s="210">
        <f t="shared" si="9"/>
        <v>-8.0803734049038733E-2</v>
      </c>
      <c r="P32" s="198"/>
      <c r="Q32" s="50">
        <v>55</v>
      </c>
      <c r="R32" s="50">
        <v>60</v>
      </c>
      <c r="S32" s="50">
        <v>60</v>
      </c>
      <c r="T32" s="50">
        <v>50</v>
      </c>
      <c r="U32" s="50">
        <v>50</v>
      </c>
      <c r="V32" s="50">
        <v>50</v>
      </c>
      <c r="W32" s="50">
        <v>50</v>
      </c>
      <c r="X32" s="50">
        <v>50</v>
      </c>
      <c r="Y32" s="50">
        <v>50</v>
      </c>
      <c r="Z32" s="50">
        <v>50</v>
      </c>
      <c r="AA32" s="50">
        <v>55</v>
      </c>
      <c r="AB32" s="50">
        <v>50</v>
      </c>
      <c r="AC32" s="50">
        <v>50</v>
      </c>
      <c r="AD32" s="50">
        <v>65</v>
      </c>
      <c r="AE32" s="50">
        <v>55</v>
      </c>
      <c r="AF32" s="50">
        <v>50</v>
      </c>
      <c r="AG32" s="50">
        <v>50</v>
      </c>
      <c r="AH32" s="50">
        <v>55</v>
      </c>
      <c r="AI32" s="50">
        <v>35.253865920000003</v>
      </c>
      <c r="AJ32" s="50">
        <v>35.729599999999998</v>
      </c>
      <c r="AK32" s="50">
        <v>37.484800000000007</v>
      </c>
      <c r="AL32" s="50">
        <v>35.900320000000001</v>
      </c>
      <c r="AM32" s="50">
        <v>32.069000000000003</v>
      </c>
      <c r="AN32" s="50">
        <v>29.286999999999999</v>
      </c>
      <c r="AO32" s="50">
        <v>32.602000000000004</v>
      </c>
      <c r="AP32" s="50">
        <v>35.814</v>
      </c>
      <c r="AQ32" s="50">
        <v>33.107999999999997</v>
      </c>
      <c r="AR32" s="50">
        <v>35.045249999999996</v>
      </c>
      <c r="AS32" s="50">
        <v>34.968000000000004</v>
      </c>
      <c r="AT32" s="50">
        <v>31.80536</v>
      </c>
      <c r="AU32" s="50">
        <v>29.650399999999998</v>
      </c>
      <c r="AV32" s="50">
        <v>26.92</v>
      </c>
      <c r="AW32" s="50">
        <v>25.78</v>
      </c>
      <c r="AX32" s="50">
        <v>23.614999999999998</v>
      </c>
      <c r="AY32" s="50">
        <v>22.503</v>
      </c>
      <c r="AZ32" s="50">
        <v>24.2</v>
      </c>
      <c r="BA32" s="635"/>
      <c r="BB32" s="50">
        <f t="shared" ref="BB32:BE32" si="83">SUM(BB33:BB37)</f>
        <v>100</v>
      </c>
      <c r="BC32" s="50">
        <f t="shared" si="83"/>
        <v>115</v>
      </c>
      <c r="BD32" s="50">
        <f t="shared" si="83"/>
        <v>110</v>
      </c>
      <c r="BE32" s="50">
        <f t="shared" si="83"/>
        <v>100</v>
      </c>
      <c r="BF32" s="50">
        <f>SUM(BF33:BF37)</f>
        <v>100</v>
      </c>
      <c r="BG32" s="50">
        <f t="shared" ref="BG32:BJ32" si="84">SUM(BG33:BG37)</f>
        <v>100</v>
      </c>
      <c r="BH32" s="50">
        <f t="shared" si="84"/>
        <v>105</v>
      </c>
      <c r="BI32" s="50">
        <f t="shared" si="84"/>
        <v>115</v>
      </c>
      <c r="BJ32" s="50">
        <f t="shared" si="84"/>
        <v>105</v>
      </c>
      <c r="BK32" s="50">
        <f>SUM(BK33:BK37)</f>
        <v>105</v>
      </c>
      <c r="BL32" s="50">
        <f t="shared" si="32"/>
        <v>70.98346592</v>
      </c>
      <c r="BM32" s="50">
        <f t="shared" si="33"/>
        <v>73.385120000000001</v>
      </c>
      <c r="BN32" s="50">
        <f>AM32+AN32</f>
        <v>61.356000000000002</v>
      </c>
      <c r="BO32" s="50">
        <f t="shared" si="27"/>
        <v>68.415999999999997</v>
      </c>
      <c r="BP32" s="50">
        <f>AQ32+AR32</f>
        <v>68.153249999999986</v>
      </c>
      <c r="BQ32" s="50">
        <f t="shared" si="25"/>
        <v>66.773359999999997</v>
      </c>
      <c r="BR32" s="50">
        <f t="shared" si="14"/>
        <v>56.570399999999999</v>
      </c>
      <c r="BS32" s="50">
        <f t="shared" si="26"/>
        <v>49.394999999999996</v>
      </c>
      <c r="BT32" s="50">
        <f t="shared" si="15"/>
        <v>46.703000000000003</v>
      </c>
      <c r="BU32" s="50"/>
      <c r="BV32" s="20" t="s">
        <v>10</v>
      </c>
      <c r="BW32" s="50">
        <f t="shared" si="64"/>
        <v>195</v>
      </c>
      <c r="BX32" s="50">
        <f t="shared" si="64"/>
        <v>215</v>
      </c>
      <c r="BY32" s="50">
        <f t="shared" si="64"/>
        <v>205</v>
      </c>
      <c r="BZ32" s="50">
        <f t="shared" si="64"/>
        <v>195</v>
      </c>
      <c r="CA32" s="50">
        <f t="shared" si="64"/>
        <v>210</v>
      </c>
      <c r="CB32" s="50">
        <f t="shared" si="64"/>
        <v>205</v>
      </c>
      <c r="CC32" s="50">
        <f t="shared" si="64"/>
        <v>144.371088411681</v>
      </c>
      <c r="CD32" s="50">
        <f t="shared" si="64"/>
        <v>129.77199999999999</v>
      </c>
      <c r="CE32" s="50">
        <f t="shared" si="64"/>
        <v>134.92660999999998</v>
      </c>
      <c r="CF32" s="50">
        <f t="shared" si="64"/>
        <v>105.9654</v>
      </c>
      <c r="CG32" s="50">
        <f>M32</f>
        <v>97.402999999999992</v>
      </c>
      <c r="CH32" s="210">
        <f t="shared" si="34"/>
        <v>-0.21464416841125689</v>
      </c>
      <c r="CI32" s="210">
        <f>O32</f>
        <v>-8.0803734049038733E-2</v>
      </c>
      <c r="CJ32" s="198"/>
      <c r="CK32" s="444">
        <f t="shared" ref="CK32:DT32" si="85">Q32</f>
        <v>55</v>
      </c>
      <c r="CL32" s="444">
        <f t="shared" si="85"/>
        <v>60</v>
      </c>
      <c r="CM32" s="444">
        <f t="shared" si="85"/>
        <v>60</v>
      </c>
      <c r="CN32" s="444">
        <f t="shared" si="85"/>
        <v>50</v>
      </c>
      <c r="CO32" s="444">
        <f t="shared" si="85"/>
        <v>50</v>
      </c>
      <c r="CP32" s="444">
        <f t="shared" si="85"/>
        <v>50</v>
      </c>
      <c r="CQ32" s="444">
        <f t="shared" si="85"/>
        <v>50</v>
      </c>
      <c r="CR32" s="444">
        <f t="shared" si="85"/>
        <v>50</v>
      </c>
      <c r="CS32" s="444">
        <f t="shared" si="85"/>
        <v>50</v>
      </c>
      <c r="CT32" s="444">
        <f t="shared" si="85"/>
        <v>50</v>
      </c>
      <c r="CU32" s="444">
        <f t="shared" si="85"/>
        <v>55</v>
      </c>
      <c r="CV32" s="444">
        <f t="shared" si="85"/>
        <v>50</v>
      </c>
      <c r="CW32" s="444">
        <f t="shared" si="85"/>
        <v>50</v>
      </c>
      <c r="CX32" s="444">
        <f t="shared" si="85"/>
        <v>65</v>
      </c>
      <c r="CY32" s="444">
        <f t="shared" si="85"/>
        <v>55</v>
      </c>
      <c r="CZ32" s="444">
        <f t="shared" si="85"/>
        <v>50</v>
      </c>
      <c r="DA32" s="444">
        <f t="shared" si="85"/>
        <v>50</v>
      </c>
      <c r="DB32" s="444">
        <f t="shared" si="85"/>
        <v>55</v>
      </c>
      <c r="DC32" s="444">
        <f t="shared" si="85"/>
        <v>35.253865920000003</v>
      </c>
      <c r="DD32" s="444">
        <f t="shared" si="85"/>
        <v>35.729599999999998</v>
      </c>
      <c r="DE32" s="444">
        <f t="shared" si="85"/>
        <v>37.484800000000007</v>
      </c>
      <c r="DF32" s="444">
        <f t="shared" si="85"/>
        <v>35.900320000000001</v>
      </c>
      <c r="DG32" s="444">
        <f t="shared" si="85"/>
        <v>32.069000000000003</v>
      </c>
      <c r="DH32" s="444">
        <f t="shared" si="85"/>
        <v>29.286999999999999</v>
      </c>
      <c r="DI32" s="444">
        <f t="shared" si="85"/>
        <v>32.602000000000004</v>
      </c>
      <c r="DJ32" s="444">
        <f t="shared" si="85"/>
        <v>35.814</v>
      </c>
      <c r="DK32" s="444">
        <f t="shared" si="85"/>
        <v>33.107999999999997</v>
      </c>
      <c r="DL32" s="444">
        <f t="shared" si="85"/>
        <v>35.045249999999996</v>
      </c>
      <c r="DM32" s="444">
        <f t="shared" si="85"/>
        <v>34.968000000000004</v>
      </c>
      <c r="DN32" s="444">
        <f t="shared" si="85"/>
        <v>31.80536</v>
      </c>
      <c r="DO32" s="444">
        <f t="shared" si="85"/>
        <v>29.650399999999998</v>
      </c>
      <c r="DP32" s="444">
        <f t="shared" si="85"/>
        <v>26.92</v>
      </c>
      <c r="DQ32" s="444">
        <f t="shared" si="85"/>
        <v>25.78</v>
      </c>
      <c r="DR32" s="444">
        <f t="shared" si="85"/>
        <v>23.614999999999998</v>
      </c>
      <c r="DS32" s="444">
        <f t="shared" si="85"/>
        <v>22.503</v>
      </c>
      <c r="DT32" s="444">
        <f t="shared" si="85"/>
        <v>24.2</v>
      </c>
      <c r="DU32" s="444"/>
      <c r="DV32" s="444">
        <f t="shared" ref="DV32:EN32" si="86">BB32</f>
        <v>100</v>
      </c>
      <c r="DW32" s="444">
        <f t="shared" si="86"/>
        <v>115</v>
      </c>
      <c r="DX32" s="444">
        <f t="shared" si="86"/>
        <v>110</v>
      </c>
      <c r="DY32" s="444">
        <f t="shared" si="86"/>
        <v>100</v>
      </c>
      <c r="DZ32" s="444">
        <f t="shared" si="86"/>
        <v>100</v>
      </c>
      <c r="EA32" s="444">
        <f t="shared" si="86"/>
        <v>100</v>
      </c>
      <c r="EB32" s="444">
        <f t="shared" si="86"/>
        <v>105</v>
      </c>
      <c r="EC32" s="444">
        <f t="shared" si="86"/>
        <v>115</v>
      </c>
      <c r="ED32" s="444">
        <f t="shared" si="86"/>
        <v>105</v>
      </c>
      <c r="EE32" s="444">
        <f t="shared" si="86"/>
        <v>105</v>
      </c>
      <c r="EF32" s="444">
        <f t="shared" si="86"/>
        <v>70.98346592</v>
      </c>
      <c r="EG32" s="444">
        <f t="shared" si="86"/>
        <v>73.385120000000001</v>
      </c>
      <c r="EH32" s="444">
        <f t="shared" si="86"/>
        <v>61.356000000000002</v>
      </c>
      <c r="EI32" s="444">
        <f t="shared" si="86"/>
        <v>68.415999999999997</v>
      </c>
      <c r="EJ32" s="444">
        <f t="shared" si="86"/>
        <v>68.153249999999986</v>
      </c>
      <c r="EK32" s="444">
        <f t="shared" si="86"/>
        <v>66.773359999999997</v>
      </c>
      <c r="EL32" s="444">
        <f t="shared" si="86"/>
        <v>56.570399999999999</v>
      </c>
      <c r="EM32" s="444">
        <f t="shared" si="86"/>
        <v>49.394999999999996</v>
      </c>
      <c r="EN32" s="444">
        <f t="shared" si="86"/>
        <v>46.703000000000003</v>
      </c>
    </row>
    <row r="33" spans="2:144" x14ac:dyDescent="0.3">
      <c r="B33" s="10" t="s">
        <v>15</v>
      </c>
      <c r="C33" s="468">
        <v>10</v>
      </c>
      <c r="D33" s="468">
        <v>15</v>
      </c>
      <c r="E33" s="468">
        <v>15</v>
      </c>
      <c r="F33" s="468">
        <v>10</v>
      </c>
      <c r="G33" s="468">
        <v>15</v>
      </c>
      <c r="H33" s="468">
        <v>15</v>
      </c>
      <c r="I33" s="468">
        <v>38.113967340683786</v>
      </c>
      <c r="J33" s="468">
        <v>35.038440000000001</v>
      </c>
      <c r="K33" s="468">
        <v>35.485698429999999</v>
      </c>
      <c r="L33" s="468">
        <v>28.398727200000003</v>
      </c>
      <c r="M33" s="468">
        <v>26.006601</v>
      </c>
      <c r="N33" s="208">
        <f t="shared" si="9"/>
        <v>-0.19971344917953182</v>
      </c>
      <c r="O33" s="208">
        <f t="shared" si="9"/>
        <v>-8.4233570862288665E-2</v>
      </c>
      <c r="P33" s="198"/>
      <c r="Q33" s="13">
        <v>5</v>
      </c>
      <c r="R33" s="13">
        <v>5</v>
      </c>
      <c r="S33" s="13">
        <v>5</v>
      </c>
      <c r="T33" s="13">
        <v>5</v>
      </c>
      <c r="U33" s="13">
        <v>5</v>
      </c>
      <c r="V33" s="13">
        <v>5</v>
      </c>
      <c r="W33" s="13">
        <v>5</v>
      </c>
      <c r="X33" s="13">
        <v>5</v>
      </c>
      <c r="Y33" s="13">
        <v>5</v>
      </c>
      <c r="Z33" s="13">
        <v>5</v>
      </c>
      <c r="AA33" s="13">
        <v>5</v>
      </c>
      <c r="AB33" s="13">
        <v>5</v>
      </c>
      <c r="AC33" s="13">
        <v>5</v>
      </c>
      <c r="AD33" s="13">
        <v>5</v>
      </c>
      <c r="AE33" s="13">
        <v>5</v>
      </c>
      <c r="AF33" s="13">
        <v>5</v>
      </c>
      <c r="AG33" s="13">
        <v>5</v>
      </c>
      <c r="AH33" s="13">
        <v>5</v>
      </c>
      <c r="AI33" s="13"/>
      <c r="AJ33" s="13"/>
      <c r="AK33" s="13"/>
      <c r="AL33" s="13"/>
      <c r="AM33" s="13"/>
      <c r="AN33" s="13"/>
      <c r="AO33" s="13"/>
      <c r="AP33" s="13"/>
      <c r="AQ33" s="13"/>
      <c r="AR33" s="13"/>
      <c r="AS33" s="13"/>
      <c r="AT33" s="13"/>
      <c r="AU33" s="13"/>
      <c r="AV33" s="13"/>
      <c r="AW33" s="13"/>
      <c r="AX33" s="13"/>
      <c r="AY33" s="13"/>
      <c r="AZ33" s="13"/>
      <c r="BA33" s="635"/>
      <c r="BB33" s="13">
        <f t="shared" ref="BB33:BB37" si="87">D33-BC33</f>
        <v>5</v>
      </c>
      <c r="BC33" s="13">
        <f t="shared" ref="BC33:BC37" si="88">SUM(Q33:R33)</f>
        <v>10</v>
      </c>
      <c r="BD33" s="13">
        <f t="shared" ref="BD33:BD37" si="89">SUM(S33:T33)</f>
        <v>10</v>
      </c>
      <c r="BE33" s="7">
        <f t="shared" ref="BE33:BE37" si="90">SUM(U33:V33)</f>
        <v>10</v>
      </c>
      <c r="BF33" s="13">
        <f t="shared" ref="BF33:BF37" si="91">SUM(W33:X33)</f>
        <v>10</v>
      </c>
      <c r="BG33" s="13">
        <f t="shared" ref="BG33:BG37" si="92">SUM(Y33:Z33)</f>
        <v>10</v>
      </c>
      <c r="BH33" s="13">
        <f t="shared" ref="BH33:BH37" si="93">SUM(AA33:AB33)</f>
        <v>10</v>
      </c>
      <c r="BI33" s="13">
        <f t="shared" ref="BI33:BI37" si="94">SUM(AC33:AD33)</f>
        <v>10</v>
      </c>
      <c r="BJ33" s="13">
        <f t="shared" ref="BJ33:BJ37" si="95">SUM(AE33:AF33)</f>
        <v>10</v>
      </c>
      <c r="BK33" s="13">
        <f t="shared" ref="BK33:BK37" si="96">SUM(AG33:AH33)</f>
        <v>10</v>
      </c>
      <c r="BL33" s="13"/>
      <c r="BM33" s="13"/>
      <c r="BN33" s="13"/>
      <c r="BO33" s="50"/>
      <c r="BP33" s="59"/>
      <c r="BQ33" s="59"/>
      <c r="BR33" s="59"/>
      <c r="BS33" s="59">
        <f t="shared" si="26"/>
        <v>0</v>
      </c>
      <c r="BT33" s="59">
        <f t="shared" si="15"/>
        <v>0</v>
      </c>
      <c r="BU33" s="59"/>
      <c r="BV33" s="10" t="s">
        <v>15</v>
      </c>
      <c r="BW33" s="13">
        <f t="shared" si="64"/>
        <v>10</v>
      </c>
      <c r="BX33" s="13">
        <f t="shared" si="64"/>
        <v>15</v>
      </c>
      <c r="BY33" s="13">
        <f t="shared" si="64"/>
        <v>15</v>
      </c>
      <c r="BZ33" s="13">
        <f t="shared" si="64"/>
        <v>10</v>
      </c>
      <c r="CA33" s="13">
        <f t="shared" si="64"/>
        <v>15</v>
      </c>
      <c r="CB33" s="13">
        <f t="shared" si="64"/>
        <v>15</v>
      </c>
      <c r="CC33" s="13">
        <f t="shared" si="64"/>
        <v>38.113967340683786</v>
      </c>
      <c r="CD33" s="13">
        <f t="shared" si="64"/>
        <v>35.038440000000001</v>
      </c>
      <c r="CE33" s="13">
        <f t="shared" si="64"/>
        <v>35.485698429999999</v>
      </c>
      <c r="CF33" s="13">
        <f t="shared" si="64"/>
        <v>28.398727200000003</v>
      </c>
      <c r="CG33" s="13"/>
      <c r="CH33" s="212"/>
      <c r="CI33" s="208"/>
      <c r="CJ33" s="27"/>
      <c r="CK33" s="439"/>
      <c r="CL33" s="439"/>
      <c r="CM33" s="43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679"/>
      <c r="DZ33" s="679"/>
      <c r="EA33" s="679"/>
      <c r="EB33" s="679"/>
      <c r="EC33" s="679"/>
      <c r="ED33" s="679"/>
      <c r="EE33" s="679"/>
      <c r="EF33" s="679"/>
      <c r="EG33" s="679"/>
      <c r="EH33" s="679"/>
      <c r="EI33" s="679"/>
      <c r="EJ33" s="679"/>
      <c r="EK33" s="679"/>
      <c r="EL33" s="679"/>
      <c r="EM33" s="679"/>
      <c r="EN33" s="679"/>
    </row>
    <row r="34" spans="2:144" x14ac:dyDescent="0.3">
      <c r="B34" s="10" t="s">
        <v>16</v>
      </c>
      <c r="C34" s="468">
        <v>5</v>
      </c>
      <c r="D34" s="468">
        <v>10</v>
      </c>
      <c r="E34" s="468">
        <v>10</v>
      </c>
      <c r="F34" s="468">
        <v>10</v>
      </c>
      <c r="G34" s="468">
        <v>10</v>
      </c>
      <c r="H34" s="468">
        <v>10</v>
      </c>
      <c r="I34" s="468">
        <v>27.286135709807709</v>
      </c>
      <c r="J34" s="468">
        <v>22.710099999999997</v>
      </c>
      <c r="K34" s="468">
        <v>24.826496239999997</v>
      </c>
      <c r="L34" s="468">
        <v>19.603598999999999</v>
      </c>
      <c r="M34" s="468">
        <v>17.435136999999997</v>
      </c>
      <c r="N34" s="208">
        <f t="shared" si="9"/>
        <v>-0.21037593019610079</v>
      </c>
      <c r="O34" s="208">
        <f t="shared" si="9"/>
        <v>-0.11061550483663751</v>
      </c>
      <c r="P34" s="198"/>
      <c r="Q34" s="13">
        <v>0</v>
      </c>
      <c r="R34" s="13">
        <v>5</v>
      </c>
      <c r="S34" s="13">
        <v>5</v>
      </c>
      <c r="T34" s="13">
        <v>0</v>
      </c>
      <c r="U34" s="13">
        <v>0</v>
      </c>
      <c r="V34" s="13">
        <v>0</v>
      </c>
      <c r="W34" s="13">
        <v>0</v>
      </c>
      <c r="X34" s="13">
        <v>0</v>
      </c>
      <c r="Y34" s="13">
        <v>0</v>
      </c>
      <c r="Z34" s="13">
        <v>0</v>
      </c>
      <c r="AA34" s="13">
        <v>5</v>
      </c>
      <c r="AB34" s="13">
        <v>0</v>
      </c>
      <c r="AC34" s="13">
        <v>0</v>
      </c>
      <c r="AD34" s="13">
        <v>5</v>
      </c>
      <c r="AE34" s="13">
        <v>5</v>
      </c>
      <c r="AF34" s="13">
        <v>0</v>
      </c>
      <c r="AG34" s="13">
        <v>0</v>
      </c>
      <c r="AH34" s="13">
        <v>5</v>
      </c>
      <c r="AI34" s="13"/>
      <c r="AJ34" s="13"/>
      <c r="AK34" s="13"/>
      <c r="AL34" s="13"/>
      <c r="AM34" s="13"/>
      <c r="AN34" s="13"/>
      <c r="AO34" s="13"/>
      <c r="AP34" s="13"/>
      <c r="AQ34" s="13"/>
      <c r="AR34" s="13"/>
      <c r="AS34" s="13"/>
      <c r="AT34" s="13"/>
      <c r="AU34" s="13"/>
      <c r="AV34" s="13"/>
      <c r="AW34" s="13"/>
      <c r="AX34" s="13"/>
      <c r="AY34" s="13"/>
      <c r="AZ34" s="13"/>
      <c r="BA34" s="635"/>
      <c r="BB34" s="13">
        <f t="shared" si="87"/>
        <v>5</v>
      </c>
      <c r="BC34" s="13">
        <f t="shared" si="88"/>
        <v>5</v>
      </c>
      <c r="BD34" s="13">
        <f t="shared" si="89"/>
        <v>5</v>
      </c>
      <c r="BE34" s="13">
        <f t="shared" si="90"/>
        <v>0</v>
      </c>
      <c r="BF34" s="13">
        <f t="shared" si="91"/>
        <v>0</v>
      </c>
      <c r="BG34" s="13">
        <f t="shared" si="92"/>
        <v>0</v>
      </c>
      <c r="BH34" s="13">
        <f t="shared" si="93"/>
        <v>5</v>
      </c>
      <c r="BI34" s="13">
        <f t="shared" si="94"/>
        <v>5</v>
      </c>
      <c r="BJ34" s="13">
        <f t="shared" si="95"/>
        <v>5</v>
      </c>
      <c r="BK34" s="13">
        <f t="shared" si="96"/>
        <v>5</v>
      </c>
      <c r="BL34" s="13"/>
      <c r="BM34" s="13"/>
      <c r="BN34" s="13"/>
      <c r="BO34" s="50"/>
      <c r="BP34" s="59"/>
      <c r="BQ34" s="59"/>
      <c r="BR34" s="59"/>
      <c r="BS34" s="59">
        <f t="shared" si="26"/>
        <v>0</v>
      </c>
      <c r="BT34" s="59">
        <f t="shared" si="15"/>
        <v>0</v>
      </c>
      <c r="BU34" s="59"/>
      <c r="BV34" s="10" t="s">
        <v>16</v>
      </c>
      <c r="BW34" s="13">
        <f t="shared" si="64"/>
        <v>5</v>
      </c>
      <c r="BX34" s="13">
        <f t="shared" si="64"/>
        <v>10</v>
      </c>
      <c r="BY34" s="13">
        <f t="shared" si="64"/>
        <v>10</v>
      </c>
      <c r="BZ34" s="13">
        <f t="shared" si="64"/>
        <v>10</v>
      </c>
      <c r="CA34" s="13">
        <f t="shared" si="64"/>
        <v>10</v>
      </c>
      <c r="CB34" s="13">
        <f t="shared" si="64"/>
        <v>10</v>
      </c>
      <c r="CC34" s="13">
        <f t="shared" si="64"/>
        <v>27.286135709807709</v>
      </c>
      <c r="CD34" s="13">
        <f t="shared" si="64"/>
        <v>22.710099999999997</v>
      </c>
      <c r="CE34" s="13">
        <f t="shared" si="64"/>
        <v>24.826496239999997</v>
      </c>
      <c r="CF34" s="13">
        <f t="shared" si="64"/>
        <v>19.603598999999999</v>
      </c>
      <c r="CG34" s="13"/>
      <c r="CH34" s="212"/>
      <c r="CI34" s="208"/>
      <c r="CJ34" s="301"/>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679"/>
      <c r="DZ34" s="679"/>
      <c r="EA34" s="679"/>
      <c r="EB34" s="679"/>
      <c r="EC34" s="679"/>
      <c r="ED34" s="679"/>
      <c r="EE34" s="679"/>
      <c r="EF34" s="679"/>
      <c r="EG34" s="679"/>
      <c r="EH34" s="679"/>
      <c r="EI34" s="679"/>
      <c r="EJ34" s="679"/>
      <c r="EK34" s="679"/>
      <c r="EL34" s="679"/>
      <c r="EM34" s="679"/>
      <c r="EN34" s="679"/>
    </row>
    <row r="35" spans="2:144" x14ac:dyDescent="0.3">
      <c r="B35" s="10" t="s">
        <v>17</v>
      </c>
      <c r="C35" s="468">
        <v>15</v>
      </c>
      <c r="D35" s="468">
        <v>15</v>
      </c>
      <c r="E35" s="468">
        <v>15</v>
      </c>
      <c r="F35" s="468">
        <v>15</v>
      </c>
      <c r="G35" s="468">
        <v>15</v>
      </c>
      <c r="H35" s="468">
        <v>15</v>
      </c>
      <c r="I35" s="468">
        <v>19.634468023988617</v>
      </c>
      <c r="J35" s="468">
        <v>16.221499999999999</v>
      </c>
      <c r="K35" s="468">
        <v>17.405532689999998</v>
      </c>
      <c r="L35" s="468">
        <v>13.775502000000001</v>
      </c>
      <c r="M35" s="468">
        <v>12.759793</v>
      </c>
      <c r="N35" s="208">
        <f t="shared" si="9"/>
        <v>-0.20855613870901857</v>
      </c>
      <c r="O35" s="208">
        <f t="shared" si="9"/>
        <v>-7.3732993541723579E-2</v>
      </c>
      <c r="P35" s="198"/>
      <c r="Q35" s="13">
        <v>5</v>
      </c>
      <c r="R35" s="13">
        <v>5</v>
      </c>
      <c r="S35" s="13">
        <v>5</v>
      </c>
      <c r="T35" s="13">
        <v>5</v>
      </c>
      <c r="U35" s="13">
        <v>5</v>
      </c>
      <c r="V35" s="13">
        <v>5</v>
      </c>
      <c r="W35" s="13">
        <v>5</v>
      </c>
      <c r="X35" s="13">
        <v>5</v>
      </c>
      <c r="Y35" s="13">
        <v>5</v>
      </c>
      <c r="Z35" s="13">
        <v>5</v>
      </c>
      <c r="AA35" s="13">
        <v>5</v>
      </c>
      <c r="AB35" s="13">
        <v>5</v>
      </c>
      <c r="AC35" s="13">
        <v>5</v>
      </c>
      <c r="AD35" s="13">
        <v>5</v>
      </c>
      <c r="AE35" s="13">
        <v>5</v>
      </c>
      <c r="AF35" s="13">
        <v>5</v>
      </c>
      <c r="AG35" s="13">
        <v>5</v>
      </c>
      <c r="AH35" s="13">
        <v>5</v>
      </c>
      <c r="AI35" s="13"/>
      <c r="AJ35" s="13"/>
      <c r="AK35" s="13"/>
      <c r="AL35" s="13"/>
      <c r="AM35" s="13"/>
      <c r="AN35" s="13"/>
      <c r="AO35" s="13"/>
      <c r="AP35" s="13"/>
      <c r="AQ35" s="13"/>
      <c r="AR35" s="13"/>
      <c r="AS35" s="13"/>
      <c r="AT35" s="13"/>
      <c r="AU35" s="13"/>
      <c r="AV35" s="13"/>
      <c r="AW35" s="13"/>
      <c r="AX35" s="13"/>
      <c r="AY35" s="13"/>
      <c r="AZ35" s="13"/>
      <c r="BA35" s="635"/>
      <c r="BB35" s="13">
        <f t="shared" si="87"/>
        <v>5</v>
      </c>
      <c r="BC35" s="13">
        <f t="shared" si="88"/>
        <v>10</v>
      </c>
      <c r="BD35" s="13">
        <f t="shared" si="89"/>
        <v>10</v>
      </c>
      <c r="BE35" s="13">
        <f t="shared" si="90"/>
        <v>10</v>
      </c>
      <c r="BF35" s="13">
        <f t="shared" si="91"/>
        <v>10</v>
      </c>
      <c r="BG35" s="13">
        <f t="shared" si="92"/>
        <v>10</v>
      </c>
      <c r="BH35" s="13">
        <f t="shared" si="93"/>
        <v>10</v>
      </c>
      <c r="BI35" s="13">
        <f t="shared" si="94"/>
        <v>10</v>
      </c>
      <c r="BJ35" s="13">
        <f t="shared" si="95"/>
        <v>10</v>
      </c>
      <c r="BK35" s="13">
        <f t="shared" si="96"/>
        <v>10</v>
      </c>
      <c r="BL35" s="13"/>
      <c r="BM35" s="13"/>
      <c r="BN35" s="13"/>
      <c r="BO35" s="50"/>
      <c r="BP35" s="59"/>
      <c r="BQ35" s="59"/>
      <c r="BR35" s="59"/>
      <c r="BS35" s="59">
        <f t="shared" si="26"/>
        <v>0</v>
      </c>
      <c r="BT35" s="59">
        <f t="shared" si="15"/>
        <v>0</v>
      </c>
      <c r="BU35" s="59"/>
      <c r="BV35" s="10" t="s">
        <v>17</v>
      </c>
      <c r="BW35" s="13">
        <f t="shared" si="64"/>
        <v>15</v>
      </c>
      <c r="BX35" s="13">
        <f t="shared" si="64"/>
        <v>15</v>
      </c>
      <c r="BY35" s="13">
        <f t="shared" si="64"/>
        <v>15</v>
      </c>
      <c r="BZ35" s="13">
        <f t="shared" si="64"/>
        <v>15</v>
      </c>
      <c r="CA35" s="13">
        <f t="shared" si="64"/>
        <v>15</v>
      </c>
      <c r="CB35" s="13">
        <f t="shared" si="64"/>
        <v>15</v>
      </c>
      <c r="CC35" s="13">
        <f t="shared" si="64"/>
        <v>19.634468023988617</v>
      </c>
      <c r="CD35" s="13">
        <f t="shared" si="64"/>
        <v>16.221499999999999</v>
      </c>
      <c r="CE35" s="13">
        <f t="shared" si="64"/>
        <v>17.405532689999998</v>
      </c>
      <c r="CF35" s="13">
        <f t="shared" si="64"/>
        <v>13.775502000000001</v>
      </c>
      <c r="CG35" s="13"/>
      <c r="CH35" s="212"/>
      <c r="CI35" s="208"/>
      <c r="CJ35" s="301"/>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679"/>
      <c r="DZ35" s="679"/>
      <c r="EA35" s="679"/>
      <c r="EB35" s="679"/>
      <c r="EC35" s="679"/>
      <c r="ED35" s="679"/>
      <c r="EE35" s="679"/>
      <c r="EF35" s="679"/>
      <c r="EG35" s="679"/>
      <c r="EH35" s="679"/>
      <c r="EI35" s="679"/>
      <c r="EJ35" s="679"/>
      <c r="EK35" s="679"/>
      <c r="EL35" s="679"/>
      <c r="EM35" s="679"/>
      <c r="EN35" s="679"/>
    </row>
    <row r="36" spans="2:144" x14ac:dyDescent="0.3">
      <c r="B36" s="10" t="s">
        <v>18</v>
      </c>
      <c r="C36" s="468">
        <v>75</v>
      </c>
      <c r="D36" s="468">
        <v>70</v>
      </c>
      <c r="E36" s="468">
        <v>70</v>
      </c>
      <c r="F36" s="468">
        <v>80</v>
      </c>
      <c r="G36" s="468">
        <v>90</v>
      </c>
      <c r="H36" s="468">
        <v>85</v>
      </c>
      <c r="I36" s="468">
        <v>28.007991151866115</v>
      </c>
      <c r="J36" s="468">
        <v>30.885735999999998</v>
      </c>
      <c r="K36" s="468">
        <v>31.033120299999997</v>
      </c>
      <c r="L36" s="468">
        <v>22.676595599999999</v>
      </c>
      <c r="M36" s="468">
        <v>21.233853999999997</v>
      </c>
      <c r="N36" s="208">
        <f t="shared" si="9"/>
        <v>-0.26927761756525648</v>
      </c>
      <c r="O36" s="208">
        <f t="shared" si="9"/>
        <v>-6.362249543313292E-2</v>
      </c>
      <c r="P36" s="198"/>
      <c r="Q36" s="13">
        <v>20</v>
      </c>
      <c r="R36" s="13">
        <v>15</v>
      </c>
      <c r="S36" s="13">
        <v>15</v>
      </c>
      <c r="T36" s="13">
        <v>15</v>
      </c>
      <c r="U36" s="13">
        <v>20</v>
      </c>
      <c r="V36" s="13">
        <v>20</v>
      </c>
      <c r="W36" s="13">
        <v>20</v>
      </c>
      <c r="X36" s="13">
        <v>20</v>
      </c>
      <c r="Y36" s="13">
        <v>20</v>
      </c>
      <c r="Z36" s="13">
        <v>20</v>
      </c>
      <c r="AA36" s="13">
        <v>20</v>
      </c>
      <c r="AB36" s="13">
        <v>20</v>
      </c>
      <c r="AC36" s="13">
        <v>20</v>
      </c>
      <c r="AD36" s="13">
        <v>30</v>
      </c>
      <c r="AE36" s="13">
        <v>20</v>
      </c>
      <c r="AF36" s="13">
        <v>20</v>
      </c>
      <c r="AG36" s="13">
        <v>20</v>
      </c>
      <c r="AH36" s="13">
        <v>20</v>
      </c>
      <c r="AI36" s="13"/>
      <c r="AJ36" s="13"/>
      <c r="AK36" s="13"/>
      <c r="AL36" s="13"/>
      <c r="AM36" s="13"/>
      <c r="AN36" s="13"/>
      <c r="AO36" s="13"/>
      <c r="AP36" s="13"/>
      <c r="AQ36" s="13"/>
      <c r="AR36" s="13"/>
      <c r="AS36" s="13"/>
      <c r="AT36" s="13"/>
      <c r="AU36" s="13"/>
      <c r="AV36" s="13"/>
      <c r="AW36" s="13"/>
      <c r="AX36" s="13"/>
      <c r="AY36" s="13"/>
      <c r="AZ36" s="13"/>
      <c r="BA36" s="635"/>
      <c r="BB36" s="13">
        <f t="shared" si="87"/>
        <v>35</v>
      </c>
      <c r="BC36" s="13">
        <f t="shared" si="88"/>
        <v>35</v>
      </c>
      <c r="BD36" s="13">
        <f t="shared" si="89"/>
        <v>30</v>
      </c>
      <c r="BE36" s="13">
        <f t="shared" si="90"/>
        <v>40</v>
      </c>
      <c r="BF36" s="13">
        <f t="shared" si="91"/>
        <v>40</v>
      </c>
      <c r="BG36" s="13">
        <f t="shared" si="92"/>
        <v>40</v>
      </c>
      <c r="BH36" s="13">
        <f t="shared" si="93"/>
        <v>40</v>
      </c>
      <c r="BI36" s="13">
        <f t="shared" si="94"/>
        <v>50</v>
      </c>
      <c r="BJ36" s="13">
        <f t="shared" si="95"/>
        <v>40</v>
      </c>
      <c r="BK36" s="13">
        <f t="shared" si="96"/>
        <v>40</v>
      </c>
      <c r="BL36" s="13"/>
      <c r="BM36" s="13"/>
      <c r="BN36" s="13"/>
      <c r="BO36" s="50"/>
      <c r="BP36" s="59"/>
      <c r="BQ36" s="59"/>
      <c r="BR36" s="59"/>
      <c r="BS36" s="59">
        <f t="shared" si="26"/>
        <v>0</v>
      </c>
      <c r="BT36" s="59">
        <f t="shared" si="15"/>
        <v>0</v>
      </c>
      <c r="BU36" s="59"/>
      <c r="BV36" s="10" t="s">
        <v>18</v>
      </c>
      <c r="BW36" s="13">
        <f t="shared" si="64"/>
        <v>75</v>
      </c>
      <c r="BX36" s="13">
        <f t="shared" si="64"/>
        <v>70</v>
      </c>
      <c r="BY36" s="13">
        <f t="shared" si="64"/>
        <v>70</v>
      </c>
      <c r="BZ36" s="13">
        <f t="shared" si="64"/>
        <v>80</v>
      </c>
      <c r="CA36" s="13">
        <f t="shared" si="64"/>
        <v>90</v>
      </c>
      <c r="CB36" s="13">
        <f t="shared" si="64"/>
        <v>85</v>
      </c>
      <c r="CC36" s="13">
        <f t="shared" si="64"/>
        <v>28.007991151866115</v>
      </c>
      <c r="CD36" s="13">
        <f t="shared" si="64"/>
        <v>30.885735999999998</v>
      </c>
      <c r="CE36" s="13">
        <f t="shared" si="64"/>
        <v>31.033120299999997</v>
      </c>
      <c r="CF36" s="13">
        <f t="shared" si="64"/>
        <v>22.676595599999999</v>
      </c>
      <c r="CG36" s="13"/>
      <c r="CH36" s="212"/>
      <c r="CI36" s="208"/>
      <c r="CJ36" s="27"/>
      <c r="CK36" s="439"/>
      <c r="CL36" s="439"/>
      <c r="CM36" s="43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679"/>
      <c r="DZ36" s="679"/>
      <c r="EA36" s="679"/>
      <c r="EB36" s="679"/>
      <c r="EC36" s="679"/>
      <c r="ED36" s="679"/>
      <c r="EE36" s="679"/>
      <c r="EF36" s="679"/>
      <c r="EG36" s="679"/>
      <c r="EH36" s="679"/>
      <c r="EI36" s="679"/>
      <c r="EJ36" s="679"/>
      <c r="EK36" s="679"/>
      <c r="EL36" s="679"/>
      <c r="EM36" s="679"/>
      <c r="EN36" s="679"/>
    </row>
    <row r="37" spans="2:144" x14ac:dyDescent="0.3">
      <c r="B37" s="52" t="s">
        <v>19</v>
      </c>
      <c r="C37" s="661">
        <v>90</v>
      </c>
      <c r="D37" s="661">
        <v>105</v>
      </c>
      <c r="E37" s="661">
        <v>95</v>
      </c>
      <c r="F37" s="661">
        <v>80</v>
      </c>
      <c r="G37" s="661">
        <v>80</v>
      </c>
      <c r="H37" s="661">
        <v>80</v>
      </c>
      <c r="I37" s="661">
        <v>31.328526185334777</v>
      </c>
      <c r="J37" s="661">
        <v>24.916224</v>
      </c>
      <c r="K37" s="661">
        <v>26.175762339999999</v>
      </c>
      <c r="L37" s="661">
        <v>21.510976200000002</v>
      </c>
      <c r="M37" s="661">
        <v>19.967614999999999</v>
      </c>
      <c r="N37" s="217">
        <f t="shared" si="9"/>
        <v>-0.17821013498703686</v>
      </c>
      <c r="O37" s="618">
        <f t="shared" si="9"/>
        <v>-7.1747613202231331E-2</v>
      </c>
      <c r="P37" s="198"/>
      <c r="Q37" s="54">
        <v>25</v>
      </c>
      <c r="R37" s="54">
        <v>30</v>
      </c>
      <c r="S37" s="54">
        <v>30</v>
      </c>
      <c r="T37" s="54">
        <v>25</v>
      </c>
      <c r="U37" s="54">
        <v>20</v>
      </c>
      <c r="V37" s="54">
        <v>20</v>
      </c>
      <c r="W37" s="54">
        <v>20</v>
      </c>
      <c r="X37" s="54">
        <v>20</v>
      </c>
      <c r="Y37" s="54">
        <v>20</v>
      </c>
      <c r="Z37" s="54">
        <v>20</v>
      </c>
      <c r="AA37" s="54">
        <v>20</v>
      </c>
      <c r="AB37" s="54">
        <v>20</v>
      </c>
      <c r="AC37" s="54">
        <v>20</v>
      </c>
      <c r="AD37" s="54">
        <v>20</v>
      </c>
      <c r="AE37" s="54">
        <v>20</v>
      </c>
      <c r="AF37" s="54">
        <v>20</v>
      </c>
      <c r="AG37" s="54">
        <v>20</v>
      </c>
      <c r="AH37" s="54">
        <v>20</v>
      </c>
      <c r="AI37" s="54"/>
      <c r="AJ37" s="54"/>
      <c r="AK37" s="54"/>
      <c r="AL37" s="54"/>
      <c r="AM37" s="54"/>
      <c r="AN37" s="54"/>
      <c r="AO37" s="54"/>
      <c r="AP37" s="599"/>
      <c r="AQ37" s="599"/>
      <c r="AR37" s="599"/>
      <c r="AS37" s="599"/>
      <c r="AT37" s="599"/>
      <c r="AU37" s="599"/>
      <c r="AV37" s="599"/>
      <c r="AW37" s="599"/>
      <c r="AX37" s="599"/>
      <c r="AY37" s="599"/>
      <c r="AZ37" s="599"/>
      <c r="BA37" s="635"/>
      <c r="BB37" s="54">
        <f t="shared" si="87"/>
        <v>50</v>
      </c>
      <c r="BC37" s="54">
        <f t="shared" si="88"/>
        <v>55</v>
      </c>
      <c r="BD37" s="54">
        <f t="shared" si="89"/>
        <v>55</v>
      </c>
      <c r="BE37" s="54">
        <f t="shared" si="90"/>
        <v>40</v>
      </c>
      <c r="BF37" s="54">
        <f t="shared" si="91"/>
        <v>40</v>
      </c>
      <c r="BG37" s="54">
        <f t="shared" si="92"/>
        <v>40</v>
      </c>
      <c r="BH37" s="54">
        <f t="shared" si="93"/>
        <v>40</v>
      </c>
      <c r="BI37" s="54">
        <f t="shared" si="94"/>
        <v>40</v>
      </c>
      <c r="BJ37" s="54">
        <f t="shared" si="95"/>
        <v>40</v>
      </c>
      <c r="BK37" s="54">
        <f t="shared" si="96"/>
        <v>40</v>
      </c>
      <c r="BL37" s="54"/>
      <c r="BM37" s="54"/>
      <c r="BN37" s="54"/>
      <c r="BO37" s="517"/>
      <c r="BP37" s="620"/>
      <c r="BQ37" s="620"/>
      <c r="BR37" s="620"/>
      <c r="BS37" s="620">
        <f t="shared" si="26"/>
        <v>0</v>
      </c>
      <c r="BT37" s="620">
        <f t="shared" si="15"/>
        <v>0</v>
      </c>
      <c r="BU37" s="59"/>
      <c r="BV37" s="52" t="s">
        <v>19</v>
      </c>
      <c r="BW37" s="54">
        <f t="shared" si="64"/>
        <v>90</v>
      </c>
      <c r="BX37" s="54">
        <f t="shared" si="64"/>
        <v>105</v>
      </c>
      <c r="BY37" s="54">
        <f t="shared" si="64"/>
        <v>95</v>
      </c>
      <c r="BZ37" s="54">
        <f t="shared" si="64"/>
        <v>80</v>
      </c>
      <c r="CA37" s="54">
        <f t="shared" si="64"/>
        <v>80</v>
      </c>
      <c r="CB37" s="54">
        <f t="shared" si="64"/>
        <v>80</v>
      </c>
      <c r="CC37" s="54">
        <f t="shared" si="64"/>
        <v>31.328526185334777</v>
      </c>
      <c r="CD37" s="54">
        <f t="shared" si="64"/>
        <v>24.916224</v>
      </c>
      <c r="CE37" s="54">
        <f t="shared" si="64"/>
        <v>26.175762339999999</v>
      </c>
      <c r="CF37" s="54">
        <f t="shared" si="64"/>
        <v>21.510976200000002</v>
      </c>
      <c r="CG37" s="54"/>
      <c r="CH37" s="216"/>
      <c r="CI37" s="217"/>
      <c r="CJ37" s="27"/>
      <c r="CK37" s="447"/>
      <c r="CL37" s="447"/>
      <c r="CM37" s="447"/>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row>
    <row r="38" spans="2:144" x14ac:dyDescent="0.3">
      <c r="B38" s="20" t="s">
        <v>11</v>
      </c>
      <c r="C38" s="495">
        <v>145</v>
      </c>
      <c r="D38" s="495">
        <v>205</v>
      </c>
      <c r="E38" s="495">
        <v>235</v>
      </c>
      <c r="F38" s="495">
        <v>255</v>
      </c>
      <c r="G38" s="495">
        <v>205</v>
      </c>
      <c r="H38" s="495">
        <v>250</v>
      </c>
      <c r="I38" s="495">
        <f t="shared" ref="I38:L38" si="97">SUM(I39:I43)</f>
        <v>227.60982070977275</v>
      </c>
      <c r="J38" s="495">
        <f t="shared" si="97"/>
        <v>473.1484547709764</v>
      </c>
      <c r="K38" s="495">
        <f t="shared" si="97"/>
        <v>752.95819741459582</v>
      </c>
      <c r="L38" s="495">
        <f t="shared" si="97"/>
        <v>505.07680845369225</v>
      </c>
      <c r="M38" s="495">
        <f>SUM(M39:M43)</f>
        <v>756.494085675512</v>
      </c>
      <c r="N38" s="210">
        <f t="shared" si="9"/>
        <v>-0.32921002761115359</v>
      </c>
      <c r="O38" s="617">
        <f t="shared" si="9"/>
        <v>0.49778028413448894</v>
      </c>
      <c r="P38" s="198"/>
      <c r="Q38" s="50">
        <v>40</v>
      </c>
      <c r="R38" s="50">
        <v>50</v>
      </c>
      <c r="S38" s="50">
        <v>30</v>
      </c>
      <c r="T38" s="50">
        <v>45</v>
      </c>
      <c r="U38" s="50">
        <v>70</v>
      </c>
      <c r="V38" s="50">
        <v>70</v>
      </c>
      <c r="W38" s="50">
        <v>60</v>
      </c>
      <c r="X38" s="50">
        <v>80</v>
      </c>
      <c r="Y38" s="50">
        <v>60</v>
      </c>
      <c r="Z38" s="50">
        <v>5</v>
      </c>
      <c r="AA38" s="50">
        <v>40</v>
      </c>
      <c r="AB38" s="50">
        <v>50</v>
      </c>
      <c r="AC38" s="50">
        <v>45</v>
      </c>
      <c r="AD38" s="50">
        <v>35</v>
      </c>
      <c r="AE38" s="50">
        <v>60</v>
      </c>
      <c r="AF38" s="50">
        <v>60</v>
      </c>
      <c r="AG38" s="50">
        <v>65</v>
      </c>
      <c r="AH38" s="50">
        <v>65</v>
      </c>
      <c r="AI38" s="50">
        <v>115.52785004885301</v>
      </c>
      <c r="AJ38" s="50">
        <v>28.708334595919801</v>
      </c>
      <c r="AK38" s="50">
        <v>69.424871780826408</v>
      </c>
      <c r="AL38" s="50">
        <v>13.948764284173521</v>
      </c>
      <c r="AM38" s="50">
        <v>160.92805484004475</v>
      </c>
      <c r="AN38" s="50">
        <v>27.931164048001953</v>
      </c>
      <c r="AO38" s="50">
        <v>194.03720045453909</v>
      </c>
      <c r="AP38" s="50">
        <v>90.252035428390613</v>
      </c>
      <c r="AQ38" s="50">
        <v>101.62376663014028</v>
      </c>
      <c r="AR38" s="50">
        <v>373.37792404275092</v>
      </c>
      <c r="AS38" s="50">
        <v>137.74934646879498</v>
      </c>
      <c r="AT38" s="50">
        <v>140.20716027290959</v>
      </c>
      <c r="AU38" s="50">
        <v>150.24889961230423</v>
      </c>
      <c r="AV38" s="50">
        <v>202.26501444897195</v>
      </c>
      <c r="AW38" s="50">
        <v>150.97128093828448</v>
      </c>
      <c r="AX38" s="50">
        <v>1.591613454131604</v>
      </c>
      <c r="AY38" s="50">
        <v>89.233359860539053</v>
      </c>
      <c r="AZ38" s="50">
        <v>170.11614449488692</v>
      </c>
      <c r="BA38" s="635"/>
      <c r="BB38" s="50">
        <f t="shared" ref="BB38:BE38" si="98">SUM(BB39:BB43)</f>
        <v>115</v>
      </c>
      <c r="BC38" s="50">
        <f t="shared" si="98"/>
        <v>90</v>
      </c>
      <c r="BD38" s="50">
        <f t="shared" si="98"/>
        <v>75</v>
      </c>
      <c r="BE38" s="50">
        <f t="shared" si="98"/>
        <v>140</v>
      </c>
      <c r="BF38" s="50">
        <f>SUM(BF39:BF43)</f>
        <v>140</v>
      </c>
      <c r="BG38" s="50">
        <f t="shared" ref="BG38:BJ38" si="99">SUM(BG39:BG43)</f>
        <v>65</v>
      </c>
      <c r="BH38" s="50">
        <f t="shared" si="99"/>
        <v>90</v>
      </c>
      <c r="BI38" s="50">
        <f t="shared" si="99"/>
        <v>80</v>
      </c>
      <c r="BJ38" s="50">
        <f t="shared" si="99"/>
        <v>120</v>
      </c>
      <c r="BK38" s="50">
        <f>SUM(BK39:BK43)</f>
        <v>130</v>
      </c>
      <c r="BL38" s="50">
        <f>AI38+AJ38</f>
        <v>144.23618464477281</v>
      </c>
      <c r="BM38" s="50">
        <f>AK38+AL38</f>
        <v>83.373636064999928</v>
      </c>
      <c r="BN38" s="50">
        <f>AM38+AN38</f>
        <v>188.85921888804671</v>
      </c>
      <c r="BO38" s="50">
        <f t="shared" si="27"/>
        <v>284.28923588292969</v>
      </c>
      <c r="BP38" s="50">
        <f t="shared" si="47"/>
        <v>475.00169067289119</v>
      </c>
      <c r="BQ38" s="50">
        <f>AS38+AT38</f>
        <v>277.95650674170457</v>
      </c>
      <c r="BR38" s="50">
        <f>AU38+AV38</f>
        <v>352.51391406127618</v>
      </c>
      <c r="BS38" s="50">
        <f t="shared" si="26"/>
        <v>152.56289439241607</v>
      </c>
      <c r="BT38" s="50">
        <f t="shared" si="15"/>
        <v>259.34950435542601</v>
      </c>
      <c r="BU38" s="50"/>
      <c r="BV38" s="20" t="s">
        <v>11</v>
      </c>
      <c r="BW38" s="50">
        <f t="shared" si="64"/>
        <v>145</v>
      </c>
      <c r="BX38" s="50">
        <f t="shared" si="64"/>
        <v>205</v>
      </c>
      <c r="BY38" s="50">
        <f t="shared" si="64"/>
        <v>235</v>
      </c>
      <c r="BZ38" s="50">
        <f t="shared" si="64"/>
        <v>255</v>
      </c>
      <c r="CA38" s="50">
        <f t="shared" si="64"/>
        <v>205</v>
      </c>
      <c r="CB38" s="50">
        <f t="shared" si="64"/>
        <v>250</v>
      </c>
      <c r="CC38" s="50">
        <f t="shared" si="64"/>
        <v>227.60982070977275</v>
      </c>
      <c r="CD38" s="50">
        <f t="shared" si="64"/>
        <v>473.1484547709764</v>
      </c>
      <c r="CE38" s="50">
        <f t="shared" si="64"/>
        <v>752.95819741459582</v>
      </c>
      <c r="CF38" s="50">
        <f t="shared" si="64"/>
        <v>505.07680845369225</v>
      </c>
      <c r="CG38" s="50">
        <f>M38</f>
        <v>756.494085675512</v>
      </c>
      <c r="CH38" s="210">
        <f t="shared" si="34"/>
        <v>-0.32921002761115359</v>
      </c>
      <c r="CI38" s="210">
        <f>O38</f>
        <v>0.49778028413448894</v>
      </c>
      <c r="CJ38" s="198"/>
      <c r="CK38" s="444">
        <f t="shared" ref="CK38:DT38" si="100">Q38</f>
        <v>40</v>
      </c>
      <c r="CL38" s="444">
        <f t="shared" si="100"/>
        <v>50</v>
      </c>
      <c r="CM38" s="444">
        <f t="shared" si="100"/>
        <v>30</v>
      </c>
      <c r="CN38" s="444">
        <f t="shared" si="100"/>
        <v>45</v>
      </c>
      <c r="CO38" s="444">
        <f t="shared" si="100"/>
        <v>70</v>
      </c>
      <c r="CP38" s="444">
        <f t="shared" si="100"/>
        <v>70</v>
      </c>
      <c r="CQ38" s="444">
        <f t="shared" si="100"/>
        <v>60</v>
      </c>
      <c r="CR38" s="444">
        <f t="shared" si="100"/>
        <v>80</v>
      </c>
      <c r="CS38" s="444">
        <f t="shared" si="100"/>
        <v>60</v>
      </c>
      <c r="CT38" s="444">
        <f t="shared" si="100"/>
        <v>5</v>
      </c>
      <c r="CU38" s="444">
        <f t="shared" si="100"/>
        <v>40</v>
      </c>
      <c r="CV38" s="444">
        <f t="shared" si="100"/>
        <v>50</v>
      </c>
      <c r="CW38" s="444">
        <f t="shared" si="100"/>
        <v>45</v>
      </c>
      <c r="CX38" s="444">
        <f t="shared" si="100"/>
        <v>35</v>
      </c>
      <c r="CY38" s="444">
        <f t="shared" si="100"/>
        <v>60</v>
      </c>
      <c r="CZ38" s="444">
        <f t="shared" si="100"/>
        <v>60</v>
      </c>
      <c r="DA38" s="444">
        <f t="shared" si="100"/>
        <v>65</v>
      </c>
      <c r="DB38" s="444">
        <f t="shared" si="100"/>
        <v>65</v>
      </c>
      <c r="DC38" s="444">
        <f t="shared" si="100"/>
        <v>115.52785004885301</v>
      </c>
      <c r="DD38" s="444">
        <f t="shared" si="100"/>
        <v>28.708334595919801</v>
      </c>
      <c r="DE38" s="444">
        <f t="shared" si="100"/>
        <v>69.424871780826408</v>
      </c>
      <c r="DF38" s="444">
        <f t="shared" si="100"/>
        <v>13.948764284173521</v>
      </c>
      <c r="DG38" s="444">
        <f t="shared" si="100"/>
        <v>160.92805484004475</v>
      </c>
      <c r="DH38" s="444">
        <f t="shared" si="100"/>
        <v>27.931164048001953</v>
      </c>
      <c r="DI38" s="444">
        <f t="shared" si="100"/>
        <v>194.03720045453909</v>
      </c>
      <c r="DJ38" s="444">
        <f t="shared" si="100"/>
        <v>90.252035428390613</v>
      </c>
      <c r="DK38" s="444">
        <f t="shared" si="100"/>
        <v>101.62376663014028</v>
      </c>
      <c r="DL38" s="444">
        <f t="shared" si="100"/>
        <v>373.37792404275092</v>
      </c>
      <c r="DM38" s="444">
        <f t="shared" si="100"/>
        <v>137.74934646879498</v>
      </c>
      <c r="DN38" s="444">
        <f t="shared" si="100"/>
        <v>140.20716027290959</v>
      </c>
      <c r="DO38" s="444">
        <f t="shared" si="100"/>
        <v>150.24889961230423</v>
      </c>
      <c r="DP38" s="444">
        <f t="shared" si="100"/>
        <v>202.26501444897195</v>
      </c>
      <c r="DQ38" s="444">
        <f t="shared" si="100"/>
        <v>150.97128093828448</v>
      </c>
      <c r="DR38" s="444">
        <f t="shared" si="100"/>
        <v>1.591613454131604</v>
      </c>
      <c r="DS38" s="444">
        <f t="shared" si="100"/>
        <v>89.233359860539053</v>
      </c>
      <c r="DT38" s="444">
        <f t="shared" si="100"/>
        <v>170.11614449488692</v>
      </c>
      <c r="DU38" s="444"/>
      <c r="DV38" s="444">
        <f t="shared" ref="DV38:EN38" si="101">BB38</f>
        <v>115</v>
      </c>
      <c r="DW38" s="444">
        <f t="shared" si="101"/>
        <v>90</v>
      </c>
      <c r="DX38" s="444">
        <f t="shared" si="101"/>
        <v>75</v>
      </c>
      <c r="DY38" s="444">
        <f t="shared" si="101"/>
        <v>140</v>
      </c>
      <c r="DZ38" s="444">
        <f t="shared" si="101"/>
        <v>140</v>
      </c>
      <c r="EA38" s="444">
        <f t="shared" si="101"/>
        <v>65</v>
      </c>
      <c r="EB38" s="444">
        <f t="shared" si="101"/>
        <v>90</v>
      </c>
      <c r="EC38" s="444">
        <f t="shared" si="101"/>
        <v>80</v>
      </c>
      <c r="ED38" s="444">
        <f t="shared" si="101"/>
        <v>120</v>
      </c>
      <c r="EE38" s="444">
        <f t="shared" si="101"/>
        <v>130</v>
      </c>
      <c r="EF38" s="444">
        <f t="shared" si="101"/>
        <v>144.23618464477281</v>
      </c>
      <c r="EG38" s="444">
        <f t="shared" si="101"/>
        <v>83.373636064999928</v>
      </c>
      <c r="EH38" s="444">
        <f t="shared" si="101"/>
        <v>188.85921888804671</v>
      </c>
      <c r="EI38" s="444">
        <f t="shared" si="101"/>
        <v>284.28923588292969</v>
      </c>
      <c r="EJ38" s="444">
        <f t="shared" si="101"/>
        <v>475.00169067289119</v>
      </c>
      <c r="EK38" s="444">
        <f t="shared" si="101"/>
        <v>277.95650674170457</v>
      </c>
      <c r="EL38" s="444">
        <f t="shared" si="101"/>
        <v>352.51391406127618</v>
      </c>
      <c r="EM38" s="444">
        <f t="shared" si="101"/>
        <v>152.56289439241607</v>
      </c>
      <c r="EN38" s="444">
        <f t="shared" si="101"/>
        <v>259.34950435542601</v>
      </c>
    </row>
    <row r="39" spans="2:144" x14ac:dyDescent="0.3">
      <c r="B39" s="10" t="s">
        <v>15</v>
      </c>
      <c r="C39" s="688">
        <v>5</v>
      </c>
      <c r="D39" s="688">
        <v>10</v>
      </c>
      <c r="E39" s="688">
        <v>0</v>
      </c>
      <c r="F39" s="688">
        <v>20</v>
      </c>
      <c r="G39" s="688">
        <v>5</v>
      </c>
      <c r="H39" s="688">
        <v>5</v>
      </c>
      <c r="I39" s="681">
        <v>-81.113935226448945</v>
      </c>
      <c r="J39" s="681">
        <v>-24.471673419708125</v>
      </c>
      <c r="K39" s="681">
        <v>17.347703600423774</v>
      </c>
      <c r="L39" s="681">
        <v>26.675622594372939</v>
      </c>
      <c r="M39" s="681">
        <v>42.853241634238088</v>
      </c>
      <c r="N39" s="208">
        <f t="shared" si="9"/>
        <v>0.53770338765306658</v>
      </c>
      <c r="O39" s="208">
        <f t="shared" si="9"/>
        <v>0.60645703704316611</v>
      </c>
      <c r="P39" s="198"/>
      <c r="Q39" s="13">
        <v>0</v>
      </c>
      <c r="R39" s="13">
        <v>0</v>
      </c>
      <c r="S39" s="13">
        <v>0</v>
      </c>
      <c r="T39" s="13">
        <v>0</v>
      </c>
      <c r="U39" s="13">
        <v>0</v>
      </c>
      <c r="V39" s="13">
        <v>0</v>
      </c>
      <c r="W39" s="13">
        <v>5</v>
      </c>
      <c r="X39" s="13">
        <v>5</v>
      </c>
      <c r="Y39" s="13">
        <v>10</v>
      </c>
      <c r="Z39" s="13">
        <v>0</v>
      </c>
      <c r="AA39" s="13">
        <v>0</v>
      </c>
      <c r="AB39" s="13">
        <v>0</v>
      </c>
      <c r="AC39" s="13">
        <v>0</v>
      </c>
      <c r="AD39" s="13">
        <v>0</v>
      </c>
      <c r="AE39" s="13">
        <v>0</v>
      </c>
      <c r="AF39" s="13">
        <v>0</v>
      </c>
      <c r="AG39" s="13">
        <v>0</v>
      </c>
      <c r="AH39" s="13">
        <v>5</v>
      </c>
      <c r="AI39" s="13"/>
      <c r="AJ39" s="13"/>
      <c r="AK39" s="13"/>
      <c r="AL39" s="13"/>
      <c r="AM39" s="13"/>
      <c r="AN39" s="13"/>
      <c r="AO39" s="13"/>
      <c r="AP39" s="13"/>
      <c r="AQ39" s="13"/>
      <c r="AR39" s="13"/>
      <c r="AS39" s="13"/>
      <c r="AT39" s="13"/>
      <c r="AU39" s="13"/>
      <c r="AV39" s="13"/>
      <c r="AW39" s="13"/>
      <c r="AX39" s="13"/>
      <c r="AY39" s="13"/>
      <c r="AZ39" s="13"/>
      <c r="BA39" s="635"/>
      <c r="BB39" s="13">
        <f t="shared" ref="BB39:BB43" si="102">D39-BC39</f>
        <v>10</v>
      </c>
      <c r="BC39" s="13">
        <f t="shared" ref="BC39:BC43" si="103">SUM(Q39:R39)</f>
        <v>0</v>
      </c>
      <c r="BD39" s="13">
        <f t="shared" ref="BD39:BD43" si="104">SUM(S39:T39)</f>
        <v>0</v>
      </c>
      <c r="BE39" s="7">
        <f t="shared" ref="BE39:BE43" si="105">SUM(U39:V39)</f>
        <v>0</v>
      </c>
      <c r="BF39" s="13">
        <f t="shared" ref="BF39:BF43" si="106">SUM(W39:X39)</f>
        <v>10</v>
      </c>
      <c r="BG39" s="13">
        <f t="shared" ref="BG39:BG43" si="107">SUM(Y39:Z39)</f>
        <v>10</v>
      </c>
      <c r="BH39" s="13">
        <f t="shared" ref="BH39:BH43" si="108">SUM(AA39:AB39)</f>
        <v>0</v>
      </c>
      <c r="BI39" s="13">
        <f t="shared" ref="BI39:BI43" si="109">SUM(AC39:AD39)</f>
        <v>0</v>
      </c>
      <c r="BJ39" s="13">
        <f t="shared" ref="BJ39:BJ43" si="110">SUM(AE39:AF39)</f>
        <v>0</v>
      </c>
      <c r="BK39" s="13">
        <f t="shared" ref="BK39:BK43" si="111">SUM(AG39:AH39)</f>
        <v>5</v>
      </c>
      <c r="BL39" s="13"/>
      <c r="BM39" s="13"/>
      <c r="BN39" s="13"/>
      <c r="BO39" s="50"/>
      <c r="BP39" s="59"/>
      <c r="BQ39" s="59"/>
      <c r="BR39" s="59"/>
      <c r="BS39" s="59">
        <f t="shared" si="26"/>
        <v>0</v>
      </c>
      <c r="BT39" s="59">
        <f t="shared" si="15"/>
        <v>0</v>
      </c>
      <c r="BU39" s="59"/>
      <c r="BV39" s="10" t="s">
        <v>15</v>
      </c>
      <c r="BW39" s="13">
        <f t="shared" si="64"/>
        <v>5</v>
      </c>
      <c r="BX39" s="13">
        <f t="shared" si="64"/>
        <v>10</v>
      </c>
      <c r="BY39" s="13">
        <f t="shared" si="64"/>
        <v>0</v>
      </c>
      <c r="BZ39" s="13">
        <f t="shared" si="64"/>
        <v>20</v>
      </c>
      <c r="CA39" s="13">
        <f t="shared" si="64"/>
        <v>5</v>
      </c>
      <c r="CB39" s="13">
        <f t="shared" si="64"/>
        <v>5</v>
      </c>
      <c r="CC39" s="13">
        <f t="shared" si="64"/>
        <v>-81.113935226448945</v>
      </c>
      <c r="CD39" s="13">
        <f t="shared" si="64"/>
        <v>-24.471673419708125</v>
      </c>
      <c r="CE39" s="13">
        <f t="shared" si="64"/>
        <v>17.347703600423774</v>
      </c>
      <c r="CF39" s="13">
        <f t="shared" si="64"/>
        <v>26.675622594372939</v>
      </c>
      <c r="CG39" s="13"/>
      <c r="CH39" s="212"/>
      <c r="CI39" s="208"/>
      <c r="CJ39" s="27"/>
      <c r="CK39" s="439"/>
      <c r="CL39" s="439"/>
      <c r="CM39" s="43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679"/>
      <c r="DZ39" s="679"/>
      <c r="EA39" s="679"/>
      <c r="EB39" s="679"/>
      <c r="EC39" s="679"/>
      <c r="ED39" s="679"/>
      <c r="EE39" s="679"/>
      <c r="EF39" s="679"/>
      <c r="EG39" s="679"/>
      <c r="EH39" s="679"/>
      <c r="EI39" s="679"/>
      <c r="EJ39" s="679"/>
      <c r="EK39" s="679"/>
      <c r="EL39" s="679"/>
      <c r="EM39" s="679"/>
      <c r="EN39" s="679"/>
    </row>
    <row r="40" spans="2:144" x14ac:dyDescent="0.3">
      <c r="B40" s="10" t="s">
        <v>16</v>
      </c>
      <c r="C40" s="688">
        <v>-10</v>
      </c>
      <c r="D40" s="688">
        <v>15</v>
      </c>
      <c r="E40" s="688">
        <v>10</v>
      </c>
      <c r="F40" s="688">
        <v>5</v>
      </c>
      <c r="G40" s="688">
        <v>5</v>
      </c>
      <c r="H40" s="688">
        <v>35</v>
      </c>
      <c r="I40" s="681">
        <v>65.070712975793626</v>
      </c>
      <c r="J40" s="681">
        <v>36.44975114331443</v>
      </c>
      <c r="K40" s="681">
        <v>6.4190831113023998</v>
      </c>
      <c r="L40" s="681">
        <v>22.37654254430489</v>
      </c>
      <c r="M40" s="681">
        <v>16.052694290388104</v>
      </c>
      <c r="N40" s="208">
        <f t="shared" si="9"/>
        <v>2.4859406174232883</v>
      </c>
      <c r="O40" s="208">
        <f t="shared" si="9"/>
        <v>-0.28261060623622947</v>
      </c>
      <c r="P40" s="198"/>
      <c r="Q40" s="13">
        <v>10</v>
      </c>
      <c r="R40" s="13">
        <v>0</v>
      </c>
      <c r="S40" s="13">
        <v>0</v>
      </c>
      <c r="T40" s="13">
        <v>5</v>
      </c>
      <c r="U40" s="13">
        <v>5</v>
      </c>
      <c r="V40" s="13">
        <v>0</v>
      </c>
      <c r="W40" s="13">
        <v>0</v>
      </c>
      <c r="X40" s="13">
        <v>5</v>
      </c>
      <c r="Y40" s="13">
        <v>0</v>
      </c>
      <c r="Z40" s="13">
        <v>0</v>
      </c>
      <c r="AA40" s="13">
        <v>5</v>
      </c>
      <c r="AB40" s="13">
        <v>0</v>
      </c>
      <c r="AC40" s="13">
        <v>0</v>
      </c>
      <c r="AD40" s="13">
        <v>0</v>
      </c>
      <c r="AE40" s="13">
        <v>5</v>
      </c>
      <c r="AF40" s="13">
        <v>10</v>
      </c>
      <c r="AG40" s="13">
        <v>10</v>
      </c>
      <c r="AH40" s="13">
        <v>10</v>
      </c>
      <c r="AI40" s="13"/>
      <c r="AJ40" s="13"/>
      <c r="AK40" s="13"/>
      <c r="AL40" s="13"/>
      <c r="AM40" s="13"/>
      <c r="AN40" s="13"/>
      <c r="AO40" s="13"/>
      <c r="AP40" s="13"/>
      <c r="AQ40" s="13"/>
      <c r="AR40" s="13"/>
      <c r="AS40" s="13"/>
      <c r="AT40" s="13"/>
      <c r="AU40" s="13"/>
      <c r="AV40" s="13"/>
      <c r="AW40" s="13"/>
      <c r="AX40" s="13"/>
      <c r="AY40" s="13"/>
      <c r="AZ40" s="13"/>
      <c r="BA40" s="635"/>
      <c r="BB40" s="13">
        <f t="shared" si="102"/>
        <v>5</v>
      </c>
      <c r="BC40" s="13">
        <f t="shared" si="103"/>
        <v>10</v>
      </c>
      <c r="BD40" s="13">
        <f t="shared" si="104"/>
        <v>5</v>
      </c>
      <c r="BE40" s="13">
        <f t="shared" si="105"/>
        <v>5</v>
      </c>
      <c r="BF40" s="13">
        <f t="shared" si="106"/>
        <v>5</v>
      </c>
      <c r="BG40" s="13">
        <f t="shared" si="107"/>
        <v>0</v>
      </c>
      <c r="BH40" s="13">
        <f t="shared" si="108"/>
        <v>5</v>
      </c>
      <c r="BI40" s="13">
        <f t="shared" si="109"/>
        <v>0</v>
      </c>
      <c r="BJ40" s="13">
        <f t="shared" si="110"/>
        <v>15</v>
      </c>
      <c r="BK40" s="13">
        <f t="shared" si="111"/>
        <v>20</v>
      </c>
      <c r="BL40" s="13"/>
      <c r="BM40" s="13"/>
      <c r="BN40" s="13"/>
      <c r="BO40" s="50"/>
      <c r="BP40" s="59"/>
      <c r="BQ40" s="59"/>
      <c r="BR40" s="59"/>
      <c r="BS40" s="59">
        <f t="shared" si="26"/>
        <v>0</v>
      </c>
      <c r="BT40" s="59">
        <f t="shared" si="15"/>
        <v>0</v>
      </c>
      <c r="BU40" s="59"/>
      <c r="BV40" s="10" t="s">
        <v>16</v>
      </c>
      <c r="BW40" s="13">
        <f t="shared" si="64"/>
        <v>-10</v>
      </c>
      <c r="BX40" s="13">
        <f t="shared" si="64"/>
        <v>15</v>
      </c>
      <c r="BY40" s="13">
        <f t="shared" si="64"/>
        <v>10</v>
      </c>
      <c r="BZ40" s="13">
        <f t="shared" si="64"/>
        <v>5</v>
      </c>
      <c r="CA40" s="13">
        <f t="shared" si="64"/>
        <v>5</v>
      </c>
      <c r="CB40" s="13">
        <f t="shared" si="64"/>
        <v>35</v>
      </c>
      <c r="CC40" s="13">
        <f t="shared" si="64"/>
        <v>65.070712975793626</v>
      </c>
      <c r="CD40" s="13">
        <f t="shared" si="64"/>
        <v>36.44975114331443</v>
      </c>
      <c r="CE40" s="13">
        <f t="shared" si="64"/>
        <v>6.4190831113023998</v>
      </c>
      <c r="CF40" s="13">
        <f t="shared" si="64"/>
        <v>22.37654254430489</v>
      </c>
      <c r="CG40" s="13"/>
      <c r="CH40" s="212"/>
      <c r="CI40" s="208"/>
      <c r="CJ40" s="301"/>
      <c r="CK40" s="439"/>
      <c r="CL40" s="439"/>
      <c r="CM40" s="439"/>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679"/>
      <c r="DZ40" s="679"/>
      <c r="EA40" s="679"/>
      <c r="EB40" s="679"/>
      <c r="EC40" s="679"/>
      <c r="ED40" s="679"/>
      <c r="EE40" s="679"/>
      <c r="EF40" s="679"/>
      <c r="EG40" s="679"/>
      <c r="EH40" s="679"/>
      <c r="EI40" s="679"/>
      <c r="EJ40" s="679"/>
      <c r="EK40" s="679"/>
      <c r="EL40" s="679"/>
      <c r="EM40" s="679"/>
      <c r="EN40" s="679"/>
    </row>
    <row r="41" spans="2:144" x14ac:dyDescent="0.3">
      <c r="B41" s="10" t="s">
        <v>17</v>
      </c>
      <c r="C41" s="688">
        <v>0</v>
      </c>
      <c r="D41" s="688">
        <v>-25</v>
      </c>
      <c r="E41" s="688">
        <v>-5</v>
      </c>
      <c r="F41" s="688">
        <v>-10</v>
      </c>
      <c r="G41" s="688">
        <v>-10</v>
      </c>
      <c r="H41" s="688">
        <v>0</v>
      </c>
      <c r="I41" s="681">
        <v>-38.413840380904006</v>
      </c>
      <c r="J41" s="681">
        <v>-63.210784112855521</v>
      </c>
      <c r="K41" s="681">
        <v>7.2033887490634347</v>
      </c>
      <c r="L41" s="681">
        <v>-150.66460003943456</v>
      </c>
      <c r="M41" s="681">
        <v>25.056176846137951</v>
      </c>
      <c r="N41" s="208" t="str">
        <f t="shared" si="9"/>
        <v>N/A</v>
      </c>
      <c r="O41" s="208" t="str">
        <f t="shared" si="9"/>
        <v>N/A</v>
      </c>
      <c r="P41" s="198"/>
      <c r="Q41" s="13">
        <v>-10</v>
      </c>
      <c r="R41" s="13">
        <v>0</v>
      </c>
      <c r="S41" s="13">
        <v>0</v>
      </c>
      <c r="T41" s="13">
        <v>0</v>
      </c>
      <c r="U41" s="13">
        <v>0</v>
      </c>
      <c r="V41" s="13">
        <v>0</v>
      </c>
      <c r="W41" s="13">
        <v>0</v>
      </c>
      <c r="X41" s="13">
        <v>0</v>
      </c>
      <c r="Y41" s="13">
        <v>-5</v>
      </c>
      <c r="Z41" s="13">
        <v>-5</v>
      </c>
      <c r="AA41" s="13">
        <v>-5</v>
      </c>
      <c r="AB41" s="13">
        <v>-5</v>
      </c>
      <c r="AC41" s="13">
        <v>0</v>
      </c>
      <c r="AD41" s="13">
        <v>0</v>
      </c>
      <c r="AE41" s="13">
        <v>0</v>
      </c>
      <c r="AF41" s="13">
        <v>0</v>
      </c>
      <c r="AG41" s="13">
        <v>0</v>
      </c>
      <c r="AH41" s="13">
        <v>0</v>
      </c>
      <c r="AI41" s="13"/>
      <c r="AJ41" s="13"/>
      <c r="AK41" s="13"/>
      <c r="AL41" s="13"/>
      <c r="AM41" s="13"/>
      <c r="AN41" s="13"/>
      <c r="AO41" s="13"/>
      <c r="AP41" s="13"/>
      <c r="AQ41" s="13"/>
      <c r="AR41" s="13"/>
      <c r="AS41" s="13"/>
      <c r="AT41" s="13"/>
      <c r="AU41" s="13"/>
      <c r="AV41" s="13"/>
      <c r="AW41" s="13"/>
      <c r="AX41" s="13"/>
      <c r="AY41" s="13"/>
      <c r="AZ41" s="13"/>
      <c r="BA41" s="635"/>
      <c r="BB41" s="13">
        <f t="shared" si="102"/>
        <v>-15</v>
      </c>
      <c r="BC41" s="13">
        <f t="shared" si="103"/>
        <v>-10</v>
      </c>
      <c r="BD41" s="13">
        <f t="shared" si="104"/>
        <v>0</v>
      </c>
      <c r="BE41" s="13">
        <f t="shared" si="105"/>
        <v>0</v>
      </c>
      <c r="BF41" s="13">
        <f t="shared" si="106"/>
        <v>0</v>
      </c>
      <c r="BG41" s="13">
        <f t="shared" si="107"/>
        <v>-10</v>
      </c>
      <c r="BH41" s="13">
        <f t="shared" si="108"/>
        <v>-10</v>
      </c>
      <c r="BI41" s="13">
        <f t="shared" si="109"/>
        <v>0</v>
      </c>
      <c r="BJ41" s="13">
        <f t="shared" si="110"/>
        <v>0</v>
      </c>
      <c r="BK41" s="13">
        <f t="shared" si="111"/>
        <v>0</v>
      </c>
      <c r="BL41" s="13"/>
      <c r="BM41" s="13"/>
      <c r="BN41" s="13"/>
      <c r="BO41" s="50"/>
      <c r="BP41" s="59"/>
      <c r="BQ41" s="59"/>
      <c r="BR41" s="59"/>
      <c r="BS41" s="59">
        <f t="shared" si="26"/>
        <v>0</v>
      </c>
      <c r="BT41" s="59">
        <f t="shared" si="15"/>
        <v>0</v>
      </c>
      <c r="BU41" s="59"/>
      <c r="BV41" s="10" t="s">
        <v>17</v>
      </c>
      <c r="BW41" s="13">
        <f t="shared" si="64"/>
        <v>0</v>
      </c>
      <c r="BX41" s="13">
        <f t="shared" si="64"/>
        <v>-25</v>
      </c>
      <c r="BY41" s="13">
        <f t="shared" si="64"/>
        <v>-5</v>
      </c>
      <c r="BZ41" s="13">
        <f t="shared" si="64"/>
        <v>-10</v>
      </c>
      <c r="CA41" s="13">
        <f t="shared" si="64"/>
        <v>-10</v>
      </c>
      <c r="CB41" s="13">
        <f t="shared" si="64"/>
        <v>0</v>
      </c>
      <c r="CC41" s="13">
        <f t="shared" si="64"/>
        <v>-38.413840380904006</v>
      </c>
      <c r="CD41" s="13">
        <f t="shared" si="64"/>
        <v>-63.210784112855521</v>
      </c>
      <c r="CE41" s="13">
        <f t="shared" si="64"/>
        <v>7.2033887490634347</v>
      </c>
      <c r="CF41" s="13">
        <f t="shared" si="64"/>
        <v>-150.66460003943456</v>
      </c>
      <c r="CG41" s="13"/>
      <c r="CH41" s="212"/>
      <c r="CI41" s="208"/>
      <c r="CJ41" s="301"/>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679"/>
      <c r="DZ41" s="679"/>
      <c r="EA41" s="679"/>
      <c r="EB41" s="679"/>
      <c r="EC41" s="679"/>
      <c r="ED41" s="679"/>
      <c r="EE41" s="679"/>
      <c r="EF41" s="679"/>
      <c r="EG41" s="679"/>
      <c r="EH41" s="679"/>
      <c r="EI41" s="679"/>
      <c r="EJ41" s="679"/>
      <c r="EK41" s="679"/>
      <c r="EL41" s="679"/>
      <c r="EM41" s="679"/>
      <c r="EN41" s="679"/>
    </row>
    <row r="42" spans="2:144" x14ac:dyDescent="0.3">
      <c r="B42" s="10" t="s">
        <v>18</v>
      </c>
      <c r="C42" s="688">
        <v>90</v>
      </c>
      <c r="D42" s="688">
        <v>115</v>
      </c>
      <c r="E42" s="688">
        <v>130</v>
      </c>
      <c r="F42" s="688">
        <v>150</v>
      </c>
      <c r="G42" s="688">
        <v>110</v>
      </c>
      <c r="H42" s="688">
        <v>80</v>
      </c>
      <c r="I42" s="681">
        <v>175.50044346106833</v>
      </c>
      <c r="J42" s="681">
        <v>384.88880641101423</v>
      </c>
      <c r="K42" s="681">
        <v>757.56310483847119</v>
      </c>
      <c r="L42" s="681">
        <v>524.23227136592277</v>
      </c>
      <c r="M42" s="681">
        <v>686.45986599585842</v>
      </c>
      <c r="N42" s="208">
        <f t="shared" si="9"/>
        <v>-0.30800184431143807</v>
      </c>
      <c r="O42" s="208">
        <f t="shared" si="9"/>
        <v>0.30945747427421932</v>
      </c>
      <c r="P42" s="198"/>
      <c r="Q42" s="13">
        <v>20</v>
      </c>
      <c r="R42" s="13">
        <v>25</v>
      </c>
      <c r="S42" s="13">
        <v>20</v>
      </c>
      <c r="T42" s="13">
        <v>35</v>
      </c>
      <c r="U42" s="13">
        <v>25</v>
      </c>
      <c r="V42" s="13">
        <v>20</v>
      </c>
      <c r="W42" s="13">
        <v>20</v>
      </c>
      <c r="X42" s="13">
        <v>40</v>
      </c>
      <c r="Y42" s="13">
        <v>35</v>
      </c>
      <c r="Z42" s="13">
        <v>5</v>
      </c>
      <c r="AA42" s="13">
        <v>30</v>
      </c>
      <c r="AB42" s="13">
        <v>15</v>
      </c>
      <c r="AC42" s="13">
        <v>15</v>
      </c>
      <c r="AD42" s="13">
        <v>25</v>
      </c>
      <c r="AE42" s="13">
        <v>45</v>
      </c>
      <c r="AF42" s="13">
        <v>15</v>
      </c>
      <c r="AG42" s="13">
        <v>10</v>
      </c>
      <c r="AH42" s="13">
        <v>10</v>
      </c>
      <c r="AI42" s="13"/>
      <c r="AJ42" s="13"/>
      <c r="AK42" s="13"/>
      <c r="AL42" s="13"/>
      <c r="AM42" s="13"/>
      <c r="AN42" s="13"/>
      <c r="AO42" s="13"/>
      <c r="AP42" s="13"/>
      <c r="AQ42" s="13"/>
      <c r="AR42" s="13"/>
      <c r="AS42" s="13"/>
      <c r="AT42" s="13"/>
      <c r="AU42" s="13"/>
      <c r="AV42" s="13"/>
      <c r="AW42" s="13"/>
      <c r="AX42" s="13"/>
      <c r="AY42" s="13"/>
      <c r="AZ42" s="13"/>
      <c r="BA42" s="635"/>
      <c r="BB42" s="13">
        <f t="shared" si="102"/>
        <v>70</v>
      </c>
      <c r="BC42" s="13">
        <f t="shared" si="103"/>
        <v>45</v>
      </c>
      <c r="BD42" s="13">
        <f t="shared" si="104"/>
        <v>55</v>
      </c>
      <c r="BE42" s="13">
        <f t="shared" si="105"/>
        <v>45</v>
      </c>
      <c r="BF42" s="13">
        <f t="shared" si="106"/>
        <v>60</v>
      </c>
      <c r="BG42" s="13">
        <f t="shared" si="107"/>
        <v>40</v>
      </c>
      <c r="BH42" s="13">
        <f t="shared" si="108"/>
        <v>45</v>
      </c>
      <c r="BI42" s="13">
        <f t="shared" si="109"/>
        <v>40</v>
      </c>
      <c r="BJ42" s="13">
        <f t="shared" si="110"/>
        <v>60</v>
      </c>
      <c r="BK42" s="13">
        <f t="shared" si="111"/>
        <v>20</v>
      </c>
      <c r="BL42" s="13"/>
      <c r="BM42" s="13"/>
      <c r="BN42" s="13"/>
      <c r="BO42" s="50"/>
      <c r="BP42" s="59"/>
      <c r="BQ42" s="59"/>
      <c r="BR42" s="59"/>
      <c r="BS42" s="59">
        <f t="shared" si="26"/>
        <v>0</v>
      </c>
      <c r="BT42" s="59">
        <f t="shared" si="15"/>
        <v>0</v>
      </c>
      <c r="BU42" s="59"/>
      <c r="BV42" s="10" t="s">
        <v>18</v>
      </c>
      <c r="BW42" s="13">
        <f t="shared" si="64"/>
        <v>90</v>
      </c>
      <c r="BX42" s="13">
        <f t="shared" si="64"/>
        <v>115</v>
      </c>
      <c r="BY42" s="13">
        <f t="shared" si="64"/>
        <v>130</v>
      </c>
      <c r="BZ42" s="13">
        <f t="shared" si="64"/>
        <v>150</v>
      </c>
      <c r="CA42" s="13">
        <f t="shared" si="64"/>
        <v>110</v>
      </c>
      <c r="CB42" s="13">
        <f t="shared" si="64"/>
        <v>80</v>
      </c>
      <c r="CC42" s="13">
        <f t="shared" si="64"/>
        <v>175.50044346106833</v>
      </c>
      <c r="CD42" s="13">
        <f t="shared" si="64"/>
        <v>384.88880641101423</v>
      </c>
      <c r="CE42" s="13">
        <f t="shared" si="64"/>
        <v>757.56310483847119</v>
      </c>
      <c r="CF42" s="13">
        <f t="shared" si="64"/>
        <v>524.23227136592277</v>
      </c>
      <c r="CG42" s="13"/>
      <c r="CH42" s="212"/>
      <c r="CI42" s="208"/>
      <c r="CJ42" s="27"/>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679"/>
      <c r="DZ42" s="679"/>
      <c r="EA42" s="679"/>
      <c r="EB42" s="679"/>
      <c r="EC42" s="679"/>
      <c r="ED42" s="679"/>
      <c r="EE42" s="679"/>
      <c r="EF42" s="679"/>
      <c r="EG42" s="679"/>
      <c r="EH42" s="679"/>
      <c r="EI42" s="679"/>
      <c r="EJ42" s="679"/>
      <c r="EK42" s="679"/>
      <c r="EL42" s="679"/>
      <c r="EM42" s="679"/>
      <c r="EN42" s="679"/>
    </row>
    <row r="43" spans="2:144" x14ac:dyDescent="0.3">
      <c r="B43" s="52" t="s">
        <v>19</v>
      </c>
      <c r="C43" s="688">
        <v>60</v>
      </c>
      <c r="D43" s="688">
        <v>90</v>
      </c>
      <c r="E43" s="688">
        <v>100</v>
      </c>
      <c r="F43" s="688">
        <v>90</v>
      </c>
      <c r="G43" s="688">
        <v>95</v>
      </c>
      <c r="H43" s="688">
        <v>130</v>
      </c>
      <c r="I43" s="681">
        <v>106.56643988026374</v>
      </c>
      <c r="J43" s="681">
        <v>139.49235474921136</v>
      </c>
      <c r="K43" s="681">
        <v>-35.575082884664994</v>
      </c>
      <c r="L43" s="681">
        <v>82.45697198852622</v>
      </c>
      <c r="M43" s="681">
        <v>-13.927893091110604</v>
      </c>
      <c r="N43" s="217" t="str">
        <f t="shared" si="9"/>
        <v>N/A</v>
      </c>
      <c r="O43" s="208" t="str">
        <f t="shared" si="9"/>
        <v>N/A</v>
      </c>
      <c r="P43" s="198"/>
      <c r="Q43" s="54">
        <v>20</v>
      </c>
      <c r="R43" s="54">
        <v>25</v>
      </c>
      <c r="S43" s="54">
        <v>10</v>
      </c>
      <c r="T43" s="54">
        <v>5</v>
      </c>
      <c r="U43" s="54">
        <v>40</v>
      </c>
      <c r="V43" s="54">
        <v>50</v>
      </c>
      <c r="W43" s="54">
        <v>35</v>
      </c>
      <c r="X43" s="54">
        <v>30</v>
      </c>
      <c r="Y43" s="54">
        <v>20</v>
      </c>
      <c r="Z43" s="54">
        <v>5</v>
      </c>
      <c r="AA43" s="54">
        <v>10</v>
      </c>
      <c r="AB43" s="54">
        <v>40</v>
      </c>
      <c r="AC43" s="54">
        <v>30</v>
      </c>
      <c r="AD43" s="54">
        <v>10</v>
      </c>
      <c r="AE43" s="54">
        <v>10</v>
      </c>
      <c r="AF43" s="54">
        <v>35</v>
      </c>
      <c r="AG43" s="54">
        <v>45</v>
      </c>
      <c r="AH43" s="54">
        <v>40</v>
      </c>
      <c r="AI43" s="54"/>
      <c r="AJ43" s="54"/>
      <c r="AK43" s="54"/>
      <c r="AL43" s="54"/>
      <c r="AM43" s="54"/>
      <c r="AN43" s="54"/>
      <c r="AO43" s="54"/>
      <c r="AP43" s="13"/>
      <c r="AQ43" s="13"/>
      <c r="AR43" s="13"/>
      <c r="AS43" s="13"/>
      <c r="AT43" s="13"/>
      <c r="AU43" s="13"/>
      <c r="AV43" s="13"/>
      <c r="AW43" s="13"/>
      <c r="AX43" s="13"/>
      <c r="AY43" s="13"/>
      <c r="AZ43" s="13"/>
      <c r="BA43" s="635"/>
      <c r="BB43" s="54">
        <f t="shared" si="102"/>
        <v>45</v>
      </c>
      <c r="BC43" s="54">
        <f t="shared" si="103"/>
        <v>45</v>
      </c>
      <c r="BD43" s="54">
        <f t="shared" si="104"/>
        <v>15</v>
      </c>
      <c r="BE43" s="54">
        <f t="shared" si="105"/>
        <v>90</v>
      </c>
      <c r="BF43" s="54">
        <f t="shared" si="106"/>
        <v>65</v>
      </c>
      <c r="BG43" s="54">
        <f t="shared" si="107"/>
        <v>25</v>
      </c>
      <c r="BH43" s="54">
        <f t="shared" si="108"/>
        <v>50</v>
      </c>
      <c r="BI43" s="54">
        <f t="shared" si="109"/>
        <v>40</v>
      </c>
      <c r="BJ43" s="54">
        <f t="shared" si="110"/>
        <v>45</v>
      </c>
      <c r="BK43" s="54">
        <f t="shared" si="111"/>
        <v>85</v>
      </c>
      <c r="BL43" s="54"/>
      <c r="BM43" s="54"/>
      <c r="BN43" s="54"/>
      <c r="BO43" s="517"/>
      <c r="BP43" s="620"/>
      <c r="BQ43" s="620"/>
      <c r="BR43" s="620"/>
      <c r="BS43" s="620">
        <f t="shared" si="26"/>
        <v>0</v>
      </c>
      <c r="BT43" s="620">
        <f t="shared" si="15"/>
        <v>0</v>
      </c>
      <c r="BU43" s="59"/>
      <c r="BV43" s="52" t="s">
        <v>19</v>
      </c>
      <c r="BW43" s="54">
        <f t="shared" si="64"/>
        <v>60</v>
      </c>
      <c r="BX43" s="54">
        <f t="shared" si="64"/>
        <v>90</v>
      </c>
      <c r="BY43" s="54">
        <f t="shared" si="64"/>
        <v>100</v>
      </c>
      <c r="BZ43" s="54">
        <f t="shared" si="64"/>
        <v>90</v>
      </c>
      <c r="CA43" s="54">
        <f t="shared" si="64"/>
        <v>95</v>
      </c>
      <c r="CB43" s="54">
        <f t="shared" si="64"/>
        <v>130</v>
      </c>
      <c r="CC43" s="54">
        <f t="shared" si="64"/>
        <v>106.56643988026374</v>
      </c>
      <c r="CD43" s="54">
        <f t="shared" si="64"/>
        <v>139.49235474921136</v>
      </c>
      <c r="CE43" s="54">
        <f t="shared" si="64"/>
        <v>-35.575082884664994</v>
      </c>
      <c r="CF43" s="54">
        <f t="shared" si="64"/>
        <v>82.45697198852622</v>
      </c>
      <c r="CG43" s="54"/>
      <c r="CH43" s="216"/>
      <c r="CI43" s="217"/>
      <c r="CJ43" s="27"/>
      <c r="CK43" s="447"/>
      <c r="CL43" s="447"/>
      <c r="CM43" s="447"/>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row>
    <row r="44" spans="2:144" x14ac:dyDescent="0.3">
      <c r="B44" s="239" t="s">
        <v>58</v>
      </c>
      <c r="C44" s="665">
        <v>220</v>
      </c>
      <c r="D44" s="665">
        <v>225</v>
      </c>
      <c r="E44" s="665">
        <v>240</v>
      </c>
      <c r="F44" s="665">
        <v>235</v>
      </c>
      <c r="G44" s="665">
        <v>235</v>
      </c>
      <c r="H44" s="665">
        <v>235</v>
      </c>
      <c r="I44" s="665">
        <v>277.1999040141219</v>
      </c>
      <c r="J44" s="665">
        <v>255.60750526785944</v>
      </c>
      <c r="K44" s="665">
        <v>268.72121035178782</v>
      </c>
      <c r="L44" s="665">
        <v>278.08149525563005</v>
      </c>
      <c r="M44" s="665">
        <v>286.60803501883714</v>
      </c>
      <c r="N44" s="243">
        <f t="shared" si="9"/>
        <v>3.4832698511548577E-2</v>
      </c>
      <c r="O44" s="243">
        <f t="shared" si="9"/>
        <v>3.066201782095912E-2</v>
      </c>
      <c r="P44" s="198"/>
      <c r="Q44" s="242">
        <v>45</v>
      </c>
      <c r="R44" s="242">
        <v>65</v>
      </c>
      <c r="S44" s="242">
        <v>50</v>
      </c>
      <c r="T44" s="242">
        <v>65</v>
      </c>
      <c r="U44" s="242">
        <v>45</v>
      </c>
      <c r="V44" s="242">
        <v>65</v>
      </c>
      <c r="W44" s="242">
        <v>50</v>
      </c>
      <c r="X44" s="242">
        <v>70</v>
      </c>
      <c r="Y44" s="242">
        <v>45</v>
      </c>
      <c r="Z44" s="242">
        <v>75</v>
      </c>
      <c r="AA44" s="242">
        <v>55</v>
      </c>
      <c r="AB44" s="242">
        <v>70</v>
      </c>
      <c r="AC44" s="242">
        <v>45</v>
      </c>
      <c r="AD44" s="242">
        <v>70</v>
      </c>
      <c r="AE44" s="242">
        <v>55</v>
      </c>
      <c r="AF44" s="242">
        <v>70</v>
      </c>
      <c r="AG44" s="242">
        <v>45</v>
      </c>
      <c r="AH44" s="242">
        <v>70</v>
      </c>
      <c r="AI44" s="242">
        <v>69.299976003530475</v>
      </c>
      <c r="AJ44" s="242">
        <v>69.299976003530475</v>
      </c>
      <c r="AK44" s="242">
        <v>69.299976003530475</v>
      </c>
      <c r="AL44" s="242">
        <v>69.299976003530475</v>
      </c>
      <c r="AM44" s="242">
        <v>63.901876316964859</v>
      </c>
      <c r="AN44" s="242">
        <v>63.901876316964859</v>
      </c>
      <c r="AO44" s="242">
        <v>63.901876316964859</v>
      </c>
      <c r="AP44" s="242">
        <v>63.901876316964859</v>
      </c>
      <c r="AQ44" s="242">
        <v>65.858049618017972</v>
      </c>
      <c r="AR44" s="242">
        <v>66.62886493167899</v>
      </c>
      <c r="AS44" s="242">
        <v>69.042519157888265</v>
      </c>
      <c r="AT44" s="242">
        <v>67.191776644202605</v>
      </c>
      <c r="AU44" s="242">
        <v>72.205965740062112</v>
      </c>
      <c r="AV44" s="242">
        <v>68.950356968123145</v>
      </c>
      <c r="AW44" s="242">
        <v>68.787972257524345</v>
      </c>
      <c r="AX44" s="242">
        <v>68.137200289920528</v>
      </c>
      <c r="AY44" s="242">
        <v>70.881418244779496</v>
      </c>
      <c r="AZ44" s="242">
        <v>71.392554487887011</v>
      </c>
      <c r="BA44" s="635"/>
      <c r="BB44" s="242">
        <v>110</v>
      </c>
      <c r="BC44" s="242">
        <v>110</v>
      </c>
      <c r="BD44" s="242">
        <v>115</v>
      </c>
      <c r="BE44" s="242">
        <v>110</v>
      </c>
      <c r="BF44" s="242">
        <v>120</v>
      </c>
      <c r="BG44" s="242">
        <v>120</v>
      </c>
      <c r="BH44" s="242">
        <v>125</v>
      </c>
      <c r="BI44" s="242">
        <v>115</v>
      </c>
      <c r="BJ44" s="242">
        <v>125</v>
      </c>
      <c r="BK44" s="242">
        <v>115</v>
      </c>
      <c r="BL44" s="242">
        <f t="shared" ref="BL44:BL55" si="112">AI44+AJ44</f>
        <v>138.59995200706095</v>
      </c>
      <c r="BM44" s="242">
        <f t="shared" ref="BM44:BM55" si="113">AK44+AL44</f>
        <v>138.59995200706095</v>
      </c>
      <c r="BN44" s="242">
        <f t="shared" ref="BN44:BN45" si="114">AM44+AN44</f>
        <v>127.80375263392972</v>
      </c>
      <c r="BO44" s="518">
        <f t="shared" si="27"/>
        <v>127.80375263392972</v>
      </c>
      <c r="BP44" s="621">
        <f t="shared" ref="BP44:BP56" si="115">AQ44+AR44</f>
        <v>132.48691454969696</v>
      </c>
      <c r="BQ44" s="621">
        <f t="shared" ref="BQ44:BQ59" si="116">AS44+AT44</f>
        <v>136.23429580209086</v>
      </c>
      <c r="BR44" s="621">
        <f t="shared" ref="BR44:BR59" si="117">AU44+AV44</f>
        <v>141.15632270818526</v>
      </c>
      <c r="BS44" s="621">
        <f t="shared" si="26"/>
        <v>136.92517254744487</v>
      </c>
      <c r="BT44" s="621">
        <f t="shared" si="15"/>
        <v>142.27397273266649</v>
      </c>
      <c r="BU44" s="50"/>
      <c r="BV44" s="239" t="s">
        <v>58</v>
      </c>
      <c r="BW44" s="242">
        <f t="shared" si="64"/>
        <v>220</v>
      </c>
      <c r="BX44" s="242">
        <f t="shared" si="64"/>
        <v>225</v>
      </c>
      <c r="BY44" s="242">
        <f t="shared" si="64"/>
        <v>240</v>
      </c>
      <c r="BZ44" s="242">
        <f t="shared" si="64"/>
        <v>235</v>
      </c>
      <c r="CA44" s="242">
        <f t="shared" si="64"/>
        <v>235</v>
      </c>
      <c r="CB44" s="242">
        <f t="shared" si="64"/>
        <v>235</v>
      </c>
      <c r="CC44" s="242">
        <f t="shared" si="64"/>
        <v>277.1999040141219</v>
      </c>
      <c r="CD44" s="242">
        <f t="shared" si="64"/>
        <v>255.60750526785944</v>
      </c>
      <c r="CE44" s="242">
        <f t="shared" si="64"/>
        <v>268.72121035178782</v>
      </c>
      <c r="CF44" s="242">
        <f t="shared" si="64"/>
        <v>278.08149525563005</v>
      </c>
      <c r="CG44" s="242">
        <f>M44</f>
        <v>286.60803501883714</v>
      </c>
      <c r="CH44" s="243">
        <f t="shared" si="34"/>
        <v>3.4832698511548577E-2</v>
      </c>
      <c r="CI44" s="243">
        <f>O44</f>
        <v>3.066201782095912E-2</v>
      </c>
      <c r="CJ44" s="198"/>
      <c r="CK44" s="451">
        <f t="shared" ref="CK44:CZ46" si="118">Q44</f>
        <v>45</v>
      </c>
      <c r="CL44" s="451">
        <f t="shared" si="118"/>
        <v>65</v>
      </c>
      <c r="CM44" s="451">
        <f t="shared" si="118"/>
        <v>50</v>
      </c>
      <c r="CN44" s="451">
        <f t="shared" si="118"/>
        <v>65</v>
      </c>
      <c r="CO44" s="451">
        <f t="shared" si="118"/>
        <v>45</v>
      </c>
      <c r="CP44" s="451">
        <f t="shared" si="118"/>
        <v>65</v>
      </c>
      <c r="CQ44" s="451">
        <f t="shared" si="118"/>
        <v>50</v>
      </c>
      <c r="CR44" s="451">
        <f t="shared" si="118"/>
        <v>70</v>
      </c>
      <c r="CS44" s="451">
        <f t="shared" si="118"/>
        <v>45</v>
      </c>
      <c r="CT44" s="451">
        <f t="shared" si="118"/>
        <v>75</v>
      </c>
      <c r="CU44" s="451">
        <f t="shared" si="118"/>
        <v>55</v>
      </c>
      <c r="CV44" s="451">
        <f t="shared" si="118"/>
        <v>70</v>
      </c>
      <c r="CW44" s="451">
        <f t="shared" si="118"/>
        <v>45</v>
      </c>
      <c r="CX44" s="451">
        <f t="shared" si="118"/>
        <v>70</v>
      </c>
      <c r="CY44" s="451">
        <f t="shared" si="118"/>
        <v>55</v>
      </c>
      <c r="CZ44" s="451">
        <f t="shared" si="118"/>
        <v>70</v>
      </c>
      <c r="DA44" s="451">
        <f t="shared" ref="DA44:DP46" si="119">AG44</f>
        <v>45</v>
      </c>
      <c r="DB44" s="451">
        <f t="shared" si="119"/>
        <v>70</v>
      </c>
      <c r="DC44" s="451">
        <f t="shared" si="119"/>
        <v>69.299976003530475</v>
      </c>
      <c r="DD44" s="451">
        <f t="shared" si="119"/>
        <v>69.299976003530475</v>
      </c>
      <c r="DE44" s="451">
        <f t="shared" si="119"/>
        <v>69.299976003530475</v>
      </c>
      <c r="DF44" s="451">
        <f t="shared" si="119"/>
        <v>69.299976003530475</v>
      </c>
      <c r="DG44" s="451">
        <f t="shared" si="119"/>
        <v>63.901876316964859</v>
      </c>
      <c r="DH44" s="451">
        <f t="shared" si="119"/>
        <v>63.901876316964859</v>
      </c>
      <c r="DI44" s="451">
        <f t="shared" si="119"/>
        <v>63.901876316964859</v>
      </c>
      <c r="DJ44" s="451">
        <f t="shared" si="119"/>
        <v>63.901876316964859</v>
      </c>
      <c r="DK44" s="451">
        <f t="shared" si="119"/>
        <v>65.858049618017972</v>
      </c>
      <c r="DL44" s="451">
        <f t="shared" si="119"/>
        <v>66.62886493167899</v>
      </c>
      <c r="DM44" s="451">
        <f t="shared" si="119"/>
        <v>69.042519157888265</v>
      </c>
      <c r="DN44" s="451">
        <f t="shared" si="119"/>
        <v>67.191776644202605</v>
      </c>
      <c r="DO44" s="451">
        <f t="shared" si="119"/>
        <v>72.205965740062112</v>
      </c>
      <c r="DP44" s="451">
        <f t="shared" si="119"/>
        <v>68.950356968123145</v>
      </c>
      <c r="DQ44" s="451">
        <f t="shared" ref="DO44:DT46" si="120">AW44</f>
        <v>68.787972257524345</v>
      </c>
      <c r="DR44" s="451">
        <f t="shared" si="120"/>
        <v>68.137200289920528</v>
      </c>
      <c r="DS44" s="451">
        <f t="shared" si="120"/>
        <v>70.881418244779496</v>
      </c>
      <c r="DT44" s="451">
        <f t="shared" si="120"/>
        <v>71.392554487887011</v>
      </c>
      <c r="DU44" s="451"/>
      <c r="DV44" s="451">
        <f t="shared" ref="DV44:EK46" si="121">BB44</f>
        <v>110</v>
      </c>
      <c r="DW44" s="451">
        <f t="shared" si="121"/>
        <v>110</v>
      </c>
      <c r="DX44" s="451">
        <f t="shared" si="121"/>
        <v>115</v>
      </c>
      <c r="DY44" s="451">
        <f t="shared" si="121"/>
        <v>110</v>
      </c>
      <c r="DZ44" s="451">
        <f t="shared" si="121"/>
        <v>120</v>
      </c>
      <c r="EA44" s="451">
        <f t="shared" si="121"/>
        <v>120</v>
      </c>
      <c r="EB44" s="451">
        <f t="shared" si="121"/>
        <v>125</v>
      </c>
      <c r="EC44" s="451">
        <f t="shared" si="121"/>
        <v>115</v>
      </c>
      <c r="ED44" s="451">
        <f t="shared" si="121"/>
        <v>125</v>
      </c>
      <c r="EE44" s="451">
        <f t="shared" si="121"/>
        <v>115</v>
      </c>
      <c r="EF44" s="451">
        <f t="shared" si="121"/>
        <v>138.59995200706095</v>
      </c>
      <c r="EG44" s="451">
        <f t="shared" si="121"/>
        <v>138.59995200706095</v>
      </c>
      <c r="EH44" s="451">
        <f t="shared" si="121"/>
        <v>127.80375263392972</v>
      </c>
      <c r="EI44" s="451">
        <f t="shared" si="121"/>
        <v>127.80375263392972</v>
      </c>
      <c r="EJ44" s="451">
        <f t="shared" si="121"/>
        <v>132.48691454969696</v>
      </c>
      <c r="EK44" s="451">
        <f t="shared" si="121"/>
        <v>136.23429580209086</v>
      </c>
      <c r="EL44" s="451">
        <f t="shared" ref="EL44:EN46" si="122">BR44</f>
        <v>141.15632270818526</v>
      </c>
      <c r="EM44" s="451">
        <f t="shared" si="122"/>
        <v>136.92517254744487</v>
      </c>
      <c r="EN44" s="451">
        <f t="shared" si="122"/>
        <v>142.27397273266649</v>
      </c>
    </row>
    <row r="45" spans="2:144" x14ac:dyDescent="0.3">
      <c r="B45" s="244" t="s">
        <v>31</v>
      </c>
      <c r="C45" s="666">
        <v>435</v>
      </c>
      <c r="D45" s="666">
        <v>455</v>
      </c>
      <c r="E45" s="666">
        <v>445</v>
      </c>
      <c r="F45" s="666">
        <v>490</v>
      </c>
      <c r="G45" s="666">
        <v>505</v>
      </c>
      <c r="H45" s="666">
        <v>525</v>
      </c>
      <c r="I45" s="666">
        <v>585.15918127288319</v>
      </c>
      <c r="J45" s="666">
        <v>501.05007012692636</v>
      </c>
      <c r="K45" s="666">
        <v>545.82000073249526</v>
      </c>
      <c r="L45" s="666">
        <v>573.31152698993787</v>
      </c>
      <c r="M45" s="666">
        <v>597.70141746079639</v>
      </c>
      <c r="N45" s="248">
        <f t="shared" si="9"/>
        <v>5.0367385256217645E-2</v>
      </c>
      <c r="O45" s="248">
        <f t="shared" si="9"/>
        <v>4.2542124695997163E-2</v>
      </c>
      <c r="P45" s="198"/>
      <c r="Q45" s="247">
        <v>105</v>
      </c>
      <c r="R45" s="247">
        <v>115</v>
      </c>
      <c r="S45" s="247">
        <v>110</v>
      </c>
      <c r="T45" s="247">
        <v>110</v>
      </c>
      <c r="U45" s="247">
        <v>105</v>
      </c>
      <c r="V45" s="247">
        <v>115</v>
      </c>
      <c r="W45" s="247">
        <v>115</v>
      </c>
      <c r="X45" s="247">
        <v>120</v>
      </c>
      <c r="Y45" s="247">
        <v>120</v>
      </c>
      <c r="Z45" s="247">
        <v>130</v>
      </c>
      <c r="AA45" s="247">
        <v>125</v>
      </c>
      <c r="AB45" s="247">
        <v>125</v>
      </c>
      <c r="AC45" s="247">
        <v>125</v>
      </c>
      <c r="AD45" s="247">
        <v>125</v>
      </c>
      <c r="AE45" s="247">
        <v>130</v>
      </c>
      <c r="AF45" s="247">
        <v>130</v>
      </c>
      <c r="AG45" s="247">
        <v>130</v>
      </c>
      <c r="AH45" s="247">
        <v>135</v>
      </c>
      <c r="AI45" s="247">
        <v>146.59025188509864</v>
      </c>
      <c r="AJ45" s="247">
        <v>146.45671563315292</v>
      </c>
      <c r="AK45" s="247">
        <v>145.38842561758742</v>
      </c>
      <c r="AL45" s="247">
        <v>146.72378813704427</v>
      </c>
      <c r="AM45" s="247">
        <v>117.86473204018121</v>
      </c>
      <c r="AN45" s="247">
        <v>103.86412001980531</v>
      </c>
      <c r="AO45" s="247">
        <v>136.45525813704973</v>
      </c>
      <c r="AP45" s="247">
        <v>142.8659599298901</v>
      </c>
      <c r="AQ45" s="247">
        <v>141.11390801753879</v>
      </c>
      <c r="AR45" s="247">
        <v>129.91656825472626</v>
      </c>
      <c r="AS45" s="247">
        <v>129.73107696976655</v>
      </c>
      <c r="AT45" s="247">
        <v>145.05844749046369</v>
      </c>
      <c r="AU45" s="247">
        <v>144.97167819505165</v>
      </c>
      <c r="AV45" s="247">
        <v>149.34697763097194</v>
      </c>
      <c r="AW45" s="247">
        <v>140.98544384743323</v>
      </c>
      <c r="AX45" s="247">
        <v>138.00742731648111</v>
      </c>
      <c r="AY45" s="247">
        <v>146.57068398960601</v>
      </c>
      <c r="AZ45" s="247">
        <v>154.0850824701684</v>
      </c>
      <c r="BA45" s="635"/>
      <c r="BB45" s="247">
        <f t="shared" ref="BB45:BB46" si="123">D45-BC45</f>
        <v>235</v>
      </c>
      <c r="BC45" s="247">
        <f t="shared" ref="BC45:BC46" si="124">SUM(Q45:R45)</f>
        <v>220</v>
      </c>
      <c r="BD45" s="247">
        <f t="shared" ref="BD45:BD46" si="125">SUM(S45:T45)</f>
        <v>220</v>
      </c>
      <c r="BE45" s="247">
        <f t="shared" ref="BE45:BE46" si="126">SUM(U45:V45)</f>
        <v>220</v>
      </c>
      <c r="BF45" s="247">
        <f t="shared" ref="BF45:BF46" si="127">SUM(W45:X45)</f>
        <v>235</v>
      </c>
      <c r="BG45" s="247">
        <f t="shared" ref="BG45:BG46" si="128">SUM(Y45:Z45)</f>
        <v>250</v>
      </c>
      <c r="BH45" s="247">
        <f t="shared" ref="BH45:BH46" si="129">SUM(AA45:AB45)</f>
        <v>250</v>
      </c>
      <c r="BI45" s="247">
        <f t="shared" ref="BI45:BI46" si="130">SUM(AC45:AD45)</f>
        <v>250</v>
      </c>
      <c r="BJ45" s="247">
        <f t="shared" ref="BJ45:BJ46" si="131">SUM(AE45:AF45)</f>
        <v>260</v>
      </c>
      <c r="BK45" s="247">
        <f t="shared" ref="BK45:BK46" si="132">SUM(AG45:AH45)</f>
        <v>265</v>
      </c>
      <c r="BL45" s="247">
        <f t="shared" si="112"/>
        <v>293.04696751825156</v>
      </c>
      <c r="BM45" s="247">
        <f t="shared" si="113"/>
        <v>292.11221375463168</v>
      </c>
      <c r="BN45" s="247">
        <f t="shared" si="114"/>
        <v>221.72885205998654</v>
      </c>
      <c r="BO45" s="518">
        <f t="shared" si="27"/>
        <v>279.32121806693982</v>
      </c>
      <c r="BP45" s="621">
        <f t="shared" si="115"/>
        <v>271.03047627226505</v>
      </c>
      <c r="BQ45" s="621">
        <f t="shared" si="116"/>
        <v>274.78952446023027</v>
      </c>
      <c r="BR45" s="621">
        <f t="shared" si="117"/>
        <v>294.31865582602359</v>
      </c>
      <c r="BS45" s="621">
        <f t="shared" si="26"/>
        <v>278.99287116391434</v>
      </c>
      <c r="BT45" s="621">
        <f t="shared" si="15"/>
        <v>300.65576645977444</v>
      </c>
      <c r="BU45" s="50"/>
      <c r="BV45" s="244" t="s">
        <v>31</v>
      </c>
      <c r="BW45" s="247">
        <f t="shared" si="64"/>
        <v>435</v>
      </c>
      <c r="BX45" s="247">
        <f t="shared" si="64"/>
        <v>455</v>
      </c>
      <c r="BY45" s="247">
        <f t="shared" si="64"/>
        <v>445</v>
      </c>
      <c r="BZ45" s="247">
        <f t="shared" si="64"/>
        <v>490</v>
      </c>
      <c r="CA45" s="247">
        <f t="shared" si="64"/>
        <v>505</v>
      </c>
      <c r="CB45" s="247">
        <f t="shared" si="64"/>
        <v>525</v>
      </c>
      <c r="CC45" s="247">
        <f t="shared" si="64"/>
        <v>585.15918127288319</v>
      </c>
      <c r="CD45" s="247">
        <f t="shared" si="64"/>
        <v>501.05007012692636</v>
      </c>
      <c r="CE45" s="247">
        <f t="shared" si="64"/>
        <v>545.82000073249526</v>
      </c>
      <c r="CF45" s="247">
        <f t="shared" si="64"/>
        <v>573.31152698993787</v>
      </c>
      <c r="CG45" s="247">
        <f>M45</f>
        <v>597.70141746079639</v>
      </c>
      <c r="CH45" s="248">
        <f t="shared" si="34"/>
        <v>5.0367385256217645E-2</v>
      </c>
      <c r="CI45" s="248">
        <f>O45</f>
        <v>4.2542124695997163E-2</v>
      </c>
      <c r="CJ45" s="59"/>
      <c r="CK45" s="452">
        <f t="shared" si="118"/>
        <v>105</v>
      </c>
      <c r="CL45" s="452">
        <f t="shared" si="118"/>
        <v>115</v>
      </c>
      <c r="CM45" s="452">
        <f t="shared" si="118"/>
        <v>110</v>
      </c>
      <c r="CN45" s="452">
        <f t="shared" si="118"/>
        <v>110</v>
      </c>
      <c r="CO45" s="452">
        <f t="shared" si="118"/>
        <v>105</v>
      </c>
      <c r="CP45" s="452">
        <f t="shared" si="118"/>
        <v>115</v>
      </c>
      <c r="CQ45" s="452">
        <f t="shared" si="118"/>
        <v>115</v>
      </c>
      <c r="CR45" s="452">
        <f t="shared" si="118"/>
        <v>120</v>
      </c>
      <c r="CS45" s="452">
        <f t="shared" si="118"/>
        <v>120</v>
      </c>
      <c r="CT45" s="452">
        <f t="shared" si="118"/>
        <v>130</v>
      </c>
      <c r="CU45" s="452">
        <f t="shared" si="118"/>
        <v>125</v>
      </c>
      <c r="CV45" s="452">
        <f t="shared" si="118"/>
        <v>125</v>
      </c>
      <c r="CW45" s="452">
        <f t="shared" si="118"/>
        <v>125</v>
      </c>
      <c r="CX45" s="452">
        <f t="shared" si="118"/>
        <v>125</v>
      </c>
      <c r="CY45" s="452">
        <f t="shared" si="118"/>
        <v>130</v>
      </c>
      <c r="CZ45" s="452">
        <f t="shared" si="118"/>
        <v>130</v>
      </c>
      <c r="DA45" s="452">
        <f t="shared" si="119"/>
        <v>130</v>
      </c>
      <c r="DB45" s="452">
        <f t="shared" si="119"/>
        <v>135</v>
      </c>
      <c r="DC45" s="452">
        <f t="shared" si="119"/>
        <v>146.59025188509864</v>
      </c>
      <c r="DD45" s="452">
        <f t="shared" si="119"/>
        <v>146.45671563315292</v>
      </c>
      <c r="DE45" s="452">
        <f t="shared" si="119"/>
        <v>145.38842561758742</v>
      </c>
      <c r="DF45" s="452">
        <f t="shared" si="119"/>
        <v>146.72378813704427</v>
      </c>
      <c r="DG45" s="452">
        <f t="shared" si="119"/>
        <v>117.86473204018121</v>
      </c>
      <c r="DH45" s="452">
        <f t="shared" si="119"/>
        <v>103.86412001980531</v>
      </c>
      <c r="DI45" s="452">
        <f t="shared" si="119"/>
        <v>136.45525813704973</v>
      </c>
      <c r="DJ45" s="452">
        <f t="shared" si="119"/>
        <v>142.8659599298901</v>
      </c>
      <c r="DK45" s="452">
        <f t="shared" si="119"/>
        <v>141.11390801753879</v>
      </c>
      <c r="DL45" s="452">
        <f t="shared" si="119"/>
        <v>129.91656825472626</v>
      </c>
      <c r="DM45" s="452">
        <f t="shared" si="119"/>
        <v>129.73107696976655</v>
      </c>
      <c r="DN45" s="452">
        <f t="shared" si="119"/>
        <v>145.05844749046369</v>
      </c>
      <c r="DO45" s="452">
        <f t="shared" si="120"/>
        <v>144.97167819505165</v>
      </c>
      <c r="DP45" s="452">
        <f t="shared" si="120"/>
        <v>149.34697763097194</v>
      </c>
      <c r="DQ45" s="452">
        <f t="shared" si="120"/>
        <v>140.98544384743323</v>
      </c>
      <c r="DR45" s="452">
        <f t="shared" si="120"/>
        <v>138.00742731648111</v>
      </c>
      <c r="DS45" s="452">
        <f t="shared" si="120"/>
        <v>146.57068398960601</v>
      </c>
      <c r="DT45" s="452">
        <f t="shared" si="120"/>
        <v>154.0850824701684</v>
      </c>
      <c r="DU45" s="452"/>
      <c r="DV45" s="452">
        <f t="shared" si="121"/>
        <v>235</v>
      </c>
      <c r="DW45" s="452">
        <f t="shared" si="121"/>
        <v>220</v>
      </c>
      <c r="DX45" s="452">
        <f t="shared" si="121"/>
        <v>220</v>
      </c>
      <c r="DY45" s="452">
        <f t="shared" si="121"/>
        <v>220</v>
      </c>
      <c r="DZ45" s="452">
        <f t="shared" si="121"/>
        <v>235</v>
      </c>
      <c r="EA45" s="452">
        <f t="shared" si="121"/>
        <v>250</v>
      </c>
      <c r="EB45" s="452">
        <f t="shared" si="121"/>
        <v>250</v>
      </c>
      <c r="EC45" s="452">
        <f t="shared" si="121"/>
        <v>250</v>
      </c>
      <c r="ED45" s="452">
        <f t="shared" si="121"/>
        <v>260</v>
      </c>
      <c r="EE45" s="452">
        <f t="shared" si="121"/>
        <v>265</v>
      </c>
      <c r="EF45" s="452">
        <f t="shared" si="121"/>
        <v>293.04696751825156</v>
      </c>
      <c r="EG45" s="452">
        <f t="shared" si="121"/>
        <v>292.11221375463168</v>
      </c>
      <c r="EH45" s="452">
        <f t="shared" si="121"/>
        <v>221.72885205998654</v>
      </c>
      <c r="EI45" s="452">
        <f t="shared" si="121"/>
        <v>279.32121806693982</v>
      </c>
      <c r="EJ45" s="452">
        <f t="shared" si="121"/>
        <v>271.03047627226505</v>
      </c>
      <c r="EK45" s="452">
        <f t="shared" si="121"/>
        <v>274.78952446023027</v>
      </c>
      <c r="EL45" s="452">
        <f t="shared" si="122"/>
        <v>294.31865582602359</v>
      </c>
      <c r="EM45" s="452">
        <f t="shared" si="122"/>
        <v>278.99287116391434</v>
      </c>
      <c r="EN45" s="452">
        <f t="shared" si="122"/>
        <v>300.65576645977444</v>
      </c>
    </row>
    <row r="46" spans="2:144" x14ac:dyDescent="0.3">
      <c r="B46" s="250" t="s">
        <v>112</v>
      </c>
      <c r="C46" s="690">
        <v>-5</v>
      </c>
      <c r="D46" s="690">
        <v>50</v>
      </c>
      <c r="E46" s="690">
        <v>525</v>
      </c>
      <c r="F46" s="690">
        <v>460</v>
      </c>
      <c r="G46" s="690">
        <v>215</v>
      </c>
      <c r="H46" s="690">
        <v>280</v>
      </c>
      <c r="I46" s="690">
        <f>SUM(I47:I50)</f>
        <v>262.83500000000004</v>
      </c>
      <c r="J46" s="690">
        <f t="shared" ref="J46:M46" si="133">SUM(J47:J50)</f>
        <v>570.8130000000001</v>
      </c>
      <c r="K46" s="690">
        <f t="shared" si="133"/>
        <v>323.8535</v>
      </c>
      <c r="L46" s="690">
        <f t="shared" si="133"/>
        <v>224.68627859778667</v>
      </c>
      <c r="M46" s="690">
        <f t="shared" si="133"/>
        <v>326.40194722139165</v>
      </c>
      <c r="N46" s="210">
        <f t="shared" si="9"/>
        <v>-0.30621012711677753</v>
      </c>
      <c r="O46" s="499">
        <f t="shared" si="9"/>
        <v>0.45270084696933055</v>
      </c>
      <c r="P46" s="198"/>
      <c r="Q46" s="496">
        <v>15</v>
      </c>
      <c r="R46" s="496">
        <v>40</v>
      </c>
      <c r="S46" s="496">
        <v>45</v>
      </c>
      <c r="T46" s="496">
        <v>75</v>
      </c>
      <c r="U46" s="496">
        <v>180</v>
      </c>
      <c r="V46" s="496">
        <v>220</v>
      </c>
      <c r="W46" s="496">
        <v>150</v>
      </c>
      <c r="X46" s="496">
        <v>115</v>
      </c>
      <c r="Y46" s="496">
        <v>80</v>
      </c>
      <c r="Z46" s="496">
        <v>115</v>
      </c>
      <c r="AA46" s="496">
        <v>30</v>
      </c>
      <c r="AB46" s="496">
        <v>75</v>
      </c>
      <c r="AC46" s="496">
        <v>45</v>
      </c>
      <c r="AD46" s="496">
        <v>65</v>
      </c>
      <c r="AE46" s="496">
        <v>85</v>
      </c>
      <c r="AF46" s="496">
        <v>70</v>
      </c>
      <c r="AG46" s="496">
        <v>70</v>
      </c>
      <c r="AH46" s="496">
        <v>50</v>
      </c>
      <c r="AI46" s="496">
        <f>SUM(AI47:AI50)</f>
        <v>105.57914225967754</v>
      </c>
      <c r="AJ46" s="496">
        <f t="shared" ref="AJ46:AZ46" si="134">SUM(AJ47:AJ50)</f>
        <v>84.600039746736087</v>
      </c>
      <c r="AK46" s="496">
        <f t="shared" si="134"/>
        <v>48.923371885813054</v>
      </c>
      <c r="AL46" s="496">
        <f t="shared" si="134"/>
        <v>23.732446107773313</v>
      </c>
      <c r="AM46" s="496">
        <f t="shared" si="134"/>
        <v>298.15942884018619</v>
      </c>
      <c r="AN46" s="496">
        <f t="shared" si="134"/>
        <v>121.2724706078703</v>
      </c>
      <c r="AO46" s="496">
        <f t="shared" si="134"/>
        <v>94.924473234938915</v>
      </c>
      <c r="AP46" s="496">
        <f t="shared" si="134"/>
        <v>56.456627317004589</v>
      </c>
      <c r="AQ46" s="496">
        <f t="shared" si="134"/>
        <v>18.975007783359857</v>
      </c>
      <c r="AR46" s="496">
        <f t="shared" si="134"/>
        <v>104.348851363413</v>
      </c>
      <c r="AS46" s="496">
        <f t="shared" si="134"/>
        <v>108.74389820529454</v>
      </c>
      <c r="AT46" s="496">
        <f t="shared" si="134"/>
        <v>91.78574264793258</v>
      </c>
      <c r="AU46" s="496">
        <f t="shared" si="134"/>
        <v>59.282276116604976</v>
      </c>
      <c r="AV46" s="496">
        <f t="shared" si="134"/>
        <v>72.452361999739651</v>
      </c>
      <c r="AW46" s="496">
        <f t="shared" si="134"/>
        <v>91.557235456197631</v>
      </c>
      <c r="AX46" s="496">
        <f t="shared" si="134"/>
        <v>1.3944050252444278</v>
      </c>
      <c r="AY46" s="496">
        <f t="shared" si="134"/>
        <v>99.59141951995727</v>
      </c>
      <c r="AZ46" s="496">
        <f t="shared" si="134"/>
        <v>26.164368111005757</v>
      </c>
      <c r="BA46" s="635"/>
      <c r="BB46" s="496">
        <f t="shared" si="123"/>
        <v>-5</v>
      </c>
      <c r="BC46" s="36">
        <f t="shared" si="124"/>
        <v>55</v>
      </c>
      <c r="BD46" s="9">
        <f t="shared" si="125"/>
        <v>120</v>
      </c>
      <c r="BE46" s="36">
        <f t="shared" si="126"/>
        <v>400</v>
      </c>
      <c r="BF46" s="36">
        <f t="shared" si="127"/>
        <v>265</v>
      </c>
      <c r="BG46" s="36">
        <f t="shared" si="128"/>
        <v>195</v>
      </c>
      <c r="BH46" s="36">
        <f t="shared" si="129"/>
        <v>105</v>
      </c>
      <c r="BI46" s="36">
        <f t="shared" si="130"/>
        <v>110</v>
      </c>
      <c r="BJ46" s="36">
        <f t="shared" si="131"/>
        <v>155</v>
      </c>
      <c r="BK46" s="36">
        <f t="shared" si="132"/>
        <v>120</v>
      </c>
      <c r="BL46" s="13">
        <f t="shared" si="112"/>
        <v>190.17918200641361</v>
      </c>
      <c r="BM46" s="13">
        <f t="shared" si="113"/>
        <v>72.655817993586368</v>
      </c>
      <c r="BN46" s="13">
        <f t="shared" ref="BN46:BN50" si="135">AK46+AL46</f>
        <v>72.655817993586368</v>
      </c>
      <c r="BO46" s="59">
        <f t="shared" si="27"/>
        <v>151.38110055194352</v>
      </c>
      <c r="BP46" s="59">
        <f t="shared" si="115"/>
        <v>123.32385914677286</v>
      </c>
      <c r="BQ46" s="59">
        <f t="shared" si="116"/>
        <v>200.52964085322714</v>
      </c>
      <c r="BR46" s="59">
        <f t="shared" si="117"/>
        <v>131.73463811634463</v>
      </c>
      <c r="BS46" s="59">
        <f t="shared" si="26"/>
        <v>92.951640481442055</v>
      </c>
      <c r="BT46" s="59">
        <f t="shared" si="15"/>
        <v>125.75578763096303</v>
      </c>
      <c r="BU46" s="59"/>
      <c r="BV46" s="265" t="s">
        <v>112</v>
      </c>
      <c r="BW46" s="50">
        <f t="shared" si="64"/>
        <v>-5</v>
      </c>
      <c r="BX46" s="50">
        <f t="shared" si="64"/>
        <v>50</v>
      </c>
      <c r="BY46" s="50">
        <f t="shared" si="64"/>
        <v>525</v>
      </c>
      <c r="BZ46" s="50">
        <f t="shared" si="64"/>
        <v>460</v>
      </c>
      <c r="CA46" s="50">
        <f t="shared" si="64"/>
        <v>215</v>
      </c>
      <c r="CB46" s="50">
        <f t="shared" si="64"/>
        <v>280</v>
      </c>
      <c r="CC46" s="50">
        <f t="shared" si="64"/>
        <v>262.83500000000004</v>
      </c>
      <c r="CD46" s="50">
        <f t="shared" si="64"/>
        <v>570.8130000000001</v>
      </c>
      <c r="CE46" s="50">
        <f t="shared" si="64"/>
        <v>323.8535</v>
      </c>
      <c r="CF46" s="50">
        <f t="shared" si="64"/>
        <v>224.68627859778667</v>
      </c>
      <c r="CG46" s="50">
        <f>M46</f>
        <v>326.40194722139165</v>
      </c>
      <c r="CH46" s="210">
        <f t="shared" si="34"/>
        <v>-0.30621012711677753</v>
      </c>
      <c r="CI46" s="210">
        <f>O46</f>
        <v>0.45270084696933055</v>
      </c>
      <c r="CJ46" s="59"/>
      <c r="CK46" s="444">
        <f t="shared" si="118"/>
        <v>15</v>
      </c>
      <c r="CL46" s="444">
        <f t="shared" si="118"/>
        <v>40</v>
      </c>
      <c r="CM46" s="444">
        <f t="shared" si="118"/>
        <v>45</v>
      </c>
      <c r="CN46" s="444">
        <f t="shared" si="118"/>
        <v>75</v>
      </c>
      <c r="CO46" s="444">
        <f t="shared" si="118"/>
        <v>180</v>
      </c>
      <c r="CP46" s="444">
        <f t="shared" si="118"/>
        <v>220</v>
      </c>
      <c r="CQ46" s="444">
        <f t="shared" si="118"/>
        <v>150</v>
      </c>
      <c r="CR46" s="444">
        <f t="shared" si="118"/>
        <v>115</v>
      </c>
      <c r="CS46" s="444">
        <f t="shared" si="118"/>
        <v>80</v>
      </c>
      <c r="CT46" s="444">
        <f t="shared" si="118"/>
        <v>115</v>
      </c>
      <c r="CU46" s="444">
        <f t="shared" si="118"/>
        <v>30</v>
      </c>
      <c r="CV46" s="444">
        <f t="shared" si="118"/>
        <v>75</v>
      </c>
      <c r="CW46" s="444">
        <f t="shared" si="118"/>
        <v>45</v>
      </c>
      <c r="CX46" s="444">
        <f t="shared" si="118"/>
        <v>65</v>
      </c>
      <c r="CY46" s="444">
        <f t="shared" si="118"/>
        <v>85</v>
      </c>
      <c r="CZ46" s="444">
        <f t="shared" si="118"/>
        <v>70</v>
      </c>
      <c r="DA46" s="444">
        <f t="shared" si="119"/>
        <v>70</v>
      </c>
      <c r="DB46" s="444">
        <f t="shared" si="119"/>
        <v>50</v>
      </c>
      <c r="DC46" s="444">
        <f t="shared" si="119"/>
        <v>105.57914225967754</v>
      </c>
      <c r="DD46" s="444">
        <f t="shared" si="119"/>
        <v>84.600039746736087</v>
      </c>
      <c r="DE46" s="444">
        <f t="shared" si="119"/>
        <v>48.923371885813054</v>
      </c>
      <c r="DF46" s="444">
        <f t="shared" si="119"/>
        <v>23.732446107773313</v>
      </c>
      <c r="DG46" s="444">
        <f t="shared" si="119"/>
        <v>298.15942884018619</v>
      </c>
      <c r="DH46" s="444">
        <f t="shared" si="119"/>
        <v>121.2724706078703</v>
      </c>
      <c r="DI46" s="444">
        <f t="shared" si="119"/>
        <v>94.924473234938915</v>
      </c>
      <c r="DJ46" s="444">
        <f t="shared" si="119"/>
        <v>56.456627317004589</v>
      </c>
      <c r="DK46" s="444">
        <f t="shared" si="119"/>
        <v>18.975007783359857</v>
      </c>
      <c r="DL46" s="444">
        <f t="shared" si="119"/>
        <v>104.348851363413</v>
      </c>
      <c r="DM46" s="444">
        <f t="shared" si="119"/>
        <v>108.74389820529454</v>
      </c>
      <c r="DN46" s="444">
        <f t="shared" si="119"/>
        <v>91.78574264793258</v>
      </c>
      <c r="DO46" s="444">
        <f t="shared" si="120"/>
        <v>59.282276116604976</v>
      </c>
      <c r="DP46" s="444">
        <f t="shared" si="120"/>
        <v>72.452361999739651</v>
      </c>
      <c r="DQ46" s="444">
        <f t="shared" si="120"/>
        <v>91.557235456197631</v>
      </c>
      <c r="DR46" s="444">
        <f t="shared" si="120"/>
        <v>1.3944050252444278</v>
      </c>
      <c r="DS46" s="444">
        <f t="shared" si="120"/>
        <v>99.59141951995727</v>
      </c>
      <c r="DT46" s="444">
        <f t="shared" si="120"/>
        <v>26.164368111005757</v>
      </c>
      <c r="DU46" s="444"/>
      <c r="DV46" s="444">
        <f t="shared" si="121"/>
        <v>-5</v>
      </c>
      <c r="DW46" s="444">
        <f t="shared" si="121"/>
        <v>55</v>
      </c>
      <c r="DX46" s="444">
        <f t="shared" si="121"/>
        <v>120</v>
      </c>
      <c r="DY46" s="444">
        <f t="shared" si="121"/>
        <v>400</v>
      </c>
      <c r="DZ46" s="444">
        <f t="shared" si="121"/>
        <v>265</v>
      </c>
      <c r="EA46" s="444">
        <f t="shared" si="121"/>
        <v>195</v>
      </c>
      <c r="EB46" s="444">
        <f t="shared" si="121"/>
        <v>105</v>
      </c>
      <c r="EC46" s="444">
        <f t="shared" si="121"/>
        <v>110</v>
      </c>
      <c r="ED46" s="444">
        <f t="shared" si="121"/>
        <v>155</v>
      </c>
      <c r="EE46" s="444">
        <f>BK46</f>
        <v>120</v>
      </c>
      <c r="EF46" s="444">
        <f t="shared" si="121"/>
        <v>190.17918200641361</v>
      </c>
      <c r="EG46" s="444">
        <f t="shared" si="121"/>
        <v>72.655817993586368</v>
      </c>
      <c r="EH46" s="444">
        <f t="shared" si="121"/>
        <v>72.655817993586368</v>
      </c>
      <c r="EI46" s="444">
        <f t="shared" si="121"/>
        <v>151.38110055194352</v>
      </c>
      <c r="EJ46" s="444">
        <f t="shared" si="121"/>
        <v>123.32385914677286</v>
      </c>
      <c r="EK46" s="444">
        <f t="shared" si="121"/>
        <v>200.52964085322714</v>
      </c>
      <c r="EL46" s="444">
        <f t="shared" si="122"/>
        <v>131.73463811634463</v>
      </c>
      <c r="EM46" s="444">
        <f t="shared" si="122"/>
        <v>92.951640481442055</v>
      </c>
      <c r="EN46" s="444">
        <f t="shared" si="122"/>
        <v>125.75578763096303</v>
      </c>
    </row>
    <row r="47" spans="2:144" x14ac:dyDescent="0.3">
      <c r="B47" s="10" t="s">
        <v>15</v>
      </c>
      <c r="C47" s="689"/>
      <c r="D47" s="689"/>
      <c r="E47" s="689"/>
      <c r="F47" s="689"/>
      <c r="G47" s="689"/>
      <c r="H47" s="689"/>
      <c r="I47" s="689">
        <v>155.41800000000001</v>
      </c>
      <c r="J47" s="689">
        <v>234.41024999999999</v>
      </c>
      <c r="K47" s="689">
        <v>255.88475</v>
      </c>
      <c r="L47" s="689">
        <v>258.18680000000001</v>
      </c>
      <c r="M47" s="689">
        <v>197.91504999999998</v>
      </c>
      <c r="N47" s="501">
        <f t="shared" si="9"/>
        <v>8.996432964449852E-3</v>
      </c>
      <c r="O47" s="501">
        <f t="shared" si="9"/>
        <v>-0.23344241456185999</v>
      </c>
      <c r="P47" s="198"/>
      <c r="Q47" s="59"/>
      <c r="R47" s="59"/>
      <c r="S47" s="59"/>
      <c r="T47" s="59"/>
      <c r="U47" s="59"/>
      <c r="V47" s="59"/>
      <c r="W47" s="59"/>
      <c r="X47" s="59"/>
      <c r="Y47" s="59"/>
      <c r="Z47" s="59"/>
      <c r="AA47" s="59"/>
      <c r="AB47" s="59"/>
      <c r="AC47" s="59"/>
      <c r="AD47" s="59"/>
      <c r="AE47" s="59"/>
      <c r="AF47" s="59"/>
      <c r="AG47" s="59"/>
      <c r="AH47" s="59"/>
      <c r="AI47" s="59">
        <v>78.389138274963159</v>
      </c>
      <c r="AJ47" s="59">
        <v>26.831908251161735</v>
      </c>
      <c r="AK47" s="59">
        <v>25.23092683894367</v>
      </c>
      <c r="AL47" s="59">
        <v>24.966026634931428</v>
      </c>
      <c r="AM47" s="59">
        <v>118.04183222004839</v>
      </c>
      <c r="AN47" s="59">
        <v>19.729371300343235</v>
      </c>
      <c r="AO47" s="59">
        <v>45.52857909733725</v>
      </c>
      <c r="AP47" s="59">
        <v>51.110467382271111</v>
      </c>
      <c r="AQ47" s="59">
        <v>92.677320680224739</v>
      </c>
      <c r="AR47" s="59">
        <v>76.945785893145086</v>
      </c>
      <c r="AS47" s="59">
        <v>36.678123787363035</v>
      </c>
      <c r="AT47" s="59">
        <v>49.583519639267138</v>
      </c>
      <c r="AU47" s="59">
        <v>90.665389233498729</v>
      </c>
      <c r="AV47" s="59">
        <v>71.002122071967463</v>
      </c>
      <c r="AW47" s="59">
        <v>58.022531149027131</v>
      </c>
      <c r="AX47" s="59">
        <v>38.496757545506682</v>
      </c>
      <c r="AY47" s="59">
        <v>30.503476772942836</v>
      </c>
      <c r="AZ47" s="59">
        <v>28.607101097117223</v>
      </c>
      <c r="BA47" s="635"/>
      <c r="BB47" s="59"/>
      <c r="BC47" s="13"/>
      <c r="BD47" s="13"/>
      <c r="BE47" s="13"/>
      <c r="BF47" s="13"/>
      <c r="BG47" s="13"/>
      <c r="BH47" s="13"/>
      <c r="BI47" s="13"/>
      <c r="BJ47" s="13"/>
      <c r="BK47" s="13"/>
      <c r="BL47" s="13">
        <f t="shared" si="112"/>
        <v>105.22104652612489</v>
      </c>
      <c r="BM47" s="13">
        <f t="shared" si="113"/>
        <v>50.196953473875098</v>
      </c>
      <c r="BN47" s="13">
        <f t="shared" si="135"/>
        <v>50.196953473875098</v>
      </c>
      <c r="BO47" s="59">
        <f t="shared" si="27"/>
        <v>96.639046479608368</v>
      </c>
      <c r="BP47" s="59">
        <f t="shared" si="115"/>
        <v>169.62310657336982</v>
      </c>
      <c r="BQ47" s="59">
        <f t="shared" si="116"/>
        <v>86.261643426630172</v>
      </c>
      <c r="BR47" s="59">
        <f t="shared" si="117"/>
        <v>161.66751130546618</v>
      </c>
      <c r="BS47" s="59">
        <f t="shared" si="26"/>
        <v>96.519288694533813</v>
      </c>
      <c r="BT47" s="59">
        <f t="shared" si="15"/>
        <v>59.110577870060055</v>
      </c>
      <c r="BU47" s="59"/>
      <c r="BV47" s="10" t="s">
        <v>15</v>
      </c>
      <c r="BW47" s="13"/>
      <c r="BX47" s="13"/>
      <c r="BY47" s="13"/>
      <c r="BZ47" s="13"/>
      <c r="CA47" s="13"/>
      <c r="CB47" s="13"/>
      <c r="CC47" s="13">
        <f t="shared" si="64"/>
        <v>155.41800000000001</v>
      </c>
      <c r="CD47" s="13">
        <f t="shared" si="64"/>
        <v>234.41024999999999</v>
      </c>
      <c r="CE47" s="13">
        <f t="shared" si="64"/>
        <v>255.88475</v>
      </c>
      <c r="CF47" s="13">
        <f t="shared" si="64"/>
        <v>258.18680000000001</v>
      </c>
      <c r="CG47" s="13"/>
      <c r="CH47" s="212"/>
      <c r="CI47" s="208"/>
      <c r="CJ47" s="59"/>
      <c r="CK47" s="444"/>
      <c r="CL47" s="444"/>
      <c r="CM47" s="444"/>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c r="EE47" s="444"/>
      <c r="EF47" s="444"/>
      <c r="EG47" s="444"/>
      <c r="EH47" s="444"/>
      <c r="EI47" s="444"/>
      <c r="EJ47" s="444"/>
      <c r="EK47" s="444"/>
      <c r="EL47" s="444"/>
      <c r="EM47" s="444"/>
      <c r="EN47" s="444"/>
    </row>
    <row r="48" spans="2:144" x14ac:dyDescent="0.3">
      <c r="B48" s="10" t="s">
        <v>16</v>
      </c>
      <c r="C48" s="689"/>
      <c r="D48" s="689"/>
      <c r="E48" s="689"/>
      <c r="F48" s="689"/>
      <c r="G48" s="689"/>
      <c r="H48" s="689"/>
      <c r="I48" s="689">
        <v>52.417000000000002</v>
      </c>
      <c r="J48" s="689">
        <v>75.202750000000009</v>
      </c>
      <c r="K48" s="689">
        <v>60.96875</v>
      </c>
      <c r="L48" s="689">
        <v>44.445499999999996</v>
      </c>
      <c r="M48" s="689">
        <v>35.556399999999996</v>
      </c>
      <c r="N48" s="501">
        <f t="shared" si="9"/>
        <v>-0.27101178882624299</v>
      </c>
      <c r="O48" s="501">
        <f t="shared" si="9"/>
        <v>-0.19999999999999996</v>
      </c>
      <c r="P48" s="198"/>
      <c r="Q48" s="59"/>
      <c r="R48" s="59"/>
      <c r="S48" s="59"/>
      <c r="T48" s="59"/>
      <c r="U48" s="59"/>
      <c r="V48" s="59"/>
      <c r="W48" s="59"/>
      <c r="X48" s="59"/>
      <c r="Y48" s="59"/>
      <c r="Z48" s="59"/>
      <c r="AA48" s="59"/>
      <c r="AB48" s="59"/>
      <c r="AC48" s="59"/>
      <c r="AD48" s="59"/>
      <c r="AE48" s="59"/>
      <c r="AF48" s="59"/>
      <c r="AG48" s="59"/>
      <c r="AH48" s="59"/>
      <c r="AI48" s="59">
        <v>9.9400039847143749</v>
      </c>
      <c r="AJ48" s="59">
        <v>13.518131495574355</v>
      </c>
      <c r="AK48" s="59">
        <v>15.442445046869386</v>
      </c>
      <c r="AL48" s="59">
        <v>13.516419472841884</v>
      </c>
      <c r="AM48" s="59">
        <v>21.817596620137792</v>
      </c>
      <c r="AN48" s="59">
        <v>19.243099307527075</v>
      </c>
      <c r="AO48" s="59">
        <v>20.095894137601672</v>
      </c>
      <c r="AP48" s="59">
        <v>14.046159934733485</v>
      </c>
      <c r="AQ48" s="59">
        <v>26.047687103135118</v>
      </c>
      <c r="AR48" s="59">
        <v>5.1530654702679231</v>
      </c>
      <c r="AS48" s="59">
        <v>13.815774417931509</v>
      </c>
      <c r="AT48" s="59">
        <v>15.952223008665449</v>
      </c>
      <c r="AU48" s="59">
        <v>12.603392233659569</v>
      </c>
      <c r="AV48" s="59">
        <v>14.436745278325523</v>
      </c>
      <c r="AW48" s="59">
        <v>11.521209657723828</v>
      </c>
      <c r="AX48" s="59">
        <v>5.8841528302910717</v>
      </c>
      <c r="AY48" s="59">
        <v>7.1053184416665154</v>
      </c>
      <c r="AZ48" s="59">
        <v>9.5746427085406207</v>
      </c>
      <c r="BA48" s="635"/>
      <c r="BB48" s="59"/>
      <c r="BC48" s="13"/>
      <c r="BD48" s="13"/>
      <c r="BE48" s="13"/>
      <c r="BF48" s="13"/>
      <c r="BG48" s="13"/>
      <c r="BH48" s="13"/>
      <c r="BI48" s="13"/>
      <c r="BJ48" s="13"/>
      <c r="BK48" s="13"/>
      <c r="BL48" s="13">
        <f t="shared" si="112"/>
        <v>23.458135480288732</v>
      </c>
      <c r="BM48" s="13">
        <f t="shared" si="113"/>
        <v>28.95886451971127</v>
      </c>
      <c r="BN48" s="13">
        <f t="shared" si="135"/>
        <v>28.95886451971127</v>
      </c>
      <c r="BO48" s="59">
        <f t="shared" si="27"/>
        <v>34.142054072335156</v>
      </c>
      <c r="BP48" s="59">
        <f t="shared" si="115"/>
        <v>31.20075257340304</v>
      </c>
      <c r="BQ48" s="59">
        <f t="shared" si="116"/>
        <v>29.767997426596956</v>
      </c>
      <c r="BR48" s="59">
        <f t="shared" si="117"/>
        <v>27.040137511985094</v>
      </c>
      <c r="BS48" s="59">
        <f t="shared" si="26"/>
        <v>17.405362488014902</v>
      </c>
      <c r="BT48" s="59">
        <f t="shared" si="15"/>
        <v>16.679961150207134</v>
      </c>
      <c r="BU48" s="59"/>
      <c r="BV48" s="10" t="s">
        <v>16</v>
      </c>
      <c r="BW48" s="13"/>
      <c r="BX48" s="13"/>
      <c r="BY48" s="13"/>
      <c r="BZ48" s="13"/>
      <c r="CA48" s="13"/>
      <c r="CB48" s="13"/>
      <c r="CC48" s="13">
        <f t="shared" si="64"/>
        <v>52.417000000000002</v>
      </c>
      <c r="CD48" s="13">
        <f t="shared" ref="CD48:CF56" si="136">J48</f>
        <v>75.202750000000009</v>
      </c>
      <c r="CE48" s="13">
        <f t="shared" si="136"/>
        <v>60.96875</v>
      </c>
      <c r="CF48" s="13">
        <f t="shared" si="136"/>
        <v>44.445499999999996</v>
      </c>
      <c r="CG48" s="13"/>
      <c r="CH48" s="212"/>
      <c r="CI48" s="208"/>
      <c r="CJ48" s="59"/>
      <c r="CK48" s="444"/>
      <c r="CL48" s="444"/>
      <c r="CM48" s="444"/>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row>
    <row r="49" spans="2:144" x14ac:dyDescent="0.3">
      <c r="B49" s="10" t="s">
        <v>17</v>
      </c>
      <c r="C49" s="689"/>
      <c r="D49" s="689"/>
      <c r="E49" s="689"/>
      <c r="F49" s="689"/>
      <c r="G49" s="689"/>
      <c r="H49" s="689"/>
      <c r="I49" s="689">
        <v>46</v>
      </c>
      <c r="J49" s="689">
        <v>240</v>
      </c>
      <c r="K49" s="689">
        <v>-26</v>
      </c>
      <c r="L49" s="689">
        <v>-114</v>
      </c>
      <c r="M49" s="689">
        <v>65</v>
      </c>
      <c r="N49" s="501" t="str">
        <f t="shared" si="9"/>
        <v>N/A</v>
      </c>
      <c r="O49" s="501" t="str">
        <f t="shared" si="9"/>
        <v>N/A</v>
      </c>
      <c r="P49" s="198"/>
      <c r="Q49" s="59"/>
      <c r="R49" s="59"/>
      <c r="S49" s="59"/>
      <c r="T49" s="59"/>
      <c r="U49" s="59"/>
      <c r="V49" s="59"/>
      <c r="W49" s="59"/>
      <c r="X49" s="59"/>
      <c r="Y49" s="59"/>
      <c r="Z49" s="59"/>
      <c r="AA49" s="59"/>
      <c r="AB49" s="59"/>
      <c r="AC49" s="59"/>
      <c r="AD49" s="59"/>
      <c r="AE49" s="59"/>
      <c r="AF49" s="59"/>
      <c r="AG49" s="59"/>
      <c r="AH49" s="59"/>
      <c r="AI49" s="59">
        <v>15</v>
      </c>
      <c r="AJ49" s="59">
        <v>42</v>
      </c>
      <c r="AK49" s="59">
        <v>6</v>
      </c>
      <c r="AL49" s="59">
        <v>-17</v>
      </c>
      <c r="AM49" s="59">
        <v>155</v>
      </c>
      <c r="AN49" s="59">
        <v>79</v>
      </c>
      <c r="AO49" s="59">
        <v>22</v>
      </c>
      <c r="AP49" s="59">
        <v>-16</v>
      </c>
      <c r="AQ49" s="59">
        <v>-107</v>
      </c>
      <c r="AR49" s="59">
        <v>13</v>
      </c>
      <c r="AS49" s="59">
        <v>50</v>
      </c>
      <c r="AT49" s="59">
        <v>18</v>
      </c>
      <c r="AU49" s="59">
        <v>-53</v>
      </c>
      <c r="AV49" s="59">
        <v>-22</v>
      </c>
      <c r="AW49" s="59">
        <v>13</v>
      </c>
      <c r="AX49" s="59">
        <v>-52</v>
      </c>
      <c r="AY49" s="59">
        <v>55</v>
      </c>
      <c r="AZ49" s="59">
        <v>-19</v>
      </c>
      <c r="BA49" s="635"/>
      <c r="BB49" s="59"/>
      <c r="BC49" s="13"/>
      <c r="BD49" s="13"/>
      <c r="BE49" s="13"/>
      <c r="BF49" s="13"/>
      <c r="BG49" s="13"/>
      <c r="BH49" s="13"/>
      <c r="BI49" s="13"/>
      <c r="BJ49" s="13"/>
      <c r="BK49" s="13"/>
      <c r="BL49" s="13">
        <f t="shared" si="112"/>
        <v>57</v>
      </c>
      <c r="BM49" s="13">
        <f t="shared" si="113"/>
        <v>-11</v>
      </c>
      <c r="BN49" s="13">
        <f t="shared" si="135"/>
        <v>-11</v>
      </c>
      <c r="BO49" s="59">
        <f t="shared" si="27"/>
        <v>6</v>
      </c>
      <c r="BP49" s="59">
        <f t="shared" si="115"/>
        <v>-94</v>
      </c>
      <c r="BQ49" s="59">
        <f t="shared" si="116"/>
        <v>68</v>
      </c>
      <c r="BR49" s="59">
        <f t="shared" si="117"/>
        <v>-75</v>
      </c>
      <c r="BS49" s="59">
        <f t="shared" si="26"/>
        <v>-39</v>
      </c>
      <c r="BT49" s="59">
        <f t="shared" si="15"/>
        <v>36</v>
      </c>
      <c r="BU49" s="59"/>
      <c r="BV49" s="10" t="s">
        <v>17</v>
      </c>
      <c r="BW49" s="13"/>
      <c r="BX49" s="13"/>
      <c r="BY49" s="13"/>
      <c r="BZ49" s="13"/>
      <c r="CA49" s="13"/>
      <c r="CB49" s="13"/>
      <c r="CC49" s="13">
        <f t="shared" ref="CC49:CC56" si="137">I49</f>
        <v>46</v>
      </c>
      <c r="CD49" s="13">
        <f t="shared" si="136"/>
        <v>240</v>
      </c>
      <c r="CE49" s="13">
        <f t="shared" si="136"/>
        <v>-26</v>
      </c>
      <c r="CF49" s="13">
        <f t="shared" si="136"/>
        <v>-114</v>
      </c>
      <c r="CG49" s="13"/>
      <c r="CH49" s="212"/>
      <c r="CI49" s="208"/>
      <c r="CJ49" s="59"/>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row>
    <row r="50" spans="2:144" x14ac:dyDescent="0.3">
      <c r="B50" s="253" t="s">
        <v>19</v>
      </c>
      <c r="C50" s="689"/>
      <c r="D50" s="689"/>
      <c r="E50" s="689"/>
      <c r="F50" s="689"/>
      <c r="G50" s="689"/>
      <c r="H50" s="689"/>
      <c r="I50" s="689">
        <v>9</v>
      </c>
      <c r="J50" s="689">
        <v>21.2</v>
      </c>
      <c r="K50" s="689">
        <v>33</v>
      </c>
      <c r="L50" s="689">
        <v>36.053978597786696</v>
      </c>
      <c r="M50" s="689">
        <v>27.93049722139164</v>
      </c>
      <c r="N50" s="505">
        <f t="shared" si="9"/>
        <v>9.2544805993536317E-2</v>
      </c>
      <c r="O50" s="505">
        <f t="shared" si="9"/>
        <v>-0.22531442277201952</v>
      </c>
      <c r="P50" s="198"/>
      <c r="Q50" s="503"/>
      <c r="R50" s="503"/>
      <c r="S50" s="503"/>
      <c r="T50" s="503"/>
      <c r="U50" s="503"/>
      <c r="V50" s="503"/>
      <c r="W50" s="503"/>
      <c r="X50" s="503"/>
      <c r="Y50" s="503"/>
      <c r="Z50" s="503"/>
      <c r="AA50" s="503"/>
      <c r="AB50" s="503"/>
      <c r="AC50" s="503"/>
      <c r="AD50" s="503"/>
      <c r="AE50" s="503"/>
      <c r="AF50" s="503"/>
      <c r="AG50" s="503"/>
      <c r="AH50" s="503"/>
      <c r="AI50" s="59">
        <v>2.25</v>
      </c>
      <c r="AJ50" s="59">
        <v>2.25</v>
      </c>
      <c r="AK50" s="59">
        <v>2.25</v>
      </c>
      <c r="AL50" s="59">
        <v>2.25</v>
      </c>
      <c r="AM50" s="59">
        <v>3.3</v>
      </c>
      <c r="AN50" s="59">
        <v>3.3</v>
      </c>
      <c r="AO50" s="59">
        <v>7.3</v>
      </c>
      <c r="AP50" s="59">
        <v>7.3</v>
      </c>
      <c r="AQ50" s="59">
        <v>7.25</v>
      </c>
      <c r="AR50" s="59">
        <v>9.25</v>
      </c>
      <c r="AS50" s="59">
        <v>8.25</v>
      </c>
      <c r="AT50" s="59">
        <v>8.25</v>
      </c>
      <c r="AU50" s="59">
        <v>9.0134946494466739</v>
      </c>
      <c r="AV50" s="59">
        <v>9.0134946494466739</v>
      </c>
      <c r="AW50" s="59">
        <v>9.0134946494466739</v>
      </c>
      <c r="AX50" s="59">
        <v>9.0134946494466739</v>
      </c>
      <c r="AY50" s="59">
        <v>6.98262430534791</v>
      </c>
      <c r="AZ50" s="59">
        <v>6.98262430534791</v>
      </c>
      <c r="BA50" s="635"/>
      <c r="BB50" s="503"/>
      <c r="BC50" s="54"/>
      <c r="BD50" s="54"/>
      <c r="BE50" s="54"/>
      <c r="BF50" s="54"/>
      <c r="BG50" s="54"/>
      <c r="BH50" s="54"/>
      <c r="BI50" s="54"/>
      <c r="BJ50" s="54"/>
      <c r="BK50" s="54"/>
      <c r="BL50" s="54">
        <f t="shared" si="112"/>
        <v>4.5</v>
      </c>
      <c r="BM50" s="54">
        <f t="shared" si="113"/>
        <v>4.5</v>
      </c>
      <c r="BN50" s="54">
        <f t="shared" si="135"/>
        <v>4.5</v>
      </c>
      <c r="BO50" s="516">
        <f t="shared" si="27"/>
        <v>14.6</v>
      </c>
      <c r="BP50" s="620">
        <f t="shared" si="115"/>
        <v>16.5</v>
      </c>
      <c r="BQ50" s="620">
        <f t="shared" si="116"/>
        <v>16.5</v>
      </c>
      <c r="BR50" s="620">
        <f t="shared" si="117"/>
        <v>18.026989298893348</v>
      </c>
      <c r="BS50" s="620">
        <f t="shared" si="26"/>
        <v>18.026989298893348</v>
      </c>
      <c r="BT50" s="620">
        <f t="shared" si="15"/>
        <v>13.96524861069582</v>
      </c>
      <c r="BU50" s="59"/>
      <c r="BV50" s="268" t="s">
        <v>19</v>
      </c>
      <c r="BW50" s="54"/>
      <c r="BX50" s="54"/>
      <c r="BY50" s="54"/>
      <c r="BZ50" s="54"/>
      <c r="CA50" s="54"/>
      <c r="CB50" s="54"/>
      <c r="CC50" s="54">
        <f t="shared" si="137"/>
        <v>9</v>
      </c>
      <c r="CD50" s="54">
        <f t="shared" si="136"/>
        <v>21.2</v>
      </c>
      <c r="CE50" s="54">
        <f t="shared" si="136"/>
        <v>33</v>
      </c>
      <c r="CF50" s="54">
        <f t="shared" si="136"/>
        <v>36.053978597786696</v>
      </c>
      <c r="CG50" s="54"/>
      <c r="CH50" s="216"/>
      <c r="CI50" s="217"/>
      <c r="CJ50" s="59"/>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c r="EI50" s="453"/>
      <c r="EJ50" s="453"/>
      <c r="EK50" s="453"/>
      <c r="EL50" s="453"/>
      <c r="EM50" s="453"/>
      <c r="EN50" s="453"/>
    </row>
    <row r="51" spans="2:144" s="432" customFormat="1" x14ac:dyDescent="0.3">
      <c r="B51" s="256" t="s">
        <v>103</v>
      </c>
      <c r="C51" s="691">
        <v>905</v>
      </c>
      <c r="D51" s="691">
        <v>215</v>
      </c>
      <c r="E51" s="691">
        <v>-240</v>
      </c>
      <c r="F51" s="691">
        <v>-10</v>
      </c>
      <c r="G51" s="691">
        <v>105</v>
      </c>
      <c r="H51" s="691">
        <v>-245</v>
      </c>
      <c r="I51" s="691">
        <f>SUM(I52:I55)</f>
        <v>990.64359446820163</v>
      </c>
      <c r="J51" s="691">
        <f t="shared" ref="J51:M51" si="138">SUM(J52:J55)</f>
        <v>507.24591859579829</v>
      </c>
      <c r="K51" s="691">
        <f t="shared" si="138"/>
        <v>-241.04985259999987</v>
      </c>
      <c r="L51" s="691">
        <f t="shared" si="138"/>
        <v>-557.63930619999985</v>
      </c>
      <c r="M51" s="691">
        <f t="shared" si="138"/>
        <v>60</v>
      </c>
      <c r="N51" s="210" t="str">
        <f t="shared" si="9"/>
        <v>N/A</v>
      </c>
      <c r="O51" s="509" t="str">
        <f t="shared" si="9"/>
        <v>N/A</v>
      </c>
      <c r="P51" s="198"/>
      <c r="Q51" s="506">
        <v>-95</v>
      </c>
      <c r="R51" s="506">
        <v>-30</v>
      </c>
      <c r="S51" s="506">
        <v>-50</v>
      </c>
      <c r="T51" s="506">
        <v>45</v>
      </c>
      <c r="U51" s="506">
        <v>110</v>
      </c>
      <c r="V51" s="506">
        <v>-345</v>
      </c>
      <c r="W51" s="506">
        <v>-25</v>
      </c>
      <c r="X51" s="506">
        <v>-15</v>
      </c>
      <c r="Y51" s="506">
        <v>-85</v>
      </c>
      <c r="Z51" s="506">
        <v>115</v>
      </c>
      <c r="AA51" s="506">
        <v>60</v>
      </c>
      <c r="AB51" s="506">
        <v>30</v>
      </c>
      <c r="AC51" s="506">
        <v>-40</v>
      </c>
      <c r="AD51" s="506">
        <v>55</v>
      </c>
      <c r="AE51" s="506">
        <v>-15</v>
      </c>
      <c r="AF51" s="506">
        <v>-125</v>
      </c>
      <c r="AG51" s="506">
        <v>5</v>
      </c>
      <c r="AH51" s="506">
        <v>-115</v>
      </c>
      <c r="AI51" s="506">
        <f t="shared" ref="AI51:AZ51" si="139">SUM(AI52:AI55)</f>
        <v>687.30094297999995</v>
      </c>
      <c r="AJ51" s="506">
        <f t="shared" si="139"/>
        <v>50.292660819999931</v>
      </c>
      <c r="AK51" s="506">
        <f t="shared" si="139"/>
        <v>207.01584164799993</v>
      </c>
      <c r="AL51" s="506">
        <f t="shared" si="139"/>
        <v>46.03414902020188</v>
      </c>
      <c r="AM51" s="506">
        <f t="shared" si="139"/>
        <v>-215.94544478631991</v>
      </c>
      <c r="AN51" s="506">
        <f t="shared" si="139"/>
        <v>123.8353253826093</v>
      </c>
      <c r="AO51" s="506">
        <f t="shared" si="139"/>
        <v>525.73442329950888</v>
      </c>
      <c r="AP51" s="506">
        <f t="shared" si="139"/>
        <v>73.621614700000109</v>
      </c>
      <c r="AQ51" s="506">
        <f t="shared" si="139"/>
        <v>100.38166739999974</v>
      </c>
      <c r="AR51" s="506">
        <f t="shared" si="139"/>
        <v>33.979730200000191</v>
      </c>
      <c r="AS51" s="506">
        <f t="shared" si="139"/>
        <v>-213.37130419999994</v>
      </c>
      <c r="AT51" s="506">
        <f t="shared" si="139"/>
        <v>-162.03994599999982</v>
      </c>
      <c r="AU51" s="506">
        <f t="shared" si="139"/>
        <v>-166.41974060000015</v>
      </c>
      <c r="AV51" s="506">
        <f t="shared" si="139"/>
        <v>-111.71180959999987</v>
      </c>
      <c r="AW51" s="506">
        <f t="shared" si="139"/>
        <v>-217.28717849999998</v>
      </c>
      <c r="AX51" s="506">
        <f t="shared" si="139"/>
        <v>-62.220577499999798</v>
      </c>
      <c r="AY51" s="506">
        <f t="shared" si="139"/>
        <v>40.330283399999715</v>
      </c>
      <c r="AZ51" s="506">
        <f t="shared" si="139"/>
        <v>155.21315000000007</v>
      </c>
      <c r="BA51" s="635"/>
      <c r="BB51" s="506">
        <v>340</v>
      </c>
      <c r="BC51" s="506">
        <v>-125</v>
      </c>
      <c r="BD51" s="506">
        <v>-5</v>
      </c>
      <c r="BE51" s="506">
        <v>-235</v>
      </c>
      <c r="BF51" s="506">
        <v>-40</v>
      </c>
      <c r="BG51" s="506">
        <v>30</v>
      </c>
      <c r="BH51" s="506">
        <v>90</v>
      </c>
      <c r="BI51" s="506">
        <v>15</v>
      </c>
      <c r="BJ51" s="506">
        <v>-140</v>
      </c>
      <c r="BK51" s="506">
        <v>-110</v>
      </c>
      <c r="BL51" s="506">
        <f t="shared" si="112"/>
        <v>737.59360379999987</v>
      </c>
      <c r="BM51" s="506">
        <f t="shared" si="113"/>
        <v>253.04999066820181</v>
      </c>
      <c r="BN51" s="506">
        <f t="shared" ref="BN51" si="140">SUM(BN52:BN55)</f>
        <v>-92.110119403710627</v>
      </c>
      <c r="BO51" s="50">
        <f t="shared" si="27"/>
        <v>599.356037999509</v>
      </c>
      <c r="BP51" s="50">
        <f t="shared" si="115"/>
        <v>134.36139759999992</v>
      </c>
      <c r="BQ51" s="50">
        <f t="shared" si="116"/>
        <v>-375.41125019999976</v>
      </c>
      <c r="BR51" s="50">
        <f t="shared" si="117"/>
        <v>-278.13155019999999</v>
      </c>
      <c r="BS51" s="50">
        <f t="shared" si="26"/>
        <v>-279.5077559999998</v>
      </c>
      <c r="BT51" s="50">
        <f t="shared" si="15"/>
        <v>195.5434333999998</v>
      </c>
      <c r="BU51" s="50"/>
      <c r="BV51" s="270" t="s">
        <v>103</v>
      </c>
      <c r="BW51" s="50">
        <f t="shared" ref="BW51:CB51" si="141">C51</f>
        <v>905</v>
      </c>
      <c r="BX51" s="50">
        <f t="shared" si="141"/>
        <v>215</v>
      </c>
      <c r="BY51" s="50">
        <f t="shared" si="141"/>
        <v>-240</v>
      </c>
      <c r="BZ51" s="50">
        <f t="shared" si="141"/>
        <v>-10</v>
      </c>
      <c r="CA51" s="50">
        <f t="shared" si="141"/>
        <v>105</v>
      </c>
      <c r="CB51" s="50">
        <f t="shared" si="141"/>
        <v>-245</v>
      </c>
      <c r="CC51" s="50">
        <f t="shared" si="137"/>
        <v>990.64359446820163</v>
      </c>
      <c r="CD51" s="50">
        <f t="shared" si="136"/>
        <v>507.24591859579829</v>
      </c>
      <c r="CE51" s="50">
        <f t="shared" si="136"/>
        <v>-241.04985259999987</v>
      </c>
      <c r="CF51" s="50">
        <f t="shared" si="136"/>
        <v>-557.63930619999985</v>
      </c>
      <c r="CG51" s="50">
        <f>M51</f>
        <v>60</v>
      </c>
      <c r="CH51" s="210" t="str">
        <f>N51</f>
        <v>N/A</v>
      </c>
      <c r="CI51" s="210" t="str">
        <f>O51</f>
        <v>N/A</v>
      </c>
      <c r="CJ51" s="50"/>
      <c r="CK51" s="444">
        <f t="shared" ref="CK51:DT51" si="142">Q51</f>
        <v>-95</v>
      </c>
      <c r="CL51" s="444">
        <f t="shared" si="142"/>
        <v>-30</v>
      </c>
      <c r="CM51" s="444">
        <f t="shared" si="142"/>
        <v>-50</v>
      </c>
      <c r="CN51" s="444">
        <f t="shared" si="142"/>
        <v>45</v>
      </c>
      <c r="CO51" s="444">
        <f t="shared" si="142"/>
        <v>110</v>
      </c>
      <c r="CP51" s="444">
        <f t="shared" si="142"/>
        <v>-345</v>
      </c>
      <c r="CQ51" s="444">
        <f t="shared" si="142"/>
        <v>-25</v>
      </c>
      <c r="CR51" s="444">
        <f t="shared" si="142"/>
        <v>-15</v>
      </c>
      <c r="CS51" s="444">
        <f t="shared" si="142"/>
        <v>-85</v>
      </c>
      <c r="CT51" s="444">
        <f t="shared" si="142"/>
        <v>115</v>
      </c>
      <c r="CU51" s="444">
        <f t="shared" si="142"/>
        <v>60</v>
      </c>
      <c r="CV51" s="444">
        <f t="shared" si="142"/>
        <v>30</v>
      </c>
      <c r="CW51" s="444">
        <f t="shared" si="142"/>
        <v>-40</v>
      </c>
      <c r="CX51" s="444">
        <f t="shared" si="142"/>
        <v>55</v>
      </c>
      <c r="CY51" s="444">
        <f t="shared" si="142"/>
        <v>-15</v>
      </c>
      <c r="CZ51" s="444">
        <f t="shared" si="142"/>
        <v>-125</v>
      </c>
      <c r="DA51" s="444">
        <f t="shared" si="142"/>
        <v>5</v>
      </c>
      <c r="DB51" s="444">
        <f t="shared" si="142"/>
        <v>-115</v>
      </c>
      <c r="DC51" s="444">
        <f t="shared" si="142"/>
        <v>687.30094297999995</v>
      </c>
      <c r="DD51" s="444">
        <f t="shared" si="142"/>
        <v>50.292660819999931</v>
      </c>
      <c r="DE51" s="444">
        <f t="shared" si="142"/>
        <v>207.01584164799993</v>
      </c>
      <c r="DF51" s="444">
        <f t="shared" si="142"/>
        <v>46.03414902020188</v>
      </c>
      <c r="DG51" s="444">
        <f t="shared" si="142"/>
        <v>-215.94544478631991</v>
      </c>
      <c r="DH51" s="444">
        <f t="shared" si="142"/>
        <v>123.8353253826093</v>
      </c>
      <c r="DI51" s="444">
        <f t="shared" si="142"/>
        <v>525.73442329950888</v>
      </c>
      <c r="DJ51" s="444">
        <f t="shared" si="142"/>
        <v>73.621614700000109</v>
      </c>
      <c r="DK51" s="444">
        <f t="shared" si="142"/>
        <v>100.38166739999974</v>
      </c>
      <c r="DL51" s="444">
        <f t="shared" si="142"/>
        <v>33.979730200000191</v>
      </c>
      <c r="DM51" s="444">
        <f t="shared" si="142"/>
        <v>-213.37130419999994</v>
      </c>
      <c r="DN51" s="444">
        <f t="shared" si="142"/>
        <v>-162.03994599999982</v>
      </c>
      <c r="DO51" s="444">
        <f t="shared" si="142"/>
        <v>-166.41974060000015</v>
      </c>
      <c r="DP51" s="444">
        <f t="shared" si="142"/>
        <v>-111.71180959999987</v>
      </c>
      <c r="DQ51" s="444">
        <f t="shared" si="142"/>
        <v>-217.28717849999998</v>
      </c>
      <c r="DR51" s="444">
        <f t="shared" si="142"/>
        <v>-62.220577499999798</v>
      </c>
      <c r="DS51" s="444">
        <f t="shared" si="142"/>
        <v>40.330283399999715</v>
      </c>
      <c r="DT51" s="444">
        <f t="shared" si="142"/>
        <v>155.21315000000007</v>
      </c>
      <c r="DU51" s="444"/>
      <c r="DV51" s="444">
        <f t="shared" ref="DV51:EN51" si="143">BB51</f>
        <v>340</v>
      </c>
      <c r="DW51" s="444">
        <f t="shared" si="143"/>
        <v>-125</v>
      </c>
      <c r="DX51" s="444">
        <f t="shared" si="143"/>
        <v>-5</v>
      </c>
      <c r="DY51" s="444">
        <f t="shared" si="143"/>
        <v>-235</v>
      </c>
      <c r="DZ51" s="444">
        <f t="shared" si="143"/>
        <v>-40</v>
      </c>
      <c r="EA51" s="444">
        <f t="shared" si="143"/>
        <v>30</v>
      </c>
      <c r="EB51" s="444">
        <f t="shared" si="143"/>
        <v>90</v>
      </c>
      <c r="EC51" s="444">
        <f t="shared" si="143"/>
        <v>15</v>
      </c>
      <c r="ED51" s="444">
        <f t="shared" si="143"/>
        <v>-140</v>
      </c>
      <c r="EE51" s="444">
        <f t="shared" si="143"/>
        <v>-110</v>
      </c>
      <c r="EF51" s="444">
        <f t="shared" si="143"/>
        <v>737.59360379999987</v>
      </c>
      <c r="EG51" s="444">
        <f t="shared" si="143"/>
        <v>253.04999066820181</v>
      </c>
      <c r="EH51" s="444">
        <f t="shared" si="143"/>
        <v>-92.110119403710627</v>
      </c>
      <c r="EI51" s="444">
        <f t="shared" si="143"/>
        <v>599.356037999509</v>
      </c>
      <c r="EJ51" s="444">
        <f t="shared" si="143"/>
        <v>134.36139759999992</v>
      </c>
      <c r="EK51" s="444">
        <f t="shared" si="143"/>
        <v>-375.41125019999976</v>
      </c>
      <c r="EL51" s="444">
        <f t="shared" si="143"/>
        <v>-278.13155019999999</v>
      </c>
      <c r="EM51" s="444">
        <f t="shared" si="143"/>
        <v>-279.5077559999998</v>
      </c>
      <c r="EN51" s="444">
        <f t="shared" si="143"/>
        <v>195.5434333999998</v>
      </c>
    </row>
    <row r="52" spans="2:144" x14ac:dyDescent="0.3">
      <c r="B52" s="10" t="s">
        <v>15</v>
      </c>
      <c r="C52" s="689"/>
      <c r="D52" s="689"/>
      <c r="E52" s="689"/>
      <c r="F52" s="689"/>
      <c r="G52" s="689"/>
      <c r="H52" s="689"/>
      <c r="I52" s="689">
        <v>125.23173499999987</v>
      </c>
      <c r="J52" s="689">
        <v>523.89902040000004</v>
      </c>
      <c r="K52" s="689">
        <v>-5.8925504999999063</v>
      </c>
      <c r="L52" s="689">
        <v>-101.52337489999994</v>
      </c>
      <c r="M52" s="689">
        <v>-50</v>
      </c>
      <c r="N52" s="501" t="str">
        <f t="shared" si="9"/>
        <v>N/A</v>
      </c>
      <c r="O52" s="501" t="str">
        <f t="shared" si="9"/>
        <v>N/A</v>
      </c>
      <c r="P52" s="198"/>
      <c r="Q52" s="59"/>
      <c r="R52" s="59"/>
      <c r="S52" s="59"/>
      <c r="T52" s="59"/>
      <c r="U52" s="59"/>
      <c r="V52" s="59"/>
      <c r="W52" s="59"/>
      <c r="X52" s="59"/>
      <c r="Y52" s="59"/>
      <c r="Z52" s="59"/>
      <c r="AA52" s="59"/>
      <c r="AB52" s="59"/>
      <c r="AC52" s="59"/>
      <c r="AD52" s="59"/>
      <c r="AE52" s="59"/>
      <c r="AF52" s="59"/>
      <c r="AG52" s="59"/>
      <c r="AH52" s="59"/>
      <c r="AI52" s="59">
        <v>77.093735999999922</v>
      </c>
      <c r="AJ52" s="59">
        <v>-12.929118000000017</v>
      </c>
      <c r="AK52" s="59">
        <v>81.839284000000106</v>
      </c>
      <c r="AL52" s="59">
        <v>-20.772167000000131</v>
      </c>
      <c r="AM52" s="59">
        <v>-6.7504139999999895</v>
      </c>
      <c r="AN52" s="59">
        <v>171.52357900000004</v>
      </c>
      <c r="AO52" s="59">
        <v>338.94307030000004</v>
      </c>
      <c r="AP52" s="59">
        <v>20.182785099999979</v>
      </c>
      <c r="AQ52" s="59">
        <v>78.069970800000007</v>
      </c>
      <c r="AR52" s="59">
        <v>6.7951286000001714</v>
      </c>
      <c r="AS52" s="59">
        <v>-52.364039700000085</v>
      </c>
      <c r="AT52" s="59">
        <v>-38.393610199999998</v>
      </c>
      <c r="AU52" s="59">
        <v>39.69113509999984</v>
      </c>
      <c r="AV52" s="59">
        <v>-19.978259999999775</v>
      </c>
      <c r="AW52" s="59">
        <v>-116.96814000000013</v>
      </c>
      <c r="AX52" s="59">
        <v>-4.2681099999998695</v>
      </c>
      <c r="AY52" s="59">
        <v>-78.217640000000131</v>
      </c>
      <c r="AZ52" s="59">
        <v>15.461209999999962</v>
      </c>
      <c r="BA52" s="635"/>
      <c r="BB52" s="59"/>
      <c r="BC52" s="59"/>
      <c r="BD52" s="59"/>
      <c r="BE52" s="59"/>
      <c r="BF52" s="59"/>
      <c r="BG52" s="59"/>
      <c r="BH52" s="59"/>
      <c r="BI52" s="59"/>
      <c r="BJ52" s="59"/>
      <c r="BK52" s="59"/>
      <c r="BL52" s="59">
        <f t="shared" si="112"/>
        <v>64.164617999999905</v>
      </c>
      <c r="BM52" s="59">
        <f t="shared" si="113"/>
        <v>61.067116999999975</v>
      </c>
      <c r="BN52" s="59">
        <f>AM52+AN52</f>
        <v>164.77316500000006</v>
      </c>
      <c r="BO52" s="59">
        <f t="shared" si="27"/>
        <v>359.12585540000003</v>
      </c>
      <c r="BP52" s="59">
        <f t="shared" si="115"/>
        <v>84.865099400000176</v>
      </c>
      <c r="BQ52" s="59">
        <f t="shared" si="116"/>
        <v>-90.757649900000075</v>
      </c>
      <c r="BR52" s="59">
        <f t="shared" si="117"/>
        <v>19.712875100000065</v>
      </c>
      <c r="BS52" s="59">
        <f t="shared" si="26"/>
        <v>-121.23625</v>
      </c>
      <c r="BT52" s="59">
        <f t="shared" si="15"/>
        <v>-62.756430000000165</v>
      </c>
      <c r="BU52" s="59"/>
      <c r="BV52" s="10" t="s">
        <v>15</v>
      </c>
      <c r="BW52" s="13"/>
      <c r="BX52" s="13"/>
      <c r="BY52" s="13"/>
      <c r="BZ52" s="13"/>
      <c r="CA52" s="13"/>
      <c r="CB52" s="13"/>
      <c r="CC52" s="13">
        <f t="shared" si="137"/>
        <v>125.23173499999987</v>
      </c>
      <c r="CD52" s="13">
        <f t="shared" si="136"/>
        <v>523.89902040000004</v>
      </c>
      <c r="CE52" s="13">
        <f t="shared" si="136"/>
        <v>-5.8925504999999063</v>
      </c>
      <c r="CF52" s="13">
        <f t="shared" si="136"/>
        <v>-101.52337489999994</v>
      </c>
      <c r="CG52" s="13"/>
      <c r="CH52" s="212"/>
      <c r="CI52" s="208"/>
      <c r="CJ52" s="59"/>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row>
    <row r="53" spans="2:144" x14ac:dyDescent="0.3">
      <c r="B53" s="10" t="s">
        <v>16</v>
      </c>
      <c r="C53" s="689"/>
      <c r="D53" s="689"/>
      <c r="E53" s="689"/>
      <c r="F53" s="689"/>
      <c r="G53" s="689"/>
      <c r="H53" s="689"/>
      <c r="I53" s="689">
        <v>508.35441916820173</v>
      </c>
      <c r="J53" s="689">
        <v>237.22042819579832</v>
      </c>
      <c r="K53" s="689">
        <v>55.758257900000075</v>
      </c>
      <c r="L53" s="689">
        <v>-312.64948129999988</v>
      </c>
      <c r="M53" s="689">
        <v>-50</v>
      </c>
      <c r="N53" s="501" t="str">
        <f t="shared" si="9"/>
        <v>N/A</v>
      </c>
      <c r="O53" s="501" t="str">
        <f t="shared" si="9"/>
        <v>N/A</v>
      </c>
      <c r="P53" s="198"/>
      <c r="Q53" s="59"/>
      <c r="R53" s="59"/>
      <c r="S53" s="59"/>
      <c r="T53" s="59"/>
      <c r="U53" s="59"/>
      <c r="V53" s="59"/>
      <c r="W53" s="59"/>
      <c r="X53" s="59"/>
      <c r="Y53" s="59"/>
      <c r="Z53" s="59"/>
      <c r="AA53" s="59"/>
      <c r="AB53" s="59"/>
      <c r="AC53" s="59"/>
      <c r="AD53" s="59"/>
      <c r="AE53" s="59"/>
      <c r="AF53" s="59"/>
      <c r="AG53" s="59"/>
      <c r="AH53" s="59"/>
      <c r="AI53" s="59">
        <v>192.74988937999996</v>
      </c>
      <c r="AJ53" s="59">
        <v>57.34824861999985</v>
      </c>
      <c r="AK53" s="59">
        <v>205.94494514800002</v>
      </c>
      <c r="AL53" s="59">
        <v>52.311336020201914</v>
      </c>
      <c r="AM53" s="59">
        <v>-46.373440786320018</v>
      </c>
      <c r="AN53" s="59">
        <v>62.541556382609301</v>
      </c>
      <c r="AO53" s="59">
        <v>111.53400299950898</v>
      </c>
      <c r="AP53" s="59">
        <v>109.51830960000004</v>
      </c>
      <c r="AQ53" s="59">
        <v>46.993366599999831</v>
      </c>
      <c r="AR53" s="59">
        <v>77.992781599999873</v>
      </c>
      <c r="AS53" s="59">
        <v>1.3749555000001565</v>
      </c>
      <c r="AT53" s="59">
        <v>-70.602845799999784</v>
      </c>
      <c r="AU53" s="59">
        <v>-155.91198570000009</v>
      </c>
      <c r="AV53" s="59">
        <v>-64.063299600000022</v>
      </c>
      <c r="AW53" s="59">
        <v>-70.295338499999843</v>
      </c>
      <c r="AX53" s="59">
        <v>-22.378857499999924</v>
      </c>
      <c r="AY53" s="59">
        <v>-41.53795660000015</v>
      </c>
      <c r="AZ53" s="59">
        <v>-10.026059999999823</v>
      </c>
      <c r="BA53" s="635"/>
      <c r="BB53" s="59"/>
      <c r="BC53" s="59"/>
      <c r="BD53" s="59"/>
      <c r="BE53" s="59"/>
      <c r="BF53" s="59"/>
      <c r="BG53" s="59"/>
      <c r="BH53" s="59"/>
      <c r="BI53" s="59"/>
      <c r="BJ53" s="59"/>
      <c r="BK53" s="59"/>
      <c r="BL53" s="59">
        <f t="shared" si="112"/>
        <v>250.09813799999981</v>
      </c>
      <c r="BM53" s="59">
        <f t="shared" si="113"/>
        <v>258.25628116820195</v>
      </c>
      <c r="BN53" s="59">
        <f t="shared" ref="BN53:BN56" si="144">AM53+AN53</f>
        <v>16.168115596289283</v>
      </c>
      <c r="BO53" s="59">
        <f t="shared" si="27"/>
        <v>221.05231259950904</v>
      </c>
      <c r="BP53" s="59">
        <f t="shared" si="115"/>
        <v>124.9861481999997</v>
      </c>
      <c r="BQ53" s="59">
        <f t="shared" si="116"/>
        <v>-69.227890299999629</v>
      </c>
      <c r="BR53" s="59">
        <f t="shared" si="117"/>
        <v>-219.97528530000011</v>
      </c>
      <c r="BS53" s="59">
        <f t="shared" si="26"/>
        <v>-92.674195999999768</v>
      </c>
      <c r="BT53" s="59">
        <f t="shared" si="15"/>
        <v>-51.564016599999974</v>
      </c>
      <c r="BU53" s="59"/>
      <c r="BV53" s="10" t="s">
        <v>16</v>
      </c>
      <c r="BW53" s="13"/>
      <c r="BX53" s="13"/>
      <c r="BY53" s="13"/>
      <c r="BZ53" s="13"/>
      <c r="CA53" s="13"/>
      <c r="CB53" s="13"/>
      <c r="CC53" s="13">
        <f t="shared" si="137"/>
        <v>508.35441916820173</v>
      </c>
      <c r="CD53" s="13">
        <f t="shared" si="136"/>
        <v>237.22042819579832</v>
      </c>
      <c r="CE53" s="13">
        <f t="shared" si="136"/>
        <v>55.758257900000075</v>
      </c>
      <c r="CF53" s="13">
        <f t="shared" si="136"/>
        <v>-312.64948129999988</v>
      </c>
      <c r="CG53" s="13"/>
      <c r="CH53" s="212"/>
      <c r="CI53" s="208"/>
      <c r="CJ53" s="59"/>
      <c r="CK53" s="444"/>
      <c r="CL53" s="444"/>
      <c r="CM53" s="444"/>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c r="EI53" s="444"/>
      <c r="EJ53" s="444"/>
      <c r="EK53" s="444"/>
      <c r="EL53" s="444"/>
      <c r="EM53" s="444"/>
      <c r="EN53" s="444"/>
    </row>
    <row r="54" spans="2:144" x14ac:dyDescent="0.3">
      <c r="B54" s="10" t="s">
        <v>17</v>
      </c>
      <c r="C54" s="689"/>
      <c r="D54" s="689"/>
      <c r="E54" s="689"/>
      <c r="F54" s="689"/>
      <c r="G54" s="689"/>
      <c r="H54" s="689"/>
      <c r="I54" s="689">
        <v>-12.70334969999999</v>
      </c>
      <c r="J54" s="689">
        <v>57.665439999999982</v>
      </c>
      <c r="K54" s="689">
        <v>-22.6035</v>
      </c>
      <c r="L54" s="689">
        <v>-27.636179999999989</v>
      </c>
      <c r="M54" s="689">
        <v>10</v>
      </c>
      <c r="N54" s="501" t="str">
        <f t="shared" si="9"/>
        <v>N/A</v>
      </c>
      <c r="O54" s="501" t="str">
        <f t="shared" si="9"/>
        <v>N/A</v>
      </c>
      <c r="P54" s="198"/>
      <c r="Q54" s="59"/>
      <c r="R54" s="59"/>
      <c r="S54" s="59"/>
      <c r="T54" s="59"/>
      <c r="U54" s="59"/>
      <c r="V54" s="59"/>
      <c r="W54" s="59"/>
      <c r="X54" s="59"/>
      <c r="Y54" s="59"/>
      <c r="Z54" s="59"/>
      <c r="AA54" s="59"/>
      <c r="AB54" s="59"/>
      <c r="AC54" s="59"/>
      <c r="AD54" s="59"/>
      <c r="AE54" s="59"/>
      <c r="AF54" s="59"/>
      <c r="AG54" s="59"/>
      <c r="AH54" s="59"/>
      <c r="AI54" s="59">
        <v>-0.13331239999999525</v>
      </c>
      <c r="AJ54" s="59">
        <v>14.025930200000003</v>
      </c>
      <c r="AK54" s="59">
        <v>-21.308847500000002</v>
      </c>
      <c r="AL54" s="59">
        <v>-5.2871199999999954</v>
      </c>
      <c r="AM54" s="59">
        <v>-0.13079000000000815</v>
      </c>
      <c r="AN54" s="59">
        <v>17.593630000000005</v>
      </c>
      <c r="AO54" s="59">
        <v>24.391500000000001</v>
      </c>
      <c r="AP54" s="59">
        <v>15.811099999999991</v>
      </c>
      <c r="AQ54" s="59">
        <v>-0.18560000000000582</v>
      </c>
      <c r="AR54" s="59">
        <v>-33.208299999999987</v>
      </c>
      <c r="AS54" s="59">
        <v>10.958100000000005</v>
      </c>
      <c r="AT54" s="59">
        <v>-0.16770000000001165</v>
      </c>
      <c r="AU54" s="59">
        <v>-0.16309999999999128</v>
      </c>
      <c r="AV54" s="59">
        <v>-8.2826999999999966</v>
      </c>
      <c r="AW54" s="59">
        <v>-0.1595</v>
      </c>
      <c r="AX54" s="59">
        <v>-19.030880000000003</v>
      </c>
      <c r="AY54" s="59">
        <v>2.1092799999999987</v>
      </c>
      <c r="AZ54" s="59">
        <v>3.0771999999999973</v>
      </c>
      <c r="BA54" s="635"/>
      <c r="BB54" s="59"/>
      <c r="BC54" s="59"/>
      <c r="BD54" s="59"/>
      <c r="BE54" s="59"/>
      <c r="BF54" s="59"/>
      <c r="BG54" s="59"/>
      <c r="BH54" s="59"/>
      <c r="BI54" s="59"/>
      <c r="BJ54" s="59"/>
      <c r="BK54" s="59"/>
      <c r="BL54" s="59">
        <f t="shared" si="112"/>
        <v>13.892617800000007</v>
      </c>
      <c r="BM54" s="59">
        <f t="shared" si="113"/>
        <v>-26.595967499999997</v>
      </c>
      <c r="BN54" s="59">
        <f t="shared" si="144"/>
        <v>17.462839999999996</v>
      </c>
      <c r="BO54" s="59">
        <f t="shared" si="27"/>
        <v>40.20259999999999</v>
      </c>
      <c r="BP54" s="59">
        <f t="shared" si="115"/>
        <v>-33.393899999999995</v>
      </c>
      <c r="BQ54" s="59">
        <f t="shared" si="116"/>
        <v>10.790399999999993</v>
      </c>
      <c r="BR54" s="59">
        <f t="shared" si="117"/>
        <v>-8.4457999999999878</v>
      </c>
      <c r="BS54" s="59">
        <f t="shared" si="26"/>
        <v>-19.190380000000005</v>
      </c>
      <c r="BT54" s="59">
        <f t="shared" si="15"/>
        <v>5.186479999999996</v>
      </c>
      <c r="BU54" s="59"/>
      <c r="BV54" s="10" t="s">
        <v>17</v>
      </c>
      <c r="BW54" s="13"/>
      <c r="BX54" s="13"/>
      <c r="BY54" s="13"/>
      <c r="BZ54" s="13"/>
      <c r="CA54" s="13"/>
      <c r="CB54" s="13"/>
      <c r="CC54" s="13">
        <f t="shared" si="137"/>
        <v>-12.70334969999999</v>
      </c>
      <c r="CD54" s="13">
        <f t="shared" si="136"/>
        <v>57.665439999999982</v>
      </c>
      <c r="CE54" s="13">
        <f t="shared" si="136"/>
        <v>-22.6035</v>
      </c>
      <c r="CF54" s="13">
        <f t="shared" si="136"/>
        <v>-27.636179999999989</v>
      </c>
      <c r="CG54" s="13"/>
      <c r="CH54" s="212"/>
      <c r="CI54" s="208"/>
      <c r="CJ54" s="59"/>
      <c r="CK54" s="444"/>
      <c r="CL54" s="444"/>
      <c r="CM54" s="444"/>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c r="EI54" s="444"/>
      <c r="EJ54" s="444"/>
      <c r="EK54" s="444"/>
      <c r="EL54" s="444"/>
      <c r="EM54" s="444"/>
      <c r="EN54" s="444"/>
    </row>
    <row r="55" spans="2:144" x14ac:dyDescent="0.3">
      <c r="B55" s="259" t="s">
        <v>19</v>
      </c>
      <c r="C55" s="692"/>
      <c r="D55" s="692"/>
      <c r="E55" s="692"/>
      <c r="F55" s="692"/>
      <c r="G55" s="692"/>
      <c r="H55" s="692"/>
      <c r="I55" s="692">
        <v>369.76079000000004</v>
      </c>
      <c r="J55" s="692">
        <v>-311.53897000000001</v>
      </c>
      <c r="K55" s="692">
        <v>-268.31206000000003</v>
      </c>
      <c r="L55" s="692">
        <v>-115.83027000000001</v>
      </c>
      <c r="M55" s="692">
        <v>150</v>
      </c>
      <c r="N55" s="513" t="str">
        <f t="shared" si="9"/>
        <v>N/A</v>
      </c>
      <c r="O55" s="604" t="str">
        <f t="shared" si="9"/>
        <v>N/A</v>
      </c>
      <c r="P55" s="198"/>
      <c r="Q55" s="511"/>
      <c r="R55" s="511"/>
      <c r="S55" s="511"/>
      <c r="T55" s="511"/>
      <c r="U55" s="511"/>
      <c r="V55" s="511"/>
      <c r="W55" s="511"/>
      <c r="X55" s="511"/>
      <c r="Y55" s="511"/>
      <c r="Z55" s="511"/>
      <c r="AA55" s="511"/>
      <c r="AB55" s="511"/>
      <c r="AC55" s="511"/>
      <c r="AD55" s="511"/>
      <c r="AE55" s="511"/>
      <c r="AF55" s="511"/>
      <c r="AG55" s="511"/>
      <c r="AH55" s="511"/>
      <c r="AI55" s="511">
        <v>417.59063000000003</v>
      </c>
      <c r="AJ55" s="511">
        <v>-8.1523999999999077</v>
      </c>
      <c r="AK55" s="511">
        <v>-59.459540000000182</v>
      </c>
      <c r="AL55" s="511">
        <v>19.782100000000092</v>
      </c>
      <c r="AM55" s="511">
        <v>-162.69079999999991</v>
      </c>
      <c r="AN55" s="511">
        <v>-127.82344000000008</v>
      </c>
      <c r="AO55" s="511">
        <v>50.865849999999881</v>
      </c>
      <c r="AP55" s="511">
        <v>-71.8905799999999</v>
      </c>
      <c r="AQ55" s="511">
        <v>-24.496070000000095</v>
      </c>
      <c r="AR55" s="511">
        <v>-17.59987999999986</v>
      </c>
      <c r="AS55" s="511">
        <v>-173.34032000000002</v>
      </c>
      <c r="AT55" s="511">
        <v>-52.87579000000003</v>
      </c>
      <c r="AU55" s="511">
        <v>-50.035789999999928</v>
      </c>
      <c r="AV55" s="511">
        <v>-19.387550000000068</v>
      </c>
      <c r="AW55" s="511">
        <v>-29.864200000000011</v>
      </c>
      <c r="AX55" s="511">
        <v>-16.542729999999999</v>
      </c>
      <c r="AY55" s="511">
        <v>157.97659999999999</v>
      </c>
      <c r="AZ55" s="511">
        <v>146.70079999999993</v>
      </c>
      <c r="BA55" s="635"/>
      <c r="BB55" s="511"/>
      <c r="BC55" s="511"/>
      <c r="BD55" s="511"/>
      <c r="BE55" s="511"/>
      <c r="BF55" s="511"/>
      <c r="BG55" s="511"/>
      <c r="BH55" s="511"/>
      <c r="BI55" s="511"/>
      <c r="BJ55" s="511"/>
      <c r="BK55" s="511"/>
      <c r="BL55" s="514">
        <f t="shared" si="112"/>
        <v>409.43823000000015</v>
      </c>
      <c r="BM55" s="514">
        <f t="shared" si="113"/>
        <v>-39.67744000000009</v>
      </c>
      <c r="BN55" s="514">
        <f t="shared" si="144"/>
        <v>-290.51423999999997</v>
      </c>
      <c r="BO55" s="516">
        <f t="shared" si="27"/>
        <v>-21.024730000000019</v>
      </c>
      <c r="BP55" s="620">
        <f t="shared" si="115"/>
        <v>-42.095949999999959</v>
      </c>
      <c r="BQ55" s="620">
        <f t="shared" si="116"/>
        <v>-226.21611000000004</v>
      </c>
      <c r="BR55" s="620">
        <f t="shared" si="117"/>
        <v>-69.423339999999996</v>
      </c>
      <c r="BS55" s="620">
        <f t="shared" si="26"/>
        <v>-46.40693000000001</v>
      </c>
      <c r="BT55" s="620">
        <f t="shared" si="15"/>
        <v>304.67739999999992</v>
      </c>
      <c r="BU55" s="59"/>
      <c r="BV55" s="271" t="s">
        <v>19</v>
      </c>
      <c r="BW55" s="54"/>
      <c r="BX55" s="54"/>
      <c r="BY55" s="54"/>
      <c r="BZ55" s="54"/>
      <c r="CA55" s="54"/>
      <c r="CB55" s="54"/>
      <c r="CC55" s="54">
        <f t="shared" si="137"/>
        <v>369.76079000000004</v>
      </c>
      <c r="CD55" s="54">
        <f t="shared" si="136"/>
        <v>-311.53897000000001</v>
      </c>
      <c r="CE55" s="54">
        <f t="shared" si="136"/>
        <v>-268.31206000000003</v>
      </c>
      <c r="CF55" s="54">
        <f t="shared" si="136"/>
        <v>-115.83027000000001</v>
      </c>
      <c r="CG55" s="54"/>
      <c r="CH55" s="216"/>
      <c r="CI55" s="217"/>
      <c r="CJ55" s="59"/>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c r="EK55" s="454"/>
      <c r="EL55" s="454"/>
      <c r="EM55" s="454"/>
      <c r="EN55" s="454"/>
    </row>
    <row r="56" spans="2:144" s="432" customFormat="1" x14ac:dyDescent="0.3">
      <c r="B56" s="275" t="s">
        <v>37</v>
      </c>
      <c r="C56" s="693">
        <v>35</v>
      </c>
      <c r="D56" s="693">
        <v>-115</v>
      </c>
      <c r="E56" s="693">
        <v>20</v>
      </c>
      <c r="F56" s="693">
        <v>85</v>
      </c>
      <c r="G56" s="693">
        <v>-45</v>
      </c>
      <c r="H56" s="693">
        <v>-20</v>
      </c>
      <c r="I56" s="693">
        <v>-20.21446626585432</v>
      </c>
      <c r="J56" s="693">
        <v>458.38388438600157</v>
      </c>
      <c r="K56" s="693">
        <v>-138.59516827688205</v>
      </c>
      <c r="L56" s="693">
        <v>-307.48543044994943</v>
      </c>
      <c r="M56" s="693">
        <v>0</v>
      </c>
      <c r="N56" s="210" t="str">
        <f t="shared" si="9"/>
        <v>N/A</v>
      </c>
      <c r="O56" s="210" t="str">
        <f t="shared" si="9"/>
        <v>N/A</v>
      </c>
      <c r="P56" s="50"/>
      <c r="Q56" s="50">
        <v>-95</v>
      </c>
      <c r="R56" s="50">
        <v>-10</v>
      </c>
      <c r="S56" s="50">
        <v>-5</v>
      </c>
      <c r="T56" s="50">
        <v>-5</v>
      </c>
      <c r="U56" s="50">
        <v>-5</v>
      </c>
      <c r="V56" s="50">
        <v>30</v>
      </c>
      <c r="W56" s="50">
        <v>40</v>
      </c>
      <c r="X56" s="50">
        <v>-5</v>
      </c>
      <c r="Y56" s="50">
        <v>55</v>
      </c>
      <c r="Z56" s="50">
        <v>-5</v>
      </c>
      <c r="AA56" s="50">
        <v>-10</v>
      </c>
      <c r="AB56" s="50">
        <v>0</v>
      </c>
      <c r="AC56" s="50">
        <v>-15</v>
      </c>
      <c r="AD56" s="50">
        <v>-20</v>
      </c>
      <c r="AE56" s="50">
        <v>-10</v>
      </c>
      <c r="AF56" s="50">
        <v>0</v>
      </c>
      <c r="AG56" s="50">
        <v>-10</v>
      </c>
      <c r="AH56" s="50">
        <v>0</v>
      </c>
      <c r="AI56" s="50">
        <v>-3.7135677817608959</v>
      </c>
      <c r="AJ56" s="50">
        <v>-12.869987589821081</v>
      </c>
      <c r="AK56" s="50">
        <v>-9.6579941485684895</v>
      </c>
      <c r="AL56" s="50">
        <v>6.0270832542961434</v>
      </c>
      <c r="AM56" s="50">
        <v>-20.442004790457666</v>
      </c>
      <c r="AN56" s="50">
        <v>138.14511871654315</v>
      </c>
      <c r="AO56" s="50">
        <v>341.55213041940618</v>
      </c>
      <c r="AP56" s="50">
        <v>-0.87135995949008427</v>
      </c>
      <c r="AQ56" s="50">
        <v>33.40237201601105</v>
      </c>
      <c r="AR56" s="50">
        <v>49.009767711029298</v>
      </c>
      <c r="AS56" s="50">
        <v>-172.95708121272526</v>
      </c>
      <c r="AT56" s="50">
        <v>-48.050226791197126</v>
      </c>
      <c r="AU56" s="50">
        <v>-57.735225730223291</v>
      </c>
      <c r="AV56" s="50">
        <v>-122.9511730673397</v>
      </c>
      <c r="AW56" s="50">
        <v>-134.08010736733809</v>
      </c>
      <c r="AX56" s="50">
        <v>7.2810757149516956</v>
      </c>
      <c r="AY56" s="50">
        <v>29.100258089925571</v>
      </c>
      <c r="AZ56" s="50">
        <v>-26.918791116755351</v>
      </c>
      <c r="BA56" s="635"/>
      <c r="BB56" s="50">
        <v>-10</v>
      </c>
      <c r="BC56" s="50">
        <v>-105</v>
      </c>
      <c r="BD56" s="50">
        <v>-10</v>
      </c>
      <c r="BE56" s="50">
        <v>25</v>
      </c>
      <c r="BF56" s="50">
        <v>35</v>
      </c>
      <c r="BG56" s="50">
        <v>50</v>
      </c>
      <c r="BH56" s="50">
        <v>-10</v>
      </c>
      <c r="BI56" s="50">
        <v>-35</v>
      </c>
      <c r="BJ56" s="50">
        <v>-10</v>
      </c>
      <c r="BK56" s="50">
        <v>-10</v>
      </c>
      <c r="BL56" s="50">
        <f>AI56+AJ56</f>
        <v>-16.583555371581976</v>
      </c>
      <c r="BM56" s="50">
        <f>AK56+AL56</f>
        <v>-3.630910894272346</v>
      </c>
      <c r="BN56" s="50">
        <f t="shared" si="144"/>
        <v>117.70311392608548</v>
      </c>
      <c r="BO56" s="50">
        <f t="shared" si="27"/>
        <v>340.68077045991612</v>
      </c>
      <c r="BP56" s="50">
        <f t="shared" si="115"/>
        <v>82.412139727040341</v>
      </c>
      <c r="BQ56" s="50">
        <f t="shared" si="116"/>
        <v>-221.00730800392239</v>
      </c>
      <c r="BR56" s="50">
        <f t="shared" si="117"/>
        <v>-180.68639879756299</v>
      </c>
      <c r="BS56" s="50">
        <f t="shared" si="26"/>
        <v>-126.79903165238639</v>
      </c>
      <c r="BT56" s="50">
        <f t="shared" si="15"/>
        <v>2.1814669731702203</v>
      </c>
      <c r="BU56" s="50"/>
      <c r="BV56" s="275" t="s">
        <v>37</v>
      </c>
      <c r="BW56" s="36">
        <f t="shared" ref="BW56:CB56" si="145">C56</f>
        <v>35</v>
      </c>
      <c r="BX56" s="36">
        <f t="shared" si="145"/>
        <v>-115</v>
      </c>
      <c r="BY56" s="36">
        <f t="shared" si="145"/>
        <v>20</v>
      </c>
      <c r="BZ56" s="36">
        <f t="shared" si="145"/>
        <v>85</v>
      </c>
      <c r="CA56" s="36">
        <f t="shared" si="145"/>
        <v>-45</v>
      </c>
      <c r="CB56" s="36">
        <f t="shared" si="145"/>
        <v>-20</v>
      </c>
      <c r="CC56" s="36">
        <f t="shared" si="137"/>
        <v>-20.21446626585432</v>
      </c>
      <c r="CD56" s="36">
        <f t="shared" si="136"/>
        <v>458.38388438600157</v>
      </c>
      <c r="CE56" s="36">
        <f t="shared" si="136"/>
        <v>-138.59516827688205</v>
      </c>
      <c r="CF56" s="36">
        <f t="shared" si="136"/>
        <v>-307.48543044994943</v>
      </c>
      <c r="CG56" s="36">
        <f>M56</f>
        <v>0</v>
      </c>
      <c r="CH56" s="210" t="str">
        <f>N56</f>
        <v>N/A</v>
      </c>
      <c r="CI56" s="210" t="str">
        <f>O56</f>
        <v>N/A</v>
      </c>
      <c r="CJ56" s="619"/>
      <c r="CK56" s="444">
        <f t="shared" ref="CK56:DT56" si="146">Q56</f>
        <v>-95</v>
      </c>
      <c r="CL56" s="444">
        <f t="shared" si="146"/>
        <v>-10</v>
      </c>
      <c r="CM56" s="444">
        <f t="shared" si="146"/>
        <v>-5</v>
      </c>
      <c r="CN56" s="444">
        <f t="shared" si="146"/>
        <v>-5</v>
      </c>
      <c r="CO56" s="444">
        <f t="shared" si="146"/>
        <v>-5</v>
      </c>
      <c r="CP56" s="444">
        <f t="shared" si="146"/>
        <v>30</v>
      </c>
      <c r="CQ56" s="444">
        <f t="shared" si="146"/>
        <v>40</v>
      </c>
      <c r="CR56" s="444">
        <f t="shared" si="146"/>
        <v>-5</v>
      </c>
      <c r="CS56" s="444">
        <f t="shared" si="146"/>
        <v>55</v>
      </c>
      <c r="CT56" s="444">
        <f t="shared" si="146"/>
        <v>-5</v>
      </c>
      <c r="CU56" s="444">
        <f t="shared" si="146"/>
        <v>-10</v>
      </c>
      <c r="CV56" s="444">
        <f t="shared" si="146"/>
        <v>0</v>
      </c>
      <c r="CW56" s="444">
        <f t="shared" si="146"/>
        <v>-15</v>
      </c>
      <c r="CX56" s="444">
        <f t="shared" si="146"/>
        <v>-20</v>
      </c>
      <c r="CY56" s="444">
        <f t="shared" si="146"/>
        <v>-10</v>
      </c>
      <c r="CZ56" s="444">
        <f t="shared" si="146"/>
        <v>0</v>
      </c>
      <c r="DA56" s="444">
        <f t="shared" si="146"/>
        <v>-10</v>
      </c>
      <c r="DB56" s="444">
        <f t="shared" si="146"/>
        <v>0</v>
      </c>
      <c r="DC56" s="444">
        <f t="shared" si="146"/>
        <v>-3.7135677817608959</v>
      </c>
      <c r="DD56" s="444">
        <f t="shared" si="146"/>
        <v>-12.869987589821081</v>
      </c>
      <c r="DE56" s="444">
        <f t="shared" si="146"/>
        <v>-9.6579941485684895</v>
      </c>
      <c r="DF56" s="444">
        <f t="shared" si="146"/>
        <v>6.0270832542961434</v>
      </c>
      <c r="DG56" s="444">
        <f t="shared" si="146"/>
        <v>-20.442004790457666</v>
      </c>
      <c r="DH56" s="444">
        <f t="shared" si="146"/>
        <v>138.14511871654315</v>
      </c>
      <c r="DI56" s="444">
        <f t="shared" si="146"/>
        <v>341.55213041940618</v>
      </c>
      <c r="DJ56" s="444">
        <f t="shared" si="146"/>
        <v>-0.87135995949008427</v>
      </c>
      <c r="DK56" s="444">
        <f t="shared" si="146"/>
        <v>33.40237201601105</v>
      </c>
      <c r="DL56" s="444">
        <f t="shared" si="146"/>
        <v>49.009767711029298</v>
      </c>
      <c r="DM56" s="444">
        <f t="shared" si="146"/>
        <v>-172.95708121272526</v>
      </c>
      <c r="DN56" s="444">
        <f t="shared" si="146"/>
        <v>-48.050226791197126</v>
      </c>
      <c r="DO56" s="444">
        <f t="shared" si="146"/>
        <v>-57.735225730223291</v>
      </c>
      <c r="DP56" s="444">
        <f t="shared" si="146"/>
        <v>-122.9511730673397</v>
      </c>
      <c r="DQ56" s="444">
        <f t="shared" si="146"/>
        <v>-134.08010736733809</v>
      </c>
      <c r="DR56" s="444">
        <f t="shared" si="146"/>
        <v>7.2810757149516956</v>
      </c>
      <c r="DS56" s="444">
        <f t="shared" si="146"/>
        <v>29.100258089925571</v>
      </c>
      <c r="DT56" s="444">
        <f t="shared" si="146"/>
        <v>-26.918791116755351</v>
      </c>
      <c r="DU56" s="444"/>
      <c r="DV56" s="444">
        <f>BB56</f>
        <v>-10</v>
      </c>
      <c r="DW56" s="444">
        <f t="shared" ref="DW56:EN56" si="147">BC56</f>
        <v>-105</v>
      </c>
      <c r="DX56" s="444">
        <f t="shared" si="147"/>
        <v>-10</v>
      </c>
      <c r="DY56" s="444">
        <f t="shared" si="147"/>
        <v>25</v>
      </c>
      <c r="DZ56" s="444">
        <f t="shared" si="147"/>
        <v>35</v>
      </c>
      <c r="EA56" s="444">
        <f t="shared" si="147"/>
        <v>50</v>
      </c>
      <c r="EB56" s="444">
        <f t="shared" si="147"/>
        <v>-10</v>
      </c>
      <c r="EC56" s="444">
        <f t="shared" si="147"/>
        <v>-35</v>
      </c>
      <c r="ED56" s="444">
        <f t="shared" si="147"/>
        <v>-10</v>
      </c>
      <c r="EE56" s="444">
        <f t="shared" si="147"/>
        <v>-10</v>
      </c>
      <c r="EF56" s="444">
        <f t="shared" si="147"/>
        <v>-16.583555371581976</v>
      </c>
      <c r="EG56" s="444">
        <f t="shared" si="147"/>
        <v>-3.630910894272346</v>
      </c>
      <c r="EH56" s="444">
        <f t="shared" si="147"/>
        <v>117.70311392608548</v>
      </c>
      <c r="EI56" s="444">
        <f t="shared" si="147"/>
        <v>340.68077045991612</v>
      </c>
      <c r="EJ56" s="444">
        <f t="shared" si="147"/>
        <v>82.412139727040341</v>
      </c>
      <c r="EK56" s="444">
        <f t="shared" si="147"/>
        <v>-221.00730800392239</v>
      </c>
      <c r="EL56" s="444">
        <f t="shared" si="147"/>
        <v>-180.68639879756299</v>
      </c>
      <c r="EM56" s="444">
        <f t="shared" si="147"/>
        <v>-126.79903165238639</v>
      </c>
      <c r="EN56" s="444">
        <f t="shared" si="147"/>
        <v>2.1814669731702203</v>
      </c>
    </row>
    <row r="57" spans="2:144" x14ac:dyDescent="0.3">
      <c r="B57" s="10"/>
      <c r="C57" s="694"/>
      <c r="D57" s="694"/>
      <c r="E57" s="694"/>
      <c r="F57" s="694"/>
      <c r="G57" s="694"/>
      <c r="H57" s="694"/>
      <c r="I57" s="694"/>
      <c r="J57" s="694"/>
      <c r="K57" s="694"/>
      <c r="L57" s="694"/>
      <c r="M57" s="694"/>
      <c r="N57" s="221"/>
      <c r="O57" s="221"/>
      <c r="P57" s="59"/>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635"/>
      <c r="BB57" s="27"/>
      <c r="BC57" s="27"/>
      <c r="BD57" s="27"/>
      <c r="BE57" s="27"/>
      <c r="BF57" s="27"/>
      <c r="BG57" s="27"/>
      <c r="BH57" s="27"/>
      <c r="BI57" s="27"/>
      <c r="BJ57" s="27"/>
      <c r="BK57" s="27"/>
      <c r="BL57" s="27"/>
      <c r="BM57" s="27"/>
      <c r="BN57" s="27"/>
      <c r="BO57" s="50"/>
      <c r="BP57" s="59"/>
      <c r="BQ57" s="59">
        <f t="shared" si="116"/>
        <v>0</v>
      </c>
      <c r="BR57" s="59">
        <f t="shared" si="117"/>
        <v>0</v>
      </c>
      <c r="BS57" s="59">
        <f t="shared" si="26"/>
        <v>0</v>
      </c>
      <c r="BT57" s="59">
        <f t="shared" si="15"/>
        <v>0</v>
      </c>
      <c r="BU57" s="59"/>
      <c r="CK57" s="679"/>
      <c r="CL57" s="679"/>
      <c r="CM57" s="679"/>
      <c r="CN57" s="679"/>
      <c r="CO57" s="679"/>
      <c r="CP57" s="679"/>
      <c r="CQ57" s="679"/>
      <c r="CR57" s="679"/>
      <c r="CS57" s="679"/>
      <c r="CT57" s="679"/>
      <c r="CU57" s="679"/>
      <c r="CV57" s="679"/>
      <c r="CW57" s="679"/>
      <c r="CX57" s="679"/>
      <c r="CY57" s="679"/>
      <c r="CZ57" s="679"/>
      <c r="DA57" s="679"/>
      <c r="DB57" s="679"/>
      <c r="DC57" s="679"/>
      <c r="DD57" s="444"/>
      <c r="DE57" s="444"/>
      <c r="DF57" s="444"/>
      <c r="DG57" s="444"/>
      <c r="DH57" s="444"/>
      <c r="DI57" s="444"/>
      <c r="DJ57" s="444"/>
      <c r="DK57" s="444"/>
      <c r="DL57" s="444"/>
      <c r="DM57" s="444"/>
      <c r="DN57" s="444"/>
      <c r="DO57" s="444"/>
      <c r="DP57" s="444"/>
      <c r="DQ57" s="444"/>
      <c r="DR57" s="444"/>
      <c r="DS57" s="444"/>
      <c r="DT57" s="444"/>
      <c r="DU57" s="444"/>
      <c r="DV57" s="679"/>
      <c r="DW57" s="679"/>
      <c r="DX57" s="679"/>
      <c r="DY57" s="679"/>
      <c r="DZ57" s="679"/>
      <c r="EA57" s="679"/>
      <c r="EB57" s="679"/>
      <c r="EC57" s="679"/>
      <c r="ED57" s="679"/>
      <c r="EE57" s="679"/>
      <c r="EF57" s="679"/>
      <c r="EG57" s="679"/>
      <c r="EH57" s="679"/>
      <c r="EI57" s="679"/>
      <c r="EJ57" s="679"/>
      <c r="EK57" s="679"/>
      <c r="EL57" s="679"/>
      <c r="EM57" s="679"/>
      <c r="EN57" s="679"/>
    </row>
    <row r="58" spans="2:144" s="432" customFormat="1" x14ac:dyDescent="0.3">
      <c r="B58" s="56" t="s">
        <v>3</v>
      </c>
      <c r="C58" s="695">
        <v>935</v>
      </c>
      <c r="D58" s="695">
        <v>150</v>
      </c>
      <c r="E58" s="695">
        <v>305</v>
      </c>
      <c r="F58" s="695">
        <v>535</v>
      </c>
      <c r="G58" s="695">
        <v>275</v>
      </c>
      <c r="H58" s="695">
        <v>15</v>
      </c>
      <c r="I58" s="695">
        <f t="shared" ref="I58:J58" si="148">I46+I51+I56</f>
        <v>1233.2641282023474</v>
      </c>
      <c r="J58" s="695">
        <f t="shared" si="148"/>
        <v>1536.4428029818</v>
      </c>
      <c r="K58" s="695">
        <f>K46+K51+K56</f>
        <v>-55.791520876881918</v>
      </c>
      <c r="L58" s="695">
        <f>L46+L51+L56</f>
        <v>-640.43845805216256</v>
      </c>
      <c r="M58" s="695">
        <f t="shared" ref="M58" si="149">M46+M51+M56</f>
        <v>386.40194722139165</v>
      </c>
      <c r="N58" s="603" t="str">
        <f t="shared" si="9"/>
        <v>N/A</v>
      </c>
      <c r="O58" s="58" t="str">
        <f t="shared" si="9"/>
        <v>N/A</v>
      </c>
      <c r="P58" s="50"/>
      <c r="Q58" s="57">
        <v>-175</v>
      </c>
      <c r="R58" s="57">
        <v>0</v>
      </c>
      <c r="S58" s="57">
        <v>-10</v>
      </c>
      <c r="T58" s="57">
        <v>115</v>
      </c>
      <c r="U58" s="57">
        <v>285</v>
      </c>
      <c r="V58" s="57">
        <v>-95</v>
      </c>
      <c r="W58" s="57">
        <v>165</v>
      </c>
      <c r="X58" s="57">
        <v>95</v>
      </c>
      <c r="Y58" s="57">
        <v>50</v>
      </c>
      <c r="Z58" s="57">
        <v>225</v>
      </c>
      <c r="AA58" s="57">
        <v>80</v>
      </c>
      <c r="AB58" s="57">
        <v>105</v>
      </c>
      <c r="AC58" s="57">
        <v>-10</v>
      </c>
      <c r="AD58" s="57">
        <v>100</v>
      </c>
      <c r="AE58" s="57">
        <v>60</v>
      </c>
      <c r="AF58" s="57">
        <v>-55</v>
      </c>
      <c r="AG58" s="57">
        <v>65</v>
      </c>
      <c r="AH58" s="57">
        <v>-65</v>
      </c>
      <c r="AI58" s="57">
        <f t="shared" ref="AI58:AZ58" si="150">AI46+AI51+AI56</f>
        <v>789.1665174579166</v>
      </c>
      <c r="AJ58" s="57">
        <f t="shared" si="150"/>
        <v>122.02271297691493</v>
      </c>
      <c r="AK58" s="57">
        <f t="shared" si="150"/>
        <v>246.2812193852445</v>
      </c>
      <c r="AL58" s="57">
        <f t="shared" si="150"/>
        <v>75.793678382271338</v>
      </c>
      <c r="AM58" s="57">
        <f t="shared" si="150"/>
        <v>61.771979263408618</v>
      </c>
      <c r="AN58" s="57">
        <f t="shared" si="150"/>
        <v>383.25291470702274</v>
      </c>
      <c r="AO58" s="57">
        <f t="shared" si="150"/>
        <v>962.21102695385389</v>
      </c>
      <c r="AP58" s="57">
        <f t="shared" si="150"/>
        <v>129.2068820575146</v>
      </c>
      <c r="AQ58" s="57">
        <f t="shared" si="150"/>
        <v>152.75904719937066</v>
      </c>
      <c r="AR58" s="57">
        <f t="shared" si="150"/>
        <v>187.33834927444249</v>
      </c>
      <c r="AS58" s="57">
        <f t="shared" si="150"/>
        <v>-277.58448720743064</v>
      </c>
      <c r="AT58" s="57">
        <f t="shared" si="150"/>
        <v>-118.30443014326437</v>
      </c>
      <c r="AU58" s="57">
        <f t="shared" si="150"/>
        <v>-164.87269021361845</v>
      </c>
      <c r="AV58" s="57">
        <f t="shared" si="150"/>
        <v>-162.21062066759993</v>
      </c>
      <c r="AW58" s="57">
        <f t="shared" si="150"/>
        <v>-259.81005041114042</v>
      </c>
      <c r="AX58" s="57">
        <f t="shared" si="150"/>
        <v>-53.54509675980367</v>
      </c>
      <c r="AY58" s="57">
        <f t="shared" si="150"/>
        <v>169.02196100988257</v>
      </c>
      <c r="AZ58" s="57">
        <f t="shared" si="150"/>
        <v>154.45872699425047</v>
      </c>
      <c r="BA58" s="635"/>
      <c r="BB58" s="57">
        <f>D58-BC58</f>
        <v>325</v>
      </c>
      <c r="BC58" s="57">
        <f>SUM(Q58:R58)</f>
        <v>-175</v>
      </c>
      <c r="BD58" s="57">
        <f>SUM(S58:T58)</f>
        <v>105</v>
      </c>
      <c r="BE58" s="57">
        <f>SUM(U58:V58)</f>
        <v>190</v>
      </c>
      <c r="BF58" s="57">
        <f>SUM(W58:X58)</f>
        <v>260</v>
      </c>
      <c r="BG58" s="57">
        <f>SUM(Y58:Z58)</f>
        <v>275</v>
      </c>
      <c r="BH58" s="57">
        <f>SUM(AA58:AB58)</f>
        <v>185</v>
      </c>
      <c r="BI58" s="57">
        <f>SUM(AC58:AD58)</f>
        <v>90</v>
      </c>
      <c r="BJ58" s="57">
        <f>SUM(AE58:AF58)</f>
        <v>5</v>
      </c>
      <c r="BK58" s="57">
        <f>SUM(AG58:AH58)</f>
        <v>0</v>
      </c>
      <c r="BL58" s="57">
        <f t="shared" ref="BL58:BL59" si="151">AI58+AJ58</f>
        <v>911.18923043483153</v>
      </c>
      <c r="BM58" s="57">
        <f t="shared" ref="BM58:BM59" si="152">AK58+AL58</f>
        <v>322.07489776751584</v>
      </c>
      <c r="BN58" s="57">
        <f>AM58+AN58</f>
        <v>445.02489397043138</v>
      </c>
      <c r="BO58" s="622">
        <f>AO58+AP58</f>
        <v>1091.4179090113685</v>
      </c>
      <c r="BP58" s="622">
        <f>AQ58+AR58</f>
        <v>340.09739647381315</v>
      </c>
      <c r="BQ58" s="622">
        <f t="shared" si="116"/>
        <v>-395.88891735069501</v>
      </c>
      <c r="BR58" s="622">
        <f t="shared" si="117"/>
        <v>-327.08331088121838</v>
      </c>
      <c r="BS58" s="622">
        <f t="shared" si="26"/>
        <v>-313.35514717094406</v>
      </c>
      <c r="BT58" s="622">
        <f t="shared" si="15"/>
        <v>323.48068800413307</v>
      </c>
      <c r="BU58" s="50"/>
      <c r="BV58" s="56" t="s">
        <v>3</v>
      </c>
      <c r="BW58" s="57">
        <f t="shared" ref="BW58:CI59" si="153">C58</f>
        <v>935</v>
      </c>
      <c r="BX58" s="57">
        <f t="shared" si="153"/>
        <v>150</v>
      </c>
      <c r="BY58" s="57">
        <f t="shared" si="153"/>
        <v>305</v>
      </c>
      <c r="BZ58" s="57">
        <f t="shared" si="153"/>
        <v>535</v>
      </c>
      <c r="CA58" s="57">
        <f t="shared" si="153"/>
        <v>275</v>
      </c>
      <c r="CB58" s="57">
        <f t="shared" si="153"/>
        <v>15</v>
      </c>
      <c r="CC58" s="57">
        <f t="shared" si="153"/>
        <v>1233.2641282023474</v>
      </c>
      <c r="CD58" s="57">
        <f t="shared" si="153"/>
        <v>1536.4428029818</v>
      </c>
      <c r="CE58" s="57">
        <f t="shared" si="153"/>
        <v>-55.791520876881918</v>
      </c>
      <c r="CF58" s="57">
        <f t="shared" si="153"/>
        <v>-640.43845805216256</v>
      </c>
      <c r="CG58" s="57">
        <f t="shared" si="153"/>
        <v>386.40194722139165</v>
      </c>
      <c r="CH58" s="283" t="str">
        <f t="shared" si="153"/>
        <v>N/A</v>
      </c>
      <c r="CI58" s="283" t="str">
        <f t="shared" si="153"/>
        <v>N/A</v>
      </c>
      <c r="CK58" s="455">
        <f t="shared" ref="CK58:CZ59" si="154">Q58</f>
        <v>-175</v>
      </c>
      <c r="CL58" s="455">
        <f t="shared" si="154"/>
        <v>0</v>
      </c>
      <c r="CM58" s="455">
        <f t="shared" si="154"/>
        <v>-10</v>
      </c>
      <c r="CN58" s="455">
        <f t="shared" si="154"/>
        <v>115</v>
      </c>
      <c r="CO58" s="455">
        <f t="shared" si="154"/>
        <v>285</v>
      </c>
      <c r="CP58" s="455">
        <f t="shared" si="154"/>
        <v>-95</v>
      </c>
      <c r="CQ58" s="455">
        <f t="shared" si="154"/>
        <v>165</v>
      </c>
      <c r="CR58" s="455">
        <f t="shared" si="154"/>
        <v>95</v>
      </c>
      <c r="CS58" s="455">
        <f t="shared" si="154"/>
        <v>50</v>
      </c>
      <c r="CT58" s="455">
        <f t="shared" si="154"/>
        <v>225</v>
      </c>
      <c r="CU58" s="455">
        <f t="shared" si="154"/>
        <v>80</v>
      </c>
      <c r="CV58" s="455">
        <f t="shared" si="154"/>
        <v>105</v>
      </c>
      <c r="CW58" s="455">
        <f t="shared" si="154"/>
        <v>-10</v>
      </c>
      <c r="CX58" s="455">
        <f t="shared" si="154"/>
        <v>100</v>
      </c>
      <c r="CY58" s="455">
        <f t="shared" si="154"/>
        <v>60</v>
      </c>
      <c r="CZ58" s="455">
        <f t="shared" si="154"/>
        <v>-55</v>
      </c>
      <c r="DA58" s="455">
        <f t="shared" ref="DA58:DP59" si="155">AG58</f>
        <v>65</v>
      </c>
      <c r="DB58" s="455">
        <f t="shared" si="155"/>
        <v>-65</v>
      </c>
      <c r="DC58" s="455">
        <f t="shared" si="155"/>
        <v>789.1665174579166</v>
      </c>
      <c r="DD58" s="455">
        <f t="shared" si="155"/>
        <v>122.02271297691493</v>
      </c>
      <c r="DE58" s="455">
        <f t="shared" si="155"/>
        <v>246.2812193852445</v>
      </c>
      <c r="DF58" s="455">
        <f t="shared" si="155"/>
        <v>75.793678382271338</v>
      </c>
      <c r="DG58" s="455">
        <f t="shared" si="155"/>
        <v>61.771979263408618</v>
      </c>
      <c r="DH58" s="455">
        <f t="shared" si="155"/>
        <v>383.25291470702274</v>
      </c>
      <c r="DI58" s="455">
        <f t="shared" si="155"/>
        <v>962.21102695385389</v>
      </c>
      <c r="DJ58" s="455">
        <f t="shared" si="155"/>
        <v>129.2068820575146</v>
      </c>
      <c r="DK58" s="455">
        <f t="shared" si="155"/>
        <v>152.75904719937066</v>
      </c>
      <c r="DL58" s="455">
        <f t="shared" si="155"/>
        <v>187.33834927444249</v>
      </c>
      <c r="DM58" s="455">
        <f t="shared" si="155"/>
        <v>-277.58448720743064</v>
      </c>
      <c r="DN58" s="455">
        <f t="shared" si="155"/>
        <v>-118.30443014326437</v>
      </c>
      <c r="DO58" s="455">
        <f t="shared" si="155"/>
        <v>-164.87269021361845</v>
      </c>
      <c r="DP58" s="455">
        <f t="shared" si="155"/>
        <v>-162.21062066759993</v>
      </c>
      <c r="DQ58" s="455">
        <f t="shared" ref="DO58:DT59" si="156">AW58</f>
        <v>-259.81005041114042</v>
      </c>
      <c r="DR58" s="455">
        <f t="shared" si="156"/>
        <v>-53.54509675980367</v>
      </c>
      <c r="DS58" s="455">
        <f t="shared" si="156"/>
        <v>169.02196100988257</v>
      </c>
      <c r="DT58" s="455">
        <f t="shared" si="156"/>
        <v>154.45872699425047</v>
      </c>
      <c r="DU58" s="455"/>
      <c r="DV58" s="455">
        <f>BB58</f>
        <v>325</v>
      </c>
      <c r="DW58" s="455">
        <f t="shared" ref="DW58:EN58" si="157">BC58</f>
        <v>-175</v>
      </c>
      <c r="DX58" s="455">
        <f t="shared" si="157"/>
        <v>105</v>
      </c>
      <c r="DY58" s="455">
        <f t="shared" si="157"/>
        <v>190</v>
      </c>
      <c r="DZ58" s="455">
        <f t="shared" si="157"/>
        <v>260</v>
      </c>
      <c r="EA58" s="455">
        <f t="shared" si="157"/>
        <v>275</v>
      </c>
      <c r="EB58" s="455">
        <f t="shared" si="157"/>
        <v>185</v>
      </c>
      <c r="EC58" s="455">
        <f t="shared" si="157"/>
        <v>90</v>
      </c>
      <c r="ED58" s="455">
        <f t="shared" si="157"/>
        <v>5</v>
      </c>
      <c r="EE58" s="455">
        <f t="shared" si="157"/>
        <v>0</v>
      </c>
      <c r="EF58" s="455">
        <f t="shared" si="157"/>
        <v>911.18923043483153</v>
      </c>
      <c r="EG58" s="455">
        <f t="shared" si="157"/>
        <v>322.07489776751584</v>
      </c>
      <c r="EH58" s="455">
        <f t="shared" si="157"/>
        <v>445.02489397043138</v>
      </c>
      <c r="EI58" s="455">
        <f t="shared" si="157"/>
        <v>1091.4179090113685</v>
      </c>
      <c r="EJ58" s="455">
        <f t="shared" si="157"/>
        <v>340.09739647381315</v>
      </c>
      <c r="EK58" s="455">
        <f t="shared" si="157"/>
        <v>-395.88891735069501</v>
      </c>
      <c r="EL58" s="455">
        <f t="shared" si="157"/>
        <v>-327.08331088121838</v>
      </c>
      <c r="EM58" s="455">
        <f t="shared" si="157"/>
        <v>-313.35514717094406</v>
      </c>
      <c r="EN58" s="455">
        <f t="shared" si="157"/>
        <v>323.48068800413307</v>
      </c>
    </row>
    <row r="59" spans="2:144" s="432" customFormat="1" x14ac:dyDescent="0.3">
      <c r="B59" s="41" t="s">
        <v>26</v>
      </c>
      <c r="C59" s="673">
        <v>8590</v>
      </c>
      <c r="D59" s="673">
        <v>8090</v>
      </c>
      <c r="E59" s="673">
        <v>8240</v>
      </c>
      <c r="F59" s="673">
        <v>8345</v>
      </c>
      <c r="G59" s="673">
        <v>7850</v>
      </c>
      <c r="H59" s="673">
        <v>7365</v>
      </c>
      <c r="I59" s="673">
        <f t="shared" ref="I59" si="158">SUM(I6,I13,I20,I26,I32,I38,I44,I58,I45)</f>
        <v>8396.9968433589402</v>
      </c>
      <c r="J59" s="673">
        <f>SUM(J6,J13,J20,J26,J32,J38,J44,J58,J45)</f>
        <v>7795.8565223884561</v>
      </c>
      <c r="K59" s="673">
        <f>SUM(K6,K13,K20,K26,K32,K38,K44,K58,K45)</f>
        <v>6987.7685953930559</v>
      </c>
      <c r="L59" s="673">
        <f>SUM(L6,L13,L20,L26,L32,L38,L44,L58,L45)</f>
        <v>6491.2166828694426</v>
      </c>
      <c r="M59" s="673">
        <f>SUM(M6,M13,M20,M26,M32,M38,M44,M58,M45)</f>
        <v>8229.5956766045274</v>
      </c>
      <c r="N59" s="278">
        <f t="shared" si="9"/>
        <v>-7.1060154002664522E-2</v>
      </c>
      <c r="O59" s="222">
        <f t="shared" si="9"/>
        <v>0.26780480126672246</v>
      </c>
      <c r="P59" s="50"/>
      <c r="Q59" s="46">
        <v>1730</v>
      </c>
      <c r="R59" s="46">
        <v>1935</v>
      </c>
      <c r="S59" s="46">
        <v>2010</v>
      </c>
      <c r="T59" s="46">
        <v>2080</v>
      </c>
      <c r="U59" s="46">
        <v>2310</v>
      </c>
      <c r="V59" s="46">
        <v>1885</v>
      </c>
      <c r="W59" s="46">
        <v>2075</v>
      </c>
      <c r="X59" s="46">
        <v>2075</v>
      </c>
      <c r="Y59" s="46">
        <v>1955</v>
      </c>
      <c r="Z59" s="46">
        <v>2210</v>
      </c>
      <c r="AA59" s="46">
        <v>1995</v>
      </c>
      <c r="AB59" s="46">
        <v>1965</v>
      </c>
      <c r="AC59" s="46">
        <v>1805</v>
      </c>
      <c r="AD59" s="46">
        <v>2075</v>
      </c>
      <c r="AE59" s="46">
        <v>1935</v>
      </c>
      <c r="AF59" s="46">
        <v>1825</v>
      </c>
      <c r="AG59" s="46">
        <v>1845</v>
      </c>
      <c r="AH59" s="46">
        <v>1785</v>
      </c>
      <c r="AI59" s="46">
        <f t="shared" ref="AI59:AZ59" si="159">SUM(AI6,AI13,AI20,AI26,AI32,AI38,AI44,AI58,AI45)</f>
        <v>2755.0926966322209</v>
      </c>
      <c r="AJ59" s="46">
        <f t="shared" si="159"/>
        <v>1936.116793856824</v>
      </c>
      <c r="AK59" s="46">
        <f t="shared" si="159"/>
        <v>1987.6072589605099</v>
      </c>
      <c r="AL59" s="46">
        <f t="shared" si="159"/>
        <v>1718.1775914177028</v>
      </c>
      <c r="AM59" s="46">
        <f t="shared" si="159"/>
        <v>1721.4276429331283</v>
      </c>
      <c r="AN59" s="46">
        <f t="shared" si="159"/>
        <v>1489.3924093710355</v>
      </c>
      <c r="AO59" s="46">
        <f t="shared" si="159"/>
        <v>2689.5538855513587</v>
      </c>
      <c r="AP59" s="46">
        <f t="shared" si="159"/>
        <v>1895.4825845329324</v>
      </c>
      <c r="AQ59" s="46">
        <f t="shared" si="159"/>
        <v>1828.4588100369617</v>
      </c>
      <c r="AR59" s="46">
        <f t="shared" si="159"/>
        <v>2084.0267254104579</v>
      </c>
      <c r="AS59" s="46">
        <f t="shared" si="159"/>
        <v>1480.0714550766656</v>
      </c>
      <c r="AT59" s="46">
        <f>SUM(AT6,AT13,AT20,AT26,AT32,AT38,AT44,AT58,AT45)</f>
        <v>1595.2116048689691</v>
      </c>
      <c r="AU59" s="46">
        <f t="shared" si="159"/>
        <v>1619.0523352968735</v>
      </c>
      <c r="AV59" s="46">
        <f t="shared" si="159"/>
        <v>1651.883801409517</v>
      </c>
      <c r="AW59" s="46">
        <f t="shared" si="159"/>
        <v>1488.1975090276899</v>
      </c>
      <c r="AX59" s="46">
        <f t="shared" si="159"/>
        <v>1732.0933612913109</v>
      </c>
      <c r="AY59" s="46">
        <f t="shared" si="159"/>
        <v>2103.1916402371462</v>
      </c>
      <c r="AZ59" s="46">
        <f t="shared" si="159"/>
        <v>2170.9352459599572</v>
      </c>
      <c r="BA59" s="635"/>
      <c r="BB59" s="46">
        <f t="shared" ref="BB59:BN59" si="160">SUM(BB6,BB13,BB20,BB26,BB32,BB38,BB44,BB58,BB45)</f>
        <v>4420</v>
      </c>
      <c r="BC59" s="46">
        <f t="shared" si="160"/>
        <v>3665</v>
      </c>
      <c r="BD59" s="46">
        <f t="shared" si="160"/>
        <v>4090</v>
      </c>
      <c r="BE59" s="46">
        <f t="shared" si="160"/>
        <v>4155</v>
      </c>
      <c r="BF59" s="46">
        <f t="shared" si="160"/>
        <v>4150</v>
      </c>
      <c r="BG59" s="46">
        <f t="shared" si="160"/>
        <v>4165</v>
      </c>
      <c r="BH59" s="46">
        <f t="shared" si="160"/>
        <v>3960</v>
      </c>
      <c r="BI59" s="46">
        <f t="shared" si="160"/>
        <v>3880</v>
      </c>
      <c r="BJ59" s="46">
        <f t="shared" si="160"/>
        <v>3760</v>
      </c>
      <c r="BK59" s="46">
        <f t="shared" si="160"/>
        <v>3630</v>
      </c>
      <c r="BL59" s="46">
        <f t="shared" si="151"/>
        <v>4691.2094904890446</v>
      </c>
      <c r="BM59" s="46">
        <f t="shared" si="152"/>
        <v>3705.7848503782125</v>
      </c>
      <c r="BN59" s="46">
        <f t="shared" si="160"/>
        <v>3210.8200523041637</v>
      </c>
      <c r="BO59" s="46">
        <f>SUM(BO6,BO13,BO20,BO26,BO32,BO38,BO44,BO58,BO45)</f>
        <v>4585.0364700842911</v>
      </c>
      <c r="BP59" s="623">
        <f>AQ59+AR59</f>
        <v>3912.4855354474194</v>
      </c>
      <c r="BQ59" s="623">
        <f t="shared" si="116"/>
        <v>3075.2830599456347</v>
      </c>
      <c r="BR59" s="623">
        <f t="shared" si="117"/>
        <v>3270.9361367063902</v>
      </c>
      <c r="BS59" s="623">
        <f t="shared" si="26"/>
        <v>3220.2908703190005</v>
      </c>
      <c r="BT59" s="623">
        <f t="shared" si="15"/>
        <v>4274.1268861971039</v>
      </c>
      <c r="BU59" s="732"/>
      <c r="BV59" s="41" t="s">
        <v>26</v>
      </c>
      <c r="BW59" s="46">
        <f t="shared" si="153"/>
        <v>8590</v>
      </c>
      <c r="BX59" s="46">
        <f t="shared" si="153"/>
        <v>8090</v>
      </c>
      <c r="BY59" s="46">
        <f t="shared" si="153"/>
        <v>8240</v>
      </c>
      <c r="BZ59" s="46">
        <f t="shared" si="153"/>
        <v>8345</v>
      </c>
      <c r="CA59" s="46">
        <f t="shared" si="153"/>
        <v>7850</v>
      </c>
      <c r="CB59" s="46">
        <f t="shared" si="153"/>
        <v>7365</v>
      </c>
      <c r="CC59" s="46">
        <f t="shared" si="153"/>
        <v>8396.9968433589402</v>
      </c>
      <c r="CD59" s="46">
        <f t="shared" si="153"/>
        <v>7795.8565223884561</v>
      </c>
      <c r="CE59" s="46">
        <f t="shared" si="153"/>
        <v>6987.7685953930559</v>
      </c>
      <c r="CF59" s="46">
        <f t="shared" si="153"/>
        <v>6491.2166828694426</v>
      </c>
      <c r="CG59" s="46">
        <f t="shared" si="153"/>
        <v>8229.5956766045274</v>
      </c>
      <c r="CH59" s="222">
        <f t="shared" si="153"/>
        <v>-7.1060154002664522E-2</v>
      </c>
      <c r="CI59" s="222">
        <f t="shared" si="153"/>
        <v>0.26780480126672246</v>
      </c>
      <c r="CJ59" s="36"/>
      <c r="CK59" s="456">
        <f t="shared" si="154"/>
        <v>1730</v>
      </c>
      <c r="CL59" s="456">
        <f t="shared" si="154"/>
        <v>1935</v>
      </c>
      <c r="CM59" s="456">
        <f t="shared" si="154"/>
        <v>2010</v>
      </c>
      <c r="CN59" s="456">
        <f t="shared" si="154"/>
        <v>2080</v>
      </c>
      <c r="CO59" s="456">
        <f t="shared" si="154"/>
        <v>2310</v>
      </c>
      <c r="CP59" s="456">
        <f t="shared" si="154"/>
        <v>1885</v>
      </c>
      <c r="CQ59" s="456">
        <f t="shared" si="154"/>
        <v>2075</v>
      </c>
      <c r="CR59" s="456">
        <f t="shared" si="154"/>
        <v>2075</v>
      </c>
      <c r="CS59" s="456">
        <f t="shared" si="154"/>
        <v>1955</v>
      </c>
      <c r="CT59" s="456">
        <f t="shared" si="154"/>
        <v>2210</v>
      </c>
      <c r="CU59" s="456">
        <f t="shared" si="154"/>
        <v>1995</v>
      </c>
      <c r="CV59" s="456">
        <f t="shared" si="154"/>
        <v>1965</v>
      </c>
      <c r="CW59" s="456">
        <f t="shared" si="154"/>
        <v>1805</v>
      </c>
      <c r="CX59" s="456">
        <f t="shared" si="154"/>
        <v>2075</v>
      </c>
      <c r="CY59" s="456">
        <f t="shared" si="154"/>
        <v>1935</v>
      </c>
      <c r="CZ59" s="456">
        <f t="shared" si="154"/>
        <v>1825</v>
      </c>
      <c r="DA59" s="456">
        <f t="shared" si="155"/>
        <v>1845</v>
      </c>
      <c r="DB59" s="456">
        <f t="shared" si="155"/>
        <v>1785</v>
      </c>
      <c r="DC59" s="456">
        <f t="shared" si="155"/>
        <v>2755.0926966322209</v>
      </c>
      <c r="DD59" s="456">
        <f t="shared" si="155"/>
        <v>1936.116793856824</v>
      </c>
      <c r="DE59" s="456">
        <f t="shared" si="155"/>
        <v>1987.6072589605099</v>
      </c>
      <c r="DF59" s="456">
        <f t="shared" si="155"/>
        <v>1718.1775914177028</v>
      </c>
      <c r="DG59" s="456">
        <f t="shared" si="155"/>
        <v>1721.4276429331283</v>
      </c>
      <c r="DH59" s="456">
        <f t="shared" si="155"/>
        <v>1489.3924093710355</v>
      </c>
      <c r="DI59" s="456">
        <f t="shared" si="155"/>
        <v>2689.5538855513587</v>
      </c>
      <c r="DJ59" s="456">
        <f t="shared" si="155"/>
        <v>1895.4825845329324</v>
      </c>
      <c r="DK59" s="456">
        <f t="shared" si="155"/>
        <v>1828.4588100369617</v>
      </c>
      <c r="DL59" s="456">
        <f t="shared" si="155"/>
        <v>2084.0267254104579</v>
      </c>
      <c r="DM59" s="456">
        <f t="shared" si="155"/>
        <v>1480.0714550766656</v>
      </c>
      <c r="DN59" s="456">
        <f t="shared" si="155"/>
        <v>1595.2116048689691</v>
      </c>
      <c r="DO59" s="456">
        <f t="shared" si="156"/>
        <v>1619.0523352968735</v>
      </c>
      <c r="DP59" s="456">
        <f t="shared" si="156"/>
        <v>1651.883801409517</v>
      </c>
      <c r="DQ59" s="456">
        <f t="shared" si="156"/>
        <v>1488.1975090276899</v>
      </c>
      <c r="DR59" s="456">
        <f t="shared" si="156"/>
        <v>1732.0933612913109</v>
      </c>
      <c r="DS59" s="456">
        <f t="shared" si="156"/>
        <v>2103.1916402371462</v>
      </c>
      <c r="DT59" s="456">
        <f t="shared" si="156"/>
        <v>2170.9352459599572</v>
      </c>
      <c r="DU59" s="456"/>
      <c r="DV59" s="456">
        <f t="shared" ref="DV59:EN59" si="161">BB59</f>
        <v>4420</v>
      </c>
      <c r="DW59" s="456">
        <f t="shared" si="161"/>
        <v>3665</v>
      </c>
      <c r="DX59" s="456">
        <f t="shared" si="161"/>
        <v>4090</v>
      </c>
      <c r="DY59" s="456">
        <f t="shared" si="161"/>
        <v>4155</v>
      </c>
      <c r="DZ59" s="456">
        <f t="shared" si="161"/>
        <v>4150</v>
      </c>
      <c r="EA59" s="456">
        <f t="shared" si="161"/>
        <v>4165</v>
      </c>
      <c r="EB59" s="456">
        <f t="shared" si="161"/>
        <v>3960</v>
      </c>
      <c r="EC59" s="456">
        <f t="shared" si="161"/>
        <v>3880</v>
      </c>
      <c r="ED59" s="456">
        <f t="shared" si="161"/>
        <v>3760</v>
      </c>
      <c r="EE59" s="456">
        <f t="shared" si="161"/>
        <v>3630</v>
      </c>
      <c r="EF59" s="456">
        <f t="shared" si="161"/>
        <v>4691.2094904890446</v>
      </c>
      <c r="EG59" s="456">
        <f t="shared" si="161"/>
        <v>3705.7848503782125</v>
      </c>
      <c r="EH59" s="456">
        <f t="shared" si="161"/>
        <v>3210.8200523041637</v>
      </c>
      <c r="EI59" s="456">
        <f t="shared" si="161"/>
        <v>4585.0364700842911</v>
      </c>
      <c r="EJ59" s="456">
        <f t="shared" si="161"/>
        <v>3912.4855354474194</v>
      </c>
      <c r="EK59" s="456">
        <f t="shared" si="161"/>
        <v>3075.2830599456347</v>
      </c>
      <c r="EL59" s="456">
        <f t="shared" si="161"/>
        <v>3270.9361367063902</v>
      </c>
      <c r="EM59" s="456">
        <f t="shared" si="161"/>
        <v>3220.2908703190005</v>
      </c>
      <c r="EN59" s="456">
        <f t="shared" si="161"/>
        <v>4274.1268861971039</v>
      </c>
    </row>
    <row r="60" spans="2:144" s="655" customFormat="1" x14ac:dyDescent="0.3">
      <c r="B60" s="652"/>
      <c r="C60" s="653">
        <v>8590</v>
      </c>
      <c r="D60" s="653">
        <v>8095</v>
      </c>
      <c r="E60" s="653">
        <v>8235</v>
      </c>
      <c r="F60" s="653">
        <v>8355</v>
      </c>
      <c r="G60" s="653">
        <v>7860</v>
      </c>
      <c r="H60" s="653">
        <v>7375</v>
      </c>
      <c r="I60" s="653">
        <v>8396.9968433589383</v>
      </c>
      <c r="J60" s="653">
        <v>7795.8565223884552</v>
      </c>
      <c r="K60" s="653">
        <v>6987.768595393055</v>
      </c>
      <c r="L60" s="653">
        <v>6491.2166828694417</v>
      </c>
      <c r="M60" s="653">
        <v>8229.5956766045274</v>
      </c>
      <c r="N60" s="654"/>
      <c r="O60" s="654"/>
      <c r="Q60" s="653">
        <v>1730</v>
      </c>
      <c r="R60" s="653">
        <v>1935</v>
      </c>
      <c r="S60" s="653">
        <v>2010</v>
      </c>
      <c r="T60" s="653">
        <v>2080</v>
      </c>
      <c r="U60" s="653">
        <v>2310</v>
      </c>
      <c r="V60" s="653">
        <v>1885</v>
      </c>
      <c r="W60" s="653">
        <v>2075</v>
      </c>
      <c r="X60" s="653">
        <v>2075</v>
      </c>
      <c r="Y60" s="653">
        <v>1955</v>
      </c>
      <c r="Z60" s="653">
        <v>2210</v>
      </c>
      <c r="AA60" s="653">
        <v>1995</v>
      </c>
      <c r="AB60" s="653">
        <v>1965</v>
      </c>
      <c r="AC60" s="653">
        <v>1805</v>
      </c>
      <c r="AD60" s="653">
        <v>2075</v>
      </c>
      <c r="AE60" s="653">
        <v>1935</v>
      </c>
      <c r="AF60" s="653">
        <v>1825</v>
      </c>
      <c r="AG60" s="653">
        <v>1845</v>
      </c>
      <c r="AH60" s="653">
        <v>1785</v>
      </c>
      <c r="AI60" s="653">
        <v>2755.0926966322209</v>
      </c>
      <c r="AJ60" s="653">
        <v>1936.1167938568242</v>
      </c>
      <c r="AK60" s="653">
        <v>1987.6072589605099</v>
      </c>
      <c r="AL60" s="653">
        <v>1718.1775914177031</v>
      </c>
      <c r="AM60" s="653">
        <v>1721.4276429331283</v>
      </c>
      <c r="AN60" s="653">
        <v>1489.3924093710352</v>
      </c>
      <c r="AO60" s="653">
        <v>2689.5538855513587</v>
      </c>
      <c r="AP60" s="653">
        <v>1895.4825845329324</v>
      </c>
      <c r="AQ60" s="653">
        <v>1828.4588100369617</v>
      </c>
      <c r="AR60" s="653">
        <v>2084.0267254104583</v>
      </c>
      <c r="AS60" s="653">
        <v>1480.0714550766654</v>
      </c>
      <c r="AT60" s="653">
        <v>1595.2116048689691</v>
      </c>
      <c r="AU60" s="653">
        <v>1619.0523352968733</v>
      </c>
      <c r="AV60" s="653">
        <v>1651.883801409517</v>
      </c>
      <c r="AW60" s="653">
        <v>1488.1975090276901</v>
      </c>
      <c r="AX60" s="653">
        <v>1732.0933612913109</v>
      </c>
      <c r="AY60" s="653">
        <v>2103.1916402371462</v>
      </c>
      <c r="AZ60" s="653">
        <v>2170.9352459599572</v>
      </c>
      <c r="BA60" s="653"/>
      <c r="BB60" s="653">
        <v>0</v>
      </c>
      <c r="BC60" s="653">
        <v>4420</v>
      </c>
      <c r="BD60" s="653">
        <v>3675</v>
      </c>
      <c r="BE60" s="653">
        <v>4090</v>
      </c>
      <c r="BF60" s="653">
        <v>4195</v>
      </c>
      <c r="BG60" s="653">
        <v>4150</v>
      </c>
      <c r="BH60" s="653">
        <v>4165</v>
      </c>
      <c r="BI60" s="653">
        <v>3960</v>
      </c>
      <c r="BJ60" s="653">
        <v>3880</v>
      </c>
      <c r="BK60" s="653">
        <v>3760</v>
      </c>
      <c r="BL60" s="653">
        <v>3630</v>
      </c>
      <c r="BM60" s="653">
        <v>4691.2094904890455</v>
      </c>
      <c r="BN60" s="653">
        <v>3705.7848503782129</v>
      </c>
      <c r="BO60" s="653">
        <v>3210.8200523041633</v>
      </c>
      <c r="BP60" s="653">
        <v>4585.0364700842911</v>
      </c>
      <c r="BQ60" s="653">
        <v>3912.4855354474203</v>
      </c>
      <c r="BR60" s="653">
        <v>3075.2830599456347</v>
      </c>
      <c r="BS60" s="653">
        <v>3270.9361367063902</v>
      </c>
      <c r="BT60" s="653">
        <f t="shared" si="15"/>
        <v>4274.1268861971039</v>
      </c>
      <c r="BU60" s="653"/>
    </row>
    <row r="61" spans="2:144" s="655" customFormat="1" x14ac:dyDescent="0.3">
      <c r="B61" s="707" t="s">
        <v>184</v>
      </c>
      <c r="C61" s="708" t="b">
        <v>1</v>
      </c>
      <c r="D61" s="708" t="b">
        <v>0</v>
      </c>
      <c r="E61" s="708" t="b">
        <v>0</v>
      </c>
      <c r="F61" s="708" t="b">
        <v>0</v>
      </c>
      <c r="G61" s="708" t="b">
        <v>0</v>
      </c>
      <c r="H61" s="708" t="b">
        <v>0</v>
      </c>
      <c r="I61" s="708" t="b">
        <v>1</v>
      </c>
      <c r="J61" s="708" t="b">
        <v>1</v>
      </c>
      <c r="K61" s="708" t="b">
        <v>0</v>
      </c>
      <c r="L61" s="708" t="b">
        <v>1</v>
      </c>
      <c r="M61" s="708" t="b">
        <v>1</v>
      </c>
      <c r="N61" s="654"/>
      <c r="O61" s="654"/>
      <c r="Q61" s="708" t="b">
        <v>1</v>
      </c>
      <c r="R61" s="708" t="b">
        <v>1</v>
      </c>
      <c r="S61" s="708" t="b">
        <v>1</v>
      </c>
      <c r="T61" s="708" t="b">
        <v>1</v>
      </c>
      <c r="U61" s="708" t="b">
        <v>1</v>
      </c>
      <c r="V61" s="708" t="b">
        <v>1</v>
      </c>
      <c r="W61" s="708" t="b">
        <v>1</v>
      </c>
      <c r="X61" s="708" t="b">
        <v>1</v>
      </c>
      <c r="Y61" s="708" t="b">
        <v>1</v>
      </c>
      <c r="Z61" s="708" t="b">
        <v>1</v>
      </c>
      <c r="AA61" s="708" t="b">
        <v>1</v>
      </c>
      <c r="AB61" s="708" t="b">
        <v>1</v>
      </c>
      <c r="AC61" s="708" t="b">
        <v>1</v>
      </c>
      <c r="AD61" s="708" t="b">
        <v>1</v>
      </c>
      <c r="AE61" s="708" t="b">
        <v>1</v>
      </c>
      <c r="AF61" s="708" t="b">
        <v>1</v>
      </c>
      <c r="AG61" s="708" t="b">
        <v>1</v>
      </c>
      <c r="AH61" s="708" t="b">
        <v>1</v>
      </c>
      <c r="AI61" s="708" t="b">
        <v>1</v>
      </c>
      <c r="AJ61" s="708" t="b">
        <v>1</v>
      </c>
      <c r="AK61" s="708" t="b">
        <v>1</v>
      </c>
      <c r="AL61" s="708" t="b">
        <v>1</v>
      </c>
      <c r="AM61" s="708" t="b">
        <v>1</v>
      </c>
      <c r="AN61" s="708" t="b">
        <v>1</v>
      </c>
      <c r="AO61" s="708" t="b">
        <v>1</v>
      </c>
      <c r="AP61" s="708" t="b">
        <v>1</v>
      </c>
      <c r="AQ61" s="708" t="b">
        <v>1</v>
      </c>
      <c r="AR61" s="708" t="b">
        <v>1</v>
      </c>
      <c r="AS61" s="708" t="b">
        <v>1</v>
      </c>
      <c r="AT61" s="708" t="b">
        <v>1</v>
      </c>
      <c r="AU61" s="708" t="b">
        <v>1</v>
      </c>
      <c r="AV61" s="708" t="b">
        <v>1</v>
      </c>
      <c r="AW61" s="708" t="b">
        <f>AW59=AW60</f>
        <v>1</v>
      </c>
      <c r="AX61" s="708" t="b">
        <f>AX59=AX60</f>
        <v>1</v>
      </c>
      <c r="AY61" s="708" t="b">
        <f>AY59=AY60</f>
        <v>1</v>
      </c>
      <c r="AZ61" s="708" t="b">
        <f>AZ59=AZ60</f>
        <v>1</v>
      </c>
      <c r="BF61" s="709"/>
      <c r="BG61" s="709"/>
      <c r="BH61" s="709"/>
      <c r="BI61" s="709"/>
      <c r="BJ61" s="709"/>
      <c r="BK61" s="709"/>
      <c r="BL61" s="709"/>
      <c r="BM61" s="709"/>
      <c r="BN61" s="709"/>
      <c r="BO61" s="709"/>
      <c r="BP61" s="709"/>
      <c r="BQ61" s="709"/>
      <c r="BR61" s="709"/>
      <c r="BS61" s="709"/>
      <c r="BT61" s="709"/>
      <c r="BU61" s="709"/>
    </row>
    <row r="62" spans="2:144" s="655" customFormat="1" x14ac:dyDescent="0.3">
      <c r="B62" s="707"/>
      <c r="C62" s="708">
        <v>0</v>
      </c>
      <c r="D62" s="708">
        <v>-5</v>
      </c>
      <c r="E62" s="708">
        <v>5</v>
      </c>
      <c r="F62" s="708">
        <v>-10</v>
      </c>
      <c r="G62" s="708">
        <v>-10</v>
      </c>
      <c r="H62" s="708">
        <v>-10</v>
      </c>
      <c r="I62" s="708">
        <v>0</v>
      </c>
      <c r="J62" s="708">
        <v>0</v>
      </c>
      <c r="K62" s="708">
        <v>0</v>
      </c>
      <c r="L62" s="708">
        <v>0</v>
      </c>
      <c r="M62" s="708">
        <v>0</v>
      </c>
      <c r="N62" s="654"/>
      <c r="O62" s="654"/>
      <c r="Q62" s="708"/>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X62" s="737"/>
      <c r="BF62" s="709"/>
      <c r="BG62" s="709"/>
      <c r="BH62" s="709"/>
      <c r="BI62" s="709"/>
      <c r="BJ62" s="709"/>
      <c r="BK62" s="709"/>
      <c r="BL62" s="709"/>
      <c r="BM62" s="709"/>
      <c r="BN62" s="709"/>
      <c r="BO62" s="709"/>
      <c r="BP62" s="709"/>
      <c r="BQ62" s="709"/>
      <c r="BR62" s="709"/>
      <c r="BS62" s="709"/>
      <c r="BT62" s="709"/>
      <c r="BU62" s="709"/>
    </row>
    <row r="63" spans="2:144" s="655" customFormat="1" x14ac:dyDescent="0.3">
      <c r="B63" s="710" t="s">
        <v>196</v>
      </c>
      <c r="C63" s="711"/>
      <c r="D63" s="711"/>
      <c r="E63" s="711"/>
      <c r="F63" s="711"/>
      <c r="G63" s="711"/>
      <c r="H63" s="711"/>
      <c r="I63" s="712">
        <f>SUM(AI59:AL59)</f>
        <v>8396.9943408672571</v>
      </c>
      <c r="J63" s="712">
        <f>SUM(AM59:AP59)</f>
        <v>7795.8565223884543</v>
      </c>
      <c r="K63" s="712">
        <f>SUM(AQ59:AT59)</f>
        <v>6987.7685953930541</v>
      </c>
      <c r="L63" s="712">
        <f>SUM(AU59:AX59)</f>
        <v>6491.2270070253908</v>
      </c>
      <c r="M63" s="712"/>
      <c r="N63" s="654"/>
      <c r="O63" s="654"/>
      <c r="Q63" s="711"/>
      <c r="AX63" s="738"/>
    </row>
    <row r="64" spans="2:144" s="655" customFormat="1" x14ac:dyDescent="0.3">
      <c r="B64" s="710"/>
      <c r="C64" s="711"/>
      <c r="D64" s="711"/>
      <c r="E64" s="711"/>
      <c r="F64" s="711"/>
      <c r="G64" s="711"/>
      <c r="H64" s="711"/>
      <c r="I64" s="712"/>
      <c r="J64" s="712"/>
      <c r="K64" s="712"/>
      <c r="L64" s="712"/>
      <c r="M64" s="712"/>
      <c r="N64" s="654"/>
      <c r="O64" s="654"/>
      <c r="Q64" s="711"/>
    </row>
    <row r="65" spans="2:73" s="655" customFormat="1" x14ac:dyDescent="0.3">
      <c r="B65" s="710"/>
      <c r="C65" s="711"/>
      <c r="D65" s="711"/>
      <c r="E65" s="711"/>
      <c r="F65" s="711"/>
      <c r="G65" s="711"/>
      <c r="H65" s="711"/>
      <c r="I65" s="712"/>
      <c r="J65" s="712"/>
      <c r="K65" s="712"/>
      <c r="L65" s="712"/>
      <c r="M65" s="712"/>
      <c r="N65" s="654"/>
      <c r="O65" s="654"/>
      <c r="Q65" s="711"/>
    </row>
    <row r="66" spans="2:73" s="295" customFormat="1" x14ac:dyDescent="0.3">
      <c r="I66" s="722"/>
      <c r="J66" s="722"/>
      <c r="K66" s="722"/>
      <c r="L66" s="722"/>
      <c r="M66" s="722"/>
    </row>
    <row r="67" spans="2:73" s="295" customFormat="1" x14ac:dyDescent="0.3">
      <c r="I67" s="722"/>
      <c r="J67" s="722"/>
      <c r="K67" s="722"/>
      <c r="L67" s="722"/>
      <c r="M67" s="722"/>
    </row>
    <row r="69" spans="2:73" x14ac:dyDescent="0.3">
      <c r="R69" s="36"/>
      <c r="S69" s="36"/>
      <c r="T69" s="36"/>
      <c r="U69" s="36"/>
      <c r="V69" s="36"/>
      <c r="W69" s="36"/>
      <c r="X69" s="36"/>
      <c r="Y69" s="36"/>
      <c r="Z69" s="300"/>
      <c r="AA69" s="300"/>
      <c r="AB69" s="300"/>
      <c r="AC69" s="300"/>
      <c r="AD69" s="300"/>
      <c r="AE69" s="300"/>
      <c r="AF69" s="300"/>
      <c r="AG69" s="300"/>
      <c r="AH69" s="300"/>
      <c r="AI69" s="300"/>
      <c r="AJ69" s="300"/>
      <c r="AK69" s="300"/>
      <c r="AL69" s="300"/>
      <c r="AM69" s="300"/>
      <c r="AN69" s="300"/>
      <c r="AO69" s="300"/>
      <c r="AP69" s="300"/>
      <c r="AQ69" s="300"/>
      <c r="AR69" s="300"/>
      <c r="AS69" s="300"/>
      <c r="AT69" s="35"/>
      <c r="AU69" s="35"/>
      <c r="AV69" s="35"/>
      <c r="AW69" s="35"/>
      <c r="AX69" s="35"/>
      <c r="AY69" s="35"/>
      <c r="AZ69" s="35"/>
      <c r="BA69" s="35"/>
      <c r="BF69" s="36"/>
      <c r="BG69" s="36"/>
      <c r="BH69" s="36"/>
      <c r="BI69" s="36"/>
      <c r="BJ69" s="36"/>
      <c r="BK69" s="36"/>
      <c r="BL69" s="36"/>
      <c r="BM69" s="36"/>
      <c r="BN69" s="36"/>
      <c r="BO69" s="36"/>
      <c r="BP69" s="36"/>
      <c r="BQ69" s="36"/>
      <c r="BR69" s="36"/>
      <c r="BS69" s="36"/>
      <c r="BT69" s="36"/>
      <c r="BU69" s="36"/>
    </row>
  </sheetData>
  <phoneticPr fontId="25"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D82D-6C63-41E7-AB1A-5AB472CBCB59}">
  <sheetPr codeName="Sheet77"/>
  <dimension ref="A1:CM23"/>
  <sheetViews>
    <sheetView zoomScaleNormal="100" workbookViewId="0">
      <pane xSplit="2" ySplit="4" topLeftCell="AV5" activePane="bottomRight" state="frozen"/>
      <selection activeCell="Q32" sqref="Q32"/>
      <selection pane="topRight" activeCell="Q32" sqref="Q32"/>
      <selection pane="bottomLeft" activeCell="Q32" sqref="Q32"/>
      <selection pane="bottomRight" activeCell="AS9" sqref="AS9"/>
    </sheetView>
  </sheetViews>
  <sheetFormatPr defaultColWidth="9" defaultRowHeight="14.25" x14ac:dyDescent="0.45"/>
  <cols>
    <col min="1" max="1" width="9" style="519" customWidth="1"/>
    <col min="2" max="2" width="23.53125" style="519" bestFit="1" customWidth="1"/>
    <col min="3" max="12" width="4.73046875" style="519" bestFit="1" customWidth="1"/>
    <col min="13" max="13" width="5" style="519" bestFit="1" customWidth="1"/>
    <col min="14" max="14" width="7.53125" style="519" bestFit="1" customWidth="1"/>
    <col min="15" max="15" width="8.265625" style="519" bestFit="1" customWidth="1"/>
    <col min="16" max="16" width="5.46484375" style="519" customWidth="1"/>
    <col min="17" max="31" width="6.46484375" style="519" bestFit="1" customWidth="1"/>
    <col min="32" max="34" width="7.46484375" style="726" bestFit="1" customWidth="1"/>
    <col min="35" max="35" width="3.46484375" style="519" customWidth="1"/>
    <col min="36" max="37" width="9" style="519" bestFit="1" customWidth="1"/>
    <col min="38" max="38" width="6" style="519" customWidth="1"/>
    <col min="39" max="47" width="6.46484375" style="519" bestFit="1" customWidth="1"/>
    <col min="48" max="48" width="9" style="519"/>
    <col min="49" max="49" width="23.53125" style="519" bestFit="1" customWidth="1"/>
    <col min="50" max="59" width="4.46484375" style="519" bestFit="1" customWidth="1"/>
    <col min="60" max="60" width="4.53125" style="519" bestFit="1" customWidth="1"/>
    <col min="61" max="62" width="9" style="519" bestFit="1" customWidth="1"/>
    <col min="63" max="63" width="4.46484375" style="519" customWidth="1"/>
    <col min="64" max="79" width="6.265625" style="519" bestFit="1" customWidth="1"/>
    <col min="80" max="81" width="4.265625" style="519" bestFit="1" customWidth="1"/>
    <col min="82" max="82" width="9" style="519"/>
    <col min="83" max="91" width="6.46484375" style="519" bestFit="1" customWidth="1"/>
    <col min="92" max="16384" width="9" style="519"/>
  </cols>
  <sheetData>
    <row r="1" spans="1:91" x14ac:dyDescent="0.45">
      <c r="A1" s="15"/>
      <c r="B1" s="39" t="s">
        <v>51</v>
      </c>
      <c r="C1" s="15"/>
      <c r="D1" s="15"/>
      <c r="E1" s="15"/>
      <c r="F1" s="15"/>
      <c r="G1" s="15"/>
      <c r="H1" s="15"/>
      <c r="I1" s="15"/>
      <c r="J1" s="15"/>
      <c r="K1" s="15"/>
      <c r="L1" s="15"/>
      <c r="M1" s="15"/>
      <c r="N1" s="15"/>
      <c r="O1" s="15"/>
      <c r="P1" s="15"/>
      <c r="Q1" s="104"/>
      <c r="R1" s="104"/>
      <c r="S1" s="104"/>
      <c r="T1" s="104"/>
      <c r="U1" s="104"/>
      <c r="V1" s="104"/>
      <c r="W1" s="104"/>
      <c r="X1" s="104"/>
      <c r="Y1" s="104"/>
      <c r="Z1" s="104"/>
      <c r="AA1" s="104"/>
      <c r="AB1" s="104"/>
      <c r="AC1" s="104"/>
      <c r="AD1" s="104"/>
      <c r="AE1" s="104"/>
      <c r="AF1" s="724"/>
      <c r="AG1" s="724"/>
      <c r="AH1" s="724"/>
      <c r="AI1" s="104"/>
      <c r="AJ1" s="104"/>
      <c r="AK1" s="104"/>
      <c r="AM1" s="15"/>
      <c r="AN1" s="15"/>
      <c r="AO1" s="15"/>
      <c r="AP1" s="15"/>
      <c r="AQ1" s="15"/>
      <c r="AR1" s="15"/>
      <c r="AS1" s="15"/>
      <c r="AT1" s="15"/>
      <c r="AU1" s="15"/>
      <c r="AW1" s="39" t="s">
        <v>52</v>
      </c>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row>
    <row r="2" spans="1:91" x14ac:dyDescent="0.45">
      <c r="A2" s="15"/>
      <c r="B2" s="1"/>
      <c r="C2" s="2"/>
      <c r="D2" s="2"/>
      <c r="E2" s="2"/>
      <c r="F2" s="2"/>
      <c r="G2" s="2"/>
      <c r="H2" s="2"/>
      <c r="I2" s="2"/>
      <c r="J2" s="2"/>
      <c r="K2" s="2"/>
      <c r="L2" s="2"/>
      <c r="M2" s="2"/>
      <c r="N2" s="2"/>
      <c r="O2" s="2"/>
      <c r="P2" s="2"/>
      <c r="Q2" s="104"/>
      <c r="R2" s="104"/>
      <c r="S2" s="104"/>
      <c r="T2" s="104"/>
      <c r="U2" s="104"/>
      <c r="V2" s="104"/>
      <c r="W2" s="104"/>
      <c r="X2" s="104"/>
      <c r="Y2" s="104"/>
      <c r="Z2" s="104"/>
      <c r="AA2" s="104"/>
      <c r="AB2" s="104"/>
      <c r="AC2" s="104"/>
      <c r="AD2" s="104"/>
      <c r="AE2" s="104"/>
      <c r="AF2" s="724"/>
      <c r="AG2" s="724"/>
      <c r="AH2" s="724"/>
      <c r="AI2" s="104"/>
      <c r="AJ2" s="104"/>
      <c r="AK2" s="104"/>
      <c r="AM2" s="15"/>
      <c r="AN2" s="15"/>
      <c r="AO2" s="15"/>
      <c r="AP2" s="15"/>
      <c r="AQ2" s="15"/>
      <c r="AR2" s="15"/>
      <c r="AS2" s="15"/>
      <c r="AT2" s="15"/>
      <c r="AU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row>
    <row r="3" spans="1:91" x14ac:dyDescent="0.45">
      <c r="A3" s="15"/>
      <c r="B3" s="16" t="s">
        <v>202</v>
      </c>
      <c r="C3" s="15"/>
      <c r="D3" s="15"/>
      <c r="E3" s="15"/>
      <c r="F3" s="15"/>
      <c r="G3" s="15"/>
      <c r="H3" s="15"/>
      <c r="I3" s="15"/>
      <c r="J3" s="15"/>
      <c r="K3" s="15"/>
      <c r="L3" s="15"/>
      <c r="M3" s="15"/>
      <c r="N3" s="15"/>
      <c r="O3" s="15"/>
      <c r="P3" s="15"/>
      <c r="Q3" s="102"/>
      <c r="R3" s="102"/>
      <c r="S3" s="102"/>
      <c r="T3" s="102"/>
      <c r="U3" s="102"/>
      <c r="V3" s="102"/>
      <c r="W3" s="102"/>
      <c r="X3" s="102"/>
      <c r="Y3" s="102"/>
      <c r="Z3" s="102"/>
      <c r="AA3" s="102"/>
      <c r="AB3" s="102"/>
      <c r="AC3" s="102"/>
      <c r="AD3" s="102"/>
      <c r="AE3" s="102"/>
      <c r="AF3" s="725"/>
      <c r="AG3" s="725"/>
      <c r="AH3" s="725"/>
      <c r="AI3" s="102"/>
      <c r="AJ3" s="102"/>
      <c r="AK3" s="102"/>
      <c r="AM3" s="21"/>
      <c r="AN3" s="21"/>
      <c r="AO3" s="21"/>
      <c r="AP3" s="21"/>
      <c r="AQ3" s="21"/>
      <c r="AR3" s="21"/>
      <c r="AS3" s="21"/>
      <c r="AT3" s="21"/>
      <c r="AU3" s="21"/>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row>
    <row r="4" spans="1:91" ht="39.75" customHeight="1" x14ac:dyDescent="0.45">
      <c r="A4" s="200"/>
      <c r="B4" s="275" t="s">
        <v>121</v>
      </c>
      <c r="C4" s="200">
        <v>2013</v>
      </c>
      <c r="D4" s="200">
        <v>2014</v>
      </c>
      <c r="E4" s="200">
        <v>2015</v>
      </c>
      <c r="F4" s="200">
        <v>2016</v>
      </c>
      <c r="G4" s="200">
        <v>2017</v>
      </c>
      <c r="H4" s="200">
        <v>2018</v>
      </c>
      <c r="I4" s="200">
        <v>2019</v>
      </c>
      <c r="J4" s="200">
        <v>2020</v>
      </c>
      <c r="K4" s="200">
        <v>2021</v>
      </c>
      <c r="L4" s="200">
        <v>2022</v>
      </c>
      <c r="M4" s="200" t="s">
        <v>185</v>
      </c>
      <c r="N4" s="202" t="s">
        <v>190</v>
      </c>
      <c r="O4" s="202" t="s">
        <v>191</v>
      </c>
      <c r="P4" s="200"/>
      <c r="Q4" s="200" t="s">
        <v>82</v>
      </c>
      <c r="R4" s="200" t="s">
        <v>88</v>
      </c>
      <c r="S4" s="200" t="s">
        <v>89</v>
      </c>
      <c r="T4" s="200" t="s">
        <v>87</v>
      </c>
      <c r="U4" s="200" t="s">
        <v>90</v>
      </c>
      <c r="V4" s="200" t="s">
        <v>107</v>
      </c>
      <c r="W4" s="200" t="s">
        <v>124</v>
      </c>
      <c r="X4" s="200" t="s">
        <v>132</v>
      </c>
      <c r="Y4" s="200" t="s">
        <v>141</v>
      </c>
      <c r="Z4" s="200" t="s">
        <v>146</v>
      </c>
      <c r="AA4" s="200" t="s">
        <v>151</v>
      </c>
      <c r="AB4" s="200" t="s">
        <v>158</v>
      </c>
      <c r="AC4" s="200" t="s">
        <v>169</v>
      </c>
      <c r="AD4" s="200" t="s">
        <v>174</v>
      </c>
      <c r="AE4" s="200" t="s">
        <v>181</v>
      </c>
      <c r="AF4" s="467" t="s">
        <v>187</v>
      </c>
      <c r="AG4" s="467" t="s">
        <v>197</v>
      </c>
      <c r="AH4" s="467" t="s">
        <v>201</v>
      </c>
      <c r="AI4" s="202"/>
      <c r="AJ4" s="530" t="s">
        <v>204</v>
      </c>
      <c r="AK4" s="531" t="s">
        <v>203</v>
      </c>
      <c r="AM4" s="200" t="s">
        <v>93</v>
      </c>
      <c r="AN4" s="200" t="s">
        <v>94</v>
      </c>
      <c r="AO4" s="200" t="s">
        <v>109</v>
      </c>
      <c r="AP4" s="200" t="s">
        <v>134</v>
      </c>
      <c r="AQ4" s="200" t="s">
        <v>147</v>
      </c>
      <c r="AR4" s="200" t="s">
        <v>161</v>
      </c>
      <c r="AS4" s="200" t="s">
        <v>177</v>
      </c>
      <c r="AT4" s="200" t="s">
        <v>192</v>
      </c>
      <c r="AU4" s="200" t="s">
        <v>205</v>
      </c>
      <c r="AV4" s="200"/>
      <c r="AW4" s="275" t="s">
        <v>121</v>
      </c>
      <c r="AX4" s="200">
        <v>2013</v>
      </c>
      <c r="AY4" s="200">
        <v>2014</v>
      </c>
      <c r="AZ4" s="200">
        <v>2015</v>
      </c>
      <c r="BA4" s="200">
        <v>2016</v>
      </c>
      <c r="BB4" s="200">
        <v>2017</v>
      </c>
      <c r="BC4" s="200">
        <v>2018</v>
      </c>
      <c r="BD4" s="200">
        <v>2019</v>
      </c>
      <c r="BE4" s="200">
        <v>2020</v>
      </c>
      <c r="BF4" s="200">
        <v>2021</v>
      </c>
      <c r="BG4" s="200">
        <v>2022</v>
      </c>
      <c r="BH4" s="200" t="str">
        <f>M4</f>
        <v>2023f</v>
      </c>
      <c r="BI4" s="727" t="str">
        <f>AJ4</f>
        <v>Q2'23/Q2'22 Growth %</v>
      </c>
      <c r="BJ4" s="727" t="str">
        <f>AK4</f>
        <v>Q2'23/Q1'23 Growth %</v>
      </c>
      <c r="BK4" s="200"/>
      <c r="BL4" s="202" t="s">
        <v>82</v>
      </c>
      <c r="BM4" s="202" t="s">
        <v>88</v>
      </c>
      <c r="BN4" s="202" t="s">
        <v>89</v>
      </c>
      <c r="BO4" s="202" t="s">
        <v>87</v>
      </c>
      <c r="BP4" s="202" t="s">
        <v>90</v>
      </c>
      <c r="BQ4" s="202" t="str">
        <f t="shared" ref="BQ4:CC4" si="0">V4</f>
        <v>Q2 2020</v>
      </c>
      <c r="BR4" s="202" t="str">
        <f t="shared" si="0"/>
        <v>Q3 2020</v>
      </c>
      <c r="BS4" s="202" t="str">
        <f t="shared" si="0"/>
        <v>Q4 2020</v>
      </c>
      <c r="BT4" s="202" t="str">
        <f t="shared" si="0"/>
        <v>Q1 2021</v>
      </c>
      <c r="BU4" s="202" t="str">
        <f t="shared" si="0"/>
        <v>Q2 2021</v>
      </c>
      <c r="BV4" s="202" t="str">
        <f t="shared" si="0"/>
        <v>Q3 2021</v>
      </c>
      <c r="BW4" s="202" t="str">
        <f t="shared" si="0"/>
        <v>Q4 2021</v>
      </c>
      <c r="BX4" s="202" t="str">
        <f t="shared" si="0"/>
        <v>Q1 2022</v>
      </c>
      <c r="BY4" s="202" t="str">
        <f t="shared" si="0"/>
        <v>Q2 2022</v>
      </c>
      <c r="BZ4" s="202" t="str">
        <f t="shared" si="0"/>
        <v>Q3 2022</v>
      </c>
      <c r="CA4" s="202" t="str">
        <f t="shared" si="0"/>
        <v>Q4 2022</v>
      </c>
      <c r="CB4" s="733" t="str">
        <f t="shared" si="0"/>
        <v>Q1 2023</v>
      </c>
      <c r="CC4" s="733" t="str">
        <f t="shared" si="0"/>
        <v>Q2 2023</v>
      </c>
      <c r="CD4" s="202"/>
      <c r="CE4" s="200" t="str">
        <f>AM4</f>
        <v>H1 2019</v>
      </c>
      <c r="CF4" s="200" t="str">
        <f t="shared" ref="CF4:CM4" si="1">AN4</f>
        <v>H2 2019</v>
      </c>
      <c r="CG4" s="200" t="str">
        <f t="shared" si="1"/>
        <v>H1 2020</v>
      </c>
      <c r="CH4" s="200" t="str">
        <f t="shared" si="1"/>
        <v>H2 2020</v>
      </c>
      <c r="CI4" s="200" t="str">
        <f t="shared" si="1"/>
        <v>H1 2021</v>
      </c>
      <c r="CJ4" s="200" t="str">
        <f t="shared" si="1"/>
        <v>H2 2021</v>
      </c>
      <c r="CK4" s="200" t="str">
        <f t="shared" si="1"/>
        <v>H1 2022</v>
      </c>
      <c r="CL4" s="200" t="str">
        <f t="shared" si="1"/>
        <v>H2 2022</v>
      </c>
      <c r="CM4" s="200" t="str">
        <f t="shared" si="1"/>
        <v>H1 2023</v>
      </c>
    </row>
    <row r="5" spans="1:91" x14ac:dyDescent="0.45">
      <c r="A5" s="15"/>
      <c r="B5" s="49"/>
      <c r="C5" s="13"/>
      <c r="D5" s="13"/>
      <c r="E5" s="13"/>
      <c r="F5" s="13"/>
      <c r="G5" s="13"/>
      <c r="H5" s="13"/>
      <c r="I5" s="13"/>
      <c r="J5" s="13"/>
      <c r="K5" s="13"/>
      <c r="L5" s="13"/>
      <c r="M5" s="13"/>
      <c r="N5" s="208"/>
      <c r="O5" s="208"/>
      <c r="P5" s="15"/>
      <c r="Q5" s="106"/>
      <c r="R5" s="106"/>
      <c r="S5" s="106"/>
      <c r="T5" s="106"/>
      <c r="U5" s="15"/>
      <c r="V5" s="15"/>
      <c r="W5" s="15"/>
      <c r="X5" s="15"/>
      <c r="Y5" s="15"/>
      <c r="Z5" s="15"/>
      <c r="AA5" s="15"/>
      <c r="AB5" s="15"/>
      <c r="AC5" s="15"/>
      <c r="AD5" s="15"/>
      <c r="AE5" s="15"/>
      <c r="AF5" s="625"/>
      <c r="AG5" s="625"/>
      <c r="AH5" s="625"/>
      <c r="AI5" s="15"/>
      <c r="AJ5" s="15"/>
      <c r="AK5" s="15"/>
      <c r="AM5" s="36"/>
      <c r="AN5" s="36"/>
      <c r="AO5" s="36"/>
      <c r="AP5" s="36"/>
      <c r="AQ5" s="36"/>
      <c r="AR5" s="36"/>
      <c r="AS5" s="36"/>
      <c r="AT5" s="36"/>
      <c r="AU5" s="36"/>
      <c r="AW5" s="49"/>
      <c r="AX5" s="13"/>
      <c r="AY5" s="13"/>
      <c r="AZ5" s="13"/>
      <c r="BA5" s="13"/>
      <c r="BB5" s="13"/>
      <c r="BC5" s="13"/>
      <c r="BD5" s="13"/>
      <c r="BE5" s="13"/>
      <c r="BF5" s="13"/>
      <c r="BG5" s="13"/>
      <c r="BH5" s="13"/>
      <c r="BI5" s="208"/>
      <c r="BJ5" s="208"/>
      <c r="BK5" s="15"/>
      <c r="BL5" s="36"/>
      <c r="BM5" s="36"/>
      <c r="BN5" s="36"/>
      <c r="BO5" s="36"/>
      <c r="BP5" s="15"/>
      <c r="BQ5" s="15"/>
      <c r="BR5" s="15"/>
      <c r="BS5" s="15"/>
      <c r="BT5" s="15"/>
      <c r="BU5" s="15"/>
      <c r="BV5" s="15"/>
      <c r="BW5" s="15"/>
      <c r="BX5" s="15"/>
      <c r="BY5" s="15"/>
      <c r="BZ5" s="15"/>
      <c r="CA5" s="15"/>
      <c r="CB5" s="15"/>
      <c r="CC5" s="15"/>
      <c r="CD5" s="15"/>
      <c r="CE5" s="15"/>
      <c r="CF5" s="15"/>
      <c r="CG5" s="15"/>
    </row>
    <row r="6" spans="1:91" x14ac:dyDescent="0.45">
      <c r="A6" s="15"/>
      <c r="B6" s="20" t="s">
        <v>104</v>
      </c>
      <c r="C6" s="520">
        <v>1120</v>
      </c>
      <c r="D6" s="520">
        <v>1255</v>
      </c>
      <c r="E6" s="520">
        <v>1185</v>
      </c>
      <c r="F6" s="520">
        <v>1210</v>
      </c>
      <c r="G6" s="520">
        <v>1325</v>
      </c>
      <c r="H6" s="520">
        <v>1420</v>
      </c>
      <c r="I6" s="50">
        <f>SUM(I7:I11)</f>
        <v>1566.6877684062258</v>
      </c>
      <c r="J6" s="50">
        <f t="shared" ref="J6:M6" si="2">SUM(J7:J11)</f>
        <v>1508.8940002868542</v>
      </c>
      <c r="K6" s="50">
        <f t="shared" si="2"/>
        <v>1590.4574309578115</v>
      </c>
      <c r="L6" s="50">
        <f t="shared" si="2"/>
        <v>1250.2281303957577</v>
      </c>
      <c r="M6" s="50">
        <f t="shared" si="2"/>
        <v>1180.0887798174169</v>
      </c>
      <c r="N6" s="492">
        <f>IF(ISERROR(L6/K6),"N/A",IF(K6&lt;0,"N/A",IF(L6&lt;0,"N/A",IF(L6/K6-1&gt;300%,"&gt;±300%",IF(L6/K6-1&lt;-300%,"&gt;±300%",L6/K6-1)))))</f>
        <v>-0.2139191492583109</v>
      </c>
      <c r="O6" s="492">
        <f>IF(ISERROR(M6/L6),"N/A",IF(L6&lt;0,"N/A",IF(M6&lt;0,"N/A",IF(M6/L6-1&gt;300%,"&gt;±300%",IF(M6/L6-1&lt;-300%,"&gt;±300%",M6/L6-1)))))</f>
        <v>-5.610124174388742E-2</v>
      </c>
      <c r="P6" s="198"/>
      <c r="Q6" s="50">
        <f>SUM(Q7:Q11)</f>
        <v>391.89022349317037</v>
      </c>
      <c r="R6" s="50">
        <f t="shared" ref="R6:AH6" si="3">SUM(R7:R11)</f>
        <v>409.1387120043608</v>
      </c>
      <c r="S6" s="50">
        <f t="shared" si="3"/>
        <v>382.93086485539959</v>
      </c>
      <c r="T6" s="50">
        <f t="shared" si="3"/>
        <v>382.727968053295</v>
      </c>
      <c r="U6" s="50">
        <f t="shared" si="3"/>
        <v>372.44240548254299</v>
      </c>
      <c r="V6" s="50">
        <f t="shared" si="3"/>
        <v>276.41816939636868</v>
      </c>
      <c r="W6" s="50">
        <f t="shared" si="3"/>
        <v>422.2370280758131</v>
      </c>
      <c r="X6" s="50">
        <f t="shared" si="3"/>
        <v>437.7963973321294</v>
      </c>
      <c r="Y6" s="50">
        <f t="shared" si="3"/>
        <v>392.12651595723139</v>
      </c>
      <c r="Z6" s="50">
        <f t="shared" si="3"/>
        <v>359.34362021527932</v>
      </c>
      <c r="AA6" s="50">
        <f t="shared" si="3"/>
        <v>413.24516324757116</v>
      </c>
      <c r="AB6" s="50">
        <f t="shared" si="3"/>
        <v>425.74213153772951</v>
      </c>
      <c r="AC6" s="50">
        <f t="shared" si="3"/>
        <v>308.24753332863986</v>
      </c>
      <c r="AD6" s="50">
        <f t="shared" si="3"/>
        <v>281.34733169160501</v>
      </c>
      <c r="AE6" s="50">
        <f t="shared" si="3"/>
        <v>323.5494314453457</v>
      </c>
      <c r="AF6" s="495">
        <f t="shared" si="3"/>
        <v>334.50153716181563</v>
      </c>
      <c r="AG6" s="495">
        <f t="shared" si="3"/>
        <v>262.01040332934389</v>
      </c>
      <c r="AH6" s="495">
        <f t="shared" si="3"/>
        <v>244.01233028078704</v>
      </c>
      <c r="AI6" s="50"/>
      <c r="AJ6" s="284">
        <f>IF(ISERROR(AH6/AD6),"N/A",IF(AD6&lt;0,"N/A",IF(AH6&lt;0,"N/A",IF(AH6/AD6-1&gt;300%,"&gt;±300%",IF(AH6/AD6-1&lt;-300%,"&gt;±300%",AH6/AD6-1)))))</f>
        <v>-0.13270074816896504</v>
      </c>
      <c r="AK6" s="284">
        <f>IF(ISERROR(AH6/AG6),"N/A",IF(AG6&lt;0,"N/A",IF(AH6&lt;0,"N/A",IF(AH6/AG6-1&gt;300%,"&gt;±300%",IF(AH6/AG6-1&lt;-300%,"&gt;±300%",AH6/AG6-1)))))</f>
        <v>-6.8692207713345943E-2</v>
      </c>
      <c r="AL6" s="638"/>
      <c r="AM6" s="50">
        <f>Q6+R6</f>
        <v>801.02893549753117</v>
      </c>
      <c r="AN6" s="50">
        <f t="shared" ref="AN6:AN23" si="4">S6+T6</f>
        <v>765.65883290869465</v>
      </c>
      <c r="AO6" s="50">
        <f t="shared" ref="AO6:AO23" si="5">U6+V6</f>
        <v>648.86057487891162</v>
      </c>
      <c r="AP6" s="50">
        <f t="shared" ref="AP6:AP23" si="6">W6+X6</f>
        <v>860.03342540794256</v>
      </c>
      <c r="AQ6" s="50">
        <f t="shared" ref="AQ6:AQ23" si="7">Y6+Z6</f>
        <v>751.47013617251071</v>
      </c>
      <c r="AR6" s="50">
        <f t="shared" ref="AR6:AR23" si="8">AA6+AB6</f>
        <v>838.98729478530072</v>
      </c>
      <c r="AS6" s="50">
        <f>AC6+AD6</f>
        <v>589.59486502024492</v>
      </c>
      <c r="AT6" s="50">
        <f>AE6+AF6</f>
        <v>658.05096860716139</v>
      </c>
      <c r="AU6" s="50">
        <f>AG6+AH6</f>
        <v>506.0227336101309</v>
      </c>
      <c r="AW6" s="20" t="s">
        <v>27</v>
      </c>
      <c r="AX6" s="50">
        <f t="shared" ref="AX6:BJ21" si="9">C6</f>
        <v>1120</v>
      </c>
      <c r="AY6" s="50">
        <f t="shared" si="9"/>
        <v>1255</v>
      </c>
      <c r="AZ6" s="50">
        <f t="shared" si="9"/>
        <v>1185</v>
      </c>
      <c r="BA6" s="50">
        <f t="shared" si="9"/>
        <v>1210</v>
      </c>
      <c r="BB6" s="50">
        <f t="shared" si="9"/>
        <v>1325</v>
      </c>
      <c r="BC6" s="50">
        <f t="shared" si="9"/>
        <v>1420</v>
      </c>
      <c r="BD6" s="50">
        <f t="shared" si="9"/>
        <v>1566.6877684062258</v>
      </c>
      <c r="BE6" s="50">
        <f t="shared" si="9"/>
        <v>1508.8940002868542</v>
      </c>
      <c r="BF6" s="50">
        <f t="shared" si="9"/>
        <v>1590.4574309578115</v>
      </c>
      <c r="BG6" s="50">
        <f t="shared" si="9"/>
        <v>1250.2281303957577</v>
      </c>
      <c r="BH6" s="50">
        <f t="shared" si="9"/>
        <v>1180.0887798174169</v>
      </c>
      <c r="BI6" s="210">
        <f t="shared" si="9"/>
        <v>-0.2139191492583109</v>
      </c>
      <c r="BJ6" s="210">
        <f t="shared" si="9"/>
        <v>-5.610124174388742E-2</v>
      </c>
      <c r="BK6" s="59"/>
      <c r="BL6" s="50">
        <f t="shared" ref="BL6:CC6" si="10">Q6</f>
        <v>391.89022349317037</v>
      </c>
      <c r="BM6" s="50">
        <f t="shared" si="10"/>
        <v>409.1387120043608</v>
      </c>
      <c r="BN6" s="50">
        <f t="shared" si="10"/>
        <v>382.93086485539959</v>
      </c>
      <c r="BO6" s="50">
        <f t="shared" si="10"/>
        <v>382.727968053295</v>
      </c>
      <c r="BP6" s="50">
        <f t="shared" si="10"/>
        <v>372.44240548254299</v>
      </c>
      <c r="BQ6" s="50">
        <f t="shared" si="10"/>
        <v>276.41816939636868</v>
      </c>
      <c r="BR6" s="50">
        <f t="shared" si="10"/>
        <v>422.2370280758131</v>
      </c>
      <c r="BS6" s="50">
        <f t="shared" si="10"/>
        <v>437.7963973321294</v>
      </c>
      <c r="BT6" s="50">
        <f t="shared" si="10"/>
        <v>392.12651595723139</v>
      </c>
      <c r="BU6" s="50">
        <f t="shared" si="10"/>
        <v>359.34362021527932</v>
      </c>
      <c r="BV6" s="50">
        <f t="shared" si="10"/>
        <v>413.24516324757116</v>
      </c>
      <c r="BW6" s="50">
        <f t="shared" si="10"/>
        <v>425.74213153772951</v>
      </c>
      <c r="BX6" s="50">
        <f t="shared" si="10"/>
        <v>308.24753332863986</v>
      </c>
      <c r="BY6" s="50">
        <f t="shared" si="10"/>
        <v>281.34733169160501</v>
      </c>
      <c r="BZ6" s="50">
        <f t="shared" si="10"/>
        <v>323.5494314453457</v>
      </c>
      <c r="CA6" s="50">
        <f t="shared" si="10"/>
        <v>334.50153716181563</v>
      </c>
      <c r="CB6" s="50">
        <f t="shared" si="10"/>
        <v>262.01040332934389</v>
      </c>
      <c r="CC6" s="50">
        <f t="shared" si="10"/>
        <v>244.01233028078704</v>
      </c>
      <c r="CD6" s="50"/>
      <c r="CE6" s="50">
        <f t="shared" ref="CE6:CH6" si="11">AM6</f>
        <v>801.02893549753117</v>
      </c>
      <c r="CF6" s="50">
        <f t="shared" si="11"/>
        <v>765.65883290869465</v>
      </c>
      <c r="CG6" s="50">
        <f t="shared" si="11"/>
        <v>648.86057487891162</v>
      </c>
      <c r="CH6" s="50">
        <f t="shared" si="11"/>
        <v>860.03342540794256</v>
      </c>
      <c r="CI6" s="50">
        <f>AQ6</f>
        <v>751.47013617251071</v>
      </c>
      <c r="CJ6" s="50">
        <f>AR6</f>
        <v>838.98729478530072</v>
      </c>
      <c r="CK6" s="50">
        <f>AS6</f>
        <v>589.59486502024492</v>
      </c>
      <c r="CL6" s="50">
        <f>AT6</f>
        <v>658.05096860716139</v>
      </c>
      <c r="CM6" s="50">
        <f>AU6</f>
        <v>506.0227336101309</v>
      </c>
    </row>
    <row r="7" spans="1:91" x14ac:dyDescent="0.45">
      <c r="A7" s="15"/>
      <c r="B7" s="10" t="s">
        <v>15</v>
      </c>
      <c r="C7" s="13"/>
      <c r="D7" s="13"/>
      <c r="E7" s="13"/>
      <c r="F7" s="13"/>
      <c r="G7" s="13"/>
      <c r="H7" s="13"/>
      <c r="I7" s="13">
        <v>519.97921230306338</v>
      </c>
      <c r="J7" s="13">
        <v>457.99200081926779</v>
      </c>
      <c r="K7" s="13">
        <v>503.85395075061535</v>
      </c>
      <c r="L7" s="13">
        <v>367.66858610626514</v>
      </c>
      <c r="M7" s="13">
        <v>341.63824111282941</v>
      </c>
      <c r="N7" s="208">
        <f t="shared" ref="N7:O23" si="12">IF(ISERROR(L7/K7),"N/A",IF(K7&lt;0,"N/A",IF(L7&lt;0,"N/A",IF(L7/K7-1&gt;300%,"&gt;±300%",IF(L7/K7-1&lt;-300%,"&gt;±300%",L7/K7-1)))))</f>
        <v>-0.27028738078061776</v>
      </c>
      <c r="O7" s="208">
        <f t="shared" si="12"/>
        <v>-7.0798392838251178E-2</v>
      </c>
      <c r="P7" s="198"/>
      <c r="Q7" s="13">
        <v>120.93579527460099</v>
      </c>
      <c r="R7" s="13">
        <v>137.43999834625475</v>
      </c>
      <c r="S7" s="13">
        <v>132.97016847784246</v>
      </c>
      <c r="T7" s="13">
        <v>128.63325020436514</v>
      </c>
      <c r="U7" s="13">
        <v>108.98294069493903</v>
      </c>
      <c r="V7" s="13">
        <v>92.908521731196473</v>
      </c>
      <c r="W7" s="13">
        <v>125.56983625192559</v>
      </c>
      <c r="X7" s="13">
        <v>130.53070214120669</v>
      </c>
      <c r="Y7" s="13">
        <v>119.89616660408474</v>
      </c>
      <c r="Z7" s="13">
        <v>120.78107825055542</v>
      </c>
      <c r="AA7" s="13">
        <v>138.89823998813873</v>
      </c>
      <c r="AB7" s="13">
        <v>124.27846590783645</v>
      </c>
      <c r="AC7" s="13">
        <v>87.524201620981856</v>
      </c>
      <c r="AD7" s="13">
        <v>88.17018712290546</v>
      </c>
      <c r="AE7" s="13">
        <v>101.39571519134127</v>
      </c>
      <c r="AF7" s="468">
        <v>90.723280112720602</v>
      </c>
      <c r="AG7" s="468">
        <v>74.395571377834571</v>
      </c>
      <c r="AH7" s="468">
        <v>76.708062796927749</v>
      </c>
      <c r="AI7" s="13"/>
      <c r="AJ7" s="285">
        <f t="shared" ref="AJ7:AJ23" si="13">IF(ISERROR(AH7/AD7),"N/A",IF(AD7&lt;0,"N/A",IF(AH7&lt;0,"N/A",IF(AH7/AD7-1&gt;300%,"&gt;±300%",IF(AH7/AD7-1&lt;-300%,"&gt;±300%",AH7/AD7-1)))))</f>
        <v>-0.13</v>
      </c>
      <c r="AK7" s="285">
        <f t="shared" ref="AK7:AK23" si="14">IF(ISERROR(AH7/AG7),"N/A",IF(AG7&lt;0,"N/A",IF(AH7&lt;0,"N/A",IF(AH7/AG7-1&gt;300%,"&gt;±300%",IF(AH7/AG7-1&lt;-300%,"&gt;±300%",AH7/AG7-1)))))</f>
        <v>3.1083724155416048E-2</v>
      </c>
      <c r="AL7" s="638"/>
      <c r="AM7" s="13">
        <f t="shared" ref="AM7:AM23" si="15">Q7+R7</f>
        <v>258.37579362085575</v>
      </c>
      <c r="AN7" s="13">
        <f t="shared" si="4"/>
        <v>261.60341868220758</v>
      </c>
      <c r="AO7" s="13">
        <f t="shared" si="5"/>
        <v>201.89146242613549</v>
      </c>
      <c r="AP7" s="59">
        <f t="shared" si="6"/>
        <v>256.1005383931323</v>
      </c>
      <c r="AQ7" s="59">
        <f t="shared" si="7"/>
        <v>240.67724485464015</v>
      </c>
      <c r="AR7" s="59">
        <f>AA7+AB7</f>
        <v>263.17670589597515</v>
      </c>
      <c r="AS7" s="59">
        <f t="shared" ref="AS7:AS23" si="16">AC7+AD7</f>
        <v>175.69438874388732</v>
      </c>
      <c r="AT7" s="59">
        <f t="shared" ref="AT7:AT23" si="17">AE7+AF7</f>
        <v>192.11899530406185</v>
      </c>
      <c r="AU7" s="59">
        <f t="shared" ref="AU7:AU23" si="18">AG7+AH7</f>
        <v>151.10363417476231</v>
      </c>
      <c r="AW7" s="10" t="s">
        <v>15</v>
      </c>
      <c r="AX7" s="11"/>
      <c r="AY7" s="11"/>
      <c r="AZ7" s="11"/>
      <c r="BA7" s="11"/>
      <c r="BB7" s="11"/>
      <c r="BC7" s="11"/>
      <c r="BD7" s="13">
        <f t="shared" si="9"/>
        <v>519.97921230306338</v>
      </c>
      <c r="BE7" s="13">
        <f t="shared" si="9"/>
        <v>457.99200081926779</v>
      </c>
      <c r="BF7" s="13">
        <f t="shared" si="9"/>
        <v>503.85395075061535</v>
      </c>
      <c r="BG7" s="13">
        <f t="shared" si="9"/>
        <v>367.66858610626514</v>
      </c>
      <c r="BH7" s="13"/>
      <c r="BI7" s="212"/>
      <c r="BJ7" s="208"/>
      <c r="BK7" s="13"/>
      <c r="BL7" s="51"/>
      <c r="BM7" s="51"/>
      <c r="BN7" s="51"/>
      <c r="BO7" s="51"/>
      <c r="BP7" s="51"/>
      <c r="BQ7" s="51"/>
      <c r="BR7" s="51"/>
      <c r="BS7" s="51"/>
      <c r="BT7" s="51"/>
      <c r="BU7" s="51"/>
      <c r="BV7" s="51"/>
      <c r="BW7" s="51"/>
      <c r="BX7" s="51"/>
      <c r="BY7" s="51"/>
      <c r="BZ7" s="51"/>
      <c r="CA7" s="51"/>
      <c r="CB7" s="51"/>
      <c r="CC7" s="51"/>
      <c r="CD7" s="51"/>
      <c r="CE7" s="15"/>
      <c r="CF7" s="15"/>
      <c r="CG7" s="15"/>
      <c r="CH7" s="15"/>
      <c r="CI7" s="15"/>
      <c r="CJ7" s="15"/>
      <c r="CK7" s="15"/>
      <c r="CL7" s="15"/>
      <c r="CM7" s="15"/>
    </row>
    <row r="8" spans="1:91" x14ac:dyDescent="0.45">
      <c r="A8" s="15"/>
      <c r="B8" s="10" t="s">
        <v>16</v>
      </c>
      <c r="C8" s="13"/>
      <c r="D8" s="13"/>
      <c r="E8" s="13"/>
      <c r="F8" s="13"/>
      <c r="G8" s="13"/>
      <c r="H8" s="13"/>
      <c r="I8" s="13">
        <v>785.34049776388019</v>
      </c>
      <c r="J8" s="13">
        <v>814.8464162714788</v>
      </c>
      <c r="K8" s="13">
        <v>835.30427583042012</v>
      </c>
      <c r="L8" s="13">
        <v>662.00959999978159</v>
      </c>
      <c r="M8" s="13">
        <v>621.33586353435112</v>
      </c>
      <c r="N8" s="208">
        <f t="shared" si="12"/>
        <v>-0.20746293398098214</v>
      </c>
      <c r="O8" s="208">
        <f t="shared" si="12"/>
        <v>-6.1439798554951297E-2</v>
      </c>
      <c r="P8" s="198"/>
      <c r="Q8" s="13">
        <v>200.50520048892494</v>
      </c>
      <c r="R8" s="13">
        <v>208.81219844579502</v>
      </c>
      <c r="S8" s="13">
        <v>184.04247388881399</v>
      </c>
      <c r="T8" s="13">
        <v>191.98062494034619</v>
      </c>
      <c r="U8" s="13">
        <v>201.36774040562119</v>
      </c>
      <c r="V8" s="13">
        <v>140.41560943782881</v>
      </c>
      <c r="W8" s="13">
        <v>234.63807079990005</v>
      </c>
      <c r="X8" s="13">
        <v>238.42499562812873</v>
      </c>
      <c r="Y8" s="13">
        <v>206.42335931816368</v>
      </c>
      <c r="Z8" s="13">
        <v>182.54029226917746</v>
      </c>
      <c r="AA8" s="13">
        <v>209.92133610955406</v>
      </c>
      <c r="AB8" s="13">
        <v>236.4192881335249</v>
      </c>
      <c r="AC8" s="13">
        <v>163.0744538613493</v>
      </c>
      <c r="AD8" s="13">
        <v>144.2068308926502</v>
      </c>
      <c r="AE8" s="13">
        <v>165.83785552654771</v>
      </c>
      <c r="AF8" s="468">
        <v>188.8904597192344</v>
      </c>
      <c r="AG8" s="468">
        <v>138.6132857821469</v>
      </c>
      <c r="AH8" s="468">
        <v>118.24960133197315</v>
      </c>
      <c r="AI8" s="13"/>
      <c r="AJ8" s="285">
        <f t="shared" si="13"/>
        <v>-0.18000000000000005</v>
      </c>
      <c r="AK8" s="285">
        <f t="shared" si="14"/>
        <v>-0.14691004787361117</v>
      </c>
      <c r="AL8" s="638"/>
      <c r="AM8" s="13">
        <f t="shared" si="15"/>
        <v>409.31739893471996</v>
      </c>
      <c r="AN8" s="13">
        <f t="shared" si="4"/>
        <v>376.02309882916018</v>
      </c>
      <c r="AO8" s="13">
        <f t="shared" si="5"/>
        <v>341.78334984344997</v>
      </c>
      <c r="AP8" s="59">
        <f t="shared" si="6"/>
        <v>473.06306642802878</v>
      </c>
      <c r="AQ8" s="59">
        <f t="shared" si="7"/>
        <v>388.96365158734113</v>
      </c>
      <c r="AR8" s="59">
        <f t="shared" si="8"/>
        <v>446.34062424307899</v>
      </c>
      <c r="AS8" s="59">
        <f t="shared" si="16"/>
        <v>307.2812847539995</v>
      </c>
      <c r="AT8" s="59">
        <f t="shared" si="17"/>
        <v>354.72831524578214</v>
      </c>
      <c r="AU8" s="59">
        <f t="shared" si="18"/>
        <v>256.86288711412004</v>
      </c>
      <c r="AW8" s="10" t="s">
        <v>16</v>
      </c>
      <c r="AX8" s="11"/>
      <c r="AY8" s="11"/>
      <c r="AZ8" s="11"/>
      <c r="BA8" s="11"/>
      <c r="BB8" s="11"/>
      <c r="BC8" s="11"/>
      <c r="BD8" s="13">
        <f t="shared" si="9"/>
        <v>785.34049776388019</v>
      </c>
      <c r="BE8" s="13">
        <f t="shared" si="9"/>
        <v>814.8464162714788</v>
      </c>
      <c r="BF8" s="13">
        <f t="shared" si="9"/>
        <v>835.30427583042012</v>
      </c>
      <c r="BG8" s="13">
        <f t="shared" si="9"/>
        <v>662.00959999978159</v>
      </c>
      <c r="BH8" s="13"/>
      <c r="BI8" s="212"/>
      <c r="BJ8" s="208"/>
      <c r="BK8" s="13"/>
      <c r="BL8" s="51"/>
      <c r="BM8" s="51"/>
      <c r="BN8" s="51"/>
      <c r="BO8" s="51"/>
      <c r="BP8" s="51"/>
      <c r="BQ8" s="51"/>
      <c r="BR8" s="51"/>
      <c r="BS8" s="51"/>
      <c r="BT8" s="51"/>
      <c r="BU8" s="51"/>
      <c r="BV8" s="51"/>
      <c r="BW8" s="51"/>
      <c r="BX8" s="51"/>
      <c r="BY8" s="51"/>
      <c r="BZ8" s="51"/>
      <c r="CA8" s="51"/>
      <c r="CB8" s="51"/>
      <c r="CC8" s="51"/>
      <c r="CD8" s="51"/>
      <c r="CE8" s="15"/>
      <c r="CF8" s="15"/>
      <c r="CG8" s="15"/>
      <c r="CH8" s="15"/>
      <c r="CI8" s="15"/>
      <c r="CJ8" s="15"/>
      <c r="CK8" s="15"/>
      <c r="CL8" s="15"/>
      <c r="CM8" s="15"/>
    </row>
    <row r="9" spans="1:91" x14ac:dyDescent="0.45">
      <c r="A9" s="15"/>
      <c r="B9" s="10" t="s">
        <v>17</v>
      </c>
      <c r="C9" s="13"/>
      <c r="D9" s="13"/>
      <c r="E9" s="13"/>
      <c r="F9" s="13"/>
      <c r="G9" s="13"/>
      <c r="H9" s="13"/>
      <c r="I9" s="13">
        <v>115.55142654272574</v>
      </c>
      <c r="J9" s="13">
        <v>109.50040524139955</v>
      </c>
      <c r="K9" s="13">
        <v>117.22961203831767</v>
      </c>
      <c r="L9" s="13">
        <v>109.90023485754996</v>
      </c>
      <c r="M9" s="13">
        <v>104.58052258821948</v>
      </c>
      <c r="N9" s="208">
        <f t="shared" si="12"/>
        <v>-6.2521551110926055E-2</v>
      </c>
      <c r="O9" s="208">
        <f t="shared" si="12"/>
        <v>-4.8404921756771135E-2</v>
      </c>
      <c r="P9" s="198"/>
      <c r="Q9" s="13">
        <v>33.982166989275406</v>
      </c>
      <c r="R9" s="13">
        <v>27.268387600348387</v>
      </c>
      <c r="S9" s="13">
        <v>31.013683993347065</v>
      </c>
      <c r="T9" s="13">
        <v>23.287187959754885</v>
      </c>
      <c r="U9" s="13">
        <v>32.652474046869003</v>
      </c>
      <c r="V9" s="13">
        <v>19.871272218840055</v>
      </c>
      <c r="W9" s="13">
        <v>28.411153386355114</v>
      </c>
      <c r="X9" s="13">
        <v>28.56550558933538</v>
      </c>
      <c r="Y9" s="13">
        <v>34.957284917503429</v>
      </c>
      <c r="Z9" s="13">
        <v>25.832653884492071</v>
      </c>
      <c r="AA9" s="13">
        <v>29.70755196716588</v>
      </c>
      <c r="AB9" s="13">
        <v>26.732121269156281</v>
      </c>
      <c r="AC9" s="13">
        <v>32.859847822453219</v>
      </c>
      <c r="AD9" s="13">
        <v>24.282694651422545</v>
      </c>
      <c r="AE9" s="13">
        <v>27.925098849135924</v>
      </c>
      <c r="AF9" s="468">
        <v>24.832593534538276</v>
      </c>
      <c r="AG9" s="468">
        <v>27.930870649085236</v>
      </c>
      <c r="AH9" s="468">
        <v>25.496829383993674</v>
      </c>
      <c r="AI9" s="13"/>
      <c r="AJ9" s="285">
        <f t="shared" si="13"/>
        <v>5.0000000000000044E-2</v>
      </c>
      <c r="AK9" s="285">
        <f t="shared" si="14"/>
        <v>-8.7145198431946458E-2</v>
      </c>
      <c r="AL9" s="638"/>
      <c r="AM9" s="13">
        <f t="shared" si="15"/>
        <v>61.250554589623789</v>
      </c>
      <c r="AN9" s="13">
        <f t="shared" si="4"/>
        <v>54.300871953101947</v>
      </c>
      <c r="AO9" s="13">
        <f t="shared" si="5"/>
        <v>52.523746265709057</v>
      </c>
      <c r="AP9" s="59">
        <f t="shared" si="6"/>
        <v>56.976658975690498</v>
      </c>
      <c r="AQ9" s="59">
        <f t="shared" si="7"/>
        <v>60.789938801995504</v>
      </c>
      <c r="AR9" s="59">
        <f t="shared" si="8"/>
        <v>56.439673236322164</v>
      </c>
      <c r="AS9" s="59">
        <f t="shared" si="16"/>
        <v>57.142542473875764</v>
      </c>
      <c r="AT9" s="59">
        <f t="shared" si="17"/>
        <v>52.757692383674197</v>
      </c>
      <c r="AU9" s="59">
        <f t="shared" si="18"/>
        <v>53.427700033078906</v>
      </c>
      <c r="AW9" s="10" t="s">
        <v>17</v>
      </c>
      <c r="AX9" s="11"/>
      <c r="AY9" s="11"/>
      <c r="AZ9" s="11"/>
      <c r="BA9" s="11"/>
      <c r="BB9" s="11"/>
      <c r="BC9" s="11"/>
      <c r="BD9" s="13">
        <f t="shared" si="9"/>
        <v>115.55142654272574</v>
      </c>
      <c r="BE9" s="13">
        <f t="shared" si="9"/>
        <v>109.50040524139955</v>
      </c>
      <c r="BF9" s="13">
        <f t="shared" si="9"/>
        <v>117.22961203831767</v>
      </c>
      <c r="BG9" s="13">
        <f t="shared" si="9"/>
        <v>109.90023485754996</v>
      </c>
      <c r="BH9" s="13"/>
      <c r="BI9" s="212"/>
      <c r="BJ9" s="208"/>
      <c r="BK9" s="13"/>
      <c r="BL9" s="51"/>
      <c r="BM9" s="51"/>
      <c r="BN9" s="51"/>
      <c r="BO9" s="51"/>
      <c r="BP9" s="51"/>
      <c r="BQ9" s="51"/>
      <c r="BR9" s="51"/>
      <c r="BS9" s="51"/>
      <c r="BT9" s="51"/>
      <c r="BU9" s="51"/>
      <c r="BV9" s="51"/>
      <c r="BW9" s="51"/>
      <c r="BX9" s="51"/>
      <c r="BY9" s="51"/>
      <c r="BZ9" s="51"/>
      <c r="CA9" s="51"/>
      <c r="CB9" s="51"/>
      <c r="CC9" s="51"/>
      <c r="CD9" s="51"/>
      <c r="CE9" s="15"/>
      <c r="CF9" s="15"/>
      <c r="CG9" s="15"/>
      <c r="CH9" s="15"/>
      <c r="CI9" s="15"/>
      <c r="CJ9" s="15"/>
      <c r="CK9" s="15"/>
      <c r="CL9" s="15"/>
      <c r="CM9" s="15"/>
    </row>
    <row r="10" spans="1:91" x14ac:dyDescent="0.45">
      <c r="A10" s="15"/>
      <c r="B10" s="10" t="s">
        <v>18</v>
      </c>
      <c r="C10" s="13"/>
      <c r="D10" s="13"/>
      <c r="E10" s="13"/>
      <c r="F10" s="13"/>
      <c r="G10" s="13"/>
      <c r="H10" s="13"/>
      <c r="I10" s="13">
        <v>35.512637445562028</v>
      </c>
      <c r="J10" s="13">
        <v>36.150058208414684</v>
      </c>
      <c r="K10" s="13">
        <v>41.059568252153049</v>
      </c>
      <c r="L10" s="13">
        <v>34.444695693944304</v>
      </c>
      <c r="M10" s="13">
        <v>44.514382385726094</v>
      </c>
      <c r="N10" s="208">
        <f t="shared" si="12"/>
        <v>-0.16110428920211262</v>
      </c>
      <c r="O10" s="208">
        <f t="shared" si="12"/>
        <v>0.29234361021084987</v>
      </c>
      <c r="P10" s="198"/>
      <c r="Q10" s="13">
        <v>8.6889089303868943</v>
      </c>
      <c r="R10" s="13">
        <v>8.1930510186563463</v>
      </c>
      <c r="S10" s="13">
        <v>8.3858720550414265</v>
      </c>
      <c r="T10" s="13">
        <v>10.244805441477359</v>
      </c>
      <c r="U10" s="13">
        <v>5.2544411953635457</v>
      </c>
      <c r="V10" s="13">
        <v>9.2070146581742627</v>
      </c>
      <c r="W10" s="13">
        <v>9.8367142567731864</v>
      </c>
      <c r="X10" s="13">
        <v>11.851888098103689</v>
      </c>
      <c r="Y10" s="13">
        <v>5.9680425863805375</v>
      </c>
      <c r="Z10" s="13">
        <v>11.969119055626543</v>
      </c>
      <c r="AA10" s="13">
        <v>13.764486913970522</v>
      </c>
      <c r="AB10" s="13">
        <v>9.3579196961754469</v>
      </c>
      <c r="AC10" s="13">
        <v>5.1325166242872626</v>
      </c>
      <c r="AD10" s="13">
        <v>10.293442387838827</v>
      </c>
      <c r="AE10" s="13">
        <v>11.837458746014649</v>
      </c>
      <c r="AF10" s="468">
        <v>7.1812779358035641</v>
      </c>
      <c r="AG10" s="468">
        <v>4.3626391306441734</v>
      </c>
      <c r="AH10" s="468">
        <v>11.32278662662271</v>
      </c>
      <c r="AI10" s="13"/>
      <c r="AJ10" s="285">
        <f t="shared" si="13"/>
        <v>0.10000000000000009</v>
      </c>
      <c r="AK10" s="285">
        <f t="shared" si="14"/>
        <v>1.5953984016438287</v>
      </c>
      <c r="AL10" s="638"/>
      <c r="AM10" s="13">
        <f t="shared" si="15"/>
        <v>16.881959949043242</v>
      </c>
      <c r="AN10" s="13">
        <f t="shared" si="4"/>
        <v>18.630677496518786</v>
      </c>
      <c r="AO10" s="13">
        <f t="shared" si="5"/>
        <v>14.461455853537808</v>
      </c>
      <c r="AP10" s="59">
        <f t="shared" si="6"/>
        <v>21.688602354876878</v>
      </c>
      <c r="AQ10" s="59">
        <f t="shared" si="7"/>
        <v>17.93716164200708</v>
      </c>
      <c r="AR10" s="59">
        <f t="shared" si="8"/>
        <v>23.122406610145969</v>
      </c>
      <c r="AS10" s="59">
        <f t="shared" si="16"/>
        <v>15.425959012126089</v>
      </c>
      <c r="AT10" s="59">
        <f t="shared" si="17"/>
        <v>19.018736681818211</v>
      </c>
      <c r="AU10" s="59">
        <f t="shared" si="18"/>
        <v>15.685425757266884</v>
      </c>
      <c r="AW10" s="10" t="s">
        <v>18</v>
      </c>
      <c r="AX10" s="11"/>
      <c r="AY10" s="11"/>
      <c r="AZ10" s="11"/>
      <c r="BA10" s="11"/>
      <c r="BB10" s="11"/>
      <c r="BC10" s="11"/>
      <c r="BD10" s="13">
        <f t="shared" si="9"/>
        <v>35.512637445562028</v>
      </c>
      <c r="BE10" s="13">
        <f t="shared" si="9"/>
        <v>36.150058208414684</v>
      </c>
      <c r="BF10" s="13">
        <f t="shared" si="9"/>
        <v>41.059568252153049</v>
      </c>
      <c r="BG10" s="13">
        <f t="shared" si="9"/>
        <v>34.444695693944304</v>
      </c>
      <c r="BH10" s="13"/>
      <c r="BI10" s="212"/>
      <c r="BJ10" s="208"/>
      <c r="BK10" s="13"/>
      <c r="BL10" s="51"/>
      <c r="BM10" s="51"/>
      <c r="BN10" s="51"/>
      <c r="BO10" s="51"/>
      <c r="BP10" s="51"/>
      <c r="BQ10" s="51"/>
      <c r="BR10" s="51"/>
      <c r="BS10" s="51"/>
      <c r="BT10" s="51"/>
      <c r="BU10" s="51"/>
      <c r="BV10" s="51"/>
      <c r="BW10" s="51"/>
      <c r="BX10" s="51"/>
      <c r="BY10" s="51"/>
      <c r="BZ10" s="51"/>
      <c r="CA10" s="51"/>
      <c r="CB10" s="51"/>
      <c r="CC10" s="51"/>
      <c r="CD10" s="51"/>
      <c r="CE10" s="15"/>
      <c r="CF10" s="15"/>
      <c r="CG10" s="15"/>
      <c r="CH10" s="15"/>
      <c r="CI10" s="15"/>
      <c r="CJ10" s="15"/>
      <c r="CK10" s="15"/>
      <c r="CL10" s="15"/>
      <c r="CM10" s="15"/>
    </row>
    <row r="11" spans="1:91" x14ac:dyDescent="0.45">
      <c r="A11" s="15"/>
      <c r="B11" s="52" t="s">
        <v>19</v>
      </c>
      <c r="C11" s="54"/>
      <c r="D11" s="54"/>
      <c r="E11" s="54"/>
      <c r="F11" s="54"/>
      <c r="G11" s="54"/>
      <c r="H11" s="54"/>
      <c r="I11" s="611">
        <v>110.30399435099459</v>
      </c>
      <c r="J11" s="611">
        <v>90.405119746293337</v>
      </c>
      <c r="K11" s="611">
        <v>93.010024086305208</v>
      </c>
      <c r="L11" s="611">
        <v>76.205013738216707</v>
      </c>
      <c r="M11" s="611">
        <v>68.019770196290793</v>
      </c>
      <c r="N11" s="217">
        <f t="shared" si="12"/>
        <v>-0.18067956129647822</v>
      </c>
      <c r="O11" s="217">
        <f t="shared" si="12"/>
        <v>-0.10741082693120785</v>
      </c>
      <c r="P11" s="198"/>
      <c r="Q11" s="54">
        <v>27.778151809982095</v>
      </c>
      <c r="R11" s="54">
        <v>27.425076593306365</v>
      </c>
      <c r="S11" s="54">
        <v>26.518666440354636</v>
      </c>
      <c r="T11" s="54">
        <v>28.58209950735149</v>
      </c>
      <c r="U11" s="54">
        <v>24.184809139750261</v>
      </c>
      <c r="V11" s="54">
        <v>14.015751350329065</v>
      </c>
      <c r="W11" s="54">
        <v>23.78125338085912</v>
      </c>
      <c r="X11" s="54">
        <v>28.423305875354906</v>
      </c>
      <c r="Y11" s="54">
        <v>24.88166253109901</v>
      </c>
      <c r="Z11" s="54">
        <v>18.220476755427786</v>
      </c>
      <c r="AA11" s="54">
        <v>20.953548268741951</v>
      </c>
      <c r="AB11" s="54">
        <v>28.954336531036461</v>
      </c>
      <c r="AC11" s="54">
        <v>19.656513399568219</v>
      </c>
      <c r="AD11" s="54">
        <v>14.394176636787952</v>
      </c>
      <c r="AE11" s="54">
        <v>16.553303132306141</v>
      </c>
      <c r="AF11" s="661">
        <v>22.873925859518806</v>
      </c>
      <c r="AG11" s="661">
        <v>16.708036389632987</v>
      </c>
      <c r="AH11" s="661">
        <v>12.23505014126976</v>
      </c>
      <c r="AI11" s="13"/>
      <c r="AJ11" s="624">
        <f t="shared" si="13"/>
        <v>-0.15000000000000002</v>
      </c>
      <c r="AK11" s="624">
        <f t="shared" si="14"/>
        <v>-0.2677146580275962</v>
      </c>
      <c r="AL11" s="638"/>
      <c r="AM11" s="54">
        <f t="shared" si="15"/>
        <v>55.203228403288463</v>
      </c>
      <c r="AN11" s="54">
        <f t="shared" si="4"/>
        <v>55.100765947706122</v>
      </c>
      <c r="AO11" s="54">
        <f t="shared" si="5"/>
        <v>38.200560490079326</v>
      </c>
      <c r="AP11" s="54">
        <f t="shared" si="6"/>
        <v>52.204559256214026</v>
      </c>
      <c r="AQ11" s="54">
        <f t="shared" si="7"/>
        <v>43.102139286526793</v>
      </c>
      <c r="AR11" s="54">
        <f t="shared" si="8"/>
        <v>49.907884799778415</v>
      </c>
      <c r="AS11" s="54">
        <f t="shared" si="16"/>
        <v>34.050690036356173</v>
      </c>
      <c r="AT11" s="54">
        <f t="shared" si="17"/>
        <v>39.427228991824947</v>
      </c>
      <c r="AU11" s="54">
        <f t="shared" si="18"/>
        <v>28.943086530902747</v>
      </c>
      <c r="AW11" s="52" t="s">
        <v>19</v>
      </c>
      <c r="AX11" s="281"/>
      <c r="AY11" s="281"/>
      <c r="AZ11" s="281"/>
      <c r="BA11" s="281"/>
      <c r="BB11" s="281"/>
      <c r="BC11" s="281"/>
      <c r="BD11" s="54">
        <f t="shared" si="9"/>
        <v>110.30399435099459</v>
      </c>
      <c r="BE11" s="54">
        <f t="shared" si="9"/>
        <v>90.405119746293337</v>
      </c>
      <c r="BF11" s="54">
        <f t="shared" si="9"/>
        <v>93.010024086305208</v>
      </c>
      <c r="BG11" s="54">
        <f t="shared" si="9"/>
        <v>76.205013738216707</v>
      </c>
      <c r="BH11" s="54"/>
      <c r="BI11" s="216"/>
      <c r="BJ11" s="217"/>
      <c r="BK11" s="1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row>
    <row r="12" spans="1:91" x14ac:dyDescent="0.45">
      <c r="A12" s="15"/>
      <c r="B12" s="20" t="s">
        <v>105</v>
      </c>
      <c r="C12" s="520">
        <v>855</v>
      </c>
      <c r="D12" s="520">
        <v>775</v>
      </c>
      <c r="E12" s="520">
        <v>515</v>
      </c>
      <c r="F12" s="520">
        <v>625</v>
      </c>
      <c r="G12" s="520">
        <v>560</v>
      </c>
      <c r="H12" s="520">
        <v>505</v>
      </c>
      <c r="I12" s="50">
        <f>SUM(I13:I17)</f>
        <v>476.430635159931</v>
      </c>
      <c r="J12" s="50">
        <f t="shared" ref="J12:M12" si="19">SUM(J13:J17)</f>
        <v>421.8531526017257</v>
      </c>
      <c r="K12" s="50">
        <f t="shared" si="19"/>
        <v>421.87390410749555</v>
      </c>
      <c r="L12" s="50">
        <f t="shared" si="19"/>
        <v>371.98709886100289</v>
      </c>
      <c r="M12" s="50">
        <f t="shared" si="19"/>
        <v>370.19181331516188</v>
      </c>
      <c r="N12" s="492">
        <f t="shared" si="12"/>
        <v>-0.11825051220466398</v>
      </c>
      <c r="O12" s="210">
        <f t="shared" si="12"/>
        <v>-4.8262037886207532E-3</v>
      </c>
      <c r="P12" s="198"/>
      <c r="Q12" s="50">
        <f>SUM(Q13:Q17)</f>
        <v>120.42156307523403</v>
      </c>
      <c r="R12" s="50">
        <f t="shared" ref="R12:AA12" si="20">SUM(R13:R17)</f>
        <v>119.06155789697736</v>
      </c>
      <c r="S12" s="50">
        <f t="shared" si="20"/>
        <v>116.36293057612887</v>
      </c>
      <c r="T12" s="50">
        <f t="shared" si="20"/>
        <v>120.58458361159079</v>
      </c>
      <c r="U12" s="50">
        <f t="shared" si="20"/>
        <v>69.809405185220342</v>
      </c>
      <c r="V12" s="50">
        <f t="shared" si="20"/>
        <v>96.904222592227029</v>
      </c>
      <c r="W12" s="50">
        <f t="shared" si="20"/>
        <v>121.2791645185137</v>
      </c>
      <c r="X12" s="50">
        <f t="shared" si="20"/>
        <v>133.86036030576454</v>
      </c>
      <c r="Y12" s="50">
        <f t="shared" si="20"/>
        <v>117.89881506309163</v>
      </c>
      <c r="Z12" s="50">
        <f t="shared" si="20"/>
        <v>97.584976646852652</v>
      </c>
      <c r="AA12" s="50">
        <f t="shared" si="20"/>
        <v>104.18920003162928</v>
      </c>
      <c r="AB12" s="50">
        <f>SUM(AB13:AB17)</f>
        <v>102.20091236592197</v>
      </c>
      <c r="AC12" s="50">
        <f>SUM(AC13:AC17)</f>
        <v>98.437534701568438</v>
      </c>
      <c r="AD12" s="50">
        <f t="shared" ref="AD12:AH12" si="21">SUM(AD13:AD17)</f>
        <v>92.265287990657072</v>
      </c>
      <c r="AE12" s="50">
        <f t="shared" si="21"/>
        <v>89.60528531112152</v>
      </c>
      <c r="AF12" s="495">
        <f t="shared" si="21"/>
        <v>91.678990857655847</v>
      </c>
      <c r="AG12" s="495">
        <f t="shared" si="21"/>
        <v>95.428411973614942</v>
      </c>
      <c r="AH12" s="495">
        <f t="shared" si="21"/>
        <v>83.744811179371084</v>
      </c>
      <c r="AI12" s="50"/>
      <c r="AJ12" s="284">
        <f t="shared" si="13"/>
        <v>-9.2347588099966571E-2</v>
      </c>
      <c r="AK12" s="284">
        <f t="shared" si="14"/>
        <v>-0.12243314703250285</v>
      </c>
      <c r="AL12" s="638"/>
      <c r="AM12" s="50">
        <f t="shared" si="15"/>
        <v>239.4831209722114</v>
      </c>
      <c r="AN12" s="50">
        <f t="shared" si="4"/>
        <v>236.94751418771966</v>
      </c>
      <c r="AO12" s="50">
        <f t="shared" si="5"/>
        <v>166.71362777744736</v>
      </c>
      <c r="AP12" s="50">
        <f t="shared" si="6"/>
        <v>255.13952482427823</v>
      </c>
      <c r="AQ12" s="50">
        <f t="shared" si="7"/>
        <v>215.48379170994428</v>
      </c>
      <c r="AR12" s="50">
        <f t="shared" si="8"/>
        <v>206.39011239755126</v>
      </c>
      <c r="AS12" s="50">
        <f t="shared" si="16"/>
        <v>190.70282269222551</v>
      </c>
      <c r="AT12" s="50">
        <f t="shared" si="17"/>
        <v>181.28427616877735</v>
      </c>
      <c r="AU12" s="50">
        <f t="shared" si="18"/>
        <v>179.17322315298603</v>
      </c>
      <c r="AW12" s="20" t="s">
        <v>5</v>
      </c>
      <c r="AX12" s="50">
        <f t="shared" ref="AX12:BC12" si="22">C12</f>
        <v>855</v>
      </c>
      <c r="AY12" s="50">
        <f t="shared" si="22"/>
        <v>775</v>
      </c>
      <c r="AZ12" s="50">
        <f t="shared" si="22"/>
        <v>515</v>
      </c>
      <c r="BA12" s="50">
        <f t="shared" si="22"/>
        <v>625</v>
      </c>
      <c r="BB12" s="50">
        <f t="shared" si="22"/>
        <v>560</v>
      </c>
      <c r="BC12" s="50">
        <f t="shared" si="22"/>
        <v>505</v>
      </c>
      <c r="BD12" s="50">
        <f t="shared" si="9"/>
        <v>476.430635159931</v>
      </c>
      <c r="BE12" s="50">
        <f t="shared" si="9"/>
        <v>421.8531526017257</v>
      </c>
      <c r="BF12" s="50">
        <f t="shared" si="9"/>
        <v>421.87390410749555</v>
      </c>
      <c r="BG12" s="50">
        <f t="shared" si="9"/>
        <v>371.98709886100289</v>
      </c>
      <c r="BH12" s="50">
        <f>M12</f>
        <v>370.19181331516188</v>
      </c>
      <c r="BI12" s="210">
        <f>N12</f>
        <v>-0.11825051220466398</v>
      </c>
      <c r="BJ12" s="210">
        <f>O12</f>
        <v>-4.8262037886207532E-3</v>
      </c>
      <c r="BK12" s="59"/>
      <c r="BL12" s="50">
        <f t="shared" ref="BL12:CC12" si="23">Q12</f>
        <v>120.42156307523403</v>
      </c>
      <c r="BM12" s="50">
        <f t="shared" si="23"/>
        <v>119.06155789697736</v>
      </c>
      <c r="BN12" s="50">
        <f t="shared" si="23"/>
        <v>116.36293057612887</v>
      </c>
      <c r="BO12" s="50">
        <f t="shared" si="23"/>
        <v>120.58458361159079</v>
      </c>
      <c r="BP12" s="50">
        <f t="shared" si="23"/>
        <v>69.809405185220342</v>
      </c>
      <c r="BQ12" s="50">
        <f t="shared" si="23"/>
        <v>96.904222592227029</v>
      </c>
      <c r="BR12" s="50">
        <f t="shared" si="23"/>
        <v>121.2791645185137</v>
      </c>
      <c r="BS12" s="50">
        <f t="shared" si="23"/>
        <v>133.86036030576454</v>
      </c>
      <c r="BT12" s="50">
        <f t="shared" si="23"/>
        <v>117.89881506309163</v>
      </c>
      <c r="BU12" s="50">
        <f t="shared" si="23"/>
        <v>97.584976646852652</v>
      </c>
      <c r="BV12" s="50">
        <f t="shared" si="23"/>
        <v>104.18920003162928</v>
      </c>
      <c r="BW12" s="50">
        <f t="shared" si="23"/>
        <v>102.20091236592197</v>
      </c>
      <c r="BX12" s="50">
        <f t="shared" si="23"/>
        <v>98.437534701568438</v>
      </c>
      <c r="BY12" s="50">
        <f t="shared" si="23"/>
        <v>92.265287990657072</v>
      </c>
      <c r="BZ12" s="50">
        <f t="shared" si="23"/>
        <v>89.60528531112152</v>
      </c>
      <c r="CA12" s="50">
        <f t="shared" si="23"/>
        <v>91.678990857655847</v>
      </c>
      <c r="CB12" s="50">
        <f t="shared" si="23"/>
        <v>95.428411973614942</v>
      </c>
      <c r="CC12" s="50">
        <f t="shared" si="23"/>
        <v>83.744811179371084</v>
      </c>
      <c r="CD12" s="50"/>
      <c r="CE12" s="50">
        <f t="shared" ref="CE12:CM12" si="24">AM12</f>
        <v>239.4831209722114</v>
      </c>
      <c r="CF12" s="50">
        <f t="shared" si="24"/>
        <v>236.94751418771966</v>
      </c>
      <c r="CG12" s="50">
        <f t="shared" si="24"/>
        <v>166.71362777744736</v>
      </c>
      <c r="CH12" s="50">
        <f t="shared" si="24"/>
        <v>255.13952482427823</v>
      </c>
      <c r="CI12" s="50">
        <f t="shared" si="24"/>
        <v>215.48379170994428</v>
      </c>
      <c r="CJ12" s="50">
        <f t="shared" si="24"/>
        <v>206.39011239755126</v>
      </c>
      <c r="CK12" s="50">
        <f t="shared" si="24"/>
        <v>190.70282269222551</v>
      </c>
      <c r="CL12" s="50">
        <f t="shared" si="24"/>
        <v>181.28427616877735</v>
      </c>
      <c r="CM12" s="50">
        <f t="shared" si="24"/>
        <v>179.17322315298603</v>
      </c>
    </row>
    <row r="13" spans="1:91" x14ac:dyDescent="0.45">
      <c r="A13" s="15"/>
      <c r="B13" s="10" t="s">
        <v>15</v>
      </c>
      <c r="C13" s="521"/>
      <c r="D13" s="521"/>
      <c r="E13" s="521"/>
      <c r="F13" s="521"/>
      <c r="G13" s="521"/>
      <c r="H13" s="521"/>
      <c r="I13" s="13">
        <v>3.15</v>
      </c>
      <c r="J13" s="13">
        <v>2.85</v>
      </c>
      <c r="K13" s="13">
        <v>2.95</v>
      </c>
      <c r="L13" s="13">
        <v>2.87</v>
      </c>
      <c r="M13" s="13">
        <v>2.95</v>
      </c>
      <c r="N13" s="208">
        <f t="shared" si="12"/>
        <v>-2.7118644067796627E-2</v>
      </c>
      <c r="O13" s="208">
        <f t="shared" si="12"/>
        <v>2.7874564459930307E-2</v>
      </c>
      <c r="P13" s="198"/>
      <c r="Q13" s="13">
        <v>0.77962500000000001</v>
      </c>
      <c r="R13" s="13">
        <v>0.77174999999999994</v>
      </c>
      <c r="S13" s="13">
        <v>0.78749999999999998</v>
      </c>
      <c r="T13" s="13">
        <v>0.8111250000000001</v>
      </c>
      <c r="U13" s="13">
        <v>0.75</v>
      </c>
      <c r="V13" s="13">
        <v>0.55000000000000004</v>
      </c>
      <c r="W13" s="13">
        <v>0.75</v>
      </c>
      <c r="X13" s="13">
        <v>0.80000000000000027</v>
      </c>
      <c r="Y13" s="13">
        <v>0.72</v>
      </c>
      <c r="Z13" s="13">
        <v>0.7</v>
      </c>
      <c r="AA13" s="13">
        <v>0.76</v>
      </c>
      <c r="AB13" s="13">
        <v>0.77000000000000046</v>
      </c>
      <c r="AC13" s="13">
        <v>0.70000000000000007</v>
      </c>
      <c r="AD13" s="13">
        <v>0.68</v>
      </c>
      <c r="AE13" s="13">
        <v>0.74</v>
      </c>
      <c r="AF13" s="468">
        <v>0.75</v>
      </c>
      <c r="AG13" s="468">
        <v>0.72</v>
      </c>
      <c r="AH13" s="468">
        <v>0.7</v>
      </c>
      <c r="AI13" s="13"/>
      <c r="AJ13" s="285">
        <f t="shared" si="13"/>
        <v>2.9411764705882248E-2</v>
      </c>
      <c r="AK13" s="285">
        <f t="shared" si="14"/>
        <v>-2.777777777777779E-2</v>
      </c>
      <c r="AL13" s="638"/>
      <c r="AM13" s="7">
        <f t="shared" si="15"/>
        <v>1.5513749999999999</v>
      </c>
      <c r="AN13" s="7">
        <f t="shared" si="4"/>
        <v>1.5986250000000002</v>
      </c>
      <c r="AO13" s="7">
        <f t="shared" si="5"/>
        <v>1.3</v>
      </c>
      <c r="AP13" s="59">
        <f t="shared" si="6"/>
        <v>1.5500000000000003</v>
      </c>
      <c r="AQ13" s="59">
        <f t="shared" si="7"/>
        <v>1.42</v>
      </c>
      <c r="AR13" s="59">
        <f t="shared" si="8"/>
        <v>1.5300000000000005</v>
      </c>
      <c r="AS13" s="59">
        <f t="shared" si="16"/>
        <v>1.3800000000000001</v>
      </c>
      <c r="AT13" s="59">
        <f t="shared" si="17"/>
        <v>1.49</v>
      </c>
      <c r="AU13" s="59">
        <f t="shared" si="18"/>
        <v>1.42</v>
      </c>
      <c r="AW13" s="10" t="s">
        <v>15</v>
      </c>
      <c r="AX13" s="13"/>
      <c r="AY13" s="13"/>
      <c r="AZ13" s="13"/>
      <c r="BA13" s="13"/>
      <c r="BB13" s="13"/>
      <c r="BC13" s="13"/>
      <c r="BD13" s="13">
        <f t="shared" si="9"/>
        <v>3.15</v>
      </c>
      <c r="BE13" s="13">
        <f t="shared" si="9"/>
        <v>2.85</v>
      </c>
      <c r="BF13" s="13">
        <f t="shared" si="9"/>
        <v>2.95</v>
      </c>
      <c r="BG13" s="13">
        <f t="shared" si="9"/>
        <v>2.87</v>
      </c>
      <c r="BH13" s="13"/>
      <c r="BI13" s="212"/>
      <c r="BJ13" s="208"/>
      <c r="BK13" s="196"/>
      <c r="BL13" s="51"/>
      <c r="BM13" s="51"/>
      <c r="BN13" s="51"/>
      <c r="BO13" s="51"/>
      <c r="BP13" s="51"/>
      <c r="BQ13" s="51"/>
      <c r="BR13" s="51"/>
      <c r="BS13" s="51"/>
      <c r="BT13" s="51"/>
      <c r="BU13" s="51"/>
      <c r="BV13" s="51"/>
      <c r="BW13" s="51"/>
      <c r="BX13" s="51"/>
      <c r="BY13" s="51"/>
      <c r="BZ13" s="51"/>
      <c r="CA13" s="51"/>
      <c r="CB13" s="51"/>
      <c r="CC13" s="51"/>
      <c r="CD13" s="51"/>
      <c r="CE13" s="15"/>
      <c r="CF13" s="15"/>
      <c r="CG13" s="15"/>
      <c r="CH13" s="15"/>
      <c r="CI13" s="15"/>
      <c r="CJ13" s="15"/>
      <c r="CK13" s="15"/>
      <c r="CL13" s="15"/>
      <c r="CM13" s="15"/>
    </row>
    <row r="14" spans="1:91" x14ac:dyDescent="0.45">
      <c r="A14" s="15"/>
      <c r="B14" s="10" t="s">
        <v>16</v>
      </c>
      <c r="C14" s="13"/>
      <c r="D14" s="13"/>
      <c r="E14" s="13"/>
      <c r="F14" s="13"/>
      <c r="G14" s="13"/>
      <c r="H14" s="13"/>
      <c r="I14" s="13">
        <v>4.0467857340539544</v>
      </c>
      <c r="J14" s="13">
        <v>3.6073606963774925</v>
      </c>
      <c r="K14" s="13">
        <v>3.3179858024816213</v>
      </c>
      <c r="L14" s="13">
        <v>3.5064825830920223</v>
      </c>
      <c r="M14" s="13">
        <v>3.6255908744718801</v>
      </c>
      <c r="N14" s="208">
        <f t="shared" si="12"/>
        <v>5.6810604936711417E-2</v>
      </c>
      <c r="O14" s="208">
        <f t="shared" si="12"/>
        <v>3.3968025951187863E-2</v>
      </c>
      <c r="P14" s="198"/>
      <c r="Q14" s="13">
        <v>0.95099464750267926</v>
      </c>
      <c r="R14" s="13">
        <v>0.98134554050808409</v>
      </c>
      <c r="S14" s="13">
        <v>1.0319303621837586</v>
      </c>
      <c r="T14" s="13">
        <v>1.0825151838594325</v>
      </c>
      <c r="U14" s="13">
        <v>0.90711806319226129</v>
      </c>
      <c r="V14" s="13">
        <v>0.70877706358876735</v>
      </c>
      <c r="W14" s="13">
        <v>1.0227414708181888</v>
      </c>
      <c r="X14" s="13">
        <v>0.96872409877827415</v>
      </c>
      <c r="Y14" s="13">
        <v>0.82881506309164643</v>
      </c>
      <c r="Z14" s="13">
        <v>0.89241230521907855</v>
      </c>
      <c r="AA14" s="13">
        <v>0.87952796899966423</v>
      </c>
      <c r="AB14" s="13">
        <v>0.71723046517123212</v>
      </c>
      <c r="AC14" s="13">
        <v>0.89772099089278623</v>
      </c>
      <c r="AD14" s="13">
        <v>0.92660830026853236</v>
      </c>
      <c r="AE14" s="13">
        <v>0.94103454352301674</v>
      </c>
      <c r="AF14" s="468">
        <v>0.74111874840768666</v>
      </c>
      <c r="AG14" s="468">
        <v>0.9371445371528051</v>
      </c>
      <c r="AH14" s="468">
        <v>0.90182586421362654</v>
      </c>
      <c r="AI14" s="13"/>
      <c r="AJ14" s="285">
        <f t="shared" si="13"/>
        <v>-2.67453205930962E-2</v>
      </c>
      <c r="AK14" s="285">
        <f t="shared" si="14"/>
        <v>-3.768754075703451E-2</v>
      </c>
      <c r="AL14" s="638"/>
      <c r="AM14" s="7">
        <f t="shared" si="15"/>
        <v>1.9323401880107633</v>
      </c>
      <c r="AN14" s="7">
        <f t="shared" si="4"/>
        <v>2.114445546043191</v>
      </c>
      <c r="AO14" s="7">
        <f t="shared" si="5"/>
        <v>1.6158951267810286</v>
      </c>
      <c r="AP14" s="59">
        <f t="shared" si="6"/>
        <v>1.9914655695964629</v>
      </c>
      <c r="AQ14" s="59">
        <f t="shared" si="7"/>
        <v>1.7212273683107249</v>
      </c>
      <c r="AR14" s="59">
        <f t="shared" si="8"/>
        <v>1.5967584341708965</v>
      </c>
      <c r="AS14" s="59">
        <f t="shared" si="16"/>
        <v>1.8243292911613187</v>
      </c>
      <c r="AT14" s="59">
        <f t="shared" si="17"/>
        <v>1.6821532919307034</v>
      </c>
      <c r="AU14" s="59">
        <f t="shared" si="18"/>
        <v>1.8389704013664316</v>
      </c>
      <c r="AW14" s="10" t="s">
        <v>16</v>
      </c>
      <c r="AX14" s="13"/>
      <c r="AY14" s="13"/>
      <c r="AZ14" s="13"/>
      <c r="BA14" s="13"/>
      <c r="BB14" s="13"/>
      <c r="BC14" s="13"/>
      <c r="BD14" s="13">
        <f t="shared" si="9"/>
        <v>4.0467857340539544</v>
      </c>
      <c r="BE14" s="13">
        <f t="shared" si="9"/>
        <v>3.6073606963774925</v>
      </c>
      <c r="BF14" s="13">
        <f t="shared" si="9"/>
        <v>3.3179858024816213</v>
      </c>
      <c r="BG14" s="13">
        <f t="shared" si="9"/>
        <v>3.5064825830920223</v>
      </c>
      <c r="BH14" s="219"/>
      <c r="BI14" s="212"/>
      <c r="BJ14" s="208"/>
      <c r="BK14" s="196"/>
      <c r="BL14" s="51"/>
      <c r="BM14" s="51"/>
      <c r="BN14" s="51"/>
      <c r="BO14" s="51"/>
      <c r="BP14" s="51"/>
      <c r="BQ14" s="51"/>
      <c r="BR14" s="51"/>
      <c r="BS14" s="51"/>
      <c r="BT14" s="51"/>
      <c r="BU14" s="51"/>
      <c r="BV14" s="51"/>
      <c r="BW14" s="51"/>
      <c r="BX14" s="51"/>
      <c r="BY14" s="51"/>
      <c r="BZ14" s="51"/>
      <c r="CA14" s="51"/>
      <c r="CB14" s="51"/>
      <c r="CC14" s="51"/>
      <c r="CD14" s="51"/>
      <c r="CE14" s="15"/>
      <c r="CF14" s="15"/>
      <c r="CG14" s="15"/>
      <c r="CH14" s="15"/>
      <c r="CI14" s="15"/>
      <c r="CJ14" s="15"/>
      <c r="CK14" s="15"/>
      <c r="CL14" s="15"/>
      <c r="CM14" s="15"/>
    </row>
    <row r="15" spans="1:91" x14ac:dyDescent="0.45">
      <c r="A15" s="15"/>
      <c r="B15" s="10" t="s">
        <v>17</v>
      </c>
      <c r="C15" s="13"/>
      <c r="D15" s="13"/>
      <c r="E15" s="13"/>
      <c r="F15" s="13"/>
      <c r="G15" s="13"/>
      <c r="H15" s="13"/>
      <c r="I15" s="13">
        <v>187.4376351734617</v>
      </c>
      <c r="J15" s="13">
        <v>162.41693582805777</v>
      </c>
      <c r="K15" s="13">
        <v>160</v>
      </c>
      <c r="L15" s="13">
        <v>164.8</v>
      </c>
      <c r="M15" s="13">
        <v>161.50400000000002</v>
      </c>
      <c r="N15" s="208">
        <f t="shared" si="12"/>
        <v>3.0000000000000027E-2</v>
      </c>
      <c r="O15" s="208">
        <f t="shared" si="12"/>
        <v>-1.9999999999999907E-2</v>
      </c>
      <c r="P15" s="198"/>
      <c r="Q15" s="13">
        <v>46.859408793365425</v>
      </c>
      <c r="R15" s="13">
        <v>46.859408793365425</v>
      </c>
      <c r="S15" s="13">
        <v>46.859408793365425</v>
      </c>
      <c r="T15" s="13">
        <v>46.859408793365425</v>
      </c>
      <c r="U15" s="13">
        <v>42.2</v>
      </c>
      <c r="V15" s="13">
        <v>35.870000000000005</v>
      </c>
      <c r="W15" s="13">
        <v>42.173467914028883</v>
      </c>
      <c r="X15" s="13">
        <v>42.173467914028883</v>
      </c>
      <c r="Y15" s="13">
        <v>40</v>
      </c>
      <c r="Z15" s="13">
        <v>40</v>
      </c>
      <c r="AA15" s="13">
        <v>40</v>
      </c>
      <c r="AB15" s="13">
        <v>40</v>
      </c>
      <c r="AC15" s="13">
        <v>42</v>
      </c>
      <c r="AD15" s="13">
        <v>42.800000000000004</v>
      </c>
      <c r="AE15" s="13">
        <v>40</v>
      </c>
      <c r="AF15" s="468">
        <v>40</v>
      </c>
      <c r="AG15" s="468">
        <v>40</v>
      </c>
      <c r="AH15" s="468">
        <v>38</v>
      </c>
      <c r="AI15" s="13"/>
      <c r="AJ15" s="285">
        <f t="shared" si="13"/>
        <v>-0.1121495327102805</v>
      </c>
      <c r="AK15" s="285">
        <f t="shared" si="14"/>
        <v>-5.0000000000000044E-2</v>
      </c>
      <c r="AL15" s="638"/>
      <c r="AM15" s="7">
        <f t="shared" si="15"/>
        <v>93.71881758673085</v>
      </c>
      <c r="AN15" s="7">
        <f t="shared" si="4"/>
        <v>93.71881758673085</v>
      </c>
      <c r="AO15" s="7">
        <f t="shared" si="5"/>
        <v>78.070000000000007</v>
      </c>
      <c r="AP15" s="59">
        <f t="shared" si="6"/>
        <v>84.346935828057767</v>
      </c>
      <c r="AQ15" s="59">
        <f t="shared" si="7"/>
        <v>80</v>
      </c>
      <c r="AR15" s="59">
        <f t="shared" si="8"/>
        <v>80</v>
      </c>
      <c r="AS15" s="59">
        <f t="shared" si="16"/>
        <v>84.800000000000011</v>
      </c>
      <c r="AT15" s="59">
        <f t="shared" si="17"/>
        <v>80</v>
      </c>
      <c r="AU15" s="59">
        <f t="shared" si="18"/>
        <v>78</v>
      </c>
      <c r="AW15" s="10" t="s">
        <v>17</v>
      </c>
      <c r="AX15" s="13"/>
      <c r="AY15" s="13"/>
      <c r="AZ15" s="13"/>
      <c r="BA15" s="13"/>
      <c r="BB15" s="13"/>
      <c r="BC15" s="13"/>
      <c r="BD15" s="13">
        <f t="shared" si="9"/>
        <v>187.4376351734617</v>
      </c>
      <c r="BE15" s="13">
        <f t="shared" si="9"/>
        <v>162.41693582805777</v>
      </c>
      <c r="BF15" s="13">
        <f t="shared" si="9"/>
        <v>160</v>
      </c>
      <c r="BG15" s="13">
        <f t="shared" si="9"/>
        <v>164.8</v>
      </c>
      <c r="BH15" s="13"/>
      <c r="BI15" s="212"/>
      <c r="BJ15" s="208"/>
      <c r="BK15" s="27"/>
      <c r="BL15" s="51"/>
      <c r="BM15" s="51"/>
      <c r="BN15" s="51"/>
      <c r="BO15" s="51"/>
      <c r="BP15" s="51"/>
      <c r="BQ15" s="51"/>
      <c r="BR15" s="51"/>
      <c r="BS15" s="51"/>
      <c r="BT15" s="51"/>
      <c r="BU15" s="51"/>
      <c r="BV15" s="51"/>
      <c r="BW15" s="51"/>
      <c r="BX15" s="51"/>
      <c r="BY15" s="51"/>
      <c r="BZ15" s="51"/>
      <c r="CA15" s="51"/>
      <c r="CB15" s="51"/>
      <c r="CC15" s="51"/>
      <c r="CD15" s="51"/>
      <c r="CE15" s="15"/>
      <c r="CF15" s="15"/>
      <c r="CG15" s="15"/>
      <c r="CH15" s="15"/>
      <c r="CI15" s="15"/>
      <c r="CJ15" s="15"/>
      <c r="CK15" s="15"/>
      <c r="CL15" s="15"/>
      <c r="CM15" s="15"/>
    </row>
    <row r="16" spans="1:91" x14ac:dyDescent="0.45">
      <c r="A16" s="15"/>
      <c r="B16" s="10" t="s">
        <v>18</v>
      </c>
      <c r="C16" s="13"/>
      <c r="D16" s="13"/>
      <c r="E16" s="13"/>
      <c r="F16" s="13"/>
      <c r="G16" s="13"/>
      <c r="H16" s="13"/>
      <c r="I16" s="13">
        <v>276.49621425241537</v>
      </c>
      <c r="J16" s="13">
        <v>247.87885607729038</v>
      </c>
      <c r="K16" s="13">
        <v>250.20591830501394</v>
      </c>
      <c r="L16" s="13">
        <v>195.16061627791089</v>
      </c>
      <c r="M16" s="13">
        <v>197.11222244069</v>
      </c>
      <c r="N16" s="208">
        <f t="shared" si="12"/>
        <v>-0.21999999999999997</v>
      </c>
      <c r="O16" s="208">
        <f t="shared" si="12"/>
        <v>1.0000000000000009E-2</v>
      </c>
      <c r="P16" s="198"/>
      <c r="Q16" s="13">
        <v>70.50653463436592</v>
      </c>
      <c r="R16" s="13">
        <v>69.124053563103843</v>
      </c>
      <c r="S16" s="13">
        <v>66.359091420579688</v>
      </c>
      <c r="T16" s="13">
        <v>70.50653463436592</v>
      </c>
      <c r="U16" s="13">
        <v>24.677287122028069</v>
      </c>
      <c r="V16" s="13">
        <v>58.755445528638262</v>
      </c>
      <c r="W16" s="13">
        <v>76.312955133666634</v>
      </c>
      <c r="X16" s="13">
        <v>88.133168292957407</v>
      </c>
      <c r="Y16" s="13">
        <v>75</v>
      </c>
      <c r="Z16" s="13">
        <v>54.642564341633587</v>
      </c>
      <c r="AA16" s="13">
        <v>61.199672062629624</v>
      </c>
      <c r="AB16" s="13">
        <v>59.363681900750734</v>
      </c>
      <c r="AC16" s="13">
        <v>53.427313710675662</v>
      </c>
      <c r="AD16" s="13">
        <v>46.446179690388547</v>
      </c>
      <c r="AE16" s="13">
        <v>46.511750767598514</v>
      </c>
      <c r="AF16" s="468">
        <v>48.775372109248167</v>
      </c>
      <c r="AG16" s="468">
        <v>52.358767436462145</v>
      </c>
      <c r="AH16" s="468">
        <v>42.730485315157466</v>
      </c>
      <c r="AI16" s="13"/>
      <c r="AJ16" s="285">
        <f t="shared" si="13"/>
        <v>-7.999999999999996E-2</v>
      </c>
      <c r="AK16" s="285">
        <f t="shared" si="14"/>
        <v>-0.18389054198016963</v>
      </c>
      <c r="AL16" s="638"/>
      <c r="AM16" s="7">
        <f t="shared" si="15"/>
        <v>139.63058819746976</v>
      </c>
      <c r="AN16" s="7">
        <f t="shared" si="4"/>
        <v>136.86562605494561</v>
      </c>
      <c r="AO16" s="7">
        <f t="shared" si="5"/>
        <v>83.432732650666338</v>
      </c>
      <c r="AP16" s="59">
        <f t="shared" si="6"/>
        <v>164.44612342662404</v>
      </c>
      <c r="AQ16" s="59">
        <f t="shared" si="7"/>
        <v>129.6425643416336</v>
      </c>
      <c r="AR16" s="59">
        <f t="shared" si="8"/>
        <v>120.56335396338037</v>
      </c>
      <c r="AS16" s="59">
        <f t="shared" si="16"/>
        <v>99.873493401064209</v>
      </c>
      <c r="AT16" s="59">
        <f t="shared" si="17"/>
        <v>95.287122876846681</v>
      </c>
      <c r="AU16" s="59">
        <f t="shared" si="18"/>
        <v>95.089252751619611</v>
      </c>
      <c r="AW16" s="10" t="s">
        <v>18</v>
      </c>
      <c r="AX16" s="13"/>
      <c r="AY16" s="13"/>
      <c r="AZ16" s="13"/>
      <c r="BA16" s="13"/>
      <c r="BB16" s="13"/>
      <c r="BC16" s="13"/>
      <c r="BD16" s="13">
        <f t="shared" si="9"/>
        <v>276.49621425241537</v>
      </c>
      <c r="BE16" s="13">
        <f t="shared" si="9"/>
        <v>247.87885607729038</v>
      </c>
      <c r="BF16" s="13">
        <f t="shared" si="9"/>
        <v>250.20591830501394</v>
      </c>
      <c r="BG16" s="13">
        <f t="shared" si="9"/>
        <v>195.16061627791089</v>
      </c>
      <c r="BH16" s="13"/>
      <c r="BI16" s="212"/>
      <c r="BJ16" s="208"/>
      <c r="BK16" s="27"/>
      <c r="BL16" s="51"/>
      <c r="BM16" s="51"/>
      <c r="BN16" s="51"/>
      <c r="BO16" s="51"/>
      <c r="BP16" s="51"/>
      <c r="BQ16" s="51"/>
      <c r="BR16" s="51"/>
      <c r="BS16" s="51"/>
      <c r="BT16" s="51"/>
      <c r="BU16" s="51"/>
      <c r="BV16" s="51"/>
      <c r="BW16" s="51"/>
      <c r="BX16" s="51"/>
      <c r="BY16" s="51"/>
      <c r="BZ16" s="51"/>
      <c r="CA16" s="51"/>
      <c r="CB16" s="51"/>
      <c r="CC16" s="51"/>
      <c r="CD16" s="51"/>
      <c r="CE16" s="15"/>
      <c r="CF16" s="15"/>
      <c r="CG16" s="15"/>
      <c r="CH16" s="15"/>
      <c r="CI16" s="15"/>
      <c r="CJ16" s="15"/>
      <c r="CK16" s="15"/>
      <c r="CL16" s="15"/>
      <c r="CM16" s="15"/>
    </row>
    <row r="17" spans="1:91" x14ac:dyDescent="0.45">
      <c r="A17" s="15"/>
      <c r="B17" s="52" t="s">
        <v>19</v>
      </c>
      <c r="C17" s="54"/>
      <c r="D17" s="54"/>
      <c r="E17" s="54"/>
      <c r="F17" s="54"/>
      <c r="G17" s="54"/>
      <c r="H17" s="54"/>
      <c r="I17" s="54">
        <v>5.3</v>
      </c>
      <c r="J17" s="54">
        <v>5.0999999999999996</v>
      </c>
      <c r="K17" s="54">
        <v>5.4</v>
      </c>
      <c r="L17" s="54">
        <v>5.65</v>
      </c>
      <c r="M17" s="54">
        <v>5</v>
      </c>
      <c r="N17" s="217">
        <f t="shared" si="12"/>
        <v>4.629629629629628E-2</v>
      </c>
      <c r="O17" s="217">
        <f t="shared" si="12"/>
        <v>-0.11504424778761069</v>
      </c>
      <c r="P17" s="198"/>
      <c r="Q17" s="54">
        <v>1.325</v>
      </c>
      <c r="R17" s="54">
        <v>1.325</v>
      </c>
      <c r="S17" s="54">
        <v>1.325</v>
      </c>
      <c r="T17" s="54">
        <v>1.325</v>
      </c>
      <c r="U17" s="54">
        <v>1.2749999999999999</v>
      </c>
      <c r="V17" s="54">
        <v>1.02</v>
      </c>
      <c r="W17" s="54">
        <v>1.02</v>
      </c>
      <c r="X17" s="54">
        <v>1.7849999999999997</v>
      </c>
      <c r="Y17" s="54">
        <v>1.35</v>
      </c>
      <c r="Z17" s="54">
        <v>1.35</v>
      </c>
      <c r="AA17" s="54">
        <v>1.35</v>
      </c>
      <c r="AB17" s="54">
        <v>1.35</v>
      </c>
      <c r="AC17" s="54">
        <v>1.4125000000000001</v>
      </c>
      <c r="AD17" s="54">
        <v>1.4125000000000001</v>
      </c>
      <c r="AE17" s="54">
        <v>1.4125000000000001</v>
      </c>
      <c r="AF17" s="661">
        <v>1.4125000000000001</v>
      </c>
      <c r="AG17" s="661">
        <v>1.4125000000000001</v>
      </c>
      <c r="AH17" s="661">
        <v>1.4125000000000001</v>
      </c>
      <c r="AI17" s="13"/>
      <c r="AJ17" s="624">
        <f t="shared" si="13"/>
        <v>0</v>
      </c>
      <c r="AK17" s="624">
        <f t="shared" si="14"/>
        <v>0</v>
      </c>
      <c r="AL17" s="638"/>
      <c r="AM17" s="54">
        <f t="shared" si="15"/>
        <v>2.65</v>
      </c>
      <c r="AN17" s="54">
        <f t="shared" si="4"/>
        <v>2.65</v>
      </c>
      <c r="AO17" s="54">
        <f t="shared" si="5"/>
        <v>2.2949999999999999</v>
      </c>
      <c r="AP17" s="516">
        <f t="shared" si="6"/>
        <v>2.8049999999999997</v>
      </c>
      <c r="AQ17" s="620">
        <f t="shared" si="7"/>
        <v>2.7</v>
      </c>
      <c r="AR17" s="620">
        <f t="shared" si="8"/>
        <v>2.7</v>
      </c>
      <c r="AS17" s="620">
        <f t="shared" si="16"/>
        <v>2.8250000000000002</v>
      </c>
      <c r="AT17" s="620">
        <f t="shared" si="17"/>
        <v>2.8250000000000002</v>
      </c>
      <c r="AU17" s="620">
        <f t="shared" si="18"/>
        <v>2.8250000000000002</v>
      </c>
      <c r="AW17" s="52" t="s">
        <v>19</v>
      </c>
      <c r="AX17" s="54"/>
      <c r="AY17" s="54"/>
      <c r="AZ17" s="54"/>
      <c r="BA17" s="54"/>
      <c r="BB17" s="54"/>
      <c r="BC17" s="54"/>
      <c r="BD17" s="54">
        <f t="shared" si="9"/>
        <v>5.3</v>
      </c>
      <c r="BE17" s="54">
        <f t="shared" si="9"/>
        <v>5.0999999999999996</v>
      </c>
      <c r="BF17" s="54">
        <f t="shared" si="9"/>
        <v>5.4</v>
      </c>
      <c r="BG17" s="54">
        <f t="shared" si="9"/>
        <v>5.65</v>
      </c>
      <c r="BH17" s="54"/>
      <c r="BI17" s="216"/>
      <c r="BJ17" s="217"/>
      <c r="BK17" s="27"/>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row>
    <row r="18" spans="1:91" x14ac:dyDescent="0.45">
      <c r="A18" s="15"/>
      <c r="B18" s="20" t="s">
        <v>106</v>
      </c>
      <c r="C18" s="520">
        <v>25</v>
      </c>
      <c r="D18" s="520">
        <v>25</v>
      </c>
      <c r="E18" s="520">
        <v>20</v>
      </c>
      <c r="F18" s="520">
        <v>25</v>
      </c>
      <c r="G18" s="520">
        <v>30</v>
      </c>
      <c r="H18" s="520">
        <v>30</v>
      </c>
      <c r="I18" s="50">
        <f>SUM(I19:I23)</f>
        <v>68.990795378637287</v>
      </c>
      <c r="J18" s="50">
        <f t="shared" ref="J18:L18" si="25">SUM(J19:J23)</f>
        <v>66.060845915450145</v>
      </c>
      <c r="K18" s="50">
        <f t="shared" si="25"/>
        <v>66.666317231283841</v>
      </c>
      <c r="L18" s="50">
        <f t="shared" si="25"/>
        <v>68.358324618682147</v>
      </c>
      <c r="M18" s="50">
        <f>SUM(M19:M23)</f>
        <v>69.394144987225431</v>
      </c>
      <c r="N18" s="492">
        <f t="shared" si="12"/>
        <v>2.5380243842302974E-2</v>
      </c>
      <c r="O18" s="210">
        <f t="shared" si="12"/>
        <v>1.5152805080014931E-2</v>
      </c>
      <c r="P18" s="198"/>
      <c r="Q18" s="50">
        <f>SUM(Q19:Q23)</f>
        <v>17.937606798445696</v>
      </c>
      <c r="R18" s="50">
        <f t="shared" ref="R18:AH18" si="26">SUM(R19:R23)</f>
        <v>16.557790890872948</v>
      </c>
      <c r="S18" s="50">
        <f t="shared" si="26"/>
        <v>16.385313902426354</v>
      </c>
      <c r="T18" s="50">
        <f t="shared" si="26"/>
        <v>18.110083786892289</v>
      </c>
      <c r="U18" s="50">
        <f t="shared" si="26"/>
        <v>16.479488045274731</v>
      </c>
      <c r="V18" s="50">
        <f t="shared" si="26"/>
        <v>15.373961322113898</v>
      </c>
      <c r="W18" s="50">
        <f t="shared" si="26"/>
        <v>17.033194864445417</v>
      </c>
      <c r="X18" s="50">
        <f t="shared" si="26"/>
        <v>17.174201683616104</v>
      </c>
      <c r="Y18" s="50">
        <f t="shared" si="26"/>
        <v>16.098671377038862</v>
      </c>
      <c r="Z18" s="50">
        <f t="shared" si="26"/>
        <v>16.492724302749252</v>
      </c>
      <c r="AA18" s="50">
        <f t="shared" si="26"/>
        <v>16.976158273212008</v>
      </c>
      <c r="AB18" s="50">
        <f t="shared" si="26"/>
        <v>17.098763278283712</v>
      </c>
      <c r="AC18" s="50">
        <f t="shared" si="26"/>
        <v>17.132081154670534</v>
      </c>
      <c r="AD18" s="50">
        <f t="shared" si="26"/>
        <v>16.906705778860243</v>
      </c>
      <c r="AE18" s="50">
        <f t="shared" si="26"/>
        <v>17.123706530480828</v>
      </c>
      <c r="AF18" s="495">
        <f t="shared" si="26"/>
        <v>17.195831154670536</v>
      </c>
      <c r="AG18" s="495">
        <f t="shared" si="26"/>
        <v>17.019858985583806</v>
      </c>
      <c r="AH18" s="495">
        <f t="shared" si="26"/>
        <v>17.163475471800052</v>
      </c>
      <c r="AI18" s="50"/>
      <c r="AJ18" s="284">
        <f t="shared" si="13"/>
        <v>1.5187446703003982E-2</v>
      </c>
      <c r="AK18" s="284">
        <f t="shared" si="14"/>
        <v>8.4381713349030996E-3</v>
      </c>
      <c r="AL18" s="638"/>
      <c r="AM18" s="50">
        <f t="shared" si="15"/>
        <v>34.495397689318644</v>
      </c>
      <c r="AN18" s="50">
        <f t="shared" si="4"/>
        <v>34.495397689318644</v>
      </c>
      <c r="AO18" s="50">
        <f t="shared" si="5"/>
        <v>31.853449367388627</v>
      </c>
      <c r="AP18" s="50">
        <f t="shared" si="6"/>
        <v>34.207396548061524</v>
      </c>
      <c r="AQ18" s="50">
        <f t="shared" si="7"/>
        <v>32.591395679788114</v>
      </c>
      <c r="AR18" s="50">
        <f t="shared" si="8"/>
        <v>34.07492155149572</v>
      </c>
      <c r="AS18" s="50">
        <f t="shared" si="16"/>
        <v>34.038786933530773</v>
      </c>
      <c r="AT18" s="50">
        <f t="shared" si="17"/>
        <v>34.31953768515136</v>
      </c>
      <c r="AU18" s="50">
        <f t="shared" si="18"/>
        <v>34.183334457383857</v>
      </c>
      <c r="AW18" s="20" t="s">
        <v>6</v>
      </c>
      <c r="AX18" s="50">
        <f t="shared" ref="AX18:BC18" si="27">C18</f>
        <v>25</v>
      </c>
      <c r="AY18" s="50">
        <f t="shared" si="27"/>
        <v>25</v>
      </c>
      <c r="AZ18" s="50">
        <f t="shared" si="27"/>
        <v>20</v>
      </c>
      <c r="BA18" s="50">
        <f t="shared" si="27"/>
        <v>25</v>
      </c>
      <c r="BB18" s="50">
        <f t="shared" si="27"/>
        <v>30</v>
      </c>
      <c r="BC18" s="50">
        <f t="shared" si="27"/>
        <v>30</v>
      </c>
      <c r="BD18" s="50">
        <f t="shared" si="9"/>
        <v>68.990795378637287</v>
      </c>
      <c r="BE18" s="50">
        <f t="shared" si="9"/>
        <v>66.060845915450145</v>
      </c>
      <c r="BF18" s="50">
        <f t="shared" si="9"/>
        <v>66.666317231283841</v>
      </c>
      <c r="BG18" s="50">
        <f t="shared" si="9"/>
        <v>68.358324618682147</v>
      </c>
      <c r="BH18" s="50">
        <f>M18</f>
        <v>69.394144987225431</v>
      </c>
      <c r="BI18" s="210">
        <f>N18</f>
        <v>2.5380243842302974E-2</v>
      </c>
      <c r="BJ18" s="210">
        <f>O18</f>
        <v>1.5152805080014931E-2</v>
      </c>
      <c r="BK18" s="198"/>
      <c r="BL18" s="50">
        <f t="shared" ref="BL18:CC18" si="28">Q18</f>
        <v>17.937606798445696</v>
      </c>
      <c r="BM18" s="50">
        <f t="shared" si="28"/>
        <v>16.557790890872948</v>
      </c>
      <c r="BN18" s="50">
        <f t="shared" si="28"/>
        <v>16.385313902426354</v>
      </c>
      <c r="BO18" s="50">
        <f t="shared" si="28"/>
        <v>18.110083786892289</v>
      </c>
      <c r="BP18" s="50">
        <f t="shared" si="28"/>
        <v>16.479488045274731</v>
      </c>
      <c r="BQ18" s="50">
        <f t="shared" si="28"/>
        <v>15.373961322113898</v>
      </c>
      <c r="BR18" s="50">
        <f t="shared" si="28"/>
        <v>17.033194864445417</v>
      </c>
      <c r="BS18" s="50">
        <f t="shared" si="28"/>
        <v>17.174201683616104</v>
      </c>
      <c r="BT18" s="50">
        <f t="shared" si="28"/>
        <v>16.098671377038862</v>
      </c>
      <c r="BU18" s="50">
        <f t="shared" si="28"/>
        <v>16.492724302749252</v>
      </c>
      <c r="BV18" s="50">
        <f t="shared" si="28"/>
        <v>16.976158273212008</v>
      </c>
      <c r="BW18" s="50">
        <f t="shared" si="28"/>
        <v>17.098763278283712</v>
      </c>
      <c r="BX18" s="50">
        <f t="shared" si="28"/>
        <v>17.132081154670534</v>
      </c>
      <c r="BY18" s="50">
        <f t="shared" si="28"/>
        <v>16.906705778860243</v>
      </c>
      <c r="BZ18" s="50">
        <f t="shared" si="28"/>
        <v>17.123706530480828</v>
      </c>
      <c r="CA18" s="50">
        <f t="shared" si="28"/>
        <v>17.195831154670536</v>
      </c>
      <c r="CB18" s="50">
        <f t="shared" si="28"/>
        <v>17.019858985583806</v>
      </c>
      <c r="CC18" s="50">
        <f t="shared" si="28"/>
        <v>17.163475471800052</v>
      </c>
      <c r="CD18" s="50"/>
      <c r="CE18" s="50">
        <f t="shared" ref="CE18:CM18" si="29">AM18</f>
        <v>34.495397689318644</v>
      </c>
      <c r="CF18" s="50">
        <f t="shared" si="29"/>
        <v>34.495397689318644</v>
      </c>
      <c r="CG18" s="50">
        <f t="shared" si="29"/>
        <v>31.853449367388627</v>
      </c>
      <c r="CH18" s="50">
        <f t="shared" si="29"/>
        <v>34.207396548061524</v>
      </c>
      <c r="CI18" s="50">
        <f t="shared" si="29"/>
        <v>32.591395679788114</v>
      </c>
      <c r="CJ18" s="50">
        <f t="shared" si="29"/>
        <v>34.07492155149572</v>
      </c>
      <c r="CK18" s="50">
        <f t="shared" si="29"/>
        <v>34.038786933530773</v>
      </c>
      <c r="CL18" s="50">
        <f t="shared" si="29"/>
        <v>34.31953768515136</v>
      </c>
      <c r="CM18" s="50">
        <f t="shared" si="29"/>
        <v>34.183334457383857</v>
      </c>
    </row>
    <row r="19" spans="1:91" x14ac:dyDescent="0.45">
      <c r="A19" s="15"/>
      <c r="B19" s="10" t="s">
        <v>15</v>
      </c>
      <c r="C19" s="13"/>
      <c r="D19" s="13"/>
      <c r="E19" s="13"/>
      <c r="F19" s="13"/>
      <c r="G19" s="13"/>
      <c r="H19" s="13"/>
      <c r="I19" s="13">
        <v>14.904</v>
      </c>
      <c r="J19" s="13">
        <v>12.419999999999998</v>
      </c>
      <c r="K19" s="13">
        <v>12</v>
      </c>
      <c r="L19" s="13">
        <v>12.84</v>
      </c>
      <c r="M19" s="13">
        <v>12.364560620577478</v>
      </c>
      <c r="N19" s="208">
        <f t="shared" si="12"/>
        <v>7.0000000000000062E-2</v>
      </c>
      <c r="O19" s="208">
        <f t="shared" si="12"/>
        <v>-3.7027989051598209E-2</v>
      </c>
      <c r="P19" s="198"/>
      <c r="Q19" s="13">
        <v>3.8750400000000003</v>
      </c>
      <c r="R19" s="13">
        <v>3.5769599999999997</v>
      </c>
      <c r="S19" s="13">
        <v>3.5396999999999998</v>
      </c>
      <c r="T19" s="13">
        <v>3.9123000000000001</v>
      </c>
      <c r="U19" s="13">
        <v>3.0014999999999996</v>
      </c>
      <c r="V19" s="13">
        <v>2.5874999999999999</v>
      </c>
      <c r="W19" s="13">
        <v>3.3533999999999997</v>
      </c>
      <c r="X19" s="13">
        <v>3.4775999999999989</v>
      </c>
      <c r="Y19" s="13">
        <v>2.8499999999999996</v>
      </c>
      <c r="Z19" s="13">
        <v>2.8499999999999996</v>
      </c>
      <c r="AA19" s="13">
        <v>3.1500000000000004</v>
      </c>
      <c r="AB19" s="13">
        <v>3.1500000000000004</v>
      </c>
      <c r="AC19" s="13">
        <v>3.21</v>
      </c>
      <c r="AD19" s="13">
        <v>3.21</v>
      </c>
      <c r="AE19" s="13">
        <v>3.21</v>
      </c>
      <c r="AF19" s="468">
        <v>3.21</v>
      </c>
      <c r="AG19" s="468">
        <v>3.0911401551443696</v>
      </c>
      <c r="AH19" s="468">
        <v>3.0602287535929258</v>
      </c>
      <c r="AI19" s="13"/>
      <c r="AJ19" s="285">
        <f t="shared" si="13"/>
        <v>-4.665770916108225E-2</v>
      </c>
      <c r="AK19" s="285">
        <f t="shared" si="14"/>
        <v>-1.0000000000000009E-2</v>
      </c>
      <c r="AL19" s="638"/>
      <c r="AM19" s="13">
        <f t="shared" si="15"/>
        <v>7.452</v>
      </c>
      <c r="AN19" s="13">
        <f t="shared" si="4"/>
        <v>7.452</v>
      </c>
      <c r="AO19" s="13">
        <f t="shared" si="5"/>
        <v>5.5889999999999995</v>
      </c>
      <c r="AP19" s="59">
        <f t="shared" si="6"/>
        <v>6.8309999999999986</v>
      </c>
      <c r="AQ19" s="59">
        <f t="shared" si="7"/>
        <v>5.6999999999999993</v>
      </c>
      <c r="AR19" s="59">
        <f t="shared" si="8"/>
        <v>6.3000000000000007</v>
      </c>
      <c r="AS19" s="59">
        <f t="shared" si="16"/>
        <v>6.42</v>
      </c>
      <c r="AT19" s="59">
        <f t="shared" si="17"/>
        <v>6.42</v>
      </c>
      <c r="AU19" s="59">
        <f t="shared" si="18"/>
        <v>6.1513689087372949</v>
      </c>
      <c r="AV19" s="15"/>
      <c r="AW19" s="10" t="s">
        <v>15</v>
      </c>
      <c r="AX19" s="13"/>
      <c r="AY19" s="13"/>
      <c r="AZ19" s="13"/>
      <c r="BA19" s="13"/>
      <c r="BB19" s="13"/>
      <c r="BC19" s="13"/>
      <c r="BD19" s="13">
        <f t="shared" si="9"/>
        <v>14.904</v>
      </c>
      <c r="BE19" s="13">
        <f t="shared" si="9"/>
        <v>12.419999999999998</v>
      </c>
      <c r="BF19" s="13">
        <f t="shared" si="9"/>
        <v>12</v>
      </c>
      <c r="BG19" s="13">
        <f t="shared" si="9"/>
        <v>12.84</v>
      </c>
      <c r="BH19" s="13"/>
      <c r="BI19" s="212"/>
      <c r="BJ19" s="208"/>
      <c r="BK19" s="196"/>
      <c r="BL19" s="51"/>
      <c r="BM19" s="51"/>
      <c r="BN19" s="51"/>
      <c r="BO19" s="51"/>
      <c r="BP19" s="51"/>
      <c r="BQ19" s="51"/>
      <c r="BR19" s="51"/>
      <c r="BS19" s="51"/>
      <c r="BT19" s="51"/>
      <c r="BU19" s="51"/>
      <c r="BV19" s="51"/>
      <c r="BW19" s="51"/>
      <c r="BX19" s="51"/>
      <c r="BY19" s="51"/>
      <c r="BZ19" s="51"/>
      <c r="CA19" s="51"/>
      <c r="CB19" s="51"/>
      <c r="CC19" s="51"/>
      <c r="CD19" s="51"/>
      <c r="CE19" s="15"/>
      <c r="CF19" s="15"/>
      <c r="CG19" s="15"/>
      <c r="CH19" s="15"/>
      <c r="CI19" s="15"/>
      <c r="CJ19" s="15"/>
    </row>
    <row r="20" spans="1:91" x14ac:dyDescent="0.45">
      <c r="A20" s="15"/>
      <c r="B20" s="10" t="s">
        <v>16</v>
      </c>
      <c r="C20" s="13"/>
      <c r="D20" s="13"/>
      <c r="E20" s="13"/>
      <c r="F20" s="13"/>
      <c r="G20" s="13"/>
      <c r="H20" s="13"/>
      <c r="I20" s="13">
        <v>10.857916825547278</v>
      </c>
      <c r="J20" s="13">
        <v>10.315020984269914</v>
      </c>
      <c r="K20" s="13">
        <v>10.857916825547278</v>
      </c>
      <c r="L20" s="13">
        <v>11.075075162058225</v>
      </c>
      <c r="M20" s="13">
        <v>12.62016501529672</v>
      </c>
      <c r="N20" s="208">
        <f t="shared" si="12"/>
        <v>2.0000000000000018E-2</v>
      </c>
      <c r="O20" s="208">
        <f t="shared" si="12"/>
        <v>0.13951055235559706</v>
      </c>
      <c r="P20" s="198"/>
      <c r="Q20" s="13">
        <v>2.8230583746422924</v>
      </c>
      <c r="R20" s="13">
        <v>2.6059000381313466</v>
      </c>
      <c r="S20" s="13">
        <v>2.5787552460674785</v>
      </c>
      <c r="T20" s="13">
        <v>2.8502031667061605</v>
      </c>
      <c r="U20" s="13">
        <v>2.7076930083708528</v>
      </c>
      <c r="V20" s="13">
        <v>2.1919419591573566</v>
      </c>
      <c r="W20" s="13">
        <v>2.7076930083708524</v>
      </c>
      <c r="X20" s="13">
        <v>2.7076930083708524</v>
      </c>
      <c r="Y20" s="13">
        <v>2.4430312857481375</v>
      </c>
      <c r="Z20" s="13">
        <v>2.7144792063868195</v>
      </c>
      <c r="AA20" s="13">
        <v>2.8502031667061605</v>
      </c>
      <c r="AB20" s="13">
        <v>2.8502031667061605</v>
      </c>
      <c r="AC20" s="13">
        <v>2.7687687905145562</v>
      </c>
      <c r="AD20" s="13">
        <v>2.7133934147042651</v>
      </c>
      <c r="AE20" s="13">
        <v>2.8241441663248472</v>
      </c>
      <c r="AF20" s="468">
        <v>2.7687687905145562</v>
      </c>
      <c r="AG20" s="468">
        <v>2.8710875409800041</v>
      </c>
      <c r="AH20" s="468">
        <v>3.0919404287476966</v>
      </c>
      <c r="AI20" s="13"/>
      <c r="AJ20" s="285">
        <f t="shared" si="13"/>
        <v>0.13951055235559706</v>
      </c>
      <c r="AK20" s="285">
        <f t="shared" si="14"/>
        <v>7.6923076923076872E-2</v>
      </c>
      <c r="AL20" s="638"/>
      <c r="AM20" s="13">
        <f t="shared" si="15"/>
        <v>5.428958412773639</v>
      </c>
      <c r="AN20" s="13">
        <f t="shared" si="4"/>
        <v>5.428958412773639</v>
      </c>
      <c r="AO20" s="13">
        <f t="shared" si="5"/>
        <v>4.8996349675282094</v>
      </c>
      <c r="AP20" s="59">
        <f t="shared" si="6"/>
        <v>5.4153860167417047</v>
      </c>
      <c r="AQ20" s="59">
        <f t="shared" si="7"/>
        <v>5.157510492134957</v>
      </c>
      <c r="AR20" s="59">
        <f t="shared" si="8"/>
        <v>5.7004063334123209</v>
      </c>
      <c r="AS20" s="59">
        <f t="shared" si="16"/>
        <v>5.4821622052188212</v>
      </c>
      <c r="AT20" s="59">
        <f t="shared" si="17"/>
        <v>5.5929129568394034</v>
      </c>
      <c r="AU20" s="59">
        <f t="shared" si="18"/>
        <v>5.9630279697277011</v>
      </c>
      <c r="AV20" s="15"/>
      <c r="AW20" s="10" t="s">
        <v>16</v>
      </c>
      <c r="AX20" s="13"/>
      <c r="AY20" s="13"/>
      <c r="AZ20" s="13"/>
      <c r="BA20" s="13"/>
      <c r="BB20" s="13"/>
      <c r="BC20" s="13"/>
      <c r="BD20" s="13">
        <f t="shared" si="9"/>
        <v>10.857916825547278</v>
      </c>
      <c r="BE20" s="13">
        <f t="shared" si="9"/>
        <v>10.315020984269914</v>
      </c>
      <c r="BF20" s="13">
        <f t="shared" si="9"/>
        <v>10.857916825547278</v>
      </c>
      <c r="BG20" s="13">
        <f t="shared" si="9"/>
        <v>11.075075162058225</v>
      </c>
      <c r="BH20" s="13"/>
      <c r="BI20" s="212"/>
      <c r="BJ20" s="208"/>
      <c r="BK20" s="220"/>
      <c r="BL20" s="51"/>
      <c r="BM20" s="51"/>
      <c r="BN20" s="51"/>
      <c r="BO20" s="51"/>
      <c r="BP20" s="51"/>
      <c r="BQ20" s="51"/>
      <c r="BR20" s="51"/>
      <c r="BS20" s="51"/>
      <c r="BT20" s="51"/>
      <c r="BU20" s="51"/>
      <c r="BV20" s="51"/>
      <c r="BW20" s="51"/>
      <c r="BX20" s="51"/>
      <c r="BY20" s="51"/>
      <c r="BZ20" s="51"/>
      <c r="CA20" s="51"/>
      <c r="CB20" s="51"/>
      <c r="CC20" s="51"/>
      <c r="CD20" s="51"/>
      <c r="CE20" s="15"/>
      <c r="CF20" s="15"/>
      <c r="CG20" s="15"/>
      <c r="CH20" s="15"/>
      <c r="CI20" s="15"/>
      <c r="CJ20" s="15"/>
    </row>
    <row r="21" spans="1:91" x14ac:dyDescent="0.45">
      <c r="A21" s="15"/>
      <c r="B21" s="10" t="s">
        <v>17</v>
      </c>
      <c r="C21" s="13"/>
      <c r="D21" s="13"/>
      <c r="E21" s="13"/>
      <c r="F21" s="13"/>
      <c r="G21" s="13"/>
      <c r="H21" s="13"/>
      <c r="I21" s="13">
        <v>34</v>
      </c>
      <c r="J21" s="13">
        <v>34</v>
      </c>
      <c r="K21" s="13">
        <v>34</v>
      </c>
      <c r="L21" s="13">
        <v>34</v>
      </c>
      <c r="M21" s="13">
        <v>33.659999999999997</v>
      </c>
      <c r="N21" s="208">
        <f t="shared" si="12"/>
        <v>0</v>
      </c>
      <c r="O21" s="208">
        <f t="shared" si="12"/>
        <v>-1.000000000000012E-2</v>
      </c>
      <c r="P21" s="198"/>
      <c r="Q21" s="13">
        <v>8.84</v>
      </c>
      <c r="R21" s="13">
        <v>8.16</v>
      </c>
      <c r="S21" s="13">
        <v>8.0749999999999993</v>
      </c>
      <c r="T21" s="13">
        <v>8.9250000000000007</v>
      </c>
      <c r="U21" s="13">
        <v>8.5</v>
      </c>
      <c r="V21" s="13">
        <v>8.5</v>
      </c>
      <c r="W21" s="13">
        <v>8.5</v>
      </c>
      <c r="X21" s="13">
        <v>8.5</v>
      </c>
      <c r="Y21" s="13">
        <v>8.5</v>
      </c>
      <c r="Z21" s="13">
        <v>8.5</v>
      </c>
      <c r="AA21" s="13">
        <v>8.5</v>
      </c>
      <c r="AB21" s="13">
        <v>8.5</v>
      </c>
      <c r="AC21" s="13">
        <v>8.5</v>
      </c>
      <c r="AD21" s="13">
        <v>8.5</v>
      </c>
      <c r="AE21" s="13">
        <v>8.5</v>
      </c>
      <c r="AF21" s="468">
        <v>8.5</v>
      </c>
      <c r="AG21" s="468">
        <v>8.3308499999999999</v>
      </c>
      <c r="AH21" s="468">
        <v>8.3729249999999986</v>
      </c>
      <c r="AI21" s="13"/>
      <c r="AJ21" s="285">
        <f t="shared" si="13"/>
        <v>-1.495000000000013E-2</v>
      </c>
      <c r="AK21" s="285">
        <f t="shared" si="14"/>
        <v>5.050505050504972E-3</v>
      </c>
      <c r="AL21" s="638"/>
      <c r="AM21" s="13">
        <f t="shared" si="15"/>
        <v>17</v>
      </c>
      <c r="AN21" s="13">
        <f t="shared" si="4"/>
        <v>17</v>
      </c>
      <c r="AO21" s="13">
        <f t="shared" si="5"/>
        <v>17</v>
      </c>
      <c r="AP21" s="59">
        <f t="shared" si="6"/>
        <v>17</v>
      </c>
      <c r="AQ21" s="59">
        <f t="shared" si="7"/>
        <v>17</v>
      </c>
      <c r="AR21" s="59">
        <f t="shared" si="8"/>
        <v>17</v>
      </c>
      <c r="AS21" s="59">
        <f t="shared" si="16"/>
        <v>17</v>
      </c>
      <c r="AT21" s="59">
        <f t="shared" si="17"/>
        <v>17</v>
      </c>
      <c r="AU21" s="59">
        <f t="shared" si="18"/>
        <v>16.703775</v>
      </c>
      <c r="AV21" s="15"/>
      <c r="AW21" s="10" t="s">
        <v>17</v>
      </c>
      <c r="AX21" s="13"/>
      <c r="AY21" s="13"/>
      <c r="AZ21" s="13"/>
      <c r="BA21" s="13"/>
      <c r="BB21" s="13"/>
      <c r="BC21" s="13"/>
      <c r="BD21" s="13">
        <f t="shared" si="9"/>
        <v>34</v>
      </c>
      <c r="BE21" s="13">
        <f t="shared" si="9"/>
        <v>34</v>
      </c>
      <c r="BF21" s="13">
        <f t="shared" si="9"/>
        <v>34</v>
      </c>
      <c r="BG21" s="13">
        <f t="shared" si="9"/>
        <v>34</v>
      </c>
      <c r="BH21" s="13"/>
      <c r="BI21" s="212"/>
      <c r="BJ21" s="208"/>
      <c r="BK21" s="220"/>
      <c r="BL21" s="51"/>
      <c r="BM21" s="51"/>
      <c r="BN21" s="51"/>
      <c r="BO21" s="51"/>
      <c r="BP21" s="51"/>
      <c r="BQ21" s="51"/>
      <c r="BR21" s="51"/>
      <c r="BS21" s="51"/>
      <c r="BT21" s="51"/>
      <c r="BU21" s="51"/>
      <c r="BV21" s="51"/>
      <c r="BW21" s="51"/>
      <c r="BX21" s="51"/>
      <c r="BY21" s="51"/>
      <c r="BZ21" s="51"/>
      <c r="CA21" s="51"/>
      <c r="CB21" s="51"/>
      <c r="CC21" s="51"/>
      <c r="CD21" s="51"/>
      <c r="CE21" s="15"/>
      <c r="CF21" s="15"/>
      <c r="CG21" s="15"/>
      <c r="CH21" s="15"/>
      <c r="CI21" s="15"/>
      <c r="CJ21" s="15"/>
    </row>
    <row r="22" spans="1:91" x14ac:dyDescent="0.45">
      <c r="A22" s="15"/>
      <c r="B22" s="10" t="s">
        <v>18</v>
      </c>
      <c r="C22" s="13"/>
      <c r="D22" s="13"/>
      <c r="E22" s="13"/>
      <c r="F22" s="13"/>
      <c r="G22" s="13"/>
      <c r="H22" s="13"/>
      <c r="I22" s="13">
        <v>7.2</v>
      </c>
      <c r="J22" s="13">
        <v>7.4</v>
      </c>
      <c r="K22" s="13">
        <v>7.9</v>
      </c>
      <c r="L22" s="13">
        <v>8.5</v>
      </c>
      <c r="M22" s="13">
        <v>8.84</v>
      </c>
      <c r="N22" s="208">
        <f t="shared" si="12"/>
        <v>7.5949367088607556E-2</v>
      </c>
      <c r="O22" s="208">
        <f t="shared" si="12"/>
        <v>4.0000000000000036E-2</v>
      </c>
      <c r="P22" s="198"/>
      <c r="Q22" s="13">
        <v>1.8720000000000001</v>
      </c>
      <c r="R22" s="13">
        <v>1.728</v>
      </c>
      <c r="S22" s="13">
        <v>1.71</v>
      </c>
      <c r="T22" s="13">
        <v>1.8899999999999997</v>
      </c>
      <c r="U22" s="13">
        <v>1.7575000000000012</v>
      </c>
      <c r="V22" s="13">
        <v>1.7575000000000001</v>
      </c>
      <c r="W22" s="13">
        <v>1.9425000000000001</v>
      </c>
      <c r="X22" s="13">
        <v>1.942499999999999</v>
      </c>
      <c r="Y22" s="13">
        <v>1.87625</v>
      </c>
      <c r="Z22" s="13">
        <v>1.9750000000000001</v>
      </c>
      <c r="AA22" s="13">
        <v>1.9750000000000001</v>
      </c>
      <c r="AB22" s="13">
        <v>2.07375</v>
      </c>
      <c r="AC22" s="13">
        <v>2.1675</v>
      </c>
      <c r="AD22" s="13">
        <v>1.9974999999999998</v>
      </c>
      <c r="AE22" s="13">
        <v>2.1037499999999998</v>
      </c>
      <c r="AF22" s="468">
        <v>2.2312500000000002</v>
      </c>
      <c r="AG22" s="468">
        <v>2.2542</v>
      </c>
      <c r="AH22" s="468">
        <v>2.1657999999999999</v>
      </c>
      <c r="AI22" s="13"/>
      <c r="AJ22" s="285">
        <f t="shared" si="13"/>
        <v>8.4255319148936136E-2</v>
      </c>
      <c r="AK22" s="285">
        <f t="shared" si="14"/>
        <v>-3.9215686274509776E-2</v>
      </c>
      <c r="AL22" s="638"/>
      <c r="AM22" s="13">
        <f t="shared" si="15"/>
        <v>3.6</v>
      </c>
      <c r="AN22" s="13">
        <f t="shared" si="4"/>
        <v>3.5999999999999996</v>
      </c>
      <c r="AO22" s="13">
        <f t="shared" si="5"/>
        <v>3.5150000000000015</v>
      </c>
      <c r="AP22" s="59">
        <f t="shared" si="6"/>
        <v>3.8849999999999989</v>
      </c>
      <c r="AQ22" s="59">
        <f t="shared" si="7"/>
        <v>3.8512500000000003</v>
      </c>
      <c r="AR22" s="59">
        <f t="shared" si="8"/>
        <v>4.0487500000000001</v>
      </c>
      <c r="AS22" s="59">
        <f t="shared" si="16"/>
        <v>4.165</v>
      </c>
      <c r="AT22" s="59">
        <f t="shared" si="17"/>
        <v>4.335</v>
      </c>
      <c r="AU22" s="59">
        <f t="shared" si="18"/>
        <v>4.42</v>
      </c>
      <c r="AW22" s="10" t="s">
        <v>18</v>
      </c>
      <c r="AX22" s="13"/>
      <c r="AY22" s="13"/>
      <c r="AZ22" s="13"/>
      <c r="BA22" s="13"/>
      <c r="BB22" s="13"/>
      <c r="BC22" s="13"/>
      <c r="BD22" s="13">
        <f t="shared" ref="BD22:BG23" si="30">I22</f>
        <v>7.2</v>
      </c>
      <c r="BE22" s="13">
        <f t="shared" si="30"/>
        <v>7.4</v>
      </c>
      <c r="BF22" s="13">
        <f t="shared" si="30"/>
        <v>7.9</v>
      </c>
      <c r="BG22" s="13">
        <f t="shared" si="30"/>
        <v>8.5</v>
      </c>
      <c r="BH22" s="13"/>
      <c r="BI22" s="212"/>
      <c r="BJ22" s="208"/>
      <c r="BK22" s="27"/>
      <c r="BL22" s="51"/>
      <c r="BM22" s="51"/>
      <c r="BN22" s="51"/>
      <c r="BO22" s="51"/>
      <c r="BP22" s="51"/>
      <c r="BQ22" s="51"/>
      <c r="BR22" s="51"/>
      <c r="BS22" s="51"/>
      <c r="BT22" s="51"/>
      <c r="BU22" s="51"/>
      <c r="BV22" s="51"/>
      <c r="BW22" s="51"/>
      <c r="BX22" s="51"/>
      <c r="BY22" s="51"/>
      <c r="BZ22" s="51"/>
      <c r="CA22" s="51"/>
      <c r="CB22" s="51"/>
      <c r="CC22" s="51"/>
      <c r="CD22" s="51"/>
      <c r="CE22" s="15"/>
      <c r="CF22" s="15"/>
      <c r="CG22" s="15"/>
      <c r="CH22" s="15"/>
      <c r="CI22" s="15"/>
      <c r="CJ22" s="15"/>
    </row>
    <row r="23" spans="1:91" x14ac:dyDescent="0.45">
      <c r="A23" s="15"/>
      <c r="B23" s="52" t="s">
        <v>19</v>
      </c>
      <c r="C23" s="54"/>
      <c r="D23" s="54"/>
      <c r="E23" s="54"/>
      <c r="F23" s="54"/>
      <c r="G23" s="54"/>
      <c r="H23" s="54"/>
      <c r="I23" s="54">
        <v>2.0288785530900109</v>
      </c>
      <c r="J23" s="54">
        <v>1.9258249311802371</v>
      </c>
      <c r="K23" s="54">
        <v>1.9084004057365556</v>
      </c>
      <c r="L23" s="54">
        <v>1.9432494566239191</v>
      </c>
      <c r="M23" s="54">
        <v>1.9094193513512339</v>
      </c>
      <c r="N23" s="217">
        <f t="shared" si="12"/>
        <v>1.8260869565217552E-2</v>
      </c>
      <c r="O23" s="217">
        <f t="shared" si="12"/>
        <v>-1.7409038843350322E-2</v>
      </c>
      <c r="P23" s="198"/>
      <c r="Q23" s="54">
        <v>0.52750842380340279</v>
      </c>
      <c r="R23" s="54">
        <v>0.48693085274160258</v>
      </c>
      <c r="S23" s="54">
        <v>0.48185865635887754</v>
      </c>
      <c r="T23" s="54">
        <v>0.53258062018612784</v>
      </c>
      <c r="U23" s="54">
        <v>0.51279503690387918</v>
      </c>
      <c r="V23" s="54">
        <v>0.3370193629565415</v>
      </c>
      <c r="W23" s="54">
        <v>0.52960185607456522</v>
      </c>
      <c r="X23" s="54">
        <v>0.54640867524525127</v>
      </c>
      <c r="Y23" s="54">
        <v>0.42939009129072503</v>
      </c>
      <c r="Z23" s="54">
        <v>0.45324509636243193</v>
      </c>
      <c r="AA23" s="54">
        <v>0.50095510650584585</v>
      </c>
      <c r="AB23" s="54">
        <v>0.52481011157755286</v>
      </c>
      <c r="AC23" s="54">
        <v>0.48581236415597978</v>
      </c>
      <c r="AD23" s="54">
        <v>0.48581236415597978</v>
      </c>
      <c r="AE23" s="54">
        <v>0.48581236415597978</v>
      </c>
      <c r="AF23" s="661">
        <v>0.48581236415597978</v>
      </c>
      <c r="AG23" s="661">
        <v>0.4725812894594304</v>
      </c>
      <c r="AH23" s="661">
        <v>0.4725812894594304</v>
      </c>
      <c r="AI23" s="13"/>
      <c r="AJ23" s="624">
        <f t="shared" si="13"/>
        <v>-2.7234948454916807E-2</v>
      </c>
      <c r="AK23" s="624">
        <f t="shared" si="14"/>
        <v>0</v>
      </c>
      <c r="AL23" s="638"/>
      <c r="AM23" s="54">
        <f t="shared" si="15"/>
        <v>1.0144392765450054</v>
      </c>
      <c r="AN23" s="54">
        <f t="shared" si="4"/>
        <v>1.0144392765450054</v>
      </c>
      <c r="AO23" s="54">
        <f t="shared" si="5"/>
        <v>0.84981439986042062</v>
      </c>
      <c r="AP23" s="516">
        <f t="shared" si="6"/>
        <v>1.0760105313198165</v>
      </c>
      <c r="AQ23" s="620">
        <f t="shared" si="7"/>
        <v>0.88263518765315696</v>
      </c>
      <c r="AR23" s="620">
        <f t="shared" si="8"/>
        <v>1.0257652180833987</v>
      </c>
      <c r="AS23" s="620">
        <f t="shared" si="16"/>
        <v>0.97162472831195956</v>
      </c>
      <c r="AT23" s="620">
        <f t="shared" si="17"/>
        <v>0.97162472831195956</v>
      </c>
      <c r="AU23" s="620">
        <f t="shared" si="18"/>
        <v>0.9451625789188608</v>
      </c>
      <c r="AW23" s="52" t="s">
        <v>19</v>
      </c>
      <c r="AX23" s="54"/>
      <c r="AY23" s="54"/>
      <c r="AZ23" s="54"/>
      <c r="BA23" s="54"/>
      <c r="BB23" s="54"/>
      <c r="BC23" s="54"/>
      <c r="BD23" s="54">
        <f t="shared" si="30"/>
        <v>2.0288785530900109</v>
      </c>
      <c r="BE23" s="54">
        <f t="shared" si="30"/>
        <v>1.9258249311802371</v>
      </c>
      <c r="BF23" s="54">
        <f t="shared" si="30"/>
        <v>1.9084004057365556</v>
      </c>
      <c r="BG23" s="54">
        <f t="shared" si="30"/>
        <v>1.9432494566239191</v>
      </c>
      <c r="BH23" s="54"/>
      <c r="BI23" s="216"/>
      <c r="BJ23" s="217"/>
      <c r="BK23" s="27"/>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row>
  </sheetData>
  <phoneticPr fontId="25"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A6E1-FD0E-456B-884E-7A88250676D4}">
  <sheetPr codeName="Sheet78"/>
  <dimension ref="A1:CE59"/>
  <sheetViews>
    <sheetView showGridLines="0" topLeftCell="AW1" workbookViewId="0">
      <selection activeCell="AB10" sqref="AB10"/>
    </sheetView>
  </sheetViews>
  <sheetFormatPr defaultColWidth="9.46484375" defaultRowHeight="14.25" x14ac:dyDescent="0.45"/>
  <cols>
    <col min="1" max="1" width="30.73046875" style="15" customWidth="1"/>
    <col min="2" max="2" width="24.53125" style="15" customWidth="1"/>
    <col min="3" max="8" width="6.53125" style="24" customWidth="1"/>
    <col min="9" max="9" width="6.53125" style="626" customWidth="1"/>
    <col min="10" max="14" width="6.53125" style="24" customWidth="1"/>
    <col min="15" max="16" width="9.73046875" style="24" customWidth="1"/>
    <col min="17" max="17" width="6.53125" style="15" customWidth="1"/>
    <col min="18" max="26" width="7.265625" style="24" customWidth="1"/>
    <col min="27" max="35" width="7.265625" style="762" customWidth="1"/>
    <col min="36" max="39" width="7.265625" style="751" customWidth="1"/>
    <col min="40" max="40" width="7.265625" style="764" customWidth="1"/>
    <col min="41" max="54" width="7.265625" style="762" customWidth="1"/>
    <col min="55" max="56" width="10.53125" style="17" customWidth="1"/>
    <col min="57" max="57" width="7.46484375" style="39" customWidth="1"/>
    <col min="58" max="58" width="7.46484375" style="15" customWidth="1"/>
    <col min="59" max="76" width="7.46484375" style="40" customWidth="1"/>
    <col min="77" max="78" width="9.46484375" style="15" customWidth="1"/>
    <col min="79" max="79" width="9.46484375" style="15"/>
    <col min="80" max="80" width="9.265625" style="40" bestFit="1" customWidth="1"/>
    <col min="81" max="16384" width="9.46484375" style="519"/>
  </cols>
  <sheetData>
    <row r="1" spans="1:83" x14ac:dyDescent="0.45">
      <c r="A1" s="16" t="s">
        <v>209</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G1" s="63"/>
      <c r="BH1" s="63"/>
      <c r="BI1" s="63"/>
      <c r="BJ1" s="63"/>
      <c r="BK1" s="63"/>
      <c r="BL1" s="63"/>
      <c r="BM1" s="63"/>
      <c r="BN1" s="63"/>
      <c r="BO1" s="63"/>
      <c r="BP1" s="63"/>
      <c r="BQ1" s="63"/>
      <c r="BR1" s="63"/>
      <c r="BS1" s="63"/>
      <c r="BT1" s="63"/>
      <c r="BU1" s="63"/>
      <c r="BV1" s="63"/>
      <c r="BW1" s="63"/>
      <c r="BX1" s="63"/>
      <c r="BY1" s="18"/>
      <c r="BZ1" s="18"/>
      <c r="CB1" s="63"/>
    </row>
    <row r="2" spans="1:83"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t="s">
        <v>214</v>
      </c>
      <c r="N2" s="176" t="s">
        <v>215</v>
      </c>
      <c r="O2" s="112" t="s">
        <v>216</v>
      </c>
      <c r="P2" s="112" t="s">
        <v>217</v>
      </c>
      <c r="Q2" s="162"/>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30" t="s">
        <v>210</v>
      </c>
      <c r="BD2" s="531" t="s">
        <v>211</v>
      </c>
      <c r="BE2" s="713"/>
      <c r="BF2" s="176" t="s">
        <v>39</v>
      </c>
      <c r="BG2" s="176" t="s">
        <v>40</v>
      </c>
      <c r="BH2" s="176" t="s">
        <v>47</v>
      </c>
      <c r="BI2" s="176" t="s">
        <v>50</v>
      </c>
      <c r="BJ2" s="176" t="s">
        <v>57</v>
      </c>
      <c r="BK2" s="176" t="s">
        <v>59</v>
      </c>
      <c r="BL2" s="176" t="s">
        <v>64</v>
      </c>
      <c r="BM2" s="176" t="s">
        <v>66</v>
      </c>
      <c r="BN2" s="176" t="s">
        <v>71</v>
      </c>
      <c r="BO2" s="176" t="s">
        <v>81</v>
      </c>
      <c r="BP2" s="532" t="s">
        <v>93</v>
      </c>
      <c r="BQ2" s="532" t="s">
        <v>94</v>
      </c>
      <c r="BR2" s="532" t="s">
        <v>109</v>
      </c>
      <c r="BS2" s="532" t="s">
        <v>134</v>
      </c>
      <c r="BT2" s="532" t="s">
        <v>147</v>
      </c>
      <c r="BU2" s="532" t="s">
        <v>161</v>
      </c>
      <c r="BV2" s="532" t="s">
        <v>177</v>
      </c>
      <c r="BW2" s="532" t="s">
        <v>192</v>
      </c>
      <c r="BX2" s="532" t="s">
        <v>205</v>
      </c>
      <c r="BY2" s="533" t="s">
        <v>206</v>
      </c>
      <c r="BZ2" s="533" t="s">
        <v>207</v>
      </c>
      <c r="CA2" s="175"/>
      <c r="CB2" s="176" t="s">
        <v>69</v>
      </c>
    </row>
    <row r="3" spans="1:83" x14ac:dyDescent="0.45">
      <c r="A3" s="110" t="s">
        <v>33</v>
      </c>
      <c r="B3" s="24"/>
      <c r="J3" s="742"/>
      <c r="K3" s="742"/>
      <c r="L3" s="742"/>
      <c r="M3" s="742"/>
      <c r="N3" s="742"/>
      <c r="Q3" s="200"/>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535"/>
      <c r="BE3" s="714"/>
      <c r="BF3" s="2"/>
      <c r="BG3" s="12"/>
      <c r="BH3" s="12"/>
      <c r="BI3" s="12"/>
      <c r="BJ3" s="12"/>
      <c r="BK3" s="12"/>
      <c r="BL3" s="12"/>
      <c r="BM3" s="12"/>
      <c r="BN3" s="12"/>
      <c r="BO3" s="12"/>
      <c r="BP3" s="12"/>
      <c r="BQ3" s="12"/>
      <c r="BR3" s="12"/>
      <c r="BS3" s="12"/>
      <c r="BT3" s="12"/>
      <c r="BU3" s="12"/>
      <c r="BV3" s="12"/>
      <c r="BW3" s="12"/>
      <c r="BX3" s="12"/>
      <c r="BY3" s="537"/>
      <c r="BZ3" s="537"/>
      <c r="CB3" s="12"/>
    </row>
    <row r="4" spans="1:83" x14ac:dyDescent="0.45">
      <c r="A4" s="23" t="s">
        <v>24</v>
      </c>
      <c r="B4" s="9"/>
      <c r="C4" s="555">
        <f t="shared" ref="C4:I4" si="0">SUM(C5:C9)</f>
        <v>6070</v>
      </c>
      <c r="D4" s="555">
        <f t="shared" si="0"/>
        <v>4875</v>
      </c>
      <c r="E4" s="555">
        <f t="shared" si="0"/>
        <v>6160</v>
      </c>
      <c r="F4" s="555">
        <f t="shared" si="0"/>
        <v>6045</v>
      </c>
      <c r="G4" s="555">
        <f t="shared" si="0"/>
        <v>6130</v>
      </c>
      <c r="H4" s="555">
        <f t="shared" si="0"/>
        <v>6125</v>
      </c>
      <c r="I4" s="555">
        <f t="shared" si="0"/>
        <v>6075.0869707317943</v>
      </c>
      <c r="J4" s="555">
        <f>SUM(J5:J9)</f>
        <v>4989.294085011973</v>
      </c>
      <c r="K4" s="555">
        <f t="shared" ref="K4:L4" si="1">SUM(K5:K9)</f>
        <v>6296.6202638998766</v>
      </c>
      <c r="L4" s="555">
        <f t="shared" si="1"/>
        <v>5522.242798585612</v>
      </c>
      <c r="M4" s="555">
        <f>SUM(M5:M9)</f>
        <v>5551.4912969339521</v>
      </c>
      <c r="N4" s="555">
        <f>SUM(N5:N9)</f>
        <v>5742.5457864804639</v>
      </c>
      <c r="O4" s="492">
        <f>IF(ISERROR(M4/L4),"N/A",IF(L4&lt;0,"N/A",IF(M4&lt;0,"N/A",IF(M4/L4-1&gt;300%,"&gt;±300%",IF(M4/L4-1&lt;-300%,"&gt;±300%",M4/L4-1)))))</f>
        <v>5.2964890199742598E-3</v>
      </c>
      <c r="P4" s="492">
        <f>IF(ISERROR(N4/M4),"N/A",IF(M4&lt;0,"N/A",IF(N4&lt;0,"N/A",IF(N4/M4-1&gt;300%,"&gt;±300%",IF(N4/M4-1&lt;-300%,"&gt;±300%",N4/M4-1)))))</f>
        <v>3.4414984970260187E-2</v>
      </c>
      <c r="Q4" s="27"/>
      <c r="R4" s="555">
        <v>1315</v>
      </c>
      <c r="S4" s="555">
        <v>1415</v>
      </c>
      <c r="T4" s="555">
        <v>1360</v>
      </c>
      <c r="U4" s="555">
        <v>1545</v>
      </c>
      <c r="V4" s="555">
        <v>1655</v>
      </c>
      <c r="W4" s="555">
        <v>1615</v>
      </c>
      <c r="X4" s="555">
        <v>1275</v>
      </c>
      <c r="Y4" s="555">
        <v>1650</v>
      </c>
      <c r="Z4" s="555">
        <v>1620</v>
      </c>
      <c r="AA4" s="555">
        <v>1495</v>
      </c>
      <c r="AB4" s="555">
        <v>1425</v>
      </c>
      <c r="AC4" s="555">
        <v>1555</v>
      </c>
      <c r="AD4" s="555">
        <v>1565</v>
      </c>
      <c r="AE4" s="555">
        <v>1585</v>
      </c>
      <c r="AF4" s="555">
        <v>1300</v>
      </c>
      <c r="AG4" s="555">
        <v>1605</v>
      </c>
      <c r="AH4" s="555">
        <v>1665</v>
      </c>
      <c r="AI4" s="555">
        <v>1565</v>
      </c>
      <c r="AJ4" s="555">
        <f t="shared" ref="AJ4" si="2">SUM(AJ5:AJ9)</f>
        <v>1314.8025490907514</v>
      </c>
      <c r="AK4" s="555">
        <f t="shared" ref="AK4:AY4" si="3">SUM(AK5:AK9)</f>
        <v>1660.2100827564277</v>
      </c>
      <c r="AL4" s="555">
        <f t="shared" si="3"/>
        <v>1525.5682266290912</v>
      </c>
      <c r="AM4" s="555">
        <f t="shared" si="3"/>
        <v>1574.5061122555239</v>
      </c>
      <c r="AN4" s="555">
        <f t="shared" si="3"/>
        <v>1248.231639870975</v>
      </c>
      <c r="AO4" s="555">
        <f t="shared" si="3"/>
        <v>942.30615290081562</v>
      </c>
      <c r="AP4" s="555">
        <f t="shared" si="3"/>
        <v>1495.7929873740359</v>
      </c>
      <c r="AQ4" s="555">
        <f t="shared" si="3"/>
        <v>1302.9633048661472</v>
      </c>
      <c r="AR4" s="555">
        <f t="shared" si="3"/>
        <v>1464.7145367389815</v>
      </c>
      <c r="AS4" s="555">
        <f t="shared" si="3"/>
        <v>1565.599764260852</v>
      </c>
      <c r="AT4" s="555">
        <f t="shared" si="3"/>
        <v>1571.2149380034164</v>
      </c>
      <c r="AU4" s="555">
        <f t="shared" si="3"/>
        <v>1695.091024896627</v>
      </c>
      <c r="AV4" s="555">
        <f t="shared" si="3"/>
        <v>1273.4036518878643</v>
      </c>
      <c r="AW4" s="555">
        <f t="shared" si="3"/>
        <v>1529.8270332349555</v>
      </c>
      <c r="AX4" s="555">
        <f t="shared" si="3"/>
        <v>1390.2113148247743</v>
      </c>
      <c r="AY4" s="555">
        <f t="shared" si="3"/>
        <v>1328.8007986380178</v>
      </c>
      <c r="AZ4" s="555">
        <f>SUM(AZ5:AZ9)</f>
        <v>1174.93852257655</v>
      </c>
      <c r="BA4" s="555">
        <f>SUM(BA5:BA9)</f>
        <v>1469.0460116582553</v>
      </c>
      <c r="BB4" s="555">
        <f>SUM(BB5:BB9)</f>
        <v>1402.003836898037</v>
      </c>
      <c r="BC4" s="492">
        <f>IF(ISERROR(BB4/AX4),"N/A",IF(AX4&lt;0,"N/A",IF(BB4&lt;0,"N/A",IF(BB4/AX4-1&gt;300%,"&gt;±300%",IF(BB4/AX4-1&lt;-300%,"&gt;±300%",BB4/AX4-1)))))</f>
        <v>8.4825392711964653E-3</v>
      </c>
      <c r="BD4" s="492">
        <f>IF(ISERROR(BB4/BA4),"N/A",IF(BA4&lt;0,"N/A",IF(BB4&lt;0,"N/A",IF(BB4/BA4-1&gt;300%,"&gt;±300%",IF(BB4/BA4-1&lt;-300%,"&gt;±300%",BB4/BA4-1)))))</f>
        <v>-4.563653842573745E-2</v>
      </c>
      <c r="BE4" s="4"/>
      <c r="BF4" s="9">
        <f t="shared" ref="BF4:BG4" si="4">SUM(BF5:BF9)</f>
        <v>2145</v>
      </c>
      <c r="BG4" s="9">
        <f t="shared" si="4"/>
        <v>2730</v>
      </c>
      <c r="BH4" s="9">
        <f t="shared" ref="BH4:BH10" si="5">SUM(T4:U4)</f>
        <v>2905</v>
      </c>
      <c r="BI4" s="9">
        <f t="shared" ref="BI4:BI10" si="6">SUM(V4:W4)</f>
        <v>3270</v>
      </c>
      <c r="BJ4" s="9">
        <f t="shared" ref="BJ4:BJ10" si="7">SUM(X4:Y4)</f>
        <v>2925</v>
      </c>
      <c r="BK4" s="9">
        <f t="shared" ref="BK4:BK10" si="8">SUM(Z4:AA4)</f>
        <v>3115</v>
      </c>
      <c r="BL4" s="9">
        <f t="shared" ref="BL4:BL10" si="9">SUM(AB4:AC4)</f>
        <v>2980</v>
      </c>
      <c r="BM4" s="9">
        <f t="shared" ref="BM4:BM11" si="10">SUM(AD4:AE4)</f>
        <v>3150</v>
      </c>
      <c r="BN4" s="9">
        <f t="shared" ref="BN4:BN11" si="11">SUM(AF4:AG4)</f>
        <v>2905</v>
      </c>
      <c r="BO4" s="9">
        <f t="shared" ref="BO4:BO11" si="12">SUM(AH4:AI4)</f>
        <v>3230</v>
      </c>
      <c r="BP4" s="9">
        <f t="shared" ref="BP4:BP11" si="13">SUM(AJ4:AK4)</f>
        <v>2975.0126318471794</v>
      </c>
      <c r="BQ4" s="9">
        <f t="shared" ref="BQ4:BQ11" si="14">SUM(AL4:AM4)</f>
        <v>3100.0743388846149</v>
      </c>
      <c r="BR4" s="9">
        <f t="shared" ref="BR4:BR11" si="15">SUM(AN4:AO4)</f>
        <v>2190.5377927717905</v>
      </c>
      <c r="BS4" s="9">
        <f t="shared" ref="BS4:BS11" si="16">SUM(AP4:AQ4)</f>
        <v>2798.756292240183</v>
      </c>
      <c r="BT4" s="9">
        <f t="shared" ref="BT4:BT11" si="17">SUM(AR4:AS4)</f>
        <v>3030.3143009998334</v>
      </c>
      <c r="BU4" s="9">
        <f t="shared" ref="BU4:BU11" si="18">SUM(AT4:AU4)</f>
        <v>3266.3059629000436</v>
      </c>
      <c r="BV4" s="9">
        <f t="shared" ref="BV4:BV11" si="19">SUM(AV4:AW4)</f>
        <v>2803.2306851228195</v>
      </c>
      <c r="BW4" s="9">
        <f>SUM(AX4:AY4)</f>
        <v>2719.0121134627921</v>
      </c>
      <c r="BX4" s="9">
        <f>SUM(AZ4:BA4)</f>
        <v>2643.9845342348053</v>
      </c>
      <c r="BY4" s="492">
        <f>IF(ISERROR(BX4/BV4),"N/A",IF(BV4&lt;0,"N/A",IF(BX4&lt;0,"N/A",IF(BX4/BV4-1&gt;300%,"&gt;±300%",IF(BX4/BV4-1&lt;-300%,"&gt;±300%",BX4/BV4-1)))))</f>
        <v>-5.6808079239842213E-2</v>
      </c>
      <c r="BZ4" s="492">
        <f>IF(ISERROR(BX4/BW4),"N/A",IF(BW4&lt;0,"N/A",IF(BX4&lt;0,"N/A",IF(BX4/BW4-1&gt;300%,"&gt;±300%",IF(BX4/BW4-1&lt;-300%,"&gt;±300%",BX4/BW4-1)))))</f>
        <v>-2.7593690685119965E-2</v>
      </c>
      <c r="CA4" s="19"/>
      <c r="CB4" s="9">
        <f>SUM(AY4:BB4)</f>
        <v>5374.7891697708601</v>
      </c>
      <c r="CD4" s="696"/>
      <c r="CE4" s="696"/>
    </row>
    <row r="5" spans="1:83" x14ac:dyDescent="0.45">
      <c r="A5" s="10"/>
      <c r="B5" s="10" t="s">
        <v>0</v>
      </c>
      <c r="C5" s="7">
        <v>4355</v>
      </c>
      <c r="D5" s="7">
        <v>3135</v>
      </c>
      <c r="E5" s="7">
        <v>4480</v>
      </c>
      <c r="F5" s="7">
        <v>4265</v>
      </c>
      <c r="G5" s="7">
        <v>4385</v>
      </c>
      <c r="H5" s="7">
        <v>4470</v>
      </c>
      <c r="I5" s="7">
        <v>4374.4100105325597</v>
      </c>
      <c r="J5" s="7">
        <v>3298.2770757025819</v>
      </c>
      <c r="K5" s="7">
        <v>4678.3932504548748</v>
      </c>
      <c r="L5" s="7">
        <v>3914.9854051406101</v>
      </c>
      <c r="M5" s="7">
        <v>3905.0378327134349</v>
      </c>
      <c r="N5" s="7">
        <v>4098.9676476135055</v>
      </c>
      <c r="O5" s="26">
        <f t="shared" ref="O5:P44" si="20">IF(ISERROR(M5/L5),"N/A",IF(L5&lt;0,"N/A",IF(M5&lt;0,"N/A",IF(M5/L5-1&gt;300%,"&gt;±300%",IF(M5/L5-1&lt;-300%,"&gt;±300%",M5/L5-1)))))</f>
        <v>-2.5408964268712753E-3</v>
      </c>
      <c r="P5" s="26">
        <f t="shared" si="20"/>
        <v>4.966144329652189E-2</v>
      </c>
      <c r="Q5" s="27"/>
      <c r="R5" s="7">
        <v>870</v>
      </c>
      <c r="S5" s="7">
        <v>980</v>
      </c>
      <c r="T5" s="7">
        <v>940</v>
      </c>
      <c r="U5" s="7">
        <v>1130</v>
      </c>
      <c r="V5" s="7">
        <v>1215</v>
      </c>
      <c r="W5" s="7">
        <v>1195</v>
      </c>
      <c r="X5" s="7">
        <v>815</v>
      </c>
      <c r="Y5" s="7">
        <v>1200</v>
      </c>
      <c r="Z5" s="7">
        <v>1180</v>
      </c>
      <c r="AA5" s="7">
        <v>1070</v>
      </c>
      <c r="AB5" s="7">
        <v>1030</v>
      </c>
      <c r="AC5" s="7">
        <v>1095</v>
      </c>
      <c r="AD5" s="7">
        <v>1140</v>
      </c>
      <c r="AE5" s="7">
        <v>1115</v>
      </c>
      <c r="AF5" s="7">
        <v>915</v>
      </c>
      <c r="AG5" s="7">
        <v>1160</v>
      </c>
      <c r="AH5" s="7">
        <v>1230</v>
      </c>
      <c r="AI5" s="7">
        <v>1170</v>
      </c>
      <c r="AJ5" s="7">
        <v>868.46887169811328</v>
      </c>
      <c r="AK5" s="7">
        <v>1213.0049208192097</v>
      </c>
      <c r="AL5" s="7">
        <v>1112.7015339045818</v>
      </c>
      <c r="AM5" s="7">
        <v>1180.2346841106546</v>
      </c>
      <c r="AN5" s="7">
        <v>842.85642848844918</v>
      </c>
      <c r="AO5" s="7">
        <v>520.92151089882509</v>
      </c>
      <c r="AP5" s="7">
        <v>1061.6484540822894</v>
      </c>
      <c r="AQ5" s="7">
        <v>872.85068223301835</v>
      </c>
      <c r="AR5" s="7">
        <v>1027.875068067895</v>
      </c>
      <c r="AS5" s="7">
        <v>1175.3725526637556</v>
      </c>
      <c r="AT5" s="7">
        <v>1201.1174125052269</v>
      </c>
      <c r="AU5" s="7">
        <v>1274.0282172179977</v>
      </c>
      <c r="AV5" s="7">
        <v>877.77193210918506</v>
      </c>
      <c r="AW5" s="7">
        <v>1128.8535427454522</v>
      </c>
      <c r="AX5" s="7">
        <v>977.39079880496251</v>
      </c>
      <c r="AY5" s="7">
        <v>930.96913148101066</v>
      </c>
      <c r="AZ5" s="7">
        <v>760.3792213631059</v>
      </c>
      <c r="BA5" s="7">
        <v>1032.5583667762251</v>
      </c>
      <c r="BB5" s="7">
        <v>996.23510994875051</v>
      </c>
      <c r="BC5" s="492">
        <f t="shared" ref="BC5:BC11" si="21">IF(ISERROR(BB5/AX5),"N/A",IF(AX5&lt;0,"N/A",IF(BB5&lt;0,"N/A",IF(BB5/AX5-1&gt;300%,"&gt;±300%",IF(BB5/AX5-1&lt;-300%,"&gt;±300%",BB5/AX5-1)))))</f>
        <v>1.9280221551940757E-2</v>
      </c>
      <c r="BD5" s="492">
        <f t="shared" ref="BD5:BD11" si="22">IF(ISERROR(BB5/BA5),"N/A",IF(BA5&lt;0,"N/A",IF(BB5&lt;0,"N/A",IF(BB5/BA5-1&gt;300%,"&gt;±300%",IF(BB5/BA5-1&lt;-300%,"&gt;±300%",BB5/BA5-1)))))</f>
        <v>-3.5177921167672377E-2</v>
      </c>
      <c r="BE5" s="4"/>
      <c r="BF5" s="13">
        <f t="shared" ref="BF5:BF10" si="23">D5-BG5</f>
        <v>1285</v>
      </c>
      <c r="BG5" s="13">
        <f>SUM(R5:S5)</f>
        <v>1850</v>
      </c>
      <c r="BH5" s="13">
        <f t="shared" si="5"/>
        <v>2070</v>
      </c>
      <c r="BI5" s="13">
        <f t="shared" si="6"/>
        <v>2410</v>
      </c>
      <c r="BJ5" s="13">
        <f t="shared" si="7"/>
        <v>2015</v>
      </c>
      <c r="BK5" s="13">
        <f t="shared" si="8"/>
        <v>2250</v>
      </c>
      <c r="BL5" s="13">
        <f t="shared" si="9"/>
        <v>2125</v>
      </c>
      <c r="BM5" s="13">
        <f t="shared" si="10"/>
        <v>2255</v>
      </c>
      <c r="BN5" s="13">
        <f t="shared" si="11"/>
        <v>2075</v>
      </c>
      <c r="BO5" s="13">
        <f t="shared" si="12"/>
        <v>2400</v>
      </c>
      <c r="BP5" s="13">
        <f t="shared" si="13"/>
        <v>2081.4737925173231</v>
      </c>
      <c r="BQ5" s="13">
        <f t="shared" si="14"/>
        <v>2292.9362180152366</v>
      </c>
      <c r="BR5" s="13">
        <f t="shared" si="15"/>
        <v>1363.7779393872743</v>
      </c>
      <c r="BS5" s="13">
        <f t="shared" si="16"/>
        <v>1934.4991363153076</v>
      </c>
      <c r="BT5" s="13">
        <f t="shared" si="17"/>
        <v>2203.2476207316504</v>
      </c>
      <c r="BU5" s="7">
        <f t="shared" si="18"/>
        <v>2475.1456297232244</v>
      </c>
      <c r="BV5" s="7">
        <f t="shared" si="19"/>
        <v>2006.6254748546371</v>
      </c>
      <c r="BW5" s="7">
        <f>SUM(AX5:AY5)</f>
        <v>1908.3599302859732</v>
      </c>
      <c r="BX5" s="7">
        <f t="shared" ref="BX5:BX11" si="24">SUM(AZ5:BA5)</f>
        <v>1792.937588139331</v>
      </c>
      <c r="BY5" s="492">
        <f t="shared" ref="BY5:BY11" si="25">IF(ISERROR(BX5/BV5),"N/A",IF(BV5&lt;0,"N/A",IF(BX5&lt;0,"N/A",IF(BX5/BV5-1&gt;300%,"&gt;±300%",IF(BX5/BV5-1&lt;-300%,"&gt;±300%",BX5/BV5-1)))))</f>
        <v>-0.10649116608608089</v>
      </c>
      <c r="BZ5" s="492">
        <f t="shared" ref="BZ5:BZ11" si="26">IF(ISERROR(BX5/BW5),"N/A",IF(BW5&lt;0,"N/A",IF(BX5&lt;0,"N/A",IF(BX5/BW5-1&gt;300%,"&gt;±300%",IF(BX5/BW5-1&lt;-300%,"&gt;±300%",BX5/BW5-1)))))</f>
        <v>-6.0482480435095853E-2</v>
      </c>
      <c r="CA5" s="19"/>
      <c r="CB5" s="13">
        <f t="shared" ref="CB5:CB42" si="27">SUM(AY5:BB5)</f>
        <v>3720.1418295690919</v>
      </c>
      <c r="CD5" s="696"/>
      <c r="CE5" s="696"/>
    </row>
    <row r="6" spans="1:83"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501.99663151496702</v>
      </c>
      <c r="N6" s="7">
        <v>505.50136758434076</v>
      </c>
      <c r="O6" s="26">
        <f t="shared" si="20"/>
        <v>4.5818254140472359E-2</v>
      </c>
      <c r="P6" s="26">
        <f t="shared" si="20"/>
        <v>6.9815928023198026E-3</v>
      </c>
      <c r="Q6" s="27"/>
      <c r="R6" s="7">
        <v>95</v>
      </c>
      <c r="S6" s="7">
        <v>95</v>
      </c>
      <c r="T6" s="7">
        <v>95</v>
      </c>
      <c r="U6" s="7">
        <v>80</v>
      </c>
      <c r="V6" s="7">
        <v>115</v>
      </c>
      <c r="W6" s="7">
        <v>110</v>
      </c>
      <c r="X6" s="7">
        <v>130</v>
      </c>
      <c r="Y6" s="7">
        <v>120</v>
      </c>
      <c r="Z6" s="7">
        <v>120</v>
      </c>
      <c r="AA6" s="7">
        <v>120</v>
      </c>
      <c r="AB6" s="7">
        <v>115</v>
      </c>
      <c r="AC6" s="7">
        <v>125</v>
      </c>
      <c r="AD6" s="7">
        <v>100</v>
      </c>
      <c r="AE6" s="7">
        <v>140</v>
      </c>
      <c r="AF6" s="7">
        <v>115</v>
      </c>
      <c r="AG6" s="7">
        <v>115</v>
      </c>
      <c r="AH6" s="7">
        <v>120</v>
      </c>
      <c r="AI6" s="7">
        <v>120</v>
      </c>
      <c r="AJ6" s="7">
        <v>111.4571283018868</v>
      </c>
      <c r="AK6" s="7">
        <v>118.81441169811319</v>
      </c>
      <c r="AL6" s="7">
        <v>119.06663113006395</v>
      </c>
      <c r="AM6" s="7">
        <v>108.48322886993604</v>
      </c>
      <c r="AN6" s="7">
        <v>107.64875596927972</v>
      </c>
      <c r="AO6" s="7">
        <v>109.94480403072028</v>
      </c>
      <c r="AP6" s="7">
        <v>115.38638519356425</v>
      </c>
      <c r="AQ6" s="7">
        <v>114.64093480643575</v>
      </c>
      <c r="AR6" s="7">
        <v>117.84114183023325</v>
      </c>
      <c r="AS6" s="7">
        <v>124.97457816976673</v>
      </c>
      <c r="AT6" s="7">
        <v>115.53718644348558</v>
      </c>
      <c r="AU6" s="7">
        <v>126.79891355651441</v>
      </c>
      <c r="AV6" s="7">
        <v>116.99010243720556</v>
      </c>
      <c r="AW6" s="7">
        <v>123.92143756279444</v>
      </c>
      <c r="AX6" s="7">
        <v>115.93120118519958</v>
      </c>
      <c r="AY6" s="7">
        <v>123.16095881480041</v>
      </c>
      <c r="AZ6" s="7">
        <v>115.63309264879005</v>
      </c>
      <c r="BA6" s="7">
        <v>126.1707937148463</v>
      </c>
      <c r="BB6" s="7">
        <v>128.66335246753246</v>
      </c>
      <c r="BC6" s="492">
        <f t="shared" si="21"/>
        <v>0.10982506134818126</v>
      </c>
      <c r="BD6" s="492">
        <f t="shared" si="22"/>
        <v>1.9755433720417992E-2</v>
      </c>
      <c r="BE6" s="4"/>
      <c r="BF6" s="13">
        <f t="shared" si="23"/>
        <v>215</v>
      </c>
      <c r="BG6" s="13">
        <f t="shared" ref="BG6:BG10" si="28">SUM(R6:S6)</f>
        <v>190</v>
      </c>
      <c r="BH6" s="13">
        <f t="shared" si="5"/>
        <v>175</v>
      </c>
      <c r="BI6" s="13">
        <f t="shared" si="6"/>
        <v>225</v>
      </c>
      <c r="BJ6" s="13">
        <f t="shared" si="7"/>
        <v>250</v>
      </c>
      <c r="BK6" s="13">
        <f t="shared" si="8"/>
        <v>240</v>
      </c>
      <c r="BL6" s="13">
        <f t="shared" si="9"/>
        <v>240</v>
      </c>
      <c r="BM6" s="13">
        <f t="shared" si="10"/>
        <v>240</v>
      </c>
      <c r="BN6" s="13">
        <f t="shared" si="11"/>
        <v>230</v>
      </c>
      <c r="BO6" s="13">
        <f t="shared" si="12"/>
        <v>240</v>
      </c>
      <c r="BP6" s="13">
        <f t="shared" si="13"/>
        <v>230.27153999999999</v>
      </c>
      <c r="BQ6" s="13">
        <f t="shared" si="14"/>
        <v>227.54986</v>
      </c>
      <c r="BR6" s="13">
        <f t="shared" si="15"/>
        <v>217.59356</v>
      </c>
      <c r="BS6" s="13">
        <f t="shared" si="16"/>
        <v>230.02732</v>
      </c>
      <c r="BT6" s="13">
        <f t="shared" si="17"/>
        <v>242.81572</v>
      </c>
      <c r="BU6" s="7">
        <f t="shared" si="18"/>
        <v>242.33609999999999</v>
      </c>
      <c r="BV6" s="7">
        <f t="shared" si="19"/>
        <v>240.91154</v>
      </c>
      <c r="BW6" s="7">
        <f t="shared" ref="BW6:BW11" si="29">SUM(AX6:AY6)</f>
        <v>239.09215999999998</v>
      </c>
      <c r="BX6" s="7">
        <f>SUM(AZ6:BA6)</f>
        <v>241.80388636363637</v>
      </c>
      <c r="BY6" s="492">
        <f t="shared" si="25"/>
        <v>3.7040415898563772E-3</v>
      </c>
      <c r="BZ6" s="492">
        <f t="shared" si="26"/>
        <v>1.1341761953367113E-2</v>
      </c>
      <c r="CA6" s="19"/>
      <c r="CB6" s="13">
        <f t="shared" si="27"/>
        <v>493.62819764596918</v>
      </c>
      <c r="CD6" s="696"/>
      <c r="CE6" s="696"/>
    </row>
    <row r="7" spans="1:83"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267.74322202250107</v>
      </c>
      <c r="N7" s="7">
        <v>302.36473947460001</v>
      </c>
      <c r="O7" s="26">
        <f t="shared" si="20"/>
        <v>1.9467358218109077E-2</v>
      </c>
      <c r="P7" s="26">
        <f t="shared" si="20"/>
        <v>0.12930866070323654</v>
      </c>
      <c r="Q7" s="27"/>
      <c r="R7" s="7">
        <v>105</v>
      </c>
      <c r="S7" s="7">
        <v>115</v>
      </c>
      <c r="T7" s="7">
        <v>100</v>
      </c>
      <c r="U7" s="7">
        <v>100</v>
      </c>
      <c r="V7" s="7">
        <v>90</v>
      </c>
      <c r="W7" s="7">
        <v>100</v>
      </c>
      <c r="X7" s="7">
        <v>100</v>
      </c>
      <c r="Y7" s="7">
        <v>105</v>
      </c>
      <c r="Z7" s="7">
        <v>100</v>
      </c>
      <c r="AA7" s="7">
        <v>85</v>
      </c>
      <c r="AB7" s="7">
        <v>95</v>
      </c>
      <c r="AC7" s="7">
        <v>85</v>
      </c>
      <c r="AD7" s="7">
        <v>95</v>
      </c>
      <c r="AE7" s="7">
        <v>95</v>
      </c>
      <c r="AF7" s="7">
        <v>90</v>
      </c>
      <c r="AG7" s="7">
        <v>85</v>
      </c>
      <c r="AH7" s="7">
        <v>90</v>
      </c>
      <c r="AI7" s="7">
        <v>90</v>
      </c>
      <c r="AJ7" s="7">
        <v>85.149501412581387</v>
      </c>
      <c r="AK7" s="7">
        <v>98.594069999999988</v>
      </c>
      <c r="AL7" s="7">
        <v>78.519019999999998</v>
      </c>
      <c r="AM7" s="7">
        <v>94.076549999999997</v>
      </c>
      <c r="AN7" s="7">
        <v>97.866374477791112</v>
      </c>
      <c r="AO7" s="7">
        <v>86.809065522208883</v>
      </c>
      <c r="AP7" s="7">
        <v>70.809776601101504</v>
      </c>
      <c r="AQ7" s="7">
        <v>81.736333398898495</v>
      </c>
      <c r="AR7" s="7">
        <v>83.366053265613232</v>
      </c>
      <c r="AS7" s="7">
        <v>75.306236734386758</v>
      </c>
      <c r="AT7" s="7">
        <v>50.599529350649348</v>
      </c>
      <c r="AU7" s="7">
        <v>63.970980649350651</v>
      </c>
      <c r="AV7" s="7">
        <v>66.248493766233764</v>
      </c>
      <c r="AW7" s="7">
        <v>64.497406233766242</v>
      </c>
      <c r="AX7" s="7">
        <v>66.579855130557519</v>
      </c>
      <c r="AY7" s="7">
        <v>65.304744869442487</v>
      </c>
      <c r="AZ7" s="7">
        <v>70.734834989414253</v>
      </c>
      <c r="BA7" s="7">
        <v>73.442854474241358</v>
      </c>
      <c r="BB7" s="7">
        <v>60.562314777699363</v>
      </c>
      <c r="BC7" s="492">
        <f t="shared" si="21"/>
        <v>-9.0380796729855661E-2</v>
      </c>
      <c r="BD7" s="492">
        <f t="shared" si="22"/>
        <v>-0.17538179566617462</v>
      </c>
      <c r="BE7" s="4"/>
      <c r="BF7" s="13">
        <f t="shared" si="23"/>
        <v>175</v>
      </c>
      <c r="BG7" s="13">
        <f t="shared" si="28"/>
        <v>220</v>
      </c>
      <c r="BH7" s="13">
        <f t="shared" si="5"/>
        <v>200</v>
      </c>
      <c r="BI7" s="13">
        <f t="shared" si="6"/>
        <v>190</v>
      </c>
      <c r="BJ7" s="13">
        <f t="shared" si="7"/>
        <v>205</v>
      </c>
      <c r="BK7" s="13">
        <f t="shared" si="8"/>
        <v>185</v>
      </c>
      <c r="BL7" s="13">
        <f t="shared" si="9"/>
        <v>180</v>
      </c>
      <c r="BM7" s="13">
        <f t="shared" si="10"/>
        <v>190</v>
      </c>
      <c r="BN7" s="13">
        <f t="shared" si="11"/>
        <v>175</v>
      </c>
      <c r="BO7" s="13">
        <f t="shared" si="12"/>
        <v>180</v>
      </c>
      <c r="BP7" s="13">
        <f t="shared" si="13"/>
        <v>183.74357141258139</v>
      </c>
      <c r="BQ7" s="13">
        <f t="shared" si="14"/>
        <v>172.59557000000001</v>
      </c>
      <c r="BR7" s="13">
        <f t="shared" si="15"/>
        <v>184.67543999999998</v>
      </c>
      <c r="BS7" s="13">
        <f t="shared" si="16"/>
        <v>152.54611</v>
      </c>
      <c r="BT7" s="13">
        <f t="shared" si="17"/>
        <v>158.67228999999998</v>
      </c>
      <c r="BU7" s="7">
        <f t="shared" si="18"/>
        <v>114.57051</v>
      </c>
      <c r="BV7" s="7">
        <f t="shared" si="19"/>
        <v>130.74590000000001</v>
      </c>
      <c r="BW7" s="7">
        <f t="shared" si="29"/>
        <v>131.88460000000001</v>
      </c>
      <c r="BX7" s="7">
        <f t="shared" si="24"/>
        <v>144.17768946365561</v>
      </c>
      <c r="BY7" s="492">
        <f t="shared" si="25"/>
        <v>0.10273201273352051</v>
      </c>
      <c r="BZ7" s="492">
        <f t="shared" si="26"/>
        <v>9.3210954604674212E-2</v>
      </c>
      <c r="CA7" s="19"/>
      <c r="CB7" s="13">
        <f t="shared" si="27"/>
        <v>270.04474911079745</v>
      </c>
      <c r="CD7" s="696"/>
      <c r="CE7" s="696"/>
    </row>
    <row r="8" spans="1:83"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684.05451638208979</v>
      </c>
      <c r="N8" s="7">
        <v>634.40319380017934</v>
      </c>
      <c r="O8" s="26">
        <f t="shared" si="20"/>
        <v>3.1564437727676919E-2</v>
      </c>
      <c r="P8" s="26">
        <f t="shared" si="20"/>
        <v>-7.2583867795380397E-2</v>
      </c>
      <c r="Q8" s="27"/>
      <c r="R8" s="7">
        <v>200</v>
      </c>
      <c r="S8" s="7">
        <v>175</v>
      </c>
      <c r="T8" s="7">
        <v>180</v>
      </c>
      <c r="U8" s="7">
        <v>190</v>
      </c>
      <c r="V8" s="7">
        <v>190</v>
      </c>
      <c r="W8" s="7">
        <v>160</v>
      </c>
      <c r="X8" s="7">
        <v>190</v>
      </c>
      <c r="Y8" s="7">
        <v>180</v>
      </c>
      <c r="Z8" s="7">
        <v>175</v>
      </c>
      <c r="AA8" s="7">
        <v>170</v>
      </c>
      <c r="AB8" s="7">
        <v>140</v>
      </c>
      <c r="AC8" s="7">
        <v>205</v>
      </c>
      <c r="AD8" s="7">
        <v>185</v>
      </c>
      <c r="AE8" s="7">
        <v>190</v>
      </c>
      <c r="AF8" s="7">
        <v>140</v>
      </c>
      <c r="AG8" s="7">
        <v>200</v>
      </c>
      <c r="AH8" s="7">
        <v>180</v>
      </c>
      <c r="AI8" s="7">
        <v>145</v>
      </c>
      <c r="AJ8" s="7">
        <v>204</v>
      </c>
      <c r="AK8" s="7">
        <v>188.79226177563464</v>
      </c>
      <c r="AL8" s="7">
        <v>174.19652661717544</v>
      </c>
      <c r="AM8" s="7">
        <v>149.39012598006315</v>
      </c>
      <c r="AN8" s="7">
        <v>150</v>
      </c>
      <c r="AO8" s="7">
        <v>175.49612974710641</v>
      </c>
      <c r="AP8" s="7">
        <v>196.28350601702576</v>
      </c>
      <c r="AQ8" s="7">
        <v>182.43722430453971</v>
      </c>
      <c r="AR8" s="7">
        <v>184</v>
      </c>
      <c r="AS8" s="7">
        <v>136.98602311770279</v>
      </c>
      <c r="AT8" s="7">
        <v>152.75318612881492</v>
      </c>
      <c r="AU8" s="7">
        <v>178.38418989752452</v>
      </c>
      <c r="AV8" s="7">
        <v>163</v>
      </c>
      <c r="AW8" s="7">
        <v>160.98602311770279</v>
      </c>
      <c r="AX8" s="7">
        <v>178.75318612881492</v>
      </c>
      <c r="AY8" s="7">
        <v>160.38418989752452</v>
      </c>
      <c r="AZ8" s="7">
        <v>180</v>
      </c>
      <c r="BA8" s="7">
        <v>189.98602311770279</v>
      </c>
      <c r="BB8" s="7">
        <v>167.75318612881492</v>
      </c>
      <c r="BC8" s="492">
        <f t="shared" si="21"/>
        <v>-6.1537364665897876E-2</v>
      </c>
      <c r="BD8" s="492">
        <f t="shared" si="22"/>
        <v>-0.1170235400691233</v>
      </c>
      <c r="BE8" s="4"/>
      <c r="BF8" s="13">
        <f t="shared" si="23"/>
        <v>365</v>
      </c>
      <c r="BG8" s="13">
        <f t="shared" si="28"/>
        <v>375</v>
      </c>
      <c r="BH8" s="13">
        <f t="shared" si="5"/>
        <v>370</v>
      </c>
      <c r="BI8" s="13">
        <f t="shared" si="6"/>
        <v>350</v>
      </c>
      <c r="BJ8" s="13">
        <f t="shared" si="7"/>
        <v>370</v>
      </c>
      <c r="BK8" s="13">
        <f t="shared" si="8"/>
        <v>345</v>
      </c>
      <c r="BL8" s="13">
        <f t="shared" si="9"/>
        <v>345</v>
      </c>
      <c r="BM8" s="13">
        <f t="shared" si="10"/>
        <v>375</v>
      </c>
      <c r="BN8" s="13">
        <f t="shared" si="11"/>
        <v>340</v>
      </c>
      <c r="BO8" s="13">
        <f t="shared" si="12"/>
        <v>325</v>
      </c>
      <c r="BP8" s="13">
        <f t="shared" si="13"/>
        <v>392.79226177563464</v>
      </c>
      <c r="BQ8" s="13">
        <f t="shared" si="14"/>
        <v>323.58665259723858</v>
      </c>
      <c r="BR8" s="13">
        <f t="shared" si="15"/>
        <v>325.49612974710641</v>
      </c>
      <c r="BS8" s="13">
        <f t="shared" si="16"/>
        <v>378.7207303215655</v>
      </c>
      <c r="BT8" s="13">
        <f t="shared" si="17"/>
        <v>320.98602311770276</v>
      </c>
      <c r="BU8" s="7">
        <f t="shared" si="18"/>
        <v>331.13737602633944</v>
      </c>
      <c r="BV8" s="7">
        <f t="shared" si="19"/>
        <v>323.98602311770276</v>
      </c>
      <c r="BW8" s="7">
        <f t="shared" si="29"/>
        <v>339.13737602633944</v>
      </c>
      <c r="BX8" s="7">
        <f t="shared" si="24"/>
        <v>369.98602311770276</v>
      </c>
      <c r="BY8" s="492">
        <f t="shared" si="25"/>
        <v>0.14198143351168091</v>
      </c>
      <c r="BZ8" s="492">
        <f t="shared" si="26"/>
        <v>9.096209758067908E-2</v>
      </c>
      <c r="CA8" s="19"/>
      <c r="CB8" s="13">
        <f t="shared" si="27"/>
        <v>698.1233991440422</v>
      </c>
      <c r="CD8" s="696"/>
      <c r="CE8" s="696"/>
    </row>
    <row r="9" spans="1:83" x14ac:dyDescent="0.45">
      <c r="A9" s="28"/>
      <c r="B9" s="29" t="s">
        <v>2</v>
      </c>
      <c r="C9" s="29">
        <v>215</v>
      </c>
      <c r="D9" s="29">
        <v>200</v>
      </c>
      <c r="E9" s="29">
        <v>200</v>
      </c>
      <c r="F9" s="29">
        <v>185</v>
      </c>
      <c r="G9" s="29">
        <v>185</v>
      </c>
      <c r="H9" s="29">
        <v>180</v>
      </c>
      <c r="I9" s="29">
        <v>170.13750441378028</v>
      </c>
      <c r="J9" s="29">
        <v>201.95771924071977</v>
      </c>
      <c r="K9" s="29">
        <v>207.70899430095923</v>
      </c>
      <c r="L9" s="29">
        <v>201.49979430095925</v>
      </c>
      <c r="M9" s="29">
        <v>192.65909430095962</v>
      </c>
      <c r="N9" s="29">
        <v>201.30883800783795</v>
      </c>
      <c r="O9" s="598">
        <f t="shared" si="20"/>
        <v>-4.3874486476126129E-2</v>
      </c>
      <c r="P9" s="598">
        <f t="shared" si="20"/>
        <v>4.489662809981998E-2</v>
      </c>
      <c r="Q9" s="27"/>
      <c r="R9" s="29">
        <v>45</v>
      </c>
      <c r="S9" s="29">
        <v>50</v>
      </c>
      <c r="T9" s="29">
        <v>45</v>
      </c>
      <c r="U9" s="29">
        <v>45</v>
      </c>
      <c r="V9" s="29">
        <v>45</v>
      </c>
      <c r="W9" s="29">
        <v>50</v>
      </c>
      <c r="X9" s="29">
        <v>40</v>
      </c>
      <c r="Y9" s="29">
        <v>45</v>
      </c>
      <c r="Z9" s="29">
        <v>45</v>
      </c>
      <c r="AA9" s="29">
        <v>50</v>
      </c>
      <c r="AB9" s="29">
        <v>45</v>
      </c>
      <c r="AC9" s="29">
        <v>45</v>
      </c>
      <c r="AD9" s="29">
        <v>45</v>
      </c>
      <c r="AE9" s="29">
        <v>45</v>
      </c>
      <c r="AF9" s="610">
        <v>40</v>
      </c>
      <c r="AG9" s="610">
        <v>45</v>
      </c>
      <c r="AH9" s="610">
        <v>45</v>
      </c>
      <c r="AI9" s="610">
        <v>40</v>
      </c>
      <c r="AJ9" s="610">
        <v>45.727047678170074</v>
      </c>
      <c r="AK9" s="610">
        <v>41.004418463470074</v>
      </c>
      <c r="AL9" s="610">
        <v>41.084514977270075</v>
      </c>
      <c r="AM9" s="610">
        <v>42.321523294870076</v>
      </c>
      <c r="AN9" s="610">
        <v>49.860080935454945</v>
      </c>
      <c r="AO9" s="610">
        <v>49.134642701954945</v>
      </c>
      <c r="AP9" s="610">
        <v>51.664865480054942</v>
      </c>
      <c r="AQ9" s="610">
        <v>51.298130123254936</v>
      </c>
      <c r="AR9" s="610">
        <v>51.632273575239807</v>
      </c>
      <c r="AS9" s="610">
        <v>52.960373575239814</v>
      </c>
      <c r="AT9" s="610">
        <v>51.207623575239808</v>
      </c>
      <c r="AU9" s="610">
        <v>51.908723575239812</v>
      </c>
      <c r="AV9" s="610">
        <v>49.393123575239812</v>
      </c>
      <c r="AW9" s="610">
        <v>51.568623575239812</v>
      </c>
      <c r="AX9" s="610">
        <v>51.556273575239814</v>
      </c>
      <c r="AY9" s="610">
        <v>48.981773575239814</v>
      </c>
      <c r="AZ9" s="610">
        <v>48.191373575239808</v>
      </c>
      <c r="BA9" s="610">
        <v>46.887973575239812</v>
      </c>
      <c r="BB9" s="610">
        <v>48.78987357523981</v>
      </c>
      <c r="BC9" s="612">
        <f t="shared" si="21"/>
        <v>-5.3657873390767774E-2</v>
      </c>
      <c r="BD9" s="612">
        <f t="shared" si="22"/>
        <v>4.0562640160766827E-2</v>
      </c>
      <c r="BE9" s="4"/>
      <c r="BF9" s="29">
        <f t="shared" si="23"/>
        <v>105</v>
      </c>
      <c r="BG9" s="29">
        <f t="shared" si="28"/>
        <v>95</v>
      </c>
      <c r="BH9" s="29">
        <f t="shared" si="5"/>
        <v>90</v>
      </c>
      <c r="BI9" s="29">
        <f t="shared" si="6"/>
        <v>95</v>
      </c>
      <c r="BJ9" s="29">
        <f t="shared" si="7"/>
        <v>85</v>
      </c>
      <c r="BK9" s="29">
        <f t="shared" si="8"/>
        <v>95</v>
      </c>
      <c r="BL9" s="29">
        <f t="shared" si="9"/>
        <v>90</v>
      </c>
      <c r="BM9" s="29">
        <f t="shared" si="10"/>
        <v>90</v>
      </c>
      <c r="BN9" s="29">
        <f t="shared" si="11"/>
        <v>85</v>
      </c>
      <c r="BO9" s="29">
        <f t="shared" si="12"/>
        <v>85</v>
      </c>
      <c r="BP9" s="29">
        <f t="shared" si="13"/>
        <v>86.731466141640141</v>
      </c>
      <c r="BQ9" s="29">
        <f t="shared" si="14"/>
        <v>83.406038272140151</v>
      </c>
      <c r="BR9" s="29">
        <f t="shared" si="15"/>
        <v>98.994723637409891</v>
      </c>
      <c r="BS9" s="599">
        <f t="shared" si="16"/>
        <v>102.96299560330988</v>
      </c>
      <c r="BT9" s="599">
        <f t="shared" si="17"/>
        <v>104.59264715047962</v>
      </c>
      <c r="BU9" s="7">
        <f t="shared" si="18"/>
        <v>103.11634715047961</v>
      </c>
      <c r="BV9" s="7">
        <f t="shared" si="19"/>
        <v>100.96174715047962</v>
      </c>
      <c r="BW9" s="7">
        <f t="shared" si="29"/>
        <v>100.53804715047963</v>
      </c>
      <c r="BX9" s="7">
        <f t="shared" si="24"/>
        <v>95.07934715047962</v>
      </c>
      <c r="BY9" s="492">
        <f t="shared" si="25"/>
        <v>-5.826365099677322E-2</v>
      </c>
      <c r="BZ9" s="492">
        <f t="shared" si="26"/>
        <v>-5.4294868009816533E-2</v>
      </c>
      <c r="CA9" s="19"/>
      <c r="CB9" s="611">
        <f t="shared" si="27"/>
        <v>192.85099430095926</v>
      </c>
      <c r="CD9" s="696"/>
      <c r="CE9" s="696"/>
    </row>
    <row r="10" spans="1:83"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56.726852277360848</v>
      </c>
      <c r="N10" s="651">
        <v>0</v>
      </c>
      <c r="O10" s="32">
        <f t="shared" si="20"/>
        <v>0.32653590743581273</v>
      </c>
      <c r="P10" s="539">
        <f t="shared" si="20"/>
        <v>-1</v>
      </c>
      <c r="Q10" s="27"/>
      <c r="R10" s="32">
        <v>65</v>
      </c>
      <c r="S10" s="32">
        <v>-40</v>
      </c>
      <c r="T10" s="32">
        <v>60</v>
      </c>
      <c r="U10" s="32">
        <v>-5</v>
      </c>
      <c r="V10" s="32">
        <v>25</v>
      </c>
      <c r="W10" s="32">
        <v>-45</v>
      </c>
      <c r="X10" s="32">
        <v>150</v>
      </c>
      <c r="Y10" s="32">
        <v>60</v>
      </c>
      <c r="Z10" s="32">
        <v>-105</v>
      </c>
      <c r="AA10" s="32">
        <v>-75</v>
      </c>
      <c r="AB10" s="32">
        <v>-60</v>
      </c>
      <c r="AC10" s="32">
        <v>75</v>
      </c>
      <c r="AD10" s="32">
        <v>-10</v>
      </c>
      <c r="AE10" s="32">
        <v>25</v>
      </c>
      <c r="AF10" s="32">
        <v>-5</v>
      </c>
      <c r="AG10" s="32">
        <v>55</v>
      </c>
      <c r="AH10" s="32">
        <v>-20</v>
      </c>
      <c r="AI10" s="32">
        <v>-20</v>
      </c>
      <c r="AJ10" s="32">
        <v>12.188790193236848</v>
      </c>
      <c r="AK10" s="32">
        <v>-26.456840846936046</v>
      </c>
      <c r="AL10" s="32">
        <v>-29.140944913994538</v>
      </c>
      <c r="AM10" s="32">
        <v>45.464367984978075</v>
      </c>
      <c r="AN10" s="32">
        <v>53.747878497737702</v>
      </c>
      <c r="AO10" s="32">
        <v>24.803950263688535</v>
      </c>
      <c r="AP10" s="32">
        <v>-111.53326566469633</v>
      </c>
      <c r="AQ10" s="32">
        <v>-50.654270562531742</v>
      </c>
      <c r="AR10" s="32">
        <v>-29.303095800149173</v>
      </c>
      <c r="AS10" s="32">
        <v>18.218104029757061</v>
      </c>
      <c r="AT10" s="32">
        <v>-42.682362491388808</v>
      </c>
      <c r="AU10" s="32">
        <v>-39.181521933241477</v>
      </c>
      <c r="AV10" s="32">
        <v>24.188643668363468</v>
      </c>
      <c r="AW10" s="32">
        <v>-1.9339937360023418</v>
      </c>
      <c r="AX10" s="32">
        <v>-2.4031577360089131</v>
      </c>
      <c r="AY10" s="32">
        <v>22.911656512538425</v>
      </c>
      <c r="AZ10" s="32">
        <v>33.335645532164385</v>
      </c>
      <c r="BA10" s="32">
        <v>7.5610511943385434</v>
      </c>
      <c r="BB10" s="32">
        <v>15.830155550857917</v>
      </c>
      <c r="BC10" s="492" t="str">
        <f t="shared" si="21"/>
        <v>N/A</v>
      </c>
      <c r="BD10" s="492">
        <f t="shared" si="22"/>
        <v>1.0936448046682976</v>
      </c>
      <c r="BE10" s="4"/>
      <c r="BF10" s="32">
        <f t="shared" si="23"/>
        <v>325</v>
      </c>
      <c r="BG10" s="32">
        <f t="shared" si="28"/>
        <v>25</v>
      </c>
      <c r="BH10" s="32">
        <f t="shared" si="5"/>
        <v>55</v>
      </c>
      <c r="BI10" s="32">
        <f t="shared" si="6"/>
        <v>-20</v>
      </c>
      <c r="BJ10" s="32">
        <f t="shared" si="7"/>
        <v>210</v>
      </c>
      <c r="BK10" s="32">
        <f t="shared" si="8"/>
        <v>-180</v>
      </c>
      <c r="BL10" s="32">
        <f t="shared" si="9"/>
        <v>15</v>
      </c>
      <c r="BM10" s="32">
        <f t="shared" si="10"/>
        <v>15</v>
      </c>
      <c r="BN10" s="32">
        <f t="shared" si="11"/>
        <v>50</v>
      </c>
      <c r="BO10" s="32">
        <f t="shared" si="12"/>
        <v>-40</v>
      </c>
      <c r="BP10" s="32">
        <f t="shared" si="13"/>
        <v>-14.268050653699198</v>
      </c>
      <c r="BQ10" s="32">
        <f t="shared" si="14"/>
        <v>16.323423070983537</v>
      </c>
      <c r="BR10" s="32">
        <f t="shared" si="15"/>
        <v>78.551828761426236</v>
      </c>
      <c r="BS10" s="13">
        <f t="shared" si="16"/>
        <v>-162.18753622722807</v>
      </c>
      <c r="BT10" s="13">
        <f t="shared" si="17"/>
        <v>-11.084991770392111</v>
      </c>
      <c r="BU10" s="7">
        <f t="shared" si="18"/>
        <v>-81.863884424630285</v>
      </c>
      <c r="BV10" s="7">
        <f t="shared" si="19"/>
        <v>22.254649932361126</v>
      </c>
      <c r="BW10" s="7">
        <f t="shared" si="29"/>
        <v>20.50849877652951</v>
      </c>
      <c r="BX10" s="7">
        <f t="shared" si="24"/>
        <v>40.896696726502931</v>
      </c>
      <c r="BY10" s="492">
        <f t="shared" si="25"/>
        <v>0.8376697387198111</v>
      </c>
      <c r="BZ10" s="492">
        <f t="shared" si="26"/>
        <v>0.99413409885009396</v>
      </c>
      <c r="CA10" s="19"/>
      <c r="CB10" s="648">
        <f t="shared" si="27"/>
        <v>79.638508789899277</v>
      </c>
      <c r="CD10" s="696"/>
      <c r="CE10" s="696"/>
    </row>
    <row r="11" spans="1:83" x14ac:dyDescent="0.45">
      <c r="A11" s="33" t="s">
        <v>14</v>
      </c>
      <c r="B11" s="34"/>
      <c r="C11" s="560">
        <v>5855</v>
      </c>
      <c r="D11" s="560">
        <v>5225</v>
      </c>
      <c r="E11" s="560">
        <v>6190</v>
      </c>
      <c r="F11" s="560">
        <v>6075</v>
      </c>
      <c r="G11" s="560">
        <v>6160</v>
      </c>
      <c r="H11" s="560">
        <v>6135</v>
      </c>
      <c r="I11" s="582">
        <f t="shared" ref="I11:M11" si="30">I4+I10</f>
        <v>6077.1423431490784</v>
      </c>
      <c r="J11" s="582">
        <f t="shared" si="30"/>
        <v>4905.6583775461713</v>
      </c>
      <c r="K11" s="582">
        <f t="shared" si="30"/>
        <v>6203.6713877048542</v>
      </c>
      <c r="L11" s="582">
        <f t="shared" si="30"/>
        <v>5565.0059472945031</v>
      </c>
      <c r="M11" s="582">
        <f t="shared" si="30"/>
        <v>5608.2181492113132</v>
      </c>
      <c r="N11" s="582">
        <f>N4+N10</f>
        <v>5742.5457864804639</v>
      </c>
      <c r="O11" s="561">
        <f t="shared" si="20"/>
        <v>7.7649875536642821E-3</v>
      </c>
      <c r="P11" s="561">
        <f t="shared" si="20"/>
        <v>2.3951927991253674E-2</v>
      </c>
      <c r="Q11" s="27"/>
      <c r="R11" s="560">
        <v>1380</v>
      </c>
      <c r="S11" s="560">
        <v>1375</v>
      </c>
      <c r="T11" s="560">
        <v>1420</v>
      </c>
      <c r="U11" s="560">
        <v>1540</v>
      </c>
      <c r="V11" s="560">
        <v>1680</v>
      </c>
      <c r="W11" s="560">
        <v>1570</v>
      </c>
      <c r="X11" s="560">
        <v>1425</v>
      </c>
      <c r="Y11" s="560">
        <v>1710</v>
      </c>
      <c r="Z11" s="560">
        <v>1515</v>
      </c>
      <c r="AA11" s="560">
        <v>1420</v>
      </c>
      <c r="AB11" s="560">
        <v>1365</v>
      </c>
      <c r="AC11" s="560">
        <v>1630</v>
      </c>
      <c r="AD11" s="560">
        <v>1555</v>
      </c>
      <c r="AE11" s="560">
        <v>1610</v>
      </c>
      <c r="AF11" s="560">
        <v>1295</v>
      </c>
      <c r="AG11" s="560">
        <v>1660</v>
      </c>
      <c r="AH11" s="560">
        <v>1645</v>
      </c>
      <c r="AI11" s="560">
        <v>1545</v>
      </c>
      <c r="AJ11" s="560">
        <f t="shared" ref="AJ11:AN11" si="31">AJ4+AJ10</f>
        <v>1326.9913392839883</v>
      </c>
      <c r="AK11" s="560">
        <f t="shared" si="31"/>
        <v>1633.7532419094916</v>
      </c>
      <c r="AL11" s="560">
        <f t="shared" si="31"/>
        <v>1496.4272817150966</v>
      </c>
      <c r="AM11" s="560">
        <f t="shared" si="31"/>
        <v>1619.970480240502</v>
      </c>
      <c r="AN11" s="560">
        <f t="shared" si="31"/>
        <v>1301.9795183687127</v>
      </c>
      <c r="AO11" s="560">
        <f>AO4+AO10</f>
        <v>967.11010316450415</v>
      </c>
      <c r="AP11" s="560">
        <f t="shared" ref="AP11:BB11" si="32">AP4+AP10</f>
        <v>1384.2597217093396</v>
      </c>
      <c r="AQ11" s="560">
        <f t="shared" si="32"/>
        <v>1252.3090343036154</v>
      </c>
      <c r="AR11" s="560">
        <f t="shared" si="32"/>
        <v>1435.4114409388324</v>
      </c>
      <c r="AS11" s="560">
        <f t="shared" si="32"/>
        <v>1583.8178682906091</v>
      </c>
      <c r="AT11" s="560">
        <f t="shared" si="32"/>
        <v>1528.5325755120275</v>
      </c>
      <c r="AU11" s="560">
        <f t="shared" si="32"/>
        <v>1655.9095029633854</v>
      </c>
      <c r="AV11" s="560">
        <f t="shared" si="32"/>
        <v>1297.5922955562278</v>
      </c>
      <c r="AW11" s="560">
        <f t="shared" si="32"/>
        <v>1527.8930394989532</v>
      </c>
      <c r="AX11" s="560">
        <f t="shared" si="32"/>
        <v>1387.8081570887653</v>
      </c>
      <c r="AY11" s="560">
        <f t="shared" si="32"/>
        <v>1351.7124551505563</v>
      </c>
      <c r="AZ11" s="560">
        <f t="shared" si="32"/>
        <v>1208.2741681087143</v>
      </c>
      <c r="BA11" s="560">
        <f t="shared" si="32"/>
        <v>1476.6070628525938</v>
      </c>
      <c r="BB11" s="560">
        <f t="shared" si="32"/>
        <v>1417.8339924488948</v>
      </c>
      <c r="BC11" s="561">
        <f t="shared" si="21"/>
        <v>2.163543657440048E-2</v>
      </c>
      <c r="BD11" s="561">
        <f t="shared" si="22"/>
        <v>-3.9802782935466796E-2</v>
      </c>
      <c r="BE11" s="4"/>
      <c r="BF11" s="34">
        <f>BF4+BF10</f>
        <v>2470</v>
      </c>
      <c r="BG11" s="34">
        <f t="shared" ref="BG11:BJ11" si="33">BG4+BG10</f>
        <v>2755</v>
      </c>
      <c r="BH11" s="34">
        <f t="shared" si="33"/>
        <v>2960</v>
      </c>
      <c r="BI11" s="34">
        <f t="shared" si="33"/>
        <v>3250</v>
      </c>
      <c r="BJ11" s="34">
        <f t="shared" si="33"/>
        <v>3135</v>
      </c>
      <c r="BK11" s="34">
        <f>BK4+BK10</f>
        <v>2935</v>
      </c>
      <c r="BL11" s="34">
        <f>BL4+BL10</f>
        <v>2995</v>
      </c>
      <c r="BM11" s="34">
        <f t="shared" si="10"/>
        <v>3165</v>
      </c>
      <c r="BN11" s="34">
        <f t="shared" si="11"/>
        <v>2955</v>
      </c>
      <c r="BO11" s="34">
        <f t="shared" si="12"/>
        <v>3190</v>
      </c>
      <c r="BP11" s="34">
        <f t="shared" si="13"/>
        <v>2960.7445811934799</v>
      </c>
      <c r="BQ11" s="34">
        <f t="shared" si="14"/>
        <v>3116.3977619555985</v>
      </c>
      <c r="BR11" s="34">
        <f t="shared" si="15"/>
        <v>2269.0896215332168</v>
      </c>
      <c r="BS11" s="34">
        <f t="shared" si="16"/>
        <v>2636.568756012955</v>
      </c>
      <c r="BT11" s="34">
        <f t="shared" si="17"/>
        <v>3019.2293092294412</v>
      </c>
      <c r="BU11" s="34">
        <f t="shared" si="18"/>
        <v>3184.4420784754129</v>
      </c>
      <c r="BV11" s="34">
        <f t="shared" si="19"/>
        <v>2825.4853350551812</v>
      </c>
      <c r="BW11" s="34">
        <f t="shared" si="29"/>
        <v>2739.5206122393215</v>
      </c>
      <c r="BX11" s="34">
        <f t="shared" si="24"/>
        <v>2684.8812309613081</v>
      </c>
      <c r="BY11" s="561">
        <f t="shared" si="25"/>
        <v>-4.9762815028423057E-2</v>
      </c>
      <c r="BZ11" s="561">
        <f t="shared" si="26"/>
        <v>-1.9944869563638834E-2</v>
      </c>
      <c r="CA11" s="19"/>
      <c r="CB11" s="645">
        <f t="shared" si="27"/>
        <v>5454.427678560759</v>
      </c>
      <c r="CD11" s="696"/>
      <c r="CE11" s="696"/>
    </row>
    <row r="12" spans="1:83" x14ac:dyDescent="0.45">
      <c r="A12" s="23"/>
      <c r="B12" s="4"/>
      <c r="C12" s="4"/>
      <c r="D12" s="4"/>
      <c r="E12" s="4"/>
      <c r="F12" s="4"/>
      <c r="G12" s="9"/>
      <c r="H12" s="9"/>
      <c r="I12" s="627"/>
      <c r="J12" s="4"/>
      <c r="K12" s="9"/>
      <c r="L12" s="4"/>
      <c r="M12" s="4"/>
      <c r="N12" s="4"/>
      <c r="O12" s="4"/>
      <c r="P12" s="609"/>
      <c r="Q12" s="27"/>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715"/>
      <c r="BD12" s="492"/>
      <c r="BE12" s="4"/>
      <c r="BF12" s="7"/>
      <c r="BG12" s="7"/>
      <c r="BH12" s="7"/>
      <c r="BI12" s="7"/>
      <c r="BJ12" s="7"/>
      <c r="BK12" s="7"/>
      <c r="BL12" s="7"/>
      <c r="BM12" s="7"/>
      <c r="BN12" s="7"/>
      <c r="BO12" s="7"/>
      <c r="BP12" s="7"/>
      <c r="BQ12" s="7"/>
      <c r="BR12" s="7"/>
      <c r="BS12" s="7"/>
      <c r="BT12" s="7"/>
      <c r="BU12" s="7"/>
      <c r="BV12" s="7"/>
      <c r="BW12" s="7"/>
      <c r="BX12" s="7"/>
      <c r="BY12" s="492"/>
      <c r="BZ12" s="492"/>
      <c r="CA12" s="19"/>
      <c r="CB12" s="13"/>
      <c r="CD12" s="696"/>
      <c r="CE12" s="696"/>
    </row>
    <row r="13" spans="1:83" s="644" customFormat="1" x14ac:dyDescent="0.45">
      <c r="A13" s="23" t="s">
        <v>22</v>
      </c>
      <c r="B13" s="9"/>
      <c r="C13" s="555">
        <v>2000</v>
      </c>
      <c r="D13" s="555">
        <v>2055</v>
      </c>
      <c r="E13" s="555">
        <v>1720</v>
      </c>
      <c r="F13" s="555">
        <v>1860</v>
      </c>
      <c r="G13" s="555">
        <v>1915</v>
      </c>
      <c r="H13" s="555">
        <v>1955</v>
      </c>
      <c r="I13" s="555">
        <f>SUM(I14:I16)</f>
        <v>2112.1119502683064</v>
      </c>
      <c r="J13" s="555">
        <f>SUM(J14:J16)</f>
        <v>1996.8157697810052</v>
      </c>
      <c r="K13" s="555">
        <f>SUM(K14:K16)</f>
        <v>2077.9495536183294</v>
      </c>
      <c r="L13" s="555">
        <f>SUM(L14:L16)</f>
        <v>1695.7105840661893</v>
      </c>
      <c r="M13" s="555">
        <f t="shared" ref="M13:N13" si="34">SUM(M14:M16)</f>
        <v>1470.8514051148609</v>
      </c>
      <c r="N13" s="555">
        <f t="shared" si="34"/>
        <v>1567.2586852294951</v>
      </c>
      <c r="O13" s="492">
        <f t="shared" si="20"/>
        <v>-0.13260469154596688</v>
      </c>
      <c r="P13" s="492">
        <f t="shared" si="20"/>
        <v>6.554522080162517E-2</v>
      </c>
      <c r="Q13" s="27"/>
      <c r="R13" s="555">
        <v>565</v>
      </c>
      <c r="S13" s="555">
        <v>475</v>
      </c>
      <c r="T13" s="555">
        <v>435</v>
      </c>
      <c r="U13" s="555">
        <v>475</v>
      </c>
      <c r="V13" s="555">
        <v>415</v>
      </c>
      <c r="W13" s="555">
        <v>370</v>
      </c>
      <c r="X13" s="555">
        <v>395</v>
      </c>
      <c r="Y13" s="555">
        <v>480</v>
      </c>
      <c r="Z13" s="555">
        <v>510</v>
      </c>
      <c r="AA13" s="555">
        <v>460</v>
      </c>
      <c r="AB13" s="555">
        <v>420</v>
      </c>
      <c r="AC13" s="555">
        <v>480</v>
      </c>
      <c r="AD13" s="555">
        <v>480</v>
      </c>
      <c r="AE13" s="555">
        <v>505</v>
      </c>
      <c r="AF13" s="555">
        <v>460</v>
      </c>
      <c r="AG13" s="555">
        <v>480</v>
      </c>
      <c r="AH13" s="555">
        <v>490</v>
      </c>
      <c r="AI13" s="555">
        <v>495</v>
      </c>
      <c r="AJ13" s="555">
        <f t="shared" ref="AJ13:BB13" si="35">SUM(AJ14:AJ16)</f>
        <v>530.25015573659937</v>
      </c>
      <c r="AK13" s="555">
        <f t="shared" si="35"/>
        <v>544.7587114280243</v>
      </c>
      <c r="AL13" s="555">
        <f t="shared" si="35"/>
        <v>515.67983504648726</v>
      </c>
      <c r="AM13" s="555">
        <f t="shared" si="35"/>
        <v>521.42324805719556</v>
      </c>
      <c r="AN13" s="555">
        <f t="shared" si="35"/>
        <v>458.73322149417999</v>
      </c>
      <c r="AO13" s="555">
        <f t="shared" si="35"/>
        <v>388.6979270245244</v>
      </c>
      <c r="AP13" s="555">
        <f t="shared" si="35"/>
        <v>560.55145612257229</v>
      </c>
      <c r="AQ13" s="555">
        <f t="shared" si="35"/>
        <v>588.83316513972864</v>
      </c>
      <c r="AR13" s="555">
        <f t="shared" si="35"/>
        <v>525.84299404319779</v>
      </c>
      <c r="AS13" s="563">
        <f t="shared" si="35"/>
        <v>473.42336699284044</v>
      </c>
      <c r="AT13" s="563">
        <f t="shared" si="35"/>
        <v>534.41287425456562</v>
      </c>
      <c r="AU13" s="563">
        <f t="shared" si="35"/>
        <v>544.27031832772548</v>
      </c>
      <c r="AV13" s="563">
        <f t="shared" si="35"/>
        <v>448.63829731884618</v>
      </c>
      <c r="AW13" s="563">
        <f t="shared" si="35"/>
        <v>390.5210059934285</v>
      </c>
      <c r="AX13" s="563">
        <f t="shared" si="35"/>
        <v>416.66462880389554</v>
      </c>
      <c r="AY13" s="563">
        <f t="shared" si="35"/>
        <v>439.88665195001909</v>
      </c>
      <c r="AZ13" s="563">
        <f t="shared" si="35"/>
        <v>396.57653075237118</v>
      </c>
      <c r="BA13" s="563">
        <f t="shared" si="35"/>
        <v>345.06864129887072</v>
      </c>
      <c r="BB13" s="563">
        <f t="shared" si="35"/>
        <v>352.08275397091342</v>
      </c>
      <c r="BC13" s="492">
        <f t="shared" ref="BC13:BC16" si="36">IF(ISERROR(BB13/AX13),"N/A",IF(AX13&lt;0,"N/A",IF(BB13&lt;0,"N/A",IF(BB13/AX13-1&gt;300%,"&gt;±300%",IF(BB13/AX13-1&lt;-300%,"&gt;±300%",BB13/AX13-1)))))</f>
        <v>-0.15499725767069561</v>
      </c>
      <c r="BD13" s="492">
        <f t="shared" ref="BD13:BD16" si="37">IF(ISERROR(BB13/BA13),"N/A",IF(BA13&lt;0,"N/A",IF(BB13&lt;0,"N/A",IF(BB13/BA13-1&gt;300%,"&gt;±300%",IF(BB13/BA13-1&lt;-300%,"&gt;±300%",BB13/BA13-1)))))</f>
        <v>2.0326717158768437E-2</v>
      </c>
      <c r="BE13" s="4"/>
      <c r="BF13" s="9">
        <f>SUM(BF14:BF16)</f>
        <v>1015</v>
      </c>
      <c r="BG13" s="9">
        <f>SUM(BG14:BG16)</f>
        <v>1040</v>
      </c>
      <c r="BH13" s="9">
        <f>SUM(T13:U13)</f>
        <v>910</v>
      </c>
      <c r="BI13" s="9">
        <f>SUM(V13:W13)</f>
        <v>785</v>
      </c>
      <c r="BJ13" s="9">
        <f>SUM(X13:Y13)</f>
        <v>875</v>
      </c>
      <c r="BK13" s="9">
        <f>SUM(Z13:AA13)</f>
        <v>970</v>
      </c>
      <c r="BL13" s="9">
        <f>SUM(AB13:AC13)</f>
        <v>900</v>
      </c>
      <c r="BM13" s="9">
        <f>SUM(AD13:AE13)</f>
        <v>985</v>
      </c>
      <c r="BN13" s="9">
        <f>SUM(AF13:AG13)</f>
        <v>940</v>
      </c>
      <c r="BO13" s="9">
        <f>SUM(AH13:AI13)</f>
        <v>985</v>
      </c>
      <c r="BP13" s="9">
        <f>SUM(AJ13:AK13)</f>
        <v>1075.0088671646236</v>
      </c>
      <c r="BQ13" s="9">
        <f>SUM(AL13:AM13)</f>
        <v>1037.1030831036828</v>
      </c>
      <c r="BR13" s="9">
        <f>SUM(AN13:AO13)</f>
        <v>847.43114851870439</v>
      </c>
      <c r="BS13" s="9">
        <f>SUM(AP13:AQ13)</f>
        <v>1149.3846212623009</v>
      </c>
      <c r="BT13" s="9">
        <f>SUM(AR13:AS13)</f>
        <v>999.26636103603823</v>
      </c>
      <c r="BU13" s="9">
        <f>SUM(AT13:AU13)</f>
        <v>1078.6831925822912</v>
      </c>
      <c r="BV13" s="9">
        <f>SUM(AV13:AW13)</f>
        <v>839.15930331227469</v>
      </c>
      <c r="BW13" s="9">
        <f t="shared" ref="BW13:BW18" si="38">SUM(AX13:AY13)</f>
        <v>856.55128075391463</v>
      </c>
      <c r="BX13" s="9">
        <f t="shared" ref="BX13:BX18" si="39">SUM(AZ13:BA13)</f>
        <v>741.64517205124184</v>
      </c>
      <c r="BY13" s="492">
        <f t="shared" ref="BY13:BY18" si="40">IF(ISERROR(BX13/BV13),"N/A",IF(BV13&lt;0,"N/A",IF(BX13&lt;0,"N/A",IF(BX13/BV13-1&gt;300%,"&gt;±300%",IF(BX13/BV13-1&lt;-300%,"&gt;±300%",BX13/BV13-1)))))</f>
        <v>-0.11620455243257322</v>
      </c>
      <c r="BZ13" s="492">
        <f t="shared" ref="BZ13:BZ18" si="41">IF(ISERROR(BX13/BW13),"N/A",IF(BW13&lt;0,"N/A",IF(BX13&lt;0,"N/A",IF(BX13/BW13-1&gt;300%,"&gt;±300%",IF(BX13/BW13-1&lt;-300%,"&gt;±300%",BX13/BW13-1)))))</f>
        <v>-0.13414971325655523</v>
      </c>
      <c r="CA13" s="643"/>
      <c r="CB13" s="36">
        <f t="shared" si="27"/>
        <v>1533.6145779721744</v>
      </c>
      <c r="CD13" s="696"/>
      <c r="CE13" s="696"/>
    </row>
    <row r="14" spans="1:83" x14ac:dyDescent="0.45">
      <c r="A14" s="7"/>
      <c r="B14" s="7" t="s">
        <v>4</v>
      </c>
      <c r="C14" s="7">
        <v>1120</v>
      </c>
      <c r="D14" s="7">
        <v>1255</v>
      </c>
      <c r="E14" s="7">
        <v>1185</v>
      </c>
      <c r="F14" s="7">
        <v>1210</v>
      </c>
      <c r="G14" s="7">
        <v>1325</v>
      </c>
      <c r="H14" s="7">
        <v>1420</v>
      </c>
      <c r="I14" s="7">
        <v>1566.6905197297381</v>
      </c>
      <c r="J14" s="7">
        <v>1508.9017712638295</v>
      </c>
      <c r="K14" s="7">
        <v>1589.4093322795502</v>
      </c>
      <c r="L14" s="7">
        <v>1255.3651605865043</v>
      </c>
      <c r="M14" s="7">
        <v>1048.2712385903692</v>
      </c>
      <c r="N14" s="7">
        <v>1132.1163123148995</v>
      </c>
      <c r="O14" s="26">
        <f t="shared" si="20"/>
        <v>-0.164967077706204</v>
      </c>
      <c r="P14" s="26">
        <f t="shared" si="20"/>
        <v>7.9984140209053534E-2</v>
      </c>
      <c r="Q14" s="27"/>
      <c r="R14" s="7">
        <v>365</v>
      </c>
      <c r="S14" s="7">
        <v>305</v>
      </c>
      <c r="T14" s="7">
        <v>315</v>
      </c>
      <c r="U14" s="7">
        <v>310</v>
      </c>
      <c r="V14" s="7">
        <v>295</v>
      </c>
      <c r="W14" s="7">
        <v>265</v>
      </c>
      <c r="X14" s="7">
        <v>280</v>
      </c>
      <c r="Y14" s="7">
        <v>340</v>
      </c>
      <c r="Z14" s="7">
        <v>315</v>
      </c>
      <c r="AA14" s="7">
        <v>280</v>
      </c>
      <c r="AB14" s="7">
        <v>300</v>
      </c>
      <c r="AC14" s="7">
        <v>330</v>
      </c>
      <c r="AD14" s="7">
        <v>330</v>
      </c>
      <c r="AE14" s="7">
        <v>365</v>
      </c>
      <c r="AF14" s="7">
        <v>330</v>
      </c>
      <c r="AG14" s="7">
        <v>345</v>
      </c>
      <c r="AH14" s="7">
        <v>365</v>
      </c>
      <c r="AI14" s="7">
        <v>380</v>
      </c>
      <c r="AJ14" s="7">
        <v>391.89098586291965</v>
      </c>
      <c r="AK14" s="7">
        <v>409.139362640174</v>
      </c>
      <c r="AL14" s="7">
        <v>382.93159056793201</v>
      </c>
      <c r="AM14" s="7">
        <v>382.72858065871247</v>
      </c>
      <c r="AN14" s="7">
        <v>372.44432826368495</v>
      </c>
      <c r="AO14" s="7">
        <v>276.4197431101835</v>
      </c>
      <c r="AP14" s="7">
        <v>422.23909673961327</v>
      </c>
      <c r="AQ14" s="7">
        <v>437.79860315034796</v>
      </c>
      <c r="AR14" s="7">
        <v>391.84550760306729</v>
      </c>
      <c r="AS14" s="524">
        <v>359.34566604323857</v>
      </c>
      <c r="AT14" s="524">
        <v>413.24751594972429</v>
      </c>
      <c r="AU14" s="524">
        <v>424.97064268351977</v>
      </c>
      <c r="AV14" s="524">
        <v>333.06868146260723</v>
      </c>
      <c r="AW14" s="524">
        <v>281.34901222391119</v>
      </c>
      <c r="AX14" s="524">
        <v>309.93563696229319</v>
      </c>
      <c r="AY14" s="524">
        <v>331.01182993769271</v>
      </c>
      <c r="AZ14" s="524">
        <v>283.98567774651707</v>
      </c>
      <c r="BA14" s="524">
        <v>244.01398770404344</v>
      </c>
      <c r="BB14" s="524">
        <v>249.49678322413899</v>
      </c>
      <c r="BC14" s="492">
        <f t="shared" si="36"/>
        <v>-0.19500453168445164</v>
      </c>
      <c r="BD14" s="492">
        <f t="shared" si="37"/>
        <v>2.2469185359756727E-2</v>
      </c>
      <c r="BE14" s="4"/>
      <c r="BF14" s="13">
        <f>D14-BG14</f>
        <v>585</v>
      </c>
      <c r="BG14" s="13">
        <f>SUM(R14:S14)</f>
        <v>670</v>
      </c>
      <c r="BH14" s="13">
        <f>SUM(T14:U14)</f>
        <v>625</v>
      </c>
      <c r="BI14" s="13">
        <f>SUM(V14:W14)</f>
        <v>560</v>
      </c>
      <c r="BJ14" s="13">
        <f>SUM(X14:Y14)</f>
        <v>620</v>
      </c>
      <c r="BK14" s="13">
        <f>SUM(Z14:AA14)</f>
        <v>595</v>
      </c>
      <c r="BL14" s="13">
        <f>SUM(AB14:AC14)</f>
        <v>630</v>
      </c>
      <c r="BM14" s="13">
        <f>SUM(AD14:AE14)</f>
        <v>695</v>
      </c>
      <c r="BN14" s="13">
        <f>SUM(AF14:AG14)</f>
        <v>675</v>
      </c>
      <c r="BO14" s="13">
        <f>SUM(AH14:AI14)</f>
        <v>745</v>
      </c>
      <c r="BP14" s="13">
        <f>SUM(AJ14:AK14)</f>
        <v>801.03034850309359</v>
      </c>
      <c r="BQ14" s="13">
        <f>SUM(AL14:AM14)</f>
        <v>765.66017122664448</v>
      </c>
      <c r="BR14" s="13">
        <f>SUM(AN14:AO14)</f>
        <v>648.86407137386846</v>
      </c>
      <c r="BS14" s="13">
        <f>SUM(AP14:AQ14)</f>
        <v>860.03769988996123</v>
      </c>
      <c r="BT14" s="13">
        <f>SUM(AR14:AS14)</f>
        <v>751.19117364630586</v>
      </c>
      <c r="BU14" s="13">
        <f>SUM(AT14:AU14)</f>
        <v>838.218158633244</v>
      </c>
      <c r="BV14" s="13">
        <f>SUM(AV14:AW14)</f>
        <v>614.41769368651842</v>
      </c>
      <c r="BW14" s="13">
        <f t="shared" si="38"/>
        <v>640.9474668999859</v>
      </c>
      <c r="BX14" s="13">
        <f t="shared" si="39"/>
        <v>527.99966545056054</v>
      </c>
      <c r="BY14" s="492">
        <f t="shared" si="40"/>
        <v>-0.14065029234013104</v>
      </c>
      <c r="BZ14" s="492">
        <f t="shared" si="41"/>
        <v>-0.17622006058579187</v>
      </c>
      <c r="CA14" s="19"/>
      <c r="CB14" s="13">
        <f t="shared" si="27"/>
        <v>1108.5082786123921</v>
      </c>
      <c r="CD14" s="696"/>
      <c r="CE14" s="696"/>
    </row>
    <row r="15" spans="1:83" x14ac:dyDescent="0.45">
      <c r="A15" s="7"/>
      <c r="B15" s="7" t="s">
        <v>5</v>
      </c>
      <c r="C15" s="7">
        <v>855</v>
      </c>
      <c r="D15" s="7">
        <v>775</v>
      </c>
      <c r="E15" s="7">
        <v>515</v>
      </c>
      <c r="F15" s="7">
        <v>625</v>
      </c>
      <c r="G15" s="7">
        <v>560</v>
      </c>
      <c r="H15" s="7">
        <v>505</v>
      </c>
      <c r="I15" s="7">
        <v>476.430635159931</v>
      </c>
      <c r="J15" s="7">
        <v>421.8531526017257</v>
      </c>
      <c r="K15" s="7">
        <v>421.87390410749555</v>
      </c>
      <c r="L15" s="7">
        <v>371.98709886100289</v>
      </c>
      <c r="M15" s="7">
        <v>352.62637896455828</v>
      </c>
      <c r="N15" s="7">
        <v>362.33049904575341</v>
      </c>
      <c r="O15" s="26">
        <f t="shared" si="20"/>
        <v>-5.2046750964551469E-2</v>
      </c>
      <c r="P15" s="26">
        <f t="shared" si="20"/>
        <v>2.7519552308281625E-2</v>
      </c>
      <c r="Q15" s="27"/>
      <c r="R15" s="7">
        <v>200</v>
      </c>
      <c r="S15" s="7">
        <v>170</v>
      </c>
      <c r="T15" s="7">
        <v>120</v>
      </c>
      <c r="U15" s="7">
        <v>165</v>
      </c>
      <c r="V15" s="7">
        <v>120</v>
      </c>
      <c r="W15" s="7">
        <v>105</v>
      </c>
      <c r="X15" s="7">
        <v>115</v>
      </c>
      <c r="Y15" s="7">
        <v>140</v>
      </c>
      <c r="Z15" s="7">
        <v>195</v>
      </c>
      <c r="AA15" s="7">
        <v>180</v>
      </c>
      <c r="AB15" s="7">
        <v>120</v>
      </c>
      <c r="AC15" s="7">
        <v>150</v>
      </c>
      <c r="AD15" s="7">
        <v>150</v>
      </c>
      <c r="AE15" s="7">
        <v>140</v>
      </c>
      <c r="AF15" s="7">
        <v>130</v>
      </c>
      <c r="AG15" s="7">
        <v>135</v>
      </c>
      <c r="AH15" s="7">
        <v>125</v>
      </c>
      <c r="AI15" s="7">
        <v>115</v>
      </c>
      <c r="AJ15" s="7">
        <v>120.42156307523403</v>
      </c>
      <c r="AK15" s="7">
        <v>119.06155789697736</v>
      </c>
      <c r="AL15" s="7">
        <v>116.36293057612887</v>
      </c>
      <c r="AM15" s="7">
        <v>120.58458361159079</v>
      </c>
      <c r="AN15" s="7">
        <v>69.809405185220342</v>
      </c>
      <c r="AO15" s="7">
        <v>96.904222592227029</v>
      </c>
      <c r="AP15" s="7">
        <v>121.2791645185137</v>
      </c>
      <c r="AQ15" s="7">
        <v>133.86036030576454</v>
      </c>
      <c r="AR15" s="7">
        <v>117.89881506309163</v>
      </c>
      <c r="AS15" s="524">
        <v>97.584976646852652</v>
      </c>
      <c r="AT15" s="524">
        <v>104.18920003162928</v>
      </c>
      <c r="AU15" s="524">
        <v>102.20091236592197</v>
      </c>
      <c r="AV15" s="524">
        <v>98.437534701568438</v>
      </c>
      <c r="AW15" s="524">
        <v>92.265287990657072</v>
      </c>
      <c r="AX15" s="524">
        <v>89.60528531112152</v>
      </c>
      <c r="AY15" s="524">
        <v>91.678990857655847</v>
      </c>
      <c r="AZ15" s="524">
        <v>95.428411973614942</v>
      </c>
      <c r="BA15" s="524">
        <v>83.752755428793236</v>
      </c>
      <c r="BB15" s="524">
        <v>85.284072580740343</v>
      </c>
      <c r="BC15" s="492">
        <f t="shared" si="36"/>
        <v>-4.8224975964055616E-2</v>
      </c>
      <c r="BD15" s="492">
        <f t="shared" si="37"/>
        <v>1.8283782355662748E-2</v>
      </c>
      <c r="BE15" s="4"/>
      <c r="BF15" s="13">
        <f>D15-BG15</f>
        <v>405</v>
      </c>
      <c r="BG15" s="13">
        <f>SUM(R15:S15)</f>
        <v>370</v>
      </c>
      <c r="BH15" s="13">
        <f>SUM(T15:U15)</f>
        <v>285</v>
      </c>
      <c r="BI15" s="13">
        <f>SUM(V15:W15)</f>
        <v>225</v>
      </c>
      <c r="BJ15" s="13">
        <f>SUM(X15:Y15)</f>
        <v>255</v>
      </c>
      <c r="BK15" s="13">
        <f>SUM(Z15:AA15)</f>
        <v>375</v>
      </c>
      <c r="BL15" s="13">
        <f>SUM(AB15:AC15)</f>
        <v>270</v>
      </c>
      <c r="BM15" s="13">
        <f>SUM(AD15:AE15)</f>
        <v>290</v>
      </c>
      <c r="BN15" s="13">
        <f>SUM(AF15:AG15)</f>
        <v>265</v>
      </c>
      <c r="BO15" s="13">
        <f>SUM(AH15:AI15)</f>
        <v>240</v>
      </c>
      <c r="BP15" s="13">
        <f>SUM(AJ15:AK15)</f>
        <v>239.4831209722114</v>
      </c>
      <c r="BQ15" s="13">
        <f>SUM(AL15:AM15)</f>
        <v>236.94751418771966</v>
      </c>
      <c r="BR15" s="13">
        <f>SUM(AN15:AO15)</f>
        <v>166.71362777744736</v>
      </c>
      <c r="BS15" s="13">
        <f>SUM(AP15:AQ15)</f>
        <v>255.13952482427823</v>
      </c>
      <c r="BT15" s="13">
        <f>SUM(AR15:AS15)</f>
        <v>215.48379170994428</v>
      </c>
      <c r="BU15" s="13">
        <f>SUM(AT15:AU15)</f>
        <v>206.39011239755126</v>
      </c>
      <c r="BV15" s="13">
        <f>SUM(AV15:AW15)</f>
        <v>190.70282269222551</v>
      </c>
      <c r="BW15" s="13">
        <f t="shared" si="38"/>
        <v>181.28427616877735</v>
      </c>
      <c r="BX15" s="13">
        <f t="shared" si="39"/>
        <v>179.18116740240816</v>
      </c>
      <c r="BY15" s="492">
        <f t="shared" si="40"/>
        <v>-6.041680520068704E-2</v>
      </c>
      <c r="BZ15" s="492">
        <f t="shared" si="41"/>
        <v>-1.1601164815922438E-2</v>
      </c>
      <c r="CA15" s="19"/>
      <c r="CB15" s="13">
        <f t="shared" si="27"/>
        <v>356.14423084080443</v>
      </c>
      <c r="CD15" s="696"/>
      <c r="CE15" s="696"/>
    </row>
    <row r="16" spans="1:83" x14ac:dyDescent="0.45">
      <c r="A16" s="7"/>
      <c r="B16" s="7" t="s">
        <v>6</v>
      </c>
      <c r="C16" s="7">
        <v>25</v>
      </c>
      <c r="D16" s="7">
        <v>25</v>
      </c>
      <c r="E16" s="7">
        <v>20</v>
      </c>
      <c r="F16" s="7">
        <v>25</v>
      </c>
      <c r="G16" s="7">
        <v>30</v>
      </c>
      <c r="H16" s="7">
        <v>30</v>
      </c>
      <c r="I16" s="7">
        <v>68.990795378637287</v>
      </c>
      <c r="J16" s="7">
        <v>66.060845915450145</v>
      </c>
      <c r="K16" s="7">
        <v>66.666317231283841</v>
      </c>
      <c r="L16" s="7">
        <v>68.358324618682147</v>
      </c>
      <c r="M16" s="7">
        <v>69.953787559933502</v>
      </c>
      <c r="N16" s="7">
        <v>72.811873868842284</v>
      </c>
      <c r="O16" s="26">
        <f t="shared" si="20"/>
        <v>2.3339702225752212E-2</v>
      </c>
      <c r="P16" s="26">
        <f t="shared" si="20"/>
        <v>4.0856777146771162E-2</v>
      </c>
      <c r="Q16" s="27"/>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17.937606798445696</v>
      </c>
      <c r="AK16" s="7">
        <v>16.557790890872948</v>
      </c>
      <c r="AL16" s="7">
        <v>16.385313902426354</v>
      </c>
      <c r="AM16" s="7">
        <v>18.110083786892289</v>
      </c>
      <c r="AN16" s="7">
        <v>16.479488045274731</v>
      </c>
      <c r="AO16" s="7">
        <v>15.373961322113898</v>
      </c>
      <c r="AP16" s="7">
        <v>17.033194864445417</v>
      </c>
      <c r="AQ16" s="7">
        <v>17.174201683616104</v>
      </c>
      <c r="AR16" s="7">
        <v>16.098671377038862</v>
      </c>
      <c r="AS16" s="524">
        <v>16.492724302749252</v>
      </c>
      <c r="AT16" s="524">
        <v>16.976158273212008</v>
      </c>
      <c r="AU16" s="524">
        <v>17.098763278283712</v>
      </c>
      <c r="AV16" s="524">
        <v>17.132081154670534</v>
      </c>
      <c r="AW16" s="524">
        <v>16.906705778860243</v>
      </c>
      <c r="AX16" s="524">
        <v>17.123706530480828</v>
      </c>
      <c r="AY16" s="524">
        <v>17.195831154670536</v>
      </c>
      <c r="AZ16" s="524">
        <v>17.162441032239212</v>
      </c>
      <c r="BA16" s="524">
        <v>17.301898166034068</v>
      </c>
      <c r="BB16" s="524">
        <v>17.301898166034068</v>
      </c>
      <c r="BC16" s="492">
        <f t="shared" si="36"/>
        <v>1.0406136967837654E-2</v>
      </c>
      <c r="BD16" s="492">
        <f t="shared" si="37"/>
        <v>0</v>
      </c>
      <c r="BE16" s="4"/>
      <c r="BF16" s="13">
        <f>D16-BG16</f>
        <v>25</v>
      </c>
      <c r="BG16" s="13">
        <f>SUM(R16:S16)</f>
        <v>0</v>
      </c>
      <c r="BH16" s="13">
        <f>SUM(T16:U16)</f>
        <v>0</v>
      </c>
      <c r="BI16" s="13">
        <f>SUM(V16:W16)</f>
        <v>0</v>
      </c>
      <c r="BJ16" s="13">
        <f>SUM(X16:Y16)</f>
        <v>0</v>
      </c>
      <c r="BK16" s="13">
        <f>SUM(Z16:AA16)</f>
        <v>0</v>
      </c>
      <c r="BL16" s="13">
        <f>SUM(AB16:AC16)</f>
        <v>0</v>
      </c>
      <c r="BM16" s="13">
        <f>SUM(AD16:AE16)</f>
        <v>0</v>
      </c>
      <c r="BN16" s="13">
        <f>SUM(AF16:AG16)</f>
        <v>0</v>
      </c>
      <c r="BO16" s="13">
        <f>SUM(AH16:AI16)</f>
        <v>0</v>
      </c>
      <c r="BP16" s="13">
        <f>SUM(AJ16:AK16)</f>
        <v>34.495397689318644</v>
      </c>
      <c r="BQ16" s="13">
        <f>SUM(AL16:AM16)</f>
        <v>34.495397689318644</v>
      </c>
      <c r="BR16" s="13">
        <f>SUM(AN16:AO16)</f>
        <v>31.853449367388627</v>
      </c>
      <c r="BS16" s="13">
        <f>SUM(AP16:AQ16)</f>
        <v>34.207396548061524</v>
      </c>
      <c r="BT16" s="13">
        <f>SUM(AR16:AS16)</f>
        <v>32.591395679788114</v>
      </c>
      <c r="BU16" s="13">
        <f>SUM(AT16:AU16)</f>
        <v>34.07492155149572</v>
      </c>
      <c r="BV16" s="13">
        <f>SUM(AV16:AW16)</f>
        <v>34.038786933530773</v>
      </c>
      <c r="BW16" s="13">
        <f t="shared" si="38"/>
        <v>34.31953768515136</v>
      </c>
      <c r="BX16" s="13">
        <f t="shared" si="39"/>
        <v>34.464339198273279</v>
      </c>
      <c r="BY16" s="492">
        <f t="shared" si="40"/>
        <v>1.2501980918811828E-2</v>
      </c>
      <c r="BZ16" s="492">
        <f t="shared" si="41"/>
        <v>4.2192151435818115E-3</v>
      </c>
      <c r="CA16" s="19"/>
      <c r="CB16" s="13">
        <f t="shared" si="27"/>
        <v>68.962068518977873</v>
      </c>
      <c r="CD16" s="696"/>
      <c r="CE16" s="696"/>
    </row>
    <row r="17" spans="1:83" x14ac:dyDescent="0.45">
      <c r="A17" s="23"/>
      <c r="B17" s="4"/>
      <c r="C17" s="9"/>
      <c r="D17" s="9"/>
      <c r="E17" s="9"/>
      <c r="F17" s="9"/>
      <c r="G17" s="9"/>
      <c r="H17" s="9"/>
      <c r="I17" s="563"/>
      <c r="J17" s="9"/>
      <c r="K17" s="9"/>
      <c r="L17" s="9"/>
      <c r="M17" s="9"/>
      <c r="N17" s="9"/>
      <c r="O17" s="9"/>
      <c r="P17" s="492"/>
      <c r="Q17" s="27"/>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492"/>
      <c r="BD17" s="492"/>
      <c r="BE17" s="4"/>
      <c r="BF17" s="199"/>
      <c r="BG17" s="7"/>
      <c r="BH17" s="7"/>
      <c r="BI17" s="7"/>
      <c r="BJ17" s="7"/>
      <c r="BK17" s="7"/>
      <c r="BL17" s="7"/>
      <c r="BM17" s="7"/>
      <c r="BN17" s="7"/>
      <c r="BO17" s="7"/>
      <c r="BP17" s="7"/>
      <c r="BQ17" s="7"/>
      <c r="BR17" s="7"/>
      <c r="BS17" s="7"/>
      <c r="BT17" s="7"/>
      <c r="BU17" s="7"/>
      <c r="BV17" s="7"/>
      <c r="BW17" s="7">
        <f t="shared" si="38"/>
        <v>0</v>
      </c>
      <c r="BX17" s="7">
        <f t="shared" si="39"/>
        <v>0</v>
      </c>
      <c r="BY17" s="492" t="str">
        <f t="shared" si="40"/>
        <v>N/A</v>
      </c>
      <c r="BZ17" s="492" t="str">
        <f t="shared" si="41"/>
        <v>N/A</v>
      </c>
      <c r="CA17" s="19"/>
      <c r="CB17" s="649">
        <f t="shared" si="27"/>
        <v>0</v>
      </c>
      <c r="CD17" s="696"/>
      <c r="CE17" s="696"/>
    </row>
    <row r="18" spans="1:83" s="644" customFormat="1" x14ac:dyDescent="0.45">
      <c r="A18" s="33" t="s">
        <v>25</v>
      </c>
      <c r="B18" s="34"/>
      <c r="C18" s="560">
        <v>7855</v>
      </c>
      <c r="D18" s="560">
        <v>7280</v>
      </c>
      <c r="E18" s="560">
        <v>7910</v>
      </c>
      <c r="F18" s="560">
        <v>7935</v>
      </c>
      <c r="G18" s="560">
        <v>8075</v>
      </c>
      <c r="H18" s="560">
        <v>8090</v>
      </c>
      <c r="I18" s="582">
        <f>I11+I13</f>
        <v>8189.2542934173853</v>
      </c>
      <c r="J18" s="560">
        <f>J11+J13</f>
        <v>6902.474147327177</v>
      </c>
      <c r="K18" s="560">
        <f>K11+K13</f>
        <v>8281.6209413231845</v>
      </c>
      <c r="L18" s="560">
        <f>L11+L13</f>
        <v>7260.7165313606929</v>
      </c>
      <c r="M18" s="560">
        <f t="shared" ref="M18:N18" si="42">M11+M13</f>
        <v>7079.0695543261736</v>
      </c>
      <c r="N18" s="560">
        <f t="shared" si="42"/>
        <v>7309.8044717099592</v>
      </c>
      <c r="O18" s="561">
        <f t="shared" si="20"/>
        <v>-2.5017775621723359E-2</v>
      </c>
      <c r="P18" s="561">
        <f t="shared" si="20"/>
        <v>3.2593961058452692E-2</v>
      </c>
      <c r="Q18" s="27"/>
      <c r="R18" s="34">
        <v>1945</v>
      </c>
      <c r="S18" s="34">
        <v>1850</v>
      </c>
      <c r="T18" s="34">
        <v>1855</v>
      </c>
      <c r="U18" s="34">
        <v>2015</v>
      </c>
      <c r="V18" s="34">
        <v>2095</v>
      </c>
      <c r="W18" s="34">
        <v>1940</v>
      </c>
      <c r="X18" s="34">
        <v>1820</v>
      </c>
      <c r="Y18" s="34">
        <v>2190</v>
      </c>
      <c r="Z18" s="34">
        <v>2025</v>
      </c>
      <c r="AA18" s="34">
        <v>1880</v>
      </c>
      <c r="AB18" s="34">
        <v>1785</v>
      </c>
      <c r="AC18" s="34">
        <v>2110</v>
      </c>
      <c r="AD18" s="34">
        <v>2035</v>
      </c>
      <c r="AE18" s="34">
        <v>2115</v>
      </c>
      <c r="AF18" s="34">
        <v>1755</v>
      </c>
      <c r="AG18" s="34">
        <v>2140</v>
      </c>
      <c r="AH18" s="34">
        <v>2135</v>
      </c>
      <c r="AI18" s="34">
        <v>2040</v>
      </c>
      <c r="AJ18" s="34">
        <f t="shared" ref="AJ18:AX18" si="43">AJ11+AJ13</f>
        <v>1857.2414950205875</v>
      </c>
      <c r="AK18" s="34">
        <f t="shared" si="43"/>
        <v>2178.5119533375159</v>
      </c>
      <c r="AL18" s="34">
        <f t="shared" si="43"/>
        <v>2012.1071167615837</v>
      </c>
      <c r="AM18" s="34">
        <f t="shared" si="43"/>
        <v>2141.3937282976976</v>
      </c>
      <c r="AN18" s="34">
        <f t="shared" si="43"/>
        <v>1760.7127398628927</v>
      </c>
      <c r="AO18" s="34">
        <f t="shared" si="43"/>
        <v>1355.8080301890286</v>
      </c>
      <c r="AP18" s="34">
        <f t="shared" si="43"/>
        <v>1944.8111778319119</v>
      </c>
      <c r="AQ18" s="34">
        <f t="shared" si="43"/>
        <v>1841.142199443344</v>
      </c>
      <c r="AR18" s="34">
        <f t="shared" si="43"/>
        <v>1961.25443498203</v>
      </c>
      <c r="AS18" s="34">
        <f t="shared" si="43"/>
        <v>2057.2412352834494</v>
      </c>
      <c r="AT18" s="34">
        <f t="shared" si="43"/>
        <v>2062.9454497665929</v>
      </c>
      <c r="AU18" s="34">
        <f t="shared" si="43"/>
        <v>2200.1798212911108</v>
      </c>
      <c r="AV18" s="34">
        <f t="shared" si="43"/>
        <v>1746.2305928750739</v>
      </c>
      <c r="AW18" s="34">
        <f t="shared" si="43"/>
        <v>1918.4140454923818</v>
      </c>
      <c r="AX18" s="34">
        <f t="shared" si="43"/>
        <v>1804.4727858926608</v>
      </c>
      <c r="AY18" s="34">
        <f>AY11+AY13</f>
        <v>1791.5991071005753</v>
      </c>
      <c r="AZ18" s="34">
        <f>AZ11+AZ13</f>
        <v>1604.8506988610854</v>
      </c>
      <c r="BA18" s="34">
        <f>BA11+BA13</f>
        <v>1821.6757041514645</v>
      </c>
      <c r="BB18" s="34">
        <f>BB11+BB13</f>
        <v>1769.9167464198083</v>
      </c>
      <c r="BC18" s="561">
        <f>IF(ISERROR(BB18/AX18),"N/A",IF(AX18&lt;0,"N/A",IF(BB18&lt;0,"N/A",IF(BB18/AX18-1&gt;300%,"&gt;±300%",IF(BB18/AX18-1&lt;-300%,"&gt;±300%",BB18/AX18-1)))))</f>
        <v>-1.9150213703975516E-2</v>
      </c>
      <c r="BD18" s="561">
        <f>IF(ISERROR(BB18/BA18),"N/A",IF(BA18&lt;0,"N/A",IF(BB18&lt;0,"N/A",IF(BB18/BA18-1&gt;300%,"&gt;±300%",IF(BB18/BA18-1&lt;-300%,"&gt;±300%",BB18/BA18-1)))))</f>
        <v>-2.8412827603563784E-2</v>
      </c>
      <c r="BE18" s="4"/>
      <c r="BF18" s="34">
        <f>BF11+BF13</f>
        <v>3485</v>
      </c>
      <c r="BG18" s="34">
        <f t="shared" ref="BG18:BL18" si="44">BG11+BG13</f>
        <v>3795</v>
      </c>
      <c r="BH18" s="34">
        <f t="shared" si="44"/>
        <v>3870</v>
      </c>
      <c r="BI18" s="34">
        <f t="shared" si="44"/>
        <v>4035</v>
      </c>
      <c r="BJ18" s="34">
        <f t="shared" si="44"/>
        <v>4010</v>
      </c>
      <c r="BK18" s="34">
        <f t="shared" si="44"/>
        <v>3905</v>
      </c>
      <c r="BL18" s="34">
        <f t="shared" si="44"/>
        <v>3895</v>
      </c>
      <c r="BM18" s="34">
        <f>SUM(AD18:AE18)</f>
        <v>4150</v>
      </c>
      <c r="BN18" s="34">
        <f>SUM(AF18:AG18)</f>
        <v>3895</v>
      </c>
      <c r="BO18" s="34">
        <f>SUM(AH18:AI18)</f>
        <v>4175</v>
      </c>
      <c r="BP18" s="34">
        <f>SUM(AJ18:AK18)</f>
        <v>4035.7534483581035</v>
      </c>
      <c r="BQ18" s="34">
        <f>SUM(AL18:AM18)</f>
        <v>4153.5008450592813</v>
      </c>
      <c r="BR18" s="34">
        <f>SUM(AN18:AO18)</f>
        <v>3116.5207700519213</v>
      </c>
      <c r="BS18" s="34">
        <f>SUM(AP18:AQ18)</f>
        <v>3785.9533772752557</v>
      </c>
      <c r="BT18" s="34">
        <f>SUM(AR18:AS18)</f>
        <v>4018.4956702654795</v>
      </c>
      <c r="BU18" s="34">
        <f>SUM(AT18:AU18)</f>
        <v>4263.1252710577037</v>
      </c>
      <c r="BV18" s="34">
        <f>SUM(AV18:AW18)</f>
        <v>3664.6446383674556</v>
      </c>
      <c r="BW18" s="34">
        <f t="shared" si="38"/>
        <v>3596.0718929932364</v>
      </c>
      <c r="BX18" s="34">
        <f t="shared" si="39"/>
        <v>3426.52640301255</v>
      </c>
      <c r="BY18" s="561">
        <f t="shared" si="40"/>
        <v>-6.4977169371866816E-2</v>
      </c>
      <c r="BZ18" s="561">
        <f t="shared" si="41"/>
        <v>-4.7147413907668856E-2</v>
      </c>
      <c r="CA18" s="643"/>
      <c r="CB18" s="645">
        <f t="shared" si="27"/>
        <v>6988.0422565329336</v>
      </c>
      <c r="CD18" s="696"/>
      <c r="CE18" s="696"/>
    </row>
    <row r="19" spans="1:83" x14ac:dyDescent="0.45">
      <c r="A19" s="3"/>
      <c r="B19" s="4"/>
      <c r="C19" s="9"/>
      <c r="D19" s="9"/>
      <c r="E19" s="9"/>
      <c r="F19" s="9"/>
      <c r="G19" s="9"/>
      <c r="H19" s="9"/>
      <c r="I19" s="627"/>
      <c r="J19" s="9"/>
      <c r="K19" s="9"/>
      <c r="L19" s="9"/>
      <c r="M19" s="9"/>
      <c r="N19" s="9"/>
      <c r="O19" s="9"/>
      <c r="P19" s="492"/>
      <c r="Q19" s="27"/>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92"/>
      <c r="BD19" s="492"/>
      <c r="BE19" s="4"/>
      <c r="BF19" s="542"/>
      <c r="BG19" s="13"/>
      <c r="BH19" s="13"/>
      <c r="BI19" s="13"/>
      <c r="BJ19" s="13"/>
      <c r="BK19" s="13"/>
      <c r="BL19" s="13"/>
      <c r="BM19" s="13"/>
      <c r="BN19" s="13"/>
      <c r="BO19" s="13"/>
      <c r="BP19" s="13"/>
      <c r="BQ19" s="13"/>
      <c r="BR19" s="13"/>
      <c r="BS19" s="13"/>
      <c r="BT19" s="13"/>
      <c r="BU19" s="13"/>
      <c r="BV19" s="13"/>
      <c r="BW19" s="13"/>
      <c r="BX19" s="13"/>
      <c r="BY19" s="492"/>
      <c r="BZ19" s="492"/>
      <c r="CA19" s="19"/>
      <c r="CB19" s="13"/>
    </row>
    <row r="20" spans="1:83" x14ac:dyDescent="0.45">
      <c r="A20" s="110" t="s">
        <v>32</v>
      </c>
      <c r="B20" s="5"/>
      <c r="C20" s="10"/>
      <c r="D20" s="10"/>
      <c r="E20" s="10"/>
      <c r="F20" s="10"/>
      <c r="G20" s="10"/>
      <c r="H20" s="10"/>
      <c r="I20" s="524"/>
      <c r="J20" s="10"/>
      <c r="K20" s="10"/>
      <c r="L20" s="10"/>
      <c r="M20" s="10"/>
      <c r="N20" s="10"/>
      <c r="O20" s="743"/>
      <c r="P20" s="26"/>
      <c r="Q20" s="27"/>
      <c r="R20" s="5"/>
      <c r="S20" s="5"/>
      <c r="T20" s="5"/>
      <c r="U20" s="5"/>
      <c r="V20" s="5"/>
      <c r="W20" s="5"/>
      <c r="X20" s="5"/>
      <c r="Y20" s="5"/>
      <c r="Z20" s="5"/>
      <c r="AA20" s="5"/>
      <c r="AB20" s="5"/>
      <c r="AC20" s="5"/>
      <c r="AD20" s="5"/>
      <c r="AE20" s="5"/>
      <c r="AF20" s="5"/>
      <c r="AG20" s="5"/>
      <c r="AH20" s="5"/>
      <c r="AI20" s="5"/>
      <c r="AJ20" s="199"/>
      <c r="AK20" s="199"/>
      <c r="AL20" s="199"/>
      <c r="AM20" s="199"/>
      <c r="AN20" s="753"/>
      <c r="AO20" s="5"/>
      <c r="AP20" s="5"/>
      <c r="AQ20" s="5"/>
      <c r="AR20" s="5"/>
      <c r="AS20" s="5"/>
      <c r="AT20" s="5"/>
      <c r="AU20" s="5"/>
      <c r="AV20" s="5"/>
      <c r="AW20" s="5"/>
      <c r="AX20" s="5"/>
      <c r="AY20" s="5"/>
      <c r="AZ20" s="5"/>
      <c r="BA20" s="5"/>
      <c r="BB20" s="5"/>
      <c r="BC20" s="492"/>
      <c r="BD20" s="492"/>
      <c r="BE20" s="4"/>
      <c r="BF20" s="199"/>
      <c r="BG20" s="7"/>
      <c r="BH20" s="7"/>
      <c r="BI20" s="7"/>
      <c r="BJ20" s="7"/>
      <c r="BK20" s="7"/>
      <c r="BL20" s="7"/>
      <c r="BM20" s="7"/>
      <c r="BN20" s="7"/>
      <c r="BO20" s="7"/>
      <c r="BP20" s="7"/>
      <c r="BQ20" s="7"/>
      <c r="BR20" s="7"/>
      <c r="BS20" s="7"/>
      <c r="BT20" s="7"/>
      <c r="BU20" s="7"/>
      <c r="BV20" s="7"/>
      <c r="BW20" s="7"/>
      <c r="BX20" s="7"/>
      <c r="BY20" s="492"/>
      <c r="BZ20" s="492"/>
      <c r="CA20" s="19"/>
      <c r="CB20" s="13"/>
    </row>
    <row r="21" spans="1:83" x14ac:dyDescent="0.45">
      <c r="A21" s="23" t="s">
        <v>27</v>
      </c>
      <c r="B21" s="9"/>
      <c r="C21" s="555">
        <v>3130</v>
      </c>
      <c r="D21" s="555">
        <v>3245</v>
      </c>
      <c r="E21" s="555">
        <v>3245</v>
      </c>
      <c r="F21" s="555">
        <v>3360</v>
      </c>
      <c r="G21" s="555">
        <v>3300</v>
      </c>
      <c r="H21" s="555">
        <v>3100</v>
      </c>
      <c r="I21" s="555">
        <f t="shared" ref="I21" si="45">SUM(I22:I23)</f>
        <v>2811.4035607942114</v>
      </c>
      <c r="J21" s="555">
        <f>SUM(J22:J23)</f>
        <v>2325.9596653818503</v>
      </c>
      <c r="K21" s="555">
        <f>SUM(K22:K23)</f>
        <v>2555.2220697799098</v>
      </c>
      <c r="L21" s="555">
        <f>SUM(L22:L23)</f>
        <v>2866.7382566732831</v>
      </c>
      <c r="M21" s="555">
        <f t="shared" ref="M21:N21" si="46">SUM(M22:M23)</f>
        <v>3261.6974428904641</v>
      </c>
      <c r="N21" s="555">
        <f t="shared" si="46"/>
        <v>3311.5035398826039</v>
      </c>
      <c r="O21" s="492">
        <f t="shared" si="20"/>
        <v>0.13777301966713651</v>
      </c>
      <c r="P21" s="492">
        <f t="shared" si="20"/>
        <v>1.5269992960476042E-2</v>
      </c>
      <c r="Q21" s="27"/>
      <c r="R21" s="555">
        <v>760</v>
      </c>
      <c r="S21" s="555">
        <v>810</v>
      </c>
      <c r="T21" s="555">
        <v>860</v>
      </c>
      <c r="U21" s="555">
        <v>855</v>
      </c>
      <c r="V21" s="555">
        <v>795</v>
      </c>
      <c r="W21" s="555">
        <v>840</v>
      </c>
      <c r="X21" s="555">
        <v>860</v>
      </c>
      <c r="Y21" s="555">
        <v>865</v>
      </c>
      <c r="Z21" s="555">
        <v>780</v>
      </c>
      <c r="AA21" s="555">
        <v>840</v>
      </c>
      <c r="AB21" s="555">
        <v>845</v>
      </c>
      <c r="AC21" s="555">
        <v>825</v>
      </c>
      <c r="AD21" s="555">
        <v>785</v>
      </c>
      <c r="AE21" s="555">
        <v>840</v>
      </c>
      <c r="AF21" s="555">
        <v>795</v>
      </c>
      <c r="AG21" s="555">
        <v>810</v>
      </c>
      <c r="AH21" s="555">
        <v>730</v>
      </c>
      <c r="AI21" s="555">
        <v>770</v>
      </c>
      <c r="AJ21" s="555">
        <f t="shared" ref="AJ21:BB21" si="47">SUM(AJ22:AJ23)</f>
        <v>746.81251113645521</v>
      </c>
      <c r="AK21" s="555">
        <f t="shared" si="47"/>
        <v>729.68963914194819</v>
      </c>
      <c r="AL21" s="555">
        <f t="shared" si="47"/>
        <v>659.19670517624854</v>
      </c>
      <c r="AM21" s="555">
        <f t="shared" si="47"/>
        <v>675.46526880161809</v>
      </c>
      <c r="AN21" s="555">
        <f t="shared" si="47"/>
        <v>623.22602633568363</v>
      </c>
      <c r="AO21" s="555">
        <f t="shared" si="47"/>
        <v>373.44726044670966</v>
      </c>
      <c r="AP21" s="555">
        <f t="shared" si="47"/>
        <v>626.20421418834485</v>
      </c>
      <c r="AQ21" s="555">
        <f t="shared" si="47"/>
        <v>702.89125391465882</v>
      </c>
      <c r="AR21" s="555">
        <f t="shared" si="47"/>
        <v>701.51268879357281</v>
      </c>
      <c r="AS21" s="563">
        <f t="shared" si="47"/>
        <v>637.70988043991872</v>
      </c>
      <c r="AT21" s="563">
        <f t="shared" si="47"/>
        <v>557.98591652392133</v>
      </c>
      <c r="AU21" s="563">
        <f t="shared" si="47"/>
        <v>657.75868894456278</v>
      </c>
      <c r="AV21" s="563">
        <f t="shared" si="47"/>
        <v>727.14363607533232</v>
      </c>
      <c r="AW21" s="563">
        <f t="shared" si="47"/>
        <v>696.11389549318233</v>
      </c>
      <c r="AX21" s="563">
        <f t="shared" si="47"/>
        <v>696.55911032801896</v>
      </c>
      <c r="AY21" s="563">
        <f t="shared" si="47"/>
        <v>746.69692104047999</v>
      </c>
      <c r="AZ21" s="563">
        <f t="shared" si="47"/>
        <v>833.56573113977981</v>
      </c>
      <c r="BA21" s="563">
        <f t="shared" si="47"/>
        <v>838.22155351715776</v>
      </c>
      <c r="BB21" s="563">
        <f t="shared" si="47"/>
        <v>792.62313641441233</v>
      </c>
      <c r="BC21" s="492">
        <f t="shared" ref="BC21:BC23" si="48">IF(ISERROR(BB21/AX21),"N/A",IF(AX21&lt;0,"N/A",IF(BB21&lt;0,"N/A",IF(BB21/AX21-1&gt;300%,"&gt;±300%",IF(BB21/AX21-1&lt;-300%,"&gt;±300%",BB21/AX21-1)))))</f>
        <v>0.13791223840451328</v>
      </c>
      <c r="BD21" s="492">
        <f t="shared" ref="BD21:BD23" si="49">IF(ISERROR(BB21/BA21),"N/A",IF(BA21&lt;0,"N/A",IF(BB21&lt;0,"N/A",IF(BB21/BA21-1&gt;300%,"&gt;±300%",IF(BB21/BA21-1&lt;-300%,"&gt;±300%",BB21/BA21-1)))))</f>
        <v>-5.4399003355873554E-2</v>
      </c>
      <c r="BE21" s="4"/>
      <c r="BF21" s="9">
        <f t="shared" ref="BF21:BG21" si="50">SUM(BF22:BF23)</f>
        <v>1665</v>
      </c>
      <c r="BG21" s="9">
        <f t="shared" si="50"/>
        <v>1580</v>
      </c>
      <c r="BH21" s="9">
        <f>SUM(T21:U21)</f>
        <v>1715</v>
      </c>
      <c r="BI21" s="9">
        <f>SUM(V21:W21)</f>
        <v>1635</v>
      </c>
      <c r="BJ21" s="9">
        <f>SUM(X21:Y21)</f>
        <v>1725</v>
      </c>
      <c r="BK21" s="9">
        <f>SUM(Z21:AA21)</f>
        <v>1620</v>
      </c>
      <c r="BL21" s="9">
        <f>SUM(AB21:AC21)</f>
        <v>1670</v>
      </c>
      <c r="BM21" s="9">
        <f>SUM(AD21:AE21)</f>
        <v>1625</v>
      </c>
      <c r="BN21" s="9">
        <f>SUM(AF21:AG21)</f>
        <v>1605</v>
      </c>
      <c r="BO21" s="9">
        <f>SUM(AH21:AI21)</f>
        <v>1500</v>
      </c>
      <c r="BP21" s="9">
        <f>SUM(AJ21:AK21)</f>
        <v>1476.5021502784034</v>
      </c>
      <c r="BQ21" s="9">
        <f>SUM(AL21:AM21)</f>
        <v>1334.6619739778666</v>
      </c>
      <c r="BR21" s="9">
        <f>SUM(AN21:AO21)</f>
        <v>996.67328678239323</v>
      </c>
      <c r="BS21" s="9">
        <f>SUM(AP21:AQ21)</f>
        <v>1329.0954681030037</v>
      </c>
      <c r="BT21" s="9">
        <f>SUM(AR21:AS21)</f>
        <v>1339.2225692334914</v>
      </c>
      <c r="BU21" s="9">
        <f>SUM(AT21:AU21)</f>
        <v>1215.7446054684842</v>
      </c>
      <c r="BV21" s="9">
        <f>SUM(AV21:AW21)</f>
        <v>1423.2575315685147</v>
      </c>
      <c r="BW21" s="9">
        <f t="shared" ref="BW21:BW22" si="51">SUM(AX21:AY21)</f>
        <v>1443.256031368499</v>
      </c>
      <c r="BX21" s="9">
        <f t="shared" ref="BX21:BX25" si="52">SUM(AZ21:BA21)</f>
        <v>1671.7872846569376</v>
      </c>
      <c r="BY21" s="492">
        <f t="shared" ref="BY21:BY23" si="53">IF(ISERROR(BX21/BV21),"N/A",IF(BV21&lt;0,"N/A",IF(BX21&lt;0,"N/A",IF(BX21/BV21-1&gt;300%,"&gt;±300%",IF(BX21/BV21-1&lt;-300%,"&gt;±300%",BX21/BV21-1)))))</f>
        <v>0.17462036741483344</v>
      </c>
      <c r="BZ21" s="492">
        <f t="shared" ref="BZ21:BZ23" si="54">IF(ISERROR(BX21/BW21),"N/A",IF(BW21&lt;0,"N/A",IF(BX21&lt;0,"N/A",IF(BX21/BW21-1&gt;300%,"&gt;±300%",IF(BX21/BW21-1&lt;-300%,"&gt;±300%",BX21/BW21-1)))))</f>
        <v>0.15834422189924591</v>
      </c>
      <c r="CA21" s="19"/>
      <c r="CB21" s="36">
        <f t="shared" si="27"/>
        <v>3211.1073421118299</v>
      </c>
    </row>
    <row r="22" spans="1:83" x14ac:dyDescent="0.45">
      <c r="A22" s="10"/>
      <c r="B22" s="10" t="s">
        <v>4</v>
      </c>
      <c r="C22" s="7">
        <v>2990</v>
      </c>
      <c r="D22" s="7">
        <v>3095</v>
      </c>
      <c r="E22" s="7">
        <v>3105</v>
      </c>
      <c r="F22" s="7">
        <v>3225</v>
      </c>
      <c r="G22" s="7">
        <v>3160</v>
      </c>
      <c r="H22" s="7">
        <v>2955</v>
      </c>
      <c r="I22" s="7">
        <v>2811.4035607942114</v>
      </c>
      <c r="J22" s="7">
        <v>2325.9596653818503</v>
      </c>
      <c r="K22" s="7">
        <v>2555.2220697799098</v>
      </c>
      <c r="L22" s="7">
        <v>2866.7382566732831</v>
      </c>
      <c r="M22" s="7">
        <v>3261.6974428904641</v>
      </c>
      <c r="N22" s="7">
        <v>3311.5035398826039</v>
      </c>
      <c r="O22" s="26">
        <f t="shared" si="20"/>
        <v>0.13777301966713651</v>
      </c>
      <c r="P22" s="26">
        <f t="shared" si="20"/>
        <v>1.5269992960476042E-2</v>
      </c>
      <c r="Q22" s="27"/>
      <c r="R22" s="7">
        <v>730</v>
      </c>
      <c r="S22" s="7">
        <v>775</v>
      </c>
      <c r="T22" s="7">
        <v>800</v>
      </c>
      <c r="U22" s="7">
        <v>790</v>
      </c>
      <c r="V22" s="7">
        <v>740</v>
      </c>
      <c r="W22" s="7">
        <v>780</v>
      </c>
      <c r="X22" s="7">
        <v>830</v>
      </c>
      <c r="Y22" s="7">
        <v>830</v>
      </c>
      <c r="Z22" s="7">
        <v>760</v>
      </c>
      <c r="AA22" s="7">
        <v>805</v>
      </c>
      <c r="AB22" s="7">
        <v>815</v>
      </c>
      <c r="AC22" s="7">
        <v>795</v>
      </c>
      <c r="AD22" s="7">
        <v>745</v>
      </c>
      <c r="AE22" s="7">
        <v>805</v>
      </c>
      <c r="AF22" s="7">
        <v>760</v>
      </c>
      <c r="AG22" s="7">
        <v>770</v>
      </c>
      <c r="AH22" s="7">
        <v>690</v>
      </c>
      <c r="AI22" s="7">
        <v>735</v>
      </c>
      <c r="AJ22" s="7">
        <v>746.81251113645521</v>
      </c>
      <c r="AK22" s="7">
        <v>729.68963914194819</v>
      </c>
      <c r="AL22" s="7">
        <v>659.19670517624854</v>
      </c>
      <c r="AM22" s="7">
        <v>675.46526880161809</v>
      </c>
      <c r="AN22" s="7">
        <v>623.22602633568363</v>
      </c>
      <c r="AO22" s="7">
        <v>373.44726044670966</v>
      </c>
      <c r="AP22" s="7">
        <v>626.20421418834485</v>
      </c>
      <c r="AQ22" s="7">
        <v>702.89125391465882</v>
      </c>
      <c r="AR22" s="7">
        <v>701.51268879357281</v>
      </c>
      <c r="AS22" s="524">
        <v>637.70988043991872</v>
      </c>
      <c r="AT22" s="524">
        <v>557.98591652392133</v>
      </c>
      <c r="AU22" s="524">
        <v>657.75868894456278</v>
      </c>
      <c r="AV22" s="524">
        <v>727.14363607533232</v>
      </c>
      <c r="AW22" s="524">
        <v>696.11389549318233</v>
      </c>
      <c r="AX22" s="524">
        <v>696.55911032801896</v>
      </c>
      <c r="AY22" s="524">
        <v>746.69692104047999</v>
      </c>
      <c r="AZ22" s="524">
        <v>833.56573113977981</v>
      </c>
      <c r="BA22" s="524">
        <v>838.22155351715776</v>
      </c>
      <c r="BB22" s="524">
        <v>792.62313641441233</v>
      </c>
      <c r="BC22" s="492">
        <f t="shared" si="48"/>
        <v>0.13791223840451328</v>
      </c>
      <c r="BD22" s="492">
        <f t="shared" si="49"/>
        <v>-5.4399003355873554E-2</v>
      </c>
      <c r="BE22" s="4"/>
      <c r="BF22" s="13">
        <f>D22-BG22</f>
        <v>1590</v>
      </c>
      <c r="BG22" s="13">
        <f>SUM(R22:S22)</f>
        <v>1505</v>
      </c>
      <c r="BH22" s="13">
        <f>SUM(T22:U22)</f>
        <v>1590</v>
      </c>
      <c r="BI22" s="13">
        <f>SUM(V22:W22)</f>
        <v>1520</v>
      </c>
      <c r="BJ22" s="13">
        <f>SUM(X22:Y22)</f>
        <v>1660</v>
      </c>
      <c r="BK22" s="13">
        <f>SUM(Z22:AA22)</f>
        <v>1565</v>
      </c>
      <c r="BL22" s="13">
        <f>SUM(AB22:AC22)</f>
        <v>1610</v>
      </c>
      <c r="BM22" s="13">
        <f>SUM(AD22:AE22)</f>
        <v>1550</v>
      </c>
      <c r="BN22" s="13">
        <f>SUM(AF22:AG22)</f>
        <v>1530</v>
      </c>
      <c r="BO22" s="13">
        <f>SUM(AH22:AI22)</f>
        <v>1425</v>
      </c>
      <c r="BP22" s="13">
        <f>SUM(AJ22:AK22)</f>
        <v>1476.5021502784034</v>
      </c>
      <c r="BQ22" s="13">
        <f>SUM(AL22:AM22)</f>
        <v>1334.6619739778666</v>
      </c>
      <c r="BR22" s="13">
        <f>SUM(AN22:AO22)</f>
        <v>996.67328678239323</v>
      </c>
      <c r="BS22" s="13">
        <f>SUM(AP22:AQ22)</f>
        <v>1329.0954681030037</v>
      </c>
      <c r="BT22" s="13">
        <f>SUM(AR22:AS22)</f>
        <v>1339.2225692334914</v>
      </c>
      <c r="BU22" s="7">
        <f>SUM(AT22:AU22)</f>
        <v>1215.7446054684842</v>
      </c>
      <c r="BV22" s="7">
        <f>SUM(AV22:AW22)</f>
        <v>1423.2575315685147</v>
      </c>
      <c r="BW22" s="7">
        <f t="shared" si="51"/>
        <v>1443.256031368499</v>
      </c>
      <c r="BX22" s="7">
        <f t="shared" si="52"/>
        <v>1671.7872846569376</v>
      </c>
      <c r="BY22" s="492">
        <f t="shared" si="53"/>
        <v>0.17462036741483344</v>
      </c>
      <c r="BZ22" s="492">
        <f t="shared" si="54"/>
        <v>0.15834422189924591</v>
      </c>
      <c r="CA22" s="19"/>
      <c r="CB22" s="13">
        <f t="shared" si="27"/>
        <v>3211.1073421118299</v>
      </c>
    </row>
    <row r="23" spans="1:83" x14ac:dyDescent="0.45">
      <c r="A23" s="29"/>
      <c r="B23" s="29" t="s">
        <v>9</v>
      </c>
      <c r="C23" s="29">
        <v>140</v>
      </c>
      <c r="D23" s="29">
        <v>150</v>
      </c>
      <c r="E23" s="29">
        <v>140</v>
      </c>
      <c r="F23" s="29">
        <v>135</v>
      </c>
      <c r="G23" s="29">
        <v>140</v>
      </c>
      <c r="H23" s="29">
        <v>145</v>
      </c>
      <c r="I23" s="543" t="s">
        <v>101</v>
      </c>
      <c r="J23" s="489" t="s">
        <v>101</v>
      </c>
      <c r="K23" s="489" t="s">
        <v>101</v>
      </c>
      <c r="L23" s="489" t="s">
        <v>101</v>
      </c>
      <c r="M23" s="489" t="s">
        <v>101</v>
      </c>
      <c r="N23" s="489" t="s">
        <v>101</v>
      </c>
      <c r="O23" s="489" t="str">
        <f t="shared" si="20"/>
        <v>N/A</v>
      </c>
      <c r="P23" s="489" t="str">
        <f t="shared" si="20"/>
        <v>N/A</v>
      </c>
      <c r="Q23" s="27"/>
      <c r="R23" s="29">
        <v>35</v>
      </c>
      <c r="S23" s="29">
        <v>40</v>
      </c>
      <c r="T23" s="29">
        <v>35</v>
      </c>
      <c r="U23" s="29">
        <v>35</v>
      </c>
      <c r="V23" s="29">
        <v>35</v>
      </c>
      <c r="W23" s="29">
        <v>35</v>
      </c>
      <c r="X23" s="29">
        <v>35</v>
      </c>
      <c r="Y23" s="29">
        <v>35</v>
      </c>
      <c r="Z23" s="29">
        <v>30</v>
      </c>
      <c r="AA23" s="29">
        <v>35</v>
      </c>
      <c r="AB23" s="29">
        <v>35</v>
      </c>
      <c r="AC23" s="29">
        <v>35</v>
      </c>
      <c r="AD23" s="29">
        <v>35</v>
      </c>
      <c r="AE23" s="29">
        <v>35</v>
      </c>
      <c r="AF23" s="29">
        <v>35</v>
      </c>
      <c r="AG23" s="29">
        <v>40</v>
      </c>
      <c r="AH23" s="29">
        <v>35</v>
      </c>
      <c r="AI23" s="29">
        <v>40</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612" t="str">
        <f t="shared" si="48"/>
        <v>N/A</v>
      </c>
      <c r="BD23" s="612" t="str">
        <f t="shared" si="49"/>
        <v>N/A</v>
      </c>
      <c r="BE23" s="4"/>
      <c r="BF23" s="29">
        <f>D23-BG23</f>
        <v>75</v>
      </c>
      <c r="BG23" s="29">
        <f>SUM(R23:S23)</f>
        <v>75</v>
      </c>
      <c r="BH23" s="29">
        <f>SUM(T23:U23)</f>
        <v>70</v>
      </c>
      <c r="BI23" s="29">
        <f>SUM(V23:W23)</f>
        <v>70</v>
      </c>
      <c r="BJ23" s="29">
        <f>SUM(X23:Y23)</f>
        <v>70</v>
      </c>
      <c r="BK23" s="29">
        <f>SUM(Z23:AA23)</f>
        <v>65</v>
      </c>
      <c r="BL23" s="29">
        <f>SUM(AB23:AC23)</f>
        <v>70</v>
      </c>
      <c r="BM23" s="29">
        <f>SUM(AD23:AE23)</f>
        <v>70</v>
      </c>
      <c r="BN23" s="29">
        <f>SUM(AF23:AG23)</f>
        <v>75</v>
      </c>
      <c r="BO23" s="29">
        <f>SUM(AH23:AI23)</f>
        <v>75</v>
      </c>
      <c r="BP23" s="489" t="s">
        <v>101</v>
      </c>
      <c r="BQ23" s="489" t="s">
        <v>101</v>
      </c>
      <c r="BR23" s="489" t="s">
        <v>101</v>
      </c>
      <c r="BS23" s="489" t="s">
        <v>101</v>
      </c>
      <c r="BT23" s="489" t="s">
        <v>101</v>
      </c>
      <c r="BU23" s="489" t="s">
        <v>101</v>
      </c>
      <c r="BV23" s="489" t="s">
        <v>101</v>
      </c>
      <c r="BW23" s="489" t="s">
        <v>101</v>
      </c>
      <c r="BX23" s="489" t="s">
        <v>101</v>
      </c>
      <c r="BY23" s="680" t="str">
        <f t="shared" si="53"/>
        <v>N/A</v>
      </c>
      <c r="BZ23" s="680" t="str">
        <f t="shared" si="54"/>
        <v>N/A</v>
      </c>
      <c r="CA23" s="19"/>
      <c r="CB23" s="489">
        <f t="shared" si="27"/>
        <v>0</v>
      </c>
    </row>
    <row r="24" spans="1:83" x14ac:dyDescent="0.45">
      <c r="A24" s="37"/>
      <c r="B24" s="37"/>
      <c r="C24" s="37"/>
      <c r="D24" s="37"/>
      <c r="E24" s="37"/>
      <c r="F24" s="37"/>
      <c r="G24" s="37"/>
      <c r="H24" s="37"/>
      <c r="I24" s="628"/>
      <c r="J24" s="37"/>
      <c r="K24" s="37"/>
      <c r="L24" s="37"/>
      <c r="M24" s="37"/>
      <c r="N24" s="37"/>
      <c r="O24" s="37"/>
      <c r="P24" s="539"/>
      <c r="Q24" s="27"/>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492"/>
      <c r="BD24" s="492"/>
      <c r="BE24" s="4"/>
      <c r="BF24" s="37"/>
      <c r="BG24" s="37"/>
      <c r="BH24" s="37"/>
      <c r="BI24" s="37"/>
      <c r="BJ24" s="37"/>
      <c r="BK24" s="37"/>
      <c r="BL24" s="37"/>
      <c r="BM24" s="37"/>
      <c r="BN24" s="37"/>
      <c r="BO24" s="37"/>
      <c r="BP24" s="37"/>
      <c r="BQ24" s="37"/>
      <c r="BR24" s="37"/>
      <c r="BS24" s="37"/>
      <c r="BT24" s="37"/>
      <c r="BU24" s="37"/>
      <c r="BV24" s="37"/>
      <c r="BW24" s="37"/>
      <c r="BX24" s="37"/>
      <c r="BY24" s="492"/>
      <c r="BZ24" s="492"/>
      <c r="CA24" s="19"/>
      <c r="CB24" s="37"/>
    </row>
    <row r="25" spans="1:83"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1899.1127259820812</v>
      </c>
      <c r="M25" s="572">
        <v>1851.5526156915219</v>
      </c>
      <c r="N25" s="572">
        <v>1902.8141571046654</v>
      </c>
      <c r="O25" s="545">
        <f t="shared" si="20"/>
        <v>-2.5043331888561116E-2</v>
      </c>
      <c r="P25" s="545">
        <f>IF(ISERROR(N25/M25),"N/A",IF(M25&lt;0,"N/A",IF(N25&lt;0,"N/A",IF(N25/M25-1&gt;300%,"&gt;±300%",IF(N25/M25-1&lt;-300%,"&gt;±300%",N25/M25-1)))))</f>
        <v>2.7685706027856138E-2</v>
      </c>
      <c r="Q25" s="27"/>
      <c r="R25" s="28">
        <v>740</v>
      </c>
      <c r="S25" s="28">
        <v>695</v>
      </c>
      <c r="T25" s="28">
        <v>720</v>
      </c>
      <c r="U25" s="28">
        <v>660</v>
      </c>
      <c r="V25" s="28">
        <v>785</v>
      </c>
      <c r="W25" s="28">
        <v>675</v>
      </c>
      <c r="X25" s="28">
        <v>580</v>
      </c>
      <c r="Y25" s="28">
        <v>600</v>
      </c>
      <c r="Z25" s="28">
        <v>630</v>
      </c>
      <c r="AA25" s="28">
        <v>700</v>
      </c>
      <c r="AB25" s="28">
        <v>610</v>
      </c>
      <c r="AC25" s="28">
        <v>590</v>
      </c>
      <c r="AD25" s="28">
        <v>580</v>
      </c>
      <c r="AE25" s="28">
        <v>680</v>
      </c>
      <c r="AF25" s="28">
        <v>580</v>
      </c>
      <c r="AG25" s="28">
        <v>570</v>
      </c>
      <c r="AH25" s="28">
        <v>550</v>
      </c>
      <c r="AI25" s="28">
        <v>560</v>
      </c>
      <c r="AJ25" s="572">
        <v>541.21125275204304</v>
      </c>
      <c r="AK25" s="572">
        <v>535.93402330837796</v>
      </c>
      <c r="AL25" s="28">
        <v>529.95018102166023</v>
      </c>
      <c r="AM25" s="28">
        <v>498.44229317058239</v>
      </c>
      <c r="AN25" s="28">
        <v>396.63405846780205</v>
      </c>
      <c r="AO25" s="28">
        <v>388.84279375950177</v>
      </c>
      <c r="AP25" s="28">
        <v>511.18101744141416</v>
      </c>
      <c r="AQ25" s="28">
        <v>533.68862201318211</v>
      </c>
      <c r="AR25" s="572">
        <v>487.30936025685696</v>
      </c>
      <c r="AS25" s="572">
        <v>469.95020098424459</v>
      </c>
      <c r="AT25" s="572">
        <v>484.61517848069673</v>
      </c>
      <c r="AU25" s="572">
        <v>510.62620846175867</v>
      </c>
      <c r="AV25" s="572">
        <v>472.40989084854721</v>
      </c>
      <c r="AW25" s="572">
        <v>489.34986846357089</v>
      </c>
      <c r="AX25" s="572">
        <v>480.41669419004046</v>
      </c>
      <c r="AY25" s="572">
        <v>456.94659663587146</v>
      </c>
      <c r="AZ25" s="572">
        <v>462.26499586693802</v>
      </c>
      <c r="BA25" s="572">
        <v>479.64479292901245</v>
      </c>
      <c r="BB25" s="572">
        <v>454.844489466683</v>
      </c>
      <c r="BC25" s="612">
        <f>IF(ISERROR(BB25/AX25),"N/A",IF(AX25&lt;0,"N/A",IF(BB25&lt;0,"N/A",IF(BB25/AX25-1&gt;300%,"&gt;±300%",IF(BB25/AX25-1&lt;-300%,"&gt;±300%",BB25/AX25-1)))))</f>
        <v>-5.3229217536811424E-2</v>
      </c>
      <c r="BD25" s="612">
        <f>IF(ISERROR(BB25/BA25),"N/A",IF(BA25&lt;0,"N/A",IF(BB25&lt;0,"N/A",IF(BB25/BA25-1&gt;300%,"&gt;±300%",IF(BB25/BA25-1&lt;-300%,"&gt;±300%",BB25/BA25-1)))))</f>
        <v>-5.1705561757239615E-2</v>
      </c>
      <c r="BE25" s="4"/>
      <c r="BF25" s="28">
        <f>D25-BG25</f>
        <v>1565</v>
      </c>
      <c r="BG25" s="28">
        <f>SUM(R25:S25)</f>
        <v>1435</v>
      </c>
      <c r="BH25" s="28">
        <f>SUM(T25:U25)</f>
        <v>1380</v>
      </c>
      <c r="BI25" s="28">
        <f>SUM(V25:W25)</f>
        <v>1460</v>
      </c>
      <c r="BJ25" s="28">
        <f>SUM(X25:Y25)</f>
        <v>1180</v>
      </c>
      <c r="BK25" s="28">
        <f>SUM(Z25:AA25)</f>
        <v>1330</v>
      </c>
      <c r="BL25" s="28">
        <f>SUM(AB25:AC25)</f>
        <v>1200</v>
      </c>
      <c r="BM25" s="28">
        <f>SUM(AD25:AE25)</f>
        <v>1260</v>
      </c>
      <c r="BN25" s="28">
        <f>SUM(AF25:AG25)</f>
        <v>1150</v>
      </c>
      <c r="BO25" s="28">
        <f>SUM(AH25:AI25)</f>
        <v>1110</v>
      </c>
      <c r="BP25" s="28">
        <f>SUM(AJ25:AK25)</f>
        <v>1077.1452760604211</v>
      </c>
      <c r="BQ25" s="28">
        <f>SUM(AL25:AM25)</f>
        <v>1028.3924741922426</v>
      </c>
      <c r="BR25" s="28">
        <f>SUM(AN25:AO25)</f>
        <v>785.47685222730388</v>
      </c>
      <c r="BS25" s="28">
        <f>SUM(AP25:AQ25)</f>
        <v>1044.8696394545964</v>
      </c>
      <c r="BT25" s="28">
        <f>SUM(AR25:AS25)</f>
        <v>957.25956124110155</v>
      </c>
      <c r="BU25" s="28">
        <f>SUM(AT25:AU25)</f>
        <v>995.24138694245539</v>
      </c>
      <c r="BV25" s="28">
        <f>SUM(AV25:AW25)</f>
        <v>961.75975931211815</v>
      </c>
      <c r="BW25" s="28">
        <f>SUM(AX25:AY25)</f>
        <v>937.36329082591192</v>
      </c>
      <c r="BX25" s="28">
        <f t="shared" si="52"/>
        <v>941.90978879595048</v>
      </c>
      <c r="BY25" s="545">
        <f>IF(ISERROR(BX25/BV25),"N/A",IF(BV25&lt;0,"N/A",IF(BX25&lt;0,"N/A",IF(BX25/BV25-1&gt;300%,"&gt;±300%",IF(BX25/BV25-1&lt;-300%,"&gt;±300%",BX25/BV25-1)))))</f>
        <v>-2.0639219227018835E-2</v>
      </c>
      <c r="BZ25" s="545">
        <f>IF(ISERROR(BX25/BW25),"N/A",IF(BW25&lt;0,"N/A",IF(BX25&lt;0,"N/A",IF(BX25/BW25-1&gt;300%,"&gt;±300%",IF(BX25/BW25-1&lt;-300%,"&gt;±300%",BX25/BW25-1)))))</f>
        <v>4.8503051213288906E-3</v>
      </c>
      <c r="CA25" s="19"/>
      <c r="CB25" s="647">
        <f t="shared" si="27"/>
        <v>1853.7008748985049</v>
      </c>
    </row>
    <row r="26" spans="1:83" x14ac:dyDescent="0.45">
      <c r="A26" s="23"/>
      <c r="B26" s="4"/>
      <c r="C26" s="9"/>
      <c r="D26" s="9"/>
      <c r="E26" s="9"/>
      <c r="F26" s="9"/>
      <c r="G26" s="9"/>
      <c r="H26" s="9"/>
      <c r="I26" s="627"/>
      <c r="J26" s="9"/>
      <c r="K26" s="9"/>
      <c r="L26" s="9"/>
      <c r="M26" s="9"/>
      <c r="N26" s="9"/>
      <c r="O26" s="492"/>
      <c r="P26" s="492"/>
      <c r="Q26" s="27"/>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492"/>
      <c r="BD26" s="492"/>
      <c r="BE26" s="4"/>
      <c r="BF26" s="7"/>
      <c r="BG26" s="7"/>
      <c r="BH26" s="7"/>
      <c r="BI26" s="7"/>
      <c r="BJ26" s="7"/>
      <c r="BK26" s="7"/>
      <c r="BL26" s="7"/>
      <c r="BM26" s="7"/>
      <c r="BN26" s="7"/>
      <c r="BO26" s="7"/>
      <c r="BP26" s="7"/>
      <c r="BQ26" s="7"/>
      <c r="BR26" s="7"/>
      <c r="BS26" s="7"/>
      <c r="BT26" s="7"/>
      <c r="BU26" s="7"/>
      <c r="BV26" s="7"/>
      <c r="BW26" s="7"/>
      <c r="BX26" s="7"/>
      <c r="BY26" s="492"/>
      <c r="BZ26" s="492"/>
      <c r="CA26" s="19"/>
      <c r="CB26" s="13"/>
    </row>
    <row r="27" spans="1:83" x14ac:dyDescent="0.45">
      <c r="A27" s="23" t="s">
        <v>6</v>
      </c>
      <c r="B27" s="9"/>
      <c r="C27" s="555">
        <v>1580</v>
      </c>
      <c r="D27" s="555">
        <v>1700</v>
      </c>
      <c r="E27" s="555">
        <v>1845</v>
      </c>
      <c r="F27" s="555">
        <v>1955</v>
      </c>
      <c r="G27" s="555">
        <v>1825</v>
      </c>
      <c r="H27" s="555">
        <v>2015</v>
      </c>
      <c r="I27" s="555">
        <f t="shared" ref="I27" si="55">SUM(I28:I33)</f>
        <v>2231.2518461277054</v>
      </c>
      <c r="J27" s="555">
        <f>SUM(J28:J33)</f>
        <v>2075.0358815403579</v>
      </c>
      <c r="K27" s="555">
        <f t="shared" ref="K27" si="56">SUM(K28:K33)</f>
        <v>2535.6944850880473</v>
      </c>
      <c r="L27" s="555">
        <f>SUM(L28:L33)</f>
        <v>2335.2353232583596</v>
      </c>
      <c r="M27" s="555">
        <f t="shared" ref="M27:N27" si="57">SUM(M28:M33)</f>
        <v>2652.1351811086797</v>
      </c>
      <c r="N27" s="555">
        <f t="shared" si="57"/>
        <v>2366.8373462028349</v>
      </c>
      <c r="O27" s="492">
        <f t="shared" si="20"/>
        <v>0.13570360755255662</v>
      </c>
      <c r="P27" s="492">
        <f t="shared" si="20"/>
        <v>-0.10757288577823587</v>
      </c>
      <c r="Q27" s="27"/>
      <c r="R27" s="555">
        <v>405</v>
      </c>
      <c r="S27" s="555">
        <v>430</v>
      </c>
      <c r="T27" s="555">
        <v>440</v>
      </c>
      <c r="U27" s="555">
        <v>450</v>
      </c>
      <c r="V27" s="555">
        <v>445</v>
      </c>
      <c r="W27" s="555">
        <v>465</v>
      </c>
      <c r="X27" s="555">
        <v>470</v>
      </c>
      <c r="Y27" s="555">
        <v>515</v>
      </c>
      <c r="Z27" s="555">
        <v>495</v>
      </c>
      <c r="AA27" s="555">
        <v>445</v>
      </c>
      <c r="AB27" s="555">
        <v>460</v>
      </c>
      <c r="AC27" s="555">
        <v>445</v>
      </c>
      <c r="AD27" s="555">
        <v>450</v>
      </c>
      <c r="AE27" s="555">
        <v>455</v>
      </c>
      <c r="AF27" s="555">
        <v>500</v>
      </c>
      <c r="AG27" s="555">
        <v>500</v>
      </c>
      <c r="AH27" s="555">
        <v>500</v>
      </c>
      <c r="AI27" s="555">
        <v>520</v>
      </c>
      <c r="AJ27" s="555">
        <f t="shared" ref="AJ27:BB27" si="58">SUM(AJ28:AJ33)</f>
        <v>661.58990594359284</v>
      </c>
      <c r="AK27" s="555">
        <f t="shared" si="58"/>
        <v>548.96400375427606</v>
      </c>
      <c r="AL27" s="555">
        <f t="shared" si="58"/>
        <v>552.58070666653975</v>
      </c>
      <c r="AM27" s="555">
        <f t="shared" si="58"/>
        <v>468.11407530956876</v>
      </c>
      <c r="AN27" s="555">
        <f t="shared" si="58"/>
        <v>611.14349652655608</v>
      </c>
      <c r="AO27" s="555">
        <f t="shared" si="58"/>
        <v>344.76566425521878</v>
      </c>
      <c r="AP27" s="555">
        <f t="shared" si="58"/>
        <v>589.84039620539761</v>
      </c>
      <c r="AQ27" s="555">
        <f t="shared" si="58"/>
        <v>529.28587707496126</v>
      </c>
      <c r="AR27" s="555">
        <f t="shared" si="58"/>
        <v>481.35611125292638</v>
      </c>
      <c r="AS27" s="563">
        <f t="shared" si="58"/>
        <v>788.15449681086682</v>
      </c>
      <c r="AT27" s="563">
        <f t="shared" si="58"/>
        <v>724.06181669908392</v>
      </c>
      <c r="AU27" s="563">
        <f t="shared" si="58"/>
        <v>542.12122741087092</v>
      </c>
      <c r="AV27" s="563">
        <f t="shared" si="58"/>
        <v>601.75230320702201</v>
      </c>
      <c r="AW27" s="563">
        <f t="shared" si="58"/>
        <v>646.81156860616034</v>
      </c>
      <c r="AX27" s="563">
        <f t="shared" si="58"/>
        <v>544.06220903288181</v>
      </c>
      <c r="AY27" s="563">
        <f t="shared" si="58"/>
        <v>542.60851171487946</v>
      </c>
      <c r="AZ27" s="563">
        <f t="shared" si="58"/>
        <v>641.26332975800028</v>
      </c>
      <c r="BA27" s="563">
        <f t="shared" si="58"/>
        <v>689.97617736057282</v>
      </c>
      <c r="BB27" s="563">
        <f t="shared" si="58"/>
        <v>574.06517522135698</v>
      </c>
      <c r="BC27" s="492">
        <f t="shared" ref="BC27:BC33" si="59">IF(ISERROR(BB27/AX27),"N/A",IF(AX27&lt;0,"N/A",IF(BB27&lt;0,"N/A",IF(BB27/AX27-1&gt;300%,"&gt;±300%",IF(BB27/AX27-1&lt;-300%,"&gt;±300%",BB27/AX27-1)))))</f>
        <v>5.5146205140415905E-2</v>
      </c>
      <c r="BD27" s="492">
        <f t="shared" ref="BD27:BD33" si="60">IF(ISERROR(BB27/BA27),"N/A",IF(BA27&lt;0,"N/A",IF(BB27&lt;0,"N/A",IF(BB27/BA27-1&gt;300%,"&gt;±300%",IF(BB27/BA27-1&lt;-300%,"&gt;±300%",BB27/BA27-1)))))</f>
        <v>-0.16799275966689242</v>
      </c>
      <c r="BE27" s="4"/>
      <c r="BF27" s="9">
        <f>SUM(BF28:BF33)</f>
        <v>865</v>
      </c>
      <c r="BG27" s="9">
        <f t="shared" ref="BG27" si="61">SUM(BG28:BG33)</f>
        <v>835</v>
      </c>
      <c r="BH27" s="9">
        <f t="shared" ref="BH27:BH33" si="62">SUM(T27:U27)</f>
        <v>890</v>
      </c>
      <c r="BI27" s="9">
        <f t="shared" ref="BI27:BI33" si="63">SUM(V27:W27)</f>
        <v>910</v>
      </c>
      <c r="BJ27" s="9">
        <f t="shared" ref="BJ27:BJ33" si="64">SUM(X27:Y27)</f>
        <v>985</v>
      </c>
      <c r="BK27" s="9">
        <f t="shared" ref="BK27:BK33" si="65">SUM(Z27:AA27)</f>
        <v>940</v>
      </c>
      <c r="BL27" s="9">
        <f t="shared" ref="BL27:BL33" si="66">SUM(AB27:AC27)</f>
        <v>905</v>
      </c>
      <c r="BM27" s="9">
        <f t="shared" ref="BM27:BM33" si="67">SUM(AD27:AE27)</f>
        <v>905</v>
      </c>
      <c r="BN27" s="9">
        <f t="shared" ref="BN27:BN33" si="68">SUM(AF27:AG27)</f>
        <v>1000</v>
      </c>
      <c r="BO27" s="9">
        <f t="shared" ref="BO27:BO33" si="69">SUM(AH27:AI27)</f>
        <v>1020</v>
      </c>
      <c r="BP27" s="9">
        <f t="shared" ref="BP27:BP33" si="70">SUM(AJ27:AK27)</f>
        <v>1210.5539096978689</v>
      </c>
      <c r="BQ27" s="9">
        <f t="shared" ref="BQ27:BQ33" si="71">SUM(AL27:AM27)</f>
        <v>1020.6947819761085</v>
      </c>
      <c r="BR27" s="9">
        <f t="shared" ref="BR27:BR33" si="72">SUM(AN27:AO27)</f>
        <v>955.90916078177486</v>
      </c>
      <c r="BS27" s="9">
        <f t="shared" ref="BS27:BS33" si="73">SUM(AP27:AQ27)</f>
        <v>1119.1262732803589</v>
      </c>
      <c r="BT27" s="9">
        <f t="shared" ref="BT27:BT33" si="74">SUM(AR27:AS27)</f>
        <v>1269.5106080637931</v>
      </c>
      <c r="BU27" s="9">
        <f t="shared" ref="BU27:BU33" si="75">SUM(AT27:AU27)</f>
        <v>1266.1830441099548</v>
      </c>
      <c r="BV27" s="9">
        <f t="shared" ref="BV27:BV33" si="76">SUM(AV27:AW27)</f>
        <v>1248.5638718131822</v>
      </c>
      <c r="BW27" s="9">
        <f t="shared" ref="BW27:BW33" si="77">SUM(AX27:AY27)</f>
        <v>1086.6707207477612</v>
      </c>
      <c r="BX27" s="9">
        <f t="shared" ref="BX27:BX33" si="78">SUM(AZ27:BA27)</f>
        <v>1331.2395071185731</v>
      </c>
      <c r="BY27" s="492">
        <f t="shared" ref="BY27:BY33" si="79">IF(ISERROR(BX27/BV27),"N/A",IF(BV27&lt;0,"N/A",IF(BX27&lt;0,"N/A",IF(BX27/BV27-1&gt;300%,"&gt;±300%",IF(BX27/BV27-1&lt;-300%,"&gt;±300%",BX27/BV27-1)))))</f>
        <v>6.6216584647230015E-2</v>
      </c>
      <c r="BZ27" s="492">
        <f t="shared" ref="BZ27:BZ33" si="80">IF(ISERROR(BX27/BW27),"N/A",IF(BW27&lt;0,"N/A",IF(BX27&lt;0,"N/A",IF(BX27/BW27-1&gt;300%,"&gt;±300%",IF(BX27/BW27-1&lt;-300%,"&gt;±300%",BX27/BW27-1)))))</f>
        <v>0.22506246068958125</v>
      </c>
      <c r="CA27" s="19"/>
      <c r="CB27" s="36">
        <f t="shared" si="27"/>
        <v>2447.9131940548095</v>
      </c>
    </row>
    <row r="28" spans="1:83" x14ac:dyDescent="0.45">
      <c r="A28" s="10"/>
      <c r="B28" s="10" t="s">
        <v>12</v>
      </c>
      <c r="C28" s="7">
        <v>535</v>
      </c>
      <c r="D28" s="7">
        <v>540</v>
      </c>
      <c r="E28" s="7">
        <v>515</v>
      </c>
      <c r="F28" s="7">
        <v>560</v>
      </c>
      <c r="G28" s="7">
        <v>570</v>
      </c>
      <c r="H28" s="7">
        <v>565</v>
      </c>
      <c r="I28" s="7">
        <v>778.08320342788977</v>
      </c>
      <c r="J28" s="7">
        <v>608.13624048806309</v>
      </c>
      <c r="K28" s="7">
        <v>668.21339713105203</v>
      </c>
      <c r="L28" s="7">
        <v>684.9524888003391</v>
      </c>
      <c r="M28" s="7">
        <v>753.07122019596136</v>
      </c>
      <c r="N28" s="7">
        <v>585.49247519061646</v>
      </c>
      <c r="O28" s="26">
        <f t="shared" si="20"/>
        <v>9.9450301312035361E-2</v>
      </c>
      <c r="P28" s="26">
        <f t="shared" si="20"/>
        <v>-0.22252708709508007</v>
      </c>
      <c r="Q28" s="27"/>
      <c r="R28" s="7">
        <v>145</v>
      </c>
      <c r="S28" s="7">
        <v>125</v>
      </c>
      <c r="T28" s="7">
        <v>135</v>
      </c>
      <c r="U28" s="7">
        <v>130</v>
      </c>
      <c r="V28" s="7">
        <v>125</v>
      </c>
      <c r="W28" s="7">
        <v>115</v>
      </c>
      <c r="X28" s="7">
        <v>140</v>
      </c>
      <c r="Y28" s="7">
        <v>135</v>
      </c>
      <c r="Z28" s="7">
        <v>165</v>
      </c>
      <c r="AA28" s="7">
        <v>130</v>
      </c>
      <c r="AB28" s="7">
        <v>150</v>
      </c>
      <c r="AC28" s="7">
        <v>135</v>
      </c>
      <c r="AD28" s="7">
        <v>160</v>
      </c>
      <c r="AE28" s="7">
        <v>135</v>
      </c>
      <c r="AF28" s="7">
        <v>145</v>
      </c>
      <c r="AG28" s="7">
        <v>135</v>
      </c>
      <c r="AH28" s="7">
        <v>155</v>
      </c>
      <c r="AI28" s="7">
        <v>140</v>
      </c>
      <c r="AJ28" s="7">
        <v>240.21096300378332</v>
      </c>
      <c r="AK28" s="7">
        <v>214.06237843934539</v>
      </c>
      <c r="AL28" s="7">
        <v>176.27563418226805</v>
      </c>
      <c r="AM28" s="7">
        <v>147.53422780249306</v>
      </c>
      <c r="AN28" s="7">
        <v>203.59519346765734</v>
      </c>
      <c r="AO28" s="7">
        <v>101.8822645703309</v>
      </c>
      <c r="AP28" s="7">
        <v>141.80865487058995</v>
      </c>
      <c r="AQ28" s="7">
        <v>160.85012757948488</v>
      </c>
      <c r="AR28" s="7">
        <v>104.72562475285108</v>
      </c>
      <c r="AS28" s="7">
        <v>145.73065634093609</v>
      </c>
      <c r="AT28" s="7">
        <v>315.12539370390522</v>
      </c>
      <c r="AU28" s="7">
        <v>102.63172233335963</v>
      </c>
      <c r="AV28" s="7">
        <v>162.54861893272101</v>
      </c>
      <c r="AW28" s="7">
        <v>152.80718615389532</v>
      </c>
      <c r="AX28" s="7">
        <v>109.74059527354319</v>
      </c>
      <c r="AY28" s="7">
        <v>259.85608844017952</v>
      </c>
      <c r="AZ28" s="7">
        <v>265.19027103183265</v>
      </c>
      <c r="BA28" s="7">
        <v>228.80208374240681</v>
      </c>
      <c r="BB28" s="7">
        <v>134.61170030145004</v>
      </c>
      <c r="BC28" s="492">
        <f t="shared" si="59"/>
        <v>0.22663541204521698</v>
      </c>
      <c r="BD28" s="492">
        <f t="shared" si="60"/>
        <v>-0.41166750713249411</v>
      </c>
      <c r="BE28" s="4"/>
      <c r="BF28" s="13">
        <f t="shared" ref="BF28:BF33" si="81">D28-BG28</f>
        <v>270</v>
      </c>
      <c r="BG28" s="13">
        <f t="shared" ref="BG28:BG33" si="82">SUM(R28:S28)</f>
        <v>270</v>
      </c>
      <c r="BH28" s="13">
        <f t="shared" si="62"/>
        <v>265</v>
      </c>
      <c r="BI28" s="13">
        <f t="shared" si="63"/>
        <v>240</v>
      </c>
      <c r="BJ28" s="13">
        <f t="shared" si="64"/>
        <v>275</v>
      </c>
      <c r="BK28" s="13">
        <f t="shared" si="65"/>
        <v>295</v>
      </c>
      <c r="BL28" s="13">
        <f t="shared" si="66"/>
        <v>285</v>
      </c>
      <c r="BM28" s="13">
        <f t="shared" si="67"/>
        <v>295</v>
      </c>
      <c r="BN28" s="13">
        <f t="shared" si="68"/>
        <v>280</v>
      </c>
      <c r="BO28" s="13">
        <f t="shared" si="69"/>
        <v>295</v>
      </c>
      <c r="BP28" s="13">
        <f t="shared" si="70"/>
        <v>454.27334144312874</v>
      </c>
      <c r="BQ28" s="13">
        <f t="shared" si="71"/>
        <v>323.80986198476114</v>
      </c>
      <c r="BR28" s="13">
        <f t="shared" si="72"/>
        <v>305.47745803798824</v>
      </c>
      <c r="BS28" s="13">
        <f t="shared" si="73"/>
        <v>302.6587824500748</v>
      </c>
      <c r="BT28" s="13">
        <f t="shared" si="74"/>
        <v>250.45628109378717</v>
      </c>
      <c r="BU28" s="13">
        <f t="shared" si="75"/>
        <v>417.75711603726484</v>
      </c>
      <c r="BV28" s="13">
        <f t="shared" si="76"/>
        <v>315.35580508661633</v>
      </c>
      <c r="BW28" s="13">
        <f t="shared" si="77"/>
        <v>369.59668371372271</v>
      </c>
      <c r="BX28" s="13">
        <f t="shared" si="78"/>
        <v>493.99235477423946</v>
      </c>
      <c r="BY28" s="492">
        <f t="shared" si="79"/>
        <v>0.56646031817476272</v>
      </c>
      <c r="BZ28" s="492">
        <f t="shared" si="80"/>
        <v>0.33657139401410174</v>
      </c>
      <c r="CA28" s="19"/>
      <c r="CB28" s="13">
        <f t="shared" si="27"/>
        <v>888.46014351586905</v>
      </c>
    </row>
    <row r="29" spans="1:83" x14ac:dyDescent="0.45">
      <c r="A29" s="10"/>
      <c r="B29" s="10" t="s">
        <v>13</v>
      </c>
      <c r="C29" s="7">
        <v>50</v>
      </c>
      <c r="D29" s="7">
        <v>60</v>
      </c>
      <c r="E29" s="7">
        <v>205</v>
      </c>
      <c r="F29" s="7">
        <v>220</v>
      </c>
      <c r="G29" s="7">
        <v>100</v>
      </c>
      <c r="H29" s="7">
        <v>235</v>
      </c>
      <c r="I29" s="7">
        <v>218.82799632930983</v>
      </c>
      <c r="J29" s="7">
        <v>108.88601227321639</v>
      </c>
      <c r="K29" s="7">
        <v>168.88811626284198</v>
      </c>
      <c r="L29" s="7">
        <v>192.65496448538445</v>
      </c>
      <c r="M29" s="7">
        <v>169.54485937865255</v>
      </c>
      <c r="N29" s="7">
        <v>156.31084451513354</v>
      </c>
      <c r="O29" s="26">
        <f t="shared" si="20"/>
        <v>-0.11995592830147461</v>
      </c>
      <c r="P29" s="26">
        <f t="shared" si="20"/>
        <v>-7.8056125747598459E-2</v>
      </c>
      <c r="Q29" s="27"/>
      <c r="R29" s="7">
        <v>15</v>
      </c>
      <c r="S29" s="7">
        <v>15</v>
      </c>
      <c r="T29" s="7">
        <v>55</v>
      </c>
      <c r="U29" s="7">
        <v>50</v>
      </c>
      <c r="V29" s="7">
        <v>50</v>
      </c>
      <c r="W29" s="7">
        <v>50</v>
      </c>
      <c r="X29" s="7">
        <v>55</v>
      </c>
      <c r="Y29" s="7">
        <v>60</v>
      </c>
      <c r="Z29" s="7">
        <v>55</v>
      </c>
      <c r="AA29" s="7">
        <v>55</v>
      </c>
      <c r="AB29" s="7">
        <v>35</v>
      </c>
      <c r="AC29" s="7">
        <v>15</v>
      </c>
      <c r="AD29" s="7">
        <v>25</v>
      </c>
      <c r="AE29" s="7">
        <v>25</v>
      </c>
      <c r="AF29" s="7">
        <v>55</v>
      </c>
      <c r="AG29" s="7">
        <v>55</v>
      </c>
      <c r="AH29" s="7">
        <v>55</v>
      </c>
      <c r="AI29" s="7">
        <v>55</v>
      </c>
      <c r="AJ29" s="7">
        <v>54.706999082327457</v>
      </c>
      <c r="AK29" s="7">
        <v>54.706999082327457</v>
      </c>
      <c r="AL29" s="7">
        <v>54.706999082327457</v>
      </c>
      <c r="AM29" s="7">
        <v>54.706999082327457</v>
      </c>
      <c r="AN29" s="7">
        <v>33.175852077934877</v>
      </c>
      <c r="AO29" s="7">
        <v>18.290451516342788</v>
      </c>
      <c r="AP29" s="7">
        <v>21.426618642480928</v>
      </c>
      <c r="AQ29" s="7">
        <v>35.993090036457801</v>
      </c>
      <c r="AR29" s="7">
        <v>35.864535507985934</v>
      </c>
      <c r="AS29" s="7">
        <v>38.430517445326473</v>
      </c>
      <c r="AT29" s="7">
        <v>38.430517445326473</v>
      </c>
      <c r="AU29" s="7">
        <v>56.162545864203082</v>
      </c>
      <c r="AV29" s="7">
        <v>44.060782829446495</v>
      </c>
      <c r="AW29" s="7">
        <v>48.018266583748236</v>
      </c>
      <c r="AX29" s="7">
        <v>48.688351384265005</v>
      </c>
      <c r="AY29" s="7">
        <v>51.887563687924718</v>
      </c>
      <c r="AZ29" s="7">
        <v>43.96081217645191</v>
      </c>
      <c r="BA29" s="7">
        <v>43.256327167873309</v>
      </c>
      <c r="BB29" s="7">
        <v>40.884465859857279</v>
      </c>
      <c r="BC29" s="492">
        <f t="shared" si="59"/>
        <v>-0.16028239409498202</v>
      </c>
      <c r="BD29" s="492">
        <f t="shared" si="60"/>
        <v>-5.4832702249802301E-2</v>
      </c>
      <c r="BE29" s="4"/>
      <c r="BF29" s="13">
        <f t="shared" si="81"/>
        <v>30</v>
      </c>
      <c r="BG29" s="13">
        <f t="shared" si="82"/>
        <v>30</v>
      </c>
      <c r="BH29" s="13">
        <f t="shared" si="62"/>
        <v>105</v>
      </c>
      <c r="BI29" s="13">
        <f t="shared" si="63"/>
        <v>100</v>
      </c>
      <c r="BJ29" s="13">
        <f t="shared" si="64"/>
        <v>115</v>
      </c>
      <c r="BK29" s="13">
        <f t="shared" si="65"/>
        <v>110</v>
      </c>
      <c r="BL29" s="13">
        <f t="shared" si="66"/>
        <v>50</v>
      </c>
      <c r="BM29" s="13">
        <f t="shared" si="67"/>
        <v>50</v>
      </c>
      <c r="BN29" s="13">
        <f t="shared" si="68"/>
        <v>110</v>
      </c>
      <c r="BO29" s="13">
        <f t="shared" si="69"/>
        <v>110</v>
      </c>
      <c r="BP29" s="13">
        <f t="shared" si="70"/>
        <v>109.41399816465491</v>
      </c>
      <c r="BQ29" s="13">
        <f t="shared" si="71"/>
        <v>109.41399816465491</v>
      </c>
      <c r="BR29" s="13">
        <f t="shared" si="72"/>
        <v>51.466303594277662</v>
      </c>
      <c r="BS29" s="13">
        <f t="shared" si="73"/>
        <v>57.419708678938733</v>
      </c>
      <c r="BT29" s="13">
        <f t="shared" si="74"/>
        <v>74.295052953312407</v>
      </c>
      <c r="BU29" s="13">
        <f t="shared" si="75"/>
        <v>94.593063309529555</v>
      </c>
      <c r="BV29" s="13">
        <f t="shared" si="76"/>
        <v>92.079049413194724</v>
      </c>
      <c r="BW29" s="13">
        <f t="shared" si="77"/>
        <v>100.57591507218973</v>
      </c>
      <c r="BX29" s="13">
        <f t="shared" si="78"/>
        <v>87.217139344325219</v>
      </c>
      <c r="BY29" s="492">
        <f t="shared" si="79"/>
        <v>-5.2801479813852303E-2</v>
      </c>
      <c r="BZ29" s="492">
        <f t="shared" si="80"/>
        <v>-0.13282281069256063</v>
      </c>
      <c r="CA29" s="19"/>
      <c r="CB29" s="13">
        <f t="shared" si="27"/>
        <v>179.98916889210722</v>
      </c>
    </row>
    <row r="30" spans="1:83"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92.393000000000001</v>
      </c>
      <c r="N30" s="7">
        <v>89.63056791240335</v>
      </c>
      <c r="O30" s="26">
        <f t="shared" si="20"/>
        <v>-0.12808331776221293</v>
      </c>
      <c r="P30" s="26">
        <f t="shared" si="20"/>
        <v>-2.9898716218724863E-2</v>
      </c>
      <c r="Q30" s="27"/>
      <c r="R30" s="7">
        <v>55</v>
      </c>
      <c r="S30" s="7">
        <v>60</v>
      </c>
      <c r="T30" s="7">
        <v>60</v>
      </c>
      <c r="U30" s="7">
        <v>50</v>
      </c>
      <c r="V30" s="7">
        <v>50</v>
      </c>
      <c r="W30" s="7">
        <v>50</v>
      </c>
      <c r="X30" s="7">
        <v>50</v>
      </c>
      <c r="Y30" s="7">
        <v>50</v>
      </c>
      <c r="Z30" s="7">
        <v>50</v>
      </c>
      <c r="AA30" s="7">
        <v>50</v>
      </c>
      <c r="AB30" s="7">
        <v>55</v>
      </c>
      <c r="AC30" s="7">
        <v>50</v>
      </c>
      <c r="AD30" s="7">
        <v>50</v>
      </c>
      <c r="AE30" s="7">
        <v>65</v>
      </c>
      <c r="AF30" s="7">
        <v>55</v>
      </c>
      <c r="AG30" s="7">
        <v>50</v>
      </c>
      <c r="AH30" s="7">
        <v>50</v>
      </c>
      <c r="AI30" s="7">
        <v>55</v>
      </c>
      <c r="AJ30" s="7">
        <v>35.253865920000003</v>
      </c>
      <c r="AK30" s="7">
        <v>35.729599999999998</v>
      </c>
      <c r="AL30" s="7">
        <v>37.484800000000007</v>
      </c>
      <c r="AM30" s="7">
        <v>35.900320000000001</v>
      </c>
      <c r="AN30" s="7">
        <v>32.069000000000003</v>
      </c>
      <c r="AO30" s="7">
        <v>29.286999999999999</v>
      </c>
      <c r="AP30" s="7">
        <v>32.602000000000004</v>
      </c>
      <c r="AQ30" s="7">
        <v>35.814</v>
      </c>
      <c r="AR30" s="7">
        <v>33.107999999999997</v>
      </c>
      <c r="AS30" s="7">
        <v>35.045249999999996</v>
      </c>
      <c r="AT30" s="7">
        <v>34.968000000000004</v>
      </c>
      <c r="AU30" s="7">
        <v>31.80536</v>
      </c>
      <c r="AV30" s="7">
        <v>29.650399999999998</v>
      </c>
      <c r="AW30" s="7">
        <v>26.92</v>
      </c>
      <c r="AX30" s="7">
        <v>25.78</v>
      </c>
      <c r="AY30" s="7">
        <v>23.614999999999998</v>
      </c>
      <c r="AZ30" s="7">
        <v>22.503</v>
      </c>
      <c r="BA30" s="7">
        <v>24.2</v>
      </c>
      <c r="BB30" s="7">
        <v>22.44</v>
      </c>
      <c r="BC30" s="492">
        <f t="shared" si="59"/>
        <v>-0.12955779674166024</v>
      </c>
      <c r="BD30" s="492">
        <f t="shared" si="60"/>
        <v>-7.272727272727264E-2</v>
      </c>
      <c r="BE30" s="4"/>
      <c r="BF30" s="13">
        <f t="shared" si="81"/>
        <v>100</v>
      </c>
      <c r="BG30" s="13">
        <f t="shared" si="82"/>
        <v>115</v>
      </c>
      <c r="BH30" s="13">
        <f t="shared" si="62"/>
        <v>110</v>
      </c>
      <c r="BI30" s="13">
        <f t="shared" si="63"/>
        <v>100</v>
      </c>
      <c r="BJ30" s="13">
        <f t="shared" si="64"/>
        <v>100</v>
      </c>
      <c r="BK30" s="13">
        <f t="shared" si="65"/>
        <v>100</v>
      </c>
      <c r="BL30" s="13">
        <f t="shared" si="66"/>
        <v>105</v>
      </c>
      <c r="BM30" s="13">
        <f t="shared" si="67"/>
        <v>115</v>
      </c>
      <c r="BN30" s="13">
        <f t="shared" si="68"/>
        <v>105</v>
      </c>
      <c r="BO30" s="13">
        <f t="shared" si="69"/>
        <v>105</v>
      </c>
      <c r="BP30" s="13">
        <f t="shared" si="70"/>
        <v>70.98346592</v>
      </c>
      <c r="BQ30" s="13">
        <f t="shared" si="71"/>
        <v>73.385120000000001</v>
      </c>
      <c r="BR30" s="13">
        <f t="shared" si="72"/>
        <v>61.356000000000002</v>
      </c>
      <c r="BS30" s="13">
        <f t="shared" si="73"/>
        <v>68.415999999999997</v>
      </c>
      <c r="BT30" s="13">
        <f t="shared" si="74"/>
        <v>68.153249999999986</v>
      </c>
      <c r="BU30" s="13">
        <f t="shared" si="75"/>
        <v>66.773359999999997</v>
      </c>
      <c r="BV30" s="13">
        <f t="shared" si="76"/>
        <v>56.570399999999999</v>
      </c>
      <c r="BW30" s="13">
        <f t="shared" si="77"/>
        <v>49.394999999999996</v>
      </c>
      <c r="BX30" s="13">
        <f t="shared" si="78"/>
        <v>46.703000000000003</v>
      </c>
      <c r="BY30" s="492">
        <f t="shared" si="79"/>
        <v>-0.17442690877207867</v>
      </c>
      <c r="BZ30" s="492">
        <f t="shared" si="80"/>
        <v>-5.4499443263488101E-2</v>
      </c>
      <c r="CA30" s="19"/>
      <c r="CB30" s="13">
        <f t="shared" si="27"/>
        <v>92.757999999999996</v>
      </c>
    </row>
    <row r="31" spans="1:83" x14ac:dyDescent="0.45">
      <c r="A31" s="10"/>
      <c r="B31" s="10" t="s">
        <v>11</v>
      </c>
      <c r="C31" s="7">
        <v>145</v>
      </c>
      <c r="D31" s="7">
        <v>205</v>
      </c>
      <c r="E31" s="7">
        <v>235</v>
      </c>
      <c r="F31" s="7">
        <v>255</v>
      </c>
      <c r="G31" s="7">
        <v>205</v>
      </c>
      <c r="H31" s="7">
        <v>250</v>
      </c>
      <c r="I31" s="7">
        <v>227.60982070977275</v>
      </c>
      <c r="J31" s="7">
        <v>473.1484547709764</v>
      </c>
      <c r="K31" s="7">
        <v>752.95819741459582</v>
      </c>
      <c r="L31" s="7">
        <v>505.07680845369225</v>
      </c>
      <c r="M31" s="7">
        <v>756.494085675512</v>
      </c>
      <c r="N31" s="7">
        <v>623.45672896354154</v>
      </c>
      <c r="O31" s="26">
        <f t="shared" si="20"/>
        <v>0.49778028413448894</v>
      </c>
      <c r="P31" s="26">
        <f t="shared" si="20"/>
        <v>-0.17586040556176274</v>
      </c>
      <c r="Q31" s="27"/>
      <c r="R31" s="7">
        <v>40</v>
      </c>
      <c r="S31" s="7">
        <v>50</v>
      </c>
      <c r="T31" s="7">
        <v>30</v>
      </c>
      <c r="U31" s="7">
        <v>45</v>
      </c>
      <c r="V31" s="7">
        <v>70</v>
      </c>
      <c r="W31" s="7">
        <v>70</v>
      </c>
      <c r="X31" s="7">
        <v>60</v>
      </c>
      <c r="Y31" s="7">
        <v>80</v>
      </c>
      <c r="Z31" s="7">
        <v>60</v>
      </c>
      <c r="AA31" s="7">
        <v>5</v>
      </c>
      <c r="AB31" s="7">
        <v>40</v>
      </c>
      <c r="AC31" s="7">
        <v>50</v>
      </c>
      <c r="AD31" s="7">
        <v>45</v>
      </c>
      <c r="AE31" s="7">
        <v>35</v>
      </c>
      <c r="AF31" s="7">
        <v>60</v>
      </c>
      <c r="AG31" s="7">
        <v>60</v>
      </c>
      <c r="AH31" s="7">
        <v>65</v>
      </c>
      <c r="AI31" s="7">
        <v>65</v>
      </c>
      <c r="AJ31" s="7">
        <v>115.52785004885301</v>
      </c>
      <c r="AK31" s="7">
        <v>28.708334595919801</v>
      </c>
      <c r="AL31" s="7">
        <v>69.424871780826408</v>
      </c>
      <c r="AM31" s="7">
        <v>13.948764284173521</v>
      </c>
      <c r="AN31" s="7">
        <v>160.92805484004475</v>
      </c>
      <c r="AO31" s="7">
        <v>27.931164048001953</v>
      </c>
      <c r="AP31" s="7">
        <v>194.03720045453909</v>
      </c>
      <c r="AQ31" s="7">
        <v>90.252035428390613</v>
      </c>
      <c r="AR31" s="7">
        <v>101.62376663014028</v>
      </c>
      <c r="AS31" s="7">
        <v>373.37792404275092</v>
      </c>
      <c r="AT31" s="7">
        <v>137.74934646879498</v>
      </c>
      <c r="AU31" s="7">
        <v>140.20716027290959</v>
      </c>
      <c r="AV31" s="7">
        <v>150.24889961230423</v>
      </c>
      <c r="AW31" s="7">
        <v>202.26501444897195</v>
      </c>
      <c r="AX31" s="7">
        <v>150.97128093828448</v>
      </c>
      <c r="AY31" s="7">
        <v>1.591613454131604</v>
      </c>
      <c r="AZ31" s="7">
        <v>89.233359860539053</v>
      </c>
      <c r="BA31" s="7">
        <v>170.11614449488692</v>
      </c>
      <c r="BB31" s="7">
        <v>157.95027812720122</v>
      </c>
      <c r="BC31" s="492">
        <f t="shared" si="59"/>
        <v>4.6227316517037931E-2</v>
      </c>
      <c r="BD31" s="492">
        <f t="shared" si="60"/>
        <v>-7.151506051238643E-2</v>
      </c>
      <c r="BE31" s="4"/>
      <c r="BF31" s="13">
        <f t="shared" si="81"/>
        <v>115</v>
      </c>
      <c r="BG31" s="13">
        <f t="shared" si="82"/>
        <v>90</v>
      </c>
      <c r="BH31" s="13">
        <f t="shared" si="62"/>
        <v>75</v>
      </c>
      <c r="BI31" s="13">
        <f t="shared" si="63"/>
        <v>140</v>
      </c>
      <c r="BJ31" s="13">
        <f t="shared" si="64"/>
        <v>140</v>
      </c>
      <c r="BK31" s="13">
        <f t="shared" si="65"/>
        <v>65</v>
      </c>
      <c r="BL31" s="13">
        <f t="shared" si="66"/>
        <v>90</v>
      </c>
      <c r="BM31" s="13">
        <f t="shared" si="67"/>
        <v>80</v>
      </c>
      <c r="BN31" s="13">
        <f t="shared" si="68"/>
        <v>120</v>
      </c>
      <c r="BO31" s="13">
        <f t="shared" si="69"/>
        <v>130</v>
      </c>
      <c r="BP31" s="13">
        <f t="shared" si="70"/>
        <v>144.23618464477281</v>
      </c>
      <c r="BQ31" s="13">
        <f t="shared" si="71"/>
        <v>83.373636064999928</v>
      </c>
      <c r="BR31" s="13">
        <f t="shared" si="72"/>
        <v>188.85921888804671</v>
      </c>
      <c r="BS31" s="13">
        <f t="shared" si="73"/>
        <v>284.28923588292969</v>
      </c>
      <c r="BT31" s="13">
        <f t="shared" si="74"/>
        <v>475.00169067289119</v>
      </c>
      <c r="BU31" s="13">
        <f t="shared" si="75"/>
        <v>277.95650674170457</v>
      </c>
      <c r="BV31" s="13">
        <f t="shared" si="76"/>
        <v>352.51391406127618</v>
      </c>
      <c r="BW31" s="13">
        <f t="shared" si="77"/>
        <v>152.56289439241607</v>
      </c>
      <c r="BX31" s="13">
        <f t="shared" si="78"/>
        <v>259.34950435542601</v>
      </c>
      <c r="BY31" s="492">
        <f t="shared" si="79"/>
        <v>-0.26428576572343676</v>
      </c>
      <c r="BZ31" s="492">
        <f t="shared" si="80"/>
        <v>0.69995138980739169</v>
      </c>
      <c r="CA31" s="19"/>
      <c r="CB31" s="13">
        <f t="shared" si="27"/>
        <v>418.89139593675878</v>
      </c>
    </row>
    <row r="32" spans="1:83" x14ac:dyDescent="0.45">
      <c r="A32" s="10"/>
      <c r="B32" s="10" t="s">
        <v>58</v>
      </c>
      <c r="C32" s="7">
        <v>220</v>
      </c>
      <c r="D32" s="7">
        <v>225</v>
      </c>
      <c r="E32" s="7">
        <v>240</v>
      </c>
      <c r="F32" s="7">
        <v>235</v>
      </c>
      <c r="G32" s="7">
        <v>235</v>
      </c>
      <c r="H32" s="7">
        <v>235</v>
      </c>
      <c r="I32" s="7">
        <v>277.1999040141219</v>
      </c>
      <c r="J32" s="7">
        <v>254.04265640295137</v>
      </c>
      <c r="K32" s="7">
        <v>264.887330632763</v>
      </c>
      <c r="L32" s="7">
        <v>273.2641080250105</v>
      </c>
      <c r="M32" s="7">
        <v>282.84607284988596</v>
      </c>
      <c r="N32" s="7">
        <v>291.94048349605964</v>
      </c>
      <c r="O32" s="26">
        <f t="shared" si="20"/>
        <v>3.5064849511807994E-2</v>
      </c>
      <c r="P32" s="26">
        <f t="shared" si="20"/>
        <v>3.2153215190653617E-2</v>
      </c>
      <c r="Q32" s="27"/>
      <c r="R32" s="7">
        <v>45</v>
      </c>
      <c r="S32" s="7">
        <v>65</v>
      </c>
      <c r="T32" s="7">
        <v>50</v>
      </c>
      <c r="U32" s="7">
        <v>65</v>
      </c>
      <c r="V32" s="7">
        <v>45</v>
      </c>
      <c r="W32" s="7">
        <v>65</v>
      </c>
      <c r="X32" s="7">
        <v>50</v>
      </c>
      <c r="Y32" s="7">
        <v>70</v>
      </c>
      <c r="Z32" s="7">
        <v>45</v>
      </c>
      <c r="AA32" s="7">
        <v>75</v>
      </c>
      <c r="AB32" s="7">
        <v>55</v>
      </c>
      <c r="AC32" s="7">
        <v>70</v>
      </c>
      <c r="AD32" s="7">
        <v>45</v>
      </c>
      <c r="AE32" s="7">
        <v>70</v>
      </c>
      <c r="AF32" s="7">
        <v>55</v>
      </c>
      <c r="AG32" s="7">
        <v>70</v>
      </c>
      <c r="AH32" s="7">
        <v>45</v>
      </c>
      <c r="AI32" s="7">
        <v>70</v>
      </c>
      <c r="AJ32" s="7">
        <v>69.299976003530475</v>
      </c>
      <c r="AK32" s="7">
        <v>69.299976003530475</v>
      </c>
      <c r="AL32" s="7">
        <v>69.299976003530475</v>
      </c>
      <c r="AM32" s="7">
        <v>69.299976003530475</v>
      </c>
      <c r="AN32" s="7">
        <v>63.510664100737841</v>
      </c>
      <c r="AO32" s="7">
        <v>63.510664100737841</v>
      </c>
      <c r="AP32" s="7">
        <v>63.510664100737841</v>
      </c>
      <c r="AQ32" s="7">
        <v>63.510664100737841</v>
      </c>
      <c r="AR32" s="7">
        <v>64.920276344410283</v>
      </c>
      <c r="AS32" s="7">
        <v>65.653580727127007</v>
      </c>
      <c r="AT32" s="7">
        <v>68.057482111290753</v>
      </c>
      <c r="AU32" s="7">
        <v>66.255991449934967</v>
      </c>
      <c r="AV32" s="7">
        <v>70.269599685853805</v>
      </c>
      <c r="AW32" s="7">
        <v>67.451799836928018</v>
      </c>
      <c r="AX32" s="7">
        <v>67.89421363771109</v>
      </c>
      <c r="AY32" s="7">
        <v>67.648494864517602</v>
      </c>
      <c r="AZ32" s="7">
        <v>73.792360466101513</v>
      </c>
      <c r="BA32" s="7">
        <v>69.503697251768159</v>
      </c>
      <c r="BB32" s="7">
        <v>69.969830229210828</v>
      </c>
      <c r="BC32" s="492">
        <f t="shared" si="59"/>
        <v>3.0571332670194629E-2</v>
      </c>
      <c r="BD32" s="492">
        <f t="shared" si="60"/>
        <v>6.7065925393028358E-3</v>
      </c>
      <c r="BE32" s="4"/>
      <c r="BF32" s="13">
        <f t="shared" si="81"/>
        <v>115</v>
      </c>
      <c r="BG32" s="13">
        <f t="shared" si="82"/>
        <v>110</v>
      </c>
      <c r="BH32" s="13">
        <f t="shared" si="62"/>
        <v>115</v>
      </c>
      <c r="BI32" s="13">
        <f t="shared" si="63"/>
        <v>110</v>
      </c>
      <c r="BJ32" s="13">
        <f t="shared" si="64"/>
        <v>120</v>
      </c>
      <c r="BK32" s="13">
        <f t="shared" si="65"/>
        <v>120</v>
      </c>
      <c r="BL32" s="13">
        <f t="shared" si="66"/>
        <v>125</v>
      </c>
      <c r="BM32" s="13">
        <f t="shared" si="67"/>
        <v>115</v>
      </c>
      <c r="BN32" s="13">
        <f t="shared" si="68"/>
        <v>125</v>
      </c>
      <c r="BO32" s="13">
        <f t="shared" si="69"/>
        <v>115</v>
      </c>
      <c r="BP32" s="13">
        <f>SUM(AJ32:AK32)</f>
        <v>138.59995200706095</v>
      </c>
      <c r="BQ32" s="13">
        <f t="shared" si="71"/>
        <v>138.59995200706095</v>
      </c>
      <c r="BR32" s="13">
        <f t="shared" si="72"/>
        <v>127.02132820147568</v>
      </c>
      <c r="BS32" s="13">
        <f t="shared" si="73"/>
        <v>127.02132820147568</v>
      </c>
      <c r="BT32" s="13">
        <f t="shared" si="74"/>
        <v>130.5738570715373</v>
      </c>
      <c r="BU32" s="13">
        <f t="shared" si="75"/>
        <v>134.31347356122572</v>
      </c>
      <c r="BV32" s="13">
        <f t="shared" si="76"/>
        <v>137.72139952278184</v>
      </c>
      <c r="BW32" s="13">
        <f t="shared" si="77"/>
        <v>135.54270850222869</v>
      </c>
      <c r="BX32" s="13">
        <f t="shared" si="78"/>
        <v>143.29605771786967</v>
      </c>
      <c r="BY32" s="492">
        <f t="shared" si="79"/>
        <v>4.047779222694925E-2</v>
      </c>
      <c r="BZ32" s="492">
        <f t="shared" si="80"/>
        <v>5.7202259725490867E-2</v>
      </c>
      <c r="CA32" s="19"/>
      <c r="CB32" s="13">
        <f t="shared" si="27"/>
        <v>280.9143828115981</v>
      </c>
    </row>
    <row r="33" spans="1:80" x14ac:dyDescent="0.45">
      <c r="A33" s="29"/>
      <c r="B33" s="29" t="s">
        <v>2</v>
      </c>
      <c r="C33" s="29">
        <v>435</v>
      </c>
      <c r="D33" s="29">
        <v>455</v>
      </c>
      <c r="E33" s="29">
        <v>445</v>
      </c>
      <c r="F33" s="29">
        <v>490</v>
      </c>
      <c r="G33" s="29">
        <v>505</v>
      </c>
      <c r="H33" s="29">
        <v>525</v>
      </c>
      <c r="I33" s="29">
        <v>585.15983323493037</v>
      </c>
      <c r="J33" s="29">
        <v>501.05051760515073</v>
      </c>
      <c r="K33" s="29">
        <v>545.82083364679454</v>
      </c>
      <c r="L33" s="29">
        <v>573.32155349393327</v>
      </c>
      <c r="M33" s="29">
        <v>597.78594300866757</v>
      </c>
      <c r="N33" s="29">
        <v>620.00624612508068</v>
      </c>
      <c r="O33" s="30">
        <f t="shared" si="20"/>
        <v>4.2671323562917696E-2</v>
      </c>
      <c r="P33" s="30">
        <f t="shared" si="20"/>
        <v>3.7171003059352614E-2</v>
      </c>
      <c r="Q33" s="27"/>
      <c r="R33" s="29">
        <v>105</v>
      </c>
      <c r="S33" s="29">
        <v>115</v>
      </c>
      <c r="T33" s="29">
        <v>110</v>
      </c>
      <c r="U33" s="29">
        <v>110</v>
      </c>
      <c r="V33" s="29">
        <v>105</v>
      </c>
      <c r="W33" s="29">
        <v>115</v>
      </c>
      <c r="X33" s="29">
        <v>115</v>
      </c>
      <c r="Y33" s="29">
        <v>120</v>
      </c>
      <c r="Z33" s="29">
        <v>120</v>
      </c>
      <c r="AA33" s="29">
        <v>130</v>
      </c>
      <c r="AB33" s="29">
        <v>125</v>
      </c>
      <c r="AC33" s="29">
        <v>125</v>
      </c>
      <c r="AD33" s="29">
        <v>125</v>
      </c>
      <c r="AE33" s="29">
        <v>125</v>
      </c>
      <c r="AF33" s="29">
        <v>130</v>
      </c>
      <c r="AG33" s="29">
        <v>130</v>
      </c>
      <c r="AH33" s="29">
        <v>130</v>
      </c>
      <c r="AI33" s="29">
        <v>135</v>
      </c>
      <c r="AJ33" s="29">
        <v>146.59025188509864</v>
      </c>
      <c r="AK33" s="29">
        <v>146.45671563315292</v>
      </c>
      <c r="AL33" s="29">
        <v>145.38842561758742</v>
      </c>
      <c r="AM33" s="29">
        <v>146.72378813704427</v>
      </c>
      <c r="AN33" s="29">
        <v>117.86473204018121</v>
      </c>
      <c r="AO33" s="29">
        <v>103.86412001980531</v>
      </c>
      <c r="AP33" s="29">
        <v>136.45525813704973</v>
      </c>
      <c r="AQ33" s="29">
        <v>142.8659599298901</v>
      </c>
      <c r="AR33" s="29">
        <v>141.11390801753879</v>
      </c>
      <c r="AS33" s="29">
        <v>129.91656825472626</v>
      </c>
      <c r="AT33" s="29">
        <v>129.73107696976655</v>
      </c>
      <c r="AU33" s="29">
        <v>145.05844749046369</v>
      </c>
      <c r="AV33" s="29">
        <v>144.97400214669651</v>
      </c>
      <c r="AW33" s="29">
        <v>149.34930158261682</v>
      </c>
      <c r="AX33" s="29">
        <v>140.98776779907809</v>
      </c>
      <c r="AY33" s="29">
        <v>138.00975126812597</v>
      </c>
      <c r="AZ33" s="29">
        <v>146.58352622307524</v>
      </c>
      <c r="BA33" s="29">
        <v>154.09792470363763</v>
      </c>
      <c r="BB33" s="29">
        <v>148.20890070363762</v>
      </c>
      <c r="BC33" s="612">
        <f t="shared" si="59"/>
        <v>5.1218151881448293E-2</v>
      </c>
      <c r="BD33" s="612">
        <f t="shared" si="60"/>
        <v>-3.821611492384358E-2</v>
      </c>
      <c r="BE33" s="4"/>
      <c r="BF33" s="29">
        <f t="shared" si="81"/>
        <v>235</v>
      </c>
      <c r="BG33" s="29">
        <f t="shared" si="82"/>
        <v>220</v>
      </c>
      <c r="BH33" s="29">
        <f t="shared" si="62"/>
        <v>220</v>
      </c>
      <c r="BI33" s="29">
        <f t="shared" si="63"/>
        <v>220</v>
      </c>
      <c r="BJ33" s="29">
        <f t="shared" si="64"/>
        <v>235</v>
      </c>
      <c r="BK33" s="29">
        <f t="shared" si="65"/>
        <v>250</v>
      </c>
      <c r="BL33" s="29">
        <f t="shared" si="66"/>
        <v>250</v>
      </c>
      <c r="BM33" s="29">
        <f t="shared" si="67"/>
        <v>250</v>
      </c>
      <c r="BN33" s="29">
        <f t="shared" si="68"/>
        <v>260</v>
      </c>
      <c r="BO33" s="29">
        <f t="shared" si="69"/>
        <v>265</v>
      </c>
      <c r="BP33" s="29">
        <f t="shared" si="70"/>
        <v>293.04696751825156</v>
      </c>
      <c r="BQ33" s="29">
        <f t="shared" si="71"/>
        <v>292.11221375463168</v>
      </c>
      <c r="BR33" s="29">
        <f t="shared" si="72"/>
        <v>221.72885205998654</v>
      </c>
      <c r="BS33" s="599">
        <f t="shared" si="73"/>
        <v>279.32121806693982</v>
      </c>
      <c r="BT33" s="599">
        <f t="shared" si="74"/>
        <v>271.03047627226505</v>
      </c>
      <c r="BU33" s="599">
        <f t="shared" si="75"/>
        <v>274.78952446023027</v>
      </c>
      <c r="BV33" s="599">
        <f t="shared" si="76"/>
        <v>294.32330372931335</v>
      </c>
      <c r="BW33" s="599">
        <f t="shared" si="77"/>
        <v>278.99751906720405</v>
      </c>
      <c r="BX33" s="599">
        <f t="shared" si="78"/>
        <v>300.68145092671284</v>
      </c>
      <c r="BY33" s="545">
        <f t="shared" si="79"/>
        <v>2.1602595230607369E-2</v>
      </c>
      <c r="BZ33" s="545">
        <f t="shared" si="80"/>
        <v>7.7720876988463861E-2</v>
      </c>
      <c r="CA33" s="19"/>
      <c r="CB33" s="611">
        <f t="shared" si="27"/>
        <v>586.90010289847646</v>
      </c>
    </row>
    <row r="34" spans="1:80" x14ac:dyDescent="0.45">
      <c r="A34" s="37"/>
      <c r="B34" s="37"/>
      <c r="C34" s="37"/>
      <c r="D34" s="37"/>
      <c r="E34" s="37"/>
      <c r="F34" s="37"/>
      <c r="G34" s="37"/>
      <c r="H34" s="37"/>
      <c r="I34" s="628"/>
      <c r="J34" s="37"/>
      <c r="K34" s="37"/>
      <c r="L34" s="37"/>
      <c r="M34" s="37"/>
      <c r="N34" s="37"/>
      <c r="O34" s="37"/>
      <c r="P34" s="539"/>
      <c r="Q34" s="27"/>
      <c r="R34" s="544"/>
      <c r="S34" s="544"/>
      <c r="T34" s="544"/>
      <c r="U34" s="544"/>
      <c r="V34" s="544"/>
      <c r="W34" s="544"/>
      <c r="X34" s="544"/>
      <c r="Y34" s="544"/>
      <c r="Z34" s="544"/>
      <c r="AA34" s="544"/>
      <c r="AB34" s="544"/>
      <c r="AC34" s="544"/>
      <c r="AD34" s="544"/>
      <c r="AE34" s="544"/>
      <c r="AF34" s="544"/>
      <c r="AG34" s="544"/>
      <c r="AH34" s="544"/>
      <c r="AI34" s="544"/>
      <c r="AJ34" s="580"/>
      <c r="AK34" s="580"/>
      <c r="AL34" s="580"/>
      <c r="AM34" s="580"/>
      <c r="AN34" s="563"/>
      <c r="AO34" s="580"/>
      <c r="AP34" s="580"/>
      <c r="AQ34" s="580"/>
      <c r="AR34" s="580"/>
      <c r="AS34" s="580"/>
      <c r="AT34" s="580"/>
      <c r="AU34" s="580"/>
      <c r="AV34" s="580"/>
      <c r="AW34" s="580"/>
      <c r="AX34" s="580"/>
      <c r="AY34" s="580"/>
      <c r="AZ34" s="580"/>
      <c r="BA34" s="580"/>
      <c r="BB34" s="580"/>
      <c r="BC34" s="492"/>
      <c r="BD34" s="492"/>
      <c r="BE34" s="4"/>
      <c r="BF34" s="37"/>
      <c r="BG34" s="37"/>
      <c r="BH34" s="37"/>
      <c r="BI34" s="37"/>
      <c r="BJ34" s="37"/>
      <c r="BK34" s="37"/>
      <c r="BL34" s="37"/>
      <c r="BM34" s="37"/>
      <c r="BN34" s="37"/>
      <c r="BO34" s="37"/>
      <c r="BP34" s="37"/>
      <c r="BQ34" s="37"/>
      <c r="BR34" s="37"/>
      <c r="BS34" s="37"/>
      <c r="BT34" s="37"/>
      <c r="BU34" s="37"/>
      <c r="BV34" s="37"/>
      <c r="BW34" s="37"/>
      <c r="BX34" s="37"/>
      <c r="BY34" s="492"/>
      <c r="BZ34" s="492"/>
      <c r="CA34" s="19"/>
      <c r="CB34" s="13"/>
    </row>
    <row r="35" spans="1:80" x14ac:dyDescent="0.45">
      <c r="A35" s="23" t="s">
        <v>3</v>
      </c>
      <c r="B35" s="9"/>
      <c r="C35" s="656">
        <v>935</v>
      </c>
      <c r="D35" s="656">
        <v>150</v>
      </c>
      <c r="E35" s="656">
        <v>305</v>
      </c>
      <c r="F35" s="656">
        <v>535</v>
      </c>
      <c r="G35" s="656">
        <v>275</v>
      </c>
      <c r="H35" s="656">
        <v>15</v>
      </c>
      <c r="I35" s="656">
        <f t="shared" ref="I35:J35" si="83">SUM(I36:I38)</f>
        <v>1233.2641282023474</v>
      </c>
      <c r="J35" s="656">
        <f t="shared" si="83"/>
        <v>1536.4428029818</v>
      </c>
      <c r="K35" s="656">
        <f>SUM(K36:K38)</f>
        <v>-55.791520876881918</v>
      </c>
      <c r="L35" s="656">
        <f t="shared" ref="L35:N35" si="84">SUM(L36:L38)</f>
        <v>-640.43845805216256</v>
      </c>
      <c r="M35" s="656">
        <f t="shared" si="84"/>
        <v>384.95698861002961</v>
      </c>
      <c r="N35" s="656">
        <f t="shared" si="84"/>
        <v>81.988736789087682</v>
      </c>
      <c r="O35" s="492" t="str">
        <f t="shared" si="20"/>
        <v>N/A</v>
      </c>
      <c r="P35" s="492">
        <f t="shared" si="20"/>
        <v>-0.78701844825541234</v>
      </c>
      <c r="Q35" s="27"/>
      <c r="R35" s="656">
        <v>-175</v>
      </c>
      <c r="S35" s="656">
        <v>0</v>
      </c>
      <c r="T35" s="656">
        <v>-10</v>
      </c>
      <c r="U35" s="656">
        <v>115</v>
      </c>
      <c r="V35" s="656">
        <v>285</v>
      </c>
      <c r="W35" s="656">
        <v>-95</v>
      </c>
      <c r="X35" s="656">
        <v>165</v>
      </c>
      <c r="Y35" s="656">
        <v>95</v>
      </c>
      <c r="Z35" s="656">
        <v>50</v>
      </c>
      <c r="AA35" s="656">
        <v>225</v>
      </c>
      <c r="AB35" s="656">
        <v>80</v>
      </c>
      <c r="AC35" s="656">
        <v>105</v>
      </c>
      <c r="AD35" s="656">
        <v>-10</v>
      </c>
      <c r="AE35" s="656">
        <v>100</v>
      </c>
      <c r="AF35" s="656">
        <v>60</v>
      </c>
      <c r="AG35" s="656">
        <v>-55</v>
      </c>
      <c r="AH35" s="656">
        <v>65</v>
      </c>
      <c r="AI35" s="656">
        <v>-65</v>
      </c>
      <c r="AJ35" s="656">
        <f t="shared" ref="AJ35:AZ35" si="85">SUM(AJ36:AJ38)</f>
        <v>789.16655845791661</v>
      </c>
      <c r="AK35" s="656">
        <f t="shared" si="85"/>
        <v>122.02267197691486</v>
      </c>
      <c r="AL35" s="656">
        <f t="shared" si="85"/>
        <v>246.2812193852445</v>
      </c>
      <c r="AM35" s="656">
        <f t="shared" si="85"/>
        <v>75.793678382271338</v>
      </c>
      <c r="AN35" s="656">
        <f t="shared" si="85"/>
        <v>61.771979263408618</v>
      </c>
      <c r="AO35" s="656">
        <f t="shared" si="85"/>
        <v>383.25291470702274</v>
      </c>
      <c r="AP35" s="656">
        <f t="shared" si="85"/>
        <v>962.21102695385389</v>
      </c>
      <c r="AQ35" s="656">
        <f t="shared" si="85"/>
        <v>129.2068820575146</v>
      </c>
      <c r="AR35" s="656">
        <f t="shared" si="85"/>
        <v>152.75904719937066</v>
      </c>
      <c r="AS35" s="656">
        <f t="shared" si="85"/>
        <v>187.33834927444249</v>
      </c>
      <c r="AT35" s="656">
        <f t="shared" si="85"/>
        <v>-277.58448720743064</v>
      </c>
      <c r="AU35" s="656">
        <f t="shared" si="85"/>
        <v>-118.30443014326437</v>
      </c>
      <c r="AV35" s="656">
        <f t="shared" si="85"/>
        <v>-164.87269021361845</v>
      </c>
      <c r="AW35" s="656">
        <f t="shared" si="85"/>
        <v>-162.2106206675999</v>
      </c>
      <c r="AX35" s="656">
        <f t="shared" si="85"/>
        <v>-259.81005041114042</v>
      </c>
      <c r="AY35" s="656">
        <f t="shared" si="85"/>
        <v>-53.545096759803677</v>
      </c>
      <c r="AZ35" s="656">
        <f t="shared" si="85"/>
        <v>168.48572135704205</v>
      </c>
      <c r="BA35" s="656">
        <f>SUM(BA36:BA38)</f>
        <v>153.92248734140998</v>
      </c>
      <c r="BB35" s="656">
        <f>SUM(BB36:BB38)</f>
        <v>-11.374938547788425</v>
      </c>
      <c r="BC35" s="492" t="str">
        <f t="shared" ref="BC35:BC38" si="86">IF(ISERROR(BB35/AX35),"N/A",IF(AX35&lt;0,"N/A",IF(BB35&lt;0,"N/A",IF(BB35/AX35-1&gt;300%,"&gt;±300%",IF(BB35/AX35-1&lt;-300%,"&gt;±300%",BB35/AX35-1)))))</f>
        <v>N/A</v>
      </c>
      <c r="BD35" s="492" t="str">
        <f t="shared" ref="BD35:BD38" si="87">IF(ISERROR(BB35/BA35),"N/A",IF(BA35&lt;0,"N/A",IF(BB35&lt;0,"N/A",IF(BB35/BA35-1&gt;300%,"&gt;±300%",IF(BB35/BA35-1&lt;-300%,"&gt;±300%",BB35/BA35-1)))))</f>
        <v>N/A</v>
      </c>
      <c r="BE35" s="4"/>
      <c r="BF35" s="9">
        <f t="shared" ref="BF35:BG35" si="88">SUM(BF36:BF38)</f>
        <v>325</v>
      </c>
      <c r="BG35" s="9">
        <f t="shared" si="88"/>
        <v>-175</v>
      </c>
      <c r="BH35" s="9">
        <f>SUM(T35:U35)</f>
        <v>105</v>
      </c>
      <c r="BI35" s="9">
        <f>SUM(V35:W35)</f>
        <v>190</v>
      </c>
      <c r="BJ35" s="9">
        <f>SUM(X35:Y35)</f>
        <v>260</v>
      </c>
      <c r="BK35" s="9">
        <f>SUM(Z35:AA35)</f>
        <v>275</v>
      </c>
      <c r="BL35" s="9">
        <f>SUM(AB35:AC35)</f>
        <v>185</v>
      </c>
      <c r="BM35" s="9">
        <f>SUM(AD35:AE35)</f>
        <v>90</v>
      </c>
      <c r="BN35" s="9">
        <f>SUM(AF35:AG35)</f>
        <v>5</v>
      </c>
      <c r="BO35" s="9">
        <f>SUM(AH35:AI35)</f>
        <v>0</v>
      </c>
      <c r="BP35" s="9">
        <f>SUM(AJ35:AK35)</f>
        <v>911.18923043483142</v>
      </c>
      <c r="BQ35" s="9">
        <f>SUM(AL35:AM35)</f>
        <v>322.07489776751584</v>
      </c>
      <c r="BR35" s="9">
        <f>SUM(AN35:AO35)</f>
        <v>445.02489397043138</v>
      </c>
      <c r="BS35" s="9">
        <f>SUM(AP35:AQ35)</f>
        <v>1091.4179090113685</v>
      </c>
      <c r="BT35" s="9">
        <f>SUM(AR35:AS35)</f>
        <v>340.09739647381315</v>
      </c>
      <c r="BU35" s="9">
        <f>SUM(AT35:AU35)</f>
        <v>-395.88891735069501</v>
      </c>
      <c r="BV35" s="9">
        <f>SUM(AV35:AW35)</f>
        <v>-327.08331088121838</v>
      </c>
      <c r="BW35" s="9">
        <f t="shared" ref="BW35:BW38" si="89">SUM(AX35:AY35)</f>
        <v>-313.35514717094412</v>
      </c>
      <c r="BX35" s="9">
        <f t="shared" ref="BX35:BX38" si="90">SUM(AZ35:BA35)</f>
        <v>322.40820869845203</v>
      </c>
      <c r="BY35" s="492" t="str">
        <f t="shared" ref="BY35:BY38" si="91">IF(ISERROR(BX35/BV35),"N/A",IF(BV35&lt;0,"N/A",IF(BX35&lt;0,"N/A",IF(BX35/BV35-1&gt;300%,"&gt;±300%",IF(BX35/BV35-1&lt;-300%,"&gt;±300%",BX35/BV35-1)))))</f>
        <v>N/A</v>
      </c>
      <c r="BZ35" s="492" t="str">
        <f t="shared" ref="BZ35:BZ38" si="92">IF(ISERROR(BX35/BW35),"N/A",IF(BW35&lt;0,"N/A",IF(BX35&lt;0,"N/A",IF(BX35/BW35-1&gt;300%,"&gt;±300%",IF(BX35/BW35-1&lt;-300%,"&gt;±300%",BX35/BW35-1)))))</f>
        <v>N/A</v>
      </c>
      <c r="CA35" s="19"/>
      <c r="CB35" s="36">
        <f t="shared" si="27"/>
        <v>257.48817339085991</v>
      </c>
    </row>
    <row r="36" spans="1:80" x14ac:dyDescent="0.45">
      <c r="A36" s="10"/>
      <c r="B36" s="10" t="s">
        <v>42</v>
      </c>
      <c r="C36" s="657">
        <v>-5</v>
      </c>
      <c r="D36" s="657">
        <v>50</v>
      </c>
      <c r="E36" s="657">
        <v>525</v>
      </c>
      <c r="F36" s="657">
        <v>460</v>
      </c>
      <c r="G36" s="657">
        <v>215</v>
      </c>
      <c r="H36" s="657">
        <v>280</v>
      </c>
      <c r="I36" s="658">
        <v>262.83500000000004</v>
      </c>
      <c r="J36" s="658">
        <v>570.81299999999999</v>
      </c>
      <c r="K36" s="658">
        <v>323.8535</v>
      </c>
      <c r="L36" s="658">
        <v>224.6862785977867</v>
      </c>
      <c r="M36" s="658">
        <v>304.95698861002961</v>
      </c>
      <c r="N36" s="658">
        <v>171.98873678908768</v>
      </c>
      <c r="O36" s="26">
        <f t="shared" si="20"/>
        <v>0.35725684057430307</v>
      </c>
      <c r="P36" s="26">
        <f t="shared" si="20"/>
        <v>-0.43602296975386901</v>
      </c>
      <c r="Q36" s="27"/>
      <c r="R36" s="658">
        <v>15</v>
      </c>
      <c r="S36" s="658">
        <v>40</v>
      </c>
      <c r="T36" s="658">
        <v>45</v>
      </c>
      <c r="U36" s="658">
        <v>75</v>
      </c>
      <c r="V36" s="658">
        <v>180</v>
      </c>
      <c r="W36" s="658">
        <v>220</v>
      </c>
      <c r="X36" s="658">
        <v>150</v>
      </c>
      <c r="Y36" s="658">
        <v>115</v>
      </c>
      <c r="Z36" s="658">
        <v>80</v>
      </c>
      <c r="AA36" s="658">
        <v>115</v>
      </c>
      <c r="AB36" s="658">
        <v>30</v>
      </c>
      <c r="AC36" s="658">
        <v>75</v>
      </c>
      <c r="AD36" s="658">
        <v>45</v>
      </c>
      <c r="AE36" s="658">
        <v>65</v>
      </c>
      <c r="AF36" s="658">
        <v>85</v>
      </c>
      <c r="AG36" s="658">
        <v>70</v>
      </c>
      <c r="AH36" s="658">
        <v>70</v>
      </c>
      <c r="AI36" s="658">
        <v>50</v>
      </c>
      <c r="AJ36" s="658">
        <v>105.57914225967752</v>
      </c>
      <c r="AK36" s="658">
        <v>84.600039746736087</v>
      </c>
      <c r="AL36" s="658">
        <v>48.923371885813054</v>
      </c>
      <c r="AM36" s="658">
        <v>23.732446107773313</v>
      </c>
      <c r="AN36" s="658">
        <v>298.15942884018619</v>
      </c>
      <c r="AO36" s="658">
        <v>121.2724706078703</v>
      </c>
      <c r="AP36" s="658">
        <v>94.924473234938915</v>
      </c>
      <c r="AQ36" s="658">
        <v>56.456627317004596</v>
      </c>
      <c r="AR36" s="658">
        <v>18.975007783359857</v>
      </c>
      <c r="AS36" s="658">
        <v>104.348851363413</v>
      </c>
      <c r="AT36" s="658">
        <v>108.74389820529454</v>
      </c>
      <c r="AU36" s="658">
        <v>91.78574264793258</v>
      </c>
      <c r="AV36" s="658">
        <v>59.282276116604969</v>
      </c>
      <c r="AW36" s="658">
        <v>72.452361999739665</v>
      </c>
      <c r="AX36" s="658">
        <v>91.557235456197631</v>
      </c>
      <c r="AY36" s="658">
        <v>1.3944050252444242</v>
      </c>
      <c r="AZ36" s="658">
        <v>99.055179867116763</v>
      </c>
      <c r="BA36" s="658">
        <v>25.62812845816525</v>
      </c>
      <c r="BB36" s="658">
        <v>59.390345541606735</v>
      </c>
      <c r="BC36" s="492">
        <f t="shared" si="86"/>
        <v>-0.35133094347284022</v>
      </c>
      <c r="BD36" s="492">
        <f t="shared" si="87"/>
        <v>1.3173890999709217</v>
      </c>
      <c r="BE36" s="4"/>
      <c r="BF36" s="13">
        <f>D36-BG36</f>
        <v>-5</v>
      </c>
      <c r="BG36" s="13">
        <f>SUM(R36:S36)</f>
        <v>55</v>
      </c>
      <c r="BH36" s="13">
        <f>SUM(T36:U36)</f>
        <v>120</v>
      </c>
      <c r="BI36" s="13">
        <f>SUM(V36:W36)</f>
        <v>400</v>
      </c>
      <c r="BJ36" s="13">
        <f>SUM(X36:Y36)</f>
        <v>265</v>
      </c>
      <c r="BK36" s="13">
        <f>SUM(Z36:AA36)</f>
        <v>195</v>
      </c>
      <c r="BL36" s="13">
        <f>SUM(AB36:AC36)</f>
        <v>105</v>
      </c>
      <c r="BM36" s="13">
        <f>SUM(AD36:AE36)</f>
        <v>110</v>
      </c>
      <c r="BN36" s="13">
        <f>SUM(AF36:AG36)</f>
        <v>155</v>
      </c>
      <c r="BO36" s="13">
        <f>SUM(AH36:AI36)</f>
        <v>120</v>
      </c>
      <c r="BP36" s="13">
        <f>SUM(AJ36:AK36)</f>
        <v>190.17918200641361</v>
      </c>
      <c r="BQ36" s="13">
        <f>SUM(AL36:AM36)</f>
        <v>72.655817993586368</v>
      </c>
      <c r="BR36" s="13">
        <f>SUM(AN36:AO36)</f>
        <v>419.43189944805647</v>
      </c>
      <c r="BS36" s="13">
        <f>SUM(AP36:AQ36)</f>
        <v>151.38110055194352</v>
      </c>
      <c r="BT36" s="13">
        <f>SUM(AR36:AS36)</f>
        <v>123.32385914677286</v>
      </c>
      <c r="BU36" s="13">
        <f>SUM(AT36:AU36)</f>
        <v>200.52964085322714</v>
      </c>
      <c r="BV36" s="13">
        <f>SUM(AV36:AW36)</f>
        <v>131.73463811634463</v>
      </c>
      <c r="BW36" s="13">
        <f t="shared" si="89"/>
        <v>92.951640481442055</v>
      </c>
      <c r="BX36" s="13">
        <f t="shared" si="90"/>
        <v>124.68330832528201</v>
      </c>
      <c r="BY36" s="492">
        <f t="shared" si="91"/>
        <v>-5.3526770877338037E-2</v>
      </c>
      <c r="BZ36" s="492">
        <f t="shared" si="92"/>
        <v>0.34137824442351006</v>
      </c>
      <c r="CA36" s="19"/>
      <c r="CB36" s="13">
        <f t="shared" si="27"/>
        <v>185.46805889213317</v>
      </c>
    </row>
    <row r="37" spans="1:80" x14ac:dyDescent="0.45">
      <c r="A37" s="10"/>
      <c r="B37" s="10" t="s">
        <v>43</v>
      </c>
      <c r="C37" s="657">
        <v>905</v>
      </c>
      <c r="D37" s="657">
        <v>215</v>
      </c>
      <c r="E37" s="657">
        <v>-240</v>
      </c>
      <c r="F37" s="657">
        <v>-10</v>
      </c>
      <c r="G37" s="657">
        <v>105</v>
      </c>
      <c r="H37" s="657">
        <v>-245</v>
      </c>
      <c r="I37" s="658">
        <v>990.64359446820163</v>
      </c>
      <c r="J37" s="658">
        <v>507.24591859579829</v>
      </c>
      <c r="K37" s="658">
        <v>-241.04985259999987</v>
      </c>
      <c r="L37" s="658">
        <v>-557.63930619999985</v>
      </c>
      <c r="M37" s="658">
        <v>50</v>
      </c>
      <c r="N37" s="658">
        <v>-120</v>
      </c>
      <c r="O37" s="26" t="str">
        <f t="shared" si="20"/>
        <v>N/A</v>
      </c>
      <c r="P37" s="26" t="str">
        <f t="shared" si="20"/>
        <v>N/A</v>
      </c>
      <c r="Q37" s="27"/>
      <c r="R37" s="658">
        <v>-95</v>
      </c>
      <c r="S37" s="658">
        <v>-30</v>
      </c>
      <c r="T37" s="658">
        <v>-50</v>
      </c>
      <c r="U37" s="658">
        <v>45</v>
      </c>
      <c r="V37" s="658">
        <v>110</v>
      </c>
      <c r="W37" s="658">
        <v>-345</v>
      </c>
      <c r="X37" s="658">
        <v>-25</v>
      </c>
      <c r="Y37" s="658">
        <v>-15</v>
      </c>
      <c r="Z37" s="658">
        <v>-85</v>
      </c>
      <c r="AA37" s="658">
        <v>115</v>
      </c>
      <c r="AB37" s="658">
        <v>60</v>
      </c>
      <c r="AC37" s="658">
        <v>30</v>
      </c>
      <c r="AD37" s="658">
        <v>-40</v>
      </c>
      <c r="AE37" s="658">
        <v>55</v>
      </c>
      <c r="AF37" s="658">
        <v>-15</v>
      </c>
      <c r="AG37" s="658">
        <v>-125</v>
      </c>
      <c r="AH37" s="658">
        <v>5</v>
      </c>
      <c r="AI37" s="658">
        <v>-115</v>
      </c>
      <c r="AJ37" s="658">
        <v>687.30098397999996</v>
      </c>
      <c r="AK37" s="658">
        <v>50.29261981999985</v>
      </c>
      <c r="AL37" s="658">
        <v>207.01584164799993</v>
      </c>
      <c r="AM37" s="658">
        <v>46.03414902020188</v>
      </c>
      <c r="AN37" s="658">
        <v>-215.94544478631991</v>
      </c>
      <c r="AO37" s="658">
        <v>123.8353253826093</v>
      </c>
      <c r="AP37" s="658">
        <v>525.73442329950888</v>
      </c>
      <c r="AQ37" s="658">
        <v>73.621614700000109</v>
      </c>
      <c r="AR37" s="658">
        <v>100.38166739999974</v>
      </c>
      <c r="AS37" s="658">
        <v>33.979730200000191</v>
      </c>
      <c r="AT37" s="658">
        <v>-213.37130419999994</v>
      </c>
      <c r="AU37" s="658">
        <v>-162.03994599999982</v>
      </c>
      <c r="AV37" s="658">
        <v>-166.41974060000015</v>
      </c>
      <c r="AW37" s="658">
        <v>-111.71180959999987</v>
      </c>
      <c r="AX37" s="658">
        <v>-217.28717849999998</v>
      </c>
      <c r="AY37" s="658">
        <v>-62.220577499999798</v>
      </c>
      <c r="AZ37" s="658">
        <v>40.330283399999715</v>
      </c>
      <c r="BA37" s="658">
        <v>155.21315000000007</v>
      </c>
      <c r="BB37" s="658">
        <v>-98.747707000000077</v>
      </c>
      <c r="BC37" s="492" t="str">
        <f t="shared" si="86"/>
        <v>N/A</v>
      </c>
      <c r="BD37" s="492" t="str">
        <f t="shared" si="87"/>
        <v>N/A</v>
      </c>
      <c r="BE37" s="4"/>
      <c r="BF37" s="13">
        <f>D37-BG37</f>
        <v>340</v>
      </c>
      <c r="BG37" s="13">
        <f>SUM(R37:S37)</f>
        <v>-125</v>
      </c>
      <c r="BH37" s="13">
        <f>SUM(T37:U37)</f>
        <v>-5</v>
      </c>
      <c r="BI37" s="13">
        <f>SUM(V37:W37)</f>
        <v>-235</v>
      </c>
      <c r="BJ37" s="13">
        <f>SUM(X37:Y37)</f>
        <v>-40</v>
      </c>
      <c r="BK37" s="13">
        <f>SUM(Z37:AA37)</f>
        <v>30</v>
      </c>
      <c r="BL37" s="13">
        <f>SUM(AB37:AC37)</f>
        <v>90</v>
      </c>
      <c r="BM37" s="13">
        <f>SUM(AD37:AE37)</f>
        <v>15</v>
      </c>
      <c r="BN37" s="13">
        <f>SUM(AF37:AG37)</f>
        <v>-140</v>
      </c>
      <c r="BO37" s="13">
        <f>SUM(AH37:AI37)</f>
        <v>-110</v>
      </c>
      <c r="BP37" s="13">
        <f>SUM(AJ37:AK37)</f>
        <v>737.59360379999976</v>
      </c>
      <c r="BQ37" s="13">
        <f>SUM(AL37:AM37)</f>
        <v>253.04999066820181</v>
      </c>
      <c r="BR37" s="13">
        <f>SUM(AN37:AO37)</f>
        <v>-92.110119403710613</v>
      </c>
      <c r="BS37" s="13">
        <f>SUM(AP37:AQ37)</f>
        <v>599.356037999509</v>
      </c>
      <c r="BT37" s="13">
        <f>SUM(AR37:AS37)</f>
        <v>134.36139759999992</v>
      </c>
      <c r="BU37" s="13">
        <f>SUM(AT37:AU37)</f>
        <v>-375.41125019999976</v>
      </c>
      <c r="BV37" s="13">
        <f>SUM(AV37:AW37)</f>
        <v>-278.13155019999999</v>
      </c>
      <c r="BW37" s="13">
        <f t="shared" si="89"/>
        <v>-279.5077559999998</v>
      </c>
      <c r="BX37" s="13">
        <f t="shared" si="90"/>
        <v>195.5434333999998</v>
      </c>
      <c r="BY37" s="492" t="str">
        <f t="shared" si="91"/>
        <v>N/A</v>
      </c>
      <c r="BZ37" s="492" t="str">
        <f t="shared" si="92"/>
        <v>N/A</v>
      </c>
      <c r="CA37" s="19"/>
      <c r="CB37" s="13">
        <f t="shared" si="27"/>
        <v>34.575148899999903</v>
      </c>
    </row>
    <row r="38" spans="1:80"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-307.48543044994943</v>
      </c>
      <c r="M38" s="658">
        <v>30</v>
      </c>
      <c r="N38" s="658">
        <v>30</v>
      </c>
      <c r="O38" s="26" t="str">
        <f t="shared" si="20"/>
        <v>N/A</v>
      </c>
      <c r="P38" s="26">
        <f t="shared" si="20"/>
        <v>0</v>
      </c>
      <c r="Q38" s="27"/>
      <c r="R38" s="658">
        <v>-95</v>
      </c>
      <c r="S38" s="658">
        <v>-10</v>
      </c>
      <c r="T38" s="658">
        <v>-5</v>
      </c>
      <c r="U38" s="658">
        <v>-5</v>
      </c>
      <c r="V38" s="658">
        <v>-5</v>
      </c>
      <c r="W38" s="658">
        <v>30</v>
      </c>
      <c r="X38" s="658">
        <v>40</v>
      </c>
      <c r="Y38" s="658">
        <v>-5</v>
      </c>
      <c r="Z38" s="658">
        <v>55</v>
      </c>
      <c r="AA38" s="658">
        <v>-5</v>
      </c>
      <c r="AB38" s="658">
        <v>-10</v>
      </c>
      <c r="AC38" s="658">
        <v>0</v>
      </c>
      <c r="AD38" s="658">
        <v>-15</v>
      </c>
      <c r="AE38" s="658">
        <v>-20</v>
      </c>
      <c r="AF38" s="658">
        <v>-10</v>
      </c>
      <c r="AG38" s="658">
        <v>0</v>
      </c>
      <c r="AH38" s="658">
        <v>-10</v>
      </c>
      <c r="AI38" s="658">
        <v>0</v>
      </c>
      <c r="AJ38" s="658">
        <v>-3.7135677817608959</v>
      </c>
      <c r="AK38" s="658">
        <v>-12.869987589821081</v>
      </c>
      <c r="AL38" s="658">
        <v>-9.6579941485684895</v>
      </c>
      <c r="AM38" s="658">
        <v>6.0270832542961434</v>
      </c>
      <c r="AN38" s="658">
        <v>-20.442004790457666</v>
      </c>
      <c r="AO38" s="658">
        <v>138.14511871654315</v>
      </c>
      <c r="AP38" s="658">
        <v>341.55213041940618</v>
      </c>
      <c r="AQ38" s="658">
        <v>-0.87135995949008427</v>
      </c>
      <c r="AR38" s="658">
        <v>33.40237201601105</v>
      </c>
      <c r="AS38" s="658">
        <v>49.009767711029298</v>
      </c>
      <c r="AT38" s="658">
        <v>-172.95708121272526</v>
      </c>
      <c r="AU38" s="658">
        <v>-48.050226791197126</v>
      </c>
      <c r="AV38" s="658">
        <v>-57.735225730223291</v>
      </c>
      <c r="AW38" s="658">
        <v>-122.9511730673397</v>
      </c>
      <c r="AX38" s="658">
        <v>-134.08010736733809</v>
      </c>
      <c r="AY38" s="658">
        <v>7.2810757149516956</v>
      </c>
      <c r="AZ38" s="658">
        <v>29.100258089925571</v>
      </c>
      <c r="BA38" s="658">
        <v>-26.918791116755351</v>
      </c>
      <c r="BB38" s="658">
        <v>27.982422910604917</v>
      </c>
      <c r="BC38" s="492" t="str">
        <f t="shared" si="86"/>
        <v>N/A</v>
      </c>
      <c r="BD38" s="492" t="str">
        <f t="shared" si="87"/>
        <v>N/A</v>
      </c>
      <c r="BE38" s="4"/>
      <c r="BF38" s="13">
        <f>D38-BG38</f>
        <v>-10</v>
      </c>
      <c r="BG38" s="13">
        <f>SUM(R38:S38)</f>
        <v>-105</v>
      </c>
      <c r="BH38" s="13">
        <f>SUM(T38:U38)</f>
        <v>-10</v>
      </c>
      <c r="BI38" s="13">
        <f>SUM(V38:W38)</f>
        <v>25</v>
      </c>
      <c r="BJ38" s="13">
        <f>SUM(X38:Y38)</f>
        <v>35</v>
      </c>
      <c r="BK38" s="13">
        <f>SUM(Z38:AA38)</f>
        <v>50</v>
      </c>
      <c r="BL38" s="13">
        <f>SUM(AB38:AC38)</f>
        <v>-10</v>
      </c>
      <c r="BM38" s="13">
        <f>SUM(AD38:AE38)</f>
        <v>-35</v>
      </c>
      <c r="BN38" s="13">
        <f>SUM(AF38:AG38)</f>
        <v>-10</v>
      </c>
      <c r="BO38" s="13">
        <f>SUM(AH38:AI38)</f>
        <v>-10</v>
      </c>
      <c r="BP38" s="13">
        <f>SUM(AJ38:AK38)</f>
        <v>-16.583555371581976</v>
      </c>
      <c r="BQ38" s="13">
        <f>SUM(AL38:AM38)</f>
        <v>-3.630910894272346</v>
      </c>
      <c r="BR38" s="13">
        <f>SUM(AN38:AO38)</f>
        <v>117.70311392608548</v>
      </c>
      <c r="BS38" s="13">
        <f>SUM(AP38:AQ38)</f>
        <v>340.68077045991612</v>
      </c>
      <c r="BT38" s="13">
        <f>SUM(AR38:AS38)</f>
        <v>82.412139727040341</v>
      </c>
      <c r="BU38" s="13">
        <f>SUM(AT38:AU38)</f>
        <v>-221.00730800392239</v>
      </c>
      <c r="BV38" s="13">
        <f>SUM(AV38:AW38)</f>
        <v>-180.68639879756299</v>
      </c>
      <c r="BW38" s="13">
        <f t="shared" si="89"/>
        <v>-126.79903165238639</v>
      </c>
      <c r="BX38" s="13">
        <f t="shared" si="90"/>
        <v>2.1814669731702203</v>
      </c>
      <c r="BY38" s="492" t="str">
        <f t="shared" si="91"/>
        <v>N/A</v>
      </c>
      <c r="BZ38" s="492" t="str">
        <f t="shared" si="92"/>
        <v>N/A</v>
      </c>
      <c r="CA38" s="19"/>
      <c r="CB38" s="13">
        <f t="shared" si="27"/>
        <v>37.444965598726832</v>
      </c>
    </row>
    <row r="39" spans="1:80" x14ac:dyDescent="0.45">
      <c r="A39" s="23"/>
      <c r="B39" s="4"/>
      <c r="C39" s="9"/>
      <c r="D39" s="9"/>
      <c r="E39" s="9"/>
      <c r="F39" s="9"/>
      <c r="G39" s="9"/>
      <c r="H39" s="9"/>
      <c r="I39" s="627"/>
      <c r="J39" s="9"/>
      <c r="K39" s="9"/>
      <c r="L39" s="9"/>
      <c r="M39" s="9"/>
      <c r="N39" s="9"/>
      <c r="O39" s="9"/>
      <c r="P39" s="492"/>
      <c r="Q39" s="27"/>
      <c r="R39" s="9"/>
      <c r="S39" s="9"/>
      <c r="T39" s="9"/>
      <c r="U39" s="9"/>
      <c r="V39" s="9"/>
      <c r="W39" s="9"/>
      <c r="X39" s="9"/>
      <c r="Y39" s="9"/>
      <c r="Z39" s="9"/>
      <c r="AA39" s="9"/>
      <c r="AB39" s="9"/>
      <c r="AC39" s="9"/>
      <c r="AD39" s="9"/>
      <c r="AE39" s="9"/>
      <c r="AF39" s="9"/>
      <c r="AG39" s="9"/>
      <c r="AH39" s="9"/>
      <c r="AI39" s="9"/>
      <c r="AJ39" s="563"/>
      <c r="AK39" s="563"/>
      <c r="AL39" s="563"/>
      <c r="AM39" s="563"/>
      <c r="AN39" s="563"/>
      <c r="AO39" s="563"/>
      <c r="AP39" s="563"/>
      <c r="AQ39" s="563"/>
      <c r="AR39" s="563"/>
      <c r="AS39" s="563"/>
      <c r="AT39" s="563"/>
      <c r="AU39" s="563"/>
      <c r="AV39" s="563"/>
      <c r="AW39" s="563"/>
      <c r="AX39" s="563"/>
      <c r="AY39" s="563"/>
      <c r="AZ39" s="563"/>
      <c r="BA39" s="563"/>
      <c r="BB39" s="563"/>
      <c r="BC39" s="492"/>
      <c r="BD39" s="492"/>
      <c r="BE39" s="4"/>
      <c r="BF39" s="4"/>
      <c r="BG39" s="13"/>
      <c r="BH39" s="13"/>
      <c r="BI39" s="13"/>
      <c r="BJ39" s="13"/>
      <c r="BK39" s="13"/>
      <c r="BL39" s="13"/>
      <c r="BM39" s="13"/>
      <c r="BN39" s="13"/>
      <c r="BO39" s="13"/>
      <c r="BP39" s="13"/>
      <c r="BQ39" s="13"/>
      <c r="BR39" s="13"/>
      <c r="BS39" s="13"/>
      <c r="BT39" s="13"/>
      <c r="BU39" s="13"/>
      <c r="BV39" s="13"/>
      <c r="BW39" s="13"/>
      <c r="BX39" s="13"/>
      <c r="BY39" s="492"/>
      <c r="BZ39" s="492"/>
      <c r="CA39" s="19"/>
      <c r="CB39" s="13"/>
    </row>
    <row r="40" spans="1:80" x14ac:dyDescent="0.45">
      <c r="A40" s="33" t="s">
        <v>26</v>
      </c>
      <c r="B40" s="34"/>
      <c r="C40" s="560">
        <v>8590</v>
      </c>
      <c r="D40" s="560">
        <v>8095</v>
      </c>
      <c r="E40" s="560">
        <v>8235</v>
      </c>
      <c r="F40" s="560">
        <v>8355</v>
      </c>
      <c r="G40" s="560">
        <v>7860</v>
      </c>
      <c r="H40" s="560">
        <v>7375</v>
      </c>
      <c r="I40" s="582">
        <f t="shared" ref="I40" si="93">SUM(I21,I25,I27,I35)</f>
        <v>8381.4572853769278</v>
      </c>
      <c r="J40" s="560">
        <f>SUM(J21,J25,J27,J35)</f>
        <v>7767.7848415859089</v>
      </c>
      <c r="K40" s="560">
        <f>SUM(K21,K25,K27,K35)</f>
        <v>6987.6259821746316</v>
      </c>
      <c r="L40" s="560">
        <f>SUM(L21,L25,L27,L35)</f>
        <v>6460.6478478615618</v>
      </c>
      <c r="M40" s="560">
        <f t="shared" ref="M40:N40" si="94">SUM(M21,M25,M27,M35)</f>
        <v>8150.3422283006958</v>
      </c>
      <c r="N40" s="560">
        <f t="shared" si="94"/>
        <v>7663.143779979192</v>
      </c>
      <c r="O40" s="561">
        <f t="shared" si="20"/>
        <v>0.26153636914267242</v>
      </c>
      <c r="P40" s="561">
        <f t="shared" si="20"/>
        <v>-5.9776440629669358E-2</v>
      </c>
      <c r="Q40" s="27"/>
      <c r="R40" s="582">
        <v>1730</v>
      </c>
      <c r="S40" s="582">
        <v>1935</v>
      </c>
      <c r="T40" s="582">
        <v>2010</v>
      </c>
      <c r="U40" s="582">
        <v>2080</v>
      </c>
      <c r="V40" s="582">
        <v>2310</v>
      </c>
      <c r="W40" s="582">
        <v>1885</v>
      </c>
      <c r="X40" s="582">
        <v>2075</v>
      </c>
      <c r="Y40" s="582">
        <v>2075</v>
      </c>
      <c r="Z40" s="582">
        <v>1955</v>
      </c>
      <c r="AA40" s="582">
        <v>2210</v>
      </c>
      <c r="AB40" s="582">
        <v>1995</v>
      </c>
      <c r="AC40" s="582">
        <v>1965</v>
      </c>
      <c r="AD40" s="582">
        <v>1805</v>
      </c>
      <c r="AE40" s="582">
        <v>2075</v>
      </c>
      <c r="AF40" s="582">
        <v>1935</v>
      </c>
      <c r="AG40" s="582">
        <v>1825</v>
      </c>
      <c r="AH40" s="582">
        <v>1845</v>
      </c>
      <c r="AI40" s="582">
        <v>1785</v>
      </c>
      <c r="AJ40" s="34">
        <f t="shared" ref="AJ40:AZ40" si="95">SUM(AJ21,AJ25,AJ27,AJ35)</f>
        <v>2738.7802282900075</v>
      </c>
      <c r="AK40" s="34">
        <f t="shared" si="95"/>
        <v>1936.6103381815171</v>
      </c>
      <c r="AL40" s="34">
        <f t="shared" si="95"/>
        <v>1988.0088122496929</v>
      </c>
      <c r="AM40" s="34">
        <f t="shared" si="95"/>
        <v>1717.8153156640406</v>
      </c>
      <c r="AN40" s="34">
        <f t="shared" si="95"/>
        <v>1692.7755605934506</v>
      </c>
      <c r="AO40" s="34">
        <f t="shared" si="95"/>
        <v>1490.3086331684528</v>
      </c>
      <c r="AP40" s="34">
        <f t="shared" si="95"/>
        <v>2689.4366547890104</v>
      </c>
      <c r="AQ40" s="34">
        <f t="shared" si="95"/>
        <v>1895.0726350603168</v>
      </c>
      <c r="AR40" s="34">
        <f t="shared" si="95"/>
        <v>1822.9372075027268</v>
      </c>
      <c r="AS40" s="34">
        <f t="shared" si="95"/>
        <v>2083.1529275094726</v>
      </c>
      <c r="AT40" s="34">
        <f t="shared" si="95"/>
        <v>1489.0784244962713</v>
      </c>
      <c r="AU40" s="34">
        <f t="shared" si="95"/>
        <v>1592.2016946739279</v>
      </c>
      <c r="AV40" s="34">
        <f t="shared" si="95"/>
        <v>1636.4331399172831</v>
      </c>
      <c r="AW40" s="34">
        <f t="shared" si="95"/>
        <v>1670.0647118953136</v>
      </c>
      <c r="AX40" s="34">
        <f t="shared" si="95"/>
        <v>1461.227963139801</v>
      </c>
      <c r="AY40" s="34">
        <f t="shared" si="95"/>
        <v>1692.706932631427</v>
      </c>
      <c r="AZ40" s="34">
        <f t="shared" si="95"/>
        <v>2105.5797781217602</v>
      </c>
      <c r="BA40" s="34">
        <f>SUM(BA21,BA25,BA27,BA35)</f>
        <v>2161.765011148153</v>
      </c>
      <c r="BB40" s="34">
        <f>SUM(BB21,BB25,BB27,BB35)</f>
        <v>1810.1578625546638</v>
      </c>
      <c r="BC40" s="561">
        <f>IF(ISERROR(BB40/AX40),"N/A",IF(AX40&lt;0,"N/A",IF(BB40&lt;0,"N/A",IF(BB40/AX40-1&gt;300%,"&gt;±300%",IF(BB40/AX40-1&lt;-300%,"&gt;±300%",BB40/AX40-1)))))</f>
        <v>0.23879224064745008</v>
      </c>
      <c r="BD40" s="561">
        <f>IF(ISERROR(BB40/BA40),"N/A",IF(BA40&lt;0,"N/A",IF(BB40&lt;0,"N/A",IF(BB40/BA40-1&gt;300%,"&gt;±300%",IF(BB40/BA40-1&lt;-300%,"&gt;±300%",BB40/BA40-1)))))</f>
        <v>-0.16264818182377017</v>
      </c>
      <c r="BE40" s="4"/>
      <c r="BF40" s="34">
        <f t="shared" ref="BF40:BG40" si="96">SUM(BF21,BF25,BF27,BF35)</f>
        <v>4420</v>
      </c>
      <c r="BG40" s="34">
        <f t="shared" si="96"/>
        <v>3675</v>
      </c>
      <c r="BH40" s="34">
        <f>SUM(T40:U40)</f>
        <v>4090</v>
      </c>
      <c r="BI40" s="34">
        <f>SUM(V40:W40)</f>
        <v>4195</v>
      </c>
      <c r="BJ40" s="34">
        <f>SUM(X40:Y40)</f>
        <v>4150</v>
      </c>
      <c r="BK40" s="34">
        <f>SUM(Z40:AA40)</f>
        <v>4165</v>
      </c>
      <c r="BL40" s="34">
        <f>SUM(AB40:AC40)</f>
        <v>3960</v>
      </c>
      <c r="BM40" s="34">
        <f>SUM(AD40:AE40)</f>
        <v>3880</v>
      </c>
      <c r="BN40" s="34">
        <f>SUM(AF40:AG40)</f>
        <v>3760</v>
      </c>
      <c r="BO40" s="34">
        <f>SUM(AH40:AI40)</f>
        <v>3630</v>
      </c>
      <c r="BP40" s="34">
        <f>SUM(AJ40:AK40)</f>
        <v>4675.3905664715248</v>
      </c>
      <c r="BQ40" s="34">
        <f>SUM(AL40:AM40)</f>
        <v>3705.8241279137337</v>
      </c>
      <c r="BR40" s="34">
        <f>SUM(AN40:AO40)</f>
        <v>3183.0841937619034</v>
      </c>
      <c r="BS40" s="34">
        <f>SUM(AP40:AQ40)</f>
        <v>4584.5092898493276</v>
      </c>
      <c r="BT40" s="34">
        <f>SUM(AR40:AS40)</f>
        <v>3906.0901350121994</v>
      </c>
      <c r="BU40" s="34">
        <f>SUM(AT40:AU40)</f>
        <v>3081.2801191701992</v>
      </c>
      <c r="BV40" s="34">
        <f>SUM(AV40:AW40)</f>
        <v>3306.4978518125968</v>
      </c>
      <c r="BW40" s="34">
        <f>SUM(AX40:AY40)</f>
        <v>3153.9348957712282</v>
      </c>
      <c r="BX40" s="34">
        <f>SUM(AZ40:BA40)</f>
        <v>4267.3447892699132</v>
      </c>
      <c r="BY40" s="561">
        <f>IF(ISERROR(BX40/BV40),"N/A",IF(BV40&lt;0,"N/A",IF(BX40&lt;0,"N/A",IF(BX40/BV40-1&gt;300%,"&gt;±300%",IF(BX40/BV40-1&lt;-300%,"&gt;±300%",BX40/BV40-1)))))</f>
        <v>0.29059354656183656</v>
      </c>
      <c r="BZ40" s="561">
        <f>IF(ISERROR(BX40/BW40),"N/A",IF(BW40&lt;0,"N/A",IF(BX40&lt;0,"N/A",IF(BX40/BW40-1&gt;300%,"&gt;±300%",IF(BX40/BW40-1&lt;-300%,"&gt;±300%",BX40/BW40-1)))))</f>
        <v>0.35302247202107329</v>
      </c>
      <c r="CA40" s="19"/>
      <c r="CB40" s="645">
        <f t="shared" si="27"/>
        <v>7770.2095844560035</v>
      </c>
    </row>
    <row r="41" spans="1:80" x14ac:dyDescent="0.45">
      <c r="A41" s="3"/>
      <c r="B41" s="6"/>
      <c r="C41" s="546"/>
      <c r="D41" s="546"/>
      <c r="E41" s="546"/>
      <c r="F41" s="546"/>
      <c r="G41" s="6"/>
      <c r="H41" s="6"/>
      <c r="I41" s="629"/>
      <c r="J41" s="6"/>
      <c r="K41" s="6"/>
      <c r="L41" s="6"/>
      <c r="M41" s="6"/>
      <c r="N41" s="6"/>
      <c r="O41" s="546"/>
      <c r="P41" s="492"/>
      <c r="Q41" s="27"/>
      <c r="R41" s="546"/>
      <c r="S41" s="546"/>
      <c r="T41" s="546"/>
      <c r="U41" s="546"/>
      <c r="V41" s="546"/>
      <c r="W41" s="546"/>
      <c r="X41" s="546"/>
      <c r="Y41" s="546"/>
      <c r="Z41" s="546"/>
      <c r="AA41" s="546"/>
      <c r="AB41" s="546"/>
      <c r="AC41" s="546"/>
      <c r="AD41" s="546"/>
      <c r="AE41" s="546"/>
      <c r="AF41" s="546"/>
      <c r="AG41" s="546"/>
      <c r="AH41" s="546"/>
      <c r="AI41" s="546"/>
      <c r="AJ41" s="563"/>
      <c r="AK41" s="563"/>
      <c r="AL41" s="563"/>
      <c r="AM41" s="563"/>
      <c r="AN41" s="563"/>
      <c r="AO41" s="563"/>
      <c r="AP41" s="563"/>
      <c r="AQ41" s="563"/>
      <c r="AR41" s="563"/>
      <c r="AS41" s="563"/>
      <c r="AT41" s="563"/>
      <c r="AU41" s="563"/>
      <c r="AV41" s="563"/>
      <c r="AW41" s="563"/>
      <c r="AX41" s="563"/>
      <c r="AY41" s="563"/>
      <c r="AZ41" s="563"/>
      <c r="BA41" s="563"/>
      <c r="BB41" s="563"/>
      <c r="BC41" s="492"/>
      <c r="BD41" s="492"/>
      <c r="BE41" s="4"/>
      <c r="BF41" s="39"/>
      <c r="BT41" s="613"/>
      <c r="BU41" s="613"/>
      <c r="BV41" s="613"/>
      <c r="BW41" s="613"/>
      <c r="BX41" s="613"/>
      <c r="BY41" s="614"/>
      <c r="BZ41" s="614"/>
      <c r="CA41" s="19"/>
      <c r="CB41" s="646"/>
    </row>
    <row r="42" spans="1:80" x14ac:dyDescent="0.45">
      <c r="A42" s="41" t="s">
        <v>7</v>
      </c>
      <c r="B42" s="42"/>
      <c r="C42" s="584">
        <v>-735</v>
      </c>
      <c r="D42" s="584">
        <v>-815</v>
      </c>
      <c r="E42" s="584">
        <v>-325</v>
      </c>
      <c r="F42" s="584">
        <v>-420</v>
      </c>
      <c r="G42" s="584">
        <v>215</v>
      </c>
      <c r="H42" s="584">
        <v>715</v>
      </c>
      <c r="I42" s="584">
        <f>I18-I40</f>
        <v>-192.20299195954249</v>
      </c>
      <c r="J42" s="584">
        <f>J18-J40</f>
        <v>-865.31069425873193</v>
      </c>
      <c r="K42" s="640">
        <f>K18-K40</f>
        <v>1293.9949591485529</v>
      </c>
      <c r="L42" s="584">
        <f>L18-L40</f>
        <v>800.06868349913111</v>
      </c>
      <c r="M42" s="584">
        <f t="shared" ref="M42:N42" si="97">M18-M40</f>
        <v>-1071.2726739745221</v>
      </c>
      <c r="N42" s="584">
        <f t="shared" si="97"/>
        <v>-353.33930826923279</v>
      </c>
      <c r="O42" s="547" t="str">
        <f t="shared" si="20"/>
        <v>N/A</v>
      </c>
      <c r="P42" s="547" t="str">
        <f t="shared" si="20"/>
        <v>N/A</v>
      </c>
      <c r="Q42" s="27"/>
      <c r="R42" s="43">
        <v>215</v>
      </c>
      <c r="S42" s="43">
        <v>-85</v>
      </c>
      <c r="T42" s="43">
        <v>-155</v>
      </c>
      <c r="U42" s="43">
        <v>-65</v>
      </c>
      <c r="V42" s="43">
        <v>-215</v>
      </c>
      <c r="W42" s="43">
        <v>55</v>
      </c>
      <c r="X42" s="43">
        <v>-255</v>
      </c>
      <c r="Y42" s="43">
        <v>115</v>
      </c>
      <c r="Z42" s="43">
        <v>70</v>
      </c>
      <c r="AA42" s="43">
        <v>-330</v>
      </c>
      <c r="AB42" s="43">
        <v>-210</v>
      </c>
      <c r="AC42" s="43">
        <v>145</v>
      </c>
      <c r="AD42" s="43">
        <v>230</v>
      </c>
      <c r="AE42" s="43">
        <v>40</v>
      </c>
      <c r="AF42" s="43">
        <v>-180</v>
      </c>
      <c r="AG42" s="43">
        <v>315</v>
      </c>
      <c r="AH42" s="43">
        <v>290</v>
      </c>
      <c r="AI42" s="43">
        <v>255</v>
      </c>
      <c r="AJ42" s="43">
        <f t="shared" ref="AJ42:AZ42" si="98">AJ18-AJ40</f>
        <v>-881.53873326941994</v>
      </c>
      <c r="AK42" s="43">
        <f t="shared" si="98"/>
        <v>241.9016151559988</v>
      </c>
      <c r="AL42" s="43">
        <f t="shared" si="98"/>
        <v>24.098304511890774</v>
      </c>
      <c r="AM42" s="43">
        <f t="shared" si="98"/>
        <v>423.57841263365708</v>
      </c>
      <c r="AN42" s="43">
        <f t="shared" si="98"/>
        <v>67.93717926944214</v>
      </c>
      <c r="AO42" s="43">
        <f t="shared" si="98"/>
        <v>-134.50060297942423</v>
      </c>
      <c r="AP42" s="43">
        <f t="shared" si="98"/>
        <v>-744.6254769570985</v>
      </c>
      <c r="AQ42" s="43">
        <f t="shared" si="98"/>
        <v>-53.930435616972773</v>
      </c>
      <c r="AR42" s="43">
        <f t="shared" si="98"/>
        <v>138.31722747930326</v>
      </c>
      <c r="AS42" s="43">
        <f t="shared" si="98"/>
        <v>-25.911692226023206</v>
      </c>
      <c r="AT42" s="43">
        <f t="shared" si="98"/>
        <v>573.86702527032162</v>
      </c>
      <c r="AU42" s="43">
        <f t="shared" si="98"/>
        <v>607.97812661718285</v>
      </c>
      <c r="AV42" s="43">
        <f t="shared" si="98"/>
        <v>109.79745295779071</v>
      </c>
      <c r="AW42" s="43">
        <f t="shared" si="98"/>
        <v>248.34933359706815</v>
      </c>
      <c r="AX42" s="43">
        <f t="shared" si="98"/>
        <v>343.24482275285982</v>
      </c>
      <c r="AY42" s="43">
        <f t="shared" si="98"/>
        <v>98.892174469148358</v>
      </c>
      <c r="AZ42" s="43">
        <f t="shared" si="98"/>
        <v>-500.72907926067478</v>
      </c>
      <c r="BA42" s="43">
        <f>BA18-BA40</f>
        <v>-340.08930699668849</v>
      </c>
      <c r="BB42" s="43">
        <f>BB18-BB40</f>
        <v>-40.241116134855474</v>
      </c>
      <c r="BC42" s="547" t="str">
        <f>IF(ISERROR(BB42/AX42),"N/A",IF(AX42&lt;0,"N/A",IF(BB42&lt;0,"N/A",IF(BB42/AX42-1&gt;300%,"&gt;±300%",IF(BB42/AX42-1&lt;-300%,"&gt;±300%",BB42/AX42-1)))))</f>
        <v>N/A</v>
      </c>
      <c r="BD42" s="547" t="str">
        <f>IF(ISERROR(BB42/BA42),"N/A",IF(BA42&lt;0,"N/A",IF(BB42&lt;0,"N/A",IF(BB42/BA42-1&gt;300%,"&gt;±300%",IF(BB42/BA42-1&lt;-300%,"&gt;±300%",BB42/BA42-1)))))</f>
        <v>N/A</v>
      </c>
      <c r="BE42" s="4"/>
      <c r="BF42" s="43">
        <f>BF18-BF40</f>
        <v>-935</v>
      </c>
      <c r="BG42" s="43">
        <f t="shared" ref="BG42:BV42" si="99">BG18-BG40</f>
        <v>120</v>
      </c>
      <c r="BH42" s="43">
        <f t="shared" si="99"/>
        <v>-220</v>
      </c>
      <c r="BI42" s="43">
        <f t="shared" si="99"/>
        <v>-160</v>
      </c>
      <c r="BJ42" s="43">
        <f t="shared" si="99"/>
        <v>-140</v>
      </c>
      <c r="BK42" s="43">
        <f t="shared" si="99"/>
        <v>-260</v>
      </c>
      <c r="BL42" s="43">
        <f t="shared" si="99"/>
        <v>-65</v>
      </c>
      <c r="BM42" s="43">
        <f t="shared" si="99"/>
        <v>270</v>
      </c>
      <c r="BN42" s="43">
        <f t="shared" si="99"/>
        <v>135</v>
      </c>
      <c r="BO42" s="43">
        <f t="shared" si="99"/>
        <v>545</v>
      </c>
      <c r="BP42" s="43">
        <f t="shared" si="99"/>
        <v>-639.63711811342137</v>
      </c>
      <c r="BQ42" s="43">
        <f t="shared" si="99"/>
        <v>447.67671714554763</v>
      </c>
      <c r="BR42" s="43">
        <f t="shared" si="99"/>
        <v>-66.563423709982089</v>
      </c>
      <c r="BS42" s="43">
        <f t="shared" si="99"/>
        <v>-798.55591257407195</v>
      </c>
      <c r="BT42" s="43">
        <f t="shared" si="99"/>
        <v>112.40553525328005</v>
      </c>
      <c r="BU42" s="43">
        <f t="shared" si="99"/>
        <v>1181.8451518875045</v>
      </c>
      <c r="BV42" s="43">
        <f t="shared" si="99"/>
        <v>358.14678655485886</v>
      </c>
      <c r="BW42" s="43">
        <f>SUM(AX42:AY42)</f>
        <v>442.13699722200818</v>
      </c>
      <c r="BX42" s="43">
        <f>SUM(AZ42:BA42)</f>
        <v>-840.81838625736327</v>
      </c>
      <c r="BY42" s="547" t="str">
        <f>IF(ISERROR(BX42/BV42),"N/A",IF(BV42&lt;0,"N/A",IF(BX42&lt;0,"N/A",IF(BX42/BV42-1&gt;300%,"&gt;±300%",IF(BX42/BV42-1&lt;-300%,"&gt;±300%",BX42/BV42-1)))))</f>
        <v>N/A</v>
      </c>
      <c r="BZ42" s="547" t="str">
        <f>IF(ISERROR(BX42/BW42),"N/A",IF(BW42&lt;0,"N/A",IF(BX42&lt;0,"N/A",IF(BX42/BW42-1&gt;300%,"&gt;±300%",IF(BX42/BW42-1&lt;-300%,"&gt;±300%",BX42/BW42-1)))))</f>
        <v>N/A</v>
      </c>
      <c r="CA42" s="19"/>
      <c r="CB42" s="46">
        <f t="shared" si="27"/>
        <v>-782.16732792307039</v>
      </c>
    </row>
    <row r="43" spans="1:80" s="717" customFormat="1" x14ac:dyDescent="0.45">
      <c r="A43" s="295"/>
      <c r="B43" s="98"/>
      <c r="C43" s="98"/>
      <c r="D43" s="98"/>
      <c r="E43" s="98"/>
      <c r="F43" s="98"/>
      <c r="G43" s="98"/>
      <c r="H43" s="98"/>
      <c r="I43" s="718"/>
      <c r="J43" s="98"/>
      <c r="K43" s="98"/>
      <c r="L43" s="98"/>
      <c r="M43" s="98"/>
      <c r="N43" s="98"/>
      <c r="O43" s="98"/>
      <c r="P43" s="744"/>
      <c r="Q43" s="27"/>
      <c r="R43" s="98"/>
      <c r="S43" s="98"/>
      <c r="T43" s="98"/>
      <c r="U43" s="98"/>
      <c r="V43" s="98"/>
      <c r="W43" s="98"/>
      <c r="X43" s="98"/>
      <c r="Y43" s="98"/>
      <c r="Z43" s="98"/>
      <c r="AA43" s="195"/>
      <c r="AB43" s="195"/>
      <c r="AC43" s="195"/>
      <c r="AD43" s="195"/>
      <c r="AE43" s="195"/>
      <c r="AF43" s="195"/>
      <c r="AG43" s="195"/>
      <c r="AH43" s="195"/>
      <c r="AI43" s="195"/>
      <c r="AJ43" s="195"/>
      <c r="AK43" s="195"/>
      <c r="AL43" s="195"/>
      <c r="AM43" s="195"/>
      <c r="AN43" s="719"/>
      <c r="AO43" s="195"/>
      <c r="AP43" s="195"/>
      <c r="AQ43" s="195"/>
      <c r="AR43" s="195"/>
      <c r="AS43" s="195"/>
      <c r="AT43" s="195"/>
      <c r="AU43" s="195"/>
      <c r="AV43" s="720"/>
      <c r="AW43" s="195"/>
      <c r="AX43" s="195"/>
      <c r="AY43" s="720"/>
      <c r="AZ43" s="720"/>
      <c r="BA43" s="720"/>
      <c r="BB43" s="720"/>
      <c r="BC43" s="716"/>
      <c r="BD43" s="716"/>
      <c r="BE43" s="4"/>
      <c r="BF43" s="199"/>
      <c r="BG43" s="199"/>
      <c r="BH43" s="199"/>
      <c r="BI43" s="199"/>
      <c r="BJ43" s="199"/>
      <c r="BK43" s="199"/>
      <c r="BL43" s="199"/>
      <c r="BM43" s="199"/>
      <c r="BN43" s="199"/>
      <c r="BO43" s="199"/>
      <c r="BP43" s="199"/>
      <c r="BQ43" s="199"/>
      <c r="BR43" s="199"/>
      <c r="BS43" s="199"/>
      <c r="BT43" s="199"/>
      <c r="BU43" s="199"/>
      <c r="BV43" s="199"/>
      <c r="BW43" s="199"/>
      <c r="BX43" s="199"/>
      <c r="BY43" s="295"/>
      <c r="BZ43" s="295"/>
      <c r="CA43" s="198"/>
      <c r="CB43" s="199"/>
    </row>
    <row r="44" spans="1:80" x14ac:dyDescent="0.45">
      <c r="A44" s="41" t="s">
        <v>38</v>
      </c>
      <c r="B44" s="660">
        <v>4140</v>
      </c>
      <c r="C44" s="43">
        <v>3405</v>
      </c>
      <c r="D44" s="43">
        <v>2590</v>
      </c>
      <c r="E44" s="43">
        <v>2265</v>
      </c>
      <c r="F44" s="43">
        <v>1845</v>
      </c>
      <c r="G44" s="43">
        <v>2060</v>
      </c>
      <c r="H44" s="43">
        <v>2775</v>
      </c>
      <c r="I44" s="630">
        <f>H45+I42</f>
        <v>3457.7970080404575</v>
      </c>
      <c r="J44" s="43">
        <f>I44+J42</f>
        <v>2592.4863137817256</v>
      </c>
      <c r="K44" s="43">
        <f>J44+K42</f>
        <v>3886.4812729302785</v>
      </c>
      <c r="L44" s="43">
        <f>K44+L42</f>
        <v>4686.5499564294096</v>
      </c>
      <c r="M44" s="43">
        <f t="shared" ref="M44:N44" si="100">L44+M42</f>
        <v>3615.2772824548874</v>
      </c>
      <c r="N44" s="43">
        <f t="shared" si="100"/>
        <v>3261.9379741856546</v>
      </c>
      <c r="O44" s="547">
        <f t="shared" si="20"/>
        <v>-0.22858449903107481</v>
      </c>
      <c r="P44" s="547">
        <f t="shared" si="20"/>
        <v>-9.7735050637472565E-2</v>
      </c>
      <c r="Q44" s="27"/>
      <c r="R44" s="43"/>
      <c r="S44" s="43"/>
      <c r="T44" s="43"/>
      <c r="U44" s="43"/>
      <c r="V44" s="43"/>
      <c r="W44" s="43"/>
      <c r="X44" s="43"/>
      <c r="Y44" s="43"/>
      <c r="Z44" s="43"/>
      <c r="AA44" s="754"/>
      <c r="AB44" s="754"/>
      <c r="AC44" s="754"/>
      <c r="AD44" s="754"/>
      <c r="AE44" s="754"/>
      <c r="AF44" s="754"/>
      <c r="AG44" s="754"/>
      <c r="AH44" s="754"/>
      <c r="AI44" s="754"/>
      <c r="AJ44" s="754"/>
      <c r="AK44" s="754"/>
      <c r="AL44" s="754"/>
      <c r="AM44" s="754"/>
      <c r="AN44" s="755"/>
      <c r="AO44" s="754"/>
      <c r="AP44" s="754"/>
      <c r="AQ44" s="754"/>
      <c r="AR44" s="754"/>
      <c r="AS44" s="754"/>
      <c r="AT44" s="754"/>
      <c r="AU44" s="754"/>
      <c r="AV44" s="754"/>
      <c r="AW44" s="754"/>
      <c r="AX44" s="754"/>
      <c r="AY44" s="754"/>
      <c r="AZ44" s="754"/>
      <c r="BA44" s="754"/>
      <c r="BB44" s="754"/>
      <c r="BC44" s="44"/>
      <c r="BD44" s="44"/>
      <c r="BE44" s="4"/>
      <c r="BF44" s="46"/>
      <c r="BG44" s="46"/>
      <c r="BH44" s="46"/>
      <c r="BI44" s="46"/>
      <c r="BJ44" s="46"/>
      <c r="BK44" s="46"/>
      <c r="BL44" s="46"/>
      <c r="BM44" s="46"/>
      <c r="BN44" s="46"/>
      <c r="BO44" s="46"/>
      <c r="BP44" s="46"/>
      <c r="BQ44" s="46"/>
      <c r="BR44" s="46"/>
      <c r="BS44" s="46"/>
      <c r="BT44" s="46"/>
      <c r="BU44" s="46"/>
      <c r="BV44" s="46"/>
      <c r="BW44" s="46"/>
      <c r="BX44" s="46"/>
      <c r="BY44" s="548"/>
      <c r="BZ44" s="548"/>
      <c r="CA44" s="19"/>
      <c r="CB44" s="46"/>
    </row>
    <row r="45" spans="1:80" x14ac:dyDescent="0.45">
      <c r="A45" s="675" t="s">
        <v>117</v>
      </c>
      <c r="B45" s="36"/>
      <c r="C45" s="9"/>
      <c r="D45" s="9"/>
      <c r="E45" s="9"/>
      <c r="F45" s="9"/>
      <c r="G45" s="9"/>
      <c r="H45" s="838">
        <v>3650</v>
      </c>
      <c r="I45" s="9"/>
      <c r="J45" s="9"/>
      <c r="K45" s="9"/>
      <c r="L45" s="9"/>
      <c r="M45" s="9"/>
      <c r="N45" s="9"/>
      <c r="O45" s="492"/>
      <c r="P45" s="9"/>
      <c r="Q45" s="36"/>
      <c r="R45" s="9"/>
      <c r="S45" s="838"/>
      <c r="T45" s="838"/>
      <c r="U45" s="838"/>
      <c r="V45" s="838"/>
      <c r="W45" s="838"/>
      <c r="X45" s="838"/>
      <c r="Y45" s="838"/>
      <c r="Z45" s="838"/>
      <c r="AA45" s="756"/>
      <c r="AB45" s="756"/>
      <c r="AC45" s="756"/>
      <c r="AD45" s="756"/>
      <c r="AE45" s="756"/>
      <c r="AF45" s="756"/>
      <c r="AG45" s="756"/>
      <c r="AH45" s="756"/>
      <c r="AI45" s="756"/>
      <c r="AJ45" s="757"/>
      <c r="AK45" s="757"/>
      <c r="AL45" s="757"/>
      <c r="AM45" s="757"/>
      <c r="AN45" s="758"/>
      <c r="AO45" s="756"/>
      <c r="AP45" s="756"/>
      <c r="AQ45" s="757"/>
      <c r="AR45" s="756"/>
      <c r="AS45" s="756"/>
      <c r="AT45" s="756"/>
      <c r="AU45" s="757"/>
      <c r="AV45" s="756"/>
      <c r="AW45" s="756"/>
      <c r="AX45" s="756"/>
      <c r="AY45" s="757"/>
      <c r="AZ45" s="756"/>
      <c r="BA45" s="756"/>
      <c r="BB45" s="756"/>
      <c r="BC45" s="235"/>
      <c r="BD45" s="235"/>
      <c r="BE45" s="295"/>
      <c r="BF45" s="675"/>
      <c r="BG45" s="550"/>
      <c r="BH45" s="288"/>
      <c r="BI45" s="550"/>
      <c r="BJ45" s="288"/>
      <c r="BK45" s="550"/>
      <c r="BL45" s="288"/>
      <c r="BM45" s="550"/>
      <c r="BN45" s="288"/>
      <c r="BO45" s="550"/>
      <c r="BP45" s="288"/>
      <c r="BQ45" s="550"/>
      <c r="BR45" s="288"/>
      <c r="BS45" s="550"/>
      <c r="BT45" s="550"/>
      <c r="BU45" s="550"/>
      <c r="BV45" s="550"/>
      <c r="BW45" s="550"/>
      <c r="BX45" s="550"/>
      <c r="BY45" s="675"/>
      <c r="BZ45" s="675"/>
      <c r="CA45" s="675"/>
      <c r="CB45" s="288"/>
    </row>
    <row r="46" spans="1:80" s="717" customFormat="1" x14ac:dyDescent="0.45">
      <c r="A46" s="39"/>
      <c r="B46" s="39"/>
      <c r="C46" s="745"/>
      <c r="D46" s="746"/>
      <c r="E46" s="746"/>
      <c r="F46" s="746"/>
      <c r="G46" s="746"/>
      <c r="H46" s="746"/>
      <c r="I46" s="718"/>
      <c r="J46" s="718"/>
      <c r="K46" s="718"/>
      <c r="L46" s="718"/>
      <c r="M46" s="747"/>
      <c r="N46" s="747"/>
      <c r="O46" s="746"/>
      <c r="P46" s="746"/>
      <c r="Q46" s="39"/>
      <c r="R46" s="746"/>
      <c r="S46" s="746"/>
      <c r="T46" s="746"/>
      <c r="U46" s="746"/>
      <c r="V46" s="746"/>
      <c r="W46" s="746"/>
      <c r="X46" s="746"/>
      <c r="Y46" s="746"/>
      <c r="Z46" s="746"/>
      <c r="AA46" s="759"/>
      <c r="AB46" s="759"/>
      <c r="AC46" s="759"/>
      <c r="AD46" s="759"/>
      <c r="AE46" s="759"/>
      <c r="AF46" s="759"/>
      <c r="AG46" s="759"/>
      <c r="AH46" s="759"/>
      <c r="AI46" s="759"/>
      <c r="AJ46" s="760"/>
      <c r="AK46" s="760"/>
      <c r="AL46" s="760"/>
      <c r="AM46" s="760"/>
      <c r="AN46" s="760"/>
      <c r="AO46" s="759"/>
      <c r="AP46" s="759"/>
      <c r="AQ46" s="760"/>
      <c r="AR46" s="759"/>
      <c r="AS46" s="759"/>
      <c r="AT46" s="759"/>
      <c r="AU46" s="759"/>
      <c r="AV46" s="760"/>
      <c r="AW46" s="759"/>
      <c r="AX46" s="759"/>
      <c r="AY46" s="759"/>
      <c r="AZ46" s="759"/>
      <c r="BA46" s="759"/>
      <c r="BB46" s="759"/>
      <c r="BC46" s="735"/>
      <c r="BD46" s="735"/>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row>
    <row r="47" spans="1:80" s="717" customFormat="1" x14ac:dyDescent="0.45">
      <c r="A47" s="39"/>
      <c r="B47" s="39"/>
      <c r="C47" s="746"/>
      <c r="D47" s="746"/>
      <c r="E47" s="746"/>
      <c r="F47" s="746"/>
      <c r="G47" s="746"/>
      <c r="H47" s="746"/>
      <c r="I47" s="748"/>
      <c r="J47" s="746"/>
      <c r="K47" s="746"/>
      <c r="L47" s="746"/>
      <c r="M47" s="749"/>
      <c r="N47" s="749"/>
      <c r="O47" s="746"/>
      <c r="P47" s="746"/>
      <c r="Q47" s="39"/>
      <c r="R47" s="746"/>
      <c r="S47" s="746"/>
      <c r="T47" s="746"/>
      <c r="U47" s="746"/>
      <c r="V47" s="746"/>
      <c r="W47" s="746"/>
      <c r="X47" s="746"/>
      <c r="Y47" s="746"/>
      <c r="Z47" s="746"/>
      <c r="AA47" s="759"/>
      <c r="AB47" s="759"/>
      <c r="AC47" s="759"/>
      <c r="AD47" s="759"/>
      <c r="AE47" s="759"/>
      <c r="AF47" s="759"/>
      <c r="AG47" s="759"/>
      <c r="AH47" s="759"/>
      <c r="AI47" s="759"/>
      <c r="AJ47" s="760"/>
      <c r="AK47" s="760"/>
      <c r="AL47" s="760"/>
      <c r="AM47" s="760"/>
      <c r="AN47" s="761"/>
      <c r="AO47" s="759"/>
      <c r="AP47" s="759"/>
      <c r="AQ47" s="759"/>
      <c r="AR47" s="759"/>
      <c r="AS47" s="759"/>
      <c r="AT47" s="759"/>
      <c r="AU47" s="759"/>
      <c r="AV47" s="759"/>
      <c r="AW47" s="759"/>
      <c r="AX47" s="759"/>
      <c r="AY47" s="759"/>
      <c r="AZ47" s="759"/>
      <c r="BA47" s="759"/>
      <c r="BB47" s="759"/>
      <c r="BC47" s="735"/>
      <c r="BD47" s="735"/>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row>
    <row r="48" spans="1:80" s="717" customFormat="1" x14ac:dyDescent="0.45">
      <c r="A48" s="39"/>
      <c r="B48" s="39"/>
      <c r="C48" s="746"/>
      <c r="D48" s="746"/>
      <c r="E48" s="746"/>
      <c r="F48" s="746"/>
      <c r="G48" s="746"/>
      <c r="H48" s="746"/>
      <c r="I48" s="748"/>
      <c r="J48" s="746"/>
      <c r="K48" s="746"/>
      <c r="L48" s="746"/>
      <c r="M48" s="746"/>
      <c r="N48" s="746"/>
      <c r="O48" s="746"/>
      <c r="P48" s="746"/>
      <c r="Q48" s="39"/>
      <c r="R48" s="746"/>
      <c r="S48" s="746"/>
      <c r="T48" s="746"/>
      <c r="U48" s="746"/>
      <c r="V48" s="746"/>
      <c r="W48" s="746"/>
      <c r="X48" s="746"/>
      <c r="Y48" s="746"/>
      <c r="Z48" s="746"/>
      <c r="AA48" s="759"/>
      <c r="AB48" s="759"/>
      <c r="AC48" s="759"/>
      <c r="AD48" s="759"/>
      <c r="AE48" s="759"/>
      <c r="AF48" s="759"/>
      <c r="AG48" s="759"/>
      <c r="AH48" s="759"/>
      <c r="AI48" s="759"/>
      <c r="AJ48" s="760"/>
      <c r="AK48" s="760"/>
      <c r="AL48" s="760"/>
      <c r="AM48" s="760"/>
      <c r="AN48" s="761"/>
      <c r="AO48" s="759"/>
      <c r="AP48" s="759"/>
      <c r="AQ48" s="759"/>
      <c r="AR48" s="759"/>
      <c r="AS48" s="759"/>
      <c r="AT48" s="759"/>
      <c r="AU48" s="759"/>
      <c r="AV48" s="759"/>
      <c r="AW48" s="759"/>
      <c r="AX48" s="759"/>
      <c r="AY48" s="759"/>
      <c r="AZ48" s="759"/>
      <c r="BA48" s="759"/>
      <c r="BB48" s="759"/>
      <c r="BC48" s="735"/>
      <c r="BD48" s="735"/>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row>
    <row r="49" spans="1:40" x14ac:dyDescent="0.45">
      <c r="A49" s="39"/>
      <c r="B49" s="39"/>
      <c r="C49" s="746"/>
      <c r="D49" s="746"/>
      <c r="E49" s="746"/>
      <c r="F49" s="746"/>
      <c r="G49" s="746"/>
      <c r="H49" s="746"/>
      <c r="I49" s="748"/>
      <c r="J49" s="746"/>
      <c r="K49" s="746"/>
      <c r="L49" s="746"/>
      <c r="M49" s="746"/>
      <c r="N49" s="746"/>
      <c r="O49" s="746"/>
      <c r="P49" s="746"/>
      <c r="AN49" s="763"/>
    </row>
    <row r="50" spans="1:40" x14ac:dyDescent="0.45">
      <c r="A50" s="39"/>
      <c r="B50" s="39"/>
      <c r="C50" s="746"/>
      <c r="D50" s="746"/>
      <c r="E50" s="746"/>
      <c r="F50" s="746"/>
      <c r="G50" s="746"/>
      <c r="H50" s="746"/>
      <c r="I50" s="748"/>
      <c r="J50" s="746"/>
      <c r="K50" s="746"/>
      <c r="L50" s="746"/>
      <c r="M50" s="746"/>
      <c r="N50" s="746"/>
      <c r="O50" s="746"/>
      <c r="P50" s="746"/>
      <c r="AN50" s="763"/>
    </row>
    <row r="51" spans="1:40" x14ac:dyDescent="0.45">
      <c r="A51" s="39"/>
      <c r="B51" s="39"/>
      <c r="C51" s="746"/>
      <c r="D51" s="746"/>
      <c r="E51" s="746"/>
      <c r="F51" s="746"/>
      <c r="G51" s="746"/>
      <c r="H51" s="746"/>
      <c r="I51" s="748"/>
      <c r="J51" s="746"/>
      <c r="K51" s="746"/>
      <c r="L51" s="746"/>
      <c r="M51" s="746"/>
      <c r="N51" s="746"/>
      <c r="O51" s="746"/>
      <c r="P51" s="746"/>
      <c r="AN51" s="763"/>
    </row>
    <row r="52" spans="1:40" x14ac:dyDescent="0.45">
      <c r="A52" s="39"/>
      <c r="B52" s="39"/>
      <c r="C52" s="746"/>
      <c r="D52" s="746"/>
      <c r="E52" s="746"/>
      <c r="F52" s="746"/>
      <c r="G52" s="746"/>
      <c r="H52" s="746"/>
      <c r="I52" s="748"/>
      <c r="J52" s="746"/>
      <c r="K52" s="746"/>
      <c r="L52" s="746"/>
      <c r="M52" s="746"/>
      <c r="N52" s="746"/>
      <c r="O52" s="746"/>
      <c r="P52" s="746"/>
      <c r="AN52" s="763"/>
    </row>
    <row r="53" spans="1:40" x14ac:dyDescent="0.45">
      <c r="A53" s="39"/>
      <c r="B53" s="39"/>
      <c r="C53" s="746"/>
      <c r="D53" s="746"/>
      <c r="E53" s="746"/>
      <c r="F53" s="746"/>
      <c r="G53" s="746"/>
      <c r="H53" s="746"/>
      <c r="I53" s="748"/>
      <c r="J53" s="746"/>
      <c r="K53" s="746"/>
      <c r="L53" s="746"/>
      <c r="M53" s="746"/>
      <c r="N53" s="746"/>
      <c r="O53" s="746"/>
      <c r="P53" s="746"/>
      <c r="AN53" s="763"/>
    </row>
    <row r="54" spans="1:40" x14ac:dyDescent="0.45">
      <c r="A54" s="39"/>
      <c r="B54" s="39"/>
      <c r="C54" s="746"/>
      <c r="D54" s="746"/>
      <c r="E54" s="746"/>
      <c r="F54" s="746"/>
      <c r="G54" s="746"/>
      <c r="H54" s="746"/>
      <c r="I54" s="748"/>
      <c r="J54" s="746"/>
      <c r="K54" s="746"/>
      <c r="L54" s="746"/>
      <c r="M54" s="746"/>
      <c r="N54" s="746"/>
      <c r="O54" s="746"/>
      <c r="P54" s="746"/>
      <c r="AN54" s="763"/>
    </row>
    <row r="55" spans="1:40" x14ac:dyDescent="0.45">
      <c r="AN55" s="763"/>
    </row>
    <row r="56" spans="1:40" x14ac:dyDescent="0.45">
      <c r="AN56" s="763"/>
    </row>
    <row r="57" spans="1:40" x14ac:dyDescent="0.45">
      <c r="AN57" s="763"/>
    </row>
    <row r="58" spans="1:40" x14ac:dyDescent="0.45">
      <c r="AN58" s="763"/>
    </row>
    <row r="59" spans="1:40" x14ac:dyDescent="0.45">
      <c r="AN59" s="763"/>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E8DF-7549-4660-9B65-A2AA709F84FB}">
  <sheetPr codeName="Sheet79"/>
  <dimension ref="A1:CB58"/>
  <sheetViews>
    <sheetView showGridLines="0" workbookViewId="0"/>
  </sheetViews>
  <sheetFormatPr defaultColWidth="9.46484375" defaultRowHeight="14.25" x14ac:dyDescent="0.45"/>
  <cols>
    <col min="1" max="1" width="38.53125" style="15" bestFit="1" customWidth="1"/>
    <col min="2" max="2" width="27.46484375" style="15" bestFit="1" customWidth="1"/>
    <col min="3" max="8" width="5.53125" style="24" customWidth="1"/>
    <col min="9" max="9" width="5.53125" style="551" customWidth="1"/>
    <col min="10" max="14" width="5.53125" style="24" customWidth="1"/>
    <col min="15" max="16" width="9.73046875" style="24" customWidth="1"/>
    <col min="17" max="17" width="3" style="24" customWidth="1"/>
    <col min="18" max="26" width="7.53125" style="24" customWidth="1"/>
    <col min="27" max="35" width="7.53125" style="762" customWidth="1"/>
    <col min="36" max="39" width="7.53125" style="751" customWidth="1"/>
    <col min="40" max="40" width="7.53125" style="764" customWidth="1"/>
    <col min="41" max="54" width="7.53125" style="762" customWidth="1"/>
    <col min="55" max="56" width="11.46484375" style="741" customWidth="1"/>
    <col min="57" max="57" width="7.53125" style="24" customWidth="1"/>
    <col min="58" max="58" width="7.265625" style="24" customWidth="1"/>
    <col min="59" max="73" width="7.265625" style="767" customWidth="1"/>
    <col min="74" max="74" width="7.265625" style="24" customWidth="1"/>
    <col min="75" max="76" width="7.265625" style="767" customWidth="1"/>
    <col min="77" max="78" width="10.53125" style="24" customWidth="1"/>
    <col min="79" max="79" width="9.46484375" style="24"/>
    <col min="80" max="80" width="9.265625" style="767" bestFit="1" customWidth="1"/>
    <col min="81" max="16384" width="9.46484375" style="519"/>
  </cols>
  <sheetData>
    <row r="1" spans="1:80" x14ac:dyDescent="0.45">
      <c r="A1" s="16" t="s">
        <v>209</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G1" s="765"/>
      <c r="BH1" s="765"/>
      <c r="BI1" s="765"/>
      <c r="BJ1" s="765"/>
      <c r="BK1" s="765"/>
      <c r="BL1" s="765"/>
      <c r="BM1" s="765"/>
      <c r="BN1" s="765"/>
      <c r="BO1" s="765"/>
      <c r="BP1" s="765"/>
      <c r="BQ1" s="765"/>
      <c r="BR1" s="765"/>
      <c r="BS1" s="765"/>
      <c r="BT1" s="765"/>
      <c r="BU1" s="765"/>
      <c r="BV1" s="750"/>
      <c r="BW1" s="765"/>
      <c r="BX1" s="765"/>
      <c r="BY1" s="750"/>
      <c r="BZ1" s="750"/>
      <c r="CB1" s="765"/>
    </row>
    <row r="2" spans="1:80"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t="s">
        <v>214</v>
      </c>
      <c r="N2" s="176" t="s">
        <v>215</v>
      </c>
      <c r="O2" s="112" t="s">
        <v>216</v>
      </c>
      <c r="P2" s="112" t="s">
        <v>217</v>
      </c>
      <c r="Q2" s="769"/>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30" t="s">
        <v>210</v>
      </c>
      <c r="BD2" s="770" t="s">
        <v>211</v>
      </c>
      <c r="BE2" s="769"/>
      <c r="BF2" s="176" t="s">
        <v>39</v>
      </c>
      <c r="BG2" s="176" t="s">
        <v>40</v>
      </c>
      <c r="BH2" s="176" t="s">
        <v>47</v>
      </c>
      <c r="BI2" s="176" t="s">
        <v>50</v>
      </c>
      <c r="BJ2" s="176" t="s">
        <v>57</v>
      </c>
      <c r="BK2" s="176" t="s">
        <v>59</v>
      </c>
      <c r="BL2" s="176" t="s">
        <v>64</v>
      </c>
      <c r="BM2" s="176" t="s">
        <v>66</v>
      </c>
      <c r="BN2" s="176" t="s">
        <v>71</v>
      </c>
      <c r="BO2" s="176" t="s">
        <v>81</v>
      </c>
      <c r="BP2" s="176" t="s">
        <v>93</v>
      </c>
      <c r="BQ2" s="176" t="s">
        <v>94</v>
      </c>
      <c r="BR2" s="176" t="s">
        <v>109</v>
      </c>
      <c r="BS2" s="176" t="s">
        <v>134</v>
      </c>
      <c r="BT2" s="176" t="s">
        <v>147</v>
      </c>
      <c r="BU2" s="176" t="s">
        <v>161</v>
      </c>
      <c r="BV2" s="176" t="s">
        <v>177</v>
      </c>
      <c r="BW2" s="176" t="s">
        <v>192</v>
      </c>
      <c r="BX2" s="176" t="s">
        <v>205</v>
      </c>
      <c r="BY2" s="533" t="s">
        <v>206</v>
      </c>
      <c r="BZ2" s="533" t="s">
        <v>207</v>
      </c>
      <c r="CA2" s="175"/>
      <c r="CB2" s="176" t="s">
        <v>69</v>
      </c>
    </row>
    <row r="3" spans="1:80" x14ac:dyDescent="0.45">
      <c r="A3" s="110" t="s">
        <v>33</v>
      </c>
      <c r="B3" s="24"/>
      <c r="J3" s="742"/>
      <c r="K3" s="742"/>
      <c r="L3" s="742"/>
      <c r="M3" s="742"/>
      <c r="N3" s="742"/>
      <c r="Q3" s="527"/>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771"/>
      <c r="BE3" s="769"/>
      <c r="BF3" s="2"/>
      <c r="BG3" s="12"/>
      <c r="BH3" s="12"/>
      <c r="BI3" s="12"/>
      <c r="BJ3" s="12"/>
      <c r="BK3" s="12"/>
      <c r="BL3" s="12"/>
      <c r="BM3" s="12"/>
      <c r="BN3" s="12"/>
      <c r="BO3" s="12"/>
      <c r="BP3" s="12"/>
      <c r="BQ3" s="12"/>
      <c r="BR3" s="12"/>
      <c r="BS3" s="12"/>
      <c r="BT3" s="12"/>
      <c r="BU3" s="12"/>
      <c r="BV3" s="537"/>
      <c r="BW3" s="12"/>
      <c r="BX3" s="12"/>
      <c r="BY3" s="537"/>
      <c r="BZ3" s="537"/>
      <c r="CB3" s="12"/>
    </row>
    <row r="4" spans="1:80" x14ac:dyDescent="0.45">
      <c r="A4" s="23" t="s">
        <v>24</v>
      </c>
      <c r="B4" s="9"/>
      <c r="C4" s="554">
        <f t="shared" ref="C4:L4" si="0">SUM(C5:C9)</f>
        <v>188.79814274881392</v>
      </c>
      <c r="D4" s="554">
        <f t="shared" si="0"/>
        <v>151.62948037898974</v>
      </c>
      <c r="E4" s="554">
        <f t="shared" si="0"/>
        <v>191.59745623273366</v>
      </c>
      <c r="F4" s="554">
        <f t="shared" si="0"/>
        <v>188.0205556699473</v>
      </c>
      <c r="G4" s="554">
        <f t="shared" si="0"/>
        <v>190.66435173809376</v>
      </c>
      <c r="H4" s="554">
        <f t="shared" si="0"/>
        <v>190.50883432232041</v>
      </c>
      <c r="I4" s="554">
        <f t="shared" si="0"/>
        <v>188.95636525727849</v>
      </c>
      <c r="J4" s="554">
        <f t="shared" si="0"/>
        <v>155.18442452683746</v>
      </c>
      <c r="K4" s="554">
        <f t="shared" si="0"/>
        <v>195.84682230952933</v>
      </c>
      <c r="L4" s="554">
        <f t="shared" si="0"/>
        <v>171.76098586177523</v>
      </c>
      <c r="M4" s="554">
        <f t="shared" ref="M4:N4" si="1">SUM(M5:M9)</f>
        <v>172.67071603745208</v>
      </c>
      <c r="N4" s="554">
        <f t="shared" si="1"/>
        <v>178.61317613468503</v>
      </c>
      <c r="O4" s="492">
        <f>IF(ISERROR(M4/L4),"N/A",IF(L4&lt;0,"N/A",IF(M4&lt;0,"N/A",IF(M4/L4-1&gt;300%,"&gt;±300%",IF(M4/L4-1&lt;-300%,"&gt;±300%",M4/L4-1)))))</f>
        <v>5.2964890199742598E-3</v>
      </c>
      <c r="P4" s="492">
        <f>IF(ISERROR(N4/M4),"N/A",IF(M4&lt;0,"N/A",IF(N4&lt;0,"N/A",IF(N4/M4-1&gt;300%,"&gt;±300%",IF(N4/M4-1&lt;-300%,"&gt;±300%",N4/M4-1)))))</f>
        <v>3.4414984970259965E-2</v>
      </c>
      <c r="Q4" s="9"/>
      <c r="R4" s="555">
        <f t="shared" ref="R4" si="2">SUM(R5:R9)</f>
        <v>40.901080348383893</v>
      </c>
      <c r="S4" s="555">
        <f t="shared" ref="S4:BB4" si="3">SUM(S5:S9)</f>
        <v>44.011428663850353</v>
      </c>
      <c r="T4" s="555">
        <f t="shared" si="3"/>
        <v>42.300737090343794</v>
      </c>
      <c r="U4" s="555">
        <f t="shared" si="3"/>
        <v>48.054881473956733</v>
      </c>
      <c r="V4" s="555">
        <f t="shared" si="3"/>
        <v>51.476264620969843</v>
      </c>
      <c r="W4" s="555">
        <f t="shared" si="3"/>
        <v>50.232125294783259</v>
      </c>
      <c r="X4" s="555">
        <f t="shared" si="3"/>
        <v>39.656941022197309</v>
      </c>
      <c r="Y4" s="555">
        <f t="shared" si="3"/>
        <v>51.320747205196518</v>
      </c>
      <c r="Z4" s="555">
        <f>SUM(Z5:Z9)</f>
        <v>50.387642710556577</v>
      </c>
      <c r="AA4" s="555">
        <f t="shared" si="3"/>
        <v>46.499707316223514</v>
      </c>
      <c r="AB4" s="555">
        <f t="shared" si="3"/>
        <v>44.322463495396995</v>
      </c>
      <c r="AC4" s="555">
        <f t="shared" si="3"/>
        <v>48.36591630550339</v>
      </c>
      <c r="AD4" s="555">
        <f t="shared" si="3"/>
        <v>48.676951137050033</v>
      </c>
      <c r="AE4" s="555">
        <f t="shared" si="3"/>
        <v>49.299020800143325</v>
      </c>
      <c r="AF4" s="555">
        <f t="shared" si="3"/>
        <v>40.434528101063933</v>
      </c>
      <c r="AG4" s="555">
        <f t="shared" si="3"/>
        <v>49.921090463236617</v>
      </c>
      <c r="AH4" s="555">
        <f t="shared" si="3"/>
        <v>51.787299452516486</v>
      </c>
      <c r="AI4" s="555">
        <f t="shared" si="3"/>
        <v>48.676951137050033</v>
      </c>
      <c r="AJ4" s="555">
        <f t="shared" si="3"/>
        <v>40.894938937354212</v>
      </c>
      <c r="AK4" s="555">
        <f t="shared" si="3"/>
        <v>51.638316342218801</v>
      </c>
      <c r="AL4" s="555">
        <f t="shared" si="3"/>
        <v>47.450485638249425</v>
      </c>
      <c r="AM4" s="555">
        <f t="shared" si="3"/>
        <v>48.972624339456068</v>
      </c>
      <c r="AN4" s="555">
        <f t="shared" si="3"/>
        <v>38.82435178384619</v>
      </c>
      <c r="AO4" s="555">
        <f t="shared" si="3"/>
        <v>29.309003553287287</v>
      </c>
      <c r="AP4" s="555">
        <f t="shared" si="3"/>
        <v>46.524371985653694</v>
      </c>
      <c r="AQ4" s="555">
        <f t="shared" si="3"/>
        <v>40.526697204050265</v>
      </c>
      <c r="AR4" s="555">
        <f t="shared" si="3"/>
        <v>45.55772391985321</v>
      </c>
      <c r="AS4" s="555">
        <f t="shared" si="3"/>
        <v>48.695605894634205</v>
      </c>
      <c r="AT4" s="555">
        <f t="shared" si="3"/>
        <v>48.870257356546581</v>
      </c>
      <c r="AU4" s="555">
        <f t="shared" si="3"/>
        <v>52.723235138495319</v>
      </c>
      <c r="AV4" s="555">
        <f t="shared" si="3"/>
        <v>39.607289035582511</v>
      </c>
      <c r="AW4" s="555">
        <f t="shared" si="3"/>
        <v>47.582949357773892</v>
      </c>
      <c r="AX4" s="555">
        <f t="shared" si="3"/>
        <v>43.240414212076445</v>
      </c>
      <c r="AY4" s="555">
        <f t="shared" si="3"/>
        <v>41.330333256342406</v>
      </c>
      <c r="AZ4" s="555">
        <f t="shared" si="3"/>
        <v>36.544680544726184</v>
      </c>
      <c r="BA4" s="555">
        <f t="shared" si="3"/>
        <v>45.692447877039704</v>
      </c>
      <c r="BB4" s="555">
        <f t="shared" si="3"/>
        <v>43.607202723733181</v>
      </c>
      <c r="BC4" s="492">
        <f>IF(ISERROR(BB4/AX4),"N/A",IF(AX4&lt;0,"N/A",IF(BB4&lt;0,"N/A",IF(BB4/AX4-1&gt;300%,"&gt;±300%",IF(BB4/AX4-1&lt;-300%,"&gt;±300%",BB4/AX4-1)))))</f>
        <v>8.4825392711964653E-3</v>
      </c>
      <c r="BD4" s="492">
        <f>IF(ISERROR(BB4/BA4),"N/A",IF(BA4&lt;0,"N/A",IF(BB4&lt;0,"N/A",IF(BB4/BA4-1&gt;300%,"&gt;±300%",IF(BB4/BA4-1&lt;-300%,"&gt;±300%",BB4/BA4-1)))))</f>
        <v>-4.5636538425737339E-2</v>
      </c>
      <c r="BE4" s="4"/>
      <c r="BF4" s="9">
        <f t="shared" ref="BF4:BG4" si="4">SUM(BF5:BF9)</f>
        <v>66.716971366755487</v>
      </c>
      <c r="BG4" s="9">
        <f t="shared" si="4"/>
        <v>84.912509012234239</v>
      </c>
      <c r="BH4" s="9">
        <f t="shared" ref="BH4" si="5">SUM(T4:U4)</f>
        <v>90.355618564300528</v>
      </c>
      <c r="BI4" s="9">
        <f t="shared" ref="BI4:BI5" si="6">SUM(V4:W4)</f>
        <v>101.7083899157531</v>
      </c>
      <c r="BJ4" s="9">
        <f t="shared" ref="BJ4:BJ5" si="7">SUM(X4:Y4)</f>
        <v>90.977688227393827</v>
      </c>
      <c r="BK4" s="9">
        <f t="shared" ref="BK4:BK5" si="8">SUM(Z4:AA4)</f>
        <v>96.887350026780098</v>
      </c>
      <c r="BL4" s="9">
        <f t="shared" ref="BL4:BL5" si="9">SUM(AB4:AC4)</f>
        <v>92.688379800900378</v>
      </c>
      <c r="BM4" s="9">
        <f t="shared" ref="BM4:BM5" si="10">SUM(AD4:AE4)</f>
        <v>97.97597193719335</v>
      </c>
      <c r="BN4" s="9">
        <f t="shared" ref="BN4:BN5" si="11">SUM(AF4:AG4)</f>
        <v>90.355618564300556</v>
      </c>
      <c r="BO4" s="9">
        <f t="shared" ref="BO4:BO5" si="12">SUM(AH4:AI4)</f>
        <v>100.46425058956652</v>
      </c>
      <c r="BP4" s="9">
        <f t="shared" ref="BP4:BP5" si="13">SUM(AJ4:AK4)</f>
        <v>92.533255279573012</v>
      </c>
      <c r="BQ4" s="9">
        <f t="shared" ref="BQ4:BQ5" si="14">SUM(AL4:AM4)</f>
        <v>96.423109977705494</v>
      </c>
      <c r="BR4" s="9">
        <f t="shared" ref="BR4:BR5" si="15">SUM(AN4:AO4)</f>
        <v>68.13335533713348</v>
      </c>
      <c r="BS4" s="9">
        <f t="shared" ref="BS4:BS5" si="16">SUM(AP4:AQ4)</f>
        <v>87.051069189703952</v>
      </c>
      <c r="BT4" s="9">
        <f t="shared" ref="BT4:BT5" si="17">SUM(AR4:AS4)</f>
        <v>94.253329814487415</v>
      </c>
      <c r="BU4" s="9">
        <f>SUM(AT4:AU4)</f>
        <v>101.5934924950419</v>
      </c>
      <c r="BV4" s="9">
        <f t="shared" ref="BV4" si="18">AV4+AW4</f>
        <v>87.190238393356395</v>
      </c>
      <c r="BW4" s="9">
        <f>SUM(AX4:AY4)</f>
        <v>84.570747468418858</v>
      </c>
      <c r="BX4" s="9">
        <f>SUM(AZ4:BA4)</f>
        <v>82.237128421765888</v>
      </c>
      <c r="BY4" s="492">
        <f>IF(ISERROR(BX4/BV4),"N/A",IF(BV4&lt;0,"N/A",IF(BX4&lt;0,"N/A",IF(BX4/BV4-1&gt;300%,"&gt;±300%",IF(BX4/BV4-1&lt;-300%,"&gt;±300%",BX4/BV4-1)))))</f>
        <v>-5.6808079239841991E-2</v>
      </c>
      <c r="BZ4" s="492">
        <f>IF(ISERROR(BX4/BW4),"N/A",IF(BW4&lt;0,"N/A",IF(BX4&lt;0,"N/A",IF(BX4/BW4-1&gt;300%,"&gt;±300%",IF(BX4/BW4-1&lt;-300%,"&gt;±300%",BX4/BW4-1)))))</f>
        <v>-2.7593690685120298E-2</v>
      </c>
      <c r="CA4" s="772"/>
      <c r="CB4" s="9">
        <f>SUM(AY4:BB4)</f>
        <v>167.17466440184148</v>
      </c>
    </row>
    <row r="5" spans="1:80" x14ac:dyDescent="0.45">
      <c r="A5" s="10"/>
      <c r="B5" s="10" t="s">
        <v>0</v>
      </c>
      <c r="C5" s="7">
        <v>135.45566913856416</v>
      </c>
      <c r="D5" s="7">
        <v>97.509419689873397</v>
      </c>
      <c r="E5" s="7">
        <v>139.34360453289722</v>
      </c>
      <c r="F5" s="7">
        <v>132.65635565464436</v>
      </c>
      <c r="G5" s="7">
        <v>136.3887736332041</v>
      </c>
      <c r="H5" s="7">
        <v>139.03256970135058</v>
      </c>
      <c r="I5" s="7">
        <v>136.05938807419548</v>
      </c>
      <c r="J5" s="7">
        <v>102.58790546353154</v>
      </c>
      <c r="K5" s="7">
        <v>145.51432565641957</v>
      </c>
      <c r="L5" s="7">
        <v>121.76968259954857</v>
      </c>
      <c r="M5" s="7">
        <v>121.46027844813013</v>
      </c>
      <c r="N5" s="7">
        <v>127.49217117906169</v>
      </c>
      <c r="O5" s="26">
        <f t="shared" ref="O5:P11" si="19">IF(ISERROR(M5/L5),"N/A",IF(L5&lt;0,"N/A",IF(M5&lt;0,"N/A",IF(M5/L5-1&gt;300%,"&gt;±300%",IF(M5/L5-1&lt;-300%,"&gt;±300%",M5/L5-1)))))</f>
        <v>-2.5408964268712753E-3</v>
      </c>
      <c r="P5" s="26">
        <f t="shared" si="19"/>
        <v>4.9661443296521668E-2</v>
      </c>
      <c r="Q5" s="9"/>
      <c r="R5" s="7">
        <v>27.060030344558168</v>
      </c>
      <c r="S5" s="7">
        <v>30.481413491571267</v>
      </c>
      <c r="T5" s="7">
        <v>29.237274165384687</v>
      </c>
      <c r="U5" s="7">
        <v>35.146935964770954</v>
      </c>
      <c r="V5" s="7">
        <v>37.79073203291744</v>
      </c>
      <c r="W5" s="7">
        <v>37.168662369824148</v>
      </c>
      <c r="X5" s="7">
        <v>25.349338771051617</v>
      </c>
      <c r="Y5" s="7">
        <v>37.324179785597472</v>
      </c>
      <c r="Z5" s="7">
        <v>36.70211012250418</v>
      </c>
      <c r="AA5" s="7">
        <v>33.280726975491078</v>
      </c>
      <c r="AB5" s="7">
        <v>32.036587649304494</v>
      </c>
      <c r="AC5" s="7">
        <v>34.058314054357695</v>
      </c>
      <c r="AD5" s="7">
        <v>35.457970796317596</v>
      </c>
      <c r="AE5" s="7">
        <v>34.680383717450987</v>
      </c>
      <c r="AF5" s="7">
        <v>28.459687086518073</v>
      </c>
      <c r="AG5" s="7">
        <v>36.080040459410888</v>
      </c>
      <c r="AH5" s="7">
        <v>38.257284280237407</v>
      </c>
      <c r="AI5" s="7">
        <v>36.391075290957531</v>
      </c>
      <c r="AJ5" s="7">
        <v>27.012406921212804</v>
      </c>
      <c r="AK5" s="7">
        <v>37.728678121225506</v>
      </c>
      <c r="AL5" s="7">
        <v>34.608893415970577</v>
      </c>
      <c r="AM5" s="7">
        <v>36.709409615786591</v>
      </c>
      <c r="AN5" s="7">
        <v>26.215770725291211</v>
      </c>
      <c r="AO5" s="7">
        <v>16.202473439144018</v>
      </c>
      <c r="AP5" s="7">
        <v>33.020964807724162</v>
      </c>
      <c r="AQ5" s="7">
        <v>27.148696491372153</v>
      </c>
      <c r="AR5" s="7">
        <v>31.970494864749458</v>
      </c>
      <c r="AS5" s="7">
        <v>36.558180392232209</v>
      </c>
      <c r="AT5" s="7">
        <v>37.358935206630605</v>
      </c>
      <c r="AU5" s="7">
        <v>39.62671519280731</v>
      </c>
      <c r="AV5" s="7">
        <v>27.3017645039954</v>
      </c>
      <c r="AW5" s="7">
        <v>35.111277150866577</v>
      </c>
      <c r="AX5" s="7">
        <v>30.400258246154291</v>
      </c>
      <c r="AY5" s="7">
        <v>28.956382698532309</v>
      </c>
      <c r="AZ5" s="7">
        <v>23.650442302824317</v>
      </c>
      <c r="BA5" s="7">
        <v>32.116161767232263</v>
      </c>
      <c r="BB5" s="7">
        <v>30.986381960376356</v>
      </c>
      <c r="BC5" s="492">
        <f t="shared" ref="BC5:BC11" si="20">IF(ISERROR(BB5/AX5),"N/A",IF(AX5&lt;0,"N/A",IF(BB5&lt;0,"N/A",IF(BB5/AX5-1&gt;300%,"&gt;±300%",IF(BB5/AX5-1&lt;-300%,"&gt;±300%",BB5/AX5-1)))))</f>
        <v>1.9280221551940535E-2</v>
      </c>
      <c r="BD5" s="492">
        <f t="shared" ref="BD5:BD11" si="21">IF(ISERROR(BB5/BA5),"N/A",IF(BA5&lt;0,"N/A",IF(BB5&lt;0,"N/A",IF(BB5/BA5-1&gt;300%,"&gt;±300%",IF(BB5/BA5-1&lt;-300%,"&gt;±300%",BB5/BA5-1)))))</f>
        <v>-3.5177921167672266E-2</v>
      </c>
      <c r="BE5" s="4"/>
      <c r="BF5" s="7">
        <f>D5-BG5</f>
        <v>39.967975853743965</v>
      </c>
      <c r="BG5" s="7">
        <f>SUM(R5:S5)</f>
        <v>57.541443836129432</v>
      </c>
      <c r="BH5" s="7">
        <f>SUM(T5:U5)</f>
        <v>64.384210130155637</v>
      </c>
      <c r="BI5" s="7">
        <f t="shared" si="6"/>
        <v>74.959394402741594</v>
      </c>
      <c r="BJ5" s="7">
        <f t="shared" si="7"/>
        <v>62.673518556649086</v>
      </c>
      <c r="BK5" s="7">
        <f t="shared" si="8"/>
        <v>69.982837097995258</v>
      </c>
      <c r="BL5" s="7">
        <f t="shared" si="9"/>
        <v>66.094901703662188</v>
      </c>
      <c r="BM5" s="7">
        <f t="shared" si="10"/>
        <v>70.138354513768576</v>
      </c>
      <c r="BN5" s="7">
        <f t="shared" si="11"/>
        <v>64.539727545928969</v>
      </c>
      <c r="BO5" s="7">
        <f t="shared" si="12"/>
        <v>74.648359571194931</v>
      </c>
      <c r="BP5" s="7">
        <f t="shared" si="13"/>
        <v>64.741085042438314</v>
      </c>
      <c r="BQ5" s="7">
        <f t="shared" si="14"/>
        <v>71.318303031757168</v>
      </c>
      <c r="BR5" s="7">
        <f t="shared" si="15"/>
        <v>42.418244164435229</v>
      </c>
      <c r="BS5" s="7">
        <f t="shared" si="16"/>
        <v>60.169661299096319</v>
      </c>
      <c r="BT5" s="7">
        <f t="shared" si="17"/>
        <v>68.528675256981671</v>
      </c>
      <c r="BU5" s="7">
        <f>SUM(AT5:AU5)</f>
        <v>76.985650399437915</v>
      </c>
      <c r="BV5" s="7">
        <f>AV5+AW5</f>
        <v>62.413041654861978</v>
      </c>
      <c r="BW5" s="7">
        <f>SUM(AX5:AY5)</f>
        <v>59.356640944686603</v>
      </c>
      <c r="BX5" s="7">
        <f t="shared" ref="BX5:BX11" si="22">SUM(AZ5:BA5)</f>
        <v>55.76660407005658</v>
      </c>
      <c r="BY5" s="492">
        <f t="shared" ref="BY5:BY11" si="23">IF(ISERROR(BX5/BV5),"N/A",IF(BV5&lt;0,"N/A",IF(BX5&lt;0,"N/A",IF(BX5/BV5-1&gt;300%,"&gt;±300%",IF(BX5/BV5-1&lt;-300%,"&gt;±300%",BX5/BV5-1)))))</f>
        <v>-0.106491166086081</v>
      </c>
      <c r="BZ5" s="492">
        <f t="shared" ref="BZ5:BZ11" si="24">IF(ISERROR(BX5/BW5),"N/A",IF(BW5&lt;0,"N/A",IF(BX5&lt;0,"N/A",IF(BX5/BW5-1&gt;300%,"&gt;±300%",IF(BX5/BW5-1&lt;-300%,"&gt;±300%",BX5/BW5-1)))))</f>
        <v>-6.0482480435095964E-2</v>
      </c>
      <c r="CA5" s="772"/>
      <c r="CB5" s="7">
        <f t="shared" ref="CB5:CB11" si="25">SUM(AY5:BB5)</f>
        <v>115.70936872896525</v>
      </c>
    </row>
    <row r="6" spans="1:80"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15.613843772024129</v>
      </c>
      <c r="N6" s="7">
        <v>15.72285327131944</v>
      </c>
      <c r="O6" s="26">
        <f t="shared" si="19"/>
        <v>4.5818254140472359E-2</v>
      </c>
      <c r="P6" s="26">
        <f t="shared" si="19"/>
        <v>6.9815928023198026E-3</v>
      </c>
      <c r="Q6" s="9"/>
      <c r="R6" s="7">
        <v>2.9548308996931332</v>
      </c>
      <c r="S6" s="7">
        <v>2.9548308996931332</v>
      </c>
      <c r="T6" s="7">
        <v>2.9548308996931332</v>
      </c>
      <c r="U6" s="7">
        <v>2.4882786523731646</v>
      </c>
      <c r="V6" s="7">
        <v>3.5769005627864243</v>
      </c>
      <c r="W6" s="7">
        <v>3.4213831470131013</v>
      </c>
      <c r="X6" s="7">
        <v>4.0434528101063929</v>
      </c>
      <c r="Y6" s="7">
        <v>3.7324179785597473</v>
      </c>
      <c r="Z6" s="7">
        <v>3.7324179785597473</v>
      </c>
      <c r="AA6" s="7">
        <v>3.7324179785597473</v>
      </c>
      <c r="AB6" s="7">
        <v>3.5769005627864243</v>
      </c>
      <c r="AC6" s="7">
        <v>3.8879353943330699</v>
      </c>
      <c r="AD6" s="7">
        <v>3.1103483154664557</v>
      </c>
      <c r="AE6" s="7">
        <v>4.354487641653038</v>
      </c>
      <c r="AF6" s="7">
        <v>3.5769005627864243</v>
      </c>
      <c r="AG6" s="7">
        <v>3.5769005627864243</v>
      </c>
      <c r="AH6" s="7">
        <v>3.7324179785597473</v>
      </c>
      <c r="AI6" s="7">
        <v>3.7324179785597473</v>
      </c>
      <c r="AJ6" s="7">
        <v>3.4667049126050227</v>
      </c>
      <c r="AK6" s="7">
        <v>3.6955420527836433</v>
      </c>
      <c r="AL6" s="7">
        <v>3.7033869556366028</v>
      </c>
      <c r="AM6" s="7">
        <v>3.3742062817196756</v>
      </c>
      <c r="AN6" s="7">
        <v>3.3482512679110878</v>
      </c>
      <c r="AO6" s="7">
        <v>3.4196663601124042</v>
      </c>
      <c r="AP6" s="7">
        <v>3.5889184881456617</v>
      </c>
      <c r="AQ6" s="7">
        <v>3.5657323845869722</v>
      </c>
      <c r="AR6" s="7">
        <v>3.6652699698430973</v>
      </c>
      <c r="AS6" s="7">
        <v>3.8871446868646484</v>
      </c>
      <c r="AT6" s="7">
        <v>3.5936089322822924</v>
      </c>
      <c r="AU6" s="7">
        <v>3.9438878718348134</v>
      </c>
      <c r="AV6" s="7">
        <v>3.6387996804181046</v>
      </c>
      <c r="AW6" s="7">
        <v>3.8543883457361927</v>
      </c>
      <c r="AX6" s="7">
        <v>3.6058641631638833</v>
      </c>
      <c r="AY6" s="7">
        <v>3.8307348078084802</v>
      </c>
      <c r="AZ6" s="7">
        <v>3.5965919493234075</v>
      </c>
      <c r="BA6" s="7">
        <v>3.9243511569203791</v>
      </c>
      <c r="BB6" s="7">
        <v>4.0018784160965648</v>
      </c>
      <c r="BC6" s="492">
        <f t="shared" si="20"/>
        <v>0.10982506134818126</v>
      </c>
      <c r="BD6" s="492">
        <f t="shared" si="21"/>
        <v>1.975543372041777E-2</v>
      </c>
      <c r="BE6" s="4"/>
      <c r="BF6" s="7">
        <f t="shared" ref="BF6:BF11" si="26">D6-BG6</f>
        <v>6.6872488782528796</v>
      </c>
      <c r="BG6" s="7">
        <f t="shared" ref="BG6:BG11" si="27">SUM(R6:S6)</f>
        <v>5.9096617993862663</v>
      </c>
      <c r="BH6" s="7">
        <f t="shared" ref="BH6:BH11" si="28">SUM(T6:U6)</f>
        <v>5.4431095520662982</v>
      </c>
      <c r="BI6" s="7">
        <f t="shared" ref="BI6:BI11" si="29">SUM(V6:W6)</f>
        <v>6.9982837097995256</v>
      </c>
      <c r="BJ6" s="7">
        <f t="shared" ref="BJ6:BJ11" si="30">SUM(X6:Y6)</f>
        <v>7.7758707886661398</v>
      </c>
      <c r="BK6" s="7">
        <f t="shared" ref="BK6:BK11" si="31">SUM(Z6:AA6)</f>
        <v>7.4648359571194947</v>
      </c>
      <c r="BL6" s="7">
        <f t="shared" ref="BL6:BL11" si="32">SUM(AB6:AC6)</f>
        <v>7.4648359571194938</v>
      </c>
      <c r="BM6" s="7">
        <f t="shared" ref="BM6:BM11" si="33">SUM(AD6:AE6)</f>
        <v>7.4648359571194938</v>
      </c>
      <c r="BN6" s="7">
        <f t="shared" ref="BN6:BN11" si="34">SUM(AF6:AG6)</f>
        <v>7.1538011255728486</v>
      </c>
      <c r="BO6" s="7">
        <f t="shared" ref="BO6:BO11" si="35">SUM(AH6:AI6)</f>
        <v>7.4648359571194947</v>
      </c>
      <c r="BP6" s="7">
        <f t="shared" ref="BP6:BP11" si="36">SUM(AJ6:AK6)</f>
        <v>7.1622469653886665</v>
      </c>
      <c r="BQ6" s="7">
        <f t="shared" ref="BQ6:BQ11" si="37">SUM(AL6:AM6)</f>
        <v>7.0775932373562789</v>
      </c>
      <c r="BR6" s="7">
        <f t="shared" ref="BR6:BR11" si="38">SUM(AN6:AO6)</f>
        <v>6.7679176280234916</v>
      </c>
      <c r="BS6" s="7">
        <f t="shared" ref="BS6:BS11" si="39">SUM(AP6:AQ6)</f>
        <v>7.1546508727326339</v>
      </c>
      <c r="BT6" s="7">
        <f t="shared" ref="BT6:BT11" si="40">SUM(AR6:AS6)</f>
        <v>7.5524146567077457</v>
      </c>
      <c r="BU6" s="7">
        <f t="shared" ref="BU6:BU11" si="41">SUM(AT6:AU6)</f>
        <v>7.5374968041171062</v>
      </c>
      <c r="BV6" s="7">
        <f t="shared" ref="BV6:BV11" si="42">AV6+AW6</f>
        <v>7.4931880261542974</v>
      </c>
      <c r="BW6" s="7">
        <f t="shared" ref="BW6:BW11" si="43">SUM(AX6:AY6)</f>
        <v>7.4365989709723639</v>
      </c>
      <c r="BX6" s="7">
        <f t="shared" si="22"/>
        <v>7.5209431062437861</v>
      </c>
      <c r="BY6" s="492">
        <f t="shared" si="23"/>
        <v>3.7040415898563772E-3</v>
      </c>
      <c r="BZ6" s="492">
        <f t="shared" si="24"/>
        <v>1.1341761953366891E-2</v>
      </c>
      <c r="CA6" s="772"/>
      <c r="CB6" s="7">
        <f t="shared" si="25"/>
        <v>15.353556330148832</v>
      </c>
    </row>
    <row r="7" spans="1:80"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8.3277467959524749</v>
      </c>
      <c r="N7" s="7">
        <v>9.4045965808127594</v>
      </c>
      <c r="O7" s="26">
        <f t="shared" si="19"/>
        <v>1.9467358218109077E-2</v>
      </c>
      <c r="P7" s="26">
        <f t="shared" si="19"/>
        <v>0.12930866070323654</v>
      </c>
      <c r="Q7" s="9"/>
      <c r="R7" s="7">
        <v>3.2658657312397787</v>
      </c>
      <c r="S7" s="7">
        <v>3.5769005627864243</v>
      </c>
      <c r="T7" s="7">
        <v>3.1103483154664557</v>
      </c>
      <c r="U7" s="7">
        <v>3.1103483154664557</v>
      </c>
      <c r="V7" s="7">
        <v>2.7993134839198102</v>
      </c>
      <c r="W7" s="7">
        <v>3.1103483154664557</v>
      </c>
      <c r="X7" s="7">
        <v>3.1103483154664557</v>
      </c>
      <c r="Y7" s="7">
        <v>3.2658657312397787</v>
      </c>
      <c r="Z7" s="7">
        <v>3.1103483154664557</v>
      </c>
      <c r="AA7" s="7">
        <v>2.6437960681464876</v>
      </c>
      <c r="AB7" s="7">
        <v>2.9548308996931332</v>
      </c>
      <c r="AC7" s="7">
        <v>2.6437960681464876</v>
      </c>
      <c r="AD7" s="7">
        <v>2.9548308996931332</v>
      </c>
      <c r="AE7" s="7">
        <v>2.9548308996931332</v>
      </c>
      <c r="AF7" s="7">
        <v>2.7993134839198102</v>
      </c>
      <c r="AG7" s="7">
        <v>2.6437960681464876</v>
      </c>
      <c r="AH7" s="7">
        <v>2.7993134839198102</v>
      </c>
      <c r="AI7" s="7">
        <v>2.7993134839198102</v>
      </c>
      <c r="AJ7" s="7">
        <v>2.6484460828143113</v>
      </c>
      <c r="AK7" s="7">
        <v>3.0666189953948182</v>
      </c>
      <c r="AL7" s="7">
        <v>2.4422150158907696</v>
      </c>
      <c r="AM7" s="7">
        <v>2.926108388173958</v>
      </c>
      <c r="AN7" s="7">
        <v>3.0439851299780694</v>
      </c>
      <c r="AO7" s="7">
        <v>2.7000643071421959</v>
      </c>
      <c r="AP7" s="7">
        <v>2.2024306936979214</v>
      </c>
      <c r="AQ7" s="7">
        <v>2.5422846689966856</v>
      </c>
      <c r="AR7" s="7">
        <v>2.5929746334178696</v>
      </c>
      <c r="AS7" s="7">
        <v>2.3422862657091801</v>
      </c>
      <c r="AT7" s="7">
        <v>1.573821608791877</v>
      </c>
      <c r="AU7" s="7">
        <v>1.9897203190144503</v>
      </c>
      <c r="AV7" s="7">
        <v>2.0605589098799522</v>
      </c>
      <c r="AW7" s="7">
        <v>2.0060939883115054</v>
      </c>
      <c r="AX7" s="7">
        <v>2.0708654024933026</v>
      </c>
      <c r="AY7" s="7">
        <v>2.0312050319663713</v>
      </c>
      <c r="AZ7" s="7">
        <v>2.2000997485412235</v>
      </c>
      <c r="BA7" s="7">
        <v>2.2843285869700467</v>
      </c>
      <c r="BB7" s="7">
        <v>1.8836989374956647</v>
      </c>
      <c r="BC7" s="492">
        <f t="shared" si="20"/>
        <v>-9.0380796729855661E-2</v>
      </c>
      <c r="BD7" s="492">
        <f t="shared" si="21"/>
        <v>-0.17538179566617451</v>
      </c>
      <c r="BE7" s="4"/>
      <c r="BF7" s="7">
        <f t="shared" si="26"/>
        <v>5.4431095520662982</v>
      </c>
      <c r="BG7" s="7">
        <f t="shared" si="27"/>
        <v>6.8427662940262035</v>
      </c>
      <c r="BH7" s="7">
        <f t="shared" si="28"/>
        <v>6.2206966309329115</v>
      </c>
      <c r="BI7" s="7">
        <f t="shared" si="29"/>
        <v>5.9096617993862655</v>
      </c>
      <c r="BJ7" s="7">
        <f t="shared" si="30"/>
        <v>6.3762140467062345</v>
      </c>
      <c r="BK7" s="7">
        <f t="shared" si="31"/>
        <v>5.7541443836129433</v>
      </c>
      <c r="BL7" s="7">
        <f t="shared" si="32"/>
        <v>5.5986269678396212</v>
      </c>
      <c r="BM7" s="7">
        <f t="shared" si="33"/>
        <v>5.9096617993862663</v>
      </c>
      <c r="BN7" s="7">
        <f t="shared" si="34"/>
        <v>5.4431095520662982</v>
      </c>
      <c r="BO7" s="7">
        <f t="shared" si="35"/>
        <v>5.5986269678396203</v>
      </c>
      <c r="BP7" s="7">
        <f t="shared" si="36"/>
        <v>5.715065078209129</v>
      </c>
      <c r="BQ7" s="7">
        <f t="shared" si="37"/>
        <v>5.3683234040647276</v>
      </c>
      <c r="BR7" s="7">
        <f t="shared" si="38"/>
        <v>5.7440494371202657</v>
      </c>
      <c r="BS7" s="7">
        <f t="shared" si="39"/>
        <v>4.744715362694607</v>
      </c>
      <c r="BT7" s="7">
        <f t="shared" si="40"/>
        <v>4.9352608991270497</v>
      </c>
      <c r="BU7" s="7">
        <f t="shared" si="41"/>
        <v>3.5635419278063276</v>
      </c>
      <c r="BV7" s="7">
        <f t="shared" si="42"/>
        <v>4.0666528981914576</v>
      </c>
      <c r="BW7" s="7">
        <f t="shared" si="43"/>
        <v>4.1020704344596739</v>
      </c>
      <c r="BX7" s="7">
        <f t="shared" si="22"/>
        <v>4.4844283355112697</v>
      </c>
      <c r="BY7" s="492">
        <f t="shared" si="23"/>
        <v>0.10273201273352028</v>
      </c>
      <c r="BZ7" s="492">
        <f t="shared" si="24"/>
        <v>9.321095460467399E-2</v>
      </c>
      <c r="CA7" s="772"/>
      <c r="CB7" s="7">
        <f t="shared" si="25"/>
        <v>8.3993323049733046</v>
      </c>
    </row>
    <row r="8" spans="1:80"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21.276478127162541</v>
      </c>
      <c r="N8" s="7">
        <v>19.732149051629275</v>
      </c>
      <c r="O8" s="26">
        <f t="shared" si="19"/>
        <v>3.1564437727676919E-2</v>
      </c>
      <c r="P8" s="26">
        <f t="shared" si="19"/>
        <v>-7.2583867795380286E-2</v>
      </c>
      <c r="Q8" s="9"/>
      <c r="R8" s="7">
        <v>6.2206966309329115</v>
      </c>
      <c r="S8" s="7">
        <v>5.4431095520662982</v>
      </c>
      <c r="T8" s="7">
        <v>5.5986269678396203</v>
      </c>
      <c r="U8" s="7">
        <v>5.9096617993862663</v>
      </c>
      <c r="V8" s="7">
        <v>5.9096617993862663</v>
      </c>
      <c r="W8" s="7">
        <v>4.9765573047463292</v>
      </c>
      <c r="X8" s="7">
        <v>5.9096617993862663</v>
      </c>
      <c r="Y8" s="7">
        <v>5.5986269678396203</v>
      </c>
      <c r="Z8" s="7">
        <v>5.4431095520662982</v>
      </c>
      <c r="AA8" s="7">
        <v>5.2875921362929752</v>
      </c>
      <c r="AB8" s="7">
        <v>4.354487641653038</v>
      </c>
      <c r="AC8" s="7">
        <v>6.3762140467062345</v>
      </c>
      <c r="AD8" s="7">
        <v>5.7541443836129433</v>
      </c>
      <c r="AE8" s="7">
        <v>5.9096617993862663</v>
      </c>
      <c r="AF8" s="7">
        <v>4.354487641653038</v>
      </c>
      <c r="AG8" s="7">
        <v>6.2206966309329115</v>
      </c>
      <c r="AH8" s="7">
        <v>5.5986269678396203</v>
      </c>
      <c r="AI8" s="7">
        <v>4.510005057426361</v>
      </c>
      <c r="AJ8" s="7">
        <v>6.3451105635515699</v>
      </c>
      <c r="AK8" s="7">
        <v>5.8720969338694742</v>
      </c>
      <c r="AL8" s="7">
        <v>5.4181187312383923</v>
      </c>
      <c r="AM8" s="7">
        <v>4.6465532668941103</v>
      </c>
      <c r="AN8" s="7">
        <v>4.6655224731996841</v>
      </c>
      <c r="AO8" s="7">
        <v>5.4585409152979496</v>
      </c>
      <c r="AP8" s="7">
        <v>6.1051007229390599</v>
      </c>
      <c r="AQ8" s="7">
        <v>5.6744331329400106</v>
      </c>
      <c r="AR8" s="7">
        <v>5.7230409004582787</v>
      </c>
      <c r="AS8" s="7">
        <v>4.2607424624659584</v>
      </c>
      <c r="AT8" s="7">
        <v>4.7511561515789351</v>
      </c>
      <c r="AU8" s="7">
        <v>5.5483696455361375</v>
      </c>
      <c r="AV8" s="7">
        <v>5.069867754210323</v>
      </c>
      <c r="AW8" s="7">
        <v>5.007226058177908</v>
      </c>
      <c r="AX8" s="7">
        <v>5.559846713600213</v>
      </c>
      <c r="AY8" s="7">
        <v>4.9885069487521756</v>
      </c>
      <c r="AZ8" s="7">
        <v>5.5986269678396203</v>
      </c>
      <c r="BA8" s="7">
        <v>5.9092270696631797</v>
      </c>
      <c r="BB8" s="7">
        <v>5.2177083988989033</v>
      </c>
      <c r="BC8" s="492">
        <f t="shared" si="20"/>
        <v>-6.1537364665897765E-2</v>
      </c>
      <c r="BD8" s="492">
        <f t="shared" si="21"/>
        <v>-0.11702354006912319</v>
      </c>
      <c r="BE8" s="4"/>
      <c r="BF8" s="7">
        <f t="shared" si="26"/>
        <v>11.352771351452564</v>
      </c>
      <c r="BG8" s="7">
        <f t="shared" si="27"/>
        <v>11.66380618299921</v>
      </c>
      <c r="BH8" s="7">
        <f t="shared" si="28"/>
        <v>11.508288767225887</v>
      </c>
      <c r="BI8" s="7">
        <f t="shared" si="29"/>
        <v>10.886219104132596</v>
      </c>
      <c r="BJ8" s="7">
        <f t="shared" si="30"/>
        <v>11.508288767225887</v>
      </c>
      <c r="BK8" s="7">
        <f t="shared" si="31"/>
        <v>10.730701688359273</v>
      </c>
      <c r="BL8" s="7">
        <f t="shared" si="32"/>
        <v>10.730701688359272</v>
      </c>
      <c r="BM8" s="7">
        <f t="shared" si="33"/>
        <v>11.66380618299921</v>
      </c>
      <c r="BN8" s="7">
        <f t="shared" si="34"/>
        <v>10.57518427258595</v>
      </c>
      <c r="BO8" s="7">
        <f t="shared" si="35"/>
        <v>10.108632025265981</v>
      </c>
      <c r="BP8" s="7">
        <f t="shared" si="36"/>
        <v>12.217207497421043</v>
      </c>
      <c r="BQ8" s="7">
        <f t="shared" si="37"/>
        <v>10.064671998132503</v>
      </c>
      <c r="BR8" s="7">
        <f t="shared" si="38"/>
        <v>10.124063388497634</v>
      </c>
      <c r="BS8" s="7">
        <f t="shared" si="39"/>
        <v>11.77953385587907</v>
      </c>
      <c r="BT8" s="7">
        <f t="shared" si="40"/>
        <v>9.9837833629242372</v>
      </c>
      <c r="BU8" s="7">
        <f t="shared" si="41"/>
        <v>10.299525797115074</v>
      </c>
      <c r="BV8" s="7">
        <f t="shared" si="42"/>
        <v>10.077093812388231</v>
      </c>
      <c r="BW8" s="7">
        <f t="shared" si="43"/>
        <v>10.548353662352389</v>
      </c>
      <c r="BX8" s="7">
        <f t="shared" si="22"/>
        <v>11.507854037502799</v>
      </c>
      <c r="BY8" s="492">
        <f t="shared" si="23"/>
        <v>0.14198143351168069</v>
      </c>
      <c r="BZ8" s="492">
        <f t="shared" si="24"/>
        <v>9.096209758067908E-2</v>
      </c>
      <c r="CA8" s="772"/>
      <c r="CB8" s="7">
        <f t="shared" si="25"/>
        <v>21.714069385153881</v>
      </c>
    </row>
    <row r="9" spans="1:80" x14ac:dyDescent="0.45">
      <c r="A9" s="28"/>
      <c r="B9" s="29" t="s">
        <v>2</v>
      </c>
      <c r="C9" s="610">
        <v>6.6872488782528805</v>
      </c>
      <c r="D9" s="610">
        <v>6.2206966309329115</v>
      </c>
      <c r="E9" s="610">
        <v>6.2206966309329115</v>
      </c>
      <c r="F9" s="610">
        <v>5.7541443836129433</v>
      </c>
      <c r="G9" s="610">
        <v>5.7541443836129433</v>
      </c>
      <c r="H9" s="610">
        <v>5.5986269678396203</v>
      </c>
      <c r="I9" s="610">
        <v>5.2918690025106816</v>
      </c>
      <c r="J9" s="610">
        <v>6.2815885183582019</v>
      </c>
      <c r="K9" s="610">
        <v>6.4604732053122023</v>
      </c>
      <c r="L9" s="610">
        <v>6.2673454577082595</v>
      </c>
      <c r="M9" s="610">
        <v>5.9923688941828281</v>
      </c>
      <c r="N9" s="610">
        <v>6.2614060518618846</v>
      </c>
      <c r="O9" s="598">
        <f t="shared" si="19"/>
        <v>-4.3874486476126129E-2</v>
      </c>
      <c r="P9" s="598">
        <f t="shared" si="19"/>
        <v>4.489662809981998E-2</v>
      </c>
      <c r="Q9" s="9"/>
      <c r="R9" s="610">
        <v>1.3996567419599051</v>
      </c>
      <c r="S9" s="610">
        <v>1.5551741577332279</v>
      </c>
      <c r="T9" s="610">
        <v>1.3996567419599051</v>
      </c>
      <c r="U9" s="610">
        <v>1.3996567419599051</v>
      </c>
      <c r="V9" s="610">
        <v>1.3996567419599051</v>
      </c>
      <c r="W9" s="610">
        <v>1.5551741577332279</v>
      </c>
      <c r="X9" s="610">
        <v>1.2441393261865823</v>
      </c>
      <c r="Y9" s="610">
        <v>1.3996567419599051</v>
      </c>
      <c r="Z9" s="610">
        <v>1.3996567419599051</v>
      </c>
      <c r="AA9" s="610">
        <v>1.5551741577332279</v>
      </c>
      <c r="AB9" s="610">
        <v>1.3996567419599051</v>
      </c>
      <c r="AC9" s="610">
        <v>1.3996567419599051</v>
      </c>
      <c r="AD9" s="610">
        <v>1.3996567419599051</v>
      </c>
      <c r="AE9" s="610">
        <v>1.3996567419599051</v>
      </c>
      <c r="AF9" s="610">
        <v>1.2441393261865823</v>
      </c>
      <c r="AG9" s="610">
        <v>1.3996567419599051</v>
      </c>
      <c r="AH9" s="610">
        <v>1.3996567419599051</v>
      </c>
      <c r="AI9" s="610">
        <v>1.2441393261865823</v>
      </c>
      <c r="AJ9" s="610">
        <v>1.422270457170506</v>
      </c>
      <c r="AK9" s="610">
        <v>1.2753802389453579</v>
      </c>
      <c r="AL9" s="610">
        <v>1.2778715195130836</v>
      </c>
      <c r="AM9" s="610">
        <v>1.3163467868817351</v>
      </c>
      <c r="AN9" s="610">
        <v>1.5508221874661345</v>
      </c>
      <c r="AO9" s="610">
        <v>1.5282585315907176</v>
      </c>
      <c r="AP9" s="610">
        <v>1.6069572731468993</v>
      </c>
      <c r="AQ9" s="610">
        <v>1.5955505261544505</v>
      </c>
      <c r="AR9" s="610">
        <v>1.6059435513845035</v>
      </c>
      <c r="AS9" s="610">
        <v>1.6472520873622136</v>
      </c>
      <c r="AT9" s="610">
        <v>1.5927354572628751</v>
      </c>
      <c r="AU9" s="610">
        <v>1.6145421093026107</v>
      </c>
      <c r="AV9" s="610">
        <v>1.5362981870787364</v>
      </c>
      <c r="AW9" s="610">
        <v>1.6039638146817092</v>
      </c>
      <c r="AX9" s="610">
        <v>1.6035796866647491</v>
      </c>
      <c r="AY9" s="610">
        <v>1.5235037692830651</v>
      </c>
      <c r="AZ9" s="610">
        <v>1.4989195761976182</v>
      </c>
      <c r="BA9" s="610">
        <v>1.4583792962538284</v>
      </c>
      <c r="BB9" s="610">
        <v>1.5175350108656849</v>
      </c>
      <c r="BC9" s="612">
        <f t="shared" si="20"/>
        <v>-5.3657873390767885E-2</v>
      </c>
      <c r="BD9" s="612">
        <f t="shared" si="21"/>
        <v>4.0562640160766827E-2</v>
      </c>
      <c r="BE9" s="4"/>
      <c r="BF9" s="610">
        <f t="shared" si="26"/>
        <v>3.2658657312397787</v>
      </c>
      <c r="BG9" s="610">
        <f t="shared" si="27"/>
        <v>2.9548308996931327</v>
      </c>
      <c r="BH9" s="610">
        <f t="shared" si="28"/>
        <v>2.7993134839198102</v>
      </c>
      <c r="BI9" s="610">
        <f t="shared" si="29"/>
        <v>2.9548308996931327</v>
      </c>
      <c r="BJ9" s="610">
        <f t="shared" si="30"/>
        <v>2.6437960681464876</v>
      </c>
      <c r="BK9" s="610">
        <f t="shared" si="31"/>
        <v>2.9548308996931327</v>
      </c>
      <c r="BL9" s="610">
        <f t="shared" si="32"/>
        <v>2.7993134839198102</v>
      </c>
      <c r="BM9" s="610">
        <f t="shared" si="33"/>
        <v>2.7993134839198102</v>
      </c>
      <c r="BN9" s="610">
        <f t="shared" si="34"/>
        <v>2.6437960681464876</v>
      </c>
      <c r="BO9" s="610">
        <f t="shared" si="35"/>
        <v>2.6437960681464876</v>
      </c>
      <c r="BP9" s="610">
        <f t="shared" si="36"/>
        <v>2.6976506961158639</v>
      </c>
      <c r="BQ9" s="610">
        <f t="shared" si="37"/>
        <v>2.5942183063948185</v>
      </c>
      <c r="BR9" s="610">
        <f t="shared" si="38"/>
        <v>3.0790807190568521</v>
      </c>
      <c r="BS9" s="610">
        <f t="shared" si="39"/>
        <v>3.2025077993013498</v>
      </c>
      <c r="BT9" s="610">
        <f t="shared" si="40"/>
        <v>3.2531956387467171</v>
      </c>
      <c r="BU9" s="610">
        <f t="shared" si="41"/>
        <v>3.2072775665654856</v>
      </c>
      <c r="BV9" s="610">
        <f t="shared" si="42"/>
        <v>3.1402620017604459</v>
      </c>
      <c r="BW9" s="610">
        <f t="shared" si="43"/>
        <v>3.1270834559478144</v>
      </c>
      <c r="BX9" s="610">
        <f t="shared" si="22"/>
        <v>2.9572988724514468</v>
      </c>
      <c r="BY9" s="492">
        <f t="shared" si="23"/>
        <v>-5.826365099677322E-2</v>
      </c>
      <c r="BZ9" s="492">
        <f t="shared" si="24"/>
        <v>-5.4294868009816533E-2</v>
      </c>
      <c r="CA9" s="772"/>
      <c r="CB9" s="610">
        <f t="shared" si="25"/>
        <v>5.9983376526001964</v>
      </c>
    </row>
    <row r="10" spans="1:80" x14ac:dyDescent="0.45">
      <c r="A10" s="90" t="s">
        <v>36</v>
      </c>
      <c r="C10" s="7">
        <v>-6.6872488782528805</v>
      </c>
      <c r="D10" s="7">
        <v>10.886219104132596</v>
      </c>
      <c r="E10" s="7">
        <v>0.93310449463993683</v>
      </c>
      <c r="F10" s="7">
        <v>0.93310449463993683</v>
      </c>
      <c r="G10" s="7">
        <v>0.93310449463993683</v>
      </c>
      <c r="H10" s="7">
        <v>0.31103483154664557</v>
      </c>
      <c r="I10" s="7">
        <v>6.3929241357565614E-2</v>
      </c>
      <c r="J10" s="7">
        <v>-2.6013618182910201</v>
      </c>
      <c r="K10" s="7">
        <v>-2.8910338049768805</v>
      </c>
      <c r="L10" s="7">
        <v>1.3300828755073955</v>
      </c>
      <c r="M10" s="7">
        <v>1.764402694226038</v>
      </c>
      <c r="N10" s="7">
        <v>0</v>
      </c>
      <c r="O10" s="32">
        <f t="shared" si="19"/>
        <v>0.32653590743581273</v>
      </c>
      <c r="P10" s="539">
        <f t="shared" si="19"/>
        <v>-1</v>
      </c>
      <c r="Q10" s="9"/>
      <c r="R10" s="7">
        <v>2.0217264050531965</v>
      </c>
      <c r="S10" s="7">
        <v>-1.2441393261865823</v>
      </c>
      <c r="T10" s="7">
        <v>1.8662089892798737</v>
      </c>
      <c r="U10" s="7">
        <v>-0.15551741577332279</v>
      </c>
      <c r="V10" s="7">
        <v>0.77758707886661393</v>
      </c>
      <c r="W10" s="7">
        <v>-1.3996567419599051</v>
      </c>
      <c r="X10" s="7">
        <v>4.6655224731996841</v>
      </c>
      <c r="Y10" s="7">
        <v>1.8662089892798737</v>
      </c>
      <c r="Z10" s="7">
        <v>-3.2658657312397787</v>
      </c>
      <c r="AA10" s="7">
        <v>-2.332761236599842</v>
      </c>
      <c r="AB10" s="7">
        <v>-1.8662089892798737</v>
      </c>
      <c r="AC10" s="7">
        <v>2.332761236599842</v>
      </c>
      <c r="AD10" s="7">
        <v>-0.31103483154664557</v>
      </c>
      <c r="AE10" s="7">
        <v>0.77758707886661393</v>
      </c>
      <c r="AF10" s="7">
        <v>-0.15551741577332279</v>
      </c>
      <c r="AG10" s="7">
        <v>1.7106915735065507</v>
      </c>
      <c r="AH10" s="7">
        <v>-0.62206966309329115</v>
      </c>
      <c r="AI10" s="7">
        <v>-0.62206966309329115</v>
      </c>
      <c r="AJ10" s="7">
        <v>0.37911383045108288</v>
      </c>
      <c r="AK10" s="7">
        <v>-0.82289990360831655</v>
      </c>
      <c r="AL10" s="7">
        <v>-0.90638488924343696</v>
      </c>
      <c r="AM10" s="7">
        <v>1.4141002037582362</v>
      </c>
      <c r="AN10" s="7">
        <v>1.6717462334533422</v>
      </c>
      <c r="AO10" s="7">
        <v>0.77148924919577389</v>
      </c>
      <c r="AP10" s="7">
        <v>-3.4690730497866094</v>
      </c>
      <c r="AQ10" s="7">
        <v>-1.575524251153527</v>
      </c>
      <c r="AR10" s="7">
        <v>-0.91142834659946159</v>
      </c>
      <c r="AS10" s="7">
        <v>0.56664649179947524</v>
      </c>
      <c r="AT10" s="7">
        <v>-1.3275701427521982</v>
      </c>
      <c r="AU10" s="7">
        <v>-1.2186818074246963</v>
      </c>
      <c r="AV10" s="7">
        <v>0.75235107087312669</v>
      </c>
      <c r="AW10" s="7">
        <v>-6.0153941588975614E-2</v>
      </c>
      <c r="AX10" s="7">
        <v>-7.4746576159955044E-2</v>
      </c>
      <c r="AY10" s="7">
        <v>0.7126323223831994</v>
      </c>
      <c r="AZ10" s="7">
        <v>1.0368546892595438</v>
      </c>
      <c r="BA10" s="7">
        <v>0.23517502845466523</v>
      </c>
      <c r="BB10" s="7">
        <v>0.49237297651182887</v>
      </c>
      <c r="BC10" s="492" t="str">
        <f t="shared" si="20"/>
        <v>N/A</v>
      </c>
      <c r="BD10" s="492">
        <f t="shared" si="21"/>
        <v>1.0936448046682976</v>
      </c>
      <c r="BE10" s="4"/>
      <c r="BF10" s="32">
        <f t="shared" si="26"/>
        <v>10.108632025265983</v>
      </c>
      <c r="BG10" s="32">
        <f t="shared" si="27"/>
        <v>0.77758707886661416</v>
      </c>
      <c r="BH10" s="32">
        <f t="shared" si="28"/>
        <v>1.7106915735065509</v>
      </c>
      <c r="BI10" s="32">
        <f t="shared" si="29"/>
        <v>-0.62206966309329115</v>
      </c>
      <c r="BJ10" s="32">
        <f t="shared" si="30"/>
        <v>6.5317314624795575</v>
      </c>
      <c r="BK10" s="32">
        <f t="shared" si="31"/>
        <v>-5.5986269678396212</v>
      </c>
      <c r="BL10" s="32">
        <f t="shared" si="32"/>
        <v>0.46655224731996836</v>
      </c>
      <c r="BM10" s="32">
        <f t="shared" si="33"/>
        <v>0.46655224731996836</v>
      </c>
      <c r="BN10" s="32">
        <f t="shared" si="34"/>
        <v>1.5551741577332279</v>
      </c>
      <c r="BO10" s="32">
        <f t="shared" si="35"/>
        <v>-1.2441393261865823</v>
      </c>
      <c r="BP10" s="32">
        <f t="shared" si="36"/>
        <v>-0.44378607315723367</v>
      </c>
      <c r="BQ10" s="32">
        <f t="shared" si="37"/>
        <v>0.50771531451479923</v>
      </c>
      <c r="BR10" s="32">
        <f t="shared" si="38"/>
        <v>2.4432354826491158</v>
      </c>
      <c r="BS10" s="7">
        <f t="shared" si="39"/>
        <v>-5.0445973009401364</v>
      </c>
      <c r="BT10" s="7">
        <f t="shared" si="40"/>
        <v>-0.34478185479998635</v>
      </c>
      <c r="BU10" s="7">
        <f t="shared" si="41"/>
        <v>-2.5462519501768943</v>
      </c>
      <c r="BV10" s="7">
        <f t="shared" si="42"/>
        <v>0.69219712928415111</v>
      </c>
      <c r="BW10" s="7">
        <f t="shared" si="43"/>
        <v>0.63788574622324434</v>
      </c>
      <c r="BX10" s="7">
        <f t="shared" si="22"/>
        <v>1.272029717714209</v>
      </c>
      <c r="BY10" s="492">
        <f t="shared" si="23"/>
        <v>0.83766973871981065</v>
      </c>
      <c r="BZ10" s="492">
        <f t="shared" si="24"/>
        <v>0.99413409885009396</v>
      </c>
      <c r="CA10" s="772"/>
      <c r="CB10" s="773">
        <f t="shared" si="25"/>
        <v>2.4770350166092374</v>
      </c>
    </row>
    <row r="11" spans="1:80" x14ac:dyDescent="0.45">
      <c r="A11" s="33" t="s">
        <v>14</v>
      </c>
      <c r="B11" s="34"/>
      <c r="C11" s="560">
        <f t="shared" ref="C11:N11" si="44">C4+C10</f>
        <v>182.11089387056103</v>
      </c>
      <c r="D11" s="560">
        <f t="shared" si="44"/>
        <v>162.51569948312235</v>
      </c>
      <c r="E11" s="560">
        <f t="shared" si="44"/>
        <v>192.5305607273736</v>
      </c>
      <c r="F11" s="560">
        <f t="shared" si="44"/>
        <v>188.95366016458723</v>
      </c>
      <c r="G11" s="560">
        <f t="shared" si="44"/>
        <v>191.59745623273369</v>
      </c>
      <c r="H11" s="560">
        <f t="shared" si="44"/>
        <v>190.81986915386705</v>
      </c>
      <c r="I11" s="560">
        <f t="shared" si="44"/>
        <v>189.02029449863605</v>
      </c>
      <c r="J11" s="560">
        <f t="shared" si="44"/>
        <v>152.58306270854644</v>
      </c>
      <c r="K11" s="560">
        <f t="shared" si="44"/>
        <v>192.95578850455246</v>
      </c>
      <c r="L11" s="560">
        <f t="shared" si="44"/>
        <v>173.09106873728263</v>
      </c>
      <c r="M11" s="560">
        <f t="shared" si="44"/>
        <v>174.43511873167813</v>
      </c>
      <c r="N11" s="560">
        <f t="shared" si="44"/>
        <v>178.61317613468503</v>
      </c>
      <c r="O11" s="561">
        <f t="shared" si="19"/>
        <v>7.7649875536645041E-3</v>
      </c>
      <c r="P11" s="561">
        <f t="shared" si="19"/>
        <v>2.3951927991253452E-2</v>
      </c>
      <c r="Q11" s="9"/>
      <c r="R11" s="560">
        <f t="shared" ref="R11:BB11" si="45">R4+R10</f>
        <v>42.922806753437087</v>
      </c>
      <c r="S11" s="560">
        <f t="shared" si="45"/>
        <v>42.767289337663769</v>
      </c>
      <c r="T11" s="560">
        <f t="shared" si="45"/>
        <v>44.166946079623671</v>
      </c>
      <c r="U11" s="560">
        <f t="shared" si="45"/>
        <v>47.899364058183409</v>
      </c>
      <c r="V11" s="560">
        <f t="shared" si="45"/>
        <v>52.25385169983646</v>
      </c>
      <c r="W11" s="560">
        <f t="shared" si="45"/>
        <v>48.832468552823357</v>
      </c>
      <c r="X11" s="560">
        <f t="shared" si="45"/>
        <v>44.322463495396995</v>
      </c>
      <c r="Y11" s="560">
        <f t="shared" si="45"/>
        <v>53.186956194476394</v>
      </c>
      <c r="Z11" s="560">
        <f t="shared" si="45"/>
        <v>47.121776979316799</v>
      </c>
      <c r="AA11" s="560">
        <f t="shared" si="45"/>
        <v>44.166946079623671</v>
      </c>
      <c r="AB11" s="560">
        <f t="shared" si="45"/>
        <v>42.456254506117119</v>
      </c>
      <c r="AC11" s="560">
        <f t="shared" si="45"/>
        <v>50.698677542103233</v>
      </c>
      <c r="AD11" s="560">
        <f t="shared" si="45"/>
        <v>48.36591630550339</v>
      </c>
      <c r="AE11" s="560">
        <f t="shared" si="45"/>
        <v>50.076607879009941</v>
      </c>
      <c r="AF11" s="560">
        <f t="shared" si="45"/>
        <v>40.279010685290608</v>
      </c>
      <c r="AG11" s="560">
        <f t="shared" si="45"/>
        <v>51.631782036743168</v>
      </c>
      <c r="AH11" s="560">
        <f t="shared" si="45"/>
        <v>51.165229789423194</v>
      </c>
      <c r="AI11" s="560">
        <f t="shared" si="45"/>
        <v>48.05488147395674</v>
      </c>
      <c r="AJ11" s="560">
        <f t="shared" si="45"/>
        <v>41.274052767805294</v>
      </c>
      <c r="AK11" s="560">
        <f t="shared" si="45"/>
        <v>50.815416438610484</v>
      </c>
      <c r="AL11" s="560">
        <f t="shared" si="45"/>
        <v>46.544100749005992</v>
      </c>
      <c r="AM11" s="560">
        <f t="shared" si="45"/>
        <v>50.386724543214306</v>
      </c>
      <c r="AN11" s="560">
        <f t="shared" si="45"/>
        <v>40.496098017299531</v>
      </c>
      <c r="AO11" s="560">
        <f t="shared" si="45"/>
        <v>30.080492802483061</v>
      </c>
      <c r="AP11" s="560">
        <f t="shared" si="45"/>
        <v>43.055298935867086</v>
      </c>
      <c r="AQ11" s="560">
        <f t="shared" si="45"/>
        <v>38.951172952896741</v>
      </c>
      <c r="AR11" s="560">
        <f t="shared" si="45"/>
        <v>44.646295573253745</v>
      </c>
      <c r="AS11" s="560">
        <f t="shared" si="45"/>
        <v>49.26225238643368</v>
      </c>
      <c r="AT11" s="560">
        <f t="shared" si="45"/>
        <v>47.54268721379438</v>
      </c>
      <c r="AU11" s="560">
        <f t="shared" si="45"/>
        <v>51.504553331070625</v>
      </c>
      <c r="AV11" s="560">
        <f t="shared" si="45"/>
        <v>40.359640106455636</v>
      </c>
      <c r="AW11" s="560">
        <f t="shared" si="45"/>
        <v>47.522795416184913</v>
      </c>
      <c r="AX11" s="560">
        <f t="shared" si="45"/>
        <v>43.165667635916492</v>
      </c>
      <c r="AY11" s="560">
        <f t="shared" si="45"/>
        <v>42.042965578725607</v>
      </c>
      <c r="AZ11" s="560">
        <f t="shared" si="45"/>
        <v>37.581535233985726</v>
      </c>
      <c r="BA11" s="560">
        <f t="shared" si="45"/>
        <v>45.927622905494367</v>
      </c>
      <c r="BB11" s="560">
        <f t="shared" si="45"/>
        <v>44.099575700245012</v>
      </c>
      <c r="BC11" s="561">
        <f t="shared" si="20"/>
        <v>2.163543657440048E-2</v>
      </c>
      <c r="BD11" s="561">
        <f t="shared" si="21"/>
        <v>-3.9802782935466574E-2</v>
      </c>
      <c r="BE11" s="4"/>
      <c r="BF11" s="34">
        <f t="shared" si="26"/>
        <v>76.825603392021492</v>
      </c>
      <c r="BG11" s="34">
        <f t="shared" si="27"/>
        <v>85.690096091100855</v>
      </c>
      <c r="BH11" s="34">
        <f t="shared" si="28"/>
        <v>92.066310137807079</v>
      </c>
      <c r="BI11" s="34">
        <f t="shared" si="29"/>
        <v>101.08632025265982</v>
      </c>
      <c r="BJ11" s="34">
        <f t="shared" si="30"/>
        <v>97.509419689873397</v>
      </c>
      <c r="BK11" s="34">
        <f t="shared" si="31"/>
        <v>91.288723058940462</v>
      </c>
      <c r="BL11" s="34">
        <f t="shared" si="32"/>
        <v>93.15493204822036</v>
      </c>
      <c r="BM11" s="34">
        <f t="shared" si="33"/>
        <v>98.442524184513331</v>
      </c>
      <c r="BN11" s="34">
        <f t="shared" si="34"/>
        <v>91.910792722033776</v>
      </c>
      <c r="BO11" s="34">
        <f t="shared" si="35"/>
        <v>99.220111263379934</v>
      </c>
      <c r="BP11" s="34">
        <f t="shared" si="36"/>
        <v>92.089469206415771</v>
      </c>
      <c r="BQ11" s="34">
        <f t="shared" si="37"/>
        <v>96.930825292220305</v>
      </c>
      <c r="BR11" s="34">
        <f t="shared" si="38"/>
        <v>70.576590819782595</v>
      </c>
      <c r="BS11" s="34">
        <f t="shared" si="39"/>
        <v>82.006471888763826</v>
      </c>
      <c r="BT11" s="34">
        <f t="shared" si="40"/>
        <v>93.908547959687425</v>
      </c>
      <c r="BU11" s="34">
        <f t="shared" si="41"/>
        <v>99.047240544865005</v>
      </c>
      <c r="BV11" s="34">
        <f t="shared" si="42"/>
        <v>87.882435522640549</v>
      </c>
      <c r="BW11" s="34">
        <f t="shared" si="43"/>
        <v>85.208633214642106</v>
      </c>
      <c r="BX11" s="34">
        <f t="shared" si="22"/>
        <v>83.509158139480093</v>
      </c>
      <c r="BY11" s="561">
        <f t="shared" si="23"/>
        <v>-4.9762815028422835E-2</v>
      </c>
      <c r="BZ11" s="561">
        <f t="shared" si="24"/>
        <v>-1.9944869563639167E-2</v>
      </c>
      <c r="CA11" s="772"/>
      <c r="CB11" s="34">
        <f t="shared" si="25"/>
        <v>169.65169941845073</v>
      </c>
    </row>
    <row r="12" spans="1:80" x14ac:dyDescent="0.45">
      <c r="A12" s="23"/>
      <c r="B12" s="4"/>
      <c r="C12" s="4"/>
      <c r="D12" s="4"/>
      <c r="E12" s="4"/>
      <c r="F12" s="4"/>
      <c r="G12" s="4"/>
      <c r="H12" s="4"/>
      <c r="I12" s="4"/>
      <c r="J12" s="4"/>
      <c r="K12" s="4"/>
      <c r="L12" s="4"/>
      <c r="M12" s="4"/>
      <c r="N12" s="4"/>
      <c r="O12" s="4"/>
      <c r="P12" s="609"/>
      <c r="Q12" s="9"/>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715"/>
      <c r="BD12" s="492"/>
      <c r="BE12" s="4"/>
      <c r="BF12" s="7"/>
      <c r="BG12" s="7"/>
      <c r="BH12" s="7"/>
      <c r="BI12" s="7"/>
      <c r="BJ12" s="7"/>
      <c r="BK12" s="7"/>
      <c r="BL12" s="7"/>
      <c r="BM12" s="7"/>
      <c r="BN12" s="7"/>
      <c r="BO12" s="7"/>
      <c r="BP12" s="7"/>
      <c r="BQ12" s="7"/>
      <c r="BR12" s="7"/>
      <c r="BS12" s="7"/>
      <c r="BT12" s="7"/>
      <c r="BU12" s="7"/>
      <c r="BV12" s="7"/>
      <c r="BW12" s="7"/>
      <c r="BX12" s="7"/>
      <c r="BY12" s="492"/>
      <c r="BZ12" s="492"/>
      <c r="CA12" s="772"/>
      <c r="CB12" s="7"/>
    </row>
    <row r="13" spans="1:80" x14ac:dyDescent="0.45">
      <c r="A13" s="23" t="s">
        <v>22</v>
      </c>
      <c r="B13" s="9"/>
      <c r="C13" s="554">
        <f t="shared" ref="C13:N13" si="46">SUM(C14:C16)</f>
        <v>62.206966309329118</v>
      </c>
      <c r="D13" s="554">
        <f t="shared" si="46"/>
        <v>63.91765788283567</v>
      </c>
      <c r="E13" s="554">
        <f t="shared" si="46"/>
        <v>53.497991026023044</v>
      </c>
      <c r="F13" s="554">
        <f t="shared" si="46"/>
        <v>57.852478667676081</v>
      </c>
      <c r="G13" s="554">
        <f t="shared" si="46"/>
        <v>59.563170241182632</v>
      </c>
      <c r="H13" s="554">
        <f t="shared" si="46"/>
        <v>60.807309567369209</v>
      </c>
      <c r="I13" s="554">
        <f t="shared" si="46"/>
        <v>65.694038465935975</v>
      </c>
      <c r="J13" s="554">
        <f t="shared" si="46"/>
        <v>62.107925658352045</v>
      </c>
      <c r="K13" s="554">
        <f t="shared" si="46"/>
        <v>64.631468937210457</v>
      </c>
      <c r="L13" s="554">
        <f t="shared" si="46"/>
        <v>52.742505586689127</v>
      </c>
      <c r="M13" s="554">
        <f t="shared" si="46"/>
        <v>45.748601902004772</v>
      </c>
      <c r="N13" s="554">
        <f t="shared" si="46"/>
        <v>48.747204115037327</v>
      </c>
      <c r="O13" s="492">
        <f t="shared" ref="O13:P16" si="47">IF(ISERROR(M13/L13),"N/A",IF(L13&lt;0,"N/A",IF(M13&lt;0,"N/A",IF(M13/L13-1&gt;300%,"&gt;±300%",IF(M13/L13-1&lt;-300%,"&gt;±300%",M13/L13-1)))))</f>
        <v>-0.13260469154596699</v>
      </c>
      <c r="P13" s="492">
        <f t="shared" si="47"/>
        <v>6.554522080162517E-2</v>
      </c>
      <c r="Q13" s="9"/>
      <c r="R13" s="555">
        <f t="shared" ref="R13:AY13" si="48">SUM(R14:R16)</f>
        <v>17.573467982385473</v>
      </c>
      <c r="S13" s="555">
        <f t="shared" si="48"/>
        <v>14.774154498465666</v>
      </c>
      <c r="T13" s="555">
        <f t="shared" si="48"/>
        <v>13.530015172279082</v>
      </c>
      <c r="U13" s="555">
        <f t="shared" si="48"/>
        <v>14.774154498465666</v>
      </c>
      <c r="V13" s="555">
        <f t="shared" si="48"/>
        <v>12.907945509185792</v>
      </c>
      <c r="W13" s="555">
        <f t="shared" si="48"/>
        <v>11.508288767225888</v>
      </c>
      <c r="X13" s="555">
        <f t="shared" si="48"/>
        <v>12.2858758460925</v>
      </c>
      <c r="Y13" s="555">
        <f t="shared" si="48"/>
        <v>14.929671914238988</v>
      </c>
      <c r="Z13" s="555">
        <f t="shared" si="48"/>
        <v>15.862776408878926</v>
      </c>
      <c r="AA13" s="555">
        <f t="shared" si="48"/>
        <v>14.307602251145696</v>
      </c>
      <c r="AB13" s="555">
        <f t="shared" si="48"/>
        <v>13.063462924959115</v>
      </c>
      <c r="AC13" s="555">
        <f t="shared" si="48"/>
        <v>14.929671914238988</v>
      </c>
      <c r="AD13" s="555">
        <f t="shared" si="48"/>
        <v>14.929671914238988</v>
      </c>
      <c r="AE13" s="555">
        <f t="shared" si="48"/>
        <v>15.707258993105601</v>
      </c>
      <c r="AF13" s="555">
        <f t="shared" si="48"/>
        <v>14.307602251145697</v>
      </c>
      <c r="AG13" s="555">
        <f t="shared" si="48"/>
        <v>14.929671914238989</v>
      </c>
      <c r="AH13" s="555">
        <f t="shared" si="48"/>
        <v>15.240706745785634</v>
      </c>
      <c r="AI13" s="555">
        <f t="shared" si="48"/>
        <v>15.396224161558957</v>
      </c>
      <c r="AJ13" s="555">
        <f t="shared" si="48"/>
        <v>16.492626786711575</v>
      </c>
      <c r="AK13" s="555">
        <f t="shared" si="48"/>
        <v>16.943893404258326</v>
      </c>
      <c r="AL13" s="555">
        <f t="shared" si="48"/>
        <v>16.039439062568615</v>
      </c>
      <c r="AM13" s="555">
        <f t="shared" si="48"/>
        <v>16.218079212397463</v>
      </c>
      <c r="AN13" s="555">
        <f t="shared" si="48"/>
        <v>14.268201027229235</v>
      </c>
      <c r="AO13" s="555">
        <f t="shared" si="48"/>
        <v>12.089859425460331</v>
      </c>
      <c r="AP13" s="555">
        <f t="shared" si="48"/>
        <v>17.435102772831119</v>
      </c>
      <c r="AQ13" s="555">
        <f t="shared" si="48"/>
        <v>18.314762432831365</v>
      </c>
      <c r="AR13" s="555">
        <f t="shared" si="48"/>
        <v>16.355548707220976</v>
      </c>
      <c r="AS13" s="555">
        <f t="shared" si="48"/>
        <v>14.725115720286391</v>
      </c>
      <c r="AT13" s="555">
        <f t="shared" si="48"/>
        <v>16.622101832012749</v>
      </c>
      <c r="AU13" s="555">
        <f t="shared" si="48"/>
        <v>16.928702677690328</v>
      </c>
      <c r="AV13" s="555">
        <f t="shared" si="48"/>
        <v>13.954213723194123</v>
      </c>
      <c r="AW13" s="555">
        <f t="shared" si="48"/>
        <v>12.146563531459259</v>
      </c>
      <c r="AX13" s="555">
        <f t="shared" si="48"/>
        <v>12.959721263146527</v>
      </c>
      <c r="AY13" s="555">
        <f t="shared" si="48"/>
        <v>13.682007068889211</v>
      </c>
      <c r="AZ13" s="555">
        <f t="shared" ref="AZ13:BB13" si="49">SUM(AZ14:AZ16)</f>
        <v>12.33491144379169</v>
      </c>
      <c r="BA13" s="555">
        <f t="shared" si="49"/>
        <v>10.732836671842414</v>
      </c>
      <c r="BB13" s="555">
        <f t="shared" si="49"/>
        <v>10.951000007182213</v>
      </c>
      <c r="BC13" s="492">
        <f t="shared" ref="BC13:BC16" si="50">IF(ISERROR(BB13/AX13),"N/A",IF(AX13&lt;0,"N/A",IF(BB13&lt;0,"N/A",IF(BB13/AX13-1&gt;300%,"&gt;±300%",IF(BB13/AX13-1&lt;-300%,"&gt;±300%",BB13/AX13-1)))))</f>
        <v>-0.1549972576706955</v>
      </c>
      <c r="BD13" s="492">
        <f t="shared" ref="BD13:BD16" si="51">IF(ISERROR(BB13/BA13),"N/A",IF(BA13&lt;0,"N/A",IF(BB13&lt;0,"N/A",IF(BB13/BA13-1&gt;300%,"&gt;±300%",IF(BB13/BA13-1&lt;-300%,"&gt;±300%",BB13/BA13-1)))))</f>
        <v>2.0326717158768437E-2</v>
      </c>
      <c r="BE13" s="4"/>
      <c r="BF13" s="9">
        <f>SUM(BF14:BF16)</f>
        <v>31.57003540198453</v>
      </c>
      <c r="BG13" s="9">
        <f>SUM(BG14:BG16)</f>
        <v>32.347622480851143</v>
      </c>
      <c r="BH13" s="9">
        <f>SUM(T13:U13)</f>
        <v>28.304169670744749</v>
      </c>
      <c r="BI13" s="9">
        <f>SUM(V13:W13)</f>
        <v>24.416234276411679</v>
      </c>
      <c r="BJ13" s="9">
        <f>SUM(X13:Y13)</f>
        <v>27.215547760331489</v>
      </c>
      <c r="BK13" s="9">
        <f>SUM(Z13:AA13)</f>
        <v>30.170378660024621</v>
      </c>
      <c r="BL13" s="9">
        <f>SUM(AB13:AC13)</f>
        <v>27.993134839198103</v>
      </c>
      <c r="BM13" s="9">
        <f>SUM(AD13:AE13)</f>
        <v>30.636930907344588</v>
      </c>
      <c r="BN13" s="9">
        <f>SUM(AF13:AG13)</f>
        <v>29.237274165384687</v>
      </c>
      <c r="BO13" s="9">
        <f>SUM(AH13:AI13)</f>
        <v>30.636930907344592</v>
      </c>
      <c r="BP13" s="9">
        <f>SUM(AJ13:AK13)</f>
        <v>33.436520190969901</v>
      </c>
      <c r="BQ13" s="9">
        <f>SUM(AL13:AM13)</f>
        <v>32.257518274966074</v>
      </c>
      <c r="BR13" s="9">
        <f>SUM(AN13:AO13)</f>
        <v>26.358060452689564</v>
      </c>
      <c r="BS13" s="9">
        <f>SUM(AP13:AQ13)</f>
        <v>35.749865205662488</v>
      </c>
      <c r="BT13" s="9">
        <f t="shared" ref="BT13:BT16" si="52">SUM(AR13:AS13)</f>
        <v>31.080664427507365</v>
      </c>
      <c r="BU13" s="9">
        <f t="shared" ref="BU13:BU42" si="53">SUM(AT13:AU13)</f>
        <v>33.550804509703077</v>
      </c>
      <c r="BV13" s="9">
        <f>AV13+AW13</f>
        <v>26.10077725465338</v>
      </c>
      <c r="BW13" s="9">
        <f t="shared" ref="BW13:BW18" si="54">SUM(AX13:AY13)</f>
        <v>26.64172833203574</v>
      </c>
      <c r="BX13" s="9">
        <f t="shared" ref="BX13:BX18" si="55">SUM(AZ13:BA13)</f>
        <v>23.067748115634103</v>
      </c>
      <c r="BY13" s="492">
        <f t="shared" ref="BY13:BY18" si="56">IF(ISERROR(BX13/BV13),"N/A",IF(BV13&lt;0,"N/A",IF(BX13&lt;0,"N/A",IF(BX13/BV13-1&gt;300%,"&gt;±300%",IF(BX13/BV13-1&lt;-300%,"&gt;±300%",BX13/BV13-1)))))</f>
        <v>-0.11620455243257299</v>
      </c>
      <c r="BZ13" s="492">
        <f t="shared" ref="BZ13:BZ18" si="57">IF(ISERROR(BX13/BW13),"N/A",IF(BW13&lt;0,"N/A",IF(BX13&lt;0,"N/A",IF(BX13/BW13-1&gt;300%,"&gt;±300%",IF(BX13/BW13-1&lt;-300%,"&gt;±300%",BX13/BW13-1)))))</f>
        <v>-0.13414971325655523</v>
      </c>
      <c r="CA13" s="774"/>
      <c r="CB13" s="9">
        <f t="shared" ref="CB13:CB18" si="58">SUM(AY13:BB13)</f>
        <v>47.700755191705525</v>
      </c>
    </row>
    <row r="14" spans="1:80" x14ac:dyDescent="0.45">
      <c r="A14" s="7"/>
      <c r="B14" s="7" t="s">
        <v>4</v>
      </c>
      <c r="C14" s="7">
        <v>34.835901133224304</v>
      </c>
      <c r="D14" s="7">
        <v>39.034871359104024</v>
      </c>
      <c r="E14" s="7">
        <v>36.857627538277505</v>
      </c>
      <c r="F14" s="7">
        <v>37.635214617144115</v>
      </c>
      <c r="G14" s="7">
        <v>41.212115179930542</v>
      </c>
      <c r="H14" s="7">
        <v>44.166946079623671</v>
      </c>
      <c r="I14" s="7">
        <v>48.729532188986575</v>
      </c>
      <c r="J14" s="7">
        <v>46.932100824548037</v>
      </c>
      <c r="K14" s="7">
        <v>49.436166392423637</v>
      </c>
      <c r="L14" s="7">
        <v>39.04622912525511</v>
      </c>
      <c r="M14" s="7">
        <v>32.6048868110149</v>
      </c>
      <c r="N14" s="7">
        <v>35.212760649207439</v>
      </c>
      <c r="O14" s="26">
        <f t="shared" si="47"/>
        <v>-0.16496707770620411</v>
      </c>
      <c r="P14" s="26">
        <f t="shared" si="47"/>
        <v>7.9984140209053534E-2</v>
      </c>
      <c r="Q14" s="9"/>
      <c r="R14" s="7">
        <v>11.352771351452564</v>
      </c>
      <c r="S14" s="7">
        <v>9.4865623621726911</v>
      </c>
      <c r="T14" s="7">
        <v>9.7975971937193354</v>
      </c>
      <c r="U14" s="7">
        <v>9.6420797779460141</v>
      </c>
      <c r="V14" s="7">
        <v>9.1755275306260451</v>
      </c>
      <c r="W14" s="7">
        <v>8.2424230359861088</v>
      </c>
      <c r="X14" s="7">
        <v>8.7089752833060761</v>
      </c>
      <c r="Y14" s="7">
        <v>10.57518427258595</v>
      </c>
      <c r="Z14" s="7">
        <v>9.7975971937193354</v>
      </c>
      <c r="AA14" s="7">
        <v>8.7089752833060761</v>
      </c>
      <c r="AB14" s="7">
        <v>9.3310449463993681</v>
      </c>
      <c r="AC14" s="7">
        <v>10.264149441039304</v>
      </c>
      <c r="AD14" s="7">
        <v>10.264149441039304</v>
      </c>
      <c r="AE14" s="7">
        <v>11.352771351452564</v>
      </c>
      <c r="AF14" s="7">
        <v>10.264149441039304</v>
      </c>
      <c r="AG14" s="7">
        <v>10.730701688359273</v>
      </c>
      <c r="AH14" s="7">
        <v>11.352771351452564</v>
      </c>
      <c r="AI14" s="7">
        <v>11.819323598772533</v>
      </c>
      <c r="AJ14" s="7">
        <v>12.189174677252208</v>
      </c>
      <c r="AK14" s="7">
        <v>12.725659273788846</v>
      </c>
      <c r="AL14" s="7">
        <v>11.910506276618579</v>
      </c>
      <c r="AM14" s="7">
        <v>11.904191961326939</v>
      </c>
      <c r="AN14" s="7">
        <v>11.584315890199882</v>
      </c>
      <c r="AO14" s="7">
        <v>8.597616823444298</v>
      </c>
      <c r="AP14" s="7">
        <v>13.13310663268134</v>
      </c>
      <c r="AQ14" s="7">
        <v>13.617061478222523</v>
      </c>
      <c r="AR14" s="7">
        <v>12.187760144962986</v>
      </c>
      <c r="AS14" s="7">
        <v>11.176901870477588</v>
      </c>
      <c r="AT14" s="7">
        <v>12.853437151049222</v>
      </c>
      <c r="AU14" s="7">
        <v>13.218067225933829</v>
      </c>
      <c r="AV14" s="7">
        <v>10.359596123218539</v>
      </c>
      <c r="AW14" s="7">
        <v>8.7509342622879345</v>
      </c>
      <c r="AX14" s="7">
        <v>9.6400778632869173</v>
      </c>
      <c r="AY14" s="7">
        <v>10.295620876461715</v>
      </c>
      <c r="AZ14" s="7">
        <v>8.8329437439547913</v>
      </c>
      <c r="BA14" s="7">
        <v>7.5896849560552404</v>
      </c>
      <c r="BB14" s="7">
        <v>7.7602189941550028</v>
      </c>
      <c r="BC14" s="492">
        <f t="shared" si="50"/>
        <v>-0.19500453168445164</v>
      </c>
      <c r="BD14" s="492">
        <f t="shared" si="51"/>
        <v>2.2469185359756727E-2</v>
      </c>
      <c r="BE14" s="4"/>
      <c r="BF14" s="7">
        <f t="shared" ref="BF14:BF16" si="59">D14-BG14</f>
        <v>18.195537645478769</v>
      </c>
      <c r="BG14" s="7">
        <f t="shared" ref="BG14:BG16" si="60">SUM(R14:S14)</f>
        <v>20.839333713625255</v>
      </c>
      <c r="BH14" s="7">
        <f t="shared" ref="BH14:BH16" si="61">SUM(T14:U14)</f>
        <v>19.439676971665349</v>
      </c>
      <c r="BI14" s="7">
        <f t="shared" ref="BI14:BI16" si="62">SUM(V14:W14)</f>
        <v>17.417950566612156</v>
      </c>
      <c r="BJ14" s="7">
        <f t="shared" ref="BJ14:BJ16" si="63">SUM(X14:Y14)</f>
        <v>19.284159555892025</v>
      </c>
      <c r="BK14" s="7">
        <f t="shared" ref="BK14:BK16" si="64">SUM(Z14:AA14)</f>
        <v>18.506572477025411</v>
      </c>
      <c r="BL14" s="7">
        <f t="shared" ref="BL14:BL16" si="65">SUM(AB14:AC14)</f>
        <v>19.595194387438674</v>
      </c>
      <c r="BM14" s="7">
        <f t="shared" ref="BM14:BM16" si="66">SUM(AD14:AE14)</f>
        <v>21.616920792491868</v>
      </c>
      <c r="BN14" s="7">
        <f t="shared" ref="BN14:BN16" si="67">SUM(AF14:AG14)</f>
        <v>20.994851129398576</v>
      </c>
      <c r="BO14" s="7">
        <f t="shared" ref="BO14:BO16" si="68">SUM(AH14:AI14)</f>
        <v>23.172094950225095</v>
      </c>
      <c r="BP14" s="7">
        <f t="shared" ref="BP14:BP16" si="69">SUM(AJ14:AK14)</f>
        <v>24.914833951041054</v>
      </c>
      <c r="BQ14" s="7">
        <f t="shared" ref="BQ14:BQ16" si="70">SUM(AL14:AM14)</f>
        <v>23.814698237945517</v>
      </c>
      <c r="BR14" s="7">
        <f t="shared" ref="BR14:BR16" si="71">SUM(AN14:AO14)</f>
        <v>20.18193271364418</v>
      </c>
      <c r="BS14" s="7">
        <f t="shared" ref="BS14:BS16" si="72">SUM(AP14:AQ14)</f>
        <v>26.750168110903864</v>
      </c>
      <c r="BT14" s="7">
        <f t="shared" si="52"/>
        <v>23.364662015440572</v>
      </c>
      <c r="BU14" s="7">
        <f t="shared" ref="BU14:BU16" si="73">SUM(AT14:AU14)</f>
        <v>26.07150437698305</v>
      </c>
      <c r="BV14" s="7">
        <f t="shared" ref="BV14:BV16" si="74">AV14+AW14</f>
        <v>19.110530385506472</v>
      </c>
      <c r="BW14" s="7">
        <f t="shared" si="54"/>
        <v>19.935698739748631</v>
      </c>
      <c r="BX14" s="7">
        <f t="shared" si="55"/>
        <v>16.42262870001003</v>
      </c>
      <c r="BY14" s="492">
        <f t="shared" si="56"/>
        <v>-0.14065029234013104</v>
      </c>
      <c r="BZ14" s="492">
        <f t="shared" si="57"/>
        <v>-0.17622006058579198</v>
      </c>
      <c r="CA14" s="772"/>
      <c r="CB14" s="7">
        <f t="shared" si="58"/>
        <v>34.478468570626745</v>
      </c>
    </row>
    <row r="15" spans="1:80"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11.570094463175744</v>
      </c>
      <c r="M15" s="7">
        <v>10.967908638014499</v>
      </c>
      <c r="N15" s="7">
        <v>11.269740573490795</v>
      </c>
      <c r="O15" s="26">
        <f t="shared" si="47"/>
        <v>-5.204675096455158E-2</v>
      </c>
      <c r="P15" s="26">
        <f t="shared" si="47"/>
        <v>2.7519552308281847E-2</v>
      </c>
      <c r="Q15" s="9"/>
      <c r="R15" s="7">
        <v>6.2206966309329115</v>
      </c>
      <c r="S15" s="7">
        <v>5.2875921362929752</v>
      </c>
      <c r="T15" s="7">
        <v>3.7324179785597473</v>
      </c>
      <c r="U15" s="7">
        <v>5.1320747205196522</v>
      </c>
      <c r="V15" s="7">
        <v>3.7324179785597473</v>
      </c>
      <c r="W15" s="7">
        <v>3.2658657312397787</v>
      </c>
      <c r="X15" s="7">
        <v>3.5769005627864243</v>
      </c>
      <c r="Y15" s="7">
        <v>4.354487641653038</v>
      </c>
      <c r="Z15" s="7">
        <v>6.0651792151595894</v>
      </c>
      <c r="AA15" s="7">
        <v>5.5986269678396203</v>
      </c>
      <c r="AB15" s="7">
        <v>3.7324179785597473</v>
      </c>
      <c r="AC15" s="7">
        <v>4.6655224731996841</v>
      </c>
      <c r="AD15" s="7">
        <v>4.6655224731996841</v>
      </c>
      <c r="AE15" s="7">
        <v>4.354487641653038</v>
      </c>
      <c r="AF15" s="7">
        <v>4.0434528101063929</v>
      </c>
      <c r="AG15" s="7">
        <v>4.1989702258797159</v>
      </c>
      <c r="AH15" s="7">
        <v>3.8879353943330699</v>
      </c>
      <c r="AI15" s="7">
        <v>3.5769005627864243</v>
      </c>
      <c r="AJ15" s="7">
        <v>3.7455300585689173</v>
      </c>
      <c r="AK15" s="7">
        <v>3.7032291604167544</v>
      </c>
      <c r="AL15" s="7">
        <v>3.6192924510020261</v>
      </c>
      <c r="AM15" s="7">
        <v>3.750600565075354</v>
      </c>
      <c r="AN15" s="7">
        <v>2.1713156582156539</v>
      </c>
      <c r="AO15" s="7">
        <v>3.0140588550131984</v>
      </c>
      <c r="AP15" s="7">
        <v>3.7722044506133825</v>
      </c>
      <c r="AQ15" s="7">
        <v>4.1635234618476762</v>
      </c>
      <c r="AR15" s="7">
        <v>3.6670638082697828</v>
      </c>
      <c r="AS15" s="7">
        <v>3.0352326772837159</v>
      </c>
      <c r="AT15" s="7">
        <v>3.2406470280817574</v>
      </c>
      <c r="AU15" s="7">
        <v>3.1788043561648025</v>
      </c>
      <c r="AV15" s="7">
        <v>3.0617502023769418</v>
      </c>
      <c r="AW15" s="7">
        <v>2.8697718307776765</v>
      </c>
      <c r="AX15" s="7">
        <v>2.78703648224338</v>
      </c>
      <c r="AY15" s="7">
        <v>2.8515359477777449</v>
      </c>
      <c r="AZ15" s="7">
        <v>2.9681560042977222</v>
      </c>
      <c r="BA15" s="7">
        <v>2.6050024176362112</v>
      </c>
      <c r="BB15" s="7">
        <v>2.652631714876247</v>
      </c>
      <c r="BC15" s="492">
        <f t="shared" si="50"/>
        <v>-4.8224975964055505E-2</v>
      </c>
      <c r="BD15" s="492">
        <f t="shared" si="51"/>
        <v>1.8283782355662748E-2</v>
      </c>
      <c r="BE15" s="4"/>
      <c r="BF15" s="7">
        <f t="shared" si="59"/>
        <v>12.596910677639146</v>
      </c>
      <c r="BG15" s="7">
        <f t="shared" si="60"/>
        <v>11.508288767225887</v>
      </c>
      <c r="BH15" s="7">
        <f t="shared" si="61"/>
        <v>8.8644926990793991</v>
      </c>
      <c r="BI15" s="7">
        <f t="shared" si="62"/>
        <v>6.9982837097995265</v>
      </c>
      <c r="BJ15" s="7">
        <f t="shared" si="63"/>
        <v>7.9313882044394628</v>
      </c>
      <c r="BK15" s="7">
        <f t="shared" si="64"/>
        <v>11.66380618299921</v>
      </c>
      <c r="BL15" s="7">
        <f t="shared" si="65"/>
        <v>8.3979404517594318</v>
      </c>
      <c r="BM15" s="7">
        <f t="shared" si="66"/>
        <v>9.0200101148527221</v>
      </c>
      <c r="BN15" s="7">
        <f t="shared" si="67"/>
        <v>8.2424230359861088</v>
      </c>
      <c r="BO15" s="7">
        <f t="shared" si="68"/>
        <v>7.4648359571194938</v>
      </c>
      <c r="BP15" s="7">
        <f t="shared" si="69"/>
        <v>7.4487592189856713</v>
      </c>
      <c r="BQ15" s="7">
        <f t="shared" si="70"/>
        <v>7.3698930160773806</v>
      </c>
      <c r="BR15" s="7">
        <f t="shared" si="71"/>
        <v>5.1853745132288527</v>
      </c>
      <c r="BS15" s="7">
        <f t="shared" si="72"/>
        <v>7.9357279124610587</v>
      </c>
      <c r="BT15" s="7">
        <f t="shared" si="52"/>
        <v>6.7022964855534983</v>
      </c>
      <c r="BU15" s="7">
        <f t="shared" si="73"/>
        <v>6.4194513842465604</v>
      </c>
      <c r="BV15" s="7">
        <f t="shared" si="74"/>
        <v>5.9315220331546179</v>
      </c>
      <c r="BW15" s="7">
        <f t="shared" si="54"/>
        <v>5.6385724300211244</v>
      </c>
      <c r="BX15" s="7">
        <f t="shared" si="55"/>
        <v>5.5731584219339334</v>
      </c>
      <c r="BY15" s="492">
        <f t="shared" si="56"/>
        <v>-6.0416805200686818E-2</v>
      </c>
      <c r="BZ15" s="492">
        <f t="shared" si="57"/>
        <v>-1.1601164815922327E-2</v>
      </c>
      <c r="CA15" s="772"/>
      <c r="CB15" s="7">
        <f t="shared" si="58"/>
        <v>11.077326084587925</v>
      </c>
    </row>
    <row r="16" spans="1:80"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2.1261819982582719</v>
      </c>
      <c r="M16" s="7">
        <v>2.1758064529753747</v>
      </c>
      <c r="N16" s="7">
        <v>2.2647028923390966</v>
      </c>
      <c r="O16" s="26">
        <f t="shared" si="47"/>
        <v>2.3339702225752212E-2</v>
      </c>
      <c r="P16" s="26">
        <f t="shared" si="47"/>
        <v>4.0856777146771384E-2</v>
      </c>
      <c r="Q16" s="9"/>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0.55792205089045221</v>
      </c>
      <c r="AK16" s="7">
        <v>0.51500497005272505</v>
      </c>
      <c r="AL16" s="7">
        <v>0.50964033494800909</v>
      </c>
      <c r="AM16" s="7">
        <v>0.56328668599516807</v>
      </c>
      <c r="AN16" s="7">
        <v>0.51256947881369863</v>
      </c>
      <c r="AO16" s="7">
        <v>0.47818374700283411</v>
      </c>
      <c r="AP16" s="7">
        <v>0.52979168953639688</v>
      </c>
      <c r="AQ16" s="7">
        <v>0.53417749276116522</v>
      </c>
      <c r="AR16" s="7">
        <v>0.5007247539882087</v>
      </c>
      <c r="AS16" s="7">
        <v>0.51298117252508812</v>
      </c>
      <c r="AT16" s="7">
        <v>0.52801765288176905</v>
      </c>
      <c r="AU16" s="7">
        <v>0.53183109559169439</v>
      </c>
      <c r="AV16" s="7">
        <v>0.5328673975986411</v>
      </c>
      <c r="AW16" s="7">
        <v>0.52585743839364951</v>
      </c>
      <c r="AX16" s="7">
        <v>0.53260691761622991</v>
      </c>
      <c r="AY16" s="7">
        <v>0.53485024464975106</v>
      </c>
      <c r="AZ16" s="7">
        <v>0.53381169553917618</v>
      </c>
      <c r="BA16" s="7">
        <v>0.53814929815096224</v>
      </c>
      <c r="BB16" s="7">
        <v>0.53814929815096224</v>
      </c>
      <c r="BC16" s="492">
        <f t="shared" si="50"/>
        <v>1.0406136967837654E-2</v>
      </c>
      <c r="BD16" s="492">
        <f t="shared" si="51"/>
        <v>0</v>
      </c>
      <c r="BE16" s="4"/>
      <c r="BF16" s="7">
        <f t="shared" si="59"/>
        <v>0.77758707886661393</v>
      </c>
      <c r="BG16" s="7">
        <f t="shared" si="60"/>
        <v>0</v>
      </c>
      <c r="BH16" s="7">
        <f t="shared" si="61"/>
        <v>0</v>
      </c>
      <c r="BI16" s="7">
        <f t="shared" si="62"/>
        <v>0</v>
      </c>
      <c r="BJ16" s="7">
        <f t="shared" si="63"/>
        <v>0</v>
      </c>
      <c r="BK16" s="7">
        <f t="shared" si="64"/>
        <v>0</v>
      </c>
      <c r="BL16" s="7">
        <f t="shared" si="65"/>
        <v>0</v>
      </c>
      <c r="BM16" s="7">
        <f t="shared" si="66"/>
        <v>0</v>
      </c>
      <c r="BN16" s="7">
        <f t="shared" si="67"/>
        <v>0</v>
      </c>
      <c r="BO16" s="7">
        <f t="shared" si="68"/>
        <v>0</v>
      </c>
      <c r="BP16" s="7">
        <f t="shared" si="69"/>
        <v>1.0729270209431774</v>
      </c>
      <c r="BQ16" s="7">
        <f t="shared" si="70"/>
        <v>1.0729270209431772</v>
      </c>
      <c r="BR16" s="7">
        <f t="shared" si="71"/>
        <v>0.9907532258165328</v>
      </c>
      <c r="BS16" s="7">
        <f t="shared" si="72"/>
        <v>1.0639691822975621</v>
      </c>
      <c r="BT16" s="7">
        <f t="shared" si="52"/>
        <v>1.0137059265132968</v>
      </c>
      <c r="BU16" s="7">
        <f t="shared" si="73"/>
        <v>1.0598487484734633</v>
      </c>
      <c r="BV16" s="7">
        <f t="shared" si="74"/>
        <v>1.0587248359922907</v>
      </c>
      <c r="BW16" s="7">
        <f t="shared" si="54"/>
        <v>1.067457162265981</v>
      </c>
      <c r="BX16" s="7">
        <f t="shared" si="55"/>
        <v>1.0719609936901384</v>
      </c>
      <c r="BY16" s="492">
        <f t="shared" si="56"/>
        <v>1.2501980918811828E-2</v>
      </c>
      <c r="BZ16" s="492">
        <f t="shared" si="57"/>
        <v>4.2192151435818115E-3</v>
      </c>
      <c r="CA16" s="772"/>
      <c r="CB16" s="7">
        <f t="shared" si="58"/>
        <v>2.1449605364908519</v>
      </c>
    </row>
    <row r="17" spans="1:80" x14ac:dyDescent="0.45">
      <c r="A17" s="23"/>
      <c r="B17" s="4"/>
      <c r="C17" s="9"/>
      <c r="D17" s="9"/>
      <c r="E17" s="9"/>
      <c r="F17" s="9"/>
      <c r="G17" s="9"/>
      <c r="H17" s="9"/>
      <c r="I17" s="9"/>
      <c r="J17" s="9"/>
      <c r="K17" s="9"/>
      <c r="L17" s="9"/>
      <c r="M17" s="9"/>
      <c r="N17" s="9"/>
      <c r="O17" s="9"/>
      <c r="P17" s="492"/>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492"/>
      <c r="BD17" s="492"/>
      <c r="BE17" s="4"/>
      <c r="BF17" s="199"/>
      <c r="BG17" s="7"/>
      <c r="BH17" s="7"/>
      <c r="BI17" s="7"/>
      <c r="BJ17" s="7"/>
      <c r="BK17" s="7"/>
      <c r="BL17" s="7"/>
      <c r="BM17" s="7"/>
      <c r="BN17" s="7"/>
      <c r="BO17" s="7"/>
      <c r="BP17" s="7"/>
      <c r="BQ17" s="7"/>
      <c r="BR17" s="7"/>
      <c r="BS17" s="7"/>
      <c r="BT17" s="7"/>
      <c r="BU17" s="7"/>
      <c r="BV17" s="7"/>
      <c r="BW17" s="7">
        <f t="shared" si="54"/>
        <v>0</v>
      </c>
      <c r="BX17" s="7">
        <f t="shared" si="55"/>
        <v>0</v>
      </c>
      <c r="BY17" s="492" t="str">
        <f t="shared" si="56"/>
        <v>N/A</v>
      </c>
      <c r="BZ17" s="492" t="str">
        <f t="shared" si="57"/>
        <v>N/A</v>
      </c>
      <c r="CA17" s="772"/>
      <c r="CB17" s="775">
        <f t="shared" si="58"/>
        <v>0</v>
      </c>
    </row>
    <row r="18" spans="1:80" x14ac:dyDescent="0.45">
      <c r="A18" s="33" t="s">
        <v>25</v>
      </c>
      <c r="B18" s="34"/>
      <c r="C18" s="560">
        <f t="shared" ref="C18:N18" si="75">C11+C13</f>
        <v>244.31786017989015</v>
      </c>
      <c r="D18" s="560">
        <f t="shared" si="75"/>
        <v>226.43335736595802</v>
      </c>
      <c r="E18" s="560">
        <f t="shared" si="75"/>
        <v>246.02855175339664</v>
      </c>
      <c r="F18" s="560">
        <f t="shared" si="75"/>
        <v>246.80613883226331</v>
      </c>
      <c r="G18" s="560">
        <f t="shared" si="75"/>
        <v>251.16062647391632</v>
      </c>
      <c r="H18" s="560">
        <f t="shared" si="75"/>
        <v>251.62717872123625</v>
      </c>
      <c r="I18" s="560">
        <f t="shared" si="75"/>
        <v>254.71433296457201</v>
      </c>
      <c r="J18" s="560">
        <f t="shared" si="75"/>
        <v>214.69098836689847</v>
      </c>
      <c r="K18" s="560">
        <f t="shared" si="75"/>
        <v>257.58725744176292</v>
      </c>
      <c r="L18" s="560">
        <f t="shared" si="75"/>
        <v>225.83357432397176</v>
      </c>
      <c r="M18" s="560">
        <f t="shared" si="75"/>
        <v>220.1837206336829</v>
      </c>
      <c r="N18" s="560">
        <f t="shared" si="75"/>
        <v>227.36038024972237</v>
      </c>
      <c r="O18" s="561">
        <f>IF(ISERROR(M18/L18),"N/A",IF(L18&lt;0,"N/A",IF(M18&lt;0,"N/A",IF(M18/L18-1&gt;300%,"&gt;±300%",IF(M18/L18-1&lt;-300%,"&gt;±300%",M18/L18-1)))))</f>
        <v>-2.5017775621723137E-2</v>
      </c>
      <c r="P18" s="561">
        <f>IF(ISERROR(N18/M18),"N/A",IF(M18&lt;0,"N/A",IF(N18&lt;0,"N/A",IF(N18/M18-1&gt;300%,"&gt;±300%",IF(N18/M18-1&lt;-300%,"&gt;±300%",N18/M18-1)))))</f>
        <v>3.2593961058452692E-2</v>
      </c>
      <c r="Q18" s="9"/>
      <c r="R18" s="34">
        <f t="shared" ref="R18:BB18" si="76">R11+R13</f>
        <v>60.49627473582256</v>
      </c>
      <c r="S18" s="34">
        <f t="shared" si="76"/>
        <v>57.541443836129432</v>
      </c>
      <c r="T18" s="34">
        <f t="shared" si="76"/>
        <v>57.696961251902749</v>
      </c>
      <c r="U18" s="34">
        <f t="shared" si="76"/>
        <v>62.673518556649071</v>
      </c>
      <c r="V18" s="34">
        <f t="shared" si="76"/>
        <v>65.161797209022254</v>
      </c>
      <c r="W18" s="34">
        <f t="shared" si="76"/>
        <v>60.340757320049249</v>
      </c>
      <c r="X18" s="34">
        <f t="shared" si="76"/>
        <v>56.608339341489497</v>
      </c>
      <c r="Y18" s="34">
        <f t="shared" si="76"/>
        <v>68.116628108715389</v>
      </c>
      <c r="Z18" s="34">
        <f t="shared" si="76"/>
        <v>62.984553388195721</v>
      </c>
      <c r="AA18" s="34">
        <f t="shared" si="76"/>
        <v>58.474548330769366</v>
      </c>
      <c r="AB18" s="34">
        <f t="shared" si="76"/>
        <v>55.519717431076231</v>
      </c>
      <c r="AC18" s="34">
        <f t="shared" si="76"/>
        <v>65.628349456342221</v>
      </c>
      <c r="AD18" s="34">
        <f t="shared" si="76"/>
        <v>63.295588219742378</v>
      </c>
      <c r="AE18" s="34">
        <f t="shared" si="76"/>
        <v>65.783866872115539</v>
      </c>
      <c r="AF18" s="34">
        <f t="shared" si="76"/>
        <v>54.586612936436303</v>
      </c>
      <c r="AG18" s="34">
        <f t="shared" si="76"/>
        <v>66.561453950982155</v>
      </c>
      <c r="AH18" s="34">
        <f t="shared" si="76"/>
        <v>66.405936535208824</v>
      </c>
      <c r="AI18" s="34">
        <f t="shared" si="76"/>
        <v>63.451105635515695</v>
      </c>
      <c r="AJ18" s="34">
        <f t="shared" si="76"/>
        <v>57.76667955451687</v>
      </c>
      <c r="AK18" s="34">
        <f t="shared" si="76"/>
        <v>67.759309842868817</v>
      </c>
      <c r="AL18" s="34">
        <f t="shared" si="76"/>
        <v>62.58353981157461</v>
      </c>
      <c r="AM18" s="34">
        <f t="shared" si="76"/>
        <v>66.604803755611769</v>
      </c>
      <c r="AN18" s="34">
        <f t="shared" si="76"/>
        <v>54.764299044528769</v>
      </c>
      <c r="AO18" s="34">
        <f t="shared" si="76"/>
        <v>42.17035222794339</v>
      </c>
      <c r="AP18" s="34">
        <f t="shared" si="76"/>
        <v>60.490401708698201</v>
      </c>
      <c r="AQ18" s="34">
        <f t="shared" si="76"/>
        <v>57.265935385728106</v>
      </c>
      <c r="AR18" s="34">
        <f t="shared" si="76"/>
        <v>61.001844280474721</v>
      </c>
      <c r="AS18" s="34">
        <f t="shared" si="76"/>
        <v>63.987368106720069</v>
      </c>
      <c r="AT18" s="34">
        <f t="shared" si="76"/>
        <v>64.164789045807126</v>
      </c>
      <c r="AU18" s="34">
        <f t="shared" si="76"/>
        <v>68.433256008760949</v>
      </c>
      <c r="AV18" s="34">
        <f t="shared" si="76"/>
        <v>54.313853829649759</v>
      </c>
      <c r="AW18" s="34">
        <f t="shared" si="76"/>
        <v>59.66935894764417</v>
      </c>
      <c r="AX18" s="34">
        <f t="shared" si="76"/>
        <v>56.125388899063019</v>
      </c>
      <c r="AY18" s="34">
        <f t="shared" si="76"/>
        <v>55.72497264761482</v>
      </c>
      <c r="AZ18" s="34">
        <f t="shared" si="76"/>
        <v>49.916446677777415</v>
      </c>
      <c r="BA18" s="34">
        <f t="shared" si="76"/>
        <v>56.660459577336781</v>
      </c>
      <c r="BB18" s="34">
        <f t="shared" si="76"/>
        <v>55.050575707427228</v>
      </c>
      <c r="BC18" s="561">
        <f>IF(ISERROR(BB18/AX18),"N/A",IF(AX18&lt;0,"N/A",IF(BB18&lt;0,"N/A",IF(BB18/AX18-1&gt;300%,"&gt;±300%",IF(BB18/AX18-1&lt;-300%,"&gt;±300%",BB18/AX18-1)))))</f>
        <v>-1.9150213703975516E-2</v>
      </c>
      <c r="BD18" s="561">
        <f>IF(ISERROR(BB18/BA18),"N/A",IF(BA18&lt;0,"N/A",IF(BB18&lt;0,"N/A",IF(BB18/BA18-1&gt;300%,"&gt;±300%",IF(BB18/BA18-1&lt;-300%,"&gt;±300%",BB18/BA18-1)))))</f>
        <v>-2.8412827603563562E-2</v>
      </c>
      <c r="BE18" s="4"/>
      <c r="BF18" s="34">
        <f t="shared" ref="BF18:BL18" si="77">BF11+BF13</f>
        <v>108.39563879400602</v>
      </c>
      <c r="BG18" s="34">
        <f t="shared" si="77"/>
        <v>118.037718571952</v>
      </c>
      <c r="BH18" s="34">
        <f t="shared" si="77"/>
        <v>120.37047980855183</v>
      </c>
      <c r="BI18" s="34">
        <f t="shared" si="77"/>
        <v>125.50255452907149</v>
      </c>
      <c r="BJ18" s="34">
        <f t="shared" si="77"/>
        <v>124.72496745020489</v>
      </c>
      <c r="BK18" s="34">
        <f t="shared" si="77"/>
        <v>121.45910171896509</v>
      </c>
      <c r="BL18" s="34">
        <f t="shared" si="77"/>
        <v>121.14806688741847</v>
      </c>
      <c r="BM18" s="34">
        <f>SUM(AD18:AE18)</f>
        <v>129.07945509185791</v>
      </c>
      <c r="BN18" s="34">
        <f>SUM(AF18:AG18)</f>
        <v>121.14806688741845</v>
      </c>
      <c r="BO18" s="34">
        <f>SUM(AH18:AI18)</f>
        <v>129.85704217072453</v>
      </c>
      <c r="BP18" s="34">
        <f>SUM(AJ18:AK18)</f>
        <v>125.52598939738569</v>
      </c>
      <c r="BQ18" s="34">
        <f>SUM(AL18:AM18)</f>
        <v>129.18834356718639</v>
      </c>
      <c r="BR18" s="34">
        <f>SUM(AN18:AO18)</f>
        <v>96.934651272472166</v>
      </c>
      <c r="BS18" s="34">
        <f>SUM(AP18:AQ18)</f>
        <v>117.7563370944263</v>
      </c>
      <c r="BT18" s="34">
        <f>SUM(AR18:AS18)</f>
        <v>124.98921238719478</v>
      </c>
      <c r="BU18" s="34">
        <f t="shared" si="53"/>
        <v>132.59804505456808</v>
      </c>
      <c r="BV18" s="34">
        <f>AV18+AW18</f>
        <v>113.98321277729393</v>
      </c>
      <c r="BW18" s="34">
        <f t="shared" si="54"/>
        <v>111.85036154667785</v>
      </c>
      <c r="BX18" s="34">
        <f t="shared" si="55"/>
        <v>106.5769062551142</v>
      </c>
      <c r="BY18" s="561">
        <f t="shared" si="56"/>
        <v>-6.4977169371866594E-2</v>
      </c>
      <c r="BZ18" s="561">
        <f t="shared" si="57"/>
        <v>-4.7147413907669078E-2</v>
      </c>
      <c r="CA18" s="774"/>
      <c r="CB18" s="34">
        <f t="shared" si="58"/>
        <v>217.35245461015626</v>
      </c>
    </row>
    <row r="19" spans="1:80" x14ac:dyDescent="0.45">
      <c r="A19" s="3"/>
      <c r="B19" s="4"/>
      <c r="C19" s="9"/>
      <c r="D19" s="9"/>
      <c r="E19" s="9"/>
      <c r="F19" s="9"/>
      <c r="G19" s="9"/>
      <c r="H19" s="9"/>
      <c r="I19" s="9"/>
      <c r="J19" s="9"/>
      <c r="K19" s="9"/>
      <c r="L19" s="9"/>
      <c r="M19" s="9"/>
      <c r="N19" s="9"/>
      <c r="O19" s="9"/>
      <c r="P19" s="492"/>
      <c r="Q19" s="9"/>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92"/>
      <c r="BD19" s="492"/>
      <c r="BE19" s="4"/>
      <c r="BF19" s="5"/>
      <c r="BG19" s="7"/>
      <c r="BH19" s="7"/>
      <c r="BI19" s="7"/>
      <c r="BJ19" s="7"/>
      <c r="BK19" s="7"/>
      <c r="BL19" s="7"/>
      <c r="BM19" s="7"/>
      <c r="BN19" s="7"/>
      <c r="BO19" s="7"/>
      <c r="BP19" s="7"/>
      <c r="BQ19" s="7"/>
      <c r="BR19" s="7"/>
      <c r="BS19" s="7"/>
      <c r="BT19" s="7"/>
      <c r="BU19" s="7"/>
      <c r="BV19" s="7"/>
      <c r="BW19" s="7"/>
      <c r="BX19" s="7"/>
      <c r="BY19" s="492"/>
      <c r="BZ19" s="492"/>
      <c r="CA19" s="772"/>
      <c r="CB19" s="7"/>
    </row>
    <row r="20" spans="1:80" x14ac:dyDescent="0.45">
      <c r="A20" s="110" t="s">
        <v>32</v>
      </c>
      <c r="B20" s="5"/>
      <c r="C20" s="10"/>
      <c r="D20" s="10"/>
      <c r="E20" s="10"/>
      <c r="F20" s="10"/>
      <c r="G20" s="10"/>
      <c r="H20" s="10"/>
      <c r="I20" s="10"/>
      <c r="J20" s="10"/>
      <c r="K20" s="10"/>
      <c r="L20" s="10"/>
      <c r="M20" s="10"/>
      <c r="N20" s="10"/>
      <c r="O20" s="743"/>
      <c r="P20" s="26"/>
      <c r="Q20" s="9"/>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492"/>
      <c r="BD20" s="492"/>
      <c r="BE20" s="4"/>
      <c r="BF20" s="199"/>
      <c r="BG20" s="7"/>
      <c r="BH20" s="7"/>
      <c r="BI20" s="7"/>
      <c r="BJ20" s="7"/>
      <c r="BK20" s="7"/>
      <c r="BL20" s="7"/>
      <c r="BM20" s="7"/>
      <c r="BN20" s="7"/>
      <c r="BO20" s="7"/>
      <c r="BP20" s="7"/>
      <c r="BQ20" s="7"/>
      <c r="BR20" s="7"/>
      <c r="BS20" s="7"/>
      <c r="BT20" s="7"/>
      <c r="BU20" s="7"/>
      <c r="BV20" s="7"/>
      <c r="BW20" s="7"/>
      <c r="BX20" s="7"/>
      <c r="BY20" s="492"/>
      <c r="BZ20" s="492"/>
      <c r="CA20" s="772"/>
      <c r="CB20" s="7"/>
    </row>
    <row r="21" spans="1:80" x14ac:dyDescent="0.45">
      <c r="A21" s="23" t="s">
        <v>27</v>
      </c>
      <c r="B21" s="9"/>
      <c r="C21" s="554">
        <f t="shared" ref="C21:N21" si="78">SUM(C22:C23)</f>
        <v>97.353902274100065</v>
      </c>
      <c r="D21" s="554">
        <f t="shared" si="78"/>
        <v>100.9308028368865</v>
      </c>
      <c r="E21" s="554">
        <f t="shared" si="78"/>
        <v>100.9308028368865</v>
      </c>
      <c r="F21" s="554">
        <f t="shared" si="78"/>
        <v>104.50770339967292</v>
      </c>
      <c r="G21" s="554">
        <f t="shared" si="78"/>
        <v>102.64149441039305</v>
      </c>
      <c r="H21" s="554">
        <f t="shared" si="78"/>
        <v>96.420797779460131</v>
      </c>
      <c r="I21" s="554">
        <f t="shared" si="78"/>
        <v>87.444443294126714</v>
      </c>
      <c r="J21" s="554">
        <f t="shared" si="78"/>
        <v>72.345447270633599</v>
      </c>
      <c r="K21" s="554">
        <f t="shared" si="78"/>
        <v>79.476306603826529</v>
      </c>
      <c r="L21" s="554">
        <f t="shared" si="78"/>
        <v>89.165545075269904</v>
      </c>
      <c r="M21" s="554">
        <f t="shared" si="78"/>
        <v>101.45015147055602</v>
      </c>
      <c r="N21" s="554">
        <f t="shared" si="78"/>
        <v>102.99929456935062</v>
      </c>
      <c r="O21" s="492">
        <f t="shared" ref="O21:P23" si="79">IF(ISERROR(M21/L21),"N/A",IF(L21&lt;0,"N/A",IF(M21&lt;0,"N/A",IF(M21/L21-1&gt;300%,"&gt;±300%",IF(M21/L21-1&lt;-300%,"&gt;±300%",M21/L21-1)))))</f>
        <v>0.13777301966713673</v>
      </c>
      <c r="P21" s="492">
        <f t="shared" si="79"/>
        <v>1.526999296047582E-2</v>
      </c>
      <c r="Q21" s="9"/>
      <c r="R21" s="555">
        <f t="shared" ref="R21:AY21" si="80">SUM(R22:R23)</f>
        <v>23.794164613318387</v>
      </c>
      <c r="S21" s="555">
        <f t="shared" si="80"/>
        <v>25.349338771051613</v>
      </c>
      <c r="T21" s="555">
        <f t="shared" si="80"/>
        <v>25.971408434144905</v>
      </c>
      <c r="U21" s="555">
        <f t="shared" si="80"/>
        <v>25.660373602598263</v>
      </c>
      <c r="V21" s="555">
        <f t="shared" si="80"/>
        <v>24.105199444865033</v>
      </c>
      <c r="W21" s="555">
        <f t="shared" si="80"/>
        <v>25.349338771051617</v>
      </c>
      <c r="X21" s="555">
        <f t="shared" si="80"/>
        <v>26.904512928784843</v>
      </c>
      <c r="Y21" s="555">
        <f t="shared" si="80"/>
        <v>26.904512928784843</v>
      </c>
      <c r="Z21" s="555">
        <f t="shared" si="80"/>
        <v>24.571751692185003</v>
      </c>
      <c r="AA21" s="555">
        <f t="shared" si="80"/>
        <v>26.12692584991823</v>
      </c>
      <c r="AB21" s="555">
        <f t="shared" si="80"/>
        <v>26.437960681464876</v>
      </c>
      <c r="AC21" s="555">
        <f t="shared" si="80"/>
        <v>25.815891018371584</v>
      </c>
      <c r="AD21" s="555">
        <f t="shared" si="80"/>
        <v>24.260716860638357</v>
      </c>
      <c r="AE21" s="555">
        <f t="shared" si="80"/>
        <v>26.12692584991823</v>
      </c>
      <c r="AF21" s="555">
        <f t="shared" si="80"/>
        <v>24.727269107958325</v>
      </c>
      <c r="AG21" s="555">
        <f t="shared" si="80"/>
        <v>25.193821355278295</v>
      </c>
      <c r="AH21" s="555">
        <f t="shared" si="80"/>
        <v>22.550025287131806</v>
      </c>
      <c r="AI21" s="555">
        <f t="shared" si="80"/>
        <v>24.105199444865036</v>
      </c>
      <c r="AJ21" s="555">
        <f t="shared" si="80"/>
        <v>23.228470359825472</v>
      </c>
      <c r="AK21" s="555">
        <f t="shared" si="80"/>
        <v>22.695889399184846</v>
      </c>
      <c r="AL21" s="555">
        <f t="shared" si="80"/>
        <v>20.503313615059827</v>
      </c>
      <c r="AM21" s="555">
        <f t="shared" si="80"/>
        <v>21.009322609732095</v>
      </c>
      <c r="AN21" s="555">
        <f t="shared" si="80"/>
        <v>19.384500211680468</v>
      </c>
      <c r="AO21" s="555">
        <f t="shared" si="80"/>
        <v>11.615510574459863</v>
      </c>
      <c r="AP21" s="555">
        <f t="shared" si="80"/>
        <v>19.477132227387141</v>
      </c>
      <c r="AQ21" s="555">
        <f t="shared" si="80"/>
        <v>21.862366275695639</v>
      </c>
      <c r="AR21" s="555">
        <f t="shared" si="80"/>
        <v>21.819488098674334</v>
      </c>
      <c r="AS21" s="555">
        <f t="shared" si="80"/>
        <v>19.834998523826162</v>
      </c>
      <c r="AT21" s="555">
        <f t="shared" si="80"/>
        <v>17.355305555141854</v>
      </c>
      <c r="AU21" s="555">
        <f t="shared" si="80"/>
        <v>20.458586301421455</v>
      </c>
      <c r="AV21" s="555">
        <f t="shared" si="80"/>
        <v>22.616699835690635</v>
      </c>
      <c r="AW21" s="555">
        <f t="shared" si="80"/>
        <v>21.65156682220012</v>
      </c>
      <c r="AX21" s="555">
        <f t="shared" si="80"/>
        <v>21.665414554315671</v>
      </c>
      <c r="AY21" s="555">
        <f t="shared" si="80"/>
        <v>23.224875105222463</v>
      </c>
      <c r="AZ21" s="555">
        <f t="shared" ref="AZ21:BB21" si="81">SUM(AZ22:AZ23)</f>
        <v>25.926797676811788</v>
      </c>
      <c r="BA21" s="555">
        <f t="shared" si="81"/>
        <v>26.071609969697672</v>
      </c>
      <c r="BB21" s="555">
        <f t="shared" si="81"/>
        <v>24.653340371463063</v>
      </c>
      <c r="BC21" s="492">
        <f t="shared" ref="BC21:BC23" si="82">IF(ISERROR(BB21/AX21),"N/A",IF(AX21&lt;0,"N/A",IF(BB21&lt;0,"N/A",IF(BB21/AX21-1&gt;300%,"&gt;±300%",IF(BB21/AX21-1&lt;-300%,"&gt;±300%",BB21/AX21-1)))))</f>
        <v>0.13791223840451305</v>
      </c>
      <c r="BD21" s="492">
        <f t="shared" ref="BD21:BD23" si="83">IF(ISERROR(BB21/BA21),"N/A",IF(BA21&lt;0,"N/A",IF(BB21&lt;0,"N/A",IF(BB21/BA21-1&gt;300%,"&gt;±300%",IF(BB21/BA21-1&lt;-300%,"&gt;±300%",BB21/BA21-1)))))</f>
        <v>-5.4399003355873554E-2</v>
      </c>
      <c r="BE21" s="4"/>
      <c r="BF21" s="9">
        <f t="shared" ref="BF21:BG21" si="84">SUM(BF22:BF23)</f>
        <v>51.7872994525165</v>
      </c>
      <c r="BG21" s="9">
        <f t="shared" si="84"/>
        <v>49.14350338437</v>
      </c>
      <c r="BH21" s="9">
        <f>SUM(T21:U21)</f>
        <v>51.631782036743168</v>
      </c>
      <c r="BI21" s="9">
        <f>SUM(V21:W21)</f>
        <v>49.454538215916649</v>
      </c>
      <c r="BJ21" s="9">
        <f>SUM(X21:Y21)</f>
        <v>53.809025857569686</v>
      </c>
      <c r="BK21" s="9">
        <f>SUM(Z21:AA21)</f>
        <v>50.698677542103233</v>
      </c>
      <c r="BL21" s="9">
        <f>SUM(AB21:AC21)</f>
        <v>52.25385169983646</v>
      </c>
      <c r="BM21" s="9">
        <f>SUM(AD21:AE21)</f>
        <v>50.387642710556591</v>
      </c>
      <c r="BN21" s="9">
        <f>SUM(AF21:AG21)</f>
        <v>49.921090463236624</v>
      </c>
      <c r="BO21" s="9">
        <f>SUM(AH21:AI21)</f>
        <v>46.655224731996839</v>
      </c>
      <c r="BP21" s="9">
        <f>SUM(AJ21:AK21)</f>
        <v>45.924359759010315</v>
      </c>
      <c r="BQ21" s="9">
        <f>SUM(AL21:AM21)</f>
        <v>41.512636224791919</v>
      </c>
      <c r="BR21" s="9">
        <f>SUM(AN21:AO21)</f>
        <v>31.000010786140329</v>
      </c>
      <c r="BS21" s="9">
        <f>SUM(AP21:AQ21)</f>
        <v>41.33949850308278</v>
      </c>
      <c r="BT21" s="9">
        <f>SUM(AR21:AS21)</f>
        <v>41.654486622500499</v>
      </c>
      <c r="BU21" s="9">
        <f t="shared" si="53"/>
        <v>37.813891856563309</v>
      </c>
      <c r="BV21" s="9">
        <f>AV21+AW21</f>
        <v>44.268266657890756</v>
      </c>
      <c r="BW21" s="9">
        <f t="shared" ref="BW21:BW23" si="85">SUM(AX21:AY21)</f>
        <v>44.890289659538134</v>
      </c>
      <c r="BX21" s="9">
        <f t="shared" ref="BX21:BX25" si="86">SUM(AZ21:BA21)</f>
        <v>51.998407646509463</v>
      </c>
      <c r="BY21" s="492">
        <f t="shared" ref="BY21:BY23" si="87">IF(ISERROR(BX21/BV21),"N/A",IF(BV21&lt;0,"N/A",IF(BX21&lt;0,"N/A",IF(BX21/BV21-1&gt;300%,"&gt;±300%",IF(BX21/BV21-1&lt;-300%,"&gt;±300%",BX21/BV21-1)))))</f>
        <v>0.17462036741483344</v>
      </c>
      <c r="BZ21" s="492">
        <f t="shared" ref="BZ21:BZ23" si="88">IF(ISERROR(BX21/BW21),"N/A",IF(BW21&lt;0,"N/A",IF(BX21&lt;0,"N/A",IF(BX21/BW21-1&gt;300%,"&gt;±300%",IF(BX21/BW21-1&lt;-300%,"&gt;±300%",BX21/BW21-1)))))</f>
        <v>0.15834422189924591</v>
      </c>
      <c r="CA21" s="772"/>
      <c r="CB21" s="9">
        <f t="shared" ref="CB21:CB23" si="89">SUM(AY21:BB21)</f>
        <v>99.876623123194989</v>
      </c>
    </row>
    <row r="22" spans="1:80" x14ac:dyDescent="0.45">
      <c r="A22" s="10"/>
      <c r="B22" s="10" t="s">
        <v>4</v>
      </c>
      <c r="C22" s="7">
        <v>92.999414632447028</v>
      </c>
      <c r="D22" s="7">
        <v>96.265280363686813</v>
      </c>
      <c r="E22" s="7">
        <v>96.576315195233462</v>
      </c>
      <c r="F22" s="7">
        <v>100.3087331737932</v>
      </c>
      <c r="G22" s="7">
        <v>98.287006768740014</v>
      </c>
      <c r="H22" s="7">
        <v>91.910792722033776</v>
      </c>
      <c r="I22" s="7">
        <v>87.444443294126714</v>
      </c>
      <c r="J22" s="7">
        <v>72.345447270633599</v>
      </c>
      <c r="K22" s="7">
        <v>79.476306603826529</v>
      </c>
      <c r="L22" s="7">
        <v>89.165545075269904</v>
      </c>
      <c r="M22" s="7">
        <v>101.45015147055602</v>
      </c>
      <c r="N22" s="7">
        <v>102.99929456935062</v>
      </c>
      <c r="O22" s="26">
        <f t="shared" si="79"/>
        <v>0.13777301966713673</v>
      </c>
      <c r="P22" s="26">
        <f t="shared" si="79"/>
        <v>1.526999296047582E-2</v>
      </c>
      <c r="Q22" s="9"/>
      <c r="R22" s="7">
        <v>22.705542702905127</v>
      </c>
      <c r="S22" s="7">
        <v>24.105199444865033</v>
      </c>
      <c r="T22" s="7">
        <v>24.882786523731646</v>
      </c>
      <c r="U22" s="7">
        <v>24.571751692185003</v>
      </c>
      <c r="V22" s="7">
        <v>23.016577534451773</v>
      </c>
      <c r="W22" s="7">
        <v>24.260716860638357</v>
      </c>
      <c r="X22" s="7">
        <v>25.815891018371584</v>
      </c>
      <c r="Y22" s="7">
        <v>25.815891018371584</v>
      </c>
      <c r="Z22" s="7">
        <v>23.638647197545065</v>
      </c>
      <c r="AA22" s="7">
        <v>25.038303939504971</v>
      </c>
      <c r="AB22" s="7">
        <v>25.349338771051617</v>
      </c>
      <c r="AC22" s="7">
        <v>24.727269107958325</v>
      </c>
      <c r="AD22" s="7">
        <v>23.172094950225098</v>
      </c>
      <c r="AE22" s="7">
        <v>25.038303939504971</v>
      </c>
      <c r="AF22" s="7">
        <v>23.638647197545065</v>
      </c>
      <c r="AG22" s="7">
        <v>23.949682029091711</v>
      </c>
      <c r="AH22" s="7">
        <v>21.461403376718547</v>
      </c>
      <c r="AI22" s="7">
        <v>22.861060118678452</v>
      </c>
      <c r="AJ22" s="7">
        <v>23.228470359825472</v>
      </c>
      <c r="AK22" s="7">
        <v>22.695889399184846</v>
      </c>
      <c r="AL22" s="7">
        <v>20.503313615059827</v>
      </c>
      <c r="AM22" s="7">
        <v>21.009322609732095</v>
      </c>
      <c r="AN22" s="7">
        <v>19.384500211680468</v>
      </c>
      <c r="AO22" s="7">
        <v>11.615510574459863</v>
      </c>
      <c r="AP22" s="7">
        <v>19.477132227387141</v>
      </c>
      <c r="AQ22" s="7">
        <v>21.862366275695639</v>
      </c>
      <c r="AR22" s="7">
        <v>21.819488098674334</v>
      </c>
      <c r="AS22" s="7">
        <v>19.834998523826162</v>
      </c>
      <c r="AT22" s="7">
        <v>17.355305555141854</v>
      </c>
      <c r="AU22" s="7">
        <v>20.458586301421455</v>
      </c>
      <c r="AV22" s="7">
        <v>22.616699835690635</v>
      </c>
      <c r="AW22" s="7">
        <v>21.65156682220012</v>
      </c>
      <c r="AX22" s="7">
        <v>21.665414554315671</v>
      </c>
      <c r="AY22" s="7">
        <v>23.224875105222463</v>
      </c>
      <c r="AZ22" s="7">
        <v>25.926797676811788</v>
      </c>
      <c r="BA22" s="7">
        <v>26.071609969697672</v>
      </c>
      <c r="BB22" s="7">
        <v>24.653340371463063</v>
      </c>
      <c r="BC22" s="492">
        <f t="shared" si="82"/>
        <v>0.13791223840451305</v>
      </c>
      <c r="BD22" s="492">
        <f t="shared" si="83"/>
        <v>-5.4399003355873554E-2</v>
      </c>
      <c r="BE22" s="4"/>
      <c r="BF22" s="7">
        <f>D22-BG22</f>
        <v>49.454538215916656</v>
      </c>
      <c r="BG22" s="7">
        <f>SUM(R22:S22)</f>
        <v>46.810742147770156</v>
      </c>
      <c r="BH22" s="7">
        <f>SUM(T22:U22)</f>
        <v>49.454538215916649</v>
      </c>
      <c r="BI22" s="7">
        <f>SUM(V22:W22)</f>
        <v>47.277294395090131</v>
      </c>
      <c r="BJ22" s="7">
        <f>SUM(X22:Y22)</f>
        <v>51.631782036743168</v>
      </c>
      <c r="BK22" s="7">
        <f>SUM(Z22:AA22)</f>
        <v>48.67695113705004</v>
      </c>
      <c r="BL22" s="7">
        <f>SUM(AB22:AC22)</f>
        <v>50.076607879009941</v>
      </c>
      <c r="BM22" s="7">
        <f>SUM(AD22:AE22)</f>
        <v>48.210398889730072</v>
      </c>
      <c r="BN22" s="7">
        <f>SUM(AF22:AG22)</f>
        <v>47.588329226636773</v>
      </c>
      <c r="BO22" s="7">
        <f>SUM(AH22:AI22)</f>
        <v>44.322463495397002</v>
      </c>
      <c r="BP22" s="7">
        <f>SUM(AJ22:AK22)</f>
        <v>45.924359759010315</v>
      </c>
      <c r="BQ22" s="7">
        <f>SUM(AL22:AM22)</f>
        <v>41.512636224791919</v>
      </c>
      <c r="BR22" s="7">
        <f>SUM(AN22:AO22)</f>
        <v>31.000010786140329</v>
      </c>
      <c r="BS22" s="7">
        <f>SUM(AP22:AQ22)</f>
        <v>41.33949850308278</v>
      </c>
      <c r="BT22" s="7">
        <f>SUM(AR22:AS22)</f>
        <v>41.654486622500499</v>
      </c>
      <c r="BU22" s="7">
        <f t="shared" si="53"/>
        <v>37.813891856563309</v>
      </c>
      <c r="BV22" s="7">
        <f>AV22+AW22</f>
        <v>44.268266657890756</v>
      </c>
      <c r="BW22" s="7">
        <f t="shared" si="85"/>
        <v>44.890289659538134</v>
      </c>
      <c r="BX22" s="7">
        <f t="shared" si="86"/>
        <v>51.998407646509463</v>
      </c>
      <c r="BY22" s="492">
        <f t="shared" si="87"/>
        <v>0.17462036741483344</v>
      </c>
      <c r="BZ22" s="492">
        <f t="shared" si="88"/>
        <v>0.15834422189924591</v>
      </c>
      <c r="CA22" s="772"/>
      <c r="CB22" s="7">
        <f t="shared" si="89"/>
        <v>99.876623123194989</v>
      </c>
    </row>
    <row r="23" spans="1:80" x14ac:dyDescent="0.45">
      <c r="A23" s="29"/>
      <c r="B23" s="29" t="s">
        <v>9</v>
      </c>
      <c r="C23" s="610">
        <v>4.354487641653038</v>
      </c>
      <c r="D23" s="610">
        <v>4.6655224731996841</v>
      </c>
      <c r="E23" s="610">
        <v>4.354487641653038</v>
      </c>
      <c r="F23" s="610">
        <v>4.1989702258797159</v>
      </c>
      <c r="G23" s="610">
        <v>4.354487641653038</v>
      </c>
      <c r="H23" s="610">
        <v>4.510005057426361</v>
      </c>
      <c r="I23" s="543" t="s">
        <v>101</v>
      </c>
      <c r="J23" s="489" t="s">
        <v>101</v>
      </c>
      <c r="K23" s="489" t="s">
        <v>101</v>
      </c>
      <c r="L23" s="489" t="s">
        <v>101</v>
      </c>
      <c r="M23" s="489" t="s">
        <v>101</v>
      </c>
      <c r="N23" s="489" t="s">
        <v>101</v>
      </c>
      <c r="O23" s="489" t="str">
        <f t="shared" si="79"/>
        <v>N/A</v>
      </c>
      <c r="P23" s="489" t="str">
        <f t="shared" si="79"/>
        <v>N/A</v>
      </c>
      <c r="Q23" s="9"/>
      <c r="R23" s="29">
        <v>1.0886219104132595</v>
      </c>
      <c r="S23" s="29">
        <v>1.2441393261865823</v>
      </c>
      <c r="T23" s="29">
        <v>1.0886219104132595</v>
      </c>
      <c r="U23" s="29">
        <v>1.0886219104132595</v>
      </c>
      <c r="V23" s="29">
        <v>1.0886219104132595</v>
      </c>
      <c r="W23" s="29">
        <v>1.0886219104132595</v>
      </c>
      <c r="X23" s="29">
        <v>1.0886219104132595</v>
      </c>
      <c r="Y23" s="29">
        <v>1.0886219104132595</v>
      </c>
      <c r="Z23" s="29">
        <v>0.93310449463993683</v>
      </c>
      <c r="AA23" s="29">
        <v>1.0886219104132595</v>
      </c>
      <c r="AB23" s="29">
        <v>1.0886219104132595</v>
      </c>
      <c r="AC23" s="29">
        <v>1.0886219104132595</v>
      </c>
      <c r="AD23" s="29">
        <v>1.0886219104132595</v>
      </c>
      <c r="AE23" s="29">
        <v>1.0886219104132595</v>
      </c>
      <c r="AF23" s="29">
        <v>1.0886219104132595</v>
      </c>
      <c r="AG23" s="29">
        <v>1.2441393261865823</v>
      </c>
      <c r="AH23" s="29">
        <v>1.0886219104132595</v>
      </c>
      <c r="AI23" s="29">
        <v>1.2441393261865823</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489" t="s">
        <v>101</v>
      </c>
      <c r="AY23" s="489" t="s">
        <v>101</v>
      </c>
      <c r="AZ23" s="489" t="s">
        <v>101</v>
      </c>
      <c r="BA23" s="489" t="s">
        <v>101</v>
      </c>
      <c r="BB23" s="489" t="s">
        <v>101</v>
      </c>
      <c r="BC23" s="612" t="str">
        <f t="shared" si="82"/>
        <v>N/A</v>
      </c>
      <c r="BD23" s="612" t="str">
        <f t="shared" si="83"/>
        <v>N/A</v>
      </c>
      <c r="BE23" s="4"/>
      <c r="BF23" s="29">
        <f>D23-BG23</f>
        <v>2.3327612365998425</v>
      </c>
      <c r="BG23" s="29">
        <f>SUM(R23:S23)</f>
        <v>2.3327612365998416</v>
      </c>
      <c r="BH23" s="29">
        <f>SUM(T23:U23)</f>
        <v>2.177243820826519</v>
      </c>
      <c r="BI23" s="29">
        <f>SUM(V23:W23)</f>
        <v>2.177243820826519</v>
      </c>
      <c r="BJ23" s="29">
        <f>SUM(X23:Y23)</f>
        <v>2.177243820826519</v>
      </c>
      <c r="BK23" s="29">
        <f>SUM(Z23:AA23)</f>
        <v>2.0217264050531965</v>
      </c>
      <c r="BL23" s="29">
        <f>SUM(AB23:AC23)</f>
        <v>2.177243820826519</v>
      </c>
      <c r="BM23" s="29">
        <f>SUM(AD23:AE23)</f>
        <v>2.177243820826519</v>
      </c>
      <c r="BN23" s="29">
        <f>SUM(AF23:AG23)</f>
        <v>2.3327612365998416</v>
      </c>
      <c r="BO23" s="29">
        <f>SUM(AH23:AI23)</f>
        <v>2.3327612365998416</v>
      </c>
      <c r="BP23" s="489" t="s">
        <v>101</v>
      </c>
      <c r="BQ23" s="489" t="s">
        <v>101</v>
      </c>
      <c r="BR23" s="489" t="s">
        <v>101</v>
      </c>
      <c r="BS23" s="489" t="s">
        <v>101</v>
      </c>
      <c r="BT23" s="489" t="s">
        <v>101</v>
      </c>
      <c r="BU23" s="489" t="s">
        <v>101</v>
      </c>
      <c r="BV23" s="489" t="s">
        <v>101</v>
      </c>
      <c r="BW23" s="489">
        <f t="shared" si="85"/>
        <v>0</v>
      </c>
      <c r="BX23" s="489" t="s">
        <v>101</v>
      </c>
      <c r="BY23" s="680" t="str">
        <f t="shared" si="87"/>
        <v>N/A</v>
      </c>
      <c r="BZ23" s="680" t="str">
        <f t="shared" si="88"/>
        <v>N/A</v>
      </c>
      <c r="CA23" s="772"/>
      <c r="CB23" s="489">
        <f t="shared" si="89"/>
        <v>0</v>
      </c>
    </row>
    <row r="24" spans="1:80" x14ac:dyDescent="0.45">
      <c r="A24" s="37"/>
      <c r="B24" s="37"/>
      <c r="C24" s="37"/>
      <c r="D24" s="37"/>
      <c r="E24" s="37"/>
      <c r="F24" s="37"/>
      <c r="G24" s="37"/>
      <c r="H24" s="37"/>
      <c r="I24" s="37"/>
      <c r="J24" s="37"/>
      <c r="K24" s="37"/>
      <c r="L24" s="37"/>
      <c r="M24" s="37"/>
      <c r="N24" s="37"/>
      <c r="O24" s="37"/>
      <c r="P24" s="539"/>
      <c r="Q24" s="9"/>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544"/>
      <c r="BB24" s="544"/>
      <c r="BC24" s="492"/>
      <c r="BD24" s="492"/>
      <c r="BE24" s="4"/>
      <c r="BF24" s="37"/>
      <c r="BG24" s="37"/>
      <c r="BH24" s="37"/>
      <c r="BI24" s="37"/>
      <c r="BJ24" s="37"/>
      <c r="BK24" s="37"/>
      <c r="BL24" s="37"/>
      <c r="BM24" s="37"/>
      <c r="BN24" s="37"/>
      <c r="BO24" s="37"/>
      <c r="BP24" s="37"/>
      <c r="BQ24" s="37"/>
      <c r="BR24" s="37"/>
      <c r="BS24" s="37"/>
      <c r="BT24" s="37"/>
      <c r="BU24" s="37"/>
      <c r="BV24" s="37"/>
      <c r="BW24" s="37"/>
      <c r="BX24" s="37"/>
      <c r="BY24" s="492"/>
      <c r="BZ24" s="492"/>
      <c r="CA24" s="772"/>
      <c r="CB24" s="37"/>
    </row>
    <row r="25" spans="1:80" x14ac:dyDescent="0.45">
      <c r="A25" s="38" t="s">
        <v>5</v>
      </c>
      <c r="B25" s="28"/>
      <c r="C25" s="28">
        <v>91.599757890487126</v>
      </c>
      <c r="D25" s="28">
        <v>93.310449463993677</v>
      </c>
      <c r="E25" s="28">
        <v>88.333892159247341</v>
      </c>
      <c r="F25" s="28">
        <v>77.914225302434716</v>
      </c>
      <c r="G25" s="28">
        <v>76.514568560474814</v>
      </c>
      <c r="H25" s="28">
        <v>69.82731968222194</v>
      </c>
      <c r="I25" s="28">
        <v>65.489557946494045</v>
      </c>
      <c r="J25" s="28">
        <v>56.930151271227359</v>
      </c>
      <c r="K25" s="28">
        <v>60.729580351293841</v>
      </c>
      <c r="L25" s="28">
        <v>59.06902068139275</v>
      </c>
      <c r="M25" s="28">
        <v>57.58973559213635</v>
      </c>
      <c r="N25" s="28">
        <v>59.184148081962199</v>
      </c>
      <c r="O25" s="545">
        <f>IF(ISERROR(M25/L25),"N/A",IF(L25&lt;0,"N/A",IF(M25&lt;0,"N/A",IF(M25/L25-1&gt;300%,"&gt;±300%",IF(M25/L25-1&lt;-300%,"&gt;±300%",M25/L25-1)))))</f>
        <v>-2.5043331888561116E-2</v>
      </c>
      <c r="P25" s="545">
        <f>IF(ISERROR(N25/M25),"N/A",IF(M25&lt;0,"N/A",IF(N25&lt;0,"N/A",IF(N25/M25-1&gt;300%,"&gt;±300%",IF(N25/M25-1&lt;-300%,"&gt;±300%",N25/M25-1)))))</f>
        <v>2.7685706027856138E-2</v>
      </c>
      <c r="Q25" s="9"/>
      <c r="R25" s="28">
        <v>23.016577534451773</v>
      </c>
      <c r="S25" s="28">
        <v>21.616920792491868</v>
      </c>
      <c r="T25" s="28">
        <v>22.394507871358481</v>
      </c>
      <c r="U25" s="28">
        <v>20.528298882078609</v>
      </c>
      <c r="V25" s="28">
        <v>24.416234276411679</v>
      </c>
      <c r="W25" s="28">
        <v>20.994851129398576</v>
      </c>
      <c r="X25" s="28">
        <v>18.040020229705444</v>
      </c>
      <c r="Y25" s="28">
        <v>18.662089892798736</v>
      </c>
      <c r="Z25" s="28">
        <v>19.595194387438671</v>
      </c>
      <c r="AA25" s="28">
        <v>21.772438208265193</v>
      </c>
      <c r="AB25" s="28">
        <v>18.973124724345382</v>
      </c>
      <c r="AC25" s="28">
        <v>18.35105506125209</v>
      </c>
      <c r="AD25" s="28">
        <v>18.040020229705444</v>
      </c>
      <c r="AE25" s="28">
        <v>21.150368545171901</v>
      </c>
      <c r="AF25" s="28">
        <v>18.040020229705444</v>
      </c>
      <c r="AG25" s="28">
        <v>17.728985398158798</v>
      </c>
      <c r="AH25" s="28">
        <v>17.106915735065506</v>
      </c>
      <c r="AI25" s="28">
        <v>17.417950566612152</v>
      </c>
      <c r="AJ25" s="28">
        <v>16.833555083088072</v>
      </c>
      <c r="AK25" s="28">
        <v>16.669414865983736</v>
      </c>
      <c r="AL25" s="28">
        <v>16.483296528218641</v>
      </c>
      <c r="AM25" s="28">
        <v>15.503291469203583</v>
      </c>
      <c r="AN25" s="28">
        <v>12.336700756119519</v>
      </c>
      <c r="AO25" s="28">
        <v>12.094365285511369</v>
      </c>
      <c r="AP25" s="28">
        <v>15.899510164973316</v>
      </c>
      <c r="AQ25" s="28">
        <v>16.599575064623153</v>
      </c>
      <c r="AR25" s="28">
        <v>15.157018477859513</v>
      </c>
      <c r="AS25" s="28">
        <v>14.617088159844675</v>
      </c>
      <c r="AT25" s="28">
        <v>15.07322004036911</v>
      </c>
      <c r="AU25" s="28">
        <v>15.882253673220545</v>
      </c>
      <c r="AV25" s="28">
        <v>14.69359308210471</v>
      </c>
      <c r="AW25" s="28">
        <v>15.220485390493995</v>
      </c>
      <c r="AX25" s="28">
        <v>14.942632554959559</v>
      </c>
      <c r="AY25" s="28">
        <v>14.212630771045129</v>
      </c>
      <c r="AZ25" s="28">
        <v>14.37805151193839</v>
      </c>
      <c r="BA25" s="28">
        <v>14.91862373709011</v>
      </c>
      <c r="BB25" s="28">
        <v>14.147247916118976</v>
      </c>
      <c r="BC25" s="612">
        <f>IF(ISERROR(BB25/AX25),"N/A",IF(AX25&lt;0,"N/A",IF(BB25&lt;0,"N/A",IF(BB25/AX25-1&gt;300%,"&gt;±300%",IF(BB25/AX25-1&lt;-300%,"&gt;±300%",BB25/AX25-1)))))</f>
        <v>-5.3229217536811424E-2</v>
      </c>
      <c r="BD25" s="612">
        <f>IF(ISERROR(BB25/BA25),"N/A",IF(BA25&lt;0,"N/A",IF(BB25&lt;0,"N/A",IF(BB25/BA25-1&gt;300%,"&gt;±300%",IF(BB25/BA25-1&lt;-300%,"&gt;±300%",BB25/BA25-1)))))</f>
        <v>-5.1705561757239615E-2</v>
      </c>
      <c r="BE25" s="4"/>
      <c r="BF25" s="28">
        <f>D25-BG25</f>
        <v>48.67695113705004</v>
      </c>
      <c r="BG25" s="28">
        <f>SUM(R25:S25)</f>
        <v>44.633498326943638</v>
      </c>
      <c r="BH25" s="28">
        <f>SUM(T25:U25)</f>
        <v>42.922806753437087</v>
      </c>
      <c r="BI25" s="28">
        <f>SUM(V25:W25)</f>
        <v>45.411085405810255</v>
      </c>
      <c r="BJ25" s="28">
        <f>SUM(X25:Y25)</f>
        <v>36.70211012250418</v>
      </c>
      <c r="BK25" s="28">
        <f>SUM(Z25:AA25)</f>
        <v>41.367632595703867</v>
      </c>
      <c r="BL25" s="28">
        <f>SUM(AB25:AC25)</f>
        <v>37.324179785597472</v>
      </c>
      <c r="BM25" s="28">
        <f>SUM(AD25:AE25)</f>
        <v>39.190388774877349</v>
      </c>
      <c r="BN25" s="28">
        <f>SUM(AF25:AG25)</f>
        <v>35.769005627864246</v>
      </c>
      <c r="BO25" s="28">
        <f>SUM(AH25:AI25)</f>
        <v>34.524866301677662</v>
      </c>
      <c r="BP25" s="28">
        <f>SUM(AJ25:AK25)</f>
        <v>33.502969949071812</v>
      </c>
      <c r="BQ25" s="28">
        <f>SUM(AL25:AM25)</f>
        <v>31.986587997422227</v>
      </c>
      <c r="BR25" s="28">
        <f>SUM(AN25:AO25)</f>
        <v>24.431066041630888</v>
      </c>
      <c r="BS25" s="28">
        <f>SUM(AP25:AQ25)</f>
        <v>32.499085229596467</v>
      </c>
      <c r="BT25" s="28">
        <f>SUM(AR25:AS25)</f>
        <v>29.774106637704186</v>
      </c>
      <c r="BU25" s="28">
        <f t="shared" si="53"/>
        <v>30.955473713589654</v>
      </c>
      <c r="BV25" s="28">
        <f>AV25+AW25</f>
        <v>29.914078472598703</v>
      </c>
      <c r="BW25" s="28">
        <f>SUM(AX25:AY25)</f>
        <v>29.155263326004686</v>
      </c>
      <c r="BX25" s="28">
        <f t="shared" si="86"/>
        <v>29.2966752490285</v>
      </c>
      <c r="BY25" s="545">
        <f>IF(ISERROR(BX25/BV25),"N/A",IF(BV25&lt;0,"N/A",IF(BX25&lt;0,"N/A",IF(BX25/BV25-1&gt;300%,"&gt;±300%",IF(BX25/BV25-1&lt;-300%,"&gt;±300%",BX25/BV25-1)))))</f>
        <v>-2.0639219227018613E-2</v>
      </c>
      <c r="BZ25" s="545">
        <f>IF(ISERROR(BX25/BW25),"N/A",IF(BW25&lt;0,"N/A",IF(BX25&lt;0,"N/A",IF(BX25/BW25-1&gt;300%,"&gt;±300%",IF(BX25/BW25-1&lt;-300%,"&gt;±300%",BX25/BW25-1)))))</f>
        <v>4.8503051213288906E-3</v>
      </c>
      <c r="CA25" s="772"/>
      <c r="CB25" s="776">
        <f>SUM(AY25:BB25)</f>
        <v>57.656553936192608</v>
      </c>
    </row>
    <row r="26" spans="1:80" x14ac:dyDescent="0.45">
      <c r="A26" s="23"/>
      <c r="B26" s="4"/>
      <c r="C26" s="9"/>
      <c r="D26" s="9"/>
      <c r="E26" s="9"/>
      <c r="F26" s="9"/>
      <c r="G26" s="9"/>
      <c r="H26" s="9"/>
      <c r="I26" s="9"/>
      <c r="J26" s="9"/>
      <c r="K26" s="9"/>
      <c r="L26" s="9"/>
      <c r="M26" s="9"/>
      <c r="N26" s="9"/>
      <c r="O26" s="492"/>
      <c r="P26" s="492"/>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492"/>
      <c r="BD26" s="492"/>
      <c r="BE26" s="4"/>
      <c r="BF26" s="7"/>
      <c r="BG26" s="7"/>
      <c r="BH26" s="7"/>
      <c r="BI26" s="7"/>
      <c r="BJ26" s="7"/>
      <c r="BK26" s="7"/>
      <c r="BL26" s="7"/>
      <c r="BM26" s="7"/>
      <c r="BN26" s="7"/>
      <c r="BO26" s="7"/>
      <c r="BP26" s="7"/>
      <c r="BQ26" s="7"/>
      <c r="BR26" s="7"/>
      <c r="BS26" s="7"/>
      <c r="BT26" s="7"/>
      <c r="BU26" s="7"/>
      <c r="BV26" s="7"/>
      <c r="BW26" s="7"/>
      <c r="BX26" s="7"/>
      <c r="BY26" s="492"/>
      <c r="BZ26" s="492"/>
      <c r="CA26" s="772"/>
      <c r="CB26" s="7"/>
    </row>
    <row r="27" spans="1:80" x14ac:dyDescent="0.45">
      <c r="A27" s="23" t="s">
        <v>6</v>
      </c>
      <c r="B27" s="9"/>
      <c r="C27" s="554">
        <f t="shared" ref="C27:N27" si="90">SUM(C28:C33)</f>
        <v>49.143503384370007</v>
      </c>
      <c r="D27" s="554">
        <f t="shared" si="90"/>
        <v>52.875921362929745</v>
      </c>
      <c r="E27" s="554">
        <f t="shared" si="90"/>
        <v>57.385926420356114</v>
      </c>
      <c r="F27" s="554">
        <f t="shared" si="90"/>
        <v>60.807309567369217</v>
      </c>
      <c r="G27" s="554">
        <f t="shared" si="90"/>
        <v>56.763856757262822</v>
      </c>
      <c r="H27" s="554">
        <f t="shared" si="90"/>
        <v>62.673518556649086</v>
      </c>
      <c r="I27" s="554">
        <f t="shared" si="90"/>
        <v>69.399704209847286</v>
      </c>
      <c r="J27" s="554">
        <f t="shared" si="90"/>
        <v>64.540843586815058</v>
      </c>
      <c r="K27" s="554">
        <f t="shared" si="90"/>
        <v>78.8689307023119</v>
      </c>
      <c r="L27" s="554">
        <f t="shared" si="90"/>
        <v>72.633952539144033</v>
      </c>
      <c r="M27" s="554">
        <f t="shared" si="90"/>
        <v>82.490641929507063</v>
      </c>
      <c r="N27" s="554">
        <f t="shared" si="90"/>
        <v>73.616885527450862</v>
      </c>
      <c r="O27" s="492">
        <f t="shared" ref="O27:P33" si="91">IF(ISERROR(M27/L27),"N/A",IF(L27&lt;0,"N/A",IF(M27&lt;0,"N/A",IF(M27/L27-1&gt;300%,"&gt;±300%",IF(M27/L27-1&lt;-300%,"&gt;±300%",M27/L27-1)))))</f>
        <v>0.13570360755255662</v>
      </c>
      <c r="P27" s="492">
        <f t="shared" si="91"/>
        <v>-0.10757288577823565</v>
      </c>
      <c r="Q27" s="9"/>
      <c r="R27" s="555">
        <f t="shared" ref="R27:AY27" si="92">SUM(R28:R33)</f>
        <v>12.596910677639144</v>
      </c>
      <c r="S27" s="555">
        <f t="shared" si="92"/>
        <v>13.374497756505761</v>
      </c>
      <c r="T27" s="555">
        <f t="shared" si="92"/>
        <v>13.685532588052405</v>
      </c>
      <c r="U27" s="555">
        <f t="shared" si="92"/>
        <v>13.996567419599051</v>
      </c>
      <c r="V27" s="555">
        <f t="shared" si="92"/>
        <v>13.841050003825728</v>
      </c>
      <c r="W27" s="555">
        <f t="shared" si="92"/>
        <v>14.46311966691902</v>
      </c>
      <c r="X27" s="555">
        <f t="shared" si="92"/>
        <v>14.618637082692343</v>
      </c>
      <c r="Y27" s="555">
        <f t="shared" si="92"/>
        <v>16.018293824652247</v>
      </c>
      <c r="Z27" s="555">
        <f t="shared" si="92"/>
        <v>15.396224161558957</v>
      </c>
      <c r="AA27" s="555">
        <f t="shared" si="92"/>
        <v>13.841050003825728</v>
      </c>
      <c r="AB27" s="555">
        <f t="shared" si="92"/>
        <v>14.307602251145697</v>
      </c>
      <c r="AC27" s="555">
        <f t="shared" si="92"/>
        <v>13.841050003825728</v>
      </c>
      <c r="AD27" s="555">
        <f t="shared" si="92"/>
        <v>13.996567419599051</v>
      </c>
      <c r="AE27" s="555">
        <f t="shared" si="92"/>
        <v>14.152084835372374</v>
      </c>
      <c r="AF27" s="555">
        <f t="shared" si="92"/>
        <v>15.55174157733228</v>
      </c>
      <c r="AG27" s="555">
        <f t="shared" si="92"/>
        <v>15.55174157733228</v>
      </c>
      <c r="AH27" s="555">
        <f t="shared" si="92"/>
        <v>15.551741577332281</v>
      </c>
      <c r="AI27" s="555">
        <f t="shared" si="92"/>
        <v>16.173811240425572</v>
      </c>
      <c r="AJ27" s="555">
        <f t="shared" si="92"/>
        <v>20.577750494812651</v>
      </c>
      <c r="AK27" s="555">
        <f t="shared" si="92"/>
        <v>17.074692643288337</v>
      </c>
      <c r="AL27" s="555">
        <f t="shared" si="92"/>
        <v>17.18718470139536</v>
      </c>
      <c r="AM27" s="555">
        <f t="shared" si="92"/>
        <v>14.559978255852549</v>
      </c>
      <c r="AN27" s="555">
        <f t="shared" si="92"/>
        <v>19.008691449296531</v>
      </c>
      <c r="AO27" s="555">
        <f t="shared" si="92"/>
        <v>10.723413030468935</v>
      </c>
      <c r="AP27" s="555">
        <f t="shared" si="92"/>
        <v>18.346090827315255</v>
      </c>
      <c r="AQ27" s="555">
        <f t="shared" si="92"/>
        <v>16.462634361602916</v>
      </c>
      <c r="AR27" s="555">
        <f t="shared" si="92"/>
        <v>14.971851697750235</v>
      </c>
      <c r="AS27" s="555">
        <f t="shared" si="92"/>
        <v>24.514350114829917</v>
      </c>
      <c r="AT27" s="555">
        <f t="shared" si="92"/>
        <v>22.520844518635776</v>
      </c>
      <c r="AU27" s="555">
        <f t="shared" si="92"/>
        <v>16.8618584645601</v>
      </c>
      <c r="AV27" s="555">
        <f t="shared" si="92"/>
        <v>18.71659262608021</v>
      </c>
      <c r="AW27" s="555">
        <f t="shared" si="92"/>
        <v>20.118092728383868</v>
      </c>
      <c r="AX27" s="555">
        <f t="shared" si="92"/>
        <v>16.922229753743828</v>
      </c>
      <c r="AY27" s="555">
        <f t="shared" si="92"/>
        <v>16.877014703701359</v>
      </c>
      <c r="AZ27" s="555">
        <f t="shared" ref="AZ27:BB27" si="93">SUM(AZ28:AZ33)</f>
        <v>19.945523174832068</v>
      </c>
      <c r="BA27" s="555">
        <f t="shared" si="93"/>
        <v>21.460662409654425</v>
      </c>
      <c r="BB27" s="555">
        <f t="shared" si="93"/>
        <v>17.855426507177036</v>
      </c>
      <c r="BC27" s="492">
        <f t="shared" ref="BC27:BC33" si="94">IF(ISERROR(BB27/AX27),"N/A",IF(AX27&lt;0,"N/A",IF(BB27&lt;0,"N/A",IF(BB27/AX27-1&gt;300%,"&gt;±300%",IF(BB27/AX27-1&lt;-300%,"&gt;±300%",BB27/AX27-1)))))</f>
        <v>5.5146205140415905E-2</v>
      </c>
      <c r="BD27" s="492">
        <f t="shared" ref="BD27:BD33" si="95">IF(ISERROR(BB27/BA27),"N/A",IF(BA27&lt;0,"N/A",IF(BB27&lt;0,"N/A",IF(BB27/BA27-1&gt;300%,"&gt;±300%",IF(BB27/BA27-1&lt;-300%,"&gt;±300%",BB27/BA27-1)))))</f>
        <v>-0.16799275966689242</v>
      </c>
      <c r="BE27" s="4"/>
      <c r="BF27" s="9">
        <f>SUM(BF28:BF33)</f>
        <v>26.904512928784847</v>
      </c>
      <c r="BG27" s="9">
        <f t="shared" ref="BG27" si="96">SUM(BG28:BG33)</f>
        <v>25.971408434144905</v>
      </c>
      <c r="BH27" s="9">
        <f t="shared" ref="BH27:BH33" si="97">SUM(T27:U27)</f>
        <v>27.682100007651457</v>
      </c>
      <c r="BI27" s="9">
        <f t="shared" ref="BI27:BI33" si="98">SUM(V27:W27)</f>
        <v>28.304169670744749</v>
      </c>
      <c r="BJ27" s="9">
        <f t="shared" ref="BJ27:BJ33" si="99">SUM(X27:Y27)</f>
        <v>30.636930907344592</v>
      </c>
      <c r="BK27" s="9">
        <f t="shared" ref="BK27:BK33" si="100">SUM(Z27:AA27)</f>
        <v>29.237274165384683</v>
      </c>
      <c r="BL27" s="9">
        <f t="shared" ref="BL27:BL33" si="101">SUM(AB27:AC27)</f>
        <v>28.148652254971424</v>
      </c>
      <c r="BM27" s="9">
        <f t="shared" ref="BM27:BM33" si="102">SUM(AD27:AE27)</f>
        <v>28.148652254971424</v>
      </c>
      <c r="BN27" s="9">
        <f t="shared" ref="BN27:BN33" si="103">SUM(AF27:AG27)</f>
        <v>31.103483154664559</v>
      </c>
      <c r="BO27" s="9">
        <f t="shared" ref="BO27:BO33" si="104">SUM(AH27:AI27)</f>
        <v>31.725552817757851</v>
      </c>
      <c r="BP27" s="9">
        <f t="shared" ref="BP27:BP33" si="105">SUM(AJ27:AK27)</f>
        <v>37.652443138100992</v>
      </c>
      <c r="BQ27" s="9">
        <f t="shared" ref="BQ27:BQ33" si="106">SUM(AL27:AM27)</f>
        <v>31.747162957247909</v>
      </c>
      <c r="BR27" s="9">
        <f t="shared" ref="BR27:BR33" si="107">SUM(AN27:AO27)</f>
        <v>29.732104479765468</v>
      </c>
      <c r="BS27" s="9">
        <f t="shared" ref="BS27:BS33" si="108">SUM(AP27:AQ27)</f>
        <v>34.808725188918174</v>
      </c>
      <c r="BT27" s="9">
        <f t="shared" ref="BT27:BT33" si="109">SUM(AR27:AS27)</f>
        <v>39.486201812580148</v>
      </c>
      <c r="BU27" s="9">
        <f t="shared" si="53"/>
        <v>39.382702983195877</v>
      </c>
      <c r="BV27" s="9">
        <f t="shared" ref="BV27:BV33" si="110">AV27+AW27</f>
        <v>38.834685354464078</v>
      </c>
      <c r="BW27" s="9">
        <f t="shared" ref="BW27:BW33" si="111">SUM(AX27:AY27)</f>
        <v>33.799244457445184</v>
      </c>
      <c r="BX27" s="9">
        <f t="shared" ref="BX27:BX33" si="112">SUM(AZ27:BA27)</f>
        <v>41.406185584486494</v>
      </c>
      <c r="BY27" s="492">
        <f t="shared" ref="BY27:BY33" si="113">IF(ISERROR(BX27/BV27),"N/A",IF(BV27&lt;0,"N/A",IF(BX27&lt;0,"N/A",IF(BX27/BV27-1&gt;300%,"&gt;±300%",IF(BX27/BV27-1&lt;-300%,"&gt;±300%",BX27/BV27-1)))))</f>
        <v>6.6216584647230015E-2</v>
      </c>
      <c r="BZ27" s="492">
        <f t="shared" ref="BZ27:BZ33" si="114">IF(ISERROR(BX27/BW27),"N/A",IF(BW27&lt;0,"N/A",IF(BX27&lt;0,"N/A",IF(BX27/BW27-1&gt;300%,"&gt;±300%",IF(BX27/BW27-1&lt;-300%,"&gt;±300%",BX27/BW27-1)))))</f>
        <v>0.22506246068958147</v>
      </c>
      <c r="CA27" s="772"/>
      <c r="CB27" s="9">
        <f t="shared" ref="CB27:CB33" si="115">SUM(AY27:BB27)</f>
        <v>76.138626795364885</v>
      </c>
    </row>
    <row r="28" spans="1:80" x14ac:dyDescent="0.45">
      <c r="A28" s="10"/>
      <c r="B28" s="10" t="s">
        <v>12</v>
      </c>
      <c r="C28" s="7">
        <v>16.640363487745539</v>
      </c>
      <c r="D28" s="7">
        <v>16.795880903518864</v>
      </c>
      <c r="E28" s="7">
        <v>16.018293824652247</v>
      </c>
      <c r="F28" s="7">
        <v>17.417950566612152</v>
      </c>
      <c r="G28" s="7">
        <v>17.728985398158798</v>
      </c>
      <c r="H28" s="7">
        <v>17.573467982385477</v>
      </c>
      <c r="I28" s="7">
        <v>24.201097810746806</v>
      </c>
      <c r="J28" s="7">
        <v>18.915155311761506</v>
      </c>
      <c r="K28" s="7">
        <v>20.783764141386857</v>
      </c>
      <c r="L28" s="7">
        <v>21.304408197146913</v>
      </c>
      <c r="M28" s="7">
        <v>23.423138011627771</v>
      </c>
      <c r="N28" s="7">
        <v>18.210855339274197</v>
      </c>
      <c r="O28" s="26">
        <f t="shared" si="91"/>
        <v>9.9450301312035361E-2</v>
      </c>
      <c r="P28" s="26">
        <f t="shared" si="91"/>
        <v>-0.22252708709508007</v>
      </c>
      <c r="Q28" s="9"/>
      <c r="R28" s="7">
        <v>4.510005057426361</v>
      </c>
      <c r="S28" s="7">
        <v>3.8879353943330699</v>
      </c>
      <c r="T28" s="7">
        <v>4.1989702258797159</v>
      </c>
      <c r="U28" s="7">
        <v>4.0434528101063929</v>
      </c>
      <c r="V28" s="7">
        <v>3.8879353943330699</v>
      </c>
      <c r="W28" s="7">
        <v>3.5769005627864243</v>
      </c>
      <c r="X28" s="7">
        <v>4.354487641653038</v>
      </c>
      <c r="Y28" s="7">
        <v>4.1989702258797159</v>
      </c>
      <c r="Z28" s="7">
        <v>5.1320747205196522</v>
      </c>
      <c r="AA28" s="7">
        <v>4.0434528101063929</v>
      </c>
      <c r="AB28" s="7">
        <v>4.6655224731996841</v>
      </c>
      <c r="AC28" s="7">
        <v>4.1989702258797159</v>
      </c>
      <c r="AD28" s="7">
        <v>4.9765573047463292</v>
      </c>
      <c r="AE28" s="7">
        <v>4.1989702258797159</v>
      </c>
      <c r="AF28" s="7">
        <v>4.510005057426361</v>
      </c>
      <c r="AG28" s="7">
        <v>4.1989702258797159</v>
      </c>
      <c r="AH28" s="7">
        <v>4.8210398889730071</v>
      </c>
      <c r="AI28" s="7">
        <v>4.354487641653038</v>
      </c>
      <c r="AJ28" s="7">
        <v>7.471397641353926</v>
      </c>
      <c r="AK28" s="7">
        <v>6.6580855818356097</v>
      </c>
      <c r="AL28" s="7">
        <v>5.4827862183659866</v>
      </c>
      <c r="AM28" s="7">
        <v>4.5888283691912868</v>
      </c>
      <c r="AN28" s="7">
        <v>6.3325196703919522</v>
      </c>
      <c r="AO28" s="7">
        <v>3.1688932998223649</v>
      </c>
      <c r="AP28" s="7">
        <v>4.410743107953035</v>
      </c>
      <c r="AQ28" s="7">
        <v>5.0029992335941529</v>
      </c>
      <c r="AR28" s="7">
        <v>3.2573317053620254</v>
      </c>
      <c r="AS28" s="7">
        <v>4.5327310146185154</v>
      </c>
      <c r="AT28" s="7">
        <v>9.8014973746764529</v>
      </c>
      <c r="AU28" s="7">
        <v>3.1922040467298616</v>
      </c>
      <c r="AV28" s="7">
        <v>5.0558282307878768</v>
      </c>
      <c r="AW28" s="7">
        <v>4.7528357404493748</v>
      </c>
      <c r="AX28" s="7">
        <v>3.413314756473512</v>
      </c>
      <c r="AY28" s="7">
        <v>8.082429469436148</v>
      </c>
      <c r="AZ28" s="7">
        <v>8.2483411278195362</v>
      </c>
      <c r="BA28" s="7">
        <v>7.1165417574341001</v>
      </c>
      <c r="BB28" s="7">
        <v>4.186892752746906</v>
      </c>
      <c r="BC28" s="492">
        <f t="shared" si="94"/>
        <v>0.22663541204521698</v>
      </c>
      <c r="BD28" s="492">
        <f t="shared" si="95"/>
        <v>-0.411667507132494</v>
      </c>
      <c r="BE28" s="4"/>
      <c r="BF28" s="7">
        <f t="shared" ref="BF28:BF33" si="116">D28-BG28</f>
        <v>8.3979404517594318</v>
      </c>
      <c r="BG28" s="7">
        <f t="shared" ref="BG28:BG33" si="117">SUM(R28:S28)</f>
        <v>8.3979404517594318</v>
      </c>
      <c r="BH28" s="7">
        <f t="shared" si="97"/>
        <v>8.2424230359861088</v>
      </c>
      <c r="BI28" s="7">
        <f t="shared" si="98"/>
        <v>7.4648359571194938</v>
      </c>
      <c r="BJ28" s="7">
        <f t="shared" si="99"/>
        <v>8.5534578675327531</v>
      </c>
      <c r="BK28" s="7">
        <f t="shared" si="100"/>
        <v>9.1755275306260451</v>
      </c>
      <c r="BL28" s="7">
        <f t="shared" si="101"/>
        <v>8.8644926990793991</v>
      </c>
      <c r="BM28" s="7">
        <f t="shared" si="102"/>
        <v>9.1755275306260451</v>
      </c>
      <c r="BN28" s="7">
        <f t="shared" si="103"/>
        <v>8.7089752833060778</v>
      </c>
      <c r="BO28" s="7">
        <f t="shared" si="104"/>
        <v>9.1755275306260451</v>
      </c>
      <c r="BP28" s="7">
        <f t="shared" si="105"/>
        <v>14.129483223189535</v>
      </c>
      <c r="BQ28" s="7">
        <f t="shared" si="106"/>
        <v>10.071614587557274</v>
      </c>
      <c r="BR28" s="7">
        <f t="shared" si="107"/>
        <v>9.501412970214318</v>
      </c>
      <c r="BS28" s="7">
        <f t="shared" si="108"/>
        <v>9.4137423415471879</v>
      </c>
      <c r="BT28" s="7">
        <f t="shared" si="109"/>
        <v>7.7900627199805408</v>
      </c>
      <c r="BU28" s="7">
        <f t="shared" si="53"/>
        <v>12.993701421406314</v>
      </c>
      <c r="BV28" s="7">
        <f t="shared" si="110"/>
        <v>9.8086639712372516</v>
      </c>
      <c r="BW28" s="7">
        <f t="shared" si="111"/>
        <v>11.495744225909661</v>
      </c>
      <c r="BX28" s="7">
        <f t="shared" si="112"/>
        <v>15.364882885253635</v>
      </c>
      <c r="BY28" s="492">
        <f t="shared" si="113"/>
        <v>0.5664603181747625</v>
      </c>
      <c r="BZ28" s="492">
        <f t="shared" si="114"/>
        <v>0.33657139401410174</v>
      </c>
      <c r="CA28" s="772"/>
      <c r="CB28" s="7">
        <f t="shared" si="115"/>
        <v>27.634205107436692</v>
      </c>
    </row>
    <row r="29" spans="1:80" x14ac:dyDescent="0.45">
      <c r="A29" s="10"/>
      <c r="B29" s="10" t="s">
        <v>13</v>
      </c>
      <c r="C29" s="7">
        <v>1.5551741577332279</v>
      </c>
      <c r="D29" s="7">
        <v>1.8662089892798737</v>
      </c>
      <c r="E29" s="7">
        <v>6.3762140467062345</v>
      </c>
      <c r="F29" s="7">
        <v>6.8427662940262026</v>
      </c>
      <c r="G29" s="7">
        <v>3.1103483154664557</v>
      </c>
      <c r="H29" s="7">
        <v>7.3093185413461716</v>
      </c>
      <c r="I29" s="7">
        <v>6.8063128975976861</v>
      </c>
      <c r="J29" s="7">
        <v>3.3867342485185845</v>
      </c>
      <c r="K29" s="7">
        <v>5.2530086792043349</v>
      </c>
      <c r="L29" s="7">
        <v>5.992240442533654</v>
      </c>
      <c r="M29" s="7">
        <v>5.2734356776438913</v>
      </c>
      <c r="N29" s="7">
        <v>4.8618117192678474</v>
      </c>
      <c r="O29" s="26">
        <f t="shared" si="91"/>
        <v>-0.1199559283014745</v>
      </c>
      <c r="P29" s="26">
        <f t="shared" si="91"/>
        <v>-7.8056125747598459E-2</v>
      </c>
      <c r="Q29" s="9"/>
      <c r="R29" s="7">
        <v>0.46655224731996842</v>
      </c>
      <c r="S29" s="7">
        <v>0.46655224731996842</v>
      </c>
      <c r="T29" s="7">
        <v>1.7106915735065507</v>
      </c>
      <c r="U29" s="7">
        <v>1.5551741577332279</v>
      </c>
      <c r="V29" s="7">
        <v>1.5551741577332279</v>
      </c>
      <c r="W29" s="7">
        <v>1.5551741577332279</v>
      </c>
      <c r="X29" s="7">
        <v>1.7106915735065507</v>
      </c>
      <c r="Y29" s="7">
        <v>1.8662089892798737</v>
      </c>
      <c r="Z29" s="7">
        <v>1.7106915735065507</v>
      </c>
      <c r="AA29" s="7">
        <v>1.7106915735065507</v>
      </c>
      <c r="AB29" s="7">
        <v>1.0886219104132595</v>
      </c>
      <c r="AC29" s="7">
        <v>0.46655224731996842</v>
      </c>
      <c r="AD29" s="7">
        <v>0.77758707886661393</v>
      </c>
      <c r="AE29" s="7">
        <v>0.77758707886661393</v>
      </c>
      <c r="AF29" s="7">
        <v>1.7106915735065507</v>
      </c>
      <c r="AG29" s="7">
        <v>1.7106915735065507</v>
      </c>
      <c r="AH29" s="7">
        <v>1.7106915735065507</v>
      </c>
      <c r="AI29" s="7">
        <v>1.7106915735065507</v>
      </c>
      <c r="AJ29" s="7">
        <v>1.7015782243994215</v>
      </c>
      <c r="AK29" s="7">
        <v>1.7015782243994215</v>
      </c>
      <c r="AL29" s="7">
        <v>1.7015782243994215</v>
      </c>
      <c r="AM29" s="7">
        <v>1.7015782243994215</v>
      </c>
      <c r="AN29" s="7">
        <v>1.0318845562476906</v>
      </c>
      <c r="AO29" s="7">
        <v>0.56889675062977674</v>
      </c>
      <c r="AP29" s="7">
        <v>0.66644247200782714</v>
      </c>
      <c r="AQ29" s="7">
        <v>1.11951046963329</v>
      </c>
      <c r="AR29" s="7">
        <v>1.1155119760225094</v>
      </c>
      <c r="AS29" s="7">
        <v>1.1953229519857544</v>
      </c>
      <c r="AT29" s="7">
        <v>1.1953229519857544</v>
      </c>
      <c r="AU29" s="7">
        <v>1.7468507992103164</v>
      </c>
      <c r="AV29" s="7">
        <v>1.3704438165170225</v>
      </c>
      <c r="AW29" s="7">
        <v>1.4935353458038054</v>
      </c>
      <c r="AX29" s="7">
        <v>1.5143773171088755</v>
      </c>
      <c r="AY29" s="7">
        <v>1.613883963103951</v>
      </c>
      <c r="AZ29" s="7">
        <v>1.3673343809956446</v>
      </c>
      <c r="BA29" s="7">
        <v>1.3454224433986064</v>
      </c>
      <c r="BB29" s="7">
        <v>1.2716492951595291</v>
      </c>
      <c r="BC29" s="492">
        <f t="shared" si="94"/>
        <v>-0.16028239409498202</v>
      </c>
      <c r="BD29" s="492">
        <f t="shared" si="95"/>
        <v>-5.4832702249802301E-2</v>
      </c>
      <c r="BE29" s="4"/>
      <c r="BF29" s="7">
        <f t="shared" si="116"/>
        <v>0.93310449463993683</v>
      </c>
      <c r="BG29" s="7">
        <f t="shared" si="117"/>
        <v>0.93310449463993683</v>
      </c>
      <c r="BH29" s="7">
        <f t="shared" si="97"/>
        <v>3.2658657312397787</v>
      </c>
      <c r="BI29" s="7">
        <f t="shared" si="98"/>
        <v>3.1103483154664557</v>
      </c>
      <c r="BJ29" s="7">
        <f t="shared" si="99"/>
        <v>3.5769005627864243</v>
      </c>
      <c r="BK29" s="7">
        <f t="shared" si="100"/>
        <v>3.4213831470131013</v>
      </c>
      <c r="BL29" s="7">
        <f t="shared" si="101"/>
        <v>1.5551741577332279</v>
      </c>
      <c r="BM29" s="7">
        <f t="shared" si="102"/>
        <v>1.5551741577332279</v>
      </c>
      <c r="BN29" s="7">
        <f t="shared" si="103"/>
        <v>3.4213831470131013</v>
      </c>
      <c r="BO29" s="7">
        <f t="shared" si="104"/>
        <v>3.4213831470131013</v>
      </c>
      <c r="BP29" s="7">
        <f t="shared" si="105"/>
        <v>3.403156448798843</v>
      </c>
      <c r="BQ29" s="7">
        <f t="shared" si="106"/>
        <v>3.403156448798843</v>
      </c>
      <c r="BR29" s="7">
        <f t="shared" si="107"/>
        <v>1.6007813068774674</v>
      </c>
      <c r="BS29" s="7">
        <f t="shared" si="108"/>
        <v>1.7859529416411171</v>
      </c>
      <c r="BT29" s="7">
        <f t="shared" si="109"/>
        <v>2.3108349280082638</v>
      </c>
      <c r="BU29" s="7">
        <f t="shared" si="53"/>
        <v>2.9421737511960711</v>
      </c>
      <c r="BV29" s="7">
        <f t="shared" si="110"/>
        <v>2.8639791623208279</v>
      </c>
      <c r="BW29" s="7">
        <f t="shared" si="111"/>
        <v>3.1282612802128265</v>
      </c>
      <c r="BX29" s="7">
        <f t="shared" si="112"/>
        <v>2.7127568243942513</v>
      </c>
      <c r="BY29" s="492">
        <f t="shared" si="113"/>
        <v>-5.2801479813852303E-2</v>
      </c>
      <c r="BZ29" s="492">
        <f t="shared" si="114"/>
        <v>-0.13282281069256052</v>
      </c>
      <c r="CA29" s="772"/>
      <c r="CB29" s="7">
        <f t="shared" si="115"/>
        <v>5.5982900826577309</v>
      </c>
    </row>
    <row r="30" spans="1:80"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2.8737441191089226</v>
      </c>
      <c r="N30" s="7">
        <v>2.7878228592064556</v>
      </c>
      <c r="O30" s="26">
        <f t="shared" si="91"/>
        <v>-0.12808331776221304</v>
      </c>
      <c r="P30" s="26">
        <f t="shared" si="91"/>
        <v>-2.9898716218724863E-2</v>
      </c>
      <c r="Q30" s="9"/>
      <c r="R30" s="7">
        <v>1.7106915735065507</v>
      </c>
      <c r="S30" s="7">
        <v>1.8662089892798737</v>
      </c>
      <c r="T30" s="7">
        <v>1.8662089892798737</v>
      </c>
      <c r="U30" s="7">
        <v>1.5551741577332279</v>
      </c>
      <c r="V30" s="7">
        <v>1.5551741577332279</v>
      </c>
      <c r="W30" s="7">
        <v>1.5551741577332279</v>
      </c>
      <c r="X30" s="7">
        <v>1.5551741577332279</v>
      </c>
      <c r="Y30" s="7">
        <v>1.5551741577332279</v>
      </c>
      <c r="Z30" s="7">
        <v>1.5551741577332279</v>
      </c>
      <c r="AA30" s="7">
        <v>1.5551741577332279</v>
      </c>
      <c r="AB30" s="7">
        <v>1.7106915735065507</v>
      </c>
      <c r="AC30" s="7">
        <v>1.5551741577332279</v>
      </c>
      <c r="AD30" s="7">
        <v>1.5551741577332279</v>
      </c>
      <c r="AE30" s="7">
        <v>2.0217264050531965</v>
      </c>
      <c r="AF30" s="7">
        <v>1.7106915735065507</v>
      </c>
      <c r="AG30" s="7">
        <v>1.5551741577332279</v>
      </c>
      <c r="AH30" s="7">
        <v>1.5551741577332279</v>
      </c>
      <c r="AI30" s="7">
        <v>1.7106915735065507</v>
      </c>
      <c r="AJ30" s="7">
        <v>1.096518024779523</v>
      </c>
      <c r="AK30" s="7">
        <v>1.1113150117229027</v>
      </c>
      <c r="AL30" s="7">
        <v>1.1659078453559704</v>
      </c>
      <c r="AM30" s="7">
        <v>1.1166249983670673</v>
      </c>
      <c r="AN30" s="7">
        <v>0.99745760128693783</v>
      </c>
      <c r="AO30" s="7">
        <v>0.91092771115066096</v>
      </c>
      <c r="AP30" s="7">
        <v>1.0140357578083741</v>
      </c>
      <c r="AQ30" s="7">
        <v>1.1139401457011566</v>
      </c>
      <c r="AR30" s="7">
        <v>1.0297741202846342</v>
      </c>
      <c r="AS30" s="7">
        <v>1.090029343026008</v>
      </c>
      <c r="AT30" s="7">
        <v>1.0876265989523104</v>
      </c>
      <c r="AU30" s="7">
        <v>0.98925747898804195</v>
      </c>
      <c r="AV30" s="7">
        <v>0.922230716929066</v>
      </c>
      <c r="AW30" s="7">
        <v>0.83730576652357003</v>
      </c>
      <c r="AX30" s="7">
        <v>0.8018477957272524</v>
      </c>
      <c r="AY30" s="7">
        <v>0.73450875469740351</v>
      </c>
      <c r="AZ30" s="7">
        <v>0.69992168142941658</v>
      </c>
      <c r="BA30" s="7">
        <v>0.75270429234288228</v>
      </c>
      <c r="BB30" s="7">
        <v>0.69796216199067274</v>
      </c>
      <c r="BC30" s="492">
        <f t="shared" si="94"/>
        <v>-0.12955779674166024</v>
      </c>
      <c r="BD30" s="492">
        <f t="shared" si="95"/>
        <v>-7.272727272727264E-2</v>
      </c>
      <c r="BE30" s="4"/>
      <c r="BF30" s="7">
        <f t="shared" si="116"/>
        <v>3.1103483154664562</v>
      </c>
      <c r="BG30" s="7">
        <f t="shared" si="117"/>
        <v>3.5769005627864243</v>
      </c>
      <c r="BH30" s="7">
        <f t="shared" si="97"/>
        <v>3.4213831470131018</v>
      </c>
      <c r="BI30" s="7">
        <f t="shared" si="98"/>
        <v>3.1103483154664557</v>
      </c>
      <c r="BJ30" s="7">
        <f t="shared" si="99"/>
        <v>3.1103483154664557</v>
      </c>
      <c r="BK30" s="7">
        <f t="shared" si="100"/>
        <v>3.1103483154664557</v>
      </c>
      <c r="BL30" s="7">
        <f t="shared" si="101"/>
        <v>3.2658657312397787</v>
      </c>
      <c r="BM30" s="7">
        <f t="shared" si="102"/>
        <v>3.5769005627864243</v>
      </c>
      <c r="BN30" s="7">
        <f t="shared" si="103"/>
        <v>3.2658657312397787</v>
      </c>
      <c r="BO30" s="7">
        <f t="shared" si="104"/>
        <v>3.2658657312397787</v>
      </c>
      <c r="BP30" s="7">
        <f t="shared" si="105"/>
        <v>2.2078330365024259</v>
      </c>
      <c r="BQ30" s="7">
        <f t="shared" si="106"/>
        <v>2.2825328437230379</v>
      </c>
      <c r="BR30" s="7">
        <f t="shared" si="107"/>
        <v>1.9083853124375989</v>
      </c>
      <c r="BS30" s="7">
        <f t="shared" si="108"/>
        <v>2.1279759035095305</v>
      </c>
      <c r="BT30" s="7">
        <f t="shared" si="109"/>
        <v>2.1198034633106424</v>
      </c>
      <c r="BU30" s="7">
        <f t="shared" si="53"/>
        <v>2.0768840779403526</v>
      </c>
      <c r="BV30" s="7">
        <f t="shared" si="110"/>
        <v>1.7595364834526359</v>
      </c>
      <c r="BW30" s="7">
        <f t="shared" si="111"/>
        <v>1.5363565504246559</v>
      </c>
      <c r="BX30" s="7">
        <f t="shared" si="112"/>
        <v>1.4526259737722989</v>
      </c>
      <c r="BY30" s="492">
        <f t="shared" si="113"/>
        <v>-0.17442690877207867</v>
      </c>
      <c r="BZ30" s="492">
        <f t="shared" si="114"/>
        <v>-5.4499443263488212E-2</v>
      </c>
      <c r="CA30" s="772"/>
      <c r="CB30" s="7">
        <f t="shared" si="115"/>
        <v>2.8850968904603751</v>
      </c>
    </row>
    <row r="31" spans="1:80" x14ac:dyDescent="0.45">
      <c r="A31" s="10"/>
      <c r="B31" s="10" t="s">
        <v>11</v>
      </c>
      <c r="C31" s="7">
        <v>4.510005057426361</v>
      </c>
      <c r="D31" s="7">
        <v>6.3762140467062345</v>
      </c>
      <c r="E31" s="7">
        <v>7.3093185413461716</v>
      </c>
      <c r="F31" s="7">
        <v>7.9313882044394628</v>
      </c>
      <c r="G31" s="7">
        <v>6.3762140467062345</v>
      </c>
      <c r="H31" s="7">
        <v>7.7758707886661398</v>
      </c>
      <c r="I31" s="7">
        <v>7.0794582242826376</v>
      </c>
      <c r="J31" s="7">
        <v>14.716564992624631</v>
      </c>
      <c r="K31" s="7">
        <v>23.419622609451473</v>
      </c>
      <c r="L31" s="7">
        <v>15.709648003551155</v>
      </c>
      <c r="M31" s="7">
        <v>23.529601050411657</v>
      </c>
      <c r="N31" s="7">
        <v>19.391675866979782</v>
      </c>
      <c r="O31" s="26">
        <f t="shared" si="91"/>
        <v>0.49778028413448894</v>
      </c>
      <c r="P31" s="26">
        <f t="shared" si="91"/>
        <v>-0.17586040556176286</v>
      </c>
      <c r="Q31" s="9"/>
      <c r="R31" s="7">
        <v>1.2441393261865823</v>
      </c>
      <c r="S31" s="7">
        <v>1.5551741577332279</v>
      </c>
      <c r="T31" s="7">
        <v>0.93310449463993683</v>
      </c>
      <c r="U31" s="7">
        <v>1.3996567419599051</v>
      </c>
      <c r="V31" s="7">
        <v>2.177243820826519</v>
      </c>
      <c r="W31" s="7">
        <v>2.177243820826519</v>
      </c>
      <c r="X31" s="7">
        <v>1.8662089892798737</v>
      </c>
      <c r="Y31" s="7">
        <v>2.4882786523731646</v>
      </c>
      <c r="Z31" s="7">
        <v>1.8662089892798737</v>
      </c>
      <c r="AA31" s="7">
        <v>0.15551741577332279</v>
      </c>
      <c r="AB31" s="7">
        <v>1.2441393261865823</v>
      </c>
      <c r="AC31" s="7">
        <v>1.5551741577332279</v>
      </c>
      <c r="AD31" s="7">
        <v>1.3996567419599051</v>
      </c>
      <c r="AE31" s="7">
        <v>1.0886219104132595</v>
      </c>
      <c r="AF31" s="7">
        <v>1.8662089892798737</v>
      </c>
      <c r="AG31" s="7">
        <v>1.8662089892798737</v>
      </c>
      <c r="AH31" s="7">
        <v>2.0217264050531965</v>
      </c>
      <c r="AI31" s="7">
        <v>2.0217264050531965</v>
      </c>
      <c r="AJ31" s="7">
        <v>3.5933185378891128</v>
      </c>
      <c r="AK31" s="7">
        <v>0.8929292015026653</v>
      </c>
      <c r="AL31" s="7">
        <v>2.159355329949681</v>
      </c>
      <c r="AM31" s="7">
        <v>0.43385515494117777</v>
      </c>
      <c r="AN31" s="7">
        <v>5.005423042830266</v>
      </c>
      <c r="AO31" s="7">
        <v>0.86875649045720116</v>
      </c>
      <c r="AP31" s="7">
        <v>6.035232795716027</v>
      </c>
      <c r="AQ31" s="7">
        <v>2.8071526636211366</v>
      </c>
      <c r="AR31" s="7">
        <v>3.1608531134941305</v>
      </c>
      <c r="AS31" s="7">
        <v>11.613353970787326</v>
      </c>
      <c r="AT31" s="7">
        <v>4.2844844774582169</v>
      </c>
      <c r="AU31" s="7">
        <v>4.3609310477117971</v>
      </c>
      <c r="AV31" s="7">
        <v>4.6732641180981913</v>
      </c>
      <c r="AW31" s="7">
        <v>6.2911464696915829</v>
      </c>
      <c r="AX31" s="7">
        <v>4.6957326935020616</v>
      </c>
      <c r="AY31" s="7">
        <v>4.9504722259319817E-2</v>
      </c>
      <c r="AZ31" s="7">
        <v>2.7754683052563971</v>
      </c>
      <c r="BA31" s="7">
        <v>5.2912046346331971</v>
      </c>
      <c r="BB31" s="7">
        <v>4.9128038150039854</v>
      </c>
      <c r="BC31" s="492">
        <f t="shared" si="94"/>
        <v>4.6227316517038153E-2</v>
      </c>
      <c r="BD31" s="492">
        <f t="shared" si="95"/>
        <v>-7.1515060512386208E-2</v>
      </c>
      <c r="BE31" s="4"/>
      <c r="BF31" s="7">
        <f t="shared" si="116"/>
        <v>3.5769005627864243</v>
      </c>
      <c r="BG31" s="7">
        <f t="shared" si="117"/>
        <v>2.7993134839198102</v>
      </c>
      <c r="BH31" s="7">
        <f t="shared" si="97"/>
        <v>2.332761236599842</v>
      </c>
      <c r="BI31" s="7">
        <f t="shared" si="98"/>
        <v>4.354487641653038</v>
      </c>
      <c r="BJ31" s="7">
        <f t="shared" si="99"/>
        <v>4.354487641653038</v>
      </c>
      <c r="BK31" s="7">
        <f t="shared" si="100"/>
        <v>2.0217264050531965</v>
      </c>
      <c r="BL31" s="7">
        <f t="shared" si="101"/>
        <v>2.7993134839198102</v>
      </c>
      <c r="BM31" s="7">
        <f t="shared" si="102"/>
        <v>2.4882786523731646</v>
      </c>
      <c r="BN31" s="7">
        <f t="shared" si="103"/>
        <v>3.7324179785597473</v>
      </c>
      <c r="BO31" s="7">
        <f t="shared" si="104"/>
        <v>4.0434528101063929</v>
      </c>
      <c r="BP31" s="7">
        <f t="shared" si="105"/>
        <v>4.4862477393917786</v>
      </c>
      <c r="BQ31" s="7">
        <f t="shared" si="106"/>
        <v>2.593210484890859</v>
      </c>
      <c r="BR31" s="7">
        <f t="shared" si="107"/>
        <v>5.8741795332874673</v>
      </c>
      <c r="BS31" s="7">
        <f t="shared" si="108"/>
        <v>8.842385459337164</v>
      </c>
      <c r="BT31" s="7">
        <f t="shared" si="109"/>
        <v>14.774207084281457</v>
      </c>
      <c r="BU31" s="7">
        <f t="shared" si="53"/>
        <v>8.645415525170014</v>
      </c>
      <c r="BV31" s="7">
        <f t="shared" si="110"/>
        <v>10.964410587789775</v>
      </c>
      <c r="BW31" s="7">
        <f t="shared" si="111"/>
        <v>4.7452374157613812</v>
      </c>
      <c r="BX31" s="7">
        <f t="shared" si="112"/>
        <v>8.0666729398895942</v>
      </c>
      <c r="BY31" s="492">
        <f t="shared" si="113"/>
        <v>-0.26428576572343698</v>
      </c>
      <c r="BZ31" s="492">
        <f t="shared" si="114"/>
        <v>0.69995138980739147</v>
      </c>
      <c r="CA31" s="772"/>
      <c r="CB31" s="7">
        <f t="shared" si="115"/>
        <v>13.0289814771529</v>
      </c>
    </row>
    <row r="32" spans="1:80"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7.9016114839954348</v>
      </c>
      <c r="K32" s="7">
        <v>8.2389186262202045</v>
      </c>
      <c r="L32" s="7">
        <v>8.4994655807303499</v>
      </c>
      <c r="M32" s="7">
        <v>8.7974980622494527</v>
      </c>
      <c r="N32" s="7">
        <v>9.0803659105843177</v>
      </c>
      <c r="O32" s="26">
        <f t="shared" si="91"/>
        <v>3.5064849511808216E-2</v>
      </c>
      <c r="P32" s="26">
        <f t="shared" si="91"/>
        <v>3.2153215190653617E-2</v>
      </c>
      <c r="Q32" s="9"/>
      <c r="R32" s="7">
        <v>1.3996567419599051</v>
      </c>
      <c r="S32" s="7">
        <v>2.0217264050531965</v>
      </c>
      <c r="T32" s="7">
        <v>1.5551741577332279</v>
      </c>
      <c r="U32" s="7">
        <v>2.0217264050531965</v>
      </c>
      <c r="V32" s="7">
        <v>1.3996567419599051</v>
      </c>
      <c r="W32" s="7">
        <v>2.0217264050531965</v>
      </c>
      <c r="X32" s="7">
        <v>1.5551741577332279</v>
      </c>
      <c r="Y32" s="7">
        <v>2.177243820826519</v>
      </c>
      <c r="Z32" s="7">
        <v>1.3996567419599051</v>
      </c>
      <c r="AA32" s="7">
        <v>2.332761236599842</v>
      </c>
      <c r="AB32" s="7">
        <v>1.7106915735065507</v>
      </c>
      <c r="AC32" s="7">
        <v>2.177243820826519</v>
      </c>
      <c r="AD32" s="7">
        <v>1.3996567419599051</v>
      </c>
      <c r="AE32" s="7">
        <v>2.177243820826519</v>
      </c>
      <c r="AF32" s="7">
        <v>1.7106915735065507</v>
      </c>
      <c r="AG32" s="7">
        <v>2.177243820826519</v>
      </c>
      <c r="AH32" s="7">
        <v>1.3996567419599051</v>
      </c>
      <c r="AI32" s="7">
        <v>2.177243820826519</v>
      </c>
      <c r="AJ32" s="7">
        <v>2.1554706362444684</v>
      </c>
      <c r="AK32" s="7">
        <v>2.1554706362444684</v>
      </c>
      <c r="AL32" s="7">
        <v>2.1554706362444684</v>
      </c>
      <c r="AM32" s="7">
        <v>2.1554706362444684</v>
      </c>
      <c r="AN32" s="7">
        <v>1.9754028709988587</v>
      </c>
      <c r="AO32" s="7">
        <v>1.9754028709988587</v>
      </c>
      <c r="AP32" s="7">
        <v>1.9754028709988587</v>
      </c>
      <c r="AQ32" s="7">
        <v>1.9754028709988587</v>
      </c>
      <c r="AR32" s="7">
        <v>2.0192467216745333</v>
      </c>
      <c r="AS32" s="7">
        <v>2.0420550421896047</v>
      </c>
      <c r="AT32" s="7">
        <v>2.1168247483974163</v>
      </c>
      <c r="AU32" s="7">
        <v>2.0607921139586511</v>
      </c>
      <c r="AV32" s="7">
        <v>2.1856293101139759</v>
      </c>
      <c r="AW32" s="7">
        <v>2.0979859199796964</v>
      </c>
      <c r="AX32" s="7">
        <v>2.1117465301797438</v>
      </c>
      <c r="AY32" s="7">
        <v>2.1041038204569351</v>
      </c>
      <c r="AZ32" s="7">
        <v>2.2951994407003236</v>
      </c>
      <c r="BA32" s="7">
        <v>2.1618070766572766</v>
      </c>
      <c r="BB32" s="7">
        <v>2.1763054358689979</v>
      </c>
      <c r="BC32" s="492">
        <f t="shared" si="94"/>
        <v>3.0571332670194629E-2</v>
      </c>
      <c r="BD32" s="492">
        <f t="shared" si="95"/>
        <v>6.7065925393026138E-3</v>
      </c>
      <c r="BE32" s="4"/>
      <c r="BF32" s="7">
        <f t="shared" si="116"/>
        <v>3.5769005627864239</v>
      </c>
      <c r="BG32" s="7">
        <f t="shared" si="117"/>
        <v>3.4213831470131018</v>
      </c>
      <c r="BH32" s="7">
        <f t="shared" si="97"/>
        <v>3.5769005627864243</v>
      </c>
      <c r="BI32" s="7">
        <f t="shared" si="98"/>
        <v>3.4213831470131018</v>
      </c>
      <c r="BJ32" s="7">
        <f t="shared" si="99"/>
        <v>3.7324179785597469</v>
      </c>
      <c r="BK32" s="7">
        <f t="shared" si="100"/>
        <v>3.7324179785597469</v>
      </c>
      <c r="BL32" s="7">
        <f t="shared" si="101"/>
        <v>3.8879353943330699</v>
      </c>
      <c r="BM32" s="7">
        <f t="shared" si="102"/>
        <v>3.5769005627864239</v>
      </c>
      <c r="BN32" s="7">
        <f t="shared" si="103"/>
        <v>3.8879353943330699</v>
      </c>
      <c r="BO32" s="7">
        <f t="shared" si="104"/>
        <v>3.5769005627864239</v>
      </c>
      <c r="BP32" s="7">
        <f t="shared" si="105"/>
        <v>4.3109412724889369</v>
      </c>
      <c r="BQ32" s="7">
        <f t="shared" si="106"/>
        <v>4.3109412724889369</v>
      </c>
      <c r="BR32" s="7">
        <f t="shared" si="107"/>
        <v>3.9508057419977174</v>
      </c>
      <c r="BS32" s="7">
        <f t="shared" si="108"/>
        <v>3.9508057419977174</v>
      </c>
      <c r="BT32" s="7">
        <f t="shared" si="109"/>
        <v>4.0613017638641384</v>
      </c>
      <c r="BU32" s="7">
        <f t="shared" si="53"/>
        <v>4.1776168623560679</v>
      </c>
      <c r="BV32" s="7">
        <f t="shared" si="110"/>
        <v>4.2836152300936723</v>
      </c>
      <c r="BW32" s="7">
        <f t="shared" si="111"/>
        <v>4.2158503506366785</v>
      </c>
      <c r="BX32" s="7">
        <f t="shared" si="112"/>
        <v>4.4570065173576001</v>
      </c>
      <c r="BY32" s="492">
        <f t="shared" si="113"/>
        <v>4.0477792226949472E-2</v>
      </c>
      <c r="BZ32" s="492">
        <f t="shared" si="114"/>
        <v>5.7202259725491089E-2</v>
      </c>
      <c r="CA32" s="772"/>
      <c r="CB32" s="7">
        <f t="shared" si="115"/>
        <v>8.7374157736835336</v>
      </c>
    </row>
    <row r="33" spans="1:80" x14ac:dyDescent="0.45">
      <c r="A33" s="29"/>
      <c r="B33" s="29" t="s">
        <v>2</v>
      </c>
      <c r="C33" s="610">
        <v>13.530015172279084</v>
      </c>
      <c r="D33" s="610">
        <v>14.152084835372374</v>
      </c>
      <c r="E33" s="610">
        <v>13.841050003825728</v>
      </c>
      <c r="F33" s="610">
        <v>15.240706745785634</v>
      </c>
      <c r="G33" s="610">
        <v>15.707258993105603</v>
      </c>
      <c r="H33" s="610">
        <v>16.329328656198893</v>
      </c>
      <c r="I33" s="610">
        <v>18.200509015808979</v>
      </c>
      <c r="J33" s="610">
        <v>15.584416333967765</v>
      </c>
      <c r="K33" s="610">
        <v>16.976929104798042</v>
      </c>
      <c r="L33" s="610">
        <v>17.832297281304669</v>
      </c>
      <c r="M33" s="610">
        <v>18.59322500846536</v>
      </c>
      <c r="N33" s="610">
        <v>19.284353832138255</v>
      </c>
      <c r="O33" s="30">
        <f t="shared" si="91"/>
        <v>4.2671323562917918E-2</v>
      </c>
      <c r="P33" s="30">
        <f t="shared" si="91"/>
        <v>3.7171003059352392E-2</v>
      </c>
      <c r="Q33" s="9"/>
      <c r="R33" s="610">
        <v>3.2658657312397787</v>
      </c>
      <c r="S33" s="610">
        <v>3.5769005627864243</v>
      </c>
      <c r="T33" s="610">
        <v>3.4213831470131013</v>
      </c>
      <c r="U33" s="610">
        <v>3.4213831470131013</v>
      </c>
      <c r="V33" s="610">
        <v>3.2658657312397787</v>
      </c>
      <c r="W33" s="610">
        <v>3.5769005627864243</v>
      </c>
      <c r="X33" s="610">
        <v>3.5769005627864243</v>
      </c>
      <c r="Y33" s="610">
        <v>3.7324179785597473</v>
      </c>
      <c r="Z33" s="610">
        <v>3.7324179785597473</v>
      </c>
      <c r="AA33" s="610">
        <v>4.0434528101063929</v>
      </c>
      <c r="AB33" s="610">
        <v>3.8879353943330699</v>
      </c>
      <c r="AC33" s="610">
        <v>3.8879353943330699</v>
      </c>
      <c r="AD33" s="610">
        <v>3.8879353943330699</v>
      </c>
      <c r="AE33" s="610">
        <v>3.8879353943330699</v>
      </c>
      <c r="AF33" s="610">
        <v>4.0434528101063929</v>
      </c>
      <c r="AG33" s="610">
        <v>4.0434528101063929</v>
      </c>
      <c r="AH33" s="610">
        <v>4.0434528101063929</v>
      </c>
      <c r="AI33" s="610">
        <v>4.1989702258797159</v>
      </c>
      <c r="AJ33" s="610">
        <v>4.5594674301462002</v>
      </c>
      <c r="AK33" s="610">
        <v>4.5553139875832693</v>
      </c>
      <c r="AL33" s="610">
        <v>4.5220864470798317</v>
      </c>
      <c r="AM33" s="610">
        <v>4.5636208727091283</v>
      </c>
      <c r="AN33" s="610">
        <v>3.6660037075408285</v>
      </c>
      <c r="AO33" s="610">
        <v>3.2305359074100726</v>
      </c>
      <c r="AP33" s="610">
        <v>4.2442338228311298</v>
      </c>
      <c r="AQ33" s="610">
        <v>4.4436289780543188</v>
      </c>
      <c r="AR33" s="610">
        <v>4.3891340609124017</v>
      </c>
      <c r="AS33" s="610">
        <v>4.0408577922227069</v>
      </c>
      <c r="AT33" s="610">
        <v>4.035088367165625</v>
      </c>
      <c r="AU33" s="610">
        <v>4.5118229779614314</v>
      </c>
      <c r="AV33" s="610">
        <v>4.5091964336340782</v>
      </c>
      <c r="AW33" s="610">
        <v>4.6452834859358392</v>
      </c>
      <c r="AX33" s="610">
        <v>4.3852106607523833</v>
      </c>
      <c r="AY33" s="610">
        <v>4.2925839737476021</v>
      </c>
      <c r="AZ33" s="610">
        <v>4.5592582386307514</v>
      </c>
      <c r="BA33" s="610">
        <v>4.7929822051883608</v>
      </c>
      <c r="BB33" s="610">
        <v>4.6098130464069449</v>
      </c>
      <c r="BC33" s="612">
        <f t="shared" si="94"/>
        <v>5.1218151881448293E-2</v>
      </c>
      <c r="BD33" s="612">
        <f t="shared" si="95"/>
        <v>-3.8216114923843691E-2</v>
      </c>
      <c r="BE33" s="4"/>
      <c r="BF33" s="29">
        <f t="shared" si="116"/>
        <v>7.3093185413461708</v>
      </c>
      <c r="BG33" s="29">
        <f t="shared" si="117"/>
        <v>6.8427662940262035</v>
      </c>
      <c r="BH33" s="29">
        <f t="shared" si="97"/>
        <v>6.8427662940262026</v>
      </c>
      <c r="BI33" s="29">
        <f t="shared" si="98"/>
        <v>6.8427662940262035</v>
      </c>
      <c r="BJ33" s="29">
        <f t="shared" si="99"/>
        <v>7.3093185413461716</v>
      </c>
      <c r="BK33" s="29">
        <f t="shared" si="100"/>
        <v>7.7758707886661398</v>
      </c>
      <c r="BL33" s="29">
        <f t="shared" si="101"/>
        <v>7.7758707886661398</v>
      </c>
      <c r="BM33" s="29">
        <f t="shared" si="102"/>
        <v>7.7758707886661398</v>
      </c>
      <c r="BN33" s="29">
        <f t="shared" si="103"/>
        <v>8.0869056202127858</v>
      </c>
      <c r="BO33" s="29">
        <f t="shared" si="104"/>
        <v>8.2424230359861088</v>
      </c>
      <c r="BP33" s="29">
        <f t="shared" si="105"/>
        <v>9.1147814177294695</v>
      </c>
      <c r="BQ33" s="29">
        <f t="shared" si="106"/>
        <v>9.0857073197889591</v>
      </c>
      <c r="BR33" s="29">
        <f t="shared" si="107"/>
        <v>6.8965396149509015</v>
      </c>
      <c r="BS33" s="766">
        <f t="shared" si="108"/>
        <v>8.6878628008854477</v>
      </c>
      <c r="BT33" s="766">
        <f t="shared" si="109"/>
        <v>8.4299918531351086</v>
      </c>
      <c r="BU33" s="766">
        <f t="shared" si="53"/>
        <v>8.5469113451270573</v>
      </c>
      <c r="BV33" s="766">
        <f t="shared" si="110"/>
        <v>9.1544799195699174</v>
      </c>
      <c r="BW33" s="7">
        <f t="shared" si="111"/>
        <v>8.6777946344999854</v>
      </c>
      <c r="BX33" s="766">
        <f t="shared" si="112"/>
        <v>9.3522404438191131</v>
      </c>
      <c r="BY33" s="545">
        <f t="shared" si="113"/>
        <v>2.1602595230607813E-2</v>
      </c>
      <c r="BZ33" s="545">
        <f t="shared" si="114"/>
        <v>7.7720876988464083E-2</v>
      </c>
      <c r="CA33" s="772"/>
      <c r="CB33" s="610">
        <f t="shared" si="115"/>
        <v>18.254637463973658</v>
      </c>
    </row>
    <row r="34" spans="1:80" x14ac:dyDescent="0.45">
      <c r="A34" s="37"/>
      <c r="B34" s="37"/>
      <c r="C34" s="37"/>
      <c r="D34" s="37"/>
      <c r="E34" s="37"/>
      <c r="F34" s="37"/>
      <c r="G34" s="37"/>
      <c r="H34" s="37"/>
      <c r="I34" s="37"/>
      <c r="J34" s="37"/>
      <c r="K34" s="37"/>
      <c r="L34" s="37"/>
      <c r="M34" s="37"/>
      <c r="N34" s="37"/>
      <c r="O34" s="37"/>
      <c r="P34" s="539"/>
      <c r="Q34" s="9"/>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492"/>
      <c r="BD34" s="492"/>
      <c r="BE34" s="4"/>
      <c r="BF34" s="37"/>
      <c r="BG34" s="37"/>
      <c r="BH34" s="37"/>
      <c r="BI34" s="37"/>
      <c r="BJ34" s="37"/>
      <c r="BK34" s="37"/>
      <c r="BL34" s="37"/>
      <c r="BM34" s="37"/>
      <c r="BN34" s="37"/>
      <c r="BO34" s="37"/>
      <c r="BP34" s="37"/>
      <c r="BQ34" s="37"/>
      <c r="BR34" s="37"/>
      <c r="BS34" s="37"/>
      <c r="BT34" s="37"/>
      <c r="BU34" s="37"/>
      <c r="BV34" s="37"/>
      <c r="BW34" s="37"/>
      <c r="BX34" s="37"/>
      <c r="BY34" s="492"/>
      <c r="BZ34" s="492"/>
      <c r="CA34" s="772"/>
      <c r="CB34" s="7"/>
    </row>
    <row r="35" spans="1:80" x14ac:dyDescent="0.45">
      <c r="A35" s="23" t="s">
        <v>3</v>
      </c>
      <c r="B35" s="9"/>
      <c r="C35" s="554">
        <f t="shared" ref="C35:N35" si="118">SUM(C36:C38)</f>
        <v>29.081756749611365</v>
      </c>
      <c r="D35" s="554">
        <f t="shared" si="118"/>
        <v>4.6655224731996849</v>
      </c>
      <c r="E35" s="554">
        <f t="shared" si="118"/>
        <v>9.4865623621726911</v>
      </c>
      <c r="F35" s="554">
        <f t="shared" si="118"/>
        <v>16.640363487745539</v>
      </c>
      <c r="G35" s="554">
        <f t="shared" si="118"/>
        <v>8.5534578675327531</v>
      </c>
      <c r="H35" s="554">
        <f t="shared" si="118"/>
        <v>0.46655224731996814</v>
      </c>
      <c r="I35" s="554">
        <f t="shared" si="118"/>
        <v>38.358810036793784</v>
      </c>
      <c r="J35" s="554">
        <f t="shared" si="118"/>
        <v>47.78872284065001</v>
      </c>
      <c r="K35" s="554">
        <f t="shared" si="118"/>
        <v>-1.7353106297672136</v>
      </c>
      <c r="L35" s="554">
        <f t="shared" si="118"/>
        <v>-19.919866791624781</v>
      </c>
      <c r="M35" s="554">
        <f t="shared" si="118"/>
        <v>11.973503210502452</v>
      </c>
      <c r="N35" s="554">
        <f t="shared" si="118"/>
        <v>2.5501352935916151</v>
      </c>
      <c r="O35" s="492" t="str">
        <f t="shared" ref="O35:P38" si="119">IF(ISERROR(M35/L35),"N/A",IF(L35&lt;0,"N/A",IF(M35&lt;0,"N/A",IF(M35/L35-1&gt;300%,"&gt;±300%",IF(M35/L35-1&lt;-300%,"&gt;±300%",M35/L35-1)))))</f>
        <v>N/A</v>
      </c>
      <c r="P35" s="492">
        <f t="shared" si="119"/>
        <v>-0.78701844825541234</v>
      </c>
      <c r="Q35" s="9"/>
      <c r="R35" s="659">
        <f t="shared" ref="R35:AY35" si="120">SUM(R36:R38)</f>
        <v>-5.4431095520662982</v>
      </c>
      <c r="S35" s="659">
        <f t="shared" si="120"/>
        <v>0</v>
      </c>
      <c r="T35" s="659">
        <f t="shared" si="120"/>
        <v>-0.31103483154664557</v>
      </c>
      <c r="U35" s="659">
        <f t="shared" si="120"/>
        <v>3.5769005627864239</v>
      </c>
      <c r="V35" s="659">
        <f t="shared" si="120"/>
        <v>8.8644926990793991</v>
      </c>
      <c r="W35" s="659">
        <f t="shared" si="120"/>
        <v>-2.9548308996931341</v>
      </c>
      <c r="X35" s="659">
        <f t="shared" si="120"/>
        <v>5.1320747205196522</v>
      </c>
      <c r="Y35" s="659">
        <f t="shared" si="120"/>
        <v>2.9548308996931327</v>
      </c>
      <c r="Z35" s="659">
        <f t="shared" si="120"/>
        <v>1.5551741577332276</v>
      </c>
      <c r="AA35" s="659">
        <f t="shared" si="120"/>
        <v>6.9982837097995256</v>
      </c>
      <c r="AB35" s="659">
        <f t="shared" si="120"/>
        <v>2.488278652373165</v>
      </c>
      <c r="AC35" s="659">
        <f t="shared" si="120"/>
        <v>3.2658657312397787</v>
      </c>
      <c r="AD35" s="659">
        <f t="shared" si="120"/>
        <v>-0.31103483154664563</v>
      </c>
      <c r="AE35" s="659">
        <f t="shared" si="120"/>
        <v>3.1103483154664557</v>
      </c>
      <c r="AF35" s="659">
        <f t="shared" si="120"/>
        <v>1.8662089892798734</v>
      </c>
      <c r="AG35" s="659">
        <f t="shared" si="120"/>
        <v>-1.7106915735065509</v>
      </c>
      <c r="AH35" s="659">
        <f t="shared" si="120"/>
        <v>2.021726405053196</v>
      </c>
      <c r="AI35" s="659">
        <f t="shared" si="120"/>
        <v>-2.0217264050531965</v>
      </c>
      <c r="AJ35" s="659">
        <f t="shared" si="120"/>
        <v>24.545828757220413</v>
      </c>
      <c r="AK35" s="659">
        <f t="shared" si="120"/>
        <v>3.7953301223211295</v>
      </c>
      <c r="AL35" s="659">
        <f t="shared" si="120"/>
        <v>7.6602037584591987</v>
      </c>
      <c r="AM35" s="659">
        <f t="shared" si="120"/>
        <v>2.35744739879304</v>
      </c>
      <c r="AN35" s="659">
        <f t="shared" si="120"/>
        <v>1.9213237164497174</v>
      </c>
      <c r="AO35" s="659">
        <f t="shared" si="120"/>
        <v>11.920500576565976</v>
      </c>
      <c r="AP35" s="659">
        <f t="shared" si="120"/>
        <v>29.928114468091685</v>
      </c>
      <c r="AQ35" s="659">
        <f t="shared" si="120"/>
        <v>4.0187840795426357</v>
      </c>
      <c r="AR35" s="659">
        <f t="shared" si="120"/>
        <v>4.7513384512882331</v>
      </c>
      <c r="AS35" s="659">
        <f t="shared" si="120"/>
        <v>5.8268751908802878</v>
      </c>
      <c r="AT35" s="659">
        <f t="shared" si="120"/>
        <v>-8.633844421852519</v>
      </c>
      <c r="AU35" s="659">
        <f t="shared" si="120"/>
        <v>-3.6796798500832133</v>
      </c>
      <c r="AV35" s="659">
        <f t="shared" si="120"/>
        <v>-5.1281149427235109</v>
      </c>
      <c r="AW35" s="659">
        <f t="shared" si="120"/>
        <v>-5.045315307442376</v>
      </c>
      <c r="AX35" s="659">
        <f t="shared" si="120"/>
        <v>-8.080997526375457</v>
      </c>
      <c r="AY35" s="659">
        <f t="shared" si="120"/>
        <v>-1.6654390150834375</v>
      </c>
      <c r="AZ35" s="659">
        <f t="shared" ref="AZ35:BB35" si="121">SUM(AZ36:AZ38)</f>
        <v>5.2404927960302645</v>
      </c>
      <c r="BA35" s="659">
        <f t="shared" si="121"/>
        <v>4.7875254921476138</v>
      </c>
      <c r="BB35" s="659">
        <f t="shared" si="121"/>
        <v>-0.35380020950648194</v>
      </c>
      <c r="BC35" s="492" t="str">
        <f t="shared" ref="BC35:BC38" si="122">IF(ISERROR(BB35/AX35),"N/A",IF(AX35&lt;0,"N/A",IF(BB35&lt;0,"N/A",IF(BB35/AX35-1&gt;300%,"&gt;±300%",IF(BB35/AX35-1&lt;-300%,"&gt;±300%",BB35/AX35-1)))))</f>
        <v>N/A</v>
      </c>
      <c r="BD35" s="492" t="str">
        <f t="shared" ref="BD35:BD38" si="123">IF(ISERROR(BB35/BA35),"N/A",IF(BA35&lt;0,"N/A",IF(BB35&lt;0,"N/A",IF(BB35/BA35-1&gt;300%,"&gt;±300%",IF(BB35/BA35-1&lt;-300%,"&gt;±300%",BB35/BA35-1)))))</f>
        <v>N/A</v>
      </c>
      <c r="BE35" s="4"/>
      <c r="BF35" s="9">
        <f t="shared" ref="BF35:BG35" si="124">SUM(BF36:BF38)</f>
        <v>10.108632025265981</v>
      </c>
      <c r="BG35" s="9">
        <f t="shared" si="124"/>
        <v>-5.4431095520662982</v>
      </c>
      <c r="BH35" s="9">
        <f>SUM(T35:U35)</f>
        <v>3.2658657312397783</v>
      </c>
      <c r="BI35" s="9">
        <f>SUM(V35:W35)</f>
        <v>5.9096617993862655</v>
      </c>
      <c r="BJ35" s="9">
        <f>SUM(X35:Y35)</f>
        <v>8.0869056202127858</v>
      </c>
      <c r="BK35" s="9">
        <f>SUM(Z35:AA35)</f>
        <v>8.5534578675327531</v>
      </c>
      <c r="BL35" s="9">
        <f>SUM(AB35:AC35)</f>
        <v>5.7541443836129442</v>
      </c>
      <c r="BM35" s="9">
        <f>SUM(AD35:AE35)</f>
        <v>2.7993134839198102</v>
      </c>
      <c r="BN35" s="9">
        <f>SUM(AF35:AG35)</f>
        <v>0.15551741577332256</v>
      </c>
      <c r="BO35" s="9">
        <f>SUM(AH35:AI35)</f>
        <v>0</v>
      </c>
      <c r="BP35" s="9">
        <f>SUM(AJ35:AK35)</f>
        <v>28.341158879541542</v>
      </c>
      <c r="BQ35" s="9">
        <f>SUM(AL35:AM35)</f>
        <v>10.017651157252239</v>
      </c>
      <c r="BR35" s="9">
        <f>SUM(AN35:AO35)</f>
        <v>13.841824293015694</v>
      </c>
      <c r="BS35" s="9">
        <f>SUM(AP35:AQ35)</f>
        <v>33.946898547634319</v>
      </c>
      <c r="BT35" s="9">
        <f t="shared" ref="BT35:BT38" si="125">SUM(AR35:AS35)</f>
        <v>10.578213642168521</v>
      </c>
      <c r="BU35" s="9">
        <f t="shared" si="53"/>
        <v>-12.313524271935732</v>
      </c>
      <c r="BV35" s="9">
        <f>AV35+AW35</f>
        <v>-10.173430250165886</v>
      </c>
      <c r="BW35" s="9">
        <f t="shared" ref="BW35:BW38" si="126">SUM(AX35:AY35)</f>
        <v>-9.7464365414588947</v>
      </c>
      <c r="BX35" s="9">
        <f t="shared" ref="BX35:BX38" si="127">SUM(AZ35:BA35)</f>
        <v>10.028018288177879</v>
      </c>
      <c r="BY35" s="492" t="str">
        <f t="shared" ref="BY35:BY38" si="128">IF(ISERROR(BX35/BV35),"N/A",IF(BV35&lt;0,"N/A",IF(BX35&lt;0,"N/A",IF(BX35/BV35-1&gt;300%,"&gt;±300%",IF(BX35/BV35-1&lt;-300%,"&gt;±300%",BX35/BV35-1)))))</f>
        <v>N/A</v>
      </c>
      <c r="BZ35" s="492" t="str">
        <f t="shared" ref="BZ35:BZ38" si="129">IF(ISERROR(BX35/BW35),"N/A",IF(BW35&lt;0,"N/A",IF(BX35&lt;0,"N/A",IF(BX35/BW35-1&gt;300%,"&gt;±300%",IF(BX35/BW35-1&lt;-300%,"&gt;±300%",BX35/BW35-1)))))</f>
        <v>N/A</v>
      </c>
      <c r="CA35" s="772"/>
      <c r="CB35" s="9">
        <f t="shared" ref="CB35:CB38" si="130">SUM(AY35:BB35)</f>
        <v>8.0087790635879585</v>
      </c>
    </row>
    <row r="36" spans="1:80" x14ac:dyDescent="0.45">
      <c r="A36" s="10"/>
      <c r="B36" s="10" t="s">
        <v>42</v>
      </c>
      <c r="C36" s="7">
        <v>-0.15551741577332279</v>
      </c>
      <c r="D36" s="7">
        <v>1.5551741577332279</v>
      </c>
      <c r="E36" s="7">
        <v>16.329328656198893</v>
      </c>
      <c r="F36" s="7">
        <v>14.307602251145697</v>
      </c>
      <c r="G36" s="7">
        <v>6.6872488782528805</v>
      </c>
      <c r="H36" s="7">
        <v>8.7089752833060761</v>
      </c>
      <c r="I36" s="7">
        <v>8.1750839949562604</v>
      </c>
      <c r="J36" s="7">
        <v>17.75427252996354</v>
      </c>
      <c r="K36" s="7">
        <v>10.072971881829158</v>
      </c>
      <c r="L36" s="7">
        <v>6.9885258814505269</v>
      </c>
      <c r="M36" s="7">
        <v>9.4852245581292873</v>
      </c>
      <c r="N36" s="7">
        <v>5.3494487775114257</v>
      </c>
      <c r="O36" s="26">
        <f t="shared" si="119"/>
        <v>0.35725684057430285</v>
      </c>
      <c r="P36" s="26">
        <f t="shared" si="119"/>
        <v>-0.43602296975386901</v>
      </c>
      <c r="Q36" s="9"/>
      <c r="R36" s="659">
        <v>0.46655224731996842</v>
      </c>
      <c r="S36" s="659">
        <v>1.2441393261865823</v>
      </c>
      <c r="T36" s="659">
        <v>1.3996567419599051</v>
      </c>
      <c r="U36" s="659">
        <v>2.332761236599842</v>
      </c>
      <c r="V36" s="659">
        <v>5.5986269678396203</v>
      </c>
      <c r="W36" s="659">
        <v>6.8427662940262026</v>
      </c>
      <c r="X36" s="659">
        <v>4.6655224731996841</v>
      </c>
      <c r="Y36" s="659">
        <v>3.5769005627864243</v>
      </c>
      <c r="Z36" s="659">
        <v>2.4882786523731646</v>
      </c>
      <c r="AA36" s="659">
        <v>3.5769005627864243</v>
      </c>
      <c r="AB36" s="659">
        <v>0.93310449463993683</v>
      </c>
      <c r="AC36" s="659">
        <v>2.332761236599842</v>
      </c>
      <c r="AD36" s="659">
        <v>1.3996567419599051</v>
      </c>
      <c r="AE36" s="659">
        <v>2.0217264050531965</v>
      </c>
      <c r="AF36" s="659">
        <v>2.6437960681464876</v>
      </c>
      <c r="AG36" s="659">
        <v>2.177243820826519</v>
      </c>
      <c r="AH36" s="659">
        <v>2.177243820826519</v>
      </c>
      <c r="AI36" s="659">
        <v>1.5551741577332279</v>
      </c>
      <c r="AJ36" s="659">
        <v>3.2838790727578129</v>
      </c>
      <c r="AK36" s="659">
        <v>2.6313559111465579</v>
      </c>
      <c r="AL36" s="659">
        <v>1.5216872733197759</v>
      </c>
      <c r="AM36" s="659">
        <v>0.73816173773211169</v>
      </c>
      <c r="AN36" s="659">
        <v>9.2737967723351371</v>
      </c>
      <c r="AO36" s="659">
        <v>3.771996246676447</v>
      </c>
      <c r="AP36" s="659">
        <v>2.9524817542283293</v>
      </c>
      <c r="AQ36" s="659">
        <v>1.7559977567236273</v>
      </c>
      <c r="AR36" s="659">
        <v>0.59018883494936225</v>
      </c>
      <c r="AS36" s="659">
        <v>3.2456127405905124</v>
      </c>
      <c r="AT36" s="659">
        <v>3.3823140060009362</v>
      </c>
      <c r="AU36" s="659">
        <v>2.8548563002883474</v>
      </c>
      <c r="AV36" s="659">
        <v>1.8438852765629958</v>
      </c>
      <c r="AW36" s="659">
        <v>2.2535208209745612</v>
      </c>
      <c r="AX36" s="659">
        <v>2.8477489306994999</v>
      </c>
      <c r="AY36" s="659">
        <v>4.3370853213469555E-2</v>
      </c>
      <c r="AZ36" s="659">
        <v>3.0809611183791343</v>
      </c>
      <c r="BA36" s="659">
        <v>0.79712406178412221</v>
      </c>
      <c r="BB36" s="659">
        <v>1.8472466121030724</v>
      </c>
      <c r="BC36" s="492">
        <f t="shared" si="122"/>
        <v>-0.35133094347284033</v>
      </c>
      <c r="BD36" s="492">
        <f t="shared" si="123"/>
        <v>1.3173890999709217</v>
      </c>
      <c r="BE36" s="4"/>
      <c r="BF36" s="7">
        <f>D36-BG36</f>
        <v>-0.15551741577332279</v>
      </c>
      <c r="BG36" s="7">
        <f>SUM(R36:S36)</f>
        <v>1.7106915735065507</v>
      </c>
      <c r="BH36" s="7">
        <f>SUM(T36:U36)</f>
        <v>3.7324179785597469</v>
      </c>
      <c r="BI36" s="7">
        <f>SUM(V36:W36)</f>
        <v>12.441393261865823</v>
      </c>
      <c r="BJ36" s="7">
        <f>SUM(X36:Y36)</f>
        <v>8.2424230359861088</v>
      </c>
      <c r="BK36" s="7">
        <f>SUM(Z36:AA36)</f>
        <v>6.0651792151595885</v>
      </c>
      <c r="BL36" s="7">
        <f>SUM(AB36:AC36)</f>
        <v>3.2658657312397787</v>
      </c>
      <c r="BM36" s="7">
        <f>SUM(AD36:AE36)</f>
        <v>3.4213831470131018</v>
      </c>
      <c r="BN36" s="7">
        <f>SUM(AF36:AG36)</f>
        <v>4.8210398889730062</v>
      </c>
      <c r="BO36" s="7">
        <f>SUM(AH36:AI36)</f>
        <v>3.7324179785597469</v>
      </c>
      <c r="BP36" s="7">
        <f>SUM(AJ36:AK36)</f>
        <v>5.9152349839043712</v>
      </c>
      <c r="BQ36" s="7">
        <f>SUM(AL36:AM36)</f>
        <v>2.2598490110518874</v>
      </c>
      <c r="BR36" s="7">
        <f>SUM(AN36:AO36)</f>
        <v>13.045793019011583</v>
      </c>
      <c r="BS36" s="7">
        <f>SUM(AP36:AQ36)</f>
        <v>4.7084795109519568</v>
      </c>
      <c r="BT36" s="7">
        <f t="shared" si="125"/>
        <v>3.8358015755398744</v>
      </c>
      <c r="BU36" s="7">
        <f t="shared" si="53"/>
        <v>6.2371703062892836</v>
      </c>
      <c r="BV36" s="7">
        <f>AV36+AW36</f>
        <v>4.097406097537557</v>
      </c>
      <c r="BW36" s="7">
        <f t="shared" si="126"/>
        <v>2.8911197839129694</v>
      </c>
      <c r="BX36" s="7">
        <f t="shared" si="127"/>
        <v>3.8780851801632563</v>
      </c>
      <c r="BY36" s="492">
        <f t="shared" si="128"/>
        <v>-5.3526770877338037E-2</v>
      </c>
      <c r="BZ36" s="492">
        <f t="shared" si="129"/>
        <v>0.34137824442350984</v>
      </c>
      <c r="CA36" s="772"/>
      <c r="CB36" s="7">
        <f t="shared" si="130"/>
        <v>5.7687026454797987</v>
      </c>
    </row>
    <row r="37" spans="1:80" x14ac:dyDescent="0.45">
      <c r="A37" s="10"/>
      <c r="B37" s="10" t="s">
        <v>43</v>
      </c>
      <c r="C37" s="7">
        <v>28.148652254971427</v>
      </c>
      <c r="D37" s="7">
        <v>6.6872488782528805</v>
      </c>
      <c r="E37" s="7">
        <v>-7.4648359571194947</v>
      </c>
      <c r="F37" s="7">
        <v>-0.31103483154664557</v>
      </c>
      <c r="G37" s="7">
        <v>3.2658657312397787</v>
      </c>
      <c r="H37" s="7">
        <v>-7.6203533728928168</v>
      </c>
      <c r="I37" s="7">
        <v>30.81246635281806</v>
      </c>
      <c r="J37" s="7">
        <v>15.777114884316763</v>
      </c>
      <c r="K37" s="7">
        <v>-7.4974900297784712</v>
      </c>
      <c r="L37" s="7">
        <v>-17.344524766770526</v>
      </c>
      <c r="M37" s="7">
        <v>1.5551741577332279</v>
      </c>
      <c r="N37" s="7">
        <v>-3.7324179785597473</v>
      </c>
      <c r="O37" s="26" t="str">
        <f t="shared" si="119"/>
        <v>N/A</v>
      </c>
      <c r="P37" s="26" t="str">
        <f t="shared" si="119"/>
        <v>N/A</v>
      </c>
      <c r="Q37" s="9"/>
      <c r="R37" s="659">
        <v>-2.9548308996931332</v>
      </c>
      <c r="S37" s="659">
        <v>-0.93310449463993683</v>
      </c>
      <c r="T37" s="659">
        <v>-1.5551741577332279</v>
      </c>
      <c r="U37" s="659">
        <v>1.3996567419599051</v>
      </c>
      <c r="V37" s="659">
        <v>3.4213831470131013</v>
      </c>
      <c r="W37" s="659">
        <v>-10.730701688359273</v>
      </c>
      <c r="X37" s="659">
        <v>-0.77758707886661393</v>
      </c>
      <c r="Y37" s="659">
        <v>-0.46655224731996842</v>
      </c>
      <c r="Z37" s="659">
        <v>-2.6437960681464876</v>
      </c>
      <c r="AA37" s="659">
        <v>3.5769005627864243</v>
      </c>
      <c r="AB37" s="659">
        <v>1.8662089892798737</v>
      </c>
      <c r="AC37" s="659">
        <v>0.93310449463993683</v>
      </c>
      <c r="AD37" s="659">
        <v>-1.2441393261865823</v>
      </c>
      <c r="AE37" s="659">
        <v>1.7106915735065507</v>
      </c>
      <c r="AF37" s="659">
        <v>-0.46655224731996842</v>
      </c>
      <c r="AG37" s="659">
        <v>-3.8879353943330699</v>
      </c>
      <c r="AH37" s="659">
        <v>0.15551741577332279</v>
      </c>
      <c r="AI37" s="659">
        <v>-3.5769005627864243</v>
      </c>
      <c r="AJ37" s="659">
        <v>21.377454577406304</v>
      </c>
      <c r="AK37" s="659">
        <v>1.5642756533753142</v>
      </c>
      <c r="AL37" s="659">
        <v>6.4389137434472721</v>
      </c>
      <c r="AM37" s="659">
        <v>1.4318223785891673</v>
      </c>
      <c r="AN37" s="659">
        <v>-6.7166555042378473</v>
      </c>
      <c r="AO37" s="659">
        <v>3.8517099569903928</v>
      </c>
      <c r="AP37" s="659">
        <v>16.352171778923562</v>
      </c>
      <c r="AQ37" s="659">
        <v>2.2898886526406579</v>
      </c>
      <c r="AR37" s="659">
        <v>3.1222195010130327</v>
      </c>
      <c r="AS37" s="659">
        <v>1.0568879658757526</v>
      </c>
      <c r="AT37" s="659">
        <v>-6.636590765873505</v>
      </c>
      <c r="AU37" s="659">
        <v>-5.0400067307937491</v>
      </c>
      <c r="AV37" s="659">
        <v>-5.1762335983557506</v>
      </c>
      <c r="AW37" s="659">
        <v>-3.4746263880706905</v>
      </c>
      <c r="AX37" s="659">
        <v>-6.758388096199341</v>
      </c>
      <c r="AY37" s="659">
        <v>-1.9352766841447444</v>
      </c>
      <c r="AZ37" s="659">
        <v>1.2544122903547388</v>
      </c>
      <c r="BA37" s="659">
        <v>4.8276695964074259</v>
      </c>
      <c r="BB37" s="659">
        <v>-3.071397641236254</v>
      </c>
      <c r="BC37" s="492" t="str">
        <f t="shared" si="122"/>
        <v>N/A</v>
      </c>
      <c r="BD37" s="492" t="str">
        <f t="shared" si="123"/>
        <v>N/A</v>
      </c>
      <c r="BE37" s="4"/>
      <c r="BF37" s="7">
        <f>D37-BG37</f>
        <v>10.57518427258595</v>
      </c>
      <c r="BG37" s="7">
        <f>SUM(R37:S37)</f>
        <v>-3.8879353943330699</v>
      </c>
      <c r="BH37" s="7">
        <f>SUM(T37:U37)</f>
        <v>-0.15551741577332279</v>
      </c>
      <c r="BI37" s="7">
        <f>SUM(V37:W37)</f>
        <v>-7.3093185413461725</v>
      </c>
      <c r="BJ37" s="7">
        <f>SUM(X37:Y37)</f>
        <v>-1.2441393261865823</v>
      </c>
      <c r="BK37" s="7">
        <f>SUM(Z37:AA37)</f>
        <v>0.93310449463993672</v>
      </c>
      <c r="BL37" s="7">
        <f>SUM(AB37:AC37)</f>
        <v>2.7993134839198106</v>
      </c>
      <c r="BM37" s="7">
        <f>SUM(AD37:AE37)</f>
        <v>0.46655224731996836</v>
      </c>
      <c r="BN37" s="7">
        <f>SUM(AF37:AG37)</f>
        <v>-4.354487641653038</v>
      </c>
      <c r="BO37" s="7">
        <f>SUM(AH37:AI37)</f>
        <v>-3.4213831470131018</v>
      </c>
      <c r="BP37" s="7">
        <f>SUM(AJ37:AK37)</f>
        <v>22.941730230781619</v>
      </c>
      <c r="BQ37" s="7">
        <f>SUM(AL37:AM37)</f>
        <v>7.8707361220364396</v>
      </c>
      <c r="BR37" s="7">
        <f>SUM(AN37:AO37)</f>
        <v>-2.8649455472474545</v>
      </c>
      <c r="BS37" s="7">
        <f>SUM(AP37:AQ37)</f>
        <v>18.642060431564222</v>
      </c>
      <c r="BT37" s="7">
        <f t="shared" si="125"/>
        <v>4.1791074668887855</v>
      </c>
      <c r="BU37" s="7">
        <f t="shared" si="53"/>
        <v>-11.676597496667254</v>
      </c>
      <c r="BV37" s="7">
        <f>AV37+AW37</f>
        <v>-8.6508599864264415</v>
      </c>
      <c r="BW37" s="7">
        <f t="shared" si="126"/>
        <v>-8.6936647803440863</v>
      </c>
      <c r="BX37" s="7">
        <f t="shared" si="127"/>
        <v>6.0820818867621647</v>
      </c>
      <c r="BY37" s="492" t="str">
        <f t="shared" si="128"/>
        <v>N/A</v>
      </c>
      <c r="BZ37" s="492" t="str">
        <f t="shared" si="129"/>
        <v>N/A</v>
      </c>
      <c r="CA37" s="772"/>
      <c r="CB37" s="7">
        <f t="shared" si="130"/>
        <v>1.0754075613811662</v>
      </c>
    </row>
    <row r="38" spans="1:80" x14ac:dyDescent="0.45">
      <c r="A38" s="10"/>
      <c r="B38" s="10" t="s">
        <v>37</v>
      </c>
      <c r="C38" s="7">
        <v>1.0886219104132595</v>
      </c>
      <c r="D38" s="7">
        <v>-3.5769005627864243</v>
      </c>
      <c r="E38" s="7">
        <v>0.62206966309329115</v>
      </c>
      <c r="F38" s="7">
        <v>2.6437960681464876</v>
      </c>
      <c r="G38" s="7">
        <v>-1.3996567419599051</v>
      </c>
      <c r="H38" s="7">
        <v>-0.62206966309329115</v>
      </c>
      <c r="I38" s="7">
        <v>-0.62874031098053484</v>
      </c>
      <c r="J38" s="7">
        <v>14.257335426369707</v>
      </c>
      <c r="K38" s="7">
        <v>-4.3107924818179004</v>
      </c>
      <c r="L38" s="7">
        <v>-9.5638679063047825</v>
      </c>
      <c r="M38" s="7">
        <v>0.93310449463993683</v>
      </c>
      <c r="N38" s="7">
        <v>0.93310449463993683</v>
      </c>
      <c r="O38" s="26" t="str">
        <f t="shared" si="119"/>
        <v>N/A</v>
      </c>
      <c r="P38" s="26">
        <f t="shared" si="119"/>
        <v>0</v>
      </c>
      <c r="Q38" s="9"/>
      <c r="R38" s="659">
        <v>-2.9548308996931332</v>
      </c>
      <c r="S38" s="659">
        <v>-0.31103483154664557</v>
      </c>
      <c r="T38" s="659">
        <v>-0.15551741577332279</v>
      </c>
      <c r="U38" s="659">
        <v>-0.15551741577332279</v>
      </c>
      <c r="V38" s="659">
        <v>-0.15551741577332279</v>
      </c>
      <c r="W38" s="659">
        <v>0.93310449463993683</v>
      </c>
      <c r="X38" s="659">
        <v>1.2441393261865823</v>
      </c>
      <c r="Y38" s="659">
        <v>-0.15551741577332279</v>
      </c>
      <c r="Z38" s="659">
        <v>1.7106915735065507</v>
      </c>
      <c r="AA38" s="659">
        <v>-0.15551741577332279</v>
      </c>
      <c r="AB38" s="659">
        <v>-0.31103483154664557</v>
      </c>
      <c r="AC38" s="659">
        <v>0</v>
      </c>
      <c r="AD38" s="659">
        <v>-0.46655224731996842</v>
      </c>
      <c r="AE38" s="659">
        <v>-0.62206966309329115</v>
      </c>
      <c r="AF38" s="659">
        <v>-0.31103483154664557</v>
      </c>
      <c r="AG38" s="659">
        <v>0</v>
      </c>
      <c r="AH38" s="659">
        <v>-0.31103483154664557</v>
      </c>
      <c r="AI38" s="659">
        <v>0</v>
      </c>
      <c r="AJ38" s="659">
        <v>-0.11550489294370506</v>
      </c>
      <c r="AK38" s="659">
        <v>-0.40030144220074193</v>
      </c>
      <c r="AL38" s="659">
        <v>-0.30039725830784891</v>
      </c>
      <c r="AM38" s="659">
        <v>0.18746328247176094</v>
      </c>
      <c r="AN38" s="659">
        <v>-0.63581755164757225</v>
      </c>
      <c r="AO38" s="659">
        <v>4.2967943728991358</v>
      </c>
      <c r="AP38" s="659">
        <v>10.623460934939793</v>
      </c>
      <c r="AQ38" s="659">
        <v>-2.7102329821649028E-2</v>
      </c>
      <c r="AR38" s="659">
        <v>1.0389301153258386</v>
      </c>
      <c r="AS38" s="659">
        <v>1.5243744844140228</v>
      </c>
      <c r="AT38" s="659">
        <v>-5.3795676619799497</v>
      </c>
      <c r="AU38" s="659">
        <v>-1.4945294195778116</v>
      </c>
      <c r="AV38" s="659">
        <v>-1.7957666209307559</v>
      </c>
      <c r="AW38" s="659">
        <v>-3.8242097403462472</v>
      </c>
      <c r="AX38" s="659">
        <v>-4.1703583608756158</v>
      </c>
      <c r="AY38" s="659">
        <v>0.22646681584783729</v>
      </c>
      <c r="AZ38" s="659">
        <v>0.90511938729639108</v>
      </c>
      <c r="BA38" s="659">
        <v>-0.83726816604393406</v>
      </c>
      <c r="BB38" s="659">
        <v>0.87035081962669969</v>
      </c>
      <c r="BC38" s="492" t="str">
        <f t="shared" si="122"/>
        <v>N/A</v>
      </c>
      <c r="BD38" s="492" t="str">
        <f t="shared" si="123"/>
        <v>N/A</v>
      </c>
      <c r="BE38" s="4"/>
      <c r="BF38" s="7">
        <f>D38-BG38</f>
        <v>-0.31103483154664557</v>
      </c>
      <c r="BG38" s="7">
        <f>SUM(R38:S38)</f>
        <v>-3.2658657312397787</v>
      </c>
      <c r="BH38" s="7">
        <f>SUM(T38:U38)</f>
        <v>-0.31103483154664557</v>
      </c>
      <c r="BI38" s="7">
        <f>SUM(V38:W38)</f>
        <v>0.77758707886661405</v>
      </c>
      <c r="BJ38" s="7">
        <f>SUM(X38:Y38)</f>
        <v>1.0886219104132595</v>
      </c>
      <c r="BK38" s="7">
        <f>SUM(Z38:AA38)</f>
        <v>1.5551741577332279</v>
      </c>
      <c r="BL38" s="7">
        <f>SUM(AB38:AC38)</f>
        <v>-0.31103483154664557</v>
      </c>
      <c r="BM38" s="7">
        <f>SUM(AD38:AE38)</f>
        <v>-1.0886219104132595</v>
      </c>
      <c r="BN38" s="7">
        <f>SUM(AF38:AG38)</f>
        <v>-0.31103483154664557</v>
      </c>
      <c r="BO38" s="7">
        <f>SUM(AH38:AI38)</f>
        <v>-0.31103483154664557</v>
      </c>
      <c r="BP38" s="7">
        <f>SUM(AJ38:AK38)</f>
        <v>-0.51580633514444696</v>
      </c>
      <c r="BQ38" s="7">
        <f>SUM(AL38:AM38)</f>
        <v>-0.11293397583608797</v>
      </c>
      <c r="BR38" s="7">
        <f>SUM(AN38:AO38)</f>
        <v>3.6609768212515634</v>
      </c>
      <c r="BS38" s="7">
        <f>SUM(AP38:AQ38)</f>
        <v>10.596358605118144</v>
      </c>
      <c r="BT38" s="7">
        <f t="shared" si="125"/>
        <v>2.5633045997398614</v>
      </c>
      <c r="BU38" s="7">
        <f t="shared" si="53"/>
        <v>-6.8740970815577613</v>
      </c>
      <c r="BV38" s="7">
        <f>AV38+AW38</f>
        <v>-5.6199763612770033</v>
      </c>
      <c r="BW38" s="7">
        <f t="shared" si="126"/>
        <v>-3.9438915450277787</v>
      </c>
      <c r="BX38" s="7">
        <f t="shared" si="127"/>
        <v>6.7851221252457017E-2</v>
      </c>
      <c r="BY38" s="492" t="str">
        <f t="shared" si="128"/>
        <v>N/A</v>
      </c>
      <c r="BZ38" s="492" t="str">
        <f t="shared" si="129"/>
        <v>N/A</v>
      </c>
      <c r="CA38" s="772"/>
      <c r="CB38" s="7">
        <f t="shared" si="130"/>
        <v>1.1646688567269941</v>
      </c>
    </row>
    <row r="39" spans="1:80" x14ac:dyDescent="0.45">
      <c r="A39" s="23"/>
      <c r="B39" s="4"/>
      <c r="C39" s="9"/>
      <c r="D39" s="9"/>
      <c r="E39" s="9"/>
      <c r="F39" s="9"/>
      <c r="G39" s="9"/>
      <c r="H39" s="9"/>
      <c r="I39" s="9"/>
      <c r="J39" s="9"/>
      <c r="K39" s="9"/>
      <c r="L39" s="9"/>
      <c r="M39" s="9"/>
      <c r="N39" s="9"/>
      <c r="O39" s="9"/>
      <c r="P39" s="492"/>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492"/>
      <c r="BD39" s="492"/>
      <c r="BE39" s="4"/>
      <c r="BF39" s="4"/>
      <c r="BG39" s="7"/>
      <c r="BH39" s="7"/>
      <c r="BI39" s="7"/>
      <c r="BJ39" s="7"/>
      <c r="BK39" s="7"/>
      <c r="BL39" s="7"/>
      <c r="BM39" s="7"/>
      <c r="BN39" s="7"/>
      <c r="BO39" s="7"/>
      <c r="BP39" s="7"/>
      <c r="BQ39" s="7"/>
      <c r="BR39" s="7"/>
      <c r="BS39" s="7"/>
      <c r="BT39" s="7"/>
      <c r="BU39" s="7"/>
      <c r="BV39" s="7"/>
      <c r="BW39" s="7"/>
      <c r="BX39" s="7"/>
      <c r="BY39" s="492"/>
      <c r="BZ39" s="492"/>
      <c r="CA39" s="772"/>
      <c r="CB39" s="7"/>
    </row>
    <row r="40" spans="1:80" x14ac:dyDescent="0.45">
      <c r="A40" s="33" t="s">
        <v>26</v>
      </c>
      <c r="B40" s="34"/>
      <c r="C40" s="560">
        <f t="shared" ref="C40:N40" si="131">SUM(C21,C25,C27,C35)</f>
        <v>267.17892029856853</v>
      </c>
      <c r="D40" s="560">
        <f t="shared" si="131"/>
        <v>251.78269613700959</v>
      </c>
      <c r="E40" s="560">
        <f t="shared" si="131"/>
        <v>256.13718377866269</v>
      </c>
      <c r="F40" s="560">
        <f t="shared" si="131"/>
        <v>259.86960175722243</v>
      </c>
      <c r="G40" s="560">
        <f t="shared" si="131"/>
        <v>244.47337759566346</v>
      </c>
      <c r="H40" s="560">
        <f t="shared" si="131"/>
        <v>229.38818826565111</v>
      </c>
      <c r="I40" s="560">
        <f t="shared" si="131"/>
        <v>260.69251548726186</v>
      </c>
      <c r="J40" s="560">
        <f t="shared" si="131"/>
        <v>241.60516496932604</v>
      </c>
      <c r="K40" s="560">
        <f t="shared" si="131"/>
        <v>217.33950702766506</v>
      </c>
      <c r="L40" s="560">
        <f t="shared" si="131"/>
        <v>200.9486515041819</v>
      </c>
      <c r="M40" s="560">
        <f t="shared" si="131"/>
        <v>253.50403220270189</v>
      </c>
      <c r="N40" s="560">
        <f t="shared" si="131"/>
        <v>238.35046347235527</v>
      </c>
      <c r="O40" s="561">
        <f>IF(ISERROR(M40/L40),"N/A",IF(L40&lt;0,"N/A",IF(M40&lt;0,"N/A",IF(M40/L40-1&gt;300%,"&gt;±300%",IF(M40/L40-1&lt;-300%,"&gt;±300%",M40/L40-1)))))</f>
        <v>0.26153636914267264</v>
      </c>
      <c r="P40" s="561">
        <f>IF(ISERROR(N40/M40),"N/A",IF(M40&lt;0,"N/A",IF(N40&lt;0,"N/A",IF(N40/M40-1&gt;300%,"&gt;±300%",IF(N40/M40-1&lt;-300%,"&gt;±300%",N40/M40-1)))))</f>
        <v>-5.9776440629669469E-2</v>
      </c>
      <c r="Q40" s="9"/>
      <c r="R40" s="34">
        <f t="shared" ref="R40:BB40" si="132">SUM(R21,R25,R27,R35)</f>
        <v>53.964543273343004</v>
      </c>
      <c r="S40" s="34">
        <f t="shared" si="132"/>
        <v>60.340757320049242</v>
      </c>
      <c r="T40" s="34">
        <f t="shared" si="132"/>
        <v>61.740414062009151</v>
      </c>
      <c r="U40" s="34">
        <f t="shared" si="132"/>
        <v>63.762140467062352</v>
      </c>
      <c r="V40" s="34">
        <f t="shared" si="132"/>
        <v>71.226976424181828</v>
      </c>
      <c r="W40" s="34">
        <f t="shared" si="132"/>
        <v>57.852478667676074</v>
      </c>
      <c r="X40" s="34">
        <f t="shared" si="132"/>
        <v>64.695244961702286</v>
      </c>
      <c r="Y40" s="34">
        <f t="shared" si="132"/>
        <v>64.539727545928955</v>
      </c>
      <c r="Z40" s="34">
        <f t="shared" si="132"/>
        <v>61.118344398915852</v>
      </c>
      <c r="AA40" s="34">
        <f t="shared" si="132"/>
        <v>68.738697771808674</v>
      </c>
      <c r="AB40" s="34">
        <f t="shared" si="132"/>
        <v>62.206966309329118</v>
      </c>
      <c r="AC40" s="34">
        <f t="shared" si="132"/>
        <v>61.273861814689177</v>
      </c>
      <c r="AD40" s="34">
        <f t="shared" si="132"/>
        <v>55.986269678396212</v>
      </c>
      <c r="AE40" s="34">
        <f t="shared" si="132"/>
        <v>64.539727545928955</v>
      </c>
      <c r="AF40" s="34">
        <f t="shared" si="132"/>
        <v>60.185239904275925</v>
      </c>
      <c r="AG40" s="34">
        <f t="shared" si="132"/>
        <v>56.763856757262822</v>
      </c>
      <c r="AH40" s="34">
        <f t="shared" si="132"/>
        <v>57.230409004582789</v>
      </c>
      <c r="AI40" s="34">
        <f t="shared" si="132"/>
        <v>55.675234846849563</v>
      </c>
      <c r="AJ40" s="34">
        <f t="shared" si="132"/>
        <v>85.185604694946619</v>
      </c>
      <c r="AK40" s="34">
        <f t="shared" si="132"/>
        <v>60.235327030778052</v>
      </c>
      <c r="AL40" s="34">
        <f t="shared" si="132"/>
        <v>61.833998603133026</v>
      </c>
      <c r="AM40" s="34">
        <f t="shared" si="132"/>
        <v>53.430039733581268</v>
      </c>
      <c r="AN40" s="34">
        <f t="shared" si="132"/>
        <v>52.651216133546242</v>
      </c>
      <c r="AO40" s="34">
        <f t="shared" si="132"/>
        <v>46.353789467006145</v>
      </c>
      <c r="AP40" s="34">
        <f t="shared" si="132"/>
        <v>83.650847687767396</v>
      </c>
      <c r="AQ40" s="34">
        <f t="shared" si="132"/>
        <v>58.943359781464338</v>
      </c>
      <c r="AR40" s="34">
        <f t="shared" si="132"/>
        <v>56.699696725572323</v>
      </c>
      <c r="AS40" s="34">
        <f t="shared" si="132"/>
        <v>64.793311989381039</v>
      </c>
      <c r="AT40" s="34">
        <f t="shared" si="132"/>
        <v>46.315525692294216</v>
      </c>
      <c r="AU40" s="34">
        <f t="shared" si="132"/>
        <v>49.523018589118891</v>
      </c>
      <c r="AV40" s="34">
        <f t="shared" si="132"/>
        <v>50.898770601152037</v>
      </c>
      <c r="AW40" s="34">
        <f t="shared" si="132"/>
        <v>51.944829633635607</v>
      </c>
      <c r="AX40" s="34">
        <f t="shared" si="132"/>
        <v>45.449279336643606</v>
      </c>
      <c r="AY40" s="34">
        <f t="shared" si="132"/>
        <v>52.64908156488552</v>
      </c>
      <c r="AZ40" s="34">
        <f t="shared" si="132"/>
        <v>65.490865159612511</v>
      </c>
      <c r="BA40" s="34">
        <f t="shared" si="132"/>
        <v>67.238421608589817</v>
      </c>
      <c r="BB40" s="34">
        <f t="shared" si="132"/>
        <v>56.302214585252592</v>
      </c>
      <c r="BC40" s="561">
        <f>IF(ISERROR(BB40/AX40),"N/A",IF(AX40&lt;0,"N/A",IF(BB40&lt;0,"N/A",IF(BB40/AX40-1&gt;300%,"&gt;±300%",IF(BB40/AX40-1&lt;-300%,"&gt;±300%",BB40/AX40-1)))))</f>
        <v>0.2387922406474503</v>
      </c>
      <c r="BD40" s="561">
        <f>IF(ISERROR(BB40/BA40),"N/A",IF(BA40&lt;0,"N/A",IF(BB40&lt;0,"N/A",IF(BB40/BA40-1&gt;300%,"&gt;±300%",IF(BB40/BA40-1&lt;-300%,"&gt;±300%",BB40/BA40-1)))))</f>
        <v>-0.16264818182377005</v>
      </c>
      <c r="BE40" s="4"/>
      <c r="BF40" s="34">
        <f>SUM(BF21,BF25,BF27,BF35)</f>
        <v>137.47739554361738</v>
      </c>
      <c r="BG40" s="34">
        <f t="shared" ref="BG40" si="133">SUM(BG21,BG25,BG27,BG35)</f>
        <v>114.30530059339223</v>
      </c>
      <c r="BH40" s="34">
        <f>SUM(T40:U40)</f>
        <v>125.5025545290715</v>
      </c>
      <c r="BI40" s="34">
        <f>SUM(V40:W40)</f>
        <v>129.07945509185791</v>
      </c>
      <c r="BJ40" s="34">
        <f>SUM(X40:Y40)</f>
        <v>129.23497250763126</v>
      </c>
      <c r="BK40" s="34">
        <f>SUM(Z40:AA40)</f>
        <v>129.85704217072453</v>
      </c>
      <c r="BL40" s="34">
        <f>SUM(AB40:AC40)</f>
        <v>123.4808281240183</v>
      </c>
      <c r="BM40" s="34">
        <f>SUM(AD40:AE40)</f>
        <v>120.52599722432517</v>
      </c>
      <c r="BN40" s="34">
        <f>SUM(AF40:AG40)</f>
        <v>116.94909666153875</v>
      </c>
      <c r="BO40" s="34">
        <f>SUM(AH40:AI40)</f>
        <v>112.90564385143236</v>
      </c>
      <c r="BP40" s="34">
        <f>SUM(AJ40:AK40)</f>
        <v>145.42093172572467</v>
      </c>
      <c r="BQ40" s="34">
        <f>SUM(AL40:AM40)</f>
        <v>115.26403833671429</v>
      </c>
      <c r="BR40" s="34">
        <f>SUM(AN40:AO40)</f>
        <v>99.00500560055238</v>
      </c>
      <c r="BS40" s="34">
        <f>SUM(AP40:AQ40)</f>
        <v>142.59420746923172</v>
      </c>
      <c r="BT40" s="34">
        <f>SUM(AR40:AS40)</f>
        <v>121.49300871495336</v>
      </c>
      <c r="BU40" s="34">
        <f t="shared" si="53"/>
        <v>95.838544281413107</v>
      </c>
      <c r="BV40" s="34">
        <f>AV40+AW40</f>
        <v>102.84360023478764</v>
      </c>
      <c r="BW40" s="34">
        <f>SUM(AX40:AY40)</f>
        <v>98.098360901529134</v>
      </c>
      <c r="BX40" s="34">
        <f>SUM(AZ40:BA40)</f>
        <v>132.72928676820231</v>
      </c>
      <c r="BY40" s="561">
        <f>IF(ISERROR(BX40/BV40),"N/A",IF(BV40&lt;0,"N/A",IF(BX40&lt;0,"N/A",IF(BX40/BV40-1&gt;300%,"&gt;±300%",IF(BX40/BV40-1&lt;-300%,"&gt;±300%",BX40/BV40-1)))))</f>
        <v>0.29059354656183656</v>
      </c>
      <c r="BZ40" s="561">
        <f>IF(ISERROR(BX40/BW40),"N/A",IF(BW40&lt;0,"N/A",IF(BX40&lt;0,"N/A",IF(BX40/BW40-1&gt;300%,"&gt;±300%",IF(BX40/BW40-1&lt;-300%,"&gt;±300%",BX40/BW40-1)))))</f>
        <v>0.35302247202107284</v>
      </c>
      <c r="CA40" s="772"/>
      <c r="CB40" s="34">
        <f>SUM(AY40:BB40)</f>
        <v>241.68058291834043</v>
      </c>
    </row>
    <row r="41" spans="1:80" x14ac:dyDescent="0.45">
      <c r="A41" s="3"/>
      <c r="B41" s="6"/>
      <c r="C41" s="546"/>
      <c r="D41" s="546"/>
      <c r="E41" s="546"/>
      <c r="F41" s="546"/>
      <c r="G41" s="546"/>
      <c r="H41" s="546"/>
      <c r="I41" s="546"/>
      <c r="J41" s="546"/>
      <c r="K41" s="546"/>
      <c r="L41" s="546"/>
      <c r="M41" s="546"/>
      <c r="N41" s="546"/>
      <c r="O41" s="546"/>
      <c r="P41" s="492"/>
      <c r="Q41" s="9"/>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492"/>
      <c r="BD41" s="492"/>
      <c r="BE41" s="4"/>
      <c r="BF41" s="746"/>
      <c r="BT41" s="768"/>
      <c r="BU41" s="768"/>
      <c r="BV41" s="767"/>
      <c r="BW41" s="768"/>
      <c r="BX41" s="768"/>
      <c r="BY41" s="614"/>
      <c r="BZ41" s="614"/>
      <c r="CA41" s="772"/>
      <c r="CB41" s="777"/>
    </row>
    <row r="42" spans="1:80" x14ac:dyDescent="0.45">
      <c r="A42" s="41" t="s">
        <v>7</v>
      </c>
      <c r="B42" s="42"/>
      <c r="C42" s="584">
        <f>C18-C40</f>
        <v>-22.861060118678381</v>
      </c>
      <c r="D42" s="584">
        <f>D18-D40</f>
        <v>-25.349338771051578</v>
      </c>
      <c r="E42" s="584">
        <f t="shared" ref="E42:H42" si="134">E18-E40</f>
        <v>-10.108632025266047</v>
      </c>
      <c r="F42" s="584">
        <f t="shared" si="134"/>
        <v>-13.063462924959111</v>
      </c>
      <c r="G42" s="584">
        <f t="shared" si="134"/>
        <v>6.6872488782528592</v>
      </c>
      <c r="H42" s="584">
        <f t="shared" si="134"/>
        <v>22.238990455585139</v>
      </c>
      <c r="I42" s="584">
        <f>I18-I40</f>
        <v>-5.9781825226898491</v>
      </c>
      <c r="J42" s="584">
        <f>J18-J40</f>
        <v>-26.914176602427574</v>
      </c>
      <c r="K42" s="584">
        <f>K18-K40</f>
        <v>40.247750414097851</v>
      </c>
      <c r="L42" s="584">
        <f>L18-L40</f>
        <v>24.884922819789864</v>
      </c>
      <c r="M42" s="584">
        <f t="shared" ref="M42:N42" si="135">M18-M40</f>
        <v>-33.320311569018997</v>
      </c>
      <c r="N42" s="584">
        <f t="shared" si="135"/>
        <v>-10.990083222632904</v>
      </c>
      <c r="O42" s="547" t="str">
        <f>IF(ISERROR(M42/L42),"N/A",IF(L42&lt;0,"N/A",IF(M42&lt;0,"N/A",IF(M42/L42-1&gt;300%,"&gt;±300%",IF(M42/L42-1&lt;-300%,"&gt;±300%",M42/L42-1)))))</f>
        <v>N/A</v>
      </c>
      <c r="P42" s="547" t="str">
        <f>IF(ISERROR(N42/M42),"N/A",IF(M42&lt;0,"N/A",IF(N42&lt;0,"N/A",IF(N42/M42-1&gt;300%,"&gt;±300%",IF(N42/M42-1&lt;-300%,"&gt;±300%",N42/M42-1)))))</f>
        <v>N/A</v>
      </c>
      <c r="Q42" s="9"/>
      <c r="R42" s="43">
        <f t="shared" ref="R42:BB42" si="136">R18-R40</f>
        <v>6.5317314624795557</v>
      </c>
      <c r="S42" s="43">
        <f t="shared" si="136"/>
        <v>-2.7993134839198106</v>
      </c>
      <c r="T42" s="43">
        <f t="shared" si="136"/>
        <v>-4.0434528101064018</v>
      </c>
      <c r="U42" s="43">
        <f t="shared" si="136"/>
        <v>-1.0886219104132806</v>
      </c>
      <c r="V42" s="43">
        <f t="shared" si="136"/>
        <v>-6.0651792151595743</v>
      </c>
      <c r="W42" s="43">
        <f t="shared" si="136"/>
        <v>2.4882786523731752</v>
      </c>
      <c r="X42" s="43">
        <f t="shared" si="136"/>
        <v>-8.0869056202127894</v>
      </c>
      <c r="Y42" s="43">
        <f t="shared" si="136"/>
        <v>3.5769005627864345</v>
      </c>
      <c r="Z42" s="43">
        <f t="shared" si="136"/>
        <v>1.866208989279869</v>
      </c>
      <c r="AA42" s="43">
        <f t="shared" si="136"/>
        <v>-10.264149441039308</v>
      </c>
      <c r="AB42" s="43">
        <f t="shared" si="136"/>
        <v>-6.6872488782528876</v>
      </c>
      <c r="AC42" s="43">
        <f t="shared" si="136"/>
        <v>4.3544876416530442</v>
      </c>
      <c r="AD42" s="43">
        <f t="shared" si="136"/>
        <v>7.3093185413461654</v>
      </c>
      <c r="AE42" s="43">
        <f t="shared" si="136"/>
        <v>1.2441393261865841</v>
      </c>
      <c r="AF42" s="43">
        <f t="shared" si="136"/>
        <v>-5.5986269678396212</v>
      </c>
      <c r="AG42" s="43">
        <f t="shared" si="136"/>
        <v>9.7975971937193336</v>
      </c>
      <c r="AH42" s="43">
        <f t="shared" si="136"/>
        <v>9.1755275306260344</v>
      </c>
      <c r="AI42" s="43">
        <f t="shared" si="136"/>
        <v>7.7758707886661327</v>
      </c>
      <c r="AJ42" s="43">
        <f t="shared" si="136"/>
        <v>-27.418925140429749</v>
      </c>
      <c r="AK42" s="43">
        <f t="shared" si="136"/>
        <v>7.5239828120907646</v>
      </c>
      <c r="AL42" s="43">
        <f t="shared" si="136"/>
        <v>0.74954120844158467</v>
      </c>
      <c r="AM42" s="43">
        <f t="shared" si="136"/>
        <v>13.174764022030502</v>
      </c>
      <c r="AN42" s="43">
        <f t="shared" si="136"/>
        <v>2.1130829109825271</v>
      </c>
      <c r="AO42" s="43">
        <f t="shared" si="136"/>
        <v>-4.183437239062755</v>
      </c>
      <c r="AP42" s="43">
        <f t="shared" si="136"/>
        <v>-23.160445979069195</v>
      </c>
      <c r="AQ42" s="43">
        <f t="shared" si="136"/>
        <v>-1.6774243957362316</v>
      </c>
      <c r="AR42" s="43">
        <f t="shared" si="136"/>
        <v>4.3021475549023975</v>
      </c>
      <c r="AS42" s="43">
        <f t="shared" si="136"/>
        <v>-0.80594388266096928</v>
      </c>
      <c r="AT42" s="43">
        <f t="shared" si="136"/>
        <v>17.84926335351291</v>
      </c>
      <c r="AU42" s="43">
        <f t="shared" si="136"/>
        <v>18.910237419642058</v>
      </c>
      <c r="AV42" s="43">
        <f t="shared" si="136"/>
        <v>3.4150832284977213</v>
      </c>
      <c r="AW42" s="43">
        <f t="shared" si="136"/>
        <v>7.7245293140085636</v>
      </c>
      <c r="AX42" s="43">
        <f t="shared" si="136"/>
        <v>10.676109562419413</v>
      </c>
      <c r="AY42" s="43">
        <f t="shared" si="136"/>
        <v>3.0758910827292993</v>
      </c>
      <c r="AZ42" s="43">
        <f t="shared" si="136"/>
        <v>-15.574418481835096</v>
      </c>
      <c r="BA42" s="43">
        <f t="shared" si="136"/>
        <v>-10.577962031253037</v>
      </c>
      <c r="BB42" s="43">
        <f t="shared" si="136"/>
        <v>-1.2516388778253642</v>
      </c>
      <c r="BC42" s="547" t="str">
        <f>IF(ISERROR(BB42/AX42),"N/A",IF(AX42&lt;0,"N/A",IF(BB42&lt;0,"N/A",IF(BB42/AX42-1&gt;300%,"&gt;±300%",IF(BB42/AX42-1&lt;-300%,"&gt;±300%",BB42/AX42-1)))))</f>
        <v>N/A</v>
      </c>
      <c r="BD42" s="547" t="str">
        <f>IF(ISERROR(BB42/BA42),"N/A",IF(BA42&lt;0,"N/A",IF(BB42&lt;0,"N/A",IF(BB42/BA42-1&gt;300%,"&gt;±300%",IF(BB42/BA42-1&lt;-300%,"&gt;±300%",BB42/BA42-1)))))</f>
        <v>N/A</v>
      </c>
      <c r="BE42" s="4"/>
      <c r="BF42" s="43">
        <f>BF18-BF40</f>
        <v>-29.081756749611358</v>
      </c>
      <c r="BG42" s="43">
        <f>BG18-BG40</f>
        <v>3.7324179785597664</v>
      </c>
      <c r="BH42" s="43">
        <f>SUM(T42:U42)</f>
        <v>-5.1320747205196824</v>
      </c>
      <c r="BI42" s="43">
        <f>SUM(V42:W42)</f>
        <v>-3.576900562786399</v>
      </c>
      <c r="BJ42" s="43">
        <f>SUM(X42:Y42)</f>
        <v>-4.5100050574263548</v>
      </c>
      <c r="BK42" s="43">
        <f>SUM(Z42:AA42)</f>
        <v>-8.3979404517594389</v>
      </c>
      <c r="BL42" s="43">
        <f>SUM(AB42:AC42)</f>
        <v>-2.3327612365998434</v>
      </c>
      <c r="BM42" s="43">
        <f>SUM(AD42:AE42)</f>
        <v>8.5534578675327495</v>
      </c>
      <c r="BN42" s="43">
        <f>SUM(AF42:AG42)</f>
        <v>4.1989702258797124</v>
      </c>
      <c r="BO42" s="43">
        <f>SUM(AH42:AI42)</f>
        <v>16.951398319292167</v>
      </c>
      <c r="BP42" s="43">
        <f t="shared" ref="BP42:BQ42" si="137">BP18-BP40</f>
        <v>-19.894942328338985</v>
      </c>
      <c r="BQ42" s="43">
        <f t="shared" si="137"/>
        <v>13.9243052304721</v>
      </c>
      <c r="BR42" s="43">
        <f>SUM(AN42:AO42)</f>
        <v>-2.0703543280802279</v>
      </c>
      <c r="BS42" s="43">
        <f>SUM(AP42:AQ42)</f>
        <v>-24.837870374805426</v>
      </c>
      <c r="BT42" s="43">
        <f>SUM(AR42:AS42)</f>
        <v>3.4962036722414283</v>
      </c>
      <c r="BU42" s="43">
        <f t="shared" si="53"/>
        <v>36.759500773154969</v>
      </c>
      <c r="BV42" s="43">
        <f>AV42+AW42</f>
        <v>11.139612542506285</v>
      </c>
      <c r="BW42" s="43">
        <f>SUM(AX42:AY42)</f>
        <v>13.752000645148712</v>
      </c>
      <c r="BX42" s="43">
        <f>SUM(AZ42:BA42)</f>
        <v>-26.152380513088133</v>
      </c>
      <c r="BY42" s="547" t="str">
        <f>IF(ISERROR(BX42/BV42),"N/A",IF(BV42&lt;0,"N/A",IF(BX42&lt;0,"N/A",IF(BX42/BV42-1&gt;300%,"&gt;±300%",IF(BX42/BV42-1&lt;-300%,"&gt;±300%",BX42/BV42-1)))))</f>
        <v>N/A</v>
      </c>
      <c r="BZ42" s="547" t="str">
        <f>IF(ISERROR(BX42/BW42),"N/A",IF(BW42&lt;0,"N/A",IF(BX42&lt;0,"N/A",IF(BX42/BW42-1&gt;300%,"&gt;±300%",IF(BX42/BW42-1&lt;-300%,"&gt;±300%",BX42/BW42-1)))))</f>
        <v>N/A</v>
      </c>
      <c r="CA42" s="772"/>
      <c r="CB42" s="43">
        <f>SUM(AY42:BB42)</f>
        <v>-24.328128308184198</v>
      </c>
    </row>
    <row r="43" spans="1:80" x14ac:dyDescent="0.45">
      <c r="A43" s="675"/>
      <c r="B43" s="98"/>
      <c r="C43" s="549"/>
      <c r="D43" s="549"/>
      <c r="E43" s="549"/>
      <c r="F43" s="549"/>
      <c r="G43" s="549"/>
      <c r="H43" s="549"/>
      <c r="I43" s="549"/>
      <c r="J43" s="549"/>
      <c r="K43" s="549"/>
      <c r="L43" s="549"/>
      <c r="M43" s="549"/>
      <c r="N43" s="549"/>
      <c r="O43" s="98"/>
      <c r="P43" s="744"/>
      <c r="Q43" s="9"/>
      <c r="R43" s="549"/>
      <c r="S43" s="549"/>
      <c r="T43" s="549"/>
      <c r="U43" s="549"/>
      <c r="V43" s="549"/>
      <c r="W43" s="549"/>
      <c r="X43" s="549"/>
      <c r="Y43" s="549"/>
      <c r="Z43" s="549"/>
      <c r="AA43" s="585"/>
      <c r="AB43" s="585"/>
      <c r="AC43" s="585"/>
      <c r="AD43" s="585"/>
      <c r="AE43" s="585"/>
      <c r="AF43" s="585"/>
      <c r="AG43" s="585"/>
      <c r="AH43" s="585"/>
      <c r="AI43" s="585"/>
      <c r="AJ43" s="585"/>
      <c r="AK43" s="585"/>
      <c r="AL43" s="585"/>
      <c r="AM43" s="585"/>
      <c r="AN43" s="586"/>
      <c r="AO43" s="585"/>
      <c r="AP43" s="585"/>
      <c r="AQ43" s="585"/>
      <c r="AR43" s="585"/>
      <c r="AS43" s="585"/>
      <c r="AT43" s="585"/>
      <c r="AU43" s="585"/>
      <c r="AV43" s="585"/>
      <c r="AW43" s="585"/>
      <c r="AX43" s="585"/>
      <c r="AY43" s="585"/>
      <c r="AZ43" s="585"/>
      <c r="BA43" s="585"/>
      <c r="BB43" s="585"/>
      <c r="BC43" s="744"/>
      <c r="BD43" s="744"/>
      <c r="BE43" s="4"/>
      <c r="BF43" s="199"/>
      <c r="BG43" s="7"/>
      <c r="BH43" s="7"/>
      <c r="BI43" s="7"/>
      <c r="BJ43" s="7"/>
      <c r="BK43" s="7"/>
      <c r="BL43" s="7"/>
      <c r="BM43" s="7"/>
      <c r="BN43" s="7"/>
      <c r="BO43" s="7"/>
      <c r="BP43" s="7"/>
      <c r="BQ43" s="7"/>
      <c r="BR43" s="7"/>
      <c r="BS43" s="7"/>
      <c r="BT43" s="7"/>
      <c r="BU43" s="7"/>
      <c r="BV43" s="549"/>
      <c r="BW43" s="199"/>
      <c r="BX43" s="199"/>
      <c r="BY43" s="98"/>
      <c r="BZ43" s="98"/>
      <c r="CA43" s="544"/>
      <c r="CB43" s="199"/>
    </row>
    <row r="44" spans="1:80" x14ac:dyDescent="0.45">
      <c r="A44" s="41" t="s">
        <v>38</v>
      </c>
      <c r="B44" s="43" t="s">
        <v>145</v>
      </c>
      <c r="C44" s="43">
        <v>105.90736014163282</v>
      </c>
      <c r="D44" s="43">
        <v>80.558021370581201</v>
      </c>
      <c r="E44" s="43">
        <v>70.449389345315225</v>
      </c>
      <c r="F44" s="43">
        <v>57.385926420356114</v>
      </c>
      <c r="G44" s="43">
        <v>64.073175298608987</v>
      </c>
      <c r="H44" s="43">
        <v>86.312165754194154</v>
      </c>
      <c r="I44" s="43">
        <v>107.54953099183588</v>
      </c>
      <c r="J44" s="43">
        <v>80.63535438940832</v>
      </c>
      <c r="K44" s="43">
        <v>120.88310480350619</v>
      </c>
      <c r="L44" s="43">
        <v>145.76802762329606</v>
      </c>
      <c r="M44" s="43">
        <v>112.44771605427705</v>
      </c>
      <c r="N44" s="43">
        <v>101.45763283164415</v>
      </c>
      <c r="O44" s="547">
        <f>IF(ISERROR(M44/L44),"N/A",IF(L44&lt;0,"N/A",IF(M44&lt;0,"N/A",IF(M44/L44-1&gt;300%,"&gt;±300%",IF(M44/L44-1&lt;-300%,"&gt;±300%",M44/L44-1)))))</f>
        <v>-0.22858449903107481</v>
      </c>
      <c r="P44" s="547">
        <f>IF(ISERROR(N44/M44),"N/A",IF(M44&lt;0,"N/A",IF(N44&lt;0,"N/A",IF(N44/M44-1&gt;300%,"&gt;±300%",IF(N44/M44-1&lt;-300%,"&gt;±300%",N44/M44-1)))))</f>
        <v>-9.7735050637472565E-2</v>
      </c>
      <c r="Q44" s="9"/>
      <c r="R44" s="43"/>
      <c r="S44" s="43"/>
      <c r="T44" s="43"/>
      <c r="U44" s="43"/>
      <c r="V44" s="43"/>
      <c r="W44" s="43"/>
      <c r="X44" s="43"/>
      <c r="Y44" s="43"/>
      <c r="Z44" s="43"/>
      <c r="AA44" s="754"/>
      <c r="AB44" s="754"/>
      <c r="AC44" s="754"/>
      <c r="AD44" s="754"/>
      <c r="AE44" s="754"/>
      <c r="AF44" s="754"/>
      <c r="AG44" s="754"/>
      <c r="AH44" s="754"/>
      <c r="AI44" s="754"/>
      <c r="AJ44" s="754"/>
      <c r="AK44" s="754"/>
      <c r="AL44" s="754"/>
      <c r="AM44" s="754"/>
      <c r="AN44" s="755"/>
      <c r="AO44" s="754"/>
      <c r="AP44" s="754"/>
      <c r="AQ44" s="754"/>
      <c r="AR44" s="754"/>
      <c r="AS44" s="754"/>
      <c r="AT44" s="754"/>
      <c r="AU44" s="754"/>
      <c r="AV44" s="754"/>
      <c r="AW44" s="754"/>
      <c r="AX44" s="754"/>
      <c r="AY44" s="754"/>
      <c r="AZ44" s="754"/>
      <c r="BA44" s="754"/>
      <c r="BB44" s="754"/>
      <c r="BC44" s="547"/>
      <c r="BD44" s="547"/>
      <c r="BE44" s="4"/>
      <c r="BF44" s="43"/>
      <c r="BG44" s="43"/>
      <c r="BH44" s="43"/>
      <c r="BI44" s="43"/>
      <c r="BJ44" s="43"/>
      <c r="BK44" s="43"/>
      <c r="BL44" s="43"/>
      <c r="BM44" s="43"/>
      <c r="BN44" s="43"/>
      <c r="BO44" s="43"/>
      <c r="BP44" s="43"/>
      <c r="BQ44" s="43"/>
      <c r="BR44" s="43"/>
      <c r="BS44" s="43"/>
      <c r="BT44" s="43"/>
      <c r="BU44" s="43"/>
      <c r="BV44" s="548"/>
      <c r="BW44" s="43"/>
      <c r="BX44" s="43"/>
      <c r="BY44" s="548"/>
      <c r="BZ44" s="548"/>
      <c r="CA44" s="772"/>
      <c r="CB44" s="43"/>
    </row>
    <row r="45" spans="1:80" x14ac:dyDescent="0.45">
      <c r="A45" s="675" t="s">
        <v>117</v>
      </c>
      <c r="B45" s="36"/>
      <c r="C45" s="9"/>
      <c r="D45" s="9"/>
      <c r="E45" s="9"/>
      <c r="F45" s="9"/>
      <c r="G45" s="9"/>
      <c r="H45" s="679">
        <v>113.52771351452564</v>
      </c>
      <c r="I45" s="555"/>
      <c r="J45" s="9"/>
      <c r="K45" s="9"/>
      <c r="L45" s="9"/>
      <c r="M45" s="9"/>
      <c r="N45" s="9"/>
      <c r="O45" s="492"/>
      <c r="P45" s="9"/>
      <c r="Q45" s="9"/>
      <c r="R45" s="9"/>
      <c r="S45" s="838"/>
      <c r="T45" s="838"/>
      <c r="U45" s="838"/>
      <c r="V45" s="838"/>
      <c r="W45" s="838"/>
      <c r="X45" s="838"/>
      <c r="Y45" s="838"/>
      <c r="Z45" s="838"/>
      <c r="AA45" s="756"/>
      <c r="AB45" s="756"/>
      <c r="AC45" s="756"/>
      <c r="AD45" s="756"/>
      <c r="AE45" s="756"/>
      <c r="AF45" s="756"/>
      <c r="AG45" s="756"/>
      <c r="AH45" s="756"/>
      <c r="AI45" s="756"/>
      <c r="AJ45" s="757"/>
      <c r="AK45" s="757"/>
      <c r="AL45" s="757"/>
      <c r="AM45" s="757"/>
      <c r="AN45" s="758"/>
      <c r="AO45" s="756"/>
      <c r="AP45" s="756"/>
      <c r="AQ45" s="756"/>
      <c r="AR45" s="756"/>
      <c r="AS45" s="756"/>
      <c r="AT45" s="756"/>
      <c r="AU45" s="756"/>
      <c r="AV45" s="756"/>
      <c r="AW45" s="756"/>
      <c r="AX45" s="756"/>
      <c r="AY45" s="756"/>
      <c r="AZ45" s="756"/>
      <c r="BA45" s="756"/>
      <c r="BB45" s="756"/>
      <c r="BC45" s="492"/>
      <c r="BD45" s="492"/>
      <c r="BE45" s="4"/>
      <c r="BF45" s="838"/>
      <c r="BG45" s="549"/>
      <c r="BH45" s="549"/>
      <c r="BI45" s="549"/>
      <c r="BJ45" s="549"/>
      <c r="BK45" s="549"/>
      <c r="BL45" s="549"/>
      <c r="BM45" s="549"/>
      <c r="BN45" s="549"/>
      <c r="BO45" s="549"/>
      <c r="BP45" s="549"/>
      <c r="BQ45" s="549"/>
      <c r="BR45" s="549"/>
      <c r="BS45" s="549"/>
      <c r="BT45" s="549"/>
      <c r="BU45" s="549"/>
      <c r="BV45" s="838"/>
      <c r="BW45" s="539"/>
      <c r="BX45" s="539"/>
      <c r="BY45" s="838"/>
      <c r="BZ45" s="838"/>
      <c r="CA45" s="838"/>
      <c r="CB45" s="549"/>
    </row>
    <row r="46" spans="1:80" x14ac:dyDescent="0.45">
      <c r="AN46" s="763"/>
    </row>
    <row r="47" spans="1:80" x14ac:dyDescent="0.45">
      <c r="AN47" s="763"/>
    </row>
    <row r="48" spans="1:80" x14ac:dyDescent="0.45">
      <c r="AN48" s="763"/>
    </row>
    <row r="49" spans="40:40" x14ac:dyDescent="0.45">
      <c r="AN49" s="763"/>
    </row>
    <row r="50" spans="40:40" x14ac:dyDescent="0.45">
      <c r="AN50" s="763"/>
    </row>
    <row r="51" spans="40:40" x14ac:dyDescent="0.45">
      <c r="AN51" s="763"/>
    </row>
    <row r="52" spans="40:40" x14ac:dyDescent="0.45">
      <c r="AN52" s="763"/>
    </row>
    <row r="53" spans="40:40" x14ac:dyDescent="0.45">
      <c r="AN53" s="763"/>
    </row>
    <row r="54" spans="40:40" x14ac:dyDescent="0.45">
      <c r="AN54" s="763"/>
    </row>
    <row r="55" spans="40:40" x14ac:dyDescent="0.45">
      <c r="AN55" s="763"/>
    </row>
    <row r="56" spans="40:40" x14ac:dyDescent="0.45">
      <c r="AN56" s="763"/>
    </row>
    <row r="57" spans="40:40" x14ac:dyDescent="0.45">
      <c r="AN57" s="763"/>
    </row>
    <row r="58" spans="40:40" x14ac:dyDescent="0.45">
      <c r="AN58" s="76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A5EB6-1BC7-4B64-8EFA-E6C4BB74C4ED}">
  <sheetPr codeName="Sheet8">
    <tabColor theme="7"/>
  </sheetPr>
  <dimension ref="A1"/>
  <sheetViews>
    <sheetView showGridLines="0" topLeftCell="A4" workbookViewId="0">
      <selection activeCell="E27" sqref="E27"/>
    </sheetView>
  </sheetViews>
  <sheetFormatPr defaultRowHeight="14.25" x14ac:dyDescent="0.4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DC0AC-1035-417F-9120-AB9706DE279F}">
  <sheetPr codeName="Sheet80"/>
  <dimension ref="A1:ER69"/>
  <sheetViews>
    <sheetView showGridLines="0" topLeftCell="BE51" workbookViewId="0">
      <selection activeCell="BM65" sqref="BM65"/>
    </sheetView>
  </sheetViews>
  <sheetFormatPr defaultColWidth="9.46484375" defaultRowHeight="10.15" x14ac:dyDescent="0.3"/>
  <cols>
    <col min="1" max="1" width="5.73046875" style="675" customWidth="1"/>
    <col min="2" max="2" width="30.46484375" style="675" bestFit="1" customWidth="1"/>
    <col min="3" max="8" width="6.46484375" style="838" customWidth="1"/>
    <col min="9" max="14" width="6.46484375" style="839" customWidth="1"/>
    <col min="15" max="15" width="9.265625" style="838" customWidth="1"/>
    <col min="16" max="16" width="9.73046875" style="838" customWidth="1"/>
    <col min="17" max="17" width="4" style="838" customWidth="1"/>
    <col min="18" max="26" width="7" style="838" customWidth="1"/>
    <col min="27" max="46" width="7" style="778" customWidth="1"/>
    <col min="47" max="54" width="7" style="98" customWidth="1"/>
    <col min="55" max="55" width="6.53125" style="98" customWidth="1"/>
    <col min="56" max="56" width="7.46484375" style="838" customWidth="1"/>
    <col min="57" max="59" width="7.46484375" style="549" customWidth="1"/>
    <col min="60" max="74" width="7.46484375" style="838" customWidth="1"/>
    <col min="75" max="75" width="9.46484375" style="838"/>
    <col min="76" max="76" width="30.46484375" style="838" bestFit="1" customWidth="1"/>
    <col min="77" max="88" width="6" style="838" customWidth="1"/>
    <col min="89" max="90" width="10.46484375" style="838" customWidth="1"/>
    <col min="91" max="91" width="3" style="838" customWidth="1"/>
    <col min="92" max="128" width="6.46484375" style="838" customWidth="1"/>
    <col min="129" max="129" width="7.53125" style="838" customWidth="1"/>
    <col min="130" max="148" width="6.53125" style="838" bestFit="1" customWidth="1"/>
    <col min="149" max="16384" width="9.46484375" style="675"/>
  </cols>
  <sheetData>
    <row r="1" spans="1:148" x14ac:dyDescent="0.3">
      <c r="B1" s="295" t="s">
        <v>51</v>
      </c>
      <c r="R1" s="840"/>
      <c r="BD1" s="549"/>
      <c r="BG1" s="838"/>
      <c r="BX1" s="98" t="s">
        <v>52</v>
      </c>
    </row>
    <row r="2" spans="1:148" x14ac:dyDescent="0.3">
      <c r="B2" s="1"/>
      <c r="C2" s="2"/>
      <c r="D2" s="2"/>
      <c r="E2" s="2"/>
      <c r="F2" s="2"/>
      <c r="G2" s="2"/>
      <c r="H2" s="2"/>
      <c r="I2" s="466"/>
      <c r="J2" s="466"/>
      <c r="K2" s="466"/>
      <c r="L2" s="466"/>
      <c r="M2" s="466"/>
      <c r="N2" s="466"/>
      <c r="O2" s="2"/>
      <c r="P2" s="2"/>
      <c r="Q2" s="2"/>
      <c r="BD2" s="549"/>
      <c r="BG2" s="838"/>
    </row>
    <row r="3" spans="1:148" x14ac:dyDescent="0.3">
      <c r="B3" s="16" t="s">
        <v>209</v>
      </c>
      <c r="S3" s="2"/>
      <c r="T3" s="2"/>
      <c r="U3" s="2"/>
      <c r="V3" s="2"/>
      <c r="W3" s="21"/>
      <c r="X3" s="21"/>
      <c r="Y3" s="21"/>
      <c r="Z3" s="21"/>
      <c r="AA3" s="299"/>
      <c r="AB3" s="299"/>
      <c r="AC3" s="299"/>
      <c r="AD3" s="299"/>
      <c r="AE3" s="299"/>
      <c r="AF3" s="299"/>
      <c r="AG3" s="299"/>
      <c r="AH3" s="299"/>
      <c r="AI3" s="299"/>
      <c r="AJ3" s="299"/>
      <c r="AK3" s="299"/>
      <c r="AL3" s="299"/>
      <c r="AM3" s="299"/>
      <c r="AN3" s="299"/>
      <c r="AO3" s="299"/>
      <c r="AP3" s="299"/>
      <c r="AQ3" s="299"/>
      <c r="AR3" s="299"/>
      <c r="AS3" s="299"/>
      <c r="AT3" s="299"/>
      <c r="AU3" s="633"/>
      <c r="AV3" s="633"/>
      <c r="AW3" s="633"/>
      <c r="AX3" s="633"/>
      <c r="AY3" s="633"/>
      <c r="AZ3" s="633"/>
      <c r="BA3" s="633"/>
      <c r="BB3" s="633"/>
      <c r="BC3" s="633"/>
      <c r="BD3" s="549"/>
      <c r="BG3" s="21"/>
      <c r="BH3" s="21"/>
      <c r="BI3" s="21"/>
      <c r="BJ3" s="21"/>
      <c r="BK3" s="21"/>
      <c r="BL3" s="21"/>
      <c r="BM3" s="21"/>
      <c r="BN3" s="21"/>
      <c r="BO3" s="21"/>
      <c r="BP3" s="21"/>
      <c r="BQ3" s="21"/>
    </row>
    <row r="4" spans="1:148"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t="s">
        <v>214</v>
      </c>
      <c r="N4" s="779" t="s">
        <v>215</v>
      </c>
      <c r="O4" s="828" t="s">
        <v>216</v>
      </c>
      <c r="P4" s="828" t="s">
        <v>217</v>
      </c>
      <c r="Q4" s="527"/>
      <c r="R4" s="527" t="s">
        <v>20</v>
      </c>
      <c r="S4" s="527" t="s">
        <v>34</v>
      </c>
      <c r="T4" s="527" t="s">
        <v>45</v>
      </c>
      <c r="U4" s="527" t="s">
        <v>46</v>
      </c>
      <c r="V4" s="527" t="s">
        <v>48</v>
      </c>
      <c r="W4" s="527" t="s">
        <v>49</v>
      </c>
      <c r="X4" s="527" t="s">
        <v>53</v>
      </c>
      <c r="Y4" s="527" t="s">
        <v>54</v>
      </c>
      <c r="Z4" s="527" t="s">
        <v>55</v>
      </c>
      <c r="AA4" s="527" t="s">
        <v>56</v>
      </c>
      <c r="AB4" s="527" t="s">
        <v>60</v>
      </c>
      <c r="AC4" s="527" t="s">
        <v>61</v>
      </c>
      <c r="AD4" s="527" t="s">
        <v>62</v>
      </c>
      <c r="AE4" s="527" t="s">
        <v>63</v>
      </c>
      <c r="AF4" s="527" t="s">
        <v>67</v>
      </c>
      <c r="AG4" s="527" t="s">
        <v>70</v>
      </c>
      <c r="AH4" s="527" t="s">
        <v>74</v>
      </c>
      <c r="AI4" s="527" t="s">
        <v>80</v>
      </c>
      <c r="AJ4" s="527" t="s">
        <v>82</v>
      </c>
      <c r="AK4" s="527" t="s">
        <v>88</v>
      </c>
      <c r="AL4" s="527" t="s">
        <v>89</v>
      </c>
      <c r="AM4" s="527" t="s">
        <v>87</v>
      </c>
      <c r="AN4" s="527" t="s">
        <v>90</v>
      </c>
      <c r="AO4" s="527" t="s">
        <v>107</v>
      </c>
      <c r="AP4" s="527" t="s">
        <v>124</v>
      </c>
      <c r="AQ4" s="527" t="s">
        <v>132</v>
      </c>
      <c r="AR4" s="527" t="s">
        <v>141</v>
      </c>
      <c r="AS4" s="527" t="s">
        <v>146</v>
      </c>
      <c r="AT4" s="527" t="s">
        <v>151</v>
      </c>
      <c r="AU4" s="529" t="s">
        <v>158</v>
      </c>
      <c r="AV4" s="529" t="s">
        <v>169</v>
      </c>
      <c r="AW4" s="529" t="s">
        <v>174</v>
      </c>
      <c r="AX4" s="529" t="s">
        <v>181</v>
      </c>
      <c r="AY4" s="529" t="s">
        <v>187</v>
      </c>
      <c r="AZ4" s="529" t="s">
        <v>197</v>
      </c>
      <c r="BA4" s="529" t="s">
        <v>201</v>
      </c>
      <c r="BB4" s="529" t="s">
        <v>208</v>
      </c>
      <c r="BC4" s="780"/>
      <c r="BD4" s="527" t="s">
        <v>39</v>
      </c>
      <c r="BE4" s="527" t="s">
        <v>40</v>
      </c>
      <c r="BF4" s="527" t="s">
        <v>47</v>
      </c>
      <c r="BG4" s="527" t="s">
        <v>50</v>
      </c>
      <c r="BH4" s="527" t="s">
        <v>57</v>
      </c>
      <c r="BI4" s="527" t="s">
        <v>59</v>
      </c>
      <c r="BJ4" s="527" t="s">
        <v>64</v>
      </c>
      <c r="BK4" s="527" t="s">
        <v>66</v>
      </c>
      <c r="BL4" s="527" t="s">
        <v>71</v>
      </c>
      <c r="BM4" s="527" t="s">
        <v>81</v>
      </c>
      <c r="BN4" s="527" t="s">
        <v>93</v>
      </c>
      <c r="BO4" s="527" t="s">
        <v>94</v>
      </c>
      <c r="BP4" s="527" t="s">
        <v>109</v>
      </c>
      <c r="BQ4" s="527" t="s">
        <v>134</v>
      </c>
      <c r="BR4" s="527" t="s">
        <v>147</v>
      </c>
      <c r="BS4" s="527" t="s">
        <v>161</v>
      </c>
      <c r="BT4" s="527" t="s">
        <v>177</v>
      </c>
      <c r="BU4" s="527" t="s">
        <v>192</v>
      </c>
      <c r="BV4" s="527" t="s">
        <v>205</v>
      </c>
      <c r="BW4" s="527"/>
      <c r="BX4" s="12" t="s">
        <v>120</v>
      </c>
      <c r="BY4" s="527">
        <v>2013</v>
      </c>
      <c r="BZ4" s="527">
        <v>2014</v>
      </c>
      <c r="CA4" s="527">
        <v>2015</v>
      </c>
      <c r="CB4" s="527">
        <v>2016</v>
      </c>
      <c r="CC4" s="527">
        <v>2017</v>
      </c>
      <c r="CD4" s="527">
        <v>2018</v>
      </c>
      <c r="CE4" s="527">
        <v>2019</v>
      </c>
      <c r="CF4" s="527">
        <v>2020</v>
      </c>
      <c r="CG4" s="527">
        <v>2021</v>
      </c>
      <c r="CH4" s="527">
        <v>2022</v>
      </c>
      <c r="CI4" s="527" t="str">
        <f>M4</f>
        <v>2023E</v>
      </c>
      <c r="CJ4" s="527" t="str">
        <f>N4</f>
        <v>2024F</v>
      </c>
      <c r="CK4" s="112" t="str">
        <f>O4</f>
        <v>2023E/2022 Growth %</v>
      </c>
      <c r="CL4" s="112" t="str">
        <f>P4</f>
        <v>2024F/2023E Growth %</v>
      </c>
      <c r="CM4" s="527"/>
      <c r="CN4" s="112" t="s">
        <v>20</v>
      </c>
      <c r="CO4" s="112" t="s">
        <v>34</v>
      </c>
      <c r="CP4" s="112" t="s">
        <v>45</v>
      </c>
      <c r="CQ4" s="112" t="s">
        <v>46</v>
      </c>
      <c r="CR4" s="112" t="s">
        <v>48</v>
      </c>
      <c r="CS4" s="112" t="s">
        <v>49</v>
      </c>
      <c r="CT4" s="112" t="s">
        <v>53</v>
      </c>
      <c r="CU4" s="112" t="s">
        <v>54</v>
      </c>
      <c r="CV4" s="112" t="s">
        <v>55</v>
      </c>
      <c r="CW4" s="112" t="s">
        <v>56</v>
      </c>
      <c r="CX4" s="112" t="s">
        <v>60</v>
      </c>
      <c r="CY4" s="112" t="s">
        <v>61</v>
      </c>
      <c r="CZ4" s="112" t="s">
        <v>62</v>
      </c>
      <c r="DA4" s="112" t="s">
        <v>63</v>
      </c>
      <c r="DB4" s="112" t="s">
        <v>67</v>
      </c>
      <c r="DC4" s="112" t="s">
        <v>70</v>
      </c>
      <c r="DD4" s="112" t="s">
        <v>74</v>
      </c>
      <c r="DE4" s="112" t="s">
        <v>80</v>
      </c>
      <c r="DF4" s="112" t="s">
        <v>82</v>
      </c>
      <c r="DG4" s="112" t="s">
        <v>88</v>
      </c>
      <c r="DH4" s="112" t="s">
        <v>89</v>
      </c>
      <c r="DI4" s="112" t="s">
        <v>87</v>
      </c>
      <c r="DJ4" s="112" t="s">
        <v>90</v>
      </c>
      <c r="DK4" s="112" t="s">
        <v>107</v>
      </c>
      <c r="DL4" s="112" t="s">
        <v>124</v>
      </c>
      <c r="DM4" s="112" t="s">
        <v>132</v>
      </c>
      <c r="DN4" s="112" t="s">
        <v>141</v>
      </c>
      <c r="DO4" s="112" t="s">
        <v>146</v>
      </c>
      <c r="DP4" s="112" t="s">
        <v>151</v>
      </c>
      <c r="DQ4" s="112" t="s">
        <v>158</v>
      </c>
      <c r="DR4" s="112" t="s">
        <v>169</v>
      </c>
      <c r="DS4" s="112" t="s">
        <v>174</v>
      </c>
      <c r="DT4" s="112" t="s">
        <v>181</v>
      </c>
      <c r="DU4" s="781" t="str">
        <f>AY4</f>
        <v>Q4 2022</v>
      </c>
      <c r="DV4" s="781" t="s">
        <v>197</v>
      </c>
      <c r="DW4" s="781" t="s">
        <v>201</v>
      </c>
      <c r="DX4" s="781" t="s">
        <v>208</v>
      </c>
      <c r="DY4" s="112"/>
      <c r="DZ4" s="527" t="str">
        <f>BD4</f>
        <v>H1 2014</v>
      </c>
      <c r="EA4" s="527" t="str">
        <f t="shared" ref="EA4:EP4" si="0">BE4</f>
        <v>H2 2014</v>
      </c>
      <c r="EB4" s="527" t="str">
        <f t="shared" si="0"/>
        <v>H1 2015</v>
      </c>
      <c r="EC4" s="527" t="str">
        <f t="shared" si="0"/>
        <v>H2 2015</v>
      </c>
      <c r="ED4" s="527" t="str">
        <f t="shared" si="0"/>
        <v>H1 2016</v>
      </c>
      <c r="EE4" s="527" t="str">
        <f t="shared" si="0"/>
        <v>H2 2016</v>
      </c>
      <c r="EF4" s="527" t="str">
        <f t="shared" si="0"/>
        <v>H1 2017</v>
      </c>
      <c r="EG4" s="527" t="str">
        <f t="shared" si="0"/>
        <v>H2 2017</v>
      </c>
      <c r="EH4" s="527" t="str">
        <f t="shared" si="0"/>
        <v>H1 2018</v>
      </c>
      <c r="EI4" s="527" t="str">
        <f t="shared" si="0"/>
        <v>H2 2018</v>
      </c>
      <c r="EJ4" s="527" t="str">
        <f t="shared" si="0"/>
        <v>H1 2019</v>
      </c>
      <c r="EK4" s="527" t="str">
        <f t="shared" si="0"/>
        <v>H2 2019</v>
      </c>
      <c r="EL4" s="527" t="str">
        <f t="shared" si="0"/>
        <v>H1 2020</v>
      </c>
      <c r="EM4" s="527" t="str">
        <f t="shared" si="0"/>
        <v>H2 2020</v>
      </c>
      <c r="EN4" s="527" t="str">
        <f t="shared" si="0"/>
        <v>H1 2021</v>
      </c>
      <c r="EO4" s="527" t="str">
        <f t="shared" si="0"/>
        <v>H2 2021</v>
      </c>
      <c r="EP4" s="527" t="str">
        <f t="shared" si="0"/>
        <v>H1 2022</v>
      </c>
      <c r="EQ4" s="527" t="str">
        <f>BU4</f>
        <v>H2 2022</v>
      </c>
      <c r="ER4" s="527" t="str">
        <f>BV4</f>
        <v>H1 2023</v>
      </c>
    </row>
    <row r="5" spans="1:148" x14ac:dyDescent="0.3">
      <c r="B5" s="10"/>
      <c r="C5" s="7"/>
      <c r="D5" s="7"/>
      <c r="E5" s="7"/>
      <c r="F5" s="7"/>
      <c r="G5" s="7"/>
      <c r="H5" s="7"/>
      <c r="I5" s="524"/>
      <c r="J5" s="524"/>
      <c r="K5" s="524"/>
      <c r="L5" s="524"/>
      <c r="M5" s="524"/>
      <c r="N5" s="524"/>
      <c r="O5" s="208"/>
      <c r="P5" s="208"/>
      <c r="R5" s="7"/>
      <c r="S5" s="9"/>
      <c r="T5" s="9"/>
      <c r="U5" s="9"/>
      <c r="V5" s="9"/>
      <c r="W5" s="9"/>
      <c r="X5" s="9"/>
      <c r="Y5" s="9"/>
      <c r="Z5" s="9"/>
      <c r="AA5" s="782"/>
      <c r="AB5" s="782"/>
      <c r="AC5" s="782"/>
      <c r="AD5" s="782"/>
      <c r="AE5" s="782"/>
      <c r="AF5" s="782"/>
      <c r="AG5" s="782"/>
      <c r="AH5" s="782"/>
      <c r="AI5" s="782"/>
      <c r="AJ5" s="782"/>
      <c r="AK5" s="782"/>
      <c r="AL5" s="782"/>
      <c r="AM5" s="782"/>
      <c r="AN5" s="838"/>
      <c r="AO5" s="838"/>
      <c r="AP5" s="838"/>
      <c r="AQ5" s="838"/>
      <c r="AR5" s="838"/>
      <c r="AS5" s="838"/>
      <c r="AT5" s="838"/>
      <c r="AU5" s="838"/>
      <c r="AV5" s="838"/>
      <c r="AW5" s="838"/>
      <c r="AX5" s="838"/>
      <c r="AY5" s="838"/>
      <c r="AZ5" s="838"/>
      <c r="BA5" s="838"/>
      <c r="BB5" s="838"/>
      <c r="BC5" s="783"/>
      <c r="BD5" s="549"/>
      <c r="BG5" s="9"/>
      <c r="BH5" s="9"/>
      <c r="BI5" s="9"/>
      <c r="BJ5" s="9"/>
      <c r="BK5" s="9"/>
      <c r="BL5" s="9"/>
      <c r="BM5" s="9"/>
      <c r="BN5" s="9"/>
      <c r="BO5" s="9"/>
      <c r="BP5" s="9"/>
      <c r="BQ5" s="9"/>
      <c r="BX5" s="10"/>
      <c r="BY5" s="7"/>
      <c r="BZ5" s="7"/>
      <c r="CA5" s="7"/>
      <c r="CB5" s="7"/>
      <c r="CC5" s="7"/>
      <c r="CD5" s="7"/>
      <c r="CE5" s="7"/>
      <c r="CF5" s="7"/>
      <c r="CG5" s="7"/>
      <c r="CH5" s="7"/>
      <c r="CI5" s="7"/>
      <c r="CJ5" s="7"/>
      <c r="CK5" s="208"/>
      <c r="CL5" s="208"/>
      <c r="CN5" s="439"/>
      <c r="CO5" s="440"/>
      <c r="CP5" s="440"/>
      <c r="CQ5" s="440"/>
      <c r="CR5" s="440"/>
      <c r="CS5" s="440"/>
      <c r="CT5" s="440"/>
      <c r="CU5" s="440"/>
      <c r="CV5" s="440"/>
      <c r="CW5" s="440"/>
      <c r="CX5" s="440"/>
      <c r="CY5" s="440"/>
      <c r="CZ5" s="440"/>
      <c r="DA5" s="440"/>
      <c r="DB5" s="440"/>
      <c r="DC5" s="440"/>
      <c r="DD5" s="440"/>
      <c r="DE5" s="440"/>
      <c r="DF5" s="440"/>
      <c r="DG5" s="440"/>
      <c r="DH5" s="440"/>
      <c r="DI5" s="440"/>
      <c r="DJ5" s="679"/>
      <c r="DK5" s="679"/>
      <c r="DL5" s="679"/>
      <c r="DM5" s="679"/>
      <c r="DN5" s="679"/>
      <c r="DO5" s="679"/>
      <c r="DP5" s="679"/>
      <c r="DQ5" s="679"/>
      <c r="DR5" s="679"/>
      <c r="DS5" s="679"/>
      <c r="DT5" s="679"/>
      <c r="DU5" s="679"/>
      <c r="DV5" s="679"/>
      <c r="DW5" s="679"/>
      <c r="DX5" s="679"/>
      <c r="DY5" s="679"/>
      <c r="DZ5" s="442"/>
      <c r="EA5" s="442"/>
      <c r="EB5" s="679"/>
      <c r="EC5" s="679"/>
      <c r="ED5" s="679"/>
      <c r="EE5" s="679"/>
      <c r="EF5" s="679"/>
      <c r="EG5" s="679"/>
      <c r="EH5" s="679"/>
      <c r="EI5" s="679"/>
      <c r="EJ5" s="679"/>
      <c r="EK5" s="679"/>
      <c r="EL5" s="679"/>
    </row>
    <row r="6" spans="1:148" x14ac:dyDescent="0.3">
      <c r="B6" s="20" t="s">
        <v>27</v>
      </c>
      <c r="C6" s="784">
        <v>3130</v>
      </c>
      <c r="D6" s="784">
        <v>3240</v>
      </c>
      <c r="E6" s="784">
        <v>3250</v>
      </c>
      <c r="F6" s="784">
        <v>3350</v>
      </c>
      <c r="G6" s="784">
        <v>3290</v>
      </c>
      <c r="H6" s="784">
        <v>3090</v>
      </c>
      <c r="I6" s="784">
        <f>SUM(I7:I12)</f>
        <v>2811.4035607942114</v>
      </c>
      <c r="J6" s="784">
        <f t="shared" ref="J6:N6" si="1">SUM(J7:J12)</f>
        <v>2325.9596653818503</v>
      </c>
      <c r="K6" s="784">
        <f t="shared" si="1"/>
        <v>2555.2220697799098</v>
      </c>
      <c r="L6" s="784">
        <f t="shared" si="1"/>
        <v>2866.7382566732831</v>
      </c>
      <c r="M6" s="784">
        <f t="shared" si="1"/>
        <v>3261.6974428904641</v>
      </c>
      <c r="N6" s="784">
        <f t="shared" si="1"/>
        <v>3311.5035398826039</v>
      </c>
      <c r="O6" s="492">
        <f>IF(ISERROR(M6/L6),"N/A",IF(L6&lt;0,"N/A",IF(M6&lt;0,"N/A",IF(M6/L6-1&gt;300%,"&gt;±300%",IF(M6/L6-1&lt;-300%,"&gt;±300%",M6/L6-1)))))</f>
        <v>0.13777301966713651</v>
      </c>
      <c r="P6" s="492">
        <f>IF(ISERROR(N6/M6),"N/A",IF(M6&lt;0,"N/A",IF(N6&lt;0,"N/A",IF(N6/M6-1&gt;300%,"&gt;±300%",IF(N6/M6-1&lt;-300%,"&gt;±300%",N6/M6-1)))))</f>
        <v>1.5269992960476042E-2</v>
      </c>
      <c r="Q6" s="544"/>
      <c r="R6" s="31">
        <v>760</v>
      </c>
      <c r="S6" s="31">
        <v>810</v>
      </c>
      <c r="T6" s="31">
        <v>860</v>
      </c>
      <c r="U6" s="31">
        <v>855</v>
      </c>
      <c r="V6" s="31">
        <v>795</v>
      </c>
      <c r="W6" s="31">
        <v>840</v>
      </c>
      <c r="X6" s="31">
        <v>860</v>
      </c>
      <c r="Y6" s="31">
        <v>865</v>
      </c>
      <c r="Z6" s="31">
        <v>780</v>
      </c>
      <c r="AA6" s="31">
        <v>840</v>
      </c>
      <c r="AB6" s="31">
        <v>845</v>
      </c>
      <c r="AC6" s="31">
        <v>825</v>
      </c>
      <c r="AD6" s="31">
        <v>785</v>
      </c>
      <c r="AE6" s="31">
        <v>840</v>
      </c>
      <c r="AF6" s="31">
        <v>795</v>
      </c>
      <c r="AG6" s="31">
        <v>810</v>
      </c>
      <c r="AH6" s="31">
        <v>730</v>
      </c>
      <c r="AI6" s="31">
        <v>770</v>
      </c>
      <c r="AJ6" s="31">
        <f t="shared" ref="AJ6" si="2">SUM(AJ7:AJ12)</f>
        <v>746.81251113645521</v>
      </c>
      <c r="AK6" s="31">
        <f t="shared" ref="AK6:AZ6" si="3">SUM(AK7:AK12)</f>
        <v>729.68963914194819</v>
      </c>
      <c r="AL6" s="31">
        <f t="shared" si="3"/>
        <v>659.19670517624854</v>
      </c>
      <c r="AM6" s="31">
        <f t="shared" si="3"/>
        <v>675.46526880161809</v>
      </c>
      <c r="AN6" s="31">
        <f t="shared" si="3"/>
        <v>623.22602633568363</v>
      </c>
      <c r="AO6" s="31">
        <f t="shared" si="3"/>
        <v>373.44726044670966</v>
      </c>
      <c r="AP6" s="31">
        <f t="shared" si="3"/>
        <v>626.20421418834485</v>
      </c>
      <c r="AQ6" s="31">
        <f t="shared" si="3"/>
        <v>702.89125391465882</v>
      </c>
      <c r="AR6" s="31">
        <f t="shared" si="3"/>
        <v>701.51268879357281</v>
      </c>
      <c r="AS6" s="31">
        <f t="shared" si="3"/>
        <v>637.70988043991872</v>
      </c>
      <c r="AT6" s="31">
        <f t="shared" si="3"/>
        <v>557.98591652392133</v>
      </c>
      <c r="AU6" s="31">
        <f t="shared" si="3"/>
        <v>657.75868894456278</v>
      </c>
      <c r="AV6" s="31">
        <f t="shared" si="3"/>
        <v>727.14363607533232</v>
      </c>
      <c r="AW6" s="31">
        <f t="shared" si="3"/>
        <v>696.11389549318233</v>
      </c>
      <c r="AX6" s="31">
        <f t="shared" si="3"/>
        <v>696.55911032801896</v>
      </c>
      <c r="AY6" s="31">
        <f t="shared" si="3"/>
        <v>746.69692104047999</v>
      </c>
      <c r="AZ6" s="31">
        <f t="shared" si="3"/>
        <v>833.56573113977981</v>
      </c>
      <c r="BA6" s="31">
        <f>SUM(BA7:BA12)</f>
        <v>838.22155351715776</v>
      </c>
      <c r="BB6" s="31">
        <f>SUM(BB7:BB12)</f>
        <v>792.62313641441233</v>
      </c>
      <c r="BC6" s="841"/>
      <c r="BD6" s="31">
        <f>SUM(BD7:BD12)</f>
        <v>1670</v>
      </c>
      <c r="BE6" s="31">
        <f t="shared" ref="BE6:BK6" si="4">SUM(BE7:BE12)</f>
        <v>1570</v>
      </c>
      <c r="BF6" s="31">
        <f t="shared" si="4"/>
        <v>1715</v>
      </c>
      <c r="BG6" s="31">
        <f t="shared" si="4"/>
        <v>1635</v>
      </c>
      <c r="BH6" s="31">
        <f t="shared" si="4"/>
        <v>1725</v>
      </c>
      <c r="BI6" s="31">
        <f t="shared" si="4"/>
        <v>1620</v>
      </c>
      <c r="BJ6" s="31">
        <f t="shared" si="4"/>
        <v>1670</v>
      </c>
      <c r="BK6" s="31">
        <f t="shared" si="4"/>
        <v>1625</v>
      </c>
      <c r="BL6" s="31">
        <f>SUM(BL7:BL12)</f>
        <v>1605</v>
      </c>
      <c r="BM6" s="31">
        <f>SUM(BM7:BM12)</f>
        <v>1500</v>
      </c>
      <c r="BN6" s="31">
        <f>AJ6+AK6</f>
        <v>1476.5021502784034</v>
      </c>
      <c r="BO6" s="31">
        <f>AL6+AM6</f>
        <v>1334.6619739778666</v>
      </c>
      <c r="BP6" s="31">
        <f>AN6+AO6</f>
        <v>996.67328678239323</v>
      </c>
      <c r="BQ6" s="31">
        <f>AP6+AQ6</f>
        <v>1329.0954681030037</v>
      </c>
      <c r="BR6" s="31">
        <f>AR6+AS6</f>
        <v>1339.2225692334914</v>
      </c>
      <c r="BS6" s="31">
        <f>AT6+AU6</f>
        <v>1215.7446054684842</v>
      </c>
      <c r="BT6" s="31">
        <f>AV6+AW6</f>
        <v>1423.2575315685147</v>
      </c>
      <c r="BU6" s="31">
        <f t="shared" ref="BU6" si="5">AX6+AY6</f>
        <v>1443.256031368499</v>
      </c>
      <c r="BV6" s="31">
        <f>AZ6+BA6</f>
        <v>1671.7872846569376</v>
      </c>
      <c r="BW6" s="31"/>
      <c r="BX6" s="785" t="s">
        <v>27</v>
      </c>
      <c r="BY6" s="31">
        <f t="shared" ref="BY6:CL21" si="6">C6</f>
        <v>3130</v>
      </c>
      <c r="BZ6" s="31">
        <f t="shared" si="6"/>
        <v>3240</v>
      </c>
      <c r="CA6" s="31">
        <f t="shared" si="6"/>
        <v>3250</v>
      </c>
      <c r="CB6" s="31">
        <f t="shared" si="6"/>
        <v>3350</v>
      </c>
      <c r="CC6" s="31">
        <f t="shared" si="6"/>
        <v>3290</v>
      </c>
      <c r="CD6" s="31">
        <f t="shared" si="6"/>
        <v>3090</v>
      </c>
      <c r="CE6" s="31">
        <f t="shared" si="6"/>
        <v>2811.4035607942114</v>
      </c>
      <c r="CF6" s="31">
        <f t="shared" si="6"/>
        <v>2325.9596653818503</v>
      </c>
      <c r="CG6" s="31">
        <f t="shared" si="6"/>
        <v>2555.2220697799098</v>
      </c>
      <c r="CH6" s="31">
        <f t="shared" si="6"/>
        <v>2866.7382566732831</v>
      </c>
      <c r="CI6" s="31">
        <f t="shared" si="6"/>
        <v>3261.6974428904641</v>
      </c>
      <c r="CJ6" s="31">
        <f t="shared" si="6"/>
        <v>3311.5035398826039</v>
      </c>
      <c r="CK6" s="210">
        <f t="shared" si="6"/>
        <v>0.13777301966713651</v>
      </c>
      <c r="CL6" s="210">
        <f t="shared" si="6"/>
        <v>1.5269992960476042E-2</v>
      </c>
      <c r="CM6" s="37"/>
      <c r="CN6" s="444">
        <f t="shared" ref="CN6:DX6" si="7">R6</f>
        <v>760</v>
      </c>
      <c r="CO6" s="444">
        <f t="shared" si="7"/>
        <v>810</v>
      </c>
      <c r="CP6" s="444">
        <f t="shared" si="7"/>
        <v>860</v>
      </c>
      <c r="CQ6" s="444">
        <f t="shared" si="7"/>
        <v>855</v>
      </c>
      <c r="CR6" s="444">
        <f t="shared" si="7"/>
        <v>795</v>
      </c>
      <c r="CS6" s="444">
        <f t="shared" si="7"/>
        <v>840</v>
      </c>
      <c r="CT6" s="444">
        <f t="shared" si="7"/>
        <v>860</v>
      </c>
      <c r="CU6" s="444">
        <f t="shared" si="7"/>
        <v>865</v>
      </c>
      <c r="CV6" s="444">
        <f t="shared" si="7"/>
        <v>780</v>
      </c>
      <c r="CW6" s="444">
        <f t="shared" si="7"/>
        <v>840</v>
      </c>
      <c r="CX6" s="444">
        <f t="shared" si="7"/>
        <v>845</v>
      </c>
      <c r="CY6" s="444">
        <f t="shared" si="7"/>
        <v>825</v>
      </c>
      <c r="CZ6" s="444">
        <f t="shared" si="7"/>
        <v>785</v>
      </c>
      <c r="DA6" s="444">
        <f t="shared" si="7"/>
        <v>840</v>
      </c>
      <c r="DB6" s="444">
        <f t="shared" si="7"/>
        <v>795</v>
      </c>
      <c r="DC6" s="444">
        <f t="shared" si="7"/>
        <v>810</v>
      </c>
      <c r="DD6" s="444">
        <f t="shared" si="7"/>
        <v>730</v>
      </c>
      <c r="DE6" s="444">
        <f t="shared" si="7"/>
        <v>770</v>
      </c>
      <c r="DF6" s="444">
        <f t="shared" si="7"/>
        <v>746.81251113645521</v>
      </c>
      <c r="DG6" s="444">
        <f t="shared" si="7"/>
        <v>729.68963914194819</v>
      </c>
      <c r="DH6" s="444">
        <f t="shared" si="7"/>
        <v>659.19670517624854</v>
      </c>
      <c r="DI6" s="444">
        <f t="shared" si="7"/>
        <v>675.46526880161809</v>
      </c>
      <c r="DJ6" s="444">
        <f t="shared" si="7"/>
        <v>623.22602633568363</v>
      </c>
      <c r="DK6" s="444">
        <f t="shared" si="7"/>
        <v>373.44726044670966</v>
      </c>
      <c r="DL6" s="444">
        <f t="shared" si="7"/>
        <v>626.20421418834485</v>
      </c>
      <c r="DM6" s="444">
        <f t="shared" si="7"/>
        <v>702.89125391465882</v>
      </c>
      <c r="DN6" s="444">
        <f t="shared" si="7"/>
        <v>701.51268879357281</v>
      </c>
      <c r="DO6" s="444">
        <f t="shared" si="7"/>
        <v>637.70988043991872</v>
      </c>
      <c r="DP6" s="444">
        <f t="shared" si="7"/>
        <v>557.98591652392133</v>
      </c>
      <c r="DQ6" s="444">
        <f t="shared" si="7"/>
        <v>657.75868894456278</v>
      </c>
      <c r="DR6" s="444">
        <f t="shared" si="7"/>
        <v>727.14363607533232</v>
      </c>
      <c r="DS6" s="444">
        <f t="shared" si="7"/>
        <v>696.11389549318233</v>
      </c>
      <c r="DT6" s="444">
        <f t="shared" si="7"/>
        <v>696.55911032801896</v>
      </c>
      <c r="DU6" s="444">
        <f t="shared" si="7"/>
        <v>746.69692104047999</v>
      </c>
      <c r="DV6" s="444">
        <f t="shared" si="7"/>
        <v>833.56573113977981</v>
      </c>
      <c r="DW6" s="444">
        <f t="shared" si="7"/>
        <v>838.22155351715776</v>
      </c>
      <c r="DX6" s="444">
        <f t="shared" si="7"/>
        <v>792.62313641441233</v>
      </c>
      <c r="DY6" s="444"/>
      <c r="DZ6" s="444">
        <f t="shared" ref="DZ6:EP6" si="8">BD6</f>
        <v>1670</v>
      </c>
      <c r="EA6" s="444">
        <f t="shared" si="8"/>
        <v>1570</v>
      </c>
      <c r="EB6" s="444">
        <f t="shared" si="8"/>
        <v>1715</v>
      </c>
      <c r="EC6" s="444">
        <f t="shared" si="8"/>
        <v>1635</v>
      </c>
      <c r="ED6" s="444">
        <f t="shared" si="8"/>
        <v>1725</v>
      </c>
      <c r="EE6" s="444">
        <f t="shared" si="8"/>
        <v>1620</v>
      </c>
      <c r="EF6" s="444">
        <f t="shared" si="8"/>
        <v>1670</v>
      </c>
      <c r="EG6" s="444">
        <f t="shared" si="8"/>
        <v>1625</v>
      </c>
      <c r="EH6" s="444">
        <f t="shared" si="8"/>
        <v>1605</v>
      </c>
      <c r="EI6" s="444">
        <f t="shared" si="8"/>
        <v>1500</v>
      </c>
      <c r="EJ6" s="444">
        <f t="shared" si="8"/>
        <v>1476.5021502784034</v>
      </c>
      <c r="EK6" s="444">
        <f t="shared" si="8"/>
        <v>1334.6619739778666</v>
      </c>
      <c r="EL6" s="444">
        <f t="shared" si="8"/>
        <v>996.67328678239323</v>
      </c>
      <c r="EM6" s="444">
        <f t="shared" si="8"/>
        <v>1329.0954681030037</v>
      </c>
      <c r="EN6" s="444">
        <f t="shared" si="8"/>
        <v>1339.2225692334914</v>
      </c>
      <c r="EO6" s="444">
        <f t="shared" si="8"/>
        <v>1215.7446054684842</v>
      </c>
      <c r="EP6" s="444">
        <f t="shared" si="8"/>
        <v>1423.2575315685147</v>
      </c>
      <c r="EQ6" s="444">
        <f>BU6</f>
        <v>1443.256031368499</v>
      </c>
      <c r="ER6" s="444">
        <f>BV6</f>
        <v>1671.7872846569376</v>
      </c>
    </row>
    <row r="7" spans="1:148" x14ac:dyDescent="0.3">
      <c r="B7" s="10" t="s">
        <v>15</v>
      </c>
      <c r="C7" s="524">
        <v>425</v>
      </c>
      <c r="D7" s="524">
        <v>465</v>
      </c>
      <c r="E7" s="524">
        <v>480</v>
      </c>
      <c r="F7" s="524">
        <v>410</v>
      </c>
      <c r="G7" s="524">
        <v>390</v>
      </c>
      <c r="H7" s="524">
        <v>390</v>
      </c>
      <c r="I7" s="524">
        <v>328.55952554202617</v>
      </c>
      <c r="J7" s="524">
        <v>282.4674429810417</v>
      </c>
      <c r="K7" s="524">
        <v>361.17698731156986</v>
      </c>
      <c r="L7" s="524">
        <v>435.4617431541518</v>
      </c>
      <c r="M7" s="524">
        <v>456.91984742360091</v>
      </c>
      <c r="N7" s="524">
        <v>464.89229011646808</v>
      </c>
      <c r="O7" s="208">
        <f t="shared" ref="O7:P59" si="9">IF(ISERROR(M7/L7),"N/A",IF(L7&lt;0,"N/A",IF(M7&lt;0,"N/A",IF(M7/L7-1&gt;300%,"&gt;±300%",IF(M7/L7-1&lt;-300%,"&gt;±300%",M7/L7-1)))))</f>
        <v>4.9276669206399282E-2</v>
      </c>
      <c r="P7" s="208">
        <f t="shared" si="9"/>
        <v>1.7448230226418948E-2</v>
      </c>
      <c r="Q7" s="544"/>
      <c r="R7" s="7">
        <v>115</v>
      </c>
      <c r="S7" s="7">
        <v>115</v>
      </c>
      <c r="T7" s="7">
        <v>125</v>
      </c>
      <c r="U7" s="7">
        <v>130</v>
      </c>
      <c r="V7" s="7">
        <v>125</v>
      </c>
      <c r="W7" s="7">
        <v>125</v>
      </c>
      <c r="X7" s="7">
        <v>110</v>
      </c>
      <c r="Y7" s="7">
        <v>105</v>
      </c>
      <c r="Z7" s="7">
        <v>95</v>
      </c>
      <c r="AA7" s="7">
        <v>100</v>
      </c>
      <c r="AB7" s="7">
        <v>95</v>
      </c>
      <c r="AC7" s="7">
        <v>100</v>
      </c>
      <c r="AD7" s="7">
        <v>95</v>
      </c>
      <c r="AE7" s="7">
        <v>95</v>
      </c>
      <c r="AF7" s="7">
        <v>100</v>
      </c>
      <c r="AG7" s="7">
        <v>100</v>
      </c>
      <c r="AH7" s="7">
        <v>95</v>
      </c>
      <c r="AI7" s="7">
        <v>95</v>
      </c>
      <c r="AJ7" s="7">
        <v>84.161164020627041</v>
      </c>
      <c r="AK7" s="7">
        <v>87.397367326562886</v>
      </c>
      <c r="AL7" s="7">
        <v>83.562621620609036</v>
      </c>
      <c r="AM7" s="7">
        <v>73.438372574227202</v>
      </c>
      <c r="AN7" s="7">
        <v>78.989478619439183</v>
      </c>
      <c r="AO7" s="7">
        <v>36.768342254008928</v>
      </c>
      <c r="AP7" s="7">
        <v>85.509054000565811</v>
      </c>
      <c r="AQ7" s="7">
        <v>81.200568107027735</v>
      </c>
      <c r="AR7" s="7">
        <v>97.472858576240455</v>
      </c>
      <c r="AS7" s="7">
        <v>90.393501560075109</v>
      </c>
      <c r="AT7" s="7">
        <v>84.190520632783702</v>
      </c>
      <c r="AU7" s="7">
        <v>89.120106542470666</v>
      </c>
      <c r="AV7" s="7">
        <v>102.3029764697982</v>
      </c>
      <c r="AW7" s="7">
        <v>113.01878952349109</v>
      </c>
      <c r="AX7" s="7">
        <v>109.61935539728597</v>
      </c>
      <c r="AY7" s="7">
        <v>110.5206217635766</v>
      </c>
      <c r="AZ7" s="7">
        <v>110.28456536771714</v>
      </c>
      <c r="BA7" s="7">
        <v>120.11729446202149</v>
      </c>
      <c r="BB7" s="7">
        <v>118.90264810522086</v>
      </c>
      <c r="BC7" s="841"/>
      <c r="BD7" s="7">
        <f>D7-BE7</f>
        <v>235</v>
      </c>
      <c r="BE7" s="7">
        <f>SUM(R7:S7)</f>
        <v>230</v>
      </c>
      <c r="BF7" s="7">
        <f t="shared" ref="BF7:BF12" si="10">SUM(T7:U7)</f>
        <v>255</v>
      </c>
      <c r="BG7" s="7">
        <f>SUM(V7:W7)</f>
        <v>250</v>
      </c>
      <c r="BH7" s="7">
        <f>SUM(X7:Y7)</f>
        <v>215</v>
      </c>
      <c r="BI7" s="7">
        <f>SUM(Z7:AA7)</f>
        <v>195</v>
      </c>
      <c r="BJ7" s="7">
        <f>SUM(AB7:AC7)</f>
        <v>195</v>
      </c>
      <c r="BK7" s="7">
        <f>SUM(AD7:AE7)</f>
        <v>190</v>
      </c>
      <c r="BL7" s="7">
        <f>SUM(AF7:AG7)</f>
        <v>200</v>
      </c>
      <c r="BM7" s="7">
        <f>SUM(AH7:AI7)</f>
        <v>190</v>
      </c>
      <c r="BN7" s="7">
        <f t="shared" ref="BN7:BN10" si="11">AJ7+AK7</f>
        <v>171.55853134718993</v>
      </c>
      <c r="BO7" s="7">
        <f t="shared" ref="BO7:BO10" si="12">AL7+AM7</f>
        <v>157.00099419483624</v>
      </c>
      <c r="BP7" s="7">
        <f t="shared" ref="BP7:BP31" si="13">AN7+AO7</f>
        <v>115.75782087344811</v>
      </c>
      <c r="BQ7" s="37">
        <f>AP7+AQ7</f>
        <v>166.70962210759353</v>
      </c>
      <c r="BR7" s="37">
        <f>AR7+AS7</f>
        <v>187.86636013631556</v>
      </c>
      <c r="BS7" s="37">
        <f>AT7+AU7</f>
        <v>173.31062717525435</v>
      </c>
      <c r="BT7" s="37">
        <f t="shared" ref="BT7:BT32" si="14">AV7+AW7</f>
        <v>215.32176599328929</v>
      </c>
      <c r="BU7" s="37">
        <f>AX7+AY7</f>
        <v>220.13997716086257</v>
      </c>
      <c r="BV7" s="37">
        <f t="shared" ref="BV7:BV60" si="15">AZ7+BA7</f>
        <v>230.40185982973861</v>
      </c>
      <c r="BW7" s="37"/>
      <c r="BX7" s="10" t="s">
        <v>15</v>
      </c>
      <c r="BY7" s="7">
        <f t="shared" si="6"/>
        <v>425</v>
      </c>
      <c r="BZ7" s="7">
        <f t="shared" si="6"/>
        <v>465</v>
      </c>
      <c r="CA7" s="7">
        <f t="shared" si="6"/>
        <v>480</v>
      </c>
      <c r="CB7" s="7">
        <f t="shared" si="6"/>
        <v>410</v>
      </c>
      <c r="CC7" s="7">
        <f t="shared" si="6"/>
        <v>390</v>
      </c>
      <c r="CD7" s="7">
        <f t="shared" si="6"/>
        <v>390</v>
      </c>
      <c r="CE7" s="7">
        <f t="shared" si="6"/>
        <v>328.55952554202617</v>
      </c>
      <c r="CF7" s="7">
        <f t="shared" si="6"/>
        <v>282.4674429810417</v>
      </c>
      <c r="CG7" s="7">
        <f t="shared" si="6"/>
        <v>361.17698731156986</v>
      </c>
      <c r="CH7" s="7">
        <f t="shared" si="6"/>
        <v>435.4617431541518</v>
      </c>
      <c r="CI7" s="7"/>
      <c r="CJ7" s="7"/>
      <c r="CK7" s="208"/>
      <c r="CL7" s="208"/>
      <c r="CM7" s="7"/>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679"/>
      <c r="ED7" s="679"/>
      <c r="EE7" s="679"/>
      <c r="EF7" s="679"/>
      <c r="EG7" s="679"/>
      <c r="EH7" s="679"/>
      <c r="EI7" s="679"/>
      <c r="EJ7" s="679"/>
      <c r="EK7" s="679"/>
      <c r="EL7" s="679"/>
      <c r="EM7" s="679"/>
      <c r="EN7" s="679"/>
      <c r="EO7" s="679"/>
      <c r="EP7" s="679"/>
      <c r="EQ7" s="679"/>
      <c r="ER7" s="679"/>
    </row>
    <row r="8" spans="1:148" x14ac:dyDescent="0.3">
      <c r="B8" s="10" t="s">
        <v>16</v>
      </c>
      <c r="C8" s="524">
        <v>1350</v>
      </c>
      <c r="D8" s="524">
        <v>1395</v>
      </c>
      <c r="E8" s="524">
        <v>1450</v>
      </c>
      <c r="F8" s="524">
        <v>1630</v>
      </c>
      <c r="G8" s="524">
        <v>1545</v>
      </c>
      <c r="H8" s="524">
        <v>1325</v>
      </c>
      <c r="I8" s="524">
        <v>1429.61045710139</v>
      </c>
      <c r="J8" s="524">
        <v>1059.9513964568996</v>
      </c>
      <c r="K8" s="524">
        <v>962.43346736627655</v>
      </c>
      <c r="L8" s="524">
        <v>999.28717459253107</v>
      </c>
      <c r="M8" s="524">
        <v>1105.0728652562823</v>
      </c>
      <c r="N8" s="524">
        <v>1007.8628124647673</v>
      </c>
      <c r="O8" s="208">
        <f t="shared" si="9"/>
        <v>0.10586115118197759</v>
      </c>
      <c r="P8" s="208">
        <f t="shared" si="9"/>
        <v>-8.7967097779539261E-2</v>
      </c>
      <c r="Q8" s="544"/>
      <c r="R8" s="7">
        <v>320</v>
      </c>
      <c r="S8" s="7">
        <v>355</v>
      </c>
      <c r="T8" s="7">
        <v>395</v>
      </c>
      <c r="U8" s="7">
        <v>405</v>
      </c>
      <c r="V8" s="7">
        <v>360</v>
      </c>
      <c r="W8" s="7">
        <v>390</v>
      </c>
      <c r="X8" s="7">
        <v>420</v>
      </c>
      <c r="Y8" s="7">
        <v>445</v>
      </c>
      <c r="Z8" s="7">
        <v>365</v>
      </c>
      <c r="AA8" s="7">
        <v>405</v>
      </c>
      <c r="AB8" s="7">
        <v>410</v>
      </c>
      <c r="AC8" s="7">
        <v>395</v>
      </c>
      <c r="AD8" s="7">
        <v>350</v>
      </c>
      <c r="AE8" s="7">
        <v>395</v>
      </c>
      <c r="AF8" s="7">
        <v>350</v>
      </c>
      <c r="AG8" s="7">
        <v>360</v>
      </c>
      <c r="AH8" s="7">
        <v>295</v>
      </c>
      <c r="AI8" s="7">
        <v>325</v>
      </c>
      <c r="AJ8" s="7">
        <v>389.93689248205874</v>
      </c>
      <c r="AK8" s="7">
        <v>379.33927516626386</v>
      </c>
      <c r="AL8" s="7">
        <v>315.52620969513464</v>
      </c>
      <c r="AM8" s="7">
        <v>344.57436591225667</v>
      </c>
      <c r="AN8" s="7">
        <v>307.04577245418227</v>
      </c>
      <c r="AO8" s="7">
        <v>154.99033582121336</v>
      </c>
      <c r="AP8" s="7">
        <v>276.8533977195994</v>
      </c>
      <c r="AQ8" s="7">
        <v>320.91010955826584</v>
      </c>
      <c r="AR8" s="7">
        <v>285.69863452930997</v>
      </c>
      <c r="AS8" s="7">
        <v>249.6579045878207</v>
      </c>
      <c r="AT8" s="7">
        <v>187.23211115993993</v>
      </c>
      <c r="AU8" s="7">
        <v>239.64439926868312</v>
      </c>
      <c r="AV8" s="7">
        <v>249.3089742301409</v>
      </c>
      <c r="AW8" s="7">
        <v>251.42939975263747</v>
      </c>
      <c r="AX8" s="7">
        <v>231.21818244934752</v>
      </c>
      <c r="AY8" s="7">
        <v>267.18059727453249</v>
      </c>
      <c r="AZ8" s="7">
        <v>296.01783698939153</v>
      </c>
      <c r="BA8" s="7">
        <v>292.62269178494023</v>
      </c>
      <c r="BB8" s="7">
        <v>252.24677673452572</v>
      </c>
      <c r="BC8" s="841"/>
      <c r="BD8" s="7">
        <f t="shared" ref="BD8:BD12" si="16">D8-BE8</f>
        <v>720</v>
      </c>
      <c r="BE8" s="7">
        <f t="shared" ref="BE8:BE12" si="17">SUM(R8:S8)</f>
        <v>675</v>
      </c>
      <c r="BF8" s="7">
        <f t="shared" si="10"/>
        <v>800</v>
      </c>
      <c r="BG8" s="7">
        <f t="shared" ref="BG8:BG12" si="18">SUM(V8:W8)</f>
        <v>750</v>
      </c>
      <c r="BH8" s="7">
        <f t="shared" ref="BH8:BH12" si="19">SUM(X8:Y8)</f>
        <v>865</v>
      </c>
      <c r="BI8" s="7">
        <f t="shared" ref="BI8:BI12" si="20">SUM(Z8:AA8)</f>
        <v>770</v>
      </c>
      <c r="BJ8" s="7">
        <f t="shared" ref="BJ8:BJ12" si="21">SUM(AB8:AC8)</f>
        <v>805</v>
      </c>
      <c r="BK8" s="7">
        <f t="shared" ref="BK8:BK12" si="22">SUM(AD8:AE8)</f>
        <v>745</v>
      </c>
      <c r="BL8" s="7">
        <f t="shared" ref="BL8:BL12" si="23">SUM(AF8:AG8)</f>
        <v>710</v>
      </c>
      <c r="BM8" s="7">
        <f t="shared" ref="BM8:BM12" si="24">SUM(AH8:AI8)</f>
        <v>620</v>
      </c>
      <c r="BN8" s="7">
        <f t="shared" si="11"/>
        <v>769.2761676483226</v>
      </c>
      <c r="BO8" s="7">
        <f t="shared" si="12"/>
        <v>660.10057560739131</v>
      </c>
      <c r="BP8" s="7">
        <f t="shared" si="13"/>
        <v>462.03610827539563</v>
      </c>
      <c r="BQ8" s="37">
        <f>AP8+AQ8</f>
        <v>597.7635072778653</v>
      </c>
      <c r="BR8" s="37">
        <f>AR8+AS8</f>
        <v>535.35653911713064</v>
      </c>
      <c r="BS8" s="37">
        <f t="shared" ref="BS8:BS32" si="25">AT8+AU8</f>
        <v>426.87651042862308</v>
      </c>
      <c r="BT8" s="37">
        <f t="shared" si="14"/>
        <v>500.7383739827784</v>
      </c>
      <c r="BU8" s="37">
        <f t="shared" ref="BU8:BU59" si="26">AX8+AY8</f>
        <v>498.39877972388001</v>
      </c>
      <c r="BV8" s="37">
        <f t="shared" si="15"/>
        <v>588.64052877433176</v>
      </c>
      <c r="BW8" s="37"/>
      <c r="BX8" s="10" t="s">
        <v>16</v>
      </c>
      <c r="BY8" s="7">
        <f t="shared" si="6"/>
        <v>1350</v>
      </c>
      <c r="BZ8" s="7">
        <f t="shared" si="6"/>
        <v>1395</v>
      </c>
      <c r="CA8" s="7">
        <f t="shared" si="6"/>
        <v>1450</v>
      </c>
      <c r="CB8" s="7">
        <f t="shared" si="6"/>
        <v>1630</v>
      </c>
      <c r="CC8" s="7">
        <f t="shared" si="6"/>
        <v>1545</v>
      </c>
      <c r="CD8" s="7">
        <f t="shared" si="6"/>
        <v>1325</v>
      </c>
      <c r="CE8" s="7">
        <f t="shared" si="6"/>
        <v>1429.61045710139</v>
      </c>
      <c r="CF8" s="7">
        <f t="shared" si="6"/>
        <v>1059.9513964568996</v>
      </c>
      <c r="CG8" s="7">
        <f t="shared" si="6"/>
        <v>962.43346736627655</v>
      </c>
      <c r="CH8" s="7">
        <f t="shared" si="6"/>
        <v>999.28717459253107</v>
      </c>
      <c r="CI8" s="7"/>
      <c r="CJ8" s="7"/>
      <c r="CK8" s="208"/>
      <c r="CL8" s="208"/>
      <c r="CM8" s="7"/>
      <c r="CN8" s="439"/>
      <c r="CO8" s="439"/>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679"/>
      <c r="ED8" s="679"/>
      <c r="EE8" s="679"/>
      <c r="EF8" s="679"/>
      <c r="EG8" s="679"/>
      <c r="EH8" s="679"/>
      <c r="EI8" s="679"/>
      <c r="EJ8" s="679"/>
      <c r="EK8" s="679"/>
      <c r="EL8" s="679"/>
      <c r="EM8" s="679"/>
      <c r="EN8" s="679"/>
      <c r="EO8" s="679"/>
      <c r="EP8" s="679"/>
      <c r="EQ8" s="679"/>
      <c r="ER8" s="679"/>
    </row>
    <row r="9" spans="1:148" x14ac:dyDescent="0.3">
      <c r="B9" s="10" t="s">
        <v>17</v>
      </c>
      <c r="C9" s="524">
        <v>585</v>
      </c>
      <c r="D9" s="524">
        <v>585</v>
      </c>
      <c r="E9" s="524">
        <v>510</v>
      </c>
      <c r="F9" s="524">
        <v>450</v>
      </c>
      <c r="G9" s="524">
        <v>435</v>
      </c>
      <c r="H9" s="524">
        <v>425</v>
      </c>
      <c r="I9" s="524">
        <v>294.82340720715814</v>
      </c>
      <c r="J9" s="524">
        <v>232.45674708525959</v>
      </c>
      <c r="K9" s="524">
        <v>258.06351795235474</v>
      </c>
      <c r="L9" s="524">
        <v>255.77801669326126</v>
      </c>
      <c r="M9" s="524">
        <v>306.44917808017789</v>
      </c>
      <c r="N9" s="524">
        <v>309.35811223014554</v>
      </c>
      <c r="O9" s="208">
        <f t="shared" si="9"/>
        <v>0.19810600630187625</v>
      </c>
      <c r="P9" s="208">
        <f t="shared" si="9"/>
        <v>9.4923868557630353E-3</v>
      </c>
      <c r="Q9" s="544"/>
      <c r="R9" s="7">
        <v>145</v>
      </c>
      <c r="S9" s="7">
        <v>140</v>
      </c>
      <c r="T9" s="7">
        <v>135</v>
      </c>
      <c r="U9" s="7">
        <v>120</v>
      </c>
      <c r="V9" s="7">
        <v>125</v>
      </c>
      <c r="W9" s="7">
        <v>125</v>
      </c>
      <c r="X9" s="7">
        <v>115</v>
      </c>
      <c r="Y9" s="7">
        <v>105</v>
      </c>
      <c r="Z9" s="7">
        <v>115</v>
      </c>
      <c r="AA9" s="7">
        <v>115</v>
      </c>
      <c r="AB9" s="7">
        <v>115</v>
      </c>
      <c r="AC9" s="7">
        <v>105</v>
      </c>
      <c r="AD9" s="7">
        <v>110</v>
      </c>
      <c r="AE9" s="7">
        <v>110</v>
      </c>
      <c r="AF9" s="7">
        <v>110</v>
      </c>
      <c r="AG9" s="7">
        <v>105</v>
      </c>
      <c r="AH9" s="7">
        <v>105</v>
      </c>
      <c r="AI9" s="7">
        <v>110</v>
      </c>
      <c r="AJ9" s="7">
        <v>77.472429741168057</v>
      </c>
      <c r="AK9" s="7">
        <v>73.119516853805152</v>
      </c>
      <c r="AL9" s="7">
        <v>74.522155951827557</v>
      </c>
      <c r="AM9" s="7">
        <v>69.706519909159553</v>
      </c>
      <c r="AN9" s="7">
        <v>70.793256113029514</v>
      </c>
      <c r="AO9" s="7">
        <v>37.513233742483912</v>
      </c>
      <c r="AP9" s="7">
        <v>56.753919569488382</v>
      </c>
      <c r="AQ9" s="7">
        <v>67.394597190759058</v>
      </c>
      <c r="AR9" s="7">
        <v>71.426613320098028</v>
      </c>
      <c r="AS9" s="7">
        <v>66.477765935965493</v>
      </c>
      <c r="AT9" s="7">
        <v>55.573306530896573</v>
      </c>
      <c r="AU9" s="7">
        <v>64.585058623395284</v>
      </c>
      <c r="AV9" s="7">
        <v>66.249420229263862</v>
      </c>
      <c r="AW9" s="7">
        <v>59.0400091879294</v>
      </c>
      <c r="AX9" s="7">
        <v>64.827947196924853</v>
      </c>
      <c r="AY9" s="7">
        <v>65.65922836499422</v>
      </c>
      <c r="AZ9" s="7">
        <v>71.221348355218126</v>
      </c>
      <c r="BA9" s="7">
        <v>73.876106284894917</v>
      </c>
      <c r="BB9" s="7">
        <v>78.10647180294599</v>
      </c>
      <c r="BC9" s="841"/>
      <c r="BD9" s="7">
        <f t="shared" si="16"/>
        <v>300</v>
      </c>
      <c r="BE9" s="7">
        <f t="shared" si="17"/>
        <v>285</v>
      </c>
      <c r="BF9" s="7">
        <f t="shared" si="10"/>
        <v>255</v>
      </c>
      <c r="BG9" s="7">
        <f t="shared" si="18"/>
        <v>250</v>
      </c>
      <c r="BH9" s="7">
        <f t="shared" si="19"/>
        <v>220</v>
      </c>
      <c r="BI9" s="7">
        <f t="shared" si="20"/>
        <v>230</v>
      </c>
      <c r="BJ9" s="7">
        <f t="shared" si="21"/>
        <v>220</v>
      </c>
      <c r="BK9" s="7">
        <f t="shared" si="22"/>
        <v>220</v>
      </c>
      <c r="BL9" s="7">
        <f t="shared" si="23"/>
        <v>215</v>
      </c>
      <c r="BM9" s="7">
        <f t="shared" si="24"/>
        <v>215</v>
      </c>
      <c r="BN9" s="7">
        <f t="shared" si="11"/>
        <v>150.59194659497319</v>
      </c>
      <c r="BO9" s="7">
        <f t="shared" si="12"/>
        <v>144.2286758609871</v>
      </c>
      <c r="BP9" s="7">
        <f t="shared" si="13"/>
        <v>108.30648985551343</v>
      </c>
      <c r="BQ9" s="37">
        <f>AP9+AQ9</f>
        <v>124.14851676024745</v>
      </c>
      <c r="BR9" s="37">
        <f>AR9+AS9</f>
        <v>137.90437925606352</v>
      </c>
      <c r="BS9" s="37">
        <f t="shared" si="25"/>
        <v>120.15836515429186</v>
      </c>
      <c r="BT9" s="37">
        <f t="shared" si="14"/>
        <v>125.28942941719326</v>
      </c>
      <c r="BU9" s="37">
        <f t="shared" si="26"/>
        <v>130.48717556191906</v>
      </c>
      <c r="BV9" s="37">
        <f t="shared" si="15"/>
        <v>145.09745464011303</v>
      </c>
      <c r="BW9" s="37"/>
      <c r="BX9" s="10" t="s">
        <v>17</v>
      </c>
      <c r="BY9" s="7">
        <f t="shared" si="6"/>
        <v>585</v>
      </c>
      <c r="BZ9" s="7">
        <f t="shared" si="6"/>
        <v>585</v>
      </c>
      <c r="CA9" s="7">
        <f t="shared" si="6"/>
        <v>510</v>
      </c>
      <c r="CB9" s="7">
        <f t="shared" si="6"/>
        <v>450</v>
      </c>
      <c r="CC9" s="7">
        <f t="shared" si="6"/>
        <v>435</v>
      </c>
      <c r="CD9" s="7">
        <f t="shared" si="6"/>
        <v>425</v>
      </c>
      <c r="CE9" s="7">
        <f t="shared" si="6"/>
        <v>294.82340720715814</v>
      </c>
      <c r="CF9" s="7">
        <f t="shared" si="6"/>
        <v>232.45674708525959</v>
      </c>
      <c r="CG9" s="7">
        <f t="shared" si="6"/>
        <v>258.06351795235474</v>
      </c>
      <c r="CH9" s="7">
        <f t="shared" si="6"/>
        <v>255.77801669326126</v>
      </c>
      <c r="CI9" s="7"/>
      <c r="CJ9" s="7"/>
      <c r="CK9" s="208"/>
      <c r="CL9" s="208"/>
      <c r="CM9" s="7"/>
      <c r="CN9" s="439"/>
      <c r="CO9" s="439"/>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679"/>
      <c r="ED9" s="679"/>
      <c r="EE9" s="679"/>
      <c r="EF9" s="679"/>
      <c r="EG9" s="679"/>
      <c r="EH9" s="679"/>
      <c r="EI9" s="679"/>
      <c r="EJ9" s="679"/>
      <c r="EK9" s="679"/>
      <c r="EL9" s="679"/>
      <c r="EM9" s="679"/>
      <c r="EN9" s="679"/>
      <c r="EO9" s="679"/>
      <c r="EP9" s="679"/>
      <c r="EQ9" s="679"/>
      <c r="ER9" s="679"/>
    </row>
    <row r="10" spans="1:148" x14ac:dyDescent="0.3">
      <c r="B10" s="10" t="s">
        <v>18</v>
      </c>
      <c r="C10" s="524">
        <v>130</v>
      </c>
      <c r="D10" s="524">
        <v>125</v>
      </c>
      <c r="E10" s="524">
        <v>145</v>
      </c>
      <c r="F10" s="524">
        <v>195</v>
      </c>
      <c r="G10" s="524">
        <v>230</v>
      </c>
      <c r="H10" s="524">
        <v>220</v>
      </c>
      <c r="I10" s="524">
        <v>182.6121698471039</v>
      </c>
      <c r="J10" s="524">
        <v>280.01554771941949</v>
      </c>
      <c r="K10" s="524">
        <v>378.16403254723866</v>
      </c>
      <c r="L10" s="524">
        <v>459.19224801780388</v>
      </c>
      <c r="M10" s="524">
        <v>627.24274181498595</v>
      </c>
      <c r="N10" s="524">
        <v>708.54605152158297</v>
      </c>
      <c r="O10" s="208">
        <f t="shared" si="9"/>
        <v>0.36596979701335552</v>
      </c>
      <c r="P10" s="208">
        <f t="shared" si="9"/>
        <v>0.12962016821643596</v>
      </c>
      <c r="Q10" s="544"/>
      <c r="R10" s="7">
        <v>25</v>
      </c>
      <c r="S10" s="7">
        <v>30</v>
      </c>
      <c r="T10" s="7">
        <v>35</v>
      </c>
      <c r="U10" s="7">
        <v>30</v>
      </c>
      <c r="V10" s="7">
        <v>25</v>
      </c>
      <c r="W10" s="7">
        <v>35</v>
      </c>
      <c r="X10" s="7">
        <v>45</v>
      </c>
      <c r="Y10" s="7">
        <v>45</v>
      </c>
      <c r="Z10" s="7">
        <v>45</v>
      </c>
      <c r="AA10" s="7">
        <v>55</v>
      </c>
      <c r="AB10" s="7">
        <v>55</v>
      </c>
      <c r="AC10" s="7">
        <v>55</v>
      </c>
      <c r="AD10" s="7">
        <v>55</v>
      </c>
      <c r="AE10" s="7">
        <v>65</v>
      </c>
      <c r="AF10" s="7">
        <v>55</v>
      </c>
      <c r="AG10" s="7">
        <v>60</v>
      </c>
      <c r="AH10" s="7">
        <v>50</v>
      </c>
      <c r="AI10" s="7">
        <v>55</v>
      </c>
      <c r="AJ10" s="7">
        <v>47.546490221441005</v>
      </c>
      <c r="AK10" s="7">
        <v>40.357440045515382</v>
      </c>
      <c r="AL10" s="7">
        <v>41.040868959309591</v>
      </c>
      <c r="AM10" s="7">
        <v>53.664432679770179</v>
      </c>
      <c r="AN10" s="7">
        <v>42.31007568284204</v>
      </c>
      <c r="AO10" s="7">
        <v>77.115354840026683</v>
      </c>
      <c r="AP10" s="7">
        <v>75.740974518956421</v>
      </c>
      <c r="AQ10" s="7">
        <v>84.811753554278582</v>
      </c>
      <c r="AR10" s="7">
        <v>86.636945284675747</v>
      </c>
      <c r="AS10" s="7">
        <v>86.25071998620686</v>
      </c>
      <c r="AT10" s="7">
        <v>93.665374319894667</v>
      </c>
      <c r="AU10" s="7">
        <v>111.55728924104933</v>
      </c>
      <c r="AV10" s="7">
        <v>137.74257341875119</v>
      </c>
      <c r="AW10" s="7">
        <v>103.63491811774318</v>
      </c>
      <c r="AX10" s="7">
        <v>109.71103720761946</v>
      </c>
      <c r="AY10" s="7">
        <v>108.03045813744131</v>
      </c>
      <c r="AZ10" s="7">
        <v>156.18887617224976</v>
      </c>
      <c r="BA10" s="7">
        <v>160.23117732102918</v>
      </c>
      <c r="BB10" s="7">
        <v>153.38439125799292</v>
      </c>
      <c r="BC10" s="841"/>
      <c r="BD10" s="7">
        <f t="shared" si="16"/>
        <v>70</v>
      </c>
      <c r="BE10" s="7">
        <f t="shared" si="17"/>
        <v>55</v>
      </c>
      <c r="BF10" s="7">
        <f t="shared" si="10"/>
        <v>65</v>
      </c>
      <c r="BG10" s="7">
        <f t="shared" si="18"/>
        <v>60</v>
      </c>
      <c r="BH10" s="7">
        <f t="shared" si="19"/>
        <v>90</v>
      </c>
      <c r="BI10" s="7">
        <f t="shared" si="20"/>
        <v>100</v>
      </c>
      <c r="BJ10" s="7">
        <f t="shared" si="21"/>
        <v>110</v>
      </c>
      <c r="BK10" s="7">
        <f t="shared" si="22"/>
        <v>120</v>
      </c>
      <c r="BL10" s="7">
        <f t="shared" si="23"/>
        <v>115</v>
      </c>
      <c r="BM10" s="7">
        <f t="shared" si="24"/>
        <v>105</v>
      </c>
      <c r="BN10" s="7">
        <f t="shared" si="11"/>
        <v>87.903930266956394</v>
      </c>
      <c r="BO10" s="7">
        <f t="shared" si="12"/>
        <v>94.705301639079778</v>
      </c>
      <c r="BP10" s="7">
        <f t="shared" si="13"/>
        <v>119.42543052286872</v>
      </c>
      <c r="BQ10" s="37">
        <f t="shared" ref="BQ10:BQ56" si="27">AP10+AQ10</f>
        <v>160.55272807323502</v>
      </c>
      <c r="BR10" s="37">
        <f>AR10+AS10</f>
        <v>172.88766527088262</v>
      </c>
      <c r="BS10" s="37">
        <f t="shared" si="25"/>
        <v>205.222663560944</v>
      </c>
      <c r="BT10" s="37">
        <f t="shared" si="14"/>
        <v>241.37749153649438</v>
      </c>
      <c r="BU10" s="37">
        <f t="shared" si="26"/>
        <v>217.74149534506077</v>
      </c>
      <c r="BV10" s="37">
        <f t="shared" si="15"/>
        <v>316.42005349327894</v>
      </c>
      <c r="BW10" s="37"/>
      <c r="BX10" s="10" t="s">
        <v>18</v>
      </c>
      <c r="BY10" s="7">
        <f t="shared" si="6"/>
        <v>130</v>
      </c>
      <c r="BZ10" s="7">
        <f t="shared" si="6"/>
        <v>125</v>
      </c>
      <c r="CA10" s="7">
        <f t="shared" si="6"/>
        <v>145</v>
      </c>
      <c r="CB10" s="7">
        <f t="shared" si="6"/>
        <v>195</v>
      </c>
      <c r="CC10" s="7">
        <f t="shared" si="6"/>
        <v>230</v>
      </c>
      <c r="CD10" s="7">
        <f t="shared" si="6"/>
        <v>220</v>
      </c>
      <c r="CE10" s="7">
        <f t="shared" si="6"/>
        <v>182.6121698471039</v>
      </c>
      <c r="CF10" s="7">
        <f t="shared" si="6"/>
        <v>280.01554771941949</v>
      </c>
      <c r="CG10" s="7">
        <f t="shared" si="6"/>
        <v>378.16403254723866</v>
      </c>
      <c r="CH10" s="7">
        <f t="shared" si="6"/>
        <v>459.19224801780388</v>
      </c>
      <c r="CI10" s="7"/>
      <c r="CJ10" s="7"/>
      <c r="CK10" s="208"/>
      <c r="CL10" s="208"/>
      <c r="CM10" s="7"/>
      <c r="CN10" s="439"/>
      <c r="CO10" s="439"/>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679"/>
      <c r="ED10" s="679"/>
      <c r="EE10" s="679"/>
      <c r="EF10" s="679"/>
      <c r="EG10" s="679"/>
      <c r="EH10" s="679"/>
      <c r="EI10" s="679"/>
      <c r="EJ10" s="679"/>
      <c r="EK10" s="679"/>
      <c r="EL10" s="679"/>
      <c r="EM10" s="679"/>
      <c r="EN10" s="679"/>
      <c r="EO10" s="679"/>
      <c r="EP10" s="679"/>
      <c r="EQ10" s="679"/>
      <c r="ER10" s="679"/>
    </row>
    <row r="11" spans="1:148" x14ac:dyDescent="0.3">
      <c r="B11" s="10" t="s">
        <v>21</v>
      </c>
      <c r="C11" s="524">
        <v>165</v>
      </c>
      <c r="D11" s="524">
        <v>170</v>
      </c>
      <c r="E11" s="524">
        <v>180</v>
      </c>
      <c r="F11" s="524">
        <v>170</v>
      </c>
      <c r="G11" s="524">
        <v>175</v>
      </c>
      <c r="H11" s="524">
        <v>195</v>
      </c>
      <c r="I11" s="524" t="s">
        <v>116</v>
      </c>
      <c r="J11" s="524" t="s">
        <v>116</v>
      </c>
      <c r="K11" s="524" t="s">
        <v>116</v>
      </c>
      <c r="L11" s="524" t="s">
        <v>116</v>
      </c>
      <c r="M11" s="524" t="s">
        <v>116</v>
      </c>
      <c r="N11" s="524" t="s">
        <v>116</v>
      </c>
      <c r="O11" s="208" t="str">
        <f t="shared" si="9"/>
        <v>N/A</v>
      </c>
      <c r="P11" s="208" t="str">
        <f t="shared" si="9"/>
        <v>N/A</v>
      </c>
      <c r="Q11" s="544"/>
      <c r="R11" s="7">
        <v>40</v>
      </c>
      <c r="S11" s="7">
        <v>40</v>
      </c>
      <c r="T11" s="7">
        <v>45</v>
      </c>
      <c r="U11" s="7">
        <v>45</v>
      </c>
      <c r="V11" s="7">
        <v>45</v>
      </c>
      <c r="W11" s="7">
        <v>45</v>
      </c>
      <c r="X11" s="7">
        <v>45</v>
      </c>
      <c r="Y11" s="7">
        <v>40</v>
      </c>
      <c r="Z11" s="7">
        <v>45</v>
      </c>
      <c r="AA11" s="7">
        <v>40</v>
      </c>
      <c r="AB11" s="7">
        <v>45</v>
      </c>
      <c r="AC11" s="7">
        <v>40</v>
      </c>
      <c r="AD11" s="7">
        <v>45</v>
      </c>
      <c r="AE11" s="7">
        <v>45</v>
      </c>
      <c r="AF11" s="7">
        <v>50</v>
      </c>
      <c r="AG11" s="7">
        <v>50</v>
      </c>
      <c r="AH11" s="7">
        <v>50</v>
      </c>
      <c r="AI11" s="7">
        <v>45</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841"/>
      <c r="BD11" s="7">
        <f t="shared" si="16"/>
        <v>90</v>
      </c>
      <c r="BE11" s="7">
        <f t="shared" si="17"/>
        <v>80</v>
      </c>
      <c r="BF11" s="7">
        <f t="shared" si="10"/>
        <v>90</v>
      </c>
      <c r="BG11" s="7">
        <f t="shared" si="18"/>
        <v>90</v>
      </c>
      <c r="BH11" s="7">
        <f t="shared" si="19"/>
        <v>85</v>
      </c>
      <c r="BI11" s="7">
        <f t="shared" si="20"/>
        <v>85</v>
      </c>
      <c r="BJ11" s="7">
        <f t="shared" si="21"/>
        <v>85</v>
      </c>
      <c r="BK11" s="7">
        <f t="shared" si="22"/>
        <v>90</v>
      </c>
      <c r="BL11" s="7">
        <f t="shared" si="23"/>
        <v>100</v>
      </c>
      <c r="BM11" s="7">
        <f t="shared" si="24"/>
        <v>95</v>
      </c>
      <c r="BN11" s="10" t="s">
        <v>116</v>
      </c>
      <c r="BO11" s="10" t="s">
        <v>116</v>
      </c>
      <c r="BP11" s="10" t="s">
        <v>116</v>
      </c>
      <c r="BQ11" s="10" t="s">
        <v>116</v>
      </c>
      <c r="BR11" s="10" t="s">
        <v>116</v>
      </c>
      <c r="BS11" s="10" t="s">
        <v>116</v>
      </c>
      <c r="BT11" s="10" t="s">
        <v>116</v>
      </c>
      <c r="BU11" s="10" t="s">
        <v>116</v>
      </c>
      <c r="BV11" s="10" t="s">
        <v>116</v>
      </c>
      <c r="BW11" s="10"/>
      <c r="BX11" s="10" t="s">
        <v>21</v>
      </c>
      <c r="BY11" s="7">
        <f t="shared" si="6"/>
        <v>165</v>
      </c>
      <c r="BZ11" s="7">
        <f t="shared" si="6"/>
        <v>170</v>
      </c>
      <c r="CA11" s="7">
        <f t="shared" si="6"/>
        <v>180</v>
      </c>
      <c r="CB11" s="7">
        <f t="shared" si="6"/>
        <v>170</v>
      </c>
      <c r="CC11" s="7">
        <f t="shared" si="6"/>
        <v>175</v>
      </c>
      <c r="CD11" s="7">
        <f t="shared" si="6"/>
        <v>195</v>
      </c>
      <c r="CE11" s="7" t="str">
        <f t="shared" si="6"/>
        <v>††</v>
      </c>
      <c r="CF11" s="7" t="str">
        <f t="shared" si="6"/>
        <v>††</v>
      </c>
      <c r="CG11" s="7" t="str">
        <f t="shared" si="6"/>
        <v>††</v>
      </c>
      <c r="CH11" s="7" t="str">
        <f t="shared" si="6"/>
        <v>††</v>
      </c>
      <c r="CI11" s="7"/>
      <c r="CJ11" s="7"/>
      <c r="CK11" s="208"/>
      <c r="CL11" s="208"/>
      <c r="CM11" s="7"/>
      <c r="CN11" s="439"/>
      <c r="CO11" s="439"/>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679"/>
      <c r="ED11" s="679"/>
      <c r="EE11" s="679"/>
      <c r="EF11" s="679"/>
      <c r="EG11" s="679"/>
      <c r="EH11" s="679"/>
      <c r="EI11" s="679"/>
      <c r="EJ11" s="679"/>
      <c r="EK11" s="679"/>
      <c r="EL11" s="679"/>
      <c r="EM11" s="679"/>
      <c r="EN11" s="679"/>
      <c r="EO11" s="679"/>
      <c r="EP11" s="679"/>
      <c r="EQ11" s="679"/>
      <c r="ER11" s="679"/>
    </row>
    <row r="12" spans="1:148" x14ac:dyDescent="0.3">
      <c r="B12" s="52" t="s">
        <v>19</v>
      </c>
      <c r="C12" s="184">
        <v>475</v>
      </c>
      <c r="D12" s="184">
        <v>500</v>
      </c>
      <c r="E12" s="184">
        <v>485</v>
      </c>
      <c r="F12" s="184">
        <v>495</v>
      </c>
      <c r="G12" s="184">
        <v>515</v>
      </c>
      <c r="H12" s="184">
        <v>535</v>
      </c>
      <c r="I12" s="184">
        <v>575.79800109653354</v>
      </c>
      <c r="J12" s="184">
        <v>471.06853113922978</v>
      </c>
      <c r="K12" s="184">
        <v>595.38406460247006</v>
      </c>
      <c r="L12" s="184">
        <v>717.01907421553574</v>
      </c>
      <c r="M12" s="184">
        <v>766.01281031541703</v>
      </c>
      <c r="N12" s="184">
        <v>820.84427354964032</v>
      </c>
      <c r="O12" s="217">
        <f t="shared" si="9"/>
        <v>6.8329752808157229E-2</v>
      </c>
      <c r="P12" s="217">
        <f t="shared" si="9"/>
        <v>7.1580347607562267E-2</v>
      </c>
      <c r="Q12" s="544"/>
      <c r="R12" s="29">
        <v>115</v>
      </c>
      <c r="S12" s="29">
        <v>130</v>
      </c>
      <c r="T12" s="29">
        <v>125</v>
      </c>
      <c r="U12" s="29">
        <v>125</v>
      </c>
      <c r="V12" s="29">
        <v>115</v>
      </c>
      <c r="W12" s="29">
        <v>120</v>
      </c>
      <c r="X12" s="29">
        <v>125</v>
      </c>
      <c r="Y12" s="29">
        <v>125</v>
      </c>
      <c r="Z12" s="29">
        <v>115</v>
      </c>
      <c r="AA12" s="29">
        <v>125</v>
      </c>
      <c r="AB12" s="29">
        <v>125</v>
      </c>
      <c r="AC12" s="29">
        <v>130</v>
      </c>
      <c r="AD12" s="29">
        <v>130</v>
      </c>
      <c r="AE12" s="29">
        <v>130</v>
      </c>
      <c r="AF12" s="29">
        <v>130</v>
      </c>
      <c r="AG12" s="29">
        <v>135</v>
      </c>
      <c r="AH12" s="29">
        <v>135</v>
      </c>
      <c r="AI12" s="29">
        <v>140</v>
      </c>
      <c r="AJ12" s="29">
        <v>147.69553467116049</v>
      </c>
      <c r="AK12" s="29">
        <v>149.4760397498008</v>
      </c>
      <c r="AL12" s="29">
        <v>144.54484894936769</v>
      </c>
      <c r="AM12" s="29">
        <v>134.08157772620453</v>
      </c>
      <c r="AN12" s="29">
        <v>124.08744346619059</v>
      </c>
      <c r="AO12" s="29">
        <v>67.059993788976783</v>
      </c>
      <c r="AP12" s="29">
        <v>131.34686837973487</v>
      </c>
      <c r="AQ12" s="29">
        <v>148.57422550432756</v>
      </c>
      <c r="AR12" s="29">
        <v>160.27763708324861</v>
      </c>
      <c r="AS12" s="29">
        <v>144.92998836985055</v>
      </c>
      <c r="AT12" s="29">
        <v>137.32460388040647</v>
      </c>
      <c r="AU12" s="29">
        <v>152.85183526896441</v>
      </c>
      <c r="AV12" s="29">
        <v>171.53969172737814</v>
      </c>
      <c r="AW12" s="29">
        <v>168.9907789113812</v>
      </c>
      <c r="AX12" s="29">
        <v>181.1825880768412</v>
      </c>
      <c r="AY12" s="29">
        <v>195.30601549993531</v>
      </c>
      <c r="AZ12" s="29">
        <v>199.85310425520319</v>
      </c>
      <c r="BA12" s="29">
        <v>191.37428366427193</v>
      </c>
      <c r="BB12" s="29">
        <v>189.98284851372679</v>
      </c>
      <c r="BC12" s="841"/>
      <c r="BD12" s="29">
        <f t="shared" si="16"/>
        <v>255</v>
      </c>
      <c r="BE12" s="29">
        <f t="shared" si="17"/>
        <v>245</v>
      </c>
      <c r="BF12" s="29">
        <f t="shared" si="10"/>
        <v>250</v>
      </c>
      <c r="BG12" s="29">
        <f t="shared" si="18"/>
        <v>235</v>
      </c>
      <c r="BH12" s="29">
        <f t="shared" si="19"/>
        <v>250</v>
      </c>
      <c r="BI12" s="29">
        <f t="shared" si="20"/>
        <v>240</v>
      </c>
      <c r="BJ12" s="29">
        <f t="shared" si="21"/>
        <v>255</v>
      </c>
      <c r="BK12" s="29">
        <f t="shared" si="22"/>
        <v>260</v>
      </c>
      <c r="BL12" s="29">
        <f t="shared" si="23"/>
        <v>265</v>
      </c>
      <c r="BM12" s="29">
        <f t="shared" si="24"/>
        <v>275</v>
      </c>
      <c r="BN12" s="29">
        <f>AJ12+AK12</f>
        <v>297.17157442096129</v>
      </c>
      <c r="BO12" s="29">
        <f>AL12+AM12</f>
        <v>278.62642667557225</v>
      </c>
      <c r="BP12" s="29">
        <f t="shared" si="13"/>
        <v>191.14743725516738</v>
      </c>
      <c r="BQ12" s="786">
        <f>AP12+AQ12</f>
        <v>279.92109388406243</v>
      </c>
      <c r="BR12" s="787">
        <f>AR12+AS12</f>
        <v>305.20762545309913</v>
      </c>
      <c r="BS12" s="787">
        <f t="shared" si="25"/>
        <v>290.17643914937088</v>
      </c>
      <c r="BT12" s="787">
        <f t="shared" si="14"/>
        <v>340.53047063875931</v>
      </c>
      <c r="BU12" s="787">
        <f>AX12+AY12</f>
        <v>376.48860357677654</v>
      </c>
      <c r="BV12" s="787">
        <f t="shared" si="15"/>
        <v>391.22738791947512</v>
      </c>
      <c r="BW12" s="37"/>
      <c r="BX12" s="52" t="s">
        <v>19</v>
      </c>
      <c r="BY12" s="29">
        <f t="shared" si="6"/>
        <v>475</v>
      </c>
      <c r="BZ12" s="29">
        <f t="shared" si="6"/>
        <v>500</v>
      </c>
      <c r="CA12" s="29">
        <f t="shared" si="6"/>
        <v>485</v>
      </c>
      <c r="CB12" s="29">
        <f t="shared" si="6"/>
        <v>495</v>
      </c>
      <c r="CC12" s="29">
        <f t="shared" si="6"/>
        <v>515</v>
      </c>
      <c r="CD12" s="29">
        <f t="shared" si="6"/>
        <v>535</v>
      </c>
      <c r="CE12" s="29">
        <f t="shared" si="6"/>
        <v>575.79800109653354</v>
      </c>
      <c r="CF12" s="29">
        <f t="shared" si="6"/>
        <v>471.06853113922978</v>
      </c>
      <c r="CG12" s="29">
        <f t="shared" si="6"/>
        <v>595.38406460247006</v>
      </c>
      <c r="CH12" s="29">
        <f t="shared" si="6"/>
        <v>717.01907421553574</v>
      </c>
      <c r="CI12" s="29"/>
      <c r="CJ12" s="29"/>
      <c r="CK12" s="217"/>
      <c r="CL12" s="217"/>
      <c r="CM12" s="7"/>
      <c r="CN12" s="447"/>
      <c r="CO12" s="44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row>
    <row r="13" spans="1:148" x14ac:dyDescent="0.3">
      <c r="B13" s="20" t="s">
        <v>5</v>
      </c>
      <c r="C13" s="784">
        <v>2945</v>
      </c>
      <c r="D13" s="784">
        <v>3000</v>
      </c>
      <c r="E13" s="784">
        <v>2840</v>
      </c>
      <c r="F13" s="784">
        <v>2505</v>
      </c>
      <c r="G13" s="784">
        <v>2460</v>
      </c>
      <c r="H13" s="784">
        <v>2245</v>
      </c>
      <c r="I13" s="784">
        <f t="shared" ref="I13:N13" si="28">SUM(I14:I19)</f>
        <v>2105.537750252664</v>
      </c>
      <c r="J13" s="784">
        <f t="shared" si="28"/>
        <v>1830.3464916819003</v>
      </c>
      <c r="K13" s="784">
        <f t="shared" si="28"/>
        <v>1952.5009481835568</v>
      </c>
      <c r="L13" s="784">
        <f t="shared" si="28"/>
        <v>1899.1127259820812</v>
      </c>
      <c r="M13" s="784">
        <f t="shared" si="28"/>
        <v>1851.5526156915219</v>
      </c>
      <c r="N13" s="784">
        <f t="shared" si="28"/>
        <v>1902.8141571046654</v>
      </c>
      <c r="O13" s="210">
        <f t="shared" si="9"/>
        <v>-2.5043331888561116E-2</v>
      </c>
      <c r="P13" s="210">
        <f t="shared" si="9"/>
        <v>2.7685706027856138E-2</v>
      </c>
      <c r="Q13" s="544"/>
      <c r="R13" s="31">
        <v>740</v>
      </c>
      <c r="S13" s="31">
        <v>695</v>
      </c>
      <c r="T13" s="31">
        <v>720</v>
      </c>
      <c r="U13" s="31">
        <v>660</v>
      </c>
      <c r="V13" s="31">
        <v>785</v>
      </c>
      <c r="W13" s="31">
        <v>675</v>
      </c>
      <c r="X13" s="31">
        <v>580</v>
      </c>
      <c r="Y13" s="31">
        <v>600</v>
      </c>
      <c r="Z13" s="31">
        <v>630</v>
      </c>
      <c r="AA13" s="31">
        <v>700</v>
      </c>
      <c r="AB13" s="31">
        <v>610</v>
      </c>
      <c r="AC13" s="31">
        <v>590</v>
      </c>
      <c r="AD13" s="31">
        <v>580</v>
      </c>
      <c r="AE13" s="31">
        <v>680</v>
      </c>
      <c r="AF13" s="31">
        <v>580</v>
      </c>
      <c r="AG13" s="31">
        <v>570</v>
      </c>
      <c r="AH13" s="31">
        <v>550</v>
      </c>
      <c r="AI13" s="31">
        <v>560</v>
      </c>
      <c r="AJ13" s="31">
        <f t="shared" ref="AJ13:BB13" si="29">SUM(AJ14:AJ19)</f>
        <v>541.21125275204304</v>
      </c>
      <c r="AK13" s="31">
        <f t="shared" si="29"/>
        <v>535.93402330837796</v>
      </c>
      <c r="AL13" s="31">
        <f t="shared" si="29"/>
        <v>529.95018102166023</v>
      </c>
      <c r="AM13" s="31">
        <f t="shared" si="29"/>
        <v>498.44229317058239</v>
      </c>
      <c r="AN13" s="31">
        <f t="shared" si="29"/>
        <v>396.63405846780205</v>
      </c>
      <c r="AO13" s="31">
        <f t="shared" si="29"/>
        <v>388.84279375950177</v>
      </c>
      <c r="AP13" s="31">
        <f t="shared" si="29"/>
        <v>511.18101744141416</v>
      </c>
      <c r="AQ13" s="31">
        <f t="shared" si="29"/>
        <v>533.68862201318211</v>
      </c>
      <c r="AR13" s="31">
        <f t="shared" si="29"/>
        <v>487.30936025685696</v>
      </c>
      <c r="AS13" s="31">
        <f t="shared" si="29"/>
        <v>469.95020098424459</v>
      </c>
      <c r="AT13" s="31">
        <f t="shared" si="29"/>
        <v>484.61517848069673</v>
      </c>
      <c r="AU13" s="31">
        <f t="shared" si="29"/>
        <v>510.62620846175867</v>
      </c>
      <c r="AV13" s="31">
        <f t="shared" si="29"/>
        <v>472.40989084854721</v>
      </c>
      <c r="AW13" s="31">
        <f t="shared" si="29"/>
        <v>489.34986846357089</v>
      </c>
      <c r="AX13" s="31">
        <f t="shared" si="29"/>
        <v>480.41669419004046</v>
      </c>
      <c r="AY13" s="31">
        <f t="shared" si="29"/>
        <v>456.94659663587146</v>
      </c>
      <c r="AZ13" s="31">
        <f t="shared" si="29"/>
        <v>462.26499586693802</v>
      </c>
      <c r="BA13" s="31">
        <f t="shared" si="29"/>
        <v>479.64479292901245</v>
      </c>
      <c r="BB13" s="31">
        <f t="shared" si="29"/>
        <v>454.844489466683</v>
      </c>
      <c r="BC13" s="783"/>
      <c r="BD13" s="31">
        <f t="shared" ref="BD13" si="30">SUM(BD14:BD19)</f>
        <v>1565</v>
      </c>
      <c r="BE13" s="31">
        <f>SUM(BE14:BE19)</f>
        <v>1435</v>
      </c>
      <c r="BF13" s="31">
        <f>U13+T13</f>
        <v>1380</v>
      </c>
      <c r="BG13" s="31">
        <f>SUM(BG14:BG18)</f>
        <v>1420</v>
      </c>
      <c r="BH13" s="31">
        <f>SUM(BH14:BH19)</f>
        <v>1180</v>
      </c>
      <c r="BI13" s="31">
        <f t="shared" ref="BI13" si="31">SUM(BI14:BI19)</f>
        <v>1330</v>
      </c>
      <c r="BJ13" s="31">
        <f>SUM(BJ14:BJ19)</f>
        <v>1200</v>
      </c>
      <c r="BK13" s="31">
        <f>SUM(BK14:BK19)</f>
        <v>1260</v>
      </c>
      <c r="BL13" s="31">
        <f>SUM(BL14:BL19)</f>
        <v>1150</v>
      </c>
      <c r="BM13" s="31">
        <f>SUM(BM14:BM19)</f>
        <v>1110</v>
      </c>
      <c r="BN13" s="31">
        <f t="shared" ref="BN13:BN32" si="32">AJ13+AK13</f>
        <v>1077.1452760604211</v>
      </c>
      <c r="BO13" s="31">
        <f t="shared" ref="BO13:BO32" si="33">AL13+AM13</f>
        <v>1028.3924741922426</v>
      </c>
      <c r="BP13" s="31">
        <f t="shared" si="13"/>
        <v>785.47685222730388</v>
      </c>
      <c r="BQ13" s="31">
        <f>AP13+AQ13</f>
        <v>1044.8696394545964</v>
      </c>
      <c r="BR13" s="31">
        <f>AR13+AS13</f>
        <v>957.25956124110155</v>
      </c>
      <c r="BS13" s="31">
        <f t="shared" si="25"/>
        <v>995.24138694245539</v>
      </c>
      <c r="BT13" s="31">
        <f t="shared" si="14"/>
        <v>961.75975931211815</v>
      </c>
      <c r="BU13" s="31">
        <f t="shared" si="26"/>
        <v>937.36329082591192</v>
      </c>
      <c r="BV13" s="31">
        <f t="shared" si="15"/>
        <v>941.90978879595048</v>
      </c>
      <c r="BW13" s="31"/>
      <c r="BX13" s="785" t="s">
        <v>5</v>
      </c>
      <c r="BY13" s="31">
        <f t="shared" si="6"/>
        <v>2945</v>
      </c>
      <c r="BZ13" s="31">
        <f t="shared" si="6"/>
        <v>3000</v>
      </c>
      <c r="CA13" s="31">
        <f t="shared" si="6"/>
        <v>2840</v>
      </c>
      <c r="CB13" s="31">
        <f t="shared" si="6"/>
        <v>2505</v>
      </c>
      <c r="CC13" s="31">
        <f t="shared" si="6"/>
        <v>2460</v>
      </c>
      <c r="CD13" s="31">
        <f t="shared" si="6"/>
        <v>2245</v>
      </c>
      <c r="CE13" s="31">
        <f t="shared" si="6"/>
        <v>2105.537750252664</v>
      </c>
      <c r="CF13" s="31">
        <f t="shared" si="6"/>
        <v>1830.3464916819003</v>
      </c>
      <c r="CG13" s="31">
        <f t="shared" si="6"/>
        <v>1952.5009481835568</v>
      </c>
      <c r="CH13" s="31">
        <f t="shared" si="6"/>
        <v>1899.1127259820812</v>
      </c>
      <c r="CI13" s="31">
        <f>M13</f>
        <v>1851.5526156915219</v>
      </c>
      <c r="CJ13" s="31">
        <f>N13</f>
        <v>1902.8141571046654</v>
      </c>
      <c r="CK13" s="210">
        <f t="shared" ref="CK13:CK46" si="34">O13</f>
        <v>-2.5043331888561116E-2</v>
      </c>
      <c r="CL13" s="210">
        <f>P13</f>
        <v>2.7685706027856138E-2</v>
      </c>
      <c r="CM13" s="37"/>
      <c r="CN13" s="444">
        <f t="shared" ref="CN13:DX13" si="35">R13</f>
        <v>740</v>
      </c>
      <c r="CO13" s="444">
        <f t="shared" si="35"/>
        <v>695</v>
      </c>
      <c r="CP13" s="444">
        <f t="shared" si="35"/>
        <v>720</v>
      </c>
      <c r="CQ13" s="444">
        <f t="shared" si="35"/>
        <v>660</v>
      </c>
      <c r="CR13" s="444">
        <f t="shared" si="35"/>
        <v>785</v>
      </c>
      <c r="CS13" s="444">
        <f t="shared" si="35"/>
        <v>675</v>
      </c>
      <c r="CT13" s="444">
        <f t="shared" si="35"/>
        <v>580</v>
      </c>
      <c r="CU13" s="444">
        <f t="shared" si="35"/>
        <v>600</v>
      </c>
      <c r="CV13" s="444">
        <f t="shared" si="35"/>
        <v>630</v>
      </c>
      <c r="CW13" s="444">
        <f t="shared" si="35"/>
        <v>700</v>
      </c>
      <c r="CX13" s="444">
        <f t="shared" si="35"/>
        <v>610</v>
      </c>
      <c r="CY13" s="444">
        <f t="shared" si="35"/>
        <v>590</v>
      </c>
      <c r="CZ13" s="444">
        <f t="shared" si="35"/>
        <v>580</v>
      </c>
      <c r="DA13" s="444">
        <f t="shared" si="35"/>
        <v>680</v>
      </c>
      <c r="DB13" s="444">
        <f t="shared" si="35"/>
        <v>580</v>
      </c>
      <c r="DC13" s="444">
        <f t="shared" si="35"/>
        <v>570</v>
      </c>
      <c r="DD13" s="444">
        <f t="shared" si="35"/>
        <v>550</v>
      </c>
      <c r="DE13" s="444">
        <f t="shared" si="35"/>
        <v>560</v>
      </c>
      <c r="DF13" s="444">
        <f t="shared" si="35"/>
        <v>541.21125275204304</v>
      </c>
      <c r="DG13" s="444">
        <f t="shared" si="35"/>
        <v>535.93402330837796</v>
      </c>
      <c r="DH13" s="444">
        <f t="shared" si="35"/>
        <v>529.95018102166023</v>
      </c>
      <c r="DI13" s="444">
        <f t="shared" si="35"/>
        <v>498.44229317058239</v>
      </c>
      <c r="DJ13" s="444">
        <f t="shared" si="35"/>
        <v>396.63405846780205</v>
      </c>
      <c r="DK13" s="444">
        <f t="shared" si="35"/>
        <v>388.84279375950177</v>
      </c>
      <c r="DL13" s="444">
        <f t="shared" si="35"/>
        <v>511.18101744141416</v>
      </c>
      <c r="DM13" s="444">
        <f t="shared" si="35"/>
        <v>533.68862201318211</v>
      </c>
      <c r="DN13" s="444">
        <f t="shared" si="35"/>
        <v>487.30936025685696</v>
      </c>
      <c r="DO13" s="444">
        <f t="shared" si="35"/>
        <v>469.95020098424459</v>
      </c>
      <c r="DP13" s="444">
        <f t="shared" si="35"/>
        <v>484.61517848069673</v>
      </c>
      <c r="DQ13" s="444">
        <f t="shared" si="35"/>
        <v>510.62620846175867</v>
      </c>
      <c r="DR13" s="444">
        <f t="shared" si="35"/>
        <v>472.40989084854721</v>
      </c>
      <c r="DS13" s="444">
        <f t="shared" si="35"/>
        <v>489.34986846357089</v>
      </c>
      <c r="DT13" s="444">
        <f t="shared" si="35"/>
        <v>480.41669419004046</v>
      </c>
      <c r="DU13" s="444">
        <f t="shared" si="35"/>
        <v>456.94659663587146</v>
      </c>
      <c r="DV13" s="444">
        <f t="shared" si="35"/>
        <v>462.26499586693802</v>
      </c>
      <c r="DW13" s="444">
        <f t="shared" si="35"/>
        <v>479.64479292901245</v>
      </c>
      <c r="DX13" s="444">
        <f t="shared" si="35"/>
        <v>454.844489466683</v>
      </c>
      <c r="DY13" s="444"/>
      <c r="DZ13" s="444">
        <f t="shared" ref="DZ13:ER13" si="36">BD13</f>
        <v>1565</v>
      </c>
      <c r="EA13" s="444">
        <f t="shared" si="36"/>
        <v>1435</v>
      </c>
      <c r="EB13" s="444">
        <f t="shared" si="36"/>
        <v>1380</v>
      </c>
      <c r="EC13" s="444">
        <f t="shared" si="36"/>
        <v>1420</v>
      </c>
      <c r="ED13" s="444">
        <f t="shared" si="36"/>
        <v>1180</v>
      </c>
      <c r="EE13" s="444">
        <f t="shared" si="36"/>
        <v>1330</v>
      </c>
      <c r="EF13" s="444">
        <f t="shared" si="36"/>
        <v>1200</v>
      </c>
      <c r="EG13" s="444">
        <f t="shared" si="36"/>
        <v>1260</v>
      </c>
      <c r="EH13" s="444">
        <f t="shared" si="36"/>
        <v>1150</v>
      </c>
      <c r="EI13" s="444">
        <f t="shared" si="36"/>
        <v>1110</v>
      </c>
      <c r="EJ13" s="444">
        <f t="shared" si="36"/>
        <v>1077.1452760604211</v>
      </c>
      <c r="EK13" s="444">
        <f t="shared" si="36"/>
        <v>1028.3924741922426</v>
      </c>
      <c r="EL13" s="444">
        <f t="shared" si="36"/>
        <v>785.47685222730388</v>
      </c>
      <c r="EM13" s="444">
        <f t="shared" si="36"/>
        <v>1044.8696394545964</v>
      </c>
      <c r="EN13" s="444">
        <f t="shared" si="36"/>
        <v>957.25956124110155</v>
      </c>
      <c r="EO13" s="444">
        <f t="shared" si="36"/>
        <v>995.24138694245539</v>
      </c>
      <c r="EP13" s="444">
        <f t="shared" si="36"/>
        <v>961.75975931211815</v>
      </c>
      <c r="EQ13" s="444">
        <f t="shared" si="36"/>
        <v>937.36329082591192</v>
      </c>
      <c r="ER13" s="444">
        <f t="shared" si="36"/>
        <v>941.90978879595048</v>
      </c>
    </row>
    <row r="14" spans="1:148" x14ac:dyDescent="0.3">
      <c r="B14" s="10" t="s">
        <v>15</v>
      </c>
      <c r="C14" s="524">
        <v>200</v>
      </c>
      <c r="D14" s="524">
        <v>230</v>
      </c>
      <c r="E14" s="524">
        <v>250</v>
      </c>
      <c r="F14" s="524">
        <v>265</v>
      </c>
      <c r="G14" s="524">
        <v>280</v>
      </c>
      <c r="H14" s="524">
        <v>280</v>
      </c>
      <c r="I14" s="524">
        <v>340.5</v>
      </c>
      <c r="J14" s="524">
        <v>276.5</v>
      </c>
      <c r="K14" s="524">
        <v>409</v>
      </c>
      <c r="L14" s="524">
        <v>448.23750000000007</v>
      </c>
      <c r="M14" s="524">
        <v>433</v>
      </c>
      <c r="N14" s="524">
        <v>428.32713258720008</v>
      </c>
      <c r="O14" s="208">
        <f t="shared" si="9"/>
        <v>-3.3994255277615237E-2</v>
      </c>
      <c r="P14" s="208">
        <f t="shared" si="9"/>
        <v>-1.0791841599999796E-2</v>
      </c>
      <c r="Q14" s="544"/>
      <c r="R14" s="7">
        <v>55</v>
      </c>
      <c r="S14" s="7">
        <v>55</v>
      </c>
      <c r="T14" s="7">
        <v>60</v>
      </c>
      <c r="U14" s="7">
        <v>60</v>
      </c>
      <c r="V14" s="7">
        <v>60</v>
      </c>
      <c r="W14" s="7">
        <v>65</v>
      </c>
      <c r="X14" s="7">
        <v>65</v>
      </c>
      <c r="Y14" s="7">
        <v>65</v>
      </c>
      <c r="Z14" s="7">
        <v>65</v>
      </c>
      <c r="AA14" s="7">
        <v>65</v>
      </c>
      <c r="AB14" s="7">
        <v>70</v>
      </c>
      <c r="AC14" s="7">
        <v>70</v>
      </c>
      <c r="AD14" s="7">
        <v>70</v>
      </c>
      <c r="AE14" s="7">
        <v>70</v>
      </c>
      <c r="AF14" s="7">
        <v>75</v>
      </c>
      <c r="AG14" s="7">
        <v>75</v>
      </c>
      <c r="AH14" s="7">
        <v>80</v>
      </c>
      <c r="AI14" s="7">
        <v>55</v>
      </c>
      <c r="AJ14" s="7">
        <v>86.5</v>
      </c>
      <c r="AK14" s="7">
        <v>86</v>
      </c>
      <c r="AL14" s="7">
        <v>82</v>
      </c>
      <c r="AM14" s="7">
        <v>86</v>
      </c>
      <c r="AN14" s="7">
        <v>77</v>
      </c>
      <c r="AO14" s="7">
        <v>46</v>
      </c>
      <c r="AP14" s="7">
        <v>64</v>
      </c>
      <c r="AQ14" s="7">
        <v>89.5</v>
      </c>
      <c r="AR14" s="7">
        <v>91</v>
      </c>
      <c r="AS14" s="7">
        <v>111</v>
      </c>
      <c r="AT14" s="7">
        <v>105</v>
      </c>
      <c r="AU14" s="7">
        <v>102</v>
      </c>
      <c r="AV14" s="7">
        <v>119.75</v>
      </c>
      <c r="AW14" s="7">
        <v>132.75</v>
      </c>
      <c r="AX14" s="7">
        <v>104</v>
      </c>
      <c r="AY14" s="7">
        <v>91.747824155948649</v>
      </c>
      <c r="AZ14" s="7">
        <v>116</v>
      </c>
      <c r="BA14" s="7">
        <v>125.5</v>
      </c>
      <c r="BB14" s="7">
        <v>101</v>
      </c>
      <c r="BC14" s="783"/>
      <c r="BD14" s="7">
        <f t="shared" ref="BD14:BD19" si="37">D14-BE14</f>
        <v>120</v>
      </c>
      <c r="BE14" s="7">
        <f t="shared" ref="BE14:BE19" si="38">SUM(R14:S14)</f>
        <v>110</v>
      </c>
      <c r="BF14" s="7">
        <f t="shared" ref="BF14:BF19" si="39">SUM(T14:U14)</f>
        <v>120</v>
      </c>
      <c r="BG14" s="7">
        <f t="shared" ref="BG14:BG19" si="40">SUM(V14:W14)</f>
        <v>125</v>
      </c>
      <c r="BH14" s="7">
        <f t="shared" ref="BH14:BH19" si="41">SUM(X14:Y14)</f>
        <v>130</v>
      </c>
      <c r="BI14" s="7">
        <f t="shared" ref="BI14:BI19" si="42">SUM(Z14:AA14)</f>
        <v>130</v>
      </c>
      <c r="BJ14" s="7">
        <f t="shared" ref="BJ14:BJ19" si="43">SUM(AB14:AC14)</f>
        <v>140</v>
      </c>
      <c r="BK14" s="7">
        <f t="shared" ref="BK14:BK19" si="44">SUM(AD14:AE14)</f>
        <v>140</v>
      </c>
      <c r="BL14" s="7">
        <f t="shared" ref="BL14:BL19" si="45">SUM(AF14:AG14)</f>
        <v>150</v>
      </c>
      <c r="BM14" s="7">
        <f t="shared" ref="BM14:BM19" si="46">SUM(AH14:AI14)</f>
        <v>135</v>
      </c>
      <c r="BN14" s="7">
        <f t="shared" si="32"/>
        <v>172.5</v>
      </c>
      <c r="BO14" s="7">
        <f t="shared" si="33"/>
        <v>168</v>
      </c>
      <c r="BP14" s="7">
        <f t="shared" si="13"/>
        <v>123</v>
      </c>
      <c r="BQ14" s="37">
        <f t="shared" si="27"/>
        <v>153.5</v>
      </c>
      <c r="BR14" s="37">
        <f>AR14+AS14</f>
        <v>202</v>
      </c>
      <c r="BS14" s="37">
        <f t="shared" si="25"/>
        <v>207</v>
      </c>
      <c r="BT14" s="37">
        <f t="shared" si="14"/>
        <v>252.5</v>
      </c>
      <c r="BU14" s="37">
        <f t="shared" si="26"/>
        <v>195.74782415594865</v>
      </c>
      <c r="BV14" s="37">
        <f t="shared" si="15"/>
        <v>241.5</v>
      </c>
      <c r="BW14" s="37"/>
      <c r="BX14" s="10" t="s">
        <v>15</v>
      </c>
      <c r="BY14" s="7">
        <f t="shared" si="6"/>
        <v>200</v>
      </c>
      <c r="BZ14" s="7">
        <f t="shared" si="6"/>
        <v>230</v>
      </c>
      <c r="CA14" s="7">
        <f t="shared" si="6"/>
        <v>250</v>
      </c>
      <c r="CB14" s="7">
        <f t="shared" si="6"/>
        <v>265</v>
      </c>
      <c r="CC14" s="7">
        <f t="shared" si="6"/>
        <v>280</v>
      </c>
      <c r="CD14" s="7">
        <f t="shared" si="6"/>
        <v>280</v>
      </c>
      <c r="CE14" s="7">
        <f t="shared" si="6"/>
        <v>340.5</v>
      </c>
      <c r="CF14" s="7">
        <f t="shared" si="6"/>
        <v>276.5</v>
      </c>
      <c r="CG14" s="7">
        <f t="shared" si="6"/>
        <v>409</v>
      </c>
      <c r="CH14" s="7">
        <f t="shared" si="6"/>
        <v>448.23750000000007</v>
      </c>
      <c r="CI14" s="7"/>
      <c r="CJ14" s="7"/>
      <c r="CK14" s="208"/>
      <c r="CL14" s="208"/>
      <c r="CM14" s="199"/>
      <c r="CN14" s="439"/>
      <c r="CO14" s="43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679"/>
      <c r="ED14" s="679"/>
      <c r="EE14" s="679"/>
      <c r="EF14" s="679"/>
      <c r="EG14" s="679"/>
      <c r="EH14" s="679"/>
      <c r="EI14" s="679"/>
      <c r="EJ14" s="679"/>
      <c r="EK14" s="679"/>
      <c r="EL14" s="679"/>
      <c r="EM14" s="679"/>
      <c r="EN14" s="679"/>
      <c r="EO14" s="679"/>
      <c r="EP14" s="679"/>
      <c r="EQ14" s="679"/>
      <c r="ER14" s="679"/>
    </row>
    <row r="15" spans="1:148"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305.35125419640724</v>
      </c>
      <c r="N15" s="524">
        <v>305.80010441507562</v>
      </c>
      <c r="O15" s="208">
        <f t="shared" si="9"/>
        <v>1.5785165525964873E-2</v>
      </c>
      <c r="P15" s="208">
        <f t="shared" si="9"/>
        <v>1.469947191963028E-3</v>
      </c>
      <c r="Q15" s="544"/>
      <c r="R15" s="7">
        <v>60</v>
      </c>
      <c r="S15" s="7">
        <v>40</v>
      </c>
      <c r="T15" s="7">
        <v>60</v>
      </c>
      <c r="U15" s="7">
        <v>65</v>
      </c>
      <c r="V15" s="7">
        <v>65</v>
      </c>
      <c r="W15" s="7">
        <v>45</v>
      </c>
      <c r="X15" s="7">
        <v>65</v>
      </c>
      <c r="Y15" s="7">
        <v>70</v>
      </c>
      <c r="Z15" s="7">
        <v>60</v>
      </c>
      <c r="AA15" s="7">
        <v>45</v>
      </c>
      <c r="AB15" s="7">
        <v>65</v>
      </c>
      <c r="AC15" s="7">
        <v>65</v>
      </c>
      <c r="AD15" s="7">
        <v>60</v>
      </c>
      <c r="AE15" s="7">
        <v>60</v>
      </c>
      <c r="AF15" s="7">
        <v>65</v>
      </c>
      <c r="AG15" s="7">
        <v>70</v>
      </c>
      <c r="AH15" s="7">
        <v>60</v>
      </c>
      <c r="AI15" s="7">
        <v>65</v>
      </c>
      <c r="AJ15" s="7">
        <v>59.578918260056682</v>
      </c>
      <c r="AK15" s="7">
        <v>63.039452106299215</v>
      </c>
      <c r="AL15" s="7">
        <v>56.292711063163225</v>
      </c>
      <c r="AM15" s="7">
        <v>57.844733345418632</v>
      </c>
      <c r="AN15" s="7">
        <v>55.261999607689873</v>
      </c>
      <c r="AO15" s="7">
        <v>28.394384708545378</v>
      </c>
      <c r="AP15" s="7">
        <v>53.816535336270199</v>
      </c>
      <c r="AQ15" s="7">
        <v>58.788314320082534</v>
      </c>
      <c r="AR15" s="7">
        <v>58.10015343841075</v>
      </c>
      <c r="AS15" s="7">
        <v>63.540373938993568</v>
      </c>
      <c r="AT15" s="7">
        <v>67.218295354273806</v>
      </c>
      <c r="AU15" s="7">
        <v>71.022984842599854</v>
      </c>
      <c r="AV15" s="7">
        <v>71.306578299817929</v>
      </c>
      <c r="AW15" s="7">
        <v>76.288472953104304</v>
      </c>
      <c r="AX15" s="7">
        <v>77.309972879556412</v>
      </c>
      <c r="AY15" s="7">
        <v>75.701112440011102</v>
      </c>
      <c r="AZ15" s="7">
        <v>75.133507939269847</v>
      </c>
      <c r="BA15" s="7">
        <v>79.452670740075007</v>
      </c>
      <c r="BB15" s="7">
        <v>76.767281008891203</v>
      </c>
      <c r="BC15" s="783"/>
      <c r="BD15" s="7">
        <f t="shared" si="37"/>
        <v>120</v>
      </c>
      <c r="BE15" s="7">
        <f t="shared" si="38"/>
        <v>100</v>
      </c>
      <c r="BF15" s="7">
        <f t="shared" si="39"/>
        <v>125</v>
      </c>
      <c r="BG15" s="7">
        <f t="shared" si="40"/>
        <v>110</v>
      </c>
      <c r="BH15" s="7">
        <f t="shared" si="41"/>
        <v>135</v>
      </c>
      <c r="BI15" s="7">
        <f t="shared" si="42"/>
        <v>105</v>
      </c>
      <c r="BJ15" s="7">
        <f t="shared" si="43"/>
        <v>130</v>
      </c>
      <c r="BK15" s="7">
        <f t="shared" si="44"/>
        <v>120</v>
      </c>
      <c r="BL15" s="7">
        <f t="shared" si="45"/>
        <v>135</v>
      </c>
      <c r="BM15" s="7">
        <f t="shared" si="46"/>
        <v>125</v>
      </c>
      <c r="BN15" s="7">
        <f t="shared" si="32"/>
        <v>122.61837036635589</v>
      </c>
      <c r="BO15" s="7">
        <f t="shared" si="33"/>
        <v>114.13744440858186</v>
      </c>
      <c r="BP15" s="7">
        <f t="shared" si="13"/>
        <v>83.656384316235247</v>
      </c>
      <c r="BQ15" s="37">
        <f>AP15+AQ15</f>
        <v>112.60484965635274</v>
      </c>
      <c r="BR15" s="37">
        <f>AR15+AS15</f>
        <v>121.64052737740431</v>
      </c>
      <c r="BS15" s="37">
        <f t="shared" si="25"/>
        <v>138.24128019687367</v>
      </c>
      <c r="BT15" s="37">
        <f t="shared" si="14"/>
        <v>147.59505125292225</v>
      </c>
      <c r="BU15" s="37">
        <f t="shared" si="26"/>
        <v>153.01108531956751</v>
      </c>
      <c r="BV15" s="37">
        <f t="shared" si="15"/>
        <v>154.58617867934487</v>
      </c>
      <c r="BW15" s="37"/>
      <c r="BX15" s="10" t="s">
        <v>16</v>
      </c>
      <c r="BY15" s="7">
        <f t="shared" si="6"/>
        <v>220</v>
      </c>
      <c r="BZ15" s="7">
        <f t="shared" si="6"/>
        <v>220</v>
      </c>
      <c r="CA15" s="7">
        <f t="shared" si="6"/>
        <v>235</v>
      </c>
      <c r="CB15" s="7">
        <f t="shared" si="6"/>
        <v>240</v>
      </c>
      <c r="CC15" s="7">
        <f t="shared" si="6"/>
        <v>250</v>
      </c>
      <c r="CD15" s="7">
        <f t="shared" si="6"/>
        <v>255</v>
      </c>
      <c r="CE15" s="7">
        <f t="shared" si="6"/>
        <v>236.75581477493773</v>
      </c>
      <c r="CF15" s="7">
        <f t="shared" si="6"/>
        <v>196.26123397258797</v>
      </c>
      <c r="CG15" s="7">
        <f t="shared" si="6"/>
        <v>259.88180757427796</v>
      </c>
      <c r="CH15" s="7">
        <f t="shared" si="6"/>
        <v>300.60613657248967</v>
      </c>
      <c r="CI15" s="788"/>
      <c r="CJ15" s="788"/>
      <c r="CK15" s="208"/>
      <c r="CL15" s="208"/>
      <c r="CM15" s="199"/>
      <c r="CN15" s="439"/>
      <c r="CO15" s="43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679"/>
      <c r="ED15" s="679"/>
      <c r="EE15" s="679"/>
      <c r="EF15" s="679"/>
      <c r="EG15" s="679"/>
      <c r="EH15" s="679"/>
      <c r="EI15" s="679"/>
      <c r="EJ15" s="679"/>
      <c r="EK15" s="679"/>
      <c r="EL15" s="679"/>
      <c r="EM15" s="679"/>
      <c r="EN15" s="679"/>
      <c r="EO15" s="679"/>
      <c r="EP15" s="679"/>
      <c r="EQ15" s="679"/>
      <c r="ER15" s="679"/>
    </row>
    <row r="16" spans="1:148"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349.13876478474106</v>
      </c>
      <c r="N16" s="524">
        <v>363.10431537613073</v>
      </c>
      <c r="O16" s="208">
        <f t="shared" si="9"/>
        <v>4.9071963118579198E-2</v>
      </c>
      <c r="P16" s="208">
        <f t="shared" si="9"/>
        <v>4.0000000000000036E-2</v>
      </c>
      <c r="Q16" s="544"/>
      <c r="R16" s="7">
        <v>70</v>
      </c>
      <c r="S16" s="7">
        <v>100</v>
      </c>
      <c r="T16" s="7">
        <v>85</v>
      </c>
      <c r="U16" s="7">
        <v>80</v>
      </c>
      <c r="V16" s="7">
        <v>70</v>
      </c>
      <c r="W16" s="7">
        <v>100</v>
      </c>
      <c r="X16" s="7">
        <v>85</v>
      </c>
      <c r="Y16" s="7">
        <v>75</v>
      </c>
      <c r="Z16" s="7">
        <v>70</v>
      </c>
      <c r="AA16" s="7">
        <v>105</v>
      </c>
      <c r="AB16" s="7">
        <v>85</v>
      </c>
      <c r="AC16" s="7">
        <v>80</v>
      </c>
      <c r="AD16" s="7">
        <v>85</v>
      </c>
      <c r="AE16" s="7">
        <v>85</v>
      </c>
      <c r="AF16" s="7">
        <v>85</v>
      </c>
      <c r="AG16" s="7">
        <v>85</v>
      </c>
      <c r="AH16" s="7">
        <v>90</v>
      </c>
      <c r="AI16" s="7">
        <v>85</v>
      </c>
      <c r="AJ16" s="7">
        <v>93.953139452957743</v>
      </c>
      <c r="AK16" s="7">
        <v>96.114760528164354</v>
      </c>
      <c r="AL16" s="7">
        <v>106.70696835593304</v>
      </c>
      <c r="AM16" s="7">
        <v>75.487901662944893</v>
      </c>
      <c r="AN16" s="7">
        <v>78.920637140484502</v>
      </c>
      <c r="AO16" s="7">
        <v>57.668856316898612</v>
      </c>
      <c r="AP16" s="7">
        <v>93.902132153221075</v>
      </c>
      <c r="AQ16" s="7">
        <v>85.301328879127723</v>
      </c>
      <c r="AR16" s="7">
        <v>71.028573426436054</v>
      </c>
      <c r="AS16" s="7">
        <v>74.969513211968192</v>
      </c>
      <c r="AT16" s="7">
        <v>75.121705722576863</v>
      </c>
      <c r="AU16" s="7">
        <v>76.771195991214952</v>
      </c>
      <c r="AV16" s="7">
        <v>79.552002237608392</v>
      </c>
      <c r="AW16" s="7">
        <v>82.466464533165023</v>
      </c>
      <c r="AX16" s="7">
        <v>88.643612752640692</v>
      </c>
      <c r="AY16" s="7">
        <v>82.145179710600004</v>
      </c>
      <c r="AZ16" s="7">
        <v>83.529602349488812</v>
      </c>
      <c r="BA16" s="7">
        <v>90.713110986481539</v>
      </c>
      <c r="BB16" s="7">
        <v>88.643612752640692</v>
      </c>
      <c r="BC16" s="783"/>
      <c r="BD16" s="7">
        <f t="shared" si="37"/>
        <v>165</v>
      </c>
      <c r="BE16" s="7">
        <f t="shared" si="38"/>
        <v>170</v>
      </c>
      <c r="BF16" s="7">
        <f t="shared" si="39"/>
        <v>165</v>
      </c>
      <c r="BG16" s="7">
        <f t="shared" si="40"/>
        <v>170</v>
      </c>
      <c r="BH16" s="7">
        <f t="shared" si="41"/>
        <v>160</v>
      </c>
      <c r="BI16" s="7">
        <f t="shared" si="42"/>
        <v>175</v>
      </c>
      <c r="BJ16" s="7">
        <f t="shared" si="43"/>
        <v>165</v>
      </c>
      <c r="BK16" s="7">
        <f t="shared" si="44"/>
        <v>170</v>
      </c>
      <c r="BL16" s="7">
        <f t="shared" si="45"/>
        <v>170</v>
      </c>
      <c r="BM16" s="7">
        <f t="shared" si="46"/>
        <v>175</v>
      </c>
      <c r="BN16" s="7">
        <f t="shared" si="32"/>
        <v>190.06789998112208</v>
      </c>
      <c r="BO16" s="7">
        <f t="shared" si="33"/>
        <v>182.19487001887794</v>
      </c>
      <c r="BP16" s="7">
        <f t="shared" si="13"/>
        <v>136.58949345738313</v>
      </c>
      <c r="BQ16" s="37">
        <f>AP16+AQ16</f>
        <v>179.2034610323488</v>
      </c>
      <c r="BR16" s="37">
        <f>AR16+AS16</f>
        <v>145.99808663840423</v>
      </c>
      <c r="BS16" s="37">
        <f t="shared" si="25"/>
        <v>151.89290171379182</v>
      </c>
      <c r="BT16" s="37">
        <f t="shared" si="14"/>
        <v>162.01846677077341</v>
      </c>
      <c r="BU16" s="37">
        <f t="shared" si="26"/>
        <v>170.7887924632407</v>
      </c>
      <c r="BV16" s="37">
        <f t="shared" si="15"/>
        <v>174.24271333597034</v>
      </c>
      <c r="BW16" s="37"/>
      <c r="BX16" s="10" t="s">
        <v>17</v>
      </c>
      <c r="BY16" s="7">
        <f t="shared" si="6"/>
        <v>335</v>
      </c>
      <c r="BZ16" s="7">
        <f t="shared" si="6"/>
        <v>335</v>
      </c>
      <c r="CA16" s="7">
        <f t="shared" si="6"/>
        <v>340</v>
      </c>
      <c r="CB16" s="7">
        <f t="shared" si="6"/>
        <v>335</v>
      </c>
      <c r="CC16" s="7">
        <f t="shared" si="6"/>
        <v>340</v>
      </c>
      <c r="CD16" s="7">
        <f t="shared" si="6"/>
        <v>345</v>
      </c>
      <c r="CE16" s="7">
        <f t="shared" si="6"/>
        <v>372.26277000000005</v>
      </c>
      <c r="CF16" s="7">
        <f t="shared" si="6"/>
        <v>315.79295448973193</v>
      </c>
      <c r="CG16" s="7">
        <f t="shared" si="6"/>
        <v>297.89098835219602</v>
      </c>
      <c r="CH16" s="7">
        <f t="shared" si="6"/>
        <v>332.80725923401411</v>
      </c>
      <c r="CI16" s="7"/>
      <c r="CJ16" s="7"/>
      <c r="CK16" s="208"/>
      <c r="CL16" s="208"/>
      <c r="CM16" s="199"/>
      <c r="CN16" s="439"/>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679"/>
      <c r="ED16" s="679"/>
      <c r="EE16" s="679"/>
      <c r="EF16" s="679"/>
      <c r="EG16" s="679"/>
      <c r="EH16" s="679"/>
      <c r="EI16" s="679"/>
      <c r="EJ16" s="679"/>
      <c r="EK16" s="679"/>
      <c r="EL16" s="679"/>
      <c r="EM16" s="679"/>
      <c r="EN16" s="679"/>
      <c r="EO16" s="679"/>
      <c r="EP16" s="679"/>
      <c r="EQ16" s="679"/>
      <c r="ER16" s="679"/>
    </row>
    <row r="17" spans="2:148"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419.89767652150618</v>
      </c>
      <c r="N17" s="524">
        <v>440.89256034758154</v>
      </c>
      <c r="O17" s="208">
        <f t="shared" si="9"/>
        <v>-0.13252462941006282</v>
      </c>
      <c r="P17" s="208">
        <f t="shared" si="9"/>
        <v>5.0000000000000044E-2</v>
      </c>
      <c r="Q17" s="544"/>
      <c r="R17" s="7">
        <v>500</v>
      </c>
      <c r="S17" s="7">
        <v>440</v>
      </c>
      <c r="T17" s="7">
        <v>440</v>
      </c>
      <c r="U17" s="7">
        <v>405</v>
      </c>
      <c r="V17" s="7">
        <v>530</v>
      </c>
      <c r="W17" s="7">
        <v>390</v>
      </c>
      <c r="X17" s="7">
        <v>310</v>
      </c>
      <c r="Y17" s="7">
        <v>340</v>
      </c>
      <c r="Z17" s="7">
        <v>375</v>
      </c>
      <c r="AA17" s="7">
        <v>425</v>
      </c>
      <c r="AB17" s="7">
        <v>325</v>
      </c>
      <c r="AC17" s="7">
        <v>315</v>
      </c>
      <c r="AD17" s="7">
        <v>305</v>
      </c>
      <c r="AE17" s="7">
        <v>395</v>
      </c>
      <c r="AF17" s="7">
        <v>285</v>
      </c>
      <c r="AG17" s="7">
        <v>275</v>
      </c>
      <c r="AH17" s="7">
        <v>250</v>
      </c>
      <c r="AI17" s="7">
        <v>285</v>
      </c>
      <c r="AJ17" s="7">
        <v>232.16878205128197</v>
      </c>
      <c r="AK17" s="7">
        <v>212.59099358974328</v>
      </c>
      <c r="AL17" s="7">
        <v>220.856314102564</v>
      </c>
      <c r="AM17" s="7">
        <v>205.57942307692301</v>
      </c>
      <c r="AN17" s="7">
        <v>127.69283012820509</v>
      </c>
      <c r="AO17" s="7">
        <v>214.7169035256407</v>
      </c>
      <c r="AP17" s="7">
        <v>251.77619807692292</v>
      </c>
      <c r="AQ17" s="7">
        <v>237.7</v>
      </c>
      <c r="AR17" s="7">
        <v>197.34346474358966</v>
      </c>
      <c r="AS17" s="7">
        <v>161.03767764423054</v>
      </c>
      <c r="AT17" s="7">
        <v>176.24333865384602</v>
      </c>
      <c r="AU17" s="7">
        <v>168.767</v>
      </c>
      <c r="AV17" s="7">
        <v>126.29981743589738</v>
      </c>
      <c r="AW17" s="7">
        <v>120.77825823317291</v>
      </c>
      <c r="AX17" s="7">
        <v>135.70737076346145</v>
      </c>
      <c r="AY17" s="7">
        <v>101.2602</v>
      </c>
      <c r="AZ17" s="7">
        <v>108.61784299487175</v>
      </c>
      <c r="BA17" s="7">
        <v>101.45373691586524</v>
      </c>
      <c r="BB17" s="7">
        <v>108.56589661076917</v>
      </c>
      <c r="BC17" s="783"/>
      <c r="BD17" s="7">
        <f t="shared" si="37"/>
        <v>1035</v>
      </c>
      <c r="BE17" s="7">
        <f t="shared" si="38"/>
        <v>940</v>
      </c>
      <c r="BF17" s="7">
        <f t="shared" si="39"/>
        <v>845</v>
      </c>
      <c r="BG17" s="7">
        <f t="shared" si="40"/>
        <v>920</v>
      </c>
      <c r="BH17" s="7">
        <f t="shared" si="41"/>
        <v>650</v>
      </c>
      <c r="BI17" s="7">
        <f t="shared" si="42"/>
        <v>800</v>
      </c>
      <c r="BJ17" s="7">
        <f t="shared" si="43"/>
        <v>640</v>
      </c>
      <c r="BK17" s="7">
        <f t="shared" si="44"/>
        <v>700</v>
      </c>
      <c r="BL17" s="7">
        <f t="shared" si="45"/>
        <v>560</v>
      </c>
      <c r="BM17" s="7">
        <f t="shared" si="46"/>
        <v>535</v>
      </c>
      <c r="BN17" s="7">
        <f t="shared" si="32"/>
        <v>444.75977564102527</v>
      </c>
      <c r="BO17" s="7">
        <f t="shared" si="33"/>
        <v>426.43573717948698</v>
      </c>
      <c r="BP17" s="7">
        <f t="shared" si="13"/>
        <v>342.40973365384582</v>
      </c>
      <c r="BQ17" s="37">
        <f t="shared" si="27"/>
        <v>489.47619807692291</v>
      </c>
      <c r="BR17" s="37">
        <f t="shared" ref="BR17:BR38" si="47">AR17+AS17</f>
        <v>358.3811423878202</v>
      </c>
      <c r="BS17" s="37">
        <f t="shared" si="25"/>
        <v>345.01033865384602</v>
      </c>
      <c r="BT17" s="37">
        <f t="shared" si="14"/>
        <v>247.0780756690703</v>
      </c>
      <c r="BU17" s="37">
        <f t="shared" si="26"/>
        <v>236.96757076346145</v>
      </c>
      <c r="BV17" s="37">
        <f t="shared" si="15"/>
        <v>210.071579910737</v>
      </c>
      <c r="BW17" s="37"/>
      <c r="BX17" s="10" t="s">
        <v>18</v>
      </c>
      <c r="BY17" s="7">
        <f t="shared" si="6"/>
        <v>1990</v>
      </c>
      <c r="BZ17" s="7">
        <f t="shared" si="6"/>
        <v>1975</v>
      </c>
      <c r="CA17" s="7">
        <f t="shared" si="6"/>
        <v>1765</v>
      </c>
      <c r="CB17" s="7">
        <f t="shared" si="6"/>
        <v>1450</v>
      </c>
      <c r="CC17" s="7">
        <f t="shared" si="6"/>
        <v>1340</v>
      </c>
      <c r="CD17" s="7">
        <f t="shared" si="6"/>
        <v>1095</v>
      </c>
      <c r="CE17" s="7">
        <f t="shared" si="6"/>
        <v>871.19551282051236</v>
      </c>
      <c r="CF17" s="7">
        <f t="shared" si="6"/>
        <v>831.88593173076879</v>
      </c>
      <c r="CG17" s="7">
        <f t="shared" si="6"/>
        <v>703.39148104166634</v>
      </c>
      <c r="CH17" s="7">
        <f t="shared" si="6"/>
        <v>484.04564643253178</v>
      </c>
      <c r="CI17" s="7"/>
      <c r="CJ17" s="7"/>
      <c r="CK17" s="208"/>
      <c r="CL17" s="208"/>
      <c r="CM17" s="199"/>
      <c r="CN17" s="439"/>
      <c r="CO17" s="43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679"/>
      <c r="ED17" s="679"/>
      <c r="EE17" s="679"/>
      <c r="EF17" s="679"/>
      <c r="EG17" s="679"/>
      <c r="EH17" s="679"/>
      <c r="EI17" s="679"/>
      <c r="EJ17" s="679"/>
      <c r="EK17" s="679"/>
      <c r="EL17" s="679"/>
      <c r="EM17" s="679"/>
      <c r="EN17" s="679"/>
      <c r="EO17" s="679"/>
      <c r="EP17" s="679"/>
      <c r="EQ17" s="679"/>
      <c r="ER17" s="679"/>
    </row>
    <row r="18" spans="2:148"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183.51561560793198</v>
      </c>
      <c r="N18" s="524">
        <v>205.53748948088383</v>
      </c>
      <c r="O18" s="208">
        <f t="shared" si="9"/>
        <v>7.4999999999999956E-2</v>
      </c>
      <c r="P18" s="208">
        <f t="shared" si="9"/>
        <v>0.12000000000000011</v>
      </c>
      <c r="Q18" s="544"/>
      <c r="R18" s="7">
        <v>40</v>
      </c>
      <c r="S18" s="7">
        <v>45</v>
      </c>
      <c r="T18" s="7">
        <v>55</v>
      </c>
      <c r="U18" s="7">
        <v>30</v>
      </c>
      <c r="V18" s="7">
        <v>40</v>
      </c>
      <c r="W18" s="7">
        <v>55</v>
      </c>
      <c r="X18" s="7">
        <v>35</v>
      </c>
      <c r="Y18" s="7">
        <v>30</v>
      </c>
      <c r="Z18" s="7">
        <v>40</v>
      </c>
      <c r="AA18" s="7">
        <v>40</v>
      </c>
      <c r="AB18" s="7">
        <v>45</v>
      </c>
      <c r="AC18" s="7">
        <v>40</v>
      </c>
      <c r="AD18" s="7">
        <v>40</v>
      </c>
      <c r="AE18" s="7">
        <v>50</v>
      </c>
      <c r="AF18" s="7">
        <v>50</v>
      </c>
      <c r="AG18" s="7">
        <v>45</v>
      </c>
      <c r="AH18" s="7">
        <v>50</v>
      </c>
      <c r="AI18" s="7">
        <v>50</v>
      </c>
      <c r="AJ18" s="7">
        <v>25.01041298774658</v>
      </c>
      <c r="AK18" s="7">
        <v>34.188817084171085</v>
      </c>
      <c r="AL18" s="7">
        <v>20.0941875</v>
      </c>
      <c r="AM18" s="7">
        <v>29.530235085295896</v>
      </c>
      <c r="AN18" s="7">
        <v>19.918591591422601</v>
      </c>
      <c r="AO18" s="7">
        <v>4.2226492084171081</v>
      </c>
      <c r="AP18" s="7">
        <v>9.8461518750000003</v>
      </c>
      <c r="AQ18" s="7">
        <v>24.558978813971923</v>
      </c>
      <c r="AR18" s="7">
        <v>30.105168648420513</v>
      </c>
      <c r="AS18" s="7">
        <v>19.67063618905231</v>
      </c>
      <c r="AT18" s="7">
        <v>21.299838750000003</v>
      </c>
      <c r="AU18" s="7">
        <v>52.333027627943849</v>
      </c>
      <c r="AV18" s="7">
        <v>34.825497080841537</v>
      </c>
      <c r="AW18" s="7">
        <v>36.390676949746769</v>
      </c>
      <c r="AX18" s="7">
        <v>34.07974200000001</v>
      </c>
      <c r="AY18" s="7">
        <v>65.416284534929815</v>
      </c>
      <c r="AZ18" s="7">
        <v>38.308046788925694</v>
      </c>
      <c r="BA18" s="7">
        <v>41.849278492208782</v>
      </c>
      <c r="BB18" s="7">
        <v>39.191703300000007</v>
      </c>
      <c r="BC18" s="783"/>
      <c r="BD18" s="7">
        <f t="shared" si="37"/>
        <v>90</v>
      </c>
      <c r="BE18" s="7">
        <f t="shared" si="38"/>
        <v>85</v>
      </c>
      <c r="BF18" s="7">
        <f t="shared" si="39"/>
        <v>85</v>
      </c>
      <c r="BG18" s="7">
        <f t="shared" si="40"/>
        <v>95</v>
      </c>
      <c r="BH18" s="7">
        <f t="shared" si="41"/>
        <v>65</v>
      </c>
      <c r="BI18" s="7">
        <f t="shared" si="42"/>
        <v>80</v>
      </c>
      <c r="BJ18" s="7">
        <f t="shared" si="43"/>
        <v>85</v>
      </c>
      <c r="BK18" s="7">
        <f t="shared" si="44"/>
        <v>90</v>
      </c>
      <c r="BL18" s="7">
        <f t="shared" si="45"/>
        <v>95</v>
      </c>
      <c r="BM18" s="7">
        <f t="shared" si="46"/>
        <v>100</v>
      </c>
      <c r="BN18" s="7">
        <f t="shared" si="32"/>
        <v>59.199230071917668</v>
      </c>
      <c r="BO18" s="7">
        <f t="shared" si="33"/>
        <v>49.624422585295896</v>
      </c>
      <c r="BP18" s="7">
        <f t="shared" si="13"/>
        <v>24.141240799839707</v>
      </c>
      <c r="BQ18" s="37">
        <f t="shared" si="27"/>
        <v>34.405130688971923</v>
      </c>
      <c r="BR18" s="37">
        <f>AR18+AS18</f>
        <v>49.775804837472819</v>
      </c>
      <c r="BS18" s="37">
        <f t="shared" si="25"/>
        <v>73.632866377943856</v>
      </c>
      <c r="BT18" s="37">
        <f t="shared" si="14"/>
        <v>71.216174030588306</v>
      </c>
      <c r="BU18" s="37">
        <f t="shared" si="26"/>
        <v>99.496026534929825</v>
      </c>
      <c r="BV18" s="37">
        <f t="shared" si="15"/>
        <v>80.157325281134476</v>
      </c>
      <c r="BW18" s="37"/>
      <c r="BX18" s="10" t="s">
        <v>21</v>
      </c>
      <c r="BY18" s="7">
        <f t="shared" si="6"/>
        <v>140</v>
      </c>
      <c r="BZ18" s="7">
        <f t="shared" si="6"/>
        <v>175</v>
      </c>
      <c r="CA18" s="7">
        <f t="shared" si="6"/>
        <v>180</v>
      </c>
      <c r="CB18" s="7">
        <f t="shared" si="6"/>
        <v>145</v>
      </c>
      <c r="CC18" s="7">
        <f t="shared" si="6"/>
        <v>175</v>
      </c>
      <c r="CD18" s="7">
        <f t="shared" si="6"/>
        <v>195</v>
      </c>
      <c r="CE18" s="7">
        <f t="shared" si="6"/>
        <v>108.82365265721357</v>
      </c>
      <c r="CF18" s="7">
        <f t="shared" si="6"/>
        <v>58.546371488811637</v>
      </c>
      <c r="CG18" s="7">
        <f t="shared" si="6"/>
        <v>123.40867121541667</v>
      </c>
      <c r="CH18" s="7">
        <f t="shared" si="6"/>
        <v>170.71220056551812</v>
      </c>
      <c r="CI18" s="7"/>
      <c r="CJ18" s="7"/>
      <c r="CK18" s="208"/>
      <c r="CL18" s="208"/>
      <c r="CM18" s="199"/>
      <c r="CN18" s="439"/>
      <c r="CO18" s="43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679"/>
      <c r="ED18" s="679"/>
      <c r="EE18" s="679"/>
      <c r="EF18" s="679"/>
      <c r="EG18" s="679"/>
      <c r="EH18" s="679"/>
      <c r="EI18" s="679"/>
      <c r="EJ18" s="679"/>
      <c r="EK18" s="679"/>
      <c r="EL18" s="679"/>
      <c r="EM18" s="679"/>
      <c r="EN18" s="679"/>
      <c r="EO18" s="679"/>
      <c r="EP18" s="679"/>
      <c r="EQ18" s="679"/>
      <c r="ER18" s="679"/>
    </row>
    <row r="19" spans="2:148" x14ac:dyDescent="0.3">
      <c r="B19" s="52" t="s">
        <v>19</v>
      </c>
      <c r="C19" s="789">
        <v>60</v>
      </c>
      <c r="D19" s="789">
        <v>65</v>
      </c>
      <c r="E19" s="789">
        <v>70</v>
      </c>
      <c r="F19" s="789">
        <v>70</v>
      </c>
      <c r="G19" s="789">
        <v>75</v>
      </c>
      <c r="H19" s="789">
        <v>75</v>
      </c>
      <c r="I19" s="789">
        <v>176</v>
      </c>
      <c r="J19" s="789">
        <v>151.35999999999999</v>
      </c>
      <c r="K19" s="789">
        <v>158.928</v>
      </c>
      <c r="L19" s="789">
        <v>162.70398317752765</v>
      </c>
      <c r="M19" s="789">
        <v>160.64930458093551</v>
      </c>
      <c r="N19" s="789">
        <v>159.15255489779364</v>
      </c>
      <c r="O19" s="217">
        <f t="shared" si="9"/>
        <v>-1.2628323882828751E-2</v>
      </c>
      <c r="P19" s="217">
        <f t="shared" si="9"/>
        <v>-9.3168762046387243E-3</v>
      </c>
      <c r="Q19" s="544"/>
      <c r="R19" s="29">
        <v>15</v>
      </c>
      <c r="S19" s="29">
        <v>15</v>
      </c>
      <c r="T19" s="29">
        <v>20</v>
      </c>
      <c r="U19" s="29">
        <v>20</v>
      </c>
      <c r="V19" s="29">
        <v>20</v>
      </c>
      <c r="W19" s="29">
        <v>20</v>
      </c>
      <c r="X19" s="29">
        <v>20</v>
      </c>
      <c r="Y19" s="29">
        <v>20</v>
      </c>
      <c r="Z19" s="29">
        <v>20</v>
      </c>
      <c r="AA19" s="29">
        <v>20</v>
      </c>
      <c r="AB19" s="29">
        <v>20</v>
      </c>
      <c r="AC19" s="29">
        <v>20</v>
      </c>
      <c r="AD19" s="29">
        <v>20</v>
      </c>
      <c r="AE19" s="29">
        <v>20</v>
      </c>
      <c r="AF19" s="610">
        <v>20</v>
      </c>
      <c r="AG19" s="610">
        <v>20</v>
      </c>
      <c r="AH19" s="610">
        <v>20</v>
      </c>
      <c r="AI19" s="610">
        <v>20</v>
      </c>
      <c r="AJ19" s="610">
        <v>44</v>
      </c>
      <c r="AK19" s="610">
        <v>44</v>
      </c>
      <c r="AL19" s="610">
        <v>44</v>
      </c>
      <c r="AM19" s="610">
        <v>44</v>
      </c>
      <c r="AN19" s="610">
        <v>37.839999999999996</v>
      </c>
      <c r="AO19" s="610">
        <v>37.839999999999996</v>
      </c>
      <c r="AP19" s="610">
        <v>37.839999999999996</v>
      </c>
      <c r="AQ19" s="610">
        <v>37.839999999999996</v>
      </c>
      <c r="AR19" s="610">
        <v>39.731999999999999</v>
      </c>
      <c r="AS19" s="610">
        <v>39.731999999999999</v>
      </c>
      <c r="AT19" s="610">
        <v>39.731999999999999</v>
      </c>
      <c r="AU19" s="610">
        <v>39.731999999999999</v>
      </c>
      <c r="AV19" s="610">
        <v>40.675995794381912</v>
      </c>
      <c r="AW19" s="610">
        <v>40.675995794381912</v>
      </c>
      <c r="AX19" s="610">
        <v>40.675995794381912</v>
      </c>
      <c r="AY19" s="610">
        <v>40.675995794381912</v>
      </c>
      <c r="AZ19" s="610">
        <v>40.675995794381912</v>
      </c>
      <c r="BA19" s="610">
        <v>40.675995794381912</v>
      </c>
      <c r="BB19" s="610">
        <v>40.675995794381912</v>
      </c>
      <c r="BC19" s="783"/>
      <c r="BD19" s="29">
        <f t="shared" si="37"/>
        <v>35</v>
      </c>
      <c r="BE19" s="29">
        <f t="shared" si="38"/>
        <v>30</v>
      </c>
      <c r="BF19" s="29">
        <f t="shared" si="39"/>
        <v>40</v>
      </c>
      <c r="BG19" s="29">
        <f t="shared" si="40"/>
        <v>40</v>
      </c>
      <c r="BH19" s="29">
        <f t="shared" si="41"/>
        <v>40</v>
      </c>
      <c r="BI19" s="29">
        <f t="shared" si="42"/>
        <v>40</v>
      </c>
      <c r="BJ19" s="29">
        <f t="shared" si="43"/>
        <v>40</v>
      </c>
      <c r="BK19" s="29">
        <f t="shared" si="44"/>
        <v>40</v>
      </c>
      <c r="BL19" s="29">
        <f t="shared" si="45"/>
        <v>40</v>
      </c>
      <c r="BM19" s="29">
        <f t="shared" si="46"/>
        <v>40</v>
      </c>
      <c r="BN19" s="29">
        <f t="shared" si="32"/>
        <v>88</v>
      </c>
      <c r="BO19" s="29">
        <f t="shared" si="33"/>
        <v>88</v>
      </c>
      <c r="BP19" s="29">
        <f t="shared" si="13"/>
        <v>75.679999999999993</v>
      </c>
      <c r="BQ19" s="786">
        <f t="shared" si="27"/>
        <v>75.679999999999993</v>
      </c>
      <c r="BR19" s="787">
        <f>AR19+AS19</f>
        <v>79.463999999999999</v>
      </c>
      <c r="BS19" s="787">
        <f t="shared" si="25"/>
        <v>79.463999999999999</v>
      </c>
      <c r="BT19" s="787">
        <f t="shared" si="14"/>
        <v>81.351991588763823</v>
      </c>
      <c r="BU19" s="787">
        <f t="shared" si="26"/>
        <v>81.351991588763823</v>
      </c>
      <c r="BV19" s="787">
        <f t="shared" si="15"/>
        <v>81.351991588763823</v>
      </c>
      <c r="BW19" s="37"/>
      <c r="BX19" s="52" t="s">
        <v>19</v>
      </c>
      <c r="BY19" s="29">
        <f t="shared" si="6"/>
        <v>60</v>
      </c>
      <c r="BZ19" s="29">
        <f t="shared" si="6"/>
        <v>65</v>
      </c>
      <c r="CA19" s="29">
        <f t="shared" si="6"/>
        <v>70</v>
      </c>
      <c r="CB19" s="29">
        <f t="shared" si="6"/>
        <v>70</v>
      </c>
      <c r="CC19" s="29">
        <f t="shared" si="6"/>
        <v>75</v>
      </c>
      <c r="CD19" s="29">
        <f t="shared" si="6"/>
        <v>75</v>
      </c>
      <c r="CE19" s="29">
        <f t="shared" si="6"/>
        <v>176</v>
      </c>
      <c r="CF19" s="29">
        <f t="shared" si="6"/>
        <v>151.35999999999999</v>
      </c>
      <c r="CG19" s="29">
        <f t="shared" si="6"/>
        <v>158.928</v>
      </c>
      <c r="CH19" s="29">
        <f t="shared" si="6"/>
        <v>162.70398317752765</v>
      </c>
      <c r="CI19" s="29"/>
      <c r="CJ19" s="29"/>
      <c r="CK19" s="217"/>
      <c r="CL19" s="217"/>
      <c r="CM19" s="199"/>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row>
    <row r="20" spans="2:148" x14ac:dyDescent="0.3">
      <c r="B20" s="20" t="s">
        <v>12</v>
      </c>
      <c r="C20" s="784">
        <v>535</v>
      </c>
      <c r="D20" s="784">
        <v>540</v>
      </c>
      <c r="E20" s="784">
        <v>515</v>
      </c>
      <c r="F20" s="784">
        <v>560</v>
      </c>
      <c r="G20" s="784">
        <v>570</v>
      </c>
      <c r="H20" s="784">
        <v>565</v>
      </c>
      <c r="I20" s="784">
        <f t="shared" ref="I20:N20" si="48">SUM(I21:I25)</f>
        <v>778.08320342788977</v>
      </c>
      <c r="J20" s="790">
        <f t="shared" si="48"/>
        <v>608.13624048806309</v>
      </c>
      <c r="K20" s="784">
        <f t="shared" si="48"/>
        <v>668.21339713105203</v>
      </c>
      <c r="L20" s="784">
        <f t="shared" si="48"/>
        <v>684.9524888003391</v>
      </c>
      <c r="M20" s="784">
        <f t="shared" si="48"/>
        <v>753.07122019596136</v>
      </c>
      <c r="N20" s="784">
        <f t="shared" si="48"/>
        <v>585.49247519061646</v>
      </c>
      <c r="O20" s="210">
        <f t="shared" si="9"/>
        <v>9.9450301312035361E-2</v>
      </c>
      <c r="P20" s="210">
        <f t="shared" si="9"/>
        <v>-0.22252708709508007</v>
      </c>
      <c r="Q20" s="544"/>
      <c r="R20" s="31">
        <v>145</v>
      </c>
      <c r="S20" s="31">
        <v>125</v>
      </c>
      <c r="T20" s="31">
        <v>135</v>
      </c>
      <c r="U20" s="31">
        <v>130</v>
      </c>
      <c r="V20" s="31">
        <v>125</v>
      </c>
      <c r="W20" s="31">
        <v>115</v>
      </c>
      <c r="X20" s="31">
        <v>140</v>
      </c>
      <c r="Y20" s="31">
        <v>135</v>
      </c>
      <c r="Z20" s="31">
        <v>165</v>
      </c>
      <c r="AA20" s="31">
        <v>130</v>
      </c>
      <c r="AB20" s="31">
        <v>150</v>
      </c>
      <c r="AC20" s="31">
        <v>135</v>
      </c>
      <c r="AD20" s="31">
        <v>160</v>
      </c>
      <c r="AE20" s="31">
        <v>135</v>
      </c>
      <c r="AF20" s="31">
        <v>145</v>
      </c>
      <c r="AG20" s="31">
        <v>135</v>
      </c>
      <c r="AH20" s="31">
        <v>155</v>
      </c>
      <c r="AI20" s="31">
        <v>140</v>
      </c>
      <c r="AJ20" s="31">
        <f t="shared" ref="AJ20:BB20" si="49">SUM(AJ21:AJ25)</f>
        <v>240.21096300378332</v>
      </c>
      <c r="AK20" s="31">
        <f t="shared" si="49"/>
        <v>214.06237843934539</v>
      </c>
      <c r="AL20" s="31">
        <f t="shared" si="49"/>
        <v>176.27563418226805</v>
      </c>
      <c r="AM20" s="31">
        <f t="shared" si="49"/>
        <v>147.53422780249306</v>
      </c>
      <c r="AN20" s="31">
        <f t="shared" si="49"/>
        <v>203.59519346765734</v>
      </c>
      <c r="AO20" s="31">
        <f t="shared" si="49"/>
        <v>101.8822645703309</v>
      </c>
      <c r="AP20" s="31">
        <f t="shared" si="49"/>
        <v>141.80865487058995</v>
      </c>
      <c r="AQ20" s="31">
        <f t="shared" si="49"/>
        <v>160.85012757948488</v>
      </c>
      <c r="AR20" s="31">
        <f t="shared" si="49"/>
        <v>104.72562475285108</v>
      </c>
      <c r="AS20" s="31">
        <f t="shared" si="49"/>
        <v>145.73065634093609</v>
      </c>
      <c r="AT20" s="31">
        <f t="shared" si="49"/>
        <v>315.12539370390522</v>
      </c>
      <c r="AU20" s="31">
        <f t="shared" si="49"/>
        <v>102.63172233335963</v>
      </c>
      <c r="AV20" s="31">
        <f t="shared" si="49"/>
        <v>162.54861893272101</v>
      </c>
      <c r="AW20" s="31">
        <f t="shared" si="49"/>
        <v>152.80718615389532</v>
      </c>
      <c r="AX20" s="31">
        <f t="shared" si="49"/>
        <v>109.74059527354319</v>
      </c>
      <c r="AY20" s="31">
        <f t="shared" si="49"/>
        <v>259.85608844017952</v>
      </c>
      <c r="AZ20" s="31">
        <f t="shared" si="49"/>
        <v>265.19027103183265</v>
      </c>
      <c r="BA20" s="31">
        <f t="shared" si="49"/>
        <v>228.80208374240681</v>
      </c>
      <c r="BB20" s="31">
        <f t="shared" si="49"/>
        <v>134.61170030145004</v>
      </c>
      <c r="BC20" s="783"/>
      <c r="BD20" s="31">
        <f t="shared" ref="BD20:BF20" si="50">SUM(BD21:BD25)</f>
        <v>270</v>
      </c>
      <c r="BE20" s="31">
        <f t="shared" si="50"/>
        <v>270</v>
      </c>
      <c r="BF20" s="31">
        <f t="shared" si="50"/>
        <v>265</v>
      </c>
      <c r="BG20" s="31">
        <f>SUM(BG21:BG25)</f>
        <v>240</v>
      </c>
      <c r="BH20" s="31">
        <f>SUM(BH21:BH25)</f>
        <v>275</v>
      </c>
      <c r="BI20" s="31">
        <f t="shared" ref="BI20:BL20" si="51">SUM(BI21:BI25)</f>
        <v>295</v>
      </c>
      <c r="BJ20" s="31">
        <f t="shared" si="51"/>
        <v>285</v>
      </c>
      <c r="BK20" s="31">
        <f t="shared" si="51"/>
        <v>295</v>
      </c>
      <c r="BL20" s="31">
        <f t="shared" si="51"/>
        <v>280</v>
      </c>
      <c r="BM20" s="31">
        <f>SUM(BM21:BM25)</f>
        <v>295</v>
      </c>
      <c r="BN20" s="31">
        <f t="shared" si="32"/>
        <v>454.27334144312874</v>
      </c>
      <c r="BO20" s="31">
        <f t="shared" si="33"/>
        <v>323.80986198476114</v>
      </c>
      <c r="BP20" s="31">
        <f t="shared" si="13"/>
        <v>305.47745803798824</v>
      </c>
      <c r="BQ20" s="31">
        <f t="shared" si="27"/>
        <v>302.6587824500748</v>
      </c>
      <c r="BR20" s="31">
        <f>AR20+AS20</f>
        <v>250.45628109378717</v>
      </c>
      <c r="BS20" s="31">
        <f t="shared" si="25"/>
        <v>417.75711603726484</v>
      </c>
      <c r="BT20" s="31">
        <f t="shared" si="14"/>
        <v>315.35580508661633</v>
      </c>
      <c r="BU20" s="31">
        <f t="shared" si="26"/>
        <v>369.59668371372271</v>
      </c>
      <c r="BV20" s="31">
        <f t="shared" si="15"/>
        <v>493.99235477423946</v>
      </c>
      <c r="BW20" s="31"/>
      <c r="BX20" s="785" t="s">
        <v>12</v>
      </c>
      <c r="BY20" s="31">
        <f t="shared" si="6"/>
        <v>535</v>
      </c>
      <c r="BZ20" s="31">
        <f t="shared" si="6"/>
        <v>540</v>
      </c>
      <c r="CA20" s="31">
        <f t="shared" si="6"/>
        <v>515</v>
      </c>
      <c r="CB20" s="31">
        <f t="shared" si="6"/>
        <v>560</v>
      </c>
      <c r="CC20" s="31">
        <f t="shared" si="6"/>
        <v>570</v>
      </c>
      <c r="CD20" s="31">
        <f t="shared" si="6"/>
        <v>565</v>
      </c>
      <c r="CE20" s="31">
        <f t="shared" si="6"/>
        <v>778.08320342788977</v>
      </c>
      <c r="CF20" s="31">
        <f t="shared" si="6"/>
        <v>608.13624048806309</v>
      </c>
      <c r="CG20" s="31">
        <f t="shared" si="6"/>
        <v>668.21339713105203</v>
      </c>
      <c r="CH20" s="31">
        <f t="shared" si="6"/>
        <v>684.9524888003391</v>
      </c>
      <c r="CI20" s="31">
        <f>M20</f>
        <v>753.07122019596136</v>
      </c>
      <c r="CJ20" s="31">
        <f>N20</f>
        <v>585.49247519061646</v>
      </c>
      <c r="CK20" s="210">
        <f t="shared" si="34"/>
        <v>9.9450301312035361E-2</v>
      </c>
      <c r="CL20" s="210">
        <f>P20</f>
        <v>-0.22252708709508007</v>
      </c>
      <c r="CM20" s="544"/>
      <c r="CN20" s="444">
        <f t="shared" ref="CN20:DX20" si="52">R20</f>
        <v>145</v>
      </c>
      <c r="CO20" s="444">
        <f t="shared" si="52"/>
        <v>125</v>
      </c>
      <c r="CP20" s="444">
        <f t="shared" si="52"/>
        <v>135</v>
      </c>
      <c r="CQ20" s="444">
        <f t="shared" si="52"/>
        <v>130</v>
      </c>
      <c r="CR20" s="444">
        <f t="shared" si="52"/>
        <v>125</v>
      </c>
      <c r="CS20" s="444">
        <f t="shared" si="52"/>
        <v>115</v>
      </c>
      <c r="CT20" s="444">
        <f t="shared" si="52"/>
        <v>140</v>
      </c>
      <c r="CU20" s="444">
        <f t="shared" si="52"/>
        <v>135</v>
      </c>
      <c r="CV20" s="444">
        <f t="shared" si="52"/>
        <v>165</v>
      </c>
      <c r="CW20" s="444">
        <f t="shared" si="52"/>
        <v>130</v>
      </c>
      <c r="CX20" s="444">
        <f t="shared" si="52"/>
        <v>150</v>
      </c>
      <c r="CY20" s="444">
        <f t="shared" si="52"/>
        <v>135</v>
      </c>
      <c r="CZ20" s="444">
        <f t="shared" si="52"/>
        <v>160</v>
      </c>
      <c r="DA20" s="444">
        <f t="shared" si="52"/>
        <v>135</v>
      </c>
      <c r="DB20" s="444">
        <f t="shared" si="52"/>
        <v>145</v>
      </c>
      <c r="DC20" s="444">
        <f t="shared" si="52"/>
        <v>135</v>
      </c>
      <c r="DD20" s="444">
        <f t="shared" si="52"/>
        <v>155</v>
      </c>
      <c r="DE20" s="444">
        <f t="shared" si="52"/>
        <v>140</v>
      </c>
      <c r="DF20" s="444">
        <f t="shared" si="52"/>
        <v>240.21096300378332</v>
      </c>
      <c r="DG20" s="444">
        <f t="shared" si="52"/>
        <v>214.06237843934539</v>
      </c>
      <c r="DH20" s="444">
        <f t="shared" si="52"/>
        <v>176.27563418226805</v>
      </c>
      <c r="DI20" s="444">
        <f t="shared" si="52"/>
        <v>147.53422780249306</v>
      </c>
      <c r="DJ20" s="444">
        <f t="shared" si="52"/>
        <v>203.59519346765734</v>
      </c>
      <c r="DK20" s="444">
        <f t="shared" si="52"/>
        <v>101.8822645703309</v>
      </c>
      <c r="DL20" s="444">
        <f t="shared" si="52"/>
        <v>141.80865487058995</v>
      </c>
      <c r="DM20" s="444">
        <f t="shared" si="52"/>
        <v>160.85012757948488</v>
      </c>
      <c r="DN20" s="444">
        <f t="shared" si="52"/>
        <v>104.72562475285108</v>
      </c>
      <c r="DO20" s="444">
        <f t="shared" si="52"/>
        <v>145.73065634093609</v>
      </c>
      <c r="DP20" s="444">
        <f t="shared" si="52"/>
        <v>315.12539370390522</v>
      </c>
      <c r="DQ20" s="444">
        <f t="shared" si="52"/>
        <v>102.63172233335963</v>
      </c>
      <c r="DR20" s="444">
        <f t="shared" si="52"/>
        <v>162.54861893272101</v>
      </c>
      <c r="DS20" s="444">
        <f t="shared" si="52"/>
        <v>152.80718615389532</v>
      </c>
      <c r="DT20" s="444">
        <f t="shared" si="52"/>
        <v>109.74059527354319</v>
      </c>
      <c r="DU20" s="444">
        <f t="shared" si="52"/>
        <v>259.85608844017952</v>
      </c>
      <c r="DV20" s="444">
        <f t="shared" si="52"/>
        <v>265.19027103183265</v>
      </c>
      <c r="DW20" s="444">
        <f t="shared" si="52"/>
        <v>228.80208374240681</v>
      </c>
      <c r="DX20" s="444">
        <f t="shared" si="52"/>
        <v>134.61170030145004</v>
      </c>
      <c r="DY20" s="444"/>
      <c r="DZ20" s="444">
        <f t="shared" ref="DZ20:ER20" si="53">BD20</f>
        <v>270</v>
      </c>
      <c r="EA20" s="444">
        <f t="shared" si="53"/>
        <v>270</v>
      </c>
      <c r="EB20" s="444">
        <f t="shared" si="53"/>
        <v>265</v>
      </c>
      <c r="EC20" s="444">
        <f t="shared" si="53"/>
        <v>240</v>
      </c>
      <c r="ED20" s="444">
        <f t="shared" si="53"/>
        <v>275</v>
      </c>
      <c r="EE20" s="444">
        <f t="shared" si="53"/>
        <v>295</v>
      </c>
      <c r="EF20" s="444">
        <f t="shared" si="53"/>
        <v>285</v>
      </c>
      <c r="EG20" s="444">
        <f t="shared" si="53"/>
        <v>295</v>
      </c>
      <c r="EH20" s="444">
        <f t="shared" si="53"/>
        <v>280</v>
      </c>
      <c r="EI20" s="444">
        <f t="shared" si="53"/>
        <v>295</v>
      </c>
      <c r="EJ20" s="444">
        <f t="shared" si="53"/>
        <v>454.27334144312874</v>
      </c>
      <c r="EK20" s="444">
        <f t="shared" si="53"/>
        <v>323.80986198476114</v>
      </c>
      <c r="EL20" s="444">
        <f t="shared" si="53"/>
        <v>305.47745803798824</v>
      </c>
      <c r="EM20" s="444">
        <f t="shared" si="53"/>
        <v>302.6587824500748</v>
      </c>
      <c r="EN20" s="444">
        <f t="shared" si="53"/>
        <v>250.45628109378717</v>
      </c>
      <c r="EO20" s="444">
        <f t="shared" si="53"/>
        <v>417.75711603726484</v>
      </c>
      <c r="EP20" s="444">
        <f t="shared" si="53"/>
        <v>315.35580508661633</v>
      </c>
      <c r="EQ20" s="444">
        <f t="shared" si="53"/>
        <v>369.59668371372271</v>
      </c>
      <c r="ER20" s="444">
        <f t="shared" si="53"/>
        <v>493.99235477423946</v>
      </c>
    </row>
    <row r="21" spans="2:148" x14ac:dyDescent="0.3">
      <c r="B21" s="10" t="s">
        <v>15</v>
      </c>
      <c r="C21" s="597">
        <v>55</v>
      </c>
      <c r="D21" s="597">
        <v>55</v>
      </c>
      <c r="E21" s="597">
        <v>55</v>
      </c>
      <c r="F21" s="597">
        <v>50</v>
      </c>
      <c r="G21" s="597">
        <v>50</v>
      </c>
      <c r="H21" s="597">
        <v>50</v>
      </c>
      <c r="I21" s="597">
        <v>78.673943853660191</v>
      </c>
      <c r="J21" s="597">
        <v>102.36759275100432</v>
      </c>
      <c r="K21" s="597">
        <v>109.86707709382719</v>
      </c>
      <c r="L21" s="597">
        <v>111.5754570271237</v>
      </c>
      <c r="M21" s="597">
        <v>136.39285849327496</v>
      </c>
      <c r="N21" s="597">
        <v>113.74739944431612</v>
      </c>
      <c r="O21" s="208">
        <f t="shared" si="9"/>
        <v>0.22242706530091305</v>
      </c>
      <c r="P21" s="208">
        <f t="shared" si="9"/>
        <v>-0.16603111995101572</v>
      </c>
      <c r="Q21" s="544"/>
      <c r="R21" s="7">
        <v>15</v>
      </c>
      <c r="S21" s="7">
        <v>10</v>
      </c>
      <c r="T21" s="7">
        <v>15</v>
      </c>
      <c r="U21" s="7">
        <v>15</v>
      </c>
      <c r="V21" s="7">
        <v>10</v>
      </c>
      <c r="W21" s="7">
        <v>10</v>
      </c>
      <c r="X21" s="7">
        <v>15</v>
      </c>
      <c r="Y21" s="7">
        <v>10</v>
      </c>
      <c r="Z21" s="7">
        <v>15</v>
      </c>
      <c r="AA21" s="7">
        <v>10</v>
      </c>
      <c r="AB21" s="7">
        <v>15</v>
      </c>
      <c r="AC21" s="7">
        <v>10</v>
      </c>
      <c r="AD21" s="7">
        <v>15</v>
      </c>
      <c r="AE21" s="7">
        <v>10</v>
      </c>
      <c r="AF21" s="7">
        <v>15</v>
      </c>
      <c r="AG21" s="7">
        <v>10</v>
      </c>
      <c r="AH21" s="7">
        <v>15</v>
      </c>
      <c r="AI21" s="7">
        <v>10</v>
      </c>
      <c r="AJ21" s="7">
        <v>13.69186757641679</v>
      </c>
      <c r="AK21" s="7">
        <v>27.315200427489295</v>
      </c>
      <c r="AL21" s="7">
        <v>27.315200427489295</v>
      </c>
      <c r="AM21" s="7">
        <v>10.351675422264808</v>
      </c>
      <c r="AN21" s="7">
        <v>25.157326606405938</v>
      </c>
      <c r="AO21" s="7">
        <v>23.338425449524792</v>
      </c>
      <c r="AP21" s="7">
        <v>26.190275619223232</v>
      </c>
      <c r="AQ21" s="7">
        <v>27.681565075850347</v>
      </c>
      <c r="AR21" s="7">
        <v>27.358545195798612</v>
      </c>
      <c r="AS21" s="7">
        <v>27.358545195798612</v>
      </c>
      <c r="AT21" s="7">
        <v>28.803340344836212</v>
      </c>
      <c r="AU21" s="7">
        <v>26.346646357393752</v>
      </c>
      <c r="AV21" s="7">
        <v>28.503946101326939</v>
      </c>
      <c r="AW21" s="7">
        <v>28.300377101844393</v>
      </c>
      <c r="AX21" s="7">
        <v>27.057635575931187</v>
      </c>
      <c r="AY21" s="7">
        <v>27.713498248021178</v>
      </c>
      <c r="AZ21" s="7">
        <v>37.111571625333099</v>
      </c>
      <c r="BA21" s="7">
        <v>43.673696964587251</v>
      </c>
      <c r="BB21" s="7">
        <v>27.568129804188594</v>
      </c>
      <c r="BC21" s="783"/>
      <c r="BD21" s="7">
        <f t="shared" ref="BD21:BD25" si="54">D21-BE21</f>
        <v>30</v>
      </c>
      <c r="BE21" s="7">
        <f t="shared" ref="BE21:BE25" si="55">SUM(R21:S21)</f>
        <v>25</v>
      </c>
      <c r="BF21" s="7">
        <f t="shared" ref="BF21:BF25" si="56">SUM(T21:U21)</f>
        <v>30</v>
      </c>
      <c r="BG21" s="7">
        <f t="shared" ref="BG21:BG25" si="57">SUM(V21:W21)</f>
        <v>20</v>
      </c>
      <c r="BH21" s="7">
        <f t="shared" ref="BH21:BH25" si="58">SUM(X21:Y21)</f>
        <v>25</v>
      </c>
      <c r="BI21" s="7">
        <f t="shared" ref="BI21:BI25" si="59">SUM(Z21:AA21)</f>
        <v>25</v>
      </c>
      <c r="BJ21" s="7">
        <f t="shared" ref="BJ21:BJ25" si="60">SUM(AB21:AC21)</f>
        <v>25</v>
      </c>
      <c r="BK21" s="7">
        <f t="shared" ref="BK21:BK25" si="61">SUM(AD21:AE21)</f>
        <v>25</v>
      </c>
      <c r="BL21" s="7">
        <f t="shared" ref="BL21:BL25" si="62">SUM(AF21:AG21)</f>
        <v>25</v>
      </c>
      <c r="BM21" s="7">
        <f t="shared" ref="BM21:BM25" si="63">SUM(AH21:AI21)</f>
        <v>25</v>
      </c>
      <c r="BN21" s="7">
        <f t="shared" si="32"/>
        <v>41.007068003906085</v>
      </c>
      <c r="BO21" s="7">
        <f t="shared" si="33"/>
        <v>37.666875849754106</v>
      </c>
      <c r="BP21" s="7">
        <f t="shared" si="13"/>
        <v>48.49575205593073</v>
      </c>
      <c r="BQ21" s="37">
        <f t="shared" si="27"/>
        <v>53.87184069507358</v>
      </c>
      <c r="BR21" s="37">
        <f t="shared" si="47"/>
        <v>54.717090391597225</v>
      </c>
      <c r="BS21" s="37">
        <f t="shared" si="25"/>
        <v>55.149986702229967</v>
      </c>
      <c r="BT21" s="37">
        <f t="shared" si="14"/>
        <v>56.804323203171336</v>
      </c>
      <c r="BU21" s="37">
        <f t="shared" si="26"/>
        <v>54.771133823952368</v>
      </c>
      <c r="BV21" s="37">
        <f t="shared" si="15"/>
        <v>80.785268589920349</v>
      </c>
      <c r="BW21" s="37"/>
      <c r="BX21" s="10" t="s">
        <v>15</v>
      </c>
      <c r="BY21" s="7">
        <f t="shared" si="6"/>
        <v>55</v>
      </c>
      <c r="BZ21" s="7">
        <f t="shared" si="6"/>
        <v>55</v>
      </c>
      <c r="CA21" s="7">
        <f t="shared" si="6"/>
        <v>55</v>
      </c>
      <c r="CB21" s="7">
        <f t="shared" si="6"/>
        <v>50</v>
      </c>
      <c r="CC21" s="7">
        <f t="shared" si="6"/>
        <v>50</v>
      </c>
      <c r="CD21" s="7">
        <f t="shared" si="6"/>
        <v>50</v>
      </c>
      <c r="CE21" s="7">
        <f t="shared" si="6"/>
        <v>78.673943853660191</v>
      </c>
      <c r="CF21" s="7">
        <f t="shared" si="6"/>
        <v>102.36759275100432</v>
      </c>
      <c r="CG21" s="7">
        <f t="shared" si="6"/>
        <v>109.86707709382719</v>
      </c>
      <c r="CH21" s="7">
        <f t="shared" si="6"/>
        <v>111.5754570271237</v>
      </c>
      <c r="CI21" s="7"/>
      <c r="CJ21" s="7"/>
      <c r="CK21" s="208"/>
      <c r="CL21" s="208"/>
      <c r="CM21" s="199"/>
      <c r="CN21" s="439"/>
      <c r="CO21" s="43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679"/>
      <c r="ED21" s="679"/>
      <c r="EE21" s="679"/>
      <c r="EF21" s="679"/>
      <c r="EG21" s="679"/>
      <c r="EH21" s="679"/>
      <c r="EI21" s="679"/>
      <c r="EJ21" s="679"/>
      <c r="EK21" s="679"/>
      <c r="EL21" s="679"/>
      <c r="EM21" s="679"/>
      <c r="EN21" s="679"/>
      <c r="EO21" s="679"/>
      <c r="EP21" s="679"/>
      <c r="EQ21" s="679"/>
      <c r="ER21" s="679"/>
    </row>
    <row r="22" spans="2:148" x14ac:dyDescent="0.3">
      <c r="B22" s="10" t="s">
        <v>16</v>
      </c>
      <c r="C22" s="597">
        <v>110</v>
      </c>
      <c r="D22" s="597">
        <v>105</v>
      </c>
      <c r="E22" s="597">
        <v>75</v>
      </c>
      <c r="F22" s="597">
        <v>110</v>
      </c>
      <c r="G22" s="597">
        <v>115</v>
      </c>
      <c r="H22" s="597">
        <v>105</v>
      </c>
      <c r="I22" s="597">
        <v>119.94230920587333</v>
      </c>
      <c r="J22" s="597">
        <v>111.44407895125806</v>
      </c>
      <c r="K22" s="597">
        <v>118.19066017144522</v>
      </c>
      <c r="L22" s="597">
        <v>112.50407083357092</v>
      </c>
      <c r="M22" s="597">
        <v>118.43662708934474</v>
      </c>
      <c r="N22" s="597">
        <v>130.66365500854343</v>
      </c>
      <c r="O22" s="208">
        <f t="shared" si="9"/>
        <v>5.2731925270063762E-2</v>
      </c>
      <c r="P22" s="208">
        <f t="shared" si="9"/>
        <v>0.10323688051311208</v>
      </c>
      <c r="Q22" s="544"/>
      <c r="R22" s="7">
        <v>30</v>
      </c>
      <c r="S22" s="7">
        <v>20</v>
      </c>
      <c r="T22" s="7">
        <v>20</v>
      </c>
      <c r="U22" s="7">
        <v>20</v>
      </c>
      <c r="V22" s="7">
        <v>20</v>
      </c>
      <c r="W22" s="7">
        <v>15</v>
      </c>
      <c r="X22" s="7">
        <v>30</v>
      </c>
      <c r="Y22" s="7">
        <v>25</v>
      </c>
      <c r="Z22" s="7">
        <v>35</v>
      </c>
      <c r="AA22" s="7">
        <v>25</v>
      </c>
      <c r="AB22" s="7">
        <v>35</v>
      </c>
      <c r="AC22" s="7">
        <v>25</v>
      </c>
      <c r="AD22" s="7">
        <v>35</v>
      </c>
      <c r="AE22" s="7">
        <v>25</v>
      </c>
      <c r="AF22" s="7">
        <v>30</v>
      </c>
      <c r="AG22" s="7">
        <v>25</v>
      </c>
      <c r="AH22" s="7">
        <v>30</v>
      </c>
      <c r="AI22" s="7">
        <v>25</v>
      </c>
      <c r="AJ22" s="7">
        <v>29.985577301468332</v>
      </c>
      <c r="AK22" s="7">
        <v>29.985577301468332</v>
      </c>
      <c r="AL22" s="7">
        <v>29.985577301468332</v>
      </c>
      <c r="AM22" s="7">
        <v>29.985577301468332</v>
      </c>
      <c r="AN22" s="7">
        <v>26.41551265303346</v>
      </c>
      <c r="AO22" s="7">
        <v>25.116828301149653</v>
      </c>
      <c r="AP22" s="7">
        <v>27.721874985826965</v>
      </c>
      <c r="AQ22" s="7">
        <v>32.189863011247979</v>
      </c>
      <c r="AR22" s="7">
        <v>29.033139412836569</v>
      </c>
      <c r="AS22" s="7">
        <v>29.033139412836569</v>
      </c>
      <c r="AT22" s="7">
        <v>32.227705659344373</v>
      </c>
      <c r="AU22" s="7">
        <v>27.896675686427713</v>
      </c>
      <c r="AV22" s="7">
        <v>29.748642649220503</v>
      </c>
      <c r="AW22" s="7">
        <v>29.197508601863021</v>
      </c>
      <c r="AX22" s="7">
        <v>27.748335943072846</v>
      </c>
      <c r="AY22" s="7">
        <v>25.809583639414548</v>
      </c>
      <c r="AZ22" s="7">
        <v>24.946556591656755</v>
      </c>
      <c r="BA22" s="7">
        <v>27.439352574948188</v>
      </c>
      <c r="BB22" s="7">
        <v>37.110994126403284</v>
      </c>
      <c r="BC22" s="783"/>
      <c r="BD22" s="7">
        <f t="shared" si="54"/>
        <v>55</v>
      </c>
      <c r="BE22" s="7">
        <f t="shared" si="55"/>
        <v>50</v>
      </c>
      <c r="BF22" s="7">
        <f t="shared" si="56"/>
        <v>40</v>
      </c>
      <c r="BG22" s="7">
        <f t="shared" si="57"/>
        <v>35</v>
      </c>
      <c r="BH22" s="7">
        <f t="shared" si="58"/>
        <v>55</v>
      </c>
      <c r="BI22" s="7">
        <f t="shared" si="59"/>
        <v>60</v>
      </c>
      <c r="BJ22" s="7">
        <f t="shared" si="60"/>
        <v>60</v>
      </c>
      <c r="BK22" s="7">
        <f t="shared" si="61"/>
        <v>60</v>
      </c>
      <c r="BL22" s="7">
        <f t="shared" si="62"/>
        <v>55</v>
      </c>
      <c r="BM22" s="7">
        <f t="shared" si="63"/>
        <v>55</v>
      </c>
      <c r="BN22" s="7">
        <f t="shared" si="32"/>
        <v>59.971154602936664</v>
      </c>
      <c r="BO22" s="7">
        <f t="shared" si="33"/>
        <v>59.971154602936664</v>
      </c>
      <c r="BP22" s="7">
        <f t="shared" si="13"/>
        <v>51.532340954183113</v>
      </c>
      <c r="BQ22" s="37">
        <f t="shared" si="27"/>
        <v>59.911737997074944</v>
      </c>
      <c r="BR22" s="37">
        <f t="shared" si="47"/>
        <v>58.066278825673137</v>
      </c>
      <c r="BS22" s="37">
        <f t="shared" si="25"/>
        <v>60.124381345772086</v>
      </c>
      <c r="BT22" s="37">
        <f t="shared" si="14"/>
        <v>58.946151251083521</v>
      </c>
      <c r="BU22" s="37">
        <f t="shared" si="26"/>
        <v>53.557919582487393</v>
      </c>
      <c r="BV22" s="37">
        <f t="shared" si="15"/>
        <v>52.385909166604947</v>
      </c>
      <c r="BW22" s="37"/>
      <c r="BX22" s="10" t="s">
        <v>16</v>
      </c>
      <c r="BY22" s="7">
        <f t="shared" ref="BY22:CJ46" si="64">C22</f>
        <v>110</v>
      </c>
      <c r="BZ22" s="7">
        <f t="shared" si="64"/>
        <v>105</v>
      </c>
      <c r="CA22" s="7">
        <f t="shared" si="64"/>
        <v>75</v>
      </c>
      <c r="CB22" s="7">
        <f t="shared" si="64"/>
        <v>110</v>
      </c>
      <c r="CC22" s="7">
        <f t="shared" si="64"/>
        <v>115</v>
      </c>
      <c r="CD22" s="7">
        <f t="shared" si="64"/>
        <v>105</v>
      </c>
      <c r="CE22" s="7">
        <f t="shared" si="64"/>
        <v>119.94230920587333</v>
      </c>
      <c r="CF22" s="7">
        <f t="shared" si="64"/>
        <v>111.44407895125806</v>
      </c>
      <c r="CG22" s="7">
        <f t="shared" si="64"/>
        <v>118.19066017144522</v>
      </c>
      <c r="CH22" s="7">
        <f t="shared" si="64"/>
        <v>112.50407083357092</v>
      </c>
      <c r="CI22" s="7"/>
      <c r="CJ22" s="7"/>
      <c r="CK22" s="208"/>
      <c r="CL22" s="208"/>
      <c r="CM22" s="221"/>
      <c r="CN22" s="439"/>
      <c r="CO22" s="439"/>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679"/>
      <c r="ED22" s="679"/>
      <c r="EE22" s="679"/>
      <c r="EF22" s="679"/>
      <c r="EG22" s="679"/>
      <c r="EH22" s="679"/>
      <c r="EI22" s="679"/>
      <c r="EJ22" s="679"/>
      <c r="EK22" s="679"/>
      <c r="EL22" s="679"/>
      <c r="EM22" s="679"/>
      <c r="EN22" s="679"/>
      <c r="EO22" s="679"/>
      <c r="EP22" s="679"/>
      <c r="EQ22" s="679"/>
      <c r="ER22" s="679"/>
    </row>
    <row r="23" spans="2:148" ht="11.2" customHeight="1" x14ac:dyDescent="0.3">
      <c r="B23" s="10" t="s">
        <v>17</v>
      </c>
      <c r="C23" s="597">
        <v>10</v>
      </c>
      <c r="D23" s="597">
        <v>10</v>
      </c>
      <c r="E23" s="597">
        <v>10</v>
      </c>
      <c r="F23" s="597">
        <v>15</v>
      </c>
      <c r="G23" s="597">
        <v>15</v>
      </c>
      <c r="H23" s="597">
        <v>15</v>
      </c>
      <c r="I23" s="597">
        <v>66.095677789015909</v>
      </c>
      <c r="J23" s="597">
        <v>61.980114192581794</v>
      </c>
      <c r="K23" s="597">
        <v>65.330286852253522</v>
      </c>
      <c r="L23" s="597">
        <v>65.807948929204059</v>
      </c>
      <c r="M23" s="597">
        <v>60.337751904266</v>
      </c>
      <c r="N23" s="597">
        <v>62.995522860589553</v>
      </c>
      <c r="O23" s="208">
        <f t="shared" si="9"/>
        <v>-8.3123651685647837E-2</v>
      </c>
      <c r="P23" s="208">
        <f t="shared" si="9"/>
        <v>4.4048226399625579E-2</v>
      </c>
      <c r="Q23" s="544"/>
      <c r="R23" s="7">
        <v>0</v>
      </c>
      <c r="S23" s="7">
        <v>5</v>
      </c>
      <c r="T23" s="7">
        <v>0</v>
      </c>
      <c r="U23" s="7">
        <v>5</v>
      </c>
      <c r="V23" s="7">
        <v>0</v>
      </c>
      <c r="W23" s="7">
        <v>5</v>
      </c>
      <c r="X23" s="7">
        <v>5</v>
      </c>
      <c r="Y23" s="7">
        <v>5</v>
      </c>
      <c r="Z23" s="7">
        <v>5</v>
      </c>
      <c r="AA23" s="7">
        <v>5</v>
      </c>
      <c r="AB23" s="7">
        <v>5</v>
      </c>
      <c r="AC23" s="7">
        <v>5</v>
      </c>
      <c r="AD23" s="7">
        <v>5</v>
      </c>
      <c r="AE23" s="7">
        <v>5</v>
      </c>
      <c r="AF23" s="7">
        <v>5</v>
      </c>
      <c r="AG23" s="7">
        <v>5</v>
      </c>
      <c r="AH23" s="7">
        <v>5</v>
      </c>
      <c r="AI23" s="7">
        <v>5</v>
      </c>
      <c r="AJ23" s="7">
        <v>16.523919447253977</v>
      </c>
      <c r="AK23" s="7">
        <v>16.523919447253977</v>
      </c>
      <c r="AL23" s="7">
        <v>16.523919447253977</v>
      </c>
      <c r="AM23" s="7">
        <v>16.523919447253977</v>
      </c>
      <c r="AN23" s="7">
        <v>15.746917861516367</v>
      </c>
      <c r="AO23" s="7">
        <v>14.739360608032692</v>
      </c>
      <c r="AP23" s="7">
        <v>15.685127897293327</v>
      </c>
      <c r="AQ23" s="7">
        <v>15.808707825739408</v>
      </c>
      <c r="AR23" s="7">
        <v>5.1199792448884374</v>
      </c>
      <c r="AS23" s="7">
        <v>16.522768855918269</v>
      </c>
      <c r="AT23" s="7">
        <v>27.704167880237385</v>
      </c>
      <c r="AU23" s="7">
        <v>15.983370871209427</v>
      </c>
      <c r="AV23" s="7">
        <v>17.198228944954796</v>
      </c>
      <c r="AW23" s="7">
        <v>17.054531921115082</v>
      </c>
      <c r="AX23" s="7">
        <v>16.424230638845806</v>
      </c>
      <c r="AY23" s="7">
        <v>15.130957424288379</v>
      </c>
      <c r="AZ23" s="7">
        <v>14.673116169446438</v>
      </c>
      <c r="BA23" s="7">
        <v>14.856316765896729</v>
      </c>
      <c r="BB23" s="7">
        <v>15.3736260517197</v>
      </c>
      <c r="BC23" s="783"/>
      <c r="BD23" s="7">
        <f t="shared" si="54"/>
        <v>5</v>
      </c>
      <c r="BE23" s="7">
        <f t="shared" si="55"/>
        <v>5</v>
      </c>
      <c r="BF23" s="7">
        <f t="shared" si="56"/>
        <v>5</v>
      </c>
      <c r="BG23" s="7">
        <f t="shared" si="57"/>
        <v>5</v>
      </c>
      <c r="BH23" s="7">
        <f t="shared" si="58"/>
        <v>10</v>
      </c>
      <c r="BI23" s="7">
        <f t="shared" si="59"/>
        <v>10</v>
      </c>
      <c r="BJ23" s="7">
        <f t="shared" si="60"/>
        <v>10</v>
      </c>
      <c r="BK23" s="7">
        <f t="shared" si="61"/>
        <v>10</v>
      </c>
      <c r="BL23" s="7">
        <f t="shared" si="62"/>
        <v>10</v>
      </c>
      <c r="BM23" s="7">
        <f t="shared" si="63"/>
        <v>10</v>
      </c>
      <c r="BN23" s="7">
        <f t="shared" si="32"/>
        <v>33.047838894507954</v>
      </c>
      <c r="BO23" s="7">
        <f t="shared" si="33"/>
        <v>33.047838894507954</v>
      </c>
      <c r="BP23" s="7">
        <f t="shared" si="13"/>
        <v>30.48627846954906</v>
      </c>
      <c r="BQ23" s="37">
        <f t="shared" si="27"/>
        <v>31.493835723032735</v>
      </c>
      <c r="BR23" s="37">
        <f t="shared" si="47"/>
        <v>21.642748100806706</v>
      </c>
      <c r="BS23" s="37">
        <f t="shared" si="25"/>
        <v>43.687538751446809</v>
      </c>
      <c r="BT23" s="37">
        <f t="shared" si="14"/>
        <v>34.252760866069877</v>
      </c>
      <c r="BU23" s="37">
        <f t="shared" si="26"/>
        <v>31.555188063134185</v>
      </c>
      <c r="BV23" s="37">
        <f t="shared" si="15"/>
        <v>29.529432935343166</v>
      </c>
      <c r="BW23" s="37"/>
      <c r="BX23" s="10" t="s">
        <v>17</v>
      </c>
      <c r="BY23" s="7">
        <f t="shared" si="64"/>
        <v>10</v>
      </c>
      <c r="BZ23" s="7">
        <f t="shared" si="64"/>
        <v>10</v>
      </c>
      <c r="CA23" s="7">
        <f t="shared" si="64"/>
        <v>10</v>
      </c>
      <c r="CB23" s="7">
        <f t="shared" si="64"/>
        <v>15</v>
      </c>
      <c r="CC23" s="7">
        <f t="shared" si="64"/>
        <v>15</v>
      </c>
      <c r="CD23" s="7">
        <f t="shared" si="64"/>
        <v>15</v>
      </c>
      <c r="CE23" s="7">
        <f t="shared" si="64"/>
        <v>66.095677789015909</v>
      </c>
      <c r="CF23" s="7">
        <f t="shared" si="64"/>
        <v>61.980114192581794</v>
      </c>
      <c r="CG23" s="7">
        <f t="shared" si="64"/>
        <v>65.330286852253522</v>
      </c>
      <c r="CH23" s="7">
        <f t="shared" si="64"/>
        <v>65.807948929204059</v>
      </c>
      <c r="CI23" s="7"/>
      <c r="CJ23" s="7"/>
      <c r="CK23" s="208"/>
      <c r="CL23" s="208"/>
      <c r="CM23" s="221"/>
      <c r="CN23" s="439"/>
      <c r="CO23" s="439"/>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679"/>
      <c r="ED23" s="679"/>
      <c r="EE23" s="679"/>
      <c r="EF23" s="679"/>
      <c r="EG23" s="679"/>
      <c r="EH23" s="679"/>
      <c r="EI23" s="679"/>
      <c r="EJ23" s="679"/>
      <c r="EK23" s="679"/>
      <c r="EL23" s="679"/>
      <c r="EM23" s="679"/>
      <c r="EN23" s="679"/>
      <c r="EO23" s="679"/>
      <c r="EP23" s="679"/>
      <c r="EQ23" s="679"/>
      <c r="ER23" s="679"/>
    </row>
    <row r="24" spans="2:148" x14ac:dyDescent="0.3">
      <c r="B24" s="10" t="s">
        <v>18</v>
      </c>
      <c r="C24" s="597">
        <v>195</v>
      </c>
      <c r="D24" s="597">
        <v>215</v>
      </c>
      <c r="E24" s="597">
        <v>230</v>
      </c>
      <c r="F24" s="597">
        <v>225</v>
      </c>
      <c r="G24" s="597">
        <v>220</v>
      </c>
      <c r="H24" s="597">
        <v>215</v>
      </c>
      <c r="I24" s="597">
        <v>309.82019749353759</v>
      </c>
      <c r="J24" s="597">
        <v>214.39977033739905</v>
      </c>
      <c r="K24" s="597">
        <v>221.7533293036345</v>
      </c>
      <c r="L24" s="597">
        <v>214.99556302967764</v>
      </c>
      <c r="M24" s="597">
        <v>245.31870435539145</v>
      </c>
      <c r="N24" s="597">
        <v>82.037380053606569</v>
      </c>
      <c r="O24" s="208">
        <f t="shared" si="9"/>
        <v>0.14104077729979969</v>
      </c>
      <c r="P24" s="208">
        <f t="shared" si="9"/>
        <v>-0.66558856460141902</v>
      </c>
      <c r="Q24" s="544"/>
      <c r="R24" s="7">
        <v>60</v>
      </c>
      <c r="S24" s="7">
        <v>50</v>
      </c>
      <c r="T24" s="7">
        <v>65</v>
      </c>
      <c r="U24" s="7">
        <v>55</v>
      </c>
      <c r="V24" s="7">
        <v>60</v>
      </c>
      <c r="W24" s="7">
        <v>50</v>
      </c>
      <c r="X24" s="7">
        <v>50</v>
      </c>
      <c r="Y24" s="7">
        <v>55</v>
      </c>
      <c r="Z24" s="7">
        <v>70</v>
      </c>
      <c r="AA24" s="7">
        <v>50</v>
      </c>
      <c r="AB24" s="7">
        <v>55</v>
      </c>
      <c r="AC24" s="7">
        <v>50</v>
      </c>
      <c r="AD24" s="7">
        <v>60</v>
      </c>
      <c r="AE24" s="7">
        <v>50</v>
      </c>
      <c r="AF24" s="7">
        <v>50</v>
      </c>
      <c r="AG24" s="7">
        <v>50</v>
      </c>
      <c r="AH24" s="7">
        <v>60</v>
      </c>
      <c r="AI24" s="7">
        <v>50</v>
      </c>
      <c r="AJ24" s="7">
        <v>140.43084657734317</v>
      </c>
      <c r="AK24" s="7">
        <v>100.65892916183273</v>
      </c>
      <c r="AL24" s="7">
        <v>62.872184904755379</v>
      </c>
      <c r="AM24" s="7">
        <v>5.8582368496062562</v>
      </c>
      <c r="AN24" s="7">
        <v>127.00219552472848</v>
      </c>
      <c r="AO24" s="7">
        <v>6.2939320067620121</v>
      </c>
      <c r="AP24" s="7">
        <v>35.039094374363046</v>
      </c>
      <c r="AQ24" s="7">
        <v>46.064548431545489</v>
      </c>
      <c r="AR24" s="7">
        <v>18.424349855178285</v>
      </c>
      <c r="AS24" s="7">
        <v>33.863126841691091</v>
      </c>
      <c r="AT24" s="7">
        <v>158.41884743729938</v>
      </c>
      <c r="AU24" s="7">
        <v>11.04700516946564</v>
      </c>
      <c r="AV24" s="7">
        <v>15.242438587950771</v>
      </c>
      <c r="AW24" s="7">
        <v>37.973374549069909</v>
      </c>
      <c r="AX24" s="7">
        <v>21.295295558156649</v>
      </c>
      <c r="AY24" s="7">
        <v>140.48445433450019</v>
      </c>
      <c r="AZ24" s="7">
        <v>122.50675317944649</v>
      </c>
      <c r="BA24" s="7">
        <v>102.89142176192378</v>
      </c>
      <c r="BB24" s="7">
        <v>9.8686644087854507</v>
      </c>
      <c r="BC24" s="783"/>
      <c r="BD24" s="7">
        <f t="shared" si="54"/>
        <v>105</v>
      </c>
      <c r="BE24" s="7">
        <f t="shared" si="55"/>
        <v>110</v>
      </c>
      <c r="BF24" s="7">
        <f t="shared" si="56"/>
        <v>120</v>
      </c>
      <c r="BG24" s="7">
        <f t="shared" si="57"/>
        <v>110</v>
      </c>
      <c r="BH24" s="7">
        <f t="shared" si="58"/>
        <v>105</v>
      </c>
      <c r="BI24" s="7">
        <f t="shared" si="59"/>
        <v>120</v>
      </c>
      <c r="BJ24" s="7">
        <f t="shared" si="60"/>
        <v>105</v>
      </c>
      <c r="BK24" s="7">
        <f t="shared" si="61"/>
        <v>110</v>
      </c>
      <c r="BL24" s="7">
        <f t="shared" si="62"/>
        <v>100</v>
      </c>
      <c r="BM24" s="7">
        <f t="shared" si="63"/>
        <v>110</v>
      </c>
      <c r="BN24" s="7">
        <f t="shared" si="32"/>
        <v>241.08977573917591</v>
      </c>
      <c r="BO24" s="7">
        <f t="shared" si="33"/>
        <v>68.730421754361629</v>
      </c>
      <c r="BP24" s="7">
        <f t="shared" si="13"/>
        <v>133.2961275314905</v>
      </c>
      <c r="BQ24" s="37">
        <f t="shared" si="27"/>
        <v>81.103642805908535</v>
      </c>
      <c r="BR24" s="37">
        <f t="shared" si="47"/>
        <v>52.287476696869376</v>
      </c>
      <c r="BS24" s="37">
        <f t="shared" si="25"/>
        <v>169.46585260676503</v>
      </c>
      <c r="BT24" s="37">
        <f t="shared" si="14"/>
        <v>53.215813137020682</v>
      </c>
      <c r="BU24" s="37">
        <f t="shared" si="26"/>
        <v>161.77974989265684</v>
      </c>
      <c r="BV24" s="37">
        <f t="shared" si="15"/>
        <v>225.39817494137026</v>
      </c>
      <c r="BW24" s="37"/>
      <c r="BX24" s="10" t="s">
        <v>18</v>
      </c>
      <c r="BY24" s="7">
        <f t="shared" si="64"/>
        <v>195</v>
      </c>
      <c r="BZ24" s="7">
        <f t="shared" si="64"/>
        <v>215</v>
      </c>
      <c r="CA24" s="7">
        <f t="shared" si="64"/>
        <v>230</v>
      </c>
      <c r="CB24" s="7">
        <f t="shared" si="64"/>
        <v>225</v>
      </c>
      <c r="CC24" s="7">
        <f t="shared" si="64"/>
        <v>220</v>
      </c>
      <c r="CD24" s="7">
        <f t="shared" si="64"/>
        <v>215</v>
      </c>
      <c r="CE24" s="7">
        <f t="shared" si="64"/>
        <v>309.82019749353759</v>
      </c>
      <c r="CF24" s="7">
        <f t="shared" si="64"/>
        <v>214.39977033739905</v>
      </c>
      <c r="CG24" s="7">
        <f t="shared" si="64"/>
        <v>221.7533293036345</v>
      </c>
      <c r="CH24" s="7">
        <f t="shared" si="64"/>
        <v>214.99556302967764</v>
      </c>
      <c r="CI24" s="7"/>
      <c r="CJ24" s="7"/>
      <c r="CK24" s="208"/>
      <c r="CL24" s="208"/>
      <c r="CM24" s="199"/>
      <c r="CN24" s="439"/>
      <c r="CO24" s="43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679"/>
      <c r="ED24" s="679"/>
      <c r="EE24" s="679"/>
      <c r="EF24" s="679"/>
      <c r="EG24" s="679"/>
      <c r="EH24" s="679"/>
      <c r="EI24" s="679"/>
      <c r="EJ24" s="679"/>
      <c r="EK24" s="679"/>
      <c r="EL24" s="679"/>
      <c r="EM24" s="679"/>
      <c r="EN24" s="679"/>
      <c r="EO24" s="679"/>
      <c r="EP24" s="679"/>
      <c r="EQ24" s="679"/>
      <c r="ER24" s="679"/>
    </row>
    <row r="25" spans="2:148" x14ac:dyDescent="0.3">
      <c r="B25" s="52" t="s">
        <v>19</v>
      </c>
      <c r="C25" s="791">
        <v>165</v>
      </c>
      <c r="D25" s="791">
        <v>155</v>
      </c>
      <c r="E25" s="791">
        <v>145</v>
      </c>
      <c r="F25" s="791">
        <v>160</v>
      </c>
      <c r="G25" s="791">
        <v>170</v>
      </c>
      <c r="H25" s="791">
        <v>180</v>
      </c>
      <c r="I25" s="791">
        <v>203.55107508580284</v>
      </c>
      <c r="J25" s="791">
        <v>117.94468425581988</v>
      </c>
      <c r="K25" s="791">
        <v>153.07204370989172</v>
      </c>
      <c r="L25" s="791">
        <v>180.06944898076284</v>
      </c>
      <c r="M25" s="791">
        <v>192.58527835368415</v>
      </c>
      <c r="N25" s="791">
        <v>196.0485178235607</v>
      </c>
      <c r="O25" s="217">
        <f t="shared" si="9"/>
        <v>6.950556823361187E-2</v>
      </c>
      <c r="P25" s="217">
        <f t="shared" si="9"/>
        <v>1.7982887889884669E-2</v>
      </c>
      <c r="Q25" s="544"/>
      <c r="R25" s="29">
        <v>40</v>
      </c>
      <c r="S25" s="29">
        <v>40</v>
      </c>
      <c r="T25" s="29">
        <v>35</v>
      </c>
      <c r="U25" s="29">
        <v>35</v>
      </c>
      <c r="V25" s="29">
        <v>35</v>
      </c>
      <c r="W25" s="29">
        <v>35</v>
      </c>
      <c r="X25" s="29">
        <v>40</v>
      </c>
      <c r="Y25" s="29">
        <v>40</v>
      </c>
      <c r="Z25" s="29">
        <v>40</v>
      </c>
      <c r="AA25" s="29">
        <v>40</v>
      </c>
      <c r="AB25" s="29">
        <v>40</v>
      </c>
      <c r="AC25" s="29">
        <v>45</v>
      </c>
      <c r="AD25" s="29">
        <v>45</v>
      </c>
      <c r="AE25" s="29">
        <v>45</v>
      </c>
      <c r="AF25" s="29">
        <v>45</v>
      </c>
      <c r="AG25" s="29">
        <v>45</v>
      </c>
      <c r="AH25" s="29">
        <v>45</v>
      </c>
      <c r="AI25" s="29">
        <v>50</v>
      </c>
      <c r="AJ25" s="29">
        <v>39.578752101301056</v>
      </c>
      <c r="AK25" s="29">
        <v>39.578752101301056</v>
      </c>
      <c r="AL25" s="29">
        <v>39.578752101301056</v>
      </c>
      <c r="AM25" s="29">
        <v>84.814818781899689</v>
      </c>
      <c r="AN25" s="29">
        <v>9.2732408219730971</v>
      </c>
      <c r="AO25" s="29">
        <v>32.393718204861756</v>
      </c>
      <c r="AP25" s="29">
        <v>37.172281993883367</v>
      </c>
      <c r="AQ25" s="29">
        <v>39.105443235101674</v>
      </c>
      <c r="AR25" s="29">
        <v>24.789611044149176</v>
      </c>
      <c r="AS25" s="29">
        <v>38.953076034691549</v>
      </c>
      <c r="AT25" s="29">
        <v>67.971332382187896</v>
      </c>
      <c r="AU25" s="29">
        <v>21.358024248863103</v>
      </c>
      <c r="AV25" s="29">
        <v>71.855362649268017</v>
      </c>
      <c r="AW25" s="29">
        <v>40.281393980002917</v>
      </c>
      <c r="AX25" s="29">
        <v>17.215097557536698</v>
      </c>
      <c r="AY25" s="29">
        <v>50.717594793955229</v>
      </c>
      <c r="AZ25" s="29">
        <v>65.952273465949872</v>
      </c>
      <c r="BA25" s="29">
        <v>39.941295675050874</v>
      </c>
      <c r="BB25" s="29">
        <v>44.690285910353012</v>
      </c>
      <c r="BC25" s="783"/>
      <c r="BD25" s="29">
        <f t="shared" si="54"/>
        <v>75</v>
      </c>
      <c r="BE25" s="29">
        <f t="shared" si="55"/>
        <v>80</v>
      </c>
      <c r="BF25" s="29">
        <f t="shared" si="56"/>
        <v>70</v>
      </c>
      <c r="BG25" s="29">
        <f t="shared" si="57"/>
        <v>70</v>
      </c>
      <c r="BH25" s="29">
        <f t="shared" si="58"/>
        <v>80</v>
      </c>
      <c r="BI25" s="29">
        <f t="shared" si="59"/>
        <v>80</v>
      </c>
      <c r="BJ25" s="29">
        <f t="shared" si="60"/>
        <v>85</v>
      </c>
      <c r="BK25" s="29">
        <f t="shared" si="61"/>
        <v>90</v>
      </c>
      <c r="BL25" s="29">
        <f t="shared" si="62"/>
        <v>90</v>
      </c>
      <c r="BM25" s="29">
        <f t="shared" si="63"/>
        <v>95</v>
      </c>
      <c r="BN25" s="29">
        <f t="shared" si="32"/>
        <v>79.157504202602112</v>
      </c>
      <c r="BO25" s="29">
        <f t="shared" si="33"/>
        <v>124.39357088320074</v>
      </c>
      <c r="BP25" s="29">
        <f t="shared" si="13"/>
        <v>41.666959026834853</v>
      </c>
      <c r="BQ25" s="786">
        <f t="shared" si="27"/>
        <v>76.277725228985048</v>
      </c>
      <c r="BR25" s="787">
        <f t="shared" si="47"/>
        <v>63.742687078840724</v>
      </c>
      <c r="BS25" s="787">
        <f t="shared" si="25"/>
        <v>89.329356631050999</v>
      </c>
      <c r="BT25" s="787">
        <f t="shared" si="14"/>
        <v>112.13675662927093</v>
      </c>
      <c r="BU25" s="787">
        <f t="shared" si="26"/>
        <v>67.932692351491923</v>
      </c>
      <c r="BV25" s="787">
        <f t="shared" si="15"/>
        <v>105.89356914100074</v>
      </c>
      <c r="BW25" s="37"/>
      <c r="BX25" s="52" t="s">
        <v>19</v>
      </c>
      <c r="BY25" s="29">
        <f t="shared" si="64"/>
        <v>165</v>
      </c>
      <c r="BZ25" s="29">
        <f t="shared" si="64"/>
        <v>155</v>
      </c>
      <c r="CA25" s="29">
        <f t="shared" si="64"/>
        <v>145</v>
      </c>
      <c r="CB25" s="29">
        <f t="shared" si="64"/>
        <v>160</v>
      </c>
      <c r="CC25" s="29">
        <f t="shared" si="64"/>
        <v>170</v>
      </c>
      <c r="CD25" s="29">
        <f t="shared" si="64"/>
        <v>180</v>
      </c>
      <c r="CE25" s="29">
        <f t="shared" si="64"/>
        <v>203.55107508580284</v>
      </c>
      <c r="CF25" s="29">
        <f t="shared" si="64"/>
        <v>117.94468425581988</v>
      </c>
      <c r="CG25" s="29">
        <f t="shared" si="64"/>
        <v>153.07204370989172</v>
      </c>
      <c r="CH25" s="29">
        <f t="shared" si="64"/>
        <v>180.06944898076284</v>
      </c>
      <c r="CI25" s="29"/>
      <c r="CJ25" s="29"/>
      <c r="CK25" s="217"/>
      <c r="CL25" s="217"/>
      <c r="CM25" s="199"/>
      <c r="CN25" s="447"/>
      <c r="CO25" s="447"/>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row>
    <row r="26" spans="2:148" x14ac:dyDescent="0.3">
      <c r="B26" s="20" t="s">
        <v>13</v>
      </c>
      <c r="C26" s="792">
        <v>50</v>
      </c>
      <c r="D26" s="792">
        <v>60</v>
      </c>
      <c r="E26" s="792">
        <v>205</v>
      </c>
      <c r="F26" s="792">
        <v>220</v>
      </c>
      <c r="G26" s="792">
        <v>100</v>
      </c>
      <c r="H26" s="792">
        <v>235</v>
      </c>
      <c r="I26" s="784">
        <f t="shared" ref="I26:N26" si="65">SUM(I27:I31)</f>
        <v>218.82799632930983</v>
      </c>
      <c r="J26" s="784">
        <f t="shared" si="65"/>
        <v>108.88601227321639</v>
      </c>
      <c r="K26" s="784">
        <f t="shared" si="65"/>
        <v>168.88811626284198</v>
      </c>
      <c r="L26" s="784">
        <f t="shared" si="65"/>
        <v>192.65496448538445</v>
      </c>
      <c r="M26" s="784">
        <f t="shared" si="65"/>
        <v>169.54485937865255</v>
      </c>
      <c r="N26" s="784">
        <f t="shared" si="65"/>
        <v>156.31084451513354</v>
      </c>
      <c r="O26" s="210">
        <f t="shared" si="9"/>
        <v>-0.11995592830147461</v>
      </c>
      <c r="P26" s="210">
        <f t="shared" si="9"/>
        <v>-7.8056125747598459E-2</v>
      </c>
      <c r="Q26" s="544"/>
      <c r="R26" s="31">
        <v>15</v>
      </c>
      <c r="S26" s="31">
        <v>15</v>
      </c>
      <c r="T26" s="31">
        <v>55</v>
      </c>
      <c r="U26" s="31">
        <v>50</v>
      </c>
      <c r="V26" s="31">
        <v>50</v>
      </c>
      <c r="W26" s="31">
        <v>50</v>
      </c>
      <c r="X26" s="31">
        <v>55</v>
      </c>
      <c r="Y26" s="31">
        <v>60</v>
      </c>
      <c r="Z26" s="31">
        <v>55</v>
      </c>
      <c r="AA26" s="31">
        <v>55</v>
      </c>
      <c r="AB26" s="31">
        <v>35</v>
      </c>
      <c r="AC26" s="31">
        <v>15</v>
      </c>
      <c r="AD26" s="31">
        <v>25</v>
      </c>
      <c r="AE26" s="31">
        <v>25</v>
      </c>
      <c r="AF26" s="31">
        <v>55</v>
      </c>
      <c r="AG26" s="31">
        <v>55</v>
      </c>
      <c r="AH26" s="31">
        <v>55</v>
      </c>
      <c r="AI26" s="31">
        <v>55</v>
      </c>
      <c r="AJ26" s="31">
        <f t="shared" ref="AJ26:AR26" si="66">SUM(AJ27:AJ31)</f>
        <v>54.706999082327457</v>
      </c>
      <c r="AK26" s="31">
        <f t="shared" si="66"/>
        <v>54.706999082327457</v>
      </c>
      <c r="AL26" s="31">
        <f t="shared" si="66"/>
        <v>54.706999082327457</v>
      </c>
      <c r="AM26" s="31">
        <f t="shared" si="66"/>
        <v>54.706999082327457</v>
      </c>
      <c r="AN26" s="31">
        <f t="shared" si="66"/>
        <v>33.175852077934877</v>
      </c>
      <c r="AO26" s="31">
        <f t="shared" si="66"/>
        <v>18.290451516342788</v>
      </c>
      <c r="AP26" s="31">
        <f t="shared" si="66"/>
        <v>21.426618642480928</v>
      </c>
      <c r="AQ26" s="31">
        <f t="shared" si="66"/>
        <v>35.993090036457801</v>
      </c>
      <c r="AR26" s="31">
        <f t="shared" si="66"/>
        <v>35.864535507985934</v>
      </c>
      <c r="AS26" s="31">
        <f>SUM(AS27:AS31)</f>
        <v>38.430517445326473</v>
      </c>
      <c r="AT26" s="31">
        <f>SUM(AT27:AT31)</f>
        <v>38.430517445326473</v>
      </c>
      <c r="AU26" s="31">
        <f>SUM(AU27:AU31)</f>
        <v>56.162545864203082</v>
      </c>
      <c r="AV26" s="31">
        <f t="shared" ref="AV26:BB26" si="67">SUM(AV27:AV31)</f>
        <v>44.060782829446495</v>
      </c>
      <c r="AW26" s="31">
        <f t="shared" si="67"/>
        <v>48.018266583748236</v>
      </c>
      <c r="AX26" s="31">
        <f t="shared" si="67"/>
        <v>48.688351384265005</v>
      </c>
      <c r="AY26" s="31">
        <f t="shared" si="67"/>
        <v>51.887563687924718</v>
      </c>
      <c r="AZ26" s="31">
        <f t="shared" si="67"/>
        <v>43.96081217645191</v>
      </c>
      <c r="BA26" s="31">
        <f t="shared" si="67"/>
        <v>43.256327167873309</v>
      </c>
      <c r="BB26" s="31">
        <f t="shared" si="67"/>
        <v>40.884465859857279</v>
      </c>
      <c r="BC26" s="783"/>
      <c r="BD26" s="31">
        <f t="shared" ref="BD26:BF26" si="68">SUM(BD27:BD31)</f>
        <v>30</v>
      </c>
      <c r="BE26" s="31">
        <f t="shared" si="68"/>
        <v>30</v>
      </c>
      <c r="BF26" s="31">
        <f t="shared" si="68"/>
        <v>105</v>
      </c>
      <c r="BG26" s="31">
        <f>SUM(BG27:BG31)</f>
        <v>100</v>
      </c>
      <c r="BH26" s="31">
        <f>SUM(BH27:BH31)</f>
        <v>115</v>
      </c>
      <c r="BI26" s="31">
        <f t="shared" ref="BI26:BL26" si="69">SUM(BI27:BI31)</f>
        <v>110</v>
      </c>
      <c r="BJ26" s="31">
        <f t="shared" si="69"/>
        <v>50</v>
      </c>
      <c r="BK26" s="31">
        <f t="shared" si="69"/>
        <v>50</v>
      </c>
      <c r="BL26" s="31">
        <f t="shared" si="69"/>
        <v>110</v>
      </c>
      <c r="BM26" s="31">
        <f>SUM(BM27:BM31)</f>
        <v>110</v>
      </c>
      <c r="BN26" s="31">
        <f t="shared" si="32"/>
        <v>109.41399816465491</v>
      </c>
      <c r="BO26" s="31">
        <f t="shared" si="33"/>
        <v>109.41399816465491</v>
      </c>
      <c r="BP26" s="31">
        <f t="shared" si="13"/>
        <v>51.466303594277662</v>
      </c>
      <c r="BQ26" s="31">
        <f t="shared" si="27"/>
        <v>57.419708678938733</v>
      </c>
      <c r="BR26" s="31">
        <f t="shared" si="47"/>
        <v>74.295052953312407</v>
      </c>
      <c r="BS26" s="31">
        <f t="shared" si="25"/>
        <v>94.593063309529555</v>
      </c>
      <c r="BT26" s="31">
        <f t="shared" si="14"/>
        <v>92.079049413194724</v>
      </c>
      <c r="BU26" s="31">
        <f t="shared" si="26"/>
        <v>100.57591507218973</v>
      </c>
      <c r="BV26" s="31">
        <f t="shared" si="15"/>
        <v>87.217139344325219</v>
      </c>
      <c r="BW26" s="31"/>
      <c r="BX26" s="785" t="s">
        <v>13</v>
      </c>
      <c r="BY26" s="31">
        <f t="shared" si="64"/>
        <v>50</v>
      </c>
      <c r="BZ26" s="31">
        <f t="shared" si="64"/>
        <v>60</v>
      </c>
      <c r="CA26" s="31">
        <f t="shared" si="64"/>
        <v>205</v>
      </c>
      <c r="CB26" s="31">
        <f t="shared" si="64"/>
        <v>220</v>
      </c>
      <c r="CC26" s="31">
        <f t="shared" si="64"/>
        <v>100</v>
      </c>
      <c r="CD26" s="31">
        <f t="shared" si="64"/>
        <v>235</v>
      </c>
      <c r="CE26" s="31">
        <f t="shared" si="64"/>
        <v>218.82799632930983</v>
      </c>
      <c r="CF26" s="31">
        <f t="shared" si="64"/>
        <v>108.88601227321639</v>
      </c>
      <c r="CG26" s="31">
        <f t="shared" si="64"/>
        <v>168.88811626284198</v>
      </c>
      <c r="CH26" s="31">
        <f t="shared" si="64"/>
        <v>192.65496448538445</v>
      </c>
      <c r="CI26" s="31">
        <f>M26</f>
        <v>169.54485937865255</v>
      </c>
      <c r="CJ26" s="31">
        <f>N26</f>
        <v>156.31084451513354</v>
      </c>
      <c r="CK26" s="210">
        <f t="shared" si="34"/>
        <v>-0.11995592830147461</v>
      </c>
      <c r="CL26" s="210">
        <f>P26</f>
        <v>-7.8056125747598459E-2</v>
      </c>
      <c r="CM26" s="544"/>
      <c r="CN26" s="444">
        <f t="shared" ref="CN26:DX26" si="70">R26</f>
        <v>15</v>
      </c>
      <c r="CO26" s="444">
        <f t="shared" si="70"/>
        <v>15</v>
      </c>
      <c r="CP26" s="444">
        <f t="shared" si="70"/>
        <v>55</v>
      </c>
      <c r="CQ26" s="444">
        <f t="shared" si="70"/>
        <v>50</v>
      </c>
      <c r="CR26" s="444">
        <f t="shared" si="70"/>
        <v>50</v>
      </c>
      <c r="CS26" s="444">
        <f t="shared" si="70"/>
        <v>50</v>
      </c>
      <c r="CT26" s="444">
        <f t="shared" si="70"/>
        <v>55</v>
      </c>
      <c r="CU26" s="444">
        <f t="shared" si="70"/>
        <v>60</v>
      </c>
      <c r="CV26" s="444">
        <f t="shared" si="70"/>
        <v>55</v>
      </c>
      <c r="CW26" s="444">
        <f t="shared" si="70"/>
        <v>55</v>
      </c>
      <c r="CX26" s="444">
        <f t="shared" si="70"/>
        <v>35</v>
      </c>
      <c r="CY26" s="444">
        <f t="shared" si="70"/>
        <v>15</v>
      </c>
      <c r="CZ26" s="444">
        <f t="shared" si="70"/>
        <v>25</v>
      </c>
      <c r="DA26" s="444">
        <f t="shared" si="70"/>
        <v>25</v>
      </c>
      <c r="DB26" s="444">
        <f t="shared" si="70"/>
        <v>55</v>
      </c>
      <c r="DC26" s="444">
        <f t="shared" si="70"/>
        <v>55</v>
      </c>
      <c r="DD26" s="444">
        <f t="shared" si="70"/>
        <v>55</v>
      </c>
      <c r="DE26" s="444">
        <f t="shared" si="70"/>
        <v>55</v>
      </c>
      <c r="DF26" s="444">
        <f t="shared" si="70"/>
        <v>54.706999082327457</v>
      </c>
      <c r="DG26" s="444">
        <f t="shared" si="70"/>
        <v>54.706999082327457</v>
      </c>
      <c r="DH26" s="444">
        <f t="shared" si="70"/>
        <v>54.706999082327457</v>
      </c>
      <c r="DI26" s="444">
        <f t="shared" si="70"/>
        <v>54.706999082327457</v>
      </c>
      <c r="DJ26" s="444">
        <f t="shared" si="70"/>
        <v>33.175852077934877</v>
      </c>
      <c r="DK26" s="444">
        <f t="shared" si="70"/>
        <v>18.290451516342788</v>
      </c>
      <c r="DL26" s="444">
        <f t="shared" si="70"/>
        <v>21.426618642480928</v>
      </c>
      <c r="DM26" s="444">
        <f t="shared" si="70"/>
        <v>35.993090036457801</v>
      </c>
      <c r="DN26" s="444">
        <f t="shared" si="70"/>
        <v>35.864535507985934</v>
      </c>
      <c r="DO26" s="444">
        <f t="shared" si="70"/>
        <v>38.430517445326473</v>
      </c>
      <c r="DP26" s="444">
        <f t="shared" si="70"/>
        <v>38.430517445326473</v>
      </c>
      <c r="DQ26" s="444">
        <f t="shared" si="70"/>
        <v>56.162545864203082</v>
      </c>
      <c r="DR26" s="444">
        <f t="shared" si="70"/>
        <v>44.060782829446495</v>
      </c>
      <c r="DS26" s="444">
        <f t="shared" si="70"/>
        <v>48.018266583748236</v>
      </c>
      <c r="DT26" s="444">
        <f t="shared" si="70"/>
        <v>48.688351384265005</v>
      </c>
      <c r="DU26" s="444">
        <f t="shared" si="70"/>
        <v>51.887563687924718</v>
      </c>
      <c r="DV26" s="444">
        <f t="shared" si="70"/>
        <v>43.96081217645191</v>
      </c>
      <c r="DW26" s="444">
        <f t="shared" si="70"/>
        <v>43.256327167873309</v>
      </c>
      <c r="DX26" s="444">
        <f t="shared" si="70"/>
        <v>40.884465859857279</v>
      </c>
      <c r="DY26" s="444"/>
      <c r="DZ26" s="444">
        <f t="shared" ref="DZ26:ER26" si="71">BD26</f>
        <v>30</v>
      </c>
      <c r="EA26" s="444">
        <f t="shared" si="71"/>
        <v>30</v>
      </c>
      <c r="EB26" s="444">
        <f t="shared" si="71"/>
        <v>105</v>
      </c>
      <c r="EC26" s="444">
        <f t="shared" si="71"/>
        <v>100</v>
      </c>
      <c r="ED26" s="444">
        <f t="shared" si="71"/>
        <v>115</v>
      </c>
      <c r="EE26" s="444">
        <f t="shared" si="71"/>
        <v>110</v>
      </c>
      <c r="EF26" s="444">
        <f t="shared" si="71"/>
        <v>50</v>
      </c>
      <c r="EG26" s="444">
        <f t="shared" si="71"/>
        <v>50</v>
      </c>
      <c r="EH26" s="444">
        <f t="shared" si="71"/>
        <v>110</v>
      </c>
      <c r="EI26" s="444">
        <f t="shared" si="71"/>
        <v>110</v>
      </c>
      <c r="EJ26" s="444">
        <f t="shared" si="71"/>
        <v>109.41399816465491</v>
      </c>
      <c r="EK26" s="444">
        <f t="shared" si="71"/>
        <v>109.41399816465491</v>
      </c>
      <c r="EL26" s="444">
        <f t="shared" si="71"/>
        <v>51.466303594277662</v>
      </c>
      <c r="EM26" s="444">
        <f t="shared" si="71"/>
        <v>57.419708678938733</v>
      </c>
      <c r="EN26" s="444">
        <f t="shared" si="71"/>
        <v>74.295052953312407</v>
      </c>
      <c r="EO26" s="444">
        <f t="shared" si="71"/>
        <v>94.593063309529555</v>
      </c>
      <c r="EP26" s="444">
        <f t="shared" si="71"/>
        <v>92.079049413194724</v>
      </c>
      <c r="EQ26" s="444">
        <f t="shared" si="71"/>
        <v>100.57591507218973</v>
      </c>
      <c r="ER26" s="444">
        <f t="shared" si="71"/>
        <v>87.217139344325219</v>
      </c>
    </row>
    <row r="27" spans="2:148"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55.878831461275205</v>
      </c>
      <c r="N27" s="524">
        <v>56.437619775888194</v>
      </c>
      <c r="O27" s="208">
        <f t="shared" si="9"/>
        <v>0.27841132845080874</v>
      </c>
      <c r="P27" s="208">
        <f t="shared" si="9"/>
        <v>1.0000000000004228E-2</v>
      </c>
      <c r="Q27" s="544"/>
      <c r="R27" s="7">
        <v>5</v>
      </c>
      <c r="S27" s="7">
        <v>5</v>
      </c>
      <c r="T27" s="7">
        <v>-5</v>
      </c>
      <c r="U27" s="7">
        <v>-5</v>
      </c>
      <c r="V27" s="7">
        <v>-5</v>
      </c>
      <c r="W27" s="7">
        <v>-5</v>
      </c>
      <c r="X27" s="7">
        <v>20</v>
      </c>
      <c r="Y27" s="7">
        <v>25</v>
      </c>
      <c r="Z27" s="7">
        <v>20</v>
      </c>
      <c r="AA27" s="7">
        <v>20</v>
      </c>
      <c r="AB27" s="7">
        <v>15</v>
      </c>
      <c r="AC27" s="7">
        <v>15</v>
      </c>
      <c r="AD27" s="7">
        <v>15</v>
      </c>
      <c r="AE27" s="7">
        <v>15</v>
      </c>
      <c r="AF27" s="7">
        <v>15</v>
      </c>
      <c r="AG27" s="7">
        <v>15</v>
      </c>
      <c r="AH27" s="7">
        <v>15</v>
      </c>
      <c r="AI27" s="7">
        <v>15</v>
      </c>
      <c r="AJ27" s="7">
        <v>7.439210686045497</v>
      </c>
      <c r="AK27" s="7">
        <v>7.439210686045497</v>
      </c>
      <c r="AL27" s="7">
        <v>7.439210686045497</v>
      </c>
      <c r="AM27" s="7">
        <v>7.439210686045497</v>
      </c>
      <c r="AN27" s="7">
        <v>5.2006084286150331</v>
      </c>
      <c r="AO27" s="7">
        <v>0.45383775642796298</v>
      </c>
      <c r="AP27" s="7">
        <v>-0.42573075300794727</v>
      </c>
      <c r="AQ27" s="7">
        <v>3.548305191253931E-2</v>
      </c>
      <c r="AR27" s="7">
        <v>7.1069923511635062</v>
      </c>
      <c r="AS27" s="7">
        <v>8.399172778647781</v>
      </c>
      <c r="AT27" s="7">
        <v>8.399172778647781</v>
      </c>
      <c r="AU27" s="7">
        <v>8.399172778647781</v>
      </c>
      <c r="AV27" s="7">
        <v>10.053205060117573</v>
      </c>
      <c r="AW27" s="7">
        <v>10.927396804475622</v>
      </c>
      <c r="AX27" s="7">
        <v>10.927396804475622</v>
      </c>
      <c r="AY27" s="7">
        <v>11.801588548833671</v>
      </c>
      <c r="AZ27" s="7">
        <v>13.410919550706049</v>
      </c>
      <c r="BA27" s="7">
        <v>13.969707865318801</v>
      </c>
      <c r="BB27" s="7">
        <v>13.969707865318801</v>
      </c>
      <c r="BC27" s="783"/>
      <c r="BD27" s="7">
        <f t="shared" ref="BD27:BD31" si="72">D27-BE27</f>
        <v>15</v>
      </c>
      <c r="BE27" s="7">
        <f t="shared" ref="BE27:BE31" si="73">SUM(R27:S27)</f>
        <v>10</v>
      </c>
      <c r="BF27" s="7">
        <f t="shared" ref="BF27:BF31" si="74">SUM(T27:U27)</f>
        <v>-10</v>
      </c>
      <c r="BG27" s="7">
        <f t="shared" ref="BG27:BG31" si="75">SUM(V27:W27)</f>
        <v>-10</v>
      </c>
      <c r="BH27" s="7">
        <f t="shared" ref="BH27:BH31" si="76">SUM(X27:Y27)</f>
        <v>45</v>
      </c>
      <c r="BI27" s="7">
        <f t="shared" ref="BI27:BI31" si="77">SUM(Z27:AA27)</f>
        <v>40</v>
      </c>
      <c r="BJ27" s="7">
        <f t="shared" ref="BJ27:BJ31" si="78">SUM(AB27:AC27)</f>
        <v>30</v>
      </c>
      <c r="BK27" s="7">
        <f t="shared" ref="BK27:BK31" si="79">SUM(AD27:AE27)</f>
        <v>30</v>
      </c>
      <c r="BL27" s="7">
        <f t="shared" ref="BL27:BL31" si="80">SUM(AF27:AG27)</f>
        <v>30</v>
      </c>
      <c r="BM27" s="7">
        <f t="shared" ref="BM27:BM31" si="81">SUM(AH27:AI27)</f>
        <v>30</v>
      </c>
      <c r="BN27" s="7">
        <f t="shared" si="32"/>
        <v>14.878421372090994</v>
      </c>
      <c r="BO27" s="7">
        <f t="shared" si="33"/>
        <v>14.878421372090994</v>
      </c>
      <c r="BP27" s="7">
        <f>AN27+AO27</f>
        <v>5.6544461850429961</v>
      </c>
      <c r="BQ27" s="37">
        <f t="shared" si="27"/>
        <v>-0.39024770109540796</v>
      </c>
      <c r="BR27" s="37">
        <f t="shared" si="47"/>
        <v>15.506165129811286</v>
      </c>
      <c r="BS27" s="37">
        <f t="shared" si="25"/>
        <v>16.798345557295562</v>
      </c>
      <c r="BT27" s="37">
        <f t="shared" si="14"/>
        <v>20.980601864593197</v>
      </c>
      <c r="BU27" s="37">
        <f t="shared" si="26"/>
        <v>22.728985353309291</v>
      </c>
      <c r="BV27" s="37">
        <f t="shared" si="15"/>
        <v>27.380627416024851</v>
      </c>
      <c r="BW27" s="37"/>
      <c r="BX27" s="10" t="s">
        <v>15</v>
      </c>
      <c r="BY27" s="7">
        <f t="shared" si="64"/>
        <v>40</v>
      </c>
      <c r="BZ27" s="7">
        <f t="shared" si="64"/>
        <v>25</v>
      </c>
      <c r="CA27" s="7">
        <f t="shared" si="64"/>
        <v>-25</v>
      </c>
      <c r="CB27" s="7">
        <f t="shared" si="64"/>
        <v>90</v>
      </c>
      <c r="CC27" s="7">
        <f t="shared" si="64"/>
        <v>55</v>
      </c>
      <c r="CD27" s="7">
        <f t="shared" si="64"/>
        <v>55</v>
      </c>
      <c r="CE27" s="7">
        <f t="shared" si="64"/>
        <v>29.756842744181988</v>
      </c>
      <c r="CF27" s="7">
        <f t="shared" si="64"/>
        <v>5.2641984839475882</v>
      </c>
      <c r="CG27" s="7">
        <f t="shared" si="64"/>
        <v>32.304510687106848</v>
      </c>
      <c r="CH27" s="7">
        <f t="shared" si="64"/>
        <v>43.709587217902488</v>
      </c>
      <c r="CI27" s="7"/>
      <c r="CJ27" s="7"/>
      <c r="CK27" s="208"/>
      <c r="CL27" s="208"/>
      <c r="CM27" s="199"/>
      <c r="CN27" s="439"/>
      <c r="CO27" s="43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679"/>
      <c r="ED27" s="679"/>
      <c r="EE27" s="679"/>
      <c r="EF27" s="679"/>
      <c r="EG27" s="679"/>
      <c r="EH27" s="679"/>
      <c r="EI27" s="679"/>
      <c r="EJ27" s="679"/>
      <c r="EK27" s="679"/>
      <c r="EL27" s="679"/>
      <c r="EM27" s="679"/>
      <c r="EN27" s="679"/>
      <c r="EO27" s="679"/>
      <c r="EP27" s="679"/>
      <c r="EQ27" s="679"/>
      <c r="ER27" s="679"/>
    </row>
    <row r="28" spans="2:148" x14ac:dyDescent="0.3">
      <c r="B28" s="10" t="s">
        <v>16</v>
      </c>
      <c r="C28" s="793">
        <v>-45</v>
      </c>
      <c r="D28" s="793">
        <v>-20</v>
      </c>
      <c r="E28" s="793">
        <v>70</v>
      </c>
      <c r="F28" s="793">
        <v>10</v>
      </c>
      <c r="G28" s="793">
        <v>5</v>
      </c>
      <c r="H28" s="793">
        <v>20</v>
      </c>
      <c r="I28" s="524">
        <v>13.816563051472052</v>
      </c>
      <c r="J28" s="524">
        <v>10.937957956517167</v>
      </c>
      <c r="K28" s="524">
        <v>18.36706962395882</v>
      </c>
      <c r="L28" s="524">
        <v>30.285761647354615</v>
      </c>
      <c r="M28" s="524">
        <v>22.386508224426123</v>
      </c>
      <c r="N28" s="524">
        <v>18.028870021330835</v>
      </c>
      <c r="O28" s="208">
        <f t="shared" si="9"/>
        <v>-0.26082399759024955</v>
      </c>
      <c r="P28" s="208">
        <f t="shared" si="9"/>
        <v>-0.19465466250518826</v>
      </c>
      <c r="Q28" s="544"/>
      <c r="R28" s="7">
        <v>-5</v>
      </c>
      <c r="S28" s="7">
        <v>-5</v>
      </c>
      <c r="T28" s="7">
        <v>20</v>
      </c>
      <c r="U28" s="7">
        <v>20</v>
      </c>
      <c r="V28" s="7">
        <v>20</v>
      </c>
      <c r="W28" s="7">
        <v>20</v>
      </c>
      <c r="X28" s="7">
        <v>5</v>
      </c>
      <c r="Y28" s="7">
        <v>5</v>
      </c>
      <c r="Z28" s="7">
        <v>5</v>
      </c>
      <c r="AA28" s="7">
        <v>5</v>
      </c>
      <c r="AB28" s="7">
        <v>0</v>
      </c>
      <c r="AC28" s="7">
        <v>0</v>
      </c>
      <c r="AD28" s="7">
        <v>0</v>
      </c>
      <c r="AE28" s="7">
        <v>0</v>
      </c>
      <c r="AF28" s="7">
        <v>5</v>
      </c>
      <c r="AG28" s="7">
        <v>5</v>
      </c>
      <c r="AH28" s="7">
        <v>5</v>
      </c>
      <c r="AI28" s="7">
        <v>5</v>
      </c>
      <c r="AJ28" s="7">
        <v>3.454140762868013</v>
      </c>
      <c r="AK28" s="7">
        <v>3.454140762868013</v>
      </c>
      <c r="AL28" s="7">
        <v>3.454140762868013</v>
      </c>
      <c r="AM28" s="7">
        <v>3.454140762868013</v>
      </c>
      <c r="AN28" s="7">
        <v>4.6752362009518889</v>
      </c>
      <c r="AO28" s="7">
        <v>1.6310194864113594</v>
      </c>
      <c r="AP28" s="7">
        <v>1.9020498835577353</v>
      </c>
      <c r="AQ28" s="7">
        <v>2.7296523855961823</v>
      </c>
      <c r="AR28" s="7">
        <v>4.0407553172709401</v>
      </c>
      <c r="AS28" s="7">
        <v>4.7754381022292929</v>
      </c>
      <c r="AT28" s="7">
        <v>4.7754381022292929</v>
      </c>
      <c r="AU28" s="7">
        <v>4.7754381022292929</v>
      </c>
      <c r="AV28" s="7">
        <v>6.965725178891562</v>
      </c>
      <c r="AW28" s="7">
        <v>7.2685827953651074</v>
      </c>
      <c r="AX28" s="7">
        <v>7.5714404118386538</v>
      </c>
      <c r="AY28" s="7">
        <v>8.4800132612592911</v>
      </c>
      <c r="AZ28" s="7">
        <v>5.5966270561065308</v>
      </c>
      <c r="BA28" s="7">
        <v>5.5966270561065308</v>
      </c>
      <c r="BB28" s="7">
        <v>5.5966270561065308</v>
      </c>
      <c r="BC28" s="783"/>
      <c r="BD28" s="7">
        <f t="shared" si="72"/>
        <v>-10</v>
      </c>
      <c r="BE28" s="7">
        <f t="shared" si="73"/>
        <v>-10</v>
      </c>
      <c r="BF28" s="7">
        <f t="shared" si="74"/>
        <v>40</v>
      </c>
      <c r="BG28" s="7">
        <f t="shared" si="75"/>
        <v>40</v>
      </c>
      <c r="BH28" s="7">
        <f t="shared" si="76"/>
        <v>10</v>
      </c>
      <c r="BI28" s="7">
        <f t="shared" si="77"/>
        <v>10</v>
      </c>
      <c r="BJ28" s="7">
        <f t="shared" si="78"/>
        <v>0</v>
      </c>
      <c r="BK28" s="7">
        <f t="shared" si="79"/>
        <v>0</v>
      </c>
      <c r="BL28" s="7">
        <f t="shared" si="80"/>
        <v>10</v>
      </c>
      <c r="BM28" s="7">
        <f t="shared" si="81"/>
        <v>10</v>
      </c>
      <c r="BN28" s="7">
        <f t="shared" si="32"/>
        <v>6.9082815257360259</v>
      </c>
      <c r="BO28" s="7">
        <f t="shared" si="33"/>
        <v>6.9082815257360259</v>
      </c>
      <c r="BP28" s="7">
        <f t="shared" si="13"/>
        <v>6.3062556873632483</v>
      </c>
      <c r="BQ28" s="37">
        <f t="shared" si="27"/>
        <v>4.6317022691539176</v>
      </c>
      <c r="BR28" s="37">
        <f t="shared" si="47"/>
        <v>8.8161934195002338</v>
      </c>
      <c r="BS28" s="37">
        <f t="shared" si="25"/>
        <v>9.5508762044585858</v>
      </c>
      <c r="BT28" s="37">
        <f t="shared" si="14"/>
        <v>14.234307974256669</v>
      </c>
      <c r="BU28" s="37">
        <f t="shared" si="26"/>
        <v>16.051453673097946</v>
      </c>
      <c r="BV28" s="37">
        <f t="shared" si="15"/>
        <v>11.193254112213062</v>
      </c>
      <c r="BW28" s="37"/>
      <c r="BX28" s="10" t="s">
        <v>16</v>
      </c>
      <c r="BY28" s="7">
        <f t="shared" si="64"/>
        <v>-45</v>
      </c>
      <c r="BZ28" s="7">
        <f t="shared" si="64"/>
        <v>-20</v>
      </c>
      <c r="CA28" s="7">
        <f t="shared" si="64"/>
        <v>70</v>
      </c>
      <c r="CB28" s="7">
        <f t="shared" si="64"/>
        <v>10</v>
      </c>
      <c r="CC28" s="7">
        <f t="shared" si="64"/>
        <v>5</v>
      </c>
      <c r="CD28" s="7">
        <f t="shared" si="64"/>
        <v>20</v>
      </c>
      <c r="CE28" s="7">
        <f t="shared" si="64"/>
        <v>13.816563051472052</v>
      </c>
      <c r="CF28" s="7">
        <f t="shared" si="64"/>
        <v>10.937957956517167</v>
      </c>
      <c r="CG28" s="7">
        <f t="shared" si="64"/>
        <v>18.36706962395882</v>
      </c>
      <c r="CH28" s="7">
        <f t="shared" si="64"/>
        <v>30.285761647354615</v>
      </c>
      <c r="CI28" s="7"/>
      <c r="CJ28" s="7"/>
      <c r="CK28" s="208"/>
      <c r="CL28" s="208"/>
      <c r="CM28" s="199"/>
      <c r="CN28" s="439"/>
      <c r="CO28" s="43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679"/>
      <c r="ED28" s="679"/>
      <c r="EE28" s="679"/>
      <c r="EF28" s="679"/>
      <c r="EG28" s="679"/>
      <c r="EH28" s="679"/>
      <c r="EI28" s="679"/>
      <c r="EJ28" s="679"/>
      <c r="EK28" s="679"/>
      <c r="EL28" s="679"/>
      <c r="EM28" s="679"/>
      <c r="EN28" s="679"/>
      <c r="EO28" s="679"/>
      <c r="EP28" s="679"/>
      <c r="EQ28" s="679"/>
      <c r="ER28" s="679"/>
    </row>
    <row r="29" spans="2:148" x14ac:dyDescent="0.3">
      <c r="B29" s="10" t="s">
        <v>17</v>
      </c>
      <c r="C29" s="793">
        <v>10</v>
      </c>
      <c r="D29" s="793">
        <v>-35</v>
      </c>
      <c r="E29" s="793">
        <v>5</v>
      </c>
      <c r="F29" s="793">
        <v>0</v>
      </c>
      <c r="G29" s="793">
        <v>-40</v>
      </c>
      <c r="H29" s="793">
        <v>5</v>
      </c>
      <c r="I29" s="524">
        <v>6.5179416857432164</v>
      </c>
      <c r="J29" s="524">
        <v>5.8553822804134112</v>
      </c>
      <c r="K29" s="524">
        <v>12.280730302863745</v>
      </c>
      <c r="L29" s="524">
        <v>6.7195432283919407</v>
      </c>
      <c r="M29" s="524">
        <v>3.7487067940960328</v>
      </c>
      <c r="N29" s="524">
        <v>3.6872634716790698</v>
      </c>
      <c r="O29" s="208">
        <f t="shared" si="9"/>
        <v>-0.442118806787833</v>
      </c>
      <c r="P29" s="208">
        <f t="shared" si="9"/>
        <v>-1.6390538335442018E-2</v>
      </c>
      <c r="Q29" s="544"/>
      <c r="R29" s="7">
        <v>-10</v>
      </c>
      <c r="S29" s="7">
        <v>-10</v>
      </c>
      <c r="T29" s="7">
        <v>0</v>
      </c>
      <c r="U29" s="7">
        <v>0</v>
      </c>
      <c r="V29" s="7">
        <v>0</v>
      </c>
      <c r="W29" s="7">
        <v>0</v>
      </c>
      <c r="X29" s="7">
        <v>0</v>
      </c>
      <c r="Y29" s="7">
        <v>0</v>
      </c>
      <c r="Z29" s="7">
        <v>0</v>
      </c>
      <c r="AA29" s="7">
        <v>0</v>
      </c>
      <c r="AB29" s="7">
        <v>0</v>
      </c>
      <c r="AC29" s="7">
        <v>-20</v>
      </c>
      <c r="AD29" s="7">
        <v>-10</v>
      </c>
      <c r="AE29" s="7">
        <v>-10</v>
      </c>
      <c r="AF29" s="7">
        <v>0</v>
      </c>
      <c r="AG29" s="7">
        <v>0</v>
      </c>
      <c r="AH29" s="7">
        <v>0</v>
      </c>
      <c r="AI29" s="7">
        <v>0</v>
      </c>
      <c r="AJ29" s="7">
        <v>1.6294854214358041</v>
      </c>
      <c r="AK29" s="7">
        <v>1.6294854214358041</v>
      </c>
      <c r="AL29" s="7">
        <v>1.6294854214358041</v>
      </c>
      <c r="AM29" s="7">
        <v>1.6294854214358041</v>
      </c>
      <c r="AN29" s="7">
        <v>1.6099315963785745</v>
      </c>
      <c r="AO29" s="7">
        <v>1.3003293663057716</v>
      </c>
      <c r="AP29" s="7">
        <v>1.5480111503640139</v>
      </c>
      <c r="AQ29" s="7">
        <v>1.3971101673650512</v>
      </c>
      <c r="AR29" s="7">
        <v>3.0701825757159362</v>
      </c>
      <c r="AS29" s="7">
        <v>3.0701825757159362</v>
      </c>
      <c r="AT29" s="7">
        <v>3.0701825757159362</v>
      </c>
      <c r="AU29" s="7">
        <v>3.0701825757159362</v>
      </c>
      <c r="AV29" s="7">
        <v>1.6798858070979852</v>
      </c>
      <c r="AW29" s="7">
        <v>1.6798858070979852</v>
      </c>
      <c r="AX29" s="7">
        <v>1.6798858070979852</v>
      </c>
      <c r="AY29" s="7">
        <v>1.6798858070979854</v>
      </c>
      <c r="AZ29" s="7">
        <v>0.9371766985240082</v>
      </c>
      <c r="BA29" s="7">
        <v>0.9371766985240082</v>
      </c>
      <c r="BB29" s="7">
        <v>0.9371766985240082</v>
      </c>
      <c r="BC29" s="783"/>
      <c r="BD29" s="7">
        <f t="shared" si="72"/>
        <v>-15</v>
      </c>
      <c r="BE29" s="7">
        <f t="shared" si="73"/>
        <v>-20</v>
      </c>
      <c r="BF29" s="7">
        <f t="shared" si="74"/>
        <v>0</v>
      </c>
      <c r="BG29" s="7">
        <f t="shared" si="75"/>
        <v>0</v>
      </c>
      <c r="BH29" s="7">
        <f t="shared" si="76"/>
        <v>0</v>
      </c>
      <c r="BI29" s="7">
        <f t="shared" si="77"/>
        <v>0</v>
      </c>
      <c r="BJ29" s="7">
        <f t="shared" si="78"/>
        <v>-20</v>
      </c>
      <c r="BK29" s="7">
        <f t="shared" si="79"/>
        <v>-20</v>
      </c>
      <c r="BL29" s="7">
        <f t="shared" si="80"/>
        <v>0</v>
      </c>
      <c r="BM29" s="7">
        <f t="shared" si="81"/>
        <v>0</v>
      </c>
      <c r="BN29" s="7">
        <f t="shared" si="32"/>
        <v>3.2589708428716082</v>
      </c>
      <c r="BO29" s="7">
        <f t="shared" si="33"/>
        <v>3.2589708428716082</v>
      </c>
      <c r="BP29" s="7">
        <f t="shared" si="13"/>
        <v>2.9102609626843461</v>
      </c>
      <c r="BQ29" s="37">
        <f t="shared" si="27"/>
        <v>2.9451213177290652</v>
      </c>
      <c r="BR29" s="37">
        <f t="shared" si="47"/>
        <v>6.1403651514318724</v>
      </c>
      <c r="BS29" s="37">
        <f t="shared" si="25"/>
        <v>6.1403651514318724</v>
      </c>
      <c r="BT29" s="37">
        <f t="shared" si="14"/>
        <v>3.3597716141959704</v>
      </c>
      <c r="BU29" s="37">
        <f t="shared" si="26"/>
        <v>3.3597716141959708</v>
      </c>
      <c r="BV29" s="37">
        <f t="shared" si="15"/>
        <v>1.8743533970480164</v>
      </c>
      <c r="BW29" s="37"/>
      <c r="BX29" s="10" t="s">
        <v>17</v>
      </c>
      <c r="BY29" s="7">
        <f t="shared" si="64"/>
        <v>10</v>
      </c>
      <c r="BZ29" s="7">
        <f t="shared" si="64"/>
        <v>-35</v>
      </c>
      <c r="CA29" s="7">
        <f t="shared" si="64"/>
        <v>5</v>
      </c>
      <c r="CB29" s="7">
        <f t="shared" si="64"/>
        <v>0</v>
      </c>
      <c r="CC29" s="7">
        <f t="shared" si="64"/>
        <v>-40</v>
      </c>
      <c r="CD29" s="7">
        <f t="shared" si="64"/>
        <v>5</v>
      </c>
      <c r="CE29" s="7">
        <f t="shared" si="64"/>
        <v>6.5179416857432164</v>
      </c>
      <c r="CF29" s="7">
        <f t="shared" si="64"/>
        <v>5.8553822804134112</v>
      </c>
      <c r="CG29" s="7">
        <f t="shared" si="64"/>
        <v>12.280730302863745</v>
      </c>
      <c r="CH29" s="7">
        <f t="shared" si="64"/>
        <v>6.7195432283919407</v>
      </c>
      <c r="CI29" s="7"/>
      <c r="CJ29" s="7"/>
      <c r="CK29" s="208"/>
      <c r="CL29" s="208"/>
      <c r="CM29" s="19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679"/>
      <c r="ED29" s="679"/>
      <c r="EE29" s="679"/>
      <c r="EF29" s="679"/>
      <c r="EG29" s="679"/>
      <c r="EH29" s="679"/>
      <c r="EI29" s="679"/>
      <c r="EJ29" s="679"/>
      <c r="EK29" s="679"/>
      <c r="EL29" s="679"/>
      <c r="EM29" s="679"/>
      <c r="EN29" s="679"/>
      <c r="EO29" s="679"/>
      <c r="EP29" s="679"/>
      <c r="EQ29" s="679"/>
      <c r="ER29" s="679"/>
    </row>
    <row r="30" spans="2:148"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18.308027352491731</v>
      </c>
      <c r="O30" s="208">
        <f t="shared" si="9"/>
        <v>-0.10169799065637664</v>
      </c>
      <c r="P30" s="208">
        <f t="shared" si="9"/>
        <v>-0.22811560310810441</v>
      </c>
      <c r="Q30" s="544"/>
      <c r="R30" s="7">
        <v>0</v>
      </c>
      <c r="S30" s="7">
        <v>0</v>
      </c>
      <c r="T30" s="7">
        <v>10</v>
      </c>
      <c r="U30" s="7">
        <v>10</v>
      </c>
      <c r="V30" s="7">
        <v>10</v>
      </c>
      <c r="W30" s="7">
        <v>10</v>
      </c>
      <c r="X30" s="7">
        <v>20</v>
      </c>
      <c r="Y30" s="7">
        <v>20</v>
      </c>
      <c r="Z30" s="7">
        <v>20</v>
      </c>
      <c r="AA30" s="7">
        <v>20</v>
      </c>
      <c r="AB30" s="7">
        <v>10</v>
      </c>
      <c r="AC30" s="7">
        <v>10</v>
      </c>
      <c r="AD30" s="7">
        <v>10</v>
      </c>
      <c r="AE30" s="7">
        <v>10</v>
      </c>
      <c r="AF30" s="7">
        <v>0</v>
      </c>
      <c r="AG30" s="7">
        <v>0</v>
      </c>
      <c r="AH30" s="7">
        <v>0</v>
      </c>
      <c r="AI30" s="7">
        <v>0</v>
      </c>
      <c r="AJ30" s="7">
        <v>16.530184219524504</v>
      </c>
      <c r="AK30" s="7">
        <v>16.530184219524504</v>
      </c>
      <c r="AL30" s="7">
        <v>16.530184219524504</v>
      </c>
      <c r="AM30" s="7">
        <v>16.530184219524504</v>
      </c>
      <c r="AN30" s="7">
        <v>11.103713504076577</v>
      </c>
      <c r="AO30" s="7">
        <v>6.397638167210439</v>
      </c>
      <c r="AP30" s="7">
        <v>8.2316731352394363</v>
      </c>
      <c r="AQ30" s="7">
        <v>9.5391988761282747</v>
      </c>
      <c r="AR30" s="7">
        <v>9.693067947917509</v>
      </c>
      <c r="AS30" s="7">
        <v>9.693067947917509</v>
      </c>
      <c r="AT30" s="7">
        <v>9.693067947917509</v>
      </c>
      <c r="AU30" s="7">
        <v>9.693067947917509</v>
      </c>
      <c r="AV30" s="7">
        <v>6.6009573710881266</v>
      </c>
      <c r="AW30" s="7">
        <v>6.6009573710881266</v>
      </c>
      <c r="AX30" s="7">
        <v>6.6009573710881266</v>
      </c>
      <c r="AY30" s="7">
        <v>6.6009573710881284</v>
      </c>
      <c r="AZ30" s="7">
        <v>7.1155839240480789</v>
      </c>
      <c r="BA30" s="7">
        <v>7.1155839240480789</v>
      </c>
      <c r="BB30" s="7">
        <v>4.7437226160320529</v>
      </c>
      <c r="BC30" s="783"/>
      <c r="BD30" s="7">
        <f t="shared" si="72"/>
        <v>-5</v>
      </c>
      <c r="BE30" s="7">
        <f t="shared" si="73"/>
        <v>0</v>
      </c>
      <c r="BF30" s="7">
        <f t="shared" si="74"/>
        <v>20</v>
      </c>
      <c r="BG30" s="7">
        <f t="shared" si="75"/>
        <v>20</v>
      </c>
      <c r="BH30" s="7">
        <f t="shared" si="76"/>
        <v>40</v>
      </c>
      <c r="BI30" s="7">
        <f t="shared" si="77"/>
        <v>40</v>
      </c>
      <c r="BJ30" s="7">
        <f t="shared" si="78"/>
        <v>20</v>
      </c>
      <c r="BK30" s="7">
        <f t="shared" si="79"/>
        <v>20</v>
      </c>
      <c r="BL30" s="7">
        <f t="shared" si="80"/>
        <v>0</v>
      </c>
      <c r="BM30" s="7">
        <f t="shared" si="81"/>
        <v>0</v>
      </c>
      <c r="BN30" s="7">
        <f t="shared" si="32"/>
        <v>33.060368439049007</v>
      </c>
      <c r="BO30" s="7">
        <f t="shared" si="33"/>
        <v>33.060368439049007</v>
      </c>
      <c r="BP30" s="7">
        <f t="shared" si="13"/>
        <v>17.501351671287015</v>
      </c>
      <c r="BQ30" s="37">
        <f t="shared" si="27"/>
        <v>17.770872011367711</v>
      </c>
      <c r="BR30" s="37">
        <f>AR30+AS30</f>
        <v>19.386135895835018</v>
      </c>
      <c r="BS30" s="37">
        <f t="shared" si="25"/>
        <v>19.386135895835018</v>
      </c>
      <c r="BT30" s="37">
        <f t="shared" si="14"/>
        <v>13.201914742176253</v>
      </c>
      <c r="BU30" s="37">
        <f t="shared" si="26"/>
        <v>13.201914742176255</v>
      </c>
      <c r="BV30" s="37">
        <f t="shared" si="15"/>
        <v>14.231167848096158</v>
      </c>
      <c r="BW30" s="37"/>
      <c r="BX30" s="10" t="s">
        <v>18</v>
      </c>
      <c r="BY30" s="7">
        <f t="shared" si="64"/>
        <v>80</v>
      </c>
      <c r="BZ30" s="7">
        <f t="shared" si="64"/>
        <v>-5</v>
      </c>
      <c r="CA30" s="7">
        <f t="shared" si="64"/>
        <v>45</v>
      </c>
      <c r="CB30" s="7">
        <f t="shared" si="64"/>
        <v>80</v>
      </c>
      <c r="CC30" s="7">
        <f t="shared" si="64"/>
        <v>45</v>
      </c>
      <c r="CD30" s="7">
        <f t="shared" si="64"/>
        <v>10</v>
      </c>
      <c r="CE30" s="7">
        <f t="shared" si="64"/>
        <v>66.120736878098015</v>
      </c>
      <c r="CF30" s="7">
        <f t="shared" si="64"/>
        <v>35.272223682654726</v>
      </c>
      <c r="CG30" s="7">
        <f t="shared" si="64"/>
        <v>38.772271791670036</v>
      </c>
      <c r="CH30" s="7">
        <f t="shared" si="64"/>
        <v>26.403829484352507</v>
      </c>
      <c r="CI30" s="7"/>
      <c r="CJ30" s="7"/>
      <c r="CK30" s="208"/>
      <c r="CL30" s="208"/>
      <c r="CM30" s="199"/>
      <c r="CN30" s="439"/>
      <c r="CO30" s="43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679"/>
      <c r="ED30" s="679"/>
      <c r="EE30" s="679"/>
      <c r="EF30" s="679"/>
      <c r="EG30" s="679"/>
      <c r="EH30" s="679"/>
      <c r="EI30" s="679"/>
      <c r="EJ30" s="679"/>
      <c r="EK30" s="679"/>
      <c r="EL30" s="679"/>
      <c r="EM30" s="679"/>
      <c r="EN30" s="679"/>
      <c r="EO30" s="679"/>
      <c r="EP30" s="679"/>
      <c r="EQ30" s="679"/>
      <c r="ER30" s="679"/>
    </row>
    <row r="31" spans="2:148"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217">
        <f t="shared" si="9"/>
        <v>-0.25397471703556573</v>
      </c>
      <c r="P31" s="217">
        <f t="shared" si="9"/>
        <v>-6.2106242007192947E-2</v>
      </c>
      <c r="Q31" s="544"/>
      <c r="R31" s="29">
        <v>25</v>
      </c>
      <c r="S31" s="29">
        <v>25</v>
      </c>
      <c r="T31" s="29">
        <v>30</v>
      </c>
      <c r="U31" s="29">
        <v>25</v>
      </c>
      <c r="V31" s="29">
        <v>25</v>
      </c>
      <c r="W31" s="29">
        <v>25</v>
      </c>
      <c r="X31" s="29">
        <v>10</v>
      </c>
      <c r="Y31" s="29">
        <v>10</v>
      </c>
      <c r="Z31" s="29">
        <v>10</v>
      </c>
      <c r="AA31" s="29">
        <v>10</v>
      </c>
      <c r="AB31" s="29">
        <v>10</v>
      </c>
      <c r="AC31" s="29">
        <v>10</v>
      </c>
      <c r="AD31" s="29">
        <v>10</v>
      </c>
      <c r="AE31" s="29">
        <v>10</v>
      </c>
      <c r="AF31" s="29">
        <v>35</v>
      </c>
      <c r="AG31" s="29">
        <v>35</v>
      </c>
      <c r="AH31" s="29">
        <v>35</v>
      </c>
      <c r="AI31" s="29">
        <v>35</v>
      </c>
      <c r="AJ31" s="29">
        <v>25.653977992453637</v>
      </c>
      <c r="AK31" s="29">
        <v>25.653977992453637</v>
      </c>
      <c r="AL31" s="29">
        <v>25.653977992453637</v>
      </c>
      <c r="AM31" s="29">
        <v>25.653977992453637</v>
      </c>
      <c r="AN31" s="29">
        <v>10.5863623479128</v>
      </c>
      <c r="AO31" s="29">
        <v>8.5076267399872556</v>
      </c>
      <c r="AP31" s="29">
        <v>10.170615226327691</v>
      </c>
      <c r="AQ31" s="29">
        <v>22.291645555455752</v>
      </c>
      <c r="AR31" s="29">
        <v>11.953537315918043</v>
      </c>
      <c r="AS31" s="29">
        <v>12.492656040815957</v>
      </c>
      <c r="AT31" s="29">
        <v>12.492656040815957</v>
      </c>
      <c r="AU31" s="29">
        <v>30.224684459692568</v>
      </c>
      <c r="AV31" s="29">
        <v>18.761009412251251</v>
      </c>
      <c r="AW31" s="29">
        <v>21.541443805721393</v>
      </c>
      <c r="AX31" s="29">
        <v>21.908670989764616</v>
      </c>
      <c r="AY31" s="29">
        <v>23.325118699645643</v>
      </c>
      <c r="AZ31" s="29">
        <v>16.900504947067244</v>
      </c>
      <c r="BA31" s="29">
        <v>15.637231623875889</v>
      </c>
      <c r="BB31" s="29">
        <v>15.637231623875889</v>
      </c>
      <c r="BC31" s="783"/>
      <c r="BD31" s="29">
        <f t="shared" si="72"/>
        <v>45</v>
      </c>
      <c r="BE31" s="29">
        <f t="shared" si="73"/>
        <v>50</v>
      </c>
      <c r="BF31" s="29">
        <f t="shared" si="74"/>
        <v>55</v>
      </c>
      <c r="BG31" s="29">
        <f t="shared" si="75"/>
        <v>50</v>
      </c>
      <c r="BH31" s="29">
        <f t="shared" si="76"/>
        <v>20</v>
      </c>
      <c r="BI31" s="29">
        <f t="shared" si="77"/>
        <v>20</v>
      </c>
      <c r="BJ31" s="29">
        <f t="shared" si="78"/>
        <v>20</v>
      </c>
      <c r="BK31" s="29">
        <f t="shared" si="79"/>
        <v>20</v>
      </c>
      <c r="BL31" s="29">
        <f t="shared" si="80"/>
        <v>70</v>
      </c>
      <c r="BM31" s="29">
        <f t="shared" si="81"/>
        <v>70</v>
      </c>
      <c r="BN31" s="29">
        <f t="shared" si="32"/>
        <v>51.307955984907274</v>
      </c>
      <c r="BO31" s="29">
        <f t="shared" si="33"/>
        <v>51.307955984907274</v>
      </c>
      <c r="BP31" s="29">
        <f t="shared" si="13"/>
        <v>19.093989087900056</v>
      </c>
      <c r="BQ31" s="786">
        <f t="shared" si="27"/>
        <v>32.462260781783442</v>
      </c>
      <c r="BR31" s="787">
        <f t="shared" si="47"/>
        <v>24.446193356734</v>
      </c>
      <c r="BS31" s="787">
        <f t="shared" si="25"/>
        <v>42.717340500508527</v>
      </c>
      <c r="BT31" s="787">
        <f t="shared" si="14"/>
        <v>40.302453217972641</v>
      </c>
      <c r="BU31" s="787">
        <f t="shared" si="26"/>
        <v>45.233789689410258</v>
      </c>
      <c r="BV31" s="787">
        <f t="shared" si="15"/>
        <v>32.537736570943132</v>
      </c>
      <c r="BW31" s="37"/>
      <c r="BX31" s="52" t="s">
        <v>19</v>
      </c>
      <c r="BY31" s="29">
        <f t="shared" si="64"/>
        <v>-35</v>
      </c>
      <c r="BZ31" s="29">
        <f t="shared" si="64"/>
        <v>95</v>
      </c>
      <c r="CA31" s="29">
        <f t="shared" si="64"/>
        <v>110</v>
      </c>
      <c r="CB31" s="29">
        <f t="shared" si="64"/>
        <v>40</v>
      </c>
      <c r="CC31" s="29">
        <f t="shared" si="64"/>
        <v>35</v>
      </c>
      <c r="CD31" s="29">
        <f t="shared" si="64"/>
        <v>145</v>
      </c>
      <c r="CE31" s="29">
        <f t="shared" si="64"/>
        <v>102.61591196981455</v>
      </c>
      <c r="CF31" s="29">
        <f t="shared" si="64"/>
        <v>51.556249869683498</v>
      </c>
      <c r="CG31" s="29">
        <f t="shared" si="64"/>
        <v>67.163533857242527</v>
      </c>
      <c r="CH31" s="29">
        <f t="shared" si="64"/>
        <v>85.536242907382899</v>
      </c>
      <c r="CI31" s="29"/>
      <c r="CJ31" s="29"/>
      <c r="CK31" s="217"/>
      <c r="CL31" s="217"/>
      <c r="CM31" s="199"/>
      <c r="CN31" s="447"/>
      <c r="CO31" s="447"/>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row>
    <row r="32" spans="2:148" x14ac:dyDescent="0.3">
      <c r="B32" s="20" t="s">
        <v>10</v>
      </c>
      <c r="C32" s="784">
        <v>195</v>
      </c>
      <c r="D32" s="784">
        <v>215</v>
      </c>
      <c r="E32" s="784">
        <v>205</v>
      </c>
      <c r="F32" s="784">
        <v>195</v>
      </c>
      <c r="G32" s="784">
        <v>210</v>
      </c>
      <c r="H32" s="784">
        <v>205</v>
      </c>
      <c r="I32" s="784">
        <f t="shared" ref="I32:N32" si="82">SUM(I33:I37)</f>
        <v>144.371088411681</v>
      </c>
      <c r="J32" s="784">
        <f t="shared" si="82"/>
        <v>129.77199999999999</v>
      </c>
      <c r="K32" s="784">
        <f t="shared" si="82"/>
        <v>134.92660999999998</v>
      </c>
      <c r="L32" s="784">
        <f t="shared" si="82"/>
        <v>105.9654</v>
      </c>
      <c r="M32" s="784">
        <f t="shared" si="82"/>
        <v>92.393000000000001</v>
      </c>
      <c r="N32" s="784">
        <f t="shared" si="82"/>
        <v>89.63056791240335</v>
      </c>
      <c r="O32" s="210">
        <f t="shared" si="9"/>
        <v>-0.12808331776221293</v>
      </c>
      <c r="P32" s="210">
        <f t="shared" si="9"/>
        <v>-2.9898716218724863E-2</v>
      </c>
      <c r="Q32" s="544"/>
      <c r="R32" s="31">
        <v>55</v>
      </c>
      <c r="S32" s="31">
        <v>60</v>
      </c>
      <c r="T32" s="31">
        <v>60</v>
      </c>
      <c r="U32" s="31">
        <v>50</v>
      </c>
      <c r="V32" s="31">
        <v>50</v>
      </c>
      <c r="W32" s="31">
        <v>50</v>
      </c>
      <c r="X32" s="31">
        <v>50</v>
      </c>
      <c r="Y32" s="31">
        <v>50</v>
      </c>
      <c r="Z32" s="31">
        <v>50</v>
      </c>
      <c r="AA32" s="31">
        <v>50</v>
      </c>
      <c r="AB32" s="31">
        <v>55</v>
      </c>
      <c r="AC32" s="31">
        <v>50</v>
      </c>
      <c r="AD32" s="31">
        <v>50</v>
      </c>
      <c r="AE32" s="31">
        <v>65</v>
      </c>
      <c r="AF32" s="31">
        <v>55</v>
      </c>
      <c r="AG32" s="31">
        <v>50</v>
      </c>
      <c r="AH32" s="31">
        <v>50</v>
      </c>
      <c r="AI32" s="31">
        <v>55</v>
      </c>
      <c r="AJ32" s="31">
        <v>35.253865920000003</v>
      </c>
      <c r="AK32" s="31">
        <v>35.729599999999998</v>
      </c>
      <c r="AL32" s="31">
        <v>37.484800000000007</v>
      </c>
      <c r="AM32" s="31">
        <v>35.900320000000001</v>
      </c>
      <c r="AN32" s="31">
        <v>32.069000000000003</v>
      </c>
      <c r="AO32" s="31">
        <v>29.286999999999999</v>
      </c>
      <c r="AP32" s="31">
        <v>32.602000000000004</v>
      </c>
      <c r="AQ32" s="31">
        <v>35.814</v>
      </c>
      <c r="AR32" s="31">
        <v>33.107999999999997</v>
      </c>
      <c r="AS32" s="31">
        <v>35.045249999999996</v>
      </c>
      <c r="AT32" s="31">
        <v>34.968000000000004</v>
      </c>
      <c r="AU32" s="31">
        <v>31.80536</v>
      </c>
      <c r="AV32" s="31">
        <v>29.650399999999998</v>
      </c>
      <c r="AW32" s="31">
        <v>26.92</v>
      </c>
      <c r="AX32" s="31">
        <v>25.78</v>
      </c>
      <c r="AY32" s="31">
        <v>23.614999999999998</v>
      </c>
      <c r="AZ32" s="31">
        <v>22.503</v>
      </c>
      <c r="BA32" s="31">
        <v>24.2</v>
      </c>
      <c r="BB32" s="31">
        <v>22.44</v>
      </c>
      <c r="BC32" s="783"/>
      <c r="BD32" s="31">
        <f t="shared" ref="BD32:BG32" si="83">SUM(BD33:BD37)</f>
        <v>100</v>
      </c>
      <c r="BE32" s="31">
        <f t="shared" si="83"/>
        <v>115</v>
      </c>
      <c r="BF32" s="31">
        <f t="shared" si="83"/>
        <v>110</v>
      </c>
      <c r="BG32" s="31">
        <f t="shared" si="83"/>
        <v>100</v>
      </c>
      <c r="BH32" s="31">
        <f>SUM(BH33:BH37)</f>
        <v>100</v>
      </c>
      <c r="BI32" s="31">
        <f t="shared" ref="BI32:BL32" si="84">SUM(BI33:BI37)</f>
        <v>100</v>
      </c>
      <c r="BJ32" s="31">
        <f t="shared" si="84"/>
        <v>105</v>
      </c>
      <c r="BK32" s="31">
        <f t="shared" si="84"/>
        <v>115</v>
      </c>
      <c r="BL32" s="31">
        <f t="shared" si="84"/>
        <v>105</v>
      </c>
      <c r="BM32" s="31">
        <f>SUM(BM33:BM37)</f>
        <v>105</v>
      </c>
      <c r="BN32" s="31">
        <f t="shared" si="32"/>
        <v>70.98346592</v>
      </c>
      <c r="BO32" s="31">
        <f t="shared" si="33"/>
        <v>73.385120000000001</v>
      </c>
      <c r="BP32" s="31">
        <f>AN32+AO32</f>
        <v>61.356000000000002</v>
      </c>
      <c r="BQ32" s="31">
        <f t="shared" si="27"/>
        <v>68.415999999999997</v>
      </c>
      <c r="BR32" s="31">
        <f>AR32+AS32</f>
        <v>68.153249999999986</v>
      </c>
      <c r="BS32" s="31">
        <f t="shared" si="25"/>
        <v>66.773359999999997</v>
      </c>
      <c r="BT32" s="31">
        <f t="shared" si="14"/>
        <v>56.570399999999999</v>
      </c>
      <c r="BU32" s="31">
        <f t="shared" si="26"/>
        <v>49.394999999999996</v>
      </c>
      <c r="BV32" s="31">
        <f t="shared" si="15"/>
        <v>46.703000000000003</v>
      </c>
      <c r="BW32" s="31"/>
      <c r="BX32" s="785" t="s">
        <v>10</v>
      </c>
      <c r="BY32" s="31">
        <f t="shared" si="64"/>
        <v>195</v>
      </c>
      <c r="BZ32" s="31">
        <f t="shared" si="64"/>
        <v>215</v>
      </c>
      <c r="CA32" s="31">
        <f t="shared" si="64"/>
        <v>205</v>
      </c>
      <c r="CB32" s="31">
        <f t="shared" si="64"/>
        <v>195</v>
      </c>
      <c r="CC32" s="31">
        <f t="shared" si="64"/>
        <v>210</v>
      </c>
      <c r="CD32" s="31">
        <f t="shared" si="64"/>
        <v>205</v>
      </c>
      <c r="CE32" s="31">
        <f t="shared" si="64"/>
        <v>144.371088411681</v>
      </c>
      <c r="CF32" s="31">
        <f t="shared" si="64"/>
        <v>129.77199999999999</v>
      </c>
      <c r="CG32" s="31">
        <f t="shared" si="64"/>
        <v>134.92660999999998</v>
      </c>
      <c r="CH32" s="31">
        <f t="shared" si="64"/>
        <v>105.9654</v>
      </c>
      <c r="CI32" s="31">
        <f>M32</f>
        <v>92.393000000000001</v>
      </c>
      <c r="CJ32" s="31">
        <f>N32</f>
        <v>89.63056791240335</v>
      </c>
      <c r="CK32" s="210">
        <f t="shared" si="34"/>
        <v>-0.12808331776221293</v>
      </c>
      <c r="CL32" s="210">
        <f>P32</f>
        <v>-2.9898716218724863E-2</v>
      </c>
      <c r="CM32" s="544"/>
      <c r="CN32" s="444">
        <f t="shared" ref="CN32:DX32" si="85">R32</f>
        <v>55</v>
      </c>
      <c r="CO32" s="444">
        <f t="shared" si="85"/>
        <v>60</v>
      </c>
      <c r="CP32" s="444">
        <f t="shared" si="85"/>
        <v>60</v>
      </c>
      <c r="CQ32" s="444">
        <f t="shared" si="85"/>
        <v>50</v>
      </c>
      <c r="CR32" s="444">
        <f t="shared" si="85"/>
        <v>50</v>
      </c>
      <c r="CS32" s="444">
        <f t="shared" si="85"/>
        <v>50</v>
      </c>
      <c r="CT32" s="444">
        <f t="shared" si="85"/>
        <v>50</v>
      </c>
      <c r="CU32" s="444">
        <f t="shared" si="85"/>
        <v>50</v>
      </c>
      <c r="CV32" s="444">
        <f t="shared" si="85"/>
        <v>50</v>
      </c>
      <c r="CW32" s="444">
        <f t="shared" si="85"/>
        <v>50</v>
      </c>
      <c r="CX32" s="444">
        <f t="shared" si="85"/>
        <v>55</v>
      </c>
      <c r="CY32" s="444">
        <f t="shared" si="85"/>
        <v>50</v>
      </c>
      <c r="CZ32" s="444">
        <f t="shared" si="85"/>
        <v>50</v>
      </c>
      <c r="DA32" s="444">
        <f t="shared" si="85"/>
        <v>65</v>
      </c>
      <c r="DB32" s="444">
        <f t="shared" si="85"/>
        <v>55</v>
      </c>
      <c r="DC32" s="444">
        <f t="shared" si="85"/>
        <v>50</v>
      </c>
      <c r="DD32" s="444">
        <f t="shared" si="85"/>
        <v>50</v>
      </c>
      <c r="DE32" s="444">
        <f t="shared" si="85"/>
        <v>55</v>
      </c>
      <c r="DF32" s="444">
        <f t="shared" si="85"/>
        <v>35.253865920000003</v>
      </c>
      <c r="DG32" s="444">
        <f t="shared" si="85"/>
        <v>35.729599999999998</v>
      </c>
      <c r="DH32" s="444">
        <f t="shared" si="85"/>
        <v>37.484800000000007</v>
      </c>
      <c r="DI32" s="444">
        <f t="shared" si="85"/>
        <v>35.900320000000001</v>
      </c>
      <c r="DJ32" s="444">
        <f t="shared" si="85"/>
        <v>32.069000000000003</v>
      </c>
      <c r="DK32" s="444">
        <f t="shared" si="85"/>
        <v>29.286999999999999</v>
      </c>
      <c r="DL32" s="444">
        <f t="shared" si="85"/>
        <v>32.602000000000004</v>
      </c>
      <c r="DM32" s="444">
        <f t="shared" si="85"/>
        <v>35.814</v>
      </c>
      <c r="DN32" s="444">
        <f t="shared" si="85"/>
        <v>33.107999999999997</v>
      </c>
      <c r="DO32" s="444">
        <f t="shared" si="85"/>
        <v>35.045249999999996</v>
      </c>
      <c r="DP32" s="444">
        <f t="shared" si="85"/>
        <v>34.968000000000004</v>
      </c>
      <c r="DQ32" s="444">
        <f t="shared" si="85"/>
        <v>31.80536</v>
      </c>
      <c r="DR32" s="444">
        <f t="shared" si="85"/>
        <v>29.650399999999998</v>
      </c>
      <c r="DS32" s="444">
        <f t="shared" si="85"/>
        <v>26.92</v>
      </c>
      <c r="DT32" s="444">
        <f t="shared" si="85"/>
        <v>25.78</v>
      </c>
      <c r="DU32" s="444">
        <f t="shared" si="85"/>
        <v>23.614999999999998</v>
      </c>
      <c r="DV32" s="444">
        <f t="shared" si="85"/>
        <v>22.503</v>
      </c>
      <c r="DW32" s="444">
        <f t="shared" si="85"/>
        <v>24.2</v>
      </c>
      <c r="DX32" s="444">
        <f t="shared" si="85"/>
        <v>22.44</v>
      </c>
      <c r="DY32" s="444"/>
      <c r="DZ32" s="444">
        <f t="shared" ref="DZ32:ER32" si="86">BD32</f>
        <v>100</v>
      </c>
      <c r="EA32" s="444">
        <f t="shared" si="86"/>
        <v>115</v>
      </c>
      <c r="EB32" s="444">
        <f t="shared" si="86"/>
        <v>110</v>
      </c>
      <c r="EC32" s="444">
        <f t="shared" si="86"/>
        <v>100</v>
      </c>
      <c r="ED32" s="444">
        <f t="shared" si="86"/>
        <v>100</v>
      </c>
      <c r="EE32" s="444">
        <f t="shared" si="86"/>
        <v>100</v>
      </c>
      <c r="EF32" s="444">
        <f t="shared" si="86"/>
        <v>105</v>
      </c>
      <c r="EG32" s="444">
        <f t="shared" si="86"/>
        <v>115</v>
      </c>
      <c r="EH32" s="444">
        <f t="shared" si="86"/>
        <v>105</v>
      </c>
      <c r="EI32" s="444">
        <f t="shared" si="86"/>
        <v>105</v>
      </c>
      <c r="EJ32" s="444">
        <f t="shared" si="86"/>
        <v>70.98346592</v>
      </c>
      <c r="EK32" s="444">
        <f t="shared" si="86"/>
        <v>73.385120000000001</v>
      </c>
      <c r="EL32" s="444">
        <f t="shared" si="86"/>
        <v>61.356000000000002</v>
      </c>
      <c r="EM32" s="444">
        <f t="shared" si="86"/>
        <v>68.415999999999997</v>
      </c>
      <c r="EN32" s="444">
        <f t="shared" si="86"/>
        <v>68.153249999999986</v>
      </c>
      <c r="EO32" s="444">
        <f t="shared" si="86"/>
        <v>66.773359999999997</v>
      </c>
      <c r="EP32" s="444">
        <f t="shared" si="86"/>
        <v>56.570399999999999</v>
      </c>
      <c r="EQ32" s="444">
        <f t="shared" si="86"/>
        <v>49.394999999999996</v>
      </c>
      <c r="ER32" s="444">
        <f t="shared" si="86"/>
        <v>46.703000000000003</v>
      </c>
    </row>
    <row r="33" spans="2:148"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24.668931000000001</v>
      </c>
      <c r="N33" s="524">
        <v>23.707285212830687</v>
      </c>
      <c r="O33" s="208">
        <f t="shared" si="9"/>
        <v>-0.13133673821832414</v>
      </c>
      <c r="P33" s="208">
        <f t="shared" si="9"/>
        <v>-3.8982061572482185E-2</v>
      </c>
      <c r="Q33" s="544"/>
      <c r="R33" s="7">
        <v>5</v>
      </c>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c r="AK33" s="7"/>
      <c r="AL33" s="7"/>
      <c r="AM33" s="7"/>
      <c r="AN33" s="7"/>
      <c r="AO33" s="7"/>
      <c r="AP33" s="7"/>
      <c r="AQ33" s="7"/>
      <c r="AR33" s="7"/>
      <c r="AS33" s="7"/>
      <c r="AT33" s="7"/>
      <c r="AU33" s="7"/>
      <c r="AV33" s="7"/>
      <c r="AW33" s="7"/>
      <c r="AX33" s="7"/>
      <c r="AY33" s="7"/>
      <c r="AZ33" s="7"/>
      <c r="BA33" s="7"/>
      <c r="BB33" s="7"/>
      <c r="BC33" s="783"/>
      <c r="BD33" s="7">
        <f t="shared" ref="BD33:BD37" si="87">D33-BE33</f>
        <v>5</v>
      </c>
      <c r="BE33" s="7">
        <f t="shared" ref="BE33:BE37" si="88">SUM(R33:S33)</f>
        <v>10</v>
      </c>
      <c r="BF33" s="7">
        <f t="shared" ref="BF33:BF37" si="89">SUM(T33:U33)</f>
        <v>10</v>
      </c>
      <c r="BG33" s="7">
        <f t="shared" ref="BG33:BG37" si="90">SUM(V33:W33)</f>
        <v>10</v>
      </c>
      <c r="BH33" s="7">
        <f t="shared" ref="BH33:BH37" si="91">SUM(X33:Y33)</f>
        <v>10</v>
      </c>
      <c r="BI33" s="7">
        <f t="shared" ref="BI33:BI37" si="92">SUM(Z33:AA33)</f>
        <v>10</v>
      </c>
      <c r="BJ33" s="7">
        <f t="shared" ref="BJ33:BJ37" si="93">SUM(AB33:AC33)</f>
        <v>10</v>
      </c>
      <c r="BK33" s="7">
        <f t="shared" ref="BK33:BK37" si="94">SUM(AD33:AE33)</f>
        <v>10</v>
      </c>
      <c r="BL33" s="7">
        <f t="shared" ref="BL33:BL37" si="95">SUM(AF33:AG33)</f>
        <v>10</v>
      </c>
      <c r="BM33" s="7">
        <f t="shared" ref="BM33:BM37" si="96">SUM(AH33:AI33)</f>
        <v>10</v>
      </c>
      <c r="BN33" s="7"/>
      <c r="BO33" s="7"/>
      <c r="BP33" s="7"/>
      <c r="BQ33" s="31"/>
      <c r="BR33" s="37"/>
      <c r="BS33" s="37"/>
      <c r="BT33" s="37"/>
      <c r="BU33" s="37">
        <f t="shared" si="26"/>
        <v>0</v>
      </c>
      <c r="BV33" s="37">
        <f t="shared" si="15"/>
        <v>0</v>
      </c>
      <c r="BW33" s="37"/>
      <c r="BX33" s="10" t="s">
        <v>15</v>
      </c>
      <c r="BY33" s="7">
        <f t="shared" si="64"/>
        <v>10</v>
      </c>
      <c r="BZ33" s="7">
        <f t="shared" si="64"/>
        <v>15</v>
      </c>
      <c r="CA33" s="7">
        <f t="shared" si="64"/>
        <v>15</v>
      </c>
      <c r="CB33" s="7">
        <f t="shared" si="64"/>
        <v>10</v>
      </c>
      <c r="CC33" s="7">
        <f t="shared" si="64"/>
        <v>15</v>
      </c>
      <c r="CD33" s="7">
        <f t="shared" si="64"/>
        <v>15</v>
      </c>
      <c r="CE33" s="7">
        <f t="shared" si="64"/>
        <v>38.113967340683786</v>
      </c>
      <c r="CF33" s="7">
        <f t="shared" si="64"/>
        <v>35.038440000000001</v>
      </c>
      <c r="CG33" s="7">
        <f t="shared" si="64"/>
        <v>35.485698429999999</v>
      </c>
      <c r="CH33" s="7">
        <f t="shared" si="64"/>
        <v>28.398727200000003</v>
      </c>
      <c r="CI33" s="7"/>
      <c r="CJ33" s="7"/>
      <c r="CK33" s="208"/>
      <c r="CL33" s="208"/>
      <c r="CM33" s="199"/>
      <c r="CN33" s="439"/>
      <c r="CO33" s="43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679"/>
      <c r="ED33" s="679"/>
      <c r="EE33" s="679"/>
      <c r="EF33" s="679"/>
      <c r="EG33" s="679"/>
      <c r="EH33" s="679"/>
      <c r="EI33" s="679"/>
      <c r="EJ33" s="679"/>
      <c r="EK33" s="679"/>
      <c r="EL33" s="679"/>
      <c r="EM33" s="679"/>
      <c r="EN33" s="679"/>
      <c r="EO33" s="679"/>
      <c r="EP33" s="679"/>
      <c r="EQ33" s="679"/>
      <c r="ER33" s="679"/>
    </row>
    <row r="34" spans="2:148"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16.538346999999998</v>
      </c>
      <c r="N34" s="524">
        <v>16.492024495882216</v>
      </c>
      <c r="O34" s="208">
        <f t="shared" si="9"/>
        <v>-0.15636169664560073</v>
      </c>
      <c r="P34" s="208">
        <f t="shared" si="9"/>
        <v>-2.800914995784165E-3</v>
      </c>
      <c r="Q34" s="544"/>
      <c r="R34" s="7">
        <v>0</v>
      </c>
      <c r="S34" s="7">
        <v>5</v>
      </c>
      <c r="T34" s="7">
        <v>5</v>
      </c>
      <c r="U34" s="7">
        <v>0</v>
      </c>
      <c r="V34" s="7">
        <v>0</v>
      </c>
      <c r="W34" s="7">
        <v>0</v>
      </c>
      <c r="X34" s="7">
        <v>0</v>
      </c>
      <c r="Y34" s="7">
        <v>0</v>
      </c>
      <c r="Z34" s="7">
        <v>0</v>
      </c>
      <c r="AA34" s="7">
        <v>0</v>
      </c>
      <c r="AB34" s="7">
        <v>5</v>
      </c>
      <c r="AC34" s="7">
        <v>0</v>
      </c>
      <c r="AD34" s="7">
        <v>0</v>
      </c>
      <c r="AE34" s="7">
        <v>5</v>
      </c>
      <c r="AF34" s="7">
        <v>5</v>
      </c>
      <c r="AG34" s="7">
        <v>0</v>
      </c>
      <c r="AH34" s="7">
        <v>0</v>
      </c>
      <c r="AI34" s="7">
        <v>5</v>
      </c>
      <c r="AJ34" s="7"/>
      <c r="AK34" s="7"/>
      <c r="AL34" s="7"/>
      <c r="AM34" s="7"/>
      <c r="AN34" s="7"/>
      <c r="AO34" s="7"/>
      <c r="AP34" s="7"/>
      <c r="AQ34" s="7"/>
      <c r="AR34" s="7"/>
      <c r="AS34" s="7"/>
      <c r="AT34" s="7"/>
      <c r="AU34" s="7"/>
      <c r="AV34" s="7"/>
      <c r="AW34" s="7"/>
      <c r="AX34" s="7"/>
      <c r="AY34" s="7"/>
      <c r="AZ34" s="7"/>
      <c r="BA34" s="7"/>
      <c r="BB34" s="7"/>
      <c r="BC34" s="783"/>
      <c r="BD34" s="7">
        <f t="shared" si="87"/>
        <v>5</v>
      </c>
      <c r="BE34" s="7">
        <f t="shared" si="88"/>
        <v>5</v>
      </c>
      <c r="BF34" s="7">
        <f t="shared" si="89"/>
        <v>5</v>
      </c>
      <c r="BG34" s="7">
        <f t="shared" si="90"/>
        <v>0</v>
      </c>
      <c r="BH34" s="7">
        <f t="shared" si="91"/>
        <v>0</v>
      </c>
      <c r="BI34" s="7">
        <f t="shared" si="92"/>
        <v>0</v>
      </c>
      <c r="BJ34" s="7">
        <f t="shared" si="93"/>
        <v>5</v>
      </c>
      <c r="BK34" s="7">
        <f t="shared" si="94"/>
        <v>5</v>
      </c>
      <c r="BL34" s="7">
        <f t="shared" si="95"/>
        <v>5</v>
      </c>
      <c r="BM34" s="7">
        <f t="shared" si="96"/>
        <v>5</v>
      </c>
      <c r="BN34" s="7"/>
      <c r="BO34" s="7"/>
      <c r="BP34" s="7"/>
      <c r="BQ34" s="31"/>
      <c r="BR34" s="37"/>
      <c r="BS34" s="37"/>
      <c r="BT34" s="37"/>
      <c r="BU34" s="37">
        <f t="shared" si="26"/>
        <v>0</v>
      </c>
      <c r="BV34" s="37">
        <f t="shared" si="15"/>
        <v>0</v>
      </c>
      <c r="BW34" s="37"/>
      <c r="BX34" s="10" t="s">
        <v>16</v>
      </c>
      <c r="BY34" s="7">
        <f t="shared" si="64"/>
        <v>5</v>
      </c>
      <c r="BZ34" s="7">
        <f t="shared" si="64"/>
        <v>10</v>
      </c>
      <c r="CA34" s="7">
        <f t="shared" si="64"/>
        <v>10</v>
      </c>
      <c r="CB34" s="7">
        <f t="shared" si="64"/>
        <v>10</v>
      </c>
      <c r="CC34" s="7">
        <f t="shared" si="64"/>
        <v>10</v>
      </c>
      <c r="CD34" s="7">
        <f t="shared" si="64"/>
        <v>10</v>
      </c>
      <c r="CE34" s="7">
        <f t="shared" si="64"/>
        <v>27.286135709807709</v>
      </c>
      <c r="CF34" s="7">
        <f t="shared" si="64"/>
        <v>22.710099999999997</v>
      </c>
      <c r="CG34" s="7">
        <f t="shared" si="64"/>
        <v>24.826496239999997</v>
      </c>
      <c r="CH34" s="7">
        <f t="shared" si="64"/>
        <v>19.603598999999999</v>
      </c>
      <c r="CI34" s="7"/>
      <c r="CJ34" s="7"/>
      <c r="CK34" s="208"/>
      <c r="CL34" s="208"/>
      <c r="CM34" s="221"/>
      <c r="CN34" s="439"/>
      <c r="CO34" s="439"/>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679"/>
      <c r="ED34" s="679"/>
      <c r="EE34" s="679"/>
      <c r="EF34" s="679"/>
      <c r="EG34" s="679"/>
      <c r="EH34" s="679"/>
      <c r="EI34" s="679"/>
      <c r="EJ34" s="679"/>
      <c r="EK34" s="679"/>
      <c r="EL34" s="679"/>
      <c r="EM34" s="679"/>
      <c r="EN34" s="679"/>
      <c r="EO34" s="679"/>
      <c r="EP34" s="679"/>
      <c r="EQ34" s="679"/>
      <c r="ER34" s="679"/>
    </row>
    <row r="35" spans="2:148"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12.103483000000001</v>
      </c>
      <c r="N35" s="524">
        <v>11.965680816305849</v>
      </c>
      <c r="O35" s="208">
        <f t="shared" si="9"/>
        <v>-0.1213762663603839</v>
      </c>
      <c r="P35" s="208">
        <f t="shared" si="9"/>
        <v>-1.1385332940456183E-2</v>
      </c>
      <c r="Q35" s="544"/>
      <c r="R35" s="7">
        <v>5</v>
      </c>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c r="AK35" s="7"/>
      <c r="AL35" s="7"/>
      <c r="AM35" s="7"/>
      <c r="AN35" s="7"/>
      <c r="AO35" s="7"/>
      <c r="AP35" s="7"/>
      <c r="AQ35" s="7"/>
      <c r="AR35" s="7"/>
      <c r="AS35" s="7"/>
      <c r="AT35" s="7"/>
      <c r="AU35" s="7"/>
      <c r="AV35" s="7"/>
      <c r="AW35" s="7"/>
      <c r="AX35" s="7"/>
      <c r="AY35" s="7"/>
      <c r="AZ35" s="7"/>
      <c r="BA35" s="7"/>
      <c r="BB35" s="7"/>
      <c r="BC35" s="783"/>
      <c r="BD35" s="7">
        <f t="shared" si="87"/>
        <v>5</v>
      </c>
      <c r="BE35" s="7">
        <f t="shared" si="88"/>
        <v>10</v>
      </c>
      <c r="BF35" s="7">
        <f t="shared" si="89"/>
        <v>10</v>
      </c>
      <c r="BG35" s="7">
        <f t="shared" si="90"/>
        <v>10</v>
      </c>
      <c r="BH35" s="7">
        <f t="shared" si="91"/>
        <v>10</v>
      </c>
      <c r="BI35" s="7">
        <f t="shared" si="92"/>
        <v>10</v>
      </c>
      <c r="BJ35" s="7">
        <f t="shared" si="93"/>
        <v>10</v>
      </c>
      <c r="BK35" s="7">
        <f t="shared" si="94"/>
        <v>10</v>
      </c>
      <c r="BL35" s="7">
        <f t="shared" si="95"/>
        <v>10</v>
      </c>
      <c r="BM35" s="7">
        <f t="shared" si="96"/>
        <v>10</v>
      </c>
      <c r="BN35" s="7"/>
      <c r="BO35" s="7"/>
      <c r="BP35" s="7"/>
      <c r="BQ35" s="31"/>
      <c r="BR35" s="37"/>
      <c r="BS35" s="37"/>
      <c r="BT35" s="37"/>
      <c r="BU35" s="37">
        <f t="shared" si="26"/>
        <v>0</v>
      </c>
      <c r="BV35" s="37">
        <f t="shared" si="15"/>
        <v>0</v>
      </c>
      <c r="BW35" s="37"/>
      <c r="BX35" s="10" t="s">
        <v>17</v>
      </c>
      <c r="BY35" s="7">
        <f t="shared" si="64"/>
        <v>15</v>
      </c>
      <c r="BZ35" s="7">
        <f t="shared" si="64"/>
        <v>15</v>
      </c>
      <c r="CA35" s="7">
        <f t="shared" si="64"/>
        <v>15</v>
      </c>
      <c r="CB35" s="7">
        <f t="shared" si="64"/>
        <v>15</v>
      </c>
      <c r="CC35" s="7">
        <f t="shared" si="64"/>
        <v>15</v>
      </c>
      <c r="CD35" s="7">
        <f t="shared" si="64"/>
        <v>15</v>
      </c>
      <c r="CE35" s="7">
        <f t="shared" si="64"/>
        <v>19.634468023988617</v>
      </c>
      <c r="CF35" s="7">
        <f t="shared" si="64"/>
        <v>16.221499999999999</v>
      </c>
      <c r="CG35" s="7">
        <f t="shared" si="64"/>
        <v>17.405532689999998</v>
      </c>
      <c r="CH35" s="7">
        <f t="shared" si="64"/>
        <v>13.775502000000001</v>
      </c>
      <c r="CI35" s="7"/>
      <c r="CJ35" s="7"/>
      <c r="CK35" s="208"/>
      <c r="CL35" s="208"/>
      <c r="CM35" s="221"/>
      <c r="CN35" s="439"/>
      <c r="CO35" s="439"/>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679"/>
      <c r="ED35" s="679"/>
      <c r="EE35" s="679"/>
      <c r="EF35" s="679"/>
      <c r="EG35" s="679"/>
      <c r="EH35" s="679"/>
      <c r="EI35" s="679"/>
      <c r="EJ35" s="679"/>
      <c r="EK35" s="679"/>
      <c r="EL35" s="679"/>
      <c r="EM35" s="679"/>
      <c r="EN35" s="679"/>
      <c r="EO35" s="679"/>
      <c r="EP35" s="679"/>
      <c r="EQ35" s="679"/>
      <c r="ER35" s="679"/>
    </row>
    <row r="36" spans="2:148"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20.141674000000002</v>
      </c>
      <c r="N36" s="524">
        <v>18.7776039776485</v>
      </c>
      <c r="O36" s="208">
        <f t="shared" si="9"/>
        <v>-0.11178580968300189</v>
      </c>
      <c r="P36" s="208">
        <f t="shared" si="9"/>
        <v>-6.7723766274417008E-2</v>
      </c>
      <c r="Q36" s="544"/>
      <c r="R36" s="7">
        <v>20</v>
      </c>
      <c r="S36" s="7">
        <v>15</v>
      </c>
      <c r="T36" s="7">
        <v>15</v>
      </c>
      <c r="U36" s="7">
        <v>15</v>
      </c>
      <c r="V36" s="7">
        <v>20</v>
      </c>
      <c r="W36" s="7">
        <v>20</v>
      </c>
      <c r="X36" s="7">
        <v>20</v>
      </c>
      <c r="Y36" s="7">
        <v>20</v>
      </c>
      <c r="Z36" s="7">
        <v>20</v>
      </c>
      <c r="AA36" s="7">
        <v>20</v>
      </c>
      <c r="AB36" s="7">
        <v>20</v>
      </c>
      <c r="AC36" s="7">
        <v>20</v>
      </c>
      <c r="AD36" s="7">
        <v>20</v>
      </c>
      <c r="AE36" s="7">
        <v>30</v>
      </c>
      <c r="AF36" s="7">
        <v>20</v>
      </c>
      <c r="AG36" s="7">
        <v>20</v>
      </c>
      <c r="AH36" s="7">
        <v>20</v>
      </c>
      <c r="AI36" s="7">
        <v>20</v>
      </c>
      <c r="AJ36" s="7"/>
      <c r="AK36" s="7"/>
      <c r="AL36" s="7"/>
      <c r="AM36" s="7"/>
      <c r="AN36" s="7"/>
      <c r="AO36" s="7"/>
      <c r="AP36" s="7"/>
      <c r="AQ36" s="7"/>
      <c r="AR36" s="7"/>
      <c r="AS36" s="7"/>
      <c r="AT36" s="7"/>
      <c r="AU36" s="7"/>
      <c r="AV36" s="7"/>
      <c r="AW36" s="7"/>
      <c r="AX36" s="7"/>
      <c r="AY36" s="7"/>
      <c r="AZ36" s="7"/>
      <c r="BA36" s="7"/>
      <c r="BB36" s="7"/>
      <c r="BC36" s="783"/>
      <c r="BD36" s="7">
        <f t="shared" si="87"/>
        <v>35</v>
      </c>
      <c r="BE36" s="7">
        <f t="shared" si="88"/>
        <v>35</v>
      </c>
      <c r="BF36" s="7">
        <f t="shared" si="89"/>
        <v>30</v>
      </c>
      <c r="BG36" s="7">
        <f t="shared" si="90"/>
        <v>40</v>
      </c>
      <c r="BH36" s="7">
        <f t="shared" si="91"/>
        <v>40</v>
      </c>
      <c r="BI36" s="7">
        <f t="shared" si="92"/>
        <v>40</v>
      </c>
      <c r="BJ36" s="7">
        <f t="shared" si="93"/>
        <v>40</v>
      </c>
      <c r="BK36" s="7">
        <f t="shared" si="94"/>
        <v>50</v>
      </c>
      <c r="BL36" s="7">
        <f t="shared" si="95"/>
        <v>40</v>
      </c>
      <c r="BM36" s="7">
        <f t="shared" si="96"/>
        <v>40</v>
      </c>
      <c r="BN36" s="7"/>
      <c r="BO36" s="7"/>
      <c r="BP36" s="7"/>
      <c r="BQ36" s="31"/>
      <c r="BR36" s="37"/>
      <c r="BS36" s="37"/>
      <c r="BT36" s="37"/>
      <c r="BU36" s="37">
        <f t="shared" si="26"/>
        <v>0</v>
      </c>
      <c r="BV36" s="37">
        <f t="shared" si="15"/>
        <v>0</v>
      </c>
      <c r="BW36" s="37"/>
      <c r="BX36" s="10" t="s">
        <v>18</v>
      </c>
      <c r="BY36" s="7">
        <f t="shared" si="64"/>
        <v>75</v>
      </c>
      <c r="BZ36" s="7">
        <f t="shared" si="64"/>
        <v>70</v>
      </c>
      <c r="CA36" s="7">
        <f t="shared" si="64"/>
        <v>70</v>
      </c>
      <c r="CB36" s="7">
        <f t="shared" si="64"/>
        <v>80</v>
      </c>
      <c r="CC36" s="7">
        <f t="shared" si="64"/>
        <v>90</v>
      </c>
      <c r="CD36" s="7">
        <f t="shared" si="64"/>
        <v>85</v>
      </c>
      <c r="CE36" s="7">
        <f t="shared" si="64"/>
        <v>28.007991151866115</v>
      </c>
      <c r="CF36" s="7">
        <f t="shared" si="64"/>
        <v>30.885735999999998</v>
      </c>
      <c r="CG36" s="7">
        <f t="shared" si="64"/>
        <v>31.033120299999997</v>
      </c>
      <c r="CH36" s="7">
        <f t="shared" si="64"/>
        <v>22.676595599999999</v>
      </c>
      <c r="CI36" s="7"/>
      <c r="CJ36" s="7"/>
      <c r="CK36" s="208"/>
      <c r="CL36" s="208"/>
      <c r="CM36" s="199"/>
      <c r="CN36" s="439"/>
      <c r="CO36" s="43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679"/>
      <c r="ED36" s="679"/>
      <c r="EE36" s="679"/>
      <c r="EF36" s="679"/>
      <c r="EG36" s="679"/>
      <c r="EH36" s="679"/>
      <c r="EI36" s="679"/>
      <c r="EJ36" s="679"/>
      <c r="EK36" s="679"/>
      <c r="EL36" s="679"/>
      <c r="EM36" s="679"/>
      <c r="EN36" s="679"/>
      <c r="EO36" s="679"/>
      <c r="EP36" s="679"/>
      <c r="EQ36" s="679"/>
      <c r="ER36" s="679"/>
    </row>
    <row r="37" spans="2:148"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18.940564999999999</v>
      </c>
      <c r="N37" s="184">
        <v>18.687973409736099</v>
      </c>
      <c r="O37" s="217">
        <f t="shared" si="9"/>
        <v>-0.11949300562193932</v>
      </c>
      <c r="P37" s="618">
        <f t="shared" si="9"/>
        <v>-1.333601137367868E-2</v>
      </c>
      <c r="Q37" s="544"/>
      <c r="R37" s="29">
        <v>25</v>
      </c>
      <c r="S37" s="29">
        <v>30</v>
      </c>
      <c r="T37" s="29">
        <v>30</v>
      </c>
      <c r="U37" s="29">
        <v>25</v>
      </c>
      <c r="V37" s="29">
        <v>20</v>
      </c>
      <c r="W37" s="29">
        <v>20</v>
      </c>
      <c r="X37" s="29">
        <v>20</v>
      </c>
      <c r="Y37" s="29">
        <v>20</v>
      </c>
      <c r="Z37" s="29">
        <v>20</v>
      </c>
      <c r="AA37" s="29">
        <v>20</v>
      </c>
      <c r="AB37" s="29">
        <v>20</v>
      </c>
      <c r="AC37" s="29">
        <v>20</v>
      </c>
      <c r="AD37" s="29">
        <v>20</v>
      </c>
      <c r="AE37" s="29">
        <v>20</v>
      </c>
      <c r="AF37" s="29">
        <v>20</v>
      </c>
      <c r="AG37" s="29">
        <v>20</v>
      </c>
      <c r="AH37" s="29">
        <v>20</v>
      </c>
      <c r="AI37" s="29">
        <v>20</v>
      </c>
      <c r="AJ37" s="29"/>
      <c r="AK37" s="29"/>
      <c r="AL37" s="29"/>
      <c r="AM37" s="29"/>
      <c r="AN37" s="29"/>
      <c r="AO37" s="29"/>
      <c r="AP37" s="29"/>
      <c r="AQ37" s="766"/>
      <c r="AR37" s="766"/>
      <c r="AS37" s="766"/>
      <c r="AT37" s="766"/>
      <c r="AU37" s="766"/>
      <c r="AV37" s="766"/>
      <c r="AW37" s="766"/>
      <c r="AX37" s="766"/>
      <c r="AY37" s="766"/>
      <c r="AZ37" s="766"/>
      <c r="BA37" s="766"/>
      <c r="BB37" s="766"/>
      <c r="BC37" s="783"/>
      <c r="BD37" s="29">
        <f t="shared" si="87"/>
        <v>50</v>
      </c>
      <c r="BE37" s="29">
        <f t="shared" si="88"/>
        <v>55</v>
      </c>
      <c r="BF37" s="29">
        <f t="shared" si="89"/>
        <v>55</v>
      </c>
      <c r="BG37" s="29">
        <f t="shared" si="90"/>
        <v>40</v>
      </c>
      <c r="BH37" s="29">
        <f t="shared" si="91"/>
        <v>40</v>
      </c>
      <c r="BI37" s="29">
        <f t="shared" si="92"/>
        <v>40</v>
      </c>
      <c r="BJ37" s="29">
        <f t="shared" si="93"/>
        <v>40</v>
      </c>
      <c r="BK37" s="29">
        <f t="shared" si="94"/>
        <v>40</v>
      </c>
      <c r="BL37" s="29">
        <f t="shared" si="95"/>
        <v>40</v>
      </c>
      <c r="BM37" s="29">
        <f t="shared" si="96"/>
        <v>40</v>
      </c>
      <c r="BN37" s="29"/>
      <c r="BO37" s="29"/>
      <c r="BP37" s="29"/>
      <c r="BQ37" s="795"/>
      <c r="BR37" s="787"/>
      <c r="BS37" s="787"/>
      <c r="BT37" s="787"/>
      <c r="BU37" s="787">
        <f t="shared" si="26"/>
        <v>0</v>
      </c>
      <c r="BV37" s="787">
        <f t="shared" si="15"/>
        <v>0</v>
      </c>
      <c r="BW37" s="37"/>
      <c r="BX37" s="52" t="s">
        <v>19</v>
      </c>
      <c r="BY37" s="29">
        <f t="shared" si="64"/>
        <v>90</v>
      </c>
      <c r="BZ37" s="29">
        <f t="shared" si="64"/>
        <v>105</v>
      </c>
      <c r="CA37" s="29">
        <f t="shared" si="64"/>
        <v>95</v>
      </c>
      <c r="CB37" s="29">
        <f t="shared" si="64"/>
        <v>80</v>
      </c>
      <c r="CC37" s="29">
        <f t="shared" si="64"/>
        <v>80</v>
      </c>
      <c r="CD37" s="29">
        <f t="shared" si="64"/>
        <v>80</v>
      </c>
      <c r="CE37" s="29">
        <f t="shared" si="64"/>
        <v>31.328526185334777</v>
      </c>
      <c r="CF37" s="29">
        <f t="shared" si="64"/>
        <v>24.916224</v>
      </c>
      <c r="CG37" s="29">
        <f t="shared" si="64"/>
        <v>26.175762339999999</v>
      </c>
      <c r="CH37" s="29">
        <f t="shared" si="64"/>
        <v>21.510976200000002</v>
      </c>
      <c r="CI37" s="29"/>
      <c r="CJ37" s="29"/>
      <c r="CK37" s="217"/>
      <c r="CL37" s="217"/>
      <c r="CM37" s="199"/>
      <c r="CN37" s="447"/>
      <c r="CO37" s="447"/>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row>
    <row r="38" spans="2:148" x14ac:dyDescent="0.3">
      <c r="B38" s="20" t="s">
        <v>11</v>
      </c>
      <c r="C38" s="784">
        <v>145</v>
      </c>
      <c r="D38" s="784">
        <v>205</v>
      </c>
      <c r="E38" s="784">
        <v>235</v>
      </c>
      <c r="F38" s="784">
        <v>255</v>
      </c>
      <c r="G38" s="784">
        <v>205</v>
      </c>
      <c r="H38" s="784">
        <v>250</v>
      </c>
      <c r="I38" s="784">
        <f t="shared" ref="I38:N38" si="97">SUM(I39:I43)</f>
        <v>227.60982070977275</v>
      </c>
      <c r="J38" s="784">
        <f t="shared" si="97"/>
        <v>473.1484547709764</v>
      </c>
      <c r="K38" s="784">
        <f t="shared" si="97"/>
        <v>752.95819741459582</v>
      </c>
      <c r="L38" s="784">
        <f t="shared" si="97"/>
        <v>505.07680845369225</v>
      </c>
      <c r="M38" s="784">
        <f t="shared" si="97"/>
        <v>756.494085675512</v>
      </c>
      <c r="N38" s="784">
        <f t="shared" si="97"/>
        <v>623.45672896354154</v>
      </c>
      <c r="O38" s="210">
        <f t="shared" si="9"/>
        <v>0.49778028413448894</v>
      </c>
      <c r="P38" s="617">
        <f t="shared" si="9"/>
        <v>-0.17586040556176274</v>
      </c>
      <c r="Q38" s="544"/>
      <c r="R38" s="31">
        <v>40</v>
      </c>
      <c r="S38" s="31">
        <v>50</v>
      </c>
      <c r="T38" s="31">
        <v>30</v>
      </c>
      <c r="U38" s="31">
        <v>45</v>
      </c>
      <c r="V38" s="31">
        <v>70</v>
      </c>
      <c r="W38" s="31">
        <v>70</v>
      </c>
      <c r="X38" s="31">
        <v>60</v>
      </c>
      <c r="Y38" s="31">
        <v>80</v>
      </c>
      <c r="Z38" s="31">
        <v>60</v>
      </c>
      <c r="AA38" s="31">
        <v>5</v>
      </c>
      <c r="AB38" s="31">
        <v>40</v>
      </c>
      <c r="AC38" s="31">
        <v>50</v>
      </c>
      <c r="AD38" s="31">
        <v>45</v>
      </c>
      <c r="AE38" s="31">
        <v>35</v>
      </c>
      <c r="AF38" s="31">
        <v>60</v>
      </c>
      <c r="AG38" s="31">
        <v>60</v>
      </c>
      <c r="AH38" s="31">
        <v>65</v>
      </c>
      <c r="AI38" s="31">
        <v>65</v>
      </c>
      <c r="AJ38" s="31">
        <v>115.52785004885301</v>
      </c>
      <c r="AK38" s="31">
        <v>28.708334595919801</v>
      </c>
      <c r="AL38" s="31">
        <v>69.424871780826408</v>
      </c>
      <c r="AM38" s="31">
        <v>13.948764284173521</v>
      </c>
      <c r="AN38" s="31">
        <v>160.92805484004475</v>
      </c>
      <c r="AO38" s="31">
        <v>27.931164048001953</v>
      </c>
      <c r="AP38" s="31">
        <v>194.03720045453909</v>
      </c>
      <c r="AQ38" s="31">
        <v>90.252035428390613</v>
      </c>
      <c r="AR38" s="31">
        <v>101.62376663014028</v>
      </c>
      <c r="AS38" s="31">
        <v>373.37792404275092</v>
      </c>
      <c r="AT38" s="31">
        <v>137.74934646879498</v>
      </c>
      <c r="AU38" s="31">
        <v>140.20716027290959</v>
      </c>
      <c r="AV38" s="31">
        <v>150.24889961230423</v>
      </c>
      <c r="AW38" s="31">
        <v>202.26501444897195</v>
      </c>
      <c r="AX38" s="31">
        <v>150.97128093828448</v>
      </c>
      <c r="AY38" s="31">
        <v>1.591613454131604</v>
      </c>
      <c r="AZ38" s="31">
        <v>89.233359860539053</v>
      </c>
      <c r="BA38" s="31">
        <v>170.11614449488692</v>
      </c>
      <c r="BB38" s="31">
        <v>157.95027812720122</v>
      </c>
      <c r="BC38" s="783"/>
      <c r="BD38" s="31">
        <f t="shared" ref="BD38:BG38" si="98">SUM(BD39:BD43)</f>
        <v>115</v>
      </c>
      <c r="BE38" s="31">
        <f t="shared" si="98"/>
        <v>90</v>
      </c>
      <c r="BF38" s="31">
        <f t="shared" si="98"/>
        <v>75</v>
      </c>
      <c r="BG38" s="31">
        <f t="shared" si="98"/>
        <v>140</v>
      </c>
      <c r="BH38" s="31">
        <f>SUM(BH39:BH43)</f>
        <v>140</v>
      </c>
      <c r="BI38" s="31">
        <f t="shared" ref="BI38:BL38" si="99">SUM(BI39:BI43)</f>
        <v>65</v>
      </c>
      <c r="BJ38" s="31">
        <f t="shared" si="99"/>
        <v>90</v>
      </c>
      <c r="BK38" s="31">
        <f t="shared" si="99"/>
        <v>80</v>
      </c>
      <c r="BL38" s="31">
        <f t="shared" si="99"/>
        <v>120</v>
      </c>
      <c r="BM38" s="31">
        <f>SUM(BM39:BM43)</f>
        <v>130</v>
      </c>
      <c r="BN38" s="31">
        <f>AJ38+AK38</f>
        <v>144.23618464477281</v>
      </c>
      <c r="BO38" s="31">
        <f>AL38+AM38</f>
        <v>83.373636064999928</v>
      </c>
      <c r="BP38" s="31">
        <f>AN38+AO38</f>
        <v>188.85921888804671</v>
      </c>
      <c r="BQ38" s="31">
        <f t="shared" si="27"/>
        <v>284.28923588292969</v>
      </c>
      <c r="BR38" s="31">
        <f t="shared" si="47"/>
        <v>475.00169067289119</v>
      </c>
      <c r="BS38" s="31">
        <f>AT38+AU38</f>
        <v>277.95650674170457</v>
      </c>
      <c r="BT38" s="31">
        <f>AV38+AW38</f>
        <v>352.51391406127618</v>
      </c>
      <c r="BU38" s="31">
        <f t="shared" si="26"/>
        <v>152.56289439241607</v>
      </c>
      <c r="BV38" s="31">
        <f t="shared" si="15"/>
        <v>259.34950435542601</v>
      </c>
      <c r="BW38" s="31"/>
      <c r="BX38" s="785" t="s">
        <v>11</v>
      </c>
      <c r="BY38" s="31">
        <f t="shared" si="64"/>
        <v>145</v>
      </c>
      <c r="BZ38" s="31">
        <f t="shared" si="64"/>
        <v>205</v>
      </c>
      <c r="CA38" s="31">
        <f t="shared" si="64"/>
        <v>235</v>
      </c>
      <c r="CB38" s="31">
        <f t="shared" si="64"/>
        <v>255</v>
      </c>
      <c r="CC38" s="31">
        <f t="shared" si="64"/>
        <v>205</v>
      </c>
      <c r="CD38" s="31">
        <f t="shared" si="64"/>
        <v>250</v>
      </c>
      <c r="CE38" s="31">
        <f t="shared" si="64"/>
        <v>227.60982070977275</v>
      </c>
      <c r="CF38" s="31">
        <f t="shared" si="64"/>
        <v>473.1484547709764</v>
      </c>
      <c r="CG38" s="31">
        <f t="shared" si="64"/>
        <v>752.95819741459582</v>
      </c>
      <c r="CH38" s="31">
        <f t="shared" si="64"/>
        <v>505.07680845369225</v>
      </c>
      <c r="CI38" s="31">
        <f>M38</f>
        <v>756.494085675512</v>
      </c>
      <c r="CJ38" s="31">
        <f>N38</f>
        <v>623.45672896354154</v>
      </c>
      <c r="CK38" s="210">
        <f t="shared" si="34"/>
        <v>0.49778028413448894</v>
      </c>
      <c r="CL38" s="210">
        <f>P38</f>
        <v>-0.17586040556176274</v>
      </c>
      <c r="CM38" s="544"/>
      <c r="CN38" s="444">
        <f t="shared" ref="CN38:DX38" si="100">R38</f>
        <v>40</v>
      </c>
      <c r="CO38" s="444">
        <f t="shared" si="100"/>
        <v>50</v>
      </c>
      <c r="CP38" s="444">
        <f t="shared" si="100"/>
        <v>30</v>
      </c>
      <c r="CQ38" s="444">
        <f t="shared" si="100"/>
        <v>45</v>
      </c>
      <c r="CR38" s="444">
        <f t="shared" si="100"/>
        <v>70</v>
      </c>
      <c r="CS38" s="444">
        <f t="shared" si="100"/>
        <v>70</v>
      </c>
      <c r="CT38" s="444">
        <f t="shared" si="100"/>
        <v>60</v>
      </c>
      <c r="CU38" s="444">
        <f t="shared" si="100"/>
        <v>80</v>
      </c>
      <c r="CV38" s="444">
        <f t="shared" si="100"/>
        <v>60</v>
      </c>
      <c r="CW38" s="444">
        <f t="shared" si="100"/>
        <v>5</v>
      </c>
      <c r="CX38" s="444">
        <f t="shared" si="100"/>
        <v>40</v>
      </c>
      <c r="CY38" s="444">
        <f t="shared" si="100"/>
        <v>50</v>
      </c>
      <c r="CZ38" s="444">
        <f t="shared" si="100"/>
        <v>45</v>
      </c>
      <c r="DA38" s="444">
        <f t="shared" si="100"/>
        <v>35</v>
      </c>
      <c r="DB38" s="444">
        <f t="shared" si="100"/>
        <v>60</v>
      </c>
      <c r="DC38" s="444">
        <f t="shared" si="100"/>
        <v>60</v>
      </c>
      <c r="DD38" s="444">
        <f t="shared" si="100"/>
        <v>65</v>
      </c>
      <c r="DE38" s="444">
        <f t="shared" si="100"/>
        <v>65</v>
      </c>
      <c r="DF38" s="444">
        <f t="shared" si="100"/>
        <v>115.52785004885301</v>
      </c>
      <c r="DG38" s="444">
        <f t="shared" si="100"/>
        <v>28.708334595919801</v>
      </c>
      <c r="DH38" s="444">
        <f t="shared" si="100"/>
        <v>69.424871780826408</v>
      </c>
      <c r="DI38" s="444">
        <f t="shared" si="100"/>
        <v>13.948764284173521</v>
      </c>
      <c r="DJ38" s="444">
        <f t="shared" si="100"/>
        <v>160.92805484004475</v>
      </c>
      <c r="DK38" s="444">
        <f t="shared" si="100"/>
        <v>27.931164048001953</v>
      </c>
      <c r="DL38" s="444">
        <f t="shared" si="100"/>
        <v>194.03720045453909</v>
      </c>
      <c r="DM38" s="444">
        <f t="shared" si="100"/>
        <v>90.252035428390613</v>
      </c>
      <c r="DN38" s="444">
        <f t="shared" si="100"/>
        <v>101.62376663014028</v>
      </c>
      <c r="DO38" s="444">
        <f t="shared" si="100"/>
        <v>373.37792404275092</v>
      </c>
      <c r="DP38" s="444">
        <f t="shared" si="100"/>
        <v>137.74934646879498</v>
      </c>
      <c r="DQ38" s="444">
        <f t="shared" si="100"/>
        <v>140.20716027290959</v>
      </c>
      <c r="DR38" s="444">
        <f t="shared" si="100"/>
        <v>150.24889961230423</v>
      </c>
      <c r="DS38" s="444">
        <f t="shared" si="100"/>
        <v>202.26501444897195</v>
      </c>
      <c r="DT38" s="444">
        <f t="shared" si="100"/>
        <v>150.97128093828448</v>
      </c>
      <c r="DU38" s="444">
        <f t="shared" si="100"/>
        <v>1.591613454131604</v>
      </c>
      <c r="DV38" s="444">
        <f t="shared" si="100"/>
        <v>89.233359860539053</v>
      </c>
      <c r="DW38" s="444">
        <f t="shared" si="100"/>
        <v>170.11614449488692</v>
      </c>
      <c r="DX38" s="444">
        <f t="shared" si="100"/>
        <v>157.95027812720122</v>
      </c>
      <c r="DY38" s="444"/>
      <c r="DZ38" s="444">
        <f t="shared" ref="DZ38:ER38" si="101">BD38</f>
        <v>115</v>
      </c>
      <c r="EA38" s="444">
        <f t="shared" si="101"/>
        <v>90</v>
      </c>
      <c r="EB38" s="444">
        <f t="shared" si="101"/>
        <v>75</v>
      </c>
      <c r="EC38" s="444">
        <f t="shared" si="101"/>
        <v>140</v>
      </c>
      <c r="ED38" s="444">
        <f t="shared" si="101"/>
        <v>140</v>
      </c>
      <c r="EE38" s="444">
        <f t="shared" si="101"/>
        <v>65</v>
      </c>
      <c r="EF38" s="444">
        <f t="shared" si="101"/>
        <v>90</v>
      </c>
      <c r="EG38" s="444">
        <f t="shared" si="101"/>
        <v>80</v>
      </c>
      <c r="EH38" s="444">
        <f t="shared" si="101"/>
        <v>120</v>
      </c>
      <c r="EI38" s="444">
        <f t="shared" si="101"/>
        <v>130</v>
      </c>
      <c r="EJ38" s="444">
        <f t="shared" si="101"/>
        <v>144.23618464477281</v>
      </c>
      <c r="EK38" s="444">
        <f t="shared" si="101"/>
        <v>83.373636064999928</v>
      </c>
      <c r="EL38" s="444">
        <f t="shared" si="101"/>
        <v>188.85921888804671</v>
      </c>
      <c r="EM38" s="444">
        <f t="shared" si="101"/>
        <v>284.28923588292969</v>
      </c>
      <c r="EN38" s="444">
        <f t="shared" si="101"/>
        <v>475.00169067289119</v>
      </c>
      <c r="EO38" s="444">
        <f t="shared" si="101"/>
        <v>277.95650674170457</v>
      </c>
      <c r="EP38" s="444">
        <f t="shared" si="101"/>
        <v>352.51391406127618</v>
      </c>
      <c r="EQ38" s="444">
        <f t="shared" si="101"/>
        <v>152.56289439241607</v>
      </c>
      <c r="ER38" s="444">
        <f t="shared" si="101"/>
        <v>259.34950435542601</v>
      </c>
    </row>
    <row r="39" spans="2:148" x14ac:dyDescent="0.3">
      <c r="B39" s="10" t="s">
        <v>15</v>
      </c>
      <c r="C39" s="796">
        <v>5</v>
      </c>
      <c r="D39" s="796">
        <v>10</v>
      </c>
      <c r="E39" s="796">
        <v>0</v>
      </c>
      <c r="F39" s="796">
        <v>20</v>
      </c>
      <c r="G39" s="796">
        <v>5</v>
      </c>
      <c r="H39" s="796">
        <v>5</v>
      </c>
      <c r="I39" s="797">
        <v>-81.113935226448945</v>
      </c>
      <c r="J39" s="797">
        <v>-24.471673419708125</v>
      </c>
      <c r="K39" s="797">
        <v>17.347703600423774</v>
      </c>
      <c r="L39" s="797">
        <v>26.675622594372939</v>
      </c>
      <c r="M39" s="797">
        <v>42.853241634238088</v>
      </c>
      <c r="N39" s="797">
        <v>15.705717479593782</v>
      </c>
      <c r="O39" s="208">
        <f t="shared" si="9"/>
        <v>0.60645703704316611</v>
      </c>
      <c r="P39" s="208">
        <f t="shared" si="9"/>
        <v>-0.63349989684221419</v>
      </c>
      <c r="Q39" s="544"/>
      <c r="R39" s="7">
        <v>0</v>
      </c>
      <c r="S39" s="7">
        <v>0</v>
      </c>
      <c r="T39" s="7">
        <v>0</v>
      </c>
      <c r="U39" s="7">
        <v>0</v>
      </c>
      <c r="V39" s="7">
        <v>0</v>
      </c>
      <c r="W39" s="7">
        <v>0</v>
      </c>
      <c r="X39" s="7">
        <v>5</v>
      </c>
      <c r="Y39" s="7">
        <v>5</v>
      </c>
      <c r="Z39" s="7">
        <v>10</v>
      </c>
      <c r="AA39" s="7">
        <v>0</v>
      </c>
      <c r="AB39" s="7">
        <v>0</v>
      </c>
      <c r="AC39" s="7">
        <v>0</v>
      </c>
      <c r="AD39" s="7">
        <v>0</v>
      </c>
      <c r="AE39" s="7">
        <v>0</v>
      </c>
      <c r="AF39" s="7">
        <v>0</v>
      </c>
      <c r="AG39" s="7">
        <v>0</v>
      </c>
      <c r="AH39" s="7">
        <v>0</v>
      </c>
      <c r="AI39" s="7">
        <v>5</v>
      </c>
      <c r="AJ39" s="7"/>
      <c r="AK39" s="7"/>
      <c r="AL39" s="7"/>
      <c r="AM39" s="7"/>
      <c r="AN39" s="7"/>
      <c r="AO39" s="7"/>
      <c r="AP39" s="7"/>
      <c r="AQ39" s="7"/>
      <c r="AR39" s="7"/>
      <c r="AS39" s="7"/>
      <c r="AT39" s="7"/>
      <c r="AU39" s="7"/>
      <c r="AV39" s="7"/>
      <c r="AW39" s="7"/>
      <c r="AX39" s="7"/>
      <c r="AY39" s="7"/>
      <c r="AZ39" s="7"/>
      <c r="BA39" s="7"/>
      <c r="BB39" s="7"/>
      <c r="BC39" s="783"/>
      <c r="BD39" s="7">
        <f t="shared" ref="BD39:BD43" si="102">D39-BE39</f>
        <v>10</v>
      </c>
      <c r="BE39" s="7">
        <f t="shared" ref="BE39:BE43" si="103">SUM(R39:S39)</f>
        <v>0</v>
      </c>
      <c r="BF39" s="7">
        <f t="shared" ref="BF39:BF43" si="104">SUM(T39:U39)</f>
        <v>0</v>
      </c>
      <c r="BG39" s="7">
        <f t="shared" ref="BG39:BG43" si="105">SUM(V39:W39)</f>
        <v>0</v>
      </c>
      <c r="BH39" s="7">
        <f t="shared" ref="BH39:BH43" si="106">SUM(X39:Y39)</f>
        <v>10</v>
      </c>
      <c r="BI39" s="7">
        <f t="shared" ref="BI39:BI43" si="107">SUM(Z39:AA39)</f>
        <v>10</v>
      </c>
      <c r="BJ39" s="7">
        <f t="shared" ref="BJ39:BJ43" si="108">SUM(AB39:AC39)</f>
        <v>0</v>
      </c>
      <c r="BK39" s="7">
        <f t="shared" ref="BK39:BK43" si="109">SUM(AD39:AE39)</f>
        <v>0</v>
      </c>
      <c r="BL39" s="7">
        <f t="shared" ref="BL39:BL43" si="110">SUM(AF39:AG39)</f>
        <v>0</v>
      </c>
      <c r="BM39" s="7">
        <f t="shared" ref="BM39:BM43" si="111">SUM(AH39:AI39)</f>
        <v>5</v>
      </c>
      <c r="BN39" s="7"/>
      <c r="BO39" s="7"/>
      <c r="BP39" s="7"/>
      <c r="BQ39" s="31"/>
      <c r="BR39" s="37"/>
      <c r="BS39" s="37"/>
      <c r="BT39" s="37"/>
      <c r="BU39" s="37">
        <f t="shared" si="26"/>
        <v>0</v>
      </c>
      <c r="BV39" s="37">
        <f t="shared" si="15"/>
        <v>0</v>
      </c>
      <c r="BW39" s="37"/>
      <c r="BX39" s="10" t="s">
        <v>15</v>
      </c>
      <c r="BY39" s="7">
        <f t="shared" si="64"/>
        <v>5</v>
      </c>
      <c r="BZ39" s="7">
        <f t="shared" si="64"/>
        <v>10</v>
      </c>
      <c r="CA39" s="7">
        <f t="shared" si="64"/>
        <v>0</v>
      </c>
      <c r="CB39" s="7">
        <f t="shared" si="64"/>
        <v>20</v>
      </c>
      <c r="CC39" s="7">
        <f t="shared" si="64"/>
        <v>5</v>
      </c>
      <c r="CD39" s="7">
        <f t="shared" si="64"/>
        <v>5</v>
      </c>
      <c r="CE39" s="7">
        <f t="shared" si="64"/>
        <v>-81.113935226448945</v>
      </c>
      <c r="CF39" s="7">
        <f t="shared" si="64"/>
        <v>-24.471673419708125</v>
      </c>
      <c r="CG39" s="7">
        <f t="shared" si="64"/>
        <v>17.347703600423774</v>
      </c>
      <c r="CH39" s="7">
        <f t="shared" si="64"/>
        <v>26.675622594372939</v>
      </c>
      <c r="CI39" s="7"/>
      <c r="CJ39" s="7"/>
      <c r="CK39" s="208"/>
      <c r="CL39" s="208"/>
      <c r="CM39" s="199"/>
      <c r="CN39" s="439"/>
      <c r="CO39" s="43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679"/>
      <c r="ED39" s="679"/>
      <c r="EE39" s="679"/>
      <c r="EF39" s="679"/>
      <c r="EG39" s="679"/>
      <c r="EH39" s="679"/>
      <c r="EI39" s="679"/>
      <c r="EJ39" s="679"/>
      <c r="EK39" s="679"/>
      <c r="EL39" s="679"/>
      <c r="EM39" s="679"/>
      <c r="EN39" s="679"/>
      <c r="EO39" s="679"/>
      <c r="EP39" s="679"/>
      <c r="EQ39" s="679"/>
      <c r="ER39" s="679"/>
    </row>
    <row r="40" spans="2:148" x14ac:dyDescent="0.3">
      <c r="B40" s="10" t="s">
        <v>16</v>
      </c>
      <c r="C40" s="796">
        <v>-10</v>
      </c>
      <c r="D40" s="796">
        <v>15</v>
      </c>
      <c r="E40" s="796">
        <v>10</v>
      </c>
      <c r="F40" s="796">
        <v>5</v>
      </c>
      <c r="G40" s="796">
        <v>5</v>
      </c>
      <c r="H40" s="796">
        <v>35</v>
      </c>
      <c r="I40" s="797">
        <v>65.070712975793626</v>
      </c>
      <c r="J40" s="797">
        <v>36.44975114331443</v>
      </c>
      <c r="K40" s="797">
        <v>6.4190831113023998</v>
      </c>
      <c r="L40" s="797">
        <v>22.37654254430489</v>
      </c>
      <c r="M40" s="797">
        <v>16.052694290388104</v>
      </c>
      <c r="N40" s="797">
        <v>6.7770547978030073</v>
      </c>
      <c r="O40" s="208">
        <f t="shared" si="9"/>
        <v>-0.28261060623622947</v>
      </c>
      <c r="P40" s="208">
        <f t="shared" si="9"/>
        <v>-0.5778244651515656</v>
      </c>
      <c r="Q40" s="544"/>
      <c r="R40" s="7">
        <v>10</v>
      </c>
      <c r="S40" s="7">
        <v>0</v>
      </c>
      <c r="T40" s="7">
        <v>0</v>
      </c>
      <c r="U40" s="7">
        <v>5</v>
      </c>
      <c r="V40" s="7">
        <v>5</v>
      </c>
      <c r="W40" s="7">
        <v>0</v>
      </c>
      <c r="X40" s="7">
        <v>0</v>
      </c>
      <c r="Y40" s="7">
        <v>5</v>
      </c>
      <c r="Z40" s="7">
        <v>0</v>
      </c>
      <c r="AA40" s="7">
        <v>0</v>
      </c>
      <c r="AB40" s="7">
        <v>5</v>
      </c>
      <c r="AC40" s="7">
        <v>0</v>
      </c>
      <c r="AD40" s="7">
        <v>0</v>
      </c>
      <c r="AE40" s="7">
        <v>0</v>
      </c>
      <c r="AF40" s="7">
        <v>5</v>
      </c>
      <c r="AG40" s="7">
        <v>10</v>
      </c>
      <c r="AH40" s="7">
        <v>10</v>
      </c>
      <c r="AI40" s="7">
        <v>10</v>
      </c>
      <c r="AJ40" s="7"/>
      <c r="AK40" s="7"/>
      <c r="AL40" s="7"/>
      <c r="AM40" s="7"/>
      <c r="AN40" s="7"/>
      <c r="AO40" s="7"/>
      <c r="AP40" s="7"/>
      <c r="AQ40" s="7"/>
      <c r="AR40" s="7"/>
      <c r="AS40" s="7"/>
      <c r="AT40" s="7"/>
      <c r="AU40" s="7"/>
      <c r="AV40" s="7"/>
      <c r="AW40" s="7"/>
      <c r="AX40" s="7"/>
      <c r="AY40" s="7"/>
      <c r="AZ40" s="7"/>
      <c r="BA40" s="7"/>
      <c r="BB40" s="7"/>
      <c r="BC40" s="783"/>
      <c r="BD40" s="7">
        <f t="shared" si="102"/>
        <v>5</v>
      </c>
      <c r="BE40" s="7">
        <f t="shared" si="103"/>
        <v>10</v>
      </c>
      <c r="BF40" s="7">
        <f t="shared" si="104"/>
        <v>5</v>
      </c>
      <c r="BG40" s="7">
        <f t="shared" si="105"/>
        <v>5</v>
      </c>
      <c r="BH40" s="7">
        <f t="shared" si="106"/>
        <v>5</v>
      </c>
      <c r="BI40" s="7">
        <f t="shared" si="107"/>
        <v>0</v>
      </c>
      <c r="BJ40" s="7">
        <f t="shared" si="108"/>
        <v>5</v>
      </c>
      <c r="BK40" s="7">
        <f t="shared" si="109"/>
        <v>0</v>
      </c>
      <c r="BL40" s="7">
        <f t="shared" si="110"/>
        <v>15</v>
      </c>
      <c r="BM40" s="7">
        <f t="shared" si="111"/>
        <v>20</v>
      </c>
      <c r="BN40" s="7"/>
      <c r="BO40" s="7"/>
      <c r="BP40" s="7"/>
      <c r="BQ40" s="31"/>
      <c r="BR40" s="37"/>
      <c r="BS40" s="37"/>
      <c r="BT40" s="37"/>
      <c r="BU40" s="37">
        <f t="shared" si="26"/>
        <v>0</v>
      </c>
      <c r="BV40" s="37">
        <f t="shared" si="15"/>
        <v>0</v>
      </c>
      <c r="BW40" s="37"/>
      <c r="BX40" s="10" t="s">
        <v>16</v>
      </c>
      <c r="BY40" s="7">
        <f t="shared" si="64"/>
        <v>-10</v>
      </c>
      <c r="BZ40" s="7">
        <f t="shared" si="64"/>
        <v>15</v>
      </c>
      <c r="CA40" s="7">
        <f t="shared" si="64"/>
        <v>10</v>
      </c>
      <c r="CB40" s="7">
        <f t="shared" si="64"/>
        <v>5</v>
      </c>
      <c r="CC40" s="7">
        <f t="shared" si="64"/>
        <v>5</v>
      </c>
      <c r="CD40" s="7">
        <f t="shared" si="64"/>
        <v>35</v>
      </c>
      <c r="CE40" s="7">
        <f t="shared" si="64"/>
        <v>65.070712975793626</v>
      </c>
      <c r="CF40" s="7">
        <f t="shared" si="64"/>
        <v>36.44975114331443</v>
      </c>
      <c r="CG40" s="7">
        <f t="shared" si="64"/>
        <v>6.4190831113023998</v>
      </c>
      <c r="CH40" s="7">
        <f t="shared" si="64"/>
        <v>22.37654254430489</v>
      </c>
      <c r="CI40" s="7"/>
      <c r="CJ40" s="7"/>
      <c r="CK40" s="208"/>
      <c r="CL40" s="208"/>
      <c r="CM40" s="221"/>
      <c r="CN40" s="439"/>
      <c r="CO40" s="439"/>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679"/>
      <c r="ED40" s="679"/>
      <c r="EE40" s="679"/>
      <c r="EF40" s="679"/>
      <c r="EG40" s="679"/>
      <c r="EH40" s="679"/>
      <c r="EI40" s="679"/>
      <c r="EJ40" s="679"/>
      <c r="EK40" s="679"/>
      <c r="EL40" s="679"/>
      <c r="EM40" s="679"/>
      <c r="EN40" s="679"/>
      <c r="EO40" s="679"/>
      <c r="EP40" s="679"/>
      <c r="EQ40" s="679"/>
      <c r="ER40" s="679"/>
    </row>
    <row r="41" spans="2:148" x14ac:dyDescent="0.3">
      <c r="B41" s="10" t="s">
        <v>17</v>
      </c>
      <c r="C41" s="796">
        <v>0</v>
      </c>
      <c r="D41" s="796">
        <v>-25</v>
      </c>
      <c r="E41" s="796">
        <v>-5</v>
      </c>
      <c r="F41" s="796">
        <v>-10</v>
      </c>
      <c r="G41" s="796">
        <v>-10</v>
      </c>
      <c r="H41" s="796">
        <v>0</v>
      </c>
      <c r="I41" s="797">
        <v>-38.413840380904006</v>
      </c>
      <c r="J41" s="797">
        <v>-63.210784112855521</v>
      </c>
      <c r="K41" s="797">
        <v>7.2033887490634347</v>
      </c>
      <c r="L41" s="797">
        <v>-150.66460003943456</v>
      </c>
      <c r="M41" s="797">
        <v>25.056176846137951</v>
      </c>
      <c r="N41" s="797">
        <v>-30.203616086822006</v>
      </c>
      <c r="O41" s="208" t="str">
        <f t="shared" si="9"/>
        <v>N/A</v>
      </c>
      <c r="P41" s="208" t="str">
        <f t="shared" si="9"/>
        <v>N/A</v>
      </c>
      <c r="Q41" s="544"/>
      <c r="R41" s="7">
        <v>-10</v>
      </c>
      <c r="S41" s="7">
        <v>0</v>
      </c>
      <c r="T41" s="7">
        <v>0</v>
      </c>
      <c r="U41" s="7">
        <v>0</v>
      </c>
      <c r="V41" s="7">
        <v>0</v>
      </c>
      <c r="W41" s="7">
        <v>0</v>
      </c>
      <c r="X41" s="7">
        <v>0</v>
      </c>
      <c r="Y41" s="7">
        <v>0</v>
      </c>
      <c r="Z41" s="7">
        <v>-5</v>
      </c>
      <c r="AA41" s="7">
        <v>-5</v>
      </c>
      <c r="AB41" s="7">
        <v>-5</v>
      </c>
      <c r="AC41" s="7">
        <v>-5</v>
      </c>
      <c r="AD41" s="7">
        <v>0</v>
      </c>
      <c r="AE41" s="7">
        <v>0</v>
      </c>
      <c r="AF41" s="7">
        <v>0</v>
      </c>
      <c r="AG41" s="7">
        <v>0</v>
      </c>
      <c r="AH41" s="7">
        <v>0</v>
      </c>
      <c r="AI41" s="7">
        <v>0</v>
      </c>
      <c r="AJ41" s="7"/>
      <c r="AK41" s="7"/>
      <c r="AL41" s="7"/>
      <c r="AM41" s="7"/>
      <c r="AN41" s="7"/>
      <c r="AO41" s="7"/>
      <c r="AP41" s="7"/>
      <c r="AQ41" s="7"/>
      <c r="AR41" s="7"/>
      <c r="AS41" s="7"/>
      <c r="AT41" s="7"/>
      <c r="AU41" s="7"/>
      <c r="AV41" s="7"/>
      <c r="AW41" s="7"/>
      <c r="AX41" s="7"/>
      <c r="AY41" s="7"/>
      <c r="AZ41" s="7"/>
      <c r="BA41" s="7"/>
      <c r="BB41" s="7"/>
      <c r="BC41" s="783"/>
      <c r="BD41" s="7">
        <f t="shared" si="102"/>
        <v>-15</v>
      </c>
      <c r="BE41" s="7">
        <f t="shared" si="103"/>
        <v>-10</v>
      </c>
      <c r="BF41" s="7">
        <f t="shared" si="104"/>
        <v>0</v>
      </c>
      <c r="BG41" s="7">
        <f t="shared" si="105"/>
        <v>0</v>
      </c>
      <c r="BH41" s="7">
        <f t="shared" si="106"/>
        <v>0</v>
      </c>
      <c r="BI41" s="7">
        <f t="shared" si="107"/>
        <v>-10</v>
      </c>
      <c r="BJ41" s="7">
        <f t="shared" si="108"/>
        <v>-10</v>
      </c>
      <c r="BK41" s="7">
        <f t="shared" si="109"/>
        <v>0</v>
      </c>
      <c r="BL41" s="7">
        <f t="shared" si="110"/>
        <v>0</v>
      </c>
      <c r="BM41" s="7">
        <f t="shared" si="111"/>
        <v>0</v>
      </c>
      <c r="BN41" s="7"/>
      <c r="BO41" s="7"/>
      <c r="BP41" s="7"/>
      <c r="BQ41" s="31"/>
      <c r="BR41" s="37"/>
      <c r="BS41" s="37"/>
      <c r="BT41" s="37"/>
      <c r="BU41" s="37">
        <f t="shared" si="26"/>
        <v>0</v>
      </c>
      <c r="BV41" s="37">
        <f t="shared" si="15"/>
        <v>0</v>
      </c>
      <c r="BW41" s="37"/>
      <c r="BX41" s="10" t="s">
        <v>17</v>
      </c>
      <c r="BY41" s="7">
        <f t="shared" si="64"/>
        <v>0</v>
      </c>
      <c r="BZ41" s="7">
        <f t="shared" si="64"/>
        <v>-25</v>
      </c>
      <c r="CA41" s="7">
        <f t="shared" si="64"/>
        <v>-5</v>
      </c>
      <c r="CB41" s="7">
        <f t="shared" si="64"/>
        <v>-10</v>
      </c>
      <c r="CC41" s="7">
        <f t="shared" si="64"/>
        <v>-10</v>
      </c>
      <c r="CD41" s="7">
        <f t="shared" si="64"/>
        <v>0</v>
      </c>
      <c r="CE41" s="7">
        <f t="shared" si="64"/>
        <v>-38.413840380904006</v>
      </c>
      <c r="CF41" s="7">
        <f t="shared" si="64"/>
        <v>-63.210784112855521</v>
      </c>
      <c r="CG41" s="7">
        <f t="shared" si="64"/>
        <v>7.2033887490634347</v>
      </c>
      <c r="CH41" s="7">
        <f t="shared" si="64"/>
        <v>-150.66460003943456</v>
      </c>
      <c r="CI41" s="7"/>
      <c r="CJ41" s="7"/>
      <c r="CK41" s="208"/>
      <c r="CL41" s="208"/>
      <c r="CM41" s="221"/>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679"/>
      <c r="ED41" s="679"/>
      <c r="EE41" s="679"/>
      <c r="EF41" s="679"/>
      <c r="EG41" s="679"/>
      <c r="EH41" s="679"/>
      <c r="EI41" s="679"/>
      <c r="EJ41" s="679"/>
      <c r="EK41" s="679"/>
      <c r="EL41" s="679"/>
      <c r="EM41" s="679"/>
      <c r="EN41" s="679"/>
      <c r="EO41" s="679"/>
      <c r="EP41" s="679"/>
      <c r="EQ41" s="679"/>
      <c r="ER41" s="679"/>
    </row>
    <row r="42" spans="2:148" x14ac:dyDescent="0.3">
      <c r="B42" s="10" t="s">
        <v>18</v>
      </c>
      <c r="C42" s="796">
        <v>90</v>
      </c>
      <c r="D42" s="796">
        <v>115</v>
      </c>
      <c r="E42" s="796">
        <v>130</v>
      </c>
      <c r="F42" s="796">
        <v>150</v>
      </c>
      <c r="G42" s="796">
        <v>110</v>
      </c>
      <c r="H42" s="796">
        <v>80</v>
      </c>
      <c r="I42" s="797">
        <v>175.50044346106833</v>
      </c>
      <c r="J42" s="797">
        <v>384.88880641101423</v>
      </c>
      <c r="K42" s="797">
        <v>757.56310483847119</v>
      </c>
      <c r="L42" s="797">
        <v>524.23227136592277</v>
      </c>
      <c r="M42" s="797">
        <v>686.45986599585842</v>
      </c>
      <c r="N42" s="797">
        <v>597.17229364021932</v>
      </c>
      <c r="O42" s="208">
        <f t="shared" si="9"/>
        <v>0.30945747427421932</v>
      </c>
      <c r="P42" s="208">
        <f t="shared" si="9"/>
        <v>-0.13006961772791792</v>
      </c>
      <c r="Q42" s="544"/>
      <c r="R42" s="7">
        <v>20</v>
      </c>
      <c r="S42" s="7">
        <v>25</v>
      </c>
      <c r="T42" s="7">
        <v>20</v>
      </c>
      <c r="U42" s="7">
        <v>35</v>
      </c>
      <c r="V42" s="7">
        <v>25</v>
      </c>
      <c r="W42" s="7">
        <v>20</v>
      </c>
      <c r="X42" s="7">
        <v>20</v>
      </c>
      <c r="Y42" s="7">
        <v>40</v>
      </c>
      <c r="Z42" s="7">
        <v>35</v>
      </c>
      <c r="AA42" s="7">
        <v>5</v>
      </c>
      <c r="AB42" s="7">
        <v>30</v>
      </c>
      <c r="AC42" s="7">
        <v>15</v>
      </c>
      <c r="AD42" s="7">
        <v>15</v>
      </c>
      <c r="AE42" s="7">
        <v>25</v>
      </c>
      <c r="AF42" s="7">
        <v>45</v>
      </c>
      <c r="AG42" s="7">
        <v>15</v>
      </c>
      <c r="AH42" s="7">
        <v>10</v>
      </c>
      <c r="AI42" s="7">
        <v>10</v>
      </c>
      <c r="AJ42" s="7"/>
      <c r="AK42" s="7"/>
      <c r="AL42" s="7"/>
      <c r="AM42" s="7"/>
      <c r="AN42" s="7"/>
      <c r="AO42" s="7"/>
      <c r="AP42" s="7"/>
      <c r="AQ42" s="7"/>
      <c r="AR42" s="7"/>
      <c r="AS42" s="7"/>
      <c r="AT42" s="7"/>
      <c r="AU42" s="7"/>
      <c r="AV42" s="7"/>
      <c r="AW42" s="7"/>
      <c r="AX42" s="7"/>
      <c r="AY42" s="7"/>
      <c r="AZ42" s="7"/>
      <c r="BA42" s="7"/>
      <c r="BB42" s="7"/>
      <c r="BC42" s="783"/>
      <c r="BD42" s="7">
        <f t="shared" si="102"/>
        <v>70</v>
      </c>
      <c r="BE42" s="7">
        <f t="shared" si="103"/>
        <v>45</v>
      </c>
      <c r="BF42" s="7">
        <f t="shared" si="104"/>
        <v>55</v>
      </c>
      <c r="BG42" s="7">
        <f t="shared" si="105"/>
        <v>45</v>
      </c>
      <c r="BH42" s="7">
        <f t="shared" si="106"/>
        <v>60</v>
      </c>
      <c r="BI42" s="7">
        <f t="shared" si="107"/>
        <v>40</v>
      </c>
      <c r="BJ42" s="7">
        <f t="shared" si="108"/>
        <v>45</v>
      </c>
      <c r="BK42" s="7">
        <f t="shared" si="109"/>
        <v>40</v>
      </c>
      <c r="BL42" s="7">
        <f t="shared" si="110"/>
        <v>60</v>
      </c>
      <c r="BM42" s="7">
        <f t="shared" si="111"/>
        <v>20</v>
      </c>
      <c r="BN42" s="7"/>
      <c r="BO42" s="7"/>
      <c r="BP42" s="7"/>
      <c r="BQ42" s="31"/>
      <c r="BR42" s="37"/>
      <c r="BS42" s="37"/>
      <c r="BT42" s="37"/>
      <c r="BU42" s="37">
        <f t="shared" si="26"/>
        <v>0</v>
      </c>
      <c r="BV42" s="37">
        <f t="shared" si="15"/>
        <v>0</v>
      </c>
      <c r="BW42" s="37"/>
      <c r="BX42" s="10" t="s">
        <v>18</v>
      </c>
      <c r="BY42" s="7">
        <f t="shared" si="64"/>
        <v>90</v>
      </c>
      <c r="BZ42" s="7">
        <f t="shared" si="64"/>
        <v>115</v>
      </c>
      <c r="CA42" s="7">
        <f t="shared" si="64"/>
        <v>130</v>
      </c>
      <c r="CB42" s="7">
        <f t="shared" si="64"/>
        <v>150</v>
      </c>
      <c r="CC42" s="7">
        <f t="shared" si="64"/>
        <v>110</v>
      </c>
      <c r="CD42" s="7">
        <f t="shared" si="64"/>
        <v>80</v>
      </c>
      <c r="CE42" s="7">
        <f t="shared" si="64"/>
        <v>175.50044346106833</v>
      </c>
      <c r="CF42" s="7">
        <f t="shared" si="64"/>
        <v>384.88880641101423</v>
      </c>
      <c r="CG42" s="7">
        <f t="shared" si="64"/>
        <v>757.56310483847119</v>
      </c>
      <c r="CH42" s="7">
        <f t="shared" si="64"/>
        <v>524.23227136592277</v>
      </c>
      <c r="CI42" s="7"/>
      <c r="CJ42" s="7"/>
      <c r="CK42" s="208"/>
      <c r="CL42" s="208"/>
      <c r="CM42" s="199"/>
      <c r="CN42" s="439"/>
      <c r="CO42" s="43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679"/>
      <c r="ED42" s="679"/>
      <c r="EE42" s="679"/>
      <c r="EF42" s="679"/>
      <c r="EG42" s="679"/>
      <c r="EH42" s="679"/>
      <c r="EI42" s="679"/>
      <c r="EJ42" s="679"/>
      <c r="EK42" s="679"/>
      <c r="EL42" s="679"/>
      <c r="EM42" s="679"/>
      <c r="EN42" s="679"/>
      <c r="EO42" s="679"/>
      <c r="EP42" s="679"/>
      <c r="EQ42" s="679"/>
      <c r="ER42" s="679"/>
    </row>
    <row r="43" spans="2:148" x14ac:dyDescent="0.3">
      <c r="B43" s="52" t="s">
        <v>19</v>
      </c>
      <c r="C43" s="796">
        <v>60</v>
      </c>
      <c r="D43" s="796">
        <v>90</v>
      </c>
      <c r="E43" s="796">
        <v>100</v>
      </c>
      <c r="F43" s="796">
        <v>90</v>
      </c>
      <c r="G43" s="796">
        <v>95</v>
      </c>
      <c r="H43" s="796">
        <v>130</v>
      </c>
      <c r="I43" s="797">
        <v>106.56643988026374</v>
      </c>
      <c r="J43" s="797">
        <v>139.49235474921136</v>
      </c>
      <c r="K43" s="797">
        <v>-35.575082884664994</v>
      </c>
      <c r="L43" s="797">
        <v>82.45697198852622</v>
      </c>
      <c r="M43" s="797">
        <v>-13.927893091110604</v>
      </c>
      <c r="N43" s="797">
        <v>34.005279132747432</v>
      </c>
      <c r="O43" s="217" t="str">
        <f t="shared" si="9"/>
        <v>N/A</v>
      </c>
      <c r="P43" s="208" t="str">
        <f t="shared" si="9"/>
        <v>N/A</v>
      </c>
      <c r="Q43" s="544"/>
      <c r="R43" s="29">
        <v>20</v>
      </c>
      <c r="S43" s="29">
        <v>25</v>
      </c>
      <c r="T43" s="29">
        <v>10</v>
      </c>
      <c r="U43" s="29">
        <v>5</v>
      </c>
      <c r="V43" s="29">
        <v>40</v>
      </c>
      <c r="W43" s="29">
        <v>50</v>
      </c>
      <c r="X43" s="29">
        <v>35</v>
      </c>
      <c r="Y43" s="29">
        <v>30</v>
      </c>
      <c r="Z43" s="29">
        <v>20</v>
      </c>
      <c r="AA43" s="29">
        <v>5</v>
      </c>
      <c r="AB43" s="29">
        <v>10</v>
      </c>
      <c r="AC43" s="29">
        <v>40</v>
      </c>
      <c r="AD43" s="29">
        <v>30</v>
      </c>
      <c r="AE43" s="29">
        <v>10</v>
      </c>
      <c r="AF43" s="29">
        <v>10</v>
      </c>
      <c r="AG43" s="29">
        <v>35</v>
      </c>
      <c r="AH43" s="29">
        <v>45</v>
      </c>
      <c r="AI43" s="29">
        <v>40</v>
      </c>
      <c r="AJ43" s="29"/>
      <c r="AK43" s="29"/>
      <c r="AL43" s="29"/>
      <c r="AM43" s="29"/>
      <c r="AN43" s="29"/>
      <c r="AO43" s="29"/>
      <c r="AP43" s="29"/>
      <c r="AQ43" s="7"/>
      <c r="AR43" s="7"/>
      <c r="AS43" s="7"/>
      <c r="AT43" s="7"/>
      <c r="AU43" s="7"/>
      <c r="AV43" s="7"/>
      <c r="AW43" s="7"/>
      <c r="AX43" s="7"/>
      <c r="AY43" s="7"/>
      <c r="AZ43" s="7"/>
      <c r="BA43" s="7"/>
      <c r="BB43" s="7"/>
      <c r="BC43" s="783"/>
      <c r="BD43" s="29">
        <f t="shared" si="102"/>
        <v>45</v>
      </c>
      <c r="BE43" s="29">
        <f t="shared" si="103"/>
        <v>45</v>
      </c>
      <c r="BF43" s="29">
        <f t="shared" si="104"/>
        <v>15</v>
      </c>
      <c r="BG43" s="29">
        <f t="shared" si="105"/>
        <v>90</v>
      </c>
      <c r="BH43" s="29">
        <f t="shared" si="106"/>
        <v>65</v>
      </c>
      <c r="BI43" s="29">
        <f t="shared" si="107"/>
        <v>25</v>
      </c>
      <c r="BJ43" s="29">
        <f t="shared" si="108"/>
        <v>50</v>
      </c>
      <c r="BK43" s="29">
        <f t="shared" si="109"/>
        <v>40</v>
      </c>
      <c r="BL43" s="29">
        <f t="shared" si="110"/>
        <v>45</v>
      </c>
      <c r="BM43" s="29">
        <f t="shared" si="111"/>
        <v>85</v>
      </c>
      <c r="BN43" s="29"/>
      <c r="BO43" s="29"/>
      <c r="BP43" s="29"/>
      <c r="BQ43" s="795"/>
      <c r="BR43" s="787"/>
      <c r="BS43" s="787"/>
      <c r="BT43" s="787"/>
      <c r="BU43" s="787">
        <f t="shared" si="26"/>
        <v>0</v>
      </c>
      <c r="BV43" s="787">
        <f t="shared" si="15"/>
        <v>0</v>
      </c>
      <c r="BW43" s="37"/>
      <c r="BX43" s="52" t="s">
        <v>19</v>
      </c>
      <c r="BY43" s="29">
        <f t="shared" si="64"/>
        <v>60</v>
      </c>
      <c r="BZ43" s="29">
        <f t="shared" si="64"/>
        <v>90</v>
      </c>
      <c r="CA43" s="29">
        <f t="shared" si="64"/>
        <v>100</v>
      </c>
      <c r="CB43" s="29">
        <f t="shared" si="64"/>
        <v>90</v>
      </c>
      <c r="CC43" s="29">
        <f t="shared" si="64"/>
        <v>95</v>
      </c>
      <c r="CD43" s="29">
        <f t="shared" si="64"/>
        <v>130</v>
      </c>
      <c r="CE43" s="29">
        <f t="shared" si="64"/>
        <v>106.56643988026374</v>
      </c>
      <c r="CF43" s="29">
        <f t="shared" si="64"/>
        <v>139.49235474921136</v>
      </c>
      <c r="CG43" s="29">
        <f t="shared" si="64"/>
        <v>-35.575082884664994</v>
      </c>
      <c r="CH43" s="29">
        <f t="shared" si="64"/>
        <v>82.45697198852622</v>
      </c>
      <c r="CI43" s="29"/>
      <c r="CJ43" s="29"/>
      <c r="CK43" s="217"/>
      <c r="CL43" s="217"/>
      <c r="CM43" s="199"/>
      <c r="CN43" s="447"/>
      <c r="CO43" s="447"/>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row>
    <row r="44" spans="2:148" x14ac:dyDescent="0.3">
      <c r="B44" s="239" t="s">
        <v>58</v>
      </c>
      <c r="C44" s="798">
        <v>220</v>
      </c>
      <c r="D44" s="798">
        <v>225</v>
      </c>
      <c r="E44" s="798">
        <v>240</v>
      </c>
      <c r="F44" s="798">
        <v>235</v>
      </c>
      <c r="G44" s="798">
        <v>235</v>
      </c>
      <c r="H44" s="798">
        <v>235</v>
      </c>
      <c r="I44" s="798">
        <v>277.1999040141219</v>
      </c>
      <c r="J44" s="798">
        <v>254.04265640295137</v>
      </c>
      <c r="K44" s="798">
        <v>264.887330632763</v>
      </c>
      <c r="L44" s="798">
        <v>273.2641080250105</v>
      </c>
      <c r="M44" s="798">
        <v>282.84607284988596</v>
      </c>
      <c r="N44" s="798">
        <v>291.94048349605964</v>
      </c>
      <c r="O44" s="243">
        <f t="shared" si="9"/>
        <v>3.5064849511807994E-2</v>
      </c>
      <c r="P44" s="243">
        <f t="shared" si="9"/>
        <v>3.2153215190653617E-2</v>
      </c>
      <c r="Q44" s="544"/>
      <c r="R44" s="799">
        <v>45</v>
      </c>
      <c r="S44" s="799">
        <v>65</v>
      </c>
      <c r="T44" s="799">
        <v>50</v>
      </c>
      <c r="U44" s="799">
        <v>65</v>
      </c>
      <c r="V44" s="799">
        <v>45</v>
      </c>
      <c r="W44" s="799">
        <v>65</v>
      </c>
      <c r="X44" s="799">
        <v>50</v>
      </c>
      <c r="Y44" s="799">
        <v>70</v>
      </c>
      <c r="Z44" s="799">
        <v>45</v>
      </c>
      <c r="AA44" s="799">
        <v>75</v>
      </c>
      <c r="AB44" s="799">
        <v>55</v>
      </c>
      <c r="AC44" s="799">
        <v>70</v>
      </c>
      <c r="AD44" s="799">
        <v>45</v>
      </c>
      <c r="AE44" s="799">
        <v>70</v>
      </c>
      <c r="AF44" s="799">
        <v>55</v>
      </c>
      <c r="AG44" s="799">
        <v>70</v>
      </c>
      <c r="AH44" s="799">
        <v>45</v>
      </c>
      <c r="AI44" s="799">
        <v>70</v>
      </c>
      <c r="AJ44" s="799">
        <v>69.299976003530475</v>
      </c>
      <c r="AK44" s="799">
        <v>69.299976003530475</v>
      </c>
      <c r="AL44" s="799">
        <v>69.299976003530475</v>
      </c>
      <c r="AM44" s="799">
        <v>69.299976003530475</v>
      </c>
      <c r="AN44" s="799">
        <v>63.510664100737841</v>
      </c>
      <c r="AO44" s="799">
        <v>63.510664100737841</v>
      </c>
      <c r="AP44" s="799">
        <v>63.510664100737841</v>
      </c>
      <c r="AQ44" s="799">
        <v>63.510664100737841</v>
      </c>
      <c r="AR44" s="799">
        <v>64.920276344410283</v>
      </c>
      <c r="AS44" s="799">
        <v>65.653580727127007</v>
      </c>
      <c r="AT44" s="799">
        <v>68.057482111290753</v>
      </c>
      <c r="AU44" s="799">
        <v>66.255991449934967</v>
      </c>
      <c r="AV44" s="799">
        <v>70.269599685853805</v>
      </c>
      <c r="AW44" s="799">
        <v>67.451799836928018</v>
      </c>
      <c r="AX44" s="799">
        <v>67.89421363771109</v>
      </c>
      <c r="AY44" s="799">
        <v>67.648494864517602</v>
      </c>
      <c r="AZ44" s="799">
        <v>73.792360466101513</v>
      </c>
      <c r="BA44" s="799">
        <v>69.503697251768159</v>
      </c>
      <c r="BB44" s="799">
        <v>69.969830229210828</v>
      </c>
      <c r="BC44" s="783"/>
      <c r="BD44" s="799">
        <v>110</v>
      </c>
      <c r="BE44" s="799">
        <v>110</v>
      </c>
      <c r="BF44" s="799">
        <v>115</v>
      </c>
      <c r="BG44" s="799">
        <v>110</v>
      </c>
      <c r="BH44" s="799">
        <v>120</v>
      </c>
      <c r="BI44" s="799">
        <v>120</v>
      </c>
      <c r="BJ44" s="799">
        <v>125</v>
      </c>
      <c r="BK44" s="799">
        <v>115</v>
      </c>
      <c r="BL44" s="799">
        <v>125</v>
      </c>
      <c r="BM44" s="799">
        <v>115</v>
      </c>
      <c r="BN44" s="799">
        <f t="shared" ref="BN44:BN55" si="112">AJ44+AK44</f>
        <v>138.59995200706095</v>
      </c>
      <c r="BO44" s="799">
        <f t="shared" ref="BO44:BO55" si="113">AL44+AM44</f>
        <v>138.59995200706095</v>
      </c>
      <c r="BP44" s="799">
        <f t="shared" ref="BP44:BP45" si="114">AN44+AO44</f>
        <v>127.02132820147568</v>
      </c>
      <c r="BQ44" s="800">
        <f t="shared" si="27"/>
        <v>127.02132820147568</v>
      </c>
      <c r="BR44" s="801">
        <f t="shared" ref="BR44:BR56" si="115">AR44+AS44</f>
        <v>130.5738570715373</v>
      </c>
      <c r="BS44" s="801">
        <f t="shared" ref="BS44:BS59" si="116">AT44+AU44</f>
        <v>134.31347356122572</v>
      </c>
      <c r="BT44" s="801">
        <f t="shared" ref="BT44:BT59" si="117">AV44+AW44</f>
        <v>137.72139952278184</v>
      </c>
      <c r="BU44" s="801">
        <f t="shared" si="26"/>
        <v>135.54270850222869</v>
      </c>
      <c r="BV44" s="801">
        <f t="shared" si="15"/>
        <v>143.29605771786967</v>
      </c>
      <c r="BW44" s="31"/>
      <c r="BX44" s="802" t="s">
        <v>58</v>
      </c>
      <c r="BY44" s="799">
        <f t="shared" si="64"/>
        <v>220</v>
      </c>
      <c r="BZ44" s="799">
        <f t="shared" si="64"/>
        <v>225</v>
      </c>
      <c r="CA44" s="799">
        <f t="shared" si="64"/>
        <v>240</v>
      </c>
      <c r="CB44" s="799">
        <f t="shared" si="64"/>
        <v>235</v>
      </c>
      <c r="CC44" s="799">
        <f t="shared" si="64"/>
        <v>235</v>
      </c>
      <c r="CD44" s="799">
        <f t="shared" si="64"/>
        <v>235</v>
      </c>
      <c r="CE44" s="799">
        <f t="shared" si="64"/>
        <v>277.1999040141219</v>
      </c>
      <c r="CF44" s="799">
        <f t="shared" si="64"/>
        <v>254.04265640295137</v>
      </c>
      <c r="CG44" s="799">
        <f t="shared" si="64"/>
        <v>264.887330632763</v>
      </c>
      <c r="CH44" s="799">
        <f t="shared" si="64"/>
        <v>273.2641080250105</v>
      </c>
      <c r="CI44" s="799">
        <f t="shared" si="64"/>
        <v>282.84607284988596</v>
      </c>
      <c r="CJ44" s="799">
        <f t="shared" si="64"/>
        <v>291.94048349605964</v>
      </c>
      <c r="CK44" s="243">
        <f t="shared" si="34"/>
        <v>3.5064849511807994E-2</v>
      </c>
      <c r="CL44" s="243">
        <f>P44</f>
        <v>3.2153215190653617E-2</v>
      </c>
      <c r="CM44" s="544"/>
      <c r="CN44" s="451">
        <f t="shared" ref="CN44:DC46" si="118">R44</f>
        <v>45</v>
      </c>
      <c r="CO44" s="451">
        <f t="shared" si="118"/>
        <v>65</v>
      </c>
      <c r="CP44" s="451">
        <f t="shared" si="118"/>
        <v>50</v>
      </c>
      <c r="CQ44" s="451">
        <f t="shared" si="118"/>
        <v>65</v>
      </c>
      <c r="CR44" s="451">
        <f t="shared" si="118"/>
        <v>45</v>
      </c>
      <c r="CS44" s="451">
        <f t="shared" si="118"/>
        <v>65</v>
      </c>
      <c r="CT44" s="451">
        <f t="shared" si="118"/>
        <v>50</v>
      </c>
      <c r="CU44" s="451">
        <f t="shared" si="118"/>
        <v>70</v>
      </c>
      <c r="CV44" s="451">
        <f t="shared" si="118"/>
        <v>45</v>
      </c>
      <c r="CW44" s="451">
        <f t="shared" si="118"/>
        <v>75</v>
      </c>
      <c r="CX44" s="451">
        <f t="shared" si="118"/>
        <v>55</v>
      </c>
      <c r="CY44" s="451">
        <f t="shared" si="118"/>
        <v>70</v>
      </c>
      <c r="CZ44" s="451">
        <f t="shared" si="118"/>
        <v>45</v>
      </c>
      <c r="DA44" s="451">
        <f t="shared" si="118"/>
        <v>70</v>
      </c>
      <c r="DB44" s="451">
        <f t="shared" si="118"/>
        <v>55</v>
      </c>
      <c r="DC44" s="451">
        <f t="shared" si="118"/>
        <v>70</v>
      </c>
      <c r="DD44" s="451">
        <f t="shared" ref="DD44:DS46" si="119">AH44</f>
        <v>45</v>
      </c>
      <c r="DE44" s="451">
        <f t="shared" si="119"/>
        <v>70</v>
      </c>
      <c r="DF44" s="451">
        <f t="shared" si="119"/>
        <v>69.299976003530475</v>
      </c>
      <c r="DG44" s="451">
        <f t="shared" si="119"/>
        <v>69.299976003530475</v>
      </c>
      <c r="DH44" s="451">
        <f t="shared" si="119"/>
        <v>69.299976003530475</v>
      </c>
      <c r="DI44" s="451">
        <f t="shared" si="119"/>
        <v>69.299976003530475</v>
      </c>
      <c r="DJ44" s="451">
        <f t="shared" si="119"/>
        <v>63.510664100737841</v>
      </c>
      <c r="DK44" s="451">
        <f t="shared" si="119"/>
        <v>63.510664100737841</v>
      </c>
      <c r="DL44" s="451">
        <f t="shared" si="119"/>
        <v>63.510664100737841</v>
      </c>
      <c r="DM44" s="451">
        <f t="shared" si="119"/>
        <v>63.510664100737841</v>
      </c>
      <c r="DN44" s="451">
        <f t="shared" si="119"/>
        <v>64.920276344410283</v>
      </c>
      <c r="DO44" s="451">
        <f t="shared" si="119"/>
        <v>65.653580727127007</v>
      </c>
      <c r="DP44" s="451">
        <f t="shared" si="119"/>
        <v>68.057482111290753</v>
      </c>
      <c r="DQ44" s="451">
        <f t="shared" si="119"/>
        <v>66.255991449934967</v>
      </c>
      <c r="DR44" s="451">
        <f t="shared" si="119"/>
        <v>70.269599685853805</v>
      </c>
      <c r="DS44" s="451">
        <f t="shared" si="119"/>
        <v>67.451799836928018</v>
      </c>
      <c r="DT44" s="451">
        <f t="shared" ref="DR44:DX46" si="120">AX44</f>
        <v>67.89421363771109</v>
      </c>
      <c r="DU44" s="451">
        <f t="shared" si="120"/>
        <v>67.648494864517602</v>
      </c>
      <c r="DV44" s="451">
        <f t="shared" si="120"/>
        <v>73.792360466101513</v>
      </c>
      <c r="DW44" s="451">
        <f t="shared" si="120"/>
        <v>69.503697251768159</v>
      </c>
      <c r="DX44" s="451">
        <f t="shared" si="120"/>
        <v>69.969830229210828</v>
      </c>
      <c r="DY44" s="451"/>
      <c r="DZ44" s="451">
        <f t="shared" ref="DZ44:EO46" si="121">BD44</f>
        <v>110</v>
      </c>
      <c r="EA44" s="451">
        <f t="shared" si="121"/>
        <v>110</v>
      </c>
      <c r="EB44" s="451">
        <f t="shared" si="121"/>
        <v>115</v>
      </c>
      <c r="EC44" s="451">
        <f t="shared" si="121"/>
        <v>110</v>
      </c>
      <c r="ED44" s="451">
        <f t="shared" si="121"/>
        <v>120</v>
      </c>
      <c r="EE44" s="451">
        <f t="shared" si="121"/>
        <v>120</v>
      </c>
      <c r="EF44" s="451">
        <f t="shared" si="121"/>
        <v>125</v>
      </c>
      <c r="EG44" s="451">
        <f t="shared" si="121"/>
        <v>115</v>
      </c>
      <c r="EH44" s="451">
        <f t="shared" si="121"/>
        <v>125</v>
      </c>
      <c r="EI44" s="451">
        <f t="shared" si="121"/>
        <v>115</v>
      </c>
      <c r="EJ44" s="451">
        <f t="shared" si="121"/>
        <v>138.59995200706095</v>
      </c>
      <c r="EK44" s="451">
        <f t="shared" si="121"/>
        <v>138.59995200706095</v>
      </c>
      <c r="EL44" s="451">
        <f t="shared" si="121"/>
        <v>127.02132820147568</v>
      </c>
      <c r="EM44" s="451">
        <f t="shared" si="121"/>
        <v>127.02132820147568</v>
      </c>
      <c r="EN44" s="451">
        <f t="shared" si="121"/>
        <v>130.5738570715373</v>
      </c>
      <c r="EO44" s="451">
        <f t="shared" si="121"/>
        <v>134.31347356122572</v>
      </c>
      <c r="EP44" s="451">
        <f t="shared" ref="EP44:ER46" si="122">BT44</f>
        <v>137.72139952278184</v>
      </c>
      <c r="EQ44" s="451">
        <f t="shared" si="122"/>
        <v>135.54270850222869</v>
      </c>
      <c r="ER44" s="451">
        <f t="shared" si="122"/>
        <v>143.29605771786967</v>
      </c>
    </row>
    <row r="45" spans="2:148" x14ac:dyDescent="0.3">
      <c r="B45" s="244" t="s">
        <v>31</v>
      </c>
      <c r="C45" s="803">
        <v>435</v>
      </c>
      <c r="D45" s="803">
        <v>455</v>
      </c>
      <c r="E45" s="803">
        <v>445</v>
      </c>
      <c r="F45" s="803">
        <v>490</v>
      </c>
      <c r="G45" s="803">
        <v>505</v>
      </c>
      <c r="H45" s="803">
        <v>525</v>
      </c>
      <c r="I45" s="803">
        <v>585.15983323493037</v>
      </c>
      <c r="J45" s="803">
        <v>501.05051760515073</v>
      </c>
      <c r="K45" s="803">
        <v>545.82083364679454</v>
      </c>
      <c r="L45" s="803">
        <v>573.32155349393327</v>
      </c>
      <c r="M45" s="803">
        <v>597.78594300866757</v>
      </c>
      <c r="N45" s="803">
        <v>620.00624612508068</v>
      </c>
      <c r="O45" s="248">
        <f t="shared" si="9"/>
        <v>4.2671323562917696E-2</v>
      </c>
      <c r="P45" s="248">
        <f t="shared" si="9"/>
        <v>3.7171003059352614E-2</v>
      </c>
      <c r="Q45" s="544"/>
      <c r="R45" s="804">
        <v>105</v>
      </c>
      <c r="S45" s="804">
        <v>115</v>
      </c>
      <c r="T45" s="804">
        <v>110</v>
      </c>
      <c r="U45" s="804">
        <v>110</v>
      </c>
      <c r="V45" s="804">
        <v>105</v>
      </c>
      <c r="W45" s="804">
        <v>115</v>
      </c>
      <c r="X45" s="804">
        <v>115</v>
      </c>
      <c r="Y45" s="804">
        <v>120</v>
      </c>
      <c r="Z45" s="804">
        <v>120</v>
      </c>
      <c r="AA45" s="804">
        <v>130</v>
      </c>
      <c r="AB45" s="804">
        <v>125</v>
      </c>
      <c r="AC45" s="804">
        <v>125</v>
      </c>
      <c r="AD45" s="804">
        <v>125</v>
      </c>
      <c r="AE45" s="804">
        <v>125</v>
      </c>
      <c r="AF45" s="804">
        <v>130</v>
      </c>
      <c r="AG45" s="804">
        <v>130</v>
      </c>
      <c r="AH45" s="804">
        <v>130</v>
      </c>
      <c r="AI45" s="804">
        <v>135</v>
      </c>
      <c r="AJ45" s="804">
        <v>146.59025188509864</v>
      </c>
      <c r="AK45" s="804">
        <v>146.45671563315292</v>
      </c>
      <c r="AL45" s="804">
        <v>145.38842561758742</v>
      </c>
      <c r="AM45" s="804">
        <v>146.72378813704427</v>
      </c>
      <c r="AN45" s="804">
        <v>117.86473204018121</v>
      </c>
      <c r="AO45" s="804">
        <v>103.86412001980531</v>
      </c>
      <c r="AP45" s="804">
        <v>136.45525813704973</v>
      </c>
      <c r="AQ45" s="804">
        <v>142.8659599298901</v>
      </c>
      <c r="AR45" s="804">
        <v>141.11390801753879</v>
      </c>
      <c r="AS45" s="804">
        <v>129.91656825472626</v>
      </c>
      <c r="AT45" s="804">
        <v>129.73107696976655</v>
      </c>
      <c r="AU45" s="804">
        <v>145.05844749046369</v>
      </c>
      <c r="AV45" s="804">
        <v>144.97400214669651</v>
      </c>
      <c r="AW45" s="804">
        <v>149.34930158261682</v>
      </c>
      <c r="AX45" s="804">
        <v>140.98776779907809</v>
      </c>
      <c r="AY45" s="804">
        <v>138.00975126812597</v>
      </c>
      <c r="AZ45" s="804">
        <v>146.58352622307524</v>
      </c>
      <c r="BA45" s="804">
        <v>154.09792470363763</v>
      </c>
      <c r="BB45" s="804">
        <v>148.20890070363762</v>
      </c>
      <c r="BC45" s="783"/>
      <c r="BD45" s="804">
        <f t="shared" ref="BD45:BD46" si="123">D45-BE45</f>
        <v>235</v>
      </c>
      <c r="BE45" s="804">
        <f t="shared" ref="BE45:BE46" si="124">SUM(R45:S45)</f>
        <v>220</v>
      </c>
      <c r="BF45" s="804">
        <f t="shared" ref="BF45:BF46" si="125">SUM(T45:U45)</f>
        <v>220</v>
      </c>
      <c r="BG45" s="804">
        <f t="shared" ref="BG45:BG46" si="126">SUM(V45:W45)</f>
        <v>220</v>
      </c>
      <c r="BH45" s="804">
        <f t="shared" ref="BH45:BH46" si="127">SUM(X45:Y45)</f>
        <v>235</v>
      </c>
      <c r="BI45" s="804">
        <f t="shared" ref="BI45:BI46" si="128">SUM(Z45:AA45)</f>
        <v>250</v>
      </c>
      <c r="BJ45" s="804">
        <f t="shared" ref="BJ45:BJ46" si="129">SUM(AB45:AC45)</f>
        <v>250</v>
      </c>
      <c r="BK45" s="804">
        <f t="shared" ref="BK45:BK46" si="130">SUM(AD45:AE45)</f>
        <v>250</v>
      </c>
      <c r="BL45" s="804">
        <f t="shared" ref="BL45:BL46" si="131">SUM(AF45:AG45)</f>
        <v>260</v>
      </c>
      <c r="BM45" s="804">
        <f t="shared" ref="BM45:BM46" si="132">SUM(AH45:AI45)</f>
        <v>265</v>
      </c>
      <c r="BN45" s="804">
        <f t="shared" si="112"/>
        <v>293.04696751825156</v>
      </c>
      <c r="BO45" s="804">
        <f t="shared" si="113"/>
        <v>292.11221375463168</v>
      </c>
      <c r="BP45" s="804">
        <f t="shared" si="114"/>
        <v>221.72885205998654</v>
      </c>
      <c r="BQ45" s="800">
        <f t="shared" si="27"/>
        <v>279.32121806693982</v>
      </c>
      <c r="BR45" s="801">
        <f t="shared" si="115"/>
        <v>271.03047627226505</v>
      </c>
      <c r="BS45" s="801">
        <f t="shared" si="116"/>
        <v>274.78952446023027</v>
      </c>
      <c r="BT45" s="801">
        <f t="shared" si="117"/>
        <v>294.32330372931335</v>
      </c>
      <c r="BU45" s="801">
        <f t="shared" si="26"/>
        <v>278.99751906720405</v>
      </c>
      <c r="BV45" s="801">
        <f t="shared" si="15"/>
        <v>300.68145092671284</v>
      </c>
      <c r="BW45" s="31"/>
      <c r="BX45" s="805" t="s">
        <v>31</v>
      </c>
      <c r="BY45" s="804">
        <f t="shared" si="64"/>
        <v>435</v>
      </c>
      <c r="BZ45" s="804">
        <f t="shared" si="64"/>
        <v>455</v>
      </c>
      <c r="CA45" s="804">
        <f t="shared" si="64"/>
        <v>445</v>
      </c>
      <c r="CB45" s="804">
        <f t="shared" si="64"/>
        <v>490</v>
      </c>
      <c r="CC45" s="804">
        <f t="shared" si="64"/>
        <v>505</v>
      </c>
      <c r="CD45" s="804">
        <f t="shared" si="64"/>
        <v>525</v>
      </c>
      <c r="CE45" s="804">
        <f t="shared" si="64"/>
        <v>585.15983323493037</v>
      </c>
      <c r="CF45" s="804">
        <f t="shared" si="64"/>
        <v>501.05051760515073</v>
      </c>
      <c r="CG45" s="804">
        <f t="shared" si="64"/>
        <v>545.82083364679454</v>
      </c>
      <c r="CH45" s="804">
        <f t="shared" si="64"/>
        <v>573.32155349393327</v>
      </c>
      <c r="CI45" s="804">
        <f t="shared" si="64"/>
        <v>597.78594300866757</v>
      </c>
      <c r="CJ45" s="804">
        <f t="shared" si="64"/>
        <v>620.00624612508068</v>
      </c>
      <c r="CK45" s="248">
        <f t="shared" si="34"/>
        <v>4.2671323562917696E-2</v>
      </c>
      <c r="CL45" s="248">
        <f>P45</f>
        <v>3.7171003059352614E-2</v>
      </c>
      <c r="CM45" s="37"/>
      <c r="CN45" s="452">
        <f t="shared" si="118"/>
        <v>105</v>
      </c>
      <c r="CO45" s="452">
        <f t="shared" si="118"/>
        <v>115</v>
      </c>
      <c r="CP45" s="452">
        <f t="shared" si="118"/>
        <v>110</v>
      </c>
      <c r="CQ45" s="452">
        <f t="shared" si="118"/>
        <v>110</v>
      </c>
      <c r="CR45" s="452">
        <f t="shared" si="118"/>
        <v>105</v>
      </c>
      <c r="CS45" s="452">
        <f t="shared" si="118"/>
        <v>115</v>
      </c>
      <c r="CT45" s="452">
        <f t="shared" si="118"/>
        <v>115</v>
      </c>
      <c r="CU45" s="452">
        <f t="shared" si="118"/>
        <v>120</v>
      </c>
      <c r="CV45" s="452">
        <f t="shared" si="118"/>
        <v>120</v>
      </c>
      <c r="CW45" s="452">
        <f t="shared" si="118"/>
        <v>130</v>
      </c>
      <c r="CX45" s="452">
        <f t="shared" si="118"/>
        <v>125</v>
      </c>
      <c r="CY45" s="452">
        <f t="shared" si="118"/>
        <v>125</v>
      </c>
      <c r="CZ45" s="452">
        <f t="shared" si="118"/>
        <v>125</v>
      </c>
      <c r="DA45" s="452">
        <f t="shared" si="118"/>
        <v>125</v>
      </c>
      <c r="DB45" s="452">
        <f t="shared" si="118"/>
        <v>130</v>
      </c>
      <c r="DC45" s="452">
        <f t="shared" si="118"/>
        <v>130</v>
      </c>
      <c r="DD45" s="452">
        <f t="shared" si="119"/>
        <v>130</v>
      </c>
      <c r="DE45" s="452">
        <f t="shared" si="119"/>
        <v>135</v>
      </c>
      <c r="DF45" s="452">
        <f t="shared" si="119"/>
        <v>146.59025188509864</v>
      </c>
      <c r="DG45" s="452">
        <f t="shared" si="119"/>
        <v>146.45671563315292</v>
      </c>
      <c r="DH45" s="452">
        <f t="shared" si="119"/>
        <v>145.38842561758742</v>
      </c>
      <c r="DI45" s="452">
        <f t="shared" si="119"/>
        <v>146.72378813704427</v>
      </c>
      <c r="DJ45" s="452">
        <f t="shared" si="119"/>
        <v>117.86473204018121</v>
      </c>
      <c r="DK45" s="452">
        <f t="shared" si="119"/>
        <v>103.86412001980531</v>
      </c>
      <c r="DL45" s="452">
        <f t="shared" si="119"/>
        <v>136.45525813704973</v>
      </c>
      <c r="DM45" s="452">
        <f t="shared" si="119"/>
        <v>142.8659599298901</v>
      </c>
      <c r="DN45" s="452">
        <f t="shared" si="119"/>
        <v>141.11390801753879</v>
      </c>
      <c r="DO45" s="452">
        <f t="shared" si="119"/>
        <v>129.91656825472626</v>
      </c>
      <c r="DP45" s="452">
        <f t="shared" si="119"/>
        <v>129.73107696976655</v>
      </c>
      <c r="DQ45" s="452">
        <f t="shared" si="119"/>
        <v>145.05844749046369</v>
      </c>
      <c r="DR45" s="452">
        <f t="shared" si="120"/>
        <v>144.97400214669651</v>
      </c>
      <c r="DS45" s="452">
        <f t="shared" si="120"/>
        <v>149.34930158261682</v>
      </c>
      <c r="DT45" s="452">
        <f t="shared" si="120"/>
        <v>140.98776779907809</v>
      </c>
      <c r="DU45" s="452">
        <f t="shared" si="120"/>
        <v>138.00975126812597</v>
      </c>
      <c r="DV45" s="452">
        <f t="shared" si="120"/>
        <v>146.58352622307524</v>
      </c>
      <c r="DW45" s="452">
        <f t="shared" si="120"/>
        <v>154.09792470363763</v>
      </c>
      <c r="DX45" s="452">
        <f t="shared" si="120"/>
        <v>148.20890070363762</v>
      </c>
      <c r="DY45" s="452"/>
      <c r="DZ45" s="452">
        <f t="shared" si="121"/>
        <v>235</v>
      </c>
      <c r="EA45" s="452">
        <f t="shared" si="121"/>
        <v>220</v>
      </c>
      <c r="EB45" s="452">
        <f t="shared" si="121"/>
        <v>220</v>
      </c>
      <c r="EC45" s="452">
        <f t="shared" si="121"/>
        <v>220</v>
      </c>
      <c r="ED45" s="452">
        <f t="shared" si="121"/>
        <v>235</v>
      </c>
      <c r="EE45" s="452">
        <f t="shared" si="121"/>
        <v>250</v>
      </c>
      <c r="EF45" s="452">
        <f t="shared" si="121"/>
        <v>250</v>
      </c>
      <c r="EG45" s="452">
        <f t="shared" si="121"/>
        <v>250</v>
      </c>
      <c r="EH45" s="452">
        <f t="shared" si="121"/>
        <v>260</v>
      </c>
      <c r="EI45" s="452">
        <f t="shared" si="121"/>
        <v>265</v>
      </c>
      <c r="EJ45" s="452">
        <f t="shared" si="121"/>
        <v>293.04696751825156</v>
      </c>
      <c r="EK45" s="452">
        <f t="shared" si="121"/>
        <v>292.11221375463168</v>
      </c>
      <c r="EL45" s="452">
        <f t="shared" si="121"/>
        <v>221.72885205998654</v>
      </c>
      <c r="EM45" s="452">
        <f t="shared" si="121"/>
        <v>279.32121806693982</v>
      </c>
      <c r="EN45" s="452">
        <f t="shared" si="121"/>
        <v>271.03047627226505</v>
      </c>
      <c r="EO45" s="452">
        <f t="shared" si="121"/>
        <v>274.78952446023027</v>
      </c>
      <c r="EP45" s="452">
        <f t="shared" si="122"/>
        <v>294.32330372931335</v>
      </c>
      <c r="EQ45" s="452">
        <f t="shared" si="122"/>
        <v>278.99751906720405</v>
      </c>
      <c r="ER45" s="452">
        <f t="shared" si="122"/>
        <v>300.68145092671284</v>
      </c>
    </row>
    <row r="46" spans="2:148" x14ac:dyDescent="0.3">
      <c r="B46" s="250" t="s">
        <v>112</v>
      </c>
      <c r="C46" s="806">
        <v>-5</v>
      </c>
      <c r="D46" s="806">
        <v>50</v>
      </c>
      <c r="E46" s="806">
        <v>525</v>
      </c>
      <c r="F46" s="806">
        <v>460</v>
      </c>
      <c r="G46" s="806">
        <v>215</v>
      </c>
      <c r="H46" s="806">
        <v>280</v>
      </c>
      <c r="I46" s="806">
        <f>SUM(I47:I50)</f>
        <v>262.83500000000004</v>
      </c>
      <c r="J46" s="806">
        <f t="shared" ref="J46:N46" si="133">SUM(J47:J50)</f>
        <v>570.8130000000001</v>
      </c>
      <c r="K46" s="806">
        <f t="shared" si="133"/>
        <v>323.8535</v>
      </c>
      <c r="L46" s="806">
        <f t="shared" si="133"/>
        <v>224.68627859778667</v>
      </c>
      <c r="M46" s="806">
        <f t="shared" si="133"/>
        <v>304.95698861002961</v>
      </c>
      <c r="N46" s="806">
        <f t="shared" si="133"/>
        <v>171.98873678908771</v>
      </c>
      <c r="O46" s="210">
        <f t="shared" si="9"/>
        <v>0.35725684057430329</v>
      </c>
      <c r="P46" s="499">
        <f t="shared" si="9"/>
        <v>-0.43602296975386901</v>
      </c>
      <c r="Q46" s="544"/>
      <c r="R46" s="807">
        <v>15</v>
      </c>
      <c r="S46" s="807">
        <v>40</v>
      </c>
      <c r="T46" s="807">
        <v>45</v>
      </c>
      <c r="U46" s="807">
        <v>75</v>
      </c>
      <c r="V46" s="807">
        <v>180</v>
      </c>
      <c r="W46" s="807">
        <v>220</v>
      </c>
      <c r="X46" s="807">
        <v>150</v>
      </c>
      <c r="Y46" s="807">
        <v>115</v>
      </c>
      <c r="Z46" s="807">
        <v>80</v>
      </c>
      <c r="AA46" s="807">
        <v>115</v>
      </c>
      <c r="AB46" s="807">
        <v>30</v>
      </c>
      <c r="AC46" s="807">
        <v>75</v>
      </c>
      <c r="AD46" s="807">
        <v>45</v>
      </c>
      <c r="AE46" s="807">
        <v>65</v>
      </c>
      <c r="AF46" s="807">
        <v>85</v>
      </c>
      <c r="AG46" s="807">
        <v>70</v>
      </c>
      <c r="AH46" s="807">
        <v>70</v>
      </c>
      <c r="AI46" s="807">
        <v>50</v>
      </c>
      <c r="AJ46" s="807">
        <f>SUM(AJ47:AJ50)</f>
        <v>105.57914225967754</v>
      </c>
      <c r="AK46" s="807">
        <f t="shared" ref="AK46:BB46" si="134">SUM(AK47:AK50)</f>
        <v>84.600039746736087</v>
      </c>
      <c r="AL46" s="807">
        <f t="shared" si="134"/>
        <v>48.923371885813054</v>
      </c>
      <c r="AM46" s="807">
        <f t="shared" si="134"/>
        <v>23.732446107773313</v>
      </c>
      <c r="AN46" s="807">
        <f t="shared" si="134"/>
        <v>298.15942884018619</v>
      </c>
      <c r="AO46" s="807">
        <f t="shared" si="134"/>
        <v>121.2724706078703</v>
      </c>
      <c r="AP46" s="807">
        <f t="shared" si="134"/>
        <v>94.924473234938915</v>
      </c>
      <c r="AQ46" s="807">
        <f t="shared" si="134"/>
        <v>56.456627317004589</v>
      </c>
      <c r="AR46" s="807">
        <f t="shared" si="134"/>
        <v>18.975007783359857</v>
      </c>
      <c r="AS46" s="807">
        <f t="shared" si="134"/>
        <v>104.348851363413</v>
      </c>
      <c r="AT46" s="807">
        <f t="shared" si="134"/>
        <v>108.74389820529454</v>
      </c>
      <c r="AU46" s="807">
        <f t="shared" si="134"/>
        <v>91.78574264793258</v>
      </c>
      <c r="AV46" s="807">
        <f t="shared" si="134"/>
        <v>59.282276116604976</v>
      </c>
      <c r="AW46" s="807">
        <f t="shared" si="134"/>
        <v>72.452361999739651</v>
      </c>
      <c r="AX46" s="807">
        <f t="shared" si="134"/>
        <v>91.557235456197631</v>
      </c>
      <c r="AY46" s="807">
        <f t="shared" si="134"/>
        <v>1.3944050252444278</v>
      </c>
      <c r="AZ46" s="807">
        <f t="shared" si="134"/>
        <v>99.055179867116763</v>
      </c>
      <c r="BA46" s="807">
        <f t="shared" si="134"/>
        <v>25.628128458165254</v>
      </c>
      <c r="BB46" s="807">
        <f t="shared" si="134"/>
        <v>59.390345541606742</v>
      </c>
      <c r="BC46" s="783"/>
      <c r="BD46" s="807">
        <f t="shared" si="123"/>
        <v>-5</v>
      </c>
      <c r="BE46" s="9">
        <f t="shared" si="124"/>
        <v>55</v>
      </c>
      <c r="BF46" s="9">
        <f t="shared" si="125"/>
        <v>120</v>
      </c>
      <c r="BG46" s="9">
        <f t="shared" si="126"/>
        <v>400</v>
      </c>
      <c r="BH46" s="9">
        <f t="shared" si="127"/>
        <v>265</v>
      </c>
      <c r="BI46" s="9">
        <f t="shared" si="128"/>
        <v>195</v>
      </c>
      <c r="BJ46" s="9">
        <f t="shared" si="129"/>
        <v>105</v>
      </c>
      <c r="BK46" s="9">
        <f t="shared" si="130"/>
        <v>110</v>
      </c>
      <c r="BL46" s="9">
        <f t="shared" si="131"/>
        <v>155</v>
      </c>
      <c r="BM46" s="9">
        <f t="shared" si="132"/>
        <v>120</v>
      </c>
      <c r="BN46" s="7">
        <f t="shared" si="112"/>
        <v>190.17918200641361</v>
      </c>
      <c r="BO46" s="7">
        <f t="shared" si="113"/>
        <v>72.655817993586368</v>
      </c>
      <c r="BP46" s="7">
        <f t="shared" ref="BP46:BP50" si="135">AL46+AM46</f>
        <v>72.655817993586368</v>
      </c>
      <c r="BQ46" s="37">
        <f t="shared" si="27"/>
        <v>151.38110055194352</v>
      </c>
      <c r="BR46" s="37">
        <f t="shared" si="115"/>
        <v>123.32385914677286</v>
      </c>
      <c r="BS46" s="37">
        <f t="shared" si="116"/>
        <v>200.52964085322714</v>
      </c>
      <c r="BT46" s="37">
        <f t="shared" si="117"/>
        <v>131.73463811634463</v>
      </c>
      <c r="BU46" s="37">
        <f t="shared" si="26"/>
        <v>92.951640481442055</v>
      </c>
      <c r="BV46" s="37">
        <f t="shared" si="15"/>
        <v>124.68330832528201</v>
      </c>
      <c r="BW46" s="37"/>
      <c r="BX46" s="808" t="s">
        <v>112</v>
      </c>
      <c r="BY46" s="31">
        <f t="shared" si="64"/>
        <v>-5</v>
      </c>
      <c r="BZ46" s="31">
        <f t="shared" si="64"/>
        <v>50</v>
      </c>
      <c r="CA46" s="31">
        <f t="shared" si="64"/>
        <v>525</v>
      </c>
      <c r="CB46" s="31">
        <f t="shared" si="64"/>
        <v>460</v>
      </c>
      <c r="CC46" s="31">
        <f t="shared" si="64"/>
        <v>215</v>
      </c>
      <c r="CD46" s="31">
        <f t="shared" si="64"/>
        <v>280</v>
      </c>
      <c r="CE46" s="31">
        <f t="shared" si="64"/>
        <v>262.83500000000004</v>
      </c>
      <c r="CF46" s="31">
        <f t="shared" si="64"/>
        <v>570.8130000000001</v>
      </c>
      <c r="CG46" s="31">
        <f t="shared" si="64"/>
        <v>323.8535</v>
      </c>
      <c r="CH46" s="31">
        <f t="shared" si="64"/>
        <v>224.68627859778667</v>
      </c>
      <c r="CI46" s="31">
        <f t="shared" si="64"/>
        <v>304.95698861002961</v>
      </c>
      <c r="CJ46" s="31">
        <f t="shared" ref="CJ46" si="136">N46</f>
        <v>171.98873678908771</v>
      </c>
      <c r="CK46" s="210">
        <f t="shared" si="34"/>
        <v>0.35725684057430329</v>
      </c>
      <c r="CL46" s="210">
        <f>P46</f>
        <v>-0.43602296975386901</v>
      </c>
      <c r="CM46" s="37"/>
      <c r="CN46" s="444">
        <f t="shared" si="118"/>
        <v>15</v>
      </c>
      <c r="CO46" s="444">
        <f t="shared" si="118"/>
        <v>40</v>
      </c>
      <c r="CP46" s="444">
        <f t="shared" si="118"/>
        <v>45</v>
      </c>
      <c r="CQ46" s="444">
        <f t="shared" si="118"/>
        <v>75</v>
      </c>
      <c r="CR46" s="444">
        <f t="shared" si="118"/>
        <v>180</v>
      </c>
      <c r="CS46" s="444">
        <f t="shared" si="118"/>
        <v>220</v>
      </c>
      <c r="CT46" s="444">
        <f t="shared" si="118"/>
        <v>150</v>
      </c>
      <c r="CU46" s="444">
        <f t="shared" si="118"/>
        <v>115</v>
      </c>
      <c r="CV46" s="444">
        <f t="shared" si="118"/>
        <v>80</v>
      </c>
      <c r="CW46" s="444">
        <f t="shared" si="118"/>
        <v>115</v>
      </c>
      <c r="CX46" s="444">
        <f t="shared" si="118"/>
        <v>30</v>
      </c>
      <c r="CY46" s="444">
        <f t="shared" si="118"/>
        <v>75</v>
      </c>
      <c r="CZ46" s="444">
        <f t="shared" si="118"/>
        <v>45</v>
      </c>
      <c r="DA46" s="444">
        <f t="shared" si="118"/>
        <v>65</v>
      </c>
      <c r="DB46" s="444">
        <f t="shared" si="118"/>
        <v>85</v>
      </c>
      <c r="DC46" s="444">
        <f t="shared" si="118"/>
        <v>70</v>
      </c>
      <c r="DD46" s="444">
        <f t="shared" si="119"/>
        <v>70</v>
      </c>
      <c r="DE46" s="444">
        <f t="shared" si="119"/>
        <v>50</v>
      </c>
      <c r="DF46" s="444">
        <f t="shared" si="119"/>
        <v>105.57914225967754</v>
      </c>
      <c r="DG46" s="444">
        <f t="shared" si="119"/>
        <v>84.600039746736087</v>
      </c>
      <c r="DH46" s="444">
        <f t="shared" si="119"/>
        <v>48.923371885813054</v>
      </c>
      <c r="DI46" s="444">
        <f t="shared" si="119"/>
        <v>23.732446107773313</v>
      </c>
      <c r="DJ46" s="444">
        <f t="shared" si="119"/>
        <v>298.15942884018619</v>
      </c>
      <c r="DK46" s="444">
        <f t="shared" si="119"/>
        <v>121.2724706078703</v>
      </c>
      <c r="DL46" s="444">
        <f t="shared" si="119"/>
        <v>94.924473234938915</v>
      </c>
      <c r="DM46" s="444">
        <f t="shared" si="119"/>
        <v>56.456627317004589</v>
      </c>
      <c r="DN46" s="444">
        <f t="shared" si="119"/>
        <v>18.975007783359857</v>
      </c>
      <c r="DO46" s="444">
        <f t="shared" si="119"/>
        <v>104.348851363413</v>
      </c>
      <c r="DP46" s="444">
        <f t="shared" si="119"/>
        <v>108.74389820529454</v>
      </c>
      <c r="DQ46" s="444">
        <f t="shared" si="119"/>
        <v>91.78574264793258</v>
      </c>
      <c r="DR46" s="444">
        <f t="shared" si="120"/>
        <v>59.282276116604976</v>
      </c>
      <c r="DS46" s="444">
        <f t="shared" si="120"/>
        <v>72.452361999739651</v>
      </c>
      <c r="DT46" s="444">
        <f t="shared" si="120"/>
        <v>91.557235456197631</v>
      </c>
      <c r="DU46" s="444">
        <f t="shared" si="120"/>
        <v>1.3944050252444278</v>
      </c>
      <c r="DV46" s="444">
        <f t="shared" si="120"/>
        <v>99.055179867116763</v>
      </c>
      <c r="DW46" s="444">
        <f t="shared" si="120"/>
        <v>25.628128458165254</v>
      </c>
      <c r="DX46" s="444">
        <f t="shared" si="120"/>
        <v>59.390345541606742</v>
      </c>
      <c r="DY46" s="444"/>
      <c r="DZ46" s="444">
        <f t="shared" si="121"/>
        <v>-5</v>
      </c>
      <c r="EA46" s="444">
        <f t="shared" si="121"/>
        <v>55</v>
      </c>
      <c r="EB46" s="444">
        <f t="shared" si="121"/>
        <v>120</v>
      </c>
      <c r="EC46" s="444">
        <f t="shared" si="121"/>
        <v>400</v>
      </c>
      <c r="ED46" s="444">
        <f t="shared" si="121"/>
        <v>265</v>
      </c>
      <c r="EE46" s="444">
        <f t="shared" si="121"/>
        <v>195</v>
      </c>
      <c r="EF46" s="444">
        <f t="shared" si="121"/>
        <v>105</v>
      </c>
      <c r="EG46" s="444">
        <f t="shared" si="121"/>
        <v>110</v>
      </c>
      <c r="EH46" s="444">
        <f t="shared" si="121"/>
        <v>155</v>
      </c>
      <c r="EI46" s="444">
        <f>BM46</f>
        <v>120</v>
      </c>
      <c r="EJ46" s="444">
        <f t="shared" si="121"/>
        <v>190.17918200641361</v>
      </c>
      <c r="EK46" s="444">
        <f t="shared" si="121"/>
        <v>72.655817993586368</v>
      </c>
      <c r="EL46" s="444">
        <f t="shared" si="121"/>
        <v>72.655817993586368</v>
      </c>
      <c r="EM46" s="444">
        <f t="shared" si="121"/>
        <v>151.38110055194352</v>
      </c>
      <c r="EN46" s="444">
        <f t="shared" si="121"/>
        <v>123.32385914677286</v>
      </c>
      <c r="EO46" s="444">
        <f t="shared" si="121"/>
        <v>200.52964085322714</v>
      </c>
      <c r="EP46" s="444">
        <f t="shared" si="122"/>
        <v>131.73463811634463</v>
      </c>
      <c r="EQ46" s="444">
        <f t="shared" si="122"/>
        <v>92.951640481442055</v>
      </c>
      <c r="ER46" s="444">
        <f t="shared" si="122"/>
        <v>124.68330832528201</v>
      </c>
    </row>
    <row r="47" spans="2:148" x14ac:dyDescent="0.3">
      <c r="B47" s="10" t="s">
        <v>15</v>
      </c>
      <c r="C47" s="809"/>
      <c r="D47" s="809"/>
      <c r="E47" s="809"/>
      <c r="F47" s="809"/>
      <c r="G47" s="809"/>
      <c r="H47" s="809"/>
      <c r="I47" s="809">
        <v>155.41800000000001</v>
      </c>
      <c r="J47" s="809">
        <v>234.41024999999999</v>
      </c>
      <c r="K47" s="809">
        <v>255.88475</v>
      </c>
      <c r="L47" s="809">
        <v>258.18680000000001</v>
      </c>
      <c r="M47" s="809">
        <v>176.61505</v>
      </c>
      <c r="N47" s="809">
        <v>157.52354499999998</v>
      </c>
      <c r="O47" s="501">
        <f t="shared" si="9"/>
        <v>-0.31594082269116786</v>
      </c>
      <c r="P47" s="501">
        <f t="shared" si="9"/>
        <v>-0.10809670523548254</v>
      </c>
      <c r="Q47" s="544"/>
      <c r="R47" s="37"/>
      <c r="S47" s="37"/>
      <c r="T47" s="37"/>
      <c r="U47" s="37"/>
      <c r="V47" s="37"/>
      <c r="W47" s="37"/>
      <c r="X47" s="37"/>
      <c r="Y47" s="37"/>
      <c r="Z47" s="37"/>
      <c r="AA47" s="37"/>
      <c r="AB47" s="37"/>
      <c r="AC47" s="37"/>
      <c r="AD47" s="37"/>
      <c r="AE47" s="37"/>
      <c r="AF47" s="37"/>
      <c r="AG47" s="37"/>
      <c r="AH47" s="37"/>
      <c r="AI47" s="37"/>
      <c r="AJ47" s="37">
        <v>78.389138274963159</v>
      </c>
      <c r="AK47" s="37">
        <v>26.831908251161735</v>
      </c>
      <c r="AL47" s="37">
        <v>25.23092683894367</v>
      </c>
      <c r="AM47" s="37">
        <v>24.966026634931428</v>
      </c>
      <c r="AN47" s="37">
        <v>118.04183222004839</v>
      </c>
      <c r="AO47" s="37">
        <v>19.729371300343235</v>
      </c>
      <c r="AP47" s="37">
        <v>45.52857909733725</v>
      </c>
      <c r="AQ47" s="37">
        <v>51.110467382271111</v>
      </c>
      <c r="AR47" s="37">
        <v>92.677320680224739</v>
      </c>
      <c r="AS47" s="37">
        <v>76.945785893145086</v>
      </c>
      <c r="AT47" s="37">
        <v>36.678123787363035</v>
      </c>
      <c r="AU47" s="37">
        <v>49.583519639267138</v>
      </c>
      <c r="AV47" s="37">
        <v>90.665389233498729</v>
      </c>
      <c r="AW47" s="37">
        <v>71.002122071967463</v>
      </c>
      <c r="AX47" s="37">
        <v>58.022531149027131</v>
      </c>
      <c r="AY47" s="37">
        <v>38.496757545506682</v>
      </c>
      <c r="AZ47" s="37">
        <v>30.503476772942836</v>
      </c>
      <c r="BA47" s="37">
        <v>28.607101097117223</v>
      </c>
      <c r="BB47" s="37">
        <v>30.170556406752066</v>
      </c>
      <c r="BC47" s="783"/>
      <c r="BD47" s="37"/>
      <c r="BE47" s="7"/>
      <c r="BF47" s="7"/>
      <c r="BG47" s="7"/>
      <c r="BH47" s="7"/>
      <c r="BI47" s="7"/>
      <c r="BJ47" s="7"/>
      <c r="BK47" s="7"/>
      <c r="BL47" s="7"/>
      <c r="BM47" s="7"/>
      <c r="BN47" s="7">
        <f t="shared" si="112"/>
        <v>105.22104652612489</v>
      </c>
      <c r="BO47" s="7">
        <f t="shared" si="113"/>
        <v>50.196953473875098</v>
      </c>
      <c r="BP47" s="7">
        <f t="shared" si="135"/>
        <v>50.196953473875098</v>
      </c>
      <c r="BQ47" s="37">
        <f t="shared" si="27"/>
        <v>96.639046479608368</v>
      </c>
      <c r="BR47" s="37">
        <f t="shared" si="115"/>
        <v>169.62310657336982</v>
      </c>
      <c r="BS47" s="37">
        <f t="shared" si="116"/>
        <v>86.261643426630172</v>
      </c>
      <c r="BT47" s="37">
        <f t="shared" si="117"/>
        <v>161.66751130546618</v>
      </c>
      <c r="BU47" s="37">
        <f t="shared" si="26"/>
        <v>96.519288694533813</v>
      </c>
      <c r="BV47" s="37">
        <f t="shared" si="15"/>
        <v>59.110577870060055</v>
      </c>
      <c r="BW47" s="37"/>
      <c r="BX47" s="10" t="s">
        <v>15</v>
      </c>
      <c r="BY47" s="7"/>
      <c r="BZ47" s="7"/>
      <c r="CA47" s="7"/>
      <c r="CB47" s="7"/>
      <c r="CC47" s="7"/>
      <c r="CD47" s="7"/>
      <c r="CE47" s="7">
        <f t="shared" ref="CE47:CH56" si="137">I47</f>
        <v>155.41800000000001</v>
      </c>
      <c r="CF47" s="7">
        <f t="shared" si="137"/>
        <v>234.41024999999999</v>
      </c>
      <c r="CG47" s="7">
        <f t="shared" si="137"/>
        <v>255.88475</v>
      </c>
      <c r="CH47" s="7">
        <f t="shared" si="137"/>
        <v>258.18680000000001</v>
      </c>
      <c r="CI47" s="7"/>
      <c r="CJ47" s="7"/>
      <c r="CK47" s="208"/>
      <c r="CL47" s="208"/>
      <c r="CM47" s="37"/>
      <c r="CN47" s="444"/>
      <c r="CO47" s="444"/>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c r="EE47" s="444"/>
      <c r="EF47" s="444"/>
      <c r="EG47" s="444"/>
      <c r="EH47" s="444"/>
      <c r="EI47" s="444"/>
      <c r="EJ47" s="444"/>
      <c r="EK47" s="444"/>
      <c r="EL47" s="444"/>
      <c r="EM47" s="444"/>
      <c r="EN47" s="444"/>
      <c r="EO47" s="444"/>
      <c r="EP47" s="444"/>
      <c r="EQ47" s="444"/>
      <c r="ER47" s="444"/>
    </row>
    <row r="48" spans="2:148" x14ac:dyDescent="0.3">
      <c r="B48" s="10" t="s">
        <v>16</v>
      </c>
      <c r="C48" s="809"/>
      <c r="D48" s="809"/>
      <c r="E48" s="809"/>
      <c r="F48" s="809"/>
      <c r="G48" s="809"/>
      <c r="H48" s="809"/>
      <c r="I48" s="809">
        <v>52.417000000000002</v>
      </c>
      <c r="J48" s="809">
        <v>75.202750000000009</v>
      </c>
      <c r="K48" s="809">
        <v>60.96875</v>
      </c>
      <c r="L48" s="809">
        <v>44.445499999999996</v>
      </c>
      <c r="M48" s="809">
        <v>35.556399999999996</v>
      </c>
      <c r="N48" s="809">
        <v>39.11204</v>
      </c>
      <c r="O48" s="501">
        <f t="shared" si="9"/>
        <v>-0.19999999999999996</v>
      </c>
      <c r="P48" s="501">
        <f t="shared" si="9"/>
        <v>0.10000000000000009</v>
      </c>
      <c r="Q48" s="544"/>
      <c r="R48" s="37"/>
      <c r="S48" s="37"/>
      <c r="T48" s="37"/>
      <c r="U48" s="37"/>
      <c r="V48" s="37"/>
      <c r="W48" s="37"/>
      <c r="X48" s="37"/>
      <c r="Y48" s="37"/>
      <c r="Z48" s="37"/>
      <c r="AA48" s="37"/>
      <c r="AB48" s="37"/>
      <c r="AC48" s="37"/>
      <c r="AD48" s="37"/>
      <c r="AE48" s="37"/>
      <c r="AF48" s="37"/>
      <c r="AG48" s="37"/>
      <c r="AH48" s="37"/>
      <c r="AI48" s="37"/>
      <c r="AJ48" s="37">
        <v>9.9400039847143749</v>
      </c>
      <c r="AK48" s="37">
        <v>13.518131495574355</v>
      </c>
      <c r="AL48" s="37">
        <v>15.442445046869386</v>
      </c>
      <c r="AM48" s="37">
        <v>13.516419472841884</v>
      </c>
      <c r="AN48" s="37">
        <v>21.817596620137792</v>
      </c>
      <c r="AO48" s="37">
        <v>19.243099307527075</v>
      </c>
      <c r="AP48" s="37">
        <v>20.095894137601672</v>
      </c>
      <c r="AQ48" s="37">
        <v>14.046159934733485</v>
      </c>
      <c r="AR48" s="37">
        <v>26.047687103135118</v>
      </c>
      <c r="AS48" s="37">
        <v>5.1530654702679231</v>
      </c>
      <c r="AT48" s="37">
        <v>13.815774417931509</v>
      </c>
      <c r="AU48" s="37">
        <v>15.952223008665449</v>
      </c>
      <c r="AV48" s="37">
        <v>12.603392233659569</v>
      </c>
      <c r="AW48" s="37">
        <v>14.436745278325523</v>
      </c>
      <c r="AX48" s="37">
        <v>11.521209657723828</v>
      </c>
      <c r="AY48" s="37">
        <v>5.8841528302910717</v>
      </c>
      <c r="AZ48" s="37">
        <v>7.1053184416665154</v>
      </c>
      <c r="BA48" s="37">
        <v>9.5746427085406207</v>
      </c>
      <c r="BB48" s="37">
        <v>7.7734044823472637</v>
      </c>
      <c r="BC48" s="783"/>
      <c r="BD48" s="37"/>
      <c r="BE48" s="7"/>
      <c r="BF48" s="7"/>
      <c r="BG48" s="7"/>
      <c r="BH48" s="7"/>
      <c r="BI48" s="7"/>
      <c r="BJ48" s="7"/>
      <c r="BK48" s="7"/>
      <c r="BL48" s="7"/>
      <c r="BM48" s="7"/>
      <c r="BN48" s="7">
        <f t="shared" si="112"/>
        <v>23.458135480288732</v>
      </c>
      <c r="BO48" s="7">
        <f t="shared" si="113"/>
        <v>28.95886451971127</v>
      </c>
      <c r="BP48" s="7">
        <f t="shared" si="135"/>
        <v>28.95886451971127</v>
      </c>
      <c r="BQ48" s="37">
        <f t="shared" si="27"/>
        <v>34.142054072335156</v>
      </c>
      <c r="BR48" s="37">
        <f t="shared" si="115"/>
        <v>31.20075257340304</v>
      </c>
      <c r="BS48" s="37">
        <f t="shared" si="116"/>
        <v>29.767997426596956</v>
      </c>
      <c r="BT48" s="37">
        <f t="shared" si="117"/>
        <v>27.040137511985094</v>
      </c>
      <c r="BU48" s="37">
        <f t="shared" si="26"/>
        <v>17.405362488014902</v>
      </c>
      <c r="BV48" s="37">
        <f t="shared" si="15"/>
        <v>16.679961150207134</v>
      </c>
      <c r="BW48" s="37"/>
      <c r="BX48" s="10" t="s">
        <v>16</v>
      </c>
      <c r="BY48" s="7"/>
      <c r="BZ48" s="7"/>
      <c r="CA48" s="7"/>
      <c r="CB48" s="7"/>
      <c r="CC48" s="7"/>
      <c r="CD48" s="7"/>
      <c r="CE48" s="7">
        <f t="shared" si="137"/>
        <v>52.417000000000002</v>
      </c>
      <c r="CF48" s="7">
        <f t="shared" si="137"/>
        <v>75.202750000000009</v>
      </c>
      <c r="CG48" s="7">
        <f t="shared" si="137"/>
        <v>60.96875</v>
      </c>
      <c r="CH48" s="7">
        <f t="shared" si="137"/>
        <v>44.445499999999996</v>
      </c>
      <c r="CI48" s="7"/>
      <c r="CJ48" s="7"/>
      <c r="CK48" s="208"/>
      <c r="CL48" s="208"/>
      <c r="CM48" s="37"/>
      <c r="CN48" s="444"/>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row>
    <row r="49" spans="2:148" x14ac:dyDescent="0.3">
      <c r="B49" s="10" t="s">
        <v>17</v>
      </c>
      <c r="C49" s="809"/>
      <c r="D49" s="809"/>
      <c r="E49" s="809"/>
      <c r="F49" s="809"/>
      <c r="G49" s="809"/>
      <c r="H49" s="809"/>
      <c r="I49" s="809">
        <v>46</v>
      </c>
      <c r="J49" s="809">
        <v>240</v>
      </c>
      <c r="K49" s="809">
        <v>-26</v>
      </c>
      <c r="L49" s="809">
        <v>-114</v>
      </c>
      <c r="M49" s="809">
        <v>67</v>
      </c>
      <c r="N49" s="809">
        <v>-50</v>
      </c>
      <c r="O49" s="501" t="str">
        <f t="shared" si="9"/>
        <v>N/A</v>
      </c>
      <c r="P49" s="501" t="str">
        <f t="shared" si="9"/>
        <v>N/A</v>
      </c>
      <c r="Q49" s="544"/>
      <c r="R49" s="37"/>
      <c r="S49" s="37"/>
      <c r="T49" s="37"/>
      <c r="U49" s="37"/>
      <c r="V49" s="37"/>
      <c r="W49" s="37"/>
      <c r="X49" s="37"/>
      <c r="Y49" s="37"/>
      <c r="Z49" s="37"/>
      <c r="AA49" s="37"/>
      <c r="AB49" s="37"/>
      <c r="AC49" s="37"/>
      <c r="AD49" s="37"/>
      <c r="AE49" s="37"/>
      <c r="AF49" s="37"/>
      <c r="AG49" s="37"/>
      <c r="AH49" s="37"/>
      <c r="AI49" s="37"/>
      <c r="AJ49" s="37">
        <v>15</v>
      </c>
      <c r="AK49" s="37">
        <v>42</v>
      </c>
      <c r="AL49" s="37">
        <v>6</v>
      </c>
      <c r="AM49" s="37">
        <v>-17</v>
      </c>
      <c r="AN49" s="37">
        <v>155</v>
      </c>
      <c r="AO49" s="37">
        <v>79</v>
      </c>
      <c r="AP49" s="37">
        <v>22</v>
      </c>
      <c r="AQ49" s="37">
        <v>-16</v>
      </c>
      <c r="AR49" s="37">
        <v>-107</v>
      </c>
      <c r="AS49" s="37">
        <v>13</v>
      </c>
      <c r="AT49" s="37">
        <v>50</v>
      </c>
      <c r="AU49" s="37">
        <v>18</v>
      </c>
      <c r="AV49" s="37">
        <v>-53</v>
      </c>
      <c r="AW49" s="37">
        <v>-22</v>
      </c>
      <c r="AX49" s="37">
        <v>13</v>
      </c>
      <c r="AY49" s="37">
        <v>-52</v>
      </c>
      <c r="AZ49" s="37">
        <v>55</v>
      </c>
      <c r="BA49" s="37">
        <v>-19</v>
      </c>
      <c r="BB49" s="37">
        <v>15</v>
      </c>
      <c r="BC49" s="783"/>
      <c r="BD49" s="37"/>
      <c r="BE49" s="7"/>
      <c r="BF49" s="7"/>
      <c r="BG49" s="7"/>
      <c r="BH49" s="7"/>
      <c r="BI49" s="7"/>
      <c r="BJ49" s="7"/>
      <c r="BK49" s="7"/>
      <c r="BL49" s="7"/>
      <c r="BM49" s="7"/>
      <c r="BN49" s="7">
        <f t="shared" si="112"/>
        <v>57</v>
      </c>
      <c r="BO49" s="7">
        <f t="shared" si="113"/>
        <v>-11</v>
      </c>
      <c r="BP49" s="7">
        <f t="shared" si="135"/>
        <v>-11</v>
      </c>
      <c r="BQ49" s="37">
        <f t="shared" si="27"/>
        <v>6</v>
      </c>
      <c r="BR49" s="37">
        <f t="shared" si="115"/>
        <v>-94</v>
      </c>
      <c r="BS49" s="37">
        <f t="shared" si="116"/>
        <v>68</v>
      </c>
      <c r="BT49" s="37">
        <f t="shared" si="117"/>
        <v>-75</v>
      </c>
      <c r="BU49" s="37">
        <f t="shared" si="26"/>
        <v>-39</v>
      </c>
      <c r="BV49" s="37">
        <f t="shared" si="15"/>
        <v>36</v>
      </c>
      <c r="BW49" s="37"/>
      <c r="BX49" s="10" t="s">
        <v>17</v>
      </c>
      <c r="BY49" s="7"/>
      <c r="BZ49" s="7"/>
      <c r="CA49" s="7"/>
      <c r="CB49" s="7"/>
      <c r="CC49" s="7"/>
      <c r="CD49" s="7"/>
      <c r="CE49" s="7">
        <f t="shared" si="137"/>
        <v>46</v>
      </c>
      <c r="CF49" s="7">
        <f t="shared" si="137"/>
        <v>240</v>
      </c>
      <c r="CG49" s="7">
        <f t="shared" si="137"/>
        <v>-26</v>
      </c>
      <c r="CH49" s="7">
        <f t="shared" si="137"/>
        <v>-114</v>
      </c>
      <c r="CI49" s="7"/>
      <c r="CJ49" s="7"/>
      <c r="CK49" s="208"/>
      <c r="CL49" s="208"/>
      <c r="CM49" s="37"/>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row>
    <row r="50" spans="2:148" x14ac:dyDescent="0.3">
      <c r="B50" s="253" t="s">
        <v>19</v>
      </c>
      <c r="C50" s="809"/>
      <c r="D50" s="809"/>
      <c r="E50" s="809"/>
      <c r="F50" s="809"/>
      <c r="G50" s="809"/>
      <c r="H50" s="809"/>
      <c r="I50" s="809">
        <v>9</v>
      </c>
      <c r="J50" s="809">
        <v>21.2</v>
      </c>
      <c r="K50" s="809">
        <v>33</v>
      </c>
      <c r="L50" s="809">
        <v>36.053978597786696</v>
      </c>
      <c r="M50" s="809">
        <v>25.785538610029636</v>
      </c>
      <c r="N50" s="809">
        <v>25.353151789087708</v>
      </c>
      <c r="O50" s="505">
        <f t="shared" si="9"/>
        <v>-0.28480740232057011</v>
      </c>
      <c r="P50" s="505">
        <f t="shared" si="9"/>
        <v>-1.6768578212818297E-2</v>
      </c>
      <c r="Q50" s="544"/>
      <c r="R50" s="810"/>
      <c r="S50" s="810"/>
      <c r="T50" s="810"/>
      <c r="U50" s="810"/>
      <c r="V50" s="810"/>
      <c r="W50" s="810"/>
      <c r="X50" s="810"/>
      <c r="Y50" s="810"/>
      <c r="Z50" s="810"/>
      <c r="AA50" s="810"/>
      <c r="AB50" s="810"/>
      <c r="AC50" s="810"/>
      <c r="AD50" s="810"/>
      <c r="AE50" s="810"/>
      <c r="AF50" s="810"/>
      <c r="AG50" s="810"/>
      <c r="AH50" s="810"/>
      <c r="AI50" s="810"/>
      <c r="AJ50" s="37">
        <v>2.25</v>
      </c>
      <c r="AK50" s="37">
        <v>2.25</v>
      </c>
      <c r="AL50" s="37">
        <v>2.25</v>
      </c>
      <c r="AM50" s="37">
        <v>2.25</v>
      </c>
      <c r="AN50" s="37">
        <v>3.3</v>
      </c>
      <c r="AO50" s="37">
        <v>3.3</v>
      </c>
      <c r="AP50" s="37">
        <v>7.3</v>
      </c>
      <c r="AQ50" s="37">
        <v>7.3</v>
      </c>
      <c r="AR50" s="37">
        <v>7.25</v>
      </c>
      <c r="AS50" s="37">
        <v>9.25</v>
      </c>
      <c r="AT50" s="37">
        <v>8.25</v>
      </c>
      <c r="AU50" s="37">
        <v>8.25</v>
      </c>
      <c r="AV50" s="37">
        <v>9.0134946494466739</v>
      </c>
      <c r="AW50" s="37">
        <v>9.0134946494466739</v>
      </c>
      <c r="AX50" s="37">
        <v>9.0134946494466739</v>
      </c>
      <c r="AY50" s="37">
        <v>9.0134946494466739</v>
      </c>
      <c r="AZ50" s="37">
        <v>6.4463846525074091</v>
      </c>
      <c r="BA50" s="37">
        <v>6.4463846525074091</v>
      </c>
      <c r="BB50" s="37">
        <v>6.4463846525074091</v>
      </c>
      <c r="BC50" s="783"/>
      <c r="BD50" s="810"/>
      <c r="BE50" s="29"/>
      <c r="BF50" s="29"/>
      <c r="BG50" s="29"/>
      <c r="BH50" s="29"/>
      <c r="BI50" s="29"/>
      <c r="BJ50" s="29"/>
      <c r="BK50" s="29"/>
      <c r="BL50" s="29"/>
      <c r="BM50" s="29"/>
      <c r="BN50" s="29">
        <f t="shared" si="112"/>
        <v>4.5</v>
      </c>
      <c r="BO50" s="29">
        <f t="shared" si="113"/>
        <v>4.5</v>
      </c>
      <c r="BP50" s="29">
        <f t="shared" si="135"/>
        <v>4.5</v>
      </c>
      <c r="BQ50" s="786">
        <f t="shared" si="27"/>
        <v>14.6</v>
      </c>
      <c r="BR50" s="787">
        <f t="shared" si="115"/>
        <v>16.5</v>
      </c>
      <c r="BS50" s="787">
        <f t="shared" si="116"/>
        <v>16.5</v>
      </c>
      <c r="BT50" s="787">
        <f t="shared" si="117"/>
        <v>18.026989298893348</v>
      </c>
      <c r="BU50" s="787">
        <f t="shared" si="26"/>
        <v>18.026989298893348</v>
      </c>
      <c r="BV50" s="787">
        <f t="shared" si="15"/>
        <v>12.892769305014818</v>
      </c>
      <c r="BW50" s="37"/>
      <c r="BX50" s="268" t="s">
        <v>19</v>
      </c>
      <c r="BY50" s="29"/>
      <c r="BZ50" s="29"/>
      <c r="CA50" s="29"/>
      <c r="CB50" s="29"/>
      <c r="CC50" s="29"/>
      <c r="CD50" s="29"/>
      <c r="CE50" s="29">
        <f t="shared" si="137"/>
        <v>9</v>
      </c>
      <c r="CF50" s="29">
        <f t="shared" si="137"/>
        <v>21.2</v>
      </c>
      <c r="CG50" s="29">
        <f t="shared" si="137"/>
        <v>33</v>
      </c>
      <c r="CH50" s="29">
        <f t="shared" si="137"/>
        <v>36.053978597786696</v>
      </c>
      <c r="CI50" s="29"/>
      <c r="CJ50" s="29"/>
      <c r="CK50" s="217"/>
      <c r="CL50" s="217"/>
      <c r="CM50" s="37"/>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c r="EI50" s="453"/>
      <c r="EJ50" s="453"/>
      <c r="EK50" s="453"/>
      <c r="EL50" s="453"/>
      <c r="EM50" s="453"/>
      <c r="EN50" s="453"/>
      <c r="EO50" s="453"/>
      <c r="EP50" s="453"/>
      <c r="EQ50" s="453"/>
      <c r="ER50" s="453"/>
    </row>
    <row r="51" spans="2:148" s="432" customFormat="1" x14ac:dyDescent="0.3">
      <c r="B51" s="256" t="s">
        <v>103</v>
      </c>
      <c r="C51" s="811">
        <v>905</v>
      </c>
      <c r="D51" s="811">
        <v>215</v>
      </c>
      <c r="E51" s="811">
        <v>-240</v>
      </c>
      <c r="F51" s="811">
        <v>-10</v>
      </c>
      <c r="G51" s="811">
        <v>105</v>
      </c>
      <c r="H51" s="811">
        <v>-245</v>
      </c>
      <c r="I51" s="811">
        <f>SUM(I52:I55)</f>
        <v>990.64359446820163</v>
      </c>
      <c r="J51" s="811">
        <f t="shared" ref="J51:N51" si="138">SUM(J52:J55)</f>
        <v>507.24591859579829</v>
      </c>
      <c r="K51" s="811">
        <f t="shared" si="138"/>
        <v>-241.04985259999987</v>
      </c>
      <c r="L51" s="811">
        <f t="shared" si="138"/>
        <v>-557.63930619999985</v>
      </c>
      <c r="M51" s="811">
        <f t="shared" si="138"/>
        <v>50</v>
      </c>
      <c r="N51" s="811">
        <f t="shared" si="138"/>
        <v>-120</v>
      </c>
      <c r="O51" s="210" t="str">
        <f t="shared" si="9"/>
        <v>N/A</v>
      </c>
      <c r="P51" s="509" t="str">
        <f t="shared" si="9"/>
        <v>N/A</v>
      </c>
      <c r="Q51" s="544"/>
      <c r="R51" s="812">
        <v>-95</v>
      </c>
      <c r="S51" s="812">
        <v>-30</v>
      </c>
      <c r="T51" s="812">
        <v>-50</v>
      </c>
      <c r="U51" s="812">
        <v>45</v>
      </c>
      <c r="V51" s="812">
        <v>110</v>
      </c>
      <c r="W51" s="812">
        <v>-345</v>
      </c>
      <c r="X51" s="812">
        <v>-25</v>
      </c>
      <c r="Y51" s="812">
        <v>-15</v>
      </c>
      <c r="Z51" s="812">
        <v>-85</v>
      </c>
      <c r="AA51" s="812">
        <v>115</v>
      </c>
      <c r="AB51" s="812">
        <v>60</v>
      </c>
      <c r="AC51" s="812">
        <v>30</v>
      </c>
      <c r="AD51" s="812">
        <v>-40</v>
      </c>
      <c r="AE51" s="812">
        <v>55</v>
      </c>
      <c r="AF51" s="812">
        <v>-15</v>
      </c>
      <c r="AG51" s="812">
        <v>-125</v>
      </c>
      <c r="AH51" s="812">
        <v>5</v>
      </c>
      <c r="AI51" s="812">
        <v>-115</v>
      </c>
      <c r="AJ51" s="812">
        <f t="shared" ref="AJ51:BB51" si="139">SUM(AJ52:AJ55)</f>
        <v>687.30098397999996</v>
      </c>
      <c r="AK51" s="812">
        <f t="shared" si="139"/>
        <v>50.29261981999985</v>
      </c>
      <c r="AL51" s="812">
        <f t="shared" si="139"/>
        <v>207.01584164799993</v>
      </c>
      <c r="AM51" s="812">
        <f t="shared" si="139"/>
        <v>46.03414902020188</v>
      </c>
      <c r="AN51" s="812">
        <f t="shared" si="139"/>
        <v>-215.94544478631991</v>
      </c>
      <c r="AO51" s="812">
        <f t="shared" si="139"/>
        <v>123.8353253826093</v>
      </c>
      <c r="AP51" s="812">
        <f t="shared" si="139"/>
        <v>525.73442329950888</v>
      </c>
      <c r="AQ51" s="812">
        <f t="shared" si="139"/>
        <v>73.621614700000109</v>
      </c>
      <c r="AR51" s="812">
        <f t="shared" si="139"/>
        <v>100.38166739999974</v>
      </c>
      <c r="AS51" s="812">
        <f t="shared" si="139"/>
        <v>33.979730200000191</v>
      </c>
      <c r="AT51" s="812">
        <f t="shared" si="139"/>
        <v>-213.37130419999994</v>
      </c>
      <c r="AU51" s="812">
        <f t="shared" si="139"/>
        <v>-162.03994599999982</v>
      </c>
      <c r="AV51" s="812">
        <f t="shared" si="139"/>
        <v>-166.41974060000015</v>
      </c>
      <c r="AW51" s="812">
        <f t="shared" si="139"/>
        <v>-111.71180959999987</v>
      </c>
      <c r="AX51" s="812">
        <f t="shared" si="139"/>
        <v>-217.28717849999998</v>
      </c>
      <c r="AY51" s="812">
        <f t="shared" si="139"/>
        <v>-62.220577499999798</v>
      </c>
      <c r="AZ51" s="812">
        <f t="shared" si="139"/>
        <v>40.330283399999715</v>
      </c>
      <c r="BA51" s="812">
        <f t="shared" si="139"/>
        <v>155.21315000000007</v>
      </c>
      <c r="BB51" s="812">
        <f t="shared" si="139"/>
        <v>-98.747707000000077</v>
      </c>
      <c r="BC51" s="783"/>
      <c r="BD51" s="812">
        <v>340</v>
      </c>
      <c r="BE51" s="812">
        <v>-125</v>
      </c>
      <c r="BF51" s="812">
        <v>-5</v>
      </c>
      <c r="BG51" s="812">
        <v>-235</v>
      </c>
      <c r="BH51" s="812">
        <v>-40</v>
      </c>
      <c r="BI51" s="812">
        <v>30</v>
      </c>
      <c r="BJ51" s="812">
        <v>90</v>
      </c>
      <c r="BK51" s="812">
        <v>15</v>
      </c>
      <c r="BL51" s="812">
        <v>-140</v>
      </c>
      <c r="BM51" s="812">
        <v>-110</v>
      </c>
      <c r="BN51" s="812">
        <f t="shared" si="112"/>
        <v>737.59360379999976</v>
      </c>
      <c r="BO51" s="812">
        <f t="shared" si="113"/>
        <v>253.04999066820181</v>
      </c>
      <c r="BP51" s="812">
        <f t="shared" ref="BP51" si="140">SUM(BP52:BP55)</f>
        <v>-92.110119403710627</v>
      </c>
      <c r="BQ51" s="31">
        <f t="shared" si="27"/>
        <v>599.356037999509</v>
      </c>
      <c r="BR51" s="31">
        <f t="shared" si="115"/>
        <v>134.36139759999992</v>
      </c>
      <c r="BS51" s="31">
        <f t="shared" si="116"/>
        <v>-375.41125019999976</v>
      </c>
      <c r="BT51" s="31">
        <f t="shared" si="117"/>
        <v>-278.13155019999999</v>
      </c>
      <c r="BU51" s="31">
        <f t="shared" si="26"/>
        <v>-279.5077559999998</v>
      </c>
      <c r="BV51" s="31">
        <f t="shared" si="15"/>
        <v>195.5434333999998</v>
      </c>
      <c r="BW51" s="31"/>
      <c r="BX51" s="813" t="s">
        <v>103</v>
      </c>
      <c r="BY51" s="31">
        <f t="shared" ref="BY51:CD51" si="141">C51</f>
        <v>905</v>
      </c>
      <c r="BZ51" s="31">
        <f t="shared" si="141"/>
        <v>215</v>
      </c>
      <c r="CA51" s="31">
        <f t="shared" si="141"/>
        <v>-240</v>
      </c>
      <c r="CB51" s="31">
        <f t="shared" si="141"/>
        <v>-10</v>
      </c>
      <c r="CC51" s="31">
        <f t="shared" si="141"/>
        <v>105</v>
      </c>
      <c r="CD51" s="31">
        <f t="shared" si="141"/>
        <v>-245</v>
      </c>
      <c r="CE51" s="31">
        <f t="shared" si="137"/>
        <v>990.64359446820163</v>
      </c>
      <c r="CF51" s="31">
        <f t="shared" si="137"/>
        <v>507.24591859579829</v>
      </c>
      <c r="CG51" s="31">
        <f t="shared" si="137"/>
        <v>-241.04985259999987</v>
      </c>
      <c r="CH51" s="31">
        <f t="shared" si="137"/>
        <v>-557.63930619999985</v>
      </c>
      <c r="CI51" s="31">
        <f>M51</f>
        <v>50</v>
      </c>
      <c r="CJ51" s="31">
        <f>N51</f>
        <v>-120</v>
      </c>
      <c r="CK51" s="210" t="str">
        <f>O51</f>
        <v>N/A</v>
      </c>
      <c r="CL51" s="210" t="str">
        <f>P51</f>
        <v>N/A</v>
      </c>
      <c r="CM51" s="31"/>
      <c r="CN51" s="444">
        <f t="shared" ref="CN51:DX51" si="142">R51</f>
        <v>-95</v>
      </c>
      <c r="CO51" s="444">
        <f t="shared" si="142"/>
        <v>-30</v>
      </c>
      <c r="CP51" s="444">
        <f t="shared" si="142"/>
        <v>-50</v>
      </c>
      <c r="CQ51" s="444">
        <f t="shared" si="142"/>
        <v>45</v>
      </c>
      <c r="CR51" s="444">
        <f t="shared" si="142"/>
        <v>110</v>
      </c>
      <c r="CS51" s="444">
        <f t="shared" si="142"/>
        <v>-345</v>
      </c>
      <c r="CT51" s="444">
        <f t="shared" si="142"/>
        <v>-25</v>
      </c>
      <c r="CU51" s="444">
        <f t="shared" si="142"/>
        <v>-15</v>
      </c>
      <c r="CV51" s="444">
        <f t="shared" si="142"/>
        <v>-85</v>
      </c>
      <c r="CW51" s="444">
        <f t="shared" si="142"/>
        <v>115</v>
      </c>
      <c r="CX51" s="444">
        <f t="shared" si="142"/>
        <v>60</v>
      </c>
      <c r="CY51" s="444">
        <f t="shared" si="142"/>
        <v>30</v>
      </c>
      <c r="CZ51" s="444">
        <f t="shared" si="142"/>
        <v>-40</v>
      </c>
      <c r="DA51" s="444">
        <f t="shared" si="142"/>
        <v>55</v>
      </c>
      <c r="DB51" s="444">
        <f t="shared" si="142"/>
        <v>-15</v>
      </c>
      <c r="DC51" s="444">
        <f t="shared" si="142"/>
        <v>-125</v>
      </c>
      <c r="DD51" s="444">
        <f t="shared" si="142"/>
        <v>5</v>
      </c>
      <c r="DE51" s="444">
        <f t="shared" si="142"/>
        <v>-115</v>
      </c>
      <c r="DF51" s="444">
        <f t="shared" si="142"/>
        <v>687.30098397999996</v>
      </c>
      <c r="DG51" s="444">
        <f t="shared" si="142"/>
        <v>50.29261981999985</v>
      </c>
      <c r="DH51" s="444">
        <f t="shared" si="142"/>
        <v>207.01584164799993</v>
      </c>
      <c r="DI51" s="444">
        <f t="shared" si="142"/>
        <v>46.03414902020188</v>
      </c>
      <c r="DJ51" s="444">
        <f t="shared" si="142"/>
        <v>-215.94544478631991</v>
      </c>
      <c r="DK51" s="444">
        <f t="shared" si="142"/>
        <v>123.8353253826093</v>
      </c>
      <c r="DL51" s="444">
        <f t="shared" si="142"/>
        <v>525.73442329950888</v>
      </c>
      <c r="DM51" s="444">
        <f t="shared" si="142"/>
        <v>73.621614700000109</v>
      </c>
      <c r="DN51" s="444">
        <f t="shared" si="142"/>
        <v>100.38166739999974</v>
      </c>
      <c r="DO51" s="444">
        <f t="shared" si="142"/>
        <v>33.979730200000191</v>
      </c>
      <c r="DP51" s="444">
        <f t="shared" si="142"/>
        <v>-213.37130419999994</v>
      </c>
      <c r="DQ51" s="444">
        <f t="shared" si="142"/>
        <v>-162.03994599999982</v>
      </c>
      <c r="DR51" s="444">
        <f t="shared" si="142"/>
        <v>-166.41974060000015</v>
      </c>
      <c r="DS51" s="444">
        <f t="shared" si="142"/>
        <v>-111.71180959999987</v>
      </c>
      <c r="DT51" s="444">
        <f t="shared" si="142"/>
        <v>-217.28717849999998</v>
      </c>
      <c r="DU51" s="444">
        <f t="shared" si="142"/>
        <v>-62.220577499999798</v>
      </c>
      <c r="DV51" s="444">
        <f t="shared" si="142"/>
        <v>40.330283399999715</v>
      </c>
      <c r="DW51" s="444">
        <f t="shared" si="142"/>
        <v>155.21315000000007</v>
      </c>
      <c r="DX51" s="444">
        <f t="shared" si="142"/>
        <v>-98.747707000000077</v>
      </c>
      <c r="DY51" s="444"/>
      <c r="DZ51" s="444">
        <f t="shared" ref="DZ51:ER51" si="143">BD51</f>
        <v>340</v>
      </c>
      <c r="EA51" s="444">
        <f t="shared" si="143"/>
        <v>-125</v>
      </c>
      <c r="EB51" s="444">
        <f t="shared" si="143"/>
        <v>-5</v>
      </c>
      <c r="EC51" s="444">
        <f t="shared" si="143"/>
        <v>-235</v>
      </c>
      <c r="ED51" s="444">
        <f t="shared" si="143"/>
        <v>-40</v>
      </c>
      <c r="EE51" s="444">
        <f t="shared" si="143"/>
        <v>30</v>
      </c>
      <c r="EF51" s="444">
        <f t="shared" si="143"/>
        <v>90</v>
      </c>
      <c r="EG51" s="444">
        <f t="shared" si="143"/>
        <v>15</v>
      </c>
      <c r="EH51" s="444">
        <f t="shared" si="143"/>
        <v>-140</v>
      </c>
      <c r="EI51" s="444">
        <f t="shared" si="143"/>
        <v>-110</v>
      </c>
      <c r="EJ51" s="444">
        <f t="shared" si="143"/>
        <v>737.59360379999976</v>
      </c>
      <c r="EK51" s="444">
        <f t="shared" si="143"/>
        <v>253.04999066820181</v>
      </c>
      <c r="EL51" s="444">
        <f t="shared" si="143"/>
        <v>-92.110119403710627</v>
      </c>
      <c r="EM51" s="444">
        <f t="shared" si="143"/>
        <v>599.356037999509</v>
      </c>
      <c r="EN51" s="444">
        <f t="shared" si="143"/>
        <v>134.36139759999992</v>
      </c>
      <c r="EO51" s="444">
        <f t="shared" si="143"/>
        <v>-375.41125019999976</v>
      </c>
      <c r="EP51" s="444">
        <f t="shared" si="143"/>
        <v>-278.13155019999999</v>
      </c>
      <c r="EQ51" s="444">
        <f t="shared" si="143"/>
        <v>-279.5077559999998</v>
      </c>
      <c r="ER51" s="444">
        <f t="shared" si="143"/>
        <v>195.5434333999998</v>
      </c>
    </row>
    <row r="52" spans="2:148" x14ac:dyDescent="0.3">
      <c r="B52" s="10" t="s">
        <v>15</v>
      </c>
      <c r="C52" s="809"/>
      <c r="D52" s="809"/>
      <c r="E52" s="809"/>
      <c r="F52" s="809"/>
      <c r="G52" s="809"/>
      <c r="H52" s="809"/>
      <c r="I52" s="809">
        <v>125.23173499999987</v>
      </c>
      <c r="J52" s="809">
        <v>523.89902040000004</v>
      </c>
      <c r="K52" s="809">
        <v>-5.8925504999999063</v>
      </c>
      <c r="L52" s="809">
        <v>-101.52337489999994</v>
      </c>
      <c r="M52" s="809">
        <v>-90</v>
      </c>
      <c r="N52" s="809">
        <v>-50</v>
      </c>
      <c r="O52" s="501" t="str">
        <f t="shared" si="9"/>
        <v>N/A</v>
      </c>
      <c r="P52" s="501" t="str">
        <f t="shared" si="9"/>
        <v>N/A</v>
      </c>
      <c r="Q52" s="544"/>
      <c r="R52" s="37"/>
      <c r="S52" s="37"/>
      <c r="T52" s="37"/>
      <c r="U52" s="37"/>
      <c r="V52" s="37"/>
      <c r="W52" s="37"/>
      <c r="X52" s="37"/>
      <c r="Y52" s="37"/>
      <c r="Z52" s="37"/>
      <c r="AA52" s="37"/>
      <c r="AB52" s="37"/>
      <c r="AC52" s="37"/>
      <c r="AD52" s="37"/>
      <c r="AE52" s="37"/>
      <c r="AF52" s="37"/>
      <c r="AG52" s="37"/>
      <c r="AH52" s="37"/>
      <c r="AI52" s="37"/>
      <c r="AJ52" s="37">
        <v>77.093736999999962</v>
      </c>
      <c r="AK52" s="37">
        <v>-12.929119000000064</v>
      </c>
      <c r="AL52" s="37">
        <v>81.839284000000106</v>
      </c>
      <c r="AM52" s="37">
        <v>-20.772167000000131</v>
      </c>
      <c r="AN52" s="37">
        <v>-6.7504139999999895</v>
      </c>
      <c r="AO52" s="37">
        <v>171.52357900000004</v>
      </c>
      <c r="AP52" s="37">
        <v>338.94307030000004</v>
      </c>
      <c r="AQ52" s="37">
        <v>20.182785099999979</v>
      </c>
      <c r="AR52" s="37">
        <v>78.069970800000007</v>
      </c>
      <c r="AS52" s="37">
        <v>6.7951286000001714</v>
      </c>
      <c r="AT52" s="37">
        <v>-52.364039700000085</v>
      </c>
      <c r="AU52" s="37">
        <v>-38.393610199999998</v>
      </c>
      <c r="AV52" s="37">
        <v>39.69113509999984</v>
      </c>
      <c r="AW52" s="37">
        <v>-19.978259999999775</v>
      </c>
      <c r="AX52" s="37">
        <v>-116.96814000000013</v>
      </c>
      <c r="AY52" s="37">
        <v>-4.2681099999998695</v>
      </c>
      <c r="AZ52" s="37">
        <v>-78.217640000000131</v>
      </c>
      <c r="BA52" s="37">
        <v>15.461209999999962</v>
      </c>
      <c r="BB52" s="37">
        <v>-10.315199999999953</v>
      </c>
      <c r="BC52" s="783"/>
      <c r="BD52" s="37"/>
      <c r="BE52" s="37"/>
      <c r="BF52" s="37"/>
      <c r="BG52" s="37"/>
      <c r="BH52" s="37"/>
      <c r="BI52" s="37"/>
      <c r="BJ52" s="37"/>
      <c r="BK52" s="37"/>
      <c r="BL52" s="37"/>
      <c r="BM52" s="37"/>
      <c r="BN52" s="37">
        <f t="shared" si="112"/>
        <v>64.164617999999905</v>
      </c>
      <c r="BO52" s="37">
        <f t="shared" si="113"/>
        <v>61.067116999999975</v>
      </c>
      <c r="BP52" s="37">
        <f>AN52+AO52</f>
        <v>164.77316500000006</v>
      </c>
      <c r="BQ52" s="37">
        <f t="shared" si="27"/>
        <v>359.12585540000003</v>
      </c>
      <c r="BR52" s="37">
        <f t="shared" si="115"/>
        <v>84.865099400000176</v>
      </c>
      <c r="BS52" s="37">
        <f t="shared" si="116"/>
        <v>-90.757649900000075</v>
      </c>
      <c r="BT52" s="37">
        <f t="shared" si="117"/>
        <v>19.712875100000065</v>
      </c>
      <c r="BU52" s="37">
        <f t="shared" si="26"/>
        <v>-121.23625</v>
      </c>
      <c r="BV52" s="37">
        <f t="shared" si="15"/>
        <v>-62.756430000000165</v>
      </c>
      <c r="BW52" s="37"/>
      <c r="BX52" s="10" t="s">
        <v>15</v>
      </c>
      <c r="BY52" s="7"/>
      <c r="BZ52" s="7"/>
      <c r="CA52" s="7"/>
      <c r="CB52" s="7"/>
      <c r="CC52" s="7"/>
      <c r="CD52" s="7"/>
      <c r="CE52" s="7">
        <f t="shared" si="137"/>
        <v>125.23173499999987</v>
      </c>
      <c r="CF52" s="7">
        <f t="shared" si="137"/>
        <v>523.89902040000004</v>
      </c>
      <c r="CG52" s="7">
        <f t="shared" si="137"/>
        <v>-5.8925504999999063</v>
      </c>
      <c r="CH52" s="7">
        <f t="shared" si="137"/>
        <v>-101.52337489999994</v>
      </c>
      <c r="CI52" s="7"/>
      <c r="CJ52" s="7"/>
      <c r="CK52" s="208"/>
      <c r="CL52" s="208"/>
      <c r="CM52" s="37"/>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row>
    <row r="53" spans="2:148" x14ac:dyDescent="0.3">
      <c r="B53" s="10" t="s">
        <v>16</v>
      </c>
      <c r="C53" s="809"/>
      <c r="D53" s="809"/>
      <c r="E53" s="809"/>
      <c r="F53" s="809"/>
      <c r="G53" s="809"/>
      <c r="H53" s="809"/>
      <c r="I53" s="809">
        <v>508.35441916820173</v>
      </c>
      <c r="J53" s="809">
        <v>237.22042819579832</v>
      </c>
      <c r="K53" s="809">
        <v>55.758257900000075</v>
      </c>
      <c r="L53" s="809">
        <v>-312.64948129999988</v>
      </c>
      <c r="M53" s="809">
        <v>-50</v>
      </c>
      <c r="N53" s="809">
        <v>-20</v>
      </c>
      <c r="O53" s="501" t="str">
        <f t="shared" si="9"/>
        <v>N/A</v>
      </c>
      <c r="P53" s="501" t="str">
        <f t="shared" si="9"/>
        <v>N/A</v>
      </c>
      <c r="Q53" s="544"/>
      <c r="R53" s="37"/>
      <c r="S53" s="37"/>
      <c r="T53" s="37"/>
      <c r="U53" s="37"/>
      <c r="V53" s="37"/>
      <c r="W53" s="37"/>
      <c r="X53" s="37"/>
      <c r="Y53" s="37"/>
      <c r="Z53" s="37"/>
      <c r="AA53" s="37"/>
      <c r="AB53" s="37"/>
      <c r="AC53" s="37"/>
      <c r="AD53" s="37"/>
      <c r="AE53" s="37"/>
      <c r="AF53" s="37"/>
      <c r="AG53" s="37"/>
      <c r="AH53" s="37"/>
      <c r="AI53" s="37"/>
      <c r="AJ53" s="37">
        <v>192.74992938</v>
      </c>
      <c r="AK53" s="37">
        <v>57.348208619999816</v>
      </c>
      <c r="AL53" s="37">
        <v>205.94494514800002</v>
      </c>
      <c r="AM53" s="37">
        <v>52.311336020201914</v>
      </c>
      <c r="AN53" s="37">
        <v>-46.373440786320018</v>
      </c>
      <c r="AO53" s="37">
        <v>62.541556382609301</v>
      </c>
      <c r="AP53" s="37">
        <v>111.53400299950898</v>
      </c>
      <c r="AQ53" s="37">
        <v>109.51830960000004</v>
      </c>
      <c r="AR53" s="37">
        <v>46.993366599999831</v>
      </c>
      <c r="AS53" s="37">
        <v>77.992781599999873</v>
      </c>
      <c r="AT53" s="37">
        <v>1.3749555000001565</v>
      </c>
      <c r="AU53" s="37">
        <v>-70.602845799999784</v>
      </c>
      <c r="AV53" s="37">
        <v>-155.91198570000009</v>
      </c>
      <c r="AW53" s="37">
        <v>-64.063299600000022</v>
      </c>
      <c r="AX53" s="37">
        <v>-70.295338499999843</v>
      </c>
      <c r="AY53" s="37">
        <v>-22.378857499999924</v>
      </c>
      <c r="AZ53" s="37">
        <v>-41.53795660000015</v>
      </c>
      <c r="BA53" s="37">
        <v>-10.026059999999823</v>
      </c>
      <c r="BB53" s="37">
        <v>-11.227527000000235</v>
      </c>
      <c r="BC53" s="783"/>
      <c r="BD53" s="37"/>
      <c r="BE53" s="37"/>
      <c r="BF53" s="37"/>
      <c r="BG53" s="37"/>
      <c r="BH53" s="37"/>
      <c r="BI53" s="37"/>
      <c r="BJ53" s="37"/>
      <c r="BK53" s="37"/>
      <c r="BL53" s="37"/>
      <c r="BM53" s="37"/>
      <c r="BN53" s="37">
        <f t="shared" si="112"/>
        <v>250.09813799999981</v>
      </c>
      <c r="BO53" s="37">
        <f t="shared" si="113"/>
        <v>258.25628116820195</v>
      </c>
      <c r="BP53" s="37">
        <f t="shared" ref="BP53:BP56" si="144">AN53+AO53</f>
        <v>16.168115596289283</v>
      </c>
      <c r="BQ53" s="37">
        <f t="shared" si="27"/>
        <v>221.05231259950904</v>
      </c>
      <c r="BR53" s="37">
        <f t="shared" si="115"/>
        <v>124.9861481999997</v>
      </c>
      <c r="BS53" s="37">
        <f t="shared" si="116"/>
        <v>-69.227890299999629</v>
      </c>
      <c r="BT53" s="37">
        <f t="shared" si="117"/>
        <v>-219.97528530000011</v>
      </c>
      <c r="BU53" s="37">
        <f t="shared" si="26"/>
        <v>-92.674195999999768</v>
      </c>
      <c r="BV53" s="37">
        <f t="shared" si="15"/>
        <v>-51.564016599999974</v>
      </c>
      <c r="BW53" s="37"/>
      <c r="BX53" s="10" t="s">
        <v>16</v>
      </c>
      <c r="BY53" s="7"/>
      <c r="BZ53" s="7"/>
      <c r="CA53" s="7"/>
      <c r="CB53" s="7"/>
      <c r="CC53" s="7"/>
      <c r="CD53" s="7"/>
      <c r="CE53" s="7">
        <f t="shared" si="137"/>
        <v>508.35441916820173</v>
      </c>
      <c r="CF53" s="7">
        <f t="shared" si="137"/>
        <v>237.22042819579832</v>
      </c>
      <c r="CG53" s="7">
        <f t="shared" si="137"/>
        <v>55.758257900000075</v>
      </c>
      <c r="CH53" s="7">
        <f t="shared" si="137"/>
        <v>-312.64948129999988</v>
      </c>
      <c r="CI53" s="7"/>
      <c r="CJ53" s="7"/>
      <c r="CK53" s="208"/>
      <c r="CL53" s="208"/>
      <c r="CM53" s="37"/>
      <c r="CN53" s="444"/>
      <c r="CO53" s="444"/>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c r="EI53" s="444"/>
      <c r="EJ53" s="444"/>
      <c r="EK53" s="444"/>
      <c r="EL53" s="444"/>
      <c r="EM53" s="444"/>
      <c r="EN53" s="444"/>
      <c r="EO53" s="444"/>
      <c r="EP53" s="444"/>
      <c r="EQ53" s="444"/>
      <c r="ER53" s="444"/>
    </row>
    <row r="54" spans="2:148" x14ac:dyDescent="0.3">
      <c r="B54" s="10" t="s">
        <v>17</v>
      </c>
      <c r="C54" s="809"/>
      <c r="D54" s="809"/>
      <c r="E54" s="809"/>
      <c r="F54" s="809"/>
      <c r="G54" s="809"/>
      <c r="H54" s="809"/>
      <c r="I54" s="809">
        <v>-12.70334969999999</v>
      </c>
      <c r="J54" s="809">
        <v>57.665439999999982</v>
      </c>
      <c r="K54" s="809">
        <v>-22.6035</v>
      </c>
      <c r="L54" s="809">
        <v>-27.636179999999989</v>
      </c>
      <c r="M54" s="809">
        <v>0</v>
      </c>
      <c r="N54" s="809">
        <v>0</v>
      </c>
      <c r="O54" s="501" t="str">
        <f t="shared" si="9"/>
        <v>N/A</v>
      </c>
      <c r="P54" s="501" t="str">
        <f t="shared" si="9"/>
        <v>N/A</v>
      </c>
      <c r="Q54" s="544"/>
      <c r="R54" s="37"/>
      <c r="S54" s="37"/>
      <c r="T54" s="37"/>
      <c r="U54" s="37"/>
      <c r="V54" s="37"/>
      <c r="W54" s="37"/>
      <c r="X54" s="37"/>
      <c r="Y54" s="37"/>
      <c r="Z54" s="37"/>
      <c r="AA54" s="37"/>
      <c r="AB54" s="37"/>
      <c r="AC54" s="37"/>
      <c r="AD54" s="37"/>
      <c r="AE54" s="37"/>
      <c r="AF54" s="37"/>
      <c r="AG54" s="37"/>
      <c r="AH54" s="37"/>
      <c r="AI54" s="37"/>
      <c r="AJ54" s="37">
        <v>-0.13331239999999525</v>
      </c>
      <c r="AK54" s="37">
        <v>14.025930200000003</v>
      </c>
      <c r="AL54" s="37">
        <v>-21.308847500000002</v>
      </c>
      <c r="AM54" s="37">
        <v>-5.2871199999999954</v>
      </c>
      <c r="AN54" s="37">
        <v>-0.13079000000000815</v>
      </c>
      <c r="AO54" s="37">
        <v>17.593630000000005</v>
      </c>
      <c r="AP54" s="37">
        <v>24.391500000000001</v>
      </c>
      <c r="AQ54" s="37">
        <v>15.811099999999991</v>
      </c>
      <c r="AR54" s="37">
        <v>-0.18560000000000582</v>
      </c>
      <c r="AS54" s="37">
        <v>-33.208299999999987</v>
      </c>
      <c r="AT54" s="37">
        <v>10.958100000000005</v>
      </c>
      <c r="AU54" s="37">
        <v>-0.16770000000001165</v>
      </c>
      <c r="AV54" s="37">
        <v>-0.16309999999999128</v>
      </c>
      <c r="AW54" s="37">
        <v>-8.2826999999999966</v>
      </c>
      <c r="AX54" s="37">
        <v>-0.1595</v>
      </c>
      <c r="AY54" s="37">
        <v>-19.030880000000003</v>
      </c>
      <c r="AZ54" s="37">
        <v>2.1092799999999987</v>
      </c>
      <c r="BA54" s="37">
        <v>3.0771999999999973</v>
      </c>
      <c r="BB54" s="37">
        <v>3.3414000000000086</v>
      </c>
      <c r="BC54" s="783"/>
      <c r="BD54" s="37"/>
      <c r="BE54" s="37"/>
      <c r="BF54" s="37"/>
      <c r="BG54" s="37"/>
      <c r="BH54" s="37"/>
      <c r="BI54" s="37"/>
      <c r="BJ54" s="37"/>
      <c r="BK54" s="37"/>
      <c r="BL54" s="37"/>
      <c r="BM54" s="37"/>
      <c r="BN54" s="37">
        <f t="shared" si="112"/>
        <v>13.892617800000007</v>
      </c>
      <c r="BO54" s="37">
        <f t="shared" si="113"/>
        <v>-26.595967499999997</v>
      </c>
      <c r="BP54" s="37">
        <f t="shared" si="144"/>
        <v>17.462839999999996</v>
      </c>
      <c r="BQ54" s="37">
        <f t="shared" si="27"/>
        <v>40.20259999999999</v>
      </c>
      <c r="BR54" s="37">
        <f t="shared" si="115"/>
        <v>-33.393899999999995</v>
      </c>
      <c r="BS54" s="37">
        <f t="shared" si="116"/>
        <v>10.790399999999993</v>
      </c>
      <c r="BT54" s="37">
        <f t="shared" si="117"/>
        <v>-8.4457999999999878</v>
      </c>
      <c r="BU54" s="37">
        <f t="shared" si="26"/>
        <v>-19.190380000000005</v>
      </c>
      <c r="BV54" s="37">
        <f t="shared" si="15"/>
        <v>5.186479999999996</v>
      </c>
      <c r="BW54" s="37"/>
      <c r="BX54" s="10" t="s">
        <v>17</v>
      </c>
      <c r="BY54" s="7"/>
      <c r="BZ54" s="7"/>
      <c r="CA54" s="7"/>
      <c r="CB54" s="7"/>
      <c r="CC54" s="7"/>
      <c r="CD54" s="7"/>
      <c r="CE54" s="7">
        <f t="shared" si="137"/>
        <v>-12.70334969999999</v>
      </c>
      <c r="CF54" s="7">
        <f t="shared" si="137"/>
        <v>57.665439999999982</v>
      </c>
      <c r="CG54" s="7">
        <f t="shared" si="137"/>
        <v>-22.6035</v>
      </c>
      <c r="CH54" s="7">
        <f t="shared" si="137"/>
        <v>-27.636179999999989</v>
      </c>
      <c r="CI54" s="7"/>
      <c r="CJ54" s="7"/>
      <c r="CK54" s="208"/>
      <c r="CL54" s="208"/>
      <c r="CM54" s="37"/>
      <c r="CN54" s="444"/>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c r="EI54" s="444"/>
      <c r="EJ54" s="444"/>
      <c r="EK54" s="444"/>
      <c r="EL54" s="444"/>
      <c r="EM54" s="444"/>
      <c r="EN54" s="444"/>
      <c r="EO54" s="444"/>
      <c r="EP54" s="444"/>
      <c r="EQ54" s="444"/>
      <c r="ER54" s="444"/>
    </row>
    <row r="55" spans="2:148" x14ac:dyDescent="0.3">
      <c r="B55" s="259" t="s">
        <v>19</v>
      </c>
      <c r="C55" s="814"/>
      <c r="D55" s="814"/>
      <c r="E55" s="814"/>
      <c r="F55" s="814"/>
      <c r="G55" s="814"/>
      <c r="H55" s="814"/>
      <c r="I55" s="814">
        <v>369.76079000000004</v>
      </c>
      <c r="J55" s="814">
        <v>-311.53897000000001</v>
      </c>
      <c r="K55" s="814">
        <v>-268.31206000000003</v>
      </c>
      <c r="L55" s="814">
        <v>-115.83027000000001</v>
      </c>
      <c r="M55" s="814">
        <v>190</v>
      </c>
      <c r="N55" s="814">
        <v>-50</v>
      </c>
      <c r="O55" s="513" t="str">
        <f t="shared" si="9"/>
        <v>N/A</v>
      </c>
      <c r="P55" s="604" t="str">
        <f t="shared" si="9"/>
        <v>N/A</v>
      </c>
      <c r="Q55" s="544"/>
      <c r="R55" s="815"/>
      <c r="S55" s="815"/>
      <c r="T55" s="815"/>
      <c r="U55" s="815"/>
      <c r="V55" s="815"/>
      <c r="W55" s="815"/>
      <c r="X55" s="815"/>
      <c r="Y55" s="815"/>
      <c r="Z55" s="815"/>
      <c r="AA55" s="815"/>
      <c r="AB55" s="815"/>
      <c r="AC55" s="815"/>
      <c r="AD55" s="815"/>
      <c r="AE55" s="815"/>
      <c r="AF55" s="815"/>
      <c r="AG55" s="815"/>
      <c r="AH55" s="815"/>
      <c r="AI55" s="815"/>
      <c r="AJ55" s="815">
        <v>417.59063000000003</v>
      </c>
      <c r="AK55" s="815">
        <v>-8.1523999999999077</v>
      </c>
      <c r="AL55" s="815">
        <v>-59.459540000000182</v>
      </c>
      <c r="AM55" s="815">
        <v>19.782100000000092</v>
      </c>
      <c r="AN55" s="815">
        <v>-162.69079999999991</v>
      </c>
      <c r="AO55" s="815">
        <v>-127.82344000000008</v>
      </c>
      <c r="AP55" s="815">
        <v>50.865849999999881</v>
      </c>
      <c r="AQ55" s="815">
        <v>-71.8905799999999</v>
      </c>
      <c r="AR55" s="815">
        <v>-24.496070000000095</v>
      </c>
      <c r="AS55" s="815">
        <v>-17.59987999999986</v>
      </c>
      <c r="AT55" s="815">
        <v>-173.34032000000002</v>
      </c>
      <c r="AU55" s="815">
        <v>-52.87579000000003</v>
      </c>
      <c r="AV55" s="815">
        <v>-50.035789999999928</v>
      </c>
      <c r="AW55" s="815">
        <v>-19.387550000000068</v>
      </c>
      <c r="AX55" s="815">
        <v>-29.864200000000011</v>
      </c>
      <c r="AY55" s="815">
        <v>-16.542729999999999</v>
      </c>
      <c r="AZ55" s="815">
        <v>157.97659999999999</v>
      </c>
      <c r="BA55" s="815">
        <v>146.70079999999993</v>
      </c>
      <c r="BB55" s="815">
        <v>-80.5463799999999</v>
      </c>
      <c r="BC55" s="783"/>
      <c r="BD55" s="815"/>
      <c r="BE55" s="815"/>
      <c r="BF55" s="815"/>
      <c r="BG55" s="815"/>
      <c r="BH55" s="815"/>
      <c r="BI55" s="815"/>
      <c r="BJ55" s="815"/>
      <c r="BK55" s="815"/>
      <c r="BL55" s="815"/>
      <c r="BM55" s="815"/>
      <c r="BN55" s="816">
        <f t="shared" si="112"/>
        <v>409.43823000000015</v>
      </c>
      <c r="BO55" s="816">
        <f t="shared" si="113"/>
        <v>-39.67744000000009</v>
      </c>
      <c r="BP55" s="816">
        <f t="shared" si="144"/>
        <v>-290.51423999999997</v>
      </c>
      <c r="BQ55" s="786">
        <f t="shared" si="27"/>
        <v>-21.024730000000019</v>
      </c>
      <c r="BR55" s="787">
        <f t="shared" si="115"/>
        <v>-42.095949999999959</v>
      </c>
      <c r="BS55" s="787">
        <f t="shared" si="116"/>
        <v>-226.21611000000004</v>
      </c>
      <c r="BT55" s="787">
        <f t="shared" si="117"/>
        <v>-69.423339999999996</v>
      </c>
      <c r="BU55" s="787">
        <f t="shared" si="26"/>
        <v>-46.40693000000001</v>
      </c>
      <c r="BV55" s="787">
        <f t="shared" si="15"/>
        <v>304.67739999999992</v>
      </c>
      <c r="BW55" s="37"/>
      <c r="BX55" s="271" t="s">
        <v>19</v>
      </c>
      <c r="BY55" s="29"/>
      <c r="BZ55" s="29"/>
      <c r="CA55" s="29"/>
      <c r="CB55" s="29"/>
      <c r="CC55" s="29"/>
      <c r="CD55" s="29"/>
      <c r="CE55" s="29">
        <f t="shared" si="137"/>
        <v>369.76079000000004</v>
      </c>
      <c r="CF55" s="29">
        <f t="shared" si="137"/>
        <v>-311.53897000000001</v>
      </c>
      <c r="CG55" s="29">
        <f t="shared" si="137"/>
        <v>-268.31206000000003</v>
      </c>
      <c r="CH55" s="29">
        <f t="shared" si="137"/>
        <v>-115.83027000000001</v>
      </c>
      <c r="CI55" s="29"/>
      <c r="CJ55" s="29"/>
      <c r="CK55" s="217"/>
      <c r="CL55" s="217"/>
      <c r="CM55" s="37"/>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c r="EK55" s="454"/>
      <c r="EL55" s="454"/>
      <c r="EM55" s="454"/>
      <c r="EN55" s="454"/>
      <c r="EO55" s="454"/>
      <c r="EP55" s="454"/>
      <c r="EQ55" s="454"/>
      <c r="ER55" s="454"/>
    </row>
    <row r="56" spans="2:148" s="432" customFormat="1" x14ac:dyDescent="0.3">
      <c r="B56" s="275" t="s">
        <v>37</v>
      </c>
      <c r="C56" s="817">
        <v>35</v>
      </c>
      <c r="D56" s="817">
        <v>-115</v>
      </c>
      <c r="E56" s="817">
        <v>20</v>
      </c>
      <c r="F56" s="817">
        <v>85</v>
      </c>
      <c r="G56" s="817">
        <v>-45</v>
      </c>
      <c r="H56" s="817">
        <v>-20</v>
      </c>
      <c r="I56" s="817">
        <v>-20.21446626585432</v>
      </c>
      <c r="J56" s="817">
        <v>458.38388438600157</v>
      </c>
      <c r="K56" s="817">
        <v>-138.59516827688205</v>
      </c>
      <c r="L56" s="817">
        <v>-307.48543044994943</v>
      </c>
      <c r="M56" s="817">
        <v>30</v>
      </c>
      <c r="N56" s="817">
        <v>30</v>
      </c>
      <c r="O56" s="210" t="str">
        <f t="shared" si="9"/>
        <v>N/A</v>
      </c>
      <c r="P56" s="210">
        <f t="shared" si="9"/>
        <v>0</v>
      </c>
      <c r="Q56" s="31"/>
      <c r="R56" s="31">
        <v>-95</v>
      </c>
      <c r="S56" s="31">
        <v>-10</v>
      </c>
      <c r="T56" s="31">
        <v>-5</v>
      </c>
      <c r="U56" s="31">
        <v>-5</v>
      </c>
      <c r="V56" s="31">
        <v>-5</v>
      </c>
      <c r="W56" s="31">
        <v>30</v>
      </c>
      <c r="X56" s="31">
        <v>40</v>
      </c>
      <c r="Y56" s="31">
        <v>-5</v>
      </c>
      <c r="Z56" s="31">
        <v>55</v>
      </c>
      <c r="AA56" s="31">
        <v>-5</v>
      </c>
      <c r="AB56" s="31">
        <v>-10</v>
      </c>
      <c r="AC56" s="31">
        <v>0</v>
      </c>
      <c r="AD56" s="31">
        <v>-15</v>
      </c>
      <c r="AE56" s="31">
        <v>-20</v>
      </c>
      <c r="AF56" s="31">
        <v>-10</v>
      </c>
      <c r="AG56" s="31">
        <v>0</v>
      </c>
      <c r="AH56" s="31">
        <v>-10</v>
      </c>
      <c r="AI56" s="31">
        <v>0</v>
      </c>
      <c r="AJ56" s="31">
        <v>-3.7135677817608959</v>
      </c>
      <c r="AK56" s="31">
        <v>-12.869987589821081</v>
      </c>
      <c r="AL56" s="31">
        <v>-9.6579941485684895</v>
      </c>
      <c r="AM56" s="31">
        <v>6.0270832542961434</v>
      </c>
      <c r="AN56" s="31">
        <v>-20.442004790457666</v>
      </c>
      <c r="AO56" s="31">
        <v>138.14511871654315</v>
      </c>
      <c r="AP56" s="31">
        <v>341.55213041940618</v>
      </c>
      <c r="AQ56" s="31">
        <v>-0.87135995949008427</v>
      </c>
      <c r="AR56" s="31">
        <v>33.40237201601105</v>
      </c>
      <c r="AS56" s="31">
        <v>49.009767711029298</v>
      </c>
      <c r="AT56" s="31">
        <v>-172.95708121272526</v>
      </c>
      <c r="AU56" s="31">
        <v>-48.050226791197126</v>
      </c>
      <c r="AV56" s="31">
        <v>-57.735225730223291</v>
      </c>
      <c r="AW56" s="31">
        <v>-122.9511730673397</v>
      </c>
      <c r="AX56" s="31">
        <v>-134.08010736733809</v>
      </c>
      <c r="AY56" s="31">
        <v>7.2810757149516956</v>
      </c>
      <c r="AZ56" s="31">
        <v>29.100258089925571</v>
      </c>
      <c r="BA56" s="31">
        <v>-26.918791116755351</v>
      </c>
      <c r="BB56" s="31">
        <v>27.982422910604917</v>
      </c>
      <c r="BC56" s="783"/>
      <c r="BD56" s="31">
        <v>-10</v>
      </c>
      <c r="BE56" s="31">
        <v>-105</v>
      </c>
      <c r="BF56" s="31">
        <v>-10</v>
      </c>
      <c r="BG56" s="31">
        <v>25</v>
      </c>
      <c r="BH56" s="31">
        <v>35</v>
      </c>
      <c r="BI56" s="31">
        <v>50</v>
      </c>
      <c r="BJ56" s="31">
        <v>-10</v>
      </c>
      <c r="BK56" s="31">
        <v>-35</v>
      </c>
      <c r="BL56" s="31">
        <v>-10</v>
      </c>
      <c r="BM56" s="31">
        <v>-10</v>
      </c>
      <c r="BN56" s="31">
        <f>AJ56+AK56</f>
        <v>-16.583555371581976</v>
      </c>
      <c r="BO56" s="31">
        <f>AL56+AM56</f>
        <v>-3.630910894272346</v>
      </c>
      <c r="BP56" s="31">
        <f t="shared" si="144"/>
        <v>117.70311392608548</v>
      </c>
      <c r="BQ56" s="31">
        <f t="shared" si="27"/>
        <v>340.68077045991612</v>
      </c>
      <c r="BR56" s="31">
        <f t="shared" si="115"/>
        <v>82.412139727040341</v>
      </c>
      <c r="BS56" s="31">
        <f t="shared" si="116"/>
        <v>-221.00730800392239</v>
      </c>
      <c r="BT56" s="31">
        <f t="shared" si="117"/>
        <v>-180.68639879756299</v>
      </c>
      <c r="BU56" s="31">
        <f t="shared" si="26"/>
        <v>-126.79903165238639</v>
      </c>
      <c r="BV56" s="31">
        <f t="shared" si="15"/>
        <v>2.1814669731702203</v>
      </c>
      <c r="BW56" s="31"/>
      <c r="BX56" s="12" t="s">
        <v>37</v>
      </c>
      <c r="BY56" s="9">
        <f t="shared" ref="BY56:CD56" si="145">C56</f>
        <v>35</v>
      </c>
      <c r="BZ56" s="9">
        <f t="shared" si="145"/>
        <v>-115</v>
      </c>
      <c r="CA56" s="9">
        <f t="shared" si="145"/>
        <v>20</v>
      </c>
      <c r="CB56" s="9">
        <f t="shared" si="145"/>
        <v>85</v>
      </c>
      <c r="CC56" s="9">
        <f t="shared" si="145"/>
        <v>-45</v>
      </c>
      <c r="CD56" s="9">
        <f t="shared" si="145"/>
        <v>-20</v>
      </c>
      <c r="CE56" s="9">
        <f t="shared" si="137"/>
        <v>-20.21446626585432</v>
      </c>
      <c r="CF56" s="9">
        <f t="shared" si="137"/>
        <v>458.38388438600157</v>
      </c>
      <c r="CG56" s="9">
        <f t="shared" si="137"/>
        <v>-138.59516827688205</v>
      </c>
      <c r="CH56" s="9">
        <f t="shared" si="137"/>
        <v>-307.48543044994943</v>
      </c>
      <c r="CI56" s="9">
        <f>M56</f>
        <v>30</v>
      </c>
      <c r="CJ56" s="9">
        <f>N56</f>
        <v>30</v>
      </c>
      <c r="CK56" s="210" t="str">
        <f>O56</f>
        <v>N/A</v>
      </c>
      <c r="CL56" s="210">
        <f>P56</f>
        <v>0</v>
      </c>
      <c r="CM56" s="818"/>
      <c r="CN56" s="444">
        <f t="shared" ref="CN56:DX56" si="146">R56</f>
        <v>-95</v>
      </c>
      <c r="CO56" s="444">
        <f t="shared" si="146"/>
        <v>-10</v>
      </c>
      <c r="CP56" s="444">
        <f t="shared" si="146"/>
        <v>-5</v>
      </c>
      <c r="CQ56" s="444">
        <f t="shared" si="146"/>
        <v>-5</v>
      </c>
      <c r="CR56" s="444">
        <f t="shared" si="146"/>
        <v>-5</v>
      </c>
      <c r="CS56" s="444">
        <f t="shared" si="146"/>
        <v>30</v>
      </c>
      <c r="CT56" s="444">
        <f t="shared" si="146"/>
        <v>40</v>
      </c>
      <c r="CU56" s="444">
        <f t="shared" si="146"/>
        <v>-5</v>
      </c>
      <c r="CV56" s="444">
        <f t="shared" si="146"/>
        <v>55</v>
      </c>
      <c r="CW56" s="444">
        <f t="shared" si="146"/>
        <v>-5</v>
      </c>
      <c r="CX56" s="444">
        <f t="shared" si="146"/>
        <v>-10</v>
      </c>
      <c r="CY56" s="444">
        <f t="shared" si="146"/>
        <v>0</v>
      </c>
      <c r="CZ56" s="444">
        <f t="shared" si="146"/>
        <v>-15</v>
      </c>
      <c r="DA56" s="444">
        <f t="shared" si="146"/>
        <v>-20</v>
      </c>
      <c r="DB56" s="444">
        <f t="shared" si="146"/>
        <v>-10</v>
      </c>
      <c r="DC56" s="444">
        <f t="shared" si="146"/>
        <v>0</v>
      </c>
      <c r="DD56" s="444">
        <f t="shared" si="146"/>
        <v>-10</v>
      </c>
      <c r="DE56" s="444">
        <f t="shared" si="146"/>
        <v>0</v>
      </c>
      <c r="DF56" s="444">
        <f t="shared" si="146"/>
        <v>-3.7135677817608959</v>
      </c>
      <c r="DG56" s="444">
        <f t="shared" si="146"/>
        <v>-12.869987589821081</v>
      </c>
      <c r="DH56" s="444">
        <f t="shared" si="146"/>
        <v>-9.6579941485684895</v>
      </c>
      <c r="DI56" s="444">
        <f t="shared" si="146"/>
        <v>6.0270832542961434</v>
      </c>
      <c r="DJ56" s="444">
        <f t="shared" si="146"/>
        <v>-20.442004790457666</v>
      </c>
      <c r="DK56" s="444">
        <f t="shared" si="146"/>
        <v>138.14511871654315</v>
      </c>
      <c r="DL56" s="444">
        <f t="shared" si="146"/>
        <v>341.55213041940618</v>
      </c>
      <c r="DM56" s="444">
        <f t="shared" si="146"/>
        <v>-0.87135995949008427</v>
      </c>
      <c r="DN56" s="444">
        <f t="shared" si="146"/>
        <v>33.40237201601105</v>
      </c>
      <c r="DO56" s="444">
        <f t="shared" si="146"/>
        <v>49.009767711029298</v>
      </c>
      <c r="DP56" s="444">
        <f t="shared" si="146"/>
        <v>-172.95708121272526</v>
      </c>
      <c r="DQ56" s="444">
        <f t="shared" si="146"/>
        <v>-48.050226791197126</v>
      </c>
      <c r="DR56" s="444">
        <f t="shared" si="146"/>
        <v>-57.735225730223291</v>
      </c>
      <c r="DS56" s="444">
        <f t="shared" si="146"/>
        <v>-122.9511730673397</v>
      </c>
      <c r="DT56" s="444">
        <f t="shared" si="146"/>
        <v>-134.08010736733809</v>
      </c>
      <c r="DU56" s="444">
        <f t="shared" si="146"/>
        <v>7.2810757149516956</v>
      </c>
      <c r="DV56" s="444">
        <f t="shared" si="146"/>
        <v>29.100258089925571</v>
      </c>
      <c r="DW56" s="444">
        <f t="shared" si="146"/>
        <v>-26.918791116755351</v>
      </c>
      <c r="DX56" s="444">
        <f t="shared" si="146"/>
        <v>27.982422910604917</v>
      </c>
      <c r="DY56" s="444"/>
      <c r="DZ56" s="444">
        <f>BD56</f>
        <v>-10</v>
      </c>
      <c r="EA56" s="444">
        <f t="shared" ref="EA56:ER56" si="147">BE56</f>
        <v>-105</v>
      </c>
      <c r="EB56" s="444">
        <f t="shared" si="147"/>
        <v>-10</v>
      </c>
      <c r="EC56" s="444">
        <f t="shared" si="147"/>
        <v>25</v>
      </c>
      <c r="ED56" s="444">
        <f t="shared" si="147"/>
        <v>35</v>
      </c>
      <c r="EE56" s="444">
        <f t="shared" si="147"/>
        <v>50</v>
      </c>
      <c r="EF56" s="444">
        <f t="shared" si="147"/>
        <v>-10</v>
      </c>
      <c r="EG56" s="444">
        <f t="shared" si="147"/>
        <v>-35</v>
      </c>
      <c r="EH56" s="444">
        <f t="shared" si="147"/>
        <v>-10</v>
      </c>
      <c r="EI56" s="444">
        <f t="shared" si="147"/>
        <v>-10</v>
      </c>
      <c r="EJ56" s="444">
        <f t="shared" si="147"/>
        <v>-16.583555371581976</v>
      </c>
      <c r="EK56" s="444">
        <f t="shared" si="147"/>
        <v>-3.630910894272346</v>
      </c>
      <c r="EL56" s="444">
        <f t="shared" si="147"/>
        <v>117.70311392608548</v>
      </c>
      <c r="EM56" s="444">
        <f t="shared" si="147"/>
        <v>340.68077045991612</v>
      </c>
      <c r="EN56" s="444">
        <f t="shared" si="147"/>
        <v>82.412139727040341</v>
      </c>
      <c r="EO56" s="444">
        <f t="shared" si="147"/>
        <v>-221.00730800392239</v>
      </c>
      <c r="EP56" s="444">
        <f t="shared" si="147"/>
        <v>-180.68639879756299</v>
      </c>
      <c r="EQ56" s="444">
        <f t="shared" si="147"/>
        <v>-126.79903165238639</v>
      </c>
      <c r="ER56" s="444">
        <f t="shared" si="147"/>
        <v>2.1814669731702203</v>
      </c>
    </row>
    <row r="57" spans="2:148" x14ac:dyDescent="0.3">
      <c r="B57" s="10"/>
      <c r="C57" s="819"/>
      <c r="D57" s="819"/>
      <c r="E57" s="819"/>
      <c r="F57" s="819"/>
      <c r="G57" s="819"/>
      <c r="H57" s="819"/>
      <c r="I57" s="819"/>
      <c r="J57" s="819"/>
      <c r="K57" s="819"/>
      <c r="L57" s="819"/>
      <c r="M57" s="819"/>
      <c r="N57" s="819"/>
      <c r="O57" s="221"/>
      <c r="P57" s="221"/>
      <c r="Q57" s="37"/>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783"/>
      <c r="BD57" s="199"/>
      <c r="BE57" s="199"/>
      <c r="BF57" s="199"/>
      <c r="BG57" s="199"/>
      <c r="BH57" s="199"/>
      <c r="BI57" s="199"/>
      <c r="BJ57" s="199"/>
      <c r="BK57" s="199"/>
      <c r="BL57" s="199"/>
      <c r="BM57" s="199"/>
      <c r="BN57" s="199"/>
      <c r="BO57" s="199"/>
      <c r="BP57" s="199"/>
      <c r="BQ57" s="31"/>
      <c r="BR57" s="37"/>
      <c r="BS57" s="37">
        <f t="shared" si="116"/>
        <v>0</v>
      </c>
      <c r="BT57" s="37">
        <f t="shared" si="117"/>
        <v>0</v>
      </c>
      <c r="BU57" s="37">
        <f t="shared" si="26"/>
        <v>0</v>
      </c>
      <c r="BV57" s="37">
        <f t="shared" si="15"/>
        <v>0</v>
      </c>
      <c r="BW57" s="37"/>
      <c r="CN57" s="679"/>
      <c r="CO57" s="679"/>
      <c r="CP57" s="679"/>
      <c r="CQ57" s="679"/>
      <c r="CR57" s="679"/>
      <c r="CS57" s="679"/>
      <c r="CT57" s="679"/>
      <c r="CU57" s="679"/>
      <c r="CV57" s="679"/>
      <c r="CW57" s="679"/>
      <c r="CX57" s="679"/>
      <c r="CY57" s="679"/>
      <c r="CZ57" s="679"/>
      <c r="DA57" s="679"/>
      <c r="DB57" s="679"/>
      <c r="DC57" s="679"/>
      <c r="DD57" s="679"/>
      <c r="DE57" s="679"/>
      <c r="DF57" s="679"/>
      <c r="DG57" s="444"/>
      <c r="DH57" s="444"/>
      <c r="DI57" s="444"/>
      <c r="DJ57" s="444"/>
      <c r="DK57" s="444"/>
      <c r="DL57" s="444"/>
      <c r="DM57" s="444"/>
      <c r="DN57" s="444"/>
      <c r="DO57" s="444"/>
      <c r="DP57" s="444"/>
      <c r="DQ57" s="444"/>
      <c r="DR57" s="444"/>
      <c r="DS57" s="444"/>
      <c r="DT57" s="444"/>
      <c r="DU57" s="444"/>
      <c r="DV57" s="444"/>
      <c r="DW57" s="444"/>
      <c r="DX57" s="444"/>
      <c r="DY57" s="444"/>
      <c r="DZ57" s="679"/>
      <c r="EA57" s="679"/>
      <c r="EB57" s="679"/>
      <c r="EC57" s="679"/>
      <c r="ED57" s="679"/>
      <c r="EE57" s="679"/>
      <c r="EF57" s="679"/>
      <c r="EG57" s="679"/>
      <c r="EH57" s="679"/>
      <c r="EI57" s="679"/>
      <c r="EJ57" s="679"/>
      <c r="EK57" s="679"/>
      <c r="EL57" s="679"/>
      <c r="EM57" s="679"/>
      <c r="EN57" s="679"/>
      <c r="EO57" s="679"/>
      <c r="EP57" s="679"/>
      <c r="EQ57" s="679"/>
      <c r="ER57" s="679"/>
    </row>
    <row r="58" spans="2:148" s="432" customFormat="1" x14ac:dyDescent="0.3">
      <c r="B58" s="56" t="s">
        <v>3</v>
      </c>
      <c r="C58" s="820">
        <v>935</v>
      </c>
      <c r="D58" s="820">
        <v>150</v>
      </c>
      <c r="E58" s="820">
        <v>305</v>
      </c>
      <c r="F58" s="820">
        <v>535</v>
      </c>
      <c r="G58" s="820">
        <v>275</v>
      </c>
      <c r="H58" s="820">
        <v>15</v>
      </c>
      <c r="I58" s="820">
        <f t="shared" ref="I58:J58" si="148">I46+I51+I56</f>
        <v>1233.2641282023474</v>
      </c>
      <c r="J58" s="820">
        <f t="shared" si="148"/>
        <v>1536.4428029818</v>
      </c>
      <c r="K58" s="820">
        <f>K46+K51+K56</f>
        <v>-55.791520876881918</v>
      </c>
      <c r="L58" s="820">
        <f>L46+L51+L56</f>
        <v>-640.43845805216256</v>
      </c>
      <c r="M58" s="820">
        <f t="shared" ref="M58:N58" si="149">M46+M51+M56</f>
        <v>384.95698861002961</v>
      </c>
      <c r="N58" s="820">
        <f t="shared" si="149"/>
        <v>81.98873678908771</v>
      </c>
      <c r="O58" s="603" t="str">
        <f t="shared" si="9"/>
        <v>N/A</v>
      </c>
      <c r="P58" s="58">
        <f t="shared" si="9"/>
        <v>-0.78701844825541223</v>
      </c>
      <c r="Q58" s="31"/>
      <c r="R58" s="277">
        <v>-175</v>
      </c>
      <c r="S58" s="277">
        <v>0</v>
      </c>
      <c r="T58" s="277">
        <v>-10</v>
      </c>
      <c r="U58" s="277">
        <v>115</v>
      </c>
      <c r="V58" s="277">
        <v>285</v>
      </c>
      <c r="W58" s="277">
        <v>-95</v>
      </c>
      <c r="X58" s="277">
        <v>165</v>
      </c>
      <c r="Y58" s="277">
        <v>95</v>
      </c>
      <c r="Z58" s="277">
        <v>50</v>
      </c>
      <c r="AA58" s="277">
        <v>225</v>
      </c>
      <c r="AB58" s="277">
        <v>80</v>
      </c>
      <c r="AC58" s="277">
        <v>105</v>
      </c>
      <c r="AD58" s="277">
        <v>-10</v>
      </c>
      <c r="AE58" s="277">
        <v>100</v>
      </c>
      <c r="AF58" s="277">
        <v>60</v>
      </c>
      <c r="AG58" s="277">
        <v>-55</v>
      </c>
      <c r="AH58" s="277">
        <v>65</v>
      </c>
      <c r="AI58" s="277">
        <v>-65</v>
      </c>
      <c r="AJ58" s="277">
        <f t="shared" ref="AJ58:BB58" si="150">AJ46+AJ51+AJ56</f>
        <v>789.16655845791661</v>
      </c>
      <c r="AK58" s="277">
        <f t="shared" si="150"/>
        <v>122.02267197691486</v>
      </c>
      <c r="AL58" s="277">
        <f t="shared" si="150"/>
        <v>246.2812193852445</v>
      </c>
      <c r="AM58" s="277">
        <f t="shared" si="150"/>
        <v>75.793678382271338</v>
      </c>
      <c r="AN58" s="277">
        <f t="shared" si="150"/>
        <v>61.771979263408618</v>
      </c>
      <c r="AO58" s="277">
        <f t="shared" si="150"/>
        <v>383.25291470702274</v>
      </c>
      <c r="AP58" s="277">
        <f t="shared" si="150"/>
        <v>962.21102695385389</v>
      </c>
      <c r="AQ58" s="277">
        <f t="shared" si="150"/>
        <v>129.2068820575146</v>
      </c>
      <c r="AR58" s="277">
        <f t="shared" si="150"/>
        <v>152.75904719937066</v>
      </c>
      <c r="AS58" s="277">
        <f t="shared" si="150"/>
        <v>187.33834927444249</v>
      </c>
      <c r="AT58" s="277">
        <f t="shared" si="150"/>
        <v>-277.58448720743064</v>
      </c>
      <c r="AU58" s="277">
        <f t="shared" si="150"/>
        <v>-118.30443014326437</v>
      </c>
      <c r="AV58" s="277">
        <f t="shared" si="150"/>
        <v>-164.87269021361845</v>
      </c>
      <c r="AW58" s="277">
        <f t="shared" si="150"/>
        <v>-162.21062066759993</v>
      </c>
      <c r="AX58" s="277">
        <f t="shared" si="150"/>
        <v>-259.81005041114042</v>
      </c>
      <c r="AY58" s="277">
        <f t="shared" si="150"/>
        <v>-53.54509675980367</v>
      </c>
      <c r="AZ58" s="277">
        <f t="shared" si="150"/>
        <v>168.48572135704205</v>
      </c>
      <c r="BA58" s="277">
        <f t="shared" si="150"/>
        <v>153.92248734140998</v>
      </c>
      <c r="BB58" s="277">
        <f t="shared" si="150"/>
        <v>-11.374938547788418</v>
      </c>
      <c r="BC58" s="783"/>
      <c r="BD58" s="277">
        <f>D58-BE58</f>
        <v>325</v>
      </c>
      <c r="BE58" s="277">
        <f>SUM(R58:S58)</f>
        <v>-175</v>
      </c>
      <c r="BF58" s="277">
        <f>SUM(T58:U58)</f>
        <v>105</v>
      </c>
      <c r="BG58" s="277">
        <f>SUM(V58:W58)</f>
        <v>190</v>
      </c>
      <c r="BH58" s="277">
        <f>SUM(X58:Y58)</f>
        <v>260</v>
      </c>
      <c r="BI58" s="277">
        <f>SUM(Z58:AA58)</f>
        <v>275</v>
      </c>
      <c r="BJ58" s="277">
        <f>SUM(AB58:AC58)</f>
        <v>185</v>
      </c>
      <c r="BK58" s="277">
        <f>SUM(AD58:AE58)</f>
        <v>90</v>
      </c>
      <c r="BL58" s="277">
        <f>SUM(AF58:AG58)</f>
        <v>5</v>
      </c>
      <c r="BM58" s="277">
        <f>SUM(AH58:AI58)</f>
        <v>0</v>
      </c>
      <c r="BN58" s="277">
        <f t="shared" ref="BN58:BN59" si="151">AJ58+AK58</f>
        <v>911.18923043483142</v>
      </c>
      <c r="BO58" s="277">
        <f t="shared" ref="BO58:BO59" si="152">AL58+AM58</f>
        <v>322.07489776751584</v>
      </c>
      <c r="BP58" s="277">
        <f>AN58+AO58</f>
        <v>445.02489397043138</v>
      </c>
      <c r="BQ58" s="821">
        <f>AP58+AQ58</f>
        <v>1091.4179090113685</v>
      </c>
      <c r="BR58" s="821">
        <f>AR58+AS58</f>
        <v>340.09739647381315</v>
      </c>
      <c r="BS58" s="821">
        <f t="shared" si="116"/>
        <v>-395.88891735069501</v>
      </c>
      <c r="BT58" s="821">
        <f t="shared" si="117"/>
        <v>-327.08331088121838</v>
      </c>
      <c r="BU58" s="821">
        <f t="shared" si="26"/>
        <v>-313.35514717094406</v>
      </c>
      <c r="BV58" s="821">
        <f t="shared" si="15"/>
        <v>322.40820869845203</v>
      </c>
      <c r="BW58" s="31"/>
      <c r="BX58" s="822" t="s">
        <v>3</v>
      </c>
      <c r="BY58" s="277">
        <f t="shared" ref="BY58:CL59" si="153">C58</f>
        <v>935</v>
      </c>
      <c r="BZ58" s="277">
        <f t="shared" si="153"/>
        <v>150</v>
      </c>
      <c r="CA58" s="277">
        <f t="shared" si="153"/>
        <v>305</v>
      </c>
      <c r="CB58" s="277">
        <f t="shared" si="153"/>
        <v>535</v>
      </c>
      <c r="CC58" s="277">
        <f t="shared" si="153"/>
        <v>275</v>
      </c>
      <c r="CD58" s="277">
        <f t="shared" si="153"/>
        <v>15</v>
      </c>
      <c r="CE58" s="277">
        <f t="shared" si="153"/>
        <v>1233.2641282023474</v>
      </c>
      <c r="CF58" s="277">
        <f t="shared" si="153"/>
        <v>1536.4428029818</v>
      </c>
      <c r="CG58" s="277">
        <f t="shared" si="153"/>
        <v>-55.791520876881918</v>
      </c>
      <c r="CH58" s="277">
        <f t="shared" si="153"/>
        <v>-640.43845805216256</v>
      </c>
      <c r="CI58" s="277">
        <f t="shared" si="153"/>
        <v>384.95698861002961</v>
      </c>
      <c r="CJ58" s="277">
        <f t="shared" si="153"/>
        <v>81.98873678908771</v>
      </c>
      <c r="CK58" s="283" t="str">
        <f t="shared" si="153"/>
        <v>N/A</v>
      </c>
      <c r="CL58" s="283">
        <f t="shared" si="153"/>
        <v>-0.78701844825541223</v>
      </c>
      <c r="CM58" s="823"/>
      <c r="CN58" s="455">
        <f t="shared" ref="CN58:DC59" si="154">R58</f>
        <v>-175</v>
      </c>
      <c r="CO58" s="455">
        <f t="shared" si="154"/>
        <v>0</v>
      </c>
      <c r="CP58" s="455">
        <f t="shared" si="154"/>
        <v>-10</v>
      </c>
      <c r="CQ58" s="455">
        <f t="shared" si="154"/>
        <v>115</v>
      </c>
      <c r="CR58" s="455">
        <f t="shared" si="154"/>
        <v>285</v>
      </c>
      <c r="CS58" s="455">
        <f t="shared" si="154"/>
        <v>-95</v>
      </c>
      <c r="CT58" s="455">
        <f t="shared" si="154"/>
        <v>165</v>
      </c>
      <c r="CU58" s="455">
        <f t="shared" si="154"/>
        <v>95</v>
      </c>
      <c r="CV58" s="455">
        <f t="shared" si="154"/>
        <v>50</v>
      </c>
      <c r="CW58" s="455">
        <f t="shared" si="154"/>
        <v>225</v>
      </c>
      <c r="CX58" s="455">
        <f t="shared" si="154"/>
        <v>80</v>
      </c>
      <c r="CY58" s="455">
        <f t="shared" si="154"/>
        <v>105</v>
      </c>
      <c r="CZ58" s="455">
        <f t="shared" si="154"/>
        <v>-10</v>
      </c>
      <c r="DA58" s="455">
        <f t="shared" si="154"/>
        <v>100</v>
      </c>
      <c r="DB58" s="455">
        <f t="shared" si="154"/>
        <v>60</v>
      </c>
      <c r="DC58" s="455">
        <f t="shared" si="154"/>
        <v>-55</v>
      </c>
      <c r="DD58" s="455">
        <f t="shared" ref="DD58:DS59" si="155">AH58</f>
        <v>65</v>
      </c>
      <c r="DE58" s="455">
        <f t="shared" si="155"/>
        <v>-65</v>
      </c>
      <c r="DF58" s="455">
        <f t="shared" si="155"/>
        <v>789.16655845791661</v>
      </c>
      <c r="DG58" s="455">
        <f t="shared" si="155"/>
        <v>122.02267197691486</v>
      </c>
      <c r="DH58" s="455">
        <f t="shared" si="155"/>
        <v>246.2812193852445</v>
      </c>
      <c r="DI58" s="455">
        <f t="shared" si="155"/>
        <v>75.793678382271338</v>
      </c>
      <c r="DJ58" s="455">
        <f t="shared" si="155"/>
        <v>61.771979263408618</v>
      </c>
      <c r="DK58" s="455">
        <f t="shared" si="155"/>
        <v>383.25291470702274</v>
      </c>
      <c r="DL58" s="455">
        <f t="shared" si="155"/>
        <v>962.21102695385389</v>
      </c>
      <c r="DM58" s="455">
        <f t="shared" si="155"/>
        <v>129.2068820575146</v>
      </c>
      <c r="DN58" s="455">
        <f t="shared" si="155"/>
        <v>152.75904719937066</v>
      </c>
      <c r="DO58" s="455">
        <f t="shared" si="155"/>
        <v>187.33834927444249</v>
      </c>
      <c r="DP58" s="455">
        <f t="shared" si="155"/>
        <v>-277.58448720743064</v>
      </c>
      <c r="DQ58" s="455">
        <f t="shared" si="155"/>
        <v>-118.30443014326437</v>
      </c>
      <c r="DR58" s="455">
        <f t="shared" si="155"/>
        <v>-164.87269021361845</v>
      </c>
      <c r="DS58" s="455">
        <f t="shared" si="155"/>
        <v>-162.21062066759993</v>
      </c>
      <c r="DT58" s="455">
        <f t="shared" ref="DR58:DX59" si="156">AX58</f>
        <v>-259.81005041114042</v>
      </c>
      <c r="DU58" s="455">
        <f t="shared" si="156"/>
        <v>-53.54509675980367</v>
      </c>
      <c r="DV58" s="455">
        <f t="shared" si="156"/>
        <v>168.48572135704205</v>
      </c>
      <c r="DW58" s="455">
        <f t="shared" si="156"/>
        <v>153.92248734140998</v>
      </c>
      <c r="DX58" s="455">
        <f t="shared" si="156"/>
        <v>-11.374938547788418</v>
      </c>
      <c r="DY58" s="455"/>
      <c r="DZ58" s="455">
        <f>BD58</f>
        <v>325</v>
      </c>
      <c r="EA58" s="455">
        <f t="shared" ref="EA58:ER58" si="157">BE58</f>
        <v>-175</v>
      </c>
      <c r="EB58" s="455">
        <f t="shared" si="157"/>
        <v>105</v>
      </c>
      <c r="EC58" s="455">
        <f t="shared" si="157"/>
        <v>190</v>
      </c>
      <c r="ED58" s="455">
        <f t="shared" si="157"/>
        <v>260</v>
      </c>
      <c r="EE58" s="455">
        <f t="shared" si="157"/>
        <v>275</v>
      </c>
      <c r="EF58" s="455">
        <f t="shared" si="157"/>
        <v>185</v>
      </c>
      <c r="EG58" s="455">
        <f t="shared" si="157"/>
        <v>90</v>
      </c>
      <c r="EH58" s="455">
        <f t="shared" si="157"/>
        <v>5</v>
      </c>
      <c r="EI58" s="455">
        <f t="shared" si="157"/>
        <v>0</v>
      </c>
      <c r="EJ58" s="455">
        <f t="shared" si="157"/>
        <v>911.18923043483142</v>
      </c>
      <c r="EK58" s="455">
        <f t="shared" si="157"/>
        <v>322.07489776751584</v>
      </c>
      <c r="EL58" s="455">
        <f t="shared" si="157"/>
        <v>445.02489397043138</v>
      </c>
      <c r="EM58" s="455">
        <f t="shared" si="157"/>
        <v>1091.4179090113685</v>
      </c>
      <c r="EN58" s="455">
        <f t="shared" si="157"/>
        <v>340.09739647381315</v>
      </c>
      <c r="EO58" s="455">
        <f t="shared" si="157"/>
        <v>-395.88891735069501</v>
      </c>
      <c r="EP58" s="455">
        <f t="shared" si="157"/>
        <v>-327.08331088121838</v>
      </c>
      <c r="EQ58" s="455">
        <f t="shared" si="157"/>
        <v>-313.35514717094406</v>
      </c>
      <c r="ER58" s="455">
        <f t="shared" si="157"/>
        <v>322.40820869845203</v>
      </c>
    </row>
    <row r="59" spans="2:148" s="432" customFormat="1" x14ac:dyDescent="0.3">
      <c r="B59" s="41" t="s">
        <v>26</v>
      </c>
      <c r="C59" s="824">
        <v>8590</v>
      </c>
      <c r="D59" s="824">
        <v>8090</v>
      </c>
      <c r="E59" s="824">
        <v>8240</v>
      </c>
      <c r="F59" s="824">
        <v>8345</v>
      </c>
      <c r="G59" s="824">
        <v>7850</v>
      </c>
      <c r="H59" s="824">
        <v>7365</v>
      </c>
      <c r="I59" s="824">
        <f t="shared" ref="I59" si="158">SUM(I6,I13,I20,I26,I32,I38,I44,I58,I45)</f>
        <v>8381.4572853769278</v>
      </c>
      <c r="J59" s="824">
        <f>SUM(J6,J13,J20,J26,J32,J38,J44,J58,J45)</f>
        <v>7767.7848415859089</v>
      </c>
      <c r="K59" s="824">
        <f>SUM(K6,K13,K20,K26,K32,K38,K44,K58,K45)</f>
        <v>6987.6259821746326</v>
      </c>
      <c r="L59" s="824">
        <f>SUM(L6,L13,L20,L26,L32,L38,L44,L58,L45)</f>
        <v>6460.6478478615618</v>
      </c>
      <c r="M59" s="824">
        <f t="shared" ref="M59:N59" si="159">SUM(M6,M13,M20,M26,M32,M38,M44,M58,M45)</f>
        <v>8150.3422283006948</v>
      </c>
      <c r="N59" s="824">
        <f t="shared" si="159"/>
        <v>7663.1437799791929</v>
      </c>
      <c r="O59" s="278">
        <f t="shared" si="9"/>
        <v>0.26153636914267242</v>
      </c>
      <c r="P59" s="278">
        <f t="shared" si="9"/>
        <v>-5.9776440629669136E-2</v>
      </c>
      <c r="Q59" s="31"/>
      <c r="R59" s="43">
        <v>1730</v>
      </c>
      <c r="S59" s="43">
        <v>1935</v>
      </c>
      <c r="T59" s="43">
        <v>2010</v>
      </c>
      <c r="U59" s="43">
        <v>2080</v>
      </c>
      <c r="V59" s="43">
        <v>2310</v>
      </c>
      <c r="W59" s="43">
        <v>1885</v>
      </c>
      <c r="X59" s="43">
        <v>2075</v>
      </c>
      <c r="Y59" s="43">
        <v>2075</v>
      </c>
      <c r="Z59" s="43">
        <v>1955</v>
      </c>
      <c r="AA59" s="43">
        <v>2210</v>
      </c>
      <c r="AB59" s="43">
        <v>1995</v>
      </c>
      <c r="AC59" s="43">
        <v>1965</v>
      </c>
      <c r="AD59" s="43">
        <v>1805</v>
      </c>
      <c r="AE59" s="43">
        <v>2075</v>
      </c>
      <c r="AF59" s="43">
        <v>1935</v>
      </c>
      <c r="AG59" s="43">
        <v>1825</v>
      </c>
      <c r="AH59" s="43">
        <v>1845</v>
      </c>
      <c r="AI59" s="43">
        <v>1785</v>
      </c>
      <c r="AJ59" s="43">
        <f t="shared" ref="AJ59:BB59" si="160">SUM(AJ6,AJ13,AJ20,AJ26,AJ32,AJ38,AJ44,AJ58,AJ45)</f>
        <v>2738.7802282900075</v>
      </c>
      <c r="AK59" s="43">
        <f t="shared" si="160"/>
        <v>1936.6103381815169</v>
      </c>
      <c r="AL59" s="43">
        <f t="shared" si="160"/>
        <v>1988.0088122496929</v>
      </c>
      <c r="AM59" s="43">
        <f t="shared" si="160"/>
        <v>1717.8153156640403</v>
      </c>
      <c r="AN59" s="43">
        <f t="shared" si="160"/>
        <v>1692.7755605934503</v>
      </c>
      <c r="AO59" s="43">
        <f t="shared" si="160"/>
        <v>1490.3086331684531</v>
      </c>
      <c r="AP59" s="43">
        <f t="shared" si="160"/>
        <v>2689.4366547890104</v>
      </c>
      <c r="AQ59" s="43">
        <f t="shared" si="160"/>
        <v>1895.0726350603168</v>
      </c>
      <c r="AR59" s="43">
        <f t="shared" si="160"/>
        <v>1822.9372075027266</v>
      </c>
      <c r="AS59" s="43">
        <f t="shared" si="160"/>
        <v>2083.1529275094726</v>
      </c>
      <c r="AT59" s="43">
        <f t="shared" si="160"/>
        <v>1489.0784244962713</v>
      </c>
      <c r="AU59" s="43">
        <f>SUM(AU6,AU13,AU20,AU26,AU32,AU38,AU44,AU58,AU45)</f>
        <v>1592.2016946739282</v>
      </c>
      <c r="AV59" s="43">
        <f t="shared" si="160"/>
        <v>1636.4331399172829</v>
      </c>
      <c r="AW59" s="43">
        <f t="shared" si="160"/>
        <v>1670.0647118953138</v>
      </c>
      <c r="AX59" s="43">
        <f t="shared" si="160"/>
        <v>1461.227963139801</v>
      </c>
      <c r="AY59" s="43">
        <f t="shared" si="160"/>
        <v>1692.706932631427</v>
      </c>
      <c r="AZ59" s="43">
        <f t="shared" si="160"/>
        <v>2105.5797781217602</v>
      </c>
      <c r="BA59" s="43">
        <f t="shared" si="160"/>
        <v>2161.765011148153</v>
      </c>
      <c r="BB59" s="43">
        <f t="shared" si="160"/>
        <v>1810.1578625546642</v>
      </c>
      <c r="BC59" s="783"/>
      <c r="BD59" s="43">
        <f t="shared" ref="BD59:BP59" si="161">SUM(BD6,BD13,BD20,BD26,BD32,BD38,BD44,BD58,BD45)</f>
        <v>4420</v>
      </c>
      <c r="BE59" s="43">
        <f t="shared" si="161"/>
        <v>3665</v>
      </c>
      <c r="BF59" s="43">
        <f t="shared" si="161"/>
        <v>4090</v>
      </c>
      <c r="BG59" s="43">
        <f t="shared" si="161"/>
        <v>4155</v>
      </c>
      <c r="BH59" s="43">
        <f t="shared" si="161"/>
        <v>4150</v>
      </c>
      <c r="BI59" s="43">
        <f t="shared" si="161"/>
        <v>4165</v>
      </c>
      <c r="BJ59" s="43">
        <f t="shared" si="161"/>
        <v>3960</v>
      </c>
      <c r="BK59" s="43">
        <f t="shared" si="161"/>
        <v>3880</v>
      </c>
      <c r="BL59" s="43">
        <f t="shared" si="161"/>
        <v>3760</v>
      </c>
      <c r="BM59" s="43">
        <f t="shared" si="161"/>
        <v>3630</v>
      </c>
      <c r="BN59" s="43">
        <f t="shared" si="151"/>
        <v>4675.3905664715239</v>
      </c>
      <c r="BO59" s="43">
        <f t="shared" si="152"/>
        <v>3705.8241279137333</v>
      </c>
      <c r="BP59" s="43">
        <f t="shared" si="161"/>
        <v>3183.0841937619034</v>
      </c>
      <c r="BQ59" s="43">
        <f>SUM(BQ6,BQ13,BQ20,BQ26,BQ32,BQ38,BQ44,BQ58,BQ45)</f>
        <v>4584.5092898493276</v>
      </c>
      <c r="BR59" s="825">
        <f>AR59+AS59</f>
        <v>3906.0901350121994</v>
      </c>
      <c r="BS59" s="825">
        <f t="shared" si="116"/>
        <v>3081.2801191701992</v>
      </c>
      <c r="BT59" s="825">
        <f t="shared" si="117"/>
        <v>3306.4978518125968</v>
      </c>
      <c r="BU59" s="825">
        <f t="shared" si="26"/>
        <v>3153.9348957712282</v>
      </c>
      <c r="BV59" s="825">
        <f t="shared" si="15"/>
        <v>4267.3447892699132</v>
      </c>
      <c r="BW59" s="826"/>
      <c r="BX59" s="827" t="s">
        <v>26</v>
      </c>
      <c r="BY59" s="43">
        <f t="shared" si="153"/>
        <v>8590</v>
      </c>
      <c r="BZ59" s="43">
        <f t="shared" si="153"/>
        <v>8090</v>
      </c>
      <c r="CA59" s="43">
        <f t="shared" si="153"/>
        <v>8240</v>
      </c>
      <c r="CB59" s="43">
        <f t="shared" si="153"/>
        <v>8345</v>
      </c>
      <c r="CC59" s="43">
        <f t="shared" si="153"/>
        <v>7850</v>
      </c>
      <c r="CD59" s="43">
        <f t="shared" si="153"/>
        <v>7365</v>
      </c>
      <c r="CE59" s="43">
        <f t="shared" si="153"/>
        <v>8381.4572853769278</v>
      </c>
      <c r="CF59" s="43">
        <f t="shared" si="153"/>
        <v>7767.7848415859089</v>
      </c>
      <c r="CG59" s="43">
        <f t="shared" si="153"/>
        <v>6987.6259821746326</v>
      </c>
      <c r="CH59" s="43">
        <f t="shared" si="153"/>
        <v>6460.6478478615618</v>
      </c>
      <c r="CI59" s="43">
        <f t="shared" si="153"/>
        <v>8150.3422283006948</v>
      </c>
      <c r="CJ59" s="43">
        <f t="shared" si="153"/>
        <v>7663.1437799791929</v>
      </c>
      <c r="CK59" s="278">
        <f t="shared" si="153"/>
        <v>0.26153636914267242</v>
      </c>
      <c r="CL59" s="278">
        <f t="shared" si="153"/>
        <v>-5.9776440629669136E-2</v>
      </c>
      <c r="CM59" s="9"/>
      <c r="CN59" s="456">
        <f t="shared" si="154"/>
        <v>1730</v>
      </c>
      <c r="CO59" s="456">
        <f t="shared" si="154"/>
        <v>1935</v>
      </c>
      <c r="CP59" s="456">
        <f t="shared" si="154"/>
        <v>2010</v>
      </c>
      <c r="CQ59" s="456">
        <f t="shared" si="154"/>
        <v>2080</v>
      </c>
      <c r="CR59" s="456">
        <f t="shared" si="154"/>
        <v>2310</v>
      </c>
      <c r="CS59" s="456">
        <f t="shared" si="154"/>
        <v>1885</v>
      </c>
      <c r="CT59" s="456">
        <f t="shared" si="154"/>
        <v>2075</v>
      </c>
      <c r="CU59" s="456">
        <f t="shared" si="154"/>
        <v>2075</v>
      </c>
      <c r="CV59" s="456">
        <f t="shared" si="154"/>
        <v>1955</v>
      </c>
      <c r="CW59" s="456">
        <f t="shared" si="154"/>
        <v>2210</v>
      </c>
      <c r="CX59" s="456">
        <f t="shared" si="154"/>
        <v>1995</v>
      </c>
      <c r="CY59" s="456">
        <f t="shared" si="154"/>
        <v>1965</v>
      </c>
      <c r="CZ59" s="456">
        <f t="shared" si="154"/>
        <v>1805</v>
      </c>
      <c r="DA59" s="456">
        <f t="shared" si="154"/>
        <v>2075</v>
      </c>
      <c r="DB59" s="456">
        <f t="shared" si="154"/>
        <v>1935</v>
      </c>
      <c r="DC59" s="456">
        <f t="shared" si="154"/>
        <v>1825</v>
      </c>
      <c r="DD59" s="456">
        <f t="shared" si="155"/>
        <v>1845</v>
      </c>
      <c r="DE59" s="456">
        <f t="shared" si="155"/>
        <v>1785</v>
      </c>
      <c r="DF59" s="456">
        <f t="shared" si="155"/>
        <v>2738.7802282900075</v>
      </c>
      <c r="DG59" s="456">
        <f t="shared" si="155"/>
        <v>1936.6103381815169</v>
      </c>
      <c r="DH59" s="456">
        <f t="shared" si="155"/>
        <v>1988.0088122496929</v>
      </c>
      <c r="DI59" s="456">
        <f t="shared" si="155"/>
        <v>1717.8153156640403</v>
      </c>
      <c r="DJ59" s="456">
        <f t="shared" si="155"/>
        <v>1692.7755605934503</v>
      </c>
      <c r="DK59" s="456">
        <f t="shared" si="155"/>
        <v>1490.3086331684531</v>
      </c>
      <c r="DL59" s="456">
        <f t="shared" si="155"/>
        <v>2689.4366547890104</v>
      </c>
      <c r="DM59" s="456">
        <f t="shared" si="155"/>
        <v>1895.0726350603168</v>
      </c>
      <c r="DN59" s="456">
        <f t="shared" si="155"/>
        <v>1822.9372075027266</v>
      </c>
      <c r="DO59" s="456">
        <f t="shared" si="155"/>
        <v>2083.1529275094726</v>
      </c>
      <c r="DP59" s="456">
        <f t="shared" si="155"/>
        <v>1489.0784244962713</v>
      </c>
      <c r="DQ59" s="456">
        <f t="shared" si="155"/>
        <v>1592.2016946739282</v>
      </c>
      <c r="DR59" s="456">
        <f t="shared" si="156"/>
        <v>1636.4331399172829</v>
      </c>
      <c r="DS59" s="456">
        <f t="shared" si="156"/>
        <v>1670.0647118953138</v>
      </c>
      <c r="DT59" s="456">
        <f t="shared" si="156"/>
        <v>1461.227963139801</v>
      </c>
      <c r="DU59" s="456">
        <f t="shared" si="156"/>
        <v>1692.706932631427</v>
      </c>
      <c r="DV59" s="456">
        <f t="shared" si="156"/>
        <v>2105.5797781217602</v>
      </c>
      <c r="DW59" s="456">
        <f t="shared" si="156"/>
        <v>2161.765011148153</v>
      </c>
      <c r="DX59" s="456">
        <f t="shared" si="156"/>
        <v>1810.1578625546642</v>
      </c>
      <c r="DY59" s="456"/>
      <c r="DZ59" s="456">
        <f t="shared" ref="DZ59:ER59" si="162">BD59</f>
        <v>4420</v>
      </c>
      <c r="EA59" s="456">
        <f t="shared" si="162"/>
        <v>3665</v>
      </c>
      <c r="EB59" s="456">
        <f t="shared" si="162"/>
        <v>4090</v>
      </c>
      <c r="EC59" s="456">
        <f t="shared" si="162"/>
        <v>4155</v>
      </c>
      <c r="ED59" s="456">
        <f t="shared" si="162"/>
        <v>4150</v>
      </c>
      <c r="EE59" s="456">
        <f t="shared" si="162"/>
        <v>4165</v>
      </c>
      <c r="EF59" s="456">
        <f t="shared" si="162"/>
        <v>3960</v>
      </c>
      <c r="EG59" s="456">
        <f t="shared" si="162"/>
        <v>3880</v>
      </c>
      <c r="EH59" s="456">
        <f t="shared" si="162"/>
        <v>3760</v>
      </c>
      <c r="EI59" s="456">
        <f t="shared" si="162"/>
        <v>3630</v>
      </c>
      <c r="EJ59" s="456">
        <f t="shared" si="162"/>
        <v>4675.3905664715239</v>
      </c>
      <c r="EK59" s="456">
        <f t="shared" si="162"/>
        <v>3705.8241279137333</v>
      </c>
      <c r="EL59" s="456">
        <f t="shared" si="162"/>
        <v>3183.0841937619034</v>
      </c>
      <c r="EM59" s="456">
        <f t="shared" si="162"/>
        <v>4584.5092898493276</v>
      </c>
      <c r="EN59" s="456">
        <f t="shared" si="162"/>
        <v>3906.0901350121994</v>
      </c>
      <c r="EO59" s="456">
        <f t="shared" si="162"/>
        <v>3081.2801191701992</v>
      </c>
      <c r="EP59" s="456">
        <f t="shared" si="162"/>
        <v>3306.4978518125968</v>
      </c>
      <c r="EQ59" s="456">
        <f t="shared" si="162"/>
        <v>3153.9348957712282</v>
      </c>
      <c r="ER59" s="456">
        <f t="shared" si="162"/>
        <v>4267.3447892699132</v>
      </c>
    </row>
    <row r="60" spans="2:148" s="295" customFormat="1" x14ac:dyDescent="0.3">
      <c r="B60" s="5"/>
      <c r="C60" s="829">
        <v>8590</v>
      </c>
      <c r="D60" s="829">
        <v>8095</v>
      </c>
      <c r="E60" s="829">
        <v>8235</v>
      </c>
      <c r="F60" s="829">
        <v>8355</v>
      </c>
      <c r="G60" s="829">
        <v>7860</v>
      </c>
      <c r="H60" s="829">
        <v>7375</v>
      </c>
      <c r="I60" s="829">
        <v>8381.4572853769278</v>
      </c>
      <c r="J60" s="829">
        <v>7767.7848415859089</v>
      </c>
      <c r="K60" s="829">
        <v>6987.6259821746316</v>
      </c>
      <c r="L60" s="829">
        <v>6460.6478478615618</v>
      </c>
      <c r="M60" s="829">
        <v>8150.3422283006958</v>
      </c>
      <c r="N60" s="829">
        <v>7663.143779979192</v>
      </c>
      <c r="O60" s="654"/>
      <c r="P60" s="654"/>
      <c r="Q60" s="830"/>
      <c r="R60" s="829">
        <v>1730</v>
      </c>
      <c r="S60" s="829">
        <v>1935</v>
      </c>
      <c r="T60" s="829">
        <v>2010</v>
      </c>
      <c r="U60" s="829">
        <v>2080</v>
      </c>
      <c r="V60" s="829">
        <v>2310</v>
      </c>
      <c r="W60" s="829">
        <v>1885</v>
      </c>
      <c r="X60" s="829">
        <v>2075</v>
      </c>
      <c r="Y60" s="829">
        <v>2075</v>
      </c>
      <c r="Z60" s="829">
        <v>1955</v>
      </c>
      <c r="AA60" s="829">
        <v>2210</v>
      </c>
      <c r="AB60" s="829">
        <v>1995</v>
      </c>
      <c r="AC60" s="829">
        <v>1965</v>
      </c>
      <c r="AD60" s="829">
        <v>1805</v>
      </c>
      <c r="AE60" s="829">
        <v>2075</v>
      </c>
      <c r="AF60" s="829">
        <v>1935</v>
      </c>
      <c r="AG60" s="829">
        <v>1825</v>
      </c>
      <c r="AH60" s="829">
        <v>1845</v>
      </c>
      <c r="AI60" s="829">
        <v>1785</v>
      </c>
      <c r="AJ60" s="829">
        <v>2738.7802282900075</v>
      </c>
      <c r="AK60" s="829">
        <v>1936.6103381815171</v>
      </c>
      <c r="AL60" s="829">
        <v>1988.0088122496929</v>
      </c>
      <c r="AM60" s="829">
        <v>1717.8153156640406</v>
      </c>
      <c r="AN60" s="829">
        <v>1692.7755605934506</v>
      </c>
      <c r="AO60" s="829">
        <v>1490.3086331684528</v>
      </c>
      <c r="AP60" s="829">
        <v>2689.4366547890104</v>
      </c>
      <c r="AQ60" s="829">
        <v>1895.0726350603168</v>
      </c>
      <c r="AR60" s="829">
        <v>1822.9372075027268</v>
      </c>
      <c r="AS60" s="829">
        <v>2083.1529275094726</v>
      </c>
      <c r="AT60" s="829">
        <v>1489.0784244962713</v>
      </c>
      <c r="AU60" s="829">
        <v>1592.2016946739279</v>
      </c>
      <c r="AV60" s="829">
        <v>1636.4331399172831</v>
      </c>
      <c r="AW60" s="829">
        <v>1670.0647118953136</v>
      </c>
      <c r="AX60" s="829">
        <v>1461.227963139801</v>
      </c>
      <c r="AY60" s="829">
        <v>1692.706932631427</v>
      </c>
      <c r="AZ60" s="829">
        <v>2105.5797781217602</v>
      </c>
      <c r="BA60" s="829">
        <v>2161.765011148153</v>
      </c>
      <c r="BB60" s="829">
        <v>1810.1578625546638</v>
      </c>
      <c r="BC60" s="829"/>
      <c r="BD60" s="829">
        <v>0</v>
      </c>
      <c r="BE60" s="829">
        <v>4420</v>
      </c>
      <c r="BF60" s="829">
        <v>3675</v>
      </c>
      <c r="BG60" s="829">
        <v>4090</v>
      </c>
      <c r="BH60" s="829">
        <v>4195</v>
      </c>
      <c r="BI60" s="829">
        <v>4150</v>
      </c>
      <c r="BJ60" s="829">
        <v>4165</v>
      </c>
      <c r="BK60" s="829">
        <v>3960</v>
      </c>
      <c r="BL60" s="829">
        <v>3880</v>
      </c>
      <c r="BM60" s="829">
        <v>3760</v>
      </c>
      <c r="BN60" s="829">
        <v>3630</v>
      </c>
      <c r="BO60" s="829">
        <v>4675.3905664715248</v>
      </c>
      <c r="BP60" s="829">
        <v>3705.8241279137337</v>
      </c>
      <c r="BQ60" s="829">
        <v>3183.0841937619034</v>
      </c>
      <c r="BR60" s="829">
        <v>4584.5092898493276</v>
      </c>
      <c r="BS60" s="829">
        <v>3906.0901350121994</v>
      </c>
      <c r="BT60" s="829">
        <v>3081.2801191701992</v>
      </c>
      <c r="BU60" s="829">
        <v>3306.4978518125968</v>
      </c>
      <c r="BV60" s="829">
        <f t="shared" si="15"/>
        <v>4267.3447892699132</v>
      </c>
      <c r="BW60" s="829"/>
      <c r="BX60" s="830"/>
      <c r="BY60" s="830"/>
      <c r="BZ60" s="830"/>
      <c r="CA60" s="830"/>
      <c r="CB60" s="830"/>
      <c r="CC60" s="830"/>
      <c r="CD60" s="98"/>
      <c r="CE60" s="98"/>
      <c r="CF60" s="98"/>
      <c r="CG60" s="98"/>
      <c r="CH60" s="98"/>
      <c r="CI60" s="98"/>
      <c r="CJ60" s="98"/>
      <c r="CK60" s="98"/>
      <c r="CL60" s="98"/>
      <c r="CM60" s="98"/>
      <c r="CN60" s="98"/>
      <c r="CO60" s="98"/>
      <c r="CP60" s="98"/>
      <c r="CQ60" s="98"/>
      <c r="CR60" s="98"/>
      <c r="CS60" s="98"/>
      <c r="CT60" s="98"/>
      <c r="CU60" s="98"/>
      <c r="CV60" s="98"/>
      <c r="CW60" s="98"/>
      <c r="CX60" s="98"/>
      <c r="CY60" s="98"/>
      <c r="CZ60" s="98"/>
      <c r="DA60" s="98"/>
      <c r="DB60" s="98"/>
      <c r="DC60" s="98"/>
      <c r="DD60" s="98"/>
      <c r="DE60" s="98"/>
      <c r="DF60" s="98"/>
      <c r="DG60" s="98"/>
      <c r="DH60" s="98"/>
      <c r="DI60" s="98"/>
      <c r="DJ60" s="98"/>
      <c r="DK60" s="98"/>
      <c r="DL60" s="98"/>
      <c r="DM60" s="98"/>
      <c r="DN60" s="98"/>
      <c r="DO60" s="98"/>
      <c r="DP60" s="98"/>
      <c r="DQ60" s="98"/>
      <c r="DR60" s="98"/>
      <c r="DS60" s="98"/>
      <c r="DT60" s="98"/>
      <c r="DU60" s="98"/>
      <c r="DV60" s="98"/>
      <c r="DW60" s="98"/>
      <c r="DX60" s="98"/>
      <c r="DY60" s="98"/>
      <c r="DZ60" s="98"/>
      <c r="EA60" s="98"/>
      <c r="EB60" s="98"/>
      <c r="EC60" s="98"/>
      <c r="ED60" s="98"/>
      <c r="EE60" s="98"/>
      <c r="EF60" s="98"/>
      <c r="EG60" s="98"/>
      <c r="EH60" s="98"/>
      <c r="EI60" s="98"/>
      <c r="EJ60" s="98"/>
      <c r="EK60" s="98"/>
      <c r="EL60" s="98"/>
      <c r="EM60" s="98"/>
      <c r="EN60" s="98"/>
      <c r="EO60" s="98"/>
      <c r="EP60" s="98"/>
      <c r="EQ60" s="98"/>
      <c r="ER60" s="98"/>
    </row>
    <row r="61" spans="2:148" s="295" customFormat="1" x14ac:dyDescent="0.3">
      <c r="B61" s="707" t="s">
        <v>184</v>
      </c>
      <c r="C61" s="831" t="b">
        <v>1</v>
      </c>
      <c r="D61" s="831" t="b">
        <v>0</v>
      </c>
      <c r="E61" s="831" t="b">
        <v>0</v>
      </c>
      <c r="F61" s="831" t="b">
        <v>0</v>
      </c>
      <c r="G61" s="831" t="b">
        <v>0</v>
      </c>
      <c r="H61" s="831" t="b">
        <v>0</v>
      </c>
      <c r="I61" s="831" t="b">
        <v>1</v>
      </c>
      <c r="J61" s="831" t="b">
        <v>1</v>
      </c>
      <c r="K61" s="831" t="b">
        <v>1</v>
      </c>
      <c r="L61" s="831" t="b">
        <v>1</v>
      </c>
      <c r="M61" s="831" t="b">
        <v>0</v>
      </c>
      <c r="N61" s="831" t="b">
        <v>1</v>
      </c>
      <c r="O61" s="654"/>
      <c r="P61" s="654"/>
      <c r="Q61" s="830"/>
      <c r="R61" s="831" t="b">
        <v>1</v>
      </c>
      <c r="S61" s="831" t="b">
        <v>1</v>
      </c>
      <c r="T61" s="831" t="b">
        <v>1</v>
      </c>
      <c r="U61" s="831" t="b">
        <v>1</v>
      </c>
      <c r="V61" s="831" t="b">
        <v>1</v>
      </c>
      <c r="W61" s="831" t="b">
        <v>1</v>
      </c>
      <c r="X61" s="831" t="b">
        <v>1</v>
      </c>
      <c r="Y61" s="831" t="b">
        <v>1</v>
      </c>
      <c r="Z61" s="831" t="b">
        <v>1</v>
      </c>
      <c r="AA61" s="831" t="b">
        <v>1</v>
      </c>
      <c r="AB61" s="831" t="b">
        <v>1</v>
      </c>
      <c r="AC61" s="831" t="b">
        <v>1</v>
      </c>
      <c r="AD61" s="831" t="b">
        <v>1</v>
      </c>
      <c r="AE61" s="831" t="b">
        <v>1</v>
      </c>
      <c r="AF61" s="831" t="b">
        <v>1</v>
      </c>
      <c r="AG61" s="831" t="b">
        <v>1</v>
      </c>
      <c r="AH61" s="831" t="b">
        <v>1</v>
      </c>
      <c r="AI61" s="831" t="b">
        <v>1</v>
      </c>
      <c r="AJ61" s="831" t="b">
        <v>1</v>
      </c>
      <c r="AK61" s="831" t="b">
        <v>1</v>
      </c>
      <c r="AL61" s="831" t="b">
        <v>1</v>
      </c>
      <c r="AM61" s="831" t="b">
        <v>1</v>
      </c>
      <c r="AN61" s="831" t="b">
        <v>1</v>
      </c>
      <c r="AO61" s="831" t="b">
        <v>1</v>
      </c>
      <c r="AP61" s="831" t="b">
        <v>1</v>
      </c>
      <c r="AQ61" s="831" t="b">
        <v>1</v>
      </c>
      <c r="AR61" s="831" t="b">
        <v>1</v>
      </c>
      <c r="AS61" s="831" t="b">
        <v>1</v>
      </c>
      <c r="AT61" s="831" t="b">
        <v>1</v>
      </c>
      <c r="AU61" s="831" t="b">
        <v>1</v>
      </c>
      <c r="AV61" s="831" t="b">
        <v>1</v>
      </c>
      <c r="AW61" s="831" t="b">
        <v>1</v>
      </c>
      <c r="AX61" s="831" t="b">
        <f>AX59=AX60</f>
        <v>1</v>
      </c>
      <c r="AY61" s="831" t="b">
        <f>AY59=AY60</f>
        <v>1</v>
      </c>
      <c r="AZ61" s="831" t="b">
        <f>AZ59=AZ60</f>
        <v>1</v>
      </c>
      <c r="BA61" s="831" t="b">
        <f>BA59=BA60</f>
        <v>1</v>
      </c>
      <c r="BB61" s="831" t="b">
        <f>BB59=BB60</f>
        <v>1</v>
      </c>
      <c r="BC61" s="830"/>
      <c r="BD61" s="830"/>
      <c r="BE61" s="830"/>
      <c r="BF61" s="830"/>
      <c r="BG61" s="830"/>
      <c r="BH61" s="832"/>
      <c r="BI61" s="832"/>
      <c r="BJ61" s="832"/>
      <c r="BK61" s="832"/>
      <c r="BL61" s="832"/>
      <c r="BM61" s="832"/>
      <c r="BN61" s="832"/>
      <c r="BO61" s="832"/>
      <c r="BP61" s="832"/>
      <c r="BQ61" s="832"/>
      <c r="BR61" s="832"/>
      <c r="BS61" s="832"/>
      <c r="BT61" s="832"/>
      <c r="BU61" s="832"/>
      <c r="BV61" s="832"/>
      <c r="BW61" s="832"/>
      <c r="BX61" s="830"/>
      <c r="BY61" s="830"/>
      <c r="BZ61" s="830"/>
      <c r="CA61" s="830"/>
      <c r="CB61" s="830"/>
      <c r="CC61" s="830"/>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row>
    <row r="62" spans="2:148" s="295" customFormat="1" x14ac:dyDescent="0.3">
      <c r="B62" s="707"/>
      <c r="C62" s="831">
        <v>0</v>
      </c>
      <c r="D62" s="831">
        <v>-5</v>
      </c>
      <c r="E62" s="831">
        <v>5</v>
      </c>
      <c r="F62" s="831">
        <v>-10</v>
      </c>
      <c r="G62" s="831">
        <v>-10</v>
      </c>
      <c r="H62" s="831">
        <v>-10</v>
      </c>
      <c r="I62" s="831">
        <v>0</v>
      </c>
      <c r="J62" s="831">
        <v>0</v>
      </c>
      <c r="K62" s="831">
        <v>0</v>
      </c>
      <c r="L62" s="831">
        <v>0</v>
      </c>
      <c r="M62" s="831">
        <v>0</v>
      </c>
      <c r="N62" s="831"/>
      <c r="O62" s="654"/>
      <c r="P62" s="654"/>
      <c r="Q62" s="830"/>
      <c r="R62" s="831"/>
      <c r="S62" s="832"/>
      <c r="T62" s="832"/>
      <c r="U62" s="832"/>
      <c r="V62" s="832"/>
      <c r="W62" s="832"/>
      <c r="X62" s="832"/>
      <c r="Y62" s="832"/>
      <c r="Z62" s="832"/>
      <c r="AA62" s="832"/>
      <c r="AB62" s="832"/>
      <c r="AC62" s="832"/>
      <c r="AD62" s="832"/>
      <c r="AE62" s="832"/>
      <c r="AF62" s="832"/>
      <c r="AG62" s="832"/>
      <c r="AH62" s="832"/>
      <c r="AI62" s="832"/>
      <c r="AJ62" s="832"/>
      <c r="AK62" s="832"/>
      <c r="AL62" s="832"/>
      <c r="AM62" s="832"/>
      <c r="AN62" s="832"/>
      <c r="AO62" s="832"/>
      <c r="AP62" s="830"/>
      <c r="AQ62" s="830"/>
      <c r="AR62" s="830"/>
      <c r="AS62" s="830"/>
      <c r="AT62" s="830"/>
      <c r="AU62" s="830"/>
      <c r="AV62" s="830"/>
      <c r="AW62" s="830"/>
      <c r="AX62" s="830"/>
      <c r="AY62" s="833"/>
      <c r="AZ62" s="830"/>
      <c r="BA62" s="830"/>
      <c r="BB62" s="830"/>
      <c r="BC62" s="830"/>
      <c r="BD62" s="830"/>
      <c r="BE62" s="830"/>
      <c r="BF62" s="830"/>
      <c r="BG62" s="830"/>
      <c r="BH62" s="832"/>
      <c r="BI62" s="832"/>
      <c r="BJ62" s="832"/>
      <c r="BK62" s="832"/>
      <c r="BL62" s="832"/>
      <c r="BM62" s="832"/>
      <c r="BN62" s="832"/>
      <c r="BO62" s="832"/>
      <c r="BP62" s="832"/>
      <c r="BQ62" s="832"/>
      <c r="BR62" s="832"/>
      <c r="BS62" s="832"/>
      <c r="BT62" s="832"/>
      <c r="BU62" s="832"/>
      <c r="BV62" s="832"/>
      <c r="BW62" s="832"/>
      <c r="BX62" s="830"/>
      <c r="BY62" s="830"/>
      <c r="BZ62" s="830"/>
      <c r="CA62" s="830"/>
      <c r="CB62" s="830"/>
      <c r="CC62" s="830"/>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row>
    <row r="63" spans="2:148" s="295" customFormat="1" x14ac:dyDescent="0.3">
      <c r="B63" s="710" t="s">
        <v>196</v>
      </c>
      <c r="C63" s="834"/>
      <c r="D63" s="834"/>
      <c r="E63" s="834"/>
      <c r="F63" s="834"/>
      <c r="G63" s="834"/>
      <c r="H63" s="834"/>
      <c r="I63" s="835">
        <f>SUM(AJ59:AM59)</f>
        <v>8381.2146943852567</v>
      </c>
      <c r="J63" s="835">
        <f>SUM(AN59:AQ59)</f>
        <v>7767.5934836112301</v>
      </c>
      <c r="K63" s="835">
        <f>SUM(AR59:AU59)</f>
        <v>6987.3702541823986</v>
      </c>
      <c r="L63" s="835">
        <f>SUM(AV59:AY59)</f>
        <v>6460.4327475838245</v>
      </c>
      <c r="M63" s="835"/>
      <c r="N63" s="835"/>
      <c r="O63" s="654"/>
      <c r="P63" s="654"/>
      <c r="Q63" s="830"/>
      <c r="R63" s="834"/>
      <c r="S63" s="830"/>
      <c r="T63" s="830"/>
      <c r="U63" s="830"/>
      <c r="V63" s="830"/>
      <c r="W63" s="830"/>
      <c r="X63" s="830"/>
      <c r="Y63" s="830"/>
      <c r="Z63" s="830"/>
      <c r="AA63" s="830"/>
      <c r="AB63" s="830"/>
      <c r="AC63" s="830"/>
      <c r="AD63" s="830"/>
      <c r="AE63" s="830"/>
      <c r="AF63" s="830"/>
      <c r="AG63" s="830"/>
      <c r="AH63" s="830"/>
      <c r="AI63" s="830"/>
      <c r="AJ63" s="830"/>
      <c r="AK63" s="830"/>
      <c r="AL63" s="830"/>
      <c r="AM63" s="830"/>
      <c r="AN63" s="830"/>
      <c r="AO63" s="830"/>
      <c r="AP63" s="830"/>
      <c r="AQ63" s="830"/>
      <c r="AR63" s="830"/>
      <c r="AS63" s="830"/>
      <c r="AT63" s="830"/>
      <c r="AU63" s="830"/>
      <c r="AV63" s="830"/>
      <c r="AW63" s="830"/>
      <c r="AX63" s="830"/>
      <c r="AY63" s="836"/>
      <c r="AZ63" s="830"/>
      <c r="BA63" s="830"/>
      <c r="BB63" s="830"/>
      <c r="BC63" s="830"/>
      <c r="BD63" s="830"/>
      <c r="BE63" s="830"/>
      <c r="BF63" s="830"/>
      <c r="BG63" s="830"/>
      <c r="BH63" s="830"/>
      <c r="BI63" s="830"/>
      <c r="BJ63" s="830"/>
      <c r="BK63" s="830"/>
      <c r="BL63" s="830"/>
      <c r="BM63" s="830"/>
      <c r="BN63" s="830"/>
      <c r="BO63" s="830"/>
      <c r="BP63" s="830"/>
      <c r="BQ63" s="830"/>
      <c r="BR63" s="830"/>
      <c r="BS63" s="830"/>
      <c r="BT63" s="830"/>
      <c r="BU63" s="830"/>
      <c r="BV63" s="830"/>
      <c r="BW63" s="830"/>
      <c r="BX63" s="830"/>
      <c r="BY63" s="830"/>
      <c r="BZ63" s="830"/>
      <c r="CA63" s="830"/>
      <c r="CB63" s="830"/>
      <c r="CC63" s="830"/>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row>
    <row r="64" spans="2:148" s="295" customFormat="1" x14ac:dyDescent="0.3">
      <c r="B64" s="704"/>
      <c r="C64" s="834"/>
      <c r="D64" s="834"/>
      <c r="E64" s="834"/>
      <c r="F64" s="834"/>
      <c r="G64" s="834"/>
      <c r="H64" s="834"/>
      <c r="I64" s="835"/>
      <c r="J64" s="835"/>
      <c r="K64" s="835"/>
      <c r="L64" s="835"/>
      <c r="M64" s="835"/>
      <c r="N64" s="835"/>
      <c r="O64" s="654"/>
      <c r="P64" s="654"/>
      <c r="Q64" s="830"/>
      <c r="R64" s="834"/>
      <c r="S64" s="830"/>
      <c r="T64" s="830"/>
      <c r="U64" s="830"/>
      <c r="V64" s="830"/>
      <c r="W64" s="830"/>
      <c r="X64" s="830"/>
      <c r="Y64" s="830"/>
      <c r="Z64" s="830"/>
      <c r="AA64" s="830"/>
      <c r="AB64" s="830"/>
      <c r="AC64" s="830"/>
      <c r="AD64" s="830"/>
      <c r="AE64" s="830"/>
      <c r="AF64" s="830"/>
      <c r="AG64" s="830"/>
      <c r="AH64" s="830"/>
      <c r="AI64" s="830"/>
      <c r="AJ64" s="830"/>
      <c r="AK64" s="830"/>
      <c r="AL64" s="830"/>
      <c r="AM64" s="830"/>
      <c r="AN64" s="830"/>
      <c r="AO64" s="830"/>
      <c r="AP64" s="830"/>
      <c r="AQ64" s="830"/>
      <c r="AR64" s="830"/>
      <c r="AS64" s="830"/>
      <c r="AT64" s="830"/>
      <c r="AU64" s="830"/>
      <c r="AV64" s="830"/>
      <c r="AW64" s="830"/>
      <c r="AX64" s="830"/>
      <c r="AY64" s="830"/>
      <c r="AZ64" s="830"/>
      <c r="BA64" s="830"/>
      <c r="BB64" s="830"/>
      <c r="BC64" s="830"/>
      <c r="BD64" s="830"/>
      <c r="BE64" s="830"/>
      <c r="BF64" s="830"/>
      <c r="BG64" s="830"/>
      <c r="BH64" s="830"/>
      <c r="BI64" s="830"/>
      <c r="BJ64" s="830"/>
      <c r="BK64" s="830"/>
      <c r="BL64" s="830"/>
      <c r="BM64" s="830"/>
      <c r="BN64" s="830"/>
      <c r="BO64" s="830"/>
      <c r="BP64" s="830"/>
      <c r="BQ64" s="830"/>
      <c r="BR64" s="830"/>
      <c r="BS64" s="830"/>
      <c r="BT64" s="830"/>
      <c r="BU64" s="830"/>
      <c r="BV64" s="830"/>
      <c r="BW64" s="830"/>
      <c r="BX64" s="830"/>
      <c r="BY64" s="830"/>
      <c r="BZ64" s="830"/>
      <c r="CA64" s="830"/>
      <c r="CB64" s="830"/>
      <c r="CC64" s="830"/>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98"/>
      <c r="DL64" s="98"/>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row>
    <row r="65" spans="2:148" s="295" customFormat="1" x14ac:dyDescent="0.3">
      <c r="B65" s="704"/>
      <c r="C65" s="834"/>
      <c r="D65" s="834"/>
      <c r="E65" s="834"/>
      <c r="F65" s="834"/>
      <c r="G65" s="834"/>
      <c r="H65" s="834"/>
      <c r="I65" s="835"/>
      <c r="J65" s="835"/>
      <c r="K65" s="835"/>
      <c r="L65" s="835"/>
      <c r="M65" s="835"/>
      <c r="N65" s="835"/>
      <c r="O65" s="654"/>
      <c r="P65" s="654"/>
      <c r="Q65" s="830"/>
      <c r="R65" s="834"/>
      <c r="S65" s="830"/>
      <c r="T65" s="830"/>
      <c r="U65" s="830"/>
      <c r="V65" s="830"/>
      <c r="W65" s="830"/>
      <c r="X65" s="830"/>
      <c r="Y65" s="830"/>
      <c r="Z65" s="830"/>
      <c r="AA65" s="830"/>
      <c r="AB65" s="830"/>
      <c r="AC65" s="830"/>
      <c r="AD65" s="830"/>
      <c r="AE65" s="830"/>
      <c r="AF65" s="830"/>
      <c r="AG65" s="830"/>
      <c r="AH65" s="830"/>
      <c r="AI65" s="830"/>
      <c r="AJ65" s="830"/>
      <c r="AK65" s="830"/>
      <c r="AL65" s="830"/>
      <c r="AM65" s="830"/>
      <c r="AN65" s="830"/>
      <c r="AO65" s="830"/>
      <c r="AP65" s="830"/>
      <c r="AQ65" s="830"/>
      <c r="AR65" s="830"/>
      <c r="AS65" s="830"/>
      <c r="AT65" s="830"/>
      <c r="AU65" s="830"/>
      <c r="AV65" s="830"/>
      <c r="AW65" s="830"/>
      <c r="AX65" s="830"/>
      <c r="AY65" s="830"/>
      <c r="AZ65" s="830"/>
      <c r="BA65" s="830"/>
      <c r="BB65" s="830"/>
      <c r="BC65" s="830"/>
      <c r="BD65" s="830"/>
      <c r="BE65" s="830"/>
      <c r="BF65" s="830"/>
      <c r="BG65" s="830"/>
      <c r="BH65" s="830"/>
      <c r="BI65" s="830"/>
      <c r="BJ65" s="830"/>
      <c r="BK65" s="830"/>
      <c r="BL65" s="830"/>
      <c r="BM65" s="830"/>
      <c r="BN65" s="830"/>
      <c r="BO65" s="830"/>
      <c r="BP65" s="830"/>
      <c r="BQ65" s="830"/>
      <c r="BR65" s="830"/>
      <c r="BS65" s="830"/>
      <c r="BT65" s="830"/>
      <c r="BU65" s="830"/>
      <c r="BV65" s="830"/>
      <c r="BW65" s="830"/>
      <c r="BX65" s="830"/>
      <c r="BY65" s="830"/>
      <c r="BZ65" s="830"/>
      <c r="CA65" s="830"/>
      <c r="CB65" s="830"/>
      <c r="CC65" s="830"/>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row>
    <row r="66" spans="2:148" s="295" customFormat="1" x14ac:dyDescent="0.3">
      <c r="C66" s="830"/>
      <c r="D66" s="830"/>
      <c r="E66" s="830"/>
      <c r="F66" s="830"/>
      <c r="G66" s="830"/>
      <c r="H66" s="830"/>
      <c r="I66" s="837"/>
      <c r="J66" s="837"/>
      <c r="K66" s="837"/>
      <c r="L66" s="837"/>
      <c r="M66" s="837"/>
      <c r="N66" s="837"/>
      <c r="O66" s="830"/>
      <c r="P66" s="830"/>
      <c r="Q66" s="830"/>
      <c r="R66" s="830"/>
      <c r="S66" s="830"/>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0"/>
      <c r="AZ66" s="830"/>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98"/>
      <c r="CE66" s="98"/>
      <c r="CF66" s="98"/>
      <c r="CG66" s="98"/>
      <c r="CH66" s="98"/>
      <c r="CI66" s="98"/>
      <c r="CJ66" s="98"/>
      <c r="CK66" s="98"/>
      <c r="CL66" s="98"/>
      <c r="CM66" s="98"/>
      <c r="CN66" s="98"/>
      <c r="CO66" s="98"/>
      <c r="CP66" s="98"/>
      <c r="CQ66" s="98"/>
      <c r="CR66" s="98"/>
      <c r="CS66" s="98"/>
      <c r="CT66" s="98"/>
      <c r="CU66" s="98"/>
      <c r="CV66" s="98"/>
      <c r="CW66" s="98"/>
      <c r="CX66" s="98"/>
      <c r="CY66" s="98"/>
      <c r="CZ66" s="98"/>
      <c r="DA66" s="98"/>
      <c r="DB66" s="98"/>
      <c r="DC66" s="98"/>
      <c r="DD66" s="98"/>
      <c r="DE66" s="98"/>
      <c r="DF66" s="98"/>
      <c r="DG66" s="98"/>
      <c r="DH66" s="98"/>
      <c r="DI66" s="98"/>
      <c r="DJ66" s="98"/>
      <c r="DK66" s="98"/>
      <c r="DL66" s="98"/>
      <c r="DM66" s="98"/>
      <c r="DN66" s="98"/>
      <c r="DO66" s="98"/>
      <c r="DP66" s="98"/>
      <c r="DQ66" s="98"/>
      <c r="DR66" s="98"/>
      <c r="DS66" s="98"/>
      <c r="DT66" s="98"/>
      <c r="DU66" s="98"/>
      <c r="DV66" s="98"/>
      <c r="DW66" s="98"/>
      <c r="DX66" s="98"/>
      <c r="DY66" s="98"/>
      <c r="DZ66" s="98"/>
      <c r="EA66" s="98"/>
      <c r="EB66" s="98"/>
      <c r="EC66" s="98"/>
      <c r="ED66" s="98"/>
      <c r="EE66" s="98"/>
      <c r="EF66" s="98"/>
      <c r="EG66" s="98"/>
      <c r="EH66" s="98"/>
      <c r="EI66" s="98"/>
      <c r="EJ66" s="98"/>
      <c r="EK66" s="98"/>
      <c r="EL66" s="98"/>
      <c r="EM66" s="98"/>
      <c r="EN66" s="98"/>
      <c r="EO66" s="98"/>
      <c r="EP66" s="98"/>
      <c r="EQ66" s="98"/>
      <c r="ER66" s="98"/>
    </row>
    <row r="67" spans="2:148" s="295" customFormat="1" x14ac:dyDescent="0.3">
      <c r="C67" s="830"/>
      <c r="D67" s="830"/>
      <c r="E67" s="830"/>
      <c r="F67" s="830"/>
      <c r="G67" s="830"/>
      <c r="H67" s="830"/>
      <c r="I67" s="837"/>
      <c r="J67" s="837"/>
      <c r="K67" s="837"/>
      <c r="L67" s="837"/>
      <c r="M67" s="837"/>
      <c r="N67" s="837"/>
      <c r="O67" s="830"/>
      <c r="P67" s="830"/>
      <c r="Q67" s="830"/>
      <c r="R67" s="830"/>
      <c r="S67" s="830"/>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98"/>
      <c r="CE67" s="98"/>
      <c r="CF67" s="98"/>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row>
    <row r="68" spans="2:148" s="295" customFormat="1" x14ac:dyDescent="0.3">
      <c r="C68" s="98"/>
      <c r="D68" s="98"/>
      <c r="E68" s="98"/>
      <c r="F68" s="98"/>
      <c r="G68" s="98"/>
      <c r="H68" s="98"/>
      <c r="I68" s="718"/>
      <c r="J68" s="718"/>
      <c r="K68" s="718"/>
      <c r="L68" s="718"/>
      <c r="M68" s="718"/>
      <c r="N68" s="71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98"/>
      <c r="EO68" s="98"/>
      <c r="EP68" s="98"/>
      <c r="EQ68" s="98"/>
      <c r="ER68" s="98"/>
    </row>
    <row r="69" spans="2:148" x14ac:dyDescent="0.3">
      <c r="S69" s="9"/>
      <c r="T69" s="9"/>
      <c r="U69" s="9"/>
      <c r="V69" s="9"/>
      <c r="W69" s="9"/>
      <c r="X69" s="9"/>
      <c r="Y69" s="9"/>
      <c r="Z69" s="9"/>
      <c r="AA69" s="782"/>
      <c r="AB69" s="782"/>
      <c r="AC69" s="782"/>
      <c r="AD69" s="782"/>
      <c r="AE69" s="782"/>
      <c r="AF69" s="782"/>
      <c r="AG69" s="782"/>
      <c r="AH69" s="782"/>
      <c r="AI69" s="782"/>
      <c r="AJ69" s="782"/>
      <c r="AK69" s="782"/>
      <c r="AL69" s="782"/>
      <c r="AM69" s="782"/>
      <c r="AN69" s="782"/>
      <c r="AO69" s="782"/>
      <c r="AP69" s="782"/>
      <c r="AQ69" s="782"/>
      <c r="AR69" s="782"/>
      <c r="AS69" s="782"/>
      <c r="AT69" s="782"/>
      <c r="AU69" s="4"/>
      <c r="AV69" s="4"/>
      <c r="AW69" s="4"/>
      <c r="AX69" s="4"/>
      <c r="AY69" s="4"/>
      <c r="AZ69" s="4"/>
      <c r="BA69" s="4"/>
      <c r="BB69" s="4"/>
      <c r="BC69" s="4"/>
      <c r="BH69" s="9"/>
      <c r="BI69" s="9"/>
      <c r="BJ69" s="9"/>
      <c r="BK69" s="9"/>
      <c r="BL69" s="9"/>
      <c r="BM69" s="9"/>
      <c r="BN69" s="9"/>
      <c r="BO69" s="9"/>
      <c r="BP69" s="9"/>
      <c r="BQ69" s="9"/>
      <c r="BR69" s="9"/>
      <c r="BS69" s="9"/>
      <c r="BT69" s="9"/>
      <c r="BU69" s="9"/>
      <c r="BV69" s="9"/>
      <c r="BW69" s="9"/>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601EF-AA7A-4CD7-8C54-7AE86756C4E8}">
  <sheetPr codeName="Sheet81"/>
  <dimension ref="A1:CP23"/>
  <sheetViews>
    <sheetView showGridLines="0" topLeftCell="W1" workbookViewId="0">
      <selection activeCell="Q10" sqref="Q10"/>
    </sheetView>
  </sheetViews>
  <sheetFormatPr defaultColWidth="9" defaultRowHeight="14.25" x14ac:dyDescent="0.45"/>
  <cols>
    <col min="1" max="1" width="9" style="519"/>
    <col min="2" max="2" width="26.46484375" style="519" bestFit="1" customWidth="1"/>
    <col min="3" max="14" width="5.53125" style="519" customWidth="1"/>
    <col min="15" max="16" width="9" style="519"/>
    <col min="17" max="17" width="5.46484375" style="519" customWidth="1"/>
    <col min="18" max="32" width="8.265625" style="519" customWidth="1"/>
    <col min="33" max="36" width="8.265625" style="726" customWidth="1"/>
    <col min="37" max="37" width="3.46484375" style="519" customWidth="1"/>
    <col min="38" max="39" width="9.53125" style="519" bestFit="1" customWidth="1"/>
    <col min="40" max="40" width="6" style="519" customWidth="1"/>
    <col min="41" max="49" width="7.46484375" style="519" customWidth="1"/>
    <col min="50" max="50" width="9" style="519"/>
    <col min="51" max="51" width="26.46484375" style="519" bestFit="1" customWidth="1"/>
    <col min="52" max="52" width="6.265625" style="519" hidden="1" customWidth="1"/>
    <col min="53" max="62" width="6.265625" style="519" customWidth="1"/>
    <col min="63" max="64" width="9.73046875" style="519" customWidth="1"/>
    <col min="65" max="65" width="4.46484375" style="519" customWidth="1"/>
    <col min="66" max="79" width="6.265625" style="519" hidden="1" customWidth="1"/>
    <col min="80" max="84" width="6.265625" style="519" customWidth="1"/>
    <col min="85" max="85" width="9" style="519"/>
    <col min="86" max="94" width="6.73046875" style="519" customWidth="1"/>
    <col min="95" max="16384" width="9" style="519"/>
  </cols>
  <sheetData>
    <row r="1" spans="1:94" x14ac:dyDescent="0.45">
      <c r="A1" s="15"/>
      <c r="B1" s="39" t="s">
        <v>51</v>
      </c>
      <c r="C1" s="15"/>
      <c r="D1" s="15"/>
      <c r="E1" s="15"/>
      <c r="F1" s="15"/>
      <c r="G1" s="15"/>
      <c r="H1" s="15"/>
      <c r="I1" s="15"/>
      <c r="J1" s="15"/>
      <c r="K1" s="15"/>
      <c r="L1" s="15"/>
      <c r="M1" s="15"/>
      <c r="N1" s="15"/>
      <c r="O1" s="15"/>
      <c r="P1" s="15"/>
      <c r="Q1" s="15"/>
      <c r="R1" s="104"/>
      <c r="S1" s="104"/>
      <c r="T1" s="104"/>
      <c r="U1" s="104"/>
      <c r="V1" s="104"/>
      <c r="W1" s="104"/>
      <c r="X1" s="104"/>
      <c r="Y1" s="104"/>
      <c r="Z1" s="104"/>
      <c r="AA1" s="104"/>
      <c r="AB1" s="104"/>
      <c r="AC1" s="104"/>
      <c r="AD1" s="104"/>
      <c r="AE1" s="104"/>
      <c r="AF1" s="104"/>
      <c r="AG1" s="724"/>
      <c r="AH1" s="724"/>
      <c r="AI1" s="724"/>
      <c r="AJ1" s="724"/>
      <c r="AK1" s="104"/>
      <c r="AL1" s="104"/>
      <c r="AM1" s="104"/>
      <c r="AO1" s="15"/>
      <c r="AP1" s="15"/>
      <c r="AQ1" s="15"/>
      <c r="AR1" s="15"/>
      <c r="AS1" s="15"/>
      <c r="AT1" s="15"/>
      <c r="AU1" s="15"/>
      <c r="AV1" s="15"/>
      <c r="AW1" s="15"/>
      <c r="AY1" s="39" t="s">
        <v>52</v>
      </c>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row>
    <row r="2" spans="1:94" x14ac:dyDescent="0.45">
      <c r="A2" s="15"/>
      <c r="B2" s="1"/>
      <c r="C2" s="2"/>
      <c r="D2" s="2"/>
      <c r="E2" s="2"/>
      <c r="F2" s="2"/>
      <c r="G2" s="2"/>
      <c r="H2" s="2"/>
      <c r="I2" s="2"/>
      <c r="J2" s="2"/>
      <c r="K2" s="2"/>
      <c r="L2" s="2"/>
      <c r="M2" s="2"/>
      <c r="N2" s="2"/>
      <c r="O2" s="2"/>
      <c r="P2" s="2"/>
      <c r="Q2" s="2"/>
      <c r="R2" s="104"/>
      <c r="S2" s="104"/>
      <c r="T2" s="104"/>
      <c r="U2" s="104"/>
      <c r="V2" s="104"/>
      <c r="W2" s="104"/>
      <c r="X2" s="104"/>
      <c r="Y2" s="104"/>
      <c r="Z2" s="104"/>
      <c r="AA2" s="104"/>
      <c r="AB2" s="104"/>
      <c r="AC2" s="104"/>
      <c r="AD2" s="104"/>
      <c r="AE2" s="104"/>
      <c r="AF2" s="104"/>
      <c r="AG2" s="724"/>
      <c r="AH2" s="724"/>
      <c r="AI2" s="724"/>
      <c r="AJ2" s="724"/>
      <c r="AK2" s="104"/>
      <c r="AL2" s="104"/>
      <c r="AM2" s="104"/>
      <c r="AO2" s="15"/>
      <c r="AP2" s="15"/>
      <c r="AQ2" s="15"/>
      <c r="AR2" s="15"/>
      <c r="AS2" s="15"/>
      <c r="AT2" s="15"/>
      <c r="AU2" s="15"/>
      <c r="AV2" s="15"/>
      <c r="AW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row>
    <row r="3" spans="1:94" x14ac:dyDescent="0.45">
      <c r="A3" s="15"/>
      <c r="B3" s="16" t="s">
        <v>209</v>
      </c>
      <c r="C3" s="15"/>
      <c r="D3" s="15"/>
      <c r="E3" s="15"/>
      <c r="F3" s="15"/>
      <c r="G3" s="15"/>
      <c r="H3" s="15"/>
      <c r="I3" s="15"/>
      <c r="J3" s="15"/>
      <c r="K3" s="15"/>
      <c r="L3" s="15"/>
      <c r="M3" s="15"/>
      <c r="N3" s="15"/>
      <c r="O3" s="15"/>
      <c r="P3" s="15"/>
      <c r="Q3" s="15"/>
      <c r="R3" s="102"/>
      <c r="S3" s="102"/>
      <c r="T3" s="102"/>
      <c r="U3" s="102"/>
      <c r="V3" s="102"/>
      <c r="W3" s="102"/>
      <c r="X3" s="102"/>
      <c r="Y3" s="102"/>
      <c r="Z3" s="102"/>
      <c r="AA3" s="102"/>
      <c r="AB3" s="102"/>
      <c r="AC3" s="102"/>
      <c r="AD3" s="102"/>
      <c r="AE3" s="102"/>
      <c r="AF3" s="102"/>
      <c r="AG3" s="725"/>
      <c r="AH3" s="725"/>
      <c r="AI3" s="725"/>
      <c r="AJ3" s="725"/>
      <c r="AK3" s="102"/>
      <c r="AL3" s="102"/>
      <c r="AM3" s="102"/>
      <c r="AO3" s="21"/>
      <c r="AP3" s="21"/>
      <c r="AQ3" s="21"/>
      <c r="AR3" s="21"/>
      <c r="AS3" s="21"/>
      <c r="AT3" s="21"/>
      <c r="AU3" s="21"/>
      <c r="AV3" s="21"/>
      <c r="AW3" s="21"/>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row>
    <row r="4" spans="1:94" ht="20.25" x14ac:dyDescent="0.45">
      <c r="A4" s="200"/>
      <c r="B4" s="275" t="s">
        <v>121</v>
      </c>
      <c r="C4" s="200">
        <v>2013</v>
      </c>
      <c r="D4" s="200">
        <v>2014</v>
      </c>
      <c r="E4" s="200">
        <v>2015</v>
      </c>
      <c r="F4" s="200">
        <v>2016</v>
      </c>
      <c r="G4" s="200">
        <v>2017</v>
      </c>
      <c r="H4" s="200">
        <v>2018</v>
      </c>
      <c r="I4" s="200">
        <v>2019</v>
      </c>
      <c r="J4" s="200">
        <v>2020</v>
      </c>
      <c r="K4" s="200">
        <v>2021</v>
      </c>
      <c r="L4" s="200">
        <v>2022</v>
      </c>
      <c r="M4" s="200" t="s">
        <v>214</v>
      </c>
      <c r="N4" s="200" t="s">
        <v>215</v>
      </c>
      <c r="O4" s="202" t="s">
        <v>216</v>
      </c>
      <c r="P4" s="202" t="s">
        <v>217</v>
      </c>
      <c r="Q4" s="200"/>
      <c r="R4" s="200" t="s">
        <v>82</v>
      </c>
      <c r="S4" s="200" t="s">
        <v>88</v>
      </c>
      <c r="T4" s="200" t="s">
        <v>89</v>
      </c>
      <c r="U4" s="200" t="s">
        <v>87</v>
      </c>
      <c r="V4" s="200" t="s">
        <v>90</v>
      </c>
      <c r="W4" s="200" t="s">
        <v>107</v>
      </c>
      <c r="X4" s="200" t="s">
        <v>124</v>
      </c>
      <c r="Y4" s="200" t="s">
        <v>132</v>
      </c>
      <c r="Z4" s="200" t="s">
        <v>141</v>
      </c>
      <c r="AA4" s="200" t="s">
        <v>146</v>
      </c>
      <c r="AB4" s="200" t="s">
        <v>151</v>
      </c>
      <c r="AC4" s="200" t="s">
        <v>158</v>
      </c>
      <c r="AD4" s="200" t="s">
        <v>169</v>
      </c>
      <c r="AE4" s="200" t="s">
        <v>174</v>
      </c>
      <c r="AF4" s="200" t="s">
        <v>181</v>
      </c>
      <c r="AG4" s="467" t="s">
        <v>187</v>
      </c>
      <c r="AH4" s="467" t="s">
        <v>197</v>
      </c>
      <c r="AI4" s="467" t="s">
        <v>201</v>
      </c>
      <c r="AJ4" s="467" t="s">
        <v>208</v>
      </c>
      <c r="AK4" s="202"/>
      <c r="AL4" s="530" t="s">
        <v>210</v>
      </c>
      <c r="AM4" s="531" t="s">
        <v>211</v>
      </c>
      <c r="AO4" s="200" t="s">
        <v>93</v>
      </c>
      <c r="AP4" s="200" t="s">
        <v>94</v>
      </c>
      <c r="AQ4" s="200" t="s">
        <v>109</v>
      </c>
      <c r="AR4" s="200" t="s">
        <v>134</v>
      </c>
      <c r="AS4" s="200" t="s">
        <v>147</v>
      </c>
      <c r="AT4" s="200" t="s">
        <v>161</v>
      </c>
      <c r="AU4" s="200" t="s">
        <v>177</v>
      </c>
      <c r="AV4" s="200" t="s">
        <v>192</v>
      </c>
      <c r="AW4" s="200" t="s">
        <v>205</v>
      </c>
      <c r="AX4" s="200"/>
      <c r="AY4" s="275" t="s">
        <v>121</v>
      </c>
      <c r="AZ4" s="200">
        <v>2013</v>
      </c>
      <c r="BA4" s="200">
        <v>2014</v>
      </c>
      <c r="BB4" s="200">
        <v>2015</v>
      </c>
      <c r="BC4" s="200">
        <v>2016</v>
      </c>
      <c r="BD4" s="200">
        <v>2017</v>
      </c>
      <c r="BE4" s="200">
        <v>2018</v>
      </c>
      <c r="BF4" s="200">
        <v>2019</v>
      </c>
      <c r="BG4" s="200">
        <v>2020</v>
      </c>
      <c r="BH4" s="200">
        <v>2021</v>
      </c>
      <c r="BI4" s="200">
        <v>2022</v>
      </c>
      <c r="BJ4" s="200" t="str">
        <f>M4</f>
        <v>2023E</v>
      </c>
      <c r="BK4" s="727" t="str">
        <f>AL4</f>
        <v>Q3'23/Q3'22 Growth %</v>
      </c>
      <c r="BL4" s="727" t="str">
        <f>AM4</f>
        <v>Q3'23/Q2'23 Growth %</v>
      </c>
      <c r="BM4" s="200"/>
      <c r="BN4" s="202" t="s">
        <v>82</v>
      </c>
      <c r="BO4" s="202" t="s">
        <v>88</v>
      </c>
      <c r="BP4" s="202" t="s">
        <v>89</v>
      </c>
      <c r="BQ4" s="202" t="s">
        <v>87</v>
      </c>
      <c r="BR4" s="202" t="s">
        <v>90</v>
      </c>
      <c r="BS4" s="202" t="str">
        <f t="shared" ref="BS4:CF4" si="0">W4</f>
        <v>Q2 2020</v>
      </c>
      <c r="BT4" s="202" t="str">
        <f t="shared" si="0"/>
        <v>Q3 2020</v>
      </c>
      <c r="BU4" s="202" t="str">
        <f t="shared" si="0"/>
        <v>Q4 2020</v>
      </c>
      <c r="BV4" s="202" t="str">
        <f t="shared" si="0"/>
        <v>Q1 2021</v>
      </c>
      <c r="BW4" s="202" t="str">
        <f t="shared" si="0"/>
        <v>Q2 2021</v>
      </c>
      <c r="BX4" s="202" t="str">
        <f t="shared" si="0"/>
        <v>Q3 2021</v>
      </c>
      <c r="BY4" s="202" t="str">
        <f t="shared" si="0"/>
        <v>Q4 2021</v>
      </c>
      <c r="BZ4" s="202" t="str">
        <f t="shared" si="0"/>
        <v>Q1 2022</v>
      </c>
      <c r="CA4" s="202" t="str">
        <f t="shared" si="0"/>
        <v>Q2 2022</v>
      </c>
      <c r="CB4" s="202" t="str">
        <f t="shared" si="0"/>
        <v>Q3 2022</v>
      </c>
      <c r="CC4" s="202" t="str">
        <f t="shared" si="0"/>
        <v>Q4 2022</v>
      </c>
      <c r="CD4" s="733" t="str">
        <f t="shared" si="0"/>
        <v>Q1 2023</v>
      </c>
      <c r="CE4" s="733" t="str">
        <f t="shared" si="0"/>
        <v>Q2 2023</v>
      </c>
      <c r="CF4" s="733" t="str">
        <f t="shared" si="0"/>
        <v>Q3 2023</v>
      </c>
      <c r="CG4" s="202"/>
      <c r="CH4" s="200" t="str">
        <f>AO4</f>
        <v>H1 2019</v>
      </c>
      <c r="CI4" s="200" t="str">
        <f t="shared" ref="CI4:CP4" si="1">AP4</f>
        <v>H2 2019</v>
      </c>
      <c r="CJ4" s="200" t="str">
        <f t="shared" si="1"/>
        <v>H1 2020</v>
      </c>
      <c r="CK4" s="200" t="str">
        <f t="shared" si="1"/>
        <v>H2 2020</v>
      </c>
      <c r="CL4" s="200" t="str">
        <f t="shared" si="1"/>
        <v>H1 2021</v>
      </c>
      <c r="CM4" s="200" t="str">
        <f t="shared" si="1"/>
        <v>H2 2021</v>
      </c>
      <c r="CN4" s="200" t="str">
        <f t="shared" si="1"/>
        <v>H1 2022</v>
      </c>
      <c r="CO4" s="200" t="str">
        <f t="shared" si="1"/>
        <v>H2 2022</v>
      </c>
      <c r="CP4" s="200" t="str">
        <f t="shared" si="1"/>
        <v>H1 2023</v>
      </c>
    </row>
    <row r="5" spans="1:94" x14ac:dyDescent="0.45">
      <c r="A5" s="15"/>
      <c r="B5" s="49"/>
      <c r="C5" s="13"/>
      <c r="D5" s="13"/>
      <c r="E5" s="13"/>
      <c r="F5" s="13"/>
      <c r="G5" s="13"/>
      <c r="H5" s="13"/>
      <c r="I5" s="13"/>
      <c r="J5" s="13"/>
      <c r="K5" s="13"/>
      <c r="L5" s="13"/>
      <c r="M5" s="13"/>
      <c r="N5" s="13"/>
      <c r="O5" s="208"/>
      <c r="P5" s="208"/>
      <c r="Q5" s="15"/>
      <c r="R5" s="106"/>
      <c r="S5" s="106"/>
      <c r="T5" s="106"/>
      <c r="U5" s="106"/>
      <c r="V5" s="15"/>
      <c r="W5" s="15"/>
      <c r="X5" s="15"/>
      <c r="Y5" s="15"/>
      <c r="Z5" s="15"/>
      <c r="AA5" s="15"/>
      <c r="AB5" s="15"/>
      <c r="AC5" s="15"/>
      <c r="AD5" s="15"/>
      <c r="AE5" s="15"/>
      <c r="AF5" s="15"/>
      <c r="AG5" s="625"/>
      <c r="AH5" s="625"/>
      <c r="AI5" s="625"/>
      <c r="AJ5" s="625"/>
      <c r="AK5" s="15"/>
      <c r="AL5" s="15"/>
      <c r="AM5" s="15"/>
      <c r="AO5" s="36"/>
      <c r="AP5" s="36"/>
      <c r="AQ5" s="36"/>
      <c r="AR5" s="36"/>
      <c r="AS5" s="36"/>
      <c r="AT5" s="36"/>
      <c r="AU5" s="36"/>
      <c r="AV5" s="36"/>
      <c r="AW5" s="36"/>
      <c r="AY5" s="49"/>
      <c r="AZ5" s="13"/>
      <c r="BA5" s="13"/>
      <c r="BB5" s="13"/>
      <c r="BC5" s="13"/>
      <c r="BD5" s="13"/>
      <c r="BE5" s="13"/>
      <c r="BF5" s="13"/>
      <c r="BG5" s="13"/>
      <c r="BH5" s="13"/>
      <c r="BI5" s="13"/>
      <c r="BJ5" s="13"/>
      <c r="BK5" s="208"/>
      <c r="BL5" s="208"/>
      <c r="BM5" s="15"/>
      <c r="BN5" s="36"/>
      <c r="BO5" s="36"/>
      <c r="BP5" s="36"/>
      <c r="BQ5" s="36"/>
      <c r="BR5" s="15"/>
      <c r="BS5" s="15"/>
      <c r="BT5" s="15"/>
      <c r="BU5" s="15"/>
      <c r="BV5" s="15"/>
      <c r="BW5" s="15"/>
      <c r="BX5" s="15"/>
      <c r="BY5" s="15"/>
      <c r="BZ5" s="15"/>
      <c r="CA5" s="15"/>
      <c r="CB5" s="15"/>
      <c r="CC5" s="15"/>
      <c r="CD5" s="15"/>
      <c r="CE5" s="15"/>
      <c r="CF5" s="15"/>
      <c r="CG5" s="15"/>
      <c r="CH5" s="15"/>
      <c r="CI5" s="15"/>
      <c r="CJ5" s="15"/>
    </row>
    <row r="6" spans="1:94" x14ac:dyDescent="0.45">
      <c r="A6" s="15"/>
      <c r="B6" s="20" t="s">
        <v>104</v>
      </c>
      <c r="C6" s="520">
        <v>1120</v>
      </c>
      <c r="D6" s="520">
        <v>1255</v>
      </c>
      <c r="E6" s="520">
        <v>1185</v>
      </c>
      <c r="F6" s="520">
        <v>1210</v>
      </c>
      <c r="G6" s="520">
        <v>1325</v>
      </c>
      <c r="H6" s="520">
        <v>1420</v>
      </c>
      <c r="I6" s="50">
        <f>SUM(I7:I11)</f>
        <v>1566.6905197297381</v>
      </c>
      <c r="J6" s="50">
        <f t="shared" ref="J6:N6" si="2">SUM(J7:J11)</f>
        <v>1508.9017712638295</v>
      </c>
      <c r="K6" s="50">
        <f t="shared" si="2"/>
        <v>1589.4093322795502</v>
      </c>
      <c r="L6" s="50">
        <f t="shared" si="2"/>
        <v>1255.3651605865043</v>
      </c>
      <c r="M6" s="50">
        <f t="shared" si="2"/>
        <v>1048.2712385903692</v>
      </c>
      <c r="N6" s="50">
        <f t="shared" si="2"/>
        <v>1132.1163123148995</v>
      </c>
      <c r="O6" s="492">
        <f>IF(ISERROR(M6/L6),"N/A",IF(L6&lt;0,"N/A",IF(M6&lt;0,"N/A",IF(M6/L6-1&gt;300%,"&gt;±300%",IF(M6/L6-1&lt;-300%,"&gt;±300%",M6/L6-1)))))</f>
        <v>-0.164967077706204</v>
      </c>
      <c r="P6" s="492">
        <f>IF(ISERROR(N6/M6),"N/A",IF(M6&lt;0,"N/A",IF(N6&lt;0,"N/A",IF(N6/M6-1&gt;300%,"&gt;±300%",IF(N6/M6-1&lt;-300%,"&gt;±300%",N6/M6-1)))))</f>
        <v>7.9984140209053534E-2</v>
      </c>
      <c r="Q6" s="198"/>
      <c r="R6" s="50">
        <f>SUM(R7:R11)</f>
        <v>391.89098586291965</v>
      </c>
      <c r="S6" s="50">
        <f t="shared" ref="S6:AJ6" si="3">SUM(S7:S11)</f>
        <v>409.139362640174</v>
      </c>
      <c r="T6" s="50">
        <f t="shared" si="3"/>
        <v>382.93159056793201</v>
      </c>
      <c r="U6" s="50">
        <f t="shared" si="3"/>
        <v>382.72858065871247</v>
      </c>
      <c r="V6" s="50">
        <f t="shared" si="3"/>
        <v>372.44432826368495</v>
      </c>
      <c r="W6" s="50">
        <f t="shared" si="3"/>
        <v>276.4197431101835</v>
      </c>
      <c r="X6" s="50">
        <f t="shared" si="3"/>
        <v>422.23909673961327</v>
      </c>
      <c r="Y6" s="50">
        <f t="shared" si="3"/>
        <v>437.79860315034796</v>
      </c>
      <c r="Z6" s="50">
        <f t="shared" si="3"/>
        <v>391.84550760306729</v>
      </c>
      <c r="AA6" s="50">
        <f t="shared" si="3"/>
        <v>359.34566604323857</v>
      </c>
      <c r="AB6" s="50">
        <f t="shared" si="3"/>
        <v>413.24751594972429</v>
      </c>
      <c r="AC6" s="50">
        <f t="shared" si="3"/>
        <v>424.97064268351977</v>
      </c>
      <c r="AD6" s="50">
        <f t="shared" si="3"/>
        <v>333.06868146260723</v>
      </c>
      <c r="AE6" s="50">
        <f t="shared" si="3"/>
        <v>281.34901222391119</v>
      </c>
      <c r="AF6" s="50">
        <f t="shared" si="3"/>
        <v>309.93563696229319</v>
      </c>
      <c r="AG6" s="495">
        <f t="shared" si="3"/>
        <v>331.01182993769271</v>
      </c>
      <c r="AH6" s="495">
        <f t="shared" si="3"/>
        <v>283.98567774651707</v>
      </c>
      <c r="AI6" s="495">
        <f t="shared" si="3"/>
        <v>244.01398770404344</v>
      </c>
      <c r="AJ6" s="495">
        <f t="shared" si="3"/>
        <v>249.49678322413899</v>
      </c>
      <c r="AK6" s="50"/>
      <c r="AL6" s="284">
        <f>IF(ISERROR(AJ6/AF6),"N/A",IF(AF6&lt;0,"N/A",IF(AJ6&lt;0,"N/A",IF(AJ6/AF6-1&gt;300%,"&gt;±300%",IF(AJ6/AF6-1&lt;-300%,"&gt;±300%",AJ6/AF6-1)))))</f>
        <v>-0.19500453168445164</v>
      </c>
      <c r="AM6" s="284">
        <f>IF(ISERROR(AJ6/AI6),"N/A",IF(AI6&lt;0,"N/A",IF(AJ6&lt;0,"N/A",IF(AJ6/AI6-1&gt;300%,"&gt;±300%",IF(AJ6/AI6-1&lt;-300%,"&gt;±300%",AJ6/AI6-1)))))</f>
        <v>2.2469185359756727E-2</v>
      </c>
      <c r="AN6" s="638"/>
      <c r="AO6" s="50">
        <f>R6+S6</f>
        <v>801.03034850309359</v>
      </c>
      <c r="AP6" s="50">
        <f t="shared" ref="AP6:AP23" si="4">T6+U6</f>
        <v>765.66017122664448</v>
      </c>
      <c r="AQ6" s="50">
        <f t="shared" ref="AQ6:AQ23" si="5">V6+W6</f>
        <v>648.86407137386846</v>
      </c>
      <c r="AR6" s="50">
        <f t="shared" ref="AR6:AR23" si="6">X6+Y6</f>
        <v>860.03769988996123</v>
      </c>
      <c r="AS6" s="50">
        <f t="shared" ref="AS6:AS23" si="7">Z6+AA6</f>
        <v>751.19117364630586</v>
      </c>
      <c r="AT6" s="50">
        <f t="shared" ref="AT6:AT23" si="8">AB6+AC6</f>
        <v>838.218158633244</v>
      </c>
      <c r="AU6" s="50">
        <f>AD6+AE6</f>
        <v>614.41769368651842</v>
      </c>
      <c r="AV6" s="50">
        <f>AF6+AG6</f>
        <v>640.9474668999859</v>
      </c>
      <c r="AW6" s="50">
        <f>AH6+AI6</f>
        <v>527.99966545056054</v>
      </c>
      <c r="AY6" s="20" t="s">
        <v>27</v>
      </c>
      <c r="AZ6" s="50">
        <f t="shared" ref="AZ6:BJ21" si="9">C6</f>
        <v>1120</v>
      </c>
      <c r="BA6" s="50">
        <f t="shared" si="9"/>
        <v>1255</v>
      </c>
      <c r="BB6" s="50">
        <f t="shared" si="9"/>
        <v>1185</v>
      </c>
      <c r="BC6" s="50">
        <f t="shared" si="9"/>
        <v>1210</v>
      </c>
      <c r="BD6" s="50">
        <f t="shared" si="9"/>
        <v>1325</v>
      </c>
      <c r="BE6" s="50">
        <f t="shared" si="9"/>
        <v>1420</v>
      </c>
      <c r="BF6" s="50">
        <f t="shared" si="9"/>
        <v>1566.6905197297381</v>
      </c>
      <c r="BG6" s="50">
        <f t="shared" si="9"/>
        <v>1508.9017712638295</v>
      </c>
      <c r="BH6" s="50">
        <f t="shared" si="9"/>
        <v>1589.4093322795502</v>
      </c>
      <c r="BI6" s="50">
        <f t="shared" si="9"/>
        <v>1255.3651605865043</v>
      </c>
      <c r="BJ6" s="50">
        <f t="shared" si="9"/>
        <v>1048.2712385903692</v>
      </c>
      <c r="BK6" s="210">
        <f t="shared" ref="BK6:BL6" si="10">O6</f>
        <v>-0.164967077706204</v>
      </c>
      <c r="BL6" s="210">
        <f t="shared" si="10"/>
        <v>7.9984140209053534E-2</v>
      </c>
      <c r="BM6" s="59"/>
      <c r="BN6" s="50">
        <f t="shared" ref="BN6:CF6" si="11">R6</f>
        <v>391.89098586291965</v>
      </c>
      <c r="BO6" s="50">
        <f t="shared" si="11"/>
        <v>409.139362640174</v>
      </c>
      <c r="BP6" s="50">
        <f t="shared" si="11"/>
        <v>382.93159056793201</v>
      </c>
      <c r="BQ6" s="50">
        <f t="shared" si="11"/>
        <v>382.72858065871247</v>
      </c>
      <c r="BR6" s="50">
        <f t="shared" si="11"/>
        <v>372.44432826368495</v>
      </c>
      <c r="BS6" s="50">
        <f t="shared" si="11"/>
        <v>276.4197431101835</v>
      </c>
      <c r="BT6" s="50">
        <f t="shared" si="11"/>
        <v>422.23909673961327</v>
      </c>
      <c r="BU6" s="50">
        <f t="shared" si="11"/>
        <v>437.79860315034796</v>
      </c>
      <c r="BV6" s="50">
        <f t="shared" si="11"/>
        <v>391.84550760306729</v>
      </c>
      <c r="BW6" s="50">
        <f t="shared" si="11"/>
        <v>359.34566604323857</v>
      </c>
      <c r="BX6" s="50">
        <f t="shared" si="11"/>
        <v>413.24751594972429</v>
      </c>
      <c r="BY6" s="50">
        <f t="shared" si="11"/>
        <v>424.97064268351977</v>
      </c>
      <c r="BZ6" s="50">
        <f t="shared" si="11"/>
        <v>333.06868146260723</v>
      </c>
      <c r="CA6" s="50">
        <f t="shared" si="11"/>
        <v>281.34901222391119</v>
      </c>
      <c r="CB6" s="50">
        <f t="shared" si="11"/>
        <v>309.93563696229319</v>
      </c>
      <c r="CC6" s="50">
        <f t="shared" si="11"/>
        <v>331.01182993769271</v>
      </c>
      <c r="CD6" s="50">
        <f t="shared" si="11"/>
        <v>283.98567774651707</v>
      </c>
      <c r="CE6" s="50">
        <f t="shared" si="11"/>
        <v>244.01398770404344</v>
      </c>
      <c r="CF6" s="50">
        <f t="shared" si="11"/>
        <v>249.49678322413899</v>
      </c>
      <c r="CG6" s="50"/>
      <c r="CH6" s="50">
        <f t="shared" ref="CH6:CK6" si="12">AO6</f>
        <v>801.03034850309359</v>
      </c>
      <c r="CI6" s="50">
        <f t="shared" si="12"/>
        <v>765.66017122664448</v>
      </c>
      <c r="CJ6" s="50">
        <f t="shared" si="12"/>
        <v>648.86407137386846</v>
      </c>
      <c r="CK6" s="50">
        <f t="shared" si="12"/>
        <v>860.03769988996123</v>
      </c>
      <c r="CL6" s="50">
        <f>AS6</f>
        <v>751.19117364630586</v>
      </c>
      <c r="CM6" s="50">
        <f>AT6</f>
        <v>838.218158633244</v>
      </c>
      <c r="CN6" s="50">
        <f>AU6</f>
        <v>614.41769368651842</v>
      </c>
      <c r="CO6" s="50">
        <f>AV6</f>
        <v>640.9474668999859</v>
      </c>
      <c r="CP6" s="50">
        <f>AW6</f>
        <v>527.99966545056054</v>
      </c>
    </row>
    <row r="7" spans="1:94" x14ac:dyDescent="0.45">
      <c r="A7" s="15"/>
      <c r="B7" s="10" t="s">
        <v>15</v>
      </c>
      <c r="C7" s="13"/>
      <c r="D7" s="13"/>
      <c r="E7" s="13"/>
      <c r="F7" s="13"/>
      <c r="G7" s="13"/>
      <c r="H7" s="13"/>
      <c r="I7" s="13">
        <v>519.97969649568029</v>
      </c>
      <c r="J7" s="13">
        <v>457.996017675063</v>
      </c>
      <c r="K7" s="13">
        <v>503.86489449963739</v>
      </c>
      <c r="L7" s="13">
        <v>367.68358407870238</v>
      </c>
      <c r="M7" s="13">
        <v>304.99735983258199</v>
      </c>
      <c r="N7" s="13">
        <v>325.9923544857744</v>
      </c>
      <c r="O7" s="208">
        <f t="shared" ref="O7:P23" si="13">IF(ISERROR(M7/L7),"N/A",IF(L7&lt;0,"N/A",IF(M7&lt;0,"N/A",IF(M7/L7-1&gt;300%,"&gt;±300%",IF(M7/L7-1&lt;-300%,"&gt;±300%",M7/L7-1)))))</f>
        <v>-0.17048959203112657</v>
      </c>
      <c r="P7" s="208">
        <f t="shared" si="13"/>
        <v>6.8836643912973283E-2</v>
      </c>
      <c r="Q7" s="198"/>
      <c r="R7" s="13">
        <v>120.93590788721666</v>
      </c>
      <c r="S7" s="13">
        <v>137.44012632720265</v>
      </c>
      <c r="T7" s="13">
        <v>132.97029229658816</v>
      </c>
      <c r="U7" s="13">
        <v>128.63336998467284</v>
      </c>
      <c r="V7" s="13">
        <v>108.98389653861344</v>
      </c>
      <c r="W7" s="13">
        <v>92.909336592882426</v>
      </c>
      <c r="X7" s="13">
        <v>125.57093757230575</v>
      </c>
      <c r="Y7" s="13">
        <v>130.53184697126139</v>
      </c>
      <c r="Z7" s="13">
        <v>119.89877075863006</v>
      </c>
      <c r="AA7" s="13">
        <v>120.78213757074715</v>
      </c>
      <c r="AB7" s="13">
        <v>138.89945820635921</v>
      </c>
      <c r="AC7" s="13">
        <v>124.28452796390098</v>
      </c>
      <c r="AD7" s="13">
        <v>101.91395514483555</v>
      </c>
      <c r="AE7" s="13">
        <v>88.170960426645422</v>
      </c>
      <c r="AF7" s="13">
        <v>104.17459365476941</v>
      </c>
      <c r="AG7" s="13">
        <v>73.424074852452009</v>
      </c>
      <c r="AH7" s="13">
        <v>86.626861873110215</v>
      </c>
      <c r="AI7" s="13">
        <v>76.708735571181521</v>
      </c>
      <c r="AJ7" s="13">
        <v>83.339674923815537</v>
      </c>
      <c r="AK7" s="13"/>
      <c r="AL7" s="285">
        <f t="shared" ref="AL7:AL23" si="14">IF(ISERROR(AJ7/AF7),"N/A",IF(AF7&lt;0,"N/A",IF(AJ7&lt;0,"N/A",IF(AJ7/AF7-1&gt;300%,"&gt;±300%",IF(AJ7/AF7-1&lt;-300%,"&gt;±300%",AJ7/AF7-1)))))</f>
        <v>-0.19999999999999996</v>
      </c>
      <c r="AM7" s="285">
        <f t="shared" ref="AM7:AM23" si="15">IF(ISERROR(AJ7/AI7),"N/A",IF(AI7&lt;0,"N/A",IF(AJ7&lt;0,"N/A",IF(AJ7/AI7-1&gt;300%,"&gt;±300%",IF(AJ7/AI7-1&lt;-300%,"&gt;±300%",AJ7/AI7-1)))))</f>
        <v>8.6443079829948033E-2</v>
      </c>
      <c r="AN7" s="638"/>
      <c r="AO7" s="13">
        <f t="shared" ref="AO7:AO23" si="16">R7+S7</f>
        <v>258.37603421441929</v>
      </c>
      <c r="AP7" s="13">
        <f t="shared" si="4"/>
        <v>261.60366228126099</v>
      </c>
      <c r="AQ7" s="13">
        <f t="shared" si="5"/>
        <v>201.89323313149586</v>
      </c>
      <c r="AR7" s="59">
        <f t="shared" si="6"/>
        <v>256.10278454356717</v>
      </c>
      <c r="AS7" s="59">
        <f t="shared" si="7"/>
        <v>240.68090832937722</v>
      </c>
      <c r="AT7" s="59">
        <f>AB7+AC7</f>
        <v>263.1839861702602</v>
      </c>
      <c r="AU7" s="59">
        <f t="shared" ref="AU7:AU23" si="17">AD7+AE7</f>
        <v>190.08491557148096</v>
      </c>
      <c r="AV7" s="59">
        <f t="shared" ref="AV7:AV23" si="18">AF7+AG7</f>
        <v>177.59866850722142</v>
      </c>
      <c r="AW7" s="59">
        <f t="shared" ref="AW7:AW23" si="19">AH7+AI7</f>
        <v>163.33559744429175</v>
      </c>
      <c r="AY7" s="10" t="s">
        <v>15</v>
      </c>
      <c r="AZ7" s="11"/>
      <c r="BA7" s="11"/>
      <c r="BB7" s="11"/>
      <c r="BC7" s="11"/>
      <c r="BD7" s="11"/>
      <c r="BE7" s="11"/>
      <c r="BF7" s="13">
        <f t="shared" si="9"/>
        <v>519.97969649568029</v>
      </c>
      <c r="BG7" s="13">
        <f t="shared" si="9"/>
        <v>457.996017675063</v>
      </c>
      <c r="BH7" s="13">
        <f t="shared" si="9"/>
        <v>503.86489449963739</v>
      </c>
      <c r="BI7" s="13">
        <f t="shared" si="9"/>
        <v>367.68358407870238</v>
      </c>
      <c r="BJ7" s="13"/>
      <c r="BK7" s="212"/>
      <c r="BL7" s="208"/>
      <c r="BM7" s="13"/>
      <c r="BN7" s="51"/>
      <c r="BO7" s="51"/>
      <c r="BP7" s="51"/>
      <c r="BQ7" s="51"/>
      <c r="BR7" s="51"/>
      <c r="BS7" s="51"/>
      <c r="BT7" s="51"/>
      <c r="BU7" s="51"/>
      <c r="BV7" s="51"/>
      <c r="BW7" s="51"/>
      <c r="BX7" s="51"/>
      <c r="BY7" s="51"/>
      <c r="BZ7" s="51"/>
      <c r="CA7" s="51"/>
      <c r="CB7" s="51"/>
      <c r="CC7" s="51"/>
      <c r="CD7" s="51"/>
      <c r="CE7" s="51"/>
      <c r="CF7" s="51"/>
      <c r="CG7" s="51"/>
      <c r="CH7" s="15"/>
      <c r="CI7" s="15"/>
      <c r="CJ7" s="15"/>
      <c r="CK7" s="15"/>
      <c r="CL7" s="15"/>
      <c r="CM7" s="15"/>
      <c r="CN7" s="15"/>
      <c r="CO7" s="15"/>
      <c r="CP7" s="15"/>
    </row>
    <row r="8" spans="1:94" x14ac:dyDescent="0.45">
      <c r="A8" s="15"/>
      <c r="B8" s="10" t="s">
        <v>16</v>
      </c>
      <c r="C8" s="13"/>
      <c r="D8" s="13"/>
      <c r="E8" s="13"/>
      <c r="F8" s="13"/>
      <c r="G8" s="13"/>
      <c r="H8" s="13"/>
      <c r="I8" s="13">
        <v>785.3399641105035</v>
      </c>
      <c r="J8" s="13">
        <v>814.8455955274909</v>
      </c>
      <c r="K8" s="13">
        <v>835.30353906991911</v>
      </c>
      <c r="L8" s="13">
        <v>662.00210928889612</v>
      </c>
      <c r="M8" s="13">
        <v>535.97318923285877</v>
      </c>
      <c r="N8" s="13">
        <v>576.91889043946856</v>
      </c>
      <c r="O8" s="208">
        <f t="shared" si="13"/>
        <v>-0.19037540558807897</v>
      </c>
      <c r="P8" s="208">
        <f t="shared" si="13"/>
        <v>7.6395054881785329E-2</v>
      </c>
      <c r="Q8" s="198"/>
      <c r="R8" s="13">
        <v>200.50506424193705</v>
      </c>
      <c r="S8" s="13">
        <v>208.81205655404855</v>
      </c>
      <c r="T8" s="13">
        <v>184.04234882855297</v>
      </c>
      <c r="U8" s="13">
        <v>191.98049448596487</v>
      </c>
      <c r="V8" s="13">
        <v>201.36753758045194</v>
      </c>
      <c r="W8" s="13">
        <v>140.4154680059406</v>
      </c>
      <c r="X8" s="13">
        <v>234.63783446360145</v>
      </c>
      <c r="Y8" s="13">
        <v>238.42475547749686</v>
      </c>
      <c r="Z8" s="13">
        <v>206.42317724729196</v>
      </c>
      <c r="AA8" s="13">
        <v>182.54010840772278</v>
      </c>
      <c r="AB8" s="13">
        <v>209.92112466888119</v>
      </c>
      <c r="AC8" s="13">
        <v>236.41912874602315</v>
      </c>
      <c r="AD8" s="13">
        <v>175.45970066019817</v>
      </c>
      <c r="AE8" s="13">
        <v>144.20668564210101</v>
      </c>
      <c r="AF8" s="13">
        <v>157.44084350166088</v>
      </c>
      <c r="AG8" s="13">
        <v>184.89487948493604</v>
      </c>
      <c r="AH8" s="13">
        <v>150.01804406446942</v>
      </c>
      <c r="AI8" s="13">
        <v>118.24948222652282</v>
      </c>
      <c r="AJ8" s="13">
        <v>119.65504106126227</v>
      </c>
      <c r="AK8" s="13"/>
      <c r="AL8" s="285">
        <f t="shared" si="14"/>
        <v>-0.24</v>
      </c>
      <c r="AM8" s="285">
        <f t="shared" si="15"/>
        <v>1.1886384686631501E-2</v>
      </c>
      <c r="AN8" s="638"/>
      <c r="AO8" s="13">
        <f t="shared" si="16"/>
        <v>409.3171207959856</v>
      </c>
      <c r="AP8" s="13">
        <f t="shared" si="4"/>
        <v>376.02284331451784</v>
      </c>
      <c r="AQ8" s="13">
        <f t="shared" si="5"/>
        <v>341.78300558639251</v>
      </c>
      <c r="AR8" s="59">
        <f t="shared" si="6"/>
        <v>473.06258994109828</v>
      </c>
      <c r="AS8" s="59">
        <f t="shared" si="7"/>
        <v>388.96328565501472</v>
      </c>
      <c r="AT8" s="59">
        <f t="shared" si="8"/>
        <v>446.34025341490434</v>
      </c>
      <c r="AU8" s="59">
        <f t="shared" si="17"/>
        <v>319.6663863022992</v>
      </c>
      <c r="AV8" s="59">
        <f t="shared" si="18"/>
        <v>342.33572298659692</v>
      </c>
      <c r="AW8" s="59">
        <f t="shared" si="19"/>
        <v>268.26752629099224</v>
      </c>
      <c r="AY8" s="10" t="s">
        <v>16</v>
      </c>
      <c r="AZ8" s="11"/>
      <c r="BA8" s="11"/>
      <c r="BB8" s="11"/>
      <c r="BC8" s="11"/>
      <c r="BD8" s="11"/>
      <c r="BE8" s="11"/>
      <c r="BF8" s="13">
        <f t="shared" si="9"/>
        <v>785.3399641105035</v>
      </c>
      <c r="BG8" s="13">
        <f t="shared" si="9"/>
        <v>814.8455955274909</v>
      </c>
      <c r="BH8" s="13">
        <f t="shared" si="9"/>
        <v>835.30353906991911</v>
      </c>
      <c r="BI8" s="13">
        <f t="shared" si="9"/>
        <v>662.00210928889612</v>
      </c>
      <c r="BJ8" s="13"/>
      <c r="BK8" s="212"/>
      <c r="BL8" s="208"/>
      <c r="BM8" s="13"/>
      <c r="BN8" s="51"/>
      <c r="BO8" s="51"/>
      <c r="BP8" s="51"/>
      <c r="BQ8" s="51"/>
      <c r="BR8" s="51"/>
      <c r="BS8" s="51"/>
      <c r="BT8" s="51"/>
      <c r="BU8" s="51"/>
      <c r="BV8" s="51"/>
      <c r="BW8" s="51"/>
      <c r="BX8" s="51"/>
      <c r="BY8" s="51"/>
      <c r="BZ8" s="51"/>
      <c r="CA8" s="51"/>
      <c r="CB8" s="51"/>
      <c r="CC8" s="51"/>
      <c r="CD8" s="51"/>
      <c r="CE8" s="51"/>
      <c r="CF8" s="51"/>
      <c r="CG8" s="51"/>
      <c r="CH8" s="15"/>
      <c r="CI8" s="15"/>
      <c r="CJ8" s="15"/>
      <c r="CK8" s="15"/>
      <c r="CL8" s="15"/>
      <c r="CM8" s="15"/>
      <c r="CN8" s="15"/>
      <c r="CO8" s="15"/>
      <c r="CP8" s="15"/>
    </row>
    <row r="9" spans="1:94" x14ac:dyDescent="0.45">
      <c r="A9" s="15"/>
      <c r="B9" s="10" t="s">
        <v>17</v>
      </c>
      <c r="C9" s="13"/>
      <c r="D9" s="13"/>
      <c r="E9" s="13"/>
      <c r="F9" s="13"/>
      <c r="G9" s="13"/>
      <c r="H9" s="13"/>
      <c r="I9" s="13">
        <v>115.55340060953431</v>
      </c>
      <c r="J9" s="13">
        <v>109.50325973787774</v>
      </c>
      <c r="K9" s="13">
        <v>117.23374599627772</v>
      </c>
      <c r="L9" s="13">
        <v>109.90548892858209</v>
      </c>
      <c r="M9" s="13">
        <v>100.00450085210318</v>
      </c>
      <c r="N9" s="13">
        <v>108.00531354117578</v>
      </c>
      <c r="O9" s="208">
        <f t="shared" si="13"/>
        <v>-9.0086383974076978E-2</v>
      </c>
      <c r="P9" s="208">
        <f t="shared" si="13"/>
        <v>8.0004526005334586E-2</v>
      </c>
      <c r="Q9" s="198"/>
      <c r="R9" s="13">
        <v>33.98274753656888</v>
      </c>
      <c r="S9" s="13">
        <v>27.268853450234413</v>
      </c>
      <c r="T9" s="13">
        <v>31.014213827430595</v>
      </c>
      <c r="U9" s="13">
        <v>23.287585795300423</v>
      </c>
      <c r="V9" s="13">
        <v>32.653325243464714</v>
      </c>
      <c r="W9" s="13">
        <v>19.871790230407598</v>
      </c>
      <c r="X9" s="13">
        <v>28.411894018657836</v>
      </c>
      <c r="Y9" s="13">
        <v>28.566250245347589</v>
      </c>
      <c r="Z9" s="13">
        <v>34.958517643123969</v>
      </c>
      <c r="AA9" s="13">
        <v>25.833327299529877</v>
      </c>
      <c r="AB9" s="13">
        <v>29.708326394459355</v>
      </c>
      <c r="AC9" s="13">
        <v>26.733574659164518</v>
      </c>
      <c r="AD9" s="13">
        <v>29.714739996655371</v>
      </c>
      <c r="AE9" s="13">
        <v>24.283327661558083</v>
      </c>
      <c r="AF9" s="13">
        <v>22.281244795844515</v>
      </c>
      <c r="AG9" s="13">
        <v>33.626176474524115</v>
      </c>
      <c r="AH9" s="13">
        <v>25.257528997157063</v>
      </c>
      <c r="AI9" s="13">
        <v>25.497494044635989</v>
      </c>
      <c r="AJ9" s="13">
        <v>22.281244795844515</v>
      </c>
      <c r="AK9" s="13"/>
      <c r="AL9" s="285">
        <f t="shared" si="14"/>
        <v>0</v>
      </c>
      <c r="AM9" s="285">
        <f t="shared" si="15"/>
        <v>-0.12613981762917947</v>
      </c>
      <c r="AN9" s="638"/>
      <c r="AO9" s="13">
        <f t="shared" si="16"/>
        <v>61.251600986803297</v>
      </c>
      <c r="AP9" s="13">
        <f t="shared" si="4"/>
        <v>54.301799622731018</v>
      </c>
      <c r="AQ9" s="13">
        <f t="shared" si="5"/>
        <v>52.525115473872312</v>
      </c>
      <c r="AR9" s="59">
        <f t="shared" si="6"/>
        <v>56.978144264005422</v>
      </c>
      <c r="AS9" s="59">
        <f t="shared" si="7"/>
        <v>60.791844942653846</v>
      </c>
      <c r="AT9" s="59">
        <f t="shared" si="8"/>
        <v>56.441901053623873</v>
      </c>
      <c r="AU9" s="59">
        <f t="shared" si="17"/>
        <v>53.998067658213458</v>
      </c>
      <c r="AV9" s="59">
        <f t="shared" si="18"/>
        <v>55.90742127036863</v>
      </c>
      <c r="AW9" s="59">
        <f t="shared" si="19"/>
        <v>50.755023041793052</v>
      </c>
      <c r="AY9" s="10" t="s">
        <v>17</v>
      </c>
      <c r="AZ9" s="11"/>
      <c r="BA9" s="11"/>
      <c r="BB9" s="11"/>
      <c r="BC9" s="11"/>
      <c r="BD9" s="11"/>
      <c r="BE9" s="11"/>
      <c r="BF9" s="13">
        <f t="shared" si="9"/>
        <v>115.55340060953431</v>
      </c>
      <c r="BG9" s="13">
        <f t="shared" si="9"/>
        <v>109.50325973787774</v>
      </c>
      <c r="BH9" s="13">
        <f t="shared" si="9"/>
        <v>117.23374599627772</v>
      </c>
      <c r="BI9" s="13">
        <f t="shared" si="9"/>
        <v>109.90548892858209</v>
      </c>
      <c r="BJ9" s="13"/>
      <c r="BK9" s="212"/>
      <c r="BL9" s="208"/>
      <c r="BM9" s="13"/>
      <c r="BN9" s="51"/>
      <c r="BO9" s="51"/>
      <c r="BP9" s="51"/>
      <c r="BQ9" s="51"/>
      <c r="BR9" s="51"/>
      <c r="BS9" s="51"/>
      <c r="BT9" s="51"/>
      <c r="BU9" s="51"/>
      <c r="BV9" s="51"/>
      <c r="BW9" s="51"/>
      <c r="BX9" s="51"/>
      <c r="BY9" s="51"/>
      <c r="BZ9" s="51"/>
      <c r="CA9" s="51"/>
      <c r="CB9" s="51"/>
      <c r="CC9" s="51"/>
      <c r="CD9" s="51"/>
      <c r="CE9" s="51"/>
      <c r="CF9" s="51"/>
      <c r="CG9" s="51"/>
      <c r="CH9" s="15"/>
      <c r="CI9" s="15"/>
      <c r="CJ9" s="15"/>
      <c r="CK9" s="15"/>
      <c r="CL9" s="15"/>
      <c r="CM9" s="15"/>
      <c r="CN9" s="15"/>
      <c r="CO9" s="15"/>
      <c r="CP9" s="15"/>
    </row>
    <row r="10" spans="1:94" x14ac:dyDescent="0.45">
      <c r="A10" s="15"/>
      <c r="B10" s="10" t="s">
        <v>18</v>
      </c>
      <c r="C10" s="13"/>
      <c r="D10" s="13"/>
      <c r="E10" s="13"/>
      <c r="F10" s="13"/>
      <c r="G10" s="13"/>
      <c r="H10" s="13"/>
      <c r="I10" s="13">
        <v>35.513019704049476</v>
      </c>
      <c r="J10" s="13">
        <v>36.151217786666265</v>
      </c>
      <c r="K10" s="13">
        <v>41.063199777337601</v>
      </c>
      <c r="L10" s="13">
        <v>34.448153499967525</v>
      </c>
      <c r="M10" s="13">
        <v>32.001950543854214</v>
      </c>
      <c r="N10" s="13">
        <v>34.888715445331727</v>
      </c>
      <c r="O10" s="208">
        <f t="shared" si="13"/>
        <v>-7.1011148859273843E-2</v>
      </c>
      <c r="P10" s="208">
        <f t="shared" si="13"/>
        <v>9.0205904715764174E-2</v>
      </c>
      <c r="Q10" s="198"/>
      <c r="R10" s="13">
        <v>8.6890024579146754</v>
      </c>
      <c r="S10" s="13">
        <v>8.1931392087631725</v>
      </c>
      <c r="T10" s="13">
        <v>8.3859623206763754</v>
      </c>
      <c r="U10" s="13">
        <v>10.244915716695251</v>
      </c>
      <c r="V10" s="13">
        <v>5.2546097410322474</v>
      </c>
      <c r="W10" s="13">
        <v>9.2073099897584623</v>
      </c>
      <c r="X10" s="13">
        <v>9.8370297871065944</v>
      </c>
      <c r="Y10" s="13">
        <v>11.852268268768963</v>
      </c>
      <c r="Z10" s="13">
        <v>5.9685704316034052</v>
      </c>
      <c r="AA10" s="13">
        <v>11.969502986686001</v>
      </c>
      <c r="AB10" s="13">
        <v>13.764928434688899</v>
      </c>
      <c r="AC10" s="13">
        <v>9.3601979243592979</v>
      </c>
      <c r="AD10" s="13">
        <v>5.0732848668628945</v>
      </c>
      <c r="AE10" s="13">
        <v>10.29377256854996</v>
      </c>
      <c r="AF10" s="13">
        <v>10.323696326016675</v>
      </c>
      <c r="AG10" s="13">
        <v>8.7573997385379982</v>
      </c>
      <c r="AH10" s="13">
        <v>4.3122921368334604</v>
      </c>
      <c r="AI10" s="13">
        <v>11.323149825404956</v>
      </c>
      <c r="AJ10" s="13">
        <v>9.2913266934150069</v>
      </c>
      <c r="AK10" s="13"/>
      <c r="AL10" s="285">
        <f t="shared" si="14"/>
        <v>-0.10000000000000009</v>
      </c>
      <c r="AM10" s="285">
        <f t="shared" si="15"/>
        <v>-0.17943974630021142</v>
      </c>
      <c r="AN10" s="638"/>
      <c r="AO10" s="13">
        <f t="shared" si="16"/>
        <v>16.882141666677846</v>
      </c>
      <c r="AP10" s="13">
        <f t="shared" si="4"/>
        <v>18.630878037371627</v>
      </c>
      <c r="AQ10" s="13">
        <f t="shared" si="5"/>
        <v>14.46191973079071</v>
      </c>
      <c r="AR10" s="59">
        <f t="shared" si="6"/>
        <v>21.689298055875557</v>
      </c>
      <c r="AS10" s="59">
        <f t="shared" si="7"/>
        <v>17.938073418289406</v>
      </c>
      <c r="AT10" s="59">
        <f t="shared" si="8"/>
        <v>23.125126359048195</v>
      </c>
      <c r="AU10" s="59">
        <f t="shared" si="17"/>
        <v>15.367057435412853</v>
      </c>
      <c r="AV10" s="59">
        <f t="shared" si="18"/>
        <v>19.081096064554671</v>
      </c>
      <c r="AW10" s="59">
        <f t="shared" si="19"/>
        <v>15.635441962238417</v>
      </c>
      <c r="AY10" s="10" t="s">
        <v>18</v>
      </c>
      <c r="AZ10" s="11"/>
      <c r="BA10" s="11"/>
      <c r="BB10" s="11"/>
      <c r="BC10" s="11"/>
      <c r="BD10" s="11"/>
      <c r="BE10" s="11"/>
      <c r="BF10" s="13">
        <f t="shared" si="9"/>
        <v>35.513019704049476</v>
      </c>
      <c r="BG10" s="13">
        <f t="shared" si="9"/>
        <v>36.151217786666265</v>
      </c>
      <c r="BH10" s="13">
        <f t="shared" si="9"/>
        <v>41.063199777337601</v>
      </c>
      <c r="BI10" s="13">
        <f t="shared" si="9"/>
        <v>34.448153499967525</v>
      </c>
      <c r="BJ10" s="13"/>
      <c r="BK10" s="212"/>
      <c r="BL10" s="208"/>
      <c r="BM10" s="13"/>
      <c r="BN10" s="51"/>
      <c r="BO10" s="51"/>
      <c r="BP10" s="51"/>
      <c r="BQ10" s="51"/>
      <c r="BR10" s="51"/>
      <c r="BS10" s="51"/>
      <c r="BT10" s="51"/>
      <c r="BU10" s="51"/>
      <c r="BV10" s="51"/>
      <c r="BW10" s="51"/>
      <c r="BX10" s="51"/>
      <c r="BY10" s="51"/>
      <c r="BZ10" s="51"/>
      <c r="CA10" s="51"/>
      <c r="CB10" s="51"/>
      <c r="CC10" s="51"/>
      <c r="CD10" s="51"/>
      <c r="CE10" s="51"/>
      <c r="CF10" s="51"/>
      <c r="CG10" s="51"/>
      <c r="CH10" s="15"/>
      <c r="CI10" s="15"/>
      <c r="CJ10" s="15"/>
      <c r="CK10" s="15"/>
      <c r="CL10" s="15"/>
      <c r="CM10" s="15"/>
      <c r="CN10" s="15"/>
      <c r="CO10" s="15"/>
      <c r="CP10" s="15"/>
    </row>
    <row r="11" spans="1:94" x14ac:dyDescent="0.45">
      <c r="A11" s="15"/>
      <c r="B11" s="52" t="s">
        <v>19</v>
      </c>
      <c r="C11" s="54"/>
      <c r="D11" s="54"/>
      <c r="E11" s="54"/>
      <c r="F11" s="54"/>
      <c r="G11" s="54"/>
      <c r="H11" s="54"/>
      <c r="I11" s="611">
        <v>110.30443880997058</v>
      </c>
      <c r="J11" s="611">
        <v>90.405680536731722</v>
      </c>
      <c r="K11" s="611">
        <v>91.943952936378196</v>
      </c>
      <c r="L11" s="611">
        <v>81.325824790356151</v>
      </c>
      <c r="M11" s="611">
        <v>75.294238128970861</v>
      </c>
      <c r="N11" s="611">
        <v>86.311038403149141</v>
      </c>
      <c r="O11" s="217">
        <f t="shared" si="13"/>
        <v>-7.416569923432903E-2</v>
      </c>
      <c r="P11" s="217">
        <f t="shared" si="13"/>
        <v>0.14631664451279391</v>
      </c>
      <c r="Q11" s="198"/>
      <c r="R11" s="54">
        <v>27.778263739282398</v>
      </c>
      <c r="S11" s="54">
        <v>27.425187099925196</v>
      </c>
      <c r="T11" s="54">
        <v>26.518773294683893</v>
      </c>
      <c r="U11" s="54">
        <v>28.58221467607909</v>
      </c>
      <c r="V11" s="54">
        <v>24.184959160122535</v>
      </c>
      <c r="W11" s="54">
        <v>14.015838291194429</v>
      </c>
      <c r="X11" s="54">
        <v>23.781400897941626</v>
      </c>
      <c r="Y11" s="54">
        <v>28.423482187473148</v>
      </c>
      <c r="Z11" s="54">
        <v>24.596471522417936</v>
      </c>
      <c r="AA11" s="54">
        <v>18.220589778552757</v>
      </c>
      <c r="AB11" s="54">
        <v>20.95367824533567</v>
      </c>
      <c r="AC11" s="54">
        <v>28.173213390071837</v>
      </c>
      <c r="AD11" s="54">
        <v>20.907000794055246</v>
      </c>
      <c r="AE11" s="54">
        <v>14.394265925056679</v>
      </c>
      <c r="AF11" s="54">
        <v>15.715258684001753</v>
      </c>
      <c r="AG11" s="54">
        <v>30.309299387242476</v>
      </c>
      <c r="AH11" s="54">
        <v>17.77095067494696</v>
      </c>
      <c r="AI11" s="54">
        <v>12.235126036298176</v>
      </c>
      <c r="AJ11" s="54">
        <v>14.929495749801665</v>
      </c>
      <c r="AK11" s="13"/>
      <c r="AL11" s="624">
        <f t="shared" si="14"/>
        <v>-5.0000000000000044E-2</v>
      </c>
      <c r="AM11" s="624">
        <f t="shared" si="15"/>
        <v>0.22021593447505583</v>
      </c>
      <c r="AN11" s="638"/>
      <c r="AO11" s="54">
        <f t="shared" si="16"/>
        <v>55.203450839207591</v>
      </c>
      <c r="AP11" s="54">
        <f t="shared" si="4"/>
        <v>55.100987970762986</v>
      </c>
      <c r="AQ11" s="54">
        <f t="shared" si="5"/>
        <v>38.200797451316966</v>
      </c>
      <c r="AR11" s="54">
        <f t="shared" si="6"/>
        <v>52.204883085414778</v>
      </c>
      <c r="AS11" s="54">
        <f t="shared" si="7"/>
        <v>42.817061300970693</v>
      </c>
      <c r="AT11" s="54">
        <f t="shared" si="8"/>
        <v>49.126891635407503</v>
      </c>
      <c r="AU11" s="54">
        <f t="shared" si="17"/>
        <v>35.301266719111922</v>
      </c>
      <c r="AV11" s="54">
        <f t="shared" si="18"/>
        <v>46.024558071244229</v>
      </c>
      <c r="AW11" s="54">
        <f t="shared" si="19"/>
        <v>30.006076711245136</v>
      </c>
      <c r="AY11" s="52" t="s">
        <v>19</v>
      </c>
      <c r="AZ11" s="281"/>
      <c r="BA11" s="281"/>
      <c r="BB11" s="281"/>
      <c r="BC11" s="281"/>
      <c r="BD11" s="281"/>
      <c r="BE11" s="281"/>
      <c r="BF11" s="54">
        <f t="shared" si="9"/>
        <v>110.30443880997058</v>
      </c>
      <c r="BG11" s="54">
        <f t="shared" si="9"/>
        <v>90.405680536731722</v>
      </c>
      <c r="BH11" s="54">
        <f t="shared" si="9"/>
        <v>91.943952936378196</v>
      </c>
      <c r="BI11" s="54">
        <f t="shared" si="9"/>
        <v>81.325824790356151</v>
      </c>
      <c r="BJ11" s="54"/>
      <c r="BK11" s="216"/>
      <c r="BL11" s="217"/>
      <c r="BM11" s="1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row>
    <row r="12" spans="1:94" x14ac:dyDescent="0.45">
      <c r="A12" s="15"/>
      <c r="B12" s="20" t="s">
        <v>105</v>
      </c>
      <c r="C12" s="520">
        <v>855</v>
      </c>
      <c r="D12" s="520">
        <v>775</v>
      </c>
      <c r="E12" s="520">
        <v>515</v>
      </c>
      <c r="F12" s="520">
        <v>625</v>
      </c>
      <c r="G12" s="520">
        <v>560</v>
      </c>
      <c r="H12" s="520">
        <v>505</v>
      </c>
      <c r="I12" s="50">
        <f>SUM(I13:I17)</f>
        <v>476.430635159931</v>
      </c>
      <c r="J12" s="50">
        <f t="shared" ref="J12:N12" si="20">SUM(J13:J17)</f>
        <v>421.8531526017257</v>
      </c>
      <c r="K12" s="50">
        <f t="shared" si="20"/>
        <v>421.87390410749555</v>
      </c>
      <c r="L12" s="50">
        <f t="shared" si="20"/>
        <v>371.98709886100289</v>
      </c>
      <c r="M12" s="50">
        <f t="shared" si="20"/>
        <v>352.62637896455828</v>
      </c>
      <c r="N12" s="50">
        <f t="shared" si="20"/>
        <v>362.33049904575341</v>
      </c>
      <c r="O12" s="492">
        <f t="shared" si="13"/>
        <v>-5.2046750964551469E-2</v>
      </c>
      <c r="P12" s="210">
        <f t="shared" si="13"/>
        <v>2.7519552308281625E-2</v>
      </c>
      <c r="Q12" s="198"/>
      <c r="R12" s="50">
        <f>SUM(R13:R17)</f>
        <v>120.42156307523403</v>
      </c>
      <c r="S12" s="50">
        <f t="shared" ref="S12:AB12" si="21">SUM(S13:S17)</f>
        <v>119.06155789697736</v>
      </c>
      <c r="T12" s="50">
        <f t="shared" si="21"/>
        <v>116.36293057612887</v>
      </c>
      <c r="U12" s="50">
        <f t="shared" si="21"/>
        <v>120.58458361159079</v>
      </c>
      <c r="V12" s="50">
        <f t="shared" si="21"/>
        <v>69.809405185220342</v>
      </c>
      <c r="W12" s="50">
        <f t="shared" si="21"/>
        <v>96.904222592227029</v>
      </c>
      <c r="X12" s="50">
        <f t="shared" si="21"/>
        <v>121.2791645185137</v>
      </c>
      <c r="Y12" s="50">
        <f t="shared" si="21"/>
        <v>133.86036030576454</v>
      </c>
      <c r="Z12" s="50">
        <f t="shared" si="21"/>
        <v>117.89881506309163</v>
      </c>
      <c r="AA12" s="50">
        <f t="shared" si="21"/>
        <v>97.584976646852652</v>
      </c>
      <c r="AB12" s="50">
        <f t="shared" si="21"/>
        <v>104.18920003162928</v>
      </c>
      <c r="AC12" s="50">
        <f>SUM(AC13:AC17)</f>
        <v>102.20091236592197</v>
      </c>
      <c r="AD12" s="50">
        <f>SUM(AD13:AD17)</f>
        <v>98.437534701568438</v>
      </c>
      <c r="AE12" s="50">
        <f t="shared" ref="AE12:AJ12" si="22">SUM(AE13:AE17)</f>
        <v>92.265287990657072</v>
      </c>
      <c r="AF12" s="50">
        <f t="shared" si="22"/>
        <v>89.60528531112152</v>
      </c>
      <c r="AG12" s="495">
        <f t="shared" si="22"/>
        <v>91.678990857655847</v>
      </c>
      <c r="AH12" s="495">
        <f t="shared" si="22"/>
        <v>95.428411973614942</v>
      </c>
      <c r="AI12" s="495">
        <f t="shared" si="22"/>
        <v>83.752755428793236</v>
      </c>
      <c r="AJ12" s="495">
        <f t="shared" si="22"/>
        <v>85.284072580740343</v>
      </c>
      <c r="AK12" s="50"/>
      <c r="AL12" s="284">
        <f t="shared" si="14"/>
        <v>-4.8224975964055616E-2</v>
      </c>
      <c r="AM12" s="284">
        <f t="shared" si="15"/>
        <v>1.8283782355662748E-2</v>
      </c>
      <c r="AN12" s="638"/>
      <c r="AO12" s="50">
        <f t="shared" si="16"/>
        <v>239.4831209722114</v>
      </c>
      <c r="AP12" s="50">
        <f t="shared" si="4"/>
        <v>236.94751418771966</v>
      </c>
      <c r="AQ12" s="50">
        <f t="shared" si="5"/>
        <v>166.71362777744736</v>
      </c>
      <c r="AR12" s="50">
        <f t="shared" si="6"/>
        <v>255.13952482427823</v>
      </c>
      <c r="AS12" s="50">
        <f t="shared" si="7"/>
        <v>215.48379170994428</v>
      </c>
      <c r="AT12" s="50">
        <f t="shared" si="8"/>
        <v>206.39011239755126</v>
      </c>
      <c r="AU12" s="50">
        <f t="shared" si="17"/>
        <v>190.70282269222551</v>
      </c>
      <c r="AV12" s="50">
        <f t="shared" si="18"/>
        <v>181.28427616877735</v>
      </c>
      <c r="AW12" s="50">
        <f t="shared" si="19"/>
        <v>179.18116740240816</v>
      </c>
      <c r="AY12" s="20" t="s">
        <v>5</v>
      </c>
      <c r="AZ12" s="50">
        <f t="shared" ref="AZ12:BE12" si="23">C12</f>
        <v>855</v>
      </c>
      <c r="BA12" s="50">
        <f t="shared" si="23"/>
        <v>775</v>
      </c>
      <c r="BB12" s="50">
        <f t="shared" si="23"/>
        <v>515</v>
      </c>
      <c r="BC12" s="50">
        <f t="shared" si="23"/>
        <v>625</v>
      </c>
      <c r="BD12" s="50">
        <f t="shared" si="23"/>
        <v>560</v>
      </c>
      <c r="BE12" s="50">
        <f t="shared" si="23"/>
        <v>505</v>
      </c>
      <c r="BF12" s="50">
        <f t="shared" si="9"/>
        <v>476.430635159931</v>
      </c>
      <c r="BG12" s="50">
        <f t="shared" si="9"/>
        <v>421.8531526017257</v>
      </c>
      <c r="BH12" s="50">
        <f t="shared" si="9"/>
        <v>421.87390410749555</v>
      </c>
      <c r="BI12" s="50">
        <f t="shared" si="9"/>
        <v>371.98709886100289</v>
      </c>
      <c r="BJ12" s="50">
        <f>M12</f>
        <v>352.62637896455828</v>
      </c>
      <c r="BK12" s="210">
        <f>O12</f>
        <v>-5.2046750964551469E-2</v>
      </c>
      <c r="BL12" s="210">
        <f>P12</f>
        <v>2.7519552308281625E-2</v>
      </c>
      <c r="BM12" s="59"/>
      <c r="BN12" s="50">
        <f t="shared" ref="BN12:CF12" si="24">R12</f>
        <v>120.42156307523403</v>
      </c>
      <c r="BO12" s="50">
        <f t="shared" si="24"/>
        <v>119.06155789697736</v>
      </c>
      <c r="BP12" s="50">
        <f t="shared" si="24"/>
        <v>116.36293057612887</v>
      </c>
      <c r="BQ12" s="50">
        <f t="shared" si="24"/>
        <v>120.58458361159079</v>
      </c>
      <c r="BR12" s="50">
        <f t="shared" si="24"/>
        <v>69.809405185220342</v>
      </c>
      <c r="BS12" s="50">
        <f t="shared" si="24"/>
        <v>96.904222592227029</v>
      </c>
      <c r="BT12" s="50">
        <f t="shared" si="24"/>
        <v>121.2791645185137</v>
      </c>
      <c r="BU12" s="50">
        <f t="shared" si="24"/>
        <v>133.86036030576454</v>
      </c>
      <c r="BV12" s="50">
        <f t="shared" si="24"/>
        <v>117.89881506309163</v>
      </c>
      <c r="BW12" s="50">
        <f t="shared" si="24"/>
        <v>97.584976646852652</v>
      </c>
      <c r="BX12" s="50">
        <f t="shared" si="24"/>
        <v>104.18920003162928</v>
      </c>
      <c r="BY12" s="50">
        <f t="shared" si="24"/>
        <v>102.20091236592197</v>
      </c>
      <c r="BZ12" s="50">
        <f t="shared" si="24"/>
        <v>98.437534701568438</v>
      </c>
      <c r="CA12" s="50">
        <f t="shared" si="24"/>
        <v>92.265287990657072</v>
      </c>
      <c r="CB12" s="50">
        <f t="shared" si="24"/>
        <v>89.60528531112152</v>
      </c>
      <c r="CC12" s="50">
        <f t="shared" si="24"/>
        <v>91.678990857655847</v>
      </c>
      <c r="CD12" s="50">
        <f t="shared" si="24"/>
        <v>95.428411973614942</v>
      </c>
      <c r="CE12" s="50">
        <f t="shared" si="24"/>
        <v>83.752755428793236</v>
      </c>
      <c r="CF12" s="50">
        <f t="shared" si="24"/>
        <v>85.284072580740343</v>
      </c>
      <c r="CG12" s="50"/>
      <c r="CH12" s="50">
        <f t="shared" ref="CH12:CP12" si="25">AO12</f>
        <v>239.4831209722114</v>
      </c>
      <c r="CI12" s="50">
        <f t="shared" si="25"/>
        <v>236.94751418771966</v>
      </c>
      <c r="CJ12" s="50">
        <f t="shared" si="25"/>
        <v>166.71362777744736</v>
      </c>
      <c r="CK12" s="50">
        <f t="shared" si="25"/>
        <v>255.13952482427823</v>
      </c>
      <c r="CL12" s="50">
        <f t="shared" si="25"/>
        <v>215.48379170994428</v>
      </c>
      <c r="CM12" s="50">
        <f t="shared" si="25"/>
        <v>206.39011239755126</v>
      </c>
      <c r="CN12" s="50">
        <f t="shared" si="25"/>
        <v>190.70282269222551</v>
      </c>
      <c r="CO12" s="50">
        <f t="shared" si="25"/>
        <v>181.28427616877735</v>
      </c>
      <c r="CP12" s="50">
        <f t="shared" si="25"/>
        <v>179.18116740240816</v>
      </c>
    </row>
    <row r="13" spans="1:94" x14ac:dyDescent="0.45">
      <c r="A13" s="15"/>
      <c r="B13" s="10" t="s">
        <v>15</v>
      </c>
      <c r="C13" s="521"/>
      <c r="D13" s="521"/>
      <c r="E13" s="521"/>
      <c r="F13" s="521"/>
      <c r="G13" s="521"/>
      <c r="H13" s="521"/>
      <c r="I13" s="13">
        <v>3.15</v>
      </c>
      <c r="J13" s="13">
        <v>2.85</v>
      </c>
      <c r="K13" s="13">
        <v>2.95</v>
      </c>
      <c r="L13" s="13">
        <v>2.87</v>
      </c>
      <c r="M13" s="13">
        <v>2.95</v>
      </c>
      <c r="N13" s="13">
        <v>2.98</v>
      </c>
      <c r="O13" s="208">
        <f t="shared" si="13"/>
        <v>2.7874564459930307E-2</v>
      </c>
      <c r="P13" s="208">
        <f t="shared" si="13"/>
        <v>1.0169491525423568E-2</v>
      </c>
      <c r="Q13" s="198"/>
      <c r="R13" s="13">
        <v>0.77962500000000001</v>
      </c>
      <c r="S13" s="13">
        <v>0.77174999999999994</v>
      </c>
      <c r="T13" s="13">
        <v>0.78749999999999998</v>
      </c>
      <c r="U13" s="13">
        <v>0.8111250000000001</v>
      </c>
      <c r="V13" s="13">
        <v>0.75</v>
      </c>
      <c r="W13" s="13">
        <v>0.55000000000000004</v>
      </c>
      <c r="X13" s="13">
        <v>0.75</v>
      </c>
      <c r="Y13" s="13">
        <v>0.80000000000000027</v>
      </c>
      <c r="Z13" s="13">
        <v>0.72</v>
      </c>
      <c r="AA13" s="13">
        <v>0.7</v>
      </c>
      <c r="AB13" s="13">
        <v>0.76</v>
      </c>
      <c r="AC13" s="13">
        <v>0.77000000000000046</v>
      </c>
      <c r="AD13" s="13">
        <v>0.70000000000000007</v>
      </c>
      <c r="AE13" s="13">
        <v>0.68</v>
      </c>
      <c r="AF13" s="13">
        <v>0.74</v>
      </c>
      <c r="AG13" s="468">
        <v>0.75</v>
      </c>
      <c r="AH13" s="468">
        <v>0.72</v>
      </c>
      <c r="AI13" s="468">
        <v>0.7</v>
      </c>
      <c r="AJ13" s="468">
        <v>0.75</v>
      </c>
      <c r="AK13" s="13"/>
      <c r="AL13" s="285">
        <f t="shared" si="14"/>
        <v>1.3513513513513598E-2</v>
      </c>
      <c r="AM13" s="285">
        <f t="shared" si="15"/>
        <v>7.1428571428571397E-2</v>
      </c>
      <c r="AN13" s="638"/>
      <c r="AO13" s="7">
        <f t="shared" si="16"/>
        <v>1.5513749999999999</v>
      </c>
      <c r="AP13" s="7">
        <f t="shared" si="4"/>
        <v>1.5986250000000002</v>
      </c>
      <c r="AQ13" s="7">
        <f t="shared" si="5"/>
        <v>1.3</v>
      </c>
      <c r="AR13" s="59">
        <f t="shared" si="6"/>
        <v>1.5500000000000003</v>
      </c>
      <c r="AS13" s="59">
        <f t="shared" si="7"/>
        <v>1.42</v>
      </c>
      <c r="AT13" s="59">
        <f t="shared" si="8"/>
        <v>1.5300000000000005</v>
      </c>
      <c r="AU13" s="59">
        <f t="shared" si="17"/>
        <v>1.3800000000000001</v>
      </c>
      <c r="AV13" s="59">
        <f t="shared" si="18"/>
        <v>1.49</v>
      </c>
      <c r="AW13" s="59">
        <f t="shared" si="19"/>
        <v>1.42</v>
      </c>
      <c r="AY13" s="10" t="s">
        <v>15</v>
      </c>
      <c r="AZ13" s="13"/>
      <c r="BA13" s="13"/>
      <c r="BB13" s="13"/>
      <c r="BC13" s="13"/>
      <c r="BD13" s="13"/>
      <c r="BE13" s="13"/>
      <c r="BF13" s="13">
        <f t="shared" si="9"/>
        <v>3.15</v>
      </c>
      <c r="BG13" s="13">
        <f t="shared" si="9"/>
        <v>2.85</v>
      </c>
      <c r="BH13" s="13">
        <f t="shared" si="9"/>
        <v>2.95</v>
      </c>
      <c r="BI13" s="13">
        <f t="shared" si="9"/>
        <v>2.87</v>
      </c>
      <c r="BJ13" s="13"/>
      <c r="BK13" s="212"/>
      <c r="BL13" s="208"/>
      <c r="BM13" s="196"/>
      <c r="BN13" s="51"/>
      <c r="BO13" s="51"/>
      <c r="BP13" s="51"/>
      <c r="BQ13" s="51"/>
      <c r="BR13" s="51"/>
      <c r="BS13" s="51"/>
      <c r="BT13" s="51"/>
      <c r="BU13" s="51"/>
      <c r="BV13" s="51"/>
      <c r="BW13" s="51"/>
      <c r="BX13" s="51"/>
      <c r="BY13" s="51"/>
      <c r="BZ13" s="51"/>
      <c r="CA13" s="51"/>
      <c r="CB13" s="51"/>
      <c r="CC13" s="51"/>
      <c r="CD13" s="51"/>
      <c r="CE13" s="51"/>
      <c r="CF13" s="51"/>
      <c r="CG13" s="51"/>
      <c r="CH13" s="15"/>
      <c r="CI13" s="15"/>
      <c r="CJ13" s="15"/>
      <c r="CK13" s="15"/>
      <c r="CL13" s="15"/>
      <c r="CM13" s="15"/>
      <c r="CN13" s="15"/>
      <c r="CO13" s="15"/>
      <c r="CP13" s="15"/>
    </row>
    <row r="14" spans="1:94" x14ac:dyDescent="0.45">
      <c r="A14" s="15"/>
      <c r="B14" s="10" t="s">
        <v>16</v>
      </c>
      <c r="C14" s="13"/>
      <c r="D14" s="13"/>
      <c r="E14" s="13"/>
      <c r="F14" s="13"/>
      <c r="G14" s="13"/>
      <c r="H14" s="13"/>
      <c r="I14" s="13">
        <v>4.0467857340539544</v>
      </c>
      <c r="J14" s="13">
        <v>3.6073606963774925</v>
      </c>
      <c r="K14" s="13">
        <v>3.3179858024816213</v>
      </c>
      <c r="L14" s="13">
        <v>3.5064825830920223</v>
      </c>
      <c r="M14" s="13">
        <v>3.6255908744718801</v>
      </c>
      <c r="N14" s="13">
        <v>3.4986951938653643</v>
      </c>
      <c r="O14" s="208">
        <f t="shared" si="13"/>
        <v>3.3968025951187863E-2</v>
      </c>
      <c r="P14" s="208">
        <f t="shared" si="13"/>
        <v>-3.5000000000000031E-2</v>
      </c>
      <c r="Q14" s="198"/>
      <c r="R14" s="13">
        <v>0.95099464750267926</v>
      </c>
      <c r="S14" s="13">
        <v>0.98134554050808409</v>
      </c>
      <c r="T14" s="13">
        <v>1.0319303621837586</v>
      </c>
      <c r="U14" s="13">
        <v>1.0825151838594325</v>
      </c>
      <c r="V14" s="13">
        <v>0.90711806319226129</v>
      </c>
      <c r="W14" s="13">
        <v>0.70877706358876735</v>
      </c>
      <c r="X14" s="13">
        <v>1.0227414708181888</v>
      </c>
      <c r="Y14" s="13">
        <v>0.96872409877827415</v>
      </c>
      <c r="Z14" s="13">
        <v>0.82881506309164643</v>
      </c>
      <c r="AA14" s="13">
        <v>0.89241230521907855</v>
      </c>
      <c r="AB14" s="13">
        <v>0.87952796899966423</v>
      </c>
      <c r="AC14" s="13">
        <v>0.71723046517123212</v>
      </c>
      <c r="AD14" s="13">
        <v>0.89772099089278623</v>
      </c>
      <c r="AE14" s="13">
        <v>0.92660830026853236</v>
      </c>
      <c r="AF14" s="13">
        <v>0.94103454352301674</v>
      </c>
      <c r="AG14" s="468">
        <v>0.74111874840768666</v>
      </c>
      <c r="AH14" s="468">
        <v>0.9371445371528051</v>
      </c>
      <c r="AI14" s="468">
        <v>0.9097701136357762</v>
      </c>
      <c r="AJ14" s="468">
        <v>0.93540935152177318</v>
      </c>
      <c r="AK14" s="13"/>
      <c r="AL14" s="285">
        <f t="shared" si="14"/>
        <v>-5.9776679187398818E-3</v>
      </c>
      <c r="AM14" s="285">
        <f t="shared" si="15"/>
        <v>2.8182106118580963E-2</v>
      </c>
      <c r="AN14" s="638"/>
      <c r="AO14" s="7">
        <f t="shared" si="16"/>
        <v>1.9323401880107633</v>
      </c>
      <c r="AP14" s="7">
        <f t="shared" si="4"/>
        <v>2.114445546043191</v>
      </c>
      <c r="AQ14" s="7">
        <f t="shared" si="5"/>
        <v>1.6158951267810286</v>
      </c>
      <c r="AR14" s="59">
        <f t="shared" si="6"/>
        <v>1.9914655695964629</v>
      </c>
      <c r="AS14" s="59">
        <f t="shared" si="7"/>
        <v>1.7212273683107249</v>
      </c>
      <c r="AT14" s="59">
        <f t="shared" si="8"/>
        <v>1.5967584341708965</v>
      </c>
      <c r="AU14" s="59">
        <f t="shared" si="17"/>
        <v>1.8243292911613187</v>
      </c>
      <c r="AV14" s="59">
        <f t="shared" si="18"/>
        <v>1.6821532919307034</v>
      </c>
      <c r="AW14" s="59">
        <f t="shared" si="19"/>
        <v>1.8469146507885812</v>
      </c>
      <c r="AY14" s="10" t="s">
        <v>16</v>
      </c>
      <c r="AZ14" s="13"/>
      <c r="BA14" s="13"/>
      <c r="BB14" s="13"/>
      <c r="BC14" s="13"/>
      <c r="BD14" s="13"/>
      <c r="BE14" s="13"/>
      <c r="BF14" s="13">
        <f t="shared" si="9"/>
        <v>4.0467857340539544</v>
      </c>
      <c r="BG14" s="13">
        <f t="shared" si="9"/>
        <v>3.6073606963774925</v>
      </c>
      <c r="BH14" s="13">
        <f t="shared" si="9"/>
        <v>3.3179858024816213</v>
      </c>
      <c r="BI14" s="13">
        <f t="shared" si="9"/>
        <v>3.5064825830920223</v>
      </c>
      <c r="BJ14" s="219"/>
      <c r="BK14" s="212"/>
      <c r="BL14" s="208"/>
      <c r="BM14" s="196"/>
      <c r="BN14" s="51"/>
      <c r="BO14" s="51"/>
      <c r="BP14" s="51"/>
      <c r="BQ14" s="51"/>
      <c r="BR14" s="51"/>
      <c r="BS14" s="51"/>
      <c r="BT14" s="51"/>
      <c r="BU14" s="51"/>
      <c r="BV14" s="51"/>
      <c r="BW14" s="51"/>
      <c r="BX14" s="51"/>
      <c r="BY14" s="51"/>
      <c r="BZ14" s="51"/>
      <c r="CA14" s="51"/>
      <c r="CB14" s="51"/>
      <c r="CC14" s="51"/>
      <c r="CD14" s="51"/>
      <c r="CE14" s="51"/>
      <c r="CF14" s="51"/>
      <c r="CG14" s="51"/>
      <c r="CH14" s="15"/>
      <c r="CI14" s="15"/>
      <c r="CJ14" s="15"/>
      <c r="CK14" s="15"/>
      <c r="CL14" s="15"/>
      <c r="CM14" s="15"/>
      <c r="CN14" s="15"/>
      <c r="CO14" s="15"/>
      <c r="CP14" s="15"/>
    </row>
    <row r="15" spans="1:94" x14ac:dyDescent="0.45">
      <c r="A15" s="15"/>
      <c r="B15" s="10" t="s">
        <v>17</v>
      </c>
      <c r="C15" s="13"/>
      <c r="D15" s="13"/>
      <c r="E15" s="13"/>
      <c r="F15" s="13"/>
      <c r="G15" s="13"/>
      <c r="H15" s="13"/>
      <c r="I15" s="13">
        <v>187.4376351734617</v>
      </c>
      <c r="J15" s="13">
        <v>162.41693582805777</v>
      </c>
      <c r="K15" s="13">
        <v>160</v>
      </c>
      <c r="L15" s="13">
        <v>164.8</v>
      </c>
      <c r="M15" s="13">
        <v>154</v>
      </c>
      <c r="N15" s="13">
        <v>160.16</v>
      </c>
      <c r="O15" s="208">
        <f t="shared" si="13"/>
        <v>-6.5533980582524354E-2</v>
      </c>
      <c r="P15" s="208">
        <f t="shared" si="13"/>
        <v>4.0000000000000036E-2</v>
      </c>
      <c r="Q15" s="198"/>
      <c r="R15" s="13">
        <v>46.859408793365425</v>
      </c>
      <c r="S15" s="13">
        <v>46.859408793365425</v>
      </c>
      <c r="T15" s="13">
        <v>46.859408793365425</v>
      </c>
      <c r="U15" s="13">
        <v>46.859408793365425</v>
      </c>
      <c r="V15" s="13">
        <v>42.2</v>
      </c>
      <c r="W15" s="13">
        <v>35.870000000000005</v>
      </c>
      <c r="X15" s="13">
        <v>42.173467914028883</v>
      </c>
      <c r="Y15" s="13">
        <v>42.173467914028883</v>
      </c>
      <c r="Z15" s="13">
        <v>40</v>
      </c>
      <c r="AA15" s="13">
        <v>40</v>
      </c>
      <c r="AB15" s="13">
        <v>40</v>
      </c>
      <c r="AC15" s="13">
        <v>40</v>
      </c>
      <c r="AD15" s="13">
        <v>42</v>
      </c>
      <c r="AE15" s="13">
        <v>42.800000000000004</v>
      </c>
      <c r="AF15" s="13">
        <v>40</v>
      </c>
      <c r="AG15" s="468">
        <v>40</v>
      </c>
      <c r="AH15" s="468">
        <v>40</v>
      </c>
      <c r="AI15" s="468">
        <v>38</v>
      </c>
      <c r="AJ15" s="468">
        <v>38</v>
      </c>
      <c r="AK15" s="13"/>
      <c r="AL15" s="285">
        <f t="shared" si="14"/>
        <v>-5.0000000000000044E-2</v>
      </c>
      <c r="AM15" s="285">
        <f t="shared" si="15"/>
        <v>0</v>
      </c>
      <c r="AN15" s="638"/>
      <c r="AO15" s="7">
        <f t="shared" si="16"/>
        <v>93.71881758673085</v>
      </c>
      <c r="AP15" s="7">
        <f t="shared" si="4"/>
        <v>93.71881758673085</v>
      </c>
      <c r="AQ15" s="7">
        <f t="shared" si="5"/>
        <v>78.070000000000007</v>
      </c>
      <c r="AR15" s="59">
        <f t="shared" si="6"/>
        <v>84.346935828057767</v>
      </c>
      <c r="AS15" s="59">
        <f t="shared" si="7"/>
        <v>80</v>
      </c>
      <c r="AT15" s="59">
        <f t="shared" si="8"/>
        <v>80</v>
      </c>
      <c r="AU15" s="59">
        <f t="shared" si="17"/>
        <v>84.800000000000011</v>
      </c>
      <c r="AV15" s="59">
        <f t="shared" si="18"/>
        <v>80</v>
      </c>
      <c r="AW15" s="59">
        <f t="shared" si="19"/>
        <v>78</v>
      </c>
      <c r="AY15" s="10" t="s">
        <v>17</v>
      </c>
      <c r="AZ15" s="13"/>
      <c r="BA15" s="13"/>
      <c r="BB15" s="13"/>
      <c r="BC15" s="13"/>
      <c r="BD15" s="13"/>
      <c r="BE15" s="13"/>
      <c r="BF15" s="13">
        <f t="shared" si="9"/>
        <v>187.4376351734617</v>
      </c>
      <c r="BG15" s="13">
        <f t="shared" si="9"/>
        <v>162.41693582805777</v>
      </c>
      <c r="BH15" s="13">
        <f t="shared" si="9"/>
        <v>160</v>
      </c>
      <c r="BI15" s="13">
        <f t="shared" si="9"/>
        <v>164.8</v>
      </c>
      <c r="BJ15" s="13"/>
      <c r="BK15" s="212"/>
      <c r="BL15" s="208"/>
      <c r="BM15" s="27"/>
      <c r="BN15" s="51"/>
      <c r="BO15" s="51"/>
      <c r="BP15" s="51"/>
      <c r="BQ15" s="51"/>
      <c r="BR15" s="51"/>
      <c r="BS15" s="51"/>
      <c r="BT15" s="51"/>
      <c r="BU15" s="51"/>
      <c r="BV15" s="51"/>
      <c r="BW15" s="51"/>
      <c r="BX15" s="51"/>
      <c r="BY15" s="51"/>
      <c r="BZ15" s="51"/>
      <c r="CA15" s="51"/>
      <c r="CB15" s="51"/>
      <c r="CC15" s="51"/>
      <c r="CD15" s="51"/>
      <c r="CE15" s="51"/>
      <c r="CF15" s="51"/>
      <c r="CG15" s="51"/>
      <c r="CH15" s="15"/>
      <c r="CI15" s="15"/>
      <c r="CJ15" s="15"/>
      <c r="CK15" s="15"/>
      <c r="CL15" s="15"/>
      <c r="CM15" s="15"/>
      <c r="CN15" s="15"/>
      <c r="CO15" s="15"/>
      <c r="CP15" s="15"/>
    </row>
    <row r="16" spans="1:94" x14ac:dyDescent="0.45">
      <c r="A16" s="15"/>
      <c r="B16" s="10" t="s">
        <v>18</v>
      </c>
      <c r="C16" s="13"/>
      <c r="D16" s="13"/>
      <c r="E16" s="13"/>
      <c r="F16" s="13"/>
      <c r="G16" s="13"/>
      <c r="H16" s="13"/>
      <c r="I16" s="13">
        <v>276.49621425241537</v>
      </c>
      <c r="J16" s="13">
        <v>247.87885607729038</v>
      </c>
      <c r="K16" s="13">
        <v>250.20591830501394</v>
      </c>
      <c r="L16" s="13">
        <v>195.16061627791089</v>
      </c>
      <c r="M16" s="13">
        <v>187.05078809008637</v>
      </c>
      <c r="N16" s="13">
        <v>190.79180385188809</v>
      </c>
      <c r="O16" s="208">
        <f t="shared" si="13"/>
        <v>-4.1554635061594736E-2</v>
      </c>
      <c r="P16" s="208">
        <f t="shared" si="13"/>
        <v>2.0000000000000018E-2</v>
      </c>
      <c r="Q16" s="198"/>
      <c r="R16" s="13">
        <v>70.50653463436592</v>
      </c>
      <c r="S16" s="13">
        <v>69.124053563103843</v>
      </c>
      <c r="T16" s="13">
        <v>66.359091420579688</v>
      </c>
      <c r="U16" s="13">
        <v>70.50653463436592</v>
      </c>
      <c r="V16" s="13">
        <v>24.677287122028069</v>
      </c>
      <c r="W16" s="13">
        <v>58.755445528638262</v>
      </c>
      <c r="X16" s="13">
        <v>76.312955133666634</v>
      </c>
      <c r="Y16" s="13">
        <v>88.133168292957407</v>
      </c>
      <c r="Z16" s="13">
        <v>75</v>
      </c>
      <c r="AA16" s="13">
        <v>54.642564341633587</v>
      </c>
      <c r="AB16" s="13">
        <v>61.199672062629624</v>
      </c>
      <c r="AC16" s="13">
        <v>59.363681900750734</v>
      </c>
      <c r="AD16" s="13">
        <v>53.427313710675662</v>
      </c>
      <c r="AE16" s="13">
        <v>46.446179690388547</v>
      </c>
      <c r="AF16" s="13">
        <v>46.511750767598514</v>
      </c>
      <c r="AG16" s="468">
        <v>48.775372109248167</v>
      </c>
      <c r="AH16" s="468">
        <v>52.358767436462145</v>
      </c>
      <c r="AI16" s="468">
        <v>42.730485315157466</v>
      </c>
      <c r="AJ16" s="468">
        <v>44.186163229218586</v>
      </c>
      <c r="AK16" s="13"/>
      <c r="AL16" s="285">
        <f t="shared" si="14"/>
        <v>-5.0000000000000044E-2</v>
      </c>
      <c r="AM16" s="285">
        <f t="shared" si="15"/>
        <v>3.4066496163682958E-2</v>
      </c>
      <c r="AN16" s="638"/>
      <c r="AO16" s="7">
        <f t="shared" si="16"/>
        <v>139.63058819746976</v>
      </c>
      <c r="AP16" s="7">
        <f t="shared" si="4"/>
        <v>136.86562605494561</v>
      </c>
      <c r="AQ16" s="7">
        <f t="shared" si="5"/>
        <v>83.432732650666338</v>
      </c>
      <c r="AR16" s="59">
        <f t="shared" si="6"/>
        <v>164.44612342662404</v>
      </c>
      <c r="AS16" s="59">
        <f t="shared" si="7"/>
        <v>129.6425643416336</v>
      </c>
      <c r="AT16" s="59">
        <f t="shared" si="8"/>
        <v>120.56335396338037</v>
      </c>
      <c r="AU16" s="59">
        <f t="shared" si="17"/>
        <v>99.873493401064209</v>
      </c>
      <c r="AV16" s="59">
        <f t="shared" si="18"/>
        <v>95.287122876846681</v>
      </c>
      <c r="AW16" s="59">
        <f t="shared" si="19"/>
        <v>95.089252751619611</v>
      </c>
      <c r="AY16" s="10" t="s">
        <v>18</v>
      </c>
      <c r="AZ16" s="13"/>
      <c r="BA16" s="13"/>
      <c r="BB16" s="13"/>
      <c r="BC16" s="13"/>
      <c r="BD16" s="13"/>
      <c r="BE16" s="13"/>
      <c r="BF16" s="13">
        <f t="shared" si="9"/>
        <v>276.49621425241537</v>
      </c>
      <c r="BG16" s="13">
        <f t="shared" si="9"/>
        <v>247.87885607729038</v>
      </c>
      <c r="BH16" s="13">
        <f t="shared" si="9"/>
        <v>250.20591830501394</v>
      </c>
      <c r="BI16" s="13">
        <f t="shared" si="9"/>
        <v>195.16061627791089</v>
      </c>
      <c r="BJ16" s="13"/>
      <c r="BK16" s="212"/>
      <c r="BL16" s="208"/>
      <c r="BM16" s="27"/>
      <c r="BN16" s="51"/>
      <c r="BO16" s="51"/>
      <c r="BP16" s="51"/>
      <c r="BQ16" s="51"/>
      <c r="BR16" s="51"/>
      <c r="BS16" s="51"/>
      <c r="BT16" s="51"/>
      <c r="BU16" s="51"/>
      <c r="BV16" s="51"/>
      <c r="BW16" s="51"/>
      <c r="BX16" s="51"/>
      <c r="BY16" s="51"/>
      <c r="BZ16" s="51"/>
      <c r="CA16" s="51"/>
      <c r="CB16" s="51"/>
      <c r="CC16" s="51"/>
      <c r="CD16" s="51"/>
      <c r="CE16" s="51"/>
      <c r="CF16" s="51"/>
      <c r="CG16" s="51"/>
      <c r="CH16" s="15"/>
      <c r="CI16" s="15"/>
      <c r="CJ16" s="15"/>
      <c r="CK16" s="15"/>
      <c r="CL16" s="15"/>
      <c r="CM16" s="15"/>
      <c r="CN16" s="15"/>
      <c r="CO16" s="15"/>
      <c r="CP16" s="15"/>
    </row>
    <row r="17" spans="1:94" x14ac:dyDescent="0.45">
      <c r="A17" s="15"/>
      <c r="B17" s="52" t="s">
        <v>19</v>
      </c>
      <c r="C17" s="54"/>
      <c r="D17" s="54"/>
      <c r="E17" s="54"/>
      <c r="F17" s="54"/>
      <c r="G17" s="54"/>
      <c r="H17" s="54"/>
      <c r="I17" s="54">
        <v>5.3</v>
      </c>
      <c r="J17" s="54">
        <v>5.0999999999999996</v>
      </c>
      <c r="K17" s="54">
        <v>5.4</v>
      </c>
      <c r="L17" s="54">
        <v>5.65</v>
      </c>
      <c r="M17" s="54">
        <v>5</v>
      </c>
      <c r="N17" s="54">
        <v>4.9000000000000004</v>
      </c>
      <c r="O17" s="217">
        <f t="shared" si="13"/>
        <v>-0.11504424778761069</v>
      </c>
      <c r="P17" s="217">
        <f t="shared" si="13"/>
        <v>-1.9999999999999907E-2</v>
      </c>
      <c r="Q17" s="198"/>
      <c r="R17" s="54">
        <v>1.325</v>
      </c>
      <c r="S17" s="54">
        <v>1.325</v>
      </c>
      <c r="T17" s="54">
        <v>1.325</v>
      </c>
      <c r="U17" s="54">
        <v>1.325</v>
      </c>
      <c r="V17" s="54">
        <v>1.2749999999999999</v>
      </c>
      <c r="W17" s="54">
        <v>1.02</v>
      </c>
      <c r="X17" s="54">
        <v>1.02</v>
      </c>
      <c r="Y17" s="54">
        <v>1.7849999999999997</v>
      </c>
      <c r="Z17" s="54">
        <v>1.35</v>
      </c>
      <c r="AA17" s="54">
        <v>1.35</v>
      </c>
      <c r="AB17" s="54">
        <v>1.35</v>
      </c>
      <c r="AC17" s="54">
        <v>1.35</v>
      </c>
      <c r="AD17" s="54">
        <v>1.4125000000000001</v>
      </c>
      <c r="AE17" s="54">
        <v>1.4125000000000001</v>
      </c>
      <c r="AF17" s="54">
        <v>1.4125000000000001</v>
      </c>
      <c r="AG17" s="661">
        <v>1.4125000000000001</v>
      </c>
      <c r="AH17" s="661">
        <v>1.4125000000000001</v>
      </c>
      <c r="AI17" s="661">
        <v>1.4125000000000001</v>
      </c>
      <c r="AJ17" s="661">
        <v>1.4125000000000001</v>
      </c>
      <c r="AK17" s="13"/>
      <c r="AL17" s="624">
        <f t="shared" si="14"/>
        <v>0</v>
      </c>
      <c r="AM17" s="624">
        <f t="shared" si="15"/>
        <v>0</v>
      </c>
      <c r="AN17" s="638"/>
      <c r="AO17" s="54">
        <f t="shared" si="16"/>
        <v>2.65</v>
      </c>
      <c r="AP17" s="54">
        <f t="shared" si="4"/>
        <v>2.65</v>
      </c>
      <c r="AQ17" s="54">
        <f t="shared" si="5"/>
        <v>2.2949999999999999</v>
      </c>
      <c r="AR17" s="516">
        <f t="shared" si="6"/>
        <v>2.8049999999999997</v>
      </c>
      <c r="AS17" s="620">
        <f t="shared" si="7"/>
        <v>2.7</v>
      </c>
      <c r="AT17" s="620">
        <f t="shared" si="8"/>
        <v>2.7</v>
      </c>
      <c r="AU17" s="620">
        <f t="shared" si="17"/>
        <v>2.8250000000000002</v>
      </c>
      <c r="AV17" s="620">
        <f t="shared" si="18"/>
        <v>2.8250000000000002</v>
      </c>
      <c r="AW17" s="620">
        <f t="shared" si="19"/>
        <v>2.8250000000000002</v>
      </c>
      <c r="AY17" s="52" t="s">
        <v>19</v>
      </c>
      <c r="AZ17" s="54"/>
      <c r="BA17" s="54"/>
      <c r="BB17" s="54"/>
      <c r="BC17" s="54"/>
      <c r="BD17" s="54"/>
      <c r="BE17" s="54"/>
      <c r="BF17" s="54">
        <f t="shared" si="9"/>
        <v>5.3</v>
      </c>
      <c r="BG17" s="54">
        <f t="shared" si="9"/>
        <v>5.0999999999999996</v>
      </c>
      <c r="BH17" s="54">
        <f t="shared" si="9"/>
        <v>5.4</v>
      </c>
      <c r="BI17" s="54">
        <f t="shared" si="9"/>
        <v>5.65</v>
      </c>
      <c r="BJ17" s="54"/>
      <c r="BK17" s="216"/>
      <c r="BL17" s="217"/>
      <c r="BM17" s="27"/>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row>
    <row r="18" spans="1:94" x14ac:dyDescent="0.45">
      <c r="A18" s="15"/>
      <c r="B18" s="20" t="s">
        <v>106</v>
      </c>
      <c r="C18" s="520">
        <v>25</v>
      </c>
      <c r="D18" s="520">
        <v>25</v>
      </c>
      <c r="E18" s="520">
        <v>20</v>
      </c>
      <c r="F18" s="520">
        <v>25</v>
      </c>
      <c r="G18" s="520">
        <v>30</v>
      </c>
      <c r="H18" s="520">
        <v>30</v>
      </c>
      <c r="I18" s="50">
        <f>SUM(I19:I23)</f>
        <v>68.990795378637287</v>
      </c>
      <c r="J18" s="50">
        <f t="shared" ref="J18:N18" si="26">SUM(J19:J23)</f>
        <v>66.060845915450145</v>
      </c>
      <c r="K18" s="50">
        <f t="shared" si="26"/>
        <v>66.666317231283841</v>
      </c>
      <c r="L18" s="50">
        <f t="shared" si="26"/>
        <v>68.358324618682147</v>
      </c>
      <c r="M18" s="50">
        <f t="shared" si="26"/>
        <v>69.953787559933488</v>
      </c>
      <c r="N18" s="50">
        <f t="shared" si="26"/>
        <v>72.811873868842284</v>
      </c>
      <c r="O18" s="492">
        <f t="shared" si="13"/>
        <v>2.3339702225752212E-2</v>
      </c>
      <c r="P18" s="210">
        <f t="shared" si="13"/>
        <v>4.0856777146771384E-2</v>
      </c>
      <c r="Q18" s="198"/>
      <c r="R18" s="50">
        <f>SUM(R19:R23)</f>
        <v>17.937606798445696</v>
      </c>
      <c r="S18" s="50">
        <f t="shared" ref="S18:AJ18" si="27">SUM(S19:S23)</f>
        <v>16.557790890872948</v>
      </c>
      <c r="T18" s="50">
        <f t="shared" si="27"/>
        <v>16.385313902426354</v>
      </c>
      <c r="U18" s="50">
        <f t="shared" si="27"/>
        <v>18.110083786892289</v>
      </c>
      <c r="V18" s="50">
        <f t="shared" si="27"/>
        <v>16.479488045274731</v>
      </c>
      <c r="W18" s="50">
        <f t="shared" si="27"/>
        <v>15.373961322113898</v>
      </c>
      <c r="X18" s="50">
        <f t="shared" si="27"/>
        <v>17.033194864445417</v>
      </c>
      <c r="Y18" s="50">
        <f t="shared" si="27"/>
        <v>17.174201683616104</v>
      </c>
      <c r="Z18" s="50">
        <f t="shared" si="27"/>
        <v>16.098671377038862</v>
      </c>
      <c r="AA18" s="50">
        <f t="shared" si="27"/>
        <v>16.492724302749252</v>
      </c>
      <c r="AB18" s="50">
        <f t="shared" si="27"/>
        <v>16.976158273212008</v>
      </c>
      <c r="AC18" s="50">
        <f t="shared" si="27"/>
        <v>17.098763278283712</v>
      </c>
      <c r="AD18" s="50">
        <f t="shared" si="27"/>
        <v>17.132081154670534</v>
      </c>
      <c r="AE18" s="50">
        <f t="shared" si="27"/>
        <v>16.906705778860243</v>
      </c>
      <c r="AF18" s="50">
        <f t="shared" si="27"/>
        <v>17.123706530480828</v>
      </c>
      <c r="AG18" s="495">
        <f t="shared" si="27"/>
        <v>17.195831154670536</v>
      </c>
      <c r="AH18" s="495">
        <f t="shared" si="27"/>
        <v>17.162441032239212</v>
      </c>
      <c r="AI18" s="495">
        <f t="shared" si="27"/>
        <v>17.301898166034068</v>
      </c>
      <c r="AJ18" s="495">
        <f t="shared" si="27"/>
        <v>17.301898166034068</v>
      </c>
      <c r="AK18" s="50"/>
      <c r="AL18" s="284">
        <f t="shared" si="14"/>
        <v>1.0406136967837654E-2</v>
      </c>
      <c r="AM18" s="284">
        <f t="shared" si="15"/>
        <v>0</v>
      </c>
      <c r="AN18" s="638"/>
      <c r="AO18" s="50">
        <f t="shared" si="16"/>
        <v>34.495397689318644</v>
      </c>
      <c r="AP18" s="50">
        <f t="shared" si="4"/>
        <v>34.495397689318644</v>
      </c>
      <c r="AQ18" s="50">
        <f t="shared" si="5"/>
        <v>31.853449367388627</v>
      </c>
      <c r="AR18" s="50">
        <f t="shared" si="6"/>
        <v>34.207396548061524</v>
      </c>
      <c r="AS18" s="50">
        <f t="shared" si="7"/>
        <v>32.591395679788114</v>
      </c>
      <c r="AT18" s="50">
        <f t="shared" si="8"/>
        <v>34.07492155149572</v>
      </c>
      <c r="AU18" s="50">
        <f t="shared" si="17"/>
        <v>34.038786933530773</v>
      </c>
      <c r="AV18" s="50">
        <f t="shared" si="18"/>
        <v>34.31953768515136</v>
      </c>
      <c r="AW18" s="50">
        <f t="shared" si="19"/>
        <v>34.464339198273279</v>
      </c>
      <c r="AY18" s="20" t="s">
        <v>6</v>
      </c>
      <c r="AZ18" s="50">
        <f t="shared" ref="AZ18:BE18" si="28">C18</f>
        <v>25</v>
      </c>
      <c r="BA18" s="50">
        <f t="shared" si="28"/>
        <v>25</v>
      </c>
      <c r="BB18" s="50">
        <f t="shared" si="28"/>
        <v>20</v>
      </c>
      <c r="BC18" s="50">
        <f t="shared" si="28"/>
        <v>25</v>
      </c>
      <c r="BD18" s="50">
        <f t="shared" si="28"/>
        <v>30</v>
      </c>
      <c r="BE18" s="50">
        <f t="shared" si="28"/>
        <v>30</v>
      </c>
      <c r="BF18" s="50">
        <f t="shared" si="9"/>
        <v>68.990795378637287</v>
      </c>
      <c r="BG18" s="50">
        <f t="shared" si="9"/>
        <v>66.060845915450145</v>
      </c>
      <c r="BH18" s="50">
        <f t="shared" si="9"/>
        <v>66.666317231283841</v>
      </c>
      <c r="BI18" s="50">
        <f t="shared" si="9"/>
        <v>68.358324618682147</v>
      </c>
      <c r="BJ18" s="50">
        <f>M18</f>
        <v>69.953787559933488</v>
      </c>
      <c r="BK18" s="210">
        <f>O18</f>
        <v>2.3339702225752212E-2</v>
      </c>
      <c r="BL18" s="210">
        <f>P18</f>
        <v>4.0856777146771384E-2</v>
      </c>
      <c r="BM18" s="198"/>
      <c r="BN18" s="50">
        <f t="shared" ref="BN18:CF18" si="29">R18</f>
        <v>17.937606798445696</v>
      </c>
      <c r="BO18" s="50">
        <f t="shared" si="29"/>
        <v>16.557790890872948</v>
      </c>
      <c r="BP18" s="50">
        <f t="shared" si="29"/>
        <v>16.385313902426354</v>
      </c>
      <c r="BQ18" s="50">
        <f t="shared" si="29"/>
        <v>18.110083786892289</v>
      </c>
      <c r="BR18" s="50">
        <f t="shared" si="29"/>
        <v>16.479488045274731</v>
      </c>
      <c r="BS18" s="50">
        <f t="shared" si="29"/>
        <v>15.373961322113898</v>
      </c>
      <c r="BT18" s="50">
        <f t="shared" si="29"/>
        <v>17.033194864445417</v>
      </c>
      <c r="BU18" s="50">
        <f t="shared" si="29"/>
        <v>17.174201683616104</v>
      </c>
      <c r="BV18" s="50">
        <f t="shared" si="29"/>
        <v>16.098671377038862</v>
      </c>
      <c r="BW18" s="50">
        <f t="shared" si="29"/>
        <v>16.492724302749252</v>
      </c>
      <c r="BX18" s="50">
        <f t="shared" si="29"/>
        <v>16.976158273212008</v>
      </c>
      <c r="BY18" s="50">
        <f t="shared" si="29"/>
        <v>17.098763278283712</v>
      </c>
      <c r="BZ18" s="50">
        <f t="shared" si="29"/>
        <v>17.132081154670534</v>
      </c>
      <c r="CA18" s="50">
        <f t="shared" si="29"/>
        <v>16.906705778860243</v>
      </c>
      <c r="CB18" s="50">
        <f t="shared" si="29"/>
        <v>17.123706530480828</v>
      </c>
      <c r="CC18" s="50">
        <f t="shared" si="29"/>
        <v>17.195831154670536</v>
      </c>
      <c r="CD18" s="50">
        <f t="shared" si="29"/>
        <v>17.162441032239212</v>
      </c>
      <c r="CE18" s="50">
        <f t="shared" si="29"/>
        <v>17.301898166034068</v>
      </c>
      <c r="CF18" s="50">
        <f t="shared" si="29"/>
        <v>17.301898166034068</v>
      </c>
      <c r="CG18" s="50"/>
      <c r="CH18" s="50">
        <f t="shared" ref="CH18:CP18" si="30">AO18</f>
        <v>34.495397689318644</v>
      </c>
      <c r="CI18" s="50">
        <f t="shared" si="30"/>
        <v>34.495397689318644</v>
      </c>
      <c r="CJ18" s="50">
        <f t="shared" si="30"/>
        <v>31.853449367388627</v>
      </c>
      <c r="CK18" s="50">
        <f t="shared" si="30"/>
        <v>34.207396548061524</v>
      </c>
      <c r="CL18" s="50">
        <f t="shared" si="30"/>
        <v>32.591395679788114</v>
      </c>
      <c r="CM18" s="50">
        <f t="shared" si="30"/>
        <v>34.07492155149572</v>
      </c>
      <c r="CN18" s="50">
        <f t="shared" si="30"/>
        <v>34.038786933530773</v>
      </c>
      <c r="CO18" s="50">
        <f t="shared" si="30"/>
        <v>34.31953768515136</v>
      </c>
      <c r="CP18" s="50">
        <f t="shared" si="30"/>
        <v>34.464339198273279</v>
      </c>
    </row>
    <row r="19" spans="1:94" x14ac:dyDescent="0.45">
      <c r="A19" s="15"/>
      <c r="B19" s="10" t="s">
        <v>15</v>
      </c>
      <c r="C19" s="13"/>
      <c r="D19" s="13"/>
      <c r="E19" s="13"/>
      <c r="F19" s="13"/>
      <c r="G19" s="13"/>
      <c r="H19" s="13"/>
      <c r="I19" s="13">
        <v>14.904</v>
      </c>
      <c r="J19" s="13">
        <v>12.419999999999998</v>
      </c>
      <c r="K19" s="13">
        <v>12</v>
      </c>
      <c r="L19" s="13">
        <v>12.84</v>
      </c>
      <c r="M19" s="13">
        <v>12.364560620577478</v>
      </c>
      <c r="N19" s="13">
        <v>12.567228696297098</v>
      </c>
      <c r="O19" s="208">
        <f t="shared" si="13"/>
        <v>-3.7027989051598209E-2</v>
      </c>
      <c r="P19" s="208">
        <f t="shared" si="13"/>
        <v>1.6391045500018242E-2</v>
      </c>
      <c r="Q19" s="198"/>
      <c r="R19" s="13">
        <v>3.8750400000000003</v>
      </c>
      <c r="S19" s="13">
        <v>3.5769599999999997</v>
      </c>
      <c r="T19" s="13">
        <v>3.5396999999999998</v>
      </c>
      <c r="U19" s="13">
        <v>3.9123000000000001</v>
      </c>
      <c r="V19" s="13">
        <v>3.0014999999999996</v>
      </c>
      <c r="W19" s="13">
        <v>2.5874999999999999</v>
      </c>
      <c r="X19" s="13">
        <v>3.3533999999999997</v>
      </c>
      <c r="Y19" s="13">
        <v>3.4775999999999989</v>
      </c>
      <c r="Z19" s="13">
        <v>2.8499999999999996</v>
      </c>
      <c r="AA19" s="13">
        <v>2.8499999999999996</v>
      </c>
      <c r="AB19" s="13">
        <v>3.1500000000000004</v>
      </c>
      <c r="AC19" s="13">
        <v>3.1500000000000004</v>
      </c>
      <c r="AD19" s="13">
        <v>3.21</v>
      </c>
      <c r="AE19" s="13">
        <v>3.21</v>
      </c>
      <c r="AF19" s="13">
        <v>3.21</v>
      </c>
      <c r="AG19" s="468">
        <v>3.21</v>
      </c>
      <c r="AH19" s="468">
        <v>3.0911401551443696</v>
      </c>
      <c r="AI19" s="468">
        <v>3.0602287535929258</v>
      </c>
      <c r="AJ19" s="468">
        <v>3.0602287535929258</v>
      </c>
      <c r="AK19" s="13"/>
      <c r="AL19" s="285">
        <f t="shared" si="14"/>
        <v>-4.665770916108225E-2</v>
      </c>
      <c r="AM19" s="285">
        <f t="shared" si="15"/>
        <v>0</v>
      </c>
      <c r="AN19" s="638"/>
      <c r="AO19" s="13">
        <f t="shared" si="16"/>
        <v>7.452</v>
      </c>
      <c r="AP19" s="13">
        <f t="shared" si="4"/>
        <v>7.452</v>
      </c>
      <c r="AQ19" s="13">
        <f t="shared" si="5"/>
        <v>5.5889999999999995</v>
      </c>
      <c r="AR19" s="59">
        <f t="shared" si="6"/>
        <v>6.8309999999999986</v>
      </c>
      <c r="AS19" s="59">
        <f t="shared" si="7"/>
        <v>5.6999999999999993</v>
      </c>
      <c r="AT19" s="59">
        <f t="shared" si="8"/>
        <v>6.3000000000000007</v>
      </c>
      <c r="AU19" s="59">
        <f t="shared" si="17"/>
        <v>6.42</v>
      </c>
      <c r="AV19" s="59">
        <f t="shared" si="18"/>
        <v>6.42</v>
      </c>
      <c r="AW19" s="59">
        <f t="shared" si="19"/>
        <v>6.1513689087372949</v>
      </c>
      <c r="AX19" s="15"/>
      <c r="AY19" s="10" t="s">
        <v>15</v>
      </c>
      <c r="AZ19" s="13"/>
      <c r="BA19" s="13"/>
      <c r="BB19" s="13"/>
      <c r="BC19" s="13"/>
      <c r="BD19" s="13"/>
      <c r="BE19" s="13"/>
      <c r="BF19" s="13">
        <f t="shared" si="9"/>
        <v>14.904</v>
      </c>
      <c r="BG19" s="13">
        <f t="shared" si="9"/>
        <v>12.419999999999998</v>
      </c>
      <c r="BH19" s="13">
        <f t="shared" si="9"/>
        <v>12</v>
      </c>
      <c r="BI19" s="13">
        <f t="shared" si="9"/>
        <v>12.84</v>
      </c>
      <c r="BJ19" s="13"/>
      <c r="BK19" s="212"/>
      <c r="BL19" s="208"/>
      <c r="BM19" s="196"/>
      <c r="BN19" s="51"/>
      <c r="BO19" s="51"/>
      <c r="BP19" s="51"/>
      <c r="BQ19" s="51"/>
      <c r="BR19" s="51"/>
      <c r="BS19" s="51"/>
      <c r="BT19" s="51"/>
      <c r="BU19" s="51"/>
      <c r="BV19" s="51"/>
      <c r="BW19" s="51"/>
      <c r="BX19" s="51"/>
      <c r="BY19" s="51"/>
      <c r="BZ19" s="51"/>
      <c r="CA19" s="51"/>
      <c r="CB19" s="51"/>
      <c r="CC19" s="51"/>
      <c r="CD19" s="51"/>
      <c r="CE19" s="51"/>
      <c r="CF19" s="51"/>
      <c r="CG19" s="51"/>
      <c r="CH19" s="15"/>
      <c r="CI19" s="15"/>
      <c r="CJ19" s="15"/>
      <c r="CK19" s="15"/>
      <c r="CL19" s="15"/>
      <c r="CM19" s="15"/>
    </row>
    <row r="20" spans="1:94" x14ac:dyDescent="0.45">
      <c r="A20" s="15"/>
      <c r="B20" s="10" t="s">
        <v>16</v>
      </c>
      <c r="C20" s="13"/>
      <c r="D20" s="13"/>
      <c r="E20" s="13"/>
      <c r="F20" s="13"/>
      <c r="G20" s="13"/>
      <c r="H20" s="13"/>
      <c r="I20" s="13">
        <v>10.857916825547278</v>
      </c>
      <c r="J20" s="13">
        <v>10.315020984269914</v>
      </c>
      <c r="K20" s="13">
        <v>10.857916825547278</v>
      </c>
      <c r="L20" s="13">
        <v>11.075075162058225</v>
      </c>
      <c r="M20" s="13">
        <v>12.528202019788473</v>
      </c>
      <c r="N20" s="13">
        <v>14.935380237760626</v>
      </c>
      <c r="O20" s="208">
        <f t="shared" si="13"/>
        <v>0.1312069522298569</v>
      </c>
      <c r="P20" s="208">
        <f t="shared" si="13"/>
        <v>0.19214075684363796</v>
      </c>
      <c r="Q20" s="198"/>
      <c r="R20" s="13">
        <v>2.8230583746422924</v>
      </c>
      <c r="S20" s="13">
        <v>2.6059000381313466</v>
      </c>
      <c r="T20" s="13">
        <v>2.5787552460674785</v>
      </c>
      <c r="U20" s="13">
        <v>2.8502031667061605</v>
      </c>
      <c r="V20" s="13">
        <v>2.7076930083708528</v>
      </c>
      <c r="W20" s="13">
        <v>2.1919419591573566</v>
      </c>
      <c r="X20" s="13">
        <v>2.7076930083708524</v>
      </c>
      <c r="Y20" s="13">
        <v>2.7076930083708524</v>
      </c>
      <c r="Z20" s="13">
        <v>2.4430312857481375</v>
      </c>
      <c r="AA20" s="13">
        <v>2.7144792063868195</v>
      </c>
      <c r="AB20" s="13">
        <v>2.8502031667061605</v>
      </c>
      <c r="AC20" s="13">
        <v>2.8502031667061605</v>
      </c>
      <c r="AD20" s="13">
        <v>2.7687687905145562</v>
      </c>
      <c r="AE20" s="13">
        <v>2.7133934147042651</v>
      </c>
      <c r="AF20" s="13">
        <v>2.8241441663248472</v>
      </c>
      <c r="AG20" s="468">
        <v>2.7687687905145562</v>
      </c>
      <c r="AH20" s="468">
        <v>2.8501659595018776</v>
      </c>
      <c r="AI20" s="468">
        <v>3.069409494848176</v>
      </c>
      <c r="AJ20" s="468">
        <v>3.069409494848176</v>
      </c>
      <c r="AK20" s="13"/>
      <c r="AL20" s="285">
        <f t="shared" si="14"/>
        <v>8.6845895279666463E-2</v>
      </c>
      <c r="AM20" s="285">
        <f t="shared" si="15"/>
        <v>0</v>
      </c>
      <c r="AN20" s="638"/>
      <c r="AO20" s="13">
        <f t="shared" si="16"/>
        <v>5.428958412773639</v>
      </c>
      <c r="AP20" s="13">
        <f t="shared" si="4"/>
        <v>5.428958412773639</v>
      </c>
      <c r="AQ20" s="13">
        <f t="shared" si="5"/>
        <v>4.8996349675282094</v>
      </c>
      <c r="AR20" s="59">
        <f t="shared" si="6"/>
        <v>5.4153860167417047</v>
      </c>
      <c r="AS20" s="59">
        <f t="shared" si="7"/>
        <v>5.157510492134957</v>
      </c>
      <c r="AT20" s="59">
        <f t="shared" si="8"/>
        <v>5.7004063334123209</v>
      </c>
      <c r="AU20" s="59">
        <f t="shared" si="17"/>
        <v>5.4821622052188212</v>
      </c>
      <c r="AV20" s="59">
        <f t="shared" si="18"/>
        <v>5.5929129568394034</v>
      </c>
      <c r="AW20" s="59">
        <f t="shared" si="19"/>
        <v>5.9195754543500536</v>
      </c>
      <c r="AX20" s="15"/>
      <c r="AY20" s="10" t="s">
        <v>16</v>
      </c>
      <c r="AZ20" s="13"/>
      <c r="BA20" s="13"/>
      <c r="BB20" s="13"/>
      <c r="BC20" s="13"/>
      <c r="BD20" s="13"/>
      <c r="BE20" s="13"/>
      <c r="BF20" s="13">
        <f t="shared" si="9"/>
        <v>10.857916825547278</v>
      </c>
      <c r="BG20" s="13">
        <f t="shared" si="9"/>
        <v>10.315020984269914</v>
      </c>
      <c r="BH20" s="13">
        <f t="shared" si="9"/>
        <v>10.857916825547278</v>
      </c>
      <c r="BI20" s="13">
        <f t="shared" si="9"/>
        <v>11.075075162058225</v>
      </c>
      <c r="BJ20" s="13"/>
      <c r="BK20" s="212"/>
      <c r="BL20" s="208"/>
      <c r="BM20" s="220"/>
      <c r="BN20" s="51"/>
      <c r="BO20" s="51"/>
      <c r="BP20" s="51"/>
      <c r="BQ20" s="51"/>
      <c r="BR20" s="51"/>
      <c r="BS20" s="51"/>
      <c r="BT20" s="51"/>
      <c r="BU20" s="51"/>
      <c r="BV20" s="51"/>
      <c r="BW20" s="51"/>
      <c r="BX20" s="51"/>
      <c r="BY20" s="51"/>
      <c r="BZ20" s="51"/>
      <c r="CA20" s="51"/>
      <c r="CB20" s="51"/>
      <c r="CC20" s="51"/>
      <c r="CD20" s="51"/>
      <c r="CE20" s="51"/>
      <c r="CF20" s="51"/>
      <c r="CG20" s="51"/>
      <c r="CH20" s="15"/>
      <c r="CI20" s="15"/>
      <c r="CJ20" s="15"/>
      <c r="CK20" s="15"/>
      <c r="CL20" s="15"/>
      <c r="CM20" s="15"/>
    </row>
    <row r="21" spans="1:94" x14ac:dyDescent="0.45">
      <c r="A21" s="15"/>
      <c r="B21" s="10" t="s">
        <v>17</v>
      </c>
      <c r="C21" s="13"/>
      <c r="D21" s="13"/>
      <c r="E21" s="13"/>
      <c r="F21" s="13"/>
      <c r="G21" s="13"/>
      <c r="H21" s="13"/>
      <c r="I21" s="13">
        <v>34</v>
      </c>
      <c r="J21" s="13">
        <v>34</v>
      </c>
      <c r="K21" s="13">
        <v>34</v>
      </c>
      <c r="L21" s="13">
        <v>34</v>
      </c>
      <c r="M21" s="13">
        <v>34</v>
      </c>
      <c r="N21" s="13">
        <v>33.659999999999997</v>
      </c>
      <c r="O21" s="208">
        <f t="shared" si="13"/>
        <v>0</v>
      </c>
      <c r="P21" s="208">
        <f t="shared" si="13"/>
        <v>-1.000000000000012E-2</v>
      </c>
      <c r="Q21" s="198"/>
      <c r="R21" s="13">
        <v>8.84</v>
      </c>
      <c r="S21" s="13">
        <v>8.16</v>
      </c>
      <c r="T21" s="13">
        <v>8.0749999999999993</v>
      </c>
      <c r="U21" s="13">
        <v>8.9250000000000007</v>
      </c>
      <c r="V21" s="13">
        <v>8.5</v>
      </c>
      <c r="W21" s="13">
        <v>8.5</v>
      </c>
      <c r="X21" s="13">
        <v>8.5</v>
      </c>
      <c r="Y21" s="13">
        <v>8.5</v>
      </c>
      <c r="Z21" s="13">
        <v>8.5</v>
      </c>
      <c r="AA21" s="13">
        <v>8.5</v>
      </c>
      <c r="AB21" s="13">
        <v>8.5</v>
      </c>
      <c r="AC21" s="13">
        <v>8.5</v>
      </c>
      <c r="AD21" s="13">
        <v>8.5</v>
      </c>
      <c r="AE21" s="13">
        <v>8.5</v>
      </c>
      <c r="AF21" s="13">
        <v>8.5</v>
      </c>
      <c r="AG21" s="468">
        <v>8.5</v>
      </c>
      <c r="AH21" s="468">
        <v>8.4149999999999991</v>
      </c>
      <c r="AI21" s="468">
        <v>8.4574999999999996</v>
      </c>
      <c r="AJ21" s="468">
        <v>8.4574999999999996</v>
      </c>
      <c r="AK21" s="13"/>
      <c r="AL21" s="285">
        <f t="shared" si="14"/>
        <v>-5.0000000000000044E-3</v>
      </c>
      <c r="AM21" s="285">
        <f t="shared" si="15"/>
        <v>0</v>
      </c>
      <c r="AN21" s="638"/>
      <c r="AO21" s="13">
        <f t="shared" si="16"/>
        <v>17</v>
      </c>
      <c r="AP21" s="13">
        <f t="shared" si="4"/>
        <v>17</v>
      </c>
      <c r="AQ21" s="13">
        <f t="shared" si="5"/>
        <v>17</v>
      </c>
      <c r="AR21" s="59">
        <f t="shared" si="6"/>
        <v>17</v>
      </c>
      <c r="AS21" s="59">
        <f t="shared" si="7"/>
        <v>17</v>
      </c>
      <c r="AT21" s="59">
        <f t="shared" si="8"/>
        <v>17</v>
      </c>
      <c r="AU21" s="59">
        <f t="shared" si="17"/>
        <v>17</v>
      </c>
      <c r="AV21" s="59">
        <f t="shared" si="18"/>
        <v>17</v>
      </c>
      <c r="AW21" s="59">
        <f t="shared" si="19"/>
        <v>16.872499999999999</v>
      </c>
      <c r="AX21" s="15"/>
      <c r="AY21" s="10" t="s">
        <v>17</v>
      </c>
      <c r="AZ21" s="13"/>
      <c r="BA21" s="13"/>
      <c r="BB21" s="13"/>
      <c r="BC21" s="13"/>
      <c r="BD21" s="13"/>
      <c r="BE21" s="13"/>
      <c r="BF21" s="13">
        <f t="shared" si="9"/>
        <v>34</v>
      </c>
      <c r="BG21" s="13">
        <f t="shared" si="9"/>
        <v>34</v>
      </c>
      <c r="BH21" s="13">
        <f t="shared" si="9"/>
        <v>34</v>
      </c>
      <c r="BI21" s="13">
        <f t="shared" si="9"/>
        <v>34</v>
      </c>
      <c r="BJ21" s="13"/>
      <c r="BK21" s="212"/>
      <c r="BL21" s="208"/>
      <c r="BM21" s="220"/>
      <c r="BN21" s="51"/>
      <c r="BO21" s="51"/>
      <c r="BP21" s="51"/>
      <c r="BQ21" s="51"/>
      <c r="BR21" s="51"/>
      <c r="BS21" s="51"/>
      <c r="BT21" s="51"/>
      <c r="BU21" s="51"/>
      <c r="BV21" s="51"/>
      <c r="BW21" s="51"/>
      <c r="BX21" s="51"/>
      <c r="BY21" s="51"/>
      <c r="BZ21" s="51"/>
      <c r="CA21" s="51"/>
      <c r="CB21" s="51"/>
      <c r="CC21" s="51"/>
      <c r="CD21" s="51"/>
      <c r="CE21" s="51"/>
      <c r="CF21" s="51"/>
      <c r="CG21" s="51"/>
      <c r="CH21" s="15"/>
      <c r="CI21" s="15"/>
      <c r="CJ21" s="15"/>
      <c r="CK21" s="15"/>
      <c r="CL21" s="15"/>
      <c r="CM21" s="15"/>
    </row>
    <row r="22" spans="1:94" x14ac:dyDescent="0.45">
      <c r="A22" s="15"/>
      <c r="B22" s="10" t="s">
        <v>18</v>
      </c>
      <c r="C22" s="13"/>
      <c r="D22" s="13"/>
      <c r="E22" s="13"/>
      <c r="F22" s="13"/>
      <c r="G22" s="13"/>
      <c r="H22" s="13"/>
      <c r="I22" s="13">
        <v>7.2</v>
      </c>
      <c r="J22" s="13">
        <v>7.4</v>
      </c>
      <c r="K22" s="13">
        <v>7.9</v>
      </c>
      <c r="L22" s="13">
        <v>8.5</v>
      </c>
      <c r="M22" s="13">
        <v>9.1374999999999993</v>
      </c>
      <c r="N22" s="13">
        <v>9.7314374999999984</v>
      </c>
      <c r="O22" s="208">
        <f t="shared" si="13"/>
        <v>7.4999999999999956E-2</v>
      </c>
      <c r="P22" s="208">
        <f t="shared" si="13"/>
        <v>6.4999999999999947E-2</v>
      </c>
      <c r="Q22" s="198"/>
      <c r="R22" s="13">
        <v>1.8720000000000001</v>
      </c>
      <c r="S22" s="13">
        <v>1.728</v>
      </c>
      <c r="T22" s="13">
        <v>1.71</v>
      </c>
      <c r="U22" s="13">
        <v>1.8899999999999997</v>
      </c>
      <c r="V22" s="13">
        <v>1.7575000000000012</v>
      </c>
      <c r="W22" s="13">
        <v>1.7575000000000001</v>
      </c>
      <c r="X22" s="13">
        <v>1.9425000000000001</v>
      </c>
      <c r="Y22" s="13">
        <v>1.942499999999999</v>
      </c>
      <c r="Z22" s="13">
        <v>1.87625</v>
      </c>
      <c r="AA22" s="13">
        <v>1.9750000000000001</v>
      </c>
      <c r="AB22" s="13">
        <v>1.9750000000000001</v>
      </c>
      <c r="AC22" s="13">
        <v>2.07375</v>
      </c>
      <c r="AD22" s="13">
        <v>2.1675</v>
      </c>
      <c r="AE22" s="13">
        <v>1.9974999999999998</v>
      </c>
      <c r="AF22" s="13">
        <v>2.1037499999999998</v>
      </c>
      <c r="AG22" s="468">
        <v>2.2312500000000002</v>
      </c>
      <c r="AH22" s="468">
        <v>2.3300624999999999</v>
      </c>
      <c r="AI22" s="468">
        <v>2.2386874999999997</v>
      </c>
      <c r="AJ22" s="468">
        <v>2.2386874999999997</v>
      </c>
      <c r="AK22" s="13"/>
      <c r="AL22" s="285">
        <f t="shared" si="14"/>
        <v>6.4141414141414055E-2</v>
      </c>
      <c r="AM22" s="285">
        <f t="shared" si="15"/>
        <v>0</v>
      </c>
      <c r="AN22" s="638"/>
      <c r="AO22" s="13">
        <f t="shared" si="16"/>
        <v>3.6</v>
      </c>
      <c r="AP22" s="13">
        <f t="shared" si="4"/>
        <v>3.5999999999999996</v>
      </c>
      <c r="AQ22" s="13">
        <f t="shared" si="5"/>
        <v>3.5150000000000015</v>
      </c>
      <c r="AR22" s="59">
        <f t="shared" si="6"/>
        <v>3.8849999999999989</v>
      </c>
      <c r="AS22" s="59">
        <f t="shared" si="7"/>
        <v>3.8512500000000003</v>
      </c>
      <c r="AT22" s="59">
        <f t="shared" si="8"/>
        <v>4.0487500000000001</v>
      </c>
      <c r="AU22" s="59">
        <f t="shared" si="17"/>
        <v>4.165</v>
      </c>
      <c r="AV22" s="59">
        <f t="shared" si="18"/>
        <v>4.335</v>
      </c>
      <c r="AW22" s="59">
        <f t="shared" si="19"/>
        <v>4.5687499999999996</v>
      </c>
      <c r="AY22" s="10" t="s">
        <v>18</v>
      </c>
      <c r="AZ22" s="13"/>
      <c r="BA22" s="13"/>
      <c r="BB22" s="13"/>
      <c r="BC22" s="13"/>
      <c r="BD22" s="13"/>
      <c r="BE22" s="13"/>
      <c r="BF22" s="13">
        <f t="shared" ref="BF22:BI23" si="31">I22</f>
        <v>7.2</v>
      </c>
      <c r="BG22" s="13">
        <f t="shared" si="31"/>
        <v>7.4</v>
      </c>
      <c r="BH22" s="13">
        <f t="shared" si="31"/>
        <v>7.9</v>
      </c>
      <c r="BI22" s="13">
        <f t="shared" si="31"/>
        <v>8.5</v>
      </c>
      <c r="BJ22" s="13"/>
      <c r="BK22" s="212"/>
      <c r="BL22" s="208"/>
      <c r="BM22" s="27"/>
      <c r="BN22" s="51"/>
      <c r="BO22" s="51"/>
      <c r="BP22" s="51"/>
      <c r="BQ22" s="51"/>
      <c r="BR22" s="51"/>
      <c r="BS22" s="51"/>
      <c r="BT22" s="51"/>
      <c r="BU22" s="51"/>
      <c r="BV22" s="51"/>
      <c r="BW22" s="51"/>
      <c r="BX22" s="51"/>
      <c r="BY22" s="51"/>
      <c r="BZ22" s="51"/>
      <c r="CA22" s="51"/>
      <c r="CB22" s="51"/>
      <c r="CC22" s="51"/>
      <c r="CD22" s="51"/>
      <c r="CE22" s="51"/>
      <c r="CF22" s="51"/>
      <c r="CG22" s="51"/>
      <c r="CH22" s="15"/>
      <c r="CI22" s="15"/>
      <c r="CJ22" s="15"/>
      <c r="CK22" s="15"/>
      <c r="CL22" s="15"/>
      <c r="CM22" s="15"/>
    </row>
    <row r="23" spans="1:94" x14ac:dyDescent="0.45">
      <c r="A23" s="15"/>
      <c r="B23" s="52" t="s">
        <v>19</v>
      </c>
      <c r="C23" s="54"/>
      <c r="D23" s="54"/>
      <c r="E23" s="54"/>
      <c r="F23" s="54"/>
      <c r="G23" s="54"/>
      <c r="H23" s="54"/>
      <c r="I23" s="54">
        <v>2.0288785530900109</v>
      </c>
      <c r="J23" s="54">
        <v>1.9258249311802371</v>
      </c>
      <c r="K23" s="54">
        <v>1.9084004057365556</v>
      </c>
      <c r="L23" s="54">
        <v>1.9432494566239191</v>
      </c>
      <c r="M23" s="54">
        <v>1.9235249195675477</v>
      </c>
      <c r="N23" s="54">
        <v>1.9178274347845636</v>
      </c>
      <c r="O23" s="217">
        <f t="shared" si="13"/>
        <v>-1.0150285640959211E-2</v>
      </c>
      <c r="P23" s="217">
        <f>IF(ISERROR(N23/M23),"N/A",IF(M23&lt;0,"N/A",IF(N23&lt;0,"N/A",IF(N23/M23-1&gt;300%,"&gt;±300%",IF(N23/M23-1&lt;-300%,"&gt;±300%",N23/M23-1)))))</f>
        <v>-2.9620020645559908E-3</v>
      </c>
      <c r="Q23" s="198"/>
      <c r="R23" s="54">
        <v>0.52750842380340279</v>
      </c>
      <c r="S23" s="54">
        <v>0.48693085274160258</v>
      </c>
      <c r="T23" s="54">
        <v>0.48185865635887754</v>
      </c>
      <c r="U23" s="54">
        <v>0.53258062018612784</v>
      </c>
      <c r="V23" s="54">
        <v>0.51279503690387918</v>
      </c>
      <c r="W23" s="54">
        <v>0.3370193629565415</v>
      </c>
      <c r="X23" s="54">
        <v>0.52960185607456522</v>
      </c>
      <c r="Y23" s="54">
        <v>0.54640867524525127</v>
      </c>
      <c r="Z23" s="54">
        <v>0.42939009129072503</v>
      </c>
      <c r="AA23" s="54">
        <v>0.45324509636243193</v>
      </c>
      <c r="AB23" s="54">
        <v>0.50095510650584585</v>
      </c>
      <c r="AC23" s="54">
        <v>0.52481011157755286</v>
      </c>
      <c r="AD23" s="54">
        <v>0.48581236415597978</v>
      </c>
      <c r="AE23" s="54">
        <v>0.48581236415597978</v>
      </c>
      <c r="AF23" s="54">
        <v>0.48581236415597978</v>
      </c>
      <c r="AG23" s="661">
        <v>0.48581236415597978</v>
      </c>
      <c r="AH23" s="661">
        <v>0.47607241759296803</v>
      </c>
      <c r="AI23" s="661">
        <v>0.47607241759296803</v>
      </c>
      <c r="AJ23" s="661">
        <v>0.47607241759296803</v>
      </c>
      <c r="AK23" s="13"/>
      <c r="AL23" s="624">
        <f t="shared" si="14"/>
        <v>-2.0048782784549579E-2</v>
      </c>
      <c r="AM23" s="624">
        <f t="shared" si="15"/>
        <v>0</v>
      </c>
      <c r="AN23" s="638"/>
      <c r="AO23" s="54">
        <f t="shared" si="16"/>
        <v>1.0144392765450054</v>
      </c>
      <c r="AP23" s="54">
        <f t="shared" si="4"/>
        <v>1.0144392765450054</v>
      </c>
      <c r="AQ23" s="54">
        <f t="shared" si="5"/>
        <v>0.84981439986042062</v>
      </c>
      <c r="AR23" s="516">
        <f t="shared" si="6"/>
        <v>1.0760105313198165</v>
      </c>
      <c r="AS23" s="620">
        <f t="shared" si="7"/>
        <v>0.88263518765315696</v>
      </c>
      <c r="AT23" s="620">
        <f t="shared" si="8"/>
        <v>1.0257652180833987</v>
      </c>
      <c r="AU23" s="620">
        <f t="shared" si="17"/>
        <v>0.97162472831195956</v>
      </c>
      <c r="AV23" s="620">
        <f t="shared" si="18"/>
        <v>0.97162472831195956</v>
      </c>
      <c r="AW23" s="620">
        <f t="shared" si="19"/>
        <v>0.95214483518593607</v>
      </c>
      <c r="AY23" s="52" t="s">
        <v>19</v>
      </c>
      <c r="AZ23" s="54"/>
      <c r="BA23" s="54"/>
      <c r="BB23" s="54"/>
      <c r="BC23" s="54"/>
      <c r="BD23" s="54"/>
      <c r="BE23" s="54"/>
      <c r="BF23" s="54">
        <f t="shared" si="31"/>
        <v>2.0288785530900109</v>
      </c>
      <c r="BG23" s="54">
        <f t="shared" si="31"/>
        <v>1.9258249311802371</v>
      </c>
      <c r="BH23" s="54">
        <f t="shared" si="31"/>
        <v>1.9084004057365556</v>
      </c>
      <c r="BI23" s="54">
        <f t="shared" si="31"/>
        <v>1.9432494566239191</v>
      </c>
      <c r="BJ23" s="54"/>
      <c r="BK23" s="216"/>
      <c r="BL23" s="217"/>
      <c r="BM23" s="27"/>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AD64-DDBB-4F5D-8FE6-F17DE91C3580}">
  <sheetPr codeName="Sheet82">
    <tabColor rgb="FF92D050"/>
  </sheetPr>
  <dimension ref="A1"/>
  <sheetViews>
    <sheetView showGridLines="0" workbookViewId="0">
      <selection activeCell="J16" sqref="J16"/>
    </sheetView>
  </sheetViews>
  <sheetFormatPr defaultRowHeight="14.25" x14ac:dyDescent="0.4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C55B-0C0A-4A3C-A656-2781B231A0C1}">
  <sheetPr codeName="Sheet83"/>
  <dimension ref="A1:CG59"/>
  <sheetViews>
    <sheetView showGridLines="0" workbookViewId="0">
      <selection activeCell="F5" sqref="F5:F10"/>
    </sheetView>
  </sheetViews>
  <sheetFormatPr defaultColWidth="9.46484375" defaultRowHeight="14.25" x14ac:dyDescent="0.45"/>
  <cols>
    <col min="1" max="1" width="30.73046875" style="15" customWidth="1"/>
    <col min="2" max="2" width="24.265625" style="15" customWidth="1"/>
    <col min="3" max="8" width="6.53125" style="24" customWidth="1"/>
    <col min="9" max="9" width="6.53125" style="626" customWidth="1"/>
    <col min="10" max="14" width="6.53125" style="24" customWidth="1"/>
    <col min="15" max="16" width="9.73046875" style="24" customWidth="1"/>
    <col min="17" max="17" width="6.53125" style="15" customWidth="1"/>
    <col min="18" max="26" width="7.265625" style="24" customWidth="1"/>
    <col min="27" max="35" width="7.265625" style="762" customWidth="1"/>
    <col min="36" max="39" width="7.265625" style="751" customWidth="1"/>
    <col min="40" max="40" width="7.265625" style="764" customWidth="1"/>
    <col min="41" max="55" width="7.265625" style="762" customWidth="1"/>
    <col min="56" max="57" width="10.53125" style="17" customWidth="1"/>
    <col min="58" max="58" width="7.46484375" style="39" customWidth="1"/>
    <col min="59" max="59" width="7.46484375" style="15" customWidth="1"/>
    <col min="60" max="78" width="7.46484375" style="40" customWidth="1"/>
    <col min="79" max="80" width="9.46484375" style="15" customWidth="1"/>
    <col min="81" max="81" width="9.46484375" style="15"/>
    <col min="82" max="82" width="9.265625" style="40" bestFit="1" customWidth="1"/>
    <col min="83" max="16384" width="9.46484375" style="519"/>
  </cols>
  <sheetData>
    <row r="1" spans="1:85" x14ac:dyDescent="0.45">
      <c r="A1" s="16" t="s">
        <v>228</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H1" s="63"/>
      <c r="BI1" s="63"/>
      <c r="BJ1" s="63"/>
      <c r="BK1" s="63"/>
      <c r="BL1" s="63"/>
      <c r="BM1" s="63"/>
      <c r="BN1" s="63"/>
      <c r="BO1" s="63"/>
      <c r="BP1" s="63"/>
      <c r="BQ1" s="63"/>
      <c r="BR1" s="63"/>
      <c r="BS1" s="63"/>
      <c r="BT1" s="63"/>
      <c r="BU1" s="63"/>
      <c r="BV1" s="63"/>
      <c r="BW1" s="63"/>
      <c r="BX1" s="63"/>
      <c r="BY1" s="63"/>
      <c r="BZ1" s="63"/>
      <c r="CA1" s="18"/>
      <c r="CB1" s="18"/>
      <c r="CD1" s="63"/>
    </row>
    <row r="2" spans="1:85"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12" t="s">
        <v>226</v>
      </c>
      <c r="P2" s="112" t="s">
        <v>227</v>
      </c>
      <c r="Q2" s="162"/>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30" t="s">
        <v>220</v>
      </c>
      <c r="BE2" s="531" t="s">
        <v>221</v>
      </c>
      <c r="BF2" s="713"/>
      <c r="BG2" s="176" t="s">
        <v>39</v>
      </c>
      <c r="BH2" s="176" t="s">
        <v>40</v>
      </c>
      <c r="BI2" s="176" t="s">
        <v>47</v>
      </c>
      <c r="BJ2" s="176" t="s">
        <v>50</v>
      </c>
      <c r="BK2" s="176" t="s">
        <v>57</v>
      </c>
      <c r="BL2" s="176" t="s">
        <v>59</v>
      </c>
      <c r="BM2" s="176" t="s">
        <v>64</v>
      </c>
      <c r="BN2" s="176" t="s">
        <v>66</v>
      </c>
      <c r="BO2" s="176" t="s">
        <v>71</v>
      </c>
      <c r="BP2" s="176" t="s">
        <v>81</v>
      </c>
      <c r="BQ2" s="532" t="s">
        <v>93</v>
      </c>
      <c r="BR2" s="532" t="s">
        <v>94</v>
      </c>
      <c r="BS2" s="532" t="s">
        <v>109</v>
      </c>
      <c r="BT2" s="532" t="s">
        <v>134</v>
      </c>
      <c r="BU2" s="532" t="s">
        <v>147</v>
      </c>
      <c r="BV2" s="532" t="s">
        <v>161</v>
      </c>
      <c r="BW2" s="532" t="s">
        <v>177</v>
      </c>
      <c r="BX2" s="532" t="s">
        <v>192</v>
      </c>
      <c r="BY2" s="532" t="s">
        <v>205</v>
      </c>
      <c r="BZ2" s="532" t="s">
        <v>222</v>
      </c>
      <c r="CA2" s="533" t="s">
        <v>223</v>
      </c>
      <c r="CB2" s="533" t="s">
        <v>224</v>
      </c>
      <c r="CC2" s="175"/>
      <c r="CD2" s="176" t="s">
        <v>69</v>
      </c>
    </row>
    <row r="3" spans="1:85" x14ac:dyDescent="0.45">
      <c r="A3" s="110" t="s">
        <v>33</v>
      </c>
      <c r="B3" s="24"/>
      <c r="J3" s="742"/>
      <c r="K3" s="742"/>
      <c r="L3" s="742"/>
      <c r="M3" s="742"/>
      <c r="N3" s="742"/>
      <c r="Q3" s="200"/>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24"/>
      <c r="BD3" s="535"/>
      <c r="BF3" s="714"/>
      <c r="BG3" s="2"/>
      <c r="BH3" s="12"/>
      <c r="BI3" s="12"/>
      <c r="BJ3" s="12"/>
      <c r="BK3" s="12"/>
      <c r="BL3" s="12"/>
      <c r="BM3" s="12"/>
      <c r="BN3" s="12"/>
      <c r="BO3" s="12"/>
      <c r="BP3" s="12"/>
      <c r="BQ3" s="12"/>
      <c r="BR3" s="12"/>
      <c r="BS3" s="12"/>
      <c r="BT3" s="12"/>
      <c r="BU3" s="12"/>
      <c r="BV3" s="12"/>
      <c r="BW3" s="12"/>
      <c r="BX3" s="12"/>
      <c r="BY3" s="12"/>
      <c r="BZ3" s="12"/>
      <c r="CA3" s="537"/>
      <c r="CB3" s="537"/>
      <c r="CD3" s="12"/>
    </row>
    <row r="4" spans="1:85" x14ac:dyDescent="0.45">
      <c r="A4" s="23" t="s">
        <v>24</v>
      </c>
      <c r="B4" s="9"/>
      <c r="C4" s="555">
        <f t="shared" ref="C4:I4" si="0">SUM(C5:C9)</f>
        <v>6070</v>
      </c>
      <c r="D4" s="555">
        <f t="shared" si="0"/>
        <v>4875</v>
      </c>
      <c r="E4" s="555">
        <f t="shared" si="0"/>
        <v>6160</v>
      </c>
      <c r="F4" s="555">
        <f t="shared" si="0"/>
        <v>6045</v>
      </c>
      <c r="G4" s="555">
        <f t="shared" si="0"/>
        <v>6130</v>
      </c>
      <c r="H4" s="555">
        <f t="shared" si="0"/>
        <v>6125</v>
      </c>
      <c r="I4" s="555">
        <f t="shared" si="0"/>
        <v>6075.0869707317943</v>
      </c>
      <c r="J4" s="555">
        <f>SUM(J5:J9)</f>
        <v>4989.294085011973</v>
      </c>
      <c r="K4" s="555">
        <f t="shared" ref="K4:L4" si="1">SUM(K5:K9)</f>
        <v>6296.6202638998766</v>
      </c>
      <c r="L4" s="555">
        <f t="shared" si="1"/>
        <v>5522.242798585612</v>
      </c>
      <c r="M4" s="555">
        <f>SUM(M5:M9)</f>
        <v>5590.2487137628987</v>
      </c>
      <c r="N4" s="555">
        <f>SUM(N5:N9)</f>
        <v>5488.7751712589015</v>
      </c>
      <c r="O4" s="492">
        <f>IF(ISERROR(M4/L4),"N/A",IF(L4&lt;0,"N/A",IF(M4&lt;0,"N/A",IF(M4/L4-1&gt;300%,"&gt;±300%",IF(M4/L4-1&lt;-300%,"&gt;±300%",M4/L4-1)))))</f>
        <v>1.2314908572057748E-2</v>
      </c>
      <c r="P4" s="492">
        <f>IF(ISERROR(N4/M4),"N/A",IF(M4&lt;0,"N/A",IF(N4&lt;0,"N/A",IF(N4/M4-1&gt;300%,"&gt;±300%",IF(N4/M4-1&lt;-300%,"&gt;±300%",N4/M4-1)))))</f>
        <v>-1.8151883341822495E-2</v>
      </c>
      <c r="Q4" s="27"/>
      <c r="R4" s="555">
        <v>1315</v>
      </c>
      <c r="S4" s="555">
        <v>1415</v>
      </c>
      <c r="T4" s="555">
        <v>1360</v>
      </c>
      <c r="U4" s="555">
        <v>1545</v>
      </c>
      <c r="V4" s="555">
        <v>1655</v>
      </c>
      <c r="W4" s="555">
        <v>1615</v>
      </c>
      <c r="X4" s="555">
        <v>1275</v>
      </c>
      <c r="Y4" s="555">
        <v>1650</v>
      </c>
      <c r="Z4" s="555">
        <v>1620</v>
      </c>
      <c r="AA4" s="555">
        <v>1495</v>
      </c>
      <c r="AB4" s="555">
        <v>1425</v>
      </c>
      <c r="AC4" s="555">
        <v>1555</v>
      </c>
      <c r="AD4" s="555">
        <v>1565</v>
      </c>
      <c r="AE4" s="555">
        <v>1585</v>
      </c>
      <c r="AF4" s="555">
        <v>1300</v>
      </c>
      <c r="AG4" s="555">
        <v>1605</v>
      </c>
      <c r="AH4" s="555">
        <v>1665</v>
      </c>
      <c r="AI4" s="555">
        <v>1565</v>
      </c>
      <c r="AJ4" s="555">
        <f t="shared" ref="AJ4" si="2">SUM(AJ5:AJ9)</f>
        <v>1314.8025490907514</v>
      </c>
      <c r="AK4" s="555">
        <f t="shared" ref="AK4:AY4" si="3">SUM(AK5:AK9)</f>
        <v>1660.2100827564277</v>
      </c>
      <c r="AL4" s="555">
        <f t="shared" si="3"/>
        <v>1525.5682266290912</v>
      </c>
      <c r="AM4" s="555">
        <f t="shared" si="3"/>
        <v>1574.5061122555239</v>
      </c>
      <c r="AN4" s="555">
        <f t="shared" si="3"/>
        <v>1248.231639870975</v>
      </c>
      <c r="AO4" s="555">
        <f t="shared" si="3"/>
        <v>942.30615290081562</v>
      </c>
      <c r="AP4" s="555">
        <f t="shared" si="3"/>
        <v>1495.7929873740359</v>
      </c>
      <c r="AQ4" s="555">
        <f t="shared" si="3"/>
        <v>1302.9633048661472</v>
      </c>
      <c r="AR4" s="555">
        <f t="shared" si="3"/>
        <v>1464.7145367389815</v>
      </c>
      <c r="AS4" s="555">
        <f t="shared" si="3"/>
        <v>1565.599764260852</v>
      </c>
      <c r="AT4" s="555">
        <f t="shared" si="3"/>
        <v>1571.2149380034164</v>
      </c>
      <c r="AU4" s="555">
        <f t="shared" si="3"/>
        <v>1695.091024896627</v>
      </c>
      <c r="AV4" s="555">
        <f t="shared" si="3"/>
        <v>1273.4036518878643</v>
      </c>
      <c r="AW4" s="555">
        <f t="shared" si="3"/>
        <v>1529.8270332349555</v>
      </c>
      <c r="AX4" s="555">
        <f t="shared" si="3"/>
        <v>1390.2113148247743</v>
      </c>
      <c r="AY4" s="555">
        <f t="shared" si="3"/>
        <v>1328.8007986380178</v>
      </c>
      <c r="AZ4" s="555">
        <f>SUM(AZ5:AZ9)</f>
        <v>1192.7380225765501</v>
      </c>
      <c r="BA4" s="555">
        <f>SUM(BA5:BA9)</f>
        <v>1486.8455116582556</v>
      </c>
      <c r="BB4" s="555">
        <f>SUM(BB5:BB9)</f>
        <v>1394.2157081121993</v>
      </c>
      <c r="BC4" s="555">
        <f>SUM(BC5:BC9)</f>
        <v>1516.4494714158941</v>
      </c>
      <c r="BD4" s="492">
        <f>IF(ISERROR(BC4/AY4),"N/A",IF(AY4&lt;0,"N/A",IF(BC4&lt;0,"N/A",IF(BC4/AY4-1&gt;300%,"&gt;±300%",IF(BC4/AY4-1&lt;-300%,"&gt;±300%",BC4/AY4-1)))))</f>
        <v>0.14121655628910723</v>
      </c>
      <c r="BE4" s="492">
        <f>IF(ISERROR(BC4/BB4),"N/A",IF(BB4&lt;0,"N/A",IF(BC4&lt;0,"N/A",IF(BC4/BB4-1&gt;300%,"&gt;±300%",IF(BC4/BB4-1&lt;-300%,"&gt;±300%",BC4/BB4-1)))))</f>
        <v>8.7672060063935353E-2</v>
      </c>
      <c r="BF4" s="4"/>
      <c r="BG4" s="9">
        <f t="shared" ref="BG4:BH4" si="4">SUM(BG5:BG9)</f>
        <v>2145</v>
      </c>
      <c r="BH4" s="9">
        <f t="shared" si="4"/>
        <v>2730</v>
      </c>
      <c r="BI4" s="9">
        <f t="shared" ref="BI4:BI10" si="5">SUM(T4:U4)</f>
        <v>2905</v>
      </c>
      <c r="BJ4" s="9">
        <f t="shared" ref="BJ4:BJ10" si="6">SUM(V4:W4)</f>
        <v>3270</v>
      </c>
      <c r="BK4" s="9">
        <f t="shared" ref="BK4:BK10" si="7">SUM(X4:Y4)</f>
        <v>2925</v>
      </c>
      <c r="BL4" s="9">
        <f t="shared" ref="BL4:BL10" si="8">SUM(Z4:AA4)</f>
        <v>3115</v>
      </c>
      <c r="BM4" s="9">
        <f t="shared" ref="BM4:BM10" si="9">SUM(AB4:AC4)</f>
        <v>2980</v>
      </c>
      <c r="BN4" s="9">
        <f t="shared" ref="BN4:BN11" si="10">SUM(AD4:AE4)</f>
        <v>3150</v>
      </c>
      <c r="BO4" s="9">
        <f t="shared" ref="BO4:BO11" si="11">SUM(AF4:AG4)</f>
        <v>2905</v>
      </c>
      <c r="BP4" s="9">
        <f t="shared" ref="BP4:BP11" si="12">SUM(AH4:AI4)</f>
        <v>3230</v>
      </c>
      <c r="BQ4" s="9">
        <f t="shared" ref="BQ4:BQ11" si="13">SUM(AJ4:AK4)</f>
        <v>2975.0126318471794</v>
      </c>
      <c r="BR4" s="9">
        <f t="shared" ref="BR4:BR11" si="14">SUM(AL4:AM4)</f>
        <v>3100.0743388846149</v>
      </c>
      <c r="BS4" s="9">
        <f t="shared" ref="BS4:BS11" si="15">SUM(AN4:AO4)</f>
        <v>2190.5377927717905</v>
      </c>
      <c r="BT4" s="9">
        <f t="shared" ref="BT4:BT11" si="16">SUM(AP4:AQ4)</f>
        <v>2798.756292240183</v>
      </c>
      <c r="BU4" s="9">
        <f t="shared" ref="BU4:BU11" si="17">SUM(AR4:AS4)</f>
        <v>3030.3143009998334</v>
      </c>
      <c r="BV4" s="9">
        <f t="shared" ref="BV4:BV11" si="18">SUM(AT4:AU4)</f>
        <v>3266.3059629000436</v>
      </c>
      <c r="BW4" s="9">
        <f t="shared" ref="BW4:BW11" si="19">SUM(AV4:AW4)</f>
        <v>2803.2306851228195</v>
      </c>
      <c r="BX4" s="9">
        <f>SUM(AX4:AY4)</f>
        <v>2719.0121134627921</v>
      </c>
      <c r="BY4" s="9">
        <f>SUM(AZ4:BA4)</f>
        <v>2679.5835342348055</v>
      </c>
      <c r="BZ4" s="9">
        <f>BB4+BC4</f>
        <v>2910.6651795280932</v>
      </c>
      <c r="CA4" s="492">
        <f>IF(ISERROR(BZ4/BX4),"N/A",IF(BX4&lt;0,"N/A",IF(BZ4&lt;0,"N/A",IF(BZ4/BX4-1&gt;300%,"&gt;±300%",IF(BZ4/BX4-1&lt;-300%,"&gt;±300%",BZ4/BX4-1)))))</f>
        <v>7.0486286220042604E-2</v>
      </c>
      <c r="CB4" s="492">
        <f>IF(ISERROR(BZ4/BY4),"N/A",IF(BY4&lt;0,"N/A",IF(BZ4&lt;0,"N/A",IF(BZ4/BY4-1&gt;300%,"&gt;±300%",IF(BZ4/BY4-1&lt;-300%,"&gt;±300%",BZ4/BY4-1)))))</f>
        <v>8.6237895680784105E-2</v>
      </c>
      <c r="CC4" s="19"/>
      <c r="CD4" s="9">
        <f>SUM(AZ4:BC4)</f>
        <v>5590.2487137628996</v>
      </c>
      <c r="CF4" s="696"/>
      <c r="CG4" s="696"/>
    </row>
    <row r="5" spans="1:85" x14ac:dyDescent="0.45">
      <c r="A5" s="10"/>
      <c r="B5" s="10" t="s">
        <v>0</v>
      </c>
      <c r="C5" s="7">
        <v>4355</v>
      </c>
      <c r="D5" s="7">
        <v>3135</v>
      </c>
      <c r="E5" s="7">
        <v>4480</v>
      </c>
      <c r="F5" s="7">
        <v>4265</v>
      </c>
      <c r="G5" s="7">
        <v>4385</v>
      </c>
      <c r="H5" s="7">
        <v>4470</v>
      </c>
      <c r="I5" s="7">
        <v>4374.4100105325597</v>
      </c>
      <c r="J5" s="7">
        <v>3298.2770757025819</v>
      </c>
      <c r="K5" s="7">
        <v>4678.3932504548748</v>
      </c>
      <c r="L5" s="7">
        <v>3914.9854051406101</v>
      </c>
      <c r="M5" s="7">
        <v>3940.7119802334068</v>
      </c>
      <c r="N5" s="7">
        <v>3886.9869237053308</v>
      </c>
      <c r="O5" s="26">
        <f>IF(ISERROR(M5/L5),"N/A",IF(L5&lt;0,"N/A",IF(M5&lt;0,"N/A",IF(M5/L5-1&gt;300%,"&gt;±300%",IF(M5/L5-1&lt;-300%,"&gt;±300%",M5/L5-1)))))</f>
        <v>6.5713080460061413E-3</v>
      </c>
      <c r="P5" s="26">
        <f>IF(ISERROR(N5/M5),"N/A",IF(M5&lt;0,"N/A",IF(N5&lt;0,"N/A",IF(N5/M5-1&gt;300%,"&gt;±300%",IF(N5/M5-1&lt;-300%,"&gt;±300%",N5/M5-1)))))</f>
        <v>-1.3633337528233702E-2</v>
      </c>
      <c r="Q5" s="27"/>
      <c r="R5" s="7">
        <v>870</v>
      </c>
      <c r="S5" s="7">
        <v>980</v>
      </c>
      <c r="T5" s="7">
        <v>940</v>
      </c>
      <c r="U5" s="7">
        <v>1130</v>
      </c>
      <c r="V5" s="7">
        <v>1215</v>
      </c>
      <c r="W5" s="7">
        <v>1195</v>
      </c>
      <c r="X5" s="7">
        <v>815</v>
      </c>
      <c r="Y5" s="7">
        <v>1200</v>
      </c>
      <c r="Z5" s="7">
        <v>1180</v>
      </c>
      <c r="AA5" s="7">
        <v>1070</v>
      </c>
      <c r="AB5" s="7">
        <v>1030</v>
      </c>
      <c r="AC5" s="7">
        <v>1095</v>
      </c>
      <c r="AD5" s="7">
        <v>1140</v>
      </c>
      <c r="AE5" s="7">
        <v>1115</v>
      </c>
      <c r="AF5" s="7">
        <v>915</v>
      </c>
      <c r="AG5" s="7">
        <v>1160</v>
      </c>
      <c r="AH5" s="7">
        <v>1230</v>
      </c>
      <c r="AI5" s="7">
        <v>1170</v>
      </c>
      <c r="AJ5" s="7">
        <v>868.46887169811328</v>
      </c>
      <c r="AK5" s="7">
        <v>1213.0049208192097</v>
      </c>
      <c r="AL5" s="7">
        <v>1112.7015339045818</v>
      </c>
      <c r="AM5" s="7">
        <v>1180.2346841106546</v>
      </c>
      <c r="AN5" s="7">
        <v>842.85642848844918</v>
      </c>
      <c r="AO5" s="7">
        <v>520.92151089882509</v>
      </c>
      <c r="AP5" s="7">
        <v>1061.6484540822894</v>
      </c>
      <c r="AQ5" s="7">
        <v>872.85068223301835</v>
      </c>
      <c r="AR5" s="7">
        <v>1027.875068067895</v>
      </c>
      <c r="AS5" s="7">
        <v>1175.3725526637556</v>
      </c>
      <c r="AT5" s="7">
        <v>1201.1174125052269</v>
      </c>
      <c r="AU5" s="7">
        <v>1274.0282172179977</v>
      </c>
      <c r="AV5" s="7">
        <v>877.77193210918506</v>
      </c>
      <c r="AW5" s="7">
        <v>1128.8535427454522</v>
      </c>
      <c r="AX5" s="7">
        <v>977.39079880496251</v>
      </c>
      <c r="AY5" s="7">
        <v>930.96913148101066</v>
      </c>
      <c r="AZ5" s="7">
        <v>778.17872136310598</v>
      </c>
      <c r="BA5" s="7">
        <v>1050.9720326035172</v>
      </c>
      <c r="BB5" s="7">
        <v>984.98939428118024</v>
      </c>
      <c r="BC5" s="7">
        <v>1126.5718319856037</v>
      </c>
      <c r="BD5" s="492">
        <f t="shared" ref="BD5:BD42" si="20">IF(ISERROR(BC5/AY5),"N/A",IF(AY5&lt;0,"N/A",IF(BC5&lt;0,"N/A",IF(BC5/AY5-1&gt;300%,"&gt;±300%",IF(BC5/AY5-1&lt;-300%,"&gt;±300%",BC5/AY5-1)))))</f>
        <v>0.2101065372526616</v>
      </c>
      <c r="BE5" s="492">
        <f t="shared" ref="BE5:BE42" si="21">IF(ISERROR(BC5/BB5),"N/A",IF(BB5&lt;0,"N/A",IF(BC5&lt;0,"N/A",IF(BC5/BB5-1&gt;300%,"&gt;±300%",IF(BC5/BB5-1&lt;-300%,"&gt;±300%",BC5/BB5-1)))))</f>
        <v>0.14374006311788423</v>
      </c>
      <c r="BF5" s="4"/>
      <c r="BG5" s="13">
        <f t="shared" ref="BG5:BG10" si="22">D5-BH5</f>
        <v>1285</v>
      </c>
      <c r="BH5" s="13">
        <f>SUM(R5:S5)</f>
        <v>1850</v>
      </c>
      <c r="BI5" s="13">
        <f t="shared" si="5"/>
        <v>2070</v>
      </c>
      <c r="BJ5" s="13">
        <f t="shared" si="6"/>
        <v>2410</v>
      </c>
      <c r="BK5" s="13">
        <f t="shared" si="7"/>
        <v>2015</v>
      </c>
      <c r="BL5" s="13">
        <f t="shared" si="8"/>
        <v>2250</v>
      </c>
      <c r="BM5" s="13">
        <f t="shared" si="9"/>
        <v>2125</v>
      </c>
      <c r="BN5" s="13">
        <f t="shared" si="10"/>
        <v>2255</v>
      </c>
      <c r="BO5" s="13">
        <f t="shared" si="11"/>
        <v>2075</v>
      </c>
      <c r="BP5" s="13">
        <f t="shared" si="12"/>
        <v>2400</v>
      </c>
      <c r="BQ5" s="13">
        <f t="shared" si="13"/>
        <v>2081.4737925173231</v>
      </c>
      <c r="BR5" s="13">
        <f t="shared" si="14"/>
        <v>2292.9362180152366</v>
      </c>
      <c r="BS5" s="13">
        <f t="shared" si="15"/>
        <v>1363.7779393872743</v>
      </c>
      <c r="BT5" s="13">
        <f t="shared" si="16"/>
        <v>1934.4991363153076</v>
      </c>
      <c r="BU5" s="13">
        <f t="shared" si="17"/>
        <v>2203.2476207316504</v>
      </c>
      <c r="BV5" s="7">
        <f t="shared" si="18"/>
        <v>2475.1456297232244</v>
      </c>
      <c r="BW5" s="7">
        <f t="shared" si="19"/>
        <v>2006.6254748546371</v>
      </c>
      <c r="BX5" s="7">
        <f>SUM(AX5:AY5)</f>
        <v>1908.3599302859732</v>
      </c>
      <c r="BY5" s="7">
        <f t="shared" ref="BY5:BY11" si="23">SUM(AZ5:BA5)</f>
        <v>1829.1507539666231</v>
      </c>
      <c r="BZ5" s="7">
        <f t="shared" ref="BZ5:BZ11" si="24">BB5+BC5</f>
        <v>2111.5612262667837</v>
      </c>
      <c r="CA5" s="492">
        <f t="shared" ref="CA5:CA11" si="25">IF(ISERROR(BZ5/BX5),"N/A",IF(BX5&lt;0,"N/A",IF(BZ5&lt;0,"N/A",IF(BZ5/BX5-1&gt;300%,"&gt;±300%",IF(BZ5/BX5-1&lt;-300%,"&gt;±300%",BZ5/BX5-1)))))</f>
        <v>0.10647954442763852</v>
      </c>
      <c r="CB5" s="492">
        <f t="shared" ref="CB5:CB11" si="26">IF(ISERROR(BZ5/BY5),"N/A",IF(BY5&lt;0,"N/A",IF(BZ5&lt;0,"N/A",IF(BZ5/BY5-1&gt;300%,"&gt;±300%",IF(BZ5/BY5-1&lt;-300%,"&gt;±300%",BZ5/BY5-1)))))</f>
        <v>0.1543943120531408</v>
      </c>
      <c r="CC5" s="19"/>
      <c r="CD5" s="13">
        <f>SUM(AZ5:BC5)</f>
        <v>3940.7119802334068</v>
      </c>
      <c r="CF5" s="696"/>
      <c r="CG5" s="696"/>
    </row>
    <row r="6" spans="1:85"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507.24211448388417</v>
      </c>
      <c r="N6" s="7">
        <v>502.49758917068345</v>
      </c>
      <c r="O6" s="26">
        <f t="shared" ref="O6:P11" si="27">IF(ISERROR(M6/L6),"N/A",IF(L6&lt;0,"N/A",IF(M6&lt;0,"N/A",IF(M6/L6-1&gt;300%,"&gt;±300%",IF(M6/L6-1&lt;-300%,"&gt;±300%",M6/L6-1)))))</f>
        <v>5.6746259422342238E-2</v>
      </c>
      <c r="P6" s="26">
        <f t="shared" si="27"/>
        <v>-9.3535713571973877E-3</v>
      </c>
      <c r="Q6" s="27"/>
      <c r="R6" s="7">
        <v>95</v>
      </c>
      <c r="S6" s="7">
        <v>95</v>
      </c>
      <c r="T6" s="7">
        <v>95</v>
      </c>
      <c r="U6" s="7">
        <v>80</v>
      </c>
      <c r="V6" s="7">
        <v>115</v>
      </c>
      <c r="W6" s="7">
        <v>110</v>
      </c>
      <c r="X6" s="7">
        <v>130</v>
      </c>
      <c r="Y6" s="7">
        <v>120</v>
      </c>
      <c r="Z6" s="7">
        <v>120</v>
      </c>
      <c r="AA6" s="7">
        <v>120</v>
      </c>
      <c r="AB6" s="7">
        <v>115</v>
      </c>
      <c r="AC6" s="7">
        <v>125</v>
      </c>
      <c r="AD6" s="7">
        <v>100</v>
      </c>
      <c r="AE6" s="7">
        <v>140</v>
      </c>
      <c r="AF6" s="7">
        <v>115</v>
      </c>
      <c r="AG6" s="7">
        <v>115</v>
      </c>
      <c r="AH6" s="7">
        <v>120</v>
      </c>
      <c r="AI6" s="7">
        <v>120</v>
      </c>
      <c r="AJ6" s="7">
        <v>111.4571283018868</v>
      </c>
      <c r="AK6" s="7">
        <v>118.81441169811319</v>
      </c>
      <c r="AL6" s="7">
        <v>119.06663113006395</v>
      </c>
      <c r="AM6" s="7">
        <v>108.48322886993604</v>
      </c>
      <c r="AN6" s="7">
        <v>107.64875596927972</v>
      </c>
      <c r="AO6" s="7">
        <v>109.94480403072028</v>
      </c>
      <c r="AP6" s="7">
        <v>115.38638519356425</v>
      </c>
      <c r="AQ6" s="7">
        <v>114.64093480643575</v>
      </c>
      <c r="AR6" s="7">
        <v>117.84114183023325</v>
      </c>
      <c r="AS6" s="7">
        <v>124.97457816976673</v>
      </c>
      <c r="AT6" s="7">
        <v>115.53718644348558</v>
      </c>
      <c r="AU6" s="7">
        <v>126.79891355651441</v>
      </c>
      <c r="AV6" s="7">
        <v>116.99010243720556</v>
      </c>
      <c r="AW6" s="7">
        <v>123.92143756279444</v>
      </c>
      <c r="AX6" s="7">
        <v>115.93120118519958</v>
      </c>
      <c r="AY6" s="7">
        <v>123.16095881480041</v>
      </c>
      <c r="AZ6" s="7">
        <v>115.63309264879005</v>
      </c>
      <c r="BA6" s="7">
        <v>126.32290735120995</v>
      </c>
      <c r="BB6" s="7">
        <v>132.31395227753171</v>
      </c>
      <c r="BC6" s="7">
        <v>132.97216220635241</v>
      </c>
      <c r="BD6" s="492">
        <f t="shared" si="20"/>
        <v>7.9661635358858396E-2</v>
      </c>
      <c r="BE6" s="492">
        <f t="shared" si="21"/>
        <v>4.9746071180769569E-3</v>
      </c>
      <c r="BF6" s="4"/>
      <c r="BG6" s="13">
        <f t="shared" si="22"/>
        <v>215</v>
      </c>
      <c r="BH6" s="13">
        <f t="shared" ref="BH6:BH10" si="28">SUM(R6:S6)</f>
        <v>190</v>
      </c>
      <c r="BI6" s="13">
        <f t="shared" si="5"/>
        <v>175</v>
      </c>
      <c r="BJ6" s="13">
        <f t="shared" si="6"/>
        <v>225</v>
      </c>
      <c r="BK6" s="13">
        <f t="shared" si="7"/>
        <v>250</v>
      </c>
      <c r="BL6" s="13">
        <f t="shared" si="8"/>
        <v>240</v>
      </c>
      <c r="BM6" s="13">
        <f t="shared" si="9"/>
        <v>240</v>
      </c>
      <c r="BN6" s="13">
        <f t="shared" si="10"/>
        <v>240</v>
      </c>
      <c r="BO6" s="13">
        <f t="shared" si="11"/>
        <v>230</v>
      </c>
      <c r="BP6" s="13">
        <f t="shared" si="12"/>
        <v>240</v>
      </c>
      <c r="BQ6" s="13">
        <f t="shared" si="13"/>
        <v>230.27153999999999</v>
      </c>
      <c r="BR6" s="13">
        <f t="shared" si="14"/>
        <v>227.54986</v>
      </c>
      <c r="BS6" s="13">
        <f t="shared" si="15"/>
        <v>217.59356</v>
      </c>
      <c r="BT6" s="13">
        <f t="shared" si="16"/>
        <v>230.02732</v>
      </c>
      <c r="BU6" s="13">
        <f t="shared" si="17"/>
        <v>242.81572</v>
      </c>
      <c r="BV6" s="7">
        <f t="shared" si="18"/>
        <v>242.33609999999999</v>
      </c>
      <c r="BW6" s="7">
        <f t="shared" si="19"/>
        <v>240.91154</v>
      </c>
      <c r="BX6" s="7">
        <f t="shared" ref="BX6:BX11" si="29">SUM(AX6:AY6)</f>
        <v>239.09215999999998</v>
      </c>
      <c r="BY6" s="7">
        <f>SUM(AZ6:BA6)</f>
        <v>241.95600000000002</v>
      </c>
      <c r="BZ6" s="7">
        <f t="shared" si="24"/>
        <v>265.28611448388415</v>
      </c>
      <c r="CA6" s="492">
        <f t="shared" si="25"/>
        <v>0.10955589043105451</v>
      </c>
      <c r="CB6" s="492">
        <f t="shared" si="26"/>
        <v>9.6422963199441769E-2</v>
      </c>
      <c r="CC6" s="19"/>
      <c r="CD6" s="13">
        <f t="shared" ref="CD6:CD11" si="30">SUM(AZ6:BC6)</f>
        <v>507.24211448388417</v>
      </c>
      <c r="CF6" s="696"/>
      <c r="CG6" s="696"/>
    </row>
    <row r="7" spans="1:85"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276.14197560060654</v>
      </c>
      <c r="N7" s="7">
        <v>278.51000867627573</v>
      </c>
      <c r="O7" s="26">
        <f t="shared" si="27"/>
        <v>5.1446711637096909E-2</v>
      </c>
      <c r="P7" s="26">
        <f t="shared" si="27"/>
        <v>8.5754187515996172E-3</v>
      </c>
      <c r="Q7" s="27"/>
      <c r="R7" s="7">
        <v>105</v>
      </c>
      <c r="S7" s="7">
        <v>115</v>
      </c>
      <c r="T7" s="7">
        <v>100</v>
      </c>
      <c r="U7" s="7">
        <v>100</v>
      </c>
      <c r="V7" s="7">
        <v>90</v>
      </c>
      <c r="W7" s="7">
        <v>100</v>
      </c>
      <c r="X7" s="7">
        <v>100</v>
      </c>
      <c r="Y7" s="7">
        <v>105</v>
      </c>
      <c r="Z7" s="7">
        <v>100</v>
      </c>
      <c r="AA7" s="7">
        <v>85</v>
      </c>
      <c r="AB7" s="7">
        <v>95</v>
      </c>
      <c r="AC7" s="7">
        <v>85</v>
      </c>
      <c r="AD7" s="7">
        <v>95</v>
      </c>
      <c r="AE7" s="7">
        <v>95</v>
      </c>
      <c r="AF7" s="7">
        <v>90</v>
      </c>
      <c r="AG7" s="7">
        <v>85</v>
      </c>
      <c r="AH7" s="7">
        <v>90</v>
      </c>
      <c r="AI7" s="7">
        <v>90</v>
      </c>
      <c r="AJ7" s="7">
        <v>85.149501412581387</v>
      </c>
      <c r="AK7" s="7">
        <v>98.594069999999988</v>
      </c>
      <c r="AL7" s="7">
        <v>78.519019999999998</v>
      </c>
      <c r="AM7" s="7">
        <v>94.076549999999997</v>
      </c>
      <c r="AN7" s="7">
        <v>97.866374477791112</v>
      </c>
      <c r="AO7" s="7">
        <v>86.809065522208883</v>
      </c>
      <c r="AP7" s="7">
        <v>70.809776601101504</v>
      </c>
      <c r="AQ7" s="7">
        <v>81.736333398898495</v>
      </c>
      <c r="AR7" s="7">
        <v>83.366053265613232</v>
      </c>
      <c r="AS7" s="7">
        <v>75.306236734386758</v>
      </c>
      <c r="AT7" s="7">
        <v>50.599529350649348</v>
      </c>
      <c r="AU7" s="7">
        <v>63.970980649350651</v>
      </c>
      <c r="AV7" s="7">
        <v>66.248493766233764</v>
      </c>
      <c r="AW7" s="7">
        <v>64.497406233766242</v>
      </c>
      <c r="AX7" s="7">
        <v>66.579855130557519</v>
      </c>
      <c r="AY7" s="7">
        <v>65.304744869442487</v>
      </c>
      <c r="AZ7" s="7">
        <v>70.734834989414253</v>
      </c>
      <c r="BA7" s="7">
        <v>72.676575010585751</v>
      </c>
      <c r="BB7" s="7">
        <v>60.369301849432794</v>
      </c>
      <c r="BC7" s="7">
        <v>72.361263751173738</v>
      </c>
      <c r="BD7" s="492">
        <f t="shared" si="20"/>
        <v>0.10805522471358975</v>
      </c>
      <c r="BE7" s="492">
        <f t="shared" si="21"/>
        <v>0.19864337559592982</v>
      </c>
      <c r="BF7" s="4"/>
      <c r="BG7" s="13">
        <f t="shared" si="22"/>
        <v>175</v>
      </c>
      <c r="BH7" s="13">
        <f t="shared" si="28"/>
        <v>220</v>
      </c>
      <c r="BI7" s="13">
        <f t="shared" si="5"/>
        <v>200</v>
      </c>
      <c r="BJ7" s="13">
        <f t="shared" si="6"/>
        <v>190</v>
      </c>
      <c r="BK7" s="13">
        <f t="shared" si="7"/>
        <v>205</v>
      </c>
      <c r="BL7" s="13">
        <f t="shared" si="8"/>
        <v>185</v>
      </c>
      <c r="BM7" s="13">
        <f t="shared" si="9"/>
        <v>180</v>
      </c>
      <c r="BN7" s="13">
        <f t="shared" si="10"/>
        <v>190</v>
      </c>
      <c r="BO7" s="13">
        <f t="shared" si="11"/>
        <v>175</v>
      </c>
      <c r="BP7" s="13">
        <f t="shared" si="12"/>
        <v>180</v>
      </c>
      <c r="BQ7" s="13">
        <f t="shared" si="13"/>
        <v>183.74357141258139</v>
      </c>
      <c r="BR7" s="13">
        <f t="shared" si="14"/>
        <v>172.59557000000001</v>
      </c>
      <c r="BS7" s="13">
        <f t="shared" si="15"/>
        <v>184.67543999999998</v>
      </c>
      <c r="BT7" s="13">
        <f t="shared" si="16"/>
        <v>152.54611</v>
      </c>
      <c r="BU7" s="13">
        <f t="shared" si="17"/>
        <v>158.67228999999998</v>
      </c>
      <c r="BV7" s="7">
        <f t="shared" si="18"/>
        <v>114.57051</v>
      </c>
      <c r="BW7" s="7">
        <f t="shared" si="19"/>
        <v>130.74590000000001</v>
      </c>
      <c r="BX7" s="7">
        <f t="shared" si="29"/>
        <v>131.88460000000001</v>
      </c>
      <c r="BY7" s="7">
        <f t="shared" si="23"/>
        <v>143.41140999999999</v>
      </c>
      <c r="BZ7" s="7">
        <f t="shared" si="24"/>
        <v>132.73056560060652</v>
      </c>
      <c r="CA7" s="492">
        <f t="shared" si="25"/>
        <v>6.4144380815236435E-3</v>
      </c>
      <c r="CB7" s="492">
        <f t="shared" si="26"/>
        <v>-7.4476949912098855E-2</v>
      </c>
      <c r="CC7" s="19"/>
      <c r="CD7" s="13">
        <f t="shared" si="30"/>
        <v>276.14197560060654</v>
      </c>
      <c r="CF7" s="696"/>
      <c r="CG7" s="696"/>
    </row>
    <row r="8" spans="1:85"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674.1233991440422</v>
      </c>
      <c r="N8" s="7">
        <v>615.99569380017931</v>
      </c>
      <c r="O8" s="26">
        <f t="shared" si="27"/>
        <v>1.6588164456568411E-2</v>
      </c>
      <c r="P8" s="26">
        <f t="shared" si="27"/>
        <v>-8.6227099397038653E-2</v>
      </c>
      <c r="Q8" s="27"/>
      <c r="R8" s="7">
        <v>200</v>
      </c>
      <c r="S8" s="7">
        <v>175</v>
      </c>
      <c r="T8" s="7">
        <v>180</v>
      </c>
      <c r="U8" s="7">
        <v>190</v>
      </c>
      <c r="V8" s="7">
        <v>190</v>
      </c>
      <c r="W8" s="7">
        <v>160</v>
      </c>
      <c r="X8" s="7">
        <v>190</v>
      </c>
      <c r="Y8" s="7">
        <v>180</v>
      </c>
      <c r="Z8" s="7">
        <v>175</v>
      </c>
      <c r="AA8" s="7">
        <v>170</v>
      </c>
      <c r="AB8" s="7">
        <v>140</v>
      </c>
      <c r="AC8" s="7">
        <v>205</v>
      </c>
      <c r="AD8" s="7">
        <v>185</v>
      </c>
      <c r="AE8" s="7">
        <v>190</v>
      </c>
      <c r="AF8" s="7">
        <v>140</v>
      </c>
      <c r="AG8" s="7">
        <v>200</v>
      </c>
      <c r="AH8" s="7">
        <v>180</v>
      </c>
      <c r="AI8" s="7">
        <v>145</v>
      </c>
      <c r="AJ8" s="7">
        <v>204</v>
      </c>
      <c r="AK8" s="7">
        <v>188.79226177563464</v>
      </c>
      <c r="AL8" s="7">
        <v>174.19652661717544</v>
      </c>
      <c r="AM8" s="7">
        <v>149.39012598006315</v>
      </c>
      <c r="AN8" s="7">
        <v>150</v>
      </c>
      <c r="AO8" s="7">
        <v>175.49612974710641</v>
      </c>
      <c r="AP8" s="7">
        <v>196.28350601702576</v>
      </c>
      <c r="AQ8" s="7">
        <v>182.43722430453971</v>
      </c>
      <c r="AR8" s="7">
        <v>184</v>
      </c>
      <c r="AS8" s="7">
        <v>136.98602311770279</v>
      </c>
      <c r="AT8" s="7">
        <v>152.75318612881492</v>
      </c>
      <c r="AU8" s="7">
        <v>178.38418989752452</v>
      </c>
      <c r="AV8" s="7">
        <v>163</v>
      </c>
      <c r="AW8" s="7">
        <v>160.98602311770279</v>
      </c>
      <c r="AX8" s="7">
        <v>178.75318612881492</v>
      </c>
      <c r="AY8" s="7">
        <v>160.38418989752452</v>
      </c>
      <c r="AZ8" s="7">
        <v>180</v>
      </c>
      <c r="BA8" s="7">
        <v>189.98602311770279</v>
      </c>
      <c r="BB8" s="7">
        <v>167.75318612881492</v>
      </c>
      <c r="BC8" s="7">
        <v>136.38418989752452</v>
      </c>
      <c r="BD8" s="492">
        <f t="shared" si="20"/>
        <v>-0.14964068475411763</v>
      </c>
      <c r="BE8" s="492">
        <f t="shared" si="21"/>
        <v>-0.18699493556684321</v>
      </c>
      <c r="BF8" s="4"/>
      <c r="BG8" s="13">
        <f t="shared" si="22"/>
        <v>365</v>
      </c>
      <c r="BH8" s="13">
        <f t="shared" si="28"/>
        <v>375</v>
      </c>
      <c r="BI8" s="13">
        <f t="shared" si="5"/>
        <v>370</v>
      </c>
      <c r="BJ8" s="13">
        <f t="shared" si="6"/>
        <v>350</v>
      </c>
      <c r="BK8" s="13">
        <f t="shared" si="7"/>
        <v>370</v>
      </c>
      <c r="BL8" s="13">
        <f t="shared" si="8"/>
        <v>345</v>
      </c>
      <c r="BM8" s="13">
        <f t="shared" si="9"/>
        <v>345</v>
      </c>
      <c r="BN8" s="13">
        <f t="shared" si="10"/>
        <v>375</v>
      </c>
      <c r="BO8" s="13">
        <f t="shared" si="11"/>
        <v>340</v>
      </c>
      <c r="BP8" s="13">
        <f t="shared" si="12"/>
        <v>325</v>
      </c>
      <c r="BQ8" s="13">
        <f t="shared" si="13"/>
        <v>392.79226177563464</v>
      </c>
      <c r="BR8" s="13">
        <f t="shared" si="14"/>
        <v>323.58665259723858</v>
      </c>
      <c r="BS8" s="13">
        <f t="shared" si="15"/>
        <v>325.49612974710641</v>
      </c>
      <c r="BT8" s="13">
        <f t="shared" si="16"/>
        <v>378.7207303215655</v>
      </c>
      <c r="BU8" s="13">
        <f t="shared" si="17"/>
        <v>320.98602311770276</v>
      </c>
      <c r="BV8" s="7">
        <f t="shared" si="18"/>
        <v>331.13737602633944</v>
      </c>
      <c r="BW8" s="7">
        <f t="shared" si="19"/>
        <v>323.98602311770276</v>
      </c>
      <c r="BX8" s="7">
        <f t="shared" si="29"/>
        <v>339.13737602633944</v>
      </c>
      <c r="BY8" s="7">
        <f t="shared" si="23"/>
        <v>369.98602311770276</v>
      </c>
      <c r="BZ8" s="7">
        <f t="shared" si="24"/>
        <v>304.13737602633944</v>
      </c>
      <c r="CA8" s="492">
        <f t="shared" si="25"/>
        <v>-0.10320301586953862</v>
      </c>
      <c r="CB8" s="492">
        <f t="shared" si="26"/>
        <v>-0.17797603957167607</v>
      </c>
      <c r="CC8" s="19"/>
      <c r="CD8" s="13">
        <f t="shared" si="30"/>
        <v>674.1233991440422</v>
      </c>
      <c r="CF8" s="696"/>
      <c r="CG8" s="696"/>
    </row>
    <row r="9" spans="1:85" x14ac:dyDescent="0.45">
      <c r="A9" s="28"/>
      <c r="B9" s="29" t="s">
        <v>2</v>
      </c>
      <c r="C9" s="29">
        <v>215</v>
      </c>
      <c r="D9" s="29">
        <v>200</v>
      </c>
      <c r="E9" s="29">
        <v>200</v>
      </c>
      <c r="F9" s="29">
        <v>185</v>
      </c>
      <c r="G9" s="29">
        <v>185</v>
      </c>
      <c r="H9" s="29">
        <v>180</v>
      </c>
      <c r="I9" s="29">
        <v>170.13750441378028</v>
      </c>
      <c r="J9" s="29">
        <v>201.95771924071977</v>
      </c>
      <c r="K9" s="29">
        <v>207.70899430095923</v>
      </c>
      <c r="L9" s="29">
        <v>201.49979430095925</v>
      </c>
      <c r="M9" s="29">
        <v>192.02924430095925</v>
      </c>
      <c r="N9" s="29">
        <v>204.78495590643161</v>
      </c>
      <c r="O9" s="598">
        <f t="shared" si="27"/>
        <v>-4.7000296118688945E-2</v>
      </c>
      <c r="P9" s="598">
        <f t="shared" si="27"/>
        <v>6.6425880349145539E-2</v>
      </c>
      <c r="Q9" s="27"/>
      <c r="R9" s="29">
        <v>45</v>
      </c>
      <c r="S9" s="29">
        <v>50</v>
      </c>
      <c r="T9" s="29">
        <v>45</v>
      </c>
      <c r="U9" s="29">
        <v>45</v>
      </c>
      <c r="V9" s="29">
        <v>45</v>
      </c>
      <c r="W9" s="29">
        <v>50</v>
      </c>
      <c r="X9" s="29">
        <v>40</v>
      </c>
      <c r="Y9" s="29">
        <v>45</v>
      </c>
      <c r="Z9" s="29">
        <v>45</v>
      </c>
      <c r="AA9" s="29">
        <v>50</v>
      </c>
      <c r="AB9" s="29">
        <v>45</v>
      </c>
      <c r="AC9" s="29">
        <v>45</v>
      </c>
      <c r="AD9" s="29">
        <v>45</v>
      </c>
      <c r="AE9" s="29">
        <v>45</v>
      </c>
      <c r="AF9" s="610">
        <v>40</v>
      </c>
      <c r="AG9" s="610">
        <v>45</v>
      </c>
      <c r="AH9" s="610">
        <v>45</v>
      </c>
      <c r="AI9" s="610">
        <v>40</v>
      </c>
      <c r="AJ9" s="610">
        <v>45.727047678170074</v>
      </c>
      <c r="AK9" s="610">
        <v>41.004418463470074</v>
      </c>
      <c r="AL9" s="610">
        <v>41.084514977270075</v>
      </c>
      <c r="AM9" s="610">
        <v>42.321523294870076</v>
      </c>
      <c r="AN9" s="610">
        <v>49.860080935454945</v>
      </c>
      <c r="AO9" s="610">
        <v>49.134642701954945</v>
      </c>
      <c r="AP9" s="610">
        <v>51.664865480054942</v>
      </c>
      <c r="AQ9" s="610">
        <v>51.298130123254936</v>
      </c>
      <c r="AR9" s="610">
        <v>51.632273575239807</v>
      </c>
      <c r="AS9" s="610">
        <v>52.960373575239814</v>
      </c>
      <c r="AT9" s="610">
        <v>51.207623575239808</v>
      </c>
      <c r="AU9" s="610">
        <v>51.908723575239812</v>
      </c>
      <c r="AV9" s="610">
        <v>49.393123575239812</v>
      </c>
      <c r="AW9" s="610">
        <v>51.568623575239812</v>
      </c>
      <c r="AX9" s="610">
        <v>51.556273575239814</v>
      </c>
      <c r="AY9" s="610">
        <v>48.981773575239814</v>
      </c>
      <c r="AZ9" s="610">
        <v>48.191373575239808</v>
      </c>
      <c r="BA9" s="610">
        <v>46.887973575239812</v>
      </c>
      <c r="BB9" s="610">
        <v>48.78987357523981</v>
      </c>
      <c r="BC9" s="610">
        <v>48.160023575239812</v>
      </c>
      <c r="BD9" s="612">
        <f t="shared" si="20"/>
        <v>-1.6776648537189631E-2</v>
      </c>
      <c r="BE9" s="612">
        <f t="shared" si="21"/>
        <v>-1.2909441116478737E-2</v>
      </c>
      <c r="BF9" s="4"/>
      <c r="BG9" s="29">
        <f t="shared" si="22"/>
        <v>105</v>
      </c>
      <c r="BH9" s="29">
        <f t="shared" si="28"/>
        <v>95</v>
      </c>
      <c r="BI9" s="29">
        <f t="shared" si="5"/>
        <v>90</v>
      </c>
      <c r="BJ9" s="29">
        <f t="shared" si="6"/>
        <v>95</v>
      </c>
      <c r="BK9" s="29">
        <f t="shared" si="7"/>
        <v>85</v>
      </c>
      <c r="BL9" s="29">
        <f t="shared" si="8"/>
        <v>95</v>
      </c>
      <c r="BM9" s="29">
        <f t="shared" si="9"/>
        <v>90</v>
      </c>
      <c r="BN9" s="29">
        <f t="shared" si="10"/>
        <v>90</v>
      </c>
      <c r="BO9" s="29">
        <f t="shared" si="11"/>
        <v>85</v>
      </c>
      <c r="BP9" s="29">
        <f t="shared" si="12"/>
        <v>85</v>
      </c>
      <c r="BQ9" s="29">
        <f t="shared" si="13"/>
        <v>86.731466141640141</v>
      </c>
      <c r="BR9" s="29">
        <f t="shared" si="14"/>
        <v>83.406038272140151</v>
      </c>
      <c r="BS9" s="29">
        <f t="shared" si="15"/>
        <v>98.994723637409891</v>
      </c>
      <c r="BT9" s="599">
        <f t="shared" si="16"/>
        <v>102.96299560330988</v>
      </c>
      <c r="BU9" s="599">
        <f t="shared" si="17"/>
        <v>104.59264715047962</v>
      </c>
      <c r="BV9" s="7">
        <f t="shared" si="18"/>
        <v>103.11634715047961</v>
      </c>
      <c r="BW9" s="7">
        <f t="shared" si="19"/>
        <v>100.96174715047962</v>
      </c>
      <c r="BX9" s="7">
        <f t="shared" si="29"/>
        <v>100.53804715047963</v>
      </c>
      <c r="BY9" s="7">
        <f t="shared" si="23"/>
        <v>95.07934715047962</v>
      </c>
      <c r="BZ9" s="7">
        <f t="shared" si="24"/>
        <v>96.949897150479615</v>
      </c>
      <c r="CA9" s="492">
        <f t="shared" si="25"/>
        <v>-3.5689473803180993E-2</v>
      </c>
      <c r="CB9" s="492">
        <f t="shared" si="26"/>
        <v>1.9673567983586659E-2</v>
      </c>
      <c r="CC9" s="19"/>
      <c r="CD9" s="611">
        <f t="shared" si="30"/>
        <v>192.02924430095925</v>
      </c>
      <c r="CF9" s="696"/>
      <c r="CG9" s="696"/>
    </row>
    <row r="10" spans="1:85"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45.626852277360825</v>
      </c>
      <c r="N10" s="651">
        <v>0</v>
      </c>
      <c r="O10" s="32">
        <f t="shared" si="27"/>
        <v>6.696662090915706E-2</v>
      </c>
      <c r="P10" s="539">
        <f t="shared" si="27"/>
        <v>-1</v>
      </c>
      <c r="Q10" s="27"/>
      <c r="R10" s="32">
        <v>65</v>
      </c>
      <c r="S10" s="32">
        <v>-40</v>
      </c>
      <c r="T10" s="32">
        <v>60</v>
      </c>
      <c r="U10" s="32">
        <v>-5</v>
      </c>
      <c r="V10" s="32">
        <v>25</v>
      </c>
      <c r="W10" s="32">
        <v>-45</v>
      </c>
      <c r="X10" s="32">
        <v>150</v>
      </c>
      <c r="Y10" s="32">
        <v>60</v>
      </c>
      <c r="Z10" s="32">
        <v>-105</v>
      </c>
      <c r="AA10" s="32">
        <v>-75</v>
      </c>
      <c r="AB10" s="32">
        <v>-60</v>
      </c>
      <c r="AC10" s="32">
        <v>75</v>
      </c>
      <c r="AD10" s="32">
        <v>-10</v>
      </c>
      <c r="AE10" s="32">
        <v>25</v>
      </c>
      <c r="AF10" s="32">
        <v>-5</v>
      </c>
      <c r="AG10" s="32">
        <v>55</v>
      </c>
      <c r="AH10" s="32">
        <v>-20</v>
      </c>
      <c r="AI10" s="32">
        <v>-20</v>
      </c>
      <c r="AJ10" s="32">
        <v>12.188790193236848</v>
      </c>
      <c r="AK10" s="32">
        <v>-26.456840846936046</v>
      </c>
      <c r="AL10" s="32">
        <v>-29.140944913994538</v>
      </c>
      <c r="AM10" s="32">
        <v>45.464367984978075</v>
      </c>
      <c r="AN10" s="32">
        <v>53.747878497737702</v>
      </c>
      <c r="AO10" s="32">
        <v>24.803950263688535</v>
      </c>
      <c r="AP10" s="32">
        <v>-111.53326566469633</v>
      </c>
      <c r="AQ10" s="32">
        <v>-50.654270562531742</v>
      </c>
      <c r="AR10" s="32">
        <v>-29.303095800149173</v>
      </c>
      <c r="AS10" s="32">
        <v>18.218104029757061</v>
      </c>
      <c r="AT10" s="32">
        <v>-42.682362491388808</v>
      </c>
      <c r="AU10" s="32">
        <v>-39.181521933241477</v>
      </c>
      <c r="AV10" s="32">
        <v>24.188643668363468</v>
      </c>
      <c r="AW10" s="32">
        <v>-1.9339937360023418</v>
      </c>
      <c r="AX10" s="32">
        <v>-2.4031577360089131</v>
      </c>
      <c r="AY10" s="32">
        <v>22.911656512538425</v>
      </c>
      <c r="AZ10" s="32">
        <v>33.335645532164385</v>
      </c>
      <c r="BA10" s="32">
        <v>7.5610511943385434</v>
      </c>
      <c r="BB10" s="32">
        <v>15.830155550857917</v>
      </c>
      <c r="BC10" s="32">
        <v>-11.100000000000023</v>
      </c>
      <c r="BD10" s="492" t="str">
        <f t="shared" si="20"/>
        <v>N/A</v>
      </c>
      <c r="BE10" s="492" t="str">
        <f t="shared" si="21"/>
        <v>N/A</v>
      </c>
      <c r="BF10" s="4"/>
      <c r="BG10" s="32">
        <f t="shared" si="22"/>
        <v>325</v>
      </c>
      <c r="BH10" s="32">
        <f t="shared" si="28"/>
        <v>25</v>
      </c>
      <c r="BI10" s="32">
        <f t="shared" si="5"/>
        <v>55</v>
      </c>
      <c r="BJ10" s="32">
        <f t="shared" si="6"/>
        <v>-20</v>
      </c>
      <c r="BK10" s="32">
        <f t="shared" si="7"/>
        <v>210</v>
      </c>
      <c r="BL10" s="32">
        <f t="shared" si="8"/>
        <v>-180</v>
      </c>
      <c r="BM10" s="32">
        <f t="shared" si="9"/>
        <v>15</v>
      </c>
      <c r="BN10" s="32">
        <f t="shared" si="10"/>
        <v>15</v>
      </c>
      <c r="BO10" s="32">
        <f t="shared" si="11"/>
        <v>50</v>
      </c>
      <c r="BP10" s="32">
        <f t="shared" si="12"/>
        <v>-40</v>
      </c>
      <c r="BQ10" s="32">
        <f t="shared" si="13"/>
        <v>-14.268050653699198</v>
      </c>
      <c r="BR10" s="32">
        <f t="shared" si="14"/>
        <v>16.323423070983537</v>
      </c>
      <c r="BS10" s="32">
        <f t="shared" si="15"/>
        <v>78.551828761426236</v>
      </c>
      <c r="BT10" s="13">
        <f t="shared" si="16"/>
        <v>-162.18753622722807</v>
      </c>
      <c r="BU10" s="13">
        <f t="shared" si="17"/>
        <v>-11.084991770392111</v>
      </c>
      <c r="BV10" s="7">
        <f t="shared" si="18"/>
        <v>-81.863884424630285</v>
      </c>
      <c r="BW10" s="7">
        <f t="shared" si="19"/>
        <v>22.254649932361126</v>
      </c>
      <c r="BX10" s="7">
        <f t="shared" si="29"/>
        <v>20.50849877652951</v>
      </c>
      <c r="BY10" s="7">
        <f t="shared" si="23"/>
        <v>40.896696726502931</v>
      </c>
      <c r="BZ10" s="7">
        <f t="shared" si="24"/>
        <v>4.7301555508578943</v>
      </c>
      <c r="CA10" s="492">
        <f t="shared" si="25"/>
        <v>-0.76935632381482677</v>
      </c>
      <c r="CB10" s="492">
        <f t="shared" si="26"/>
        <v>-0.8843389337165577</v>
      </c>
      <c r="CC10" s="19"/>
      <c r="CD10" s="648">
        <f t="shared" si="30"/>
        <v>45.626852277360825</v>
      </c>
      <c r="CF10" s="696"/>
      <c r="CG10" s="696"/>
    </row>
    <row r="11" spans="1:85" x14ac:dyDescent="0.45">
      <c r="A11" s="33" t="s">
        <v>14</v>
      </c>
      <c r="B11" s="34"/>
      <c r="C11" s="560">
        <v>5855</v>
      </c>
      <c r="D11" s="560">
        <v>5225</v>
      </c>
      <c r="E11" s="560">
        <v>6190</v>
      </c>
      <c r="F11" s="560">
        <v>6075</v>
      </c>
      <c r="G11" s="560">
        <v>6160</v>
      </c>
      <c r="H11" s="560">
        <v>6135</v>
      </c>
      <c r="I11" s="582">
        <f t="shared" ref="I11:M11" si="31">I4+I10</f>
        <v>6077.1423431490784</v>
      </c>
      <c r="J11" s="582">
        <f t="shared" si="31"/>
        <v>4905.6583775461713</v>
      </c>
      <c r="K11" s="582">
        <f t="shared" si="31"/>
        <v>6203.6713877048542</v>
      </c>
      <c r="L11" s="582">
        <f t="shared" si="31"/>
        <v>5565.0059472945031</v>
      </c>
      <c r="M11" s="582">
        <f t="shared" si="31"/>
        <v>5635.8755660402594</v>
      </c>
      <c r="N11" s="582">
        <f>N4+N10</f>
        <v>5488.7751712589015</v>
      </c>
      <c r="O11" s="561">
        <f t="shared" si="27"/>
        <v>1.2734868465003268E-2</v>
      </c>
      <c r="P11" s="561">
        <f t="shared" si="27"/>
        <v>-2.6100717281220986E-2</v>
      </c>
      <c r="Q11" s="27"/>
      <c r="R11" s="560">
        <v>1380</v>
      </c>
      <c r="S11" s="560">
        <v>1375</v>
      </c>
      <c r="T11" s="560">
        <v>1420</v>
      </c>
      <c r="U11" s="560">
        <v>1540</v>
      </c>
      <c r="V11" s="560">
        <v>1680</v>
      </c>
      <c r="W11" s="560">
        <v>1570</v>
      </c>
      <c r="X11" s="560">
        <v>1425</v>
      </c>
      <c r="Y11" s="560">
        <v>1710</v>
      </c>
      <c r="Z11" s="560">
        <v>1515</v>
      </c>
      <c r="AA11" s="560">
        <v>1420</v>
      </c>
      <c r="AB11" s="560">
        <v>1365</v>
      </c>
      <c r="AC11" s="560">
        <v>1630</v>
      </c>
      <c r="AD11" s="560">
        <v>1555</v>
      </c>
      <c r="AE11" s="560">
        <v>1610</v>
      </c>
      <c r="AF11" s="560">
        <v>1295</v>
      </c>
      <c r="AG11" s="560">
        <v>1660</v>
      </c>
      <c r="AH11" s="560">
        <v>1645</v>
      </c>
      <c r="AI11" s="560">
        <v>1545</v>
      </c>
      <c r="AJ11" s="560">
        <f t="shared" ref="AJ11:AN11" si="32">AJ4+AJ10</f>
        <v>1326.9913392839883</v>
      </c>
      <c r="AK11" s="560">
        <f t="shared" si="32"/>
        <v>1633.7532419094916</v>
      </c>
      <c r="AL11" s="560">
        <f t="shared" si="32"/>
        <v>1496.4272817150966</v>
      </c>
      <c r="AM11" s="560">
        <f t="shared" si="32"/>
        <v>1619.970480240502</v>
      </c>
      <c r="AN11" s="560">
        <f t="shared" si="32"/>
        <v>1301.9795183687127</v>
      </c>
      <c r="AO11" s="560">
        <f>AO4+AO10</f>
        <v>967.11010316450415</v>
      </c>
      <c r="AP11" s="560">
        <f t="shared" ref="AP11:BC11" si="33">AP4+AP10</f>
        <v>1384.2597217093396</v>
      </c>
      <c r="AQ11" s="560">
        <f t="shared" si="33"/>
        <v>1252.3090343036154</v>
      </c>
      <c r="AR11" s="560">
        <f t="shared" si="33"/>
        <v>1435.4114409388324</v>
      </c>
      <c r="AS11" s="560">
        <f t="shared" si="33"/>
        <v>1583.8178682906091</v>
      </c>
      <c r="AT11" s="560">
        <f t="shared" si="33"/>
        <v>1528.5325755120275</v>
      </c>
      <c r="AU11" s="560">
        <f t="shared" si="33"/>
        <v>1655.9095029633854</v>
      </c>
      <c r="AV11" s="560">
        <f t="shared" si="33"/>
        <v>1297.5922955562278</v>
      </c>
      <c r="AW11" s="560">
        <f t="shared" si="33"/>
        <v>1527.8930394989532</v>
      </c>
      <c r="AX11" s="560">
        <f t="shared" si="33"/>
        <v>1387.8081570887653</v>
      </c>
      <c r="AY11" s="560">
        <f t="shared" si="33"/>
        <v>1351.7124551505563</v>
      </c>
      <c r="AZ11" s="560">
        <f t="shared" si="33"/>
        <v>1226.0736681087144</v>
      </c>
      <c r="BA11" s="560">
        <f t="shared" si="33"/>
        <v>1494.4065628525941</v>
      </c>
      <c r="BB11" s="560">
        <f t="shared" si="33"/>
        <v>1410.0458636630572</v>
      </c>
      <c r="BC11" s="560">
        <f t="shared" si="33"/>
        <v>1505.3494714158942</v>
      </c>
      <c r="BD11" s="561">
        <f t="shared" si="20"/>
        <v>0.11366101990103039</v>
      </c>
      <c r="BE11" s="561">
        <f t="shared" si="21"/>
        <v>6.7589012675981053E-2</v>
      </c>
      <c r="BF11" s="4"/>
      <c r="BG11" s="34">
        <f>BG4+BG10</f>
        <v>2470</v>
      </c>
      <c r="BH11" s="34">
        <f t="shared" ref="BH11:BK11" si="34">BH4+BH10</f>
        <v>2755</v>
      </c>
      <c r="BI11" s="34">
        <f t="shared" si="34"/>
        <v>2960</v>
      </c>
      <c r="BJ11" s="34">
        <f t="shared" si="34"/>
        <v>3250</v>
      </c>
      <c r="BK11" s="34">
        <f t="shared" si="34"/>
        <v>3135</v>
      </c>
      <c r="BL11" s="34">
        <f>BL4+BL10</f>
        <v>2935</v>
      </c>
      <c r="BM11" s="34">
        <f>BM4+BM10</f>
        <v>2995</v>
      </c>
      <c r="BN11" s="34">
        <f t="shared" si="10"/>
        <v>3165</v>
      </c>
      <c r="BO11" s="34">
        <f t="shared" si="11"/>
        <v>2955</v>
      </c>
      <c r="BP11" s="34">
        <f t="shared" si="12"/>
        <v>3190</v>
      </c>
      <c r="BQ11" s="34">
        <f t="shared" si="13"/>
        <v>2960.7445811934799</v>
      </c>
      <c r="BR11" s="34">
        <f t="shared" si="14"/>
        <v>3116.3977619555985</v>
      </c>
      <c r="BS11" s="34">
        <f t="shared" si="15"/>
        <v>2269.0896215332168</v>
      </c>
      <c r="BT11" s="34">
        <f t="shared" si="16"/>
        <v>2636.568756012955</v>
      </c>
      <c r="BU11" s="34">
        <f t="shared" si="17"/>
        <v>3019.2293092294412</v>
      </c>
      <c r="BV11" s="34">
        <f t="shared" si="18"/>
        <v>3184.4420784754129</v>
      </c>
      <c r="BW11" s="34">
        <f t="shared" si="19"/>
        <v>2825.4853350551812</v>
      </c>
      <c r="BX11" s="34">
        <f t="shared" si="29"/>
        <v>2739.5206122393215</v>
      </c>
      <c r="BY11" s="34">
        <f t="shared" si="23"/>
        <v>2720.4802309613087</v>
      </c>
      <c r="BZ11" s="34">
        <f t="shared" si="24"/>
        <v>2915.3953350789516</v>
      </c>
      <c r="CA11" s="561">
        <f t="shared" si="25"/>
        <v>6.419908726142709E-2</v>
      </c>
      <c r="CB11" s="561">
        <f t="shared" si="26"/>
        <v>7.1647315021571734E-2</v>
      </c>
      <c r="CC11" s="19"/>
      <c r="CD11" s="645">
        <f t="shared" si="30"/>
        <v>5635.8755660402603</v>
      </c>
      <c r="CF11" s="696"/>
      <c r="CG11" s="696"/>
    </row>
    <row r="12" spans="1:85" x14ac:dyDescent="0.45">
      <c r="A12" s="23"/>
      <c r="B12" s="4"/>
      <c r="C12" s="4"/>
      <c r="D12" s="4"/>
      <c r="E12" s="4"/>
      <c r="F12" s="4"/>
      <c r="G12" s="9"/>
      <c r="H12" s="9"/>
      <c r="I12" s="627"/>
      <c r="J12" s="4"/>
      <c r="K12" s="9"/>
      <c r="L12" s="4"/>
      <c r="M12" s="4"/>
      <c r="N12" s="4"/>
      <c r="O12" s="4"/>
      <c r="P12" s="609"/>
      <c r="Q12" s="27"/>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4"/>
      <c r="BD12" s="715"/>
      <c r="BE12" s="492"/>
      <c r="BF12" s="4"/>
      <c r="BG12" s="7"/>
      <c r="BH12" s="7"/>
      <c r="BI12" s="7"/>
      <c r="BJ12" s="7"/>
      <c r="BK12" s="7"/>
      <c r="BL12" s="7"/>
      <c r="BM12" s="7"/>
      <c r="BN12" s="7"/>
      <c r="BO12" s="7"/>
      <c r="BP12" s="7"/>
      <c r="BQ12" s="7"/>
      <c r="BR12" s="7"/>
      <c r="BS12" s="7"/>
      <c r="BT12" s="7"/>
      <c r="BU12" s="7"/>
      <c r="BV12" s="7"/>
      <c r="BW12" s="7"/>
      <c r="BX12" s="7"/>
      <c r="BY12" s="7"/>
      <c r="BZ12" s="7"/>
      <c r="CA12" s="492"/>
      <c r="CB12" s="492"/>
      <c r="CC12" s="19"/>
      <c r="CD12" s="13"/>
      <c r="CF12" s="696"/>
      <c r="CG12" s="696"/>
    </row>
    <row r="13" spans="1:85" s="644" customFormat="1" x14ac:dyDescent="0.45">
      <c r="A13" s="23" t="s">
        <v>22</v>
      </c>
      <c r="B13" s="9"/>
      <c r="C13" s="555">
        <v>2000</v>
      </c>
      <c r="D13" s="555">
        <v>2055</v>
      </c>
      <c r="E13" s="555">
        <v>1720</v>
      </c>
      <c r="F13" s="555">
        <v>1860</v>
      </c>
      <c r="G13" s="555">
        <v>1915</v>
      </c>
      <c r="H13" s="555">
        <v>1955</v>
      </c>
      <c r="I13" s="555">
        <f>SUM(I14:I16)</f>
        <v>2111.8890967009429</v>
      </c>
      <c r="J13" s="555">
        <f>SUM(J14:J16)</f>
        <v>1997.2552073069144</v>
      </c>
      <c r="K13" s="555">
        <f>SUM(K14:K16)</f>
        <v>2096.4434221141923</v>
      </c>
      <c r="L13" s="555">
        <f>SUM(L14:L16)</f>
        <v>1739.9014991889194</v>
      </c>
      <c r="M13" s="555">
        <f t="shared" ref="M13" si="35">SUM(M14:M16)</f>
        <v>1494.8480983938705</v>
      </c>
      <c r="N13" s="555">
        <f>SUM(N14:N16)</f>
        <v>1599.924897013653</v>
      </c>
      <c r="O13" s="492">
        <f t="shared" ref="O13:P16" si="36">IF(ISERROR(M13/L13),"N/A",IF(L13&lt;0,"N/A",IF(M13&lt;0,"N/A",IF(M13/L13-1&gt;300%,"&gt;±300%",IF(M13/L13-1&lt;-300%,"&gt;±300%",M13/L13-1)))))</f>
        <v>-0.14084326090257648</v>
      </c>
      <c r="P13" s="492">
        <f t="shared" si="36"/>
        <v>7.0292626209098819E-2</v>
      </c>
      <c r="Q13" s="27"/>
      <c r="R13" s="555">
        <v>570</v>
      </c>
      <c r="S13" s="555">
        <v>480</v>
      </c>
      <c r="T13" s="555">
        <v>440</v>
      </c>
      <c r="U13" s="555">
        <v>480</v>
      </c>
      <c r="V13" s="555">
        <v>420</v>
      </c>
      <c r="W13" s="555">
        <v>375</v>
      </c>
      <c r="X13" s="555">
        <v>400</v>
      </c>
      <c r="Y13" s="555">
        <v>485</v>
      </c>
      <c r="Z13" s="555">
        <v>515</v>
      </c>
      <c r="AA13" s="555">
        <v>465</v>
      </c>
      <c r="AB13" s="555">
        <v>425</v>
      </c>
      <c r="AC13" s="555">
        <v>490</v>
      </c>
      <c r="AD13" s="555">
        <v>490</v>
      </c>
      <c r="AE13" s="555">
        <v>510</v>
      </c>
      <c r="AF13" s="555">
        <v>465</v>
      </c>
      <c r="AG13" s="555">
        <v>490</v>
      </c>
      <c r="AH13" s="555">
        <v>500</v>
      </c>
      <c r="AI13" s="555">
        <v>500</v>
      </c>
      <c r="AJ13" s="555">
        <f t="shared" ref="AJ13:AY13" si="37">SUM(AJ14:AJ16)</f>
        <v>530.19376039073995</v>
      </c>
      <c r="AK13" s="555">
        <f t="shared" si="37"/>
        <v>544.70209824747792</v>
      </c>
      <c r="AL13" s="555">
        <f t="shared" si="37"/>
        <v>515.62646733866723</v>
      </c>
      <c r="AM13" s="555">
        <f t="shared" si="37"/>
        <v>521.36677072405803</v>
      </c>
      <c r="AN13" s="555">
        <f t="shared" si="37"/>
        <v>392.42657589095501</v>
      </c>
      <c r="AO13" s="555">
        <f t="shared" si="37"/>
        <v>357.18833004270886</v>
      </c>
      <c r="AP13" s="555">
        <f t="shared" si="37"/>
        <v>505.67757857551112</v>
      </c>
      <c r="AQ13" s="555">
        <f t="shared" si="37"/>
        <v>741.96272279773939</v>
      </c>
      <c r="AR13" s="555">
        <f t="shared" si="37"/>
        <v>531.91439279008227</v>
      </c>
      <c r="AS13" s="563">
        <f t="shared" si="37"/>
        <v>528.07634534047781</v>
      </c>
      <c r="AT13" s="563">
        <f t="shared" si="37"/>
        <v>512.43709006233826</v>
      </c>
      <c r="AU13" s="563">
        <f t="shared" si="37"/>
        <v>524.05293683148409</v>
      </c>
      <c r="AV13" s="563">
        <f t="shared" si="37"/>
        <v>453.85000276909119</v>
      </c>
      <c r="AW13" s="563">
        <f t="shared" si="37"/>
        <v>461.11785638279139</v>
      </c>
      <c r="AX13" s="563">
        <f t="shared" si="37"/>
        <v>419.79746438293887</v>
      </c>
      <c r="AY13" s="563">
        <f t="shared" si="37"/>
        <v>404.87801839345218</v>
      </c>
      <c r="AZ13" s="563">
        <f t="shared" ref="AZ13:BC13" si="38">SUM(AZ14:AZ16)</f>
        <v>400.22566003113792</v>
      </c>
      <c r="BA13" s="563">
        <f t="shared" si="38"/>
        <v>391.70143893757802</v>
      </c>
      <c r="BB13" s="563">
        <f t="shared" si="38"/>
        <v>356.6957143262627</v>
      </c>
      <c r="BC13" s="563">
        <f t="shared" si="38"/>
        <v>346.22528509889196</v>
      </c>
      <c r="BD13" s="492">
        <f t="shared" si="20"/>
        <v>-0.14486519551565946</v>
      </c>
      <c r="BE13" s="492">
        <f t="shared" si="21"/>
        <v>-2.9353952982439369E-2</v>
      </c>
      <c r="BF13" s="4"/>
      <c r="BG13" s="9">
        <f>SUM(BG14:BG16)</f>
        <v>1005</v>
      </c>
      <c r="BH13" s="9">
        <f>SUM(BH14:BH16)</f>
        <v>1050</v>
      </c>
      <c r="BI13" s="9">
        <f>SUM(T13:U13)</f>
        <v>920</v>
      </c>
      <c r="BJ13" s="9">
        <f>SUM(V13:W13)</f>
        <v>795</v>
      </c>
      <c r="BK13" s="9">
        <f>SUM(X13:Y13)</f>
        <v>885</v>
      </c>
      <c r="BL13" s="9">
        <f>SUM(Z13:AA13)</f>
        <v>980</v>
      </c>
      <c r="BM13" s="9">
        <f>SUM(AB13:AC13)</f>
        <v>915</v>
      </c>
      <c r="BN13" s="9">
        <f>SUM(AD13:AE13)</f>
        <v>1000</v>
      </c>
      <c r="BO13" s="9">
        <f>SUM(AF13:AG13)</f>
        <v>955</v>
      </c>
      <c r="BP13" s="9">
        <f>SUM(AH13:AI13)</f>
        <v>1000</v>
      </c>
      <c r="BQ13" s="9">
        <f>SUM(AJ13:AK13)</f>
        <v>1074.8958586382178</v>
      </c>
      <c r="BR13" s="9">
        <f>SUM(AL13:AM13)</f>
        <v>1036.9932380627251</v>
      </c>
      <c r="BS13" s="9">
        <f>SUM(AN13:AO13)</f>
        <v>749.61490593366386</v>
      </c>
      <c r="BT13" s="9">
        <f>SUM(AP13:AQ13)</f>
        <v>1247.6403013732506</v>
      </c>
      <c r="BU13" s="9">
        <f>SUM(AR13:AS13)</f>
        <v>1059.9907381305602</v>
      </c>
      <c r="BV13" s="9">
        <f>SUM(AT13:AU13)</f>
        <v>1036.4900268938222</v>
      </c>
      <c r="BW13" s="9">
        <f>SUM(AV13:AW13)</f>
        <v>914.96785915188252</v>
      </c>
      <c r="BX13" s="9">
        <f t="shared" ref="BX13:BX18" si="39">SUM(AX13:AY13)</f>
        <v>824.67548277639105</v>
      </c>
      <c r="BY13" s="9">
        <f t="shared" ref="BY13:BY18" si="40">SUM(AZ13:BA13)</f>
        <v>791.92709896871588</v>
      </c>
      <c r="BZ13" s="9">
        <f t="shared" ref="BZ13:BZ18" si="41">BB13+BC13</f>
        <v>702.9209994251546</v>
      </c>
      <c r="CA13" s="492">
        <f t="shared" ref="CA13:CA42" si="42">IF(ISERROR(BZ13/BX13),"N/A",IF(BX13&lt;0,"N/A",IF(BZ13&lt;0,"N/A",IF(BZ13/BX13-1&gt;300%,"&gt;±300%",IF(BZ13/BX13-1&lt;-300%,"&gt;±300%",BZ13/BX13-1)))))</f>
        <v>-0.14763926646798342</v>
      </c>
      <c r="CB13" s="492">
        <f t="shared" ref="CB13:CB42" si="43">IF(ISERROR(BZ13/BY13),"N/A",IF(BY13&lt;0,"N/A",IF(BZ13&lt;0,"N/A",IF(BZ13/BY13-1&gt;300%,"&gt;±300%",IF(BZ13/BY13-1&lt;-300%,"&gt;±300%",BZ13/BY13-1)))))</f>
        <v>-0.11239178411683237</v>
      </c>
      <c r="CC13" s="643"/>
      <c r="CD13" s="36">
        <f t="shared" ref="CD13:CD18" si="44">SUM(AZ13:BC13)</f>
        <v>1494.8480983938707</v>
      </c>
      <c r="CF13" s="696"/>
      <c r="CG13" s="696"/>
    </row>
    <row r="14" spans="1:85" x14ac:dyDescent="0.45">
      <c r="A14" s="7"/>
      <c r="B14" s="7" t="s">
        <v>4</v>
      </c>
      <c r="C14" s="7">
        <v>1120</v>
      </c>
      <c r="D14" s="7">
        <v>1255</v>
      </c>
      <c r="E14" s="7">
        <v>1185</v>
      </c>
      <c r="F14" s="7">
        <v>1210</v>
      </c>
      <c r="G14" s="7">
        <v>1325</v>
      </c>
      <c r="H14" s="7">
        <v>1420</v>
      </c>
      <c r="I14" s="7">
        <v>1566.4676661623748</v>
      </c>
      <c r="J14" s="7">
        <v>1509.3412087897386</v>
      </c>
      <c r="K14" s="7">
        <v>1607.9032007754129</v>
      </c>
      <c r="L14" s="7">
        <v>1299.0618330284703</v>
      </c>
      <c r="M14" s="7">
        <v>1075.5785409778646</v>
      </c>
      <c r="N14" s="7">
        <v>1167.0244441126954</v>
      </c>
      <c r="O14" s="26">
        <f t="shared" si="36"/>
        <v>-0.17203437616945816</v>
      </c>
      <c r="P14" s="26">
        <f t="shared" si="36"/>
        <v>8.5020200432497139E-2</v>
      </c>
      <c r="Q14" s="27"/>
      <c r="R14" s="7">
        <v>365</v>
      </c>
      <c r="S14" s="7">
        <v>305</v>
      </c>
      <c r="T14" s="7">
        <v>315</v>
      </c>
      <c r="U14" s="7">
        <v>310</v>
      </c>
      <c r="V14" s="7">
        <v>295</v>
      </c>
      <c r="W14" s="7">
        <v>265</v>
      </c>
      <c r="X14" s="7">
        <v>280</v>
      </c>
      <c r="Y14" s="7">
        <v>340</v>
      </c>
      <c r="Z14" s="7">
        <v>315</v>
      </c>
      <c r="AA14" s="7">
        <v>280</v>
      </c>
      <c r="AB14" s="7">
        <v>300</v>
      </c>
      <c r="AC14" s="7">
        <v>330</v>
      </c>
      <c r="AD14" s="7">
        <v>330</v>
      </c>
      <c r="AE14" s="7">
        <v>365</v>
      </c>
      <c r="AF14" s="7">
        <v>330</v>
      </c>
      <c r="AG14" s="7">
        <v>345</v>
      </c>
      <c r="AH14" s="7">
        <v>365</v>
      </c>
      <c r="AI14" s="7">
        <v>380</v>
      </c>
      <c r="AJ14" s="7">
        <v>391.83459051706024</v>
      </c>
      <c r="AK14" s="7">
        <v>409.08274945962756</v>
      </c>
      <c r="AL14" s="7">
        <v>382.87822286011198</v>
      </c>
      <c r="AM14" s="7">
        <v>382.67210332557494</v>
      </c>
      <c r="AN14" s="7">
        <v>306.13768266045997</v>
      </c>
      <c r="AO14" s="7">
        <v>244.91014612836798</v>
      </c>
      <c r="AP14" s="7">
        <v>367.36521919255199</v>
      </c>
      <c r="AQ14" s="7">
        <v>590.92816080835871</v>
      </c>
      <c r="AR14" s="7">
        <v>397.91690634995177</v>
      </c>
      <c r="AS14" s="524">
        <v>413.99864439087588</v>
      </c>
      <c r="AT14" s="524">
        <v>391.26420463816675</v>
      </c>
      <c r="AU14" s="524">
        <v>404.72344539641887</v>
      </c>
      <c r="AV14" s="524">
        <v>338.22937039745898</v>
      </c>
      <c r="AW14" s="524">
        <v>351.89884773224446</v>
      </c>
      <c r="AX14" s="524">
        <v>313.01136371053337</v>
      </c>
      <c r="AY14" s="524">
        <v>295.92225118823353</v>
      </c>
      <c r="AZ14" s="524">
        <v>287.49496483784014</v>
      </c>
      <c r="BA14" s="524">
        <v>290.50822063746762</v>
      </c>
      <c r="BB14" s="524">
        <v>253.94809666957832</v>
      </c>
      <c r="BC14" s="524">
        <v>243.62725883297855</v>
      </c>
      <c r="BD14" s="492">
        <f t="shared" si="20"/>
        <v>-0.17671868926811651</v>
      </c>
      <c r="BE14" s="492">
        <f t="shared" si="21"/>
        <v>-4.0641524673557972E-2</v>
      </c>
      <c r="BF14" s="4"/>
      <c r="BG14" s="13">
        <f>D14-BH14</f>
        <v>585</v>
      </c>
      <c r="BH14" s="13">
        <f>SUM(R14:S14)</f>
        <v>670</v>
      </c>
      <c r="BI14" s="13">
        <f>SUM(T14:U14)</f>
        <v>625</v>
      </c>
      <c r="BJ14" s="13">
        <f>SUM(V14:W14)</f>
        <v>560</v>
      </c>
      <c r="BK14" s="13">
        <f>SUM(X14:Y14)</f>
        <v>620</v>
      </c>
      <c r="BL14" s="13">
        <f>SUM(Z14:AA14)</f>
        <v>595</v>
      </c>
      <c r="BM14" s="13">
        <f>SUM(AB14:AC14)</f>
        <v>630</v>
      </c>
      <c r="BN14" s="13">
        <f>SUM(AD14:AE14)</f>
        <v>695</v>
      </c>
      <c r="BO14" s="13">
        <f>SUM(AF14:AG14)</f>
        <v>675</v>
      </c>
      <c r="BP14" s="13">
        <f>SUM(AH14:AI14)</f>
        <v>745</v>
      </c>
      <c r="BQ14" s="13">
        <f>SUM(AJ14:AK14)</f>
        <v>800.9173399766878</v>
      </c>
      <c r="BR14" s="13">
        <f>SUM(AL14:AM14)</f>
        <v>765.55032618568691</v>
      </c>
      <c r="BS14" s="13">
        <f>SUM(AN14:AO14)</f>
        <v>551.04782878882793</v>
      </c>
      <c r="BT14" s="13">
        <f>SUM(AP14:AQ14)</f>
        <v>958.2933800009107</v>
      </c>
      <c r="BU14" s="13">
        <f>SUM(AR14:AS14)</f>
        <v>811.91555074082771</v>
      </c>
      <c r="BV14" s="13">
        <f>SUM(AT14:AU14)</f>
        <v>795.98765003458561</v>
      </c>
      <c r="BW14" s="13">
        <f>SUM(AV14:AW14)</f>
        <v>690.12821812970344</v>
      </c>
      <c r="BX14" s="13">
        <f t="shared" si="39"/>
        <v>608.9336148987669</v>
      </c>
      <c r="BY14" s="13">
        <f t="shared" si="40"/>
        <v>578.00318547530776</v>
      </c>
      <c r="BZ14" s="13">
        <f t="shared" si="41"/>
        <v>497.57535550255687</v>
      </c>
      <c r="CA14" s="492">
        <f t="shared" si="42"/>
        <v>-0.1828742192442816</v>
      </c>
      <c r="CB14" s="492">
        <f t="shared" si="43"/>
        <v>-0.13914772789117569</v>
      </c>
      <c r="CC14" s="19"/>
      <c r="CD14" s="13">
        <f t="shared" si="44"/>
        <v>1075.5785409778646</v>
      </c>
      <c r="CF14" s="696"/>
      <c r="CG14" s="696"/>
    </row>
    <row r="15" spans="1:85" x14ac:dyDescent="0.45">
      <c r="A15" s="7"/>
      <c r="B15" s="7" t="s">
        <v>5</v>
      </c>
      <c r="C15" s="7">
        <v>855</v>
      </c>
      <c r="D15" s="7">
        <v>775</v>
      </c>
      <c r="E15" s="7">
        <v>515</v>
      </c>
      <c r="F15" s="7">
        <v>625</v>
      </c>
      <c r="G15" s="7">
        <v>560</v>
      </c>
      <c r="H15" s="7">
        <v>505</v>
      </c>
      <c r="I15" s="7">
        <v>476.430635159931</v>
      </c>
      <c r="J15" s="7">
        <v>421.8531526017257</v>
      </c>
      <c r="K15" s="7">
        <v>421.87390410749555</v>
      </c>
      <c r="L15" s="7">
        <v>372.28134154176712</v>
      </c>
      <c r="M15" s="7">
        <v>348.71449255388666</v>
      </c>
      <c r="N15" s="7">
        <v>358.3455327379753</v>
      </c>
      <c r="O15" s="26">
        <f t="shared" si="36"/>
        <v>-6.3303868225790261E-2</v>
      </c>
      <c r="P15" s="26">
        <f t="shared" si="36"/>
        <v>2.7618697787848312E-2</v>
      </c>
      <c r="Q15" s="27"/>
      <c r="R15" s="7">
        <v>200</v>
      </c>
      <c r="S15" s="7">
        <v>170</v>
      </c>
      <c r="T15" s="7">
        <v>120</v>
      </c>
      <c r="U15" s="7">
        <v>165</v>
      </c>
      <c r="V15" s="7">
        <v>120</v>
      </c>
      <c r="W15" s="7">
        <v>105</v>
      </c>
      <c r="X15" s="7">
        <v>115</v>
      </c>
      <c r="Y15" s="7">
        <v>140</v>
      </c>
      <c r="Z15" s="7">
        <v>195</v>
      </c>
      <c r="AA15" s="7">
        <v>180</v>
      </c>
      <c r="AB15" s="7">
        <v>120</v>
      </c>
      <c r="AC15" s="7">
        <v>150</v>
      </c>
      <c r="AD15" s="7">
        <v>150</v>
      </c>
      <c r="AE15" s="7">
        <v>140</v>
      </c>
      <c r="AF15" s="7">
        <v>130</v>
      </c>
      <c r="AG15" s="7">
        <v>135</v>
      </c>
      <c r="AH15" s="7">
        <v>125</v>
      </c>
      <c r="AI15" s="7">
        <v>115</v>
      </c>
      <c r="AJ15" s="7">
        <v>120.42156307523403</v>
      </c>
      <c r="AK15" s="7">
        <v>119.06155789697736</v>
      </c>
      <c r="AL15" s="7">
        <v>116.36293057612887</v>
      </c>
      <c r="AM15" s="7">
        <v>120.58458361159079</v>
      </c>
      <c r="AN15" s="7">
        <v>69.809405185220342</v>
      </c>
      <c r="AO15" s="7">
        <v>96.904222592227029</v>
      </c>
      <c r="AP15" s="7">
        <v>121.2791645185137</v>
      </c>
      <c r="AQ15" s="7">
        <v>133.86036030576454</v>
      </c>
      <c r="AR15" s="7">
        <v>117.89881506309163</v>
      </c>
      <c r="AS15" s="524">
        <v>97.584976646852652</v>
      </c>
      <c r="AT15" s="524">
        <v>104.19672715095945</v>
      </c>
      <c r="AU15" s="524">
        <v>102.23072815678152</v>
      </c>
      <c r="AV15" s="524">
        <v>98.437551216961666</v>
      </c>
      <c r="AW15" s="524">
        <v>92.265302871686714</v>
      </c>
      <c r="AX15" s="524">
        <v>89.612894141924656</v>
      </c>
      <c r="AY15" s="524">
        <v>91.707436050548083</v>
      </c>
      <c r="AZ15" s="524">
        <v>95.425551074811281</v>
      </c>
      <c r="BA15" s="524">
        <v>83.744007195040808</v>
      </c>
      <c r="BB15" s="524">
        <v>85.298406551614789</v>
      </c>
      <c r="BC15" s="524">
        <v>84.246527732419722</v>
      </c>
      <c r="BD15" s="492">
        <f t="shared" si="20"/>
        <v>-8.135554366622999E-2</v>
      </c>
      <c r="BE15" s="492">
        <f t="shared" si="21"/>
        <v>-1.2331752276738772E-2</v>
      </c>
      <c r="BF15" s="4"/>
      <c r="BG15" s="13">
        <f>D15-BH15</f>
        <v>405</v>
      </c>
      <c r="BH15" s="13">
        <f>SUM(R15:S15)</f>
        <v>370</v>
      </c>
      <c r="BI15" s="13">
        <f>SUM(T15:U15)</f>
        <v>285</v>
      </c>
      <c r="BJ15" s="13">
        <f>SUM(V15:W15)</f>
        <v>225</v>
      </c>
      <c r="BK15" s="13">
        <f>SUM(X15:Y15)</f>
        <v>255</v>
      </c>
      <c r="BL15" s="13">
        <f>SUM(Z15:AA15)</f>
        <v>375</v>
      </c>
      <c r="BM15" s="13">
        <f>SUM(AB15:AC15)</f>
        <v>270</v>
      </c>
      <c r="BN15" s="13">
        <f>SUM(AD15:AE15)</f>
        <v>290</v>
      </c>
      <c r="BO15" s="13">
        <f>SUM(AF15:AG15)</f>
        <v>265</v>
      </c>
      <c r="BP15" s="13">
        <f>SUM(AH15:AI15)</f>
        <v>240</v>
      </c>
      <c r="BQ15" s="13">
        <f>SUM(AJ15:AK15)</f>
        <v>239.4831209722114</v>
      </c>
      <c r="BR15" s="13">
        <f>SUM(AL15:AM15)</f>
        <v>236.94751418771966</v>
      </c>
      <c r="BS15" s="13">
        <f>SUM(AN15:AO15)</f>
        <v>166.71362777744736</v>
      </c>
      <c r="BT15" s="13">
        <f>SUM(AP15:AQ15)</f>
        <v>255.13952482427823</v>
      </c>
      <c r="BU15" s="13">
        <f>SUM(AR15:AS15)</f>
        <v>215.48379170994428</v>
      </c>
      <c r="BV15" s="13">
        <f>SUM(AT15:AU15)</f>
        <v>206.42745530774096</v>
      </c>
      <c r="BW15" s="13">
        <f>SUM(AV15:AW15)</f>
        <v>190.70285408864839</v>
      </c>
      <c r="BX15" s="13">
        <f t="shared" si="39"/>
        <v>181.32033019247274</v>
      </c>
      <c r="BY15" s="13">
        <f t="shared" si="40"/>
        <v>179.16955826985208</v>
      </c>
      <c r="BZ15" s="13">
        <f t="shared" si="41"/>
        <v>169.54493428403453</v>
      </c>
      <c r="CA15" s="492">
        <f t="shared" si="42"/>
        <v>-6.4942502012535264E-2</v>
      </c>
      <c r="CB15" s="492">
        <f t="shared" si="43"/>
        <v>-5.3717964584818811E-2</v>
      </c>
      <c r="CC15" s="19"/>
      <c r="CD15" s="13">
        <f t="shared" si="44"/>
        <v>348.7144925538866</v>
      </c>
      <c r="CF15" s="696"/>
      <c r="CG15" s="696"/>
    </row>
    <row r="16" spans="1:85"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74.554920162982185</v>
      </c>
      <c r="O16" s="26">
        <f t="shared" si="36"/>
        <v>2.9124694259128114E-2</v>
      </c>
      <c r="P16" s="26">
        <f t="shared" si="36"/>
        <v>5.6691256803172108E-2</v>
      </c>
      <c r="Q16" s="27"/>
      <c r="R16" s="7">
        <v>5</v>
      </c>
      <c r="S16" s="7">
        <v>5</v>
      </c>
      <c r="T16" s="7">
        <v>5</v>
      </c>
      <c r="U16" s="7">
        <v>5</v>
      </c>
      <c r="V16" s="7">
        <v>5</v>
      </c>
      <c r="W16" s="7">
        <v>5</v>
      </c>
      <c r="X16" s="7">
        <v>5</v>
      </c>
      <c r="Y16" s="7">
        <v>5</v>
      </c>
      <c r="Z16" s="7">
        <v>5</v>
      </c>
      <c r="AA16" s="7">
        <v>5</v>
      </c>
      <c r="AB16" s="7">
        <v>5</v>
      </c>
      <c r="AC16" s="7">
        <v>10</v>
      </c>
      <c r="AD16" s="7">
        <v>10</v>
      </c>
      <c r="AE16" s="7">
        <v>5</v>
      </c>
      <c r="AF16" s="7">
        <v>5</v>
      </c>
      <c r="AG16" s="7">
        <v>10</v>
      </c>
      <c r="AH16" s="7">
        <v>10</v>
      </c>
      <c r="AI16" s="7">
        <v>5</v>
      </c>
      <c r="AJ16" s="7">
        <v>17.937606798445696</v>
      </c>
      <c r="AK16" s="7">
        <v>16.557790890872948</v>
      </c>
      <c r="AL16" s="7">
        <v>16.385313902426354</v>
      </c>
      <c r="AM16" s="7">
        <v>18.110083786892289</v>
      </c>
      <c r="AN16" s="7">
        <v>16.479488045274731</v>
      </c>
      <c r="AO16" s="7">
        <v>15.373961322113898</v>
      </c>
      <c r="AP16" s="7">
        <v>17.033194864445417</v>
      </c>
      <c r="AQ16" s="7">
        <v>17.174201683616104</v>
      </c>
      <c r="AR16" s="7">
        <v>16.098671377038862</v>
      </c>
      <c r="AS16" s="524">
        <v>16.492724302749252</v>
      </c>
      <c r="AT16" s="524">
        <v>16.976158273212008</v>
      </c>
      <c r="AU16" s="524">
        <v>17.098763278283712</v>
      </c>
      <c r="AV16" s="524">
        <v>17.183081154670536</v>
      </c>
      <c r="AW16" s="524">
        <v>16.953705778860243</v>
      </c>
      <c r="AX16" s="524">
        <v>17.173206530480826</v>
      </c>
      <c r="AY16" s="524">
        <v>17.248331154670534</v>
      </c>
      <c r="AZ16" s="524">
        <v>17.305144118486485</v>
      </c>
      <c r="BA16" s="524">
        <v>17.449211105069594</v>
      </c>
      <c r="BB16" s="524">
        <v>17.449211105069594</v>
      </c>
      <c r="BC16" s="524">
        <v>18.35149853349364</v>
      </c>
      <c r="BD16" s="492">
        <f t="shared" si="20"/>
        <v>6.3957919692676279E-2</v>
      </c>
      <c r="BE16" s="492">
        <f t="shared" si="21"/>
        <v>5.1709353677422243E-2</v>
      </c>
      <c r="BF16" s="4"/>
      <c r="BG16" s="13">
        <f>D16-BH16</f>
        <v>15</v>
      </c>
      <c r="BH16" s="13">
        <f>SUM(R16:S16)</f>
        <v>10</v>
      </c>
      <c r="BI16" s="13">
        <f>SUM(T16:U16)</f>
        <v>10</v>
      </c>
      <c r="BJ16" s="13">
        <f>SUM(V16:W16)</f>
        <v>10</v>
      </c>
      <c r="BK16" s="13">
        <f>SUM(X16:Y16)</f>
        <v>10</v>
      </c>
      <c r="BL16" s="13">
        <f>SUM(Z16:AA16)</f>
        <v>10</v>
      </c>
      <c r="BM16" s="13">
        <f>SUM(AB16:AC16)</f>
        <v>15</v>
      </c>
      <c r="BN16" s="13">
        <f>SUM(AD16:AE16)</f>
        <v>15</v>
      </c>
      <c r="BO16" s="13">
        <f>SUM(AF16:AG16)</f>
        <v>15</v>
      </c>
      <c r="BP16" s="13">
        <f>SUM(AH16:AI16)</f>
        <v>15</v>
      </c>
      <c r="BQ16" s="13">
        <f>SUM(AJ16:AK16)</f>
        <v>34.495397689318644</v>
      </c>
      <c r="BR16" s="13">
        <f>SUM(AL16:AM16)</f>
        <v>34.495397689318644</v>
      </c>
      <c r="BS16" s="13">
        <f>SUM(AN16:AO16)</f>
        <v>31.853449367388627</v>
      </c>
      <c r="BT16" s="13">
        <f>SUM(AP16:AQ16)</f>
        <v>34.207396548061524</v>
      </c>
      <c r="BU16" s="13">
        <f>SUM(AR16:AS16)</f>
        <v>32.591395679788114</v>
      </c>
      <c r="BV16" s="13">
        <f>SUM(AT16:AU16)</f>
        <v>34.07492155149572</v>
      </c>
      <c r="BW16" s="13">
        <f>SUM(AV16:AW16)</f>
        <v>34.136786933530779</v>
      </c>
      <c r="BX16" s="13">
        <f t="shared" si="39"/>
        <v>34.421537685151364</v>
      </c>
      <c r="BY16" s="13">
        <f t="shared" si="40"/>
        <v>34.754355223556075</v>
      </c>
      <c r="BZ16" s="13">
        <f t="shared" si="41"/>
        <v>35.800709638563234</v>
      </c>
      <c r="CA16" s="492">
        <f t="shared" si="42"/>
        <v>4.006712210322938E-2</v>
      </c>
      <c r="CB16" s="492">
        <f t="shared" si="43"/>
        <v>3.0107145083731801E-2</v>
      </c>
      <c r="CC16" s="19"/>
      <c r="CD16" s="13">
        <f t="shared" si="44"/>
        <v>70.555064862119309</v>
      </c>
      <c r="CF16" s="696"/>
      <c r="CG16" s="696"/>
    </row>
    <row r="17" spans="1:85" x14ac:dyDescent="0.45">
      <c r="A17" s="23"/>
      <c r="B17" s="4"/>
      <c r="C17" s="9"/>
      <c r="D17" s="9"/>
      <c r="E17" s="9"/>
      <c r="F17" s="9"/>
      <c r="G17" s="9"/>
      <c r="H17" s="9"/>
      <c r="I17" s="563"/>
      <c r="J17" s="9"/>
      <c r="K17" s="9"/>
      <c r="L17" s="9"/>
      <c r="M17" s="9"/>
      <c r="N17" s="9"/>
      <c r="O17" s="9"/>
      <c r="P17" s="492"/>
      <c r="Q17" s="27"/>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9"/>
      <c r="BD17" s="492"/>
      <c r="BE17" s="492"/>
      <c r="BF17" s="4"/>
      <c r="BG17" s="199"/>
      <c r="BH17" s="7"/>
      <c r="BI17" s="7"/>
      <c r="BJ17" s="7"/>
      <c r="BK17" s="7"/>
      <c r="BL17" s="7"/>
      <c r="BM17" s="7"/>
      <c r="BN17" s="7"/>
      <c r="BO17" s="7"/>
      <c r="BP17" s="7"/>
      <c r="BQ17" s="7"/>
      <c r="BR17" s="7"/>
      <c r="BS17" s="7"/>
      <c r="BT17" s="7"/>
      <c r="BU17" s="7"/>
      <c r="BV17" s="7"/>
      <c r="BW17" s="7"/>
      <c r="BX17" s="7">
        <f t="shared" si="39"/>
        <v>0</v>
      </c>
      <c r="BY17" s="7">
        <f t="shared" si="40"/>
        <v>0</v>
      </c>
      <c r="BZ17" s="7">
        <f t="shared" si="41"/>
        <v>0</v>
      </c>
      <c r="CA17" s="492" t="str">
        <f t="shared" si="42"/>
        <v>N/A</v>
      </c>
      <c r="CB17" s="492" t="str">
        <f t="shared" si="43"/>
        <v>N/A</v>
      </c>
      <c r="CC17" s="19"/>
      <c r="CD17" s="649">
        <f t="shared" si="44"/>
        <v>0</v>
      </c>
      <c r="CF17" s="696"/>
      <c r="CG17" s="696"/>
    </row>
    <row r="18" spans="1:85" s="644" customFormat="1" x14ac:dyDescent="0.45">
      <c r="A18" s="33" t="s">
        <v>25</v>
      </c>
      <c r="B18" s="34"/>
      <c r="C18" s="560">
        <v>7855</v>
      </c>
      <c r="D18" s="560">
        <v>7280</v>
      </c>
      <c r="E18" s="560">
        <v>7910</v>
      </c>
      <c r="F18" s="560">
        <v>7935</v>
      </c>
      <c r="G18" s="560">
        <v>8075</v>
      </c>
      <c r="H18" s="560">
        <v>8090</v>
      </c>
      <c r="I18" s="582">
        <f>I11+I13</f>
        <v>8189.0314398500213</v>
      </c>
      <c r="J18" s="560">
        <f>J11+J13</f>
        <v>6902.9135848530859</v>
      </c>
      <c r="K18" s="560">
        <f>K11+K13</f>
        <v>8300.1148098190461</v>
      </c>
      <c r="L18" s="560">
        <f>L11+L13</f>
        <v>7304.907446483423</v>
      </c>
      <c r="M18" s="560">
        <f t="shared" ref="M18" si="45">M11+M13</f>
        <v>7130.7236644341301</v>
      </c>
      <c r="N18" s="560">
        <f>N11+N13</f>
        <v>7088.7000682725547</v>
      </c>
      <c r="O18" s="561">
        <f>IF(ISERROR(M18/L18),"N/A",IF(L18&lt;0,"N/A",IF(M18&lt;0,"N/A",IF(M18/L18-1&gt;300%,"&gt;±300%",IF(M18/L18-1&lt;-300%,"&gt;±300%",M18/L18-1)))))</f>
        <v>-2.3844762349883641E-2</v>
      </c>
      <c r="P18" s="561">
        <f>IF(ISERROR(N18/M18),"N/A",IF(M18&lt;0,"N/A",IF(N18&lt;0,"N/A",IF(N18/M18-1&gt;300%,"&gt;±300%",IF(N18/M18-1&lt;-300%,"&gt;±300%",N18/M18-1)))))</f>
        <v>-5.8933143589866566E-3</v>
      </c>
      <c r="Q18" s="27"/>
      <c r="R18" s="34">
        <v>1950</v>
      </c>
      <c r="S18" s="34">
        <v>1855</v>
      </c>
      <c r="T18" s="34">
        <v>1860</v>
      </c>
      <c r="U18" s="34">
        <v>2020</v>
      </c>
      <c r="V18" s="34">
        <v>2100</v>
      </c>
      <c r="W18" s="34">
        <v>1945</v>
      </c>
      <c r="X18" s="34">
        <v>1825</v>
      </c>
      <c r="Y18" s="34">
        <v>2195</v>
      </c>
      <c r="Z18" s="34">
        <v>2030</v>
      </c>
      <c r="AA18" s="34">
        <v>1885</v>
      </c>
      <c r="AB18" s="34">
        <v>1790</v>
      </c>
      <c r="AC18" s="34">
        <v>2120</v>
      </c>
      <c r="AD18" s="34">
        <v>2045</v>
      </c>
      <c r="AE18" s="34">
        <v>2120</v>
      </c>
      <c r="AF18" s="34">
        <v>1760</v>
      </c>
      <c r="AG18" s="34">
        <v>2150</v>
      </c>
      <c r="AH18" s="34">
        <v>2145</v>
      </c>
      <c r="AI18" s="34">
        <v>2045</v>
      </c>
      <c r="AJ18" s="34">
        <f t="shared" ref="AJ18:AX18" si="46">AJ11+AJ13</f>
        <v>1857.1850996747282</v>
      </c>
      <c r="AK18" s="34">
        <f t="shared" si="46"/>
        <v>2178.4553401569697</v>
      </c>
      <c r="AL18" s="34">
        <f t="shared" si="46"/>
        <v>2012.0537490537638</v>
      </c>
      <c r="AM18" s="34">
        <f t="shared" si="46"/>
        <v>2141.3372509645601</v>
      </c>
      <c r="AN18" s="34">
        <f t="shared" si="46"/>
        <v>1694.4060942596677</v>
      </c>
      <c r="AO18" s="34">
        <f t="shared" si="46"/>
        <v>1324.2984332072131</v>
      </c>
      <c r="AP18" s="34">
        <f t="shared" si="46"/>
        <v>1889.9373002848506</v>
      </c>
      <c r="AQ18" s="34">
        <f t="shared" si="46"/>
        <v>1994.2717571013548</v>
      </c>
      <c r="AR18" s="34">
        <f t="shared" si="46"/>
        <v>1967.3258337289146</v>
      </c>
      <c r="AS18" s="34">
        <f t="shared" si="46"/>
        <v>2111.894213631087</v>
      </c>
      <c r="AT18" s="34">
        <f t="shared" si="46"/>
        <v>2040.9696655743658</v>
      </c>
      <c r="AU18" s="34">
        <f t="shared" si="46"/>
        <v>2179.9624397948696</v>
      </c>
      <c r="AV18" s="34">
        <f t="shared" si="46"/>
        <v>1751.4422983253189</v>
      </c>
      <c r="AW18" s="34">
        <f t="shared" si="46"/>
        <v>1989.0108958817445</v>
      </c>
      <c r="AX18" s="34">
        <f t="shared" si="46"/>
        <v>1807.6056214717041</v>
      </c>
      <c r="AY18" s="34">
        <f>AY11+AY13</f>
        <v>1756.5904735440085</v>
      </c>
      <c r="AZ18" s="34">
        <f>AZ11+AZ13</f>
        <v>1626.2993281398524</v>
      </c>
      <c r="BA18" s="34">
        <f>BA11+BA13</f>
        <v>1886.1080017901722</v>
      </c>
      <c r="BB18" s="34">
        <f>BB11+BB13</f>
        <v>1766.7415779893199</v>
      </c>
      <c r="BC18" s="34">
        <f>BC11+BC13</f>
        <v>1851.5747565147863</v>
      </c>
      <c r="BD18" s="561">
        <f t="shared" si="20"/>
        <v>5.4073094669096156E-2</v>
      </c>
      <c r="BE18" s="561">
        <f t="shared" si="21"/>
        <v>4.8016744260930722E-2</v>
      </c>
      <c r="BF18" s="4"/>
      <c r="BG18" s="34">
        <f>BG11+BG13</f>
        <v>3475</v>
      </c>
      <c r="BH18" s="34">
        <f t="shared" ref="BH18:BM18" si="47">BH11+BH13</f>
        <v>3805</v>
      </c>
      <c r="BI18" s="34">
        <f t="shared" si="47"/>
        <v>3880</v>
      </c>
      <c r="BJ18" s="34">
        <f t="shared" si="47"/>
        <v>4045</v>
      </c>
      <c r="BK18" s="34">
        <f t="shared" si="47"/>
        <v>4020</v>
      </c>
      <c r="BL18" s="34">
        <f t="shared" si="47"/>
        <v>3915</v>
      </c>
      <c r="BM18" s="34">
        <f t="shared" si="47"/>
        <v>3910</v>
      </c>
      <c r="BN18" s="34">
        <f>SUM(AD18:AE18)</f>
        <v>4165</v>
      </c>
      <c r="BO18" s="34">
        <f>SUM(AF18:AG18)</f>
        <v>3910</v>
      </c>
      <c r="BP18" s="34">
        <f>SUM(AH18:AI18)</f>
        <v>4190</v>
      </c>
      <c r="BQ18" s="34">
        <f>SUM(AJ18:AK18)</f>
        <v>4035.6404398316981</v>
      </c>
      <c r="BR18" s="34">
        <f>SUM(AL18:AM18)</f>
        <v>4153.3910000183241</v>
      </c>
      <c r="BS18" s="34">
        <f>SUM(AN18:AO18)</f>
        <v>3018.7045274668808</v>
      </c>
      <c r="BT18" s="34">
        <f>SUM(AP18:AQ18)</f>
        <v>3884.2090573862051</v>
      </c>
      <c r="BU18" s="34">
        <f>SUM(AR18:AS18)</f>
        <v>4079.2200473600014</v>
      </c>
      <c r="BV18" s="34">
        <f>SUM(AT18:AU18)</f>
        <v>4220.9321053692356</v>
      </c>
      <c r="BW18" s="34">
        <f>SUM(AV18:AW18)</f>
        <v>3740.4531942070635</v>
      </c>
      <c r="BX18" s="34">
        <f t="shared" si="39"/>
        <v>3564.1960950157127</v>
      </c>
      <c r="BY18" s="34">
        <f t="shared" si="40"/>
        <v>3512.4073299300244</v>
      </c>
      <c r="BZ18" s="34">
        <f t="shared" si="41"/>
        <v>3618.3163345041062</v>
      </c>
      <c r="CA18" s="561">
        <f t="shared" si="42"/>
        <v>1.5184416919169275E-2</v>
      </c>
      <c r="CB18" s="561">
        <f t="shared" si="43"/>
        <v>3.0152825292102836E-2</v>
      </c>
      <c r="CC18" s="643"/>
      <c r="CD18" s="645">
        <f t="shared" si="44"/>
        <v>7130.7236644341301</v>
      </c>
      <c r="CF18" s="696"/>
      <c r="CG18" s="696"/>
    </row>
    <row r="19" spans="1:85" x14ac:dyDescent="0.45">
      <c r="A19" s="3"/>
      <c r="B19" s="4"/>
      <c r="C19" s="9"/>
      <c r="D19" s="9"/>
      <c r="E19" s="9"/>
      <c r="F19" s="9"/>
      <c r="G19" s="9"/>
      <c r="H19" s="9"/>
      <c r="I19" s="627"/>
      <c r="J19" s="9"/>
      <c r="K19" s="9"/>
      <c r="L19" s="9"/>
      <c r="M19" s="9"/>
      <c r="N19" s="9"/>
      <c r="O19" s="9"/>
      <c r="P19" s="492"/>
      <c r="Q19" s="27"/>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
      <c r="BD19" s="492"/>
      <c r="BE19" s="492"/>
      <c r="BF19" s="4"/>
      <c r="BG19" s="542"/>
      <c r="BH19" s="13"/>
      <c r="BI19" s="13"/>
      <c r="BJ19" s="13"/>
      <c r="BK19" s="13"/>
      <c r="BL19" s="13"/>
      <c r="BM19" s="13"/>
      <c r="BN19" s="13"/>
      <c r="BO19" s="13"/>
      <c r="BP19" s="13"/>
      <c r="BQ19" s="13"/>
      <c r="BR19" s="13"/>
      <c r="BS19" s="13"/>
      <c r="BT19" s="13"/>
      <c r="BU19" s="13"/>
      <c r="BV19" s="13"/>
      <c r="BW19" s="13"/>
      <c r="BX19" s="13"/>
      <c r="BY19" s="13"/>
      <c r="BZ19" s="13"/>
      <c r="CA19" s="492"/>
      <c r="CB19" s="492"/>
      <c r="CC19" s="19"/>
      <c r="CD19" s="13"/>
    </row>
    <row r="20" spans="1:85" x14ac:dyDescent="0.45">
      <c r="A20" s="110" t="s">
        <v>32</v>
      </c>
      <c r="B20" s="5"/>
      <c r="C20" s="10"/>
      <c r="D20" s="10"/>
      <c r="E20" s="10"/>
      <c r="F20" s="10"/>
      <c r="G20" s="10"/>
      <c r="H20" s="10"/>
      <c r="I20" s="524"/>
      <c r="J20" s="10"/>
      <c r="K20" s="10"/>
      <c r="L20" s="10"/>
      <c r="M20" s="10"/>
      <c r="N20" s="10"/>
      <c r="O20" s="743"/>
      <c r="P20" s="26"/>
      <c r="Q20" s="27"/>
      <c r="R20" s="5"/>
      <c r="S20" s="5"/>
      <c r="T20" s="5"/>
      <c r="U20" s="5"/>
      <c r="V20" s="5"/>
      <c r="W20" s="5"/>
      <c r="X20" s="5"/>
      <c r="Y20" s="5"/>
      <c r="Z20" s="5"/>
      <c r="AA20" s="5"/>
      <c r="AB20" s="5"/>
      <c r="AC20" s="5"/>
      <c r="AD20" s="5"/>
      <c r="AE20" s="5"/>
      <c r="AF20" s="5"/>
      <c r="AG20" s="5"/>
      <c r="AH20" s="5"/>
      <c r="AI20" s="5"/>
      <c r="AJ20" s="199"/>
      <c r="AK20" s="199"/>
      <c r="AL20" s="199"/>
      <c r="AM20" s="199"/>
      <c r="AN20" s="753"/>
      <c r="AO20" s="5"/>
      <c r="AP20" s="5"/>
      <c r="AQ20" s="5"/>
      <c r="AR20" s="5"/>
      <c r="AS20" s="5"/>
      <c r="AT20" s="5"/>
      <c r="AU20" s="5"/>
      <c r="AV20" s="5"/>
      <c r="AW20" s="5"/>
      <c r="AX20" s="5"/>
      <c r="AY20" s="5"/>
      <c r="AZ20" s="5"/>
      <c r="BA20" s="5"/>
      <c r="BB20" s="5"/>
      <c r="BC20" s="5"/>
      <c r="BD20" s="492"/>
      <c r="BE20" s="492"/>
      <c r="BF20" s="4"/>
      <c r="BG20" s="199"/>
      <c r="BH20" s="7"/>
      <c r="BI20" s="7"/>
      <c r="BJ20" s="7"/>
      <c r="BK20" s="7"/>
      <c r="BL20" s="7"/>
      <c r="BM20" s="7"/>
      <c r="BN20" s="7"/>
      <c r="BO20" s="7"/>
      <c r="BP20" s="7"/>
      <c r="BQ20" s="7"/>
      <c r="BR20" s="7"/>
      <c r="BS20" s="7"/>
      <c r="BT20" s="7"/>
      <c r="BU20" s="7"/>
      <c r="BV20" s="7"/>
      <c r="BW20" s="7"/>
      <c r="BX20" s="7"/>
      <c r="BY20" s="7"/>
      <c r="BZ20" s="7"/>
      <c r="CA20" s="492"/>
      <c r="CB20" s="492"/>
      <c r="CC20" s="19"/>
      <c r="CD20" s="13"/>
    </row>
    <row r="21" spans="1:85" x14ac:dyDescent="0.45">
      <c r="A21" s="23" t="s">
        <v>27</v>
      </c>
      <c r="B21" s="9"/>
      <c r="C21" s="555">
        <v>3110</v>
      </c>
      <c r="D21" s="555">
        <v>3220</v>
      </c>
      <c r="E21" s="555">
        <v>3245</v>
      </c>
      <c r="F21" s="555">
        <v>3360</v>
      </c>
      <c r="G21" s="555">
        <v>3300</v>
      </c>
      <c r="H21" s="555">
        <v>3115</v>
      </c>
      <c r="I21" s="555">
        <f t="shared" ref="I21" si="48">SUM(I22:I23)</f>
        <v>2776.2183601483684</v>
      </c>
      <c r="J21" s="555">
        <f>SUM(J22:J23)</f>
        <v>2299.5790638783901</v>
      </c>
      <c r="K21" s="555">
        <f>SUM(K22:K23)</f>
        <v>2520.6350182845981</v>
      </c>
      <c r="L21" s="555">
        <f>SUM(L22:L23)</f>
        <v>2814.8470357978722</v>
      </c>
      <c r="M21" s="555">
        <f t="shared" ref="M21:N21" si="49">SUM(M22:M23)</f>
        <v>3271.5162241318048</v>
      </c>
      <c r="N21" s="555">
        <f t="shared" si="49"/>
        <v>3296.5605829150059</v>
      </c>
      <c r="O21" s="492">
        <f t="shared" ref="O21:P23" si="50">IF(ISERROR(M21/L21),"N/A",IF(L21&lt;0,"N/A",IF(M21&lt;0,"N/A",IF(M21/L21-1&gt;300%,"&gt;±300%",IF(M21/L21-1&lt;-300%,"&gt;±300%",M21/L21-1)))))</f>
        <v>0.16223588085826091</v>
      </c>
      <c r="P21" s="492">
        <f t="shared" si="50"/>
        <v>7.6552757398742344E-3</v>
      </c>
      <c r="Q21" s="27"/>
      <c r="R21" s="555">
        <v>755</v>
      </c>
      <c r="S21" s="555">
        <v>800</v>
      </c>
      <c r="T21" s="555">
        <v>835</v>
      </c>
      <c r="U21" s="555">
        <v>830</v>
      </c>
      <c r="V21" s="555">
        <v>765</v>
      </c>
      <c r="W21" s="555">
        <v>825</v>
      </c>
      <c r="X21" s="555">
        <v>860</v>
      </c>
      <c r="Y21" s="555">
        <v>865</v>
      </c>
      <c r="Z21" s="555">
        <v>780</v>
      </c>
      <c r="AA21" s="555">
        <v>840</v>
      </c>
      <c r="AB21" s="555">
        <v>845</v>
      </c>
      <c r="AC21" s="555">
        <v>825</v>
      </c>
      <c r="AD21" s="555">
        <v>785</v>
      </c>
      <c r="AE21" s="555">
        <v>840</v>
      </c>
      <c r="AF21" s="555">
        <v>795</v>
      </c>
      <c r="AG21" s="555">
        <v>810</v>
      </c>
      <c r="AH21" s="555">
        <v>730</v>
      </c>
      <c r="AI21" s="555">
        <v>775</v>
      </c>
      <c r="AJ21" s="555">
        <f t="shared" ref="AJ21:BA21" si="51">SUM(AJ22:AJ23)</f>
        <v>737.71868978637985</v>
      </c>
      <c r="AK21" s="555">
        <f t="shared" si="51"/>
        <v>720.27555868751017</v>
      </c>
      <c r="AL21" s="555">
        <f t="shared" si="51"/>
        <v>650.52580329840202</v>
      </c>
      <c r="AM21" s="555">
        <f t="shared" si="51"/>
        <v>667.69830837607651</v>
      </c>
      <c r="AN21" s="555">
        <f t="shared" si="51"/>
        <v>617.3471331611097</v>
      </c>
      <c r="AO21" s="555">
        <f t="shared" si="51"/>
        <v>368.90258933482755</v>
      </c>
      <c r="AP21" s="555">
        <f t="shared" si="51"/>
        <v>619.09667212321165</v>
      </c>
      <c r="AQ21" s="555">
        <f t="shared" si="51"/>
        <v>694.23266925924099</v>
      </c>
      <c r="AR21" s="555">
        <f t="shared" si="51"/>
        <v>693.59656510165007</v>
      </c>
      <c r="AS21" s="563">
        <f t="shared" si="51"/>
        <v>630.14003415406603</v>
      </c>
      <c r="AT21" s="563">
        <f t="shared" si="51"/>
        <v>548.93247983403694</v>
      </c>
      <c r="AU21" s="563">
        <f t="shared" si="51"/>
        <v>647.96593919484474</v>
      </c>
      <c r="AV21" s="563">
        <f t="shared" si="51"/>
        <v>712.98626227124839</v>
      </c>
      <c r="AW21" s="563">
        <f t="shared" si="51"/>
        <v>683.62691453914954</v>
      </c>
      <c r="AX21" s="563">
        <f t="shared" si="51"/>
        <v>684.44337853077832</v>
      </c>
      <c r="AY21" s="563">
        <f t="shared" si="51"/>
        <v>733.79048045669651</v>
      </c>
      <c r="AZ21" s="563">
        <f t="shared" si="51"/>
        <v>827.02911361979841</v>
      </c>
      <c r="BA21" s="563">
        <f t="shared" si="51"/>
        <v>829.92089782087635</v>
      </c>
      <c r="BB21" s="563">
        <f t="shared" ref="BB21:BC21" si="52">SUM(BB22:BB23)</f>
        <v>791.02828117409638</v>
      </c>
      <c r="BC21" s="563">
        <f t="shared" si="52"/>
        <v>823.53793151703371</v>
      </c>
      <c r="BD21" s="492">
        <f t="shared" si="20"/>
        <v>0.12230664399527247</v>
      </c>
      <c r="BE21" s="492">
        <f t="shared" si="21"/>
        <v>4.1097962129349463E-2</v>
      </c>
      <c r="BF21" s="4"/>
      <c r="BG21" s="9">
        <f t="shared" ref="BG21:BH21" si="53">SUM(BG22:BG23)</f>
        <v>1655</v>
      </c>
      <c r="BH21" s="9">
        <f t="shared" si="53"/>
        <v>1565</v>
      </c>
      <c r="BI21" s="9">
        <f>SUM(T21:U21)</f>
        <v>1665</v>
      </c>
      <c r="BJ21" s="9">
        <f>SUM(V21:W21)</f>
        <v>1590</v>
      </c>
      <c r="BK21" s="9">
        <f>SUM(X21:Y21)</f>
        <v>1725</v>
      </c>
      <c r="BL21" s="9">
        <f>SUM(Z21:AA21)</f>
        <v>1620</v>
      </c>
      <c r="BM21" s="9">
        <f>SUM(AB21:AC21)</f>
        <v>1670</v>
      </c>
      <c r="BN21" s="9">
        <f>SUM(AD21:AE21)</f>
        <v>1625</v>
      </c>
      <c r="BO21" s="9">
        <f>SUM(AF21:AG21)</f>
        <v>1605</v>
      </c>
      <c r="BP21" s="9">
        <f>SUM(AH21:AI21)</f>
        <v>1505</v>
      </c>
      <c r="BQ21" s="9">
        <f>SUM(AJ21:AK21)</f>
        <v>1457.9942484738899</v>
      </c>
      <c r="BR21" s="9">
        <f>SUM(AL21:AM21)</f>
        <v>1318.2241116744785</v>
      </c>
      <c r="BS21" s="9">
        <f>SUM(AN21:AO21)</f>
        <v>986.24972249593725</v>
      </c>
      <c r="BT21" s="9">
        <f>SUM(AP21:AQ21)</f>
        <v>1313.3293413824526</v>
      </c>
      <c r="BU21" s="9">
        <f>SUM(AR21:AS21)</f>
        <v>1323.7365992557161</v>
      </c>
      <c r="BV21" s="9">
        <f>SUM(AT21:AU21)</f>
        <v>1196.8984190288816</v>
      </c>
      <c r="BW21" s="9">
        <f>SUM(AV21:AW21)</f>
        <v>1396.6131768103978</v>
      </c>
      <c r="BX21" s="9">
        <f t="shared" ref="BX21:BX22" si="54">SUM(AX21:AY21)</f>
        <v>1418.2338589874748</v>
      </c>
      <c r="BY21" s="9">
        <f t="shared" ref="BY21:BY25" si="55">SUM(AZ21:BA21)</f>
        <v>1656.9500114406746</v>
      </c>
      <c r="BZ21" s="9">
        <f t="shared" ref="BZ21:BZ22" si="56">BB21+BC21</f>
        <v>1614.5662126911302</v>
      </c>
      <c r="CA21" s="492">
        <f t="shared" si="42"/>
        <v>0.13843440026444132</v>
      </c>
      <c r="CB21" s="492">
        <f t="shared" si="43"/>
        <v>-2.5579407017048639E-2</v>
      </c>
      <c r="CC21" s="19"/>
      <c r="CD21" s="36">
        <f t="shared" ref="CD21:CD23" si="57">SUM(AZ21:BC21)</f>
        <v>3271.5162241318048</v>
      </c>
    </row>
    <row r="22" spans="1:85" x14ac:dyDescent="0.45">
      <c r="A22" s="10"/>
      <c r="B22" s="10" t="s">
        <v>4</v>
      </c>
      <c r="C22" s="7">
        <v>2975</v>
      </c>
      <c r="D22" s="7">
        <v>3080</v>
      </c>
      <c r="E22" s="7">
        <v>3105</v>
      </c>
      <c r="F22" s="7">
        <v>3225</v>
      </c>
      <c r="G22" s="7">
        <v>3160</v>
      </c>
      <c r="H22" s="7">
        <v>2970</v>
      </c>
      <c r="I22" s="7">
        <v>2776.2183601483684</v>
      </c>
      <c r="J22" s="7">
        <v>2299.5790638783901</v>
      </c>
      <c r="K22" s="7">
        <v>2520.6350182845981</v>
      </c>
      <c r="L22" s="7">
        <v>2814.8470357978722</v>
      </c>
      <c r="M22" s="7">
        <v>3271.5162241318048</v>
      </c>
      <c r="N22" s="7">
        <v>3296.5605829150059</v>
      </c>
      <c r="O22" s="26">
        <f t="shared" si="50"/>
        <v>0.16223588085826091</v>
      </c>
      <c r="P22" s="26">
        <f t="shared" si="50"/>
        <v>7.6552757398742344E-3</v>
      </c>
      <c r="Q22" s="27"/>
      <c r="R22" s="7">
        <v>725</v>
      </c>
      <c r="S22" s="7">
        <v>770</v>
      </c>
      <c r="T22" s="7">
        <v>800</v>
      </c>
      <c r="U22" s="7">
        <v>795</v>
      </c>
      <c r="V22" s="7">
        <v>730</v>
      </c>
      <c r="W22" s="7">
        <v>790</v>
      </c>
      <c r="X22" s="7">
        <v>830</v>
      </c>
      <c r="Y22" s="7">
        <v>830</v>
      </c>
      <c r="Z22" s="7">
        <v>760</v>
      </c>
      <c r="AA22" s="7">
        <v>805</v>
      </c>
      <c r="AB22" s="7">
        <v>815</v>
      </c>
      <c r="AC22" s="7">
        <v>795</v>
      </c>
      <c r="AD22" s="7">
        <v>745</v>
      </c>
      <c r="AE22" s="7">
        <v>805</v>
      </c>
      <c r="AF22" s="7">
        <v>760</v>
      </c>
      <c r="AG22" s="7">
        <v>770</v>
      </c>
      <c r="AH22" s="7">
        <v>690</v>
      </c>
      <c r="AI22" s="7">
        <v>735</v>
      </c>
      <c r="AJ22" s="7">
        <v>737.71868978637985</v>
      </c>
      <c r="AK22" s="7">
        <v>720.27555868751017</v>
      </c>
      <c r="AL22" s="7">
        <v>650.52580329840202</v>
      </c>
      <c r="AM22" s="7">
        <v>667.69830837607651</v>
      </c>
      <c r="AN22" s="7">
        <v>617.3471331611097</v>
      </c>
      <c r="AO22" s="7">
        <v>368.90258933482755</v>
      </c>
      <c r="AP22" s="7">
        <v>619.09667212321165</v>
      </c>
      <c r="AQ22" s="7">
        <v>694.23266925924099</v>
      </c>
      <c r="AR22" s="7">
        <v>693.59656510165007</v>
      </c>
      <c r="AS22" s="524">
        <v>630.14003415406603</v>
      </c>
      <c r="AT22" s="524">
        <v>548.93247983403694</v>
      </c>
      <c r="AU22" s="524">
        <v>647.96593919484474</v>
      </c>
      <c r="AV22" s="524">
        <v>712.98626227124839</v>
      </c>
      <c r="AW22" s="524">
        <v>683.62691453914954</v>
      </c>
      <c r="AX22" s="524">
        <v>684.44337853077832</v>
      </c>
      <c r="AY22" s="524">
        <v>733.79048045669651</v>
      </c>
      <c r="AZ22" s="524">
        <v>827.02911361979841</v>
      </c>
      <c r="BA22" s="524">
        <v>829.92089782087635</v>
      </c>
      <c r="BB22" s="524">
        <v>791.02828117409638</v>
      </c>
      <c r="BC22" s="524">
        <v>823.53793151703371</v>
      </c>
      <c r="BD22" s="492">
        <f t="shared" si="20"/>
        <v>0.12230664399527247</v>
      </c>
      <c r="BE22" s="492">
        <f t="shared" si="21"/>
        <v>4.1097962129349463E-2</v>
      </c>
      <c r="BF22" s="4"/>
      <c r="BG22" s="13">
        <f>D22-BH22</f>
        <v>1585</v>
      </c>
      <c r="BH22" s="13">
        <f>SUM(R22:S22)</f>
        <v>1495</v>
      </c>
      <c r="BI22" s="13">
        <f>SUM(T22:U22)</f>
        <v>1595</v>
      </c>
      <c r="BJ22" s="13">
        <f>SUM(V22:W22)</f>
        <v>1520</v>
      </c>
      <c r="BK22" s="13">
        <f>SUM(X22:Y22)</f>
        <v>1660</v>
      </c>
      <c r="BL22" s="13">
        <f>SUM(Z22:AA22)</f>
        <v>1565</v>
      </c>
      <c r="BM22" s="13">
        <f>SUM(AB22:AC22)</f>
        <v>1610</v>
      </c>
      <c r="BN22" s="13">
        <f>SUM(AD22:AE22)</f>
        <v>1550</v>
      </c>
      <c r="BO22" s="13">
        <f>SUM(AF22:AG22)</f>
        <v>1530</v>
      </c>
      <c r="BP22" s="13">
        <f>SUM(AH22:AI22)</f>
        <v>1425</v>
      </c>
      <c r="BQ22" s="13">
        <f>SUM(AJ22:AK22)</f>
        <v>1457.9942484738899</v>
      </c>
      <c r="BR22" s="13">
        <f>SUM(AL22:AM22)</f>
        <v>1318.2241116744785</v>
      </c>
      <c r="BS22" s="13">
        <f>SUM(AN22:AO22)</f>
        <v>986.24972249593725</v>
      </c>
      <c r="BT22" s="13">
        <f>SUM(AP22:AQ22)</f>
        <v>1313.3293413824526</v>
      </c>
      <c r="BU22" s="13">
        <f>SUM(AR22:AS22)</f>
        <v>1323.7365992557161</v>
      </c>
      <c r="BV22" s="7">
        <f>SUM(AT22:AU22)</f>
        <v>1196.8984190288816</v>
      </c>
      <c r="BW22" s="7">
        <f>SUM(AV22:AW22)</f>
        <v>1396.6131768103978</v>
      </c>
      <c r="BX22" s="7">
        <f t="shared" si="54"/>
        <v>1418.2338589874748</v>
      </c>
      <c r="BY22" s="7">
        <f t="shared" si="55"/>
        <v>1656.9500114406746</v>
      </c>
      <c r="BZ22" s="7">
        <f t="shared" si="56"/>
        <v>1614.5662126911302</v>
      </c>
      <c r="CA22" s="492">
        <f t="shared" si="42"/>
        <v>0.13843440026444132</v>
      </c>
      <c r="CB22" s="492">
        <f t="shared" si="43"/>
        <v>-2.5579407017048639E-2</v>
      </c>
      <c r="CC22" s="19"/>
      <c r="CD22" s="13">
        <f t="shared" si="57"/>
        <v>3271.5162241318048</v>
      </c>
    </row>
    <row r="23" spans="1:85" x14ac:dyDescent="0.45">
      <c r="A23" s="29"/>
      <c r="B23" s="29" t="s">
        <v>9</v>
      </c>
      <c r="C23" s="29">
        <v>135</v>
      </c>
      <c r="D23" s="29">
        <v>140</v>
      </c>
      <c r="E23" s="29">
        <v>140</v>
      </c>
      <c r="F23" s="29">
        <v>135</v>
      </c>
      <c r="G23" s="29">
        <v>140</v>
      </c>
      <c r="H23" s="29">
        <v>145</v>
      </c>
      <c r="I23" s="543" t="s">
        <v>101</v>
      </c>
      <c r="J23" s="489" t="s">
        <v>101</v>
      </c>
      <c r="K23" s="489" t="s">
        <v>101</v>
      </c>
      <c r="L23" s="489" t="s">
        <v>101</v>
      </c>
      <c r="M23" s="489" t="s">
        <v>101</v>
      </c>
      <c r="N23" s="489" t="s">
        <v>101</v>
      </c>
      <c r="O23" s="489" t="str">
        <f t="shared" si="50"/>
        <v>N/A</v>
      </c>
      <c r="P23" s="489" t="str">
        <f t="shared" si="50"/>
        <v>N/A</v>
      </c>
      <c r="Q23" s="27"/>
      <c r="R23" s="29">
        <v>35</v>
      </c>
      <c r="S23" s="29">
        <v>35</v>
      </c>
      <c r="T23" s="29">
        <v>35</v>
      </c>
      <c r="U23" s="29">
        <v>35</v>
      </c>
      <c r="V23" s="29">
        <v>35</v>
      </c>
      <c r="W23" s="29">
        <v>35</v>
      </c>
      <c r="X23" s="29">
        <v>35</v>
      </c>
      <c r="Y23" s="29">
        <v>35</v>
      </c>
      <c r="Z23" s="29">
        <v>30</v>
      </c>
      <c r="AA23" s="29">
        <v>35</v>
      </c>
      <c r="AB23" s="29">
        <v>35</v>
      </c>
      <c r="AC23" s="29">
        <v>35</v>
      </c>
      <c r="AD23" s="29">
        <v>35</v>
      </c>
      <c r="AE23" s="29">
        <v>35</v>
      </c>
      <c r="AF23" s="29">
        <v>35</v>
      </c>
      <c r="AG23" s="29">
        <v>40</v>
      </c>
      <c r="AH23" s="29">
        <v>35</v>
      </c>
      <c r="AI23" s="29">
        <v>40</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612" t="str">
        <f t="shared" si="20"/>
        <v>N/A</v>
      </c>
      <c r="BE23" s="612" t="str">
        <f t="shared" si="21"/>
        <v>N/A</v>
      </c>
      <c r="BF23" s="4"/>
      <c r="BG23" s="29">
        <f>D23-BH23</f>
        <v>70</v>
      </c>
      <c r="BH23" s="29">
        <f>SUM(R23:S23)</f>
        <v>70</v>
      </c>
      <c r="BI23" s="29">
        <f>SUM(T23:U23)</f>
        <v>70</v>
      </c>
      <c r="BJ23" s="29">
        <f>SUM(V23:W23)</f>
        <v>70</v>
      </c>
      <c r="BK23" s="29">
        <f>SUM(X23:Y23)</f>
        <v>70</v>
      </c>
      <c r="BL23" s="29">
        <f>SUM(Z23:AA23)</f>
        <v>65</v>
      </c>
      <c r="BM23" s="29">
        <f>SUM(AB23:AC23)</f>
        <v>70</v>
      </c>
      <c r="BN23" s="29">
        <f>SUM(AD23:AE23)</f>
        <v>70</v>
      </c>
      <c r="BO23" s="29">
        <f>SUM(AF23:AG23)</f>
        <v>75</v>
      </c>
      <c r="BP23" s="29">
        <f>SUM(AH23:AI23)</f>
        <v>75</v>
      </c>
      <c r="BQ23" s="489" t="s">
        <v>101</v>
      </c>
      <c r="BR23" s="489" t="s">
        <v>101</v>
      </c>
      <c r="BS23" s="489" t="s">
        <v>101</v>
      </c>
      <c r="BT23" s="489" t="s">
        <v>101</v>
      </c>
      <c r="BU23" s="489" t="s">
        <v>101</v>
      </c>
      <c r="BV23" s="489" t="s">
        <v>101</v>
      </c>
      <c r="BW23" s="489" t="s">
        <v>101</v>
      </c>
      <c r="BX23" s="489" t="s">
        <v>101</v>
      </c>
      <c r="BY23" s="489" t="s">
        <v>101</v>
      </c>
      <c r="BZ23" s="489"/>
      <c r="CA23" s="680" t="str">
        <f t="shared" si="42"/>
        <v>N/A</v>
      </c>
      <c r="CB23" s="680" t="str">
        <f t="shared" si="43"/>
        <v>N/A</v>
      </c>
      <c r="CC23" s="19"/>
      <c r="CD23" s="489">
        <f t="shared" si="57"/>
        <v>0</v>
      </c>
    </row>
    <row r="24" spans="1:85" x14ac:dyDescent="0.45">
      <c r="A24" s="37"/>
      <c r="B24" s="37"/>
      <c r="C24" s="37"/>
      <c r="D24" s="37"/>
      <c r="E24" s="37"/>
      <c r="F24" s="37"/>
      <c r="G24" s="37"/>
      <c r="H24" s="37"/>
      <c r="I24" s="628"/>
      <c r="J24" s="37"/>
      <c r="K24" s="37"/>
      <c r="L24" s="37"/>
      <c r="M24" s="37"/>
      <c r="N24" s="37"/>
      <c r="O24" s="37"/>
      <c r="P24" s="539"/>
      <c r="Q24" s="27"/>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544"/>
      <c r="BD24" s="492"/>
      <c r="BE24" s="492"/>
      <c r="BF24" s="4"/>
      <c r="BG24" s="37"/>
      <c r="BH24" s="37"/>
      <c r="BI24" s="37"/>
      <c r="BJ24" s="37"/>
      <c r="BK24" s="37"/>
      <c r="BL24" s="37"/>
      <c r="BM24" s="37"/>
      <c r="BN24" s="37"/>
      <c r="BO24" s="37"/>
      <c r="BP24" s="37"/>
      <c r="BQ24" s="37"/>
      <c r="BR24" s="37"/>
      <c r="BS24" s="37"/>
      <c r="BT24" s="37"/>
      <c r="BU24" s="37"/>
      <c r="BV24" s="37"/>
      <c r="BW24" s="37"/>
      <c r="BX24" s="37"/>
      <c r="BY24" s="37"/>
      <c r="BZ24" s="37"/>
      <c r="CA24" s="492"/>
      <c r="CB24" s="492"/>
      <c r="CC24" s="19"/>
      <c r="CD24" s="37"/>
    </row>
    <row r="25" spans="1:85"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1899.1127259820812</v>
      </c>
      <c r="M25" s="572">
        <v>1850.097530015935</v>
      </c>
      <c r="N25" s="572">
        <v>1899.9362738668981</v>
      </c>
      <c r="O25" s="545">
        <f t="shared" ref="O25:P44" si="58">IF(ISERROR(M25/L25),"N/A",IF(L25&lt;0,"N/A",IF(M25&lt;0,"N/A",IF(M25/L25-1&gt;300%,"&gt;±300%",IF(M25/L25-1&lt;-300%,"&gt;±300%",M25/L25-1)))))</f>
        <v>-2.5809524256017569E-2</v>
      </c>
      <c r="P25" s="545">
        <f t="shared" si="58"/>
        <v>2.6938441375322419E-2</v>
      </c>
      <c r="Q25" s="27"/>
      <c r="R25" s="28">
        <v>740</v>
      </c>
      <c r="S25" s="28">
        <v>695</v>
      </c>
      <c r="T25" s="28">
        <v>720</v>
      </c>
      <c r="U25" s="28">
        <v>660</v>
      </c>
      <c r="V25" s="28">
        <v>785</v>
      </c>
      <c r="W25" s="28">
        <v>675</v>
      </c>
      <c r="X25" s="28">
        <v>580</v>
      </c>
      <c r="Y25" s="28">
        <v>600</v>
      </c>
      <c r="Z25" s="28">
        <v>630</v>
      </c>
      <c r="AA25" s="28">
        <v>700</v>
      </c>
      <c r="AB25" s="28">
        <v>610</v>
      </c>
      <c r="AC25" s="28">
        <v>590</v>
      </c>
      <c r="AD25" s="28">
        <v>580</v>
      </c>
      <c r="AE25" s="28">
        <v>680</v>
      </c>
      <c r="AF25" s="28">
        <v>580</v>
      </c>
      <c r="AG25" s="28">
        <v>570</v>
      </c>
      <c r="AH25" s="28">
        <v>550</v>
      </c>
      <c r="AI25" s="28">
        <v>560</v>
      </c>
      <c r="AJ25" s="572">
        <v>541.21125275204304</v>
      </c>
      <c r="AK25" s="572">
        <v>535.93402330837796</v>
      </c>
      <c r="AL25" s="28">
        <v>529.95018102166023</v>
      </c>
      <c r="AM25" s="28">
        <v>498.44229317058239</v>
      </c>
      <c r="AN25" s="28">
        <v>396.63405846780205</v>
      </c>
      <c r="AO25" s="28">
        <v>388.84279375950177</v>
      </c>
      <c r="AP25" s="28">
        <v>511.18101744141416</v>
      </c>
      <c r="AQ25" s="28">
        <v>533.68862201318211</v>
      </c>
      <c r="AR25" s="572">
        <v>487.30936025685696</v>
      </c>
      <c r="AS25" s="572">
        <v>469.95020098424459</v>
      </c>
      <c r="AT25" s="572">
        <v>484.61517848069673</v>
      </c>
      <c r="AU25" s="572">
        <v>510.62620846175867</v>
      </c>
      <c r="AV25" s="572">
        <v>472.40989084854721</v>
      </c>
      <c r="AW25" s="572">
        <v>483.34986846357089</v>
      </c>
      <c r="AX25" s="572">
        <v>480.41669419004046</v>
      </c>
      <c r="AY25" s="572">
        <v>462.94727187702898</v>
      </c>
      <c r="AZ25" s="572">
        <v>461.75132621778999</v>
      </c>
      <c r="BA25" s="572">
        <v>476.63112327986443</v>
      </c>
      <c r="BB25" s="572">
        <v>450.12805563495573</v>
      </c>
      <c r="BC25" s="572">
        <v>461.58702488332494</v>
      </c>
      <c r="BD25" s="612">
        <f t="shared" si="20"/>
        <v>-2.9382330911874588E-3</v>
      </c>
      <c r="BE25" s="612">
        <f t="shared" si="21"/>
        <v>2.5457131820421752E-2</v>
      </c>
      <c r="BF25" s="4"/>
      <c r="BG25" s="28">
        <f>D25-BH25</f>
        <v>1565</v>
      </c>
      <c r="BH25" s="28">
        <f>SUM(R25:S25)</f>
        <v>1435</v>
      </c>
      <c r="BI25" s="28">
        <f>SUM(T25:U25)</f>
        <v>1380</v>
      </c>
      <c r="BJ25" s="28">
        <f>SUM(V25:W25)</f>
        <v>1460</v>
      </c>
      <c r="BK25" s="28">
        <f>SUM(X25:Y25)</f>
        <v>1180</v>
      </c>
      <c r="BL25" s="28">
        <f>SUM(Z25:AA25)</f>
        <v>1330</v>
      </c>
      <c r="BM25" s="28">
        <f>SUM(AB25:AC25)</f>
        <v>1200</v>
      </c>
      <c r="BN25" s="28">
        <f>SUM(AD25:AE25)</f>
        <v>1260</v>
      </c>
      <c r="BO25" s="28">
        <f>SUM(AF25:AG25)</f>
        <v>1150</v>
      </c>
      <c r="BP25" s="28">
        <f>SUM(AH25:AI25)</f>
        <v>1110</v>
      </c>
      <c r="BQ25" s="28">
        <f>SUM(AJ25:AK25)</f>
        <v>1077.1452760604211</v>
      </c>
      <c r="BR25" s="28">
        <f>SUM(AL25:AM25)</f>
        <v>1028.3924741922426</v>
      </c>
      <c r="BS25" s="28">
        <f>SUM(AN25:AO25)</f>
        <v>785.47685222730388</v>
      </c>
      <c r="BT25" s="28">
        <f>SUM(AP25:AQ25)</f>
        <v>1044.8696394545964</v>
      </c>
      <c r="BU25" s="28">
        <f>SUM(AR25:AS25)</f>
        <v>957.25956124110155</v>
      </c>
      <c r="BV25" s="28">
        <f>SUM(AT25:AU25)</f>
        <v>995.24138694245539</v>
      </c>
      <c r="BW25" s="28">
        <f>SUM(AV25:AW25)</f>
        <v>955.75975931211815</v>
      </c>
      <c r="BX25" s="28">
        <f>SUM(AX25:AY25)</f>
        <v>943.36396606706944</v>
      </c>
      <c r="BY25" s="28">
        <f t="shared" si="55"/>
        <v>938.38244949765442</v>
      </c>
      <c r="BZ25" s="28">
        <f>BB25+BC25</f>
        <v>911.71508051828073</v>
      </c>
      <c r="CA25" s="545">
        <f t="shared" si="42"/>
        <v>-3.3548965921111562E-2</v>
      </c>
      <c r="CB25" s="545">
        <f t="shared" si="43"/>
        <v>-2.8418443880370514E-2</v>
      </c>
      <c r="CC25" s="19"/>
      <c r="CD25" s="647">
        <f>SUM(AZ25:BC25)</f>
        <v>1850.0975300159353</v>
      </c>
    </row>
    <row r="26" spans="1:85" x14ac:dyDescent="0.45">
      <c r="A26" s="23"/>
      <c r="B26" s="4"/>
      <c r="C26" s="9"/>
      <c r="D26" s="9"/>
      <c r="E26" s="9"/>
      <c r="F26" s="9"/>
      <c r="G26" s="9"/>
      <c r="H26" s="9"/>
      <c r="I26" s="627"/>
      <c r="J26" s="9"/>
      <c r="K26" s="9"/>
      <c r="L26" s="9"/>
      <c r="M26" s="9"/>
      <c r="N26" s="9"/>
      <c r="O26" s="492"/>
      <c r="P26" s="492"/>
      <c r="Q26" s="27"/>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9"/>
      <c r="BD26" s="492"/>
      <c r="BE26" s="492"/>
      <c r="BF26" s="4"/>
      <c r="BG26" s="7"/>
      <c r="BH26" s="7"/>
      <c r="BI26" s="7"/>
      <c r="BJ26" s="7"/>
      <c r="BK26" s="7"/>
      <c r="BL26" s="7"/>
      <c r="BM26" s="7"/>
      <c r="BN26" s="7"/>
      <c r="BO26" s="7"/>
      <c r="BP26" s="7"/>
      <c r="BQ26" s="7"/>
      <c r="BR26" s="7"/>
      <c r="BS26" s="7"/>
      <c r="BT26" s="7"/>
      <c r="BU26" s="7"/>
      <c r="BV26" s="7"/>
      <c r="BW26" s="7"/>
      <c r="BX26" s="7"/>
      <c r="BY26" s="7"/>
      <c r="BZ26" s="7"/>
      <c r="CA26" s="492"/>
      <c r="CB26" s="492"/>
      <c r="CC26" s="19"/>
      <c r="CD26" s="13"/>
    </row>
    <row r="27" spans="1:85" x14ac:dyDescent="0.45">
      <c r="A27" s="23" t="s">
        <v>6</v>
      </c>
      <c r="B27" s="9"/>
      <c r="C27" s="555">
        <v>1615</v>
      </c>
      <c r="D27" s="555">
        <v>1720</v>
      </c>
      <c r="E27" s="555">
        <v>1875</v>
      </c>
      <c r="F27" s="555">
        <v>2020</v>
      </c>
      <c r="G27" s="555">
        <v>1900</v>
      </c>
      <c r="H27" s="555">
        <v>2040</v>
      </c>
      <c r="I27" s="555">
        <f t="shared" ref="I27" si="59">SUM(I28:I33)</f>
        <v>2232.602383589192</v>
      </c>
      <c r="J27" s="555">
        <f>SUM(J28:J33)</f>
        <v>2094.1284990193308</v>
      </c>
      <c r="K27" s="555">
        <f t="shared" ref="K27" si="60">SUM(K28:K33)</f>
        <v>2537.5218536224975</v>
      </c>
      <c r="L27" s="555">
        <f>SUM(L28:L33)</f>
        <v>2335.6871429108628</v>
      </c>
      <c r="M27" s="555">
        <f t="shared" ref="M27:N27" si="61">SUM(M28:M33)</f>
        <v>2622.2064152964572</v>
      </c>
      <c r="N27" s="555">
        <f t="shared" si="61"/>
        <v>2258.1962176370457</v>
      </c>
      <c r="O27" s="492">
        <f t="shared" si="58"/>
        <v>0.12267022715573028</v>
      </c>
      <c r="P27" s="492">
        <f t="shared" si="58"/>
        <v>-0.13881828506557814</v>
      </c>
      <c r="Q27" s="27"/>
      <c r="R27" s="555">
        <v>410</v>
      </c>
      <c r="S27" s="555">
        <v>435</v>
      </c>
      <c r="T27" s="555">
        <v>455</v>
      </c>
      <c r="U27" s="555">
        <v>460</v>
      </c>
      <c r="V27" s="555">
        <v>450</v>
      </c>
      <c r="W27" s="555">
        <v>480</v>
      </c>
      <c r="X27" s="555">
        <v>500</v>
      </c>
      <c r="Y27" s="555">
        <v>545</v>
      </c>
      <c r="Z27" s="555">
        <v>520</v>
      </c>
      <c r="AA27" s="555">
        <v>480</v>
      </c>
      <c r="AB27" s="555">
        <v>480</v>
      </c>
      <c r="AC27" s="555">
        <v>475</v>
      </c>
      <c r="AD27" s="555">
        <v>475</v>
      </c>
      <c r="AE27" s="555">
        <v>480</v>
      </c>
      <c r="AF27" s="555">
        <v>510</v>
      </c>
      <c r="AG27" s="555">
        <v>505</v>
      </c>
      <c r="AH27" s="555">
        <v>505</v>
      </c>
      <c r="AI27" s="555">
        <v>525</v>
      </c>
      <c r="AJ27" s="555">
        <f t="shared" ref="AJ27:BC27" si="62">SUM(AJ28:AJ33)</f>
        <v>682.98519191301762</v>
      </c>
      <c r="AK27" s="555">
        <f t="shared" si="62"/>
        <v>549.35415096654037</v>
      </c>
      <c r="AL27" s="555">
        <f t="shared" si="62"/>
        <v>531.86068942785823</v>
      </c>
      <c r="AM27" s="555">
        <f t="shared" si="62"/>
        <v>468.39919682804737</v>
      </c>
      <c r="AN27" s="555">
        <f t="shared" si="62"/>
        <v>629.37495372795365</v>
      </c>
      <c r="AO27" s="555">
        <f t="shared" si="62"/>
        <v>345.05273148978523</v>
      </c>
      <c r="AP27" s="555">
        <f t="shared" si="62"/>
        <v>590.127463439964</v>
      </c>
      <c r="AQ27" s="555">
        <f t="shared" si="62"/>
        <v>529.57294430952766</v>
      </c>
      <c r="AR27" s="555">
        <f t="shared" si="62"/>
        <v>481.81267065598138</v>
      </c>
      <c r="AS27" s="563">
        <f t="shared" si="62"/>
        <v>788.6113792991556</v>
      </c>
      <c r="AT27" s="563">
        <f t="shared" si="62"/>
        <v>724.51925688219194</v>
      </c>
      <c r="AU27" s="563">
        <f t="shared" si="62"/>
        <v>542.57781584189183</v>
      </c>
      <c r="AV27" s="563">
        <f t="shared" si="62"/>
        <v>572.58401808289887</v>
      </c>
      <c r="AW27" s="563">
        <f t="shared" si="62"/>
        <v>647.34495281125533</v>
      </c>
      <c r="AX27" s="563">
        <f t="shared" si="62"/>
        <v>564.75243847089303</v>
      </c>
      <c r="AY27" s="563">
        <f t="shared" si="62"/>
        <v>551.00501521362673</v>
      </c>
      <c r="AZ27" s="563">
        <f t="shared" si="62"/>
        <v>659.39332822663346</v>
      </c>
      <c r="BA27" s="563">
        <f t="shared" si="62"/>
        <v>680.28775314485574</v>
      </c>
      <c r="BB27" s="563">
        <f t="shared" si="62"/>
        <v>552.42135686831193</v>
      </c>
      <c r="BC27" s="563">
        <f t="shared" si="62"/>
        <v>730.32559873828552</v>
      </c>
      <c r="BD27" s="492">
        <f t="shared" si="20"/>
        <v>0.3254427429397091</v>
      </c>
      <c r="BE27" s="492">
        <f t="shared" si="21"/>
        <v>0.32204446779269436</v>
      </c>
      <c r="BF27" s="4"/>
      <c r="BG27" s="9">
        <f>SUM(BG28:BG33)</f>
        <v>875</v>
      </c>
      <c r="BH27" s="9">
        <f t="shared" ref="BH27" si="63">SUM(BH28:BH33)</f>
        <v>845</v>
      </c>
      <c r="BI27" s="9">
        <f t="shared" ref="BI27:BI33" si="64">SUM(T27:U27)</f>
        <v>915</v>
      </c>
      <c r="BJ27" s="9">
        <f t="shared" ref="BJ27:BJ33" si="65">SUM(V27:W27)</f>
        <v>930</v>
      </c>
      <c r="BK27" s="9">
        <f t="shared" ref="BK27:BK33" si="66">SUM(X27:Y27)</f>
        <v>1045</v>
      </c>
      <c r="BL27" s="9">
        <f t="shared" ref="BL27:BL33" si="67">SUM(Z27:AA27)</f>
        <v>1000</v>
      </c>
      <c r="BM27" s="9">
        <f t="shared" ref="BM27:BM33" si="68">SUM(AB27:AC27)</f>
        <v>955</v>
      </c>
      <c r="BN27" s="9">
        <f t="shared" ref="BN27:BN33" si="69">SUM(AD27:AE27)</f>
        <v>955</v>
      </c>
      <c r="BO27" s="9">
        <f t="shared" ref="BO27:BO33" si="70">SUM(AF27:AG27)</f>
        <v>1015</v>
      </c>
      <c r="BP27" s="9">
        <f t="shared" ref="BP27:BP33" si="71">SUM(AH27:AI27)</f>
        <v>1030</v>
      </c>
      <c r="BQ27" s="9">
        <f t="shared" ref="BQ27:BQ33" si="72">SUM(AJ27:AK27)</f>
        <v>1232.339342879558</v>
      </c>
      <c r="BR27" s="9">
        <f t="shared" ref="BR27:BR33" si="73">SUM(AL27:AM27)</f>
        <v>1000.2598862559056</v>
      </c>
      <c r="BS27" s="9">
        <f t="shared" ref="BS27:BS33" si="74">SUM(AN27:AO27)</f>
        <v>974.42768521773883</v>
      </c>
      <c r="BT27" s="9">
        <f t="shared" ref="BT27:BT33" si="75">SUM(AP27:AQ27)</f>
        <v>1119.7004077494917</v>
      </c>
      <c r="BU27" s="9">
        <f t="shared" ref="BU27:BU33" si="76">SUM(AR27:AS27)</f>
        <v>1270.424049955137</v>
      </c>
      <c r="BV27" s="9">
        <f t="shared" ref="BV27:BV33" si="77">SUM(AT27:AU27)</f>
        <v>1267.0970727240838</v>
      </c>
      <c r="BW27" s="9">
        <f t="shared" ref="BW27:BW33" si="78">SUM(AV27:AW27)</f>
        <v>1219.9289708941542</v>
      </c>
      <c r="BX27" s="9">
        <f t="shared" ref="BX27:BX33" si="79">SUM(AX27:AY27)</f>
        <v>1115.7574536845198</v>
      </c>
      <c r="BY27" s="9">
        <f t="shared" ref="BY27:BY33" si="80">SUM(AZ27:BA27)</f>
        <v>1339.6810813714892</v>
      </c>
      <c r="BZ27" s="9">
        <f t="shared" ref="BZ27:BZ33" si="81">BB27+BC27</f>
        <v>1282.7469556065976</v>
      </c>
      <c r="CA27" s="492">
        <f t="shared" si="42"/>
        <v>0.14966469761921397</v>
      </c>
      <c r="CB27" s="492">
        <f t="shared" si="43"/>
        <v>-4.2498268100200187E-2</v>
      </c>
      <c r="CC27" s="19"/>
      <c r="CD27" s="36">
        <f t="shared" ref="CD27:CD33" si="82">SUM(AZ27:BC27)</f>
        <v>2622.4280369780868</v>
      </c>
    </row>
    <row r="28" spans="1:85" x14ac:dyDescent="0.45">
      <c r="A28" s="10"/>
      <c r="B28" s="10" t="s">
        <v>12</v>
      </c>
      <c r="C28" s="7">
        <v>535</v>
      </c>
      <c r="D28" s="7">
        <v>540</v>
      </c>
      <c r="E28" s="7">
        <v>515</v>
      </c>
      <c r="F28" s="7">
        <v>560</v>
      </c>
      <c r="G28" s="7">
        <v>570</v>
      </c>
      <c r="H28" s="7">
        <v>565</v>
      </c>
      <c r="I28" s="7">
        <v>779.3960246002124</v>
      </c>
      <c r="J28" s="7">
        <v>627.13706890501521</v>
      </c>
      <c r="K28" s="7">
        <v>669.67505471513971</v>
      </c>
      <c r="L28" s="7">
        <v>684.59180056053742</v>
      </c>
      <c r="M28" s="7">
        <v>771.4909066161897</v>
      </c>
      <c r="N28" s="7">
        <v>542.88345145533003</v>
      </c>
      <c r="O28" s="26">
        <f t="shared" si="58"/>
        <v>0.12693565126619988</v>
      </c>
      <c r="P28" s="26">
        <f t="shared" si="58"/>
        <v>-0.29631905340731379</v>
      </c>
      <c r="Q28" s="27"/>
      <c r="R28" s="7">
        <v>145</v>
      </c>
      <c r="S28" s="7">
        <v>125</v>
      </c>
      <c r="T28" s="7">
        <v>135</v>
      </c>
      <c r="U28" s="7">
        <v>130</v>
      </c>
      <c r="V28" s="7">
        <v>125</v>
      </c>
      <c r="W28" s="7">
        <v>115</v>
      </c>
      <c r="X28" s="7">
        <v>140</v>
      </c>
      <c r="Y28" s="7">
        <v>135</v>
      </c>
      <c r="Z28" s="7">
        <v>165</v>
      </c>
      <c r="AA28" s="7">
        <v>130</v>
      </c>
      <c r="AB28" s="7">
        <v>150</v>
      </c>
      <c r="AC28" s="7">
        <v>135</v>
      </c>
      <c r="AD28" s="7">
        <v>160</v>
      </c>
      <c r="AE28" s="7">
        <v>135</v>
      </c>
      <c r="AF28" s="7">
        <v>145</v>
      </c>
      <c r="AG28" s="7">
        <v>135</v>
      </c>
      <c r="AH28" s="7">
        <v>155</v>
      </c>
      <c r="AI28" s="7">
        <v>140</v>
      </c>
      <c r="AJ28" s="7">
        <v>261.59681990091713</v>
      </c>
      <c r="AK28" s="7">
        <v>214.44309657931893</v>
      </c>
      <c r="AL28" s="7">
        <v>155.54618787129556</v>
      </c>
      <c r="AM28" s="7">
        <v>147.80992024868078</v>
      </c>
      <c r="AN28" s="7">
        <v>221.80369304701873</v>
      </c>
      <c r="AO28" s="7">
        <v>102.14637418286111</v>
      </c>
      <c r="AP28" s="7">
        <v>142.07276448312015</v>
      </c>
      <c r="AQ28" s="7">
        <v>161.11423719201511</v>
      </c>
      <c r="AR28" s="7">
        <v>105.09103914887285</v>
      </c>
      <c r="AS28" s="7">
        <v>146.09607073695798</v>
      </c>
      <c r="AT28" s="7">
        <v>315.49080809992722</v>
      </c>
      <c r="AU28" s="7">
        <v>102.99713672938151</v>
      </c>
      <c r="AV28" s="7">
        <v>132.78681291946424</v>
      </c>
      <c r="AW28" s="7">
        <v>153.02271388121432</v>
      </c>
      <c r="AX28" s="7">
        <v>131.06628745180825</v>
      </c>
      <c r="AY28" s="7">
        <v>267.71598630805056</v>
      </c>
      <c r="AZ28" s="7">
        <v>291.67111657252502</v>
      </c>
      <c r="BA28" s="7">
        <v>228.72839053955153</v>
      </c>
      <c r="BB28" s="7">
        <v>122.86759245144786</v>
      </c>
      <c r="BC28" s="7">
        <v>128.22380705266534</v>
      </c>
      <c r="BD28" s="492">
        <f t="shared" si="20"/>
        <v>-0.52104538536924316</v>
      </c>
      <c r="BE28" s="492">
        <f t="shared" si="21"/>
        <v>4.359338776279853E-2</v>
      </c>
      <c r="BF28" s="4"/>
      <c r="BG28" s="13">
        <f t="shared" ref="BG28:BG33" si="83">D28-BH28</f>
        <v>270</v>
      </c>
      <c r="BH28" s="13">
        <f t="shared" ref="BH28:BH33" si="84">SUM(R28:S28)</f>
        <v>270</v>
      </c>
      <c r="BI28" s="13">
        <f t="shared" si="64"/>
        <v>265</v>
      </c>
      <c r="BJ28" s="13">
        <f t="shared" si="65"/>
        <v>240</v>
      </c>
      <c r="BK28" s="13">
        <f t="shared" si="66"/>
        <v>275</v>
      </c>
      <c r="BL28" s="13">
        <f t="shared" si="67"/>
        <v>295</v>
      </c>
      <c r="BM28" s="13">
        <f t="shared" si="68"/>
        <v>285</v>
      </c>
      <c r="BN28" s="13">
        <f t="shared" si="69"/>
        <v>295</v>
      </c>
      <c r="BO28" s="13">
        <f t="shared" si="70"/>
        <v>280</v>
      </c>
      <c r="BP28" s="13">
        <f t="shared" si="71"/>
        <v>295</v>
      </c>
      <c r="BQ28" s="13">
        <f t="shared" si="72"/>
        <v>476.03991648023606</v>
      </c>
      <c r="BR28" s="13">
        <f t="shared" si="73"/>
        <v>303.35610811997634</v>
      </c>
      <c r="BS28" s="13">
        <f t="shared" si="74"/>
        <v>323.95006722987983</v>
      </c>
      <c r="BT28" s="13">
        <f t="shared" si="75"/>
        <v>303.18700167513526</v>
      </c>
      <c r="BU28" s="13">
        <f t="shared" si="76"/>
        <v>251.18710988583084</v>
      </c>
      <c r="BV28" s="13">
        <f t="shared" si="77"/>
        <v>418.48794482930873</v>
      </c>
      <c r="BW28" s="13">
        <f t="shared" si="78"/>
        <v>285.80952680067855</v>
      </c>
      <c r="BX28" s="13">
        <f t="shared" si="79"/>
        <v>398.78227375985881</v>
      </c>
      <c r="BY28" s="13">
        <f t="shared" si="80"/>
        <v>520.39950711207655</v>
      </c>
      <c r="BZ28" s="13">
        <f t="shared" si="81"/>
        <v>251.09139950411321</v>
      </c>
      <c r="CA28" s="492">
        <f t="shared" si="42"/>
        <v>-0.37035466211490387</v>
      </c>
      <c r="CB28" s="492">
        <f t="shared" si="43"/>
        <v>-0.51750261852181856</v>
      </c>
      <c r="CC28" s="19"/>
      <c r="CD28" s="13">
        <f t="shared" si="82"/>
        <v>771.4909066161897</v>
      </c>
    </row>
    <row r="29" spans="1:85" x14ac:dyDescent="0.45">
      <c r="A29" s="10"/>
      <c r="B29" s="10" t="s">
        <v>13</v>
      </c>
      <c r="C29" s="7">
        <v>50</v>
      </c>
      <c r="D29" s="7">
        <v>60</v>
      </c>
      <c r="E29" s="7">
        <v>170</v>
      </c>
      <c r="F29" s="7">
        <v>220</v>
      </c>
      <c r="G29" s="7">
        <v>120</v>
      </c>
      <c r="H29" s="7">
        <v>235</v>
      </c>
      <c r="I29" s="7">
        <v>218.82799632930983</v>
      </c>
      <c r="J29" s="7">
        <v>108.88601227321639</v>
      </c>
      <c r="K29" s="7">
        <v>168.88811626284198</v>
      </c>
      <c r="L29" s="7">
        <v>192.65496448538445</v>
      </c>
      <c r="M29" s="7">
        <v>169.54485937865255</v>
      </c>
      <c r="N29" s="7">
        <v>156.31084451513354</v>
      </c>
      <c r="O29" s="26">
        <f t="shared" si="58"/>
        <v>-0.11995592830147461</v>
      </c>
      <c r="P29" s="26">
        <f t="shared" si="58"/>
        <v>-7.8056125747598459E-2</v>
      </c>
      <c r="Q29" s="27"/>
      <c r="R29" s="7">
        <v>15</v>
      </c>
      <c r="S29" s="7">
        <v>15</v>
      </c>
      <c r="T29" s="7">
        <v>45</v>
      </c>
      <c r="U29" s="7">
        <v>40</v>
      </c>
      <c r="V29" s="7">
        <v>40</v>
      </c>
      <c r="W29" s="7">
        <v>40</v>
      </c>
      <c r="X29" s="7">
        <v>55</v>
      </c>
      <c r="Y29" s="7">
        <v>60</v>
      </c>
      <c r="Z29" s="7">
        <v>55</v>
      </c>
      <c r="AA29" s="7">
        <v>55</v>
      </c>
      <c r="AB29" s="7">
        <v>35</v>
      </c>
      <c r="AC29" s="7">
        <v>25</v>
      </c>
      <c r="AD29" s="7">
        <v>30</v>
      </c>
      <c r="AE29" s="7">
        <v>30</v>
      </c>
      <c r="AF29" s="7">
        <v>55</v>
      </c>
      <c r="AG29" s="7">
        <v>55</v>
      </c>
      <c r="AH29" s="7">
        <v>55</v>
      </c>
      <c r="AI29" s="7">
        <v>55</v>
      </c>
      <c r="AJ29" s="7">
        <v>54.706999082327457</v>
      </c>
      <c r="AK29" s="7">
        <v>54.706999082327457</v>
      </c>
      <c r="AL29" s="7">
        <v>54.706999082327457</v>
      </c>
      <c r="AM29" s="7">
        <v>54.706999082327457</v>
      </c>
      <c r="AN29" s="7">
        <v>33.175852077934877</v>
      </c>
      <c r="AO29" s="7">
        <v>18.290451516342788</v>
      </c>
      <c r="AP29" s="7">
        <v>21.426618642480928</v>
      </c>
      <c r="AQ29" s="7">
        <v>35.993090036457801</v>
      </c>
      <c r="AR29" s="7">
        <v>35.864535507985934</v>
      </c>
      <c r="AS29" s="7">
        <v>38.430517445326473</v>
      </c>
      <c r="AT29" s="7">
        <v>38.430517445326473</v>
      </c>
      <c r="AU29" s="7">
        <v>56.162545864203082</v>
      </c>
      <c r="AV29" s="7">
        <v>44.060782829446495</v>
      </c>
      <c r="AW29" s="7">
        <v>48.018266583748236</v>
      </c>
      <c r="AX29" s="7">
        <v>48.688351384265005</v>
      </c>
      <c r="AY29" s="7">
        <v>51.887563687924718</v>
      </c>
      <c r="AZ29" s="7">
        <v>43.96081217645191</v>
      </c>
      <c r="BA29" s="7">
        <v>43.256327167873309</v>
      </c>
      <c r="BB29" s="7">
        <v>40.884465859857279</v>
      </c>
      <c r="BC29" s="7">
        <v>41.443254174470034</v>
      </c>
      <c r="BD29" s="492">
        <f t="shared" si="20"/>
        <v>-0.201287336909312</v>
      </c>
      <c r="BE29" s="492">
        <f t="shared" si="21"/>
        <v>1.3667497003095441E-2</v>
      </c>
      <c r="BF29" s="4"/>
      <c r="BG29" s="13">
        <f t="shared" si="83"/>
        <v>30</v>
      </c>
      <c r="BH29" s="13">
        <f t="shared" si="84"/>
        <v>30</v>
      </c>
      <c r="BI29" s="13">
        <f t="shared" si="64"/>
        <v>85</v>
      </c>
      <c r="BJ29" s="13">
        <f t="shared" si="65"/>
        <v>80</v>
      </c>
      <c r="BK29" s="13">
        <f t="shared" si="66"/>
        <v>115</v>
      </c>
      <c r="BL29" s="13">
        <f t="shared" si="67"/>
        <v>110</v>
      </c>
      <c r="BM29" s="13">
        <f t="shared" si="68"/>
        <v>60</v>
      </c>
      <c r="BN29" s="13">
        <f t="shared" si="69"/>
        <v>60</v>
      </c>
      <c r="BO29" s="13">
        <f t="shared" si="70"/>
        <v>110</v>
      </c>
      <c r="BP29" s="13">
        <f t="shared" si="71"/>
        <v>110</v>
      </c>
      <c r="BQ29" s="13">
        <f t="shared" si="72"/>
        <v>109.41399816465491</v>
      </c>
      <c r="BR29" s="13">
        <f t="shared" si="73"/>
        <v>109.41399816465491</v>
      </c>
      <c r="BS29" s="13">
        <f t="shared" si="74"/>
        <v>51.466303594277662</v>
      </c>
      <c r="BT29" s="13">
        <f t="shared" si="75"/>
        <v>57.419708678938733</v>
      </c>
      <c r="BU29" s="13">
        <f t="shared" si="76"/>
        <v>74.295052953312407</v>
      </c>
      <c r="BV29" s="13">
        <f t="shared" si="77"/>
        <v>94.593063309529555</v>
      </c>
      <c r="BW29" s="13">
        <f t="shared" si="78"/>
        <v>92.079049413194724</v>
      </c>
      <c r="BX29" s="13">
        <f t="shared" si="79"/>
        <v>100.57591507218973</v>
      </c>
      <c r="BY29" s="13">
        <f t="shared" si="80"/>
        <v>87.217139344325219</v>
      </c>
      <c r="BZ29" s="13">
        <f t="shared" si="81"/>
        <v>82.327720034327314</v>
      </c>
      <c r="CA29" s="492">
        <f t="shared" si="42"/>
        <v>-0.18143702719248966</v>
      </c>
      <c r="CB29" s="492">
        <f t="shared" si="43"/>
        <v>-5.6060303591188965E-2</v>
      </c>
      <c r="CC29" s="19"/>
      <c r="CD29" s="13">
        <f t="shared" si="82"/>
        <v>169.54485937865255</v>
      </c>
    </row>
    <row r="30" spans="1:85"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89.0715</v>
      </c>
      <c r="N30" s="7">
        <v>86.541572912403353</v>
      </c>
      <c r="O30" s="26">
        <f t="shared" si="58"/>
        <v>-0.15942845494850211</v>
      </c>
      <c r="P30" s="26">
        <f t="shared" si="58"/>
        <v>-2.8403328647172765E-2</v>
      </c>
      <c r="Q30" s="27"/>
      <c r="R30" s="7">
        <v>55</v>
      </c>
      <c r="S30" s="7">
        <v>60</v>
      </c>
      <c r="T30" s="7">
        <v>60</v>
      </c>
      <c r="U30" s="7">
        <v>50</v>
      </c>
      <c r="V30" s="7">
        <v>50</v>
      </c>
      <c r="W30" s="7">
        <v>50</v>
      </c>
      <c r="X30" s="7">
        <v>50</v>
      </c>
      <c r="Y30" s="7">
        <v>50</v>
      </c>
      <c r="Z30" s="7">
        <v>50</v>
      </c>
      <c r="AA30" s="7">
        <v>50</v>
      </c>
      <c r="AB30" s="7">
        <v>55</v>
      </c>
      <c r="AC30" s="7">
        <v>50</v>
      </c>
      <c r="AD30" s="7">
        <v>50</v>
      </c>
      <c r="AE30" s="7">
        <v>65</v>
      </c>
      <c r="AF30" s="7">
        <v>55</v>
      </c>
      <c r="AG30" s="7">
        <v>50</v>
      </c>
      <c r="AH30" s="7">
        <v>50</v>
      </c>
      <c r="AI30" s="7">
        <v>55</v>
      </c>
      <c r="AJ30" s="7">
        <v>35.253865920000003</v>
      </c>
      <c r="AK30" s="7">
        <v>35.729599999999998</v>
      </c>
      <c r="AL30" s="7">
        <v>37.484800000000007</v>
      </c>
      <c r="AM30" s="7">
        <v>35.900320000000001</v>
      </c>
      <c r="AN30" s="7">
        <v>32.069000000000003</v>
      </c>
      <c r="AO30" s="7">
        <v>29.286999999999999</v>
      </c>
      <c r="AP30" s="7">
        <v>32.602000000000004</v>
      </c>
      <c r="AQ30" s="7">
        <v>35.814</v>
      </c>
      <c r="AR30" s="7">
        <v>33.107999999999997</v>
      </c>
      <c r="AS30" s="7">
        <v>35.045249999999996</v>
      </c>
      <c r="AT30" s="7">
        <v>34.968000000000004</v>
      </c>
      <c r="AU30" s="7">
        <v>31.80536</v>
      </c>
      <c r="AV30" s="7">
        <v>29.650399999999998</v>
      </c>
      <c r="AW30" s="7">
        <v>26.92</v>
      </c>
      <c r="AX30" s="7">
        <v>25.78</v>
      </c>
      <c r="AY30" s="7">
        <v>23.614999999999998</v>
      </c>
      <c r="AZ30" s="7">
        <v>22.503</v>
      </c>
      <c r="BA30" s="7">
        <v>22.591999999999999</v>
      </c>
      <c r="BB30" s="7">
        <v>22.015999999999998</v>
      </c>
      <c r="BC30" s="7">
        <v>22.2605</v>
      </c>
      <c r="BD30" s="492">
        <f t="shared" si="20"/>
        <v>-5.7357611687486654E-2</v>
      </c>
      <c r="BE30" s="492">
        <f t="shared" si="21"/>
        <v>1.1105559593023395E-2</v>
      </c>
      <c r="BF30" s="4"/>
      <c r="BG30" s="13">
        <f t="shared" si="83"/>
        <v>100</v>
      </c>
      <c r="BH30" s="13">
        <f t="shared" si="84"/>
        <v>115</v>
      </c>
      <c r="BI30" s="13">
        <f t="shared" si="64"/>
        <v>110</v>
      </c>
      <c r="BJ30" s="13">
        <f t="shared" si="65"/>
        <v>100</v>
      </c>
      <c r="BK30" s="13">
        <f t="shared" si="66"/>
        <v>100</v>
      </c>
      <c r="BL30" s="13">
        <f t="shared" si="67"/>
        <v>100</v>
      </c>
      <c r="BM30" s="13">
        <f t="shared" si="68"/>
        <v>105</v>
      </c>
      <c r="BN30" s="13">
        <f t="shared" si="69"/>
        <v>115</v>
      </c>
      <c r="BO30" s="13">
        <f t="shared" si="70"/>
        <v>105</v>
      </c>
      <c r="BP30" s="13">
        <f t="shared" si="71"/>
        <v>105</v>
      </c>
      <c r="BQ30" s="13">
        <f t="shared" si="72"/>
        <v>70.98346592</v>
      </c>
      <c r="BR30" s="13">
        <f t="shared" si="73"/>
        <v>73.385120000000001</v>
      </c>
      <c r="BS30" s="13">
        <f t="shared" si="74"/>
        <v>61.356000000000002</v>
      </c>
      <c r="BT30" s="13">
        <f t="shared" si="75"/>
        <v>68.415999999999997</v>
      </c>
      <c r="BU30" s="13">
        <f t="shared" si="76"/>
        <v>68.153249999999986</v>
      </c>
      <c r="BV30" s="13">
        <f t="shared" si="77"/>
        <v>66.773359999999997</v>
      </c>
      <c r="BW30" s="13">
        <f t="shared" si="78"/>
        <v>56.570399999999999</v>
      </c>
      <c r="BX30" s="13">
        <f t="shared" si="79"/>
        <v>49.394999999999996</v>
      </c>
      <c r="BY30" s="13">
        <f t="shared" si="80"/>
        <v>45.094999999999999</v>
      </c>
      <c r="BZ30" s="13">
        <f t="shared" si="81"/>
        <v>44.276499999999999</v>
      </c>
      <c r="CA30" s="492">
        <f t="shared" si="42"/>
        <v>-0.10362384856766871</v>
      </c>
      <c r="CB30" s="492">
        <f t="shared" si="43"/>
        <v>-1.8150571016742445E-2</v>
      </c>
      <c r="CC30" s="19"/>
      <c r="CD30" s="13">
        <f t="shared" si="82"/>
        <v>89.371499999999997</v>
      </c>
    </row>
    <row r="31" spans="1:85" x14ac:dyDescent="0.45">
      <c r="A31" s="10"/>
      <c r="B31" s="10" t="s">
        <v>11</v>
      </c>
      <c r="C31" s="7">
        <v>180</v>
      </c>
      <c r="D31" s="7">
        <v>225</v>
      </c>
      <c r="E31" s="7">
        <v>300</v>
      </c>
      <c r="F31" s="7">
        <v>320</v>
      </c>
      <c r="G31" s="7">
        <v>260</v>
      </c>
      <c r="H31" s="7">
        <v>275</v>
      </c>
      <c r="I31" s="7">
        <v>227.60982070977275</v>
      </c>
      <c r="J31" s="7">
        <v>473.1484547709764</v>
      </c>
      <c r="K31" s="7">
        <v>752.95819741459582</v>
      </c>
      <c r="L31" s="7">
        <v>505.07680845369225</v>
      </c>
      <c r="M31" s="7">
        <v>701.07826082247311</v>
      </c>
      <c r="N31" s="7">
        <v>530.38863511198531</v>
      </c>
      <c r="O31" s="26">
        <f>IF(ISERROR(M31/L31),"N/A",IF(L31&lt;0,"N/A",IF(M31&lt;0,"N/A",IF(M31/L31-1&gt;300%,"&gt;±300%",IF(M31/L31-1&lt;-300%,"&gt;±300%",M31/L31-1)))))</f>
        <v>0.38806266510007692</v>
      </c>
      <c r="P31" s="26">
        <f t="shared" si="58"/>
        <v>-0.2434672920969515</v>
      </c>
      <c r="Q31" s="27"/>
      <c r="R31" s="7">
        <v>45</v>
      </c>
      <c r="S31" s="7">
        <v>55</v>
      </c>
      <c r="T31" s="7">
        <v>55</v>
      </c>
      <c r="U31" s="7">
        <v>65</v>
      </c>
      <c r="V31" s="7">
        <v>85</v>
      </c>
      <c r="W31" s="7">
        <v>95</v>
      </c>
      <c r="X31" s="7">
        <v>90</v>
      </c>
      <c r="Y31" s="7">
        <v>110</v>
      </c>
      <c r="Z31" s="7">
        <v>85</v>
      </c>
      <c r="AA31" s="7">
        <v>40</v>
      </c>
      <c r="AB31" s="7">
        <v>60</v>
      </c>
      <c r="AC31" s="7">
        <v>70</v>
      </c>
      <c r="AD31" s="7">
        <v>65</v>
      </c>
      <c r="AE31" s="7">
        <v>55</v>
      </c>
      <c r="AF31" s="7">
        <v>70</v>
      </c>
      <c r="AG31" s="7">
        <v>65</v>
      </c>
      <c r="AH31" s="7">
        <v>70</v>
      </c>
      <c r="AI31" s="7">
        <v>70</v>
      </c>
      <c r="AJ31" s="7">
        <v>115.52785004885301</v>
      </c>
      <c r="AK31" s="7">
        <v>28.708334595919801</v>
      </c>
      <c r="AL31" s="7">
        <v>69.424871780826408</v>
      </c>
      <c r="AM31" s="7">
        <v>13.948764284173521</v>
      </c>
      <c r="AN31" s="7">
        <v>160.92805484004475</v>
      </c>
      <c r="AO31" s="7">
        <v>27.931164048001953</v>
      </c>
      <c r="AP31" s="7">
        <v>194.03720045453909</v>
      </c>
      <c r="AQ31" s="7">
        <v>90.252035428390613</v>
      </c>
      <c r="AR31" s="7">
        <v>101.62376663014028</v>
      </c>
      <c r="AS31" s="7">
        <v>373.37792404275092</v>
      </c>
      <c r="AT31" s="7">
        <v>137.74934646879498</v>
      </c>
      <c r="AU31" s="7">
        <v>140.20716027290959</v>
      </c>
      <c r="AV31" s="7">
        <v>150.24889961230423</v>
      </c>
      <c r="AW31" s="7">
        <v>202.26501444897195</v>
      </c>
      <c r="AX31" s="7">
        <v>150.97128093828448</v>
      </c>
      <c r="AY31" s="7">
        <v>1.591613454131604</v>
      </c>
      <c r="AZ31" s="7">
        <v>80.452188107410478</v>
      </c>
      <c r="BA31" s="7">
        <v>161.33497274175835</v>
      </c>
      <c r="BB31" s="7">
        <v>149.16910637407264</v>
      </c>
      <c r="BC31" s="7">
        <v>310.07655447151984</v>
      </c>
      <c r="BD31" s="492" t="str">
        <f t="shared" si="20"/>
        <v>&gt;±300%</v>
      </c>
      <c r="BE31" s="492">
        <f t="shared" si="21"/>
        <v>1.0786915066309923</v>
      </c>
      <c r="BF31" s="4"/>
      <c r="BG31" s="13">
        <f t="shared" si="83"/>
        <v>125</v>
      </c>
      <c r="BH31" s="13">
        <f t="shared" si="84"/>
        <v>100</v>
      </c>
      <c r="BI31" s="13">
        <f t="shared" si="64"/>
        <v>120</v>
      </c>
      <c r="BJ31" s="13">
        <f t="shared" si="65"/>
        <v>180</v>
      </c>
      <c r="BK31" s="13">
        <f t="shared" si="66"/>
        <v>200</v>
      </c>
      <c r="BL31" s="13">
        <f t="shared" si="67"/>
        <v>125</v>
      </c>
      <c r="BM31" s="13">
        <f t="shared" si="68"/>
        <v>130</v>
      </c>
      <c r="BN31" s="13">
        <f t="shared" si="69"/>
        <v>120</v>
      </c>
      <c r="BO31" s="13">
        <f t="shared" si="70"/>
        <v>135</v>
      </c>
      <c r="BP31" s="13">
        <f t="shared" si="71"/>
        <v>140</v>
      </c>
      <c r="BQ31" s="13">
        <f t="shared" si="72"/>
        <v>144.23618464477281</v>
      </c>
      <c r="BR31" s="13">
        <f t="shared" si="73"/>
        <v>83.373636064999928</v>
      </c>
      <c r="BS31" s="13">
        <f t="shared" si="74"/>
        <v>188.85921888804671</v>
      </c>
      <c r="BT31" s="13">
        <f t="shared" si="75"/>
        <v>284.28923588292969</v>
      </c>
      <c r="BU31" s="13">
        <f t="shared" si="76"/>
        <v>475.00169067289119</v>
      </c>
      <c r="BV31" s="13">
        <f t="shared" si="77"/>
        <v>277.95650674170457</v>
      </c>
      <c r="BW31" s="13">
        <f t="shared" si="78"/>
        <v>352.51391406127618</v>
      </c>
      <c r="BX31" s="13">
        <f t="shared" si="79"/>
        <v>152.56289439241607</v>
      </c>
      <c r="BY31" s="13">
        <f t="shared" si="80"/>
        <v>241.78716084916883</v>
      </c>
      <c r="BZ31" s="13">
        <f t="shared" si="81"/>
        <v>459.24566084559251</v>
      </c>
      <c r="CA31" s="492">
        <f t="shared" si="42"/>
        <v>2.0102054806612379</v>
      </c>
      <c r="CB31" s="492">
        <f t="shared" si="43"/>
        <v>0.89937984809738603</v>
      </c>
      <c r="CC31" s="19"/>
      <c r="CD31" s="13">
        <f t="shared" si="82"/>
        <v>701.03282169476131</v>
      </c>
    </row>
    <row r="32" spans="1:85" x14ac:dyDescent="0.45">
      <c r="A32" s="10"/>
      <c r="B32" s="10" t="s">
        <v>58</v>
      </c>
      <c r="C32" s="7">
        <v>220</v>
      </c>
      <c r="D32" s="7">
        <v>225</v>
      </c>
      <c r="E32" s="7">
        <v>240</v>
      </c>
      <c r="F32" s="7">
        <v>235</v>
      </c>
      <c r="G32" s="7">
        <v>235</v>
      </c>
      <c r="H32" s="7">
        <v>235</v>
      </c>
      <c r="I32" s="7">
        <v>277.1999040141219</v>
      </c>
      <c r="J32" s="7">
        <v>254.04265640295137</v>
      </c>
      <c r="K32" s="7">
        <v>264.95318057277234</v>
      </c>
      <c r="L32" s="7">
        <v>273.36880942962534</v>
      </c>
      <c r="M32" s="7">
        <v>285.4750837708105</v>
      </c>
      <c r="N32" s="7">
        <v>294.64929584525117</v>
      </c>
      <c r="O32" s="26">
        <f t="shared" si="58"/>
        <v>4.4285499748286883E-2</v>
      </c>
      <c r="P32" s="26">
        <f>IF(ISERROR(N32/M32),"N/A",IF(M32&lt;0,"N/A",IF(N32&lt;0,"N/A",IF(N32/M32-1&gt;300%,"&gt;±300%",IF(N32/M32-1&lt;-300%,"&gt;±300%",N32/M32-1)))))</f>
        <v>3.2136647280244013E-2</v>
      </c>
      <c r="Q32" s="27"/>
      <c r="R32" s="7">
        <v>45</v>
      </c>
      <c r="S32" s="7">
        <v>65</v>
      </c>
      <c r="T32" s="7">
        <v>50</v>
      </c>
      <c r="U32" s="7">
        <v>65</v>
      </c>
      <c r="V32" s="7">
        <v>45</v>
      </c>
      <c r="W32" s="7">
        <v>65</v>
      </c>
      <c r="X32" s="7">
        <v>50</v>
      </c>
      <c r="Y32" s="7">
        <v>70</v>
      </c>
      <c r="Z32" s="7">
        <v>45</v>
      </c>
      <c r="AA32" s="7">
        <v>75</v>
      </c>
      <c r="AB32" s="7">
        <v>55</v>
      </c>
      <c r="AC32" s="7">
        <v>70</v>
      </c>
      <c r="AD32" s="7">
        <v>45</v>
      </c>
      <c r="AE32" s="7">
        <v>70</v>
      </c>
      <c r="AF32" s="7">
        <v>55</v>
      </c>
      <c r="AG32" s="7">
        <v>70</v>
      </c>
      <c r="AH32" s="7">
        <v>45</v>
      </c>
      <c r="AI32" s="7">
        <v>70</v>
      </c>
      <c r="AJ32" s="7">
        <v>69.299976003530475</v>
      </c>
      <c r="AK32" s="7">
        <v>69.299976003530475</v>
      </c>
      <c r="AL32" s="7">
        <v>69.299976003530475</v>
      </c>
      <c r="AM32" s="7">
        <v>69.299976003530475</v>
      </c>
      <c r="AN32" s="7">
        <v>63.510664100737841</v>
      </c>
      <c r="AO32" s="7">
        <v>63.510664100737841</v>
      </c>
      <c r="AP32" s="7">
        <v>63.510664100737841</v>
      </c>
      <c r="AQ32" s="7">
        <v>63.510664100737841</v>
      </c>
      <c r="AR32" s="7">
        <v>64.936430606099577</v>
      </c>
      <c r="AS32" s="7">
        <v>65.670058074050075</v>
      </c>
      <c r="AT32" s="7">
        <v>68.074517153032772</v>
      </c>
      <c r="AU32" s="7">
        <v>66.272174739589886</v>
      </c>
      <c r="AV32" s="7">
        <v>70.686165861758099</v>
      </c>
      <c r="AW32" s="7">
        <v>67.592701601474715</v>
      </c>
      <c r="AX32" s="7">
        <v>67.081796184227997</v>
      </c>
      <c r="AY32" s="7">
        <v>68.008145782164561</v>
      </c>
      <c r="AZ32" s="7">
        <v>74.808805705002015</v>
      </c>
      <c r="BA32" s="7">
        <v>70.890657030428457</v>
      </c>
      <c r="BB32" s="7">
        <v>69.887810517689999</v>
      </c>
      <c r="BC32" s="7">
        <v>69.887810517689999</v>
      </c>
      <c r="BD32" s="492">
        <f t="shared" si="20"/>
        <v>2.7638817584384023E-2</v>
      </c>
      <c r="BE32" s="492">
        <f t="shared" si="21"/>
        <v>0</v>
      </c>
      <c r="BF32" s="4"/>
      <c r="BG32" s="13">
        <f t="shared" si="83"/>
        <v>115</v>
      </c>
      <c r="BH32" s="13">
        <f t="shared" si="84"/>
        <v>110</v>
      </c>
      <c r="BI32" s="13">
        <f t="shared" si="64"/>
        <v>115</v>
      </c>
      <c r="BJ32" s="13">
        <f t="shared" si="65"/>
        <v>110</v>
      </c>
      <c r="BK32" s="13">
        <f t="shared" si="66"/>
        <v>120</v>
      </c>
      <c r="BL32" s="13">
        <f t="shared" si="67"/>
        <v>120</v>
      </c>
      <c r="BM32" s="13">
        <f t="shared" si="68"/>
        <v>125</v>
      </c>
      <c r="BN32" s="13">
        <f t="shared" si="69"/>
        <v>115</v>
      </c>
      <c r="BO32" s="13">
        <f t="shared" si="70"/>
        <v>125</v>
      </c>
      <c r="BP32" s="13">
        <f t="shared" si="71"/>
        <v>115</v>
      </c>
      <c r="BQ32" s="13">
        <f>SUM(AJ32:AK32)</f>
        <v>138.59995200706095</v>
      </c>
      <c r="BR32" s="13">
        <f t="shared" si="73"/>
        <v>138.59995200706095</v>
      </c>
      <c r="BS32" s="13">
        <f t="shared" si="74"/>
        <v>127.02132820147568</v>
      </c>
      <c r="BT32" s="13">
        <f t="shared" si="75"/>
        <v>127.02132820147568</v>
      </c>
      <c r="BU32" s="13">
        <f t="shared" si="76"/>
        <v>130.60648868014965</v>
      </c>
      <c r="BV32" s="13">
        <f t="shared" si="77"/>
        <v>134.34669189262266</v>
      </c>
      <c r="BW32" s="13">
        <f t="shared" si="78"/>
        <v>138.27886746323281</v>
      </c>
      <c r="BX32" s="13">
        <f t="shared" si="79"/>
        <v>135.08994196639256</v>
      </c>
      <c r="BY32" s="13">
        <f t="shared" si="80"/>
        <v>145.69946273543047</v>
      </c>
      <c r="BZ32" s="13">
        <f t="shared" si="81"/>
        <v>139.77562103538</v>
      </c>
      <c r="CA32" s="492">
        <f t="shared" si="42"/>
        <v>3.4685625004955201E-2</v>
      </c>
      <c r="CB32" s="492">
        <f t="shared" si="43"/>
        <v>-4.0657951572596551E-2</v>
      </c>
      <c r="CC32" s="19"/>
      <c r="CD32" s="13">
        <f t="shared" si="82"/>
        <v>285.4750837708105</v>
      </c>
    </row>
    <row r="33" spans="1:82" x14ac:dyDescent="0.45">
      <c r="A33" s="29"/>
      <c r="B33" s="29" t="s">
        <v>2</v>
      </c>
      <c r="C33" s="29">
        <v>435</v>
      </c>
      <c r="D33" s="29">
        <v>455</v>
      </c>
      <c r="E33" s="29">
        <v>445</v>
      </c>
      <c r="F33" s="29">
        <v>490</v>
      </c>
      <c r="G33" s="29">
        <v>505</v>
      </c>
      <c r="H33" s="29">
        <v>525</v>
      </c>
      <c r="I33" s="29">
        <v>585.19754952409403</v>
      </c>
      <c r="J33" s="29">
        <v>501.14230666717151</v>
      </c>
      <c r="K33" s="29">
        <v>546.1206946571474</v>
      </c>
      <c r="L33" s="29">
        <v>574.02935998162309</v>
      </c>
      <c r="M33" s="29">
        <v>605.54580470833139</v>
      </c>
      <c r="N33" s="29">
        <v>647.42241779694245</v>
      </c>
      <c r="O33" s="30">
        <f t="shared" si="58"/>
        <v>5.4903889807513151E-2</v>
      </c>
      <c r="P33" s="30">
        <f t="shared" si="58"/>
        <v>6.9155153521014645E-2</v>
      </c>
      <c r="Q33" s="27"/>
      <c r="R33" s="29">
        <v>105</v>
      </c>
      <c r="S33" s="29">
        <v>115</v>
      </c>
      <c r="T33" s="29">
        <v>110</v>
      </c>
      <c r="U33" s="29">
        <v>110</v>
      </c>
      <c r="V33" s="29">
        <v>105</v>
      </c>
      <c r="W33" s="29">
        <v>115</v>
      </c>
      <c r="X33" s="29">
        <v>115</v>
      </c>
      <c r="Y33" s="29">
        <v>120</v>
      </c>
      <c r="Z33" s="29">
        <v>120</v>
      </c>
      <c r="AA33" s="29">
        <v>130</v>
      </c>
      <c r="AB33" s="29">
        <v>125</v>
      </c>
      <c r="AC33" s="29">
        <v>125</v>
      </c>
      <c r="AD33" s="29">
        <v>125</v>
      </c>
      <c r="AE33" s="29">
        <v>125</v>
      </c>
      <c r="AF33" s="29">
        <v>130</v>
      </c>
      <c r="AG33" s="29">
        <v>130</v>
      </c>
      <c r="AH33" s="29">
        <v>130</v>
      </c>
      <c r="AI33" s="29">
        <v>135</v>
      </c>
      <c r="AJ33" s="29">
        <v>146.59968095738952</v>
      </c>
      <c r="AK33" s="29">
        <v>146.46614470544381</v>
      </c>
      <c r="AL33" s="29">
        <v>145.39785468987833</v>
      </c>
      <c r="AM33" s="29">
        <v>146.73321720933518</v>
      </c>
      <c r="AN33" s="29">
        <v>117.88768966221744</v>
      </c>
      <c r="AO33" s="29">
        <v>103.88707764184153</v>
      </c>
      <c r="AP33" s="29">
        <v>136.47821575908594</v>
      </c>
      <c r="AQ33" s="29">
        <v>142.88891755192634</v>
      </c>
      <c r="AR33" s="29">
        <v>141.18889876288276</v>
      </c>
      <c r="AS33" s="29">
        <v>129.99155900007023</v>
      </c>
      <c r="AT33" s="29">
        <v>129.80606771511052</v>
      </c>
      <c r="AU33" s="29">
        <v>145.13343823580769</v>
      </c>
      <c r="AV33" s="29">
        <v>145.15095685992577</v>
      </c>
      <c r="AW33" s="29">
        <v>149.52625629584605</v>
      </c>
      <c r="AX33" s="29">
        <v>141.16472251230735</v>
      </c>
      <c r="AY33" s="29">
        <v>138.18670598135523</v>
      </c>
      <c r="AZ33" s="29">
        <v>145.99740566524412</v>
      </c>
      <c r="BA33" s="29">
        <v>153.48540566524409</v>
      </c>
      <c r="BB33" s="29">
        <v>147.59638166524411</v>
      </c>
      <c r="BC33" s="29">
        <v>158.43367252194028</v>
      </c>
      <c r="BD33" s="612">
        <f t="shared" si="20"/>
        <v>0.14651891726340782</v>
      </c>
      <c r="BE33" s="612">
        <f t="shared" si="21"/>
        <v>7.3425179766775539E-2</v>
      </c>
      <c r="BF33" s="4"/>
      <c r="BG33" s="29">
        <f t="shared" si="83"/>
        <v>235</v>
      </c>
      <c r="BH33" s="29">
        <f t="shared" si="84"/>
        <v>220</v>
      </c>
      <c r="BI33" s="29">
        <f t="shared" si="64"/>
        <v>220</v>
      </c>
      <c r="BJ33" s="29">
        <f t="shared" si="65"/>
        <v>220</v>
      </c>
      <c r="BK33" s="29">
        <f t="shared" si="66"/>
        <v>235</v>
      </c>
      <c r="BL33" s="29">
        <f t="shared" si="67"/>
        <v>250</v>
      </c>
      <c r="BM33" s="29">
        <f t="shared" si="68"/>
        <v>250</v>
      </c>
      <c r="BN33" s="29">
        <f t="shared" si="69"/>
        <v>250</v>
      </c>
      <c r="BO33" s="29">
        <f t="shared" si="70"/>
        <v>260</v>
      </c>
      <c r="BP33" s="29">
        <f t="shared" si="71"/>
        <v>265</v>
      </c>
      <c r="BQ33" s="29">
        <f t="shared" si="72"/>
        <v>293.06582566283333</v>
      </c>
      <c r="BR33" s="29">
        <f t="shared" si="73"/>
        <v>292.13107189921351</v>
      </c>
      <c r="BS33" s="29">
        <f t="shared" si="74"/>
        <v>221.77476730405897</v>
      </c>
      <c r="BT33" s="599">
        <f t="shared" si="75"/>
        <v>279.36713331101225</v>
      </c>
      <c r="BU33" s="599">
        <f t="shared" si="76"/>
        <v>271.18045776295298</v>
      </c>
      <c r="BV33" s="599">
        <f t="shared" si="77"/>
        <v>274.9395059509182</v>
      </c>
      <c r="BW33" s="599">
        <f t="shared" si="78"/>
        <v>294.67721315577182</v>
      </c>
      <c r="BX33" s="599">
        <f t="shared" si="79"/>
        <v>279.35142849366258</v>
      </c>
      <c r="BY33" s="599">
        <f t="shared" si="80"/>
        <v>299.48281133048818</v>
      </c>
      <c r="BZ33" s="13">
        <f t="shared" si="81"/>
        <v>306.03005418718442</v>
      </c>
      <c r="CA33" s="545">
        <f t="shared" si="42"/>
        <v>9.5502019937324434E-2</v>
      </c>
      <c r="CB33" s="545">
        <f t="shared" si="43"/>
        <v>2.1861831828041689E-2</v>
      </c>
      <c r="CC33" s="19"/>
      <c r="CD33" s="611">
        <f t="shared" si="82"/>
        <v>605.51286551767259</v>
      </c>
    </row>
    <row r="34" spans="1:82" x14ac:dyDescent="0.45">
      <c r="A34" s="37"/>
      <c r="B34" s="37"/>
      <c r="C34" s="37"/>
      <c r="D34" s="37"/>
      <c r="E34" s="37"/>
      <c r="F34" s="37"/>
      <c r="G34" s="37"/>
      <c r="H34" s="37"/>
      <c r="I34" s="628"/>
      <c r="J34" s="37"/>
      <c r="K34" s="37"/>
      <c r="L34" s="37"/>
      <c r="M34" s="37"/>
      <c r="N34" s="37"/>
      <c r="O34" s="37"/>
      <c r="P34" s="539"/>
      <c r="Q34" s="27"/>
      <c r="R34" s="544"/>
      <c r="S34" s="544"/>
      <c r="T34" s="544"/>
      <c r="U34" s="544"/>
      <c r="V34" s="544"/>
      <c r="W34" s="544"/>
      <c r="X34" s="544"/>
      <c r="Y34" s="544"/>
      <c r="Z34" s="544"/>
      <c r="AA34" s="544"/>
      <c r="AB34" s="544"/>
      <c r="AC34" s="544"/>
      <c r="AD34" s="544"/>
      <c r="AE34" s="544"/>
      <c r="AF34" s="544"/>
      <c r="AG34" s="544"/>
      <c r="AH34" s="544"/>
      <c r="AI34" s="544"/>
      <c r="AJ34" s="580"/>
      <c r="AK34" s="580"/>
      <c r="AL34" s="580"/>
      <c r="AM34" s="580"/>
      <c r="AN34" s="563"/>
      <c r="AO34" s="580"/>
      <c r="AP34" s="580"/>
      <c r="AQ34" s="580"/>
      <c r="AR34" s="580"/>
      <c r="AS34" s="580"/>
      <c r="AT34" s="580"/>
      <c r="AU34" s="580"/>
      <c r="AV34" s="580"/>
      <c r="AW34" s="580"/>
      <c r="AX34" s="580"/>
      <c r="AY34" s="580"/>
      <c r="AZ34" s="580"/>
      <c r="BA34" s="580"/>
      <c r="BB34" s="580"/>
      <c r="BC34" s="580"/>
      <c r="BD34" s="492"/>
      <c r="BE34" s="492"/>
      <c r="BF34" s="4"/>
      <c r="BG34" s="37"/>
      <c r="BH34" s="37"/>
      <c r="BI34" s="37"/>
      <c r="BJ34" s="37"/>
      <c r="BK34" s="37"/>
      <c r="BL34" s="37"/>
      <c r="BM34" s="37"/>
      <c r="BN34" s="37"/>
      <c r="BO34" s="37"/>
      <c r="BP34" s="37"/>
      <c r="BQ34" s="37"/>
      <c r="BR34" s="37"/>
      <c r="BS34" s="37"/>
      <c r="BT34" s="37"/>
      <c r="BU34" s="37"/>
      <c r="BV34" s="37"/>
      <c r="BW34" s="37"/>
      <c r="BX34" s="37"/>
      <c r="BY34" s="37"/>
      <c r="BZ34" s="37"/>
      <c r="CA34" s="492"/>
      <c r="CB34" s="492"/>
      <c r="CC34" s="19"/>
      <c r="CD34" s="13"/>
    </row>
    <row r="35" spans="1:82" x14ac:dyDescent="0.45">
      <c r="A35" s="23" t="s">
        <v>3</v>
      </c>
      <c r="B35" s="9"/>
      <c r="C35" s="656">
        <v>935</v>
      </c>
      <c r="D35" s="656">
        <v>150</v>
      </c>
      <c r="E35" s="656">
        <v>305</v>
      </c>
      <c r="F35" s="656">
        <v>535</v>
      </c>
      <c r="G35" s="656">
        <v>275</v>
      </c>
      <c r="H35" s="656">
        <v>15</v>
      </c>
      <c r="I35" s="656">
        <f t="shared" ref="I35:J35" si="85">SUM(I36:I38)</f>
        <v>1233.2641282023474</v>
      </c>
      <c r="J35" s="656">
        <f t="shared" si="85"/>
        <v>1536.4428029818</v>
      </c>
      <c r="K35" s="656">
        <f>SUM(K36:K38)</f>
        <v>-55.791520876881918</v>
      </c>
      <c r="L35" s="656">
        <f t="shared" ref="L35:N35" si="86">SUM(L36:L38)</f>
        <v>-643.68845805216256</v>
      </c>
      <c r="M35" s="656">
        <f t="shared" si="86"/>
        <v>265.29257642953678</v>
      </c>
      <c r="N35" s="656">
        <f t="shared" si="86"/>
        <v>52.322707376596924</v>
      </c>
      <c r="O35" s="492" t="str">
        <f t="shared" si="58"/>
        <v>N/A</v>
      </c>
      <c r="P35" s="492">
        <f t="shared" si="58"/>
        <v>-0.80277357142522932</v>
      </c>
      <c r="Q35" s="27"/>
      <c r="R35" s="656">
        <v>-175</v>
      </c>
      <c r="S35" s="656">
        <v>0</v>
      </c>
      <c r="T35" s="656">
        <v>-10</v>
      </c>
      <c r="U35" s="656">
        <v>115</v>
      </c>
      <c r="V35" s="656">
        <v>285</v>
      </c>
      <c r="W35" s="656">
        <v>-95</v>
      </c>
      <c r="X35" s="656">
        <v>165</v>
      </c>
      <c r="Y35" s="656">
        <v>95</v>
      </c>
      <c r="Z35" s="656">
        <v>50</v>
      </c>
      <c r="AA35" s="656">
        <v>225</v>
      </c>
      <c r="AB35" s="656">
        <v>80</v>
      </c>
      <c r="AC35" s="656">
        <v>105</v>
      </c>
      <c r="AD35" s="656">
        <v>-10</v>
      </c>
      <c r="AE35" s="656">
        <v>100</v>
      </c>
      <c r="AF35" s="656">
        <v>60</v>
      </c>
      <c r="AG35" s="656">
        <v>-55</v>
      </c>
      <c r="AH35" s="656">
        <v>65</v>
      </c>
      <c r="AI35" s="656">
        <v>-65</v>
      </c>
      <c r="AJ35" s="656">
        <f t="shared" ref="AJ35:AZ35" si="87">SUM(AJ36:AJ38)</f>
        <v>789.1665174579166</v>
      </c>
      <c r="AK35" s="656">
        <f t="shared" si="87"/>
        <v>122.02271297691493</v>
      </c>
      <c r="AL35" s="656">
        <f t="shared" si="87"/>
        <v>246.2812193852445</v>
      </c>
      <c r="AM35" s="656">
        <f t="shared" si="87"/>
        <v>75.793678382271338</v>
      </c>
      <c r="AN35" s="656">
        <f t="shared" si="87"/>
        <v>61.771979263408618</v>
      </c>
      <c r="AO35" s="656">
        <f t="shared" si="87"/>
        <v>387.47276345297882</v>
      </c>
      <c r="AP35" s="656">
        <f t="shared" si="87"/>
        <v>962.21102695385389</v>
      </c>
      <c r="AQ35" s="656">
        <f t="shared" si="87"/>
        <v>124.98703331155853</v>
      </c>
      <c r="AR35" s="656">
        <f t="shared" si="87"/>
        <v>152.75904719937066</v>
      </c>
      <c r="AS35" s="656">
        <f t="shared" si="87"/>
        <v>189.40852508666777</v>
      </c>
      <c r="AT35" s="656">
        <f t="shared" si="87"/>
        <v>-277.58448720743064</v>
      </c>
      <c r="AU35" s="656">
        <f t="shared" si="87"/>
        <v>-120.37460595548967</v>
      </c>
      <c r="AV35" s="656">
        <f t="shared" si="87"/>
        <v>-164.20994810878307</v>
      </c>
      <c r="AW35" s="656">
        <f t="shared" si="87"/>
        <v>-159.58444301582583</v>
      </c>
      <c r="AX35" s="656">
        <f t="shared" si="87"/>
        <v>-257.9866431596185</v>
      </c>
      <c r="AY35" s="656">
        <f t="shared" si="87"/>
        <v>-61.907423767935086</v>
      </c>
      <c r="AZ35" s="656">
        <f t="shared" si="87"/>
        <v>185.85167131209758</v>
      </c>
      <c r="BA35" s="656">
        <f>SUM(BA36:BA38)</f>
        <v>167.2928322968358</v>
      </c>
      <c r="BB35" s="656">
        <f>SUM(BB36:BB38)</f>
        <v>1.7822707564810614</v>
      </c>
      <c r="BC35" s="656">
        <f>SUM(BC36:BC38)</f>
        <v>-89.634197935877623</v>
      </c>
      <c r="BD35" s="492" t="str">
        <f t="shared" si="20"/>
        <v>N/A</v>
      </c>
      <c r="BE35" s="492" t="str">
        <f t="shared" si="21"/>
        <v>N/A</v>
      </c>
      <c r="BF35" s="4"/>
      <c r="BG35" s="9">
        <f t="shared" ref="BG35:BH35" si="88">SUM(BG36:BG38)</f>
        <v>325</v>
      </c>
      <c r="BH35" s="9">
        <f t="shared" si="88"/>
        <v>-175</v>
      </c>
      <c r="BI35" s="9">
        <f>SUM(T35:U35)</f>
        <v>105</v>
      </c>
      <c r="BJ35" s="9">
        <f>SUM(V35:W35)</f>
        <v>190</v>
      </c>
      <c r="BK35" s="9">
        <f>SUM(X35:Y35)</f>
        <v>260</v>
      </c>
      <c r="BL35" s="9">
        <f>SUM(Z35:AA35)</f>
        <v>275</v>
      </c>
      <c r="BM35" s="9">
        <f>SUM(AB35:AC35)</f>
        <v>185</v>
      </c>
      <c r="BN35" s="9">
        <f>SUM(AD35:AE35)</f>
        <v>90</v>
      </c>
      <c r="BO35" s="9">
        <f>SUM(AF35:AG35)</f>
        <v>5</v>
      </c>
      <c r="BP35" s="9">
        <f>SUM(AH35:AI35)</f>
        <v>0</v>
      </c>
      <c r="BQ35" s="9">
        <f>SUM(AJ35:AK35)</f>
        <v>911.18923043483153</v>
      </c>
      <c r="BR35" s="9">
        <f>SUM(AL35:AM35)</f>
        <v>322.07489776751584</v>
      </c>
      <c r="BS35" s="9">
        <f>SUM(AN35:AO35)</f>
        <v>449.24474271638746</v>
      </c>
      <c r="BT35" s="9">
        <f>SUM(AP35:AQ35)</f>
        <v>1087.1980602654123</v>
      </c>
      <c r="BU35" s="9">
        <f>SUM(AR35:AS35)</f>
        <v>342.16757228603842</v>
      </c>
      <c r="BV35" s="9">
        <f>SUM(AT35:AU35)</f>
        <v>-397.95909316292034</v>
      </c>
      <c r="BW35" s="9">
        <f>SUM(AV35:AW35)</f>
        <v>-323.79439112460886</v>
      </c>
      <c r="BX35" s="9">
        <f t="shared" ref="BX35:BX38" si="89">SUM(AX35:AY35)</f>
        <v>-319.89406692755358</v>
      </c>
      <c r="BY35" s="9">
        <f t="shared" ref="BY35:BY38" si="90">SUM(AZ35:BA35)</f>
        <v>353.14450360893341</v>
      </c>
      <c r="BZ35" s="9">
        <f t="shared" ref="BZ35:BZ38" si="91">BB35+BC35</f>
        <v>-87.851927179396569</v>
      </c>
      <c r="CA35" s="492" t="str">
        <f t="shared" si="42"/>
        <v>N/A</v>
      </c>
      <c r="CB35" s="492" t="str">
        <f t="shared" si="43"/>
        <v>N/A</v>
      </c>
      <c r="CC35" s="19"/>
      <c r="CD35" s="36">
        <f t="shared" ref="CD35:CD38" si="92">SUM(AZ35:BC35)</f>
        <v>265.29257642953684</v>
      </c>
    </row>
    <row r="36" spans="1:82" x14ac:dyDescent="0.45">
      <c r="A36" s="10"/>
      <c r="B36" s="10" t="s">
        <v>42</v>
      </c>
      <c r="C36" s="657">
        <v>-5</v>
      </c>
      <c r="D36" s="657">
        <v>50</v>
      </c>
      <c r="E36" s="657">
        <v>525</v>
      </c>
      <c r="F36" s="657">
        <v>460</v>
      </c>
      <c r="G36" s="657">
        <v>215</v>
      </c>
      <c r="H36" s="657">
        <v>280</v>
      </c>
      <c r="I36" s="658">
        <v>262.83500000000004</v>
      </c>
      <c r="J36" s="658">
        <v>570.81299999999999</v>
      </c>
      <c r="K36" s="658">
        <v>323.8535</v>
      </c>
      <c r="L36" s="658">
        <v>221.4362785977867</v>
      </c>
      <c r="M36" s="658">
        <v>270.35264723006753</v>
      </c>
      <c r="N36" s="658">
        <v>152.32270737659692</v>
      </c>
      <c r="O36" s="26">
        <f t="shared" si="58"/>
        <v>0.22090494358935531</v>
      </c>
      <c r="P36" s="26">
        <f t="shared" si="58"/>
        <v>-0.43657771086305752</v>
      </c>
      <c r="Q36" s="27"/>
      <c r="R36" s="658">
        <v>15</v>
      </c>
      <c r="S36" s="658">
        <v>40</v>
      </c>
      <c r="T36" s="658">
        <v>45</v>
      </c>
      <c r="U36" s="658">
        <v>75</v>
      </c>
      <c r="V36" s="658">
        <v>180</v>
      </c>
      <c r="W36" s="658">
        <v>220</v>
      </c>
      <c r="X36" s="658">
        <v>150</v>
      </c>
      <c r="Y36" s="658">
        <v>115</v>
      </c>
      <c r="Z36" s="658">
        <v>80</v>
      </c>
      <c r="AA36" s="658">
        <v>115</v>
      </c>
      <c r="AB36" s="658">
        <v>30</v>
      </c>
      <c r="AC36" s="658">
        <v>75</v>
      </c>
      <c r="AD36" s="658">
        <v>45</v>
      </c>
      <c r="AE36" s="658">
        <v>65</v>
      </c>
      <c r="AF36" s="658">
        <v>85</v>
      </c>
      <c r="AG36" s="658">
        <v>70</v>
      </c>
      <c r="AH36" s="658">
        <v>70</v>
      </c>
      <c r="AI36" s="658">
        <v>50</v>
      </c>
      <c r="AJ36" s="658">
        <v>105.57914225967752</v>
      </c>
      <c r="AK36" s="658">
        <v>84.600039746736087</v>
      </c>
      <c r="AL36" s="658">
        <v>48.923371885813054</v>
      </c>
      <c r="AM36" s="658">
        <v>23.732446107773313</v>
      </c>
      <c r="AN36" s="658">
        <v>298.15942884018619</v>
      </c>
      <c r="AO36" s="658">
        <v>125.49231935382639</v>
      </c>
      <c r="AP36" s="658">
        <v>94.924473234938915</v>
      </c>
      <c r="AQ36" s="658">
        <v>52.236778571048511</v>
      </c>
      <c r="AR36" s="658">
        <v>18.975007783359857</v>
      </c>
      <c r="AS36" s="658">
        <v>106.41902717563829</v>
      </c>
      <c r="AT36" s="658">
        <v>108.74389820529454</v>
      </c>
      <c r="AU36" s="658">
        <v>89.715566835707278</v>
      </c>
      <c r="AV36" s="658">
        <v>59.945018221440371</v>
      </c>
      <c r="AW36" s="658">
        <v>75.078539651513736</v>
      </c>
      <c r="AX36" s="658">
        <v>93.380642707719559</v>
      </c>
      <c r="AY36" s="658">
        <v>-6.9679219828869776</v>
      </c>
      <c r="AZ36" s="658">
        <v>116.42112982217228</v>
      </c>
      <c r="BA36" s="658">
        <v>38.998473413591078</v>
      </c>
      <c r="BB36" s="658">
        <v>72.54755484587622</v>
      </c>
      <c r="BC36" s="658">
        <v>42.385489148427951</v>
      </c>
      <c r="BD36" s="492" t="str">
        <f t="shared" si="20"/>
        <v>N/A</v>
      </c>
      <c r="BE36" s="492">
        <f t="shared" si="21"/>
        <v>-0.41575578613953457</v>
      </c>
      <c r="BF36" s="4"/>
      <c r="BG36" s="13">
        <f>D36-BH36</f>
        <v>-5</v>
      </c>
      <c r="BH36" s="13">
        <f>SUM(R36:S36)</f>
        <v>55</v>
      </c>
      <c r="BI36" s="13">
        <f>SUM(T36:U36)</f>
        <v>120</v>
      </c>
      <c r="BJ36" s="13">
        <f>SUM(V36:W36)</f>
        <v>400</v>
      </c>
      <c r="BK36" s="13">
        <f>SUM(X36:Y36)</f>
        <v>265</v>
      </c>
      <c r="BL36" s="13">
        <f>SUM(Z36:AA36)</f>
        <v>195</v>
      </c>
      <c r="BM36" s="13">
        <f>SUM(AB36:AC36)</f>
        <v>105</v>
      </c>
      <c r="BN36" s="13">
        <f>SUM(AD36:AE36)</f>
        <v>110</v>
      </c>
      <c r="BO36" s="13">
        <f>SUM(AF36:AG36)</f>
        <v>155</v>
      </c>
      <c r="BP36" s="13">
        <f>SUM(AH36:AI36)</f>
        <v>120</v>
      </c>
      <c r="BQ36" s="13">
        <f>SUM(AJ36:AK36)</f>
        <v>190.17918200641361</v>
      </c>
      <c r="BR36" s="13">
        <f>SUM(AL36:AM36)</f>
        <v>72.655817993586368</v>
      </c>
      <c r="BS36" s="13">
        <f>SUM(AN36:AO36)</f>
        <v>423.65174819401261</v>
      </c>
      <c r="BT36" s="13">
        <f>SUM(AP36:AQ36)</f>
        <v>147.16125180598743</v>
      </c>
      <c r="BU36" s="13">
        <f>SUM(AR36:AS36)</f>
        <v>125.39403495899815</v>
      </c>
      <c r="BV36" s="13">
        <f>SUM(AT36:AU36)</f>
        <v>198.45946504100181</v>
      </c>
      <c r="BW36" s="13">
        <f>SUM(AV36:AW36)</f>
        <v>135.02355787295411</v>
      </c>
      <c r="BX36" s="13">
        <f t="shared" si="89"/>
        <v>86.412720724832582</v>
      </c>
      <c r="BY36" s="13">
        <f t="shared" si="90"/>
        <v>155.41960323576336</v>
      </c>
      <c r="BZ36" s="13">
        <f t="shared" si="91"/>
        <v>114.93304399430417</v>
      </c>
      <c r="CA36" s="492">
        <f t="shared" si="42"/>
        <v>0.330047741006674</v>
      </c>
      <c r="CB36" s="492">
        <f t="shared" si="43"/>
        <v>-0.26049840817083547</v>
      </c>
      <c r="CC36" s="19"/>
      <c r="CD36" s="13">
        <f t="shared" si="92"/>
        <v>270.35264723006753</v>
      </c>
    </row>
    <row r="37" spans="1:82" x14ac:dyDescent="0.45">
      <c r="A37" s="10"/>
      <c r="B37" s="10" t="s">
        <v>43</v>
      </c>
      <c r="C37" s="657">
        <v>905</v>
      </c>
      <c r="D37" s="657">
        <v>215</v>
      </c>
      <c r="E37" s="657">
        <v>-240</v>
      </c>
      <c r="F37" s="657">
        <v>-10</v>
      </c>
      <c r="G37" s="657">
        <v>105</v>
      </c>
      <c r="H37" s="657">
        <v>-245</v>
      </c>
      <c r="I37" s="658">
        <v>990.64359446820163</v>
      </c>
      <c r="J37" s="658">
        <v>507.24591859579829</v>
      </c>
      <c r="K37" s="658">
        <v>-241.04985259999987</v>
      </c>
      <c r="L37" s="658">
        <v>-557.63930619999985</v>
      </c>
      <c r="M37" s="658">
        <v>-19.559389800000247</v>
      </c>
      <c r="N37" s="658">
        <v>-120</v>
      </c>
      <c r="O37" s="26" t="str">
        <f t="shared" si="58"/>
        <v>N/A</v>
      </c>
      <c r="P37" s="26" t="str">
        <f t="shared" si="58"/>
        <v>N/A</v>
      </c>
      <c r="Q37" s="27"/>
      <c r="R37" s="658">
        <v>-95</v>
      </c>
      <c r="S37" s="658">
        <v>-30</v>
      </c>
      <c r="T37" s="658">
        <v>-50</v>
      </c>
      <c r="U37" s="658">
        <v>45</v>
      </c>
      <c r="V37" s="658">
        <v>110</v>
      </c>
      <c r="W37" s="658">
        <v>-345</v>
      </c>
      <c r="X37" s="658">
        <v>-25</v>
      </c>
      <c r="Y37" s="658">
        <v>-15</v>
      </c>
      <c r="Z37" s="658">
        <v>-85</v>
      </c>
      <c r="AA37" s="658">
        <v>115</v>
      </c>
      <c r="AB37" s="658">
        <v>60</v>
      </c>
      <c r="AC37" s="658">
        <v>30</v>
      </c>
      <c r="AD37" s="658">
        <v>-40</v>
      </c>
      <c r="AE37" s="658">
        <v>55</v>
      </c>
      <c r="AF37" s="658">
        <v>-15</v>
      </c>
      <c r="AG37" s="658">
        <v>-125</v>
      </c>
      <c r="AH37" s="658">
        <v>5</v>
      </c>
      <c r="AI37" s="658">
        <v>-115</v>
      </c>
      <c r="AJ37" s="658">
        <v>687.30094297999995</v>
      </c>
      <c r="AK37" s="658">
        <v>50.292660819999931</v>
      </c>
      <c r="AL37" s="658">
        <v>207.01584164799993</v>
      </c>
      <c r="AM37" s="658">
        <v>46.03414902020188</v>
      </c>
      <c r="AN37" s="658">
        <v>-215.94544478631991</v>
      </c>
      <c r="AO37" s="658">
        <v>123.8353253826093</v>
      </c>
      <c r="AP37" s="658">
        <v>525.73442329950888</v>
      </c>
      <c r="AQ37" s="658">
        <v>73.621614700000109</v>
      </c>
      <c r="AR37" s="658">
        <v>100.38166739999974</v>
      </c>
      <c r="AS37" s="658">
        <v>33.979730200000191</v>
      </c>
      <c r="AT37" s="658">
        <v>-213.37130419999994</v>
      </c>
      <c r="AU37" s="658">
        <v>-162.03994599999982</v>
      </c>
      <c r="AV37" s="658">
        <v>-166.41974060000015</v>
      </c>
      <c r="AW37" s="658">
        <v>-111.71180959999987</v>
      </c>
      <c r="AX37" s="658">
        <v>-217.28717849999998</v>
      </c>
      <c r="AY37" s="658">
        <v>-62.220577499999798</v>
      </c>
      <c r="AZ37" s="658">
        <v>40.330283399999715</v>
      </c>
      <c r="BA37" s="658">
        <v>155.21315000000007</v>
      </c>
      <c r="BB37" s="658">
        <v>-98.747707000000077</v>
      </c>
      <c r="BC37" s="658">
        <v>-116.35511619999996</v>
      </c>
      <c r="BD37" s="492" t="str">
        <f t="shared" si="20"/>
        <v>N/A</v>
      </c>
      <c r="BE37" s="492" t="str">
        <f t="shared" si="21"/>
        <v>N/A</v>
      </c>
      <c r="BF37" s="4"/>
      <c r="BG37" s="13">
        <f>D37-BH37</f>
        <v>340</v>
      </c>
      <c r="BH37" s="13">
        <f>SUM(R37:S37)</f>
        <v>-125</v>
      </c>
      <c r="BI37" s="13">
        <f>SUM(T37:U37)</f>
        <v>-5</v>
      </c>
      <c r="BJ37" s="13">
        <f>SUM(V37:W37)</f>
        <v>-235</v>
      </c>
      <c r="BK37" s="13">
        <f>SUM(X37:Y37)</f>
        <v>-40</v>
      </c>
      <c r="BL37" s="13">
        <f>SUM(Z37:AA37)</f>
        <v>30</v>
      </c>
      <c r="BM37" s="13">
        <f>SUM(AB37:AC37)</f>
        <v>90</v>
      </c>
      <c r="BN37" s="13">
        <f>SUM(AD37:AE37)</f>
        <v>15</v>
      </c>
      <c r="BO37" s="13">
        <f>SUM(AF37:AG37)</f>
        <v>-140</v>
      </c>
      <c r="BP37" s="13">
        <f>SUM(AH37:AI37)</f>
        <v>-110</v>
      </c>
      <c r="BQ37" s="13">
        <f>SUM(AJ37:AK37)</f>
        <v>737.59360379999987</v>
      </c>
      <c r="BR37" s="13">
        <f>SUM(AL37:AM37)</f>
        <v>253.04999066820181</v>
      </c>
      <c r="BS37" s="13">
        <f>SUM(AN37:AO37)</f>
        <v>-92.110119403710613</v>
      </c>
      <c r="BT37" s="13">
        <f>SUM(AP37:AQ37)</f>
        <v>599.356037999509</v>
      </c>
      <c r="BU37" s="13">
        <f>SUM(AR37:AS37)</f>
        <v>134.36139759999992</v>
      </c>
      <c r="BV37" s="13">
        <f>SUM(AT37:AU37)</f>
        <v>-375.41125019999976</v>
      </c>
      <c r="BW37" s="13">
        <f>SUM(AV37:AW37)</f>
        <v>-278.13155019999999</v>
      </c>
      <c r="BX37" s="13">
        <f t="shared" si="89"/>
        <v>-279.5077559999998</v>
      </c>
      <c r="BY37" s="13">
        <f t="shared" si="90"/>
        <v>195.5434333999998</v>
      </c>
      <c r="BZ37" s="13">
        <f t="shared" si="91"/>
        <v>-215.10282320000005</v>
      </c>
      <c r="CA37" s="492" t="str">
        <f t="shared" si="42"/>
        <v>N/A</v>
      </c>
      <c r="CB37" s="492" t="str">
        <f t="shared" si="43"/>
        <v>N/A</v>
      </c>
      <c r="CC37" s="19"/>
      <c r="CD37" s="13">
        <f t="shared" si="92"/>
        <v>-19.559389800000233</v>
      </c>
    </row>
    <row r="38" spans="1:82" x14ac:dyDescent="0.45">
      <c r="A38" s="10"/>
      <c r="B38" s="10" t="s">
        <v>37</v>
      </c>
      <c r="C38" s="657">
        <v>35</v>
      </c>
      <c r="D38" s="657">
        <v>-115</v>
      </c>
      <c r="E38" s="657">
        <v>20</v>
      </c>
      <c r="F38" s="657">
        <v>85</v>
      </c>
      <c r="G38" s="657">
        <v>-45</v>
      </c>
      <c r="H38" s="657">
        <v>-20</v>
      </c>
      <c r="I38" s="658">
        <v>-20.21446626585432</v>
      </c>
      <c r="J38" s="658">
        <v>458.38388438600157</v>
      </c>
      <c r="K38" s="658">
        <v>-138.59516827688205</v>
      </c>
      <c r="L38" s="658">
        <v>-307.48543044994943</v>
      </c>
      <c r="M38" s="658">
        <v>14.499318999469514</v>
      </c>
      <c r="N38" s="658">
        <v>20</v>
      </c>
      <c r="O38" s="26" t="str">
        <f t="shared" si="58"/>
        <v>N/A</v>
      </c>
      <c r="P38" s="26">
        <f t="shared" si="58"/>
        <v>0.37937512794440487</v>
      </c>
      <c r="Q38" s="27"/>
      <c r="R38" s="658">
        <v>-95</v>
      </c>
      <c r="S38" s="658">
        <v>-10</v>
      </c>
      <c r="T38" s="658">
        <v>-5</v>
      </c>
      <c r="U38" s="658">
        <v>-5</v>
      </c>
      <c r="V38" s="658">
        <v>-5</v>
      </c>
      <c r="W38" s="658">
        <v>30</v>
      </c>
      <c r="X38" s="658">
        <v>40</v>
      </c>
      <c r="Y38" s="658">
        <v>-5</v>
      </c>
      <c r="Z38" s="658">
        <v>55</v>
      </c>
      <c r="AA38" s="658">
        <v>-5</v>
      </c>
      <c r="AB38" s="658">
        <v>-10</v>
      </c>
      <c r="AC38" s="658">
        <v>0</v>
      </c>
      <c r="AD38" s="658">
        <v>-15</v>
      </c>
      <c r="AE38" s="658">
        <v>-20</v>
      </c>
      <c r="AF38" s="658">
        <v>-10</v>
      </c>
      <c r="AG38" s="658">
        <v>0</v>
      </c>
      <c r="AH38" s="658">
        <v>-10</v>
      </c>
      <c r="AI38" s="658">
        <v>0</v>
      </c>
      <c r="AJ38" s="658">
        <v>-3.7135677817608959</v>
      </c>
      <c r="AK38" s="658">
        <v>-12.869987589821081</v>
      </c>
      <c r="AL38" s="658">
        <v>-9.6579941485684895</v>
      </c>
      <c r="AM38" s="658">
        <v>6.0270832542961434</v>
      </c>
      <c r="AN38" s="658">
        <v>-20.442004790457666</v>
      </c>
      <c r="AO38" s="658">
        <v>138.14511871654315</v>
      </c>
      <c r="AP38" s="658">
        <v>341.55213041940618</v>
      </c>
      <c r="AQ38" s="658">
        <v>-0.87135995949008427</v>
      </c>
      <c r="AR38" s="658">
        <v>33.40237201601105</v>
      </c>
      <c r="AS38" s="658">
        <v>49.009767711029298</v>
      </c>
      <c r="AT38" s="658">
        <v>-172.95708121272526</v>
      </c>
      <c r="AU38" s="658">
        <v>-48.050226791197126</v>
      </c>
      <c r="AV38" s="658">
        <v>-57.735225730223291</v>
      </c>
      <c r="AW38" s="658">
        <v>-122.9511730673397</v>
      </c>
      <c r="AX38" s="658">
        <v>-134.08010736733809</v>
      </c>
      <c r="AY38" s="658">
        <v>7.2810757149516956</v>
      </c>
      <c r="AZ38" s="658">
        <v>29.100258089925571</v>
      </c>
      <c r="BA38" s="658">
        <v>-26.918791116755351</v>
      </c>
      <c r="BB38" s="658">
        <v>27.982422910604917</v>
      </c>
      <c r="BC38" s="658">
        <v>-15.664570884305624</v>
      </c>
      <c r="BD38" s="492" t="str">
        <f t="shared" si="20"/>
        <v>N/A</v>
      </c>
      <c r="BE38" s="492" t="str">
        <f t="shared" si="21"/>
        <v>N/A</v>
      </c>
      <c r="BF38" s="4"/>
      <c r="BG38" s="13">
        <f>D38-BH38</f>
        <v>-10</v>
      </c>
      <c r="BH38" s="13">
        <f>SUM(R38:S38)</f>
        <v>-105</v>
      </c>
      <c r="BI38" s="13">
        <f>SUM(T38:U38)</f>
        <v>-10</v>
      </c>
      <c r="BJ38" s="13">
        <f>SUM(V38:W38)</f>
        <v>25</v>
      </c>
      <c r="BK38" s="13">
        <f>SUM(X38:Y38)</f>
        <v>35</v>
      </c>
      <c r="BL38" s="13">
        <f>SUM(Z38:AA38)</f>
        <v>50</v>
      </c>
      <c r="BM38" s="13">
        <f>SUM(AB38:AC38)</f>
        <v>-10</v>
      </c>
      <c r="BN38" s="13">
        <f>SUM(AD38:AE38)</f>
        <v>-35</v>
      </c>
      <c r="BO38" s="13">
        <f>SUM(AF38:AG38)</f>
        <v>-10</v>
      </c>
      <c r="BP38" s="13">
        <f>SUM(AH38:AI38)</f>
        <v>-10</v>
      </c>
      <c r="BQ38" s="13">
        <f>SUM(AJ38:AK38)</f>
        <v>-16.583555371581976</v>
      </c>
      <c r="BR38" s="13">
        <f>SUM(AL38:AM38)</f>
        <v>-3.630910894272346</v>
      </c>
      <c r="BS38" s="13">
        <f>SUM(AN38:AO38)</f>
        <v>117.70311392608548</v>
      </c>
      <c r="BT38" s="13">
        <f>SUM(AP38:AQ38)</f>
        <v>340.68077045991612</v>
      </c>
      <c r="BU38" s="13">
        <f>SUM(AR38:AS38)</f>
        <v>82.412139727040341</v>
      </c>
      <c r="BV38" s="13">
        <f>SUM(AT38:AU38)</f>
        <v>-221.00730800392239</v>
      </c>
      <c r="BW38" s="13">
        <f>SUM(AV38:AW38)</f>
        <v>-180.68639879756299</v>
      </c>
      <c r="BX38" s="13">
        <f t="shared" si="89"/>
        <v>-126.79903165238639</v>
      </c>
      <c r="BY38" s="13">
        <f t="shared" si="90"/>
        <v>2.1814669731702203</v>
      </c>
      <c r="BZ38" s="13">
        <f t="shared" si="91"/>
        <v>12.317852026299294</v>
      </c>
      <c r="CA38" s="492" t="str">
        <f t="shared" si="42"/>
        <v>N/A</v>
      </c>
      <c r="CB38" s="492" t="str">
        <f t="shared" si="43"/>
        <v>&gt;±300%</v>
      </c>
      <c r="CC38" s="19"/>
      <c r="CD38" s="13">
        <f t="shared" si="92"/>
        <v>14.499318999469514</v>
      </c>
    </row>
    <row r="39" spans="1:82" x14ac:dyDescent="0.45">
      <c r="A39" s="23"/>
      <c r="B39" s="4"/>
      <c r="C39" s="9"/>
      <c r="D39" s="9"/>
      <c r="E39" s="9"/>
      <c r="F39" s="9"/>
      <c r="G39" s="9"/>
      <c r="H39" s="9"/>
      <c r="I39" s="627"/>
      <c r="J39" s="9"/>
      <c r="K39" s="9"/>
      <c r="L39" s="9"/>
      <c r="M39" s="9"/>
      <c r="N39" s="9"/>
      <c r="O39" s="9"/>
      <c r="P39" s="492"/>
      <c r="Q39" s="27"/>
      <c r="R39" s="9"/>
      <c r="S39" s="9"/>
      <c r="T39" s="9"/>
      <c r="U39" s="9"/>
      <c r="V39" s="9"/>
      <c r="W39" s="9"/>
      <c r="X39" s="9"/>
      <c r="Y39" s="9"/>
      <c r="Z39" s="9"/>
      <c r="AA39" s="9"/>
      <c r="AB39" s="9"/>
      <c r="AC39" s="9"/>
      <c r="AD39" s="9"/>
      <c r="AE39" s="9"/>
      <c r="AF39" s="9"/>
      <c r="AG39" s="9"/>
      <c r="AH39" s="9"/>
      <c r="AI39" s="9"/>
      <c r="AJ39" s="563"/>
      <c r="AK39" s="563"/>
      <c r="AL39" s="563"/>
      <c r="AM39" s="563"/>
      <c r="AN39" s="563"/>
      <c r="AO39" s="563"/>
      <c r="AP39" s="563"/>
      <c r="AQ39" s="563"/>
      <c r="AR39" s="563"/>
      <c r="AS39" s="563"/>
      <c r="AT39" s="563"/>
      <c r="AU39" s="563"/>
      <c r="AV39" s="563"/>
      <c r="AW39" s="563"/>
      <c r="AX39" s="563"/>
      <c r="AY39" s="563"/>
      <c r="AZ39" s="563"/>
      <c r="BA39" s="563"/>
      <c r="BB39" s="563"/>
      <c r="BC39" s="563"/>
      <c r="BD39" s="492"/>
      <c r="BE39" s="492"/>
      <c r="BF39" s="4"/>
      <c r="BG39" s="4"/>
      <c r="BH39" s="13"/>
      <c r="BI39" s="13"/>
      <c r="BJ39" s="13"/>
      <c r="BK39" s="13"/>
      <c r="BL39" s="13"/>
      <c r="BM39" s="13"/>
      <c r="BN39" s="13"/>
      <c r="BO39" s="13"/>
      <c r="BP39" s="13"/>
      <c r="BQ39" s="13"/>
      <c r="BR39" s="13"/>
      <c r="BS39" s="13"/>
      <c r="BT39" s="13"/>
      <c r="BU39" s="13"/>
      <c r="BV39" s="13"/>
      <c r="BW39" s="13"/>
      <c r="BX39" s="13"/>
      <c r="BY39" s="13"/>
      <c r="BZ39" s="13"/>
      <c r="CA39" s="492"/>
      <c r="CB39" s="492"/>
      <c r="CC39" s="19"/>
      <c r="CD39" s="13"/>
    </row>
    <row r="40" spans="1:82" x14ac:dyDescent="0.45">
      <c r="A40" s="33" t="s">
        <v>26</v>
      </c>
      <c r="B40" s="34"/>
      <c r="C40" s="560">
        <v>8605</v>
      </c>
      <c r="D40" s="560">
        <v>8090</v>
      </c>
      <c r="E40" s="560">
        <v>8265</v>
      </c>
      <c r="F40" s="560">
        <v>8420</v>
      </c>
      <c r="G40" s="560">
        <v>7935</v>
      </c>
      <c r="H40" s="560">
        <v>7415</v>
      </c>
      <c r="I40" s="582">
        <f t="shared" ref="I40" si="93">SUM(I21,I25,I27,I35)</f>
        <v>8347.6226221925717</v>
      </c>
      <c r="J40" s="560">
        <f>SUM(J21,J25,J27,J35)</f>
        <v>7760.4968575614212</v>
      </c>
      <c r="K40" s="560">
        <f>SUM(K21,K25,K27,K35)</f>
        <v>6954.8662992137706</v>
      </c>
      <c r="L40" s="560">
        <f>SUM(L21,L25,L27,L35)</f>
        <v>6405.9584466386541</v>
      </c>
      <c r="M40" s="560">
        <f t="shared" ref="M40" si="94">SUM(M21,M25,M27,M35)</f>
        <v>8009.1127458737346</v>
      </c>
      <c r="N40" s="560">
        <f>SUM(N21,N25,N27,N35)</f>
        <v>7507.0157817955469</v>
      </c>
      <c r="O40" s="561">
        <f t="shared" si="58"/>
        <v>0.25025986549698742</v>
      </c>
      <c r="P40" s="561">
        <f t="shared" si="58"/>
        <v>-6.2690709946225498E-2</v>
      </c>
      <c r="Q40" s="27"/>
      <c r="R40" s="582">
        <v>1730</v>
      </c>
      <c r="S40" s="582">
        <v>1930</v>
      </c>
      <c r="T40" s="582">
        <v>2000</v>
      </c>
      <c r="U40" s="582">
        <v>2065</v>
      </c>
      <c r="V40" s="582">
        <v>2285</v>
      </c>
      <c r="W40" s="582">
        <v>1885</v>
      </c>
      <c r="X40" s="582">
        <v>2105</v>
      </c>
      <c r="Y40" s="582">
        <v>2105</v>
      </c>
      <c r="Z40" s="582">
        <v>1980</v>
      </c>
      <c r="AA40" s="582">
        <v>2245</v>
      </c>
      <c r="AB40" s="582">
        <v>2015</v>
      </c>
      <c r="AC40" s="582">
        <v>1995</v>
      </c>
      <c r="AD40" s="582">
        <v>1830</v>
      </c>
      <c r="AE40" s="582">
        <v>2100</v>
      </c>
      <c r="AF40" s="582">
        <v>1945</v>
      </c>
      <c r="AG40" s="582">
        <v>1830</v>
      </c>
      <c r="AH40" s="582">
        <v>1850</v>
      </c>
      <c r="AI40" s="582">
        <v>1795</v>
      </c>
      <c r="AJ40" s="34">
        <f t="shared" ref="AJ40:AZ40" si="95">SUM(AJ21,AJ25,AJ27,AJ35)</f>
        <v>2751.0816519093569</v>
      </c>
      <c r="AK40" s="34">
        <f t="shared" si="95"/>
        <v>1927.5864459393433</v>
      </c>
      <c r="AL40" s="34">
        <f t="shared" si="95"/>
        <v>1958.6178931331649</v>
      </c>
      <c r="AM40" s="34">
        <f t="shared" si="95"/>
        <v>1710.3334767569775</v>
      </c>
      <c r="AN40" s="34">
        <f t="shared" si="95"/>
        <v>1705.1281246202741</v>
      </c>
      <c r="AO40" s="34">
        <f t="shared" si="95"/>
        <v>1490.2708780370933</v>
      </c>
      <c r="AP40" s="34">
        <f t="shared" si="95"/>
        <v>2682.6161799584434</v>
      </c>
      <c r="AQ40" s="34">
        <f t="shared" si="95"/>
        <v>1882.4812688935092</v>
      </c>
      <c r="AR40" s="34">
        <f t="shared" si="95"/>
        <v>1815.477643213859</v>
      </c>
      <c r="AS40" s="34">
        <f t="shared" si="95"/>
        <v>2078.110139524134</v>
      </c>
      <c r="AT40" s="34">
        <f t="shared" si="95"/>
        <v>1480.4824279894951</v>
      </c>
      <c r="AU40" s="34">
        <f t="shared" si="95"/>
        <v>1580.7953575430056</v>
      </c>
      <c r="AV40" s="34">
        <f t="shared" si="95"/>
        <v>1593.7702230939115</v>
      </c>
      <c r="AW40" s="34">
        <f t="shared" si="95"/>
        <v>1654.7372927981498</v>
      </c>
      <c r="AX40" s="34">
        <f t="shared" si="95"/>
        <v>1471.6258680320932</v>
      </c>
      <c r="AY40" s="34">
        <f t="shared" si="95"/>
        <v>1685.8353437794171</v>
      </c>
      <c r="AZ40" s="34">
        <f t="shared" si="95"/>
        <v>2134.0254393763194</v>
      </c>
      <c r="BA40" s="34">
        <f>SUM(BA21,BA25,BA27,BA35)</f>
        <v>2154.1326065424323</v>
      </c>
      <c r="BB40" s="34">
        <f>SUM(BB21,BB25,BB27,BB35)</f>
        <v>1795.3599644338451</v>
      </c>
      <c r="BC40" s="34">
        <f>SUM(BC21,BC25,BC27,BC35)</f>
        <v>1925.8163572027665</v>
      </c>
      <c r="BD40" s="561">
        <f t="shared" si="20"/>
        <v>0.14235139529424279</v>
      </c>
      <c r="BE40" s="561">
        <f t="shared" si="21"/>
        <v>7.2663084480699025E-2</v>
      </c>
      <c r="BF40" s="4"/>
      <c r="BG40" s="34">
        <f t="shared" ref="BG40:BH40" si="96">SUM(BG21,BG25,BG27,BG35)</f>
        <v>4420</v>
      </c>
      <c r="BH40" s="34">
        <f t="shared" si="96"/>
        <v>3670</v>
      </c>
      <c r="BI40" s="34">
        <f>SUM(T40:U40)</f>
        <v>4065</v>
      </c>
      <c r="BJ40" s="34">
        <f>SUM(V40:W40)</f>
        <v>4170</v>
      </c>
      <c r="BK40" s="34">
        <f>SUM(X40:Y40)</f>
        <v>4210</v>
      </c>
      <c r="BL40" s="34">
        <f>SUM(Z40:AA40)</f>
        <v>4225</v>
      </c>
      <c r="BM40" s="34">
        <f>SUM(AB40:AC40)</f>
        <v>4010</v>
      </c>
      <c r="BN40" s="34">
        <f>SUM(AD40:AE40)</f>
        <v>3930</v>
      </c>
      <c r="BO40" s="34">
        <f>SUM(AF40:AG40)</f>
        <v>3775</v>
      </c>
      <c r="BP40" s="34">
        <f>SUM(AH40:AI40)</f>
        <v>3645</v>
      </c>
      <c r="BQ40" s="34">
        <f>SUM(AJ40:AK40)</f>
        <v>4678.6680978487002</v>
      </c>
      <c r="BR40" s="34">
        <f>SUM(AL40:AM40)</f>
        <v>3668.9513698901424</v>
      </c>
      <c r="BS40" s="34">
        <f>SUM(AN40:AO40)</f>
        <v>3195.3990026573674</v>
      </c>
      <c r="BT40" s="34">
        <f>SUM(AP40:AQ40)</f>
        <v>4565.0974488519523</v>
      </c>
      <c r="BU40" s="34">
        <f>SUM(AR40:AS40)</f>
        <v>3893.5877827379927</v>
      </c>
      <c r="BV40" s="34">
        <f>SUM(AT40:AU40)</f>
        <v>3061.2777855325007</v>
      </c>
      <c r="BW40" s="34">
        <f>SUM(AV40:AW40)</f>
        <v>3248.5075158920613</v>
      </c>
      <c r="BX40" s="34">
        <f>SUM(AX40:AY40)</f>
        <v>3157.4612118115101</v>
      </c>
      <c r="BY40" s="34">
        <f>SUM(AZ40:BA40)</f>
        <v>4288.1580459187517</v>
      </c>
      <c r="BZ40" s="34">
        <f>BB40+BC40</f>
        <v>3721.1763216366116</v>
      </c>
      <c r="CA40" s="561">
        <f t="shared" si="42"/>
        <v>0.17853429448835101</v>
      </c>
      <c r="CB40" s="561">
        <f t="shared" si="43"/>
        <v>-0.13222034221004608</v>
      </c>
      <c r="CC40" s="19"/>
      <c r="CD40" s="645">
        <f>SUM(AZ40:BC40)</f>
        <v>8009.3343675553624</v>
      </c>
    </row>
    <row r="41" spans="1:82" x14ac:dyDescent="0.45">
      <c r="A41" s="3"/>
      <c r="B41" s="6"/>
      <c r="C41" s="546"/>
      <c r="D41" s="546"/>
      <c r="E41" s="546"/>
      <c r="F41" s="546"/>
      <c r="G41" s="6"/>
      <c r="H41" s="6"/>
      <c r="I41" s="629"/>
      <c r="J41" s="6"/>
      <c r="K41" s="6"/>
      <c r="L41" s="6"/>
      <c r="M41" s="6"/>
      <c r="N41" s="6"/>
      <c r="O41" s="546"/>
      <c r="P41" s="492"/>
      <c r="Q41" s="27"/>
      <c r="R41" s="546"/>
      <c r="S41" s="546"/>
      <c r="T41" s="546"/>
      <c r="U41" s="546"/>
      <c r="V41" s="546"/>
      <c r="W41" s="546"/>
      <c r="X41" s="546"/>
      <c r="Y41" s="546"/>
      <c r="Z41" s="546"/>
      <c r="AA41" s="546"/>
      <c r="AB41" s="546"/>
      <c r="AC41" s="546"/>
      <c r="AD41" s="546"/>
      <c r="AE41" s="546"/>
      <c r="AF41" s="546"/>
      <c r="AG41" s="546"/>
      <c r="AH41" s="546"/>
      <c r="AI41" s="546"/>
      <c r="AJ41" s="563"/>
      <c r="AK41" s="563"/>
      <c r="AL41" s="563"/>
      <c r="AM41" s="563"/>
      <c r="AN41" s="563"/>
      <c r="AO41" s="563"/>
      <c r="AP41" s="563"/>
      <c r="AQ41" s="563"/>
      <c r="AR41" s="563"/>
      <c r="AS41" s="563"/>
      <c r="AT41" s="563"/>
      <c r="AU41" s="563"/>
      <c r="AV41" s="563"/>
      <c r="AW41" s="563"/>
      <c r="AX41" s="563"/>
      <c r="AY41" s="563"/>
      <c r="AZ41" s="563"/>
      <c r="BA41" s="563"/>
      <c r="BB41" s="563"/>
      <c r="BC41" s="563"/>
      <c r="BD41" s="492"/>
      <c r="BE41" s="492"/>
      <c r="BF41" s="4"/>
      <c r="BG41" s="39"/>
      <c r="BU41" s="613"/>
      <c r="BV41" s="613"/>
      <c r="BW41" s="613"/>
      <c r="BX41" s="613"/>
      <c r="BY41" s="613"/>
      <c r="BZ41" s="613"/>
      <c r="CA41" s="614"/>
      <c r="CB41" s="614"/>
      <c r="CC41" s="19"/>
      <c r="CD41" s="646"/>
    </row>
    <row r="42" spans="1:82" x14ac:dyDescent="0.45">
      <c r="A42" s="41" t="s">
        <v>7</v>
      </c>
      <c r="B42" s="42"/>
      <c r="C42" s="847">
        <v>-750</v>
      </c>
      <c r="D42" s="847">
        <v>-810</v>
      </c>
      <c r="E42" s="847">
        <v>-355</v>
      </c>
      <c r="F42" s="847">
        <v>-485</v>
      </c>
      <c r="G42" s="847">
        <v>140</v>
      </c>
      <c r="H42" s="847">
        <v>675</v>
      </c>
      <c r="I42" s="847">
        <f>I18-I40</f>
        <v>-158.59118234255038</v>
      </c>
      <c r="J42" s="847">
        <f>J18-J40</f>
        <v>-857.58327270833524</v>
      </c>
      <c r="K42" s="848">
        <f>K18-K40</f>
        <v>1345.2485106052754</v>
      </c>
      <c r="L42" s="847">
        <f>L18-L40</f>
        <v>898.94899984476888</v>
      </c>
      <c r="M42" s="847">
        <f t="shared" ref="M42:N42" si="97">M18-M40</f>
        <v>-878.38908143960452</v>
      </c>
      <c r="N42" s="847">
        <f t="shared" si="97"/>
        <v>-418.31571352299216</v>
      </c>
      <c r="O42" s="849" t="str">
        <f t="shared" si="58"/>
        <v>N/A</v>
      </c>
      <c r="P42" s="849" t="str">
        <f t="shared" si="58"/>
        <v>N/A</v>
      </c>
      <c r="Q42" s="27"/>
      <c r="R42" s="842">
        <v>220</v>
      </c>
      <c r="S42" s="842">
        <v>-75</v>
      </c>
      <c r="T42" s="842">
        <v>-140</v>
      </c>
      <c r="U42" s="842">
        <v>-45</v>
      </c>
      <c r="V42" s="842">
        <v>-185</v>
      </c>
      <c r="W42" s="842">
        <v>60</v>
      </c>
      <c r="X42" s="842">
        <v>-280</v>
      </c>
      <c r="Y42" s="842">
        <v>90</v>
      </c>
      <c r="Z42" s="842">
        <v>50</v>
      </c>
      <c r="AA42" s="842">
        <v>-360</v>
      </c>
      <c r="AB42" s="842">
        <v>-225</v>
      </c>
      <c r="AC42" s="842">
        <v>125</v>
      </c>
      <c r="AD42" s="842">
        <v>215</v>
      </c>
      <c r="AE42" s="842">
        <v>20</v>
      </c>
      <c r="AF42" s="842">
        <v>-185</v>
      </c>
      <c r="AG42" s="842">
        <v>320</v>
      </c>
      <c r="AH42" s="842">
        <v>295</v>
      </c>
      <c r="AI42" s="842">
        <v>250</v>
      </c>
      <c r="AJ42" s="842">
        <f>AJ18-AJ40</f>
        <v>-893.89655223462864</v>
      </c>
      <c r="AK42" s="842">
        <f t="shared" ref="AK42:AZ42" si="98">AK18-AK40</f>
        <v>250.86889421762635</v>
      </c>
      <c r="AL42" s="842">
        <f t="shared" si="98"/>
        <v>53.435855920598897</v>
      </c>
      <c r="AM42" s="842">
        <f t="shared" si="98"/>
        <v>431.00377420758264</v>
      </c>
      <c r="AN42" s="842">
        <f t="shared" si="98"/>
        <v>-10.722030360606368</v>
      </c>
      <c r="AO42" s="842">
        <f t="shared" si="98"/>
        <v>-165.97244482988026</v>
      </c>
      <c r="AP42" s="842">
        <f t="shared" si="98"/>
        <v>-792.67887967359275</v>
      </c>
      <c r="AQ42" s="842">
        <f t="shared" si="98"/>
        <v>111.79048820784556</v>
      </c>
      <c r="AR42" s="842">
        <f t="shared" si="98"/>
        <v>151.84819051505565</v>
      </c>
      <c r="AS42" s="842">
        <f t="shared" si="98"/>
        <v>33.784074106953085</v>
      </c>
      <c r="AT42" s="842">
        <f t="shared" si="98"/>
        <v>560.48723758487063</v>
      </c>
      <c r="AU42" s="842">
        <f t="shared" si="98"/>
        <v>599.16708225186403</v>
      </c>
      <c r="AV42" s="842">
        <f t="shared" si="98"/>
        <v>157.67207523140746</v>
      </c>
      <c r="AW42" s="842">
        <f t="shared" si="98"/>
        <v>334.27360308359471</v>
      </c>
      <c r="AX42" s="842">
        <f t="shared" si="98"/>
        <v>335.97975343961093</v>
      </c>
      <c r="AY42" s="842">
        <f t="shared" si="98"/>
        <v>70.755129764591402</v>
      </c>
      <c r="AZ42" s="842">
        <f t="shared" si="98"/>
        <v>-507.72611123646698</v>
      </c>
      <c r="BA42" s="842">
        <f>BA18-BA40</f>
        <v>-268.02460475226007</v>
      </c>
      <c r="BB42" s="842">
        <f>BB18-BB40</f>
        <v>-28.618386444525186</v>
      </c>
      <c r="BC42" s="842">
        <f>BC18-BC40</f>
        <v>-74.241600687980281</v>
      </c>
      <c r="BD42" s="547" t="str">
        <f t="shared" si="20"/>
        <v>N/A</v>
      </c>
      <c r="BE42" s="547" t="str">
        <f t="shared" si="21"/>
        <v>N/A</v>
      </c>
      <c r="BF42" s="4"/>
      <c r="BG42" s="43">
        <f>BG18-BG40</f>
        <v>-945</v>
      </c>
      <c r="BH42" s="43">
        <f t="shared" ref="BH42:BW42" si="99">BH18-BH40</f>
        <v>135</v>
      </c>
      <c r="BI42" s="43">
        <f t="shared" si="99"/>
        <v>-185</v>
      </c>
      <c r="BJ42" s="43">
        <f t="shared" si="99"/>
        <v>-125</v>
      </c>
      <c r="BK42" s="43">
        <f t="shared" si="99"/>
        <v>-190</v>
      </c>
      <c r="BL42" s="43">
        <f t="shared" si="99"/>
        <v>-310</v>
      </c>
      <c r="BM42" s="43">
        <f t="shared" si="99"/>
        <v>-100</v>
      </c>
      <c r="BN42" s="43">
        <f t="shared" si="99"/>
        <v>235</v>
      </c>
      <c r="BO42" s="43">
        <f t="shared" si="99"/>
        <v>135</v>
      </c>
      <c r="BP42" s="43">
        <f t="shared" si="99"/>
        <v>545</v>
      </c>
      <c r="BQ42" s="43">
        <f t="shared" si="99"/>
        <v>-643.02765801700207</v>
      </c>
      <c r="BR42" s="43">
        <f t="shared" si="99"/>
        <v>484.43963012818176</v>
      </c>
      <c r="BS42" s="43">
        <f t="shared" si="99"/>
        <v>-176.69447519048663</v>
      </c>
      <c r="BT42" s="43">
        <f t="shared" si="99"/>
        <v>-680.88839146574719</v>
      </c>
      <c r="BU42" s="43">
        <f t="shared" si="99"/>
        <v>185.63226462200873</v>
      </c>
      <c r="BV42" s="43">
        <f t="shared" si="99"/>
        <v>1159.6543198367349</v>
      </c>
      <c r="BW42" s="43">
        <f t="shared" si="99"/>
        <v>491.94567831500217</v>
      </c>
      <c r="BX42" s="43">
        <f>SUM(AX42:AY42)</f>
        <v>406.73488320420233</v>
      </c>
      <c r="BY42" s="43">
        <f>SUM(AZ42:BA42)</f>
        <v>-775.75071598872705</v>
      </c>
      <c r="BZ42" s="43">
        <f>BB42+BC42</f>
        <v>-102.85998713250547</v>
      </c>
      <c r="CA42" s="547" t="str">
        <f t="shared" si="42"/>
        <v>N/A</v>
      </c>
      <c r="CB42" s="547" t="str">
        <f t="shared" si="43"/>
        <v>N/A</v>
      </c>
      <c r="CC42" s="19"/>
      <c r="CD42" s="46">
        <f>SUM(AZ42:BC42)</f>
        <v>-878.61070312123252</v>
      </c>
    </row>
    <row r="43" spans="1:82" s="717" customFormat="1" x14ac:dyDescent="0.45">
      <c r="A43" s="295"/>
      <c r="B43" s="98"/>
      <c r="C43" s="98"/>
      <c r="D43" s="98"/>
      <c r="E43" s="98"/>
      <c r="F43" s="98"/>
      <c r="G43" s="98"/>
      <c r="H43" s="98"/>
      <c r="I43" s="718"/>
      <c r="J43" s="98"/>
      <c r="K43" s="98"/>
      <c r="L43" s="98"/>
      <c r="M43" s="98"/>
      <c r="N43" s="98"/>
      <c r="O43" s="98"/>
      <c r="P43" s="744"/>
      <c r="Q43" s="27"/>
      <c r="R43" s="843"/>
      <c r="S43" s="843"/>
      <c r="T43" s="843"/>
      <c r="U43" s="843"/>
      <c r="V43" s="843"/>
      <c r="W43" s="843"/>
      <c r="X43" s="843"/>
      <c r="Y43" s="843"/>
      <c r="Z43" s="843"/>
      <c r="AA43" s="844"/>
      <c r="AB43" s="844"/>
      <c r="AC43" s="844"/>
      <c r="AD43" s="844"/>
      <c r="AE43" s="844"/>
      <c r="AF43" s="844"/>
      <c r="AG43" s="844"/>
      <c r="AH43" s="844"/>
      <c r="AI43" s="844"/>
      <c r="AJ43" s="844"/>
      <c r="AK43" s="844"/>
      <c r="AL43" s="844"/>
      <c r="AM43" s="844"/>
      <c r="AN43" s="845"/>
      <c r="AO43" s="844"/>
      <c r="AP43" s="844"/>
      <c r="AQ43" s="844"/>
      <c r="AR43" s="844"/>
      <c r="AS43" s="844"/>
      <c r="AT43" s="844"/>
      <c r="AU43" s="844"/>
      <c r="AV43" s="846"/>
      <c r="AW43" s="844"/>
      <c r="AX43" s="844"/>
      <c r="AY43" s="846"/>
      <c r="AZ43" s="846"/>
      <c r="BA43" s="846"/>
      <c r="BB43" s="846"/>
      <c r="BC43" s="846"/>
      <c r="BD43" s="716"/>
      <c r="BE43" s="716"/>
      <c r="BF43" s="4"/>
      <c r="BG43" s="199"/>
      <c r="BH43" s="199"/>
      <c r="BI43" s="199"/>
      <c r="BJ43" s="199"/>
      <c r="BK43" s="199"/>
      <c r="BL43" s="199"/>
      <c r="BM43" s="199"/>
      <c r="BN43" s="199"/>
      <c r="BO43" s="199"/>
      <c r="BP43" s="199"/>
      <c r="BQ43" s="199"/>
      <c r="BR43" s="199"/>
      <c r="BS43" s="199"/>
      <c r="BT43" s="199"/>
      <c r="BU43" s="199"/>
      <c r="BV43" s="199"/>
      <c r="BW43" s="199"/>
      <c r="BX43" s="199"/>
      <c r="BY43" s="199"/>
      <c r="BZ43" s="199"/>
      <c r="CA43" s="295"/>
      <c r="CB43" s="295"/>
      <c r="CC43" s="198"/>
      <c r="CD43" s="199"/>
    </row>
    <row r="44" spans="1:82" x14ac:dyDescent="0.45">
      <c r="A44" s="41" t="s">
        <v>38</v>
      </c>
      <c r="B44" s="660">
        <v>4140</v>
      </c>
      <c r="C44" s="43">
        <v>3390</v>
      </c>
      <c r="D44" s="43">
        <v>2580</v>
      </c>
      <c r="E44" s="43">
        <v>2225</v>
      </c>
      <c r="F44" s="43">
        <v>1740</v>
      </c>
      <c r="G44" s="43">
        <v>1880</v>
      </c>
      <c r="H44" s="43">
        <v>2555</v>
      </c>
      <c r="I44" s="630">
        <f>H45+I42</f>
        <v>3491.4088176574496</v>
      </c>
      <c r="J44" s="43">
        <f>I44+J42</f>
        <v>2633.8255449491144</v>
      </c>
      <c r="K44" s="43">
        <f>J44+K42</f>
        <v>3979.0740555543898</v>
      </c>
      <c r="L44" s="43">
        <f>K44+L42</f>
        <v>4878.0230553991587</v>
      </c>
      <c r="M44" s="43">
        <f t="shared" ref="M44" si="100">L44+M42</f>
        <v>3999.6339739595542</v>
      </c>
      <c r="N44" s="43">
        <f>M44+N42</f>
        <v>3581.318260436562</v>
      </c>
      <c r="O44" s="547">
        <f t="shared" si="58"/>
        <v>-0.18007071132379626</v>
      </c>
      <c r="P44" s="547">
        <f t="shared" si="58"/>
        <v>-0.10458849890928101</v>
      </c>
      <c r="Q44" s="27"/>
      <c r="R44" s="43"/>
      <c r="S44" s="43"/>
      <c r="T44" s="43"/>
      <c r="U44" s="43"/>
      <c r="V44" s="43"/>
      <c r="W44" s="43"/>
      <c r="X44" s="43"/>
      <c r="Y44" s="43"/>
      <c r="Z44" s="43"/>
      <c r="AA44" s="754"/>
      <c r="AB44" s="754"/>
      <c r="AC44" s="754"/>
      <c r="AD44" s="754"/>
      <c r="AE44" s="754"/>
      <c r="AF44" s="754"/>
      <c r="AG44" s="754"/>
      <c r="AH44" s="754"/>
      <c r="AI44" s="754"/>
      <c r="AJ44" s="754"/>
      <c r="AK44" s="754"/>
      <c r="AL44" s="754"/>
      <c r="AM44" s="754"/>
      <c r="AN44" s="755"/>
      <c r="AO44" s="754"/>
      <c r="AP44" s="754"/>
      <c r="AQ44" s="754"/>
      <c r="AR44" s="754"/>
      <c r="AS44" s="754"/>
      <c r="AT44" s="754"/>
      <c r="AU44" s="754"/>
      <c r="AV44" s="754"/>
      <c r="AW44" s="754"/>
      <c r="AX44" s="754"/>
      <c r="AY44" s="754"/>
      <c r="AZ44" s="754"/>
      <c r="BA44" s="754"/>
      <c r="BB44" s="754"/>
      <c r="BC44" s="754"/>
      <c r="BD44" s="44"/>
      <c r="BE44" s="44"/>
      <c r="BF44" s="4"/>
      <c r="BG44" s="46"/>
      <c r="BH44" s="46"/>
      <c r="BI44" s="46"/>
      <c r="BJ44" s="46"/>
      <c r="BK44" s="46"/>
      <c r="BL44" s="46"/>
      <c r="BM44" s="46"/>
      <c r="BN44" s="46"/>
      <c r="BO44" s="46"/>
      <c r="BP44" s="46"/>
      <c r="BQ44" s="46"/>
      <c r="BR44" s="46"/>
      <c r="BS44" s="46"/>
      <c r="BT44" s="46"/>
      <c r="BU44" s="46"/>
      <c r="BV44" s="46"/>
      <c r="BW44" s="46"/>
      <c r="BX44" s="46"/>
      <c r="BY44" s="46"/>
      <c r="BZ44" s="46"/>
      <c r="CA44" s="548"/>
      <c r="CB44" s="548"/>
      <c r="CC44" s="19"/>
      <c r="CD44" s="46"/>
    </row>
    <row r="45" spans="1:82" x14ac:dyDescent="0.45">
      <c r="A45" s="675" t="s">
        <v>117</v>
      </c>
      <c r="B45" s="36"/>
      <c r="C45" s="9"/>
      <c r="D45" s="9"/>
      <c r="E45" s="9"/>
      <c r="F45" s="9"/>
      <c r="G45" s="9"/>
      <c r="H45" s="838">
        <v>3650</v>
      </c>
      <c r="I45" s="9"/>
      <c r="J45" s="9"/>
      <c r="K45" s="9"/>
      <c r="L45" s="9"/>
      <c r="M45" s="9"/>
      <c r="N45" s="9"/>
      <c r="O45" s="492"/>
      <c r="P45" s="9"/>
      <c r="Q45" s="36"/>
      <c r="R45" s="9"/>
      <c r="S45" s="838"/>
      <c r="T45" s="838"/>
      <c r="U45" s="838"/>
      <c r="V45" s="838"/>
      <c r="W45" s="838"/>
      <c r="X45" s="838"/>
      <c r="Y45" s="838"/>
      <c r="Z45" s="838"/>
      <c r="AA45" s="756"/>
      <c r="AB45" s="756"/>
      <c r="AC45" s="756"/>
      <c r="AD45" s="756"/>
      <c r="AE45" s="756"/>
      <c r="AF45" s="756"/>
      <c r="AG45" s="756"/>
      <c r="AH45" s="756"/>
      <c r="AI45" s="756"/>
      <c r="AJ45" s="757"/>
      <c r="AK45" s="757"/>
      <c r="AL45" s="757"/>
      <c r="AM45" s="757"/>
      <c r="AN45" s="758"/>
      <c r="AO45" s="756"/>
      <c r="AP45" s="756"/>
      <c r="AQ45" s="757"/>
      <c r="AR45" s="756"/>
      <c r="AS45" s="756"/>
      <c r="AT45" s="756"/>
      <c r="AU45" s="757"/>
      <c r="AV45" s="756"/>
      <c r="AW45" s="756"/>
      <c r="AX45" s="756"/>
      <c r="AY45" s="757"/>
      <c r="AZ45" s="756"/>
      <c r="BA45" s="756"/>
      <c r="BB45" s="756"/>
      <c r="BC45" s="756"/>
      <c r="BD45" s="235"/>
      <c r="BE45" s="235"/>
      <c r="BF45" s="295"/>
      <c r="BG45" s="675"/>
      <c r="BH45" s="550"/>
      <c r="BI45" s="288"/>
      <c r="BJ45" s="550"/>
      <c r="BK45" s="288"/>
      <c r="BL45" s="550"/>
      <c r="BM45" s="288"/>
      <c r="BN45" s="550"/>
      <c r="BO45" s="288"/>
      <c r="BP45" s="550"/>
      <c r="BQ45" s="288"/>
      <c r="BR45" s="550"/>
      <c r="BS45" s="288"/>
      <c r="BT45" s="550"/>
      <c r="BU45" s="550"/>
      <c r="BV45" s="550"/>
      <c r="BW45" s="550"/>
      <c r="BX45" s="550"/>
      <c r="BY45" s="550"/>
      <c r="BZ45" s="550"/>
      <c r="CA45" s="675"/>
      <c r="CB45" s="675"/>
      <c r="CC45" s="675"/>
      <c r="CD45" s="288"/>
    </row>
    <row r="46" spans="1:82" s="863" customFormat="1" x14ac:dyDescent="0.45">
      <c r="A46" s="855"/>
      <c r="B46" s="855"/>
      <c r="C46" s="856"/>
      <c r="D46" s="857"/>
      <c r="E46" s="857"/>
      <c r="F46" s="857"/>
      <c r="G46" s="857"/>
      <c r="H46" s="857"/>
      <c r="I46" s="858"/>
      <c r="J46" s="858"/>
      <c r="K46" s="858"/>
      <c r="L46" s="858"/>
      <c r="M46" s="859"/>
      <c r="N46" s="859"/>
      <c r="O46" s="857"/>
      <c r="P46" s="857"/>
      <c r="Q46" s="855"/>
      <c r="R46" s="857"/>
      <c r="S46" s="857"/>
      <c r="T46" s="857"/>
      <c r="U46" s="857"/>
      <c r="V46" s="857"/>
      <c r="W46" s="857"/>
      <c r="X46" s="857"/>
      <c r="Y46" s="857"/>
      <c r="Z46" s="857"/>
      <c r="AA46" s="860"/>
      <c r="AB46" s="860"/>
      <c r="AC46" s="860"/>
      <c r="AD46" s="860"/>
      <c r="AE46" s="860"/>
      <c r="AF46" s="860"/>
      <c r="AG46" s="860"/>
      <c r="AH46" s="860"/>
      <c r="AI46" s="860"/>
      <c r="AJ46" s="861"/>
      <c r="AK46" s="861"/>
      <c r="AL46" s="861"/>
      <c r="AM46" s="861"/>
      <c r="AN46" s="861"/>
      <c r="AO46" s="860"/>
      <c r="AP46" s="860"/>
      <c r="AQ46" s="861"/>
      <c r="AR46" s="860"/>
      <c r="AS46" s="860"/>
      <c r="AT46" s="860"/>
      <c r="AU46" s="860"/>
      <c r="AV46" s="861"/>
      <c r="AW46" s="860"/>
      <c r="AX46" s="860"/>
      <c r="AY46" s="860"/>
      <c r="AZ46" s="860"/>
      <c r="BA46" s="860"/>
      <c r="BB46" s="860"/>
      <c r="BC46" s="860"/>
      <c r="BD46" s="862"/>
      <c r="BE46" s="862"/>
      <c r="BF46" s="855"/>
      <c r="BG46" s="855"/>
      <c r="BH46" s="855"/>
      <c r="BI46" s="855"/>
      <c r="BJ46" s="855"/>
      <c r="BK46" s="855"/>
      <c r="BL46" s="855"/>
      <c r="BM46" s="855"/>
      <c r="BN46" s="855"/>
      <c r="BO46" s="855"/>
      <c r="BP46" s="855"/>
      <c r="BQ46" s="855"/>
      <c r="BR46" s="855"/>
      <c r="BS46" s="855"/>
      <c r="BT46" s="855"/>
      <c r="BU46" s="855"/>
      <c r="BV46" s="855"/>
      <c r="BW46" s="855"/>
      <c r="BX46" s="855"/>
      <c r="BY46" s="855"/>
      <c r="BZ46" s="855"/>
      <c r="CA46" s="855"/>
      <c r="CB46" s="855"/>
      <c r="CC46" s="855"/>
      <c r="CD46" s="855"/>
    </row>
    <row r="47" spans="1:82" s="863" customFormat="1" x14ac:dyDescent="0.45">
      <c r="A47" s="855"/>
      <c r="B47" s="855"/>
      <c r="C47" s="857"/>
      <c r="D47" s="857"/>
      <c r="E47" s="857"/>
      <c r="F47" s="857"/>
      <c r="G47" s="857"/>
      <c r="H47" s="857"/>
      <c r="I47" s="864"/>
      <c r="J47" s="857"/>
      <c r="K47" s="857"/>
      <c r="L47" s="857"/>
      <c r="M47" s="865"/>
      <c r="N47" s="865"/>
      <c r="O47" s="857"/>
      <c r="P47" s="857"/>
      <c r="Q47" s="855"/>
      <c r="R47" s="857"/>
      <c r="S47" s="857"/>
      <c r="T47" s="857"/>
      <c r="U47" s="857"/>
      <c r="V47" s="857"/>
      <c r="W47" s="857"/>
      <c r="X47" s="857"/>
      <c r="Y47" s="857"/>
      <c r="Z47" s="857"/>
      <c r="AA47" s="860"/>
      <c r="AB47" s="860"/>
      <c r="AC47" s="860"/>
      <c r="AD47" s="860"/>
      <c r="AE47" s="860"/>
      <c r="AF47" s="860"/>
      <c r="AG47" s="860"/>
      <c r="AH47" s="860"/>
      <c r="AI47" s="860"/>
      <c r="AJ47" s="861"/>
      <c r="AK47" s="861"/>
      <c r="AL47" s="861"/>
      <c r="AM47" s="861"/>
      <c r="AN47" s="866"/>
      <c r="AO47" s="860"/>
      <c r="AP47" s="860"/>
      <c r="AQ47" s="860"/>
      <c r="AR47" s="860"/>
      <c r="AS47" s="860"/>
      <c r="AT47" s="860"/>
      <c r="AU47" s="860"/>
      <c r="AV47" s="860"/>
      <c r="AW47" s="860"/>
      <c r="AX47" s="860"/>
      <c r="AY47" s="860"/>
      <c r="AZ47" s="860"/>
      <c r="BA47" s="860"/>
      <c r="BB47" s="860"/>
      <c r="BC47" s="860"/>
      <c r="BD47" s="862"/>
      <c r="BE47" s="862"/>
      <c r="BF47" s="855"/>
      <c r="BG47" s="855"/>
      <c r="BH47" s="855"/>
      <c r="BI47" s="855"/>
      <c r="BJ47" s="855"/>
      <c r="BK47" s="855"/>
      <c r="BL47" s="855"/>
      <c r="BM47" s="855"/>
      <c r="BN47" s="855"/>
      <c r="BO47" s="855"/>
      <c r="BP47" s="855"/>
      <c r="BQ47" s="855"/>
      <c r="BR47" s="855"/>
      <c r="BS47" s="855"/>
      <c r="BT47" s="855"/>
      <c r="BU47" s="855"/>
      <c r="BV47" s="855"/>
      <c r="BW47" s="855"/>
      <c r="BX47" s="855"/>
      <c r="BY47" s="855"/>
      <c r="BZ47" s="855"/>
      <c r="CA47" s="855"/>
      <c r="CB47" s="855"/>
      <c r="CC47" s="855"/>
      <c r="CD47" s="855"/>
    </row>
    <row r="48" spans="1:82" s="863" customFormat="1" x14ac:dyDescent="0.45">
      <c r="A48" s="855"/>
      <c r="B48" s="855"/>
      <c r="C48" s="857"/>
      <c r="D48" s="857"/>
      <c r="E48" s="857"/>
      <c r="F48" s="857"/>
      <c r="G48" s="857"/>
      <c r="H48" s="857"/>
      <c r="I48" s="864"/>
      <c r="J48" s="857"/>
      <c r="K48" s="857"/>
      <c r="L48" s="857"/>
      <c r="M48" s="857"/>
      <c r="N48" s="857"/>
      <c r="O48" s="857"/>
      <c r="P48" s="857"/>
      <c r="Q48" s="855"/>
      <c r="R48" s="857"/>
      <c r="S48" s="857"/>
      <c r="T48" s="857"/>
      <c r="U48" s="857"/>
      <c r="V48" s="857"/>
      <c r="W48" s="857"/>
      <c r="X48" s="857"/>
      <c r="Y48" s="857"/>
      <c r="Z48" s="857"/>
      <c r="AA48" s="860"/>
      <c r="AB48" s="860"/>
      <c r="AC48" s="860"/>
      <c r="AD48" s="860"/>
      <c r="AE48" s="860"/>
      <c r="AF48" s="860"/>
      <c r="AG48" s="860"/>
      <c r="AH48" s="860"/>
      <c r="AI48" s="860"/>
      <c r="AJ48" s="861"/>
      <c r="AK48" s="861"/>
      <c r="AL48" s="861"/>
      <c r="AM48" s="861"/>
      <c r="AN48" s="866"/>
      <c r="AO48" s="860"/>
      <c r="AP48" s="860"/>
      <c r="AQ48" s="860"/>
      <c r="AR48" s="860"/>
      <c r="AS48" s="860"/>
      <c r="AT48" s="860"/>
      <c r="AU48" s="860"/>
      <c r="AV48" s="860"/>
      <c r="AW48" s="860"/>
      <c r="AX48" s="860"/>
      <c r="AY48" s="860"/>
      <c r="AZ48" s="860"/>
      <c r="BA48" s="860"/>
      <c r="BB48" s="860"/>
      <c r="BC48" s="860"/>
      <c r="BD48" s="862"/>
      <c r="BE48" s="862"/>
      <c r="BF48" s="855"/>
      <c r="BG48" s="855"/>
      <c r="BH48" s="855"/>
      <c r="BI48" s="855"/>
      <c r="BJ48" s="855"/>
      <c r="BK48" s="855"/>
      <c r="BL48" s="855"/>
      <c r="BM48" s="855"/>
      <c r="BN48" s="855"/>
      <c r="BO48" s="855"/>
      <c r="BP48" s="855"/>
      <c r="BQ48" s="855"/>
      <c r="BR48" s="855"/>
      <c r="BS48" s="855"/>
      <c r="BT48" s="855"/>
      <c r="BU48" s="855"/>
      <c r="BV48" s="855"/>
      <c r="BW48" s="855"/>
      <c r="BX48" s="855"/>
      <c r="BY48" s="855"/>
      <c r="BZ48" s="855"/>
      <c r="CA48" s="855"/>
      <c r="CB48" s="855"/>
      <c r="CC48" s="855"/>
      <c r="CD48" s="855"/>
    </row>
    <row r="49" spans="1:82" s="863" customFormat="1" x14ac:dyDescent="0.45">
      <c r="A49" s="855"/>
      <c r="B49" s="855"/>
      <c r="C49" s="857"/>
      <c r="D49" s="857"/>
      <c r="E49" s="857"/>
      <c r="F49" s="857"/>
      <c r="G49" s="857"/>
      <c r="H49" s="857"/>
      <c r="I49" s="864"/>
      <c r="J49" s="857"/>
      <c r="K49" s="857"/>
      <c r="L49" s="857"/>
      <c r="M49" s="857"/>
      <c r="N49" s="857"/>
      <c r="O49" s="857"/>
      <c r="P49" s="857"/>
      <c r="Q49" s="855"/>
      <c r="R49" s="857"/>
      <c r="S49" s="857"/>
      <c r="T49" s="857"/>
      <c r="U49" s="857"/>
      <c r="V49" s="857"/>
      <c r="W49" s="857"/>
      <c r="X49" s="857"/>
      <c r="Y49" s="857"/>
      <c r="Z49" s="857"/>
      <c r="AA49" s="860"/>
      <c r="AB49" s="860"/>
      <c r="AC49" s="860"/>
      <c r="AD49" s="860"/>
      <c r="AE49" s="860"/>
      <c r="AF49" s="860"/>
      <c r="AG49" s="860"/>
      <c r="AH49" s="860"/>
      <c r="AI49" s="860"/>
      <c r="AJ49" s="861"/>
      <c r="AK49" s="861"/>
      <c r="AL49" s="861"/>
      <c r="AM49" s="861"/>
      <c r="AN49" s="866"/>
      <c r="AO49" s="860"/>
      <c r="AP49" s="860"/>
      <c r="AQ49" s="860"/>
      <c r="AR49" s="860"/>
      <c r="AS49" s="860"/>
      <c r="AT49" s="860"/>
      <c r="AU49" s="860"/>
      <c r="AV49" s="860"/>
      <c r="AW49" s="860"/>
      <c r="AX49" s="860"/>
      <c r="AY49" s="860"/>
      <c r="AZ49" s="860"/>
      <c r="BA49" s="860"/>
      <c r="BB49" s="860"/>
      <c r="BC49" s="860"/>
      <c r="BD49" s="862"/>
      <c r="BE49" s="862"/>
      <c r="BF49" s="855"/>
      <c r="BG49" s="855"/>
      <c r="BH49" s="855"/>
      <c r="BI49" s="855"/>
      <c r="BJ49" s="855"/>
      <c r="BK49" s="855"/>
      <c r="BL49" s="855"/>
      <c r="BM49" s="855"/>
      <c r="BN49" s="855"/>
      <c r="BO49" s="855"/>
      <c r="BP49" s="855"/>
      <c r="BQ49" s="855"/>
      <c r="BR49" s="855"/>
      <c r="BS49" s="855"/>
      <c r="BT49" s="855"/>
      <c r="BU49" s="855"/>
      <c r="BV49" s="855"/>
      <c r="BW49" s="855"/>
      <c r="BX49" s="855"/>
      <c r="BY49" s="855"/>
      <c r="BZ49" s="855"/>
      <c r="CA49" s="855"/>
      <c r="CB49" s="855"/>
      <c r="CC49" s="855"/>
      <c r="CD49" s="855"/>
    </row>
    <row r="50" spans="1:82" s="863" customFormat="1" x14ac:dyDescent="0.45">
      <c r="A50" s="855"/>
      <c r="B50" s="855"/>
      <c r="C50" s="857"/>
      <c r="D50" s="857"/>
      <c r="E50" s="857"/>
      <c r="F50" s="857"/>
      <c r="G50" s="857"/>
      <c r="H50" s="857"/>
      <c r="I50" s="864"/>
      <c r="J50" s="857"/>
      <c r="K50" s="857"/>
      <c r="L50" s="857"/>
      <c r="M50" s="857"/>
      <c r="N50" s="857"/>
      <c r="O50" s="857"/>
      <c r="P50" s="857"/>
      <c r="Q50" s="855"/>
      <c r="R50" s="857"/>
      <c r="S50" s="857"/>
      <c r="T50" s="857"/>
      <c r="U50" s="857"/>
      <c r="V50" s="857"/>
      <c r="W50" s="857"/>
      <c r="X50" s="857"/>
      <c r="Y50" s="857"/>
      <c r="Z50" s="857"/>
      <c r="AA50" s="860"/>
      <c r="AB50" s="860"/>
      <c r="AC50" s="860"/>
      <c r="AD50" s="860"/>
      <c r="AE50" s="860"/>
      <c r="AF50" s="860"/>
      <c r="AG50" s="860"/>
      <c r="AH50" s="860"/>
      <c r="AI50" s="860"/>
      <c r="AJ50" s="861"/>
      <c r="AK50" s="861"/>
      <c r="AL50" s="861"/>
      <c r="AM50" s="861"/>
      <c r="AN50" s="866"/>
      <c r="AO50" s="860"/>
      <c r="AP50" s="860"/>
      <c r="AQ50" s="860"/>
      <c r="AR50" s="860"/>
      <c r="AS50" s="860"/>
      <c r="AT50" s="860"/>
      <c r="AU50" s="860"/>
      <c r="AV50" s="860"/>
      <c r="AW50" s="860"/>
      <c r="AX50" s="860"/>
      <c r="AY50" s="860"/>
      <c r="AZ50" s="860"/>
      <c r="BA50" s="860"/>
      <c r="BB50" s="860"/>
      <c r="BC50" s="860"/>
      <c r="BD50" s="862"/>
      <c r="BE50" s="862"/>
      <c r="BF50" s="855"/>
      <c r="BG50" s="855"/>
      <c r="BH50" s="855"/>
      <c r="BI50" s="855"/>
      <c r="BJ50" s="855"/>
      <c r="BK50" s="855"/>
      <c r="BL50" s="855"/>
      <c r="BM50" s="855"/>
      <c r="BN50" s="855"/>
      <c r="BO50" s="855"/>
      <c r="BP50" s="855"/>
      <c r="BQ50" s="855"/>
      <c r="BR50" s="855"/>
      <c r="BS50" s="855"/>
      <c r="BT50" s="855"/>
      <c r="BU50" s="855"/>
      <c r="BV50" s="855"/>
      <c r="BW50" s="855"/>
      <c r="BX50" s="855"/>
      <c r="BY50" s="855"/>
      <c r="BZ50" s="855"/>
      <c r="CA50" s="855"/>
      <c r="CB50" s="855"/>
      <c r="CC50" s="855"/>
      <c r="CD50" s="855"/>
    </row>
    <row r="51" spans="1:82" s="717" customFormat="1" x14ac:dyDescent="0.45">
      <c r="A51" s="39"/>
      <c r="B51" s="39"/>
      <c r="C51" s="746"/>
      <c r="D51" s="746"/>
      <c r="E51" s="746"/>
      <c r="F51" s="746"/>
      <c r="G51" s="746"/>
      <c r="H51" s="746"/>
      <c r="I51" s="748"/>
      <c r="J51" s="746"/>
      <c r="K51" s="746"/>
      <c r="L51" s="746"/>
      <c r="M51" s="746"/>
      <c r="N51" s="746"/>
      <c r="O51" s="746"/>
      <c r="P51" s="746"/>
      <c r="Q51" s="39"/>
      <c r="R51" s="746"/>
      <c r="S51" s="746"/>
      <c r="T51" s="746"/>
      <c r="U51" s="746"/>
      <c r="V51" s="746"/>
      <c r="W51" s="746"/>
      <c r="X51" s="746"/>
      <c r="Y51" s="746"/>
      <c r="Z51" s="746"/>
      <c r="AA51" s="759"/>
      <c r="AB51" s="759"/>
      <c r="AC51" s="759"/>
      <c r="AD51" s="759"/>
      <c r="AE51" s="759"/>
      <c r="AF51" s="759"/>
      <c r="AG51" s="759"/>
      <c r="AH51" s="759"/>
      <c r="AI51" s="759"/>
      <c r="AJ51" s="760"/>
      <c r="AK51" s="760"/>
      <c r="AL51" s="760"/>
      <c r="AM51" s="760"/>
      <c r="AN51" s="761"/>
      <c r="AO51" s="759"/>
      <c r="AP51" s="759"/>
      <c r="AQ51" s="759"/>
      <c r="AR51" s="759"/>
      <c r="AS51" s="759"/>
      <c r="AT51" s="759"/>
      <c r="AU51" s="759"/>
      <c r="AV51" s="759"/>
      <c r="AW51" s="759"/>
      <c r="AX51" s="759"/>
      <c r="AY51" s="759"/>
      <c r="AZ51" s="759"/>
      <c r="BA51" s="759"/>
      <c r="BB51" s="759"/>
      <c r="BC51" s="759"/>
      <c r="BD51" s="735"/>
      <c r="BE51" s="735"/>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row>
    <row r="52" spans="1:82" s="717" customFormat="1" x14ac:dyDescent="0.45">
      <c r="A52" s="39"/>
      <c r="B52" s="39"/>
      <c r="C52" s="746"/>
      <c r="D52" s="746"/>
      <c r="E52" s="746"/>
      <c r="F52" s="746"/>
      <c r="G52" s="746"/>
      <c r="H52" s="746"/>
      <c r="I52" s="748"/>
      <c r="J52" s="746"/>
      <c r="K52" s="746"/>
      <c r="L52" s="746"/>
      <c r="M52" s="746"/>
      <c r="N52" s="746"/>
      <c r="O52" s="746"/>
      <c r="P52" s="746"/>
      <c r="Q52" s="39"/>
      <c r="R52" s="746"/>
      <c r="S52" s="746"/>
      <c r="T52" s="746"/>
      <c r="U52" s="746"/>
      <c r="V52" s="746"/>
      <c r="W52" s="746"/>
      <c r="X52" s="746"/>
      <c r="Y52" s="746"/>
      <c r="Z52" s="746"/>
      <c r="AA52" s="759"/>
      <c r="AB52" s="759"/>
      <c r="AC52" s="759"/>
      <c r="AD52" s="759"/>
      <c r="AE52" s="759"/>
      <c r="AF52" s="759"/>
      <c r="AG52" s="759"/>
      <c r="AH52" s="759"/>
      <c r="AI52" s="759"/>
      <c r="AJ52" s="760"/>
      <c r="AK52" s="760"/>
      <c r="AL52" s="760"/>
      <c r="AM52" s="760"/>
      <c r="AN52" s="761"/>
      <c r="AO52" s="759"/>
      <c r="AP52" s="759"/>
      <c r="AQ52" s="759"/>
      <c r="AR52" s="759"/>
      <c r="AS52" s="759"/>
      <c r="AT52" s="759"/>
      <c r="AU52" s="759"/>
      <c r="AV52" s="759"/>
      <c r="AW52" s="759"/>
      <c r="AX52" s="759"/>
      <c r="AY52" s="759"/>
      <c r="AZ52" s="759"/>
      <c r="BA52" s="759"/>
      <c r="BB52" s="759"/>
      <c r="BC52" s="759"/>
      <c r="BD52" s="735"/>
      <c r="BE52" s="735"/>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row>
    <row r="53" spans="1:82" s="717" customFormat="1" x14ac:dyDescent="0.45">
      <c r="A53" s="39"/>
      <c r="B53" s="39"/>
      <c r="C53" s="746"/>
      <c r="D53" s="746"/>
      <c r="E53" s="746"/>
      <c r="F53" s="746"/>
      <c r="G53" s="746"/>
      <c r="H53" s="746"/>
      <c r="I53" s="748"/>
      <c r="J53" s="746"/>
      <c r="K53" s="746"/>
      <c r="L53" s="746"/>
      <c r="M53" s="746"/>
      <c r="N53" s="746"/>
      <c r="O53" s="746"/>
      <c r="P53" s="746"/>
      <c r="Q53" s="39"/>
      <c r="R53" s="746"/>
      <c r="S53" s="746"/>
      <c r="T53" s="746"/>
      <c r="U53" s="746"/>
      <c r="V53" s="746"/>
      <c r="W53" s="746"/>
      <c r="X53" s="746"/>
      <c r="Y53" s="746"/>
      <c r="Z53" s="746"/>
      <c r="AA53" s="759"/>
      <c r="AB53" s="759"/>
      <c r="AC53" s="759"/>
      <c r="AD53" s="759"/>
      <c r="AE53" s="759"/>
      <c r="AF53" s="759"/>
      <c r="AG53" s="759"/>
      <c r="AH53" s="759"/>
      <c r="AI53" s="759"/>
      <c r="AJ53" s="760"/>
      <c r="AK53" s="760"/>
      <c r="AL53" s="760"/>
      <c r="AM53" s="760"/>
      <c r="AN53" s="761"/>
      <c r="AO53" s="759"/>
      <c r="AP53" s="759"/>
      <c r="AQ53" s="759"/>
      <c r="AR53" s="759"/>
      <c r="AS53" s="759"/>
      <c r="AT53" s="759"/>
      <c r="AU53" s="759"/>
      <c r="AV53" s="759"/>
      <c r="AW53" s="759"/>
      <c r="AX53" s="759"/>
      <c r="AY53" s="759"/>
      <c r="AZ53" s="759"/>
      <c r="BA53" s="759"/>
      <c r="BB53" s="759"/>
      <c r="BC53" s="759"/>
      <c r="BD53" s="735"/>
      <c r="BE53" s="735"/>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row>
    <row r="54" spans="1:82" s="717" customFormat="1" x14ac:dyDescent="0.45">
      <c r="A54" s="39"/>
      <c r="B54" s="39"/>
      <c r="C54" s="746"/>
      <c r="D54" s="746"/>
      <c r="E54" s="746"/>
      <c r="F54" s="746"/>
      <c r="G54" s="746"/>
      <c r="H54" s="746"/>
      <c r="I54" s="748"/>
      <c r="J54" s="746"/>
      <c r="K54" s="746"/>
      <c r="L54" s="746"/>
      <c r="M54" s="746"/>
      <c r="N54" s="746"/>
      <c r="O54" s="746"/>
      <c r="P54" s="746"/>
      <c r="Q54" s="39"/>
      <c r="R54" s="746"/>
      <c r="S54" s="746"/>
      <c r="T54" s="746"/>
      <c r="U54" s="746"/>
      <c r="V54" s="746"/>
      <c r="W54" s="746"/>
      <c r="X54" s="746"/>
      <c r="Y54" s="746"/>
      <c r="Z54" s="746"/>
      <c r="AA54" s="759"/>
      <c r="AB54" s="759"/>
      <c r="AC54" s="759"/>
      <c r="AD54" s="759"/>
      <c r="AE54" s="759"/>
      <c r="AF54" s="759"/>
      <c r="AG54" s="759"/>
      <c r="AH54" s="759"/>
      <c r="AI54" s="759"/>
      <c r="AJ54" s="760"/>
      <c r="AK54" s="760"/>
      <c r="AL54" s="760"/>
      <c r="AM54" s="760"/>
      <c r="AN54" s="761"/>
      <c r="AO54" s="759"/>
      <c r="AP54" s="759"/>
      <c r="AQ54" s="759"/>
      <c r="AR54" s="759"/>
      <c r="AS54" s="759"/>
      <c r="AT54" s="759"/>
      <c r="AU54" s="759"/>
      <c r="AV54" s="759"/>
      <c r="AW54" s="759"/>
      <c r="AX54" s="759"/>
      <c r="AY54" s="759"/>
      <c r="AZ54" s="759"/>
      <c r="BA54" s="759"/>
      <c r="BB54" s="759"/>
      <c r="BC54" s="759"/>
      <c r="BD54" s="735"/>
      <c r="BE54" s="735"/>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row>
    <row r="55" spans="1:82" x14ac:dyDescent="0.45">
      <c r="AN55" s="763"/>
    </row>
    <row r="56" spans="1:82" x14ac:dyDescent="0.45">
      <c r="AN56" s="763"/>
    </row>
    <row r="57" spans="1:82" x14ac:dyDescent="0.45">
      <c r="AN57" s="763"/>
    </row>
    <row r="58" spans="1:82" x14ac:dyDescent="0.45">
      <c r="AN58" s="763"/>
    </row>
    <row r="59" spans="1:82" x14ac:dyDescent="0.45">
      <c r="AN59" s="763"/>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2754-BA47-4FF2-815B-A00F81C81B11}">
  <sheetPr codeName="Sheet84"/>
  <dimension ref="A1:CD58"/>
  <sheetViews>
    <sheetView showGridLines="0" workbookViewId="0">
      <selection activeCell="B14" sqref="B14"/>
    </sheetView>
  </sheetViews>
  <sheetFormatPr defaultColWidth="9.46484375" defaultRowHeight="14.25" x14ac:dyDescent="0.45"/>
  <cols>
    <col min="1" max="1" width="38.53125" style="15" bestFit="1" customWidth="1"/>
    <col min="2" max="2" width="27.46484375" style="15" bestFit="1" customWidth="1"/>
    <col min="3" max="8" width="5.53125" style="24" customWidth="1"/>
    <col min="9" max="9" width="5.53125" style="551" customWidth="1"/>
    <col min="10" max="14" width="5.53125" style="24" customWidth="1"/>
    <col min="15" max="16" width="9.73046875" style="24" customWidth="1"/>
    <col min="17" max="17" width="3" style="24" customWidth="1"/>
    <col min="18" max="26" width="7.53125" style="24" customWidth="1"/>
    <col min="27" max="35" width="7.53125" style="762" customWidth="1"/>
    <col min="36" max="39" width="7.53125" style="751" customWidth="1"/>
    <col min="40" max="40" width="7.53125" style="764" customWidth="1"/>
    <col min="41" max="55" width="7.53125" style="762" customWidth="1"/>
    <col min="56" max="57" width="11.46484375" style="741" customWidth="1"/>
    <col min="58" max="58" width="7.53125" style="24" customWidth="1"/>
    <col min="59" max="59" width="7.265625" style="24" customWidth="1"/>
    <col min="60" max="74" width="7.265625" style="767" customWidth="1"/>
    <col min="75" max="75" width="7.265625" style="24" customWidth="1"/>
    <col min="76" max="78" width="7.265625" style="767" customWidth="1"/>
    <col min="79" max="80" width="10.53125" style="24" customWidth="1"/>
    <col min="81" max="81" width="9.46484375" style="24"/>
    <col min="82" max="82" width="9.265625" style="767" bestFit="1" customWidth="1"/>
    <col min="83" max="16384" width="9.46484375" style="519"/>
  </cols>
  <sheetData>
    <row r="1" spans="1:82" x14ac:dyDescent="0.45">
      <c r="A1" s="16" t="s">
        <v>243</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H1" s="765"/>
      <c r="BI1" s="765"/>
      <c r="BJ1" s="765"/>
      <c r="BK1" s="765"/>
      <c r="BL1" s="765"/>
      <c r="BM1" s="765"/>
      <c r="BN1" s="765"/>
      <c r="BO1" s="765"/>
      <c r="BP1" s="765"/>
      <c r="BQ1" s="765"/>
      <c r="BR1" s="765"/>
      <c r="BS1" s="765"/>
      <c r="BT1" s="765"/>
      <c r="BU1" s="765"/>
      <c r="BV1" s="765"/>
      <c r="BW1" s="750"/>
      <c r="BX1" s="765"/>
      <c r="BY1" s="765"/>
      <c r="BZ1" s="765"/>
      <c r="CA1" s="750"/>
      <c r="CB1" s="750"/>
      <c r="CD1" s="765"/>
    </row>
    <row r="2" spans="1:82"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12" t="s">
        <v>226</v>
      </c>
      <c r="P2" s="112" t="s">
        <v>227</v>
      </c>
      <c r="Q2" s="769"/>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30" t="s">
        <v>220</v>
      </c>
      <c r="BE2" s="770" t="s">
        <v>221</v>
      </c>
      <c r="BF2" s="769"/>
      <c r="BG2" s="176" t="s">
        <v>39</v>
      </c>
      <c r="BH2" s="176" t="s">
        <v>40</v>
      </c>
      <c r="BI2" s="176" t="s">
        <v>47</v>
      </c>
      <c r="BJ2" s="176" t="s">
        <v>50</v>
      </c>
      <c r="BK2" s="176" t="s">
        <v>57</v>
      </c>
      <c r="BL2" s="176" t="s">
        <v>59</v>
      </c>
      <c r="BM2" s="176" t="s">
        <v>64</v>
      </c>
      <c r="BN2" s="176" t="s">
        <v>66</v>
      </c>
      <c r="BO2" s="176" t="s">
        <v>71</v>
      </c>
      <c r="BP2" s="176" t="s">
        <v>81</v>
      </c>
      <c r="BQ2" s="176" t="s">
        <v>93</v>
      </c>
      <c r="BR2" s="176" t="s">
        <v>94</v>
      </c>
      <c r="BS2" s="176" t="s">
        <v>109</v>
      </c>
      <c r="BT2" s="176" t="s">
        <v>134</v>
      </c>
      <c r="BU2" s="176" t="s">
        <v>147</v>
      </c>
      <c r="BV2" s="176" t="s">
        <v>161</v>
      </c>
      <c r="BW2" s="176" t="s">
        <v>177</v>
      </c>
      <c r="BX2" s="176" t="s">
        <v>192</v>
      </c>
      <c r="BY2" s="176" t="s">
        <v>205</v>
      </c>
      <c r="BZ2" s="176" t="s">
        <v>222</v>
      </c>
      <c r="CA2" s="533" t="s">
        <v>223</v>
      </c>
      <c r="CB2" s="533" t="s">
        <v>224</v>
      </c>
      <c r="CC2" s="175"/>
      <c r="CD2" s="176" t="s">
        <v>69</v>
      </c>
    </row>
    <row r="3" spans="1:82" x14ac:dyDescent="0.45">
      <c r="A3" s="110" t="s">
        <v>33</v>
      </c>
      <c r="B3" s="24"/>
      <c r="J3" s="742"/>
      <c r="K3" s="742"/>
      <c r="L3" s="742"/>
      <c r="M3" s="742"/>
      <c r="N3" s="742"/>
      <c r="Q3" s="527"/>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24"/>
      <c r="BD3" s="771"/>
      <c r="BF3" s="769"/>
      <c r="BG3" s="2"/>
      <c r="BH3" s="12"/>
      <c r="BI3" s="12"/>
      <c r="BJ3" s="12"/>
      <c r="BK3" s="12"/>
      <c r="BL3" s="12"/>
      <c r="BM3" s="12"/>
      <c r="BN3" s="12"/>
      <c r="BO3" s="12"/>
      <c r="BP3" s="12"/>
      <c r="BQ3" s="12"/>
      <c r="BR3" s="12"/>
      <c r="BS3" s="12"/>
      <c r="BT3" s="12"/>
      <c r="BU3" s="12"/>
      <c r="BV3" s="12"/>
      <c r="BW3" s="537"/>
      <c r="BX3" s="12"/>
      <c r="BY3" s="12"/>
      <c r="BZ3" s="12"/>
      <c r="CA3" s="537"/>
      <c r="CB3" s="537"/>
      <c r="CD3" s="12"/>
    </row>
    <row r="4" spans="1:82" x14ac:dyDescent="0.45">
      <c r="A4" s="23" t="s">
        <v>24</v>
      </c>
      <c r="B4" s="9"/>
      <c r="C4" s="554">
        <f t="shared" ref="C4:N4" si="0">SUM(C5:C9)</f>
        <v>188.79814274881392</v>
      </c>
      <c r="D4" s="554">
        <f t="shared" si="0"/>
        <v>151.62948037898974</v>
      </c>
      <c r="E4" s="554">
        <f t="shared" si="0"/>
        <v>191.59745623273366</v>
      </c>
      <c r="F4" s="554">
        <f t="shared" si="0"/>
        <v>188.0205556699473</v>
      </c>
      <c r="G4" s="554">
        <f t="shared" si="0"/>
        <v>190.66435173809376</v>
      </c>
      <c r="H4" s="554">
        <f t="shared" si="0"/>
        <v>190.50883432232041</v>
      </c>
      <c r="I4" s="554">
        <f t="shared" si="0"/>
        <v>188.95636525727849</v>
      </c>
      <c r="J4" s="554">
        <f t="shared" si="0"/>
        <v>155.18442452683746</v>
      </c>
      <c r="K4" s="554">
        <f t="shared" si="0"/>
        <v>195.84682230952933</v>
      </c>
      <c r="L4" s="554">
        <f t="shared" si="0"/>
        <v>171.76098586177523</v>
      </c>
      <c r="M4" s="554">
        <f t="shared" si="0"/>
        <v>173.87620669890953</v>
      </c>
      <c r="N4" s="554">
        <f t="shared" si="0"/>
        <v>170.7200260789923</v>
      </c>
      <c r="O4" s="492">
        <f>IF(ISERROR(M4/L4),"N/A",IF(L4&lt;0,"N/A",IF(M4&lt;0,"N/A",IF(M4/L4-1&gt;300%,"&gt;±300%",IF(M4/L4-1&lt;-300%,"&gt;±300%",M4/L4-1)))))</f>
        <v>1.231490857205797E-2</v>
      </c>
      <c r="P4" s="492">
        <f>IF(ISERROR(N4/M4),"N/A",IF(M4&lt;0,"N/A",IF(N4&lt;0,"N/A",IF(N4/M4-1&gt;300%,"&gt;±300%",IF(N4/M4-1&lt;-300%,"&gt;±300%",N4/M4-1)))))</f>
        <v>-1.8151883341822495E-2</v>
      </c>
      <c r="Q4" s="9"/>
      <c r="R4" s="555">
        <f t="shared" ref="R4" si="1">SUM(R5:R9)</f>
        <v>40.901080348383893</v>
      </c>
      <c r="S4" s="555">
        <f t="shared" ref="S4:BC4" si="2">SUM(S5:S9)</f>
        <v>44.011428663850353</v>
      </c>
      <c r="T4" s="555">
        <f t="shared" si="2"/>
        <v>42.300737090343794</v>
      </c>
      <c r="U4" s="555">
        <f t="shared" si="2"/>
        <v>48.054881473956733</v>
      </c>
      <c r="V4" s="555">
        <f t="shared" si="2"/>
        <v>51.476264620969843</v>
      </c>
      <c r="W4" s="555">
        <f t="shared" si="2"/>
        <v>50.232125294783259</v>
      </c>
      <c r="X4" s="555">
        <f t="shared" si="2"/>
        <v>39.656941022197309</v>
      </c>
      <c r="Y4" s="555">
        <f t="shared" si="2"/>
        <v>51.320747205196518</v>
      </c>
      <c r="Z4" s="555">
        <f>SUM(Z5:Z9)</f>
        <v>50.387642710556577</v>
      </c>
      <c r="AA4" s="555">
        <f t="shared" si="2"/>
        <v>46.499707316223514</v>
      </c>
      <c r="AB4" s="555">
        <f t="shared" si="2"/>
        <v>44.322463495396995</v>
      </c>
      <c r="AC4" s="555">
        <f t="shared" si="2"/>
        <v>48.36591630550339</v>
      </c>
      <c r="AD4" s="555">
        <f t="shared" si="2"/>
        <v>48.676951137050033</v>
      </c>
      <c r="AE4" s="555">
        <f t="shared" si="2"/>
        <v>49.299020800143325</v>
      </c>
      <c r="AF4" s="555">
        <f t="shared" si="2"/>
        <v>40.434528101063933</v>
      </c>
      <c r="AG4" s="555">
        <f t="shared" si="2"/>
        <v>49.921090463236617</v>
      </c>
      <c r="AH4" s="555">
        <f t="shared" si="2"/>
        <v>51.787299452516486</v>
      </c>
      <c r="AI4" s="555">
        <f t="shared" si="2"/>
        <v>48.676951137050033</v>
      </c>
      <c r="AJ4" s="555">
        <f t="shared" si="2"/>
        <v>40.894938937354212</v>
      </c>
      <c r="AK4" s="555">
        <f t="shared" si="2"/>
        <v>51.638316342218801</v>
      </c>
      <c r="AL4" s="555">
        <f t="shared" si="2"/>
        <v>47.450485638249425</v>
      </c>
      <c r="AM4" s="555">
        <f t="shared" si="2"/>
        <v>48.972624339456068</v>
      </c>
      <c r="AN4" s="555">
        <f t="shared" si="2"/>
        <v>38.82435178384619</v>
      </c>
      <c r="AO4" s="555">
        <f t="shared" si="2"/>
        <v>29.309003553287287</v>
      </c>
      <c r="AP4" s="555">
        <f t="shared" si="2"/>
        <v>46.524371985653694</v>
      </c>
      <c r="AQ4" s="555">
        <f t="shared" si="2"/>
        <v>40.526697204050265</v>
      </c>
      <c r="AR4" s="555">
        <f t="shared" si="2"/>
        <v>45.55772391985321</v>
      </c>
      <c r="AS4" s="555">
        <f t="shared" si="2"/>
        <v>48.695605894634205</v>
      </c>
      <c r="AT4" s="555">
        <f t="shared" si="2"/>
        <v>48.870257356546581</v>
      </c>
      <c r="AU4" s="555">
        <f t="shared" si="2"/>
        <v>52.723235138495319</v>
      </c>
      <c r="AV4" s="555">
        <f t="shared" si="2"/>
        <v>39.607289035582511</v>
      </c>
      <c r="AW4" s="555">
        <f t="shared" si="2"/>
        <v>47.582949357773892</v>
      </c>
      <c r="AX4" s="555">
        <f t="shared" si="2"/>
        <v>43.240414212076445</v>
      </c>
      <c r="AY4" s="555">
        <f t="shared" si="2"/>
        <v>41.330333256342406</v>
      </c>
      <c r="AZ4" s="555">
        <f t="shared" si="2"/>
        <v>37.098306993137641</v>
      </c>
      <c r="BA4" s="555">
        <f t="shared" si="2"/>
        <v>46.246074325451161</v>
      </c>
      <c r="BB4" s="555">
        <f t="shared" si="2"/>
        <v>43.364964791236517</v>
      </c>
      <c r="BC4" s="555">
        <f t="shared" si="2"/>
        <v>47.166860589084237</v>
      </c>
      <c r="BD4" s="492">
        <f>IF(ISERROR(BC4/AY4),"N/A",IF(AY4&lt;0,"N/A",IF(BC4&lt;0,"N/A",IF(BC4/AY4-1&gt;300%,"&gt;±300%",IF(BC4/AY4-1&lt;-300%,"&gt;±300%",BC4/AY4-1)))))</f>
        <v>0.14121655628910701</v>
      </c>
      <c r="BE4" s="492">
        <f>IF(ISERROR(BC4/BB4),"N/A",IF(BB4&lt;0,"N/A",IF(BC4&lt;0,"N/A",IF(BC4/BB4-1&gt;300%,"&gt;±300%",IF(BC4/BB4-1&lt;-300%,"&gt;±300%",BC4/BB4-1)))))</f>
        <v>8.7672060063935131E-2</v>
      </c>
      <c r="BF4" s="4" t="b">
        <f>M4-AZ4-BA4=BZ4</f>
        <v>0</v>
      </c>
      <c r="BG4" s="9">
        <f t="shared" ref="BG4:BH4" si="3">SUM(BG5:BG9)</f>
        <v>66.716971366755487</v>
      </c>
      <c r="BH4" s="9">
        <f t="shared" si="3"/>
        <v>84.912509012234239</v>
      </c>
      <c r="BI4" s="9">
        <f t="shared" ref="BI4" si="4">SUM(T4:U4)</f>
        <v>90.355618564300528</v>
      </c>
      <c r="BJ4" s="9">
        <f t="shared" ref="BJ4:BJ5" si="5">SUM(V4:W4)</f>
        <v>101.7083899157531</v>
      </c>
      <c r="BK4" s="9">
        <f t="shared" ref="BK4:BK5" si="6">SUM(X4:Y4)</f>
        <v>90.977688227393827</v>
      </c>
      <c r="BL4" s="9">
        <f t="shared" ref="BL4:BL5" si="7">SUM(Z4:AA4)</f>
        <v>96.887350026780098</v>
      </c>
      <c r="BM4" s="9">
        <f t="shared" ref="BM4:BM5" si="8">SUM(AB4:AC4)</f>
        <v>92.688379800900378</v>
      </c>
      <c r="BN4" s="9">
        <f t="shared" ref="BN4:BN5" si="9">SUM(AD4:AE4)</f>
        <v>97.97597193719335</v>
      </c>
      <c r="BO4" s="9">
        <f t="shared" ref="BO4:BO5" si="10">SUM(AF4:AG4)</f>
        <v>90.355618564300556</v>
      </c>
      <c r="BP4" s="9">
        <f t="shared" ref="BP4:BP5" si="11">SUM(AH4:AI4)</f>
        <v>100.46425058956652</v>
      </c>
      <c r="BQ4" s="9">
        <f t="shared" ref="BQ4:BQ5" si="12">SUM(AJ4:AK4)</f>
        <v>92.533255279573012</v>
      </c>
      <c r="BR4" s="9">
        <f t="shared" ref="BR4:BR5" si="13">SUM(AL4:AM4)</f>
        <v>96.423109977705494</v>
      </c>
      <c r="BS4" s="9">
        <f t="shared" ref="BS4:BS5" si="14">SUM(AN4:AO4)</f>
        <v>68.13335533713348</v>
      </c>
      <c r="BT4" s="9">
        <f t="shared" ref="BT4:BT5" si="15">SUM(AP4:AQ4)</f>
        <v>87.051069189703952</v>
      </c>
      <c r="BU4" s="9">
        <f t="shared" ref="BU4:BU5" si="16">SUM(AR4:AS4)</f>
        <v>94.253329814487415</v>
      </c>
      <c r="BV4" s="9">
        <f>SUM(AT4:AU4)</f>
        <v>101.5934924950419</v>
      </c>
      <c r="BW4" s="9">
        <f t="shared" ref="BW4" si="17">AV4+AW4</f>
        <v>87.190238393356395</v>
      </c>
      <c r="BX4" s="9">
        <f>SUM(AX4:AY4)</f>
        <v>84.570747468418858</v>
      </c>
      <c r="BY4" s="9">
        <f>SUM(AZ4:BA4)</f>
        <v>83.344381318588802</v>
      </c>
      <c r="BZ4" s="9">
        <f>SUM(BB4:BC4)</f>
        <v>90.531825380320754</v>
      </c>
      <c r="CA4" s="492">
        <f>IF(ISERROR(BZ4/BX4),"N/A",IF(BX4&lt;0,"N/A",IF(BZ4&lt;0,"N/A",IF(BZ4/BX4-1&gt;300%,"&gt;±300%",IF(BZ4/BX4-1&lt;-300%,"&gt;±300%",BZ4/BX4-1)))))</f>
        <v>7.0486286220042382E-2</v>
      </c>
      <c r="CB4" s="492">
        <f>IF(ISERROR(BZ4/BY4),"N/A",IF(BY4&lt;0,"N/A",IF(BZ4&lt;0,"N/A",IF(BZ4/BY4-1&gt;300%,"&gt;±300%",IF(BZ4/BY4-1&lt;-300%,"&gt;±300%",BZ4/BY4-1)))))</f>
        <v>8.6237895680784105E-2</v>
      </c>
      <c r="CC4" s="772"/>
      <c r="CD4" s="9">
        <f>SUM(AZ4:BC4)</f>
        <v>173.87620669890956</v>
      </c>
    </row>
    <row r="5" spans="1:82" x14ac:dyDescent="0.45">
      <c r="A5" s="10"/>
      <c r="B5" s="10" t="s">
        <v>0</v>
      </c>
      <c r="C5" s="7">
        <v>135.45566913856416</v>
      </c>
      <c r="D5" s="7">
        <v>97.509419689873397</v>
      </c>
      <c r="E5" s="7">
        <v>139.34360453289722</v>
      </c>
      <c r="F5" s="7">
        <v>132.65635565464436</v>
      </c>
      <c r="G5" s="7">
        <v>136.3887736332041</v>
      </c>
      <c r="H5" s="7">
        <v>139.03256970135058</v>
      </c>
      <c r="I5" s="7">
        <v>136.05938807419548</v>
      </c>
      <c r="J5" s="7">
        <v>102.58790546353154</v>
      </c>
      <c r="K5" s="7">
        <v>145.51432565641957</v>
      </c>
      <c r="L5" s="7">
        <v>121.76968259954857</v>
      </c>
      <c r="M5" s="7">
        <v>122.56986869457458</v>
      </c>
      <c r="N5" s="7">
        <v>120.89883230387018</v>
      </c>
      <c r="O5" s="26">
        <f t="shared" ref="O5:P44" si="18">IF(ISERROR(M5/L5),"N/A",IF(L5&lt;0,"N/A",IF(M5&lt;0,"N/A",IF(M5/L5-1&gt;300%,"&gt;±300%",IF(M5/L5-1&lt;-300%,"&gt;±300%",M5/L5-1)))))</f>
        <v>6.5713080460059192E-3</v>
      </c>
      <c r="P5" s="26">
        <f t="shared" si="18"/>
        <v>-1.3633337528233591E-2</v>
      </c>
      <c r="Q5" s="9"/>
      <c r="R5" s="7">
        <v>27.060030344558168</v>
      </c>
      <c r="S5" s="7">
        <v>30.481413491571267</v>
      </c>
      <c r="T5" s="7">
        <v>29.237274165384687</v>
      </c>
      <c r="U5" s="7">
        <v>35.146935964770954</v>
      </c>
      <c r="V5" s="7">
        <v>37.79073203291744</v>
      </c>
      <c r="W5" s="7">
        <v>37.168662369824148</v>
      </c>
      <c r="X5" s="7">
        <v>25.349338771051617</v>
      </c>
      <c r="Y5" s="7">
        <v>37.324179785597472</v>
      </c>
      <c r="Z5" s="7">
        <v>36.70211012250418</v>
      </c>
      <c r="AA5" s="7">
        <v>33.280726975491078</v>
      </c>
      <c r="AB5" s="7">
        <v>32.036587649304494</v>
      </c>
      <c r="AC5" s="7">
        <v>34.058314054357695</v>
      </c>
      <c r="AD5" s="7">
        <v>35.457970796317596</v>
      </c>
      <c r="AE5" s="7">
        <v>34.680383717450987</v>
      </c>
      <c r="AF5" s="7">
        <v>28.459687086518073</v>
      </c>
      <c r="AG5" s="7">
        <v>36.080040459410888</v>
      </c>
      <c r="AH5" s="7">
        <v>38.257284280237407</v>
      </c>
      <c r="AI5" s="7">
        <v>36.391075290957531</v>
      </c>
      <c r="AJ5" s="7">
        <v>27.012406921212804</v>
      </c>
      <c r="AK5" s="7">
        <v>37.728678121225506</v>
      </c>
      <c r="AL5" s="7">
        <v>34.608893415970577</v>
      </c>
      <c r="AM5" s="7">
        <v>36.709409615786591</v>
      </c>
      <c r="AN5" s="7">
        <v>26.215770725291211</v>
      </c>
      <c r="AO5" s="7">
        <v>16.202473439144018</v>
      </c>
      <c r="AP5" s="7">
        <v>33.020964807724162</v>
      </c>
      <c r="AQ5" s="7">
        <v>27.148696491372153</v>
      </c>
      <c r="AR5" s="7">
        <v>31.970494864749458</v>
      </c>
      <c r="AS5" s="7">
        <v>36.558180392232209</v>
      </c>
      <c r="AT5" s="7">
        <v>37.358935206630605</v>
      </c>
      <c r="AU5" s="7">
        <v>39.62671519280731</v>
      </c>
      <c r="AV5" s="7">
        <v>27.3017645039954</v>
      </c>
      <c r="AW5" s="7">
        <v>35.111277150866577</v>
      </c>
      <c r="AX5" s="7">
        <v>30.400258246154291</v>
      </c>
      <c r="AY5" s="7">
        <v>28.956382698532309</v>
      </c>
      <c r="AZ5" s="7">
        <v>24.204068751235774</v>
      </c>
      <c r="BA5" s="7">
        <v>32.68889091210707</v>
      </c>
      <c r="BB5" s="7">
        <v>30.636601032547937</v>
      </c>
      <c r="BC5" s="7">
        <v>35.040307998683815</v>
      </c>
      <c r="BD5" s="492">
        <f t="shared" ref="BD5:BD11" si="19">IF(ISERROR(BC5/AY5),"N/A",IF(AY5&lt;0,"N/A",IF(BC5&lt;0,"N/A",IF(BC5/AY5-1&gt;300%,"&gt;±300%",IF(BC5/AY5-1&lt;-300%,"&gt;±300%",BC5/AY5-1)))))</f>
        <v>0.2101065372526616</v>
      </c>
      <c r="BE5" s="492">
        <f t="shared" ref="BE5:BE11" si="20">IF(ISERROR(BC5/BB5),"N/A",IF(BB5&lt;0,"N/A",IF(BC5&lt;0,"N/A",IF(BC5/BB5-1&gt;300%,"&gt;±300%",IF(BC5/BB5-1&lt;-300%,"&gt;±300%",BC5/BB5-1)))))</f>
        <v>0.14374006311788423</v>
      </c>
      <c r="BF5" s="4" t="b">
        <f t="shared" ref="BF5:BF42" si="21">M5-AZ5-BA5=BZ5</f>
        <v>0</v>
      </c>
      <c r="BG5" s="7">
        <f>D5-BH5</f>
        <v>39.967975853743965</v>
      </c>
      <c r="BH5" s="7">
        <f>SUM(R5:S5)</f>
        <v>57.541443836129432</v>
      </c>
      <c r="BI5" s="7">
        <f>SUM(T5:U5)</f>
        <v>64.384210130155637</v>
      </c>
      <c r="BJ5" s="7">
        <f t="shared" si="5"/>
        <v>74.959394402741594</v>
      </c>
      <c r="BK5" s="7">
        <f t="shared" si="6"/>
        <v>62.673518556649086</v>
      </c>
      <c r="BL5" s="7">
        <f t="shared" si="7"/>
        <v>69.982837097995258</v>
      </c>
      <c r="BM5" s="7">
        <f t="shared" si="8"/>
        <v>66.094901703662188</v>
      </c>
      <c r="BN5" s="7">
        <f t="shared" si="9"/>
        <v>70.138354513768576</v>
      </c>
      <c r="BO5" s="7">
        <f t="shared" si="10"/>
        <v>64.539727545928969</v>
      </c>
      <c r="BP5" s="7">
        <f t="shared" si="11"/>
        <v>74.648359571194931</v>
      </c>
      <c r="BQ5" s="7">
        <f t="shared" si="12"/>
        <v>64.741085042438314</v>
      </c>
      <c r="BR5" s="7">
        <f t="shared" si="13"/>
        <v>71.318303031757168</v>
      </c>
      <c r="BS5" s="7">
        <f t="shared" si="14"/>
        <v>42.418244164435229</v>
      </c>
      <c r="BT5" s="7">
        <f t="shared" si="15"/>
        <v>60.169661299096319</v>
      </c>
      <c r="BU5" s="7">
        <f t="shared" si="16"/>
        <v>68.528675256981671</v>
      </c>
      <c r="BV5" s="7">
        <f>SUM(AT5:AU5)</f>
        <v>76.985650399437915</v>
      </c>
      <c r="BW5" s="7">
        <f>AV5+AW5</f>
        <v>62.413041654861978</v>
      </c>
      <c r="BX5" s="7">
        <f>SUM(AX5:AY5)</f>
        <v>59.356640944686603</v>
      </c>
      <c r="BY5" s="7">
        <f t="shared" ref="BY5:BY11" si="22">SUM(AZ5:BA5)</f>
        <v>56.892959663342843</v>
      </c>
      <c r="BZ5" s="7">
        <f t="shared" ref="BZ5:BZ11" si="23">SUM(BB5:BC5)</f>
        <v>65.676909031231759</v>
      </c>
      <c r="CA5" s="492">
        <f t="shared" ref="CA5:CA11" si="24">IF(ISERROR(BZ5/BX5),"N/A",IF(BX5&lt;0,"N/A",IF(BZ5&lt;0,"N/A",IF(BZ5/BX5-1&gt;300%,"&gt;±300%",IF(BZ5/BX5-1&lt;-300%,"&gt;±300%",BZ5/BX5-1)))))</f>
        <v>0.10647954442763874</v>
      </c>
      <c r="CB5" s="492">
        <f t="shared" ref="CB5:CB11" si="25">IF(ISERROR(BZ5/BY5),"N/A",IF(BY5&lt;0,"N/A",IF(BZ5&lt;0,"N/A",IF(BZ5/BY5-1&gt;300%,"&gt;±300%",IF(BZ5/BY5-1&lt;-300%,"&gt;±300%",BZ5/BY5-1)))))</f>
        <v>0.15439431205314103</v>
      </c>
      <c r="CC5" s="772"/>
      <c r="CD5" s="7">
        <f t="shared" ref="CD5:CD11" si="26">SUM(AZ5:BC5)</f>
        <v>122.56986869457459</v>
      </c>
    </row>
    <row r="6" spans="1:82"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15.776996563185923</v>
      </c>
      <c r="N6" s="7">
        <v>15.629425300029904</v>
      </c>
      <c r="O6" s="26">
        <f t="shared" si="18"/>
        <v>5.6746259422342238E-2</v>
      </c>
      <c r="P6" s="26">
        <f t="shared" si="18"/>
        <v>-9.3535713571974988E-3</v>
      </c>
      <c r="Q6" s="9"/>
      <c r="R6" s="7">
        <v>2.9548308996931332</v>
      </c>
      <c r="S6" s="7">
        <v>2.9548308996931332</v>
      </c>
      <c r="T6" s="7">
        <v>2.9548308996931332</v>
      </c>
      <c r="U6" s="7">
        <v>2.4882786523731646</v>
      </c>
      <c r="V6" s="7">
        <v>3.5769005627864243</v>
      </c>
      <c r="W6" s="7">
        <v>3.4213831470131013</v>
      </c>
      <c r="X6" s="7">
        <v>4.0434528101063929</v>
      </c>
      <c r="Y6" s="7">
        <v>3.7324179785597473</v>
      </c>
      <c r="Z6" s="7">
        <v>3.7324179785597473</v>
      </c>
      <c r="AA6" s="7">
        <v>3.7324179785597473</v>
      </c>
      <c r="AB6" s="7">
        <v>3.5769005627864243</v>
      </c>
      <c r="AC6" s="7">
        <v>3.8879353943330699</v>
      </c>
      <c r="AD6" s="7">
        <v>3.1103483154664557</v>
      </c>
      <c r="AE6" s="7">
        <v>4.354487641653038</v>
      </c>
      <c r="AF6" s="7">
        <v>3.5769005627864243</v>
      </c>
      <c r="AG6" s="7">
        <v>3.5769005627864243</v>
      </c>
      <c r="AH6" s="7">
        <v>3.7324179785597473</v>
      </c>
      <c r="AI6" s="7">
        <v>3.7324179785597473</v>
      </c>
      <c r="AJ6" s="7">
        <v>3.4667049126050227</v>
      </c>
      <c r="AK6" s="7">
        <v>3.6955420527836433</v>
      </c>
      <c r="AL6" s="7">
        <v>3.7033869556366028</v>
      </c>
      <c r="AM6" s="7">
        <v>3.3742062817196756</v>
      </c>
      <c r="AN6" s="7">
        <v>3.3482512679110878</v>
      </c>
      <c r="AO6" s="7">
        <v>3.4196663601124042</v>
      </c>
      <c r="AP6" s="7">
        <v>3.5889184881456617</v>
      </c>
      <c r="AQ6" s="7">
        <v>3.5657323845869722</v>
      </c>
      <c r="AR6" s="7">
        <v>3.6652699698430973</v>
      </c>
      <c r="AS6" s="7">
        <v>3.8871446868646484</v>
      </c>
      <c r="AT6" s="7">
        <v>3.5936089322822924</v>
      </c>
      <c r="AU6" s="7">
        <v>3.9438878718348134</v>
      </c>
      <c r="AV6" s="7">
        <v>3.6387996804181046</v>
      </c>
      <c r="AW6" s="7">
        <v>3.8543883457361927</v>
      </c>
      <c r="AX6" s="7">
        <v>3.6058641631638833</v>
      </c>
      <c r="AY6" s="7">
        <v>3.8307348078084802</v>
      </c>
      <c r="AZ6" s="7">
        <v>3.5965919493234075</v>
      </c>
      <c r="BA6" s="7">
        <v>3.9290824208466106</v>
      </c>
      <c r="BB6" s="7">
        <v>4.1154247857912978</v>
      </c>
      <c r="BC6" s="7">
        <v>4.1358974072246051</v>
      </c>
      <c r="BD6" s="492">
        <f t="shared" si="19"/>
        <v>7.9661635358858174E-2</v>
      </c>
      <c r="BE6" s="492">
        <f t="shared" si="20"/>
        <v>4.9746071180769569E-3</v>
      </c>
      <c r="BF6" s="4" t="b">
        <f t="shared" si="21"/>
        <v>0</v>
      </c>
      <c r="BG6" s="7">
        <f t="shared" ref="BG6:BG11" si="27">D6-BH6</f>
        <v>6.6872488782528796</v>
      </c>
      <c r="BH6" s="7">
        <f t="shared" ref="BH6:BH11" si="28">SUM(R6:S6)</f>
        <v>5.9096617993862663</v>
      </c>
      <c r="BI6" s="7">
        <f t="shared" ref="BI6:BI11" si="29">SUM(T6:U6)</f>
        <v>5.4431095520662982</v>
      </c>
      <c r="BJ6" s="7">
        <f t="shared" ref="BJ6:BJ11" si="30">SUM(V6:W6)</f>
        <v>6.9982837097995256</v>
      </c>
      <c r="BK6" s="7">
        <f t="shared" ref="BK6:BK11" si="31">SUM(X6:Y6)</f>
        <v>7.7758707886661398</v>
      </c>
      <c r="BL6" s="7">
        <f t="shared" ref="BL6:BL11" si="32">SUM(Z6:AA6)</f>
        <v>7.4648359571194947</v>
      </c>
      <c r="BM6" s="7">
        <f t="shared" ref="BM6:BM11" si="33">SUM(AB6:AC6)</f>
        <v>7.4648359571194938</v>
      </c>
      <c r="BN6" s="7">
        <f t="shared" ref="BN6:BN11" si="34">SUM(AD6:AE6)</f>
        <v>7.4648359571194938</v>
      </c>
      <c r="BO6" s="7">
        <f t="shared" ref="BO6:BO11" si="35">SUM(AF6:AG6)</f>
        <v>7.1538011255728486</v>
      </c>
      <c r="BP6" s="7">
        <f t="shared" ref="BP6:BP11" si="36">SUM(AH6:AI6)</f>
        <v>7.4648359571194947</v>
      </c>
      <c r="BQ6" s="7">
        <f t="shared" ref="BQ6:BQ11" si="37">SUM(AJ6:AK6)</f>
        <v>7.1622469653886665</v>
      </c>
      <c r="BR6" s="7">
        <f t="shared" ref="BR6:BR11" si="38">SUM(AL6:AM6)</f>
        <v>7.0775932373562789</v>
      </c>
      <c r="BS6" s="7">
        <f t="shared" ref="BS6:BS11" si="39">SUM(AN6:AO6)</f>
        <v>6.7679176280234916</v>
      </c>
      <c r="BT6" s="7">
        <f t="shared" ref="BT6:BT11" si="40">SUM(AP6:AQ6)</f>
        <v>7.1546508727326339</v>
      </c>
      <c r="BU6" s="7">
        <f t="shared" ref="BU6:BU11" si="41">SUM(AR6:AS6)</f>
        <v>7.5524146567077457</v>
      </c>
      <c r="BV6" s="7">
        <f t="shared" ref="BV6:BV11" si="42">SUM(AT6:AU6)</f>
        <v>7.5374968041171062</v>
      </c>
      <c r="BW6" s="7">
        <f t="shared" ref="BW6:BW11" si="43">AV6+AW6</f>
        <v>7.4931880261542974</v>
      </c>
      <c r="BX6" s="7">
        <f t="shared" ref="BX6:BX11" si="44">SUM(AX6:AY6)</f>
        <v>7.4365989709723639</v>
      </c>
      <c r="BY6" s="7">
        <f t="shared" si="22"/>
        <v>7.5256743701700177</v>
      </c>
      <c r="BZ6" s="7">
        <f t="shared" si="23"/>
        <v>8.251322193015902</v>
      </c>
      <c r="CA6" s="492">
        <f t="shared" si="24"/>
        <v>0.10955589043105407</v>
      </c>
      <c r="CB6" s="492">
        <f t="shared" si="25"/>
        <v>9.6422963199441547E-2</v>
      </c>
      <c r="CC6" s="772"/>
      <c r="CD6" s="7">
        <f t="shared" si="26"/>
        <v>15.776996563185921</v>
      </c>
    </row>
    <row r="7" spans="1:82"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8.5889772863892571</v>
      </c>
      <c r="N7" s="7">
        <v>8.662631363268023</v>
      </c>
      <c r="O7" s="26">
        <f t="shared" si="18"/>
        <v>5.1446711637096909E-2</v>
      </c>
      <c r="P7" s="26">
        <f t="shared" si="18"/>
        <v>8.5754187515996172E-3</v>
      </c>
      <c r="Q7" s="9"/>
      <c r="R7" s="7">
        <v>3.2658657312397787</v>
      </c>
      <c r="S7" s="7">
        <v>3.5769005627864243</v>
      </c>
      <c r="T7" s="7">
        <v>3.1103483154664557</v>
      </c>
      <c r="U7" s="7">
        <v>3.1103483154664557</v>
      </c>
      <c r="V7" s="7">
        <v>2.7993134839198102</v>
      </c>
      <c r="W7" s="7">
        <v>3.1103483154664557</v>
      </c>
      <c r="X7" s="7">
        <v>3.1103483154664557</v>
      </c>
      <c r="Y7" s="7">
        <v>3.2658657312397787</v>
      </c>
      <c r="Z7" s="7">
        <v>3.1103483154664557</v>
      </c>
      <c r="AA7" s="7">
        <v>2.6437960681464876</v>
      </c>
      <c r="AB7" s="7">
        <v>2.9548308996931332</v>
      </c>
      <c r="AC7" s="7">
        <v>2.6437960681464876</v>
      </c>
      <c r="AD7" s="7">
        <v>2.9548308996931332</v>
      </c>
      <c r="AE7" s="7">
        <v>2.9548308996931332</v>
      </c>
      <c r="AF7" s="7">
        <v>2.7993134839198102</v>
      </c>
      <c r="AG7" s="7">
        <v>2.6437960681464876</v>
      </c>
      <c r="AH7" s="7">
        <v>2.7993134839198102</v>
      </c>
      <c r="AI7" s="7">
        <v>2.7993134839198102</v>
      </c>
      <c r="AJ7" s="7">
        <v>2.6484460828143113</v>
      </c>
      <c r="AK7" s="7">
        <v>3.0666189953948182</v>
      </c>
      <c r="AL7" s="7">
        <v>2.4422150158907696</v>
      </c>
      <c r="AM7" s="7">
        <v>2.926108388173958</v>
      </c>
      <c r="AN7" s="7">
        <v>3.0439851299780694</v>
      </c>
      <c r="AO7" s="7">
        <v>2.7000643071421959</v>
      </c>
      <c r="AP7" s="7">
        <v>2.2024306936979214</v>
      </c>
      <c r="AQ7" s="7">
        <v>2.5422846689966856</v>
      </c>
      <c r="AR7" s="7">
        <v>2.5929746334178696</v>
      </c>
      <c r="AS7" s="7">
        <v>2.3422862657091801</v>
      </c>
      <c r="AT7" s="7">
        <v>1.573821608791877</v>
      </c>
      <c r="AU7" s="7">
        <v>1.9897203190144503</v>
      </c>
      <c r="AV7" s="7">
        <v>2.0605589098799522</v>
      </c>
      <c r="AW7" s="7">
        <v>2.0060939883115054</v>
      </c>
      <c r="AX7" s="7">
        <v>2.0708654024933026</v>
      </c>
      <c r="AY7" s="7">
        <v>2.0312050319663713</v>
      </c>
      <c r="AZ7" s="7">
        <v>2.2000997485412235</v>
      </c>
      <c r="BA7" s="7">
        <v>2.2604946265804693</v>
      </c>
      <c r="BB7" s="7">
        <v>1.877695563132693</v>
      </c>
      <c r="BC7" s="7">
        <v>2.2506873481348717</v>
      </c>
      <c r="BD7" s="492">
        <f t="shared" si="19"/>
        <v>0.10805522471358975</v>
      </c>
      <c r="BE7" s="492">
        <f t="shared" si="20"/>
        <v>0.19864337559592982</v>
      </c>
      <c r="BF7" s="4" t="b">
        <f t="shared" si="21"/>
        <v>1</v>
      </c>
      <c r="BG7" s="7">
        <f t="shared" si="27"/>
        <v>5.4431095520662982</v>
      </c>
      <c r="BH7" s="7">
        <f t="shared" si="28"/>
        <v>6.8427662940262035</v>
      </c>
      <c r="BI7" s="7">
        <f t="shared" si="29"/>
        <v>6.2206966309329115</v>
      </c>
      <c r="BJ7" s="7">
        <f t="shared" si="30"/>
        <v>5.9096617993862655</v>
      </c>
      <c r="BK7" s="7">
        <f t="shared" si="31"/>
        <v>6.3762140467062345</v>
      </c>
      <c r="BL7" s="7">
        <f t="shared" si="32"/>
        <v>5.7541443836129433</v>
      </c>
      <c r="BM7" s="7">
        <f t="shared" si="33"/>
        <v>5.5986269678396212</v>
      </c>
      <c r="BN7" s="7">
        <f t="shared" si="34"/>
        <v>5.9096617993862663</v>
      </c>
      <c r="BO7" s="7">
        <f t="shared" si="35"/>
        <v>5.4431095520662982</v>
      </c>
      <c r="BP7" s="7">
        <f t="shared" si="36"/>
        <v>5.5986269678396203</v>
      </c>
      <c r="BQ7" s="7">
        <f t="shared" si="37"/>
        <v>5.715065078209129</v>
      </c>
      <c r="BR7" s="7">
        <f t="shared" si="38"/>
        <v>5.3683234040647276</v>
      </c>
      <c r="BS7" s="7">
        <f t="shared" si="39"/>
        <v>5.7440494371202657</v>
      </c>
      <c r="BT7" s="7">
        <f t="shared" si="40"/>
        <v>4.744715362694607</v>
      </c>
      <c r="BU7" s="7">
        <f t="shared" si="41"/>
        <v>4.9352608991270497</v>
      </c>
      <c r="BV7" s="7">
        <f t="shared" si="42"/>
        <v>3.5635419278063276</v>
      </c>
      <c r="BW7" s="7">
        <f t="shared" si="43"/>
        <v>4.0666528981914576</v>
      </c>
      <c r="BX7" s="7">
        <f t="shared" si="44"/>
        <v>4.1020704344596739</v>
      </c>
      <c r="BY7" s="7">
        <f t="shared" si="22"/>
        <v>4.4605943751216923</v>
      </c>
      <c r="BZ7" s="7">
        <f t="shared" si="23"/>
        <v>4.1283829112675647</v>
      </c>
      <c r="CA7" s="492">
        <f t="shared" si="24"/>
        <v>6.4144380815238655E-3</v>
      </c>
      <c r="CB7" s="492">
        <f t="shared" si="25"/>
        <v>-7.4476949912098744E-2</v>
      </c>
      <c r="CC7" s="772"/>
      <c r="CD7" s="7">
        <f t="shared" si="26"/>
        <v>8.5889772863892571</v>
      </c>
    </row>
    <row r="8" spans="1:82"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20.96758578944193</v>
      </c>
      <c r="N8" s="7">
        <v>19.159611685459787</v>
      </c>
      <c r="O8" s="26">
        <f t="shared" si="18"/>
        <v>1.6588164456568411E-2</v>
      </c>
      <c r="P8" s="26">
        <f t="shared" si="18"/>
        <v>-8.6227099397038653E-2</v>
      </c>
      <c r="Q8" s="9"/>
      <c r="R8" s="7">
        <v>6.2206966309329115</v>
      </c>
      <c r="S8" s="7">
        <v>5.4431095520662982</v>
      </c>
      <c r="T8" s="7">
        <v>5.5986269678396203</v>
      </c>
      <c r="U8" s="7">
        <v>5.9096617993862663</v>
      </c>
      <c r="V8" s="7">
        <v>5.9096617993862663</v>
      </c>
      <c r="W8" s="7">
        <v>4.9765573047463292</v>
      </c>
      <c r="X8" s="7">
        <v>5.9096617993862663</v>
      </c>
      <c r="Y8" s="7">
        <v>5.5986269678396203</v>
      </c>
      <c r="Z8" s="7">
        <v>5.4431095520662982</v>
      </c>
      <c r="AA8" s="7">
        <v>5.2875921362929752</v>
      </c>
      <c r="AB8" s="7">
        <v>4.354487641653038</v>
      </c>
      <c r="AC8" s="7">
        <v>6.3762140467062345</v>
      </c>
      <c r="AD8" s="7">
        <v>5.7541443836129433</v>
      </c>
      <c r="AE8" s="7">
        <v>5.9096617993862663</v>
      </c>
      <c r="AF8" s="7">
        <v>4.354487641653038</v>
      </c>
      <c r="AG8" s="7">
        <v>6.2206966309329115</v>
      </c>
      <c r="AH8" s="7">
        <v>5.5986269678396203</v>
      </c>
      <c r="AI8" s="7">
        <v>4.510005057426361</v>
      </c>
      <c r="AJ8" s="7">
        <v>6.3451105635515699</v>
      </c>
      <c r="AK8" s="7">
        <v>5.8720969338694742</v>
      </c>
      <c r="AL8" s="7">
        <v>5.4181187312383923</v>
      </c>
      <c r="AM8" s="7">
        <v>4.6465532668941103</v>
      </c>
      <c r="AN8" s="7">
        <v>4.6655224731996841</v>
      </c>
      <c r="AO8" s="7">
        <v>5.4585409152979496</v>
      </c>
      <c r="AP8" s="7">
        <v>6.1051007229390599</v>
      </c>
      <c r="AQ8" s="7">
        <v>5.6744331329400106</v>
      </c>
      <c r="AR8" s="7">
        <v>5.7230409004582787</v>
      </c>
      <c r="AS8" s="7">
        <v>4.2607424624659584</v>
      </c>
      <c r="AT8" s="7">
        <v>4.7511561515789351</v>
      </c>
      <c r="AU8" s="7">
        <v>5.5483696455361375</v>
      </c>
      <c r="AV8" s="7">
        <v>5.069867754210323</v>
      </c>
      <c r="AW8" s="7">
        <v>5.007226058177908</v>
      </c>
      <c r="AX8" s="7">
        <v>5.559846713600213</v>
      </c>
      <c r="AY8" s="7">
        <v>4.9885069487521756</v>
      </c>
      <c r="AZ8" s="7">
        <v>5.5986269678396203</v>
      </c>
      <c r="BA8" s="7">
        <v>5.9092270696631797</v>
      </c>
      <c r="BB8" s="7">
        <v>5.2177083988989033</v>
      </c>
      <c r="BC8" s="7">
        <v>4.242023353040226</v>
      </c>
      <c r="BD8" s="492">
        <f t="shared" si="19"/>
        <v>-0.14964068475411763</v>
      </c>
      <c r="BE8" s="492">
        <f t="shared" si="20"/>
        <v>-0.18699493556684321</v>
      </c>
      <c r="BF8" s="4" t="b">
        <f t="shared" si="21"/>
        <v>1</v>
      </c>
      <c r="BG8" s="7">
        <f t="shared" si="27"/>
        <v>11.352771351452564</v>
      </c>
      <c r="BH8" s="7">
        <f t="shared" si="28"/>
        <v>11.66380618299921</v>
      </c>
      <c r="BI8" s="7">
        <f t="shared" si="29"/>
        <v>11.508288767225887</v>
      </c>
      <c r="BJ8" s="7">
        <f t="shared" si="30"/>
        <v>10.886219104132596</v>
      </c>
      <c r="BK8" s="7">
        <f t="shared" si="31"/>
        <v>11.508288767225887</v>
      </c>
      <c r="BL8" s="7">
        <f t="shared" si="32"/>
        <v>10.730701688359273</v>
      </c>
      <c r="BM8" s="7">
        <f t="shared" si="33"/>
        <v>10.730701688359272</v>
      </c>
      <c r="BN8" s="7">
        <f t="shared" si="34"/>
        <v>11.66380618299921</v>
      </c>
      <c r="BO8" s="7">
        <f t="shared" si="35"/>
        <v>10.57518427258595</v>
      </c>
      <c r="BP8" s="7">
        <f t="shared" si="36"/>
        <v>10.108632025265981</v>
      </c>
      <c r="BQ8" s="7">
        <f t="shared" si="37"/>
        <v>12.217207497421043</v>
      </c>
      <c r="BR8" s="7">
        <f t="shared" si="38"/>
        <v>10.064671998132503</v>
      </c>
      <c r="BS8" s="7">
        <f t="shared" si="39"/>
        <v>10.124063388497634</v>
      </c>
      <c r="BT8" s="7">
        <f t="shared" si="40"/>
        <v>11.77953385587907</v>
      </c>
      <c r="BU8" s="7">
        <f t="shared" si="41"/>
        <v>9.9837833629242372</v>
      </c>
      <c r="BV8" s="7">
        <f t="shared" si="42"/>
        <v>10.299525797115074</v>
      </c>
      <c r="BW8" s="7">
        <f t="shared" si="43"/>
        <v>10.077093812388231</v>
      </c>
      <c r="BX8" s="7">
        <f t="shared" si="44"/>
        <v>10.548353662352389</v>
      </c>
      <c r="BY8" s="7">
        <f t="shared" si="22"/>
        <v>11.507854037502799</v>
      </c>
      <c r="BZ8" s="7">
        <f t="shared" si="23"/>
        <v>9.4597317519391293</v>
      </c>
      <c r="CA8" s="492">
        <f t="shared" si="24"/>
        <v>-0.10320301586953862</v>
      </c>
      <c r="CB8" s="492">
        <f t="shared" si="25"/>
        <v>-0.17797603957167607</v>
      </c>
      <c r="CC8" s="772"/>
      <c r="CD8" s="7">
        <f t="shared" si="26"/>
        <v>20.967585789441927</v>
      </c>
    </row>
    <row r="9" spans="1:82" x14ac:dyDescent="0.45">
      <c r="A9" s="28"/>
      <c r="B9" s="29" t="s">
        <v>2</v>
      </c>
      <c r="C9" s="610">
        <v>6.6872488782528805</v>
      </c>
      <c r="D9" s="610">
        <v>6.2206966309329115</v>
      </c>
      <c r="E9" s="610">
        <v>6.2206966309329115</v>
      </c>
      <c r="F9" s="610">
        <v>5.7541443836129433</v>
      </c>
      <c r="G9" s="610">
        <v>5.7541443836129433</v>
      </c>
      <c r="H9" s="610">
        <v>5.5986269678396203</v>
      </c>
      <c r="I9" s="610">
        <v>5.2918690025106816</v>
      </c>
      <c r="J9" s="610">
        <v>6.2815885183582019</v>
      </c>
      <c r="K9" s="610">
        <v>6.4604732053122023</v>
      </c>
      <c r="L9" s="610">
        <v>6.2673454577082595</v>
      </c>
      <c r="M9" s="610">
        <v>5.9727783653178514</v>
      </c>
      <c r="N9" s="610">
        <v>6.3695254263644197</v>
      </c>
      <c r="O9" s="598">
        <f t="shared" si="18"/>
        <v>-4.7000296118688945E-2</v>
      </c>
      <c r="P9" s="598">
        <f t="shared" si="18"/>
        <v>6.6425880349145539E-2</v>
      </c>
      <c r="Q9" s="9"/>
      <c r="R9" s="610">
        <v>1.3996567419599051</v>
      </c>
      <c r="S9" s="610">
        <v>1.5551741577332279</v>
      </c>
      <c r="T9" s="610">
        <v>1.3996567419599051</v>
      </c>
      <c r="U9" s="610">
        <v>1.3996567419599051</v>
      </c>
      <c r="V9" s="610">
        <v>1.3996567419599051</v>
      </c>
      <c r="W9" s="610">
        <v>1.5551741577332279</v>
      </c>
      <c r="X9" s="610">
        <v>1.2441393261865823</v>
      </c>
      <c r="Y9" s="610">
        <v>1.3996567419599051</v>
      </c>
      <c r="Z9" s="610">
        <v>1.3996567419599051</v>
      </c>
      <c r="AA9" s="610">
        <v>1.5551741577332279</v>
      </c>
      <c r="AB9" s="610">
        <v>1.3996567419599051</v>
      </c>
      <c r="AC9" s="610">
        <v>1.3996567419599051</v>
      </c>
      <c r="AD9" s="610">
        <v>1.3996567419599051</v>
      </c>
      <c r="AE9" s="610">
        <v>1.3996567419599051</v>
      </c>
      <c r="AF9" s="610">
        <v>1.2441393261865823</v>
      </c>
      <c r="AG9" s="610">
        <v>1.3996567419599051</v>
      </c>
      <c r="AH9" s="610">
        <v>1.3996567419599051</v>
      </c>
      <c r="AI9" s="610">
        <v>1.2441393261865823</v>
      </c>
      <c r="AJ9" s="610">
        <v>1.422270457170506</v>
      </c>
      <c r="AK9" s="610">
        <v>1.2753802389453579</v>
      </c>
      <c r="AL9" s="610">
        <v>1.2778715195130836</v>
      </c>
      <c r="AM9" s="610">
        <v>1.3163467868817351</v>
      </c>
      <c r="AN9" s="610">
        <v>1.5508221874661345</v>
      </c>
      <c r="AO9" s="610">
        <v>1.5282585315907176</v>
      </c>
      <c r="AP9" s="610">
        <v>1.6069572731468993</v>
      </c>
      <c r="AQ9" s="610">
        <v>1.5955505261544505</v>
      </c>
      <c r="AR9" s="610">
        <v>1.6059435513845035</v>
      </c>
      <c r="AS9" s="610">
        <v>1.6472520873622136</v>
      </c>
      <c r="AT9" s="610">
        <v>1.5927354572628751</v>
      </c>
      <c r="AU9" s="610">
        <v>1.6145421093026107</v>
      </c>
      <c r="AV9" s="610">
        <v>1.5362981870787364</v>
      </c>
      <c r="AW9" s="610">
        <v>1.6039638146817092</v>
      </c>
      <c r="AX9" s="610">
        <v>1.6035796866647491</v>
      </c>
      <c r="AY9" s="610">
        <v>1.5235037692830651</v>
      </c>
      <c r="AZ9" s="610">
        <v>1.4989195761976182</v>
      </c>
      <c r="BA9" s="610">
        <v>1.4583792962538284</v>
      </c>
      <c r="BB9" s="610">
        <v>1.5175350108656849</v>
      </c>
      <c r="BC9" s="610">
        <v>1.4979444820007195</v>
      </c>
      <c r="BD9" s="612">
        <f t="shared" si="19"/>
        <v>-1.6776648537189631E-2</v>
      </c>
      <c r="BE9" s="612">
        <f t="shared" si="20"/>
        <v>-1.2909441116478626E-2</v>
      </c>
      <c r="BF9" s="4" t="b">
        <f t="shared" si="21"/>
        <v>1</v>
      </c>
      <c r="BG9" s="610">
        <f t="shared" si="27"/>
        <v>3.2658657312397787</v>
      </c>
      <c r="BH9" s="610">
        <f t="shared" si="28"/>
        <v>2.9548308996931327</v>
      </c>
      <c r="BI9" s="610">
        <f t="shared" si="29"/>
        <v>2.7993134839198102</v>
      </c>
      <c r="BJ9" s="610">
        <f t="shared" si="30"/>
        <v>2.9548308996931327</v>
      </c>
      <c r="BK9" s="610">
        <f t="shared" si="31"/>
        <v>2.6437960681464876</v>
      </c>
      <c r="BL9" s="610">
        <f t="shared" si="32"/>
        <v>2.9548308996931327</v>
      </c>
      <c r="BM9" s="610">
        <f t="shared" si="33"/>
        <v>2.7993134839198102</v>
      </c>
      <c r="BN9" s="610">
        <f t="shared" si="34"/>
        <v>2.7993134839198102</v>
      </c>
      <c r="BO9" s="610">
        <f t="shared" si="35"/>
        <v>2.6437960681464876</v>
      </c>
      <c r="BP9" s="610">
        <f t="shared" si="36"/>
        <v>2.6437960681464876</v>
      </c>
      <c r="BQ9" s="610">
        <f t="shared" si="37"/>
        <v>2.6976506961158639</v>
      </c>
      <c r="BR9" s="610">
        <f t="shared" si="38"/>
        <v>2.5942183063948185</v>
      </c>
      <c r="BS9" s="610">
        <f t="shared" si="39"/>
        <v>3.0790807190568521</v>
      </c>
      <c r="BT9" s="610">
        <f t="shared" si="40"/>
        <v>3.2025077993013498</v>
      </c>
      <c r="BU9" s="610">
        <f t="shared" si="41"/>
        <v>3.2531956387467171</v>
      </c>
      <c r="BV9" s="610">
        <f t="shared" si="42"/>
        <v>3.2072775665654856</v>
      </c>
      <c r="BW9" s="610">
        <f t="shared" si="43"/>
        <v>3.1402620017604459</v>
      </c>
      <c r="BX9" s="610">
        <f t="shared" si="44"/>
        <v>3.1270834559478144</v>
      </c>
      <c r="BY9" s="610">
        <f t="shared" si="22"/>
        <v>2.9572988724514468</v>
      </c>
      <c r="BZ9" s="610">
        <f t="shared" si="23"/>
        <v>3.0154794928664046</v>
      </c>
      <c r="CA9" s="492">
        <f t="shared" si="24"/>
        <v>-3.5689473803180882E-2</v>
      </c>
      <c r="CB9" s="492">
        <f t="shared" si="25"/>
        <v>1.9673567983586659E-2</v>
      </c>
      <c r="CC9" s="772"/>
      <c r="CD9" s="610">
        <f t="shared" si="26"/>
        <v>5.9727783653178514</v>
      </c>
    </row>
    <row r="10" spans="1:82" x14ac:dyDescent="0.45">
      <c r="A10" s="90" t="s">
        <v>36</v>
      </c>
      <c r="C10" s="7">
        <v>-6.6872488782528805</v>
      </c>
      <c r="D10" s="7">
        <v>10.886219104132596</v>
      </c>
      <c r="E10" s="7">
        <v>0.93310449463993683</v>
      </c>
      <c r="F10" s="7">
        <v>0.93310449463993683</v>
      </c>
      <c r="G10" s="7">
        <v>0.93310449463993683</v>
      </c>
      <c r="H10" s="7">
        <v>0.31103483154664557</v>
      </c>
      <c r="I10" s="7">
        <v>6.3929241357565614E-2</v>
      </c>
      <c r="J10" s="7">
        <v>-2.6013618182910201</v>
      </c>
      <c r="K10" s="7">
        <v>-2.8910338049768805</v>
      </c>
      <c r="L10" s="7">
        <v>1.3300828755073955</v>
      </c>
      <c r="M10" s="7">
        <v>1.4191540312092608</v>
      </c>
      <c r="N10" s="7">
        <v>0</v>
      </c>
      <c r="O10" s="32">
        <f t="shared" si="18"/>
        <v>6.696662090915706E-2</v>
      </c>
      <c r="P10" s="539">
        <f t="shared" si="18"/>
        <v>-1</v>
      </c>
      <c r="Q10" s="9"/>
      <c r="R10" s="7">
        <v>2.0217264050531965</v>
      </c>
      <c r="S10" s="7">
        <v>-1.2441393261865823</v>
      </c>
      <c r="T10" s="7">
        <v>1.8662089892798737</v>
      </c>
      <c r="U10" s="7">
        <v>-0.15551741577332279</v>
      </c>
      <c r="V10" s="7">
        <v>0.77758707886661393</v>
      </c>
      <c r="W10" s="7">
        <v>-1.3996567419599051</v>
      </c>
      <c r="X10" s="7">
        <v>4.6655224731996841</v>
      </c>
      <c r="Y10" s="7">
        <v>1.8662089892798737</v>
      </c>
      <c r="Z10" s="7">
        <v>-3.2658657312397787</v>
      </c>
      <c r="AA10" s="7">
        <v>-2.332761236599842</v>
      </c>
      <c r="AB10" s="7">
        <v>-1.8662089892798737</v>
      </c>
      <c r="AC10" s="7">
        <v>2.332761236599842</v>
      </c>
      <c r="AD10" s="7">
        <v>-0.31103483154664557</v>
      </c>
      <c r="AE10" s="7">
        <v>0.77758707886661393</v>
      </c>
      <c r="AF10" s="7">
        <v>-0.15551741577332279</v>
      </c>
      <c r="AG10" s="7">
        <v>1.7106915735065507</v>
      </c>
      <c r="AH10" s="7">
        <v>-0.62206966309329115</v>
      </c>
      <c r="AI10" s="7">
        <v>-0.62206966309329115</v>
      </c>
      <c r="AJ10" s="7">
        <v>0.37911383045108288</v>
      </c>
      <c r="AK10" s="7">
        <v>-0.82289990360831655</v>
      </c>
      <c r="AL10" s="7">
        <v>-0.90638488924343696</v>
      </c>
      <c r="AM10" s="7">
        <v>1.4141002037582362</v>
      </c>
      <c r="AN10" s="7">
        <v>1.6717462334533422</v>
      </c>
      <c r="AO10" s="7">
        <v>0.77148924919577389</v>
      </c>
      <c r="AP10" s="7">
        <v>-3.4690730497866094</v>
      </c>
      <c r="AQ10" s="7">
        <v>-1.575524251153527</v>
      </c>
      <c r="AR10" s="7">
        <v>-0.91142834659946159</v>
      </c>
      <c r="AS10" s="7">
        <v>0.56664649179947524</v>
      </c>
      <c r="AT10" s="7">
        <v>-1.3275701427521982</v>
      </c>
      <c r="AU10" s="7">
        <v>-1.2186818074246963</v>
      </c>
      <c r="AV10" s="7">
        <v>0.75235107087312669</v>
      </c>
      <c r="AW10" s="7">
        <v>-6.0153941588975614E-2</v>
      </c>
      <c r="AX10" s="7">
        <v>-7.4746576159955044E-2</v>
      </c>
      <c r="AY10" s="7">
        <v>0.7126323223831994</v>
      </c>
      <c r="AZ10" s="7">
        <v>1.0368546892595438</v>
      </c>
      <c r="BA10" s="7">
        <v>0.23517502845466523</v>
      </c>
      <c r="BB10" s="7">
        <v>0.49237297651182887</v>
      </c>
      <c r="BC10" s="7">
        <v>-0.34524866301677731</v>
      </c>
      <c r="BD10" s="492" t="str">
        <f t="shared" si="19"/>
        <v>N/A</v>
      </c>
      <c r="BE10" s="492" t="str">
        <f t="shared" si="20"/>
        <v>N/A</v>
      </c>
      <c r="BF10" s="4" t="b">
        <f t="shared" si="21"/>
        <v>1</v>
      </c>
      <c r="BG10" s="32">
        <f t="shared" si="27"/>
        <v>10.108632025265983</v>
      </c>
      <c r="BH10" s="32">
        <f t="shared" si="28"/>
        <v>0.77758707886661416</v>
      </c>
      <c r="BI10" s="32">
        <f t="shared" si="29"/>
        <v>1.7106915735065509</v>
      </c>
      <c r="BJ10" s="32">
        <f t="shared" si="30"/>
        <v>-0.62206966309329115</v>
      </c>
      <c r="BK10" s="32">
        <f t="shared" si="31"/>
        <v>6.5317314624795575</v>
      </c>
      <c r="BL10" s="32">
        <f t="shared" si="32"/>
        <v>-5.5986269678396212</v>
      </c>
      <c r="BM10" s="32">
        <f t="shared" si="33"/>
        <v>0.46655224731996836</v>
      </c>
      <c r="BN10" s="32">
        <f t="shared" si="34"/>
        <v>0.46655224731996836</v>
      </c>
      <c r="BO10" s="32">
        <f t="shared" si="35"/>
        <v>1.5551741577332279</v>
      </c>
      <c r="BP10" s="32">
        <f t="shared" si="36"/>
        <v>-1.2441393261865823</v>
      </c>
      <c r="BQ10" s="32">
        <f t="shared" si="37"/>
        <v>-0.44378607315723367</v>
      </c>
      <c r="BR10" s="32">
        <f t="shared" si="38"/>
        <v>0.50771531451479923</v>
      </c>
      <c r="BS10" s="32">
        <f t="shared" si="39"/>
        <v>2.4432354826491158</v>
      </c>
      <c r="BT10" s="7">
        <f t="shared" si="40"/>
        <v>-5.0445973009401364</v>
      </c>
      <c r="BU10" s="7">
        <f t="shared" si="41"/>
        <v>-0.34478185479998635</v>
      </c>
      <c r="BV10" s="7">
        <f t="shared" si="42"/>
        <v>-2.5462519501768943</v>
      </c>
      <c r="BW10" s="7">
        <f t="shared" si="43"/>
        <v>0.69219712928415111</v>
      </c>
      <c r="BX10" s="7">
        <f t="shared" si="44"/>
        <v>0.63788574622324434</v>
      </c>
      <c r="BY10" s="7">
        <f t="shared" si="22"/>
        <v>1.272029717714209</v>
      </c>
      <c r="BZ10" s="7">
        <f t="shared" si="23"/>
        <v>0.14712431349505156</v>
      </c>
      <c r="CA10" s="492">
        <f t="shared" si="24"/>
        <v>-0.76935632381482677</v>
      </c>
      <c r="CB10" s="492">
        <f t="shared" si="25"/>
        <v>-0.8843389337165577</v>
      </c>
      <c r="CC10" s="772"/>
      <c r="CD10" s="773">
        <f t="shared" si="26"/>
        <v>1.4191540312092608</v>
      </c>
    </row>
    <row r="11" spans="1:82" x14ac:dyDescent="0.45">
      <c r="A11" s="33" t="s">
        <v>14</v>
      </c>
      <c r="B11" s="34"/>
      <c r="C11" s="560">
        <f t="shared" ref="C11:N11" si="45">C4+C10</f>
        <v>182.11089387056103</v>
      </c>
      <c r="D11" s="560">
        <f t="shared" si="45"/>
        <v>162.51569948312235</v>
      </c>
      <c r="E11" s="560">
        <f t="shared" si="45"/>
        <v>192.5305607273736</v>
      </c>
      <c r="F11" s="560">
        <f t="shared" si="45"/>
        <v>188.95366016458723</v>
      </c>
      <c r="G11" s="560">
        <f t="shared" si="45"/>
        <v>191.59745623273369</v>
      </c>
      <c r="H11" s="560">
        <f t="shared" si="45"/>
        <v>190.81986915386705</v>
      </c>
      <c r="I11" s="560">
        <f t="shared" si="45"/>
        <v>189.02029449863605</v>
      </c>
      <c r="J11" s="560">
        <f t="shared" si="45"/>
        <v>152.58306270854644</v>
      </c>
      <c r="K11" s="560">
        <f t="shared" si="45"/>
        <v>192.95578850455246</v>
      </c>
      <c r="L11" s="560">
        <f t="shared" si="45"/>
        <v>173.09106873728263</v>
      </c>
      <c r="M11" s="560">
        <f t="shared" si="45"/>
        <v>175.2953607301188</v>
      </c>
      <c r="N11" s="560">
        <f t="shared" si="45"/>
        <v>170.7200260789923</v>
      </c>
      <c r="O11" s="561">
        <f t="shared" si="18"/>
        <v>1.273486846500349E-2</v>
      </c>
      <c r="P11" s="561">
        <f t="shared" si="18"/>
        <v>-2.6100717281221097E-2</v>
      </c>
      <c r="Q11" s="9"/>
      <c r="R11" s="560">
        <f t="shared" ref="R11:BC11" si="46">R4+R10</f>
        <v>42.922806753437087</v>
      </c>
      <c r="S11" s="560">
        <f t="shared" si="46"/>
        <v>42.767289337663769</v>
      </c>
      <c r="T11" s="560">
        <f t="shared" si="46"/>
        <v>44.166946079623671</v>
      </c>
      <c r="U11" s="560">
        <f t="shared" si="46"/>
        <v>47.899364058183409</v>
      </c>
      <c r="V11" s="560">
        <f t="shared" si="46"/>
        <v>52.25385169983646</v>
      </c>
      <c r="W11" s="560">
        <f t="shared" si="46"/>
        <v>48.832468552823357</v>
      </c>
      <c r="X11" s="560">
        <f t="shared" si="46"/>
        <v>44.322463495396995</v>
      </c>
      <c r="Y11" s="560">
        <f t="shared" si="46"/>
        <v>53.186956194476394</v>
      </c>
      <c r="Z11" s="560">
        <f t="shared" si="46"/>
        <v>47.121776979316799</v>
      </c>
      <c r="AA11" s="560">
        <f t="shared" si="46"/>
        <v>44.166946079623671</v>
      </c>
      <c r="AB11" s="560">
        <f t="shared" si="46"/>
        <v>42.456254506117119</v>
      </c>
      <c r="AC11" s="560">
        <f t="shared" si="46"/>
        <v>50.698677542103233</v>
      </c>
      <c r="AD11" s="560">
        <f t="shared" si="46"/>
        <v>48.36591630550339</v>
      </c>
      <c r="AE11" s="560">
        <f t="shared" si="46"/>
        <v>50.076607879009941</v>
      </c>
      <c r="AF11" s="560">
        <f t="shared" si="46"/>
        <v>40.279010685290608</v>
      </c>
      <c r="AG11" s="560">
        <f t="shared" si="46"/>
        <v>51.631782036743168</v>
      </c>
      <c r="AH11" s="560">
        <f t="shared" si="46"/>
        <v>51.165229789423194</v>
      </c>
      <c r="AI11" s="560">
        <f t="shared" si="46"/>
        <v>48.05488147395674</v>
      </c>
      <c r="AJ11" s="560">
        <f t="shared" si="46"/>
        <v>41.274052767805294</v>
      </c>
      <c r="AK11" s="560">
        <f t="shared" si="46"/>
        <v>50.815416438610484</v>
      </c>
      <c r="AL11" s="560">
        <f t="shared" si="46"/>
        <v>46.544100749005992</v>
      </c>
      <c r="AM11" s="560">
        <f t="shared" si="46"/>
        <v>50.386724543214306</v>
      </c>
      <c r="AN11" s="560">
        <f t="shared" si="46"/>
        <v>40.496098017299531</v>
      </c>
      <c r="AO11" s="560">
        <f t="shared" si="46"/>
        <v>30.080492802483061</v>
      </c>
      <c r="AP11" s="560">
        <f t="shared" si="46"/>
        <v>43.055298935867086</v>
      </c>
      <c r="AQ11" s="560">
        <f t="shared" si="46"/>
        <v>38.951172952896741</v>
      </c>
      <c r="AR11" s="560">
        <f t="shared" si="46"/>
        <v>44.646295573253745</v>
      </c>
      <c r="AS11" s="560">
        <f t="shared" si="46"/>
        <v>49.26225238643368</v>
      </c>
      <c r="AT11" s="560">
        <f t="shared" si="46"/>
        <v>47.54268721379438</v>
      </c>
      <c r="AU11" s="560">
        <f t="shared" si="46"/>
        <v>51.504553331070625</v>
      </c>
      <c r="AV11" s="560">
        <f t="shared" si="46"/>
        <v>40.359640106455636</v>
      </c>
      <c r="AW11" s="560">
        <f t="shared" si="46"/>
        <v>47.522795416184913</v>
      </c>
      <c r="AX11" s="560">
        <f t="shared" si="46"/>
        <v>43.165667635916492</v>
      </c>
      <c r="AY11" s="560">
        <f t="shared" si="46"/>
        <v>42.042965578725607</v>
      </c>
      <c r="AZ11" s="560">
        <f t="shared" si="46"/>
        <v>38.135161682397182</v>
      </c>
      <c r="BA11" s="560">
        <f t="shared" si="46"/>
        <v>46.481249353905824</v>
      </c>
      <c r="BB11" s="560">
        <f t="shared" si="46"/>
        <v>43.857337767748348</v>
      </c>
      <c r="BC11" s="560">
        <f t="shared" si="46"/>
        <v>46.821611926067462</v>
      </c>
      <c r="BD11" s="561">
        <f t="shared" si="19"/>
        <v>0.11366101990103017</v>
      </c>
      <c r="BE11" s="561">
        <f t="shared" si="20"/>
        <v>6.7589012675980831E-2</v>
      </c>
      <c r="BF11" s="4" t="b">
        <f t="shared" si="21"/>
        <v>1</v>
      </c>
      <c r="BG11" s="34">
        <f t="shared" si="27"/>
        <v>76.825603392021492</v>
      </c>
      <c r="BH11" s="34">
        <f t="shared" si="28"/>
        <v>85.690096091100855</v>
      </c>
      <c r="BI11" s="34">
        <f t="shared" si="29"/>
        <v>92.066310137807079</v>
      </c>
      <c r="BJ11" s="34">
        <f t="shared" si="30"/>
        <v>101.08632025265982</v>
      </c>
      <c r="BK11" s="34">
        <f t="shared" si="31"/>
        <v>97.509419689873397</v>
      </c>
      <c r="BL11" s="34">
        <f t="shared" si="32"/>
        <v>91.288723058940462</v>
      </c>
      <c r="BM11" s="34">
        <f t="shared" si="33"/>
        <v>93.15493204822036</v>
      </c>
      <c r="BN11" s="34">
        <f t="shared" si="34"/>
        <v>98.442524184513331</v>
      </c>
      <c r="BO11" s="34">
        <f t="shared" si="35"/>
        <v>91.910792722033776</v>
      </c>
      <c r="BP11" s="34">
        <f t="shared" si="36"/>
        <v>99.220111263379934</v>
      </c>
      <c r="BQ11" s="34">
        <f t="shared" si="37"/>
        <v>92.089469206415771</v>
      </c>
      <c r="BR11" s="34">
        <f t="shared" si="38"/>
        <v>96.930825292220305</v>
      </c>
      <c r="BS11" s="34">
        <f t="shared" si="39"/>
        <v>70.576590819782595</v>
      </c>
      <c r="BT11" s="34">
        <f t="shared" si="40"/>
        <v>82.006471888763826</v>
      </c>
      <c r="BU11" s="34">
        <f t="shared" si="41"/>
        <v>93.908547959687425</v>
      </c>
      <c r="BV11" s="34">
        <f t="shared" si="42"/>
        <v>99.047240544865005</v>
      </c>
      <c r="BW11" s="34">
        <f t="shared" si="43"/>
        <v>87.882435522640549</v>
      </c>
      <c r="BX11" s="34">
        <f t="shared" si="44"/>
        <v>85.208633214642106</v>
      </c>
      <c r="BY11" s="34">
        <f t="shared" si="22"/>
        <v>84.616411036303006</v>
      </c>
      <c r="BZ11" s="34">
        <f t="shared" si="23"/>
        <v>90.678949693815809</v>
      </c>
      <c r="CA11" s="561">
        <f t="shared" si="24"/>
        <v>6.4199087261426646E-2</v>
      </c>
      <c r="CB11" s="561">
        <f t="shared" si="25"/>
        <v>7.1647315021571734E-2</v>
      </c>
      <c r="CC11" s="772"/>
      <c r="CD11" s="34">
        <f t="shared" si="26"/>
        <v>175.29536073011883</v>
      </c>
    </row>
    <row r="12" spans="1:82" x14ac:dyDescent="0.45">
      <c r="A12" s="23"/>
      <c r="B12" s="4"/>
      <c r="C12" s="4"/>
      <c r="D12" s="4"/>
      <c r="E12" s="4"/>
      <c r="F12" s="4"/>
      <c r="G12" s="4"/>
      <c r="H12" s="4"/>
      <c r="I12" s="4"/>
      <c r="J12" s="4"/>
      <c r="K12" s="4"/>
      <c r="L12" s="4"/>
      <c r="M12" s="4"/>
      <c r="N12" s="4"/>
      <c r="O12" s="4"/>
      <c r="P12" s="609"/>
      <c r="Q12" s="9"/>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715"/>
      <c r="BE12" s="492"/>
      <c r="BF12" s="4" t="b">
        <f t="shared" si="21"/>
        <v>1</v>
      </c>
      <c r="BG12" s="7"/>
      <c r="BH12" s="7"/>
      <c r="BI12" s="7"/>
      <c r="BJ12" s="7"/>
      <c r="BK12" s="7"/>
      <c r="BL12" s="7"/>
      <c r="BM12" s="7"/>
      <c r="BN12" s="7"/>
      <c r="BO12" s="7"/>
      <c r="BP12" s="7"/>
      <c r="BQ12" s="7"/>
      <c r="BR12" s="7"/>
      <c r="BS12" s="7"/>
      <c r="BT12" s="7"/>
      <c r="BU12" s="7"/>
      <c r="BV12" s="7"/>
      <c r="BW12" s="7"/>
      <c r="BX12" s="7"/>
      <c r="BY12" s="7"/>
      <c r="BZ12" s="7"/>
      <c r="CA12" s="492"/>
      <c r="CB12" s="492"/>
      <c r="CC12" s="772"/>
      <c r="CD12" s="7"/>
    </row>
    <row r="13" spans="1:82" x14ac:dyDescent="0.45">
      <c r="A13" s="23" t="s">
        <v>22</v>
      </c>
      <c r="B13" s="9"/>
      <c r="C13" s="554">
        <f t="shared" ref="C13:N13" si="47">SUM(C14:C16)</f>
        <v>62.206966309329118</v>
      </c>
      <c r="D13" s="554">
        <f t="shared" si="47"/>
        <v>63.91765788283567</v>
      </c>
      <c r="E13" s="554">
        <f t="shared" si="47"/>
        <v>53.497991026023044</v>
      </c>
      <c r="F13" s="554">
        <f t="shared" si="47"/>
        <v>57.852478667676081</v>
      </c>
      <c r="G13" s="554">
        <f t="shared" si="47"/>
        <v>59.563170241182632</v>
      </c>
      <c r="H13" s="554">
        <f t="shared" si="47"/>
        <v>60.807309567369209</v>
      </c>
      <c r="I13" s="554">
        <f t="shared" si="47"/>
        <v>65.687106943757541</v>
      </c>
      <c r="J13" s="554">
        <f t="shared" si="47"/>
        <v>62.121593696036683</v>
      </c>
      <c r="K13" s="554">
        <f t="shared" si="47"/>
        <v>65.206692664436105</v>
      </c>
      <c r="L13" s="554">
        <f t="shared" si="47"/>
        <v>54.116996970798169</v>
      </c>
      <c r="M13" s="554">
        <f t="shared" si="47"/>
        <v>46.494982647176101</v>
      </c>
      <c r="N13" s="554">
        <f t="shared" si="47"/>
        <v>49.763237082992589</v>
      </c>
      <c r="O13" s="492">
        <f t="shared" si="18"/>
        <v>-0.14084326090257648</v>
      </c>
      <c r="P13" s="492">
        <f t="shared" si="18"/>
        <v>7.0292626209098819E-2</v>
      </c>
      <c r="Q13" s="9"/>
      <c r="R13" s="555">
        <f t="shared" ref="R13:BC13" si="48">SUM(R14:R16)</f>
        <v>17.728985398158795</v>
      </c>
      <c r="S13" s="555">
        <f t="shared" si="48"/>
        <v>14.929671914238989</v>
      </c>
      <c r="T13" s="555">
        <f t="shared" si="48"/>
        <v>13.685532588052405</v>
      </c>
      <c r="U13" s="555">
        <f t="shared" si="48"/>
        <v>14.929671914238989</v>
      </c>
      <c r="V13" s="555">
        <f t="shared" si="48"/>
        <v>13.063462924959115</v>
      </c>
      <c r="W13" s="555">
        <f t="shared" si="48"/>
        <v>11.663806182999211</v>
      </c>
      <c r="X13" s="555">
        <f t="shared" si="48"/>
        <v>12.441393261865823</v>
      </c>
      <c r="Y13" s="555">
        <f t="shared" si="48"/>
        <v>15.085189330012311</v>
      </c>
      <c r="Z13" s="555">
        <f t="shared" si="48"/>
        <v>16.018293824652247</v>
      </c>
      <c r="AA13" s="555">
        <f t="shared" si="48"/>
        <v>14.463119666919019</v>
      </c>
      <c r="AB13" s="555">
        <f t="shared" si="48"/>
        <v>13.218980340732438</v>
      </c>
      <c r="AC13" s="555">
        <f t="shared" si="48"/>
        <v>15.240706745785634</v>
      </c>
      <c r="AD13" s="555">
        <f t="shared" si="48"/>
        <v>15.240706745785634</v>
      </c>
      <c r="AE13" s="555">
        <f t="shared" si="48"/>
        <v>15.862776408878924</v>
      </c>
      <c r="AF13" s="555">
        <f t="shared" si="48"/>
        <v>14.46311966691902</v>
      </c>
      <c r="AG13" s="555">
        <f t="shared" si="48"/>
        <v>15.240706745785635</v>
      </c>
      <c r="AH13" s="555">
        <f t="shared" si="48"/>
        <v>15.55174157733228</v>
      </c>
      <c r="AI13" s="555">
        <f t="shared" si="48"/>
        <v>15.55174157733228</v>
      </c>
      <c r="AJ13" s="555">
        <f t="shared" si="48"/>
        <v>16.490872695021636</v>
      </c>
      <c r="AK13" s="555">
        <f t="shared" si="48"/>
        <v>16.942132537150869</v>
      </c>
      <c r="AL13" s="555">
        <f t="shared" si="48"/>
        <v>16.03777914096743</v>
      </c>
      <c r="AM13" s="555">
        <f t="shared" si="48"/>
        <v>16.216322570617599</v>
      </c>
      <c r="AN13" s="555">
        <f t="shared" si="48"/>
        <v>12.205833392667014</v>
      </c>
      <c r="AO13" s="555">
        <f t="shared" si="48"/>
        <v>11.109801206526161</v>
      </c>
      <c r="AP13" s="555">
        <f t="shared" si="48"/>
        <v>15.728334046914975</v>
      </c>
      <c r="AQ13" s="555">
        <f t="shared" si="48"/>
        <v>23.077625049928535</v>
      </c>
      <c r="AR13" s="555">
        <f t="shared" si="48"/>
        <v>16.54439035586995</v>
      </c>
      <c r="AS13" s="555">
        <f t="shared" si="48"/>
        <v>16.425013711674374</v>
      </c>
      <c r="AT13" s="555">
        <f t="shared" si="48"/>
        <v>15.938578398579262</v>
      </c>
      <c r="AU13" s="555">
        <f t="shared" si="48"/>
        <v>16.299871692890555</v>
      </c>
      <c r="AV13" s="555">
        <f t="shared" si="48"/>
        <v>14.116315915872892</v>
      </c>
      <c r="AW13" s="555">
        <f t="shared" si="48"/>
        <v>14.342371478317183</v>
      </c>
      <c r="AX13" s="555">
        <f t="shared" si="48"/>
        <v>13.057163361805634</v>
      </c>
      <c r="AY13" s="555">
        <f t="shared" si="48"/>
        <v>12.593116624794707</v>
      </c>
      <c r="AZ13" s="555">
        <f t="shared" si="48"/>
        <v>12.448412074843002</v>
      </c>
      <c r="BA13" s="555">
        <f t="shared" si="48"/>
        <v>12.183279107652826</v>
      </c>
      <c r="BB13" s="555">
        <f t="shared" si="48"/>
        <v>11.094479141887954</v>
      </c>
      <c r="BC13" s="555">
        <f t="shared" si="48"/>
        <v>10.768812322792318</v>
      </c>
      <c r="BD13" s="492">
        <f t="shared" ref="BD13:BD16" si="49">IF(ISERROR(BC13/AY13),"N/A",IF(AY13&lt;0,"N/A",IF(BC13&lt;0,"N/A",IF(BC13/AY13-1&gt;300%,"&gt;±300%",IF(BC13/AY13-1&lt;-300%,"&gt;±300%",BC13/AY13-1)))))</f>
        <v>-0.14486519551565968</v>
      </c>
      <c r="BE13" s="492">
        <f t="shared" ref="BE13:BE16" si="50">IF(ISERROR(BC13/BB13),"N/A",IF(BB13&lt;0,"N/A",IF(BC13&lt;0,"N/A",IF(BC13/BB13-1&gt;300%,"&gt;±300%",IF(BC13/BB13-1&lt;-300%,"&gt;±300%",BC13/BB13-1)))))</f>
        <v>-2.9353952982439591E-2</v>
      </c>
      <c r="BF13" s="4" t="b">
        <f t="shared" si="21"/>
        <v>1</v>
      </c>
      <c r="BG13" s="9">
        <f>SUM(BG14:BG16)</f>
        <v>31.259000570437884</v>
      </c>
      <c r="BH13" s="9">
        <f>SUM(BH14:BH16)</f>
        <v>32.658657312397786</v>
      </c>
      <c r="BI13" s="9">
        <f>SUM(T13:U13)</f>
        <v>28.615204502291395</v>
      </c>
      <c r="BJ13" s="9">
        <f>SUM(V13:W13)</f>
        <v>24.727269107958328</v>
      </c>
      <c r="BK13" s="9">
        <f>SUM(X13:Y13)</f>
        <v>27.526582591878132</v>
      </c>
      <c r="BL13" s="9">
        <f>SUM(Z13:AA13)</f>
        <v>30.481413491571267</v>
      </c>
      <c r="BM13" s="9">
        <f>SUM(AB13:AC13)</f>
        <v>28.459687086518073</v>
      </c>
      <c r="BN13" s="9">
        <f>SUM(AD13:AE13)</f>
        <v>31.103483154664559</v>
      </c>
      <c r="BO13" s="9">
        <f>SUM(AF13:AG13)</f>
        <v>29.703826412704657</v>
      </c>
      <c r="BP13" s="9">
        <f>SUM(AH13:AI13)</f>
        <v>31.103483154664559</v>
      </c>
      <c r="BQ13" s="9">
        <f>SUM(AJ13:AK13)</f>
        <v>33.433005232172505</v>
      </c>
      <c r="BR13" s="9">
        <f>SUM(AL13:AM13)</f>
        <v>32.254101711585029</v>
      </c>
      <c r="BS13" s="9">
        <f>SUM(AN13:AO13)</f>
        <v>23.315634599193174</v>
      </c>
      <c r="BT13" s="9">
        <f>SUM(AP13:AQ13)</f>
        <v>38.805959096843509</v>
      </c>
      <c r="BU13" s="9">
        <f t="shared" ref="BU13:BU16" si="51">SUM(AR13:AS13)</f>
        <v>32.969404067544325</v>
      </c>
      <c r="BV13" s="9">
        <f t="shared" ref="BV13:BV42" si="52">SUM(AT13:AU13)</f>
        <v>32.238450091469815</v>
      </c>
      <c r="BW13" s="9">
        <f>AV13+AW13</f>
        <v>28.458687394190076</v>
      </c>
      <c r="BX13" s="9">
        <f t="shared" ref="BX13:BX18" si="53">SUM(AX13:AY13)</f>
        <v>25.650279986600339</v>
      </c>
      <c r="BY13" s="9">
        <f t="shared" ref="BY13:BY18" si="54">SUM(AZ13:BA13)</f>
        <v>24.631691182495828</v>
      </c>
      <c r="BZ13" s="9">
        <f t="shared" ref="BZ13:BZ18" si="55">SUM(BB13:BC13)</f>
        <v>21.863291464680273</v>
      </c>
      <c r="CA13" s="492">
        <f t="shared" ref="CA13:CA18" si="56">IF(ISERROR(BZ13/BX13),"N/A",IF(BX13&lt;0,"N/A",IF(BZ13&lt;0,"N/A",IF(BZ13/BX13-1&gt;300%,"&gt;±300%",IF(BZ13/BX13-1&lt;-300%,"&gt;±300%",BZ13/BX13-1)))))</f>
        <v>-0.14763926646798331</v>
      </c>
      <c r="CB13" s="492">
        <f t="shared" ref="CB13:CB18" si="57">IF(ISERROR(BZ13/BY13),"N/A",IF(BY13&lt;0,"N/A",IF(BZ13&lt;0,"N/A",IF(BZ13/BY13-1&gt;300%,"&gt;±300%",IF(BZ13/BY13-1&lt;-300%,"&gt;±300%",BZ13/BY13-1)))))</f>
        <v>-0.11239178411683237</v>
      </c>
      <c r="CC13" s="774"/>
      <c r="CD13" s="9">
        <f t="shared" ref="CD13:CD18" si="58">SUM(AZ13:BC13)</f>
        <v>46.494982647176101</v>
      </c>
    </row>
    <row r="14" spans="1:82" x14ac:dyDescent="0.45">
      <c r="A14" s="7"/>
      <c r="B14" s="7" t="s">
        <v>4</v>
      </c>
      <c r="C14" s="7">
        <v>34.835901133224304</v>
      </c>
      <c r="D14" s="7">
        <v>39.034871359104024</v>
      </c>
      <c r="E14" s="7">
        <v>36.857627538277505</v>
      </c>
      <c r="F14" s="7">
        <v>37.635214617144115</v>
      </c>
      <c r="G14" s="7">
        <v>41.212115179930542</v>
      </c>
      <c r="H14" s="7">
        <v>44.166946079623671</v>
      </c>
      <c r="I14" s="7">
        <v>48.722600666808134</v>
      </c>
      <c r="J14" s="7">
        <v>46.945768862232676</v>
      </c>
      <c r="K14" s="7">
        <v>50.011390119649278</v>
      </c>
      <c r="L14" s="7">
        <v>40.405347840468693</v>
      </c>
      <c r="M14" s="7">
        <v>33.454239030823693</v>
      </c>
      <c r="N14" s="7">
        <v>36.298525138540995</v>
      </c>
      <c r="O14" s="26">
        <f t="shared" si="18"/>
        <v>-0.17203437616945827</v>
      </c>
      <c r="P14" s="26">
        <f t="shared" si="18"/>
        <v>8.5020200432497139E-2</v>
      </c>
      <c r="Q14" s="9"/>
      <c r="R14" s="7">
        <v>11.352771351452564</v>
      </c>
      <c r="S14" s="7">
        <v>9.4865623621726911</v>
      </c>
      <c r="T14" s="7">
        <v>9.7975971937193354</v>
      </c>
      <c r="U14" s="7">
        <v>9.6420797779460141</v>
      </c>
      <c r="V14" s="7">
        <v>9.1755275306260451</v>
      </c>
      <c r="W14" s="7">
        <v>8.2424230359861088</v>
      </c>
      <c r="X14" s="7">
        <v>8.7089752833060761</v>
      </c>
      <c r="Y14" s="7">
        <v>10.57518427258595</v>
      </c>
      <c r="Z14" s="7">
        <v>9.7975971937193354</v>
      </c>
      <c r="AA14" s="7">
        <v>8.7089752833060761</v>
      </c>
      <c r="AB14" s="7">
        <v>9.3310449463993681</v>
      </c>
      <c r="AC14" s="7">
        <v>10.264149441039304</v>
      </c>
      <c r="AD14" s="7">
        <v>10.264149441039304</v>
      </c>
      <c r="AE14" s="7">
        <v>11.352771351452564</v>
      </c>
      <c r="AF14" s="7">
        <v>10.264149441039304</v>
      </c>
      <c r="AG14" s="7">
        <v>10.730701688359273</v>
      </c>
      <c r="AH14" s="7">
        <v>11.352771351452564</v>
      </c>
      <c r="AI14" s="7">
        <v>11.819323598772533</v>
      </c>
      <c r="AJ14" s="7">
        <v>12.187420585562268</v>
      </c>
      <c r="AK14" s="7">
        <v>12.723898406681387</v>
      </c>
      <c r="AL14" s="7">
        <v>11.908846355017396</v>
      </c>
      <c r="AM14" s="7">
        <v>11.902435319547076</v>
      </c>
      <c r="AN14" s="7">
        <v>9.5219482556376605</v>
      </c>
      <c r="AO14" s="7">
        <v>7.6175586045101289</v>
      </c>
      <c r="AP14" s="7">
        <v>11.426337906765195</v>
      </c>
      <c r="AQ14" s="7">
        <v>18.379924095319694</v>
      </c>
      <c r="AR14" s="7">
        <v>12.376601793611959</v>
      </c>
      <c r="AS14" s="7">
        <v>12.876799861865571</v>
      </c>
      <c r="AT14" s="7">
        <v>12.169679597986446</v>
      </c>
      <c r="AU14" s="7">
        <v>12.588308866185315</v>
      </c>
      <c r="AV14" s="7">
        <v>10.520111524570165</v>
      </c>
      <c r="AW14" s="7">
        <v>10.945279882585734</v>
      </c>
      <c r="AX14" s="7">
        <v>9.7357436783891558</v>
      </c>
      <c r="AY14" s="7">
        <v>9.2042127549236366</v>
      </c>
      <c r="AZ14" s="7">
        <v>8.9420947958846408</v>
      </c>
      <c r="BA14" s="7">
        <v>9.0358175468890494</v>
      </c>
      <c r="BB14" s="7">
        <v>7.8986703469213566</v>
      </c>
      <c r="BC14" s="7">
        <v>7.5776563411286508</v>
      </c>
      <c r="BD14" s="492">
        <f t="shared" si="49"/>
        <v>-0.17671868926811662</v>
      </c>
      <c r="BE14" s="492">
        <f t="shared" si="50"/>
        <v>-4.0641524673558083E-2</v>
      </c>
      <c r="BF14" s="4" t="b">
        <f t="shared" si="21"/>
        <v>1</v>
      </c>
      <c r="BG14" s="7">
        <f t="shared" ref="BG14:BG16" si="59">D14-BH14</f>
        <v>18.195537645478769</v>
      </c>
      <c r="BH14" s="7">
        <f t="shared" ref="BH14:BH16" si="60">SUM(R14:S14)</f>
        <v>20.839333713625255</v>
      </c>
      <c r="BI14" s="7">
        <f t="shared" ref="BI14:BI16" si="61">SUM(T14:U14)</f>
        <v>19.439676971665349</v>
      </c>
      <c r="BJ14" s="7">
        <f t="shared" ref="BJ14:BJ16" si="62">SUM(V14:W14)</f>
        <v>17.417950566612156</v>
      </c>
      <c r="BK14" s="7">
        <f t="shared" ref="BK14:BK16" si="63">SUM(X14:Y14)</f>
        <v>19.284159555892025</v>
      </c>
      <c r="BL14" s="7">
        <f t="shared" ref="BL14:BL16" si="64">SUM(Z14:AA14)</f>
        <v>18.506572477025411</v>
      </c>
      <c r="BM14" s="7">
        <f t="shared" ref="BM14:BM16" si="65">SUM(AB14:AC14)</f>
        <v>19.595194387438674</v>
      </c>
      <c r="BN14" s="7">
        <f t="shared" ref="BN14:BN16" si="66">SUM(AD14:AE14)</f>
        <v>21.616920792491868</v>
      </c>
      <c r="BO14" s="7">
        <f t="shared" ref="BO14:BO16" si="67">SUM(AF14:AG14)</f>
        <v>20.994851129398576</v>
      </c>
      <c r="BP14" s="7">
        <f t="shared" ref="BP14:BP16" si="68">SUM(AH14:AI14)</f>
        <v>23.172094950225095</v>
      </c>
      <c r="BQ14" s="7">
        <f t="shared" ref="BQ14:BQ16" si="69">SUM(AJ14:AK14)</f>
        <v>24.911318992243658</v>
      </c>
      <c r="BR14" s="7">
        <f t="shared" ref="BR14:BR16" si="70">SUM(AL14:AM14)</f>
        <v>23.811281674564469</v>
      </c>
      <c r="BS14" s="7">
        <f t="shared" ref="BS14:BS16" si="71">SUM(AN14:AO14)</f>
        <v>17.13950686014779</v>
      </c>
      <c r="BT14" s="7">
        <f t="shared" ref="BT14:BT16" si="72">SUM(AP14:AQ14)</f>
        <v>29.806262002084889</v>
      </c>
      <c r="BU14" s="7">
        <f t="shared" si="51"/>
        <v>25.253401655477532</v>
      </c>
      <c r="BV14" s="7">
        <f t="shared" ref="BV14:BV16" si="73">SUM(AT14:AU14)</f>
        <v>24.75798846417176</v>
      </c>
      <c r="BW14" s="7">
        <f t="shared" ref="BW14:BW16" si="74">AV14+AW14</f>
        <v>21.465391407155899</v>
      </c>
      <c r="BX14" s="7">
        <f t="shared" si="53"/>
        <v>18.939956433312794</v>
      </c>
      <c r="BY14" s="7">
        <f t="shared" si="54"/>
        <v>17.977912342773692</v>
      </c>
      <c r="BZ14" s="7">
        <f t="shared" si="55"/>
        <v>15.476326688050008</v>
      </c>
      <c r="CA14" s="492">
        <f t="shared" si="56"/>
        <v>-0.1828742192442816</v>
      </c>
      <c r="CB14" s="492">
        <f t="shared" si="57"/>
        <v>-0.1391477278911758</v>
      </c>
      <c r="CC14" s="772"/>
      <c r="CD14" s="7">
        <f t="shared" si="58"/>
        <v>33.4542390308237</v>
      </c>
    </row>
    <row r="15" spans="1:82"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11.579246435440277</v>
      </c>
      <c r="M15" s="7">
        <v>10.846235344937213</v>
      </c>
      <c r="N15" s="7">
        <v>11.145794241064912</v>
      </c>
      <c r="O15" s="26">
        <f t="shared" si="18"/>
        <v>-6.3303868225790372E-2</v>
      </c>
      <c r="P15" s="26">
        <f t="shared" si="18"/>
        <v>2.7618697787848312E-2</v>
      </c>
      <c r="Q15" s="9"/>
      <c r="R15" s="7">
        <v>6.2206966309329115</v>
      </c>
      <c r="S15" s="7">
        <v>5.2875921362929752</v>
      </c>
      <c r="T15" s="7">
        <v>3.7324179785597473</v>
      </c>
      <c r="U15" s="7">
        <v>5.1320747205196522</v>
      </c>
      <c r="V15" s="7">
        <v>3.7324179785597473</v>
      </c>
      <c r="W15" s="7">
        <v>3.2658657312397787</v>
      </c>
      <c r="X15" s="7">
        <v>3.5769005627864243</v>
      </c>
      <c r="Y15" s="7">
        <v>4.354487641653038</v>
      </c>
      <c r="Z15" s="7">
        <v>6.0651792151595894</v>
      </c>
      <c r="AA15" s="7">
        <v>5.5986269678396203</v>
      </c>
      <c r="AB15" s="7">
        <v>3.7324179785597473</v>
      </c>
      <c r="AC15" s="7">
        <v>4.6655224731996841</v>
      </c>
      <c r="AD15" s="7">
        <v>4.6655224731996841</v>
      </c>
      <c r="AE15" s="7">
        <v>4.354487641653038</v>
      </c>
      <c r="AF15" s="7">
        <v>4.0434528101063929</v>
      </c>
      <c r="AG15" s="7">
        <v>4.1989702258797159</v>
      </c>
      <c r="AH15" s="7">
        <v>3.8879353943330699</v>
      </c>
      <c r="AI15" s="7">
        <v>3.5769005627864243</v>
      </c>
      <c r="AJ15" s="7">
        <v>3.7455300585689173</v>
      </c>
      <c r="AK15" s="7">
        <v>3.7032291604167544</v>
      </c>
      <c r="AL15" s="7">
        <v>3.6192924510020261</v>
      </c>
      <c r="AM15" s="7">
        <v>3.750600565075354</v>
      </c>
      <c r="AN15" s="7">
        <v>2.1713156582156539</v>
      </c>
      <c r="AO15" s="7">
        <v>3.0140588550131984</v>
      </c>
      <c r="AP15" s="7">
        <v>3.7722044506133825</v>
      </c>
      <c r="AQ15" s="7">
        <v>4.1635234618476762</v>
      </c>
      <c r="AR15" s="7">
        <v>3.6670638082697828</v>
      </c>
      <c r="AS15" s="7">
        <v>3.0352326772837159</v>
      </c>
      <c r="AT15" s="7">
        <v>3.2408811477110464</v>
      </c>
      <c r="AU15" s="7">
        <v>3.179731731113546</v>
      </c>
      <c r="AV15" s="7">
        <v>3.0617507160631972</v>
      </c>
      <c r="AW15" s="7">
        <v>2.8697722936295311</v>
      </c>
      <c r="AX15" s="7">
        <v>2.787273143384092</v>
      </c>
      <c r="AY15" s="7">
        <v>2.8524206923556994</v>
      </c>
      <c r="AZ15" s="7">
        <v>2.9680670203799751</v>
      </c>
      <c r="BA15" s="7">
        <v>2.6047303170950595</v>
      </c>
      <c r="BB15" s="7">
        <v>2.6530775512978795</v>
      </c>
      <c r="BC15" s="7">
        <v>2.6203604561642972</v>
      </c>
      <c r="BD15" s="492">
        <f t="shared" si="49"/>
        <v>-8.135554366622999E-2</v>
      </c>
      <c r="BE15" s="492">
        <f t="shared" si="50"/>
        <v>-1.2331752276738772E-2</v>
      </c>
      <c r="BF15" s="4" t="b">
        <f t="shared" si="21"/>
        <v>1</v>
      </c>
      <c r="BG15" s="7">
        <f t="shared" si="59"/>
        <v>12.596910677639146</v>
      </c>
      <c r="BH15" s="7">
        <f t="shared" si="60"/>
        <v>11.508288767225887</v>
      </c>
      <c r="BI15" s="7">
        <f t="shared" si="61"/>
        <v>8.8644926990793991</v>
      </c>
      <c r="BJ15" s="7">
        <f t="shared" si="62"/>
        <v>6.9982837097995265</v>
      </c>
      <c r="BK15" s="7">
        <f t="shared" si="63"/>
        <v>7.9313882044394628</v>
      </c>
      <c r="BL15" s="7">
        <f t="shared" si="64"/>
        <v>11.66380618299921</v>
      </c>
      <c r="BM15" s="7">
        <f t="shared" si="65"/>
        <v>8.3979404517594318</v>
      </c>
      <c r="BN15" s="7">
        <f t="shared" si="66"/>
        <v>9.0200101148527221</v>
      </c>
      <c r="BO15" s="7">
        <f t="shared" si="67"/>
        <v>8.2424230359861088</v>
      </c>
      <c r="BP15" s="7">
        <f t="shared" si="68"/>
        <v>7.4648359571194938</v>
      </c>
      <c r="BQ15" s="7">
        <f t="shared" si="69"/>
        <v>7.4487592189856713</v>
      </c>
      <c r="BR15" s="7">
        <f t="shared" si="70"/>
        <v>7.3698930160773806</v>
      </c>
      <c r="BS15" s="7">
        <f t="shared" si="71"/>
        <v>5.1853745132288527</v>
      </c>
      <c r="BT15" s="7">
        <f t="shared" si="72"/>
        <v>7.9357279124610587</v>
      </c>
      <c r="BU15" s="7">
        <f t="shared" si="51"/>
        <v>6.7022964855534983</v>
      </c>
      <c r="BV15" s="7">
        <f t="shared" si="73"/>
        <v>6.420612878824592</v>
      </c>
      <c r="BW15" s="7">
        <f t="shared" si="74"/>
        <v>5.9315230096927287</v>
      </c>
      <c r="BX15" s="7">
        <f t="shared" si="53"/>
        <v>5.6396938357397914</v>
      </c>
      <c r="BY15" s="7">
        <f t="shared" si="54"/>
        <v>5.5727973374750341</v>
      </c>
      <c r="BZ15" s="7">
        <f t="shared" si="55"/>
        <v>5.2734380074621772</v>
      </c>
      <c r="CA15" s="492">
        <f t="shared" si="56"/>
        <v>-6.4942502012535264E-2</v>
      </c>
      <c r="CB15" s="492">
        <f t="shared" si="57"/>
        <v>-5.3717964584818922E-2</v>
      </c>
      <c r="CC15" s="772"/>
      <c r="CD15" s="7">
        <f t="shared" si="58"/>
        <v>10.846235344937211</v>
      </c>
    </row>
    <row r="16" spans="1:82"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2.1324026948892043</v>
      </c>
      <c r="M16" s="7">
        <v>2.1945082714151933</v>
      </c>
      <c r="N16" s="7">
        <v>2.3189177033866777</v>
      </c>
      <c r="O16" s="26">
        <f t="shared" si="18"/>
        <v>2.9124694259128114E-2</v>
      </c>
      <c r="P16" s="26">
        <f t="shared" si="18"/>
        <v>5.669125680317233E-2</v>
      </c>
      <c r="Q16" s="9"/>
      <c r="R16" s="7">
        <v>0.15551741577332279</v>
      </c>
      <c r="S16" s="7">
        <v>0.15551741577332279</v>
      </c>
      <c r="T16" s="7">
        <v>0.15551741577332279</v>
      </c>
      <c r="U16" s="7">
        <v>0.15551741577332279</v>
      </c>
      <c r="V16" s="7">
        <v>0.15551741577332279</v>
      </c>
      <c r="W16" s="7">
        <v>0.15551741577332279</v>
      </c>
      <c r="X16" s="7">
        <v>0.15551741577332279</v>
      </c>
      <c r="Y16" s="7">
        <v>0.15551741577332279</v>
      </c>
      <c r="Z16" s="7">
        <v>0.15551741577332279</v>
      </c>
      <c r="AA16" s="7">
        <v>0.15551741577332279</v>
      </c>
      <c r="AB16" s="7">
        <v>0.15551741577332279</v>
      </c>
      <c r="AC16" s="7">
        <v>0.31103483154664557</v>
      </c>
      <c r="AD16" s="7">
        <v>0.31103483154664557</v>
      </c>
      <c r="AE16" s="7">
        <v>0.15551741577332279</v>
      </c>
      <c r="AF16" s="7">
        <v>0.15551741577332279</v>
      </c>
      <c r="AG16" s="7">
        <v>0.31103483154664557</v>
      </c>
      <c r="AH16" s="7">
        <v>0.31103483154664557</v>
      </c>
      <c r="AI16" s="7">
        <v>0.15551741577332279</v>
      </c>
      <c r="AJ16" s="7">
        <v>0.55792205089045221</v>
      </c>
      <c r="AK16" s="7">
        <v>0.51500497005272505</v>
      </c>
      <c r="AL16" s="7">
        <v>0.50964033494800909</v>
      </c>
      <c r="AM16" s="7">
        <v>0.56328668599516807</v>
      </c>
      <c r="AN16" s="7">
        <v>0.51256947881369863</v>
      </c>
      <c r="AO16" s="7">
        <v>0.47818374700283411</v>
      </c>
      <c r="AP16" s="7">
        <v>0.52979168953639688</v>
      </c>
      <c r="AQ16" s="7">
        <v>0.53417749276116522</v>
      </c>
      <c r="AR16" s="7">
        <v>0.5007247539882087</v>
      </c>
      <c r="AS16" s="7">
        <v>0.51298117252508812</v>
      </c>
      <c r="AT16" s="7">
        <v>0.52801765288176905</v>
      </c>
      <c r="AU16" s="7">
        <v>0.53183109559169439</v>
      </c>
      <c r="AV16" s="7">
        <v>0.53445367523952902</v>
      </c>
      <c r="AW16" s="7">
        <v>0.5273193021019188</v>
      </c>
      <c r="AX16" s="7">
        <v>0.53414654003238582</v>
      </c>
      <c r="AY16" s="7">
        <v>0.53648317751537089</v>
      </c>
      <c r="AZ16" s="7">
        <v>0.53825025857838682</v>
      </c>
      <c r="BA16" s="7">
        <v>0.54273124366871783</v>
      </c>
      <c r="BB16" s="7">
        <v>0.54273124366871783</v>
      </c>
      <c r="BC16" s="7">
        <v>0.57079552549937074</v>
      </c>
      <c r="BD16" s="492">
        <f t="shared" si="49"/>
        <v>6.3957919692676279E-2</v>
      </c>
      <c r="BE16" s="492">
        <f t="shared" si="50"/>
        <v>5.1709353677422243E-2</v>
      </c>
      <c r="BF16" s="4" t="b">
        <f t="shared" si="21"/>
        <v>1</v>
      </c>
      <c r="BG16" s="7">
        <f t="shared" si="59"/>
        <v>0.46655224731996836</v>
      </c>
      <c r="BH16" s="7">
        <f t="shared" si="60"/>
        <v>0.31103483154664557</v>
      </c>
      <c r="BI16" s="7">
        <f t="shared" si="61"/>
        <v>0.31103483154664557</v>
      </c>
      <c r="BJ16" s="7">
        <f t="shared" si="62"/>
        <v>0.31103483154664557</v>
      </c>
      <c r="BK16" s="7">
        <f t="shared" si="63"/>
        <v>0.31103483154664557</v>
      </c>
      <c r="BL16" s="7">
        <f t="shared" si="64"/>
        <v>0.31103483154664557</v>
      </c>
      <c r="BM16" s="7">
        <f t="shared" si="65"/>
        <v>0.46655224731996836</v>
      </c>
      <c r="BN16" s="7">
        <f t="shared" si="66"/>
        <v>0.46655224731996836</v>
      </c>
      <c r="BO16" s="7">
        <f t="shared" si="67"/>
        <v>0.46655224731996836</v>
      </c>
      <c r="BP16" s="7">
        <f t="shared" si="68"/>
        <v>0.46655224731996836</v>
      </c>
      <c r="BQ16" s="7">
        <f t="shared" si="69"/>
        <v>1.0729270209431774</v>
      </c>
      <c r="BR16" s="7">
        <f t="shared" si="70"/>
        <v>1.0729270209431772</v>
      </c>
      <c r="BS16" s="7">
        <f t="shared" si="71"/>
        <v>0.9907532258165328</v>
      </c>
      <c r="BT16" s="7">
        <f t="shared" si="72"/>
        <v>1.0639691822975621</v>
      </c>
      <c r="BU16" s="7">
        <f t="shared" si="51"/>
        <v>1.0137059265132968</v>
      </c>
      <c r="BV16" s="7">
        <f t="shared" si="73"/>
        <v>1.0598487484734633</v>
      </c>
      <c r="BW16" s="7">
        <f t="shared" si="74"/>
        <v>1.0617729773414477</v>
      </c>
      <c r="BX16" s="7">
        <f t="shared" si="53"/>
        <v>1.0706297175477566</v>
      </c>
      <c r="BY16" s="7">
        <f t="shared" si="54"/>
        <v>1.0809815022471048</v>
      </c>
      <c r="BZ16" s="7">
        <f t="shared" si="55"/>
        <v>1.1135267691680886</v>
      </c>
      <c r="CA16" s="492">
        <f t="shared" si="56"/>
        <v>4.006712210322938E-2</v>
      </c>
      <c r="CB16" s="492">
        <f t="shared" si="57"/>
        <v>3.0107145083731579E-2</v>
      </c>
      <c r="CC16" s="772"/>
      <c r="CD16" s="7">
        <f t="shared" si="58"/>
        <v>2.1945082714151933</v>
      </c>
    </row>
    <row r="17" spans="1:82" x14ac:dyDescent="0.45">
      <c r="A17" s="23"/>
      <c r="B17" s="4"/>
      <c r="C17" s="9"/>
      <c r="D17" s="9"/>
      <c r="E17" s="9"/>
      <c r="F17" s="9"/>
      <c r="G17" s="9"/>
      <c r="H17" s="9"/>
      <c r="I17" s="9"/>
      <c r="J17" s="9"/>
      <c r="K17" s="9"/>
      <c r="L17" s="9"/>
      <c r="M17" s="9"/>
      <c r="N17" s="9"/>
      <c r="O17" s="9"/>
      <c r="P17" s="492"/>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492"/>
      <c r="BE17" s="492"/>
      <c r="BF17" s="4" t="b">
        <f t="shared" si="21"/>
        <v>1</v>
      </c>
      <c r="BG17" s="199"/>
      <c r="BH17" s="7"/>
      <c r="BI17" s="7"/>
      <c r="BJ17" s="7"/>
      <c r="BK17" s="7"/>
      <c r="BL17" s="7"/>
      <c r="BM17" s="7"/>
      <c r="BN17" s="7"/>
      <c r="BO17" s="7"/>
      <c r="BP17" s="7"/>
      <c r="BQ17" s="7"/>
      <c r="BR17" s="7"/>
      <c r="BS17" s="7"/>
      <c r="BT17" s="7"/>
      <c r="BU17" s="7"/>
      <c r="BV17" s="7"/>
      <c r="BW17" s="7"/>
      <c r="BX17" s="7">
        <f t="shared" si="53"/>
        <v>0</v>
      </c>
      <c r="BY17" s="7">
        <f t="shared" si="54"/>
        <v>0</v>
      </c>
      <c r="BZ17" s="7">
        <f t="shared" si="55"/>
        <v>0</v>
      </c>
      <c r="CA17" s="492" t="str">
        <f t="shared" si="56"/>
        <v>N/A</v>
      </c>
      <c r="CB17" s="492" t="str">
        <f t="shared" si="57"/>
        <v>N/A</v>
      </c>
      <c r="CC17" s="772"/>
      <c r="CD17" s="775">
        <f t="shared" si="58"/>
        <v>0</v>
      </c>
    </row>
    <row r="18" spans="1:82" x14ac:dyDescent="0.45">
      <c r="A18" s="33" t="s">
        <v>25</v>
      </c>
      <c r="B18" s="34"/>
      <c r="C18" s="560">
        <f t="shared" ref="C18:N18" si="75">C11+C13</f>
        <v>244.31786017989015</v>
      </c>
      <c r="D18" s="560">
        <f t="shared" si="75"/>
        <v>226.43335736595802</v>
      </c>
      <c r="E18" s="560">
        <f t="shared" si="75"/>
        <v>246.02855175339664</v>
      </c>
      <c r="F18" s="560">
        <f t="shared" si="75"/>
        <v>246.80613883226331</v>
      </c>
      <c r="G18" s="560">
        <f t="shared" si="75"/>
        <v>251.16062647391632</v>
      </c>
      <c r="H18" s="560">
        <f t="shared" si="75"/>
        <v>251.62717872123625</v>
      </c>
      <c r="I18" s="560">
        <f t="shared" si="75"/>
        <v>254.70740144239358</v>
      </c>
      <c r="J18" s="560">
        <f t="shared" si="75"/>
        <v>214.70465640458312</v>
      </c>
      <c r="K18" s="560">
        <f t="shared" si="75"/>
        <v>258.16248116898856</v>
      </c>
      <c r="L18" s="560">
        <f t="shared" si="75"/>
        <v>227.2080657080808</v>
      </c>
      <c r="M18" s="560">
        <f t="shared" si="75"/>
        <v>221.7903433772949</v>
      </c>
      <c r="N18" s="560">
        <f t="shared" si="75"/>
        <v>220.48326316198489</v>
      </c>
      <c r="O18" s="561">
        <f t="shared" si="18"/>
        <v>-2.3844762349883419E-2</v>
      </c>
      <c r="P18" s="561">
        <f t="shared" si="18"/>
        <v>-5.8933143589867676E-3</v>
      </c>
      <c r="Q18" s="9"/>
      <c r="R18" s="34">
        <f t="shared" ref="R18:BC18" si="76">R11+R13</f>
        <v>60.651792151595885</v>
      </c>
      <c r="S18" s="34">
        <f t="shared" si="76"/>
        <v>57.696961251902756</v>
      </c>
      <c r="T18" s="34">
        <f t="shared" si="76"/>
        <v>57.852478667676074</v>
      </c>
      <c r="U18" s="34">
        <f t="shared" si="76"/>
        <v>62.829035972422396</v>
      </c>
      <c r="V18" s="34">
        <f t="shared" si="76"/>
        <v>65.317314624795571</v>
      </c>
      <c r="W18" s="34">
        <f t="shared" si="76"/>
        <v>60.496274735822567</v>
      </c>
      <c r="X18" s="34">
        <f t="shared" si="76"/>
        <v>56.763856757262815</v>
      </c>
      <c r="Y18" s="34">
        <f t="shared" si="76"/>
        <v>68.272145524488707</v>
      </c>
      <c r="Z18" s="34">
        <f t="shared" si="76"/>
        <v>63.140070803969046</v>
      </c>
      <c r="AA18" s="34">
        <f t="shared" si="76"/>
        <v>58.630065746542691</v>
      </c>
      <c r="AB18" s="34">
        <f t="shared" si="76"/>
        <v>55.675234846849555</v>
      </c>
      <c r="AC18" s="34">
        <f t="shared" si="76"/>
        <v>65.939384287888871</v>
      </c>
      <c r="AD18" s="34">
        <f t="shared" si="76"/>
        <v>63.60662305128902</v>
      </c>
      <c r="AE18" s="34">
        <f t="shared" si="76"/>
        <v>65.939384287888871</v>
      </c>
      <c r="AF18" s="34">
        <f t="shared" si="76"/>
        <v>54.742130352209628</v>
      </c>
      <c r="AG18" s="34">
        <f t="shared" si="76"/>
        <v>66.872488782528805</v>
      </c>
      <c r="AH18" s="34">
        <f t="shared" si="76"/>
        <v>66.716971366755473</v>
      </c>
      <c r="AI18" s="34">
        <f t="shared" si="76"/>
        <v>63.60662305128902</v>
      </c>
      <c r="AJ18" s="34">
        <f t="shared" si="76"/>
        <v>57.76492546282693</v>
      </c>
      <c r="AK18" s="34">
        <f t="shared" si="76"/>
        <v>67.757548975761352</v>
      </c>
      <c r="AL18" s="34">
        <f t="shared" si="76"/>
        <v>62.581879889973422</v>
      </c>
      <c r="AM18" s="34">
        <f t="shared" si="76"/>
        <v>66.603047113831906</v>
      </c>
      <c r="AN18" s="34">
        <f t="shared" si="76"/>
        <v>52.701931409966548</v>
      </c>
      <c r="AO18" s="34">
        <f t="shared" si="76"/>
        <v>41.190294009009222</v>
      </c>
      <c r="AP18" s="34">
        <f t="shared" si="76"/>
        <v>58.783632982782059</v>
      </c>
      <c r="AQ18" s="34">
        <f t="shared" si="76"/>
        <v>62.028798002825276</v>
      </c>
      <c r="AR18" s="34">
        <f t="shared" si="76"/>
        <v>61.190685929123696</v>
      </c>
      <c r="AS18" s="34">
        <f t="shared" si="76"/>
        <v>65.687266098108054</v>
      </c>
      <c r="AT18" s="34">
        <f t="shared" si="76"/>
        <v>63.48126561237364</v>
      </c>
      <c r="AU18" s="34">
        <f t="shared" si="76"/>
        <v>67.804425023961187</v>
      </c>
      <c r="AV18" s="34">
        <f t="shared" si="76"/>
        <v>54.475956022328532</v>
      </c>
      <c r="AW18" s="34">
        <f t="shared" si="76"/>
        <v>61.865166894502096</v>
      </c>
      <c r="AX18" s="34">
        <f t="shared" si="76"/>
        <v>56.222830997722127</v>
      </c>
      <c r="AY18" s="34">
        <f t="shared" si="76"/>
        <v>54.636082203520317</v>
      </c>
      <c r="AZ18" s="34">
        <f t="shared" si="76"/>
        <v>50.583573757240188</v>
      </c>
      <c r="BA18" s="34">
        <f t="shared" si="76"/>
        <v>58.664528461558646</v>
      </c>
      <c r="BB18" s="34">
        <f t="shared" si="76"/>
        <v>54.9518169096363</v>
      </c>
      <c r="BC18" s="34">
        <f t="shared" si="76"/>
        <v>57.590424248859776</v>
      </c>
      <c r="BD18" s="561">
        <f>IF(ISERROR(BC18/AY18),"N/A",IF(AY18&lt;0,"N/A",IF(BC18&lt;0,"N/A",IF(BC18/AY18-1&gt;300%,"&gt;±300%",IF(BC18/AY18-1&lt;-300%,"&gt;±300%",BC18/AY18-1)))))</f>
        <v>5.4073094669095934E-2</v>
      </c>
      <c r="BE18" s="561">
        <f>IF(ISERROR(BC18/BB18),"N/A",IF(BB18&lt;0,"N/A",IF(BC18&lt;0,"N/A",IF(BC18/BB18-1&gt;300%,"&gt;±300%",IF(BC18/BB18-1&lt;-300%,"&gt;±300%",BC18/BB18-1)))))</f>
        <v>4.80167442609305E-2</v>
      </c>
      <c r="BF18" s="4" t="b">
        <f t="shared" si="21"/>
        <v>1</v>
      </c>
      <c r="BG18" s="34">
        <f t="shared" ref="BG18:BM18" si="77">BG11+BG13</f>
        <v>108.08460396245937</v>
      </c>
      <c r="BH18" s="34">
        <f t="shared" si="77"/>
        <v>118.34875340349865</v>
      </c>
      <c r="BI18" s="34">
        <f t="shared" si="77"/>
        <v>120.68151464009847</v>
      </c>
      <c r="BJ18" s="34">
        <f t="shared" si="77"/>
        <v>125.81358936061815</v>
      </c>
      <c r="BK18" s="34">
        <f t="shared" si="77"/>
        <v>125.03600228175154</v>
      </c>
      <c r="BL18" s="34">
        <f t="shared" si="77"/>
        <v>121.77013655051172</v>
      </c>
      <c r="BM18" s="34">
        <f t="shared" si="77"/>
        <v>121.61461913473843</v>
      </c>
      <c r="BN18" s="34">
        <f>SUM(AD18:AE18)</f>
        <v>129.54600733917789</v>
      </c>
      <c r="BO18" s="34">
        <f>SUM(AF18:AG18)</f>
        <v>121.61461913473843</v>
      </c>
      <c r="BP18" s="34">
        <f>SUM(AH18:AI18)</f>
        <v>130.32359441804448</v>
      </c>
      <c r="BQ18" s="34">
        <f>SUM(AJ18:AK18)</f>
        <v>125.52247443858829</v>
      </c>
      <c r="BR18" s="34">
        <f>SUM(AL18:AM18)</f>
        <v>129.18492700380534</v>
      </c>
      <c r="BS18" s="34">
        <f>SUM(AN18:AO18)</f>
        <v>93.892225418975769</v>
      </c>
      <c r="BT18" s="34">
        <f>SUM(AP18:AQ18)</f>
        <v>120.81243098560734</v>
      </c>
      <c r="BU18" s="34">
        <f>SUM(AR18:AS18)</f>
        <v>126.87795202723174</v>
      </c>
      <c r="BV18" s="34">
        <f t="shared" si="52"/>
        <v>131.28569063633483</v>
      </c>
      <c r="BW18" s="34">
        <f>AV18+AW18</f>
        <v>116.34112291683063</v>
      </c>
      <c r="BX18" s="34">
        <f t="shared" si="53"/>
        <v>110.85891320124244</v>
      </c>
      <c r="BY18" s="34">
        <f t="shared" si="54"/>
        <v>109.24810221879883</v>
      </c>
      <c r="BZ18" s="34">
        <f t="shared" si="55"/>
        <v>112.54224115849607</v>
      </c>
      <c r="CA18" s="561">
        <f t="shared" si="56"/>
        <v>1.5184416919168831E-2</v>
      </c>
      <c r="CB18" s="561">
        <f t="shared" si="57"/>
        <v>3.0152825292102836E-2</v>
      </c>
      <c r="CC18" s="774"/>
      <c r="CD18" s="34">
        <f t="shared" si="58"/>
        <v>221.7903433772949</v>
      </c>
    </row>
    <row r="19" spans="1:82" x14ac:dyDescent="0.45">
      <c r="A19" s="3"/>
      <c r="B19" s="4"/>
      <c r="C19" s="9"/>
      <c r="D19" s="9"/>
      <c r="E19" s="9"/>
      <c r="F19" s="9"/>
      <c r="G19" s="9"/>
      <c r="H19" s="9"/>
      <c r="I19" s="9"/>
      <c r="J19" s="9"/>
      <c r="K19" s="9"/>
      <c r="L19" s="9"/>
      <c r="M19" s="9"/>
      <c r="N19" s="9"/>
      <c r="O19" s="9"/>
      <c r="P19" s="492"/>
      <c r="Q19" s="9"/>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92"/>
      <c r="BE19" s="492"/>
      <c r="BF19" s="4" t="b">
        <f t="shared" si="21"/>
        <v>1</v>
      </c>
      <c r="BG19" s="5"/>
      <c r="BH19" s="7"/>
      <c r="BI19" s="7"/>
      <c r="BJ19" s="7"/>
      <c r="BK19" s="7"/>
      <c r="BL19" s="7"/>
      <c r="BM19" s="7"/>
      <c r="BN19" s="7"/>
      <c r="BO19" s="7"/>
      <c r="BP19" s="7"/>
      <c r="BQ19" s="7"/>
      <c r="BR19" s="7"/>
      <c r="BS19" s="7"/>
      <c r="BT19" s="7"/>
      <c r="BU19" s="7"/>
      <c r="BV19" s="7"/>
      <c r="BW19" s="7"/>
      <c r="BX19" s="7"/>
      <c r="BY19" s="7"/>
      <c r="BZ19" s="7"/>
      <c r="CA19" s="492"/>
      <c r="CB19" s="492"/>
      <c r="CC19" s="772"/>
      <c r="CD19" s="7"/>
    </row>
    <row r="20" spans="1:82" x14ac:dyDescent="0.45">
      <c r="A20" s="110" t="s">
        <v>32</v>
      </c>
      <c r="B20" s="5"/>
      <c r="C20" s="10"/>
      <c r="D20" s="10"/>
      <c r="E20" s="10"/>
      <c r="F20" s="10"/>
      <c r="G20" s="10"/>
      <c r="H20" s="10"/>
      <c r="I20" s="10"/>
      <c r="J20" s="10"/>
      <c r="K20" s="10"/>
      <c r="L20" s="10"/>
      <c r="M20" s="10"/>
      <c r="N20" s="10"/>
      <c r="O20" s="743"/>
      <c r="P20" s="26"/>
      <c r="Q20" s="9"/>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492"/>
      <c r="BE20" s="492"/>
      <c r="BF20" s="4" t="b">
        <f t="shared" si="21"/>
        <v>1</v>
      </c>
      <c r="BG20" s="199"/>
      <c r="BH20" s="7"/>
      <c r="BI20" s="7"/>
      <c r="BJ20" s="7"/>
      <c r="BK20" s="7"/>
      <c r="BL20" s="7"/>
      <c r="BM20" s="7"/>
      <c r="BN20" s="7"/>
      <c r="BO20" s="7"/>
      <c r="BP20" s="7"/>
      <c r="BQ20" s="7"/>
      <c r="BR20" s="7"/>
      <c r="BS20" s="7"/>
      <c r="BT20" s="7"/>
      <c r="BU20" s="7"/>
      <c r="BV20" s="7"/>
      <c r="BW20" s="7"/>
      <c r="BX20" s="7"/>
      <c r="BY20" s="7"/>
      <c r="BZ20" s="7"/>
      <c r="CA20" s="492"/>
      <c r="CB20" s="492"/>
      <c r="CC20" s="772"/>
      <c r="CD20" s="7"/>
    </row>
    <row r="21" spans="1:82" x14ac:dyDescent="0.45">
      <c r="A21" s="23" t="s">
        <v>27</v>
      </c>
      <c r="B21" s="9"/>
      <c r="C21" s="554">
        <f t="shared" ref="C21:N21" si="78">SUM(C22:C23)</f>
        <v>96.73183261100678</v>
      </c>
      <c r="D21" s="554">
        <f t="shared" si="78"/>
        <v>100.15321575801988</v>
      </c>
      <c r="E21" s="554">
        <f t="shared" si="78"/>
        <v>100.9308028368865</v>
      </c>
      <c r="F21" s="554">
        <f t="shared" si="78"/>
        <v>104.50770339967292</v>
      </c>
      <c r="G21" s="554">
        <f t="shared" si="78"/>
        <v>102.64149441039305</v>
      </c>
      <c r="H21" s="554">
        <f t="shared" si="78"/>
        <v>96.887350026780098</v>
      </c>
      <c r="I21" s="554">
        <f t="shared" si="78"/>
        <v>86.350060998545246</v>
      </c>
      <c r="J21" s="554">
        <f t="shared" si="78"/>
        <v>71.524918676160809</v>
      </c>
      <c r="K21" s="554">
        <f t="shared" si="78"/>
        <v>78.400528830272592</v>
      </c>
      <c r="L21" s="554">
        <f t="shared" si="78"/>
        <v>87.551547360896592</v>
      </c>
      <c r="M21" s="554">
        <f t="shared" si="78"/>
        <v>101.7555497674954</v>
      </c>
      <c r="N21" s="554">
        <f t="shared" si="78"/>
        <v>102.53451655902806</v>
      </c>
      <c r="O21" s="492">
        <f t="shared" si="18"/>
        <v>0.16223588085826091</v>
      </c>
      <c r="P21" s="492">
        <f t="shared" si="18"/>
        <v>7.6552757398742344E-3</v>
      </c>
      <c r="Q21" s="9"/>
      <c r="R21" s="555">
        <f t="shared" ref="R21:BC21" si="79">SUM(R22:R23)</f>
        <v>23.638647197545065</v>
      </c>
      <c r="S21" s="555">
        <f t="shared" si="79"/>
        <v>25.038303939504971</v>
      </c>
      <c r="T21" s="555">
        <f t="shared" si="79"/>
        <v>25.971408434144905</v>
      </c>
      <c r="U21" s="555">
        <f t="shared" si="79"/>
        <v>25.815891018371584</v>
      </c>
      <c r="V21" s="555">
        <f t="shared" si="79"/>
        <v>23.794164613318387</v>
      </c>
      <c r="W21" s="555">
        <f t="shared" si="79"/>
        <v>25.660373602598263</v>
      </c>
      <c r="X21" s="555">
        <f t="shared" si="79"/>
        <v>26.904512928784843</v>
      </c>
      <c r="Y21" s="555">
        <f t="shared" si="79"/>
        <v>26.904512928784843</v>
      </c>
      <c r="Z21" s="555">
        <f t="shared" si="79"/>
        <v>24.571751692185003</v>
      </c>
      <c r="AA21" s="555">
        <f t="shared" si="79"/>
        <v>26.12692584991823</v>
      </c>
      <c r="AB21" s="555">
        <f t="shared" si="79"/>
        <v>26.437960681464876</v>
      </c>
      <c r="AC21" s="555">
        <f t="shared" si="79"/>
        <v>25.815891018371584</v>
      </c>
      <c r="AD21" s="555">
        <f t="shared" si="79"/>
        <v>24.260716860638357</v>
      </c>
      <c r="AE21" s="555">
        <f t="shared" si="79"/>
        <v>26.12692584991823</v>
      </c>
      <c r="AF21" s="555">
        <f t="shared" si="79"/>
        <v>24.727269107958325</v>
      </c>
      <c r="AG21" s="555">
        <f t="shared" si="79"/>
        <v>25.193821355278295</v>
      </c>
      <c r="AH21" s="555">
        <f t="shared" si="79"/>
        <v>22.550025287131806</v>
      </c>
      <c r="AI21" s="555">
        <f t="shared" si="79"/>
        <v>24.105199444865036</v>
      </c>
      <c r="AJ21" s="555">
        <f t="shared" si="79"/>
        <v>22.945620840651877</v>
      </c>
      <c r="AK21" s="555">
        <f t="shared" si="79"/>
        <v>22.403078706353575</v>
      </c>
      <c r="AL21" s="555">
        <f t="shared" si="79"/>
        <v>20.233618364566478</v>
      </c>
      <c r="AM21" s="555">
        <f t="shared" si="79"/>
        <v>20.767743086973319</v>
      </c>
      <c r="AN21" s="555">
        <f t="shared" si="79"/>
        <v>19.201646156857034</v>
      </c>
      <c r="AO21" s="555">
        <f t="shared" si="79"/>
        <v>11.474155473087947</v>
      </c>
      <c r="AP21" s="555">
        <f t="shared" si="79"/>
        <v>19.256062912493203</v>
      </c>
      <c r="AQ21" s="555">
        <f t="shared" si="79"/>
        <v>21.593054133722614</v>
      </c>
      <c r="AR21" s="555">
        <f t="shared" si="79"/>
        <v>21.573269078772373</v>
      </c>
      <c r="AS21" s="555">
        <f t="shared" si="79"/>
        <v>19.599549937390744</v>
      </c>
      <c r="AT21" s="555">
        <f t="shared" si="79"/>
        <v>17.073712139566211</v>
      </c>
      <c r="AU21" s="555">
        <f t="shared" si="79"/>
        <v>20.153997674543252</v>
      </c>
      <c r="AV21" s="555">
        <f t="shared" si="79"/>
        <v>22.176356198061022</v>
      </c>
      <c r="AW21" s="555">
        <f t="shared" si="79"/>
        <v>21.263178220443745</v>
      </c>
      <c r="AX21" s="555">
        <f t="shared" si="79"/>
        <v>21.288573094453763</v>
      </c>
      <c r="AY21" s="555">
        <f t="shared" si="79"/>
        <v>22.823439847938072</v>
      </c>
      <c r="AZ21" s="555">
        <f t="shared" si="79"/>
        <v>25.723486103890561</v>
      </c>
      <c r="BA21" s="555">
        <f t="shared" si="79"/>
        <v>25.813430665075714</v>
      </c>
      <c r="BB21" s="555">
        <f t="shared" si="79"/>
        <v>24.603734818361769</v>
      </c>
      <c r="BC21" s="555">
        <f t="shared" si="79"/>
        <v>25.614898180167355</v>
      </c>
      <c r="BD21" s="492">
        <f t="shared" ref="BD21:BD23" si="80">IF(ISERROR(BC21/AY21),"N/A",IF(AY21&lt;0,"N/A",IF(BC21&lt;0,"N/A",IF(BC21/AY21-1&gt;300%,"&gt;±300%",IF(BC21/AY21-1&lt;-300%,"&gt;±300%",BC21/AY21-1)))))</f>
        <v>0.12230664399527269</v>
      </c>
      <c r="BE21" s="492">
        <f t="shared" ref="BE21:BE23" si="81">IF(ISERROR(BC21/BB21),"N/A",IF(BB21&lt;0,"N/A",IF(BC21&lt;0,"N/A",IF(BC21/BB21-1&gt;300%,"&gt;±300%",IF(BC21/BB21-1&lt;-300%,"&gt;±300%",BC21/BB21-1)))))</f>
        <v>4.1097962129349463E-2</v>
      </c>
      <c r="BF21" s="4" t="b">
        <f t="shared" si="21"/>
        <v>1</v>
      </c>
      <c r="BG21" s="9">
        <f t="shared" ref="BG21:BH21" si="82">SUM(BG22:BG23)</f>
        <v>51.476264620969843</v>
      </c>
      <c r="BH21" s="9">
        <f t="shared" si="82"/>
        <v>48.67695113705004</v>
      </c>
      <c r="BI21" s="9">
        <f>SUM(T21:U21)</f>
        <v>51.787299452516493</v>
      </c>
      <c r="BJ21" s="9">
        <f>SUM(V21:W21)</f>
        <v>49.454538215916649</v>
      </c>
      <c r="BK21" s="9">
        <f>SUM(X21:Y21)</f>
        <v>53.809025857569686</v>
      </c>
      <c r="BL21" s="9">
        <f>SUM(Z21:AA21)</f>
        <v>50.698677542103233</v>
      </c>
      <c r="BM21" s="9">
        <f>SUM(AB21:AC21)</f>
        <v>52.25385169983646</v>
      </c>
      <c r="BN21" s="9">
        <f>SUM(AD21:AE21)</f>
        <v>50.387642710556591</v>
      </c>
      <c r="BO21" s="9">
        <f>SUM(AF21:AG21)</f>
        <v>49.921090463236624</v>
      </c>
      <c r="BP21" s="9">
        <f>SUM(AH21:AI21)</f>
        <v>46.655224731996839</v>
      </c>
      <c r="BQ21" s="9">
        <f>SUM(AJ21:AK21)</f>
        <v>45.348699547005452</v>
      </c>
      <c r="BR21" s="9">
        <f>SUM(AL21:AM21)</f>
        <v>41.001361451539793</v>
      </c>
      <c r="BS21" s="9">
        <f>SUM(AN21:AO21)</f>
        <v>30.675801629944981</v>
      </c>
      <c r="BT21" s="9">
        <f>SUM(AP21:AQ21)</f>
        <v>40.849117046215817</v>
      </c>
      <c r="BU21" s="9">
        <f>SUM(AR21:AS21)</f>
        <v>41.172819016163118</v>
      </c>
      <c r="BV21" s="9">
        <f t="shared" si="52"/>
        <v>37.22770981410946</v>
      </c>
      <c r="BW21" s="9">
        <f>AV21+AW21</f>
        <v>43.439534418504763</v>
      </c>
      <c r="BX21" s="9">
        <f t="shared" ref="BX21:BX23" si="83">SUM(AX21:AY21)</f>
        <v>44.112012942391836</v>
      </c>
      <c r="BY21" s="9">
        <f t="shared" ref="BY21:BY25" si="84">SUM(AZ21:BA21)</f>
        <v>51.536916768966279</v>
      </c>
      <c r="BZ21" s="9">
        <f t="shared" ref="BZ21:BZ22" si="85">SUM(BB21:BC21)</f>
        <v>50.218632998529124</v>
      </c>
      <c r="CA21" s="492">
        <f t="shared" ref="CA21:CA23" si="86">IF(ISERROR(BZ21/BX21),"N/A",IF(BX21&lt;0,"N/A",IF(BZ21&lt;0,"N/A",IF(BZ21/BX21-1&gt;300%,"&gt;±300%",IF(BZ21/BX21-1&lt;-300%,"&gt;±300%",BZ21/BX21-1)))))</f>
        <v>0.13843440026444132</v>
      </c>
      <c r="CB21" s="492">
        <f t="shared" ref="CB21:CB23" si="87">IF(ISERROR(BZ21/BY21),"N/A",IF(BY21&lt;0,"N/A",IF(BZ21&lt;0,"N/A",IF(BZ21/BY21-1&gt;300%,"&gt;±300%",IF(BZ21/BY21-1&lt;-300%,"&gt;±300%",BZ21/BY21-1)))))</f>
        <v>-2.557940701704875E-2</v>
      </c>
      <c r="CC21" s="772"/>
      <c r="CD21" s="9">
        <f t="shared" ref="CD21:CD23" si="88">SUM(AZ21:BC21)</f>
        <v>101.75554976749541</v>
      </c>
    </row>
    <row r="22" spans="1:82" x14ac:dyDescent="0.45">
      <c r="A22" s="10"/>
      <c r="B22" s="10" t="s">
        <v>4</v>
      </c>
      <c r="C22" s="7">
        <v>92.532862385127061</v>
      </c>
      <c r="D22" s="7">
        <v>95.798728116366846</v>
      </c>
      <c r="E22" s="7">
        <v>96.576315195233462</v>
      </c>
      <c r="F22" s="7">
        <v>100.3087331737932</v>
      </c>
      <c r="G22" s="7">
        <v>98.287006768740014</v>
      </c>
      <c r="H22" s="7">
        <v>92.377344969353743</v>
      </c>
      <c r="I22" s="7">
        <v>86.350060998545246</v>
      </c>
      <c r="J22" s="7">
        <v>71.524918676160809</v>
      </c>
      <c r="K22" s="7">
        <v>78.400528830272592</v>
      </c>
      <c r="L22" s="7">
        <v>87.551547360896592</v>
      </c>
      <c r="M22" s="7">
        <v>101.7555497674954</v>
      </c>
      <c r="N22" s="7">
        <v>102.53451655902806</v>
      </c>
      <c r="O22" s="26">
        <f t="shared" si="18"/>
        <v>0.16223588085826091</v>
      </c>
      <c r="P22" s="26">
        <f t="shared" si="18"/>
        <v>7.6552757398742344E-3</v>
      </c>
      <c r="Q22" s="9"/>
      <c r="R22" s="7">
        <v>22.550025287131806</v>
      </c>
      <c r="S22" s="7">
        <v>23.949682029091711</v>
      </c>
      <c r="T22" s="7">
        <v>24.882786523731646</v>
      </c>
      <c r="U22" s="7">
        <v>24.727269107958325</v>
      </c>
      <c r="V22" s="7">
        <v>22.705542702905127</v>
      </c>
      <c r="W22" s="7">
        <v>24.571751692185003</v>
      </c>
      <c r="X22" s="7">
        <v>25.815891018371584</v>
      </c>
      <c r="Y22" s="7">
        <v>25.815891018371584</v>
      </c>
      <c r="Z22" s="7">
        <v>23.638647197545065</v>
      </c>
      <c r="AA22" s="7">
        <v>25.038303939504971</v>
      </c>
      <c r="AB22" s="7">
        <v>25.349338771051617</v>
      </c>
      <c r="AC22" s="7">
        <v>24.727269107958325</v>
      </c>
      <c r="AD22" s="7">
        <v>23.172094950225098</v>
      </c>
      <c r="AE22" s="7">
        <v>25.038303939504971</v>
      </c>
      <c r="AF22" s="7">
        <v>23.638647197545065</v>
      </c>
      <c r="AG22" s="7">
        <v>23.949682029091711</v>
      </c>
      <c r="AH22" s="7">
        <v>21.461403376718547</v>
      </c>
      <c r="AI22" s="7">
        <v>22.861060118678452</v>
      </c>
      <c r="AJ22" s="7">
        <v>22.945620840651877</v>
      </c>
      <c r="AK22" s="7">
        <v>22.403078706353575</v>
      </c>
      <c r="AL22" s="7">
        <v>20.233618364566478</v>
      </c>
      <c r="AM22" s="7">
        <v>20.767743086973319</v>
      </c>
      <c r="AN22" s="7">
        <v>19.201646156857034</v>
      </c>
      <c r="AO22" s="7">
        <v>11.474155473087947</v>
      </c>
      <c r="AP22" s="7">
        <v>19.256062912493203</v>
      </c>
      <c r="AQ22" s="7">
        <v>21.593054133722614</v>
      </c>
      <c r="AR22" s="7">
        <v>21.573269078772373</v>
      </c>
      <c r="AS22" s="7">
        <v>19.599549937390744</v>
      </c>
      <c r="AT22" s="7">
        <v>17.073712139566211</v>
      </c>
      <c r="AU22" s="7">
        <v>20.153997674543252</v>
      </c>
      <c r="AV22" s="7">
        <v>22.176356198061022</v>
      </c>
      <c r="AW22" s="7">
        <v>21.263178220443745</v>
      </c>
      <c r="AX22" s="7">
        <v>21.288573094453763</v>
      </c>
      <c r="AY22" s="7">
        <v>22.823439847938072</v>
      </c>
      <c r="AZ22" s="7">
        <v>25.723486103890561</v>
      </c>
      <c r="BA22" s="7">
        <v>25.813430665075714</v>
      </c>
      <c r="BB22" s="7">
        <v>24.603734818361769</v>
      </c>
      <c r="BC22" s="7">
        <v>25.614898180167355</v>
      </c>
      <c r="BD22" s="492">
        <f t="shared" si="80"/>
        <v>0.12230664399527269</v>
      </c>
      <c r="BE22" s="492">
        <f t="shared" si="81"/>
        <v>4.1097962129349463E-2</v>
      </c>
      <c r="BF22" s="4" t="b">
        <f t="shared" si="21"/>
        <v>1</v>
      </c>
      <c r="BG22" s="7">
        <f>D22-BH22</f>
        <v>49.299020800143325</v>
      </c>
      <c r="BH22" s="7">
        <f>SUM(R22:S22)</f>
        <v>46.499707316223521</v>
      </c>
      <c r="BI22" s="7">
        <f>SUM(T22:U22)</f>
        <v>49.610055631689974</v>
      </c>
      <c r="BJ22" s="7">
        <f>SUM(V22:W22)</f>
        <v>47.277294395090131</v>
      </c>
      <c r="BK22" s="7">
        <f>SUM(X22:Y22)</f>
        <v>51.631782036743168</v>
      </c>
      <c r="BL22" s="7">
        <f>SUM(Z22:AA22)</f>
        <v>48.67695113705004</v>
      </c>
      <c r="BM22" s="7">
        <f>SUM(AB22:AC22)</f>
        <v>50.076607879009941</v>
      </c>
      <c r="BN22" s="7">
        <f>SUM(AD22:AE22)</f>
        <v>48.210398889730072</v>
      </c>
      <c r="BO22" s="7">
        <f>SUM(AF22:AG22)</f>
        <v>47.588329226636773</v>
      </c>
      <c r="BP22" s="7">
        <f>SUM(AH22:AI22)</f>
        <v>44.322463495397002</v>
      </c>
      <c r="BQ22" s="7">
        <f>SUM(AJ22:AK22)</f>
        <v>45.348699547005452</v>
      </c>
      <c r="BR22" s="7">
        <f>SUM(AL22:AM22)</f>
        <v>41.001361451539793</v>
      </c>
      <c r="BS22" s="7">
        <f>SUM(AN22:AO22)</f>
        <v>30.675801629944981</v>
      </c>
      <c r="BT22" s="7">
        <f>SUM(AP22:AQ22)</f>
        <v>40.849117046215817</v>
      </c>
      <c r="BU22" s="7">
        <f>SUM(AR22:AS22)</f>
        <v>41.172819016163118</v>
      </c>
      <c r="BV22" s="7">
        <f t="shared" si="52"/>
        <v>37.22770981410946</v>
      </c>
      <c r="BW22" s="7">
        <f>AV22+AW22</f>
        <v>43.439534418504763</v>
      </c>
      <c r="BX22" s="7">
        <f t="shared" si="83"/>
        <v>44.112012942391836</v>
      </c>
      <c r="BY22" s="7">
        <f t="shared" si="84"/>
        <v>51.536916768966279</v>
      </c>
      <c r="BZ22" s="7">
        <f t="shared" si="85"/>
        <v>50.218632998529124</v>
      </c>
      <c r="CA22" s="492">
        <f t="shared" si="86"/>
        <v>0.13843440026444132</v>
      </c>
      <c r="CB22" s="492">
        <f t="shared" si="87"/>
        <v>-2.557940701704875E-2</v>
      </c>
      <c r="CC22" s="772"/>
      <c r="CD22" s="7">
        <f t="shared" si="88"/>
        <v>101.75554976749541</v>
      </c>
    </row>
    <row r="23" spans="1:82" x14ac:dyDescent="0.45">
      <c r="A23" s="29"/>
      <c r="B23" s="29" t="s">
        <v>9</v>
      </c>
      <c r="C23" s="610">
        <v>4.1989702258797159</v>
      </c>
      <c r="D23" s="610">
        <v>4.354487641653038</v>
      </c>
      <c r="E23" s="610">
        <v>4.354487641653038</v>
      </c>
      <c r="F23" s="610">
        <v>4.1989702258797159</v>
      </c>
      <c r="G23" s="610">
        <v>4.354487641653038</v>
      </c>
      <c r="H23" s="610">
        <v>4.510005057426361</v>
      </c>
      <c r="I23" s="543" t="s">
        <v>101</v>
      </c>
      <c r="J23" s="489" t="s">
        <v>101</v>
      </c>
      <c r="K23" s="489" t="s">
        <v>101</v>
      </c>
      <c r="L23" s="489" t="s">
        <v>101</v>
      </c>
      <c r="M23" s="489" t="s">
        <v>101</v>
      </c>
      <c r="N23" s="489" t="s">
        <v>101</v>
      </c>
      <c r="O23" s="489" t="str">
        <f t="shared" si="18"/>
        <v>N/A</v>
      </c>
      <c r="P23" s="489" t="str">
        <f t="shared" si="18"/>
        <v>N/A</v>
      </c>
      <c r="Q23" s="9"/>
      <c r="R23" s="29">
        <v>1.0886219104132595</v>
      </c>
      <c r="S23" s="29">
        <v>1.0886219104132595</v>
      </c>
      <c r="T23" s="29">
        <v>1.0886219104132595</v>
      </c>
      <c r="U23" s="29">
        <v>1.0886219104132595</v>
      </c>
      <c r="V23" s="29">
        <v>1.0886219104132595</v>
      </c>
      <c r="W23" s="29">
        <v>1.0886219104132595</v>
      </c>
      <c r="X23" s="29">
        <v>1.0886219104132595</v>
      </c>
      <c r="Y23" s="29">
        <v>1.0886219104132595</v>
      </c>
      <c r="Z23" s="29">
        <v>0.93310449463993683</v>
      </c>
      <c r="AA23" s="29">
        <v>1.0886219104132595</v>
      </c>
      <c r="AB23" s="29">
        <v>1.0886219104132595</v>
      </c>
      <c r="AC23" s="29">
        <v>1.0886219104132595</v>
      </c>
      <c r="AD23" s="29">
        <v>1.0886219104132595</v>
      </c>
      <c r="AE23" s="29">
        <v>1.0886219104132595</v>
      </c>
      <c r="AF23" s="29">
        <v>1.0886219104132595</v>
      </c>
      <c r="AG23" s="29">
        <v>1.2441393261865823</v>
      </c>
      <c r="AH23" s="29">
        <v>1.0886219104132595</v>
      </c>
      <c r="AI23" s="29">
        <v>1.2441393261865823</v>
      </c>
      <c r="AJ23" s="489" t="s">
        <v>101</v>
      </c>
      <c r="AK23" s="489" t="s">
        <v>101</v>
      </c>
      <c r="AL23" s="489" t="s">
        <v>101</v>
      </c>
      <c r="AM23" s="489" t="s">
        <v>101</v>
      </c>
      <c r="AN23" s="489" t="s">
        <v>101</v>
      </c>
      <c r="AO23" s="489" t="s">
        <v>101</v>
      </c>
      <c r="AP23" s="489" t="s">
        <v>101</v>
      </c>
      <c r="AQ23" s="489" t="s">
        <v>101</v>
      </c>
      <c r="AR23" s="489" t="s">
        <v>101</v>
      </c>
      <c r="AS23" s="489" t="s">
        <v>101</v>
      </c>
      <c r="AT23" s="489" t="s">
        <v>101</v>
      </c>
      <c r="AU23" s="489" t="s">
        <v>101</v>
      </c>
      <c r="AV23" s="489" t="s">
        <v>101</v>
      </c>
      <c r="AW23" s="489" t="s">
        <v>101</v>
      </c>
      <c r="AX23" s="489" t="s">
        <v>101</v>
      </c>
      <c r="AY23" s="489" t="s">
        <v>101</v>
      </c>
      <c r="AZ23" s="489" t="s">
        <v>101</v>
      </c>
      <c r="BA23" s="489" t="s">
        <v>101</v>
      </c>
      <c r="BB23" s="489" t="s">
        <v>101</v>
      </c>
      <c r="BC23" s="489" t="s">
        <v>101</v>
      </c>
      <c r="BD23" s="612" t="str">
        <f t="shared" si="80"/>
        <v>N/A</v>
      </c>
      <c r="BE23" s="612" t="str">
        <f t="shared" si="81"/>
        <v>N/A</v>
      </c>
      <c r="BF23" s="4" t="e">
        <f t="shared" si="21"/>
        <v>#VALUE!</v>
      </c>
      <c r="BG23" s="29">
        <f>D23-BH23</f>
        <v>2.177243820826519</v>
      </c>
      <c r="BH23" s="29">
        <f>SUM(R23:S23)</f>
        <v>2.177243820826519</v>
      </c>
      <c r="BI23" s="29">
        <f>SUM(T23:U23)</f>
        <v>2.177243820826519</v>
      </c>
      <c r="BJ23" s="29">
        <f>SUM(V23:W23)</f>
        <v>2.177243820826519</v>
      </c>
      <c r="BK23" s="29">
        <f>SUM(X23:Y23)</f>
        <v>2.177243820826519</v>
      </c>
      <c r="BL23" s="29">
        <f>SUM(Z23:AA23)</f>
        <v>2.0217264050531965</v>
      </c>
      <c r="BM23" s="29">
        <f>SUM(AB23:AC23)</f>
        <v>2.177243820826519</v>
      </c>
      <c r="BN23" s="29">
        <f>SUM(AD23:AE23)</f>
        <v>2.177243820826519</v>
      </c>
      <c r="BO23" s="29">
        <f>SUM(AF23:AG23)</f>
        <v>2.3327612365998416</v>
      </c>
      <c r="BP23" s="29">
        <f>SUM(AH23:AI23)</f>
        <v>2.3327612365998416</v>
      </c>
      <c r="BQ23" s="489" t="s">
        <v>101</v>
      </c>
      <c r="BR23" s="489" t="s">
        <v>101</v>
      </c>
      <c r="BS23" s="489" t="s">
        <v>101</v>
      </c>
      <c r="BT23" s="489" t="s">
        <v>101</v>
      </c>
      <c r="BU23" s="489" t="s">
        <v>101</v>
      </c>
      <c r="BV23" s="489" t="s">
        <v>101</v>
      </c>
      <c r="BW23" s="489" t="s">
        <v>101</v>
      </c>
      <c r="BX23" s="489">
        <f t="shared" si="83"/>
        <v>0</v>
      </c>
      <c r="BY23" s="489" t="s">
        <v>101</v>
      </c>
      <c r="BZ23" s="489" t="s">
        <v>101</v>
      </c>
      <c r="CA23" s="680" t="str">
        <f t="shared" si="86"/>
        <v>N/A</v>
      </c>
      <c r="CB23" s="680" t="str">
        <f t="shared" si="87"/>
        <v>N/A</v>
      </c>
      <c r="CC23" s="772"/>
      <c r="CD23" s="489">
        <f t="shared" si="88"/>
        <v>0</v>
      </c>
    </row>
    <row r="24" spans="1:82" x14ac:dyDescent="0.45">
      <c r="A24" s="37"/>
      <c r="B24" s="37"/>
      <c r="C24" s="37"/>
      <c r="D24" s="37"/>
      <c r="E24" s="37"/>
      <c r="F24" s="37"/>
      <c r="G24" s="37"/>
      <c r="H24" s="37"/>
      <c r="I24" s="37"/>
      <c r="J24" s="37"/>
      <c r="K24" s="37"/>
      <c r="L24" s="37"/>
      <c r="M24" s="37"/>
      <c r="N24" s="37"/>
      <c r="O24" s="37"/>
      <c r="P24" s="539"/>
      <c r="Q24" s="9"/>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544"/>
      <c r="BB24" s="544"/>
      <c r="BC24" s="544"/>
      <c r="BD24" s="492"/>
      <c r="BE24" s="492"/>
      <c r="BF24" s="4" t="b">
        <f t="shared" si="21"/>
        <v>1</v>
      </c>
      <c r="BG24" s="37"/>
      <c r="BH24" s="37"/>
      <c r="BI24" s="37"/>
      <c r="BJ24" s="37"/>
      <c r="BK24" s="37"/>
      <c r="BL24" s="37"/>
      <c r="BM24" s="37"/>
      <c r="BN24" s="37"/>
      <c r="BO24" s="37"/>
      <c r="BP24" s="37"/>
      <c r="BQ24" s="37"/>
      <c r="BR24" s="37"/>
      <c r="BS24" s="37"/>
      <c r="BT24" s="37"/>
      <c r="BU24" s="37"/>
      <c r="BV24" s="37"/>
      <c r="BW24" s="37"/>
      <c r="BX24" s="37"/>
      <c r="BY24" s="37"/>
      <c r="BZ24" s="37"/>
      <c r="CA24" s="492"/>
      <c r="CB24" s="492"/>
      <c r="CC24" s="772"/>
      <c r="CD24" s="37"/>
    </row>
    <row r="25" spans="1:82" x14ac:dyDescent="0.45">
      <c r="A25" s="38" t="s">
        <v>5</v>
      </c>
      <c r="B25" s="28"/>
      <c r="C25" s="28">
        <v>91.599757890487126</v>
      </c>
      <c r="D25" s="28">
        <v>93.310449463993677</v>
      </c>
      <c r="E25" s="28">
        <v>88.333892159247341</v>
      </c>
      <c r="F25" s="28">
        <v>77.914225302434716</v>
      </c>
      <c r="G25" s="28">
        <v>76.514568560474814</v>
      </c>
      <c r="H25" s="28">
        <v>69.82731968222194</v>
      </c>
      <c r="I25" s="28">
        <v>65.489557946494045</v>
      </c>
      <c r="J25" s="28">
        <v>56.930151271227359</v>
      </c>
      <c r="K25" s="28">
        <v>60.729580351293841</v>
      </c>
      <c r="L25" s="28">
        <v>59.06902068139275</v>
      </c>
      <c r="M25" s="28">
        <v>57.544477359337144</v>
      </c>
      <c r="N25" s="28">
        <v>59.094635889155214</v>
      </c>
      <c r="O25" s="545">
        <f t="shared" si="18"/>
        <v>-2.5809524256017569E-2</v>
      </c>
      <c r="P25" s="545">
        <f t="shared" si="18"/>
        <v>2.6938441375322419E-2</v>
      </c>
      <c r="Q25" s="9"/>
      <c r="R25" s="28">
        <v>23.016577534451773</v>
      </c>
      <c r="S25" s="28">
        <v>21.616920792491868</v>
      </c>
      <c r="T25" s="28">
        <v>22.394507871358481</v>
      </c>
      <c r="U25" s="28">
        <v>20.528298882078609</v>
      </c>
      <c r="V25" s="28">
        <v>24.416234276411679</v>
      </c>
      <c r="W25" s="28">
        <v>20.994851129398576</v>
      </c>
      <c r="X25" s="28">
        <v>18.040020229705444</v>
      </c>
      <c r="Y25" s="28">
        <v>18.662089892798736</v>
      </c>
      <c r="Z25" s="28">
        <v>19.595194387438671</v>
      </c>
      <c r="AA25" s="28">
        <v>21.772438208265193</v>
      </c>
      <c r="AB25" s="28">
        <v>18.973124724345382</v>
      </c>
      <c r="AC25" s="28">
        <v>18.35105506125209</v>
      </c>
      <c r="AD25" s="28">
        <v>18.040020229705444</v>
      </c>
      <c r="AE25" s="28">
        <v>21.150368545171901</v>
      </c>
      <c r="AF25" s="28">
        <v>18.040020229705444</v>
      </c>
      <c r="AG25" s="28">
        <v>17.728985398158798</v>
      </c>
      <c r="AH25" s="28">
        <v>17.106915735065506</v>
      </c>
      <c r="AI25" s="28">
        <v>17.417950566612152</v>
      </c>
      <c r="AJ25" s="28">
        <v>16.833555083088072</v>
      </c>
      <c r="AK25" s="28">
        <v>16.669414865983736</v>
      </c>
      <c r="AL25" s="28">
        <v>16.483296528218641</v>
      </c>
      <c r="AM25" s="28">
        <v>15.503291469203583</v>
      </c>
      <c r="AN25" s="28">
        <v>12.336700756119519</v>
      </c>
      <c r="AO25" s="28">
        <v>12.094365285511369</v>
      </c>
      <c r="AP25" s="28">
        <v>15.899510164973316</v>
      </c>
      <c r="AQ25" s="28">
        <v>16.599575064623153</v>
      </c>
      <c r="AR25" s="28">
        <v>15.157018477859513</v>
      </c>
      <c r="AS25" s="28">
        <v>14.617088159844675</v>
      </c>
      <c r="AT25" s="28">
        <v>15.07322004036911</v>
      </c>
      <c r="AU25" s="28">
        <v>15.882253673220545</v>
      </c>
      <c r="AV25" s="28">
        <v>14.69359308210471</v>
      </c>
      <c r="AW25" s="28">
        <v>15.033864491566007</v>
      </c>
      <c r="AX25" s="28">
        <v>14.942632554959559</v>
      </c>
      <c r="AY25" s="28">
        <v>14.399272672325084</v>
      </c>
      <c r="AZ25" s="28">
        <v>14.362074596659051</v>
      </c>
      <c r="BA25" s="28">
        <v>14.824888113924111</v>
      </c>
      <c r="BB25" s="28">
        <v>14.000550395883756</v>
      </c>
      <c r="BC25" s="28">
        <v>14.356964252870227</v>
      </c>
      <c r="BD25" s="612">
        <f>IF(ISERROR(BC25/AY25),"N/A",IF(AY25&lt;0,"N/A",IF(BC25&lt;0,"N/A",IF(BC25/AY25-1&gt;300%,"&gt;±300%",IF(BC25/AY25-1&lt;-300%,"&gt;±300%",BC25/AY25-1)))))</f>
        <v>-2.9382330911874588E-3</v>
      </c>
      <c r="BE25" s="612">
        <f>IF(ISERROR(BC25/BB25),"N/A",IF(BB25&lt;0,"N/A",IF(BC25&lt;0,"N/A",IF(BC25/BB25-1&gt;300%,"&gt;±300%",IF(BC25/BB25-1&lt;-300%,"&gt;±300%",BC25/BB25-1)))))</f>
        <v>2.5457131820421752E-2</v>
      </c>
      <c r="BF25" s="4" t="b">
        <f t="shared" si="21"/>
        <v>1</v>
      </c>
      <c r="BG25" s="28">
        <f>D25-BH25</f>
        <v>48.67695113705004</v>
      </c>
      <c r="BH25" s="28">
        <f>SUM(R25:S25)</f>
        <v>44.633498326943638</v>
      </c>
      <c r="BI25" s="28">
        <f>SUM(T25:U25)</f>
        <v>42.922806753437087</v>
      </c>
      <c r="BJ25" s="28">
        <f>SUM(V25:W25)</f>
        <v>45.411085405810255</v>
      </c>
      <c r="BK25" s="28">
        <f>SUM(X25:Y25)</f>
        <v>36.70211012250418</v>
      </c>
      <c r="BL25" s="28">
        <f>SUM(Z25:AA25)</f>
        <v>41.367632595703867</v>
      </c>
      <c r="BM25" s="28">
        <f>SUM(AB25:AC25)</f>
        <v>37.324179785597472</v>
      </c>
      <c r="BN25" s="28">
        <f>SUM(AD25:AE25)</f>
        <v>39.190388774877349</v>
      </c>
      <c r="BO25" s="28">
        <f>SUM(AF25:AG25)</f>
        <v>35.769005627864246</v>
      </c>
      <c r="BP25" s="28">
        <f>SUM(AH25:AI25)</f>
        <v>34.524866301677662</v>
      </c>
      <c r="BQ25" s="28">
        <f>SUM(AJ25:AK25)</f>
        <v>33.502969949071812</v>
      </c>
      <c r="BR25" s="28">
        <f>SUM(AL25:AM25)</f>
        <v>31.986587997422227</v>
      </c>
      <c r="BS25" s="28">
        <f>SUM(AN25:AO25)</f>
        <v>24.431066041630888</v>
      </c>
      <c r="BT25" s="28">
        <f>SUM(AP25:AQ25)</f>
        <v>32.499085229596467</v>
      </c>
      <c r="BU25" s="28">
        <f>SUM(AR25:AS25)</f>
        <v>29.774106637704186</v>
      </c>
      <c r="BV25" s="28">
        <f t="shared" si="52"/>
        <v>30.955473713589654</v>
      </c>
      <c r="BW25" s="28">
        <f>AV25+AW25</f>
        <v>29.727457573670719</v>
      </c>
      <c r="BX25" s="28">
        <f>SUM(AX25:AY25)</f>
        <v>29.341905227284641</v>
      </c>
      <c r="BY25" s="28">
        <f t="shared" si="84"/>
        <v>29.18696271058316</v>
      </c>
      <c r="BZ25" s="28">
        <f t="shared" ref="BZ25" si="89">SUM(BB25:BC25)</f>
        <v>28.357514648753984</v>
      </c>
      <c r="CA25" s="545">
        <f>IF(ISERROR(BZ25/BX25),"N/A",IF(BX25&lt;0,"N/A",IF(BZ25&lt;0,"N/A",IF(BZ25/BX25-1&gt;300%,"&gt;±300%",IF(BZ25/BX25-1&lt;-300%,"&gt;±300%",BZ25/BX25-1)))))</f>
        <v>-3.3548965921111562E-2</v>
      </c>
      <c r="CB25" s="545">
        <f>IF(ISERROR(BZ25/BY25),"N/A",IF(BY25&lt;0,"N/A",IF(BZ25&lt;0,"N/A",IF(BZ25/BY25-1&gt;300%,"&gt;±300%",IF(BZ25/BY25-1&lt;-300%,"&gt;±300%",BZ25/BY25-1)))))</f>
        <v>-2.8418443880370514E-2</v>
      </c>
      <c r="CC25" s="772"/>
      <c r="CD25" s="776">
        <f>SUM(AZ25:BC25)</f>
        <v>57.544477359337144</v>
      </c>
    </row>
    <row r="26" spans="1:82" x14ac:dyDescent="0.45">
      <c r="A26" s="23"/>
      <c r="B26" s="4"/>
      <c r="C26" s="9"/>
      <c r="D26" s="9"/>
      <c r="E26" s="9"/>
      <c r="F26" s="9"/>
      <c r="G26" s="9"/>
      <c r="H26" s="9"/>
      <c r="I26" s="9"/>
      <c r="J26" s="9"/>
      <c r="K26" s="9"/>
      <c r="L26" s="9"/>
      <c r="M26" s="9"/>
      <c r="N26" s="9"/>
      <c r="O26" s="492"/>
      <c r="P26" s="492"/>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492"/>
      <c r="BE26" s="492"/>
      <c r="BF26" s="4" t="b">
        <f t="shared" si="21"/>
        <v>1</v>
      </c>
      <c r="BG26" s="7"/>
      <c r="BH26" s="7"/>
      <c r="BI26" s="7"/>
      <c r="BJ26" s="7"/>
      <c r="BK26" s="7"/>
      <c r="BL26" s="7"/>
      <c r="BM26" s="7"/>
      <c r="BN26" s="7"/>
      <c r="BO26" s="7"/>
      <c r="BP26" s="7"/>
      <c r="BQ26" s="7"/>
      <c r="BR26" s="7"/>
      <c r="BS26" s="7"/>
      <c r="BT26" s="7"/>
      <c r="BU26" s="7"/>
      <c r="BV26" s="7"/>
      <c r="BW26" s="7"/>
      <c r="BX26" s="7"/>
      <c r="BY26" s="7"/>
      <c r="BZ26" s="7"/>
      <c r="CA26" s="492"/>
      <c r="CB26" s="492"/>
      <c r="CC26" s="772"/>
      <c r="CD26" s="7"/>
    </row>
    <row r="27" spans="1:82" x14ac:dyDescent="0.45">
      <c r="A27" s="23" t="s">
        <v>6</v>
      </c>
      <c r="B27" s="9"/>
      <c r="C27" s="554">
        <f t="shared" ref="C27:N27" si="90">SUM(C28:C33)</f>
        <v>50.232125294783266</v>
      </c>
      <c r="D27" s="554">
        <f t="shared" si="90"/>
        <v>53.497991026023044</v>
      </c>
      <c r="E27" s="554">
        <f t="shared" si="90"/>
        <v>58.319030914996048</v>
      </c>
      <c r="F27" s="554">
        <f t="shared" si="90"/>
        <v>62.829035972422403</v>
      </c>
      <c r="G27" s="554">
        <f t="shared" si="90"/>
        <v>59.096617993862672</v>
      </c>
      <c r="H27" s="554">
        <f t="shared" si="90"/>
        <v>63.451105635515702</v>
      </c>
      <c r="I27" s="554">
        <f t="shared" si="90"/>
        <v>69.441710629030368</v>
      </c>
      <c r="J27" s="554">
        <f t="shared" si="90"/>
        <v>65.134690492950739</v>
      </c>
      <c r="K27" s="554">
        <f t="shared" si="90"/>
        <v>78.925768228740537</v>
      </c>
      <c r="L27" s="554">
        <f t="shared" si="90"/>
        <v>72.648005704094615</v>
      </c>
      <c r="M27" s="554">
        <f t="shared" si="90"/>
        <v>81.559753066226705</v>
      </c>
      <c r="N27" s="554">
        <f t="shared" si="90"/>
        <v>70.23776801520107</v>
      </c>
      <c r="O27" s="492">
        <f t="shared" si="18"/>
        <v>0.1226702271557305</v>
      </c>
      <c r="P27" s="492">
        <f t="shared" si="18"/>
        <v>-0.13881828506557836</v>
      </c>
      <c r="Q27" s="9"/>
      <c r="R27" s="555">
        <f t="shared" ref="R27:BC27" si="91">SUM(R28:R33)</f>
        <v>12.752428093412469</v>
      </c>
      <c r="S27" s="555">
        <f t="shared" si="91"/>
        <v>13.530015172279082</v>
      </c>
      <c r="T27" s="555">
        <f t="shared" si="91"/>
        <v>14.152084835372374</v>
      </c>
      <c r="U27" s="555">
        <f t="shared" si="91"/>
        <v>14.307602251145697</v>
      </c>
      <c r="V27" s="555">
        <f t="shared" si="91"/>
        <v>13.996567419599053</v>
      </c>
      <c r="W27" s="555">
        <f t="shared" si="91"/>
        <v>14.929671914238988</v>
      </c>
      <c r="X27" s="555">
        <f t="shared" si="91"/>
        <v>15.55174157733228</v>
      </c>
      <c r="Y27" s="555">
        <f t="shared" si="91"/>
        <v>16.951398319292185</v>
      </c>
      <c r="Z27" s="555">
        <f t="shared" si="91"/>
        <v>16.173811240425572</v>
      </c>
      <c r="AA27" s="555">
        <f t="shared" si="91"/>
        <v>14.929671914238988</v>
      </c>
      <c r="AB27" s="555">
        <f t="shared" si="91"/>
        <v>14.929671914238989</v>
      </c>
      <c r="AC27" s="555">
        <f t="shared" si="91"/>
        <v>14.774154498465665</v>
      </c>
      <c r="AD27" s="555">
        <f t="shared" si="91"/>
        <v>14.774154498465666</v>
      </c>
      <c r="AE27" s="555">
        <f t="shared" si="91"/>
        <v>14.929671914238989</v>
      </c>
      <c r="AF27" s="555">
        <f t="shared" si="91"/>
        <v>15.862776408878926</v>
      </c>
      <c r="AG27" s="555">
        <f t="shared" si="91"/>
        <v>15.707258993105603</v>
      </c>
      <c r="AH27" s="555">
        <f t="shared" si="91"/>
        <v>15.707258993105603</v>
      </c>
      <c r="AI27" s="555">
        <f t="shared" si="91"/>
        <v>16.329328656198893</v>
      </c>
      <c r="AJ27" s="555">
        <f t="shared" si="91"/>
        <v>21.243218411551883</v>
      </c>
      <c r="AK27" s="555">
        <f t="shared" si="91"/>
        <v>17.086827580532844</v>
      </c>
      <c r="AL27" s="555">
        <f t="shared" si="91"/>
        <v>16.542719994247669</v>
      </c>
      <c r="AM27" s="555">
        <f t="shared" si="91"/>
        <v>14.568846528199582</v>
      </c>
      <c r="AN27" s="555">
        <f t="shared" si="91"/>
        <v>19.57575327124519</v>
      </c>
      <c r="AO27" s="555">
        <f t="shared" si="91"/>
        <v>10.732341821363528</v>
      </c>
      <c r="AP27" s="555">
        <f t="shared" si="91"/>
        <v>18.355019618209845</v>
      </c>
      <c r="AQ27" s="555">
        <f t="shared" si="91"/>
        <v>16.471563152497509</v>
      </c>
      <c r="AR27" s="555">
        <f t="shared" si="91"/>
        <v>14.986052285452262</v>
      </c>
      <c r="AS27" s="555">
        <f t="shared" si="91"/>
        <v>24.528560751608072</v>
      </c>
      <c r="AT27" s="555">
        <f t="shared" si="91"/>
        <v>22.535072501665343</v>
      </c>
      <c r="AU27" s="555">
        <f t="shared" si="91"/>
        <v>16.876059955132966</v>
      </c>
      <c r="AV27" s="555">
        <f t="shared" si="91"/>
        <v>17.809357361071594</v>
      </c>
      <c r="AW27" s="555">
        <f t="shared" si="91"/>
        <v>20.134682835022002</v>
      </c>
      <c r="AX27" s="555">
        <f t="shared" si="91"/>
        <v>17.565767956535154</v>
      </c>
      <c r="AY27" s="555">
        <f t="shared" si="91"/>
        <v>17.138175208832727</v>
      </c>
      <c r="AZ27" s="555">
        <f t="shared" si="91"/>
        <v>20.509429276795295</v>
      </c>
      <c r="BA27" s="555">
        <f t="shared" si="91"/>
        <v>21.159318670265623</v>
      </c>
      <c r="BB27" s="555">
        <f t="shared" si="91"/>
        <v>17.182228367630479</v>
      </c>
      <c r="BC27" s="555">
        <f t="shared" si="91"/>
        <v>22.715669957776569</v>
      </c>
      <c r="BD27" s="492">
        <f t="shared" ref="BD27:BD33" si="92">IF(ISERROR(BC27/AY27),"N/A",IF(AY27&lt;0,"N/A",IF(BC27&lt;0,"N/A",IF(BC27/AY27-1&gt;300%,"&gt;±300%",IF(BC27/AY27-1&lt;-300%,"&gt;±300%",BC27/AY27-1)))))</f>
        <v>0.32544274293970887</v>
      </c>
      <c r="BE27" s="492">
        <f t="shared" ref="BE27:BE33" si="93">IF(ISERROR(BC27/BB27),"N/A",IF(BB27&lt;0,"N/A",IF(BC27&lt;0,"N/A",IF(BC27/BB27-1&gt;300%,"&gt;±300%",IF(BC27/BB27-1&lt;-300%,"&gt;±300%",BC27/BB27-1)))))</f>
        <v>0.32204446779269413</v>
      </c>
      <c r="BF27" s="4" t="b">
        <f t="shared" si="21"/>
        <v>0</v>
      </c>
      <c r="BG27" s="9">
        <f>SUM(BG28:BG33)</f>
        <v>27.215547760331489</v>
      </c>
      <c r="BH27" s="9">
        <f t="shared" ref="BH27" si="94">SUM(BH28:BH33)</f>
        <v>26.282443265691555</v>
      </c>
      <c r="BI27" s="9">
        <f t="shared" ref="BI27:BI33" si="95">SUM(T27:U27)</f>
        <v>28.459687086518073</v>
      </c>
      <c r="BJ27" s="9">
        <f t="shared" ref="BJ27:BJ33" si="96">SUM(V27:W27)</f>
        <v>28.926239333838041</v>
      </c>
      <c r="BK27" s="9">
        <f t="shared" ref="BK27:BK33" si="97">SUM(X27:Y27)</f>
        <v>32.503139896624461</v>
      </c>
      <c r="BL27" s="9">
        <f t="shared" ref="BL27:BL33" si="98">SUM(Z27:AA27)</f>
        <v>31.103483154664559</v>
      </c>
      <c r="BM27" s="9">
        <f t="shared" ref="BM27:BM33" si="99">SUM(AB27:AC27)</f>
        <v>29.703826412704654</v>
      </c>
      <c r="BN27" s="9">
        <f t="shared" ref="BN27:BN33" si="100">SUM(AD27:AE27)</f>
        <v>29.703826412704657</v>
      </c>
      <c r="BO27" s="9">
        <f t="shared" ref="BO27:BO33" si="101">SUM(AF27:AG27)</f>
        <v>31.570035401984526</v>
      </c>
      <c r="BP27" s="9">
        <f t="shared" ref="BP27:BP33" si="102">SUM(AH27:AI27)</f>
        <v>32.036587649304494</v>
      </c>
      <c r="BQ27" s="9">
        <f t="shared" ref="BQ27:BQ33" si="103">SUM(AJ27:AK27)</f>
        <v>38.330045992084727</v>
      </c>
      <c r="BR27" s="9">
        <f t="shared" ref="BR27:BR33" si="104">SUM(AL27:AM27)</f>
        <v>31.111566522447252</v>
      </c>
      <c r="BS27" s="9">
        <f t="shared" ref="BS27:BS33" si="105">SUM(AN27:AO27)</f>
        <v>30.308095092608717</v>
      </c>
      <c r="BT27" s="9">
        <f t="shared" ref="BT27:BT33" si="106">SUM(AP27:AQ27)</f>
        <v>34.826582770707354</v>
      </c>
      <c r="BU27" s="9">
        <f t="shared" ref="BU27:BU33" si="107">SUM(AR27:AS27)</f>
        <v>39.514613037060336</v>
      </c>
      <c r="BV27" s="9">
        <f t="shared" si="52"/>
        <v>39.411132456798313</v>
      </c>
      <c r="BW27" s="9">
        <f t="shared" ref="BW27:BW33" si="108">AV27+AW27</f>
        <v>37.944040196093596</v>
      </c>
      <c r="BX27" s="9">
        <f t="shared" ref="BX27:BX33" si="109">SUM(AX27:AY27)</f>
        <v>34.703943165367882</v>
      </c>
      <c r="BY27" s="9">
        <f t="shared" ref="BY27:BY33" si="110">SUM(AZ27:BA27)</f>
        <v>41.668747947060922</v>
      </c>
      <c r="BZ27" s="9">
        <f t="shared" ref="BZ27:BZ33" si="111">SUM(BB27:BC27)</f>
        <v>39.897898325407049</v>
      </c>
      <c r="CA27" s="492">
        <f t="shared" ref="CA27:CA33" si="112">IF(ISERROR(BZ27/BX27),"N/A",IF(BX27&lt;0,"N/A",IF(BZ27&lt;0,"N/A",IF(BZ27/BX27-1&gt;300%,"&gt;±300%",IF(BZ27/BX27-1&lt;-300%,"&gt;±300%",BZ27/BX27-1)))))</f>
        <v>0.14966469761921375</v>
      </c>
      <c r="CB27" s="492">
        <f t="shared" ref="CB27:CB33" si="113">IF(ISERROR(BZ27/BY27),"N/A",IF(BY27&lt;0,"N/A",IF(BZ27&lt;0,"N/A",IF(BZ27/BY27-1&gt;300%,"&gt;±300%",IF(BZ27/BY27-1&lt;-300%,"&gt;±300%",BZ27/BY27-1)))))</f>
        <v>-4.249826810020052E-2</v>
      </c>
      <c r="CC27" s="772"/>
      <c r="CD27" s="9">
        <f t="shared" ref="CD27:CD33" si="114">SUM(AZ27:BC27)</f>
        <v>81.566646272467977</v>
      </c>
    </row>
    <row r="28" spans="1:82" x14ac:dyDescent="0.45">
      <c r="A28" s="10"/>
      <c r="B28" s="10" t="s">
        <v>12</v>
      </c>
      <c r="C28" s="7">
        <v>16.640363487745539</v>
      </c>
      <c r="D28" s="7">
        <v>16.795880903518864</v>
      </c>
      <c r="E28" s="7">
        <v>16.018293824652247</v>
      </c>
      <c r="F28" s="7">
        <v>17.417950566612152</v>
      </c>
      <c r="G28" s="7">
        <v>17.728985398158798</v>
      </c>
      <c r="H28" s="7">
        <v>17.573467982385477</v>
      </c>
      <c r="I28" s="7">
        <v>24.24193112196523</v>
      </c>
      <c r="J28" s="7">
        <v>19.506147258352847</v>
      </c>
      <c r="K28" s="7">
        <v>20.829226783431416</v>
      </c>
      <c r="L28" s="7">
        <v>21.293189536556156</v>
      </c>
      <c r="M28" s="7">
        <v>23.996054417913545</v>
      </c>
      <c r="N28" s="7">
        <v>16.885566287287013</v>
      </c>
      <c r="O28" s="26">
        <f t="shared" si="18"/>
        <v>0.12693565126619988</v>
      </c>
      <c r="P28" s="26">
        <f t="shared" si="18"/>
        <v>-0.29631905340731379</v>
      </c>
      <c r="Q28" s="9"/>
      <c r="R28" s="7">
        <v>4.510005057426361</v>
      </c>
      <c r="S28" s="7">
        <v>3.8879353943330699</v>
      </c>
      <c r="T28" s="7">
        <v>4.1989702258797159</v>
      </c>
      <c r="U28" s="7">
        <v>4.0434528101063929</v>
      </c>
      <c r="V28" s="7">
        <v>3.8879353943330699</v>
      </c>
      <c r="W28" s="7">
        <v>3.5769005627864243</v>
      </c>
      <c r="X28" s="7">
        <v>4.354487641653038</v>
      </c>
      <c r="Y28" s="7">
        <v>4.1989702258797159</v>
      </c>
      <c r="Z28" s="7">
        <v>5.1320747205196522</v>
      </c>
      <c r="AA28" s="7">
        <v>4.0434528101063929</v>
      </c>
      <c r="AB28" s="7">
        <v>4.6655224731996841</v>
      </c>
      <c r="AC28" s="7">
        <v>4.1989702258797159</v>
      </c>
      <c r="AD28" s="7">
        <v>4.9765573047463292</v>
      </c>
      <c r="AE28" s="7">
        <v>4.1989702258797159</v>
      </c>
      <c r="AF28" s="7">
        <v>4.510005057426361</v>
      </c>
      <c r="AG28" s="7">
        <v>4.1989702258797159</v>
      </c>
      <c r="AH28" s="7">
        <v>4.8210398889730071</v>
      </c>
      <c r="AI28" s="7">
        <v>4.354487641653038</v>
      </c>
      <c r="AJ28" s="7">
        <v>8.1365722811019943</v>
      </c>
      <c r="AK28" s="7">
        <v>6.6699272420889519</v>
      </c>
      <c r="AL28" s="7">
        <v>4.8380282342271306</v>
      </c>
      <c r="AM28" s="7">
        <v>4.597403364547155</v>
      </c>
      <c r="AN28" s="7">
        <v>6.8988674303303359</v>
      </c>
      <c r="AO28" s="7">
        <v>3.1771080287066833</v>
      </c>
      <c r="AP28" s="7">
        <v>4.418957836837353</v>
      </c>
      <c r="AQ28" s="7">
        <v>5.0112139624784726</v>
      </c>
      <c r="AR28" s="7">
        <v>3.2686973658731606</v>
      </c>
      <c r="AS28" s="7">
        <v>4.5440966751296541</v>
      </c>
      <c r="AT28" s="7">
        <v>9.8128630351875952</v>
      </c>
      <c r="AU28" s="7">
        <v>3.2035697072410003</v>
      </c>
      <c r="AV28" s="7">
        <v>4.1301323988021501</v>
      </c>
      <c r="AW28" s="7">
        <v>4.7595394034854044</v>
      </c>
      <c r="AX28" s="7">
        <v>4.0766180639017406</v>
      </c>
      <c r="AY28" s="7">
        <v>8.3268996703668581</v>
      </c>
      <c r="AZ28" s="7">
        <v>9.0719876610157346</v>
      </c>
      <c r="BA28" s="7">
        <v>7.1142496421404777</v>
      </c>
      <c r="BB28" s="7">
        <v>3.8216100920677989</v>
      </c>
      <c r="BC28" s="7">
        <v>3.9882070226895352</v>
      </c>
      <c r="BD28" s="492">
        <f t="shared" si="92"/>
        <v>-0.52104538536924316</v>
      </c>
      <c r="BE28" s="492">
        <f t="shared" si="93"/>
        <v>4.3593387762798752E-2</v>
      </c>
      <c r="BF28" s="4" t="b">
        <f t="shared" si="21"/>
        <v>1</v>
      </c>
      <c r="BG28" s="7">
        <f t="shared" ref="BG28:BG33" si="115">D28-BH28</f>
        <v>8.3979404517594318</v>
      </c>
      <c r="BH28" s="7">
        <f t="shared" ref="BH28:BH33" si="116">SUM(R28:S28)</f>
        <v>8.3979404517594318</v>
      </c>
      <c r="BI28" s="7">
        <f t="shared" si="95"/>
        <v>8.2424230359861088</v>
      </c>
      <c r="BJ28" s="7">
        <f t="shared" si="96"/>
        <v>7.4648359571194938</v>
      </c>
      <c r="BK28" s="7">
        <f t="shared" si="97"/>
        <v>8.5534578675327531</v>
      </c>
      <c r="BL28" s="7">
        <f t="shared" si="98"/>
        <v>9.1755275306260451</v>
      </c>
      <c r="BM28" s="7">
        <f t="shared" si="99"/>
        <v>8.8644926990793991</v>
      </c>
      <c r="BN28" s="7">
        <f t="shared" si="100"/>
        <v>9.1755275306260451</v>
      </c>
      <c r="BO28" s="7">
        <f t="shared" si="101"/>
        <v>8.7089752833060778</v>
      </c>
      <c r="BP28" s="7">
        <f t="shared" si="102"/>
        <v>9.1755275306260451</v>
      </c>
      <c r="BQ28" s="7">
        <f t="shared" si="103"/>
        <v>14.806499523190947</v>
      </c>
      <c r="BR28" s="7">
        <f t="shared" si="104"/>
        <v>9.4354315987742865</v>
      </c>
      <c r="BS28" s="7">
        <f t="shared" si="105"/>
        <v>10.07597545903702</v>
      </c>
      <c r="BT28" s="7">
        <f t="shared" si="106"/>
        <v>9.4301717993158256</v>
      </c>
      <c r="BU28" s="7">
        <f t="shared" si="107"/>
        <v>7.8127940410028147</v>
      </c>
      <c r="BV28" s="7">
        <f t="shared" si="52"/>
        <v>13.016432742428595</v>
      </c>
      <c r="BW28" s="7">
        <f t="shared" si="108"/>
        <v>8.8896718022875554</v>
      </c>
      <c r="BX28" s="7">
        <f t="shared" si="109"/>
        <v>12.403517734268599</v>
      </c>
      <c r="BY28" s="7">
        <f t="shared" si="110"/>
        <v>16.186237303156211</v>
      </c>
      <c r="BZ28" s="7">
        <f t="shared" si="111"/>
        <v>7.8098171147573341</v>
      </c>
      <c r="CA28" s="492">
        <f t="shared" si="112"/>
        <v>-0.37035466211490387</v>
      </c>
      <c r="CB28" s="492">
        <f t="shared" si="113"/>
        <v>-0.51750261852181856</v>
      </c>
      <c r="CC28" s="772"/>
      <c r="CD28" s="7">
        <f t="shared" si="114"/>
        <v>23.996054417913548</v>
      </c>
    </row>
    <row r="29" spans="1:82" x14ac:dyDescent="0.45">
      <c r="A29" s="10"/>
      <c r="B29" s="10" t="s">
        <v>13</v>
      </c>
      <c r="C29" s="7">
        <v>1.5551741577332279</v>
      </c>
      <c r="D29" s="7">
        <v>1.8662089892798737</v>
      </c>
      <c r="E29" s="7">
        <v>5.2875921362929752</v>
      </c>
      <c r="F29" s="7">
        <v>6.8427662940262026</v>
      </c>
      <c r="G29" s="7">
        <v>3.7324179785597473</v>
      </c>
      <c r="H29" s="7">
        <v>7.3093185413461716</v>
      </c>
      <c r="I29" s="7">
        <v>6.8063128975976861</v>
      </c>
      <c r="J29" s="7">
        <v>3.3867342485185845</v>
      </c>
      <c r="K29" s="7">
        <v>5.2530086792043349</v>
      </c>
      <c r="L29" s="7">
        <v>5.992240442533654</v>
      </c>
      <c r="M29" s="7">
        <v>5.2734356776438913</v>
      </c>
      <c r="N29" s="7">
        <v>4.8618117192678474</v>
      </c>
      <c r="O29" s="26">
        <f t="shared" si="18"/>
        <v>-0.1199559283014745</v>
      </c>
      <c r="P29" s="26">
        <f t="shared" si="18"/>
        <v>-7.8056125747598459E-2</v>
      </c>
      <c r="Q29" s="9"/>
      <c r="R29" s="7">
        <v>0.46655224731996842</v>
      </c>
      <c r="S29" s="7">
        <v>0.46655224731996842</v>
      </c>
      <c r="T29" s="7">
        <v>1.3996567419599051</v>
      </c>
      <c r="U29" s="7">
        <v>1.2441393261865823</v>
      </c>
      <c r="V29" s="7">
        <v>1.2441393261865823</v>
      </c>
      <c r="W29" s="7">
        <v>1.2441393261865823</v>
      </c>
      <c r="X29" s="7">
        <v>1.7106915735065507</v>
      </c>
      <c r="Y29" s="7">
        <v>1.8662089892798737</v>
      </c>
      <c r="Z29" s="7">
        <v>1.7106915735065507</v>
      </c>
      <c r="AA29" s="7">
        <v>1.7106915735065507</v>
      </c>
      <c r="AB29" s="7">
        <v>1.0886219104132595</v>
      </c>
      <c r="AC29" s="7">
        <v>0.77758707886661393</v>
      </c>
      <c r="AD29" s="7">
        <v>0.93310449463993683</v>
      </c>
      <c r="AE29" s="7">
        <v>0.93310449463993683</v>
      </c>
      <c r="AF29" s="7">
        <v>1.7106915735065507</v>
      </c>
      <c r="AG29" s="7">
        <v>1.7106915735065507</v>
      </c>
      <c r="AH29" s="7">
        <v>1.7106915735065507</v>
      </c>
      <c r="AI29" s="7">
        <v>1.7106915735065507</v>
      </c>
      <c r="AJ29" s="7">
        <v>1.7015782243994215</v>
      </c>
      <c r="AK29" s="7">
        <v>1.7015782243994215</v>
      </c>
      <c r="AL29" s="7">
        <v>1.7015782243994215</v>
      </c>
      <c r="AM29" s="7">
        <v>1.7015782243994215</v>
      </c>
      <c r="AN29" s="7">
        <v>1.0318845562476906</v>
      </c>
      <c r="AO29" s="7">
        <v>0.56889675062977674</v>
      </c>
      <c r="AP29" s="7">
        <v>0.66644247200782714</v>
      </c>
      <c r="AQ29" s="7">
        <v>1.11951046963329</v>
      </c>
      <c r="AR29" s="7">
        <v>1.1155119760225094</v>
      </c>
      <c r="AS29" s="7">
        <v>1.1953229519857544</v>
      </c>
      <c r="AT29" s="7">
        <v>1.1953229519857544</v>
      </c>
      <c r="AU29" s="7">
        <v>1.7468507992103164</v>
      </c>
      <c r="AV29" s="7">
        <v>1.3704438165170225</v>
      </c>
      <c r="AW29" s="7">
        <v>1.4935353458038054</v>
      </c>
      <c r="AX29" s="7">
        <v>1.5143773171088755</v>
      </c>
      <c r="AY29" s="7">
        <v>1.613883963103951</v>
      </c>
      <c r="AZ29" s="7">
        <v>1.3673343809956446</v>
      </c>
      <c r="BA29" s="7">
        <v>1.3454224433986064</v>
      </c>
      <c r="BB29" s="7">
        <v>1.2716492951595291</v>
      </c>
      <c r="BC29" s="7">
        <v>1.2890295580901103</v>
      </c>
      <c r="BD29" s="492">
        <f t="shared" si="92"/>
        <v>-0.201287336909312</v>
      </c>
      <c r="BE29" s="492">
        <f t="shared" si="93"/>
        <v>1.3667497003095441E-2</v>
      </c>
      <c r="BF29" s="4" t="b">
        <f t="shared" si="21"/>
        <v>1</v>
      </c>
      <c r="BG29" s="7">
        <f t="shared" si="115"/>
        <v>0.93310449463993683</v>
      </c>
      <c r="BH29" s="7">
        <f t="shared" si="116"/>
        <v>0.93310449463993683</v>
      </c>
      <c r="BI29" s="7">
        <f t="shared" si="95"/>
        <v>2.6437960681464876</v>
      </c>
      <c r="BJ29" s="7">
        <f t="shared" si="96"/>
        <v>2.4882786523731646</v>
      </c>
      <c r="BK29" s="7">
        <f t="shared" si="97"/>
        <v>3.5769005627864243</v>
      </c>
      <c r="BL29" s="7">
        <f t="shared" si="98"/>
        <v>3.4213831470131013</v>
      </c>
      <c r="BM29" s="7">
        <f t="shared" si="99"/>
        <v>1.8662089892798734</v>
      </c>
      <c r="BN29" s="7">
        <f t="shared" si="100"/>
        <v>1.8662089892798737</v>
      </c>
      <c r="BO29" s="7">
        <f t="shared" si="101"/>
        <v>3.4213831470131013</v>
      </c>
      <c r="BP29" s="7">
        <f t="shared" si="102"/>
        <v>3.4213831470131013</v>
      </c>
      <c r="BQ29" s="7">
        <f t="shared" si="103"/>
        <v>3.403156448798843</v>
      </c>
      <c r="BR29" s="7">
        <f t="shared" si="104"/>
        <v>3.403156448798843</v>
      </c>
      <c r="BS29" s="7">
        <f t="shared" si="105"/>
        <v>1.6007813068774674</v>
      </c>
      <c r="BT29" s="7">
        <f t="shared" si="106"/>
        <v>1.7859529416411171</v>
      </c>
      <c r="BU29" s="7">
        <f t="shared" si="107"/>
        <v>2.3108349280082638</v>
      </c>
      <c r="BV29" s="7">
        <f t="shared" si="52"/>
        <v>2.9421737511960711</v>
      </c>
      <c r="BW29" s="7">
        <f t="shared" si="108"/>
        <v>2.8639791623208279</v>
      </c>
      <c r="BX29" s="7">
        <f t="shared" si="109"/>
        <v>3.1282612802128265</v>
      </c>
      <c r="BY29" s="7">
        <f t="shared" si="110"/>
        <v>2.7127568243942513</v>
      </c>
      <c r="BZ29" s="7">
        <f t="shared" si="111"/>
        <v>2.5606788532496392</v>
      </c>
      <c r="CA29" s="492">
        <f t="shared" si="112"/>
        <v>-0.18143702719248966</v>
      </c>
      <c r="CB29" s="492">
        <f t="shared" si="113"/>
        <v>-5.6060303591189187E-2</v>
      </c>
      <c r="CC29" s="772"/>
      <c r="CD29" s="7">
        <f t="shared" si="114"/>
        <v>5.2734356776438904</v>
      </c>
    </row>
    <row r="30" spans="1:82"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2.7704338998107043</v>
      </c>
      <c r="N30" s="7">
        <v>2.6917443552591123</v>
      </c>
      <c r="O30" s="26">
        <f t="shared" si="18"/>
        <v>-0.15942845494850211</v>
      </c>
      <c r="P30" s="26">
        <f t="shared" si="18"/>
        <v>-2.8403328647172765E-2</v>
      </c>
      <c r="Q30" s="9"/>
      <c r="R30" s="7">
        <v>1.7106915735065507</v>
      </c>
      <c r="S30" s="7">
        <v>1.8662089892798737</v>
      </c>
      <c r="T30" s="7">
        <v>1.8662089892798737</v>
      </c>
      <c r="U30" s="7">
        <v>1.5551741577332279</v>
      </c>
      <c r="V30" s="7">
        <v>1.5551741577332279</v>
      </c>
      <c r="W30" s="7">
        <v>1.5551741577332279</v>
      </c>
      <c r="X30" s="7">
        <v>1.5551741577332279</v>
      </c>
      <c r="Y30" s="7">
        <v>1.5551741577332279</v>
      </c>
      <c r="Z30" s="7">
        <v>1.5551741577332279</v>
      </c>
      <c r="AA30" s="7">
        <v>1.5551741577332279</v>
      </c>
      <c r="AB30" s="7">
        <v>1.7106915735065507</v>
      </c>
      <c r="AC30" s="7">
        <v>1.5551741577332279</v>
      </c>
      <c r="AD30" s="7">
        <v>1.5551741577332279</v>
      </c>
      <c r="AE30" s="7">
        <v>2.0217264050531965</v>
      </c>
      <c r="AF30" s="7">
        <v>1.7106915735065507</v>
      </c>
      <c r="AG30" s="7">
        <v>1.5551741577332279</v>
      </c>
      <c r="AH30" s="7">
        <v>1.5551741577332279</v>
      </c>
      <c r="AI30" s="7">
        <v>1.7106915735065507</v>
      </c>
      <c r="AJ30" s="7">
        <v>1.096518024779523</v>
      </c>
      <c r="AK30" s="7">
        <v>1.1113150117229027</v>
      </c>
      <c r="AL30" s="7">
        <v>1.1659078453559704</v>
      </c>
      <c r="AM30" s="7">
        <v>1.1166249983670673</v>
      </c>
      <c r="AN30" s="7">
        <v>0.99745760128693783</v>
      </c>
      <c r="AO30" s="7">
        <v>0.91092771115066096</v>
      </c>
      <c r="AP30" s="7">
        <v>1.0140357578083741</v>
      </c>
      <c r="AQ30" s="7">
        <v>1.1139401457011566</v>
      </c>
      <c r="AR30" s="7">
        <v>1.0297741202846342</v>
      </c>
      <c r="AS30" s="7">
        <v>1.090029343026008</v>
      </c>
      <c r="AT30" s="7">
        <v>1.0876265989523104</v>
      </c>
      <c r="AU30" s="7">
        <v>0.98925747898804195</v>
      </c>
      <c r="AV30" s="7">
        <v>0.922230716929066</v>
      </c>
      <c r="AW30" s="7">
        <v>0.83730576652357003</v>
      </c>
      <c r="AX30" s="7">
        <v>0.8018477957272524</v>
      </c>
      <c r="AY30" s="7">
        <v>0.73450875469740351</v>
      </c>
      <c r="AZ30" s="7">
        <v>0.69992168142941658</v>
      </c>
      <c r="BA30" s="7">
        <v>0.70268989143018168</v>
      </c>
      <c r="BB30" s="7">
        <v>0.68477428513309491</v>
      </c>
      <c r="BC30" s="7">
        <v>0.6923790867644104</v>
      </c>
      <c r="BD30" s="492">
        <f t="shared" si="92"/>
        <v>-5.7357611687486765E-2</v>
      </c>
      <c r="BE30" s="492">
        <f t="shared" si="93"/>
        <v>1.1105559593023173E-2</v>
      </c>
      <c r="BF30" s="4" t="b">
        <f t="shared" si="21"/>
        <v>0</v>
      </c>
      <c r="BG30" s="7">
        <f t="shared" si="115"/>
        <v>3.1103483154664562</v>
      </c>
      <c r="BH30" s="7">
        <f t="shared" si="116"/>
        <v>3.5769005627864243</v>
      </c>
      <c r="BI30" s="7">
        <f t="shared" si="95"/>
        <v>3.4213831470131018</v>
      </c>
      <c r="BJ30" s="7">
        <f t="shared" si="96"/>
        <v>3.1103483154664557</v>
      </c>
      <c r="BK30" s="7">
        <f t="shared" si="97"/>
        <v>3.1103483154664557</v>
      </c>
      <c r="BL30" s="7">
        <f t="shared" si="98"/>
        <v>3.1103483154664557</v>
      </c>
      <c r="BM30" s="7">
        <f t="shared" si="99"/>
        <v>3.2658657312397787</v>
      </c>
      <c r="BN30" s="7">
        <f t="shared" si="100"/>
        <v>3.5769005627864243</v>
      </c>
      <c r="BO30" s="7">
        <f t="shared" si="101"/>
        <v>3.2658657312397787</v>
      </c>
      <c r="BP30" s="7">
        <f t="shared" si="102"/>
        <v>3.2658657312397787</v>
      </c>
      <c r="BQ30" s="7">
        <f t="shared" si="103"/>
        <v>2.2078330365024259</v>
      </c>
      <c r="BR30" s="7">
        <f t="shared" si="104"/>
        <v>2.2825328437230379</v>
      </c>
      <c r="BS30" s="7">
        <f t="shared" si="105"/>
        <v>1.9083853124375989</v>
      </c>
      <c r="BT30" s="7">
        <f t="shared" si="106"/>
        <v>2.1279759035095305</v>
      </c>
      <c r="BU30" s="7">
        <f t="shared" si="107"/>
        <v>2.1198034633106424</v>
      </c>
      <c r="BV30" s="7">
        <f t="shared" si="52"/>
        <v>2.0768840779403526</v>
      </c>
      <c r="BW30" s="7">
        <f t="shared" si="108"/>
        <v>1.7595364834526359</v>
      </c>
      <c r="BX30" s="7">
        <f t="shared" si="109"/>
        <v>1.5363565504246559</v>
      </c>
      <c r="BY30" s="7">
        <f t="shared" si="110"/>
        <v>1.4026115728595983</v>
      </c>
      <c r="BZ30" s="7">
        <f t="shared" si="111"/>
        <v>1.3771533718975053</v>
      </c>
      <c r="CA30" s="492">
        <f t="shared" si="112"/>
        <v>-0.10362384856766882</v>
      </c>
      <c r="CB30" s="492">
        <f t="shared" si="113"/>
        <v>-1.8150571016742445E-2</v>
      </c>
      <c r="CC30" s="772"/>
      <c r="CD30" s="7">
        <f t="shared" si="114"/>
        <v>2.7797649447571038</v>
      </c>
    </row>
    <row r="31" spans="1:82" x14ac:dyDescent="0.45">
      <c r="A31" s="10"/>
      <c r="B31" s="10" t="s">
        <v>11</v>
      </c>
      <c r="C31" s="7">
        <v>5.5986269678396203</v>
      </c>
      <c r="D31" s="7">
        <v>6.9982837097995256</v>
      </c>
      <c r="E31" s="7">
        <v>9.3310449463993681</v>
      </c>
      <c r="F31" s="7">
        <v>9.9531146094926584</v>
      </c>
      <c r="G31" s="7">
        <v>8.0869056202127858</v>
      </c>
      <c r="H31" s="7">
        <v>8.5534578675327531</v>
      </c>
      <c r="I31" s="7">
        <v>7.0794582242826376</v>
      </c>
      <c r="J31" s="7">
        <v>14.716564992624631</v>
      </c>
      <c r="K31" s="7">
        <v>23.419622609451473</v>
      </c>
      <c r="L31" s="7">
        <v>15.709648003551155</v>
      </c>
      <c r="M31" s="7">
        <v>21.805975875593319</v>
      </c>
      <c r="N31" s="7">
        <v>16.496933977631162</v>
      </c>
      <c r="O31" s="26">
        <f t="shared" si="18"/>
        <v>0.38806266510007692</v>
      </c>
      <c r="P31" s="26">
        <f t="shared" si="18"/>
        <v>-0.2434672920969515</v>
      </c>
      <c r="Q31" s="9"/>
      <c r="R31" s="7">
        <v>1.3996567419599051</v>
      </c>
      <c r="S31" s="7">
        <v>1.7106915735065507</v>
      </c>
      <c r="T31" s="7">
        <v>1.7106915735065507</v>
      </c>
      <c r="U31" s="7">
        <v>2.0217264050531965</v>
      </c>
      <c r="V31" s="7">
        <v>2.6437960681464876</v>
      </c>
      <c r="W31" s="7">
        <v>2.9548308996931332</v>
      </c>
      <c r="X31" s="7">
        <v>2.7993134839198102</v>
      </c>
      <c r="Y31" s="7">
        <v>3.4213831470131013</v>
      </c>
      <c r="Z31" s="7">
        <v>2.6437960681464876</v>
      </c>
      <c r="AA31" s="7">
        <v>1.2441393261865823</v>
      </c>
      <c r="AB31" s="7">
        <v>1.8662089892798737</v>
      </c>
      <c r="AC31" s="7">
        <v>2.177243820826519</v>
      </c>
      <c r="AD31" s="7">
        <v>2.0217264050531965</v>
      </c>
      <c r="AE31" s="7">
        <v>1.7106915735065507</v>
      </c>
      <c r="AF31" s="7">
        <v>2.177243820826519</v>
      </c>
      <c r="AG31" s="7">
        <v>2.0217264050531965</v>
      </c>
      <c r="AH31" s="7">
        <v>2.177243820826519</v>
      </c>
      <c r="AI31" s="7">
        <v>2.177243820826519</v>
      </c>
      <c r="AJ31" s="7">
        <v>3.5933185378891128</v>
      </c>
      <c r="AK31" s="7">
        <v>0.8929292015026653</v>
      </c>
      <c r="AL31" s="7">
        <v>2.159355329949681</v>
      </c>
      <c r="AM31" s="7">
        <v>0.43385515494117777</v>
      </c>
      <c r="AN31" s="7">
        <v>5.005423042830266</v>
      </c>
      <c r="AO31" s="7">
        <v>0.86875649045720116</v>
      </c>
      <c r="AP31" s="7">
        <v>6.035232795716027</v>
      </c>
      <c r="AQ31" s="7">
        <v>2.8071526636211366</v>
      </c>
      <c r="AR31" s="7">
        <v>3.1608531134941305</v>
      </c>
      <c r="AS31" s="7">
        <v>11.613353970787326</v>
      </c>
      <c r="AT31" s="7">
        <v>4.2844844774582169</v>
      </c>
      <c r="AU31" s="7">
        <v>4.3609310477117971</v>
      </c>
      <c r="AV31" s="7">
        <v>4.6732641180981913</v>
      </c>
      <c r="AW31" s="7">
        <v>6.2911464696915829</v>
      </c>
      <c r="AX31" s="7">
        <v>4.6957326935020616</v>
      </c>
      <c r="AY31" s="7">
        <v>4.9504722259319817E-2</v>
      </c>
      <c r="AZ31" s="7">
        <v>2.5023432775547461</v>
      </c>
      <c r="BA31" s="7">
        <v>5.018079606931547</v>
      </c>
      <c r="BB31" s="7">
        <v>4.6396787873023344</v>
      </c>
      <c r="BC31" s="7">
        <v>9.6444608886613459</v>
      </c>
      <c r="BD31" s="492" t="str">
        <f t="shared" si="92"/>
        <v>&gt;±300%</v>
      </c>
      <c r="BE31" s="492">
        <f t="shared" si="93"/>
        <v>1.0786915066309923</v>
      </c>
      <c r="BF31" s="4" t="b">
        <f t="shared" si="21"/>
        <v>0</v>
      </c>
      <c r="BG31" s="7">
        <f t="shared" si="115"/>
        <v>3.8879353943330699</v>
      </c>
      <c r="BH31" s="7">
        <f t="shared" si="116"/>
        <v>3.1103483154664557</v>
      </c>
      <c r="BI31" s="7">
        <f t="shared" si="95"/>
        <v>3.7324179785597469</v>
      </c>
      <c r="BJ31" s="7">
        <f t="shared" si="96"/>
        <v>5.5986269678396212</v>
      </c>
      <c r="BK31" s="7">
        <f t="shared" si="97"/>
        <v>6.2206966309329115</v>
      </c>
      <c r="BL31" s="7">
        <f t="shared" si="98"/>
        <v>3.8879353943330699</v>
      </c>
      <c r="BM31" s="7">
        <f t="shared" si="99"/>
        <v>4.0434528101063929</v>
      </c>
      <c r="BN31" s="7">
        <f t="shared" si="100"/>
        <v>3.7324179785597469</v>
      </c>
      <c r="BO31" s="7">
        <f t="shared" si="101"/>
        <v>4.1989702258797159</v>
      </c>
      <c r="BP31" s="7">
        <f t="shared" si="102"/>
        <v>4.354487641653038</v>
      </c>
      <c r="BQ31" s="7">
        <f t="shared" si="103"/>
        <v>4.4862477393917786</v>
      </c>
      <c r="BR31" s="7">
        <f t="shared" si="104"/>
        <v>2.593210484890859</v>
      </c>
      <c r="BS31" s="7">
        <f t="shared" si="105"/>
        <v>5.8741795332874673</v>
      </c>
      <c r="BT31" s="7">
        <f t="shared" si="106"/>
        <v>8.842385459337164</v>
      </c>
      <c r="BU31" s="7">
        <f t="shared" si="107"/>
        <v>14.774207084281457</v>
      </c>
      <c r="BV31" s="7">
        <f t="shared" si="52"/>
        <v>8.645415525170014</v>
      </c>
      <c r="BW31" s="7">
        <f t="shared" si="108"/>
        <v>10.964410587789775</v>
      </c>
      <c r="BX31" s="7">
        <f t="shared" si="109"/>
        <v>4.7452374157613812</v>
      </c>
      <c r="BY31" s="7">
        <f t="shared" si="110"/>
        <v>7.520422884486293</v>
      </c>
      <c r="BZ31" s="7">
        <f>SUM(BB31:BC31)</f>
        <v>14.284139675963679</v>
      </c>
      <c r="CA31" s="492">
        <f t="shared" si="112"/>
        <v>2.0102054806612379</v>
      </c>
      <c r="CB31" s="492">
        <f t="shared" si="113"/>
        <v>0.8993798480973858</v>
      </c>
      <c r="CC31" s="772"/>
      <c r="CD31" s="7">
        <f t="shared" si="114"/>
        <v>21.804562560449973</v>
      </c>
    </row>
    <row r="32" spans="1:82"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7.9016114839954348</v>
      </c>
      <c r="K32" s="7">
        <v>8.2409667887200211</v>
      </c>
      <c r="L32" s="7">
        <v>8.5027221591050584</v>
      </c>
      <c r="M32" s="7">
        <v>8.8792694591418577</v>
      </c>
      <c r="N32" s="7">
        <v>9.1646194098565434</v>
      </c>
      <c r="O32" s="26">
        <f t="shared" si="18"/>
        <v>4.4285499748286661E-2</v>
      </c>
      <c r="P32" s="26">
        <f t="shared" si="18"/>
        <v>3.2136647280244013E-2</v>
      </c>
      <c r="Q32" s="9"/>
      <c r="R32" s="7">
        <v>1.3996567419599051</v>
      </c>
      <c r="S32" s="7">
        <v>2.0217264050531965</v>
      </c>
      <c r="T32" s="7">
        <v>1.5551741577332279</v>
      </c>
      <c r="U32" s="7">
        <v>2.0217264050531965</v>
      </c>
      <c r="V32" s="7">
        <v>1.3996567419599051</v>
      </c>
      <c r="W32" s="7">
        <v>2.0217264050531965</v>
      </c>
      <c r="X32" s="7">
        <v>1.5551741577332279</v>
      </c>
      <c r="Y32" s="7">
        <v>2.177243820826519</v>
      </c>
      <c r="Z32" s="7">
        <v>1.3996567419599051</v>
      </c>
      <c r="AA32" s="7">
        <v>2.332761236599842</v>
      </c>
      <c r="AB32" s="7">
        <v>1.7106915735065507</v>
      </c>
      <c r="AC32" s="7">
        <v>2.177243820826519</v>
      </c>
      <c r="AD32" s="7">
        <v>1.3996567419599051</v>
      </c>
      <c r="AE32" s="7">
        <v>2.177243820826519</v>
      </c>
      <c r="AF32" s="7">
        <v>1.7106915735065507</v>
      </c>
      <c r="AG32" s="7">
        <v>2.177243820826519</v>
      </c>
      <c r="AH32" s="7">
        <v>1.3996567419599051</v>
      </c>
      <c r="AI32" s="7">
        <v>2.177243820826519</v>
      </c>
      <c r="AJ32" s="7">
        <v>2.1554706362444684</v>
      </c>
      <c r="AK32" s="7">
        <v>2.1554706362444684</v>
      </c>
      <c r="AL32" s="7">
        <v>2.1554706362444684</v>
      </c>
      <c r="AM32" s="7">
        <v>2.1554706362444684</v>
      </c>
      <c r="AN32" s="7">
        <v>1.9754028709988587</v>
      </c>
      <c r="AO32" s="7">
        <v>1.9754028709988587</v>
      </c>
      <c r="AP32" s="7">
        <v>1.9754028709988587</v>
      </c>
      <c r="AQ32" s="7">
        <v>1.9754028709988587</v>
      </c>
      <c r="AR32" s="7">
        <v>2.0197491754808623</v>
      </c>
      <c r="AS32" s="7">
        <v>2.04256754507206</v>
      </c>
      <c r="AT32" s="7">
        <v>2.1173545975312784</v>
      </c>
      <c r="AU32" s="7">
        <v>2.06129547063582</v>
      </c>
      <c r="AV32" s="7">
        <v>2.1985859691490179</v>
      </c>
      <c r="AW32" s="7">
        <v>2.1023684556397368</v>
      </c>
      <c r="AX32" s="7">
        <v>2.0864775176007768</v>
      </c>
      <c r="AY32" s="7">
        <v>2.1152902167155272</v>
      </c>
      <c r="AZ32" s="7">
        <v>2.3268144280661041</v>
      </c>
      <c r="BA32" s="7">
        <v>2.2049463567690344</v>
      </c>
      <c r="BB32" s="7">
        <v>2.1737543371533596</v>
      </c>
      <c r="BC32" s="7">
        <v>2.1737543371533596</v>
      </c>
      <c r="BD32" s="492">
        <f t="shared" si="92"/>
        <v>2.7638817584384023E-2</v>
      </c>
      <c r="BE32" s="492">
        <f t="shared" si="93"/>
        <v>0</v>
      </c>
      <c r="BF32" s="4" t="b">
        <f t="shared" si="21"/>
        <v>1</v>
      </c>
      <c r="BG32" s="7">
        <f t="shared" si="115"/>
        <v>3.5769005627864239</v>
      </c>
      <c r="BH32" s="7">
        <f t="shared" si="116"/>
        <v>3.4213831470131018</v>
      </c>
      <c r="BI32" s="7">
        <f t="shared" si="95"/>
        <v>3.5769005627864243</v>
      </c>
      <c r="BJ32" s="7">
        <f t="shared" si="96"/>
        <v>3.4213831470131018</v>
      </c>
      <c r="BK32" s="7">
        <f t="shared" si="97"/>
        <v>3.7324179785597469</v>
      </c>
      <c r="BL32" s="7">
        <f t="shared" si="98"/>
        <v>3.7324179785597469</v>
      </c>
      <c r="BM32" s="7">
        <f t="shared" si="99"/>
        <v>3.8879353943330699</v>
      </c>
      <c r="BN32" s="7">
        <f t="shared" si="100"/>
        <v>3.5769005627864239</v>
      </c>
      <c r="BO32" s="7">
        <f t="shared" si="101"/>
        <v>3.8879353943330699</v>
      </c>
      <c r="BP32" s="7">
        <f t="shared" si="102"/>
        <v>3.5769005627864239</v>
      </c>
      <c r="BQ32" s="7">
        <f t="shared" si="103"/>
        <v>4.3109412724889369</v>
      </c>
      <c r="BR32" s="7">
        <f t="shared" si="104"/>
        <v>4.3109412724889369</v>
      </c>
      <c r="BS32" s="7">
        <f t="shared" si="105"/>
        <v>3.9508057419977174</v>
      </c>
      <c r="BT32" s="7">
        <f t="shared" si="106"/>
        <v>3.9508057419977174</v>
      </c>
      <c r="BU32" s="7">
        <f t="shared" si="107"/>
        <v>4.0623167205529223</v>
      </c>
      <c r="BV32" s="7">
        <f t="shared" si="52"/>
        <v>4.1786500681670979</v>
      </c>
      <c r="BW32" s="7">
        <f t="shared" si="108"/>
        <v>4.3009544247887543</v>
      </c>
      <c r="BX32" s="7">
        <f t="shared" si="109"/>
        <v>4.201767734316304</v>
      </c>
      <c r="BY32" s="7">
        <f t="shared" si="110"/>
        <v>4.5317607848351384</v>
      </c>
      <c r="BZ32" s="7">
        <f t="shared" si="111"/>
        <v>4.3475086743067193</v>
      </c>
      <c r="CA32" s="492">
        <f t="shared" si="112"/>
        <v>3.4685625004955201E-2</v>
      </c>
      <c r="CB32" s="492">
        <f t="shared" si="113"/>
        <v>-4.0657951572596551E-2</v>
      </c>
      <c r="CC32" s="772"/>
      <c r="CD32" s="7">
        <f t="shared" si="114"/>
        <v>8.8792694591418577</v>
      </c>
    </row>
    <row r="33" spans="1:82" x14ac:dyDescent="0.45">
      <c r="A33" s="29"/>
      <c r="B33" s="29" t="s">
        <v>2</v>
      </c>
      <c r="C33" s="610">
        <v>13.530015172279084</v>
      </c>
      <c r="D33" s="610">
        <v>14.152084835372374</v>
      </c>
      <c r="E33" s="610">
        <v>13.841050003825728</v>
      </c>
      <c r="F33" s="610">
        <v>15.240706745785634</v>
      </c>
      <c r="G33" s="610">
        <v>15.707258993105603</v>
      </c>
      <c r="H33" s="610">
        <v>16.329328656198893</v>
      </c>
      <c r="I33" s="610">
        <v>18.201682123773637</v>
      </c>
      <c r="J33" s="610">
        <v>15.58727129351211</v>
      </c>
      <c r="K33" s="610">
        <v>16.986255826682292</v>
      </c>
      <c r="L33" s="610">
        <v>17.854312528471294</v>
      </c>
      <c r="M33" s="610">
        <v>18.834583736123381</v>
      </c>
      <c r="N33" s="610">
        <v>20.137092265899401</v>
      </c>
      <c r="O33" s="30">
        <f t="shared" si="18"/>
        <v>5.4903889807513151E-2</v>
      </c>
      <c r="P33" s="30">
        <f t="shared" si="18"/>
        <v>6.9155153521014645E-2</v>
      </c>
      <c r="Q33" s="9"/>
      <c r="R33" s="610">
        <v>3.2658657312397787</v>
      </c>
      <c r="S33" s="610">
        <v>3.5769005627864243</v>
      </c>
      <c r="T33" s="610">
        <v>3.4213831470131013</v>
      </c>
      <c r="U33" s="610">
        <v>3.4213831470131013</v>
      </c>
      <c r="V33" s="610">
        <v>3.2658657312397787</v>
      </c>
      <c r="W33" s="610">
        <v>3.5769005627864243</v>
      </c>
      <c r="X33" s="610">
        <v>3.5769005627864243</v>
      </c>
      <c r="Y33" s="610">
        <v>3.7324179785597473</v>
      </c>
      <c r="Z33" s="610">
        <v>3.7324179785597473</v>
      </c>
      <c r="AA33" s="610">
        <v>4.0434528101063929</v>
      </c>
      <c r="AB33" s="610">
        <v>3.8879353943330699</v>
      </c>
      <c r="AC33" s="610">
        <v>3.8879353943330699</v>
      </c>
      <c r="AD33" s="610">
        <v>3.8879353943330699</v>
      </c>
      <c r="AE33" s="610">
        <v>3.8879353943330699</v>
      </c>
      <c r="AF33" s="610">
        <v>4.0434528101063929</v>
      </c>
      <c r="AG33" s="610">
        <v>4.0434528101063929</v>
      </c>
      <c r="AH33" s="610">
        <v>4.0434528101063929</v>
      </c>
      <c r="AI33" s="610">
        <v>4.1989702258797159</v>
      </c>
      <c r="AJ33" s="610">
        <v>4.5597607071373636</v>
      </c>
      <c r="AK33" s="610">
        <v>4.5556072645744337</v>
      </c>
      <c r="AL33" s="610">
        <v>4.522379724070996</v>
      </c>
      <c r="AM33" s="610">
        <v>4.5639141497002926</v>
      </c>
      <c r="AN33" s="610">
        <v>3.6667177695511035</v>
      </c>
      <c r="AO33" s="610">
        <v>3.2312499694203471</v>
      </c>
      <c r="AP33" s="610">
        <v>4.2449478848414044</v>
      </c>
      <c r="AQ33" s="610">
        <v>4.4443430400645942</v>
      </c>
      <c r="AR33" s="610">
        <v>4.3914665342969634</v>
      </c>
      <c r="AS33" s="610">
        <v>4.0431902656072687</v>
      </c>
      <c r="AT33" s="610">
        <v>4.0374208405501868</v>
      </c>
      <c r="AU33" s="610">
        <v>4.5141554513459941</v>
      </c>
      <c r="AV33" s="610">
        <v>4.5147003415761437</v>
      </c>
      <c r="AW33" s="610">
        <v>4.650787393877903</v>
      </c>
      <c r="AX33" s="610">
        <v>4.3907145686944489</v>
      </c>
      <c r="AY33" s="610">
        <v>4.2980878816896668</v>
      </c>
      <c r="AZ33" s="610">
        <v>4.5410278477336483</v>
      </c>
      <c r="BA33" s="610">
        <v>4.7739307295957758</v>
      </c>
      <c r="BB33" s="610">
        <v>4.5907615708143608</v>
      </c>
      <c r="BC33" s="610">
        <v>4.9278390644178112</v>
      </c>
      <c r="BD33" s="612">
        <f t="shared" si="92"/>
        <v>0.14651891726340782</v>
      </c>
      <c r="BE33" s="612">
        <f t="shared" si="93"/>
        <v>7.3425179766775761E-2</v>
      </c>
      <c r="BF33" s="4" t="b">
        <f t="shared" si="21"/>
        <v>0</v>
      </c>
      <c r="BG33" s="29">
        <f t="shared" si="115"/>
        <v>7.3093185413461708</v>
      </c>
      <c r="BH33" s="29">
        <f t="shared" si="116"/>
        <v>6.8427662940262035</v>
      </c>
      <c r="BI33" s="29">
        <f t="shared" si="95"/>
        <v>6.8427662940262026</v>
      </c>
      <c r="BJ33" s="29">
        <f t="shared" si="96"/>
        <v>6.8427662940262035</v>
      </c>
      <c r="BK33" s="29">
        <f t="shared" si="97"/>
        <v>7.3093185413461716</v>
      </c>
      <c r="BL33" s="29">
        <f t="shared" si="98"/>
        <v>7.7758707886661398</v>
      </c>
      <c r="BM33" s="29">
        <f t="shared" si="99"/>
        <v>7.7758707886661398</v>
      </c>
      <c r="BN33" s="29">
        <f t="shared" si="100"/>
        <v>7.7758707886661398</v>
      </c>
      <c r="BO33" s="29">
        <f t="shared" si="101"/>
        <v>8.0869056202127858</v>
      </c>
      <c r="BP33" s="29">
        <f t="shared" si="102"/>
        <v>8.2424230359861088</v>
      </c>
      <c r="BQ33" s="29">
        <f t="shared" si="103"/>
        <v>9.1153679717117981</v>
      </c>
      <c r="BR33" s="29">
        <f t="shared" si="104"/>
        <v>9.0862938737712895</v>
      </c>
      <c r="BS33" s="29">
        <f t="shared" si="105"/>
        <v>6.8979677389714507</v>
      </c>
      <c r="BT33" s="766">
        <f t="shared" si="106"/>
        <v>8.6892909249059986</v>
      </c>
      <c r="BU33" s="766">
        <f t="shared" si="107"/>
        <v>8.4346567999042321</v>
      </c>
      <c r="BV33" s="766">
        <f t="shared" si="52"/>
        <v>8.5515762918961808</v>
      </c>
      <c r="BW33" s="766">
        <f t="shared" si="108"/>
        <v>9.1654877354540467</v>
      </c>
      <c r="BX33" s="7">
        <f t="shared" si="109"/>
        <v>8.6888024503841166</v>
      </c>
      <c r="BY33" s="766">
        <f t="shared" si="110"/>
        <v>9.3149585773294241</v>
      </c>
      <c r="BZ33" s="766">
        <f t="shared" si="111"/>
        <v>9.5186006352321719</v>
      </c>
      <c r="CA33" s="545">
        <f t="shared" si="112"/>
        <v>9.5502019937324212E-2</v>
      </c>
      <c r="CB33" s="545">
        <f t="shared" si="113"/>
        <v>2.1861831828041467E-2</v>
      </c>
      <c r="CC33" s="772"/>
      <c r="CD33" s="610">
        <f t="shared" si="114"/>
        <v>18.833559212561596</v>
      </c>
    </row>
    <row r="34" spans="1:82" x14ac:dyDescent="0.45">
      <c r="A34" s="37"/>
      <c r="B34" s="37"/>
      <c r="C34" s="37"/>
      <c r="D34" s="37"/>
      <c r="E34" s="37"/>
      <c r="F34" s="37"/>
      <c r="G34" s="37"/>
      <c r="H34" s="37"/>
      <c r="I34" s="37"/>
      <c r="J34" s="37"/>
      <c r="K34" s="37"/>
      <c r="L34" s="37"/>
      <c r="M34" s="37"/>
      <c r="N34" s="37"/>
      <c r="O34" s="37"/>
      <c r="P34" s="539"/>
      <c r="Q34" s="9"/>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492"/>
      <c r="BE34" s="492"/>
      <c r="BF34" s="4" t="b">
        <f t="shared" si="21"/>
        <v>1</v>
      </c>
      <c r="BG34" s="37"/>
      <c r="BH34" s="37"/>
      <c r="BI34" s="37"/>
      <c r="BJ34" s="37"/>
      <c r="BK34" s="37"/>
      <c r="BL34" s="37"/>
      <c r="BM34" s="37"/>
      <c r="BN34" s="37"/>
      <c r="BO34" s="37"/>
      <c r="BP34" s="37"/>
      <c r="BQ34" s="37"/>
      <c r="BR34" s="37"/>
      <c r="BS34" s="37"/>
      <c r="BT34" s="37"/>
      <c r="BU34" s="37"/>
      <c r="BV34" s="37"/>
      <c r="BW34" s="37"/>
      <c r="BX34" s="37"/>
      <c r="BY34" s="37"/>
      <c r="BZ34" s="37"/>
      <c r="CA34" s="492"/>
      <c r="CB34" s="492"/>
      <c r="CC34" s="772"/>
      <c r="CD34" s="7"/>
    </row>
    <row r="35" spans="1:82" x14ac:dyDescent="0.45">
      <c r="A35" s="23" t="s">
        <v>3</v>
      </c>
      <c r="B35" s="9"/>
      <c r="C35" s="554">
        <f t="shared" ref="C35:N35" si="117">SUM(C36:C38)</f>
        <v>29.081756749611365</v>
      </c>
      <c r="D35" s="554">
        <f t="shared" si="117"/>
        <v>4.6655224731996849</v>
      </c>
      <c r="E35" s="554">
        <f t="shared" si="117"/>
        <v>9.4865623621726911</v>
      </c>
      <c r="F35" s="554">
        <f t="shared" si="117"/>
        <v>16.640363487745539</v>
      </c>
      <c r="G35" s="554">
        <f t="shared" si="117"/>
        <v>8.5534578675327531</v>
      </c>
      <c r="H35" s="554">
        <f t="shared" si="117"/>
        <v>0.46655224731996814</v>
      </c>
      <c r="I35" s="554">
        <f t="shared" si="117"/>
        <v>38.358810036793784</v>
      </c>
      <c r="J35" s="554">
        <f t="shared" si="117"/>
        <v>47.78872284065001</v>
      </c>
      <c r="K35" s="554">
        <f t="shared" si="117"/>
        <v>-1.7353106297672136</v>
      </c>
      <c r="L35" s="554">
        <f t="shared" si="117"/>
        <v>-20.020953111877443</v>
      </c>
      <c r="M35" s="554">
        <f t="shared" si="117"/>
        <v>8.2515231820336581</v>
      </c>
      <c r="N35" s="554">
        <f t="shared" si="117"/>
        <v>1.6274184474944255</v>
      </c>
      <c r="O35" s="492" t="str">
        <f t="shared" si="18"/>
        <v>N/A</v>
      </c>
      <c r="P35" s="492">
        <f t="shared" si="18"/>
        <v>-0.80277357142522932</v>
      </c>
      <c r="Q35" s="9"/>
      <c r="R35" s="659">
        <f t="shared" ref="R35:BC35" si="118">SUM(R36:R38)</f>
        <v>-5.4431095520662982</v>
      </c>
      <c r="S35" s="659">
        <f t="shared" si="118"/>
        <v>0</v>
      </c>
      <c r="T35" s="659">
        <f t="shared" si="118"/>
        <v>-0.31103483154664557</v>
      </c>
      <c r="U35" s="659">
        <f t="shared" si="118"/>
        <v>3.5769005627864239</v>
      </c>
      <c r="V35" s="659">
        <f t="shared" si="118"/>
        <v>8.8644926990793991</v>
      </c>
      <c r="W35" s="659">
        <f t="shared" si="118"/>
        <v>-2.9548308996931341</v>
      </c>
      <c r="X35" s="659">
        <f t="shared" si="118"/>
        <v>5.1320747205196522</v>
      </c>
      <c r="Y35" s="659">
        <f t="shared" si="118"/>
        <v>2.9548308996931327</v>
      </c>
      <c r="Z35" s="659">
        <f t="shared" si="118"/>
        <v>1.5551741577332276</v>
      </c>
      <c r="AA35" s="659">
        <f t="shared" si="118"/>
        <v>6.9982837097995256</v>
      </c>
      <c r="AB35" s="659">
        <f t="shared" si="118"/>
        <v>2.488278652373165</v>
      </c>
      <c r="AC35" s="659">
        <f t="shared" si="118"/>
        <v>3.2658657312397787</v>
      </c>
      <c r="AD35" s="659">
        <f t="shared" si="118"/>
        <v>-0.31103483154664563</v>
      </c>
      <c r="AE35" s="659">
        <f t="shared" si="118"/>
        <v>3.1103483154664557</v>
      </c>
      <c r="AF35" s="659">
        <f t="shared" si="118"/>
        <v>1.8662089892798734</v>
      </c>
      <c r="AG35" s="659">
        <f t="shared" si="118"/>
        <v>-1.7106915735065509</v>
      </c>
      <c r="AH35" s="659">
        <f t="shared" si="118"/>
        <v>2.021726405053196</v>
      </c>
      <c r="AI35" s="659">
        <f t="shared" si="118"/>
        <v>-2.0217264050531965</v>
      </c>
      <c r="AJ35" s="659">
        <f t="shared" si="118"/>
        <v>24.545827481977604</v>
      </c>
      <c r="AK35" s="659">
        <f t="shared" si="118"/>
        <v>3.7953313975639422</v>
      </c>
      <c r="AL35" s="659">
        <f t="shared" si="118"/>
        <v>7.6602037584591987</v>
      </c>
      <c r="AM35" s="659">
        <f t="shared" si="118"/>
        <v>2.35744739879304</v>
      </c>
      <c r="AN35" s="659">
        <f t="shared" si="118"/>
        <v>1.9213237164497174</v>
      </c>
      <c r="AO35" s="659">
        <f t="shared" si="118"/>
        <v>12.051752570951052</v>
      </c>
      <c r="AP35" s="659">
        <f t="shared" si="118"/>
        <v>29.928114468091685</v>
      </c>
      <c r="AQ35" s="659">
        <f t="shared" si="118"/>
        <v>3.887532085157559</v>
      </c>
      <c r="AR35" s="659">
        <f t="shared" si="118"/>
        <v>4.7513384512882331</v>
      </c>
      <c r="AS35" s="659">
        <f t="shared" si="118"/>
        <v>5.891264869383031</v>
      </c>
      <c r="AT35" s="659">
        <f t="shared" si="118"/>
        <v>-8.633844421852519</v>
      </c>
      <c r="AU35" s="659">
        <f t="shared" si="118"/>
        <v>-3.7440695285859569</v>
      </c>
      <c r="AV35" s="659">
        <f t="shared" si="118"/>
        <v>-5.1075013548298758</v>
      </c>
      <c r="AW35" s="659">
        <f t="shared" si="118"/>
        <v>-4.9636320350892653</v>
      </c>
      <c r="AX35" s="659">
        <f t="shared" si="118"/>
        <v>-8.0242832096436523</v>
      </c>
      <c r="AY35" s="659">
        <f t="shared" si="118"/>
        <v>-1.9255365123146488</v>
      </c>
      <c r="AZ35" s="659">
        <f t="shared" si="118"/>
        <v>5.7806343279220815</v>
      </c>
      <c r="BA35" s="659">
        <f t="shared" si="118"/>
        <v>5.2033897912407561</v>
      </c>
      <c r="BB35" s="659">
        <f t="shared" si="118"/>
        <v>5.5434828451259688E-2</v>
      </c>
      <c r="BC35" s="659">
        <f t="shared" si="118"/>
        <v>-2.7879357655804382</v>
      </c>
      <c r="BD35" s="492" t="str">
        <f t="shared" ref="BD35:BD38" si="119">IF(ISERROR(BC35/AY35),"N/A",IF(AY35&lt;0,"N/A",IF(BC35&lt;0,"N/A",IF(BC35/AY35-1&gt;300%,"&gt;±300%",IF(BC35/AY35-1&lt;-300%,"&gt;±300%",BC35/AY35-1)))))</f>
        <v>N/A</v>
      </c>
      <c r="BE35" s="492" t="str">
        <f t="shared" ref="BE35:BE38" si="120">IF(ISERROR(BC35/BB35),"N/A",IF(BB35&lt;0,"N/A",IF(BC35&lt;0,"N/A",IF(BC35/BB35-1&gt;300%,"&gt;±300%",IF(BC35/BB35-1&lt;-300%,"&gt;±300%",BC35/BB35-1)))))</f>
        <v>N/A</v>
      </c>
      <c r="BF35" s="4" t="b">
        <f t="shared" si="21"/>
        <v>1</v>
      </c>
      <c r="BG35" s="9">
        <f t="shared" ref="BG35:BH35" si="121">SUM(BG36:BG38)</f>
        <v>10.108632025265981</v>
      </c>
      <c r="BH35" s="9">
        <f t="shared" si="121"/>
        <v>-5.4431095520662982</v>
      </c>
      <c r="BI35" s="9">
        <f>SUM(T35:U35)</f>
        <v>3.2658657312397783</v>
      </c>
      <c r="BJ35" s="9">
        <f>SUM(V35:W35)</f>
        <v>5.9096617993862655</v>
      </c>
      <c r="BK35" s="9">
        <f>SUM(X35:Y35)</f>
        <v>8.0869056202127858</v>
      </c>
      <c r="BL35" s="9">
        <f>SUM(Z35:AA35)</f>
        <v>8.5534578675327531</v>
      </c>
      <c r="BM35" s="9">
        <f>SUM(AB35:AC35)</f>
        <v>5.7541443836129442</v>
      </c>
      <c r="BN35" s="9">
        <f>SUM(AD35:AE35)</f>
        <v>2.7993134839198102</v>
      </c>
      <c r="BO35" s="9">
        <f>SUM(AF35:AG35)</f>
        <v>0.15551741577332256</v>
      </c>
      <c r="BP35" s="9">
        <f>SUM(AH35:AI35)</f>
        <v>0</v>
      </c>
      <c r="BQ35" s="9">
        <f>SUM(AJ35:AK35)</f>
        <v>28.341158879541545</v>
      </c>
      <c r="BR35" s="9">
        <f>SUM(AL35:AM35)</f>
        <v>10.017651157252239</v>
      </c>
      <c r="BS35" s="9">
        <f>SUM(AN35:AO35)</f>
        <v>13.973076287400769</v>
      </c>
      <c r="BT35" s="9">
        <f>SUM(AP35:AQ35)</f>
        <v>33.815646553249245</v>
      </c>
      <c r="BU35" s="9">
        <f t="shared" ref="BU35:BU38" si="122">SUM(AR35:AS35)</f>
        <v>10.642603320671263</v>
      </c>
      <c r="BV35" s="9">
        <f t="shared" si="52"/>
        <v>-12.377913950438476</v>
      </c>
      <c r="BW35" s="9">
        <f>AV35+AW35</f>
        <v>-10.07113338991914</v>
      </c>
      <c r="BX35" s="9">
        <f t="shared" ref="BX35:BX38" si="123">SUM(AX35:AY35)</f>
        <v>-9.9498197219583009</v>
      </c>
      <c r="BY35" s="9">
        <f t="shared" ref="BY35:BY38" si="124">SUM(AZ35:BA35)</f>
        <v>10.984024119162838</v>
      </c>
      <c r="BZ35" s="9">
        <f t="shared" ref="BZ35:BZ38" si="125">SUM(BB35:BC35)</f>
        <v>-2.7325009371291786</v>
      </c>
      <c r="CA35" s="492" t="str">
        <f t="shared" ref="CA35:CA38" si="126">IF(ISERROR(BZ35/BX35),"N/A",IF(BX35&lt;0,"N/A",IF(BZ35&lt;0,"N/A",IF(BZ35/BX35-1&gt;300%,"&gt;±300%",IF(BZ35/BX35-1&lt;-300%,"&gt;±300%",BZ35/BX35-1)))))</f>
        <v>N/A</v>
      </c>
      <c r="CB35" s="492" t="str">
        <f t="shared" ref="CB35:CB38" si="127">IF(ISERROR(BZ35/BY35),"N/A",IF(BY35&lt;0,"N/A",IF(BZ35&lt;0,"N/A",IF(BZ35/BY35-1&gt;300%,"&gt;±300%",IF(BZ35/BY35-1&lt;-300%,"&gt;±300%",BZ35/BY35-1)))))</f>
        <v>N/A</v>
      </c>
      <c r="CC35" s="772"/>
      <c r="CD35" s="9">
        <f t="shared" ref="CD35:CD38" si="128">SUM(AZ35:BC35)</f>
        <v>8.2515231820336581</v>
      </c>
    </row>
    <row r="36" spans="1:82" x14ac:dyDescent="0.45">
      <c r="A36" s="10"/>
      <c r="B36" s="10" t="s">
        <v>42</v>
      </c>
      <c r="C36" s="7">
        <v>-0.15551741577332279</v>
      </c>
      <c r="D36" s="7">
        <v>1.5551741577332279</v>
      </c>
      <c r="E36" s="7">
        <v>16.329328656198893</v>
      </c>
      <c r="F36" s="7">
        <v>14.307602251145697</v>
      </c>
      <c r="G36" s="7">
        <v>6.6872488782528805</v>
      </c>
      <c r="H36" s="7">
        <v>8.7089752833060761</v>
      </c>
      <c r="I36" s="7">
        <v>8.1750839949562604</v>
      </c>
      <c r="J36" s="7">
        <v>17.75427252996354</v>
      </c>
      <c r="K36" s="7">
        <v>10.072971881829158</v>
      </c>
      <c r="L36" s="7">
        <v>6.8874395611978665</v>
      </c>
      <c r="M36" s="7">
        <v>8.408909008939375</v>
      </c>
      <c r="N36" s="7">
        <v>4.7377667629608817</v>
      </c>
      <c r="O36" s="26">
        <f t="shared" si="18"/>
        <v>0.22090494358935531</v>
      </c>
      <c r="P36" s="26">
        <f t="shared" si="18"/>
        <v>-0.43657771086305741</v>
      </c>
      <c r="Q36" s="9"/>
      <c r="R36" s="659">
        <v>0.46655224731996842</v>
      </c>
      <c r="S36" s="659">
        <v>1.2441393261865823</v>
      </c>
      <c r="T36" s="659">
        <v>1.3996567419599051</v>
      </c>
      <c r="U36" s="659">
        <v>2.332761236599842</v>
      </c>
      <c r="V36" s="659">
        <v>5.5986269678396203</v>
      </c>
      <c r="W36" s="659">
        <v>6.8427662940262026</v>
      </c>
      <c r="X36" s="659">
        <v>4.6655224731996841</v>
      </c>
      <c r="Y36" s="659">
        <v>3.5769005627864243</v>
      </c>
      <c r="Z36" s="659">
        <v>2.4882786523731646</v>
      </c>
      <c r="AA36" s="659">
        <v>3.5769005627864243</v>
      </c>
      <c r="AB36" s="659">
        <v>0.93310449463993683</v>
      </c>
      <c r="AC36" s="659">
        <v>2.332761236599842</v>
      </c>
      <c r="AD36" s="659">
        <v>1.3996567419599051</v>
      </c>
      <c r="AE36" s="659">
        <v>2.0217264050531965</v>
      </c>
      <c r="AF36" s="659">
        <v>2.6437960681464876</v>
      </c>
      <c r="AG36" s="659">
        <v>2.177243820826519</v>
      </c>
      <c r="AH36" s="659">
        <v>2.177243820826519</v>
      </c>
      <c r="AI36" s="659">
        <v>1.5551741577332279</v>
      </c>
      <c r="AJ36" s="659">
        <v>3.2838790727578129</v>
      </c>
      <c r="AK36" s="659">
        <v>2.6313559111465579</v>
      </c>
      <c r="AL36" s="659">
        <v>1.5216872733197759</v>
      </c>
      <c r="AM36" s="659">
        <v>0.73816173773211169</v>
      </c>
      <c r="AN36" s="659">
        <v>9.2737967723351371</v>
      </c>
      <c r="AO36" s="659">
        <v>3.9032482410615241</v>
      </c>
      <c r="AP36" s="659">
        <v>2.9524817542283293</v>
      </c>
      <c r="AQ36" s="659">
        <v>1.6247457623385499</v>
      </c>
      <c r="AR36" s="659">
        <v>0.59018883494936225</v>
      </c>
      <c r="AS36" s="659">
        <v>3.3100024190932555</v>
      </c>
      <c r="AT36" s="659">
        <v>3.3823140060009362</v>
      </c>
      <c r="AU36" s="659">
        <v>2.7904666217856038</v>
      </c>
      <c r="AV36" s="659">
        <v>1.8644988644566307</v>
      </c>
      <c r="AW36" s="659">
        <v>2.3352040933276728</v>
      </c>
      <c r="AX36" s="659">
        <v>2.904463247431305</v>
      </c>
      <c r="AY36" s="659">
        <v>-0.21672664401774197</v>
      </c>
      <c r="AZ36" s="659">
        <v>3.6211026502709514</v>
      </c>
      <c r="BA36" s="659">
        <v>1.2129883608772638</v>
      </c>
      <c r="BB36" s="659">
        <v>2.256481650060814</v>
      </c>
      <c r="BC36" s="659">
        <v>1.3183363477303462</v>
      </c>
      <c r="BD36" s="492" t="str">
        <f t="shared" si="119"/>
        <v>N/A</v>
      </c>
      <c r="BE36" s="492">
        <f t="shared" si="120"/>
        <v>-0.41575578613953457</v>
      </c>
      <c r="BF36" s="4" t="b">
        <f t="shared" si="21"/>
        <v>1</v>
      </c>
      <c r="BG36" s="7">
        <f>D36-BH36</f>
        <v>-0.15551741577332279</v>
      </c>
      <c r="BH36" s="7">
        <f>SUM(R36:S36)</f>
        <v>1.7106915735065507</v>
      </c>
      <c r="BI36" s="7">
        <f>SUM(T36:U36)</f>
        <v>3.7324179785597469</v>
      </c>
      <c r="BJ36" s="7">
        <f>SUM(V36:W36)</f>
        <v>12.441393261865823</v>
      </c>
      <c r="BK36" s="7">
        <f>SUM(X36:Y36)</f>
        <v>8.2424230359861088</v>
      </c>
      <c r="BL36" s="7">
        <f>SUM(Z36:AA36)</f>
        <v>6.0651792151595885</v>
      </c>
      <c r="BM36" s="7">
        <f>SUM(AB36:AC36)</f>
        <v>3.2658657312397787</v>
      </c>
      <c r="BN36" s="7">
        <f>SUM(AD36:AE36)</f>
        <v>3.4213831470131018</v>
      </c>
      <c r="BO36" s="7">
        <f>SUM(AF36:AG36)</f>
        <v>4.8210398889730062</v>
      </c>
      <c r="BP36" s="7">
        <f>SUM(AH36:AI36)</f>
        <v>3.7324179785597469</v>
      </c>
      <c r="BQ36" s="7">
        <f>SUM(AJ36:AK36)</f>
        <v>5.9152349839043712</v>
      </c>
      <c r="BR36" s="7">
        <f>SUM(AL36:AM36)</f>
        <v>2.2598490110518874</v>
      </c>
      <c r="BS36" s="7">
        <f>SUM(AN36:AO36)</f>
        <v>13.177045013396661</v>
      </c>
      <c r="BT36" s="7">
        <f>SUM(AP36:AQ36)</f>
        <v>4.5772275165668788</v>
      </c>
      <c r="BU36" s="7">
        <f t="shared" si="122"/>
        <v>3.9001912540426176</v>
      </c>
      <c r="BV36" s="7">
        <f t="shared" si="52"/>
        <v>6.1727806277865405</v>
      </c>
      <c r="BW36" s="7">
        <f>AV36+AW36</f>
        <v>4.1997029577843037</v>
      </c>
      <c r="BX36" s="7">
        <f t="shared" si="123"/>
        <v>2.6877366034135632</v>
      </c>
      <c r="BY36" s="7">
        <f t="shared" si="124"/>
        <v>4.8340910111482156</v>
      </c>
      <c r="BZ36" s="7">
        <f t="shared" si="125"/>
        <v>3.5748179977911603</v>
      </c>
      <c r="CA36" s="492">
        <f t="shared" si="126"/>
        <v>0.33004774100667378</v>
      </c>
      <c r="CB36" s="492">
        <f t="shared" si="127"/>
        <v>-0.26049840817083558</v>
      </c>
      <c r="CC36" s="772"/>
      <c r="CD36" s="7">
        <f t="shared" si="128"/>
        <v>8.408909008939375</v>
      </c>
    </row>
    <row r="37" spans="1:82" x14ac:dyDescent="0.45">
      <c r="A37" s="10"/>
      <c r="B37" s="10" t="s">
        <v>43</v>
      </c>
      <c r="C37" s="7">
        <v>28.148652254971427</v>
      </c>
      <c r="D37" s="7">
        <v>6.6872488782528805</v>
      </c>
      <c r="E37" s="7">
        <v>-7.4648359571194947</v>
      </c>
      <c r="F37" s="7">
        <v>-0.31103483154664557</v>
      </c>
      <c r="G37" s="7">
        <v>3.2658657312397787</v>
      </c>
      <c r="H37" s="7">
        <v>-7.6203533728928168</v>
      </c>
      <c r="I37" s="7">
        <v>30.81246635281806</v>
      </c>
      <c r="J37" s="7">
        <v>15.777114884316763</v>
      </c>
      <c r="K37" s="7">
        <v>-7.4974900297784712</v>
      </c>
      <c r="L37" s="7">
        <v>-17.344524766770526</v>
      </c>
      <c r="M37" s="7">
        <v>-0.60836515115982548</v>
      </c>
      <c r="N37" s="7">
        <v>-3.7324179785597473</v>
      </c>
      <c r="O37" s="26" t="str">
        <f t="shared" si="18"/>
        <v>N/A</v>
      </c>
      <c r="P37" s="26" t="str">
        <f t="shared" si="18"/>
        <v>N/A</v>
      </c>
      <c r="Q37" s="9"/>
      <c r="R37" s="659">
        <v>-2.9548308996931332</v>
      </c>
      <c r="S37" s="659">
        <v>-0.93310449463993683</v>
      </c>
      <c r="T37" s="659">
        <v>-1.5551741577332279</v>
      </c>
      <c r="U37" s="659">
        <v>1.3996567419599051</v>
      </c>
      <c r="V37" s="659">
        <v>3.4213831470131013</v>
      </c>
      <c r="W37" s="659">
        <v>-10.730701688359273</v>
      </c>
      <c r="X37" s="659">
        <v>-0.77758707886661393</v>
      </c>
      <c r="Y37" s="659">
        <v>-0.46655224731996842</v>
      </c>
      <c r="Z37" s="659">
        <v>-2.6437960681464876</v>
      </c>
      <c r="AA37" s="659">
        <v>3.5769005627864243</v>
      </c>
      <c r="AB37" s="659">
        <v>1.8662089892798737</v>
      </c>
      <c r="AC37" s="659">
        <v>0.93310449463993683</v>
      </c>
      <c r="AD37" s="659">
        <v>-1.2441393261865823</v>
      </c>
      <c r="AE37" s="659">
        <v>1.7106915735065507</v>
      </c>
      <c r="AF37" s="659">
        <v>-0.46655224731996842</v>
      </c>
      <c r="AG37" s="659">
        <v>-3.8879353943330699</v>
      </c>
      <c r="AH37" s="659">
        <v>0.15551741577332279</v>
      </c>
      <c r="AI37" s="659">
        <v>-3.5769005627864243</v>
      </c>
      <c r="AJ37" s="659">
        <v>21.377453302163495</v>
      </c>
      <c r="AK37" s="659">
        <v>1.5642769286181262</v>
      </c>
      <c r="AL37" s="659">
        <v>6.4389137434472721</v>
      </c>
      <c r="AM37" s="659">
        <v>1.4318223785891673</v>
      </c>
      <c r="AN37" s="659">
        <v>-6.7166555042378473</v>
      </c>
      <c r="AO37" s="659">
        <v>3.8517099569903928</v>
      </c>
      <c r="AP37" s="659">
        <v>16.352171778923562</v>
      </c>
      <c r="AQ37" s="659">
        <v>2.2898886526406579</v>
      </c>
      <c r="AR37" s="659">
        <v>3.1222195010130327</v>
      </c>
      <c r="AS37" s="659">
        <v>1.0568879658757526</v>
      </c>
      <c r="AT37" s="659">
        <v>-6.636590765873505</v>
      </c>
      <c r="AU37" s="659">
        <v>-5.0400067307937491</v>
      </c>
      <c r="AV37" s="659">
        <v>-5.1762335983557506</v>
      </c>
      <c r="AW37" s="659">
        <v>-3.4746263880706905</v>
      </c>
      <c r="AX37" s="659">
        <v>-6.758388096199341</v>
      </c>
      <c r="AY37" s="659">
        <v>-1.9352766841447444</v>
      </c>
      <c r="AZ37" s="659">
        <v>1.2544122903547388</v>
      </c>
      <c r="BA37" s="659">
        <v>4.8276695964074259</v>
      </c>
      <c r="BB37" s="659">
        <v>-3.071397641236254</v>
      </c>
      <c r="BC37" s="659">
        <v>-3.6190493966857358</v>
      </c>
      <c r="BD37" s="492" t="str">
        <f t="shared" si="119"/>
        <v>N/A</v>
      </c>
      <c r="BE37" s="492" t="str">
        <f t="shared" si="120"/>
        <v>N/A</v>
      </c>
      <c r="BF37" s="4" t="b">
        <f t="shared" si="21"/>
        <v>1</v>
      </c>
      <c r="BG37" s="7">
        <f>D37-BH37</f>
        <v>10.57518427258595</v>
      </c>
      <c r="BH37" s="7">
        <f>SUM(R37:S37)</f>
        <v>-3.8879353943330699</v>
      </c>
      <c r="BI37" s="7">
        <f>SUM(T37:U37)</f>
        <v>-0.15551741577332279</v>
      </c>
      <c r="BJ37" s="7">
        <f>SUM(V37:W37)</f>
        <v>-7.3093185413461725</v>
      </c>
      <c r="BK37" s="7">
        <f>SUM(X37:Y37)</f>
        <v>-1.2441393261865823</v>
      </c>
      <c r="BL37" s="7">
        <f>SUM(Z37:AA37)</f>
        <v>0.93310449463993672</v>
      </c>
      <c r="BM37" s="7">
        <f>SUM(AB37:AC37)</f>
        <v>2.7993134839198106</v>
      </c>
      <c r="BN37" s="7">
        <f>SUM(AD37:AE37)</f>
        <v>0.46655224731996836</v>
      </c>
      <c r="BO37" s="7">
        <f>SUM(AF37:AG37)</f>
        <v>-4.354487641653038</v>
      </c>
      <c r="BP37" s="7">
        <f>SUM(AH37:AI37)</f>
        <v>-3.4213831470131018</v>
      </c>
      <c r="BQ37" s="7">
        <f>SUM(AJ37:AK37)</f>
        <v>22.941730230781623</v>
      </c>
      <c r="BR37" s="7">
        <f>SUM(AL37:AM37)</f>
        <v>7.8707361220364396</v>
      </c>
      <c r="BS37" s="7">
        <f>SUM(AN37:AO37)</f>
        <v>-2.8649455472474545</v>
      </c>
      <c r="BT37" s="7">
        <f>SUM(AP37:AQ37)</f>
        <v>18.642060431564222</v>
      </c>
      <c r="BU37" s="7">
        <f t="shared" si="122"/>
        <v>4.1791074668887855</v>
      </c>
      <c r="BV37" s="7">
        <f t="shared" si="52"/>
        <v>-11.676597496667254</v>
      </c>
      <c r="BW37" s="7">
        <f>AV37+AW37</f>
        <v>-8.6508599864264415</v>
      </c>
      <c r="BX37" s="7">
        <f t="shared" si="123"/>
        <v>-8.6936647803440863</v>
      </c>
      <c r="BY37" s="7">
        <f t="shared" si="124"/>
        <v>6.0820818867621647</v>
      </c>
      <c r="BZ37" s="7">
        <f t="shared" si="125"/>
        <v>-6.6904470379219898</v>
      </c>
      <c r="CA37" s="492" t="str">
        <f t="shared" si="126"/>
        <v>N/A</v>
      </c>
      <c r="CB37" s="492" t="str">
        <f t="shared" si="127"/>
        <v>N/A</v>
      </c>
      <c r="CC37" s="772"/>
      <c r="CD37" s="7">
        <f t="shared" si="128"/>
        <v>-0.60836515115982515</v>
      </c>
    </row>
    <row r="38" spans="1:82" x14ac:dyDescent="0.45">
      <c r="A38" s="10"/>
      <c r="B38" s="10" t="s">
        <v>37</v>
      </c>
      <c r="C38" s="7">
        <v>1.0886219104132595</v>
      </c>
      <c r="D38" s="7">
        <v>-3.5769005627864243</v>
      </c>
      <c r="E38" s="7">
        <v>0.62206966309329115</v>
      </c>
      <c r="F38" s="7">
        <v>2.6437960681464876</v>
      </c>
      <c r="G38" s="7">
        <v>-1.3996567419599051</v>
      </c>
      <c r="H38" s="7">
        <v>-0.62206966309329115</v>
      </c>
      <c r="I38" s="7">
        <v>-0.62874031098053484</v>
      </c>
      <c r="J38" s="7">
        <v>14.257335426369707</v>
      </c>
      <c r="K38" s="7">
        <v>-4.3107924818179004</v>
      </c>
      <c r="L38" s="7">
        <v>-9.5638679063047825</v>
      </c>
      <c r="M38" s="7">
        <v>0.45097932425410781</v>
      </c>
      <c r="N38" s="7">
        <v>0.62206966309329115</v>
      </c>
      <c r="O38" s="26" t="str">
        <f t="shared" si="18"/>
        <v>N/A</v>
      </c>
      <c r="P38" s="26">
        <f t="shared" si="18"/>
        <v>0.37937512794440464</v>
      </c>
      <c r="Q38" s="9"/>
      <c r="R38" s="659">
        <v>-2.9548308996931332</v>
      </c>
      <c r="S38" s="659">
        <v>-0.31103483154664557</v>
      </c>
      <c r="T38" s="659">
        <v>-0.15551741577332279</v>
      </c>
      <c r="U38" s="659">
        <v>-0.15551741577332279</v>
      </c>
      <c r="V38" s="659">
        <v>-0.15551741577332279</v>
      </c>
      <c r="W38" s="659">
        <v>0.93310449463993683</v>
      </c>
      <c r="X38" s="659">
        <v>1.2441393261865823</v>
      </c>
      <c r="Y38" s="659">
        <v>-0.15551741577332279</v>
      </c>
      <c r="Z38" s="659">
        <v>1.7106915735065507</v>
      </c>
      <c r="AA38" s="659">
        <v>-0.15551741577332279</v>
      </c>
      <c r="AB38" s="659">
        <v>-0.31103483154664557</v>
      </c>
      <c r="AC38" s="659">
        <v>0</v>
      </c>
      <c r="AD38" s="659">
        <v>-0.46655224731996842</v>
      </c>
      <c r="AE38" s="659">
        <v>-0.62206966309329115</v>
      </c>
      <c r="AF38" s="659">
        <v>-0.31103483154664557</v>
      </c>
      <c r="AG38" s="659">
        <v>0</v>
      </c>
      <c r="AH38" s="659">
        <v>-0.31103483154664557</v>
      </c>
      <c r="AI38" s="659">
        <v>0</v>
      </c>
      <c r="AJ38" s="659">
        <v>-0.11550489294370506</v>
      </c>
      <c r="AK38" s="659">
        <v>-0.40030144220074193</v>
      </c>
      <c r="AL38" s="659">
        <v>-0.30039725830784891</v>
      </c>
      <c r="AM38" s="659">
        <v>0.18746328247176094</v>
      </c>
      <c r="AN38" s="659">
        <v>-0.63581755164757225</v>
      </c>
      <c r="AO38" s="659">
        <v>4.2967943728991358</v>
      </c>
      <c r="AP38" s="659">
        <v>10.623460934939793</v>
      </c>
      <c r="AQ38" s="659">
        <v>-2.7102329821649028E-2</v>
      </c>
      <c r="AR38" s="659">
        <v>1.0389301153258386</v>
      </c>
      <c r="AS38" s="659">
        <v>1.5243744844140228</v>
      </c>
      <c r="AT38" s="659">
        <v>-5.3795676619799497</v>
      </c>
      <c r="AU38" s="659">
        <v>-1.4945294195778116</v>
      </c>
      <c r="AV38" s="659">
        <v>-1.7957666209307559</v>
      </c>
      <c r="AW38" s="659">
        <v>-3.8242097403462472</v>
      </c>
      <c r="AX38" s="659">
        <v>-4.1703583608756158</v>
      </c>
      <c r="AY38" s="659">
        <v>0.22646681584783729</v>
      </c>
      <c r="AZ38" s="659">
        <v>0.90511938729639108</v>
      </c>
      <c r="BA38" s="659">
        <v>-0.83726816604393406</v>
      </c>
      <c r="BB38" s="659">
        <v>0.87035081962669969</v>
      </c>
      <c r="BC38" s="659">
        <v>-0.4872227166250489</v>
      </c>
      <c r="BD38" s="492" t="str">
        <f t="shared" si="119"/>
        <v>N/A</v>
      </c>
      <c r="BE38" s="492" t="str">
        <f t="shared" si="120"/>
        <v>N/A</v>
      </c>
      <c r="BF38" s="4" t="b">
        <f t="shared" si="21"/>
        <v>1</v>
      </c>
      <c r="BG38" s="7">
        <f>D38-BH38</f>
        <v>-0.31103483154664557</v>
      </c>
      <c r="BH38" s="7">
        <f>SUM(R38:S38)</f>
        <v>-3.2658657312397787</v>
      </c>
      <c r="BI38" s="7">
        <f>SUM(T38:U38)</f>
        <v>-0.31103483154664557</v>
      </c>
      <c r="BJ38" s="7">
        <f>SUM(V38:W38)</f>
        <v>0.77758707886661405</v>
      </c>
      <c r="BK38" s="7">
        <f>SUM(X38:Y38)</f>
        <v>1.0886219104132595</v>
      </c>
      <c r="BL38" s="7">
        <f>SUM(Z38:AA38)</f>
        <v>1.5551741577332279</v>
      </c>
      <c r="BM38" s="7">
        <f>SUM(AB38:AC38)</f>
        <v>-0.31103483154664557</v>
      </c>
      <c r="BN38" s="7">
        <f>SUM(AD38:AE38)</f>
        <v>-1.0886219104132595</v>
      </c>
      <c r="BO38" s="7">
        <f>SUM(AF38:AG38)</f>
        <v>-0.31103483154664557</v>
      </c>
      <c r="BP38" s="7">
        <f>SUM(AH38:AI38)</f>
        <v>-0.31103483154664557</v>
      </c>
      <c r="BQ38" s="7">
        <f>SUM(AJ38:AK38)</f>
        <v>-0.51580633514444696</v>
      </c>
      <c r="BR38" s="7">
        <f>SUM(AL38:AM38)</f>
        <v>-0.11293397583608797</v>
      </c>
      <c r="BS38" s="7">
        <f>SUM(AN38:AO38)</f>
        <v>3.6609768212515634</v>
      </c>
      <c r="BT38" s="7">
        <f>SUM(AP38:AQ38)</f>
        <v>10.596358605118144</v>
      </c>
      <c r="BU38" s="7">
        <f t="shared" si="122"/>
        <v>2.5633045997398614</v>
      </c>
      <c r="BV38" s="7">
        <f t="shared" si="52"/>
        <v>-6.8740970815577613</v>
      </c>
      <c r="BW38" s="7">
        <f>AV38+AW38</f>
        <v>-5.6199763612770033</v>
      </c>
      <c r="BX38" s="7">
        <f t="shared" si="123"/>
        <v>-3.9438915450277787</v>
      </c>
      <c r="BY38" s="7">
        <f t="shared" si="124"/>
        <v>6.7851221252457017E-2</v>
      </c>
      <c r="BZ38" s="7">
        <f t="shared" si="125"/>
        <v>0.38312810300165079</v>
      </c>
      <c r="CA38" s="492" t="str">
        <f t="shared" si="126"/>
        <v>N/A</v>
      </c>
      <c r="CB38" s="492" t="str">
        <f t="shared" si="127"/>
        <v>&gt;±300%</v>
      </c>
      <c r="CC38" s="772"/>
      <c r="CD38" s="7">
        <f t="shared" si="128"/>
        <v>0.45097932425410781</v>
      </c>
    </row>
    <row r="39" spans="1:82" x14ac:dyDescent="0.45">
      <c r="A39" s="23"/>
      <c r="B39" s="4"/>
      <c r="C39" s="9"/>
      <c r="D39" s="9"/>
      <c r="E39" s="9"/>
      <c r="F39" s="9"/>
      <c r="G39" s="9"/>
      <c r="H39" s="9"/>
      <c r="I39" s="9"/>
      <c r="J39" s="9"/>
      <c r="K39" s="9"/>
      <c r="L39" s="9"/>
      <c r="M39" s="9"/>
      <c r="N39" s="9"/>
      <c r="O39" s="9"/>
      <c r="P39" s="492"/>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492"/>
      <c r="BE39" s="492"/>
      <c r="BF39" s="4" t="b">
        <f t="shared" si="21"/>
        <v>1</v>
      </c>
      <c r="BG39" s="4"/>
      <c r="BH39" s="7"/>
      <c r="BI39" s="7"/>
      <c r="BJ39" s="7"/>
      <c r="BK39" s="7"/>
      <c r="BL39" s="7"/>
      <c r="BM39" s="7"/>
      <c r="BN39" s="7"/>
      <c r="BO39" s="7"/>
      <c r="BP39" s="7"/>
      <c r="BQ39" s="7"/>
      <c r="BR39" s="7"/>
      <c r="BS39" s="7"/>
      <c r="BT39" s="7"/>
      <c r="BU39" s="7"/>
      <c r="BV39" s="7"/>
      <c r="BW39" s="7"/>
      <c r="BX39" s="7"/>
      <c r="BY39" s="7"/>
      <c r="BZ39" s="7"/>
      <c r="CA39" s="492"/>
      <c r="CB39" s="492"/>
      <c r="CC39" s="772"/>
      <c r="CD39" s="7"/>
    </row>
    <row r="40" spans="1:82" x14ac:dyDescent="0.45">
      <c r="A40" s="33" t="s">
        <v>26</v>
      </c>
      <c r="B40" s="34"/>
      <c r="C40" s="560">
        <f t="shared" ref="C40:N40" si="129">SUM(C21,C25,C27,C35)</f>
        <v>267.64547254588854</v>
      </c>
      <c r="D40" s="560">
        <f t="shared" si="129"/>
        <v>251.62717872123628</v>
      </c>
      <c r="E40" s="560">
        <f t="shared" si="129"/>
        <v>257.07028827330259</v>
      </c>
      <c r="F40" s="560">
        <f t="shared" si="129"/>
        <v>261.89132816227561</v>
      </c>
      <c r="G40" s="560">
        <f t="shared" si="129"/>
        <v>246.80613883226331</v>
      </c>
      <c r="H40" s="560">
        <f t="shared" si="129"/>
        <v>230.63232759183771</v>
      </c>
      <c r="I40" s="560">
        <f t="shared" si="129"/>
        <v>259.64013961086346</v>
      </c>
      <c r="J40" s="560">
        <f t="shared" si="129"/>
        <v>241.37848328098892</v>
      </c>
      <c r="K40" s="560">
        <f t="shared" si="129"/>
        <v>216.32056678053976</v>
      </c>
      <c r="L40" s="560">
        <f t="shared" si="129"/>
        <v>199.24762063450649</v>
      </c>
      <c r="M40" s="560">
        <f t="shared" si="129"/>
        <v>249.11130337509289</v>
      </c>
      <c r="N40" s="560">
        <f t="shared" si="129"/>
        <v>233.49433891087878</v>
      </c>
      <c r="O40" s="561">
        <f t="shared" si="18"/>
        <v>0.25025986549698764</v>
      </c>
      <c r="P40" s="561">
        <f t="shared" si="18"/>
        <v>-6.2690709946225387E-2</v>
      </c>
      <c r="Q40" s="9"/>
      <c r="R40" s="34">
        <f t="shared" ref="R40:BC40" si="130">SUM(R21,R25,R27,R35)</f>
        <v>53.964543273343011</v>
      </c>
      <c r="S40" s="34">
        <f t="shared" si="130"/>
        <v>60.185239904275917</v>
      </c>
      <c r="T40" s="34">
        <f t="shared" si="130"/>
        <v>62.206966309329125</v>
      </c>
      <c r="U40" s="34">
        <f t="shared" si="130"/>
        <v>64.228692714382305</v>
      </c>
      <c r="V40" s="34">
        <f t="shared" si="130"/>
        <v>71.07145900840851</v>
      </c>
      <c r="W40" s="34">
        <f t="shared" si="130"/>
        <v>58.630065746542691</v>
      </c>
      <c r="X40" s="34">
        <f t="shared" si="130"/>
        <v>65.628349456342221</v>
      </c>
      <c r="Y40" s="34">
        <f t="shared" si="130"/>
        <v>65.472832040568903</v>
      </c>
      <c r="Z40" s="34">
        <f t="shared" si="130"/>
        <v>61.895931477782469</v>
      </c>
      <c r="AA40" s="34">
        <f t="shared" si="130"/>
        <v>69.82731968222194</v>
      </c>
      <c r="AB40" s="34">
        <f t="shared" si="130"/>
        <v>62.82903597242241</v>
      </c>
      <c r="AC40" s="34">
        <f t="shared" si="130"/>
        <v>62.206966309329111</v>
      </c>
      <c r="AD40" s="34">
        <f t="shared" si="130"/>
        <v>56.763856757262822</v>
      </c>
      <c r="AE40" s="34">
        <f t="shared" si="130"/>
        <v>65.317314624795571</v>
      </c>
      <c r="AF40" s="34">
        <f t="shared" si="130"/>
        <v>60.496274735822574</v>
      </c>
      <c r="AG40" s="34">
        <f t="shared" si="130"/>
        <v>56.919374173036147</v>
      </c>
      <c r="AH40" s="34">
        <f t="shared" si="130"/>
        <v>57.385926420356114</v>
      </c>
      <c r="AI40" s="34">
        <f t="shared" si="130"/>
        <v>55.830752262622887</v>
      </c>
      <c r="AJ40" s="34">
        <f t="shared" si="130"/>
        <v>85.568221817269432</v>
      </c>
      <c r="AK40" s="34">
        <f t="shared" si="130"/>
        <v>59.954652550434091</v>
      </c>
      <c r="AL40" s="34">
        <f t="shared" si="130"/>
        <v>60.919838645491986</v>
      </c>
      <c r="AM40" s="34">
        <f t="shared" si="130"/>
        <v>53.197328483169528</v>
      </c>
      <c r="AN40" s="34">
        <f t="shared" si="130"/>
        <v>53.035423900671461</v>
      </c>
      <c r="AO40" s="34">
        <f t="shared" si="130"/>
        <v>46.352615150913898</v>
      </c>
      <c r="AP40" s="34">
        <f t="shared" si="130"/>
        <v>83.438707163768044</v>
      </c>
      <c r="AQ40" s="34">
        <f t="shared" si="130"/>
        <v>58.551724436000839</v>
      </c>
      <c r="AR40" s="34">
        <f t="shared" si="130"/>
        <v>56.46767829337238</v>
      </c>
      <c r="AS40" s="34">
        <f t="shared" si="130"/>
        <v>64.636463718226523</v>
      </c>
      <c r="AT40" s="34">
        <f t="shared" si="130"/>
        <v>46.048160259748144</v>
      </c>
      <c r="AU40" s="34">
        <f t="shared" si="130"/>
        <v>49.1682417743108</v>
      </c>
      <c r="AV40" s="34">
        <f t="shared" si="130"/>
        <v>49.571805286407454</v>
      </c>
      <c r="AW40" s="34">
        <f t="shared" si="130"/>
        <v>51.468093511942499</v>
      </c>
      <c r="AX40" s="34">
        <f t="shared" si="130"/>
        <v>45.772690396304824</v>
      </c>
      <c r="AY40" s="34">
        <f t="shared" si="130"/>
        <v>52.435351216781235</v>
      </c>
      <c r="AZ40" s="34">
        <f t="shared" si="130"/>
        <v>66.375624305266996</v>
      </c>
      <c r="BA40" s="34">
        <f t="shared" si="130"/>
        <v>67.001027240506204</v>
      </c>
      <c r="BB40" s="34">
        <f t="shared" si="130"/>
        <v>55.841948410327262</v>
      </c>
      <c r="BC40" s="34">
        <f t="shared" si="130"/>
        <v>59.89959662523372</v>
      </c>
      <c r="BD40" s="561">
        <f>IF(ISERROR(BC40/AY40),"N/A",IF(AY40&lt;0,"N/A",IF(BC40&lt;0,"N/A",IF(BC40/AY40-1&gt;300%,"&gt;±300%",IF(BC40/AY40-1&lt;-300%,"&gt;±300%",BC40/AY40-1)))))</f>
        <v>0.14235139529424279</v>
      </c>
      <c r="BE40" s="561">
        <f>IF(ISERROR(BC40/BB40),"N/A",IF(BB40&lt;0,"N/A",IF(BC40&lt;0,"N/A",IF(BC40/BB40-1&gt;300%,"&gt;±300%",IF(BC40/BB40-1&lt;-300%,"&gt;±300%",BC40/BB40-1)))))</f>
        <v>7.2663084480699247E-2</v>
      </c>
      <c r="BF40" s="4" t="b">
        <f t="shared" si="21"/>
        <v>0</v>
      </c>
      <c r="BG40" s="34">
        <f>SUM(BG21,BG25,BG27,BG35)</f>
        <v>137.47739554361735</v>
      </c>
      <c r="BH40" s="34">
        <f t="shared" ref="BH40" si="131">SUM(BH21,BH25,BH27,BH35)</f>
        <v>114.14978317761893</v>
      </c>
      <c r="BI40" s="34">
        <f>SUM(T40:U40)</f>
        <v>126.43565902371142</v>
      </c>
      <c r="BJ40" s="34">
        <f>SUM(V40:W40)</f>
        <v>129.70152475495121</v>
      </c>
      <c r="BK40" s="34">
        <f>SUM(X40:Y40)</f>
        <v>131.10118149691112</v>
      </c>
      <c r="BL40" s="34">
        <f>SUM(Z40:AA40)</f>
        <v>131.72325116000439</v>
      </c>
      <c r="BM40" s="34">
        <f>SUM(AB40:AC40)</f>
        <v>125.03600228175152</v>
      </c>
      <c r="BN40" s="34">
        <f>SUM(AD40:AE40)</f>
        <v>122.08117138205839</v>
      </c>
      <c r="BO40" s="34">
        <f>SUM(AF40:AG40)</f>
        <v>117.41564890885871</v>
      </c>
      <c r="BP40" s="34">
        <f>SUM(AH40:AI40)</f>
        <v>113.21667868297899</v>
      </c>
      <c r="BQ40" s="34">
        <f>SUM(AJ40:AK40)</f>
        <v>145.52287436770354</v>
      </c>
      <c r="BR40" s="34">
        <f>SUM(AL40:AM40)</f>
        <v>114.11716712866152</v>
      </c>
      <c r="BS40" s="34">
        <f>SUM(AN40:AO40)</f>
        <v>99.388039051585366</v>
      </c>
      <c r="BT40" s="34">
        <f>SUM(AP40:AQ40)</f>
        <v>141.9904315997689</v>
      </c>
      <c r="BU40" s="34">
        <f>SUM(AR40:AS40)</f>
        <v>121.1041420115989</v>
      </c>
      <c r="BV40" s="34">
        <f t="shared" si="52"/>
        <v>95.216402034058945</v>
      </c>
      <c r="BW40" s="34">
        <f>AV40+AW40</f>
        <v>101.03989879834995</v>
      </c>
      <c r="BX40" s="34">
        <f>SUM(AX40:AY40)</f>
        <v>98.208041613086067</v>
      </c>
      <c r="BY40" s="34">
        <f>SUM(AZ40:BA40)</f>
        <v>133.3766515457732</v>
      </c>
      <c r="BZ40" s="34">
        <f t="shared" ref="BZ40" si="132">SUM(BB40:BC40)</f>
        <v>115.74154503556099</v>
      </c>
      <c r="CA40" s="561">
        <f>IF(ISERROR(BZ40/BX40),"N/A",IF(BX40&lt;0,"N/A",IF(BZ40&lt;0,"N/A",IF(BZ40/BX40-1&gt;300%,"&gt;±300%",IF(BZ40/BX40-1&lt;-300%,"&gt;±300%",BZ40/BX40-1)))))</f>
        <v>0.17853429448835079</v>
      </c>
      <c r="CB40" s="561">
        <f>IF(ISERROR(BZ40/BY40),"N/A",IF(BY40&lt;0,"N/A",IF(BZ40&lt;0,"N/A",IF(BZ40/BY40-1&gt;300%,"&gt;±300%",IF(BZ40/BY40-1&lt;-300%,"&gt;±300%",BZ40/BY40-1)))))</f>
        <v>-0.13222034221004608</v>
      </c>
      <c r="CC40" s="772"/>
      <c r="CD40" s="34">
        <f>SUM(AZ40:BC40)</f>
        <v>249.11819658133419</v>
      </c>
    </row>
    <row r="41" spans="1:82" x14ac:dyDescent="0.45">
      <c r="A41" s="3"/>
      <c r="B41" s="6"/>
      <c r="C41" s="546"/>
      <c r="D41" s="546"/>
      <c r="E41" s="546"/>
      <c r="F41" s="546"/>
      <c r="G41" s="546"/>
      <c r="H41" s="546"/>
      <c r="I41" s="546"/>
      <c r="J41" s="546"/>
      <c r="K41" s="546"/>
      <c r="L41" s="546"/>
      <c r="M41" s="546"/>
      <c r="N41" s="546"/>
      <c r="O41" s="546"/>
      <c r="P41" s="492"/>
      <c r="Q41" s="9"/>
      <c r="R41" s="546"/>
      <c r="S41" s="546"/>
      <c r="T41" s="546"/>
      <c r="U41" s="546"/>
      <c r="V41" s="546"/>
      <c r="W41" s="546"/>
      <c r="X41" s="546"/>
      <c r="Y41" s="546"/>
      <c r="Z41" s="546"/>
      <c r="AA41" s="546"/>
      <c r="AB41" s="546"/>
      <c r="AC41" s="546"/>
      <c r="AD41" s="546"/>
      <c r="AE41" s="546"/>
      <c r="AF41" s="546"/>
      <c r="AG41" s="546"/>
      <c r="AH41" s="546"/>
      <c r="AI41" s="546"/>
      <c r="AJ41" s="546"/>
      <c r="AK41" s="546"/>
      <c r="AL41" s="546"/>
      <c r="AM41" s="546"/>
      <c r="AN41" s="546"/>
      <c r="AO41" s="546"/>
      <c r="AP41" s="546"/>
      <c r="AQ41" s="546"/>
      <c r="AR41" s="546"/>
      <c r="AS41" s="546"/>
      <c r="AT41" s="546"/>
      <c r="AU41" s="546"/>
      <c r="AV41" s="546"/>
      <c r="AW41" s="546"/>
      <c r="AX41" s="546"/>
      <c r="AY41" s="546"/>
      <c r="AZ41" s="546"/>
      <c r="BA41" s="546"/>
      <c r="BB41" s="546"/>
      <c r="BC41" s="546"/>
      <c r="BD41" s="492"/>
      <c r="BE41" s="492"/>
      <c r="BF41" s="4" t="b">
        <f t="shared" si="21"/>
        <v>1</v>
      </c>
      <c r="BG41" s="746"/>
      <c r="BU41" s="768"/>
      <c r="BV41" s="768"/>
      <c r="BW41" s="767"/>
      <c r="BX41" s="768"/>
      <c r="BY41" s="768"/>
      <c r="BZ41" s="768"/>
      <c r="CA41" s="614"/>
      <c r="CB41" s="614"/>
      <c r="CC41" s="772"/>
      <c r="CD41" s="777"/>
    </row>
    <row r="42" spans="1:82" x14ac:dyDescent="0.45">
      <c r="A42" s="41" t="s">
        <v>7</v>
      </c>
      <c r="B42" s="42"/>
      <c r="C42" s="584">
        <f>C18-C40</f>
        <v>-23.327612365998391</v>
      </c>
      <c r="D42" s="584">
        <f>D18-D40</f>
        <v>-25.19382135527826</v>
      </c>
      <c r="E42" s="584">
        <f t="shared" ref="E42:H42" si="133">E18-E40</f>
        <v>-11.041736519905953</v>
      </c>
      <c r="F42" s="584">
        <f t="shared" si="133"/>
        <v>-15.085189330012298</v>
      </c>
      <c r="G42" s="584">
        <f t="shared" si="133"/>
        <v>4.3544876416530087</v>
      </c>
      <c r="H42" s="584">
        <f t="shared" si="133"/>
        <v>20.99485112939854</v>
      </c>
      <c r="I42" s="584">
        <f>I18-I40</f>
        <v>-4.9327381684698821</v>
      </c>
      <c r="J42" s="584">
        <f>J18-J40</f>
        <v>-26.673826876405798</v>
      </c>
      <c r="K42" s="584">
        <f>K18-K40</f>
        <v>41.841914388448799</v>
      </c>
      <c r="L42" s="584">
        <f>L18-L40</f>
        <v>27.960445073574306</v>
      </c>
      <c r="M42" s="584">
        <f t="shared" ref="M42:N42" si="134">M18-M40</f>
        <v>-27.320959997797985</v>
      </c>
      <c r="N42" s="584">
        <f t="shared" si="134"/>
        <v>-13.011075748893887</v>
      </c>
      <c r="O42" s="547" t="str">
        <f t="shared" si="18"/>
        <v>N/A</v>
      </c>
      <c r="P42" s="547" t="str">
        <f t="shared" si="18"/>
        <v>N/A</v>
      </c>
      <c r="Q42" s="9"/>
      <c r="R42" s="43">
        <f t="shared" ref="R42:BC42" si="135">R18-R40</f>
        <v>6.6872488782528734</v>
      </c>
      <c r="S42" s="43">
        <f t="shared" si="135"/>
        <v>-2.488278652373161</v>
      </c>
      <c r="T42" s="43">
        <f t="shared" si="135"/>
        <v>-4.3544876416530514</v>
      </c>
      <c r="U42" s="43">
        <f t="shared" si="135"/>
        <v>-1.3996567419599089</v>
      </c>
      <c r="V42" s="43">
        <f t="shared" si="135"/>
        <v>-5.7541443836129389</v>
      </c>
      <c r="W42" s="43">
        <f t="shared" si="135"/>
        <v>1.8662089892798761</v>
      </c>
      <c r="X42" s="43">
        <f t="shared" si="135"/>
        <v>-8.8644926990794062</v>
      </c>
      <c r="Y42" s="43">
        <f t="shared" si="135"/>
        <v>2.7993134839198035</v>
      </c>
      <c r="Z42" s="43">
        <f t="shared" si="135"/>
        <v>1.244139326186577</v>
      </c>
      <c r="AA42" s="43">
        <f t="shared" si="135"/>
        <v>-11.19725393567925</v>
      </c>
      <c r="AB42" s="43">
        <f t="shared" si="135"/>
        <v>-7.1538011255728549</v>
      </c>
      <c r="AC42" s="43">
        <f t="shared" si="135"/>
        <v>3.7324179785597593</v>
      </c>
      <c r="AD42" s="43">
        <f t="shared" si="135"/>
        <v>6.8427662940261982</v>
      </c>
      <c r="AE42" s="43">
        <f t="shared" si="135"/>
        <v>0.62206966309329914</v>
      </c>
      <c r="AF42" s="43">
        <f t="shared" si="135"/>
        <v>-5.754144383612946</v>
      </c>
      <c r="AG42" s="43">
        <f t="shared" si="135"/>
        <v>9.9531146094926584</v>
      </c>
      <c r="AH42" s="43">
        <f t="shared" si="135"/>
        <v>9.3310449463993592</v>
      </c>
      <c r="AI42" s="43">
        <f t="shared" si="135"/>
        <v>7.7758707886661327</v>
      </c>
      <c r="AJ42" s="43">
        <f t="shared" si="135"/>
        <v>-27.803296354442502</v>
      </c>
      <c r="AK42" s="43">
        <f t="shared" si="135"/>
        <v>7.8028964253272619</v>
      </c>
      <c r="AL42" s="43">
        <f t="shared" si="135"/>
        <v>1.6620412444814363</v>
      </c>
      <c r="AM42" s="43">
        <f t="shared" si="135"/>
        <v>13.405718630662378</v>
      </c>
      <c r="AN42" s="43">
        <f t="shared" si="135"/>
        <v>-0.33349249070491283</v>
      </c>
      <c r="AO42" s="43">
        <f t="shared" si="135"/>
        <v>-5.1623211419046768</v>
      </c>
      <c r="AP42" s="43">
        <f t="shared" si="135"/>
        <v>-24.655074180985984</v>
      </c>
      <c r="AQ42" s="43">
        <f t="shared" si="135"/>
        <v>3.477073566824437</v>
      </c>
      <c r="AR42" s="43">
        <f t="shared" si="135"/>
        <v>4.7230076357513155</v>
      </c>
      <c r="AS42" s="43">
        <f t="shared" si="135"/>
        <v>1.0508023798815316</v>
      </c>
      <c r="AT42" s="43">
        <f t="shared" si="135"/>
        <v>17.433105352625496</v>
      </c>
      <c r="AU42" s="43">
        <f t="shared" si="135"/>
        <v>18.636183249650387</v>
      </c>
      <c r="AV42" s="43">
        <f t="shared" si="135"/>
        <v>4.9041507359210783</v>
      </c>
      <c r="AW42" s="43">
        <f t="shared" si="135"/>
        <v>10.397073382559597</v>
      </c>
      <c r="AX42" s="43">
        <f t="shared" si="135"/>
        <v>10.450140601417303</v>
      </c>
      <c r="AY42" s="43">
        <f t="shared" si="135"/>
        <v>2.2007309867390816</v>
      </c>
      <c r="AZ42" s="43">
        <f t="shared" si="135"/>
        <v>-15.792050548026808</v>
      </c>
      <c r="BA42" s="43">
        <f t="shared" si="135"/>
        <v>-8.3364987789475578</v>
      </c>
      <c r="BB42" s="43">
        <f t="shared" si="135"/>
        <v>-0.8901315006909627</v>
      </c>
      <c r="BC42" s="43">
        <f t="shared" si="135"/>
        <v>-2.3091723763739438</v>
      </c>
      <c r="BD42" s="547" t="str">
        <f>IF(ISERROR(BC42/AY42),"N/A",IF(AY42&lt;0,"N/A",IF(BC42&lt;0,"N/A",IF(BC42/AY42-1&gt;300%,"&gt;±300%",IF(BC42/AY42-1&lt;-300%,"&gt;±300%",BC42/AY42-1)))))</f>
        <v>N/A</v>
      </c>
      <c r="BE42" s="547" t="str">
        <f>IF(ISERROR(BC42/BB42),"N/A",IF(BB42&lt;0,"N/A",IF(BC42&lt;0,"N/A",IF(BC42/BB42-1&gt;300%,"&gt;±300%",IF(BC42/BB42-1&lt;-300%,"&gt;±300%",BC42/BB42-1)))))</f>
        <v>N/A</v>
      </c>
      <c r="BF42" s="4" t="b">
        <f t="shared" si="21"/>
        <v>0</v>
      </c>
      <c r="BG42" s="43">
        <f>BG18-BG40</f>
        <v>-29.392791581157979</v>
      </c>
      <c r="BH42" s="43">
        <f>BH18-BH40</f>
        <v>4.1989702258797195</v>
      </c>
      <c r="BI42" s="43">
        <f>SUM(T42:U42)</f>
        <v>-5.7541443836129602</v>
      </c>
      <c r="BJ42" s="43">
        <f>SUM(V42:W42)</f>
        <v>-3.8879353943330628</v>
      </c>
      <c r="BK42" s="43">
        <f>SUM(X42:Y42)</f>
        <v>-6.0651792151596027</v>
      </c>
      <c r="BL42" s="43">
        <f>SUM(Z42:AA42)</f>
        <v>-9.9531146094926726</v>
      </c>
      <c r="BM42" s="43">
        <f>SUM(AB42:AC42)</f>
        <v>-3.4213831470130955</v>
      </c>
      <c r="BN42" s="43">
        <f>SUM(AD42:AE42)</f>
        <v>7.4648359571194973</v>
      </c>
      <c r="BO42" s="43">
        <f>SUM(AF42:AG42)</f>
        <v>4.1989702258797124</v>
      </c>
      <c r="BP42" s="43">
        <f>SUM(AH42:AI42)</f>
        <v>17.106915735065492</v>
      </c>
      <c r="BQ42" s="43">
        <f t="shared" ref="BQ42:BR42" si="136">BQ18-BQ40</f>
        <v>-20.000399929115247</v>
      </c>
      <c r="BR42" s="43">
        <f t="shared" si="136"/>
        <v>15.067759875143821</v>
      </c>
      <c r="BS42" s="43">
        <f>SUM(AN42:AO42)</f>
        <v>-5.4958136326095897</v>
      </c>
      <c r="BT42" s="43">
        <f>SUM(AP42:AQ42)</f>
        <v>-21.178000614161547</v>
      </c>
      <c r="BU42" s="43">
        <f>SUM(AR42:AS42)</f>
        <v>5.7738100156328471</v>
      </c>
      <c r="BV42" s="43">
        <f t="shared" si="52"/>
        <v>36.069288602275883</v>
      </c>
      <c r="BW42" s="43">
        <f>AV42+AW42</f>
        <v>15.301224118480675</v>
      </c>
      <c r="BX42" s="43">
        <f>SUM(AX42:AY42)</f>
        <v>12.650871588156384</v>
      </c>
      <c r="BY42" s="43">
        <f>SUM(AZ42:BA42)</f>
        <v>-24.128549326974365</v>
      </c>
      <c r="BZ42" s="43">
        <f t="shared" ref="BZ42" si="137">SUM(BB42:BC42)</f>
        <v>-3.1993038770649065</v>
      </c>
      <c r="CA42" s="547" t="str">
        <f>IF(ISERROR(BZ42/BX42),"N/A",IF(BX42&lt;0,"N/A",IF(BZ42&lt;0,"N/A",IF(BZ42/BX42-1&gt;300%,"&gt;±300%",IF(BZ42/BX42-1&lt;-300%,"&gt;±300%",BZ42/BX42-1)))))</f>
        <v>N/A</v>
      </c>
      <c r="CB42" s="547" t="str">
        <f>IF(ISERROR(BZ42/BY42),"N/A",IF(BY42&lt;0,"N/A",IF(BZ42&lt;0,"N/A",IF(BZ42/BY42-1&gt;300%,"&gt;±300%",IF(BZ42/BY42-1&lt;-300%,"&gt;±300%",BZ42/BY42-1)))))</f>
        <v>N/A</v>
      </c>
      <c r="CC42" s="772"/>
      <c r="CD42" s="43">
        <f>SUM(AZ42:BC42)</f>
        <v>-27.327853204039272</v>
      </c>
    </row>
    <row r="43" spans="1:82" x14ac:dyDescent="0.45">
      <c r="A43" s="675"/>
      <c r="B43" s="98"/>
      <c r="C43" s="549"/>
      <c r="D43" s="549"/>
      <c r="E43" s="549"/>
      <c r="F43" s="549"/>
      <c r="G43" s="549"/>
      <c r="H43" s="549"/>
      <c r="I43" s="549"/>
      <c r="J43" s="549"/>
      <c r="K43" s="549"/>
      <c r="L43" s="549"/>
      <c r="M43" s="549"/>
      <c r="N43" s="549"/>
      <c r="O43" s="98"/>
      <c r="P43" s="744"/>
      <c r="Q43" s="9"/>
      <c r="R43" s="549"/>
      <c r="S43" s="549"/>
      <c r="T43" s="549"/>
      <c r="U43" s="549"/>
      <c r="V43" s="549"/>
      <c r="W43" s="549"/>
      <c r="X43" s="549"/>
      <c r="Y43" s="549"/>
      <c r="Z43" s="549"/>
      <c r="AA43" s="585"/>
      <c r="AB43" s="585"/>
      <c r="AC43" s="585"/>
      <c r="AD43" s="585"/>
      <c r="AE43" s="585"/>
      <c r="AF43" s="585"/>
      <c r="AG43" s="585"/>
      <c r="AH43" s="585"/>
      <c r="AI43" s="585"/>
      <c r="AJ43" s="585"/>
      <c r="AK43" s="585"/>
      <c r="AL43" s="585"/>
      <c r="AM43" s="585"/>
      <c r="AN43" s="586"/>
      <c r="AO43" s="585"/>
      <c r="AP43" s="585"/>
      <c r="AQ43" s="585"/>
      <c r="AR43" s="585"/>
      <c r="AS43" s="585"/>
      <c r="AT43" s="585"/>
      <c r="AU43" s="585"/>
      <c r="AV43" s="585"/>
      <c r="AW43" s="585"/>
      <c r="AX43" s="585"/>
      <c r="AY43" s="585"/>
      <c r="AZ43" s="585"/>
      <c r="BA43" s="585"/>
      <c r="BB43" s="585"/>
      <c r="BC43" s="585"/>
      <c r="BD43" s="716"/>
      <c r="BE43" s="716"/>
      <c r="BF43" s="4"/>
      <c r="BG43" s="199"/>
      <c r="BH43" s="7"/>
      <c r="BI43" s="7"/>
      <c r="BJ43" s="7"/>
      <c r="BK43" s="7"/>
      <c r="BL43" s="7"/>
      <c r="BM43" s="7"/>
      <c r="BN43" s="7"/>
      <c r="BO43" s="7"/>
      <c r="BP43" s="7"/>
      <c r="BQ43" s="7"/>
      <c r="BR43" s="7"/>
      <c r="BS43" s="7"/>
      <c r="BT43" s="7"/>
      <c r="BU43" s="7"/>
      <c r="BV43" s="7"/>
      <c r="BW43" s="549"/>
      <c r="BX43" s="199"/>
      <c r="BY43" s="199"/>
      <c r="BZ43" s="199"/>
      <c r="CA43" s="295"/>
      <c r="CB43" s="295"/>
      <c r="CC43" s="544"/>
      <c r="CD43" s="199"/>
    </row>
    <row r="44" spans="1:82" x14ac:dyDescent="0.45">
      <c r="A44" s="41" t="s">
        <v>38</v>
      </c>
      <c r="B44" s="43" t="s">
        <v>145</v>
      </c>
      <c r="C44" s="43">
        <v>105.44080789431285</v>
      </c>
      <c r="D44" s="43">
        <v>80.246986539034566</v>
      </c>
      <c r="E44" s="43">
        <v>69.205250019128641</v>
      </c>
      <c r="F44" s="43">
        <v>54.120060689116336</v>
      </c>
      <c r="G44" s="43">
        <v>58.474548330769373</v>
      </c>
      <c r="H44" s="43">
        <v>79.469399460167949</v>
      </c>
      <c r="I44" s="43">
        <v>108.59497534605579</v>
      </c>
      <c r="J44" s="43">
        <v>81.921148469649978</v>
      </c>
      <c r="K44" s="43">
        <v>123.76306285809875</v>
      </c>
      <c r="L44" s="43">
        <v>151.72350793167308</v>
      </c>
      <c r="M44" s="43">
        <v>124.40254793387506</v>
      </c>
      <c r="N44" s="43">
        <v>111.39147218498118</v>
      </c>
      <c r="O44" s="547">
        <f t="shared" si="18"/>
        <v>-0.18007071132379637</v>
      </c>
      <c r="P44" s="547">
        <f t="shared" si="18"/>
        <v>-0.10458849890928101</v>
      </c>
      <c r="Q44" s="9"/>
      <c r="R44" s="43"/>
      <c r="S44" s="43"/>
      <c r="T44" s="43"/>
      <c r="U44" s="43"/>
      <c r="V44" s="43"/>
      <c r="W44" s="43"/>
      <c r="X44" s="43"/>
      <c r="Y44" s="43"/>
      <c r="Z44" s="43"/>
      <c r="AA44" s="754"/>
      <c r="AB44" s="754"/>
      <c r="AC44" s="754"/>
      <c r="AD44" s="754"/>
      <c r="AE44" s="754"/>
      <c r="AF44" s="754"/>
      <c r="AG44" s="754"/>
      <c r="AH44" s="754"/>
      <c r="AI44" s="754"/>
      <c r="AJ44" s="754"/>
      <c r="AK44" s="754"/>
      <c r="AL44" s="754"/>
      <c r="AM44" s="754"/>
      <c r="AN44" s="755"/>
      <c r="AO44" s="754"/>
      <c r="AP44" s="754"/>
      <c r="AQ44" s="754"/>
      <c r="AR44" s="754"/>
      <c r="AS44" s="754"/>
      <c r="AT44" s="754"/>
      <c r="AU44" s="754"/>
      <c r="AV44" s="754"/>
      <c r="AW44" s="754"/>
      <c r="AX44" s="754"/>
      <c r="AY44" s="754"/>
      <c r="AZ44" s="754"/>
      <c r="BA44" s="754"/>
      <c r="BB44" s="754"/>
      <c r="BC44" s="754"/>
      <c r="BD44" s="44"/>
      <c r="BE44" s="44"/>
      <c r="BF44" s="4"/>
      <c r="BG44" s="43"/>
      <c r="BH44" s="43"/>
      <c r="BI44" s="43"/>
      <c r="BJ44" s="43"/>
      <c r="BK44" s="43"/>
      <c r="BL44" s="43"/>
      <c r="BM44" s="43"/>
      <c r="BN44" s="43"/>
      <c r="BO44" s="43"/>
      <c r="BP44" s="43"/>
      <c r="BQ44" s="43"/>
      <c r="BR44" s="43"/>
      <c r="BS44" s="43"/>
      <c r="BT44" s="43"/>
      <c r="BU44" s="43"/>
      <c r="BV44" s="43"/>
      <c r="BW44" s="548"/>
      <c r="BX44" s="43"/>
      <c r="BY44" s="43"/>
      <c r="BZ44" s="43"/>
      <c r="CA44" s="548"/>
      <c r="CB44" s="548"/>
      <c r="CC44" s="772"/>
      <c r="CD44" s="43"/>
    </row>
    <row r="45" spans="1:82" x14ac:dyDescent="0.45">
      <c r="A45" s="675" t="s">
        <v>117</v>
      </c>
      <c r="B45" s="36"/>
      <c r="C45" s="9"/>
      <c r="D45" s="9"/>
      <c r="E45" s="9"/>
      <c r="F45" s="9"/>
      <c r="G45" s="9"/>
      <c r="H45" s="679">
        <v>113.52771351452564</v>
      </c>
      <c r="I45" s="555"/>
      <c r="J45" s="9"/>
      <c r="K45" s="9"/>
      <c r="L45" s="9"/>
      <c r="M45" s="9"/>
      <c r="N45" s="9"/>
      <c r="O45" s="492"/>
      <c r="P45" s="9"/>
      <c r="Q45" s="9"/>
      <c r="R45" s="9"/>
      <c r="S45" s="838"/>
      <c r="T45" s="838"/>
      <c r="U45" s="838"/>
      <c r="V45" s="838"/>
      <c r="W45" s="838"/>
      <c r="X45" s="838"/>
      <c r="Y45" s="838"/>
      <c r="Z45" s="838"/>
      <c r="AA45" s="756"/>
      <c r="AB45" s="756"/>
      <c r="AC45" s="756"/>
      <c r="AD45" s="756"/>
      <c r="AE45" s="756"/>
      <c r="AF45" s="756"/>
      <c r="AG45" s="756"/>
      <c r="AH45" s="756"/>
      <c r="AI45" s="756"/>
      <c r="AJ45" s="757"/>
      <c r="AK45" s="757"/>
      <c r="AL45" s="757"/>
      <c r="AM45" s="757"/>
      <c r="AN45" s="758"/>
      <c r="AO45" s="756"/>
      <c r="AP45" s="756"/>
      <c r="AQ45" s="756"/>
      <c r="AR45" s="756"/>
      <c r="AS45" s="756"/>
      <c r="AT45" s="756"/>
      <c r="AU45" s="756"/>
      <c r="AV45" s="756"/>
      <c r="AW45" s="756"/>
      <c r="AX45" s="756"/>
      <c r="AY45" s="756"/>
      <c r="AZ45" s="756"/>
      <c r="BA45" s="756"/>
      <c r="BB45" s="756"/>
      <c r="BC45" s="756"/>
      <c r="BD45" s="492"/>
      <c r="BE45" s="492"/>
      <c r="BF45" s="4"/>
      <c r="BG45" s="838"/>
      <c r="BH45" s="549"/>
      <c r="BI45" s="549"/>
      <c r="BJ45" s="549"/>
      <c r="BK45" s="549"/>
      <c r="BL45" s="549"/>
      <c r="BM45" s="549"/>
      <c r="BN45" s="549"/>
      <c r="BO45" s="549"/>
      <c r="BP45" s="549"/>
      <c r="BQ45" s="549"/>
      <c r="BR45" s="549"/>
      <c r="BS45" s="549"/>
      <c r="BT45" s="549"/>
      <c r="BU45" s="549"/>
      <c r="BV45" s="549"/>
      <c r="BW45" s="838"/>
      <c r="BX45" s="539"/>
      <c r="BY45" s="539"/>
      <c r="BZ45" s="539"/>
      <c r="CA45" s="838"/>
      <c r="CB45" s="838"/>
      <c r="CC45" s="838"/>
      <c r="CD45" s="549"/>
    </row>
    <row r="46" spans="1:82" s="717" customFormat="1" x14ac:dyDescent="0.45">
      <c r="A46" s="39"/>
      <c r="B46" s="39"/>
      <c r="C46" s="746"/>
      <c r="D46" s="746"/>
      <c r="E46" s="746"/>
      <c r="F46" s="746"/>
      <c r="G46" s="746"/>
      <c r="H46" s="746"/>
      <c r="I46" s="853"/>
      <c r="J46" s="746"/>
      <c r="K46" s="746"/>
      <c r="L46" s="746"/>
      <c r="M46" s="746"/>
      <c r="N46" s="746"/>
      <c r="O46" s="746"/>
      <c r="P46" s="746"/>
      <c r="Q46" s="746"/>
      <c r="R46" s="746"/>
      <c r="S46" s="746"/>
      <c r="T46" s="746"/>
      <c r="U46" s="746"/>
      <c r="V46" s="746"/>
      <c r="W46" s="746"/>
      <c r="X46" s="746"/>
      <c r="Y46" s="746"/>
      <c r="Z46" s="746"/>
      <c r="AA46" s="759"/>
      <c r="AB46" s="759"/>
      <c r="AC46" s="759"/>
      <c r="AD46" s="759"/>
      <c r="AE46" s="759"/>
      <c r="AF46" s="759"/>
      <c r="AG46" s="759"/>
      <c r="AH46" s="759"/>
      <c r="AI46" s="759"/>
      <c r="AJ46" s="760"/>
      <c r="AK46" s="760"/>
      <c r="AL46" s="760"/>
      <c r="AM46" s="760"/>
      <c r="AN46" s="761"/>
      <c r="AO46" s="759"/>
      <c r="AP46" s="759"/>
      <c r="AQ46" s="759"/>
      <c r="AR46" s="759"/>
      <c r="AS46" s="759"/>
      <c r="AT46" s="759"/>
      <c r="AU46" s="759"/>
      <c r="AV46" s="759"/>
      <c r="AW46" s="759"/>
      <c r="AX46" s="759"/>
      <c r="AY46" s="759"/>
      <c r="AZ46" s="759"/>
      <c r="BA46" s="759"/>
      <c r="BB46" s="759"/>
      <c r="BC46" s="759"/>
      <c r="BD46" s="854"/>
      <c r="BE46" s="854"/>
      <c r="BF46" s="746"/>
      <c r="BG46" s="746"/>
      <c r="BH46" s="746"/>
      <c r="BI46" s="746"/>
      <c r="BJ46" s="746"/>
      <c r="BK46" s="746"/>
      <c r="BL46" s="746"/>
      <c r="BM46" s="746"/>
      <c r="BN46" s="746"/>
      <c r="BO46" s="746"/>
      <c r="BP46" s="746"/>
      <c r="BQ46" s="746"/>
      <c r="BR46" s="746"/>
      <c r="BS46" s="746"/>
      <c r="BT46" s="746"/>
      <c r="BU46" s="746"/>
      <c r="BV46" s="746"/>
      <c r="BW46" s="746"/>
      <c r="BX46" s="746"/>
      <c r="BY46" s="746"/>
      <c r="BZ46" s="746"/>
      <c r="CA46" s="746"/>
      <c r="CB46" s="746"/>
      <c r="CC46" s="746"/>
      <c r="CD46" s="746"/>
    </row>
    <row r="47" spans="1:82" s="717" customFormat="1" x14ac:dyDescent="0.45">
      <c r="A47" s="39"/>
      <c r="B47" s="39"/>
      <c r="C47" s="746"/>
      <c r="D47" s="746"/>
      <c r="E47" s="746"/>
      <c r="F47" s="746"/>
      <c r="G47" s="746"/>
      <c r="H47" s="746"/>
      <c r="I47" s="853"/>
      <c r="J47" s="746"/>
      <c r="K47" s="746"/>
      <c r="L47" s="746"/>
      <c r="M47" s="746"/>
      <c r="N47" s="746"/>
      <c r="O47" s="746"/>
      <c r="P47" s="746"/>
      <c r="Q47" s="746"/>
      <c r="R47" s="746"/>
      <c r="S47" s="746"/>
      <c r="T47" s="746"/>
      <c r="U47" s="746"/>
      <c r="V47" s="746"/>
      <c r="W47" s="746"/>
      <c r="X47" s="746"/>
      <c r="Y47" s="746"/>
      <c r="Z47" s="746"/>
      <c r="AA47" s="759"/>
      <c r="AB47" s="759"/>
      <c r="AC47" s="759"/>
      <c r="AD47" s="759"/>
      <c r="AE47" s="759"/>
      <c r="AF47" s="759"/>
      <c r="AG47" s="759"/>
      <c r="AH47" s="759"/>
      <c r="AI47" s="759"/>
      <c r="AJ47" s="760"/>
      <c r="AK47" s="760"/>
      <c r="AL47" s="760"/>
      <c r="AM47" s="760"/>
      <c r="AN47" s="761"/>
      <c r="AO47" s="759"/>
      <c r="AP47" s="759"/>
      <c r="AQ47" s="759"/>
      <c r="AR47" s="759"/>
      <c r="AS47" s="759"/>
      <c r="AT47" s="759"/>
      <c r="AU47" s="759"/>
      <c r="AV47" s="759"/>
      <c r="AW47" s="759"/>
      <c r="AX47" s="759"/>
      <c r="AY47" s="759"/>
      <c r="AZ47" s="759"/>
      <c r="BA47" s="759"/>
      <c r="BB47" s="759"/>
      <c r="BC47" s="759"/>
      <c r="BD47" s="854"/>
      <c r="BE47" s="854"/>
      <c r="BF47" s="746"/>
      <c r="BG47" s="746"/>
      <c r="BH47" s="746"/>
      <c r="BI47" s="746"/>
      <c r="BJ47" s="746"/>
      <c r="BK47" s="746"/>
      <c r="BL47" s="746"/>
      <c r="BM47" s="746"/>
      <c r="BN47" s="746"/>
      <c r="BO47" s="746"/>
      <c r="BP47" s="746"/>
      <c r="BQ47" s="746"/>
      <c r="BR47" s="746"/>
      <c r="BS47" s="746"/>
      <c r="BT47" s="746"/>
      <c r="BU47" s="746"/>
      <c r="BV47" s="746"/>
      <c r="BW47" s="746"/>
      <c r="BX47" s="746"/>
      <c r="BY47" s="746"/>
      <c r="BZ47" s="746"/>
      <c r="CA47" s="746"/>
      <c r="CB47" s="746"/>
      <c r="CC47" s="746"/>
      <c r="CD47" s="746"/>
    </row>
    <row r="48" spans="1:82" s="717" customFormat="1" x14ac:dyDescent="0.45">
      <c r="A48" s="39"/>
      <c r="B48" s="39"/>
      <c r="C48" s="746"/>
      <c r="D48" s="746"/>
      <c r="E48" s="746"/>
      <c r="F48" s="746"/>
      <c r="G48" s="746"/>
      <c r="H48" s="746"/>
      <c r="I48" s="853"/>
      <c r="J48" s="746"/>
      <c r="K48" s="746"/>
      <c r="L48" s="746"/>
      <c r="M48" s="746"/>
      <c r="N48" s="746"/>
      <c r="O48" s="746"/>
      <c r="P48" s="746"/>
      <c r="Q48" s="746"/>
      <c r="R48" s="746"/>
      <c r="S48" s="746"/>
      <c r="T48" s="746"/>
      <c r="U48" s="746"/>
      <c r="V48" s="746"/>
      <c r="W48" s="746"/>
      <c r="X48" s="746"/>
      <c r="Y48" s="746"/>
      <c r="Z48" s="746"/>
      <c r="AA48" s="759"/>
      <c r="AB48" s="759"/>
      <c r="AC48" s="759"/>
      <c r="AD48" s="759"/>
      <c r="AE48" s="759"/>
      <c r="AF48" s="759"/>
      <c r="AG48" s="759"/>
      <c r="AH48" s="759"/>
      <c r="AI48" s="759"/>
      <c r="AJ48" s="760"/>
      <c r="AK48" s="760"/>
      <c r="AL48" s="760"/>
      <c r="AM48" s="760"/>
      <c r="AN48" s="761"/>
      <c r="AO48" s="759"/>
      <c r="AP48" s="759"/>
      <c r="AQ48" s="759"/>
      <c r="AR48" s="759"/>
      <c r="AS48" s="759"/>
      <c r="AT48" s="759"/>
      <c r="AU48" s="759"/>
      <c r="AV48" s="759"/>
      <c r="AW48" s="759"/>
      <c r="AX48" s="759"/>
      <c r="AY48" s="759"/>
      <c r="AZ48" s="759"/>
      <c r="BA48" s="759"/>
      <c r="BB48" s="759"/>
      <c r="BC48" s="759"/>
      <c r="BD48" s="854"/>
      <c r="BE48" s="854"/>
      <c r="BF48" s="746"/>
      <c r="BG48" s="746"/>
      <c r="BH48" s="746"/>
      <c r="BI48" s="746"/>
      <c r="BJ48" s="746"/>
      <c r="BK48" s="746"/>
      <c r="BL48" s="746"/>
      <c r="BM48" s="746"/>
      <c r="BN48" s="746"/>
      <c r="BO48" s="746"/>
      <c r="BP48" s="746"/>
      <c r="BQ48" s="746"/>
      <c r="BR48" s="746"/>
      <c r="BS48" s="746"/>
      <c r="BT48" s="746"/>
      <c r="BU48" s="746"/>
      <c r="BV48" s="746"/>
      <c r="BW48" s="746"/>
      <c r="BX48" s="746"/>
      <c r="BY48" s="746"/>
      <c r="BZ48" s="746"/>
      <c r="CA48" s="746"/>
      <c r="CB48" s="746"/>
      <c r="CC48" s="746"/>
      <c r="CD48" s="746"/>
    </row>
    <row r="49" spans="1:82" s="717" customFormat="1" x14ac:dyDescent="0.45">
      <c r="A49" s="39"/>
      <c r="B49" s="39"/>
      <c r="C49" s="746"/>
      <c r="D49" s="746"/>
      <c r="E49" s="746"/>
      <c r="F49" s="746"/>
      <c r="G49" s="746"/>
      <c r="H49" s="746"/>
      <c r="I49" s="853"/>
      <c r="J49" s="746"/>
      <c r="K49" s="746"/>
      <c r="L49" s="746"/>
      <c r="M49" s="746"/>
      <c r="N49" s="746"/>
      <c r="O49" s="746"/>
      <c r="P49" s="746"/>
      <c r="Q49" s="746"/>
      <c r="R49" s="746"/>
      <c r="S49" s="746"/>
      <c r="T49" s="746"/>
      <c r="U49" s="746"/>
      <c r="V49" s="746"/>
      <c r="W49" s="746"/>
      <c r="X49" s="746"/>
      <c r="Y49" s="746"/>
      <c r="Z49" s="746"/>
      <c r="AA49" s="759"/>
      <c r="AB49" s="759"/>
      <c r="AC49" s="759"/>
      <c r="AD49" s="759"/>
      <c r="AE49" s="759"/>
      <c r="AF49" s="759"/>
      <c r="AG49" s="759"/>
      <c r="AH49" s="759"/>
      <c r="AI49" s="759"/>
      <c r="AJ49" s="760"/>
      <c r="AK49" s="760"/>
      <c r="AL49" s="760"/>
      <c r="AM49" s="760"/>
      <c r="AN49" s="761"/>
      <c r="AO49" s="759"/>
      <c r="AP49" s="759"/>
      <c r="AQ49" s="759"/>
      <c r="AR49" s="759"/>
      <c r="AS49" s="759"/>
      <c r="AT49" s="759"/>
      <c r="AU49" s="759"/>
      <c r="AV49" s="759"/>
      <c r="AW49" s="759"/>
      <c r="AX49" s="759"/>
      <c r="AY49" s="759"/>
      <c r="AZ49" s="759"/>
      <c r="BA49" s="759"/>
      <c r="BB49" s="759"/>
      <c r="BC49" s="759"/>
      <c r="BD49" s="854"/>
      <c r="BE49" s="854"/>
      <c r="BF49" s="746"/>
      <c r="BG49" s="746"/>
      <c r="BH49" s="746"/>
      <c r="BI49" s="746"/>
      <c r="BJ49" s="746"/>
      <c r="BK49" s="746"/>
      <c r="BL49" s="746"/>
      <c r="BM49" s="746"/>
      <c r="BN49" s="746"/>
      <c r="BO49" s="746"/>
      <c r="BP49" s="746"/>
      <c r="BQ49" s="746"/>
      <c r="BR49" s="746"/>
      <c r="BS49" s="746"/>
      <c r="BT49" s="746"/>
      <c r="BU49" s="746"/>
      <c r="BV49" s="746"/>
      <c r="BW49" s="746"/>
      <c r="BX49" s="746"/>
      <c r="BY49" s="746"/>
      <c r="BZ49" s="746"/>
      <c r="CA49" s="746"/>
      <c r="CB49" s="746"/>
      <c r="CC49" s="746"/>
      <c r="CD49" s="746"/>
    </row>
    <row r="50" spans="1:82" s="717" customFormat="1" x14ac:dyDescent="0.45">
      <c r="A50" s="39"/>
      <c r="B50" s="39"/>
      <c r="C50" s="746"/>
      <c r="D50" s="746"/>
      <c r="E50" s="746"/>
      <c r="F50" s="746"/>
      <c r="G50" s="746"/>
      <c r="H50" s="746"/>
      <c r="I50" s="853"/>
      <c r="J50" s="746"/>
      <c r="K50" s="746"/>
      <c r="L50" s="746"/>
      <c r="M50" s="746"/>
      <c r="N50" s="746"/>
      <c r="O50" s="746"/>
      <c r="P50" s="746"/>
      <c r="Q50" s="746"/>
      <c r="R50" s="746"/>
      <c r="S50" s="746"/>
      <c r="T50" s="746"/>
      <c r="U50" s="746"/>
      <c r="V50" s="746"/>
      <c r="W50" s="746"/>
      <c r="X50" s="746"/>
      <c r="Y50" s="746"/>
      <c r="Z50" s="746"/>
      <c r="AA50" s="759"/>
      <c r="AB50" s="759"/>
      <c r="AC50" s="759"/>
      <c r="AD50" s="759"/>
      <c r="AE50" s="759"/>
      <c r="AF50" s="759"/>
      <c r="AG50" s="759"/>
      <c r="AH50" s="759"/>
      <c r="AI50" s="759"/>
      <c r="AJ50" s="760"/>
      <c r="AK50" s="760"/>
      <c r="AL50" s="760"/>
      <c r="AM50" s="760"/>
      <c r="AN50" s="761"/>
      <c r="AO50" s="759"/>
      <c r="AP50" s="759"/>
      <c r="AQ50" s="759"/>
      <c r="AR50" s="759"/>
      <c r="AS50" s="759"/>
      <c r="AT50" s="759"/>
      <c r="AU50" s="759"/>
      <c r="AV50" s="759"/>
      <c r="AW50" s="759"/>
      <c r="AX50" s="759"/>
      <c r="AY50" s="759"/>
      <c r="AZ50" s="759"/>
      <c r="BA50" s="759"/>
      <c r="BB50" s="759"/>
      <c r="BC50" s="759"/>
      <c r="BD50" s="854"/>
      <c r="BE50" s="854"/>
      <c r="BF50" s="746"/>
      <c r="BG50" s="746"/>
      <c r="BH50" s="746"/>
      <c r="BI50" s="746"/>
      <c r="BJ50" s="746"/>
      <c r="BK50" s="746"/>
      <c r="BL50" s="746"/>
      <c r="BM50" s="746"/>
      <c r="BN50" s="746"/>
      <c r="BO50" s="746"/>
      <c r="BP50" s="746"/>
      <c r="BQ50" s="746"/>
      <c r="BR50" s="746"/>
      <c r="BS50" s="746"/>
      <c r="BT50" s="746"/>
      <c r="BU50" s="746"/>
      <c r="BV50" s="746"/>
      <c r="BW50" s="746"/>
      <c r="BX50" s="746"/>
      <c r="BY50" s="746"/>
      <c r="BZ50" s="746"/>
      <c r="CA50" s="746"/>
      <c r="CB50" s="746"/>
      <c r="CC50" s="746"/>
      <c r="CD50" s="746"/>
    </row>
    <row r="51" spans="1:82" s="717" customFormat="1" x14ac:dyDescent="0.45">
      <c r="A51" s="39"/>
      <c r="B51" s="39"/>
      <c r="C51" s="746"/>
      <c r="D51" s="746"/>
      <c r="E51" s="746"/>
      <c r="F51" s="746"/>
      <c r="G51" s="746"/>
      <c r="H51" s="746"/>
      <c r="I51" s="853"/>
      <c r="J51" s="746"/>
      <c r="K51" s="746"/>
      <c r="L51" s="746"/>
      <c r="M51" s="746"/>
      <c r="N51" s="746"/>
      <c r="O51" s="746"/>
      <c r="P51" s="746"/>
      <c r="Q51" s="746"/>
      <c r="R51" s="746"/>
      <c r="S51" s="746"/>
      <c r="T51" s="746"/>
      <c r="U51" s="746"/>
      <c r="V51" s="746"/>
      <c r="W51" s="746"/>
      <c r="X51" s="746"/>
      <c r="Y51" s="746"/>
      <c r="Z51" s="746"/>
      <c r="AA51" s="759"/>
      <c r="AB51" s="759"/>
      <c r="AC51" s="759"/>
      <c r="AD51" s="759"/>
      <c r="AE51" s="759"/>
      <c r="AF51" s="759"/>
      <c r="AG51" s="759"/>
      <c r="AH51" s="759"/>
      <c r="AI51" s="759"/>
      <c r="AJ51" s="760"/>
      <c r="AK51" s="760"/>
      <c r="AL51" s="760"/>
      <c r="AM51" s="760"/>
      <c r="AN51" s="761"/>
      <c r="AO51" s="759"/>
      <c r="AP51" s="759"/>
      <c r="AQ51" s="759"/>
      <c r="AR51" s="759"/>
      <c r="AS51" s="759"/>
      <c r="AT51" s="759"/>
      <c r="AU51" s="759"/>
      <c r="AV51" s="759"/>
      <c r="AW51" s="759"/>
      <c r="AX51" s="759"/>
      <c r="AY51" s="759"/>
      <c r="AZ51" s="759"/>
      <c r="BA51" s="759"/>
      <c r="BB51" s="759"/>
      <c r="BC51" s="759"/>
      <c r="BD51" s="854"/>
      <c r="BE51" s="854"/>
      <c r="BF51" s="746"/>
      <c r="BG51" s="746"/>
      <c r="BH51" s="746"/>
      <c r="BI51" s="746"/>
      <c r="BJ51" s="746"/>
      <c r="BK51" s="746"/>
      <c r="BL51" s="746"/>
      <c r="BM51" s="746"/>
      <c r="BN51" s="746"/>
      <c r="BO51" s="746"/>
      <c r="BP51" s="746"/>
      <c r="BQ51" s="746"/>
      <c r="BR51" s="746"/>
      <c r="BS51" s="746"/>
      <c r="BT51" s="746"/>
      <c r="BU51" s="746"/>
      <c r="BV51" s="746"/>
      <c r="BW51" s="746"/>
      <c r="BX51" s="746"/>
      <c r="BY51" s="746"/>
      <c r="BZ51" s="746"/>
      <c r="CA51" s="746"/>
      <c r="CB51" s="746"/>
      <c r="CC51" s="746"/>
      <c r="CD51" s="746"/>
    </row>
    <row r="52" spans="1:82" x14ac:dyDescent="0.45">
      <c r="AN52" s="763"/>
    </row>
    <row r="53" spans="1:82" x14ac:dyDescent="0.45">
      <c r="AN53" s="763"/>
    </row>
    <row r="54" spans="1:82" x14ac:dyDescent="0.45">
      <c r="AN54" s="763"/>
    </row>
    <row r="55" spans="1:82" x14ac:dyDescent="0.45">
      <c r="AN55" s="763"/>
    </row>
    <row r="56" spans="1:82" x14ac:dyDescent="0.45">
      <c r="AN56" s="763"/>
    </row>
    <row r="57" spans="1:82" x14ac:dyDescent="0.45">
      <c r="AN57" s="763"/>
    </row>
    <row r="58" spans="1:82" x14ac:dyDescent="0.45">
      <c r="AN58" s="763"/>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2380A-E8D6-49A9-9998-0FC00A87ABEC}">
  <sheetPr codeName="Sheet85"/>
  <dimension ref="A1:EV71"/>
  <sheetViews>
    <sheetView showGridLines="0" workbookViewId="0">
      <selection activeCell="I21" sqref="I21"/>
    </sheetView>
  </sheetViews>
  <sheetFormatPr defaultColWidth="9.46484375" defaultRowHeight="10.15" x14ac:dyDescent="0.3"/>
  <cols>
    <col min="1" max="1" width="5.73046875" style="675" customWidth="1"/>
    <col min="2" max="2" width="30.46484375" style="675" bestFit="1" customWidth="1"/>
    <col min="3" max="8" width="6.46484375" style="838" customWidth="1"/>
    <col min="9" max="14" width="6.46484375" style="839" customWidth="1"/>
    <col min="15" max="15" width="9.265625" style="838" customWidth="1"/>
    <col min="16" max="16" width="9.73046875" style="838" customWidth="1"/>
    <col min="17" max="17" width="4" style="838" customWidth="1"/>
    <col min="18" max="26" width="7" style="838" customWidth="1"/>
    <col min="27" max="46" width="7" style="778" customWidth="1"/>
    <col min="47" max="54" width="7" style="98" customWidth="1"/>
    <col min="55" max="56" width="6.53125" style="98" customWidth="1"/>
    <col min="57" max="57" width="7.46484375" style="838" customWidth="1"/>
    <col min="58" max="60" width="7.46484375" style="549" customWidth="1"/>
    <col min="61" max="76" width="7.46484375" style="838" customWidth="1"/>
    <col min="77" max="77" width="9.46484375" style="838"/>
    <col min="78" max="78" width="30.46484375" style="838" bestFit="1" customWidth="1"/>
    <col min="79" max="79" width="6" style="838" hidden="1" customWidth="1"/>
    <col min="80" max="90" width="6" style="838" customWidth="1"/>
    <col min="91" max="92" width="10.46484375" style="838" customWidth="1"/>
    <col min="93" max="93" width="3" style="838" customWidth="1"/>
    <col min="94" max="131" width="6.46484375" style="838" customWidth="1"/>
    <col min="132" max="132" width="7.53125" style="838" customWidth="1"/>
    <col min="133" max="152" width="7" style="838" customWidth="1"/>
    <col min="153" max="16384" width="9.46484375" style="675"/>
  </cols>
  <sheetData>
    <row r="1" spans="1:152" x14ac:dyDescent="0.3">
      <c r="B1" s="295" t="s">
        <v>51</v>
      </c>
      <c r="R1" s="840"/>
      <c r="BE1" s="549"/>
      <c r="BH1" s="838"/>
      <c r="BZ1" s="98" t="s">
        <v>52</v>
      </c>
    </row>
    <row r="2" spans="1:152" x14ac:dyDescent="0.3">
      <c r="B2" s="1"/>
      <c r="C2" s="2"/>
      <c r="D2" s="2"/>
      <c r="E2" s="2"/>
      <c r="F2" s="2"/>
      <c r="G2" s="2"/>
      <c r="H2" s="2"/>
      <c r="I2" s="466"/>
      <c r="J2" s="466"/>
      <c r="K2" s="466"/>
      <c r="L2" s="466"/>
      <c r="M2" s="466"/>
      <c r="N2" s="466"/>
      <c r="O2" s="2"/>
      <c r="P2" s="2"/>
      <c r="Q2" s="2"/>
      <c r="BE2" s="549"/>
      <c r="BH2" s="838"/>
    </row>
    <row r="3" spans="1:152" x14ac:dyDescent="0.3">
      <c r="B3" s="16" t="s">
        <v>243</v>
      </c>
      <c r="S3" s="2"/>
      <c r="T3" s="2"/>
      <c r="U3" s="2"/>
      <c r="V3" s="2"/>
      <c r="W3" s="21"/>
      <c r="X3" s="21"/>
      <c r="Y3" s="21"/>
      <c r="Z3" s="21"/>
      <c r="AA3" s="299"/>
      <c r="AB3" s="299"/>
      <c r="AC3" s="299"/>
      <c r="AD3" s="299"/>
      <c r="AE3" s="299"/>
      <c r="AF3" s="299"/>
      <c r="AG3" s="299"/>
      <c r="AH3" s="299"/>
      <c r="AI3" s="299"/>
      <c r="AJ3" s="299"/>
      <c r="AK3" s="299"/>
      <c r="AL3" s="299"/>
      <c r="AM3" s="299"/>
      <c r="AN3" s="299"/>
      <c r="AO3" s="299"/>
      <c r="AP3" s="299"/>
      <c r="AQ3" s="299"/>
      <c r="AR3" s="299"/>
      <c r="AS3" s="299"/>
      <c r="AT3" s="299"/>
      <c r="AU3" s="633"/>
      <c r="AV3" s="633"/>
      <c r="AW3" s="633"/>
      <c r="AX3" s="633"/>
      <c r="AY3" s="633"/>
      <c r="AZ3" s="633"/>
      <c r="BA3" s="633"/>
      <c r="BB3" s="633"/>
      <c r="BC3" s="633"/>
      <c r="BD3" s="633"/>
      <c r="BE3" s="549"/>
      <c r="BH3" s="21"/>
      <c r="BI3" s="21"/>
      <c r="BJ3" s="21"/>
      <c r="BK3" s="21"/>
      <c r="BL3" s="21"/>
      <c r="BM3" s="21"/>
      <c r="BN3" s="21"/>
      <c r="BO3" s="21"/>
      <c r="BP3" s="21"/>
      <c r="BQ3" s="21"/>
      <c r="BR3" s="21"/>
    </row>
    <row r="4" spans="1:152"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t="s">
        <v>213</v>
      </c>
      <c r="O4" s="828" t="s">
        <v>226</v>
      </c>
      <c r="P4" s="828" t="s">
        <v>227</v>
      </c>
      <c r="Q4" s="527"/>
      <c r="R4" s="527" t="s">
        <v>20</v>
      </c>
      <c r="S4" s="527" t="s">
        <v>34</v>
      </c>
      <c r="T4" s="527" t="s">
        <v>45</v>
      </c>
      <c r="U4" s="527" t="s">
        <v>46</v>
      </c>
      <c r="V4" s="527" t="s">
        <v>48</v>
      </c>
      <c r="W4" s="527" t="s">
        <v>49</v>
      </c>
      <c r="X4" s="527" t="s">
        <v>53</v>
      </c>
      <c r="Y4" s="527" t="s">
        <v>54</v>
      </c>
      <c r="Z4" s="527" t="s">
        <v>55</v>
      </c>
      <c r="AA4" s="527" t="s">
        <v>56</v>
      </c>
      <c r="AB4" s="527" t="s">
        <v>60</v>
      </c>
      <c r="AC4" s="527" t="s">
        <v>61</v>
      </c>
      <c r="AD4" s="527" t="s">
        <v>62</v>
      </c>
      <c r="AE4" s="527" t="s">
        <v>63</v>
      </c>
      <c r="AF4" s="527" t="s">
        <v>67</v>
      </c>
      <c r="AG4" s="527" t="s">
        <v>70</v>
      </c>
      <c r="AH4" s="527" t="s">
        <v>74</v>
      </c>
      <c r="AI4" s="527" t="s">
        <v>80</v>
      </c>
      <c r="AJ4" s="527" t="s">
        <v>82</v>
      </c>
      <c r="AK4" s="527" t="s">
        <v>88</v>
      </c>
      <c r="AL4" s="527" t="s">
        <v>89</v>
      </c>
      <c r="AM4" s="527" t="s">
        <v>87</v>
      </c>
      <c r="AN4" s="527" t="s">
        <v>90</v>
      </c>
      <c r="AO4" s="527" t="s">
        <v>107</v>
      </c>
      <c r="AP4" s="527" t="s">
        <v>124</v>
      </c>
      <c r="AQ4" s="527" t="s">
        <v>132</v>
      </c>
      <c r="AR4" s="527" t="s">
        <v>141</v>
      </c>
      <c r="AS4" s="527" t="s">
        <v>146</v>
      </c>
      <c r="AT4" s="527" t="s">
        <v>151</v>
      </c>
      <c r="AU4" s="529" t="s">
        <v>158</v>
      </c>
      <c r="AV4" s="529" t="s">
        <v>169</v>
      </c>
      <c r="AW4" s="529" t="s">
        <v>174</v>
      </c>
      <c r="AX4" s="529" t="s">
        <v>181</v>
      </c>
      <c r="AY4" s="529" t="s">
        <v>187</v>
      </c>
      <c r="AZ4" s="529" t="s">
        <v>197</v>
      </c>
      <c r="BA4" s="529" t="s">
        <v>201</v>
      </c>
      <c r="BB4" s="529" t="s">
        <v>208</v>
      </c>
      <c r="BC4" s="529" t="s">
        <v>219</v>
      </c>
      <c r="BD4" s="529"/>
      <c r="BE4" s="527" t="s">
        <v>39</v>
      </c>
      <c r="BF4" s="527" t="s">
        <v>40</v>
      </c>
      <c r="BG4" s="527" t="s">
        <v>47</v>
      </c>
      <c r="BH4" s="527" t="s">
        <v>50</v>
      </c>
      <c r="BI4" s="527" t="s">
        <v>57</v>
      </c>
      <c r="BJ4" s="527" t="s">
        <v>59</v>
      </c>
      <c r="BK4" s="527" t="s">
        <v>64</v>
      </c>
      <c r="BL4" s="527" t="s">
        <v>66</v>
      </c>
      <c r="BM4" s="527" t="s">
        <v>71</v>
      </c>
      <c r="BN4" s="527" t="s">
        <v>81</v>
      </c>
      <c r="BO4" s="527" t="s">
        <v>93</v>
      </c>
      <c r="BP4" s="527" t="s">
        <v>94</v>
      </c>
      <c r="BQ4" s="527" t="s">
        <v>109</v>
      </c>
      <c r="BR4" s="527" t="s">
        <v>134</v>
      </c>
      <c r="BS4" s="527" t="s">
        <v>147</v>
      </c>
      <c r="BT4" s="527" t="s">
        <v>161</v>
      </c>
      <c r="BU4" s="527" t="s">
        <v>177</v>
      </c>
      <c r="BV4" s="527" t="s">
        <v>192</v>
      </c>
      <c r="BW4" s="527" t="s">
        <v>205</v>
      </c>
      <c r="BX4" s="527" t="s">
        <v>222</v>
      </c>
      <c r="BY4" s="527"/>
      <c r="BZ4" s="12" t="s">
        <v>120</v>
      </c>
      <c r="CA4" s="527">
        <v>2013</v>
      </c>
      <c r="CB4" s="527">
        <v>2014</v>
      </c>
      <c r="CC4" s="527">
        <v>2015</v>
      </c>
      <c r="CD4" s="527">
        <v>2016</v>
      </c>
      <c r="CE4" s="527">
        <v>2017</v>
      </c>
      <c r="CF4" s="527">
        <v>2018</v>
      </c>
      <c r="CG4" s="527">
        <v>2019</v>
      </c>
      <c r="CH4" s="527">
        <v>2020</v>
      </c>
      <c r="CI4" s="527">
        <v>2021</v>
      </c>
      <c r="CJ4" s="527">
        <v>2022</v>
      </c>
      <c r="CK4" s="527">
        <f>M4</f>
        <v>2023</v>
      </c>
      <c r="CL4" s="527" t="str">
        <f>N4</f>
        <v>2024f</v>
      </c>
      <c r="CM4" s="112" t="str">
        <f>O4</f>
        <v>2023/2022 Growth %</v>
      </c>
      <c r="CN4" s="112" t="str">
        <f>P4</f>
        <v>2024f/2023 Growth %</v>
      </c>
      <c r="CO4" s="527"/>
      <c r="CP4" s="112" t="s">
        <v>20</v>
      </c>
      <c r="CQ4" s="112" t="s">
        <v>34</v>
      </c>
      <c r="CR4" s="112" t="s">
        <v>45</v>
      </c>
      <c r="CS4" s="112" t="s">
        <v>46</v>
      </c>
      <c r="CT4" s="112" t="s">
        <v>48</v>
      </c>
      <c r="CU4" s="112" t="s">
        <v>49</v>
      </c>
      <c r="CV4" s="112" t="s">
        <v>53</v>
      </c>
      <c r="CW4" s="112" t="s">
        <v>54</v>
      </c>
      <c r="CX4" s="112" t="s">
        <v>55</v>
      </c>
      <c r="CY4" s="112" t="s">
        <v>56</v>
      </c>
      <c r="CZ4" s="112" t="s">
        <v>60</v>
      </c>
      <c r="DA4" s="112" t="s">
        <v>61</v>
      </c>
      <c r="DB4" s="112" t="s">
        <v>62</v>
      </c>
      <c r="DC4" s="112" t="s">
        <v>63</v>
      </c>
      <c r="DD4" s="112" t="s">
        <v>67</v>
      </c>
      <c r="DE4" s="112" t="s">
        <v>70</v>
      </c>
      <c r="DF4" s="112" t="s">
        <v>74</v>
      </c>
      <c r="DG4" s="112" t="s">
        <v>80</v>
      </c>
      <c r="DH4" s="112" t="s">
        <v>82</v>
      </c>
      <c r="DI4" s="112" t="s">
        <v>88</v>
      </c>
      <c r="DJ4" s="112" t="s">
        <v>89</v>
      </c>
      <c r="DK4" s="112" t="s">
        <v>87</v>
      </c>
      <c r="DL4" s="112" t="s">
        <v>90</v>
      </c>
      <c r="DM4" s="112" t="s">
        <v>107</v>
      </c>
      <c r="DN4" s="112" t="s">
        <v>124</v>
      </c>
      <c r="DO4" s="112" t="s">
        <v>132</v>
      </c>
      <c r="DP4" s="112" t="s">
        <v>141</v>
      </c>
      <c r="DQ4" s="112" t="s">
        <v>146</v>
      </c>
      <c r="DR4" s="112" t="s">
        <v>151</v>
      </c>
      <c r="DS4" s="112" t="s">
        <v>158</v>
      </c>
      <c r="DT4" s="112" t="s">
        <v>169</v>
      </c>
      <c r="DU4" s="112" t="s">
        <v>174</v>
      </c>
      <c r="DV4" s="112" t="s">
        <v>181</v>
      </c>
      <c r="DW4" s="781" t="str">
        <f>AY4</f>
        <v>Q4 2022</v>
      </c>
      <c r="DX4" s="781" t="s">
        <v>197</v>
      </c>
      <c r="DY4" s="781" t="s">
        <v>201</v>
      </c>
      <c r="DZ4" s="781" t="s">
        <v>208</v>
      </c>
      <c r="EA4" s="781" t="s">
        <v>219</v>
      </c>
      <c r="EB4" s="112"/>
      <c r="EC4" s="527" t="str">
        <f>BE4</f>
        <v>H1 2014</v>
      </c>
      <c r="ED4" s="527" t="str">
        <f t="shared" ref="ED4:ES4" si="0">BF4</f>
        <v>H2 2014</v>
      </c>
      <c r="EE4" s="527" t="str">
        <f t="shared" si="0"/>
        <v>H1 2015</v>
      </c>
      <c r="EF4" s="527" t="str">
        <f t="shared" si="0"/>
        <v>H2 2015</v>
      </c>
      <c r="EG4" s="527" t="str">
        <f t="shared" si="0"/>
        <v>H1 2016</v>
      </c>
      <c r="EH4" s="527" t="str">
        <f t="shared" si="0"/>
        <v>H2 2016</v>
      </c>
      <c r="EI4" s="527" t="str">
        <f t="shared" si="0"/>
        <v>H1 2017</v>
      </c>
      <c r="EJ4" s="527" t="str">
        <f t="shared" si="0"/>
        <v>H2 2017</v>
      </c>
      <c r="EK4" s="527" t="str">
        <f t="shared" si="0"/>
        <v>H1 2018</v>
      </c>
      <c r="EL4" s="527" t="str">
        <f t="shared" si="0"/>
        <v>H2 2018</v>
      </c>
      <c r="EM4" s="527" t="str">
        <f t="shared" si="0"/>
        <v>H1 2019</v>
      </c>
      <c r="EN4" s="527" t="str">
        <f t="shared" si="0"/>
        <v>H2 2019</v>
      </c>
      <c r="EO4" s="527" t="str">
        <f t="shared" si="0"/>
        <v>H1 2020</v>
      </c>
      <c r="EP4" s="527" t="str">
        <f t="shared" si="0"/>
        <v>H2 2020</v>
      </c>
      <c r="EQ4" s="527" t="str">
        <f t="shared" si="0"/>
        <v>H1 2021</v>
      </c>
      <c r="ER4" s="527" t="str">
        <f t="shared" si="0"/>
        <v>H2 2021</v>
      </c>
      <c r="ES4" s="527" t="str">
        <f t="shared" si="0"/>
        <v>H1 2022</v>
      </c>
      <c r="ET4" s="527" t="str">
        <f>BV4</f>
        <v>H2 2022</v>
      </c>
      <c r="EU4" s="527" t="str">
        <f>BW4</f>
        <v>H1 2023</v>
      </c>
      <c r="EV4" s="527" t="str">
        <f>BX4</f>
        <v>H2 2023</v>
      </c>
    </row>
    <row r="5" spans="1:152" x14ac:dyDescent="0.3">
      <c r="B5" s="10"/>
      <c r="C5" s="7"/>
      <c r="D5" s="7"/>
      <c r="E5" s="7"/>
      <c r="F5" s="7"/>
      <c r="G5" s="7"/>
      <c r="H5" s="7"/>
      <c r="I5" s="524"/>
      <c r="J5" s="524"/>
      <c r="K5" s="524"/>
      <c r="L5" s="524"/>
      <c r="M5" s="524"/>
      <c r="N5" s="524"/>
      <c r="O5" s="208"/>
      <c r="P5" s="208"/>
      <c r="R5" s="7"/>
      <c r="S5" s="9"/>
      <c r="T5" s="9"/>
      <c r="U5" s="9"/>
      <c r="V5" s="9"/>
      <c r="W5" s="9"/>
      <c r="X5" s="9"/>
      <c r="Y5" s="9"/>
      <c r="Z5" s="9"/>
      <c r="AA5" s="782"/>
      <c r="AB5" s="782"/>
      <c r="AC5" s="782"/>
      <c r="AD5" s="782"/>
      <c r="AE5" s="782"/>
      <c r="AF5" s="782"/>
      <c r="AG5" s="782"/>
      <c r="AH5" s="782"/>
      <c r="AI5" s="782"/>
      <c r="AJ5" s="782"/>
      <c r="AK5" s="782"/>
      <c r="AL5" s="782"/>
      <c r="AM5" s="782"/>
      <c r="AN5" s="838"/>
      <c r="AO5" s="838"/>
      <c r="AP5" s="838"/>
      <c r="AQ5" s="838"/>
      <c r="AR5" s="838"/>
      <c r="AS5" s="838"/>
      <c r="AT5" s="838"/>
      <c r="AU5" s="838"/>
      <c r="AV5" s="838"/>
      <c r="AW5" s="838"/>
      <c r="AX5" s="838"/>
      <c r="AY5" s="838"/>
      <c r="AZ5" s="838"/>
      <c r="BA5" s="838"/>
      <c r="BB5" s="838"/>
      <c r="BC5" s="838"/>
      <c r="BD5" s="838"/>
      <c r="BE5" s="549"/>
      <c r="BH5" s="9"/>
      <c r="BI5" s="9"/>
      <c r="BJ5" s="9"/>
      <c r="BK5" s="9"/>
      <c r="BL5" s="9"/>
      <c r="BM5" s="9"/>
      <c r="BN5" s="9"/>
      <c r="BO5" s="9"/>
      <c r="BP5" s="9"/>
      <c r="BQ5" s="9"/>
      <c r="BR5" s="9"/>
      <c r="BZ5" s="10"/>
      <c r="CA5" s="7"/>
      <c r="CB5" s="7"/>
      <c r="CC5" s="7"/>
      <c r="CD5" s="7"/>
      <c r="CE5" s="7"/>
      <c r="CF5" s="7"/>
      <c r="CG5" s="7"/>
      <c r="CH5" s="7"/>
      <c r="CI5" s="7"/>
      <c r="CJ5" s="7"/>
      <c r="CK5" s="7"/>
      <c r="CL5" s="7"/>
      <c r="CM5" s="208"/>
      <c r="CN5" s="208"/>
      <c r="CP5" s="439"/>
      <c r="CQ5" s="440"/>
      <c r="CR5" s="440"/>
      <c r="CS5" s="440"/>
      <c r="CT5" s="440"/>
      <c r="CU5" s="440"/>
      <c r="CV5" s="440"/>
      <c r="CW5" s="440"/>
      <c r="CX5" s="440"/>
      <c r="CY5" s="440"/>
      <c r="CZ5" s="440"/>
      <c r="DA5" s="440"/>
      <c r="DB5" s="440"/>
      <c r="DC5" s="440"/>
      <c r="DD5" s="440"/>
      <c r="DE5" s="440"/>
      <c r="DF5" s="440"/>
      <c r="DG5" s="440"/>
      <c r="DH5" s="440"/>
      <c r="DI5" s="440"/>
      <c r="DJ5" s="440"/>
      <c r="DK5" s="440"/>
      <c r="DL5" s="679"/>
      <c r="DM5" s="679"/>
      <c r="DN5" s="679"/>
      <c r="DO5" s="679"/>
      <c r="DP5" s="679"/>
      <c r="DQ5" s="679"/>
      <c r="DR5" s="679"/>
      <c r="DS5" s="679"/>
      <c r="DT5" s="679"/>
      <c r="DU5" s="679"/>
      <c r="DV5" s="679"/>
      <c r="DW5" s="679"/>
      <c r="DX5" s="679"/>
      <c r="DY5" s="679"/>
      <c r="DZ5" s="679"/>
      <c r="EA5" s="679"/>
      <c r="EB5" s="679"/>
      <c r="EC5" s="442"/>
      <c r="ED5" s="442"/>
      <c r="EE5" s="679"/>
      <c r="EF5" s="679"/>
      <c r="EG5" s="679"/>
      <c r="EH5" s="679"/>
      <c r="EI5" s="679"/>
      <c r="EJ5" s="679"/>
      <c r="EK5" s="679"/>
      <c r="EL5" s="679"/>
      <c r="EM5" s="679"/>
      <c r="EN5" s="679"/>
      <c r="EO5" s="679"/>
    </row>
    <row r="6" spans="1:152" x14ac:dyDescent="0.3">
      <c r="B6" s="20" t="s">
        <v>27</v>
      </c>
      <c r="C6" s="784">
        <v>3110</v>
      </c>
      <c r="D6" s="784">
        <v>3220</v>
      </c>
      <c r="E6" s="784">
        <v>3250</v>
      </c>
      <c r="F6" s="784">
        <v>3350</v>
      </c>
      <c r="G6" s="784">
        <v>3290</v>
      </c>
      <c r="H6" s="784">
        <v>3115</v>
      </c>
      <c r="I6" s="784">
        <f>SUM(I7:I12)</f>
        <v>2776.2183601483684</v>
      </c>
      <c r="J6" s="784">
        <f t="shared" ref="J6:N6" si="1">SUM(J7:J12)</f>
        <v>2299.5790638783901</v>
      </c>
      <c r="K6" s="784">
        <f t="shared" si="1"/>
        <v>2520.6350182845981</v>
      </c>
      <c r="L6" s="784">
        <f t="shared" si="1"/>
        <v>2814.8470357978722</v>
      </c>
      <c r="M6" s="784">
        <f t="shared" si="1"/>
        <v>3271.5162241318048</v>
      </c>
      <c r="N6" s="784">
        <f t="shared" si="1"/>
        <v>3296.5605829150059</v>
      </c>
      <c r="O6" s="492">
        <f>IF(ISERROR(M6/L6),"N/A",IF(L6&lt;0,"N/A",IF(M6&lt;0,"N/A",IF(M6/L6-1&gt;300%,"&gt;±300%",IF(M6/L6-1&lt;-300%,"&gt;±300%",M6/L6-1)))))</f>
        <v>0.16223588085826091</v>
      </c>
      <c r="P6" s="492">
        <f>IF(ISERROR(N6/M6),"N/A",IF(M6&lt;0,"N/A",IF(N6&lt;0,"N/A",IF(N6/M6-1&gt;300%,"&gt;±300%",IF(N6/M6-1&lt;-300%,"&gt;±300%",N6/M6-1)))))</f>
        <v>7.6552757398742344E-3</v>
      </c>
      <c r="Q6" s="544"/>
      <c r="R6" s="31">
        <v>755</v>
      </c>
      <c r="S6" s="31">
        <v>800</v>
      </c>
      <c r="T6" s="31">
        <v>835</v>
      </c>
      <c r="U6" s="31">
        <v>830</v>
      </c>
      <c r="V6" s="31">
        <v>765</v>
      </c>
      <c r="W6" s="31">
        <v>825</v>
      </c>
      <c r="X6" s="31">
        <v>860</v>
      </c>
      <c r="Y6" s="31">
        <v>865</v>
      </c>
      <c r="Z6" s="31">
        <v>780</v>
      </c>
      <c r="AA6" s="31">
        <v>840</v>
      </c>
      <c r="AB6" s="31">
        <v>845</v>
      </c>
      <c r="AC6" s="31">
        <v>825</v>
      </c>
      <c r="AD6" s="31">
        <v>785</v>
      </c>
      <c r="AE6" s="31">
        <v>840</v>
      </c>
      <c r="AF6" s="31">
        <v>795</v>
      </c>
      <c r="AG6" s="31">
        <v>810</v>
      </c>
      <c r="AH6" s="31">
        <v>730</v>
      </c>
      <c r="AI6" s="31">
        <v>775</v>
      </c>
      <c r="AJ6" s="31">
        <f t="shared" ref="AJ6" si="2">SUM(AJ7:AJ12)</f>
        <v>737.71868978637985</v>
      </c>
      <c r="AK6" s="31">
        <f t="shared" ref="AK6:AZ6" si="3">SUM(AK7:AK12)</f>
        <v>720.27555868751017</v>
      </c>
      <c r="AL6" s="31">
        <f t="shared" si="3"/>
        <v>650.52580329840202</v>
      </c>
      <c r="AM6" s="31">
        <f t="shared" si="3"/>
        <v>667.69830837607651</v>
      </c>
      <c r="AN6" s="31">
        <f t="shared" si="3"/>
        <v>617.3471331611097</v>
      </c>
      <c r="AO6" s="31">
        <f t="shared" si="3"/>
        <v>368.90258933482755</v>
      </c>
      <c r="AP6" s="31">
        <f t="shared" si="3"/>
        <v>619.09667212321165</v>
      </c>
      <c r="AQ6" s="31">
        <f t="shared" si="3"/>
        <v>694.23266925924099</v>
      </c>
      <c r="AR6" s="31">
        <f t="shared" si="3"/>
        <v>693.59656510165007</v>
      </c>
      <c r="AS6" s="31">
        <f t="shared" si="3"/>
        <v>630.14003415406603</v>
      </c>
      <c r="AT6" s="31">
        <f t="shared" si="3"/>
        <v>548.93247983403694</v>
      </c>
      <c r="AU6" s="31">
        <f t="shared" si="3"/>
        <v>647.96593919484474</v>
      </c>
      <c r="AV6" s="31">
        <f t="shared" si="3"/>
        <v>712.98626227124839</v>
      </c>
      <c r="AW6" s="31">
        <f t="shared" si="3"/>
        <v>683.62691453914954</v>
      </c>
      <c r="AX6" s="31">
        <f t="shared" si="3"/>
        <v>684.44337853077832</v>
      </c>
      <c r="AY6" s="31">
        <f t="shared" si="3"/>
        <v>733.79048045669651</v>
      </c>
      <c r="AZ6" s="31">
        <f t="shared" si="3"/>
        <v>827.02911361979841</v>
      </c>
      <c r="BA6" s="31">
        <f>SUM(BA7:BA12)</f>
        <v>829.92089782087635</v>
      </c>
      <c r="BB6" s="31">
        <f>SUM(BB7:BB12)</f>
        <v>791.02828117409638</v>
      </c>
      <c r="BC6" s="31">
        <f>SUM(BC7:BC12)</f>
        <v>823.53793151703371</v>
      </c>
      <c r="BD6" s="31"/>
      <c r="BE6" s="31">
        <f>SUM(BE7:BE12)</f>
        <v>1665</v>
      </c>
      <c r="BF6" s="31">
        <f t="shared" ref="BF6:BL6" si="4">SUM(BF7:BF12)</f>
        <v>1555</v>
      </c>
      <c r="BG6" s="31">
        <f t="shared" si="4"/>
        <v>1665</v>
      </c>
      <c r="BH6" s="31">
        <f t="shared" si="4"/>
        <v>1590</v>
      </c>
      <c r="BI6" s="31">
        <f t="shared" si="4"/>
        <v>1725</v>
      </c>
      <c r="BJ6" s="31">
        <f t="shared" si="4"/>
        <v>1620</v>
      </c>
      <c r="BK6" s="31">
        <f t="shared" si="4"/>
        <v>1670</v>
      </c>
      <c r="BL6" s="31">
        <f t="shared" si="4"/>
        <v>1625</v>
      </c>
      <c r="BM6" s="31">
        <f>SUM(BM7:BM12)</f>
        <v>1605</v>
      </c>
      <c r="BN6" s="31">
        <f>SUM(BN7:BN12)</f>
        <v>1505</v>
      </c>
      <c r="BO6" s="31">
        <f>AJ6+AK6</f>
        <v>1457.9942484738899</v>
      </c>
      <c r="BP6" s="31">
        <f>AL6+AM6</f>
        <v>1318.2241116744785</v>
      </c>
      <c r="BQ6" s="31">
        <f>AN6+AO6</f>
        <v>986.24972249593725</v>
      </c>
      <c r="BR6" s="31">
        <f>AP6+AQ6</f>
        <v>1313.3293413824526</v>
      </c>
      <c r="BS6" s="31">
        <f>AR6+AS6</f>
        <v>1323.7365992557161</v>
      </c>
      <c r="BT6" s="31">
        <f>AT6+AU6</f>
        <v>1196.8984190288816</v>
      </c>
      <c r="BU6" s="31">
        <f>AV6+AW6</f>
        <v>1396.6131768103978</v>
      </c>
      <c r="BV6" s="31">
        <f t="shared" ref="BV6" si="5">AX6+AY6</f>
        <v>1418.2338589874748</v>
      </c>
      <c r="BW6" s="31">
        <f>AZ6+BA6</f>
        <v>1656.9500114406746</v>
      </c>
      <c r="BX6" s="31">
        <f>BB6+BC6</f>
        <v>1614.5662126911302</v>
      </c>
      <c r="BY6" s="31"/>
      <c r="BZ6" s="785" t="s">
        <v>27</v>
      </c>
      <c r="CA6" s="31">
        <f t="shared" ref="CA6:CN21" si="6">C6</f>
        <v>3110</v>
      </c>
      <c r="CB6" s="31">
        <f t="shared" si="6"/>
        <v>3220</v>
      </c>
      <c r="CC6" s="31">
        <f t="shared" si="6"/>
        <v>3250</v>
      </c>
      <c r="CD6" s="31">
        <f t="shared" si="6"/>
        <v>3350</v>
      </c>
      <c r="CE6" s="31">
        <f t="shared" si="6"/>
        <v>3290</v>
      </c>
      <c r="CF6" s="31">
        <f t="shared" si="6"/>
        <v>3115</v>
      </c>
      <c r="CG6" s="31">
        <f t="shared" si="6"/>
        <v>2776.2183601483684</v>
      </c>
      <c r="CH6" s="31">
        <f t="shared" si="6"/>
        <v>2299.5790638783901</v>
      </c>
      <c r="CI6" s="31">
        <f t="shared" si="6"/>
        <v>2520.6350182845981</v>
      </c>
      <c r="CJ6" s="31">
        <f t="shared" si="6"/>
        <v>2814.8470357978722</v>
      </c>
      <c r="CK6" s="31">
        <f t="shared" si="6"/>
        <v>3271.5162241318048</v>
      </c>
      <c r="CL6" s="31">
        <f t="shared" si="6"/>
        <v>3296.5605829150059</v>
      </c>
      <c r="CM6" s="210">
        <f>O6</f>
        <v>0.16223588085826091</v>
      </c>
      <c r="CN6" s="210">
        <f t="shared" si="6"/>
        <v>7.6552757398742344E-3</v>
      </c>
      <c r="CO6" s="37"/>
      <c r="CP6" s="444">
        <f t="shared" ref="CP6:EA6" si="7">R6</f>
        <v>755</v>
      </c>
      <c r="CQ6" s="444">
        <f t="shared" si="7"/>
        <v>800</v>
      </c>
      <c r="CR6" s="444">
        <f t="shared" si="7"/>
        <v>835</v>
      </c>
      <c r="CS6" s="444">
        <f t="shared" si="7"/>
        <v>830</v>
      </c>
      <c r="CT6" s="444">
        <f t="shared" si="7"/>
        <v>765</v>
      </c>
      <c r="CU6" s="444">
        <f t="shared" si="7"/>
        <v>825</v>
      </c>
      <c r="CV6" s="444">
        <f t="shared" si="7"/>
        <v>860</v>
      </c>
      <c r="CW6" s="444">
        <f t="shared" si="7"/>
        <v>865</v>
      </c>
      <c r="CX6" s="444">
        <f t="shared" si="7"/>
        <v>780</v>
      </c>
      <c r="CY6" s="444">
        <f t="shared" si="7"/>
        <v>840</v>
      </c>
      <c r="CZ6" s="444">
        <f t="shared" si="7"/>
        <v>845</v>
      </c>
      <c r="DA6" s="444">
        <f t="shared" si="7"/>
        <v>825</v>
      </c>
      <c r="DB6" s="444">
        <f t="shared" si="7"/>
        <v>785</v>
      </c>
      <c r="DC6" s="444">
        <f t="shared" si="7"/>
        <v>840</v>
      </c>
      <c r="DD6" s="444">
        <f t="shared" si="7"/>
        <v>795</v>
      </c>
      <c r="DE6" s="444">
        <f t="shared" si="7"/>
        <v>810</v>
      </c>
      <c r="DF6" s="444">
        <f t="shared" si="7"/>
        <v>730</v>
      </c>
      <c r="DG6" s="444">
        <f t="shared" si="7"/>
        <v>775</v>
      </c>
      <c r="DH6" s="444">
        <f t="shared" si="7"/>
        <v>737.71868978637985</v>
      </c>
      <c r="DI6" s="444">
        <f t="shared" si="7"/>
        <v>720.27555868751017</v>
      </c>
      <c r="DJ6" s="444">
        <f t="shared" si="7"/>
        <v>650.52580329840202</v>
      </c>
      <c r="DK6" s="444">
        <f t="shared" si="7"/>
        <v>667.69830837607651</v>
      </c>
      <c r="DL6" s="444">
        <f t="shared" si="7"/>
        <v>617.3471331611097</v>
      </c>
      <c r="DM6" s="444">
        <f t="shared" si="7"/>
        <v>368.90258933482755</v>
      </c>
      <c r="DN6" s="444">
        <f t="shared" si="7"/>
        <v>619.09667212321165</v>
      </c>
      <c r="DO6" s="444">
        <f t="shared" si="7"/>
        <v>694.23266925924099</v>
      </c>
      <c r="DP6" s="444">
        <f t="shared" si="7"/>
        <v>693.59656510165007</v>
      </c>
      <c r="DQ6" s="444">
        <f t="shared" si="7"/>
        <v>630.14003415406603</v>
      </c>
      <c r="DR6" s="444">
        <f t="shared" si="7"/>
        <v>548.93247983403694</v>
      </c>
      <c r="DS6" s="444">
        <f t="shared" si="7"/>
        <v>647.96593919484474</v>
      </c>
      <c r="DT6" s="444">
        <f t="shared" si="7"/>
        <v>712.98626227124839</v>
      </c>
      <c r="DU6" s="444">
        <f t="shared" si="7"/>
        <v>683.62691453914954</v>
      </c>
      <c r="DV6" s="444">
        <f t="shared" si="7"/>
        <v>684.44337853077832</v>
      </c>
      <c r="DW6" s="444">
        <f t="shared" si="7"/>
        <v>733.79048045669651</v>
      </c>
      <c r="DX6" s="444">
        <f t="shared" si="7"/>
        <v>827.02911361979841</v>
      </c>
      <c r="DY6" s="444">
        <f t="shared" si="7"/>
        <v>829.92089782087635</v>
      </c>
      <c r="DZ6" s="444">
        <f t="shared" si="7"/>
        <v>791.02828117409638</v>
      </c>
      <c r="EA6" s="444">
        <f t="shared" si="7"/>
        <v>823.53793151703371</v>
      </c>
      <c r="EB6" s="444"/>
      <c r="EC6" s="444">
        <f t="shared" ref="EC6:ES6" si="8">BE6</f>
        <v>1665</v>
      </c>
      <c r="ED6" s="444">
        <f t="shared" si="8"/>
        <v>1555</v>
      </c>
      <c r="EE6" s="444">
        <f t="shared" si="8"/>
        <v>1665</v>
      </c>
      <c r="EF6" s="444">
        <f t="shared" si="8"/>
        <v>1590</v>
      </c>
      <c r="EG6" s="444">
        <f t="shared" si="8"/>
        <v>1725</v>
      </c>
      <c r="EH6" s="444">
        <f t="shared" si="8"/>
        <v>1620</v>
      </c>
      <c r="EI6" s="444">
        <f t="shared" si="8"/>
        <v>1670</v>
      </c>
      <c r="EJ6" s="444">
        <f t="shared" si="8"/>
        <v>1625</v>
      </c>
      <c r="EK6" s="444">
        <f t="shared" si="8"/>
        <v>1605</v>
      </c>
      <c r="EL6" s="444">
        <f t="shared" si="8"/>
        <v>1505</v>
      </c>
      <c r="EM6" s="444">
        <f t="shared" si="8"/>
        <v>1457.9942484738899</v>
      </c>
      <c r="EN6" s="444">
        <f t="shared" si="8"/>
        <v>1318.2241116744785</v>
      </c>
      <c r="EO6" s="444">
        <f t="shared" si="8"/>
        <v>986.24972249593725</v>
      </c>
      <c r="EP6" s="444">
        <f t="shared" si="8"/>
        <v>1313.3293413824526</v>
      </c>
      <c r="EQ6" s="444">
        <f t="shared" si="8"/>
        <v>1323.7365992557161</v>
      </c>
      <c r="ER6" s="444">
        <f t="shared" si="8"/>
        <v>1196.8984190288816</v>
      </c>
      <c r="ES6" s="444">
        <f t="shared" si="8"/>
        <v>1396.6131768103978</v>
      </c>
      <c r="ET6" s="444">
        <f>BV6</f>
        <v>1418.2338589874748</v>
      </c>
      <c r="EU6" s="444">
        <f>BW6</f>
        <v>1656.9500114406746</v>
      </c>
      <c r="EV6" s="444">
        <f>BX6</f>
        <v>1614.5662126911302</v>
      </c>
    </row>
    <row r="7" spans="1:152" x14ac:dyDescent="0.3">
      <c r="B7" s="10" t="s">
        <v>15</v>
      </c>
      <c r="C7" s="524">
        <v>410</v>
      </c>
      <c r="D7" s="524">
        <v>455</v>
      </c>
      <c r="E7" s="524">
        <v>480</v>
      </c>
      <c r="F7" s="524">
        <v>410</v>
      </c>
      <c r="G7" s="524">
        <v>390</v>
      </c>
      <c r="H7" s="524">
        <v>390</v>
      </c>
      <c r="I7" s="524">
        <v>315.93846546978341</v>
      </c>
      <c r="J7" s="524">
        <v>274.21980548426473</v>
      </c>
      <c r="K7" s="524">
        <v>350.40929683941391</v>
      </c>
      <c r="L7" s="524">
        <v>422.39406921755739</v>
      </c>
      <c r="M7" s="524">
        <v>452.74699630060121</v>
      </c>
      <c r="N7" s="524">
        <v>450.83416897347814</v>
      </c>
      <c r="O7" s="208">
        <f t="shared" ref="O7:P59" si="9">IF(ISERROR(M7/L7),"N/A",IF(L7&lt;0,"N/A",IF(M7&lt;0,"N/A",IF(M7/L7-1&gt;300%,"&gt;±300%",IF(M7/L7-1&lt;-300%,"&gt;±300%",M7/L7-1)))))</f>
        <v>7.1859264357734931E-2</v>
      </c>
      <c r="P7" s="208">
        <f t="shared" si="9"/>
        <v>-4.2249365379622983E-3</v>
      </c>
      <c r="Q7" s="544"/>
      <c r="R7" s="7">
        <v>110</v>
      </c>
      <c r="S7" s="7">
        <v>110</v>
      </c>
      <c r="T7" s="7">
        <v>120</v>
      </c>
      <c r="U7" s="7">
        <v>125</v>
      </c>
      <c r="V7" s="7">
        <v>120</v>
      </c>
      <c r="W7" s="7">
        <v>125</v>
      </c>
      <c r="X7" s="7">
        <v>110</v>
      </c>
      <c r="Y7" s="7">
        <v>105</v>
      </c>
      <c r="Z7" s="7">
        <v>95</v>
      </c>
      <c r="AA7" s="7">
        <v>100</v>
      </c>
      <c r="AB7" s="7">
        <v>95</v>
      </c>
      <c r="AC7" s="7">
        <v>100</v>
      </c>
      <c r="AD7" s="7">
        <v>95</v>
      </c>
      <c r="AE7" s="7">
        <v>95</v>
      </c>
      <c r="AF7" s="7">
        <v>100</v>
      </c>
      <c r="AG7" s="7">
        <v>100</v>
      </c>
      <c r="AH7" s="7">
        <v>95</v>
      </c>
      <c r="AI7" s="7">
        <v>95</v>
      </c>
      <c r="AJ7" s="7">
        <v>80.948848810823492</v>
      </c>
      <c r="AK7" s="7">
        <v>83.906046886063933</v>
      </c>
      <c r="AL7" s="7">
        <v>80.33467795589543</v>
      </c>
      <c r="AM7" s="7">
        <v>70.748891817000569</v>
      </c>
      <c r="AN7" s="7">
        <v>76.611947767708855</v>
      </c>
      <c r="AO7" s="7">
        <v>35.576735552793032</v>
      </c>
      <c r="AP7" s="7">
        <v>83.265416581062937</v>
      </c>
      <c r="AQ7" s="7">
        <v>78.765705582699809</v>
      </c>
      <c r="AR7" s="7">
        <v>94.643212188547565</v>
      </c>
      <c r="AS7" s="7">
        <v>87.714863849127653</v>
      </c>
      <c r="AT7" s="7">
        <v>81.748716000407128</v>
      </c>
      <c r="AU7" s="7">
        <v>86.302504801331523</v>
      </c>
      <c r="AV7" s="7">
        <v>99.266147508277797</v>
      </c>
      <c r="AW7" s="7">
        <v>109.62922602126962</v>
      </c>
      <c r="AX7" s="7">
        <v>106.35354821665223</v>
      </c>
      <c r="AY7" s="7">
        <v>107.14514747135767</v>
      </c>
      <c r="AZ7" s="7">
        <v>109.46645934205151</v>
      </c>
      <c r="BA7" s="7">
        <v>120.03414032700351</v>
      </c>
      <c r="BB7" s="7">
        <v>116.50057582669524</v>
      </c>
      <c r="BC7" s="7">
        <v>106.74582080485084</v>
      </c>
      <c r="BD7" s="7"/>
      <c r="BE7" s="7">
        <f>D7-BF7</f>
        <v>235</v>
      </c>
      <c r="BF7" s="7">
        <f>SUM(R7:S7)</f>
        <v>220</v>
      </c>
      <c r="BG7" s="7">
        <f t="shared" ref="BG7:BG12" si="10">SUM(T7:U7)</f>
        <v>245</v>
      </c>
      <c r="BH7" s="7">
        <f>SUM(V7:W7)</f>
        <v>245</v>
      </c>
      <c r="BI7" s="7">
        <f>SUM(X7:Y7)</f>
        <v>215</v>
      </c>
      <c r="BJ7" s="7">
        <f>SUM(Z7:AA7)</f>
        <v>195</v>
      </c>
      <c r="BK7" s="7">
        <f>SUM(AB7:AC7)</f>
        <v>195</v>
      </c>
      <c r="BL7" s="7">
        <f>SUM(AD7:AE7)</f>
        <v>190</v>
      </c>
      <c r="BM7" s="7">
        <f>SUM(AF7:AG7)</f>
        <v>200</v>
      </c>
      <c r="BN7" s="7">
        <f>SUM(AH7:AI7)</f>
        <v>190</v>
      </c>
      <c r="BO7" s="7">
        <f t="shared" ref="BO7:BO10" si="11">AJ7+AK7</f>
        <v>164.85489569688741</v>
      </c>
      <c r="BP7" s="7">
        <f t="shared" ref="BP7:BP10" si="12">AL7+AM7</f>
        <v>151.083569772896</v>
      </c>
      <c r="BQ7" s="7">
        <f t="shared" ref="BQ7:BQ31" si="13">AN7+AO7</f>
        <v>112.18868332050189</v>
      </c>
      <c r="BR7" s="37">
        <f>AP7+AQ7</f>
        <v>162.03112216376275</v>
      </c>
      <c r="BS7" s="37">
        <f>AR7+AS7</f>
        <v>182.35807603767523</v>
      </c>
      <c r="BT7" s="37">
        <f>AT7+AU7</f>
        <v>168.05122080173865</v>
      </c>
      <c r="BU7" s="37">
        <f t="shared" ref="BU7:BU32" si="14">AV7+AW7</f>
        <v>208.89537352954741</v>
      </c>
      <c r="BV7" s="37">
        <f>AX7+AY7</f>
        <v>213.49869568800989</v>
      </c>
      <c r="BW7" s="37">
        <f t="shared" ref="BW7:BW59" si="15">AZ7+BA7</f>
        <v>229.50059966905502</v>
      </c>
      <c r="BX7" s="37">
        <f t="shared" ref="BX7:BX59" si="16">BB7+BC7</f>
        <v>223.24639663154608</v>
      </c>
      <c r="BY7" s="37"/>
      <c r="BZ7" s="10" t="s">
        <v>15</v>
      </c>
      <c r="CA7" s="7">
        <f t="shared" si="6"/>
        <v>410</v>
      </c>
      <c r="CB7" s="7">
        <f t="shared" si="6"/>
        <v>455</v>
      </c>
      <c r="CC7" s="7">
        <f t="shared" si="6"/>
        <v>480</v>
      </c>
      <c r="CD7" s="7">
        <f t="shared" si="6"/>
        <v>410</v>
      </c>
      <c r="CE7" s="7">
        <f t="shared" si="6"/>
        <v>390</v>
      </c>
      <c r="CF7" s="7">
        <f t="shared" si="6"/>
        <v>390</v>
      </c>
      <c r="CG7" s="7">
        <f t="shared" si="6"/>
        <v>315.93846546978341</v>
      </c>
      <c r="CH7" s="7">
        <f t="shared" si="6"/>
        <v>274.21980548426473</v>
      </c>
      <c r="CI7" s="7">
        <f t="shared" si="6"/>
        <v>350.40929683941391</v>
      </c>
      <c r="CJ7" s="7">
        <f t="shared" si="6"/>
        <v>422.39406921755739</v>
      </c>
      <c r="CK7" s="7">
        <f t="shared" si="6"/>
        <v>452.74699630060121</v>
      </c>
      <c r="CL7" s="7"/>
      <c r="CM7" s="208"/>
      <c r="CN7" s="208"/>
      <c r="CO7" s="7"/>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679"/>
      <c r="EG7" s="679"/>
      <c r="EH7" s="679"/>
      <c r="EI7" s="679"/>
      <c r="EJ7" s="679"/>
      <c r="EK7" s="679"/>
      <c r="EL7" s="679"/>
      <c r="EM7" s="679"/>
      <c r="EN7" s="679"/>
      <c r="EO7" s="679"/>
      <c r="EP7" s="679"/>
      <c r="EQ7" s="679"/>
      <c r="ER7" s="679"/>
      <c r="ES7" s="679"/>
      <c r="ET7" s="679"/>
      <c r="EU7" s="679"/>
      <c r="EV7" s="679"/>
    </row>
    <row r="8" spans="1:152" x14ac:dyDescent="0.3">
      <c r="B8" s="10" t="s">
        <v>16</v>
      </c>
      <c r="C8" s="524">
        <v>1350</v>
      </c>
      <c r="D8" s="524">
        <v>1395</v>
      </c>
      <c r="E8" s="524">
        <v>1450</v>
      </c>
      <c r="F8" s="524">
        <v>1630</v>
      </c>
      <c r="G8" s="524">
        <v>1545</v>
      </c>
      <c r="H8" s="524">
        <v>1340</v>
      </c>
      <c r="I8" s="524">
        <v>1416.8860041385151</v>
      </c>
      <c r="J8" s="524">
        <v>1052.7232123842662</v>
      </c>
      <c r="K8" s="524">
        <v>954.9936049701397</v>
      </c>
      <c r="L8" s="524">
        <v>989.09888244108538</v>
      </c>
      <c r="M8" s="524">
        <v>1115.4569216310049</v>
      </c>
      <c r="N8" s="524">
        <v>999.03517941852397</v>
      </c>
      <c r="O8" s="208">
        <f t="shared" si="9"/>
        <v>0.12775066419857772</v>
      </c>
      <c r="P8" s="208">
        <f t="shared" si="9"/>
        <v>-0.10437134770050172</v>
      </c>
      <c r="Q8" s="544"/>
      <c r="R8" s="7">
        <v>320</v>
      </c>
      <c r="S8" s="7">
        <v>355</v>
      </c>
      <c r="T8" s="7">
        <v>370</v>
      </c>
      <c r="U8" s="7">
        <v>380</v>
      </c>
      <c r="V8" s="7">
        <v>330</v>
      </c>
      <c r="W8" s="7">
        <v>370</v>
      </c>
      <c r="X8" s="7">
        <v>420</v>
      </c>
      <c r="Y8" s="7">
        <v>445</v>
      </c>
      <c r="Z8" s="7">
        <v>365</v>
      </c>
      <c r="AA8" s="7">
        <v>405</v>
      </c>
      <c r="AB8" s="7">
        <v>410</v>
      </c>
      <c r="AC8" s="7">
        <v>395</v>
      </c>
      <c r="AD8" s="7">
        <v>350</v>
      </c>
      <c r="AE8" s="7">
        <v>395</v>
      </c>
      <c r="AF8" s="7">
        <v>350</v>
      </c>
      <c r="AG8" s="7">
        <v>360</v>
      </c>
      <c r="AH8" s="7">
        <v>295</v>
      </c>
      <c r="AI8" s="7">
        <v>325</v>
      </c>
      <c r="AJ8" s="7">
        <v>386.54990675970987</v>
      </c>
      <c r="AK8" s="7">
        <v>376.03266306417748</v>
      </c>
      <c r="AL8" s="7">
        <v>312.65948278528663</v>
      </c>
      <c r="AM8" s="7">
        <v>341.643951529341</v>
      </c>
      <c r="AN8" s="7">
        <v>305.83574616841003</v>
      </c>
      <c r="AO8" s="7">
        <v>153.59688256908109</v>
      </c>
      <c r="AP8" s="7">
        <v>275.01738360871849</v>
      </c>
      <c r="AQ8" s="7">
        <v>318.27320003805659</v>
      </c>
      <c r="AR8" s="7">
        <v>284.14392868766174</v>
      </c>
      <c r="AS8" s="7">
        <v>247.81674576882227</v>
      </c>
      <c r="AT8" s="7">
        <v>185.23899968774376</v>
      </c>
      <c r="AU8" s="7">
        <v>237.79393082591176</v>
      </c>
      <c r="AV8" s="7">
        <v>246.37763221668644</v>
      </c>
      <c r="AW8" s="7">
        <v>248.78862581398283</v>
      </c>
      <c r="AX8" s="7">
        <v>228.83642797379619</v>
      </c>
      <c r="AY8" s="7">
        <v>265.09619643662018</v>
      </c>
      <c r="AZ8" s="7">
        <v>297.48793229920386</v>
      </c>
      <c r="BA8" s="7">
        <v>292.80629435844713</v>
      </c>
      <c r="BB8" s="7">
        <v>249.19446511334129</v>
      </c>
      <c r="BC8" s="7">
        <v>275.96822986001263</v>
      </c>
      <c r="BD8" s="7"/>
      <c r="BE8" s="7">
        <f t="shared" ref="BE8:BE12" si="17">D8-BF8</f>
        <v>720</v>
      </c>
      <c r="BF8" s="7">
        <f t="shared" ref="BF8:BF12" si="18">SUM(R8:S8)</f>
        <v>675</v>
      </c>
      <c r="BG8" s="7">
        <f t="shared" si="10"/>
        <v>750</v>
      </c>
      <c r="BH8" s="7">
        <f t="shared" ref="BH8:BH12" si="19">SUM(V8:W8)</f>
        <v>700</v>
      </c>
      <c r="BI8" s="7">
        <f t="shared" ref="BI8:BI12" si="20">SUM(X8:Y8)</f>
        <v>865</v>
      </c>
      <c r="BJ8" s="7">
        <f t="shared" ref="BJ8:BJ12" si="21">SUM(Z8:AA8)</f>
        <v>770</v>
      </c>
      <c r="BK8" s="7">
        <f t="shared" ref="BK8:BK12" si="22">SUM(AB8:AC8)</f>
        <v>805</v>
      </c>
      <c r="BL8" s="7">
        <f t="shared" ref="BL8:BL12" si="23">SUM(AD8:AE8)</f>
        <v>745</v>
      </c>
      <c r="BM8" s="7">
        <f t="shared" ref="BM8:BM12" si="24">SUM(AF8:AG8)</f>
        <v>710</v>
      </c>
      <c r="BN8" s="7">
        <f t="shared" ref="BN8:BN12" si="25">SUM(AH8:AI8)</f>
        <v>620</v>
      </c>
      <c r="BO8" s="7">
        <f t="shared" si="11"/>
        <v>762.5825698238873</v>
      </c>
      <c r="BP8" s="7">
        <f t="shared" si="12"/>
        <v>654.30343431462757</v>
      </c>
      <c r="BQ8" s="7">
        <f t="shared" si="13"/>
        <v>459.43262873749109</v>
      </c>
      <c r="BR8" s="37">
        <f>AP8+AQ8</f>
        <v>593.29058364677508</v>
      </c>
      <c r="BS8" s="37">
        <f>AR8+AS8</f>
        <v>531.96067445648396</v>
      </c>
      <c r="BT8" s="37">
        <f t="shared" ref="BT8:BT32" si="26">AT8+AU8</f>
        <v>423.03293051365551</v>
      </c>
      <c r="BU8" s="37">
        <f t="shared" si="14"/>
        <v>495.16625803066927</v>
      </c>
      <c r="BV8" s="37">
        <f t="shared" ref="BV8:BV59" si="27">AX8+AY8</f>
        <v>493.93262441041634</v>
      </c>
      <c r="BW8" s="37">
        <f t="shared" si="15"/>
        <v>590.29422665765105</v>
      </c>
      <c r="BX8" s="37">
        <f t="shared" si="16"/>
        <v>525.16269497335395</v>
      </c>
      <c r="BY8" s="37"/>
      <c r="BZ8" s="10" t="s">
        <v>16</v>
      </c>
      <c r="CA8" s="7">
        <f t="shared" si="6"/>
        <v>1350</v>
      </c>
      <c r="CB8" s="7">
        <f t="shared" si="6"/>
        <v>1395</v>
      </c>
      <c r="CC8" s="7">
        <f t="shared" si="6"/>
        <v>1450</v>
      </c>
      <c r="CD8" s="7">
        <f t="shared" si="6"/>
        <v>1630</v>
      </c>
      <c r="CE8" s="7">
        <f t="shared" si="6"/>
        <v>1545</v>
      </c>
      <c r="CF8" s="7">
        <f t="shared" si="6"/>
        <v>1340</v>
      </c>
      <c r="CG8" s="7">
        <f t="shared" si="6"/>
        <v>1416.8860041385151</v>
      </c>
      <c r="CH8" s="7">
        <f t="shared" si="6"/>
        <v>1052.7232123842662</v>
      </c>
      <c r="CI8" s="7">
        <f t="shared" si="6"/>
        <v>954.9936049701397</v>
      </c>
      <c r="CJ8" s="7">
        <f t="shared" si="6"/>
        <v>989.09888244108538</v>
      </c>
      <c r="CK8" s="7">
        <f t="shared" si="6"/>
        <v>1115.4569216310049</v>
      </c>
      <c r="CL8" s="7"/>
      <c r="CM8" s="208"/>
      <c r="CN8" s="208"/>
      <c r="CO8" s="7"/>
      <c r="CP8" s="439"/>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679"/>
      <c r="EG8" s="679"/>
      <c r="EH8" s="679"/>
      <c r="EI8" s="679"/>
      <c r="EJ8" s="679"/>
      <c r="EK8" s="679"/>
      <c r="EL8" s="679"/>
      <c r="EM8" s="679"/>
      <c r="EN8" s="679"/>
      <c r="EO8" s="679"/>
      <c r="EP8" s="679"/>
      <c r="EQ8" s="679"/>
      <c r="ER8" s="679"/>
      <c r="ES8" s="679"/>
      <c r="ET8" s="679"/>
      <c r="EU8" s="679"/>
      <c r="EV8" s="679"/>
    </row>
    <row r="9" spans="1:152" x14ac:dyDescent="0.3">
      <c r="B9" s="10" t="s">
        <v>17</v>
      </c>
      <c r="C9" s="524">
        <v>585</v>
      </c>
      <c r="D9" s="524">
        <v>585</v>
      </c>
      <c r="E9" s="524">
        <v>510</v>
      </c>
      <c r="F9" s="524">
        <v>450</v>
      </c>
      <c r="G9" s="524">
        <v>435</v>
      </c>
      <c r="H9" s="524">
        <v>425</v>
      </c>
      <c r="I9" s="524">
        <v>291.77922238557835</v>
      </c>
      <c r="J9" s="524">
        <v>230.12125184531885</v>
      </c>
      <c r="K9" s="524">
        <v>254.81174900777111</v>
      </c>
      <c r="L9" s="524">
        <v>252.48375315601658</v>
      </c>
      <c r="M9" s="524">
        <v>307.0212092148243</v>
      </c>
      <c r="N9" s="524">
        <v>310.61169927706004</v>
      </c>
      <c r="O9" s="208">
        <f t="shared" si="9"/>
        <v>0.21600382352169634</v>
      </c>
      <c r="P9" s="208">
        <f t="shared" si="9"/>
        <v>1.1694599442878983E-2</v>
      </c>
      <c r="Q9" s="544"/>
      <c r="R9" s="7">
        <v>145</v>
      </c>
      <c r="S9" s="7">
        <v>140</v>
      </c>
      <c r="T9" s="7">
        <v>135</v>
      </c>
      <c r="U9" s="7">
        <v>120</v>
      </c>
      <c r="V9" s="7">
        <v>125</v>
      </c>
      <c r="W9" s="7">
        <v>125</v>
      </c>
      <c r="X9" s="7">
        <v>115</v>
      </c>
      <c r="Y9" s="7">
        <v>105</v>
      </c>
      <c r="Z9" s="7">
        <v>115</v>
      </c>
      <c r="AA9" s="7">
        <v>115</v>
      </c>
      <c r="AB9" s="7">
        <v>115</v>
      </c>
      <c r="AC9" s="7">
        <v>105</v>
      </c>
      <c r="AD9" s="7">
        <v>110</v>
      </c>
      <c r="AE9" s="7">
        <v>110</v>
      </c>
      <c r="AF9" s="7">
        <v>110</v>
      </c>
      <c r="AG9" s="7">
        <v>105</v>
      </c>
      <c r="AH9" s="7">
        <v>105</v>
      </c>
      <c r="AI9" s="7">
        <v>110</v>
      </c>
      <c r="AJ9" s="7">
        <v>76.706105863960985</v>
      </c>
      <c r="AK9" s="7">
        <v>72.364028976286022</v>
      </c>
      <c r="AL9" s="7">
        <v>73.754614180728879</v>
      </c>
      <c r="AM9" s="7">
        <v>68.954473364602535</v>
      </c>
      <c r="AN9" s="7">
        <v>70.104961455998307</v>
      </c>
      <c r="AO9" s="7">
        <v>37.070149334502993</v>
      </c>
      <c r="AP9" s="7">
        <v>56.245515288984336</v>
      </c>
      <c r="AQ9" s="7">
        <v>66.70062576583318</v>
      </c>
      <c r="AR9" s="7">
        <v>70.602829186790018</v>
      </c>
      <c r="AS9" s="7">
        <v>65.657973076547165</v>
      </c>
      <c r="AT9" s="7">
        <v>54.81798962750743</v>
      </c>
      <c r="AU9" s="7">
        <v>63.732957116926542</v>
      </c>
      <c r="AV9" s="7">
        <v>65.444605674849967</v>
      </c>
      <c r="AW9" s="7">
        <v>58.295324163003919</v>
      </c>
      <c r="AX9" s="7">
        <v>63.953580715572819</v>
      </c>
      <c r="AY9" s="7">
        <v>64.790242602589899</v>
      </c>
      <c r="AZ9" s="7">
        <v>70.6055527377044</v>
      </c>
      <c r="BA9" s="7">
        <v>73.275330969498967</v>
      </c>
      <c r="BB9" s="7">
        <v>77.839369576643662</v>
      </c>
      <c r="BC9" s="7">
        <v>85.300955930977238</v>
      </c>
      <c r="BD9" s="7"/>
      <c r="BE9" s="7">
        <f t="shared" si="17"/>
        <v>300</v>
      </c>
      <c r="BF9" s="7">
        <f t="shared" si="18"/>
        <v>285</v>
      </c>
      <c r="BG9" s="7">
        <f t="shared" si="10"/>
        <v>255</v>
      </c>
      <c r="BH9" s="7">
        <f t="shared" si="19"/>
        <v>250</v>
      </c>
      <c r="BI9" s="7">
        <f t="shared" si="20"/>
        <v>220</v>
      </c>
      <c r="BJ9" s="7">
        <f t="shared" si="21"/>
        <v>230</v>
      </c>
      <c r="BK9" s="7">
        <f t="shared" si="22"/>
        <v>220</v>
      </c>
      <c r="BL9" s="7">
        <f t="shared" si="23"/>
        <v>220</v>
      </c>
      <c r="BM9" s="7">
        <f t="shared" si="24"/>
        <v>215</v>
      </c>
      <c r="BN9" s="7">
        <f t="shared" si="25"/>
        <v>215</v>
      </c>
      <c r="BO9" s="7">
        <f t="shared" si="11"/>
        <v>149.07013484024702</v>
      </c>
      <c r="BP9" s="7">
        <f t="shared" si="12"/>
        <v>142.70908754533141</v>
      </c>
      <c r="BQ9" s="7">
        <f t="shared" si="13"/>
        <v>107.17511079050129</v>
      </c>
      <c r="BR9" s="37">
        <f>AP9+AQ9</f>
        <v>122.94614105481752</v>
      </c>
      <c r="BS9" s="37">
        <f>AR9+AS9</f>
        <v>136.26080226333718</v>
      </c>
      <c r="BT9" s="37">
        <f t="shared" si="26"/>
        <v>118.55094674443397</v>
      </c>
      <c r="BU9" s="37">
        <f t="shared" si="14"/>
        <v>123.73992983785388</v>
      </c>
      <c r="BV9" s="37">
        <f t="shared" si="27"/>
        <v>128.74382331816273</v>
      </c>
      <c r="BW9" s="37">
        <f t="shared" si="15"/>
        <v>143.88088370720337</v>
      </c>
      <c r="BX9" s="37">
        <f t="shared" si="16"/>
        <v>163.1403255076209</v>
      </c>
      <c r="BY9" s="37"/>
      <c r="BZ9" s="10" t="s">
        <v>17</v>
      </c>
      <c r="CA9" s="7">
        <f t="shared" si="6"/>
        <v>585</v>
      </c>
      <c r="CB9" s="7">
        <f t="shared" si="6"/>
        <v>585</v>
      </c>
      <c r="CC9" s="7">
        <f t="shared" si="6"/>
        <v>510</v>
      </c>
      <c r="CD9" s="7">
        <f t="shared" si="6"/>
        <v>450</v>
      </c>
      <c r="CE9" s="7">
        <f t="shared" si="6"/>
        <v>435</v>
      </c>
      <c r="CF9" s="7">
        <f t="shared" si="6"/>
        <v>425</v>
      </c>
      <c r="CG9" s="7">
        <f t="shared" si="6"/>
        <v>291.77922238557835</v>
      </c>
      <c r="CH9" s="7">
        <f t="shared" si="6"/>
        <v>230.12125184531885</v>
      </c>
      <c r="CI9" s="7">
        <f t="shared" si="6"/>
        <v>254.81174900777111</v>
      </c>
      <c r="CJ9" s="7">
        <f t="shared" si="6"/>
        <v>252.48375315601658</v>
      </c>
      <c r="CK9" s="7">
        <f t="shared" si="6"/>
        <v>307.0212092148243</v>
      </c>
      <c r="CL9" s="7"/>
      <c r="CM9" s="208"/>
      <c r="CN9" s="208"/>
      <c r="CO9" s="7"/>
      <c r="CP9" s="439"/>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679"/>
      <c r="EG9" s="679"/>
      <c r="EH9" s="679"/>
      <c r="EI9" s="679"/>
      <c r="EJ9" s="679"/>
      <c r="EK9" s="679"/>
      <c r="EL9" s="679"/>
      <c r="EM9" s="679"/>
      <c r="EN9" s="679"/>
      <c r="EO9" s="679"/>
      <c r="EP9" s="679"/>
      <c r="EQ9" s="679"/>
      <c r="ER9" s="679"/>
      <c r="ES9" s="679"/>
      <c r="ET9" s="679"/>
      <c r="EU9" s="679"/>
      <c r="EV9" s="679"/>
    </row>
    <row r="10" spans="1:152" x14ac:dyDescent="0.3">
      <c r="B10" s="10" t="s">
        <v>18</v>
      </c>
      <c r="C10" s="524">
        <v>130</v>
      </c>
      <c r="D10" s="524">
        <v>125</v>
      </c>
      <c r="E10" s="524">
        <v>145</v>
      </c>
      <c r="F10" s="524">
        <v>195</v>
      </c>
      <c r="G10" s="524">
        <v>230</v>
      </c>
      <c r="H10" s="524">
        <v>220</v>
      </c>
      <c r="I10" s="524">
        <v>182.73469232683976</v>
      </c>
      <c r="J10" s="524">
        <v>277.57941545403833</v>
      </c>
      <c r="K10" s="524">
        <v>374.50535897130601</v>
      </c>
      <c r="L10" s="524">
        <v>449.00966619357951</v>
      </c>
      <c r="M10" s="524">
        <v>631.7738302150085</v>
      </c>
      <c r="N10" s="524">
        <v>726.17106215466606</v>
      </c>
      <c r="O10" s="208">
        <f t="shared" si="9"/>
        <v>0.40703837307287438</v>
      </c>
      <c r="P10" s="208">
        <f t="shared" si="9"/>
        <v>0.14941617937471685</v>
      </c>
      <c r="Q10" s="544"/>
      <c r="R10" s="7">
        <v>25</v>
      </c>
      <c r="S10" s="7">
        <v>30</v>
      </c>
      <c r="T10" s="7">
        <v>40</v>
      </c>
      <c r="U10" s="7">
        <v>35</v>
      </c>
      <c r="V10" s="7">
        <v>30</v>
      </c>
      <c r="W10" s="7">
        <v>40</v>
      </c>
      <c r="X10" s="7">
        <v>45</v>
      </c>
      <c r="Y10" s="7">
        <v>45</v>
      </c>
      <c r="Z10" s="7">
        <v>45</v>
      </c>
      <c r="AA10" s="7">
        <v>55</v>
      </c>
      <c r="AB10" s="7">
        <v>55</v>
      </c>
      <c r="AC10" s="7">
        <v>55</v>
      </c>
      <c r="AD10" s="7">
        <v>55</v>
      </c>
      <c r="AE10" s="7">
        <v>65</v>
      </c>
      <c r="AF10" s="7">
        <v>55</v>
      </c>
      <c r="AG10" s="7">
        <v>60</v>
      </c>
      <c r="AH10" s="7">
        <v>50</v>
      </c>
      <c r="AI10" s="7">
        <v>55</v>
      </c>
      <c r="AJ10" s="7">
        <v>47.574907283360474</v>
      </c>
      <c r="AK10" s="7">
        <v>40.386236579833373</v>
      </c>
      <c r="AL10" s="7">
        <v>41.063868338619521</v>
      </c>
      <c r="AM10" s="7">
        <v>53.709680125026388</v>
      </c>
      <c r="AN10" s="7">
        <v>42.015913043975715</v>
      </c>
      <c r="AO10" s="7">
        <v>76.558528107876668</v>
      </c>
      <c r="AP10" s="7">
        <v>75.03163311792396</v>
      </c>
      <c r="AQ10" s="7">
        <v>83.973341184261969</v>
      </c>
      <c r="AR10" s="7">
        <v>86.599925033980924</v>
      </c>
      <c r="AS10" s="7">
        <v>86.225265966766599</v>
      </c>
      <c r="AT10" s="7">
        <v>91.968154729988001</v>
      </c>
      <c r="AU10" s="7">
        <v>109.71201324057046</v>
      </c>
      <c r="AV10" s="7">
        <v>133.50414520053286</v>
      </c>
      <c r="AW10" s="7">
        <v>101.29297613467891</v>
      </c>
      <c r="AX10" s="7">
        <v>107.70504100298726</v>
      </c>
      <c r="AY10" s="7">
        <v>106.50750385538053</v>
      </c>
      <c r="AZ10" s="7">
        <v>153.30716990334273</v>
      </c>
      <c r="BA10" s="7">
        <v>156.35194321921372</v>
      </c>
      <c r="BB10" s="7">
        <v>153.69274866786756</v>
      </c>
      <c r="BC10" s="7">
        <v>168.42196842458443</v>
      </c>
      <c r="BD10" s="7"/>
      <c r="BE10" s="7">
        <f t="shared" si="17"/>
        <v>70</v>
      </c>
      <c r="BF10" s="7">
        <f t="shared" si="18"/>
        <v>55</v>
      </c>
      <c r="BG10" s="7">
        <f t="shared" si="10"/>
        <v>75</v>
      </c>
      <c r="BH10" s="7">
        <f t="shared" si="19"/>
        <v>70</v>
      </c>
      <c r="BI10" s="7">
        <f t="shared" si="20"/>
        <v>90</v>
      </c>
      <c r="BJ10" s="7">
        <f t="shared" si="21"/>
        <v>100</v>
      </c>
      <c r="BK10" s="7">
        <f t="shared" si="22"/>
        <v>110</v>
      </c>
      <c r="BL10" s="7">
        <f t="shared" si="23"/>
        <v>120</v>
      </c>
      <c r="BM10" s="7">
        <f t="shared" si="24"/>
        <v>115</v>
      </c>
      <c r="BN10" s="7">
        <f t="shared" si="25"/>
        <v>105</v>
      </c>
      <c r="BO10" s="7">
        <f t="shared" si="11"/>
        <v>87.961143863193854</v>
      </c>
      <c r="BP10" s="7">
        <f t="shared" si="12"/>
        <v>94.773548463645909</v>
      </c>
      <c r="BQ10" s="7">
        <f t="shared" si="13"/>
        <v>118.57444115185238</v>
      </c>
      <c r="BR10" s="37">
        <f t="shared" ref="BR10:BR56" si="28">AP10+AQ10</f>
        <v>159.00497430218593</v>
      </c>
      <c r="BS10" s="37">
        <f>AR10+AS10</f>
        <v>172.82519100074751</v>
      </c>
      <c r="BT10" s="37">
        <f t="shared" si="26"/>
        <v>201.68016797055844</v>
      </c>
      <c r="BU10" s="37">
        <f t="shared" si="14"/>
        <v>234.79712133521178</v>
      </c>
      <c r="BV10" s="37">
        <f t="shared" si="27"/>
        <v>214.21254485836778</v>
      </c>
      <c r="BW10" s="37">
        <f t="shared" si="15"/>
        <v>309.65911312255645</v>
      </c>
      <c r="BX10" s="37">
        <f t="shared" si="16"/>
        <v>322.114717092452</v>
      </c>
      <c r="BY10" s="37"/>
      <c r="BZ10" s="10" t="s">
        <v>18</v>
      </c>
      <c r="CA10" s="7">
        <f t="shared" si="6"/>
        <v>130</v>
      </c>
      <c r="CB10" s="7">
        <f t="shared" si="6"/>
        <v>125</v>
      </c>
      <c r="CC10" s="7">
        <f t="shared" si="6"/>
        <v>145</v>
      </c>
      <c r="CD10" s="7">
        <f t="shared" si="6"/>
        <v>195</v>
      </c>
      <c r="CE10" s="7">
        <f t="shared" si="6"/>
        <v>230</v>
      </c>
      <c r="CF10" s="7">
        <f t="shared" si="6"/>
        <v>220</v>
      </c>
      <c r="CG10" s="7">
        <f t="shared" si="6"/>
        <v>182.73469232683976</v>
      </c>
      <c r="CH10" s="7">
        <f t="shared" si="6"/>
        <v>277.57941545403833</v>
      </c>
      <c r="CI10" s="7">
        <f t="shared" si="6"/>
        <v>374.50535897130601</v>
      </c>
      <c r="CJ10" s="7">
        <f t="shared" si="6"/>
        <v>449.00966619357951</v>
      </c>
      <c r="CK10" s="7">
        <f t="shared" si="6"/>
        <v>631.7738302150085</v>
      </c>
      <c r="CL10" s="7"/>
      <c r="CM10" s="208"/>
      <c r="CN10" s="208"/>
      <c r="CO10" s="7"/>
      <c r="CP10" s="439"/>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679"/>
      <c r="EG10" s="679"/>
      <c r="EH10" s="679"/>
      <c r="EI10" s="679"/>
      <c r="EJ10" s="679"/>
      <c r="EK10" s="679"/>
      <c r="EL10" s="679"/>
      <c r="EM10" s="679"/>
      <c r="EN10" s="679"/>
      <c r="EO10" s="679"/>
      <c r="EP10" s="679"/>
      <c r="EQ10" s="679"/>
      <c r="ER10" s="679"/>
      <c r="ES10" s="679"/>
      <c r="ET10" s="679"/>
      <c r="EU10" s="679"/>
      <c r="EV10" s="679"/>
    </row>
    <row r="11" spans="1:152"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208" t="str">
        <f t="shared" si="9"/>
        <v>N/A</v>
      </c>
      <c r="P11" s="208" t="str">
        <f t="shared" si="9"/>
        <v>N/A</v>
      </c>
      <c r="Q11" s="544"/>
      <c r="R11" s="7">
        <v>40</v>
      </c>
      <c r="S11" s="7">
        <v>40</v>
      </c>
      <c r="T11" s="7">
        <v>45</v>
      </c>
      <c r="U11" s="7">
        <v>45</v>
      </c>
      <c r="V11" s="7">
        <v>45</v>
      </c>
      <c r="W11" s="7">
        <v>45</v>
      </c>
      <c r="X11" s="7">
        <v>45</v>
      </c>
      <c r="Y11" s="7">
        <v>40</v>
      </c>
      <c r="Z11" s="7">
        <v>45</v>
      </c>
      <c r="AA11" s="7">
        <v>40</v>
      </c>
      <c r="AB11" s="7">
        <v>45</v>
      </c>
      <c r="AC11" s="7">
        <v>40</v>
      </c>
      <c r="AD11" s="7">
        <v>45</v>
      </c>
      <c r="AE11" s="7">
        <v>45</v>
      </c>
      <c r="AF11" s="7">
        <v>50</v>
      </c>
      <c r="AG11" s="7">
        <v>50</v>
      </c>
      <c r="AH11" s="7">
        <v>50</v>
      </c>
      <c r="AI11" s="7">
        <v>50</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c r="BE11" s="7">
        <f t="shared" si="17"/>
        <v>90</v>
      </c>
      <c r="BF11" s="7">
        <f t="shared" si="18"/>
        <v>80</v>
      </c>
      <c r="BG11" s="7">
        <f t="shared" si="10"/>
        <v>90</v>
      </c>
      <c r="BH11" s="7">
        <f t="shared" si="19"/>
        <v>90</v>
      </c>
      <c r="BI11" s="7">
        <f t="shared" si="20"/>
        <v>85</v>
      </c>
      <c r="BJ11" s="7">
        <f t="shared" si="21"/>
        <v>85</v>
      </c>
      <c r="BK11" s="7">
        <f t="shared" si="22"/>
        <v>85</v>
      </c>
      <c r="BL11" s="7">
        <f t="shared" si="23"/>
        <v>90</v>
      </c>
      <c r="BM11" s="7">
        <f t="shared" si="24"/>
        <v>100</v>
      </c>
      <c r="BN11" s="7">
        <f t="shared" si="25"/>
        <v>100</v>
      </c>
      <c r="BO11" s="10" t="s">
        <v>116</v>
      </c>
      <c r="BP11" s="10" t="s">
        <v>116</v>
      </c>
      <c r="BQ11" s="10" t="s">
        <v>116</v>
      </c>
      <c r="BR11" s="10" t="s">
        <v>116</v>
      </c>
      <c r="BS11" s="10" t="s">
        <v>116</v>
      </c>
      <c r="BT11" s="10" t="s">
        <v>116</v>
      </c>
      <c r="BU11" s="10" t="s">
        <v>116</v>
      </c>
      <c r="BV11" s="10" t="s">
        <v>116</v>
      </c>
      <c r="BW11" s="10" t="s">
        <v>116</v>
      </c>
      <c r="BX11" s="10" t="s">
        <v>116</v>
      </c>
      <c r="BY11" s="10"/>
      <c r="BZ11" s="10" t="s">
        <v>21</v>
      </c>
      <c r="CA11" s="7">
        <f t="shared" si="6"/>
        <v>165</v>
      </c>
      <c r="CB11" s="7">
        <f t="shared" si="6"/>
        <v>170</v>
      </c>
      <c r="CC11" s="7">
        <f t="shared" si="6"/>
        <v>180</v>
      </c>
      <c r="CD11" s="7">
        <f t="shared" si="6"/>
        <v>170</v>
      </c>
      <c r="CE11" s="7">
        <f t="shared" si="6"/>
        <v>175</v>
      </c>
      <c r="CF11" s="7">
        <f t="shared" si="6"/>
        <v>200</v>
      </c>
      <c r="CG11" s="7" t="str">
        <f t="shared" si="6"/>
        <v>††</v>
      </c>
      <c r="CH11" s="7" t="str">
        <f t="shared" si="6"/>
        <v>††</v>
      </c>
      <c r="CI11" s="7" t="str">
        <f t="shared" si="6"/>
        <v>††</v>
      </c>
      <c r="CJ11" s="7" t="str">
        <f t="shared" si="6"/>
        <v>††</v>
      </c>
      <c r="CK11" s="7" t="str">
        <f t="shared" si="6"/>
        <v>††</v>
      </c>
      <c r="CL11" s="7"/>
      <c r="CM11" s="208"/>
      <c r="CN11" s="208"/>
      <c r="CO11" s="7"/>
      <c r="CP11" s="439"/>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679"/>
      <c r="EG11" s="679"/>
      <c r="EH11" s="679"/>
      <c r="EI11" s="679"/>
      <c r="EJ11" s="679"/>
      <c r="EK11" s="679"/>
      <c r="EL11" s="679"/>
      <c r="EM11" s="679"/>
      <c r="EN11" s="679"/>
      <c r="EO11" s="679"/>
      <c r="EP11" s="679"/>
      <c r="EQ11" s="679"/>
      <c r="ER11" s="679"/>
      <c r="ES11" s="679"/>
      <c r="ET11" s="679"/>
      <c r="EU11" s="679"/>
      <c r="EV11" s="679"/>
    </row>
    <row r="12" spans="1:152" x14ac:dyDescent="0.3">
      <c r="B12" s="52" t="s">
        <v>19</v>
      </c>
      <c r="C12" s="184">
        <v>470</v>
      </c>
      <c r="D12" s="184">
        <v>490</v>
      </c>
      <c r="E12" s="184">
        <v>485</v>
      </c>
      <c r="F12" s="184">
        <v>495</v>
      </c>
      <c r="G12" s="184">
        <v>515</v>
      </c>
      <c r="H12" s="184">
        <v>540</v>
      </c>
      <c r="I12" s="184">
        <v>568.87997582765206</v>
      </c>
      <c r="J12" s="184">
        <v>464.93537871050194</v>
      </c>
      <c r="K12" s="184">
        <v>585.9150084959673</v>
      </c>
      <c r="L12" s="184">
        <v>701.86066478963335</v>
      </c>
      <c r="M12" s="184">
        <v>764.51726677036595</v>
      </c>
      <c r="N12" s="184">
        <v>809.90847309127764</v>
      </c>
      <c r="O12" s="217">
        <f t="shared" si="9"/>
        <v>8.9272137796057471E-2</v>
      </c>
      <c r="P12" s="217">
        <f t="shared" si="9"/>
        <v>5.937237560724129E-2</v>
      </c>
      <c r="Q12" s="544"/>
      <c r="R12" s="29">
        <v>115</v>
      </c>
      <c r="S12" s="29">
        <v>125</v>
      </c>
      <c r="T12" s="29">
        <v>125</v>
      </c>
      <c r="U12" s="29">
        <v>125</v>
      </c>
      <c r="V12" s="29">
        <v>115</v>
      </c>
      <c r="W12" s="29">
        <v>120</v>
      </c>
      <c r="X12" s="29">
        <v>125</v>
      </c>
      <c r="Y12" s="29">
        <v>125</v>
      </c>
      <c r="Z12" s="29">
        <v>115</v>
      </c>
      <c r="AA12" s="29">
        <v>125</v>
      </c>
      <c r="AB12" s="29">
        <v>125</v>
      </c>
      <c r="AC12" s="29">
        <v>130</v>
      </c>
      <c r="AD12" s="29">
        <v>130</v>
      </c>
      <c r="AE12" s="29">
        <v>130</v>
      </c>
      <c r="AF12" s="29">
        <v>130</v>
      </c>
      <c r="AG12" s="29">
        <v>135</v>
      </c>
      <c r="AH12" s="29">
        <v>135</v>
      </c>
      <c r="AI12" s="29">
        <v>140</v>
      </c>
      <c r="AJ12" s="29">
        <v>145.93892106852508</v>
      </c>
      <c r="AK12" s="29">
        <v>147.58658318114934</v>
      </c>
      <c r="AL12" s="29">
        <v>142.71316003787166</v>
      </c>
      <c r="AM12" s="29">
        <v>132.64131154010599</v>
      </c>
      <c r="AN12" s="29">
        <v>122.77856472501682</v>
      </c>
      <c r="AO12" s="29">
        <v>66.100293770573785</v>
      </c>
      <c r="AP12" s="29">
        <v>129.53672352652188</v>
      </c>
      <c r="AQ12" s="29">
        <v>146.51979668838939</v>
      </c>
      <c r="AR12" s="29">
        <v>157.60667000466984</v>
      </c>
      <c r="AS12" s="29">
        <v>142.72518549280238</v>
      </c>
      <c r="AT12" s="29">
        <v>135.15861978839067</v>
      </c>
      <c r="AU12" s="29">
        <v>150.42453321010447</v>
      </c>
      <c r="AV12" s="29">
        <v>168.39373167090127</v>
      </c>
      <c r="AW12" s="29">
        <v>165.62076240621417</v>
      </c>
      <c r="AX12" s="29">
        <v>177.59478062176981</v>
      </c>
      <c r="AY12" s="29">
        <v>190.2513900907482</v>
      </c>
      <c r="AZ12" s="29">
        <v>196.1619993374959</v>
      </c>
      <c r="BA12" s="29">
        <v>187.45318894671303</v>
      </c>
      <c r="BB12" s="29">
        <v>193.80112198954859</v>
      </c>
      <c r="BC12" s="29">
        <v>187.1009564966086</v>
      </c>
      <c r="BD12" s="29"/>
      <c r="BE12" s="29">
        <f t="shared" si="17"/>
        <v>250</v>
      </c>
      <c r="BF12" s="29">
        <f t="shared" si="18"/>
        <v>240</v>
      </c>
      <c r="BG12" s="29">
        <f t="shared" si="10"/>
        <v>250</v>
      </c>
      <c r="BH12" s="29">
        <f t="shared" si="19"/>
        <v>235</v>
      </c>
      <c r="BI12" s="29">
        <f t="shared" si="20"/>
        <v>250</v>
      </c>
      <c r="BJ12" s="29">
        <f t="shared" si="21"/>
        <v>240</v>
      </c>
      <c r="BK12" s="29">
        <f t="shared" si="22"/>
        <v>255</v>
      </c>
      <c r="BL12" s="29">
        <f t="shared" si="23"/>
        <v>260</v>
      </c>
      <c r="BM12" s="29">
        <f t="shared" si="24"/>
        <v>265</v>
      </c>
      <c r="BN12" s="29">
        <f t="shared" si="25"/>
        <v>275</v>
      </c>
      <c r="BO12" s="29">
        <f>AJ12+AK12</f>
        <v>293.52550424967444</v>
      </c>
      <c r="BP12" s="29">
        <f>AL12+AM12</f>
        <v>275.35447157797762</v>
      </c>
      <c r="BQ12" s="29">
        <f t="shared" si="13"/>
        <v>188.87885849559061</v>
      </c>
      <c r="BR12" s="786">
        <f>AP12+AQ12</f>
        <v>276.0565202149113</v>
      </c>
      <c r="BS12" s="787">
        <f>AR12+AS12</f>
        <v>300.33185549747225</v>
      </c>
      <c r="BT12" s="787">
        <f t="shared" si="26"/>
        <v>285.58315299849517</v>
      </c>
      <c r="BU12" s="787">
        <f t="shared" si="14"/>
        <v>334.01449407711544</v>
      </c>
      <c r="BV12" s="787">
        <f>AX12+AY12</f>
        <v>367.84617071251802</v>
      </c>
      <c r="BW12" s="787">
        <f t="shared" si="15"/>
        <v>383.6151882842089</v>
      </c>
      <c r="BX12" s="787">
        <f t="shared" si="16"/>
        <v>380.90207848615717</v>
      </c>
      <c r="BY12" s="37"/>
      <c r="BZ12" s="52" t="s">
        <v>19</v>
      </c>
      <c r="CA12" s="29">
        <f t="shared" si="6"/>
        <v>470</v>
      </c>
      <c r="CB12" s="29">
        <f t="shared" si="6"/>
        <v>490</v>
      </c>
      <c r="CC12" s="29">
        <f t="shared" si="6"/>
        <v>485</v>
      </c>
      <c r="CD12" s="29">
        <f t="shared" si="6"/>
        <v>495</v>
      </c>
      <c r="CE12" s="29">
        <f t="shared" si="6"/>
        <v>515</v>
      </c>
      <c r="CF12" s="29">
        <f t="shared" si="6"/>
        <v>540</v>
      </c>
      <c r="CG12" s="29">
        <f t="shared" si="6"/>
        <v>568.87997582765206</v>
      </c>
      <c r="CH12" s="29">
        <f t="shared" si="6"/>
        <v>464.93537871050194</v>
      </c>
      <c r="CI12" s="29">
        <f t="shared" si="6"/>
        <v>585.9150084959673</v>
      </c>
      <c r="CJ12" s="29">
        <f t="shared" si="6"/>
        <v>701.86066478963335</v>
      </c>
      <c r="CK12" s="29">
        <f t="shared" si="6"/>
        <v>764.51726677036595</v>
      </c>
      <c r="CL12" s="29"/>
      <c r="CM12" s="217"/>
      <c r="CN12" s="217"/>
      <c r="CO12" s="7"/>
      <c r="CP12" s="44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row>
    <row r="13" spans="1:152" x14ac:dyDescent="0.3">
      <c r="B13" s="20" t="s">
        <v>5</v>
      </c>
      <c r="C13" s="784">
        <v>2945</v>
      </c>
      <c r="D13" s="784">
        <v>3000</v>
      </c>
      <c r="E13" s="784">
        <v>2840</v>
      </c>
      <c r="F13" s="784">
        <v>2505</v>
      </c>
      <c r="G13" s="784">
        <v>2460</v>
      </c>
      <c r="H13" s="784">
        <v>2245</v>
      </c>
      <c r="I13" s="784">
        <f t="shared" ref="I13:N13" si="29">SUM(I14:I19)</f>
        <v>2105.537750252664</v>
      </c>
      <c r="J13" s="784">
        <f t="shared" si="29"/>
        <v>1830.3464916819003</v>
      </c>
      <c r="K13" s="784">
        <f t="shared" si="29"/>
        <v>1952.5009481835568</v>
      </c>
      <c r="L13" s="784">
        <f t="shared" si="29"/>
        <v>1899.1127259820812</v>
      </c>
      <c r="M13" s="784">
        <f t="shared" si="29"/>
        <v>1850.097530015935</v>
      </c>
      <c r="N13" s="784">
        <f t="shared" si="29"/>
        <v>1899.9362738668981</v>
      </c>
      <c r="O13" s="210">
        <f t="shared" si="9"/>
        <v>-2.5809524256017569E-2</v>
      </c>
      <c r="P13" s="210">
        <f t="shared" si="9"/>
        <v>2.6938441375322419E-2</v>
      </c>
      <c r="Q13" s="544"/>
      <c r="R13" s="31">
        <v>740</v>
      </c>
      <c r="S13" s="31">
        <v>695</v>
      </c>
      <c r="T13" s="31">
        <v>720</v>
      </c>
      <c r="U13" s="31">
        <v>660</v>
      </c>
      <c r="V13" s="31">
        <v>785</v>
      </c>
      <c r="W13" s="31">
        <v>675</v>
      </c>
      <c r="X13" s="31">
        <v>580</v>
      </c>
      <c r="Y13" s="31">
        <v>600</v>
      </c>
      <c r="Z13" s="31">
        <v>630</v>
      </c>
      <c r="AA13" s="31">
        <v>700</v>
      </c>
      <c r="AB13" s="31">
        <v>610</v>
      </c>
      <c r="AC13" s="31">
        <v>590</v>
      </c>
      <c r="AD13" s="31">
        <v>580</v>
      </c>
      <c r="AE13" s="31">
        <v>680</v>
      </c>
      <c r="AF13" s="31">
        <v>580</v>
      </c>
      <c r="AG13" s="31">
        <v>570</v>
      </c>
      <c r="AH13" s="31">
        <v>550</v>
      </c>
      <c r="AI13" s="31">
        <v>560</v>
      </c>
      <c r="AJ13" s="31">
        <f t="shared" ref="AJ13:BC13" si="30">SUM(AJ14:AJ19)</f>
        <v>541.21125275204304</v>
      </c>
      <c r="AK13" s="31">
        <f t="shared" si="30"/>
        <v>535.93402330837796</v>
      </c>
      <c r="AL13" s="31">
        <f t="shared" si="30"/>
        <v>529.95018102166023</v>
      </c>
      <c r="AM13" s="31">
        <f t="shared" si="30"/>
        <v>498.44229317058239</v>
      </c>
      <c r="AN13" s="31">
        <f t="shared" si="30"/>
        <v>396.63405846780205</v>
      </c>
      <c r="AO13" s="31">
        <f t="shared" si="30"/>
        <v>388.84279375950177</v>
      </c>
      <c r="AP13" s="31">
        <f t="shared" si="30"/>
        <v>511.18101744141416</v>
      </c>
      <c r="AQ13" s="31">
        <f t="shared" si="30"/>
        <v>533.68862201318211</v>
      </c>
      <c r="AR13" s="31">
        <f t="shared" si="30"/>
        <v>487.30936025685696</v>
      </c>
      <c r="AS13" s="31">
        <f t="shared" si="30"/>
        <v>469.95020098424459</v>
      </c>
      <c r="AT13" s="31">
        <f t="shared" si="30"/>
        <v>484.61517848069673</v>
      </c>
      <c r="AU13" s="31">
        <f t="shared" si="30"/>
        <v>510.62620846175867</v>
      </c>
      <c r="AV13" s="31">
        <f t="shared" si="30"/>
        <v>472.40989084854721</v>
      </c>
      <c r="AW13" s="31">
        <f t="shared" si="30"/>
        <v>483.34986846357089</v>
      </c>
      <c r="AX13" s="31">
        <f t="shared" si="30"/>
        <v>480.41669419004046</v>
      </c>
      <c r="AY13" s="31">
        <f t="shared" si="30"/>
        <v>462.94727187702898</v>
      </c>
      <c r="AZ13" s="31">
        <f t="shared" si="30"/>
        <v>461.75132621778999</v>
      </c>
      <c r="BA13" s="31">
        <f t="shared" si="30"/>
        <v>476.63112327986443</v>
      </c>
      <c r="BB13" s="31">
        <f t="shared" si="30"/>
        <v>450.12805563495573</v>
      </c>
      <c r="BC13" s="31">
        <f t="shared" si="30"/>
        <v>461.58702488332494</v>
      </c>
      <c r="BD13" s="31"/>
      <c r="BE13" s="31">
        <f t="shared" ref="BE13" si="31">SUM(BE14:BE19)</f>
        <v>1565</v>
      </c>
      <c r="BF13" s="31">
        <f>SUM(BF14:BF19)</f>
        <v>1435</v>
      </c>
      <c r="BG13" s="31">
        <f>U13+T13</f>
        <v>1380</v>
      </c>
      <c r="BH13" s="31">
        <f>SUM(BH14:BH18)</f>
        <v>1420</v>
      </c>
      <c r="BI13" s="31">
        <f>SUM(BI14:BI19)</f>
        <v>1180</v>
      </c>
      <c r="BJ13" s="31">
        <f t="shared" ref="BJ13" si="32">SUM(BJ14:BJ19)</f>
        <v>1330</v>
      </c>
      <c r="BK13" s="31">
        <f>SUM(BK14:BK19)</f>
        <v>1200</v>
      </c>
      <c r="BL13" s="31">
        <f>SUM(BL14:BL19)</f>
        <v>1260</v>
      </c>
      <c r="BM13" s="31">
        <f>SUM(BM14:BM19)</f>
        <v>1150</v>
      </c>
      <c r="BN13" s="31">
        <f>SUM(BN14:BN19)</f>
        <v>1110</v>
      </c>
      <c r="BO13" s="31">
        <f t="shared" ref="BO13:BO32" si="33">AJ13+AK13</f>
        <v>1077.1452760604211</v>
      </c>
      <c r="BP13" s="31">
        <f t="shared" ref="BP13:BP32" si="34">AL13+AM13</f>
        <v>1028.3924741922426</v>
      </c>
      <c r="BQ13" s="31">
        <f t="shared" si="13"/>
        <v>785.47685222730388</v>
      </c>
      <c r="BR13" s="31">
        <f>AP13+AQ13</f>
        <v>1044.8696394545964</v>
      </c>
      <c r="BS13" s="31">
        <f>AR13+AS13</f>
        <v>957.25956124110155</v>
      </c>
      <c r="BT13" s="31">
        <f t="shared" si="26"/>
        <v>995.24138694245539</v>
      </c>
      <c r="BU13" s="31">
        <f t="shared" si="14"/>
        <v>955.75975931211815</v>
      </c>
      <c r="BV13" s="31">
        <f t="shared" si="27"/>
        <v>943.36396606706944</v>
      </c>
      <c r="BW13" s="31">
        <f t="shared" si="15"/>
        <v>938.38244949765442</v>
      </c>
      <c r="BX13" s="31">
        <f t="shared" si="16"/>
        <v>911.71508051828073</v>
      </c>
      <c r="BY13" s="31"/>
      <c r="BZ13" s="785" t="s">
        <v>5</v>
      </c>
      <c r="CA13" s="31">
        <f t="shared" si="6"/>
        <v>2945</v>
      </c>
      <c r="CB13" s="31">
        <f t="shared" si="6"/>
        <v>3000</v>
      </c>
      <c r="CC13" s="31">
        <f t="shared" si="6"/>
        <v>2840</v>
      </c>
      <c r="CD13" s="31">
        <f t="shared" si="6"/>
        <v>2505</v>
      </c>
      <c r="CE13" s="31">
        <f t="shared" si="6"/>
        <v>2460</v>
      </c>
      <c r="CF13" s="31">
        <f t="shared" si="6"/>
        <v>2245</v>
      </c>
      <c r="CG13" s="31">
        <f t="shared" si="6"/>
        <v>2105.537750252664</v>
      </c>
      <c r="CH13" s="31">
        <f t="shared" si="6"/>
        <v>1830.3464916819003</v>
      </c>
      <c r="CI13" s="31">
        <f t="shared" si="6"/>
        <v>1952.5009481835568</v>
      </c>
      <c r="CJ13" s="31">
        <f t="shared" si="6"/>
        <v>1899.1127259820812</v>
      </c>
      <c r="CK13" s="31">
        <f>M13</f>
        <v>1850.097530015935</v>
      </c>
      <c r="CL13" s="31">
        <f>N13</f>
        <v>1899.9362738668981</v>
      </c>
      <c r="CM13" s="210">
        <f t="shared" ref="CM13:CM46" si="35">O13</f>
        <v>-2.5809524256017569E-2</v>
      </c>
      <c r="CN13" s="210">
        <f>P13</f>
        <v>2.6938441375322419E-2</v>
      </c>
      <c r="CO13" s="37"/>
      <c r="CP13" s="444">
        <f t="shared" ref="CP13:EA13" si="36">R13</f>
        <v>740</v>
      </c>
      <c r="CQ13" s="444">
        <f t="shared" si="36"/>
        <v>695</v>
      </c>
      <c r="CR13" s="444">
        <f t="shared" si="36"/>
        <v>720</v>
      </c>
      <c r="CS13" s="444">
        <f t="shared" si="36"/>
        <v>660</v>
      </c>
      <c r="CT13" s="444">
        <f t="shared" si="36"/>
        <v>785</v>
      </c>
      <c r="CU13" s="444">
        <f t="shared" si="36"/>
        <v>675</v>
      </c>
      <c r="CV13" s="444">
        <f t="shared" si="36"/>
        <v>580</v>
      </c>
      <c r="CW13" s="444">
        <f t="shared" si="36"/>
        <v>600</v>
      </c>
      <c r="CX13" s="444">
        <f t="shared" si="36"/>
        <v>630</v>
      </c>
      <c r="CY13" s="444">
        <f t="shared" si="36"/>
        <v>700</v>
      </c>
      <c r="CZ13" s="444">
        <f t="shared" si="36"/>
        <v>610</v>
      </c>
      <c r="DA13" s="444">
        <f t="shared" si="36"/>
        <v>590</v>
      </c>
      <c r="DB13" s="444">
        <f t="shared" si="36"/>
        <v>580</v>
      </c>
      <c r="DC13" s="444">
        <f t="shared" si="36"/>
        <v>680</v>
      </c>
      <c r="DD13" s="444">
        <f t="shared" si="36"/>
        <v>580</v>
      </c>
      <c r="DE13" s="444">
        <f t="shared" si="36"/>
        <v>570</v>
      </c>
      <c r="DF13" s="444">
        <f t="shared" si="36"/>
        <v>550</v>
      </c>
      <c r="DG13" s="444">
        <f t="shared" si="36"/>
        <v>560</v>
      </c>
      <c r="DH13" s="444">
        <f t="shared" si="36"/>
        <v>541.21125275204304</v>
      </c>
      <c r="DI13" s="444">
        <f t="shared" si="36"/>
        <v>535.93402330837796</v>
      </c>
      <c r="DJ13" s="444">
        <f t="shared" si="36"/>
        <v>529.95018102166023</v>
      </c>
      <c r="DK13" s="444">
        <f t="shared" si="36"/>
        <v>498.44229317058239</v>
      </c>
      <c r="DL13" s="444">
        <f t="shared" si="36"/>
        <v>396.63405846780205</v>
      </c>
      <c r="DM13" s="444">
        <f t="shared" si="36"/>
        <v>388.84279375950177</v>
      </c>
      <c r="DN13" s="444">
        <f t="shared" si="36"/>
        <v>511.18101744141416</v>
      </c>
      <c r="DO13" s="444">
        <f t="shared" si="36"/>
        <v>533.68862201318211</v>
      </c>
      <c r="DP13" s="444">
        <f t="shared" si="36"/>
        <v>487.30936025685696</v>
      </c>
      <c r="DQ13" s="444">
        <f t="shared" si="36"/>
        <v>469.95020098424459</v>
      </c>
      <c r="DR13" s="444">
        <f t="shared" si="36"/>
        <v>484.61517848069673</v>
      </c>
      <c r="DS13" s="444">
        <f t="shared" si="36"/>
        <v>510.62620846175867</v>
      </c>
      <c r="DT13" s="444">
        <f t="shared" si="36"/>
        <v>472.40989084854721</v>
      </c>
      <c r="DU13" s="444">
        <f t="shared" si="36"/>
        <v>483.34986846357089</v>
      </c>
      <c r="DV13" s="444">
        <f t="shared" si="36"/>
        <v>480.41669419004046</v>
      </c>
      <c r="DW13" s="444">
        <f t="shared" si="36"/>
        <v>462.94727187702898</v>
      </c>
      <c r="DX13" s="444">
        <f t="shared" si="36"/>
        <v>461.75132621778999</v>
      </c>
      <c r="DY13" s="444">
        <f t="shared" si="36"/>
        <v>476.63112327986443</v>
      </c>
      <c r="DZ13" s="444">
        <f t="shared" si="36"/>
        <v>450.12805563495573</v>
      </c>
      <c r="EA13" s="444">
        <f t="shared" si="36"/>
        <v>461.58702488332494</v>
      </c>
      <c r="EB13" s="444"/>
      <c r="EC13" s="444">
        <f t="shared" ref="EC13:EV13" si="37">BE13</f>
        <v>1565</v>
      </c>
      <c r="ED13" s="444">
        <f t="shared" si="37"/>
        <v>1435</v>
      </c>
      <c r="EE13" s="444">
        <f t="shared" si="37"/>
        <v>1380</v>
      </c>
      <c r="EF13" s="444">
        <f t="shared" si="37"/>
        <v>1420</v>
      </c>
      <c r="EG13" s="444">
        <f t="shared" si="37"/>
        <v>1180</v>
      </c>
      <c r="EH13" s="444">
        <f t="shared" si="37"/>
        <v>1330</v>
      </c>
      <c r="EI13" s="444">
        <f t="shared" si="37"/>
        <v>1200</v>
      </c>
      <c r="EJ13" s="444">
        <f t="shared" si="37"/>
        <v>1260</v>
      </c>
      <c r="EK13" s="444">
        <f t="shared" si="37"/>
        <v>1150</v>
      </c>
      <c r="EL13" s="444">
        <f t="shared" si="37"/>
        <v>1110</v>
      </c>
      <c r="EM13" s="444">
        <f t="shared" si="37"/>
        <v>1077.1452760604211</v>
      </c>
      <c r="EN13" s="444">
        <f t="shared" si="37"/>
        <v>1028.3924741922426</v>
      </c>
      <c r="EO13" s="444">
        <f t="shared" si="37"/>
        <v>785.47685222730388</v>
      </c>
      <c r="EP13" s="444">
        <f t="shared" si="37"/>
        <v>1044.8696394545964</v>
      </c>
      <c r="EQ13" s="444">
        <f t="shared" si="37"/>
        <v>957.25956124110155</v>
      </c>
      <c r="ER13" s="444">
        <f t="shared" si="37"/>
        <v>995.24138694245539</v>
      </c>
      <c r="ES13" s="444">
        <f t="shared" si="37"/>
        <v>955.75975931211815</v>
      </c>
      <c r="ET13" s="444">
        <f t="shared" si="37"/>
        <v>943.36396606706944</v>
      </c>
      <c r="EU13" s="444">
        <f t="shared" si="37"/>
        <v>938.38244949765442</v>
      </c>
      <c r="EV13" s="444">
        <f t="shared" si="37"/>
        <v>911.71508051828073</v>
      </c>
    </row>
    <row r="14" spans="1:152" x14ac:dyDescent="0.3">
      <c r="B14" s="10" t="s">
        <v>15</v>
      </c>
      <c r="C14" s="524">
        <v>200</v>
      </c>
      <c r="D14" s="524">
        <v>230</v>
      </c>
      <c r="E14" s="524">
        <v>250</v>
      </c>
      <c r="F14" s="524">
        <v>265</v>
      </c>
      <c r="G14" s="524">
        <v>280</v>
      </c>
      <c r="H14" s="524">
        <v>280</v>
      </c>
      <c r="I14" s="524">
        <v>340.5</v>
      </c>
      <c r="J14" s="524">
        <v>276.5</v>
      </c>
      <c r="K14" s="524">
        <v>409</v>
      </c>
      <c r="L14" s="524">
        <v>448.23750000000007</v>
      </c>
      <c r="M14" s="524">
        <v>433</v>
      </c>
      <c r="N14" s="524">
        <v>423.82400256</v>
      </c>
      <c r="O14" s="208">
        <f t="shared" si="9"/>
        <v>-3.3994255277615237E-2</v>
      </c>
      <c r="P14" s="208">
        <f t="shared" si="9"/>
        <v>-2.1191680000000046E-2</v>
      </c>
      <c r="Q14" s="544"/>
      <c r="R14" s="7">
        <v>55</v>
      </c>
      <c r="S14" s="7">
        <v>55</v>
      </c>
      <c r="T14" s="7">
        <v>60</v>
      </c>
      <c r="U14" s="7">
        <v>60</v>
      </c>
      <c r="V14" s="7">
        <v>60</v>
      </c>
      <c r="W14" s="7">
        <v>65</v>
      </c>
      <c r="X14" s="7">
        <v>65</v>
      </c>
      <c r="Y14" s="7">
        <v>65</v>
      </c>
      <c r="Z14" s="7">
        <v>65</v>
      </c>
      <c r="AA14" s="7">
        <v>65</v>
      </c>
      <c r="AB14" s="7">
        <v>70</v>
      </c>
      <c r="AC14" s="7">
        <v>70</v>
      </c>
      <c r="AD14" s="7">
        <v>70</v>
      </c>
      <c r="AE14" s="7">
        <v>70</v>
      </c>
      <c r="AF14" s="7">
        <v>75</v>
      </c>
      <c r="AG14" s="7">
        <v>75</v>
      </c>
      <c r="AH14" s="7">
        <v>80</v>
      </c>
      <c r="AI14" s="7">
        <v>55</v>
      </c>
      <c r="AJ14" s="7">
        <v>86.5</v>
      </c>
      <c r="AK14" s="7">
        <v>86</v>
      </c>
      <c r="AL14" s="7">
        <v>82</v>
      </c>
      <c r="AM14" s="7">
        <v>86</v>
      </c>
      <c r="AN14" s="7">
        <v>77</v>
      </c>
      <c r="AO14" s="7">
        <v>46</v>
      </c>
      <c r="AP14" s="7">
        <v>64</v>
      </c>
      <c r="AQ14" s="7">
        <v>89.5</v>
      </c>
      <c r="AR14" s="7">
        <v>91</v>
      </c>
      <c r="AS14" s="7">
        <v>111</v>
      </c>
      <c r="AT14" s="7">
        <v>105</v>
      </c>
      <c r="AU14" s="7">
        <v>102</v>
      </c>
      <c r="AV14" s="7">
        <v>119.75</v>
      </c>
      <c r="AW14" s="7">
        <v>126.75</v>
      </c>
      <c r="AX14" s="7">
        <v>104</v>
      </c>
      <c r="AY14" s="7">
        <v>97.748499397106173</v>
      </c>
      <c r="AZ14" s="7">
        <v>116</v>
      </c>
      <c r="BA14" s="7">
        <v>123</v>
      </c>
      <c r="BB14" s="7">
        <v>99</v>
      </c>
      <c r="BC14" s="7">
        <v>95</v>
      </c>
      <c r="BD14" s="7"/>
      <c r="BE14" s="7">
        <f t="shared" ref="BE14:BE19" si="38">D14-BF14</f>
        <v>120</v>
      </c>
      <c r="BF14" s="7">
        <f t="shared" ref="BF14:BF19" si="39">SUM(R14:S14)</f>
        <v>110</v>
      </c>
      <c r="BG14" s="7">
        <f t="shared" ref="BG14:BG19" si="40">SUM(T14:U14)</f>
        <v>120</v>
      </c>
      <c r="BH14" s="7">
        <f t="shared" ref="BH14:BH19" si="41">SUM(V14:W14)</f>
        <v>125</v>
      </c>
      <c r="BI14" s="7">
        <f t="shared" ref="BI14:BI19" si="42">SUM(X14:Y14)</f>
        <v>130</v>
      </c>
      <c r="BJ14" s="7">
        <f t="shared" ref="BJ14:BJ19" si="43">SUM(Z14:AA14)</f>
        <v>130</v>
      </c>
      <c r="BK14" s="7">
        <f t="shared" ref="BK14:BK19" si="44">SUM(AB14:AC14)</f>
        <v>140</v>
      </c>
      <c r="BL14" s="7">
        <f t="shared" ref="BL14:BL19" si="45">SUM(AD14:AE14)</f>
        <v>140</v>
      </c>
      <c r="BM14" s="7">
        <f t="shared" ref="BM14:BM19" si="46">SUM(AF14:AG14)</f>
        <v>150</v>
      </c>
      <c r="BN14" s="7">
        <f t="shared" ref="BN14:BN19" si="47">SUM(AH14:AI14)</f>
        <v>135</v>
      </c>
      <c r="BO14" s="7">
        <f t="shared" si="33"/>
        <v>172.5</v>
      </c>
      <c r="BP14" s="7">
        <f t="shared" si="34"/>
        <v>168</v>
      </c>
      <c r="BQ14" s="7">
        <f t="shared" si="13"/>
        <v>123</v>
      </c>
      <c r="BR14" s="37">
        <f t="shared" si="28"/>
        <v>153.5</v>
      </c>
      <c r="BS14" s="37">
        <f>AR14+AS14</f>
        <v>202</v>
      </c>
      <c r="BT14" s="37">
        <f t="shared" si="26"/>
        <v>207</v>
      </c>
      <c r="BU14" s="37">
        <f t="shared" si="14"/>
        <v>246.5</v>
      </c>
      <c r="BV14" s="37">
        <f t="shared" si="27"/>
        <v>201.74849939710617</v>
      </c>
      <c r="BW14" s="37">
        <f t="shared" si="15"/>
        <v>239</v>
      </c>
      <c r="BX14" s="37">
        <f t="shared" si="16"/>
        <v>194</v>
      </c>
      <c r="BY14" s="37"/>
      <c r="BZ14" s="10" t="s">
        <v>15</v>
      </c>
      <c r="CA14" s="7">
        <f t="shared" si="6"/>
        <v>200</v>
      </c>
      <c r="CB14" s="7">
        <f t="shared" si="6"/>
        <v>230</v>
      </c>
      <c r="CC14" s="7">
        <f t="shared" si="6"/>
        <v>250</v>
      </c>
      <c r="CD14" s="7">
        <f t="shared" si="6"/>
        <v>265</v>
      </c>
      <c r="CE14" s="7">
        <f t="shared" si="6"/>
        <v>280</v>
      </c>
      <c r="CF14" s="7">
        <f t="shared" si="6"/>
        <v>280</v>
      </c>
      <c r="CG14" s="7">
        <f t="shared" si="6"/>
        <v>340.5</v>
      </c>
      <c r="CH14" s="7">
        <f t="shared" si="6"/>
        <v>276.5</v>
      </c>
      <c r="CI14" s="7">
        <f t="shared" si="6"/>
        <v>409</v>
      </c>
      <c r="CJ14" s="7">
        <f t="shared" si="6"/>
        <v>448.23750000000007</v>
      </c>
      <c r="CK14" s="7">
        <f t="shared" si="6"/>
        <v>433</v>
      </c>
      <c r="CL14" s="7"/>
      <c r="CM14" s="208"/>
      <c r="CN14" s="208"/>
      <c r="CO14" s="199"/>
      <c r="CP14" s="43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679"/>
      <c r="EG14" s="679"/>
      <c r="EH14" s="679"/>
      <c r="EI14" s="679"/>
      <c r="EJ14" s="679"/>
      <c r="EK14" s="679"/>
      <c r="EL14" s="679"/>
      <c r="EM14" s="679"/>
      <c r="EN14" s="679"/>
      <c r="EO14" s="679"/>
      <c r="EP14" s="679"/>
      <c r="EQ14" s="679"/>
      <c r="ER14" s="679"/>
      <c r="ES14" s="679"/>
      <c r="ET14" s="679"/>
      <c r="EU14" s="679"/>
      <c r="EV14" s="679"/>
    </row>
    <row r="15" spans="1:152"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307.35496169654709</v>
      </c>
      <c r="N15" s="524">
        <v>309.57870777303117</v>
      </c>
      <c r="O15" s="208">
        <f t="shared" si="9"/>
        <v>2.2450723065761347E-2</v>
      </c>
      <c r="P15" s="208">
        <f t="shared" si="9"/>
        <v>7.2351071354417318E-3</v>
      </c>
      <c r="Q15" s="544"/>
      <c r="R15" s="7">
        <v>60</v>
      </c>
      <c r="S15" s="7">
        <v>40</v>
      </c>
      <c r="T15" s="7">
        <v>60</v>
      </c>
      <c r="U15" s="7">
        <v>65</v>
      </c>
      <c r="V15" s="7">
        <v>65</v>
      </c>
      <c r="W15" s="7">
        <v>45</v>
      </c>
      <c r="X15" s="7">
        <v>65</v>
      </c>
      <c r="Y15" s="7">
        <v>70</v>
      </c>
      <c r="Z15" s="7">
        <v>60</v>
      </c>
      <c r="AA15" s="7">
        <v>45</v>
      </c>
      <c r="AB15" s="7">
        <v>65</v>
      </c>
      <c r="AC15" s="7">
        <v>65</v>
      </c>
      <c r="AD15" s="7">
        <v>60</v>
      </c>
      <c r="AE15" s="7">
        <v>60</v>
      </c>
      <c r="AF15" s="7">
        <v>65</v>
      </c>
      <c r="AG15" s="7">
        <v>70</v>
      </c>
      <c r="AH15" s="7">
        <v>60</v>
      </c>
      <c r="AI15" s="7">
        <v>65</v>
      </c>
      <c r="AJ15" s="7">
        <v>59.578918260056682</v>
      </c>
      <c r="AK15" s="7">
        <v>63.039452106299215</v>
      </c>
      <c r="AL15" s="7">
        <v>56.292711063163225</v>
      </c>
      <c r="AM15" s="7">
        <v>57.844733345418632</v>
      </c>
      <c r="AN15" s="7">
        <v>55.261999607689873</v>
      </c>
      <c r="AO15" s="7">
        <v>28.394384708545378</v>
      </c>
      <c r="AP15" s="7">
        <v>53.816535336270199</v>
      </c>
      <c r="AQ15" s="7">
        <v>58.788314320082534</v>
      </c>
      <c r="AR15" s="7">
        <v>58.10015343841075</v>
      </c>
      <c r="AS15" s="7">
        <v>63.540373938993568</v>
      </c>
      <c r="AT15" s="7">
        <v>67.218295354273806</v>
      </c>
      <c r="AU15" s="7">
        <v>71.022984842599854</v>
      </c>
      <c r="AV15" s="7">
        <v>71.306578299817929</v>
      </c>
      <c r="AW15" s="7">
        <v>76.288472953104304</v>
      </c>
      <c r="AX15" s="7">
        <v>77.309972879556412</v>
      </c>
      <c r="AY15" s="7">
        <v>75.701112440011102</v>
      </c>
      <c r="AZ15" s="7">
        <v>75.133507939269847</v>
      </c>
      <c r="BA15" s="7">
        <v>79.452670740075007</v>
      </c>
      <c r="BB15" s="7">
        <v>77.223825208891185</v>
      </c>
      <c r="BC15" s="7">
        <v>75.544957808310954</v>
      </c>
      <c r="BD15" s="7"/>
      <c r="BE15" s="7">
        <f t="shared" si="38"/>
        <v>120</v>
      </c>
      <c r="BF15" s="7">
        <f t="shared" si="39"/>
        <v>100</v>
      </c>
      <c r="BG15" s="7">
        <f t="shared" si="40"/>
        <v>125</v>
      </c>
      <c r="BH15" s="7">
        <f t="shared" si="41"/>
        <v>110</v>
      </c>
      <c r="BI15" s="7">
        <f t="shared" si="42"/>
        <v>135</v>
      </c>
      <c r="BJ15" s="7">
        <f t="shared" si="43"/>
        <v>105</v>
      </c>
      <c r="BK15" s="7">
        <f t="shared" si="44"/>
        <v>130</v>
      </c>
      <c r="BL15" s="7">
        <f t="shared" si="45"/>
        <v>120</v>
      </c>
      <c r="BM15" s="7">
        <f t="shared" si="46"/>
        <v>135</v>
      </c>
      <c r="BN15" s="7">
        <f t="shared" si="47"/>
        <v>125</v>
      </c>
      <c r="BO15" s="7">
        <f t="shared" si="33"/>
        <v>122.61837036635589</v>
      </c>
      <c r="BP15" s="7">
        <f t="shared" si="34"/>
        <v>114.13744440858186</v>
      </c>
      <c r="BQ15" s="7">
        <f t="shared" si="13"/>
        <v>83.656384316235247</v>
      </c>
      <c r="BR15" s="37">
        <f>AP15+AQ15</f>
        <v>112.60484965635274</v>
      </c>
      <c r="BS15" s="37">
        <f>AR15+AS15</f>
        <v>121.64052737740431</v>
      </c>
      <c r="BT15" s="37">
        <f t="shared" si="26"/>
        <v>138.24128019687367</v>
      </c>
      <c r="BU15" s="37">
        <f t="shared" si="14"/>
        <v>147.59505125292225</v>
      </c>
      <c r="BV15" s="37">
        <f t="shared" si="27"/>
        <v>153.01108531956751</v>
      </c>
      <c r="BW15" s="37">
        <f t="shared" si="15"/>
        <v>154.58617867934487</v>
      </c>
      <c r="BX15" s="37">
        <f t="shared" si="16"/>
        <v>152.76878301720214</v>
      </c>
      <c r="BY15" s="37"/>
      <c r="BZ15" s="10" t="s">
        <v>16</v>
      </c>
      <c r="CA15" s="7">
        <f t="shared" si="6"/>
        <v>220</v>
      </c>
      <c r="CB15" s="7">
        <f t="shared" si="6"/>
        <v>220</v>
      </c>
      <c r="CC15" s="7">
        <f t="shared" si="6"/>
        <v>235</v>
      </c>
      <c r="CD15" s="7">
        <f t="shared" si="6"/>
        <v>240</v>
      </c>
      <c r="CE15" s="7">
        <f t="shared" si="6"/>
        <v>250</v>
      </c>
      <c r="CF15" s="7">
        <f t="shared" si="6"/>
        <v>255</v>
      </c>
      <c r="CG15" s="7">
        <f t="shared" si="6"/>
        <v>236.75581477493773</v>
      </c>
      <c r="CH15" s="7">
        <f t="shared" si="6"/>
        <v>196.26123397258797</v>
      </c>
      <c r="CI15" s="7">
        <f t="shared" si="6"/>
        <v>259.88180757427796</v>
      </c>
      <c r="CJ15" s="7">
        <f t="shared" si="6"/>
        <v>300.60613657248967</v>
      </c>
      <c r="CK15" s="7">
        <f t="shared" si="6"/>
        <v>307.35496169654709</v>
      </c>
      <c r="CL15" s="788"/>
      <c r="CM15" s="208"/>
      <c r="CN15" s="208"/>
      <c r="CO15" s="199"/>
      <c r="CP15" s="43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679"/>
      <c r="EG15" s="679"/>
      <c r="EH15" s="679"/>
      <c r="EI15" s="679"/>
      <c r="EJ15" s="679"/>
      <c r="EK15" s="679"/>
      <c r="EL15" s="679"/>
      <c r="EM15" s="679"/>
      <c r="EN15" s="679"/>
      <c r="EO15" s="679"/>
      <c r="EP15" s="679"/>
      <c r="EQ15" s="679"/>
      <c r="ER15" s="679"/>
      <c r="ES15" s="679"/>
      <c r="ET15" s="679"/>
      <c r="EU15" s="679"/>
      <c r="EV15" s="679"/>
    </row>
    <row r="16" spans="1:152"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351.79553596834586</v>
      </c>
      <c r="O16" s="208">
        <f t="shared" si="9"/>
        <v>1.6398918730465839E-2</v>
      </c>
      <c r="P16" s="208">
        <f t="shared" si="9"/>
        <v>4.0000000000000036E-2</v>
      </c>
      <c r="Q16" s="544"/>
      <c r="R16" s="7">
        <v>70</v>
      </c>
      <c r="S16" s="7">
        <v>100</v>
      </c>
      <c r="T16" s="7">
        <v>85</v>
      </c>
      <c r="U16" s="7">
        <v>80</v>
      </c>
      <c r="V16" s="7">
        <v>70</v>
      </c>
      <c r="W16" s="7">
        <v>100</v>
      </c>
      <c r="X16" s="7">
        <v>85</v>
      </c>
      <c r="Y16" s="7">
        <v>75</v>
      </c>
      <c r="Z16" s="7">
        <v>70</v>
      </c>
      <c r="AA16" s="7">
        <v>105</v>
      </c>
      <c r="AB16" s="7">
        <v>85</v>
      </c>
      <c r="AC16" s="7">
        <v>80</v>
      </c>
      <c r="AD16" s="7">
        <v>85</v>
      </c>
      <c r="AE16" s="7">
        <v>85</v>
      </c>
      <c r="AF16" s="7">
        <v>85</v>
      </c>
      <c r="AG16" s="7">
        <v>85</v>
      </c>
      <c r="AH16" s="7">
        <v>90</v>
      </c>
      <c r="AI16" s="7">
        <v>85</v>
      </c>
      <c r="AJ16" s="7">
        <v>93.953139452957743</v>
      </c>
      <c r="AK16" s="7">
        <v>96.114760528164354</v>
      </c>
      <c r="AL16" s="7">
        <v>106.70696835593304</v>
      </c>
      <c r="AM16" s="7">
        <v>75.487901662944893</v>
      </c>
      <c r="AN16" s="7">
        <v>78.920637140484502</v>
      </c>
      <c r="AO16" s="7">
        <v>57.668856316898612</v>
      </c>
      <c r="AP16" s="7">
        <v>93.902132153221075</v>
      </c>
      <c r="AQ16" s="7">
        <v>85.301328879127723</v>
      </c>
      <c r="AR16" s="7">
        <v>71.028573426436054</v>
      </c>
      <c r="AS16" s="7">
        <v>74.969513211968192</v>
      </c>
      <c r="AT16" s="7">
        <v>75.121705722576863</v>
      </c>
      <c r="AU16" s="7">
        <v>76.771195991214952</v>
      </c>
      <c r="AV16" s="7">
        <v>79.552002237608392</v>
      </c>
      <c r="AW16" s="7">
        <v>82.466464533165023</v>
      </c>
      <c r="AX16" s="7">
        <v>88.643612752640692</v>
      </c>
      <c r="AY16" s="7">
        <v>82.145179710600004</v>
      </c>
      <c r="AZ16" s="7">
        <v>83.529602349488812</v>
      </c>
      <c r="BA16" s="7">
        <v>90.713110986481539</v>
      </c>
      <c r="BB16" s="7">
        <v>85.984304370061466</v>
      </c>
      <c r="BC16" s="7">
        <v>78.037920725069995</v>
      </c>
      <c r="BD16" s="7"/>
      <c r="BE16" s="7">
        <f t="shared" si="38"/>
        <v>165</v>
      </c>
      <c r="BF16" s="7">
        <f t="shared" si="39"/>
        <v>170</v>
      </c>
      <c r="BG16" s="7">
        <f t="shared" si="40"/>
        <v>165</v>
      </c>
      <c r="BH16" s="7">
        <f t="shared" si="41"/>
        <v>170</v>
      </c>
      <c r="BI16" s="7">
        <f t="shared" si="42"/>
        <v>160</v>
      </c>
      <c r="BJ16" s="7">
        <f t="shared" si="43"/>
        <v>175</v>
      </c>
      <c r="BK16" s="7">
        <f t="shared" si="44"/>
        <v>165</v>
      </c>
      <c r="BL16" s="7">
        <f t="shared" si="45"/>
        <v>170</v>
      </c>
      <c r="BM16" s="7">
        <f t="shared" si="46"/>
        <v>170</v>
      </c>
      <c r="BN16" s="7">
        <f t="shared" si="47"/>
        <v>175</v>
      </c>
      <c r="BO16" s="7">
        <f t="shared" si="33"/>
        <v>190.06789998112208</v>
      </c>
      <c r="BP16" s="7">
        <f t="shared" si="34"/>
        <v>182.19487001887794</v>
      </c>
      <c r="BQ16" s="7">
        <f t="shared" si="13"/>
        <v>136.58949345738313</v>
      </c>
      <c r="BR16" s="37">
        <f>AP16+AQ16</f>
        <v>179.2034610323488</v>
      </c>
      <c r="BS16" s="37">
        <f>AR16+AS16</f>
        <v>145.99808663840423</v>
      </c>
      <c r="BT16" s="37">
        <f t="shared" si="26"/>
        <v>151.89290171379182</v>
      </c>
      <c r="BU16" s="37">
        <f t="shared" si="14"/>
        <v>162.01846677077341</v>
      </c>
      <c r="BV16" s="37">
        <f t="shared" si="27"/>
        <v>170.7887924632407</v>
      </c>
      <c r="BW16" s="37">
        <f t="shared" si="15"/>
        <v>174.24271333597034</v>
      </c>
      <c r="BX16" s="37">
        <f t="shared" si="16"/>
        <v>164.02222509513146</v>
      </c>
      <c r="BY16" s="37"/>
      <c r="BZ16" s="10" t="s">
        <v>17</v>
      </c>
      <c r="CA16" s="7">
        <f t="shared" si="6"/>
        <v>335</v>
      </c>
      <c r="CB16" s="7">
        <f t="shared" si="6"/>
        <v>335</v>
      </c>
      <c r="CC16" s="7">
        <f t="shared" si="6"/>
        <v>340</v>
      </c>
      <c r="CD16" s="7">
        <f t="shared" si="6"/>
        <v>335</v>
      </c>
      <c r="CE16" s="7">
        <f t="shared" si="6"/>
        <v>340</v>
      </c>
      <c r="CF16" s="7">
        <f t="shared" si="6"/>
        <v>345</v>
      </c>
      <c r="CG16" s="7">
        <f t="shared" si="6"/>
        <v>372.26277000000005</v>
      </c>
      <c r="CH16" s="7">
        <f t="shared" si="6"/>
        <v>315.79295448973193</v>
      </c>
      <c r="CI16" s="7">
        <f t="shared" si="6"/>
        <v>297.89098835219602</v>
      </c>
      <c r="CJ16" s="7">
        <f t="shared" si="6"/>
        <v>332.80725923401411</v>
      </c>
      <c r="CK16" s="7">
        <f t="shared" si="6"/>
        <v>338.26493843110177</v>
      </c>
      <c r="CL16" s="7"/>
      <c r="CM16" s="208"/>
      <c r="CN16" s="208"/>
      <c r="CO16" s="19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679"/>
      <c r="EG16" s="679"/>
      <c r="EH16" s="679"/>
      <c r="EI16" s="679"/>
      <c r="EJ16" s="679"/>
      <c r="EK16" s="679"/>
      <c r="EL16" s="679"/>
      <c r="EM16" s="679"/>
      <c r="EN16" s="679"/>
      <c r="EO16" s="679"/>
      <c r="EP16" s="679"/>
      <c r="EQ16" s="679"/>
      <c r="ER16" s="679"/>
      <c r="ES16" s="679"/>
      <c r="ET16" s="679"/>
      <c r="EU16" s="679"/>
      <c r="EV16" s="679"/>
    </row>
    <row r="17" spans="2:152"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428.1337751475815</v>
      </c>
      <c r="O17" s="208">
        <f t="shared" si="9"/>
        <v>-0.15762809659245747</v>
      </c>
      <c r="P17" s="208">
        <f t="shared" si="9"/>
        <v>5.0000000000000044E-2</v>
      </c>
      <c r="Q17" s="544"/>
      <c r="R17" s="7">
        <v>500</v>
      </c>
      <c r="S17" s="7">
        <v>440</v>
      </c>
      <c r="T17" s="7">
        <v>440</v>
      </c>
      <c r="U17" s="7">
        <v>405</v>
      </c>
      <c r="V17" s="7">
        <v>530</v>
      </c>
      <c r="W17" s="7">
        <v>390</v>
      </c>
      <c r="X17" s="7">
        <v>310</v>
      </c>
      <c r="Y17" s="7">
        <v>340</v>
      </c>
      <c r="Z17" s="7">
        <v>375</v>
      </c>
      <c r="AA17" s="7">
        <v>425</v>
      </c>
      <c r="AB17" s="7">
        <v>325</v>
      </c>
      <c r="AC17" s="7">
        <v>315</v>
      </c>
      <c r="AD17" s="7">
        <v>305</v>
      </c>
      <c r="AE17" s="7">
        <v>395</v>
      </c>
      <c r="AF17" s="7">
        <v>285</v>
      </c>
      <c r="AG17" s="7">
        <v>275</v>
      </c>
      <c r="AH17" s="7">
        <v>250</v>
      </c>
      <c r="AI17" s="7">
        <v>285</v>
      </c>
      <c r="AJ17" s="7">
        <v>232.16878205128197</v>
      </c>
      <c r="AK17" s="7">
        <v>212.59099358974328</v>
      </c>
      <c r="AL17" s="7">
        <v>220.856314102564</v>
      </c>
      <c r="AM17" s="7">
        <v>205.57942307692301</v>
      </c>
      <c r="AN17" s="7">
        <v>127.69283012820509</v>
      </c>
      <c r="AO17" s="7">
        <v>214.7169035256407</v>
      </c>
      <c r="AP17" s="7">
        <v>251.77619807692292</v>
      </c>
      <c r="AQ17" s="7">
        <v>237.7</v>
      </c>
      <c r="AR17" s="7">
        <v>197.34346474358966</v>
      </c>
      <c r="AS17" s="7">
        <v>161.03767764423054</v>
      </c>
      <c r="AT17" s="7">
        <v>176.24333865384602</v>
      </c>
      <c r="AU17" s="7">
        <v>168.767</v>
      </c>
      <c r="AV17" s="7">
        <v>126.29981743589738</v>
      </c>
      <c r="AW17" s="7">
        <v>120.77825823317291</v>
      </c>
      <c r="AX17" s="7">
        <v>135.70737076346145</v>
      </c>
      <c r="AY17" s="7">
        <v>101.2602</v>
      </c>
      <c r="AZ17" s="7">
        <v>108.61784299487175</v>
      </c>
      <c r="BA17" s="7">
        <v>101.45373691586524</v>
      </c>
      <c r="BB17" s="7">
        <v>108.56589661076917</v>
      </c>
      <c r="BC17" s="7">
        <v>89.108975999999998</v>
      </c>
      <c r="BD17" s="7"/>
      <c r="BE17" s="7">
        <f t="shared" si="38"/>
        <v>1035</v>
      </c>
      <c r="BF17" s="7">
        <f t="shared" si="39"/>
        <v>940</v>
      </c>
      <c r="BG17" s="7">
        <f t="shared" si="40"/>
        <v>845</v>
      </c>
      <c r="BH17" s="7">
        <f t="shared" si="41"/>
        <v>920</v>
      </c>
      <c r="BI17" s="7">
        <f t="shared" si="42"/>
        <v>650</v>
      </c>
      <c r="BJ17" s="7">
        <f t="shared" si="43"/>
        <v>800</v>
      </c>
      <c r="BK17" s="7">
        <f t="shared" si="44"/>
        <v>640</v>
      </c>
      <c r="BL17" s="7">
        <f t="shared" si="45"/>
        <v>700</v>
      </c>
      <c r="BM17" s="7">
        <f t="shared" si="46"/>
        <v>560</v>
      </c>
      <c r="BN17" s="7">
        <f t="shared" si="47"/>
        <v>535</v>
      </c>
      <c r="BO17" s="7">
        <f t="shared" si="33"/>
        <v>444.75977564102527</v>
      </c>
      <c r="BP17" s="7">
        <f t="shared" si="34"/>
        <v>426.43573717948698</v>
      </c>
      <c r="BQ17" s="7">
        <f t="shared" si="13"/>
        <v>342.40973365384582</v>
      </c>
      <c r="BR17" s="37">
        <f t="shared" si="28"/>
        <v>489.47619807692291</v>
      </c>
      <c r="BS17" s="37">
        <f t="shared" ref="BS17:BS38" si="48">AR17+AS17</f>
        <v>358.3811423878202</v>
      </c>
      <c r="BT17" s="37">
        <f t="shared" si="26"/>
        <v>345.01033865384602</v>
      </c>
      <c r="BU17" s="37">
        <f t="shared" si="14"/>
        <v>247.0780756690703</v>
      </c>
      <c r="BV17" s="37">
        <f t="shared" si="27"/>
        <v>236.96757076346145</v>
      </c>
      <c r="BW17" s="37">
        <f t="shared" si="15"/>
        <v>210.071579910737</v>
      </c>
      <c r="BX17" s="37">
        <f t="shared" si="16"/>
        <v>197.67487261076917</v>
      </c>
      <c r="BY17" s="37"/>
      <c r="BZ17" s="10" t="s">
        <v>18</v>
      </c>
      <c r="CA17" s="7">
        <f t="shared" si="6"/>
        <v>1990</v>
      </c>
      <c r="CB17" s="7">
        <f t="shared" si="6"/>
        <v>1975</v>
      </c>
      <c r="CC17" s="7">
        <f t="shared" si="6"/>
        <v>1765</v>
      </c>
      <c r="CD17" s="7">
        <f t="shared" si="6"/>
        <v>1450</v>
      </c>
      <c r="CE17" s="7">
        <f t="shared" si="6"/>
        <v>1340</v>
      </c>
      <c r="CF17" s="7">
        <f t="shared" si="6"/>
        <v>1095</v>
      </c>
      <c r="CG17" s="7">
        <f t="shared" si="6"/>
        <v>871.19551282051236</v>
      </c>
      <c r="CH17" s="7">
        <f t="shared" si="6"/>
        <v>831.88593173076879</v>
      </c>
      <c r="CI17" s="7">
        <f t="shared" si="6"/>
        <v>703.39148104166634</v>
      </c>
      <c r="CJ17" s="7">
        <f t="shared" si="6"/>
        <v>484.04564643253178</v>
      </c>
      <c r="CK17" s="7">
        <f t="shared" si="6"/>
        <v>407.74645252150617</v>
      </c>
      <c r="CL17" s="7"/>
      <c r="CM17" s="208"/>
      <c r="CN17" s="208"/>
      <c r="CO17" s="199"/>
      <c r="CP17" s="43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679"/>
      <c r="EG17" s="679"/>
      <c r="EH17" s="679"/>
      <c r="EI17" s="679"/>
      <c r="EJ17" s="679"/>
      <c r="EK17" s="679"/>
      <c r="EL17" s="679"/>
      <c r="EM17" s="679"/>
      <c r="EN17" s="679"/>
      <c r="EO17" s="679"/>
      <c r="EP17" s="679"/>
      <c r="EQ17" s="679"/>
      <c r="ER17" s="679"/>
      <c r="ES17" s="679"/>
      <c r="ET17" s="679"/>
      <c r="EU17" s="679"/>
      <c r="EV17" s="679"/>
    </row>
    <row r="18" spans="2:152"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227.45169752014607</v>
      </c>
      <c r="O18" s="208">
        <f t="shared" si="9"/>
        <v>0.18961545872582963</v>
      </c>
      <c r="P18" s="208">
        <f t="shared" si="9"/>
        <v>0.12000000000000011</v>
      </c>
      <c r="Q18" s="544"/>
      <c r="R18" s="7">
        <v>40</v>
      </c>
      <c r="S18" s="7">
        <v>45</v>
      </c>
      <c r="T18" s="7">
        <v>55</v>
      </c>
      <c r="U18" s="7">
        <v>30</v>
      </c>
      <c r="V18" s="7">
        <v>40</v>
      </c>
      <c r="W18" s="7">
        <v>55</v>
      </c>
      <c r="X18" s="7">
        <v>35</v>
      </c>
      <c r="Y18" s="7">
        <v>30</v>
      </c>
      <c r="Z18" s="7">
        <v>40</v>
      </c>
      <c r="AA18" s="7">
        <v>40</v>
      </c>
      <c r="AB18" s="7">
        <v>45</v>
      </c>
      <c r="AC18" s="7">
        <v>40</v>
      </c>
      <c r="AD18" s="7">
        <v>40</v>
      </c>
      <c r="AE18" s="7">
        <v>50</v>
      </c>
      <c r="AF18" s="7">
        <v>50</v>
      </c>
      <c r="AG18" s="7">
        <v>45</v>
      </c>
      <c r="AH18" s="7">
        <v>50</v>
      </c>
      <c r="AI18" s="7">
        <v>50</v>
      </c>
      <c r="AJ18" s="7">
        <v>25.01041298774658</v>
      </c>
      <c r="AK18" s="7">
        <v>34.188817084171085</v>
      </c>
      <c r="AL18" s="7">
        <v>20.0941875</v>
      </c>
      <c r="AM18" s="7">
        <v>29.530235085295896</v>
      </c>
      <c r="AN18" s="7">
        <v>19.918591591422601</v>
      </c>
      <c r="AO18" s="7">
        <v>4.2226492084171081</v>
      </c>
      <c r="AP18" s="7">
        <v>9.8461518750000003</v>
      </c>
      <c r="AQ18" s="7">
        <v>24.558978813971923</v>
      </c>
      <c r="AR18" s="7">
        <v>30.105168648420513</v>
      </c>
      <c r="AS18" s="7">
        <v>19.67063618905231</v>
      </c>
      <c r="AT18" s="7">
        <v>21.299838750000003</v>
      </c>
      <c r="AU18" s="7">
        <v>52.333027627943849</v>
      </c>
      <c r="AV18" s="7">
        <v>34.825497080841537</v>
      </c>
      <c r="AW18" s="7">
        <v>36.390676949746769</v>
      </c>
      <c r="AX18" s="7">
        <v>34.07974200000001</v>
      </c>
      <c r="AY18" s="7">
        <v>65.416284534929815</v>
      </c>
      <c r="AZ18" s="7">
        <v>38.308046788925694</v>
      </c>
      <c r="BA18" s="7">
        <v>41.849278492208782</v>
      </c>
      <c r="BB18" s="7">
        <v>39.191703300000007</v>
      </c>
      <c r="BC18" s="7">
        <v>83.732844204710162</v>
      </c>
      <c r="BD18" s="7"/>
      <c r="BE18" s="7">
        <f t="shared" si="38"/>
        <v>90</v>
      </c>
      <c r="BF18" s="7">
        <f t="shared" si="39"/>
        <v>85</v>
      </c>
      <c r="BG18" s="7">
        <f t="shared" si="40"/>
        <v>85</v>
      </c>
      <c r="BH18" s="7">
        <f t="shared" si="41"/>
        <v>95</v>
      </c>
      <c r="BI18" s="7">
        <f t="shared" si="42"/>
        <v>65</v>
      </c>
      <c r="BJ18" s="7">
        <f t="shared" si="43"/>
        <v>80</v>
      </c>
      <c r="BK18" s="7">
        <f t="shared" si="44"/>
        <v>85</v>
      </c>
      <c r="BL18" s="7">
        <f t="shared" si="45"/>
        <v>90</v>
      </c>
      <c r="BM18" s="7">
        <f t="shared" si="46"/>
        <v>95</v>
      </c>
      <c r="BN18" s="7">
        <f t="shared" si="47"/>
        <v>100</v>
      </c>
      <c r="BO18" s="7">
        <f t="shared" si="33"/>
        <v>59.199230071917668</v>
      </c>
      <c r="BP18" s="7">
        <f t="shared" si="34"/>
        <v>49.624422585295896</v>
      </c>
      <c r="BQ18" s="7">
        <f t="shared" si="13"/>
        <v>24.141240799839707</v>
      </c>
      <c r="BR18" s="37">
        <f t="shared" si="28"/>
        <v>34.405130688971923</v>
      </c>
      <c r="BS18" s="37">
        <f>AR18+AS18</f>
        <v>49.775804837472819</v>
      </c>
      <c r="BT18" s="37">
        <f t="shared" si="26"/>
        <v>73.632866377943856</v>
      </c>
      <c r="BU18" s="37">
        <f t="shared" si="14"/>
        <v>71.216174030588306</v>
      </c>
      <c r="BV18" s="37">
        <f t="shared" si="27"/>
        <v>99.496026534929825</v>
      </c>
      <c r="BW18" s="37">
        <f t="shared" si="15"/>
        <v>80.157325281134476</v>
      </c>
      <c r="BX18" s="37">
        <f t="shared" si="16"/>
        <v>122.92454750471018</v>
      </c>
      <c r="BY18" s="37"/>
      <c r="BZ18" s="10" t="s">
        <v>21</v>
      </c>
      <c r="CA18" s="7">
        <f t="shared" si="6"/>
        <v>140</v>
      </c>
      <c r="CB18" s="7">
        <f t="shared" si="6"/>
        <v>175</v>
      </c>
      <c r="CC18" s="7">
        <f t="shared" si="6"/>
        <v>180</v>
      </c>
      <c r="CD18" s="7">
        <f t="shared" si="6"/>
        <v>145</v>
      </c>
      <c r="CE18" s="7">
        <f t="shared" si="6"/>
        <v>175</v>
      </c>
      <c r="CF18" s="7">
        <f t="shared" si="6"/>
        <v>195</v>
      </c>
      <c r="CG18" s="7">
        <f t="shared" si="6"/>
        <v>108.82365265721357</v>
      </c>
      <c r="CH18" s="7">
        <f t="shared" si="6"/>
        <v>58.546371488811637</v>
      </c>
      <c r="CI18" s="7">
        <f t="shared" si="6"/>
        <v>123.40867121541667</v>
      </c>
      <c r="CJ18" s="7">
        <f t="shared" si="6"/>
        <v>170.71220056551812</v>
      </c>
      <c r="CK18" s="7">
        <f t="shared" si="6"/>
        <v>203.08187278584467</v>
      </c>
      <c r="CL18" s="7"/>
      <c r="CM18" s="208"/>
      <c r="CN18" s="208"/>
      <c r="CO18" s="199"/>
      <c r="CP18" s="43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679"/>
      <c r="EG18" s="679"/>
      <c r="EH18" s="679"/>
      <c r="EI18" s="679"/>
      <c r="EJ18" s="679"/>
      <c r="EK18" s="679"/>
      <c r="EL18" s="679"/>
      <c r="EM18" s="679"/>
      <c r="EN18" s="679"/>
      <c r="EO18" s="679"/>
      <c r="EP18" s="679"/>
      <c r="EQ18" s="679"/>
      <c r="ER18" s="679"/>
      <c r="ES18" s="679"/>
      <c r="ET18" s="679"/>
      <c r="EU18" s="679"/>
      <c r="EV18" s="679"/>
    </row>
    <row r="19" spans="2:152" x14ac:dyDescent="0.3">
      <c r="B19" s="52" t="s">
        <v>19</v>
      </c>
      <c r="C19" s="789">
        <v>60</v>
      </c>
      <c r="D19" s="789">
        <v>65</v>
      </c>
      <c r="E19" s="789">
        <v>70</v>
      </c>
      <c r="F19" s="789">
        <v>70</v>
      </c>
      <c r="G19" s="789">
        <v>75</v>
      </c>
      <c r="H19" s="789">
        <v>75</v>
      </c>
      <c r="I19" s="789">
        <v>176</v>
      </c>
      <c r="J19" s="789">
        <v>151.35999999999999</v>
      </c>
      <c r="K19" s="789">
        <v>158.928</v>
      </c>
      <c r="L19" s="789">
        <v>162.70398317752765</v>
      </c>
      <c r="M19" s="789">
        <v>160.64930458093551</v>
      </c>
      <c r="N19" s="789">
        <v>159.15255489779364</v>
      </c>
      <c r="O19" s="217">
        <f t="shared" si="9"/>
        <v>-1.2628323882828751E-2</v>
      </c>
      <c r="P19" s="217">
        <f t="shared" si="9"/>
        <v>-9.3168762046387243E-3</v>
      </c>
      <c r="Q19" s="544"/>
      <c r="R19" s="29">
        <v>15</v>
      </c>
      <c r="S19" s="29">
        <v>15</v>
      </c>
      <c r="T19" s="29">
        <v>20</v>
      </c>
      <c r="U19" s="29">
        <v>20</v>
      </c>
      <c r="V19" s="29">
        <v>20</v>
      </c>
      <c r="W19" s="29">
        <v>20</v>
      </c>
      <c r="X19" s="29">
        <v>20</v>
      </c>
      <c r="Y19" s="29">
        <v>20</v>
      </c>
      <c r="Z19" s="29">
        <v>20</v>
      </c>
      <c r="AA19" s="29">
        <v>20</v>
      </c>
      <c r="AB19" s="29">
        <v>20</v>
      </c>
      <c r="AC19" s="29">
        <v>20</v>
      </c>
      <c r="AD19" s="29">
        <v>20</v>
      </c>
      <c r="AE19" s="29">
        <v>20</v>
      </c>
      <c r="AF19" s="610">
        <v>20</v>
      </c>
      <c r="AG19" s="610">
        <v>20</v>
      </c>
      <c r="AH19" s="610">
        <v>20</v>
      </c>
      <c r="AI19" s="610">
        <v>20</v>
      </c>
      <c r="AJ19" s="610">
        <v>44</v>
      </c>
      <c r="AK19" s="610">
        <v>44</v>
      </c>
      <c r="AL19" s="610">
        <v>44</v>
      </c>
      <c r="AM19" s="610">
        <v>44</v>
      </c>
      <c r="AN19" s="610">
        <v>37.839999999999996</v>
      </c>
      <c r="AO19" s="610">
        <v>37.839999999999996</v>
      </c>
      <c r="AP19" s="610">
        <v>37.839999999999996</v>
      </c>
      <c r="AQ19" s="610">
        <v>37.839999999999996</v>
      </c>
      <c r="AR19" s="610">
        <v>39.731999999999999</v>
      </c>
      <c r="AS19" s="610">
        <v>39.731999999999999</v>
      </c>
      <c r="AT19" s="610">
        <v>39.731999999999999</v>
      </c>
      <c r="AU19" s="610">
        <v>39.731999999999999</v>
      </c>
      <c r="AV19" s="610">
        <v>40.675995794381912</v>
      </c>
      <c r="AW19" s="610">
        <v>40.675995794381912</v>
      </c>
      <c r="AX19" s="610">
        <v>40.675995794381912</v>
      </c>
      <c r="AY19" s="610">
        <v>40.675995794381912</v>
      </c>
      <c r="AZ19" s="610">
        <v>40.162326145233877</v>
      </c>
      <c r="BA19" s="610">
        <v>40.162326145233877</v>
      </c>
      <c r="BB19" s="610">
        <v>40.162326145233877</v>
      </c>
      <c r="BC19" s="610">
        <v>40.162326145233877</v>
      </c>
      <c r="BD19" s="7"/>
      <c r="BE19" s="29">
        <f t="shared" si="38"/>
        <v>35</v>
      </c>
      <c r="BF19" s="29">
        <f t="shared" si="39"/>
        <v>30</v>
      </c>
      <c r="BG19" s="29">
        <f t="shared" si="40"/>
        <v>40</v>
      </c>
      <c r="BH19" s="29">
        <f t="shared" si="41"/>
        <v>40</v>
      </c>
      <c r="BI19" s="29">
        <f t="shared" si="42"/>
        <v>40</v>
      </c>
      <c r="BJ19" s="29">
        <f t="shared" si="43"/>
        <v>40</v>
      </c>
      <c r="BK19" s="29">
        <f t="shared" si="44"/>
        <v>40</v>
      </c>
      <c r="BL19" s="29">
        <f t="shared" si="45"/>
        <v>40</v>
      </c>
      <c r="BM19" s="29">
        <f t="shared" si="46"/>
        <v>40</v>
      </c>
      <c r="BN19" s="29">
        <f t="shared" si="47"/>
        <v>40</v>
      </c>
      <c r="BO19" s="29">
        <f t="shared" si="33"/>
        <v>88</v>
      </c>
      <c r="BP19" s="29">
        <f t="shared" si="34"/>
        <v>88</v>
      </c>
      <c r="BQ19" s="29">
        <f t="shared" si="13"/>
        <v>75.679999999999993</v>
      </c>
      <c r="BR19" s="786">
        <f t="shared" si="28"/>
        <v>75.679999999999993</v>
      </c>
      <c r="BS19" s="787">
        <f>AR19+AS19</f>
        <v>79.463999999999999</v>
      </c>
      <c r="BT19" s="787">
        <f t="shared" si="26"/>
        <v>79.463999999999999</v>
      </c>
      <c r="BU19" s="787">
        <f t="shared" si="14"/>
        <v>81.351991588763823</v>
      </c>
      <c r="BV19" s="787">
        <f t="shared" si="27"/>
        <v>81.351991588763823</v>
      </c>
      <c r="BW19" s="787">
        <f t="shared" si="15"/>
        <v>80.324652290467753</v>
      </c>
      <c r="BX19" s="787">
        <f t="shared" si="16"/>
        <v>80.324652290467753</v>
      </c>
      <c r="BY19" s="37"/>
      <c r="BZ19" s="52" t="s">
        <v>19</v>
      </c>
      <c r="CA19" s="29">
        <f t="shared" si="6"/>
        <v>60</v>
      </c>
      <c r="CB19" s="29">
        <f t="shared" si="6"/>
        <v>65</v>
      </c>
      <c r="CC19" s="29">
        <f t="shared" si="6"/>
        <v>70</v>
      </c>
      <c r="CD19" s="29">
        <f t="shared" si="6"/>
        <v>70</v>
      </c>
      <c r="CE19" s="29">
        <f t="shared" si="6"/>
        <v>75</v>
      </c>
      <c r="CF19" s="29">
        <f t="shared" si="6"/>
        <v>75</v>
      </c>
      <c r="CG19" s="29">
        <f t="shared" si="6"/>
        <v>176</v>
      </c>
      <c r="CH19" s="29">
        <f t="shared" si="6"/>
        <v>151.35999999999999</v>
      </c>
      <c r="CI19" s="29">
        <f t="shared" si="6"/>
        <v>158.928</v>
      </c>
      <c r="CJ19" s="29">
        <f t="shared" si="6"/>
        <v>162.70398317752765</v>
      </c>
      <c r="CK19" s="29">
        <f t="shared" si="6"/>
        <v>160.64930458093551</v>
      </c>
      <c r="CL19" s="29"/>
      <c r="CM19" s="217"/>
      <c r="CN19" s="217"/>
      <c r="CO19" s="199"/>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row>
    <row r="20" spans="2:152" x14ac:dyDescent="0.3">
      <c r="B20" s="20" t="s">
        <v>12</v>
      </c>
      <c r="C20" s="784">
        <v>535</v>
      </c>
      <c r="D20" s="784">
        <v>540</v>
      </c>
      <c r="E20" s="784">
        <v>515</v>
      </c>
      <c r="F20" s="784">
        <v>560</v>
      </c>
      <c r="G20" s="784">
        <v>570</v>
      </c>
      <c r="H20" s="784">
        <v>565</v>
      </c>
      <c r="I20" s="784">
        <f t="shared" ref="I20:N20" si="49">SUM(I21:I25)</f>
        <v>779.3960246002124</v>
      </c>
      <c r="J20" s="790">
        <f t="shared" si="49"/>
        <v>627.13706890501521</v>
      </c>
      <c r="K20" s="784">
        <f t="shared" si="49"/>
        <v>669.67505471513971</v>
      </c>
      <c r="L20" s="784">
        <f t="shared" si="49"/>
        <v>684.59180056053742</v>
      </c>
      <c r="M20" s="784">
        <f t="shared" si="49"/>
        <v>771.4909066161897</v>
      </c>
      <c r="N20" s="784">
        <f t="shared" si="49"/>
        <v>542.88345145533003</v>
      </c>
      <c r="O20" s="210">
        <f t="shared" si="9"/>
        <v>0.12693565126619988</v>
      </c>
      <c r="P20" s="210">
        <f t="shared" si="9"/>
        <v>-0.29631905340731379</v>
      </c>
      <c r="Q20" s="544"/>
      <c r="R20" s="31">
        <v>145</v>
      </c>
      <c r="S20" s="31">
        <v>125</v>
      </c>
      <c r="T20" s="31">
        <v>135</v>
      </c>
      <c r="U20" s="31">
        <v>130</v>
      </c>
      <c r="V20" s="31">
        <v>125</v>
      </c>
      <c r="W20" s="31">
        <v>115</v>
      </c>
      <c r="X20" s="31">
        <v>140</v>
      </c>
      <c r="Y20" s="31">
        <v>135</v>
      </c>
      <c r="Z20" s="31">
        <v>165</v>
      </c>
      <c r="AA20" s="31">
        <v>130</v>
      </c>
      <c r="AB20" s="31">
        <v>150</v>
      </c>
      <c r="AC20" s="31">
        <v>135</v>
      </c>
      <c r="AD20" s="31">
        <v>160</v>
      </c>
      <c r="AE20" s="31">
        <v>135</v>
      </c>
      <c r="AF20" s="31">
        <v>145</v>
      </c>
      <c r="AG20" s="31">
        <v>135</v>
      </c>
      <c r="AH20" s="31">
        <v>155</v>
      </c>
      <c r="AI20" s="31">
        <v>140</v>
      </c>
      <c r="AJ20" s="31">
        <f t="shared" ref="AJ20:BC20" si="50">SUM(AJ21:AJ25)</f>
        <v>261.59681990091713</v>
      </c>
      <c r="AK20" s="31">
        <f t="shared" si="50"/>
        <v>214.44309657931893</v>
      </c>
      <c r="AL20" s="31">
        <f t="shared" si="50"/>
        <v>155.54618787129556</v>
      </c>
      <c r="AM20" s="31">
        <f t="shared" si="50"/>
        <v>147.80992024868078</v>
      </c>
      <c r="AN20" s="31">
        <f t="shared" si="50"/>
        <v>221.80369304701873</v>
      </c>
      <c r="AO20" s="31">
        <f t="shared" si="50"/>
        <v>102.14637418286111</v>
      </c>
      <c r="AP20" s="31">
        <f t="shared" si="50"/>
        <v>142.07276448312015</v>
      </c>
      <c r="AQ20" s="31">
        <f t="shared" si="50"/>
        <v>161.11423719201511</v>
      </c>
      <c r="AR20" s="31">
        <f t="shared" si="50"/>
        <v>105.09103914887285</v>
      </c>
      <c r="AS20" s="31">
        <f t="shared" si="50"/>
        <v>146.09607073695798</v>
      </c>
      <c r="AT20" s="31">
        <f t="shared" si="50"/>
        <v>315.49080809992722</v>
      </c>
      <c r="AU20" s="31">
        <f t="shared" si="50"/>
        <v>102.99713672938151</v>
      </c>
      <c r="AV20" s="31">
        <f t="shared" si="50"/>
        <v>132.78681291946424</v>
      </c>
      <c r="AW20" s="31">
        <f t="shared" si="50"/>
        <v>153.02271388121432</v>
      </c>
      <c r="AX20" s="31">
        <f t="shared" si="50"/>
        <v>131.06628745180825</v>
      </c>
      <c r="AY20" s="31">
        <f t="shared" si="50"/>
        <v>267.71598630805056</v>
      </c>
      <c r="AZ20" s="31">
        <f t="shared" si="50"/>
        <v>291.67111657252502</v>
      </c>
      <c r="BA20" s="31">
        <f t="shared" si="50"/>
        <v>228.72839053955153</v>
      </c>
      <c r="BB20" s="31">
        <f t="shared" si="50"/>
        <v>122.86759245144786</v>
      </c>
      <c r="BC20" s="31">
        <f t="shared" si="50"/>
        <v>128.22380705266534</v>
      </c>
      <c r="BD20" s="31"/>
      <c r="BE20" s="31">
        <f t="shared" ref="BE20:BG20" si="51">SUM(BE21:BE25)</f>
        <v>270</v>
      </c>
      <c r="BF20" s="31">
        <f t="shared" si="51"/>
        <v>270</v>
      </c>
      <c r="BG20" s="31">
        <f t="shared" si="51"/>
        <v>265</v>
      </c>
      <c r="BH20" s="31">
        <f>SUM(BH21:BH25)</f>
        <v>240</v>
      </c>
      <c r="BI20" s="31">
        <f>SUM(BI21:BI25)</f>
        <v>275</v>
      </c>
      <c r="BJ20" s="31">
        <f t="shared" ref="BJ20:BM20" si="52">SUM(BJ21:BJ25)</f>
        <v>295</v>
      </c>
      <c r="BK20" s="31">
        <f t="shared" si="52"/>
        <v>285</v>
      </c>
      <c r="BL20" s="31">
        <f t="shared" si="52"/>
        <v>295</v>
      </c>
      <c r="BM20" s="31">
        <f t="shared" si="52"/>
        <v>280</v>
      </c>
      <c r="BN20" s="31">
        <f>SUM(BN21:BN25)</f>
        <v>295</v>
      </c>
      <c r="BO20" s="31">
        <f t="shared" si="33"/>
        <v>476.03991648023606</v>
      </c>
      <c r="BP20" s="31">
        <f t="shared" si="34"/>
        <v>303.35610811997634</v>
      </c>
      <c r="BQ20" s="31">
        <f t="shared" si="13"/>
        <v>323.95006722987983</v>
      </c>
      <c r="BR20" s="31">
        <f t="shared" si="28"/>
        <v>303.18700167513526</v>
      </c>
      <c r="BS20" s="31">
        <f>AR20+AS20</f>
        <v>251.18710988583084</v>
      </c>
      <c r="BT20" s="31">
        <f t="shared" si="26"/>
        <v>418.48794482930873</v>
      </c>
      <c r="BU20" s="31">
        <f t="shared" si="14"/>
        <v>285.80952680067855</v>
      </c>
      <c r="BV20" s="31">
        <f t="shared" si="27"/>
        <v>398.78227375985881</v>
      </c>
      <c r="BW20" s="31">
        <f t="shared" si="15"/>
        <v>520.39950711207655</v>
      </c>
      <c r="BX20" s="31">
        <f t="shared" si="16"/>
        <v>251.09139950411321</v>
      </c>
      <c r="BY20" s="31"/>
      <c r="BZ20" s="785" t="s">
        <v>12</v>
      </c>
      <c r="CA20" s="31">
        <f t="shared" si="6"/>
        <v>535</v>
      </c>
      <c r="CB20" s="31">
        <f t="shared" si="6"/>
        <v>540</v>
      </c>
      <c r="CC20" s="31">
        <f t="shared" si="6"/>
        <v>515</v>
      </c>
      <c r="CD20" s="31">
        <f t="shared" si="6"/>
        <v>560</v>
      </c>
      <c r="CE20" s="31">
        <f t="shared" si="6"/>
        <v>570</v>
      </c>
      <c r="CF20" s="31">
        <f t="shared" si="6"/>
        <v>565</v>
      </c>
      <c r="CG20" s="31">
        <f t="shared" si="6"/>
        <v>779.3960246002124</v>
      </c>
      <c r="CH20" s="31">
        <f t="shared" si="6"/>
        <v>627.13706890501521</v>
      </c>
      <c r="CI20" s="31">
        <f t="shared" si="6"/>
        <v>669.67505471513971</v>
      </c>
      <c r="CJ20" s="31">
        <f t="shared" si="6"/>
        <v>684.59180056053742</v>
      </c>
      <c r="CK20" s="31">
        <f>M20</f>
        <v>771.4909066161897</v>
      </c>
      <c r="CL20" s="31">
        <f>N20</f>
        <v>542.88345145533003</v>
      </c>
      <c r="CM20" s="210">
        <f t="shared" si="35"/>
        <v>0.12693565126619988</v>
      </c>
      <c r="CN20" s="210">
        <f>P20</f>
        <v>-0.29631905340731379</v>
      </c>
      <c r="CO20" s="544"/>
      <c r="CP20" s="444">
        <f t="shared" ref="CP20:EA20" si="53">R20</f>
        <v>145</v>
      </c>
      <c r="CQ20" s="444">
        <f t="shared" si="53"/>
        <v>125</v>
      </c>
      <c r="CR20" s="444">
        <f t="shared" si="53"/>
        <v>135</v>
      </c>
      <c r="CS20" s="444">
        <f t="shared" si="53"/>
        <v>130</v>
      </c>
      <c r="CT20" s="444">
        <f t="shared" si="53"/>
        <v>125</v>
      </c>
      <c r="CU20" s="444">
        <f t="shared" si="53"/>
        <v>115</v>
      </c>
      <c r="CV20" s="444">
        <f t="shared" si="53"/>
        <v>140</v>
      </c>
      <c r="CW20" s="444">
        <f t="shared" si="53"/>
        <v>135</v>
      </c>
      <c r="CX20" s="444">
        <f t="shared" si="53"/>
        <v>165</v>
      </c>
      <c r="CY20" s="444">
        <f t="shared" si="53"/>
        <v>130</v>
      </c>
      <c r="CZ20" s="444">
        <f t="shared" si="53"/>
        <v>150</v>
      </c>
      <c r="DA20" s="444">
        <f t="shared" si="53"/>
        <v>135</v>
      </c>
      <c r="DB20" s="444">
        <f t="shared" si="53"/>
        <v>160</v>
      </c>
      <c r="DC20" s="444">
        <f t="shared" si="53"/>
        <v>135</v>
      </c>
      <c r="DD20" s="444">
        <f t="shared" si="53"/>
        <v>145</v>
      </c>
      <c r="DE20" s="444">
        <f t="shared" si="53"/>
        <v>135</v>
      </c>
      <c r="DF20" s="444">
        <f t="shared" si="53"/>
        <v>155</v>
      </c>
      <c r="DG20" s="444">
        <f t="shared" si="53"/>
        <v>140</v>
      </c>
      <c r="DH20" s="444">
        <f t="shared" si="53"/>
        <v>261.59681990091713</v>
      </c>
      <c r="DI20" s="444">
        <f t="shared" si="53"/>
        <v>214.44309657931893</v>
      </c>
      <c r="DJ20" s="444">
        <f t="shared" si="53"/>
        <v>155.54618787129556</v>
      </c>
      <c r="DK20" s="444">
        <f t="shared" si="53"/>
        <v>147.80992024868078</v>
      </c>
      <c r="DL20" s="444">
        <f t="shared" si="53"/>
        <v>221.80369304701873</v>
      </c>
      <c r="DM20" s="444">
        <f t="shared" si="53"/>
        <v>102.14637418286111</v>
      </c>
      <c r="DN20" s="444">
        <f t="shared" si="53"/>
        <v>142.07276448312015</v>
      </c>
      <c r="DO20" s="444">
        <f t="shared" si="53"/>
        <v>161.11423719201511</v>
      </c>
      <c r="DP20" s="444">
        <f t="shared" si="53"/>
        <v>105.09103914887285</v>
      </c>
      <c r="DQ20" s="444">
        <f t="shared" si="53"/>
        <v>146.09607073695798</v>
      </c>
      <c r="DR20" s="444">
        <f t="shared" si="53"/>
        <v>315.49080809992722</v>
      </c>
      <c r="DS20" s="444">
        <f t="shared" si="53"/>
        <v>102.99713672938151</v>
      </c>
      <c r="DT20" s="444">
        <f t="shared" si="53"/>
        <v>132.78681291946424</v>
      </c>
      <c r="DU20" s="444">
        <f t="shared" si="53"/>
        <v>153.02271388121432</v>
      </c>
      <c r="DV20" s="444">
        <f t="shared" si="53"/>
        <v>131.06628745180825</v>
      </c>
      <c r="DW20" s="444">
        <f t="shared" si="53"/>
        <v>267.71598630805056</v>
      </c>
      <c r="DX20" s="444">
        <f t="shared" si="53"/>
        <v>291.67111657252502</v>
      </c>
      <c r="DY20" s="444">
        <f t="shared" si="53"/>
        <v>228.72839053955153</v>
      </c>
      <c r="DZ20" s="444">
        <f t="shared" si="53"/>
        <v>122.86759245144786</v>
      </c>
      <c r="EA20" s="444">
        <f t="shared" si="53"/>
        <v>128.22380705266534</v>
      </c>
      <c r="EB20" s="444"/>
      <c r="EC20" s="444">
        <f t="shared" ref="EC20:EV20" si="54">BE20</f>
        <v>270</v>
      </c>
      <c r="ED20" s="444">
        <f t="shared" si="54"/>
        <v>270</v>
      </c>
      <c r="EE20" s="444">
        <f t="shared" si="54"/>
        <v>265</v>
      </c>
      <c r="EF20" s="444">
        <f t="shared" si="54"/>
        <v>240</v>
      </c>
      <c r="EG20" s="444">
        <f t="shared" si="54"/>
        <v>275</v>
      </c>
      <c r="EH20" s="444">
        <f t="shared" si="54"/>
        <v>295</v>
      </c>
      <c r="EI20" s="444">
        <f t="shared" si="54"/>
        <v>285</v>
      </c>
      <c r="EJ20" s="444">
        <f t="shared" si="54"/>
        <v>295</v>
      </c>
      <c r="EK20" s="444">
        <f t="shared" si="54"/>
        <v>280</v>
      </c>
      <c r="EL20" s="444">
        <f t="shared" si="54"/>
        <v>295</v>
      </c>
      <c r="EM20" s="444">
        <f t="shared" si="54"/>
        <v>476.03991648023606</v>
      </c>
      <c r="EN20" s="444">
        <f t="shared" si="54"/>
        <v>303.35610811997634</v>
      </c>
      <c r="EO20" s="444">
        <f t="shared" si="54"/>
        <v>323.95006722987983</v>
      </c>
      <c r="EP20" s="444">
        <f t="shared" si="54"/>
        <v>303.18700167513526</v>
      </c>
      <c r="EQ20" s="444">
        <f t="shared" si="54"/>
        <v>251.18710988583084</v>
      </c>
      <c r="ER20" s="444">
        <f t="shared" si="54"/>
        <v>418.48794482930873</v>
      </c>
      <c r="ES20" s="444">
        <f t="shared" si="54"/>
        <v>285.80952680067855</v>
      </c>
      <c r="ET20" s="444">
        <f t="shared" si="54"/>
        <v>398.78227375985881</v>
      </c>
      <c r="EU20" s="444">
        <f t="shared" si="54"/>
        <v>520.39950711207655</v>
      </c>
      <c r="EV20" s="444">
        <f t="shared" si="54"/>
        <v>251.09139950411321</v>
      </c>
    </row>
    <row r="21" spans="2:152" x14ac:dyDescent="0.3">
      <c r="B21" s="10" t="s">
        <v>15</v>
      </c>
      <c r="C21" s="597">
        <v>55</v>
      </c>
      <c r="D21" s="597">
        <v>55</v>
      </c>
      <c r="E21" s="597">
        <v>55</v>
      </c>
      <c r="F21" s="597">
        <v>50</v>
      </c>
      <c r="G21" s="597">
        <v>50</v>
      </c>
      <c r="H21" s="597">
        <v>50</v>
      </c>
      <c r="I21" s="597">
        <v>79.073041490046251</v>
      </c>
      <c r="J21" s="597">
        <v>102.76669038739037</v>
      </c>
      <c r="K21" s="597">
        <v>110.26617473021324</v>
      </c>
      <c r="L21" s="597">
        <v>111.97455466350975</v>
      </c>
      <c r="M21" s="597">
        <v>134.34912813587044</v>
      </c>
      <c r="N21" s="597">
        <v>111.53267112734628</v>
      </c>
      <c r="O21" s="208">
        <f t="shared" si="9"/>
        <v>0.19981837426902582</v>
      </c>
      <c r="P21" s="208">
        <f t="shared" si="9"/>
        <v>-0.16982958747189891</v>
      </c>
      <c r="Q21" s="544"/>
      <c r="R21" s="7">
        <v>15</v>
      </c>
      <c r="S21" s="7">
        <v>10</v>
      </c>
      <c r="T21" s="7">
        <v>15</v>
      </c>
      <c r="U21" s="7">
        <v>15</v>
      </c>
      <c r="V21" s="7">
        <v>10</v>
      </c>
      <c r="W21" s="7">
        <v>10</v>
      </c>
      <c r="X21" s="7">
        <v>15</v>
      </c>
      <c r="Y21" s="7">
        <v>10</v>
      </c>
      <c r="Z21" s="7">
        <v>15</v>
      </c>
      <c r="AA21" s="7">
        <v>10</v>
      </c>
      <c r="AB21" s="7">
        <v>15</v>
      </c>
      <c r="AC21" s="7">
        <v>10</v>
      </c>
      <c r="AD21" s="7">
        <v>15</v>
      </c>
      <c r="AE21" s="7">
        <v>10</v>
      </c>
      <c r="AF21" s="7">
        <v>15</v>
      </c>
      <c r="AG21" s="7">
        <v>10</v>
      </c>
      <c r="AH21" s="7">
        <v>15</v>
      </c>
      <c r="AI21" s="7">
        <v>10</v>
      </c>
      <c r="AJ21" s="7">
        <v>13.791641985513316</v>
      </c>
      <c r="AK21" s="7">
        <v>27.414974836585806</v>
      </c>
      <c r="AL21" s="7">
        <v>27.414974836585806</v>
      </c>
      <c r="AM21" s="7">
        <v>10.45144983136132</v>
      </c>
      <c r="AN21" s="7">
        <v>25.25710101550245</v>
      </c>
      <c r="AO21" s="7">
        <v>23.438199858621303</v>
      </c>
      <c r="AP21" s="7">
        <v>26.290050028319744</v>
      </c>
      <c r="AQ21" s="7">
        <v>27.781339484946859</v>
      </c>
      <c r="AR21" s="7">
        <v>27.458319604895124</v>
      </c>
      <c r="AS21" s="7">
        <v>27.458319604895124</v>
      </c>
      <c r="AT21" s="7">
        <v>28.903114753932723</v>
      </c>
      <c r="AU21" s="7">
        <v>26.446420766490263</v>
      </c>
      <c r="AV21" s="7">
        <v>28.60372051042345</v>
      </c>
      <c r="AW21" s="7">
        <v>28.400151510940905</v>
      </c>
      <c r="AX21" s="7">
        <v>27.157409985027698</v>
      </c>
      <c r="AY21" s="7">
        <v>27.813272657117686</v>
      </c>
      <c r="AZ21" s="7">
        <v>37.736554053094579</v>
      </c>
      <c r="BA21" s="7">
        <v>43.549545474252959</v>
      </c>
      <c r="BB21" s="7">
        <v>26.670416115820629</v>
      </c>
      <c r="BC21" s="7">
        <v>26.392612492702298</v>
      </c>
      <c r="BD21" s="7"/>
      <c r="BE21" s="7">
        <f t="shared" ref="BE21:BE25" si="55">D21-BF21</f>
        <v>30</v>
      </c>
      <c r="BF21" s="7">
        <f t="shared" ref="BF21:BF25" si="56">SUM(R21:S21)</f>
        <v>25</v>
      </c>
      <c r="BG21" s="7">
        <f t="shared" ref="BG21:BG25" si="57">SUM(T21:U21)</f>
        <v>30</v>
      </c>
      <c r="BH21" s="7">
        <f t="shared" ref="BH21:BH25" si="58">SUM(V21:W21)</f>
        <v>20</v>
      </c>
      <c r="BI21" s="7">
        <f t="shared" ref="BI21:BI25" si="59">SUM(X21:Y21)</f>
        <v>25</v>
      </c>
      <c r="BJ21" s="7">
        <f t="shared" ref="BJ21:BJ25" si="60">SUM(Z21:AA21)</f>
        <v>25</v>
      </c>
      <c r="BK21" s="7">
        <f t="shared" ref="BK21:BK25" si="61">SUM(AB21:AC21)</f>
        <v>25</v>
      </c>
      <c r="BL21" s="7">
        <f t="shared" ref="BL21:BL25" si="62">SUM(AD21:AE21)</f>
        <v>25</v>
      </c>
      <c r="BM21" s="7">
        <f t="shared" ref="BM21:BM25" si="63">SUM(AF21:AG21)</f>
        <v>25</v>
      </c>
      <c r="BN21" s="7">
        <f t="shared" ref="BN21:BN25" si="64">SUM(AH21:AI21)</f>
        <v>25</v>
      </c>
      <c r="BO21" s="7">
        <f t="shared" si="33"/>
        <v>41.206616822099122</v>
      </c>
      <c r="BP21" s="7">
        <f t="shared" si="34"/>
        <v>37.866424667947129</v>
      </c>
      <c r="BQ21" s="7">
        <f t="shared" si="13"/>
        <v>48.695300874123753</v>
      </c>
      <c r="BR21" s="37">
        <f t="shared" si="28"/>
        <v>54.071389513266602</v>
      </c>
      <c r="BS21" s="37">
        <f t="shared" si="48"/>
        <v>54.916639209790247</v>
      </c>
      <c r="BT21" s="37">
        <f t="shared" si="26"/>
        <v>55.34953552042299</v>
      </c>
      <c r="BU21" s="37">
        <f t="shared" si="14"/>
        <v>57.003872021364359</v>
      </c>
      <c r="BV21" s="37">
        <f t="shared" si="27"/>
        <v>54.970682642145384</v>
      </c>
      <c r="BW21" s="37">
        <f t="shared" si="15"/>
        <v>81.286099527347545</v>
      </c>
      <c r="BX21" s="37">
        <f t="shared" si="16"/>
        <v>53.063028608522927</v>
      </c>
      <c r="BY21" s="37"/>
      <c r="BZ21" s="10" t="s">
        <v>15</v>
      </c>
      <c r="CA21" s="7">
        <f t="shared" si="6"/>
        <v>55</v>
      </c>
      <c r="CB21" s="7">
        <f t="shared" si="6"/>
        <v>55</v>
      </c>
      <c r="CC21" s="7">
        <f t="shared" si="6"/>
        <v>55</v>
      </c>
      <c r="CD21" s="7">
        <f t="shared" si="6"/>
        <v>50</v>
      </c>
      <c r="CE21" s="7">
        <f t="shared" si="6"/>
        <v>50</v>
      </c>
      <c r="CF21" s="7">
        <f t="shared" si="6"/>
        <v>50</v>
      </c>
      <c r="CG21" s="7">
        <f t="shared" si="6"/>
        <v>79.073041490046251</v>
      </c>
      <c r="CH21" s="7">
        <f t="shared" si="6"/>
        <v>102.76669038739037</v>
      </c>
      <c r="CI21" s="7">
        <f t="shared" si="6"/>
        <v>110.26617473021324</v>
      </c>
      <c r="CJ21" s="7">
        <f t="shared" si="6"/>
        <v>111.97455466350975</v>
      </c>
      <c r="CK21" s="7">
        <f t="shared" si="6"/>
        <v>134.34912813587044</v>
      </c>
      <c r="CL21" s="7"/>
      <c r="CM21" s="208"/>
      <c r="CN21" s="208"/>
      <c r="CO21" s="199"/>
      <c r="CP21" s="43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679"/>
      <c r="EG21" s="679"/>
      <c r="EH21" s="679"/>
      <c r="EI21" s="679"/>
      <c r="EJ21" s="679"/>
      <c r="EK21" s="679"/>
      <c r="EL21" s="679"/>
      <c r="EM21" s="679"/>
      <c r="EN21" s="679"/>
      <c r="EO21" s="679"/>
      <c r="EP21" s="679"/>
      <c r="EQ21" s="679"/>
      <c r="ER21" s="679"/>
      <c r="ES21" s="679"/>
      <c r="ET21" s="679"/>
      <c r="EU21" s="679"/>
      <c r="EV21" s="679"/>
    </row>
    <row r="22" spans="2:152" x14ac:dyDescent="0.3">
      <c r="B22" s="10" t="s">
        <v>16</v>
      </c>
      <c r="C22" s="597">
        <v>110</v>
      </c>
      <c r="D22" s="597">
        <v>105</v>
      </c>
      <c r="E22" s="597">
        <v>75</v>
      </c>
      <c r="F22" s="597">
        <v>110</v>
      </c>
      <c r="G22" s="597">
        <v>115</v>
      </c>
      <c r="H22" s="597">
        <v>105</v>
      </c>
      <c r="I22" s="597">
        <v>119.94380957292741</v>
      </c>
      <c r="J22" s="597">
        <v>111.44557931831216</v>
      </c>
      <c r="K22" s="597">
        <v>118.19216053849931</v>
      </c>
      <c r="L22" s="597">
        <v>112.50557120062501</v>
      </c>
      <c r="M22" s="597">
        <v>115.61787993217473</v>
      </c>
      <c r="N22" s="597">
        <v>127.7511570373658</v>
      </c>
      <c r="O22" s="208">
        <f t="shared" si="9"/>
        <v>2.7663596552029546E-2</v>
      </c>
      <c r="P22" s="208">
        <f t="shared" si="9"/>
        <v>0.1049429129154491</v>
      </c>
      <c r="Q22" s="544"/>
      <c r="R22" s="7">
        <v>30</v>
      </c>
      <c r="S22" s="7">
        <v>20</v>
      </c>
      <c r="T22" s="7">
        <v>20</v>
      </c>
      <c r="U22" s="7">
        <v>20</v>
      </c>
      <c r="V22" s="7">
        <v>20</v>
      </c>
      <c r="W22" s="7">
        <v>15</v>
      </c>
      <c r="X22" s="7">
        <v>30</v>
      </c>
      <c r="Y22" s="7">
        <v>25</v>
      </c>
      <c r="Z22" s="7">
        <v>35</v>
      </c>
      <c r="AA22" s="7">
        <v>25</v>
      </c>
      <c r="AB22" s="7">
        <v>35</v>
      </c>
      <c r="AC22" s="7">
        <v>25</v>
      </c>
      <c r="AD22" s="7">
        <v>35</v>
      </c>
      <c r="AE22" s="7">
        <v>25</v>
      </c>
      <c r="AF22" s="7">
        <v>30</v>
      </c>
      <c r="AG22" s="7">
        <v>25</v>
      </c>
      <c r="AH22" s="7">
        <v>30</v>
      </c>
      <c r="AI22" s="7">
        <v>25</v>
      </c>
      <c r="AJ22" s="7">
        <v>29.985952393231852</v>
      </c>
      <c r="AK22" s="7">
        <v>29.985952393231852</v>
      </c>
      <c r="AL22" s="7">
        <v>29.985952393231852</v>
      </c>
      <c r="AM22" s="7">
        <v>29.985952393231852</v>
      </c>
      <c r="AN22" s="7">
        <v>26.415887744796979</v>
      </c>
      <c r="AO22" s="7">
        <v>25.117203392913176</v>
      </c>
      <c r="AP22" s="7">
        <v>27.722250077590488</v>
      </c>
      <c r="AQ22" s="7">
        <v>32.190238103011502</v>
      </c>
      <c r="AR22" s="7">
        <v>29.033514504600092</v>
      </c>
      <c r="AS22" s="7">
        <v>29.033514504600092</v>
      </c>
      <c r="AT22" s="7">
        <v>32.228080751107896</v>
      </c>
      <c r="AU22" s="7">
        <v>27.897050778191236</v>
      </c>
      <c r="AV22" s="7">
        <v>29.749017740984023</v>
      </c>
      <c r="AW22" s="7">
        <v>29.19788369362654</v>
      </c>
      <c r="AX22" s="7">
        <v>27.748711034836369</v>
      </c>
      <c r="AY22" s="7">
        <v>25.809958731178071</v>
      </c>
      <c r="AZ22" s="7">
        <v>25.162012513146902</v>
      </c>
      <c r="BA22" s="7">
        <v>27.058132646228991</v>
      </c>
      <c r="BB22" s="7">
        <v>27.058132646228991</v>
      </c>
      <c r="BC22" s="7">
        <v>36.339602126569844</v>
      </c>
      <c r="BD22" s="7"/>
      <c r="BE22" s="7">
        <f t="shared" si="55"/>
        <v>55</v>
      </c>
      <c r="BF22" s="7">
        <f t="shared" si="56"/>
        <v>50</v>
      </c>
      <c r="BG22" s="7">
        <f t="shared" si="57"/>
        <v>40</v>
      </c>
      <c r="BH22" s="7">
        <f t="shared" si="58"/>
        <v>35</v>
      </c>
      <c r="BI22" s="7">
        <f t="shared" si="59"/>
        <v>55</v>
      </c>
      <c r="BJ22" s="7">
        <f t="shared" si="60"/>
        <v>60</v>
      </c>
      <c r="BK22" s="7">
        <f t="shared" si="61"/>
        <v>60</v>
      </c>
      <c r="BL22" s="7">
        <f t="shared" si="62"/>
        <v>60</v>
      </c>
      <c r="BM22" s="7">
        <f t="shared" si="63"/>
        <v>55</v>
      </c>
      <c r="BN22" s="7">
        <f t="shared" si="64"/>
        <v>55</v>
      </c>
      <c r="BO22" s="7">
        <f t="shared" si="33"/>
        <v>59.971904786463703</v>
      </c>
      <c r="BP22" s="7">
        <f t="shared" si="34"/>
        <v>59.971904786463703</v>
      </c>
      <c r="BQ22" s="7">
        <f t="shared" si="13"/>
        <v>51.533091137710159</v>
      </c>
      <c r="BR22" s="37">
        <f t="shared" si="28"/>
        <v>59.91248818060199</v>
      </c>
      <c r="BS22" s="37">
        <f t="shared" si="48"/>
        <v>58.067029009200184</v>
      </c>
      <c r="BT22" s="37">
        <f t="shared" si="26"/>
        <v>60.125131529299132</v>
      </c>
      <c r="BU22" s="37">
        <f t="shared" si="14"/>
        <v>58.946901434610567</v>
      </c>
      <c r="BV22" s="37">
        <f t="shared" si="27"/>
        <v>53.55866976601444</v>
      </c>
      <c r="BW22" s="37">
        <f t="shared" si="15"/>
        <v>52.220145159375889</v>
      </c>
      <c r="BX22" s="37">
        <f t="shared" si="16"/>
        <v>63.397734772798835</v>
      </c>
      <c r="BY22" s="37"/>
      <c r="BZ22" s="10" t="s">
        <v>16</v>
      </c>
      <c r="CA22" s="7">
        <f t="shared" ref="CA22:CL45" si="65">C22</f>
        <v>110</v>
      </c>
      <c r="CB22" s="7">
        <f t="shared" si="65"/>
        <v>105</v>
      </c>
      <c r="CC22" s="7">
        <f t="shared" si="65"/>
        <v>75</v>
      </c>
      <c r="CD22" s="7">
        <f t="shared" si="65"/>
        <v>110</v>
      </c>
      <c r="CE22" s="7">
        <f t="shared" si="65"/>
        <v>115</v>
      </c>
      <c r="CF22" s="7">
        <f t="shared" si="65"/>
        <v>105</v>
      </c>
      <c r="CG22" s="7">
        <f t="shared" si="65"/>
        <v>119.94380957292741</v>
      </c>
      <c r="CH22" s="7">
        <f t="shared" si="65"/>
        <v>111.44557931831216</v>
      </c>
      <c r="CI22" s="7">
        <f t="shared" si="65"/>
        <v>118.19216053849931</v>
      </c>
      <c r="CJ22" s="7">
        <f t="shared" si="65"/>
        <v>112.50557120062501</v>
      </c>
      <c r="CK22" s="7">
        <f t="shared" si="65"/>
        <v>115.61787993217473</v>
      </c>
      <c r="CL22" s="7"/>
      <c r="CM22" s="208"/>
      <c r="CN22" s="208"/>
      <c r="CO22" s="221"/>
      <c r="CP22" s="439"/>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679"/>
      <c r="EG22" s="679"/>
      <c r="EH22" s="679"/>
      <c r="EI22" s="679"/>
      <c r="EJ22" s="679"/>
      <c r="EK22" s="679"/>
      <c r="EL22" s="679"/>
      <c r="EM22" s="679"/>
      <c r="EN22" s="679"/>
      <c r="EO22" s="679"/>
      <c r="EP22" s="679"/>
      <c r="EQ22" s="679"/>
      <c r="ER22" s="679"/>
      <c r="ES22" s="679"/>
      <c r="ET22" s="679"/>
      <c r="EU22" s="679"/>
      <c r="EV22" s="679"/>
    </row>
    <row r="23" spans="2:152" ht="11.2" customHeight="1" x14ac:dyDescent="0.3">
      <c r="B23" s="10" t="s">
        <v>17</v>
      </c>
      <c r="C23" s="597">
        <v>10</v>
      </c>
      <c r="D23" s="597">
        <v>10</v>
      </c>
      <c r="E23" s="597">
        <v>10</v>
      </c>
      <c r="F23" s="597">
        <v>15</v>
      </c>
      <c r="G23" s="597">
        <v>15</v>
      </c>
      <c r="H23" s="597">
        <v>15</v>
      </c>
      <c r="I23" s="597">
        <v>66.095677789015909</v>
      </c>
      <c r="J23" s="597">
        <v>61.980114192581794</v>
      </c>
      <c r="K23" s="597">
        <v>65.330286852253522</v>
      </c>
      <c r="L23" s="597">
        <v>65.807948929204059</v>
      </c>
      <c r="M23" s="597">
        <v>60.337751904266</v>
      </c>
      <c r="N23" s="597">
        <v>62.995522860589553</v>
      </c>
      <c r="O23" s="208">
        <f t="shared" si="9"/>
        <v>-8.3123651685647837E-2</v>
      </c>
      <c r="P23" s="208">
        <f t="shared" si="9"/>
        <v>4.4048226399625579E-2</v>
      </c>
      <c r="Q23" s="544"/>
      <c r="R23" s="7">
        <v>0</v>
      </c>
      <c r="S23" s="7">
        <v>5</v>
      </c>
      <c r="T23" s="7">
        <v>0</v>
      </c>
      <c r="U23" s="7">
        <v>5</v>
      </c>
      <c r="V23" s="7">
        <v>0</v>
      </c>
      <c r="W23" s="7">
        <v>5</v>
      </c>
      <c r="X23" s="7">
        <v>5</v>
      </c>
      <c r="Y23" s="7">
        <v>5</v>
      </c>
      <c r="Z23" s="7">
        <v>5</v>
      </c>
      <c r="AA23" s="7">
        <v>5</v>
      </c>
      <c r="AB23" s="7">
        <v>5</v>
      </c>
      <c r="AC23" s="7">
        <v>5</v>
      </c>
      <c r="AD23" s="7">
        <v>5</v>
      </c>
      <c r="AE23" s="7">
        <v>5</v>
      </c>
      <c r="AF23" s="7">
        <v>5</v>
      </c>
      <c r="AG23" s="7">
        <v>5</v>
      </c>
      <c r="AH23" s="7">
        <v>5</v>
      </c>
      <c r="AI23" s="7">
        <v>5</v>
      </c>
      <c r="AJ23" s="7">
        <v>16.523919447253977</v>
      </c>
      <c r="AK23" s="7">
        <v>16.523919447253977</v>
      </c>
      <c r="AL23" s="7">
        <v>16.523919447253977</v>
      </c>
      <c r="AM23" s="7">
        <v>16.523919447253977</v>
      </c>
      <c r="AN23" s="7">
        <v>15.746917861516367</v>
      </c>
      <c r="AO23" s="7">
        <v>14.739360608032692</v>
      </c>
      <c r="AP23" s="7">
        <v>15.685127897293327</v>
      </c>
      <c r="AQ23" s="7">
        <v>15.808707825739408</v>
      </c>
      <c r="AR23" s="7">
        <v>5.1199792448884374</v>
      </c>
      <c r="AS23" s="7">
        <v>16.522768855918269</v>
      </c>
      <c r="AT23" s="7">
        <v>27.704167880237385</v>
      </c>
      <c r="AU23" s="7">
        <v>15.983370871209427</v>
      </c>
      <c r="AV23" s="7">
        <v>17.198228944954796</v>
      </c>
      <c r="AW23" s="7">
        <v>17.054531921115082</v>
      </c>
      <c r="AX23" s="7">
        <v>16.424230638845806</v>
      </c>
      <c r="AY23" s="7">
        <v>15.130957424288379</v>
      </c>
      <c r="AZ23" s="7">
        <v>15.449080098180893</v>
      </c>
      <c r="BA23" s="7">
        <v>15.114971408808215</v>
      </c>
      <c r="BB23" s="7">
        <v>15.114971408808215</v>
      </c>
      <c r="BC23" s="7">
        <v>14.65872898846867</v>
      </c>
      <c r="BD23" s="7"/>
      <c r="BE23" s="7">
        <f t="shared" si="55"/>
        <v>5</v>
      </c>
      <c r="BF23" s="7">
        <f t="shared" si="56"/>
        <v>5</v>
      </c>
      <c r="BG23" s="7">
        <f t="shared" si="57"/>
        <v>5</v>
      </c>
      <c r="BH23" s="7">
        <f t="shared" si="58"/>
        <v>5</v>
      </c>
      <c r="BI23" s="7">
        <f t="shared" si="59"/>
        <v>10</v>
      </c>
      <c r="BJ23" s="7">
        <f t="shared" si="60"/>
        <v>10</v>
      </c>
      <c r="BK23" s="7">
        <f t="shared" si="61"/>
        <v>10</v>
      </c>
      <c r="BL23" s="7">
        <f t="shared" si="62"/>
        <v>10</v>
      </c>
      <c r="BM23" s="7">
        <f t="shared" si="63"/>
        <v>10</v>
      </c>
      <c r="BN23" s="7">
        <f t="shared" si="64"/>
        <v>10</v>
      </c>
      <c r="BO23" s="7">
        <f t="shared" si="33"/>
        <v>33.047838894507954</v>
      </c>
      <c r="BP23" s="7">
        <f t="shared" si="34"/>
        <v>33.047838894507954</v>
      </c>
      <c r="BQ23" s="7">
        <f t="shared" si="13"/>
        <v>30.48627846954906</v>
      </c>
      <c r="BR23" s="37">
        <f t="shared" si="28"/>
        <v>31.493835723032735</v>
      </c>
      <c r="BS23" s="37">
        <f t="shared" si="48"/>
        <v>21.642748100806706</v>
      </c>
      <c r="BT23" s="37">
        <f t="shared" si="26"/>
        <v>43.687538751446809</v>
      </c>
      <c r="BU23" s="37">
        <f t="shared" si="14"/>
        <v>34.252760866069877</v>
      </c>
      <c r="BV23" s="37">
        <f t="shared" si="27"/>
        <v>31.555188063134185</v>
      </c>
      <c r="BW23" s="37">
        <f t="shared" si="15"/>
        <v>30.564051506989109</v>
      </c>
      <c r="BX23" s="37">
        <f t="shared" si="16"/>
        <v>29.773700397276883</v>
      </c>
      <c r="BY23" s="37"/>
      <c r="BZ23" s="10" t="s">
        <v>17</v>
      </c>
      <c r="CA23" s="7">
        <f t="shared" si="65"/>
        <v>10</v>
      </c>
      <c r="CB23" s="7">
        <f t="shared" si="65"/>
        <v>10</v>
      </c>
      <c r="CC23" s="7">
        <f t="shared" si="65"/>
        <v>10</v>
      </c>
      <c r="CD23" s="7">
        <f t="shared" si="65"/>
        <v>15</v>
      </c>
      <c r="CE23" s="7">
        <f t="shared" si="65"/>
        <v>15</v>
      </c>
      <c r="CF23" s="7">
        <f t="shared" si="65"/>
        <v>15</v>
      </c>
      <c r="CG23" s="7">
        <f t="shared" si="65"/>
        <v>66.095677789015909</v>
      </c>
      <c r="CH23" s="7">
        <f t="shared" si="65"/>
        <v>61.980114192581794</v>
      </c>
      <c r="CI23" s="7">
        <f t="shared" si="65"/>
        <v>65.330286852253522</v>
      </c>
      <c r="CJ23" s="7">
        <f t="shared" si="65"/>
        <v>65.807948929204059</v>
      </c>
      <c r="CK23" s="7">
        <f t="shared" si="65"/>
        <v>60.337751904266</v>
      </c>
      <c r="CL23" s="7"/>
      <c r="CM23" s="208"/>
      <c r="CN23" s="208"/>
      <c r="CO23" s="221"/>
      <c r="CP23" s="439"/>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679"/>
      <c r="EG23" s="679"/>
      <c r="EH23" s="679"/>
      <c r="EI23" s="679"/>
      <c r="EJ23" s="679"/>
      <c r="EK23" s="679"/>
      <c r="EL23" s="679"/>
      <c r="EM23" s="679"/>
      <c r="EN23" s="679"/>
      <c r="EO23" s="679"/>
      <c r="EP23" s="679"/>
      <c r="EQ23" s="679"/>
      <c r="ER23" s="679"/>
      <c r="ES23" s="679"/>
      <c r="ET23" s="679"/>
      <c r="EU23" s="679"/>
      <c r="EV23" s="679"/>
    </row>
    <row r="24" spans="2:152" x14ac:dyDescent="0.3">
      <c r="B24" s="10" t="s">
        <v>18</v>
      </c>
      <c r="C24" s="597">
        <v>195</v>
      </c>
      <c r="D24" s="597">
        <v>215</v>
      </c>
      <c r="E24" s="597">
        <v>230</v>
      </c>
      <c r="F24" s="597">
        <v>225</v>
      </c>
      <c r="G24" s="597">
        <v>220</v>
      </c>
      <c r="H24" s="597">
        <v>215</v>
      </c>
      <c r="I24" s="597">
        <v>310.07826062683984</v>
      </c>
      <c r="J24" s="597">
        <v>214.44778208312971</v>
      </c>
      <c r="K24" s="597">
        <v>221.80134104936516</v>
      </c>
      <c r="L24" s="597">
        <v>219.49156294394214</v>
      </c>
      <c r="M24" s="597">
        <v>269.94212830017796</v>
      </c>
      <c r="N24" s="597">
        <v>67.351187181421921</v>
      </c>
      <c r="O24" s="208">
        <f t="shared" si="9"/>
        <v>0.22985195731245867</v>
      </c>
      <c r="P24" s="208">
        <f t="shared" si="9"/>
        <v>-0.7504976803527057</v>
      </c>
      <c r="Q24" s="544"/>
      <c r="R24" s="7">
        <v>60</v>
      </c>
      <c r="S24" s="7">
        <v>50</v>
      </c>
      <c r="T24" s="7">
        <v>65</v>
      </c>
      <c r="U24" s="7">
        <v>55</v>
      </c>
      <c r="V24" s="7">
        <v>60</v>
      </c>
      <c r="W24" s="7">
        <v>50</v>
      </c>
      <c r="X24" s="7">
        <v>50</v>
      </c>
      <c r="Y24" s="7">
        <v>55</v>
      </c>
      <c r="Z24" s="7">
        <v>70</v>
      </c>
      <c r="AA24" s="7">
        <v>50</v>
      </c>
      <c r="AB24" s="7">
        <v>55</v>
      </c>
      <c r="AC24" s="7">
        <v>50</v>
      </c>
      <c r="AD24" s="7">
        <v>60</v>
      </c>
      <c r="AE24" s="7">
        <v>50</v>
      </c>
      <c r="AF24" s="7">
        <v>50</v>
      </c>
      <c r="AG24" s="7">
        <v>50</v>
      </c>
      <c r="AH24" s="7">
        <v>60</v>
      </c>
      <c r="AI24" s="7">
        <v>50</v>
      </c>
      <c r="AJ24" s="7">
        <v>161.55301396472188</v>
      </c>
      <c r="AK24" s="7">
        <v>100.77595779205119</v>
      </c>
      <c r="AL24" s="7">
        <v>41.879049084027855</v>
      </c>
      <c r="AM24" s="7">
        <v>5.870239786038919</v>
      </c>
      <c r="AN24" s="7">
        <v>127.01419846116114</v>
      </c>
      <c r="AO24" s="7">
        <v>6.3059349431946758</v>
      </c>
      <c r="AP24" s="7">
        <v>35.051097310795711</v>
      </c>
      <c r="AQ24" s="7">
        <v>46.076551367978155</v>
      </c>
      <c r="AR24" s="7">
        <v>18.43635279161095</v>
      </c>
      <c r="AS24" s="7">
        <v>33.875129778123757</v>
      </c>
      <c r="AT24" s="7">
        <v>158.43085037373214</v>
      </c>
      <c r="AU24" s="7">
        <v>11.05900810589819</v>
      </c>
      <c r="AV24" s="7">
        <v>12.208546367889866</v>
      </c>
      <c r="AW24" s="7">
        <v>37.970223778256333</v>
      </c>
      <c r="AX24" s="7">
        <v>21.292144787343073</v>
      </c>
      <c r="AY24" s="7">
        <v>148.02064801045287</v>
      </c>
      <c r="AZ24" s="7">
        <v>146.66701381463778</v>
      </c>
      <c r="BA24" s="7">
        <v>103.04580953178869</v>
      </c>
      <c r="BB24" s="7">
        <v>10.023052178650579</v>
      </c>
      <c r="BC24" s="7">
        <v>10.206252775100872</v>
      </c>
      <c r="BD24" s="7"/>
      <c r="BE24" s="7">
        <f t="shared" si="55"/>
        <v>105</v>
      </c>
      <c r="BF24" s="7">
        <f t="shared" si="56"/>
        <v>110</v>
      </c>
      <c r="BG24" s="7">
        <f t="shared" si="57"/>
        <v>120</v>
      </c>
      <c r="BH24" s="7">
        <f t="shared" si="58"/>
        <v>110</v>
      </c>
      <c r="BI24" s="7">
        <f t="shared" si="59"/>
        <v>105</v>
      </c>
      <c r="BJ24" s="7">
        <f t="shared" si="60"/>
        <v>120</v>
      </c>
      <c r="BK24" s="7">
        <f t="shared" si="61"/>
        <v>105</v>
      </c>
      <c r="BL24" s="7">
        <f t="shared" si="62"/>
        <v>110</v>
      </c>
      <c r="BM24" s="7">
        <f t="shared" si="63"/>
        <v>100</v>
      </c>
      <c r="BN24" s="7">
        <f t="shared" si="64"/>
        <v>110</v>
      </c>
      <c r="BO24" s="7">
        <f t="shared" si="33"/>
        <v>262.32897175677306</v>
      </c>
      <c r="BP24" s="7">
        <f t="shared" si="34"/>
        <v>47.749288870066778</v>
      </c>
      <c r="BQ24" s="7">
        <f t="shared" si="13"/>
        <v>133.32013340435583</v>
      </c>
      <c r="BR24" s="37">
        <f t="shared" si="28"/>
        <v>81.127648678773866</v>
      </c>
      <c r="BS24" s="37">
        <f t="shared" si="48"/>
        <v>52.311482569734707</v>
      </c>
      <c r="BT24" s="37">
        <f t="shared" si="26"/>
        <v>169.48985847963033</v>
      </c>
      <c r="BU24" s="37">
        <f t="shared" si="14"/>
        <v>50.178770146146199</v>
      </c>
      <c r="BV24" s="37">
        <f t="shared" si="27"/>
        <v>169.31279279779594</v>
      </c>
      <c r="BW24" s="37">
        <f t="shared" si="15"/>
        <v>249.71282334642649</v>
      </c>
      <c r="BX24" s="37">
        <f t="shared" si="16"/>
        <v>20.229304953751452</v>
      </c>
      <c r="BY24" s="37"/>
      <c r="BZ24" s="10" t="s">
        <v>18</v>
      </c>
      <c r="CA24" s="7">
        <f t="shared" si="65"/>
        <v>195</v>
      </c>
      <c r="CB24" s="7">
        <f t="shared" si="65"/>
        <v>215</v>
      </c>
      <c r="CC24" s="7">
        <f t="shared" si="65"/>
        <v>230</v>
      </c>
      <c r="CD24" s="7">
        <f t="shared" si="65"/>
        <v>225</v>
      </c>
      <c r="CE24" s="7">
        <f t="shared" si="65"/>
        <v>220</v>
      </c>
      <c r="CF24" s="7">
        <f t="shared" si="65"/>
        <v>215</v>
      </c>
      <c r="CG24" s="7">
        <f t="shared" si="65"/>
        <v>310.07826062683984</v>
      </c>
      <c r="CH24" s="7">
        <f t="shared" si="65"/>
        <v>214.44778208312971</v>
      </c>
      <c r="CI24" s="7">
        <f t="shared" si="65"/>
        <v>221.80134104936516</v>
      </c>
      <c r="CJ24" s="7">
        <f t="shared" si="65"/>
        <v>219.49156294394214</v>
      </c>
      <c r="CK24" s="7">
        <f t="shared" si="65"/>
        <v>269.94212830017796</v>
      </c>
      <c r="CL24" s="7"/>
      <c r="CM24" s="208"/>
      <c r="CN24" s="208"/>
      <c r="CO24" s="199"/>
      <c r="CP24" s="43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679"/>
      <c r="EG24" s="679"/>
      <c r="EH24" s="679"/>
      <c r="EI24" s="679"/>
      <c r="EJ24" s="679"/>
      <c r="EK24" s="679"/>
      <c r="EL24" s="679"/>
      <c r="EM24" s="679"/>
      <c r="EN24" s="679"/>
      <c r="EO24" s="679"/>
      <c r="EP24" s="679"/>
      <c r="EQ24" s="679"/>
      <c r="ER24" s="679"/>
      <c r="ES24" s="679"/>
      <c r="ET24" s="679"/>
      <c r="EU24" s="679"/>
      <c r="EV24" s="679"/>
    </row>
    <row r="25" spans="2:152" x14ac:dyDescent="0.3">
      <c r="B25" s="52" t="s">
        <v>19</v>
      </c>
      <c r="C25" s="791">
        <v>165</v>
      </c>
      <c r="D25" s="791">
        <v>155</v>
      </c>
      <c r="E25" s="791">
        <v>145</v>
      </c>
      <c r="F25" s="791">
        <v>160</v>
      </c>
      <c r="G25" s="791">
        <v>170</v>
      </c>
      <c r="H25" s="791">
        <v>180</v>
      </c>
      <c r="I25" s="791">
        <v>204.205235121383</v>
      </c>
      <c r="J25" s="791">
        <v>136.49690292360111</v>
      </c>
      <c r="K25" s="791">
        <v>154.08509154480848</v>
      </c>
      <c r="L25" s="791">
        <v>174.81216282325647</v>
      </c>
      <c r="M25" s="791">
        <v>191.24401834370065</v>
      </c>
      <c r="N25" s="791">
        <v>173.2529132486064</v>
      </c>
      <c r="O25" s="217">
        <f t="shared" si="9"/>
        <v>9.3997209662451064E-2</v>
      </c>
      <c r="P25" s="217">
        <f t="shared" si="9"/>
        <v>-9.4074080072721111E-2</v>
      </c>
      <c r="Q25" s="544"/>
      <c r="R25" s="29">
        <v>40</v>
      </c>
      <c r="S25" s="29">
        <v>40</v>
      </c>
      <c r="T25" s="29">
        <v>35</v>
      </c>
      <c r="U25" s="29">
        <v>35</v>
      </c>
      <c r="V25" s="29">
        <v>35</v>
      </c>
      <c r="W25" s="29">
        <v>35</v>
      </c>
      <c r="X25" s="29">
        <v>40</v>
      </c>
      <c r="Y25" s="29">
        <v>40</v>
      </c>
      <c r="Z25" s="29">
        <v>40</v>
      </c>
      <c r="AA25" s="29">
        <v>40</v>
      </c>
      <c r="AB25" s="29">
        <v>40</v>
      </c>
      <c r="AC25" s="29">
        <v>45</v>
      </c>
      <c r="AD25" s="29">
        <v>45</v>
      </c>
      <c r="AE25" s="29">
        <v>45</v>
      </c>
      <c r="AF25" s="29">
        <v>45</v>
      </c>
      <c r="AG25" s="29">
        <v>45</v>
      </c>
      <c r="AH25" s="29">
        <v>45</v>
      </c>
      <c r="AI25" s="29">
        <v>50</v>
      </c>
      <c r="AJ25" s="29">
        <v>39.74229211019609</v>
      </c>
      <c r="AK25" s="29">
        <v>39.74229211019609</v>
      </c>
      <c r="AL25" s="29">
        <v>39.74229211019609</v>
      </c>
      <c r="AM25" s="29">
        <v>84.978358790794715</v>
      </c>
      <c r="AN25" s="29">
        <v>27.369587964041781</v>
      </c>
      <c r="AO25" s="29">
        <v>32.545675380099269</v>
      </c>
      <c r="AP25" s="29">
        <v>37.324239169120879</v>
      </c>
      <c r="AQ25" s="29">
        <v>39.257400410339187</v>
      </c>
      <c r="AR25" s="29">
        <v>25.042873002878252</v>
      </c>
      <c r="AS25" s="29">
        <v>39.206337993420732</v>
      </c>
      <c r="AT25" s="29">
        <v>68.224594340917079</v>
      </c>
      <c r="AU25" s="29">
        <v>21.611286207592407</v>
      </c>
      <c r="AV25" s="29">
        <v>45.027299355212108</v>
      </c>
      <c r="AW25" s="29">
        <v>40.399922977275466</v>
      </c>
      <c r="AX25" s="29">
        <v>38.443791005755287</v>
      </c>
      <c r="AY25" s="29">
        <v>50.941149485013582</v>
      </c>
      <c r="AZ25" s="29">
        <v>66.656456093464868</v>
      </c>
      <c r="BA25" s="29">
        <v>39.959931478472676</v>
      </c>
      <c r="BB25" s="29">
        <v>44.00102010193946</v>
      </c>
      <c r="BC25" s="29">
        <v>40.626610669823656</v>
      </c>
      <c r="BD25" s="29"/>
      <c r="BE25" s="29">
        <f t="shared" si="55"/>
        <v>75</v>
      </c>
      <c r="BF25" s="29">
        <f t="shared" si="56"/>
        <v>80</v>
      </c>
      <c r="BG25" s="29">
        <f t="shared" si="57"/>
        <v>70</v>
      </c>
      <c r="BH25" s="29">
        <f t="shared" si="58"/>
        <v>70</v>
      </c>
      <c r="BI25" s="29">
        <f t="shared" si="59"/>
        <v>80</v>
      </c>
      <c r="BJ25" s="29">
        <f t="shared" si="60"/>
        <v>80</v>
      </c>
      <c r="BK25" s="29">
        <f t="shared" si="61"/>
        <v>85</v>
      </c>
      <c r="BL25" s="29">
        <f t="shared" si="62"/>
        <v>90</v>
      </c>
      <c r="BM25" s="29">
        <f t="shared" si="63"/>
        <v>90</v>
      </c>
      <c r="BN25" s="29">
        <f t="shared" si="64"/>
        <v>95</v>
      </c>
      <c r="BO25" s="29">
        <f t="shared" si="33"/>
        <v>79.484584220392179</v>
      </c>
      <c r="BP25" s="29">
        <f t="shared" si="34"/>
        <v>124.7206509009908</v>
      </c>
      <c r="BQ25" s="29">
        <f t="shared" si="13"/>
        <v>59.915263344141053</v>
      </c>
      <c r="BR25" s="786">
        <f t="shared" si="28"/>
        <v>76.581639579460074</v>
      </c>
      <c r="BS25" s="787">
        <f t="shared" si="48"/>
        <v>64.249210996298984</v>
      </c>
      <c r="BT25" s="787">
        <f t="shared" si="26"/>
        <v>89.835880548509493</v>
      </c>
      <c r="BU25" s="787">
        <f t="shared" si="14"/>
        <v>85.427222332487574</v>
      </c>
      <c r="BV25" s="787">
        <f t="shared" si="27"/>
        <v>89.384940490768869</v>
      </c>
      <c r="BW25" s="787">
        <f t="shared" si="15"/>
        <v>106.61638757193754</v>
      </c>
      <c r="BX25" s="787">
        <f t="shared" si="16"/>
        <v>84.627630771763108</v>
      </c>
      <c r="BY25" s="37"/>
      <c r="BZ25" s="52" t="s">
        <v>19</v>
      </c>
      <c r="CA25" s="29">
        <f t="shared" si="65"/>
        <v>165</v>
      </c>
      <c r="CB25" s="29">
        <f t="shared" si="65"/>
        <v>155</v>
      </c>
      <c r="CC25" s="29">
        <f t="shared" si="65"/>
        <v>145</v>
      </c>
      <c r="CD25" s="29">
        <f t="shared" si="65"/>
        <v>160</v>
      </c>
      <c r="CE25" s="29">
        <f t="shared" si="65"/>
        <v>170</v>
      </c>
      <c r="CF25" s="29">
        <f t="shared" si="65"/>
        <v>180</v>
      </c>
      <c r="CG25" s="29">
        <f t="shared" si="65"/>
        <v>204.205235121383</v>
      </c>
      <c r="CH25" s="29">
        <f t="shared" si="65"/>
        <v>136.49690292360111</v>
      </c>
      <c r="CI25" s="29">
        <f t="shared" si="65"/>
        <v>154.08509154480848</v>
      </c>
      <c r="CJ25" s="29">
        <f t="shared" si="65"/>
        <v>174.81216282325647</v>
      </c>
      <c r="CK25" s="29">
        <f t="shared" si="65"/>
        <v>191.24401834370065</v>
      </c>
      <c r="CL25" s="29"/>
      <c r="CM25" s="217"/>
      <c r="CN25" s="217"/>
      <c r="CO25" s="199"/>
      <c r="CP25" s="447"/>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row>
    <row r="26" spans="2:152" x14ac:dyDescent="0.3">
      <c r="B26" s="20" t="s">
        <v>13</v>
      </c>
      <c r="C26" s="792">
        <v>50</v>
      </c>
      <c r="D26" s="792">
        <v>60</v>
      </c>
      <c r="E26" s="792">
        <v>170</v>
      </c>
      <c r="F26" s="792">
        <v>220</v>
      </c>
      <c r="G26" s="792">
        <v>120</v>
      </c>
      <c r="H26" s="792">
        <v>235</v>
      </c>
      <c r="I26" s="784">
        <f t="shared" ref="I26:N26" si="66">SUM(I27:I31)</f>
        <v>218.82799632930983</v>
      </c>
      <c r="J26" s="784">
        <f t="shared" si="66"/>
        <v>108.88601227321639</v>
      </c>
      <c r="K26" s="784">
        <f t="shared" si="66"/>
        <v>168.88811626284198</v>
      </c>
      <c r="L26" s="784">
        <f t="shared" si="66"/>
        <v>192.65496448538445</v>
      </c>
      <c r="M26" s="784">
        <f t="shared" si="66"/>
        <v>169.54485937865255</v>
      </c>
      <c r="N26" s="784">
        <f t="shared" si="66"/>
        <v>156.31084451513354</v>
      </c>
      <c r="O26" s="210">
        <f t="shared" si="9"/>
        <v>-0.11995592830147461</v>
      </c>
      <c r="P26" s="210">
        <f t="shared" si="9"/>
        <v>-7.8056125747598459E-2</v>
      </c>
      <c r="Q26" s="544"/>
      <c r="R26" s="31">
        <v>15</v>
      </c>
      <c r="S26" s="31">
        <v>15</v>
      </c>
      <c r="T26" s="31">
        <v>45</v>
      </c>
      <c r="U26" s="31">
        <v>40</v>
      </c>
      <c r="V26" s="31">
        <v>40</v>
      </c>
      <c r="W26" s="31">
        <v>40</v>
      </c>
      <c r="X26" s="31">
        <v>55</v>
      </c>
      <c r="Y26" s="31">
        <v>60</v>
      </c>
      <c r="Z26" s="31">
        <v>55</v>
      </c>
      <c r="AA26" s="31">
        <v>55</v>
      </c>
      <c r="AB26" s="31">
        <v>35</v>
      </c>
      <c r="AC26" s="31">
        <v>25</v>
      </c>
      <c r="AD26" s="31">
        <v>30</v>
      </c>
      <c r="AE26" s="31">
        <v>30</v>
      </c>
      <c r="AF26" s="31">
        <v>55</v>
      </c>
      <c r="AG26" s="31">
        <v>55</v>
      </c>
      <c r="AH26" s="31">
        <v>55</v>
      </c>
      <c r="AI26" s="31">
        <v>55</v>
      </c>
      <c r="AJ26" s="31">
        <f t="shared" ref="AJ26:AR26" si="67">SUM(AJ27:AJ31)</f>
        <v>54.706999082327457</v>
      </c>
      <c r="AK26" s="31">
        <f t="shared" si="67"/>
        <v>54.706999082327457</v>
      </c>
      <c r="AL26" s="31">
        <f t="shared" si="67"/>
        <v>54.706999082327457</v>
      </c>
      <c r="AM26" s="31">
        <f t="shared" si="67"/>
        <v>54.706999082327457</v>
      </c>
      <c r="AN26" s="31">
        <f t="shared" si="67"/>
        <v>33.175852077934877</v>
      </c>
      <c r="AO26" s="31">
        <f t="shared" si="67"/>
        <v>18.290451516342788</v>
      </c>
      <c r="AP26" s="31">
        <f t="shared" si="67"/>
        <v>21.426618642480928</v>
      </c>
      <c r="AQ26" s="31">
        <f t="shared" si="67"/>
        <v>35.993090036457801</v>
      </c>
      <c r="AR26" s="31">
        <f t="shared" si="67"/>
        <v>35.864535507985934</v>
      </c>
      <c r="AS26" s="31">
        <f>SUM(AS27:AS31)</f>
        <v>38.430517445326473</v>
      </c>
      <c r="AT26" s="31">
        <f>SUM(AT27:AT31)</f>
        <v>38.430517445326473</v>
      </c>
      <c r="AU26" s="31">
        <f>SUM(AU27:AU31)</f>
        <v>56.162545864203082</v>
      </c>
      <c r="AV26" s="31">
        <f t="shared" ref="AV26:BC26" si="68">SUM(AV27:AV31)</f>
        <v>44.060782829446495</v>
      </c>
      <c r="AW26" s="31">
        <f t="shared" si="68"/>
        <v>48.018266583748236</v>
      </c>
      <c r="AX26" s="31">
        <f t="shared" si="68"/>
        <v>48.688351384265005</v>
      </c>
      <c r="AY26" s="31">
        <f t="shared" si="68"/>
        <v>51.887563687924718</v>
      </c>
      <c r="AZ26" s="31">
        <f t="shared" si="68"/>
        <v>43.96081217645191</v>
      </c>
      <c r="BA26" s="31">
        <f t="shared" si="68"/>
        <v>43.256327167873309</v>
      </c>
      <c r="BB26" s="31">
        <f t="shared" si="68"/>
        <v>40.884465859857279</v>
      </c>
      <c r="BC26" s="31">
        <f t="shared" si="68"/>
        <v>41.443254174470034</v>
      </c>
      <c r="BD26" s="31"/>
      <c r="BE26" s="31">
        <f t="shared" ref="BE26:BG26" si="69">SUM(BE27:BE31)</f>
        <v>30</v>
      </c>
      <c r="BF26" s="31">
        <f t="shared" si="69"/>
        <v>30</v>
      </c>
      <c r="BG26" s="31">
        <f t="shared" si="69"/>
        <v>85</v>
      </c>
      <c r="BH26" s="31">
        <f>SUM(BH27:BH31)</f>
        <v>80</v>
      </c>
      <c r="BI26" s="31">
        <f>SUM(BI27:BI31)</f>
        <v>115</v>
      </c>
      <c r="BJ26" s="31">
        <f t="shared" ref="BJ26:BM26" si="70">SUM(BJ27:BJ31)</f>
        <v>110</v>
      </c>
      <c r="BK26" s="31">
        <f t="shared" si="70"/>
        <v>60</v>
      </c>
      <c r="BL26" s="31">
        <f t="shared" si="70"/>
        <v>60</v>
      </c>
      <c r="BM26" s="31">
        <f t="shared" si="70"/>
        <v>110</v>
      </c>
      <c r="BN26" s="31">
        <f>SUM(BN27:BN31)</f>
        <v>110</v>
      </c>
      <c r="BO26" s="31">
        <f t="shared" si="33"/>
        <v>109.41399816465491</v>
      </c>
      <c r="BP26" s="31">
        <f t="shared" si="34"/>
        <v>109.41399816465491</v>
      </c>
      <c r="BQ26" s="31">
        <f t="shared" si="13"/>
        <v>51.466303594277662</v>
      </c>
      <c r="BR26" s="31">
        <f t="shared" si="28"/>
        <v>57.419708678938733</v>
      </c>
      <c r="BS26" s="31">
        <f t="shared" si="48"/>
        <v>74.295052953312407</v>
      </c>
      <c r="BT26" s="31">
        <f t="shared" si="26"/>
        <v>94.593063309529555</v>
      </c>
      <c r="BU26" s="31">
        <f t="shared" si="14"/>
        <v>92.079049413194724</v>
      </c>
      <c r="BV26" s="31">
        <f t="shared" si="27"/>
        <v>100.57591507218973</v>
      </c>
      <c r="BW26" s="31">
        <f t="shared" si="15"/>
        <v>87.217139344325219</v>
      </c>
      <c r="BX26" s="31">
        <f t="shared" si="16"/>
        <v>82.327720034327314</v>
      </c>
      <c r="BY26" s="31"/>
      <c r="BZ26" s="785" t="s">
        <v>13</v>
      </c>
      <c r="CA26" s="31">
        <f t="shared" si="65"/>
        <v>50</v>
      </c>
      <c r="CB26" s="31">
        <f t="shared" si="65"/>
        <v>60</v>
      </c>
      <c r="CC26" s="31">
        <f t="shared" si="65"/>
        <v>170</v>
      </c>
      <c r="CD26" s="31">
        <f t="shared" si="65"/>
        <v>220</v>
      </c>
      <c r="CE26" s="31">
        <f t="shared" si="65"/>
        <v>120</v>
      </c>
      <c r="CF26" s="31">
        <f t="shared" si="65"/>
        <v>235</v>
      </c>
      <c r="CG26" s="31">
        <f t="shared" si="65"/>
        <v>218.82799632930983</v>
      </c>
      <c r="CH26" s="31">
        <f t="shared" si="65"/>
        <v>108.88601227321639</v>
      </c>
      <c r="CI26" s="31">
        <f t="shared" si="65"/>
        <v>168.88811626284198</v>
      </c>
      <c r="CJ26" s="31">
        <f t="shared" si="65"/>
        <v>192.65496448538445</v>
      </c>
      <c r="CK26" s="31">
        <f>M26</f>
        <v>169.54485937865255</v>
      </c>
      <c r="CL26" s="31">
        <f>N26</f>
        <v>156.31084451513354</v>
      </c>
      <c r="CM26" s="210">
        <f t="shared" si="35"/>
        <v>-0.11995592830147461</v>
      </c>
      <c r="CN26" s="210">
        <f>P26</f>
        <v>-7.8056125747598459E-2</v>
      </c>
      <c r="CO26" s="544"/>
      <c r="CP26" s="444">
        <f t="shared" ref="CP26:EA26" si="71">R26</f>
        <v>15</v>
      </c>
      <c r="CQ26" s="444">
        <f t="shared" si="71"/>
        <v>15</v>
      </c>
      <c r="CR26" s="444">
        <f t="shared" si="71"/>
        <v>45</v>
      </c>
      <c r="CS26" s="444">
        <f t="shared" si="71"/>
        <v>40</v>
      </c>
      <c r="CT26" s="444">
        <f t="shared" si="71"/>
        <v>40</v>
      </c>
      <c r="CU26" s="444">
        <f t="shared" si="71"/>
        <v>40</v>
      </c>
      <c r="CV26" s="444">
        <f t="shared" si="71"/>
        <v>55</v>
      </c>
      <c r="CW26" s="444">
        <f t="shared" si="71"/>
        <v>60</v>
      </c>
      <c r="CX26" s="444">
        <f t="shared" si="71"/>
        <v>55</v>
      </c>
      <c r="CY26" s="444">
        <f t="shared" si="71"/>
        <v>55</v>
      </c>
      <c r="CZ26" s="444">
        <f t="shared" si="71"/>
        <v>35</v>
      </c>
      <c r="DA26" s="444">
        <f t="shared" si="71"/>
        <v>25</v>
      </c>
      <c r="DB26" s="444">
        <f t="shared" si="71"/>
        <v>30</v>
      </c>
      <c r="DC26" s="444">
        <f t="shared" si="71"/>
        <v>30</v>
      </c>
      <c r="DD26" s="444">
        <f t="shared" si="71"/>
        <v>55</v>
      </c>
      <c r="DE26" s="444">
        <f t="shared" si="71"/>
        <v>55</v>
      </c>
      <c r="DF26" s="444">
        <f t="shared" si="71"/>
        <v>55</v>
      </c>
      <c r="DG26" s="444">
        <f t="shared" si="71"/>
        <v>55</v>
      </c>
      <c r="DH26" s="444">
        <f t="shared" si="71"/>
        <v>54.706999082327457</v>
      </c>
      <c r="DI26" s="444">
        <f t="shared" si="71"/>
        <v>54.706999082327457</v>
      </c>
      <c r="DJ26" s="444">
        <f t="shared" si="71"/>
        <v>54.706999082327457</v>
      </c>
      <c r="DK26" s="444">
        <f t="shared" si="71"/>
        <v>54.706999082327457</v>
      </c>
      <c r="DL26" s="444">
        <f t="shared" si="71"/>
        <v>33.175852077934877</v>
      </c>
      <c r="DM26" s="444">
        <f t="shared" si="71"/>
        <v>18.290451516342788</v>
      </c>
      <c r="DN26" s="444">
        <f t="shared" si="71"/>
        <v>21.426618642480928</v>
      </c>
      <c r="DO26" s="444">
        <f t="shared" si="71"/>
        <v>35.993090036457801</v>
      </c>
      <c r="DP26" s="444">
        <f t="shared" si="71"/>
        <v>35.864535507985934</v>
      </c>
      <c r="DQ26" s="444">
        <f t="shared" si="71"/>
        <v>38.430517445326473</v>
      </c>
      <c r="DR26" s="444">
        <f t="shared" si="71"/>
        <v>38.430517445326473</v>
      </c>
      <c r="DS26" s="444">
        <f t="shared" si="71"/>
        <v>56.162545864203082</v>
      </c>
      <c r="DT26" s="444">
        <f t="shared" si="71"/>
        <v>44.060782829446495</v>
      </c>
      <c r="DU26" s="444">
        <f t="shared" si="71"/>
        <v>48.018266583748236</v>
      </c>
      <c r="DV26" s="444">
        <f t="shared" si="71"/>
        <v>48.688351384265005</v>
      </c>
      <c r="DW26" s="444">
        <f t="shared" si="71"/>
        <v>51.887563687924718</v>
      </c>
      <c r="DX26" s="444">
        <f t="shared" si="71"/>
        <v>43.96081217645191</v>
      </c>
      <c r="DY26" s="444">
        <f t="shared" si="71"/>
        <v>43.256327167873309</v>
      </c>
      <c r="DZ26" s="444">
        <f t="shared" si="71"/>
        <v>40.884465859857279</v>
      </c>
      <c r="EA26" s="444">
        <f t="shared" si="71"/>
        <v>41.443254174470034</v>
      </c>
      <c r="EB26" s="444"/>
      <c r="EC26" s="444">
        <f t="shared" ref="EC26:EV26" si="72">BE26</f>
        <v>30</v>
      </c>
      <c r="ED26" s="444">
        <f t="shared" si="72"/>
        <v>30</v>
      </c>
      <c r="EE26" s="444">
        <f t="shared" si="72"/>
        <v>85</v>
      </c>
      <c r="EF26" s="444">
        <f t="shared" si="72"/>
        <v>80</v>
      </c>
      <c r="EG26" s="444">
        <f t="shared" si="72"/>
        <v>115</v>
      </c>
      <c r="EH26" s="444">
        <f t="shared" si="72"/>
        <v>110</v>
      </c>
      <c r="EI26" s="444">
        <f t="shared" si="72"/>
        <v>60</v>
      </c>
      <c r="EJ26" s="444">
        <f t="shared" si="72"/>
        <v>60</v>
      </c>
      <c r="EK26" s="444">
        <f t="shared" si="72"/>
        <v>110</v>
      </c>
      <c r="EL26" s="444">
        <f t="shared" si="72"/>
        <v>110</v>
      </c>
      <c r="EM26" s="444">
        <f t="shared" si="72"/>
        <v>109.41399816465491</v>
      </c>
      <c r="EN26" s="444">
        <f t="shared" si="72"/>
        <v>109.41399816465491</v>
      </c>
      <c r="EO26" s="444">
        <f t="shared" si="72"/>
        <v>51.466303594277662</v>
      </c>
      <c r="EP26" s="444">
        <f t="shared" si="72"/>
        <v>57.419708678938733</v>
      </c>
      <c r="EQ26" s="444">
        <f t="shared" si="72"/>
        <v>74.295052953312407</v>
      </c>
      <c r="ER26" s="444">
        <f t="shared" si="72"/>
        <v>94.593063309529555</v>
      </c>
      <c r="ES26" s="444">
        <f t="shared" si="72"/>
        <v>92.079049413194724</v>
      </c>
      <c r="ET26" s="444">
        <f t="shared" si="72"/>
        <v>100.57591507218973</v>
      </c>
      <c r="EU26" s="444">
        <f t="shared" si="72"/>
        <v>87.217139344325219</v>
      </c>
      <c r="EV26" s="444">
        <f t="shared" si="72"/>
        <v>82.327720034327314</v>
      </c>
    </row>
    <row r="27" spans="2:152"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55.878831461275205</v>
      </c>
      <c r="N27" s="524">
        <v>56.437619775888194</v>
      </c>
      <c r="O27" s="208">
        <f t="shared" si="9"/>
        <v>0.27841132845080874</v>
      </c>
      <c r="P27" s="208">
        <f t="shared" si="9"/>
        <v>1.0000000000004228E-2</v>
      </c>
      <c r="Q27" s="544"/>
      <c r="R27" s="7">
        <v>5</v>
      </c>
      <c r="S27" s="7">
        <v>5</v>
      </c>
      <c r="T27" s="7">
        <v>-5</v>
      </c>
      <c r="U27" s="7">
        <v>-5</v>
      </c>
      <c r="V27" s="7">
        <v>-5</v>
      </c>
      <c r="W27" s="7">
        <v>-5</v>
      </c>
      <c r="X27" s="7">
        <v>20</v>
      </c>
      <c r="Y27" s="7">
        <v>25</v>
      </c>
      <c r="Z27" s="7">
        <v>20</v>
      </c>
      <c r="AA27" s="7">
        <v>20</v>
      </c>
      <c r="AB27" s="7">
        <v>15</v>
      </c>
      <c r="AC27" s="7">
        <v>15</v>
      </c>
      <c r="AD27" s="7">
        <v>15</v>
      </c>
      <c r="AE27" s="7">
        <v>15</v>
      </c>
      <c r="AF27" s="7">
        <v>15</v>
      </c>
      <c r="AG27" s="7">
        <v>15</v>
      </c>
      <c r="AH27" s="7">
        <v>15</v>
      </c>
      <c r="AI27" s="7">
        <v>15</v>
      </c>
      <c r="AJ27" s="7">
        <v>7.439210686045497</v>
      </c>
      <c r="AK27" s="7">
        <v>7.439210686045497</v>
      </c>
      <c r="AL27" s="7">
        <v>7.439210686045497</v>
      </c>
      <c r="AM27" s="7">
        <v>7.439210686045497</v>
      </c>
      <c r="AN27" s="7">
        <v>5.2006084286150331</v>
      </c>
      <c r="AO27" s="7">
        <v>0.45383775642796298</v>
      </c>
      <c r="AP27" s="7">
        <v>-0.42573075300794727</v>
      </c>
      <c r="AQ27" s="7">
        <v>3.548305191253931E-2</v>
      </c>
      <c r="AR27" s="7">
        <v>7.1069923511635062</v>
      </c>
      <c r="AS27" s="7">
        <v>8.399172778647781</v>
      </c>
      <c r="AT27" s="7">
        <v>8.399172778647781</v>
      </c>
      <c r="AU27" s="7">
        <v>8.399172778647781</v>
      </c>
      <c r="AV27" s="7">
        <v>10.053205060117573</v>
      </c>
      <c r="AW27" s="7">
        <v>10.927396804475622</v>
      </c>
      <c r="AX27" s="7">
        <v>10.927396804475622</v>
      </c>
      <c r="AY27" s="7">
        <v>11.801588548833671</v>
      </c>
      <c r="AZ27" s="7">
        <v>13.410919550706049</v>
      </c>
      <c r="BA27" s="7">
        <v>13.969707865318801</v>
      </c>
      <c r="BB27" s="7">
        <v>13.969707865318801</v>
      </c>
      <c r="BC27" s="7">
        <v>14.528496179931551</v>
      </c>
      <c r="BD27" s="7"/>
      <c r="BE27" s="7">
        <f t="shared" ref="BE27:BE31" si="73">D27-BF27</f>
        <v>15</v>
      </c>
      <c r="BF27" s="7">
        <f t="shared" ref="BF27:BF31" si="74">SUM(R27:S27)</f>
        <v>10</v>
      </c>
      <c r="BG27" s="7">
        <f t="shared" ref="BG27:BG31" si="75">SUM(T27:U27)</f>
        <v>-10</v>
      </c>
      <c r="BH27" s="7">
        <f t="shared" ref="BH27:BH31" si="76">SUM(V27:W27)</f>
        <v>-10</v>
      </c>
      <c r="BI27" s="7">
        <f t="shared" ref="BI27:BI31" si="77">SUM(X27:Y27)</f>
        <v>45</v>
      </c>
      <c r="BJ27" s="7">
        <f t="shared" ref="BJ27:BJ31" si="78">SUM(Z27:AA27)</f>
        <v>40</v>
      </c>
      <c r="BK27" s="7">
        <f t="shared" ref="BK27:BK31" si="79">SUM(AB27:AC27)</f>
        <v>30</v>
      </c>
      <c r="BL27" s="7">
        <f t="shared" ref="BL27:BL31" si="80">SUM(AD27:AE27)</f>
        <v>30</v>
      </c>
      <c r="BM27" s="7">
        <f t="shared" ref="BM27:BM31" si="81">SUM(AF27:AG27)</f>
        <v>30</v>
      </c>
      <c r="BN27" s="7">
        <f t="shared" ref="BN27:BN31" si="82">SUM(AH27:AI27)</f>
        <v>30</v>
      </c>
      <c r="BO27" s="7">
        <f t="shared" si="33"/>
        <v>14.878421372090994</v>
      </c>
      <c r="BP27" s="7">
        <f t="shared" si="34"/>
        <v>14.878421372090994</v>
      </c>
      <c r="BQ27" s="7">
        <f>AN27+AO27</f>
        <v>5.6544461850429961</v>
      </c>
      <c r="BR27" s="37">
        <f t="shared" si="28"/>
        <v>-0.39024770109540796</v>
      </c>
      <c r="BS27" s="37">
        <f t="shared" si="48"/>
        <v>15.506165129811286</v>
      </c>
      <c r="BT27" s="37">
        <f t="shared" si="26"/>
        <v>16.798345557295562</v>
      </c>
      <c r="BU27" s="37">
        <f t="shared" si="14"/>
        <v>20.980601864593197</v>
      </c>
      <c r="BV27" s="37">
        <f t="shared" si="27"/>
        <v>22.728985353309291</v>
      </c>
      <c r="BW27" s="37">
        <f t="shared" si="15"/>
        <v>27.380627416024851</v>
      </c>
      <c r="BX27" s="37">
        <f t="shared" si="16"/>
        <v>28.498204045250354</v>
      </c>
      <c r="BY27" s="37"/>
      <c r="BZ27" s="10" t="s">
        <v>15</v>
      </c>
      <c r="CA27" s="7">
        <f t="shared" si="65"/>
        <v>40</v>
      </c>
      <c r="CB27" s="7">
        <f t="shared" si="65"/>
        <v>25</v>
      </c>
      <c r="CC27" s="7">
        <f t="shared" si="65"/>
        <v>-25</v>
      </c>
      <c r="CD27" s="7">
        <f t="shared" si="65"/>
        <v>90</v>
      </c>
      <c r="CE27" s="7">
        <f t="shared" si="65"/>
        <v>55</v>
      </c>
      <c r="CF27" s="7">
        <f t="shared" si="65"/>
        <v>55</v>
      </c>
      <c r="CG27" s="7">
        <f t="shared" si="65"/>
        <v>29.756842744181988</v>
      </c>
      <c r="CH27" s="7">
        <f t="shared" si="65"/>
        <v>5.2641984839475882</v>
      </c>
      <c r="CI27" s="7">
        <f t="shared" si="65"/>
        <v>32.304510687106848</v>
      </c>
      <c r="CJ27" s="7">
        <f t="shared" si="65"/>
        <v>43.709587217902488</v>
      </c>
      <c r="CK27" s="7">
        <f t="shared" si="65"/>
        <v>55.878831461275205</v>
      </c>
      <c r="CL27" s="7"/>
      <c r="CM27" s="208"/>
      <c r="CN27" s="208"/>
      <c r="CO27" s="199"/>
      <c r="CP27" s="43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679"/>
      <c r="EG27" s="679"/>
      <c r="EH27" s="679"/>
      <c r="EI27" s="679"/>
      <c r="EJ27" s="679"/>
      <c r="EK27" s="679"/>
      <c r="EL27" s="679"/>
      <c r="EM27" s="679"/>
      <c r="EN27" s="679"/>
      <c r="EO27" s="679"/>
      <c r="EP27" s="679"/>
      <c r="EQ27" s="679"/>
      <c r="ER27" s="679"/>
      <c r="ES27" s="679"/>
      <c r="ET27" s="679"/>
      <c r="EU27" s="679"/>
      <c r="EV27" s="679"/>
    </row>
    <row r="28" spans="2:152"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18.028870021330835</v>
      </c>
      <c r="O28" s="208">
        <f t="shared" si="9"/>
        <v>-0.26082399759024955</v>
      </c>
      <c r="P28" s="208">
        <f t="shared" si="9"/>
        <v>-0.19465466250518826</v>
      </c>
      <c r="Q28" s="544"/>
      <c r="R28" s="7">
        <v>-5</v>
      </c>
      <c r="S28" s="7">
        <v>-5</v>
      </c>
      <c r="T28" s="7">
        <v>10</v>
      </c>
      <c r="U28" s="7">
        <v>10</v>
      </c>
      <c r="V28" s="7">
        <v>10</v>
      </c>
      <c r="W28" s="7">
        <v>10</v>
      </c>
      <c r="X28" s="7">
        <v>5</v>
      </c>
      <c r="Y28" s="7">
        <v>5</v>
      </c>
      <c r="Z28" s="7">
        <v>5</v>
      </c>
      <c r="AA28" s="7">
        <v>5</v>
      </c>
      <c r="AB28" s="7">
        <v>0</v>
      </c>
      <c r="AC28" s="7">
        <v>0</v>
      </c>
      <c r="AD28" s="7">
        <v>0</v>
      </c>
      <c r="AE28" s="7">
        <v>0</v>
      </c>
      <c r="AF28" s="7">
        <v>5</v>
      </c>
      <c r="AG28" s="7">
        <v>5</v>
      </c>
      <c r="AH28" s="7">
        <v>5</v>
      </c>
      <c r="AI28" s="7">
        <v>5</v>
      </c>
      <c r="AJ28" s="7">
        <v>3.454140762868013</v>
      </c>
      <c r="AK28" s="7">
        <v>3.454140762868013</v>
      </c>
      <c r="AL28" s="7">
        <v>3.454140762868013</v>
      </c>
      <c r="AM28" s="7">
        <v>3.454140762868013</v>
      </c>
      <c r="AN28" s="7">
        <v>4.6752362009518889</v>
      </c>
      <c r="AO28" s="7">
        <v>1.6310194864113594</v>
      </c>
      <c r="AP28" s="7">
        <v>1.9020498835577353</v>
      </c>
      <c r="AQ28" s="7">
        <v>2.7296523855961823</v>
      </c>
      <c r="AR28" s="7">
        <v>4.0407553172709401</v>
      </c>
      <c r="AS28" s="7">
        <v>4.7754381022292929</v>
      </c>
      <c r="AT28" s="7">
        <v>4.7754381022292929</v>
      </c>
      <c r="AU28" s="7">
        <v>4.7754381022292929</v>
      </c>
      <c r="AV28" s="7">
        <v>6.965725178891562</v>
      </c>
      <c r="AW28" s="7">
        <v>7.2685827953651074</v>
      </c>
      <c r="AX28" s="7">
        <v>7.5714404118386538</v>
      </c>
      <c r="AY28" s="7">
        <v>8.4800132612592911</v>
      </c>
      <c r="AZ28" s="7">
        <v>5.5966270561065308</v>
      </c>
      <c r="BA28" s="7">
        <v>5.5966270561065308</v>
      </c>
      <c r="BB28" s="7">
        <v>5.5966270561065308</v>
      </c>
      <c r="BC28" s="7">
        <v>5.5966270561065308</v>
      </c>
      <c r="BD28" s="7"/>
      <c r="BE28" s="7">
        <f t="shared" si="73"/>
        <v>-10</v>
      </c>
      <c r="BF28" s="7">
        <f t="shared" si="74"/>
        <v>-10</v>
      </c>
      <c r="BG28" s="7">
        <f t="shared" si="75"/>
        <v>20</v>
      </c>
      <c r="BH28" s="7">
        <f t="shared" si="76"/>
        <v>20</v>
      </c>
      <c r="BI28" s="7">
        <f t="shared" si="77"/>
        <v>10</v>
      </c>
      <c r="BJ28" s="7">
        <f t="shared" si="78"/>
        <v>10</v>
      </c>
      <c r="BK28" s="7">
        <f t="shared" si="79"/>
        <v>0</v>
      </c>
      <c r="BL28" s="7">
        <f t="shared" si="80"/>
        <v>0</v>
      </c>
      <c r="BM28" s="7">
        <f t="shared" si="81"/>
        <v>10</v>
      </c>
      <c r="BN28" s="7">
        <f t="shared" si="82"/>
        <v>10</v>
      </c>
      <c r="BO28" s="7">
        <f t="shared" si="33"/>
        <v>6.9082815257360259</v>
      </c>
      <c r="BP28" s="7">
        <f t="shared" si="34"/>
        <v>6.9082815257360259</v>
      </c>
      <c r="BQ28" s="7">
        <f t="shared" si="13"/>
        <v>6.3062556873632483</v>
      </c>
      <c r="BR28" s="37">
        <f t="shared" si="28"/>
        <v>4.6317022691539176</v>
      </c>
      <c r="BS28" s="37">
        <f t="shared" si="48"/>
        <v>8.8161934195002338</v>
      </c>
      <c r="BT28" s="37">
        <f t="shared" si="26"/>
        <v>9.5508762044585858</v>
      </c>
      <c r="BU28" s="37">
        <f t="shared" si="14"/>
        <v>14.234307974256669</v>
      </c>
      <c r="BV28" s="37">
        <f t="shared" si="27"/>
        <v>16.051453673097946</v>
      </c>
      <c r="BW28" s="37">
        <f t="shared" si="15"/>
        <v>11.193254112213062</v>
      </c>
      <c r="BX28" s="37">
        <f t="shared" si="16"/>
        <v>11.193254112213062</v>
      </c>
      <c r="BY28" s="37"/>
      <c r="BZ28" s="10" t="s">
        <v>16</v>
      </c>
      <c r="CA28" s="7">
        <f t="shared" si="65"/>
        <v>-45</v>
      </c>
      <c r="CB28" s="7">
        <f t="shared" si="65"/>
        <v>-20</v>
      </c>
      <c r="CC28" s="7">
        <f t="shared" si="65"/>
        <v>35</v>
      </c>
      <c r="CD28" s="7">
        <f t="shared" si="65"/>
        <v>10</v>
      </c>
      <c r="CE28" s="7">
        <f t="shared" si="65"/>
        <v>5</v>
      </c>
      <c r="CF28" s="7">
        <f t="shared" si="65"/>
        <v>20</v>
      </c>
      <c r="CG28" s="7">
        <f t="shared" si="65"/>
        <v>13.816563051472052</v>
      </c>
      <c r="CH28" s="7">
        <f t="shared" si="65"/>
        <v>10.937957956517167</v>
      </c>
      <c r="CI28" s="7">
        <f t="shared" si="65"/>
        <v>18.36706962395882</v>
      </c>
      <c r="CJ28" s="7">
        <f t="shared" si="65"/>
        <v>30.285761647354615</v>
      </c>
      <c r="CK28" s="7">
        <f t="shared" si="65"/>
        <v>22.386508224426123</v>
      </c>
      <c r="CL28" s="7"/>
      <c r="CM28" s="208"/>
      <c r="CN28" s="208"/>
      <c r="CO28" s="199"/>
      <c r="CP28" s="43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679"/>
      <c r="EG28" s="679"/>
      <c r="EH28" s="679"/>
      <c r="EI28" s="679"/>
      <c r="EJ28" s="679"/>
      <c r="EK28" s="679"/>
      <c r="EL28" s="679"/>
      <c r="EM28" s="679"/>
      <c r="EN28" s="679"/>
      <c r="EO28" s="679"/>
      <c r="EP28" s="679"/>
      <c r="EQ28" s="679"/>
      <c r="ER28" s="679"/>
      <c r="ES28" s="679"/>
      <c r="ET28" s="679"/>
      <c r="EU28" s="679"/>
      <c r="EV28" s="679"/>
    </row>
    <row r="29" spans="2:152"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3.7487067940960328</v>
      </c>
      <c r="N29" s="524">
        <v>3.6872634716790698</v>
      </c>
      <c r="O29" s="208">
        <f t="shared" si="9"/>
        <v>-0.442118806787833</v>
      </c>
      <c r="P29" s="208">
        <f t="shared" si="9"/>
        <v>-1.6390538335442018E-2</v>
      </c>
      <c r="Q29" s="544"/>
      <c r="R29" s="7">
        <v>-10</v>
      </c>
      <c r="S29" s="7">
        <v>-10</v>
      </c>
      <c r="T29" s="7">
        <v>0</v>
      </c>
      <c r="U29" s="7">
        <v>0</v>
      </c>
      <c r="V29" s="7">
        <v>0</v>
      </c>
      <c r="W29" s="7">
        <v>0</v>
      </c>
      <c r="X29" s="7">
        <v>0</v>
      </c>
      <c r="Y29" s="7">
        <v>0</v>
      </c>
      <c r="Z29" s="7">
        <v>0</v>
      </c>
      <c r="AA29" s="7">
        <v>0</v>
      </c>
      <c r="AB29" s="7">
        <v>0</v>
      </c>
      <c r="AC29" s="7">
        <v>-10</v>
      </c>
      <c r="AD29" s="7">
        <v>-5</v>
      </c>
      <c r="AE29" s="7">
        <v>-5</v>
      </c>
      <c r="AF29" s="7">
        <v>0</v>
      </c>
      <c r="AG29" s="7">
        <v>0</v>
      </c>
      <c r="AH29" s="7">
        <v>0</v>
      </c>
      <c r="AI29" s="7">
        <v>0</v>
      </c>
      <c r="AJ29" s="7">
        <v>1.6294854214358041</v>
      </c>
      <c r="AK29" s="7">
        <v>1.6294854214358041</v>
      </c>
      <c r="AL29" s="7">
        <v>1.6294854214358041</v>
      </c>
      <c r="AM29" s="7">
        <v>1.6294854214358041</v>
      </c>
      <c r="AN29" s="7">
        <v>1.6099315963785745</v>
      </c>
      <c r="AO29" s="7">
        <v>1.3003293663057716</v>
      </c>
      <c r="AP29" s="7">
        <v>1.5480111503640139</v>
      </c>
      <c r="AQ29" s="7">
        <v>1.3971101673650512</v>
      </c>
      <c r="AR29" s="7">
        <v>3.0701825757159362</v>
      </c>
      <c r="AS29" s="7">
        <v>3.0701825757159362</v>
      </c>
      <c r="AT29" s="7">
        <v>3.0701825757159362</v>
      </c>
      <c r="AU29" s="7">
        <v>3.0701825757159362</v>
      </c>
      <c r="AV29" s="7">
        <v>1.6798858070979852</v>
      </c>
      <c r="AW29" s="7">
        <v>1.6798858070979852</v>
      </c>
      <c r="AX29" s="7">
        <v>1.6798858070979852</v>
      </c>
      <c r="AY29" s="7">
        <v>1.6798858070979854</v>
      </c>
      <c r="AZ29" s="7">
        <v>0.9371766985240082</v>
      </c>
      <c r="BA29" s="7">
        <v>0.9371766985240082</v>
      </c>
      <c r="BB29" s="7">
        <v>0.9371766985240082</v>
      </c>
      <c r="BC29" s="7">
        <v>0.93717669852400842</v>
      </c>
      <c r="BD29" s="7"/>
      <c r="BE29" s="7">
        <f t="shared" si="73"/>
        <v>-15</v>
      </c>
      <c r="BF29" s="7">
        <f t="shared" si="74"/>
        <v>-20</v>
      </c>
      <c r="BG29" s="7">
        <f t="shared" si="75"/>
        <v>0</v>
      </c>
      <c r="BH29" s="7">
        <f t="shared" si="76"/>
        <v>0</v>
      </c>
      <c r="BI29" s="7">
        <f t="shared" si="77"/>
        <v>0</v>
      </c>
      <c r="BJ29" s="7">
        <f t="shared" si="78"/>
        <v>0</v>
      </c>
      <c r="BK29" s="7">
        <f t="shared" si="79"/>
        <v>-10</v>
      </c>
      <c r="BL29" s="7">
        <f t="shared" si="80"/>
        <v>-10</v>
      </c>
      <c r="BM29" s="7">
        <f t="shared" si="81"/>
        <v>0</v>
      </c>
      <c r="BN29" s="7">
        <f t="shared" si="82"/>
        <v>0</v>
      </c>
      <c r="BO29" s="7">
        <f t="shared" si="33"/>
        <v>3.2589708428716082</v>
      </c>
      <c r="BP29" s="7">
        <f t="shared" si="34"/>
        <v>3.2589708428716082</v>
      </c>
      <c r="BQ29" s="7">
        <f t="shared" si="13"/>
        <v>2.9102609626843461</v>
      </c>
      <c r="BR29" s="37">
        <f t="shared" si="28"/>
        <v>2.9451213177290652</v>
      </c>
      <c r="BS29" s="37">
        <f t="shared" si="48"/>
        <v>6.1403651514318724</v>
      </c>
      <c r="BT29" s="37">
        <f t="shared" si="26"/>
        <v>6.1403651514318724</v>
      </c>
      <c r="BU29" s="37">
        <f t="shared" si="14"/>
        <v>3.3597716141959704</v>
      </c>
      <c r="BV29" s="37">
        <f t="shared" si="27"/>
        <v>3.3597716141959708</v>
      </c>
      <c r="BW29" s="37">
        <f t="shared" si="15"/>
        <v>1.8743533970480164</v>
      </c>
      <c r="BX29" s="37">
        <f t="shared" si="16"/>
        <v>1.8743533970480166</v>
      </c>
      <c r="BY29" s="37"/>
      <c r="BZ29" s="10" t="s">
        <v>17</v>
      </c>
      <c r="CA29" s="7">
        <f t="shared" si="65"/>
        <v>10</v>
      </c>
      <c r="CB29" s="7">
        <f t="shared" si="65"/>
        <v>-35</v>
      </c>
      <c r="CC29" s="7">
        <f t="shared" si="65"/>
        <v>5</v>
      </c>
      <c r="CD29" s="7">
        <f t="shared" si="65"/>
        <v>0</v>
      </c>
      <c r="CE29" s="7">
        <f t="shared" si="65"/>
        <v>-20</v>
      </c>
      <c r="CF29" s="7">
        <f t="shared" si="65"/>
        <v>5</v>
      </c>
      <c r="CG29" s="7">
        <f t="shared" si="65"/>
        <v>6.5179416857432164</v>
      </c>
      <c r="CH29" s="7">
        <f t="shared" si="65"/>
        <v>5.8553822804134112</v>
      </c>
      <c r="CI29" s="7">
        <f t="shared" si="65"/>
        <v>12.280730302863745</v>
      </c>
      <c r="CJ29" s="7">
        <f t="shared" si="65"/>
        <v>6.7195432283919407</v>
      </c>
      <c r="CK29" s="7">
        <f t="shared" si="65"/>
        <v>3.7487067940960328</v>
      </c>
      <c r="CL29" s="7"/>
      <c r="CM29" s="208"/>
      <c r="CN29" s="208"/>
      <c r="CO29" s="199"/>
      <c r="CP29" s="43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679"/>
      <c r="EG29" s="679"/>
      <c r="EH29" s="679"/>
      <c r="EI29" s="679"/>
      <c r="EJ29" s="679"/>
      <c r="EK29" s="679"/>
      <c r="EL29" s="679"/>
      <c r="EM29" s="679"/>
      <c r="EN29" s="679"/>
      <c r="EO29" s="679"/>
      <c r="EP29" s="679"/>
      <c r="EQ29" s="679"/>
      <c r="ER29" s="679"/>
      <c r="ES29" s="679"/>
      <c r="ET29" s="679"/>
      <c r="EU29" s="679"/>
      <c r="EV29" s="679"/>
    </row>
    <row r="30" spans="2:152"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18.308027352491731</v>
      </c>
      <c r="O30" s="208">
        <f t="shared" si="9"/>
        <v>-0.10169799065637664</v>
      </c>
      <c r="P30" s="208">
        <f t="shared" si="9"/>
        <v>-0.22811560310810441</v>
      </c>
      <c r="Q30" s="544"/>
      <c r="R30" s="7">
        <v>0</v>
      </c>
      <c r="S30" s="7">
        <v>0</v>
      </c>
      <c r="T30" s="7">
        <v>10</v>
      </c>
      <c r="U30" s="7">
        <v>10</v>
      </c>
      <c r="V30" s="7">
        <v>10</v>
      </c>
      <c r="W30" s="7">
        <v>10</v>
      </c>
      <c r="X30" s="7">
        <v>20</v>
      </c>
      <c r="Y30" s="7">
        <v>20</v>
      </c>
      <c r="Z30" s="7">
        <v>20</v>
      </c>
      <c r="AA30" s="7">
        <v>20</v>
      </c>
      <c r="AB30" s="7">
        <v>10</v>
      </c>
      <c r="AC30" s="7">
        <v>10</v>
      </c>
      <c r="AD30" s="7">
        <v>10</v>
      </c>
      <c r="AE30" s="7">
        <v>10</v>
      </c>
      <c r="AF30" s="7">
        <v>0</v>
      </c>
      <c r="AG30" s="7">
        <v>0</v>
      </c>
      <c r="AH30" s="7">
        <v>0</v>
      </c>
      <c r="AI30" s="7">
        <v>0</v>
      </c>
      <c r="AJ30" s="7">
        <v>16.530184219524504</v>
      </c>
      <c r="AK30" s="7">
        <v>16.530184219524504</v>
      </c>
      <c r="AL30" s="7">
        <v>16.530184219524504</v>
      </c>
      <c r="AM30" s="7">
        <v>16.530184219524504</v>
      </c>
      <c r="AN30" s="7">
        <v>11.103713504076577</v>
      </c>
      <c r="AO30" s="7">
        <v>6.397638167210439</v>
      </c>
      <c r="AP30" s="7">
        <v>8.2316731352394363</v>
      </c>
      <c r="AQ30" s="7">
        <v>9.5391988761282747</v>
      </c>
      <c r="AR30" s="7">
        <v>9.693067947917509</v>
      </c>
      <c r="AS30" s="7">
        <v>9.693067947917509</v>
      </c>
      <c r="AT30" s="7">
        <v>9.693067947917509</v>
      </c>
      <c r="AU30" s="7">
        <v>9.693067947917509</v>
      </c>
      <c r="AV30" s="7">
        <v>6.6009573710881266</v>
      </c>
      <c r="AW30" s="7">
        <v>6.6009573710881266</v>
      </c>
      <c r="AX30" s="7">
        <v>6.6009573710881266</v>
      </c>
      <c r="AY30" s="7">
        <v>6.6009573710881284</v>
      </c>
      <c r="AZ30" s="7">
        <v>7.1155839240480789</v>
      </c>
      <c r="BA30" s="7">
        <v>7.1155839240480789</v>
      </c>
      <c r="BB30" s="7">
        <v>4.7437226160320529</v>
      </c>
      <c r="BC30" s="7">
        <v>4.743722616032052</v>
      </c>
      <c r="BD30" s="7"/>
      <c r="BE30" s="7">
        <f t="shared" si="73"/>
        <v>-5</v>
      </c>
      <c r="BF30" s="7">
        <f t="shared" si="74"/>
        <v>0</v>
      </c>
      <c r="BG30" s="7">
        <f t="shared" si="75"/>
        <v>20</v>
      </c>
      <c r="BH30" s="7">
        <f t="shared" si="76"/>
        <v>20</v>
      </c>
      <c r="BI30" s="7">
        <f t="shared" si="77"/>
        <v>40</v>
      </c>
      <c r="BJ30" s="7">
        <f t="shared" si="78"/>
        <v>40</v>
      </c>
      <c r="BK30" s="7">
        <f t="shared" si="79"/>
        <v>20</v>
      </c>
      <c r="BL30" s="7">
        <f t="shared" si="80"/>
        <v>20</v>
      </c>
      <c r="BM30" s="7">
        <f t="shared" si="81"/>
        <v>0</v>
      </c>
      <c r="BN30" s="7">
        <f t="shared" si="82"/>
        <v>0</v>
      </c>
      <c r="BO30" s="7">
        <f t="shared" si="33"/>
        <v>33.060368439049007</v>
      </c>
      <c r="BP30" s="7">
        <f t="shared" si="34"/>
        <v>33.060368439049007</v>
      </c>
      <c r="BQ30" s="7">
        <f t="shared" si="13"/>
        <v>17.501351671287015</v>
      </c>
      <c r="BR30" s="37">
        <f t="shared" si="28"/>
        <v>17.770872011367711</v>
      </c>
      <c r="BS30" s="37">
        <f>AR30+AS30</f>
        <v>19.386135895835018</v>
      </c>
      <c r="BT30" s="37">
        <f t="shared" si="26"/>
        <v>19.386135895835018</v>
      </c>
      <c r="BU30" s="37">
        <f t="shared" si="14"/>
        <v>13.201914742176253</v>
      </c>
      <c r="BV30" s="37">
        <f t="shared" si="27"/>
        <v>13.201914742176255</v>
      </c>
      <c r="BW30" s="37">
        <f t="shared" si="15"/>
        <v>14.231167848096158</v>
      </c>
      <c r="BX30" s="37">
        <f t="shared" si="16"/>
        <v>9.4874452320641041</v>
      </c>
      <c r="BY30" s="37"/>
      <c r="BZ30" s="10" t="s">
        <v>18</v>
      </c>
      <c r="CA30" s="7">
        <f t="shared" si="65"/>
        <v>80</v>
      </c>
      <c r="CB30" s="7">
        <f t="shared" si="65"/>
        <v>-5</v>
      </c>
      <c r="CC30" s="7">
        <f t="shared" si="65"/>
        <v>45</v>
      </c>
      <c r="CD30" s="7">
        <f t="shared" si="65"/>
        <v>80</v>
      </c>
      <c r="CE30" s="7">
        <f t="shared" si="65"/>
        <v>45</v>
      </c>
      <c r="CF30" s="7">
        <f t="shared" si="65"/>
        <v>10</v>
      </c>
      <c r="CG30" s="7">
        <f t="shared" si="65"/>
        <v>66.120736878098015</v>
      </c>
      <c r="CH30" s="7">
        <f t="shared" si="65"/>
        <v>35.272223682654726</v>
      </c>
      <c r="CI30" s="7">
        <f t="shared" si="65"/>
        <v>38.772271791670036</v>
      </c>
      <c r="CJ30" s="7">
        <f t="shared" si="65"/>
        <v>26.403829484352507</v>
      </c>
      <c r="CK30" s="7">
        <f t="shared" si="65"/>
        <v>23.718613080160264</v>
      </c>
      <c r="CL30" s="7"/>
      <c r="CM30" s="208"/>
      <c r="CN30" s="208"/>
      <c r="CO30" s="199"/>
      <c r="CP30" s="43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679"/>
      <c r="EG30" s="679"/>
      <c r="EH30" s="679"/>
      <c r="EI30" s="679"/>
      <c r="EJ30" s="679"/>
      <c r="EK30" s="679"/>
      <c r="EL30" s="679"/>
      <c r="EM30" s="679"/>
      <c r="EN30" s="679"/>
      <c r="EO30" s="679"/>
      <c r="EP30" s="679"/>
      <c r="EQ30" s="679"/>
      <c r="ER30" s="679"/>
      <c r="ES30" s="679"/>
      <c r="ET30" s="679"/>
      <c r="EU30" s="679"/>
      <c r="EV30" s="679"/>
    </row>
    <row r="31" spans="2:152"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217">
        <f t="shared" si="9"/>
        <v>-0.25397471703556573</v>
      </c>
      <c r="P31" s="217">
        <f t="shared" si="9"/>
        <v>-6.2106242007192947E-2</v>
      </c>
      <c r="Q31" s="544"/>
      <c r="R31" s="29">
        <v>25</v>
      </c>
      <c r="S31" s="29">
        <v>25</v>
      </c>
      <c r="T31" s="29">
        <v>30</v>
      </c>
      <c r="U31" s="29">
        <v>25</v>
      </c>
      <c r="V31" s="29">
        <v>25</v>
      </c>
      <c r="W31" s="29">
        <v>25</v>
      </c>
      <c r="X31" s="29">
        <v>10</v>
      </c>
      <c r="Y31" s="29">
        <v>10</v>
      </c>
      <c r="Z31" s="29">
        <v>10</v>
      </c>
      <c r="AA31" s="29">
        <v>10</v>
      </c>
      <c r="AB31" s="29">
        <v>10</v>
      </c>
      <c r="AC31" s="29">
        <v>10</v>
      </c>
      <c r="AD31" s="29">
        <v>10</v>
      </c>
      <c r="AE31" s="29">
        <v>10</v>
      </c>
      <c r="AF31" s="29">
        <v>35</v>
      </c>
      <c r="AG31" s="29">
        <v>35</v>
      </c>
      <c r="AH31" s="29">
        <v>35</v>
      </c>
      <c r="AI31" s="29">
        <v>35</v>
      </c>
      <c r="AJ31" s="29">
        <v>25.653977992453637</v>
      </c>
      <c r="AK31" s="29">
        <v>25.653977992453637</v>
      </c>
      <c r="AL31" s="29">
        <v>25.653977992453637</v>
      </c>
      <c r="AM31" s="29">
        <v>25.653977992453637</v>
      </c>
      <c r="AN31" s="29">
        <v>10.5863623479128</v>
      </c>
      <c r="AO31" s="29">
        <v>8.5076267399872556</v>
      </c>
      <c r="AP31" s="29">
        <v>10.170615226327691</v>
      </c>
      <c r="AQ31" s="29">
        <v>22.291645555455752</v>
      </c>
      <c r="AR31" s="29">
        <v>11.953537315918043</v>
      </c>
      <c r="AS31" s="29">
        <v>12.492656040815957</v>
      </c>
      <c r="AT31" s="29">
        <v>12.492656040815957</v>
      </c>
      <c r="AU31" s="29">
        <v>30.224684459692568</v>
      </c>
      <c r="AV31" s="29">
        <v>18.761009412251251</v>
      </c>
      <c r="AW31" s="29">
        <v>21.541443805721393</v>
      </c>
      <c r="AX31" s="29">
        <v>21.908670989764616</v>
      </c>
      <c r="AY31" s="29">
        <v>23.325118699645643</v>
      </c>
      <c r="AZ31" s="29">
        <v>16.900504947067244</v>
      </c>
      <c r="BA31" s="29">
        <v>15.637231623875889</v>
      </c>
      <c r="BB31" s="29">
        <v>15.637231623875889</v>
      </c>
      <c r="BC31" s="29">
        <v>15.637231623875891</v>
      </c>
      <c r="BD31" s="29"/>
      <c r="BE31" s="29">
        <f t="shared" si="73"/>
        <v>45</v>
      </c>
      <c r="BF31" s="29">
        <f t="shared" si="74"/>
        <v>50</v>
      </c>
      <c r="BG31" s="29">
        <f t="shared" si="75"/>
        <v>55</v>
      </c>
      <c r="BH31" s="29">
        <f t="shared" si="76"/>
        <v>50</v>
      </c>
      <c r="BI31" s="29">
        <f t="shared" si="77"/>
        <v>20</v>
      </c>
      <c r="BJ31" s="29">
        <f t="shared" si="78"/>
        <v>20</v>
      </c>
      <c r="BK31" s="29">
        <f t="shared" si="79"/>
        <v>20</v>
      </c>
      <c r="BL31" s="29">
        <f t="shared" si="80"/>
        <v>20</v>
      </c>
      <c r="BM31" s="29">
        <f t="shared" si="81"/>
        <v>70</v>
      </c>
      <c r="BN31" s="29">
        <f t="shared" si="82"/>
        <v>70</v>
      </c>
      <c r="BO31" s="29">
        <f t="shared" si="33"/>
        <v>51.307955984907274</v>
      </c>
      <c r="BP31" s="29">
        <f t="shared" si="34"/>
        <v>51.307955984907274</v>
      </c>
      <c r="BQ31" s="29">
        <f t="shared" si="13"/>
        <v>19.093989087900056</v>
      </c>
      <c r="BR31" s="786">
        <f t="shared" si="28"/>
        <v>32.462260781783442</v>
      </c>
      <c r="BS31" s="787">
        <f t="shared" si="48"/>
        <v>24.446193356734</v>
      </c>
      <c r="BT31" s="787">
        <f t="shared" si="26"/>
        <v>42.717340500508527</v>
      </c>
      <c r="BU31" s="787">
        <f t="shared" si="14"/>
        <v>40.302453217972641</v>
      </c>
      <c r="BV31" s="787">
        <f t="shared" si="27"/>
        <v>45.233789689410258</v>
      </c>
      <c r="BW31" s="787">
        <f t="shared" si="15"/>
        <v>32.537736570943132</v>
      </c>
      <c r="BX31" s="787">
        <f t="shared" si="16"/>
        <v>31.274463247751783</v>
      </c>
      <c r="BY31" s="37"/>
      <c r="BZ31" s="52" t="s">
        <v>19</v>
      </c>
      <c r="CA31" s="29">
        <f t="shared" si="65"/>
        <v>-35</v>
      </c>
      <c r="CB31" s="29">
        <f t="shared" si="65"/>
        <v>95</v>
      </c>
      <c r="CC31" s="29">
        <f t="shared" si="65"/>
        <v>110</v>
      </c>
      <c r="CD31" s="29">
        <f t="shared" si="65"/>
        <v>40</v>
      </c>
      <c r="CE31" s="29">
        <f t="shared" si="65"/>
        <v>35</v>
      </c>
      <c r="CF31" s="29">
        <f t="shared" si="65"/>
        <v>145</v>
      </c>
      <c r="CG31" s="29">
        <f t="shared" si="65"/>
        <v>102.61591196981455</v>
      </c>
      <c r="CH31" s="29">
        <f t="shared" si="65"/>
        <v>51.556249869683498</v>
      </c>
      <c r="CI31" s="29">
        <f t="shared" si="65"/>
        <v>67.163533857242527</v>
      </c>
      <c r="CJ31" s="29">
        <f t="shared" si="65"/>
        <v>85.536242907382899</v>
      </c>
      <c r="CK31" s="29">
        <f t="shared" si="65"/>
        <v>63.812199818694914</v>
      </c>
      <c r="CL31" s="29"/>
      <c r="CM31" s="217"/>
      <c r="CN31" s="217"/>
      <c r="CO31" s="199"/>
      <c r="CP31" s="447"/>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row>
    <row r="32" spans="2:152" x14ac:dyDescent="0.3">
      <c r="B32" s="20" t="s">
        <v>10</v>
      </c>
      <c r="C32" s="784">
        <v>195</v>
      </c>
      <c r="D32" s="784">
        <v>215</v>
      </c>
      <c r="E32" s="784">
        <v>205</v>
      </c>
      <c r="F32" s="784">
        <v>195</v>
      </c>
      <c r="G32" s="784">
        <v>210</v>
      </c>
      <c r="H32" s="784">
        <v>205</v>
      </c>
      <c r="I32" s="784">
        <f t="shared" ref="I32:N32" si="83">SUM(I33:I37)</f>
        <v>144.371088411681</v>
      </c>
      <c r="J32" s="784">
        <f t="shared" si="83"/>
        <v>129.77199999999999</v>
      </c>
      <c r="K32" s="784">
        <f t="shared" si="83"/>
        <v>134.92660999999998</v>
      </c>
      <c r="L32" s="784">
        <f t="shared" si="83"/>
        <v>105.9654</v>
      </c>
      <c r="M32" s="784">
        <f t="shared" si="83"/>
        <v>89.0715</v>
      </c>
      <c r="N32" s="784">
        <f t="shared" si="83"/>
        <v>86.541572912403353</v>
      </c>
      <c r="O32" s="210">
        <f t="shared" si="9"/>
        <v>-0.15942845494850211</v>
      </c>
      <c r="P32" s="210">
        <f t="shared" si="9"/>
        <v>-2.8403328647172765E-2</v>
      </c>
      <c r="Q32" s="544"/>
      <c r="R32" s="31">
        <v>55</v>
      </c>
      <c r="S32" s="31">
        <v>60</v>
      </c>
      <c r="T32" s="31">
        <v>60</v>
      </c>
      <c r="U32" s="31">
        <v>50</v>
      </c>
      <c r="V32" s="31">
        <v>50</v>
      </c>
      <c r="W32" s="31">
        <v>50</v>
      </c>
      <c r="X32" s="31">
        <v>50</v>
      </c>
      <c r="Y32" s="31">
        <v>50</v>
      </c>
      <c r="Z32" s="31">
        <v>50</v>
      </c>
      <c r="AA32" s="31">
        <v>50</v>
      </c>
      <c r="AB32" s="31">
        <v>55</v>
      </c>
      <c r="AC32" s="31">
        <v>50</v>
      </c>
      <c r="AD32" s="31">
        <v>50</v>
      </c>
      <c r="AE32" s="31">
        <v>65</v>
      </c>
      <c r="AF32" s="31">
        <v>55</v>
      </c>
      <c r="AG32" s="31">
        <v>50</v>
      </c>
      <c r="AH32" s="31">
        <v>50</v>
      </c>
      <c r="AI32" s="31">
        <v>55</v>
      </c>
      <c r="AJ32" s="31">
        <v>35.253865920000003</v>
      </c>
      <c r="AK32" s="31">
        <v>35.729599999999998</v>
      </c>
      <c r="AL32" s="31">
        <v>37.484800000000007</v>
      </c>
      <c r="AM32" s="31">
        <v>35.900320000000001</v>
      </c>
      <c r="AN32" s="31">
        <v>32.069000000000003</v>
      </c>
      <c r="AO32" s="31">
        <v>29.286999999999999</v>
      </c>
      <c r="AP32" s="31">
        <v>32.602000000000004</v>
      </c>
      <c r="AQ32" s="31">
        <v>35.814</v>
      </c>
      <c r="AR32" s="31">
        <v>33.107999999999997</v>
      </c>
      <c r="AS32" s="31">
        <v>35.045249999999996</v>
      </c>
      <c r="AT32" s="31">
        <v>34.968000000000004</v>
      </c>
      <c r="AU32" s="31">
        <v>31.80536</v>
      </c>
      <c r="AV32" s="31">
        <v>29.650399999999998</v>
      </c>
      <c r="AW32" s="31">
        <v>26.92</v>
      </c>
      <c r="AX32" s="31">
        <v>25.78</v>
      </c>
      <c r="AY32" s="31">
        <v>23.614999999999998</v>
      </c>
      <c r="AZ32" s="31">
        <v>22.503</v>
      </c>
      <c r="BA32" s="31">
        <v>22.591999999999999</v>
      </c>
      <c r="BB32" s="31">
        <v>22.015999999999998</v>
      </c>
      <c r="BC32" s="31">
        <v>22.2605</v>
      </c>
      <c r="BD32" s="31"/>
      <c r="BE32" s="31">
        <f t="shared" ref="BE32:BH32" si="84">SUM(BE33:BE37)</f>
        <v>100</v>
      </c>
      <c r="BF32" s="31">
        <f t="shared" si="84"/>
        <v>115</v>
      </c>
      <c r="BG32" s="31">
        <f t="shared" si="84"/>
        <v>110</v>
      </c>
      <c r="BH32" s="31">
        <f t="shared" si="84"/>
        <v>100</v>
      </c>
      <c r="BI32" s="31">
        <f>SUM(BI33:BI37)</f>
        <v>100</v>
      </c>
      <c r="BJ32" s="31">
        <f t="shared" ref="BJ32:BM32" si="85">SUM(BJ33:BJ37)</f>
        <v>100</v>
      </c>
      <c r="BK32" s="31">
        <f t="shared" si="85"/>
        <v>105</v>
      </c>
      <c r="BL32" s="31">
        <f t="shared" si="85"/>
        <v>115</v>
      </c>
      <c r="BM32" s="31">
        <f t="shared" si="85"/>
        <v>105</v>
      </c>
      <c r="BN32" s="31">
        <f>SUM(BN33:BN37)</f>
        <v>105</v>
      </c>
      <c r="BO32" s="31">
        <f t="shared" si="33"/>
        <v>70.98346592</v>
      </c>
      <c r="BP32" s="31">
        <f t="shared" si="34"/>
        <v>73.385120000000001</v>
      </c>
      <c r="BQ32" s="31">
        <f>AN32+AO32</f>
        <v>61.356000000000002</v>
      </c>
      <c r="BR32" s="31">
        <f t="shared" si="28"/>
        <v>68.415999999999997</v>
      </c>
      <c r="BS32" s="31">
        <f>AR32+AS32</f>
        <v>68.153249999999986</v>
      </c>
      <c r="BT32" s="31">
        <f t="shared" si="26"/>
        <v>66.773359999999997</v>
      </c>
      <c r="BU32" s="31">
        <f t="shared" si="14"/>
        <v>56.570399999999999</v>
      </c>
      <c r="BV32" s="31">
        <f t="shared" si="27"/>
        <v>49.394999999999996</v>
      </c>
      <c r="BW32" s="31">
        <f t="shared" si="15"/>
        <v>45.094999999999999</v>
      </c>
      <c r="BX32" s="31">
        <f t="shared" si="16"/>
        <v>44.276499999999999</v>
      </c>
      <c r="BY32" s="31"/>
      <c r="BZ32" s="785" t="s">
        <v>10</v>
      </c>
      <c r="CA32" s="31">
        <f t="shared" si="65"/>
        <v>195</v>
      </c>
      <c r="CB32" s="31">
        <f t="shared" si="65"/>
        <v>215</v>
      </c>
      <c r="CC32" s="31">
        <f t="shared" si="65"/>
        <v>205</v>
      </c>
      <c r="CD32" s="31">
        <f t="shared" si="65"/>
        <v>195</v>
      </c>
      <c r="CE32" s="31">
        <f t="shared" si="65"/>
        <v>210</v>
      </c>
      <c r="CF32" s="31">
        <f t="shared" si="65"/>
        <v>205</v>
      </c>
      <c r="CG32" s="31">
        <f t="shared" si="65"/>
        <v>144.371088411681</v>
      </c>
      <c r="CH32" s="31">
        <f t="shared" si="65"/>
        <v>129.77199999999999</v>
      </c>
      <c r="CI32" s="31">
        <f t="shared" si="65"/>
        <v>134.92660999999998</v>
      </c>
      <c r="CJ32" s="31">
        <f t="shared" si="65"/>
        <v>105.9654</v>
      </c>
      <c r="CK32" s="31">
        <f>M32</f>
        <v>89.0715</v>
      </c>
      <c r="CL32" s="31">
        <f>N32</f>
        <v>86.541572912403353</v>
      </c>
      <c r="CM32" s="210">
        <f t="shared" si="35"/>
        <v>-0.15942845494850211</v>
      </c>
      <c r="CN32" s="210">
        <f>P32</f>
        <v>-2.8403328647172765E-2</v>
      </c>
      <c r="CO32" s="544"/>
      <c r="CP32" s="444">
        <f t="shared" ref="CP32:EA32" si="86">R32</f>
        <v>55</v>
      </c>
      <c r="CQ32" s="444">
        <f t="shared" si="86"/>
        <v>60</v>
      </c>
      <c r="CR32" s="444">
        <f t="shared" si="86"/>
        <v>60</v>
      </c>
      <c r="CS32" s="444">
        <f t="shared" si="86"/>
        <v>50</v>
      </c>
      <c r="CT32" s="444">
        <f t="shared" si="86"/>
        <v>50</v>
      </c>
      <c r="CU32" s="444">
        <f t="shared" si="86"/>
        <v>50</v>
      </c>
      <c r="CV32" s="444">
        <f t="shared" si="86"/>
        <v>50</v>
      </c>
      <c r="CW32" s="444">
        <f t="shared" si="86"/>
        <v>50</v>
      </c>
      <c r="CX32" s="444">
        <f t="shared" si="86"/>
        <v>50</v>
      </c>
      <c r="CY32" s="444">
        <f t="shared" si="86"/>
        <v>50</v>
      </c>
      <c r="CZ32" s="444">
        <f t="shared" si="86"/>
        <v>55</v>
      </c>
      <c r="DA32" s="444">
        <f t="shared" si="86"/>
        <v>50</v>
      </c>
      <c r="DB32" s="444">
        <f t="shared" si="86"/>
        <v>50</v>
      </c>
      <c r="DC32" s="444">
        <f t="shared" si="86"/>
        <v>65</v>
      </c>
      <c r="DD32" s="444">
        <f t="shared" si="86"/>
        <v>55</v>
      </c>
      <c r="DE32" s="444">
        <f t="shared" si="86"/>
        <v>50</v>
      </c>
      <c r="DF32" s="444">
        <f t="shared" si="86"/>
        <v>50</v>
      </c>
      <c r="DG32" s="444">
        <f t="shared" si="86"/>
        <v>55</v>
      </c>
      <c r="DH32" s="444">
        <f t="shared" si="86"/>
        <v>35.253865920000003</v>
      </c>
      <c r="DI32" s="444">
        <f t="shared" si="86"/>
        <v>35.729599999999998</v>
      </c>
      <c r="DJ32" s="444">
        <f t="shared" si="86"/>
        <v>37.484800000000007</v>
      </c>
      <c r="DK32" s="444">
        <f t="shared" si="86"/>
        <v>35.900320000000001</v>
      </c>
      <c r="DL32" s="444">
        <f t="shared" si="86"/>
        <v>32.069000000000003</v>
      </c>
      <c r="DM32" s="444">
        <f t="shared" si="86"/>
        <v>29.286999999999999</v>
      </c>
      <c r="DN32" s="444">
        <f t="shared" si="86"/>
        <v>32.602000000000004</v>
      </c>
      <c r="DO32" s="444">
        <f t="shared" si="86"/>
        <v>35.814</v>
      </c>
      <c r="DP32" s="444">
        <f t="shared" si="86"/>
        <v>33.107999999999997</v>
      </c>
      <c r="DQ32" s="444">
        <f t="shared" si="86"/>
        <v>35.045249999999996</v>
      </c>
      <c r="DR32" s="444">
        <f t="shared" si="86"/>
        <v>34.968000000000004</v>
      </c>
      <c r="DS32" s="444">
        <f t="shared" si="86"/>
        <v>31.80536</v>
      </c>
      <c r="DT32" s="444">
        <f t="shared" si="86"/>
        <v>29.650399999999998</v>
      </c>
      <c r="DU32" s="444">
        <f t="shared" si="86"/>
        <v>26.92</v>
      </c>
      <c r="DV32" s="444">
        <f t="shared" si="86"/>
        <v>25.78</v>
      </c>
      <c r="DW32" s="444">
        <f t="shared" si="86"/>
        <v>23.614999999999998</v>
      </c>
      <c r="DX32" s="444">
        <f t="shared" si="86"/>
        <v>22.503</v>
      </c>
      <c r="DY32" s="444">
        <f t="shared" si="86"/>
        <v>22.591999999999999</v>
      </c>
      <c r="DZ32" s="444">
        <f t="shared" si="86"/>
        <v>22.015999999999998</v>
      </c>
      <c r="EA32" s="444">
        <f t="shared" si="86"/>
        <v>22.2605</v>
      </c>
      <c r="EB32" s="444"/>
      <c r="EC32" s="444">
        <f t="shared" ref="EC32:EV32" si="87">BE32</f>
        <v>100</v>
      </c>
      <c r="ED32" s="444">
        <f t="shared" si="87"/>
        <v>115</v>
      </c>
      <c r="EE32" s="444">
        <f t="shared" si="87"/>
        <v>110</v>
      </c>
      <c r="EF32" s="444">
        <f t="shared" si="87"/>
        <v>100</v>
      </c>
      <c r="EG32" s="444">
        <f t="shared" si="87"/>
        <v>100</v>
      </c>
      <c r="EH32" s="444">
        <f t="shared" si="87"/>
        <v>100</v>
      </c>
      <c r="EI32" s="444">
        <f t="shared" si="87"/>
        <v>105</v>
      </c>
      <c r="EJ32" s="444">
        <f t="shared" si="87"/>
        <v>115</v>
      </c>
      <c r="EK32" s="444">
        <f t="shared" si="87"/>
        <v>105</v>
      </c>
      <c r="EL32" s="444">
        <f t="shared" si="87"/>
        <v>105</v>
      </c>
      <c r="EM32" s="444">
        <f t="shared" si="87"/>
        <v>70.98346592</v>
      </c>
      <c r="EN32" s="444">
        <f t="shared" si="87"/>
        <v>73.385120000000001</v>
      </c>
      <c r="EO32" s="444">
        <f t="shared" si="87"/>
        <v>61.356000000000002</v>
      </c>
      <c r="EP32" s="444">
        <f t="shared" si="87"/>
        <v>68.415999999999997</v>
      </c>
      <c r="EQ32" s="444">
        <f t="shared" si="87"/>
        <v>68.153249999999986</v>
      </c>
      <c r="ER32" s="444">
        <f t="shared" si="87"/>
        <v>66.773359999999997</v>
      </c>
      <c r="ES32" s="444">
        <f t="shared" si="87"/>
        <v>56.570399999999999</v>
      </c>
      <c r="ET32" s="444">
        <f t="shared" si="87"/>
        <v>49.394999999999996</v>
      </c>
      <c r="EU32" s="444">
        <f t="shared" si="87"/>
        <v>45.094999999999999</v>
      </c>
      <c r="EV32" s="444">
        <f t="shared" si="87"/>
        <v>44.276499999999999</v>
      </c>
    </row>
    <row r="33" spans="2:152"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23.782090500000002</v>
      </c>
      <c r="N33" s="524">
        <v>22.890246035330687</v>
      </c>
      <c r="O33" s="208">
        <f t="shared" si="9"/>
        <v>-0.16256491593750022</v>
      </c>
      <c r="P33" s="208">
        <f t="shared" si="9"/>
        <v>-3.7500675757218049E-2</v>
      </c>
      <c r="Q33" s="544"/>
      <c r="R33" s="7">
        <v>5</v>
      </c>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c r="AK33" s="7"/>
      <c r="AL33" s="7"/>
      <c r="AM33" s="7"/>
      <c r="AN33" s="7"/>
      <c r="AO33" s="7"/>
      <c r="AP33" s="7"/>
      <c r="AQ33" s="7"/>
      <c r="AR33" s="7"/>
      <c r="AS33" s="7"/>
      <c r="AT33" s="7"/>
      <c r="AU33" s="7"/>
      <c r="AV33" s="7"/>
      <c r="AW33" s="7"/>
      <c r="AX33" s="7"/>
      <c r="AY33" s="7"/>
      <c r="AZ33" s="7"/>
      <c r="BA33" s="7"/>
      <c r="BB33" s="7"/>
      <c r="BC33" s="7"/>
      <c r="BD33" s="7"/>
      <c r="BE33" s="7">
        <f t="shared" ref="BE33:BE37" si="88">D33-BF33</f>
        <v>5</v>
      </c>
      <c r="BF33" s="7">
        <f t="shared" ref="BF33:BF37" si="89">SUM(R33:S33)</f>
        <v>10</v>
      </c>
      <c r="BG33" s="7">
        <f t="shared" ref="BG33:BG37" si="90">SUM(T33:U33)</f>
        <v>10</v>
      </c>
      <c r="BH33" s="7">
        <f t="shared" ref="BH33:BH37" si="91">SUM(V33:W33)</f>
        <v>10</v>
      </c>
      <c r="BI33" s="7">
        <f t="shared" ref="BI33:BI37" si="92">SUM(X33:Y33)</f>
        <v>10</v>
      </c>
      <c r="BJ33" s="7">
        <f t="shared" ref="BJ33:BJ37" si="93">SUM(Z33:AA33)</f>
        <v>10</v>
      </c>
      <c r="BK33" s="7">
        <f t="shared" ref="BK33:BK37" si="94">SUM(AB33:AC33)</f>
        <v>10</v>
      </c>
      <c r="BL33" s="7">
        <f t="shared" ref="BL33:BL37" si="95">SUM(AD33:AE33)</f>
        <v>10</v>
      </c>
      <c r="BM33" s="7">
        <f t="shared" ref="BM33:BM37" si="96">SUM(AF33:AG33)</f>
        <v>10</v>
      </c>
      <c r="BN33" s="7">
        <f t="shared" ref="BN33:BN37" si="97">SUM(AH33:AI33)</f>
        <v>10</v>
      </c>
      <c r="BO33" s="7"/>
      <c r="BP33" s="7"/>
      <c r="BQ33" s="7"/>
      <c r="BR33" s="31"/>
      <c r="BS33" s="37"/>
      <c r="BT33" s="37"/>
      <c r="BU33" s="37"/>
      <c r="BV33" s="37">
        <f t="shared" si="27"/>
        <v>0</v>
      </c>
      <c r="BW33" s="37">
        <f t="shared" si="15"/>
        <v>0</v>
      </c>
      <c r="BX33" s="37">
        <f t="shared" si="16"/>
        <v>0</v>
      </c>
      <c r="BY33" s="37"/>
      <c r="BZ33" s="10" t="s">
        <v>15</v>
      </c>
      <c r="CA33" s="7">
        <f t="shared" si="65"/>
        <v>10</v>
      </c>
      <c r="CB33" s="7">
        <f t="shared" si="65"/>
        <v>15</v>
      </c>
      <c r="CC33" s="7">
        <f t="shared" si="65"/>
        <v>15</v>
      </c>
      <c r="CD33" s="7">
        <f t="shared" si="65"/>
        <v>10</v>
      </c>
      <c r="CE33" s="7">
        <f t="shared" si="65"/>
        <v>15</v>
      </c>
      <c r="CF33" s="7">
        <f t="shared" si="65"/>
        <v>15</v>
      </c>
      <c r="CG33" s="7">
        <f t="shared" si="65"/>
        <v>38.113967340683786</v>
      </c>
      <c r="CH33" s="7">
        <f t="shared" si="65"/>
        <v>35.038440000000001</v>
      </c>
      <c r="CI33" s="7">
        <f t="shared" si="65"/>
        <v>35.485698429999999</v>
      </c>
      <c r="CJ33" s="7">
        <f t="shared" si="65"/>
        <v>28.398727200000003</v>
      </c>
      <c r="CK33" s="7">
        <f t="shared" si="65"/>
        <v>23.782090500000002</v>
      </c>
      <c r="CL33" s="7"/>
      <c r="CM33" s="208"/>
      <c r="CN33" s="208"/>
      <c r="CO33" s="199"/>
      <c r="CP33" s="43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679"/>
      <c r="EG33" s="679"/>
      <c r="EH33" s="679"/>
      <c r="EI33" s="679"/>
      <c r="EJ33" s="679"/>
      <c r="EK33" s="679"/>
      <c r="EL33" s="679"/>
      <c r="EM33" s="679"/>
      <c r="EN33" s="679"/>
      <c r="EO33" s="679"/>
      <c r="EP33" s="679"/>
      <c r="EQ33" s="679"/>
      <c r="ER33" s="679"/>
      <c r="ES33" s="679"/>
      <c r="ET33" s="679"/>
      <c r="EU33" s="679"/>
      <c r="EV33" s="679"/>
    </row>
    <row r="34" spans="2:152"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15.9437985</v>
      </c>
      <c r="N34" s="524">
        <v>15.923649415882217</v>
      </c>
      <c r="O34" s="208">
        <f t="shared" si="9"/>
        <v>-0.18669023478801006</v>
      </c>
      <c r="P34" s="208">
        <f t="shared" si="9"/>
        <v>-1.2637568216747885E-3</v>
      </c>
      <c r="Q34" s="544"/>
      <c r="R34" s="7">
        <v>0</v>
      </c>
      <c r="S34" s="7">
        <v>5</v>
      </c>
      <c r="T34" s="7">
        <v>5</v>
      </c>
      <c r="U34" s="7">
        <v>0</v>
      </c>
      <c r="V34" s="7">
        <v>0</v>
      </c>
      <c r="W34" s="7">
        <v>0</v>
      </c>
      <c r="X34" s="7">
        <v>0</v>
      </c>
      <c r="Y34" s="7">
        <v>0</v>
      </c>
      <c r="Z34" s="7">
        <v>0</v>
      </c>
      <c r="AA34" s="7">
        <v>0</v>
      </c>
      <c r="AB34" s="7">
        <v>5</v>
      </c>
      <c r="AC34" s="7">
        <v>0</v>
      </c>
      <c r="AD34" s="7">
        <v>0</v>
      </c>
      <c r="AE34" s="7">
        <v>5</v>
      </c>
      <c r="AF34" s="7">
        <v>5</v>
      </c>
      <c r="AG34" s="7">
        <v>0</v>
      </c>
      <c r="AH34" s="7">
        <v>0</v>
      </c>
      <c r="AI34" s="7">
        <v>5</v>
      </c>
      <c r="AJ34" s="7"/>
      <c r="AK34" s="7"/>
      <c r="AL34" s="7"/>
      <c r="AM34" s="7"/>
      <c r="AN34" s="7"/>
      <c r="AO34" s="7"/>
      <c r="AP34" s="7"/>
      <c r="AQ34" s="7"/>
      <c r="AR34" s="7"/>
      <c r="AS34" s="7"/>
      <c r="AT34" s="7"/>
      <c r="AU34" s="7"/>
      <c r="AV34" s="7"/>
      <c r="AW34" s="7"/>
      <c r="AX34" s="7"/>
      <c r="AY34" s="7"/>
      <c r="AZ34" s="7"/>
      <c r="BA34" s="7"/>
      <c r="BB34" s="7"/>
      <c r="BC34" s="7"/>
      <c r="BD34" s="7"/>
      <c r="BE34" s="7">
        <f t="shared" si="88"/>
        <v>5</v>
      </c>
      <c r="BF34" s="7">
        <f t="shared" si="89"/>
        <v>5</v>
      </c>
      <c r="BG34" s="7">
        <f t="shared" si="90"/>
        <v>5</v>
      </c>
      <c r="BH34" s="7">
        <f t="shared" si="91"/>
        <v>0</v>
      </c>
      <c r="BI34" s="7">
        <f t="shared" si="92"/>
        <v>0</v>
      </c>
      <c r="BJ34" s="7">
        <f t="shared" si="93"/>
        <v>0</v>
      </c>
      <c r="BK34" s="7">
        <f t="shared" si="94"/>
        <v>5</v>
      </c>
      <c r="BL34" s="7">
        <f t="shared" si="95"/>
        <v>5</v>
      </c>
      <c r="BM34" s="7">
        <f t="shared" si="96"/>
        <v>5</v>
      </c>
      <c r="BN34" s="7">
        <f t="shared" si="97"/>
        <v>5</v>
      </c>
      <c r="BO34" s="7"/>
      <c r="BP34" s="7"/>
      <c r="BQ34" s="7"/>
      <c r="BR34" s="31"/>
      <c r="BS34" s="37"/>
      <c r="BT34" s="37"/>
      <c r="BU34" s="37"/>
      <c r="BV34" s="37">
        <f t="shared" si="27"/>
        <v>0</v>
      </c>
      <c r="BW34" s="37">
        <f t="shared" si="15"/>
        <v>0</v>
      </c>
      <c r="BX34" s="37">
        <f t="shared" si="16"/>
        <v>0</v>
      </c>
      <c r="BY34" s="37"/>
      <c r="BZ34" s="10" t="s">
        <v>16</v>
      </c>
      <c r="CA34" s="7">
        <f t="shared" si="65"/>
        <v>5</v>
      </c>
      <c r="CB34" s="7">
        <f t="shared" si="65"/>
        <v>10</v>
      </c>
      <c r="CC34" s="7">
        <f t="shared" si="65"/>
        <v>10</v>
      </c>
      <c r="CD34" s="7">
        <f t="shared" si="65"/>
        <v>10</v>
      </c>
      <c r="CE34" s="7">
        <f t="shared" si="65"/>
        <v>10</v>
      </c>
      <c r="CF34" s="7">
        <f t="shared" si="65"/>
        <v>10</v>
      </c>
      <c r="CG34" s="7">
        <f t="shared" si="65"/>
        <v>27.286135709807709</v>
      </c>
      <c r="CH34" s="7">
        <f t="shared" si="65"/>
        <v>22.710099999999997</v>
      </c>
      <c r="CI34" s="7">
        <f t="shared" si="65"/>
        <v>24.826496239999997</v>
      </c>
      <c r="CJ34" s="7">
        <f t="shared" si="65"/>
        <v>19.603598999999999</v>
      </c>
      <c r="CK34" s="7">
        <f t="shared" si="65"/>
        <v>15.9437985</v>
      </c>
      <c r="CL34" s="7"/>
      <c r="CM34" s="208"/>
      <c r="CN34" s="208"/>
      <c r="CO34" s="221"/>
      <c r="CP34" s="439"/>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679"/>
      <c r="EG34" s="679"/>
      <c r="EH34" s="679"/>
      <c r="EI34" s="679"/>
      <c r="EJ34" s="679"/>
      <c r="EK34" s="679"/>
      <c r="EL34" s="679"/>
      <c r="EM34" s="679"/>
      <c r="EN34" s="679"/>
      <c r="EO34" s="679"/>
      <c r="EP34" s="679"/>
      <c r="EQ34" s="679"/>
      <c r="ER34" s="679"/>
      <c r="ES34" s="679"/>
      <c r="ET34" s="679"/>
      <c r="EU34" s="679"/>
      <c r="EV34" s="679"/>
    </row>
    <row r="35" spans="2:152"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11.668366500000001</v>
      </c>
      <c r="N35" s="524">
        <v>11.553299983805848</v>
      </c>
      <c r="O35" s="208">
        <f t="shared" si="9"/>
        <v>-0.1529625199865674</v>
      </c>
      <c r="P35" s="208">
        <f t="shared" si="9"/>
        <v>-9.8614074381493388E-3</v>
      </c>
      <c r="Q35" s="544"/>
      <c r="R35" s="7">
        <v>5</v>
      </c>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c r="AK35" s="7"/>
      <c r="AL35" s="7"/>
      <c r="AM35" s="7"/>
      <c r="AN35" s="7"/>
      <c r="AO35" s="7"/>
      <c r="AP35" s="7"/>
      <c r="AQ35" s="7"/>
      <c r="AR35" s="7"/>
      <c r="AS35" s="7"/>
      <c r="AT35" s="7"/>
      <c r="AU35" s="7"/>
      <c r="AV35" s="7"/>
      <c r="AW35" s="7"/>
      <c r="AX35" s="7"/>
      <c r="AY35" s="7"/>
      <c r="AZ35" s="7"/>
      <c r="BA35" s="7"/>
      <c r="BB35" s="7"/>
      <c r="BC35" s="7"/>
      <c r="BD35" s="7"/>
      <c r="BE35" s="7">
        <f t="shared" si="88"/>
        <v>5</v>
      </c>
      <c r="BF35" s="7">
        <f t="shared" si="89"/>
        <v>10</v>
      </c>
      <c r="BG35" s="7">
        <f t="shared" si="90"/>
        <v>10</v>
      </c>
      <c r="BH35" s="7">
        <f t="shared" si="91"/>
        <v>10</v>
      </c>
      <c r="BI35" s="7">
        <f t="shared" si="92"/>
        <v>10</v>
      </c>
      <c r="BJ35" s="7">
        <f t="shared" si="93"/>
        <v>10</v>
      </c>
      <c r="BK35" s="7">
        <f t="shared" si="94"/>
        <v>10</v>
      </c>
      <c r="BL35" s="7">
        <f t="shared" si="95"/>
        <v>10</v>
      </c>
      <c r="BM35" s="7">
        <f t="shared" si="96"/>
        <v>10</v>
      </c>
      <c r="BN35" s="7">
        <f t="shared" si="97"/>
        <v>10</v>
      </c>
      <c r="BO35" s="7"/>
      <c r="BP35" s="7"/>
      <c r="BQ35" s="7"/>
      <c r="BR35" s="31"/>
      <c r="BS35" s="37"/>
      <c r="BT35" s="37"/>
      <c r="BU35" s="37"/>
      <c r="BV35" s="37">
        <f t="shared" si="27"/>
        <v>0</v>
      </c>
      <c r="BW35" s="37">
        <f t="shared" si="15"/>
        <v>0</v>
      </c>
      <c r="BX35" s="37">
        <f t="shared" si="16"/>
        <v>0</v>
      </c>
      <c r="BY35" s="37"/>
      <c r="BZ35" s="10" t="s">
        <v>17</v>
      </c>
      <c r="CA35" s="7">
        <f t="shared" si="65"/>
        <v>15</v>
      </c>
      <c r="CB35" s="7">
        <f t="shared" si="65"/>
        <v>15</v>
      </c>
      <c r="CC35" s="7">
        <f t="shared" si="65"/>
        <v>15</v>
      </c>
      <c r="CD35" s="7">
        <f t="shared" si="65"/>
        <v>15</v>
      </c>
      <c r="CE35" s="7">
        <f t="shared" si="65"/>
        <v>15</v>
      </c>
      <c r="CF35" s="7">
        <f t="shared" si="65"/>
        <v>15</v>
      </c>
      <c r="CG35" s="7">
        <f t="shared" si="65"/>
        <v>19.634468023988617</v>
      </c>
      <c r="CH35" s="7">
        <f t="shared" si="65"/>
        <v>16.221499999999999</v>
      </c>
      <c r="CI35" s="7">
        <f t="shared" si="65"/>
        <v>17.405532689999998</v>
      </c>
      <c r="CJ35" s="7">
        <f t="shared" si="65"/>
        <v>13.775502000000001</v>
      </c>
      <c r="CK35" s="7">
        <f t="shared" si="65"/>
        <v>11.668366500000001</v>
      </c>
      <c r="CL35" s="7"/>
      <c r="CM35" s="208"/>
      <c r="CN35" s="208"/>
      <c r="CO35" s="221"/>
      <c r="CP35" s="439"/>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679"/>
      <c r="EG35" s="679"/>
      <c r="EH35" s="679"/>
      <c r="EI35" s="679"/>
      <c r="EJ35" s="679"/>
      <c r="EK35" s="679"/>
      <c r="EL35" s="679"/>
      <c r="EM35" s="679"/>
      <c r="EN35" s="679"/>
      <c r="EO35" s="679"/>
      <c r="EP35" s="679"/>
      <c r="EQ35" s="679"/>
      <c r="ER35" s="679"/>
      <c r="ES35" s="679"/>
      <c r="ET35" s="679"/>
      <c r="EU35" s="679"/>
      <c r="EV35" s="679"/>
    </row>
    <row r="36" spans="2:152"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19.417587000000001</v>
      </c>
      <c r="N36" s="524">
        <v>18.130459525148503</v>
      </c>
      <c r="O36" s="208">
        <f t="shared" si="9"/>
        <v>-0.14371683728398799</v>
      </c>
      <c r="P36" s="208">
        <f t="shared" si="9"/>
        <v>-6.6286685099003262E-2</v>
      </c>
      <c r="Q36" s="544"/>
      <c r="R36" s="7">
        <v>20</v>
      </c>
      <c r="S36" s="7">
        <v>15</v>
      </c>
      <c r="T36" s="7">
        <v>15</v>
      </c>
      <c r="U36" s="7">
        <v>15</v>
      </c>
      <c r="V36" s="7">
        <v>20</v>
      </c>
      <c r="W36" s="7">
        <v>20</v>
      </c>
      <c r="X36" s="7">
        <v>20</v>
      </c>
      <c r="Y36" s="7">
        <v>20</v>
      </c>
      <c r="Z36" s="7">
        <v>20</v>
      </c>
      <c r="AA36" s="7">
        <v>20</v>
      </c>
      <c r="AB36" s="7">
        <v>20</v>
      </c>
      <c r="AC36" s="7">
        <v>20</v>
      </c>
      <c r="AD36" s="7">
        <v>20</v>
      </c>
      <c r="AE36" s="7">
        <v>30</v>
      </c>
      <c r="AF36" s="7">
        <v>20</v>
      </c>
      <c r="AG36" s="7">
        <v>20</v>
      </c>
      <c r="AH36" s="7">
        <v>20</v>
      </c>
      <c r="AI36" s="7">
        <v>20</v>
      </c>
      <c r="AJ36" s="7"/>
      <c r="AK36" s="7"/>
      <c r="AL36" s="7"/>
      <c r="AM36" s="7"/>
      <c r="AN36" s="7"/>
      <c r="AO36" s="7"/>
      <c r="AP36" s="7"/>
      <c r="AQ36" s="7"/>
      <c r="AR36" s="7"/>
      <c r="AS36" s="7"/>
      <c r="AT36" s="7"/>
      <c r="AU36" s="7"/>
      <c r="AV36" s="7"/>
      <c r="AW36" s="7"/>
      <c r="AX36" s="7"/>
      <c r="AY36" s="7"/>
      <c r="AZ36" s="7"/>
      <c r="BA36" s="7"/>
      <c r="BB36" s="7"/>
      <c r="BC36" s="7"/>
      <c r="BD36" s="7"/>
      <c r="BE36" s="7">
        <f t="shared" si="88"/>
        <v>35</v>
      </c>
      <c r="BF36" s="7">
        <f t="shared" si="89"/>
        <v>35</v>
      </c>
      <c r="BG36" s="7">
        <f t="shared" si="90"/>
        <v>30</v>
      </c>
      <c r="BH36" s="7">
        <f t="shared" si="91"/>
        <v>40</v>
      </c>
      <c r="BI36" s="7">
        <f t="shared" si="92"/>
        <v>40</v>
      </c>
      <c r="BJ36" s="7">
        <f t="shared" si="93"/>
        <v>40</v>
      </c>
      <c r="BK36" s="7">
        <f t="shared" si="94"/>
        <v>40</v>
      </c>
      <c r="BL36" s="7">
        <f t="shared" si="95"/>
        <v>50</v>
      </c>
      <c r="BM36" s="7">
        <f t="shared" si="96"/>
        <v>40</v>
      </c>
      <c r="BN36" s="7">
        <f t="shared" si="97"/>
        <v>40</v>
      </c>
      <c r="BO36" s="7"/>
      <c r="BP36" s="7"/>
      <c r="BQ36" s="7"/>
      <c r="BR36" s="31"/>
      <c r="BS36" s="37"/>
      <c r="BT36" s="37"/>
      <c r="BU36" s="37"/>
      <c r="BV36" s="37">
        <f t="shared" si="27"/>
        <v>0</v>
      </c>
      <c r="BW36" s="37">
        <f t="shared" si="15"/>
        <v>0</v>
      </c>
      <c r="BX36" s="37">
        <f t="shared" si="16"/>
        <v>0</v>
      </c>
      <c r="BY36" s="37"/>
      <c r="BZ36" s="10" t="s">
        <v>18</v>
      </c>
      <c r="CA36" s="7">
        <f t="shared" si="65"/>
        <v>75</v>
      </c>
      <c r="CB36" s="7">
        <f t="shared" si="65"/>
        <v>70</v>
      </c>
      <c r="CC36" s="7">
        <f t="shared" si="65"/>
        <v>70</v>
      </c>
      <c r="CD36" s="7">
        <f t="shared" si="65"/>
        <v>80</v>
      </c>
      <c r="CE36" s="7">
        <f t="shared" si="65"/>
        <v>90</v>
      </c>
      <c r="CF36" s="7">
        <f t="shared" si="65"/>
        <v>85</v>
      </c>
      <c r="CG36" s="7">
        <f t="shared" si="65"/>
        <v>28.007991151866115</v>
      </c>
      <c r="CH36" s="7">
        <f t="shared" si="65"/>
        <v>30.885735999999998</v>
      </c>
      <c r="CI36" s="7">
        <f t="shared" si="65"/>
        <v>31.033120299999997</v>
      </c>
      <c r="CJ36" s="7">
        <f t="shared" si="65"/>
        <v>22.676595599999999</v>
      </c>
      <c r="CK36" s="7">
        <f t="shared" si="65"/>
        <v>19.417587000000001</v>
      </c>
      <c r="CL36" s="7"/>
      <c r="CM36" s="208"/>
      <c r="CN36" s="208"/>
      <c r="CO36" s="199"/>
      <c r="CP36" s="43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679"/>
      <c r="EG36" s="679"/>
      <c r="EH36" s="679"/>
      <c r="EI36" s="679"/>
      <c r="EJ36" s="679"/>
      <c r="EK36" s="679"/>
      <c r="EL36" s="679"/>
      <c r="EM36" s="679"/>
      <c r="EN36" s="679"/>
      <c r="EO36" s="679"/>
      <c r="EP36" s="679"/>
      <c r="EQ36" s="679"/>
      <c r="ER36" s="679"/>
      <c r="ES36" s="679"/>
      <c r="ET36" s="679"/>
      <c r="EU36" s="679"/>
      <c r="EV36" s="679"/>
    </row>
    <row r="37" spans="2:152"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18.259657499999999</v>
      </c>
      <c r="N37" s="184">
        <v>18.043917952236097</v>
      </c>
      <c r="O37" s="217">
        <f t="shared" si="9"/>
        <v>-0.15114696189380761</v>
      </c>
      <c r="P37" s="618">
        <f t="shared" si="9"/>
        <v>-1.1815092794807525E-2</v>
      </c>
      <c r="Q37" s="544"/>
      <c r="R37" s="29">
        <v>25</v>
      </c>
      <c r="S37" s="29">
        <v>30</v>
      </c>
      <c r="T37" s="29">
        <v>30</v>
      </c>
      <c r="U37" s="29">
        <v>25</v>
      </c>
      <c r="V37" s="29">
        <v>20</v>
      </c>
      <c r="W37" s="29">
        <v>20</v>
      </c>
      <c r="X37" s="29">
        <v>20</v>
      </c>
      <c r="Y37" s="29">
        <v>20</v>
      </c>
      <c r="Z37" s="29">
        <v>20</v>
      </c>
      <c r="AA37" s="29">
        <v>20</v>
      </c>
      <c r="AB37" s="29">
        <v>20</v>
      </c>
      <c r="AC37" s="29">
        <v>20</v>
      </c>
      <c r="AD37" s="29">
        <v>20</v>
      </c>
      <c r="AE37" s="29">
        <v>20</v>
      </c>
      <c r="AF37" s="29">
        <v>20</v>
      </c>
      <c r="AG37" s="29">
        <v>20</v>
      </c>
      <c r="AH37" s="29">
        <v>20</v>
      </c>
      <c r="AI37" s="29">
        <v>20</v>
      </c>
      <c r="AJ37" s="29"/>
      <c r="AK37" s="29"/>
      <c r="AL37" s="29"/>
      <c r="AM37" s="29"/>
      <c r="AN37" s="29"/>
      <c r="AO37" s="29"/>
      <c r="AP37" s="29"/>
      <c r="AQ37" s="766"/>
      <c r="AR37" s="766"/>
      <c r="AS37" s="766"/>
      <c r="AT37" s="766"/>
      <c r="AU37" s="766"/>
      <c r="AV37" s="766"/>
      <c r="AW37" s="766"/>
      <c r="AX37" s="766"/>
      <c r="AY37" s="766"/>
      <c r="AZ37" s="766"/>
      <c r="BA37" s="766"/>
      <c r="BB37" s="766"/>
      <c r="BC37" s="766"/>
      <c r="BD37" s="7"/>
      <c r="BE37" s="29">
        <f t="shared" si="88"/>
        <v>50</v>
      </c>
      <c r="BF37" s="29">
        <f t="shared" si="89"/>
        <v>55</v>
      </c>
      <c r="BG37" s="29">
        <f t="shared" si="90"/>
        <v>55</v>
      </c>
      <c r="BH37" s="29">
        <f t="shared" si="91"/>
        <v>40</v>
      </c>
      <c r="BI37" s="29">
        <f t="shared" si="92"/>
        <v>40</v>
      </c>
      <c r="BJ37" s="29">
        <f t="shared" si="93"/>
        <v>40</v>
      </c>
      <c r="BK37" s="29">
        <f t="shared" si="94"/>
        <v>40</v>
      </c>
      <c r="BL37" s="29">
        <f t="shared" si="95"/>
        <v>40</v>
      </c>
      <c r="BM37" s="29">
        <f t="shared" si="96"/>
        <v>40</v>
      </c>
      <c r="BN37" s="29">
        <f t="shared" si="97"/>
        <v>40</v>
      </c>
      <c r="BO37" s="29"/>
      <c r="BP37" s="29"/>
      <c r="BQ37" s="29"/>
      <c r="BR37" s="795"/>
      <c r="BS37" s="787"/>
      <c r="BT37" s="787"/>
      <c r="BU37" s="787"/>
      <c r="BV37" s="787">
        <f t="shared" si="27"/>
        <v>0</v>
      </c>
      <c r="BW37" s="787">
        <f t="shared" si="15"/>
        <v>0</v>
      </c>
      <c r="BX37" s="787">
        <f t="shared" si="16"/>
        <v>0</v>
      </c>
      <c r="BY37" s="37"/>
      <c r="BZ37" s="52" t="s">
        <v>19</v>
      </c>
      <c r="CA37" s="29">
        <f t="shared" si="65"/>
        <v>90</v>
      </c>
      <c r="CB37" s="29">
        <f t="shared" si="65"/>
        <v>105</v>
      </c>
      <c r="CC37" s="29">
        <f t="shared" si="65"/>
        <v>95</v>
      </c>
      <c r="CD37" s="29">
        <f t="shared" si="65"/>
        <v>80</v>
      </c>
      <c r="CE37" s="29">
        <f t="shared" si="65"/>
        <v>80</v>
      </c>
      <c r="CF37" s="29">
        <f t="shared" si="65"/>
        <v>80</v>
      </c>
      <c r="CG37" s="29">
        <f t="shared" si="65"/>
        <v>31.328526185334777</v>
      </c>
      <c r="CH37" s="29">
        <f t="shared" si="65"/>
        <v>24.916224</v>
      </c>
      <c r="CI37" s="29">
        <f t="shared" si="65"/>
        <v>26.175762339999999</v>
      </c>
      <c r="CJ37" s="29">
        <f t="shared" si="65"/>
        <v>21.510976200000002</v>
      </c>
      <c r="CK37" s="29">
        <f t="shared" si="65"/>
        <v>18.259657499999999</v>
      </c>
      <c r="CL37" s="29"/>
      <c r="CM37" s="217"/>
      <c r="CN37" s="217"/>
      <c r="CO37" s="199"/>
      <c r="CP37" s="447"/>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row>
    <row r="38" spans="2:152" x14ac:dyDescent="0.3">
      <c r="B38" s="20" t="s">
        <v>11</v>
      </c>
      <c r="C38" s="784">
        <v>180</v>
      </c>
      <c r="D38" s="784">
        <v>225</v>
      </c>
      <c r="E38" s="784">
        <v>300</v>
      </c>
      <c r="F38" s="784">
        <v>320</v>
      </c>
      <c r="G38" s="784">
        <v>260</v>
      </c>
      <c r="H38" s="784">
        <v>275</v>
      </c>
      <c r="I38" s="784">
        <f t="shared" ref="I38:N38" si="98">SUM(I39:I43)</f>
        <v>227.60982070977275</v>
      </c>
      <c r="J38" s="784">
        <f t="shared" si="98"/>
        <v>473.1484547709764</v>
      </c>
      <c r="K38" s="784">
        <f t="shared" si="98"/>
        <v>752.95819741459582</v>
      </c>
      <c r="L38" s="784">
        <f t="shared" si="98"/>
        <v>505.07680845369225</v>
      </c>
      <c r="M38" s="784">
        <f t="shared" si="98"/>
        <v>701.07826082247311</v>
      </c>
      <c r="N38" s="784">
        <f t="shared" si="98"/>
        <v>530.38863511198531</v>
      </c>
      <c r="O38" s="210">
        <f t="shared" si="9"/>
        <v>0.38806266510007692</v>
      </c>
      <c r="P38" s="617">
        <f t="shared" si="9"/>
        <v>-0.2434672920969515</v>
      </c>
      <c r="Q38" s="544"/>
      <c r="R38" s="31">
        <v>45</v>
      </c>
      <c r="S38" s="31">
        <v>55</v>
      </c>
      <c r="T38" s="31">
        <v>55</v>
      </c>
      <c r="U38" s="31">
        <v>65</v>
      </c>
      <c r="V38" s="31">
        <v>85</v>
      </c>
      <c r="W38" s="31">
        <v>95</v>
      </c>
      <c r="X38" s="31">
        <v>90</v>
      </c>
      <c r="Y38" s="31">
        <v>110</v>
      </c>
      <c r="Z38" s="31">
        <v>85</v>
      </c>
      <c r="AA38" s="31">
        <v>40</v>
      </c>
      <c r="AB38" s="31">
        <v>60</v>
      </c>
      <c r="AC38" s="31">
        <v>70</v>
      </c>
      <c r="AD38" s="31">
        <v>65</v>
      </c>
      <c r="AE38" s="31">
        <v>55</v>
      </c>
      <c r="AF38" s="31">
        <v>70</v>
      </c>
      <c r="AG38" s="31">
        <v>65</v>
      </c>
      <c r="AH38" s="31">
        <v>70</v>
      </c>
      <c r="AI38" s="31">
        <v>70</v>
      </c>
      <c r="AJ38" s="31">
        <v>115.52785004885301</v>
      </c>
      <c r="AK38" s="31">
        <v>28.708334595919801</v>
      </c>
      <c r="AL38" s="31">
        <v>69.424871780826408</v>
      </c>
      <c r="AM38" s="31">
        <v>13.948764284173521</v>
      </c>
      <c r="AN38" s="31">
        <v>160.92805484004475</v>
      </c>
      <c r="AO38" s="31">
        <v>27.931164048001953</v>
      </c>
      <c r="AP38" s="31">
        <v>194.03720045453909</v>
      </c>
      <c r="AQ38" s="31">
        <v>90.252035428390613</v>
      </c>
      <c r="AR38" s="31">
        <v>101.62376663014028</v>
      </c>
      <c r="AS38" s="31">
        <v>373.37792404275092</v>
      </c>
      <c r="AT38" s="31">
        <v>137.74934646879498</v>
      </c>
      <c r="AU38" s="31">
        <v>140.20716027290959</v>
      </c>
      <c r="AV38" s="31">
        <v>150.24889961230423</v>
      </c>
      <c r="AW38" s="31">
        <v>202.26501444897195</v>
      </c>
      <c r="AX38" s="31">
        <v>150.97128093828448</v>
      </c>
      <c r="AY38" s="31">
        <v>1.591613454131604</v>
      </c>
      <c r="AZ38" s="31">
        <v>80.452188107410478</v>
      </c>
      <c r="BA38" s="31">
        <v>161.33497274175835</v>
      </c>
      <c r="BB38" s="31">
        <v>149.16910637407264</v>
      </c>
      <c r="BC38" s="31">
        <v>310.07655447151984</v>
      </c>
      <c r="BD38" s="31"/>
      <c r="BE38" s="31">
        <f t="shared" ref="BE38:BH38" si="99">SUM(BE39:BE43)</f>
        <v>125</v>
      </c>
      <c r="BF38" s="31">
        <f t="shared" si="99"/>
        <v>100</v>
      </c>
      <c r="BG38" s="31">
        <f t="shared" si="99"/>
        <v>120</v>
      </c>
      <c r="BH38" s="31">
        <f t="shared" si="99"/>
        <v>180</v>
      </c>
      <c r="BI38" s="31">
        <f>SUM(BI39:BI43)</f>
        <v>200</v>
      </c>
      <c r="BJ38" s="31">
        <f t="shared" ref="BJ38:BM38" si="100">SUM(BJ39:BJ43)</f>
        <v>125</v>
      </c>
      <c r="BK38" s="31">
        <f t="shared" si="100"/>
        <v>130</v>
      </c>
      <c r="BL38" s="31">
        <f t="shared" si="100"/>
        <v>120</v>
      </c>
      <c r="BM38" s="31">
        <f t="shared" si="100"/>
        <v>135</v>
      </c>
      <c r="BN38" s="31">
        <f>SUM(BN39:BN43)</f>
        <v>140</v>
      </c>
      <c r="BO38" s="31">
        <f>AJ38+AK38</f>
        <v>144.23618464477281</v>
      </c>
      <c r="BP38" s="31">
        <f>AL38+AM38</f>
        <v>83.373636064999928</v>
      </c>
      <c r="BQ38" s="31">
        <f>AN38+AO38</f>
        <v>188.85921888804671</v>
      </c>
      <c r="BR38" s="31">
        <f t="shared" si="28"/>
        <v>284.28923588292969</v>
      </c>
      <c r="BS38" s="31">
        <f t="shared" si="48"/>
        <v>475.00169067289119</v>
      </c>
      <c r="BT38" s="31">
        <f>AT38+AU38</f>
        <v>277.95650674170457</v>
      </c>
      <c r="BU38" s="31">
        <f>AV38+AW38</f>
        <v>352.51391406127618</v>
      </c>
      <c r="BV38" s="31">
        <f t="shared" si="27"/>
        <v>152.56289439241607</v>
      </c>
      <c r="BW38" s="31">
        <f t="shared" si="15"/>
        <v>241.78716084916883</v>
      </c>
      <c r="BX38" s="31">
        <f t="shared" si="16"/>
        <v>459.24566084559251</v>
      </c>
      <c r="BY38" s="31"/>
      <c r="BZ38" s="785" t="s">
        <v>11</v>
      </c>
      <c r="CA38" s="31">
        <f t="shared" si="65"/>
        <v>180</v>
      </c>
      <c r="CB38" s="31">
        <f t="shared" si="65"/>
        <v>225</v>
      </c>
      <c r="CC38" s="31">
        <f t="shared" si="65"/>
        <v>300</v>
      </c>
      <c r="CD38" s="31">
        <f t="shared" si="65"/>
        <v>320</v>
      </c>
      <c r="CE38" s="31">
        <f t="shared" si="65"/>
        <v>260</v>
      </c>
      <c r="CF38" s="31">
        <f t="shared" si="65"/>
        <v>275</v>
      </c>
      <c r="CG38" s="31">
        <f t="shared" si="65"/>
        <v>227.60982070977275</v>
      </c>
      <c r="CH38" s="31">
        <f t="shared" si="65"/>
        <v>473.1484547709764</v>
      </c>
      <c r="CI38" s="31">
        <f t="shared" si="65"/>
        <v>752.95819741459582</v>
      </c>
      <c r="CJ38" s="31">
        <f t="shared" si="65"/>
        <v>505.07680845369225</v>
      </c>
      <c r="CK38" s="31">
        <f>M38</f>
        <v>701.07826082247311</v>
      </c>
      <c r="CL38" s="31">
        <f>N38</f>
        <v>530.38863511198531</v>
      </c>
      <c r="CM38" s="210">
        <f t="shared" si="35"/>
        <v>0.38806266510007692</v>
      </c>
      <c r="CN38" s="210">
        <f>P38</f>
        <v>-0.2434672920969515</v>
      </c>
      <c r="CO38" s="544"/>
      <c r="CP38" s="444">
        <f t="shared" ref="CP38:EA38" si="101">R38</f>
        <v>45</v>
      </c>
      <c r="CQ38" s="444">
        <f t="shared" si="101"/>
        <v>55</v>
      </c>
      <c r="CR38" s="444">
        <f t="shared" si="101"/>
        <v>55</v>
      </c>
      <c r="CS38" s="444">
        <f t="shared" si="101"/>
        <v>65</v>
      </c>
      <c r="CT38" s="444">
        <f t="shared" si="101"/>
        <v>85</v>
      </c>
      <c r="CU38" s="444">
        <f t="shared" si="101"/>
        <v>95</v>
      </c>
      <c r="CV38" s="444">
        <f t="shared" si="101"/>
        <v>90</v>
      </c>
      <c r="CW38" s="444">
        <f t="shared" si="101"/>
        <v>110</v>
      </c>
      <c r="CX38" s="444">
        <f t="shared" si="101"/>
        <v>85</v>
      </c>
      <c r="CY38" s="444">
        <f t="shared" si="101"/>
        <v>40</v>
      </c>
      <c r="CZ38" s="444">
        <f t="shared" si="101"/>
        <v>60</v>
      </c>
      <c r="DA38" s="444">
        <f t="shared" si="101"/>
        <v>70</v>
      </c>
      <c r="DB38" s="444">
        <f t="shared" si="101"/>
        <v>65</v>
      </c>
      <c r="DC38" s="444">
        <f t="shared" si="101"/>
        <v>55</v>
      </c>
      <c r="DD38" s="444">
        <f t="shared" si="101"/>
        <v>70</v>
      </c>
      <c r="DE38" s="444">
        <f t="shared" si="101"/>
        <v>65</v>
      </c>
      <c r="DF38" s="444">
        <f t="shared" si="101"/>
        <v>70</v>
      </c>
      <c r="DG38" s="444">
        <f t="shared" si="101"/>
        <v>70</v>
      </c>
      <c r="DH38" s="444">
        <f t="shared" si="101"/>
        <v>115.52785004885301</v>
      </c>
      <c r="DI38" s="444">
        <f t="shared" si="101"/>
        <v>28.708334595919801</v>
      </c>
      <c r="DJ38" s="444">
        <f t="shared" si="101"/>
        <v>69.424871780826408</v>
      </c>
      <c r="DK38" s="444">
        <f t="shared" si="101"/>
        <v>13.948764284173521</v>
      </c>
      <c r="DL38" s="444">
        <f t="shared" si="101"/>
        <v>160.92805484004475</v>
      </c>
      <c r="DM38" s="444">
        <f t="shared" si="101"/>
        <v>27.931164048001953</v>
      </c>
      <c r="DN38" s="444">
        <f t="shared" si="101"/>
        <v>194.03720045453909</v>
      </c>
      <c r="DO38" s="444">
        <f t="shared" si="101"/>
        <v>90.252035428390613</v>
      </c>
      <c r="DP38" s="444">
        <f t="shared" si="101"/>
        <v>101.62376663014028</v>
      </c>
      <c r="DQ38" s="444">
        <f t="shared" si="101"/>
        <v>373.37792404275092</v>
      </c>
      <c r="DR38" s="444">
        <f t="shared" si="101"/>
        <v>137.74934646879498</v>
      </c>
      <c r="DS38" s="444">
        <f t="shared" si="101"/>
        <v>140.20716027290959</v>
      </c>
      <c r="DT38" s="444">
        <f t="shared" si="101"/>
        <v>150.24889961230423</v>
      </c>
      <c r="DU38" s="444">
        <f t="shared" si="101"/>
        <v>202.26501444897195</v>
      </c>
      <c r="DV38" s="444">
        <f t="shared" si="101"/>
        <v>150.97128093828448</v>
      </c>
      <c r="DW38" s="444">
        <f t="shared" si="101"/>
        <v>1.591613454131604</v>
      </c>
      <c r="DX38" s="444">
        <f t="shared" si="101"/>
        <v>80.452188107410478</v>
      </c>
      <c r="DY38" s="444">
        <f t="shared" si="101"/>
        <v>161.33497274175835</v>
      </c>
      <c r="DZ38" s="444">
        <f t="shared" si="101"/>
        <v>149.16910637407264</v>
      </c>
      <c r="EA38" s="444">
        <f t="shared" si="101"/>
        <v>310.07655447151984</v>
      </c>
      <c r="EB38" s="444"/>
      <c r="EC38" s="444">
        <f t="shared" ref="EC38:EV38" si="102">BE38</f>
        <v>125</v>
      </c>
      <c r="ED38" s="444">
        <f t="shared" si="102"/>
        <v>100</v>
      </c>
      <c r="EE38" s="444">
        <f t="shared" si="102"/>
        <v>120</v>
      </c>
      <c r="EF38" s="444">
        <f t="shared" si="102"/>
        <v>180</v>
      </c>
      <c r="EG38" s="444">
        <f t="shared" si="102"/>
        <v>200</v>
      </c>
      <c r="EH38" s="444">
        <f t="shared" si="102"/>
        <v>125</v>
      </c>
      <c r="EI38" s="444">
        <f t="shared" si="102"/>
        <v>130</v>
      </c>
      <c r="EJ38" s="444">
        <f t="shared" si="102"/>
        <v>120</v>
      </c>
      <c r="EK38" s="444">
        <f t="shared" si="102"/>
        <v>135</v>
      </c>
      <c r="EL38" s="444">
        <f t="shared" si="102"/>
        <v>140</v>
      </c>
      <c r="EM38" s="444">
        <f t="shared" si="102"/>
        <v>144.23618464477281</v>
      </c>
      <c r="EN38" s="444">
        <f t="shared" si="102"/>
        <v>83.373636064999928</v>
      </c>
      <c r="EO38" s="444">
        <f t="shared" si="102"/>
        <v>188.85921888804671</v>
      </c>
      <c r="EP38" s="444">
        <f t="shared" si="102"/>
        <v>284.28923588292969</v>
      </c>
      <c r="EQ38" s="444">
        <f t="shared" si="102"/>
        <v>475.00169067289119</v>
      </c>
      <c r="ER38" s="444">
        <f t="shared" si="102"/>
        <v>277.95650674170457</v>
      </c>
      <c r="ES38" s="444">
        <f t="shared" si="102"/>
        <v>352.51391406127618</v>
      </c>
      <c r="ET38" s="444">
        <f t="shared" si="102"/>
        <v>152.56289439241607</v>
      </c>
      <c r="EU38" s="444">
        <f t="shared" si="102"/>
        <v>241.78716084916883</v>
      </c>
      <c r="EV38" s="444">
        <f t="shared" si="102"/>
        <v>459.24566084559251</v>
      </c>
    </row>
    <row r="39" spans="2:152" x14ac:dyDescent="0.3">
      <c r="B39" s="10" t="s">
        <v>15</v>
      </c>
      <c r="C39" s="796">
        <v>5</v>
      </c>
      <c r="D39" s="796">
        <v>5</v>
      </c>
      <c r="E39" s="796">
        <v>0</v>
      </c>
      <c r="F39" s="796">
        <v>10</v>
      </c>
      <c r="G39" s="796">
        <v>5</v>
      </c>
      <c r="H39" s="796">
        <v>5</v>
      </c>
      <c r="I39" s="797">
        <v>-81.113935226448945</v>
      </c>
      <c r="J39" s="797">
        <v>-24.471673419708125</v>
      </c>
      <c r="K39" s="797">
        <v>17.347703600423774</v>
      </c>
      <c r="L39" s="797">
        <v>26.675622594372939</v>
      </c>
      <c r="M39" s="797">
        <v>42.853241634238088</v>
      </c>
      <c r="N39" s="797">
        <v>15.705717479593782</v>
      </c>
      <c r="O39" s="208">
        <f t="shared" si="9"/>
        <v>0.60645703704316611</v>
      </c>
      <c r="P39" s="208">
        <f t="shared" si="9"/>
        <v>-0.63349989684221419</v>
      </c>
      <c r="Q39" s="544"/>
      <c r="R39" s="7">
        <v>0</v>
      </c>
      <c r="S39" s="7">
        <v>0</v>
      </c>
      <c r="T39" s="7">
        <v>0</v>
      </c>
      <c r="U39" s="7">
        <v>0</v>
      </c>
      <c r="V39" s="7">
        <v>0</v>
      </c>
      <c r="W39" s="7">
        <v>0</v>
      </c>
      <c r="X39" s="7">
        <v>5</v>
      </c>
      <c r="Y39" s="7">
        <v>5</v>
      </c>
      <c r="Z39" s="7">
        <v>5</v>
      </c>
      <c r="AA39" s="7">
        <v>0</v>
      </c>
      <c r="AB39" s="7">
        <v>0</v>
      </c>
      <c r="AC39" s="7">
        <v>0</v>
      </c>
      <c r="AD39" s="7">
        <v>0</v>
      </c>
      <c r="AE39" s="7">
        <v>0</v>
      </c>
      <c r="AF39" s="7">
        <v>0</v>
      </c>
      <c r="AG39" s="7">
        <v>0</v>
      </c>
      <c r="AH39" s="7">
        <v>0</v>
      </c>
      <c r="AI39" s="7">
        <v>5</v>
      </c>
      <c r="AJ39" s="7"/>
      <c r="AK39" s="7"/>
      <c r="AL39" s="7"/>
      <c r="AM39" s="7"/>
      <c r="AN39" s="7"/>
      <c r="AO39" s="7"/>
      <c r="AP39" s="7"/>
      <c r="AQ39" s="7"/>
      <c r="AR39" s="7"/>
      <c r="AS39" s="7"/>
      <c r="AT39" s="7"/>
      <c r="AU39" s="7"/>
      <c r="AV39" s="7"/>
      <c r="AW39" s="7"/>
      <c r="AX39" s="7"/>
      <c r="AY39" s="7"/>
      <c r="AZ39" s="7"/>
      <c r="BA39" s="7"/>
      <c r="BB39" s="7"/>
      <c r="BC39" s="7"/>
      <c r="BD39" s="7"/>
      <c r="BE39" s="7">
        <f t="shared" ref="BE39:BE43" si="103">D39-BF39</f>
        <v>5</v>
      </c>
      <c r="BF39" s="7">
        <f t="shared" ref="BF39:BF43" si="104">SUM(R39:S39)</f>
        <v>0</v>
      </c>
      <c r="BG39" s="7">
        <f t="shared" ref="BG39:BG43" si="105">SUM(T39:U39)</f>
        <v>0</v>
      </c>
      <c r="BH39" s="7">
        <f t="shared" ref="BH39:BH43" si="106">SUM(V39:W39)</f>
        <v>0</v>
      </c>
      <c r="BI39" s="7">
        <f t="shared" ref="BI39:BI43" si="107">SUM(X39:Y39)</f>
        <v>10</v>
      </c>
      <c r="BJ39" s="7">
        <f t="shared" ref="BJ39:BJ43" si="108">SUM(Z39:AA39)</f>
        <v>5</v>
      </c>
      <c r="BK39" s="7">
        <f t="shared" ref="BK39:BK43" si="109">SUM(AB39:AC39)</f>
        <v>0</v>
      </c>
      <c r="BL39" s="7">
        <f t="shared" ref="BL39:BL43" si="110">SUM(AD39:AE39)</f>
        <v>0</v>
      </c>
      <c r="BM39" s="7">
        <f t="shared" ref="BM39:BM43" si="111">SUM(AF39:AG39)</f>
        <v>0</v>
      </c>
      <c r="BN39" s="7">
        <f t="shared" ref="BN39:BN43" si="112">SUM(AH39:AI39)</f>
        <v>5</v>
      </c>
      <c r="BO39" s="7"/>
      <c r="BP39" s="7"/>
      <c r="BQ39" s="7"/>
      <c r="BR39" s="31"/>
      <c r="BS39" s="37"/>
      <c r="BT39" s="37"/>
      <c r="BU39" s="37"/>
      <c r="BV39" s="37">
        <f t="shared" si="27"/>
        <v>0</v>
      </c>
      <c r="BW39" s="37">
        <f t="shared" si="15"/>
        <v>0</v>
      </c>
      <c r="BX39" s="37">
        <f t="shared" si="16"/>
        <v>0</v>
      </c>
      <c r="BY39" s="37"/>
      <c r="BZ39" s="10" t="s">
        <v>15</v>
      </c>
      <c r="CA39" s="7">
        <f t="shared" si="65"/>
        <v>5</v>
      </c>
      <c r="CB39" s="7">
        <f t="shared" si="65"/>
        <v>5</v>
      </c>
      <c r="CC39" s="7">
        <f t="shared" si="65"/>
        <v>0</v>
      </c>
      <c r="CD39" s="7">
        <f t="shared" si="65"/>
        <v>10</v>
      </c>
      <c r="CE39" s="7">
        <f t="shared" si="65"/>
        <v>5</v>
      </c>
      <c r="CF39" s="7">
        <f t="shared" si="65"/>
        <v>5</v>
      </c>
      <c r="CG39" s="7">
        <f t="shared" si="65"/>
        <v>-81.113935226448945</v>
      </c>
      <c r="CH39" s="7">
        <f t="shared" si="65"/>
        <v>-24.471673419708125</v>
      </c>
      <c r="CI39" s="7">
        <f t="shared" si="65"/>
        <v>17.347703600423774</v>
      </c>
      <c r="CJ39" s="7">
        <f t="shared" si="65"/>
        <v>26.675622594372939</v>
      </c>
      <c r="CK39" s="7">
        <f t="shared" si="65"/>
        <v>42.853241634238088</v>
      </c>
      <c r="CL39" s="7"/>
      <c r="CM39" s="208"/>
      <c r="CN39" s="208"/>
      <c r="CO39" s="199"/>
      <c r="CP39" s="43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679"/>
      <c r="EG39" s="679"/>
      <c r="EH39" s="679"/>
      <c r="EI39" s="679"/>
      <c r="EJ39" s="679"/>
      <c r="EK39" s="679"/>
      <c r="EL39" s="679"/>
      <c r="EM39" s="679"/>
      <c r="EN39" s="679"/>
      <c r="EO39" s="679"/>
      <c r="EP39" s="679"/>
      <c r="EQ39" s="679"/>
      <c r="ER39" s="679"/>
      <c r="ES39" s="679"/>
      <c r="ET39" s="679"/>
      <c r="EU39" s="679"/>
      <c r="EV39" s="679"/>
    </row>
    <row r="40" spans="2:152" x14ac:dyDescent="0.3">
      <c r="B40" s="10" t="s">
        <v>16</v>
      </c>
      <c r="C40" s="796">
        <v>-5</v>
      </c>
      <c r="D40" s="796">
        <v>10</v>
      </c>
      <c r="E40" s="796">
        <v>5</v>
      </c>
      <c r="F40" s="796">
        <v>5</v>
      </c>
      <c r="G40" s="796">
        <v>5</v>
      </c>
      <c r="H40" s="796">
        <v>20</v>
      </c>
      <c r="I40" s="797">
        <v>65.070712975793626</v>
      </c>
      <c r="J40" s="797">
        <v>36.44975114331443</v>
      </c>
      <c r="K40" s="797">
        <v>6.4190831113023998</v>
      </c>
      <c r="L40" s="797">
        <v>22.37654254430489</v>
      </c>
      <c r="M40" s="797">
        <v>16.052694290388104</v>
      </c>
      <c r="N40" s="797">
        <v>6.7770547978030073</v>
      </c>
      <c r="O40" s="208">
        <f t="shared" si="9"/>
        <v>-0.28261060623622947</v>
      </c>
      <c r="P40" s="208">
        <f t="shared" si="9"/>
        <v>-0.5778244651515656</v>
      </c>
      <c r="Q40" s="544"/>
      <c r="R40" s="7">
        <v>5</v>
      </c>
      <c r="S40" s="7">
        <v>0</v>
      </c>
      <c r="T40" s="7">
        <v>0</v>
      </c>
      <c r="U40" s="7">
        <v>5</v>
      </c>
      <c r="V40" s="7">
        <v>0</v>
      </c>
      <c r="W40" s="7">
        <v>0</v>
      </c>
      <c r="X40" s="7">
        <v>0</v>
      </c>
      <c r="Y40" s="7">
        <v>5</v>
      </c>
      <c r="Z40" s="7">
        <v>0</v>
      </c>
      <c r="AA40" s="7">
        <v>0</v>
      </c>
      <c r="AB40" s="7">
        <v>5</v>
      </c>
      <c r="AC40" s="7">
        <v>0</v>
      </c>
      <c r="AD40" s="7">
        <v>0</v>
      </c>
      <c r="AE40" s="7">
        <v>0</v>
      </c>
      <c r="AF40" s="7">
        <v>5</v>
      </c>
      <c r="AG40" s="7">
        <v>5</v>
      </c>
      <c r="AH40" s="7">
        <v>5</v>
      </c>
      <c r="AI40" s="7">
        <v>5</v>
      </c>
      <c r="AJ40" s="7"/>
      <c r="AK40" s="7"/>
      <c r="AL40" s="7"/>
      <c r="AM40" s="7"/>
      <c r="AN40" s="7"/>
      <c r="AO40" s="7"/>
      <c r="AP40" s="7"/>
      <c r="AQ40" s="7"/>
      <c r="AR40" s="7"/>
      <c r="AS40" s="7"/>
      <c r="AT40" s="7"/>
      <c r="AU40" s="7"/>
      <c r="AV40" s="7"/>
      <c r="AW40" s="7"/>
      <c r="AX40" s="7"/>
      <c r="AY40" s="7"/>
      <c r="AZ40" s="7"/>
      <c r="BA40" s="7"/>
      <c r="BB40" s="7"/>
      <c r="BC40" s="7"/>
      <c r="BD40" s="7"/>
      <c r="BE40" s="7">
        <f t="shared" si="103"/>
        <v>5</v>
      </c>
      <c r="BF40" s="7">
        <f t="shared" si="104"/>
        <v>5</v>
      </c>
      <c r="BG40" s="7">
        <f t="shared" si="105"/>
        <v>5</v>
      </c>
      <c r="BH40" s="7">
        <f t="shared" si="106"/>
        <v>0</v>
      </c>
      <c r="BI40" s="7">
        <f t="shared" si="107"/>
        <v>5</v>
      </c>
      <c r="BJ40" s="7">
        <f t="shared" si="108"/>
        <v>0</v>
      </c>
      <c r="BK40" s="7">
        <f t="shared" si="109"/>
        <v>5</v>
      </c>
      <c r="BL40" s="7">
        <f t="shared" si="110"/>
        <v>0</v>
      </c>
      <c r="BM40" s="7">
        <f t="shared" si="111"/>
        <v>10</v>
      </c>
      <c r="BN40" s="7">
        <f t="shared" si="112"/>
        <v>10</v>
      </c>
      <c r="BO40" s="7"/>
      <c r="BP40" s="7"/>
      <c r="BQ40" s="7"/>
      <c r="BR40" s="31"/>
      <c r="BS40" s="37"/>
      <c r="BT40" s="37"/>
      <c r="BU40" s="37"/>
      <c r="BV40" s="37">
        <f t="shared" si="27"/>
        <v>0</v>
      </c>
      <c r="BW40" s="37">
        <f t="shared" si="15"/>
        <v>0</v>
      </c>
      <c r="BX40" s="37">
        <f t="shared" si="16"/>
        <v>0</v>
      </c>
      <c r="BY40" s="37"/>
      <c r="BZ40" s="10" t="s">
        <v>16</v>
      </c>
      <c r="CA40" s="7">
        <f t="shared" si="65"/>
        <v>-5</v>
      </c>
      <c r="CB40" s="7">
        <f t="shared" si="65"/>
        <v>10</v>
      </c>
      <c r="CC40" s="7">
        <f t="shared" si="65"/>
        <v>5</v>
      </c>
      <c r="CD40" s="7">
        <f t="shared" si="65"/>
        <v>5</v>
      </c>
      <c r="CE40" s="7">
        <f t="shared" si="65"/>
        <v>5</v>
      </c>
      <c r="CF40" s="7">
        <f t="shared" si="65"/>
        <v>20</v>
      </c>
      <c r="CG40" s="7">
        <f t="shared" si="65"/>
        <v>65.070712975793626</v>
      </c>
      <c r="CH40" s="7">
        <f t="shared" si="65"/>
        <v>36.44975114331443</v>
      </c>
      <c r="CI40" s="7">
        <f t="shared" si="65"/>
        <v>6.4190831113023998</v>
      </c>
      <c r="CJ40" s="7">
        <f t="shared" si="65"/>
        <v>22.37654254430489</v>
      </c>
      <c r="CK40" s="7">
        <f t="shared" si="65"/>
        <v>16.052694290388104</v>
      </c>
      <c r="CL40" s="7"/>
      <c r="CM40" s="208"/>
      <c r="CN40" s="208"/>
      <c r="CO40" s="221"/>
      <c r="CP40" s="439"/>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679"/>
      <c r="EG40" s="679"/>
      <c r="EH40" s="679"/>
      <c r="EI40" s="679"/>
      <c r="EJ40" s="679"/>
      <c r="EK40" s="679"/>
      <c r="EL40" s="679"/>
      <c r="EM40" s="679"/>
      <c r="EN40" s="679"/>
      <c r="EO40" s="679"/>
      <c r="EP40" s="679"/>
      <c r="EQ40" s="679"/>
      <c r="ER40" s="679"/>
      <c r="ES40" s="679"/>
      <c r="ET40" s="679"/>
      <c r="EU40" s="679"/>
      <c r="EV40" s="679"/>
    </row>
    <row r="41" spans="2:152" x14ac:dyDescent="0.3">
      <c r="B41" s="10" t="s">
        <v>17</v>
      </c>
      <c r="C41" s="796">
        <v>0</v>
      </c>
      <c r="D41" s="796">
        <v>-10</v>
      </c>
      <c r="E41" s="796">
        <v>0</v>
      </c>
      <c r="F41" s="796">
        <v>-10</v>
      </c>
      <c r="G41" s="796">
        <v>-10</v>
      </c>
      <c r="H41" s="796">
        <v>0</v>
      </c>
      <c r="I41" s="797">
        <v>-38.413840380904006</v>
      </c>
      <c r="J41" s="797">
        <v>-63.210784112855521</v>
      </c>
      <c r="K41" s="797">
        <v>7.2033887490634347</v>
      </c>
      <c r="L41" s="797">
        <v>-150.66460003943456</v>
      </c>
      <c r="M41" s="797">
        <v>4.7650390056133523</v>
      </c>
      <c r="N41" s="797">
        <v>-9.5134192021004207</v>
      </c>
      <c r="O41" s="208" t="str">
        <f t="shared" si="9"/>
        <v>N/A</v>
      </c>
      <c r="P41" s="208" t="str">
        <f t="shared" si="9"/>
        <v>N/A</v>
      </c>
      <c r="Q41" s="544"/>
      <c r="R41" s="7">
        <v>-5</v>
      </c>
      <c r="S41" s="7">
        <v>0</v>
      </c>
      <c r="T41" s="7">
        <v>0</v>
      </c>
      <c r="U41" s="7">
        <v>0</v>
      </c>
      <c r="V41" s="7">
        <v>0</v>
      </c>
      <c r="W41" s="7">
        <v>0</v>
      </c>
      <c r="X41" s="7">
        <v>0</v>
      </c>
      <c r="Y41" s="7">
        <v>0</v>
      </c>
      <c r="Z41" s="7">
        <v>-5</v>
      </c>
      <c r="AA41" s="7">
        <v>-5</v>
      </c>
      <c r="AB41" s="7">
        <v>-5</v>
      </c>
      <c r="AC41" s="7">
        <v>-5</v>
      </c>
      <c r="AD41" s="7">
        <v>0</v>
      </c>
      <c r="AE41" s="7">
        <v>0</v>
      </c>
      <c r="AF41" s="7">
        <v>0</v>
      </c>
      <c r="AG41" s="7">
        <v>0</v>
      </c>
      <c r="AH41" s="7">
        <v>0</v>
      </c>
      <c r="AI41" s="7">
        <v>0</v>
      </c>
      <c r="AJ41" s="7"/>
      <c r="AK41" s="7"/>
      <c r="AL41" s="7"/>
      <c r="AM41" s="7"/>
      <c r="AN41" s="7"/>
      <c r="AO41" s="7"/>
      <c r="AP41" s="7"/>
      <c r="AQ41" s="7"/>
      <c r="AR41" s="7"/>
      <c r="AS41" s="7"/>
      <c r="AT41" s="7"/>
      <c r="AU41" s="7"/>
      <c r="AV41" s="7"/>
      <c r="AW41" s="7"/>
      <c r="AX41" s="7"/>
      <c r="AY41" s="7"/>
      <c r="AZ41" s="7"/>
      <c r="BA41" s="7"/>
      <c r="BB41" s="7"/>
      <c r="BC41" s="7"/>
      <c r="BD41" s="7"/>
      <c r="BE41" s="7">
        <f t="shared" si="103"/>
        <v>-5</v>
      </c>
      <c r="BF41" s="7">
        <f t="shared" si="104"/>
        <v>-5</v>
      </c>
      <c r="BG41" s="7">
        <f t="shared" si="105"/>
        <v>0</v>
      </c>
      <c r="BH41" s="7">
        <f t="shared" si="106"/>
        <v>0</v>
      </c>
      <c r="BI41" s="7">
        <f t="shared" si="107"/>
        <v>0</v>
      </c>
      <c r="BJ41" s="7">
        <f t="shared" si="108"/>
        <v>-10</v>
      </c>
      <c r="BK41" s="7">
        <f t="shared" si="109"/>
        <v>-10</v>
      </c>
      <c r="BL41" s="7">
        <f t="shared" si="110"/>
        <v>0</v>
      </c>
      <c r="BM41" s="7">
        <f t="shared" si="111"/>
        <v>0</v>
      </c>
      <c r="BN41" s="7">
        <f t="shared" si="112"/>
        <v>0</v>
      </c>
      <c r="BO41" s="7"/>
      <c r="BP41" s="7"/>
      <c r="BQ41" s="7"/>
      <c r="BR41" s="31"/>
      <c r="BS41" s="37"/>
      <c r="BT41" s="37"/>
      <c r="BU41" s="37"/>
      <c r="BV41" s="37">
        <f t="shared" si="27"/>
        <v>0</v>
      </c>
      <c r="BW41" s="37">
        <f t="shared" si="15"/>
        <v>0</v>
      </c>
      <c r="BX41" s="37">
        <f t="shared" si="16"/>
        <v>0</v>
      </c>
      <c r="BY41" s="37"/>
      <c r="BZ41" s="10" t="s">
        <v>17</v>
      </c>
      <c r="CA41" s="7">
        <f t="shared" si="65"/>
        <v>0</v>
      </c>
      <c r="CB41" s="7">
        <f t="shared" si="65"/>
        <v>-10</v>
      </c>
      <c r="CC41" s="7">
        <f t="shared" si="65"/>
        <v>0</v>
      </c>
      <c r="CD41" s="7">
        <f t="shared" si="65"/>
        <v>-10</v>
      </c>
      <c r="CE41" s="7">
        <f t="shared" si="65"/>
        <v>-10</v>
      </c>
      <c r="CF41" s="7">
        <f t="shared" si="65"/>
        <v>0</v>
      </c>
      <c r="CG41" s="7">
        <f t="shared" si="65"/>
        <v>-38.413840380904006</v>
      </c>
      <c r="CH41" s="7">
        <f t="shared" si="65"/>
        <v>-63.210784112855521</v>
      </c>
      <c r="CI41" s="7">
        <f t="shared" si="65"/>
        <v>7.2033887490634347</v>
      </c>
      <c r="CJ41" s="7">
        <f t="shared" si="65"/>
        <v>-150.66460003943456</v>
      </c>
      <c r="CK41" s="7">
        <f t="shared" si="65"/>
        <v>4.7650390056133523</v>
      </c>
      <c r="CL41" s="7"/>
      <c r="CM41" s="208"/>
      <c r="CN41" s="208"/>
      <c r="CO41" s="221"/>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679"/>
      <c r="EG41" s="679"/>
      <c r="EH41" s="679"/>
      <c r="EI41" s="679"/>
      <c r="EJ41" s="679"/>
      <c r="EK41" s="679"/>
      <c r="EL41" s="679"/>
      <c r="EM41" s="679"/>
      <c r="EN41" s="679"/>
      <c r="EO41" s="679"/>
      <c r="EP41" s="679"/>
      <c r="EQ41" s="679"/>
      <c r="ER41" s="679"/>
      <c r="ES41" s="679"/>
      <c r="ET41" s="679"/>
      <c r="EU41" s="679"/>
      <c r="EV41" s="679"/>
    </row>
    <row r="42" spans="2:152" x14ac:dyDescent="0.3">
      <c r="B42" s="10" t="s">
        <v>18</v>
      </c>
      <c r="C42" s="796">
        <v>150</v>
      </c>
      <c r="D42" s="796">
        <v>175</v>
      </c>
      <c r="E42" s="796">
        <v>195</v>
      </c>
      <c r="F42" s="796">
        <v>225</v>
      </c>
      <c r="G42" s="796">
        <v>165</v>
      </c>
      <c r="H42" s="796">
        <v>120</v>
      </c>
      <c r="I42" s="797">
        <v>175.50044346106833</v>
      </c>
      <c r="J42" s="797">
        <v>384.88880641101423</v>
      </c>
      <c r="K42" s="797">
        <v>757.56310483847119</v>
      </c>
      <c r="L42" s="797">
        <v>524.23227136592277</v>
      </c>
      <c r="M42" s="797">
        <v>651.33517898334412</v>
      </c>
      <c r="N42" s="797">
        <v>485.57042815764305</v>
      </c>
      <c r="O42" s="208">
        <f t="shared" si="9"/>
        <v>0.24245532860128227</v>
      </c>
      <c r="P42" s="208">
        <f t="shared" si="9"/>
        <v>-0.25449991981768882</v>
      </c>
      <c r="Q42" s="544"/>
      <c r="R42" s="7">
        <v>35</v>
      </c>
      <c r="S42" s="7">
        <v>40</v>
      </c>
      <c r="T42" s="7">
        <v>45</v>
      </c>
      <c r="U42" s="7">
        <v>55</v>
      </c>
      <c r="V42" s="7">
        <v>45</v>
      </c>
      <c r="W42" s="7">
        <v>55</v>
      </c>
      <c r="X42" s="7">
        <v>50</v>
      </c>
      <c r="Y42" s="7">
        <v>70</v>
      </c>
      <c r="Z42" s="7">
        <v>65</v>
      </c>
      <c r="AA42" s="7">
        <v>40</v>
      </c>
      <c r="AB42" s="7">
        <v>50</v>
      </c>
      <c r="AC42" s="7">
        <v>35</v>
      </c>
      <c r="AD42" s="7">
        <v>35</v>
      </c>
      <c r="AE42" s="7">
        <v>45</v>
      </c>
      <c r="AF42" s="7">
        <v>55</v>
      </c>
      <c r="AG42" s="7">
        <v>25</v>
      </c>
      <c r="AH42" s="7">
        <v>20</v>
      </c>
      <c r="AI42" s="7">
        <v>20</v>
      </c>
      <c r="AJ42" s="7"/>
      <c r="AK42" s="7"/>
      <c r="AL42" s="7"/>
      <c r="AM42" s="7"/>
      <c r="AN42" s="7"/>
      <c r="AO42" s="7"/>
      <c r="AP42" s="7"/>
      <c r="AQ42" s="7"/>
      <c r="AR42" s="7"/>
      <c r="AS42" s="7"/>
      <c r="AT42" s="7"/>
      <c r="AU42" s="7"/>
      <c r="AV42" s="7"/>
      <c r="AW42" s="7"/>
      <c r="AX42" s="7"/>
      <c r="AY42" s="7"/>
      <c r="AZ42" s="7"/>
      <c r="BA42" s="7"/>
      <c r="BB42" s="7"/>
      <c r="BC42" s="7"/>
      <c r="BD42" s="7"/>
      <c r="BE42" s="7">
        <f t="shared" si="103"/>
        <v>100</v>
      </c>
      <c r="BF42" s="7">
        <f t="shared" si="104"/>
        <v>75</v>
      </c>
      <c r="BG42" s="7">
        <f t="shared" si="105"/>
        <v>100</v>
      </c>
      <c r="BH42" s="7">
        <f t="shared" si="106"/>
        <v>100</v>
      </c>
      <c r="BI42" s="7">
        <f t="shared" si="107"/>
        <v>120</v>
      </c>
      <c r="BJ42" s="7">
        <f t="shared" si="108"/>
        <v>105</v>
      </c>
      <c r="BK42" s="7">
        <f t="shared" si="109"/>
        <v>85</v>
      </c>
      <c r="BL42" s="7">
        <f t="shared" si="110"/>
        <v>80</v>
      </c>
      <c r="BM42" s="7">
        <f t="shared" si="111"/>
        <v>80</v>
      </c>
      <c r="BN42" s="7">
        <f t="shared" si="112"/>
        <v>40</v>
      </c>
      <c r="BO42" s="7"/>
      <c r="BP42" s="7"/>
      <c r="BQ42" s="7"/>
      <c r="BR42" s="31"/>
      <c r="BS42" s="37"/>
      <c r="BT42" s="37"/>
      <c r="BU42" s="37"/>
      <c r="BV42" s="37">
        <f t="shared" si="27"/>
        <v>0</v>
      </c>
      <c r="BW42" s="37">
        <f t="shared" si="15"/>
        <v>0</v>
      </c>
      <c r="BX42" s="37">
        <f t="shared" si="16"/>
        <v>0</v>
      </c>
      <c r="BY42" s="37"/>
      <c r="BZ42" s="10" t="s">
        <v>18</v>
      </c>
      <c r="CA42" s="7">
        <f t="shared" si="65"/>
        <v>150</v>
      </c>
      <c r="CB42" s="7">
        <f t="shared" si="65"/>
        <v>175</v>
      </c>
      <c r="CC42" s="7">
        <f t="shared" si="65"/>
        <v>195</v>
      </c>
      <c r="CD42" s="7">
        <f t="shared" si="65"/>
        <v>225</v>
      </c>
      <c r="CE42" s="7">
        <f t="shared" si="65"/>
        <v>165</v>
      </c>
      <c r="CF42" s="7">
        <f t="shared" si="65"/>
        <v>120</v>
      </c>
      <c r="CG42" s="7">
        <f t="shared" si="65"/>
        <v>175.50044346106833</v>
      </c>
      <c r="CH42" s="7">
        <f t="shared" si="65"/>
        <v>384.88880641101423</v>
      </c>
      <c r="CI42" s="7">
        <f t="shared" si="65"/>
        <v>757.56310483847119</v>
      </c>
      <c r="CJ42" s="7">
        <f t="shared" si="65"/>
        <v>524.23227136592277</v>
      </c>
      <c r="CK42" s="7">
        <f t="shared" si="65"/>
        <v>651.33517898334412</v>
      </c>
      <c r="CL42" s="7"/>
      <c r="CM42" s="208"/>
      <c r="CN42" s="208"/>
      <c r="CO42" s="199"/>
      <c r="CP42" s="43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679"/>
      <c r="EG42" s="679"/>
      <c r="EH42" s="679"/>
      <c r="EI42" s="679"/>
      <c r="EJ42" s="679"/>
      <c r="EK42" s="679"/>
      <c r="EL42" s="679"/>
      <c r="EM42" s="679"/>
      <c r="EN42" s="679"/>
      <c r="EO42" s="679"/>
      <c r="EP42" s="679"/>
      <c r="EQ42" s="679"/>
      <c r="ER42" s="679"/>
      <c r="ES42" s="679"/>
      <c r="ET42" s="679"/>
      <c r="EU42" s="679"/>
      <c r="EV42" s="679"/>
    </row>
    <row r="43" spans="2:152" x14ac:dyDescent="0.3">
      <c r="B43" s="52" t="s">
        <v>19</v>
      </c>
      <c r="C43" s="796">
        <v>30</v>
      </c>
      <c r="D43" s="796">
        <v>45</v>
      </c>
      <c r="E43" s="796">
        <v>100</v>
      </c>
      <c r="F43" s="796">
        <v>90</v>
      </c>
      <c r="G43" s="796">
        <v>95</v>
      </c>
      <c r="H43" s="796">
        <v>130</v>
      </c>
      <c r="I43" s="797">
        <v>106.56643988026374</v>
      </c>
      <c r="J43" s="797">
        <v>139.49235474921136</v>
      </c>
      <c r="K43" s="797">
        <v>-35.575082884664994</v>
      </c>
      <c r="L43" s="797">
        <v>82.45697198852622</v>
      </c>
      <c r="M43" s="797">
        <v>-13.927893091110604</v>
      </c>
      <c r="N43" s="797">
        <v>31.848853879045862</v>
      </c>
      <c r="O43" s="217" t="str">
        <f t="shared" si="9"/>
        <v>N/A</v>
      </c>
      <c r="P43" s="208" t="str">
        <f t="shared" si="9"/>
        <v>N/A</v>
      </c>
      <c r="Q43" s="544"/>
      <c r="R43" s="29">
        <v>10</v>
      </c>
      <c r="S43" s="29">
        <v>15</v>
      </c>
      <c r="T43" s="29">
        <v>10</v>
      </c>
      <c r="U43" s="29">
        <v>5</v>
      </c>
      <c r="V43" s="29">
        <v>40</v>
      </c>
      <c r="W43" s="29">
        <v>40</v>
      </c>
      <c r="X43" s="29">
        <v>35</v>
      </c>
      <c r="Y43" s="29">
        <v>30</v>
      </c>
      <c r="Z43" s="29">
        <v>20</v>
      </c>
      <c r="AA43" s="29">
        <v>5</v>
      </c>
      <c r="AB43" s="29">
        <v>10</v>
      </c>
      <c r="AC43" s="29">
        <v>40</v>
      </c>
      <c r="AD43" s="29">
        <v>30</v>
      </c>
      <c r="AE43" s="29">
        <v>10</v>
      </c>
      <c r="AF43" s="29">
        <v>10</v>
      </c>
      <c r="AG43" s="29">
        <v>35</v>
      </c>
      <c r="AH43" s="29">
        <v>45</v>
      </c>
      <c r="AI43" s="29">
        <v>40</v>
      </c>
      <c r="AJ43" s="29"/>
      <c r="AK43" s="29"/>
      <c r="AL43" s="29"/>
      <c r="AM43" s="29"/>
      <c r="AN43" s="29"/>
      <c r="AO43" s="29"/>
      <c r="AP43" s="29"/>
      <c r="AQ43" s="7"/>
      <c r="AR43" s="7"/>
      <c r="AS43" s="7"/>
      <c r="AT43" s="7"/>
      <c r="AU43" s="7"/>
      <c r="AV43" s="7"/>
      <c r="AW43" s="7"/>
      <c r="AX43" s="7"/>
      <c r="AY43" s="7"/>
      <c r="AZ43" s="7"/>
      <c r="BA43" s="7"/>
      <c r="BB43" s="7"/>
      <c r="BC43" s="7"/>
      <c r="BD43" s="7"/>
      <c r="BE43" s="29">
        <f t="shared" si="103"/>
        <v>20</v>
      </c>
      <c r="BF43" s="29">
        <f t="shared" si="104"/>
        <v>25</v>
      </c>
      <c r="BG43" s="29">
        <f t="shared" si="105"/>
        <v>15</v>
      </c>
      <c r="BH43" s="29">
        <f t="shared" si="106"/>
        <v>80</v>
      </c>
      <c r="BI43" s="29">
        <f t="shared" si="107"/>
        <v>65</v>
      </c>
      <c r="BJ43" s="29">
        <f t="shared" si="108"/>
        <v>25</v>
      </c>
      <c r="BK43" s="29">
        <f t="shared" si="109"/>
        <v>50</v>
      </c>
      <c r="BL43" s="29">
        <f t="shared" si="110"/>
        <v>40</v>
      </c>
      <c r="BM43" s="29">
        <f t="shared" si="111"/>
        <v>45</v>
      </c>
      <c r="BN43" s="29">
        <f t="shared" si="112"/>
        <v>85</v>
      </c>
      <c r="BO43" s="29"/>
      <c r="BP43" s="29"/>
      <c r="BQ43" s="29"/>
      <c r="BR43" s="795"/>
      <c r="BS43" s="787"/>
      <c r="BT43" s="787"/>
      <c r="BU43" s="787"/>
      <c r="BV43" s="787">
        <f t="shared" si="27"/>
        <v>0</v>
      </c>
      <c r="BW43" s="787">
        <f t="shared" si="15"/>
        <v>0</v>
      </c>
      <c r="BX43" s="787">
        <f t="shared" si="16"/>
        <v>0</v>
      </c>
      <c r="BY43" s="37"/>
      <c r="BZ43" s="52" t="s">
        <v>19</v>
      </c>
      <c r="CA43" s="29">
        <f t="shared" si="65"/>
        <v>30</v>
      </c>
      <c r="CB43" s="29">
        <f t="shared" si="65"/>
        <v>45</v>
      </c>
      <c r="CC43" s="29">
        <f t="shared" si="65"/>
        <v>100</v>
      </c>
      <c r="CD43" s="29">
        <f t="shared" si="65"/>
        <v>90</v>
      </c>
      <c r="CE43" s="29">
        <f t="shared" si="65"/>
        <v>95</v>
      </c>
      <c r="CF43" s="29">
        <f t="shared" si="65"/>
        <v>130</v>
      </c>
      <c r="CG43" s="29">
        <f t="shared" si="65"/>
        <v>106.56643988026374</v>
      </c>
      <c r="CH43" s="29">
        <f t="shared" si="65"/>
        <v>139.49235474921136</v>
      </c>
      <c r="CI43" s="29">
        <f t="shared" si="65"/>
        <v>-35.575082884664994</v>
      </c>
      <c r="CJ43" s="29">
        <f t="shared" si="65"/>
        <v>82.45697198852622</v>
      </c>
      <c r="CK43" s="29">
        <f t="shared" si="65"/>
        <v>-13.927893091110604</v>
      </c>
      <c r="CL43" s="29"/>
      <c r="CM43" s="217"/>
      <c r="CN43" s="217"/>
      <c r="CO43" s="199"/>
      <c r="CP43" s="447"/>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row>
    <row r="44" spans="2:152" x14ac:dyDescent="0.3">
      <c r="B44" s="239" t="s">
        <v>58</v>
      </c>
      <c r="C44" s="798">
        <v>220</v>
      </c>
      <c r="D44" s="798">
        <v>225</v>
      </c>
      <c r="E44" s="798">
        <v>240</v>
      </c>
      <c r="F44" s="798">
        <v>235</v>
      </c>
      <c r="G44" s="798">
        <v>235</v>
      </c>
      <c r="H44" s="798">
        <v>235</v>
      </c>
      <c r="I44" s="798">
        <v>277.1999040141219</v>
      </c>
      <c r="J44" s="798">
        <v>254.04265640295137</v>
      </c>
      <c r="K44" s="798">
        <v>264.95318057277234</v>
      </c>
      <c r="L44" s="798">
        <v>273.36880942962534</v>
      </c>
      <c r="M44" s="798">
        <v>285.4750837708105</v>
      </c>
      <c r="N44" s="798">
        <v>294.64929584525117</v>
      </c>
      <c r="O44" s="243">
        <f t="shared" si="9"/>
        <v>4.4285499748286883E-2</v>
      </c>
      <c r="P44" s="243">
        <f t="shared" si="9"/>
        <v>3.2136647280244013E-2</v>
      </c>
      <c r="Q44" s="544"/>
      <c r="R44" s="799">
        <v>45</v>
      </c>
      <c r="S44" s="799">
        <v>65</v>
      </c>
      <c r="T44" s="799">
        <v>50</v>
      </c>
      <c r="U44" s="799">
        <v>65</v>
      </c>
      <c r="V44" s="799">
        <v>45</v>
      </c>
      <c r="W44" s="799">
        <v>65</v>
      </c>
      <c r="X44" s="799">
        <v>50</v>
      </c>
      <c r="Y44" s="799">
        <v>70</v>
      </c>
      <c r="Z44" s="799">
        <v>45</v>
      </c>
      <c r="AA44" s="799">
        <v>75</v>
      </c>
      <c r="AB44" s="799">
        <v>55</v>
      </c>
      <c r="AC44" s="799">
        <v>70</v>
      </c>
      <c r="AD44" s="799">
        <v>45</v>
      </c>
      <c r="AE44" s="799">
        <v>70</v>
      </c>
      <c r="AF44" s="799">
        <v>55</v>
      </c>
      <c r="AG44" s="799">
        <v>70</v>
      </c>
      <c r="AH44" s="799">
        <v>45</v>
      </c>
      <c r="AI44" s="799">
        <v>70</v>
      </c>
      <c r="AJ44" s="799">
        <v>69.299976003530475</v>
      </c>
      <c r="AK44" s="799">
        <v>69.299976003530475</v>
      </c>
      <c r="AL44" s="799">
        <v>69.299976003530475</v>
      </c>
      <c r="AM44" s="799">
        <v>69.299976003530475</v>
      </c>
      <c r="AN44" s="799">
        <v>63.510664100737841</v>
      </c>
      <c r="AO44" s="799">
        <v>63.510664100737841</v>
      </c>
      <c r="AP44" s="799">
        <v>63.510664100737841</v>
      </c>
      <c r="AQ44" s="799">
        <v>63.510664100737841</v>
      </c>
      <c r="AR44" s="799">
        <v>64.936430606099577</v>
      </c>
      <c r="AS44" s="799">
        <v>65.670058074050075</v>
      </c>
      <c r="AT44" s="799">
        <v>68.074517153032772</v>
      </c>
      <c r="AU44" s="799">
        <v>66.272174739589886</v>
      </c>
      <c r="AV44" s="799">
        <v>70.686165861758099</v>
      </c>
      <c r="AW44" s="799">
        <v>67.592701601474715</v>
      </c>
      <c r="AX44" s="799">
        <v>67.081796184227997</v>
      </c>
      <c r="AY44" s="799">
        <v>68.008145782164561</v>
      </c>
      <c r="AZ44" s="799">
        <v>74.808805705002015</v>
      </c>
      <c r="BA44" s="799">
        <v>70.890657030428457</v>
      </c>
      <c r="BB44" s="799">
        <v>69.887810517689999</v>
      </c>
      <c r="BC44" s="799">
        <v>69.887810517689999</v>
      </c>
      <c r="BD44" s="799"/>
      <c r="BE44" s="799">
        <v>110</v>
      </c>
      <c r="BF44" s="799">
        <v>110</v>
      </c>
      <c r="BG44" s="799">
        <v>115</v>
      </c>
      <c r="BH44" s="799">
        <v>110</v>
      </c>
      <c r="BI44" s="799">
        <v>120</v>
      </c>
      <c r="BJ44" s="799">
        <v>120</v>
      </c>
      <c r="BK44" s="799">
        <v>125</v>
      </c>
      <c r="BL44" s="799">
        <v>115</v>
      </c>
      <c r="BM44" s="799">
        <v>125</v>
      </c>
      <c r="BN44" s="799">
        <v>115</v>
      </c>
      <c r="BO44" s="799">
        <f t="shared" ref="BO44:BO55" si="113">AJ44+AK44</f>
        <v>138.59995200706095</v>
      </c>
      <c r="BP44" s="799">
        <f t="shared" ref="BP44:BP55" si="114">AL44+AM44</f>
        <v>138.59995200706095</v>
      </c>
      <c r="BQ44" s="799">
        <f t="shared" ref="BQ44:BQ45" si="115">AN44+AO44</f>
        <v>127.02132820147568</v>
      </c>
      <c r="BR44" s="800">
        <f t="shared" si="28"/>
        <v>127.02132820147568</v>
      </c>
      <c r="BS44" s="801">
        <f t="shared" ref="BS44:BS56" si="116">AR44+AS44</f>
        <v>130.60648868014965</v>
      </c>
      <c r="BT44" s="801">
        <f t="shared" ref="BT44:BT59" si="117">AT44+AU44</f>
        <v>134.34669189262266</v>
      </c>
      <c r="BU44" s="801">
        <f t="shared" ref="BU44:BU59" si="118">AV44+AW44</f>
        <v>138.27886746323281</v>
      </c>
      <c r="BV44" s="801">
        <f t="shared" si="27"/>
        <v>135.08994196639256</v>
      </c>
      <c r="BW44" s="801">
        <f t="shared" si="15"/>
        <v>145.69946273543047</v>
      </c>
      <c r="BX44" s="801">
        <f t="shared" si="16"/>
        <v>139.77562103538</v>
      </c>
      <c r="BY44" s="31"/>
      <c r="BZ44" s="802" t="s">
        <v>58</v>
      </c>
      <c r="CA44" s="799">
        <f t="shared" si="65"/>
        <v>220</v>
      </c>
      <c r="CB44" s="799">
        <f t="shared" si="65"/>
        <v>225</v>
      </c>
      <c r="CC44" s="799">
        <f t="shared" si="65"/>
        <v>240</v>
      </c>
      <c r="CD44" s="799">
        <f t="shared" si="65"/>
        <v>235</v>
      </c>
      <c r="CE44" s="799">
        <f t="shared" si="65"/>
        <v>235</v>
      </c>
      <c r="CF44" s="799">
        <f t="shared" si="65"/>
        <v>235</v>
      </c>
      <c r="CG44" s="799">
        <f t="shared" si="65"/>
        <v>277.1999040141219</v>
      </c>
      <c r="CH44" s="799">
        <f t="shared" si="65"/>
        <v>254.04265640295137</v>
      </c>
      <c r="CI44" s="799">
        <f t="shared" si="65"/>
        <v>264.95318057277234</v>
      </c>
      <c r="CJ44" s="799">
        <f t="shared" si="65"/>
        <v>273.36880942962534</v>
      </c>
      <c r="CK44" s="799">
        <f t="shared" si="65"/>
        <v>285.4750837708105</v>
      </c>
      <c r="CL44" s="799">
        <f t="shared" si="65"/>
        <v>294.64929584525117</v>
      </c>
      <c r="CM44" s="243">
        <f t="shared" si="35"/>
        <v>4.4285499748286883E-2</v>
      </c>
      <c r="CN44" s="243">
        <f>P44</f>
        <v>3.2136647280244013E-2</v>
      </c>
      <c r="CO44" s="544"/>
      <c r="CP44" s="451">
        <f t="shared" ref="CP44:DE46" si="119">R44</f>
        <v>45</v>
      </c>
      <c r="CQ44" s="451">
        <f t="shared" si="119"/>
        <v>65</v>
      </c>
      <c r="CR44" s="451">
        <f t="shared" si="119"/>
        <v>50</v>
      </c>
      <c r="CS44" s="451">
        <f t="shared" si="119"/>
        <v>65</v>
      </c>
      <c r="CT44" s="451">
        <f t="shared" si="119"/>
        <v>45</v>
      </c>
      <c r="CU44" s="451">
        <f t="shared" si="119"/>
        <v>65</v>
      </c>
      <c r="CV44" s="451">
        <f t="shared" si="119"/>
        <v>50</v>
      </c>
      <c r="CW44" s="451">
        <f t="shared" si="119"/>
        <v>70</v>
      </c>
      <c r="CX44" s="451">
        <f t="shared" si="119"/>
        <v>45</v>
      </c>
      <c r="CY44" s="451">
        <f t="shared" si="119"/>
        <v>75</v>
      </c>
      <c r="CZ44" s="451">
        <f t="shared" si="119"/>
        <v>55</v>
      </c>
      <c r="DA44" s="451">
        <f t="shared" si="119"/>
        <v>70</v>
      </c>
      <c r="DB44" s="451">
        <f t="shared" si="119"/>
        <v>45</v>
      </c>
      <c r="DC44" s="451">
        <f t="shared" si="119"/>
        <v>70</v>
      </c>
      <c r="DD44" s="451">
        <f t="shared" si="119"/>
        <v>55</v>
      </c>
      <c r="DE44" s="451">
        <f t="shared" si="119"/>
        <v>70</v>
      </c>
      <c r="DF44" s="451">
        <f t="shared" ref="DF44:DU46" si="120">AH44</f>
        <v>45</v>
      </c>
      <c r="DG44" s="451">
        <f t="shared" si="120"/>
        <v>70</v>
      </c>
      <c r="DH44" s="451">
        <f t="shared" si="120"/>
        <v>69.299976003530475</v>
      </c>
      <c r="DI44" s="451">
        <f t="shared" si="120"/>
        <v>69.299976003530475</v>
      </c>
      <c r="DJ44" s="451">
        <f t="shared" si="120"/>
        <v>69.299976003530475</v>
      </c>
      <c r="DK44" s="451">
        <f t="shared" si="120"/>
        <v>69.299976003530475</v>
      </c>
      <c r="DL44" s="451">
        <f t="shared" si="120"/>
        <v>63.510664100737841</v>
      </c>
      <c r="DM44" s="451">
        <f t="shared" si="120"/>
        <v>63.510664100737841</v>
      </c>
      <c r="DN44" s="451">
        <f t="shared" si="120"/>
        <v>63.510664100737841</v>
      </c>
      <c r="DO44" s="451">
        <f t="shared" si="120"/>
        <v>63.510664100737841</v>
      </c>
      <c r="DP44" s="451">
        <f t="shared" si="120"/>
        <v>64.936430606099577</v>
      </c>
      <c r="DQ44" s="451">
        <f t="shared" si="120"/>
        <v>65.670058074050075</v>
      </c>
      <c r="DR44" s="451">
        <f t="shared" si="120"/>
        <v>68.074517153032772</v>
      </c>
      <c r="DS44" s="451">
        <f t="shared" si="120"/>
        <v>66.272174739589886</v>
      </c>
      <c r="DT44" s="451">
        <f t="shared" si="120"/>
        <v>70.686165861758099</v>
      </c>
      <c r="DU44" s="451">
        <f t="shared" si="120"/>
        <v>67.592701601474715</v>
      </c>
      <c r="DV44" s="451">
        <f t="shared" ref="DT44:EA46" si="121">AX44</f>
        <v>67.081796184227997</v>
      </c>
      <c r="DW44" s="451">
        <f t="shared" si="121"/>
        <v>68.008145782164561</v>
      </c>
      <c r="DX44" s="451">
        <f t="shared" si="121"/>
        <v>74.808805705002015</v>
      </c>
      <c r="DY44" s="451">
        <f t="shared" si="121"/>
        <v>70.890657030428457</v>
      </c>
      <c r="DZ44" s="451">
        <f t="shared" si="121"/>
        <v>69.887810517689999</v>
      </c>
      <c r="EA44" s="451">
        <f t="shared" si="121"/>
        <v>69.887810517689999</v>
      </c>
      <c r="EB44" s="451"/>
      <c r="EC44" s="451">
        <f t="shared" ref="EC44:ER46" si="122">BE44</f>
        <v>110</v>
      </c>
      <c r="ED44" s="451">
        <f t="shared" si="122"/>
        <v>110</v>
      </c>
      <c r="EE44" s="451">
        <f t="shared" si="122"/>
        <v>115</v>
      </c>
      <c r="EF44" s="451">
        <f t="shared" si="122"/>
        <v>110</v>
      </c>
      <c r="EG44" s="451">
        <f t="shared" si="122"/>
        <v>120</v>
      </c>
      <c r="EH44" s="451">
        <f t="shared" si="122"/>
        <v>120</v>
      </c>
      <c r="EI44" s="451">
        <f t="shared" si="122"/>
        <v>125</v>
      </c>
      <c r="EJ44" s="451">
        <f t="shared" si="122"/>
        <v>115</v>
      </c>
      <c r="EK44" s="451">
        <f t="shared" si="122"/>
        <v>125</v>
      </c>
      <c r="EL44" s="451">
        <f t="shared" si="122"/>
        <v>115</v>
      </c>
      <c r="EM44" s="451">
        <f t="shared" si="122"/>
        <v>138.59995200706095</v>
      </c>
      <c r="EN44" s="451">
        <f t="shared" si="122"/>
        <v>138.59995200706095</v>
      </c>
      <c r="EO44" s="451">
        <f t="shared" si="122"/>
        <v>127.02132820147568</v>
      </c>
      <c r="EP44" s="451">
        <f t="shared" si="122"/>
        <v>127.02132820147568</v>
      </c>
      <c r="EQ44" s="451">
        <f t="shared" si="122"/>
        <v>130.60648868014965</v>
      </c>
      <c r="ER44" s="451">
        <f t="shared" si="122"/>
        <v>134.34669189262266</v>
      </c>
      <c r="ES44" s="451">
        <f t="shared" ref="ES44:EV46" si="123">BU44</f>
        <v>138.27886746323281</v>
      </c>
      <c r="ET44" s="451">
        <f t="shared" si="123"/>
        <v>135.08994196639256</v>
      </c>
      <c r="EU44" s="451">
        <f t="shared" si="123"/>
        <v>145.69946273543047</v>
      </c>
      <c r="EV44" s="451">
        <f t="shared" si="123"/>
        <v>139.77562103538</v>
      </c>
    </row>
    <row r="45" spans="2:152" x14ac:dyDescent="0.3">
      <c r="B45" s="244" t="s">
        <v>31</v>
      </c>
      <c r="C45" s="803">
        <v>435</v>
      </c>
      <c r="D45" s="803">
        <v>455</v>
      </c>
      <c r="E45" s="803">
        <v>445</v>
      </c>
      <c r="F45" s="803">
        <v>490</v>
      </c>
      <c r="G45" s="803">
        <v>505</v>
      </c>
      <c r="H45" s="803">
        <v>525</v>
      </c>
      <c r="I45" s="803">
        <v>585.19754952409403</v>
      </c>
      <c r="J45" s="803">
        <v>501.14230666717151</v>
      </c>
      <c r="K45" s="803">
        <v>546.1206946571474</v>
      </c>
      <c r="L45" s="803">
        <v>574.02935998162309</v>
      </c>
      <c r="M45" s="803">
        <v>605.54580470833139</v>
      </c>
      <c r="N45" s="803">
        <v>647.42241779694245</v>
      </c>
      <c r="O45" s="248">
        <f t="shared" si="9"/>
        <v>5.4903889807513151E-2</v>
      </c>
      <c r="P45" s="248">
        <f t="shared" si="9"/>
        <v>6.9155153521014645E-2</v>
      </c>
      <c r="Q45" s="544"/>
      <c r="R45" s="804">
        <v>105</v>
      </c>
      <c r="S45" s="804">
        <v>115</v>
      </c>
      <c r="T45" s="804">
        <v>110</v>
      </c>
      <c r="U45" s="804">
        <v>110</v>
      </c>
      <c r="V45" s="804">
        <v>105</v>
      </c>
      <c r="W45" s="804">
        <v>115</v>
      </c>
      <c r="X45" s="804">
        <v>115</v>
      </c>
      <c r="Y45" s="804">
        <v>120</v>
      </c>
      <c r="Z45" s="804">
        <v>120</v>
      </c>
      <c r="AA45" s="804">
        <v>130</v>
      </c>
      <c r="AB45" s="804">
        <v>125</v>
      </c>
      <c r="AC45" s="804">
        <v>125</v>
      </c>
      <c r="AD45" s="804">
        <v>125</v>
      </c>
      <c r="AE45" s="804">
        <v>125</v>
      </c>
      <c r="AF45" s="804">
        <v>130</v>
      </c>
      <c r="AG45" s="804">
        <v>130</v>
      </c>
      <c r="AH45" s="804">
        <v>130</v>
      </c>
      <c r="AI45" s="804">
        <v>135</v>
      </c>
      <c r="AJ45" s="804">
        <v>146.59968095738952</v>
      </c>
      <c r="AK45" s="804">
        <v>146.46614470544381</v>
      </c>
      <c r="AL45" s="804">
        <v>145.39785468987833</v>
      </c>
      <c r="AM45" s="804">
        <v>146.73321720933518</v>
      </c>
      <c r="AN45" s="804">
        <v>117.88768966221744</v>
      </c>
      <c r="AO45" s="804">
        <v>103.88707764184153</v>
      </c>
      <c r="AP45" s="804">
        <v>136.47821575908594</v>
      </c>
      <c r="AQ45" s="804">
        <v>142.88891755192634</v>
      </c>
      <c r="AR45" s="804">
        <v>141.18889876288276</v>
      </c>
      <c r="AS45" s="804">
        <v>129.99155900007023</v>
      </c>
      <c r="AT45" s="804">
        <v>129.80606771511052</v>
      </c>
      <c r="AU45" s="804">
        <v>145.13343823580769</v>
      </c>
      <c r="AV45" s="804">
        <v>145.15095685992577</v>
      </c>
      <c r="AW45" s="804">
        <v>149.52625629584605</v>
      </c>
      <c r="AX45" s="804">
        <v>141.16472251230735</v>
      </c>
      <c r="AY45" s="804">
        <v>138.18670598135523</v>
      </c>
      <c r="AZ45" s="804">
        <v>145.99740566524412</v>
      </c>
      <c r="BA45" s="804">
        <v>153.48540566524409</v>
      </c>
      <c r="BB45" s="804">
        <v>147.59638166524411</v>
      </c>
      <c r="BC45" s="804">
        <v>158.43367252194028</v>
      </c>
      <c r="BD45" s="804"/>
      <c r="BE45" s="804">
        <f t="shared" ref="BE45:BE46" si="124">D45-BF45</f>
        <v>235</v>
      </c>
      <c r="BF45" s="804">
        <f t="shared" ref="BF45:BF46" si="125">SUM(R45:S45)</f>
        <v>220</v>
      </c>
      <c r="BG45" s="804">
        <f t="shared" ref="BG45:BG46" si="126">SUM(T45:U45)</f>
        <v>220</v>
      </c>
      <c r="BH45" s="804">
        <f t="shared" ref="BH45:BH46" si="127">SUM(V45:W45)</f>
        <v>220</v>
      </c>
      <c r="BI45" s="804">
        <f t="shared" ref="BI45:BI46" si="128">SUM(X45:Y45)</f>
        <v>235</v>
      </c>
      <c r="BJ45" s="804">
        <f t="shared" ref="BJ45:BJ46" si="129">SUM(Z45:AA45)</f>
        <v>250</v>
      </c>
      <c r="BK45" s="804">
        <f t="shared" ref="BK45:BK46" si="130">SUM(AB45:AC45)</f>
        <v>250</v>
      </c>
      <c r="BL45" s="804">
        <f t="shared" ref="BL45:BL46" si="131">SUM(AD45:AE45)</f>
        <v>250</v>
      </c>
      <c r="BM45" s="804">
        <f t="shared" ref="BM45:BM46" si="132">SUM(AF45:AG45)</f>
        <v>260</v>
      </c>
      <c r="BN45" s="804">
        <f t="shared" ref="BN45:BN46" si="133">SUM(AH45:AI45)</f>
        <v>265</v>
      </c>
      <c r="BO45" s="804">
        <f t="shared" si="113"/>
        <v>293.06582566283333</v>
      </c>
      <c r="BP45" s="804">
        <f t="shared" si="114"/>
        <v>292.13107189921351</v>
      </c>
      <c r="BQ45" s="804">
        <f t="shared" si="115"/>
        <v>221.77476730405897</v>
      </c>
      <c r="BR45" s="800">
        <f t="shared" si="28"/>
        <v>279.36713331101225</v>
      </c>
      <c r="BS45" s="801">
        <f t="shared" si="116"/>
        <v>271.18045776295298</v>
      </c>
      <c r="BT45" s="801">
        <f t="shared" si="117"/>
        <v>274.9395059509182</v>
      </c>
      <c r="BU45" s="801">
        <f t="shared" si="118"/>
        <v>294.67721315577182</v>
      </c>
      <c r="BV45" s="801">
        <f t="shared" si="27"/>
        <v>279.35142849366258</v>
      </c>
      <c r="BW45" s="801">
        <f t="shared" si="15"/>
        <v>299.48281133048818</v>
      </c>
      <c r="BX45" s="801">
        <f t="shared" si="16"/>
        <v>306.03005418718442</v>
      </c>
      <c r="BY45" s="31"/>
      <c r="BZ45" s="805" t="s">
        <v>31</v>
      </c>
      <c r="CA45" s="804">
        <f t="shared" si="65"/>
        <v>435</v>
      </c>
      <c r="CB45" s="804">
        <f t="shared" si="65"/>
        <v>455</v>
      </c>
      <c r="CC45" s="804">
        <f t="shared" si="65"/>
        <v>445</v>
      </c>
      <c r="CD45" s="804">
        <f t="shared" si="65"/>
        <v>490</v>
      </c>
      <c r="CE45" s="804">
        <f t="shared" ref="CE45:CL56" si="134">G45</f>
        <v>505</v>
      </c>
      <c r="CF45" s="804">
        <f t="shared" si="134"/>
        <v>525</v>
      </c>
      <c r="CG45" s="804">
        <f t="shared" si="134"/>
        <v>585.19754952409403</v>
      </c>
      <c r="CH45" s="804">
        <f t="shared" si="134"/>
        <v>501.14230666717151</v>
      </c>
      <c r="CI45" s="804">
        <f t="shared" si="134"/>
        <v>546.1206946571474</v>
      </c>
      <c r="CJ45" s="804">
        <f t="shared" si="134"/>
        <v>574.02935998162309</v>
      </c>
      <c r="CK45" s="804">
        <f t="shared" si="134"/>
        <v>605.54580470833139</v>
      </c>
      <c r="CL45" s="804">
        <f t="shared" si="134"/>
        <v>647.42241779694245</v>
      </c>
      <c r="CM45" s="248">
        <f t="shared" si="35"/>
        <v>5.4903889807513151E-2</v>
      </c>
      <c r="CN45" s="248">
        <f>P45</f>
        <v>6.9155153521014645E-2</v>
      </c>
      <c r="CO45" s="37"/>
      <c r="CP45" s="452">
        <f t="shared" si="119"/>
        <v>105</v>
      </c>
      <c r="CQ45" s="452">
        <f t="shared" si="119"/>
        <v>115</v>
      </c>
      <c r="CR45" s="452">
        <f t="shared" si="119"/>
        <v>110</v>
      </c>
      <c r="CS45" s="452">
        <f t="shared" si="119"/>
        <v>110</v>
      </c>
      <c r="CT45" s="452">
        <f t="shared" si="119"/>
        <v>105</v>
      </c>
      <c r="CU45" s="452">
        <f t="shared" si="119"/>
        <v>115</v>
      </c>
      <c r="CV45" s="452">
        <f t="shared" si="119"/>
        <v>115</v>
      </c>
      <c r="CW45" s="452">
        <f t="shared" si="119"/>
        <v>120</v>
      </c>
      <c r="CX45" s="452">
        <f t="shared" si="119"/>
        <v>120</v>
      </c>
      <c r="CY45" s="452">
        <f t="shared" si="119"/>
        <v>130</v>
      </c>
      <c r="CZ45" s="452">
        <f t="shared" si="119"/>
        <v>125</v>
      </c>
      <c r="DA45" s="452">
        <f t="shared" si="119"/>
        <v>125</v>
      </c>
      <c r="DB45" s="452">
        <f t="shared" si="119"/>
        <v>125</v>
      </c>
      <c r="DC45" s="452">
        <f t="shared" si="119"/>
        <v>125</v>
      </c>
      <c r="DD45" s="452">
        <f t="shared" si="119"/>
        <v>130</v>
      </c>
      <c r="DE45" s="452">
        <f t="shared" si="119"/>
        <v>130</v>
      </c>
      <c r="DF45" s="452">
        <f t="shared" si="120"/>
        <v>130</v>
      </c>
      <c r="DG45" s="452">
        <f t="shared" si="120"/>
        <v>135</v>
      </c>
      <c r="DH45" s="452">
        <f t="shared" si="120"/>
        <v>146.59968095738952</v>
      </c>
      <c r="DI45" s="452">
        <f t="shared" si="120"/>
        <v>146.46614470544381</v>
      </c>
      <c r="DJ45" s="452">
        <f t="shared" si="120"/>
        <v>145.39785468987833</v>
      </c>
      <c r="DK45" s="452">
        <f t="shared" si="120"/>
        <v>146.73321720933518</v>
      </c>
      <c r="DL45" s="452">
        <f t="shared" si="120"/>
        <v>117.88768966221744</v>
      </c>
      <c r="DM45" s="452">
        <f t="shared" si="120"/>
        <v>103.88707764184153</v>
      </c>
      <c r="DN45" s="452">
        <f t="shared" si="120"/>
        <v>136.47821575908594</v>
      </c>
      <c r="DO45" s="452">
        <f t="shared" si="120"/>
        <v>142.88891755192634</v>
      </c>
      <c r="DP45" s="452">
        <f t="shared" si="120"/>
        <v>141.18889876288276</v>
      </c>
      <c r="DQ45" s="452">
        <f t="shared" si="120"/>
        <v>129.99155900007023</v>
      </c>
      <c r="DR45" s="452">
        <f t="shared" si="120"/>
        <v>129.80606771511052</v>
      </c>
      <c r="DS45" s="452">
        <f t="shared" si="120"/>
        <v>145.13343823580769</v>
      </c>
      <c r="DT45" s="452">
        <f t="shared" si="121"/>
        <v>145.15095685992577</v>
      </c>
      <c r="DU45" s="452">
        <f t="shared" si="121"/>
        <v>149.52625629584605</v>
      </c>
      <c r="DV45" s="452">
        <f t="shared" si="121"/>
        <v>141.16472251230735</v>
      </c>
      <c r="DW45" s="452">
        <f t="shared" si="121"/>
        <v>138.18670598135523</v>
      </c>
      <c r="DX45" s="452">
        <f t="shared" si="121"/>
        <v>145.99740566524412</v>
      </c>
      <c r="DY45" s="452">
        <f t="shared" si="121"/>
        <v>153.48540566524409</v>
      </c>
      <c r="DZ45" s="452">
        <f t="shared" si="121"/>
        <v>147.59638166524411</v>
      </c>
      <c r="EA45" s="452">
        <f t="shared" si="121"/>
        <v>158.43367252194028</v>
      </c>
      <c r="EB45" s="452"/>
      <c r="EC45" s="452">
        <f t="shared" si="122"/>
        <v>235</v>
      </c>
      <c r="ED45" s="452">
        <f t="shared" si="122"/>
        <v>220</v>
      </c>
      <c r="EE45" s="452">
        <f t="shared" si="122"/>
        <v>220</v>
      </c>
      <c r="EF45" s="452">
        <f t="shared" si="122"/>
        <v>220</v>
      </c>
      <c r="EG45" s="452">
        <f t="shared" si="122"/>
        <v>235</v>
      </c>
      <c r="EH45" s="452">
        <f t="shared" si="122"/>
        <v>250</v>
      </c>
      <c r="EI45" s="452">
        <f t="shared" si="122"/>
        <v>250</v>
      </c>
      <c r="EJ45" s="452">
        <f t="shared" si="122"/>
        <v>250</v>
      </c>
      <c r="EK45" s="452">
        <f t="shared" si="122"/>
        <v>260</v>
      </c>
      <c r="EL45" s="452">
        <f t="shared" si="122"/>
        <v>265</v>
      </c>
      <c r="EM45" s="452">
        <f t="shared" si="122"/>
        <v>293.06582566283333</v>
      </c>
      <c r="EN45" s="452">
        <f t="shared" si="122"/>
        <v>292.13107189921351</v>
      </c>
      <c r="EO45" s="452">
        <f t="shared" si="122"/>
        <v>221.77476730405897</v>
      </c>
      <c r="EP45" s="452">
        <f t="shared" si="122"/>
        <v>279.36713331101225</v>
      </c>
      <c r="EQ45" s="452">
        <f t="shared" si="122"/>
        <v>271.18045776295298</v>
      </c>
      <c r="ER45" s="452">
        <f t="shared" si="122"/>
        <v>274.9395059509182</v>
      </c>
      <c r="ES45" s="452">
        <f t="shared" si="123"/>
        <v>294.67721315577182</v>
      </c>
      <c r="ET45" s="452">
        <f t="shared" si="123"/>
        <v>279.35142849366258</v>
      </c>
      <c r="EU45" s="452">
        <f t="shared" si="123"/>
        <v>299.48281133048818</v>
      </c>
      <c r="EV45" s="452">
        <f t="shared" si="123"/>
        <v>306.03005418718442</v>
      </c>
    </row>
    <row r="46" spans="2:152" x14ac:dyDescent="0.3">
      <c r="B46" s="250" t="s">
        <v>112</v>
      </c>
      <c r="C46" s="806">
        <v>-5</v>
      </c>
      <c r="D46" s="806">
        <v>50</v>
      </c>
      <c r="E46" s="806">
        <v>525</v>
      </c>
      <c r="F46" s="806">
        <v>460</v>
      </c>
      <c r="G46" s="806">
        <v>215</v>
      </c>
      <c r="H46" s="806">
        <v>280</v>
      </c>
      <c r="I46" s="806">
        <f>SUM(I47:I50)</f>
        <v>262.83500000000004</v>
      </c>
      <c r="J46" s="806">
        <f t="shared" ref="J46:N46" si="135">SUM(J47:J50)</f>
        <v>570.8130000000001</v>
      </c>
      <c r="K46" s="806">
        <f t="shared" si="135"/>
        <v>323.8535</v>
      </c>
      <c r="L46" s="806">
        <f t="shared" si="135"/>
        <v>221.43627859778667</v>
      </c>
      <c r="M46" s="806">
        <f t="shared" si="135"/>
        <v>270.35264723006753</v>
      </c>
      <c r="N46" s="806">
        <f t="shared" si="135"/>
        <v>152.32270737659695</v>
      </c>
      <c r="O46" s="210">
        <f t="shared" si="9"/>
        <v>0.22090494358935553</v>
      </c>
      <c r="P46" s="499">
        <f t="shared" si="9"/>
        <v>-0.43657771086305741</v>
      </c>
      <c r="Q46" s="544"/>
      <c r="R46" s="807">
        <v>15</v>
      </c>
      <c r="S46" s="807">
        <v>40</v>
      </c>
      <c r="T46" s="807">
        <v>45</v>
      </c>
      <c r="U46" s="807">
        <v>75</v>
      </c>
      <c r="V46" s="807">
        <v>180</v>
      </c>
      <c r="W46" s="807">
        <v>220</v>
      </c>
      <c r="X46" s="807">
        <v>150</v>
      </c>
      <c r="Y46" s="807">
        <v>115</v>
      </c>
      <c r="Z46" s="807">
        <v>80</v>
      </c>
      <c r="AA46" s="807">
        <v>115</v>
      </c>
      <c r="AB46" s="807">
        <v>30</v>
      </c>
      <c r="AC46" s="807">
        <v>75</v>
      </c>
      <c r="AD46" s="807">
        <v>45</v>
      </c>
      <c r="AE46" s="807">
        <v>65</v>
      </c>
      <c r="AF46" s="807">
        <v>85</v>
      </c>
      <c r="AG46" s="807">
        <v>70</v>
      </c>
      <c r="AH46" s="807">
        <v>70</v>
      </c>
      <c r="AI46" s="807">
        <v>50</v>
      </c>
      <c r="AJ46" s="807">
        <f>SUM(AJ47:AJ50)</f>
        <v>105.57914225967754</v>
      </c>
      <c r="AK46" s="807">
        <f t="shared" ref="AK46:BC46" si="136">SUM(AK47:AK50)</f>
        <v>84.600039746736087</v>
      </c>
      <c r="AL46" s="807">
        <f t="shared" si="136"/>
        <v>48.923371885813054</v>
      </c>
      <c r="AM46" s="807">
        <f t="shared" si="136"/>
        <v>23.732446107773313</v>
      </c>
      <c r="AN46" s="807">
        <f t="shared" si="136"/>
        <v>298.15942884018619</v>
      </c>
      <c r="AO46" s="807">
        <f t="shared" si="136"/>
        <v>125.49231935382639</v>
      </c>
      <c r="AP46" s="807">
        <f t="shared" si="136"/>
        <v>94.924473234938915</v>
      </c>
      <c r="AQ46" s="807">
        <f t="shared" si="136"/>
        <v>52.236778571048504</v>
      </c>
      <c r="AR46" s="807">
        <f t="shared" si="136"/>
        <v>18.975007783359857</v>
      </c>
      <c r="AS46" s="807">
        <f t="shared" si="136"/>
        <v>106.41902717563829</v>
      </c>
      <c r="AT46" s="807">
        <f t="shared" si="136"/>
        <v>108.74389820529454</v>
      </c>
      <c r="AU46" s="807">
        <f t="shared" si="136"/>
        <v>89.715566835707278</v>
      </c>
      <c r="AV46" s="807">
        <f t="shared" si="136"/>
        <v>59.945018221440364</v>
      </c>
      <c r="AW46" s="807">
        <f t="shared" si="136"/>
        <v>75.078539651513722</v>
      </c>
      <c r="AX46" s="807">
        <f t="shared" si="136"/>
        <v>93.380642707719559</v>
      </c>
      <c r="AY46" s="807">
        <f t="shared" si="136"/>
        <v>-6.9679219828869741</v>
      </c>
      <c r="AZ46" s="807">
        <f t="shared" si="136"/>
        <v>116.42112982217228</v>
      </c>
      <c r="BA46" s="807">
        <f t="shared" si="136"/>
        <v>38.998473413591078</v>
      </c>
      <c r="BB46" s="807">
        <f t="shared" si="136"/>
        <v>72.54755484587622</v>
      </c>
      <c r="BC46" s="807">
        <f t="shared" si="136"/>
        <v>42.385489148427958</v>
      </c>
      <c r="BD46" s="807"/>
      <c r="BE46" s="807">
        <f t="shared" si="124"/>
        <v>-5</v>
      </c>
      <c r="BF46" s="9">
        <f t="shared" si="125"/>
        <v>55</v>
      </c>
      <c r="BG46" s="9">
        <f t="shared" si="126"/>
        <v>120</v>
      </c>
      <c r="BH46" s="9">
        <f t="shared" si="127"/>
        <v>400</v>
      </c>
      <c r="BI46" s="9">
        <f t="shared" si="128"/>
        <v>265</v>
      </c>
      <c r="BJ46" s="9">
        <f t="shared" si="129"/>
        <v>195</v>
      </c>
      <c r="BK46" s="9">
        <f t="shared" si="130"/>
        <v>105</v>
      </c>
      <c r="BL46" s="9">
        <f t="shared" si="131"/>
        <v>110</v>
      </c>
      <c r="BM46" s="9">
        <f t="shared" si="132"/>
        <v>155</v>
      </c>
      <c r="BN46" s="9">
        <f t="shared" si="133"/>
        <v>120</v>
      </c>
      <c r="BO46" s="7">
        <f t="shared" si="113"/>
        <v>190.17918200641361</v>
      </c>
      <c r="BP46" s="7">
        <f t="shared" si="114"/>
        <v>72.655817993586368</v>
      </c>
      <c r="BQ46" s="7">
        <f t="shared" ref="BQ46:BQ50" si="137">AL46+AM46</f>
        <v>72.655817993586368</v>
      </c>
      <c r="BR46" s="37">
        <f t="shared" si="28"/>
        <v>147.16125180598743</v>
      </c>
      <c r="BS46" s="37">
        <f t="shared" si="116"/>
        <v>125.39403495899815</v>
      </c>
      <c r="BT46" s="37">
        <f t="shared" si="117"/>
        <v>198.45946504100181</v>
      </c>
      <c r="BU46" s="37">
        <f t="shared" si="118"/>
        <v>135.02355787295409</v>
      </c>
      <c r="BV46" s="37">
        <f t="shared" si="27"/>
        <v>86.412720724832582</v>
      </c>
      <c r="BW46" s="37">
        <f t="shared" si="15"/>
        <v>155.41960323576336</v>
      </c>
      <c r="BX46" s="37">
        <f t="shared" si="16"/>
        <v>114.93304399430417</v>
      </c>
      <c r="BY46" s="37"/>
      <c r="BZ46" s="808" t="s">
        <v>112</v>
      </c>
      <c r="CA46" s="31">
        <f t="shared" ref="CA46:CD46" si="138">C46</f>
        <v>-5</v>
      </c>
      <c r="CB46" s="31">
        <f t="shared" si="138"/>
        <v>50</v>
      </c>
      <c r="CC46" s="31">
        <f t="shared" si="138"/>
        <v>525</v>
      </c>
      <c r="CD46" s="31">
        <f t="shared" si="138"/>
        <v>460</v>
      </c>
      <c r="CE46" s="31">
        <f t="shared" si="134"/>
        <v>215</v>
      </c>
      <c r="CF46" s="31">
        <f t="shared" si="134"/>
        <v>280</v>
      </c>
      <c r="CG46" s="31">
        <f t="shared" si="134"/>
        <v>262.83500000000004</v>
      </c>
      <c r="CH46" s="31">
        <f t="shared" si="134"/>
        <v>570.8130000000001</v>
      </c>
      <c r="CI46" s="31">
        <f t="shared" si="134"/>
        <v>323.8535</v>
      </c>
      <c r="CJ46" s="31">
        <f t="shared" si="134"/>
        <v>221.43627859778667</v>
      </c>
      <c r="CK46" s="31">
        <f t="shared" si="134"/>
        <v>270.35264723006753</v>
      </c>
      <c r="CL46" s="31">
        <f t="shared" si="134"/>
        <v>152.32270737659695</v>
      </c>
      <c r="CM46" s="210">
        <f t="shared" si="35"/>
        <v>0.22090494358935553</v>
      </c>
      <c r="CN46" s="210">
        <f>P46</f>
        <v>-0.43657771086305741</v>
      </c>
      <c r="CO46" s="37"/>
      <c r="CP46" s="444">
        <f t="shared" si="119"/>
        <v>15</v>
      </c>
      <c r="CQ46" s="444">
        <f t="shared" si="119"/>
        <v>40</v>
      </c>
      <c r="CR46" s="444">
        <f t="shared" si="119"/>
        <v>45</v>
      </c>
      <c r="CS46" s="444">
        <f t="shared" si="119"/>
        <v>75</v>
      </c>
      <c r="CT46" s="444">
        <f t="shared" si="119"/>
        <v>180</v>
      </c>
      <c r="CU46" s="444">
        <f t="shared" si="119"/>
        <v>220</v>
      </c>
      <c r="CV46" s="444">
        <f t="shared" si="119"/>
        <v>150</v>
      </c>
      <c r="CW46" s="444">
        <f t="shared" si="119"/>
        <v>115</v>
      </c>
      <c r="CX46" s="444">
        <f t="shared" si="119"/>
        <v>80</v>
      </c>
      <c r="CY46" s="444">
        <f t="shared" si="119"/>
        <v>115</v>
      </c>
      <c r="CZ46" s="444">
        <f t="shared" si="119"/>
        <v>30</v>
      </c>
      <c r="DA46" s="444">
        <f t="shared" si="119"/>
        <v>75</v>
      </c>
      <c r="DB46" s="444">
        <f t="shared" si="119"/>
        <v>45</v>
      </c>
      <c r="DC46" s="444">
        <f t="shared" si="119"/>
        <v>65</v>
      </c>
      <c r="DD46" s="444">
        <f t="shared" si="119"/>
        <v>85</v>
      </c>
      <c r="DE46" s="444">
        <f t="shared" si="119"/>
        <v>70</v>
      </c>
      <c r="DF46" s="444">
        <f t="shared" si="120"/>
        <v>70</v>
      </c>
      <c r="DG46" s="444">
        <f t="shared" si="120"/>
        <v>50</v>
      </c>
      <c r="DH46" s="444">
        <f t="shared" si="120"/>
        <v>105.57914225967754</v>
      </c>
      <c r="DI46" s="444">
        <f t="shared" si="120"/>
        <v>84.600039746736087</v>
      </c>
      <c r="DJ46" s="444">
        <f t="shared" si="120"/>
        <v>48.923371885813054</v>
      </c>
      <c r="DK46" s="444">
        <f t="shared" si="120"/>
        <v>23.732446107773313</v>
      </c>
      <c r="DL46" s="444">
        <f t="shared" si="120"/>
        <v>298.15942884018619</v>
      </c>
      <c r="DM46" s="444">
        <f t="shared" si="120"/>
        <v>125.49231935382639</v>
      </c>
      <c r="DN46" s="444">
        <f t="shared" si="120"/>
        <v>94.924473234938915</v>
      </c>
      <c r="DO46" s="444">
        <f t="shared" si="120"/>
        <v>52.236778571048504</v>
      </c>
      <c r="DP46" s="444">
        <f t="shared" si="120"/>
        <v>18.975007783359857</v>
      </c>
      <c r="DQ46" s="444">
        <f t="shared" si="120"/>
        <v>106.41902717563829</v>
      </c>
      <c r="DR46" s="444">
        <f t="shared" si="120"/>
        <v>108.74389820529454</v>
      </c>
      <c r="DS46" s="444">
        <f t="shared" si="120"/>
        <v>89.715566835707278</v>
      </c>
      <c r="DT46" s="444">
        <f t="shared" si="121"/>
        <v>59.945018221440364</v>
      </c>
      <c r="DU46" s="444">
        <f t="shared" si="121"/>
        <v>75.078539651513722</v>
      </c>
      <c r="DV46" s="444">
        <f t="shared" si="121"/>
        <v>93.380642707719559</v>
      </c>
      <c r="DW46" s="444">
        <f t="shared" si="121"/>
        <v>-6.9679219828869741</v>
      </c>
      <c r="DX46" s="444">
        <f t="shared" si="121"/>
        <v>116.42112982217228</v>
      </c>
      <c r="DY46" s="444">
        <f t="shared" si="121"/>
        <v>38.998473413591078</v>
      </c>
      <c r="DZ46" s="444">
        <f t="shared" si="121"/>
        <v>72.54755484587622</v>
      </c>
      <c r="EA46" s="444">
        <f t="shared" si="121"/>
        <v>42.385489148427958</v>
      </c>
      <c r="EB46" s="444"/>
      <c r="EC46" s="444">
        <f t="shared" si="122"/>
        <v>-5</v>
      </c>
      <c r="ED46" s="444">
        <f t="shared" si="122"/>
        <v>55</v>
      </c>
      <c r="EE46" s="444">
        <f t="shared" si="122"/>
        <v>120</v>
      </c>
      <c r="EF46" s="444">
        <f t="shared" si="122"/>
        <v>400</v>
      </c>
      <c r="EG46" s="444">
        <f t="shared" si="122"/>
        <v>265</v>
      </c>
      <c r="EH46" s="444">
        <f t="shared" si="122"/>
        <v>195</v>
      </c>
      <c r="EI46" s="444">
        <f t="shared" si="122"/>
        <v>105</v>
      </c>
      <c r="EJ46" s="444">
        <f t="shared" si="122"/>
        <v>110</v>
      </c>
      <c r="EK46" s="444">
        <f t="shared" si="122"/>
        <v>155</v>
      </c>
      <c r="EL46" s="444">
        <f>BN46</f>
        <v>120</v>
      </c>
      <c r="EM46" s="444">
        <f t="shared" si="122"/>
        <v>190.17918200641361</v>
      </c>
      <c r="EN46" s="444">
        <f t="shared" si="122"/>
        <v>72.655817993586368</v>
      </c>
      <c r="EO46" s="444">
        <f t="shared" si="122"/>
        <v>72.655817993586368</v>
      </c>
      <c r="EP46" s="444">
        <f t="shared" si="122"/>
        <v>147.16125180598743</v>
      </c>
      <c r="EQ46" s="444">
        <f t="shared" si="122"/>
        <v>125.39403495899815</v>
      </c>
      <c r="ER46" s="444">
        <f t="shared" si="122"/>
        <v>198.45946504100181</v>
      </c>
      <c r="ES46" s="444">
        <f t="shared" si="123"/>
        <v>135.02355787295409</v>
      </c>
      <c r="ET46" s="444">
        <f t="shared" si="123"/>
        <v>86.412720724832582</v>
      </c>
      <c r="EU46" s="444">
        <f t="shared" si="123"/>
        <v>155.41960323576336</v>
      </c>
      <c r="EV46" s="444">
        <f t="shared" si="123"/>
        <v>114.93304399430417</v>
      </c>
    </row>
    <row r="47" spans="2:152" x14ac:dyDescent="0.3">
      <c r="B47" s="10" t="s">
        <v>15</v>
      </c>
      <c r="C47" s="809"/>
      <c r="D47" s="809"/>
      <c r="E47" s="809"/>
      <c r="F47" s="809"/>
      <c r="G47" s="809"/>
      <c r="H47" s="809"/>
      <c r="I47" s="809">
        <v>155.41800000000001</v>
      </c>
      <c r="J47" s="809">
        <v>234.41024999999999</v>
      </c>
      <c r="K47" s="809">
        <v>255.88475</v>
      </c>
      <c r="L47" s="809">
        <v>258.18680000000001</v>
      </c>
      <c r="M47" s="809">
        <v>169.397325</v>
      </c>
      <c r="N47" s="809">
        <v>153.38092</v>
      </c>
      <c r="O47" s="501">
        <f t="shared" si="9"/>
        <v>-0.34389626038201804</v>
      </c>
      <c r="P47" s="501">
        <f t="shared" si="9"/>
        <v>-9.4549338367651226E-2</v>
      </c>
      <c r="Q47" s="544"/>
      <c r="R47" s="37"/>
      <c r="S47" s="37"/>
      <c r="T47" s="37"/>
      <c r="U47" s="37"/>
      <c r="V47" s="37"/>
      <c r="W47" s="37"/>
      <c r="X47" s="37"/>
      <c r="Y47" s="37"/>
      <c r="Z47" s="37"/>
      <c r="AA47" s="37"/>
      <c r="AB47" s="37"/>
      <c r="AC47" s="37"/>
      <c r="AD47" s="37"/>
      <c r="AE47" s="37"/>
      <c r="AF47" s="37"/>
      <c r="AG47" s="37"/>
      <c r="AH47" s="37"/>
      <c r="AI47" s="37"/>
      <c r="AJ47" s="37">
        <v>78.389138274963159</v>
      </c>
      <c r="AK47" s="37">
        <v>26.831908251161735</v>
      </c>
      <c r="AL47" s="37">
        <v>25.23092683894367</v>
      </c>
      <c r="AM47" s="37">
        <v>24.966026634931428</v>
      </c>
      <c r="AN47" s="37">
        <v>118.04183222004839</v>
      </c>
      <c r="AO47" s="37">
        <v>23.949220046299313</v>
      </c>
      <c r="AP47" s="37">
        <v>45.52857909733725</v>
      </c>
      <c r="AQ47" s="37">
        <v>46.890618636315025</v>
      </c>
      <c r="AR47" s="37">
        <v>92.677320680224739</v>
      </c>
      <c r="AS47" s="37">
        <v>79.015961705370373</v>
      </c>
      <c r="AT47" s="37">
        <v>36.678123787363035</v>
      </c>
      <c r="AU47" s="37">
        <v>47.513343827041837</v>
      </c>
      <c r="AV47" s="37">
        <v>90.665389233498729</v>
      </c>
      <c r="AW47" s="37">
        <v>72.750961456668463</v>
      </c>
      <c r="AX47" s="37">
        <v>60.426918251598792</v>
      </c>
      <c r="AY47" s="37">
        <v>34.343531058234021</v>
      </c>
      <c r="AZ47" s="37">
        <v>50.503476772942832</v>
      </c>
      <c r="BA47" s="37">
        <v>45.311717010287424</v>
      </c>
      <c r="BB47" s="37">
        <v>42.659138992885339</v>
      </c>
      <c r="BC47" s="37">
        <v>30.922992223884393</v>
      </c>
      <c r="BD47" s="37"/>
      <c r="BE47" s="37"/>
      <c r="BF47" s="7"/>
      <c r="BG47" s="7"/>
      <c r="BH47" s="7"/>
      <c r="BI47" s="7"/>
      <c r="BJ47" s="7"/>
      <c r="BK47" s="7"/>
      <c r="BL47" s="7"/>
      <c r="BM47" s="7"/>
      <c r="BN47" s="7"/>
      <c r="BO47" s="7">
        <f t="shared" si="113"/>
        <v>105.22104652612489</v>
      </c>
      <c r="BP47" s="7">
        <f t="shared" si="114"/>
        <v>50.196953473875098</v>
      </c>
      <c r="BQ47" s="7">
        <f t="shared" si="137"/>
        <v>50.196953473875098</v>
      </c>
      <c r="BR47" s="37">
        <f t="shared" si="28"/>
        <v>92.419197733652283</v>
      </c>
      <c r="BS47" s="37">
        <f t="shared" si="116"/>
        <v>171.69328238559513</v>
      </c>
      <c r="BT47" s="37">
        <f t="shared" si="117"/>
        <v>84.191467614404871</v>
      </c>
      <c r="BU47" s="37">
        <f t="shared" si="118"/>
        <v>163.41635069016718</v>
      </c>
      <c r="BV47" s="37">
        <f t="shared" si="27"/>
        <v>94.770449309832813</v>
      </c>
      <c r="BW47" s="37">
        <f t="shared" si="15"/>
        <v>95.815193783230256</v>
      </c>
      <c r="BX47" s="37">
        <f t="shared" si="16"/>
        <v>73.582131216769739</v>
      </c>
      <c r="BY47" s="37"/>
      <c r="BZ47" s="10" t="s">
        <v>15</v>
      </c>
      <c r="CA47" s="7"/>
      <c r="CB47" s="7"/>
      <c r="CC47" s="7"/>
      <c r="CD47" s="7"/>
      <c r="CE47" s="7"/>
      <c r="CF47" s="7"/>
      <c r="CG47" s="7">
        <f t="shared" si="134"/>
        <v>155.41800000000001</v>
      </c>
      <c r="CH47" s="7">
        <f t="shared" si="134"/>
        <v>234.41024999999999</v>
      </c>
      <c r="CI47" s="7">
        <f t="shared" si="134"/>
        <v>255.88475</v>
      </c>
      <c r="CJ47" s="7">
        <f t="shared" si="134"/>
        <v>258.18680000000001</v>
      </c>
      <c r="CK47" s="7">
        <f t="shared" si="134"/>
        <v>169.397325</v>
      </c>
      <c r="CL47" s="7"/>
      <c r="CM47" s="208"/>
      <c r="CN47" s="208"/>
      <c r="CO47" s="37"/>
      <c r="CP47" s="444"/>
      <c r="CQ47" s="444"/>
      <c r="CR47" s="444"/>
      <c r="CS47" s="444"/>
      <c r="CT47" s="444"/>
      <c r="CU47" s="444"/>
      <c r="CV47" s="444"/>
      <c r="CW47" s="444"/>
      <c r="CX47" s="444"/>
      <c r="CY47" s="444"/>
      <c r="CZ47" s="444"/>
      <c r="DA47" s="444"/>
      <c r="DB47" s="444"/>
      <c r="DC47" s="444"/>
      <c r="DD47" s="444"/>
      <c r="DE47" s="444"/>
      <c r="DF47" s="444"/>
      <c r="DG47" s="444"/>
      <c r="DH47" s="444"/>
      <c r="DI47" s="444"/>
      <c r="DJ47" s="444"/>
      <c r="DK47" s="444"/>
      <c r="DL47" s="444"/>
      <c r="DM47" s="444"/>
      <c r="DN47" s="444"/>
      <c r="DO47" s="444"/>
      <c r="DP47" s="444"/>
      <c r="DQ47" s="444"/>
      <c r="DR47" s="444"/>
      <c r="DS47" s="444"/>
      <c r="DT47" s="444"/>
      <c r="DU47" s="444"/>
      <c r="DV47" s="444"/>
      <c r="DW47" s="444"/>
      <c r="DX47" s="444"/>
      <c r="DY47" s="444"/>
      <c r="DZ47" s="444"/>
      <c r="EA47" s="444"/>
      <c r="EB47" s="444"/>
      <c r="EC47" s="444"/>
      <c r="ED47" s="444"/>
      <c r="EE47" s="444"/>
      <c r="EF47" s="444"/>
      <c r="EG47" s="444"/>
      <c r="EH47" s="444"/>
      <c r="EI47" s="444"/>
      <c r="EJ47" s="444"/>
      <c r="EK47" s="444"/>
      <c r="EL47" s="444"/>
      <c r="EM47" s="444"/>
      <c r="EN47" s="444"/>
      <c r="EO47" s="444"/>
      <c r="EP47" s="444"/>
      <c r="EQ47" s="444"/>
      <c r="ER47" s="444"/>
      <c r="ES47" s="444"/>
      <c r="ET47" s="444"/>
      <c r="EU47" s="444"/>
      <c r="EV47" s="444"/>
    </row>
    <row r="48" spans="2:152" x14ac:dyDescent="0.3">
      <c r="B48" s="10" t="s">
        <v>16</v>
      </c>
      <c r="C48" s="809"/>
      <c r="D48" s="809"/>
      <c r="E48" s="809"/>
      <c r="F48" s="809"/>
      <c r="G48" s="809"/>
      <c r="H48" s="809"/>
      <c r="I48" s="809">
        <v>52.417000000000002</v>
      </c>
      <c r="J48" s="809">
        <v>75.202750000000009</v>
      </c>
      <c r="K48" s="809">
        <v>60.96875</v>
      </c>
      <c r="L48" s="809">
        <v>44.445499999999996</v>
      </c>
      <c r="M48" s="809">
        <v>23.646625</v>
      </c>
      <c r="N48" s="809">
        <v>26.011287500000002</v>
      </c>
      <c r="O48" s="501">
        <f t="shared" si="9"/>
        <v>-0.4679635733651325</v>
      </c>
      <c r="P48" s="501">
        <f t="shared" si="9"/>
        <v>0.10000000000000009</v>
      </c>
      <c r="Q48" s="544"/>
      <c r="R48" s="37"/>
      <c r="S48" s="37"/>
      <c r="T48" s="37"/>
      <c r="U48" s="37"/>
      <c r="V48" s="37"/>
      <c r="W48" s="37"/>
      <c r="X48" s="37"/>
      <c r="Y48" s="37"/>
      <c r="Z48" s="37"/>
      <c r="AA48" s="37"/>
      <c r="AB48" s="37"/>
      <c r="AC48" s="37"/>
      <c r="AD48" s="37"/>
      <c r="AE48" s="37"/>
      <c r="AF48" s="37"/>
      <c r="AG48" s="37"/>
      <c r="AH48" s="37"/>
      <c r="AI48" s="37"/>
      <c r="AJ48" s="37">
        <v>9.9400039847143749</v>
      </c>
      <c r="AK48" s="37">
        <v>13.518131495574355</v>
      </c>
      <c r="AL48" s="37">
        <v>15.442445046869386</v>
      </c>
      <c r="AM48" s="37">
        <v>13.516419472841884</v>
      </c>
      <c r="AN48" s="37">
        <v>21.817596620137792</v>
      </c>
      <c r="AO48" s="37">
        <v>19.243099307527075</v>
      </c>
      <c r="AP48" s="37">
        <v>20.095894137601672</v>
      </c>
      <c r="AQ48" s="37">
        <v>14.046159934733485</v>
      </c>
      <c r="AR48" s="37">
        <v>26.047687103135118</v>
      </c>
      <c r="AS48" s="37">
        <v>5.1530654702679231</v>
      </c>
      <c r="AT48" s="37">
        <v>13.815774417931509</v>
      </c>
      <c r="AU48" s="37">
        <v>15.952223008665449</v>
      </c>
      <c r="AV48" s="37">
        <v>14.078634338494972</v>
      </c>
      <c r="AW48" s="37">
        <v>16.126583545398596</v>
      </c>
      <c r="AX48" s="37">
        <v>11.752729806674093</v>
      </c>
      <c r="AY48" s="37">
        <v>2.48755230943233</v>
      </c>
      <c r="AZ48" s="37">
        <v>5.0904787417125599</v>
      </c>
      <c r="BA48" s="37">
        <v>6.859582095786771</v>
      </c>
      <c r="BB48" s="37">
        <v>7.0612415454739885</v>
      </c>
      <c r="BC48" s="37">
        <v>4.6353226170266799</v>
      </c>
      <c r="BD48" s="37"/>
      <c r="BE48" s="37"/>
      <c r="BF48" s="7"/>
      <c r="BG48" s="7"/>
      <c r="BH48" s="7"/>
      <c r="BI48" s="7"/>
      <c r="BJ48" s="7"/>
      <c r="BK48" s="7"/>
      <c r="BL48" s="7"/>
      <c r="BM48" s="7"/>
      <c r="BN48" s="7"/>
      <c r="BO48" s="7">
        <f t="shared" si="113"/>
        <v>23.458135480288732</v>
      </c>
      <c r="BP48" s="7">
        <f t="shared" si="114"/>
        <v>28.95886451971127</v>
      </c>
      <c r="BQ48" s="7">
        <f t="shared" si="137"/>
        <v>28.95886451971127</v>
      </c>
      <c r="BR48" s="37">
        <f t="shared" si="28"/>
        <v>34.142054072335156</v>
      </c>
      <c r="BS48" s="37">
        <f t="shared" si="116"/>
        <v>31.20075257340304</v>
      </c>
      <c r="BT48" s="37">
        <f t="shared" si="117"/>
        <v>29.767997426596956</v>
      </c>
      <c r="BU48" s="37">
        <f t="shared" si="118"/>
        <v>30.205217883893567</v>
      </c>
      <c r="BV48" s="37">
        <f t="shared" si="27"/>
        <v>14.240282116106423</v>
      </c>
      <c r="BW48" s="37">
        <f t="shared" si="15"/>
        <v>11.950060837499331</v>
      </c>
      <c r="BX48" s="37">
        <f t="shared" si="16"/>
        <v>11.696564162500668</v>
      </c>
      <c r="BY48" s="37"/>
      <c r="BZ48" s="10" t="s">
        <v>16</v>
      </c>
      <c r="CA48" s="7"/>
      <c r="CB48" s="7"/>
      <c r="CC48" s="7"/>
      <c r="CD48" s="7"/>
      <c r="CE48" s="7"/>
      <c r="CF48" s="7"/>
      <c r="CG48" s="7">
        <f t="shared" si="134"/>
        <v>52.417000000000002</v>
      </c>
      <c r="CH48" s="7">
        <f t="shared" si="134"/>
        <v>75.202750000000009</v>
      </c>
      <c r="CI48" s="7">
        <f t="shared" si="134"/>
        <v>60.96875</v>
      </c>
      <c r="CJ48" s="7">
        <f t="shared" si="134"/>
        <v>44.445499999999996</v>
      </c>
      <c r="CK48" s="7">
        <f t="shared" si="134"/>
        <v>23.646625</v>
      </c>
      <c r="CL48" s="7"/>
      <c r="CM48" s="208"/>
      <c r="CN48" s="208"/>
      <c r="CO48" s="37"/>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row>
    <row r="49" spans="2:152" x14ac:dyDescent="0.3">
      <c r="B49" s="10" t="s">
        <v>17</v>
      </c>
      <c r="C49" s="809"/>
      <c r="D49" s="809"/>
      <c r="E49" s="809"/>
      <c r="F49" s="809"/>
      <c r="G49" s="809"/>
      <c r="H49" s="809"/>
      <c r="I49" s="809">
        <v>46</v>
      </c>
      <c r="J49" s="809">
        <v>240</v>
      </c>
      <c r="K49" s="809">
        <v>-26</v>
      </c>
      <c r="L49" s="809">
        <v>-114</v>
      </c>
      <c r="M49" s="809">
        <v>54</v>
      </c>
      <c r="N49" s="809">
        <v>-50</v>
      </c>
      <c r="O49" s="501" t="str">
        <f t="shared" si="9"/>
        <v>N/A</v>
      </c>
      <c r="P49" s="501" t="str">
        <f t="shared" si="9"/>
        <v>N/A</v>
      </c>
      <c r="Q49" s="544"/>
      <c r="R49" s="37"/>
      <c r="S49" s="37"/>
      <c r="T49" s="37"/>
      <c r="U49" s="37"/>
      <c r="V49" s="37"/>
      <c r="W49" s="37"/>
      <c r="X49" s="37"/>
      <c r="Y49" s="37"/>
      <c r="Z49" s="37"/>
      <c r="AA49" s="37"/>
      <c r="AB49" s="37"/>
      <c r="AC49" s="37"/>
      <c r="AD49" s="37"/>
      <c r="AE49" s="37"/>
      <c r="AF49" s="37"/>
      <c r="AG49" s="37"/>
      <c r="AH49" s="37"/>
      <c r="AI49" s="37"/>
      <c r="AJ49" s="37">
        <v>15</v>
      </c>
      <c r="AK49" s="37">
        <v>42</v>
      </c>
      <c r="AL49" s="37">
        <v>6</v>
      </c>
      <c r="AM49" s="37">
        <v>-17</v>
      </c>
      <c r="AN49" s="37">
        <v>155</v>
      </c>
      <c r="AO49" s="37">
        <v>79</v>
      </c>
      <c r="AP49" s="37">
        <v>22</v>
      </c>
      <c r="AQ49" s="37">
        <v>-16</v>
      </c>
      <c r="AR49" s="37">
        <v>-107</v>
      </c>
      <c r="AS49" s="37">
        <v>13</v>
      </c>
      <c r="AT49" s="37">
        <v>50</v>
      </c>
      <c r="AU49" s="37">
        <v>18</v>
      </c>
      <c r="AV49" s="37">
        <v>-53</v>
      </c>
      <c r="AW49" s="37">
        <v>-22</v>
      </c>
      <c r="AX49" s="37">
        <v>13</v>
      </c>
      <c r="AY49" s="37">
        <v>-52</v>
      </c>
      <c r="AZ49" s="37">
        <v>55</v>
      </c>
      <c r="BA49" s="37">
        <v>-19</v>
      </c>
      <c r="BB49" s="37">
        <v>17</v>
      </c>
      <c r="BC49" s="37">
        <v>1</v>
      </c>
      <c r="BD49" s="37"/>
      <c r="BE49" s="37"/>
      <c r="BF49" s="7"/>
      <c r="BG49" s="7"/>
      <c r="BH49" s="7"/>
      <c r="BI49" s="7"/>
      <c r="BJ49" s="7"/>
      <c r="BK49" s="7"/>
      <c r="BL49" s="7"/>
      <c r="BM49" s="7"/>
      <c r="BN49" s="7"/>
      <c r="BO49" s="7">
        <f t="shared" si="113"/>
        <v>57</v>
      </c>
      <c r="BP49" s="7">
        <f t="shared" si="114"/>
        <v>-11</v>
      </c>
      <c r="BQ49" s="7">
        <f t="shared" si="137"/>
        <v>-11</v>
      </c>
      <c r="BR49" s="37">
        <f t="shared" si="28"/>
        <v>6</v>
      </c>
      <c r="BS49" s="37">
        <f t="shared" si="116"/>
        <v>-94</v>
      </c>
      <c r="BT49" s="37">
        <f t="shared" si="117"/>
        <v>68</v>
      </c>
      <c r="BU49" s="37">
        <f t="shared" si="118"/>
        <v>-75</v>
      </c>
      <c r="BV49" s="37">
        <f t="shared" si="27"/>
        <v>-39</v>
      </c>
      <c r="BW49" s="37">
        <f t="shared" si="15"/>
        <v>36</v>
      </c>
      <c r="BX49" s="37">
        <f t="shared" si="16"/>
        <v>18</v>
      </c>
      <c r="BY49" s="37"/>
      <c r="BZ49" s="10" t="s">
        <v>17</v>
      </c>
      <c r="CA49" s="7"/>
      <c r="CB49" s="7"/>
      <c r="CC49" s="7"/>
      <c r="CD49" s="7"/>
      <c r="CE49" s="7"/>
      <c r="CF49" s="7"/>
      <c r="CG49" s="7">
        <f t="shared" si="134"/>
        <v>46</v>
      </c>
      <c r="CH49" s="7">
        <f t="shared" si="134"/>
        <v>240</v>
      </c>
      <c r="CI49" s="7">
        <f t="shared" si="134"/>
        <v>-26</v>
      </c>
      <c r="CJ49" s="7">
        <f t="shared" si="134"/>
        <v>-114</v>
      </c>
      <c r="CK49" s="7">
        <f t="shared" si="134"/>
        <v>54</v>
      </c>
      <c r="CL49" s="7"/>
      <c r="CM49" s="208"/>
      <c r="CN49" s="208"/>
      <c r="CO49" s="37"/>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row>
    <row r="50" spans="2:152" x14ac:dyDescent="0.3">
      <c r="B50" s="253" t="s">
        <v>19</v>
      </c>
      <c r="C50" s="809"/>
      <c r="D50" s="809"/>
      <c r="E50" s="809"/>
      <c r="F50" s="809"/>
      <c r="G50" s="809"/>
      <c r="H50" s="809"/>
      <c r="I50" s="809">
        <v>9</v>
      </c>
      <c r="J50" s="809">
        <v>21.2</v>
      </c>
      <c r="K50" s="809">
        <v>33</v>
      </c>
      <c r="L50" s="809">
        <v>32.803978597786696</v>
      </c>
      <c r="M50" s="809">
        <v>23.30869723006753</v>
      </c>
      <c r="N50" s="809">
        <v>22.930499876596926</v>
      </c>
      <c r="O50" s="505">
        <f t="shared" si="9"/>
        <v>-0.28945517506098539</v>
      </c>
      <c r="P50" s="505">
        <f t="shared" si="9"/>
        <v>-1.622558951869435E-2</v>
      </c>
      <c r="Q50" s="544"/>
      <c r="R50" s="810"/>
      <c r="S50" s="810"/>
      <c r="T50" s="810"/>
      <c r="U50" s="810"/>
      <c r="V50" s="810"/>
      <c r="W50" s="810"/>
      <c r="X50" s="810"/>
      <c r="Y50" s="810"/>
      <c r="Z50" s="810"/>
      <c r="AA50" s="810"/>
      <c r="AB50" s="810"/>
      <c r="AC50" s="810"/>
      <c r="AD50" s="810"/>
      <c r="AE50" s="810"/>
      <c r="AF50" s="810"/>
      <c r="AG50" s="810"/>
      <c r="AH50" s="810"/>
      <c r="AI50" s="810"/>
      <c r="AJ50" s="37">
        <v>2.25</v>
      </c>
      <c r="AK50" s="37">
        <v>2.25</v>
      </c>
      <c r="AL50" s="37">
        <v>2.25</v>
      </c>
      <c r="AM50" s="37">
        <v>2.25</v>
      </c>
      <c r="AN50" s="37">
        <v>3.3</v>
      </c>
      <c r="AO50" s="37">
        <v>3.3</v>
      </c>
      <c r="AP50" s="37">
        <v>7.3</v>
      </c>
      <c r="AQ50" s="37">
        <v>7.3</v>
      </c>
      <c r="AR50" s="37">
        <v>7.25</v>
      </c>
      <c r="AS50" s="37">
        <v>9.25</v>
      </c>
      <c r="AT50" s="37">
        <v>8.25</v>
      </c>
      <c r="AU50" s="37">
        <v>8.25</v>
      </c>
      <c r="AV50" s="37">
        <v>8.2009946494466739</v>
      </c>
      <c r="AW50" s="37">
        <v>8.2009946494466739</v>
      </c>
      <c r="AX50" s="37">
        <v>8.2009946494466739</v>
      </c>
      <c r="AY50" s="37">
        <v>8.2009946494466739</v>
      </c>
      <c r="AZ50" s="37">
        <v>5.8271743075168825</v>
      </c>
      <c r="BA50" s="37">
        <v>5.8271743075168825</v>
      </c>
      <c r="BB50" s="37">
        <v>5.8271743075168825</v>
      </c>
      <c r="BC50" s="37">
        <v>5.8271743075168825</v>
      </c>
      <c r="BD50" s="37"/>
      <c r="BE50" s="810"/>
      <c r="BF50" s="29"/>
      <c r="BG50" s="29"/>
      <c r="BH50" s="29"/>
      <c r="BI50" s="29"/>
      <c r="BJ50" s="29"/>
      <c r="BK50" s="29"/>
      <c r="BL50" s="29"/>
      <c r="BM50" s="29"/>
      <c r="BN50" s="29"/>
      <c r="BO50" s="29">
        <f t="shared" si="113"/>
        <v>4.5</v>
      </c>
      <c r="BP50" s="29">
        <f t="shared" si="114"/>
        <v>4.5</v>
      </c>
      <c r="BQ50" s="29">
        <f t="shared" si="137"/>
        <v>4.5</v>
      </c>
      <c r="BR50" s="786">
        <f t="shared" si="28"/>
        <v>14.6</v>
      </c>
      <c r="BS50" s="787">
        <f t="shared" si="116"/>
        <v>16.5</v>
      </c>
      <c r="BT50" s="787">
        <f t="shared" si="117"/>
        <v>16.5</v>
      </c>
      <c r="BU50" s="787">
        <f t="shared" si="118"/>
        <v>16.401989298893348</v>
      </c>
      <c r="BV50" s="787">
        <f t="shared" si="27"/>
        <v>16.401989298893348</v>
      </c>
      <c r="BW50" s="787">
        <f t="shared" si="15"/>
        <v>11.654348615033765</v>
      </c>
      <c r="BX50" s="787">
        <f t="shared" si="16"/>
        <v>11.654348615033765</v>
      </c>
      <c r="BY50" s="37"/>
      <c r="BZ50" s="268" t="s">
        <v>19</v>
      </c>
      <c r="CA50" s="29"/>
      <c r="CB50" s="29"/>
      <c r="CC50" s="29"/>
      <c r="CD50" s="29"/>
      <c r="CE50" s="29"/>
      <c r="CF50" s="29"/>
      <c r="CG50" s="29">
        <f t="shared" si="134"/>
        <v>9</v>
      </c>
      <c r="CH50" s="29">
        <f t="shared" si="134"/>
        <v>21.2</v>
      </c>
      <c r="CI50" s="29">
        <f t="shared" si="134"/>
        <v>33</v>
      </c>
      <c r="CJ50" s="29">
        <f t="shared" si="134"/>
        <v>32.803978597786696</v>
      </c>
      <c r="CK50" s="29">
        <f t="shared" si="134"/>
        <v>23.30869723006753</v>
      </c>
      <c r="CL50" s="29"/>
      <c r="CM50" s="217"/>
      <c r="CN50" s="217"/>
      <c r="CO50" s="37"/>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c r="EI50" s="453"/>
      <c r="EJ50" s="453"/>
      <c r="EK50" s="453"/>
      <c r="EL50" s="453"/>
      <c r="EM50" s="453"/>
      <c r="EN50" s="453"/>
      <c r="EO50" s="453"/>
      <c r="EP50" s="453"/>
      <c r="EQ50" s="453"/>
      <c r="ER50" s="453"/>
      <c r="ES50" s="453"/>
      <c r="ET50" s="453"/>
      <c r="EU50" s="453"/>
      <c r="EV50" s="453"/>
    </row>
    <row r="51" spans="2:152" s="432" customFormat="1" x14ac:dyDescent="0.3">
      <c r="B51" s="256" t="s">
        <v>103</v>
      </c>
      <c r="C51" s="811">
        <v>905</v>
      </c>
      <c r="D51" s="811">
        <v>215</v>
      </c>
      <c r="E51" s="811">
        <v>-240</v>
      </c>
      <c r="F51" s="811">
        <v>-10</v>
      </c>
      <c r="G51" s="811">
        <v>105</v>
      </c>
      <c r="H51" s="811">
        <v>-245</v>
      </c>
      <c r="I51" s="811">
        <f>SUM(I52:I55)</f>
        <v>990.64359446820163</v>
      </c>
      <c r="J51" s="811">
        <f t="shared" ref="J51:N51" si="139">SUM(J52:J55)</f>
        <v>507.24591859579829</v>
      </c>
      <c r="K51" s="811">
        <f t="shared" si="139"/>
        <v>-241.04985259999987</v>
      </c>
      <c r="L51" s="811">
        <f t="shared" si="139"/>
        <v>-557.63930619999985</v>
      </c>
      <c r="M51" s="811">
        <f t="shared" si="139"/>
        <v>-19.559389800000247</v>
      </c>
      <c r="N51" s="811">
        <f t="shared" si="139"/>
        <v>-120</v>
      </c>
      <c r="O51" s="210" t="str">
        <f t="shared" si="9"/>
        <v>N/A</v>
      </c>
      <c r="P51" s="509" t="str">
        <f t="shared" si="9"/>
        <v>N/A</v>
      </c>
      <c r="Q51" s="544"/>
      <c r="R51" s="812">
        <v>-95</v>
      </c>
      <c r="S51" s="812">
        <v>-30</v>
      </c>
      <c r="T51" s="812">
        <v>-50</v>
      </c>
      <c r="U51" s="812">
        <v>45</v>
      </c>
      <c r="V51" s="812">
        <v>110</v>
      </c>
      <c r="W51" s="812">
        <v>-345</v>
      </c>
      <c r="X51" s="812">
        <v>-25</v>
      </c>
      <c r="Y51" s="812">
        <v>-15</v>
      </c>
      <c r="Z51" s="812">
        <v>-85</v>
      </c>
      <c r="AA51" s="812">
        <v>115</v>
      </c>
      <c r="AB51" s="812">
        <v>60</v>
      </c>
      <c r="AC51" s="812">
        <v>30</v>
      </c>
      <c r="AD51" s="812">
        <v>-40</v>
      </c>
      <c r="AE51" s="812">
        <v>55</v>
      </c>
      <c r="AF51" s="812">
        <v>-15</v>
      </c>
      <c r="AG51" s="812">
        <v>-125</v>
      </c>
      <c r="AH51" s="812">
        <v>5</v>
      </c>
      <c r="AI51" s="812">
        <v>-115</v>
      </c>
      <c r="AJ51" s="812">
        <f t="shared" ref="AJ51:BC51" si="140">SUM(AJ52:AJ55)</f>
        <v>687.30094297999995</v>
      </c>
      <c r="AK51" s="812">
        <f t="shared" si="140"/>
        <v>50.292660819999931</v>
      </c>
      <c r="AL51" s="812">
        <f t="shared" si="140"/>
        <v>207.01584164799993</v>
      </c>
      <c r="AM51" s="812">
        <f t="shared" si="140"/>
        <v>46.03414902020188</v>
      </c>
      <c r="AN51" s="812">
        <f t="shared" si="140"/>
        <v>-215.94544478631991</v>
      </c>
      <c r="AO51" s="812">
        <f t="shared" si="140"/>
        <v>123.8353253826093</v>
      </c>
      <c r="AP51" s="812">
        <f t="shared" si="140"/>
        <v>525.73442329950888</v>
      </c>
      <c r="AQ51" s="812">
        <f t="shared" si="140"/>
        <v>73.621614700000109</v>
      </c>
      <c r="AR51" s="812">
        <f t="shared" si="140"/>
        <v>100.38166739999974</v>
      </c>
      <c r="AS51" s="812">
        <f t="shared" si="140"/>
        <v>33.979730200000191</v>
      </c>
      <c r="AT51" s="812">
        <f t="shared" si="140"/>
        <v>-213.37130419999994</v>
      </c>
      <c r="AU51" s="812">
        <f t="shared" si="140"/>
        <v>-162.03994599999982</v>
      </c>
      <c r="AV51" s="812">
        <f t="shared" si="140"/>
        <v>-166.41974060000015</v>
      </c>
      <c r="AW51" s="812">
        <f t="shared" si="140"/>
        <v>-111.71180959999987</v>
      </c>
      <c r="AX51" s="812">
        <f t="shared" si="140"/>
        <v>-217.28717849999998</v>
      </c>
      <c r="AY51" s="812">
        <f t="shared" si="140"/>
        <v>-62.220577499999798</v>
      </c>
      <c r="AZ51" s="812">
        <f t="shared" si="140"/>
        <v>40.330283399999715</v>
      </c>
      <c r="BA51" s="812">
        <f t="shared" si="140"/>
        <v>155.21315000000007</v>
      </c>
      <c r="BB51" s="812">
        <f t="shared" si="140"/>
        <v>-98.747707000000077</v>
      </c>
      <c r="BC51" s="812">
        <f t="shared" si="140"/>
        <v>-116.35511619999996</v>
      </c>
      <c r="BD51" s="812"/>
      <c r="BE51" s="812">
        <v>340</v>
      </c>
      <c r="BF51" s="812">
        <v>-125</v>
      </c>
      <c r="BG51" s="812">
        <v>-5</v>
      </c>
      <c r="BH51" s="812">
        <v>-235</v>
      </c>
      <c r="BI51" s="812">
        <v>-40</v>
      </c>
      <c r="BJ51" s="812">
        <v>30</v>
      </c>
      <c r="BK51" s="812">
        <v>90</v>
      </c>
      <c r="BL51" s="812">
        <v>15</v>
      </c>
      <c r="BM51" s="812">
        <v>-140</v>
      </c>
      <c r="BN51" s="812">
        <v>-110</v>
      </c>
      <c r="BO51" s="812">
        <f t="shared" si="113"/>
        <v>737.59360379999987</v>
      </c>
      <c r="BP51" s="812">
        <f t="shared" si="114"/>
        <v>253.04999066820181</v>
      </c>
      <c r="BQ51" s="812">
        <f t="shared" ref="BQ51" si="141">SUM(BQ52:BQ55)</f>
        <v>-92.110119403710627</v>
      </c>
      <c r="BR51" s="31">
        <f t="shared" si="28"/>
        <v>599.356037999509</v>
      </c>
      <c r="BS51" s="31">
        <f t="shared" si="116"/>
        <v>134.36139759999992</v>
      </c>
      <c r="BT51" s="31">
        <f t="shared" si="117"/>
        <v>-375.41125019999976</v>
      </c>
      <c r="BU51" s="31">
        <f t="shared" si="118"/>
        <v>-278.13155019999999</v>
      </c>
      <c r="BV51" s="31">
        <f t="shared" si="27"/>
        <v>-279.5077559999998</v>
      </c>
      <c r="BW51" s="31">
        <f t="shared" si="15"/>
        <v>195.5434333999998</v>
      </c>
      <c r="BX51" s="31">
        <f t="shared" si="16"/>
        <v>-215.10282320000005</v>
      </c>
      <c r="BY51" s="31"/>
      <c r="BZ51" s="813" t="s">
        <v>103</v>
      </c>
      <c r="CA51" s="31">
        <f t="shared" ref="CA51:CF51" si="142">C51</f>
        <v>905</v>
      </c>
      <c r="CB51" s="31">
        <f t="shared" si="142"/>
        <v>215</v>
      </c>
      <c r="CC51" s="31">
        <f t="shared" si="142"/>
        <v>-240</v>
      </c>
      <c r="CD51" s="31">
        <f t="shared" si="142"/>
        <v>-10</v>
      </c>
      <c r="CE51" s="31">
        <f t="shared" si="142"/>
        <v>105</v>
      </c>
      <c r="CF51" s="31">
        <f t="shared" si="142"/>
        <v>-245</v>
      </c>
      <c r="CG51" s="31">
        <f t="shared" si="134"/>
        <v>990.64359446820163</v>
      </c>
      <c r="CH51" s="31">
        <f t="shared" si="134"/>
        <v>507.24591859579829</v>
      </c>
      <c r="CI51" s="31">
        <f t="shared" si="134"/>
        <v>-241.04985259999987</v>
      </c>
      <c r="CJ51" s="31">
        <f t="shared" si="134"/>
        <v>-557.63930619999985</v>
      </c>
      <c r="CK51" s="31">
        <f>M51</f>
        <v>-19.559389800000247</v>
      </c>
      <c r="CL51" s="31">
        <f>N51</f>
        <v>-120</v>
      </c>
      <c r="CM51" s="210" t="str">
        <f>O51</f>
        <v>N/A</v>
      </c>
      <c r="CN51" s="210" t="str">
        <f>P51</f>
        <v>N/A</v>
      </c>
      <c r="CO51" s="31"/>
      <c r="CP51" s="444">
        <f t="shared" ref="CP51:EA51" si="143">R51</f>
        <v>-95</v>
      </c>
      <c r="CQ51" s="444">
        <f t="shared" si="143"/>
        <v>-30</v>
      </c>
      <c r="CR51" s="444">
        <f t="shared" si="143"/>
        <v>-50</v>
      </c>
      <c r="CS51" s="444">
        <f t="shared" si="143"/>
        <v>45</v>
      </c>
      <c r="CT51" s="444">
        <f t="shared" si="143"/>
        <v>110</v>
      </c>
      <c r="CU51" s="444">
        <f t="shared" si="143"/>
        <v>-345</v>
      </c>
      <c r="CV51" s="444">
        <f t="shared" si="143"/>
        <v>-25</v>
      </c>
      <c r="CW51" s="444">
        <f t="shared" si="143"/>
        <v>-15</v>
      </c>
      <c r="CX51" s="444">
        <f t="shared" si="143"/>
        <v>-85</v>
      </c>
      <c r="CY51" s="444">
        <f t="shared" si="143"/>
        <v>115</v>
      </c>
      <c r="CZ51" s="444">
        <f t="shared" si="143"/>
        <v>60</v>
      </c>
      <c r="DA51" s="444">
        <f t="shared" si="143"/>
        <v>30</v>
      </c>
      <c r="DB51" s="444">
        <f t="shared" si="143"/>
        <v>-40</v>
      </c>
      <c r="DC51" s="444">
        <f t="shared" si="143"/>
        <v>55</v>
      </c>
      <c r="DD51" s="444">
        <f t="shared" si="143"/>
        <v>-15</v>
      </c>
      <c r="DE51" s="444">
        <f t="shared" si="143"/>
        <v>-125</v>
      </c>
      <c r="DF51" s="444">
        <f t="shared" si="143"/>
        <v>5</v>
      </c>
      <c r="DG51" s="444">
        <f t="shared" si="143"/>
        <v>-115</v>
      </c>
      <c r="DH51" s="444">
        <f t="shared" si="143"/>
        <v>687.30094297999995</v>
      </c>
      <c r="DI51" s="444">
        <f t="shared" si="143"/>
        <v>50.292660819999931</v>
      </c>
      <c r="DJ51" s="444">
        <f t="shared" si="143"/>
        <v>207.01584164799993</v>
      </c>
      <c r="DK51" s="444">
        <f t="shared" si="143"/>
        <v>46.03414902020188</v>
      </c>
      <c r="DL51" s="444">
        <f t="shared" si="143"/>
        <v>-215.94544478631991</v>
      </c>
      <c r="DM51" s="444">
        <f t="shared" si="143"/>
        <v>123.8353253826093</v>
      </c>
      <c r="DN51" s="444">
        <f t="shared" si="143"/>
        <v>525.73442329950888</v>
      </c>
      <c r="DO51" s="444">
        <f t="shared" si="143"/>
        <v>73.621614700000109</v>
      </c>
      <c r="DP51" s="444">
        <f t="shared" si="143"/>
        <v>100.38166739999974</v>
      </c>
      <c r="DQ51" s="444">
        <f t="shared" si="143"/>
        <v>33.979730200000191</v>
      </c>
      <c r="DR51" s="444">
        <f t="shared" si="143"/>
        <v>-213.37130419999994</v>
      </c>
      <c r="DS51" s="444">
        <f t="shared" si="143"/>
        <v>-162.03994599999982</v>
      </c>
      <c r="DT51" s="444">
        <f t="shared" si="143"/>
        <v>-166.41974060000015</v>
      </c>
      <c r="DU51" s="444">
        <f t="shared" si="143"/>
        <v>-111.71180959999987</v>
      </c>
      <c r="DV51" s="444">
        <f t="shared" si="143"/>
        <v>-217.28717849999998</v>
      </c>
      <c r="DW51" s="444">
        <f t="shared" si="143"/>
        <v>-62.220577499999798</v>
      </c>
      <c r="DX51" s="444">
        <f t="shared" si="143"/>
        <v>40.330283399999715</v>
      </c>
      <c r="DY51" s="444">
        <f t="shared" si="143"/>
        <v>155.21315000000007</v>
      </c>
      <c r="DZ51" s="444">
        <f t="shared" si="143"/>
        <v>-98.747707000000077</v>
      </c>
      <c r="EA51" s="444">
        <f t="shared" si="143"/>
        <v>-116.35511619999996</v>
      </c>
      <c r="EB51" s="444"/>
      <c r="EC51" s="444">
        <f t="shared" ref="EC51:EV51" si="144">BE51</f>
        <v>340</v>
      </c>
      <c r="ED51" s="444">
        <f t="shared" si="144"/>
        <v>-125</v>
      </c>
      <c r="EE51" s="444">
        <f t="shared" si="144"/>
        <v>-5</v>
      </c>
      <c r="EF51" s="444">
        <f t="shared" si="144"/>
        <v>-235</v>
      </c>
      <c r="EG51" s="444">
        <f t="shared" si="144"/>
        <v>-40</v>
      </c>
      <c r="EH51" s="444">
        <f t="shared" si="144"/>
        <v>30</v>
      </c>
      <c r="EI51" s="444">
        <f t="shared" si="144"/>
        <v>90</v>
      </c>
      <c r="EJ51" s="444">
        <f t="shared" si="144"/>
        <v>15</v>
      </c>
      <c r="EK51" s="444">
        <f t="shared" si="144"/>
        <v>-140</v>
      </c>
      <c r="EL51" s="444">
        <f t="shared" si="144"/>
        <v>-110</v>
      </c>
      <c r="EM51" s="444">
        <f t="shared" si="144"/>
        <v>737.59360379999987</v>
      </c>
      <c r="EN51" s="444">
        <f t="shared" si="144"/>
        <v>253.04999066820181</v>
      </c>
      <c r="EO51" s="444">
        <f t="shared" si="144"/>
        <v>-92.110119403710627</v>
      </c>
      <c r="EP51" s="444">
        <f t="shared" si="144"/>
        <v>599.356037999509</v>
      </c>
      <c r="EQ51" s="444">
        <f t="shared" si="144"/>
        <v>134.36139759999992</v>
      </c>
      <c r="ER51" s="444">
        <f t="shared" si="144"/>
        <v>-375.41125019999976</v>
      </c>
      <c r="ES51" s="444">
        <f t="shared" si="144"/>
        <v>-278.13155019999999</v>
      </c>
      <c r="ET51" s="444">
        <f t="shared" si="144"/>
        <v>-279.5077559999998</v>
      </c>
      <c r="EU51" s="444">
        <f t="shared" si="144"/>
        <v>195.5434333999998</v>
      </c>
      <c r="EV51" s="444">
        <f t="shared" si="144"/>
        <v>-215.10282320000005</v>
      </c>
    </row>
    <row r="52" spans="2:152" x14ac:dyDescent="0.3">
      <c r="B52" s="10" t="s">
        <v>15</v>
      </c>
      <c r="C52" s="809"/>
      <c r="D52" s="809"/>
      <c r="E52" s="809"/>
      <c r="F52" s="809"/>
      <c r="G52" s="809"/>
      <c r="H52" s="809"/>
      <c r="I52" s="809">
        <v>125.23173499999987</v>
      </c>
      <c r="J52" s="809">
        <v>523.89902040000004</v>
      </c>
      <c r="K52" s="809">
        <v>-5.8925504999999063</v>
      </c>
      <c r="L52" s="809">
        <v>-101.52337489999994</v>
      </c>
      <c r="M52" s="809">
        <v>-60.93543000000016</v>
      </c>
      <c r="N52" s="809">
        <v>-50</v>
      </c>
      <c r="O52" s="501" t="str">
        <f t="shared" si="9"/>
        <v>N/A</v>
      </c>
      <c r="P52" s="501" t="str">
        <f t="shared" si="9"/>
        <v>N/A</v>
      </c>
      <c r="Q52" s="544"/>
      <c r="R52" s="37"/>
      <c r="S52" s="37"/>
      <c r="T52" s="37"/>
      <c r="U52" s="37"/>
      <c r="V52" s="37"/>
      <c r="W52" s="37"/>
      <c r="X52" s="37"/>
      <c r="Y52" s="37"/>
      <c r="Z52" s="37"/>
      <c r="AA52" s="37"/>
      <c r="AB52" s="37"/>
      <c r="AC52" s="37"/>
      <c r="AD52" s="37"/>
      <c r="AE52" s="37"/>
      <c r="AF52" s="37"/>
      <c r="AG52" s="37"/>
      <c r="AH52" s="37"/>
      <c r="AI52" s="37"/>
      <c r="AJ52" s="37">
        <v>77.093735999999922</v>
      </c>
      <c r="AK52" s="37">
        <v>-12.929118000000017</v>
      </c>
      <c r="AL52" s="37">
        <v>81.839284000000106</v>
      </c>
      <c r="AM52" s="37">
        <v>-20.772167000000131</v>
      </c>
      <c r="AN52" s="37">
        <v>-6.7504139999999895</v>
      </c>
      <c r="AO52" s="37">
        <v>171.52357900000004</v>
      </c>
      <c r="AP52" s="37">
        <v>338.94307030000004</v>
      </c>
      <c r="AQ52" s="37">
        <v>20.182785099999979</v>
      </c>
      <c r="AR52" s="37">
        <v>78.069970800000007</v>
      </c>
      <c r="AS52" s="37">
        <v>6.7951286000001714</v>
      </c>
      <c r="AT52" s="37">
        <v>-52.364039700000085</v>
      </c>
      <c r="AU52" s="37">
        <v>-38.393610199999998</v>
      </c>
      <c r="AV52" s="37">
        <v>39.69113509999984</v>
      </c>
      <c r="AW52" s="37">
        <v>-19.978259999999775</v>
      </c>
      <c r="AX52" s="37">
        <v>-116.96814000000013</v>
      </c>
      <c r="AY52" s="37">
        <v>-4.2681099999998695</v>
      </c>
      <c r="AZ52" s="37">
        <v>-78.217640000000131</v>
      </c>
      <c r="BA52" s="37">
        <v>15.461209999999962</v>
      </c>
      <c r="BB52" s="37">
        <v>-10.315199999999953</v>
      </c>
      <c r="BC52" s="37">
        <v>12.136199999999953</v>
      </c>
      <c r="BD52" s="37"/>
      <c r="BE52" s="37"/>
      <c r="BF52" s="37"/>
      <c r="BG52" s="37"/>
      <c r="BH52" s="37"/>
      <c r="BI52" s="37"/>
      <c r="BJ52" s="37"/>
      <c r="BK52" s="37"/>
      <c r="BL52" s="37"/>
      <c r="BM52" s="37"/>
      <c r="BN52" s="37"/>
      <c r="BO52" s="37">
        <f t="shared" si="113"/>
        <v>64.164617999999905</v>
      </c>
      <c r="BP52" s="37">
        <f t="shared" si="114"/>
        <v>61.067116999999975</v>
      </c>
      <c r="BQ52" s="37">
        <f>AN52+AO52</f>
        <v>164.77316500000006</v>
      </c>
      <c r="BR52" s="37">
        <f t="shared" si="28"/>
        <v>359.12585540000003</v>
      </c>
      <c r="BS52" s="37">
        <f t="shared" si="116"/>
        <v>84.865099400000176</v>
      </c>
      <c r="BT52" s="37">
        <f t="shared" si="117"/>
        <v>-90.757649900000075</v>
      </c>
      <c r="BU52" s="37">
        <f t="shared" si="118"/>
        <v>19.712875100000065</v>
      </c>
      <c r="BV52" s="37">
        <f t="shared" si="27"/>
        <v>-121.23625</v>
      </c>
      <c r="BW52" s="37">
        <f t="shared" si="15"/>
        <v>-62.756430000000165</v>
      </c>
      <c r="BX52" s="37">
        <f t="shared" si="16"/>
        <v>1.8209999999999997</v>
      </c>
      <c r="BY52" s="37"/>
      <c r="BZ52" s="10" t="s">
        <v>15</v>
      </c>
      <c r="CA52" s="7"/>
      <c r="CB52" s="7"/>
      <c r="CC52" s="7"/>
      <c r="CD52" s="7"/>
      <c r="CE52" s="7"/>
      <c r="CF52" s="7"/>
      <c r="CG52" s="7">
        <f t="shared" si="134"/>
        <v>125.23173499999987</v>
      </c>
      <c r="CH52" s="7">
        <f t="shared" si="134"/>
        <v>523.89902040000004</v>
      </c>
      <c r="CI52" s="7">
        <f t="shared" si="134"/>
        <v>-5.8925504999999063</v>
      </c>
      <c r="CJ52" s="7">
        <f t="shared" si="134"/>
        <v>-101.52337489999994</v>
      </c>
      <c r="CK52" s="7">
        <f t="shared" si="134"/>
        <v>-60.93543000000016</v>
      </c>
      <c r="CL52" s="7"/>
      <c r="CM52" s="208"/>
      <c r="CN52" s="208"/>
      <c r="CO52" s="37"/>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row>
    <row r="53" spans="2:152" x14ac:dyDescent="0.3">
      <c r="B53" s="10" t="s">
        <v>16</v>
      </c>
      <c r="C53" s="809"/>
      <c r="D53" s="809"/>
      <c r="E53" s="809"/>
      <c r="F53" s="809"/>
      <c r="G53" s="809"/>
      <c r="H53" s="809"/>
      <c r="I53" s="809">
        <v>508.35441916820173</v>
      </c>
      <c r="J53" s="809">
        <v>237.22042819579832</v>
      </c>
      <c r="K53" s="809">
        <v>55.758257900000075</v>
      </c>
      <c r="L53" s="809">
        <v>-312.64948129999988</v>
      </c>
      <c r="M53" s="809">
        <v>-43.954018600000069</v>
      </c>
      <c r="N53" s="809">
        <v>-20</v>
      </c>
      <c r="O53" s="501" t="str">
        <f t="shared" si="9"/>
        <v>N/A</v>
      </c>
      <c r="P53" s="501" t="str">
        <f t="shared" si="9"/>
        <v>N/A</v>
      </c>
      <c r="Q53" s="544"/>
      <c r="R53" s="37"/>
      <c r="S53" s="37"/>
      <c r="T53" s="37"/>
      <c r="U53" s="37"/>
      <c r="V53" s="37"/>
      <c r="W53" s="37"/>
      <c r="X53" s="37"/>
      <c r="Y53" s="37"/>
      <c r="Z53" s="37"/>
      <c r="AA53" s="37"/>
      <c r="AB53" s="37"/>
      <c r="AC53" s="37"/>
      <c r="AD53" s="37"/>
      <c r="AE53" s="37"/>
      <c r="AF53" s="37"/>
      <c r="AG53" s="37"/>
      <c r="AH53" s="37"/>
      <c r="AI53" s="37"/>
      <c r="AJ53" s="37">
        <v>192.74988937999996</v>
      </c>
      <c r="AK53" s="37">
        <v>57.34824861999985</v>
      </c>
      <c r="AL53" s="37">
        <v>205.94494514800002</v>
      </c>
      <c r="AM53" s="37">
        <v>52.311336020201914</v>
      </c>
      <c r="AN53" s="37">
        <v>-46.373440786320018</v>
      </c>
      <c r="AO53" s="37">
        <v>62.541556382609301</v>
      </c>
      <c r="AP53" s="37">
        <v>111.53400299950898</v>
      </c>
      <c r="AQ53" s="37">
        <v>109.51830960000004</v>
      </c>
      <c r="AR53" s="37">
        <v>46.993366599999831</v>
      </c>
      <c r="AS53" s="37">
        <v>77.992781599999873</v>
      </c>
      <c r="AT53" s="37">
        <v>1.3749555000001565</v>
      </c>
      <c r="AU53" s="37">
        <v>-70.602845799999784</v>
      </c>
      <c r="AV53" s="37">
        <v>-155.91198570000009</v>
      </c>
      <c r="AW53" s="37">
        <v>-64.063299600000022</v>
      </c>
      <c r="AX53" s="37">
        <v>-70.295338499999843</v>
      </c>
      <c r="AY53" s="37">
        <v>-22.378857499999924</v>
      </c>
      <c r="AZ53" s="37">
        <v>-41.53795660000015</v>
      </c>
      <c r="BA53" s="37">
        <v>-10.026059999999823</v>
      </c>
      <c r="BB53" s="37">
        <v>-11.227527000000235</v>
      </c>
      <c r="BC53" s="37">
        <v>18.837525000000138</v>
      </c>
      <c r="BD53" s="37"/>
      <c r="BE53" s="37"/>
      <c r="BF53" s="37"/>
      <c r="BG53" s="37"/>
      <c r="BH53" s="37"/>
      <c r="BI53" s="37"/>
      <c r="BJ53" s="37"/>
      <c r="BK53" s="37"/>
      <c r="BL53" s="37"/>
      <c r="BM53" s="37"/>
      <c r="BN53" s="37"/>
      <c r="BO53" s="37">
        <f t="shared" si="113"/>
        <v>250.09813799999981</v>
      </c>
      <c r="BP53" s="37">
        <f t="shared" si="114"/>
        <v>258.25628116820195</v>
      </c>
      <c r="BQ53" s="37">
        <f t="shared" ref="BQ53:BQ56" si="145">AN53+AO53</f>
        <v>16.168115596289283</v>
      </c>
      <c r="BR53" s="37">
        <f t="shared" si="28"/>
        <v>221.05231259950904</v>
      </c>
      <c r="BS53" s="37">
        <f t="shared" si="116"/>
        <v>124.9861481999997</v>
      </c>
      <c r="BT53" s="37">
        <f t="shared" si="117"/>
        <v>-69.227890299999629</v>
      </c>
      <c r="BU53" s="37">
        <f t="shared" si="118"/>
        <v>-219.97528530000011</v>
      </c>
      <c r="BV53" s="37">
        <f t="shared" si="27"/>
        <v>-92.674195999999768</v>
      </c>
      <c r="BW53" s="37">
        <f t="shared" si="15"/>
        <v>-51.564016599999974</v>
      </c>
      <c r="BX53" s="37">
        <f t="shared" si="16"/>
        <v>7.6099979999999032</v>
      </c>
      <c r="BY53" s="37"/>
      <c r="BZ53" s="10" t="s">
        <v>16</v>
      </c>
      <c r="CA53" s="7"/>
      <c r="CB53" s="7"/>
      <c r="CC53" s="7"/>
      <c r="CD53" s="7"/>
      <c r="CE53" s="7"/>
      <c r="CF53" s="7"/>
      <c r="CG53" s="7">
        <f t="shared" si="134"/>
        <v>508.35441916820173</v>
      </c>
      <c r="CH53" s="7">
        <f t="shared" si="134"/>
        <v>237.22042819579832</v>
      </c>
      <c r="CI53" s="7">
        <f t="shared" si="134"/>
        <v>55.758257900000075</v>
      </c>
      <c r="CJ53" s="7">
        <f t="shared" si="134"/>
        <v>-312.64948129999988</v>
      </c>
      <c r="CK53" s="7">
        <f t="shared" si="134"/>
        <v>-43.954018600000069</v>
      </c>
      <c r="CL53" s="7"/>
      <c r="CM53" s="208"/>
      <c r="CN53" s="208"/>
      <c r="CO53" s="37"/>
      <c r="CP53" s="444"/>
      <c r="CQ53" s="444"/>
      <c r="CR53" s="444"/>
      <c r="CS53" s="444"/>
      <c r="CT53" s="444"/>
      <c r="CU53" s="444"/>
      <c r="CV53" s="444"/>
      <c r="CW53" s="444"/>
      <c r="CX53" s="444"/>
      <c r="CY53" s="444"/>
      <c r="CZ53" s="444"/>
      <c r="DA53" s="444"/>
      <c r="DB53" s="444"/>
      <c r="DC53" s="444"/>
      <c r="DD53" s="444"/>
      <c r="DE53" s="444"/>
      <c r="DF53" s="444"/>
      <c r="DG53" s="444"/>
      <c r="DH53" s="444"/>
      <c r="DI53" s="444"/>
      <c r="DJ53" s="444"/>
      <c r="DK53" s="444"/>
      <c r="DL53" s="444"/>
      <c r="DM53" s="444"/>
      <c r="DN53" s="444"/>
      <c r="DO53" s="444"/>
      <c r="DP53" s="444"/>
      <c r="DQ53" s="444"/>
      <c r="DR53" s="444"/>
      <c r="DS53" s="444"/>
      <c r="DT53" s="444"/>
      <c r="DU53" s="444"/>
      <c r="DV53" s="444"/>
      <c r="DW53" s="444"/>
      <c r="DX53" s="444"/>
      <c r="DY53" s="444"/>
      <c r="DZ53" s="444"/>
      <c r="EA53" s="444"/>
      <c r="EB53" s="444"/>
      <c r="EC53" s="444"/>
      <c r="ED53" s="444"/>
      <c r="EE53" s="444"/>
      <c r="EF53" s="444"/>
      <c r="EG53" s="444"/>
      <c r="EH53" s="444"/>
      <c r="EI53" s="444"/>
      <c r="EJ53" s="444"/>
      <c r="EK53" s="444"/>
      <c r="EL53" s="444"/>
      <c r="EM53" s="444"/>
      <c r="EN53" s="444"/>
      <c r="EO53" s="444"/>
      <c r="EP53" s="444"/>
      <c r="EQ53" s="444"/>
      <c r="ER53" s="444"/>
      <c r="ES53" s="444"/>
      <c r="ET53" s="444"/>
      <c r="EU53" s="444"/>
      <c r="EV53" s="444"/>
    </row>
    <row r="54" spans="2:152" x14ac:dyDescent="0.3">
      <c r="B54" s="10" t="s">
        <v>17</v>
      </c>
      <c r="C54" s="809"/>
      <c r="D54" s="809"/>
      <c r="E54" s="809"/>
      <c r="F54" s="809"/>
      <c r="G54" s="809"/>
      <c r="H54" s="809"/>
      <c r="I54" s="809">
        <v>-12.70334969999999</v>
      </c>
      <c r="J54" s="809">
        <v>57.665439999999982</v>
      </c>
      <c r="K54" s="809">
        <v>-22.6035</v>
      </c>
      <c r="L54" s="809">
        <v>-27.636179999999989</v>
      </c>
      <c r="M54" s="809">
        <v>11.573638800000001</v>
      </c>
      <c r="N54" s="809">
        <v>0</v>
      </c>
      <c r="O54" s="501" t="str">
        <f t="shared" si="9"/>
        <v>N/A</v>
      </c>
      <c r="P54" s="501">
        <f t="shared" si="9"/>
        <v>-1</v>
      </c>
      <c r="Q54" s="544"/>
      <c r="R54" s="37"/>
      <c r="S54" s="37"/>
      <c r="T54" s="37"/>
      <c r="U54" s="37"/>
      <c r="V54" s="37"/>
      <c r="W54" s="37"/>
      <c r="X54" s="37"/>
      <c r="Y54" s="37"/>
      <c r="Z54" s="37"/>
      <c r="AA54" s="37"/>
      <c r="AB54" s="37"/>
      <c r="AC54" s="37"/>
      <c r="AD54" s="37"/>
      <c r="AE54" s="37"/>
      <c r="AF54" s="37"/>
      <c r="AG54" s="37"/>
      <c r="AH54" s="37"/>
      <c r="AI54" s="37"/>
      <c r="AJ54" s="37">
        <v>-0.13331239999999525</v>
      </c>
      <c r="AK54" s="37">
        <v>14.025930200000003</v>
      </c>
      <c r="AL54" s="37">
        <v>-21.308847500000002</v>
      </c>
      <c r="AM54" s="37">
        <v>-5.2871199999999954</v>
      </c>
      <c r="AN54" s="37">
        <v>-0.13079000000000815</v>
      </c>
      <c r="AO54" s="37">
        <v>17.593630000000005</v>
      </c>
      <c r="AP54" s="37">
        <v>24.391500000000001</v>
      </c>
      <c r="AQ54" s="37">
        <v>15.811099999999991</v>
      </c>
      <c r="AR54" s="37">
        <v>-0.18560000000000582</v>
      </c>
      <c r="AS54" s="37">
        <v>-33.208299999999987</v>
      </c>
      <c r="AT54" s="37">
        <v>10.958100000000005</v>
      </c>
      <c r="AU54" s="37">
        <v>-0.16770000000001165</v>
      </c>
      <c r="AV54" s="37">
        <v>-0.16309999999999128</v>
      </c>
      <c r="AW54" s="37">
        <v>-8.2826999999999966</v>
      </c>
      <c r="AX54" s="37">
        <v>-0.1595</v>
      </c>
      <c r="AY54" s="37">
        <v>-19.030880000000003</v>
      </c>
      <c r="AZ54" s="37">
        <v>2.1092799999999987</v>
      </c>
      <c r="BA54" s="37">
        <v>3.0771999999999973</v>
      </c>
      <c r="BB54" s="37">
        <v>3.3414000000000086</v>
      </c>
      <c r="BC54" s="37">
        <v>3.0457587999999958</v>
      </c>
      <c r="BD54" s="37"/>
      <c r="BE54" s="37"/>
      <c r="BF54" s="37"/>
      <c r="BG54" s="37"/>
      <c r="BH54" s="37"/>
      <c r="BI54" s="37"/>
      <c r="BJ54" s="37"/>
      <c r="BK54" s="37"/>
      <c r="BL54" s="37"/>
      <c r="BM54" s="37"/>
      <c r="BN54" s="37"/>
      <c r="BO54" s="37">
        <f t="shared" si="113"/>
        <v>13.892617800000007</v>
      </c>
      <c r="BP54" s="37">
        <f t="shared" si="114"/>
        <v>-26.595967499999997</v>
      </c>
      <c r="BQ54" s="37">
        <f t="shared" si="145"/>
        <v>17.462839999999996</v>
      </c>
      <c r="BR54" s="37">
        <f t="shared" si="28"/>
        <v>40.20259999999999</v>
      </c>
      <c r="BS54" s="37">
        <f t="shared" si="116"/>
        <v>-33.393899999999995</v>
      </c>
      <c r="BT54" s="37">
        <f t="shared" si="117"/>
        <v>10.790399999999993</v>
      </c>
      <c r="BU54" s="37">
        <f t="shared" si="118"/>
        <v>-8.4457999999999878</v>
      </c>
      <c r="BV54" s="37">
        <f t="shared" si="27"/>
        <v>-19.190380000000005</v>
      </c>
      <c r="BW54" s="37">
        <f t="shared" si="15"/>
        <v>5.186479999999996</v>
      </c>
      <c r="BX54" s="37">
        <f t="shared" si="16"/>
        <v>6.3871588000000044</v>
      </c>
      <c r="BY54" s="37"/>
      <c r="BZ54" s="10" t="s">
        <v>17</v>
      </c>
      <c r="CA54" s="7"/>
      <c r="CB54" s="7"/>
      <c r="CC54" s="7"/>
      <c r="CD54" s="7"/>
      <c r="CE54" s="7"/>
      <c r="CF54" s="7"/>
      <c r="CG54" s="7">
        <f t="shared" si="134"/>
        <v>-12.70334969999999</v>
      </c>
      <c r="CH54" s="7">
        <f t="shared" si="134"/>
        <v>57.665439999999982</v>
      </c>
      <c r="CI54" s="7">
        <f t="shared" si="134"/>
        <v>-22.6035</v>
      </c>
      <c r="CJ54" s="7">
        <f t="shared" si="134"/>
        <v>-27.636179999999989</v>
      </c>
      <c r="CK54" s="7">
        <f t="shared" si="134"/>
        <v>11.573638800000001</v>
      </c>
      <c r="CL54" s="7"/>
      <c r="CM54" s="208"/>
      <c r="CN54" s="208"/>
      <c r="CO54" s="37"/>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4"/>
      <c r="DL54" s="444"/>
      <c r="DM54" s="444"/>
      <c r="DN54" s="444"/>
      <c r="DO54" s="444"/>
      <c r="DP54" s="444"/>
      <c r="DQ54" s="444"/>
      <c r="DR54" s="444"/>
      <c r="DS54" s="444"/>
      <c r="DT54" s="444"/>
      <c r="DU54" s="444"/>
      <c r="DV54" s="444"/>
      <c r="DW54" s="444"/>
      <c r="DX54" s="444"/>
      <c r="DY54" s="444"/>
      <c r="DZ54" s="444"/>
      <c r="EA54" s="444"/>
      <c r="EB54" s="444"/>
      <c r="EC54" s="444"/>
      <c r="ED54" s="444"/>
      <c r="EE54" s="444"/>
      <c r="EF54" s="444"/>
      <c r="EG54" s="444"/>
      <c r="EH54" s="444"/>
      <c r="EI54" s="444"/>
      <c r="EJ54" s="444"/>
      <c r="EK54" s="444"/>
      <c r="EL54" s="444"/>
      <c r="EM54" s="444"/>
      <c r="EN54" s="444"/>
      <c r="EO54" s="444"/>
      <c r="EP54" s="444"/>
      <c r="EQ54" s="444"/>
      <c r="ER54" s="444"/>
      <c r="ES54" s="444"/>
      <c r="ET54" s="444"/>
      <c r="EU54" s="444"/>
      <c r="EV54" s="444"/>
    </row>
    <row r="55" spans="2:152" x14ac:dyDescent="0.3">
      <c r="B55" s="259" t="s">
        <v>19</v>
      </c>
      <c r="C55" s="814"/>
      <c r="D55" s="814"/>
      <c r="E55" s="814"/>
      <c r="F55" s="814"/>
      <c r="G55" s="814"/>
      <c r="H55" s="814"/>
      <c r="I55" s="814">
        <v>369.76079000000004</v>
      </c>
      <c r="J55" s="814">
        <v>-311.53897000000001</v>
      </c>
      <c r="K55" s="814">
        <v>-268.31206000000003</v>
      </c>
      <c r="L55" s="814">
        <v>-115.83027000000001</v>
      </c>
      <c r="M55" s="814">
        <v>73.756419999999991</v>
      </c>
      <c r="N55" s="814">
        <v>-50</v>
      </c>
      <c r="O55" s="513" t="str">
        <f t="shared" si="9"/>
        <v>N/A</v>
      </c>
      <c r="P55" s="604" t="str">
        <f t="shared" si="9"/>
        <v>N/A</v>
      </c>
      <c r="Q55" s="544"/>
      <c r="R55" s="815"/>
      <c r="S55" s="815"/>
      <c r="T55" s="815"/>
      <c r="U55" s="815"/>
      <c r="V55" s="815"/>
      <c r="W55" s="815"/>
      <c r="X55" s="815"/>
      <c r="Y55" s="815"/>
      <c r="Z55" s="815"/>
      <c r="AA55" s="815"/>
      <c r="AB55" s="815"/>
      <c r="AC55" s="815"/>
      <c r="AD55" s="815"/>
      <c r="AE55" s="815"/>
      <c r="AF55" s="815"/>
      <c r="AG55" s="815"/>
      <c r="AH55" s="815"/>
      <c r="AI55" s="815"/>
      <c r="AJ55" s="815">
        <v>417.59063000000003</v>
      </c>
      <c r="AK55" s="815">
        <v>-8.1523999999999077</v>
      </c>
      <c r="AL55" s="815">
        <v>-59.459540000000182</v>
      </c>
      <c r="AM55" s="815">
        <v>19.782100000000092</v>
      </c>
      <c r="AN55" s="815">
        <v>-162.69079999999991</v>
      </c>
      <c r="AO55" s="815">
        <v>-127.82344000000008</v>
      </c>
      <c r="AP55" s="815">
        <v>50.865849999999881</v>
      </c>
      <c r="AQ55" s="815">
        <v>-71.8905799999999</v>
      </c>
      <c r="AR55" s="815">
        <v>-24.496070000000095</v>
      </c>
      <c r="AS55" s="815">
        <v>-17.59987999999986</v>
      </c>
      <c r="AT55" s="815">
        <v>-173.34032000000002</v>
      </c>
      <c r="AU55" s="815">
        <v>-52.87579000000003</v>
      </c>
      <c r="AV55" s="815">
        <v>-50.035789999999928</v>
      </c>
      <c r="AW55" s="815">
        <v>-19.387550000000068</v>
      </c>
      <c r="AX55" s="815">
        <v>-29.864200000000011</v>
      </c>
      <c r="AY55" s="815">
        <v>-16.542729999999999</v>
      </c>
      <c r="AZ55" s="815">
        <v>157.97659999999999</v>
      </c>
      <c r="BA55" s="815">
        <v>146.70079999999993</v>
      </c>
      <c r="BB55" s="815">
        <v>-80.5463799999999</v>
      </c>
      <c r="BC55" s="815">
        <v>-150.37460000000004</v>
      </c>
      <c r="BD55" s="815"/>
      <c r="BE55" s="815"/>
      <c r="BF55" s="815"/>
      <c r="BG55" s="815"/>
      <c r="BH55" s="815"/>
      <c r="BI55" s="815"/>
      <c r="BJ55" s="815"/>
      <c r="BK55" s="815"/>
      <c r="BL55" s="815"/>
      <c r="BM55" s="815"/>
      <c r="BN55" s="815"/>
      <c r="BO55" s="816">
        <f t="shared" si="113"/>
        <v>409.43823000000015</v>
      </c>
      <c r="BP55" s="816">
        <f t="shared" si="114"/>
        <v>-39.67744000000009</v>
      </c>
      <c r="BQ55" s="816">
        <f t="shared" si="145"/>
        <v>-290.51423999999997</v>
      </c>
      <c r="BR55" s="786">
        <f t="shared" si="28"/>
        <v>-21.024730000000019</v>
      </c>
      <c r="BS55" s="787">
        <f t="shared" si="116"/>
        <v>-42.095949999999959</v>
      </c>
      <c r="BT55" s="787">
        <f t="shared" si="117"/>
        <v>-226.21611000000004</v>
      </c>
      <c r="BU55" s="787">
        <f t="shared" si="118"/>
        <v>-69.423339999999996</v>
      </c>
      <c r="BV55" s="787">
        <f t="shared" si="27"/>
        <v>-46.40693000000001</v>
      </c>
      <c r="BW55" s="787">
        <f t="shared" si="15"/>
        <v>304.67739999999992</v>
      </c>
      <c r="BX55" s="787">
        <f t="shared" si="16"/>
        <v>-230.92097999999993</v>
      </c>
      <c r="BY55" s="37"/>
      <c r="BZ55" s="271" t="s">
        <v>19</v>
      </c>
      <c r="CA55" s="29"/>
      <c r="CB55" s="29"/>
      <c r="CC55" s="29"/>
      <c r="CD55" s="29"/>
      <c r="CE55" s="29"/>
      <c r="CF55" s="29"/>
      <c r="CG55" s="29">
        <f t="shared" si="134"/>
        <v>369.76079000000004</v>
      </c>
      <c r="CH55" s="29">
        <f t="shared" si="134"/>
        <v>-311.53897000000001</v>
      </c>
      <c r="CI55" s="29">
        <f t="shared" si="134"/>
        <v>-268.31206000000003</v>
      </c>
      <c r="CJ55" s="29">
        <f t="shared" si="134"/>
        <v>-115.83027000000001</v>
      </c>
      <c r="CK55" s="29">
        <f t="shared" si="134"/>
        <v>73.756419999999991</v>
      </c>
      <c r="CL55" s="29"/>
      <c r="CM55" s="217"/>
      <c r="CN55" s="217"/>
      <c r="CO55" s="37"/>
      <c r="CP55" s="454"/>
      <c r="CQ55" s="454"/>
      <c r="CR55" s="454"/>
      <c r="CS55" s="454"/>
      <c r="CT55" s="454"/>
      <c r="CU55" s="454"/>
      <c r="CV55" s="454"/>
      <c r="CW55" s="454"/>
      <c r="CX55" s="454"/>
      <c r="CY55" s="454"/>
      <c r="CZ55" s="454"/>
      <c r="DA55" s="454"/>
      <c r="DB55" s="454"/>
      <c r="DC55" s="454"/>
      <c r="DD55" s="454"/>
      <c r="DE55" s="454"/>
      <c r="DF55" s="454"/>
      <c r="DG55" s="454"/>
      <c r="DH55" s="454"/>
      <c r="DI55" s="454"/>
      <c r="DJ55" s="454"/>
      <c r="DK55" s="454"/>
      <c r="DL55" s="454"/>
      <c r="DM55" s="454"/>
      <c r="DN55" s="454"/>
      <c r="DO55" s="454"/>
      <c r="DP55" s="454"/>
      <c r="DQ55" s="454"/>
      <c r="DR55" s="454"/>
      <c r="DS55" s="454"/>
      <c r="DT55" s="454"/>
      <c r="DU55" s="454"/>
      <c r="DV55" s="454"/>
      <c r="DW55" s="454"/>
      <c r="DX55" s="454"/>
      <c r="DY55" s="454"/>
      <c r="DZ55" s="454"/>
      <c r="EA55" s="454"/>
      <c r="EB55" s="454"/>
      <c r="EC55" s="454"/>
      <c r="ED55" s="454"/>
      <c r="EE55" s="454"/>
      <c r="EF55" s="454"/>
      <c r="EG55" s="454"/>
      <c r="EH55" s="454"/>
      <c r="EI55" s="454"/>
      <c r="EJ55" s="454"/>
      <c r="EK55" s="454"/>
      <c r="EL55" s="454"/>
      <c r="EM55" s="454"/>
      <c r="EN55" s="454"/>
      <c r="EO55" s="454"/>
      <c r="EP55" s="454"/>
      <c r="EQ55" s="454"/>
      <c r="ER55" s="454"/>
      <c r="ES55" s="454"/>
      <c r="ET55" s="454"/>
      <c r="EU55" s="454"/>
      <c r="EV55" s="454"/>
    </row>
    <row r="56" spans="2:152" s="432" customFormat="1" x14ac:dyDescent="0.3">
      <c r="B56" s="275" t="s">
        <v>37</v>
      </c>
      <c r="C56" s="817">
        <v>35</v>
      </c>
      <c r="D56" s="817">
        <v>-115</v>
      </c>
      <c r="E56" s="817">
        <v>20</v>
      </c>
      <c r="F56" s="817">
        <v>85</v>
      </c>
      <c r="G56" s="817">
        <v>-45</v>
      </c>
      <c r="H56" s="817">
        <v>-20</v>
      </c>
      <c r="I56" s="817">
        <v>-20.21446626585432</v>
      </c>
      <c r="J56" s="817">
        <v>458.38388438600157</v>
      </c>
      <c r="K56" s="817">
        <v>-138.59516827688205</v>
      </c>
      <c r="L56" s="817">
        <v>-307.48543044994943</v>
      </c>
      <c r="M56" s="817">
        <v>14.499318999469514</v>
      </c>
      <c r="N56" s="817">
        <v>20</v>
      </c>
      <c r="O56" s="210" t="str">
        <f t="shared" si="9"/>
        <v>N/A</v>
      </c>
      <c r="P56" s="210">
        <f t="shared" si="9"/>
        <v>0.37937512794440487</v>
      </c>
      <c r="Q56" s="31"/>
      <c r="R56" s="31">
        <v>-95</v>
      </c>
      <c r="S56" s="31">
        <v>-10</v>
      </c>
      <c r="T56" s="31">
        <v>-5</v>
      </c>
      <c r="U56" s="31">
        <v>-5</v>
      </c>
      <c r="V56" s="31">
        <v>-5</v>
      </c>
      <c r="W56" s="31">
        <v>30</v>
      </c>
      <c r="X56" s="31">
        <v>40</v>
      </c>
      <c r="Y56" s="31">
        <v>-5</v>
      </c>
      <c r="Z56" s="31">
        <v>55</v>
      </c>
      <c r="AA56" s="31">
        <v>-5</v>
      </c>
      <c r="AB56" s="31">
        <v>-10</v>
      </c>
      <c r="AC56" s="31">
        <v>0</v>
      </c>
      <c r="AD56" s="31">
        <v>-15</v>
      </c>
      <c r="AE56" s="31">
        <v>-20</v>
      </c>
      <c r="AF56" s="31">
        <v>-10</v>
      </c>
      <c r="AG56" s="31">
        <v>0</v>
      </c>
      <c r="AH56" s="31">
        <v>-10</v>
      </c>
      <c r="AI56" s="31">
        <v>0</v>
      </c>
      <c r="AJ56" s="31">
        <v>-3.7135677817608959</v>
      </c>
      <c r="AK56" s="31">
        <v>-12.869987589821081</v>
      </c>
      <c r="AL56" s="31">
        <v>-9.6579941485684895</v>
      </c>
      <c r="AM56" s="31">
        <v>6.0270832542961434</v>
      </c>
      <c r="AN56" s="31">
        <v>-20.442004790457666</v>
      </c>
      <c r="AO56" s="31">
        <v>138.14511871654315</v>
      </c>
      <c r="AP56" s="31">
        <v>341.55213041940618</v>
      </c>
      <c r="AQ56" s="31">
        <v>-0.87135995949008427</v>
      </c>
      <c r="AR56" s="31">
        <v>33.40237201601105</v>
      </c>
      <c r="AS56" s="31">
        <v>49.009767711029298</v>
      </c>
      <c r="AT56" s="31">
        <v>-172.95708121272526</v>
      </c>
      <c r="AU56" s="31">
        <v>-48.050226791197126</v>
      </c>
      <c r="AV56" s="31">
        <v>-57.735225730223291</v>
      </c>
      <c r="AW56" s="31">
        <v>-122.9511730673397</v>
      </c>
      <c r="AX56" s="31">
        <v>-134.08010736733809</v>
      </c>
      <c r="AY56" s="31">
        <v>7.2810757149516956</v>
      </c>
      <c r="AZ56" s="31">
        <v>29.100258089925571</v>
      </c>
      <c r="BA56" s="31">
        <v>-26.918791116755351</v>
      </c>
      <c r="BB56" s="31">
        <v>27.982422910604917</v>
      </c>
      <c r="BC56" s="31">
        <v>-15.664570884305624</v>
      </c>
      <c r="BD56" s="31"/>
      <c r="BE56" s="31">
        <v>-10</v>
      </c>
      <c r="BF56" s="31">
        <v>-105</v>
      </c>
      <c r="BG56" s="31">
        <v>-10</v>
      </c>
      <c r="BH56" s="31">
        <v>25</v>
      </c>
      <c r="BI56" s="31">
        <v>35</v>
      </c>
      <c r="BJ56" s="31">
        <v>50</v>
      </c>
      <c r="BK56" s="31">
        <v>-10</v>
      </c>
      <c r="BL56" s="31">
        <v>-35</v>
      </c>
      <c r="BM56" s="31">
        <v>-10</v>
      </c>
      <c r="BN56" s="31">
        <v>-10</v>
      </c>
      <c r="BO56" s="31">
        <f>AJ56+AK56</f>
        <v>-16.583555371581976</v>
      </c>
      <c r="BP56" s="31">
        <f>AL56+AM56</f>
        <v>-3.630910894272346</v>
      </c>
      <c r="BQ56" s="31">
        <f t="shared" si="145"/>
        <v>117.70311392608548</v>
      </c>
      <c r="BR56" s="31">
        <f t="shared" si="28"/>
        <v>340.68077045991612</v>
      </c>
      <c r="BS56" s="31">
        <f t="shared" si="116"/>
        <v>82.412139727040341</v>
      </c>
      <c r="BT56" s="31">
        <f t="shared" si="117"/>
        <v>-221.00730800392239</v>
      </c>
      <c r="BU56" s="31">
        <f t="shared" si="118"/>
        <v>-180.68639879756299</v>
      </c>
      <c r="BV56" s="31">
        <f t="shared" si="27"/>
        <v>-126.79903165238639</v>
      </c>
      <c r="BW56" s="31">
        <f t="shared" si="15"/>
        <v>2.1814669731702203</v>
      </c>
      <c r="BX56" s="31">
        <f t="shared" si="16"/>
        <v>12.317852026299294</v>
      </c>
      <c r="BY56" s="31"/>
      <c r="BZ56" s="12" t="s">
        <v>37</v>
      </c>
      <c r="CA56" s="9">
        <f t="shared" ref="CA56:CF56" si="146">C56</f>
        <v>35</v>
      </c>
      <c r="CB56" s="9">
        <f t="shared" si="146"/>
        <v>-115</v>
      </c>
      <c r="CC56" s="9">
        <f t="shared" si="146"/>
        <v>20</v>
      </c>
      <c r="CD56" s="9">
        <f t="shared" si="146"/>
        <v>85</v>
      </c>
      <c r="CE56" s="9">
        <f t="shared" si="146"/>
        <v>-45</v>
      </c>
      <c r="CF56" s="9">
        <f t="shared" si="146"/>
        <v>-20</v>
      </c>
      <c r="CG56" s="9">
        <f t="shared" si="134"/>
        <v>-20.21446626585432</v>
      </c>
      <c r="CH56" s="9">
        <f t="shared" si="134"/>
        <v>458.38388438600157</v>
      </c>
      <c r="CI56" s="9">
        <f t="shared" si="134"/>
        <v>-138.59516827688205</v>
      </c>
      <c r="CJ56" s="9">
        <f t="shared" si="134"/>
        <v>-307.48543044994943</v>
      </c>
      <c r="CK56" s="9">
        <f>M56</f>
        <v>14.499318999469514</v>
      </c>
      <c r="CL56" s="9">
        <f>N56</f>
        <v>20</v>
      </c>
      <c r="CM56" s="210" t="str">
        <f>O56</f>
        <v>N/A</v>
      </c>
      <c r="CN56" s="210">
        <f>P56</f>
        <v>0.37937512794440487</v>
      </c>
      <c r="CO56" s="818"/>
      <c r="CP56" s="444">
        <f t="shared" ref="CP56:EA56" si="147">R56</f>
        <v>-95</v>
      </c>
      <c r="CQ56" s="444">
        <f t="shared" si="147"/>
        <v>-10</v>
      </c>
      <c r="CR56" s="444">
        <f t="shared" si="147"/>
        <v>-5</v>
      </c>
      <c r="CS56" s="444">
        <f t="shared" si="147"/>
        <v>-5</v>
      </c>
      <c r="CT56" s="444">
        <f t="shared" si="147"/>
        <v>-5</v>
      </c>
      <c r="CU56" s="444">
        <f t="shared" si="147"/>
        <v>30</v>
      </c>
      <c r="CV56" s="444">
        <f t="shared" si="147"/>
        <v>40</v>
      </c>
      <c r="CW56" s="444">
        <f t="shared" si="147"/>
        <v>-5</v>
      </c>
      <c r="CX56" s="444">
        <f t="shared" si="147"/>
        <v>55</v>
      </c>
      <c r="CY56" s="444">
        <f t="shared" si="147"/>
        <v>-5</v>
      </c>
      <c r="CZ56" s="444">
        <f t="shared" si="147"/>
        <v>-10</v>
      </c>
      <c r="DA56" s="444">
        <f t="shared" si="147"/>
        <v>0</v>
      </c>
      <c r="DB56" s="444">
        <f t="shared" si="147"/>
        <v>-15</v>
      </c>
      <c r="DC56" s="444">
        <f t="shared" si="147"/>
        <v>-20</v>
      </c>
      <c r="DD56" s="444">
        <f t="shared" si="147"/>
        <v>-10</v>
      </c>
      <c r="DE56" s="444">
        <f t="shared" si="147"/>
        <v>0</v>
      </c>
      <c r="DF56" s="444">
        <f t="shared" si="147"/>
        <v>-10</v>
      </c>
      <c r="DG56" s="444">
        <f t="shared" si="147"/>
        <v>0</v>
      </c>
      <c r="DH56" s="444">
        <f t="shared" si="147"/>
        <v>-3.7135677817608959</v>
      </c>
      <c r="DI56" s="444">
        <f t="shared" si="147"/>
        <v>-12.869987589821081</v>
      </c>
      <c r="DJ56" s="444">
        <f t="shared" si="147"/>
        <v>-9.6579941485684895</v>
      </c>
      <c r="DK56" s="444">
        <f t="shared" si="147"/>
        <v>6.0270832542961434</v>
      </c>
      <c r="DL56" s="444">
        <f t="shared" si="147"/>
        <v>-20.442004790457666</v>
      </c>
      <c r="DM56" s="444">
        <f t="shared" si="147"/>
        <v>138.14511871654315</v>
      </c>
      <c r="DN56" s="444">
        <f t="shared" si="147"/>
        <v>341.55213041940618</v>
      </c>
      <c r="DO56" s="444">
        <f t="shared" si="147"/>
        <v>-0.87135995949008427</v>
      </c>
      <c r="DP56" s="444">
        <f t="shared" si="147"/>
        <v>33.40237201601105</v>
      </c>
      <c r="DQ56" s="444">
        <f t="shared" si="147"/>
        <v>49.009767711029298</v>
      </c>
      <c r="DR56" s="444">
        <f t="shared" si="147"/>
        <v>-172.95708121272526</v>
      </c>
      <c r="DS56" s="444">
        <f t="shared" si="147"/>
        <v>-48.050226791197126</v>
      </c>
      <c r="DT56" s="444">
        <f t="shared" si="147"/>
        <v>-57.735225730223291</v>
      </c>
      <c r="DU56" s="444">
        <f t="shared" si="147"/>
        <v>-122.9511730673397</v>
      </c>
      <c r="DV56" s="444">
        <f t="shared" si="147"/>
        <v>-134.08010736733809</v>
      </c>
      <c r="DW56" s="444">
        <f t="shared" si="147"/>
        <v>7.2810757149516956</v>
      </c>
      <c r="DX56" s="444">
        <f t="shared" si="147"/>
        <v>29.100258089925571</v>
      </c>
      <c r="DY56" s="444">
        <f t="shared" si="147"/>
        <v>-26.918791116755351</v>
      </c>
      <c r="DZ56" s="444">
        <f t="shared" si="147"/>
        <v>27.982422910604917</v>
      </c>
      <c r="EA56" s="444">
        <f t="shared" si="147"/>
        <v>-15.664570884305624</v>
      </c>
      <c r="EB56" s="444"/>
      <c r="EC56" s="444">
        <f>BE56</f>
        <v>-10</v>
      </c>
      <c r="ED56" s="444">
        <f t="shared" ref="ED56:EV56" si="148">BF56</f>
        <v>-105</v>
      </c>
      <c r="EE56" s="444">
        <f t="shared" si="148"/>
        <v>-10</v>
      </c>
      <c r="EF56" s="444">
        <f t="shared" si="148"/>
        <v>25</v>
      </c>
      <c r="EG56" s="444">
        <f t="shared" si="148"/>
        <v>35</v>
      </c>
      <c r="EH56" s="444">
        <f t="shared" si="148"/>
        <v>50</v>
      </c>
      <c r="EI56" s="444">
        <f t="shared" si="148"/>
        <v>-10</v>
      </c>
      <c r="EJ56" s="444">
        <f t="shared" si="148"/>
        <v>-35</v>
      </c>
      <c r="EK56" s="444">
        <f t="shared" si="148"/>
        <v>-10</v>
      </c>
      <c r="EL56" s="444">
        <f t="shared" si="148"/>
        <v>-10</v>
      </c>
      <c r="EM56" s="444">
        <f t="shared" si="148"/>
        <v>-16.583555371581976</v>
      </c>
      <c r="EN56" s="444">
        <f t="shared" si="148"/>
        <v>-3.630910894272346</v>
      </c>
      <c r="EO56" s="444">
        <f t="shared" si="148"/>
        <v>117.70311392608548</v>
      </c>
      <c r="EP56" s="444">
        <f t="shared" si="148"/>
        <v>340.68077045991612</v>
      </c>
      <c r="EQ56" s="444">
        <f t="shared" si="148"/>
        <v>82.412139727040341</v>
      </c>
      <c r="ER56" s="444">
        <f t="shared" si="148"/>
        <v>-221.00730800392239</v>
      </c>
      <c r="ES56" s="444">
        <f t="shared" si="148"/>
        <v>-180.68639879756299</v>
      </c>
      <c r="ET56" s="444">
        <f t="shared" si="148"/>
        <v>-126.79903165238639</v>
      </c>
      <c r="EU56" s="444">
        <f t="shared" si="148"/>
        <v>2.1814669731702203</v>
      </c>
      <c r="EV56" s="444">
        <f t="shared" si="148"/>
        <v>12.317852026299294</v>
      </c>
    </row>
    <row r="57" spans="2:152" x14ac:dyDescent="0.3">
      <c r="B57" s="10"/>
      <c r="C57" s="819"/>
      <c r="D57" s="819"/>
      <c r="E57" s="819"/>
      <c r="F57" s="819"/>
      <c r="G57" s="819"/>
      <c r="H57" s="819"/>
      <c r="I57" s="819"/>
      <c r="J57" s="819"/>
      <c r="K57" s="819"/>
      <c r="L57" s="819"/>
      <c r="M57" s="819"/>
      <c r="N57" s="819"/>
      <c r="O57" s="221"/>
      <c r="P57" s="221"/>
      <c r="Q57" s="37"/>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31"/>
      <c r="BS57" s="37"/>
      <c r="BT57" s="37">
        <f t="shared" si="117"/>
        <v>0</v>
      </c>
      <c r="BU57" s="37">
        <f t="shared" si="118"/>
        <v>0</v>
      </c>
      <c r="BV57" s="37">
        <f t="shared" si="27"/>
        <v>0</v>
      </c>
      <c r="BW57" s="37">
        <f t="shared" si="15"/>
        <v>0</v>
      </c>
      <c r="BX57" s="37">
        <f t="shared" si="16"/>
        <v>0</v>
      </c>
      <c r="BY57" s="37"/>
      <c r="CP57" s="679"/>
      <c r="CQ57" s="679"/>
      <c r="CR57" s="679"/>
      <c r="CS57" s="679"/>
      <c r="CT57" s="679"/>
      <c r="CU57" s="679"/>
      <c r="CV57" s="679"/>
      <c r="CW57" s="679"/>
      <c r="CX57" s="679"/>
      <c r="CY57" s="679"/>
      <c r="CZ57" s="679"/>
      <c r="DA57" s="679"/>
      <c r="DB57" s="679"/>
      <c r="DC57" s="679"/>
      <c r="DD57" s="679"/>
      <c r="DE57" s="679"/>
      <c r="DF57" s="679"/>
      <c r="DG57" s="679"/>
      <c r="DH57" s="679"/>
      <c r="DI57" s="444"/>
      <c r="DJ57" s="444"/>
      <c r="DK57" s="444"/>
      <c r="DL57" s="444"/>
      <c r="DM57" s="444"/>
      <c r="DN57" s="444"/>
      <c r="DO57" s="444"/>
      <c r="DP57" s="444"/>
      <c r="DQ57" s="444"/>
      <c r="DR57" s="444"/>
      <c r="DS57" s="444"/>
      <c r="DT57" s="444"/>
      <c r="DU57" s="444"/>
      <c r="DV57" s="444"/>
      <c r="DW57" s="444"/>
      <c r="DX57" s="444"/>
      <c r="DY57" s="444"/>
      <c r="DZ57" s="444"/>
      <c r="EA57" s="444"/>
      <c r="EB57" s="444"/>
      <c r="EC57" s="679"/>
      <c r="ED57" s="679"/>
      <c r="EE57" s="679"/>
      <c r="EF57" s="679"/>
      <c r="EG57" s="679"/>
      <c r="EH57" s="679"/>
      <c r="EI57" s="679"/>
      <c r="EJ57" s="679"/>
      <c r="EK57" s="679"/>
      <c r="EL57" s="679"/>
      <c r="EM57" s="679"/>
      <c r="EN57" s="679"/>
      <c r="EO57" s="679"/>
      <c r="EP57" s="679"/>
      <c r="EQ57" s="679"/>
      <c r="ER57" s="679"/>
      <c r="ES57" s="679"/>
      <c r="ET57" s="679"/>
      <c r="EU57" s="679"/>
      <c r="EV57" s="679"/>
    </row>
    <row r="58" spans="2:152" s="432" customFormat="1" x14ac:dyDescent="0.3">
      <c r="B58" s="56" t="s">
        <v>3</v>
      </c>
      <c r="C58" s="820">
        <v>935</v>
      </c>
      <c r="D58" s="820">
        <v>150</v>
      </c>
      <c r="E58" s="820">
        <v>305</v>
      </c>
      <c r="F58" s="820">
        <v>535</v>
      </c>
      <c r="G58" s="820">
        <v>275</v>
      </c>
      <c r="H58" s="820">
        <v>15</v>
      </c>
      <c r="I58" s="820">
        <f t="shared" ref="I58:J58" si="149">I46+I51+I56</f>
        <v>1233.2641282023474</v>
      </c>
      <c r="J58" s="820">
        <f t="shared" si="149"/>
        <v>1536.4428029818</v>
      </c>
      <c r="K58" s="820">
        <f>K46+K51+K56</f>
        <v>-55.791520876881918</v>
      </c>
      <c r="L58" s="820">
        <f>L46+L51+L56</f>
        <v>-643.68845805216256</v>
      </c>
      <c r="M58" s="820">
        <f t="shared" ref="M58" si="150">M46+M51+M56</f>
        <v>265.29257642953678</v>
      </c>
      <c r="N58" s="820">
        <f>N46+N51+N56</f>
        <v>52.322707376596952</v>
      </c>
      <c r="O58" s="603" t="str">
        <f t="shared" si="9"/>
        <v>N/A</v>
      </c>
      <c r="P58" s="58">
        <f t="shared" si="9"/>
        <v>-0.8027735714252292</v>
      </c>
      <c r="Q58" s="31"/>
      <c r="R58" s="277">
        <v>-175</v>
      </c>
      <c r="S58" s="277">
        <v>0</v>
      </c>
      <c r="T58" s="277">
        <v>-10</v>
      </c>
      <c r="U58" s="277">
        <v>115</v>
      </c>
      <c r="V58" s="277">
        <v>285</v>
      </c>
      <c r="W58" s="277">
        <v>-95</v>
      </c>
      <c r="X58" s="277">
        <v>165</v>
      </c>
      <c r="Y58" s="277">
        <v>95</v>
      </c>
      <c r="Z58" s="277">
        <v>50</v>
      </c>
      <c r="AA58" s="277">
        <v>225</v>
      </c>
      <c r="AB58" s="277">
        <v>80</v>
      </c>
      <c r="AC58" s="277">
        <v>105</v>
      </c>
      <c r="AD58" s="277">
        <v>-10</v>
      </c>
      <c r="AE58" s="277">
        <v>100</v>
      </c>
      <c r="AF58" s="277">
        <v>60</v>
      </c>
      <c r="AG58" s="277">
        <v>-55</v>
      </c>
      <c r="AH58" s="277">
        <v>65</v>
      </c>
      <c r="AI58" s="277">
        <v>-65</v>
      </c>
      <c r="AJ58" s="277">
        <f t="shared" ref="AJ58:AZ58" si="151">AJ46+AJ51+AJ56</f>
        <v>789.1665174579166</v>
      </c>
      <c r="AK58" s="277">
        <f t="shared" si="151"/>
        <v>122.02271297691493</v>
      </c>
      <c r="AL58" s="277">
        <f t="shared" si="151"/>
        <v>246.2812193852445</v>
      </c>
      <c r="AM58" s="277">
        <f t="shared" si="151"/>
        <v>75.793678382271338</v>
      </c>
      <c r="AN58" s="277">
        <f t="shared" si="151"/>
        <v>61.771979263408618</v>
      </c>
      <c r="AO58" s="277">
        <f t="shared" si="151"/>
        <v>387.47276345297882</v>
      </c>
      <c r="AP58" s="277">
        <f t="shared" si="151"/>
        <v>962.21102695385389</v>
      </c>
      <c r="AQ58" s="277">
        <f t="shared" si="151"/>
        <v>124.98703331155853</v>
      </c>
      <c r="AR58" s="277">
        <f t="shared" si="151"/>
        <v>152.75904719937066</v>
      </c>
      <c r="AS58" s="277">
        <f t="shared" si="151"/>
        <v>189.40852508666777</v>
      </c>
      <c r="AT58" s="277">
        <f t="shared" si="151"/>
        <v>-277.58448720743064</v>
      </c>
      <c r="AU58" s="277">
        <f t="shared" si="151"/>
        <v>-120.37460595548967</v>
      </c>
      <c r="AV58" s="277">
        <f t="shared" si="151"/>
        <v>-164.20994810878307</v>
      </c>
      <c r="AW58" s="277">
        <f t="shared" si="151"/>
        <v>-159.58444301582585</v>
      </c>
      <c r="AX58" s="277">
        <f t="shared" si="151"/>
        <v>-257.9866431596185</v>
      </c>
      <c r="AY58" s="277">
        <f t="shared" si="151"/>
        <v>-61.907423767935072</v>
      </c>
      <c r="AZ58" s="277">
        <f t="shared" si="151"/>
        <v>185.85167131209758</v>
      </c>
      <c r="BA58" s="277">
        <f>BA46+BA51+BA56</f>
        <v>167.2928322968358</v>
      </c>
      <c r="BB58" s="277">
        <f t="shared" ref="BB58" si="152">BB46+BB51+BB56</f>
        <v>1.7822707564810614</v>
      </c>
      <c r="BC58" s="277">
        <f>BC46+BC51+BC56</f>
        <v>-89.634197935877609</v>
      </c>
      <c r="BD58" s="277"/>
      <c r="BE58" s="277">
        <f>D58-BF58</f>
        <v>325</v>
      </c>
      <c r="BF58" s="277">
        <f>SUM(R58:S58)</f>
        <v>-175</v>
      </c>
      <c r="BG58" s="277">
        <f>SUM(T58:U58)</f>
        <v>105</v>
      </c>
      <c r="BH58" s="277">
        <f>SUM(V58:W58)</f>
        <v>190</v>
      </c>
      <c r="BI58" s="277">
        <f>SUM(X58:Y58)</f>
        <v>260</v>
      </c>
      <c r="BJ58" s="277">
        <f>SUM(Z58:AA58)</f>
        <v>275</v>
      </c>
      <c r="BK58" s="277">
        <f>SUM(AB58:AC58)</f>
        <v>185</v>
      </c>
      <c r="BL58" s="277">
        <f>SUM(AD58:AE58)</f>
        <v>90</v>
      </c>
      <c r="BM58" s="277">
        <f>SUM(AF58:AG58)</f>
        <v>5</v>
      </c>
      <c r="BN58" s="277">
        <f>SUM(AH58:AI58)</f>
        <v>0</v>
      </c>
      <c r="BO58" s="277">
        <f t="shared" ref="BO58:BO59" si="153">AJ58+AK58</f>
        <v>911.18923043483153</v>
      </c>
      <c r="BP58" s="277">
        <f t="shared" ref="BP58:BP59" si="154">AL58+AM58</f>
        <v>322.07489776751584</v>
      </c>
      <c r="BQ58" s="277">
        <f>AN58+AO58</f>
        <v>449.24474271638746</v>
      </c>
      <c r="BR58" s="821">
        <f>AP58+AQ58</f>
        <v>1087.1980602654123</v>
      </c>
      <c r="BS58" s="821">
        <f>AR58+AS58</f>
        <v>342.16757228603842</v>
      </c>
      <c r="BT58" s="821">
        <f t="shared" si="117"/>
        <v>-397.95909316292034</v>
      </c>
      <c r="BU58" s="821">
        <f t="shared" si="118"/>
        <v>-323.79439112460892</v>
      </c>
      <c r="BV58" s="821">
        <f t="shared" si="27"/>
        <v>-319.89406692755358</v>
      </c>
      <c r="BW58" s="821">
        <f t="shared" si="15"/>
        <v>353.14450360893341</v>
      </c>
      <c r="BX58" s="821">
        <f t="shared" si="16"/>
        <v>-87.85192717939654</v>
      </c>
      <c r="BY58" s="31"/>
      <c r="BZ58" s="822" t="s">
        <v>3</v>
      </c>
      <c r="CA58" s="277">
        <f t="shared" ref="CA58:CN59" si="155">C58</f>
        <v>935</v>
      </c>
      <c r="CB58" s="277">
        <f t="shared" si="155"/>
        <v>150</v>
      </c>
      <c r="CC58" s="277">
        <f t="shared" si="155"/>
        <v>305</v>
      </c>
      <c r="CD58" s="277">
        <f t="shared" si="155"/>
        <v>535</v>
      </c>
      <c r="CE58" s="277">
        <f t="shared" si="155"/>
        <v>275</v>
      </c>
      <c r="CF58" s="277">
        <f t="shared" si="155"/>
        <v>15</v>
      </c>
      <c r="CG58" s="277">
        <f t="shared" si="155"/>
        <v>1233.2641282023474</v>
      </c>
      <c r="CH58" s="277">
        <f t="shared" si="155"/>
        <v>1536.4428029818</v>
      </c>
      <c r="CI58" s="277">
        <f t="shared" si="155"/>
        <v>-55.791520876881918</v>
      </c>
      <c r="CJ58" s="277">
        <f t="shared" si="155"/>
        <v>-643.68845805216256</v>
      </c>
      <c r="CK58" s="277">
        <f t="shared" si="155"/>
        <v>265.29257642953678</v>
      </c>
      <c r="CL58" s="277">
        <f t="shared" si="155"/>
        <v>52.322707376596952</v>
      </c>
      <c r="CM58" s="283" t="str">
        <f t="shared" si="155"/>
        <v>N/A</v>
      </c>
      <c r="CN58" s="283">
        <f t="shared" si="155"/>
        <v>-0.8027735714252292</v>
      </c>
      <c r="CO58" s="823"/>
      <c r="CP58" s="455">
        <f t="shared" ref="CP58:DE59" si="156">R58</f>
        <v>-175</v>
      </c>
      <c r="CQ58" s="455">
        <f t="shared" si="156"/>
        <v>0</v>
      </c>
      <c r="CR58" s="455">
        <f t="shared" si="156"/>
        <v>-10</v>
      </c>
      <c r="CS58" s="455">
        <f t="shared" si="156"/>
        <v>115</v>
      </c>
      <c r="CT58" s="455">
        <f t="shared" si="156"/>
        <v>285</v>
      </c>
      <c r="CU58" s="455">
        <f t="shared" si="156"/>
        <v>-95</v>
      </c>
      <c r="CV58" s="455">
        <f t="shared" si="156"/>
        <v>165</v>
      </c>
      <c r="CW58" s="455">
        <f t="shared" si="156"/>
        <v>95</v>
      </c>
      <c r="CX58" s="455">
        <f t="shared" si="156"/>
        <v>50</v>
      </c>
      <c r="CY58" s="455">
        <f t="shared" si="156"/>
        <v>225</v>
      </c>
      <c r="CZ58" s="455">
        <f t="shared" si="156"/>
        <v>80</v>
      </c>
      <c r="DA58" s="455">
        <f t="shared" si="156"/>
        <v>105</v>
      </c>
      <c r="DB58" s="455">
        <f t="shared" si="156"/>
        <v>-10</v>
      </c>
      <c r="DC58" s="455">
        <f t="shared" si="156"/>
        <v>100</v>
      </c>
      <c r="DD58" s="455">
        <f t="shared" si="156"/>
        <v>60</v>
      </c>
      <c r="DE58" s="455">
        <f t="shared" si="156"/>
        <v>-55</v>
      </c>
      <c r="DF58" s="455">
        <f t="shared" ref="DF58:DU59" si="157">AH58</f>
        <v>65</v>
      </c>
      <c r="DG58" s="455">
        <f t="shared" si="157"/>
        <v>-65</v>
      </c>
      <c r="DH58" s="455">
        <f t="shared" si="157"/>
        <v>789.1665174579166</v>
      </c>
      <c r="DI58" s="455">
        <f t="shared" si="157"/>
        <v>122.02271297691493</v>
      </c>
      <c r="DJ58" s="455">
        <f t="shared" si="157"/>
        <v>246.2812193852445</v>
      </c>
      <c r="DK58" s="455">
        <f t="shared" si="157"/>
        <v>75.793678382271338</v>
      </c>
      <c r="DL58" s="455">
        <f t="shared" si="157"/>
        <v>61.771979263408618</v>
      </c>
      <c r="DM58" s="455">
        <f t="shared" si="157"/>
        <v>387.47276345297882</v>
      </c>
      <c r="DN58" s="455">
        <f t="shared" si="157"/>
        <v>962.21102695385389</v>
      </c>
      <c r="DO58" s="455">
        <f t="shared" si="157"/>
        <v>124.98703331155853</v>
      </c>
      <c r="DP58" s="455">
        <f t="shared" si="157"/>
        <v>152.75904719937066</v>
      </c>
      <c r="DQ58" s="455">
        <f t="shared" si="157"/>
        <v>189.40852508666777</v>
      </c>
      <c r="DR58" s="455">
        <f t="shared" si="157"/>
        <v>-277.58448720743064</v>
      </c>
      <c r="DS58" s="455">
        <f t="shared" si="157"/>
        <v>-120.37460595548967</v>
      </c>
      <c r="DT58" s="455">
        <f t="shared" si="157"/>
        <v>-164.20994810878307</v>
      </c>
      <c r="DU58" s="455">
        <f t="shared" si="157"/>
        <v>-159.58444301582585</v>
      </c>
      <c r="DV58" s="455">
        <f t="shared" ref="DT58:EA59" si="158">AX58</f>
        <v>-257.9866431596185</v>
      </c>
      <c r="DW58" s="455">
        <f t="shared" si="158"/>
        <v>-61.907423767935072</v>
      </c>
      <c r="DX58" s="455">
        <f t="shared" si="158"/>
        <v>185.85167131209758</v>
      </c>
      <c r="DY58" s="455">
        <f t="shared" si="158"/>
        <v>167.2928322968358</v>
      </c>
      <c r="DZ58" s="455">
        <f t="shared" si="158"/>
        <v>1.7822707564810614</v>
      </c>
      <c r="EA58" s="455">
        <f t="shared" si="158"/>
        <v>-89.634197935877609</v>
      </c>
      <c r="EB58" s="455"/>
      <c r="EC58" s="455">
        <f>BE58</f>
        <v>325</v>
      </c>
      <c r="ED58" s="455">
        <f t="shared" ref="ED58:EV58" si="159">BF58</f>
        <v>-175</v>
      </c>
      <c r="EE58" s="455">
        <f t="shared" si="159"/>
        <v>105</v>
      </c>
      <c r="EF58" s="455">
        <f t="shared" si="159"/>
        <v>190</v>
      </c>
      <c r="EG58" s="455">
        <f t="shared" si="159"/>
        <v>260</v>
      </c>
      <c r="EH58" s="455">
        <f t="shared" si="159"/>
        <v>275</v>
      </c>
      <c r="EI58" s="455">
        <f t="shared" si="159"/>
        <v>185</v>
      </c>
      <c r="EJ58" s="455">
        <f t="shared" si="159"/>
        <v>90</v>
      </c>
      <c r="EK58" s="455">
        <f t="shared" si="159"/>
        <v>5</v>
      </c>
      <c r="EL58" s="455">
        <f t="shared" si="159"/>
        <v>0</v>
      </c>
      <c r="EM58" s="455">
        <f t="shared" si="159"/>
        <v>911.18923043483153</v>
      </c>
      <c r="EN58" s="455">
        <f t="shared" si="159"/>
        <v>322.07489776751584</v>
      </c>
      <c r="EO58" s="455">
        <f t="shared" si="159"/>
        <v>449.24474271638746</v>
      </c>
      <c r="EP58" s="455">
        <f t="shared" si="159"/>
        <v>1087.1980602654123</v>
      </c>
      <c r="EQ58" s="455">
        <f t="shared" si="159"/>
        <v>342.16757228603842</v>
      </c>
      <c r="ER58" s="455">
        <f t="shared" si="159"/>
        <v>-397.95909316292034</v>
      </c>
      <c r="ES58" s="455">
        <f t="shared" si="159"/>
        <v>-323.79439112460892</v>
      </c>
      <c r="ET58" s="455">
        <f t="shared" si="159"/>
        <v>-319.89406692755358</v>
      </c>
      <c r="EU58" s="455">
        <f t="shared" si="159"/>
        <v>353.14450360893341</v>
      </c>
      <c r="EV58" s="455">
        <f t="shared" si="159"/>
        <v>-87.85192717939654</v>
      </c>
    </row>
    <row r="59" spans="2:152" s="432" customFormat="1" x14ac:dyDescent="0.3">
      <c r="B59" s="41" t="s">
        <v>26</v>
      </c>
      <c r="C59" s="824">
        <v>8605</v>
      </c>
      <c r="D59" s="824">
        <v>8090</v>
      </c>
      <c r="E59" s="824">
        <v>8270</v>
      </c>
      <c r="F59" s="824">
        <v>8410</v>
      </c>
      <c r="G59" s="824">
        <v>7925</v>
      </c>
      <c r="H59" s="824">
        <v>7415</v>
      </c>
      <c r="I59" s="824">
        <f t="shared" ref="I59" si="160">SUM(I6,I13,I20,I26,I32,I38,I44,I58,I45)</f>
        <v>8347.6226221925717</v>
      </c>
      <c r="J59" s="824">
        <f>SUM(J6,J13,J20,J26,J32,J38,J44,J58,J45)</f>
        <v>7760.4968575614212</v>
      </c>
      <c r="K59" s="824">
        <f>SUM(K6,K13,K20,K26,K32,K38,K44,K58,K45)</f>
        <v>6954.8662992137697</v>
      </c>
      <c r="L59" s="824">
        <f>SUM(L6,L13,L20,L26,L32,L38,L44,L58,L45)</f>
        <v>6405.9584466386541</v>
      </c>
      <c r="M59" s="824">
        <f t="shared" ref="M59:N59" si="161">SUM(M6,M13,M20,M26,M32,M38,M44,M58,M45)</f>
        <v>8009.1127458737337</v>
      </c>
      <c r="N59" s="824">
        <f t="shared" si="161"/>
        <v>7507.0157817955469</v>
      </c>
      <c r="O59" s="278">
        <f t="shared" si="9"/>
        <v>0.25025986549698742</v>
      </c>
      <c r="P59" s="278">
        <f t="shared" si="9"/>
        <v>-6.2690709946225387E-2</v>
      </c>
      <c r="Q59" s="31"/>
      <c r="R59" s="43">
        <v>1730</v>
      </c>
      <c r="S59" s="43">
        <v>1930</v>
      </c>
      <c r="T59" s="43">
        <v>2000</v>
      </c>
      <c r="U59" s="43">
        <v>2065</v>
      </c>
      <c r="V59" s="43">
        <v>2285</v>
      </c>
      <c r="W59" s="43">
        <v>1885</v>
      </c>
      <c r="X59" s="43">
        <v>2105</v>
      </c>
      <c r="Y59" s="43">
        <v>2105</v>
      </c>
      <c r="Z59" s="43">
        <v>1980</v>
      </c>
      <c r="AA59" s="43">
        <v>2245</v>
      </c>
      <c r="AB59" s="43">
        <v>2015</v>
      </c>
      <c r="AC59" s="43">
        <v>1995</v>
      </c>
      <c r="AD59" s="43">
        <v>1830</v>
      </c>
      <c r="AE59" s="43">
        <v>2100</v>
      </c>
      <c r="AF59" s="43">
        <v>1945</v>
      </c>
      <c r="AG59" s="43">
        <v>1830</v>
      </c>
      <c r="AH59" s="43">
        <v>1850</v>
      </c>
      <c r="AI59" s="43">
        <v>1795</v>
      </c>
      <c r="AJ59" s="43">
        <f t="shared" ref="AJ59:BC59" si="162">SUM(AJ6,AJ13,AJ20,AJ26,AJ32,AJ38,AJ44,AJ58,AJ45)</f>
        <v>2751.0816519093569</v>
      </c>
      <c r="AK59" s="43">
        <f t="shared" si="162"/>
        <v>1927.5864459393435</v>
      </c>
      <c r="AL59" s="43">
        <f t="shared" si="162"/>
        <v>1958.6178931331649</v>
      </c>
      <c r="AM59" s="43">
        <f t="shared" si="162"/>
        <v>1710.3334767569775</v>
      </c>
      <c r="AN59" s="43">
        <f t="shared" si="162"/>
        <v>1705.1281246202739</v>
      </c>
      <c r="AO59" s="43">
        <f t="shared" si="162"/>
        <v>1490.2708780370936</v>
      </c>
      <c r="AP59" s="43">
        <f t="shared" si="162"/>
        <v>2682.6161799584434</v>
      </c>
      <c r="AQ59" s="43">
        <f t="shared" si="162"/>
        <v>1882.4812688935092</v>
      </c>
      <c r="AR59" s="43">
        <f t="shared" si="162"/>
        <v>1815.4776432138588</v>
      </c>
      <c r="AS59" s="43">
        <f t="shared" si="162"/>
        <v>2078.110139524134</v>
      </c>
      <c r="AT59" s="43">
        <f t="shared" si="162"/>
        <v>1480.4824279894951</v>
      </c>
      <c r="AU59" s="43">
        <f>SUM(AU6,AU13,AU20,AU26,AU32,AU38,AU44,AU58,AU45)</f>
        <v>1580.7953575430056</v>
      </c>
      <c r="AV59" s="43">
        <f t="shared" si="162"/>
        <v>1593.7702230939115</v>
      </c>
      <c r="AW59" s="43">
        <f t="shared" si="162"/>
        <v>1654.7372927981498</v>
      </c>
      <c r="AX59" s="43">
        <f t="shared" si="162"/>
        <v>1471.6258680320934</v>
      </c>
      <c r="AY59" s="43">
        <f t="shared" si="162"/>
        <v>1685.8353437794171</v>
      </c>
      <c r="AZ59" s="43">
        <f t="shared" si="162"/>
        <v>2134.0254393763194</v>
      </c>
      <c r="BA59" s="43">
        <f t="shared" si="162"/>
        <v>2154.1326065424323</v>
      </c>
      <c r="BB59" s="43">
        <f t="shared" si="162"/>
        <v>1795.3599644338451</v>
      </c>
      <c r="BC59" s="43">
        <f t="shared" si="162"/>
        <v>1925.8163572027665</v>
      </c>
      <c r="BD59" s="43"/>
      <c r="BE59" s="43">
        <f t="shared" ref="BE59:BQ59" si="163">SUM(BE6,BE13,BE20,BE26,BE32,BE38,BE44,BE58,BE45)</f>
        <v>4425</v>
      </c>
      <c r="BF59" s="43">
        <f t="shared" si="163"/>
        <v>3660</v>
      </c>
      <c r="BG59" s="43">
        <f t="shared" si="163"/>
        <v>4065</v>
      </c>
      <c r="BH59" s="43">
        <f t="shared" si="163"/>
        <v>4130</v>
      </c>
      <c r="BI59" s="43">
        <f t="shared" si="163"/>
        <v>4210</v>
      </c>
      <c r="BJ59" s="43">
        <f t="shared" si="163"/>
        <v>4225</v>
      </c>
      <c r="BK59" s="43">
        <f t="shared" si="163"/>
        <v>4010</v>
      </c>
      <c r="BL59" s="43">
        <f t="shared" si="163"/>
        <v>3930</v>
      </c>
      <c r="BM59" s="43">
        <f t="shared" si="163"/>
        <v>3775</v>
      </c>
      <c r="BN59" s="43">
        <f t="shared" si="163"/>
        <v>3645</v>
      </c>
      <c r="BO59" s="43">
        <f t="shared" si="153"/>
        <v>4678.6680978487002</v>
      </c>
      <c r="BP59" s="43">
        <f t="shared" si="154"/>
        <v>3668.9513698901424</v>
      </c>
      <c r="BQ59" s="43">
        <f t="shared" si="163"/>
        <v>3195.3990026573674</v>
      </c>
      <c r="BR59" s="43">
        <f>SUM(BR6,BR13,BR20,BR26,BR32,BR38,BR44,BR58,BR45)</f>
        <v>4565.0974488519532</v>
      </c>
      <c r="BS59" s="825">
        <f>AR59+AS59</f>
        <v>3893.5877827379927</v>
      </c>
      <c r="BT59" s="825">
        <f t="shared" si="117"/>
        <v>3061.2777855325007</v>
      </c>
      <c r="BU59" s="825">
        <f t="shared" si="118"/>
        <v>3248.5075158920613</v>
      </c>
      <c r="BV59" s="825">
        <f t="shared" si="27"/>
        <v>3157.4612118115106</v>
      </c>
      <c r="BW59" s="825">
        <f t="shared" si="15"/>
        <v>4288.1580459187517</v>
      </c>
      <c r="BX59" s="825">
        <f t="shared" si="16"/>
        <v>3721.1763216366116</v>
      </c>
      <c r="BY59" s="826"/>
      <c r="BZ59" s="827" t="s">
        <v>26</v>
      </c>
      <c r="CA59" s="43">
        <f t="shared" si="155"/>
        <v>8605</v>
      </c>
      <c r="CB59" s="43">
        <f t="shared" si="155"/>
        <v>8090</v>
      </c>
      <c r="CC59" s="43">
        <f t="shared" si="155"/>
        <v>8270</v>
      </c>
      <c r="CD59" s="43">
        <f t="shared" si="155"/>
        <v>8410</v>
      </c>
      <c r="CE59" s="43">
        <f t="shared" si="155"/>
        <v>7925</v>
      </c>
      <c r="CF59" s="43">
        <f t="shared" si="155"/>
        <v>7415</v>
      </c>
      <c r="CG59" s="43">
        <f t="shared" si="155"/>
        <v>8347.6226221925717</v>
      </c>
      <c r="CH59" s="43">
        <f t="shared" si="155"/>
        <v>7760.4968575614212</v>
      </c>
      <c r="CI59" s="43">
        <f t="shared" si="155"/>
        <v>6954.8662992137697</v>
      </c>
      <c r="CJ59" s="43">
        <f t="shared" si="155"/>
        <v>6405.9584466386541</v>
      </c>
      <c r="CK59" s="43">
        <f t="shared" si="155"/>
        <v>8009.1127458737337</v>
      </c>
      <c r="CL59" s="43">
        <f t="shared" si="155"/>
        <v>7507.0157817955469</v>
      </c>
      <c r="CM59" s="278">
        <f t="shared" si="155"/>
        <v>0.25025986549698742</v>
      </c>
      <c r="CN59" s="278">
        <f t="shared" si="155"/>
        <v>-6.2690709946225387E-2</v>
      </c>
      <c r="CO59" s="9"/>
      <c r="CP59" s="456">
        <f t="shared" si="156"/>
        <v>1730</v>
      </c>
      <c r="CQ59" s="456">
        <f t="shared" si="156"/>
        <v>1930</v>
      </c>
      <c r="CR59" s="456">
        <f t="shared" si="156"/>
        <v>2000</v>
      </c>
      <c r="CS59" s="456">
        <f t="shared" si="156"/>
        <v>2065</v>
      </c>
      <c r="CT59" s="456">
        <f t="shared" si="156"/>
        <v>2285</v>
      </c>
      <c r="CU59" s="456">
        <f t="shared" si="156"/>
        <v>1885</v>
      </c>
      <c r="CV59" s="456">
        <f t="shared" si="156"/>
        <v>2105</v>
      </c>
      <c r="CW59" s="456">
        <f t="shared" si="156"/>
        <v>2105</v>
      </c>
      <c r="CX59" s="456">
        <f t="shared" si="156"/>
        <v>1980</v>
      </c>
      <c r="CY59" s="456">
        <f t="shared" si="156"/>
        <v>2245</v>
      </c>
      <c r="CZ59" s="456">
        <f t="shared" si="156"/>
        <v>2015</v>
      </c>
      <c r="DA59" s="456">
        <f t="shared" si="156"/>
        <v>1995</v>
      </c>
      <c r="DB59" s="456">
        <f t="shared" si="156"/>
        <v>1830</v>
      </c>
      <c r="DC59" s="456">
        <f t="shared" si="156"/>
        <v>2100</v>
      </c>
      <c r="DD59" s="456">
        <f t="shared" si="156"/>
        <v>1945</v>
      </c>
      <c r="DE59" s="456">
        <f t="shared" si="156"/>
        <v>1830</v>
      </c>
      <c r="DF59" s="456">
        <f t="shared" si="157"/>
        <v>1850</v>
      </c>
      <c r="DG59" s="456">
        <f t="shared" si="157"/>
        <v>1795</v>
      </c>
      <c r="DH59" s="456">
        <f t="shared" si="157"/>
        <v>2751.0816519093569</v>
      </c>
      <c r="DI59" s="456">
        <f t="shared" si="157"/>
        <v>1927.5864459393435</v>
      </c>
      <c r="DJ59" s="456">
        <f t="shared" si="157"/>
        <v>1958.6178931331649</v>
      </c>
      <c r="DK59" s="456">
        <f t="shared" si="157"/>
        <v>1710.3334767569775</v>
      </c>
      <c r="DL59" s="456">
        <f t="shared" si="157"/>
        <v>1705.1281246202739</v>
      </c>
      <c r="DM59" s="456">
        <f t="shared" si="157"/>
        <v>1490.2708780370936</v>
      </c>
      <c r="DN59" s="456">
        <f t="shared" si="157"/>
        <v>2682.6161799584434</v>
      </c>
      <c r="DO59" s="456">
        <f t="shared" si="157"/>
        <v>1882.4812688935092</v>
      </c>
      <c r="DP59" s="456">
        <f t="shared" si="157"/>
        <v>1815.4776432138588</v>
      </c>
      <c r="DQ59" s="456">
        <f t="shared" si="157"/>
        <v>2078.110139524134</v>
      </c>
      <c r="DR59" s="456">
        <f t="shared" si="157"/>
        <v>1480.4824279894951</v>
      </c>
      <c r="DS59" s="456">
        <f t="shared" si="157"/>
        <v>1580.7953575430056</v>
      </c>
      <c r="DT59" s="456">
        <f t="shared" si="158"/>
        <v>1593.7702230939115</v>
      </c>
      <c r="DU59" s="456">
        <f t="shared" si="158"/>
        <v>1654.7372927981498</v>
      </c>
      <c r="DV59" s="456">
        <f t="shared" si="158"/>
        <v>1471.6258680320934</v>
      </c>
      <c r="DW59" s="456">
        <f t="shared" si="158"/>
        <v>1685.8353437794171</v>
      </c>
      <c r="DX59" s="456">
        <f t="shared" si="158"/>
        <v>2134.0254393763194</v>
      </c>
      <c r="DY59" s="456">
        <f t="shared" si="158"/>
        <v>2154.1326065424323</v>
      </c>
      <c r="DZ59" s="456">
        <f t="shared" si="158"/>
        <v>1795.3599644338451</v>
      </c>
      <c r="EA59" s="456">
        <f t="shared" si="158"/>
        <v>1925.8163572027665</v>
      </c>
      <c r="EB59" s="456"/>
      <c r="EC59" s="456">
        <f t="shared" ref="EC59:EV59" si="164">BE59</f>
        <v>4425</v>
      </c>
      <c r="ED59" s="456">
        <f t="shared" si="164"/>
        <v>3660</v>
      </c>
      <c r="EE59" s="456">
        <f t="shared" si="164"/>
        <v>4065</v>
      </c>
      <c r="EF59" s="456">
        <f t="shared" si="164"/>
        <v>4130</v>
      </c>
      <c r="EG59" s="456">
        <f t="shared" si="164"/>
        <v>4210</v>
      </c>
      <c r="EH59" s="456">
        <f t="shared" si="164"/>
        <v>4225</v>
      </c>
      <c r="EI59" s="456">
        <f t="shared" si="164"/>
        <v>4010</v>
      </c>
      <c r="EJ59" s="456">
        <f t="shared" si="164"/>
        <v>3930</v>
      </c>
      <c r="EK59" s="456">
        <f t="shared" si="164"/>
        <v>3775</v>
      </c>
      <c r="EL59" s="456">
        <f t="shared" si="164"/>
        <v>3645</v>
      </c>
      <c r="EM59" s="456">
        <f t="shared" si="164"/>
        <v>4678.6680978487002</v>
      </c>
      <c r="EN59" s="456">
        <f t="shared" si="164"/>
        <v>3668.9513698901424</v>
      </c>
      <c r="EO59" s="456">
        <f t="shared" si="164"/>
        <v>3195.3990026573674</v>
      </c>
      <c r="EP59" s="456">
        <f t="shared" si="164"/>
        <v>4565.0974488519532</v>
      </c>
      <c r="EQ59" s="456">
        <f t="shared" si="164"/>
        <v>3893.5877827379927</v>
      </c>
      <c r="ER59" s="456">
        <f t="shared" si="164"/>
        <v>3061.2777855325007</v>
      </c>
      <c r="ES59" s="456">
        <f t="shared" si="164"/>
        <v>3248.5075158920613</v>
      </c>
      <c r="ET59" s="456">
        <f t="shared" si="164"/>
        <v>3157.4612118115106</v>
      </c>
      <c r="EU59" s="456">
        <f t="shared" si="164"/>
        <v>4288.1580459187517</v>
      </c>
      <c r="EV59" s="456">
        <f t="shared" si="164"/>
        <v>3721.1763216366116</v>
      </c>
    </row>
    <row r="60" spans="2:152" s="655" customFormat="1" x14ac:dyDescent="0.3">
      <c r="B60" s="652"/>
      <c r="C60" s="829">
        <v>8605</v>
      </c>
      <c r="D60" s="829">
        <v>8090</v>
      </c>
      <c r="E60" s="829">
        <v>8265</v>
      </c>
      <c r="F60" s="829">
        <v>8420</v>
      </c>
      <c r="G60" s="829">
        <v>7935</v>
      </c>
      <c r="H60" s="829">
        <v>7415</v>
      </c>
      <c r="I60" s="829">
        <v>8347.6226221925717</v>
      </c>
      <c r="J60" s="829">
        <v>7760.4968575614212</v>
      </c>
      <c r="K60" s="829">
        <v>6954.8662992137706</v>
      </c>
      <c r="L60" s="829">
        <v>6405.9584466386541</v>
      </c>
      <c r="M60" s="829">
        <v>8009.1127458737346</v>
      </c>
      <c r="N60" s="829">
        <v>7507.0157817955469</v>
      </c>
      <c r="O60" s="654"/>
      <c r="P60" s="654"/>
      <c r="Q60" s="830"/>
      <c r="R60" s="829">
        <v>1730</v>
      </c>
      <c r="S60" s="829">
        <v>1930</v>
      </c>
      <c r="T60" s="829">
        <v>2000</v>
      </c>
      <c r="U60" s="829">
        <v>2065</v>
      </c>
      <c r="V60" s="829">
        <v>2285</v>
      </c>
      <c r="W60" s="829">
        <v>1885</v>
      </c>
      <c r="X60" s="829">
        <v>2105</v>
      </c>
      <c r="Y60" s="829">
        <v>2105</v>
      </c>
      <c r="Z60" s="829">
        <v>1980</v>
      </c>
      <c r="AA60" s="829">
        <v>2245</v>
      </c>
      <c r="AB60" s="829">
        <v>2015</v>
      </c>
      <c r="AC60" s="829">
        <v>1995</v>
      </c>
      <c r="AD60" s="829">
        <v>1830</v>
      </c>
      <c r="AE60" s="829">
        <v>2100</v>
      </c>
      <c r="AF60" s="829">
        <v>1945</v>
      </c>
      <c r="AG60" s="829">
        <v>1830</v>
      </c>
      <c r="AH60" s="829">
        <v>1850</v>
      </c>
      <c r="AI60" s="829">
        <v>1795</v>
      </c>
      <c r="AJ60" s="829">
        <v>2751.0816519093569</v>
      </c>
      <c r="AK60" s="829">
        <v>1927.5864459393433</v>
      </c>
      <c r="AL60" s="829">
        <v>1958.6178931331649</v>
      </c>
      <c r="AM60" s="829">
        <v>1710.3334767569775</v>
      </c>
      <c r="AN60" s="829">
        <v>1705.1281246202741</v>
      </c>
      <c r="AO60" s="829">
        <v>1490.2708780370933</v>
      </c>
      <c r="AP60" s="829">
        <v>2682.6161799584434</v>
      </c>
      <c r="AQ60" s="829">
        <v>1882.4812688935092</v>
      </c>
      <c r="AR60" s="829">
        <v>1815.477643213859</v>
      </c>
      <c r="AS60" s="829">
        <v>2078.110139524134</v>
      </c>
      <c r="AT60" s="829">
        <v>1480.4824279894951</v>
      </c>
      <c r="AU60" s="829">
        <v>1580.7953575430056</v>
      </c>
      <c r="AV60" s="829">
        <v>1593.7702230939115</v>
      </c>
      <c r="AW60" s="829">
        <v>1654.7372927981498</v>
      </c>
      <c r="AX60" s="829">
        <v>1471.6258680320932</v>
      </c>
      <c r="AY60" s="829">
        <v>1685.8353437794171</v>
      </c>
      <c r="AZ60" s="829">
        <v>2134.0254393763194</v>
      </c>
      <c r="BA60" s="829">
        <v>2154.1326065424323</v>
      </c>
      <c r="BB60" s="829">
        <v>1795.3599644338451</v>
      </c>
      <c r="BC60" s="829">
        <v>1925.8163572027665</v>
      </c>
      <c r="BD60" s="829"/>
      <c r="BE60" s="829">
        <v>0</v>
      </c>
      <c r="BF60" s="829">
        <v>3670</v>
      </c>
      <c r="BG60" s="829">
        <v>4065</v>
      </c>
      <c r="BH60" s="829">
        <v>4170</v>
      </c>
      <c r="BI60" s="829">
        <v>4210</v>
      </c>
      <c r="BJ60" s="829">
        <v>4225</v>
      </c>
      <c r="BK60" s="829">
        <v>4010</v>
      </c>
      <c r="BL60" s="829">
        <v>3930</v>
      </c>
      <c r="BM60" s="829">
        <v>3775</v>
      </c>
      <c r="BN60" s="829">
        <v>3645</v>
      </c>
      <c r="BO60" s="829">
        <v>4678.6680978487002</v>
      </c>
      <c r="BP60" s="829">
        <v>3668.9513698901424</v>
      </c>
      <c r="BQ60" s="829">
        <v>3195.3990026573674</v>
      </c>
      <c r="BR60" s="829">
        <v>4565.0974488519523</v>
      </c>
      <c r="BS60" s="829">
        <v>3893.5877827379927</v>
      </c>
      <c r="BT60" s="829">
        <v>3061.2777855325007</v>
      </c>
      <c r="BU60" s="829">
        <v>3248.5075158920613</v>
      </c>
      <c r="BV60" s="829">
        <v>3157.4612118115101</v>
      </c>
      <c r="BW60" s="829">
        <v>4288.1580459187517</v>
      </c>
      <c r="BX60" s="829">
        <v>3721.1763216366116</v>
      </c>
      <c r="BY60" s="829"/>
      <c r="BZ60" s="830"/>
      <c r="CA60" s="830"/>
      <c r="CB60" s="830"/>
      <c r="CC60" s="830"/>
      <c r="CD60" s="830"/>
      <c r="CE60" s="830"/>
      <c r="CF60" s="830"/>
      <c r="CG60" s="830"/>
      <c r="CH60" s="830"/>
      <c r="CI60" s="830"/>
      <c r="CJ60" s="830"/>
      <c r="CK60" s="830"/>
      <c r="CL60" s="830"/>
      <c r="CM60" s="830"/>
      <c r="CN60" s="830"/>
      <c r="CO60" s="830"/>
      <c r="CP60" s="830"/>
      <c r="CQ60" s="830"/>
      <c r="CR60" s="830"/>
      <c r="CS60" s="830"/>
      <c r="CT60" s="830"/>
      <c r="CU60" s="830"/>
      <c r="CV60" s="830"/>
      <c r="CW60" s="830"/>
      <c r="CX60" s="830"/>
      <c r="CY60" s="830"/>
      <c r="CZ60" s="830"/>
      <c r="DA60" s="830"/>
      <c r="DB60" s="830"/>
      <c r="DC60" s="830"/>
      <c r="DD60" s="830"/>
      <c r="DE60" s="830"/>
      <c r="DF60" s="830"/>
      <c r="DG60" s="830"/>
      <c r="DH60" s="830"/>
      <c r="DI60" s="830"/>
      <c r="DJ60" s="830"/>
      <c r="DK60" s="830"/>
      <c r="DL60" s="830"/>
      <c r="DM60" s="830"/>
      <c r="DN60" s="830"/>
      <c r="DO60" s="830"/>
      <c r="DP60" s="830"/>
      <c r="DQ60" s="830"/>
      <c r="DR60" s="830"/>
      <c r="DS60" s="830"/>
      <c r="DT60" s="830"/>
      <c r="DU60" s="830"/>
      <c r="DV60" s="830"/>
      <c r="DW60" s="830"/>
      <c r="DX60" s="830"/>
      <c r="DY60" s="830"/>
      <c r="DZ60" s="830"/>
      <c r="EA60" s="830"/>
      <c r="EB60" s="830"/>
      <c r="EC60" s="830"/>
      <c r="ED60" s="830"/>
      <c r="EE60" s="830"/>
      <c r="EF60" s="830"/>
      <c r="EG60" s="830"/>
      <c r="EH60" s="830"/>
      <c r="EI60" s="830"/>
      <c r="EJ60" s="830"/>
      <c r="EK60" s="830"/>
      <c r="EL60" s="830"/>
      <c r="EM60" s="830"/>
      <c r="EN60" s="830"/>
      <c r="EO60" s="830"/>
      <c r="EP60" s="830"/>
      <c r="EQ60" s="830"/>
      <c r="ER60" s="830"/>
      <c r="ES60" s="830"/>
      <c r="ET60" s="830"/>
      <c r="EU60" s="830"/>
      <c r="EV60" s="830"/>
    </row>
    <row r="61" spans="2:152" s="655" customFormat="1" x14ac:dyDescent="0.3">
      <c r="B61" s="707" t="s">
        <v>184</v>
      </c>
      <c r="C61" s="831" t="b">
        <v>1</v>
      </c>
      <c r="D61" s="831" t="b">
        <v>1</v>
      </c>
      <c r="E61" s="831" t="b">
        <v>0</v>
      </c>
      <c r="F61" s="831" t="b">
        <v>0</v>
      </c>
      <c r="G61" s="831" t="b">
        <v>0</v>
      </c>
      <c r="H61" s="831" t="b">
        <v>1</v>
      </c>
      <c r="I61" s="831" t="b">
        <v>1</v>
      </c>
      <c r="J61" s="831" t="b">
        <v>1</v>
      </c>
      <c r="K61" s="831" t="b">
        <v>1</v>
      </c>
      <c r="L61" s="831" t="b">
        <v>1</v>
      </c>
      <c r="M61" s="831" t="b">
        <v>1</v>
      </c>
      <c r="N61" s="831" t="b">
        <v>1</v>
      </c>
      <c r="O61" s="654"/>
      <c r="P61" s="654"/>
      <c r="Q61" s="830"/>
      <c r="R61" s="831" t="b">
        <v>1</v>
      </c>
      <c r="S61" s="831" t="b">
        <v>1</v>
      </c>
      <c r="T61" s="831" t="b">
        <v>1</v>
      </c>
      <c r="U61" s="831" t="b">
        <v>1</v>
      </c>
      <c r="V61" s="831" t="b">
        <v>1</v>
      </c>
      <c r="W61" s="831" t="b">
        <v>1</v>
      </c>
      <c r="X61" s="831" t="b">
        <v>1</v>
      </c>
      <c r="Y61" s="831" t="b">
        <v>1</v>
      </c>
      <c r="Z61" s="831" t="b">
        <v>1</v>
      </c>
      <c r="AA61" s="831" t="b">
        <v>1</v>
      </c>
      <c r="AB61" s="831" t="b">
        <v>1</v>
      </c>
      <c r="AC61" s="831" t="b">
        <v>1</v>
      </c>
      <c r="AD61" s="831" t="b">
        <v>1</v>
      </c>
      <c r="AE61" s="831" t="b">
        <v>1</v>
      </c>
      <c r="AF61" s="831" t="b">
        <v>1</v>
      </c>
      <c r="AG61" s="831" t="b">
        <v>1</v>
      </c>
      <c r="AH61" s="831" t="b">
        <v>1</v>
      </c>
      <c r="AI61" s="831" t="b">
        <v>1</v>
      </c>
      <c r="AJ61" s="831" t="b">
        <v>1</v>
      </c>
      <c r="AK61" s="831" t="b">
        <v>1</v>
      </c>
      <c r="AL61" s="831" t="b">
        <v>1</v>
      </c>
      <c r="AM61" s="831" t="b">
        <v>1</v>
      </c>
      <c r="AN61" s="831" t="b">
        <v>1</v>
      </c>
      <c r="AO61" s="831" t="b">
        <v>1</v>
      </c>
      <c r="AP61" s="831" t="b">
        <v>1</v>
      </c>
      <c r="AQ61" s="831" t="b">
        <v>1</v>
      </c>
      <c r="AR61" s="831" t="b">
        <v>1</v>
      </c>
      <c r="AS61" s="831" t="b">
        <v>1</v>
      </c>
      <c r="AT61" s="831" t="b">
        <v>1</v>
      </c>
      <c r="AU61" s="831" t="b">
        <v>1</v>
      </c>
      <c r="AV61" s="831" t="b">
        <v>1</v>
      </c>
      <c r="AW61" s="831" t="b">
        <v>1</v>
      </c>
      <c r="AX61" s="831" t="b">
        <f t="shared" ref="AX61:BC61" si="165">AX59=AX60</f>
        <v>1</v>
      </c>
      <c r="AY61" s="831" t="b">
        <f t="shared" si="165"/>
        <v>1</v>
      </c>
      <c r="AZ61" s="831" t="b">
        <f t="shared" si="165"/>
        <v>1</v>
      </c>
      <c r="BA61" s="831" t="b">
        <f t="shared" si="165"/>
        <v>1</v>
      </c>
      <c r="BB61" s="831" t="b">
        <f t="shared" si="165"/>
        <v>1</v>
      </c>
      <c r="BC61" s="831" t="b">
        <f t="shared" si="165"/>
        <v>1</v>
      </c>
      <c r="BD61" s="830"/>
      <c r="BE61" s="830"/>
      <c r="BF61" s="830"/>
      <c r="BG61" s="830"/>
      <c r="BH61" s="830"/>
      <c r="BI61" s="832"/>
      <c r="BJ61" s="832"/>
      <c r="BK61" s="832"/>
      <c r="BL61" s="832"/>
      <c r="BM61" s="832"/>
      <c r="BN61" s="832"/>
      <c r="BO61" s="832"/>
      <c r="BP61" s="832"/>
      <c r="BQ61" s="832"/>
      <c r="BR61" s="832"/>
      <c r="BS61" s="832"/>
      <c r="BT61" s="832"/>
      <c r="BU61" s="832"/>
      <c r="BV61" s="832"/>
      <c r="BW61" s="832"/>
      <c r="BX61" s="832"/>
      <c r="BY61" s="832"/>
      <c r="BZ61" s="830"/>
      <c r="CA61" s="830"/>
      <c r="CB61" s="830"/>
      <c r="CC61" s="830"/>
      <c r="CD61" s="830"/>
      <c r="CE61" s="830"/>
      <c r="CF61" s="830"/>
      <c r="CG61" s="830"/>
      <c r="CH61" s="830"/>
      <c r="CI61" s="830"/>
      <c r="CJ61" s="830"/>
      <c r="CK61" s="830"/>
      <c r="CL61" s="830"/>
      <c r="CM61" s="830"/>
      <c r="CN61" s="830"/>
      <c r="CO61" s="830"/>
      <c r="CP61" s="830"/>
      <c r="CQ61" s="830"/>
      <c r="CR61" s="830"/>
      <c r="CS61" s="830"/>
      <c r="CT61" s="830"/>
      <c r="CU61" s="830"/>
      <c r="CV61" s="830"/>
      <c r="CW61" s="830"/>
      <c r="CX61" s="830"/>
      <c r="CY61" s="830"/>
      <c r="CZ61" s="830"/>
      <c r="DA61" s="830"/>
      <c r="DB61" s="830"/>
      <c r="DC61" s="830"/>
      <c r="DD61" s="830"/>
      <c r="DE61" s="830"/>
      <c r="DF61" s="830"/>
      <c r="DG61" s="830"/>
      <c r="DH61" s="830"/>
      <c r="DI61" s="830"/>
      <c r="DJ61" s="830"/>
      <c r="DK61" s="830"/>
      <c r="DL61" s="830"/>
      <c r="DM61" s="830"/>
      <c r="DN61" s="830"/>
      <c r="DO61" s="830"/>
      <c r="DP61" s="830"/>
      <c r="DQ61" s="830"/>
      <c r="DR61" s="830"/>
      <c r="DS61" s="830"/>
      <c r="DT61" s="830"/>
      <c r="DU61" s="830"/>
      <c r="DV61" s="830"/>
      <c r="DW61" s="830"/>
      <c r="DX61" s="830"/>
      <c r="DY61" s="830"/>
      <c r="DZ61" s="830"/>
      <c r="EA61" s="830"/>
      <c r="EB61" s="830"/>
      <c r="EC61" s="830"/>
      <c r="ED61" s="830"/>
      <c r="EE61" s="830"/>
      <c r="EF61" s="830"/>
      <c r="EG61" s="830"/>
      <c r="EH61" s="830"/>
      <c r="EI61" s="830"/>
      <c r="EJ61" s="830"/>
      <c r="EK61" s="830"/>
      <c r="EL61" s="830"/>
      <c r="EM61" s="830"/>
      <c r="EN61" s="830"/>
      <c r="EO61" s="830"/>
      <c r="EP61" s="830"/>
      <c r="EQ61" s="830"/>
      <c r="ER61" s="830"/>
      <c r="ES61" s="830"/>
      <c r="ET61" s="830"/>
      <c r="EU61" s="830"/>
      <c r="EV61" s="830"/>
    </row>
    <row r="62" spans="2:152" s="655" customFormat="1" x14ac:dyDescent="0.3">
      <c r="B62" s="707"/>
      <c r="C62" s="831">
        <v>0</v>
      </c>
      <c r="D62" s="831">
        <v>0</v>
      </c>
      <c r="E62" s="831">
        <v>5</v>
      </c>
      <c r="F62" s="831">
        <v>-10</v>
      </c>
      <c r="G62" s="831">
        <v>-10</v>
      </c>
      <c r="H62" s="831">
        <v>0</v>
      </c>
      <c r="I62" s="831">
        <v>0</v>
      </c>
      <c r="J62" s="831">
        <v>0</v>
      </c>
      <c r="K62" s="831">
        <v>0</v>
      </c>
      <c r="L62" s="831">
        <v>0</v>
      </c>
      <c r="M62" s="831">
        <v>0</v>
      </c>
      <c r="N62" s="831">
        <v>0</v>
      </c>
      <c r="O62" s="654"/>
      <c r="P62" s="654"/>
      <c r="Q62" s="830"/>
      <c r="R62" s="831"/>
      <c r="S62" s="832"/>
      <c r="T62" s="832"/>
      <c r="U62" s="832"/>
      <c r="V62" s="832"/>
      <c r="W62" s="832"/>
      <c r="X62" s="832"/>
      <c r="Y62" s="832"/>
      <c r="Z62" s="832"/>
      <c r="AA62" s="832"/>
      <c r="AB62" s="832"/>
      <c r="AC62" s="832"/>
      <c r="AD62" s="832"/>
      <c r="AE62" s="832"/>
      <c r="AF62" s="832"/>
      <c r="AG62" s="832"/>
      <c r="AH62" s="832"/>
      <c r="AI62" s="832"/>
      <c r="AJ62" s="832"/>
      <c r="AK62" s="832"/>
      <c r="AL62" s="832"/>
      <c r="AM62" s="832"/>
      <c r="AN62" s="832"/>
      <c r="AO62" s="832"/>
      <c r="AP62" s="830"/>
      <c r="AQ62" s="830"/>
      <c r="AR62" s="830"/>
      <c r="AS62" s="830"/>
      <c r="AT62" s="830"/>
      <c r="AU62" s="830"/>
      <c r="AV62" s="830"/>
      <c r="AW62" s="830"/>
      <c r="AX62" s="830"/>
      <c r="AY62" s="833"/>
      <c r="AZ62" s="830"/>
      <c r="BA62" s="830"/>
      <c r="BB62" s="830"/>
      <c r="BC62" s="830"/>
      <c r="BD62" s="830"/>
      <c r="BE62" s="830"/>
      <c r="BF62" s="830"/>
      <c r="BG62" s="830"/>
      <c r="BH62" s="830"/>
      <c r="BI62" s="832"/>
      <c r="BJ62" s="832"/>
      <c r="BK62" s="832"/>
      <c r="BL62" s="832"/>
      <c r="BM62" s="832"/>
      <c r="BN62" s="832"/>
      <c r="BO62" s="832"/>
      <c r="BP62" s="832"/>
      <c r="BQ62" s="832"/>
      <c r="BR62" s="832"/>
      <c r="BS62" s="832"/>
      <c r="BT62" s="832"/>
      <c r="BU62" s="832"/>
      <c r="BV62" s="832"/>
      <c r="BW62" s="832"/>
      <c r="BX62" s="832"/>
      <c r="BY62" s="832"/>
      <c r="BZ62" s="830"/>
      <c r="CA62" s="830"/>
      <c r="CB62" s="830"/>
      <c r="CC62" s="830"/>
      <c r="CD62" s="830"/>
      <c r="CE62" s="830"/>
      <c r="CF62" s="830"/>
      <c r="CG62" s="830"/>
      <c r="CH62" s="830"/>
      <c r="CI62" s="830"/>
      <c r="CJ62" s="830"/>
      <c r="CK62" s="830"/>
      <c r="CL62" s="830"/>
      <c r="CM62" s="830"/>
      <c r="CN62" s="830"/>
      <c r="CO62" s="830"/>
      <c r="CP62" s="830"/>
      <c r="CQ62" s="830"/>
      <c r="CR62" s="830"/>
      <c r="CS62" s="830"/>
      <c r="CT62" s="830"/>
      <c r="CU62" s="830"/>
      <c r="CV62" s="830"/>
      <c r="CW62" s="830"/>
      <c r="CX62" s="830"/>
      <c r="CY62" s="830"/>
      <c r="CZ62" s="830"/>
      <c r="DA62" s="830"/>
      <c r="DB62" s="830"/>
      <c r="DC62" s="830"/>
      <c r="DD62" s="830"/>
      <c r="DE62" s="830"/>
      <c r="DF62" s="830"/>
      <c r="DG62" s="830"/>
      <c r="DH62" s="830"/>
      <c r="DI62" s="830"/>
      <c r="DJ62" s="830"/>
      <c r="DK62" s="830"/>
      <c r="DL62" s="830"/>
      <c r="DM62" s="830"/>
      <c r="DN62" s="830"/>
      <c r="DO62" s="830"/>
      <c r="DP62" s="830"/>
      <c r="DQ62" s="830"/>
      <c r="DR62" s="830"/>
      <c r="DS62" s="830"/>
      <c r="DT62" s="830"/>
      <c r="DU62" s="830"/>
      <c r="DV62" s="830"/>
      <c r="DW62" s="830"/>
      <c r="DX62" s="830"/>
      <c r="DY62" s="830"/>
      <c r="DZ62" s="830"/>
      <c r="EA62" s="830"/>
      <c r="EB62" s="830"/>
      <c r="EC62" s="830"/>
      <c r="ED62" s="830"/>
      <c r="EE62" s="830"/>
      <c r="EF62" s="830"/>
      <c r="EG62" s="830"/>
      <c r="EH62" s="830"/>
      <c r="EI62" s="830"/>
      <c r="EJ62" s="830"/>
      <c r="EK62" s="830"/>
      <c r="EL62" s="830"/>
      <c r="EM62" s="830"/>
      <c r="EN62" s="830"/>
      <c r="EO62" s="830"/>
      <c r="EP62" s="830"/>
      <c r="EQ62" s="830"/>
      <c r="ER62" s="830"/>
      <c r="ES62" s="830"/>
      <c r="ET62" s="830"/>
      <c r="EU62" s="830"/>
      <c r="EV62" s="830"/>
    </row>
    <row r="63" spans="2:152" s="655" customFormat="1" x14ac:dyDescent="0.3">
      <c r="B63" s="710" t="s">
        <v>196</v>
      </c>
      <c r="C63" s="834"/>
      <c r="D63" s="834"/>
      <c r="E63" s="834"/>
      <c r="F63" s="834"/>
      <c r="G63" s="834"/>
      <c r="H63" s="834"/>
      <c r="I63" s="835">
        <f>SUM(AJ59:AM59)</f>
        <v>8347.619467738843</v>
      </c>
      <c r="J63" s="835">
        <f>SUM(AN59:AQ59)</f>
        <v>7760.4964515093197</v>
      </c>
      <c r="K63" s="835">
        <f>SUM(AR59:AU59)</f>
        <v>6954.8655682704939</v>
      </c>
      <c r="L63" s="835">
        <f>SUM(AV59:AY59)</f>
        <v>6405.9687277035719</v>
      </c>
      <c r="M63" s="835">
        <f>SUM(AZ59:BC59)</f>
        <v>8009.3343675553624</v>
      </c>
      <c r="N63" s="835"/>
      <c r="O63" s="654"/>
      <c r="P63" s="654"/>
      <c r="Q63" s="830"/>
      <c r="R63" s="834"/>
      <c r="S63" s="830"/>
      <c r="T63" s="830"/>
      <c r="U63" s="830"/>
      <c r="V63" s="830"/>
      <c r="W63" s="830"/>
      <c r="X63" s="830"/>
      <c r="Y63" s="830"/>
      <c r="Z63" s="830"/>
      <c r="AA63" s="830"/>
      <c r="AB63" s="830"/>
      <c r="AC63" s="830"/>
      <c r="AD63" s="830"/>
      <c r="AE63" s="830"/>
      <c r="AF63" s="830"/>
      <c r="AG63" s="830"/>
      <c r="AH63" s="830"/>
      <c r="AI63" s="830"/>
      <c r="AJ63" s="830"/>
      <c r="AK63" s="830"/>
      <c r="AL63" s="830"/>
      <c r="AM63" s="830"/>
      <c r="AN63" s="830"/>
      <c r="AO63" s="830"/>
      <c r="AP63" s="830"/>
      <c r="AQ63" s="830"/>
      <c r="AR63" s="830"/>
      <c r="AS63" s="830"/>
      <c r="AT63" s="830"/>
      <c r="AU63" s="830"/>
      <c r="AV63" s="830"/>
      <c r="AW63" s="830"/>
      <c r="AX63" s="830"/>
      <c r="AY63" s="836"/>
      <c r="AZ63" s="830"/>
      <c r="BA63" s="830"/>
      <c r="BB63" s="830"/>
      <c r="BC63" s="830"/>
      <c r="BD63" s="830"/>
      <c r="BE63" s="830"/>
      <c r="BF63" s="830"/>
      <c r="BG63" s="830"/>
      <c r="BH63" s="830"/>
      <c r="BI63" s="830"/>
      <c r="BJ63" s="830"/>
      <c r="BK63" s="830"/>
      <c r="BL63" s="830"/>
      <c r="BM63" s="830"/>
      <c r="BN63" s="830"/>
      <c r="BO63" s="830"/>
      <c r="BP63" s="830"/>
      <c r="BQ63" s="830"/>
      <c r="BR63" s="830"/>
      <c r="BS63" s="830"/>
      <c r="BT63" s="830"/>
      <c r="BU63" s="830"/>
      <c r="BV63" s="830"/>
      <c r="BW63" s="830"/>
      <c r="BX63" s="830"/>
      <c r="BY63" s="830"/>
      <c r="BZ63" s="830"/>
      <c r="CA63" s="830"/>
      <c r="CB63" s="830"/>
      <c r="CC63" s="830"/>
      <c r="CD63" s="830"/>
      <c r="CE63" s="830"/>
      <c r="CF63" s="830"/>
      <c r="CG63" s="830"/>
      <c r="CH63" s="830"/>
      <c r="CI63" s="830"/>
      <c r="CJ63" s="830"/>
      <c r="CK63" s="830"/>
      <c r="CL63" s="830"/>
      <c r="CM63" s="830"/>
      <c r="CN63" s="830"/>
      <c r="CO63" s="830"/>
      <c r="CP63" s="830"/>
      <c r="CQ63" s="830"/>
      <c r="CR63" s="830"/>
      <c r="CS63" s="830"/>
      <c r="CT63" s="830"/>
      <c r="CU63" s="830"/>
      <c r="CV63" s="830"/>
      <c r="CW63" s="830"/>
      <c r="CX63" s="830"/>
      <c r="CY63" s="830"/>
      <c r="CZ63" s="830"/>
      <c r="DA63" s="830"/>
      <c r="DB63" s="830"/>
      <c r="DC63" s="830"/>
      <c r="DD63" s="830"/>
      <c r="DE63" s="830"/>
      <c r="DF63" s="830"/>
      <c r="DG63" s="830"/>
      <c r="DH63" s="830"/>
      <c r="DI63" s="830"/>
      <c r="DJ63" s="830"/>
      <c r="DK63" s="830"/>
      <c r="DL63" s="830"/>
      <c r="DM63" s="830"/>
      <c r="DN63" s="830"/>
      <c r="DO63" s="830"/>
      <c r="DP63" s="830"/>
      <c r="DQ63" s="830"/>
      <c r="DR63" s="830"/>
      <c r="DS63" s="830"/>
      <c r="DT63" s="830"/>
      <c r="DU63" s="830"/>
      <c r="DV63" s="830"/>
      <c r="DW63" s="830"/>
      <c r="DX63" s="830"/>
      <c r="DY63" s="830"/>
      <c r="DZ63" s="830"/>
      <c r="EA63" s="830"/>
      <c r="EB63" s="830"/>
      <c r="EC63" s="830"/>
      <c r="ED63" s="830"/>
      <c r="EE63" s="830"/>
      <c r="EF63" s="830"/>
      <c r="EG63" s="830"/>
      <c r="EH63" s="830"/>
      <c r="EI63" s="830"/>
      <c r="EJ63" s="830"/>
      <c r="EK63" s="830"/>
      <c r="EL63" s="830"/>
      <c r="EM63" s="830"/>
      <c r="EN63" s="830"/>
      <c r="EO63" s="830"/>
      <c r="EP63" s="830"/>
      <c r="EQ63" s="830"/>
      <c r="ER63" s="830"/>
      <c r="ES63" s="830"/>
      <c r="ET63" s="830"/>
      <c r="EU63" s="830"/>
      <c r="EV63" s="830"/>
    </row>
    <row r="64" spans="2:152" s="655" customFormat="1" x14ac:dyDescent="0.3">
      <c r="B64" s="710" t="s">
        <v>225</v>
      </c>
      <c r="C64" s="834"/>
      <c r="D64" s="834"/>
      <c r="E64" s="834"/>
      <c r="F64" s="834"/>
      <c r="G64" s="834"/>
      <c r="H64" s="834"/>
      <c r="I64" s="835">
        <f t="shared" ref="I64:L64" si="166">I60-I63</f>
        <v>3.1544537287118146E-3</v>
      </c>
      <c r="J64" s="835">
        <f t="shared" si="166"/>
        <v>4.0605210142530268E-4</v>
      </c>
      <c r="K64" s="835">
        <f t="shared" si="166"/>
        <v>7.3094327672151849E-4</v>
      </c>
      <c r="L64" s="835">
        <f t="shared" si="166"/>
        <v>-1.0281064917762706E-2</v>
      </c>
      <c r="M64" s="835">
        <f>M60-M63</f>
        <v>-0.22162168162776652</v>
      </c>
      <c r="N64" s="835"/>
      <c r="O64" s="654"/>
      <c r="P64" s="654"/>
      <c r="Q64" s="830"/>
      <c r="R64" s="834"/>
      <c r="S64" s="830"/>
      <c r="T64" s="830"/>
      <c r="U64" s="830"/>
      <c r="V64" s="830"/>
      <c r="W64" s="830"/>
      <c r="X64" s="830"/>
      <c r="Y64" s="830"/>
      <c r="Z64" s="830"/>
      <c r="AA64" s="830"/>
      <c r="AB64" s="830"/>
      <c r="AC64" s="830"/>
      <c r="AD64" s="830"/>
      <c r="AE64" s="830"/>
      <c r="AF64" s="830"/>
      <c r="AG64" s="830"/>
      <c r="AH64" s="830"/>
      <c r="AI64" s="830"/>
      <c r="AJ64" s="830"/>
      <c r="AK64" s="830"/>
      <c r="AL64" s="830"/>
      <c r="AM64" s="830"/>
      <c r="AN64" s="830"/>
      <c r="AO64" s="830"/>
      <c r="AP64" s="830"/>
      <c r="AQ64" s="830"/>
      <c r="AR64" s="830"/>
      <c r="AS64" s="830"/>
      <c r="AT64" s="830"/>
      <c r="AU64" s="830"/>
      <c r="AV64" s="830"/>
      <c r="AW64" s="830"/>
      <c r="AX64" s="830"/>
      <c r="AY64" s="830"/>
      <c r="AZ64" s="830"/>
      <c r="BA64" s="830"/>
      <c r="BB64" s="830"/>
      <c r="BC64" s="830"/>
      <c r="BD64" s="830"/>
      <c r="BE64" s="830"/>
      <c r="BF64" s="830"/>
      <c r="BG64" s="830"/>
      <c r="BH64" s="830"/>
      <c r="BI64" s="830"/>
      <c r="BJ64" s="830"/>
      <c r="BK64" s="830"/>
      <c r="BL64" s="830"/>
      <c r="BM64" s="830"/>
      <c r="BN64" s="830"/>
      <c r="BO64" s="830"/>
      <c r="BP64" s="830"/>
      <c r="BQ64" s="830"/>
      <c r="BR64" s="830"/>
      <c r="BS64" s="830"/>
      <c r="BT64" s="830"/>
      <c r="BU64" s="830"/>
      <c r="BV64" s="830"/>
      <c r="BW64" s="830"/>
      <c r="BX64" s="830"/>
      <c r="BY64" s="830"/>
      <c r="BZ64" s="830"/>
      <c r="CA64" s="830"/>
      <c r="CB64" s="830"/>
      <c r="CC64" s="830"/>
      <c r="CD64" s="830"/>
      <c r="CE64" s="830"/>
      <c r="CF64" s="830"/>
      <c r="CG64" s="830"/>
      <c r="CH64" s="830"/>
      <c r="CI64" s="830"/>
      <c r="CJ64" s="830"/>
      <c r="CK64" s="830"/>
      <c r="CL64" s="830"/>
      <c r="CM64" s="830"/>
      <c r="CN64" s="830"/>
      <c r="CO64" s="830"/>
      <c r="CP64" s="830"/>
      <c r="CQ64" s="830"/>
      <c r="CR64" s="830"/>
      <c r="CS64" s="830"/>
      <c r="CT64" s="830"/>
      <c r="CU64" s="830"/>
      <c r="CV64" s="830"/>
      <c r="CW64" s="830"/>
      <c r="CX64" s="830"/>
      <c r="CY64" s="830"/>
      <c r="CZ64" s="830"/>
      <c r="DA64" s="830"/>
      <c r="DB64" s="830"/>
      <c r="DC64" s="830"/>
      <c r="DD64" s="830"/>
      <c r="DE64" s="830"/>
      <c r="DF64" s="830"/>
      <c r="DG64" s="830"/>
      <c r="DH64" s="830"/>
      <c r="DI64" s="830"/>
      <c r="DJ64" s="830"/>
      <c r="DK64" s="830"/>
      <c r="DL64" s="830"/>
      <c r="DM64" s="830"/>
      <c r="DN64" s="830"/>
      <c r="DO64" s="830"/>
      <c r="DP64" s="830"/>
      <c r="DQ64" s="830"/>
      <c r="DR64" s="830"/>
      <c r="DS64" s="830"/>
      <c r="DT64" s="830"/>
      <c r="DU64" s="830"/>
      <c r="DV64" s="830"/>
      <c r="DW64" s="830"/>
      <c r="DX64" s="830"/>
      <c r="DY64" s="830"/>
      <c r="DZ64" s="830"/>
      <c r="EA64" s="830"/>
      <c r="EB64" s="830"/>
      <c r="EC64" s="830"/>
      <c r="ED64" s="830"/>
      <c r="EE64" s="830"/>
      <c r="EF64" s="830"/>
      <c r="EG64" s="830"/>
      <c r="EH64" s="830"/>
      <c r="EI64" s="830"/>
      <c r="EJ64" s="830"/>
      <c r="EK64" s="830"/>
      <c r="EL64" s="830"/>
      <c r="EM64" s="830"/>
      <c r="EN64" s="830"/>
      <c r="EO64" s="830"/>
      <c r="EP64" s="830"/>
      <c r="EQ64" s="830"/>
      <c r="ER64" s="830"/>
      <c r="ES64" s="830"/>
      <c r="ET64" s="830"/>
      <c r="EU64" s="830"/>
      <c r="EV64" s="830"/>
    </row>
    <row r="65" spans="2:152" s="655" customFormat="1" x14ac:dyDescent="0.3">
      <c r="B65" s="710"/>
      <c r="C65" s="834"/>
      <c r="D65" s="834"/>
      <c r="E65" s="834"/>
      <c r="F65" s="834"/>
      <c r="G65" s="834"/>
      <c r="H65" s="834"/>
      <c r="I65" s="835"/>
      <c r="J65" s="835"/>
      <c r="K65" s="835"/>
      <c r="L65" s="835"/>
      <c r="M65" s="835"/>
      <c r="N65" s="835"/>
      <c r="O65" s="654"/>
      <c r="P65" s="654"/>
      <c r="Q65" s="830"/>
      <c r="R65" s="834"/>
      <c r="S65" s="830"/>
      <c r="T65" s="830"/>
      <c r="U65" s="830"/>
      <c r="V65" s="830"/>
      <c r="W65" s="830"/>
      <c r="X65" s="830"/>
      <c r="Y65" s="830"/>
      <c r="Z65" s="830"/>
      <c r="AA65" s="830"/>
      <c r="AB65" s="830"/>
      <c r="AC65" s="830"/>
      <c r="AD65" s="830"/>
      <c r="AE65" s="830"/>
      <c r="AF65" s="830"/>
      <c r="AG65" s="830"/>
      <c r="AH65" s="830"/>
      <c r="AI65" s="830"/>
      <c r="AJ65" s="830"/>
      <c r="AK65" s="830"/>
      <c r="AL65" s="830"/>
      <c r="AM65" s="830"/>
      <c r="AN65" s="830"/>
      <c r="AO65" s="830"/>
      <c r="AP65" s="830"/>
      <c r="AQ65" s="830"/>
      <c r="AR65" s="830"/>
      <c r="AS65" s="830"/>
      <c r="AT65" s="830"/>
      <c r="AU65" s="830"/>
      <c r="AV65" s="830"/>
      <c r="AW65" s="830"/>
      <c r="AX65" s="830"/>
      <c r="AY65" s="830"/>
      <c r="AZ65" s="830"/>
      <c r="BA65" s="830"/>
      <c r="BB65" s="830"/>
      <c r="BC65" s="830"/>
      <c r="BD65" s="830"/>
      <c r="BE65" s="830"/>
      <c r="BF65" s="830"/>
      <c r="BG65" s="830"/>
      <c r="BH65" s="830"/>
      <c r="BI65" s="830"/>
      <c r="BJ65" s="830"/>
      <c r="BK65" s="830"/>
      <c r="BL65" s="830"/>
      <c r="BM65" s="830"/>
      <c r="BN65" s="830"/>
      <c r="BO65" s="830"/>
      <c r="BP65" s="830"/>
      <c r="BQ65" s="830"/>
      <c r="BR65" s="830"/>
      <c r="BS65" s="830"/>
      <c r="BT65" s="830"/>
      <c r="BU65" s="830"/>
      <c r="BV65" s="830"/>
      <c r="BW65" s="830"/>
      <c r="BX65" s="830"/>
      <c r="BY65" s="830"/>
      <c r="BZ65" s="830"/>
      <c r="CA65" s="830"/>
      <c r="CB65" s="830"/>
      <c r="CC65" s="830"/>
      <c r="CD65" s="830"/>
      <c r="CE65" s="830"/>
      <c r="CF65" s="830"/>
      <c r="CG65" s="830"/>
      <c r="CH65" s="830"/>
      <c r="CI65" s="830"/>
      <c r="CJ65" s="830"/>
      <c r="CK65" s="830"/>
      <c r="CL65" s="830"/>
      <c r="CM65" s="830"/>
      <c r="CN65" s="830"/>
      <c r="CO65" s="830"/>
      <c r="CP65" s="830"/>
      <c r="CQ65" s="830"/>
      <c r="CR65" s="830"/>
      <c r="CS65" s="830"/>
      <c r="CT65" s="830"/>
      <c r="CU65" s="830"/>
      <c r="CV65" s="830"/>
      <c r="CW65" s="830"/>
      <c r="CX65" s="830"/>
      <c r="CY65" s="830"/>
      <c r="CZ65" s="830"/>
      <c r="DA65" s="830"/>
      <c r="DB65" s="830"/>
      <c r="DC65" s="830"/>
      <c r="DD65" s="830"/>
      <c r="DE65" s="830"/>
      <c r="DF65" s="830"/>
      <c r="DG65" s="830"/>
      <c r="DH65" s="830"/>
      <c r="DI65" s="830"/>
      <c r="DJ65" s="830"/>
      <c r="DK65" s="830"/>
      <c r="DL65" s="830"/>
      <c r="DM65" s="830"/>
      <c r="DN65" s="830"/>
      <c r="DO65" s="830"/>
      <c r="DP65" s="830"/>
      <c r="DQ65" s="830"/>
      <c r="DR65" s="830"/>
      <c r="DS65" s="830"/>
      <c r="DT65" s="830"/>
      <c r="DU65" s="830"/>
      <c r="DV65" s="830"/>
      <c r="DW65" s="830"/>
      <c r="DX65" s="830"/>
      <c r="DY65" s="830"/>
      <c r="DZ65" s="830"/>
      <c r="EA65" s="830"/>
      <c r="EB65" s="830"/>
      <c r="EC65" s="830"/>
      <c r="ED65" s="830"/>
      <c r="EE65" s="830"/>
      <c r="EF65" s="830"/>
      <c r="EG65" s="830"/>
      <c r="EH65" s="830"/>
      <c r="EI65" s="830"/>
      <c r="EJ65" s="830"/>
      <c r="EK65" s="830"/>
      <c r="EL65" s="830"/>
      <c r="EM65" s="830"/>
      <c r="EN65" s="830"/>
      <c r="EO65" s="830"/>
      <c r="EP65" s="830"/>
      <c r="EQ65" s="830"/>
      <c r="ER65" s="830"/>
      <c r="ES65" s="830"/>
      <c r="ET65" s="830"/>
      <c r="EU65" s="830"/>
      <c r="EV65" s="830"/>
    </row>
    <row r="66" spans="2:152" s="655" customFormat="1" x14ac:dyDescent="0.3">
      <c r="C66" s="830"/>
      <c r="D66" s="830"/>
      <c r="E66" s="830"/>
      <c r="F66" s="830"/>
      <c r="G66" s="830"/>
      <c r="H66" s="830"/>
      <c r="I66" s="837"/>
      <c r="J66" s="837"/>
      <c r="K66" s="837"/>
      <c r="L66" s="837"/>
      <c r="M66" s="837"/>
      <c r="N66" s="837"/>
      <c r="O66" s="830"/>
      <c r="P66" s="830"/>
      <c r="Q66" s="830"/>
      <c r="R66" s="830"/>
      <c r="S66" s="830"/>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0"/>
      <c r="AZ66" s="830"/>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830"/>
      <c r="CE66" s="830"/>
      <c r="CF66" s="830"/>
      <c r="CG66" s="830"/>
      <c r="CH66" s="830"/>
      <c r="CI66" s="830"/>
      <c r="CJ66" s="830"/>
      <c r="CK66" s="830"/>
      <c r="CL66" s="830"/>
      <c r="CM66" s="830"/>
      <c r="CN66" s="830"/>
      <c r="CO66" s="830"/>
      <c r="CP66" s="830"/>
      <c r="CQ66" s="830"/>
      <c r="CR66" s="830"/>
      <c r="CS66" s="830"/>
      <c r="CT66" s="830"/>
      <c r="CU66" s="830"/>
      <c r="CV66" s="830"/>
      <c r="CW66" s="830"/>
      <c r="CX66" s="830"/>
      <c r="CY66" s="830"/>
      <c r="CZ66" s="830"/>
      <c r="DA66" s="830"/>
      <c r="DB66" s="830"/>
      <c r="DC66" s="830"/>
      <c r="DD66" s="830"/>
      <c r="DE66" s="830"/>
      <c r="DF66" s="830"/>
      <c r="DG66" s="830"/>
      <c r="DH66" s="830"/>
      <c r="DI66" s="830"/>
      <c r="DJ66" s="830"/>
      <c r="DK66" s="830"/>
      <c r="DL66" s="830"/>
      <c r="DM66" s="830"/>
      <c r="DN66" s="830"/>
      <c r="DO66" s="830"/>
      <c r="DP66" s="830"/>
      <c r="DQ66" s="830"/>
      <c r="DR66" s="830"/>
      <c r="DS66" s="830"/>
      <c r="DT66" s="830"/>
      <c r="DU66" s="830"/>
      <c r="DV66" s="830"/>
      <c r="DW66" s="830"/>
      <c r="DX66" s="830"/>
      <c r="DY66" s="830"/>
      <c r="DZ66" s="830"/>
      <c r="EA66" s="830"/>
      <c r="EB66" s="830"/>
      <c r="EC66" s="830"/>
      <c r="ED66" s="830"/>
      <c r="EE66" s="830"/>
      <c r="EF66" s="830"/>
      <c r="EG66" s="830"/>
      <c r="EH66" s="830"/>
      <c r="EI66" s="830"/>
      <c r="EJ66" s="830"/>
      <c r="EK66" s="830"/>
      <c r="EL66" s="830"/>
      <c r="EM66" s="830"/>
      <c r="EN66" s="830"/>
      <c r="EO66" s="830"/>
      <c r="EP66" s="830"/>
      <c r="EQ66" s="830"/>
      <c r="ER66" s="830"/>
      <c r="ES66" s="830"/>
      <c r="ET66" s="830"/>
      <c r="EU66" s="830"/>
      <c r="EV66" s="830"/>
    </row>
    <row r="67" spans="2:152" s="655" customFormat="1" x14ac:dyDescent="0.3">
      <c r="C67" s="830"/>
      <c r="D67" s="830"/>
      <c r="E67" s="830"/>
      <c r="F67" s="830"/>
      <c r="G67" s="830"/>
      <c r="H67" s="830"/>
      <c r="I67" s="837"/>
      <c r="J67" s="837"/>
      <c r="K67" s="837"/>
      <c r="L67" s="837"/>
      <c r="M67" s="837"/>
      <c r="N67" s="837"/>
      <c r="O67" s="830"/>
      <c r="P67" s="830"/>
      <c r="Q67" s="830"/>
      <c r="R67" s="830"/>
      <c r="S67" s="830"/>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830"/>
      <c r="CE67" s="830"/>
      <c r="CF67" s="830"/>
      <c r="CG67" s="830"/>
      <c r="CH67" s="830"/>
      <c r="CI67" s="830"/>
      <c r="CJ67" s="830"/>
      <c r="CK67" s="830"/>
      <c r="CL67" s="830"/>
      <c r="CM67" s="830"/>
      <c r="CN67" s="830"/>
      <c r="CO67" s="830"/>
      <c r="CP67" s="830"/>
      <c r="CQ67" s="830"/>
      <c r="CR67" s="830"/>
      <c r="CS67" s="830"/>
      <c r="CT67" s="830"/>
      <c r="CU67" s="830"/>
      <c r="CV67" s="830"/>
      <c r="CW67" s="830"/>
      <c r="CX67" s="830"/>
      <c r="CY67" s="830"/>
      <c r="CZ67" s="830"/>
      <c r="DA67" s="830"/>
      <c r="DB67" s="830"/>
      <c r="DC67" s="830"/>
      <c r="DD67" s="830"/>
      <c r="DE67" s="830"/>
      <c r="DF67" s="830"/>
      <c r="DG67" s="830"/>
      <c r="DH67" s="830"/>
      <c r="DI67" s="830"/>
      <c r="DJ67" s="830"/>
      <c r="DK67" s="830"/>
      <c r="DL67" s="830"/>
      <c r="DM67" s="830"/>
      <c r="DN67" s="830"/>
      <c r="DO67" s="830"/>
      <c r="DP67" s="830"/>
      <c r="DQ67" s="830"/>
      <c r="DR67" s="830"/>
      <c r="DS67" s="830"/>
      <c r="DT67" s="830"/>
      <c r="DU67" s="830"/>
      <c r="DV67" s="830"/>
      <c r="DW67" s="830"/>
      <c r="DX67" s="830"/>
      <c r="DY67" s="830"/>
      <c r="DZ67" s="830"/>
      <c r="EA67" s="830"/>
      <c r="EB67" s="830"/>
      <c r="EC67" s="830"/>
      <c r="ED67" s="830"/>
      <c r="EE67" s="830"/>
      <c r="EF67" s="830"/>
      <c r="EG67" s="830"/>
      <c r="EH67" s="830"/>
      <c r="EI67" s="830"/>
      <c r="EJ67" s="830"/>
      <c r="EK67" s="830"/>
      <c r="EL67" s="830"/>
      <c r="EM67" s="830"/>
      <c r="EN67" s="830"/>
      <c r="EO67" s="830"/>
      <c r="EP67" s="830"/>
      <c r="EQ67" s="830"/>
      <c r="ER67" s="830"/>
      <c r="ES67" s="830"/>
      <c r="ET67" s="830"/>
      <c r="EU67" s="830"/>
      <c r="EV67" s="830"/>
    </row>
    <row r="68" spans="2:152" s="655" customFormat="1" x14ac:dyDescent="0.3">
      <c r="C68" s="830"/>
      <c r="D68" s="830"/>
      <c r="E68" s="830"/>
      <c r="F68" s="830"/>
      <c r="G68" s="830"/>
      <c r="H68" s="830"/>
      <c r="I68" s="837"/>
      <c r="J68" s="837"/>
      <c r="K68" s="837"/>
      <c r="L68" s="837"/>
      <c r="M68" s="837"/>
      <c r="N68" s="837"/>
      <c r="O68" s="830"/>
      <c r="P68" s="830"/>
      <c r="Q68" s="830"/>
      <c r="R68" s="830"/>
      <c r="S68" s="830"/>
      <c r="T68" s="830"/>
      <c r="U68" s="830"/>
      <c r="V68" s="830"/>
      <c r="W68" s="830"/>
      <c r="X68" s="830"/>
      <c r="Y68" s="830"/>
      <c r="Z68" s="830"/>
      <c r="AA68" s="830"/>
      <c r="AB68" s="830"/>
      <c r="AC68" s="830"/>
      <c r="AD68" s="830"/>
      <c r="AE68" s="830"/>
      <c r="AF68" s="830"/>
      <c r="AG68" s="830"/>
      <c r="AH68" s="830"/>
      <c r="AI68" s="830"/>
      <c r="AJ68" s="830"/>
      <c r="AK68" s="830"/>
      <c r="AL68" s="830"/>
      <c r="AM68" s="830"/>
      <c r="AN68" s="830"/>
      <c r="AO68" s="830"/>
      <c r="AP68" s="830"/>
      <c r="AQ68" s="830"/>
      <c r="AR68" s="830"/>
      <c r="AS68" s="830"/>
      <c r="AT68" s="830"/>
      <c r="AU68" s="830"/>
      <c r="AV68" s="830"/>
      <c r="AW68" s="830"/>
      <c r="AX68" s="830"/>
      <c r="AY68" s="830"/>
      <c r="AZ68" s="830"/>
      <c r="BA68" s="830"/>
      <c r="BB68" s="830"/>
      <c r="BC68" s="830"/>
      <c r="BD68" s="830"/>
      <c r="BE68" s="830"/>
      <c r="BF68" s="830"/>
      <c r="BG68" s="830"/>
      <c r="BH68" s="830"/>
      <c r="BI68" s="830"/>
      <c r="BJ68" s="830"/>
      <c r="BK68" s="830"/>
      <c r="BL68" s="830"/>
      <c r="BM68" s="830"/>
      <c r="BN68" s="830"/>
      <c r="BO68" s="830"/>
      <c r="BP68" s="830"/>
      <c r="BQ68" s="830"/>
      <c r="BR68" s="830"/>
      <c r="BS68" s="830"/>
      <c r="BT68" s="830"/>
      <c r="BU68" s="830"/>
      <c r="BV68" s="830"/>
      <c r="BW68" s="830"/>
      <c r="BX68" s="830"/>
      <c r="BY68" s="830"/>
      <c r="BZ68" s="830"/>
      <c r="CA68" s="830"/>
      <c r="CB68" s="830"/>
      <c r="CC68" s="830"/>
      <c r="CD68" s="830"/>
      <c r="CE68" s="830"/>
      <c r="CF68" s="830"/>
      <c r="CG68" s="830"/>
      <c r="CH68" s="830"/>
      <c r="CI68" s="830"/>
      <c r="CJ68" s="830"/>
      <c r="CK68" s="830"/>
      <c r="CL68" s="830"/>
      <c r="CM68" s="830"/>
      <c r="CN68" s="830"/>
      <c r="CO68" s="830"/>
      <c r="CP68" s="830"/>
      <c r="CQ68" s="830"/>
      <c r="CR68" s="830"/>
      <c r="CS68" s="830"/>
      <c r="CT68" s="830"/>
      <c r="CU68" s="830"/>
      <c r="CV68" s="830"/>
      <c r="CW68" s="830"/>
      <c r="CX68" s="830"/>
      <c r="CY68" s="830"/>
      <c r="CZ68" s="830"/>
      <c r="DA68" s="830"/>
      <c r="DB68" s="830"/>
      <c r="DC68" s="830"/>
      <c r="DD68" s="830"/>
      <c r="DE68" s="830"/>
      <c r="DF68" s="830"/>
      <c r="DG68" s="830"/>
      <c r="DH68" s="830"/>
      <c r="DI68" s="830"/>
      <c r="DJ68" s="830"/>
      <c r="DK68" s="830"/>
      <c r="DL68" s="830"/>
      <c r="DM68" s="830"/>
      <c r="DN68" s="830"/>
      <c r="DO68" s="830"/>
      <c r="DP68" s="830"/>
      <c r="DQ68" s="830"/>
      <c r="DR68" s="830"/>
      <c r="DS68" s="830"/>
      <c r="DT68" s="830"/>
      <c r="DU68" s="830"/>
      <c r="DV68" s="830"/>
      <c r="DW68" s="830"/>
      <c r="DX68" s="830"/>
      <c r="DY68" s="830"/>
      <c r="DZ68" s="830"/>
      <c r="EA68" s="830"/>
      <c r="EB68" s="830"/>
      <c r="EC68" s="830"/>
      <c r="ED68" s="830"/>
      <c r="EE68" s="830"/>
      <c r="EF68" s="830"/>
      <c r="EG68" s="830"/>
      <c r="EH68" s="830"/>
      <c r="EI68" s="830"/>
      <c r="EJ68" s="830"/>
      <c r="EK68" s="830"/>
      <c r="EL68" s="830"/>
      <c r="EM68" s="830"/>
      <c r="EN68" s="830"/>
      <c r="EO68" s="830"/>
      <c r="EP68" s="830"/>
      <c r="EQ68" s="830"/>
      <c r="ER68" s="830"/>
      <c r="ES68" s="830"/>
      <c r="ET68" s="830"/>
      <c r="EU68" s="830"/>
      <c r="EV68" s="830"/>
    </row>
    <row r="69" spans="2:152" s="295" customFormat="1" x14ac:dyDescent="0.3">
      <c r="C69" s="98"/>
      <c r="D69" s="98"/>
      <c r="E69" s="98"/>
      <c r="F69" s="98"/>
      <c r="G69" s="98"/>
      <c r="H69" s="98"/>
      <c r="I69" s="718"/>
      <c r="J69" s="718"/>
      <c r="K69" s="718"/>
      <c r="L69" s="718"/>
      <c r="M69" s="718"/>
      <c r="N69" s="718"/>
      <c r="O69" s="98"/>
      <c r="P69" s="98"/>
      <c r="Q69" s="98"/>
      <c r="R69" s="98"/>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98"/>
      <c r="BF69" s="98"/>
      <c r="BG69" s="98"/>
      <c r="BH69" s="98"/>
      <c r="BI69" s="4"/>
      <c r="BJ69" s="4"/>
      <c r="BK69" s="4"/>
      <c r="BL69" s="4"/>
      <c r="BM69" s="4"/>
      <c r="BN69" s="4"/>
      <c r="BO69" s="4"/>
      <c r="BP69" s="4"/>
      <c r="BQ69" s="4"/>
      <c r="BR69" s="4"/>
      <c r="BS69" s="4"/>
      <c r="BT69" s="4"/>
      <c r="BU69" s="4"/>
      <c r="BV69" s="4"/>
      <c r="BW69" s="4"/>
      <c r="BX69" s="4"/>
      <c r="BY69" s="4"/>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row>
    <row r="70" spans="2:152" s="295" customFormat="1" x14ac:dyDescent="0.3">
      <c r="C70" s="98"/>
      <c r="D70" s="98"/>
      <c r="E70" s="98"/>
      <c r="F70" s="98"/>
      <c r="G70" s="98"/>
      <c r="H70" s="98"/>
      <c r="I70" s="718"/>
      <c r="J70" s="718"/>
      <c r="K70" s="718"/>
      <c r="L70" s="718"/>
      <c r="M70" s="718"/>
      <c r="N70" s="71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row>
    <row r="71" spans="2:152" s="295" customFormat="1" x14ac:dyDescent="0.3">
      <c r="C71" s="98"/>
      <c r="D71" s="98"/>
      <c r="E71" s="98"/>
      <c r="F71" s="98"/>
      <c r="G71" s="98"/>
      <c r="H71" s="98"/>
      <c r="I71" s="718"/>
      <c r="J71" s="718"/>
      <c r="K71" s="718"/>
      <c r="L71" s="718"/>
      <c r="M71" s="718"/>
      <c r="N71" s="71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42B2-104A-405C-B61F-539E36497C2D}">
  <sheetPr codeName="Sheet86"/>
  <dimension ref="A1:CV23"/>
  <sheetViews>
    <sheetView showGridLines="0" topLeftCell="BA1" workbookViewId="0">
      <selection activeCell="DC14" sqref="DC14"/>
    </sheetView>
  </sheetViews>
  <sheetFormatPr defaultColWidth="9" defaultRowHeight="14.25" x14ac:dyDescent="0.45"/>
  <cols>
    <col min="1" max="1" width="9" style="519"/>
    <col min="2" max="2" width="26.46484375" style="519" bestFit="1" customWidth="1"/>
    <col min="3" max="14" width="5.53125" style="519" customWidth="1"/>
    <col min="15" max="16" width="9" style="519"/>
    <col min="17" max="17" width="5.46484375" style="519" customWidth="1"/>
    <col min="18" max="32" width="8.265625" style="519" customWidth="1"/>
    <col min="33" max="37" width="8.265625" style="726" customWidth="1"/>
    <col min="38" max="38" width="3.46484375" style="519" customWidth="1"/>
    <col min="39" max="40" width="9.53125" style="519" bestFit="1" customWidth="1"/>
    <col min="41" max="41" width="6" style="519" customWidth="1"/>
    <col min="42" max="51" width="7.46484375" style="519" customWidth="1"/>
    <col min="52" max="52" width="9" style="519"/>
    <col min="53" max="53" width="26.46484375" style="519" bestFit="1" customWidth="1"/>
    <col min="54" max="54" width="6.265625" style="519" hidden="1" customWidth="1"/>
    <col min="55" max="66" width="6.265625" style="850" customWidth="1"/>
    <col min="67" max="68" width="9.73046875" style="519" customWidth="1"/>
    <col min="69" max="69" width="4.46484375" style="519" customWidth="1"/>
    <col min="70" max="83" width="6.265625" style="519" hidden="1" customWidth="1"/>
    <col min="84" max="84" width="6.265625" style="850" hidden="1" customWidth="1"/>
    <col min="85" max="89" width="6.265625" style="850" customWidth="1"/>
    <col min="90" max="90" width="9" style="519"/>
    <col min="91" max="100" width="7.265625" style="850" customWidth="1"/>
    <col min="101" max="16384" width="9" style="519"/>
  </cols>
  <sheetData>
    <row r="1" spans="1:100" x14ac:dyDescent="0.45">
      <c r="A1" s="15"/>
      <c r="B1" s="39" t="s">
        <v>51</v>
      </c>
      <c r="C1" s="15"/>
      <c r="D1" s="15"/>
      <c r="E1" s="15"/>
      <c r="F1" s="15"/>
      <c r="G1" s="15"/>
      <c r="H1" s="15"/>
      <c r="I1" s="15"/>
      <c r="J1" s="15"/>
      <c r="K1" s="15"/>
      <c r="L1" s="15"/>
      <c r="M1" s="15"/>
      <c r="N1" s="15"/>
      <c r="O1" s="15"/>
      <c r="P1" s="15"/>
      <c r="Q1" s="15"/>
      <c r="R1" s="104"/>
      <c r="S1" s="104"/>
      <c r="T1" s="104"/>
      <c r="U1" s="104"/>
      <c r="V1" s="104"/>
      <c r="W1" s="104"/>
      <c r="X1" s="104"/>
      <c r="Y1" s="104"/>
      <c r="Z1" s="104"/>
      <c r="AA1" s="104"/>
      <c r="AB1" s="104"/>
      <c r="AC1" s="104"/>
      <c r="AD1" s="104"/>
      <c r="AE1" s="104"/>
      <c r="AF1" s="104"/>
      <c r="AG1" s="724"/>
      <c r="AH1" s="724"/>
      <c r="AI1" s="724"/>
      <c r="AJ1" s="724"/>
      <c r="AK1" s="724"/>
      <c r="AL1" s="104"/>
      <c r="AM1" s="104"/>
      <c r="AN1" s="104"/>
      <c r="AP1" s="15"/>
      <c r="AQ1" s="15"/>
      <c r="AR1" s="15"/>
      <c r="AS1" s="15"/>
      <c r="AT1" s="15"/>
      <c r="AU1" s="15"/>
      <c r="AV1" s="15"/>
      <c r="AW1" s="15"/>
      <c r="AX1" s="15"/>
      <c r="AY1" s="15"/>
      <c r="BA1" s="39" t="s">
        <v>52</v>
      </c>
      <c r="BB1" s="15"/>
      <c r="BC1" s="24"/>
      <c r="BD1" s="24"/>
      <c r="BE1" s="24"/>
      <c r="BF1" s="24"/>
      <c r="BG1" s="24"/>
      <c r="BH1" s="24"/>
      <c r="BI1" s="24"/>
      <c r="BJ1" s="24"/>
      <c r="BK1" s="24"/>
      <c r="BL1" s="24"/>
      <c r="BM1" s="24"/>
      <c r="BN1" s="24"/>
      <c r="BO1" s="15"/>
      <c r="BP1" s="15"/>
      <c r="BQ1" s="15"/>
      <c r="BR1" s="15"/>
      <c r="BS1" s="15"/>
      <c r="BT1" s="15"/>
      <c r="BU1" s="15"/>
      <c r="BV1" s="15"/>
      <c r="BW1" s="15"/>
      <c r="BX1" s="15"/>
      <c r="BY1" s="15"/>
      <c r="BZ1" s="15"/>
      <c r="CA1" s="15"/>
      <c r="CB1" s="15"/>
      <c r="CC1" s="15"/>
      <c r="CD1" s="15"/>
      <c r="CE1" s="15"/>
      <c r="CF1" s="24"/>
      <c r="CG1" s="24"/>
      <c r="CH1" s="24"/>
      <c r="CI1" s="24"/>
      <c r="CJ1" s="24"/>
      <c r="CK1" s="24"/>
      <c r="CL1" s="15"/>
      <c r="CM1" s="24"/>
      <c r="CN1" s="24"/>
    </row>
    <row r="2" spans="1:100" x14ac:dyDescent="0.45">
      <c r="A2" s="15"/>
      <c r="B2" s="1"/>
      <c r="C2" s="2"/>
      <c r="D2" s="2"/>
      <c r="E2" s="2"/>
      <c r="F2" s="2"/>
      <c r="G2" s="2"/>
      <c r="H2" s="2"/>
      <c r="I2" s="2"/>
      <c r="J2" s="2"/>
      <c r="K2" s="2"/>
      <c r="L2" s="2"/>
      <c r="M2" s="2"/>
      <c r="N2" s="2"/>
      <c r="O2" s="2"/>
      <c r="P2" s="2"/>
      <c r="Q2" s="2"/>
      <c r="R2" s="104"/>
      <c r="S2" s="104"/>
      <c r="T2" s="104"/>
      <c r="U2" s="104"/>
      <c r="V2" s="104"/>
      <c r="W2" s="104"/>
      <c r="X2" s="104"/>
      <c r="Y2" s="104"/>
      <c r="Z2" s="104"/>
      <c r="AA2" s="104"/>
      <c r="AB2" s="104"/>
      <c r="AC2" s="104"/>
      <c r="AD2" s="104"/>
      <c r="AE2" s="104"/>
      <c r="AF2" s="104"/>
      <c r="AG2" s="724"/>
      <c r="AH2" s="724"/>
      <c r="AI2" s="724"/>
      <c r="AJ2" s="724"/>
      <c r="AK2" s="724"/>
      <c r="AL2" s="104"/>
      <c r="AM2" s="104"/>
      <c r="AN2" s="104"/>
      <c r="AP2" s="15"/>
      <c r="AQ2" s="15"/>
      <c r="AR2" s="15"/>
      <c r="AS2" s="15"/>
      <c r="AT2" s="15"/>
      <c r="AU2" s="15"/>
      <c r="AV2" s="15"/>
      <c r="AW2" s="15"/>
      <c r="AX2" s="15"/>
      <c r="AY2" s="15"/>
      <c r="BA2" s="15"/>
      <c r="BB2" s="15"/>
      <c r="BC2" s="24"/>
      <c r="BD2" s="24"/>
      <c r="BE2" s="24"/>
      <c r="BF2" s="24"/>
      <c r="BG2" s="24"/>
      <c r="BH2" s="24"/>
      <c r="BI2" s="24"/>
      <c r="BJ2" s="24"/>
      <c r="BK2" s="24"/>
      <c r="BL2" s="24"/>
      <c r="BM2" s="24"/>
      <c r="BN2" s="24"/>
      <c r="BO2" s="15"/>
      <c r="BP2" s="15"/>
      <c r="BQ2" s="15"/>
      <c r="BR2" s="15"/>
      <c r="BS2" s="15"/>
      <c r="BT2" s="15"/>
      <c r="BU2" s="15"/>
      <c r="BV2" s="15"/>
      <c r="BW2" s="15"/>
      <c r="BX2" s="15"/>
      <c r="BY2" s="15"/>
      <c r="BZ2" s="15"/>
      <c r="CA2" s="15"/>
      <c r="CB2" s="15"/>
      <c r="CC2" s="15"/>
      <c r="CD2" s="15"/>
      <c r="CE2" s="15"/>
      <c r="CF2" s="24"/>
      <c r="CG2" s="24"/>
      <c r="CH2" s="24"/>
      <c r="CI2" s="24"/>
      <c r="CJ2" s="24"/>
      <c r="CK2" s="24"/>
      <c r="CL2" s="15"/>
      <c r="CM2" s="24"/>
      <c r="CN2" s="24"/>
    </row>
    <row r="3" spans="1:100" x14ac:dyDescent="0.45">
      <c r="A3" s="15"/>
      <c r="B3" s="16" t="s">
        <v>243</v>
      </c>
      <c r="C3" s="15"/>
      <c r="D3" s="15"/>
      <c r="E3" s="15"/>
      <c r="F3" s="15"/>
      <c r="G3" s="15"/>
      <c r="H3" s="15"/>
      <c r="I3" s="15"/>
      <c r="J3" s="15"/>
      <c r="K3" s="15"/>
      <c r="L3" s="15"/>
      <c r="M3" s="15"/>
      <c r="N3" s="15"/>
      <c r="O3" s="15"/>
      <c r="P3" s="15"/>
      <c r="Q3" s="15"/>
      <c r="R3" s="102"/>
      <c r="S3" s="102"/>
      <c r="T3" s="102"/>
      <c r="U3" s="102"/>
      <c r="V3" s="102"/>
      <c r="W3" s="102"/>
      <c r="X3" s="102"/>
      <c r="Y3" s="102"/>
      <c r="Z3" s="102"/>
      <c r="AA3" s="102"/>
      <c r="AB3" s="102"/>
      <c r="AC3" s="102"/>
      <c r="AD3" s="102"/>
      <c r="AE3" s="102"/>
      <c r="AF3" s="102"/>
      <c r="AG3" s="725"/>
      <c r="AH3" s="725"/>
      <c r="AI3" s="725"/>
      <c r="AJ3" s="725"/>
      <c r="AK3" s="725"/>
      <c r="AL3" s="102"/>
      <c r="AM3" s="102"/>
      <c r="AN3" s="102"/>
      <c r="AP3" s="21"/>
      <c r="AQ3" s="21"/>
      <c r="AR3" s="21"/>
      <c r="AS3" s="21"/>
      <c r="AT3" s="21"/>
      <c r="AU3" s="21"/>
      <c r="AV3" s="21"/>
      <c r="AW3" s="21"/>
      <c r="AX3" s="21"/>
      <c r="AY3" s="21"/>
      <c r="BA3" s="15"/>
      <c r="BB3" s="15"/>
      <c r="BC3" s="24"/>
      <c r="BD3" s="24"/>
      <c r="BE3" s="24"/>
      <c r="BF3" s="24"/>
      <c r="BG3" s="24"/>
      <c r="BH3" s="24"/>
      <c r="BI3" s="24"/>
      <c r="BJ3" s="24"/>
      <c r="BK3" s="24"/>
      <c r="BL3" s="24"/>
      <c r="BM3" s="24"/>
      <c r="BN3" s="24"/>
      <c r="BO3" s="15"/>
      <c r="BP3" s="15"/>
      <c r="BQ3" s="15"/>
      <c r="BR3" s="15"/>
      <c r="BS3" s="15"/>
      <c r="BT3" s="15"/>
      <c r="BU3" s="15"/>
      <c r="BV3" s="15"/>
      <c r="BW3" s="15"/>
      <c r="BX3" s="15"/>
      <c r="BY3" s="15"/>
      <c r="BZ3" s="15"/>
      <c r="CA3" s="15"/>
      <c r="CB3" s="15"/>
      <c r="CC3" s="15"/>
      <c r="CD3" s="15"/>
      <c r="CE3" s="15"/>
      <c r="CF3" s="24"/>
      <c r="CG3" s="24"/>
      <c r="CH3" s="24"/>
      <c r="CI3" s="24"/>
      <c r="CJ3" s="24"/>
      <c r="CK3" s="24"/>
      <c r="CL3" s="15"/>
      <c r="CM3" s="24"/>
      <c r="CN3" s="24"/>
    </row>
    <row r="4" spans="1:100" ht="20.25" x14ac:dyDescent="0.45">
      <c r="A4" s="200"/>
      <c r="B4" s="275" t="s">
        <v>121</v>
      </c>
      <c r="C4" s="200">
        <v>2013</v>
      </c>
      <c r="D4" s="200">
        <v>2014</v>
      </c>
      <c r="E4" s="200">
        <v>2015</v>
      </c>
      <c r="F4" s="200">
        <v>2016</v>
      </c>
      <c r="G4" s="200">
        <v>2017</v>
      </c>
      <c r="H4" s="200">
        <v>2018</v>
      </c>
      <c r="I4" s="200">
        <v>2019</v>
      </c>
      <c r="J4" s="200">
        <v>2020</v>
      </c>
      <c r="K4" s="200">
        <v>2021</v>
      </c>
      <c r="L4" s="200">
        <v>2022</v>
      </c>
      <c r="M4" s="200">
        <v>2023</v>
      </c>
      <c r="N4" s="200" t="s">
        <v>213</v>
      </c>
      <c r="O4" s="202" t="s">
        <v>226</v>
      </c>
      <c r="P4" s="202" t="s">
        <v>227</v>
      </c>
      <c r="Q4" s="200"/>
      <c r="R4" s="200" t="s">
        <v>82</v>
      </c>
      <c r="S4" s="200" t="s">
        <v>88</v>
      </c>
      <c r="T4" s="200" t="s">
        <v>89</v>
      </c>
      <c r="U4" s="200" t="s">
        <v>87</v>
      </c>
      <c r="V4" s="200" t="s">
        <v>90</v>
      </c>
      <c r="W4" s="200" t="s">
        <v>107</v>
      </c>
      <c r="X4" s="200" t="s">
        <v>124</v>
      </c>
      <c r="Y4" s="200" t="s">
        <v>132</v>
      </c>
      <c r="Z4" s="200" t="s">
        <v>141</v>
      </c>
      <c r="AA4" s="200" t="s">
        <v>146</v>
      </c>
      <c r="AB4" s="200" t="s">
        <v>151</v>
      </c>
      <c r="AC4" s="200" t="s">
        <v>158</v>
      </c>
      <c r="AD4" s="200" t="s">
        <v>169</v>
      </c>
      <c r="AE4" s="200" t="s">
        <v>174</v>
      </c>
      <c r="AF4" s="200" t="s">
        <v>181</v>
      </c>
      <c r="AG4" s="467" t="s">
        <v>187</v>
      </c>
      <c r="AH4" s="467" t="s">
        <v>197</v>
      </c>
      <c r="AI4" s="467" t="s">
        <v>201</v>
      </c>
      <c r="AJ4" s="467" t="s">
        <v>208</v>
      </c>
      <c r="AK4" s="467" t="s">
        <v>219</v>
      </c>
      <c r="AL4" s="202"/>
      <c r="AM4" s="530" t="s">
        <v>220</v>
      </c>
      <c r="AN4" s="531" t="s">
        <v>221</v>
      </c>
      <c r="AP4" s="200" t="s">
        <v>93</v>
      </c>
      <c r="AQ4" s="200" t="s">
        <v>94</v>
      </c>
      <c r="AR4" s="200" t="s">
        <v>109</v>
      </c>
      <c r="AS4" s="200" t="s">
        <v>134</v>
      </c>
      <c r="AT4" s="200" t="s">
        <v>147</v>
      </c>
      <c r="AU4" s="200" t="s">
        <v>161</v>
      </c>
      <c r="AV4" s="200" t="s">
        <v>177</v>
      </c>
      <c r="AW4" s="200" t="s">
        <v>192</v>
      </c>
      <c r="AX4" s="200" t="s">
        <v>205</v>
      </c>
      <c r="AY4" s="200" t="s">
        <v>222</v>
      </c>
      <c r="AZ4" s="200"/>
      <c r="BA4" s="275" t="s">
        <v>121</v>
      </c>
      <c r="BB4" s="200">
        <v>2013</v>
      </c>
      <c r="BC4" s="527">
        <v>2014</v>
      </c>
      <c r="BD4" s="527">
        <v>2015</v>
      </c>
      <c r="BE4" s="527">
        <v>2016</v>
      </c>
      <c r="BF4" s="527">
        <v>2017</v>
      </c>
      <c r="BG4" s="527">
        <v>2018</v>
      </c>
      <c r="BH4" s="527">
        <v>2019</v>
      </c>
      <c r="BI4" s="527">
        <v>2020</v>
      </c>
      <c r="BJ4" s="527">
        <v>2021</v>
      </c>
      <c r="BK4" s="527">
        <v>2022</v>
      </c>
      <c r="BL4" s="527">
        <f>M4</f>
        <v>2023</v>
      </c>
      <c r="BM4" s="527" t="str">
        <f>N4</f>
        <v>2024f</v>
      </c>
      <c r="BN4" s="527"/>
      <c r="BO4" s="727" t="str">
        <f>O4</f>
        <v>2023/2022 Growth %</v>
      </c>
      <c r="BP4" s="727" t="str">
        <f>P4</f>
        <v>2024f/2023 Growth %</v>
      </c>
      <c r="BQ4" s="200"/>
      <c r="BR4" s="202" t="s">
        <v>82</v>
      </c>
      <c r="BS4" s="202" t="s">
        <v>88</v>
      </c>
      <c r="BT4" s="202" t="s">
        <v>89</v>
      </c>
      <c r="BU4" s="202" t="s">
        <v>87</v>
      </c>
      <c r="BV4" s="202" t="s">
        <v>90</v>
      </c>
      <c r="BW4" s="202" t="str">
        <f t="shared" ref="BW4:CK4" si="0">W4</f>
        <v>Q2 2020</v>
      </c>
      <c r="BX4" s="202" t="str">
        <f t="shared" si="0"/>
        <v>Q3 2020</v>
      </c>
      <c r="BY4" s="202" t="str">
        <f t="shared" si="0"/>
        <v>Q4 2020</v>
      </c>
      <c r="BZ4" s="202" t="str">
        <f t="shared" si="0"/>
        <v>Q1 2021</v>
      </c>
      <c r="CA4" s="202" t="str">
        <f t="shared" si="0"/>
        <v>Q2 2021</v>
      </c>
      <c r="CB4" s="202" t="str">
        <f t="shared" si="0"/>
        <v>Q3 2021</v>
      </c>
      <c r="CC4" s="202" t="str">
        <f t="shared" si="0"/>
        <v>Q4 2021</v>
      </c>
      <c r="CD4" s="202" t="str">
        <f t="shared" si="0"/>
        <v>Q1 2022</v>
      </c>
      <c r="CE4" s="202" t="str">
        <f t="shared" si="0"/>
        <v>Q2 2022</v>
      </c>
      <c r="CF4" s="112" t="str">
        <f t="shared" si="0"/>
        <v>Q3 2022</v>
      </c>
      <c r="CG4" s="112" t="str">
        <f t="shared" si="0"/>
        <v>Q4 2022</v>
      </c>
      <c r="CH4" s="852" t="str">
        <f t="shared" si="0"/>
        <v>Q1 2023</v>
      </c>
      <c r="CI4" s="852" t="str">
        <f t="shared" si="0"/>
        <v>Q2 2023</v>
      </c>
      <c r="CJ4" s="852" t="str">
        <f t="shared" si="0"/>
        <v>Q3 2023</v>
      </c>
      <c r="CK4" s="852" t="str">
        <f t="shared" si="0"/>
        <v>Q4 2023</v>
      </c>
      <c r="CL4" s="202"/>
      <c r="CM4" s="527" t="str">
        <f>AP4</f>
        <v>H1 2019</v>
      </c>
      <c r="CN4" s="527" t="str">
        <f t="shared" ref="CN4:CV4" si="1">AQ4</f>
        <v>H2 2019</v>
      </c>
      <c r="CO4" s="527" t="str">
        <f t="shared" si="1"/>
        <v>H1 2020</v>
      </c>
      <c r="CP4" s="527" t="str">
        <f t="shared" si="1"/>
        <v>H2 2020</v>
      </c>
      <c r="CQ4" s="527" t="str">
        <f t="shared" si="1"/>
        <v>H1 2021</v>
      </c>
      <c r="CR4" s="527" t="str">
        <f t="shared" si="1"/>
        <v>H2 2021</v>
      </c>
      <c r="CS4" s="527" t="str">
        <f t="shared" si="1"/>
        <v>H1 2022</v>
      </c>
      <c r="CT4" s="527" t="str">
        <f t="shared" si="1"/>
        <v>H2 2022</v>
      </c>
      <c r="CU4" s="527" t="str">
        <f t="shared" si="1"/>
        <v>H1 2023</v>
      </c>
      <c r="CV4" s="527" t="str">
        <f t="shared" si="1"/>
        <v>H2 2023</v>
      </c>
    </row>
    <row r="5" spans="1:100" x14ac:dyDescent="0.45">
      <c r="A5" s="15"/>
      <c r="B5" s="49"/>
      <c r="C5" s="13"/>
      <c r="D5" s="13"/>
      <c r="E5" s="13"/>
      <c r="F5" s="13"/>
      <c r="G5" s="13"/>
      <c r="H5" s="13"/>
      <c r="I5" s="13"/>
      <c r="J5" s="13"/>
      <c r="K5" s="13"/>
      <c r="L5" s="13"/>
      <c r="M5" s="13"/>
      <c r="N5" s="13"/>
      <c r="O5" s="208"/>
      <c r="P5" s="208"/>
      <c r="Q5" s="15"/>
      <c r="R5" s="106"/>
      <c r="S5" s="106"/>
      <c r="T5" s="106"/>
      <c r="U5" s="106"/>
      <c r="V5" s="15"/>
      <c r="W5" s="15"/>
      <c r="X5" s="15"/>
      <c r="Y5" s="15"/>
      <c r="Z5" s="15"/>
      <c r="AA5" s="15"/>
      <c r="AB5" s="15"/>
      <c r="AC5" s="15"/>
      <c r="AD5" s="15"/>
      <c r="AE5" s="15"/>
      <c r="AF5" s="15"/>
      <c r="AG5" s="625"/>
      <c r="AH5" s="625"/>
      <c r="AI5" s="625"/>
      <c r="AJ5" s="625"/>
      <c r="AK5" s="625"/>
      <c r="AL5" s="15"/>
      <c r="AM5" s="15"/>
      <c r="AN5" s="15"/>
      <c r="AP5" s="36"/>
      <c r="AQ5" s="36"/>
      <c r="AR5" s="36"/>
      <c r="AS5" s="36"/>
      <c r="AT5" s="36"/>
      <c r="AU5" s="36"/>
      <c r="AV5" s="36"/>
      <c r="AW5" s="36"/>
      <c r="AX5" s="36"/>
      <c r="AY5" s="36"/>
      <c r="BA5" s="49"/>
      <c r="BB5" s="13"/>
      <c r="BC5" s="7"/>
      <c r="BD5" s="7"/>
      <c r="BE5" s="7"/>
      <c r="BF5" s="7"/>
      <c r="BG5" s="7"/>
      <c r="BH5" s="7"/>
      <c r="BI5" s="7"/>
      <c r="BJ5" s="7"/>
      <c r="BK5" s="7"/>
      <c r="BL5" s="7"/>
      <c r="BM5" s="7"/>
      <c r="BN5" s="7"/>
      <c r="BO5" s="208"/>
      <c r="BP5" s="208"/>
      <c r="BQ5" s="15"/>
      <c r="BR5" s="36"/>
      <c r="BS5" s="36"/>
      <c r="BT5" s="36"/>
      <c r="BU5" s="36"/>
      <c r="BV5" s="15"/>
      <c r="BW5" s="15"/>
      <c r="BX5" s="15"/>
      <c r="BY5" s="15"/>
      <c r="BZ5" s="15"/>
      <c r="CA5" s="15"/>
      <c r="CB5" s="15"/>
      <c r="CC5" s="15"/>
      <c r="CD5" s="15"/>
      <c r="CE5" s="15"/>
      <c r="CF5" s="24"/>
      <c r="CG5" s="24"/>
      <c r="CH5" s="24"/>
      <c r="CI5" s="24"/>
      <c r="CJ5" s="24"/>
      <c r="CK5" s="24"/>
      <c r="CL5" s="15"/>
      <c r="CM5" s="24"/>
      <c r="CN5" s="24"/>
      <c r="CO5" s="24"/>
    </row>
    <row r="6" spans="1:100" x14ac:dyDescent="0.45">
      <c r="A6" s="15"/>
      <c r="B6" s="20" t="s">
        <v>104</v>
      </c>
      <c r="C6" s="520">
        <v>1120</v>
      </c>
      <c r="D6" s="520">
        <v>1255</v>
      </c>
      <c r="E6" s="520">
        <v>1185</v>
      </c>
      <c r="F6" s="520">
        <v>1210</v>
      </c>
      <c r="G6" s="520">
        <v>1325</v>
      </c>
      <c r="H6" s="520">
        <v>1420</v>
      </c>
      <c r="I6" s="50">
        <f>SUM(I7:I11)</f>
        <v>1566.4676661623748</v>
      </c>
      <c r="J6" s="50">
        <f t="shared" ref="J6:N6" si="2">SUM(J7:J11)</f>
        <v>1509.3412087897386</v>
      </c>
      <c r="K6" s="50">
        <f t="shared" si="2"/>
        <v>1607.9032007754129</v>
      </c>
      <c r="L6" s="50">
        <f t="shared" si="2"/>
        <v>1299.0618330284703</v>
      </c>
      <c r="M6" s="50">
        <f t="shared" si="2"/>
        <v>1075.5785409778646</v>
      </c>
      <c r="N6" s="50">
        <f t="shared" si="2"/>
        <v>1167.0244441126954</v>
      </c>
      <c r="O6" s="492">
        <f>IF(ISERROR(M6/L6),"N/A",IF(L6&lt;0,"N/A",IF(M6&lt;0,"N/A",IF(M6/L6-1&gt;300%,"&gt;±300%",IF(M6/L6-1&lt;-300%,"&gt;±300%",M6/L6-1)))))</f>
        <v>-0.17203437616945816</v>
      </c>
      <c r="P6" s="492">
        <f>IF(ISERROR(N6/M6),"N/A",IF(M6&lt;0,"N/A",IF(N6&lt;0,"N/A",IF(N6/M6-1&gt;300%,"&gt;±300%",IF(N6/M6-1&lt;-300%,"&gt;±300%",N6/M6-1)))))</f>
        <v>8.5020200432497139E-2</v>
      </c>
      <c r="Q6" s="198"/>
      <c r="R6" s="50">
        <f>SUM(R7:R11)</f>
        <v>391.83459051706024</v>
      </c>
      <c r="S6" s="50">
        <f t="shared" ref="S6:AK6" si="3">SUM(S7:S11)</f>
        <v>409.08274945962756</v>
      </c>
      <c r="T6" s="50">
        <f t="shared" si="3"/>
        <v>382.87822286011198</v>
      </c>
      <c r="U6" s="50">
        <f t="shared" si="3"/>
        <v>382.67210332557494</v>
      </c>
      <c r="V6" s="50">
        <f t="shared" si="3"/>
        <v>306.13768266045997</v>
      </c>
      <c r="W6" s="50">
        <f t="shared" si="3"/>
        <v>244.91014612836798</v>
      </c>
      <c r="X6" s="50">
        <f t="shared" si="3"/>
        <v>367.36521919255199</v>
      </c>
      <c r="Y6" s="50">
        <f t="shared" si="3"/>
        <v>590.92816080835871</v>
      </c>
      <c r="Z6" s="50">
        <f t="shared" si="3"/>
        <v>397.91690634995177</v>
      </c>
      <c r="AA6" s="50">
        <f t="shared" si="3"/>
        <v>413.99864439087588</v>
      </c>
      <c r="AB6" s="50">
        <f t="shared" si="3"/>
        <v>391.26420463816675</v>
      </c>
      <c r="AC6" s="50">
        <f t="shared" si="3"/>
        <v>404.72344539641887</v>
      </c>
      <c r="AD6" s="50">
        <f t="shared" si="3"/>
        <v>338.22937039745898</v>
      </c>
      <c r="AE6" s="50">
        <f t="shared" si="3"/>
        <v>351.89884773224446</v>
      </c>
      <c r="AF6" s="50">
        <f t="shared" si="3"/>
        <v>313.01136371053337</v>
      </c>
      <c r="AG6" s="495">
        <f t="shared" si="3"/>
        <v>295.92225118823353</v>
      </c>
      <c r="AH6" s="495">
        <f t="shared" si="3"/>
        <v>287.49496483784014</v>
      </c>
      <c r="AI6" s="495">
        <f t="shared" si="3"/>
        <v>290.50822063746762</v>
      </c>
      <c r="AJ6" s="495">
        <f t="shared" si="3"/>
        <v>253.94809666957832</v>
      </c>
      <c r="AK6" s="495">
        <f t="shared" si="3"/>
        <v>243.62725883297855</v>
      </c>
      <c r="AL6" s="50"/>
      <c r="AM6" s="284">
        <f>IF(ISERROR(AK6/AG6),"N/A",IF(AG6&lt;0,"N/A",IF(AK6&lt;0,"N/A",IF(AK6/AG6-1&gt;300%,"&gt;±300%",IF(AK6/AG6-1&lt;-300%,"&gt;±300%",AK6/AG6-1)))))</f>
        <v>-0.17671868926811651</v>
      </c>
      <c r="AN6" s="284">
        <f>IF(ISERROR(AK6/AJ6),"N/A",IF(AJ6&lt;0,"N/A",IF(AK6&lt;0,"N/A",IF(AK6/AJ6-1&gt;300%,"&gt;±300%",IF(AK6/AJ6-1&lt;-300%,"&gt;±300%",AK6/AJ6-1)))))</f>
        <v>-4.0641524673557972E-2</v>
      </c>
      <c r="AO6" s="638"/>
      <c r="AP6" s="50">
        <f>R6+S6</f>
        <v>800.9173399766878</v>
      </c>
      <c r="AQ6" s="50">
        <f t="shared" ref="AQ6:AQ23" si="4">T6+U6</f>
        <v>765.55032618568691</v>
      </c>
      <c r="AR6" s="50">
        <f t="shared" ref="AR6:AR23" si="5">V6+W6</f>
        <v>551.04782878882793</v>
      </c>
      <c r="AS6" s="50">
        <f t="shared" ref="AS6:AS23" si="6">X6+Y6</f>
        <v>958.2933800009107</v>
      </c>
      <c r="AT6" s="50">
        <f t="shared" ref="AT6:AT23" si="7">Z6+AA6</f>
        <v>811.91555074082771</v>
      </c>
      <c r="AU6" s="50">
        <f t="shared" ref="AU6:AU23" si="8">AB6+AC6</f>
        <v>795.98765003458561</v>
      </c>
      <c r="AV6" s="50">
        <f>AD6+AE6</f>
        <v>690.12821812970344</v>
      </c>
      <c r="AW6" s="50">
        <f>AF6+AG6</f>
        <v>608.9336148987669</v>
      </c>
      <c r="AX6" s="50">
        <f>AH6+AI6</f>
        <v>578.00318547530776</v>
      </c>
      <c r="AY6" s="50">
        <f>AJ6+AK6</f>
        <v>497.57535550255687</v>
      </c>
      <c r="BA6" s="20" t="s">
        <v>27</v>
      </c>
      <c r="BB6" s="50">
        <f t="shared" ref="BB6:BM21" si="9">C6</f>
        <v>1120</v>
      </c>
      <c r="BC6" s="31">
        <f t="shared" si="9"/>
        <v>1255</v>
      </c>
      <c r="BD6" s="31">
        <f t="shared" si="9"/>
        <v>1185</v>
      </c>
      <c r="BE6" s="31">
        <f t="shared" si="9"/>
        <v>1210</v>
      </c>
      <c r="BF6" s="31">
        <f t="shared" si="9"/>
        <v>1325</v>
      </c>
      <c r="BG6" s="31">
        <f t="shared" si="9"/>
        <v>1420</v>
      </c>
      <c r="BH6" s="31">
        <f t="shared" si="9"/>
        <v>1566.4676661623748</v>
      </c>
      <c r="BI6" s="31">
        <f t="shared" si="9"/>
        <v>1509.3412087897386</v>
      </c>
      <c r="BJ6" s="31">
        <f t="shared" si="9"/>
        <v>1607.9032007754129</v>
      </c>
      <c r="BK6" s="31">
        <f t="shared" si="9"/>
        <v>1299.0618330284703</v>
      </c>
      <c r="BL6" s="31">
        <f t="shared" si="9"/>
        <v>1075.5785409778646</v>
      </c>
      <c r="BM6" s="31">
        <f t="shared" si="9"/>
        <v>1167.0244441126954</v>
      </c>
      <c r="BN6" s="31"/>
      <c r="BO6" s="210">
        <f>O6</f>
        <v>-0.17203437616945816</v>
      </c>
      <c r="BP6" s="210">
        <f>P6</f>
        <v>8.5020200432497139E-2</v>
      </c>
      <c r="BQ6" s="59"/>
      <c r="BR6" s="50">
        <f t="shared" ref="BR6:CG6" si="10">R6</f>
        <v>391.83459051706024</v>
      </c>
      <c r="BS6" s="50">
        <f t="shared" si="10"/>
        <v>409.08274945962756</v>
      </c>
      <c r="BT6" s="50">
        <f t="shared" si="10"/>
        <v>382.87822286011198</v>
      </c>
      <c r="BU6" s="50">
        <f t="shared" si="10"/>
        <v>382.67210332557494</v>
      </c>
      <c r="BV6" s="50">
        <f t="shared" si="10"/>
        <v>306.13768266045997</v>
      </c>
      <c r="BW6" s="50">
        <f t="shared" si="10"/>
        <v>244.91014612836798</v>
      </c>
      <c r="BX6" s="50">
        <f t="shared" si="10"/>
        <v>367.36521919255199</v>
      </c>
      <c r="BY6" s="50">
        <f t="shared" si="10"/>
        <v>590.92816080835871</v>
      </c>
      <c r="BZ6" s="50">
        <f t="shared" si="10"/>
        <v>397.91690634995177</v>
      </c>
      <c r="CA6" s="50">
        <f t="shared" si="10"/>
        <v>413.99864439087588</v>
      </c>
      <c r="CB6" s="50">
        <f t="shared" si="10"/>
        <v>391.26420463816675</v>
      </c>
      <c r="CC6" s="50">
        <f t="shared" si="10"/>
        <v>404.72344539641887</v>
      </c>
      <c r="CD6" s="50">
        <f t="shared" si="10"/>
        <v>338.22937039745898</v>
      </c>
      <c r="CE6" s="50">
        <f t="shared" si="10"/>
        <v>351.89884773224446</v>
      </c>
      <c r="CF6" s="31">
        <f t="shared" si="10"/>
        <v>313.01136371053337</v>
      </c>
      <c r="CG6" s="31">
        <f t="shared" si="10"/>
        <v>295.92225118823353</v>
      </c>
      <c r="CH6" s="31">
        <f t="shared" ref="CH6:CK21" si="11">AH6</f>
        <v>287.49496483784014</v>
      </c>
      <c r="CI6" s="31">
        <f t="shared" si="11"/>
        <v>290.50822063746762</v>
      </c>
      <c r="CJ6" s="31">
        <f t="shared" si="11"/>
        <v>253.94809666957832</v>
      </c>
      <c r="CK6" s="31">
        <f t="shared" si="11"/>
        <v>243.62725883297855</v>
      </c>
      <c r="CL6" s="50"/>
      <c r="CM6" s="31">
        <f t="shared" ref="CM6:CV6" si="12">AP6</f>
        <v>800.9173399766878</v>
      </c>
      <c r="CN6" s="31">
        <f t="shared" si="12"/>
        <v>765.55032618568691</v>
      </c>
      <c r="CO6" s="31">
        <f t="shared" si="12"/>
        <v>551.04782878882793</v>
      </c>
      <c r="CP6" s="31">
        <f t="shared" si="12"/>
        <v>958.2933800009107</v>
      </c>
      <c r="CQ6" s="31">
        <f t="shared" si="12"/>
        <v>811.91555074082771</v>
      </c>
      <c r="CR6" s="31">
        <f t="shared" si="12"/>
        <v>795.98765003458561</v>
      </c>
      <c r="CS6" s="31">
        <f t="shared" si="12"/>
        <v>690.12821812970344</v>
      </c>
      <c r="CT6" s="31">
        <f t="shared" si="12"/>
        <v>608.9336148987669</v>
      </c>
      <c r="CU6" s="31">
        <f t="shared" si="12"/>
        <v>578.00318547530776</v>
      </c>
      <c r="CV6" s="31">
        <f t="shared" si="12"/>
        <v>497.57535550255687</v>
      </c>
    </row>
    <row r="7" spans="1:100" x14ac:dyDescent="0.45">
      <c r="A7" s="15"/>
      <c r="B7" s="10" t="s">
        <v>15</v>
      </c>
      <c r="C7" s="13"/>
      <c r="D7" s="13"/>
      <c r="E7" s="13"/>
      <c r="F7" s="13"/>
      <c r="G7" s="13"/>
      <c r="H7" s="13"/>
      <c r="I7" s="13">
        <v>519.97364744509366</v>
      </c>
      <c r="J7" s="13">
        <v>457.9450937188418</v>
      </c>
      <c r="K7" s="13">
        <v>503.72378478340426</v>
      </c>
      <c r="L7" s="13">
        <v>395.58684433638081</v>
      </c>
      <c r="M7" s="13">
        <v>350.92234289765474</v>
      </c>
      <c r="N7" s="13">
        <v>366.61709655046491</v>
      </c>
      <c r="O7" s="208">
        <f t="shared" ref="O7:P23" si="13">IF(ISERROR(M7/L7),"N/A",IF(L7&lt;0,"N/A",IF(M7&lt;0,"N/A",IF(M7/L7-1&gt;300%,"&gt;±300%",IF(M7/L7-1&lt;-300%,"&gt;±300%",M7/L7-1)))))</f>
        <v>-0.11290694338850749</v>
      </c>
      <c r="P7" s="208">
        <f t="shared" si="13"/>
        <v>4.4724292911117125E-2</v>
      </c>
      <c r="Q7" s="198"/>
      <c r="R7" s="13">
        <v>120.93450101031458</v>
      </c>
      <c r="S7" s="13">
        <v>137.43852745270351</v>
      </c>
      <c r="T7" s="13">
        <v>132.9687454207581</v>
      </c>
      <c r="U7" s="13">
        <v>128.63187356131743</v>
      </c>
      <c r="V7" s="13">
        <v>102.90549884905396</v>
      </c>
      <c r="W7" s="13">
        <v>82.324399079243165</v>
      </c>
      <c r="X7" s="13">
        <v>123.48659861886475</v>
      </c>
      <c r="Y7" s="13">
        <v>149.22859717167989</v>
      </c>
      <c r="Z7" s="13">
        <v>120.93450101031458</v>
      </c>
      <c r="AA7" s="13">
        <v>137.43852745270351</v>
      </c>
      <c r="AB7" s="13">
        <v>132.9687454207581</v>
      </c>
      <c r="AC7" s="13">
        <v>112.38201089962803</v>
      </c>
      <c r="AD7" s="13">
        <v>102.79432585876739</v>
      </c>
      <c r="AE7" s="13">
        <v>116.82274833479798</v>
      </c>
      <c r="AF7" s="13">
        <v>106.37499633660649</v>
      </c>
      <c r="AG7" s="13">
        <v>69.594773806208934</v>
      </c>
      <c r="AH7" s="13">
        <v>87.375176979952286</v>
      </c>
      <c r="AI7" s="13">
        <v>99.299336084578286</v>
      </c>
      <c r="AJ7" s="13">
        <v>90.418746886115514</v>
      </c>
      <c r="AK7" s="13">
        <v>73.829082947008658</v>
      </c>
      <c r="AL7" s="13"/>
      <c r="AM7" s="285">
        <f t="shared" ref="AM7:AM23" si="14">IF(ISERROR(AK7/AG7),"N/A",IF(AG7&lt;0,"N/A",IF(AK7&lt;0,"N/A",IF(AK7/AG7-1&gt;300%,"&gt;±300%",IF(AK7/AG7-1&lt;-300%,"&gt;±300%",AK7/AG7-1)))))</f>
        <v>6.0842343601696713E-2</v>
      </c>
      <c r="AN7" s="285">
        <f t="shared" ref="AN7:AN23" si="15">IF(ISERROR(AK7/AJ7),"N/A",IF(AJ7&lt;0,"N/A",IF(AK7&lt;0,"N/A",IF(AK7/AJ7-1&gt;300%,"&gt;±300%",IF(AK7/AJ7-1&lt;-300%,"&gt;±300%",AK7/AJ7-1)))))</f>
        <v>-0.18347593292795705</v>
      </c>
      <c r="AO7" s="638"/>
      <c r="AP7" s="13">
        <f t="shared" ref="AP7:AP23" si="16">R7+S7</f>
        <v>258.3730284630181</v>
      </c>
      <c r="AQ7" s="13">
        <f t="shared" si="4"/>
        <v>261.6006189820755</v>
      </c>
      <c r="AR7" s="13">
        <f t="shared" si="5"/>
        <v>185.22989792829713</v>
      </c>
      <c r="AS7" s="59">
        <f t="shared" si="6"/>
        <v>272.71519579054461</v>
      </c>
      <c r="AT7" s="59">
        <f t="shared" si="7"/>
        <v>258.3730284630181</v>
      </c>
      <c r="AU7" s="59">
        <f>AB7+AC7</f>
        <v>245.35075632038613</v>
      </c>
      <c r="AV7" s="59">
        <f t="shared" ref="AV7:AV23" si="17">AD7+AE7</f>
        <v>219.61707419356537</v>
      </c>
      <c r="AW7" s="59">
        <f t="shared" ref="AW7:AW23" si="18">AF7+AG7</f>
        <v>175.96977014281543</v>
      </c>
      <c r="AX7" s="59">
        <f t="shared" ref="AX7:AX23" si="19">AH7+AI7</f>
        <v>186.67451306453057</v>
      </c>
      <c r="AY7" s="59">
        <f t="shared" ref="AY7:AY23" si="20">AJ7+AK7</f>
        <v>164.24782983312417</v>
      </c>
      <c r="BA7" s="10" t="s">
        <v>15</v>
      </c>
      <c r="BB7" s="11"/>
      <c r="BC7" s="10"/>
      <c r="BD7" s="10"/>
      <c r="BE7" s="10"/>
      <c r="BF7" s="10"/>
      <c r="BG7" s="10"/>
      <c r="BH7" s="7">
        <f t="shared" si="9"/>
        <v>519.97364744509366</v>
      </c>
      <c r="BI7" s="7">
        <f t="shared" si="9"/>
        <v>457.9450937188418</v>
      </c>
      <c r="BJ7" s="7">
        <f t="shared" si="9"/>
        <v>503.72378478340426</v>
      </c>
      <c r="BK7" s="7">
        <f t="shared" si="9"/>
        <v>395.58684433638081</v>
      </c>
      <c r="BL7" s="7">
        <f t="shared" si="9"/>
        <v>350.92234289765474</v>
      </c>
      <c r="BM7" s="7"/>
      <c r="BN7" s="7"/>
      <c r="BO7" s="212"/>
      <c r="BP7" s="208"/>
      <c r="BQ7" s="13"/>
      <c r="BR7" s="51"/>
      <c r="BS7" s="51"/>
      <c r="BT7" s="51"/>
      <c r="BU7" s="51"/>
      <c r="BV7" s="51"/>
      <c r="BW7" s="51"/>
      <c r="BX7" s="51"/>
      <c r="BY7" s="51"/>
      <c r="BZ7" s="51"/>
      <c r="CA7" s="51"/>
      <c r="CB7" s="51"/>
      <c r="CC7" s="51"/>
      <c r="CD7" s="51"/>
      <c r="CE7" s="51"/>
      <c r="CF7" s="14">
        <f>AG7</f>
        <v>69.594773806208934</v>
      </c>
      <c r="CG7" s="14">
        <f>AG7</f>
        <v>69.594773806208934</v>
      </c>
      <c r="CH7" s="14">
        <f t="shared" si="11"/>
        <v>87.375176979952286</v>
      </c>
      <c r="CI7" s="14">
        <f t="shared" si="11"/>
        <v>99.299336084578286</v>
      </c>
      <c r="CJ7" s="14">
        <f t="shared" si="11"/>
        <v>90.418746886115514</v>
      </c>
      <c r="CK7" s="14">
        <f t="shared" si="11"/>
        <v>73.829082947008658</v>
      </c>
      <c r="CL7" s="51"/>
      <c r="CM7" s="24"/>
      <c r="CN7" s="24"/>
      <c r="CO7" s="24"/>
      <c r="CP7" s="24"/>
      <c r="CQ7" s="24"/>
      <c r="CR7" s="24"/>
      <c r="CS7" s="24"/>
      <c r="CT7" s="24"/>
      <c r="CU7" s="24"/>
      <c r="CV7" s="24"/>
    </row>
    <row r="8" spans="1:100" x14ac:dyDescent="0.45">
      <c r="A8" s="15"/>
      <c r="B8" s="10" t="s">
        <v>16</v>
      </c>
      <c r="C8" s="13"/>
      <c r="D8" s="13"/>
      <c r="E8" s="13"/>
      <c r="F8" s="13"/>
      <c r="G8" s="13"/>
      <c r="H8" s="13"/>
      <c r="I8" s="13">
        <v>785.2730170673799</v>
      </c>
      <c r="J8" s="13">
        <v>814.68924828834156</v>
      </c>
      <c r="K8" s="13">
        <v>835.03695382577939</v>
      </c>
      <c r="L8" s="13">
        <v>677.12392428398164</v>
      </c>
      <c r="M8" s="13">
        <v>566.40620617309651</v>
      </c>
      <c r="N8" s="13">
        <v>628.68817036770372</v>
      </c>
      <c r="O8" s="208">
        <f t="shared" si="13"/>
        <v>-0.16351175041992871</v>
      </c>
      <c r="P8" s="208">
        <f t="shared" si="13"/>
        <v>0.10995989012093133</v>
      </c>
      <c r="Q8" s="198"/>
      <c r="R8" s="13">
        <v>200.48797199934694</v>
      </c>
      <c r="S8" s="13">
        <v>208.79425617409376</v>
      </c>
      <c r="T8" s="13">
        <v>184.02665996560614</v>
      </c>
      <c r="U8" s="13">
        <v>191.96412892833303</v>
      </c>
      <c r="V8" s="13">
        <v>153.57130314266644</v>
      </c>
      <c r="W8" s="13">
        <v>122.85704251413316</v>
      </c>
      <c r="X8" s="13">
        <v>184.28556377119975</v>
      </c>
      <c r="Y8" s="13">
        <v>353.97533886034222</v>
      </c>
      <c r="Z8" s="13">
        <v>200.48797199934694</v>
      </c>
      <c r="AA8" s="13">
        <v>208.79425617409376</v>
      </c>
      <c r="AB8" s="13">
        <v>184.02665996560614</v>
      </c>
      <c r="AC8" s="13">
        <v>241.72806568673263</v>
      </c>
      <c r="AD8" s="13">
        <v>170.4147761994449</v>
      </c>
      <c r="AE8" s="13">
        <v>177.47511774797968</v>
      </c>
      <c r="AF8" s="13">
        <v>147.22132797248491</v>
      </c>
      <c r="AG8" s="13">
        <v>182.01270236407214</v>
      </c>
      <c r="AH8" s="13">
        <v>144.85255976952817</v>
      </c>
      <c r="AI8" s="13">
        <v>150.85385008578274</v>
      </c>
      <c r="AJ8" s="13">
        <v>125.13812877661218</v>
      </c>
      <c r="AK8" s="13">
        <v>145.56166754117345</v>
      </c>
      <c r="AL8" s="13"/>
      <c r="AM8" s="285">
        <f t="shared" si="14"/>
        <v>-0.20026643387771514</v>
      </c>
      <c r="AN8" s="285">
        <f t="shared" si="15"/>
        <v>0.16320796038927465</v>
      </c>
      <c r="AO8" s="638"/>
      <c r="AP8" s="13">
        <f t="shared" si="16"/>
        <v>409.28222817344067</v>
      </c>
      <c r="AQ8" s="13">
        <f t="shared" si="4"/>
        <v>375.99078889393917</v>
      </c>
      <c r="AR8" s="13">
        <f t="shared" si="5"/>
        <v>276.42834565679959</v>
      </c>
      <c r="AS8" s="59">
        <f t="shared" si="6"/>
        <v>538.26090263154197</v>
      </c>
      <c r="AT8" s="59">
        <f t="shared" si="7"/>
        <v>409.28222817344067</v>
      </c>
      <c r="AU8" s="59">
        <f t="shared" si="8"/>
        <v>425.75472565233878</v>
      </c>
      <c r="AV8" s="59">
        <f t="shared" si="17"/>
        <v>347.88989394742458</v>
      </c>
      <c r="AW8" s="59">
        <f t="shared" si="18"/>
        <v>329.23403033655705</v>
      </c>
      <c r="AX8" s="59">
        <f t="shared" si="19"/>
        <v>295.70640985531088</v>
      </c>
      <c r="AY8" s="59">
        <f t="shared" si="20"/>
        <v>270.69979631778563</v>
      </c>
      <c r="BA8" s="10" t="s">
        <v>16</v>
      </c>
      <c r="BB8" s="11"/>
      <c r="BC8" s="10"/>
      <c r="BD8" s="10"/>
      <c r="BE8" s="10"/>
      <c r="BF8" s="10"/>
      <c r="BG8" s="10"/>
      <c r="BH8" s="7">
        <f t="shared" si="9"/>
        <v>785.2730170673799</v>
      </c>
      <c r="BI8" s="7">
        <f t="shared" si="9"/>
        <v>814.68924828834156</v>
      </c>
      <c r="BJ8" s="7">
        <f t="shared" si="9"/>
        <v>835.03695382577939</v>
      </c>
      <c r="BK8" s="7">
        <f t="shared" si="9"/>
        <v>677.12392428398164</v>
      </c>
      <c r="BL8" s="7">
        <f t="shared" si="9"/>
        <v>566.40620617309651</v>
      </c>
      <c r="BM8" s="7"/>
      <c r="BN8" s="7"/>
      <c r="BO8" s="212"/>
      <c r="BP8" s="208"/>
      <c r="BQ8" s="13"/>
      <c r="BR8" s="51"/>
      <c r="BS8" s="51"/>
      <c r="BT8" s="51"/>
      <c r="BU8" s="51"/>
      <c r="BV8" s="51"/>
      <c r="BW8" s="51"/>
      <c r="BX8" s="51"/>
      <c r="BY8" s="51"/>
      <c r="BZ8" s="51"/>
      <c r="CA8" s="51"/>
      <c r="CB8" s="51"/>
      <c r="CC8" s="51"/>
      <c r="CD8" s="51"/>
      <c r="CE8" s="51"/>
      <c r="CF8" s="14"/>
      <c r="CG8" s="14">
        <f t="shared" ref="CG8:CG11" si="21">AG8</f>
        <v>182.01270236407214</v>
      </c>
      <c r="CH8" s="14">
        <f t="shared" si="11"/>
        <v>144.85255976952817</v>
      </c>
      <c r="CI8" s="14">
        <f t="shared" si="11"/>
        <v>150.85385008578274</v>
      </c>
      <c r="CJ8" s="14">
        <f t="shared" si="11"/>
        <v>125.13812877661218</v>
      </c>
      <c r="CK8" s="14">
        <f t="shared" si="11"/>
        <v>145.56166754117345</v>
      </c>
      <c r="CL8" s="51"/>
      <c r="CM8" s="24"/>
      <c r="CN8" s="24"/>
      <c r="CO8" s="24"/>
      <c r="CP8" s="24"/>
      <c r="CQ8" s="24"/>
      <c r="CR8" s="24"/>
      <c r="CS8" s="24"/>
      <c r="CT8" s="24"/>
      <c r="CU8" s="24"/>
      <c r="CV8" s="24"/>
    </row>
    <row r="9" spans="1:100" x14ac:dyDescent="0.45">
      <c r="A9" s="15"/>
      <c r="B9" s="10" t="s">
        <v>17</v>
      </c>
      <c r="C9" s="13"/>
      <c r="D9" s="13"/>
      <c r="E9" s="13"/>
      <c r="F9" s="13"/>
      <c r="G9" s="13"/>
      <c r="H9" s="13"/>
      <c r="I9" s="13">
        <v>115.54969387631104</v>
      </c>
      <c r="J9" s="13">
        <v>109.4943015608854</v>
      </c>
      <c r="K9" s="13">
        <v>117.21812915290512</v>
      </c>
      <c r="L9" s="13">
        <v>84.824053405836395</v>
      </c>
      <c r="M9" s="13">
        <v>72.704956238690599</v>
      </c>
      <c r="N9" s="13">
        <v>76.766183330296926</v>
      </c>
      <c r="O9" s="208">
        <f t="shared" si="13"/>
        <v>-0.14287335585299832</v>
      </c>
      <c r="P9" s="208">
        <f t="shared" si="13"/>
        <v>5.585901294367468E-2</v>
      </c>
      <c r="Q9" s="198"/>
      <c r="R9" s="13">
        <v>33.981657434688302</v>
      </c>
      <c r="S9" s="13">
        <v>27.267978717301315</v>
      </c>
      <c r="T9" s="13">
        <v>31.013218950463052</v>
      </c>
      <c r="U9" s="13">
        <v>23.286838773858371</v>
      </c>
      <c r="V9" s="13">
        <v>18.629471019086697</v>
      </c>
      <c r="W9" s="13">
        <v>14.903576815269359</v>
      </c>
      <c r="X9" s="13">
        <v>22.355365222904037</v>
      </c>
      <c r="Y9" s="13">
        <v>53.605888503625309</v>
      </c>
      <c r="Z9" s="13">
        <v>33.981657434688302</v>
      </c>
      <c r="AA9" s="13">
        <v>27.267978717301315</v>
      </c>
      <c r="AB9" s="13">
        <v>31.013218950463052</v>
      </c>
      <c r="AC9" s="13">
        <v>24.955274050452445</v>
      </c>
      <c r="AD9" s="13">
        <v>28.884408819485056</v>
      </c>
      <c r="AE9" s="13">
        <v>23.177781909706116</v>
      </c>
      <c r="AF9" s="13">
        <v>24.810575160370444</v>
      </c>
      <c r="AG9" s="13">
        <v>7.9512875162747747</v>
      </c>
      <c r="AH9" s="13">
        <v>24.551747496562296</v>
      </c>
      <c r="AI9" s="13">
        <v>19.701114623250199</v>
      </c>
      <c r="AJ9" s="13">
        <v>21.088988886314876</v>
      </c>
      <c r="AK9" s="13">
        <v>7.3631052325632282</v>
      </c>
      <c r="AL9" s="13"/>
      <c r="AM9" s="285">
        <f t="shared" si="14"/>
        <v>-7.397321282970204E-2</v>
      </c>
      <c r="AN9" s="285">
        <f t="shared" si="15"/>
        <v>-0.65085546432520935</v>
      </c>
      <c r="AO9" s="638"/>
      <c r="AP9" s="13">
        <f t="shared" si="16"/>
        <v>61.24963615198962</v>
      </c>
      <c r="AQ9" s="13">
        <f t="shared" si="4"/>
        <v>54.30005772432142</v>
      </c>
      <c r="AR9" s="13">
        <f t="shared" si="5"/>
        <v>33.533047834356054</v>
      </c>
      <c r="AS9" s="59">
        <f t="shared" si="6"/>
        <v>75.96125372652935</v>
      </c>
      <c r="AT9" s="59">
        <f t="shared" si="7"/>
        <v>61.24963615198962</v>
      </c>
      <c r="AU9" s="59">
        <f t="shared" si="8"/>
        <v>55.968493000915501</v>
      </c>
      <c r="AV9" s="59">
        <f t="shared" si="17"/>
        <v>52.062190729191173</v>
      </c>
      <c r="AW9" s="59">
        <f t="shared" si="18"/>
        <v>32.761862676645222</v>
      </c>
      <c r="AX9" s="59">
        <f t="shared" si="19"/>
        <v>44.252862119812491</v>
      </c>
      <c r="AY9" s="59">
        <f t="shared" si="20"/>
        <v>28.452094118878104</v>
      </c>
      <c r="BA9" s="10" t="s">
        <v>17</v>
      </c>
      <c r="BB9" s="11"/>
      <c r="BC9" s="10"/>
      <c r="BD9" s="10"/>
      <c r="BE9" s="10"/>
      <c r="BF9" s="10"/>
      <c r="BG9" s="10"/>
      <c r="BH9" s="7">
        <f t="shared" si="9"/>
        <v>115.54969387631104</v>
      </c>
      <c r="BI9" s="7">
        <f t="shared" si="9"/>
        <v>109.4943015608854</v>
      </c>
      <c r="BJ9" s="7">
        <f t="shared" si="9"/>
        <v>117.21812915290512</v>
      </c>
      <c r="BK9" s="7">
        <f t="shared" si="9"/>
        <v>84.824053405836395</v>
      </c>
      <c r="BL9" s="7">
        <f t="shared" si="9"/>
        <v>72.704956238690599</v>
      </c>
      <c r="BM9" s="7"/>
      <c r="BN9" s="7"/>
      <c r="BO9" s="212"/>
      <c r="BP9" s="208"/>
      <c r="BQ9" s="13"/>
      <c r="BR9" s="51"/>
      <c r="BS9" s="51"/>
      <c r="BT9" s="51"/>
      <c r="BU9" s="51"/>
      <c r="BV9" s="51"/>
      <c r="BW9" s="51"/>
      <c r="BX9" s="51"/>
      <c r="BY9" s="51"/>
      <c r="BZ9" s="51"/>
      <c r="CA9" s="51"/>
      <c r="CB9" s="51"/>
      <c r="CC9" s="51"/>
      <c r="CD9" s="51"/>
      <c r="CE9" s="51"/>
      <c r="CF9" s="14"/>
      <c r="CG9" s="14">
        <f t="shared" si="21"/>
        <v>7.9512875162747747</v>
      </c>
      <c r="CH9" s="14">
        <f t="shared" si="11"/>
        <v>24.551747496562296</v>
      </c>
      <c r="CI9" s="14">
        <f t="shared" si="11"/>
        <v>19.701114623250199</v>
      </c>
      <c r="CJ9" s="14">
        <f t="shared" si="11"/>
        <v>21.088988886314876</v>
      </c>
      <c r="CK9" s="14">
        <f t="shared" si="11"/>
        <v>7.3631052325632282</v>
      </c>
      <c r="CL9" s="51"/>
      <c r="CM9" s="24"/>
      <c r="CN9" s="24"/>
      <c r="CO9" s="24"/>
      <c r="CP9" s="24"/>
      <c r="CQ9" s="24"/>
      <c r="CR9" s="24"/>
      <c r="CS9" s="24"/>
      <c r="CT9" s="24"/>
      <c r="CU9" s="24"/>
      <c r="CV9" s="24"/>
    </row>
    <row r="10" spans="1:100" x14ac:dyDescent="0.45">
      <c r="A10" s="15"/>
      <c r="B10" s="10" t="s">
        <v>18</v>
      </c>
      <c r="C10" s="13"/>
      <c r="D10" s="13"/>
      <c r="E10" s="13"/>
      <c r="F10" s="13"/>
      <c r="G10" s="13"/>
      <c r="H10" s="13"/>
      <c r="I10" s="13">
        <v>35.513102102495345</v>
      </c>
      <c r="J10" s="13">
        <v>36.151555305016352</v>
      </c>
      <c r="K10" s="13">
        <v>59.325136457988712</v>
      </c>
      <c r="L10" s="13">
        <v>55.222244762367183</v>
      </c>
      <c r="M10" s="13">
        <v>25.499741725657508</v>
      </c>
      <c r="N10" s="13">
        <v>29.811174380848829</v>
      </c>
      <c r="O10" s="208">
        <f t="shared" si="13"/>
        <v>-0.53823424173739753</v>
      </c>
      <c r="P10" s="208">
        <f>IF(ISERROR(N10/M10),"N/A",IF(M10&lt;0,"N/A",IF(N10&lt;0,"N/A",IF(N10/M10-1&gt;300%,"&gt;±300%",IF(N10/M10-1&lt;-300%,"&gt;±300%",N10/M10-1)))))</f>
        <v>0.16907750288518475</v>
      </c>
      <c r="Q10" s="198"/>
      <c r="R10" s="13">
        <v>8.6890226184165051</v>
      </c>
      <c r="S10" s="13">
        <v>8.1931582187472074</v>
      </c>
      <c r="T10" s="13">
        <v>8.3859817780547701</v>
      </c>
      <c r="U10" s="13">
        <v>10.244939487276863</v>
      </c>
      <c r="V10" s="13">
        <v>8.1959515898214903</v>
      </c>
      <c r="W10" s="13">
        <v>6.5567612718571926</v>
      </c>
      <c r="X10" s="13">
        <v>9.8351419077857898</v>
      </c>
      <c r="Y10" s="13">
        <v>11.563700535551881</v>
      </c>
      <c r="Z10" s="13">
        <v>14.771338451308058</v>
      </c>
      <c r="AA10" s="13">
        <v>13.109053149995532</v>
      </c>
      <c r="AB10" s="13">
        <v>16.77196355610954</v>
      </c>
      <c r="AC10" s="13">
        <v>14.672781300575586</v>
      </c>
      <c r="AD10" s="13">
        <v>12.555637683611849</v>
      </c>
      <c r="AE10" s="13">
        <v>11.142695177496202</v>
      </c>
      <c r="AF10" s="13">
        <v>13.417570844887633</v>
      </c>
      <c r="AG10" s="13">
        <v>18.106341056371498</v>
      </c>
      <c r="AH10" s="13">
        <v>10.672292031070072</v>
      </c>
      <c r="AI10" s="13">
        <v>6.6856171064977215</v>
      </c>
      <c r="AJ10" s="13">
        <v>6.7087854224438166</v>
      </c>
      <c r="AK10" s="13">
        <v>1.4330471656458954</v>
      </c>
      <c r="AL10" s="13"/>
      <c r="AM10" s="285">
        <f t="shared" si="14"/>
        <v>-0.92085385107988915</v>
      </c>
      <c r="AN10" s="285">
        <f t="shared" si="15"/>
        <v>-0.78639245773881417</v>
      </c>
      <c r="AO10" s="638"/>
      <c r="AP10" s="13">
        <f t="shared" si="16"/>
        <v>16.882180837163713</v>
      </c>
      <c r="AQ10" s="13">
        <f t="shared" si="4"/>
        <v>18.630921265331633</v>
      </c>
      <c r="AR10" s="13">
        <f t="shared" si="5"/>
        <v>14.752712861678683</v>
      </c>
      <c r="AS10" s="59">
        <f t="shared" si="6"/>
        <v>21.398842443337671</v>
      </c>
      <c r="AT10" s="59">
        <f t="shared" si="7"/>
        <v>27.88039160130359</v>
      </c>
      <c r="AU10" s="59">
        <f t="shared" si="8"/>
        <v>31.444744856685126</v>
      </c>
      <c r="AV10" s="59">
        <f t="shared" si="17"/>
        <v>23.698332861108049</v>
      </c>
      <c r="AW10" s="59">
        <f t="shared" si="18"/>
        <v>31.523911901259133</v>
      </c>
      <c r="AX10" s="59">
        <f t="shared" si="19"/>
        <v>17.357909137567795</v>
      </c>
      <c r="AY10" s="59">
        <f t="shared" si="20"/>
        <v>8.1418325880897129</v>
      </c>
      <c r="BA10" s="10" t="s">
        <v>18</v>
      </c>
      <c r="BB10" s="11"/>
      <c r="BC10" s="10"/>
      <c r="BD10" s="10"/>
      <c r="BE10" s="10"/>
      <c r="BF10" s="10"/>
      <c r="BG10" s="10"/>
      <c r="BH10" s="7">
        <f t="shared" si="9"/>
        <v>35.513102102495345</v>
      </c>
      <c r="BI10" s="7">
        <f t="shared" si="9"/>
        <v>36.151555305016352</v>
      </c>
      <c r="BJ10" s="7">
        <f t="shared" si="9"/>
        <v>59.325136457988712</v>
      </c>
      <c r="BK10" s="7">
        <f t="shared" si="9"/>
        <v>55.222244762367183</v>
      </c>
      <c r="BL10" s="7">
        <f t="shared" si="9"/>
        <v>25.499741725657508</v>
      </c>
      <c r="BM10" s="7"/>
      <c r="BN10" s="7"/>
      <c r="BO10" s="212"/>
      <c r="BP10" s="208"/>
      <c r="BQ10" s="13"/>
      <c r="BR10" s="51"/>
      <c r="BS10" s="51"/>
      <c r="BT10" s="51"/>
      <c r="BU10" s="51"/>
      <c r="BV10" s="51"/>
      <c r="BW10" s="51"/>
      <c r="BX10" s="51"/>
      <c r="BY10" s="51"/>
      <c r="BZ10" s="51"/>
      <c r="CA10" s="51"/>
      <c r="CB10" s="51"/>
      <c r="CC10" s="51"/>
      <c r="CD10" s="51"/>
      <c r="CE10" s="51"/>
      <c r="CF10" s="14"/>
      <c r="CG10" s="14">
        <f t="shared" si="21"/>
        <v>18.106341056371498</v>
      </c>
      <c r="CH10" s="14">
        <f t="shared" si="11"/>
        <v>10.672292031070072</v>
      </c>
      <c r="CI10" s="14">
        <f t="shared" si="11"/>
        <v>6.6856171064977215</v>
      </c>
      <c r="CJ10" s="14">
        <f t="shared" si="11"/>
        <v>6.7087854224438166</v>
      </c>
      <c r="CK10" s="14">
        <f t="shared" si="11"/>
        <v>1.4330471656458954</v>
      </c>
      <c r="CL10" s="51"/>
      <c r="CM10" s="24"/>
      <c r="CN10" s="24"/>
      <c r="CO10" s="24"/>
      <c r="CP10" s="24"/>
      <c r="CQ10" s="24"/>
      <c r="CR10" s="24"/>
      <c r="CS10" s="24"/>
      <c r="CT10" s="24"/>
      <c r="CU10" s="24"/>
      <c r="CV10" s="24"/>
    </row>
    <row r="11" spans="1:100" x14ac:dyDescent="0.45">
      <c r="A11" s="15"/>
      <c r="B11" s="52" t="s">
        <v>19</v>
      </c>
      <c r="C11" s="54"/>
      <c r="D11" s="54"/>
      <c r="E11" s="54"/>
      <c r="F11" s="54"/>
      <c r="G11" s="54"/>
      <c r="H11" s="54"/>
      <c r="I11" s="611">
        <v>110.15820567109469</v>
      </c>
      <c r="J11" s="611">
        <v>91.061009916653617</v>
      </c>
      <c r="K11" s="611">
        <v>92.599196555335638</v>
      </c>
      <c r="L11" s="611">
        <v>86.304766239904353</v>
      </c>
      <c r="M11" s="611">
        <v>60.045293942765269</v>
      </c>
      <c r="N11" s="611">
        <v>65.141819483381127</v>
      </c>
      <c r="O11" s="217">
        <f t="shared" si="13"/>
        <v>-0.30426445075054975</v>
      </c>
      <c r="P11" s="217">
        <f t="shared" si="13"/>
        <v>8.487801800876893E-2</v>
      </c>
      <c r="Q11" s="198"/>
      <c r="R11" s="54">
        <v>27.741437454293852</v>
      </c>
      <c r="S11" s="54">
        <v>27.388828896781714</v>
      </c>
      <c r="T11" s="54">
        <v>26.483616745229885</v>
      </c>
      <c r="U11" s="54">
        <v>28.544322574789241</v>
      </c>
      <c r="V11" s="54">
        <v>22.835458059831396</v>
      </c>
      <c r="W11" s="54">
        <v>18.268366447865116</v>
      </c>
      <c r="X11" s="54">
        <v>27.402549671797672</v>
      </c>
      <c r="Y11" s="54">
        <v>22.55463573715943</v>
      </c>
      <c r="Z11" s="54">
        <v>27.741437454293852</v>
      </c>
      <c r="AA11" s="54">
        <v>27.388828896781714</v>
      </c>
      <c r="AB11" s="54">
        <v>26.483616745229885</v>
      </c>
      <c r="AC11" s="54">
        <v>10.985313459030195</v>
      </c>
      <c r="AD11" s="54">
        <v>23.580221836149775</v>
      </c>
      <c r="AE11" s="54">
        <v>23.280504562264458</v>
      </c>
      <c r="AF11" s="54">
        <v>21.186893396183908</v>
      </c>
      <c r="AG11" s="54">
        <v>18.257146445306219</v>
      </c>
      <c r="AH11" s="54">
        <v>20.043188560727309</v>
      </c>
      <c r="AI11" s="54">
        <v>13.968302737358675</v>
      </c>
      <c r="AJ11" s="54">
        <v>10.593446698091954</v>
      </c>
      <c r="AK11" s="54">
        <v>15.440355946587331</v>
      </c>
      <c r="AL11" s="13"/>
      <c r="AM11" s="624">
        <f t="shared" si="14"/>
        <v>-0.15428426929461714</v>
      </c>
      <c r="AN11" s="624">
        <f t="shared" si="15"/>
        <v>0.45753845623902389</v>
      </c>
      <c r="AO11" s="638"/>
      <c r="AP11" s="54">
        <f t="shared" si="16"/>
        <v>55.130266351075562</v>
      </c>
      <c r="AQ11" s="54">
        <f t="shared" si="4"/>
        <v>55.027939320019129</v>
      </c>
      <c r="AR11" s="54">
        <f t="shared" si="5"/>
        <v>41.103824507696515</v>
      </c>
      <c r="AS11" s="54">
        <f t="shared" si="6"/>
        <v>49.957185408957102</v>
      </c>
      <c r="AT11" s="54">
        <f t="shared" si="7"/>
        <v>55.130266351075562</v>
      </c>
      <c r="AU11" s="54">
        <f t="shared" si="8"/>
        <v>37.468930204260076</v>
      </c>
      <c r="AV11" s="54">
        <f t="shared" si="17"/>
        <v>46.860726398414229</v>
      </c>
      <c r="AW11" s="54">
        <f t="shared" si="18"/>
        <v>39.444039841490124</v>
      </c>
      <c r="AX11" s="54">
        <f t="shared" si="19"/>
        <v>34.011491298085986</v>
      </c>
      <c r="AY11" s="54">
        <f t="shared" si="20"/>
        <v>26.033802644679284</v>
      </c>
      <c r="BA11" s="52" t="s">
        <v>19</v>
      </c>
      <c r="BB11" s="281"/>
      <c r="BC11" s="52"/>
      <c r="BD11" s="52"/>
      <c r="BE11" s="52"/>
      <c r="BF11" s="52"/>
      <c r="BG11" s="52"/>
      <c r="BH11" s="29">
        <f t="shared" si="9"/>
        <v>110.15820567109469</v>
      </c>
      <c r="BI11" s="29">
        <f t="shared" si="9"/>
        <v>91.061009916653617</v>
      </c>
      <c r="BJ11" s="29">
        <f t="shared" si="9"/>
        <v>92.599196555335638</v>
      </c>
      <c r="BK11" s="29">
        <f t="shared" si="9"/>
        <v>86.304766239904353</v>
      </c>
      <c r="BL11" s="29">
        <f t="shared" si="9"/>
        <v>60.045293942765269</v>
      </c>
      <c r="BM11" s="29"/>
      <c r="BN11" s="29"/>
      <c r="BO11" s="216"/>
      <c r="BP11" s="217"/>
      <c r="BQ11" s="13"/>
      <c r="BR11" s="53"/>
      <c r="BS11" s="53"/>
      <c r="BT11" s="53"/>
      <c r="BU11" s="53"/>
      <c r="BV11" s="53"/>
      <c r="BW11" s="53"/>
      <c r="BX11" s="53"/>
      <c r="BY11" s="53"/>
      <c r="BZ11" s="53"/>
      <c r="CA11" s="53"/>
      <c r="CB11" s="53"/>
      <c r="CC11" s="53"/>
      <c r="CD11" s="53"/>
      <c r="CE11" s="53"/>
      <c r="CF11" s="851"/>
      <c r="CG11" s="14">
        <f t="shared" si="21"/>
        <v>18.257146445306219</v>
      </c>
      <c r="CH11" s="14">
        <f t="shared" si="11"/>
        <v>20.043188560727309</v>
      </c>
      <c r="CI11" s="14">
        <f t="shared" si="11"/>
        <v>13.968302737358675</v>
      </c>
      <c r="CJ11" s="14">
        <f t="shared" si="11"/>
        <v>10.593446698091954</v>
      </c>
      <c r="CK11" s="14">
        <f t="shared" si="11"/>
        <v>15.440355946587331</v>
      </c>
      <c r="CL11" s="53"/>
      <c r="CM11" s="851"/>
      <c r="CN11" s="851"/>
      <c r="CO11" s="851"/>
      <c r="CP11" s="851"/>
      <c r="CQ11" s="851"/>
      <c r="CR11" s="851"/>
      <c r="CS11" s="851"/>
      <c r="CT11" s="851"/>
      <c r="CU11" s="851"/>
      <c r="CV11" s="851"/>
    </row>
    <row r="12" spans="1:100" x14ac:dyDescent="0.45">
      <c r="A12" s="15"/>
      <c r="B12" s="20" t="s">
        <v>105</v>
      </c>
      <c r="C12" s="520">
        <v>855</v>
      </c>
      <c r="D12" s="520">
        <v>775</v>
      </c>
      <c r="E12" s="520">
        <v>515</v>
      </c>
      <c r="F12" s="520">
        <v>625</v>
      </c>
      <c r="G12" s="520">
        <v>560</v>
      </c>
      <c r="H12" s="520">
        <v>505</v>
      </c>
      <c r="I12" s="50">
        <f>SUM(I13:I17)</f>
        <v>476.430635159931</v>
      </c>
      <c r="J12" s="50">
        <f t="shared" ref="J12:N12" si="22">SUM(J13:J17)</f>
        <v>421.8531526017257</v>
      </c>
      <c r="K12" s="50">
        <f t="shared" si="22"/>
        <v>421.87390410749555</v>
      </c>
      <c r="L12" s="50">
        <f t="shared" si="22"/>
        <v>372.28134154176712</v>
      </c>
      <c r="M12" s="50">
        <f t="shared" si="22"/>
        <v>348.71449255388666</v>
      </c>
      <c r="N12" s="50">
        <f t="shared" si="22"/>
        <v>358.3455327379753</v>
      </c>
      <c r="O12" s="492">
        <f t="shared" si="13"/>
        <v>-6.3303868225790261E-2</v>
      </c>
      <c r="P12" s="210">
        <f t="shared" si="13"/>
        <v>2.7618697787848312E-2</v>
      </c>
      <c r="Q12" s="198"/>
      <c r="R12" s="50">
        <f>SUM(R13:R17)</f>
        <v>120.42156307523403</v>
      </c>
      <c r="S12" s="50">
        <f t="shared" ref="S12:AB12" si="23">SUM(S13:S17)</f>
        <v>119.06155789697736</v>
      </c>
      <c r="T12" s="50">
        <f t="shared" si="23"/>
        <v>116.36293057612887</v>
      </c>
      <c r="U12" s="50">
        <f t="shared" si="23"/>
        <v>120.58458361159079</v>
      </c>
      <c r="V12" s="50">
        <f t="shared" si="23"/>
        <v>69.809405185220342</v>
      </c>
      <c r="W12" s="50">
        <f t="shared" si="23"/>
        <v>96.904222592227029</v>
      </c>
      <c r="X12" s="50">
        <f t="shared" si="23"/>
        <v>121.2791645185137</v>
      </c>
      <c r="Y12" s="50">
        <f t="shared" si="23"/>
        <v>133.86036030576454</v>
      </c>
      <c r="Z12" s="50">
        <f t="shared" si="23"/>
        <v>117.89881506309163</v>
      </c>
      <c r="AA12" s="50">
        <f t="shared" si="23"/>
        <v>97.584976646852652</v>
      </c>
      <c r="AB12" s="50">
        <f t="shared" si="23"/>
        <v>104.19672715095945</v>
      </c>
      <c r="AC12" s="50">
        <f>SUM(AC13:AC17)</f>
        <v>102.23072815678152</v>
      </c>
      <c r="AD12" s="50">
        <f>SUM(AD13:AD17)</f>
        <v>98.437551216961666</v>
      </c>
      <c r="AE12" s="50">
        <f t="shared" ref="AE12:AK12" si="24">SUM(AE13:AE17)</f>
        <v>92.265302871686714</v>
      </c>
      <c r="AF12" s="50">
        <f t="shared" si="24"/>
        <v>89.612894141924656</v>
      </c>
      <c r="AG12" s="495">
        <f t="shared" si="24"/>
        <v>91.707436050548083</v>
      </c>
      <c r="AH12" s="495">
        <f t="shared" si="24"/>
        <v>95.425551074811281</v>
      </c>
      <c r="AI12" s="495">
        <f t="shared" si="24"/>
        <v>83.744007195040808</v>
      </c>
      <c r="AJ12" s="495">
        <f t="shared" si="24"/>
        <v>85.298406551614789</v>
      </c>
      <c r="AK12" s="495">
        <f t="shared" si="24"/>
        <v>84.246527732419722</v>
      </c>
      <c r="AL12" s="50"/>
      <c r="AM12" s="284">
        <f t="shared" si="14"/>
        <v>-8.135554366622999E-2</v>
      </c>
      <c r="AN12" s="284">
        <f t="shared" si="15"/>
        <v>-1.2331752276738772E-2</v>
      </c>
      <c r="AO12" s="638"/>
      <c r="AP12" s="50">
        <f t="shared" si="16"/>
        <v>239.4831209722114</v>
      </c>
      <c r="AQ12" s="50">
        <f t="shared" si="4"/>
        <v>236.94751418771966</v>
      </c>
      <c r="AR12" s="50">
        <f t="shared" si="5"/>
        <v>166.71362777744736</v>
      </c>
      <c r="AS12" s="50">
        <f t="shared" si="6"/>
        <v>255.13952482427823</v>
      </c>
      <c r="AT12" s="50">
        <f t="shared" si="7"/>
        <v>215.48379170994428</v>
      </c>
      <c r="AU12" s="50">
        <f t="shared" si="8"/>
        <v>206.42745530774096</v>
      </c>
      <c r="AV12" s="50">
        <f t="shared" si="17"/>
        <v>190.70285408864839</v>
      </c>
      <c r="AW12" s="50">
        <f t="shared" si="18"/>
        <v>181.32033019247274</v>
      </c>
      <c r="AX12" s="50">
        <f t="shared" si="19"/>
        <v>179.16955826985208</v>
      </c>
      <c r="AY12" s="50">
        <f t="shared" si="20"/>
        <v>169.54493428403453</v>
      </c>
      <c r="BA12" s="20" t="s">
        <v>5</v>
      </c>
      <c r="BB12" s="50">
        <f t="shared" ref="BB12:BG12" si="25">C12</f>
        <v>855</v>
      </c>
      <c r="BC12" s="31">
        <f t="shared" si="25"/>
        <v>775</v>
      </c>
      <c r="BD12" s="31">
        <f t="shared" si="25"/>
        <v>515</v>
      </c>
      <c r="BE12" s="31">
        <f t="shared" si="25"/>
        <v>625</v>
      </c>
      <c r="BF12" s="31">
        <f t="shared" si="25"/>
        <v>560</v>
      </c>
      <c r="BG12" s="31">
        <f t="shared" si="25"/>
        <v>505</v>
      </c>
      <c r="BH12" s="31">
        <f t="shared" si="9"/>
        <v>476.430635159931</v>
      </c>
      <c r="BI12" s="31">
        <f t="shared" si="9"/>
        <v>421.8531526017257</v>
      </c>
      <c r="BJ12" s="31">
        <f t="shared" si="9"/>
        <v>421.87390410749555</v>
      </c>
      <c r="BK12" s="31">
        <f t="shared" si="9"/>
        <v>372.28134154176712</v>
      </c>
      <c r="BL12" s="31">
        <f>M12</f>
        <v>348.71449255388666</v>
      </c>
      <c r="BM12" s="31">
        <f>N12</f>
        <v>358.3455327379753</v>
      </c>
      <c r="BN12" s="31"/>
      <c r="BO12" s="210">
        <f>O12</f>
        <v>-6.3303868225790261E-2</v>
      </c>
      <c r="BP12" s="210">
        <f>P12</f>
        <v>2.7618697787848312E-2</v>
      </c>
      <c r="BQ12" s="59"/>
      <c r="BR12" s="50">
        <f t="shared" ref="BR12:CG12" si="26">R12</f>
        <v>120.42156307523403</v>
      </c>
      <c r="BS12" s="50">
        <f t="shared" si="26"/>
        <v>119.06155789697736</v>
      </c>
      <c r="BT12" s="50">
        <f t="shared" si="26"/>
        <v>116.36293057612887</v>
      </c>
      <c r="BU12" s="50">
        <f t="shared" si="26"/>
        <v>120.58458361159079</v>
      </c>
      <c r="BV12" s="50">
        <f t="shared" si="26"/>
        <v>69.809405185220342</v>
      </c>
      <c r="BW12" s="50">
        <f t="shared" si="26"/>
        <v>96.904222592227029</v>
      </c>
      <c r="BX12" s="50">
        <f t="shared" si="26"/>
        <v>121.2791645185137</v>
      </c>
      <c r="BY12" s="50">
        <f t="shared" si="26"/>
        <v>133.86036030576454</v>
      </c>
      <c r="BZ12" s="50">
        <f t="shared" si="26"/>
        <v>117.89881506309163</v>
      </c>
      <c r="CA12" s="50">
        <f t="shared" si="26"/>
        <v>97.584976646852652</v>
      </c>
      <c r="CB12" s="50">
        <f t="shared" si="26"/>
        <v>104.19672715095945</v>
      </c>
      <c r="CC12" s="50">
        <f t="shared" si="26"/>
        <v>102.23072815678152</v>
      </c>
      <c r="CD12" s="50">
        <f t="shared" si="26"/>
        <v>98.437551216961666</v>
      </c>
      <c r="CE12" s="50">
        <f t="shared" si="26"/>
        <v>92.265302871686714</v>
      </c>
      <c r="CF12" s="31">
        <f t="shared" si="26"/>
        <v>89.612894141924656</v>
      </c>
      <c r="CG12" s="31">
        <f t="shared" si="26"/>
        <v>91.707436050548083</v>
      </c>
      <c r="CH12" s="31">
        <f t="shared" si="11"/>
        <v>95.425551074811281</v>
      </c>
      <c r="CI12" s="31">
        <f t="shared" si="11"/>
        <v>83.744007195040808</v>
      </c>
      <c r="CJ12" s="31">
        <f t="shared" si="11"/>
        <v>85.298406551614789</v>
      </c>
      <c r="CK12" s="31">
        <f t="shared" si="11"/>
        <v>84.246527732419722</v>
      </c>
      <c r="CL12" s="50"/>
      <c r="CM12" s="31">
        <f t="shared" ref="CM12:CV12" si="27">AP12</f>
        <v>239.4831209722114</v>
      </c>
      <c r="CN12" s="31">
        <f t="shared" si="27"/>
        <v>236.94751418771966</v>
      </c>
      <c r="CO12" s="31">
        <f t="shared" si="27"/>
        <v>166.71362777744736</v>
      </c>
      <c r="CP12" s="31">
        <f t="shared" si="27"/>
        <v>255.13952482427823</v>
      </c>
      <c r="CQ12" s="31">
        <f t="shared" si="27"/>
        <v>215.48379170994428</v>
      </c>
      <c r="CR12" s="31">
        <f t="shared" si="27"/>
        <v>206.42745530774096</v>
      </c>
      <c r="CS12" s="31">
        <f t="shared" si="27"/>
        <v>190.70285408864839</v>
      </c>
      <c r="CT12" s="31">
        <f t="shared" si="27"/>
        <v>181.32033019247274</v>
      </c>
      <c r="CU12" s="31">
        <f t="shared" si="27"/>
        <v>179.16955826985208</v>
      </c>
      <c r="CV12" s="31">
        <f t="shared" si="27"/>
        <v>169.54493428403453</v>
      </c>
    </row>
    <row r="13" spans="1:100" x14ac:dyDescent="0.45">
      <c r="A13" s="15"/>
      <c r="B13" s="10" t="s">
        <v>15</v>
      </c>
      <c r="C13" s="521"/>
      <c r="D13" s="521"/>
      <c r="E13" s="521"/>
      <c r="F13" s="521"/>
      <c r="G13" s="521"/>
      <c r="H13" s="521"/>
      <c r="I13" s="13">
        <v>3.15</v>
      </c>
      <c r="J13" s="13">
        <v>2.85</v>
      </c>
      <c r="K13" s="13">
        <v>2.95</v>
      </c>
      <c r="L13" s="13">
        <v>2.87</v>
      </c>
      <c r="M13" s="13">
        <v>2.92</v>
      </c>
      <c r="N13" s="13">
        <v>2.9</v>
      </c>
      <c r="O13" s="208">
        <f t="shared" si="13"/>
        <v>1.7421602787456303E-2</v>
      </c>
      <c r="P13" s="208">
        <f t="shared" si="13"/>
        <v>-6.8493150684931781E-3</v>
      </c>
      <c r="Q13" s="198"/>
      <c r="R13" s="13">
        <v>0.77962500000000001</v>
      </c>
      <c r="S13" s="13">
        <v>0.77174999999999994</v>
      </c>
      <c r="T13" s="13">
        <v>0.78749999999999998</v>
      </c>
      <c r="U13" s="13">
        <v>0.8111250000000001</v>
      </c>
      <c r="V13" s="13">
        <v>0.75</v>
      </c>
      <c r="W13" s="13">
        <v>0.55000000000000004</v>
      </c>
      <c r="X13" s="13">
        <v>0.75</v>
      </c>
      <c r="Y13" s="13">
        <v>0.80000000000000027</v>
      </c>
      <c r="Z13" s="13">
        <v>0.72</v>
      </c>
      <c r="AA13" s="13">
        <v>0.7</v>
      </c>
      <c r="AB13" s="13">
        <v>0.76</v>
      </c>
      <c r="AC13" s="13">
        <v>0.77000000000000046</v>
      </c>
      <c r="AD13" s="13">
        <v>0.70000000000000007</v>
      </c>
      <c r="AE13" s="13">
        <v>0.68</v>
      </c>
      <c r="AF13" s="13">
        <v>0.74</v>
      </c>
      <c r="AG13" s="468">
        <v>0.75</v>
      </c>
      <c r="AH13" s="468">
        <v>0.72</v>
      </c>
      <c r="AI13" s="468">
        <v>0.69</v>
      </c>
      <c r="AJ13" s="468">
        <v>0.74</v>
      </c>
      <c r="AK13" s="468">
        <v>0.77</v>
      </c>
      <c r="AL13" s="13"/>
      <c r="AM13" s="285">
        <f t="shared" si="14"/>
        <v>2.6666666666666616E-2</v>
      </c>
      <c r="AN13" s="285">
        <f t="shared" si="15"/>
        <v>4.0540540540540571E-2</v>
      </c>
      <c r="AO13" s="638"/>
      <c r="AP13" s="7">
        <f t="shared" si="16"/>
        <v>1.5513749999999999</v>
      </c>
      <c r="AQ13" s="7">
        <f t="shared" si="4"/>
        <v>1.5986250000000002</v>
      </c>
      <c r="AR13" s="7">
        <f t="shared" si="5"/>
        <v>1.3</v>
      </c>
      <c r="AS13" s="59">
        <f t="shared" si="6"/>
        <v>1.5500000000000003</v>
      </c>
      <c r="AT13" s="59">
        <f t="shared" si="7"/>
        <v>1.42</v>
      </c>
      <c r="AU13" s="59">
        <f t="shared" si="8"/>
        <v>1.5300000000000005</v>
      </c>
      <c r="AV13" s="59">
        <f t="shared" si="17"/>
        <v>1.3800000000000001</v>
      </c>
      <c r="AW13" s="59">
        <f t="shared" si="18"/>
        <v>1.49</v>
      </c>
      <c r="AX13" s="59">
        <f t="shared" si="19"/>
        <v>1.41</v>
      </c>
      <c r="AY13" s="59">
        <f t="shared" si="20"/>
        <v>1.51</v>
      </c>
      <c r="BA13" s="10" t="s">
        <v>15</v>
      </c>
      <c r="BB13" s="13"/>
      <c r="BC13" s="7"/>
      <c r="BD13" s="7"/>
      <c r="BE13" s="7"/>
      <c r="BF13" s="7"/>
      <c r="BG13" s="7"/>
      <c r="BH13" s="7">
        <f t="shared" si="9"/>
        <v>3.15</v>
      </c>
      <c r="BI13" s="7">
        <f t="shared" si="9"/>
        <v>2.85</v>
      </c>
      <c r="BJ13" s="7">
        <f t="shared" si="9"/>
        <v>2.95</v>
      </c>
      <c r="BK13" s="7">
        <f t="shared" si="9"/>
        <v>2.87</v>
      </c>
      <c r="BL13" s="7">
        <f t="shared" si="9"/>
        <v>2.92</v>
      </c>
      <c r="BM13" s="7"/>
      <c r="BN13" s="7"/>
      <c r="BO13" s="212"/>
      <c r="BP13" s="208"/>
      <c r="BQ13" s="196"/>
      <c r="BR13" s="51"/>
      <c r="BS13" s="51"/>
      <c r="BT13" s="51"/>
      <c r="BU13" s="51"/>
      <c r="BV13" s="51"/>
      <c r="BW13" s="51"/>
      <c r="BX13" s="51"/>
      <c r="BY13" s="51"/>
      <c r="BZ13" s="51"/>
      <c r="CA13" s="51"/>
      <c r="CB13" s="51"/>
      <c r="CC13" s="51"/>
      <c r="CD13" s="51"/>
      <c r="CE13" s="51"/>
      <c r="CF13" s="14"/>
      <c r="CG13" s="14">
        <f>AG13</f>
        <v>0.75</v>
      </c>
      <c r="CH13" s="14">
        <f t="shared" si="11"/>
        <v>0.72</v>
      </c>
      <c r="CI13" s="14">
        <f t="shared" si="11"/>
        <v>0.69</v>
      </c>
      <c r="CJ13" s="14">
        <f t="shared" si="11"/>
        <v>0.74</v>
      </c>
      <c r="CK13" s="14">
        <f t="shared" si="11"/>
        <v>0.77</v>
      </c>
      <c r="CL13" s="51"/>
      <c r="CM13" s="24"/>
      <c r="CN13" s="24"/>
      <c r="CO13" s="24"/>
      <c r="CP13" s="24"/>
      <c r="CQ13" s="24"/>
      <c r="CR13" s="24"/>
      <c r="CS13" s="24"/>
      <c r="CT13" s="24"/>
      <c r="CU13" s="24"/>
      <c r="CV13" s="24"/>
    </row>
    <row r="14" spans="1:100" x14ac:dyDescent="0.45">
      <c r="A14" s="15"/>
      <c r="B14" s="10" t="s">
        <v>16</v>
      </c>
      <c r="C14" s="13"/>
      <c r="D14" s="13"/>
      <c r="E14" s="13"/>
      <c r="F14" s="13"/>
      <c r="G14" s="13"/>
      <c r="H14" s="13"/>
      <c r="I14" s="13">
        <v>4.0467857340539544</v>
      </c>
      <c r="J14" s="13">
        <v>3.6073606963774925</v>
      </c>
      <c r="K14" s="13">
        <v>3.3179858024816213</v>
      </c>
      <c r="L14" s="13">
        <v>3.8007252638562807</v>
      </c>
      <c r="M14" s="13">
        <v>3.6212416747250655</v>
      </c>
      <c r="N14" s="13">
        <v>3.5488168412305643</v>
      </c>
      <c r="O14" s="208">
        <f t="shared" si="13"/>
        <v>-4.7223510427877646E-2</v>
      </c>
      <c r="P14" s="208">
        <f t="shared" si="13"/>
        <v>-2.0000000000000018E-2</v>
      </c>
      <c r="Q14" s="198"/>
      <c r="R14" s="13">
        <v>0.95099464750267926</v>
      </c>
      <c r="S14" s="13">
        <v>0.98134554050808409</v>
      </c>
      <c r="T14" s="13">
        <v>1.0319303621837586</v>
      </c>
      <c r="U14" s="13">
        <v>1.0825151838594325</v>
      </c>
      <c r="V14" s="13">
        <v>0.90711806319226129</v>
      </c>
      <c r="W14" s="13">
        <v>0.70877706358876735</v>
      </c>
      <c r="X14" s="13">
        <v>1.0227414708181888</v>
      </c>
      <c r="Y14" s="13">
        <v>0.96872409877827415</v>
      </c>
      <c r="Z14" s="13">
        <v>0.82881506309164643</v>
      </c>
      <c r="AA14" s="13">
        <v>0.89241230521907855</v>
      </c>
      <c r="AB14" s="13">
        <v>0.88705508832981905</v>
      </c>
      <c r="AC14" s="13">
        <v>0.74704625603079422</v>
      </c>
      <c r="AD14" s="13">
        <v>0.89773750628600568</v>
      </c>
      <c r="AE14" s="13">
        <v>0.92662318129817312</v>
      </c>
      <c r="AF14" s="13">
        <v>0.94864337432614554</v>
      </c>
      <c r="AG14" s="468">
        <v>0.76956394129992367</v>
      </c>
      <c r="AH14" s="468">
        <v>0.93428363834913897</v>
      </c>
      <c r="AI14" s="468">
        <v>0.91102187988335515</v>
      </c>
      <c r="AJ14" s="468">
        <v>0.95974332239621951</v>
      </c>
      <c r="AK14" s="468">
        <v>0.81619283409635202</v>
      </c>
      <c r="AL14" s="13"/>
      <c r="AM14" s="285">
        <f t="shared" si="14"/>
        <v>6.0591317100518349E-2</v>
      </c>
      <c r="AN14" s="285">
        <f t="shared" si="15"/>
        <v>-0.14957175001901624</v>
      </c>
      <c r="AO14" s="638"/>
      <c r="AP14" s="7">
        <f t="shared" si="16"/>
        <v>1.9323401880107633</v>
      </c>
      <c r="AQ14" s="7">
        <f t="shared" si="4"/>
        <v>2.114445546043191</v>
      </c>
      <c r="AR14" s="7">
        <f t="shared" si="5"/>
        <v>1.6158951267810286</v>
      </c>
      <c r="AS14" s="59">
        <f t="shared" si="6"/>
        <v>1.9914655695964629</v>
      </c>
      <c r="AT14" s="59">
        <f t="shared" si="7"/>
        <v>1.7212273683107249</v>
      </c>
      <c r="AU14" s="59">
        <f t="shared" si="8"/>
        <v>1.6341013443606132</v>
      </c>
      <c r="AV14" s="59">
        <f t="shared" si="17"/>
        <v>1.8243606875841789</v>
      </c>
      <c r="AW14" s="59">
        <f t="shared" si="18"/>
        <v>1.7182073156260693</v>
      </c>
      <c r="AX14" s="59">
        <f t="shared" si="19"/>
        <v>1.845305518232494</v>
      </c>
      <c r="AY14" s="59">
        <f t="shared" si="20"/>
        <v>1.7759361564925715</v>
      </c>
      <c r="BA14" s="10" t="s">
        <v>16</v>
      </c>
      <c r="BB14" s="13"/>
      <c r="BC14" s="7"/>
      <c r="BD14" s="7"/>
      <c r="BE14" s="7"/>
      <c r="BF14" s="7"/>
      <c r="BG14" s="7"/>
      <c r="BH14" s="7">
        <f t="shared" si="9"/>
        <v>4.0467857340539544</v>
      </c>
      <c r="BI14" s="7">
        <f t="shared" si="9"/>
        <v>3.6073606963774925</v>
      </c>
      <c r="BJ14" s="7">
        <f t="shared" si="9"/>
        <v>3.3179858024816213</v>
      </c>
      <c r="BK14" s="7">
        <f t="shared" si="9"/>
        <v>3.8007252638562807</v>
      </c>
      <c r="BL14" s="7">
        <f t="shared" si="9"/>
        <v>3.6212416747250655</v>
      </c>
      <c r="BM14" s="788"/>
      <c r="BN14" s="788"/>
      <c r="BO14" s="212"/>
      <c r="BP14" s="208"/>
      <c r="BQ14" s="196"/>
      <c r="BR14" s="51"/>
      <c r="BS14" s="51"/>
      <c r="BT14" s="51"/>
      <c r="BU14" s="51"/>
      <c r="BV14" s="51"/>
      <c r="BW14" s="51"/>
      <c r="BX14" s="51"/>
      <c r="BY14" s="51"/>
      <c r="BZ14" s="51"/>
      <c r="CA14" s="51"/>
      <c r="CB14" s="51"/>
      <c r="CC14" s="51"/>
      <c r="CD14" s="51"/>
      <c r="CE14" s="51"/>
      <c r="CF14" s="14"/>
      <c r="CG14" s="14">
        <f t="shared" ref="CG14:CG17" si="28">AG14</f>
        <v>0.76956394129992367</v>
      </c>
      <c r="CH14" s="14">
        <f t="shared" si="11"/>
        <v>0.93428363834913897</v>
      </c>
      <c r="CI14" s="14">
        <f t="shared" si="11"/>
        <v>0.91102187988335515</v>
      </c>
      <c r="CJ14" s="14">
        <f t="shared" si="11"/>
        <v>0.95974332239621951</v>
      </c>
      <c r="CK14" s="14">
        <f t="shared" si="11"/>
        <v>0.81619283409635202</v>
      </c>
      <c r="CL14" s="51"/>
      <c r="CM14" s="24"/>
      <c r="CN14" s="24"/>
      <c r="CO14" s="24"/>
      <c r="CP14" s="24"/>
      <c r="CQ14" s="24"/>
      <c r="CR14" s="24"/>
      <c r="CS14" s="24"/>
      <c r="CT14" s="24"/>
      <c r="CU14" s="24"/>
      <c r="CV14" s="24"/>
    </row>
    <row r="15" spans="1:100" x14ac:dyDescent="0.45">
      <c r="A15" s="15"/>
      <c r="B15" s="10" t="s">
        <v>17</v>
      </c>
      <c r="C15" s="13"/>
      <c r="D15" s="13"/>
      <c r="E15" s="13"/>
      <c r="F15" s="13"/>
      <c r="G15" s="13"/>
      <c r="H15" s="13"/>
      <c r="I15" s="13">
        <v>187.4376351734617</v>
      </c>
      <c r="J15" s="13">
        <v>162.41693582805777</v>
      </c>
      <c r="K15" s="13">
        <v>160</v>
      </c>
      <c r="L15" s="13">
        <v>164.8</v>
      </c>
      <c r="M15" s="13">
        <v>154</v>
      </c>
      <c r="N15" s="13">
        <v>160.16</v>
      </c>
      <c r="O15" s="208">
        <f t="shared" si="13"/>
        <v>-6.5533980582524354E-2</v>
      </c>
      <c r="P15" s="208">
        <f t="shared" si="13"/>
        <v>4.0000000000000036E-2</v>
      </c>
      <c r="Q15" s="198"/>
      <c r="R15" s="13">
        <v>46.859408793365425</v>
      </c>
      <c r="S15" s="13">
        <v>46.859408793365425</v>
      </c>
      <c r="T15" s="13">
        <v>46.859408793365425</v>
      </c>
      <c r="U15" s="13">
        <v>46.859408793365425</v>
      </c>
      <c r="V15" s="13">
        <v>42.2</v>
      </c>
      <c r="W15" s="13">
        <v>35.870000000000005</v>
      </c>
      <c r="X15" s="13">
        <v>42.173467914028883</v>
      </c>
      <c r="Y15" s="13">
        <v>42.173467914028883</v>
      </c>
      <c r="Z15" s="13">
        <v>40</v>
      </c>
      <c r="AA15" s="13">
        <v>40</v>
      </c>
      <c r="AB15" s="13">
        <v>40</v>
      </c>
      <c r="AC15" s="13">
        <v>40</v>
      </c>
      <c r="AD15" s="13">
        <v>42</v>
      </c>
      <c r="AE15" s="13">
        <v>42.800000000000004</v>
      </c>
      <c r="AF15" s="13">
        <v>40</v>
      </c>
      <c r="AG15" s="468">
        <v>40</v>
      </c>
      <c r="AH15" s="468">
        <v>40</v>
      </c>
      <c r="AI15" s="468">
        <v>38</v>
      </c>
      <c r="AJ15" s="468">
        <v>38</v>
      </c>
      <c r="AK15" s="468">
        <v>38</v>
      </c>
      <c r="AL15" s="13"/>
      <c r="AM15" s="285">
        <f t="shared" si="14"/>
        <v>-5.0000000000000044E-2</v>
      </c>
      <c r="AN15" s="285">
        <f t="shared" si="15"/>
        <v>0</v>
      </c>
      <c r="AO15" s="638"/>
      <c r="AP15" s="7">
        <f t="shared" si="16"/>
        <v>93.71881758673085</v>
      </c>
      <c r="AQ15" s="7">
        <f t="shared" si="4"/>
        <v>93.71881758673085</v>
      </c>
      <c r="AR15" s="7">
        <f t="shared" si="5"/>
        <v>78.070000000000007</v>
      </c>
      <c r="AS15" s="59">
        <f t="shared" si="6"/>
        <v>84.346935828057767</v>
      </c>
      <c r="AT15" s="59">
        <f t="shared" si="7"/>
        <v>80</v>
      </c>
      <c r="AU15" s="59">
        <f t="shared" si="8"/>
        <v>80</v>
      </c>
      <c r="AV15" s="59">
        <f t="shared" si="17"/>
        <v>84.800000000000011</v>
      </c>
      <c r="AW15" s="59">
        <f t="shared" si="18"/>
        <v>80</v>
      </c>
      <c r="AX15" s="59">
        <f t="shared" si="19"/>
        <v>78</v>
      </c>
      <c r="AY15" s="59">
        <f t="shared" si="20"/>
        <v>76</v>
      </c>
      <c r="BA15" s="10" t="s">
        <v>17</v>
      </c>
      <c r="BB15" s="13"/>
      <c r="BC15" s="7"/>
      <c r="BD15" s="7"/>
      <c r="BE15" s="7"/>
      <c r="BF15" s="7"/>
      <c r="BG15" s="7"/>
      <c r="BH15" s="7">
        <f t="shared" si="9"/>
        <v>187.4376351734617</v>
      </c>
      <c r="BI15" s="7">
        <f t="shared" si="9"/>
        <v>162.41693582805777</v>
      </c>
      <c r="BJ15" s="7">
        <f t="shared" si="9"/>
        <v>160</v>
      </c>
      <c r="BK15" s="7">
        <f t="shared" si="9"/>
        <v>164.8</v>
      </c>
      <c r="BL15" s="7">
        <f t="shared" si="9"/>
        <v>154</v>
      </c>
      <c r="BM15" s="7"/>
      <c r="BN15" s="7"/>
      <c r="BO15" s="212"/>
      <c r="BP15" s="208"/>
      <c r="BQ15" s="27"/>
      <c r="BR15" s="51"/>
      <c r="BS15" s="51"/>
      <c r="BT15" s="51"/>
      <c r="BU15" s="51"/>
      <c r="BV15" s="51"/>
      <c r="BW15" s="51"/>
      <c r="BX15" s="51"/>
      <c r="BY15" s="51"/>
      <c r="BZ15" s="51"/>
      <c r="CA15" s="51"/>
      <c r="CB15" s="51"/>
      <c r="CC15" s="51"/>
      <c r="CD15" s="51"/>
      <c r="CE15" s="51"/>
      <c r="CF15" s="14"/>
      <c r="CG15" s="14">
        <f t="shared" si="28"/>
        <v>40</v>
      </c>
      <c r="CH15" s="14">
        <f t="shared" si="11"/>
        <v>40</v>
      </c>
      <c r="CI15" s="14">
        <f t="shared" si="11"/>
        <v>38</v>
      </c>
      <c r="CJ15" s="14">
        <f t="shared" si="11"/>
        <v>38</v>
      </c>
      <c r="CK15" s="14">
        <f t="shared" si="11"/>
        <v>38</v>
      </c>
      <c r="CL15" s="51"/>
      <c r="CM15" s="24"/>
      <c r="CN15" s="24"/>
      <c r="CO15" s="24"/>
      <c r="CP15" s="24"/>
      <c r="CQ15" s="24"/>
      <c r="CR15" s="24"/>
      <c r="CS15" s="24"/>
      <c r="CT15" s="24"/>
      <c r="CU15" s="24"/>
      <c r="CV15" s="24"/>
    </row>
    <row r="16" spans="1:100" x14ac:dyDescent="0.45">
      <c r="A16" s="15"/>
      <c r="B16" s="10" t="s">
        <v>18</v>
      </c>
      <c r="C16" s="13"/>
      <c r="D16" s="13"/>
      <c r="E16" s="13"/>
      <c r="F16" s="13"/>
      <c r="G16" s="13"/>
      <c r="H16" s="13"/>
      <c r="I16" s="13">
        <v>276.49621425241537</v>
      </c>
      <c r="J16" s="13">
        <v>247.87885607729038</v>
      </c>
      <c r="K16" s="13">
        <v>250.20591830501394</v>
      </c>
      <c r="L16" s="13">
        <v>195.16061627791089</v>
      </c>
      <c r="M16" s="13">
        <v>183.17325087916157</v>
      </c>
      <c r="N16" s="13">
        <v>186.83671589674481</v>
      </c>
      <c r="O16" s="208">
        <f t="shared" si="13"/>
        <v>-6.1423076168601431E-2</v>
      </c>
      <c r="P16" s="208">
        <f t="shared" si="13"/>
        <v>2.0000000000000018E-2</v>
      </c>
      <c r="Q16" s="198"/>
      <c r="R16" s="13">
        <v>70.50653463436592</v>
      </c>
      <c r="S16" s="13">
        <v>69.124053563103843</v>
      </c>
      <c r="T16" s="13">
        <v>66.359091420579688</v>
      </c>
      <c r="U16" s="13">
        <v>70.50653463436592</v>
      </c>
      <c r="V16" s="13">
        <v>24.677287122028069</v>
      </c>
      <c r="W16" s="13">
        <v>58.755445528638262</v>
      </c>
      <c r="X16" s="13">
        <v>76.312955133666634</v>
      </c>
      <c r="Y16" s="13">
        <v>88.133168292957407</v>
      </c>
      <c r="Z16" s="13">
        <v>75</v>
      </c>
      <c r="AA16" s="13">
        <v>54.642564341633587</v>
      </c>
      <c r="AB16" s="13">
        <v>61.199672062629624</v>
      </c>
      <c r="AC16" s="13">
        <v>59.363681900750734</v>
      </c>
      <c r="AD16" s="13">
        <v>53.427313710675662</v>
      </c>
      <c r="AE16" s="13">
        <v>46.446179690388547</v>
      </c>
      <c r="AF16" s="13">
        <v>46.511750767598514</v>
      </c>
      <c r="AG16" s="468">
        <v>48.775372109248167</v>
      </c>
      <c r="AH16" s="468">
        <v>52.358767436462145</v>
      </c>
      <c r="AI16" s="468">
        <v>42.730485315157466</v>
      </c>
      <c r="AJ16" s="468">
        <v>44.186163229218586</v>
      </c>
      <c r="AK16" s="468">
        <v>43.897834898323367</v>
      </c>
      <c r="AL16" s="13"/>
      <c r="AM16" s="285">
        <f t="shared" si="14"/>
        <v>-9.9999999999999645E-2</v>
      </c>
      <c r="AN16" s="285">
        <f t="shared" si="15"/>
        <v>-6.5253081467946394E-3</v>
      </c>
      <c r="AO16" s="638"/>
      <c r="AP16" s="7">
        <f t="shared" si="16"/>
        <v>139.63058819746976</v>
      </c>
      <c r="AQ16" s="7">
        <f t="shared" si="4"/>
        <v>136.86562605494561</v>
      </c>
      <c r="AR16" s="7">
        <f t="shared" si="5"/>
        <v>83.432732650666338</v>
      </c>
      <c r="AS16" s="59">
        <f t="shared" si="6"/>
        <v>164.44612342662404</v>
      </c>
      <c r="AT16" s="59">
        <f t="shared" si="7"/>
        <v>129.6425643416336</v>
      </c>
      <c r="AU16" s="59">
        <f t="shared" si="8"/>
        <v>120.56335396338037</v>
      </c>
      <c r="AV16" s="59">
        <f t="shared" si="17"/>
        <v>99.873493401064209</v>
      </c>
      <c r="AW16" s="59">
        <f t="shared" si="18"/>
        <v>95.287122876846681</v>
      </c>
      <c r="AX16" s="59">
        <f t="shared" si="19"/>
        <v>95.089252751619611</v>
      </c>
      <c r="AY16" s="59">
        <f t="shared" si="20"/>
        <v>88.083998127541946</v>
      </c>
      <c r="BA16" s="10" t="s">
        <v>18</v>
      </c>
      <c r="BB16" s="13"/>
      <c r="BC16" s="7"/>
      <c r="BD16" s="7"/>
      <c r="BE16" s="7"/>
      <c r="BF16" s="7"/>
      <c r="BG16" s="7"/>
      <c r="BH16" s="7">
        <f t="shared" si="9"/>
        <v>276.49621425241537</v>
      </c>
      <c r="BI16" s="7">
        <f t="shared" si="9"/>
        <v>247.87885607729038</v>
      </c>
      <c r="BJ16" s="7">
        <f t="shared" si="9"/>
        <v>250.20591830501394</v>
      </c>
      <c r="BK16" s="7">
        <f t="shared" si="9"/>
        <v>195.16061627791089</v>
      </c>
      <c r="BL16" s="7">
        <f t="shared" si="9"/>
        <v>183.17325087916157</v>
      </c>
      <c r="BM16" s="7"/>
      <c r="BN16" s="7"/>
      <c r="BO16" s="212"/>
      <c r="BP16" s="208"/>
      <c r="BQ16" s="27"/>
      <c r="BR16" s="51"/>
      <c r="BS16" s="51"/>
      <c r="BT16" s="51"/>
      <c r="BU16" s="51"/>
      <c r="BV16" s="51"/>
      <c r="BW16" s="51"/>
      <c r="BX16" s="51"/>
      <c r="BY16" s="51"/>
      <c r="BZ16" s="51"/>
      <c r="CA16" s="51"/>
      <c r="CB16" s="51"/>
      <c r="CC16" s="51"/>
      <c r="CD16" s="51"/>
      <c r="CE16" s="51"/>
      <c r="CF16" s="14"/>
      <c r="CG16" s="14">
        <f t="shared" si="28"/>
        <v>48.775372109248167</v>
      </c>
      <c r="CH16" s="14">
        <f t="shared" si="11"/>
        <v>52.358767436462145</v>
      </c>
      <c r="CI16" s="14">
        <f t="shared" si="11"/>
        <v>42.730485315157466</v>
      </c>
      <c r="CJ16" s="14">
        <f t="shared" si="11"/>
        <v>44.186163229218586</v>
      </c>
      <c r="CK16" s="14">
        <f t="shared" si="11"/>
        <v>43.897834898323367</v>
      </c>
      <c r="CL16" s="51"/>
      <c r="CM16" s="24"/>
      <c r="CN16" s="24"/>
      <c r="CO16" s="24"/>
      <c r="CP16" s="24"/>
      <c r="CQ16" s="24"/>
      <c r="CR16" s="24"/>
      <c r="CS16" s="24"/>
      <c r="CT16" s="24"/>
      <c r="CU16" s="24"/>
      <c r="CV16" s="24"/>
    </row>
    <row r="17" spans="1:100" x14ac:dyDescent="0.45">
      <c r="A17" s="15"/>
      <c r="B17" s="52" t="s">
        <v>19</v>
      </c>
      <c r="C17" s="54"/>
      <c r="D17" s="54"/>
      <c r="E17" s="54"/>
      <c r="F17" s="54"/>
      <c r="G17" s="54"/>
      <c r="H17" s="54"/>
      <c r="I17" s="54">
        <v>5.3</v>
      </c>
      <c r="J17" s="54">
        <v>5.0999999999999996</v>
      </c>
      <c r="K17" s="54">
        <v>5.4</v>
      </c>
      <c r="L17" s="54">
        <v>5.65</v>
      </c>
      <c r="M17" s="54">
        <v>5</v>
      </c>
      <c r="N17" s="54">
        <v>4.9000000000000004</v>
      </c>
      <c r="O17" s="217">
        <f t="shared" si="13"/>
        <v>-0.11504424778761069</v>
      </c>
      <c r="P17" s="217">
        <f t="shared" si="13"/>
        <v>-1.9999999999999907E-2</v>
      </c>
      <c r="Q17" s="198"/>
      <c r="R17" s="54">
        <v>1.325</v>
      </c>
      <c r="S17" s="54">
        <v>1.325</v>
      </c>
      <c r="T17" s="54">
        <v>1.325</v>
      </c>
      <c r="U17" s="54">
        <v>1.325</v>
      </c>
      <c r="V17" s="54">
        <v>1.2749999999999999</v>
      </c>
      <c r="W17" s="54">
        <v>1.02</v>
      </c>
      <c r="X17" s="54">
        <v>1.02</v>
      </c>
      <c r="Y17" s="54">
        <v>1.7849999999999997</v>
      </c>
      <c r="Z17" s="54">
        <v>1.35</v>
      </c>
      <c r="AA17" s="54">
        <v>1.35</v>
      </c>
      <c r="AB17" s="54">
        <v>1.35</v>
      </c>
      <c r="AC17" s="54">
        <v>1.35</v>
      </c>
      <c r="AD17" s="54">
        <v>1.4125000000000001</v>
      </c>
      <c r="AE17" s="54">
        <v>1.4125000000000001</v>
      </c>
      <c r="AF17" s="54">
        <v>1.4125000000000001</v>
      </c>
      <c r="AG17" s="661">
        <v>1.4125000000000001</v>
      </c>
      <c r="AH17" s="661">
        <v>1.4125000000000001</v>
      </c>
      <c r="AI17" s="661">
        <v>1.4125000000000001</v>
      </c>
      <c r="AJ17" s="661">
        <v>1.4125000000000001</v>
      </c>
      <c r="AK17" s="661">
        <v>0.76249999999999929</v>
      </c>
      <c r="AL17" s="13"/>
      <c r="AM17" s="624">
        <f t="shared" si="14"/>
        <v>-0.46017699115044297</v>
      </c>
      <c r="AN17" s="624">
        <f t="shared" si="15"/>
        <v>-0.46017699115044297</v>
      </c>
      <c r="AO17" s="638"/>
      <c r="AP17" s="54">
        <f t="shared" si="16"/>
        <v>2.65</v>
      </c>
      <c r="AQ17" s="54">
        <f t="shared" si="4"/>
        <v>2.65</v>
      </c>
      <c r="AR17" s="54">
        <f t="shared" si="5"/>
        <v>2.2949999999999999</v>
      </c>
      <c r="AS17" s="516">
        <f t="shared" si="6"/>
        <v>2.8049999999999997</v>
      </c>
      <c r="AT17" s="620">
        <f t="shared" si="7"/>
        <v>2.7</v>
      </c>
      <c r="AU17" s="620">
        <f t="shared" si="8"/>
        <v>2.7</v>
      </c>
      <c r="AV17" s="620">
        <f t="shared" si="17"/>
        <v>2.8250000000000002</v>
      </c>
      <c r="AW17" s="620">
        <f t="shared" si="18"/>
        <v>2.8250000000000002</v>
      </c>
      <c r="AX17" s="620">
        <f t="shared" si="19"/>
        <v>2.8250000000000002</v>
      </c>
      <c r="AY17" s="620">
        <f t="shared" si="20"/>
        <v>2.1749999999999994</v>
      </c>
      <c r="BA17" s="52" t="s">
        <v>19</v>
      </c>
      <c r="BB17" s="54"/>
      <c r="BC17" s="29"/>
      <c r="BD17" s="29"/>
      <c r="BE17" s="29"/>
      <c r="BF17" s="29"/>
      <c r="BG17" s="29"/>
      <c r="BH17" s="29">
        <f t="shared" si="9"/>
        <v>5.3</v>
      </c>
      <c r="BI17" s="29">
        <f t="shared" si="9"/>
        <v>5.0999999999999996</v>
      </c>
      <c r="BJ17" s="29">
        <f t="shared" si="9"/>
        <v>5.4</v>
      </c>
      <c r="BK17" s="29">
        <f t="shared" si="9"/>
        <v>5.65</v>
      </c>
      <c r="BL17" s="29">
        <f t="shared" si="9"/>
        <v>5</v>
      </c>
      <c r="BM17" s="29"/>
      <c r="BN17" s="29"/>
      <c r="BO17" s="216"/>
      <c r="BP17" s="217"/>
      <c r="BQ17" s="27"/>
      <c r="BR17" s="53"/>
      <c r="BS17" s="53"/>
      <c r="BT17" s="53"/>
      <c r="BU17" s="53"/>
      <c r="BV17" s="53"/>
      <c r="BW17" s="53"/>
      <c r="BX17" s="53"/>
      <c r="BY17" s="53"/>
      <c r="BZ17" s="53"/>
      <c r="CA17" s="53"/>
      <c r="CB17" s="53"/>
      <c r="CC17" s="53"/>
      <c r="CD17" s="53"/>
      <c r="CE17" s="53"/>
      <c r="CF17" s="851"/>
      <c r="CG17" s="851">
        <f t="shared" si="28"/>
        <v>1.4125000000000001</v>
      </c>
      <c r="CH17" s="851">
        <f t="shared" si="11"/>
        <v>1.4125000000000001</v>
      </c>
      <c r="CI17" s="851">
        <f t="shared" si="11"/>
        <v>1.4125000000000001</v>
      </c>
      <c r="CJ17" s="851">
        <f t="shared" si="11"/>
        <v>1.4125000000000001</v>
      </c>
      <c r="CK17" s="851">
        <f t="shared" si="11"/>
        <v>0.76249999999999929</v>
      </c>
      <c r="CL17" s="53"/>
      <c r="CM17" s="851"/>
      <c r="CN17" s="851"/>
      <c r="CO17" s="851"/>
      <c r="CP17" s="851"/>
      <c r="CQ17" s="851"/>
      <c r="CR17" s="851"/>
      <c r="CS17" s="851"/>
      <c r="CT17" s="851"/>
      <c r="CU17" s="851"/>
      <c r="CV17" s="851"/>
    </row>
    <row r="18" spans="1:100" x14ac:dyDescent="0.45">
      <c r="A18" s="15"/>
      <c r="B18" s="20" t="s">
        <v>106</v>
      </c>
      <c r="C18" s="520">
        <v>25</v>
      </c>
      <c r="D18" s="520">
        <v>25</v>
      </c>
      <c r="E18" s="520">
        <v>20</v>
      </c>
      <c r="F18" s="520">
        <v>25</v>
      </c>
      <c r="G18" s="520">
        <v>30</v>
      </c>
      <c r="H18" s="520">
        <v>30</v>
      </c>
      <c r="I18" s="50">
        <f>SUM(I19:I23)</f>
        <v>68.990795378637287</v>
      </c>
      <c r="J18" s="50">
        <f t="shared" ref="J18:N18" si="29">SUM(J19:J23)</f>
        <v>66.060845915450145</v>
      </c>
      <c r="K18" s="50">
        <f t="shared" si="29"/>
        <v>66.666317231283841</v>
      </c>
      <c r="L18" s="50">
        <f t="shared" si="29"/>
        <v>68.558324618682136</v>
      </c>
      <c r="M18" s="50">
        <f t="shared" si="29"/>
        <v>70.555064862119309</v>
      </c>
      <c r="N18" s="50">
        <f t="shared" si="29"/>
        <v>74.554920162982185</v>
      </c>
      <c r="O18" s="492">
        <f t="shared" si="13"/>
        <v>2.9124694259128114E-2</v>
      </c>
      <c r="P18" s="210">
        <f t="shared" si="13"/>
        <v>5.6691256803172108E-2</v>
      </c>
      <c r="Q18" s="198"/>
      <c r="R18" s="50">
        <f>SUM(R19:R23)</f>
        <v>17.937606798445696</v>
      </c>
      <c r="S18" s="50">
        <f t="shared" ref="S18:AK18" si="30">SUM(S19:S23)</f>
        <v>16.557790890872948</v>
      </c>
      <c r="T18" s="50">
        <f t="shared" si="30"/>
        <v>16.385313902426354</v>
      </c>
      <c r="U18" s="50">
        <f t="shared" si="30"/>
        <v>18.110083786892289</v>
      </c>
      <c r="V18" s="50">
        <f t="shared" si="30"/>
        <v>16.479488045274731</v>
      </c>
      <c r="W18" s="50">
        <f t="shared" si="30"/>
        <v>15.373961322113898</v>
      </c>
      <c r="X18" s="50">
        <f t="shared" si="30"/>
        <v>17.033194864445417</v>
      </c>
      <c r="Y18" s="50">
        <f t="shared" si="30"/>
        <v>17.174201683616104</v>
      </c>
      <c r="Z18" s="50">
        <f t="shared" si="30"/>
        <v>16.098671377038862</v>
      </c>
      <c r="AA18" s="50">
        <f t="shared" si="30"/>
        <v>16.492724302749252</v>
      </c>
      <c r="AB18" s="50">
        <f t="shared" si="30"/>
        <v>16.976158273212008</v>
      </c>
      <c r="AC18" s="50">
        <f t="shared" si="30"/>
        <v>17.098763278283712</v>
      </c>
      <c r="AD18" s="50">
        <f t="shared" si="30"/>
        <v>17.183081154670536</v>
      </c>
      <c r="AE18" s="50">
        <f t="shared" si="30"/>
        <v>16.953705778860243</v>
      </c>
      <c r="AF18" s="50">
        <f t="shared" si="30"/>
        <v>17.173206530480826</v>
      </c>
      <c r="AG18" s="495">
        <f t="shared" si="30"/>
        <v>17.248331154670534</v>
      </c>
      <c r="AH18" s="495">
        <f t="shared" si="30"/>
        <v>17.305144118486485</v>
      </c>
      <c r="AI18" s="495">
        <f t="shared" si="30"/>
        <v>17.449211105069594</v>
      </c>
      <c r="AJ18" s="495">
        <f t="shared" si="30"/>
        <v>17.449211105069594</v>
      </c>
      <c r="AK18" s="495">
        <f t="shared" si="30"/>
        <v>18.35149853349364</v>
      </c>
      <c r="AL18" s="50"/>
      <c r="AM18" s="284">
        <f t="shared" si="14"/>
        <v>6.3957919692676279E-2</v>
      </c>
      <c r="AN18" s="284">
        <f t="shared" si="15"/>
        <v>5.1709353677422243E-2</v>
      </c>
      <c r="AO18" s="638"/>
      <c r="AP18" s="50">
        <f t="shared" si="16"/>
        <v>34.495397689318644</v>
      </c>
      <c r="AQ18" s="50">
        <f t="shared" si="4"/>
        <v>34.495397689318644</v>
      </c>
      <c r="AR18" s="50">
        <f t="shared" si="5"/>
        <v>31.853449367388627</v>
      </c>
      <c r="AS18" s="50">
        <f t="shared" si="6"/>
        <v>34.207396548061524</v>
      </c>
      <c r="AT18" s="50">
        <f t="shared" si="7"/>
        <v>32.591395679788114</v>
      </c>
      <c r="AU18" s="50">
        <f t="shared" si="8"/>
        <v>34.07492155149572</v>
      </c>
      <c r="AV18" s="50">
        <f t="shared" si="17"/>
        <v>34.136786933530779</v>
      </c>
      <c r="AW18" s="50">
        <f t="shared" si="18"/>
        <v>34.421537685151364</v>
      </c>
      <c r="AX18" s="50">
        <f t="shared" si="19"/>
        <v>34.754355223556075</v>
      </c>
      <c r="AY18" s="50">
        <f t="shared" si="20"/>
        <v>35.800709638563234</v>
      </c>
      <c r="BA18" s="20" t="s">
        <v>6</v>
      </c>
      <c r="BB18" s="50">
        <f t="shared" ref="BB18:BG18" si="31">C18</f>
        <v>25</v>
      </c>
      <c r="BC18" s="31">
        <f t="shared" si="31"/>
        <v>25</v>
      </c>
      <c r="BD18" s="31">
        <f t="shared" si="31"/>
        <v>20</v>
      </c>
      <c r="BE18" s="31">
        <f t="shared" si="31"/>
        <v>25</v>
      </c>
      <c r="BF18" s="31">
        <f t="shared" si="31"/>
        <v>30</v>
      </c>
      <c r="BG18" s="31">
        <f t="shared" si="31"/>
        <v>30</v>
      </c>
      <c r="BH18" s="31">
        <f t="shared" si="9"/>
        <v>68.990795378637287</v>
      </c>
      <c r="BI18" s="31">
        <f t="shared" si="9"/>
        <v>66.060845915450145</v>
      </c>
      <c r="BJ18" s="31">
        <f t="shared" si="9"/>
        <v>66.666317231283841</v>
      </c>
      <c r="BK18" s="31">
        <f t="shared" si="9"/>
        <v>68.558324618682136</v>
      </c>
      <c r="BL18" s="31">
        <f>M18</f>
        <v>70.555064862119309</v>
      </c>
      <c r="BM18" s="31">
        <f>N18</f>
        <v>74.554920162982185</v>
      </c>
      <c r="BN18" s="31"/>
      <c r="BO18" s="210">
        <f>O18</f>
        <v>2.9124694259128114E-2</v>
      </c>
      <c r="BP18" s="210">
        <f>P18</f>
        <v>5.6691256803172108E-2</v>
      </c>
      <c r="BQ18" s="198"/>
      <c r="BR18" s="50">
        <f t="shared" ref="BR18:CG18" si="32">R18</f>
        <v>17.937606798445696</v>
      </c>
      <c r="BS18" s="50">
        <f t="shared" si="32"/>
        <v>16.557790890872948</v>
      </c>
      <c r="BT18" s="50">
        <f t="shared" si="32"/>
        <v>16.385313902426354</v>
      </c>
      <c r="BU18" s="50">
        <f t="shared" si="32"/>
        <v>18.110083786892289</v>
      </c>
      <c r="BV18" s="50">
        <f t="shared" si="32"/>
        <v>16.479488045274731</v>
      </c>
      <c r="BW18" s="50">
        <f t="shared" si="32"/>
        <v>15.373961322113898</v>
      </c>
      <c r="BX18" s="50">
        <f t="shared" si="32"/>
        <v>17.033194864445417</v>
      </c>
      <c r="BY18" s="50">
        <f t="shared" si="32"/>
        <v>17.174201683616104</v>
      </c>
      <c r="BZ18" s="50">
        <f t="shared" si="32"/>
        <v>16.098671377038862</v>
      </c>
      <c r="CA18" s="50">
        <f t="shared" si="32"/>
        <v>16.492724302749252</v>
      </c>
      <c r="CB18" s="50">
        <f t="shared" si="32"/>
        <v>16.976158273212008</v>
      </c>
      <c r="CC18" s="50">
        <f t="shared" si="32"/>
        <v>17.098763278283712</v>
      </c>
      <c r="CD18" s="50">
        <f t="shared" si="32"/>
        <v>17.183081154670536</v>
      </c>
      <c r="CE18" s="50">
        <f t="shared" si="32"/>
        <v>16.953705778860243</v>
      </c>
      <c r="CF18" s="31">
        <f t="shared" si="32"/>
        <v>17.173206530480826</v>
      </c>
      <c r="CG18" s="31">
        <f t="shared" si="32"/>
        <v>17.248331154670534</v>
      </c>
      <c r="CH18" s="31">
        <f t="shared" si="11"/>
        <v>17.305144118486485</v>
      </c>
      <c r="CI18" s="31">
        <f t="shared" si="11"/>
        <v>17.449211105069594</v>
      </c>
      <c r="CJ18" s="31">
        <f t="shared" si="11"/>
        <v>17.449211105069594</v>
      </c>
      <c r="CK18" s="31">
        <f t="shared" si="11"/>
        <v>18.35149853349364</v>
      </c>
      <c r="CL18" s="50"/>
      <c r="CM18" s="31">
        <f t="shared" ref="CM18:CV18" si="33">AP18</f>
        <v>34.495397689318644</v>
      </c>
      <c r="CN18" s="31">
        <f t="shared" si="33"/>
        <v>34.495397689318644</v>
      </c>
      <c r="CO18" s="31">
        <f t="shared" si="33"/>
        <v>31.853449367388627</v>
      </c>
      <c r="CP18" s="31">
        <f t="shared" si="33"/>
        <v>34.207396548061524</v>
      </c>
      <c r="CQ18" s="31">
        <f t="shared" si="33"/>
        <v>32.591395679788114</v>
      </c>
      <c r="CR18" s="31">
        <f t="shared" si="33"/>
        <v>34.07492155149572</v>
      </c>
      <c r="CS18" s="31">
        <f t="shared" si="33"/>
        <v>34.136786933530779</v>
      </c>
      <c r="CT18" s="31">
        <f t="shared" si="33"/>
        <v>34.421537685151364</v>
      </c>
      <c r="CU18" s="31">
        <f t="shared" si="33"/>
        <v>34.754355223556075</v>
      </c>
      <c r="CV18" s="31">
        <f t="shared" si="33"/>
        <v>35.800709638563234</v>
      </c>
    </row>
    <row r="19" spans="1:100" x14ac:dyDescent="0.45">
      <c r="A19" s="15"/>
      <c r="B19" s="10" t="s">
        <v>15</v>
      </c>
      <c r="C19" s="13"/>
      <c r="D19" s="13"/>
      <c r="E19" s="13"/>
      <c r="F19" s="13"/>
      <c r="G19" s="13"/>
      <c r="H19" s="13"/>
      <c r="I19" s="13">
        <v>14.904</v>
      </c>
      <c r="J19" s="13">
        <v>12.419999999999998</v>
      </c>
      <c r="K19" s="13">
        <v>12</v>
      </c>
      <c r="L19" s="13">
        <v>12.84</v>
      </c>
      <c r="M19" s="13">
        <v>12.364560620577478</v>
      </c>
      <c r="N19" s="13">
        <v>12.567228696297098</v>
      </c>
      <c r="O19" s="208">
        <f t="shared" si="13"/>
        <v>-3.7027989051598209E-2</v>
      </c>
      <c r="P19" s="208">
        <f t="shared" si="13"/>
        <v>1.6391045500018242E-2</v>
      </c>
      <c r="Q19" s="198"/>
      <c r="R19" s="13">
        <v>3.8750400000000003</v>
      </c>
      <c r="S19" s="13">
        <v>3.5769599999999997</v>
      </c>
      <c r="T19" s="13">
        <v>3.5396999999999998</v>
      </c>
      <c r="U19" s="13">
        <v>3.9123000000000001</v>
      </c>
      <c r="V19" s="13">
        <v>3.0014999999999996</v>
      </c>
      <c r="W19" s="13">
        <v>2.5874999999999999</v>
      </c>
      <c r="X19" s="13">
        <v>3.3533999999999997</v>
      </c>
      <c r="Y19" s="13">
        <v>3.4775999999999989</v>
      </c>
      <c r="Z19" s="13">
        <v>2.8499999999999996</v>
      </c>
      <c r="AA19" s="13">
        <v>2.8499999999999996</v>
      </c>
      <c r="AB19" s="13">
        <v>3.1500000000000004</v>
      </c>
      <c r="AC19" s="13">
        <v>3.1500000000000004</v>
      </c>
      <c r="AD19" s="13">
        <v>3.21</v>
      </c>
      <c r="AE19" s="13">
        <v>3.21</v>
      </c>
      <c r="AF19" s="13">
        <v>3.21</v>
      </c>
      <c r="AG19" s="468">
        <v>3.21</v>
      </c>
      <c r="AH19" s="468">
        <v>3.0911401551443696</v>
      </c>
      <c r="AI19" s="468">
        <v>3.0602287535929258</v>
      </c>
      <c r="AJ19" s="468">
        <v>3.0602287535929258</v>
      </c>
      <c r="AK19" s="468">
        <v>3.152962958247258</v>
      </c>
      <c r="AL19" s="13"/>
      <c r="AM19" s="285">
        <f t="shared" si="14"/>
        <v>-1.7768548832629905E-2</v>
      </c>
      <c r="AN19" s="285">
        <f t="shared" si="15"/>
        <v>3.030303030303072E-2</v>
      </c>
      <c r="AO19" s="638"/>
      <c r="AP19" s="13">
        <f t="shared" si="16"/>
        <v>7.452</v>
      </c>
      <c r="AQ19" s="13">
        <f t="shared" si="4"/>
        <v>7.452</v>
      </c>
      <c r="AR19" s="13">
        <f t="shared" si="5"/>
        <v>5.5889999999999995</v>
      </c>
      <c r="AS19" s="59">
        <f t="shared" si="6"/>
        <v>6.8309999999999986</v>
      </c>
      <c r="AT19" s="59">
        <f t="shared" si="7"/>
        <v>5.6999999999999993</v>
      </c>
      <c r="AU19" s="59">
        <f t="shared" si="8"/>
        <v>6.3000000000000007</v>
      </c>
      <c r="AV19" s="59">
        <f t="shared" si="17"/>
        <v>6.42</v>
      </c>
      <c r="AW19" s="59">
        <f t="shared" si="18"/>
        <v>6.42</v>
      </c>
      <c r="AX19" s="59">
        <f t="shared" si="19"/>
        <v>6.1513689087372949</v>
      </c>
      <c r="AY19" s="59">
        <f t="shared" si="20"/>
        <v>6.2131917118401834</v>
      </c>
      <c r="AZ19" s="15"/>
      <c r="BA19" s="10" t="s">
        <v>15</v>
      </c>
      <c r="BB19" s="13"/>
      <c r="BC19" s="7"/>
      <c r="BD19" s="7"/>
      <c r="BE19" s="7"/>
      <c r="BF19" s="7"/>
      <c r="BG19" s="7"/>
      <c r="BH19" s="7">
        <f t="shared" si="9"/>
        <v>14.904</v>
      </c>
      <c r="BI19" s="7">
        <f t="shared" si="9"/>
        <v>12.419999999999998</v>
      </c>
      <c r="BJ19" s="7">
        <f t="shared" si="9"/>
        <v>12</v>
      </c>
      <c r="BK19" s="7">
        <f t="shared" si="9"/>
        <v>12.84</v>
      </c>
      <c r="BL19" s="7">
        <f t="shared" si="9"/>
        <v>12.364560620577478</v>
      </c>
      <c r="BM19" s="7"/>
      <c r="BN19" s="7"/>
      <c r="BO19" s="212"/>
      <c r="BP19" s="208"/>
      <c r="BQ19" s="196"/>
      <c r="BR19" s="51"/>
      <c r="BS19" s="51"/>
      <c r="BT19" s="51"/>
      <c r="BU19" s="51"/>
      <c r="BV19" s="51"/>
      <c r="BW19" s="51"/>
      <c r="BX19" s="51"/>
      <c r="BY19" s="51"/>
      <c r="BZ19" s="51"/>
      <c r="CA19" s="51"/>
      <c r="CB19" s="51"/>
      <c r="CC19" s="51"/>
      <c r="CD19" s="51"/>
      <c r="CE19" s="51"/>
      <c r="CF19" s="14"/>
      <c r="CG19" s="14">
        <f>AG19</f>
        <v>3.21</v>
      </c>
      <c r="CH19" s="14">
        <f t="shared" si="11"/>
        <v>3.0911401551443696</v>
      </c>
      <c r="CI19" s="14">
        <f t="shared" si="11"/>
        <v>3.0602287535929258</v>
      </c>
      <c r="CJ19" s="14">
        <f t="shared" si="11"/>
        <v>3.0602287535929258</v>
      </c>
      <c r="CK19" s="14">
        <f t="shared" si="11"/>
        <v>3.152962958247258</v>
      </c>
      <c r="CL19" s="51"/>
      <c r="CM19" s="24"/>
      <c r="CN19" s="24"/>
      <c r="CO19" s="24"/>
      <c r="CP19" s="24"/>
      <c r="CQ19" s="24"/>
      <c r="CR19" s="24"/>
    </row>
    <row r="20" spans="1:100" x14ac:dyDescent="0.45">
      <c r="A20" s="15"/>
      <c r="B20" s="10" t="s">
        <v>16</v>
      </c>
      <c r="C20" s="13"/>
      <c r="D20" s="13"/>
      <c r="E20" s="13"/>
      <c r="F20" s="13"/>
      <c r="G20" s="13"/>
      <c r="H20" s="13"/>
      <c r="I20" s="13">
        <v>10.857916825547278</v>
      </c>
      <c r="J20" s="13">
        <v>10.315020984269914</v>
      </c>
      <c r="K20" s="13">
        <v>10.857916825547278</v>
      </c>
      <c r="L20" s="13">
        <v>11.075075162058225</v>
      </c>
      <c r="M20" s="13">
        <v>12.914479321974284</v>
      </c>
      <c r="N20" s="13">
        <v>16.402689031900515</v>
      </c>
      <c r="O20" s="208">
        <f t="shared" si="13"/>
        <v>0.16608502723463392</v>
      </c>
      <c r="P20" s="208">
        <f t="shared" si="13"/>
        <v>0.27010068489489636</v>
      </c>
      <c r="Q20" s="198"/>
      <c r="R20" s="13">
        <v>2.8230583746422924</v>
      </c>
      <c r="S20" s="13">
        <v>2.6059000381313466</v>
      </c>
      <c r="T20" s="13">
        <v>2.5787552460674785</v>
      </c>
      <c r="U20" s="13">
        <v>2.8502031667061605</v>
      </c>
      <c r="V20" s="13">
        <v>2.7076930083708528</v>
      </c>
      <c r="W20" s="13">
        <v>2.1919419591573566</v>
      </c>
      <c r="X20" s="13">
        <v>2.7076930083708524</v>
      </c>
      <c r="Y20" s="13">
        <v>2.7076930083708524</v>
      </c>
      <c r="Z20" s="13">
        <v>2.4430312857481375</v>
      </c>
      <c r="AA20" s="13">
        <v>2.7144792063868195</v>
      </c>
      <c r="AB20" s="13">
        <v>2.8502031667061605</v>
      </c>
      <c r="AC20" s="13">
        <v>2.8502031667061605</v>
      </c>
      <c r="AD20" s="13">
        <v>2.7687687905145562</v>
      </c>
      <c r="AE20" s="13">
        <v>2.7133934147042651</v>
      </c>
      <c r="AF20" s="13">
        <v>2.8241441663248472</v>
      </c>
      <c r="AG20" s="468">
        <v>2.7687687905145562</v>
      </c>
      <c r="AH20" s="468">
        <v>2.9380440457491495</v>
      </c>
      <c r="AI20" s="468">
        <v>3.1640474338836992</v>
      </c>
      <c r="AJ20" s="468">
        <v>3.1640474338836992</v>
      </c>
      <c r="AK20" s="468">
        <v>3.6483404084577362</v>
      </c>
      <c r="AL20" s="13"/>
      <c r="AM20" s="285">
        <f t="shared" si="14"/>
        <v>0.31767608077513687</v>
      </c>
      <c r="AN20" s="285">
        <f t="shared" si="15"/>
        <v>0.15306122448979642</v>
      </c>
      <c r="AO20" s="638"/>
      <c r="AP20" s="13">
        <f t="shared" si="16"/>
        <v>5.428958412773639</v>
      </c>
      <c r="AQ20" s="13">
        <f t="shared" si="4"/>
        <v>5.428958412773639</v>
      </c>
      <c r="AR20" s="13">
        <f t="shared" si="5"/>
        <v>4.8996349675282094</v>
      </c>
      <c r="AS20" s="59">
        <f t="shared" si="6"/>
        <v>5.4153860167417047</v>
      </c>
      <c r="AT20" s="59">
        <f t="shared" si="7"/>
        <v>5.157510492134957</v>
      </c>
      <c r="AU20" s="59">
        <f t="shared" si="8"/>
        <v>5.7004063334123209</v>
      </c>
      <c r="AV20" s="59">
        <f t="shared" si="17"/>
        <v>5.4821622052188212</v>
      </c>
      <c r="AW20" s="59">
        <f t="shared" si="18"/>
        <v>5.5929129568394034</v>
      </c>
      <c r="AX20" s="59">
        <f t="shared" si="19"/>
        <v>6.1020914796328487</v>
      </c>
      <c r="AY20" s="59">
        <f t="shared" si="20"/>
        <v>6.812387842341435</v>
      </c>
      <c r="AZ20" s="15"/>
      <c r="BA20" s="10" t="s">
        <v>16</v>
      </c>
      <c r="BB20" s="13"/>
      <c r="BC20" s="7"/>
      <c r="BD20" s="7"/>
      <c r="BE20" s="7"/>
      <c r="BF20" s="7"/>
      <c r="BG20" s="7"/>
      <c r="BH20" s="7">
        <f t="shared" si="9"/>
        <v>10.857916825547278</v>
      </c>
      <c r="BI20" s="7">
        <f t="shared" si="9"/>
        <v>10.315020984269914</v>
      </c>
      <c r="BJ20" s="7">
        <f t="shared" si="9"/>
        <v>10.857916825547278</v>
      </c>
      <c r="BK20" s="7">
        <f t="shared" si="9"/>
        <v>11.075075162058225</v>
      </c>
      <c r="BL20" s="7">
        <f t="shared" si="9"/>
        <v>12.914479321974284</v>
      </c>
      <c r="BM20" s="7"/>
      <c r="BN20" s="7"/>
      <c r="BO20" s="212"/>
      <c r="BP20" s="208"/>
      <c r="BQ20" s="220"/>
      <c r="BR20" s="51"/>
      <c r="BS20" s="51"/>
      <c r="BT20" s="51"/>
      <c r="BU20" s="51"/>
      <c r="BV20" s="51"/>
      <c r="BW20" s="51"/>
      <c r="BX20" s="51"/>
      <c r="BY20" s="51"/>
      <c r="BZ20" s="51"/>
      <c r="CA20" s="51"/>
      <c r="CB20" s="51"/>
      <c r="CC20" s="51"/>
      <c r="CD20" s="51"/>
      <c r="CE20" s="51"/>
      <c r="CF20" s="14"/>
      <c r="CG20" s="14">
        <f t="shared" ref="CG20:CK23" si="34">AG20</f>
        <v>2.7687687905145562</v>
      </c>
      <c r="CH20" s="14">
        <f t="shared" si="11"/>
        <v>2.9380440457491495</v>
      </c>
      <c r="CI20" s="14">
        <f t="shared" si="11"/>
        <v>3.1640474338836992</v>
      </c>
      <c r="CJ20" s="14">
        <f t="shared" si="11"/>
        <v>3.1640474338836992</v>
      </c>
      <c r="CK20" s="14">
        <f t="shared" si="11"/>
        <v>3.6483404084577362</v>
      </c>
      <c r="CL20" s="51"/>
      <c r="CM20" s="24"/>
      <c r="CN20" s="24"/>
      <c r="CO20" s="24"/>
      <c r="CP20" s="24"/>
      <c r="CQ20" s="24"/>
      <c r="CR20" s="24"/>
    </row>
    <row r="21" spans="1:100" x14ac:dyDescent="0.45">
      <c r="A21" s="15"/>
      <c r="B21" s="10" t="s">
        <v>17</v>
      </c>
      <c r="C21" s="13"/>
      <c r="D21" s="13"/>
      <c r="E21" s="13"/>
      <c r="F21" s="13"/>
      <c r="G21" s="13"/>
      <c r="H21" s="13"/>
      <c r="I21" s="13">
        <v>34</v>
      </c>
      <c r="J21" s="13">
        <v>34</v>
      </c>
      <c r="K21" s="13">
        <v>34</v>
      </c>
      <c r="L21" s="13">
        <v>34</v>
      </c>
      <c r="M21" s="13">
        <v>34</v>
      </c>
      <c r="N21" s="13">
        <v>33.659999999999997</v>
      </c>
      <c r="O21" s="208">
        <f t="shared" si="13"/>
        <v>0</v>
      </c>
      <c r="P21" s="208">
        <f t="shared" si="13"/>
        <v>-1.000000000000012E-2</v>
      </c>
      <c r="Q21" s="198"/>
      <c r="R21" s="13">
        <v>8.84</v>
      </c>
      <c r="S21" s="13">
        <v>8.16</v>
      </c>
      <c r="T21" s="13">
        <v>8.0749999999999993</v>
      </c>
      <c r="U21" s="13">
        <v>8.9250000000000007</v>
      </c>
      <c r="V21" s="13">
        <v>8.5</v>
      </c>
      <c r="W21" s="13">
        <v>8.5</v>
      </c>
      <c r="X21" s="13">
        <v>8.5</v>
      </c>
      <c r="Y21" s="13">
        <v>8.5</v>
      </c>
      <c r="Z21" s="13">
        <v>8.5</v>
      </c>
      <c r="AA21" s="13">
        <v>8.5</v>
      </c>
      <c r="AB21" s="13">
        <v>8.5</v>
      </c>
      <c r="AC21" s="13">
        <v>8.5</v>
      </c>
      <c r="AD21" s="13">
        <v>8.5</v>
      </c>
      <c r="AE21" s="13">
        <v>8.5</v>
      </c>
      <c r="AF21" s="13">
        <v>8.5</v>
      </c>
      <c r="AG21" s="468">
        <v>8.5</v>
      </c>
      <c r="AH21" s="468">
        <v>8.4149999999999991</v>
      </c>
      <c r="AI21" s="468">
        <v>8.4574999999999996</v>
      </c>
      <c r="AJ21" s="468">
        <v>8.4574999999999996</v>
      </c>
      <c r="AK21" s="468">
        <v>8.6700000000000017</v>
      </c>
      <c r="AL21" s="13"/>
      <c r="AM21" s="285">
        <f t="shared" si="14"/>
        <v>2.000000000000024E-2</v>
      </c>
      <c r="AN21" s="285">
        <f t="shared" si="15"/>
        <v>2.5125628140703737E-2</v>
      </c>
      <c r="AO21" s="638"/>
      <c r="AP21" s="13">
        <f t="shared" si="16"/>
        <v>17</v>
      </c>
      <c r="AQ21" s="13">
        <f t="shared" si="4"/>
        <v>17</v>
      </c>
      <c r="AR21" s="13">
        <f t="shared" si="5"/>
        <v>17</v>
      </c>
      <c r="AS21" s="59">
        <f t="shared" si="6"/>
        <v>17</v>
      </c>
      <c r="AT21" s="59">
        <f t="shared" si="7"/>
        <v>17</v>
      </c>
      <c r="AU21" s="59">
        <f t="shared" si="8"/>
        <v>17</v>
      </c>
      <c r="AV21" s="59">
        <f t="shared" si="17"/>
        <v>17</v>
      </c>
      <c r="AW21" s="59">
        <f t="shared" si="18"/>
        <v>17</v>
      </c>
      <c r="AX21" s="59">
        <f t="shared" si="19"/>
        <v>16.872499999999999</v>
      </c>
      <c r="AY21" s="59">
        <f t="shared" si="20"/>
        <v>17.127500000000001</v>
      </c>
      <c r="AZ21" s="15"/>
      <c r="BA21" s="10" t="s">
        <v>17</v>
      </c>
      <c r="BB21" s="13"/>
      <c r="BC21" s="7"/>
      <c r="BD21" s="7"/>
      <c r="BE21" s="7"/>
      <c r="BF21" s="7"/>
      <c r="BG21" s="7"/>
      <c r="BH21" s="7">
        <f t="shared" si="9"/>
        <v>34</v>
      </c>
      <c r="BI21" s="7">
        <f t="shared" si="9"/>
        <v>34</v>
      </c>
      <c r="BJ21" s="7">
        <f t="shared" si="9"/>
        <v>34</v>
      </c>
      <c r="BK21" s="7">
        <f t="shared" si="9"/>
        <v>34</v>
      </c>
      <c r="BL21" s="7">
        <f t="shared" si="9"/>
        <v>34</v>
      </c>
      <c r="BM21" s="7"/>
      <c r="BN21" s="7"/>
      <c r="BO21" s="212"/>
      <c r="BP21" s="208"/>
      <c r="BQ21" s="220"/>
      <c r="BR21" s="51"/>
      <c r="BS21" s="51"/>
      <c r="BT21" s="51"/>
      <c r="BU21" s="51"/>
      <c r="BV21" s="51"/>
      <c r="BW21" s="51"/>
      <c r="BX21" s="51"/>
      <c r="BY21" s="51"/>
      <c r="BZ21" s="51"/>
      <c r="CA21" s="51"/>
      <c r="CB21" s="51"/>
      <c r="CC21" s="51"/>
      <c r="CD21" s="51"/>
      <c r="CE21" s="51"/>
      <c r="CF21" s="14"/>
      <c r="CG21" s="14">
        <f t="shared" si="34"/>
        <v>8.5</v>
      </c>
      <c r="CH21" s="14">
        <f t="shared" si="11"/>
        <v>8.4149999999999991</v>
      </c>
      <c r="CI21" s="14">
        <f t="shared" si="11"/>
        <v>8.4574999999999996</v>
      </c>
      <c r="CJ21" s="14">
        <f t="shared" si="11"/>
        <v>8.4574999999999996</v>
      </c>
      <c r="CK21" s="14">
        <f t="shared" si="11"/>
        <v>8.6700000000000017</v>
      </c>
      <c r="CL21" s="51"/>
      <c r="CM21" s="24"/>
      <c r="CN21" s="24"/>
      <c r="CO21" s="24"/>
      <c r="CP21" s="24"/>
      <c r="CQ21" s="24"/>
      <c r="CR21" s="24"/>
    </row>
    <row r="22" spans="1:100" x14ac:dyDescent="0.45">
      <c r="A22" s="15"/>
      <c r="B22" s="10" t="s">
        <v>18</v>
      </c>
      <c r="C22" s="13"/>
      <c r="D22" s="13"/>
      <c r="E22" s="13"/>
      <c r="F22" s="13"/>
      <c r="G22" s="13"/>
      <c r="H22" s="13"/>
      <c r="I22" s="13">
        <v>7.2</v>
      </c>
      <c r="J22" s="13">
        <v>7.4</v>
      </c>
      <c r="K22" s="13">
        <v>7.9</v>
      </c>
      <c r="L22" s="13">
        <v>8.6999999999999993</v>
      </c>
      <c r="M22" s="13">
        <v>9.3524999999999991</v>
      </c>
      <c r="N22" s="13">
        <v>10.007175</v>
      </c>
      <c r="O22" s="208">
        <f t="shared" si="13"/>
        <v>7.4999999999999956E-2</v>
      </c>
      <c r="P22" s="208">
        <f t="shared" si="13"/>
        <v>7.0000000000000062E-2</v>
      </c>
      <c r="Q22" s="198"/>
      <c r="R22" s="13">
        <v>1.8720000000000001</v>
      </c>
      <c r="S22" s="13">
        <v>1.728</v>
      </c>
      <c r="T22" s="13">
        <v>1.71</v>
      </c>
      <c r="U22" s="13">
        <v>1.8899999999999997</v>
      </c>
      <c r="V22" s="13">
        <v>1.7575000000000012</v>
      </c>
      <c r="W22" s="13">
        <v>1.7575000000000001</v>
      </c>
      <c r="X22" s="13">
        <v>1.9425000000000001</v>
      </c>
      <c r="Y22" s="13">
        <v>1.942499999999999</v>
      </c>
      <c r="Z22" s="13">
        <v>1.87625</v>
      </c>
      <c r="AA22" s="13">
        <v>1.9750000000000001</v>
      </c>
      <c r="AB22" s="13">
        <v>1.9750000000000001</v>
      </c>
      <c r="AC22" s="13">
        <v>2.07375</v>
      </c>
      <c r="AD22" s="13">
        <v>2.2184999999999997</v>
      </c>
      <c r="AE22" s="13">
        <v>2.0444999999999998</v>
      </c>
      <c r="AF22" s="13">
        <v>2.1532499999999999</v>
      </c>
      <c r="AG22" s="468">
        <v>2.2837499999999995</v>
      </c>
      <c r="AH22" s="468">
        <v>2.3848874999999996</v>
      </c>
      <c r="AI22" s="468">
        <v>2.2913625</v>
      </c>
      <c r="AJ22" s="468">
        <v>2.2913625</v>
      </c>
      <c r="AK22" s="468">
        <v>2.3848874999999996</v>
      </c>
      <c r="AL22" s="13"/>
      <c r="AM22" s="285">
        <f t="shared" si="14"/>
        <v>4.4285714285714262E-2</v>
      </c>
      <c r="AN22" s="285">
        <f t="shared" si="15"/>
        <v>4.0816326530612068E-2</v>
      </c>
      <c r="AO22" s="638"/>
      <c r="AP22" s="13">
        <f t="shared" si="16"/>
        <v>3.6</v>
      </c>
      <c r="AQ22" s="13">
        <f t="shared" si="4"/>
        <v>3.5999999999999996</v>
      </c>
      <c r="AR22" s="13">
        <f t="shared" si="5"/>
        <v>3.5150000000000015</v>
      </c>
      <c r="AS22" s="59">
        <f t="shared" si="6"/>
        <v>3.8849999999999989</v>
      </c>
      <c r="AT22" s="59">
        <f t="shared" si="7"/>
        <v>3.8512500000000003</v>
      </c>
      <c r="AU22" s="59">
        <f t="shared" si="8"/>
        <v>4.0487500000000001</v>
      </c>
      <c r="AV22" s="59">
        <f t="shared" si="17"/>
        <v>4.2629999999999999</v>
      </c>
      <c r="AW22" s="59">
        <f t="shared" si="18"/>
        <v>4.4369999999999994</v>
      </c>
      <c r="AX22" s="59">
        <f t="shared" si="19"/>
        <v>4.6762499999999996</v>
      </c>
      <c r="AY22" s="59">
        <f t="shared" si="20"/>
        <v>4.6762499999999996</v>
      </c>
      <c r="BA22" s="10" t="s">
        <v>18</v>
      </c>
      <c r="BB22" s="13"/>
      <c r="BC22" s="7"/>
      <c r="BD22" s="7"/>
      <c r="BE22" s="7"/>
      <c r="BF22" s="7"/>
      <c r="BG22" s="7"/>
      <c r="BH22" s="7">
        <f t="shared" ref="BH22:BL23" si="35">I22</f>
        <v>7.2</v>
      </c>
      <c r="BI22" s="7">
        <f t="shared" si="35"/>
        <v>7.4</v>
      </c>
      <c r="BJ22" s="7">
        <f t="shared" si="35"/>
        <v>7.9</v>
      </c>
      <c r="BK22" s="7">
        <f t="shared" si="35"/>
        <v>8.6999999999999993</v>
      </c>
      <c r="BL22" s="7">
        <f t="shared" si="35"/>
        <v>9.3524999999999991</v>
      </c>
      <c r="BM22" s="7"/>
      <c r="BN22" s="7"/>
      <c r="BO22" s="212"/>
      <c r="BP22" s="208"/>
      <c r="BQ22" s="27"/>
      <c r="BR22" s="51"/>
      <c r="BS22" s="51"/>
      <c r="BT22" s="51"/>
      <c r="BU22" s="51"/>
      <c r="BV22" s="51"/>
      <c r="BW22" s="51"/>
      <c r="BX22" s="51"/>
      <c r="BY22" s="51"/>
      <c r="BZ22" s="51"/>
      <c r="CA22" s="51"/>
      <c r="CB22" s="51"/>
      <c r="CC22" s="51"/>
      <c r="CD22" s="51"/>
      <c r="CE22" s="51"/>
      <c r="CF22" s="14"/>
      <c r="CG22" s="14">
        <f t="shared" si="34"/>
        <v>2.2837499999999995</v>
      </c>
      <c r="CH22" s="14">
        <f t="shared" si="34"/>
        <v>2.3848874999999996</v>
      </c>
      <c r="CI22" s="14">
        <f t="shared" si="34"/>
        <v>2.2913625</v>
      </c>
      <c r="CJ22" s="14">
        <f t="shared" si="34"/>
        <v>2.2913625</v>
      </c>
      <c r="CK22" s="14">
        <f t="shared" si="34"/>
        <v>2.3848874999999996</v>
      </c>
      <c r="CL22" s="51"/>
      <c r="CM22" s="24"/>
      <c r="CN22" s="24"/>
      <c r="CO22" s="24"/>
      <c r="CP22" s="24"/>
      <c r="CQ22" s="24"/>
      <c r="CR22" s="24"/>
    </row>
    <row r="23" spans="1:100" x14ac:dyDescent="0.45">
      <c r="A23" s="15"/>
      <c r="B23" s="52" t="s">
        <v>19</v>
      </c>
      <c r="C23" s="54"/>
      <c r="D23" s="54"/>
      <c r="E23" s="54"/>
      <c r="F23" s="54"/>
      <c r="G23" s="54"/>
      <c r="H23" s="54"/>
      <c r="I23" s="54">
        <v>2.0288785530900109</v>
      </c>
      <c r="J23" s="54">
        <v>1.9258249311802371</v>
      </c>
      <c r="K23" s="54">
        <v>1.9084004057365556</v>
      </c>
      <c r="L23" s="54">
        <v>1.9432494566239191</v>
      </c>
      <c r="M23" s="54">
        <v>1.9235249195675477</v>
      </c>
      <c r="N23" s="54">
        <v>1.9178274347845636</v>
      </c>
      <c r="O23" s="217">
        <f t="shared" si="13"/>
        <v>-1.0150285640959211E-2</v>
      </c>
      <c r="P23" s="217">
        <f t="shared" si="13"/>
        <v>-2.9620020645559908E-3</v>
      </c>
      <c r="Q23" s="198"/>
      <c r="R23" s="54">
        <v>0.52750842380340279</v>
      </c>
      <c r="S23" s="54">
        <v>0.48693085274160258</v>
      </c>
      <c r="T23" s="54">
        <v>0.48185865635887754</v>
      </c>
      <c r="U23" s="54">
        <v>0.53258062018612784</v>
      </c>
      <c r="V23" s="54">
        <v>0.51279503690387918</v>
      </c>
      <c r="W23" s="54">
        <v>0.3370193629565415</v>
      </c>
      <c r="X23" s="54">
        <v>0.52960185607456522</v>
      </c>
      <c r="Y23" s="54">
        <v>0.54640867524525127</v>
      </c>
      <c r="Z23" s="54">
        <v>0.42939009129072503</v>
      </c>
      <c r="AA23" s="54">
        <v>0.45324509636243193</v>
      </c>
      <c r="AB23" s="54">
        <v>0.50095510650584585</v>
      </c>
      <c r="AC23" s="54">
        <v>0.52481011157755286</v>
      </c>
      <c r="AD23" s="54">
        <v>0.48581236415597978</v>
      </c>
      <c r="AE23" s="54">
        <v>0.48581236415597978</v>
      </c>
      <c r="AF23" s="54">
        <v>0.48581236415597978</v>
      </c>
      <c r="AG23" s="661">
        <v>0.48581236415597978</v>
      </c>
      <c r="AH23" s="661">
        <v>0.47607241759296803</v>
      </c>
      <c r="AI23" s="661">
        <v>0.47607241759296803</v>
      </c>
      <c r="AJ23" s="661">
        <v>0.47607241759296803</v>
      </c>
      <c r="AK23" s="661">
        <v>0.49530766678864352</v>
      </c>
      <c r="AL23" s="13"/>
      <c r="AM23" s="624">
        <f t="shared" si="14"/>
        <v>1.9545205789812004E-2</v>
      </c>
      <c r="AN23" s="624">
        <f t="shared" si="15"/>
        <v>4.0404040404040442E-2</v>
      </c>
      <c r="AO23" s="638"/>
      <c r="AP23" s="54">
        <f t="shared" si="16"/>
        <v>1.0144392765450054</v>
      </c>
      <c r="AQ23" s="54">
        <f t="shared" si="4"/>
        <v>1.0144392765450054</v>
      </c>
      <c r="AR23" s="54">
        <f t="shared" si="5"/>
        <v>0.84981439986042062</v>
      </c>
      <c r="AS23" s="516">
        <f t="shared" si="6"/>
        <v>1.0760105313198165</v>
      </c>
      <c r="AT23" s="620">
        <f t="shared" si="7"/>
        <v>0.88263518765315696</v>
      </c>
      <c r="AU23" s="620">
        <f t="shared" si="8"/>
        <v>1.0257652180833987</v>
      </c>
      <c r="AV23" s="620">
        <f t="shared" si="17"/>
        <v>0.97162472831195956</v>
      </c>
      <c r="AW23" s="620">
        <f t="shared" si="18"/>
        <v>0.97162472831195956</v>
      </c>
      <c r="AX23" s="620">
        <f t="shared" si="19"/>
        <v>0.95214483518593607</v>
      </c>
      <c r="AY23" s="620">
        <f t="shared" si="20"/>
        <v>0.97138008438161161</v>
      </c>
      <c r="BA23" s="52" t="s">
        <v>19</v>
      </c>
      <c r="BB23" s="54"/>
      <c r="BC23" s="29"/>
      <c r="BD23" s="29"/>
      <c r="BE23" s="29"/>
      <c r="BF23" s="29"/>
      <c r="BG23" s="29"/>
      <c r="BH23" s="29">
        <f t="shared" si="35"/>
        <v>2.0288785530900109</v>
      </c>
      <c r="BI23" s="29">
        <f t="shared" si="35"/>
        <v>1.9258249311802371</v>
      </c>
      <c r="BJ23" s="29">
        <f t="shared" si="35"/>
        <v>1.9084004057365556</v>
      </c>
      <c r="BK23" s="29">
        <f t="shared" si="35"/>
        <v>1.9432494566239191</v>
      </c>
      <c r="BL23" s="29">
        <f t="shared" si="35"/>
        <v>1.9235249195675477</v>
      </c>
      <c r="BM23" s="29"/>
      <c r="BN23" s="29"/>
      <c r="BO23" s="216"/>
      <c r="BP23" s="217"/>
      <c r="BQ23" s="27"/>
      <c r="BR23" s="53"/>
      <c r="BS23" s="53"/>
      <c r="BT23" s="53"/>
      <c r="BU23" s="53"/>
      <c r="BV23" s="53"/>
      <c r="BW23" s="53"/>
      <c r="BX23" s="53"/>
      <c r="BY23" s="53"/>
      <c r="BZ23" s="53"/>
      <c r="CA23" s="53"/>
      <c r="CB23" s="53"/>
      <c r="CC23" s="53"/>
      <c r="CD23" s="53"/>
      <c r="CE23" s="53"/>
      <c r="CF23" s="851"/>
      <c r="CG23" s="851">
        <f t="shared" si="34"/>
        <v>0.48581236415597978</v>
      </c>
      <c r="CH23" s="851">
        <f t="shared" si="34"/>
        <v>0.47607241759296803</v>
      </c>
      <c r="CI23" s="851">
        <f t="shared" si="34"/>
        <v>0.47607241759296803</v>
      </c>
      <c r="CJ23" s="851">
        <f t="shared" si="34"/>
        <v>0.47607241759296803</v>
      </c>
      <c r="CK23" s="851">
        <f t="shared" si="34"/>
        <v>0.49530766678864352</v>
      </c>
      <c r="CL23" s="53"/>
      <c r="CM23" s="851"/>
      <c r="CN23" s="851"/>
      <c r="CO23" s="851"/>
      <c r="CP23" s="851"/>
      <c r="CQ23" s="851"/>
      <c r="CR23" s="851"/>
      <c r="CS23" s="851"/>
      <c r="CT23" s="851"/>
      <c r="CU23" s="851"/>
      <c r="CV23" s="851"/>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92EC-A19B-4947-98CB-20253F86F8CF}">
  <sheetPr codeName="Sheet87">
    <tabColor theme="9"/>
  </sheetPr>
  <dimension ref="A1"/>
  <sheetViews>
    <sheetView showGridLines="0" workbookViewId="0">
      <selection activeCell="G12" sqref="G12"/>
    </sheetView>
  </sheetViews>
  <sheetFormatPr defaultRowHeight="14.25" x14ac:dyDescent="0.45"/>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BBEC-E600-45EB-AE02-2621285C6B36}">
  <sheetPr codeName="Sheet88"/>
  <dimension ref="A1:CH90"/>
  <sheetViews>
    <sheetView showGridLines="0" workbookViewId="0">
      <selection activeCell="D42" sqref="D42"/>
    </sheetView>
  </sheetViews>
  <sheetFormatPr defaultColWidth="9.46484375" defaultRowHeight="14.25" x14ac:dyDescent="0.45"/>
  <cols>
    <col min="1" max="1" width="38.53125" style="15" bestFit="1" customWidth="1"/>
    <col min="2" max="2" width="27.46484375" style="15" customWidth="1"/>
    <col min="3" max="8" width="4.73046875" style="24" customWidth="1"/>
    <col min="9" max="9" width="6" style="626" customWidth="1"/>
    <col min="10" max="14" width="6" style="24" customWidth="1"/>
    <col min="15" max="15" width="8.53125" style="24" customWidth="1"/>
    <col min="16" max="16" width="8.73046875" style="24" customWidth="1"/>
    <col min="17" max="17" width="6.53125" style="15" customWidth="1"/>
    <col min="18" max="26" width="6.73046875" style="24" customWidth="1"/>
    <col min="27" max="35" width="6.73046875" style="762" customWidth="1"/>
    <col min="36" max="39" width="6.73046875" style="751" customWidth="1"/>
    <col min="40" max="40" width="6.73046875" style="764" customWidth="1"/>
    <col min="41" max="56" width="6.73046875" style="762" customWidth="1"/>
    <col min="57" max="58" width="9.53125" style="17" customWidth="1"/>
    <col min="59" max="59" width="7.46484375" style="39" customWidth="1"/>
    <col min="60" max="60" width="6.53125" style="15" customWidth="1"/>
    <col min="61" max="77" width="6.53125" style="40" customWidth="1"/>
    <col min="78" max="79" width="6.53125" style="40" bestFit="1" customWidth="1"/>
    <col min="80" max="81" width="9.46484375" style="15" customWidth="1"/>
    <col min="82" max="82" width="9.46484375" style="15"/>
    <col min="83" max="83" width="10" style="40" bestFit="1" customWidth="1"/>
    <col min="84" max="16384" width="9.46484375" style="519"/>
  </cols>
  <sheetData>
    <row r="1" spans="1:86" x14ac:dyDescent="0.45">
      <c r="A1" s="16" t="s">
        <v>228</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D1" s="24"/>
      <c r="BI1" s="63"/>
      <c r="BJ1" s="63"/>
      <c r="BK1" s="63"/>
      <c r="BL1" s="63"/>
      <c r="BM1" s="63"/>
      <c r="BN1" s="63"/>
      <c r="BO1" s="63"/>
      <c r="BP1" s="63"/>
      <c r="BQ1" s="63"/>
      <c r="BR1" s="63"/>
      <c r="BS1" s="63"/>
      <c r="BT1" s="63"/>
      <c r="BU1" s="63"/>
      <c r="BV1" s="63"/>
      <c r="BW1" s="63"/>
      <c r="BX1" s="63"/>
      <c r="BY1" s="63"/>
      <c r="BZ1" s="63"/>
      <c r="CA1" s="63"/>
      <c r="CB1" s="18"/>
      <c r="CC1" s="18"/>
      <c r="CE1" s="63"/>
    </row>
    <row r="2" spans="1:86"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12" t="s">
        <v>226</v>
      </c>
      <c r="P2" s="112" t="s">
        <v>227</v>
      </c>
      <c r="Q2" s="162"/>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29" t="s">
        <v>229</v>
      </c>
      <c r="BE2" s="530" t="s">
        <v>231</v>
      </c>
      <c r="BF2" s="531" t="s">
        <v>232</v>
      </c>
      <c r="BG2" s="713"/>
      <c r="BH2" s="176" t="s">
        <v>39</v>
      </c>
      <c r="BI2" s="176" t="s">
        <v>40</v>
      </c>
      <c r="BJ2" s="176" t="s">
        <v>47</v>
      </c>
      <c r="BK2" s="176" t="s">
        <v>50</v>
      </c>
      <c r="BL2" s="176" t="s">
        <v>57</v>
      </c>
      <c r="BM2" s="176" t="s">
        <v>59</v>
      </c>
      <c r="BN2" s="176" t="s">
        <v>64</v>
      </c>
      <c r="BO2" s="176" t="s">
        <v>66</v>
      </c>
      <c r="BP2" s="176" t="s">
        <v>71</v>
      </c>
      <c r="BQ2" s="176" t="s">
        <v>81</v>
      </c>
      <c r="BR2" s="532" t="s">
        <v>93</v>
      </c>
      <c r="BS2" s="532" t="s">
        <v>94</v>
      </c>
      <c r="BT2" s="532" t="s">
        <v>109</v>
      </c>
      <c r="BU2" s="532" t="s">
        <v>134</v>
      </c>
      <c r="BV2" s="532" t="s">
        <v>147</v>
      </c>
      <c r="BW2" s="532" t="s">
        <v>161</v>
      </c>
      <c r="BX2" s="532" t="s">
        <v>177</v>
      </c>
      <c r="BY2" s="532" t="s">
        <v>192</v>
      </c>
      <c r="BZ2" s="532" t="s">
        <v>205</v>
      </c>
      <c r="CA2" s="532" t="s">
        <v>222</v>
      </c>
      <c r="CB2" s="533" t="s">
        <v>223</v>
      </c>
      <c r="CC2" s="533" t="s">
        <v>224</v>
      </c>
      <c r="CD2" s="175"/>
      <c r="CE2" s="176" t="s">
        <v>69</v>
      </c>
    </row>
    <row r="3" spans="1:86" x14ac:dyDescent="0.45">
      <c r="A3" s="110" t="s">
        <v>33</v>
      </c>
      <c r="B3" s="24"/>
      <c r="J3" s="742"/>
      <c r="K3" s="742"/>
      <c r="L3" s="742"/>
      <c r="M3" s="742"/>
      <c r="N3" s="742"/>
      <c r="Q3" s="200"/>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24"/>
      <c r="BD3" s="24"/>
      <c r="BE3" s="535"/>
      <c r="BG3" s="714"/>
      <c r="BH3" s="2"/>
      <c r="BI3" s="12"/>
      <c r="BJ3" s="12"/>
      <c r="BK3" s="12"/>
      <c r="BL3" s="12"/>
      <c r="BM3" s="12"/>
      <c r="BN3" s="12"/>
      <c r="BO3" s="12"/>
      <c r="BP3" s="12"/>
      <c r="BQ3" s="12"/>
      <c r="BR3" s="12"/>
      <c r="BS3" s="12"/>
      <c r="BT3" s="12"/>
      <c r="BU3" s="12"/>
      <c r="BV3" s="12"/>
      <c r="BW3" s="12"/>
      <c r="BX3" s="12"/>
      <c r="BY3" s="12"/>
      <c r="BZ3" s="12"/>
      <c r="CA3" s="12"/>
      <c r="CB3" s="537"/>
      <c r="CC3" s="537"/>
      <c r="CE3" s="12"/>
    </row>
    <row r="4" spans="1:86" x14ac:dyDescent="0.45">
      <c r="A4" s="23" t="s">
        <v>24</v>
      </c>
      <c r="B4" s="9"/>
      <c r="C4" s="555">
        <f t="shared" ref="C4:I4" si="0">SUM(C5:C9)</f>
        <v>6070</v>
      </c>
      <c r="D4" s="555">
        <f t="shared" si="0"/>
        <v>4875</v>
      </c>
      <c r="E4" s="555">
        <f t="shared" si="0"/>
        <v>6160</v>
      </c>
      <c r="F4" s="555">
        <f t="shared" si="0"/>
        <v>6145</v>
      </c>
      <c r="G4" s="555">
        <f t="shared" si="0"/>
        <v>6130</v>
      </c>
      <c r="H4" s="555">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5468.3134208074662</v>
      </c>
      <c r="O4" s="492">
        <f>IF(ISERROR(M4/L4),"N/A",IF(L4&lt;0,"N/A",IF(M4&lt;0,"N/A",IF(M4/L4-1&gt;300%,"&gt;±300%",IF(M4/L4-1&lt;-300%,"&gt;±300%",M4/L4-1)))))</f>
        <v>1.5069949417069628E-2</v>
      </c>
      <c r="P4" s="492">
        <f>IF(ISERROR(N4/M4),"N/A",IF(M4&lt;0,"N/A",IF(N4&lt;0,"N/A",IF(N4/M4-1&gt;300%,"&gt;±300%",IF(N4/M4-1&lt;-300%,"&gt;±300%",N4/M4-1)))))</f>
        <v>-2.4130275994145745E-2</v>
      </c>
      <c r="Q4" s="27"/>
      <c r="R4" s="555">
        <v>1315</v>
      </c>
      <c r="S4" s="555">
        <v>1415</v>
      </c>
      <c r="T4" s="555">
        <v>1360</v>
      </c>
      <c r="U4" s="555">
        <v>1545</v>
      </c>
      <c r="V4" s="555">
        <v>1655</v>
      </c>
      <c r="W4" s="555">
        <v>1615</v>
      </c>
      <c r="X4" s="555">
        <v>1275</v>
      </c>
      <c r="Y4" s="555">
        <v>1650</v>
      </c>
      <c r="Z4" s="555">
        <v>1620</v>
      </c>
      <c r="AA4" s="555">
        <v>1495</v>
      </c>
      <c r="AB4" s="555">
        <v>1435</v>
      </c>
      <c r="AC4" s="555">
        <v>1555</v>
      </c>
      <c r="AD4" s="555">
        <v>1565</v>
      </c>
      <c r="AE4" s="555">
        <v>1585</v>
      </c>
      <c r="AF4" s="555">
        <v>1300</v>
      </c>
      <c r="AG4" s="555">
        <v>1605</v>
      </c>
      <c r="AH4" s="555">
        <v>1665</v>
      </c>
      <c r="AI4" s="555">
        <v>1565</v>
      </c>
      <c r="AJ4" s="555">
        <f t="shared" ref="AJ4" si="2">SUM(AJ5:AJ9)</f>
        <v>1314.4848997473339</v>
      </c>
      <c r="AK4" s="555">
        <f t="shared" ref="AK4:AY4" si="3">SUM(AK5:AK9)</f>
        <v>1659.8924334130102</v>
      </c>
      <c r="AL4" s="555">
        <f t="shared" si="3"/>
        <v>1525.2505772856737</v>
      </c>
      <c r="AM4" s="555">
        <f t="shared" si="3"/>
        <v>1574.1884629121064</v>
      </c>
      <c r="AN4" s="555">
        <f t="shared" si="3"/>
        <v>1247.834578191703</v>
      </c>
      <c r="AO4" s="555">
        <f t="shared" si="3"/>
        <v>941.90909122154369</v>
      </c>
      <c r="AP4" s="555">
        <f t="shared" si="3"/>
        <v>1495.3959256947639</v>
      </c>
      <c r="AQ4" s="555">
        <f t="shared" si="3"/>
        <v>1302.5662431868755</v>
      </c>
      <c r="AR4" s="555">
        <f t="shared" si="3"/>
        <v>1464.2380627238551</v>
      </c>
      <c r="AS4" s="555">
        <f t="shared" si="3"/>
        <v>1565.1232902457257</v>
      </c>
      <c r="AT4" s="555">
        <f t="shared" si="3"/>
        <v>1570.7384639882901</v>
      </c>
      <c r="AU4" s="555">
        <f t="shared" si="3"/>
        <v>1694.6145508815009</v>
      </c>
      <c r="AV4" s="555">
        <f t="shared" si="3"/>
        <v>1272.927177872738</v>
      </c>
      <c r="AW4" s="555">
        <f t="shared" si="3"/>
        <v>1529.3505592198294</v>
      </c>
      <c r="AX4" s="555">
        <f t="shared" si="3"/>
        <v>1389.7348408096479</v>
      </c>
      <c r="AY4" s="555">
        <f t="shared" si="3"/>
        <v>1328.3243246228917</v>
      </c>
      <c r="AZ4" s="555">
        <f>SUM(AZ5:AZ9)</f>
        <v>1192.261548561424</v>
      </c>
      <c r="BA4" s="555">
        <f>SUM(BA5:BA9)</f>
        <v>1486.3690376431291</v>
      </c>
      <c r="BB4" s="555">
        <f>SUM(BB5:BB9)</f>
        <v>1393.1077138725254</v>
      </c>
      <c r="BC4" s="555">
        <f>SUM(BC5:BC9)</f>
        <v>1531.789800334265</v>
      </c>
      <c r="BD4" s="555">
        <f>SUM(BD5:BD9)</f>
        <v>1235.1620670864363</v>
      </c>
      <c r="BE4" s="492">
        <f>IF(ISERROR(BD4/AZ4),"N/A",IF(AZ4&lt;0,"N/A",IF(BD4&lt;0,"N/A",IF(BD4/AZ4-1&gt;300%,"&gt;±300%",IF(BD4/AZ4-1&lt;-300%,"&gt;±300%",BD4/AZ4-1)))))</f>
        <v>3.5982472618341088E-2</v>
      </c>
      <c r="BF4" s="492">
        <f>IF(ISERROR(BD4/BC4),"N/A",IF(BC4&lt;0,"N/A",IF(BD4&lt;0,"N/A",IF(BD4/BC4-1&gt;300%,"&gt;±300%",IF(BD4/BC4-1&lt;-300%,"&gt;±300%",BD4/BC4-1)))))</f>
        <v>-0.19364780545156979</v>
      </c>
      <c r="BG4" s="4"/>
      <c r="BH4" s="9">
        <f>SUM(BH5:BH9)</f>
        <v>2145</v>
      </c>
      <c r="BI4" s="9">
        <f t="shared" ref="BI4" si="4">SUM(BI5:BI9)</f>
        <v>2730</v>
      </c>
      <c r="BJ4" s="9">
        <f t="shared" ref="BJ4:BJ10" si="5">SUM(T4:U4)</f>
        <v>2905</v>
      </c>
      <c r="BK4" s="9">
        <f t="shared" ref="BK4:BK10" si="6">SUM(V4:W4)</f>
        <v>3270</v>
      </c>
      <c r="BL4" s="9">
        <f t="shared" ref="BL4:BL10" si="7">SUM(X4:Y4)</f>
        <v>2925</v>
      </c>
      <c r="BM4" s="9">
        <f t="shared" ref="BM4:BM10" si="8">SUM(Z4:AA4)</f>
        <v>3115</v>
      </c>
      <c r="BN4" s="9">
        <f t="shared" ref="BN4:BN10" si="9">SUM(AB4:AC4)</f>
        <v>2990</v>
      </c>
      <c r="BO4" s="9">
        <f t="shared" ref="BO4:BO11" si="10">SUM(AD4:AE4)</f>
        <v>3150</v>
      </c>
      <c r="BP4" s="9">
        <f t="shared" ref="BP4:BP11" si="11">SUM(AF4:AG4)</f>
        <v>2905</v>
      </c>
      <c r="BQ4" s="9">
        <f t="shared" ref="BQ4:BQ11" si="12">SUM(AH4:AI4)</f>
        <v>3230</v>
      </c>
      <c r="BR4" s="9">
        <f t="shared" ref="BR4:BR11" si="13">SUM(AJ4:AK4)</f>
        <v>2974.3773331603443</v>
      </c>
      <c r="BS4" s="9">
        <f t="shared" ref="BS4:BS11" si="14">SUM(AL4:AM4)</f>
        <v>3099.4390401977798</v>
      </c>
      <c r="BT4" s="9">
        <f t="shared" ref="BT4:BT11" si="15">SUM(AN4:AO4)</f>
        <v>2189.7436694132466</v>
      </c>
      <c r="BU4" s="9">
        <f t="shared" ref="BU4:BU11" si="16">SUM(AP4:AQ4)</f>
        <v>2797.9621688816396</v>
      </c>
      <c r="BV4" s="9">
        <f t="shared" ref="BV4:BV11" si="17">SUM(AR4:AS4)</f>
        <v>3029.3613529695808</v>
      </c>
      <c r="BW4" s="9">
        <f t="shared" ref="BW4:BW11" si="18">SUM(AT4:AU4)</f>
        <v>3265.353014869791</v>
      </c>
      <c r="BX4" s="9">
        <f t="shared" ref="BX4:BX11" si="19">SUM(AV4:AW4)</f>
        <v>2802.2777370925673</v>
      </c>
      <c r="BY4" s="9">
        <f>SUM(AX4:AY4)</f>
        <v>2718.0591654325399</v>
      </c>
      <c r="BZ4" s="9">
        <f>SUM(AZ4:BA4)</f>
        <v>2678.6305862045529</v>
      </c>
      <c r="CA4" s="9">
        <f>BB4+BC4</f>
        <v>2924.8975142067902</v>
      </c>
      <c r="CB4" s="492">
        <f>IF(ISERROR(CA4/BY4),"N/A",IF(BY4&lt;0,"N/A",IF(CA4&lt;0,"N/A",IF(CA4/BY4-1&gt;300%,"&gt;±300%",IF(CA4/BY4-1&lt;-300%,"&gt;±300%",CA4/BY4-1)))))</f>
        <v>7.6097809571166852E-2</v>
      </c>
      <c r="CC4" s="492">
        <f>IF(ISERROR(CA4/BZ4),"N/A",IF(BZ4&lt;0,"N/A",IF(CA4&lt;0,"N/A",IF(CA4/BZ4-1&gt;300%,"&gt;±300%",IF(CA4/BZ4-1&lt;-300%,"&gt;±300%",CA4/BZ4-1)))))</f>
        <v>9.1937622630966054E-2</v>
      </c>
      <c r="CD4" s="19"/>
      <c r="CE4" s="9">
        <f>SUM(BA4:BD4)</f>
        <v>5646.4286189363556</v>
      </c>
      <c r="CG4" s="696"/>
      <c r="CH4" s="696"/>
    </row>
    <row r="5" spans="1:86" x14ac:dyDescent="0.45">
      <c r="A5" s="10"/>
      <c r="B5" s="10" t="s">
        <v>0</v>
      </c>
      <c r="C5" s="7">
        <v>4355</v>
      </c>
      <c r="D5" s="7">
        <v>3135</v>
      </c>
      <c r="E5" s="7">
        <v>4480</v>
      </c>
      <c r="F5" s="7">
        <v>4365</v>
      </c>
      <c r="G5" s="7">
        <v>4385</v>
      </c>
      <c r="H5" s="7">
        <v>4470</v>
      </c>
      <c r="I5" s="7">
        <v>4374.4100105325597</v>
      </c>
      <c r="J5" s="7">
        <v>3298.2770757025819</v>
      </c>
      <c r="K5" s="7">
        <v>4678.3932504548748</v>
      </c>
      <c r="L5" s="7">
        <v>3914.9854051406105</v>
      </c>
      <c r="M5" s="7">
        <v>3956.1486759144373</v>
      </c>
      <c r="N5" s="7">
        <v>3870.6906308882894</v>
      </c>
      <c r="O5" s="26">
        <f t="shared" ref="O5:P11" si="20">IF(ISERROR(M5/L5),"N/A",IF(L5&lt;0,"N/A",IF(M5&lt;0,"N/A",IF(M5/L5-1&gt;300%,"&gt;±300%",IF(M5/L5-1&lt;-300%,"&gt;±300%",M5/L5-1)))))</f>
        <v>1.0514284604937973E-2</v>
      </c>
      <c r="P5" s="26">
        <f t="shared" si="20"/>
        <v>-2.1601322909431508E-2</v>
      </c>
      <c r="Q5" s="27"/>
      <c r="R5" s="7">
        <v>870</v>
      </c>
      <c r="S5" s="7">
        <v>980</v>
      </c>
      <c r="T5" s="7">
        <v>940</v>
      </c>
      <c r="U5" s="7">
        <v>1130</v>
      </c>
      <c r="V5" s="7">
        <v>1215</v>
      </c>
      <c r="W5" s="7">
        <v>1195</v>
      </c>
      <c r="X5" s="7">
        <v>815</v>
      </c>
      <c r="Y5" s="7">
        <v>1200</v>
      </c>
      <c r="Z5" s="7">
        <v>1180</v>
      </c>
      <c r="AA5" s="7">
        <v>1070</v>
      </c>
      <c r="AB5" s="7">
        <v>1030</v>
      </c>
      <c r="AC5" s="7">
        <v>1095</v>
      </c>
      <c r="AD5" s="7">
        <v>1140</v>
      </c>
      <c r="AE5" s="7">
        <v>1115</v>
      </c>
      <c r="AF5" s="7">
        <v>915</v>
      </c>
      <c r="AG5" s="7">
        <v>1160</v>
      </c>
      <c r="AH5" s="7">
        <v>1230</v>
      </c>
      <c r="AI5" s="7">
        <v>1170</v>
      </c>
      <c r="AJ5" s="7">
        <v>868.46887169811328</v>
      </c>
      <c r="AK5" s="7">
        <v>1213.0049208192097</v>
      </c>
      <c r="AL5" s="7">
        <v>1112.7015339045818</v>
      </c>
      <c r="AM5" s="7">
        <v>1180.2346841106546</v>
      </c>
      <c r="AN5" s="7">
        <v>842.85642848844918</v>
      </c>
      <c r="AO5" s="7">
        <v>520.92151089882509</v>
      </c>
      <c r="AP5" s="7">
        <v>1061.6484540822894</v>
      </c>
      <c r="AQ5" s="7">
        <v>872.85068223301835</v>
      </c>
      <c r="AR5" s="7">
        <v>1027.875068067895</v>
      </c>
      <c r="AS5" s="7">
        <v>1175.3725526637556</v>
      </c>
      <c r="AT5" s="7">
        <v>1201.0356337235364</v>
      </c>
      <c r="AU5" s="7">
        <v>1274.109995999688</v>
      </c>
      <c r="AV5" s="7">
        <v>877.80103780377749</v>
      </c>
      <c r="AW5" s="7">
        <v>1128.8244370508598</v>
      </c>
      <c r="AX5" s="7">
        <v>977.54396789938153</v>
      </c>
      <c r="AY5" s="7">
        <v>930.81596238659176</v>
      </c>
      <c r="AZ5" s="7">
        <v>778.15436432887145</v>
      </c>
      <c r="BA5" s="7">
        <v>1050.9963896377517</v>
      </c>
      <c r="BB5" s="7">
        <v>984.284557493237</v>
      </c>
      <c r="BC5" s="7">
        <v>1142.7133644545772</v>
      </c>
      <c r="BD5" s="7">
        <v>816.10226343040529</v>
      </c>
      <c r="BE5" s="492">
        <f t="shared" ref="BE5:BE11" si="21">IF(ISERROR(BD5/AZ5),"N/A",IF(AZ5&lt;0,"N/A",IF(BD5&lt;0,"N/A",IF(BD5/AZ5-1&gt;300%,"&gt;±300%",IF(BD5/AZ5-1&lt;-300%,"&gt;±300%",BD5/AZ5-1)))))</f>
        <v>4.8766544070291795E-2</v>
      </c>
      <c r="BF5" s="492">
        <f t="shared" ref="BF5:BF11" si="22">IF(ISERROR(BD5/BC5),"N/A",IF(BC5&lt;0,"N/A",IF(BD5&lt;0,"N/A",IF(BD5/BC5-1&gt;300%,"&gt;±300%",IF(BD5/BC5-1&lt;-300%,"&gt;±300%",BD5/BC5-1)))))</f>
        <v>-0.28582067138075784</v>
      </c>
      <c r="BG5" s="4"/>
      <c r="BH5" s="13">
        <f t="shared" ref="BH5:BH10" si="23">D5-BI5</f>
        <v>1285</v>
      </c>
      <c r="BI5" s="13">
        <f>SUM(R5:S5)</f>
        <v>1850</v>
      </c>
      <c r="BJ5" s="13">
        <f t="shared" si="5"/>
        <v>2070</v>
      </c>
      <c r="BK5" s="13">
        <f t="shared" si="6"/>
        <v>2410</v>
      </c>
      <c r="BL5" s="13">
        <f t="shared" si="7"/>
        <v>2015</v>
      </c>
      <c r="BM5" s="13">
        <f t="shared" si="8"/>
        <v>2250</v>
      </c>
      <c r="BN5" s="13">
        <f t="shared" si="9"/>
        <v>2125</v>
      </c>
      <c r="BO5" s="13">
        <f t="shared" si="10"/>
        <v>2255</v>
      </c>
      <c r="BP5" s="13">
        <f t="shared" si="11"/>
        <v>2075</v>
      </c>
      <c r="BQ5" s="13">
        <f t="shared" si="12"/>
        <v>2400</v>
      </c>
      <c r="BR5" s="13">
        <f t="shared" si="13"/>
        <v>2081.4737925173231</v>
      </c>
      <c r="BS5" s="13">
        <f t="shared" si="14"/>
        <v>2292.9362180152366</v>
      </c>
      <c r="BT5" s="13">
        <f t="shared" si="15"/>
        <v>1363.7779393872743</v>
      </c>
      <c r="BU5" s="13">
        <f t="shared" si="16"/>
        <v>1934.4991363153076</v>
      </c>
      <c r="BV5" s="13">
        <f t="shared" si="17"/>
        <v>2203.2476207316504</v>
      </c>
      <c r="BW5" s="7">
        <f t="shared" si="18"/>
        <v>2475.1456297232244</v>
      </c>
      <c r="BX5" s="7">
        <f t="shared" si="19"/>
        <v>2006.6254748546373</v>
      </c>
      <c r="BY5" s="7">
        <f>SUM(AX5:AY5)</f>
        <v>1908.3599302859734</v>
      </c>
      <c r="BZ5" s="7">
        <f t="shared" ref="BZ5:BZ11" si="24">SUM(AZ5:BA5)</f>
        <v>1829.1507539666231</v>
      </c>
      <c r="CA5" s="7">
        <f t="shared" ref="CA5:CA11" si="25">BB5+BC5</f>
        <v>2126.9979219478141</v>
      </c>
      <c r="CB5" s="492">
        <f t="shared" ref="CB5:CB11" si="26">IF(ISERROR(CA5/BY5),"N/A",IF(BY5&lt;0,"N/A",IF(CA5&lt;0,"N/A",IF(CA5/BY5-1&gt;300%,"&gt;±300%",IF(CA5/BY5-1&lt;-300%,"&gt;±300%",CA5/BY5-1)))))</f>
        <v>0.11456852986274835</v>
      </c>
      <c r="CC5" s="492">
        <f t="shared" ref="CC5:CC11" si="27">IF(ISERROR(CA5/BZ5),"N/A",IF(BZ5&lt;0,"N/A",IF(CA5&lt;0,"N/A",IF(CA5/BZ5-1&gt;300%,"&gt;±300%",IF(CA5/BZ5-1&lt;-300%,"&gt;±300%",CA5/BZ5-1)))))</f>
        <v>0.16283358128644765</v>
      </c>
      <c r="CD5" s="19"/>
      <c r="CE5" s="13">
        <f>SUM(BA5:BD5)</f>
        <v>3994.0965750159712</v>
      </c>
      <c r="CG5" s="696"/>
      <c r="CH5" s="696"/>
    </row>
    <row r="6" spans="1:86"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507.43560000000002</v>
      </c>
      <c r="N6" s="7">
        <v>502.49758917068345</v>
      </c>
      <c r="O6" s="26">
        <f t="shared" si="20"/>
        <v>5.7149351140418414E-2</v>
      </c>
      <c r="P6" s="26">
        <f t="shared" si="20"/>
        <v>-9.7313054687463429E-3</v>
      </c>
      <c r="Q6" s="27"/>
      <c r="R6" s="7">
        <v>95</v>
      </c>
      <c r="S6" s="7">
        <v>95</v>
      </c>
      <c r="T6" s="7">
        <v>95</v>
      </c>
      <c r="U6" s="7">
        <v>80</v>
      </c>
      <c r="V6" s="7">
        <v>115</v>
      </c>
      <c r="W6" s="7">
        <v>110</v>
      </c>
      <c r="X6" s="7">
        <v>130</v>
      </c>
      <c r="Y6" s="7">
        <v>120</v>
      </c>
      <c r="Z6" s="7">
        <v>120</v>
      </c>
      <c r="AA6" s="7">
        <v>120</v>
      </c>
      <c r="AB6" s="7">
        <v>115</v>
      </c>
      <c r="AC6" s="7">
        <v>125</v>
      </c>
      <c r="AD6" s="7">
        <v>100</v>
      </c>
      <c r="AE6" s="7">
        <v>140</v>
      </c>
      <c r="AF6" s="7">
        <v>115</v>
      </c>
      <c r="AG6" s="7">
        <v>115</v>
      </c>
      <c r="AH6" s="7">
        <v>120</v>
      </c>
      <c r="AI6" s="7">
        <v>120</v>
      </c>
      <c r="AJ6" s="7">
        <v>111.4571283018868</v>
      </c>
      <c r="AK6" s="7">
        <v>118.81441169811319</v>
      </c>
      <c r="AL6" s="7">
        <v>119.06663113006395</v>
      </c>
      <c r="AM6" s="7">
        <v>108.48322886993604</v>
      </c>
      <c r="AN6" s="7">
        <v>107.64875596927972</v>
      </c>
      <c r="AO6" s="7">
        <v>109.94480403072028</v>
      </c>
      <c r="AP6" s="7">
        <v>115.38638519356425</v>
      </c>
      <c r="AQ6" s="7">
        <v>114.64093480643575</v>
      </c>
      <c r="AR6" s="7">
        <v>117.84114183023325</v>
      </c>
      <c r="AS6" s="7">
        <v>124.97457816976673</v>
      </c>
      <c r="AT6" s="7">
        <v>115.61896522517587</v>
      </c>
      <c r="AU6" s="7">
        <v>126.71713477482413</v>
      </c>
      <c r="AV6" s="7">
        <v>116.96099674261313</v>
      </c>
      <c r="AW6" s="7">
        <v>123.95054325738687</v>
      </c>
      <c r="AX6" s="7">
        <v>115.7780320907805</v>
      </c>
      <c r="AY6" s="7">
        <v>123.31412790921948</v>
      </c>
      <c r="AZ6" s="7">
        <v>115.65744968302469</v>
      </c>
      <c r="BA6" s="7">
        <v>126.29855031697532</v>
      </c>
      <c r="BB6" s="7">
        <v>132.38726884092728</v>
      </c>
      <c r="BC6" s="7">
        <v>133.09233115907273</v>
      </c>
      <c r="BD6" s="7">
        <v>121.08413149506571</v>
      </c>
      <c r="BE6" s="492">
        <f t="shared" si="21"/>
        <v>4.6920296331222744E-2</v>
      </c>
      <c r="BF6" s="492">
        <f t="shared" si="22"/>
        <v>-9.0224579879472966E-2</v>
      </c>
      <c r="BG6" s="4"/>
      <c r="BH6" s="13">
        <f t="shared" si="23"/>
        <v>215</v>
      </c>
      <c r="BI6" s="13">
        <f t="shared" ref="BI6:BI10" si="28">SUM(R6:S6)</f>
        <v>190</v>
      </c>
      <c r="BJ6" s="13">
        <f t="shared" si="5"/>
        <v>175</v>
      </c>
      <c r="BK6" s="13">
        <f t="shared" si="6"/>
        <v>225</v>
      </c>
      <c r="BL6" s="13">
        <f t="shared" si="7"/>
        <v>250</v>
      </c>
      <c r="BM6" s="13">
        <f t="shared" si="8"/>
        <v>240</v>
      </c>
      <c r="BN6" s="13">
        <f t="shared" si="9"/>
        <v>240</v>
      </c>
      <c r="BO6" s="13">
        <f t="shared" si="10"/>
        <v>240</v>
      </c>
      <c r="BP6" s="13">
        <f t="shared" si="11"/>
        <v>230</v>
      </c>
      <c r="BQ6" s="13">
        <f t="shared" si="12"/>
        <v>240</v>
      </c>
      <c r="BR6" s="13">
        <f t="shared" si="13"/>
        <v>230.27153999999999</v>
      </c>
      <c r="BS6" s="13">
        <f t="shared" si="14"/>
        <v>227.54986</v>
      </c>
      <c r="BT6" s="13">
        <f t="shared" si="15"/>
        <v>217.59356</v>
      </c>
      <c r="BU6" s="13">
        <f t="shared" si="16"/>
        <v>230.02732</v>
      </c>
      <c r="BV6" s="13">
        <f t="shared" si="17"/>
        <v>242.81572</v>
      </c>
      <c r="BW6" s="7">
        <f t="shared" si="18"/>
        <v>242.33609999999999</v>
      </c>
      <c r="BX6" s="7">
        <f t="shared" si="19"/>
        <v>240.91154</v>
      </c>
      <c r="BY6" s="7">
        <f t="shared" ref="BY6:BY11" si="29">SUM(AX6:AY6)</f>
        <v>239.09215999999998</v>
      </c>
      <c r="BZ6" s="7">
        <f>SUM(AZ6:BA6)</f>
        <v>241.95600000000002</v>
      </c>
      <c r="CA6" s="7">
        <f t="shared" si="25"/>
        <v>265.4796</v>
      </c>
      <c r="CB6" s="492">
        <f t="shared" si="26"/>
        <v>0.1103651412074742</v>
      </c>
      <c r="CC6" s="492">
        <f t="shared" si="27"/>
        <v>9.7222635520507694E-2</v>
      </c>
      <c r="CD6" s="19"/>
      <c r="CE6" s="13">
        <f t="shared" ref="CE6:CE44" si="30">SUM(BA6:BD6)</f>
        <v>512.86228181204103</v>
      </c>
      <c r="CG6" s="696"/>
      <c r="CH6" s="696"/>
    </row>
    <row r="7" spans="1:86"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275.69707711240972</v>
      </c>
      <c r="N7" s="7">
        <v>276.24091762208474</v>
      </c>
      <c r="O7" s="26">
        <f t="shared" si="20"/>
        <v>4.9752702418073058E-2</v>
      </c>
      <c r="P7" s="26">
        <f t="shared" si="20"/>
        <v>1.9726016516790068E-3</v>
      </c>
      <c r="Q7" s="27"/>
      <c r="R7" s="7">
        <v>105</v>
      </c>
      <c r="S7" s="7">
        <v>115</v>
      </c>
      <c r="T7" s="7">
        <v>100</v>
      </c>
      <c r="U7" s="7">
        <v>100</v>
      </c>
      <c r="V7" s="7">
        <v>90</v>
      </c>
      <c r="W7" s="7">
        <v>100</v>
      </c>
      <c r="X7" s="7">
        <v>100</v>
      </c>
      <c r="Y7" s="7">
        <v>105</v>
      </c>
      <c r="Z7" s="7">
        <v>100</v>
      </c>
      <c r="AA7" s="7">
        <v>85</v>
      </c>
      <c r="AB7" s="7">
        <v>95</v>
      </c>
      <c r="AC7" s="7">
        <v>85</v>
      </c>
      <c r="AD7" s="7">
        <v>95</v>
      </c>
      <c r="AE7" s="7">
        <v>95</v>
      </c>
      <c r="AF7" s="7">
        <v>90</v>
      </c>
      <c r="AG7" s="7">
        <v>85</v>
      </c>
      <c r="AH7" s="7">
        <v>90</v>
      </c>
      <c r="AI7" s="7">
        <v>90</v>
      </c>
      <c r="AJ7" s="7">
        <v>85.149501412581387</v>
      </c>
      <c r="AK7" s="7">
        <v>98.594069999999988</v>
      </c>
      <c r="AL7" s="7">
        <v>78.519019999999998</v>
      </c>
      <c r="AM7" s="7">
        <v>94.076549999999997</v>
      </c>
      <c r="AN7" s="7">
        <v>97.866374477791112</v>
      </c>
      <c r="AO7" s="7">
        <v>86.809065522208883</v>
      </c>
      <c r="AP7" s="7">
        <v>70.809776601101504</v>
      </c>
      <c r="AQ7" s="7">
        <v>81.736333398898495</v>
      </c>
      <c r="AR7" s="7">
        <v>83.366053265613232</v>
      </c>
      <c r="AS7" s="7">
        <v>75.306236734386758</v>
      </c>
      <c r="AT7" s="7">
        <v>50.599529350649348</v>
      </c>
      <c r="AU7" s="7">
        <v>63.970980649350651</v>
      </c>
      <c r="AV7" s="7">
        <v>66.248493766233764</v>
      </c>
      <c r="AW7" s="7">
        <v>64.497406233766242</v>
      </c>
      <c r="AX7" s="7">
        <v>66.579855130557519</v>
      </c>
      <c r="AY7" s="7">
        <v>65.304744869442487</v>
      </c>
      <c r="AZ7" s="7">
        <v>70.734834989414253</v>
      </c>
      <c r="BA7" s="7">
        <v>72.676575010585751</v>
      </c>
      <c r="BB7" s="7">
        <v>60.369301849432794</v>
      </c>
      <c r="BC7" s="7">
        <v>71.916365262976967</v>
      </c>
      <c r="BD7" s="7">
        <v>71.779354304056852</v>
      </c>
      <c r="BE7" s="492">
        <f t="shared" si="21"/>
        <v>1.4766689069097616E-2</v>
      </c>
      <c r="BF7" s="492">
        <f t="shared" si="22"/>
        <v>-1.9051429868446323E-3</v>
      </c>
      <c r="BG7" s="4"/>
      <c r="BH7" s="13">
        <f t="shared" si="23"/>
        <v>175</v>
      </c>
      <c r="BI7" s="13">
        <f t="shared" si="28"/>
        <v>220</v>
      </c>
      <c r="BJ7" s="13">
        <f t="shared" si="5"/>
        <v>200</v>
      </c>
      <c r="BK7" s="13">
        <f t="shared" si="6"/>
        <v>190</v>
      </c>
      <c r="BL7" s="13">
        <f t="shared" si="7"/>
        <v>205</v>
      </c>
      <c r="BM7" s="13">
        <f t="shared" si="8"/>
        <v>185</v>
      </c>
      <c r="BN7" s="13">
        <f t="shared" si="9"/>
        <v>180</v>
      </c>
      <c r="BO7" s="13">
        <f t="shared" si="10"/>
        <v>190</v>
      </c>
      <c r="BP7" s="13">
        <f t="shared" si="11"/>
        <v>175</v>
      </c>
      <c r="BQ7" s="13">
        <f t="shared" si="12"/>
        <v>180</v>
      </c>
      <c r="BR7" s="13">
        <f t="shared" si="13"/>
        <v>183.74357141258139</v>
      </c>
      <c r="BS7" s="13">
        <f t="shared" si="14"/>
        <v>172.59557000000001</v>
      </c>
      <c r="BT7" s="13">
        <f t="shared" si="15"/>
        <v>184.67543999999998</v>
      </c>
      <c r="BU7" s="13">
        <f t="shared" si="16"/>
        <v>152.54611</v>
      </c>
      <c r="BV7" s="13">
        <f t="shared" si="17"/>
        <v>158.67228999999998</v>
      </c>
      <c r="BW7" s="7">
        <f t="shared" si="18"/>
        <v>114.57051</v>
      </c>
      <c r="BX7" s="7">
        <f t="shared" si="19"/>
        <v>130.74590000000001</v>
      </c>
      <c r="BY7" s="7">
        <f t="shared" si="29"/>
        <v>131.88460000000001</v>
      </c>
      <c r="BZ7" s="7">
        <f t="shared" si="24"/>
        <v>143.41140999999999</v>
      </c>
      <c r="CA7" s="7">
        <f t="shared" si="25"/>
        <v>132.28566711240975</v>
      </c>
      <c r="CB7" s="492">
        <f t="shared" si="26"/>
        <v>3.0410458265008877E-3</v>
      </c>
      <c r="CC7" s="492">
        <f t="shared" si="27"/>
        <v>-7.7579202990823659E-2</v>
      </c>
      <c r="CD7" s="19"/>
      <c r="CE7" s="13">
        <f t="shared" si="30"/>
        <v>276.7415964270524</v>
      </c>
      <c r="CG7" s="696"/>
      <c r="CH7" s="696"/>
    </row>
    <row r="8" spans="1:86"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674.1233991440422</v>
      </c>
      <c r="N8" s="7">
        <v>615.99569380017931</v>
      </c>
      <c r="O8" s="26">
        <f t="shared" si="20"/>
        <v>1.6588164456568411E-2</v>
      </c>
      <c r="P8" s="26">
        <f t="shared" si="20"/>
        <v>-8.6227099397038653E-2</v>
      </c>
      <c r="Q8" s="27"/>
      <c r="R8" s="7">
        <v>200</v>
      </c>
      <c r="S8" s="7">
        <v>175</v>
      </c>
      <c r="T8" s="7">
        <v>180</v>
      </c>
      <c r="U8" s="7">
        <v>190</v>
      </c>
      <c r="V8" s="7">
        <v>190</v>
      </c>
      <c r="W8" s="7">
        <v>160</v>
      </c>
      <c r="X8" s="7">
        <v>190</v>
      </c>
      <c r="Y8" s="7">
        <v>180</v>
      </c>
      <c r="Z8" s="7">
        <v>175</v>
      </c>
      <c r="AA8" s="7">
        <v>170</v>
      </c>
      <c r="AB8" s="7">
        <v>140</v>
      </c>
      <c r="AC8" s="7">
        <v>205</v>
      </c>
      <c r="AD8" s="7">
        <v>185</v>
      </c>
      <c r="AE8" s="7">
        <v>190</v>
      </c>
      <c r="AF8" s="7">
        <v>140</v>
      </c>
      <c r="AG8" s="7">
        <v>200</v>
      </c>
      <c r="AH8" s="7">
        <v>180</v>
      </c>
      <c r="AI8" s="7">
        <v>145</v>
      </c>
      <c r="AJ8" s="7">
        <v>204</v>
      </c>
      <c r="AK8" s="7">
        <v>188.79226177563464</v>
      </c>
      <c r="AL8" s="7">
        <v>174.19652661717544</v>
      </c>
      <c r="AM8" s="7">
        <v>149.39012598006315</v>
      </c>
      <c r="AN8" s="7">
        <v>150</v>
      </c>
      <c r="AO8" s="7">
        <v>175.49612974710641</v>
      </c>
      <c r="AP8" s="7">
        <v>196.28350601702576</v>
      </c>
      <c r="AQ8" s="7">
        <v>182.43722430453971</v>
      </c>
      <c r="AR8" s="7">
        <v>184</v>
      </c>
      <c r="AS8" s="7">
        <v>136.98602311770279</v>
      </c>
      <c r="AT8" s="7">
        <v>152.75318612881492</v>
      </c>
      <c r="AU8" s="7">
        <v>178.38418989752452</v>
      </c>
      <c r="AV8" s="7">
        <v>163</v>
      </c>
      <c r="AW8" s="7">
        <v>160.98602311770279</v>
      </c>
      <c r="AX8" s="7">
        <v>178.75318612881492</v>
      </c>
      <c r="AY8" s="7">
        <v>160.38418989752452</v>
      </c>
      <c r="AZ8" s="7">
        <v>180</v>
      </c>
      <c r="BA8" s="7">
        <v>189.98602311770279</v>
      </c>
      <c r="BB8" s="7">
        <v>167.75318612881492</v>
      </c>
      <c r="BC8" s="7">
        <v>136.38418989752452</v>
      </c>
      <c r="BD8" s="7">
        <v>178</v>
      </c>
      <c r="BE8" s="492">
        <f t="shared" si="21"/>
        <v>-1.1111111111111072E-2</v>
      </c>
      <c r="BF8" s="492">
        <f t="shared" si="22"/>
        <v>0.305136615422539</v>
      </c>
      <c r="BG8" s="4"/>
      <c r="BH8" s="13">
        <f t="shared" si="23"/>
        <v>365</v>
      </c>
      <c r="BI8" s="13">
        <f t="shared" si="28"/>
        <v>375</v>
      </c>
      <c r="BJ8" s="13">
        <f t="shared" si="5"/>
        <v>370</v>
      </c>
      <c r="BK8" s="13">
        <f t="shared" si="6"/>
        <v>350</v>
      </c>
      <c r="BL8" s="13">
        <f t="shared" si="7"/>
        <v>370</v>
      </c>
      <c r="BM8" s="13">
        <f t="shared" si="8"/>
        <v>345</v>
      </c>
      <c r="BN8" s="13">
        <f t="shared" si="9"/>
        <v>345</v>
      </c>
      <c r="BO8" s="13">
        <f t="shared" si="10"/>
        <v>375</v>
      </c>
      <c r="BP8" s="13">
        <f t="shared" si="11"/>
        <v>340</v>
      </c>
      <c r="BQ8" s="13">
        <f t="shared" si="12"/>
        <v>325</v>
      </c>
      <c r="BR8" s="13">
        <f t="shared" si="13"/>
        <v>392.79226177563464</v>
      </c>
      <c r="BS8" s="13">
        <f t="shared" si="14"/>
        <v>323.58665259723858</v>
      </c>
      <c r="BT8" s="13">
        <f t="shared" si="15"/>
        <v>325.49612974710641</v>
      </c>
      <c r="BU8" s="13">
        <f t="shared" si="16"/>
        <v>378.7207303215655</v>
      </c>
      <c r="BV8" s="13">
        <f t="shared" si="17"/>
        <v>320.98602311770276</v>
      </c>
      <c r="BW8" s="7">
        <f t="shared" si="18"/>
        <v>331.13737602633944</v>
      </c>
      <c r="BX8" s="7">
        <f t="shared" si="19"/>
        <v>323.98602311770276</v>
      </c>
      <c r="BY8" s="7">
        <f t="shared" si="29"/>
        <v>339.13737602633944</v>
      </c>
      <c r="BZ8" s="7">
        <f t="shared" si="24"/>
        <v>369.98602311770276</v>
      </c>
      <c r="CA8" s="7">
        <f t="shared" si="25"/>
        <v>304.13737602633944</v>
      </c>
      <c r="CB8" s="492">
        <f t="shared" si="26"/>
        <v>-0.10320301586953862</v>
      </c>
      <c r="CC8" s="492">
        <f t="shared" si="27"/>
        <v>-0.17797603957167607</v>
      </c>
      <c r="CD8" s="19"/>
      <c r="CE8" s="13">
        <f t="shared" si="30"/>
        <v>672.1233991440422</v>
      </c>
      <c r="CG8" s="696"/>
      <c r="CH8" s="696"/>
    </row>
    <row r="9" spans="1:86" x14ac:dyDescent="0.45">
      <c r="A9" s="28"/>
      <c r="B9" s="29" t="s">
        <v>2</v>
      </c>
      <c r="C9" s="29">
        <v>215</v>
      </c>
      <c r="D9" s="29">
        <v>200</v>
      </c>
      <c r="E9" s="29">
        <v>200</v>
      </c>
      <c r="F9" s="29">
        <v>185</v>
      </c>
      <c r="G9" s="29">
        <v>185</v>
      </c>
      <c r="H9" s="29">
        <v>180</v>
      </c>
      <c r="I9" s="29">
        <v>168.86690704011022</v>
      </c>
      <c r="J9" s="29">
        <v>200.36947252363217</v>
      </c>
      <c r="K9" s="29">
        <v>205.80309824045412</v>
      </c>
      <c r="L9" s="29">
        <v>199.59389824045411</v>
      </c>
      <c r="M9" s="29">
        <v>190.12334824045411</v>
      </c>
      <c r="N9" s="29">
        <v>202.88858932622952</v>
      </c>
      <c r="O9" s="598">
        <f t="shared" si="20"/>
        <v>-4.744909580647938E-2</v>
      </c>
      <c r="P9" s="598">
        <f t="shared" si="20"/>
        <v>6.714189079834032E-2</v>
      </c>
      <c r="Q9" s="27"/>
      <c r="R9" s="29">
        <v>45</v>
      </c>
      <c r="S9" s="29">
        <v>50</v>
      </c>
      <c r="T9" s="29">
        <v>45</v>
      </c>
      <c r="U9" s="29">
        <v>45</v>
      </c>
      <c r="V9" s="29">
        <v>45</v>
      </c>
      <c r="W9" s="29">
        <v>50</v>
      </c>
      <c r="X9" s="29">
        <v>40</v>
      </c>
      <c r="Y9" s="29">
        <v>45</v>
      </c>
      <c r="Z9" s="29">
        <v>45</v>
      </c>
      <c r="AA9" s="29">
        <v>50</v>
      </c>
      <c r="AB9" s="29">
        <v>45</v>
      </c>
      <c r="AC9" s="29">
        <v>45</v>
      </c>
      <c r="AD9" s="29">
        <v>45</v>
      </c>
      <c r="AE9" s="29">
        <v>45</v>
      </c>
      <c r="AF9" s="610">
        <v>40</v>
      </c>
      <c r="AG9" s="610">
        <v>45</v>
      </c>
      <c r="AH9" s="610">
        <v>45</v>
      </c>
      <c r="AI9" s="610">
        <v>40</v>
      </c>
      <c r="AJ9" s="610">
        <v>45.409398334752552</v>
      </c>
      <c r="AK9" s="610">
        <v>40.686769120052553</v>
      </c>
      <c r="AL9" s="610">
        <v>40.766865633852547</v>
      </c>
      <c r="AM9" s="610">
        <v>42.003873951452547</v>
      </c>
      <c r="AN9" s="610">
        <v>49.463019256183038</v>
      </c>
      <c r="AO9" s="610">
        <v>48.737581022683038</v>
      </c>
      <c r="AP9" s="610">
        <v>51.267803800783042</v>
      </c>
      <c r="AQ9" s="610">
        <v>50.901068443983036</v>
      </c>
      <c r="AR9" s="610">
        <v>51.155799560113529</v>
      </c>
      <c r="AS9" s="610">
        <v>52.483899560113528</v>
      </c>
      <c r="AT9" s="610">
        <v>50.731149560113529</v>
      </c>
      <c r="AU9" s="610">
        <v>51.432249560113533</v>
      </c>
      <c r="AV9" s="610">
        <v>48.916649560113527</v>
      </c>
      <c r="AW9" s="610">
        <v>51.092149560113526</v>
      </c>
      <c r="AX9" s="610">
        <v>51.079799560113528</v>
      </c>
      <c r="AY9" s="610">
        <v>48.505299560113528</v>
      </c>
      <c r="AZ9" s="610">
        <v>47.71489956011353</v>
      </c>
      <c r="BA9" s="610">
        <v>46.411499560113526</v>
      </c>
      <c r="BB9" s="610">
        <v>48.313399560113524</v>
      </c>
      <c r="BC9" s="610">
        <v>47.683549560113534</v>
      </c>
      <c r="BD9" s="610">
        <v>48.196317856908614</v>
      </c>
      <c r="BE9" s="612">
        <f t="shared" si="21"/>
        <v>1.0089475221226607E-2</v>
      </c>
      <c r="BF9" s="612">
        <f t="shared" si="22"/>
        <v>1.0753568086382614E-2</v>
      </c>
      <c r="BG9" s="4"/>
      <c r="BH9" s="29">
        <f t="shared" si="23"/>
        <v>105</v>
      </c>
      <c r="BI9" s="29">
        <f t="shared" si="28"/>
        <v>95</v>
      </c>
      <c r="BJ9" s="29">
        <f t="shared" si="5"/>
        <v>90</v>
      </c>
      <c r="BK9" s="29">
        <f t="shared" si="6"/>
        <v>95</v>
      </c>
      <c r="BL9" s="29">
        <f t="shared" si="7"/>
        <v>85</v>
      </c>
      <c r="BM9" s="29">
        <f t="shared" si="8"/>
        <v>95</v>
      </c>
      <c r="BN9" s="29">
        <f t="shared" si="9"/>
        <v>90</v>
      </c>
      <c r="BO9" s="29">
        <f t="shared" si="10"/>
        <v>90</v>
      </c>
      <c r="BP9" s="29">
        <f t="shared" si="11"/>
        <v>85</v>
      </c>
      <c r="BQ9" s="29">
        <f t="shared" si="12"/>
        <v>85</v>
      </c>
      <c r="BR9" s="29">
        <f t="shared" si="13"/>
        <v>86.096167454805112</v>
      </c>
      <c r="BS9" s="29">
        <f t="shared" si="14"/>
        <v>82.770739585305094</v>
      </c>
      <c r="BT9" s="29">
        <f t="shared" si="15"/>
        <v>98.200600278866077</v>
      </c>
      <c r="BU9" s="599">
        <f t="shared" si="16"/>
        <v>102.16887224476608</v>
      </c>
      <c r="BV9" s="599">
        <f t="shared" si="17"/>
        <v>103.63969912022705</v>
      </c>
      <c r="BW9" s="7">
        <f t="shared" si="18"/>
        <v>102.16339912022707</v>
      </c>
      <c r="BX9" s="7">
        <f t="shared" si="19"/>
        <v>100.00879912022705</v>
      </c>
      <c r="BY9" s="7">
        <f t="shared" si="29"/>
        <v>99.585099120227056</v>
      </c>
      <c r="BZ9" s="7">
        <f t="shared" si="24"/>
        <v>94.126399120227063</v>
      </c>
      <c r="CA9" s="7">
        <f t="shared" si="25"/>
        <v>95.996949120227058</v>
      </c>
      <c r="CB9" s="492">
        <f t="shared" si="26"/>
        <v>-3.60309929065602E-2</v>
      </c>
      <c r="CC9" s="492">
        <f t="shared" si="27"/>
        <v>1.9872745770405542E-2</v>
      </c>
      <c r="CD9" s="19"/>
      <c r="CE9" s="611">
        <f t="shared" si="30"/>
        <v>190.60476653724922</v>
      </c>
      <c r="CG9" s="696"/>
      <c r="CH9" s="696"/>
    </row>
    <row r="10" spans="1:86"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11.289702265970977</v>
      </c>
      <c r="N10" s="651">
        <v>0</v>
      </c>
      <c r="O10" s="32">
        <f t="shared" si="20"/>
        <v>-0.73599459799311262</v>
      </c>
      <c r="P10" s="539">
        <f>IF(ISERROR(N10/M10),"N/A",IF(M10&lt;0,"N/A",IF(N10&lt;0,"N/A",IF(N10/M10-1&gt;300%,"&gt;±300%",IF(N10/M10-1&lt;-300%,"&gt;±300%",N10/M10-1)))))</f>
        <v>-1</v>
      </c>
      <c r="Q10" s="27"/>
      <c r="R10" s="32">
        <v>65</v>
      </c>
      <c r="S10" s="32">
        <v>-40</v>
      </c>
      <c r="T10" s="32">
        <v>60</v>
      </c>
      <c r="U10" s="32">
        <v>-5</v>
      </c>
      <c r="V10" s="32">
        <v>25</v>
      </c>
      <c r="W10" s="32">
        <v>-45</v>
      </c>
      <c r="X10" s="32">
        <v>150</v>
      </c>
      <c r="Y10" s="32">
        <v>60</v>
      </c>
      <c r="Z10" s="32">
        <v>-105</v>
      </c>
      <c r="AA10" s="32">
        <v>-75</v>
      </c>
      <c r="AB10" s="32">
        <v>-60</v>
      </c>
      <c r="AC10" s="32">
        <v>75</v>
      </c>
      <c r="AD10" s="32">
        <v>-10</v>
      </c>
      <c r="AE10" s="32">
        <v>25</v>
      </c>
      <c r="AF10" s="32">
        <v>-5</v>
      </c>
      <c r="AG10" s="32">
        <v>55</v>
      </c>
      <c r="AH10" s="32">
        <v>-20</v>
      </c>
      <c r="AI10" s="32">
        <v>-20</v>
      </c>
      <c r="AJ10" s="32">
        <v>12.188790193236848</v>
      </c>
      <c r="AK10" s="32">
        <v>-26.456840846936046</v>
      </c>
      <c r="AL10" s="32">
        <v>-29.140944913994538</v>
      </c>
      <c r="AM10" s="32">
        <v>45.464367984978075</v>
      </c>
      <c r="AN10" s="32">
        <v>53.747878497737702</v>
      </c>
      <c r="AO10" s="32">
        <v>24.803950263688535</v>
      </c>
      <c r="AP10" s="32">
        <v>-111.53326566469633</v>
      </c>
      <c r="AQ10" s="32">
        <v>-50.654270562531742</v>
      </c>
      <c r="AR10" s="32">
        <v>-29.303095800149173</v>
      </c>
      <c r="AS10" s="32">
        <v>18.218104029757061</v>
      </c>
      <c r="AT10" s="32">
        <v>-42.682362491388808</v>
      </c>
      <c r="AU10" s="32">
        <v>-39.181521933241477</v>
      </c>
      <c r="AV10" s="32">
        <v>24.188643668363468</v>
      </c>
      <c r="AW10" s="32">
        <v>-1.9339937360023418</v>
      </c>
      <c r="AX10" s="32">
        <v>-2.4031577360089131</v>
      </c>
      <c r="AY10" s="32">
        <v>22.911656512538425</v>
      </c>
      <c r="AZ10" s="32">
        <v>33.335645532164385</v>
      </c>
      <c r="BA10" s="32">
        <v>7.5610511943385434</v>
      </c>
      <c r="BB10" s="32">
        <v>-6.3629682504159968</v>
      </c>
      <c r="BC10" s="32">
        <v>-23.244026210115958</v>
      </c>
      <c r="BD10" s="32">
        <v>0</v>
      </c>
      <c r="BE10" s="492">
        <f t="shared" si="21"/>
        <v>-1</v>
      </c>
      <c r="BF10" s="492" t="str">
        <f t="shared" si="22"/>
        <v>N/A</v>
      </c>
      <c r="BG10" s="4"/>
      <c r="BH10" s="32">
        <f t="shared" si="23"/>
        <v>325</v>
      </c>
      <c r="BI10" s="32">
        <f t="shared" si="28"/>
        <v>25</v>
      </c>
      <c r="BJ10" s="32">
        <f t="shared" si="5"/>
        <v>55</v>
      </c>
      <c r="BK10" s="32">
        <f t="shared" si="6"/>
        <v>-20</v>
      </c>
      <c r="BL10" s="32">
        <f t="shared" si="7"/>
        <v>210</v>
      </c>
      <c r="BM10" s="32">
        <f t="shared" si="8"/>
        <v>-180</v>
      </c>
      <c r="BN10" s="32">
        <f t="shared" si="9"/>
        <v>15</v>
      </c>
      <c r="BO10" s="32">
        <f t="shared" si="10"/>
        <v>15</v>
      </c>
      <c r="BP10" s="32">
        <f t="shared" si="11"/>
        <v>50</v>
      </c>
      <c r="BQ10" s="32">
        <f t="shared" si="12"/>
        <v>-40</v>
      </c>
      <c r="BR10" s="32">
        <f t="shared" si="13"/>
        <v>-14.268050653699198</v>
      </c>
      <c r="BS10" s="32">
        <f t="shared" si="14"/>
        <v>16.323423070983537</v>
      </c>
      <c r="BT10" s="32">
        <f t="shared" si="15"/>
        <v>78.551828761426236</v>
      </c>
      <c r="BU10" s="13">
        <f t="shared" si="16"/>
        <v>-162.18753622722807</v>
      </c>
      <c r="BV10" s="13">
        <f t="shared" si="17"/>
        <v>-11.084991770392111</v>
      </c>
      <c r="BW10" s="7">
        <f t="shared" si="18"/>
        <v>-81.863884424630285</v>
      </c>
      <c r="BX10" s="7">
        <f t="shared" si="19"/>
        <v>22.254649932361126</v>
      </c>
      <c r="BY10" s="7">
        <f t="shared" si="29"/>
        <v>20.50849877652951</v>
      </c>
      <c r="BZ10" s="7">
        <f t="shared" si="24"/>
        <v>40.896696726502931</v>
      </c>
      <c r="CA10" s="7">
        <f t="shared" si="25"/>
        <v>-29.606994460531954</v>
      </c>
      <c r="CB10" s="492" t="str">
        <f t="shared" si="26"/>
        <v>N/A</v>
      </c>
      <c r="CC10" s="492" t="str">
        <f t="shared" si="27"/>
        <v>N/A</v>
      </c>
      <c r="CD10" s="19"/>
      <c r="CE10" s="648">
        <f t="shared" si="30"/>
        <v>-22.045943266193412</v>
      </c>
      <c r="CG10" s="696"/>
      <c r="CH10" s="696"/>
    </row>
    <row r="11" spans="1:86" x14ac:dyDescent="0.45">
      <c r="A11" s="33" t="s">
        <v>14</v>
      </c>
      <c r="B11" s="34"/>
      <c r="C11" s="560">
        <v>5855</v>
      </c>
      <c r="D11" s="560">
        <v>5225</v>
      </c>
      <c r="E11" s="560">
        <v>6190</v>
      </c>
      <c r="F11" s="560">
        <v>6075</v>
      </c>
      <c r="G11" s="560">
        <v>6160</v>
      </c>
      <c r="H11" s="560">
        <v>6135</v>
      </c>
      <c r="I11" s="582">
        <f t="shared" ref="I11:M11" si="31">I4+I10</f>
        <v>6075.8717457754083</v>
      </c>
      <c r="J11" s="582">
        <f t="shared" si="31"/>
        <v>4904.0701308290836</v>
      </c>
      <c r="K11" s="582">
        <f t="shared" si="31"/>
        <v>6201.7654916443489</v>
      </c>
      <c r="L11" s="582">
        <f t="shared" si="31"/>
        <v>5563.1000512339979</v>
      </c>
      <c r="M11" s="582">
        <f t="shared" si="31"/>
        <v>5614.8178026773139</v>
      </c>
      <c r="N11" s="582">
        <f>N4+N10</f>
        <v>5468.3134208074662</v>
      </c>
      <c r="O11" s="561">
        <f t="shared" si="20"/>
        <v>9.2965704314169617E-3</v>
      </c>
      <c r="P11" s="561">
        <f t="shared" si="20"/>
        <v>-2.6092455181713992E-2</v>
      </c>
      <c r="Q11" s="27"/>
      <c r="R11" s="560">
        <v>1380</v>
      </c>
      <c r="S11" s="560">
        <v>1375</v>
      </c>
      <c r="T11" s="560">
        <v>1430</v>
      </c>
      <c r="U11" s="560">
        <v>1540</v>
      </c>
      <c r="V11" s="560">
        <v>1680</v>
      </c>
      <c r="W11" s="560">
        <v>1570</v>
      </c>
      <c r="X11" s="560">
        <v>1435</v>
      </c>
      <c r="Y11" s="560">
        <v>1710</v>
      </c>
      <c r="Z11" s="560">
        <v>1515</v>
      </c>
      <c r="AA11" s="560">
        <v>1430</v>
      </c>
      <c r="AB11" s="560">
        <v>1365</v>
      </c>
      <c r="AC11" s="560">
        <v>1630</v>
      </c>
      <c r="AD11" s="560">
        <v>1555</v>
      </c>
      <c r="AE11" s="560">
        <v>1610</v>
      </c>
      <c r="AF11" s="560">
        <v>1295</v>
      </c>
      <c r="AG11" s="560">
        <v>1660</v>
      </c>
      <c r="AH11" s="560">
        <v>1645</v>
      </c>
      <c r="AI11" s="560">
        <v>1545</v>
      </c>
      <c r="AJ11" s="560">
        <f t="shared" ref="AJ11:AN11" si="32">AJ4+AJ10</f>
        <v>1326.6736899405707</v>
      </c>
      <c r="AK11" s="560">
        <f t="shared" si="32"/>
        <v>1633.4355925660741</v>
      </c>
      <c r="AL11" s="560">
        <f t="shared" si="32"/>
        <v>1496.109632371679</v>
      </c>
      <c r="AM11" s="560">
        <f t="shared" si="32"/>
        <v>1619.6528308970844</v>
      </c>
      <c r="AN11" s="560">
        <f t="shared" si="32"/>
        <v>1301.5824566894407</v>
      </c>
      <c r="AO11" s="560">
        <f>AO4+AO10</f>
        <v>966.71304148523222</v>
      </c>
      <c r="AP11" s="560">
        <f t="shared" ref="AP11:BD11" si="33">AP4+AP10</f>
        <v>1383.8626600300677</v>
      </c>
      <c r="AQ11" s="560">
        <f t="shared" si="33"/>
        <v>1251.9119726243437</v>
      </c>
      <c r="AR11" s="560">
        <f t="shared" si="33"/>
        <v>1434.934966923706</v>
      </c>
      <c r="AS11" s="560">
        <f t="shared" si="33"/>
        <v>1583.3413942754828</v>
      </c>
      <c r="AT11" s="560">
        <f t="shared" si="33"/>
        <v>1528.0561014969012</v>
      </c>
      <c r="AU11" s="560">
        <f t="shared" si="33"/>
        <v>1655.4330289482593</v>
      </c>
      <c r="AV11" s="560">
        <f t="shared" si="33"/>
        <v>1297.1158215411015</v>
      </c>
      <c r="AW11" s="560">
        <f t="shared" si="33"/>
        <v>1527.4165654838271</v>
      </c>
      <c r="AX11" s="560">
        <f t="shared" si="33"/>
        <v>1387.3316830736389</v>
      </c>
      <c r="AY11" s="560">
        <f t="shared" si="33"/>
        <v>1351.2359811354302</v>
      </c>
      <c r="AZ11" s="560">
        <f t="shared" si="33"/>
        <v>1225.5971940935883</v>
      </c>
      <c r="BA11" s="560">
        <f t="shared" si="33"/>
        <v>1493.9300888374676</v>
      </c>
      <c r="BB11" s="560">
        <f t="shared" si="33"/>
        <v>1386.7447456221093</v>
      </c>
      <c r="BC11" s="560">
        <f t="shared" si="33"/>
        <v>1508.5457741241491</v>
      </c>
      <c r="BD11" s="560">
        <f t="shared" si="33"/>
        <v>1235.1620670864363</v>
      </c>
      <c r="BE11" s="561">
        <f t="shared" si="21"/>
        <v>7.8042549696941688E-3</v>
      </c>
      <c r="BF11" s="561">
        <f t="shared" si="22"/>
        <v>-0.18122334219287273</v>
      </c>
      <c r="BG11" s="4"/>
      <c r="BH11" s="34">
        <f>BH4+BH10</f>
        <v>2470</v>
      </c>
      <c r="BI11" s="34">
        <f t="shared" ref="BI11:BL11" si="34">BI4+BI10</f>
        <v>2755</v>
      </c>
      <c r="BJ11" s="34">
        <f t="shared" si="34"/>
        <v>2960</v>
      </c>
      <c r="BK11" s="34">
        <f t="shared" si="34"/>
        <v>3250</v>
      </c>
      <c r="BL11" s="34">
        <f t="shared" si="34"/>
        <v>3135</v>
      </c>
      <c r="BM11" s="34">
        <f>BM4+BM10</f>
        <v>2935</v>
      </c>
      <c r="BN11" s="34">
        <f>BN4+BN10</f>
        <v>3005</v>
      </c>
      <c r="BO11" s="34">
        <f t="shared" si="10"/>
        <v>3165</v>
      </c>
      <c r="BP11" s="34">
        <f t="shared" si="11"/>
        <v>2955</v>
      </c>
      <c r="BQ11" s="34">
        <f t="shared" si="12"/>
        <v>3190</v>
      </c>
      <c r="BR11" s="34">
        <f t="shared" si="13"/>
        <v>2960.1092825066448</v>
      </c>
      <c r="BS11" s="34">
        <f t="shared" si="14"/>
        <v>3115.7624632687634</v>
      </c>
      <c r="BT11" s="34">
        <f t="shared" si="15"/>
        <v>2268.295498174673</v>
      </c>
      <c r="BU11" s="34">
        <f t="shared" si="16"/>
        <v>2635.7746326544111</v>
      </c>
      <c r="BV11" s="34">
        <f t="shared" si="17"/>
        <v>3018.2763611991886</v>
      </c>
      <c r="BW11" s="34">
        <f t="shared" si="18"/>
        <v>3183.4891304451603</v>
      </c>
      <c r="BX11" s="34">
        <f t="shared" si="19"/>
        <v>2824.5323870249285</v>
      </c>
      <c r="BY11" s="34">
        <f t="shared" si="29"/>
        <v>2738.5676642090693</v>
      </c>
      <c r="BZ11" s="34">
        <f t="shared" si="24"/>
        <v>2719.5272829310561</v>
      </c>
      <c r="CA11" s="34">
        <f t="shared" si="25"/>
        <v>2895.2905197462587</v>
      </c>
      <c r="CB11" s="561">
        <f t="shared" si="26"/>
        <v>5.7228038432438399E-2</v>
      </c>
      <c r="CC11" s="561">
        <f t="shared" si="27"/>
        <v>6.463006932063875E-2</v>
      </c>
      <c r="CD11" s="19"/>
      <c r="CE11" s="645">
        <f t="shared" si="30"/>
        <v>5624.3826756701619</v>
      </c>
      <c r="CG11" s="696"/>
      <c r="CH11" s="696"/>
    </row>
    <row r="12" spans="1:86" x14ac:dyDescent="0.45">
      <c r="A12" s="23"/>
      <c r="B12" s="4"/>
      <c r="C12" s="4"/>
      <c r="D12" s="4"/>
      <c r="E12" s="4"/>
      <c r="F12" s="4"/>
      <c r="G12" s="9"/>
      <c r="H12" s="9"/>
      <c r="I12" s="627"/>
      <c r="J12" s="4"/>
      <c r="K12" s="9"/>
      <c r="L12" s="4"/>
      <c r="M12" s="4"/>
      <c r="N12" s="4"/>
      <c r="O12" s="4"/>
      <c r="P12" s="609"/>
      <c r="Q12" s="27"/>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4"/>
      <c r="BD12" s="867"/>
      <c r="BE12" s="715"/>
      <c r="BF12" s="492"/>
      <c r="BG12" s="4"/>
      <c r="BH12" s="7"/>
      <c r="BI12" s="7"/>
      <c r="BJ12" s="7"/>
      <c r="BK12" s="7"/>
      <c r="BL12" s="7"/>
      <c r="BM12" s="7"/>
      <c r="BN12" s="7"/>
      <c r="BO12" s="7"/>
      <c r="BP12" s="7"/>
      <c r="BQ12" s="7"/>
      <c r="BR12" s="7"/>
      <c r="BS12" s="7"/>
      <c r="BT12" s="7"/>
      <c r="BU12" s="7"/>
      <c r="BV12" s="7"/>
      <c r="BW12" s="7"/>
      <c r="BX12" s="7"/>
      <c r="BY12" s="7"/>
      <c r="BZ12" s="7"/>
      <c r="CA12" s="7"/>
      <c r="CB12" s="492"/>
      <c r="CC12" s="492"/>
      <c r="CD12" s="19"/>
      <c r="CE12" s="13"/>
      <c r="CG12" s="696"/>
      <c r="CH12" s="696"/>
    </row>
    <row r="13" spans="1:86" s="644" customFormat="1" x14ac:dyDescent="0.45">
      <c r="A13" s="23" t="s">
        <v>22</v>
      </c>
      <c r="B13" s="9"/>
      <c r="C13" s="555">
        <v>2000</v>
      </c>
      <c r="D13" s="555">
        <v>2055</v>
      </c>
      <c r="E13" s="555">
        <v>1720</v>
      </c>
      <c r="F13" s="555">
        <v>1860</v>
      </c>
      <c r="G13" s="555">
        <v>1915</v>
      </c>
      <c r="H13" s="555">
        <v>1955</v>
      </c>
      <c r="I13" s="555">
        <f>SUM(I14:I16)</f>
        <v>2110.3493608111812</v>
      </c>
      <c r="J13" s="555">
        <f>SUM(J14:J16)</f>
        <v>1996.1825498996102</v>
      </c>
      <c r="K13" s="555">
        <f>SUM(K14:K16)</f>
        <v>2107.5164418268255</v>
      </c>
      <c r="L13" s="555">
        <f>SUM(L14:L16)</f>
        <v>1763.9523630848494</v>
      </c>
      <c r="M13" s="555">
        <f t="shared" ref="M13" si="35">SUM(M14:M16)</f>
        <v>1557.4677472300571</v>
      </c>
      <c r="N13" s="555">
        <f>SUM(N14:N16)</f>
        <v>1642.401143990684</v>
      </c>
      <c r="O13" s="492">
        <f>IF(ISERROR(M13/L13),"N/A",IF(L13&lt;0,"N/A",IF(M13&lt;0,"N/A",IF(M13/L13-1&gt;300%,"&gt;±300%",IF(M13/L13-1&lt;-300%,"&gt;±300%",M13/L13-1)))))</f>
        <v>-0.11705793204850856</v>
      </c>
      <c r="P13" s="492">
        <f t="shared" ref="P13:P18" si="36">IF(ISERROR(N13/M13),"N/A",IF(M13&lt;0,"N/A",IF(N13&lt;0,"N/A",IF(N13/M13-1&gt;300%,"&gt;±300%",IF(N13/M13-1&lt;-300%,"&gt;±300%",N13/M13-1)))))</f>
        <v>5.4533005201347073E-2</v>
      </c>
      <c r="Q13" s="27"/>
      <c r="R13" s="555">
        <v>570</v>
      </c>
      <c r="S13" s="555">
        <v>480</v>
      </c>
      <c r="T13" s="555">
        <v>440</v>
      </c>
      <c r="U13" s="555">
        <v>480</v>
      </c>
      <c r="V13" s="555">
        <v>430</v>
      </c>
      <c r="W13" s="555">
        <v>375</v>
      </c>
      <c r="X13" s="555">
        <v>400</v>
      </c>
      <c r="Y13" s="555">
        <v>485</v>
      </c>
      <c r="Z13" s="555">
        <v>515</v>
      </c>
      <c r="AA13" s="555">
        <v>465</v>
      </c>
      <c r="AB13" s="555">
        <v>435</v>
      </c>
      <c r="AC13" s="555">
        <v>490</v>
      </c>
      <c r="AD13" s="555">
        <v>490</v>
      </c>
      <c r="AE13" s="555">
        <v>510</v>
      </c>
      <c r="AF13" s="555">
        <v>465</v>
      </c>
      <c r="AG13" s="555">
        <v>490</v>
      </c>
      <c r="AH13" s="555">
        <v>500</v>
      </c>
      <c r="AI13" s="555">
        <v>500</v>
      </c>
      <c r="AJ13" s="555">
        <f t="shared" ref="AJ13:AY13" si="37">SUM(AJ14:AJ16)</f>
        <v>529.77727034763063</v>
      </c>
      <c r="AK13" s="555">
        <f t="shared" si="37"/>
        <v>544.2909020163263</v>
      </c>
      <c r="AL13" s="555">
        <f t="shared" si="37"/>
        <v>515.22886131345376</v>
      </c>
      <c r="AM13" s="555">
        <f t="shared" si="37"/>
        <v>521.05232713377063</v>
      </c>
      <c r="AN13" s="555">
        <f t="shared" si="37"/>
        <v>392.08374070343348</v>
      </c>
      <c r="AO13" s="555">
        <f t="shared" si="37"/>
        <v>356.91406189269168</v>
      </c>
      <c r="AP13" s="555">
        <f t="shared" si="37"/>
        <v>505.26617635048535</v>
      </c>
      <c r="AQ13" s="555">
        <f t="shared" si="37"/>
        <v>741.91857095299952</v>
      </c>
      <c r="AR13" s="555">
        <f t="shared" si="37"/>
        <v>531.49790274697295</v>
      </c>
      <c r="AS13" s="563">
        <f t="shared" si="37"/>
        <v>527.66514910932619</v>
      </c>
      <c r="AT13" s="563">
        <f t="shared" si="37"/>
        <v>512.03948403712479</v>
      </c>
      <c r="AU13" s="563">
        <f t="shared" si="37"/>
        <v>536.35124884359141</v>
      </c>
      <c r="AV13" s="563">
        <f t="shared" si="37"/>
        <v>453.49598623244827</v>
      </c>
      <c r="AW13" s="563">
        <f t="shared" si="37"/>
        <v>460.76833958631255</v>
      </c>
      <c r="AX13" s="563">
        <f t="shared" si="37"/>
        <v>419.47937956276803</v>
      </c>
      <c r="AY13" s="563">
        <f t="shared" si="37"/>
        <v>429.9505004426747</v>
      </c>
      <c r="AZ13" s="563">
        <f t="shared" ref="AZ13:BD13" si="38">SUM(AZ14:AZ16)</f>
        <v>399.92430188235159</v>
      </c>
      <c r="BA13" s="563">
        <f t="shared" si="38"/>
        <v>391.49776185227853</v>
      </c>
      <c r="BB13" s="563">
        <f t="shared" si="38"/>
        <v>428.29699513607761</v>
      </c>
      <c r="BC13" s="563">
        <f t="shared" si="38"/>
        <v>338.3943867314581</v>
      </c>
      <c r="BD13" s="563">
        <f t="shared" si="38"/>
        <v>389.96234388210917</v>
      </c>
      <c r="BE13" s="492">
        <f t="shared" ref="BE13:BE16" si="39">IF(ISERROR(BD13/AZ13),"N/A",IF(AZ13&lt;0,"N/A",IF(BD13&lt;0,"N/A",IF(BD13/AZ13-1&gt;300%,"&gt;±300%",IF(BD13/AZ13-1&lt;-300%,"&gt;±300%",BD13/AZ13-1)))))</f>
        <v>-2.4909609026892765E-2</v>
      </c>
      <c r="BF13" s="492">
        <f t="shared" ref="BF13:BF16" si="40">IF(ISERROR(BD13/BC13),"N/A",IF(BC13&lt;0,"N/A",IF(BD13&lt;0,"N/A",IF(BD13/BC13-1&gt;300%,"&gt;±300%",IF(BD13/BC13-1&lt;-300%,"&gt;±300%",BD13/BC13-1)))))</f>
        <v>0.15239010802970032</v>
      </c>
      <c r="BG13" s="4"/>
      <c r="BH13" s="9">
        <f>SUM(BH14:BH16)</f>
        <v>1005</v>
      </c>
      <c r="BI13" s="9">
        <f>SUM(BI14:BI16)</f>
        <v>1050</v>
      </c>
      <c r="BJ13" s="9">
        <f>SUM(T13:U13)</f>
        <v>920</v>
      </c>
      <c r="BK13" s="9">
        <f>SUM(V13:W13)</f>
        <v>805</v>
      </c>
      <c r="BL13" s="9">
        <f>SUM(X13:Y13)</f>
        <v>885</v>
      </c>
      <c r="BM13" s="9">
        <f>SUM(Z13:AA13)</f>
        <v>980</v>
      </c>
      <c r="BN13" s="9">
        <f>SUM(AB13:AC13)</f>
        <v>925</v>
      </c>
      <c r="BO13" s="9">
        <f>SUM(AD13:AE13)</f>
        <v>1000</v>
      </c>
      <c r="BP13" s="9">
        <f>SUM(AF13:AG13)</f>
        <v>955</v>
      </c>
      <c r="BQ13" s="9">
        <f>SUM(AH13:AI13)</f>
        <v>1000</v>
      </c>
      <c r="BR13" s="9">
        <f>SUM(AJ13:AK13)</f>
        <v>1074.0681723639568</v>
      </c>
      <c r="BS13" s="9">
        <f>SUM(AL13:AM13)</f>
        <v>1036.2811884472244</v>
      </c>
      <c r="BT13" s="9">
        <f>SUM(AN13:AO13)</f>
        <v>748.99780259612521</v>
      </c>
      <c r="BU13" s="9">
        <f>SUM(AP13:AQ13)</f>
        <v>1247.184747303485</v>
      </c>
      <c r="BV13" s="9">
        <f>SUM(AR13:AS13)</f>
        <v>1059.1630518562993</v>
      </c>
      <c r="BW13" s="9">
        <f>SUM(AT13:AU13)</f>
        <v>1048.3907328807163</v>
      </c>
      <c r="BX13" s="9">
        <f>SUM(AV13:AW13)</f>
        <v>914.26432581876088</v>
      </c>
      <c r="BY13" s="9">
        <f t="shared" ref="BY13:BY18" si="41">SUM(AX13:AY13)</f>
        <v>849.42988000544278</v>
      </c>
      <c r="BZ13" s="9">
        <f t="shared" ref="BZ13:BZ18" si="42">SUM(AZ13:BA13)</f>
        <v>791.42206373463011</v>
      </c>
      <c r="CA13" s="9">
        <f t="shared" ref="CA13:CA18" si="43">BB13+BC13</f>
        <v>766.69138186753571</v>
      </c>
      <c r="CB13" s="492">
        <f t="shared" ref="CB13:CB44" si="44">IF(ISERROR(CA13/BY13),"N/A",IF(BY13&lt;0,"N/A",IF(CA13&lt;0,"N/A",IF(CA13/BY13-1&gt;300%,"&gt;±300%",IF(CA13/BY13-1&lt;-300%,"&gt;±300%",CA13/BY13-1)))))</f>
        <v>-9.7404741798554295E-2</v>
      </c>
      <c r="CC13" s="492">
        <f t="shared" ref="CC13:CC44" si="45">IF(ISERROR(CA13/BZ13),"N/A",IF(BZ13&lt;0,"N/A",IF(CA13&lt;0,"N/A",IF(CA13/BZ13-1&gt;300%,"&gt;±300%",IF(CA13/BZ13-1&lt;-300%,"&gt;±300%",CA13/BZ13-1)))))</f>
        <v>-3.124841093056363E-2</v>
      </c>
      <c r="CD13" s="643"/>
      <c r="CE13" s="36">
        <f t="shared" si="30"/>
        <v>1548.1514876019232</v>
      </c>
      <c r="CG13" s="696"/>
      <c r="CH13" s="696"/>
    </row>
    <row r="14" spans="1:86" x14ac:dyDescent="0.45">
      <c r="A14" s="7"/>
      <c r="B14" s="7" t="s">
        <v>4</v>
      </c>
      <c r="C14" s="7">
        <v>1120</v>
      </c>
      <c r="D14" s="7">
        <v>1255</v>
      </c>
      <c r="E14" s="7">
        <v>1185</v>
      </c>
      <c r="F14" s="7">
        <v>1210</v>
      </c>
      <c r="G14" s="7">
        <v>1325</v>
      </c>
      <c r="H14" s="7">
        <v>1430</v>
      </c>
      <c r="I14" s="7">
        <v>1564.9279302726131</v>
      </c>
      <c r="J14" s="7">
        <v>1508.2685513824345</v>
      </c>
      <c r="K14" s="7">
        <v>1618.976220488046</v>
      </c>
      <c r="L14" s="7">
        <v>1323.1126969244001</v>
      </c>
      <c r="M14" s="7">
        <v>1138.1700724568957</v>
      </c>
      <c r="N14" s="7">
        <v>1201.060512114005</v>
      </c>
      <c r="O14" s="26">
        <f t="shared" ref="O14:O18" si="46">IF(ISERROR(M14/L14),"N/A",IF(L14&lt;0,"N/A",IF(M14&lt;0,"N/A",IF(M14/L14-1&gt;300%,"&gt;±300%",IF(M14/L14-1&lt;-300%,"&gt;±300%",M14/L14-1)))))</f>
        <v>-0.13977843678577562</v>
      </c>
      <c r="P14" s="26">
        <f t="shared" si="36"/>
        <v>5.5255748836684493E-2</v>
      </c>
      <c r="Q14" s="27"/>
      <c r="R14" s="7">
        <v>365</v>
      </c>
      <c r="S14" s="7">
        <v>305</v>
      </c>
      <c r="T14" s="7">
        <v>315</v>
      </c>
      <c r="U14" s="7">
        <v>310</v>
      </c>
      <c r="V14" s="7">
        <v>295</v>
      </c>
      <c r="W14" s="7">
        <v>265</v>
      </c>
      <c r="X14" s="7">
        <v>280</v>
      </c>
      <c r="Y14" s="7">
        <v>340</v>
      </c>
      <c r="Z14" s="7">
        <v>315</v>
      </c>
      <c r="AA14" s="7">
        <v>280</v>
      </c>
      <c r="AB14" s="7">
        <v>300</v>
      </c>
      <c r="AC14" s="7">
        <v>330</v>
      </c>
      <c r="AD14" s="7">
        <v>330</v>
      </c>
      <c r="AE14" s="7">
        <v>365</v>
      </c>
      <c r="AF14" s="7">
        <v>330</v>
      </c>
      <c r="AG14" s="7">
        <v>345</v>
      </c>
      <c r="AH14" s="7">
        <v>365</v>
      </c>
      <c r="AI14" s="7">
        <v>380</v>
      </c>
      <c r="AJ14" s="7">
        <v>391.41810047395097</v>
      </c>
      <c r="AK14" s="7">
        <v>408.671553228476</v>
      </c>
      <c r="AL14" s="7">
        <v>382.48061683489851</v>
      </c>
      <c r="AM14" s="7">
        <v>382.35765973528754</v>
      </c>
      <c r="AN14" s="7">
        <v>305.79484747293844</v>
      </c>
      <c r="AO14" s="7">
        <v>244.63587797835081</v>
      </c>
      <c r="AP14" s="7">
        <v>366.95381696752622</v>
      </c>
      <c r="AQ14" s="7">
        <v>590.88400896361884</v>
      </c>
      <c r="AR14" s="7">
        <v>397.50041630684251</v>
      </c>
      <c r="AS14" s="524">
        <v>413.58744815972432</v>
      </c>
      <c r="AT14" s="524">
        <v>390.86659861295328</v>
      </c>
      <c r="AU14" s="524">
        <v>417.02175740852613</v>
      </c>
      <c r="AV14" s="524">
        <v>337.87535386081606</v>
      </c>
      <c r="AW14" s="524">
        <v>351.54933093576562</v>
      </c>
      <c r="AX14" s="524">
        <v>312.69327889036259</v>
      </c>
      <c r="AY14" s="524">
        <v>320.99473323745605</v>
      </c>
      <c r="AZ14" s="524">
        <v>287.1940507816937</v>
      </c>
      <c r="BA14" s="524">
        <v>290.29851055958034</v>
      </c>
      <c r="BB14" s="524">
        <v>325.54268461560298</v>
      </c>
      <c r="BC14" s="524">
        <v>235.13482650001873</v>
      </c>
      <c r="BD14" s="524">
        <v>275.15169628001479</v>
      </c>
      <c r="BE14" s="492">
        <f t="shared" si="39"/>
        <v>-4.1931072279880688E-2</v>
      </c>
      <c r="BF14" s="492">
        <f t="shared" si="40"/>
        <v>0.17018691095507643</v>
      </c>
      <c r="BG14" s="4"/>
      <c r="BH14" s="13">
        <f>D14-BI14</f>
        <v>585</v>
      </c>
      <c r="BI14" s="13">
        <f>SUM(R14:S14)</f>
        <v>670</v>
      </c>
      <c r="BJ14" s="13">
        <f>SUM(T14:U14)</f>
        <v>625</v>
      </c>
      <c r="BK14" s="13">
        <f>SUM(V14:W14)</f>
        <v>560</v>
      </c>
      <c r="BL14" s="13">
        <f>SUM(X14:Y14)</f>
        <v>620</v>
      </c>
      <c r="BM14" s="13">
        <f>SUM(Z14:AA14)</f>
        <v>595</v>
      </c>
      <c r="BN14" s="13">
        <f>SUM(AB14:AC14)</f>
        <v>630</v>
      </c>
      <c r="BO14" s="13">
        <f>SUM(AD14:AE14)</f>
        <v>695</v>
      </c>
      <c r="BP14" s="13">
        <f>SUM(AF14:AG14)</f>
        <v>675</v>
      </c>
      <c r="BQ14" s="13">
        <f>SUM(AH14:AI14)</f>
        <v>745</v>
      </c>
      <c r="BR14" s="13">
        <f>SUM(AJ14:AK14)</f>
        <v>800.08965370242697</v>
      </c>
      <c r="BS14" s="13">
        <f>SUM(AL14:AM14)</f>
        <v>764.83827657018605</v>
      </c>
      <c r="BT14" s="13">
        <f>SUM(AN14:AO14)</f>
        <v>550.43072545128928</v>
      </c>
      <c r="BU14" s="13">
        <f>SUM(AP14:AQ14)</f>
        <v>957.83782593114506</v>
      </c>
      <c r="BV14" s="13">
        <f>SUM(AR14:AS14)</f>
        <v>811.08786446656677</v>
      </c>
      <c r="BW14" s="13">
        <f>SUM(AT14:AU14)</f>
        <v>807.88835602147947</v>
      </c>
      <c r="BX14" s="13">
        <f>SUM(AV14:AW14)</f>
        <v>689.42468479658169</v>
      </c>
      <c r="BY14" s="13">
        <f t="shared" si="41"/>
        <v>633.68801212781864</v>
      </c>
      <c r="BZ14" s="13">
        <f t="shared" si="42"/>
        <v>577.49256134127404</v>
      </c>
      <c r="CA14" s="13">
        <f t="shared" si="43"/>
        <v>560.67751111562166</v>
      </c>
      <c r="CB14" s="492">
        <f t="shared" si="44"/>
        <v>-0.1152152157132339</v>
      </c>
      <c r="CC14" s="492">
        <f t="shared" si="45"/>
        <v>-2.9117345142243956E-2</v>
      </c>
      <c r="CD14" s="19"/>
      <c r="CE14" s="13">
        <f t="shared" si="30"/>
        <v>1126.1277179552167</v>
      </c>
      <c r="CG14" s="696"/>
      <c r="CH14" s="696"/>
    </row>
    <row r="15" spans="1:86" x14ac:dyDescent="0.45">
      <c r="A15" s="7"/>
      <c r="B15" s="7" t="s">
        <v>5</v>
      </c>
      <c r="C15" s="7">
        <v>855</v>
      </c>
      <c r="D15" s="7">
        <v>775</v>
      </c>
      <c r="E15" s="7">
        <v>515</v>
      </c>
      <c r="F15" s="7">
        <v>625</v>
      </c>
      <c r="G15" s="7">
        <v>560</v>
      </c>
      <c r="H15" s="7">
        <v>505</v>
      </c>
      <c r="I15" s="7">
        <v>476.430635159931</v>
      </c>
      <c r="J15" s="7">
        <v>421.8531526017257</v>
      </c>
      <c r="K15" s="7">
        <v>421.87390410749555</v>
      </c>
      <c r="L15" s="7">
        <v>372.28134154176712</v>
      </c>
      <c r="M15" s="7">
        <v>348.74260991104205</v>
      </c>
      <c r="N15" s="7">
        <v>365.88353058470011</v>
      </c>
      <c r="O15" s="26">
        <f t="shared" si="46"/>
        <v>-6.3228341053144566E-2</v>
      </c>
      <c r="P15" s="26">
        <f t="shared" si="36"/>
        <v>4.915063484221327E-2</v>
      </c>
      <c r="Q15" s="27"/>
      <c r="R15" s="7">
        <v>200</v>
      </c>
      <c r="S15" s="7">
        <v>170</v>
      </c>
      <c r="T15" s="7">
        <v>120</v>
      </c>
      <c r="U15" s="7">
        <v>165</v>
      </c>
      <c r="V15" s="7">
        <v>120</v>
      </c>
      <c r="W15" s="7">
        <v>105</v>
      </c>
      <c r="X15" s="7">
        <v>115</v>
      </c>
      <c r="Y15" s="7">
        <v>140</v>
      </c>
      <c r="Z15" s="7">
        <v>195</v>
      </c>
      <c r="AA15" s="7">
        <v>180</v>
      </c>
      <c r="AB15" s="7">
        <v>120</v>
      </c>
      <c r="AC15" s="7">
        <v>150</v>
      </c>
      <c r="AD15" s="7">
        <v>150</v>
      </c>
      <c r="AE15" s="7">
        <v>140</v>
      </c>
      <c r="AF15" s="7">
        <v>130</v>
      </c>
      <c r="AG15" s="7">
        <v>135</v>
      </c>
      <c r="AH15" s="7">
        <v>125</v>
      </c>
      <c r="AI15" s="7">
        <v>115</v>
      </c>
      <c r="AJ15" s="7">
        <v>120.42156307523403</v>
      </c>
      <c r="AK15" s="7">
        <v>119.06155789697736</v>
      </c>
      <c r="AL15" s="7">
        <v>116.36293057612887</v>
      </c>
      <c r="AM15" s="7">
        <v>120.58458361159079</v>
      </c>
      <c r="AN15" s="7">
        <v>69.809405185220342</v>
      </c>
      <c r="AO15" s="7">
        <v>96.904222592227029</v>
      </c>
      <c r="AP15" s="7">
        <v>121.2791645185137</v>
      </c>
      <c r="AQ15" s="7">
        <v>133.86036030576454</v>
      </c>
      <c r="AR15" s="7">
        <v>117.89881506309163</v>
      </c>
      <c r="AS15" s="524">
        <v>97.584976646852652</v>
      </c>
      <c r="AT15" s="524">
        <v>104.19672715095945</v>
      </c>
      <c r="AU15" s="524">
        <v>102.23072815678152</v>
      </c>
      <c r="AV15" s="524">
        <v>98.437551216961666</v>
      </c>
      <c r="AW15" s="524">
        <v>92.265302871686714</v>
      </c>
      <c r="AX15" s="524">
        <v>89.612894141924656</v>
      </c>
      <c r="AY15" s="524">
        <v>91.707436050548083</v>
      </c>
      <c r="AZ15" s="524">
        <v>95.425106982171371</v>
      </c>
      <c r="BA15" s="524">
        <v>83.750040187628599</v>
      </c>
      <c r="BB15" s="524">
        <v>85.305099415405053</v>
      </c>
      <c r="BC15" s="524">
        <v>84.90806169794574</v>
      </c>
      <c r="BD15" s="524">
        <v>97.644157058169156</v>
      </c>
      <c r="BE15" s="492">
        <f t="shared" si="39"/>
        <v>2.3254362988687882E-2</v>
      </c>
      <c r="BF15" s="492">
        <f t="shared" si="40"/>
        <v>0.14999865861419792</v>
      </c>
      <c r="BG15" s="4"/>
      <c r="BH15" s="13">
        <f>D15-BI15</f>
        <v>405</v>
      </c>
      <c r="BI15" s="13">
        <f>SUM(R15:S15)</f>
        <v>370</v>
      </c>
      <c r="BJ15" s="13">
        <f>SUM(T15:U15)</f>
        <v>285</v>
      </c>
      <c r="BK15" s="13">
        <f>SUM(V15:W15)</f>
        <v>225</v>
      </c>
      <c r="BL15" s="13">
        <f>SUM(X15:Y15)</f>
        <v>255</v>
      </c>
      <c r="BM15" s="13">
        <f>SUM(Z15:AA15)</f>
        <v>375</v>
      </c>
      <c r="BN15" s="13">
        <f>SUM(AB15:AC15)</f>
        <v>270</v>
      </c>
      <c r="BO15" s="13">
        <f>SUM(AD15:AE15)</f>
        <v>290</v>
      </c>
      <c r="BP15" s="13">
        <f>SUM(AF15:AG15)</f>
        <v>265</v>
      </c>
      <c r="BQ15" s="13">
        <f>SUM(AH15:AI15)</f>
        <v>240</v>
      </c>
      <c r="BR15" s="13">
        <f>SUM(AJ15:AK15)</f>
        <v>239.4831209722114</v>
      </c>
      <c r="BS15" s="13">
        <f>SUM(AL15:AM15)</f>
        <v>236.94751418771966</v>
      </c>
      <c r="BT15" s="13">
        <f>SUM(AN15:AO15)</f>
        <v>166.71362777744736</v>
      </c>
      <c r="BU15" s="13">
        <f>SUM(AP15:AQ15)</f>
        <v>255.13952482427823</v>
      </c>
      <c r="BV15" s="13">
        <f>SUM(AR15:AS15)</f>
        <v>215.48379170994428</v>
      </c>
      <c r="BW15" s="13">
        <f>SUM(AT15:AU15)</f>
        <v>206.42745530774096</v>
      </c>
      <c r="BX15" s="13">
        <f>SUM(AV15:AW15)</f>
        <v>190.70285408864839</v>
      </c>
      <c r="BY15" s="13">
        <f t="shared" si="41"/>
        <v>181.32033019247274</v>
      </c>
      <c r="BZ15" s="13">
        <f t="shared" si="42"/>
        <v>179.17514716979997</v>
      </c>
      <c r="CA15" s="13">
        <f t="shared" si="43"/>
        <v>170.21316111335079</v>
      </c>
      <c r="CB15" s="492">
        <f t="shared" si="44"/>
        <v>-6.1257163316058461E-2</v>
      </c>
      <c r="CC15" s="492">
        <f t="shared" si="45"/>
        <v>-5.0018019786840839E-2</v>
      </c>
      <c r="CD15" s="19"/>
      <c r="CE15" s="13">
        <f t="shared" si="30"/>
        <v>351.60735835914852</v>
      </c>
      <c r="CG15" s="696"/>
      <c r="CH15" s="696"/>
    </row>
    <row r="16" spans="1:86"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75.457101291978915</v>
      </c>
      <c r="O16" s="26">
        <f>IF(ISERROR(M16/L16),"N/A",IF(L16&lt;0,"N/A",IF(M16&lt;0,"N/A",IF(M16/L16-1&gt;300%,"&gt;±300%",IF(M16/L16-1&lt;-300%,"&gt;±300%",M16/L16-1)))))</f>
        <v>2.9124694259128114E-2</v>
      </c>
      <c r="P16" s="26">
        <f>IF(ISERROR(N16/M16),"N/A",IF(M16&lt;0,"N/A",IF(N16&lt;0,"N/A",IF(N16/M16-1&gt;300%,"&gt;±300%",IF(N16/M16-1&lt;-300%,"&gt;±300%",N16/M16-1)))))</f>
        <v>6.9478164883546079E-2</v>
      </c>
      <c r="Q16" s="27"/>
      <c r="R16" s="7">
        <v>5</v>
      </c>
      <c r="S16" s="7">
        <v>5</v>
      </c>
      <c r="T16" s="7">
        <v>5</v>
      </c>
      <c r="U16" s="7">
        <v>5</v>
      </c>
      <c r="V16" s="7">
        <v>5</v>
      </c>
      <c r="W16" s="7">
        <v>5</v>
      </c>
      <c r="X16" s="7">
        <v>5</v>
      </c>
      <c r="Y16" s="7">
        <v>5</v>
      </c>
      <c r="Z16" s="7">
        <v>5</v>
      </c>
      <c r="AA16" s="7">
        <v>5</v>
      </c>
      <c r="AB16" s="7">
        <v>5</v>
      </c>
      <c r="AC16" s="7">
        <v>10</v>
      </c>
      <c r="AD16" s="7">
        <v>10</v>
      </c>
      <c r="AE16" s="7">
        <v>5</v>
      </c>
      <c r="AF16" s="7">
        <v>5</v>
      </c>
      <c r="AG16" s="7">
        <v>10</v>
      </c>
      <c r="AH16" s="7">
        <v>10</v>
      </c>
      <c r="AI16" s="7">
        <v>5</v>
      </c>
      <c r="AJ16" s="7">
        <v>17.937606798445696</v>
      </c>
      <c r="AK16" s="7">
        <v>16.557790890872948</v>
      </c>
      <c r="AL16" s="7">
        <v>16.385313902426354</v>
      </c>
      <c r="AM16" s="7">
        <v>18.110083786892289</v>
      </c>
      <c r="AN16" s="7">
        <v>16.479488045274731</v>
      </c>
      <c r="AO16" s="7">
        <v>15.373961322113898</v>
      </c>
      <c r="AP16" s="7">
        <v>17.033194864445417</v>
      </c>
      <c r="AQ16" s="7">
        <v>17.174201683616104</v>
      </c>
      <c r="AR16" s="7">
        <v>16.098671377038862</v>
      </c>
      <c r="AS16" s="524">
        <v>16.492724302749252</v>
      </c>
      <c r="AT16" s="524">
        <v>16.976158273212008</v>
      </c>
      <c r="AU16" s="524">
        <v>17.098763278283712</v>
      </c>
      <c r="AV16" s="524">
        <v>17.183081154670536</v>
      </c>
      <c r="AW16" s="524">
        <v>16.953705778860243</v>
      </c>
      <c r="AX16" s="524">
        <v>17.173206530480826</v>
      </c>
      <c r="AY16" s="524">
        <v>17.248331154670534</v>
      </c>
      <c r="AZ16" s="524">
        <v>17.305144118486485</v>
      </c>
      <c r="BA16" s="524">
        <v>17.449211105069594</v>
      </c>
      <c r="BB16" s="524">
        <v>17.449211105069594</v>
      </c>
      <c r="BC16" s="524">
        <v>18.35149853349364</v>
      </c>
      <c r="BD16" s="524">
        <v>17.166490543925203</v>
      </c>
      <c r="BE16" s="492">
        <f t="shared" si="39"/>
        <v>-8.0122750560143174E-3</v>
      </c>
      <c r="BF16" s="492">
        <f t="shared" si="40"/>
        <v>-6.457281880308896E-2</v>
      </c>
      <c r="BG16" s="4"/>
      <c r="BH16" s="13">
        <f>D16-BI16</f>
        <v>15</v>
      </c>
      <c r="BI16" s="13">
        <f>SUM(R16:S16)</f>
        <v>10</v>
      </c>
      <c r="BJ16" s="13">
        <f>SUM(T16:U16)</f>
        <v>10</v>
      </c>
      <c r="BK16" s="13">
        <f>SUM(V16:W16)</f>
        <v>10</v>
      </c>
      <c r="BL16" s="13">
        <f>SUM(X16:Y16)</f>
        <v>10</v>
      </c>
      <c r="BM16" s="13">
        <f>SUM(Z16:AA16)</f>
        <v>10</v>
      </c>
      <c r="BN16" s="13">
        <f>SUM(AB16:AC16)</f>
        <v>15</v>
      </c>
      <c r="BO16" s="13">
        <f>SUM(AD16:AE16)</f>
        <v>15</v>
      </c>
      <c r="BP16" s="13">
        <f>SUM(AF16:AG16)</f>
        <v>15</v>
      </c>
      <c r="BQ16" s="13">
        <f>SUM(AH16:AI16)</f>
        <v>15</v>
      </c>
      <c r="BR16" s="13">
        <f>SUM(AJ16:AK16)</f>
        <v>34.495397689318644</v>
      </c>
      <c r="BS16" s="13">
        <f>SUM(AL16:AM16)</f>
        <v>34.495397689318644</v>
      </c>
      <c r="BT16" s="13">
        <f>SUM(AN16:AO16)</f>
        <v>31.853449367388627</v>
      </c>
      <c r="BU16" s="13">
        <f>SUM(AP16:AQ16)</f>
        <v>34.207396548061524</v>
      </c>
      <c r="BV16" s="13">
        <f>SUM(AR16:AS16)</f>
        <v>32.591395679788114</v>
      </c>
      <c r="BW16" s="13">
        <f>SUM(AT16:AU16)</f>
        <v>34.07492155149572</v>
      </c>
      <c r="BX16" s="13">
        <f>SUM(AV16:AW16)</f>
        <v>34.136786933530779</v>
      </c>
      <c r="BY16" s="13">
        <f t="shared" si="41"/>
        <v>34.421537685151364</v>
      </c>
      <c r="BZ16" s="13">
        <f t="shared" si="42"/>
        <v>34.754355223556075</v>
      </c>
      <c r="CA16" s="13">
        <f t="shared" si="43"/>
        <v>35.800709638563234</v>
      </c>
      <c r="CB16" s="492">
        <f t="shared" si="44"/>
        <v>4.006712210322938E-2</v>
      </c>
      <c r="CC16" s="492">
        <f t="shared" si="45"/>
        <v>3.0107145083731801E-2</v>
      </c>
      <c r="CD16" s="19"/>
      <c r="CE16" s="13">
        <f t="shared" si="30"/>
        <v>70.416411287558034</v>
      </c>
      <c r="CG16" s="696"/>
      <c r="CH16" s="696"/>
    </row>
    <row r="17" spans="1:86" x14ac:dyDescent="0.45">
      <c r="A17" s="23"/>
      <c r="B17" s="4"/>
      <c r="C17" s="9"/>
      <c r="D17" s="9"/>
      <c r="E17" s="9"/>
      <c r="F17" s="9"/>
      <c r="G17" s="9"/>
      <c r="H17" s="9"/>
      <c r="I17" s="563"/>
      <c r="J17" s="9"/>
      <c r="K17" s="9"/>
      <c r="L17" s="9"/>
      <c r="M17" s="9"/>
      <c r="N17" s="9"/>
      <c r="O17" s="9"/>
      <c r="P17" s="492"/>
      <c r="Q17" s="27"/>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9"/>
      <c r="BD17" s="9"/>
      <c r="BE17" s="492"/>
      <c r="BF17" s="492"/>
      <c r="BG17" s="4"/>
      <c r="BH17" s="199"/>
      <c r="BI17" s="7"/>
      <c r="BJ17" s="7"/>
      <c r="BK17" s="7"/>
      <c r="BL17" s="7"/>
      <c r="BM17" s="7"/>
      <c r="BN17" s="7"/>
      <c r="BO17" s="7"/>
      <c r="BP17" s="7"/>
      <c r="BQ17" s="7"/>
      <c r="BR17" s="7"/>
      <c r="BS17" s="7"/>
      <c r="BT17" s="7"/>
      <c r="BU17" s="7"/>
      <c r="BV17" s="7"/>
      <c r="BW17" s="7"/>
      <c r="BX17" s="7"/>
      <c r="BY17" s="7">
        <f t="shared" si="41"/>
        <v>0</v>
      </c>
      <c r="BZ17" s="7">
        <f t="shared" si="42"/>
        <v>0</v>
      </c>
      <c r="CA17" s="7">
        <f t="shared" si="43"/>
        <v>0</v>
      </c>
      <c r="CB17" s="492" t="str">
        <f t="shared" si="44"/>
        <v>N/A</v>
      </c>
      <c r="CC17" s="492" t="str">
        <f t="shared" si="45"/>
        <v>N/A</v>
      </c>
      <c r="CD17" s="19"/>
      <c r="CE17" s="649">
        <f t="shared" si="30"/>
        <v>0</v>
      </c>
      <c r="CG17" s="696"/>
      <c r="CH17" s="696"/>
    </row>
    <row r="18" spans="1:86" s="644" customFormat="1" x14ac:dyDescent="0.45">
      <c r="A18" s="33" t="s">
        <v>25</v>
      </c>
      <c r="B18" s="34"/>
      <c r="C18" s="560">
        <v>7855</v>
      </c>
      <c r="D18" s="560">
        <v>7280</v>
      </c>
      <c r="E18" s="560">
        <v>7910</v>
      </c>
      <c r="F18" s="560">
        <v>7935</v>
      </c>
      <c r="G18" s="560">
        <v>8075</v>
      </c>
      <c r="H18" s="560">
        <v>8090</v>
      </c>
      <c r="I18" s="582">
        <f>I11+I13</f>
        <v>8186.2211065865895</v>
      </c>
      <c r="J18" s="560">
        <f>J11+J13</f>
        <v>6900.252680728694</v>
      </c>
      <c r="K18" s="560">
        <f>K11+K13</f>
        <v>8309.2819334711749</v>
      </c>
      <c r="L18" s="560">
        <f>L11+L13</f>
        <v>7327.0524143188468</v>
      </c>
      <c r="M18" s="560">
        <f t="shared" ref="M18" si="47">M11+M13</f>
        <v>7172.2855499073712</v>
      </c>
      <c r="N18" s="560">
        <f>N11+N13</f>
        <v>7110.7145647981506</v>
      </c>
      <c r="O18" s="561">
        <f t="shared" si="46"/>
        <v>-2.1122663747979109E-2</v>
      </c>
      <c r="P18" s="561">
        <f t="shared" si="36"/>
        <v>-8.5845696857420606E-3</v>
      </c>
      <c r="Q18" s="27"/>
      <c r="R18" s="34">
        <v>1950</v>
      </c>
      <c r="S18" s="34">
        <v>1855</v>
      </c>
      <c r="T18" s="34">
        <v>1860</v>
      </c>
      <c r="U18" s="34">
        <v>2020</v>
      </c>
      <c r="V18" s="34">
        <v>2100</v>
      </c>
      <c r="W18" s="34">
        <v>1945</v>
      </c>
      <c r="X18" s="34">
        <v>1825</v>
      </c>
      <c r="Y18" s="34">
        <v>2195</v>
      </c>
      <c r="Z18" s="34">
        <v>2030</v>
      </c>
      <c r="AA18" s="34">
        <v>1885</v>
      </c>
      <c r="AB18" s="34">
        <v>1790</v>
      </c>
      <c r="AC18" s="34">
        <v>2120</v>
      </c>
      <c r="AD18" s="34">
        <v>2045</v>
      </c>
      <c r="AE18" s="34">
        <v>2120</v>
      </c>
      <c r="AF18" s="34">
        <v>1760</v>
      </c>
      <c r="AG18" s="34">
        <v>2150</v>
      </c>
      <c r="AH18" s="34">
        <v>2145</v>
      </c>
      <c r="AI18" s="34">
        <v>2045</v>
      </c>
      <c r="AJ18" s="34">
        <f t="shared" ref="AJ18:BD18" si="48">AJ11+AJ13</f>
        <v>1856.4509602882013</v>
      </c>
      <c r="AK18" s="34">
        <f t="shared" si="48"/>
        <v>2177.7264945824004</v>
      </c>
      <c r="AL18" s="34">
        <f t="shared" si="48"/>
        <v>2011.3384936851328</v>
      </c>
      <c r="AM18" s="34">
        <f t="shared" si="48"/>
        <v>2140.7051580308553</v>
      </c>
      <c r="AN18" s="34">
        <f t="shared" si="48"/>
        <v>1693.6661973928742</v>
      </c>
      <c r="AO18" s="34">
        <f t="shared" si="48"/>
        <v>1323.627103377924</v>
      </c>
      <c r="AP18" s="34">
        <f t="shared" si="48"/>
        <v>1889.1288363805529</v>
      </c>
      <c r="AQ18" s="34">
        <f t="shared" si="48"/>
        <v>1993.8305435773432</v>
      </c>
      <c r="AR18" s="34">
        <f t="shared" si="48"/>
        <v>1966.4328696706789</v>
      </c>
      <c r="AS18" s="34">
        <f t="shared" si="48"/>
        <v>2111.006543384809</v>
      </c>
      <c r="AT18" s="34">
        <f t="shared" si="48"/>
        <v>2040.095585534026</v>
      </c>
      <c r="AU18" s="34">
        <f t="shared" si="48"/>
        <v>2191.7842777918509</v>
      </c>
      <c r="AV18" s="34">
        <f t="shared" si="48"/>
        <v>1750.6118077735498</v>
      </c>
      <c r="AW18" s="34">
        <f t="shared" si="48"/>
        <v>1988.1849050701396</v>
      </c>
      <c r="AX18" s="34">
        <f t="shared" si="48"/>
        <v>1806.8110626364069</v>
      </c>
      <c r="AY18" s="34">
        <f t="shared" si="48"/>
        <v>1781.1864815781048</v>
      </c>
      <c r="AZ18" s="34">
        <f t="shared" si="48"/>
        <v>1625.5214959759398</v>
      </c>
      <c r="BA18" s="34">
        <f t="shared" si="48"/>
        <v>1885.427850689746</v>
      </c>
      <c r="BB18" s="34">
        <f t="shared" si="48"/>
        <v>1815.041740758187</v>
      </c>
      <c r="BC18" s="34">
        <f t="shared" si="48"/>
        <v>1846.9401608556072</v>
      </c>
      <c r="BD18" s="34">
        <f t="shared" si="48"/>
        <v>1625.1244109685454</v>
      </c>
      <c r="BE18" s="561">
        <f>IF(ISERROR(BD18/AZ18),"N/A",IF(AZ18&lt;0,"N/A",IF(BD18&lt;0,"N/A",IF(BD18/AZ18-1&gt;300%,"&gt;±300%",IF(BD18/AZ18-1&lt;-300%,"&gt;±300%",BD18/AZ18-1)))))</f>
        <v>-2.4428160954959033E-4</v>
      </c>
      <c r="BF18" s="561">
        <f>IF(ISERROR(BD18/BC18),"N/A",IF(BC18&lt;0,"N/A",IF(BD18&lt;0,"N/A",IF(BD18/BC18-1&gt;300%,"&gt;±300%",IF(BD18/BC18-1&lt;-300%,"&gt;±300%",BD18/BC18-1)))))</f>
        <v>-0.12009904521449377</v>
      </c>
      <c r="BG18" s="4"/>
      <c r="BH18" s="34">
        <f>BH11+BH13</f>
        <v>3475</v>
      </c>
      <c r="BI18" s="34">
        <f t="shared" ref="BI18:BN18" si="49">BI11+BI13</f>
        <v>3805</v>
      </c>
      <c r="BJ18" s="34">
        <f t="shared" si="49"/>
        <v>3880</v>
      </c>
      <c r="BK18" s="34">
        <f t="shared" si="49"/>
        <v>4055</v>
      </c>
      <c r="BL18" s="34">
        <f t="shared" si="49"/>
        <v>4020</v>
      </c>
      <c r="BM18" s="34">
        <f t="shared" si="49"/>
        <v>3915</v>
      </c>
      <c r="BN18" s="34">
        <f t="shared" si="49"/>
        <v>3930</v>
      </c>
      <c r="BO18" s="34">
        <f>SUM(AD18:AE18)</f>
        <v>4165</v>
      </c>
      <c r="BP18" s="34">
        <f>SUM(AF18:AG18)</f>
        <v>3910</v>
      </c>
      <c r="BQ18" s="34">
        <f>SUM(AH18:AI18)</f>
        <v>4190</v>
      </c>
      <c r="BR18" s="34">
        <f>SUM(AJ18:AK18)</f>
        <v>4034.1774548706017</v>
      </c>
      <c r="BS18" s="34">
        <f>SUM(AL18:AM18)</f>
        <v>4152.0436517159878</v>
      </c>
      <c r="BT18" s="34">
        <f>SUM(AN18:AO18)</f>
        <v>3017.2933007707979</v>
      </c>
      <c r="BU18" s="34">
        <f>SUM(AP18:AQ18)</f>
        <v>3882.9593799578961</v>
      </c>
      <c r="BV18" s="34">
        <f>SUM(AR18:AS18)</f>
        <v>4077.4394130554879</v>
      </c>
      <c r="BW18" s="34">
        <f>SUM(AT18:AU18)</f>
        <v>4231.8798633258766</v>
      </c>
      <c r="BX18" s="34">
        <f>SUM(AV18:AW18)</f>
        <v>3738.7967128436894</v>
      </c>
      <c r="BY18" s="34">
        <f t="shared" si="41"/>
        <v>3587.9975442145114</v>
      </c>
      <c r="BZ18" s="34">
        <f t="shared" si="42"/>
        <v>3510.9493466656859</v>
      </c>
      <c r="CA18" s="34">
        <f t="shared" si="43"/>
        <v>3661.9819016137944</v>
      </c>
      <c r="CB18" s="561">
        <f t="shared" si="44"/>
        <v>2.0619957647011189E-2</v>
      </c>
      <c r="CC18" s="561">
        <f t="shared" si="45"/>
        <v>4.3017583005446225E-2</v>
      </c>
      <c r="CD18" s="643"/>
      <c r="CE18" s="645">
        <f t="shared" si="30"/>
        <v>7172.5341632720847</v>
      </c>
      <c r="CG18" s="696"/>
      <c r="CH18" s="696"/>
    </row>
    <row r="19" spans="1:86" x14ac:dyDescent="0.45">
      <c r="A19" s="3"/>
      <c r="B19" s="4"/>
      <c r="C19" s="9"/>
      <c r="D19" s="9"/>
      <c r="E19" s="9"/>
      <c r="F19" s="9"/>
      <c r="G19" s="9"/>
      <c r="H19" s="9"/>
      <c r="I19" s="627"/>
      <c r="J19" s="9"/>
      <c r="K19" s="9"/>
      <c r="L19" s="9"/>
      <c r="M19" s="9"/>
      <c r="N19" s="9"/>
      <c r="O19" s="9"/>
      <c r="P19" s="492"/>
      <c r="Q19" s="27"/>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
      <c r="BD19" s="4"/>
      <c r="BE19" s="492"/>
      <c r="BF19" s="492"/>
      <c r="BG19" s="4"/>
      <c r="BH19" s="542"/>
      <c r="BI19" s="13"/>
      <c r="BJ19" s="13"/>
      <c r="BK19" s="13"/>
      <c r="BL19" s="13"/>
      <c r="BM19" s="13"/>
      <c r="BN19" s="13"/>
      <c r="BO19" s="13"/>
      <c r="BP19" s="13"/>
      <c r="BQ19" s="13"/>
      <c r="BR19" s="13"/>
      <c r="BS19" s="13"/>
      <c r="BT19" s="13"/>
      <c r="BU19" s="13"/>
      <c r="BV19" s="13"/>
      <c r="BW19" s="13"/>
      <c r="BX19" s="13"/>
      <c r="BY19" s="13"/>
      <c r="BZ19" s="13"/>
      <c r="CA19" s="13"/>
      <c r="CB19" s="492"/>
      <c r="CC19" s="492"/>
      <c r="CD19" s="19"/>
      <c r="CE19" s="13"/>
    </row>
    <row r="20" spans="1:86" x14ac:dyDescent="0.45">
      <c r="A20" s="110" t="s">
        <v>32</v>
      </c>
      <c r="B20" s="5"/>
      <c r="C20" s="10"/>
      <c r="D20" s="10"/>
      <c r="E20" s="10"/>
      <c r="F20" s="10"/>
      <c r="G20" s="10"/>
      <c r="H20" s="10"/>
      <c r="I20" s="524"/>
      <c r="J20" s="10"/>
      <c r="K20" s="10"/>
      <c r="L20" s="10"/>
      <c r="M20" s="10"/>
      <c r="N20" s="10"/>
      <c r="O20" s="743"/>
      <c r="P20" s="26"/>
      <c r="Q20" s="27"/>
      <c r="R20" s="5"/>
      <c r="S20" s="5"/>
      <c r="T20" s="5"/>
      <c r="U20" s="5"/>
      <c r="V20" s="5"/>
      <c r="W20" s="5"/>
      <c r="X20" s="5"/>
      <c r="Y20" s="5"/>
      <c r="Z20" s="5"/>
      <c r="AA20" s="5"/>
      <c r="AB20" s="5"/>
      <c r="AC20" s="5"/>
      <c r="AD20" s="5"/>
      <c r="AE20" s="5"/>
      <c r="AF20" s="5"/>
      <c r="AG20" s="5"/>
      <c r="AH20" s="5"/>
      <c r="AI20" s="5"/>
      <c r="AJ20" s="199"/>
      <c r="AK20" s="199"/>
      <c r="AL20" s="199"/>
      <c r="AM20" s="199"/>
      <c r="AN20" s="753"/>
      <c r="AO20" s="5"/>
      <c r="AP20" s="5"/>
      <c r="AQ20" s="5"/>
      <c r="AR20" s="5"/>
      <c r="AS20" s="5"/>
      <c r="AT20" s="5"/>
      <c r="AU20" s="5"/>
      <c r="AV20" s="5"/>
      <c r="AW20" s="5"/>
      <c r="AX20" s="5"/>
      <c r="AY20" s="5"/>
      <c r="AZ20" s="5"/>
      <c r="BA20" s="5"/>
      <c r="BB20" s="5"/>
      <c r="BC20" s="5"/>
      <c r="BD20" s="5"/>
      <c r="BE20" s="492"/>
      <c r="BF20" s="492"/>
      <c r="BG20" s="4"/>
      <c r="BH20" s="199"/>
      <c r="BI20" s="7"/>
      <c r="BJ20" s="7"/>
      <c r="BK20" s="7"/>
      <c r="BL20" s="7"/>
      <c r="BM20" s="7"/>
      <c r="BN20" s="7"/>
      <c r="BO20" s="7"/>
      <c r="BP20" s="7"/>
      <c r="BQ20" s="7"/>
      <c r="BR20" s="7"/>
      <c r="BS20" s="7"/>
      <c r="BT20" s="7"/>
      <c r="BU20" s="7"/>
      <c r="BV20" s="7"/>
      <c r="BW20" s="7"/>
      <c r="BX20" s="7"/>
      <c r="BY20" s="7"/>
      <c r="BZ20" s="7"/>
      <c r="CA20" s="7"/>
      <c r="CB20" s="492"/>
      <c r="CC20" s="492"/>
      <c r="CD20" s="19"/>
      <c r="CE20" s="13"/>
    </row>
    <row r="21" spans="1:86" x14ac:dyDescent="0.45">
      <c r="A21" s="23" t="s">
        <v>27</v>
      </c>
      <c r="B21" s="9"/>
      <c r="C21" s="555">
        <v>3110</v>
      </c>
      <c r="D21" s="555">
        <v>3220</v>
      </c>
      <c r="E21" s="555">
        <v>3245</v>
      </c>
      <c r="F21" s="555">
        <v>3360</v>
      </c>
      <c r="G21" s="555">
        <v>3300</v>
      </c>
      <c r="H21" s="555">
        <v>3115</v>
      </c>
      <c r="I21" s="555">
        <f t="shared" ref="I21" si="50">SUM(I22:I23)</f>
        <v>2749.6005508909848</v>
      </c>
      <c r="J21" s="555">
        <f>SUM(J22:J23)</f>
        <v>2273.5422488893278</v>
      </c>
      <c r="K21" s="555">
        <f>SUM(K22:K23)</f>
        <v>2482.7339707098095</v>
      </c>
      <c r="L21" s="555">
        <f>SUM(L22:L23)</f>
        <v>2762.8325669690139</v>
      </c>
      <c r="M21" s="555">
        <f t="shared" ref="M21:N21" si="51">SUM(M22:M23)</f>
        <v>3210.7384980179195</v>
      </c>
      <c r="N21" s="555">
        <f t="shared" si="51"/>
        <v>3269.2230885168728</v>
      </c>
      <c r="O21" s="492">
        <f t="shared" ref="O21:P23" si="52">IF(ISERROR(M21/L21),"N/A",IF(L21&lt;0,"N/A",IF(M21&lt;0,"N/A",IF(M21/L21-1&gt;300%,"&gt;±300%",IF(M21/L21-1&lt;-300%,"&gt;±300%",M21/L21-1)))))</f>
        <v>0.16211837677166385</v>
      </c>
      <c r="P21" s="492">
        <f t="shared" si="52"/>
        <v>1.821530795331272E-2</v>
      </c>
      <c r="Q21" s="27"/>
      <c r="R21" s="555">
        <v>755</v>
      </c>
      <c r="S21" s="555">
        <v>800</v>
      </c>
      <c r="T21" s="555">
        <v>835</v>
      </c>
      <c r="U21" s="555">
        <v>830</v>
      </c>
      <c r="V21" s="555">
        <v>765</v>
      </c>
      <c r="W21" s="555">
        <v>825</v>
      </c>
      <c r="X21" s="555">
        <v>860</v>
      </c>
      <c r="Y21" s="555">
        <v>865</v>
      </c>
      <c r="Z21" s="555">
        <v>780</v>
      </c>
      <c r="AA21" s="555">
        <v>840</v>
      </c>
      <c r="AB21" s="555">
        <v>845</v>
      </c>
      <c r="AC21" s="555">
        <v>825</v>
      </c>
      <c r="AD21" s="555">
        <v>785</v>
      </c>
      <c r="AE21" s="555">
        <v>840</v>
      </c>
      <c r="AF21" s="555">
        <v>795</v>
      </c>
      <c r="AG21" s="555">
        <v>810</v>
      </c>
      <c r="AH21" s="555">
        <v>730</v>
      </c>
      <c r="AI21" s="555">
        <v>775</v>
      </c>
      <c r="AJ21" s="555">
        <f t="shared" ref="AJ21:BA21" si="53">SUM(AJ22:AJ23)</f>
        <v>732.24547385873655</v>
      </c>
      <c r="AK21" s="555">
        <f t="shared" si="53"/>
        <v>713.26401680690947</v>
      </c>
      <c r="AL21" s="555">
        <f t="shared" si="53"/>
        <v>643.44261414917401</v>
      </c>
      <c r="AM21" s="555">
        <f t="shared" si="53"/>
        <v>660.6372867786788</v>
      </c>
      <c r="AN21" s="555">
        <f t="shared" si="53"/>
        <v>611.3804800188143</v>
      </c>
      <c r="AO21" s="555">
        <f t="shared" si="53"/>
        <v>363.52674059169215</v>
      </c>
      <c r="AP21" s="555">
        <f t="shared" si="53"/>
        <v>611.78873317558941</v>
      </c>
      <c r="AQ21" s="555">
        <f t="shared" si="53"/>
        <v>686.83935925287778</v>
      </c>
      <c r="AR21" s="555">
        <f t="shared" si="53"/>
        <v>684.27761386675945</v>
      </c>
      <c r="AS21" s="563">
        <f t="shared" si="53"/>
        <v>619.95201144916712</v>
      </c>
      <c r="AT21" s="563">
        <f t="shared" si="53"/>
        <v>540.0335675959567</v>
      </c>
      <c r="AU21" s="563">
        <f t="shared" si="53"/>
        <v>638.44805779214551</v>
      </c>
      <c r="AV21" s="563">
        <f t="shared" si="53"/>
        <v>701.68518879252144</v>
      </c>
      <c r="AW21" s="563">
        <f t="shared" si="53"/>
        <v>671.27184473735133</v>
      </c>
      <c r="AX21" s="563">
        <f t="shared" si="53"/>
        <v>672.12296223413682</v>
      </c>
      <c r="AY21" s="563">
        <f t="shared" si="53"/>
        <v>717.71362536048514</v>
      </c>
      <c r="AZ21" s="563">
        <f t="shared" si="53"/>
        <v>810.27428553939239</v>
      </c>
      <c r="BA21" s="563">
        <f t="shared" si="53"/>
        <v>813.51796666424411</v>
      </c>
      <c r="BB21" s="563">
        <f t="shared" ref="BB21:BD21" si="54">SUM(BB22:BB23)</f>
        <v>771.08813137982099</v>
      </c>
      <c r="BC21" s="563">
        <f t="shared" si="54"/>
        <v>815.83848395919915</v>
      </c>
      <c r="BD21" s="563">
        <f t="shared" si="54"/>
        <v>831.70578335109133</v>
      </c>
      <c r="BE21" s="492">
        <f t="shared" ref="BE21:BE23" si="55">IF(ISERROR(BD21/AZ21),"N/A",IF(AZ21&lt;0,"N/A",IF(BD21&lt;0,"N/A",IF(BD21/AZ21-1&gt;300%,"&gt;±300%",IF(BD21/AZ21-1&lt;-300%,"&gt;±300%",BD21/AZ21-1)))))</f>
        <v>2.6449682773077576E-2</v>
      </c>
      <c r="BF21" s="492">
        <f t="shared" ref="BF21:BF23" si="56">IF(ISERROR(BD21/BC21),"N/A",IF(BC21&lt;0,"N/A",IF(BD21&lt;0,"N/A",IF(BD21/BC21-1&gt;300%,"&gt;±300%",IF(BD21/BC21-1&lt;-300%,"&gt;±300%",BD21/BC21-1)))))</f>
        <v>1.9449069520341089E-2</v>
      </c>
      <c r="BG21" s="4"/>
      <c r="BH21" s="9">
        <f t="shared" ref="BH21:BI21" si="57">SUM(BH22:BH23)</f>
        <v>1655</v>
      </c>
      <c r="BI21" s="9">
        <f t="shared" si="57"/>
        <v>1565</v>
      </c>
      <c r="BJ21" s="9">
        <f>SUM(T21:U21)</f>
        <v>1665</v>
      </c>
      <c r="BK21" s="9">
        <f>SUM(V21:W21)</f>
        <v>1590</v>
      </c>
      <c r="BL21" s="9">
        <f>SUM(X21:Y21)</f>
        <v>1725</v>
      </c>
      <c r="BM21" s="9">
        <f>SUM(Z21:AA21)</f>
        <v>1620</v>
      </c>
      <c r="BN21" s="9">
        <f>SUM(AB21:AC21)</f>
        <v>1670</v>
      </c>
      <c r="BO21" s="9">
        <f>SUM(AD21:AE21)</f>
        <v>1625</v>
      </c>
      <c r="BP21" s="9">
        <f>SUM(AF21:AG21)</f>
        <v>1605</v>
      </c>
      <c r="BQ21" s="9">
        <f>SUM(AH21:AI21)</f>
        <v>1505</v>
      </c>
      <c r="BR21" s="9">
        <f>SUM(AJ21:AK21)</f>
        <v>1445.5094906656459</v>
      </c>
      <c r="BS21" s="9">
        <f>SUM(AL21:AM21)</f>
        <v>1304.0799009278528</v>
      </c>
      <c r="BT21" s="9">
        <f>SUM(AN21:AO21)</f>
        <v>974.90722061050644</v>
      </c>
      <c r="BU21" s="9">
        <f>SUM(AP21:AQ21)</f>
        <v>1298.6280924284672</v>
      </c>
      <c r="BV21" s="9">
        <f>SUM(AR21:AS21)</f>
        <v>1304.2296253159266</v>
      </c>
      <c r="BW21" s="9">
        <f>SUM(AT21:AU21)</f>
        <v>1178.4816253881022</v>
      </c>
      <c r="BX21" s="9">
        <f>SUM(AV21:AW21)</f>
        <v>1372.9570335298727</v>
      </c>
      <c r="BY21" s="9">
        <f t="shared" ref="BY21:BY22" si="58">SUM(AX21:AY21)</f>
        <v>1389.836587594622</v>
      </c>
      <c r="BZ21" s="9">
        <f t="shared" ref="BZ21:BZ25" si="59">SUM(AZ21:BA21)</f>
        <v>1623.7922522036365</v>
      </c>
      <c r="CA21" s="9">
        <f t="shared" ref="CA21:CA22" si="60">BB21+BC21</f>
        <v>1586.9266153390201</v>
      </c>
      <c r="CB21" s="492">
        <f>IF(ISERROR(CA21/BY21),"N/A",IF(BY21&lt;0,"N/A",IF(CA21&lt;0,"N/A",IF(CA21/BY21-1&gt;300%,"&gt;±300%",IF(CA21/BY21-1&lt;-300%,"&gt;±300%",CA21/BY21-1)))))</f>
        <v>0.14180805823042841</v>
      </c>
      <c r="CC21" s="492">
        <f t="shared" si="45"/>
        <v>-2.2703419612075559E-2</v>
      </c>
      <c r="CD21" s="19"/>
      <c r="CE21" s="36">
        <f t="shared" si="30"/>
        <v>3232.1503653543555</v>
      </c>
    </row>
    <row r="22" spans="1:86" x14ac:dyDescent="0.45">
      <c r="A22" s="10"/>
      <c r="B22" s="10" t="s">
        <v>4</v>
      </c>
      <c r="C22" s="7">
        <v>2975</v>
      </c>
      <c r="D22" s="7">
        <v>3080</v>
      </c>
      <c r="E22" s="7">
        <v>3105</v>
      </c>
      <c r="F22" s="7">
        <v>3225</v>
      </c>
      <c r="G22" s="7">
        <v>3160</v>
      </c>
      <c r="H22" s="7">
        <v>2970</v>
      </c>
      <c r="I22" s="7">
        <v>2749.6005508909848</v>
      </c>
      <c r="J22" s="7">
        <v>2273.5422488893278</v>
      </c>
      <c r="K22" s="7">
        <v>2482.7339707098095</v>
      </c>
      <c r="L22" s="7">
        <v>2762.8325669690139</v>
      </c>
      <c r="M22" s="7">
        <v>3210.7384980179195</v>
      </c>
      <c r="N22" s="7">
        <v>3269.2230885168728</v>
      </c>
      <c r="O22" s="26">
        <f t="shared" si="52"/>
        <v>0.16211837677166385</v>
      </c>
      <c r="P22" s="26">
        <f t="shared" si="52"/>
        <v>1.821530795331272E-2</v>
      </c>
      <c r="Q22" s="27"/>
      <c r="R22" s="7">
        <v>725</v>
      </c>
      <c r="S22" s="7">
        <v>770</v>
      </c>
      <c r="T22" s="7">
        <v>800</v>
      </c>
      <c r="U22" s="7">
        <v>795</v>
      </c>
      <c r="V22" s="7">
        <v>730</v>
      </c>
      <c r="W22" s="7">
        <v>790</v>
      </c>
      <c r="X22" s="7">
        <v>830</v>
      </c>
      <c r="Y22" s="7">
        <v>830</v>
      </c>
      <c r="Z22" s="7">
        <v>760</v>
      </c>
      <c r="AA22" s="7">
        <v>805</v>
      </c>
      <c r="AB22" s="7">
        <v>815</v>
      </c>
      <c r="AC22" s="7">
        <v>795</v>
      </c>
      <c r="AD22" s="7">
        <v>745</v>
      </c>
      <c r="AE22" s="7">
        <v>805</v>
      </c>
      <c r="AF22" s="7">
        <v>760</v>
      </c>
      <c r="AG22" s="7">
        <v>770</v>
      </c>
      <c r="AH22" s="7">
        <v>690</v>
      </c>
      <c r="AI22" s="7">
        <v>735</v>
      </c>
      <c r="AJ22" s="7">
        <v>732.24547385873655</v>
      </c>
      <c r="AK22" s="7">
        <v>713.26401680690947</v>
      </c>
      <c r="AL22" s="7">
        <v>643.44261414917401</v>
      </c>
      <c r="AM22" s="7">
        <v>660.6372867786788</v>
      </c>
      <c r="AN22" s="7">
        <v>611.3804800188143</v>
      </c>
      <c r="AO22" s="7">
        <v>363.52674059169215</v>
      </c>
      <c r="AP22" s="7">
        <v>611.78873317558941</v>
      </c>
      <c r="AQ22" s="7">
        <v>686.83935925287778</v>
      </c>
      <c r="AR22" s="7">
        <v>684.27761386675945</v>
      </c>
      <c r="AS22" s="524">
        <v>619.95201144916712</v>
      </c>
      <c r="AT22" s="524">
        <v>540.0335675959567</v>
      </c>
      <c r="AU22" s="524">
        <v>638.44805779214551</v>
      </c>
      <c r="AV22" s="524">
        <v>701.68518879252144</v>
      </c>
      <c r="AW22" s="524">
        <v>671.27184473735133</v>
      </c>
      <c r="AX22" s="524">
        <v>672.12296223413682</v>
      </c>
      <c r="AY22" s="524">
        <v>717.71362536048514</v>
      </c>
      <c r="AZ22" s="524">
        <v>810.27428553939239</v>
      </c>
      <c r="BA22" s="524">
        <v>813.51796666424411</v>
      </c>
      <c r="BB22" s="524">
        <v>771.08813137982099</v>
      </c>
      <c r="BC22" s="524">
        <v>815.83848395919915</v>
      </c>
      <c r="BD22" s="524">
        <v>831.70578335109133</v>
      </c>
      <c r="BE22" s="492">
        <f t="shared" si="55"/>
        <v>2.6449682773077576E-2</v>
      </c>
      <c r="BF22" s="492">
        <f t="shared" si="56"/>
        <v>1.9449069520341089E-2</v>
      </c>
      <c r="BG22" s="4"/>
      <c r="BH22" s="13">
        <f>D22-BI22</f>
        <v>1585</v>
      </c>
      <c r="BI22" s="13">
        <f>SUM(R22:S22)</f>
        <v>1495</v>
      </c>
      <c r="BJ22" s="13">
        <f>SUM(T22:U22)</f>
        <v>1595</v>
      </c>
      <c r="BK22" s="13">
        <f>SUM(V22:W22)</f>
        <v>1520</v>
      </c>
      <c r="BL22" s="13">
        <f>SUM(X22:Y22)</f>
        <v>1660</v>
      </c>
      <c r="BM22" s="13">
        <f>SUM(Z22:AA22)</f>
        <v>1565</v>
      </c>
      <c r="BN22" s="13">
        <f>SUM(AB22:AC22)</f>
        <v>1610</v>
      </c>
      <c r="BO22" s="13">
        <f>SUM(AD22:AE22)</f>
        <v>1550</v>
      </c>
      <c r="BP22" s="13">
        <f>SUM(AF22:AG22)</f>
        <v>1530</v>
      </c>
      <c r="BQ22" s="13">
        <f>SUM(AH22:AI22)</f>
        <v>1425</v>
      </c>
      <c r="BR22" s="13">
        <f>SUM(AJ22:AK22)</f>
        <v>1445.5094906656459</v>
      </c>
      <c r="BS22" s="13">
        <f>SUM(AL22:AM22)</f>
        <v>1304.0799009278528</v>
      </c>
      <c r="BT22" s="13">
        <f>SUM(AN22:AO22)</f>
        <v>974.90722061050644</v>
      </c>
      <c r="BU22" s="13">
        <f>SUM(AP22:AQ22)</f>
        <v>1298.6280924284672</v>
      </c>
      <c r="BV22" s="13">
        <f>SUM(AR22:AS22)</f>
        <v>1304.2296253159266</v>
      </c>
      <c r="BW22" s="7">
        <f>SUM(AT22:AU22)</f>
        <v>1178.4816253881022</v>
      </c>
      <c r="BX22" s="7">
        <f>SUM(AV22:AW22)</f>
        <v>1372.9570335298727</v>
      </c>
      <c r="BY22" s="7">
        <f t="shared" si="58"/>
        <v>1389.836587594622</v>
      </c>
      <c r="BZ22" s="7">
        <f t="shared" si="59"/>
        <v>1623.7922522036365</v>
      </c>
      <c r="CA22" s="7">
        <f t="shared" si="60"/>
        <v>1586.9266153390201</v>
      </c>
      <c r="CB22" s="492">
        <f t="shared" si="44"/>
        <v>0.14180805823042841</v>
      </c>
      <c r="CC22" s="492">
        <f t="shared" si="45"/>
        <v>-2.2703419612075559E-2</v>
      </c>
      <c r="CD22" s="19"/>
      <c r="CE22" s="13">
        <f t="shared" si="30"/>
        <v>3232.1503653543555</v>
      </c>
    </row>
    <row r="23" spans="1:86" x14ac:dyDescent="0.45">
      <c r="A23" s="29"/>
      <c r="B23" s="29" t="s">
        <v>9</v>
      </c>
      <c r="C23" s="29">
        <v>135</v>
      </c>
      <c r="D23" s="29">
        <v>140</v>
      </c>
      <c r="E23" s="29">
        <v>140</v>
      </c>
      <c r="F23" s="29">
        <v>135</v>
      </c>
      <c r="G23" s="29">
        <v>140</v>
      </c>
      <c r="H23" s="29">
        <v>145</v>
      </c>
      <c r="I23" s="543" t="s">
        <v>101</v>
      </c>
      <c r="J23" s="489" t="s">
        <v>101</v>
      </c>
      <c r="K23" s="489" t="s">
        <v>101</v>
      </c>
      <c r="L23" s="489" t="s">
        <v>101</v>
      </c>
      <c r="M23" s="489" t="s">
        <v>101</v>
      </c>
      <c r="N23" s="489" t="s">
        <v>101</v>
      </c>
      <c r="O23" s="489" t="str">
        <f t="shared" si="52"/>
        <v>N/A</v>
      </c>
      <c r="P23" s="489" t="str">
        <f t="shared" si="52"/>
        <v>N/A</v>
      </c>
      <c r="Q23" s="27"/>
      <c r="R23" s="29">
        <v>35</v>
      </c>
      <c r="S23" s="29">
        <v>35</v>
      </c>
      <c r="T23" s="29">
        <v>35</v>
      </c>
      <c r="U23" s="29">
        <v>35</v>
      </c>
      <c r="V23" s="29">
        <v>35</v>
      </c>
      <c r="W23" s="29">
        <v>35</v>
      </c>
      <c r="X23" s="29">
        <v>35</v>
      </c>
      <c r="Y23" s="29">
        <v>35</v>
      </c>
      <c r="Z23" s="29">
        <v>30</v>
      </c>
      <c r="AA23" s="29">
        <v>35</v>
      </c>
      <c r="AB23" s="29">
        <v>35</v>
      </c>
      <c r="AC23" s="29">
        <v>35</v>
      </c>
      <c r="AD23" s="29">
        <v>35</v>
      </c>
      <c r="AE23" s="29">
        <v>35</v>
      </c>
      <c r="AF23" s="29">
        <v>35</v>
      </c>
      <c r="AG23" s="29">
        <v>40</v>
      </c>
      <c r="AH23" s="29">
        <v>35</v>
      </c>
      <c r="AI23" s="29">
        <v>40</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612" t="str">
        <f t="shared" si="55"/>
        <v>N/A</v>
      </c>
      <c r="BF23" s="612" t="str">
        <f t="shared" si="56"/>
        <v>N/A</v>
      </c>
      <c r="BG23" s="4"/>
      <c r="BH23" s="29">
        <f>D23-BI23</f>
        <v>70</v>
      </c>
      <c r="BI23" s="29">
        <f>SUM(R23:S23)</f>
        <v>70</v>
      </c>
      <c r="BJ23" s="29">
        <f>SUM(T23:U23)</f>
        <v>70</v>
      </c>
      <c r="BK23" s="29">
        <f>SUM(V23:W23)</f>
        <v>70</v>
      </c>
      <c r="BL23" s="29">
        <f>SUM(X23:Y23)</f>
        <v>70</v>
      </c>
      <c r="BM23" s="29">
        <f>SUM(Z23:AA23)</f>
        <v>65</v>
      </c>
      <c r="BN23" s="29">
        <f>SUM(AB23:AC23)</f>
        <v>70</v>
      </c>
      <c r="BO23" s="29">
        <f>SUM(AD23:AE23)</f>
        <v>70</v>
      </c>
      <c r="BP23" s="29">
        <f>SUM(AF23:AG23)</f>
        <v>75</v>
      </c>
      <c r="BQ23" s="29">
        <f>SUM(AH23:AI23)</f>
        <v>75</v>
      </c>
      <c r="BR23" s="489" t="s">
        <v>101</v>
      </c>
      <c r="BS23" s="489" t="s">
        <v>101</v>
      </c>
      <c r="BT23" s="489" t="s">
        <v>101</v>
      </c>
      <c r="BU23" s="489" t="s">
        <v>101</v>
      </c>
      <c r="BV23" s="489" t="s">
        <v>101</v>
      </c>
      <c r="BW23" s="489" t="s">
        <v>101</v>
      </c>
      <c r="BX23" s="489" t="s">
        <v>101</v>
      </c>
      <c r="BY23" s="489" t="s">
        <v>101</v>
      </c>
      <c r="BZ23" s="489" t="s">
        <v>101</v>
      </c>
      <c r="CA23" s="489" t="s">
        <v>101</v>
      </c>
      <c r="CB23" s="680" t="str">
        <f t="shared" si="44"/>
        <v>N/A</v>
      </c>
      <c r="CC23" s="680" t="str">
        <f t="shared" si="45"/>
        <v>N/A</v>
      </c>
      <c r="CD23" s="19"/>
      <c r="CE23" s="489">
        <f t="shared" si="30"/>
        <v>0</v>
      </c>
    </row>
    <row r="24" spans="1:86" x14ac:dyDescent="0.45">
      <c r="A24" s="37"/>
      <c r="B24" s="37"/>
      <c r="C24" s="37"/>
      <c r="D24" s="37"/>
      <c r="E24" s="37"/>
      <c r="F24" s="37"/>
      <c r="G24" s="37"/>
      <c r="H24" s="37"/>
      <c r="I24" s="628"/>
      <c r="J24" s="37"/>
      <c r="K24" s="37"/>
      <c r="L24" s="37"/>
      <c r="M24" s="37"/>
      <c r="N24" s="37"/>
      <c r="O24" s="37"/>
      <c r="P24" s="539"/>
      <c r="Q24" s="27"/>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544"/>
      <c r="BD24" s="544"/>
      <c r="BE24" s="492"/>
      <c r="BF24" s="492"/>
      <c r="BG24" s="4"/>
      <c r="BH24" s="37"/>
      <c r="BI24" s="37"/>
      <c r="BJ24" s="37"/>
      <c r="BK24" s="37"/>
      <c r="BL24" s="37"/>
      <c r="BM24" s="37"/>
      <c r="BN24" s="37"/>
      <c r="BO24" s="37"/>
      <c r="BP24" s="37"/>
      <c r="BQ24" s="37"/>
      <c r="BR24" s="37"/>
      <c r="BS24" s="37"/>
      <c r="BT24" s="37"/>
      <c r="BU24" s="37"/>
      <c r="BV24" s="37"/>
      <c r="BW24" s="37"/>
      <c r="BX24" s="37"/>
      <c r="BY24" s="37"/>
      <c r="BZ24" s="37"/>
      <c r="CA24" s="37"/>
      <c r="CB24" s="492"/>
      <c r="CC24" s="492"/>
      <c r="CD24" s="19"/>
      <c r="CE24" s="37"/>
    </row>
    <row r="25" spans="1:86"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1899.1127259820812</v>
      </c>
      <c r="M25" s="572">
        <v>1868.4772681765683</v>
      </c>
      <c r="N25" s="572">
        <v>1977.6051259844348</v>
      </c>
      <c r="O25" s="545">
        <f t="shared" ref="O25:P46" si="61">IF(ISERROR(M25/L25),"N/A",IF(L25&lt;0,"N/A",IF(M25&lt;0,"N/A",IF(M25/L25-1&gt;300%,"&gt;±300%",IF(M25/L25-1&lt;-300%,"&gt;±300%",M25/L25-1)))))</f>
        <v>-1.6131458331242854E-2</v>
      </c>
      <c r="P25" s="545">
        <f t="shared" si="61"/>
        <v>5.8404701874892773E-2</v>
      </c>
      <c r="Q25" s="27"/>
      <c r="R25" s="28">
        <v>740</v>
      </c>
      <c r="S25" s="28">
        <v>695</v>
      </c>
      <c r="T25" s="28">
        <v>720</v>
      </c>
      <c r="U25" s="28">
        <v>660</v>
      </c>
      <c r="V25" s="28">
        <v>785</v>
      </c>
      <c r="W25" s="28">
        <v>675</v>
      </c>
      <c r="X25" s="28">
        <v>580</v>
      </c>
      <c r="Y25" s="28">
        <v>600</v>
      </c>
      <c r="Z25" s="28">
        <v>630</v>
      </c>
      <c r="AA25" s="28">
        <v>700</v>
      </c>
      <c r="AB25" s="28">
        <v>610</v>
      </c>
      <c r="AC25" s="28">
        <v>590</v>
      </c>
      <c r="AD25" s="28">
        <v>580</v>
      </c>
      <c r="AE25" s="28">
        <v>680</v>
      </c>
      <c r="AF25" s="28">
        <v>580</v>
      </c>
      <c r="AG25" s="28">
        <v>570</v>
      </c>
      <c r="AH25" s="28">
        <v>550</v>
      </c>
      <c r="AI25" s="28">
        <v>560</v>
      </c>
      <c r="AJ25" s="572">
        <v>541.21125275204304</v>
      </c>
      <c r="AK25" s="572">
        <v>535.93402330837796</v>
      </c>
      <c r="AL25" s="28">
        <v>529.95018102166023</v>
      </c>
      <c r="AM25" s="28">
        <v>498.44229317058239</v>
      </c>
      <c r="AN25" s="28">
        <v>396.63405846780205</v>
      </c>
      <c r="AO25" s="28">
        <v>388.84279375950177</v>
      </c>
      <c r="AP25" s="28">
        <v>511.18101744141416</v>
      </c>
      <c r="AQ25" s="28">
        <v>533.68862201318211</v>
      </c>
      <c r="AR25" s="572">
        <v>487.30936025685696</v>
      </c>
      <c r="AS25" s="572">
        <v>469.95020098424459</v>
      </c>
      <c r="AT25" s="572">
        <v>484.61517848069673</v>
      </c>
      <c r="AU25" s="572">
        <v>510.62620846175867</v>
      </c>
      <c r="AV25" s="572">
        <v>472.40989084854721</v>
      </c>
      <c r="AW25" s="572">
        <v>483.34986846357089</v>
      </c>
      <c r="AX25" s="572">
        <v>480.41669419004046</v>
      </c>
      <c r="AY25" s="572">
        <v>462.94727187702898</v>
      </c>
      <c r="AZ25" s="572">
        <v>463.25236777745562</v>
      </c>
      <c r="BA25" s="572">
        <v>478.13216483953005</v>
      </c>
      <c r="BB25" s="572">
        <v>450.62909719462135</v>
      </c>
      <c r="BC25" s="572">
        <v>476.46363836496118</v>
      </c>
      <c r="BD25" s="572">
        <v>485.51087948182175</v>
      </c>
      <c r="BE25" s="612">
        <f>IF(ISERROR(BD25/AZ25),"N/A",IF(AZ25&lt;0,"N/A",IF(BD25&lt;0,"N/A",IF(BD25/AZ25-1&gt;300%,"&gt;±300%",IF(BD25/AZ25-1&lt;-300%,"&gt;±300%",BD25/AZ25-1)))))</f>
        <v>4.8048349566254256E-2</v>
      </c>
      <c r="BF25" s="612">
        <f>IF(ISERROR(BD25/BC25),"N/A",IF(BC25&lt;0,"N/A",IF(BD25&lt;0,"N/A",IF(BD25/BC25-1&gt;300%,"&gt;±300%",IF(BD25/BC25-1&lt;-300%,"&gt;±300%",BD25/BC25-1)))))</f>
        <v>1.8988313878278706E-2</v>
      </c>
      <c r="BG25" s="4"/>
      <c r="BH25" s="28">
        <f>D25-BI25</f>
        <v>1565</v>
      </c>
      <c r="BI25" s="28">
        <f>SUM(R25:S25)</f>
        <v>1435</v>
      </c>
      <c r="BJ25" s="28">
        <f>SUM(T25:U25)</f>
        <v>1380</v>
      </c>
      <c r="BK25" s="28">
        <f>SUM(V25:W25)</f>
        <v>1460</v>
      </c>
      <c r="BL25" s="28">
        <f>SUM(X25:Y25)</f>
        <v>1180</v>
      </c>
      <c r="BM25" s="28">
        <f>SUM(Z25:AA25)</f>
        <v>1330</v>
      </c>
      <c r="BN25" s="28">
        <f>SUM(AB25:AC25)</f>
        <v>1200</v>
      </c>
      <c r="BO25" s="28">
        <f>SUM(AD25:AE25)</f>
        <v>1260</v>
      </c>
      <c r="BP25" s="28">
        <f>SUM(AF25:AG25)</f>
        <v>1150</v>
      </c>
      <c r="BQ25" s="28">
        <f>SUM(AH25:AI25)</f>
        <v>1110</v>
      </c>
      <c r="BR25" s="28">
        <f>SUM(AJ25:AK25)</f>
        <v>1077.1452760604211</v>
      </c>
      <c r="BS25" s="28">
        <f>SUM(AL25:AM25)</f>
        <v>1028.3924741922426</v>
      </c>
      <c r="BT25" s="28">
        <f>SUM(AN25:AO25)</f>
        <v>785.47685222730388</v>
      </c>
      <c r="BU25" s="28">
        <f>SUM(AP25:AQ25)</f>
        <v>1044.8696394545964</v>
      </c>
      <c r="BV25" s="28">
        <f>SUM(AR25:AS25)</f>
        <v>957.25956124110155</v>
      </c>
      <c r="BW25" s="28">
        <f>SUM(AT25:AU25)</f>
        <v>995.24138694245539</v>
      </c>
      <c r="BX25" s="28">
        <f>SUM(AV25:AW25)</f>
        <v>955.75975931211815</v>
      </c>
      <c r="BY25" s="28">
        <f>SUM(AX25:AY25)</f>
        <v>943.36396606706944</v>
      </c>
      <c r="BZ25" s="28">
        <f t="shared" si="59"/>
        <v>941.38453261698567</v>
      </c>
      <c r="CA25" s="28">
        <f>BB25+BC25</f>
        <v>927.09273555958248</v>
      </c>
      <c r="CB25" s="545">
        <f t="shared" si="44"/>
        <v>-1.7248094153227589E-2</v>
      </c>
      <c r="CC25" s="545">
        <f t="shared" si="45"/>
        <v>-1.5181678222046968E-2</v>
      </c>
      <c r="CD25" s="19"/>
      <c r="CE25" s="647">
        <f t="shared" si="30"/>
        <v>1890.7357798809344</v>
      </c>
    </row>
    <row r="26" spans="1:86" x14ac:dyDescent="0.45">
      <c r="A26" s="23"/>
      <c r="B26" s="4"/>
      <c r="C26" s="9"/>
      <c r="D26" s="9"/>
      <c r="E26" s="9"/>
      <c r="F26" s="9"/>
      <c r="G26" s="9"/>
      <c r="H26" s="9"/>
      <c r="I26" s="627"/>
      <c r="J26" s="9"/>
      <c r="K26" s="9"/>
      <c r="L26" s="9"/>
      <c r="M26" s="9"/>
      <c r="N26" s="9"/>
      <c r="O26" s="492"/>
      <c r="P26" s="492"/>
      <c r="Q26" s="27"/>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9"/>
      <c r="BD26" s="9"/>
      <c r="BE26" s="492"/>
      <c r="BF26" s="492"/>
      <c r="BG26" s="4"/>
      <c r="BH26" s="7"/>
      <c r="BI26" s="7"/>
      <c r="BJ26" s="7"/>
      <c r="BK26" s="7"/>
      <c r="BL26" s="7"/>
      <c r="BM26" s="7"/>
      <c r="BN26" s="7"/>
      <c r="BO26" s="7"/>
      <c r="BP26" s="7"/>
      <c r="BQ26" s="7"/>
      <c r="BR26" s="7"/>
      <c r="BS26" s="7"/>
      <c r="BT26" s="7"/>
      <c r="BU26" s="7"/>
      <c r="BV26" s="7"/>
      <c r="BW26" s="7"/>
      <c r="BX26" s="7"/>
      <c r="BY26" s="7"/>
      <c r="BZ26" s="7"/>
      <c r="CA26" s="7"/>
      <c r="CB26" s="492"/>
      <c r="CC26" s="492"/>
      <c r="CD26" s="19"/>
      <c r="CE26" s="13">
        <f t="shared" si="30"/>
        <v>0</v>
      </c>
    </row>
    <row r="27" spans="1:86" x14ac:dyDescent="0.45">
      <c r="A27" s="23" t="s">
        <v>6</v>
      </c>
      <c r="B27" s="9"/>
      <c r="C27" s="555">
        <v>1615</v>
      </c>
      <c r="D27" s="555">
        <v>1720</v>
      </c>
      <c r="E27" s="555">
        <v>1875</v>
      </c>
      <c r="F27" s="555">
        <v>2020</v>
      </c>
      <c r="G27" s="555">
        <v>1900</v>
      </c>
      <c r="H27" s="555">
        <v>2040</v>
      </c>
      <c r="I27" s="555">
        <f t="shared" ref="I27" si="62">SUM(I28:I34)</f>
        <v>2251.6269385396026</v>
      </c>
      <c r="J27" s="555">
        <f>SUM(J28:J34)</f>
        <v>2100.110306249529</v>
      </c>
      <c r="K27" s="555">
        <f t="shared" ref="K27" si="63">SUM(K28:K34)</f>
        <v>2531.0979871276791</v>
      </c>
      <c r="L27" s="555">
        <f>SUM(L28:L34)</f>
        <v>2315.8593259534186</v>
      </c>
      <c r="M27" s="555">
        <f t="shared" ref="M27:N27" si="64">SUM(M28:M34)</f>
        <v>2626.2574206701383</v>
      </c>
      <c r="N27" s="555">
        <f t="shared" si="64"/>
        <v>2241.5766893060613</v>
      </c>
      <c r="O27" s="492">
        <f t="shared" si="61"/>
        <v>0.13403149804400649</v>
      </c>
      <c r="P27" s="492">
        <f t="shared" si="61"/>
        <v>-0.14647487650541069</v>
      </c>
      <c r="Q27" s="27"/>
      <c r="R27" s="555">
        <v>410</v>
      </c>
      <c r="S27" s="555">
        <v>435</v>
      </c>
      <c r="T27" s="555">
        <v>455</v>
      </c>
      <c r="U27" s="555">
        <v>460</v>
      </c>
      <c r="V27" s="555">
        <v>450</v>
      </c>
      <c r="W27" s="555">
        <v>480</v>
      </c>
      <c r="X27" s="555">
        <v>500</v>
      </c>
      <c r="Y27" s="555">
        <v>545</v>
      </c>
      <c r="Z27" s="555">
        <v>520</v>
      </c>
      <c r="AA27" s="555">
        <v>480</v>
      </c>
      <c r="AB27" s="555">
        <v>480</v>
      </c>
      <c r="AC27" s="555">
        <v>475</v>
      </c>
      <c r="AD27" s="555">
        <v>475</v>
      </c>
      <c r="AE27" s="555">
        <v>480</v>
      </c>
      <c r="AF27" s="555">
        <v>510</v>
      </c>
      <c r="AG27" s="555">
        <v>505</v>
      </c>
      <c r="AH27" s="555">
        <v>505</v>
      </c>
      <c r="AI27" s="555">
        <v>525</v>
      </c>
      <c r="AJ27" s="555">
        <f t="shared" ref="AJ27:BD27" si="65">SUM(AJ28:AJ34)</f>
        <v>687.74149364113202</v>
      </c>
      <c r="AK27" s="555">
        <f t="shared" si="65"/>
        <v>554.1104526946549</v>
      </c>
      <c r="AL27" s="555">
        <f>SUM(AL28:AL34)</f>
        <v>536.61699115597264</v>
      </c>
      <c r="AM27" s="555">
        <f t="shared" si="65"/>
        <v>473.15549855616183</v>
      </c>
      <c r="AN27" s="555">
        <f t="shared" si="65"/>
        <v>630.67298182905665</v>
      </c>
      <c r="AO27" s="555">
        <f t="shared" si="65"/>
        <v>346.25727896084499</v>
      </c>
      <c r="AP27" s="555">
        <f t="shared" si="65"/>
        <v>591.77659262125371</v>
      </c>
      <c r="AQ27" s="555">
        <f t="shared" si="65"/>
        <v>531.40345283837337</v>
      </c>
      <c r="AR27" s="555">
        <f t="shared" si="65"/>
        <v>480.36492463945831</v>
      </c>
      <c r="AS27" s="563">
        <f t="shared" si="65"/>
        <v>788.37255632435972</v>
      </c>
      <c r="AT27" s="563">
        <f t="shared" si="65"/>
        <v>720.5826280294998</v>
      </c>
      <c r="AU27" s="563">
        <f t="shared" si="65"/>
        <v>541.77767856586036</v>
      </c>
      <c r="AV27" s="563">
        <f t="shared" si="65"/>
        <v>566.79567633497368</v>
      </c>
      <c r="AW27" s="563">
        <f t="shared" si="65"/>
        <v>641.59114226584745</v>
      </c>
      <c r="AX27" s="563">
        <f t="shared" si="65"/>
        <v>560.87350873925539</v>
      </c>
      <c r="AY27" s="563">
        <f t="shared" si="65"/>
        <v>546.59860540185161</v>
      </c>
      <c r="AZ27" s="563">
        <f t="shared" si="65"/>
        <v>656.46246167265508</v>
      </c>
      <c r="BA27" s="563">
        <f t="shared" si="65"/>
        <v>679.06823968937113</v>
      </c>
      <c r="BB27" s="563">
        <f t="shared" si="65"/>
        <v>553.55414118451063</v>
      </c>
      <c r="BC27" s="563">
        <f t="shared" si="65"/>
        <v>737.47303458218335</v>
      </c>
      <c r="BD27" s="563">
        <f t="shared" si="65"/>
        <v>612.48976840535647</v>
      </c>
      <c r="BE27" s="492">
        <f t="shared" ref="BE27:BE34" si="66">IF(ISERROR(BD27/AZ27),"N/A",IF(AZ27&lt;0,"N/A",IF(BD27&lt;0,"N/A",IF(BD27/AZ27-1&gt;300%,"&gt;±300%",IF(BD27/AZ27-1&lt;-300%,"&gt;±300%",BD27/AZ27-1)))))</f>
        <v>-6.6984322538804375E-2</v>
      </c>
      <c r="BF27" s="492">
        <f t="shared" ref="BF27:BF34" si="67">IF(ISERROR(BD27/BC27),"N/A",IF(BC27&lt;0,"N/A",IF(BD27&lt;0,"N/A",IF(BD27/BC27-1&gt;300%,"&gt;±300%",IF(BD27/BC27-1&lt;-300%,"&gt;±300%",BD27/BC27-1)))))</f>
        <v>-0.16947503205678072</v>
      </c>
      <c r="BG27" s="4"/>
      <c r="BH27" s="9">
        <f>SUM(BH28:BH34)</f>
        <v>875</v>
      </c>
      <c r="BI27" s="9">
        <f t="shared" ref="BI27" si="68">SUM(BI28:BI34)</f>
        <v>845</v>
      </c>
      <c r="BJ27" s="9">
        <f t="shared" ref="BJ27:BJ32" si="69">SUM(T27:U27)</f>
        <v>915</v>
      </c>
      <c r="BK27" s="9">
        <f t="shared" ref="BK27:BK32" si="70">SUM(V27:W27)</f>
        <v>930</v>
      </c>
      <c r="BL27" s="9">
        <f t="shared" ref="BL27:BL32" si="71">SUM(X27:Y27)</f>
        <v>1045</v>
      </c>
      <c r="BM27" s="9">
        <f t="shared" ref="BM27:BM32" si="72">SUM(Z27:AA27)</f>
        <v>1000</v>
      </c>
      <c r="BN27" s="9">
        <f t="shared" ref="BN27:BN32" si="73">SUM(AB27:AC27)</f>
        <v>955</v>
      </c>
      <c r="BO27" s="9">
        <f t="shared" ref="BO27:BO32" si="74">SUM(AD27:AE27)</f>
        <v>955</v>
      </c>
      <c r="BP27" s="9">
        <f t="shared" ref="BP27:BP32" si="75">SUM(AF27:AG27)</f>
        <v>1015</v>
      </c>
      <c r="BQ27" s="9">
        <f t="shared" ref="BQ27:BQ32" si="76">SUM(AH27:AI27)</f>
        <v>1030</v>
      </c>
      <c r="BR27" s="9">
        <f t="shared" ref="BR27:BR31" si="77">SUM(AJ27:AK27)</f>
        <v>1241.851946335787</v>
      </c>
      <c r="BS27" s="9">
        <f t="shared" ref="BS27:BS34" si="78">SUM(AL27:AM27)</f>
        <v>1009.7724897121345</v>
      </c>
      <c r="BT27" s="9">
        <f t="shared" ref="BT27:BT34" si="79">SUM(AN27:AO27)</f>
        <v>976.93026078990169</v>
      </c>
      <c r="BU27" s="9">
        <f t="shared" ref="BU27:BU34" si="80">SUM(AP27:AQ27)</f>
        <v>1123.1800454596271</v>
      </c>
      <c r="BV27" s="9">
        <f t="shared" ref="BV27:BV34" si="81">SUM(AR27:AS27)</f>
        <v>1268.7374809638181</v>
      </c>
      <c r="BW27" s="9">
        <f t="shared" ref="BW27:BW34" si="82">SUM(AT27:AU27)</f>
        <v>1262.3603065953603</v>
      </c>
      <c r="BX27" s="9">
        <f t="shared" ref="BX27:BX34" si="83">SUM(AV27:AW27)</f>
        <v>1208.3868186008212</v>
      </c>
      <c r="BY27" s="9">
        <f t="shared" ref="BY27:BY34" si="84">SUM(AX27:AY27)</f>
        <v>1107.4721141411069</v>
      </c>
      <c r="BZ27" s="9">
        <f t="shared" ref="BZ27:BZ32" si="85">SUM(AZ27:BA27)</f>
        <v>1335.5307013620263</v>
      </c>
      <c r="CA27" s="9">
        <f t="shared" ref="CA27:CA31" si="86">BB27+BC27</f>
        <v>1291.027175766694</v>
      </c>
      <c r="CB27" s="492">
        <f t="shared" si="44"/>
        <v>0.16574237787282087</v>
      </c>
      <c r="CC27" s="492">
        <f t="shared" si="45"/>
        <v>-3.3322727474513258E-2</v>
      </c>
      <c r="CD27" s="19"/>
      <c r="CE27" s="36">
        <f t="shared" si="30"/>
        <v>2582.5851838614217</v>
      </c>
    </row>
    <row r="28" spans="1:86" x14ac:dyDescent="0.45">
      <c r="A28" s="10"/>
      <c r="B28" s="10" t="s">
        <v>12</v>
      </c>
      <c r="C28" s="7">
        <v>535</v>
      </c>
      <c r="D28" s="7">
        <v>540</v>
      </c>
      <c r="E28" s="7">
        <v>515</v>
      </c>
      <c r="F28" s="7">
        <v>560</v>
      </c>
      <c r="G28" s="7">
        <v>570</v>
      </c>
      <c r="H28" s="7">
        <v>565</v>
      </c>
      <c r="I28" s="7">
        <v>798.42057955062307</v>
      </c>
      <c r="J28" s="7">
        <v>633.1188767332967</v>
      </c>
      <c r="K28" s="7">
        <v>663.2510668672578</v>
      </c>
      <c r="L28" s="7">
        <v>673.19506184195188</v>
      </c>
      <c r="M28" s="7">
        <v>786.24151176462738</v>
      </c>
      <c r="N28" s="7">
        <v>528.50222137194919</v>
      </c>
      <c r="O28" s="26">
        <f t="shared" si="61"/>
        <v>0.16792525128358071</v>
      </c>
      <c r="P28" s="26">
        <f t="shared" si="61"/>
        <v>-0.32781185747139252</v>
      </c>
      <c r="Q28" s="27"/>
      <c r="R28" s="7">
        <v>145</v>
      </c>
      <c r="S28" s="7">
        <v>125</v>
      </c>
      <c r="T28" s="7">
        <v>135</v>
      </c>
      <c r="U28" s="7">
        <v>130</v>
      </c>
      <c r="V28" s="7">
        <v>125</v>
      </c>
      <c r="W28" s="7">
        <v>115</v>
      </c>
      <c r="X28" s="7">
        <v>140</v>
      </c>
      <c r="Y28" s="7">
        <v>135</v>
      </c>
      <c r="Z28" s="7">
        <v>165</v>
      </c>
      <c r="AA28" s="7">
        <v>130</v>
      </c>
      <c r="AB28" s="7">
        <v>150</v>
      </c>
      <c r="AC28" s="7">
        <v>135</v>
      </c>
      <c r="AD28" s="7">
        <v>160</v>
      </c>
      <c r="AE28" s="7">
        <v>135</v>
      </c>
      <c r="AF28" s="7">
        <v>145</v>
      </c>
      <c r="AG28" s="7">
        <v>135</v>
      </c>
      <c r="AH28" s="7">
        <v>155</v>
      </c>
      <c r="AI28" s="7">
        <v>140</v>
      </c>
      <c r="AJ28" s="7">
        <v>266.35295863851979</v>
      </c>
      <c r="AK28" s="7">
        <v>219.19923531692157</v>
      </c>
      <c r="AL28" s="7">
        <v>160.30232660889823</v>
      </c>
      <c r="AM28" s="7">
        <v>152.56605898628345</v>
      </c>
      <c r="AN28" s="7">
        <v>223.10161978461761</v>
      </c>
      <c r="AO28" s="7">
        <v>103.35082029041671</v>
      </c>
      <c r="AP28" s="7">
        <v>143.72179230090569</v>
      </c>
      <c r="AQ28" s="7">
        <v>162.94464435735665</v>
      </c>
      <c r="AR28" s="7">
        <v>105.09103914887285</v>
      </c>
      <c r="AS28" s="7">
        <v>146.09607073695798</v>
      </c>
      <c r="AT28" s="7">
        <v>311.63641539119806</v>
      </c>
      <c r="AU28" s="7">
        <v>100.42754159022876</v>
      </c>
      <c r="AV28" s="7">
        <v>129.76316252504293</v>
      </c>
      <c r="AW28" s="7">
        <v>150.05956181438211</v>
      </c>
      <c r="AX28" s="7">
        <v>128.33107015934769</v>
      </c>
      <c r="AY28" s="7">
        <v>265.04126734317913</v>
      </c>
      <c r="AZ28" s="7">
        <v>294.62123760221255</v>
      </c>
      <c r="BA28" s="7">
        <v>232.56354787814533</v>
      </c>
      <c r="BB28" s="7">
        <v>126.70274979004166</v>
      </c>
      <c r="BC28" s="7">
        <v>132.35397649422791</v>
      </c>
      <c r="BD28" s="7">
        <v>142.17707687593378</v>
      </c>
      <c r="BE28" s="492">
        <f t="shared" si="66"/>
        <v>-0.51742420867874983</v>
      </c>
      <c r="BF28" s="492">
        <f t="shared" si="67"/>
        <v>7.4218400095702908E-2</v>
      </c>
      <c r="BG28" s="4"/>
      <c r="BH28" s="13">
        <f t="shared" ref="BH28:BH32" si="87">D28-BI28</f>
        <v>270</v>
      </c>
      <c r="BI28" s="13">
        <f t="shared" ref="BI28:BI32" si="88">SUM(R28:S28)</f>
        <v>270</v>
      </c>
      <c r="BJ28" s="13">
        <f t="shared" si="69"/>
        <v>265</v>
      </c>
      <c r="BK28" s="13">
        <f t="shared" si="70"/>
        <v>240</v>
      </c>
      <c r="BL28" s="13">
        <f t="shared" si="71"/>
        <v>275</v>
      </c>
      <c r="BM28" s="13">
        <f t="shared" si="72"/>
        <v>295</v>
      </c>
      <c r="BN28" s="13">
        <f t="shared" si="73"/>
        <v>285</v>
      </c>
      <c r="BO28" s="13">
        <f t="shared" si="74"/>
        <v>295</v>
      </c>
      <c r="BP28" s="13">
        <f t="shared" si="75"/>
        <v>280</v>
      </c>
      <c r="BQ28" s="13">
        <f t="shared" si="76"/>
        <v>295</v>
      </c>
      <c r="BR28" s="13">
        <f t="shared" si="77"/>
        <v>485.55219395544134</v>
      </c>
      <c r="BS28" s="13">
        <f t="shared" si="78"/>
        <v>312.86838559518168</v>
      </c>
      <c r="BT28" s="13">
        <f t="shared" si="79"/>
        <v>326.4524400750343</v>
      </c>
      <c r="BU28" s="13">
        <f t="shared" si="80"/>
        <v>306.66643665826234</v>
      </c>
      <c r="BV28" s="13">
        <f t="shared" si="81"/>
        <v>251.18710988583084</v>
      </c>
      <c r="BW28" s="13">
        <f t="shared" si="82"/>
        <v>412.06395698142683</v>
      </c>
      <c r="BX28" s="13">
        <f t="shared" si="83"/>
        <v>279.82272433942501</v>
      </c>
      <c r="BY28" s="13">
        <f t="shared" si="84"/>
        <v>393.37233750252682</v>
      </c>
      <c r="BZ28" s="13">
        <f t="shared" si="85"/>
        <v>527.18478548035785</v>
      </c>
      <c r="CA28" s="13">
        <f t="shared" si="86"/>
        <v>259.05672628426959</v>
      </c>
      <c r="CB28" s="492">
        <f t="shared" si="44"/>
        <v>-0.34144650859542058</v>
      </c>
      <c r="CC28" s="492">
        <f t="shared" si="45"/>
        <v>-0.50860356099195192</v>
      </c>
      <c r="CD28" s="19"/>
      <c r="CE28" s="13">
        <f t="shared" si="30"/>
        <v>633.79735103834878</v>
      </c>
    </row>
    <row r="29" spans="1:86" x14ac:dyDescent="0.45">
      <c r="A29" s="10"/>
      <c r="B29" s="10" t="s">
        <v>13</v>
      </c>
      <c r="C29" s="7">
        <v>50</v>
      </c>
      <c r="D29" s="7">
        <v>60</v>
      </c>
      <c r="E29" s="7">
        <v>170</v>
      </c>
      <c r="F29" s="7">
        <v>220</v>
      </c>
      <c r="G29" s="7">
        <v>120</v>
      </c>
      <c r="H29" s="7">
        <v>235</v>
      </c>
      <c r="I29" s="7">
        <v>218.82799632930983</v>
      </c>
      <c r="J29" s="7">
        <v>108.88601227321639</v>
      </c>
      <c r="K29" s="7">
        <v>168.88811626284198</v>
      </c>
      <c r="L29" s="7">
        <v>192.65496448538445</v>
      </c>
      <c r="M29" s="7">
        <v>157.67410833589221</v>
      </c>
      <c r="N29" s="7">
        <v>155.75205620052054</v>
      </c>
      <c r="O29" s="26">
        <f t="shared" si="61"/>
        <v>-0.1815725654562409</v>
      </c>
      <c r="P29" s="26">
        <f t="shared" si="61"/>
        <v>-1.2190030155598719E-2</v>
      </c>
      <c r="Q29" s="27"/>
      <c r="R29" s="7">
        <v>15</v>
      </c>
      <c r="S29" s="7">
        <v>15</v>
      </c>
      <c r="T29" s="7">
        <v>45</v>
      </c>
      <c r="U29" s="7">
        <v>40</v>
      </c>
      <c r="V29" s="7">
        <v>40</v>
      </c>
      <c r="W29" s="7">
        <v>40</v>
      </c>
      <c r="X29" s="7">
        <v>55</v>
      </c>
      <c r="Y29" s="7">
        <v>60</v>
      </c>
      <c r="Z29" s="7">
        <v>55</v>
      </c>
      <c r="AA29" s="7">
        <v>55</v>
      </c>
      <c r="AB29" s="7">
        <v>35</v>
      </c>
      <c r="AC29" s="7">
        <v>25</v>
      </c>
      <c r="AD29" s="7">
        <v>30</v>
      </c>
      <c r="AE29" s="7">
        <v>30</v>
      </c>
      <c r="AF29" s="7">
        <v>55</v>
      </c>
      <c r="AG29" s="7">
        <v>55</v>
      </c>
      <c r="AH29" s="7">
        <v>55</v>
      </c>
      <c r="AI29" s="7">
        <v>55</v>
      </c>
      <c r="AJ29" s="7">
        <v>54.706999082327457</v>
      </c>
      <c r="AK29" s="7">
        <v>54.706999082327457</v>
      </c>
      <c r="AL29" s="7">
        <v>54.706999082327457</v>
      </c>
      <c r="AM29" s="7">
        <v>54.706999082327457</v>
      </c>
      <c r="AN29" s="7">
        <v>33.175852077934877</v>
      </c>
      <c r="AO29" s="7">
        <v>18.290451516342788</v>
      </c>
      <c r="AP29" s="7">
        <v>21.426618642480928</v>
      </c>
      <c r="AQ29" s="7">
        <v>35.993090036457801</v>
      </c>
      <c r="AR29" s="7">
        <v>35.864535507985934</v>
      </c>
      <c r="AS29" s="7">
        <v>38.430517445326473</v>
      </c>
      <c r="AT29" s="7">
        <v>38.430517445326473</v>
      </c>
      <c r="AU29" s="7">
        <v>56.162545864203082</v>
      </c>
      <c r="AV29" s="7">
        <v>44.060782829446495</v>
      </c>
      <c r="AW29" s="7">
        <v>48.018266583748236</v>
      </c>
      <c r="AX29" s="7">
        <v>48.688351384265005</v>
      </c>
      <c r="AY29" s="7">
        <v>51.887563687924718</v>
      </c>
      <c r="AZ29" s="7">
        <v>41.111831926189424</v>
      </c>
      <c r="BA29" s="7">
        <v>40.288639407183226</v>
      </c>
      <c r="BB29" s="7">
        <v>37.916778099167196</v>
      </c>
      <c r="BC29" s="7">
        <v>38.356858903352347</v>
      </c>
      <c r="BD29" s="7">
        <v>38.938014050130136</v>
      </c>
      <c r="BE29" s="492">
        <f t="shared" si="66"/>
        <v>-5.2875723951247844E-2</v>
      </c>
      <c r="BF29" s="492">
        <f t="shared" si="67"/>
        <v>1.515127055221388E-2</v>
      </c>
      <c r="BG29" s="4"/>
      <c r="BH29" s="13">
        <f t="shared" si="87"/>
        <v>30</v>
      </c>
      <c r="BI29" s="13">
        <f t="shared" si="88"/>
        <v>30</v>
      </c>
      <c r="BJ29" s="13">
        <f t="shared" si="69"/>
        <v>85</v>
      </c>
      <c r="BK29" s="13">
        <f t="shared" si="70"/>
        <v>80</v>
      </c>
      <c r="BL29" s="13">
        <f t="shared" si="71"/>
        <v>115</v>
      </c>
      <c r="BM29" s="13">
        <f t="shared" si="72"/>
        <v>110</v>
      </c>
      <c r="BN29" s="13">
        <f t="shared" si="73"/>
        <v>60</v>
      </c>
      <c r="BO29" s="13">
        <f t="shared" si="74"/>
        <v>60</v>
      </c>
      <c r="BP29" s="13">
        <f t="shared" si="75"/>
        <v>110</v>
      </c>
      <c r="BQ29" s="13">
        <f t="shared" si="76"/>
        <v>110</v>
      </c>
      <c r="BR29" s="13">
        <f t="shared" si="77"/>
        <v>109.41399816465491</v>
      </c>
      <c r="BS29" s="13">
        <f t="shared" si="78"/>
        <v>109.41399816465491</v>
      </c>
      <c r="BT29" s="13">
        <f t="shared" si="79"/>
        <v>51.466303594277662</v>
      </c>
      <c r="BU29" s="13">
        <f t="shared" si="80"/>
        <v>57.419708678938733</v>
      </c>
      <c r="BV29" s="13">
        <f t="shared" si="81"/>
        <v>74.295052953312407</v>
      </c>
      <c r="BW29" s="13">
        <f t="shared" si="82"/>
        <v>94.593063309529555</v>
      </c>
      <c r="BX29" s="13">
        <f t="shared" si="83"/>
        <v>92.079049413194724</v>
      </c>
      <c r="BY29" s="13">
        <f t="shared" si="84"/>
        <v>100.57591507218973</v>
      </c>
      <c r="BZ29" s="13">
        <f t="shared" si="85"/>
        <v>81.40047133337265</v>
      </c>
      <c r="CA29" s="13">
        <f t="shared" si="86"/>
        <v>76.273637002519536</v>
      </c>
      <c r="CB29" s="492">
        <f t="shared" si="44"/>
        <v>-0.2416311902529239</v>
      </c>
      <c r="CC29" s="492">
        <f t="shared" si="45"/>
        <v>-6.2982858045825707E-2</v>
      </c>
      <c r="CD29" s="19"/>
      <c r="CE29" s="13">
        <f t="shared" si="30"/>
        <v>155.50029045983291</v>
      </c>
    </row>
    <row r="30" spans="1:86"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89.0715</v>
      </c>
      <c r="N30" s="7">
        <v>88.432300080977953</v>
      </c>
      <c r="O30" s="26">
        <f t="shared" si="61"/>
        <v>-0.15942845494850211</v>
      </c>
      <c r="P30" s="26">
        <f t="shared" si="61"/>
        <v>-7.1762563673234414E-3</v>
      </c>
      <c r="Q30" s="27"/>
      <c r="R30" s="7">
        <v>55</v>
      </c>
      <c r="S30" s="7">
        <v>60</v>
      </c>
      <c r="T30" s="7">
        <v>60</v>
      </c>
      <c r="U30" s="7">
        <v>50</v>
      </c>
      <c r="V30" s="7">
        <v>50</v>
      </c>
      <c r="W30" s="7">
        <v>50</v>
      </c>
      <c r="X30" s="7">
        <v>50</v>
      </c>
      <c r="Y30" s="7">
        <v>50</v>
      </c>
      <c r="Z30" s="7">
        <v>50</v>
      </c>
      <c r="AA30" s="7">
        <v>50</v>
      </c>
      <c r="AB30" s="7">
        <v>55</v>
      </c>
      <c r="AC30" s="7">
        <v>50</v>
      </c>
      <c r="AD30" s="7">
        <v>50</v>
      </c>
      <c r="AE30" s="7">
        <v>65</v>
      </c>
      <c r="AF30" s="7">
        <v>55</v>
      </c>
      <c r="AG30" s="7">
        <v>50</v>
      </c>
      <c r="AH30" s="7">
        <v>50</v>
      </c>
      <c r="AI30" s="7">
        <v>55</v>
      </c>
      <c r="AJ30" s="7">
        <v>35.253865920000003</v>
      </c>
      <c r="AK30" s="7">
        <v>35.729599999999998</v>
      </c>
      <c r="AL30" s="7">
        <v>37.484800000000007</v>
      </c>
      <c r="AM30" s="7">
        <v>35.900320000000001</v>
      </c>
      <c r="AN30" s="7">
        <v>32.069000000000003</v>
      </c>
      <c r="AO30" s="7">
        <v>29.286999999999999</v>
      </c>
      <c r="AP30" s="7">
        <v>32.602000000000004</v>
      </c>
      <c r="AQ30" s="7">
        <v>35.814</v>
      </c>
      <c r="AR30" s="7">
        <v>33.107999999999997</v>
      </c>
      <c r="AS30" s="7">
        <v>35.045249999999996</v>
      </c>
      <c r="AT30" s="7">
        <v>34.968000000000004</v>
      </c>
      <c r="AU30" s="7">
        <v>31.80536</v>
      </c>
      <c r="AV30" s="7">
        <v>29.650399999999998</v>
      </c>
      <c r="AW30" s="7">
        <v>26.92</v>
      </c>
      <c r="AX30" s="7">
        <v>25.78</v>
      </c>
      <c r="AY30" s="7">
        <v>23.614999999999998</v>
      </c>
      <c r="AZ30" s="7">
        <v>22.503</v>
      </c>
      <c r="BA30" s="7">
        <v>22.591999999999999</v>
      </c>
      <c r="BB30" s="7">
        <v>22.015999999999998</v>
      </c>
      <c r="BC30" s="7">
        <v>22.2605</v>
      </c>
      <c r="BD30" s="7">
        <v>22.265000000000001</v>
      </c>
      <c r="BE30" s="492">
        <f t="shared" si="66"/>
        <v>-1.0576367595431679E-2</v>
      </c>
      <c r="BF30" s="492">
        <f t="shared" si="67"/>
        <v>2.0215179353555435E-4</v>
      </c>
      <c r="BG30" s="4"/>
      <c r="BH30" s="13">
        <f t="shared" si="87"/>
        <v>100</v>
      </c>
      <c r="BI30" s="13">
        <f t="shared" si="88"/>
        <v>115</v>
      </c>
      <c r="BJ30" s="13">
        <f t="shared" si="69"/>
        <v>110</v>
      </c>
      <c r="BK30" s="13">
        <f t="shared" si="70"/>
        <v>100</v>
      </c>
      <c r="BL30" s="13">
        <f t="shared" si="71"/>
        <v>100</v>
      </c>
      <c r="BM30" s="13">
        <f t="shared" si="72"/>
        <v>100</v>
      </c>
      <c r="BN30" s="13">
        <f t="shared" si="73"/>
        <v>105</v>
      </c>
      <c r="BO30" s="13">
        <f t="shared" si="74"/>
        <v>115</v>
      </c>
      <c r="BP30" s="13">
        <f t="shared" si="75"/>
        <v>105</v>
      </c>
      <c r="BQ30" s="13">
        <f t="shared" si="76"/>
        <v>105</v>
      </c>
      <c r="BR30" s="13">
        <f t="shared" si="77"/>
        <v>70.98346592</v>
      </c>
      <c r="BS30" s="13">
        <f t="shared" si="78"/>
        <v>73.385120000000001</v>
      </c>
      <c r="BT30" s="13">
        <f t="shared" si="79"/>
        <v>61.356000000000002</v>
      </c>
      <c r="BU30" s="13">
        <f t="shared" si="80"/>
        <v>68.415999999999997</v>
      </c>
      <c r="BV30" s="13">
        <f t="shared" si="81"/>
        <v>68.153249999999986</v>
      </c>
      <c r="BW30" s="13">
        <f t="shared" si="82"/>
        <v>66.773359999999997</v>
      </c>
      <c r="BX30" s="13">
        <f t="shared" si="83"/>
        <v>56.570399999999999</v>
      </c>
      <c r="BY30" s="13">
        <f t="shared" si="84"/>
        <v>49.394999999999996</v>
      </c>
      <c r="BZ30" s="13">
        <f t="shared" si="85"/>
        <v>45.094999999999999</v>
      </c>
      <c r="CA30" s="13">
        <f t="shared" si="86"/>
        <v>44.276499999999999</v>
      </c>
      <c r="CB30" s="492">
        <f t="shared" si="44"/>
        <v>-0.10362384856766871</v>
      </c>
      <c r="CC30" s="492">
        <f t="shared" si="45"/>
        <v>-1.8150571016742445E-2</v>
      </c>
      <c r="CD30" s="19"/>
      <c r="CE30" s="13">
        <f t="shared" si="30"/>
        <v>89.133499999999998</v>
      </c>
    </row>
    <row r="31" spans="1:86" x14ac:dyDescent="0.45">
      <c r="A31" s="10"/>
      <c r="B31" s="10" t="s">
        <v>11</v>
      </c>
      <c r="C31" s="7">
        <v>180</v>
      </c>
      <c r="D31" s="7">
        <v>225</v>
      </c>
      <c r="E31" s="7">
        <v>300</v>
      </c>
      <c r="F31" s="7">
        <v>320</v>
      </c>
      <c r="G31" s="7">
        <v>260</v>
      </c>
      <c r="H31" s="7">
        <v>275</v>
      </c>
      <c r="I31" s="7">
        <v>227.60982070977275</v>
      </c>
      <c r="J31" s="7">
        <v>473.1484547709764</v>
      </c>
      <c r="K31" s="7">
        <v>752.95819741459582</v>
      </c>
      <c r="L31" s="7">
        <v>505.07680845369225</v>
      </c>
      <c r="M31" s="7">
        <v>701.11652535107237</v>
      </c>
      <c r="N31" s="7">
        <v>524.17610471747639</v>
      </c>
      <c r="O31" s="26">
        <f>IF(ISERROR(M31/L31),"N/A",IF(L31&lt;0,"N/A",IF(M31&lt;0,"N/A",IF(M31/L31-1&gt;300%,"&gt;±300%",IF(M31/L31-1&lt;-300%,"&gt;±300%",M31/L31-1)))))</f>
        <v>0.38813842492107598</v>
      </c>
      <c r="P31" s="26">
        <f t="shared" si="61"/>
        <v>-0.25236949099865535</v>
      </c>
      <c r="Q31" s="27"/>
      <c r="R31" s="7">
        <v>45</v>
      </c>
      <c r="S31" s="7">
        <v>55</v>
      </c>
      <c r="T31" s="7">
        <v>55</v>
      </c>
      <c r="U31" s="7">
        <v>65</v>
      </c>
      <c r="V31" s="7">
        <v>85</v>
      </c>
      <c r="W31" s="7">
        <v>95</v>
      </c>
      <c r="X31" s="7">
        <v>90</v>
      </c>
      <c r="Y31" s="7">
        <v>110</v>
      </c>
      <c r="Z31" s="7">
        <v>85</v>
      </c>
      <c r="AA31" s="7">
        <v>40</v>
      </c>
      <c r="AB31" s="7">
        <v>60</v>
      </c>
      <c r="AC31" s="7">
        <v>70</v>
      </c>
      <c r="AD31" s="7">
        <v>65</v>
      </c>
      <c r="AE31" s="7">
        <v>55</v>
      </c>
      <c r="AF31" s="7">
        <v>70</v>
      </c>
      <c r="AG31" s="7">
        <v>65</v>
      </c>
      <c r="AH31" s="7">
        <v>70</v>
      </c>
      <c r="AI31" s="7">
        <v>70</v>
      </c>
      <c r="AJ31" s="7">
        <v>115.52785004885301</v>
      </c>
      <c r="AK31" s="7">
        <v>28.708334595919801</v>
      </c>
      <c r="AL31" s="7">
        <v>69.424871780826408</v>
      </c>
      <c r="AM31" s="7">
        <v>13.948764284173521</v>
      </c>
      <c r="AN31" s="7">
        <v>160.92805484004475</v>
      </c>
      <c r="AO31" s="7">
        <v>27.931164048001953</v>
      </c>
      <c r="AP31" s="7">
        <v>194.03720045453909</v>
      </c>
      <c r="AQ31" s="7">
        <v>90.252035428390613</v>
      </c>
      <c r="AR31" s="7">
        <v>101.62376663014028</v>
      </c>
      <c r="AS31" s="7">
        <v>373.37792404275092</v>
      </c>
      <c r="AT31" s="7">
        <v>137.74934646879498</v>
      </c>
      <c r="AU31" s="7">
        <v>140.20716027290959</v>
      </c>
      <c r="AV31" s="7">
        <v>150.24889961230423</v>
      </c>
      <c r="AW31" s="7">
        <v>202.26501444897195</v>
      </c>
      <c r="AX31" s="7">
        <v>150.97128093828448</v>
      </c>
      <c r="AY31" s="7">
        <v>1.591613454131604</v>
      </c>
      <c r="AZ31" s="7">
        <v>80.473114021488257</v>
      </c>
      <c r="BA31" s="7">
        <v>161.35589865583614</v>
      </c>
      <c r="BB31" s="7">
        <v>149.19003228815041</v>
      </c>
      <c r="BC31" s="7">
        <v>310.09748038559763</v>
      </c>
      <c r="BD31" s="7">
        <v>174.99661645222591</v>
      </c>
      <c r="BE31" s="492">
        <f t="shared" si="66"/>
        <v>1.1745972997328971</v>
      </c>
      <c r="BF31" s="492">
        <f t="shared" si="67"/>
        <v>-0.43567224011422967</v>
      </c>
      <c r="BG31" s="4"/>
      <c r="BH31" s="13">
        <f t="shared" si="87"/>
        <v>125</v>
      </c>
      <c r="BI31" s="13">
        <f t="shared" si="88"/>
        <v>100</v>
      </c>
      <c r="BJ31" s="13">
        <f t="shared" si="69"/>
        <v>120</v>
      </c>
      <c r="BK31" s="13">
        <f t="shared" si="70"/>
        <v>180</v>
      </c>
      <c r="BL31" s="13">
        <f t="shared" si="71"/>
        <v>200</v>
      </c>
      <c r="BM31" s="13">
        <f t="shared" si="72"/>
        <v>125</v>
      </c>
      <c r="BN31" s="13">
        <f t="shared" si="73"/>
        <v>130</v>
      </c>
      <c r="BO31" s="13">
        <f t="shared" si="74"/>
        <v>120</v>
      </c>
      <c r="BP31" s="13">
        <f t="shared" si="75"/>
        <v>135</v>
      </c>
      <c r="BQ31" s="13">
        <f t="shared" si="76"/>
        <v>140</v>
      </c>
      <c r="BR31" s="13">
        <f t="shared" si="77"/>
        <v>144.23618464477281</v>
      </c>
      <c r="BS31" s="13">
        <f t="shared" si="78"/>
        <v>83.373636064999928</v>
      </c>
      <c r="BT31" s="13">
        <f t="shared" si="79"/>
        <v>188.85921888804671</v>
      </c>
      <c r="BU31" s="13">
        <f t="shared" si="80"/>
        <v>284.28923588292969</v>
      </c>
      <c r="BV31" s="13">
        <f t="shared" si="81"/>
        <v>475.00169067289119</v>
      </c>
      <c r="BW31" s="13">
        <f t="shared" si="82"/>
        <v>277.95650674170457</v>
      </c>
      <c r="BX31" s="13">
        <f t="shared" si="83"/>
        <v>352.51391406127618</v>
      </c>
      <c r="BY31" s="13">
        <f t="shared" si="84"/>
        <v>152.56289439241607</v>
      </c>
      <c r="BZ31" s="13">
        <f t="shared" si="85"/>
        <v>241.82901267732439</v>
      </c>
      <c r="CA31" s="13">
        <f t="shared" si="86"/>
        <v>459.28751267374804</v>
      </c>
      <c r="CB31" s="492">
        <f t="shared" si="44"/>
        <v>2.0104798057408861</v>
      </c>
      <c r="CC31" s="492">
        <f t="shared" si="45"/>
        <v>0.89922419807660292</v>
      </c>
      <c r="CD31" s="19"/>
      <c r="CE31" s="13">
        <f t="shared" si="30"/>
        <v>795.64002778181009</v>
      </c>
    </row>
    <row r="32" spans="1:86" x14ac:dyDescent="0.45">
      <c r="A32" s="10"/>
      <c r="B32" s="10" t="s">
        <v>58</v>
      </c>
      <c r="C32" s="7">
        <v>220</v>
      </c>
      <c r="D32" s="7">
        <v>225</v>
      </c>
      <c r="E32" s="7">
        <v>240</v>
      </c>
      <c r="F32" s="7">
        <v>235</v>
      </c>
      <c r="G32" s="7">
        <v>235</v>
      </c>
      <c r="H32" s="7">
        <v>235</v>
      </c>
      <c r="I32" s="7">
        <v>277.1999040141219</v>
      </c>
      <c r="J32" s="7">
        <v>254.04265640295137</v>
      </c>
      <c r="K32" s="7">
        <v>264.95318057277234</v>
      </c>
      <c r="L32" s="7">
        <v>275.19946093440819</v>
      </c>
      <c r="M32" s="7">
        <v>288.59176795770333</v>
      </c>
      <c r="N32" s="7">
        <v>298.68984089448361</v>
      </c>
      <c r="O32" s="26">
        <f t="shared" si="61"/>
        <v>4.8664001658372147E-2</v>
      </c>
      <c r="P32" s="26">
        <f>IF(ISERROR(N32/M32),"N/A",IF(M32&lt;0,"N/A",IF(N32&lt;0,"N/A",IF(N32/M32-1&gt;300%,"&gt;±300%",IF(N32/M32-1&lt;-300%,"&gt;±300%",N32/M32-1)))))</f>
        <v>3.4990855796899423E-2</v>
      </c>
      <c r="Q32" s="27"/>
      <c r="R32" s="7">
        <v>45</v>
      </c>
      <c r="S32" s="7">
        <v>65</v>
      </c>
      <c r="T32" s="7">
        <v>50</v>
      </c>
      <c r="U32" s="7">
        <v>65</v>
      </c>
      <c r="V32" s="7">
        <v>45</v>
      </c>
      <c r="W32" s="7">
        <v>65</v>
      </c>
      <c r="X32" s="7">
        <v>50</v>
      </c>
      <c r="Y32" s="7">
        <v>70</v>
      </c>
      <c r="Z32" s="7">
        <v>45</v>
      </c>
      <c r="AA32" s="7">
        <v>75</v>
      </c>
      <c r="AB32" s="7">
        <v>55</v>
      </c>
      <c r="AC32" s="7">
        <v>70</v>
      </c>
      <c r="AD32" s="7">
        <v>45</v>
      </c>
      <c r="AE32" s="7">
        <v>70</v>
      </c>
      <c r="AF32" s="7">
        <v>55</v>
      </c>
      <c r="AG32" s="7">
        <v>70</v>
      </c>
      <c r="AH32" s="7">
        <v>45</v>
      </c>
      <c r="AI32" s="7">
        <v>70</v>
      </c>
      <c r="AJ32" s="7">
        <v>69.299976003530475</v>
      </c>
      <c r="AK32" s="7">
        <v>69.299976003530475</v>
      </c>
      <c r="AL32" s="7">
        <v>69.299976003530475</v>
      </c>
      <c r="AM32" s="7">
        <v>69.299976003530475</v>
      </c>
      <c r="AN32" s="7">
        <v>63.510664100737841</v>
      </c>
      <c r="AO32" s="7">
        <v>63.510664100737841</v>
      </c>
      <c r="AP32" s="7">
        <v>63.510664100737841</v>
      </c>
      <c r="AQ32" s="7">
        <v>63.510664100737841</v>
      </c>
      <c r="AR32" s="7">
        <v>64.936430606099577</v>
      </c>
      <c r="AS32" s="7">
        <v>65.670058074050075</v>
      </c>
      <c r="AT32" s="7">
        <v>68.074517153032772</v>
      </c>
      <c r="AU32" s="7">
        <v>66.272174739589886</v>
      </c>
      <c r="AV32" s="7">
        <v>70.645756097114614</v>
      </c>
      <c r="AW32" s="7">
        <v>67.546608796176656</v>
      </c>
      <c r="AX32" s="7">
        <v>68.503548020558469</v>
      </c>
      <c r="AY32" s="7">
        <v>68.503548020558469</v>
      </c>
      <c r="AZ32" s="7">
        <v>75.356559815296279</v>
      </c>
      <c r="BA32" s="7">
        <v>71.411023435208037</v>
      </c>
      <c r="BB32" s="7">
        <v>70.402973258421781</v>
      </c>
      <c r="BC32" s="7">
        <v>71.421211448777242</v>
      </c>
      <c r="BD32" s="7">
        <v>77.920297613680475</v>
      </c>
      <c r="BE32" s="492">
        <f t="shared" si="66"/>
        <v>3.4021428322472236E-2</v>
      </c>
      <c r="BF32" s="492">
        <f t="shared" si="67"/>
        <v>9.0996582570772144E-2</v>
      </c>
      <c r="BG32" s="4"/>
      <c r="BH32" s="13">
        <f t="shared" si="87"/>
        <v>115</v>
      </c>
      <c r="BI32" s="13">
        <f t="shared" si="88"/>
        <v>110</v>
      </c>
      <c r="BJ32" s="13">
        <f t="shared" si="69"/>
        <v>115</v>
      </c>
      <c r="BK32" s="13">
        <f t="shared" si="70"/>
        <v>110</v>
      </c>
      <c r="BL32" s="13">
        <f t="shared" si="71"/>
        <v>120</v>
      </c>
      <c r="BM32" s="13">
        <f t="shared" si="72"/>
        <v>120</v>
      </c>
      <c r="BN32" s="13">
        <f t="shared" si="73"/>
        <v>125</v>
      </c>
      <c r="BO32" s="13">
        <f t="shared" si="74"/>
        <v>115</v>
      </c>
      <c r="BP32" s="13">
        <f t="shared" si="75"/>
        <v>125</v>
      </c>
      <c r="BQ32" s="13">
        <f t="shared" si="76"/>
        <v>115</v>
      </c>
      <c r="BR32" s="13">
        <f>SUM(AJ32:AK32)</f>
        <v>138.59995200706095</v>
      </c>
      <c r="BS32" s="13">
        <f t="shared" si="78"/>
        <v>138.59995200706095</v>
      </c>
      <c r="BT32" s="13">
        <f t="shared" si="79"/>
        <v>127.02132820147568</v>
      </c>
      <c r="BU32" s="13">
        <f t="shared" si="80"/>
        <v>127.02132820147568</v>
      </c>
      <c r="BV32" s="13">
        <f t="shared" si="81"/>
        <v>130.60648868014965</v>
      </c>
      <c r="BW32" s="13">
        <f t="shared" si="82"/>
        <v>134.34669189262266</v>
      </c>
      <c r="BX32" s="13">
        <f t="shared" si="83"/>
        <v>138.19236489329126</v>
      </c>
      <c r="BY32" s="13">
        <f t="shared" si="84"/>
        <v>137.00709604111694</v>
      </c>
      <c r="BZ32" s="13">
        <f t="shared" si="85"/>
        <v>146.76758325050432</v>
      </c>
      <c r="CA32" s="13">
        <f>BB32+BC32</f>
        <v>141.82418470719904</v>
      </c>
      <c r="CB32" s="492">
        <f t="shared" si="44"/>
        <v>3.5159410025276783E-2</v>
      </c>
      <c r="CC32" s="492">
        <f t="shared" si="45"/>
        <v>-3.3681814702009816E-2</v>
      </c>
      <c r="CD32" s="19"/>
      <c r="CE32" s="13">
        <f t="shared" si="30"/>
        <v>291.15550575608751</v>
      </c>
    </row>
    <row r="33" spans="1:83" x14ac:dyDescent="0.45">
      <c r="A33" s="10"/>
      <c r="B33" s="10" t="s">
        <v>234</v>
      </c>
      <c r="C33" s="7" t="s">
        <v>101</v>
      </c>
      <c r="D33" s="7" t="s">
        <v>101</v>
      </c>
      <c r="E33" s="7" t="s">
        <v>101</v>
      </c>
      <c r="F33" s="7" t="s">
        <v>101</v>
      </c>
      <c r="G33" s="7" t="s">
        <v>101</v>
      </c>
      <c r="H33" s="7" t="s">
        <v>101</v>
      </c>
      <c r="I33" s="7">
        <v>29.424183880507563</v>
      </c>
      <c r="J33" s="7">
        <v>27.646516098938868</v>
      </c>
      <c r="K33" s="7">
        <v>18.126098831898044</v>
      </c>
      <c r="L33" s="7">
        <v>15.429266376017857</v>
      </c>
      <c r="M33" s="7">
        <v>33.007353738462285</v>
      </c>
      <c r="N33" s="7">
        <v>75.382572518867946</v>
      </c>
      <c r="O33" s="26">
        <f t="shared" si="61"/>
        <v>1.1392691612199104</v>
      </c>
      <c r="P33" s="26">
        <f>IF(ISERROR(N33/M33),"N/A",IF(M33&lt;0,"N/A",IF(N33&lt;0,"N/A",IF(N33/M33-1&gt;300%,"&gt;±300%",IF(N33/M33-1&lt;-300%,"&gt;±300%",N33/M33-1)))))</f>
        <v>1.2838114535376199</v>
      </c>
      <c r="Q33" s="27"/>
      <c r="R33" s="7" t="s">
        <v>101</v>
      </c>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v>7.3560459701268908</v>
      </c>
      <c r="AK33" s="7">
        <v>7.3560459701268908</v>
      </c>
      <c r="AL33" s="7">
        <v>7.3560459701268908</v>
      </c>
      <c r="AM33" s="7">
        <v>7.3560459701268908</v>
      </c>
      <c r="AN33" s="7">
        <v>6.911629024734717</v>
      </c>
      <c r="AO33" s="7">
        <v>6.911629024734717</v>
      </c>
      <c r="AP33" s="7">
        <v>6.911629024734717</v>
      </c>
      <c r="AQ33" s="7">
        <v>6.911629024734717</v>
      </c>
      <c r="AR33" s="7">
        <v>3.083565617366439</v>
      </c>
      <c r="AS33" s="7">
        <v>4.2924886590935447</v>
      </c>
      <c r="AT33" s="7">
        <v>4.4490754899266438</v>
      </c>
      <c r="AU33" s="7">
        <v>6.3007694970107888</v>
      </c>
      <c r="AV33" s="7">
        <v>3.6982878580073262</v>
      </c>
      <c r="AW33" s="7">
        <v>3.678003773590043</v>
      </c>
      <c r="AX33" s="7">
        <v>3.8571051713600424</v>
      </c>
      <c r="AY33" s="7">
        <v>4.1954763615700603</v>
      </c>
      <c r="AZ33" s="7">
        <v>5.1388075512771803</v>
      </c>
      <c r="BA33" s="7">
        <v>6.1112195568069776</v>
      </c>
      <c r="BB33" s="7">
        <v>8.4687209925381133</v>
      </c>
      <c r="BC33" s="7">
        <v>13.288829737340668</v>
      </c>
      <c r="BD33" s="7">
        <v>14.433771276636374</v>
      </c>
      <c r="BE33" s="492">
        <f t="shared" si="66"/>
        <v>1.8087783269970985</v>
      </c>
      <c r="BF33" s="492">
        <f t="shared" si="67"/>
        <v>8.615819164862204E-2</v>
      </c>
      <c r="BG33" s="4"/>
      <c r="BH33" s="13"/>
      <c r="BI33" s="13"/>
      <c r="BJ33" s="13"/>
      <c r="BK33" s="13"/>
      <c r="BL33" s="13"/>
      <c r="BM33" s="13"/>
      <c r="BN33" s="13"/>
      <c r="BO33" s="13"/>
      <c r="BP33" s="13"/>
      <c r="BQ33" s="13"/>
      <c r="BR33" s="13">
        <f>SUM(AJ33:AK33)</f>
        <v>14.712091940253782</v>
      </c>
      <c r="BS33" s="13">
        <f t="shared" si="78"/>
        <v>14.712091940253782</v>
      </c>
      <c r="BT33" s="13">
        <f t="shared" si="79"/>
        <v>13.823258049469434</v>
      </c>
      <c r="BU33" s="13">
        <f t="shared" si="80"/>
        <v>13.823258049469434</v>
      </c>
      <c r="BV33" s="13">
        <f t="shared" si="81"/>
        <v>7.3760542764599837</v>
      </c>
      <c r="BW33" s="13">
        <f t="shared" si="82"/>
        <v>10.749844986937433</v>
      </c>
      <c r="BX33" s="13">
        <f t="shared" si="83"/>
        <v>7.3762916315973692</v>
      </c>
      <c r="BY33" s="13">
        <f t="shared" si="84"/>
        <v>8.0525815329301018</v>
      </c>
      <c r="BZ33" s="13">
        <f>SUM(AZ33:BA33)</f>
        <v>11.250027108084158</v>
      </c>
      <c r="CA33" s="13">
        <f>BB33+BC33</f>
        <v>21.75755072987878</v>
      </c>
      <c r="CB33" s="492"/>
      <c r="CC33" s="492"/>
      <c r="CD33" s="19"/>
      <c r="CE33" s="13">
        <f t="shared" si="30"/>
        <v>42.302541563322137</v>
      </c>
    </row>
    <row r="34" spans="1:83" x14ac:dyDescent="0.45">
      <c r="A34" s="29"/>
      <c r="B34" s="29" t="s">
        <v>2</v>
      </c>
      <c r="C34" s="29">
        <v>435</v>
      </c>
      <c r="D34" s="29">
        <v>455</v>
      </c>
      <c r="E34" s="29">
        <v>445</v>
      </c>
      <c r="F34" s="29">
        <v>490</v>
      </c>
      <c r="G34" s="29">
        <v>505</v>
      </c>
      <c r="H34" s="29">
        <v>525</v>
      </c>
      <c r="I34" s="29">
        <v>555.77336564358643</v>
      </c>
      <c r="J34" s="29">
        <v>473.49578997014908</v>
      </c>
      <c r="K34" s="29">
        <v>527.99471717831318</v>
      </c>
      <c r="L34" s="29">
        <v>548.33836386196401</v>
      </c>
      <c r="M34" s="29">
        <v>570.55465352238093</v>
      </c>
      <c r="N34" s="29">
        <v>570.64159352178569</v>
      </c>
      <c r="O34" s="30">
        <f t="shared" si="61"/>
        <v>4.0515658076423655E-2</v>
      </c>
      <c r="P34" s="30">
        <f t="shared" si="61"/>
        <v>1.5237803927825588E-4</v>
      </c>
      <c r="Q34" s="27"/>
      <c r="R34" s="29">
        <v>105</v>
      </c>
      <c r="S34" s="29">
        <v>115</v>
      </c>
      <c r="T34" s="29">
        <v>110</v>
      </c>
      <c r="U34" s="29">
        <v>110</v>
      </c>
      <c r="V34" s="29">
        <v>105</v>
      </c>
      <c r="W34" s="29">
        <v>115</v>
      </c>
      <c r="X34" s="29">
        <v>115</v>
      </c>
      <c r="Y34" s="29">
        <v>120</v>
      </c>
      <c r="Z34" s="29">
        <v>120</v>
      </c>
      <c r="AA34" s="29">
        <v>130</v>
      </c>
      <c r="AB34" s="29">
        <v>125</v>
      </c>
      <c r="AC34" s="29">
        <v>125</v>
      </c>
      <c r="AD34" s="29">
        <v>125</v>
      </c>
      <c r="AE34" s="29">
        <v>125</v>
      </c>
      <c r="AF34" s="29">
        <v>130</v>
      </c>
      <c r="AG34" s="29">
        <v>130</v>
      </c>
      <c r="AH34" s="29">
        <v>130</v>
      </c>
      <c r="AI34" s="29">
        <v>135</v>
      </c>
      <c r="AJ34" s="29">
        <v>139.24379797777445</v>
      </c>
      <c r="AK34" s="29">
        <v>139.11026172582874</v>
      </c>
      <c r="AL34" s="29">
        <v>138.04197171026323</v>
      </c>
      <c r="AM34" s="29">
        <v>139.37733422972008</v>
      </c>
      <c r="AN34" s="29">
        <v>110.97616200098688</v>
      </c>
      <c r="AO34" s="29">
        <v>96.975549980610992</v>
      </c>
      <c r="AP34" s="29">
        <v>129.5666880978554</v>
      </c>
      <c r="AQ34" s="29">
        <v>135.9773898906958</v>
      </c>
      <c r="AR34" s="29">
        <v>136.65758712899324</v>
      </c>
      <c r="AS34" s="29">
        <v>125.46024736618072</v>
      </c>
      <c r="AT34" s="29">
        <v>125.27475608122103</v>
      </c>
      <c r="AU34" s="29">
        <v>140.60212660191817</v>
      </c>
      <c r="AV34" s="29">
        <v>138.72838741305816</v>
      </c>
      <c r="AW34" s="29">
        <v>143.10368684897844</v>
      </c>
      <c r="AX34" s="29">
        <v>134.74215306543974</v>
      </c>
      <c r="AY34" s="29">
        <v>131.76413653448762</v>
      </c>
      <c r="AZ34" s="29">
        <v>137.25791075619139</v>
      </c>
      <c r="BA34" s="29">
        <v>144.74591075619139</v>
      </c>
      <c r="BB34" s="29">
        <v>138.85688675619139</v>
      </c>
      <c r="BC34" s="29">
        <v>149.69417761288759</v>
      </c>
      <c r="BD34" s="29">
        <v>141.75899213674978</v>
      </c>
      <c r="BE34" s="612">
        <f t="shared" si="66"/>
        <v>3.2792874055569632E-2</v>
      </c>
      <c r="BF34" s="612">
        <f t="shared" si="67"/>
        <v>-5.3009312737990144E-2</v>
      </c>
      <c r="BG34" s="4"/>
      <c r="BH34" s="29">
        <f t="shared" ref="BH34" si="89">D34-BI34</f>
        <v>235</v>
      </c>
      <c r="BI34" s="29">
        <f t="shared" ref="BI34" si="90">SUM(R34:S34)</f>
        <v>220</v>
      </c>
      <c r="BJ34" s="29">
        <f t="shared" ref="BJ34" si="91">SUM(T34:U34)</f>
        <v>220</v>
      </c>
      <c r="BK34" s="29">
        <f t="shared" ref="BK34" si="92">SUM(V34:W34)</f>
        <v>220</v>
      </c>
      <c r="BL34" s="29">
        <f t="shared" ref="BL34" si="93">SUM(X34:Y34)</f>
        <v>235</v>
      </c>
      <c r="BM34" s="29">
        <f t="shared" ref="BM34" si="94">SUM(Z34:AA34)</f>
        <v>250</v>
      </c>
      <c r="BN34" s="29">
        <f t="shared" ref="BN34" si="95">SUM(AB34:AC34)</f>
        <v>250</v>
      </c>
      <c r="BO34" s="29">
        <f t="shared" ref="BO34" si="96">SUM(AD34:AE34)</f>
        <v>250</v>
      </c>
      <c r="BP34" s="29">
        <f t="shared" ref="BP34" si="97">SUM(AF34:AG34)</f>
        <v>260</v>
      </c>
      <c r="BQ34" s="29">
        <f t="shared" ref="BQ34" si="98">SUM(AH34:AI34)</f>
        <v>265</v>
      </c>
      <c r="BR34" s="29">
        <f t="shared" ref="BR34" si="99">SUM(AJ34:AK34)</f>
        <v>278.35405970360318</v>
      </c>
      <c r="BS34" s="29">
        <f t="shared" si="78"/>
        <v>277.4193059399833</v>
      </c>
      <c r="BT34" s="29">
        <f t="shared" si="79"/>
        <v>207.95171198159787</v>
      </c>
      <c r="BU34" s="29">
        <f t="shared" si="80"/>
        <v>265.54407798855118</v>
      </c>
      <c r="BV34" s="29">
        <f t="shared" si="81"/>
        <v>262.11783449517395</v>
      </c>
      <c r="BW34" s="29">
        <f t="shared" si="82"/>
        <v>265.87688268313923</v>
      </c>
      <c r="BX34" s="29">
        <f t="shared" si="83"/>
        <v>281.8320742620366</v>
      </c>
      <c r="BY34" s="29">
        <f t="shared" si="84"/>
        <v>266.50628959992736</v>
      </c>
      <c r="BZ34" s="29">
        <f t="shared" ref="BZ34" si="100">SUM(AZ34:BA34)</f>
        <v>282.00382151238279</v>
      </c>
      <c r="CA34" s="29">
        <f t="shared" ref="CA34" si="101">BB34+BC34</f>
        <v>288.55106436907897</v>
      </c>
      <c r="CB34" s="545">
        <f t="shared" si="44"/>
        <v>8.2717652938865571E-2</v>
      </c>
      <c r="CC34" s="545">
        <f t="shared" si="45"/>
        <v>2.3216858628310133E-2</v>
      </c>
      <c r="CD34" s="19"/>
      <c r="CE34" s="611">
        <f t="shared" si="30"/>
        <v>575.0559672620202</v>
      </c>
    </row>
    <row r="35" spans="1:83" x14ac:dyDescent="0.45">
      <c r="A35" s="37"/>
      <c r="B35" s="37"/>
      <c r="C35" s="37"/>
      <c r="D35" s="37"/>
      <c r="E35" s="37"/>
      <c r="F35" s="37"/>
      <c r="G35" s="37"/>
      <c r="H35" s="37"/>
      <c r="I35" s="628"/>
      <c r="J35" s="37"/>
      <c r="K35" s="37"/>
      <c r="L35" s="37"/>
      <c r="M35" s="37"/>
      <c r="N35" s="37"/>
      <c r="O35" s="37"/>
      <c r="P35" s="539"/>
      <c r="Q35" s="27"/>
      <c r="R35" s="544"/>
      <c r="S35" s="544"/>
      <c r="T35" s="544"/>
      <c r="U35" s="544"/>
      <c r="V35" s="544"/>
      <c r="W35" s="544"/>
      <c r="X35" s="544"/>
      <c r="Y35" s="544"/>
      <c r="Z35" s="544"/>
      <c r="AA35" s="544"/>
      <c r="AB35" s="544"/>
      <c r="AC35" s="544"/>
      <c r="AD35" s="544"/>
      <c r="AE35" s="544"/>
      <c r="AF35" s="544"/>
      <c r="AG35" s="544"/>
      <c r="AH35" s="544"/>
      <c r="AI35" s="544"/>
      <c r="AJ35" s="580"/>
      <c r="AK35" s="580"/>
      <c r="AL35" s="580"/>
      <c r="AM35" s="580"/>
      <c r="AN35" s="563"/>
      <c r="AO35" s="580"/>
      <c r="AP35" s="580"/>
      <c r="AQ35" s="580"/>
      <c r="AR35" s="580"/>
      <c r="AS35" s="580"/>
      <c r="AT35" s="580"/>
      <c r="AU35" s="580"/>
      <c r="AV35" s="580"/>
      <c r="AW35" s="580"/>
      <c r="AX35" s="580"/>
      <c r="AY35" s="580"/>
      <c r="AZ35" s="580"/>
      <c r="BA35" s="580"/>
      <c r="BB35" s="580"/>
      <c r="BC35" s="580"/>
      <c r="BD35" s="580"/>
      <c r="BE35" s="492"/>
      <c r="BF35" s="492"/>
      <c r="BG35" s="4"/>
      <c r="BH35" s="37"/>
      <c r="BI35" s="37"/>
      <c r="BJ35" s="37"/>
      <c r="BK35" s="37"/>
      <c r="BL35" s="37"/>
      <c r="BM35" s="37"/>
      <c r="BN35" s="37"/>
      <c r="BO35" s="37"/>
      <c r="BP35" s="37"/>
      <c r="BQ35" s="37"/>
      <c r="BR35" s="37"/>
      <c r="BS35" s="37"/>
      <c r="BT35" s="37"/>
      <c r="BU35" s="37"/>
      <c r="BV35" s="37"/>
      <c r="BW35" s="37"/>
      <c r="BX35" s="37"/>
      <c r="BY35" s="37"/>
      <c r="BZ35" s="37"/>
      <c r="CA35" s="37"/>
      <c r="CB35" s="492"/>
      <c r="CC35" s="492"/>
      <c r="CD35" s="19"/>
      <c r="CE35" s="13"/>
    </row>
    <row r="36" spans="1:83" x14ac:dyDescent="0.45">
      <c r="A36" s="23" t="s">
        <v>3</v>
      </c>
      <c r="B36" s="9"/>
      <c r="C36" s="656">
        <v>935</v>
      </c>
      <c r="D36" s="656">
        <v>150</v>
      </c>
      <c r="E36" s="656">
        <v>305</v>
      </c>
      <c r="F36" s="656">
        <v>535</v>
      </c>
      <c r="G36" s="656">
        <v>275</v>
      </c>
      <c r="H36" s="656">
        <v>15</v>
      </c>
      <c r="I36" s="656">
        <f t="shared" ref="I36:N36" si="102">SUM(I37:I40)</f>
        <v>1248.0534605925927</v>
      </c>
      <c r="J36" s="656">
        <f t="shared" si="102"/>
        <v>1558.948308793043</v>
      </c>
      <c r="K36" s="656">
        <f t="shared" si="102"/>
        <v>-30.248334418766319</v>
      </c>
      <c r="L36" s="656">
        <f t="shared" si="102"/>
        <v>-606.07211262479905</v>
      </c>
      <c r="M36" s="656">
        <f t="shared" si="102"/>
        <v>317.51479865175901</v>
      </c>
      <c r="N36" s="656">
        <f t="shared" si="102"/>
        <v>98.619565702084941</v>
      </c>
      <c r="O36" s="492" t="str">
        <f t="shared" si="61"/>
        <v>N/A</v>
      </c>
      <c r="P36" s="492">
        <f t="shared" si="61"/>
        <v>-0.68940167160445331</v>
      </c>
      <c r="Q36" s="27"/>
      <c r="R36" s="656">
        <v>-175</v>
      </c>
      <c r="S36" s="656">
        <v>0</v>
      </c>
      <c r="T36" s="656">
        <v>-10</v>
      </c>
      <c r="U36" s="656">
        <v>115</v>
      </c>
      <c r="V36" s="656">
        <v>285</v>
      </c>
      <c r="W36" s="656">
        <v>-95</v>
      </c>
      <c r="X36" s="656">
        <v>165</v>
      </c>
      <c r="Y36" s="656">
        <v>95</v>
      </c>
      <c r="Z36" s="656">
        <v>50</v>
      </c>
      <c r="AA36" s="656">
        <v>225</v>
      </c>
      <c r="AB36" s="656">
        <v>80</v>
      </c>
      <c r="AC36" s="656">
        <v>105</v>
      </c>
      <c r="AD36" s="656">
        <v>-10</v>
      </c>
      <c r="AE36" s="656">
        <v>100</v>
      </c>
      <c r="AF36" s="656">
        <v>60</v>
      </c>
      <c r="AG36" s="656">
        <v>-55</v>
      </c>
      <c r="AH36" s="656">
        <v>65</v>
      </c>
      <c r="AI36" s="656">
        <v>-65</v>
      </c>
      <c r="AJ36" s="656">
        <f t="shared" ref="AJ36:BD36" si="103">SUM(AJ37:AJ40)</f>
        <v>792.86385155547805</v>
      </c>
      <c r="AK36" s="656">
        <f t="shared" si="103"/>
        <v>125.72004507447625</v>
      </c>
      <c r="AL36" s="656">
        <f t="shared" si="103"/>
        <v>249.97855248280587</v>
      </c>
      <c r="AM36" s="656">
        <f t="shared" si="103"/>
        <v>79.491011479832707</v>
      </c>
      <c r="AN36" s="656">
        <f t="shared" si="103"/>
        <v>73.024732169030159</v>
      </c>
      <c r="AO36" s="656">
        <f t="shared" si="103"/>
        <v>393.09913990578963</v>
      </c>
      <c r="AP36" s="656">
        <f t="shared" si="103"/>
        <v>965.02421518025926</v>
      </c>
      <c r="AQ36" s="656">
        <f t="shared" si="103"/>
        <v>127.80022153796391</v>
      </c>
      <c r="AR36" s="656">
        <f t="shared" si="103"/>
        <v>159.14484381389954</v>
      </c>
      <c r="AS36" s="656">
        <f t="shared" si="103"/>
        <v>195.79432170119668</v>
      </c>
      <c r="AT36" s="656">
        <f t="shared" si="103"/>
        <v>-271.19869059290176</v>
      </c>
      <c r="AU36" s="656">
        <f t="shared" si="103"/>
        <v>-113.98880934096076</v>
      </c>
      <c r="AV36" s="656">
        <f t="shared" si="103"/>
        <v>-154.80586175194219</v>
      </c>
      <c r="AW36" s="656">
        <f t="shared" si="103"/>
        <v>-150.18035665898498</v>
      </c>
      <c r="AX36" s="656">
        <f t="shared" si="103"/>
        <v>-248.58255680277765</v>
      </c>
      <c r="AY36" s="656">
        <f t="shared" si="103"/>
        <v>-52.503337411094208</v>
      </c>
      <c r="AZ36" s="656">
        <f t="shared" si="103"/>
        <v>197.86278242320864</v>
      </c>
      <c r="BA36" s="656">
        <f t="shared" si="103"/>
        <v>175.12616563016911</v>
      </c>
      <c r="BB36" s="656">
        <f t="shared" si="103"/>
        <v>15.360048534258844</v>
      </c>
      <c r="BC36" s="656">
        <f t="shared" si="103"/>
        <v>-70.834197935877611</v>
      </c>
      <c r="BD36" s="656">
        <f t="shared" si="103"/>
        <v>64.018180376776073</v>
      </c>
      <c r="BE36" s="492">
        <f t="shared" ref="BE36:BE40" si="104">IF(ISERROR(BD36/AZ36),"N/A",IF(AZ36&lt;0,"N/A",IF(BD36&lt;0,"N/A",IF(BD36/AZ36-1&gt;300%,"&gt;±300%",IF(BD36/AZ36-1&lt;-300%,"&gt;±300%",BD36/AZ36-1)))))</f>
        <v>-0.67645163181902701</v>
      </c>
      <c r="BF36" s="492" t="str">
        <f t="shared" ref="BF36:BF40" si="105">IF(ISERROR(BD36/BC36),"N/A",IF(BC36&lt;0,"N/A",IF(BD36&lt;0,"N/A",IF(BD36/BC36-1&gt;300%,"&gt;±300%",IF(BD36/BC36-1&lt;-300%,"&gt;±300%",BD36/BC36-1)))))</f>
        <v>N/A</v>
      </c>
      <c r="BG36" s="4"/>
      <c r="BH36" s="9">
        <f>SUM(BH37:BH40)</f>
        <v>325</v>
      </c>
      <c r="BI36" s="9">
        <f>SUM(BI37:BI40)</f>
        <v>-175</v>
      </c>
      <c r="BJ36" s="9">
        <f>SUM(T36:U36)</f>
        <v>105</v>
      </c>
      <c r="BK36" s="9">
        <f>SUM(V36:W36)</f>
        <v>190</v>
      </c>
      <c r="BL36" s="9">
        <f>SUM(X36:Y36)</f>
        <v>260</v>
      </c>
      <c r="BM36" s="9">
        <f>SUM(Z36:AA36)</f>
        <v>275</v>
      </c>
      <c r="BN36" s="9">
        <f>SUM(AB36:AC36)</f>
        <v>185</v>
      </c>
      <c r="BO36" s="9">
        <f>SUM(AD36:AE36)</f>
        <v>90</v>
      </c>
      <c r="BP36" s="9">
        <f>SUM(AF36:AG36)</f>
        <v>5</v>
      </c>
      <c r="BQ36" s="9">
        <f>SUM(AH36:AI36)</f>
        <v>0</v>
      </c>
      <c r="BR36" s="9">
        <f>SUM(AJ36:AK36)</f>
        <v>918.58389662995432</v>
      </c>
      <c r="BS36" s="9">
        <f>SUM(AL36:AM36)</f>
        <v>329.46956396263857</v>
      </c>
      <c r="BT36" s="9">
        <f>SUM(AN36:AO36)</f>
        <v>466.12387207481981</v>
      </c>
      <c r="BU36" s="9">
        <f>SUM(AP36:AQ36)</f>
        <v>1092.8244367182231</v>
      </c>
      <c r="BV36" s="9">
        <f>SUM(AR36:AS36)</f>
        <v>354.93916551509619</v>
      </c>
      <c r="BW36" s="9">
        <f>SUM(AT36:AU36)</f>
        <v>-385.18749993386251</v>
      </c>
      <c r="BX36" s="9">
        <f>SUM(AV36:AW36)</f>
        <v>-304.98621841092717</v>
      </c>
      <c r="BY36" s="9">
        <f t="shared" ref="BY36:BY40" si="106">SUM(AX36:AY36)</f>
        <v>-301.08589421387182</v>
      </c>
      <c r="BZ36" s="9">
        <f t="shared" ref="BZ36:BZ40" si="107">SUM(AZ36:BA36)</f>
        <v>372.98894805337773</v>
      </c>
      <c r="CA36" s="9">
        <f t="shared" ref="CA36:CA40" si="108">BB36+BC36</f>
        <v>-55.474149401618767</v>
      </c>
      <c r="CB36" s="492" t="str">
        <f t="shared" si="44"/>
        <v>N/A</v>
      </c>
      <c r="CC36" s="492" t="str">
        <f t="shared" si="45"/>
        <v>N/A</v>
      </c>
      <c r="CD36" s="19"/>
      <c r="CE36" s="36">
        <f t="shared" si="30"/>
        <v>183.67019660532642</v>
      </c>
    </row>
    <row r="37" spans="1:83" x14ac:dyDescent="0.45">
      <c r="A37" s="10"/>
      <c r="B37" s="10" t="s">
        <v>42</v>
      </c>
      <c r="C37" s="657">
        <v>-5</v>
      </c>
      <c r="D37" s="657">
        <v>50</v>
      </c>
      <c r="E37" s="657">
        <v>525</v>
      </c>
      <c r="F37" s="657">
        <v>460</v>
      </c>
      <c r="G37" s="657">
        <v>215</v>
      </c>
      <c r="H37" s="657">
        <v>280</v>
      </c>
      <c r="I37" s="658">
        <v>277.62433239024546</v>
      </c>
      <c r="J37" s="658">
        <v>593.3185058112432</v>
      </c>
      <c r="K37" s="658">
        <v>349.3966864581156</v>
      </c>
      <c r="L37" s="658">
        <v>259.05262402515018</v>
      </c>
      <c r="M37" s="658">
        <v>322.57486945228976</v>
      </c>
      <c r="N37" s="658">
        <v>198.61956570208494</v>
      </c>
      <c r="O37" s="26">
        <f t="shared" si="61"/>
        <v>0.24520981274048981</v>
      </c>
      <c r="P37" s="26">
        <f t="shared" si="61"/>
        <v>-0.38426832183385062</v>
      </c>
      <c r="Q37" s="27"/>
      <c r="R37" s="658">
        <v>15</v>
      </c>
      <c r="S37" s="658">
        <v>40</v>
      </c>
      <c r="T37" s="658">
        <v>45</v>
      </c>
      <c r="U37" s="658">
        <v>75</v>
      </c>
      <c r="V37" s="658">
        <v>180</v>
      </c>
      <c r="W37" s="658">
        <v>220</v>
      </c>
      <c r="X37" s="658">
        <v>150</v>
      </c>
      <c r="Y37" s="658">
        <v>115</v>
      </c>
      <c r="Z37" s="658">
        <v>80</v>
      </c>
      <c r="AA37" s="658">
        <v>115</v>
      </c>
      <c r="AB37" s="658">
        <v>30</v>
      </c>
      <c r="AC37" s="658">
        <v>75</v>
      </c>
      <c r="AD37" s="658">
        <v>45</v>
      </c>
      <c r="AE37" s="658">
        <v>65</v>
      </c>
      <c r="AF37" s="658">
        <v>85</v>
      </c>
      <c r="AG37" s="658">
        <v>70</v>
      </c>
      <c r="AH37" s="658">
        <v>70</v>
      </c>
      <c r="AI37" s="658">
        <v>50</v>
      </c>
      <c r="AJ37" s="658">
        <v>109.27647535723891</v>
      </c>
      <c r="AK37" s="658">
        <v>88.297372844297456</v>
      </c>
      <c r="AL37" s="658">
        <v>52.620704983374424</v>
      </c>
      <c r="AM37" s="658">
        <v>27.429779205334683</v>
      </c>
      <c r="AN37" s="658">
        <v>309.41218174580774</v>
      </c>
      <c r="AO37" s="658">
        <v>131.11869580663716</v>
      </c>
      <c r="AP37" s="658">
        <v>97.737661461344302</v>
      </c>
      <c r="AQ37" s="658">
        <v>55.049966797453891</v>
      </c>
      <c r="AR37" s="658">
        <v>25.360804397888757</v>
      </c>
      <c r="AS37" s="658">
        <v>112.80482379016719</v>
      </c>
      <c r="AT37" s="658">
        <v>115.12969481982344</v>
      </c>
      <c r="AU37" s="658">
        <v>96.101363450236178</v>
      </c>
      <c r="AV37" s="658">
        <v>69.349104578281242</v>
      </c>
      <c r="AW37" s="658">
        <v>84.482626008354586</v>
      </c>
      <c r="AX37" s="658">
        <v>102.78472906456042</v>
      </c>
      <c r="AY37" s="658">
        <v>2.4361643739538952</v>
      </c>
      <c r="AZ37" s="658">
        <v>128.43224093328337</v>
      </c>
      <c r="BA37" s="658">
        <v>46.831806746924414</v>
      </c>
      <c r="BB37" s="658">
        <v>86.125332623654003</v>
      </c>
      <c r="BC37" s="658">
        <v>61.185489148427962</v>
      </c>
      <c r="BD37" s="658">
        <v>64.380423588546407</v>
      </c>
      <c r="BE37" s="492">
        <f t="shared" si="104"/>
        <v>-0.49872070189922113</v>
      </c>
      <c r="BF37" s="492">
        <f t="shared" si="105"/>
        <v>5.2217192092196107E-2</v>
      </c>
      <c r="BG37" s="4"/>
      <c r="BH37" s="13">
        <f>D37-BI37</f>
        <v>-5</v>
      </c>
      <c r="BI37" s="13">
        <f>SUM(R37:S37)</f>
        <v>55</v>
      </c>
      <c r="BJ37" s="13">
        <f>SUM(T37:U37)</f>
        <v>120</v>
      </c>
      <c r="BK37" s="13">
        <f>SUM(V37:W37)</f>
        <v>400</v>
      </c>
      <c r="BL37" s="13">
        <f>SUM(X37:Y37)</f>
        <v>265</v>
      </c>
      <c r="BM37" s="13">
        <f>SUM(Z37:AA37)</f>
        <v>195</v>
      </c>
      <c r="BN37" s="13">
        <f>SUM(AB37:AC37)</f>
        <v>105</v>
      </c>
      <c r="BO37" s="13">
        <f>SUM(AD37:AE37)</f>
        <v>110</v>
      </c>
      <c r="BP37" s="13">
        <f>SUM(AF37:AG37)</f>
        <v>155</v>
      </c>
      <c r="BQ37" s="13">
        <f>SUM(AH37:AI37)</f>
        <v>120</v>
      </c>
      <c r="BR37" s="13">
        <f>SUM(AJ37:AK37)</f>
        <v>197.57384820153635</v>
      </c>
      <c r="BS37" s="13">
        <f>SUM(AL37:AM37)</f>
        <v>80.050484188709106</v>
      </c>
      <c r="BT37" s="13">
        <f>SUM(AN37:AO37)</f>
        <v>440.53087755244491</v>
      </c>
      <c r="BU37" s="13">
        <f>SUM(AP37:AQ37)</f>
        <v>152.78762825879818</v>
      </c>
      <c r="BV37" s="13">
        <f>SUM(AR37:AS37)</f>
        <v>138.16562818805596</v>
      </c>
      <c r="BW37" s="13">
        <f>SUM(AT37:AU37)</f>
        <v>211.23105827005963</v>
      </c>
      <c r="BX37" s="13">
        <f>SUM(AV37:AW37)</f>
        <v>153.83173058663584</v>
      </c>
      <c r="BY37" s="13">
        <f t="shared" si="106"/>
        <v>105.22089343851432</v>
      </c>
      <c r="BZ37" s="13">
        <f t="shared" si="107"/>
        <v>175.2640476802078</v>
      </c>
      <c r="CA37" s="13">
        <f t="shared" si="108"/>
        <v>147.31082177208197</v>
      </c>
      <c r="CB37" s="492">
        <f t="shared" si="44"/>
        <v>0.40001493009715627</v>
      </c>
      <c r="CC37" s="492">
        <f t="shared" si="45"/>
        <v>-0.15949207083891015</v>
      </c>
      <c r="CD37" s="19"/>
      <c r="CE37" s="13">
        <f t="shared" si="30"/>
        <v>258.52305210755281</v>
      </c>
    </row>
    <row r="38" spans="1:83" x14ac:dyDescent="0.45">
      <c r="A38" s="10"/>
      <c r="B38" s="10" t="s">
        <v>244</v>
      </c>
      <c r="C38" s="657"/>
      <c r="D38" s="657"/>
      <c r="E38" s="657"/>
      <c r="F38" s="657"/>
      <c r="G38" s="657"/>
      <c r="H38" s="657"/>
      <c r="I38" s="658"/>
      <c r="J38" s="658"/>
      <c r="K38" s="658"/>
      <c r="L38" s="658"/>
      <c r="M38" s="658"/>
      <c r="N38" s="658"/>
      <c r="O38" s="26"/>
      <c r="P38" s="26"/>
      <c r="Q38" s="27"/>
      <c r="R38" s="658"/>
      <c r="S38" s="658"/>
      <c r="T38" s="658"/>
      <c r="U38" s="658"/>
      <c r="V38" s="658"/>
      <c r="W38" s="658"/>
      <c r="X38" s="658"/>
      <c r="Y38" s="658"/>
      <c r="Z38" s="658"/>
      <c r="AA38" s="658"/>
      <c r="AB38" s="658"/>
      <c r="AC38" s="658"/>
      <c r="AD38" s="658"/>
      <c r="AE38" s="658"/>
      <c r="AF38" s="658"/>
      <c r="AG38" s="658"/>
      <c r="AH38" s="658"/>
      <c r="AI38" s="658"/>
      <c r="AJ38" s="658"/>
      <c r="AK38" s="658"/>
      <c r="AL38" s="658"/>
      <c r="AM38" s="658"/>
      <c r="AN38" s="658"/>
      <c r="AO38" s="658"/>
      <c r="AP38" s="658"/>
      <c r="AQ38" s="658"/>
      <c r="AR38" s="658"/>
      <c r="AS38" s="658"/>
      <c r="AT38" s="658"/>
      <c r="AU38" s="658"/>
      <c r="AV38" s="658"/>
      <c r="AW38" s="658"/>
      <c r="AX38" s="658"/>
      <c r="AY38" s="658"/>
      <c r="AZ38" s="658"/>
      <c r="BA38" s="658"/>
      <c r="BB38" s="658"/>
      <c r="BC38" s="658"/>
      <c r="BD38" s="658"/>
      <c r="BE38" s="492"/>
      <c r="BF38" s="492"/>
      <c r="BG38" s="4"/>
      <c r="BH38" s="13"/>
      <c r="BI38" s="13"/>
      <c r="BJ38" s="13"/>
      <c r="BK38" s="13"/>
      <c r="BL38" s="13"/>
      <c r="BM38" s="13"/>
      <c r="BN38" s="13"/>
      <c r="BO38" s="13"/>
      <c r="BP38" s="13"/>
      <c r="BQ38" s="13"/>
      <c r="BR38" s="13"/>
      <c r="BS38" s="13"/>
      <c r="BT38" s="13"/>
      <c r="BU38" s="13"/>
      <c r="BV38" s="13"/>
      <c r="BW38" s="13"/>
      <c r="BX38" s="13"/>
      <c r="BY38" s="13"/>
      <c r="BZ38" s="13"/>
      <c r="CA38" s="13"/>
      <c r="CB38" s="492"/>
      <c r="CC38" s="492"/>
      <c r="CD38" s="19"/>
      <c r="CE38" s="13"/>
    </row>
    <row r="39" spans="1:83" x14ac:dyDescent="0.45">
      <c r="A39" s="10"/>
      <c r="B39" s="10" t="s">
        <v>43</v>
      </c>
      <c r="C39" s="657">
        <v>905</v>
      </c>
      <c r="D39" s="657">
        <v>215</v>
      </c>
      <c r="E39" s="657">
        <v>-240</v>
      </c>
      <c r="F39" s="657">
        <v>-10</v>
      </c>
      <c r="G39" s="657">
        <v>105</v>
      </c>
      <c r="H39" s="657">
        <v>-245</v>
      </c>
      <c r="I39" s="658">
        <v>990.64359446820163</v>
      </c>
      <c r="J39" s="658">
        <v>507.24591859579829</v>
      </c>
      <c r="K39" s="658">
        <v>-241.04985259999987</v>
      </c>
      <c r="L39" s="658">
        <v>-557.63930619999985</v>
      </c>
      <c r="M39" s="658">
        <v>-19.559389800000247</v>
      </c>
      <c r="N39" s="658">
        <v>-120</v>
      </c>
      <c r="O39" s="26" t="str">
        <f t="shared" si="61"/>
        <v>N/A</v>
      </c>
      <c r="P39" s="26" t="str">
        <f t="shared" si="61"/>
        <v>N/A</v>
      </c>
      <c r="Q39" s="27"/>
      <c r="R39" s="658">
        <v>-95</v>
      </c>
      <c r="S39" s="658">
        <v>-30</v>
      </c>
      <c r="T39" s="658">
        <v>-50</v>
      </c>
      <c r="U39" s="658">
        <v>45</v>
      </c>
      <c r="V39" s="658">
        <v>110</v>
      </c>
      <c r="W39" s="658">
        <v>-345</v>
      </c>
      <c r="X39" s="658">
        <v>-25</v>
      </c>
      <c r="Y39" s="658">
        <v>-15</v>
      </c>
      <c r="Z39" s="658">
        <v>-85</v>
      </c>
      <c r="AA39" s="658">
        <v>115</v>
      </c>
      <c r="AB39" s="658">
        <v>60</v>
      </c>
      <c r="AC39" s="658">
        <v>30</v>
      </c>
      <c r="AD39" s="658">
        <v>-40</v>
      </c>
      <c r="AE39" s="658">
        <v>55</v>
      </c>
      <c r="AF39" s="658">
        <v>-15</v>
      </c>
      <c r="AG39" s="658">
        <v>-125</v>
      </c>
      <c r="AH39" s="658">
        <v>5</v>
      </c>
      <c r="AI39" s="658">
        <v>-115</v>
      </c>
      <c r="AJ39" s="658">
        <v>687.30094397999994</v>
      </c>
      <c r="AK39" s="658">
        <v>50.292659819999884</v>
      </c>
      <c r="AL39" s="658">
        <v>207.01584164799993</v>
      </c>
      <c r="AM39" s="658">
        <v>46.03414902020188</v>
      </c>
      <c r="AN39" s="658">
        <v>-215.94544478631991</v>
      </c>
      <c r="AO39" s="658">
        <v>123.8353253826093</v>
      </c>
      <c r="AP39" s="658">
        <v>525.73442329950888</v>
      </c>
      <c r="AQ39" s="658">
        <v>73.621614700000109</v>
      </c>
      <c r="AR39" s="658">
        <v>100.38166739999974</v>
      </c>
      <c r="AS39" s="658">
        <v>33.979730200000191</v>
      </c>
      <c r="AT39" s="658">
        <v>-213.37130419999994</v>
      </c>
      <c r="AU39" s="658">
        <v>-162.03994599999982</v>
      </c>
      <c r="AV39" s="658">
        <v>-166.41974060000015</v>
      </c>
      <c r="AW39" s="658">
        <v>-111.71180959999987</v>
      </c>
      <c r="AX39" s="658">
        <v>-217.28717849999998</v>
      </c>
      <c r="AY39" s="658">
        <v>-62.220577499999798</v>
      </c>
      <c r="AZ39" s="658">
        <v>40.330283399999715</v>
      </c>
      <c r="BA39" s="658">
        <v>155.21315000000007</v>
      </c>
      <c r="BB39" s="658">
        <v>-98.747707000000077</v>
      </c>
      <c r="BC39" s="658">
        <v>-116.35511619999996</v>
      </c>
      <c r="BD39" s="658">
        <v>11.010812200000043</v>
      </c>
      <c r="BE39" s="492">
        <f t="shared" si="104"/>
        <v>-0.72698401122566569</v>
      </c>
      <c r="BF39" s="492" t="str">
        <f t="shared" si="105"/>
        <v>N/A</v>
      </c>
      <c r="BG39" s="4"/>
      <c r="BH39" s="13">
        <f>D39-BI39</f>
        <v>340</v>
      </c>
      <c r="BI39" s="13">
        <f>SUM(R39:S39)</f>
        <v>-125</v>
      </c>
      <c r="BJ39" s="13">
        <f>SUM(T39:U39)</f>
        <v>-5</v>
      </c>
      <c r="BK39" s="13">
        <f>SUM(V39:W39)</f>
        <v>-235</v>
      </c>
      <c r="BL39" s="13">
        <f>SUM(X39:Y39)</f>
        <v>-40</v>
      </c>
      <c r="BM39" s="13">
        <f>SUM(Z39:AA39)</f>
        <v>30</v>
      </c>
      <c r="BN39" s="13">
        <f>SUM(AB39:AC39)</f>
        <v>90</v>
      </c>
      <c r="BO39" s="13">
        <f>SUM(AD39:AE39)</f>
        <v>15</v>
      </c>
      <c r="BP39" s="13">
        <f>SUM(AF39:AG39)</f>
        <v>-140</v>
      </c>
      <c r="BQ39" s="13">
        <f>SUM(AH39:AI39)</f>
        <v>-110</v>
      </c>
      <c r="BR39" s="13">
        <f>SUM(AJ39:AK39)</f>
        <v>737.59360379999987</v>
      </c>
      <c r="BS39" s="13">
        <f>SUM(AL39:AM39)</f>
        <v>253.04999066820181</v>
      </c>
      <c r="BT39" s="13">
        <f>SUM(AN39:AO39)</f>
        <v>-92.110119403710613</v>
      </c>
      <c r="BU39" s="13">
        <f>SUM(AP39:AQ39)</f>
        <v>599.356037999509</v>
      </c>
      <c r="BV39" s="13">
        <f>SUM(AR39:AS39)</f>
        <v>134.36139759999992</v>
      </c>
      <c r="BW39" s="13">
        <f>SUM(AT39:AU39)</f>
        <v>-375.41125019999976</v>
      </c>
      <c r="BX39" s="13">
        <f>SUM(AV39:AW39)</f>
        <v>-278.13155019999999</v>
      </c>
      <c r="BY39" s="13">
        <f t="shared" si="106"/>
        <v>-279.5077559999998</v>
      </c>
      <c r="BZ39" s="13">
        <f t="shared" si="107"/>
        <v>195.5434333999998</v>
      </c>
      <c r="CA39" s="13">
        <f t="shared" si="108"/>
        <v>-215.10282320000005</v>
      </c>
      <c r="CB39" s="492" t="str">
        <f t="shared" si="44"/>
        <v>N/A</v>
      </c>
      <c r="CC39" s="492" t="str">
        <f t="shared" si="45"/>
        <v>N/A</v>
      </c>
      <c r="CD39" s="19"/>
      <c r="CE39" s="13">
        <f t="shared" si="30"/>
        <v>-48.878860999999915</v>
      </c>
    </row>
    <row r="40" spans="1:83" x14ac:dyDescent="0.45">
      <c r="A40" s="10"/>
      <c r="B40" s="10" t="s">
        <v>37</v>
      </c>
      <c r="C40" s="657">
        <v>35</v>
      </c>
      <c r="D40" s="657">
        <v>-115</v>
      </c>
      <c r="E40" s="657">
        <v>20</v>
      </c>
      <c r="F40" s="657">
        <v>85</v>
      </c>
      <c r="G40" s="657">
        <v>-45</v>
      </c>
      <c r="H40" s="657">
        <v>-20</v>
      </c>
      <c r="I40" s="658">
        <v>-20.21446626585432</v>
      </c>
      <c r="J40" s="658">
        <v>458.38388438600157</v>
      </c>
      <c r="K40" s="658">
        <v>-138.59516827688205</v>
      </c>
      <c r="L40" s="658">
        <v>-307.48543044994943</v>
      </c>
      <c r="M40" s="658">
        <v>14.499318999469514</v>
      </c>
      <c r="N40" s="658">
        <v>20</v>
      </c>
      <c r="O40" s="26" t="str">
        <f t="shared" si="61"/>
        <v>N/A</v>
      </c>
      <c r="P40" s="26">
        <f t="shared" si="61"/>
        <v>0.37937512794440487</v>
      </c>
      <c r="Q40" s="27"/>
      <c r="R40" s="658">
        <v>-95</v>
      </c>
      <c r="S40" s="658">
        <v>-10</v>
      </c>
      <c r="T40" s="658">
        <v>-5</v>
      </c>
      <c r="U40" s="658">
        <v>-5</v>
      </c>
      <c r="V40" s="658">
        <v>-5</v>
      </c>
      <c r="W40" s="658">
        <v>30</v>
      </c>
      <c r="X40" s="658">
        <v>40</v>
      </c>
      <c r="Y40" s="658">
        <v>-5</v>
      </c>
      <c r="Z40" s="658">
        <v>55</v>
      </c>
      <c r="AA40" s="658">
        <v>-5</v>
      </c>
      <c r="AB40" s="658">
        <v>-10</v>
      </c>
      <c r="AC40" s="658">
        <v>0</v>
      </c>
      <c r="AD40" s="658">
        <v>-15</v>
      </c>
      <c r="AE40" s="658">
        <v>-20</v>
      </c>
      <c r="AF40" s="658">
        <v>-10</v>
      </c>
      <c r="AG40" s="658">
        <v>0</v>
      </c>
      <c r="AH40" s="658">
        <v>-10</v>
      </c>
      <c r="AI40" s="658">
        <v>0</v>
      </c>
      <c r="AJ40" s="658">
        <v>-3.7135677817608959</v>
      </c>
      <c r="AK40" s="658">
        <v>-12.869987589821081</v>
      </c>
      <c r="AL40" s="658">
        <v>-9.6579941485684895</v>
      </c>
      <c r="AM40" s="658">
        <v>6.0270832542961434</v>
      </c>
      <c r="AN40" s="658">
        <v>-20.442004790457666</v>
      </c>
      <c r="AO40" s="658">
        <v>138.14511871654315</v>
      </c>
      <c r="AP40" s="658">
        <v>341.55213041940618</v>
      </c>
      <c r="AQ40" s="658">
        <v>-0.87135995949008427</v>
      </c>
      <c r="AR40" s="658">
        <v>33.40237201601105</v>
      </c>
      <c r="AS40" s="658">
        <v>49.009767711029298</v>
      </c>
      <c r="AT40" s="658">
        <v>-172.95708121272526</v>
      </c>
      <c r="AU40" s="658">
        <v>-48.050226791197126</v>
      </c>
      <c r="AV40" s="658">
        <v>-57.735225730223291</v>
      </c>
      <c r="AW40" s="658">
        <v>-122.9511730673397</v>
      </c>
      <c r="AX40" s="658">
        <v>-134.08010736733809</v>
      </c>
      <c r="AY40" s="658">
        <v>7.2810757149516956</v>
      </c>
      <c r="AZ40" s="658">
        <v>29.100258089925571</v>
      </c>
      <c r="BA40" s="658">
        <v>-26.918791116755351</v>
      </c>
      <c r="BB40" s="658">
        <v>27.982422910604917</v>
      </c>
      <c r="BC40" s="658">
        <v>-15.664570884305624</v>
      </c>
      <c r="BD40" s="658">
        <v>-11.373055411770382</v>
      </c>
      <c r="BE40" s="492" t="str">
        <f t="shared" si="104"/>
        <v>N/A</v>
      </c>
      <c r="BF40" s="492" t="str">
        <f t="shared" si="105"/>
        <v>N/A</v>
      </c>
      <c r="BG40" s="4"/>
      <c r="BH40" s="13">
        <f>D40-BI40</f>
        <v>-10</v>
      </c>
      <c r="BI40" s="13">
        <f>SUM(R40:S40)</f>
        <v>-105</v>
      </c>
      <c r="BJ40" s="13">
        <f>SUM(T40:U40)</f>
        <v>-10</v>
      </c>
      <c r="BK40" s="13">
        <f>SUM(V40:W40)</f>
        <v>25</v>
      </c>
      <c r="BL40" s="13">
        <f>SUM(X40:Y40)</f>
        <v>35</v>
      </c>
      <c r="BM40" s="13">
        <f>SUM(Z40:AA40)</f>
        <v>50</v>
      </c>
      <c r="BN40" s="13">
        <f>SUM(AB40:AC40)</f>
        <v>-10</v>
      </c>
      <c r="BO40" s="13">
        <f>SUM(AD40:AE40)</f>
        <v>-35</v>
      </c>
      <c r="BP40" s="13">
        <f>SUM(AF40:AG40)</f>
        <v>-10</v>
      </c>
      <c r="BQ40" s="13">
        <f>SUM(AH40:AI40)</f>
        <v>-10</v>
      </c>
      <c r="BR40" s="13">
        <f>SUM(AJ40:AK40)</f>
        <v>-16.583555371581976</v>
      </c>
      <c r="BS40" s="13">
        <f>SUM(AL40:AM40)</f>
        <v>-3.630910894272346</v>
      </c>
      <c r="BT40" s="13">
        <f>SUM(AN40:AO40)</f>
        <v>117.70311392608548</v>
      </c>
      <c r="BU40" s="13">
        <f>SUM(AP40:AQ40)</f>
        <v>340.68077045991612</v>
      </c>
      <c r="BV40" s="13">
        <f>SUM(AR40:AS40)</f>
        <v>82.412139727040341</v>
      </c>
      <c r="BW40" s="13">
        <f>SUM(AT40:AU40)</f>
        <v>-221.00730800392239</v>
      </c>
      <c r="BX40" s="13">
        <f>SUM(AV40:AW40)</f>
        <v>-180.68639879756299</v>
      </c>
      <c r="BY40" s="13">
        <f t="shared" si="106"/>
        <v>-126.79903165238639</v>
      </c>
      <c r="BZ40" s="13">
        <f t="shared" si="107"/>
        <v>2.1814669731702203</v>
      </c>
      <c r="CA40" s="13">
        <f t="shared" si="108"/>
        <v>12.317852026299294</v>
      </c>
      <c r="CB40" s="492" t="str">
        <f t="shared" si="44"/>
        <v>N/A</v>
      </c>
      <c r="CC40" s="492" t="str">
        <f t="shared" si="45"/>
        <v>&gt;±300%</v>
      </c>
      <c r="CD40" s="19"/>
      <c r="CE40" s="13">
        <f t="shared" si="30"/>
        <v>-25.973994502226439</v>
      </c>
    </row>
    <row r="41" spans="1:83" x14ac:dyDescent="0.45">
      <c r="A41" s="23"/>
      <c r="B41" s="4"/>
      <c r="C41" s="9"/>
      <c r="D41" s="9"/>
      <c r="E41" s="9"/>
      <c r="F41" s="9"/>
      <c r="G41" s="9"/>
      <c r="H41" s="9"/>
      <c r="I41" s="627"/>
      <c r="J41" s="9"/>
      <c r="K41" s="9"/>
      <c r="L41" s="9"/>
      <c r="M41" s="9"/>
      <c r="N41" s="9"/>
      <c r="O41" s="9"/>
      <c r="P41" s="492"/>
      <c r="Q41" s="27"/>
      <c r="R41" s="9"/>
      <c r="S41" s="9"/>
      <c r="T41" s="9"/>
      <c r="U41" s="9"/>
      <c r="V41" s="9"/>
      <c r="W41" s="9"/>
      <c r="X41" s="9"/>
      <c r="Y41" s="9"/>
      <c r="Z41" s="9"/>
      <c r="AA41" s="9"/>
      <c r="AB41" s="9"/>
      <c r="AC41" s="9"/>
      <c r="AD41" s="9"/>
      <c r="AE41" s="9"/>
      <c r="AF41" s="9"/>
      <c r="AG41" s="9"/>
      <c r="AH41" s="9"/>
      <c r="AI41" s="9"/>
      <c r="AJ41" s="563"/>
      <c r="AK41" s="563"/>
      <c r="AL41" s="563"/>
      <c r="AM41" s="563"/>
      <c r="AN41" s="563"/>
      <c r="AO41" s="563"/>
      <c r="AP41" s="563"/>
      <c r="AQ41" s="563"/>
      <c r="AR41" s="563"/>
      <c r="AS41" s="563"/>
      <c r="AT41" s="563"/>
      <c r="AU41" s="563"/>
      <c r="AV41" s="563"/>
      <c r="AW41" s="563"/>
      <c r="AX41" s="563"/>
      <c r="AY41" s="563"/>
      <c r="AZ41" s="563"/>
      <c r="BA41" s="563"/>
      <c r="BB41" s="563"/>
      <c r="BC41" s="563"/>
      <c r="BD41" s="563"/>
      <c r="BE41" s="492"/>
      <c r="BF41" s="492"/>
      <c r="BG41" s="4"/>
      <c r="BH41" s="4"/>
      <c r="BI41" s="13"/>
      <c r="BJ41" s="13"/>
      <c r="BK41" s="13"/>
      <c r="BL41" s="13"/>
      <c r="BM41" s="13"/>
      <c r="BN41" s="13"/>
      <c r="BO41" s="13"/>
      <c r="BP41" s="13"/>
      <c r="BQ41" s="13"/>
      <c r="BR41" s="13"/>
      <c r="BS41" s="13"/>
      <c r="BT41" s="13"/>
      <c r="BU41" s="13"/>
      <c r="BV41" s="13"/>
      <c r="BW41" s="13"/>
      <c r="BX41" s="13"/>
      <c r="BY41" s="13"/>
      <c r="BZ41" s="13"/>
      <c r="CA41" s="13"/>
      <c r="CB41" s="492"/>
      <c r="CC41" s="492"/>
      <c r="CD41" s="19"/>
      <c r="CE41" s="13">
        <f t="shared" si="30"/>
        <v>0</v>
      </c>
    </row>
    <row r="42" spans="1:83" x14ac:dyDescent="0.45">
      <c r="A42" s="33" t="s">
        <v>26</v>
      </c>
      <c r="B42" s="34"/>
      <c r="C42" s="560">
        <v>8605</v>
      </c>
      <c r="D42" s="560">
        <v>8090</v>
      </c>
      <c r="E42" s="560">
        <v>8265</v>
      </c>
      <c r="F42" s="560">
        <v>8430</v>
      </c>
      <c r="G42" s="560">
        <v>7935</v>
      </c>
      <c r="H42" s="560">
        <v>7415</v>
      </c>
      <c r="I42" s="582">
        <f t="shared" ref="I42:N42" si="109">SUM(I21,I25,I27,I36)</f>
        <v>8354.8187002758441</v>
      </c>
      <c r="J42" s="560">
        <f t="shared" si="109"/>
        <v>7762.9473556138009</v>
      </c>
      <c r="K42" s="560">
        <f t="shared" si="109"/>
        <v>6936.0845716022786</v>
      </c>
      <c r="L42" s="560">
        <f t="shared" si="109"/>
        <v>6371.7325062797154</v>
      </c>
      <c r="M42" s="560">
        <f t="shared" si="109"/>
        <v>8022.9879855163845</v>
      </c>
      <c r="N42" s="560">
        <f t="shared" si="109"/>
        <v>7587.0244695094534</v>
      </c>
      <c r="O42" s="561">
        <f t="shared" si="61"/>
        <v>0.2591532958436753</v>
      </c>
      <c r="P42" s="561">
        <f t="shared" si="61"/>
        <v>-5.4339295633242912E-2</v>
      </c>
      <c r="Q42" s="27"/>
      <c r="R42" s="582">
        <v>1730</v>
      </c>
      <c r="S42" s="582">
        <v>1930</v>
      </c>
      <c r="T42" s="582">
        <v>2000</v>
      </c>
      <c r="U42" s="582">
        <v>2065</v>
      </c>
      <c r="V42" s="582">
        <v>2285</v>
      </c>
      <c r="W42" s="582">
        <v>1885</v>
      </c>
      <c r="X42" s="582">
        <v>2105</v>
      </c>
      <c r="Y42" s="582">
        <v>2105</v>
      </c>
      <c r="Z42" s="582">
        <v>1980</v>
      </c>
      <c r="AA42" s="582">
        <v>2245</v>
      </c>
      <c r="AB42" s="582">
        <v>2015</v>
      </c>
      <c r="AC42" s="582">
        <v>1995</v>
      </c>
      <c r="AD42" s="582">
        <v>1830</v>
      </c>
      <c r="AE42" s="582">
        <v>2100</v>
      </c>
      <c r="AF42" s="582">
        <v>1945</v>
      </c>
      <c r="AG42" s="582">
        <v>1830</v>
      </c>
      <c r="AH42" s="582">
        <v>1850</v>
      </c>
      <c r="AI42" s="582">
        <v>1795</v>
      </c>
      <c r="AJ42" s="34">
        <f t="shared" ref="AJ42:BD42" si="110">SUM(AJ21,AJ25,AJ27,AJ36)</f>
        <v>2754.0620718073897</v>
      </c>
      <c r="AK42" s="34">
        <f t="shared" si="110"/>
        <v>1929.0285378844185</v>
      </c>
      <c r="AL42" s="34">
        <f t="shared" si="110"/>
        <v>1959.9883388096127</v>
      </c>
      <c r="AM42" s="34">
        <f t="shared" si="110"/>
        <v>1711.7260899852556</v>
      </c>
      <c r="AN42" s="34">
        <f t="shared" si="110"/>
        <v>1711.7122524847032</v>
      </c>
      <c r="AO42" s="34">
        <f t="shared" si="110"/>
        <v>1491.7259532178284</v>
      </c>
      <c r="AP42" s="34">
        <f t="shared" si="110"/>
        <v>2679.7705584185169</v>
      </c>
      <c r="AQ42" s="34">
        <f t="shared" si="110"/>
        <v>1879.7316556423971</v>
      </c>
      <c r="AR42" s="34">
        <f t="shared" si="110"/>
        <v>1811.0967425769745</v>
      </c>
      <c r="AS42" s="34">
        <f t="shared" si="110"/>
        <v>2074.0690904589683</v>
      </c>
      <c r="AT42" s="34">
        <f t="shared" si="110"/>
        <v>1474.0326835132514</v>
      </c>
      <c r="AU42" s="34">
        <f t="shared" si="110"/>
        <v>1576.8631354788035</v>
      </c>
      <c r="AV42" s="34">
        <f t="shared" si="110"/>
        <v>1586.0848942241</v>
      </c>
      <c r="AW42" s="34">
        <f t="shared" si="110"/>
        <v>1646.0324988077848</v>
      </c>
      <c r="AX42" s="34">
        <f t="shared" si="110"/>
        <v>1464.8306083606551</v>
      </c>
      <c r="AY42" s="34">
        <f t="shared" si="110"/>
        <v>1674.7561652282714</v>
      </c>
      <c r="AZ42" s="34">
        <f t="shared" si="110"/>
        <v>2127.8518974127119</v>
      </c>
      <c r="BA42" s="34">
        <f t="shared" si="110"/>
        <v>2145.8445368233142</v>
      </c>
      <c r="BB42" s="34">
        <f t="shared" si="110"/>
        <v>1790.6314182932117</v>
      </c>
      <c r="BC42" s="34">
        <f t="shared" si="110"/>
        <v>1958.940958970466</v>
      </c>
      <c r="BD42" s="34">
        <f t="shared" si="110"/>
        <v>1993.7246116150457</v>
      </c>
      <c r="BE42" s="561">
        <f>IF(ISERROR(BD42/AZ42),"N/A",IF(AZ42&lt;0,"N/A",IF(BD42&lt;0,"N/A",IF(BD42/AZ42-1&gt;300%,"&gt;±300%",IF(BD42/AZ42-1&lt;-300%,"&gt;±300%",BD42/AZ42-1)))))</f>
        <v>-6.3034126557752312E-2</v>
      </c>
      <c r="BF42" s="561">
        <f>IF(ISERROR(BD42/BC42),"N/A",IF(BC42&lt;0,"N/A",IF(BD42&lt;0,"N/A",IF(BD42/BC42-1&gt;300%,"&gt;±300%",IF(BD42/BC42-1&lt;-300%,"&gt;±300%",BD42/BC42-1)))))</f>
        <v>1.7756355792805767E-2</v>
      </c>
      <c r="BG42" s="4"/>
      <c r="BH42" s="34">
        <f>SUM(BH21,BH25,BH27,BH36)</f>
        <v>4420</v>
      </c>
      <c r="BI42" s="34">
        <f>SUM(BI21,BI25,BI27,BI36)</f>
        <v>3670</v>
      </c>
      <c r="BJ42" s="34">
        <f>SUM(T42:U42)</f>
        <v>4065</v>
      </c>
      <c r="BK42" s="34">
        <f>SUM(V42:W42)</f>
        <v>4170</v>
      </c>
      <c r="BL42" s="34">
        <f>SUM(X42:Y42)</f>
        <v>4210</v>
      </c>
      <c r="BM42" s="34">
        <f>SUM(Z42:AA42)</f>
        <v>4225</v>
      </c>
      <c r="BN42" s="34">
        <f>SUM(AB42:AC42)</f>
        <v>4010</v>
      </c>
      <c r="BO42" s="34">
        <f>SUM(AD42:AE42)</f>
        <v>3930</v>
      </c>
      <c r="BP42" s="34">
        <f>SUM(AF42:AG42)</f>
        <v>3775</v>
      </c>
      <c r="BQ42" s="34">
        <f>SUM(AH42:AI42)</f>
        <v>3645</v>
      </c>
      <c r="BR42" s="34">
        <f>SUM(AJ42:AK42)</f>
        <v>4683.0906096918079</v>
      </c>
      <c r="BS42" s="34">
        <f>SUM(AL42:AM42)</f>
        <v>3671.7144287948686</v>
      </c>
      <c r="BT42" s="34">
        <f>SUM(AN42:AO42)</f>
        <v>3203.4382057025314</v>
      </c>
      <c r="BU42" s="34">
        <f>SUM(AP42:AQ42)</f>
        <v>4559.5022140609144</v>
      </c>
      <c r="BV42" s="34">
        <f>SUM(AR42:AS42)</f>
        <v>3885.1658330359428</v>
      </c>
      <c r="BW42" s="34">
        <f>SUM(AT42:AU42)</f>
        <v>3050.895818992055</v>
      </c>
      <c r="BX42" s="34">
        <f>SUM(AV42:AW42)</f>
        <v>3232.1173930318846</v>
      </c>
      <c r="BY42" s="34">
        <f>SUM(AX42:AY42)</f>
        <v>3139.5867735889265</v>
      </c>
      <c r="BZ42" s="34">
        <f>SUM(AZ42:BA42)</f>
        <v>4273.6964342360261</v>
      </c>
      <c r="CA42" s="34">
        <f>BB42+BC42</f>
        <v>3749.5723772636775</v>
      </c>
      <c r="CB42" s="561">
        <f t="shared" si="44"/>
        <v>0.19428849962234485</v>
      </c>
      <c r="CC42" s="561">
        <f t="shared" si="45"/>
        <v>-0.12263951477078694</v>
      </c>
      <c r="CD42" s="19"/>
      <c r="CE42" s="645">
        <f t="shared" si="30"/>
        <v>7889.1415257020381</v>
      </c>
    </row>
    <row r="43" spans="1:83" x14ac:dyDescent="0.45">
      <c r="A43" s="3"/>
      <c r="B43" s="6"/>
      <c r="C43" s="546"/>
      <c r="D43" s="546"/>
      <c r="E43" s="546"/>
      <c r="F43" s="546"/>
      <c r="G43" s="6"/>
      <c r="H43" s="6"/>
      <c r="I43" s="629"/>
      <c r="J43" s="6"/>
      <c r="K43" s="6"/>
      <c r="L43" s="6"/>
      <c r="M43" s="6"/>
      <c r="N43" s="6"/>
      <c r="O43" s="546"/>
      <c r="P43" s="492"/>
      <c r="Q43" s="27"/>
      <c r="R43" s="546"/>
      <c r="S43" s="546"/>
      <c r="T43" s="546"/>
      <c r="U43" s="546"/>
      <c r="V43" s="546"/>
      <c r="W43" s="546"/>
      <c r="X43" s="546"/>
      <c r="Y43" s="546"/>
      <c r="Z43" s="546"/>
      <c r="AA43" s="546"/>
      <c r="AB43" s="546"/>
      <c r="AC43" s="546"/>
      <c r="AD43" s="546"/>
      <c r="AE43" s="546"/>
      <c r="AF43" s="546"/>
      <c r="AG43" s="546"/>
      <c r="AH43" s="546"/>
      <c r="AI43" s="546"/>
      <c r="AJ43" s="563"/>
      <c r="AK43" s="563"/>
      <c r="AL43" s="563"/>
      <c r="AM43" s="563"/>
      <c r="AN43" s="563"/>
      <c r="AO43" s="563"/>
      <c r="AP43" s="563"/>
      <c r="AQ43" s="563"/>
      <c r="AR43" s="563"/>
      <c r="AS43" s="563"/>
      <c r="AT43" s="563"/>
      <c r="AU43" s="563"/>
      <c r="AV43" s="563"/>
      <c r="AW43" s="563"/>
      <c r="AX43" s="563"/>
      <c r="AY43" s="563"/>
      <c r="AZ43" s="563"/>
      <c r="BA43" s="563"/>
      <c r="BB43" s="563"/>
      <c r="BC43" s="563"/>
      <c r="BD43" s="563"/>
      <c r="BE43" s="492"/>
      <c r="BF43" s="492"/>
      <c r="BG43" s="4"/>
      <c r="BH43" s="39"/>
      <c r="BV43" s="613"/>
      <c r="BW43" s="613"/>
      <c r="BX43" s="613"/>
      <c r="BY43" s="613"/>
      <c r="BZ43" s="613"/>
      <c r="CA43" s="613"/>
      <c r="CB43" s="614"/>
      <c r="CC43" s="614"/>
      <c r="CD43" s="19"/>
      <c r="CE43" s="646"/>
    </row>
    <row r="44" spans="1:83" x14ac:dyDescent="0.45">
      <c r="A44" s="41" t="s">
        <v>7</v>
      </c>
      <c r="B44" s="42"/>
      <c r="C44" s="847">
        <v>-750</v>
      </c>
      <c r="D44" s="847">
        <v>-810</v>
      </c>
      <c r="E44" s="847">
        <v>-355</v>
      </c>
      <c r="F44" s="847">
        <v>-485</v>
      </c>
      <c r="G44" s="847">
        <v>140</v>
      </c>
      <c r="H44" s="847">
        <v>675</v>
      </c>
      <c r="I44" s="847">
        <f t="shared" ref="I44:N44" si="111">I18-I42</f>
        <v>-168.59759368925461</v>
      </c>
      <c r="J44" s="847">
        <f t="shared" si="111"/>
        <v>-862.69467488510691</v>
      </c>
      <c r="K44" s="848">
        <f t="shared" si="111"/>
        <v>1373.1973618688962</v>
      </c>
      <c r="L44" s="847">
        <f t="shared" si="111"/>
        <v>955.31990803913141</v>
      </c>
      <c r="M44" s="847">
        <f t="shared" si="111"/>
        <v>-850.70243560901326</v>
      </c>
      <c r="N44" s="847">
        <f t="shared" si="111"/>
        <v>-476.30990471130281</v>
      </c>
      <c r="O44" s="849" t="str">
        <f t="shared" si="61"/>
        <v>N/A</v>
      </c>
      <c r="P44" s="849" t="str">
        <f t="shared" si="61"/>
        <v>N/A</v>
      </c>
      <c r="Q44" s="27"/>
      <c r="R44" s="842">
        <v>220</v>
      </c>
      <c r="S44" s="842">
        <v>-75</v>
      </c>
      <c r="T44" s="842">
        <v>-140</v>
      </c>
      <c r="U44" s="842">
        <v>-45</v>
      </c>
      <c r="V44" s="842">
        <v>-185</v>
      </c>
      <c r="W44" s="842">
        <v>60</v>
      </c>
      <c r="X44" s="842">
        <v>-280</v>
      </c>
      <c r="Y44" s="842">
        <v>90</v>
      </c>
      <c r="Z44" s="842">
        <v>50</v>
      </c>
      <c r="AA44" s="842">
        <v>-360</v>
      </c>
      <c r="AB44" s="842">
        <v>-225</v>
      </c>
      <c r="AC44" s="842">
        <v>125</v>
      </c>
      <c r="AD44" s="842">
        <v>215</v>
      </c>
      <c r="AE44" s="842">
        <v>20</v>
      </c>
      <c r="AF44" s="842">
        <v>-185</v>
      </c>
      <c r="AG44" s="842">
        <v>320</v>
      </c>
      <c r="AH44" s="842">
        <v>295</v>
      </c>
      <c r="AI44" s="842">
        <v>250</v>
      </c>
      <c r="AJ44" s="842">
        <f t="shared" ref="AJ44:BD44" si="112">AJ18-AJ42</f>
        <v>-897.6111115191884</v>
      </c>
      <c r="AK44" s="842">
        <f t="shared" si="112"/>
        <v>248.69795669798191</v>
      </c>
      <c r="AL44" s="842">
        <f t="shared" si="112"/>
        <v>51.350154875520047</v>
      </c>
      <c r="AM44" s="842">
        <f t="shared" si="112"/>
        <v>428.97906804559966</v>
      </c>
      <c r="AN44" s="842">
        <f t="shared" si="112"/>
        <v>-18.046055091828975</v>
      </c>
      <c r="AO44" s="842">
        <f t="shared" si="112"/>
        <v>-168.09884983990446</v>
      </c>
      <c r="AP44" s="842">
        <f t="shared" si="112"/>
        <v>-790.64172203796397</v>
      </c>
      <c r="AQ44" s="842">
        <f t="shared" si="112"/>
        <v>114.09888793494611</v>
      </c>
      <c r="AR44" s="842">
        <f t="shared" si="112"/>
        <v>155.33612709370436</v>
      </c>
      <c r="AS44" s="842">
        <f t="shared" si="112"/>
        <v>36.937452925840716</v>
      </c>
      <c r="AT44" s="842">
        <f t="shared" si="112"/>
        <v>566.06290202077457</v>
      </c>
      <c r="AU44" s="842">
        <f t="shared" si="112"/>
        <v>614.92114231304731</v>
      </c>
      <c r="AV44" s="842">
        <f t="shared" si="112"/>
        <v>164.52691354944977</v>
      </c>
      <c r="AW44" s="842">
        <f t="shared" si="112"/>
        <v>342.15240626235482</v>
      </c>
      <c r="AX44" s="842">
        <f t="shared" si="112"/>
        <v>341.98045427575175</v>
      </c>
      <c r="AY44" s="842">
        <f t="shared" si="112"/>
        <v>106.43031634983345</v>
      </c>
      <c r="AZ44" s="842">
        <f t="shared" si="112"/>
        <v>-502.33040143677204</v>
      </c>
      <c r="BA44" s="842">
        <f t="shared" si="112"/>
        <v>-260.41668613356819</v>
      </c>
      <c r="BB44" s="842">
        <f t="shared" si="112"/>
        <v>24.410322464975252</v>
      </c>
      <c r="BC44" s="842">
        <f t="shared" si="112"/>
        <v>-112.00079811485875</v>
      </c>
      <c r="BD44" s="842">
        <f t="shared" si="112"/>
        <v>-368.6002006465003</v>
      </c>
      <c r="BE44" s="547" t="str">
        <f>IF(ISERROR(BD44/AZ44),"N/A",IF(AZ44&lt;0,"N/A",IF(BD44&lt;0,"N/A",IF(BD44/AZ44-1&gt;300%,"&gt;±300%",IF(BD44/AZ44-1&lt;-300%,"&gt;±300%",BD44/AZ44-1)))))</f>
        <v>N/A</v>
      </c>
      <c r="BF44" s="547" t="str">
        <f>IF(ISERROR(BD44/BC44),"N/A",IF(BC44&lt;0,"N/A",IF(BD44&lt;0,"N/A",IF(BD44/BC44-1&gt;300%,"&gt;±300%",IF(BD44/BC44-1&lt;-300%,"&gt;±300%",BD44/BC44-1)))))</f>
        <v>N/A</v>
      </c>
      <c r="BG44" s="4"/>
      <c r="BH44" s="43">
        <f t="shared" ref="BH44:BX44" si="113">BH18-BH42</f>
        <v>-945</v>
      </c>
      <c r="BI44" s="43">
        <f t="shared" si="113"/>
        <v>135</v>
      </c>
      <c r="BJ44" s="43">
        <f t="shared" si="113"/>
        <v>-185</v>
      </c>
      <c r="BK44" s="43">
        <f t="shared" si="113"/>
        <v>-115</v>
      </c>
      <c r="BL44" s="43">
        <f t="shared" si="113"/>
        <v>-190</v>
      </c>
      <c r="BM44" s="43">
        <f t="shared" si="113"/>
        <v>-310</v>
      </c>
      <c r="BN44" s="43">
        <f t="shared" si="113"/>
        <v>-80</v>
      </c>
      <c r="BO44" s="43">
        <f t="shared" si="113"/>
        <v>235</v>
      </c>
      <c r="BP44" s="43">
        <f t="shared" si="113"/>
        <v>135</v>
      </c>
      <c r="BQ44" s="43">
        <f t="shared" si="113"/>
        <v>545</v>
      </c>
      <c r="BR44" s="43">
        <f t="shared" si="113"/>
        <v>-648.91315482120626</v>
      </c>
      <c r="BS44" s="43">
        <f t="shared" si="113"/>
        <v>480.32922292111925</v>
      </c>
      <c r="BT44" s="43">
        <f t="shared" si="113"/>
        <v>-186.14490493173344</v>
      </c>
      <c r="BU44" s="43">
        <f t="shared" si="113"/>
        <v>-676.54283410301832</v>
      </c>
      <c r="BV44" s="43">
        <f t="shared" si="113"/>
        <v>192.27358001954508</v>
      </c>
      <c r="BW44" s="43">
        <f t="shared" si="113"/>
        <v>1180.9840443338217</v>
      </c>
      <c r="BX44" s="43">
        <f t="shared" si="113"/>
        <v>506.67931981180482</v>
      </c>
      <c r="BY44" s="43">
        <f>SUM(AX44:AY44)</f>
        <v>448.4107706255852</v>
      </c>
      <c r="BZ44" s="43">
        <f>SUM(AZ44:BA44)</f>
        <v>-762.74708757034023</v>
      </c>
      <c r="CA44" s="43">
        <f>BB44+BC44</f>
        <v>-87.590475649883501</v>
      </c>
      <c r="CB44" s="547" t="str">
        <f t="shared" si="44"/>
        <v>N/A</v>
      </c>
      <c r="CC44" s="547" t="str">
        <f t="shared" si="45"/>
        <v>N/A</v>
      </c>
      <c r="CD44" s="19"/>
      <c r="CE44" s="46">
        <f t="shared" si="30"/>
        <v>-716.60736242995199</v>
      </c>
    </row>
    <row r="45" spans="1:83" s="717" customFormat="1" x14ac:dyDescent="0.45">
      <c r="A45" s="295"/>
      <c r="B45" s="98"/>
      <c r="C45" s="98"/>
      <c r="D45" s="98"/>
      <c r="E45" s="98"/>
      <c r="F45" s="98"/>
      <c r="G45" s="98"/>
      <c r="H45" s="98"/>
      <c r="I45" s="718"/>
      <c r="J45" s="98"/>
      <c r="K45" s="98"/>
      <c r="L45" s="98"/>
      <c r="M45" s="98"/>
      <c r="N45" s="98"/>
      <c r="O45" s="98"/>
      <c r="P45" s="744"/>
      <c r="Q45" s="27"/>
      <c r="R45" s="843"/>
      <c r="S45" s="843"/>
      <c r="T45" s="843"/>
      <c r="U45" s="843"/>
      <c r="V45" s="843"/>
      <c r="W45" s="843"/>
      <c r="X45" s="843"/>
      <c r="Y45" s="843"/>
      <c r="Z45" s="843"/>
      <c r="AA45" s="844"/>
      <c r="AB45" s="844"/>
      <c r="AC45" s="844"/>
      <c r="AD45" s="844"/>
      <c r="AE45" s="844"/>
      <c r="AF45" s="844"/>
      <c r="AG45" s="844"/>
      <c r="AH45" s="844"/>
      <c r="AI45" s="844"/>
      <c r="AJ45" s="844"/>
      <c r="AK45" s="844"/>
      <c r="AL45" s="844"/>
      <c r="AM45" s="844"/>
      <c r="AN45" s="845"/>
      <c r="AO45" s="844"/>
      <c r="AP45" s="844"/>
      <c r="AQ45" s="844"/>
      <c r="AR45" s="844"/>
      <c r="AS45" s="844"/>
      <c r="AT45" s="844"/>
      <c r="AU45" s="844"/>
      <c r="AV45" s="846"/>
      <c r="AW45" s="844"/>
      <c r="AX45" s="844"/>
      <c r="AY45" s="846"/>
      <c r="AZ45" s="846"/>
      <c r="BA45" s="846"/>
      <c r="BB45" s="846"/>
      <c r="BC45" s="846"/>
      <c r="BD45" s="846"/>
      <c r="BE45" s="716"/>
      <c r="BF45" s="716"/>
      <c r="BG45" s="4"/>
      <c r="BH45" s="199"/>
      <c r="BI45" s="199"/>
      <c r="BJ45" s="199"/>
      <c r="BK45" s="199"/>
      <c r="BL45" s="199"/>
      <c r="BM45" s="199"/>
      <c r="BN45" s="199"/>
      <c r="BO45" s="199"/>
      <c r="BP45" s="199"/>
      <c r="BQ45" s="199"/>
      <c r="BR45" s="199"/>
      <c r="BS45" s="199"/>
      <c r="BT45" s="199"/>
      <c r="BU45" s="199"/>
      <c r="BV45" s="199"/>
      <c r="BW45" s="199"/>
      <c r="BX45" s="199"/>
      <c r="BY45" s="199"/>
      <c r="BZ45" s="199"/>
      <c r="CA45" s="199"/>
      <c r="CB45" s="295"/>
      <c r="CC45" s="295"/>
      <c r="CD45" s="198"/>
      <c r="CE45" s="199"/>
    </row>
    <row r="46" spans="1:83" x14ac:dyDescent="0.45">
      <c r="A46" s="41" t="s">
        <v>38</v>
      </c>
      <c r="B46" s="660">
        <v>4140</v>
      </c>
      <c r="C46" s="43">
        <v>3390</v>
      </c>
      <c r="D46" s="43">
        <v>2580</v>
      </c>
      <c r="E46" s="43">
        <v>2225</v>
      </c>
      <c r="F46" s="43">
        <v>1740</v>
      </c>
      <c r="G46" s="43">
        <v>1880</v>
      </c>
      <c r="H46" s="43">
        <v>2555</v>
      </c>
      <c r="I46" s="630">
        <f>H47+I44</f>
        <v>3481.4024063107454</v>
      </c>
      <c r="J46" s="43">
        <f>I46+J44</f>
        <v>2618.7077314256385</v>
      </c>
      <c r="K46" s="43">
        <f>J46+K44</f>
        <v>3991.9050932945347</v>
      </c>
      <c r="L46" s="43">
        <f>K46+L44</f>
        <v>4947.2250013336661</v>
      </c>
      <c r="M46" s="43">
        <f t="shared" ref="M46" si="114">L46+M44</f>
        <v>4096.5225657246528</v>
      </c>
      <c r="N46" s="43">
        <f>M46+N44</f>
        <v>3620.21266101335</v>
      </c>
      <c r="O46" s="547">
        <f t="shared" si="61"/>
        <v>-0.17195547713711867</v>
      </c>
      <c r="P46" s="547">
        <f t="shared" si="61"/>
        <v>-0.11627176393377103</v>
      </c>
      <c r="Q46" s="27"/>
      <c r="R46" s="43"/>
      <c r="S46" s="43"/>
      <c r="T46" s="43"/>
      <c r="U46" s="43"/>
      <c r="V46" s="43"/>
      <c r="W46" s="43"/>
      <c r="X46" s="43"/>
      <c r="Y46" s="43"/>
      <c r="Z46" s="43"/>
      <c r="AA46" s="754"/>
      <c r="AB46" s="754"/>
      <c r="AC46" s="754"/>
      <c r="AD46" s="754"/>
      <c r="AE46" s="754"/>
      <c r="AF46" s="754"/>
      <c r="AG46" s="754"/>
      <c r="AH46" s="754"/>
      <c r="AI46" s="754"/>
      <c r="AJ46" s="754"/>
      <c r="AK46" s="754"/>
      <c r="AL46" s="754"/>
      <c r="AM46" s="754"/>
      <c r="AN46" s="755"/>
      <c r="AO46" s="754"/>
      <c r="AP46" s="754"/>
      <c r="AQ46" s="754"/>
      <c r="AR46" s="754"/>
      <c r="AS46" s="754"/>
      <c r="AT46" s="754"/>
      <c r="AU46" s="754"/>
      <c r="AV46" s="754"/>
      <c r="AW46" s="754"/>
      <c r="AX46" s="754"/>
      <c r="AY46" s="754"/>
      <c r="AZ46" s="754"/>
      <c r="BA46" s="754"/>
      <c r="BB46" s="754"/>
      <c r="BC46" s="754"/>
      <c r="BD46" s="754"/>
      <c r="BE46" s="44"/>
      <c r="BF46" s="44"/>
      <c r="BG46" s="4"/>
      <c r="BH46" s="46"/>
      <c r="BI46" s="46"/>
      <c r="BJ46" s="46"/>
      <c r="BK46" s="46"/>
      <c r="BL46" s="46"/>
      <c r="BM46" s="46"/>
      <c r="BN46" s="46"/>
      <c r="BO46" s="46"/>
      <c r="BP46" s="46"/>
      <c r="BQ46" s="46"/>
      <c r="BR46" s="46"/>
      <c r="BS46" s="46"/>
      <c r="BT46" s="46"/>
      <c r="BU46" s="46"/>
      <c r="BV46" s="46"/>
      <c r="BW46" s="46"/>
      <c r="BX46" s="46"/>
      <c r="BY46" s="46"/>
      <c r="BZ46" s="46"/>
      <c r="CA46" s="46"/>
      <c r="CB46" s="548"/>
      <c r="CC46" s="548"/>
      <c r="CD46" s="19"/>
      <c r="CE46" s="46"/>
    </row>
    <row r="47" spans="1:83" x14ac:dyDescent="0.45">
      <c r="A47" s="675" t="s">
        <v>117</v>
      </c>
      <c r="B47" s="36"/>
      <c r="C47" s="9"/>
      <c r="D47" s="9"/>
      <c r="E47" s="9"/>
      <c r="F47" s="9"/>
      <c r="G47" s="9"/>
      <c r="H47" s="838">
        <v>3650</v>
      </c>
      <c r="I47" s="9"/>
      <c r="J47" s="9"/>
      <c r="K47" s="9"/>
      <c r="L47" s="9"/>
      <c r="M47" s="9"/>
      <c r="N47" s="9"/>
      <c r="O47" s="492"/>
      <c r="P47" s="9"/>
      <c r="Q47" s="36"/>
      <c r="R47" s="9"/>
      <c r="S47" s="838"/>
      <c r="T47" s="838"/>
      <c r="U47" s="838"/>
      <c r="V47" s="838"/>
      <c r="W47" s="838"/>
      <c r="X47" s="838"/>
      <c r="Y47" s="838"/>
      <c r="Z47" s="838"/>
      <c r="AA47" s="756"/>
      <c r="AB47" s="756"/>
      <c r="AC47" s="756"/>
      <c r="AD47" s="756"/>
      <c r="AE47" s="756"/>
      <c r="AF47" s="756"/>
      <c r="AG47" s="756"/>
      <c r="AH47" s="756"/>
      <c r="AI47" s="756"/>
      <c r="AJ47" s="757"/>
      <c r="AK47" s="757"/>
      <c r="AL47" s="757"/>
      <c r="AM47" s="757"/>
      <c r="AN47" s="758"/>
      <c r="AO47" s="756"/>
      <c r="AP47" s="756"/>
      <c r="AQ47" s="757"/>
      <c r="AR47" s="756"/>
      <c r="AS47" s="756"/>
      <c r="AT47" s="756"/>
      <c r="AU47" s="757"/>
      <c r="AV47" s="756"/>
      <c r="AW47" s="756"/>
      <c r="AX47" s="756"/>
      <c r="AY47" s="757"/>
      <c r="AZ47" s="756"/>
      <c r="BA47" s="756"/>
      <c r="BB47" s="756"/>
      <c r="BC47" s="756"/>
      <c r="BD47" s="756"/>
      <c r="BE47" s="235"/>
      <c r="BF47" s="235"/>
      <c r="BG47" s="295"/>
      <c r="BH47" s="675"/>
      <c r="BI47" s="550"/>
      <c r="BJ47" s="288"/>
      <c r="BK47" s="550"/>
      <c r="BL47" s="288"/>
      <c r="BM47" s="550"/>
      <c r="BN47" s="288"/>
      <c r="BO47" s="550"/>
      <c r="BP47" s="288"/>
      <c r="BQ47" s="550"/>
      <c r="BR47" s="288"/>
      <c r="BS47" s="550"/>
      <c r="BT47" s="288"/>
      <c r="BU47" s="550"/>
      <c r="BV47" s="550"/>
      <c r="BW47" s="550"/>
      <c r="BX47" s="550"/>
      <c r="BY47" s="550"/>
      <c r="BZ47" s="550"/>
      <c r="CA47" s="550"/>
      <c r="CB47" s="675"/>
      <c r="CC47" s="675"/>
      <c r="CD47" s="675"/>
      <c r="CE47" s="288"/>
    </row>
    <row r="48" spans="1:83" s="717" customFormat="1" x14ac:dyDescent="0.45">
      <c r="A48" s="39"/>
      <c r="B48" s="39"/>
      <c r="C48" s="745"/>
      <c r="D48" s="746"/>
      <c r="E48" s="746"/>
      <c r="F48" s="746"/>
      <c r="G48" s="746"/>
      <c r="H48" s="746"/>
      <c r="I48" s="718"/>
      <c r="J48" s="718"/>
      <c r="K48" s="718"/>
      <c r="L48" s="718"/>
      <c r="M48" s="747"/>
      <c r="N48" s="747"/>
      <c r="O48" s="746"/>
      <c r="P48" s="746"/>
      <c r="Q48" s="39"/>
      <c r="R48" s="746"/>
      <c r="S48" s="746"/>
      <c r="T48" s="746"/>
      <c r="U48" s="746"/>
      <c r="V48" s="746"/>
      <c r="W48" s="746"/>
      <c r="X48" s="746"/>
      <c r="Y48" s="746"/>
      <c r="Z48" s="746"/>
      <c r="AA48" s="759"/>
      <c r="AB48" s="759"/>
      <c r="AC48" s="759"/>
      <c r="AD48" s="759"/>
      <c r="AE48" s="759"/>
      <c r="AF48" s="759"/>
      <c r="AG48" s="759"/>
      <c r="AH48" s="759"/>
      <c r="AI48" s="759"/>
      <c r="AJ48" s="760"/>
      <c r="AK48" s="760"/>
      <c r="AL48" s="760"/>
      <c r="AM48" s="760"/>
      <c r="AN48" s="760"/>
      <c r="AO48" s="759"/>
      <c r="AP48" s="759"/>
      <c r="AQ48" s="760"/>
      <c r="AR48" s="759"/>
      <c r="AS48" s="759"/>
      <c r="AT48" s="759"/>
      <c r="AU48" s="759"/>
      <c r="AV48" s="760"/>
      <c r="AW48" s="759"/>
      <c r="AX48" s="759"/>
      <c r="AY48" s="759"/>
      <c r="AZ48" s="759"/>
      <c r="BA48" s="759"/>
      <c r="BB48" s="759"/>
      <c r="BC48" s="759"/>
      <c r="BD48" s="759"/>
      <c r="BE48" s="735"/>
      <c r="BF48" s="735"/>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row>
    <row r="49" spans="1:83" s="717" customFormat="1" x14ac:dyDescent="0.45">
      <c r="A49" s="39"/>
      <c r="B49" s="39"/>
      <c r="C49" s="748"/>
      <c r="D49" s="748"/>
      <c r="E49" s="748"/>
      <c r="F49" s="748"/>
      <c r="G49" s="748"/>
      <c r="H49" s="748"/>
      <c r="I49" s="748"/>
      <c r="J49" s="748"/>
      <c r="K49" s="748"/>
      <c r="L49" s="748"/>
      <c r="M49" s="748"/>
      <c r="N49" s="748"/>
      <c r="O49" s="746"/>
      <c r="P49" s="746"/>
      <c r="Q49" s="39"/>
      <c r="R49" s="746"/>
      <c r="S49" s="746"/>
      <c r="T49" s="746"/>
      <c r="U49" s="746"/>
      <c r="V49" s="746"/>
      <c r="W49" s="746"/>
      <c r="X49" s="746"/>
      <c r="Y49" s="746"/>
      <c r="Z49" s="746"/>
      <c r="AA49" s="759"/>
      <c r="AB49" s="759"/>
      <c r="AC49" s="759"/>
      <c r="AD49" s="759"/>
      <c r="AE49" s="759"/>
      <c r="AF49" s="759"/>
      <c r="AG49" s="759"/>
      <c r="AH49" s="759"/>
      <c r="AI49" s="759"/>
      <c r="AJ49" s="760"/>
      <c r="AK49" s="760"/>
      <c r="AL49" s="760"/>
      <c r="AM49" s="760"/>
      <c r="AN49" s="761"/>
      <c r="AO49" s="759"/>
      <c r="AP49" s="759"/>
      <c r="AQ49" s="759"/>
      <c r="AR49" s="759"/>
      <c r="AS49" s="759"/>
      <c r="AT49" s="759"/>
      <c r="AU49" s="759"/>
      <c r="AV49" s="759"/>
      <c r="AW49" s="759"/>
      <c r="AX49" s="759"/>
      <c r="AY49" s="759"/>
      <c r="AZ49" s="759"/>
      <c r="BA49" s="759"/>
      <c r="BB49" s="759"/>
      <c r="BC49" s="759"/>
      <c r="BD49" s="759"/>
      <c r="BE49" s="735"/>
      <c r="BF49" s="735"/>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row>
    <row r="50" spans="1:83" s="717" customFormat="1" x14ac:dyDescent="0.45">
      <c r="A50" s="39"/>
      <c r="B50" s="39"/>
      <c r="C50" s="748"/>
      <c r="D50" s="748"/>
      <c r="E50" s="748"/>
      <c r="F50" s="748"/>
      <c r="G50" s="748"/>
      <c r="H50" s="748"/>
      <c r="I50" s="748"/>
      <c r="J50" s="748"/>
      <c r="K50" s="748"/>
      <c r="L50" s="748"/>
      <c r="M50" s="748"/>
      <c r="N50" s="748"/>
      <c r="O50" s="746"/>
      <c r="P50" s="746"/>
      <c r="Q50" s="39"/>
      <c r="R50" s="746"/>
      <c r="S50" s="746"/>
      <c r="T50" s="746"/>
      <c r="U50" s="746"/>
      <c r="V50" s="746"/>
      <c r="W50" s="746"/>
      <c r="X50" s="746"/>
      <c r="Y50" s="746"/>
      <c r="Z50" s="746"/>
      <c r="AA50" s="759"/>
      <c r="AB50" s="759"/>
      <c r="AC50" s="759"/>
      <c r="AD50" s="759"/>
      <c r="AE50" s="759"/>
      <c r="AF50" s="759"/>
      <c r="AG50" s="759"/>
      <c r="AH50" s="759"/>
      <c r="AI50" s="759"/>
      <c r="AJ50" s="760"/>
      <c r="AK50" s="760"/>
      <c r="AL50" s="760"/>
      <c r="AM50" s="760"/>
      <c r="AN50" s="761"/>
      <c r="AO50" s="759"/>
      <c r="AP50" s="759"/>
      <c r="AQ50" s="759"/>
      <c r="AR50" s="759"/>
      <c r="AS50" s="759"/>
      <c r="AT50" s="759"/>
      <c r="AU50" s="759"/>
      <c r="AV50" s="759"/>
      <c r="AW50" s="759"/>
      <c r="AX50" s="759"/>
      <c r="AY50" s="759"/>
      <c r="AZ50" s="759"/>
      <c r="BA50" s="759"/>
      <c r="BB50" s="759"/>
      <c r="BC50" s="759"/>
      <c r="BD50" s="759"/>
      <c r="BE50" s="735"/>
      <c r="BF50" s="735"/>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row>
    <row r="51" spans="1:83" s="717" customFormat="1" x14ac:dyDescent="0.45">
      <c r="A51" s="39"/>
      <c r="B51" s="39"/>
      <c r="C51" s="748"/>
      <c r="D51" s="748"/>
      <c r="E51" s="748"/>
      <c r="F51" s="748"/>
      <c r="G51" s="748"/>
      <c r="H51" s="748"/>
      <c r="I51" s="748"/>
      <c r="J51" s="748"/>
      <c r="K51" s="748"/>
      <c r="L51" s="748"/>
      <c r="M51" s="748"/>
      <c r="N51" s="748"/>
      <c r="O51" s="746"/>
      <c r="P51" s="746"/>
      <c r="Q51" s="39"/>
      <c r="R51" s="746"/>
      <c r="S51" s="746"/>
      <c r="T51" s="746"/>
      <c r="U51" s="746"/>
      <c r="V51" s="746"/>
      <c r="W51" s="746"/>
      <c r="X51" s="746"/>
      <c r="Y51" s="746"/>
      <c r="Z51" s="746"/>
      <c r="AA51" s="759"/>
      <c r="AB51" s="759"/>
      <c r="AC51" s="759"/>
      <c r="AD51" s="759"/>
      <c r="AE51" s="759"/>
      <c r="AF51" s="759"/>
      <c r="AG51" s="759"/>
      <c r="AH51" s="759"/>
      <c r="AI51" s="759"/>
      <c r="AJ51" s="760"/>
      <c r="AK51" s="760"/>
      <c r="AL51" s="760"/>
      <c r="AM51" s="760"/>
      <c r="AN51" s="761"/>
      <c r="AO51" s="759"/>
      <c r="AP51" s="759"/>
      <c r="AQ51" s="759"/>
      <c r="AR51" s="759"/>
      <c r="AS51" s="759"/>
      <c r="AT51" s="759"/>
      <c r="AU51" s="759"/>
      <c r="AV51" s="759"/>
      <c r="AW51" s="759"/>
      <c r="AX51" s="759"/>
      <c r="AY51" s="759"/>
      <c r="AZ51" s="759"/>
      <c r="BA51" s="759"/>
      <c r="BB51" s="759"/>
      <c r="BC51" s="759"/>
      <c r="BD51" s="759"/>
      <c r="BE51" s="735"/>
      <c r="BF51" s="735"/>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row>
    <row r="52" spans="1:83" s="717" customFormat="1" x14ac:dyDescent="0.45">
      <c r="A52" s="39"/>
      <c r="B52" s="39"/>
      <c r="C52" s="748"/>
      <c r="D52" s="748"/>
      <c r="E52" s="748"/>
      <c r="F52" s="748"/>
      <c r="G52" s="748"/>
      <c r="H52" s="748"/>
      <c r="I52" s="748"/>
      <c r="J52" s="748"/>
      <c r="K52" s="748"/>
      <c r="L52" s="748"/>
      <c r="M52" s="748"/>
      <c r="N52" s="748"/>
      <c r="O52" s="746"/>
      <c r="P52" s="746"/>
      <c r="Q52" s="39"/>
      <c r="R52" s="746"/>
      <c r="S52" s="746"/>
      <c r="T52" s="746"/>
      <c r="U52" s="746"/>
      <c r="V52" s="746"/>
      <c r="W52" s="746"/>
      <c r="X52" s="746"/>
      <c r="Y52" s="746"/>
      <c r="Z52" s="746"/>
      <c r="AA52" s="759"/>
      <c r="AB52" s="759"/>
      <c r="AC52" s="759"/>
      <c r="AD52" s="759"/>
      <c r="AE52" s="759"/>
      <c r="AF52" s="759"/>
      <c r="AG52" s="759"/>
      <c r="AH52" s="759"/>
      <c r="AI52" s="759"/>
      <c r="AJ52" s="760"/>
      <c r="AK52" s="760"/>
      <c r="AL52" s="760"/>
      <c r="AM52" s="760"/>
      <c r="AN52" s="761"/>
      <c r="AO52" s="759"/>
      <c r="AP52" s="759"/>
      <c r="AQ52" s="759"/>
      <c r="AR52" s="759"/>
      <c r="AS52" s="759"/>
      <c r="AT52" s="759"/>
      <c r="AU52" s="759"/>
      <c r="AV52" s="759"/>
      <c r="AW52" s="759"/>
      <c r="AX52" s="759"/>
      <c r="AY52" s="759"/>
      <c r="AZ52" s="759"/>
      <c r="BA52" s="759"/>
      <c r="BB52" s="759"/>
      <c r="BC52" s="759"/>
      <c r="BD52" s="759"/>
      <c r="BE52" s="735"/>
      <c r="BF52" s="735"/>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row>
    <row r="53" spans="1:83" s="717" customFormat="1" x14ac:dyDescent="0.45">
      <c r="A53" s="39"/>
      <c r="B53" s="39"/>
      <c r="C53" s="748"/>
      <c r="D53" s="748"/>
      <c r="E53" s="748"/>
      <c r="F53" s="748"/>
      <c r="G53" s="748"/>
      <c r="H53" s="748"/>
      <c r="I53" s="748"/>
      <c r="J53" s="748"/>
      <c r="K53" s="748"/>
      <c r="L53" s="748"/>
      <c r="M53" s="748"/>
      <c r="N53" s="748"/>
      <c r="O53" s="746"/>
      <c r="P53" s="746"/>
      <c r="Q53" s="39"/>
      <c r="R53" s="746"/>
      <c r="S53" s="746"/>
      <c r="T53" s="746"/>
      <c r="U53" s="746"/>
      <c r="V53" s="746"/>
      <c r="W53" s="746"/>
      <c r="X53" s="746"/>
      <c r="Y53" s="746"/>
      <c r="Z53" s="746"/>
      <c r="AA53" s="759"/>
      <c r="AB53" s="759"/>
      <c r="AC53" s="759"/>
      <c r="AD53" s="759"/>
      <c r="AE53" s="759"/>
      <c r="AF53" s="759"/>
      <c r="AG53" s="759"/>
      <c r="AH53" s="759"/>
      <c r="AI53" s="759"/>
      <c r="AJ53" s="760"/>
      <c r="AK53" s="760"/>
      <c r="AL53" s="760"/>
      <c r="AM53" s="760"/>
      <c r="AN53" s="761"/>
      <c r="AO53" s="759"/>
      <c r="AP53" s="759"/>
      <c r="AQ53" s="759"/>
      <c r="AR53" s="759"/>
      <c r="AS53" s="759"/>
      <c r="AT53" s="759"/>
      <c r="AU53" s="759"/>
      <c r="AV53" s="759"/>
      <c r="AW53" s="759"/>
      <c r="AX53" s="759"/>
      <c r="AY53" s="759"/>
      <c r="AZ53" s="759"/>
      <c r="BA53" s="759"/>
      <c r="BB53" s="759"/>
      <c r="BC53" s="759"/>
      <c r="BD53" s="759"/>
      <c r="BE53" s="735"/>
      <c r="BF53" s="735"/>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row>
    <row r="54" spans="1:83" s="717" customFormat="1" x14ac:dyDescent="0.45">
      <c r="A54" s="39"/>
      <c r="B54" s="39"/>
      <c r="C54" s="748"/>
      <c r="D54" s="748"/>
      <c r="E54" s="748"/>
      <c r="F54" s="748"/>
      <c r="G54" s="748"/>
      <c r="H54" s="748"/>
      <c r="I54" s="748"/>
      <c r="J54" s="748"/>
      <c r="K54" s="748"/>
      <c r="L54" s="748"/>
      <c r="M54" s="748"/>
      <c r="N54" s="748"/>
      <c r="O54" s="746"/>
      <c r="P54" s="746"/>
      <c r="Q54" s="39"/>
      <c r="R54" s="746"/>
      <c r="S54" s="746"/>
      <c r="T54" s="746"/>
      <c r="U54" s="746"/>
      <c r="V54" s="746"/>
      <c r="W54" s="746"/>
      <c r="X54" s="746"/>
      <c r="Y54" s="746"/>
      <c r="Z54" s="746"/>
      <c r="AA54" s="759"/>
      <c r="AB54" s="759"/>
      <c r="AC54" s="759"/>
      <c r="AD54" s="759"/>
      <c r="AE54" s="759"/>
      <c r="AF54" s="759"/>
      <c r="AG54" s="759"/>
      <c r="AH54" s="759"/>
      <c r="AI54" s="759"/>
      <c r="AJ54" s="760"/>
      <c r="AK54" s="760"/>
      <c r="AL54" s="760"/>
      <c r="AM54" s="760"/>
      <c r="AN54" s="761"/>
      <c r="AO54" s="759"/>
      <c r="AP54" s="759"/>
      <c r="AQ54" s="759"/>
      <c r="AR54" s="759"/>
      <c r="AS54" s="759"/>
      <c r="AT54" s="759"/>
      <c r="AU54" s="759"/>
      <c r="AV54" s="759"/>
      <c r="AW54" s="759"/>
      <c r="AX54" s="759"/>
      <c r="AY54" s="759"/>
      <c r="AZ54" s="759"/>
      <c r="BA54" s="759"/>
      <c r="BB54" s="759"/>
      <c r="BC54" s="759"/>
      <c r="BD54" s="759"/>
      <c r="BE54" s="735"/>
      <c r="BF54" s="735"/>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row>
    <row r="55" spans="1:83" s="717" customFormat="1" x14ac:dyDescent="0.45">
      <c r="A55" s="39"/>
      <c r="B55" s="39"/>
      <c r="C55" s="748"/>
      <c r="D55" s="748"/>
      <c r="E55" s="748"/>
      <c r="F55" s="748"/>
      <c r="G55" s="748"/>
      <c r="H55" s="748"/>
      <c r="I55" s="748"/>
      <c r="J55" s="748"/>
      <c r="K55" s="748"/>
      <c r="L55" s="748"/>
      <c r="M55" s="748"/>
      <c r="N55" s="748"/>
      <c r="O55" s="746"/>
      <c r="P55" s="746"/>
      <c r="Q55" s="39"/>
      <c r="R55" s="746"/>
      <c r="S55" s="746"/>
      <c r="T55" s="746"/>
      <c r="U55" s="746"/>
      <c r="V55" s="746"/>
      <c r="W55" s="746"/>
      <c r="X55" s="746"/>
      <c r="Y55" s="746"/>
      <c r="Z55" s="746"/>
      <c r="AA55" s="759"/>
      <c r="AB55" s="759"/>
      <c r="AC55" s="759"/>
      <c r="AD55" s="759"/>
      <c r="AE55" s="759"/>
      <c r="AF55" s="759"/>
      <c r="AG55" s="759"/>
      <c r="AH55" s="759"/>
      <c r="AI55" s="759"/>
      <c r="AJ55" s="760"/>
      <c r="AK55" s="760"/>
      <c r="AL55" s="760"/>
      <c r="AM55" s="760"/>
      <c r="AN55" s="761"/>
      <c r="AO55" s="759"/>
      <c r="AP55" s="759"/>
      <c r="AQ55" s="759"/>
      <c r="AR55" s="759"/>
      <c r="AS55" s="759"/>
      <c r="AT55" s="759"/>
      <c r="AU55" s="759"/>
      <c r="AV55" s="759"/>
      <c r="AW55" s="759"/>
      <c r="AX55" s="759"/>
      <c r="AY55" s="759"/>
      <c r="AZ55" s="759"/>
      <c r="BA55" s="759"/>
      <c r="BB55" s="759"/>
      <c r="BC55" s="759"/>
      <c r="BD55" s="759"/>
      <c r="BE55" s="735"/>
      <c r="BF55" s="735"/>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row>
    <row r="56" spans="1:83" s="717" customFormat="1" x14ac:dyDescent="0.45">
      <c r="A56" s="39"/>
      <c r="B56" s="39"/>
      <c r="C56" s="748"/>
      <c r="D56" s="748"/>
      <c r="E56" s="748"/>
      <c r="F56" s="748"/>
      <c r="G56" s="748"/>
      <c r="H56" s="748"/>
      <c r="I56" s="748"/>
      <c r="J56" s="748"/>
      <c r="K56" s="748"/>
      <c r="L56" s="748"/>
      <c r="M56" s="748"/>
      <c r="N56" s="748"/>
      <c r="O56" s="746"/>
      <c r="P56" s="746"/>
      <c r="Q56" s="39"/>
      <c r="R56" s="746"/>
      <c r="S56" s="746"/>
      <c r="T56" s="746"/>
      <c r="U56" s="746"/>
      <c r="V56" s="746"/>
      <c r="W56" s="746"/>
      <c r="X56" s="746"/>
      <c r="Y56" s="746"/>
      <c r="Z56" s="746"/>
      <c r="AA56" s="759"/>
      <c r="AB56" s="759"/>
      <c r="AC56" s="759"/>
      <c r="AD56" s="759"/>
      <c r="AE56" s="759"/>
      <c r="AF56" s="759"/>
      <c r="AG56" s="759"/>
      <c r="AH56" s="759"/>
      <c r="AI56" s="759"/>
      <c r="AJ56" s="760"/>
      <c r="AK56" s="760"/>
      <c r="AL56" s="760"/>
      <c r="AM56" s="760"/>
      <c r="AN56" s="761"/>
      <c r="AO56" s="759"/>
      <c r="AP56" s="759"/>
      <c r="AQ56" s="759"/>
      <c r="AR56" s="759"/>
      <c r="AS56" s="759"/>
      <c r="AT56" s="759"/>
      <c r="AU56" s="759"/>
      <c r="AV56" s="759"/>
      <c r="AW56" s="759"/>
      <c r="AX56" s="759"/>
      <c r="AY56" s="759"/>
      <c r="AZ56" s="759"/>
      <c r="BA56" s="759"/>
      <c r="BB56" s="759"/>
      <c r="BC56" s="759"/>
      <c r="BD56" s="759"/>
      <c r="BE56" s="735"/>
      <c r="BF56" s="735"/>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row>
    <row r="57" spans="1:83" x14ac:dyDescent="0.45">
      <c r="C57" s="748"/>
      <c r="D57" s="748"/>
      <c r="E57" s="748"/>
      <c r="F57" s="748"/>
      <c r="G57" s="748"/>
      <c r="H57" s="748"/>
      <c r="I57" s="748"/>
      <c r="J57" s="748"/>
      <c r="K57" s="748"/>
      <c r="L57" s="748"/>
      <c r="M57" s="748"/>
      <c r="N57" s="748"/>
      <c r="AN57" s="763"/>
    </row>
    <row r="58" spans="1:83" x14ac:dyDescent="0.45">
      <c r="C58" s="748"/>
      <c r="D58" s="748"/>
      <c r="E58" s="748"/>
      <c r="F58" s="748"/>
      <c r="G58" s="748"/>
      <c r="H58" s="748"/>
      <c r="I58" s="748"/>
      <c r="J58" s="748"/>
      <c r="K58" s="748"/>
      <c r="L58" s="748"/>
      <c r="M58" s="748"/>
      <c r="N58" s="748"/>
      <c r="AN58" s="763"/>
    </row>
    <row r="59" spans="1:83" x14ac:dyDescent="0.45">
      <c r="C59" s="748"/>
      <c r="D59" s="748"/>
      <c r="E59" s="748"/>
      <c r="F59" s="748"/>
      <c r="G59" s="748"/>
      <c r="H59" s="748"/>
      <c r="I59" s="748"/>
      <c r="J59" s="748"/>
      <c r="K59" s="748"/>
      <c r="L59" s="748"/>
      <c r="M59" s="748"/>
      <c r="N59" s="748"/>
      <c r="AN59" s="763"/>
    </row>
    <row r="60" spans="1:83" x14ac:dyDescent="0.45">
      <c r="C60" s="748"/>
      <c r="D60" s="748"/>
      <c r="E60" s="748"/>
      <c r="F60" s="748"/>
      <c r="G60" s="748"/>
      <c r="H60" s="748"/>
      <c r="I60" s="748"/>
      <c r="J60" s="748"/>
      <c r="K60" s="748"/>
      <c r="L60" s="748"/>
      <c r="M60" s="748"/>
      <c r="N60" s="748"/>
      <c r="AN60" s="763"/>
    </row>
    <row r="61" spans="1:83" x14ac:dyDescent="0.45">
      <c r="C61" s="748"/>
      <c r="D61" s="748"/>
      <c r="E61" s="748"/>
      <c r="F61" s="748"/>
      <c r="G61" s="748"/>
      <c r="H61" s="748"/>
      <c r="I61" s="748"/>
      <c r="J61" s="748"/>
      <c r="K61" s="748"/>
      <c r="L61" s="748"/>
      <c r="M61" s="748"/>
      <c r="N61" s="748"/>
      <c r="AN61" s="763"/>
    </row>
    <row r="62" spans="1:83" x14ac:dyDescent="0.45">
      <c r="C62" s="748"/>
      <c r="D62" s="748"/>
      <c r="E62" s="748"/>
      <c r="F62" s="748"/>
      <c r="G62" s="748"/>
      <c r="H62" s="748"/>
      <c r="I62" s="748"/>
      <c r="J62" s="748"/>
      <c r="K62" s="748"/>
      <c r="L62" s="748"/>
      <c r="M62" s="748"/>
      <c r="N62" s="748"/>
    </row>
    <row r="63" spans="1:83" x14ac:dyDescent="0.45">
      <c r="C63" s="748"/>
      <c r="D63" s="748"/>
      <c r="E63" s="748"/>
      <c r="F63" s="748"/>
      <c r="G63" s="748"/>
      <c r="H63" s="748"/>
      <c r="I63" s="748"/>
      <c r="J63" s="748"/>
      <c r="K63" s="748"/>
      <c r="L63" s="748"/>
      <c r="M63" s="748"/>
      <c r="N63" s="748"/>
    </row>
    <row r="64" spans="1:83" x14ac:dyDescent="0.45">
      <c r="C64" s="748"/>
      <c r="D64" s="748"/>
      <c r="E64" s="748"/>
      <c r="F64" s="748"/>
      <c r="G64" s="748"/>
      <c r="H64" s="748"/>
      <c r="I64" s="748"/>
      <c r="J64" s="748"/>
      <c r="K64" s="748"/>
      <c r="L64" s="748"/>
      <c r="M64" s="748"/>
      <c r="N64" s="748"/>
    </row>
    <row r="65" spans="3:14" x14ac:dyDescent="0.45">
      <c r="C65" s="748"/>
      <c r="D65" s="748"/>
      <c r="E65" s="748"/>
      <c r="F65" s="748"/>
      <c r="G65" s="748"/>
      <c r="H65" s="748"/>
      <c r="I65" s="748"/>
      <c r="J65" s="748"/>
      <c r="K65" s="748"/>
      <c r="L65" s="748"/>
      <c r="M65" s="748"/>
      <c r="N65" s="748"/>
    </row>
    <row r="66" spans="3:14" x14ac:dyDescent="0.45">
      <c r="C66" s="748"/>
      <c r="D66" s="748"/>
      <c r="E66" s="748"/>
      <c r="F66" s="748"/>
      <c r="G66" s="748"/>
      <c r="H66" s="748"/>
      <c r="I66" s="748"/>
      <c r="J66" s="748"/>
      <c r="K66" s="748"/>
      <c r="L66" s="748"/>
      <c r="M66" s="748"/>
      <c r="N66" s="748"/>
    </row>
    <row r="67" spans="3:14" x14ac:dyDescent="0.45">
      <c r="C67" s="748"/>
      <c r="D67" s="748"/>
      <c r="E67" s="748"/>
      <c r="F67" s="748"/>
      <c r="G67" s="748"/>
      <c r="H67" s="748"/>
      <c r="I67" s="748"/>
      <c r="J67" s="748"/>
      <c r="K67" s="748"/>
      <c r="L67" s="748"/>
      <c r="M67" s="748"/>
      <c r="N67" s="748"/>
    </row>
    <row r="68" spans="3:14" x14ac:dyDescent="0.45">
      <c r="C68" s="748"/>
      <c r="D68" s="748"/>
      <c r="E68" s="748"/>
      <c r="F68" s="748"/>
      <c r="G68" s="748"/>
      <c r="H68" s="748"/>
      <c r="I68" s="748"/>
      <c r="J68" s="748"/>
      <c r="K68" s="748"/>
      <c r="L68" s="748"/>
      <c r="M68" s="748"/>
      <c r="N68" s="748"/>
    </row>
    <row r="69" spans="3:14" x14ac:dyDescent="0.45">
      <c r="C69" s="748"/>
      <c r="D69" s="748"/>
      <c r="E69" s="748"/>
      <c r="F69" s="748"/>
      <c r="G69" s="748"/>
      <c r="H69" s="748"/>
      <c r="I69" s="748"/>
      <c r="J69" s="748"/>
      <c r="K69" s="748"/>
      <c r="L69" s="748"/>
      <c r="M69" s="748"/>
      <c r="N69" s="748"/>
    </row>
    <row r="70" spans="3:14" x14ac:dyDescent="0.45">
      <c r="C70" s="748"/>
      <c r="D70" s="748"/>
      <c r="E70" s="748"/>
      <c r="F70" s="748"/>
      <c r="G70" s="748"/>
      <c r="H70" s="748"/>
      <c r="I70" s="748"/>
      <c r="J70" s="748"/>
      <c r="K70" s="748"/>
      <c r="L70" s="748"/>
      <c r="M70" s="748"/>
      <c r="N70" s="748"/>
    </row>
    <row r="71" spans="3:14" x14ac:dyDescent="0.45">
      <c r="C71" s="748"/>
      <c r="D71" s="748"/>
      <c r="E71" s="748"/>
      <c r="F71" s="748"/>
      <c r="G71" s="748"/>
      <c r="H71" s="748"/>
      <c r="I71" s="748"/>
      <c r="J71" s="748"/>
      <c r="K71" s="748"/>
      <c r="L71" s="748"/>
      <c r="M71" s="748"/>
      <c r="N71" s="748"/>
    </row>
    <row r="72" spans="3:14" x14ac:dyDescent="0.45">
      <c r="C72" s="748"/>
      <c r="D72" s="748"/>
      <c r="E72" s="748"/>
      <c r="F72" s="748"/>
      <c r="G72" s="748"/>
      <c r="H72" s="748"/>
      <c r="I72" s="748"/>
      <c r="J72" s="748"/>
      <c r="K72" s="748"/>
      <c r="L72" s="748"/>
      <c r="M72" s="748"/>
      <c r="N72" s="748"/>
    </row>
    <row r="73" spans="3:14" x14ac:dyDescent="0.45">
      <c r="C73" s="748"/>
      <c r="D73" s="748"/>
      <c r="E73" s="748"/>
      <c r="F73" s="748"/>
      <c r="G73" s="748"/>
      <c r="H73" s="748"/>
      <c r="I73" s="748"/>
      <c r="J73" s="748"/>
      <c r="K73" s="748"/>
      <c r="L73" s="748"/>
      <c r="M73" s="748"/>
      <c r="N73" s="748"/>
    </row>
    <row r="74" spans="3:14" x14ac:dyDescent="0.45">
      <c r="C74" s="748"/>
      <c r="D74" s="748"/>
      <c r="E74" s="748"/>
      <c r="F74" s="748"/>
      <c r="G74" s="748"/>
      <c r="H74" s="748"/>
      <c r="I74" s="748"/>
      <c r="J74" s="748"/>
      <c r="K74" s="748"/>
      <c r="L74" s="748"/>
      <c r="M74" s="748"/>
      <c r="N74" s="748"/>
    </row>
    <row r="75" spans="3:14" x14ac:dyDescent="0.45">
      <c r="C75" s="748"/>
      <c r="D75" s="748"/>
      <c r="E75" s="748"/>
      <c r="F75" s="748"/>
      <c r="G75" s="748"/>
      <c r="H75" s="748"/>
      <c r="I75" s="748"/>
      <c r="J75" s="748"/>
      <c r="K75" s="748"/>
      <c r="L75" s="748"/>
      <c r="M75" s="748"/>
      <c r="N75" s="748"/>
    </row>
    <row r="76" spans="3:14" x14ac:dyDescent="0.45">
      <c r="C76" s="748"/>
      <c r="D76" s="748"/>
      <c r="E76" s="748"/>
      <c r="F76" s="748"/>
      <c r="G76" s="748"/>
      <c r="H76" s="748"/>
      <c r="I76" s="748"/>
      <c r="J76" s="748"/>
      <c r="K76" s="748"/>
      <c r="L76" s="748"/>
      <c r="M76" s="748"/>
      <c r="N76" s="748"/>
    </row>
    <row r="77" spans="3:14" x14ac:dyDescent="0.45">
      <c r="C77" s="748"/>
      <c r="D77" s="748"/>
      <c r="E77" s="748"/>
      <c r="F77" s="748"/>
      <c r="G77" s="748"/>
      <c r="H77" s="748"/>
      <c r="I77" s="748"/>
      <c r="J77" s="748"/>
      <c r="K77" s="748"/>
      <c r="L77" s="748"/>
      <c r="M77" s="748"/>
      <c r="N77" s="748"/>
    </row>
    <row r="78" spans="3:14" x14ac:dyDescent="0.45">
      <c r="C78" s="748"/>
      <c r="D78" s="748"/>
      <c r="E78" s="748"/>
      <c r="F78" s="748"/>
      <c r="G78" s="748"/>
      <c r="H78" s="748"/>
      <c r="I78" s="748"/>
      <c r="J78" s="748"/>
      <c r="K78" s="748"/>
      <c r="L78" s="748"/>
      <c r="M78" s="748"/>
      <c r="N78" s="748"/>
    </row>
    <row r="79" spans="3:14" x14ac:dyDescent="0.45">
      <c r="C79" s="748"/>
      <c r="D79" s="748"/>
      <c r="E79" s="748"/>
      <c r="F79" s="748"/>
      <c r="G79" s="748"/>
      <c r="H79" s="748"/>
      <c r="I79" s="748"/>
      <c r="J79" s="748"/>
      <c r="K79" s="748"/>
      <c r="L79" s="748"/>
      <c r="M79" s="748"/>
      <c r="N79" s="748"/>
    </row>
    <row r="80" spans="3:14" x14ac:dyDescent="0.45">
      <c r="C80" s="748"/>
      <c r="D80" s="748"/>
      <c r="E80" s="748"/>
      <c r="F80" s="748"/>
      <c r="G80" s="748"/>
      <c r="H80" s="748"/>
      <c r="I80" s="748"/>
      <c r="J80" s="748"/>
      <c r="K80" s="748"/>
      <c r="L80" s="748"/>
      <c r="M80" s="748"/>
      <c r="N80" s="748"/>
    </row>
    <row r="81" spans="3:14" x14ac:dyDescent="0.45">
      <c r="C81" s="748"/>
      <c r="D81" s="748"/>
      <c r="E81" s="748"/>
      <c r="F81" s="748"/>
      <c r="G81" s="748"/>
      <c r="H81" s="748"/>
      <c r="I81" s="748"/>
      <c r="J81" s="748"/>
      <c r="K81" s="748"/>
      <c r="L81" s="748"/>
      <c r="M81" s="748"/>
      <c r="N81" s="748"/>
    </row>
    <row r="82" spans="3:14" x14ac:dyDescent="0.45">
      <c r="C82" s="748"/>
      <c r="D82" s="748"/>
      <c r="E82" s="748"/>
      <c r="F82" s="748"/>
      <c r="G82" s="748"/>
      <c r="H82" s="748"/>
      <c r="I82" s="748"/>
      <c r="J82" s="748"/>
      <c r="K82" s="748"/>
      <c r="L82" s="748"/>
      <c r="M82" s="748"/>
      <c r="N82" s="748"/>
    </row>
    <row r="83" spans="3:14" x14ac:dyDescent="0.45">
      <c r="C83" s="748"/>
      <c r="D83" s="748"/>
      <c r="E83" s="748"/>
      <c r="F83" s="748"/>
      <c r="G83" s="748"/>
      <c r="H83" s="748"/>
      <c r="I83" s="748"/>
      <c r="J83" s="748"/>
      <c r="K83" s="748"/>
      <c r="L83" s="748"/>
      <c r="M83" s="748"/>
      <c r="N83" s="748"/>
    </row>
    <row r="84" spans="3:14" x14ac:dyDescent="0.45">
      <c r="C84" s="748"/>
      <c r="D84" s="748"/>
      <c r="E84" s="748"/>
      <c r="F84" s="748"/>
      <c r="G84" s="748"/>
      <c r="H84" s="748"/>
      <c r="I84" s="748"/>
      <c r="J84" s="748"/>
      <c r="K84" s="748"/>
      <c r="L84" s="748"/>
      <c r="M84" s="748"/>
      <c r="N84" s="748"/>
    </row>
    <row r="85" spans="3:14" x14ac:dyDescent="0.45">
      <c r="C85" s="748"/>
      <c r="D85" s="748"/>
      <c r="E85" s="748"/>
      <c r="F85" s="748"/>
      <c r="G85" s="748"/>
      <c r="H85" s="748"/>
      <c r="I85" s="748"/>
      <c r="J85" s="748"/>
      <c r="K85" s="748"/>
      <c r="L85" s="748"/>
      <c r="M85" s="748"/>
      <c r="N85" s="748"/>
    </row>
    <row r="86" spans="3:14" x14ac:dyDescent="0.45">
      <c r="C86" s="748"/>
      <c r="D86" s="748"/>
      <c r="E86" s="748"/>
      <c r="F86" s="748"/>
      <c r="G86" s="748"/>
      <c r="H86" s="748"/>
      <c r="I86" s="748"/>
      <c r="J86" s="748"/>
      <c r="K86" s="748"/>
      <c r="L86" s="748"/>
      <c r="M86" s="748"/>
      <c r="N86" s="748"/>
    </row>
    <row r="87" spans="3:14" x14ac:dyDescent="0.45">
      <c r="C87" s="748"/>
      <c r="D87" s="748"/>
      <c r="E87" s="748"/>
      <c r="F87" s="748"/>
      <c r="G87" s="748"/>
      <c r="H87" s="748"/>
      <c r="I87" s="748"/>
      <c r="J87" s="748"/>
      <c r="K87" s="748"/>
      <c r="L87" s="748"/>
      <c r="M87" s="748"/>
      <c r="N87" s="748"/>
    </row>
    <row r="88" spans="3:14" x14ac:dyDescent="0.45">
      <c r="C88" s="748"/>
      <c r="D88" s="748"/>
      <c r="E88" s="748"/>
      <c r="F88" s="748"/>
      <c r="G88" s="748"/>
      <c r="H88" s="748"/>
      <c r="I88" s="748"/>
      <c r="J88" s="748"/>
      <c r="K88" s="748"/>
      <c r="L88" s="748"/>
      <c r="M88" s="748"/>
      <c r="N88" s="748"/>
    </row>
    <row r="89" spans="3:14" x14ac:dyDescent="0.45">
      <c r="C89" s="748"/>
      <c r="D89" s="748"/>
      <c r="E89" s="748"/>
      <c r="F89" s="748"/>
      <c r="G89" s="748"/>
      <c r="H89" s="748"/>
      <c r="I89" s="748"/>
      <c r="J89" s="748"/>
      <c r="K89" s="748"/>
      <c r="L89" s="748"/>
      <c r="M89" s="748"/>
      <c r="N89" s="748"/>
    </row>
    <row r="90" spans="3:14" x14ac:dyDescent="0.45">
      <c r="C90" s="748"/>
      <c r="D90" s="748"/>
      <c r="E90" s="748"/>
      <c r="F90" s="748"/>
      <c r="G90" s="748"/>
      <c r="H90" s="748"/>
      <c r="I90" s="748"/>
      <c r="J90" s="748"/>
      <c r="K90" s="748"/>
      <c r="L90" s="748"/>
      <c r="M90" s="748"/>
      <c r="N90" s="748"/>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B1D50-8F0C-4E74-8F60-1FCDBEBF22EB}">
  <sheetPr codeName="Sheet89"/>
  <dimension ref="A1:CH61"/>
  <sheetViews>
    <sheetView showGridLines="0" topLeftCell="A9" workbookViewId="0">
      <selection activeCell="C38" sqref="C38:N38"/>
    </sheetView>
  </sheetViews>
  <sheetFormatPr defaultColWidth="9.46484375" defaultRowHeight="14.25" x14ac:dyDescent="0.45"/>
  <cols>
    <col min="1" max="1" width="18.265625" style="15" customWidth="1"/>
    <col min="2" max="2" width="15.73046875" style="15" customWidth="1"/>
    <col min="3" max="8" width="6.46484375" style="24" bestFit="1" customWidth="1"/>
    <col min="9" max="9" width="8.46484375" style="626" bestFit="1" customWidth="1"/>
    <col min="10" max="14" width="8.46484375" style="24" bestFit="1" customWidth="1"/>
    <col min="15" max="15" width="9.73046875" style="24" customWidth="1"/>
    <col min="16" max="16" width="9.53125" style="24" bestFit="1" customWidth="1"/>
    <col min="17" max="17" width="6.53125" style="15" customWidth="1"/>
    <col min="18" max="19" width="8.53125" style="24" bestFit="1" customWidth="1"/>
    <col min="20" max="20" width="8.46484375" style="24" bestFit="1" customWidth="1"/>
    <col min="21" max="23" width="8.53125" style="24" bestFit="1" customWidth="1"/>
    <col min="24" max="24" width="8.46484375" style="24" bestFit="1" customWidth="1"/>
    <col min="25" max="26" width="8.53125" style="24" bestFit="1" customWidth="1"/>
    <col min="27" max="27" width="8.53125" style="762" bestFit="1" customWidth="1"/>
    <col min="28" max="28" width="8.46484375" style="762" bestFit="1" customWidth="1"/>
    <col min="29" max="31" width="8.53125" style="762" bestFit="1" customWidth="1"/>
    <col min="32" max="32" width="8.46484375" style="762" bestFit="1" customWidth="1"/>
    <col min="33" max="35" width="8.53125" style="762" bestFit="1" customWidth="1"/>
    <col min="36" max="36" width="8.46484375" style="751" bestFit="1" customWidth="1"/>
    <col min="37" max="39" width="8.53125" style="751" bestFit="1" customWidth="1"/>
    <col min="40" max="40" width="8.53125" style="764" bestFit="1" customWidth="1"/>
    <col min="41" max="43" width="8.73046875" style="762" bestFit="1" customWidth="1"/>
    <col min="44" max="44" width="8.46484375" style="762" bestFit="1" customWidth="1"/>
    <col min="45" max="48" width="8.53125" style="762" bestFit="1" customWidth="1"/>
    <col min="49" max="51" width="8.73046875" style="762" bestFit="1" customWidth="1"/>
    <col min="52" max="52" width="8.53125" style="762" bestFit="1" customWidth="1"/>
    <col min="53" max="55" width="8.73046875" style="762" bestFit="1" customWidth="1"/>
    <col min="56" max="56" width="8.53125" style="762" bestFit="1" customWidth="1"/>
    <col min="57" max="57" width="10.53125" style="17" customWidth="1"/>
    <col min="58" max="58" width="10.46484375" style="17" bestFit="1" customWidth="1"/>
    <col min="59" max="59" width="7.46484375" style="39" customWidth="1"/>
    <col min="60" max="60" width="8.265625" style="15" bestFit="1" customWidth="1"/>
    <col min="61" max="61" width="8.46484375" style="40" bestFit="1" customWidth="1"/>
    <col min="62" max="62" width="8.265625" style="40" bestFit="1" customWidth="1"/>
    <col min="63" max="63" width="8.46484375" style="40" bestFit="1" customWidth="1"/>
    <col min="64" max="64" width="8.265625" style="40" bestFit="1" customWidth="1"/>
    <col min="65" max="65" width="8.46484375" style="40" bestFit="1" customWidth="1"/>
    <col min="66" max="66" width="8.265625" style="40" bestFit="1" customWidth="1"/>
    <col min="67" max="67" width="8.46484375" style="40" bestFit="1" customWidth="1"/>
    <col min="68" max="68" width="8.265625" style="40" bestFit="1" customWidth="1"/>
    <col min="69" max="69" width="8.46484375" style="40" bestFit="1" customWidth="1"/>
    <col min="70" max="70" width="8.265625" style="40" bestFit="1" customWidth="1"/>
    <col min="71" max="72" width="8.46484375" style="40" bestFit="1" customWidth="1"/>
    <col min="73" max="73" width="8.53125" style="40" bestFit="1" customWidth="1"/>
    <col min="74" max="74" width="8.265625" style="40" bestFit="1" customWidth="1"/>
    <col min="75" max="76" width="8.46484375" style="40" bestFit="1" customWidth="1"/>
    <col min="77" max="77" width="8.53125" style="40" bestFit="1" customWidth="1"/>
    <col min="78" max="78" width="8.46484375" style="40" bestFit="1" customWidth="1"/>
    <col min="79" max="79" width="8.53125" style="40" bestFit="1" customWidth="1"/>
    <col min="80" max="81" width="9.53125" style="15" bestFit="1" customWidth="1"/>
    <col min="82" max="82" width="9.46484375" style="15"/>
    <col min="83" max="83" width="11.46484375" style="40" bestFit="1" customWidth="1"/>
    <col min="84" max="16384" width="9.46484375" style="519"/>
  </cols>
  <sheetData>
    <row r="1" spans="1:86" x14ac:dyDescent="0.45">
      <c r="A1" s="16" t="s">
        <v>228</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D1" s="24"/>
      <c r="BI1" s="63"/>
      <c r="BJ1" s="63"/>
      <c r="BK1" s="63"/>
      <c r="BL1" s="63"/>
      <c r="BM1" s="63"/>
      <c r="BN1" s="63"/>
      <c r="BO1" s="63"/>
      <c r="BP1" s="63"/>
      <c r="BQ1" s="63"/>
      <c r="BR1" s="63"/>
      <c r="BS1" s="63"/>
      <c r="BT1" s="63"/>
      <c r="BU1" s="63"/>
      <c r="BV1" s="63"/>
      <c r="BW1" s="63"/>
      <c r="BX1" s="63"/>
      <c r="BY1" s="63"/>
      <c r="BZ1" s="63"/>
      <c r="CA1" s="63"/>
      <c r="CB1" s="18"/>
      <c r="CC1" s="18"/>
      <c r="CE1" s="63"/>
    </row>
    <row r="2" spans="1:86" ht="20.25"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12" t="s">
        <v>226</v>
      </c>
      <c r="P2" s="112" t="s">
        <v>227</v>
      </c>
      <c r="Q2" s="162"/>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29" t="s">
        <v>229</v>
      </c>
      <c r="BE2" s="530" t="s">
        <v>231</v>
      </c>
      <c r="BF2" s="531" t="s">
        <v>232</v>
      </c>
      <c r="BG2" s="713"/>
      <c r="BH2" s="176" t="s">
        <v>39</v>
      </c>
      <c r="BI2" s="176" t="s">
        <v>40</v>
      </c>
      <c r="BJ2" s="176" t="s">
        <v>47</v>
      </c>
      <c r="BK2" s="176" t="s">
        <v>50</v>
      </c>
      <c r="BL2" s="176" t="s">
        <v>57</v>
      </c>
      <c r="BM2" s="176" t="s">
        <v>59</v>
      </c>
      <c r="BN2" s="176" t="s">
        <v>64</v>
      </c>
      <c r="BO2" s="176" t="s">
        <v>66</v>
      </c>
      <c r="BP2" s="176" t="s">
        <v>71</v>
      </c>
      <c r="BQ2" s="176" t="s">
        <v>81</v>
      </c>
      <c r="BR2" s="532" t="s">
        <v>93</v>
      </c>
      <c r="BS2" s="532" t="s">
        <v>94</v>
      </c>
      <c r="BT2" s="532" t="s">
        <v>109</v>
      </c>
      <c r="BU2" s="532" t="s">
        <v>134</v>
      </c>
      <c r="BV2" s="532" t="s">
        <v>147</v>
      </c>
      <c r="BW2" s="532" t="s">
        <v>161</v>
      </c>
      <c r="BX2" s="532" t="s">
        <v>177</v>
      </c>
      <c r="BY2" s="532" t="s">
        <v>192</v>
      </c>
      <c r="BZ2" s="532" t="s">
        <v>205</v>
      </c>
      <c r="CA2" s="532" t="s">
        <v>222</v>
      </c>
      <c r="CB2" s="533" t="s">
        <v>223</v>
      </c>
      <c r="CC2" s="533" t="s">
        <v>224</v>
      </c>
      <c r="CD2" s="175"/>
      <c r="CE2" s="176" t="s">
        <v>69</v>
      </c>
    </row>
    <row r="3" spans="1:86" x14ac:dyDescent="0.45">
      <c r="A3" s="110" t="s">
        <v>33</v>
      </c>
      <c r="B3" s="24"/>
      <c r="J3" s="742"/>
      <c r="K3" s="742"/>
      <c r="L3" s="742"/>
      <c r="M3" s="742"/>
      <c r="N3" s="742"/>
      <c r="Q3" s="200"/>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24"/>
      <c r="BD3" s="24"/>
      <c r="BE3" s="535"/>
      <c r="BG3" s="714"/>
      <c r="BH3" s="2"/>
      <c r="BI3" s="12"/>
      <c r="BJ3" s="12"/>
      <c r="BK3" s="12"/>
      <c r="BL3" s="12"/>
      <c r="BM3" s="12"/>
      <c r="BN3" s="12"/>
      <c r="BO3" s="12"/>
      <c r="BP3" s="12"/>
      <c r="BQ3" s="12"/>
      <c r="BR3" s="12"/>
      <c r="BS3" s="12"/>
      <c r="BT3" s="12"/>
      <c r="BU3" s="12"/>
      <c r="BV3" s="12"/>
      <c r="BW3" s="12"/>
      <c r="BX3" s="12"/>
      <c r="BY3" s="12"/>
      <c r="BZ3" s="12"/>
      <c r="CA3" s="12"/>
      <c r="CB3" s="537"/>
      <c r="CC3" s="537"/>
      <c r="CE3" s="12"/>
    </row>
    <row r="4" spans="1:86" x14ac:dyDescent="0.45">
      <c r="A4" s="23" t="s">
        <v>24</v>
      </c>
      <c r="B4" s="9"/>
      <c r="C4" s="555">
        <f t="shared" ref="C4:I4" si="0">SUM(C5:C9)</f>
        <v>188.79814274881392</v>
      </c>
      <c r="D4" s="555">
        <f t="shared" si="0"/>
        <v>151.62948037898974</v>
      </c>
      <c r="E4" s="555">
        <f t="shared" si="0"/>
        <v>191.59745623273366</v>
      </c>
      <c r="F4" s="555">
        <f t="shared" si="0"/>
        <v>191.13090398541374</v>
      </c>
      <c r="G4" s="555">
        <f t="shared" si="0"/>
        <v>190.66435173809376</v>
      </c>
      <c r="H4" s="555">
        <f t="shared" si="0"/>
        <v>190.50883432232041</v>
      </c>
      <c r="I4" s="555">
        <f t="shared" si="0"/>
        <v>188.9168452532702</v>
      </c>
      <c r="J4" s="555">
        <f>SUM(J5:J9)</f>
        <v>155.13502452182706</v>
      </c>
      <c r="K4" s="555">
        <f t="shared" ref="K4:L4" si="1">SUM(K5:K9)</f>
        <v>195.78754230351686</v>
      </c>
      <c r="L4" s="555">
        <f t="shared" si="1"/>
        <v>171.70170585576278</v>
      </c>
      <c r="M4" s="555">
        <f>SUM(M5:M9)</f>
        <v>174.28924187783372</v>
      </c>
      <c r="N4" s="555">
        <f>SUM(N5:N9)</f>
        <v>170.08359436851117</v>
      </c>
      <c r="O4" s="492">
        <f>IF(ISERROR(M4/L4),"N/A",IF(L4&lt;0,"N/A",IF(M4&lt;0,"N/A",IF(M4/L4-1&gt;300%,"&gt;±300%",IF(M4/L4-1&lt;-300%,"&gt;±300%",M4/L4-1)))))</f>
        <v>1.506994941706985E-2</v>
      </c>
      <c r="P4" s="492">
        <f>IF(ISERROR(N4/M4),"N/A",IF(M4&lt;0,"N/A",IF(N4&lt;0,"N/A",IF(N4/M4-1&gt;300%,"&gt;±300%",IF(N4/M4-1&lt;-300%,"&gt;±300%",N4/M4-1)))))</f>
        <v>-2.4130275994145745E-2</v>
      </c>
      <c r="Q4" s="27"/>
      <c r="R4" s="555">
        <v>40.901080348383893</v>
      </c>
      <c r="S4" s="555">
        <v>44.011428663850353</v>
      </c>
      <c r="T4" s="555">
        <v>42.300737090343802</v>
      </c>
      <c r="U4" s="555">
        <v>48.054881473956748</v>
      </c>
      <c r="V4" s="555">
        <v>51.476264620969843</v>
      </c>
      <c r="W4" s="555">
        <v>50.232125294783266</v>
      </c>
      <c r="X4" s="555">
        <v>39.656941022197316</v>
      </c>
      <c r="Y4" s="555">
        <v>51.320747205196525</v>
      </c>
      <c r="Z4" s="555">
        <v>50.387642710556584</v>
      </c>
      <c r="AA4" s="555">
        <v>46.499707316223514</v>
      </c>
      <c r="AB4" s="555">
        <v>44.633498326943645</v>
      </c>
      <c r="AC4" s="555">
        <v>48.36591630550339</v>
      </c>
      <c r="AD4" s="555">
        <v>48.676951137050033</v>
      </c>
      <c r="AE4" s="555">
        <v>49.299020800143325</v>
      </c>
      <c r="AF4" s="555">
        <v>40.434528101063925</v>
      </c>
      <c r="AG4" s="555">
        <v>49.921090463236617</v>
      </c>
      <c r="AH4" s="555">
        <v>51.787299452516493</v>
      </c>
      <c r="AI4" s="555">
        <v>48.676951137050033</v>
      </c>
      <c r="AJ4" s="555">
        <f t="shared" ref="AJ4:AY4" si="2">SUM(AJ5:AJ9)</f>
        <v>40.885058936352138</v>
      </c>
      <c r="AK4" s="555">
        <f t="shared" si="2"/>
        <v>51.62843634121672</v>
      </c>
      <c r="AL4" s="555">
        <f t="shared" si="2"/>
        <v>47.440605637247344</v>
      </c>
      <c r="AM4" s="555">
        <f t="shared" si="2"/>
        <v>48.962744338453987</v>
      </c>
      <c r="AN4" s="555">
        <f t="shared" si="2"/>
        <v>38.812001782593597</v>
      </c>
      <c r="AO4" s="555">
        <f t="shared" si="2"/>
        <v>29.296653552034687</v>
      </c>
      <c r="AP4" s="555">
        <f t="shared" si="2"/>
        <v>46.512021984401102</v>
      </c>
      <c r="AQ4" s="555">
        <f t="shared" si="2"/>
        <v>40.514347202797673</v>
      </c>
      <c r="AR4" s="555">
        <f t="shared" si="2"/>
        <v>45.542903918350092</v>
      </c>
      <c r="AS4" s="555">
        <f t="shared" si="2"/>
        <v>48.680785893131095</v>
      </c>
      <c r="AT4" s="555">
        <f t="shared" si="2"/>
        <v>48.855437355043456</v>
      </c>
      <c r="AU4" s="555">
        <f t="shared" si="2"/>
        <v>52.708415136992201</v>
      </c>
      <c r="AV4" s="555">
        <f t="shared" si="2"/>
        <v>39.5924690340794</v>
      </c>
      <c r="AW4" s="555">
        <f t="shared" si="2"/>
        <v>47.568129356270781</v>
      </c>
      <c r="AX4" s="555">
        <f t="shared" si="2"/>
        <v>43.225594210573327</v>
      </c>
      <c r="AY4" s="555">
        <f t="shared" si="2"/>
        <v>41.315513254839296</v>
      </c>
      <c r="AZ4" s="555">
        <f>SUM(AZ5:AZ9)</f>
        <v>37.08348699163453</v>
      </c>
      <c r="BA4" s="555">
        <f>SUM(BA5:BA9)</f>
        <v>46.231254323948036</v>
      </c>
      <c r="BB4" s="555">
        <f>SUM(BB5:BB9)</f>
        <v>43.330502311067342</v>
      </c>
      <c r="BC4" s="555">
        <f>SUM(BC5:BC9)</f>
        <v>47.643998251183788</v>
      </c>
      <c r="BD4" s="555">
        <f>SUM(BD5:BD9)</f>
        <v>38.417842546903636</v>
      </c>
      <c r="BE4" s="492">
        <f>IF(ISERROR(BD4/AZ4),"N/A",IF(AZ4&lt;0,"N/A",IF(BD4&lt;0,"N/A",IF(BD4/AZ4-1&gt;300%,"&gt;±300%",IF(BD4/AZ4-1&lt;-300%,"&gt;±300%",BD4/AZ4-1)))))</f>
        <v>3.598247261834131E-2</v>
      </c>
      <c r="BF4" s="492">
        <f>IF(ISERROR(BD4/BC4),"N/A",IF(BC4&lt;0,"N/A",IF(BD4&lt;0,"N/A",IF(BD4/BC4-1&gt;300%,"&gt;±300%",IF(BD4/BC4-1&lt;-300%,"&gt;±300%",BD4/BC4-1)))))</f>
        <v>-0.19364780545156945</v>
      </c>
      <c r="BG4" s="4"/>
      <c r="BH4" s="9">
        <f t="shared" ref="BH4:BI4" si="3">SUM(BH5:BH9)</f>
        <v>66.716971366755487</v>
      </c>
      <c r="BI4" s="9">
        <f t="shared" si="3"/>
        <v>84.912509012234239</v>
      </c>
      <c r="BJ4" s="9">
        <f t="shared" ref="BJ4:BJ10" si="4">SUM(T4:U4)</f>
        <v>90.355618564300556</v>
      </c>
      <c r="BK4" s="9">
        <f t="shared" ref="BK4:BK10" si="5">SUM(V4:W4)</f>
        <v>101.70838991575312</v>
      </c>
      <c r="BL4" s="9">
        <f t="shared" ref="BL4:BL10" si="6">SUM(X4:Y4)</f>
        <v>90.977688227393841</v>
      </c>
      <c r="BM4" s="9">
        <f t="shared" ref="BM4:BM10" si="7">SUM(Z4:AA4)</f>
        <v>96.887350026780098</v>
      </c>
      <c r="BN4" s="9">
        <f t="shared" ref="BN4:BN10" si="8">SUM(AB4:AC4)</f>
        <v>92.999414632447042</v>
      </c>
      <c r="BO4" s="9">
        <f t="shared" ref="BO4:BO11" si="9">SUM(AD4:AE4)</f>
        <v>97.97597193719335</v>
      </c>
      <c r="BP4" s="9">
        <f t="shared" ref="BP4:BP11" si="10">SUM(AF4:AG4)</f>
        <v>90.355618564300542</v>
      </c>
      <c r="BQ4" s="9">
        <f t="shared" ref="BQ4:BQ11" si="11">SUM(AH4:AI4)</f>
        <v>100.46425058956652</v>
      </c>
      <c r="BR4" s="9">
        <f t="shared" ref="BR4:BR11" si="12">SUM(AJ4:AK4)</f>
        <v>92.513495277568865</v>
      </c>
      <c r="BS4" s="9">
        <f t="shared" ref="BS4:BS11" si="13">SUM(AL4:AM4)</f>
        <v>96.403349975701332</v>
      </c>
      <c r="BT4" s="9">
        <f t="shared" ref="BT4:BT11" si="14">SUM(AN4:AO4)</f>
        <v>68.108655334628281</v>
      </c>
      <c r="BU4" s="9">
        <f t="shared" ref="BU4:BU11" si="15">SUM(AP4:AQ4)</f>
        <v>87.026369187198782</v>
      </c>
      <c r="BV4" s="9">
        <f t="shared" ref="BV4:BV11" si="16">SUM(AR4:AS4)</f>
        <v>94.223689811481194</v>
      </c>
      <c r="BW4" s="9">
        <f t="shared" ref="BW4:BW11" si="17">SUM(AT4:AU4)</f>
        <v>101.56385249203566</v>
      </c>
      <c r="BX4" s="9">
        <f t="shared" ref="BX4:BX11" si="18">SUM(AV4:AW4)</f>
        <v>87.160598390350174</v>
      </c>
      <c r="BY4" s="9">
        <f>SUM(AX4:AY4)</f>
        <v>84.541107465412622</v>
      </c>
      <c r="BZ4" s="9">
        <f>SUM(AZ4:BA4)</f>
        <v>83.314741315582566</v>
      </c>
      <c r="CA4" s="9">
        <f>BB4+BC4</f>
        <v>90.974500562251137</v>
      </c>
      <c r="CB4" s="492">
        <f>IF(ISERROR(CA4/BY4),"N/A",IF(BY4&lt;0,"N/A",IF(CA4&lt;0,"N/A",IF(CA4/BY4-1&gt;300%,"&gt;±300%",IF(CA4/BY4-1&lt;-300%,"&gt;±300%",CA4/BY4-1)))))</f>
        <v>7.6097809571166852E-2</v>
      </c>
      <c r="CC4" s="492">
        <f>IF(ISERROR(CA4/BZ4),"N/A",IF(BZ4&lt;0,"N/A",IF(CA4&lt;0,"N/A",IF(CA4/BZ4-1&gt;300%,"&gt;±300%",IF(CA4/BZ4-1&lt;-300%,"&gt;±300%",CA4/BZ4-1)))))</f>
        <v>9.1937622630965832E-2</v>
      </c>
      <c r="CD4" s="19"/>
      <c r="CE4" s="9">
        <f>SUM(AZ4:BC4)</f>
        <v>174.28924187783372</v>
      </c>
      <c r="CG4" s="696"/>
      <c r="CH4" s="696"/>
    </row>
    <row r="5" spans="1:86" x14ac:dyDescent="0.45">
      <c r="A5" s="10"/>
      <c r="B5" s="10" t="s">
        <v>0</v>
      </c>
      <c r="C5" s="7">
        <v>135.45566913856416</v>
      </c>
      <c r="D5" s="7">
        <v>97.509419689873397</v>
      </c>
      <c r="E5" s="7">
        <v>139.34360453289722</v>
      </c>
      <c r="F5" s="7">
        <v>135.7667039701108</v>
      </c>
      <c r="G5" s="7">
        <v>136.3887736332041</v>
      </c>
      <c r="H5" s="7">
        <v>139.03256970135058</v>
      </c>
      <c r="I5" s="7">
        <v>136.05938807419548</v>
      </c>
      <c r="J5" s="7">
        <v>102.58790546353154</v>
      </c>
      <c r="K5" s="7">
        <v>145.51432565641957</v>
      </c>
      <c r="L5" s="7">
        <v>121.76968259954859</v>
      </c>
      <c r="M5" s="7">
        <v>123.0500036986532</v>
      </c>
      <c r="N5" s="7">
        <v>120.39196083475184</v>
      </c>
      <c r="O5" s="26">
        <f t="shared" ref="O5:P46" si="19">IF(ISERROR(M5/L5),"N/A",IF(L5&lt;0,"N/A",IF(M5&lt;0,"N/A",IF(M5/L5-1&gt;300%,"&gt;±300%",IF(M5/L5-1&lt;-300%,"&gt;±300%",M5/L5-1)))))</f>
        <v>1.0514284604937973E-2</v>
      </c>
      <c r="P5" s="26">
        <f t="shared" si="19"/>
        <v>-2.1601322909431619E-2</v>
      </c>
      <c r="Q5" s="27"/>
      <c r="R5" s="7">
        <v>27.060030344558168</v>
      </c>
      <c r="S5" s="7">
        <v>30.481413491571267</v>
      </c>
      <c r="T5" s="7">
        <v>29.237274165384687</v>
      </c>
      <c r="U5" s="7">
        <v>35.146935964770954</v>
      </c>
      <c r="V5" s="7">
        <v>37.79073203291744</v>
      </c>
      <c r="W5" s="7">
        <v>37.168662369824148</v>
      </c>
      <c r="X5" s="7">
        <v>25.349338771051617</v>
      </c>
      <c r="Y5" s="7">
        <v>37.324179785597472</v>
      </c>
      <c r="Z5" s="7">
        <v>36.70211012250418</v>
      </c>
      <c r="AA5" s="7">
        <v>33.280726975491078</v>
      </c>
      <c r="AB5" s="7">
        <v>32.036587649304494</v>
      </c>
      <c r="AC5" s="7">
        <v>34.058314054357695</v>
      </c>
      <c r="AD5" s="7">
        <v>35.457970796317596</v>
      </c>
      <c r="AE5" s="7">
        <v>34.680383717450987</v>
      </c>
      <c r="AF5" s="7">
        <v>28.459687086518073</v>
      </c>
      <c r="AG5" s="7">
        <v>36.080040459410888</v>
      </c>
      <c r="AH5" s="7">
        <v>38.257284280237407</v>
      </c>
      <c r="AI5" s="7">
        <v>36.391075290957531</v>
      </c>
      <c r="AJ5" s="7">
        <v>27.012406921212804</v>
      </c>
      <c r="AK5" s="7">
        <v>37.728678121225506</v>
      </c>
      <c r="AL5" s="7">
        <v>34.608893415970577</v>
      </c>
      <c r="AM5" s="7">
        <v>36.709409615786591</v>
      </c>
      <c r="AN5" s="7">
        <v>26.215770725291211</v>
      </c>
      <c r="AO5" s="7">
        <v>16.202473439144018</v>
      </c>
      <c r="AP5" s="7">
        <v>33.020964807724162</v>
      </c>
      <c r="AQ5" s="7">
        <v>27.148696491372153</v>
      </c>
      <c r="AR5" s="7">
        <v>31.970494864749458</v>
      </c>
      <c r="AS5" s="7">
        <v>36.558180392232209</v>
      </c>
      <c r="AT5" s="7">
        <v>37.356391601671888</v>
      </c>
      <c r="AU5" s="7">
        <v>39.62925879776602</v>
      </c>
      <c r="AV5" s="7">
        <v>27.302669792476863</v>
      </c>
      <c r="AW5" s="7">
        <v>35.110371862385122</v>
      </c>
      <c r="AX5" s="7">
        <v>30.405022338502366</v>
      </c>
      <c r="AY5" s="7">
        <v>28.951618606184237</v>
      </c>
      <c r="AZ5" s="7">
        <v>24.20331116263176</v>
      </c>
      <c r="BA5" s="7">
        <v>32.68964850071108</v>
      </c>
      <c r="BB5" s="7">
        <v>30.614678153387356</v>
      </c>
      <c r="BC5" s="7">
        <v>35.542365881923004</v>
      </c>
      <c r="BD5" s="7">
        <v>25.38362300309123</v>
      </c>
      <c r="BE5" s="492">
        <f t="shared" ref="BE5:BE44" si="20">IF(ISERROR(BD5/AZ5),"N/A",IF(AZ5&lt;0,"N/A",IF(BD5&lt;0,"N/A",IF(BD5/AZ5-1&gt;300%,"&gt;±300%",IF(BD5/AZ5-1&lt;-300%,"&gt;±300%",BD5/AZ5-1)))))</f>
        <v>4.8766544070292017E-2</v>
      </c>
      <c r="BF5" s="492">
        <f t="shared" ref="BF5:BF44" si="21">IF(ISERROR(BD5/BC5),"N/A",IF(BC5&lt;0,"N/A",IF(BD5&lt;0,"N/A",IF(BD5/BC5-1&gt;300%,"&gt;±300%",IF(BD5/BC5-1&lt;-300%,"&gt;±300%",BD5/BC5-1)))))</f>
        <v>-0.28582067138075784</v>
      </c>
      <c r="BG5" s="4"/>
      <c r="BH5" s="13">
        <f t="shared" ref="BH5:BH10" si="22">D5-BI5</f>
        <v>39.967975853743965</v>
      </c>
      <c r="BI5" s="13">
        <f>SUM(R5:S5)</f>
        <v>57.541443836129432</v>
      </c>
      <c r="BJ5" s="13">
        <f t="shared" si="4"/>
        <v>64.384210130155637</v>
      </c>
      <c r="BK5" s="13">
        <f t="shared" si="5"/>
        <v>74.959394402741594</v>
      </c>
      <c r="BL5" s="13">
        <f t="shared" si="6"/>
        <v>62.673518556649086</v>
      </c>
      <c r="BM5" s="13">
        <f t="shared" si="7"/>
        <v>69.982837097995258</v>
      </c>
      <c r="BN5" s="13">
        <f t="shared" si="8"/>
        <v>66.094901703662188</v>
      </c>
      <c r="BO5" s="13">
        <f t="shared" si="9"/>
        <v>70.138354513768576</v>
      </c>
      <c r="BP5" s="13">
        <f t="shared" si="10"/>
        <v>64.539727545928969</v>
      </c>
      <c r="BQ5" s="13">
        <f t="shared" si="11"/>
        <v>74.648359571194931</v>
      </c>
      <c r="BR5" s="13">
        <f t="shared" si="12"/>
        <v>64.741085042438314</v>
      </c>
      <c r="BS5" s="13">
        <f t="shared" si="13"/>
        <v>71.318303031757168</v>
      </c>
      <c r="BT5" s="13">
        <f t="shared" si="14"/>
        <v>42.418244164435229</v>
      </c>
      <c r="BU5" s="13">
        <f t="shared" si="15"/>
        <v>60.169661299096319</v>
      </c>
      <c r="BV5" s="13">
        <f t="shared" si="16"/>
        <v>68.528675256981671</v>
      </c>
      <c r="BW5" s="7">
        <f t="shared" si="17"/>
        <v>76.985650399437901</v>
      </c>
      <c r="BX5" s="7">
        <f t="shared" si="18"/>
        <v>62.413041654861985</v>
      </c>
      <c r="BY5" s="7">
        <f>SUM(AX5:AY5)</f>
        <v>59.356640944686603</v>
      </c>
      <c r="BZ5" s="7">
        <f t="shared" ref="BZ5:BZ11" si="23">SUM(AZ5:BA5)</f>
        <v>56.892959663342836</v>
      </c>
      <c r="CA5" s="7">
        <f>BB5+BC5</f>
        <v>66.157044035310363</v>
      </c>
      <c r="CB5" s="492">
        <f t="shared" ref="CB5:CB11" si="24">IF(ISERROR(CA5/BY5),"N/A",IF(BY5&lt;0,"N/A",IF(CA5&lt;0,"N/A",IF(CA5/BY5-1&gt;300%,"&gt;±300%",IF(CA5/BY5-1&lt;-300%,"&gt;±300%",CA5/BY5-1)))))</f>
        <v>0.11456852986274835</v>
      </c>
      <c r="CC5" s="492">
        <f t="shared" ref="CC5:CC11" si="25">IF(ISERROR(CA5/BZ5),"N/A",IF(BZ5&lt;0,"N/A",IF(CA5&lt;0,"N/A",IF(CA5/BZ5-1&gt;300%,"&gt;±300%",IF(CA5/BZ5-1&lt;-300%,"&gt;±300%",CA5/BZ5-1)))))</f>
        <v>0.16283358128644765</v>
      </c>
      <c r="CD5" s="19"/>
      <c r="CE5" s="13">
        <f>SUM(BA5:BD5)</f>
        <v>124.23031553911267</v>
      </c>
      <c r="CG5" s="696"/>
      <c r="CH5" s="696"/>
    </row>
    <row r="6" spans="1:86"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15.783014636677104</v>
      </c>
      <c r="N6" s="7">
        <v>15.629425300029904</v>
      </c>
      <c r="O6" s="26">
        <f t="shared" si="19"/>
        <v>5.7149351140418414E-2</v>
      </c>
      <c r="P6" s="26">
        <f t="shared" si="19"/>
        <v>-9.7313054687463429E-3</v>
      </c>
      <c r="Q6" s="27"/>
      <c r="R6" s="7">
        <v>2.9548308996931332</v>
      </c>
      <c r="S6" s="7">
        <v>2.9548308996931332</v>
      </c>
      <c r="T6" s="7">
        <v>2.9548308996931332</v>
      </c>
      <c r="U6" s="7">
        <v>2.4882786523731646</v>
      </c>
      <c r="V6" s="7">
        <v>3.5769005627864243</v>
      </c>
      <c r="W6" s="7">
        <v>3.4213831470131013</v>
      </c>
      <c r="X6" s="7">
        <v>4.0434528101063929</v>
      </c>
      <c r="Y6" s="7">
        <v>3.7324179785597473</v>
      </c>
      <c r="Z6" s="7">
        <v>3.7324179785597473</v>
      </c>
      <c r="AA6" s="7">
        <v>3.7324179785597473</v>
      </c>
      <c r="AB6" s="7">
        <v>3.5769005627864243</v>
      </c>
      <c r="AC6" s="7">
        <v>3.8879353943330699</v>
      </c>
      <c r="AD6" s="7">
        <v>3.1103483154664557</v>
      </c>
      <c r="AE6" s="7">
        <v>4.354487641653038</v>
      </c>
      <c r="AF6" s="7">
        <v>3.5769005627864243</v>
      </c>
      <c r="AG6" s="7">
        <v>3.5769005627864243</v>
      </c>
      <c r="AH6" s="7">
        <v>3.7324179785597473</v>
      </c>
      <c r="AI6" s="7">
        <v>3.7324179785597473</v>
      </c>
      <c r="AJ6" s="7">
        <v>3.4667049126050227</v>
      </c>
      <c r="AK6" s="7">
        <v>3.6955420527836433</v>
      </c>
      <c r="AL6" s="7">
        <v>3.7033869556366028</v>
      </c>
      <c r="AM6" s="7">
        <v>3.3742062817196756</v>
      </c>
      <c r="AN6" s="7">
        <v>3.3482512679110878</v>
      </c>
      <c r="AO6" s="7">
        <v>3.4196663601124042</v>
      </c>
      <c r="AP6" s="7">
        <v>3.5889184881456617</v>
      </c>
      <c r="AQ6" s="7">
        <v>3.5657323845869722</v>
      </c>
      <c r="AR6" s="7">
        <v>3.6652699698430973</v>
      </c>
      <c r="AS6" s="7">
        <v>3.8871446868646484</v>
      </c>
      <c r="AT6" s="7">
        <v>3.596152537241005</v>
      </c>
      <c r="AU6" s="7">
        <v>3.9413442668761012</v>
      </c>
      <c r="AV6" s="7">
        <v>3.6378943919366438</v>
      </c>
      <c r="AW6" s="7">
        <v>3.8552936342176531</v>
      </c>
      <c r="AX6" s="7">
        <v>3.6011000708158041</v>
      </c>
      <c r="AY6" s="7">
        <v>3.8354989001565589</v>
      </c>
      <c r="AZ6" s="7">
        <v>3.5973495379274225</v>
      </c>
      <c r="BA6" s="7">
        <v>3.9283248322425961</v>
      </c>
      <c r="BB6" s="7">
        <v>4.1177051862858303</v>
      </c>
      <c r="BC6" s="7">
        <v>4.1396350802212556</v>
      </c>
      <c r="BD6" s="7">
        <v>3.7661382442539644</v>
      </c>
      <c r="BE6" s="492">
        <f t="shared" si="20"/>
        <v>4.6920296331222744E-2</v>
      </c>
      <c r="BF6" s="492">
        <f t="shared" si="21"/>
        <v>-9.0224579879472966E-2</v>
      </c>
      <c r="BG6" s="4"/>
      <c r="BH6" s="13">
        <f t="shared" si="22"/>
        <v>6.6872488782528796</v>
      </c>
      <c r="BI6" s="13">
        <f t="shared" ref="BI6:BI10" si="26">SUM(R6:S6)</f>
        <v>5.9096617993862663</v>
      </c>
      <c r="BJ6" s="13">
        <f t="shared" si="4"/>
        <v>5.4431095520662982</v>
      </c>
      <c r="BK6" s="13">
        <f t="shared" si="5"/>
        <v>6.9982837097995256</v>
      </c>
      <c r="BL6" s="13">
        <f t="shared" si="6"/>
        <v>7.7758707886661398</v>
      </c>
      <c r="BM6" s="13">
        <f t="shared" si="7"/>
        <v>7.4648359571194947</v>
      </c>
      <c r="BN6" s="13">
        <f t="shared" si="8"/>
        <v>7.4648359571194938</v>
      </c>
      <c r="BO6" s="13">
        <f t="shared" si="9"/>
        <v>7.4648359571194938</v>
      </c>
      <c r="BP6" s="13">
        <f t="shared" si="10"/>
        <v>7.1538011255728486</v>
      </c>
      <c r="BQ6" s="13">
        <f t="shared" si="11"/>
        <v>7.4648359571194947</v>
      </c>
      <c r="BR6" s="13">
        <f t="shared" si="12"/>
        <v>7.1622469653886665</v>
      </c>
      <c r="BS6" s="13">
        <f t="shared" si="13"/>
        <v>7.0775932373562789</v>
      </c>
      <c r="BT6" s="13">
        <f t="shared" si="14"/>
        <v>6.7679176280234916</v>
      </c>
      <c r="BU6" s="13">
        <f t="shared" si="15"/>
        <v>7.1546508727326339</v>
      </c>
      <c r="BV6" s="13">
        <f t="shared" si="16"/>
        <v>7.5524146567077457</v>
      </c>
      <c r="BW6" s="7">
        <f t="shared" si="17"/>
        <v>7.5374968041171062</v>
      </c>
      <c r="BX6" s="7">
        <f t="shared" si="18"/>
        <v>7.4931880261542965</v>
      </c>
      <c r="BY6" s="7">
        <f t="shared" ref="BY6:BY11" si="27">SUM(AX6:AY6)</f>
        <v>7.436598970972363</v>
      </c>
      <c r="BZ6" s="7">
        <f>SUM(AZ6:BA6)</f>
        <v>7.5256743701700186</v>
      </c>
      <c r="CA6" s="7">
        <f t="shared" ref="CA6:CA11" si="28">BB6+BC6</f>
        <v>8.2573402665070859</v>
      </c>
      <c r="CB6" s="492">
        <f t="shared" si="24"/>
        <v>0.1103651412074742</v>
      </c>
      <c r="CC6" s="492">
        <f t="shared" si="25"/>
        <v>9.7222635520507916E-2</v>
      </c>
      <c r="CD6" s="19"/>
      <c r="CE6" s="13">
        <f t="shared" ref="CE6:CE44" si="29">SUM(BA6:BD6)</f>
        <v>15.951803343003647</v>
      </c>
      <c r="CG6" s="696"/>
      <c r="CH6" s="696"/>
    </row>
    <row r="7" spans="1:86"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8.5751393937560909</v>
      </c>
      <c r="N7" s="7">
        <v>8.5920547278875929</v>
      </c>
      <c r="O7" s="26">
        <f t="shared" si="19"/>
        <v>4.9752702418073058E-2</v>
      </c>
      <c r="P7" s="26">
        <f t="shared" si="19"/>
        <v>1.9726016516792289E-3</v>
      </c>
      <c r="Q7" s="27"/>
      <c r="R7" s="7">
        <v>3.2658657312397787</v>
      </c>
      <c r="S7" s="7">
        <v>3.5769005627864243</v>
      </c>
      <c r="T7" s="7">
        <v>3.1103483154664557</v>
      </c>
      <c r="U7" s="7">
        <v>3.1103483154664557</v>
      </c>
      <c r="V7" s="7">
        <v>2.7993134839198102</v>
      </c>
      <c r="W7" s="7">
        <v>3.1103483154664557</v>
      </c>
      <c r="X7" s="7">
        <v>3.1103483154664557</v>
      </c>
      <c r="Y7" s="7">
        <v>3.2658657312397787</v>
      </c>
      <c r="Z7" s="7">
        <v>3.1103483154664557</v>
      </c>
      <c r="AA7" s="7">
        <v>2.6437960681464876</v>
      </c>
      <c r="AB7" s="7">
        <v>2.9548308996931332</v>
      </c>
      <c r="AC7" s="7">
        <v>2.6437960681464876</v>
      </c>
      <c r="AD7" s="7">
        <v>2.9548308996931332</v>
      </c>
      <c r="AE7" s="7">
        <v>2.9548308996931332</v>
      </c>
      <c r="AF7" s="7">
        <v>2.7993134839198102</v>
      </c>
      <c r="AG7" s="7">
        <v>2.6437960681464876</v>
      </c>
      <c r="AH7" s="7">
        <v>2.7993134839198102</v>
      </c>
      <c r="AI7" s="7">
        <v>2.7993134839198102</v>
      </c>
      <c r="AJ7" s="7">
        <v>2.6484460828143113</v>
      </c>
      <c r="AK7" s="7">
        <v>3.0666189953948182</v>
      </c>
      <c r="AL7" s="7">
        <v>2.4422150158907696</v>
      </c>
      <c r="AM7" s="7">
        <v>2.926108388173958</v>
      </c>
      <c r="AN7" s="7">
        <v>3.0439851299780694</v>
      </c>
      <c r="AO7" s="7">
        <v>2.7000643071421959</v>
      </c>
      <c r="AP7" s="7">
        <v>2.2024306936979214</v>
      </c>
      <c r="AQ7" s="7">
        <v>2.5422846689966856</v>
      </c>
      <c r="AR7" s="7">
        <v>2.5929746334178696</v>
      </c>
      <c r="AS7" s="7">
        <v>2.3422862657091801</v>
      </c>
      <c r="AT7" s="7">
        <v>1.573821608791877</v>
      </c>
      <c r="AU7" s="7">
        <v>1.9897203190144503</v>
      </c>
      <c r="AV7" s="7">
        <v>2.0605589098799522</v>
      </c>
      <c r="AW7" s="7">
        <v>2.0060939883115054</v>
      </c>
      <c r="AX7" s="7">
        <v>2.0708654024933026</v>
      </c>
      <c r="AY7" s="7">
        <v>2.0312050319663713</v>
      </c>
      <c r="AZ7" s="7">
        <v>2.2000997485412235</v>
      </c>
      <c r="BA7" s="7">
        <v>2.2604946265804693</v>
      </c>
      <c r="BB7" s="7">
        <v>1.877695563132693</v>
      </c>
      <c r="BC7" s="7">
        <v>2.2368494555017078</v>
      </c>
      <c r="BD7" s="7">
        <v>2.2325879374489315</v>
      </c>
      <c r="BE7" s="492">
        <f t="shared" si="20"/>
        <v>1.4766689069097616E-2</v>
      </c>
      <c r="BF7" s="492">
        <f t="shared" si="21"/>
        <v>-1.9051429868446323E-3</v>
      </c>
      <c r="BG7" s="4"/>
      <c r="BH7" s="13">
        <f t="shared" si="22"/>
        <v>5.4431095520662982</v>
      </c>
      <c r="BI7" s="13">
        <f t="shared" si="26"/>
        <v>6.8427662940262035</v>
      </c>
      <c r="BJ7" s="13">
        <f t="shared" si="4"/>
        <v>6.2206966309329115</v>
      </c>
      <c r="BK7" s="13">
        <f t="shared" si="5"/>
        <v>5.9096617993862655</v>
      </c>
      <c r="BL7" s="13">
        <f t="shared" si="6"/>
        <v>6.3762140467062345</v>
      </c>
      <c r="BM7" s="13">
        <f t="shared" si="7"/>
        <v>5.7541443836129433</v>
      </c>
      <c r="BN7" s="13">
        <f t="shared" si="8"/>
        <v>5.5986269678396212</v>
      </c>
      <c r="BO7" s="13">
        <f t="shared" si="9"/>
        <v>5.9096617993862663</v>
      </c>
      <c r="BP7" s="13">
        <f t="shared" si="10"/>
        <v>5.4431095520662982</v>
      </c>
      <c r="BQ7" s="13">
        <f t="shared" si="11"/>
        <v>5.5986269678396203</v>
      </c>
      <c r="BR7" s="13">
        <f t="shared" si="12"/>
        <v>5.715065078209129</v>
      </c>
      <c r="BS7" s="13">
        <f t="shared" si="13"/>
        <v>5.3683234040647276</v>
      </c>
      <c r="BT7" s="13">
        <f t="shared" si="14"/>
        <v>5.7440494371202657</v>
      </c>
      <c r="BU7" s="13">
        <f t="shared" si="15"/>
        <v>4.744715362694607</v>
      </c>
      <c r="BV7" s="13">
        <f t="shared" si="16"/>
        <v>4.9352608991270497</v>
      </c>
      <c r="BW7" s="7">
        <f t="shared" si="17"/>
        <v>3.5635419278063276</v>
      </c>
      <c r="BX7" s="7">
        <f t="shared" si="18"/>
        <v>4.0666528981914576</v>
      </c>
      <c r="BY7" s="7">
        <f t="shared" si="27"/>
        <v>4.1020704344596739</v>
      </c>
      <c r="BZ7" s="7">
        <f t="shared" si="23"/>
        <v>4.4605943751216923</v>
      </c>
      <c r="CA7" s="7">
        <f t="shared" si="28"/>
        <v>4.1145450186344004</v>
      </c>
      <c r="CB7" s="492">
        <f t="shared" si="24"/>
        <v>3.0410458265008877E-3</v>
      </c>
      <c r="CC7" s="492">
        <f>IF(ISERROR(CA7/BZ7),"N/A",IF(BZ7&lt;0,"N/A",IF(CA7&lt;0,"N/A",IF(CA7/BZ7-1&gt;300%,"&gt;±300%",IF(CA7/BZ7-1&lt;-300%,"&gt;±300%",CA7/BZ7-1)))))</f>
        <v>-7.7579202990823659E-2</v>
      </c>
      <c r="CD7" s="19"/>
      <c r="CE7" s="13">
        <f t="shared" si="29"/>
        <v>8.6076275826638025</v>
      </c>
      <c r="CG7" s="696"/>
      <c r="CH7" s="696"/>
    </row>
    <row r="8" spans="1:86"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20.96758578944193</v>
      </c>
      <c r="N8" s="7">
        <v>19.159611685459787</v>
      </c>
      <c r="O8" s="26">
        <f t="shared" si="19"/>
        <v>1.6588164456568411E-2</v>
      </c>
      <c r="P8" s="26">
        <f t="shared" si="19"/>
        <v>-8.6227099397038653E-2</v>
      </c>
      <c r="Q8" s="27"/>
      <c r="R8" s="7">
        <v>6.2206966309329115</v>
      </c>
      <c r="S8" s="7">
        <v>5.4431095520662982</v>
      </c>
      <c r="T8" s="7">
        <v>5.5986269678396203</v>
      </c>
      <c r="U8" s="7">
        <v>5.9096617993862663</v>
      </c>
      <c r="V8" s="7">
        <v>5.9096617993862663</v>
      </c>
      <c r="W8" s="7">
        <v>4.9765573047463292</v>
      </c>
      <c r="X8" s="7">
        <v>5.9096617993862663</v>
      </c>
      <c r="Y8" s="7">
        <v>5.5986269678396203</v>
      </c>
      <c r="Z8" s="7">
        <v>5.4431095520662982</v>
      </c>
      <c r="AA8" s="7">
        <v>5.2875921362929752</v>
      </c>
      <c r="AB8" s="7">
        <v>4.354487641653038</v>
      </c>
      <c r="AC8" s="7">
        <v>6.3762140467062345</v>
      </c>
      <c r="AD8" s="7">
        <v>5.7541443836129433</v>
      </c>
      <c r="AE8" s="7">
        <v>5.9096617993862663</v>
      </c>
      <c r="AF8" s="7">
        <v>4.354487641653038</v>
      </c>
      <c r="AG8" s="7">
        <v>6.2206966309329115</v>
      </c>
      <c r="AH8" s="7">
        <v>5.5986269678396203</v>
      </c>
      <c r="AI8" s="7">
        <v>4.510005057426361</v>
      </c>
      <c r="AJ8" s="7">
        <v>6.3451105635515699</v>
      </c>
      <c r="AK8" s="7">
        <v>5.8720969338694742</v>
      </c>
      <c r="AL8" s="7">
        <v>5.4181187312383923</v>
      </c>
      <c r="AM8" s="7">
        <v>4.6465532668941103</v>
      </c>
      <c r="AN8" s="7">
        <v>4.6655224731996841</v>
      </c>
      <c r="AO8" s="7">
        <v>5.4585409152979496</v>
      </c>
      <c r="AP8" s="7">
        <v>6.1051007229390599</v>
      </c>
      <c r="AQ8" s="7">
        <v>5.6744331329400106</v>
      </c>
      <c r="AR8" s="7">
        <v>5.7230409004582787</v>
      </c>
      <c r="AS8" s="7">
        <v>4.2607424624659584</v>
      </c>
      <c r="AT8" s="7">
        <v>4.7511561515789351</v>
      </c>
      <c r="AU8" s="7">
        <v>5.5483696455361375</v>
      </c>
      <c r="AV8" s="7">
        <v>5.069867754210323</v>
      </c>
      <c r="AW8" s="7">
        <v>5.007226058177908</v>
      </c>
      <c r="AX8" s="7">
        <v>5.559846713600213</v>
      </c>
      <c r="AY8" s="7">
        <v>4.9885069487521756</v>
      </c>
      <c r="AZ8" s="7">
        <v>5.5986269678396203</v>
      </c>
      <c r="BA8" s="7">
        <v>5.9092270696631797</v>
      </c>
      <c r="BB8" s="7">
        <v>5.2177083988989033</v>
      </c>
      <c r="BC8" s="7">
        <v>4.242023353040226</v>
      </c>
      <c r="BD8" s="7">
        <v>5.5364200015302911</v>
      </c>
      <c r="BE8" s="492">
        <f t="shared" si="20"/>
        <v>-1.1111111111111072E-2</v>
      </c>
      <c r="BF8" s="492">
        <f t="shared" si="21"/>
        <v>0.305136615422539</v>
      </c>
      <c r="BG8" s="4"/>
      <c r="BH8" s="13">
        <f t="shared" si="22"/>
        <v>11.352771351452564</v>
      </c>
      <c r="BI8" s="13">
        <f t="shared" si="26"/>
        <v>11.66380618299921</v>
      </c>
      <c r="BJ8" s="13">
        <f t="shared" si="4"/>
        <v>11.508288767225887</v>
      </c>
      <c r="BK8" s="13">
        <f t="shared" si="5"/>
        <v>10.886219104132596</v>
      </c>
      <c r="BL8" s="13">
        <f t="shared" si="6"/>
        <v>11.508288767225887</v>
      </c>
      <c r="BM8" s="13">
        <f t="shared" si="7"/>
        <v>10.730701688359273</v>
      </c>
      <c r="BN8" s="13">
        <f t="shared" si="8"/>
        <v>10.730701688359272</v>
      </c>
      <c r="BO8" s="13">
        <f t="shared" si="9"/>
        <v>11.66380618299921</v>
      </c>
      <c r="BP8" s="13">
        <f t="shared" si="10"/>
        <v>10.57518427258595</v>
      </c>
      <c r="BQ8" s="13">
        <f t="shared" si="11"/>
        <v>10.108632025265981</v>
      </c>
      <c r="BR8" s="13">
        <f t="shared" si="12"/>
        <v>12.217207497421043</v>
      </c>
      <c r="BS8" s="13">
        <f t="shared" si="13"/>
        <v>10.064671998132503</v>
      </c>
      <c r="BT8" s="13">
        <f t="shared" si="14"/>
        <v>10.124063388497634</v>
      </c>
      <c r="BU8" s="13">
        <f t="shared" si="15"/>
        <v>11.77953385587907</v>
      </c>
      <c r="BV8" s="13">
        <f t="shared" si="16"/>
        <v>9.9837833629242372</v>
      </c>
      <c r="BW8" s="7">
        <f t="shared" si="17"/>
        <v>10.299525797115074</v>
      </c>
      <c r="BX8" s="7">
        <f t="shared" si="18"/>
        <v>10.077093812388231</v>
      </c>
      <c r="BY8" s="7">
        <f t="shared" si="27"/>
        <v>10.548353662352389</v>
      </c>
      <c r="BZ8" s="7">
        <f t="shared" si="23"/>
        <v>11.507854037502799</v>
      </c>
      <c r="CA8" s="7">
        <f t="shared" si="28"/>
        <v>9.4597317519391293</v>
      </c>
      <c r="CB8" s="492">
        <f t="shared" si="24"/>
        <v>-0.10320301586953862</v>
      </c>
      <c r="CC8" s="492">
        <f t="shared" si="25"/>
        <v>-0.17797603957167607</v>
      </c>
      <c r="CD8" s="19"/>
      <c r="CE8" s="13">
        <f t="shared" si="29"/>
        <v>20.905378823132601</v>
      </c>
      <c r="CG8" s="696"/>
      <c r="CH8" s="696"/>
    </row>
    <row r="9" spans="1:86" x14ac:dyDescent="0.45">
      <c r="A9" s="28"/>
      <c r="B9" s="29" t="s">
        <v>2</v>
      </c>
      <c r="C9" s="29">
        <v>6.6872488782528805</v>
      </c>
      <c r="D9" s="29">
        <v>6.2206966309329115</v>
      </c>
      <c r="E9" s="29">
        <v>6.2206966309329115</v>
      </c>
      <c r="F9" s="29">
        <v>5.7541443836129433</v>
      </c>
      <c r="G9" s="29">
        <v>5.7541443836129433</v>
      </c>
      <c r="H9" s="29">
        <v>5.5986269678396203</v>
      </c>
      <c r="I9" s="29">
        <v>5.2523489985023746</v>
      </c>
      <c r="J9" s="29">
        <v>6.2321885133478165</v>
      </c>
      <c r="K9" s="29">
        <v>6.4011931992997404</v>
      </c>
      <c r="L9" s="29">
        <v>6.2080654516957967</v>
      </c>
      <c r="M9" s="29">
        <v>5.9134983593053878</v>
      </c>
      <c r="N9" s="29">
        <v>6.3105418203820358</v>
      </c>
      <c r="O9" s="598">
        <f t="shared" si="19"/>
        <v>-4.7449095806479491E-2</v>
      </c>
      <c r="P9" s="598">
        <f t="shared" si="19"/>
        <v>6.7141890798340542E-2</v>
      </c>
      <c r="Q9" s="27"/>
      <c r="R9" s="29">
        <v>1.3996567419599051</v>
      </c>
      <c r="S9" s="29">
        <v>1.5551741577332279</v>
      </c>
      <c r="T9" s="29">
        <v>1.3996567419599051</v>
      </c>
      <c r="U9" s="29">
        <v>1.3996567419599051</v>
      </c>
      <c r="V9" s="29">
        <v>1.3996567419599051</v>
      </c>
      <c r="W9" s="29">
        <v>1.5551741577332279</v>
      </c>
      <c r="X9" s="29">
        <v>1.2441393261865823</v>
      </c>
      <c r="Y9" s="29">
        <v>1.3996567419599051</v>
      </c>
      <c r="Z9" s="29">
        <v>1.3996567419599051</v>
      </c>
      <c r="AA9" s="29">
        <v>1.5551741577332279</v>
      </c>
      <c r="AB9" s="29">
        <v>1.3996567419599051</v>
      </c>
      <c r="AC9" s="29">
        <v>1.3996567419599051</v>
      </c>
      <c r="AD9" s="29">
        <v>1.3996567419599051</v>
      </c>
      <c r="AE9" s="29">
        <v>1.3996567419599051</v>
      </c>
      <c r="AF9" s="610">
        <v>1.2441393261865823</v>
      </c>
      <c r="AG9" s="610">
        <v>1.3996567419599051</v>
      </c>
      <c r="AH9" s="610">
        <v>1.3996567419599051</v>
      </c>
      <c r="AI9" s="610">
        <v>1.2441393261865823</v>
      </c>
      <c r="AJ9" s="610">
        <v>1.4123904561684288</v>
      </c>
      <c r="AK9" s="610">
        <v>1.2655002379432807</v>
      </c>
      <c r="AL9" s="610">
        <v>1.2679915185110062</v>
      </c>
      <c r="AM9" s="610">
        <v>1.3064667858796577</v>
      </c>
      <c r="AN9" s="610">
        <v>1.5384721862135378</v>
      </c>
      <c r="AO9" s="610">
        <v>1.515908530338121</v>
      </c>
      <c r="AP9" s="610">
        <v>1.594607271894303</v>
      </c>
      <c r="AQ9" s="610">
        <v>1.5832005249018541</v>
      </c>
      <c r="AR9" s="610">
        <v>1.5911235498813878</v>
      </c>
      <c r="AS9" s="610">
        <v>1.6324320858590977</v>
      </c>
      <c r="AT9" s="610">
        <v>1.5779154557597594</v>
      </c>
      <c r="AU9" s="610">
        <v>1.599722107799495</v>
      </c>
      <c r="AV9" s="610">
        <v>1.5214781855756205</v>
      </c>
      <c r="AW9" s="610">
        <v>1.5891438131785933</v>
      </c>
      <c r="AX9" s="610">
        <v>1.5887596851616332</v>
      </c>
      <c r="AY9" s="610">
        <v>1.5086837677799494</v>
      </c>
      <c r="AZ9" s="610">
        <v>1.4840995746945025</v>
      </c>
      <c r="BA9" s="610">
        <v>1.4435592947507128</v>
      </c>
      <c r="BB9" s="610">
        <v>1.5027150093625692</v>
      </c>
      <c r="BC9" s="610">
        <v>1.483124480497604</v>
      </c>
      <c r="BD9" s="610">
        <v>1.4990733605792157</v>
      </c>
      <c r="BE9" s="612">
        <f t="shared" si="20"/>
        <v>1.0089475221226607E-2</v>
      </c>
      <c r="BF9" s="612">
        <f t="shared" si="21"/>
        <v>1.0753568086382392E-2</v>
      </c>
      <c r="BG9" s="4"/>
      <c r="BH9" s="29">
        <f t="shared" si="22"/>
        <v>3.2658657312397787</v>
      </c>
      <c r="BI9" s="29">
        <f t="shared" si="26"/>
        <v>2.9548308996931327</v>
      </c>
      <c r="BJ9" s="29">
        <f t="shared" si="4"/>
        <v>2.7993134839198102</v>
      </c>
      <c r="BK9" s="29">
        <f t="shared" si="5"/>
        <v>2.9548308996931327</v>
      </c>
      <c r="BL9" s="29">
        <f t="shared" si="6"/>
        <v>2.6437960681464876</v>
      </c>
      <c r="BM9" s="29">
        <f t="shared" si="7"/>
        <v>2.9548308996931327</v>
      </c>
      <c r="BN9" s="29">
        <f t="shared" si="8"/>
        <v>2.7993134839198102</v>
      </c>
      <c r="BO9" s="29">
        <f t="shared" si="9"/>
        <v>2.7993134839198102</v>
      </c>
      <c r="BP9" s="29">
        <f t="shared" si="10"/>
        <v>2.6437960681464876</v>
      </c>
      <c r="BQ9" s="29">
        <f t="shared" si="11"/>
        <v>2.6437960681464876</v>
      </c>
      <c r="BR9" s="29">
        <f t="shared" si="12"/>
        <v>2.6778906941117095</v>
      </c>
      <c r="BS9" s="29">
        <f t="shared" si="13"/>
        <v>2.5744583043906637</v>
      </c>
      <c r="BT9" s="29">
        <f t="shared" si="14"/>
        <v>3.054380716551659</v>
      </c>
      <c r="BU9" s="599">
        <f t="shared" si="15"/>
        <v>3.1778077967961571</v>
      </c>
      <c r="BV9" s="599">
        <f t="shared" si="16"/>
        <v>3.2235556357404853</v>
      </c>
      <c r="BW9" s="7">
        <f t="shared" si="17"/>
        <v>3.1776375635592542</v>
      </c>
      <c r="BX9" s="7">
        <f t="shared" si="18"/>
        <v>3.1106219987542136</v>
      </c>
      <c r="BY9" s="7">
        <f t="shared" si="27"/>
        <v>3.0974434529415826</v>
      </c>
      <c r="BZ9" s="7">
        <f t="shared" si="23"/>
        <v>2.9276588694452155</v>
      </c>
      <c r="CA9" s="7">
        <f t="shared" si="28"/>
        <v>2.9858394898601732</v>
      </c>
      <c r="CB9" s="492">
        <f t="shared" si="24"/>
        <v>-3.60309929065602E-2</v>
      </c>
      <c r="CC9" s="492">
        <f t="shared" si="25"/>
        <v>1.9872745770405542E-2</v>
      </c>
      <c r="CD9" s="19"/>
      <c r="CE9" s="611">
        <f t="shared" si="29"/>
        <v>5.928472145190101</v>
      </c>
      <c r="CG9" s="696"/>
      <c r="CH9" s="696"/>
    </row>
    <row r="10" spans="1:86" x14ac:dyDescent="0.45">
      <c r="A10" s="90" t="s">
        <v>36</v>
      </c>
      <c r="C10" s="32">
        <v>-6.6872488782528805</v>
      </c>
      <c r="D10" s="32">
        <v>10.886219104132596</v>
      </c>
      <c r="E10" s="32">
        <v>0.93310449463993683</v>
      </c>
      <c r="F10" s="32">
        <v>0.93310449463993683</v>
      </c>
      <c r="G10" s="32">
        <v>0.93310449463993683</v>
      </c>
      <c r="H10" s="651">
        <v>0.31103483154664557</v>
      </c>
      <c r="I10" s="651">
        <v>6.3929241357565614E-2</v>
      </c>
      <c r="J10" s="651">
        <v>-2.6013618182910201</v>
      </c>
      <c r="K10" s="651">
        <v>-2.8910338049768805</v>
      </c>
      <c r="L10" s="651">
        <v>1.3300828755073955</v>
      </c>
      <c r="M10" s="651">
        <v>0.35114906425080661</v>
      </c>
      <c r="N10" s="651">
        <v>0</v>
      </c>
      <c r="O10" s="32">
        <f t="shared" si="19"/>
        <v>-0.73599459799311262</v>
      </c>
      <c r="P10" s="539">
        <f t="shared" si="19"/>
        <v>-1</v>
      </c>
      <c r="Q10" s="27"/>
      <c r="R10" s="32">
        <v>2.0217264050531965</v>
      </c>
      <c r="S10" s="32">
        <v>-1.2441393261865823</v>
      </c>
      <c r="T10" s="32">
        <v>1.8662089892798737</v>
      </c>
      <c r="U10" s="32">
        <v>-0.15551741577332279</v>
      </c>
      <c r="V10" s="32">
        <v>0.77758707886661393</v>
      </c>
      <c r="W10" s="32">
        <v>-1.3996567419599051</v>
      </c>
      <c r="X10" s="32">
        <v>4.6655224731996841</v>
      </c>
      <c r="Y10" s="32">
        <v>1.8662089892798737</v>
      </c>
      <c r="Z10" s="32">
        <v>-3.2658657312397787</v>
      </c>
      <c r="AA10" s="32">
        <v>-2.332761236599842</v>
      </c>
      <c r="AB10" s="32">
        <v>-1.8662089892798737</v>
      </c>
      <c r="AC10" s="32">
        <v>2.332761236599842</v>
      </c>
      <c r="AD10" s="32">
        <v>-0.31103483154664557</v>
      </c>
      <c r="AE10" s="32">
        <v>0.77758707886661393</v>
      </c>
      <c r="AF10" s="32">
        <v>-0.15551741577332279</v>
      </c>
      <c r="AG10" s="32">
        <v>1.7106915735065507</v>
      </c>
      <c r="AH10" s="32">
        <v>-0.62206966309329115</v>
      </c>
      <c r="AI10" s="32">
        <v>-0.62206966309329115</v>
      </c>
      <c r="AJ10" s="32">
        <v>0.37911383045108288</v>
      </c>
      <c r="AK10" s="32">
        <v>-0.82289990360831655</v>
      </c>
      <c r="AL10" s="32">
        <v>-0.90638488924343696</v>
      </c>
      <c r="AM10" s="32">
        <v>1.4141002037582362</v>
      </c>
      <c r="AN10" s="32">
        <v>1.6717462334533422</v>
      </c>
      <c r="AO10" s="32">
        <v>0.77148924919577389</v>
      </c>
      <c r="AP10" s="32">
        <v>-3.4690730497866094</v>
      </c>
      <c r="AQ10" s="32">
        <v>-1.575524251153527</v>
      </c>
      <c r="AR10" s="32">
        <v>-0.91142834659946159</v>
      </c>
      <c r="AS10" s="32">
        <v>0.56664649179947524</v>
      </c>
      <c r="AT10" s="32">
        <v>-1.3275701427521982</v>
      </c>
      <c r="AU10" s="32">
        <v>-1.2186818074246963</v>
      </c>
      <c r="AV10" s="32">
        <v>0.75235107087312669</v>
      </c>
      <c r="AW10" s="32">
        <v>-6.0153941588975614E-2</v>
      </c>
      <c r="AX10" s="32">
        <v>-7.4746576159955044E-2</v>
      </c>
      <c r="AY10" s="32">
        <v>0.7126323223831994</v>
      </c>
      <c r="AZ10" s="32">
        <v>1.0368546892595438</v>
      </c>
      <c r="BA10" s="32">
        <v>0.23517502845466523</v>
      </c>
      <c r="BB10" s="32">
        <v>-0.19791047579047938</v>
      </c>
      <c r="BC10" s="32">
        <v>-0.72297017767292315</v>
      </c>
      <c r="BD10" s="32">
        <v>0</v>
      </c>
      <c r="BE10" s="492">
        <f t="shared" si="20"/>
        <v>-1</v>
      </c>
      <c r="BF10" s="492" t="str">
        <f t="shared" si="21"/>
        <v>N/A</v>
      </c>
      <c r="BG10" s="4"/>
      <c r="BH10" s="32">
        <f t="shared" si="22"/>
        <v>10.108632025265983</v>
      </c>
      <c r="BI10" s="32">
        <f t="shared" si="26"/>
        <v>0.77758707886661416</v>
      </c>
      <c r="BJ10" s="32">
        <f t="shared" si="4"/>
        <v>1.7106915735065509</v>
      </c>
      <c r="BK10" s="32">
        <f t="shared" si="5"/>
        <v>-0.62206966309329115</v>
      </c>
      <c r="BL10" s="32">
        <f t="shared" si="6"/>
        <v>6.5317314624795575</v>
      </c>
      <c r="BM10" s="32">
        <f t="shared" si="7"/>
        <v>-5.5986269678396212</v>
      </c>
      <c r="BN10" s="32">
        <f t="shared" si="8"/>
        <v>0.46655224731996836</v>
      </c>
      <c r="BO10" s="32">
        <f t="shared" si="9"/>
        <v>0.46655224731996836</v>
      </c>
      <c r="BP10" s="32">
        <f t="shared" si="10"/>
        <v>1.5551741577332279</v>
      </c>
      <c r="BQ10" s="32">
        <f t="shared" si="11"/>
        <v>-1.2441393261865823</v>
      </c>
      <c r="BR10" s="32">
        <f t="shared" si="12"/>
        <v>-0.44378607315723367</v>
      </c>
      <c r="BS10" s="32">
        <f t="shared" si="13"/>
        <v>0.50771531451479923</v>
      </c>
      <c r="BT10" s="32">
        <f t="shared" si="14"/>
        <v>2.4432354826491158</v>
      </c>
      <c r="BU10" s="13">
        <f t="shared" si="15"/>
        <v>-5.0445973009401364</v>
      </c>
      <c r="BV10" s="13">
        <f t="shared" si="16"/>
        <v>-0.34478185479998635</v>
      </c>
      <c r="BW10" s="7">
        <f t="shared" si="17"/>
        <v>-2.5462519501768943</v>
      </c>
      <c r="BX10" s="7">
        <f t="shared" si="18"/>
        <v>0.69219712928415111</v>
      </c>
      <c r="BY10" s="7">
        <f t="shared" si="27"/>
        <v>0.63788574622324434</v>
      </c>
      <c r="BZ10" s="7">
        <f t="shared" si="23"/>
        <v>1.272029717714209</v>
      </c>
      <c r="CA10" s="7">
        <f t="shared" si="28"/>
        <v>-0.92088065346340253</v>
      </c>
      <c r="CB10" s="492" t="str">
        <f t="shared" si="24"/>
        <v>N/A</v>
      </c>
      <c r="CC10" s="492" t="str">
        <f t="shared" si="25"/>
        <v>N/A</v>
      </c>
      <c r="CD10" s="19"/>
      <c r="CE10" s="648">
        <f t="shared" si="29"/>
        <v>-0.68570562500873733</v>
      </c>
      <c r="CG10" s="696"/>
      <c r="CH10" s="696"/>
    </row>
    <row r="11" spans="1:86" x14ac:dyDescent="0.45">
      <c r="A11" s="33" t="s">
        <v>14</v>
      </c>
      <c r="B11" s="34"/>
      <c r="C11" s="560">
        <v>182.110893870561</v>
      </c>
      <c r="D11" s="560">
        <v>162.51569948312232</v>
      </c>
      <c r="E11" s="560">
        <v>192.53056072737363</v>
      </c>
      <c r="F11" s="560">
        <v>188.95366016458721</v>
      </c>
      <c r="G11" s="560">
        <v>191.59745623273369</v>
      </c>
      <c r="H11" s="560">
        <v>190.81986915386707</v>
      </c>
      <c r="I11" s="582">
        <f t="shared" ref="I11:M11" si="30">I4+I10</f>
        <v>188.98077449462775</v>
      </c>
      <c r="J11" s="582">
        <f t="shared" si="30"/>
        <v>152.53366270353604</v>
      </c>
      <c r="K11" s="582">
        <f t="shared" si="30"/>
        <v>192.89650849853999</v>
      </c>
      <c r="L11" s="582">
        <f t="shared" si="30"/>
        <v>173.03178873127018</v>
      </c>
      <c r="M11" s="582">
        <f t="shared" si="30"/>
        <v>174.64039094208454</v>
      </c>
      <c r="N11" s="582">
        <f>N4+N10</f>
        <v>170.08359436851117</v>
      </c>
      <c r="O11" s="561">
        <f t="shared" si="19"/>
        <v>9.2965704314171838E-3</v>
      </c>
      <c r="P11" s="561">
        <f t="shared" si="19"/>
        <v>-2.6092455181714103E-2</v>
      </c>
      <c r="Q11" s="27"/>
      <c r="R11" s="560">
        <v>42.922806753437094</v>
      </c>
      <c r="S11" s="560">
        <v>42.767289337663769</v>
      </c>
      <c r="T11" s="560">
        <v>44.47798091117032</v>
      </c>
      <c r="U11" s="560">
        <v>47.899364058183423</v>
      </c>
      <c r="V11" s="560">
        <v>52.25385169983646</v>
      </c>
      <c r="W11" s="560">
        <v>48.832468552823357</v>
      </c>
      <c r="X11" s="560">
        <v>44.633498326943645</v>
      </c>
      <c r="Y11" s="560">
        <v>53.186956194476394</v>
      </c>
      <c r="Z11" s="560">
        <v>47.121776979316806</v>
      </c>
      <c r="AA11" s="560">
        <v>44.47798091117032</v>
      </c>
      <c r="AB11" s="560">
        <v>42.456254506117126</v>
      </c>
      <c r="AC11" s="560">
        <v>50.698677542103233</v>
      </c>
      <c r="AD11" s="560">
        <v>48.36591630550339</v>
      </c>
      <c r="AE11" s="560">
        <v>50.076607879009941</v>
      </c>
      <c r="AF11" s="560">
        <v>40.279010685290601</v>
      </c>
      <c r="AG11" s="560">
        <v>51.631782036743168</v>
      </c>
      <c r="AH11" s="560">
        <v>51.165229789423201</v>
      </c>
      <c r="AI11" s="560">
        <v>48.054881473956748</v>
      </c>
      <c r="AJ11" s="560">
        <f t="shared" ref="AJ11:AN11" si="31">AJ4+AJ10</f>
        <v>41.26417276680322</v>
      </c>
      <c r="AK11" s="560">
        <f t="shared" si="31"/>
        <v>50.805536437608403</v>
      </c>
      <c r="AL11" s="560">
        <f t="shared" si="31"/>
        <v>46.534220748003911</v>
      </c>
      <c r="AM11" s="560">
        <f t="shared" si="31"/>
        <v>50.376844542212226</v>
      </c>
      <c r="AN11" s="560">
        <f t="shared" si="31"/>
        <v>40.483748016046938</v>
      </c>
      <c r="AO11" s="560">
        <f>AO4+AO10</f>
        <v>30.068142801230461</v>
      </c>
      <c r="AP11" s="560">
        <f t="shared" ref="AP11:BD11" si="32">AP4+AP10</f>
        <v>43.042948934614493</v>
      </c>
      <c r="AQ11" s="560">
        <f t="shared" si="32"/>
        <v>38.938822951644148</v>
      </c>
      <c r="AR11" s="560">
        <f t="shared" si="32"/>
        <v>44.631475571750627</v>
      </c>
      <c r="AS11" s="560">
        <f t="shared" si="32"/>
        <v>49.247432384930569</v>
      </c>
      <c r="AT11" s="560">
        <f t="shared" si="32"/>
        <v>47.527867212291255</v>
      </c>
      <c r="AU11" s="560">
        <f t="shared" si="32"/>
        <v>51.489733329567507</v>
      </c>
      <c r="AV11" s="560">
        <f t="shared" si="32"/>
        <v>40.344820104952525</v>
      </c>
      <c r="AW11" s="560">
        <f t="shared" si="32"/>
        <v>47.507975414681802</v>
      </c>
      <c r="AX11" s="560">
        <f t="shared" si="32"/>
        <v>43.150847634413374</v>
      </c>
      <c r="AY11" s="560">
        <f t="shared" si="32"/>
        <v>42.028145577222496</v>
      </c>
      <c r="AZ11" s="560">
        <f t="shared" si="32"/>
        <v>38.120341680894072</v>
      </c>
      <c r="BA11" s="560">
        <f t="shared" si="32"/>
        <v>46.466429352402699</v>
      </c>
      <c r="BB11" s="560">
        <f t="shared" si="32"/>
        <v>43.132591835276862</v>
      </c>
      <c r="BC11" s="560">
        <f t="shared" si="32"/>
        <v>46.921028073510868</v>
      </c>
      <c r="BD11" s="560">
        <f t="shared" si="32"/>
        <v>38.417842546903636</v>
      </c>
      <c r="BE11" s="561">
        <f t="shared" si="20"/>
        <v>7.8042549696943908E-3</v>
      </c>
      <c r="BF11" s="561">
        <f t="shared" si="21"/>
        <v>-0.18122334219287239</v>
      </c>
      <c r="BG11" s="4"/>
      <c r="BH11" s="34">
        <f>BH4+BH10</f>
        <v>76.825603392021463</v>
      </c>
      <c r="BI11" s="34">
        <f t="shared" ref="BI11:BL11" si="33">BI4+BI10</f>
        <v>85.690096091100855</v>
      </c>
      <c r="BJ11" s="34">
        <f t="shared" si="33"/>
        <v>92.066310137807108</v>
      </c>
      <c r="BK11" s="34">
        <f t="shared" si="33"/>
        <v>101.08632025265983</v>
      </c>
      <c r="BL11" s="34">
        <f t="shared" si="33"/>
        <v>97.509419689873397</v>
      </c>
      <c r="BM11" s="34">
        <f>BM4+BM10</f>
        <v>91.288723058940477</v>
      </c>
      <c r="BN11" s="34">
        <f>BN4+BN10</f>
        <v>93.465966879767009</v>
      </c>
      <c r="BO11" s="34">
        <f t="shared" si="9"/>
        <v>98.442524184513331</v>
      </c>
      <c r="BP11" s="34">
        <f t="shared" si="10"/>
        <v>91.910792722033761</v>
      </c>
      <c r="BQ11" s="34">
        <f t="shared" si="11"/>
        <v>99.220111263379948</v>
      </c>
      <c r="BR11" s="34">
        <f t="shared" si="12"/>
        <v>92.069709204411623</v>
      </c>
      <c r="BS11" s="34">
        <f t="shared" si="13"/>
        <v>96.911065290216129</v>
      </c>
      <c r="BT11" s="34">
        <f t="shared" si="14"/>
        <v>70.551890817277396</v>
      </c>
      <c r="BU11" s="34">
        <f t="shared" si="15"/>
        <v>81.981771886258642</v>
      </c>
      <c r="BV11" s="34">
        <f t="shared" si="16"/>
        <v>93.878907956681189</v>
      </c>
      <c r="BW11" s="34">
        <f t="shared" si="17"/>
        <v>99.017600541858769</v>
      </c>
      <c r="BX11" s="34">
        <f t="shared" si="18"/>
        <v>87.852795519634327</v>
      </c>
      <c r="BY11" s="34">
        <f t="shared" si="27"/>
        <v>85.17899321163587</v>
      </c>
      <c r="BZ11" s="34">
        <f t="shared" si="23"/>
        <v>84.58677103329677</v>
      </c>
      <c r="CA11" s="34">
        <f t="shared" si="28"/>
        <v>90.053619908787738</v>
      </c>
      <c r="CB11" s="561">
        <f t="shared" si="24"/>
        <v>5.7228038432437955E-2</v>
      </c>
      <c r="CC11" s="561">
        <f t="shared" si="25"/>
        <v>6.463006932063875E-2</v>
      </c>
      <c r="CD11" s="19"/>
      <c r="CE11" s="645">
        <f t="shared" si="29"/>
        <v>174.93789180809407</v>
      </c>
      <c r="CG11" s="696"/>
      <c r="CH11" s="696"/>
    </row>
    <row r="12" spans="1:86" x14ac:dyDescent="0.45">
      <c r="A12" s="23"/>
      <c r="B12" s="4"/>
      <c r="C12" s="4"/>
      <c r="D12" s="4"/>
      <c r="E12" s="4"/>
      <c r="F12" s="4"/>
      <c r="G12" s="9"/>
      <c r="H12" s="9"/>
      <c r="I12" s="627"/>
      <c r="J12" s="4"/>
      <c r="K12" s="9"/>
      <c r="L12" s="4"/>
      <c r="M12" s="4"/>
      <c r="N12" s="4"/>
      <c r="O12" s="4"/>
      <c r="P12" s="609"/>
      <c r="Q12" s="27"/>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4"/>
      <c r="BD12" s="4"/>
      <c r="BE12" s="715"/>
      <c r="BF12" s="492"/>
      <c r="BG12" s="4"/>
      <c r="BH12" s="7"/>
      <c r="BI12" s="7"/>
      <c r="BJ12" s="7"/>
      <c r="BK12" s="7"/>
      <c r="BL12" s="7"/>
      <c r="BM12" s="7"/>
      <c r="BN12" s="7"/>
      <c r="BO12" s="7"/>
      <c r="BP12" s="7"/>
      <c r="BQ12" s="7"/>
      <c r="BR12" s="7"/>
      <c r="BS12" s="7"/>
      <c r="BT12" s="7"/>
      <c r="BU12" s="7"/>
      <c r="BV12" s="7"/>
      <c r="BW12" s="7"/>
      <c r="BX12" s="7"/>
      <c r="BY12" s="7"/>
      <c r="BZ12" s="7"/>
      <c r="CA12" s="7"/>
      <c r="CB12" s="492"/>
      <c r="CC12" s="492"/>
      <c r="CD12" s="19"/>
      <c r="CE12" s="13"/>
      <c r="CG12" s="696"/>
      <c r="CH12" s="696"/>
    </row>
    <row r="13" spans="1:86" s="644" customFormat="1" x14ac:dyDescent="0.45">
      <c r="A13" s="23" t="s">
        <v>22</v>
      </c>
      <c r="B13" s="9"/>
      <c r="C13" s="555">
        <v>62.206966309329118</v>
      </c>
      <c r="D13" s="555">
        <v>63.91765788283567</v>
      </c>
      <c r="E13" s="555">
        <v>53.497991026023044</v>
      </c>
      <c r="F13" s="555">
        <v>57.852478667676081</v>
      </c>
      <c r="G13" s="555">
        <v>59.563170241182632</v>
      </c>
      <c r="H13" s="555">
        <v>60.807309567369217</v>
      </c>
      <c r="I13" s="555">
        <f>SUM(I14:I16)</f>
        <v>65.639215794447708</v>
      </c>
      <c r="J13" s="555">
        <f>SUM(J14:J16)</f>
        <v>62.088230314437872</v>
      </c>
      <c r="K13" s="555">
        <f>SUM(K14:K16)</f>
        <v>65.551102146539264</v>
      </c>
      <c r="L13" s="555">
        <f>SUM(L14:L16)</f>
        <v>54.865062610840347</v>
      </c>
      <c r="M13" s="555">
        <f t="shared" ref="M13" si="34">SUM(M14:M16)</f>
        <v>48.44267183990344</v>
      </c>
      <c r="N13" s="555">
        <f>SUM(N14:N16)</f>
        <v>51.084396315316042</v>
      </c>
      <c r="O13" s="492">
        <f t="shared" si="19"/>
        <v>-0.11705793204850834</v>
      </c>
      <c r="P13" s="492">
        <f t="shared" si="19"/>
        <v>5.4533005201347073E-2</v>
      </c>
      <c r="Q13" s="27"/>
      <c r="R13" s="555">
        <v>17.728985398158798</v>
      </c>
      <c r="S13" s="555">
        <v>14.929671914238989</v>
      </c>
      <c r="T13" s="555">
        <v>13.685532588052405</v>
      </c>
      <c r="U13" s="555">
        <v>14.929671914238989</v>
      </c>
      <c r="V13" s="555">
        <v>13.374497756505761</v>
      </c>
      <c r="W13" s="555">
        <v>11.66380618299921</v>
      </c>
      <c r="X13" s="555">
        <v>12.441393261865823</v>
      </c>
      <c r="Y13" s="555">
        <v>15.085189330012311</v>
      </c>
      <c r="Z13" s="555">
        <v>16.018293824652247</v>
      </c>
      <c r="AA13" s="555">
        <v>14.46311966691902</v>
      </c>
      <c r="AB13" s="555">
        <v>13.530015172279084</v>
      </c>
      <c r="AC13" s="555">
        <v>15.240706745785634</v>
      </c>
      <c r="AD13" s="555">
        <v>15.240706745785634</v>
      </c>
      <c r="AE13" s="555">
        <v>15.862776408878926</v>
      </c>
      <c r="AF13" s="555">
        <v>14.46311966691902</v>
      </c>
      <c r="AG13" s="555">
        <v>15.240706745785634</v>
      </c>
      <c r="AH13" s="555">
        <v>15.55174157733228</v>
      </c>
      <c r="AI13" s="555">
        <v>15.55174157733228</v>
      </c>
      <c r="AJ13" s="555">
        <f t="shared" ref="AJ13:BD13" si="35">SUM(AJ14:AJ16)</f>
        <v>16.477918403981704</v>
      </c>
      <c r="AK13" s="555">
        <f t="shared" si="35"/>
        <v>16.929342902101986</v>
      </c>
      <c r="AL13" s="555">
        <f t="shared" si="35"/>
        <v>16.025412208660011</v>
      </c>
      <c r="AM13" s="555">
        <f t="shared" si="35"/>
        <v>16.206542279704003</v>
      </c>
      <c r="AN13" s="555">
        <f t="shared" si="35"/>
        <v>12.195170024187112</v>
      </c>
      <c r="AO13" s="555">
        <f t="shared" si="35"/>
        <v>11.101270511742243</v>
      </c>
      <c r="AP13" s="555">
        <f t="shared" si="35"/>
        <v>15.715538004739093</v>
      </c>
      <c r="AQ13" s="555">
        <f t="shared" si="35"/>
        <v>23.076251773769421</v>
      </c>
      <c r="AR13" s="555">
        <f t="shared" si="35"/>
        <v>16.531436064830018</v>
      </c>
      <c r="AS13" s="563">
        <f t="shared" si="35"/>
        <v>16.412224076625492</v>
      </c>
      <c r="AT13" s="563">
        <f t="shared" si="35"/>
        <v>15.926211466271841</v>
      </c>
      <c r="AU13" s="563">
        <f t="shared" si="35"/>
        <v>16.682392033389945</v>
      </c>
      <c r="AV13" s="563">
        <f t="shared" si="35"/>
        <v>14.105304768488946</v>
      </c>
      <c r="AW13" s="563">
        <f t="shared" si="35"/>
        <v>14.331500288525632</v>
      </c>
      <c r="AX13" s="563">
        <f t="shared" si="35"/>
        <v>13.0472698159597</v>
      </c>
      <c r="AY13" s="563">
        <f t="shared" si="35"/>
        <v>13.372958147858331</v>
      </c>
      <c r="AZ13" s="563">
        <f t="shared" si="35"/>
        <v>12.439038786738704</v>
      </c>
      <c r="BA13" s="563">
        <f t="shared" si="35"/>
        <v>12.176944040861221</v>
      </c>
      <c r="BB13" s="563">
        <f t="shared" si="35"/>
        <v>13.321528373408439</v>
      </c>
      <c r="BC13" s="563">
        <f t="shared" si="35"/>
        <v>10.525244107334952</v>
      </c>
      <c r="BD13" s="563">
        <f t="shared" si="35"/>
        <v>12.129187193890688</v>
      </c>
      <c r="BE13" s="492">
        <f t="shared" si="20"/>
        <v>-2.4909609026892765E-2</v>
      </c>
      <c r="BF13" s="492">
        <f t="shared" si="21"/>
        <v>0.15239010802969988</v>
      </c>
      <c r="BG13" s="4"/>
      <c r="BH13" s="9">
        <f>SUM(BH14:BH16)</f>
        <v>31.259000570437884</v>
      </c>
      <c r="BI13" s="9">
        <f>SUM(BI14:BI16)</f>
        <v>32.658657312397786</v>
      </c>
      <c r="BJ13" s="9">
        <f>SUM(T13:U13)</f>
        <v>28.615204502291395</v>
      </c>
      <c r="BK13" s="9">
        <f>SUM(V13:W13)</f>
        <v>25.038303939504971</v>
      </c>
      <c r="BL13" s="9">
        <f>SUM(X13:Y13)</f>
        <v>27.526582591878132</v>
      </c>
      <c r="BM13" s="9">
        <f>SUM(Z13:AA13)</f>
        <v>30.481413491571267</v>
      </c>
      <c r="BN13" s="9">
        <f>SUM(AB13:AC13)</f>
        <v>28.770721918064716</v>
      </c>
      <c r="BO13" s="9">
        <f>SUM(AD13:AE13)</f>
        <v>31.103483154664559</v>
      </c>
      <c r="BP13" s="9">
        <f>SUM(AF13:AG13)</f>
        <v>29.703826412704654</v>
      </c>
      <c r="BQ13" s="9">
        <f>SUM(AH13:AI13)</f>
        <v>31.103483154664559</v>
      </c>
      <c r="BR13" s="9">
        <f>SUM(AJ13:AK13)</f>
        <v>33.40726130608369</v>
      </c>
      <c r="BS13" s="9">
        <f>SUM(AL13:AM13)</f>
        <v>32.231954488364011</v>
      </c>
      <c r="BT13" s="9">
        <f>SUM(AN13:AO13)</f>
        <v>23.296440535929356</v>
      </c>
      <c r="BU13" s="9">
        <f>SUM(AP13:AQ13)</f>
        <v>38.791789778508516</v>
      </c>
      <c r="BV13" s="9">
        <f>SUM(AR13:AS13)</f>
        <v>32.94366014145551</v>
      </c>
      <c r="BW13" s="9">
        <f>SUM(AT13:AU13)</f>
        <v>32.608603499661783</v>
      </c>
      <c r="BX13" s="9">
        <f>SUM(AV13:AW13)</f>
        <v>28.436805057014578</v>
      </c>
      <c r="BY13" s="9">
        <f t="shared" ref="BY13:BY18" si="36">SUM(AX13:AY13)</f>
        <v>26.420227963818029</v>
      </c>
      <c r="BZ13" s="9">
        <f t="shared" ref="BZ13:BZ18" si="37">SUM(AZ13:BA13)</f>
        <v>24.615982827599925</v>
      </c>
      <c r="CA13" s="9">
        <f t="shared" ref="CA13:CA18" si="38">BB13+BC13</f>
        <v>23.84677248074339</v>
      </c>
      <c r="CB13" s="492">
        <f t="shared" ref="CB13:CB44" si="39">IF(ISERROR(CA13/BY13),"N/A",IF(BY13&lt;0,"N/A",IF(CA13&lt;0,"N/A",IF(CA13/BY13-1&gt;300%,"&gt;±300%",IF(CA13/BY13-1&lt;-300%,"&gt;±300%",CA13/BY13-1)))))</f>
        <v>-9.7404741798554295E-2</v>
      </c>
      <c r="CC13" s="492">
        <f t="shared" ref="CC13:CC44" si="40">IF(ISERROR(CA13/BZ13),"N/A",IF(BZ13&lt;0,"N/A",IF(CA13&lt;0,"N/A",IF(CA13/BZ13-1&gt;300%,"&gt;±300%",IF(CA13/BZ13-1&lt;-300%,"&gt;±300%",CA13/BZ13-1)))))</f>
        <v>-3.1248410930563408E-2</v>
      </c>
      <c r="CD13" s="643"/>
      <c r="CE13" s="36">
        <f t="shared" si="29"/>
        <v>48.152903715495299</v>
      </c>
      <c r="CG13" s="696"/>
      <c r="CH13" s="696"/>
    </row>
    <row r="14" spans="1:86" x14ac:dyDescent="0.45">
      <c r="A14" s="7"/>
      <c r="B14" s="7" t="s">
        <v>4</v>
      </c>
      <c r="C14" s="7">
        <v>34.835901133224304</v>
      </c>
      <c r="D14" s="7">
        <v>39.034871359104024</v>
      </c>
      <c r="E14" s="7">
        <v>36.857627538277505</v>
      </c>
      <c r="F14" s="7">
        <v>37.635214617144115</v>
      </c>
      <c r="G14" s="7">
        <v>41.212115179930542</v>
      </c>
      <c r="H14" s="7">
        <v>44.47798091117032</v>
      </c>
      <c r="I14" s="7">
        <v>48.6747095174983</v>
      </c>
      <c r="J14" s="7">
        <v>46.912405480633865</v>
      </c>
      <c r="K14" s="7">
        <v>50.355799601752437</v>
      </c>
      <c r="L14" s="7">
        <v>41.153413480510871</v>
      </c>
      <c r="M14" s="7">
        <v>35.401053675806395</v>
      </c>
      <c r="N14" s="7">
        <v>37.357165406270745</v>
      </c>
      <c r="O14" s="26">
        <f>IF(ISERROR(M14/L14),"N/A",IF(L14&lt;0,"N/A",IF(M14&lt;0,"N/A",IF(M14/L14-1&gt;300%,"&gt;±300%",IF(M14/L14-1&lt;-300%,"&gt;±300%",M14/L14-1)))))</f>
        <v>-0.13977843678577562</v>
      </c>
      <c r="P14" s="26">
        <f>IF(ISERROR(N14/M14),"N/A",IF(M14&lt;0,"N/A",IF(N14&lt;0,"N/A",IF(N14/M14-1&gt;300%,"&gt;±300%",IF(N14/M14-1&lt;-300%,"&gt;±300%",N14/M14-1)))))</f>
        <v>5.5255748836684715E-2</v>
      </c>
      <c r="Q14" s="27"/>
      <c r="R14" s="7">
        <v>11.352771351452564</v>
      </c>
      <c r="S14" s="7">
        <v>9.4865623621726911</v>
      </c>
      <c r="T14" s="7">
        <v>9.7975971937193354</v>
      </c>
      <c r="U14" s="7">
        <v>9.6420797779460141</v>
      </c>
      <c r="V14" s="7">
        <v>9.1755275306260451</v>
      </c>
      <c r="W14" s="7">
        <v>8.2424230359861088</v>
      </c>
      <c r="X14" s="7">
        <v>8.7089752833060761</v>
      </c>
      <c r="Y14" s="7">
        <v>10.57518427258595</v>
      </c>
      <c r="Z14" s="7">
        <v>9.7975971937193354</v>
      </c>
      <c r="AA14" s="7">
        <v>8.7089752833060761</v>
      </c>
      <c r="AB14" s="7">
        <v>9.3310449463993681</v>
      </c>
      <c r="AC14" s="7">
        <v>10.264149441039304</v>
      </c>
      <c r="AD14" s="7">
        <v>10.264149441039304</v>
      </c>
      <c r="AE14" s="7">
        <v>11.352771351452564</v>
      </c>
      <c r="AF14" s="7">
        <v>10.264149441039304</v>
      </c>
      <c r="AG14" s="7">
        <v>10.730701688359273</v>
      </c>
      <c r="AH14" s="7">
        <v>11.352771351452564</v>
      </c>
      <c r="AI14" s="7">
        <v>11.819323598772533</v>
      </c>
      <c r="AJ14" s="7">
        <v>12.174466294522334</v>
      </c>
      <c r="AK14" s="7">
        <v>12.711108771632505</v>
      </c>
      <c r="AL14" s="7">
        <v>11.896479422709975</v>
      </c>
      <c r="AM14" s="7">
        <v>11.892655028633479</v>
      </c>
      <c r="AN14" s="7">
        <v>9.5112848871577587</v>
      </c>
      <c r="AO14" s="7">
        <v>7.6090279097262092</v>
      </c>
      <c r="AP14" s="7">
        <v>11.413541864589314</v>
      </c>
      <c r="AQ14" s="7">
        <v>18.37855081916058</v>
      </c>
      <c r="AR14" s="7">
        <v>12.363647502572025</v>
      </c>
      <c r="AS14" s="7">
        <v>12.864010226816687</v>
      </c>
      <c r="AT14" s="7">
        <v>12.157312665679026</v>
      </c>
      <c r="AU14" s="7">
        <v>12.970829206684703</v>
      </c>
      <c r="AV14" s="7">
        <v>10.50910037718622</v>
      </c>
      <c r="AW14" s="7">
        <v>10.934408692794182</v>
      </c>
      <c r="AX14" s="7">
        <v>9.7258501325432203</v>
      </c>
      <c r="AY14" s="7">
        <v>9.9840542779872585</v>
      </c>
      <c r="AZ14" s="7">
        <v>8.9327353206082876</v>
      </c>
      <c r="BA14" s="7">
        <v>9.0292948330141183</v>
      </c>
      <c r="BB14" s="7">
        <v>10.125511407065686</v>
      </c>
      <c r="BC14" s="7">
        <v>7.3135121151183062</v>
      </c>
      <c r="BD14" s="7">
        <v>8.5581761502228186</v>
      </c>
      <c r="BE14" s="492">
        <f t="shared" si="20"/>
        <v>-4.1931072279880688E-2</v>
      </c>
      <c r="BF14" s="492">
        <f t="shared" si="21"/>
        <v>0.17018691095507643</v>
      </c>
      <c r="BG14" s="4"/>
      <c r="BH14" s="13">
        <f>D14-BI14</f>
        <v>18.195537645478769</v>
      </c>
      <c r="BI14" s="13">
        <f>SUM(R14:S14)</f>
        <v>20.839333713625255</v>
      </c>
      <c r="BJ14" s="13">
        <f>SUM(T14:U14)</f>
        <v>19.439676971665349</v>
      </c>
      <c r="BK14" s="13">
        <f>SUM(V14:W14)</f>
        <v>17.417950566612156</v>
      </c>
      <c r="BL14" s="13">
        <f>SUM(X14:Y14)</f>
        <v>19.284159555892025</v>
      </c>
      <c r="BM14" s="13">
        <f>SUM(Z14:AA14)</f>
        <v>18.506572477025411</v>
      </c>
      <c r="BN14" s="13">
        <f>SUM(AB14:AC14)</f>
        <v>19.595194387438674</v>
      </c>
      <c r="BO14" s="13">
        <f>SUM(AD14:AE14)</f>
        <v>21.616920792491868</v>
      </c>
      <c r="BP14" s="13">
        <f>SUM(AF14:AG14)</f>
        <v>20.994851129398576</v>
      </c>
      <c r="BQ14" s="13">
        <f>SUM(AH14:AI14)</f>
        <v>23.172094950225095</v>
      </c>
      <c r="BR14" s="13">
        <f>SUM(AJ14:AK14)</f>
        <v>24.885575066154839</v>
      </c>
      <c r="BS14" s="13">
        <f>SUM(AL14:AM14)</f>
        <v>23.789134451343454</v>
      </c>
      <c r="BT14" s="13">
        <f>SUM(AN14:AO14)</f>
        <v>17.120312796883969</v>
      </c>
      <c r="BU14" s="13">
        <f>SUM(AP14:AQ14)</f>
        <v>29.792092683749893</v>
      </c>
      <c r="BV14" s="13">
        <f>SUM(AR14:AS14)</f>
        <v>25.22765772938871</v>
      </c>
      <c r="BW14" s="13">
        <f>SUM(AT14:AU14)</f>
        <v>25.128141872363727</v>
      </c>
      <c r="BX14" s="13">
        <f>SUM(AV14:AW14)</f>
        <v>21.443509069980401</v>
      </c>
      <c r="BY14" s="13">
        <f t="shared" si="36"/>
        <v>19.709904410530477</v>
      </c>
      <c r="BZ14" s="13">
        <f t="shared" si="37"/>
        <v>17.962030153622408</v>
      </c>
      <c r="CA14" s="13">
        <f t="shared" si="38"/>
        <v>17.439023522183991</v>
      </c>
      <c r="CB14" s="492">
        <f t="shared" si="39"/>
        <v>-0.11521521571323379</v>
      </c>
      <c r="CC14" s="492">
        <f t="shared" si="40"/>
        <v>-2.9117345142243956E-2</v>
      </c>
      <c r="CD14" s="19"/>
      <c r="CE14" s="13">
        <f t="shared" si="29"/>
        <v>35.026494505420928</v>
      </c>
      <c r="CG14" s="696"/>
      <c r="CH14" s="696"/>
    </row>
    <row r="15" spans="1:86"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11.579246435440277</v>
      </c>
      <c r="M15" s="7">
        <v>10.84710989268185</v>
      </c>
      <c r="N15" s="7">
        <v>11.380252230110415</v>
      </c>
      <c r="O15" s="26">
        <f t="shared" si="19"/>
        <v>-6.3228341053144677E-2</v>
      </c>
      <c r="P15" s="26">
        <f t="shared" si="19"/>
        <v>4.915063484221327E-2</v>
      </c>
      <c r="Q15" s="27"/>
      <c r="R15" s="7">
        <v>6.2206966309329115</v>
      </c>
      <c r="S15" s="7">
        <v>5.2875921362929752</v>
      </c>
      <c r="T15" s="7">
        <v>3.7324179785597473</v>
      </c>
      <c r="U15" s="7">
        <v>5.1320747205196522</v>
      </c>
      <c r="V15" s="7">
        <v>3.7324179785597473</v>
      </c>
      <c r="W15" s="7">
        <v>3.2658657312397787</v>
      </c>
      <c r="X15" s="7">
        <v>3.5769005627864243</v>
      </c>
      <c r="Y15" s="7">
        <v>4.354487641653038</v>
      </c>
      <c r="Z15" s="7">
        <v>6.0651792151595894</v>
      </c>
      <c r="AA15" s="7">
        <v>5.5986269678396203</v>
      </c>
      <c r="AB15" s="7">
        <v>3.7324179785597473</v>
      </c>
      <c r="AC15" s="7">
        <v>4.6655224731996841</v>
      </c>
      <c r="AD15" s="7">
        <v>4.6655224731996841</v>
      </c>
      <c r="AE15" s="7">
        <v>4.354487641653038</v>
      </c>
      <c r="AF15" s="7">
        <v>4.0434528101063929</v>
      </c>
      <c r="AG15" s="7">
        <v>4.1989702258797159</v>
      </c>
      <c r="AH15" s="7">
        <v>3.8879353943330699</v>
      </c>
      <c r="AI15" s="7">
        <v>3.5769005627864243</v>
      </c>
      <c r="AJ15" s="7">
        <v>3.7455300585689173</v>
      </c>
      <c r="AK15" s="7">
        <v>3.7032291604167544</v>
      </c>
      <c r="AL15" s="7">
        <v>3.6192924510020261</v>
      </c>
      <c r="AM15" s="7">
        <v>3.750600565075354</v>
      </c>
      <c r="AN15" s="7">
        <v>2.1713156582156539</v>
      </c>
      <c r="AO15" s="7">
        <v>3.0140588550131984</v>
      </c>
      <c r="AP15" s="7">
        <v>3.7722044506133825</v>
      </c>
      <c r="AQ15" s="7">
        <v>4.1635234618476762</v>
      </c>
      <c r="AR15" s="7">
        <v>3.6670638082697828</v>
      </c>
      <c r="AS15" s="7">
        <v>3.0352326772837159</v>
      </c>
      <c r="AT15" s="7">
        <v>3.2408811477110464</v>
      </c>
      <c r="AU15" s="7">
        <v>3.179731731113546</v>
      </c>
      <c r="AV15" s="7">
        <v>3.0617507160631972</v>
      </c>
      <c r="AW15" s="7">
        <v>2.8697722936295311</v>
      </c>
      <c r="AX15" s="7">
        <v>2.787273143384092</v>
      </c>
      <c r="AY15" s="7">
        <v>2.8524206923556994</v>
      </c>
      <c r="AZ15" s="7">
        <v>2.9680532075520305</v>
      </c>
      <c r="BA15" s="7">
        <v>2.6049179641783859</v>
      </c>
      <c r="BB15" s="7">
        <v>2.6532857226740365</v>
      </c>
      <c r="BC15" s="7">
        <v>2.6409364667172746</v>
      </c>
      <c r="BD15" s="7">
        <v>3.0370733942101849</v>
      </c>
      <c r="BE15" s="492">
        <f t="shared" si="20"/>
        <v>2.3254362988687882E-2</v>
      </c>
      <c r="BF15" s="492">
        <f t="shared" si="21"/>
        <v>0.14999865861419792</v>
      </c>
      <c r="BG15" s="4"/>
      <c r="BH15" s="13">
        <f>D15-BI15</f>
        <v>12.596910677639146</v>
      </c>
      <c r="BI15" s="13">
        <f>SUM(R15:S15)</f>
        <v>11.508288767225887</v>
      </c>
      <c r="BJ15" s="13">
        <f>SUM(T15:U15)</f>
        <v>8.8644926990793991</v>
      </c>
      <c r="BK15" s="13">
        <f>SUM(V15:W15)</f>
        <v>6.9982837097995265</v>
      </c>
      <c r="BL15" s="13">
        <f>SUM(X15:Y15)</f>
        <v>7.9313882044394628</v>
      </c>
      <c r="BM15" s="13">
        <f>SUM(Z15:AA15)</f>
        <v>11.66380618299921</v>
      </c>
      <c r="BN15" s="13">
        <f>SUM(AB15:AC15)</f>
        <v>8.3979404517594318</v>
      </c>
      <c r="BO15" s="13">
        <f>SUM(AD15:AE15)</f>
        <v>9.0200101148527221</v>
      </c>
      <c r="BP15" s="13">
        <f>SUM(AF15:AG15)</f>
        <v>8.2424230359861088</v>
      </c>
      <c r="BQ15" s="13">
        <f>SUM(AH15:AI15)</f>
        <v>7.4648359571194938</v>
      </c>
      <c r="BR15" s="13">
        <f>SUM(AJ15:AK15)</f>
        <v>7.4487592189856713</v>
      </c>
      <c r="BS15" s="13">
        <f>SUM(AL15:AM15)</f>
        <v>7.3698930160773806</v>
      </c>
      <c r="BT15" s="13">
        <f>SUM(AN15:AO15)</f>
        <v>5.1853745132288527</v>
      </c>
      <c r="BU15" s="13">
        <f>SUM(AP15:AQ15)</f>
        <v>7.9357279124610587</v>
      </c>
      <c r="BV15" s="13">
        <f>SUM(AR15:AS15)</f>
        <v>6.7022964855534983</v>
      </c>
      <c r="BW15" s="13">
        <f>SUM(AT15:AU15)</f>
        <v>6.420612878824592</v>
      </c>
      <c r="BX15" s="13">
        <f>SUM(AV15:AW15)</f>
        <v>5.9315230096927287</v>
      </c>
      <c r="BY15" s="13">
        <f t="shared" si="36"/>
        <v>5.6396938357397914</v>
      </c>
      <c r="BZ15" s="13">
        <f t="shared" si="37"/>
        <v>5.5729711717304165</v>
      </c>
      <c r="CA15" s="13">
        <f t="shared" si="38"/>
        <v>5.2942221893913111</v>
      </c>
      <c r="CB15" s="492">
        <f t="shared" si="39"/>
        <v>-6.1257163316058461E-2</v>
      </c>
      <c r="CC15" s="492">
        <f>IF(ISERROR(CA15/BZ15),"N/A",IF(BZ15&lt;0,"N/A",IF(CA15&lt;0,"N/A",IF(CA15/BZ15-1&gt;300%,"&gt;±300%",IF(CA15/BZ15-1&lt;-300%,"&gt;±300%",CA15/BZ15-1)))))</f>
        <v>-5.0018019786840839E-2</v>
      </c>
      <c r="CD15" s="19"/>
      <c r="CE15" s="13">
        <f t="shared" si="29"/>
        <v>10.936213547779882</v>
      </c>
      <c r="CG15" s="696"/>
      <c r="CH15" s="696"/>
    </row>
    <row r="16" spans="1:86"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2.1324026948892043</v>
      </c>
      <c r="M16" s="7">
        <v>2.1945082714151933</v>
      </c>
      <c r="N16" s="7">
        <v>2.3469786789348834</v>
      </c>
      <c r="O16" s="26">
        <f t="shared" si="19"/>
        <v>2.9124694259128114E-2</v>
      </c>
      <c r="P16" s="26">
        <f t="shared" si="19"/>
        <v>6.9478164883545857E-2</v>
      </c>
      <c r="Q16" s="27"/>
      <c r="R16" s="7">
        <v>0.15551741577332279</v>
      </c>
      <c r="S16" s="7">
        <v>0.15551741577332279</v>
      </c>
      <c r="T16" s="7">
        <v>0.15551741577332279</v>
      </c>
      <c r="U16" s="7">
        <v>0.15551741577332279</v>
      </c>
      <c r="V16" s="7">
        <v>0.15551741577332279</v>
      </c>
      <c r="W16" s="7">
        <v>0.15551741577332279</v>
      </c>
      <c r="X16" s="7">
        <v>0.15551741577332279</v>
      </c>
      <c r="Y16" s="7">
        <v>0.15551741577332279</v>
      </c>
      <c r="Z16" s="7">
        <v>0.15551741577332279</v>
      </c>
      <c r="AA16" s="7">
        <v>0.15551741577332279</v>
      </c>
      <c r="AB16" s="7">
        <v>0.15551741577332279</v>
      </c>
      <c r="AC16" s="7">
        <v>0.31103483154664557</v>
      </c>
      <c r="AD16" s="7">
        <v>0.31103483154664557</v>
      </c>
      <c r="AE16" s="7">
        <v>0.15551741577332279</v>
      </c>
      <c r="AF16" s="7">
        <v>0.15551741577332279</v>
      </c>
      <c r="AG16" s="7">
        <v>0.31103483154664557</v>
      </c>
      <c r="AH16" s="7">
        <v>0.31103483154664557</v>
      </c>
      <c r="AI16" s="7">
        <v>0.15551741577332279</v>
      </c>
      <c r="AJ16" s="7">
        <v>0.55792205089045221</v>
      </c>
      <c r="AK16" s="7">
        <v>0.51500497005272505</v>
      </c>
      <c r="AL16" s="7">
        <v>0.50964033494800909</v>
      </c>
      <c r="AM16" s="7">
        <v>0.56328668599516807</v>
      </c>
      <c r="AN16" s="7">
        <v>0.51256947881369863</v>
      </c>
      <c r="AO16" s="7">
        <v>0.47818374700283411</v>
      </c>
      <c r="AP16" s="7">
        <v>0.52979168953639688</v>
      </c>
      <c r="AQ16" s="7">
        <v>0.53417749276116522</v>
      </c>
      <c r="AR16" s="7">
        <v>0.5007247539882087</v>
      </c>
      <c r="AS16" s="7">
        <v>0.51298117252508812</v>
      </c>
      <c r="AT16" s="7">
        <v>0.52801765288176905</v>
      </c>
      <c r="AU16" s="7">
        <v>0.53183109559169439</v>
      </c>
      <c r="AV16" s="7">
        <v>0.53445367523952902</v>
      </c>
      <c r="AW16" s="7">
        <v>0.5273193021019188</v>
      </c>
      <c r="AX16" s="7">
        <v>0.53414654003238582</v>
      </c>
      <c r="AY16" s="7">
        <v>0.53648317751537089</v>
      </c>
      <c r="AZ16" s="7">
        <v>0.53825025857838682</v>
      </c>
      <c r="BA16" s="7">
        <v>0.54273124366871783</v>
      </c>
      <c r="BB16" s="7">
        <v>0.54273124366871783</v>
      </c>
      <c r="BC16" s="7">
        <v>0.57079552549937074</v>
      </c>
      <c r="BD16" s="7">
        <v>0.53393764945768596</v>
      </c>
      <c r="BE16" s="492">
        <f t="shared" si="20"/>
        <v>-8.0122750560143174E-3</v>
      </c>
      <c r="BF16" s="492">
        <f t="shared" si="21"/>
        <v>-6.4572818803088849E-2</v>
      </c>
      <c r="BG16" s="4"/>
      <c r="BH16" s="13">
        <f>D16-BI16</f>
        <v>0.46655224731996836</v>
      </c>
      <c r="BI16" s="13">
        <f>SUM(R16:S16)</f>
        <v>0.31103483154664557</v>
      </c>
      <c r="BJ16" s="13">
        <f>SUM(T16:U16)</f>
        <v>0.31103483154664557</v>
      </c>
      <c r="BK16" s="13">
        <f>SUM(V16:W16)</f>
        <v>0.31103483154664557</v>
      </c>
      <c r="BL16" s="13">
        <f>SUM(X16:Y16)</f>
        <v>0.31103483154664557</v>
      </c>
      <c r="BM16" s="13">
        <f>SUM(Z16:AA16)</f>
        <v>0.31103483154664557</v>
      </c>
      <c r="BN16" s="13">
        <f>SUM(AB16:AC16)</f>
        <v>0.46655224731996836</v>
      </c>
      <c r="BO16" s="13">
        <f>SUM(AD16:AE16)</f>
        <v>0.46655224731996836</v>
      </c>
      <c r="BP16" s="13">
        <f>SUM(AF16:AG16)</f>
        <v>0.46655224731996836</v>
      </c>
      <c r="BQ16" s="13">
        <f>SUM(AH16:AI16)</f>
        <v>0.46655224731996836</v>
      </c>
      <c r="BR16" s="13">
        <f>SUM(AJ16:AK16)</f>
        <v>1.0729270209431774</v>
      </c>
      <c r="BS16" s="13">
        <f>SUM(AL16:AM16)</f>
        <v>1.0729270209431772</v>
      </c>
      <c r="BT16" s="13">
        <f>SUM(AN16:AO16)</f>
        <v>0.9907532258165328</v>
      </c>
      <c r="BU16" s="13">
        <f>SUM(AP16:AQ16)</f>
        <v>1.0639691822975621</v>
      </c>
      <c r="BV16" s="13">
        <f>SUM(AR16:AS16)</f>
        <v>1.0137059265132968</v>
      </c>
      <c r="BW16" s="13">
        <f>SUM(AT16:AU16)</f>
        <v>1.0598487484734633</v>
      </c>
      <c r="BX16" s="13">
        <f>SUM(AV16:AW16)</f>
        <v>1.0617729773414477</v>
      </c>
      <c r="BY16" s="13">
        <f t="shared" si="36"/>
        <v>1.0706297175477566</v>
      </c>
      <c r="BZ16" s="13">
        <f t="shared" si="37"/>
        <v>1.0809815022471048</v>
      </c>
      <c r="CA16" s="13">
        <f t="shared" si="38"/>
        <v>1.1135267691680886</v>
      </c>
      <c r="CB16" s="492">
        <f t="shared" si="39"/>
        <v>4.006712210322938E-2</v>
      </c>
      <c r="CC16" s="492">
        <f t="shared" si="40"/>
        <v>3.0107145083731579E-2</v>
      </c>
      <c r="CD16" s="19"/>
      <c r="CE16" s="13">
        <f t="shared" si="29"/>
        <v>2.1901956622944923</v>
      </c>
      <c r="CG16" s="696"/>
      <c r="CH16" s="696"/>
    </row>
    <row r="17" spans="1:86" x14ac:dyDescent="0.45">
      <c r="A17" s="23"/>
      <c r="B17" s="4"/>
      <c r="C17" s="9"/>
      <c r="D17" s="9"/>
      <c r="E17" s="9"/>
      <c r="F17" s="9"/>
      <c r="G17" s="9"/>
      <c r="H17" s="9"/>
      <c r="I17" s="563"/>
      <c r="J17" s="9"/>
      <c r="K17" s="9"/>
      <c r="L17" s="9"/>
      <c r="M17" s="9"/>
      <c r="N17" s="9"/>
      <c r="O17" s="9"/>
      <c r="P17" s="492"/>
      <c r="Q17" s="27"/>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9"/>
      <c r="BD17" s="9"/>
      <c r="BE17" s="492"/>
      <c r="BF17" s="492"/>
      <c r="BG17" s="4"/>
      <c r="BH17" s="199"/>
      <c r="BI17" s="7"/>
      <c r="BJ17" s="7"/>
      <c r="BK17" s="7"/>
      <c r="BL17" s="7"/>
      <c r="BM17" s="7"/>
      <c r="BN17" s="7"/>
      <c r="BO17" s="7"/>
      <c r="BP17" s="7"/>
      <c r="BQ17" s="7"/>
      <c r="BR17" s="7"/>
      <c r="BS17" s="7"/>
      <c r="BT17" s="7"/>
      <c r="BU17" s="7"/>
      <c r="BV17" s="7"/>
      <c r="BW17" s="7"/>
      <c r="BX17" s="7"/>
      <c r="BY17" s="7">
        <f t="shared" si="36"/>
        <v>0</v>
      </c>
      <c r="BZ17" s="7">
        <f t="shared" si="37"/>
        <v>0</v>
      </c>
      <c r="CA17" s="7">
        <f t="shared" si="38"/>
        <v>0</v>
      </c>
      <c r="CB17" s="492" t="str">
        <f t="shared" si="39"/>
        <v>N/A</v>
      </c>
      <c r="CC17" s="492" t="str">
        <f t="shared" si="40"/>
        <v>N/A</v>
      </c>
      <c r="CD17" s="19"/>
      <c r="CE17" s="649">
        <f t="shared" si="29"/>
        <v>0</v>
      </c>
      <c r="CG17" s="696"/>
      <c r="CH17" s="696"/>
    </row>
    <row r="18" spans="1:86" s="644" customFormat="1" x14ac:dyDescent="0.45">
      <c r="A18" s="33" t="s">
        <v>25</v>
      </c>
      <c r="B18" s="34"/>
      <c r="C18" s="560">
        <v>244.31786017989012</v>
      </c>
      <c r="D18" s="560">
        <v>226.43335736595799</v>
      </c>
      <c r="E18" s="560">
        <v>246.02855175339667</v>
      </c>
      <c r="F18" s="560">
        <v>246.80613883226329</v>
      </c>
      <c r="G18" s="560">
        <v>251.16062647391632</v>
      </c>
      <c r="H18" s="560">
        <v>251.62717872123628</v>
      </c>
      <c r="I18" s="582">
        <f>I11+I13</f>
        <v>254.61999028907547</v>
      </c>
      <c r="J18" s="560">
        <f>J11+J13</f>
        <v>214.62189301797392</v>
      </c>
      <c r="K18" s="560">
        <f>K11+K13</f>
        <v>258.44761064507924</v>
      </c>
      <c r="L18" s="560">
        <f>L11+L13</f>
        <v>227.89685134211052</v>
      </c>
      <c r="M18" s="560">
        <f t="shared" ref="M18" si="41">M11+M13</f>
        <v>223.08306278198796</v>
      </c>
      <c r="N18" s="560">
        <f>N11+N13</f>
        <v>221.16799068382721</v>
      </c>
      <c r="O18" s="561">
        <f t="shared" si="19"/>
        <v>-2.1122663747978998E-2</v>
      </c>
      <c r="P18" s="561">
        <f t="shared" si="19"/>
        <v>-8.5845696857420606E-3</v>
      </c>
      <c r="Q18" s="27"/>
      <c r="R18" s="34">
        <v>60.651792151595892</v>
      </c>
      <c r="S18" s="34">
        <v>57.696961251902756</v>
      </c>
      <c r="T18" s="34">
        <v>57.852478667676081</v>
      </c>
      <c r="U18" s="34">
        <v>62.82903597242241</v>
      </c>
      <c r="V18" s="34">
        <v>65.317314624795571</v>
      </c>
      <c r="W18" s="34">
        <v>60.496274735822567</v>
      </c>
      <c r="X18" s="34">
        <v>56.763856757262822</v>
      </c>
      <c r="Y18" s="34">
        <v>68.272145524488707</v>
      </c>
      <c r="Z18" s="34">
        <v>63.140070803969053</v>
      </c>
      <c r="AA18" s="34">
        <v>58.630065746542691</v>
      </c>
      <c r="AB18" s="34">
        <v>55.675234846849563</v>
      </c>
      <c r="AC18" s="34">
        <v>65.939384287888871</v>
      </c>
      <c r="AD18" s="34">
        <v>63.606623051289027</v>
      </c>
      <c r="AE18" s="34">
        <v>65.939384287888871</v>
      </c>
      <c r="AF18" s="34">
        <v>54.742130352209621</v>
      </c>
      <c r="AG18" s="34">
        <v>66.872488782528805</v>
      </c>
      <c r="AH18" s="34">
        <v>66.716971366755473</v>
      </c>
      <c r="AI18" s="34">
        <v>63.606623051289027</v>
      </c>
      <c r="AJ18" s="34">
        <f t="shared" ref="AJ18:BD18" si="42">AJ11+AJ13</f>
        <v>57.742091170784924</v>
      </c>
      <c r="AK18" s="34">
        <f t="shared" si="42"/>
        <v>67.734879339710389</v>
      </c>
      <c r="AL18" s="34">
        <f t="shared" si="42"/>
        <v>62.559632956663918</v>
      </c>
      <c r="AM18" s="34">
        <f t="shared" si="42"/>
        <v>66.583386821916235</v>
      </c>
      <c r="AN18" s="34">
        <f t="shared" si="42"/>
        <v>52.678918040234052</v>
      </c>
      <c r="AO18" s="34">
        <f t="shared" si="42"/>
        <v>41.169413312972708</v>
      </c>
      <c r="AP18" s="34">
        <f t="shared" si="42"/>
        <v>58.758486939353588</v>
      </c>
      <c r="AQ18" s="34">
        <f t="shared" si="42"/>
        <v>62.015074725413569</v>
      </c>
      <c r="AR18" s="34">
        <f t="shared" si="42"/>
        <v>61.162911636580645</v>
      </c>
      <c r="AS18" s="34">
        <f t="shared" si="42"/>
        <v>65.659656461556068</v>
      </c>
      <c r="AT18" s="34">
        <f t="shared" si="42"/>
        <v>63.454078678563093</v>
      </c>
      <c r="AU18" s="34">
        <f t="shared" si="42"/>
        <v>68.172125362957445</v>
      </c>
      <c r="AV18" s="34">
        <f t="shared" si="42"/>
        <v>54.450124873441467</v>
      </c>
      <c r="AW18" s="34">
        <f t="shared" si="42"/>
        <v>61.839475703207434</v>
      </c>
      <c r="AX18" s="34">
        <f t="shared" si="42"/>
        <v>56.198117450373076</v>
      </c>
      <c r="AY18" s="34">
        <f t="shared" si="42"/>
        <v>55.40110372508083</v>
      </c>
      <c r="AZ18" s="34">
        <f t="shared" si="42"/>
        <v>50.559380467632778</v>
      </c>
      <c r="BA18" s="34">
        <f t="shared" si="42"/>
        <v>58.643373393263921</v>
      </c>
      <c r="BB18" s="34">
        <f t="shared" si="42"/>
        <v>56.454120208685303</v>
      </c>
      <c r="BC18" s="34">
        <f t="shared" si="42"/>
        <v>57.446272180845824</v>
      </c>
      <c r="BD18" s="34">
        <f t="shared" si="42"/>
        <v>50.547029740794322</v>
      </c>
      <c r="BE18" s="561">
        <f t="shared" si="20"/>
        <v>-2.4428160954947931E-4</v>
      </c>
      <c r="BF18" s="561">
        <f t="shared" si="21"/>
        <v>-0.12009904521449344</v>
      </c>
      <c r="BG18" s="4"/>
      <c r="BH18" s="34">
        <f>BH11+BH13</f>
        <v>108.08460396245934</v>
      </c>
      <c r="BI18" s="34">
        <f t="shared" ref="BI18:BN18" si="43">BI11+BI13</f>
        <v>118.34875340349865</v>
      </c>
      <c r="BJ18" s="34">
        <f t="shared" si="43"/>
        <v>120.6815146400985</v>
      </c>
      <c r="BK18" s="34">
        <f t="shared" si="43"/>
        <v>126.1246241921648</v>
      </c>
      <c r="BL18" s="34">
        <f t="shared" si="43"/>
        <v>125.03600228175154</v>
      </c>
      <c r="BM18" s="34">
        <f t="shared" si="43"/>
        <v>121.77013655051175</v>
      </c>
      <c r="BN18" s="34">
        <f t="shared" si="43"/>
        <v>122.23668879783173</v>
      </c>
      <c r="BO18" s="34">
        <f>SUM(AD18:AE18)</f>
        <v>129.54600733917789</v>
      </c>
      <c r="BP18" s="34">
        <f>SUM(AF18:AG18)</f>
        <v>121.61461913473843</v>
      </c>
      <c r="BQ18" s="34">
        <f>SUM(AH18:AI18)</f>
        <v>130.32359441804451</v>
      </c>
      <c r="BR18" s="34">
        <f>SUM(AJ18:AK18)</f>
        <v>125.47697051049531</v>
      </c>
      <c r="BS18" s="34">
        <f>SUM(AL18:AM18)</f>
        <v>129.14301977858014</v>
      </c>
      <c r="BT18" s="34">
        <f>SUM(AN18:AO18)</f>
        <v>93.84833135320676</v>
      </c>
      <c r="BU18" s="34">
        <f>SUM(AP18:AQ18)</f>
        <v>120.77356166476716</v>
      </c>
      <c r="BV18" s="34">
        <f>SUM(AR18:AS18)</f>
        <v>126.82256809813671</v>
      </c>
      <c r="BW18" s="34">
        <f>SUM(AT18:AU18)</f>
        <v>131.62620404152054</v>
      </c>
      <c r="BX18" s="34">
        <f>SUM(AV18:AW18)</f>
        <v>116.28960057664889</v>
      </c>
      <c r="BY18" s="34">
        <f t="shared" si="36"/>
        <v>111.59922117545391</v>
      </c>
      <c r="BZ18" s="34">
        <f t="shared" si="37"/>
        <v>109.20275386089671</v>
      </c>
      <c r="CA18" s="34">
        <f t="shared" si="38"/>
        <v>113.90039238953113</v>
      </c>
      <c r="CB18" s="561">
        <f t="shared" si="39"/>
        <v>2.0619957647010523E-2</v>
      </c>
      <c r="CC18" s="561">
        <f t="shared" si="40"/>
        <v>4.3017583005446225E-2</v>
      </c>
      <c r="CD18" s="643"/>
      <c r="CE18" s="645">
        <f t="shared" si="29"/>
        <v>223.09079552358938</v>
      </c>
      <c r="CG18" s="696"/>
      <c r="CH18" s="696"/>
    </row>
    <row r="19" spans="1:86" x14ac:dyDescent="0.45">
      <c r="A19" s="3"/>
      <c r="B19" s="4"/>
      <c r="C19" s="9"/>
      <c r="D19" s="9"/>
      <c r="E19" s="9"/>
      <c r="F19" s="9"/>
      <c r="G19" s="9"/>
      <c r="H19" s="9"/>
      <c r="I19" s="627"/>
      <c r="J19" s="9"/>
      <c r="K19" s="9"/>
      <c r="L19" s="9"/>
      <c r="M19" s="9"/>
      <c r="N19" s="9"/>
      <c r="O19" s="9"/>
      <c r="P19" s="492"/>
      <c r="Q19" s="27"/>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
      <c r="BD19" s="4"/>
      <c r="BE19" s="492"/>
      <c r="BF19" s="492"/>
      <c r="BG19" s="4"/>
      <c r="BH19" s="542"/>
      <c r="BI19" s="13"/>
      <c r="BJ19" s="13"/>
      <c r="BK19" s="13"/>
      <c r="BL19" s="13"/>
      <c r="BM19" s="13"/>
      <c r="BN19" s="13"/>
      <c r="BO19" s="13"/>
      <c r="BP19" s="13"/>
      <c r="BQ19" s="13"/>
      <c r="BR19" s="13"/>
      <c r="BS19" s="13"/>
      <c r="BT19" s="13"/>
      <c r="BU19" s="13"/>
      <c r="BV19" s="13"/>
      <c r="BW19" s="13"/>
      <c r="BX19" s="13"/>
      <c r="BY19" s="13"/>
      <c r="BZ19" s="13"/>
      <c r="CA19" s="13"/>
      <c r="CB19" s="492"/>
      <c r="CC19" s="492"/>
      <c r="CD19" s="19"/>
      <c r="CE19" s="13"/>
    </row>
    <row r="20" spans="1:86" x14ac:dyDescent="0.45">
      <c r="A20" s="110" t="s">
        <v>32</v>
      </c>
      <c r="B20" s="5"/>
      <c r="C20" s="10"/>
      <c r="D20" s="10"/>
      <c r="E20" s="10"/>
      <c r="F20" s="10"/>
      <c r="G20" s="10"/>
      <c r="H20" s="10"/>
      <c r="I20" s="524"/>
      <c r="J20" s="10"/>
      <c r="K20" s="10"/>
      <c r="L20" s="10"/>
      <c r="M20" s="10"/>
      <c r="N20" s="10"/>
      <c r="O20" s="743"/>
      <c r="P20" s="26"/>
      <c r="Q20" s="27"/>
      <c r="R20" s="5"/>
      <c r="S20" s="5"/>
      <c r="T20" s="5"/>
      <c r="U20" s="5"/>
      <c r="V20" s="5"/>
      <c r="W20" s="5"/>
      <c r="X20" s="5"/>
      <c r="Y20" s="5"/>
      <c r="Z20" s="5"/>
      <c r="AA20" s="5"/>
      <c r="AB20" s="5"/>
      <c r="AC20" s="5"/>
      <c r="AD20" s="5"/>
      <c r="AE20" s="5"/>
      <c r="AF20" s="5"/>
      <c r="AG20" s="5"/>
      <c r="AH20" s="5"/>
      <c r="AI20" s="5"/>
      <c r="AJ20" s="199"/>
      <c r="AK20" s="199"/>
      <c r="AL20" s="199"/>
      <c r="AM20" s="199"/>
      <c r="AN20" s="753"/>
      <c r="AO20" s="5"/>
      <c r="AP20" s="5"/>
      <c r="AQ20" s="5"/>
      <c r="AR20" s="5"/>
      <c r="AS20" s="5"/>
      <c r="AT20" s="5"/>
      <c r="AU20" s="5"/>
      <c r="AV20" s="5"/>
      <c r="AW20" s="5"/>
      <c r="AX20" s="5"/>
      <c r="AY20" s="5"/>
      <c r="AZ20" s="5"/>
      <c r="BA20" s="5"/>
      <c r="BB20" s="5"/>
      <c r="BC20" s="5"/>
      <c r="BD20" s="5"/>
      <c r="BE20" s="492"/>
      <c r="BF20" s="492"/>
      <c r="BG20" s="4"/>
      <c r="BH20" s="199"/>
      <c r="BI20" s="7"/>
      <c r="BJ20" s="7"/>
      <c r="BK20" s="7"/>
      <c r="BL20" s="7"/>
      <c r="BM20" s="7"/>
      <c r="BN20" s="7"/>
      <c r="BO20" s="7"/>
      <c r="BP20" s="7"/>
      <c r="BQ20" s="7"/>
      <c r="BR20" s="7"/>
      <c r="BS20" s="7"/>
      <c r="BT20" s="7"/>
      <c r="BU20" s="7"/>
      <c r="BV20" s="7"/>
      <c r="BW20" s="7"/>
      <c r="BX20" s="7"/>
      <c r="BY20" s="7"/>
      <c r="BZ20" s="7"/>
      <c r="CA20" s="7"/>
      <c r="CB20" s="492"/>
      <c r="CC20" s="492"/>
      <c r="CD20" s="19"/>
      <c r="CE20" s="13"/>
    </row>
    <row r="21" spans="1:86" x14ac:dyDescent="0.45">
      <c r="A21" s="23" t="s">
        <v>27</v>
      </c>
      <c r="B21" s="9"/>
      <c r="C21" s="555">
        <v>96.73183261100678</v>
      </c>
      <c r="D21" s="555">
        <v>100.15321575801988</v>
      </c>
      <c r="E21" s="555">
        <v>100.9308028368865</v>
      </c>
      <c r="F21" s="555">
        <v>104.50770339967292</v>
      </c>
      <c r="G21" s="555">
        <v>102.64149441039305</v>
      </c>
      <c r="H21" s="555">
        <v>96.887350026780098</v>
      </c>
      <c r="I21" s="555">
        <f t="shared" ref="I21" si="44">SUM(I22:I23)</f>
        <v>85.522154416694136</v>
      </c>
      <c r="J21" s="555">
        <f>SUM(J22:J23)</f>
        <v>70.715083039747384</v>
      </c>
      <c r="K21" s="555">
        <f>SUM(K22:K23)</f>
        <v>77.221674235486006</v>
      </c>
      <c r="L21" s="555">
        <f>SUM(L22:L23)</f>
        <v>85.933716205879364</v>
      </c>
      <c r="M21" s="555">
        <f t="shared" ref="M21:N21" si="45">SUM(M22:M23)</f>
        <v>99.865150787133345</v>
      </c>
      <c r="N21" s="555">
        <f t="shared" si="45"/>
        <v>101.684225262525</v>
      </c>
      <c r="O21" s="492">
        <f t="shared" si="19"/>
        <v>0.16211837677166385</v>
      </c>
      <c r="P21" s="492">
        <f t="shared" si="19"/>
        <v>1.8215307953312943E-2</v>
      </c>
      <c r="Q21" s="27"/>
      <c r="R21" s="555">
        <v>23.483129781771741</v>
      </c>
      <c r="S21" s="555">
        <v>24.882786523731646</v>
      </c>
      <c r="T21" s="555">
        <v>25.971408434144909</v>
      </c>
      <c r="U21" s="555">
        <v>25.815891018371584</v>
      </c>
      <c r="V21" s="555">
        <v>23.794164613318387</v>
      </c>
      <c r="W21" s="555">
        <v>25.660373602598263</v>
      </c>
      <c r="X21" s="555">
        <v>26.748995513011522</v>
      </c>
      <c r="Y21" s="555">
        <v>26.904512928784843</v>
      </c>
      <c r="Z21" s="555">
        <v>24.260716860638357</v>
      </c>
      <c r="AA21" s="555">
        <v>26.12692584991823</v>
      </c>
      <c r="AB21" s="555">
        <v>26.282443265691551</v>
      </c>
      <c r="AC21" s="555">
        <v>25.660373602598263</v>
      </c>
      <c r="AD21" s="555">
        <v>24.416234276411679</v>
      </c>
      <c r="AE21" s="555">
        <v>26.12692584991823</v>
      </c>
      <c r="AF21" s="555">
        <v>24.727269107958325</v>
      </c>
      <c r="AG21" s="555">
        <v>25.193821355278292</v>
      </c>
      <c r="AH21" s="555">
        <v>22.705542702905127</v>
      </c>
      <c r="AI21" s="555">
        <v>24.105199444865033</v>
      </c>
      <c r="AJ21" s="555">
        <f t="shared" ref="AJ21:BD21" si="46">SUM(AJ22:AJ23)</f>
        <v>22.775384761244581</v>
      </c>
      <c r="AK21" s="555">
        <f t="shared" si="46"/>
        <v>22.184995331582087</v>
      </c>
      <c r="AL21" s="555">
        <f t="shared" si="46"/>
        <v>20.013306510182161</v>
      </c>
      <c r="AM21" s="555">
        <f t="shared" si="46"/>
        <v>20.548120720663935</v>
      </c>
      <c r="AN21" s="555">
        <f t="shared" si="46"/>
        <v>19.016062461355922</v>
      </c>
      <c r="AO21" s="555">
        <f t="shared" si="46"/>
        <v>11.306947852263809</v>
      </c>
      <c r="AP21" s="555">
        <f t="shared" si="46"/>
        <v>19.028760556540515</v>
      </c>
      <c r="AQ21" s="555">
        <f t="shared" si="46"/>
        <v>21.363096440482483</v>
      </c>
      <c r="AR21" s="555">
        <f t="shared" si="46"/>
        <v>21.283417236018813</v>
      </c>
      <c r="AS21" s="563">
        <f t="shared" si="46"/>
        <v>19.282666944809581</v>
      </c>
      <c r="AT21" s="563">
        <f t="shared" si="46"/>
        <v>16.796924972674244</v>
      </c>
      <c r="AU21" s="563">
        <f t="shared" si="46"/>
        <v>19.857958410666303</v>
      </c>
      <c r="AV21" s="563">
        <f t="shared" si="46"/>
        <v>21.824853449485811</v>
      </c>
      <c r="AW21" s="563">
        <f t="shared" si="46"/>
        <v>20.878892514988809</v>
      </c>
      <c r="AX21" s="563">
        <f t="shared" si="46"/>
        <v>20.905365233712718</v>
      </c>
      <c r="AY21" s="563">
        <f t="shared" si="46"/>
        <v>22.32339365627308</v>
      </c>
      <c r="AZ21" s="563">
        <f t="shared" si="46"/>
        <v>25.202352590932353</v>
      </c>
      <c r="BA21" s="563">
        <f t="shared" si="46"/>
        <v>25.30324237215828</v>
      </c>
      <c r="BB21" s="563">
        <f t="shared" si="46"/>
        <v>23.983526705134036</v>
      </c>
      <c r="BC21" s="563">
        <f t="shared" si="46"/>
        <v>25.375418542752023</v>
      </c>
      <c r="BD21" s="563">
        <f t="shared" si="46"/>
        <v>25.868946822097762</v>
      </c>
      <c r="BE21" s="492">
        <f t="shared" si="20"/>
        <v>2.6449682773077576E-2</v>
      </c>
      <c r="BF21" s="492">
        <f t="shared" si="21"/>
        <v>1.9449069520341089E-2</v>
      </c>
      <c r="BG21" s="4"/>
      <c r="BH21" s="9">
        <f t="shared" ref="BH21:BI21" si="47">SUM(BH22:BH23)</f>
        <v>51.476264620969843</v>
      </c>
      <c r="BI21" s="9">
        <f t="shared" si="47"/>
        <v>48.67695113705004</v>
      </c>
      <c r="BJ21" s="9">
        <f>SUM(T21:U21)</f>
        <v>51.787299452516493</v>
      </c>
      <c r="BK21" s="9">
        <f>SUM(V21:W21)</f>
        <v>49.454538215916649</v>
      </c>
      <c r="BL21" s="9">
        <f>SUM(X21:Y21)</f>
        <v>53.653508441796362</v>
      </c>
      <c r="BM21" s="9">
        <f>SUM(Z21:AA21)</f>
        <v>50.387642710556591</v>
      </c>
      <c r="BN21" s="9">
        <f>SUM(AB21:AC21)</f>
        <v>51.94281686828981</v>
      </c>
      <c r="BO21" s="9">
        <f>SUM(AD21:AE21)</f>
        <v>50.543160126329909</v>
      </c>
      <c r="BP21" s="9">
        <f>SUM(AF21:AG21)</f>
        <v>49.921090463236617</v>
      </c>
      <c r="BQ21" s="9">
        <f>SUM(AH21:AI21)</f>
        <v>46.810742147770156</v>
      </c>
      <c r="BR21" s="9">
        <f>SUM(AJ21:AK21)</f>
        <v>44.960380092826668</v>
      </c>
      <c r="BS21" s="9">
        <f>SUM(AL21:AM21)</f>
        <v>40.561427230846093</v>
      </c>
      <c r="BT21" s="9">
        <f>SUM(AN21:AO21)</f>
        <v>30.323010313619733</v>
      </c>
      <c r="BU21" s="9">
        <f>SUM(AP21:AQ21)</f>
        <v>40.391856997022998</v>
      </c>
      <c r="BV21" s="9">
        <f>SUM(AR21:AS21)</f>
        <v>40.566084180828398</v>
      </c>
      <c r="BW21" s="9">
        <f>SUM(AT21:AU21)</f>
        <v>36.654883383340547</v>
      </c>
      <c r="BX21" s="9">
        <f>SUM(AV21:AW21)</f>
        <v>42.703745964474621</v>
      </c>
      <c r="BY21" s="9">
        <f t="shared" ref="BY21:BY22" si="48">SUM(AX21:AY21)</f>
        <v>43.228758889985798</v>
      </c>
      <c r="BZ21" s="9">
        <f t="shared" ref="BZ21:BZ25" si="49">SUM(AZ21:BA21)</f>
        <v>50.50559496309063</v>
      </c>
      <c r="CA21" s="9">
        <f t="shared" ref="CA21:CA22" si="50">BB21+BC21</f>
        <v>49.358945247886055</v>
      </c>
      <c r="CB21" s="492">
        <f>IF(ISERROR(CA21/BY21),"N/A",IF(BY21&lt;0,"N/A",IF(CA21&lt;0,"N/A",IF(CA21/BY21-1&gt;300%,"&gt;±300%",IF(CA21/BY21-1&lt;-300%,"&gt;±300%",CA21/BY21-1)))))</f>
        <v>0.14180805823042841</v>
      </c>
      <c r="CC21" s="492">
        <f t="shared" si="40"/>
        <v>-2.2703419612075559E-2</v>
      </c>
      <c r="CD21" s="19"/>
      <c r="CE21" s="36">
        <f t="shared" si="29"/>
        <v>100.5311344421421</v>
      </c>
    </row>
    <row r="22" spans="1:86" x14ac:dyDescent="0.45">
      <c r="A22" s="10"/>
      <c r="B22" s="10" t="s">
        <v>4</v>
      </c>
      <c r="C22" s="7">
        <v>92.532862385127061</v>
      </c>
      <c r="D22" s="7">
        <v>95.798728116366846</v>
      </c>
      <c r="E22" s="7">
        <v>96.576315195233462</v>
      </c>
      <c r="F22" s="7">
        <v>100.3087331737932</v>
      </c>
      <c r="G22" s="7">
        <v>98.287006768740014</v>
      </c>
      <c r="H22" s="7">
        <v>92.377344969353743</v>
      </c>
      <c r="I22" s="7">
        <v>85.522154416694136</v>
      </c>
      <c r="J22" s="7">
        <v>70.715083039747384</v>
      </c>
      <c r="K22" s="7">
        <v>77.221674235486006</v>
      </c>
      <c r="L22" s="7">
        <v>85.933716205879364</v>
      </c>
      <c r="M22" s="7">
        <v>99.865150787133345</v>
      </c>
      <c r="N22" s="7">
        <v>101.684225262525</v>
      </c>
      <c r="O22" s="26">
        <f t="shared" si="19"/>
        <v>0.16211837677166385</v>
      </c>
      <c r="P22" s="26">
        <f t="shared" si="19"/>
        <v>1.8215307953312943E-2</v>
      </c>
      <c r="Q22" s="27"/>
      <c r="R22" s="7">
        <v>22.550025287131806</v>
      </c>
      <c r="S22" s="7">
        <v>23.949682029091711</v>
      </c>
      <c r="T22" s="7">
        <v>24.882786523731646</v>
      </c>
      <c r="U22" s="7">
        <v>24.727269107958325</v>
      </c>
      <c r="V22" s="7">
        <v>22.705542702905127</v>
      </c>
      <c r="W22" s="7">
        <v>24.571751692185003</v>
      </c>
      <c r="X22" s="7">
        <v>25.815891018371584</v>
      </c>
      <c r="Y22" s="7">
        <v>25.815891018371584</v>
      </c>
      <c r="Z22" s="7">
        <v>23.638647197545065</v>
      </c>
      <c r="AA22" s="7">
        <v>25.038303939504971</v>
      </c>
      <c r="AB22" s="7">
        <v>25.349338771051617</v>
      </c>
      <c r="AC22" s="7">
        <v>24.727269107958325</v>
      </c>
      <c r="AD22" s="7">
        <v>23.172094950225098</v>
      </c>
      <c r="AE22" s="7">
        <v>25.038303939504971</v>
      </c>
      <c r="AF22" s="7">
        <v>23.638647197545065</v>
      </c>
      <c r="AG22" s="7">
        <v>23.949682029091711</v>
      </c>
      <c r="AH22" s="7">
        <v>21.461403376718547</v>
      </c>
      <c r="AI22" s="7">
        <v>22.861060118678452</v>
      </c>
      <c r="AJ22" s="7">
        <v>22.775384761244581</v>
      </c>
      <c r="AK22" s="7">
        <v>22.184995331582087</v>
      </c>
      <c r="AL22" s="7">
        <v>20.013306510182161</v>
      </c>
      <c r="AM22" s="7">
        <v>20.548120720663935</v>
      </c>
      <c r="AN22" s="7">
        <v>19.016062461355922</v>
      </c>
      <c r="AO22" s="7">
        <v>11.306947852263809</v>
      </c>
      <c r="AP22" s="7">
        <v>19.028760556540515</v>
      </c>
      <c r="AQ22" s="7">
        <v>21.363096440482483</v>
      </c>
      <c r="AR22" s="7">
        <v>21.283417236018813</v>
      </c>
      <c r="AS22" s="7">
        <v>19.282666944809581</v>
      </c>
      <c r="AT22" s="7">
        <v>16.796924972674244</v>
      </c>
      <c r="AU22" s="7">
        <v>19.857958410666303</v>
      </c>
      <c r="AV22" s="7">
        <v>21.824853449485811</v>
      </c>
      <c r="AW22" s="7">
        <v>20.878892514988809</v>
      </c>
      <c r="AX22" s="7">
        <v>20.905365233712718</v>
      </c>
      <c r="AY22" s="7">
        <v>22.32339365627308</v>
      </c>
      <c r="AZ22" s="7">
        <v>25.202352590932353</v>
      </c>
      <c r="BA22" s="7">
        <v>25.30324237215828</v>
      </c>
      <c r="BB22" s="7">
        <v>23.983526705134036</v>
      </c>
      <c r="BC22" s="7">
        <v>25.375418542752023</v>
      </c>
      <c r="BD22" s="7">
        <v>25.868946822097762</v>
      </c>
      <c r="BE22" s="492">
        <f t="shared" si="20"/>
        <v>2.6449682773077576E-2</v>
      </c>
      <c r="BF22" s="492">
        <f t="shared" si="21"/>
        <v>1.9449069520341089E-2</v>
      </c>
      <c r="BG22" s="4"/>
      <c r="BH22" s="13">
        <f>D22-BI22</f>
        <v>49.299020800143325</v>
      </c>
      <c r="BI22" s="13">
        <f>SUM(R22:S22)</f>
        <v>46.499707316223521</v>
      </c>
      <c r="BJ22" s="13">
        <f>SUM(T22:U22)</f>
        <v>49.610055631689974</v>
      </c>
      <c r="BK22" s="13">
        <f>SUM(V22:W22)</f>
        <v>47.277294395090131</v>
      </c>
      <c r="BL22" s="13">
        <f>SUM(X22:Y22)</f>
        <v>51.631782036743168</v>
      </c>
      <c r="BM22" s="13">
        <f>SUM(Z22:AA22)</f>
        <v>48.67695113705004</v>
      </c>
      <c r="BN22" s="13">
        <f>SUM(AB22:AC22)</f>
        <v>50.076607879009941</v>
      </c>
      <c r="BO22" s="13">
        <f>SUM(AD22:AE22)</f>
        <v>48.210398889730072</v>
      </c>
      <c r="BP22" s="13">
        <f>SUM(AF22:AG22)</f>
        <v>47.588329226636773</v>
      </c>
      <c r="BQ22" s="13">
        <f>SUM(AH22:AI22)</f>
        <v>44.322463495397002</v>
      </c>
      <c r="BR22" s="13">
        <f>SUM(AJ22:AK22)</f>
        <v>44.960380092826668</v>
      </c>
      <c r="BS22" s="13">
        <f>SUM(AL22:AM22)</f>
        <v>40.561427230846093</v>
      </c>
      <c r="BT22" s="13">
        <f>SUM(AN22:AO22)</f>
        <v>30.323010313619733</v>
      </c>
      <c r="BU22" s="13">
        <f>SUM(AP22:AQ22)</f>
        <v>40.391856997022998</v>
      </c>
      <c r="BV22" s="13">
        <f>SUM(AR22:AS22)</f>
        <v>40.566084180828398</v>
      </c>
      <c r="BW22" s="7">
        <f>SUM(AT22:AU22)</f>
        <v>36.654883383340547</v>
      </c>
      <c r="BX22" s="7">
        <f>SUM(AV22:AW22)</f>
        <v>42.703745964474621</v>
      </c>
      <c r="BY22" s="7">
        <f t="shared" si="48"/>
        <v>43.228758889985798</v>
      </c>
      <c r="BZ22" s="7">
        <f t="shared" si="49"/>
        <v>50.50559496309063</v>
      </c>
      <c r="CA22" s="7">
        <f t="shared" si="50"/>
        <v>49.358945247886055</v>
      </c>
      <c r="CB22" s="492">
        <f t="shared" si="39"/>
        <v>0.14180805823042841</v>
      </c>
      <c r="CC22" s="492">
        <f t="shared" si="40"/>
        <v>-2.2703419612075559E-2</v>
      </c>
      <c r="CD22" s="19"/>
      <c r="CE22" s="13">
        <f t="shared" si="29"/>
        <v>100.5311344421421</v>
      </c>
    </row>
    <row r="23" spans="1:86" x14ac:dyDescent="0.45">
      <c r="A23" s="29"/>
      <c r="B23" s="29" t="s">
        <v>9</v>
      </c>
      <c r="C23" s="29">
        <v>4.1989702258797159</v>
      </c>
      <c r="D23" s="29">
        <v>4.354487641653038</v>
      </c>
      <c r="E23" s="29">
        <v>4.354487641653038</v>
      </c>
      <c r="F23" s="29">
        <v>4.1989702258797159</v>
      </c>
      <c r="G23" s="29">
        <v>4.354487641653038</v>
      </c>
      <c r="H23" s="29">
        <v>4.510005057426361</v>
      </c>
      <c r="I23" s="543" t="s">
        <v>101</v>
      </c>
      <c r="J23" s="489" t="s">
        <v>101</v>
      </c>
      <c r="K23" s="489" t="s">
        <v>101</v>
      </c>
      <c r="L23" s="489" t="s">
        <v>101</v>
      </c>
      <c r="M23" s="489" t="s">
        <v>101</v>
      </c>
      <c r="N23" s="489" t="s">
        <v>101</v>
      </c>
      <c r="O23" s="489" t="str">
        <f t="shared" si="19"/>
        <v>N/A</v>
      </c>
      <c r="P23" s="489" t="str">
        <f t="shared" si="19"/>
        <v>N/A</v>
      </c>
      <c r="Q23" s="27"/>
      <c r="R23" s="29">
        <v>1.0886219104132595</v>
      </c>
      <c r="S23" s="29">
        <v>1.0886219104132595</v>
      </c>
      <c r="T23" s="29">
        <v>1.0886219104132595</v>
      </c>
      <c r="U23" s="29">
        <v>1.0886219104132595</v>
      </c>
      <c r="V23" s="29">
        <v>1.0886219104132595</v>
      </c>
      <c r="W23" s="29">
        <v>1.0886219104132595</v>
      </c>
      <c r="X23" s="29">
        <v>1.0886219104132595</v>
      </c>
      <c r="Y23" s="29">
        <v>1.0886219104132595</v>
      </c>
      <c r="Z23" s="29">
        <v>0.93310449463993683</v>
      </c>
      <c r="AA23" s="29">
        <v>1.0886219104132595</v>
      </c>
      <c r="AB23" s="29">
        <v>1.0886219104132595</v>
      </c>
      <c r="AC23" s="29">
        <v>1.0886219104132595</v>
      </c>
      <c r="AD23" s="29">
        <v>1.0886219104132595</v>
      </c>
      <c r="AE23" s="29">
        <v>1.0886219104132595</v>
      </c>
      <c r="AF23" s="29">
        <v>1.0886219104132595</v>
      </c>
      <c r="AG23" s="29">
        <v>1.2441393261865823</v>
      </c>
      <c r="AH23" s="29">
        <v>1.0886219104132595</v>
      </c>
      <c r="AI23" s="29">
        <v>1.2441393261865823</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612" t="str">
        <f t="shared" si="20"/>
        <v>N/A</v>
      </c>
      <c r="BF23" s="612" t="str">
        <f t="shared" si="21"/>
        <v>N/A</v>
      </c>
      <c r="BG23" s="4"/>
      <c r="BH23" s="29">
        <f>D23-BI23</f>
        <v>2.177243820826519</v>
      </c>
      <c r="BI23" s="29">
        <f>SUM(R23:S23)</f>
        <v>2.177243820826519</v>
      </c>
      <c r="BJ23" s="29">
        <f>SUM(T23:U23)</f>
        <v>2.177243820826519</v>
      </c>
      <c r="BK23" s="29">
        <f>SUM(V23:W23)</f>
        <v>2.177243820826519</v>
      </c>
      <c r="BL23" s="29">
        <f>SUM(X23:Y23)</f>
        <v>2.177243820826519</v>
      </c>
      <c r="BM23" s="29">
        <f>SUM(Z23:AA23)</f>
        <v>2.0217264050531965</v>
      </c>
      <c r="BN23" s="29">
        <f>SUM(AB23:AC23)</f>
        <v>2.177243820826519</v>
      </c>
      <c r="BO23" s="29">
        <f>SUM(AD23:AE23)</f>
        <v>2.177243820826519</v>
      </c>
      <c r="BP23" s="29">
        <f>SUM(AF23:AG23)</f>
        <v>2.3327612365998416</v>
      </c>
      <c r="BQ23" s="29">
        <f>SUM(AH23:AI23)</f>
        <v>2.3327612365998416</v>
      </c>
      <c r="BR23" s="489" t="s">
        <v>101</v>
      </c>
      <c r="BS23" s="489" t="s">
        <v>101</v>
      </c>
      <c r="BT23" s="489" t="s">
        <v>101</v>
      </c>
      <c r="BU23" s="489" t="s">
        <v>101</v>
      </c>
      <c r="BV23" s="489" t="s">
        <v>101</v>
      </c>
      <c r="BW23" s="489" t="s">
        <v>101</v>
      </c>
      <c r="BX23" s="489" t="s">
        <v>101</v>
      </c>
      <c r="BY23" s="489" t="s">
        <v>101</v>
      </c>
      <c r="BZ23" s="489" t="s">
        <v>101</v>
      </c>
      <c r="CA23" s="489" t="s">
        <v>101</v>
      </c>
      <c r="CB23" s="680" t="str">
        <f t="shared" si="39"/>
        <v>N/A</v>
      </c>
      <c r="CC23" s="680" t="str">
        <f t="shared" si="40"/>
        <v>N/A</v>
      </c>
      <c r="CD23" s="19"/>
      <c r="CE23" s="489"/>
    </row>
    <row r="24" spans="1:86" x14ac:dyDescent="0.45">
      <c r="A24" s="37"/>
      <c r="B24" s="37"/>
      <c r="C24" s="37"/>
      <c r="D24" s="37"/>
      <c r="E24" s="37"/>
      <c r="F24" s="37"/>
      <c r="G24" s="37"/>
      <c r="H24" s="37"/>
      <c r="I24" s="628"/>
      <c r="J24" s="37"/>
      <c r="K24" s="37"/>
      <c r="L24" s="37"/>
      <c r="M24" s="37"/>
      <c r="N24" s="37"/>
      <c r="O24" s="37"/>
      <c r="P24" s="539"/>
      <c r="Q24" s="27"/>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544"/>
      <c r="BD24" s="544"/>
      <c r="BE24" s="492"/>
      <c r="BF24" s="492"/>
      <c r="BG24" s="4"/>
      <c r="BH24" s="37"/>
      <c r="BI24" s="37"/>
      <c r="BJ24" s="37"/>
      <c r="BK24" s="37"/>
      <c r="BL24" s="37"/>
      <c r="BM24" s="37"/>
      <c r="BN24" s="37"/>
      <c r="BO24" s="37"/>
      <c r="BP24" s="37"/>
      <c r="BQ24" s="37"/>
      <c r="BR24" s="37"/>
      <c r="BS24" s="37"/>
      <c r="BT24" s="37"/>
      <c r="BU24" s="37"/>
      <c r="BV24" s="37"/>
      <c r="BW24" s="37"/>
      <c r="BX24" s="37"/>
      <c r="BY24" s="37"/>
      <c r="BZ24" s="37"/>
      <c r="CA24" s="37"/>
      <c r="CB24" s="492"/>
      <c r="CC24" s="492"/>
      <c r="CD24" s="19"/>
      <c r="CE24" s="37"/>
    </row>
    <row r="25" spans="1:86" x14ac:dyDescent="0.45">
      <c r="A25" s="38" t="s">
        <v>5</v>
      </c>
      <c r="B25" s="28"/>
      <c r="C25" s="28">
        <v>91.599757890487126</v>
      </c>
      <c r="D25" s="28">
        <v>93.310449463993677</v>
      </c>
      <c r="E25" s="28">
        <v>88.333892159247341</v>
      </c>
      <c r="F25" s="28">
        <v>77.914225302434716</v>
      </c>
      <c r="G25" s="28">
        <v>76.514568560474814</v>
      </c>
      <c r="H25" s="28">
        <v>69.82731968222194</v>
      </c>
      <c r="I25" s="572">
        <v>65.489557946494045</v>
      </c>
      <c r="J25" s="572">
        <v>56.930151271227359</v>
      </c>
      <c r="K25" s="572">
        <v>60.729580351293841</v>
      </c>
      <c r="L25" s="572">
        <v>59.06902068139275</v>
      </c>
      <c r="M25" s="572">
        <v>58.116151235603546</v>
      </c>
      <c r="N25" s="572">
        <v>61.510407722635151</v>
      </c>
      <c r="O25" s="545">
        <f t="shared" si="19"/>
        <v>-1.6131458331242743E-2</v>
      </c>
      <c r="P25" s="545">
        <f t="shared" si="19"/>
        <v>5.8404701874892773E-2</v>
      </c>
      <c r="Q25" s="27"/>
      <c r="R25" s="28">
        <v>23.016577534451773</v>
      </c>
      <c r="S25" s="28">
        <v>21.616920792491868</v>
      </c>
      <c r="T25" s="28">
        <v>22.394507871358481</v>
      </c>
      <c r="U25" s="28">
        <v>20.528298882078609</v>
      </c>
      <c r="V25" s="28">
        <v>24.416234276411679</v>
      </c>
      <c r="W25" s="28">
        <v>20.994851129398576</v>
      </c>
      <c r="X25" s="28">
        <v>18.040020229705444</v>
      </c>
      <c r="Y25" s="28">
        <v>18.662089892798736</v>
      </c>
      <c r="Z25" s="28">
        <v>19.595194387438671</v>
      </c>
      <c r="AA25" s="28">
        <v>21.772438208265193</v>
      </c>
      <c r="AB25" s="28">
        <v>18.973124724345382</v>
      </c>
      <c r="AC25" s="28">
        <v>18.35105506125209</v>
      </c>
      <c r="AD25" s="28">
        <v>18.040020229705444</v>
      </c>
      <c r="AE25" s="28">
        <v>21.150368545171901</v>
      </c>
      <c r="AF25" s="28">
        <v>18.040020229705444</v>
      </c>
      <c r="AG25" s="28">
        <v>17.728985398158798</v>
      </c>
      <c r="AH25" s="28">
        <v>17.106915735065506</v>
      </c>
      <c r="AI25" s="28">
        <v>17.417950566612152</v>
      </c>
      <c r="AJ25" s="28">
        <v>16.833555083088072</v>
      </c>
      <c r="AK25" s="28">
        <v>16.669414865983736</v>
      </c>
      <c r="AL25" s="28">
        <v>16.483296528218641</v>
      </c>
      <c r="AM25" s="28">
        <v>15.503291469203583</v>
      </c>
      <c r="AN25" s="28">
        <v>12.336700756119519</v>
      </c>
      <c r="AO25" s="28">
        <v>12.094365285511369</v>
      </c>
      <c r="AP25" s="28">
        <v>15.899510164973316</v>
      </c>
      <c r="AQ25" s="28">
        <v>16.599575064623153</v>
      </c>
      <c r="AR25" s="28">
        <v>15.157018477859513</v>
      </c>
      <c r="AS25" s="28">
        <v>14.617088159844675</v>
      </c>
      <c r="AT25" s="28">
        <v>15.07322004036911</v>
      </c>
      <c r="AU25" s="28">
        <v>15.882253673220545</v>
      </c>
      <c r="AV25" s="28">
        <v>14.69359308210471</v>
      </c>
      <c r="AW25" s="28">
        <v>15.033864491566007</v>
      </c>
      <c r="AX25" s="28">
        <v>14.942632554959559</v>
      </c>
      <c r="AY25" s="28">
        <v>14.399272672325084</v>
      </c>
      <c r="AZ25" s="28">
        <v>14.408762217524561</v>
      </c>
      <c r="BA25" s="28">
        <v>14.871575734789621</v>
      </c>
      <c r="BB25" s="28">
        <v>14.016134533594604</v>
      </c>
      <c r="BC25" s="28">
        <v>14.819678749694756</v>
      </c>
      <c r="BD25" s="28">
        <v>15.101079461369217</v>
      </c>
      <c r="BE25" s="612">
        <f t="shared" si="20"/>
        <v>4.8048349566254256E-2</v>
      </c>
      <c r="BF25" s="612">
        <f t="shared" si="21"/>
        <v>1.8988313878278706E-2</v>
      </c>
      <c r="BG25" s="4"/>
      <c r="BH25" s="28">
        <f>D25-BI25</f>
        <v>48.67695113705004</v>
      </c>
      <c r="BI25" s="28">
        <f>SUM(R25:S25)</f>
        <v>44.633498326943638</v>
      </c>
      <c r="BJ25" s="28">
        <f>SUM(T25:U25)</f>
        <v>42.922806753437087</v>
      </c>
      <c r="BK25" s="28">
        <f>SUM(V25:W25)</f>
        <v>45.411085405810255</v>
      </c>
      <c r="BL25" s="28">
        <f>SUM(X25:Y25)</f>
        <v>36.70211012250418</v>
      </c>
      <c r="BM25" s="28">
        <f>SUM(Z25:AA25)</f>
        <v>41.367632595703867</v>
      </c>
      <c r="BN25" s="28">
        <f>SUM(AB25:AC25)</f>
        <v>37.324179785597472</v>
      </c>
      <c r="BO25" s="28">
        <f>SUM(AD25:AE25)</f>
        <v>39.190388774877349</v>
      </c>
      <c r="BP25" s="28">
        <f>SUM(AF25:AG25)</f>
        <v>35.769005627864246</v>
      </c>
      <c r="BQ25" s="28">
        <f>SUM(AH25:AI25)</f>
        <v>34.524866301677662</v>
      </c>
      <c r="BR25" s="28">
        <f>SUM(AJ25:AK25)</f>
        <v>33.502969949071812</v>
      </c>
      <c r="BS25" s="28">
        <f>SUM(AL25:AM25)</f>
        <v>31.986587997422227</v>
      </c>
      <c r="BT25" s="28">
        <f>SUM(AN25:AO25)</f>
        <v>24.431066041630888</v>
      </c>
      <c r="BU25" s="28">
        <f>SUM(AP25:AQ25)</f>
        <v>32.499085229596467</v>
      </c>
      <c r="BV25" s="28">
        <f>SUM(AR25:AS25)</f>
        <v>29.774106637704186</v>
      </c>
      <c r="BW25" s="28">
        <f>SUM(AT25:AU25)</f>
        <v>30.955473713589654</v>
      </c>
      <c r="BX25" s="28">
        <f>SUM(AV25:AW25)</f>
        <v>29.727457573670719</v>
      </c>
      <c r="BY25" s="28">
        <f>SUM(AX25:AY25)</f>
        <v>29.341905227284641</v>
      </c>
      <c r="BZ25" s="28">
        <f t="shared" si="49"/>
        <v>29.280337952314184</v>
      </c>
      <c r="CA25" s="28">
        <f>BB25+BC25</f>
        <v>28.835813283289362</v>
      </c>
      <c r="CB25" s="545">
        <f t="shared" si="39"/>
        <v>-1.7248094153227367E-2</v>
      </c>
      <c r="CC25" s="545">
        <f t="shared" si="40"/>
        <v>-1.5181678222046968E-2</v>
      </c>
      <c r="CD25" s="19"/>
      <c r="CE25" s="647">
        <f t="shared" si="29"/>
        <v>58.808468479448202</v>
      </c>
    </row>
    <row r="26" spans="1:86" x14ac:dyDescent="0.45">
      <c r="A26" s="23"/>
      <c r="B26" s="4"/>
      <c r="C26" s="9"/>
      <c r="D26" s="9"/>
      <c r="E26" s="9"/>
      <c r="F26" s="9"/>
      <c r="G26" s="9"/>
      <c r="H26" s="9"/>
      <c r="I26" s="627"/>
      <c r="J26" s="9"/>
      <c r="K26" s="9"/>
      <c r="L26" s="9"/>
      <c r="M26" s="9"/>
      <c r="N26" s="9"/>
      <c r="O26" s="492"/>
      <c r="P26" s="492"/>
      <c r="Q26" s="27"/>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9"/>
      <c r="BD26" s="9"/>
      <c r="BE26" s="492"/>
      <c r="BF26" s="492"/>
      <c r="BG26" s="4"/>
      <c r="BH26" s="7"/>
      <c r="BI26" s="7"/>
      <c r="BJ26" s="7"/>
      <c r="BK26" s="7"/>
      <c r="BL26" s="7"/>
      <c r="BM26" s="7"/>
      <c r="BN26" s="7"/>
      <c r="BO26" s="7"/>
      <c r="BP26" s="7"/>
      <c r="BQ26" s="7"/>
      <c r="BR26" s="7"/>
      <c r="BS26" s="7"/>
      <c r="BT26" s="7"/>
      <c r="BU26" s="7"/>
      <c r="BV26" s="7"/>
      <c r="BW26" s="7"/>
      <c r="BX26" s="7"/>
      <c r="BY26" s="7"/>
      <c r="BZ26" s="7"/>
      <c r="CA26" s="7"/>
      <c r="CB26" s="492"/>
      <c r="CC26" s="492"/>
      <c r="CD26" s="19"/>
      <c r="CE26" s="13"/>
    </row>
    <row r="27" spans="1:86" x14ac:dyDescent="0.45">
      <c r="A27" s="23" t="s">
        <v>6</v>
      </c>
      <c r="B27" s="9"/>
      <c r="C27" s="555">
        <v>50.232125294783266</v>
      </c>
      <c r="D27" s="555">
        <v>53.497991026023044</v>
      </c>
      <c r="E27" s="555">
        <v>58.319030914996048</v>
      </c>
      <c r="F27" s="555">
        <v>62.82903597242241</v>
      </c>
      <c r="G27" s="555">
        <v>59.096617993862665</v>
      </c>
      <c r="H27" s="555">
        <v>63.451105635515702</v>
      </c>
      <c r="I27" s="555">
        <f t="shared" ref="I27" si="51">SUM(I28:I34)</f>
        <v>70.033440553455463</v>
      </c>
      <c r="J27" s="555">
        <f>SUM(J28:J34)</f>
        <v>65.320745533369646</v>
      </c>
      <c r="K27" s="555">
        <f t="shared" ref="K27" si="52">SUM(K28:K34)</f>
        <v>78.725963605431147</v>
      </c>
      <c r="L27" s="555">
        <f>SUM(L28:L34)</f>
        <v>72.031291533364964</v>
      </c>
      <c r="M27" s="555">
        <f t="shared" ref="M27:N27" si="53">SUM(M28:M34)</f>
        <v>81.685753443626439</v>
      </c>
      <c r="N27" s="555">
        <f t="shared" si="53"/>
        <v>69.720842795719832</v>
      </c>
      <c r="O27" s="492">
        <f t="shared" si="19"/>
        <v>0.13403149804400649</v>
      </c>
      <c r="P27" s="492">
        <f t="shared" si="19"/>
        <v>-0.14647487650541069</v>
      </c>
      <c r="Q27" s="27"/>
      <c r="R27" s="555">
        <v>12.752428093412469</v>
      </c>
      <c r="S27" s="555">
        <v>13.530015172279084</v>
      </c>
      <c r="T27" s="555">
        <v>14.152084835372374</v>
      </c>
      <c r="U27" s="555">
        <v>14.307602251145697</v>
      </c>
      <c r="V27" s="555">
        <v>13.996567419599051</v>
      </c>
      <c r="W27" s="555">
        <v>14.929671914238989</v>
      </c>
      <c r="X27" s="555">
        <v>15.55174157733228</v>
      </c>
      <c r="Y27" s="555">
        <v>16.951398319292185</v>
      </c>
      <c r="Z27" s="555">
        <v>16.173811240425572</v>
      </c>
      <c r="AA27" s="555">
        <v>14.929671914238989</v>
      </c>
      <c r="AB27" s="555">
        <v>14.929671914238989</v>
      </c>
      <c r="AC27" s="555">
        <v>14.774154498465666</v>
      </c>
      <c r="AD27" s="555">
        <v>14.774154498465666</v>
      </c>
      <c r="AE27" s="555">
        <v>14.929671914238989</v>
      </c>
      <c r="AF27" s="555">
        <v>15.862776408878926</v>
      </c>
      <c r="AG27" s="555">
        <v>15.707258993105603</v>
      </c>
      <c r="AH27" s="555">
        <v>15.707258993105603</v>
      </c>
      <c r="AI27" s="555">
        <v>16.329328656198893</v>
      </c>
      <c r="AJ27" s="555">
        <f t="shared" ref="AJ27:BD27" si="54">SUM(AJ28:AJ34)</f>
        <v>21.391155962230794</v>
      </c>
      <c r="AK27" s="555">
        <f t="shared" si="54"/>
        <v>17.234765131211752</v>
      </c>
      <c r="AL27" s="555">
        <f>SUM(AL28:AL34)</f>
        <v>16.690657544926577</v>
      </c>
      <c r="AM27" s="555">
        <f t="shared" si="54"/>
        <v>14.71678407887849</v>
      </c>
      <c r="AN27" s="555">
        <f t="shared" si="54"/>
        <v>19.616126466422131</v>
      </c>
      <c r="AO27" s="555">
        <f t="shared" si="54"/>
        <v>10.76980744333863</v>
      </c>
      <c r="AP27" s="555">
        <f t="shared" si="54"/>
        <v>18.406313279919956</v>
      </c>
      <c r="AQ27" s="555">
        <f t="shared" si="54"/>
        <v>16.528498343688931</v>
      </c>
      <c r="AR27" s="555">
        <f t="shared" si="54"/>
        <v>14.941022341615103</v>
      </c>
      <c r="AS27" s="563">
        <f t="shared" si="54"/>
        <v>24.52113252523456</v>
      </c>
      <c r="AT27" s="563">
        <f t="shared" si="54"/>
        <v>22.41262963245947</v>
      </c>
      <c r="AU27" s="563">
        <f t="shared" si="54"/>
        <v>16.851172898846507</v>
      </c>
      <c r="AV27" s="563">
        <f t="shared" si="54"/>
        <v>17.629319771021564</v>
      </c>
      <c r="AW27" s="563">
        <f t="shared" si="54"/>
        <v>19.955719285647778</v>
      </c>
      <c r="AX27" s="563">
        <f t="shared" si="54"/>
        <v>17.445119730969036</v>
      </c>
      <c r="AY27" s="563">
        <f t="shared" si="54"/>
        <v>17.001120515479634</v>
      </c>
      <c r="AZ27" s="563">
        <f t="shared" si="54"/>
        <v>20.418269118305055</v>
      </c>
      <c r="BA27" s="563">
        <f t="shared" si="54"/>
        <v>21.12138755404607</v>
      </c>
      <c r="BB27" s="563">
        <f t="shared" si="54"/>
        <v>17.21746190552723</v>
      </c>
      <c r="BC27" s="563">
        <f t="shared" si="54"/>
        <v>22.937980108146295</v>
      </c>
      <c r="BD27" s="563">
        <f t="shared" si="54"/>
        <v>19.050565194000402</v>
      </c>
      <c r="BE27" s="492">
        <f t="shared" si="20"/>
        <v>-6.6984322538804264E-2</v>
      </c>
      <c r="BF27" s="492">
        <f t="shared" si="21"/>
        <v>-0.16947503205678072</v>
      </c>
      <c r="BG27" s="4"/>
      <c r="BH27" s="9">
        <f>SUM(BH28:BH34)</f>
        <v>27.215547760331489</v>
      </c>
      <c r="BI27" s="9">
        <f t="shared" ref="BI27" si="55">SUM(BI28:BI34)</f>
        <v>26.282443265691555</v>
      </c>
      <c r="BJ27" s="9">
        <f t="shared" ref="BJ27:BJ34" si="56">SUM(T27:U27)</f>
        <v>28.459687086518073</v>
      </c>
      <c r="BK27" s="9">
        <f t="shared" ref="BK27:BK34" si="57">SUM(V27:W27)</f>
        <v>28.926239333838041</v>
      </c>
      <c r="BL27" s="9">
        <f t="shared" ref="BL27:BL34" si="58">SUM(X27:Y27)</f>
        <v>32.503139896624461</v>
      </c>
      <c r="BM27" s="9">
        <f t="shared" ref="BM27:BM34" si="59">SUM(Z27:AA27)</f>
        <v>31.103483154664559</v>
      </c>
      <c r="BN27" s="9">
        <f t="shared" ref="BN27:BN34" si="60">SUM(AB27:AC27)</f>
        <v>29.703826412704657</v>
      </c>
      <c r="BO27" s="9">
        <f t="shared" ref="BO27:BO34" si="61">SUM(AD27:AE27)</f>
        <v>29.703826412704657</v>
      </c>
      <c r="BP27" s="9">
        <f t="shared" ref="BP27:BP34" si="62">SUM(AF27:AG27)</f>
        <v>31.570035401984526</v>
      </c>
      <c r="BQ27" s="9">
        <f t="shared" ref="BQ27:BQ34" si="63">SUM(AH27:AI27)</f>
        <v>32.036587649304494</v>
      </c>
      <c r="BR27" s="9">
        <f t="shared" ref="BR27:BR34" si="64">SUM(AJ27:AK27)</f>
        <v>38.625921093442543</v>
      </c>
      <c r="BS27" s="9">
        <f t="shared" ref="BS27:BS34" si="65">SUM(AL27:AM27)</f>
        <v>31.407441623805067</v>
      </c>
      <c r="BT27" s="9">
        <f t="shared" ref="BT27:BT34" si="66">SUM(AN27:AO27)</f>
        <v>30.385933909760759</v>
      </c>
      <c r="BU27" s="9">
        <f t="shared" ref="BU27:BU34" si="67">SUM(AP27:AQ27)</f>
        <v>34.934811623608887</v>
      </c>
      <c r="BV27" s="9">
        <f t="shared" ref="BV27:BV34" si="68">SUM(AR27:AS27)</f>
        <v>39.462154866849659</v>
      </c>
      <c r="BW27" s="9">
        <f t="shared" ref="BW27:BW34" si="69">SUM(AT27:AU27)</f>
        <v>39.263802531305977</v>
      </c>
      <c r="BX27" s="9">
        <f t="shared" ref="BX27:BX34" si="70">SUM(AV27:AW27)</f>
        <v>37.585039056669345</v>
      </c>
      <c r="BY27" s="9">
        <f t="shared" ref="BY27:BY34" si="71">SUM(AX27:AY27)</f>
        <v>34.446240246448667</v>
      </c>
      <c r="BZ27" s="9">
        <f t="shared" ref="BZ27:BZ34" si="72">SUM(AZ27:BA27)</f>
        <v>41.539656672351128</v>
      </c>
      <c r="CA27" s="9">
        <f t="shared" ref="CA27:CA28" si="73">BB27+BC27</f>
        <v>40.155442013673522</v>
      </c>
      <c r="CB27" s="492">
        <f t="shared" si="39"/>
        <v>0.16574237787282065</v>
      </c>
      <c r="CC27" s="492">
        <f t="shared" si="40"/>
        <v>-3.3322727474513369E-2</v>
      </c>
      <c r="CD27" s="19"/>
      <c r="CE27" s="36">
        <f t="shared" si="29"/>
        <v>80.327394761719987</v>
      </c>
    </row>
    <row r="28" spans="1:86" x14ac:dyDescent="0.45">
      <c r="A28" s="10"/>
      <c r="B28" s="10" t="s">
        <v>12</v>
      </c>
      <c r="C28" s="7">
        <v>16.640363487745539</v>
      </c>
      <c r="D28" s="7">
        <v>16.795880903518864</v>
      </c>
      <c r="E28" s="7">
        <v>16.018293824652247</v>
      </c>
      <c r="F28" s="7">
        <v>17.417950566612152</v>
      </c>
      <c r="G28" s="7">
        <v>17.728985398158798</v>
      </c>
      <c r="H28" s="7">
        <v>17.573467982385477</v>
      </c>
      <c r="I28" s="7">
        <v>24.833661046390318</v>
      </c>
      <c r="J28" s="7">
        <v>19.692202317374242</v>
      </c>
      <c r="K28" s="7">
        <v>20.629418385619051</v>
      </c>
      <c r="L28" s="7">
        <v>20.938711265804518</v>
      </c>
      <c r="M28" s="7">
        <v>24.454849616669083</v>
      </c>
      <c r="N28" s="7">
        <v>16.438259939645221</v>
      </c>
      <c r="O28" s="26">
        <f t="shared" si="19"/>
        <v>0.16792525128358071</v>
      </c>
      <c r="P28" s="26">
        <f t="shared" si="19"/>
        <v>-0.32781185747139252</v>
      </c>
      <c r="Q28" s="27"/>
      <c r="R28" s="7">
        <v>4.510005057426361</v>
      </c>
      <c r="S28" s="7">
        <v>3.8879353943330699</v>
      </c>
      <c r="T28" s="7">
        <v>4.1989702258797159</v>
      </c>
      <c r="U28" s="7">
        <v>4.0434528101063929</v>
      </c>
      <c r="V28" s="7">
        <v>3.8879353943330699</v>
      </c>
      <c r="W28" s="7">
        <v>3.5769005627864243</v>
      </c>
      <c r="X28" s="7">
        <v>4.354487641653038</v>
      </c>
      <c r="Y28" s="7">
        <v>4.1989702258797159</v>
      </c>
      <c r="Z28" s="7">
        <v>5.1320747205196522</v>
      </c>
      <c r="AA28" s="7">
        <v>4.0434528101063929</v>
      </c>
      <c r="AB28" s="7">
        <v>4.6655224731996841</v>
      </c>
      <c r="AC28" s="7">
        <v>4.1989702258797159</v>
      </c>
      <c r="AD28" s="7">
        <v>4.9765573047463292</v>
      </c>
      <c r="AE28" s="7">
        <v>4.1989702258797159</v>
      </c>
      <c r="AF28" s="7">
        <v>4.510005057426361</v>
      </c>
      <c r="AG28" s="7">
        <v>4.1989702258797159</v>
      </c>
      <c r="AH28" s="7">
        <v>4.8210398889730071</v>
      </c>
      <c r="AI28" s="7">
        <v>4.354487641653038</v>
      </c>
      <c r="AJ28" s="7">
        <v>8.2845047622082664</v>
      </c>
      <c r="AK28" s="7">
        <v>6.8178597231952232</v>
      </c>
      <c r="AL28" s="7">
        <v>4.9859607153334027</v>
      </c>
      <c r="AM28" s="7">
        <v>4.7453358456534271</v>
      </c>
      <c r="AN28" s="7">
        <v>6.9392374727492312</v>
      </c>
      <c r="AO28" s="7">
        <v>3.2145704979237402</v>
      </c>
      <c r="AP28" s="7">
        <v>4.4702483457894191</v>
      </c>
      <c r="AQ28" s="7">
        <v>5.0681460009118497</v>
      </c>
      <c r="AR28" s="7">
        <v>3.2686973658731606</v>
      </c>
      <c r="AS28" s="7">
        <v>4.5440966751296541</v>
      </c>
      <c r="AT28" s="7">
        <v>9.6929779965001757</v>
      </c>
      <c r="AU28" s="7">
        <v>3.1236463481160546</v>
      </c>
      <c r="AV28" s="7">
        <v>4.0360863396936724</v>
      </c>
      <c r="AW28" s="7">
        <v>4.6673750530899794</v>
      </c>
      <c r="AX28" s="7">
        <v>3.9915432789213465</v>
      </c>
      <c r="AY28" s="7">
        <v>8.2437065940995176</v>
      </c>
      <c r="AZ28" s="7">
        <v>9.1637467007668434</v>
      </c>
      <c r="BA28" s="7">
        <v>7.2335363938169177</v>
      </c>
      <c r="BB28" s="7">
        <v>3.9408968437442393</v>
      </c>
      <c r="BC28" s="7">
        <v>4.1166696783410863</v>
      </c>
      <c r="BD28" s="7">
        <v>4.4222023155900541</v>
      </c>
      <c r="BE28" s="492">
        <f t="shared" si="20"/>
        <v>-0.51742420867874994</v>
      </c>
      <c r="BF28" s="492">
        <f t="shared" si="21"/>
        <v>7.4218400095702908E-2</v>
      </c>
      <c r="BG28" s="4"/>
      <c r="BH28" s="13">
        <f t="shared" ref="BH28:BH34" si="74">D28-BI28</f>
        <v>8.3979404517594318</v>
      </c>
      <c r="BI28" s="13">
        <f t="shared" ref="BI28:BI34" si="75">SUM(R28:S28)</f>
        <v>8.3979404517594318</v>
      </c>
      <c r="BJ28" s="13">
        <f t="shared" si="56"/>
        <v>8.2424230359861088</v>
      </c>
      <c r="BK28" s="13">
        <f t="shared" si="57"/>
        <v>7.4648359571194938</v>
      </c>
      <c r="BL28" s="13">
        <f t="shared" si="58"/>
        <v>8.5534578675327531</v>
      </c>
      <c r="BM28" s="13">
        <f t="shared" si="59"/>
        <v>9.1755275306260451</v>
      </c>
      <c r="BN28" s="13">
        <f t="shared" si="60"/>
        <v>8.8644926990793991</v>
      </c>
      <c r="BO28" s="13">
        <f t="shared" si="61"/>
        <v>9.1755275306260451</v>
      </c>
      <c r="BP28" s="13">
        <f t="shared" si="62"/>
        <v>8.7089752833060778</v>
      </c>
      <c r="BQ28" s="13">
        <f t="shared" si="63"/>
        <v>9.1755275306260451</v>
      </c>
      <c r="BR28" s="13">
        <f t="shared" si="64"/>
        <v>15.10236448540349</v>
      </c>
      <c r="BS28" s="13">
        <f t="shared" si="65"/>
        <v>9.7312965609868307</v>
      </c>
      <c r="BT28" s="13">
        <f t="shared" si="66"/>
        <v>10.153807970672972</v>
      </c>
      <c r="BU28" s="13">
        <f t="shared" si="67"/>
        <v>9.5383943467012688</v>
      </c>
      <c r="BV28" s="13">
        <f t="shared" si="68"/>
        <v>7.8127940410028147</v>
      </c>
      <c r="BW28" s="13">
        <f t="shared" si="69"/>
        <v>12.81662434461623</v>
      </c>
      <c r="BX28" s="13">
        <f t="shared" si="70"/>
        <v>8.7034613927836517</v>
      </c>
      <c r="BY28" s="13">
        <f t="shared" si="71"/>
        <v>12.235249873020864</v>
      </c>
      <c r="BZ28" s="13">
        <f t="shared" si="72"/>
        <v>16.397283094583763</v>
      </c>
      <c r="CA28" s="13">
        <f t="shared" si="73"/>
        <v>8.0575665220853256</v>
      </c>
      <c r="CB28" s="492">
        <f t="shared" si="39"/>
        <v>-0.34144650859542069</v>
      </c>
      <c r="CC28" s="492">
        <f t="shared" si="40"/>
        <v>-0.50860356099195203</v>
      </c>
      <c r="CD28" s="19"/>
      <c r="CE28" s="13">
        <f t="shared" si="29"/>
        <v>19.713305231492299</v>
      </c>
    </row>
    <row r="29" spans="1:86" x14ac:dyDescent="0.45">
      <c r="A29" s="10"/>
      <c r="B29" s="10" t="s">
        <v>13</v>
      </c>
      <c r="C29" s="7">
        <v>1.5551741577332279</v>
      </c>
      <c r="D29" s="7">
        <v>1.8662089892798737</v>
      </c>
      <c r="E29" s="7">
        <v>5.2875921362929752</v>
      </c>
      <c r="F29" s="7">
        <v>6.8427662940262026</v>
      </c>
      <c r="G29" s="7">
        <v>3.7324179785597473</v>
      </c>
      <c r="H29" s="7">
        <v>7.3093185413461716</v>
      </c>
      <c r="I29" s="7">
        <v>6.8063128975976861</v>
      </c>
      <c r="J29" s="7">
        <v>3.3867342485185845</v>
      </c>
      <c r="K29" s="7">
        <v>5.2530086792043349</v>
      </c>
      <c r="L29" s="7">
        <v>5.992240442533654</v>
      </c>
      <c r="M29" s="7">
        <v>4.9042139725521778</v>
      </c>
      <c r="N29" s="7">
        <v>4.8444314563372588</v>
      </c>
      <c r="O29" s="26">
        <f t="shared" si="19"/>
        <v>-0.1815725654562409</v>
      </c>
      <c r="P29" s="26">
        <f t="shared" si="19"/>
        <v>-1.2190030155598608E-2</v>
      </c>
      <c r="Q29" s="27"/>
      <c r="R29" s="7">
        <v>0.46655224731996842</v>
      </c>
      <c r="S29" s="7">
        <v>0.46655224731996842</v>
      </c>
      <c r="T29" s="7">
        <v>1.3996567419599051</v>
      </c>
      <c r="U29" s="7">
        <v>1.2441393261865823</v>
      </c>
      <c r="V29" s="7">
        <v>1.2441393261865823</v>
      </c>
      <c r="W29" s="7">
        <v>1.2441393261865823</v>
      </c>
      <c r="X29" s="7">
        <v>1.7106915735065507</v>
      </c>
      <c r="Y29" s="7">
        <v>1.8662089892798737</v>
      </c>
      <c r="Z29" s="7">
        <v>1.7106915735065507</v>
      </c>
      <c r="AA29" s="7">
        <v>1.7106915735065507</v>
      </c>
      <c r="AB29" s="7">
        <v>1.0886219104132595</v>
      </c>
      <c r="AC29" s="7">
        <v>0.77758707886661393</v>
      </c>
      <c r="AD29" s="7">
        <v>0.93310449463993683</v>
      </c>
      <c r="AE29" s="7">
        <v>0.93310449463993683</v>
      </c>
      <c r="AF29" s="7">
        <v>1.7106915735065507</v>
      </c>
      <c r="AG29" s="7">
        <v>1.7106915735065507</v>
      </c>
      <c r="AH29" s="7">
        <v>1.7106915735065507</v>
      </c>
      <c r="AI29" s="7">
        <v>1.7106915735065507</v>
      </c>
      <c r="AJ29" s="7">
        <v>1.7015782243994215</v>
      </c>
      <c r="AK29" s="7">
        <v>1.7015782243994215</v>
      </c>
      <c r="AL29" s="7">
        <v>1.7015782243994215</v>
      </c>
      <c r="AM29" s="7">
        <v>1.7015782243994215</v>
      </c>
      <c r="AN29" s="7">
        <v>1.0318845562476906</v>
      </c>
      <c r="AO29" s="7">
        <v>0.56889675062977674</v>
      </c>
      <c r="AP29" s="7">
        <v>0.66644247200782714</v>
      </c>
      <c r="AQ29" s="7">
        <v>1.11951046963329</v>
      </c>
      <c r="AR29" s="7">
        <v>1.1155119760225094</v>
      </c>
      <c r="AS29" s="7">
        <v>1.1953229519857544</v>
      </c>
      <c r="AT29" s="7">
        <v>1.1953229519857544</v>
      </c>
      <c r="AU29" s="7">
        <v>1.7468507992103164</v>
      </c>
      <c r="AV29" s="7">
        <v>1.3704438165170225</v>
      </c>
      <c r="AW29" s="7">
        <v>1.4935353458038054</v>
      </c>
      <c r="AX29" s="7">
        <v>1.5143773171088755</v>
      </c>
      <c r="AY29" s="7">
        <v>1.613883963103951</v>
      </c>
      <c r="AZ29" s="7">
        <v>1.2787211717736333</v>
      </c>
      <c r="BA29" s="7">
        <v>1.2531170171256782</v>
      </c>
      <c r="BB29" s="7">
        <v>1.1793438688866009</v>
      </c>
      <c r="BC29" s="7">
        <v>1.1930319147662651</v>
      </c>
      <c r="BD29" s="7">
        <v>1.2111078640843147</v>
      </c>
      <c r="BE29" s="492">
        <f t="shared" si="20"/>
        <v>-5.2875723951247733E-2</v>
      </c>
      <c r="BF29" s="492">
        <f t="shared" si="21"/>
        <v>1.515127055221388E-2</v>
      </c>
      <c r="BG29" s="4"/>
      <c r="BH29" s="13">
        <f t="shared" si="74"/>
        <v>0.93310449463993683</v>
      </c>
      <c r="BI29" s="13">
        <f t="shared" si="75"/>
        <v>0.93310449463993683</v>
      </c>
      <c r="BJ29" s="13">
        <f t="shared" si="56"/>
        <v>2.6437960681464876</v>
      </c>
      <c r="BK29" s="13">
        <f t="shared" si="57"/>
        <v>2.4882786523731646</v>
      </c>
      <c r="BL29" s="13">
        <f t="shared" si="58"/>
        <v>3.5769005627864243</v>
      </c>
      <c r="BM29" s="13">
        <f t="shared" si="59"/>
        <v>3.4213831470131013</v>
      </c>
      <c r="BN29" s="13">
        <f t="shared" si="60"/>
        <v>1.8662089892798734</v>
      </c>
      <c r="BO29" s="13">
        <f t="shared" si="61"/>
        <v>1.8662089892798737</v>
      </c>
      <c r="BP29" s="13">
        <f t="shared" si="62"/>
        <v>3.4213831470131013</v>
      </c>
      <c r="BQ29" s="13">
        <f t="shared" si="63"/>
        <v>3.4213831470131013</v>
      </c>
      <c r="BR29" s="13">
        <f t="shared" si="64"/>
        <v>3.403156448798843</v>
      </c>
      <c r="BS29" s="13">
        <f t="shared" si="65"/>
        <v>3.403156448798843</v>
      </c>
      <c r="BT29" s="13">
        <f t="shared" si="66"/>
        <v>1.6007813068774674</v>
      </c>
      <c r="BU29" s="13">
        <f t="shared" si="67"/>
        <v>1.7859529416411171</v>
      </c>
      <c r="BV29" s="13">
        <f t="shared" si="68"/>
        <v>2.3108349280082638</v>
      </c>
      <c r="BW29" s="13">
        <f t="shared" si="69"/>
        <v>2.9421737511960711</v>
      </c>
      <c r="BX29" s="13">
        <f t="shared" si="70"/>
        <v>2.8639791623208279</v>
      </c>
      <c r="BY29" s="13">
        <f t="shared" si="71"/>
        <v>3.1282612802128265</v>
      </c>
      <c r="BZ29" s="13">
        <f t="shared" si="72"/>
        <v>2.5318381888993118</v>
      </c>
      <c r="CA29" s="13">
        <f>SUM(BB29:BC29)</f>
        <v>2.3723757836528661</v>
      </c>
      <c r="CB29" s="492">
        <f t="shared" si="39"/>
        <v>-0.24163119025292379</v>
      </c>
      <c r="CC29" s="492">
        <f t="shared" si="40"/>
        <v>-6.2982858045825707E-2</v>
      </c>
      <c r="CD29" s="19"/>
      <c r="CE29" s="13">
        <f t="shared" si="29"/>
        <v>4.8366006648628588</v>
      </c>
    </row>
    <row r="30" spans="1:86"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2.7704338998107043</v>
      </c>
      <c r="N30" s="7">
        <v>2.750552555896939</v>
      </c>
      <c r="O30" s="26">
        <f t="shared" si="19"/>
        <v>-0.15942845494850211</v>
      </c>
      <c r="P30" s="26">
        <f t="shared" si="19"/>
        <v>-7.1762563673234414E-3</v>
      </c>
      <c r="Q30" s="27"/>
      <c r="R30" s="7">
        <v>1.7106915735065507</v>
      </c>
      <c r="S30" s="7">
        <v>1.8662089892798737</v>
      </c>
      <c r="T30" s="7">
        <v>1.8662089892798737</v>
      </c>
      <c r="U30" s="7">
        <v>1.5551741577332279</v>
      </c>
      <c r="V30" s="7">
        <v>1.5551741577332279</v>
      </c>
      <c r="W30" s="7">
        <v>1.5551741577332279</v>
      </c>
      <c r="X30" s="7">
        <v>1.5551741577332279</v>
      </c>
      <c r="Y30" s="7">
        <v>1.5551741577332279</v>
      </c>
      <c r="Z30" s="7">
        <v>1.5551741577332279</v>
      </c>
      <c r="AA30" s="7">
        <v>1.5551741577332279</v>
      </c>
      <c r="AB30" s="7">
        <v>1.7106915735065507</v>
      </c>
      <c r="AC30" s="7">
        <v>1.5551741577332279</v>
      </c>
      <c r="AD30" s="7">
        <v>1.5551741577332279</v>
      </c>
      <c r="AE30" s="7">
        <v>2.0217264050531965</v>
      </c>
      <c r="AF30" s="7">
        <v>1.7106915735065507</v>
      </c>
      <c r="AG30" s="7">
        <v>1.5551741577332279</v>
      </c>
      <c r="AH30" s="7">
        <v>1.5551741577332279</v>
      </c>
      <c r="AI30" s="7">
        <v>1.7106915735065507</v>
      </c>
      <c r="AJ30" s="7">
        <v>1.096518024779523</v>
      </c>
      <c r="AK30" s="7">
        <v>1.1113150117229027</v>
      </c>
      <c r="AL30" s="7">
        <v>1.1659078453559704</v>
      </c>
      <c r="AM30" s="7">
        <v>1.1166249983670673</v>
      </c>
      <c r="AN30" s="7">
        <v>0.99745760128693783</v>
      </c>
      <c r="AO30" s="7">
        <v>0.91092771115066096</v>
      </c>
      <c r="AP30" s="7">
        <v>1.0140357578083741</v>
      </c>
      <c r="AQ30" s="7">
        <v>1.1139401457011566</v>
      </c>
      <c r="AR30" s="7">
        <v>1.0297741202846342</v>
      </c>
      <c r="AS30" s="7">
        <v>1.090029343026008</v>
      </c>
      <c r="AT30" s="7">
        <v>1.0876265989523104</v>
      </c>
      <c r="AU30" s="7">
        <v>0.98925747898804195</v>
      </c>
      <c r="AV30" s="7">
        <v>0.922230716929066</v>
      </c>
      <c r="AW30" s="7">
        <v>0.83730576652357003</v>
      </c>
      <c r="AX30" s="7">
        <v>0.8018477957272524</v>
      </c>
      <c r="AY30" s="7">
        <v>0.73450875469740351</v>
      </c>
      <c r="AZ30" s="7">
        <v>0.69992168142941658</v>
      </c>
      <c r="BA30" s="7">
        <v>0.70268989143018168</v>
      </c>
      <c r="BB30" s="7">
        <v>0.68477428513309491</v>
      </c>
      <c r="BC30" s="7">
        <v>0.6923790867644104</v>
      </c>
      <c r="BD30" s="7">
        <v>0.69251905243860645</v>
      </c>
      <c r="BE30" s="492">
        <f t="shared" si="20"/>
        <v>-1.0576367595431679E-2</v>
      </c>
      <c r="BF30" s="492">
        <f t="shared" si="21"/>
        <v>2.0215179353577639E-4</v>
      </c>
      <c r="BG30" s="4"/>
      <c r="BH30" s="13">
        <f t="shared" si="74"/>
        <v>3.1103483154664562</v>
      </c>
      <c r="BI30" s="13">
        <f t="shared" si="75"/>
        <v>3.5769005627864243</v>
      </c>
      <c r="BJ30" s="13">
        <f t="shared" si="56"/>
        <v>3.4213831470131018</v>
      </c>
      <c r="BK30" s="13">
        <f t="shared" si="57"/>
        <v>3.1103483154664557</v>
      </c>
      <c r="BL30" s="13">
        <f t="shared" si="58"/>
        <v>3.1103483154664557</v>
      </c>
      <c r="BM30" s="13">
        <f t="shared" si="59"/>
        <v>3.1103483154664557</v>
      </c>
      <c r="BN30" s="13">
        <f t="shared" si="60"/>
        <v>3.2658657312397787</v>
      </c>
      <c r="BO30" s="13">
        <f t="shared" si="61"/>
        <v>3.5769005627864243</v>
      </c>
      <c r="BP30" s="13">
        <f t="shared" si="62"/>
        <v>3.2658657312397787</v>
      </c>
      <c r="BQ30" s="13">
        <f t="shared" si="63"/>
        <v>3.2658657312397787</v>
      </c>
      <c r="BR30" s="13">
        <f t="shared" si="64"/>
        <v>2.2078330365024259</v>
      </c>
      <c r="BS30" s="13">
        <f t="shared" si="65"/>
        <v>2.2825328437230379</v>
      </c>
      <c r="BT30" s="13">
        <f t="shared" si="66"/>
        <v>1.9083853124375989</v>
      </c>
      <c r="BU30" s="13">
        <f t="shared" si="67"/>
        <v>2.1279759035095305</v>
      </c>
      <c r="BV30" s="13">
        <f t="shared" si="68"/>
        <v>2.1198034633106424</v>
      </c>
      <c r="BW30" s="13">
        <f t="shared" si="69"/>
        <v>2.0768840779403526</v>
      </c>
      <c r="BX30" s="13">
        <f t="shared" si="70"/>
        <v>1.7595364834526359</v>
      </c>
      <c r="BY30" s="13">
        <f t="shared" si="71"/>
        <v>1.5363565504246559</v>
      </c>
      <c r="BZ30" s="13">
        <f t="shared" si="72"/>
        <v>1.4026115728595983</v>
      </c>
      <c r="CA30" s="13">
        <f t="shared" ref="CA30:CA34" si="76">SUM(BB30:BC30)</f>
        <v>1.3771533718975053</v>
      </c>
      <c r="CB30" s="492">
        <f t="shared" si="39"/>
        <v>-0.10362384856766882</v>
      </c>
      <c r="CC30" s="492">
        <f t="shared" si="40"/>
        <v>-1.8150571016742445E-2</v>
      </c>
      <c r="CD30" s="19"/>
      <c r="CE30" s="13">
        <f t="shared" si="29"/>
        <v>2.7723623157662933</v>
      </c>
    </row>
    <row r="31" spans="1:86" x14ac:dyDescent="0.45">
      <c r="A31" s="10"/>
      <c r="B31" s="10" t="s">
        <v>11</v>
      </c>
      <c r="C31" s="7">
        <v>5.5986269678396203</v>
      </c>
      <c r="D31" s="7">
        <v>6.9982837097995256</v>
      </c>
      <c r="E31" s="7">
        <v>9.3310449463993681</v>
      </c>
      <c r="F31" s="7">
        <v>9.9531146094926584</v>
      </c>
      <c r="G31" s="7">
        <v>8.0869056202127858</v>
      </c>
      <c r="H31" s="7">
        <v>8.5534578675327531</v>
      </c>
      <c r="I31" s="7">
        <v>7.0794582242826376</v>
      </c>
      <c r="J31" s="7">
        <v>14.716564992624631</v>
      </c>
      <c r="K31" s="7">
        <v>23.419622609451473</v>
      </c>
      <c r="L31" s="7">
        <v>15.709648003551155</v>
      </c>
      <c r="M31" s="7">
        <v>21.807166035714026</v>
      </c>
      <c r="N31" s="7">
        <v>16.303702643157713</v>
      </c>
      <c r="O31" s="26">
        <f t="shared" si="19"/>
        <v>0.38813842492107598</v>
      </c>
      <c r="P31" s="26">
        <f t="shared" si="19"/>
        <v>-0.25236949099865535</v>
      </c>
      <c r="Q31" s="27"/>
      <c r="R31" s="7">
        <v>1.3996567419599051</v>
      </c>
      <c r="S31" s="7">
        <v>1.7106915735065507</v>
      </c>
      <c r="T31" s="7">
        <v>1.7106915735065507</v>
      </c>
      <c r="U31" s="7">
        <v>2.0217264050531965</v>
      </c>
      <c r="V31" s="7">
        <v>2.6437960681464876</v>
      </c>
      <c r="W31" s="7">
        <v>2.9548308996931332</v>
      </c>
      <c r="X31" s="7">
        <v>2.7993134839198102</v>
      </c>
      <c r="Y31" s="7">
        <v>3.4213831470131013</v>
      </c>
      <c r="Z31" s="7">
        <v>2.6437960681464876</v>
      </c>
      <c r="AA31" s="7">
        <v>1.2441393261865823</v>
      </c>
      <c r="AB31" s="7">
        <v>1.8662089892798737</v>
      </c>
      <c r="AC31" s="7">
        <v>2.177243820826519</v>
      </c>
      <c r="AD31" s="7">
        <v>2.0217264050531965</v>
      </c>
      <c r="AE31" s="7">
        <v>1.7106915735065507</v>
      </c>
      <c r="AF31" s="7">
        <v>2.177243820826519</v>
      </c>
      <c r="AG31" s="7">
        <v>2.0217264050531965</v>
      </c>
      <c r="AH31" s="7">
        <v>2.177243820826519</v>
      </c>
      <c r="AI31" s="7">
        <v>2.177243820826519</v>
      </c>
      <c r="AJ31" s="7">
        <v>3.5933185378891128</v>
      </c>
      <c r="AK31" s="7">
        <v>0.8929292015026653</v>
      </c>
      <c r="AL31" s="7">
        <v>2.159355329949681</v>
      </c>
      <c r="AM31" s="7">
        <v>0.43385515494117777</v>
      </c>
      <c r="AN31" s="7">
        <v>5.005423042830266</v>
      </c>
      <c r="AO31" s="7">
        <v>0.86875649045720116</v>
      </c>
      <c r="AP31" s="7">
        <v>6.035232795716027</v>
      </c>
      <c r="AQ31" s="7">
        <v>2.8071526636211366</v>
      </c>
      <c r="AR31" s="7">
        <v>3.1608531134941305</v>
      </c>
      <c r="AS31" s="7">
        <v>11.613353970787326</v>
      </c>
      <c r="AT31" s="7">
        <v>4.2844844774582169</v>
      </c>
      <c r="AU31" s="7">
        <v>4.3609310477117971</v>
      </c>
      <c r="AV31" s="7">
        <v>4.6732641180981913</v>
      </c>
      <c r="AW31" s="7">
        <v>6.2911464696915829</v>
      </c>
      <c r="AX31" s="7">
        <v>4.6957326935020616</v>
      </c>
      <c r="AY31" s="7">
        <v>4.9504722259319817E-2</v>
      </c>
      <c r="AZ31" s="7">
        <v>2.5029941463707606</v>
      </c>
      <c r="BA31" s="7">
        <v>5.018730475747561</v>
      </c>
      <c r="BB31" s="7">
        <v>4.6403296561183476</v>
      </c>
      <c r="BC31" s="7">
        <v>9.645111757477359</v>
      </c>
      <c r="BD31" s="7">
        <v>5.4430043119451037</v>
      </c>
      <c r="BE31" s="492">
        <f t="shared" si="20"/>
        <v>1.1745972997328971</v>
      </c>
      <c r="BF31" s="492">
        <f t="shared" si="21"/>
        <v>-0.43567224011422967</v>
      </c>
      <c r="BG31" s="4"/>
      <c r="BH31" s="13">
        <f t="shared" si="74"/>
        <v>3.8879353943330699</v>
      </c>
      <c r="BI31" s="13">
        <f t="shared" si="75"/>
        <v>3.1103483154664557</v>
      </c>
      <c r="BJ31" s="13">
        <f t="shared" si="56"/>
        <v>3.7324179785597469</v>
      </c>
      <c r="BK31" s="13">
        <f t="shared" si="57"/>
        <v>5.5986269678396212</v>
      </c>
      <c r="BL31" s="13">
        <f t="shared" si="58"/>
        <v>6.2206966309329115</v>
      </c>
      <c r="BM31" s="13">
        <f t="shared" si="59"/>
        <v>3.8879353943330699</v>
      </c>
      <c r="BN31" s="13">
        <f t="shared" si="60"/>
        <v>4.0434528101063929</v>
      </c>
      <c r="BO31" s="13">
        <f t="shared" si="61"/>
        <v>3.7324179785597469</v>
      </c>
      <c r="BP31" s="13">
        <f t="shared" si="62"/>
        <v>4.1989702258797159</v>
      </c>
      <c r="BQ31" s="13">
        <f t="shared" si="63"/>
        <v>4.354487641653038</v>
      </c>
      <c r="BR31" s="13">
        <f t="shared" si="64"/>
        <v>4.4862477393917786</v>
      </c>
      <c r="BS31" s="13">
        <f t="shared" si="65"/>
        <v>2.593210484890859</v>
      </c>
      <c r="BT31" s="13">
        <f t="shared" si="66"/>
        <v>5.8741795332874673</v>
      </c>
      <c r="BU31" s="13">
        <f t="shared" si="67"/>
        <v>8.842385459337164</v>
      </c>
      <c r="BV31" s="13">
        <f t="shared" si="68"/>
        <v>14.774207084281457</v>
      </c>
      <c r="BW31" s="13">
        <f t="shared" si="69"/>
        <v>8.645415525170014</v>
      </c>
      <c r="BX31" s="13">
        <f t="shared" si="70"/>
        <v>10.964410587789775</v>
      </c>
      <c r="BY31" s="13">
        <f t="shared" si="71"/>
        <v>4.7452374157613812</v>
      </c>
      <c r="BZ31" s="13">
        <f t="shared" si="72"/>
        <v>7.521724622118322</v>
      </c>
      <c r="CA31" s="13">
        <f t="shared" si="76"/>
        <v>14.285441413595706</v>
      </c>
      <c r="CB31" s="492">
        <f t="shared" si="39"/>
        <v>2.0104798057408857</v>
      </c>
      <c r="CC31" s="492">
        <f>IF(ISERROR(CA31/BZ31),"N/A",IF(BZ31&lt;0,"N/A",IF(CA31&lt;0,"N/A",IF(CA31/BZ31-1&gt;300%,"&gt;±300%",IF(CA31/BZ31-1&lt;-300%,"&gt;±300%",CA31/BZ31-1)))))</f>
        <v>0.89922419807660248</v>
      </c>
      <c r="CD31" s="19"/>
      <c r="CE31" s="13">
        <f t="shared" si="29"/>
        <v>24.747176201288369</v>
      </c>
    </row>
    <row r="32" spans="1:86"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7.9016114839954348</v>
      </c>
      <c r="K32" s="7">
        <v>8.2409667887200211</v>
      </c>
      <c r="L32" s="7">
        <v>8.5596617973461324</v>
      </c>
      <c r="M32" s="7">
        <v>8.9762091932472892</v>
      </c>
      <c r="N32" s="7">
        <v>9.2902944347310079</v>
      </c>
      <c r="O32" s="26">
        <f t="shared" si="19"/>
        <v>4.8664001658372147E-2</v>
      </c>
      <c r="P32" s="26">
        <f t="shared" si="19"/>
        <v>3.4990855796899423E-2</v>
      </c>
      <c r="Q32" s="27"/>
      <c r="R32" s="7">
        <v>1.3996567419599051</v>
      </c>
      <c r="S32" s="7">
        <v>2.0217264050531965</v>
      </c>
      <c r="T32" s="7">
        <v>1.5551741577332279</v>
      </c>
      <c r="U32" s="7">
        <v>2.0217264050531965</v>
      </c>
      <c r="V32" s="7">
        <v>1.3996567419599051</v>
      </c>
      <c r="W32" s="7">
        <v>2.0217264050531965</v>
      </c>
      <c r="X32" s="7">
        <v>1.5551741577332279</v>
      </c>
      <c r="Y32" s="7">
        <v>2.177243820826519</v>
      </c>
      <c r="Z32" s="7">
        <v>1.3996567419599051</v>
      </c>
      <c r="AA32" s="7">
        <v>2.332761236599842</v>
      </c>
      <c r="AB32" s="7">
        <v>1.7106915735065507</v>
      </c>
      <c r="AC32" s="7">
        <v>2.177243820826519</v>
      </c>
      <c r="AD32" s="7">
        <v>1.3996567419599051</v>
      </c>
      <c r="AE32" s="7">
        <v>2.177243820826519</v>
      </c>
      <c r="AF32" s="7">
        <v>1.7106915735065507</v>
      </c>
      <c r="AG32" s="7">
        <v>2.177243820826519</v>
      </c>
      <c r="AH32" s="7">
        <v>1.3996567419599051</v>
      </c>
      <c r="AI32" s="7">
        <v>2.177243820826519</v>
      </c>
      <c r="AJ32" s="7">
        <v>2.1554706362444684</v>
      </c>
      <c r="AK32" s="7">
        <v>2.1554706362444684</v>
      </c>
      <c r="AL32" s="7">
        <v>2.1554706362444684</v>
      </c>
      <c r="AM32" s="7">
        <v>2.1554706362444684</v>
      </c>
      <c r="AN32" s="7">
        <v>1.9754028709988587</v>
      </c>
      <c r="AO32" s="7">
        <v>1.9754028709988587</v>
      </c>
      <c r="AP32" s="7">
        <v>1.9754028709988587</v>
      </c>
      <c r="AQ32" s="7">
        <v>1.9754028709988587</v>
      </c>
      <c r="AR32" s="7">
        <v>2.0197491754808623</v>
      </c>
      <c r="AS32" s="7">
        <v>2.04256754507206</v>
      </c>
      <c r="AT32" s="7">
        <v>2.1173545975312784</v>
      </c>
      <c r="AU32" s="7">
        <v>2.06129547063582</v>
      </c>
      <c r="AV32" s="7">
        <v>2.1973290847151454</v>
      </c>
      <c r="AW32" s="7">
        <v>2.1009348088465978</v>
      </c>
      <c r="AX32" s="7">
        <v>2.130698951892195</v>
      </c>
      <c r="AY32" s="7">
        <v>2.130698951892195</v>
      </c>
      <c r="AZ32" s="7">
        <v>2.3438514888085402</v>
      </c>
      <c r="BA32" s="7">
        <v>2.2211315644743492</v>
      </c>
      <c r="BB32" s="7">
        <v>2.1897776927816213</v>
      </c>
      <c r="BC32" s="7">
        <v>2.2214484471827785</v>
      </c>
      <c r="BD32" s="7">
        <v>2.4235926642335599</v>
      </c>
      <c r="BE32" s="492">
        <f t="shared" si="20"/>
        <v>3.4021428322472236E-2</v>
      </c>
      <c r="BF32" s="492">
        <f t="shared" si="21"/>
        <v>9.0996582570772144E-2</v>
      </c>
      <c r="BG32" s="4"/>
      <c r="BH32" s="13">
        <f t="shared" si="74"/>
        <v>3.5769005627864239</v>
      </c>
      <c r="BI32" s="13">
        <f t="shared" si="75"/>
        <v>3.4213831470131018</v>
      </c>
      <c r="BJ32" s="13">
        <f t="shared" si="56"/>
        <v>3.5769005627864243</v>
      </c>
      <c r="BK32" s="13">
        <f t="shared" si="57"/>
        <v>3.4213831470131018</v>
      </c>
      <c r="BL32" s="13">
        <f t="shared" si="58"/>
        <v>3.7324179785597469</v>
      </c>
      <c r="BM32" s="13">
        <f t="shared" si="59"/>
        <v>3.7324179785597469</v>
      </c>
      <c r="BN32" s="13">
        <f t="shared" si="60"/>
        <v>3.8879353943330699</v>
      </c>
      <c r="BO32" s="13">
        <f t="shared" si="61"/>
        <v>3.5769005627864239</v>
      </c>
      <c r="BP32" s="13">
        <f t="shared" si="62"/>
        <v>3.8879353943330699</v>
      </c>
      <c r="BQ32" s="13">
        <f t="shared" si="63"/>
        <v>3.5769005627864239</v>
      </c>
      <c r="BR32" s="13">
        <f>SUM(AJ32:AK32)</f>
        <v>4.3109412724889369</v>
      </c>
      <c r="BS32" s="13">
        <f t="shared" si="65"/>
        <v>4.3109412724889369</v>
      </c>
      <c r="BT32" s="13">
        <f t="shared" si="66"/>
        <v>3.9508057419977174</v>
      </c>
      <c r="BU32" s="13">
        <f t="shared" si="67"/>
        <v>3.9508057419977174</v>
      </c>
      <c r="BV32" s="13">
        <f t="shared" si="68"/>
        <v>4.0623167205529223</v>
      </c>
      <c r="BW32" s="13">
        <f t="shared" si="69"/>
        <v>4.1786500681670979</v>
      </c>
      <c r="BX32" s="13">
        <f t="shared" si="70"/>
        <v>4.2982638935617432</v>
      </c>
      <c r="BY32" s="13">
        <f t="shared" si="71"/>
        <v>4.2613979037843901</v>
      </c>
      <c r="BZ32" s="13">
        <f t="shared" si="72"/>
        <v>4.564983053282889</v>
      </c>
      <c r="CA32" s="13">
        <f t="shared" si="76"/>
        <v>4.4112261399644002</v>
      </c>
      <c r="CB32" s="492">
        <f t="shared" si="39"/>
        <v>3.5159410025276783E-2</v>
      </c>
      <c r="CC32" s="492">
        <f t="shared" si="40"/>
        <v>-3.3681814702009705E-2</v>
      </c>
      <c r="CD32" s="19"/>
      <c r="CE32" s="13">
        <f t="shared" si="29"/>
        <v>9.0559503686723097</v>
      </c>
    </row>
    <row r="33" spans="1:83" x14ac:dyDescent="0.45">
      <c r="A33" s="10"/>
      <c r="B33" s="10" t="s">
        <v>230</v>
      </c>
      <c r="C33" s="7" t="s">
        <v>101</v>
      </c>
      <c r="D33" s="7" t="s">
        <v>101</v>
      </c>
      <c r="E33" s="7" t="s">
        <v>101</v>
      </c>
      <c r="F33" s="7" t="s">
        <v>101</v>
      </c>
      <c r="G33" s="7" t="s">
        <v>101</v>
      </c>
      <c r="H33" s="7" t="s">
        <v>101</v>
      </c>
      <c r="I33" s="7">
        <v>0.91519460766711946</v>
      </c>
      <c r="J33" s="7">
        <v>0.85990294776850762</v>
      </c>
      <c r="K33" s="7">
        <v>0.56378480967772582</v>
      </c>
      <c r="L33" s="7">
        <v>0.47990392681530369</v>
      </c>
      <c r="M33" s="7">
        <v>1.0266436709843159</v>
      </c>
      <c r="N33" s="7">
        <v>2.3446605744958888</v>
      </c>
      <c r="O33" s="26">
        <f t="shared" si="19"/>
        <v>1.13926916121991</v>
      </c>
      <c r="P33" s="26">
        <f t="shared" si="19"/>
        <v>1.2838114535376204</v>
      </c>
      <c r="Q33" s="27"/>
      <c r="R33" s="7" t="s">
        <v>101</v>
      </c>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v>0.22879865191677987</v>
      </c>
      <c r="AK33" s="7">
        <v>0.22879865191677987</v>
      </c>
      <c r="AL33" s="7">
        <v>0.22879865191677987</v>
      </c>
      <c r="AM33" s="7">
        <v>0.22879865191677987</v>
      </c>
      <c r="AN33" s="7">
        <v>0.2149757369421269</v>
      </c>
      <c r="AO33" s="7">
        <v>0.2149757369421269</v>
      </c>
      <c r="AP33" s="7">
        <v>0.2149757369421269</v>
      </c>
      <c r="AQ33" s="7">
        <v>0.2149757369421269</v>
      </c>
      <c r="AR33" s="868">
        <v>9.5909631236059861E-2</v>
      </c>
      <c r="AS33" s="868">
        <v>0.13351134869970474</v>
      </c>
      <c r="AT33" s="868">
        <v>0.13838174455476435</v>
      </c>
      <c r="AU33" s="868">
        <v>0.19597587791169935</v>
      </c>
      <c r="AV33" s="868">
        <v>0.11502963409263134</v>
      </c>
      <c r="AW33" s="868">
        <v>0.11439872841465058</v>
      </c>
      <c r="AX33" s="868">
        <v>0.11996940572316664</v>
      </c>
      <c r="AY33" s="868">
        <v>0.13049392833788773</v>
      </c>
      <c r="AZ33" s="868">
        <v>0.15983481410621281</v>
      </c>
      <c r="BA33" s="868">
        <v>0.19008021453960244</v>
      </c>
      <c r="BB33" s="868">
        <v>0.26340672073296334</v>
      </c>
      <c r="BC33" s="868">
        <v>0.41332889188058092</v>
      </c>
      <c r="BD33" s="868">
        <v>0.44894056176114067</v>
      </c>
      <c r="BE33" s="492">
        <f t="shared" si="20"/>
        <v>1.8087783269970985</v>
      </c>
      <c r="BF33" s="492">
        <f t="shared" si="21"/>
        <v>8.6158191648622262E-2</v>
      </c>
      <c r="BG33" s="4"/>
      <c r="BH33" s="13"/>
      <c r="BI33" s="13"/>
      <c r="BJ33" s="13"/>
      <c r="BK33" s="13"/>
      <c r="BL33" s="13"/>
      <c r="BM33" s="13"/>
      <c r="BN33" s="13"/>
      <c r="BO33" s="13"/>
      <c r="BP33" s="13"/>
      <c r="BQ33" s="13"/>
      <c r="BR33" s="13">
        <f>SUM(AJ33:AK33)</f>
        <v>0.45759730383355973</v>
      </c>
      <c r="BS33" s="13">
        <f t="shared" si="65"/>
        <v>0.45759730383355973</v>
      </c>
      <c r="BT33" s="13">
        <f t="shared" si="66"/>
        <v>0.42995147388425381</v>
      </c>
      <c r="BU33" s="13">
        <f t="shared" si="67"/>
        <v>0.42995147388425381</v>
      </c>
      <c r="BV33" s="13">
        <f t="shared" si="68"/>
        <v>0.2294209799357646</v>
      </c>
      <c r="BW33" s="13">
        <f t="shared" si="69"/>
        <v>0.33435762246646372</v>
      </c>
      <c r="BX33" s="13">
        <f t="shared" si="70"/>
        <v>0.22942836250728194</v>
      </c>
      <c r="BY33" s="13">
        <f t="shared" si="71"/>
        <v>0.25046333406105437</v>
      </c>
      <c r="BZ33" s="13">
        <f t="shared" si="72"/>
        <v>0.34991502864581525</v>
      </c>
      <c r="CA33" s="13">
        <f t="shared" si="76"/>
        <v>0.6767356126135442</v>
      </c>
      <c r="CB33" s="492">
        <f t="shared" si="39"/>
        <v>1.701934856654824</v>
      </c>
      <c r="CC33" s="492">
        <f t="shared" si="40"/>
        <v>0.93399984914205403</v>
      </c>
      <c r="CD33" s="19"/>
      <c r="CE33" s="13">
        <f t="shared" si="29"/>
        <v>1.3157563889142874</v>
      </c>
    </row>
    <row r="34" spans="1:83" x14ac:dyDescent="0.45">
      <c r="A34" s="29"/>
      <c r="B34" s="29" t="s">
        <v>2</v>
      </c>
      <c r="C34" s="29">
        <v>13.530015172279084</v>
      </c>
      <c r="D34" s="29">
        <v>14.152084835372374</v>
      </c>
      <c r="E34" s="29">
        <v>13.841050003825728</v>
      </c>
      <c r="F34" s="29">
        <v>15.240706745785634</v>
      </c>
      <c r="G34" s="29">
        <v>15.707258993105603</v>
      </c>
      <c r="H34" s="29">
        <v>16.329328656198893</v>
      </c>
      <c r="I34" s="29">
        <v>17.286487516106519</v>
      </c>
      <c r="J34" s="29">
        <v>14.72736832714112</v>
      </c>
      <c r="K34" s="29">
        <v>16.422474791507543</v>
      </c>
      <c r="L34" s="29">
        <v>17.055233063436923</v>
      </c>
      <c r="M34" s="29">
        <v>17.746237054648848</v>
      </c>
      <c r="N34" s="29">
        <v>17.748941191455803</v>
      </c>
      <c r="O34" s="30">
        <f t="shared" si="19"/>
        <v>4.0515658076423655E-2</v>
      </c>
      <c r="P34" s="30">
        <f t="shared" si="19"/>
        <v>1.5237803927825588E-4</v>
      </c>
      <c r="Q34" s="27"/>
      <c r="R34" s="29">
        <v>3.2658657312397787</v>
      </c>
      <c r="S34" s="29">
        <v>3.5769005627864243</v>
      </c>
      <c r="T34" s="29">
        <v>3.4213831470131013</v>
      </c>
      <c r="U34" s="29">
        <v>3.4213831470131013</v>
      </c>
      <c r="V34" s="29">
        <v>3.2658657312397787</v>
      </c>
      <c r="W34" s="29">
        <v>3.5769005627864243</v>
      </c>
      <c r="X34" s="29">
        <v>3.5769005627864243</v>
      </c>
      <c r="Y34" s="29">
        <v>3.7324179785597473</v>
      </c>
      <c r="Z34" s="29">
        <v>3.7324179785597473</v>
      </c>
      <c r="AA34" s="29">
        <v>4.0434528101063929</v>
      </c>
      <c r="AB34" s="29">
        <v>3.8879353943330699</v>
      </c>
      <c r="AC34" s="29">
        <v>3.8879353943330699</v>
      </c>
      <c r="AD34" s="29">
        <v>3.8879353943330699</v>
      </c>
      <c r="AE34" s="29">
        <v>3.8879353943330699</v>
      </c>
      <c r="AF34" s="29">
        <v>4.0434528101063929</v>
      </c>
      <c r="AG34" s="29">
        <v>4.0434528101063929</v>
      </c>
      <c r="AH34" s="29">
        <v>4.0434528101063929</v>
      </c>
      <c r="AI34" s="29">
        <v>4.1989702258797159</v>
      </c>
      <c r="AJ34" s="29">
        <v>4.3309671247932222</v>
      </c>
      <c r="AK34" s="29">
        <v>4.3268136822302923</v>
      </c>
      <c r="AL34" s="29">
        <v>4.2935861417268537</v>
      </c>
      <c r="AM34" s="29">
        <v>4.3351205673561504</v>
      </c>
      <c r="AN34" s="29">
        <v>3.4517451853670202</v>
      </c>
      <c r="AO34" s="29">
        <v>3.0162773852362652</v>
      </c>
      <c r="AP34" s="29">
        <v>4.0299753006573225</v>
      </c>
      <c r="AQ34" s="29">
        <v>4.2293704558805123</v>
      </c>
      <c r="AR34" s="29">
        <v>4.2505269592237456</v>
      </c>
      <c r="AS34" s="29">
        <v>3.9022506905340508</v>
      </c>
      <c r="AT34" s="29">
        <v>3.8964812654769698</v>
      </c>
      <c r="AU34" s="29">
        <v>4.3732158762727753</v>
      </c>
      <c r="AV34" s="29">
        <v>4.3149360609758336</v>
      </c>
      <c r="AW34" s="29">
        <v>4.4510231132775928</v>
      </c>
      <c r="AX34" s="29">
        <v>4.1909502880941387</v>
      </c>
      <c r="AY34" s="29">
        <v>4.0983236010893567</v>
      </c>
      <c r="AZ34" s="29">
        <v>4.2691991150496502</v>
      </c>
      <c r="BA34" s="29">
        <v>4.5021019969117786</v>
      </c>
      <c r="BB34" s="29">
        <v>4.3189328381303635</v>
      </c>
      <c r="BC34" s="29">
        <v>4.656010331733814</v>
      </c>
      <c r="BD34" s="29">
        <v>4.4091984239476227</v>
      </c>
      <c r="BE34" s="612">
        <f t="shared" si="20"/>
        <v>3.2792874055569632E-2</v>
      </c>
      <c r="BF34" s="612">
        <f t="shared" si="21"/>
        <v>-5.3009312737990144E-2</v>
      </c>
      <c r="BG34" s="4"/>
      <c r="BH34" s="29">
        <f t="shared" si="74"/>
        <v>7.3093185413461708</v>
      </c>
      <c r="BI34" s="29">
        <f t="shared" si="75"/>
        <v>6.8427662940262035</v>
      </c>
      <c r="BJ34" s="29">
        <f t="shared" si="56"/>
        <v>6.8427662940262026</v>
      </c>
      <c r="BK34" s="29">
        <f t="shared" si="57"/>
        <v>6.8427662940262035</v>
      </c>
      <c r="BL34" s="29">
        <f t="shared" si="58"/>
        <v>7.3093185413461716</v>
      </c>
      <c r="BM34" s="29">
        <f t="shared" si="59"/>
        <v>7.7758707886661398</v>
      </c>
      <c r="BN34" s="29">
        <f t="shared" si="60"/>
        <v>7.7758707886661398</v>
      </c>
      <c r="BO34" s="29">
        <f t="shared" si="61"/>
        <v>7.7758707886661398</v>
      </c>
      <c r="BP34" s="29">
        <f t="shared" si="62"/>
        <v>8.0869056202127858</v>
      </c>
      <c r="BQ34" s="29">
        <f t="shared" si="63"/>
        <v>8.2424230359861088</v>
      </c>
      <c r="BR34" s="29">
        <f t="shared" si="64"/>
        <v>8.6577808070235136</v>
      </c>
      <c r="BS34" s="29">
        <f t="shared" si="65"/>
        <v>8.628706709083005</v>
      </c>
      <c r="BT34" s="29">
        <f t="shared" si="66"/>
        <v>6.468022570603285</v>
      </c>
      <c r="BU34" s="599">
        <f t="shared" si="67"/>
        <v>8.2593457565378348</v>
      </c>
      <c r="BV34" s="599">
        <f t="shared" si="68"/>
        <v>8.1527776497577964</v>
      </c>
      <c r="BW34" s="599">
        <f t="shared" si="69"/>
        <v>8.2696971417497451</v>
      </c>
      <c r="BX34" s="599">
        <f t="shared" si="70"/>
        <v>8.7659591742534264</v>
      </c>
      <c r="BY34" s="599">
        <f t="shared" si="71"/>
        <v>8.2892738891834945</v>
      </c>
      <c r="BZ34" s="599">
        <f t="shared" si="72"/>
        <v>8.7713011119614279</v>
      </c>
      <c r="CA34" s="599">
        <f t="shared" si="76"/>
        <v>8.9749431698641775</v>
      </c>
      <c r="CB34" s="545">
        <f t="shared" si="39"/>
        <v>8.2717652938865793E-2</v>
      </c>
      <c r="CC34" s="545">
        <f t="shared" si="40"/>
        <v>2.3216858628310355E-2</v>
      </c>
      <c r="CD34" s="19"/>
      <c r="CE34" s="611">
        <f t="shared" si="29"/>
        <v>17.886243590723577</v>
      </c>
    </row>
    <row r="35" spans="1:83" x14ac:dyDescent="0.45">
      <c r="A35" s="37"/>
      <c r="B35" s="37"/>
      <c r="C35" s="37"/>
      <c r="D35" s="37"/>
      <c r="E35" s="37"/>
      <c r="F35" s="37"/>
      <c r="G35" s="37"/>
      <c r="H35" s="37"/>
      <c r="I35" s="628"/>
      <c r="J35" s="37"/>
      <c r="K35" s="37"/>
      <c r="L35" s="37"/>
      <c r="M35" s="37"/>
      <c r="N35" s="37"/>
      <c r="O35" s="37"/>
      <c r="P35" s="539"/>
      <c r="Q35" s="27"/>
      <c r="R35" s="544"/>
      <c r="S35" s="544"/>
      <c r="T35" s="544"/>
      <c r="U35" s="544"/>
      <c r="V35" s="544"/>
      <c r="W35" s="544"/>
      <c r="X35" s="544"/>
      <c r="Y35" s="544"/>
      <c r="Z35" s="544"/>
      <c r="AA35" s="544"/>
      <c r="AB35" s="544"/>
      <c r="AC35" s="544"/>
      <c r="AD35" s="544"/>
      <c r="AE35" s="544"/>
      <c r="AF35" s="544"/>
      <c r="AG35" s="544"/>
      <c r="AH35" s="544"/>
      <c r="AI35" s="544"/>
      <c r="AJ35" s="580"/>
      <c r="AK35" s="580"/>
      <c r="AL35" s="580"/>
      <c r="AM35" s="580"/>
      <c r="AN35" s="563"/>
      <c r="AO35" s="580"/>
      <c r="AP35" s="580"/>
      <c r="AQ35" s="580"/>
      <c r="AR35" s="580"/>
      <c r="AS35" s="580"/>
      <c r="AT35" s="580"/>
      <c r="AU35" s="580"/>
      <c r="AV35" s="580"/>
      <c r="AW35" s="580"/>
      <c r="AX35" s="580"/>
      <c r="AY35" s="580"/>
      <c r="AZ35" s="580"/>
      <c r="BA35" s="580"/>
      <c r="BB35" s="580"/>
      <c r="BC35" s="580"/>
      <c r="BD35" s="580"/>
      <c r="BE35" s="492"/>
      <c r="BF35" s="492"/>
      <c r="BG35" s="4"/>
      <c r="BH35" s="37"/>
      <c r="BI35" s="37"/>
      <c r="BJ35" s="37"/>
      <c r="BK35" s="37"/>
      <c r="BL35" s="37"/>
      <c r="BM35" s="37"/>
      <c r="BN35" s="37"/>
      <c r="BO35" s="37"/>
      <c r="BP35" s="37"/>
      <c r="BQ35" s="37"/>
      <c r="BR35" s="37"/>
      <c r="BS35" s="37"/>
      <c r="BT35" s="37"/>
      <c r="BU35" s="37"/>
      <c r="BV35" s="37"/>
      <c r="BW35" s="37"/>
      <c r="BX35" s="37"/>
      <c r="BY35" s="37"/>
      <c r="BZ35" s="37"/>
      <c r="CA35" s="37"/>
      <c r="CB35" s="492"/>
      <c r="CC35" s="492"/>
      <c r="CD35" s="19"/>
      <c r="CE35" s="13"/>
    </row>
    <row r="36" spans="1:83" x14ac:dyDescent="0.45">
      <c r="A36" s="23" t="s">
        <v>3</v>
      </c>
      <c r="B36" s="9"/>
      <c r="C36" s="656">
        <v>29.081756749611362</v>
      </c>
      <c r="D36" s="656">
        <v>4.6655224731996841</v>
      </c>
      <c r="E36" s="656">
        <v>9.4865623621726911</v>
      </c>
      <c r="F36" s="656">
        <v>16.640363487745539</v>
      </c>
      <c r="G36" s="656">
        <v>8.5534578675327531</v>
      </c>
      <c r="H36" s="656">
        <v>0.46655224731996842</v>
      </c>
      <c r="I36" s="656">
        <v>38.818809787662516</v>
      </c>
      <c r="J36" s="656">
        <v>48.488722461537215</v>
      </c>
      <c r="K36" s="656">
        <f>SUM(K37:K40)</f>
        <v>-0.94082856005075843</v>
      </c>
      <c r="L36" s="656">
        <f t="shared" ref="L36:N36" si="77">SUM(L37:L40)</f>
        <v>-18.850953745537396</v>
      </c>
      <c r="M36" s="656">
        <f t="shared" si="77"/>
        <v>9.8758161912216966</v>
      </c>
      <c r="N36" s="656">
        <f t="shared" si="77"/>
        <v>3.0674120005351333</v>
      </c>
      <c r="O36" s="492" t="str">
        <f t="shared" si="19"/>
        <v>N/A</v>
      </c>
      <c r="P36" s="492">
        <f t="shared" si="19"/>
        <v>-0.68940167160445331</v>
      </c>
      <c r="Q36" s="27"/>
      <c r="R36" s="656">
        <v>-5.4431095520662982</v>
      </c>
      <c r="S36" s="656">
        <v>0</v>
      </c>
      <c r="T36" s="656">
        <v>-0.31103483154664557</v>
      </c>
      <c r="U36" s="656">
        <v>3.5769005627864243</v>
      </c>
      <c r="V36" s="656">
        <v>8.8644926990793991</v>
      </c>
      <c r="W36" s="656">
        <v>-2.9548308996931332</v>
      </c>
      <c r="X36" s="656">
        <v>5.1320747205196522</v>
      </c>
      <c r="Y36" s="656">
        <v>2.9548308996931332</v>
      </c>
      <c r="Z36" s="656">
        <v>1.5551741577332279</v>
      </c>
      <c r="AA36" s="656">
        <v>6.9982837097995256</v>
      </c>
      <c r="AB36" s="656">
        <v>2.4882786523731646</v>
      </c>
      <c r="AC36" s="656">
        <v>3.2658657312397787</v>
      </c>
      <c r="AD36" s="656">
        <v>-0.31103483154664557</v>
      </c>
      <c r="AE36" s="656">
        <v>3.1103483154664557</v>
      </c>
      <c r="AF36" s="656">
        <v>1.8662089892798737</v>
      </c>
      <c r="AG36" s="656">
        <v>-1.7106915735065507</v>
      </c>
      <c r="AH36" s="656">
        <v>2.0217264050531965</v>
      </c>
      <c r="AI36" s="656">
        <v>-2.0217264050531965</v>
      </c>
      <c r="AJ36" s="656">
        <f t="shared" ref="AJ36:AZ36" si="78">SUM(AJ37:AJ40)</f>
        <v>24.660827450798269</v>
      </c>
      <c r="AK36" s="656">
        <f t="shared" si="78"/>
        <v>3.9103313041776411</v>
      </c>
      <c r="AL36" s="656">
        <f t="shared" si="78"/>
        <v>7.7752036961763826</v>
      </c>
      <c r="AM36" s="656">
        <f t="shared" si="78"/>
        <v>2.4724473365102235</v>
      </c>
      <c r="AN36" s="656">
        <f t="shared" si="78"/>
        <v>2.2713235268933198</v>
      </c>
      <c r="AO36" s="656">
        <f t="shared" si="78"/>
        <v>12.226752476172853</v>
      </c>
      <c r="AP36" s="656">
        <f t="shared" si="78"/>
        <v>30.015614420702583</v>
      </c>
      <c r="AQ36" s="656">
        <f t="shared" si="78"/>
        <v>3.9750320377684596</v>
      </c>
      <c r="AR36" s="656">
        <f t="shared" si="78"/>
        <v>4.9499589687173469</v>
      </c>
      <c r="AS36" s="656">
        <f t="shared" si="78"/>
        <v>6.0898853868121448</v>
      </c>
      <c r="AT36" s="656">
        <f t="shared" si="78"/>
        <v>-8.4352239044234043</v>
      </c>
      <c r="AU36" s="656">
        <f t="shared" si="78"/>
        <v>-3.5454490111568435</v>
      </c>
      <c r="AV36" s="656">
        <f t="shared" si="78"/>
        <v>-4.8150015132448649</v>
      </c>
      <c r="AW36" s="656">
        <f t="shared" si="78"/>
        <v>-4.6711321935042545</v>
      </c>
      <c r="AX36" s="656">
        <f t="shared" si="78"/>
        <v>-7.7317833680586414</v>
      </c>
      <c r="AY36" s="656">
        <f t="shared" si="78"/>
        <v>-1.6330366707296382</v>
      </c>
      <c r="AZ36" s="656">
        <f t="shared" si="78"/>
        <v>6.1542217200353289</v>
      </c>
      <c r="BA36" s="656">
        <f>SUM(BA37:BA40)</f>
        <v>5.4470337426189612</v>
      </c>
      <c r="BB36" s="656">
        <f>SUM(BB37:BB40)</f>
        <v>0.47775101084014981</v>
      </c>
      <c r="BC36" s="656">
        <f>SUM(BC37:BC40)</f>
        <v>-2.203190282272744</v>
      </c>
      <c r="BD36" s="656">
        <f>SUM(BD37:BD40)</f>
        <v>1.9911883949413318</v>
      </c>
      <c r="BE36" s="492">
        <f t="shared" si="20"/>
        <v>-0.67645163181902701</v>
      </c>
      <c r="BF36" s="492" t="str">
        <f t="shared" si="21"/>
        <v>N/A</v>
      </c>
      <c r="BG36" s="4"/>
      <c r="BH36" s="9">
        <f t="shared" ref="BH36:BI36" si="79">SUM(BH37:BH40)</f>
        <v>10.108632025265981</v>
      </c>
      <c r="BI36" s="9">
        <f t="shared" si="79"/>
        <v>-5.4431095520662982</v>
      </c>
      <c r="BJ36" s="9">
        <f>SUM(T36:U36)</f>
        <v>3.2658657312397787</v>
      </c>
      <c r="BK36" s="9">
        <f>SUM(V36:W36)</f>
        <v>5.9096617993862655</v>
      </c>
      <c r="BL36" s="9">
        <f>SUM(X36:Y36)</f>
        <v>8.0869056202127858</v>
      </c>
      <c r="BM36" s="9">
        <f>SUM(Z36:AA36)</f>
        <v>8.5534578675327531</v>
      </c>
      <c r="BN36" s="9">
        <f>SUM(AB36:AC36)</f>
        <v>5.7541443836129433</v>
      </c>
      <c r="BO36" s="9">
        <f>SUM(AD36:AE36)</f>
        <v>2.7993134839198102</v>
      </c>
      <c r="BP36" s="9">
        <f>SUM(AF36:AG36)</f>
        <v>0.15551741577332301</v>
      </c>
      <c r="BQ36" s="9">
        <f>SUM(AH36:AI36)</f>
        <v>0</v>
      </c>
      <c r="BR36" s="9">
        <f>SUM(AJ36:AK36)</f>
        <v>28.571158754975912</v>
      </c>
      <c r="BS36" s="9">
        <f>SUM(AL36:AM36)</f>
        <v>10.247651032686607</v>
      </c>
      <c r="BT36" s="9">
        <f>SUM(AN36:AO36)</f>
        <v>14.498076003066174</v>
      </c>
      <c r="BU36" s="9">
        <f>SUM(AP36:AQ36)</f>
        <v>33.990646458471041</v>
      </c>
      <c r="BV36" s="9">
        <f>SUM(AR36:AS36)</f>
        <v>11.039844355529493</v>
      </c>
      <c r="BW36" s="9">
        <f>SUM(AT36:AU36)</f>
        <v>-11.980672915580248</v>
      </c>
      <c r="BX36" s="9">
        <f>SUM(AV36:AW36)</f>
        <v>-9.4861337067491185</v>
      </c>
      <c r="BY36" s="9">
        <f t="shared" ref="BY36:BY40" si="80">SUM(AX36:AY36)</f>
        <v>-9.3648200387882792</v>
      </c>
      <c r="BZ36" s="9">
        <f t="shared" ref="BZ36:BZ40" si="81">SUM(AZ36:BA36)</f>
        <v>11.60125546265429</v>
      </c>
      <c r="CA36" s="9">
        <f>SUM(BB36:BC36)</f>
        <v>-1.7254392714325943</v>
      </c>
      <c r="CB36" s="492" t="str">
        <f t="shared" si="39"/>
        <v>N/A</v>
      </c>
      <c r="CC36" s="492" t="str">
        <f t="shared" si="40"/>
        <v>N/A</v>
      </c>
      <c r="CD36" s="19"/>
      <c r="CE36" s="36">
        <f t="shared" si="29"/>
        <v>5.7127828661276983</v>
      </c>
    </row>
    <row r="37" spans="1:83" x14ac:dyDescent="0.45">
      <c r="A37" s="10"/>
      <c r="B37" s="10" t="s">
        <v>42</v>
      </c>
      <c r="C37" s="657">
        <v>-0.15551741577332279</v>
      </c>
      <c r="D37" s="657">
        <v>1.5551741577332279</v>
      </c>
      <c r="E37" s="657">
        <v>16.329328656198893</v>
      </c>
      <c r="F37" s="657">
        <v>14.307602251145697</v>
      </c>
      <c r="G37" s="657">
        <v>6.6872488782528805</v>
      </c>
      <c r="H37" s="657">
        <v>8.7089752833060761</v>
      </c>
      <c r="I37" s="658">
        <v>8.6350837458249945</v>
      </c>
      <c r="J37" s="658">
        <v>18.454272150850748</v>
      </c>
      <c r="K37" s="658">
        <v>10.867453951545613</v>
      </c>
      <c r="L37" s="658">
        <v>8.0574389275379108</v>
      </c>
      <c r="M37" s="658">
        <v>10.033202018127414</v>
      </c>
      <c r="N37" s="658">
        <v>6.1777603160015895</v>
      </c>
      <c r="O37" s="26">
        <f t="shared" si="19"/>
        <v>0.24520981274048959</v>
      </c>
      <c r="P37" s="26">
        <f t="shared" si="19"/>
        <v>-0.38426832183385062</v>
      </c>
      <c r="Q37" s="27"/>
      <c r="R37" s="658">
        <v>0.46655224731996842</v>
      </c>
      <c r="S37" s="658">
        <v>1.2441393261865823</v>
      </c>
      <c r="T37" s="658">
        <v>1.3996567419599051</v>
      </c>
      <c r="U37" s="658">
        <v>2.332761236599842</v>
      </c>
      <c r="V37" s="658">
        <v>5.5986269678396203</v>
      </c>
      <c r="W37" s="658">
        <v>6.8427662940262026</v>
      </c>
      <c r="X37" s="658">
        <v>4.6655224731996841</v>
      </c>
      <c r="Y37" s="658">
        <v>3.5769005627864243</v>
      </c>
      <c r="Z37" s="658">
        <v>2.4882786523731646</v>
      </c>
      <c r="AA37" s="658">
        <v>3.5769005627864243</v>
      </c>
      <c r="AB37" s="658">
        <v>0.93310449463993683</v>
      </c>
      <c r="AC37" s="658">
        <v>2.332761236599842</v>
      </c>
      <c r="AD37" s="658">
        <v>1.3996567419599051</v>
      </c>
      <c r="AE37" s="658">
        <v>2.0217264050531965</v>
      </c>
      <c r="AF37" s="658">
        <v>2.6437960681464876</v>
      </c>
      <c r="AG37" s="658">
        <v>2.177243820826519</v>
      </c>
      <c r="AH37" s="658">
        <v>2.177243820826519</v>
      </c>
      <c r="AI37" s="658">
        <v>1.5551741577332279</v>
      </c>
      <c r="AJ37" s="658">
        <v>3.3988790104749973</v>
      </c>
      <c r="AK37" s="658">
        <v>2.7463558488637418</v>
      </c>
      <c r="AL37" s="658">
        <v>1.6366872110369599</v>
      </c>
      <c r="AM37" s="658">
        <v>0.85316167544929555</v>
      </c>
      <c r="AN37" s="658">
        <v>9.6237965827787395</v>
      </c>
      <c r="AO37" s="658">
        <v>4.0782481462833253</v>
      </c>
      <c r="AP37" s="658">
        <v>3.0399817068392299</v>
      </c>
      <c r="AQ37" s="658">
        <v>1.7122457149494503</v>
      </c>
      <c r="AR37" s="658">
        <v>0.78880935237847583</v>
      </c>
      <c r="AS37" s="658">
        <v>3.5086229365223693</v>
      </c>
      <c r="AT37" s="658">
        <v>3.58093452343005</v>
      </c>
      <c r="AU37" s="658">
        <v>2.9890871392147171</v>
      </c>
      <c r="AV37" s="658">
        <v>2.1569987060416413</v>
      </c>
      <c r="AW37" s="658">
        <v>2.6277039349126827</v>
      </c>
      <c r="AX37" s="658">
        <v>3.1969630890163159</v>
      </c>
      <c r="AY37" s="658">
        <v>7.5773197567268913E-2</v>
      </c>
      <c r="AZ37" s="658">
        <v>3.9946900423841991</v>
      </c>
      <c r="BA37" s="658">
        <v>1.4566323122554696</v>
      </c>
      <c r="BB37" s="658">
        <v>2.6787978324497042</v>
      </c>
      <c r="BC37" s="658">
        <v>1.9030818310380404</v>
      </c>
      <c r="BD37" s="658">
        <v>2.0024554205765219</v>
      </c>
      <c r="BE37" s="492">
        <f t="shared" si="20"/>
        <v>-0.49872070189922113</v>
      </c>
      <c r="BF37" s="492">
        <f t="shared" si="21"/>
        <v>5.2217192092196107E-2</v>
      </c>
      <c r="BG37" s="4"/>
      <c r="BH37" s="13">
        <f>D37-BI37</f>
        <v>-0.15551741577332279</v>
      </c>
      <c r="BI37" s="13">
        <f>SUM(R37:S37)</f>
        <v>1.7106915735065507</v>
      </c>
      <c r="BJ37" s="13">
        <f>SUM(T37:U37)</f>
        <v>3.7324179785597469</v>
      </c>
      <c r="BK37" s="13">
        <f>SUM(V37:W37)</f>
        <v>12.441393261865823</v>
      </c>
      <c r="BL37" s="13">
        <f>SUM(X37:Y37)</f>
        <v>8.2424230359861088</v>
      </c>
      <c r="BM37" s="13">
        <f>SUM(Z37:AA37)</f>
        <v>6.0651792151595885</v>
      </c>
      <c r="BN37" s="13">
        <f>SUM(AB37:AC37)</f>
        <v>3.2658657312397787</v>
      </c>
      <c r="BO37" s="13">
        <f>SUM(AD37:AE37)</f>
        <v>3.4213831470131018</v>
      </c>
      <c r="BP37" s="13">
        <f>SUM(AF37:AG37)</f>
        <v>4.8210398889730062</v>
      </c>
      <c r="BQ37" s="13">
        <f>SUM(AH37:AI37)</f>
        <v>3.7324179785597469</v>
      </c>
      <c r="BR37" s="13">
        <f>SUM(AJ37:AK37)</f>
        <v>6.1452348593387391</v>
      </c>
      <c r="BS37" s="13">
        <f>SUM(AL37:AM37)</f>
        <v>2.4898488864862554</v>
      </c>
      <c r="BT37" s="13">
        <f>SUM(AN37:AO37)</f>
        <v>13.702044729062065</v>
      </c>
      <c r="BU37" s="13">
        <f>SUM(AP37:AQ37)</f>
        <v>4.75222742178868</v>
      </c>
      <c r="BV37" s="13">
        <f>SUM(AR37:AS37)</f>
        <v>4.2974322889008452</v>
      </c>
      <c r="BW37" s="13">
        <f>SUM(AT37:AU37)</f>
        <v>6.5700216626447672</v>
      </c>
      <c r="BX37" s="13">
        <f>SUM(AV37:AW37)</f>
        <v>4.7847026409543236</v>
      </c>
      <c r="BY37" s="13">
        <f t="shared" si="80"/>
        <v>3.272736286583585</v>
      </c>
      <c r="BZ37" s="13">
        <f t="shared" si="81"/>
        <v>5.451322354639669</v>
      </c>
      <c r="CA37" s="9">
        <f t="shared" ref="CA37:CA39" si="82">SUM(BB37:BC37)</f>
        <v>4.5818796634877446</v>
      </c>
      <c r="CB37" s="492">
        <f t="shared" si="39"/>
        <v>0.40001493009715627</v>
      </c>
      <c r="CC37" s="492">
        <f t="shared" si="40"/>
        <v>-0.15949207083891015</v>
      </c>
      <c r="CD37" s="19"/>
      <c r="CE37" s="13">
        <f t="shared" si="29"/>
        <v>8.0409673963197363</v>
      </c>
    </row>
    <row r="38" spans="1:83" x14ac:dyDescent="0.45">
      <c r="A38" s="10"/>
      <c r="B38" s="10" t="str">
        <f>'Table 1(Q1''24)'!B38</f>
        <v>Change in Chinese Highnetworth Physical Investment</v>
      </c>
      <c r="C38" s="657"/>
      <c r="D38" s="657"/>
      <c r="E38" s="657"/>
      <c r="F38" s="657"/>
      <c r="G38" s="657"/>
      <c r="H38" s="657"/>
      <c r="I38" s="658"/>
      <c r="J38" s="658"/>
      <c r="K38" s="658"/>
      <c r="L38" s="658"/>
      <c r="M38" s="658"/>
      <c r="N38" s="658"/>
      <c r="O38" s="26"/>
      <c r="P38" s="26"/>
      <c r="Q38" s="27"/>
      <c r="R38" s="658"/>
      <c r="S38" s="658"/>
      <c r="T38" s="658"/>
      <c r="U38" s="658"/>
      <c r="V38" s="658"/>
      <c r="W38" s="658"/>
      <c r="X38" s="658"/>
      <c r="Y38" s="658"/>
      <c r="Z38" s="658"/>
      <c r="AA38" s="658"/>
      <c r="AB38" s="658"/>
      <c r="AC38" s="658"/>
      <c r="AD38" s="658"/>
      <c r="AE38" s="658"/>
      <c r="AF38" s="658"/>
      <c r="AG38" s="658"/>
      <c r="AH38" s="658"/>
      <c r="AI38" s="658"/>
      <c r="AJ38" s="658"/>
      <c r="AK38" s="658"/>
      <c r="AL38" s="658"/>
      <c r="AM38" s="658"/>
      <c r="AN38" s="658"/>
      <c r="AO38" s="658"/>
      <c r="AP38" s="658"/>
      <c r="AQ38" s="658"/>
      <c r="AR38" s="658"/>
      <c r="AS38" s="658"/>
      <c r="AT38" s="658"/>
      <c r="AU38" s="658"/>
      <c r="AV38" s="658"/>
      <c r="AW38" s="658"/>
      <c r="AX38" s="658"/>
      <c r="AY38" s="658"/>
      <c r="AZ38" s="658"/>
      <c r="BA38" s="658"/>
      <c r="BB38" s="658"/>
      <c r="BC38" s="658"/>
      <c r="BD38" s="658"/>
      <c r="BE38" s="492"/>
      <c r="BF38" s="492"/>
      <c r="BG38" s="4"/>
      <c r="BH38" s="13"/>
      <c r="BI38" s="13"/>
      <c r="BJ38" s="13"/>
      <c r="BK38" s="13"/>
      <c r="BL38" s="13"/>
      <c r="BM38" s="13"/>
      <c r="BN38" s="13"/>
      <c r="BO38" s="13"/>
      <c r="BP38" s="13"/>
      <c r="BQ38" s="13"/>
      <c r="BR38" s="13"/>
      <c r="BS38" s="13"/>
      <c r="BT38" s="13"/>
      <c r="BU38" s="13"/>
      <c r="BV38" s="13"/>
      <c r="BW38" s="13"/>
      <c r="BX38" s="13"/>
      <c r="BY38" s="13"/>
      <c r="BZ38" s="13"/>
      <c r="CA38" s="9"/>
      <c r="CB38" s="492"/>
      <c r="CC38" s="492"/>
      <c r="CD38" s="19"/>
      <c r="CE38" s="13"/>
    </row>
    <row r="39" spans="1:83" x14ac:dyDescent="0.45">
      <c r="A39" s="10"/>
      <c r="B39" s="10" t="s">
        <v>43</v>
      </c>
      <c r="C39" s="657">
        <v>28.148652254971427</v>
      </c>
      <c r="D39" s="657">
        <v>6.6872488782528805</v>
      </c>
      <c r="E39" s="657">
        <v>-7.4648359571194947</v>
      </c>
      <c r="F39" s="657">
        <v>-0.31103483154664557</v>
      </c>
      <c r="G39" s="657">
        <v>3.2658657312397787</v>
      </c>
      <c r="H39" s="657">
        <v>-7.6203533728928168</v>
      </c>
      <c r="I39" s="658">
        <v>30.81246635281806</v>
      </c>
      <c r="J39" s="658">
        <v>15.777114884316763</v>
      </c>
      <c r="K39" s="658">
        <v>-7.4974900297784712</v>
      </c>
      <c r="L39" s="658">
        <v>-17.344524766770526</v>
      </c>
      <c r="M39" s="658">
        <v>-0.60836515115982548</v>
      </c>
      <c r="N39" s="658">
        <v>-3.7324179785597473</v>
      </c>
      <c r="O39" s="26" t="str">
        <f t="shared" si="19"/>
        <v>N/A</v>
      </c>
      <c r="P39" s="26" t="str">
        <f t="shared" si="19"/>
        <v>N/A</v>
      </c>
      <c r="Q39" s="27"/>
      <c r="R39" s="658">
        <v>-2.9548308996931332</v>
      </c>
      <c r="S39" s="658">
        <v>-0.93310449463993683</v>
      </c>
      <c r="T39" s="658">
        <v>-1.5551741577332279</v>
      </c>
      <c r="U39" s="658">
        <v>1.3996567419599051</v>
      </c>
      <c r="V39" s="658">
        <v>3.4213831470131013</v>
      </c>
      <c r="W39" s="658">
        <v>-10.730701688359273</v>
      </c>
      <c r="X39" s="658">
        <v>-0.77758707886661393</v>
      </c>
      <c r="Y39" s="658">
        <v>-0.46655224731996842</v>
      </c>
      <c r="Z39" s="658">
        <v>-2.6437960681464876</v>
      </c>
      <c r="AA39" s="658">
        <v>3.5769005627864243</v>
      </c>
      <c r="AB39" s="658">
        <v>1.8662089892798737</v>
      </c>
      <c r="AC39" s="658">
        <v>0.93310449463993683</v>
      </c>
      <c r="AD39" s="658">
        <v>-1.2441393261865823</v>
      </c>
      <c r="AE39" s="658">
        <v>1.7106915735065507</v>
      </c>
      <c r="AF39" s="658">
        <v>-0.46655224731996842</v>
      </c>
      <c r="AG39" s="658">
        <v>-3.8879353943330699</v>
      </c>
      <c r="AH39" s="658">
        <v>0.15551741577332279</v>
      </c>
      <c r="AI39" s="658">
        <v>-3.5769005627864243</v>
      </c>
      <c r="AJ39" s="658">
        <v>21.377453333266978</v>
      </c>
      <c r="AK39" s="658">
        <v>1.5642768975146415</v>
      </c>
      <c r="AL39" s="658">
        <v>6.4389137434472721</v>
      </c>
      <c r="AM39" s="658">
        <v>1.4318223785891673</v>
      </c>
      <c r="AN39" s="658">
        <v>-6.7166555042378473</v>
      </c>
      <c r="AO39" s="658">
        <v>3.8517099569903928</v>
      </c>
      <c r="AP39" s="658">
        <v>16.352171778923562</v>
      </c>
      <c r="AQ39" s="658">
        <v>2.2898886526406579</v>
      </c>
      <c r="AR39" s="658">
        <v>3.1222195010130327</v>
      </c>
      <c r="AS39" s="658">
        <v>1.0568879658757526</v>
      </c>
      <c r="AT39" s="658">
        <v>-6.636590765873505</v>
      </c>
      <c r="AU39" s="658">
        <v>-5.0400067307937491</v>
      </c>
      <c r="AV39" s="658">
        <v>-5.1762335983557506</v>
      </c>
      <c r="AW39" s="658">
        <v>-3.4746263880706905</v>
      </c>
      <c r="AX39" s="658">
        <v>-6.758388096199341</v>
      </c>
      <c r="AY39" s="658">
        <v>-1.9352766841447444</v>
      </c>
      <c r="AZ39" s="658">
        <v>1.2544122903547388</v>
      </c>
      <c r="BA39" s="658">
        <v>4.8276695964074259</v>
      </c>
      <c r="BB39" s="658">
        <v>-3.071397641236254</v>
      </c>
      <c r="BC39" s="658">
        <v>-3.6190493966857358</v>
      </c>
      <c r="BD39" s="658">
        <v>0.34247461178187633</v>
      </c>
      <c r="BE39" s="492">
        <f t="shared" si="20"/>
        <v>-0.72698401122566569</v>
      </c>
      <c r="BF39" s="492" t="str">
        <f t="shared" si="21"/>
        <v>N/A</v>
      </c>
      <c r="BG39" s="4"/>
      <c r="BH39" s="13">
        <f>D39-BI39</f>
        <v>10.57518427258595</v>
      </c>
      <c r="BI39" s="13">
        <f>SUM(R39:S39)</f>
        <v>-3.8879353943330699</v>
      </c>
      <c r="BJ39" s="13">
        <f>SUM(T39:U39)</f>
        <v>-0.15551741577332279</v>
      </c>
      <c r="BK39" s="13">
        <f>SUM(V39:W39)</f>
        <v>-7.3093185413461725</v>
      </c>
      <c r="BL39" s="13">
        <f>SUM(X39:Y39)</f>
        <v>-1.2441393261865823</v>
      </c>
      <c r="BM39" s="13">
        <f>SUM(Z39:AA39)</f>
        <v>0.93310449463993672</v>
      </c>
      <c r="BN39" s="13">
        <f>SUM(AB39:AC39)</f>
        <v>2.7993134839198106</v>
      </c>
      <c r="BO39" s="13">
        <f>SUM(AD39:AE39)</f>
        <v>0.46655224731996836</v>
      </c>
      <c r="BP39" s="13">
        <f>SUM(AF39:AG39)</f>
        <v>-4.354487641653038</v>
      </c>
      <c r="BQ39" s="13">
        <f>SUM(AH39:AI39)</f>
        <v>-3.4213831470131018</v>
      </c>
      <c r="BR39" s="13">
        <f>SUM(AJ39:AK39)</f>
        <v>22.941730230781619</v>
      </c>
      <c r="BS39" s="13">
        <f>SUM(AL39:AM39)</f>
        <v>7.8707361220364396</v>
      </c>
      <c r="BT39" s="13">
        <f>SUM(AN39:AO39)</f>
        <v>-2.8649455472474545</v>
      </c>
      <c r="BU39" s="13">
        <f>SUM(AP39:AQ39)</f>
        <v>18.642060431564222</v>
      </c>
      <c r="BV39" s="13">
        <f>SUM(AR39:AS39)</f>
        <v>4.1791074668887855</v>
      </c>
      <c r="BW39" s="13">
        <f>SUM(AT39:AU39)</f>
        <v>-11.676597496667254</v>
      </c>
      <c r="BX39" s="13">
        <f>SUM(AV39:AW39)</f>
        <v>-8.6508599864264415</v>
      </c>
      <c r="BY39" s="13">
        <f t="shared" si="80"/>
        <v>-8.6936647803440863</v>
      </c>
      <c r="BZ39" s="13">
        <f t="shared" si="81"/>
        <v>6.0820818867621647</v>
      </c>
      <c r="CA39" s="9">
        <f t="shared" si="82"/>
        <v>-6.6904470379219898</v>
      </c>
      <c r="CB39" s="492" t="str">
        <f t="shared" si="39"/>
        <v>N/A</v>
      </c>
      <c r="CC39" s="492" t="str">
        <f t="shared" si="40"/>
        <v>N/A</v>
      </c>
      <c r="CD39" s="19"/>
      <c r="CE39" s="13">
        <f t="shared" si="29"/>
        <v>-1.5203028297326875</v>
      </c>
    </row>
    <row r="40" spans="1:83" x14ac:dyDescent="0.45">
      <c r="A40" s="10"/>
      <c r="B40" s="10" t="s">
        <v>37</v>
      </c>
      <c r="C40" s="657">
        <v>1.0886219104132595</v>
      </c>
      <c r="D40" s="657">
        <v>-3.5769005627864243</v>
      </c>
      <c r="E40" s="657">
        <v>0.62206966309329115</v>
      </c>
      <c r="F40" s="657">
        <v>2.6437960681464876</v>
      </c>
      <c r="G40" s="657">
        <v>-1.3996567419599051</v>
      </c>
      <c r="H40" s="657">
        <v>-0.62206966309329115</v>
      </c>
      <c r="I40" s="658">
        <v>-0.62874031098053484</v>
      </c>
      <c r="J40" s="658">
        <v>14.257335426369707</v>
      </c>
      <c r="K40" s="658">
        <v>-4.3107924818179004</v>
      </c>
      <c r="L40" s="658">
        <v>-9.5638679063047825</v>
      </c>
      <c r="M40" s="658">
        <v>0.45097932425410781</v>
      </c>
      <c r="N40" s="658">
        <v>0.62206966309329115</v>
      </c>
      <c r="O40" s="26" t="str">
        <f t="shared" si="19"/>
        <v>N/A</v>
      </c>
      <c r="P40" s="26">
        <f t="shared" si="19"/>
        <v>0.37937512794440464</v>
      </c>
      <c r="Q40" s="27"/>
      <c r="R40" s="658">
        <v>-2.9548308996931332</v>
      </c>
      <c r="S40" s="658">
        <v>-0.31103483154664557</v>
      </c>
      <c r="T40" s="658">
        <v>-0.15551741577332279</v>
      </c>
      <c r="U40" s="658">
        <v>-0.15551741577332279</v>
      </c>
      <c r="V40" s="658">
        <v>-0.15551741577332279</v>
      </c>
      <c r="W40" s="658">
        <v>0.93310449463993683</v>
      </c>
      <c r="X40" s="658">
        <v>1.2441393261865823</v>
      </c>
      <c r="Y40" s="658">
        <v>-0.15551741577332279</v>
      </c>
      <c r="Z40" s="658">
        <v>1.7106915735065507</v>
      </c>
      <c r="AA40" s="658">
        <v>-0.15551741577332279</v>
      </c>
      <c r="AB40" s="658">
        <v>-0.31103483154664557</v>
      </c>
      <c r="AC40" s="658">
        <v>0</v>
      </c>
      <c r="AD40" s="658">
        <v>-0.46655224731996842</v>
      </c>
      <c r="AE40" s="658">
        <v>-0.62206966309329115</v>
      </c>
      <c r="AF40" s="658">
        <v>-0.31103483154664557</v>
      </c>
      <c r="AG40" s="658">
        <v>0</v>
      </c>
      <c r="AH40" s="658">
        <v>-0.31103483154664557</v>
      </c>
      <c r="AI40" s="658">
        <v>0</v>
      </c>
      <c r="AJ40" s="658">
        <v>-0.11550489294370506</v>
      </c>
      <c r="AK40" s="658">
        <v>-0.40030144220074193</v>
      </c>
      <c r="AL40" s="658">
        <v>-0.30039725830784891</v>
      </c>
      <c r="AM40" s="658">
        <v>0.18746328247176094</v>
      </c>
      <c r="AN40" s="658">
        <v>-0.63581755164757225</v>
      </c>
      <c r="AO40" s="658">
        <v>4.2967943728991358</v>
      </c>
      <c r="AP40" s="658">
        <v>10.623460934939793</v>
      </c>
      <c r="AQ40" s="658">
        <v>-2.7102329821649028E-2</v>
      </c>
      <c r="AR40" s="658">
        <v>1.0389301153258386</v>
      </c>
      <c r="AS40" s="658">
        <v>1.5243744844140228</v>
      </c>
      <c r="AT40" s="658">
        <v>-5.3795676619799497</v>
      </c>
      <c r="AU40" s="658">
        <v>-1.4945294195778116</v>
      </c>
      <c r="AV40" s="658">
        <v>-1.7957666209307559</v>
      </c>
      <c r="AW40" s="658">
        <v>-3.8242097403462472</v>
      </c>
      <c r="AX40" s="658">
        <v>-4.1703583608756158</v>
      </c>
      <c r="AY40" s="658">
        <v>0.22646681584783729</v>
      </c>
      <c r="AZ40" s="658">
        <v>0.90511938729639108</v>
      </c>
      <c r="BA40" s="658">
        <v>-0.83726816604393406</v>
      </c>
      <c r="BB40" s="658">
        <v>0.87035081962669969</v>
      </c>
      <c r="BC40" s="658">
        <v>-0.4872227166250489</v>
      </c>
      <c r="BD40" s="658">
        <v>-0.35374163741706666</v>
      </c>
      <c r="BE40" s="492" t="str">
        <f t="shared" si="20"/>
        <v>N/A</v>
      </c>
      <c r="BF40" s="492" t="str">
        <f t="shared" si="21"/>
        <v>N/A</v>
      </c>
      <c r="BG40" s="4"/>
      <c r="BH40" s="13">
        <f>D40-BI40</f>
        <v>-0.31103483154664557</v>
      </c>
      <c r="BI40" s="13">
        <f>SUM(R40:S40)</f>
        <v>-3.2658657312397787</v>
      </c>
      <c r="BJ40" s="13">
        <f>SUM(T40:U40)</f>
        <v>-0.31103483154664557</v>
      </c>
      <c r="BK40" s="13">
        <f>SUM(V40:W40)</f>
        <v>0.77758707886661405</v>
      </c>
      <c r="BL40" s="13">
        <f>SUM(X40:Y40)</f>
        <v>1.0886219104132595</v>
      </c>
      <c r="BM40" s="13">
        <f>SUM(Z40:AA40)</f>
        <v>1.5551741577332279</v>
      </c>
      <c r="BN40" s="13">
        <f>SUM(AB40:AC40)</f>
        <v>-0.31103483154664557</v>
      </c>
      <c r="BO40" s="13">
        <f>SUM(AD40:AE40)</f>
        <v>-1.0886219104132595</v>
      </c>
      <c r="BP40" s="13">
        <f>SUM(AF40:AG40)</f>
        <v>-0.31103483154664557</v>
      </c>
      <c r="BQ40" s="13">
        <f>SUM(AH40:AI40)</f>
        <v>-0.31103483154664557</v>
      </c>
      <c r="BR40" s="13">
        <f>SUM(AJ40:AK40)</f>
        <v>-0.51580633514444696</v>
      </c>
      <c r="BS40" s="13">
        <f>SUM(AL40:AM40)</f>
        <v>-0.11293397583608797</v>
      </c>
      <c r="BT40" s="13">
        <f>SUM(AN40:AO40)</f>
        <v>3.6609768212515634</v>
      </c>
      <c r="BU40" s="13">
        <f>SUM(AP40:AQ40)</f>
        <v>10.596358605118144</v>
      </c>
      <c r="BV40" s="13">
        <f>SUM(AR40:AS40)</f>
        <v>2.5633045997398614</v>
      </c>
      <c r="BW40" s="13">
        <f>SUM(AT40:AU40)</f>
        <v>-6.8740970815577613</v>
      </c>
      <c r="BX40" s="13">
        <f>SUM(AV40:AW40)</f>
        <v>-5.6199763612770033</v>
      </c>
      <c r="BY40" s="13">
        <f t="shared" si="80"/>
        <v>-3.9438915450277787</v>
      </c>
      <c r="BZ40" s="13">
        <f t="shared" si="81"/>
        <v>6.7851221252457017E-2</v>
      </c>
      <c r="CA40" s="9">
        <f>SUM(BB40:BC40)</f>
        <v>0.38312810300165079</v>
      </c>
      <c r="CB40" s="492" t="str">
        <f t="shared" si="39"/>
        <v>N/A</v>
      </c>
      <c r="CC40" s="492" t="str">
        <f t="shared" si="40"/>
        <v>&gt;±300%</v>
      </c>
      <c r="CD40" s="19"/>
      <c r="CE40" s="13">
        <f t="shared" si="29"/>
        <v>-0.80788170045934993</v>
      </c>
    </row>
    <row r="41" spans="1:83" x14ac:dyDescent="0.45">
      <c r="A41" s="23"/>
      <c r="B41" s="4"/>
      <c r="C41" s="9"/>
      <c r="D41" s="9"/>
      <c r="E41" s="9"/>
      <c r="F41" s="9"/>
      <c r="G41" s="9"/>
      <c r="H41" s="9"/>
      <c r="I41" s="627"/>
      <c r="J41" s="9"/>
      <c r="K41" s="9"/>
      <c r="L41" s="9"/>
      <c r="M41" s="9"/>
      <c r="N41" s="9"/>
      <c r="O41" s="9"/>
      <c r="P41" s="492"/>
      <c r="Q41" s="27"/>
      <c r="R41" s="9"/>
      <c r="S41" s="9"/>
      <c r="T41" s="9"/>
      <c r="U41" s="9"/>
      <c r="V41" s="9"/>
      <c r="W41" s="9"/>
      <c r="X41" s="9"/>
      <c r="Y41" s="9"/>
      <c r="Z41" s="9"/>
      <c r="AA41" s="9"/>
      <c r="AB41" s="9"/>
      <c r="AC41" s="9"/>
      <c r="AD41" s="9"/>
      <c r="AE41" s="9"/>
      <c r="AF41" s="9"/>
      <c r="AG41" s="9"/>
      <c r="AH41" s="9"/>
      <c r="AI41" s="9"/>
      <c r="AJ41" s="563"/>
      <c r="AK41" s="563"/>
      <c r="AL41" s="563"/>
      <c r="AM41" s="563"/>
      <c r="AN41" s="563"/>
      <c r="AO41" s="563"/>
      <c r="AP41" s="563"/>
      <c r="AQ41" s="563"/>
      <c r="AR41" s="563"/>
      <c r="AS41" s="563"/>
      <c r="AT41" s="563"/>
      <c r="AU41" s="563"/>
      <c r="AV41" s="563"/>
      <c r="AW41" s="563"/>
      <c r="AX41" s="563"/>
      <c r="AY41" s="563"/>
      <c r="AZ41" s="563"/>
      <c r="BA41" s="563"/>
      <c r="BB41" s="563"/>
      <c r="BC41" s="563"/>
      <c r="BD41" s="563"/>
      <c r="BE41" s="492"/>
      <c r="BF41" s="492"/>
      <c r="BG41" s="4"/>
      <c r="BH41" s="4"/>
      <c r="BI41" s="13"/>
      <c r="BJ41" s="13"/>
      <c r="BK41" s="13"/>
      <c r="BL41" s="13"/>
      <c r="BM41" s="13"/>
      <c r="BN41" s="13"/>
      <c r="BO41" s="13"/>
      <c r="BP41" s="13"/>
      <c r="BQ41" s="13"/>
      <c r="BR41" s="13"/>
      <c r="BS41" s="13"/>
      <c r="BT41" s="13"/>
      <c r="BU41" s="13"/>
      <c r="BV41" s="13"/>
      <c r="BW41" s="13"/>
      <c r="BX41" s="13"/>
      <c r="BY41" s="13"/>
      <c r="BZ41" s="13"/>
      <c r="CA41" s="13"/>
      <c r="CB41" s="492"/>
      <c r="CC41" s="492"/>
      <c r="CD41" s="19"/>
      <c r="CE41" s="13"/>
    </row>
    <row r="42" spans="1:83" x14ac:dyDescent="0.45">
      <c r="A42" s="33" t="s">
        <v>26</v>
      </c>
      <c r="B42" s="34"/>
      <c r="C42" s="560">
        <v>267.64547254588854</v>
      </c>
      <c r="D42" s="560">
        <v>251.62717872123628</v>
      </c>
      <c r="E42" s="560">
        <v>257.07028827330259</v>
      </c>
      <c r="F42" s="560">
        <v>262.20236299382225</v>
      </c>
      <c r="G42" s="560">
        <v>246.80613883226329</v>
      </c>
      <c r="H42" s="560">
        <v>230.63232759183771</v>
      </c>
      <c r="I42" s="582">
        <v>259.86396270430618</v>
      </c>
      <c r="J42" s="560">
        <f>SUM(J21,J25,J27,J36)</f>
        <v>241.4547023058816</v>
      </c>
      <c r="K42" s="560">
        <f>SUM(K21,K25,K27,K36)</f>
        <v>215.73638963216024</v>
      </c>
      <c r="L42" s="560">
        <f>SUM(L21,L25,L27,L36)</f>
        <v>198.18307467509968</v>
      </c>
      <c r="M42" s="560">
        <f t="shared" ref="M42" si="83">SUM(M21,M25,M27,M36)</f>
        <v>249.54287165758501</v>
      </c>
      <c r="N42" s="560">
        <f>SUM(N21,N25,N27,N36)</f>
        <v>235.98288778141514</v>
      </c>
      <c r="O42" s="561">
        <f t="shared" si="19"/>
        <v>0.25915329584367552</v>
      </c>
      <c r="P42" s="561">
        <f t="shared" si="19"/>
        <v>-5.4339295633242801E-2</v>
      </c>
      <c r="Q42" s="27"/>
      <c r="R42" s="582">
        <v>53.809025857569686</v>
      </c>
      <c r="S42" s="582">
        <v>60.0297224885026</v>
      </c>
      <c r="T42" s="582">
        <v>62.206966309329118</v>
      </c>
      <c r="U42" s="582">
        <v>64.228692714382319</v>
      </c>
      <c r="V42" s="582">
        <v>71.071459008408524</v>
      </c>
      <c r="W42" s="582">
        <v>58.630065746542691</v>
      </c>
      <c r="X42" s="582">
        <v>65.472832040568903</v>
      </c>
      <c r="Y42" s="582">
        <v>65.472832040568903</v>
      </c>
      <c r="Z42" s="582">
        <v>61.584896646235826</v>
      </c>
      <c r="AA42" s="582">
        <v>69.82731968222194</v>
      </c>
      <c r="AB42" s="582">
        <v>62.673518556649086</v>
      </c>
      <c r="AC42" s="582">
        <v>62.051448893555794</v>
      </c>
      <c r="AD42" s="582">
        <v>56.919374173036147</v>
      </c>
      <c r="AE42" s="582">
        <v>65.317314624795571</v>
      </c>
      <c r="AF42" s="582">
        <v>60.496274735822567</v>
      </c>
      <c r="AG42" s="582">
        <v>56.919374173036147</v>
      </c>
      <c r="AH42" s="582">
        <v>57.541443836129432</v>
      </c>
      <c r="AI42" s="582">
        <v>55.830752262622887</v>
      </c>
      <c r="AJ42" s="34">
        <f t="shared" ref="AJ42:AZ42" si="84">SUM(AJ21,AJ25,AJ27,AJ36)</f>
        <v>85.660923257361716</v>
      </c>
      <c r="AK42" s="34">
        <f t="shared" si="84"/>
        <v>59.999506632955217</v>
      </c>
      <c r="AL42" s="34">
        <f>SUM(AL21,AL25,AL27,AL36)</f>
        <v>60.96246427950377</v>
      </c>
      <c r="AM42" s="34">
        <f t="shared" si="84"/>
        <v>53.240643605256231</v>
      </c>
      <c r="AN42" s="34">
        <f t="shared" si="84"/>
        <v>53.240213210790891</v>
      </c>
      <c r="AO42" s="34">
        <f t="shared" si="84"/>
        <v>46.39787305728666</v>
      </c>
      <c r="AP42" s="34">
        <f t="shared" si="84"/>
        <v>83.350198422136373</v>
      </c>
      <c r="AQ42" s="34">
        <f t="shared" si="84"/>
        <v>58.46620188656302</v>
      </c>
      <c r="AR42" s="34">
        <f t="shared" si="84"/>
        <v>56.331417024210779</v>
      </c>
      <c r="AS42" s="34">
        <f t="shared" si="84"/>
        <v>64.510773016700952</v>
      </c>
      <c r="AT42" s="34">
        <f t="shared" si="84"/>
        <v>45.847550741079424</v>
      </c>
      <c r="AU42" s="34">
        <f t="shared" si="84"/>
        <v>49.045935971576512</v>
      </c>
      <c r="AV42" s="34">
        <f t="shared" si="84"/>
        <v>49.332764789367218</v>
      </c>
      <c r="AW42" s="34">
        <f t="shared" si="84"/>
        <v>51.197344098698331</v>
      </c>
      <c r="AX42" s="34">
        <f t="shared" si="84"/>
        <v>45.56133415158267</v>
      </c>
      <c r="AY42" s="34">
        <f t="shared" si="84"/>
        <v>52.090750173348162</v>
      </c>
      <c r="AZ42" s="34">
        <f t="shared" si="84"/>
        <v>66.183605646797304</v>
      </c>
      <c r="BA42" s="34">
        <f>SUM(BA21,BA25,BA27,BA36)</f>
        <v>66.743239403612932</v>
      </c>
      <c r="BB42" s="34">
        <f>SUM(BB21,BB25,BB27,BB36)</f>
        <v>55.694874155096024</v>
      </c>
      <c r="BC42" s="34">
        <f>SUM(BC21,BC25,BC27,BC36)</f>
        <v>60.929887118320323</v>
      </c>
      <c r="BD42" s="34">
        <f>SUM(BD21,BD25,BD27,BD36)</f>
        <v>62.011779872408709</v>
      </c>
      <c r="BE42" s="561">
        <f t="shared" si="20"/>
        <v>-6.3034126557752312E-2</v>
      </c>
      <c r="BF42" s="561">
        <f t="shared" si="21"/>
        <v>1.7756355792805767E-2</v>
      </c>
      <c r="BG42" s="4"/>
      <c r="BH42" s="34">
        <f t="shared" ref="BH42:BI42" si="85">SUM(BH21,BH25,BH27,BH36)</f>
        <v>137.47739554361735</v>
      </c>
      <c r="BI42" s="34">
        <f t="shared" si="85"/>
        <v>114.14978317761893</v>
      </c>
      <c r="BJ42" s="34">
        <f>SUM(T42:U42)</f>
        <v>126.43565902371144</v>
      </c>
      <c r="BK42" s="34">
        <f>SUM(V42:W42)</f>
        <v>129.70152475495121</v>
      </c>
      <c r="BL42" s="34">
        <f>SUM(X42:Y42)</f>
        <v>130.94566408113781</v>
      </c>
      <c r="BM42" s="34">
        <f>SUM(Z42:AA42)</f>
        <v>131.41221632845776</v>
      </c>
      <c r="BN42" s="34">
        <f>SUM(AB42:AC42)</f>
        <v>124.72496745020487</v>
      </c>
      <c r="BO42" s="34">
        <f>SUM(AD42:AE42)</f>
        <v>122.23668879783172</v>
      </c>
      <c r="BP42" s="34">
        <f>SUM(AF42:AG42)</f>
        <v>117.41564890885871</v>
      </c>
      <c r="BQ42" s="34">
        <f>SUM(AH42:AI42)</f>
        <v>113.37219609875231</v>
      </c>
      <c r="BR42" s="34">
        <f>SUM(AJ42:AK42)</f>
        <v>145.66042989031695</v>
      </c>
      <c r="BS42" s="34">
        <f>SUM(AL42:AM42)</f>
        <v>114.20310788476</v>
      </c>
      <c r="BT42" s="34">
        <f>SUM(AN42:AO42)</f>
        <v>99.638086268077558</v>
      </c>
      <c r="BU42" s="34">
        <f>SUM(AP42:AQ42)</f>
        <v>141.8164003086994</v>
      </c>
      <c r="BV42" s="34">
        <f>SUM(AR42:AS42)</f>
        <v>120.84219004091173</v>
      </c>
      <c r="BW42" s="34">
        <f>SUM(AT42:AU42)</f>
        <v>94.893486712655942</v>
      </c>
      <c r="BX42" s="34">
        <f>SUM(AV42:AW42)</f>
        <v>100.53010888806554</v>
      </c>
      <c r="BY42" s="34">
        <f>SUM(AX42:AY42)</f>
        <v>97.652084324930826</v>
      </c>
      <c r="BZ42" s="34">
        <f>SUM(AZ42:BA42)</f>
        <v>132.92684505041024</v>
      </c>
      <c r="CA42" s="34">
        <f>BB42+BC42</f>
        <v>116.62476127341634</v>
      </c>
      <c r="CB42" s="561">
        <f t="shared" si="39"/>
        <v>0.19428849962234485</v>
      </c>
      <c r="CC42" s="561">
        <f>IF(ISERROR(CA42/BZ42),"N/A",IF(BZ42&lt;0,"N/A",IF(CA42&lt;0,"N/A",IF(CA42/BZ42-1&gt;300%,"&gt;±300%",IF(CA42/BZ42-1&lt;-300%,"&gt;±300%",CA42/BZ42-1)))))</f>
        <v>-0.12263951477078694</v>
      </c>
      <c r="CD42" s="19"/>
      <c r="CE42" s="645">
        <f t="shared" si="29"/>
        <v>245.37978054943798</v>
      </c>
    </row>
    <row r="43" spans="1:83" x14ac:dyDescent="0.45">
      <c r="A43" s="3"/>
      <c r="B43" s="6"/>
      <c r="C43" s="546"/>
      <c r="D43" s="546"/>
      <c r="E43" s="546"/>
      <c r="F43" s="546"/>
      <c r="G43" s="6"/>
      <c r="H43" s="6"/>
      <c r="I43" s="629"/>
      <c r="J43" s="6"/>
      <c r="K43" s="6"/>
      <c r="L43" s="6"/>
      <c r="M43" s="6"/>
      <c r="N43" s="6"/>
      <c r="O43" s="546"/>
      <c r="P43" s="492"/>
      <c r="Q43" s="27"/>
      <c r="R43" s="546"/>
      <c r="S43" s="546"/>
      <c r="T43" s="546"/>
      <c r="U43" s="546"/>
      <c r="V43" s="546"/>
      <c r="W43" s="546"/>
      <c r="X43" s="546"/>
      <c r="Y43" s="546"/>
      <c r="Z43" s="546"/>
      <c r="AA43" s="546"/>
      <c r="AB43" s="546"/>
      <c r="AC43" s="546"/>
      <c r="AD43" s="546"/>
      <c r="AE43" s="546"/>
      <c r="AF43" s="546"/>
      <c r="AG43" s="546"/>
      <c r="AH43" s="546"/>
      <c r="AI43" s="546"/>
      <c r="AJ43" s="563"/>
      <c r="AK43" s="563"/>
      <c r="AL43" s="563"/>
      <c r="AM43" s="563"/>
      <c r="AN43" s="563"/>
      <c r="AO43" s="563"/>
      <c r="AP43" s="563"/>
      <c r="AQ43" s="563"/>
      <c r="AR43" s="563"/>
      <c r="AS43" s="563"/>
      <c r="AT43" s="563"/>
      <c r="AU43" s="563"/>
      <c r="AV43" s="563"/>
      <c r="AW43" s="563"/>
      <c r="AX43" s="563"/>
      <c r="AY43" s="563"/>
      <c r="AZ43" s="563"/>
      <c r="BA43" s="563"/>
      <c r="BB43" s="563"/>
      <c r="BC43" s="563"/>
      <c r="BD43" s="563"/>
      <c r="BE43" s="492"/>
      <c r="BF43" s="492"/>
      <c r="BG43" s="4"/>
      <c r="BH43" s="39"/>
      <c r="BV43" s="613"/>
      <c r="BW43" s="613"/>
      <c r="BX43" s="613"/>
      <c r="BY43" s="613"/>
      <c r="BZ43" s="613"/>
      <c r="CA43" s="613"/>
      <c r="CB43" s="614"/>
      <c r="CC43" s="614"/>
      <c r="CD43" s="19"/>
      <c r="CE43" s="646"/>
    </row>
    <row r="44" spans="1:83" x14ac:dyDescent="0.45">
      <c r="A44" s="41" t="s">
        <v>7</v>
      </c>
      <c r="B44" s="42"/>
      <c r="C44" s="847">
        <v>-23.327612365998419</v>
      </c>
      <c r="D44" s="847">
        <v>-25.193821355278292</v>
      </c>
      <c r="E44" s="847">
        <v>-11.041736519905918</v>
      </c>
      <c r="F44" s="847">
        <v>-15.085189330012311</v>
      </c>
      <c r="G44" s="847">
        <v>4.354487641653038</v>
      </c>
      <c r="H44" s="847">
        <v>20.994851129398576</v>
      </c>
      <c r="I44" s="847">
        <f>I18-I42</f>
        <v>-5.2439724152307008</v>
      </c>
      <c r="J44" s="847">
        <f>J18-J42</f>
        <v>-26.832809287907679</v>
      </c>
      <c r="K44" s="848">
        <f>K18-K42</f>
        <v>42.711221012918998</v>
      </c>
      <c r="L44" s="847">
        <f>L18-L42</f>
        <v>29.713776667010848</v>
      </c>
      <c r="M44" s="847">
        <f t="shared" ref="M44:N44" si="86">M18-M42</f>
        <v>-26.459808875597048</v>
      </c>
      <c r="N44" s="847">
        <f t="shared" si="86"/>
        <v>-14.814897097587931</v>
      </c>
      <c r="O44" s="849" t="str">
        <f t="shared" si="19"/>
        <v>N/A</v>
      </c>
      <c r="P44" s="849" t="str">
        <f t="shared" si="19"/>
        <v>N/A</v>
      </c>
      <c r="Q44" s="27"/>
      <c r="R44" s="842">
        <v>6.8427662940262026</v>
      </c>
      <c r="S44" s="842">
        <v>-2.332761236599842</v>
      </c>
      <c r="T44" s="842">
        <v>-4.354487641653038</v>
      </c>
      <c r="U44" s="842">
        <v>-1.3996567419599051</v>
      </c>
      <c r="V44" s="842">
        <v>-5.7541443836129433</v>
      </c>
      <c r="W44" s="842">
        <v>1.8662089892798737</v>
      </c>
      <c r="X44" s="842">
        <v>-8.7089752833060761</v>
      </c>
      <c r="Y44" s="842">
        <v>2.7993134839198102</v>
      </c>
      <c r="Z44" s="842">
        <v>1.5551741577332279</v>
      </c>
      <c r="AA44" s="842">
        <v>-11.197253935679241</v>
      </c>
      <c r="AB44" s="842">
        <v>-6.9982837097995256</v>
      </c>
      <c r="AC44" s="842">
        <v>3.8879353943330699</v>
      </c>
      <c r="AD44" s="842">
        <v>6.6872488782528805</v>
      </c>
      <c r="AE44" s="842">
        <v>0.62206966309329115</v>
      </c>
      <c r="AF44" s="842">
        <v>-5.7541443836129433</v>
      </c>
      <c r="AG44" s="842">
        <v>9.9531146094926584</v>
      </c>
      <c r="AH44" s="842">
        <v>9.1755275306260451</v>
      </c>
      <c r="AI44" s="842">
        <v>7.7758707886661398</v>
      </c>
      <c r="AJ44" s="842">
        <f>AJ18-AJ42</f>
        <v>-27.918832086576792</v>
      </c>
      <c r="AK44" s="842">
        <f t="shared" ref="AK44:AZ44" si="87">AK18-AK42</f>
        <v>7.7353727067551716</v>
      </c>
      <c r="AL44" s="842">
        <f t="shared" si="87"/>
        <v>1.5971686771601483</v>
      </c>
      <c r="AM44" s="842">
        <f t="shared" si="87"/>
        <v>13.342743216660004</v>
      </c>
      <c r="AN44" s="842">
        <f t="shared" si="87"/>
        <v>-0.5612951705568392</v>
      </c>
      <c r="AO44" s="842">
        <f t="shared" si="87"/>
        <v>-5.2284597443139518</v>
      </c>
      <c r="AP44" s="842">
        <f t="shared" si="87"/>
        <v>-24.591711482782785</v>
      </c>
      <c r="AQ44" s="842">
        <f t="shared" si="87"/>
        <v>3.5488728388505493</v>
      </c>
      <c r="AR44" s="842">
        <f t="shared" si="87"/>
        <v>4.8314946123698661</v>
      </c>
      <c r="AS44" s="842">
        <f t="shared" si="87"/>
        <v>1.148883444855116</v>
      </c>
      <c r="AT44" s="842">
        <f t="shared" si="87"/>
        <v>17.606527937483669</v>
      </c>
      <c r="AU44" s="842">
        <f t="shared" si="87"/>
        <v>19.126189391380933</v>
      </c>
      <c r="AV44" s="842">
        <f t="shared" si="87"/>
        <v>5.1173600840742495</v>
      </c>
      <c r="AW44" s="842">
        <f t="shared" si="87"/>
        <v>10.642131604509103</v>
      </c>
      <c r="AX44" s="842">
        <f t="shared" si="87"/>
        <v>10.636783298790405</v>
      </c>
      <c r="AY44" s="842">
        <f t="shared" si="87"/>
        <v>3.3103535517326677</v>
      </c>
      <c r="AZ44" s="842">
        <f t="shared" si="87"/>
        <v>-15.624225179164526</v>
      </c>
      <c r="BA44" s="842">
        <f>BA18-BA42</f>
        <v>-8.099866010349011</v>
      </c>
      <c r="BB44" s="842">
        <f>BB18-BB42</f>
        <v>0.75924605358927977</v>
      </c>
      <c r="BC44" s="842">
        <f>BC18-BC42</f>
        <v>-3.4836149374744991</v>
      </c>
      <c r="BD44" s="842">
        <f>BD18-BD42</f>
        <v>-11.464750131614387</v>
      </c>
      <c r="BE44" s="547" t="str">
        <f t="shared" si="20"/>
        <v>N/A</v>
      </c>
      <c r="BF44" s="547" t="str">
        <f t="shared" si="21"/>
        <v>N/A</v>
      </c>
      <c r="BG44" s="4"/>
      <c r="BH44" s="43">
        <f>BH18-BH42</f>
        <v>-29.392791581158008</v>
      </c>
      <c r="BI44" s="43">
        <f t="shared" ref="BI44:BX44" si="88">BI18-BI42</f>
        <v>4.1989702258797195</v>
      </c>
      <c r="BJ44" s="43">
        <f t="shared" si="88"/>
        <v>-5.7541443836129389</v>
      </c>
      <c r="BK44" s="43">
        <f t="shared" si="88"/>
        <v>-3.5769005627864061</v>
      </c>
      <c r="BL44" s="43">
        <f t="shared" si="88"/>
        <v>-5.9096617993862708</v>
      </c>
      <c r="BM44" s="43">
        <f t="shared" si="88"/>
        <v>-9.6420797779460088</v>
      </c>
      <c r="BN44" s="43">
        <f t="shared" si="88"/>
        <v>-2.4882786523731397</v>
      </c>
      <c r="BO44" s="43">
        <f t="shared" si="88"/>
        <v>7.3093185413461725</v>
      </c>
      <c r="BP44" s="43">
        <f t="shared" si="88"/>
        <v>4.1989702258797195</v>
      </c>
      <c r="BQ44" s="43">
        <f t="shared" si="88"/>
        <v>16.951398319292196</v>
      </c>
      <c r="BR44" s="43">
        <f t="shared" si="88"/>
        <v>-20.183459379821642</v>
      </c>
      <c r="BS44" s="43">
        <f t="shared" si="88"/>
        <v>14.939911893820138</v>
      </c>
      <c r="BT44" s="43">
        <f t="shared" si="88"/>
        <v>-5.7897549148707981</v>
      </c>
      <c r="BU44" s="43">
        <f t="shared" si="88"/>
        <v>-21.042838643932242</v>
      </c>
      <c r="BV44" s="43">
        <f t="shared" si="88"/>
        <v>5.9803780572249821</v>
      </c>
      <c r="BW44" s="43">
        <f t="shared" si="88"/>
        <v>36.732717328864595</v>
      </c>
      <c r="BX44" s="43">
        <f t="shared" si="88"/>
        <v>15.759491688583353</v>
      </c>
      <c r="BY44" s="43">
        <f>SUM(AX44:AY44)</f>
        <v>13.947136850523073</v>
      </c>
      <c r="BZ44" s="43">
        <f>SUM(AZ44:BA44)</f>
        <v>-23.724091189513537</v>
      </c>
      <c r="CA44" s="43">
        <f>BB44+BC44</f>
        <v>-2.7243688838852194</v>
      </c>
      <c r="CB44" s="547" t="str">
        <f t="shared" si="39"/>
        <v>N/A</v>
      </c>
      <c r="CC44" s="547" t="str">
        <f t="shared" si="40"/>
        <v>N/A</v>
      </c>
      <c r="CD44" s="19"/>
      <c r="CE44" s="46">
        <f t="shared" si="29"/>
        <v>-22.288985025848618</v>
      </c>
    </row>
    <row r="45" spans="1:83" s="717" customFormat="1" x14ac:dyDescent="0.45">
      <c r="A45" s="295"/>
      <c r="B45" s="98"/>
      <c r="C45" s="98"/>
      <c r="D45" s="98"/>
      <c r="E45" s="98"/>
      <c r="F45" s="98"/>
      <c r="G45" s="98"/>
      <c r="H45" s="98"/>
      <c r="I45" s="718"/>
      <c r="J45" s="98"/>
      <c r="K45" s="98"/>
      <c r="L45" s="98"/>
      <c r="M45" s="98"/>
      <c r="N45" s="98"/>
      <c r="O45" s="98"/>
      <c r="P45" s="744"/>
      <c r="Q45" s="27"/>
      <c r="R45" s="843"/>
      <c r="S45" s="843"/>
      <c r="T45" s="843"/>
      <c r="U45" s="843"/>
      <c r="V45" s="843"/>
      <c r="W45" s="843"/>
      <c r="X45" s="843"/>
      <c r="Y45" s="843"/>
      <c r="Z45" s="843"/>
      <c r="AA45" s="844"/>
      <c r="AB45" s="844"/>
      <c r="AC45" s="844"/>
      <c r="AD45" s="844"/>
      <c r="AE45" s="844"/>
      <c r="AF45" s="844"/>
      <c r="AG45" s="844"/>
      <c r="AH45" s="844"/>
      <c r="AI45" s="844"/>
      <c r="AJ45" s="844"/>
      <c r="AK45" s="844"/>
      <c r="AL45" s="844"/>
      <c r="AM45" s="844"/>
      <c r="AN45" s="845"/>
      <c r="AO45" s="844"/>
      <c r="AP45" s="844"/>
      <c r="AQ45" s="844"/>
      <c r="AR45" s="844"/>
      <c r="AS45" s="844"/>
      <c r="AT45" s="844"/>
      <c r="AU45" s="844"/>
      <c r="AV45" s="846"/>
      <c r="AW45" s="844"/>
      <c r="AX45" s="844"/>
      <c r="AY45" s="846"/>
      <c r="AZ45" s="846"/>
      <c r="BA45" s="846"/>
      <c r="BB45" s="846"/>
      <c r="BC45" s="846"/>
      <c r="BD45" s="846"/>
      <c r="BE45" s="716"/>
      <c r="BF45" s="716"/>
      <c r="BG45" s="4"/>
      <c r="BH45" s="199"/>
      <c r="BI45" s="199"/>
      <c r="BJ45" s="199"/>
      <c r="BK45" s="199"/>
      <c r="BL45" s="199"/>
      <c r="BM45" s="199"/>
      <c r="BN45" s="199"/>
      <c r="BO45" s="199"/>
      <c r="BP45" s="199"/>
      <c r="BQ45" s="199"/>
      <c r="BR45" s="199"/>
      <c r="BS45" s="199"/>
      <c r="BT45" s="199"/>
      <c r="BU45" s="199"/>
      <c r="BV45" s="199"/>
      <c r="BW45" s="199"/>
      <c r="BX45" s="199"/>
      <c r="BY45" s="199"/>
      <c r="BZ45" s="199"/>
      <c r="CA45" s="199"/>
      <c r="CB45" s="295"/>
      <c r="CC45" s="295"/>
      <c r="CD45" s="198"/>
      <c r="CE45" s="199"/>
    </row>
    <row r="46" spans="1:83" x14ac:dyDescent="0.45">
      <c r="A46" s="41" t="s">
        <v>38</v>
      </c>
      <c r="B46" s="660">
        <v>4140</v>
      </c>
      <c r="C46" s="43">
        <v>105.44080789431285</v>
      </c>
      <c r="D46" s="43">
        <v>80.246986539034566</v>
      </c>
      <c r="E46" s="43">
        <v>69.205250019128641</v>
      </c>
      <c r="F46" s="43">
        <v>54.120060689116336</v>
      </c>
      <c r="G46" s="43">
        <v>58.474548330769373</v>
      </c>
      <c r="H46" s="43">
        <v>79.469399460167949</v>
      </c>
      <c r="I46" s="630">
        <v>108.28374109929493</v>
      </c>
      <c r="J46" s="43">
        <v>81.450931811387193</v>
      </c>
      <c r="K46" s="43">
        <v>124.16215282430622</v>
      </c>
      <c r="L46" s="43">
        <v>153.87592949131704</v>
      </c>
      <c r="M46" s="43">
        <v>127.41612061571998</v>
      </c>
      <c r="N46" s="43">
        <v>112.60122351813209</v>
      </c>
      <c r="O46" s="547">
        <f t="shared" si="19"/>
        <v>-0.17195547713711878</v>
      </c>
      <c r="P46" s="547">
        <f t="shared" si="19"/>
        <v>-0.11627176393377103</v>
      </c>
      <c r="Q46" s="27"/>
      <c r="R46" s="43"/>
      <c r="S46" s="43"/>
      <c r="T46" s="43"/>
      <c r="U46" s="43"/>
      <c r="V46" s="43"/>
      <c r="W46" s="43"/>
      <c r="X46" s="43"/>
      <c r="Y46" s="43"/>
      <c r="Z46" s="43"/>
      <c r="AA46" s="754"/>
      <c r="AB46" s="754"/>
      <c r="AC46" s="754"/>
      <c r="AD46" s="754"/>
      <c r="AE46" s="754"/>
      <c r="AF46" s="754"/>
      <c r="AG46" s="754"/>
      <c r="AH46" s="754"/>
      <c r="AI46" s="754"/>
      <c r="AJ46" s="754"/>
      <c r="AK46" s="754"/>
      <c r="AL46" s="754"/>
      <c r="AM46" s="754"/>
      <c r="AN46" s="755"/>
      <c r="AO46" s="754"/>
      <c r="AP46" s="754"/>
      <c r="AQ46" s="754"/>
      <c r="AR46" s="754"/>
      <c r="AS46" s="754"/>
      <c r="AT46" s="754"/>
      <c r="AU46" s="754"/>
      <c r="AV46" s="754"/>
      <c r="AW46" s="754"/>
      <c r="AX46" s="754"/>
      <c r="AY46" s="754"/>
      <c r="AZ46" s="754"/>
      <c r="BA46" s="754"/>
      <c r="BB46" s="754"/>
      <c r="BC46" s="754"/>
      <c r="BD46" s="754"/>
      <c r="BE46" s="44"/>
      <c r="BF46" s="44"/>
      <c r="BG46" s="4"/>
      <c r="BH46" s="46"/>
      <c r="BI46" s="46"/>
      <c r="BJ46" s="46"/>
      <c r="BK46" s="46"/>
      <c r="BL46" s="46"/>
      <c r="BM46" s="46"/>
      <c r="BN46" s="46"/>
      <c r="BO46" s="46"/>
      <c r="BP46" s="46"/>
      <c r="BQ46" s="46"/>
      <c r="BR46" s="46"/>
      <c r="BS46" s="46"/>
      <c r="BT46" s="46"/>
      <c r="BU46" s="46"/>
      <c r="BV46" s="46"/>
      <c r="BW46" s="46"/>
      <c r="BX46" s="46"/>
      <c r="BY46" s="46"/>
      <c r="BZ46" s="46"/>
      <c r="CA46" s="46"/>
      <c r="CB46" s="548"/>
      <c r="CC46" s="548"/>
      <c r="CD46" s="19"/>
      <c r="CE46" s="46"/>
    </row>
    <row r="47" spans="1:83" x14ac:dyDescent="0.45">
      <c r="A47" s="675" t="s">
        <v>117</v>
      </c>
      <c r="B47" s="36"/>
      <c r="C47" s="9"/>
      <c r="D47" s="9"/>
      <c r="E47" s="9"/>
      <c r="F47" s="9"/>
      <c r="G47" s="9"/>
      <c r="H47" s="838">
        <v>3650</v>
      </c>
      <c r="I47" s="9"/>
      <c r="J47" s="9"/>
      <c r="K47" s="9"/>
      <c r="L47" s="9"/>
      <c r="M47" s="9"/>
      <c r="N47" s="9"/>
      <c r="O47" s="492"/>
      <c r="P47" s="9"/>
      <c r="Q47" s="36"/>
      <c r="R47" s="9"/>
      <c r="S47" s="838"/>
      <c r="T47" s="838"/>
      <c r="U47" s="838"/>
      <c r="V47" s="838"/>
      <c r="W47" s="838"/>
      <c r="X47" s="838"/>
      <c r="Y47" s="838"/>
      <c r="Z47" s="838"/>
      <c r="AA47" s="756"/>
      <c r="AB47" s="756"/>
      <c r="AC47" s="756"/>
      <c r="AD47" s="756"/>
      <c r="AE47" s="756"/>
      <c r="AF47" s="756"/>
      <c r="AG47" s="756"/>
      <c r="AH47" s="756"/>
      <c r="AI47" s="756"/>
      <c r="AJ47" s="757"/>
      <c r="AK47" s="757"/>
      <c r="AL47" s="757"/>
      <c r="AM47" s="757"/>
      <c r="AN47" s="758"/>
      <c r="AO47" s="756"/>
      <c r="AP47" s="756"/>
      <c r="AQ47" s="757"/>
      <c r="AR47" s="756"/>
      <c r="AS47" s="756"/>
      <c r="AT47" s="756"/>
      <c r="AU47" s="757"/>
      <c r="AV47" s="756"/>
      <c r="AW47" s="756"/>
      <c r="AX47" s="756"/>
      <c r="AY47" s="757"/>
      <c r="AZ47" s="756"/>
      <c r="BA47" s="756"/>
      <c r="BB47" s="756"/>
      <c r="BC47" s="756"/>
      <c r="BD47" s="756"/>
      <c r="BE47" s="235"/>
      <c r="BF47" s="235"/>
      <c r="BG47" s="295"/>
      <c r="BH47" s="675"/>
      <c r="BI47" s="550"/>
      <c r="BJ47" s="288"/>
      <c r="BK47" s="550"/>
      <c r="BL47" s="288"/>
      <c r="BM47" s="550"/>
      <c r="BN47" s="288"/>
      <c r="BO47" s="550"/>
      <c r="BP47" s="288"/>
      <c r="BQ47" s="550"/>
      <c r="BR47" s="288"/>
      <c r="BS47" s="550"/>
      <c r="BT47" s="288"/>
      <c r="BU47" s="550"/>
      <c r="BV47" s="550"/>
      <c r="BW47" s="550"/>
      <c r="BX47" s="550"/>
      <c r="BY47" s="550"/>
      <c r="BZ47" s="550"/>
      <c r="CA47" s="550"/>
      <c r="CB47" s="675"/>
      <c r="CC47" s="675"/>
      <c r="CD47" s="675"/>
      <c r="CE47" s="288"/>
    </row>
    <row r="48" spans="1:83" s="863" customFormat="1" x14ac:dyDescent="0.45">
      <c r="A48" s="855"/>
      <c r="B48" s="855"/>
      <c r="C48" s="856"/>
      <c r="D48" s="857"/>
      <c r="E48" s="857"/>
      <c r="F48" s="857"/>
      <c r="G48" s="857"/>
      <c r="H48" s="857"/>
      <c r="I48" s="858"/>
      <c r="J48" s="858"/>
      <c r="K48" s="858"/>
      <c r="L48" s="858"/>
      <c r="M48" s="859"/>
      <c r="N48" s="859"/>
      <c r="O48" s="857"/>
      <c r="P48" s="857"/>
      <c r="Q48" s="855"/>
      <c r="R48" s="857"/>
      <c r="S48" s="857"/>
      <c r="T48" s="857"/>
      <c r="U48" s="857"/>
      <c r="V48" s="857"/>
      <c r="W48" s="857"/>
      <c r="X48" s="857"/>
      <c r="Y48" s="857"/>
      <c r="Z48" s="857"/>
      <c r="AA48" s="860"/>
      <c r="AB48" s="860"/>
      <c r="AC48" s="860"/>
      <c r="AD48" s="860"/>
      <c r="AE48" s="860"/>
      <c r="AF48" s="860"/>
      <c r="AG48" s="860"/>
      <c r="AH48" s="860"/>
      <c r="AI48" s="860"/>
      <c r="AJ48" s="861"/>
      <c r="AK48" s="861"/>
      <c r="AL48" s="861"/>
      <c r="AM48" s="861"/>
      <c r="AN48" s="861"/>
      <c r="AO48" s="860"/>
      <c r="AP48" s="860"/>
      <c r="AQ48" s="861"/>
      <c r="AR48" s="860"/>
      <c r="AS48" s="860"/>
      <c r="AT48" s="860"/>
      <c r="AU48" s="860"/>
      <c r="AV48" s="861"/>
      <c r="AW48" s="860"/>
      <c r="AX48" s="860"/>
      <c r="AY48" s="860"/>
      <c r="AZ48" s="860"/>
      <c r="BA48" s="860"/>
      <c r="BB48" s="860"/>
      <c r="BC48" s="860"/>
      <c r="BD48" s="860"/>
      <c r="BE48" s="862"/>
      <c r="BF48" s="862"/>
      <c r="BG48" s="855"/>
      <c r="BH48" s="855"/>
      <c r="BI48" s="855"/>
      <c r="BJ48" s="855"/>
      <c r="BK48" s="855"/>
      <c r="BL48" s="855"/>
      <c r="BM48" s="855"/>
      <c r="BN48" s="855"/>
      <c r="BO48" s="855"/>
      <c r="BP48" s="855"/>
      <c r="BQ48" s="855"/>
      <c r="BR48" s="855"/>
      <c r="BS48" s="855"/>
      <c r="BT48" s="855"/>
      <c r="BU48" s="855"/>
      <c r="BV48" s="855"/>
      <c r="BW48" s="855"/>
      <c r="BX48" s="855"/>
      <c r="BY48" s="855"/>
      <c r="BZ48" s="855"/>
      <c r="CA48" s="855"/>
      <c r="CB48" s="855"/>
      <c r="CC48" s="855"/>
      <c r="CD48" s="855"/>
      <c r="CE48" s="855"/>
    </row>
    <row r="49" spans="1:83" s="863" customFormat="1" x14ac:dyDescent="0.45">
      <c r="A49" s="855"/>
      <c r="B49" s="855"/>
      <c r="C49" s="857"/>
      <c r="D49" s="857"/>
      <c r="E49" s="857"/>
      <c r="F49" s="857"/>
      <c r="G49" s="857"/>
      <c r="H49" s="857"/>
      <c r="I49" s="864"/>
      <c r="J49" s="857"/>
      <c r="K49" s="857"/>
      <c r="L49" s="857"/>
      <c r="M49" s="865"/>
      <c r="N49" s="865"/>
      <c r="O49" s="857"/>
      <c r="P49" s="857"/>
      <c r="Q49" s="855"/>
      <c r="R49" s="857"/>
      <c r="S49" s="857"/>
      <c r="T49" s="857"/>
      <c r="U49" s="857"/>
      <c r="V49" s="857"/>
      <c r="W49" s="857"/>
      <c r="X49" s="857"/>
      <c r="Y49" s="857"/>
      <c r="Z49" s="857"/>
      <c r="AA49" s="860"/>
      <c r="AB49" s="860"/>
      <c r="AC49" s="860"/>
      <c r="AD49" s="860"/>
      <c r="AE49" s="860"/>
      <c r="AF49" s="860"/>
      <c r="AG49" s="860"/>
      <c r="AH49" s="860"/>
      <c r="AI49" s="860"/>
      <c r="AJ49" s="861"/>
      <c r="AK49" s="861"/>
      <c r="AL49" s="861"/>
      <c r="AM49" s="861"/>
      <c r="AN49" s="866"/>
      <c r="AO49" s="860"/>
      <c r="AP49" s="860"/>
      <c r="AQ49" s="860"/>
      <c r="AR49" s="860"/>
      <c r="AS49" s="860"/>
      <c r="AT49" s="860"/>
      <c r="AU49" s="860"/>
      <c r="AV49" s="860"/>
      <c r="AW49" s="860"/>
      <c r="AX49" s="860"/>
      <c r="AY49" s="860"/>
      <c r="AZ49" s="860"/>
      <c r="BA49" s="860"/>
      <c r="BB49" s="860"/>
      <c r="BC49" s="860"/>
      <c r="BD49" s="860"/>
      <c r="BE49" s="862"/>
      <c r="BF49" s="862"/>
      <c r="BG49" s="855"/>
      <c r="BH49" s="855"/>
      <c r="BI49" s="855"/>
      <c r="BJ49" s="855"/>
      <c r="BK49" s="855"/>
      <c r="BL49" s="855"/>
      <c r="BM49" s="855"/>
      <c r="BN49" s="855"/>
      <c r="BO49" s="855"/>
      <c r="BP49" s="855"/>
      <c r="BQ49" s="855"/>
      <c r="BR49" s="855"/>
      <c r="BS49" s="855"/>
      <c r="BT49" s="855"/>
      <c r="BU49" s="855"/>
      <c r="BV49" s="855"/>
      <c r="BW49" s="855"/>
      <c r="BX49" s="855"/>
      <c r="BY49" s="855"/>
      <c r="BZ49" s="855"/>
      <c r="CA49" s="855"/>
      <c r="CB49" s="855"/>
      <c r="CC49" s="855"/>
      <c r="CD49" s="855"/>
      <c r="CE49" s="855"/>
    </row>
    <row r="50" spans="1:83" s="863" customFormat="1" x14ac:dyDescent="0.45">
      <c r="A50" s="855"/>
      <c r="B50" s="855"/>
      <c r="C50" s="857"/>
      <c r="D50" s="857"/>
      <c r="E50" s="857"/>
      <c r="F50" s="857"/>
      <c r="G50" s="857"/>
      <c r="H50" s="857"/>
      <c r="I50" s="864"/>
      <c r="J50" s="857"/>
      <c r="K50" s="857"/>
      <c r="L50" s="857"/>
      <c r="M50" s="857"/>
      <c r="N50" s="857"/>
      <c r="O50" s="857"/>
      <c r="P50" s="857"/>
      <c r="Q50" s="855"/>
      <c r="R50" s="857"/>
      <c r="S50" s="857"/>
      <c r="T50" s="857"/>
      <c r="U50" s="857"/>
      <c r="V50" s="857"/>
      <c r="W50" s="857"/>
      <c r="X50" s="857"/>
      <c r="Y50" s="857"/>
      <c r="Z50" s="857"/>
      <c r="AA50" s="860"/>
      <c r="AB50" s="860"/>
      <c r="AC50" s="860"/>
      <c r="AD50" s="860"/>
      <c r="AE50" s="860"/>
      <c r="AF50" s="860"/>
      <c r="AG50" s="860"/>
      <c r="AH50" s="860"/>
      <c r="AI50" s="860"/>
      <c r="AJ50" s="861"/>
      <c r="AK50" s="861"/>
      <c r="AL50" s="861"/>
      <c r="AM50" s="861"/>
      <c r="AN50" s="866"/>
      <c r="AO50" s="860"/>
      <c r="AP50" s="860"/>
      <c r="AQ50" s="860"/>
      <c r="AR50" s="860"/>
      <c r="AS50" s="860"/>
      <c r="AT50" s="860"/>
      <c r="AU50" s="860"/>
      <c r="AV50" s="860"/>
      <c r="AW50" s="860"/>
      <c r="AX50" s="860"/>
      <c r="AY50" s="860"/>
      <c r="AZ50" s="860"/>
      <c r="BA50" s="860"/>
      <c r="BB50" s="860"/>
      <c r="BC50" s="860"/>
      <c r="BD50" s="860"/>
      <c r="BE50" s="862"/>
      <c r="BF50" s="862"/>
      <c r="BG50" s="855"/>
      <c r="BH50" s="855"/>
      <c r="BI50" s="855"/>
      <c r="BJ50" s="855"/>
      <c r="BK50" s="855"/>
      <c r="BL50" s="855"/>
      <c r="BM50" s="855"/>
      <c r="BN50" s="855"/>
      <c r="BO50" s="855"/>
      <c r="BP50" s="855"/>
      <c r="BQ50" s="855"/>
      <c r="BR50" s="855"/>
      <c r="BS50" s="855"/>
      <c r="BT50" s="855"/>
      <c r="BU50" s="855"/>
      <c r="BV50" s="855"/>
      <c r="BW50" s="855"/>
      <c r="BX50" s="855"/>
      <c r="BY50" s="855"/>
      <c r="BZ50" s="855"/>
      <c r="CA50" s="855"/>
      <c r="CB50" s="855"/>
      <c r="CC50" s="855"/>
      <c r="CD50" s="855"/>
      <c r="CE50" s="855"/>
    </row>
    <row r="51" spans="1:83" s="863" customFormat="1" x14ac:dyDescent="0.45">
      <c r="A51" s="855"/>
      <c r="B51" s="855"/>
      <c r="C51" s="857"/>
      <c r="D51" s="857"/>
      <c r="E51" s="857"/>
      <c r="F51" s="857"/>
      <c r="G51" s="857"/>
      <c r="H51" s="857"/>
      <c r="I51" s="864"/>
      <c r="J51" s="857"/>
      <c r="K51" s="857"/>
      <c r="L51" s="857"/>
      <c r="M51" s="857"/>
      <c r="N51" s="857"/>
      <c r="O51" s="857"/>
      <c r="P51" s="857"/>
      <c r="Q51" s="855"/>
      <c r="R51" s="857"/>
      <c r="S51" s="857"/>
      <c r="T51" s="857"/>
      <c r="U51" s="857"/>
      <c r="V51" s="857"/>
      <c r="W51" s="857"/>
      <c r="X51" s="857"/>
      <c r="Y51" s="857"/>
      <c r="Z51" s="857"/>
      <c r="AA51" s="860"/>
      <c r="AB51" s="860"/>
      <c r="AC51" s="860"/>
      <c r="AD51" s="860"/>
      <c r="AE51" s="860"/>
      <c r="AF51" s="860"/>
      <c r="AG51" s="860"/>
      <c r="AH51" s="860"/>
      <c r="AI51" s="860"/>
      <c r="AJ51" s="861"/>
      <c r="AK51" s="861"/>
      <c r="AL51" s="861"/>
      <c r="AM51" s="861"/>
      <c r="AN51" s="866"/>
      <c r="AO51" s="860"/>
      <c r="AP51" s="860"/>
      <c r="AQ51" s="860"/>
      <c r="AR51" s="860"/>
      <c r="AS51" s="860"/>
      <c r="AT51" s="860"/>
      <c r="AU51" s="860"/>
      <c r="AV51" s="860"/>
      <c r="AW51" s="860"/>
      <c r="AX51" s="860"/>
      <c r="AY51" s="860"/>
      <c r="AZ51" s="860"/>
      <c r="BA51" s="860"/>
      <c r="BB51" s="860"/>
      <c r="BC51" s="860"/>
      <c r="BD51" s="860"/>
      <c r="BE51" s="862"/>
      <c r="BF51" s="862"/>
      <c r="BG51" s="855"/>
      <c r="BH51" s="855"/>
      <c r="BI51" s="855"/>
      <c r="BJ51" s="855"/>
      <c r="BK51" s="855"/>
      <c r="BL51" s="855"/>
      <c r="BM51" s="855"/>
      <c r="BN51" s="855"/>
      <c r="BO51" s="855"/>
      <c r="BP51" s="855"/>
      <c r="BQ51" s="855"/>
      <c r="BR51" s="855"/>
      <c r="BS51" s="855"/>
      <c r="BT51" s="855"/>
      <c r="BU51" s="855"/>
      <c r="BV51" s="855"/>
      <c r="BW51" s="855"/>
      <c r="BX51" s="855"/>
      <c r="BY51" s="855"/>
      <c r="BZ51" s="855"/>
      <c r="CA51" s="855"/>
      <c r="CB51" s="855"/>
      <c r="CC51" s="855"/>
      <c r="CD51" s="855"/>
      <c r="CE51" s="855"/>
    </row>
    <row r="52" spans="1:83" s="863" customFormat="1" x14ac:dyDescent="0.45">
      <c r="A52" s="855"/>
      <c r="B52" s="855"/>
      <c r="C52" s="857"/>
      <c r="D52" s="857"/>
      <c r="E52" s="857"/>
      <c r="F52" s="857"/>
      <c r="G52" s="857"/>
      <c r="H52" s="857"/>
      <c r="I52" s="864"/>
      <c r="J52" s="857"/>
      <c r="K52" s="857"/>
      <c r="L52" s="857"/>
      <c r="M52" s="857"/>
      <c r="N52" s="857"/>
      <c r="O52" s="857"/>
      <c r="P52" s="857"/>
      <c r="Q52" s="855"/>
      <c r="R52" s="857"/>
      <c r="S52" s="857"/>
      <c r="T52" s="857"/>
      <c r="U52" s="857"/>
      <c r="V52" s="857"/>
      <c r="W52" s="857"/>
      <c r="X52" s="857"/>
      <c r="Y52" s="857"/>
      <c r="Z52" s="857"/>
      <c r="AA52" s="860"/>
      <c r="AB52" s="860"/>
      <c r="AC52" s="860"/>
      <c r="AD52" s="860"/>
      <c r="AE52" s="860"/>
      <c r="AF52" s="860"/>
      <c r="AG52" s="860"/>
      <c r="AH52" s="860"/>
      <c r="AI52" s="860"/>
      <c r="AJ52" s="861"/>
      <c r="AK52" s="861"/>
      <c r="AL52" s="861"/>
      <c r="AM52" s="861"/>
      <c r="AN52" s="866"/>
      <c r="AO52" s="860"/>
      <c r="AP52" s="860"/>
      <c r="AQ52" s="860"/>
      <c r="AR52" s="860"/>
      <c r="AS52" s="860"/>
      <c r="AT52" s="860"/>
      <c r="AU52" s="860"/>
      <c r="AV52" s="860"/>
      <c r="AW52" s="860"/>
      <c r="AX52" s="860"/>
      <c r="AY52" s="860"/>
      <c r="AZ52" s="860"/>
      <c r="BA52" s="860"/>
      <c r="BB52" s="860"/>
      <c r="BC52" s="860"/>
      <c r="BD52" s="860"/>
      <c r="BE52" s="862"/>
      <c r="BF52" s="862"/>
      <c r="BG52" s="855"/>
      <c r="BH52" s="855"/>
      <c r="BI52" s="855"/>
      <c r="BJ52" s="855"/>
      <c r="BK52" s="855"/>
      <c r="BL52" s="855"/>
      <c r="BM52" s="855"/>
      <c r="BN52" s="855"/>
      <c r="BO52" s="855"/>
      <c r="BP52" s="855"/>
      <c r="BQ52" s="855"/>
      <c r="BR52" s="855"/>
      <c r="BS52" s="855"/>
      <c r="BT52" s="855"/>
      <c r="BU52" s="855"/>
      <c r="BV52" s="855"/>
      <c r="BW52" s="855"/>
      <c r="BX52" s="855"/>
      <c r="BY52" s="855"/>
      <c r="BZ52" s="855"/>
      <c r="CA52" s="855"/>
      <c r="CB52" s="855"/>
      <c r="CC52" s="855"/>
      <c r="CD52" s="855"/>
      <c r="CE52" s="855"/>
    </row>
    <row r="53" spans="1:83" s="717" customFormat="1" x14ac:dyDescent="0.45">
      <c r="A53" s="39"/>
      <c r="B53" s="39"/>
      <c r="C53" s="746"/>
      <c r="D53" s="746"/>
      <c r="E53" s="746"/>
      <c r="F53" s="746"/>
      <c r="G53" s="746"/>
      <c r="H53" s="746"/>
      <c r="I53" s="748"/>
      <c r="J53" s="746"/>
      <c r="K53" s="746"/>
      <c r="L53" s="746"/>
      <c r="M53" s="746"/>
      <c r="N53" s="746"/>
      <c r="O53" s="746"/>
      <c r="P53" s="746"/>
      <c r="Q53" s="39"/>
      <c r="R53" s="746"/>
      <c r="S53" s="746"/>
      <c r="T53" s="746"/>
      <c r="U53" s="746"/>
      <c r="V53" s="746"/>
      <c r="W53" s="746"/>
      <c r="X53" s="746"/>
      <c r="Y53" s="746"/>
      <c r="Z53" s="746"/>
      <c r="AA53" s="759"/>
      <c r="AB53" s="759"/>
      <c r="AC53" s="759"/>
      <c r="AD53" s="759"/>
      <c r="AE53" s="759"/>
      <c r="AF53" s="759"/>
      <c r="AG53" s="759"/>
      <c r="AH53" s="759"/>
      <c r="AI53" s="759"/>
      <c r="AJ53" s="760"/>
      <c r="AK53" s="760"/>
      <c r="AL53" s="760"/>
      <c r="AM53" s="760"/>
      <c r="AN53" s="761"/>
      <c r="AO53" s="759"/>
      <c r="AP53" s="759"/>
      <c r="AQ53" s="759"/>
      <c r="AR53" s="759"/>
      <c r="AS53" s="759"/>
      <c r="AT53" s="759"/>
      <c r="AU53" s="759"/>
      <c r="AV53" s="759"/>
      <c r="AW53" s="759"/>
      <c r="AX53" s="759"/>
      <c r="AY53" s="759"/>
      <c r="AZ53" s="759"/>
      <c r="BA53" s="759"/>
      <c r="BB53" s="759"/>
      <c r="BC53" s="759"/>
      <c r="BD53" s="759"/>
      <c r="BE53" s="735"/>
      <c r="BF53" s="735"/>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row>
    <row r="54" spans="1:83" s="717" customFormat="1" x14ac:dyDescent="0.45">
      <c r="A54" s="39"/>
      <c r="B54" s="39"/>
      <c r="C54" s="746"/>
      <c r="D54" s="746"/>
      <c r="E54" s="746"/>
      <c r="F54" s="746"/>
      <c r="G54" s="746"/>
      <c r="H54" s="746"/>
      <c r="I54" s="748"/>
      <c r="J54" s="746"/>
      <c r="K54" s="746"/>
      <c r="L54" s="746"/>
      <c r="M54" s="746"/>
      <c r="N54" s="746"/>
      <c r="O54" s="746"/>
      <c r="P54" s="746"/>
      <c r="Q54" s="39"/>
      <c r="R54" s="746"/>
      <c r="S54" s="746"/>
      <c r="T54" s="746"/>
      <c r="U54" s="746"/>
      <c r="V54" s="746"/>
      <c r="W54" s="746"/>
      <c r="X54" s="746"/>
      <c r="Y54" s="746"/>
      <c r="Z54" s="746"/>
      <c r="AA54" s="759"/>
      <c r="AB54" s="759"/>
      <c r="AC54" s="759"/>
      <c r="AD54" s="759"/>
      <c r="AE54" s="759"/>
      <c r="AF54" s="759"/>
      <c r="AG54" s="759"/>
      <c r="AH54" s="759"/>
      <c r="AI54" s="759"/>
      <c r="AJ54" s="760"/>
      <c r="AK54" s="760"/>
      <c r="AL54" s="760"/>
      <c r="AM54" s="760"/>
      <c r="AN54" s="761"/>
      <c r="AO54" s="759"/>
      <c r="AP54" s="759"/>
      <c r="AQ54" s="759"/>
      <c r="AR54" s="759"/>
      <c r="AS54" s="759"/>
      <c r="AT54" s="759"/>
      <c r="AU54" s="759"/>
      <c r="AV54" s="759"/>
      <c r="AW54" s="759"/>
      <c r="AX54" s="759"/>
      <c r="AY54" s="759"/>
      <c r="AZ54" s="759"/>
      <c r="BA54" s="759"/>
      <c r="BB54" s="759"/>
      <c r="BC54" s="759"/>
      <c r="BD54" s="759"/>
      <c r="BE54" s="735"/>
      <c r="BF54" s="735"/>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row>
    <row r="55" spans="1:83" s="717" customFormat="1" x14ac:dyDescent="0.45">
      <c r="A55" s="39"/>
      <c r="B55" s="39"/>
      <c r="C55" s="746"/>
      <c r="D55" s="746"/>
      <c r="E55" s="746"/>
      <c r="F55" s="746"/>
      <c r="G55" s="746"/>
      <c r="H55" s="746"/>
      <c r="I55" s="748"/>
      <c r="J55" s="746"/>
      <c r="K55" s="746"/>
      <c r="L55" s="746"/>
      <c r="M55" s="746"/>
      <c r="N55" s="746"/>
      <c r="O55" s="746"/>
      <c r="P55" s="746"/>
      <c r="Q55" s="39"/>
      <c r="R55" s="746"/>
      <c r="S55" s="746"/>
      <c r="T55" s="746"/>
      <c r="U55" s="746"/>
      <c r="V55" s="746"/>
      <c r="W55" s="746"/>
      <c r="X55" s="746"/>
      <c r="Y55" s="746"/>
      <c r="Z55" s="746"/>
      <c r="AA55" s="759"/>
      <c r="AB55" s="759"/>
      <c r="AC55" s="759"/>
      <c r="AD55" s="759"/>
      <c r="AE55" s="759"/>
      <c r="AF55" s="759"/>
      <c r="AG55" s="759"/>
      <c r="AH55" s="759"/>
      <c r="AI55" s="759"/>
      <c r="AJ55" s="760"/>
      <c r="AK55" s="760"/>
      <c r="AL55" s="760"/>
      <c r="AM55" s="760"/>
      <c r="AN55" s="761"/>
      <c r="AO55" s="759"/>
      <c r="AP55" s="759"/>
      <c r="AQ55" s="759"/>
      <c r="AR55" s="759"/>
      <c r="AS55" s="759"/>
      <c r="AT55" s="759"/>
      <c r="AU55" s="759"/>
      <c r="AV55" s="759"/>
      <c r="AW55" s="759"/>
      <c r="AX55" s="759"/>
      <c r="AY55" s="759"/>
      <c r="AZ55" s="759"/>
      <c r="BA55" s="759"/>
      <c r="BB55" s="759"/>
      <c r="BC55" s="759"/>
      <c r="BD55" s="759"/>
      <c r="BE55" s="735"/>
      <c r="BF55" s="735"/>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row>
    <row r="56" spans="1:83" s="717" customFormat="1" x14ac:dyDescent="0.45">
      <c r="A56" s="39"/>
      <c r="B56" s="39"/>
      <c r="C56" s="746"/>
      <c r="D56" s="746"/>
      <c r="E56" s="746"/>
      <c r="F56" s="746"/>
      <c r="G56" s="746"/>
      <c r="H56" s="746"/>
      <c r="I56" s="748"/>
      <c r="J56" s="746"/>
      <c r="K56" s="746"/>
      <c r="L56" s="746"/>
      <c r="M56" s="746"/>
      <c r="N56" s="746"/>
      <c r="O56" s="746"/>
      <c r="P56" s="746"/>
      <c r="Q56" s="39"/>
      <c r="R56" s="746"/>
      <c r="S56" s="746"/>
      <c r="T56" s="746"/>
      <c r="U56" s="746"/>
      <c r="V56" s="746"/>
      <c r="W56" s="746"/>
      <c r="X56" s="746"/>
      <c r="Y56" s="746"/>
      <c r="Z56" s="746"/>
      <c r="AA56" s="759"/>
      <c r="AB56" s="759"/>
      <c r="AC56" s="759"/>
      <c r="AD56" s="759"/>
      <c r="AE56" s="759"/>
      <c r="AF56" s="759"/>
      <c r="AG56" s="759"/>
      <c r="AH56" s="759"/>
      <c r="AI56" s="759"/>
      <c r="AJ56" s="760"/>
      <c r="AK56" s="760"/>
      <c r="AL56" s="760"/>
      <c r="AM56" s="760"/>
      <c r="AN56" s="761"/>
      <c r="AO56" s="759"/>
      <c r="AP56" s="759"/>
      <c r="AQ56" s="759"/>
      <c r="AR56" s="759"/>
      <c r="AS56" s="759"/>
      <c r="AT56" s="759"/>
      <c r="AU56" s="759"/>
      <c r="AV56" s="759"/>
      <c r="AW56" s="759"/>
      <c r="AX56" s="759"/>
      <c r="AY56" s="759"/>
      <c r="AZ56" s="759"/>
      <c r="BA56" s="759"/>
      <c r="BB56" s="759"/>
      <c r="BC56" s="759"/>
      <c r="BD56" s="759"/>
      <c r="BE56" s="735"/>
      <c r="BF56" s="735"/>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row>
    <row r="57" spans="1:83" x14ac:dyDescent="0.45">
      <c r="AN57" s="763"/>
    </row>
    <row r="58" spans="1:83" x14ac:dyDescent="0.45">
      <c r="AN58" s="763"/>
    </row>
    <row r="59" spans="1:83" x14ac:dyDescent="0.45">
      <c r="AN59" s="763"/>
    </row>
    <row r="60" spans="1:83" x14ac:dyDescent="0.45">
      <c r="AN60" s="763"/>
    </row>
    <row r="61" spans="1:83" x14ac:dyDescent="0.45">
      <c r="AN61" s="76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3F9C-BEFA-493E-9F23-3FFE664E828F}">
  <sheetPr codeName="Sheet9"/>
  <dimension ref="A1:CM66"/>
  <sheetViews>
    <sheetView showGridLines="0" zoomScaleNormal="100" workbookViewId="0">
      <selection activeCell="J5" sqref="J5"/>
    </sheetView>
  </sheetViews>
  <sheetFormatPr defaultColWidth="9.46484375" defaultRowHeight="14.25" x14ac:dyDescent="0.45"/>
  <cols>
    <col min="1" max="1" width="9.46484375" style="15"/>
    <col min="2" max="2" width="38.53125" style="64" bestFit="1" customWidth="1"/>
    <col min="3" max="3" width="27.46484375" style="64" bestFit="1" customWidth="1"/>
    <col min="4" max="9" width="4.53125" style="64" customWidth="1"/>
    <col min="10" max="10" width="4.53125" style="64" bestFit="1" customWidth="1"/>
    <col min="11" max="11" width="5" style="64" bestFit="1" customWidth="1"/>
    <col min="12" max="13" width="8.53125" style="64" bestFit="1" customWidth="1"/>
    <col min="14" max="14" width="6.46484375" style="64" customWidth="1"/>
    <col min="15" max="15" width="6.53125" style="64" customWidth="1"/>
    <col min="16" max="23" width="6.53125" style="15" customWidth="1"/>
    <col min="24" max="31" width="6.53125" style="104" customWidth="1"/>
    <col min="32" max="32" width="6.53125" style="105" customWidth="1"/>
    <col min="33" max="37" width="6.53125" style="104" bestFit="1" customWidth="1"/>
    <col min="38" max="39" width="9.53125" style="225" bestFit="1" customWidth="1"/>
    <col min="40" max="41" width="6.53125" style="15" customWidth="1"/>
    <col min="42" max="49" width="6.53125" style="40" customWidth="1"/>
    <col min="50" max="50" width="6.53125" style="77" customWidth="1"/>
    <col min="51" max="52" width="6.53125" style="40" bestFit="1" customWidth="1"/>
    <col min="53" max="54" width="9.46484375" style="15" bestFit="1" customWidth="1"/>
    <col min="55" max="55" width="9.46484375" style="64" customWidth="1"/>
    <col min="56" max="56" width="10" style="40" customWidth="1"/>
    <col min="92" max="16384" width="9.46484375" style="64"/>
  </cols>
  <sheetData>
    <row r="1" spans="1:56" x14ac:dyDescent="0.45">
      <c r="B1" s="16" t="s">
        <v>97</v>
      </c>
      <c r="C1" s="15"/>
      <c r="D1" s="15"/>
      <c r="E1" s="17"/>
      <c r="F1" s="15"/>
      <c r="G1" s="15"/>
      <c r="H1" s="15"/>
      <c r="I1" s="15"/>
      <c r="J1" s="15"/>
      <c r="K1" s="15"/>
      <c r="L1" s="15"/>
      <c r="M1" s="15"/>
      <c r="N1" s="15"/>
      <c r="O1" s="15"/>
      <c r="P1" s="18"/>
      <c r="Q1" s="18"/>
      <c r="R1" s="18"/>
      <c r="S1" s="18"/>
      <c r="T1" s="18"/>
      <c r="U1" s="18"/>
      <c r="V1" s="18"/>
      <c r="W1" s="18"/>
      <c r="X1" s="101"/>
      <c r="Y1" s="101"/>
      <c r="Z1" s="101"/>
      <c r="AA1" s="101"/>
      <c r="AB1" s="101"/>
      <c r="AC1" s="101"/>
      <c r="AD1" s="101"/>
      <c r="AE1" s="101"/>
      <c r="AF1" s="180"/>
      <c r="AG1" s="180"/>
      <c r="AH1" s="180"/>
      <c r="AI1" s="180"/>
      <c r="AJ1" s="180"/>
      <c r="AK1" s="64"/>
      <c r="AL1" s="226"/>
      <c r="AM1" s="17"/>
      <c r="AP1" s="63"/>
      <c r="AQ1" s="63"/>
      <c r="AR1" s="63"/>
      <c r="AS1" s="63"/>
      <c r="AT1" s="63"/>
      <c r="AU1" s="63"/>
      <c r="AV1" s="63"/>
      <c r="AW1" s="63"/>
      <c r="AX1" s="182"/>
      <c r="AY1" s="182"/>
      <c r="AZ1" s="182"/>
      <c r="BA1" s="178"/>
      <c r="BB1" s="178"/>
      <c r="BD1" s="63"/>
    </row>
    <row r="2" spans="1:56" ht="20.25" x14ac:dyDescent="0.45">
      <c r="B2" s="116" t="s">
        <v>35</v>
      </c>
      <c r="C2" s="117"/>
      <c r="D2" s="171">
        <v>2013</v>
      </c>
      <c r="E2" s="171">
        <v>2014</v>
      </c>
      <c r="F2" s="171">
        <v>2015</v>
      </c>
      <c r="G2" s="171">
        <v>2016</v>
      </c>
      <c r="H2" s="171">
        <v>2017</v>
      </c>
      <c r="I2" s="171">
        <v>2018</v>
      </c>
      <c r="J2" s="171">
        <v>2019</v>
      </c>
      <c r="K2" s="171" t="s">
        <v>84</v>
      </c>
      <c r="L2" s="159" t="s">
        <v>85</v>
      </c>
      <c r="M2" s="159" t="s">
        <v>86</v>
      </c>
      <c r="N2" s="15"/>
      <c r="O2" s="169" t="s">
        <v>20</v>
      </c>
      <c r="P2" s="169" t="s">
        <v>34</v>
      </c>
      <c r="Q2" s="169" t="s">
        <v>45</v>
      </c>
      <c r="R2" s="169" t="s">
        <v>46</v>
      </c>
      <c r="S2" s="169" t="s">
        <v>48</v>
      </c>
      <c r="T2" s="169" t="s">
        <v>49</v>
      </c>
      <c r="U2" s="169" t="s">
        <v>53</v>
      </c>
      <c r="V2" s="169" t="s">
        <v>54</v>
      </c>
      <c r="W2" s="169" t="s">
        <v>55</v>
      </c>
      <c r="X2" s="169" t="s">
        <v>56</v>
      </c>
      <c r="Y2" s="169" t="s">
        <v>60</v>
      </c>
      <c r="Z2" s="169" t="s">
        <v>61</v>
      </c>
      <c r="AA2" s="169" t="s">
        <v>62</v>
      </c>
      <c r="AB2" s="169" t="s">
        <v>63</v>
      </c>
      <c r="AC2" s="169" t="s">
        <v>67</v>
      </c>
      <c r="AD2" s="169" t="s">
        <v>70</v>
      </c>
      <c r="AE2" s="169" t="s">
        <v>74</v>
      </c>
      <c r="AF2" s="169" t="s">
        <v>80</v>
      </c>
      <c r="AG2" s="169" t="s">
        <v>82</v>
      </c>
      <c r="AH2" s="169" t="s">
        <v>88</v>
      </c>
      <c r="AI2" s="169" t="s">
        <v>89</v>
      </c>
      <c r="AJ2" s="169" t="s">
        <v>87</v>
      </c>
      <c r="AK2" s="169" t="s">
        <v>90</v>
      </c>
      <c r="AL2" s="227" t="s">
        <v>91</v>
      </c>
      <c r="AM2" s="228" t="s">
        <v>92</v>
      </c>
      <c r="AO2" s="170" t="s">
        <v>39</v>
      </c>
      <c r="AP2" s="170" t="s">
        <v>40</v>
      </c>
      <c r="AQ2" s="170" t="s">
        <v>47</v>
      </c>
      <c r="AR2" s="170" t="s">
        <v>50</v>
      </c>
      <c r="AS2" s="170" t="s">
        <v>57</v>
      </c>
      <c r="AT2" s="170" t="s">
        <v>59</v>
      </c>
      <c r="AU2" s="170" t="s">
        <v>64</v>
      </c>
      <c r="AV2" s="170" t="s">
        <v>66</v>
      </c>
      <c r="AW2" s="170" t="s">
        <v>71</v>
      </c>
      <c r="AX2" s="170" t="s">
        <v>81</v>
      </c>
      <c r="AY2" s="183" t="s">
        <v>93</v>
      </c>
      <c r="AZ2" s="183" t="s">
        <v>94</v>
      </c>
      <c r="BA2" s="173" t="s">
        <v>95</v>
      </c>
      <c r="BB2" s="173" t="s">
        <v>96</v>
      </c>
      <c r="BC2" s="175"/>
      <c r="BD2" s="176" t="s">
        <v>69</v>
      </c>
    </row>
    <row r="3" spans="1:56" x14ac:dyDescent="0.45">
      <c r="B3" s="118" t="s">
        <v>33</v>
      </c>
      <c r="C3" s="119"/>
      <c r="D3" s="119"/>
      <c r="E3" s="119"/>
      <c r="F3" s="119"/>
      <c r="G3" s="119"/>
      <c r="H3" s="119"/>
      <c r="I3" s="119"/>
      <c r="J3" s="119"/>
      <c r="K3" s="165"/>
      <c r="N3" s="160"/>
      <c r="P3" s="120"/>
      <c r="Q3" s="120"/>
      <c r="R3" s="120"/>
      <c r="S3" s="120"/>
      <c r="T3" s="120"/>
      <c r="U3" s="120"/>
      <c r="V3" s="120"/>
      <c r="W3" s="120"/>
      <c r="X3" s="121"/>
      <c r="Y3" s="121"/>
      <c r="Z3" s="121"/>
      <c r="AA3" s="121"/>
      <c r="AB3" s="121"/>
      <c r="AC3" s="121"/>
      <c r="AD3" s="121"/>
      <c r="AE3" s="121"/>
      <c r="AF3" s="121"/>
      <c r="AG3" s="121"/>
      <c r="AH3" s="121"/>
      <c r="AI3" s="121"/>
      <c r="AJ3" s="121"/>
      <c r="AK3" s="64"/>
      <c r="AL3" s="229"/>
      <c r="AN3" s="161"/>
      <c r="AO3" s="120"/>
      <c r="AP3" s="117"/>
      <c r="AQ3" s="117"/>
      <c r="AR3" s="117"/>
      <c r="AS3" s="117"/>
      <c r="AT3" s="117"/>
      <c r="AU3" s="117"/>
      <c r="AV3" s="117"/>
      <c r="AW3" s="117"/>
      <c r="AX3" s="117"/>
      <c r="AY3" s="117"/>
      <c r="AZ3" s="117"/>
      <c r="BA3" s="179"/>
      <c r="BB3" s="179"/>
      <c r="BD3" s="12"/>
    </row>
    <row r="4" spans="1:56" x14ac:dyDescent="0.45">
      <c r="A4" s="23"/>
      <c r="B4" s="122" t="s">
        <v>24</v>
      </c>
      <c r="C4" s="65"/>
      <c r="D4" s="65">
        <f>SUM(D5:D9)</f>
        <v>6070</v>
      </c>
      <c r="E4" s="65">
        <f t="shared" ref="E4:J4" si="0">SUM(E5:E9)</f>
        <v>4855</v>
      </c>
      <c r="F4" s="65">
        <f t="shared" si="0"/>
        <v>6160</v>
      </c>
      <c r="G4" s="65">
        <f t="shared" si="0"/>
        <v>6035</v>
      </c>
      <c r="H4" s="65">
        <f t="shared" si="0"/>
        <v>6125</v>
      </c>
      <c r="I4" s="65">
        <f t="shared" si="0"/>
        <v>6120</v>
      </c>
      <c r="J4" s="65">
        <f t="shared" si="0"/>
        <v>6094.3589204313412</v>
      </c>
      <c r="K4" s="65">
        <f t="shared" ref="K4" si="1">SUM(K5:K9)</f>
        <v>5287.1791263735731</v>
      </c>
      <c r="L4" s="166">
        <f t="shared" ref="L4:M11" si="2">IF(ISERROR(J4/I4),"N/A",IF(I4&lt;0,"N/A",IF(J4&lt;0,"N/A",IF(J4/I4-1&gt;300%,"&gt;±300%",IF(J4/I4-1&lt;-300%,"&gt;±300%",J4/I4-1)))))</f>
        <v>-4.1897188837677346E-3</v>
      </c>
      <c r="M4" s="66">
        <f t="shared" si="2"/>
        <v>-0.1324470390727559</v>
      </c>
      <c r="N4" s="76"/>
      <c r="O4" s="65">
        <f t="shared" ref="O4" si="3">SUM(O5:O9)</f>
        <v>1315</v>
      </c>
      <c r="P4" s="65">
        <f t="shared" ref="P4:W4" si="4">SUM(P5:P9)</f>
        <v>1415</v>
      </c>
      <c r="Q4" s="65">
        <f t="shared" si="4"/>
        <v>1360</v>
      </c>
      <c r="R4" s="65">
        <f t="shared" si="4"/>
        <v>1545</v>
      </c>
      <c r="S4" s="65">
        <f t="shared" si="4"/>
        <v>1655</v>
      </c>
      <c r="T4" s="65">
        <f t="shared" si="4"/>
        <v>1615</v>
      </c>
      <c r="U4" s="65">
        <f t="shared" si="4"/>
        <v>1270</v>
      </c>
      <c r="V4" s="65">
        <f t="shared" si="4"/>
        <v>1650</v>
      </c>
      <c r="W4" s="65">
        <f t="shared" si="4"/>
        <v>1620</v>
      </c>
      <c r="X4" s="65">
        <f>SUM(X5:X9)</f>
        <v>1490</v>
      </c>
      <c r="Y4" s="65">
        <f t="shared" ref="Y4:AE4" si="5">SUM(Y5:Y9)</f>
        <v>1425</v>
      </c>
      <c r="Z4" s="65">
        <f t="shared" si="5"/>
        <v>1555</v>
      </c>
      <c r="AA4" s="65">
        <f t="shared" si="5"/>
        <v>1565</v>
      </c>
      <c r="AB4" s="65">
        <f t="shared" si="5"/>
        <v>1580</v>
      </c>
      <c r="AC4" s="65">
        <f t="shared" si="5"/>
        <v>1300</v>
      </c>
      <c r="AD4" s="65">
        <f t="shared" si="5"/>
        <v>1605</v>
      </c>
      <c r="AE4" s="65">
        <f t="shared" si="5"/>
        <v>1665</v>
      </c>
      <c r="AF4" s="65">
        <f>SUM(AF5:AF9)</f>
        <v>1565</v>
      </c>
      <c r="AG4" s="65">
        <f t="shared" ref="AG4:AJ4" si="6">SUM(AG5:AG9)</f>
        <v>1319.6205365156379</v>
      </c>
      <c r="AH4" s="65">
        <f t="shared" si="6"/>
        <v>1665.028070181314</v>
      </c>
      <c r="AI4" s="65">
        <f t="shared" si="6"/>
        <v>1530.3862140539775</v>
      </c>
      <c r="AJ4" s="65">
        <f t="shared" si="6"/>
        <v>1579.3240996804104</v>
      </c>
      <c r="AK4" s="65">
        <f t="shared" ref="AK4" si="7">SUM(AK5:AK9)</f>
        <v>1283.0541607197563</v>
      </c>
      <c r="AL4" s="166">
        <f t="shared" ref="AL4:AL11" si="8">IF(ISERROR(AK4/AG4),"N/A",IF(AG4&lt;0,"N/A",IF(AK4&lt;0,"N/A",IF(AK4/AG4-1&gt;300%,"&gt;±300%",IF(AK4/AG4-1&lt;-300%,"&gt;±300%",AK4/AG4-1)))))</f>
        <v>-2.770976563644012E-2</v>
      </c>
      <c r="AM4" s="166">
        <f t="shared" ref="AM4:AM11" si="9">IF(ISERROR(AK4/AJ4),"N/A",IF(AJ4&lt;0,"N/A",IF(AK4&lt;0,"N/A",IF(AK4/AJ4-1&gt;300%,"&gt;±300%",IF(AK4/AJ4-1&lt;-300%,"&gt;±300%",AK4/AJ4-1)))))</f>
        <v>-0.18759286901314742</v>
      </c>
      <c r="AN4" s="92"/>
      <c r="AO4" s="65">
        <f t="shared" ref="AO4:AP4" si="10">SUM(AO5:AO9)</f>
        <v>2125</v>
      </c>
      <c r="AP4" s="65">
        <f t="shared" si="10"/>
        <v>2730</v>
      </c>
      <c r="AQ4" s="65">
        <f t="shared" ref="AQ4" si="11">SUM(Q4:R4)</f>
        <v>2905</v>
      </c>
      <c r="AR4" s="65">
        <f t="shared" ref="AR4" si="12">SUM(S4:T4)</f>
        <v>3270</v>
      </c>
      <c r="AS4" s="65">
        <f t="shared" ref="AS4" si="13">SUM(U4:V4)</f>
        <v>2920</v>
      </c>
      <c r="AT4" s="65">
        <f t="shared" ref="AT4" si="14">SUM(W4:X4)</f>
        <v>3110</v>
      </c>
      <c r="AU4" s="65">
        <f t="shared" ref="AU4" si="15">SUM(Y4:Z4)</f>
        <v>2980</v>
      </c>
      <c r="AV4" s="65">
        <f t="shared" ref="AV4:AV11" si="16">SUM(AA4:AB4)</f>
        <v>3145</v>
      </c>
      <c r="AW4" s="65">
        <f t="shared" ref="AW4:AW11" si="17">SUM(AC4:AD4)</f>
        <v>2905</v>
      </c>
      <c r="AX4" s="65">
        <f>SUM(AE4:AF4)</f>
        <v>3230</v>
      </c>
      <c r="AY4" s="65">
        <f>SUM(AG4:AH4)</f>
        <v>2984.6486066969519</v>
      </c>
      <c r="AZ4" s="65">
        <f>SUM(AI4:AJ4)</f>
        <v>3109.7103137343879</v>
      </c>
      <c r="BA4" s="66">
        <f t="shared" ref="BA4:BA11" si="18">IF(ISERROR(AZ4/AX4),"N/A",IF(AX4&lt;0,"N/A",IF(AZ4&lt;0,"N/A",IF(AZ4/AX4-1&gt;300%,"&gt;±300%",IF(AZ4/AX4-1&lt;-300%,"&gt;±300%",AZ4/AX4-1)))))</f>
        <v>-3.724138893672202E-2</v>
      </c>
      <c r="BB4" s="66">
        <f t="shared" ref="BB4:BB11" si="19">IF(ISERROR(AZ4/AY4),"N/A",IF(AY4&lt;0,"N/A",IF(AZ4&lt;0,"N/A",IF(AZ4/AY4-1&gt;300%,"&gt;±300%",IF(AZ4/AY4-1&lt;-300%,"&gt;±300%",AZ4/AY4-1)))))</f>
        <v>4.1901651925396743E-2</v>
      </c>
      <c r="BC4" s="78"/>
      <c r="BD4" s="9">
        <f>SUM(AH4:AK4)</f>
        <v>6057.7925446354584</v>
      </c>
    </row>
    <row r="5" spans="1:56" x14ac:dyDescent="0.45">
      <c r="B5" s="108"/>
      <c r="C5" s="108" t="s">
        <v>0</v>
      </c>
      <c r="D5" s="67">
        <v>4355</v>
      </c>
      <c r="E5" s="67">
        <v>3115</v>
      </c>
      <c r="F5" s="67">
        <v>4480</v>
      </c>
      <c r="G5" s="67">
        <v>4255</v>
      </c>
      <c r="H5" s="67">
        <v>4380</v>
      </c>
      <c r="I5" s="67">
        <v>4470</v>
      </c>
      <c r="J5" s="67">
        <v>4402.1100105325604</v>
      </c>
      <c r="K5" s="67">
        <v>3649.1992973715755</v>
      </c>
      <c r="L5" s="167">
        <f t="shared" si="2"/>
        <v>-1.5187917106809778E-2</v>
      </c>
      <c r="M5" s="68">
        <f t="shared" si="2"/>
        <v>-0.17103405216124956</v>
      </c>
      <c r="N5" s="76"/>
      <c r="O5" s="69">
        <v>870</v>
      </c>
      <c r="P5" s="69">
        <v>980</v>
      </c>
      <c r="Q5" s="69">
        <v>940</v>
      </c>
      <c r="R5" s="69">
        <v>1130</v>
      </c>
      <c r="S5" s="69">
        <v>1215</v>
      </c>
      <c r="T5" s="69">
        <v>1195</v>
      </c>
      <c r="U5" s="69">
        <v>810</v>
      </c>
      <c r="V5" s="69">
        <v>1200</v>
      </c>
      <c r="W5" s="69">
        <v>1180</v>
      </c>
      <c r="X5" s="69">
        <v>1065</v>
      </c>
      <c r="Y5" s="69">
        <v>1030</v>
      </c>
      <c r="Z5" s="69">
        <v>1095</v>
      </c>
      <c r="AA5" s="69">
        <v>1140</v>
      </c>
      <c r="AB5" s="69">
        <v>1110</v>
      </c>
      <c r="AC5" s="69">
        <v>915</v>
      </c>
      <c r="AD5" s="69">
        <v>1160</v>
      </c>
      <c r="AE5" s="69">
        <v>1230</v>
      </c>
      <c r="AF5" s="69">
        <v>1170</v>
      </c>
      <c r="AG5" s="69">
        <v>873.58090000000004</v>
      </c>
      <c r="AH5" s="69">
        <v>1217.8928925173229</v>
      </c>
      <c r="AI5" s="69">
        <v>1121.5681650346457</v>
      </c>
      <c r="AJ5" s="69">
        <v>1189.0680529805909</v>
      </c>
      <c r="AK5" s="69">
        <v>878.68283999999994</v>
      </c>
      <c r="AL5" s="68">
        <f t="shared" si="8"/>
        <v>5.8402604727276763E-3</v>
      </c>
      <c r="AM5" s="68">
        <f t="shared" si="9"/>
        <v>-0.2610323372178408</v>
      </c>
      <c r="AN5" s="92"/>
      <c r="AO5" s="69">
        <v>1265</v>
      </c>
      <c r="AP5" s="69">
        <v>1850</v>
      </c>
      <c r="AQ5" s="69">
        <v>2070</v>
      </c>
      <c r="AR5" s="69">
        <v>2410</v>
      </c>
      <c r="AS5" s="69">
        <v>2010</v>
      </c>
      <c r="AT5" s="69">
        <v>2245</v>
      </c>
      <c r="AU5" s="69">
        <v>2125</v>
      </c>
      <c r="AV5" s="69">
        <v>2250</v>
      </c>
      <c r="AW5" s="69">
        <v>2075</v>
      </c>
      <c r="AX5" s="69">
        <v>2400</v>
      </c>
      <c r="AY5" s="69">
        <v>2091.4737925173231</v>
      </c>
      <c r="AZ5" s="69">
        <v>2310.6362180152364</v>
      </c>
      <c r="BA5" s="68">
        <f t="shared" si="18"/>
        <v>-3.723490916031813E-2</v>
      </c>
      <c r="BB5" s="68">
        <f t="shared" si="19"/>
        <v>0.10478851147072077</v>
      </c>
      <c r="BC5" s="78"/>
      <c r="BD5" s="13">
        <f t="shared" ref="BD5:BD9" si="20">SUM(AH5:AK5)</f>
        <v>4407.2119505325591</v>
      </c>
    </row>
    <row r="6" spans="1:56" x14ac:dyDescent="0.45">
      <c r="B6" s="108"/>
      <c r="C6" s="108" t="s">
        <v>8</v>
      </c>
      <c r="D6" s="67">
        <v>405</v>
      </c>
      <c r="E6" s="67">
        <v>405</v>
      </c>
      <c r="F6" s="67">
        <v>405</v>
      </c>
      <c r="G6" s="67">
        <v>490</v>
      </c>
      <c r="H6" s="67">
        <v>480</v>
      </c>
      <c r="I6" s="67">
        <v>465</v>
      </c>
      <c r="J6" s="67">
        <v>455.12139999999999</v>
      </c>
      <c r="K6" s="67">
        <v>437.54975155417117</v>
      </c>
      <c r="L6" s="68">
        <f t="shared" si="2"/>
        <v>-2.1244301075268868E-2</v>
      </c>
      <c r="M6" s="68">
        <f t="shared" si="2"/>
        <v>-3.8608706261293868E-2</v>
      </c>
      <c r="N6" s="76"/>
      <c r="O6" s="69">
        <v>95</v>
      </c>
      <c r="P6" s="69">
        <v>95</v>
      </c>
      <c r="Q6" s="69">
        <v>95</v>
      </c>
      <c r="R6" s="69">
        <v>80</v>
      </c>
      <c r="S6" s="69">
        <v>115</v>
      </c>
      <c r="T6" s="69">
        <v>110</v>
      </c>
      <c r="U6" s="69">
        <v>130</v>
      </c>
      <c r="V6" s="69">
        <v>120</v>
      </c>
      <c r="W6" s="69">
        <v>120</v>
      </c>
      <c r="X6" s="69">
        <v>120</v>
      </c>
      <c r="Y6" s="69">
        <v>115</v>
      </c>
      <c r="Z6" s="69">
        <v>125</v>
      </c>
      <c r="AA6" s="69">
        <v>100</v>
      </c>
      <c r="AB6" s="69">
        <v>140</v>
      </c>
      <c r="AC6" s="69">
        <v>115</v>
      </c>
      <c r="AD6" s="69">
        <v>115</v>
      </c>
      <c r="AE6" s="69">
        <v>120</v>
      </c>
      <c r="AF6" s="69">
        <v>120</v>
      </c>
      <c r="AG6" s="69">
        <v>112.5951</v>
      </c>
      <c r="AH6" s="69">
        <v>120.17643999999999</v>
      </c>
      <c r="AI6" s="69">
        <v>116.44999999999999</v>
      </c>
      <c r="AJ6" s="69">
        <v>105.89986</v>
      </c>
      <c r="AK6" s="69">
        <v>118.19716</v>
      </c>
      <c r="AL6" s="68">
        <f t="shared" si="8"/>
        <v>4.9754030148736472E-2</v>
      </c>
      <c r="AM6" s="68">
        <f t="shared" si="9"/>
        <v>0.11612196654462048</v>
      </c>
      <c r="AN6" s="92"/>
      <c r="AO6" s="69">
        <v>215</v>
      </c>
      <c r="AP6" s="69">
        <v>190</v>
      </c>
      <c r="AQ6" s="69">
        <v>175</v>
      </c>
      <c r="AR6" s="69">
        <v>225</v>
      </c>
      <c r="AS6" s="69">
        <v>250</v>
      </c>
      <c r="AT6" s="69">
        <v>240</v>
      </c>
      <c r="AU6" s="69">
        <v>240</v>
      </c>
      <c r="AV6" s="69">
        <v>240</v>
      </c>
      <c r="AW6" s="69">
        <v>230</v>
      </c>
      <c r="AX6" s="69">
        <v>240</v>
      </c>
      <c r="AY6" s="69">
        <v>232.77153999999999</v>
      </c>
      <c r="AZ6" s="69">
        <v>222.34985999999998</v>
      </c>
      <c r="BA6" s="68">
        <f t="shared" si="18"/>
        <v>-7.3542250000000142E-2</v>
      </c>
      <c r="BB6" s="68">
        <f t="shared" si="19"/>
        <v>-4.4772140099257896E-2</v>
      </c>
      <c r="BC6" s="78"/>
      <c r="BD6" s="13">
        <f t="shared" si="20"/>
        <v>460.72345999999999</v>
      </c>
    </row>
    <row r="7" spans="1:56" x14ac:dyDescent="0.45">
      <c r="B7" s="108"/>
      <c r="C7" s="108" t="s">
        <v>15</v>
      </c>
      <c r="D7" s="67">
        <v>355</v>
      </c>
      <c r="E7" s="67">
        <v>400</v>
      </c>
      <c r="F7" s="67">
        <v>385</v>
      </c>
      <c r="G7" s="67">
        <v>395</v>
      </c>
      <c r="H7" s="67">
        <v>365</v>
      </c>
      <c r="I7" s="67">
        <v>350</v>
      </c>
      <c r="J7" s="67">
        <v>356.3391414125814</v>
      </c>
      <c r="K7" s="67">
        <v>351.56695842420879</v>
      </c>
      <c r="L7" s="68">
        <f t="shared" si="2"/>
        <v>1.8111832607375478E-2</v>
      </c>
      <c r="M7" s="68">
        <f t="shared" si="2"/>
        <v>-1.3392250341781042E-2</v>
      </c>
      <c r="N7" s="76"/>
      <c r="O7" s="69">
        <v>105</v>
      </c>
      <c r="P7" s="69">
        <v>115</v>
      </c>
      <c r="Q7" s="69">
        <v>100</v>
      </c>
      <c r="R7" s="69">
        <v>100</v>
      </c>
      <c r="S7" s="69">
        <v>90</v>
      </c>
      <c r="T7" s="69">
        <v>100</v>
      </c>
      <c r="U7" s="69">
        <v>100</v>
      </c>
      <c r="V7" s="69">
        <v>105</v>
      </c>
      <c r="W7" s="69">
        <v>100</v>
      </c>
      <c r="X7" s="69">
        <v>85</v>
      </c>
      <c r="Y7" s="69">
        <v>95</v>
      </c>
      <c r="Z7" s="69">
        <v>85</v>
      </c>
      <c r="AA7" s="69">
        <v>95</v>
      </c>
      <c r="AB7" s="69">
        <v>95</v>
      </c>
      <c r="AC7" s="69">
        <v>90</v>
      </c>
      <c r="AD7" s="69">
        <v>85</v>
      </c>
      <c r="AE7" s="69">
        <v>90</v>
      </c>
      <c r="AF7" s="69">
        <v>90</v>
      </c>
      <c r="AG7" s="69">
        <v>85.149501412581387</v>
      </c>
      <c r="AH7" s="69">
        <v>98.594069999999988</v>
      </c>
      <c r="AI7" s="69">
        <v>78.519019999999998</v>
      </c>
      <c r="AJ7" s="69">
        <v>94.076549999999997</v>
      </c>
      <c r="AK7" s="69">
        <v>92.96</v>
      </c>
      <c r="AL7" s="68">
        <f t="shared" si="8"/>
        <v>9.1726885746210129E-2</v>
      </c>
      <c r="AM7" s="68">
        <f t="shared" si="9"/>
        <v>-1.1868526216150643E-2</v>
      </c>
      <c r="AN7" s="92"/>
      <c r="AO7" s="69">
        <v>180</v>
      </c>
      <c r="AP7" s="69">
        <v>220</v>
      </c>
      <c r="AQ7" s="69">
        <v>200</v>
      </c>
      <c r="AR7" s="69">
        <v>190</v>
      </c>
      <c r="AS7" s="69">
        <v>205</v>
      </c>
      <c r="AT7" s="69">
        <v>185</v>
      </c>
      <c r="AU7" s="69">
        <v>180</v>
      </c>
      <c r="AV7" s="69">
        <v>190</v>
      </c>
      <c r="AW7" s="69">
        <v>175</v>
      </c>
      <c r="AX7" s="69">
        <v>180</v>
      </c>
      <c r="AY7" s="69">
        <v>183.74357141258139</v>
      </c>
      <c r="AZ7" s="69">
        <v>172.59557000000001</v>
      </c>
      <c r="BA7" s="68">
        <f t="shared" si="18"/>
        <v>-4.1135722222222171E-2</v>
      </c>
      <c r="BB7" s="68">
        <f t="shared" si="19"/>
        <v>-6.0671518066607311E-2</v>
      </c>
      <c r="BC7" s="78"/>
      <c r="BD7" s="13">
        <f t="shared" si="20"/>
        <v>364.14963999999998</v>
      </c>
    </row>
    <row r="8" spans="1:56" x14ac:dyDescent="0.45">
      <c r="B8" s="108"/>
      <c r="C8" s="108" t="s">
        <v>1</v>
      </c>
      <c r="D8" s="67">
        <v>740</v>
      </c>
      <c r="E8" s="67">
        <v>740</v>
      </c>
      <c r="F8" s="67">
        <v>710</v>
      </c>
      <c r="G8" s="67">
        <v>715</v>
      </c>
      <c r="H8" s="67">
        <v>720</v>
      </c>
      <c r="I8" s="67">
        <v>665</v>
      </c>
      <c r="J8" s="67">
        <v>716.37891437287317</v>
      </c>
      <c r="K8" s="67">
        <v>682.66694974324423</v>
      </c>
      <c r="L8" s="68">
        <f t="shared" si="2"/>
        <v>7.7261525372741557E-2</v>
      </c>
      <c r="M8" s="68">
        <f t="shared" si="2"/>
        <v>-4.7058845470264621E-2</v>
      </c>
      <c r="N8" s="76"/>
      <c r="O8" s="69">
        <v>200</v>
      </c>
      <c r="P8" s="69">
        <v>175</v>
      </c>
      <c r="Q8" s="69">
        <v>180</v>
      </c>
      <c r="R8" s="69">
        <v>190</v>
      </c>
      <c r="S8" s="69">
        <v>190</v>
      </c>
      <c r="T8" s="69">
        <v>160</v>
      </c>
      <c r="U8" s="69">
        <v>190</v>
      </c>
      <c r="V8" s="69">
        <v>180</v>
      </c>
      <c r="W8" s="69">
        <v>175</v>
      </c>
      <c r="X8" s="69">
        <v>170</v>
      </c>
      <c r="Y8" s="69">
        <v>140</v>
      </c>
      <c r="Z8" s="69">
        <v>205</v>
      </c>
      <c r="AA8" s="69">
        <v>185</v>
      </c>
      <c r="AB8" s="69">
        <v>190</v>
      </c>
      <c r="AC8" s="69">
        <v>140</v>
      </c>
      <c r="AD8" s="69">
        <v>200</v>
      </c>
      <c r="AE8" s="69">
        <v>180</v>
      </c>
      <c r="AF8" s="69">
        <v>145</v>
      </c>
      <c r="AG8" s="69">
        <v>204</v>
      </c>
      <c r="AH8" s="69">
        <v>188.79226177563464</v>
      </c>
      <c r="AI8" s="69">
        <v>174.19652661717544</v>
      </c>
      <c r="AJ8" s="69">
        <v>149.39012598006315</v>
      </c>
      <c r="AK8" s="69">
        <v>150</v>
      </c>
      <c r="AL8" s="68">
        <f t="shared" si="8"/>
        <v>-0.26470588235294112</v>
      </c>
      <c r="AM8" s="68">
        <f t="shared" si="9"/>
        <v>4.0824252335007749E-3</v>
      </c>
      <c r="AN8" s="92"/>
      <c r="AO8" s="69">
        <v>365</v>
      </c>
      <c r="AP8" s="69">
        <v>375</v>
      </c>
      <c r="AQ8" s="69">
        <v>370</v>
      </c>
      <c r="AR8" s="69">
        <v>350</v>
      </c>
      <c r="AS8" s="69">
        <v>370</v>
      </c>
      <c r="AT8" s="69">
        <v>345</v>
      </c>
      <c r="AU8" s="69">
        <v>345</v>
      </c>
      <c r="AV8" s="69">
        <v>375</v>
      </c>
      <c r="AW8" s="69">
        <v>340</v>
      </c>
      <c r="AX8" s="69">
        <v>325</v>
      </c>
      <c r="AY8" s="69">
        <v>392.79226177563464</v>
      </c>
      <c r="AZ8" s="69">
        <v>323.58665259723858</v>
      </c>
      <c r="BA8" s="68">
        <f t="shared" si="18"/>
        <v>-4.3487612392658637E-3</v>
      </c>
      <c r="BB8" s="68">
        <f t="shared" si="19"/>
        <v>-0.17618883036429756</v>
      </c>
      <c r="BC8" s="78"/>
      <c r="BD8" s="13">
        <f t="shared" si="20"/>
        <v>662.37891437287317</v>
      </c>
    </row>
    <row r="9" spans="1:56" x14ac:dyDescent="0.45">
      <c r="B9" s="73"/>
      <c r="C9" s="70" t="s">
        <v>2</v>
      </c>
      <c r="D9" s="70">
        <v>215</v>
      </c>
      <c r="E9" s="70">
        <v>195</v>
      </c>
      <c r="F9" s="70">
        <v>180</v>
      </c>
      <c r="G9" s="70">
        <v>180</v>
      </c>
      <c r="H9" s="70">
        <v>180</v>
      </c>
      <c r="I9" s="70">
        <v>170</v>
      </c>
      <c r="J9" s="70">
        <v>164.40945411332569</v>
      </c>
      <c r="K9" s="70">
        <v>166.19616928037325</v>
      </c>
      <c r="L9" s="71">
        <f t="shared" si="2"/>
        <v>-3.2885564039260573E-2</v>
      </c>
      <c r="M9" s="71">
        <f t="shared" si="2"/>
        <v>1.0867472169915571E-2</v>
      </c>
      <c r="N9" s="76"/>
      <c r="O9" s="70">
        <v>45</v>
      </c>
      <c r="P9" s="70">
        <v>50</v>
      </c>
      <c r="Q9" s="70">
        <v>45</v>
      </c>
      <c r="R9" s="70">
        <v>45</v>
      </c>
      <c r="S9" s="70">
        <v>45</v>
      </c>
      <c r="T9" s="70">
        <v>50</v>
      </c>
      <c r="U9" s="70">
        <v>40</v>
      </c>
      <c r="V9" s="70">
        <v>45</v>
      </c>
      <c r="W9" s="70">
        <v>45</v>
      </c>
      <c r="X9" s="70">
        <v>50</v>
      </c>
      <c r="Y9" s="70">
        <v>45</v>
      </c>
      <c r="Z9" s="70">
        <v>45</v>
      </c>
      <c r="AA9" s="70">
        <v>45</v>
      </c>
      <c r="AB9" s="70">
        <v>45</v>
      </c>
      <c r="AC9" s="70">
        <v>40</v>
      </c>
      <c r="AD9" s="70">
        <v>45</v>
      </c>
      <c r="AE9" s="70">
        <v>45</v>
      </c>
      <c r="AF9" s="70">
        <v>40</v>
      </c>
      <c r="AG9" s="70">
        <v>44.295035103056421</v>
      </c>
      <c r="AH9" s="70">
        <v>39.572405888356421</v>
      </c>
      <c r="AI9" s="70">
        <v>39.652502402156415</v>
      </c>
      <c r="AJ9" s="70">
        <v>40.889510719756416</v>
      </c>
      <c r="AK9" s="70">
        <v>43.214160719756421</v>
      </c>
      <c r="AL9" s="71">
        <f t="shared" si="8"/>
        <v>-2.4401705084672543E-2</v>
      </c>
      <c r="AM9" s="71">
        <f t="shared" si="9"/>
        <v>5.6851988666052122E-2</v>
      </c>
      <c r="AN9" s="92"/>
      <c r="AO9" s="70">
        <v>100</v>
      </c>
      <c r="AP9" s="70">
        <v>95</v>
      </c>
      <c r="AQ9" s="70">
        <v>90</v>
      </c>
      <c r="AR9" s="70">
        <v>95</v>
      </c>
      <c r="AS9" s="70">
        <v>85</v>
      </c>
      <c r="AT9" s="70">
        <v>95</v>
      </c>
      <c r="AU9" s="70">
        <v>90</v>
      </c>
      <c r="AV9" s="70">
        <v>90</v>
      </c>
      <c r="AW9" s="70">
        <v>85</v>
      </c>
      <c r="AX9" s="70">
        <v>85</v>
      </c>
      <c r="AY9" s="70">
        <v>83.867440991412849</v>
      </c>
      <c r="AZ9" s="70">
        <v>80.542013121912831</v>
      </c>
      <c r="BA9" s="71">
        <f t="shared" si="18"/>
        <v>-5.2446904448084308E-2</v>
      </c>
      <c r="BB9" s="71">
        <f t="shared" si="19"/>
        <v>-3.9650999603535131E-2</v>
      </c>
      <c r="BC9" s="78"/>
      <c r="BD9" s="13">
        <f t="shared" si="20"/>
        <v>163.32857973002569</v>
      </c>
    </row>
    <row r="10" spans="1:56" x14ac:dyDescent="0.45">
      <c r="B10" s="125" t="s">
        <v>36</v>
      </c>
      <c r="D10" s="93">
        <v>-215</v>
      </c>
      <c r="E10" s="93">
        <v>350</v>
      </c>
      <c r="F10" s="93">
        <v>30</v>
      </c>
      <c r="G10" s="93">
        <v>30</v>
      </c>
      <c r="H10" s="93">
        <v>30</v>
      </c>
      <c r="I10" s="93">
        <v>10</v>
      </c>
      <c r="J10" s="93">
        <v>2.3549791485297149</v>
      </c>
      <c r="K10" s="93">
        <v>0</v>
      </c>
      <c r="L10" s="126">
        <f t="shared" si="2"/>
        <v>-0.76450208514702855</v>
      </c>
      <c r="M10" s="230">
        <f t="shared" si="2"/>
        <v>-1</v>
      </c>
      <c r="N10" s="76"/>
      <c r="O10" s="93">
        <v>65</v>
      </c>
      <c r="P10" s="93">
        <v>-40</v>
      </c>
      <c r="Q10" s="93">
        <v>60</v>
      </c>
      <c r="R10" s="93">
        <v>-5</v>
      </c>
      <c r="S10" s="93">
        <v>25</v>
      </c>
      <c r="T10" s="93">
        <v>-45</v>
      </c>
      <c r="U10" s="93">
        <v>150</v>
      </c>
      <c r="V10" s="93">
        <v>60</v>
      </c>
      <c r="W10" s="93">
        <v>-105</v>
      </c>
      <c r="X10" s="93">
        <v>-75</v>
      </c>
      <c r="Y10" s="93">
        <v>-60</v>
      </c>
      <c r="Z10" s="93">
        <v>75</v>
      </c>
      <c r="AA10" s="93">
        <v>-10</v>
      </c>
      <c r="AB10" s="93">
        <v>25</v>
      </c>
      <c r="AC10" s="93">
        <v>-5</v>
      </c>
      <c r="AD10" s="93">
        <v>55</v>
      </c>
      <c r="AE10" s="93">
        <v>-20</v>
      </c>
      <c r="AF10" s="93">
        <v>-20</v>
      </c>
      <c r="AG10" s="93">
        <v>12.297170420544143</v>
      </c>
      <c r="AH10" s="93">
        <v>-27.714881004337556</v>
      </c>
      <c r="AI10" s="93">
        <v>-29.755726724069664</v>
      </c>
      <c r="AJ10" s="93">
        <v>47.52841645639279</v>
      </c>
      <c r="AK10" s="93">
        <v>0</v>
      </c>
      <c r="AL10" s="230">
        <f t="shared" si="8"/>
        <v>-1</v>
      </c>
      <c r="AM10" s="71">
        <f t="shared" si="9"/>
        <v>-1</v>
      </c>
      <c r="AN10" s="92"/>
      <c r="AO10" s="93">
        <v>325</v>
      </c>
      <c r="AP10" s="93">
        <v>25</v>
      </c>
      <c r="AQ10" s="93">
        <v>55</v>
      </c>
      <c r="AR10" s="93">
        <v>-20</v>
      </c>
      <c r="AS10" s="93">
        <v>210</v>
      </c>
      <c r="AT10" s="93">
        <v>-180</v>
      </c>
      <c r="AU10" s="93">
        <v>15</v>
      </c>
      <c r="AV10" s="93">
        <v>15</v>
      </c>
      <c r="AW10" s="93">
        <v>50</v>
      </c>
      <c r="AX10" s="93">
        <v>-40</v>
      </c>
      <c r="AY10" s="93">
        <v>-15.417710583793413</v>
      </c>
      <c r="AZ10" s="93">
        <v>17.772689732323126</v>
      </c>
      <c r="BA10" s="126" t="str">
        <f t="shared" si="18"/>
        <v>N/A</v>
      </c>
      <c r="BB10" s="126" t="str">
        <f t="shared" si="19"/>
        <v>N/A</v>
      </c>
      <c r="BC10" s="78"/>
      <c r="BD10" s="32"/>
    </row>
    <row r="11" spans="1:56" x14ac:dyDescent="0.45">
      <c r="B11" s="128" t="s">
        <v>14</v>
      </c>
      <c r="C11" s="94"/>
      <c r="D11" s="94">
        <f t="shared" ref="D11:I11" si="21">D4+D10</f>
        <v>5855</v>
      </c>
      <c r="E11" s="94">
        <f t="shared" si="21"/>
        <v>5205</v>
      </c>
      <c r="F11" s="94">
        <f t="shared" si="21"/>
        <v>6190</v>
      </c>
      <c r="G11" s="94">
        <f t="shared" si="21"/>
        <v>6065</v>
      </c>
      <c r="H11" s="94">
        <f t="shared" si="21"/>
        <v>6155</v>
      </c>
      <c r="I11" s="94">
        <f t="shared" si="21"/>
        <v>6130</v>
      </c>
      <c r="J11" s="94">
        <f>J4+J10</f>
        <v>6096.7138995798705</v>
      </c>
      <c r="K11" s="94">
        <f t="shared" ref="K11" si="22">K4+K10</f>
        <v>5287.1791263735731</v>
      </c>
      <c r="L11" s="107">
        <f t="shared" si="2"/>
        <v>-5.4300326949640043E-3</v>
      </c>
      <c r="M11" s="107">
        <f t="shared" si="2"/>
        <v>-0.13278214896422857</v>
      </c>
      <c r="N11" s="76"/>
      <c r="O11" s="94">
        <f t="shared" ref="O11:AE11" si="23">O4+O10</f>
        <v>1380</v>
      </c>
      <c r="P11" s="94">
        <f t="shared" si="23"/>
        <v>1375</v>
      </c>
      <c r="Q11" s="94">
        <f t="shared" si="23"/>
        <v>1420</v>
      </c>
      <c r="R11" s="94">
        <f t="shared" si="23"/>
        <v>1540</v>
      </c>
      <c r="S11" s="94">
        <f t="shared" si="23"/>
        <v>1680</v>
      </c>
      <c r="T11" s="94">
        <f t="shared" si="23"/>
        <v>1570</v>
      </c>
      <c r="U11" s="94">
        <f t="shared" si="23"/>
        <v>1420</v>
      </c>
      <c r="V11" s="94">
        <f t="shared" si="23"/>
        <v>1710</v>
      </c>
      <c r="W11" s="94">
        <f t="shared" si="23"/>
        <v>1515</v>
      </c>
      <c r="X11" s="94">
        <f t="shared" si="23"/>
        <v>1415</v>
      </c>
      <c r="Y11" s="94">
        <f t="shared" si="23"/>
        <v>1365</v>
      </c>
      <c r="Z11" s="94">
        <f t="shared" si="23"/>
        <v>1630</v>
      </c>
      <c r="AA11" s="94">
        <f t="shared" si="23"/>
        <v>1555</v>
      </c>
      <c r="AB11" s="94">
        <f>AB4+AB10</f>
        <v>1605</v>
      </c>
      <c r="AC11" s="94">
        <f t="shared" si="23"/>
        <v>1295</v>
      </c>
      <c r="AD11" s="94">
        <f t="shared" si="23"/>
        <v>1660</v>
      </c>
      <c r="AE11" s="94">
        <f t="shared" si="23"/>
        <v>1645</v>
      </c>
      <c r="AF11" s="94">
        <f>AF4+AF10</f>
        <v>1545</v>
      </c>
      <c r="AG11" s="94">
        <f>AG4+AG10</f>
        <v>1331.917706936182</v>
      </c>
      <c r="AH11" s="94">
        <f t="shared" ref="AH11:AJ11" si="24">AH4+AH10</f>
        <v>1637.3131891769765</v>
      </c>
      <c r="AI11" s="94">
        <f t="shared" si="24"/>
        <v>1500.6304873299077</v>
      </c>
      <c r="AJ11" s="94">
        <f t="shared" si="24"/>
        <v>1626.8525161368032</v>
      </c>
      <c r="AK11" s="94">
        <f t="shared" ref="AK11" si="25">AK4+AK10</f>
        <v>1283.0541607197563</v>
      </c>
      <c r="AL11" s="107">
        <f t="shared" si="8"/>
        <v>-3.6686610563070543E-2</v>
      </c>
      <c r="AM11" s="107">
        <f t="shared" si="9"/>
        <v>-0.21132730349364792</v>
      </c>
      <c r="AN11" s="92"/>
      <c r="AO11" s="94">
        <f t="shared" ref="AO11:AS11" si="26">AO4+AO10</f>
        <v>2450</v>
      </c>
      <c r="AP11" s="94">
        <f t="shared" si="26"/>
        <v>2755</v>
      </c>
      <c r="AQ11" s="94">
        <f t="shared" si="26"/>
        <v>2960</v>
      </c>
      <c r="AR11" s="94">
        <f t="shared" si="26"/>
        <v>3250</v>
      </c>
      <c r="AS11" s="94">
        <f t="shared" si="26"/>
        <v>3130</v>
      </c>
      <c r="AT11" s="94">
        <f>AT4+AT10</f>
        <v>2930</v>
      </c>
      <c r="AU11" s="94">
        <f>AU4+AU10</f>
        <v>2995</v>
      </c>
      <c r="AV11" s="94">
        <f t="shared" si="16"/>
        <v>3160</v>
      </c>
      <c r="AW11" s="94">
        <f t="shared" si="17"/>
        <v>2955</v>
      </c>
      <c r="AX11" s="94">
        <f t="shared" ref="AX11:AX42" si="27">SUM(AE11:AF11)</f>
        <v>3190</v>
      </c>
      <c r="AY11" s="94">
        <f t="shared" ref="AY11" si="28">SUM(AG11:AH11)</f>
        <v>2969.2308961131585</v>
      </c>
      <c r="AZ11" s="94">
        <f t="shared" ref="AZ11" si="29">SUM(AI11:AJ11)</f>
        <v>3127.4830034667111</v>
      </c>
      <c r="BA11" s="107">
        <f t="shared" si="18"/>
        <v>-1.9597804555889886E-2</v>
      </c>
      <c r="BB11" s="107">
        <f t="shared" si="19"/>
        <v>5.3297339577299541E-2</v>
      </c>
      <c r="BC11" s="78"/>
      <c r="BD11" s="34">
        <f>SUM(AH11:AK11)</f>
        <v>6047.8503533634439</v>
      </c>
    </row>
    <row r="12" spans="1:56" x14ac:dyDescent="0.45">
      <c r="B12" s="122"/>
      <c r="C12" s="92"/>
      <c r="D12" s="92"/>
      <c r="E12" s="92"/>
      <c r="F12" s="92"/>
      <c r="G12" s="92"/>
      <c r="H12" s="65"/>
      <c r="I12" s="65"/>
      <c r="J12" s="65"/>
      <c r="K12" s="65"/>
      <c r="L12" s="129"/>
      <c r="M12" s="231"/>
      <c r="N12" s="76"/>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231"/>
      <c r="AM12" s="231"/>
      <c r="AN12" s="92"/>
      <c r="AO12" s="67"/>
      <c r="AP12" s="67"/>
      <c r="AQ12" s="67"/>
      <c r="AR12" s="67"/>
      <c r="AS12" s="67"/>
      <c r="AT12" s="67"/>
      <c r="AU12" s="67"/>
      <c r="AV12" s="67"/>
      <c r="AW12" s="67"/>
      <c r="AX12" s="67"/>
      <c r="AY12" s="67"/>
      <c r="AZ12" s="67"/>
      <c r="BA12" s="129"/>
      <c r="BB12" s="129"/>
      <c r="BC12" s="78"/>
      <c r="BD12" s="7"/>
    </row>
    <row r="13" spans="1:56" x14ac:dyDescent="0.45">
      <c r="A13" s="23"/>
      <c r="B13" s="122" t="s">
        <v>22</v>
      </c>
      <c r="C13" s="65"/>
      <c r="D13" s="65">
        <f t="shared" ref="D13:I13" si="30">SUM(D14:D16)</f>
        <v>1980</v>
      </c>
      <c r="E13" s="65">
        <f t="shared" si="30"/>
        <v>2035</v>
      </c>
      <c r="F13" s="65">
        <f t="shared" si="30"/>
        <v>1705</v>
      </c>
      <c r="G13" s="65">
        <f t="shared" si="30"/>
        <v>1840</v>
      </c>
      <c r="H13" s="65">
        <f t="shared" si="30"/>
        <v>1890</v>
      </c>
      <c r="I13" s="65">
        <f t="shared" si="30"/>
        <v>1930</v>
      </c>
      <c r="J13" s="65">
        <f>SUM(J14:J16)</f>
        <v>2165.0869712779977</v>
      </c>
      <c r="K13" s="65">
        <f t="shared" ref="K13" si="31">SUM(K14:K16)</f>
        <v>1910</v>
      </c>
      <c r="L13" s="66">
        <f t="shared" ref="L13:M16" si="32">IF(ISERROR(J13/I13),"N/A",IF(I13&lt;0,"N/A",IF(J13&lt;0,"N/A",IF(J13/I13-1&gt;300%,"&gt;±300%",IF(J13/I13-1&lt;-300%,"&gt;±300%",J13/I13-1)))))</f>
        <v>0.1218067208694289</v>
      </c>
      <c r="M13" s="66">
        <f t="shared" si="32"/>
        <v>-0.11781834848298312</v>
      </c>
      <c r="N13" s="76"/>
      <c r="O13" s="65">
        <f t="shared" ref="O13:T13" si="33">SUM(O14:O16)</f>
        <v>565</v>
      </c>
      <c r="P13" s="65">
        <f t="shared" si="33"/>
        <v>475</v>
      </c>
      <c r="Q13" s="65">
        <f t="shared" si="33"/>
        <v>435</v>
      </c>
      <c r="R13" s="65">
        <f t="shared" si="33"/>
        <v>475</v>
      </c>
      <c r="S13" s="65">
        <f t="shared" si="33"/>
        <v>415</v>
      </c>
      <c r="T13" s="65">
        <f t="shared" si="33"/>
        <v>370</v>
      </c>
      <c r="U13" s="65">
        <f t="shared" ref="U13:AF13" si="34">SUM(U14:U16)</f>
        <v>395</v>
      </c>
      <c r="V13" s="65">
        <f t="shared" si="34"/>
        <v>480</v>
      </c>
      <c r="W13" s="65">
        <f t="shared" si="34"/>
        <v>510</v>
      </c>
      <c r="X13" s="65">
        <f t="shared" si="34"/>
        <v>460</v>
      </c>
      <c r="Y13" s="65">
        <f t="shared" si="34"/>
        <v>420</v>
      </c>
      <c r="Z13" s="65">
        <f t="shared" si="34"/>
        <v>480</v>
      </c>
      <c r="AA13" s="65">
        <f t="shared" si="34"/>
        <v>480</v>
      </c>
      <c r="AB13" s="65">
        <f t="shared" si="34"/>
        <v>505</v>
      </c>
      <c r="AC13" s="65">
        <f t="shared" si="34"/>
        <v>460</v>
      </c>
      <c r="AD13" s="65">
        <f t="shared" si="34"/>
        <v>480</v>
      </c>
      <c r="AE13" s="65">
        <f t="shared" si="34"/>
        <v>490</v>
      </c>
      <c r="AF13" s="65">
        <f t="shared" si="34"/>
        <v>495</v>
      </c>
      <c r="AG13" s="65">
        <f>SUM(AG14:AG16)</f>
        <v>549.04589459231477</v>
      </c>
      <c r="AH13" s="65">
        <f t="shared" ref="AH13:AJ13" si="35">SUM(AH14:AH16)</f>
        <v>519.79277995685959</v>
      </c>
      <c r="AI13" s="65">
        <f t="shared" si="35"/>
        <v>540.35471386977326</v>
      </c>
      <c r="AJ13" s="65">
        <f t="shared" si="35"/>
        <v>556.04266137529999</v>
      </c>
      <c r="AK13" s="65">
        <f t="shared" ref="AK13" si="36">SUM(AK14:AK16)</f>
        <v>489.67334401829117</v>
      </c>
      <c r="AL13" s="66">
        <f>IF(ISERROR(AK13/AG13),"N/A",IF(AG13&lt;0,"N/A",IF(AK13&lt;0,"N/A",IF(AK13/AG13-1&gt;300%,"&gt;±300%",IF(AK13/AG13-1&lt;-300%,"&gt;±300%",AK13/AG13-1)))))</f>
        <v>-0.10813768240287036</v>
      </c>
      <c r="AM13" s="66">
        <f>IF(ISERROR(AK13/AJ13),"N/A",IF(AJ13&lt;0,"N/A",IF(AK13&lt;0,"N/A",IF(AK13/AJ13-1&gt;300%,"&gt;±300%",IF(AK13/AJ13-1&lt;-300%,"&gt;±300%",AK13/AJ13-1)))))</f>
        <v>-0.11936011742849517</v>
      </c>
      <c r="AN13" s="92"/>
      <c r="AO13" s="65">
        <f>SUM(AO14:AO16)</f>
        <v>995</v>
      </c>
      <c r="AP13" s="65">
        <f>SUM(AP14:AP16)</f>
        <v>1040</v>
      </c>
      <c r="AQ13" s="65">
        <f>SUM(Q13:R13)</f>
        <v>910</v>
      </c>
      <c r="AR13" s="65">
        <f>SUM(S13:T13)</f>
        <v>785</v>
      </c>
      <c r="AS13" s="65">
        <f>SUM(U13:V13)</f>
        <v>875</v>
      </c>
      <c r="AT13" s="65">
        <f>SUM(W13:X13)</f>
        <v>970</v>
      </c>
      <c r="AU13" s="65">
        <f>SUM(Y13:Z13)</f>
        <v>900</v>
      </c>
      <c r="AV13" s="65">
        <f>SUM(AA13:AB13)</f>
        <v>985</v>
      </c>
      <c r="AW13" s="65">
        <f>SUM(AC13:AD13)</f>
        <v>940</v>
      </c>
      <c r="AX13" s="65">
        <f t="shared" si="27"/>
        <v>985</v>
      </c>
      <c r="AY13" s="65">
        <f t="shared" ref="AY13" si="37">SUM(AG13:AH13)</f>
        <v>1068.8386745491744</v>
      </c>
      <c r="AZ13" s="65">
        <f t="shared" ref="AZ13" si="38">SUM(AI13:AJ13)</f>
        <v>1096.3973752450734</v>
      </c>
      <c r="BA13" s="66">
        <f>IF(ISERROR(AZ13/AX13),"N/A",IF(AX13&lt;0,"N/A",IF(AZ13&lt;0,"N/A",IF(AZ13/AX13-1&gt;300%,"&gt;±300%",IF(AZ13/AX13-1&lt;-300%,"&gt;±300%",AZ13/AX13-1)))))</f>
        <v>0.11309378197469377</v>
      </c>
      <c r="BB13" s="66">
        <f>IF(ISERROR(AZ13/AY13),"N/A",IF(AY13&lt;0,"N/A",IF(AZ13&lt;0,"N/A",IF(AZ13/AY13-1&gt;300%,"&gt;±300%",IF(AZ13/AY13-1&lt;-300%,"&gt;±300%",AZ13/AY13-1)))))</f>
        <v>2.5783779490878622E-2</v>
      </c>
      <c r="BC13" s="78"/>
      <c r="BD13" s="65">
        <f t="shared" ref="BD13:BD16" si="39">SUM(AH13:AK13)</f>
        <v>2105.8634992202242</v>
      </c>
    </row>
    <row r="14" spans="1:56" x14ac:dyDescent="0.45">
      <c r="B14" s="67"/>
      <c r="C14" s="67" t="s">
        <v>4</v>
      </c>
      <c r="D14" s="67">
        <v>1120</v>
      </c>
      <c r="E14" s="67">
        <v>1255</v>
      </c>
      <c r="F14" s="67">
        <v>1185</v>
      </c>
      <c r="G14" s="67">
        <v>1210</v>
      </c>
      <c r="H14" s="67">
        <v>1325</v>
      </c>
      <c r="I14" s="67">
        <v>1420</v>
      </c>
      <c r="J14" s="67">
        <v>1629.9509355453802</v>
      </c>
      <c r="K14" s="67">
        <v>1508</v>
      </c>
      <c r="L14" s="68">
        <f t="shared" si="32"/>
        <v>0.14785277151083109</v>
      </c>
      <c r="M14" s="68">
        <f t="shared" si="32"/>
        <v>-7.4818776986422253E-2</v>
      </c>
      <c r="N14" s="76"/>
      <c r="O14" s="67">
        <v>365</v>
      </c>
      <c r="P14" s="67">
        <v>305</v>
      </c>
      <c r="Q14" s="67">
        <v>315</v>
      </c>
      <c r="R14" s="67">
        <v>310</v>
      </c>
      <c r="S14" s="67">
        <v>295</v>
      </c>
      <c r="T14" s="67">
        <v>265</v>
      </c>
      <c r="U14" s="67">
        <v>280</v>
      </c>
      <c r="V14" s="67">
        <v>340</v>
      </c>
      <c r="W14" s="67">
        <v>315</v>
      </c>
      <c r="X14" s="67">
        <v>280</v>
      </c>
      <c r="Y14" s="67">
        <v>300</v>
      </c>
      <c r="Z14" s="67">
        <v>330</v>
      </c>
      <c r="AA14" s="67">
        <v>330</v>
      </c>
      <c r="AB14" s="67">
        <v>365</v>
      </c>
      <c r="AC14" s="67">
        <v>330</v>
      </c>
      <c r="AD14" s="67">
        <v>345</v>
      </c>
      <c r="AE14" s="67">
        <v>365</v>
      </c>
      <c r="AF14" s="67">
        <v>380</v>
      </c>
      <c r="AG14" s="67">
        <v>413.34430196827452</v>
      </c>
      <c r="AH14" s="67">
        <v>386.60663357710575</v>
      </c>
      <c r="AI14" s="67">
        <v>410</v>
      </c>
      <c r="AJ14" s="67">
        <v>419.99999999999994</v>
      </c>
      <c r="AK14" s="67">
        <v>405.92497865746498</v>
      </c>
      <c r="AL14" s="68">
        <f>IF(ISERROR(AK14/AG14),"N/A",IF(AG14&lt;0,"N/A",IF(AK14&lt;0,"N/A",IF(AK14/AG14-1&gt;300%,"&gt;±300%",IF(AK14/AG14-1&lt;-300%,"&gt;±300%",AK14/AG14-1)))))</f>
        <v>-1.7949499425732984E-2</v>
      </c>
      <c r="AM14" s="68">
        <f>IF(ISERROR(AK14/AJ14),"N/A",IF(AJ14&lt;0,"N/A",IF(AK14&lt;0,"N/A",IF(AK14/AJ14-1&gt;300%,"&gt;±300%",IF(AK14/AJ14-1&lt;-300%,"&gt;±300%",AK14/AJ14-1)))))</f>
        <v>-3.3511955577464225E-2</v>
      </c>
      <c r="AN14" s="92"/>
      <c r="AO14" s="69">
        <v>585</v>
      </c>
      <c r="AP14" s="69">
        <v>670</v>
      </c>
      <c r="AQ14" s="69">
        <v>625</v>
      </c>
      <c r="AR14" s="69">
        <v>560</v>
      </c>
      <c r="AS14" s="69">
        <v>620</v>
      </c>
      <c r="AT14" s="69">
        <v>595</v>
      </c>
      <c r="AU14" s="69">
        <v>630</v>
      </c>
      <c r="AV14" s="69">
        <v>695</v>
      </c>
      <c r="AW14" s="69">
        <v>675</v>
      </c>
      <c r="AX14" s="69">
        <v>745</v>
      </c>
      <c r="AY14" s="69">
        <v>799.95093554538028</v>
      </c>
      <c r="AZ14" s="69">
        <v>830</v>
      </c>
      <c r="BA14" s="68">
        <f>IF(ISERROR(AZ14/AX14),"N/A",IF(AX14&lt;0,"N/A",IF(AZ14&lt;0,"N/A",IF(AZ14/AX14-1&gt;300%,"&gt;±300%",IF(AZ14/AX14-1&lt;-300%,"&gt;±300%",AZ14/AX14-1)))))</f>
        <v>0.11409395973154357</v>
      </c>
      <c r="BB14" s="68">
        <f>IF(ISERROR(AZ14/AY14),"N/A",IF(AY14&lt;0,"N/A",IF(AZ14&lt;0,"N/A",IF(AZ14/AY14-1&gt;300%,"&gt;±300%",IF(AZ14/AY14-1&lt;-300%,"&gt;±300%",AZ14/AY14-1)))))</f>
        <v>3.7563634367316912E-2</v>
      </c>
      <c r="BC14" s="78"/>
      <c r="BD14" s="69">
        <f t="shared" si="39"/>
        <v>1622.5316122345707</v>
      </c>
    </row>
    <row r="15" spans="1:56" x14ac:dyDescent="0.45">
      <c r="B15" s="67"/>
      <c r="C15" s="67" t="s">
        <v>5</v>
      </c>
      <c r="D15" s="67">
        <v>855</v>
      </c>
      <c r="E15" s="67">
        <v>775</v>
      </c>
      <c r="F15" s="67">
        <v>515</v>
      </c>
      <c r="G15" s="67">
        <v>625</v>
      </c>
      <c r="H15" s="67">
        <v>560</v>
      </c>
      <c r="I15" s="67">
        <v>505</v>
      </c>
      <c r="J15" s="67">
        <v>477.1360357326177</v>
      </c>
      <c r="K15" s="67">
        <v>345</v>
      </c>
      <c r="L15" s="68">
        <f t="shared" si="32"/>
        <v>-5.5176166866103604E-2</v>
      </c>
      <c r="M15" s="68">
        <f t="shared" si="32"/>
        <v>-0.27693577059156649</v>
      </c>
      <c r="N15" s="76"/>
      <c r="O15" s="69">
        <v>200</v>
      </c>
      <c r="P15" s="69">
        <v>170</v>
      </c>
      <c r="Q15" s="69">
        <v>120</v>
      </c>
      <c r="R15" s="69">
        <v>165</v>
      </c>
      <c r="S15" s="69">
        <v>120</v>
      </c>
      <c r="T15" s="69">
        <v>105</v>
      </c>
      <c r="U15" s="69">
        <v>115</v>
      </c>
      <c r="V15" s="69">
        <v>140</v>
      </c>
      <c r="W15" s="69">
        <v>195</v>
      </c>
      <c r="X15" s="69">
        <v>180</v>
      </c>
      <c r="Y15" s="69">
        <v>120</v>
      </c>
      <c r="Z15" s="69">
        <v>150</v>
      </c>
      <c r="AA15" s="69">
        <v>150</v>
      </c>
      <c r="AB15" s="69">
        <v>140</v>
      </c>
      <c r="AC15" s="69">
        <v>130</v>
      </c>
      <c r="AD15" s="69">
        <v>135</v>
      </c>
      <c r="AE15" s="69">
        <v>125</v>
      </c>
      <c r="AF15" s="69">
        <v>115</v>
      </c>
      <c r="AG15" s="67">
        <v>120.58283220981539</v>
      </c>
      <c r="AH15" s="67">
        <v>119.23036753585387</v>
      </c>
      <c r="AI15" s="67">
        <v>116.54430772216398</v>
      </c>
      <c r="AJ15" s="67">
        <v>120.77852826478446</v>
      </c>
      <c r="AK15" s="67">
        <v>70.3</v>
      </c>
      <c r="AL15" s="68">
        <f>IF(ISERROR(AK15/AG15),"N/A",IF(AG15&lt;0,"N/A",IF(AK15&lt;0,"N/A",IF(AK15/AG15-1&gt;300%,"&gt;±300%",IF(AK15/AG15-1&lt;-300%,"&gt;±300%",AK15/AG15-1)))))</f>
        <v>-0.4169982682304455</v>
      </c>
      <c r="AM15" s="68">
        <f>IF(ISERROR(AK15/AJ15),"N/A",IF(AJ15&lt;0,"N/A",IF(AK15&lt;0,"N/A",IF(AK15/AJ15-1&gt;300%,"&gt;±300%",IF(AK15/AJ15-1&lt;-300%,"&gt;±300%",AK15/AJ15-1)))))</f>
        <v>-0.41794289920572369</v>
      </c>
      <c r="AN15" s="92"/>
      <c r="AO15" s="69">
        <v>405</v>
      </c>
      <c r="AP15" s="69">
        <v>370</v>
      </c>
      <c r="AQ15" s="69">
        <v>285</v>
      </c>
      <c r="AR15" s="69">
        <v>225</v>
      </c>
      <c r="AS15" s="69">
        <v>255</v>
      </c>
      <c r="AT15" s="69">
        <v>375</v>
      </c>
      <c r="AU15" s="69">
        <v>270</v>
      </c>
      <c r="AV15" s="69">
        <v>290</v>
      </c>
      <c r="AW15" s="69">
        <v>265</v>
      </c>
      <c r="AX15" s="69">
        <v>240</v>
      </c>
      <c r="AY15" s="69">
        <v>239.81319974566927</v>
      </c>
      <c r="AZ15" s="69">
        <v>237.32283598694843</v>
      </c>
      <c r="BA15" s="68">
        <f>IF(ISERROR(AZ15/AX15),"N/A",IF(AX15&lt;0,"N/A",IF(AZ15&lt;0,"N/A",IF(AZ15/AX15-1&gt;300%,"&gt;±300%",IF(AZ15/AX15-1&lt;-300%,"&gt;±300%",AZ15/AX15-1)))))</f>
        <v>-1.1154850054381549E-2</v>
      </c>
      <c r="BB15" s="68">
        <f>IF(ISERROR(AZ15/AY15),"N/A",IF(AY15&lt;0,"N/A",IF(AZ15&lt;0,"N/A",IF(AZ15/AY15-1&gt;300%,"&gt;±300%",IF(AZ15/AY15-1&lt;-300%,"&gt;±300%",AZ15/AY15-1)))))</f>
        <v>-1.0384598351391605E-2</v>
      </c>
      <c r="BC15" s="78"/>
      <c r="BD15" s="13">
        <f t="shared" si="39"/>
        <v>426.85320352280229</v>
      </c>
    </row>
    <row r="16" spans="1:56" x14ac:dyDescent="0.45">
      <c r="B16" s="67"/>
      <c r="C16" s="67" t="s">
        <v>6</v>
      </c>
      <c r="D16" s="67">
        <v>5</v>
      </c>
      <c r="E16" s="67">
        <v>5</v>
      </c>
      <c r="F16" s="67">
        <v>5</v>
      </c>
      <c r="G16" s="67">
        <v>5</v>
      </c>
      <c r="H16" s="67">
        <v>5</v>
      </c>
      <c r="I16" s="67">
        <v>5</v>
      </c>
      <c r="J16" s="67">
        <v>58</v>
      </c>
      <c r="K16" s="67">
        <v>57</v>
      </c>
      <c r="L16" s="68" t="str">
        <f t="shared" si="32"/>
        <v>&gt;±300%</v>
      </c>
      <c r="M16" s="68">
        <f t="shared" si="32"/>
        <v>-1.7241379310344862E-2</v>
      </c>
      <c r="N16" s="76"/>
      <c r="O16" s="69">
        <v>0</v>
      </c>
      <c r="P16" s="69">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0</v>
      </c>
      <c r="AG16" s="67">
        <v>15.118760414224907</v>
      </c>
      <c r="AH16" s="67">
        <v>13.955778843899912</v>
      </c>
      <c r="AI16" s="67">
        <v>13.810406147609289</v>
      </c>
      <c r="AJ16" s="67">
        <v>15.26413311051553</v>
      </c>
      <c r="AK16" s="67">
        <v>13.448365360826163</v>
      </c>
      <c r="AL16" s="68">
        <f>IF(ISERROR(AK16/AG16),"N/A",IF(AG16&lt;0,"N/A",IF(AK16&lt;0,"N/A",IF(AK16/AG16-1&gt;300%,"&gt;±300%",IF(AK16/AG16-1&lt;-300%,"&gt;±300%",AK16/AG16-1)))))</f>
        <v>-0.11048492122589004</v>
      </c>
      <c r="AM16" s="68">
        <f>IF(ISERROR(AK16/AJ16),"N/A",IF(AJ16&lt;0,"N/A",IF(AK16&lt;0,"N/A",IF(AK16/AJ16-1&gt;300%,"&gt;±300%",IF(AK16/AJ16-1&lt;-300%,"&gt;±300%",AK16/AJ16-1)))))</f>
        <v>-0.11895649340469105</v>
      </c>
      <c r="AN16" s="92"/>
      <c r="AO16" s="69">
        <v>5</v>
      </c>
      <c r="AP16" s="69">
        <v>0</v>
      </c>
      <c r="AQ16" s="69">
        <v>0</v>
      </c>
      <c r="AR16" s="69">
        <v>0</v>
      </c>
      <c r="AS16" s="69">
        <v>0</v>
      </c>
      <c r="AT16" s="69">
        <v>0</v>
      </c>
      <c r="AU16" s="69">
        <v>0</v>
      </c>
      <c r="AV16" s="69">
        <v>0</v>
      </c>
      <c r="AW16" s="69">
        <v>0</v>
      </c>
      <c r="AX16" s="69">
        <v>0</v>
      </c>
      <c r="AY16" s="69">
        <v>29.074539258124819</v>
      </c>
      <c r="AZ16" s="69">
        <v>29.074539258124819</v>
      </c>
      <c r="BA16" s="68" t="str">
        <f>IF(ISERROR(AZ16/AX16),"N/A",IF(AX16&lt;0,"N/A",IF(AZ16&lt;0,"N/A",IF(AZ16/AX16-1&gt;300%,"&gt;±300%",IF(AZ16/AX16-1&lt;-300%,"&gt;±300%",AZ16/AX16-1)))))</f>
        <v>N/A</v>
      </c>
      <c r="BB16" s="68">
        <f>IF(ISERROR(AZ16/AY16),"N/A",IF(AY16&lt;0,"N/A",IF(AZ16&lt;0,"N/A",IF(AZ16/AY16-1&gt;300%,"&gt;±300%",IF(AZ16/AY16-1&lt;-300%,"&gt;±300%",AZ16/AY16-1)))))</f>
        <v>0</v>
      </c>
      <c r="BC16" s="78"/>
      <c r="BD16" s="13">
        <f t="shared" si="39"/>
        <v>56.478683462850896</v>
      </c>
    </row>
    <row r="17" spans="1:91" x14ac:dyDescent="0.45">
      <c r="B17" s="122"/>
      <c r="C17" s="92"/>
      <c r="D17" s="65"/>
      <c r="E17" s="65"/>
      <c r="F17" s="65"/>
      <c r="G17" s="65"/>
      <c r="H17" s="65"/>
      <c r="I17" s="65"/>
      <c r="J17" s="65"/>
      <c r="K17" s="65"/>
      <c r="L17" s="76"/>
      <c r="M17" s="232"/>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232"/>
      <c r="AM17" s="232"/>
      <c r="AN17" s="92"/>
      <c r="AO17" s="124"/>
      <c r="AP17" s="67"/>
      <c r="AQ17" s="67"/>
      <c r="AR17" s="67"/>
      <c r="AS17" s="67"/>
      <c r="AT17" s="67"/>
      <c r="AU17" s="67"/>
      <c r="AV17" s="67"/>
      <c r="AW17" s="67"/>
      <c r="AX17" s="67"/>
      <c r="AY17" s="67"/>
      <c r="AZ17" s="67"/>
      <c r="BA17" s="76"/>
      <c r="BB17" s="76"/>
      <c r="BC17" s="78"/>
      <c r="BD17" s="7"/>
    </row>
    <row r="18" spans="1:91" x14ac:dyDescent="0.45">
      <c r="B18" s="128" t="s">
        <v>25</v>
      </c>
      <c r="C18" s="94"/>
      <c r="D18" s="94">
        <f t="shared" ref="D18:I18" si="40">D11+D13</f>
        <v>7835</v>
      </c>
      <c r="E18" s="94">
        <f t="shared" si="40"/>
        <v>7240</v>
      </c>
      <c r="F18" s="94">
        <f t="shared" si="40"/>
        <v>7895</v>
      </c>
      <c r="G18" s="94">
        <f t="shared" si="40"/>
        <v>7905</v>
      </c>
      <c r="H18" s="94">
        <f t="shared" si="40"/>
        <v>8045</v>
      </c>
      <c r="I18" s="94">
        <f t="shared" si="40"/>
        <v>8060</v>
      </c>
      <c r="J18" s="94">
        <f>J11+J13</f>
        <v>8261.8008708578673</v>
      </c>
      <c r="K18" s="94">
        <f>K11+K13</f>
        <v>7197.1791263735731</v>
      </c>
      <c r="L18" s="107">
        <f>IF(ISERROR(J18/I18),"N/A",IF(I18&lt;0,"N/A",IF(J18&lt;0,"N/A",IF(J18/I18-1&gt;300%,"&gt;±300%",IF(J18/I18-1&lt;-300%,"&gt;±300%",J18/I18-1)))))</f>
        <v>2.5037328890554322E-2</v>
      </c>
      <c r="M18" s="107">
        <f>IF(ISERROR(K18/J18),"N/A",IF(J18&lt;0,"N/A",IF(K18&lt;0,"N/A",IF(K18/J18-1&gt;300%,"&gt;±300%",IF(K18/J18-1&lt;-300%,"&gt;±300%",K18/J18-1)))))</f>
        <v>-0.12886073643333273</v>
      </c>
      <c r="N18" s="76"/>
      <c r="O18" s="94">
        <f t="shared" ref="O18:X18" si="41">O11+O13</f>
        <v>1945</v>
      </c>
      <c r="P18" s="94">
        <f t="shared" si="41"/>
        <v>1850</v>
      </c>
      <c r="Q18" s="94">
        <f t="shared" si="41"/>
        <v>1855</v>
      </c>
      <c r="R18" s="94">
        <f t="shared" si="41"/>
        <v>2015</v>
      </c>
      <c r="S18" s="94">
        <f t="shared" si="41"/>
        <v>2095</v>
      </c>
      <c r="T18" s="94">
        <f t="shared" si="41"/>
        <v>1940</v>
      </c>
      <c r="U18" s="94">
        <f t="shared" si="41"/>
        <v>1815</v>
      </c>
      <c r="V18" s="94">
        <f t="shared" si="41"/>
        <v>2190</v>
      </c>
      <c r="W18" s="94">
        <f t="shared" si="41"/>
        <v>2025</v>
      </c>
      <c r="X18" s="94">
        <f t="shared" si="41"/>
        <v>1875</v>
      </c>
      <c r="Y18" s="94">
        <f>Y11+Y13</f>
        <v>1785</v>
      </c>
      <c r="Z18" s="94">
        <f>Z11+Z13</f>
        <v>2110</v>
      </c>
      <c r="AA18" s="94">
        <f t="shared" ref="AA18:AF18" si="42">AA11+AA13</f>
        <v>2035</v>
      </c>
      <c r="AB18" s="94">
        <f t="shared" si="42"/>
        <v>2110</v>
      </c>
      <c r="AC18" s="94">
        <f t="shared" si="42"/>
        <v>1755</v>
      </c>
      <c r="AD18" s="94">
        <f t="shared" si="42"/>
        <v>2140</v>
      </c>
      <c r="AE18" s="94">
        <f t="shared" si="42"/>
        <v>2135</v>
      </c>
      <c r="AF18" s="94">
        <f t="shared" si="42"/>
        <v>2040</v>
      </c>
      <c r="AG18" s="94">
        <f>AG11+AG13</f>
        <v>1880.9636015284968</v>
      </c>
      <c r="AH18" s="94">
        <f t="shared" ref="AH18:AJ18" si="43">AH11+AH13</f>
        <v>2157.105969133836</v>
      </c>
      <c r="AI18" s="94">
        <f t="shared" si="43"/>
        <v>2040.9852011996809</v>
      </c>
      <c r="AJ18" s="94">
        <f t="shared" si="43"/>
        <v>2182.8951775121031</v>
      </c>
      <c r="AK18" s="94">
        <f t="shared" ref="AK18" si="44">AK11+AK13</f>
        <v>1772.7275047380474</v>
      </c>
      <c r="AL18" s="107">
        <f>IF(ISERROR(AK18/AG18),"N/A",IF(AG18&lt;0,"N/A",IF(AK18&lt;0,"N/A",IF(AK18/AG18-1&gt;300%,"&gt;±300%",IF(AK18/AG18-1&lt;-300%,"&gt;±300%",AK18/AG18-1)))))</f>
        <v>-5.7542898066977655E-2</v>
      </c>
      <c r="AM18" s="107">
        <f>IF(ISERROR(AK18/AJ18),"N/A",IF(AJ18&lt;0,"N/A",IF(AK18&lt;0,"N/A",IF(AK18/AJ18-1&gt;300%,"&gt;±300%",IF(AK18/AJ18-1&lt;-300%,"&gt;±300%",AK18/AJ18-1)))))</f>
        <v>-0.18790076454405547</v>
      </c>
      <c r="AN18" s="92"/>
      <c r="AO18" s="94">
        <f t="shared" ref="AO18:AU18" si="45">AO11+AO13</f>
        <v>3445</v>
      </c>
      <c r="AP18" s="94">
        <f t="shared" si="45"/>
        <v>3795</v>
      </c>
      <c r="AQ18" s="94">
        <f t="shared" si="45"/>
        <v>3870</v>
      </c>
      <c r="AR18" s="94">
        <f t="shared" si="45"/>
        <v>4035</v>
      </c>
      <c r="AS18" s="94">
        <f t="shared" si="45"/>
        <v>4005</v>
      </c>
      <c r="AT18" s="94">
        <f t="shared" si="45"/>
        <v>3900</v>
      </c>
      <c r="AU18" s="94">
        <f t="shared" si="45"/>
        <v>3895</v>
      </c>
      <c r="AV18" s="94">
        <f>SUM(AA18:AB18)</f>
        <v>4145</v>
      </c>
      <c r="AW18" s="94">
        <f>SUM(AC18:AD18)</f>
        <v>3895</v>
      </c>
      <c r="AX18" s="94">
        <f t="shared" si="27"/>
        <v>4175</v>
      </c>
      <c r="AY18" s="94">
        <f>SUM(AG18:AH18)</f>
        <v>4038.0695706623328</v>
      </c>
      <c r="AZ18" s="94">
        <f>SUM(AI18:AJ18)</f>
        <v>4223.880378711784</v>
      </c>
      <c r="BA18" s="107">
        <f>IF(ISERROR(AZ18/AX18),"N/A",IF(AX18&lt;0,"N/A",IF(AZ18&lt;0,"N/A",IF(AZ18/AX18-1&gt;300%,"&gt;±300%",IF(AZ18/AX18-1&lt;-300%,"&gt;±300%",AZ18/AX18-1)))))</f>
        <v>1.1707875140547053E-2</v>
      </c>
      <c r="BB18" s="107">
        <f>IF(ISERROR(AZ18/AY18),"N/A",IF(AY18&lt;0,"N/A",IF(AZ18&lt;0,"N/A",IF(AZ18/AY18-1&gt;300%,"&gt;±300%",IF(AZ18/AY18-1&lt;-300%,"&gt;±300%",AZ18/AY18-1)))))</f>
        <v>4.6014761459143072E-2</v>
      </c>
      <c r="BC18" s="78"/>
      <c r="BD18" s="94">
        <f>SUM(AH18:AK18)</f>
        <v>8153.7138525836672</v>
      </c>
    </row>
    <row r="19" spans="1:91" x14ac:dyDescent="0.45">
      <c r="B19" s="130"/>
      <c r="C19" s="92"/>
      <c r="D19" s="65"/>
      <c r="E19" s="65"/>
      <c r="F19" s="65"/>
      <c r="G19" s="65"/>
      <c r="H19" s="65"/>
      <c r="I19" s="65"/>
      <c r="J19" s="65"/>
      <c r="K19" s="65"/>
      <c r="L19" s="65"/>
      <c r="M19" s="66"/>
      <c r="N19" s="76"/>
      <c r="O19" s="92"/>
      <c r="P19" s="92"/>
      <c r="Q19" s="92"/>
      <c r="R19" s="92"/>
      <c r="S19" s="92"/>
      <c r="T19" s="92"/>
      <c r="U19" s="92"/>
      <c r="V19" s="92"/>
      <c r="W19" s="92"/>
      <c r="X19" s="92"/>
      <c r="Y19" s="92"/>
      <c r="Z19" s="92"/>
      <c r="AA19" s="92"/>
      <c r="AB19" s="92"/>
      <c r="AC19" s="92"/>
      <c r="AD19" s="92"/>
      <c r="AE19" s="92"/>
      <c r="AF19" s="92"/>
      <c r="AG19" s="92"/>
      <c r="AH19" s="92"/>
      <c r="AI19" s="92"/>
      <c r="AJ19" s="92"/>
      <c r="AK19" s="92"/>
      <c r="AL19" s="66"/>
      <c r="AM19" s="66"/>
      <c r="AN19" s="92"/>
      <c r="AO19" s="114"/>
      <c r="AP19" s="69"/>
      <c r="AQ19" s="69"/>
      <c r="AR19" s="69"/>
      <c r="AS19" s="69"/>
      <c r="AT19" s="69"/>
      <c r="AU19" s="69"/>
      <c r="AV19" s="69"/>
      <c r="AW19" s="69"/>
      <c r="AX19" s="69"/>
      <c r="AY19" s="69"/>
      <c r="AZ19" s="69"/>
      <c r="BA19" s="65"/>
      <c r="BB19" s="65"/>
      <c r="BC19" s="78"/>
      <c r="BD19" s="13"/>
    </row>
    <row r="20" spans="1:91" x14ac:dyDescent="0.45">
      <c r="A20" s="23"/>
      <c r="B20" s="118" t="s">
        <v>32</v>
      </c>
      <c r="C20" s="131"/>
      <c r="D20" s="108"/>
      <c r="E20" s="108"/>
      <c r="F20" s="108"/>
      <c r="G20" s="108"/>
      <c r="H20" s="108"/>
      <c r="I20" s="108"/>
      <c r="J20" s="108"/>
      <c r="K20" s="108"/>
      <c r="L20" s="109"/>
      <c r="M20" s="233"/>
      <c r="N20" s="76"/>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233"/>
      <c r="AM20" s="233"/>
      <c r="AN20" s="92"/>
      <c r="AO20" s="124"/>
      <c r="AP20" s="67"/>
      <c r="AQ20" s="67"/>
      <c r="AR20" s="67"/>
      <c r="AS20" s="67"/>
      <c r="AT20" s="67"/>
      <c r="AU20" s="67"/>
      <c r="AV20" s="67"/>
      <c r="AW20" s="67"/>
      <c r="AX20" s="67"/>
      <c r="AY20" s="67"/>
      <c r="AZ20" s="67"/>
      <c r="BA20" s="109"/>
      <c r="BB20" s="109"/>
      <c r="BC20" s="78"/>
      <c r="BD20" s="7"/>
    </row>
    <row r="21" spans="1:91" x14ac:dyDescent="0.45">
      <c r="A21" s="23"/>
      <c r="B21" s="122" t="s">
        <v>27</v>
      </c>
      <c r="C21" s="65"/>
      <c r="D21" s="65">
        <f t="shared" ref="D21:I21" si="46">SUM(D22:D23)</f>
        <v>3125</v>
      </c>
      <c r="E21" s="65">
        <f t="shared" si="46"/>
        <v>3250</v>
      </c>
      <c r="F21" s="65">
        <v>3365</v>
      </c>
      <c r="G21" s="65">
        <v>3455</v>
      </c>
      <c r="H21" s="65">
        <f t="shared" si="46"/>
        <v>3325</v>
      </c>
      <c r="I21" s="65">
        <f t="shared" si="46"/>
        <v>3100</v>
      </c>
      <c r="J21" s="65">
        <f>SUM(J22:J23)</f>
        <v>2893.9618359468345</v>
      </c>
      <c r="K21" s="65">
        <f>SUM(K22:K23)</f>
        <v>2481</v>
      </c>
      <c r="L21" s="66">
        <f>IF(ISERROR(J21/I21),"N/A",IF(I21&lt;0,"N/A",IF(J21&lt;0,"N/A",IF(J21/I21-1&gt;300%,"&gt;±300%",IF(J21/I21-1&lt;-300%,"&gt;±300%",J21/I21-1)))))</f>
        <v>-6.6463923888117948E-2</v>
      </c>
      <c r="M21" s="66">
        <f>IF(ISERROR(K21/J21),"N/A",IF(J21&lt;0,"N/A",IF(K21&lt;0,"N/A",IF(K21/J21-1&gt;300%,"&gt;±300%",IF(K21/J21-1&lt;-300%,"&gt;±300%",K21/J21-1)))))</f>
        <v>-0.14269774770949017</v>
      </c>
      <c r="N21" s="76"/>
      <c r="O21" s="65">
        <f>SUM(O22:O23)</f>
        <v>765</v>
      </c>
      <c r="P21" s="65">
        <f t="shared" ref="P21:AJ21" si="47">SUM(P22:P23)</f>
        <v>815</v>
      </c>
      <c r="Q21" s="65">
        <f t="shared" si="47"/>
        <v>860</v>
      </c>
      <c r="R21" s="65">
        <f t="shared" si="47"/>
        <v>860</v>
      </c>
      <c r="S21" s="65">
        <f t="shared" si="47"/>
        <v>810</v>
      </c>
      <c r="T21" s="65">
        <f t="shared" si="47"/>
        <v>845</v>
      </c>
      <c r="U21" s="65">
        <f t="shared" si="47"/>
        <v>880</v>
      </c>
      <c r="V21" s="65">
        <f t="shared" si="47"/>
        <v>905</v>
      </c>
      <c r="W21" s="65">
        <f t="shared" si="47"/>
        <v>790</v>
      </c>
      <c r="X21" s="65">
        <f t="shared" si="47"/>
        <v>870</v>
      </c>
      <c r="Y21" s="65">
        <f t="shared" si="47"/>
        <v>855</v>
      </c>
      <c r="Z21" s="65">
        <f t="shared" si="47"/>
        <v>840</v>
      </c>
      <c r="AA21" s="65">
        <f t="shared" si="47"/>
        <v>785</v>
      </c>
      <c r="AB21" s="65">
        <f t="shared" si="47"/>
        <v>845</v>
      </c>
      <c r="AC21" s="65">
        <f t="shared" si="47"/>
        <v>800</v>
      </c>
      <c r="AD21" s="65">
        <f t="shared" si="47"/>
        <v>815</v>
      </c>
      <c r="AE21" s="65">
        <f t="shared" si="47"/>
        <v>715</v>
      </c>
      <c r="AF21" s="65">
        <v>765</v>
      </c>
      <c r="AG21" s="65">
        <f t="shared" si="47"/>
        <v>766.26895957841771</v>
      </c>
      <c r="AH21" s="65">
        <f t="shared" si="47"/>
        <v>746.66114389602785</v>
      </c>
      <c r="AI21" s="65">
        <f t="shared" si="47"/>
        <v>677.76111263173766</v>
      </c>
      <c r="AJ21" s="65">
        <f t="shared" si="47"/>
        <v>703.24237350248586</v>
      </c>
      <c r="AK21" s="65">
        <f t="shared" ref="AK21" si="48">SUM(AK22:AK23)</f>
        <v>634.04139705287923</v>
      </c>
      <c r="AL21" s="66">
        <f>IF(ISERROR(AK21/AG21),"N/A",IF(AG21&lt;0,"N/A",IF(AK21&lt;0,"N/A",IF(AK21/AG21-1&gt;300%,"&gt;±300%",IF(AK21/AG21-1&lt;-300%,"&gt;±300%",AK21/AG21-1)))))</f>
        <v>-0.17256024907793055</v>
      </c>
      <c r="AM21" s="66">
        <f>IF(ISERROR(AK21/AJ21),"N/A",IF(AJ21&lt;0,"N/A",IF(AK21&lt;0,"N/A",IF(AK21/AJ21-1&gt;300%,"&gt;±300%",IF(AK21/AJ21-1&lt;-300%,"&gt;±300%",AK21/AJ21-1)))))</f>
        <v>-9.8402740018284751E-2</v>
      </c>
      <c r="AN21" s="92"/>
      <c r="AO21" s="65">
        <f t="shared" ref="AO21:AP21" si="49">SUM(AO22:AO23)</f>
        <v>1670</v>
      </c>
      <c r="AP21" s="65">
        <f t="shared" si="49"/>
        <v>1580</v>
      </c>
      <c r="AQ21" s="65">
        <f>SUM(Q21:R21)</f>
        <v>1720</v>
      </c>
      <c r="AR21" s="65">
        <f>SUM(S21:T21)</f>
        <v>1655</v>
      </c>
      <c r="AS21" s="65">
        <f>SUM(U21:V21)</f>
        <v>1785</v>
      </c>
      <c r="AT21" s="65">
        <f>SUM(W21:X21)</f>
        <v>1660</v>
      </c>
      <c r="AU21" s="65">
        <f>SUM(Y21:Z21)</f>
        <v>1695</v>
      </c>
      <c r="AV21" s="65">
        <f>SUM(AA21:AB21)</f>
        <v>1630</v>
      </c>
      <c r="AW21" s="65">
        <f>SUM(AC21:AD21)</f>
        <v>1615</v>
      </c>
      <c r="AX21" s="65">
        <f t="shared" si="27"/>
        <v>1480</v>
      </c>
      <c r="AY21" s="65">
        <f t="shared" ref="AY21" si="50">SUM(AG21:AH21)</f>
        <v>1512.9301034744456</v>
      </c>
      <c r="AZ21" s="65">
        <f t="shared" ref="AZ21" si="51">SUM(AI21:AJ21)</f>
        <v>1381.0034861342235</v>
      </c>
      <c r="BA21" s="66">
        <f>IF(ISERROR(AZ21/AX21),"N/A",IF(AX21&lt;0,"N/A",IF(AZ21&lt;0,"N/A",IF(AZ21/AX21-1&gt;300%,"&gt;±300%",IF(AZ21/AX21-1&lt;-300%,"&gt;±300%",AZ21/AX21-1)))))</f>
        <v>-6.6889536395794869E-2</v>
      </c>
      <c r="BB21" s="66">
        <f>IF(ISERROR(AZ21/AY21),"N/A",IF(AY21&lt;0,"N/A",IF(AZ21&lt;0,"N/A",IF(AZ21/AY21-1&gt;300%,"&gt;±300%",IF(AZ21/AY21-1&lt;-300%,"&gt;±300%",AZ21/AY21-1)))))</f>
        <v>-8.7199413269160586E-2</v>
      </c>
      <c r="BC21" s="78"/>
      <c r="BD21" s="9">
        <f t="shared" ref="BD21:BD22" si="52">SUM(AH21:AK21)</f>
        <v>2761.7060270831307</v>
      </c>
    </row>
    <row r="22" spans="1:91" x14ac:dyDescent="0.45">
      <c r="B22" s="108"/>
      <c r="C22" s="108" t="s">
        <v>4</v>
      </c>
      <c r="D22" s="67">
        <v>2985</v>
      </c>
      <c r="E22" s="67">
        <v>3100</v>
      </c>
      <c r="F22" s="67">
        <v>3230</v>
      </c>
      <c r="G22" s="67">
        <v>3315</v>
      </c>
      <c r="H22" s="67">
        <v>3185</v>
      </c>
      <c r="I22" s="67">
        <v>2955</v>
      </c>
      <c r="J22" s="67">
        <v>2893.9618359468345</v>
      </c>
      <c r="K22" s="67">
        <v>2481</v>
      </c>
      <c r="L22" s="68">
        <f>IF(ISERROR(J22/I22),"N/A",IF(I22&lt;0,"N/A",IF(J22&lt;0,"N/A",IF(J22/I22-1&gt;300%,"&gt;±300%",IF(J22/I22-1&lt;-300%,"&gt;±300%",J22/I22-1)))))</f>
        <v>-2.0655893080597454E-2</v>
      </c>
      <c r="M22" s="68">
        <f>IF(ISERROR(K22/J22),"N/A",IF(J22&lt;0,"N/A",IF(K22&lt;0,"N/A",IF(K22/J22-1&gt;300%,"&gt;±300%",IF(K22/J22-1&lt;-300%,"&gt;±300%",K22/J22-1)))))</f>
        <v>-0.14269774770949017</v>
      </c>
      <c r="N22" s="76"/>
      <c r="O22" s="69">
        <v>730</v>
      </c>
      <c r="P22" s="69">
        <v>775</v>
      </c>
      <c r="Q22" s="69">
        <v>825</v>
      </c>
      <c r="R22" s="69">
        <v>825</v>
      </c>
      <c r="S22" s="69">
        <v>775</v>
      </c>
      <c r="T22" s="69">
        <v>810</v>
      </c>
      <c r="U22" s="69">
        <v>845</v>
      </c>
      <c r="V22" s="69">
        <v>870</v>
      </c>
      <c r="W22" s="69">
        <v>760</v>
      </c>
      <c r="X22" s="69">
        <v>835</v>
      </c>
      <c r="Y22" s="69">
        <v>820</v>
      </c>
      <c r="Z22" s="69">
        <v>805</v>
      </c>
      <c r="AA22" s="69">
        <v>750</v>
      </c>
      <c r="AB22" s="69">
        <v>810</v>
      </c>
      <c r="AC22" s="69">
        <v>765</v>
      </c>
      <c r="AD22" s="69">
        <v>775</v>
      </c>
      <c r="AE22" s="69">
        <v>680</v>
      </c>
      <c r="AF22" s="69">
        <v>735</v>
      </c>
      <c r="AG22" s="69">
        <v>766.26895957841771</v>
      </c>
      <c r="AH22" s="69">
        <v>746.66114389602785</v>
      </c>
      <c r="AI22" s="69">
        <v>677.76111263173766</v>
      </c>
      <c r="AJ22" s="69">
        <v>703.24237350248586</v>
      </c>
      <c r="AK22" s="69">
        <v>634.04139705287923</v>
      </c>
      <c r="AL22" s="68">
        <f>IF(ISERROR(AK22/AG22),"N/A",IF(AG22&lt;0,"N/A",IF(AK22&lt;0,"N/A",IF(AK22/AG22-1&gt;300%,"&gt;±300%",IF(AK22/AG22-1&lt;-300%,"&gt;±300%",AK22/AG22-1)))))</f>
        <v>-0.17256024907793055</v>
      </c>
      <c r="AM22" s="68">
        <f>IF(ISERROR(AK22/AJ22),"N/A",IF(AJ22&lt;0,"N/A",IF(AK22&lt;0,"N/A",IF(AK22/AJ22-1&gt;300%,"&gt;±300%",IF(AK22/AJ22-1&lt;-300%,"&gt;±300%",AK22/AJ22-1)))))</f>
        <v>-9.8402740018284751E-2</v>
      </c>
      <c r="AN22" s="92"/>
      <c r="AO22" s="69">
        <v>1595</v>
      </c>
      <c r="AP22" s="69">
        <v>1505</v>
      </c>
      <c r="AQ22" s="69">
        <v>1650</v>
      </c>
      <c r="AR22" s="69">
        <v>1585</v>
      </c>
      <c r="AS22" s="69">
        <v>1715</v>
      </c>
      <c r="AT22" s="69">
        <v>1595</v>
      </c>
      <c r="AU22" s="69">
        <v>1625</v>
      </c>
      <c r="AV22" s="69">
        <v>1560</v>
      </c>
      <c r="AW22" s="69">
        <v>1540</v>
      </c>
      <c r="AX22" s="69">
        <v>1415</v>
      </c>
      <c r="AY22" s="69">
        <v>1512.9301034744456</v>
      </c>
      <c r="AZ22" s="69">
        <v>1381.0034861342235</v>
      </c>
      <c r="BA22" s="68">
        <f>IF(ISERROR(AZ22/AX22),"N/A",IF(AX22&lt;0,"N/A",IF(AZ22&lt;0,"N/A",IF(AZ22/AX22-1&gt;300%,"&gt;±300%",IF(AZ22/AX22-1&lt;-300%,"&gt;±300%",AZ22/AX22-1)))))</f>
        <v>-2.4025804852138899E-2</v>
      </c>
      <c r="BB22" s="68">
        <f>IF(ISERROR(AZ22/AY22),"N/A",IF(AY22&lt;0,"N/A",IF(AZ22&lt;0,"N/A",IF(AZ22/AY22-1&gt;300%,"&gt;±300%",IF(AZ22/AY22-1&lt;-300%,"&gt;±300%",AZ22/AY22-1)))))</f>
        <v>-8.7199413269160586E-2</v>
      </c>
      <c r="BC22" s="78"/>
      <c r="BD22" s="13">
        <f t="shared" si="52"/>
        <v>2761.7060270831307</v>
      </c>
    </row>
    <row r="23" spans="1:91" x14ac:dyDescent="0.45">
      <c r="B23" s="70"/>
      <c r="C23" s="70" t="s">
        <v>9</v>
      </c>
      <c r="D23" s="70">
        <v>140</v>
      </c>
      <c r="E23" s="70">
        <v>150</v>
      </c>
      <c r="F23" s="70">
        <v>140</v>
      </c>
      <c r="G23" s="70">
        <v>135</v>
      </c>
      <c r="H23" s="70">
        <v>140</v>
      </c>
      <c r="I23" s="70">
        <v>145</v>
      </c>
      <c r="J23" s="237" t="s">
        <v>101</v>
      </c>
      <c r="K23" s="237" t="s">
        <v>101</v>
      </c>
      <c r="L23" s="71"/>
      <c r="M23" s="71"/>
      <c r="N23" s="76"/>
      <c r="O23" s="70">
        <v>35</v>
      </c>
      <c r="P23" s="70">
        <v>40</v>
      </c>
      <c r="Q23" s="70">
        <v>35</v>
      </c>
      <c r="R23" s="70">
        <v>35</v>
      </c>
      <c r="S23" s="70">
        <v>35</v>
      </c>
      <c r="T23" s="70">
        <v>35</v>
      </c>
      <c r="U23" s="70">
        <v>35</v>
      </c>
      <c r="V23" s="70">
        <v>35</v>
      </c>
      <c r="W23" s="70">
        <v>30</v>
      </c>
      <c r="X23" s="70">
        <v>35</v>
      </c>
      <c r="Y23" s="70">
        <v>35</v>
      </c>
      <c r="Z23" s="70">
        <v>35</v>
      </c>
      <c r="AA23" s="70">
        <v>35</v>
      </c>
      <c r="AB23" s="70">
        <v>35</v>
      </c>
      <c r="AC23" s="70">
        <v>35</v>
      </c>
      <c r="AD23" s="70">
        <v>40</v>
      </c>
      <c r="AE23" s="70">
        <v>35</v>
      </c>
      <c r="AF23" s="70">
        <v>40</v>
      </c>
      <c r="AG23" s="237" t="s">
        <v>101</v>
      </c>
      <c r="AH23" s="237" t="s">
        <v>101</v>
      </c>
      <c r="AI23" s="237" t="s">
        <v>101</v>
      </c>
      <c r="AJ23" s="237" t="s">
        <v>101</v>
      </c>
      <c r="AK23" s="237" t="s">
        <v>101</v>
      </c>
      <c r="AL23" s="71"/>
      <c r="AM23" s="71"/>
      <c r="AN23" s="92"/>
      <c r="AO23" s="70">
        <v>75</v>
      </c>
      <c r="AP23" s="70">
        <v>75</v>
      </c>
      <c r="AQ23" s="70">
        <v>70</v>
      </c>
      <c r="AR23" s="70">
        <v>70</v>
      </c>
      <c r="AS23" s="70">
        <v>70</v>
      </c>
      <c r="AT23" s="70">
        <v>65</v>
      </c>
      <c r="AU23" s="70">
        <v>70</v>
      </c>
      <c r="AV23" s="70">
        <v>70</v>
      </c>
      <c r="AW23" s="70">
        <v>75</v>
      </c>
      <c r="AX23" s="70">
        <v>75</v>
      </c>
      <c r="AY23" s="237" t="s">
        <v>101</v>
      </c>
      <c r="AZ23" s="237" t="s">
        <v>101</v>
      </c>
      <c r="BA23" s="71"/>
      <c r="BB23" s="71"/>
      <c r="BC23" s="78"/>
      <c r="BD23" s="237" t="s">
        <v>101</v>
      </c>
    </row>
    <row r="24" spans="1:91" x14ac:dyDescent="0.45">
      <c r="B24" s="72"/>
      <c r="C24" s="72"/>
      <c r="D24" s="72"/>
      <c r="E24" s="72"/>
      <c r="F24" s="72"/>
      <c r="G24" s="72"/>
      <c r="H24" s="72"/>
      <c r="I24" s="72"/>
      <c r="J24" s="72"/>
      <c r="K24" s="72"/>
      <c r="L24" s="72"/>
      <c r="M24" s="230"/>
      <c r="N24" s="76"/>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230"/>
      <c r="AM24" s="230"/>
      <c r="AN24" s="92"/>
      <c r="AO24" s="72"/>
      <c r="AP24" s="72"/>
      <c r="AQ24" s="72"/>
      <c r="AR24" s="72"/>
      <c r="AS24" s="72"/>
      <c r="AT24" s="72"/>
      <c r="AU24" s="72"/>
      <c r="AV24" s="72"/>
      <c r="AW24" s="72"/>
      <c r="AX24" s="72"/>
      <c r="AY24" s="72"/>
      <c r="AZ24" s="72"/>
      <c r="BA24" s="72"/>
      <c r="BB24" s="72"/>
      <c r="BC24" s="78"/>
      <c r="BD24" s="37"/>
    </row>
    <row r="25" spans="1:91" s="75" customFormat="1" x14ac:dyDescent="0.45">
      <c r="A25" s="23"/>
      <c r="B25" s="132" t="s">
        <v>5</v>
      </c>
      <c r="C25" s="73"/>
      <c r="D25" s="73">
        <f>'Table 2 (Q2''20)'!C13</f>
        <v>2945</v>
      </c>
      <c r="E25" s="73">
        <f>'Table 2 (Q2''20)'!D13</f>
        <v>3000</v>
      </c>
      <c r="F25" s="73">
        <f>'Table 2 (Q2''20)'!E13</f>
        <v>2840</v>
      </c>
      <c r="G25" s="73">
        <f>'Table 2 (Q2''20)'!F13</f>
        <v>2505</v>
      </c>
      <c r="H25" s="73">
        <f>'Table 2 (Q2''20)'!G13</f>
        <v>2460</v>
      </c>
      <c r="I25" s="73">
        <f>'Table 2 (Q2''20)'!H13</f>
        <v>2245</v>
      </c>
      <c r="J25" s="73">
        <v>2099.8255684395326</v>
      </c>
      <c r="K25" s="73">
        <v>1784.7719668305394</v>
      </c>
      <c r="L25" s="74">
        <f>IF(ISERROR(J25/I25),"N/A",IF(I25&lt;0,"N/A",IF(J25&lt;0,"N/A",IF(J25/I25-1&gt;300%,"&gt;±300%",IF(J25/I25-1&lt;-300%,"&gt;±300%",J25/I25-1)))))</f>
        <v>-6.46656710737048E-2</v>
      </c>
      <c r="M25" s="71">
        <f>IF(ISERROR(K25/J25),"N/A",IF(J25&lt;0,"N/A",IF(K25&lt;0,"N/A",IF(K25/J25-1&gt;300%,"&gt;±300%",IF(K25/J25-1&lt;-300%,"&gt;±300%",K25/J25-1)))))</f>
        <v>-0.15003798712819871</v>
      </c>
      <c r="N25" s="76"/>
      <c r="O25" s="73">
        <v>740</v>
      </c>
      <c r="P25" s="73">
        <v>695</v>
      </c>
      <c r="Q25" s="73">
        <v>720</v>
      </c>
      <c r="R25" s="73">
        <v>660</v>
      </c>
      <c r="S25" s="73">
        <v>785</v>
      </c>
      <c r="T25" s="73">
        <v>675</v>
      </c>
      <c r="U25" s="73">
        <v>580</v>
      </c>
      <c r="V25" s="73">
        <v>600</v>
      </c>
      <c r="W25" s="73">
        <v>630</v>
      </c>
      <c r="X25" s="73">
        <v>700</v>
      </c>
      <c r="Y25" s="73">
        <v>610</v>
      </c>
      <c r="Z25" s="73">
        <v>590</v>
      </c>
      <c r="AA25" s="73">
        <v>580</v>
      </c>
      <c r="AB25" s="73">
        <v>680</v>
      </c>
      <c r="AC25" s="73">
        <v>580</v>
      </c>
      <c r="AD25" s="73">
        <v>570</v>
      </c>
      <c r="AE25" s="73">
        <v>550</v>
      </c>
      <c r="AF25" s="73">
        <v>560</v>
      </c>
      <c r="AG25" s="73">
        <v>539.64213214196081</v>
      </c>
      <c r="AH25" s="73">
        <v>540.97243769829583</v>
      </c>
      <c r="AI25" s="73">
        <v>508.7236273563351</v>
      </c>
      <c r="AJ25" s="73">
        <v>510.48737124294075</v>
      </c>
      <c r="AK25" s="73">
        <v>401.43257133825352</v>
      </c>
      <c r="AL25" s="74">
        <f>IF(ISERROR(AK25/AG25),"N/A",IF(AG25&lt;0,"N/A",IF(AK25&lt;0,"N/A",IF(AK25/AG25-1&gt;300%,"&gt;±300%",IF(AK25/AG25-1&lt;-300%,"&gt;±300%",AK25/AG25-1)))))</f>
        <v>-0.25611336211856273</v>
      </c>
      <c r="AM25" s="74">
        <f>IF(ISERROR(AK25/AJ25),"N/A",IF(AJ25&lt;0,"N/A",IF(AK25&lt;0,"N/A",IF(AK25/AJ25-1&gt;300%,"&gt;±300%",IF(AK25/AJ25-1&lt;-300%,"&gt;±300%",AK25/AJ25-1)))))</f>
        <v>-0.21362879093200537</v>
      </c>
      <c r="AN25" s="92"/>
      <c r="AO25" s="73">
        <f>E25-AP25</f>
        <v>1565</v>
      </c>
      <c r="AP25" s="73">
        <f>SUM(O25:P25)</f>
        <v>1435</v>
      </c>
      <c r="AQ25" s="73">
        <f>SUM(Q25:R25)</f>
        <v>1380</v>
      </c>
      <c r="AR25" s="73">
        <f>SUM(S25:T25)</f>
        <v>1460</v>
      </c>
      <c r="AS25" s="73">
        <f>SUM(U25:V25)</f>
        <v>1180</v>
      </c>
      <c r="AT25" s="73">
        <f>SUM(W25:X25)</f>
        <v>1330</v>
      </c>
      <c r="AU25" s="73">
        <f>SUM(Y25:Z25)</f>
        <v>1200</v>
      </c>
      <c r="AV25" s="73">
        <f>SUM(AA25:AB25)</f>
        <v>1260</v>
      </c>
      <c r="AW25" s="73">
        <f>SUM(AC25:AD25)</f>
        <v>1150</v>
      </c>
      <c r="AX25" s="73">
        <f t="shared" si="27"/>
        <v>1110</v>
      </c>
      <c r="AY25" s="73">
        <f>SUM(AG25:AH25)</f>
        <v>1080.6145698402565</v>
      </c>
      <c r="AZ25" s="73">
        <f>SUM(AI25:AJ25)</f>
        <v>1019.2109985992759</v>
      </c>
      <c r="BA25" s="74">
        <f>IF(ISERROR(AZ25/AX25),"N/A",IF(AX25&lt;0,"N/A",IF(AZ25&lt;0,"N/A",IF(AZ25/AX25-1&gt;300%,"&gt;±300%",IF(AZ25/AX25-1&lt;-300%,"&gt;±300%",AZ25/AX25-1)))))</f>
        <v>-8.1791893153805528E-2</v>
      </c>
      <c r="BB25" s="74">
        <f>IF(ISERROR(AZ25/AY25),"N/A",IF(AY25&lt;0,"N/A",IF(AZ25&lt;0,"N/A",IF(AZ25/AY25-1&gt;300%,"&gt;±300%",IF(AZ25/AY25-1&lt;-300%,"&gt;±300%",AZ25/AY25-1)))))</f>
        <v>-5.682282374746972E-2</v>
      </c>
      <c r="BC25" s="78"/>
      <c r="BD25" s="28">
        <f>SUM(AH25:AK25)</f>
        <v>1961.6160076358251</v>
      </c>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row>
    <row r="26" spans="1:91" x14ac:dyDescent="0.45">
      <c r="B26" s="122"/>
      <c r="C26" s="92"/>
      <c r="D26" s="65"/>
      <c r="E26" s="65"/>
      <c r="F26" s="65"/>
      <c r="G26" s="65"/>
      <c r="H26" s="65"/>
      <c r="I26" s="65"/>
      <c r="J26" s="65"/>
      <c r="K26" s="65"/>
      <c r="L26" s="66"/>
      <c r="M26" s="6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66"/>
      <c r="AM26" s="66"/>
      <c r="AN26" s="92"/>
      <c r="AO26" s="67"/>
      <c r="AP26" s="67"/>
      <c r="AQ26" s="67"/>
      <c r="AR26" s="67"/>
      <c r="AS26" s="67"/>
      <c r="AT26" s="67"/>
      <c r="AU26" s="67"/>
      <c r="AV26" s="67"/>
      <c r="AW26" s="67"/>
      <c r="AX26" s="67"/>
      <c r="AY26" s="67"/>
      <c r="AZ26" s="67"/>
      <c r="BA26" s="76"/>
      <c r="BB26" s="76"/>
      <c r="BC26" s="78"/>
      <c r="BD26" s="7"/>
    </row>
    <row r="27" spans="1:91" s="75" customFormat="1" x14ac:dyDescent="0.45">
      <c r="A27" s="23"/>
      <c r="B27" s="122" t="s">
        <v>6</v>
      </c>
      <c r="C27" s="65"/>
      <c r="D27" s="65">
        <f t="shared" ref="D27:I27" si="53">SUM(D28:D33)</f>
        <v>1485</v>
      </c>
      <c r="E27" s="65">
        <f t="shared" si="53"/>
        <v>1575</v>
      </c>
      <c r="F27" s="65">
        <f t="shared" si="53"/>
        <v>1685</v>
      </c>
      <c r="G27" s="65">
        <f t="shared" si="53"/>
        <v>1790</v>
      </c>
      <c r="H27" s="65">
        <f t="shared" si="53"/>
        <v>1685</v>
      </c>
      <c r="I27" s="65">
        <f t="shared" si="53"/>
        <v>1910</v>
      </c>
      <c r="J27" s="65">
        <f>SUM(J28:J33)</f>
        <v>2184.3654813631315</v>
      </c>
      <c r="K27" s="65">
        <f t="shared" ref="K27" si="54">SUM(K28:K33)</f>
        <v>2080.1999999999998</v>
      </c>
      <c r="L27" s="66">
        <f t="shared" ref="L27:M33" si="55">IF(ISERROR(J27/I27),"N/A",IF(I27&lt;0,"N/A",IF(J27&lt;0,"N/A",IF(J27/I27-1&gt;300%,"&gt;±300%",IF(J27/I27-1&lt;-300%,"&gt;±300%",J27/I27-1)))))</f>
        <v>0.14364684888122059</v>
      </c>
      <c r="M27" s="66">
        <f t="shared" si="55"/>
        <v>-4.7686837322721387E-2</v>
      </c>
      <c r="N27" s="76"/>
      <c r="O27" s="65">
        <f>SUM(O28:O33)</f>
        <v>385</v>
      </c>
      <c r="P27" s="65">
        <f t="shared" ref="P27:AF27" si="56">SUM(P28:P33)</f>
        <v>410</v>
      </c>
      <c r="Q27" s="65">
        <f>SUM(Q28:Q33)</f>
        <v>415</v>
      </c>
      <c r="R27" s="65">
        <f t="shared" si="56"/>
        <v>425</v>
      </c>
      <c r="S27" s="65">
        <f t="shared" si="56"/>
        <v>420</v>
      </c>
      <c r="T27" s="65">
        <f t="shared" si="56"/>
        <v>445</v>
      </c>
      <c r="U27" s="65">
        <f t="shared" si="56"/>
        <v>445</v>
      </c>
      <c r="V27" s="65">
        <f t="shared" si="56"/>
        <v>485</v>
      </c>
      <c r="W27" s="65">
        <f t="shared" si="56"/>
        <v>470</v>
      </c>
      <c r="X27" s="65">
        <f t="shared" si="56"/>
        <v>425</v>
      </c>
      <c r="Y27" s="65">
        <f t="shared" si="56"/>
        <v>435</v>
      </c>
      <c r="Z27" s="65">
        <f t="shared" si="56"/>
        <v>415</v>
      </c>
      <c r="AA27" s="65">
        <f t="shared" si="56"/>
        <v>420</v>
      </c>
      <c r="AB27" s="65">
        <f t="shared" si="56"/>
        <v>435</v>
      </c>
      <c r="AC27" s="65">
        <f t="shared" si="56"/>
        <v>475</v>
      </c>
      <c r="AD27" s="65">
        <f t="shared" si="56"/>
        <v>475</v>
      </c>
      <c r="AE27" s="65">
        <f t="shared" si="56"/>
        <v>465</v>
      </c>
      <c r="AF27" s="65">
        <f t="shared" si="56"/>
        <v>490</v>
      </c>
      <c r="AG27" s="65">
        <f>SUM(AG28:AG33)</f>
        <v>548.7731213327969</v>
      </c>
      <c r="AH27" s="65">
        <f t="shared" ref="AH27:AJ27" si="57">SUM(AH28:AH33)</f>
        <v>573.61908700045433</v>
      </c>
      <c r="AI27" s="65">
        <f t="shared" si="57"/>
        <v>614.19648721999374</v>
      </c>
      <c r="AJ27" s="65">
        <f t="shared" si="57"/>
        <v>447.04978711820559</v>
      </c>
      <c r="AK27" s="65">
        <f t="shared" ref="AK27" si="58">SUM(AK28:AK33)</f>
        <v>534.36760439820682</v>
      </c>
      <c r="AL27" s="66">
        <f t="shared" ref="AL27:AL33" si="59">IF(ISERROR(AK27/AG27),"N/A",IF(AG27&lt;0,"N/A",IF(AK27&lt;0,"N/A",IF(AK27/AG27-1&gt;300%,"&gt;±300%",IF(AK27/AG27-1&lt;-300%,"&gt;±300%",AK27/AG27-1)))))</f>
        <v>-2.6250405449165681E-2</v>
      </c>
      <c r="AM27" s="66">
        <f t="shared" ref="AM27:AM33" si="60">IF(ISERROR(AK27/AJ27),"N/A",IF(AJ27&lt;0,"N/A",IF(AK27&lt;0,"N/A",IF(AK27/AJ27-1&gt;300%,"&gt;±300%",IF(AK27/AJ27-1&lt;-300%,"&gt;±300%",AK27/AJ27-1)))))</f>
        <v>0.19532011824202766</v>
      </c>
      <c r="AN27" s="92"/>
      <c r="AO27" s="65">
        <f>SUM(AO28:AO33)</f>
        <v>780</v>
      </c>
      <c r="AP27" s="65">
        <f t="shared" ref="AP27" si="61">SUM(AP28:AP33)</f>
        <v>795</v>
      </c>
      <c r="AQ27" s="65">
        <f t="shared" ref="AQ27" si="62">SUM(Q27:R27)</f>
        <v>840</v>
      </c>
      <c r="AR27" s="65">
        <f t="shared" ref="AR27" si="63">SUM(S27:T27)</f>
        <v>865</v>
      </c>
      <c r="AS27" s="65">
        <f t="shared" ref="AS27" si="64">SUM(U27:V27)</f>
        <v>930</v>
      </c>
      <c r="AT27" s="65">
        <f t="shared" ref="AT27" si="65">SUM(W27:X27)</f>
        <v>895</v>
      </c>
      <c r="AU27" s="65">
        <f t="shared" ref="AU27" si="66">SUM(Y27:Z27)</f>
        <v>850</v>
      </c>
      <c r="AV27" s="65">
        <f t="shared" ref="AV27" si="67">SUM(AA27:AB27)</f>
        <v>855</v>
      </c>
      <c r="AW27" s="65">
        <f t="shared" ref="AW27" si="68">SUM(AC27:AD27)</f>
        <v>950</v>
      </c>
      <c r="AX27" s="65">
        <f t="shared" si="27"/>
        <v>955</v>
      </c>
      <c r="AY27" s="65">
        <f t="shared" ref="AY27" si="69">SUM(AG27:AH27)</f>
        <v>1122.3922083332513</v>
      </c>
      <c r="AZ27" s="65">
        <f t="shared" ref="AZ27" si="70">SUM(AI27:AJ27)</f>
        <v>1061.2462743381993</v>
      </c>
      <c r="BA27" s="66">
        <f t="shared" ref="BA27:BA33" si="71">IF(ISERROR(AZ27/AX27),"N/A",IF(AX27&lt;0,"N/A",IF(AZ27&lt;0,"N/A",IF(AZ27/AX27-1&gt;300%,"&gt;±300%",IF(AZ27/AX27-1&lt;-300%,"&gt;±300%",AZ27/AX27-1)))))</f>
        <v>0.11125264328607254</v>
      </c>
      <c r="BB27" s="66">
        <f t="shared" ref="BB27:BB33" si="72">IF(ISERROR(AZ27/AY27),"N/A",IF(AY27&lt;0,"N/A",IF(AZ27&lt;0,"N/A",IF(AZ27/AY27-1&gt;300%,"&gt;±300%",IF(AZ27/AY27-1&lt;-300%,"&gt;±300%",AZ27/AY27-1)))))</f>
        <v>-5.4478223869580789E-2</v>
      </c>
      <c r="BC27" s="78"/>
      <c r="BD27" s="65">
        <f t="shared" ref="BD27:BD33" si="73">SUM(AH27:AK27)</f>
        <v>2169.2329657368605</v>
      </c>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row>
    <row r="28" spans="1:91" x14ac:dyDescent="0.45">
      <c r="B28" s="108"/>
      <c r="C28" s="108" t="s">
        <v>12</v>
      </c>
      <c r="D28" s="67">
        <v>535</v>
      </c>
      <c r="E28" s="67">
        <v>540</v>
      </c>
      <c r="F28" s="67">
        <v>505</v>
      </c>
      <c r="G28" s="67">
        <v>560</v>
      </c>
      <c r="H28" s="67">
        <v>565</v>
      </c>
      <c r="I28" s="67">
        <v>570</v>
      </c>
      <c r="J28" s="67">
        <v>691.84355737018177</v>
      </c>
      <c r="K28" s="67">
        <v>608.4</v>
      </c>
      <c r="L28" s="68">
        <f t="shared" si="55"/>
        <v>0.21376062696523124</v>
      </c>
      <c r="M28" s="68">
        <f t="shared" si="55"/>
        <v>-0.12061044217476757</v>
      </c>
      <c r="N28" s="76"/>
      <c r="O28" s="67">
        <v>145</v>
      </c>
      <c r="P28" s="67">
        <v>125</v>
      </c>
      <c r="Q28" s="67">
        <v>135</v>
      </c>
      <c r="R28" s="67">
        <v>130</v>
      </c>
      <c r="S28" s="67">
        <v>125</v>
      </c>
      <c r="T28" s="67">
        <v>115</v>
      </c>
      <c r="U28" s="67">
        <v>140</v>
      </c>
      <c r="V28" s="67">
        <v>135</v>
      </c>
      <c r="W28" s="67">
        <v>165</v>
      </c>
      <c r="X28" s="67">
        <v>130</v>
      </c>
      <c r="Y28" s="67">
        <v>150</v>
      </c>
      <c r="Z28" s="67">
        <v>135</v>
      </c>
      <c r="AA28" s="67">
        <v>160</v>
      </c>
      <c r="AB28" s="67">
        <v>135</v>
      </c>
      <c r="AC28" s="67">
        <v>145</v>
      </c>
      <c r="AD28" s="67">
        <v>135</v>
      </c>
      <c r="AE28" s="67">
        <v>155</v>
      </c>
      <c r="AF28" s="67">
        <v>135</v>
      </c>
      <c r="AG28" s="67">
        <v>138.49558265144424</v>
      </c>
      <c r="AH28" s="67">
        <v>200.48774859204042</v>
      </c>
      <c r="AI28" s="67">
        <v>161.89193140104905</v>
      </c>
      <c r="AJ28" s="67">
        <v>190.96829472564815</v>
      </c>
      <c r="AK28" s="67">
        <v>161.58014644812044</v>
      </c>
      <c r="AL28" s="68">
        <f t="shared" si="59"/>
        <v>0.16668086703367124</v>
      </c>
      <c r="AM28" s="68">
        <f t="shared" si="60"/>
        <v>-0.15389019585553598</v>
      </c>
      <c r="AN28" s="92"/>
      <c r="AO28" s="69">
        <v>270</v>
      </c>
      <c r="AP28" s="69">
        <v>270</v>
      </c>
      <c r="AQ28" s="69">
        <v>265</v>
      </c>
      <c r="AR28" s="69">
        <v>240</v>
      </c>
      <c r="AS28" s="69">
        <v>275</v>
      </c>
      <c r="AT28" s="69">
        <v>295</v>
      </c>
      <c r="AU28" s="69">
        <v>285</v>
      </c>
      <c r="AV28" s="69">
        <v>295</v>
      </c>
      <c r="AW28" s="69">
        <v>280</v>
      </c>
      <c r="AX28" s="69">
        <v>290</v>
      </c>
      <c r="AY28" s="69">
        <v>338.98333124348466</v>
      </c>
      <c r="AZ28" s="69">
        <v>352.86022612669717</v>
      </c>
      <c r="BA28" s="68">
        <f t="shared" si="71"/>
        <v>0.21675940043688691</v>
      </c>
      <c r="BB28" s="68">
        <f t="shared" si="72"/>
        <v>4.0936806043849527E-2</v>
      </c>
      <c r="BC28" s="78"/>
      <c r="BD28" s="13">
        <f t="shared" si="73"/>
        <v>714.92812116685798</v>
      </c>
    </row>
    <row r="29" spans="1:91" x14ac:dyDescent="0.45">
      <c r="B29" s="108"/>
      <c r="C29" s="108" t="s">
        <v>13</v>
      </c>
      <c r="D29" s="67">
        <v>50</v>
      </c>
      <c r="E29" s="67">
        <v>65</v>
      </c>
      <c r="F29" s="67">
        <v>205</v>
      </c>
      <c r="G29" s="67">
        <v>215</v>
      </c>
      <c r="H29" s="67">
        <v>100</v>
      </c>
      <c r="I29" s="67">
        <v>235</v>
      </c>
      <c r="J29" s="67">
        <v>218.82799632930983</v>
      </c>
      <c r="K29" s="67">
        <v>122.4</v>
      </c>
      <c r="L29" s="68">
        <f t="shared" si="55"/>
        <v>-6.881703689655394E-2</v>
      </c>
      <c r="M29" s="68">
        <f t="shared" si="55"/>
        <v>-0.44065657935375546</v>
      </c>
      <c r="N29" s="76"/>
      <c r="O29" s="69">
        <v>15</v>
      </c>
      <c r="P29" s="69">
        <v>15</v>
      </c>
      <c r="Q29" s="69">
        <v>55</v>
      </c>
      <c r="R29" s="69">
        <v>50</v>
      </c>
      <c r="S29" s="69">
        <v>50</v>
      </c>
      <c r="T29" s="69">
        <v>50</v>
      </c>
      <c r="U29" s="69">
        <v>55</v>
      </c>
      <c r="V29" s="69">
        <v>60</v>
      </c>
      <c r="W29" s="69">
        <v>55</v>
      </c>
      <c r="X29" s="69">
        <v>55</v>
      </c>
      <c r="Y29" s="69">
        <v>35</v>
      </c>
      <c r="Z29" s="69">
        <v>15</v>
      </c>
      <c r="AA29" s="69">
        <v>25</v>
      </c>
      <c r="AB29" s="69">
        <v>25</v>
      </c>
      <c r="AC29" s="69">
        <v>55</v>
      </c>
      <c r="AD29" s="69">
        <v>55</v>
      </c>
      <c r="AE29" s="69">
        <v>55</v>
      </c>
      <c r="AF29" s="69">
        <v>55</v>
      </c>
      <c r="AG29" s="67">
        <v>54.706999082327457</v>
      </c>
      <c r="AH29" s="67">
        <v>54.706999082327457</v>
      </c>
      <c r="AI29" s="67">
        <v>54.706999082327457</v>
      </c>
      <c r="AJ29" s="67">
        <v>54.706999082327457</v>
      </c>
      <c r="AK29" s="67">
        <v>34.339649626480693</v>
      </c>
      <c r="AL29" s="68">
        <f t="shared" si="59"/>
        <v>-0.3722987880434887</v>
      </c>
      <c r="AM29" s="68">
        <f t="shared" si="60"/>
        <v>-0.3722987880434887</v>
      </c>
      <c r="AN29" s="92"/>
      <c r="AO29" s="69">
        <v>35</v>
      </c>
      <c r="AP29" s="69">
        <v>30</v>
      </c>
      <c r="AQ29" s="69">
        <v>105</v>
      </c>
      <c r="AR29" s="69">
        <v>100</v>
      </c>
      <c r="AS29" s="69">
        <v>115</v>
      </c>
      <c r="AT29" s="69">
        <v>110</v>
      </c>
      <c r="AU29" s="69">
        <v>50</v>
      </c>
      <c r="AV29" s="69">
        <v>50</v>
      </c>
      <c r="AW29" s="69">
        <v>110</v>
      </c>
      <c r="AX29" s="69">
        <v>110</v>
      </c>
      <c r="AY29" s="69">
        <v>109.41399816465491</v>
      </c>
      <c r="AZ29" s="69">
        <v>109.41399816465491</v>
      </c>
      <c r="BA29" s="68">
        <f t="shared" si="71"/>
        <v>-5.3272894122280423E-3</v>
      </c>
      <c r="BB29" s="68">
        <f t="shared" si="72"/>
        <v>0</v>
      </c>
      <c r="BC29" s="78"/>
      <c r="BD29" s="13">
        <f t="shared" si="73"/>
        <v>198.46064687346308</v>
      </c>
    </row>
    <row r="30" spans="1:91" x14ac:dyDescent="0.45">
      <c r="B30" s="108"/>
      <c r="C30" s="108" t="s">
        <v>10</v>
      </c>
      <c r="D30" s="69">
        <v>195</v>
      </c>
      <c r="E30" s="69">
        <v>215</v>
      </c>
      <c r="F30" s="69">
        <v>205</v>
      </c>
      <c r="G30" s="69">
        <v>195</v>
      </c>
      <c r="H30" s="69">
        <v>210</v>
      </c>
      <c r="I30" s="69">
        <v>205</v>
      </c>
      <c r="J30" s="69">
        <v>145.15191837168101</v>
      </c>
      <c r="K30" s="67">
        <v>140.5</v>
      </c>
      <c r="L30" s="68">
        <f t="shared" si="55"/>
        <v>-0.29194186160155611</v>
      </c>
      <c r="M30" s="68">
        <f t="shared" si="55"/>
        <v>-3.2048617916086708E-2</v>
      </c>
      <c r="N30" s="76"/>
      <c r="O30" s="69">
        <v>55</v>
      </c>
      <c r="P30" s="69">
        <v>60</v>
      </c>
      <c r="Q30" s="69">
        <v>60</v>
      </c>
      <c r="R30" s="69">
        <v>50</v>
      </c>
      <c r="S30" s="69">
        <v>50</v>
      </c>
      <c r="T30" s="69">
        <v>50</v>
      </c>
      <c r="U30" s="69">
        <v>50</v>
      </c>
      <c r="V30" s="69">
        <v>50</v>
      </c>
      <c r="W30" s="69">
        <v>50</v>
      </c>
      <c r="X30" s="69">
        <v>50</v>
      </c>
      <c r="Y30" s="69">
        <v>55</v>
      </c>
      <c r="Z30" s="69">
        <v>50</v>
      </c>
      <c r="AA30" s="69">
        <v>50</v>
      </c>
      <c r="AB30" s="69">
        <v>65</v>
      </c>
      <c r="AC30" s="69">
        <v>55</v>
      </c>
      <c r="AD30" s="69">
        <v>50</v>
      </c>
      <c r="AE30" s="69">
        <v>50</v>
      </c>
      <c r="AF30" s="69">
        <v>55</v>
      </c>
      <c r="AG30" s="67">
        <v>34.989784720000003</v>
      </c>
      <c r="AH30" s="67">
        <v>35.739224099999994</v>
      </c>
      <c r="AI30" s="67">
        <v>37.529548059999996</v>
      </c>
      <c r="AJ30" s="67">
        <v>36.166362800000002</v>
      </c>
      <c r="AK30" s="67">
        <v>31.907778800000003</v>
      </c>
      <c r="AL30" s="68">
        <f t="shared" si="59"/>
        <v>-8.8083020363321607E-2</v>
      </c>
      <c r="AM30" s="68">
        <f t="shared" si="60"/>
        <v>-0.11774985567528506</v>
      </c>
      <c r="AN30" s="92"/>
      <c r="AO30" s="69">
        <v>100</v>
      </c>
      <c r="AP30" s="69">
        <v>115</v>
      </c>
      <c r="AQ30" s="69">
        <v>110</v>
      </c>
      <c r="AR30" s="69">
        <v>100</v>
      </c>
      <c r="AS30" s="69">
        <v>100</v>
      </c>
      <c r="AT30" s="69">
        <v>100</v>
      </c>
      <c r="AU30" s="69">
        <v>105</v>
      </c>
      <c r="AV30" s="69">
        <v>115</v>
      </c>
      <c r="AW30" s="69">
        <v>105</v>
      </c>
      <c r="AX30" s="69">
        <v>105</v>
      </c>
      <c r="AY30" s="69">
        <v>70.72900881999999</v>
      </c>
      <c r="AZ30" s="69">
        <v>73.695910859999998</v>
      </c>
      <c r="BA30" s="68">
        <f t="shared" si="71"/>
        <v>-0.29813418228571431</v>
      </c>
      <c r="BB30" s="68">
        <f t="shared" si="72"/>
        <v>4.1947456771952663E-2</v>
      </c>
      <c r="BC30" s="78"/>
      <c r="BD30" s="13">
        <f t="shared" si="73"/>
        <v>141.34291375999999</v>
      </c>
    </row>
    <row r="31" spans="1:91" x14ac:dyDescent="0.45">
      <c r="B31" s="108"/>
      <c r="C31" s="108" t="s">
        <v>11</v>
      </c>
      <c r="D31" s="67">
        <v>145</v>
      </c>
      <c r="E31" s="67">
        <v>175</v>
      </c>
      <c r="F31" s="67">
        <v>200</v>
      </c>
      <c r="G31" s="67">
        <v>205</v>
      </c>
      <c r="H31" s="67">
        <v>180</v>
      </c>
      <c r="I31" s="67">
        <v>245</v>
      </c>
      <c r="J31" s="67">
        <v>302.68517329239558</v>
      </c>
      <c r="K31" s="67">
        <v>477.5</v>
      </c>
      <c r="L31" s="68">
        <f t="shared" si="55"/>
        <v>0.23544968690773693</v>
      </c>
      <c r="M31" s="68">
        <f t="shared" si="55"/>
        <v>0.57754671233510435</v>
      </c>
      <c r="N31" s="76"/>
      <c r="O31" s="69">
        <v>40</v>
      </c>
      <c r="P31" s="69">
        <v>50</v>
      </c>
      <c r="Q31" s="69">
        <v>30</v>
      </c>
      <c r="R31" s="69">
        <v>45</v>
      </c>
      <c r="S31" s="69">
        <v>70</v>
      </c>
      <c r="T31" s="69">
        <v>70</v>
      </c>
      <c r="U31" s="69">
        <v>60</v>
      </c>
      <c r="V31" s="69">
        <v>80</v>
      </c>
      <c r="W31" s="69">
        <v>60</v>
      </c>
      <c r="X31" s="69">
        <v>5</v>
      </c>
      <c r="Y31" s="69">
        <v>40</v>
      </c>
      <c r="Z31" s="69">
        <v>50</v>
      </c>
      <c r="AA31" s="69">
        <v>45</v>
      </c>
      <c r="AB31" s="69">
        <v>35</v>
      </c>
      <c r="AC31" s="69">
        <v>60</v>
      </c>
      <c r="AD31" s="69">
        <v>60</v>
      </c>
      <c r="AE31" s="69">
        <v>65</v>
      </c>
      <c r="AF31" s="69">
        <v>65</v>
      </c>
      <c r="AG31" s="67">
        <v>113.8158952167764</v>
      </c>
      <c r="AH31" s="67">
        <v>70.953878080441257</v>
      </c>
      <c r="AI31" s="67">
        <v>144.30575166380027</v>
      </c>
      <c r="AJ31" s="67">
        <v>-26.390351668622337</v>
      </c>
      <c r="AK31" s="67">
        <v>132.29153495587286</v>
      </c>
      <c r="AL31" s="68">
        <f t="shared" si="59"/>
        <v>0.16232916943549336</v>
      </c>
      <c r="AM31" s="68" t="str">
        <f t="shared" si="60"/>
        <v>N/A</v>
      </c>
      <c r="AN31" s="92"/>
      <c r="AO31" s="69">
        <v>85</v>
      </c>
      <c r="AP31" s="69">
        <v>90</v>
      </c>
      <c r="AQ31" s="69">
        <v>75</v>
      </c>
      <c r="AR31" s="69">
        <v>140</v>
      </c>
      <c r="AS31" s="69">
        <v>140</v>
      </c>
      <c r="AT31" s="69">
        <v>65</v>
      </c>
      <c r="AU31" s="69">
        <v>90</v>
      </c>
      <c r="AV31" s="69">
        <v>80</v>
      </c>
      <c r="AW31" s="69">
        <v>120</v>
      </c>
      <c r="AX31" s="69">
        <v>130</v>
      </c>
      <c r="AY31" s="69">
        <v>184.76977329721765</v>
      </c>
      <c r="AZ31" s="69">
        <v>117.91539999517792</v>
      </c>
      <c r="BA31" s="68">
        <f t="shared" si="71"/>
        <v>-9.295846157555443E-2</v>
      </c>
      <c r="BB31" s="68">
        <f t="shared" si="72"/>
        <v>-0.36182527103336792</v>
      </c>
      <c r="BC31" s="78"/>
      <c r="BD31" s="13">
        <f t="shared" si="73"/>
        <v>321.16081303149201</v>
      </c>
    </row>
    <row r="32" spans="1:91" x14ac:dyDescent="0.45">
      <c r="B32" s="108"/>
      <c r="C32" s="108" t="s">
        <v>58</v>
      </c>
      <c r="D32" s="67">
        <v>220</v>
      </c>
      <c r="E32" s="67">
        <v>220</v>
      </c>
      <c r="F32" s="67">
        <v>225</v>
      </c>
      <c r="G32" s="67">
        <v>230</v>
      </c>
      <c r="H32" s="67">
        <v>235</v>
      </c>
      <c r="I32" s="67">
        <v>240</v>
      </c>
      <c r="J32" s="67">
        <v>248.88000000000005</v>
      </c>
      <c r="K32" s="67">
        <v>228.5</v>
      </c>
      <c r="L32" s="68">
        <f t="shared" si="55"/>
        <v>3.7000000000000144E-2</v>
      </c>
      <c r="M32" s="68">
        <f t="shared" si="55"/>
        <v>-8.1886853101896695E-2</v>
      </c>
      <c r="N32" s="76"/>
      <c r="O32" s="69">
        <v>45</v>
      </c>
      <c r="P32" s="69">
        <v>65</v>
      </c>
      <c r="Q32" s="69">
        <v>50</v>
      </c>
      <c r="R32" s="69">
        <v>65</v>
      </c>
      <c r="S32" s="69">
        <v>45</v>
      </c>
      <c r="T32" s="69">
        <v>65</v>
      </c>
      <c r="U32" s="69">
        <v>50</v>
      </c>
      <c r="V32" s="69">
        <v>70</v>
      </c>
      <c r="W32" s="69">
        <v>45</v>
      </c>
      <c r="X32" s="69">
        <v>75</v>
      </c>
      <c r="Y32" s="69">
        <v>55</v>
      </c>
      <c r="Z32" s="69">
        <v>70</v>
      </c>
      <c r="AA32" s="69">
        <v>45</v>
      </c>
      <c r="AB32" s="69">
        <v>70</v>
      </c>
      <c r="AC32" s="69">
        <v>55</v>
      </c>
      <c r="AD32" s="69">
        <v>70</v>
      </c>
      <c r="AE32" s="69">
        <v>45</v>
      </c>
      <c r="AF32" s="69">
        <v>70</v>
      </c>
      <c r="AG32" s="67">
        <v>62.22</v>
      </c>
      <c r="AH32" s="67">
        <v>67.320000000000007</v>
      </c>
      <c r="AI32" s="67">
        <v>72.42</v>
      </c>
      <c r="AJ32" s="67">
        <v>46.92</v>
      </c>
      <c r="AK32" s="67">
        <v>59.108999999999995</v>
      </c>
      <c r="AL32" s="68">
        <f t="shared" si="59"/>
        <v>-5.0000000000000044E-2</v>
      </c>
      <c r="AM32" s="68">
        <f t="shared" si="60"/>
        <v>0.25978260869565206</v>
      </c>
      <c r="AN32" s="92"/>
      <c r="AO32" s="69">
        <v>110</v>
      </c>
      <c r="AP32" s="69">
        <v>110</v>
      </c>
      <c r="AQ32" s="69">
        <v>115</v>
      </c>
      <c r="AR32" s="69">
        <v>110</v>
      </c>
      <c r="AS32" s="69">
        <v>120</v>
      </c>
      <c r="AT32" s="69">
        <v>120</v>
      </c>
      <c r="AU32" s="69">
        <v>125</v>
      </c>
      <c r="AV32" s="69">
        <v>115</v>
      </c>
      <c r="AW32" s="69">
        <v>125</v>
      </c>
      <c r="AX32" s="69">
        <v>115</v>
      </c>
      <c r="AY32" s="69">
        <v>129.54000000000002</v>
      </c>
      <c r="AZ32" s="69">
        <v>119.34</v>
      </c>
      <c r="BA32" s="68">
        <f t="shared" si="71"/>
        <v>3.7739130434782719E-2</v>
      </c>
      <c r="BB32" s="68">
        <f t="shared" si="72"/>
        <v>-7.8740157480315043E-2</v>
      </c>
      <c r="BC32" s="78"/>
      <c r="BD32" s="13">
        <f t="shared" si="73"/>
        <v>245.76900000000001</v>
      </c>
    </row>
    <row r="33" spans="1:91" x14ac:dyDescent="0.45">
      <c r="B33" s="70"/>
      <c r="C33" s="70" t="s">
        <v>2</v>
      </c>
      <c r="D33" s="70">
        <v>340</v>
      </c>
      <c r="E33" s="70">
        <v>360</v>
      </c>
      <c r="F33" s="70">
        <v>345</v>
      </c>
      <c r="G33" s="70">
        <v>385</v>
      </c>
      <c r="H33" s="70">
        <v>395</v>
      </c>
      <c r="I33" s="70">
        <v>415</v>
      </c>
      <c r="J33" s="70">
        <v>576.97683599956338</v>
      </c>
      <c r="K33" s="70">
        <v>502.9</v>
      </c>
      <c r="L33" s="71">
        <f t="shared" si="55"/>
        <v>0.39030562891461051</v>
      </c>
      <c r="M33" s="71">
        <f t="shared" si="55"/>
        <v>-0.12838788557469827</v>
      </c>
      <c r="N33" s="76"/>
      <c r="O33" s="70">
        <v>85</v>
      </c>
      <c r="P33" s="70">
        <v>95</v>
      </c>
      <c r="Q33" s="70">
        <v>85</v>
      </c>
      <c r="R33" s="70">
        <v>85</v>
      </c>
      <c r="S33" s="70">
        <v>80</v>
      </c>
      <c r="T33" s="70">
        <v>95</v>
      </c>
      <c r="U33" s="70">
        <v>90</v>
      </c>
      <c r="V33" s="70">
        <v>90</v>
      </c>
      <c r="W33" s="70">
        <v>95</v>
      </c>
      <c r="X33" s="70">
        <v>110</v>
      </c>
      <c r="Y33" s="70">
        <v>100</v>
      </c>
      <c r="Z33" s="70">
        <v>95</v>
      </c>
      <c r="AA33" s="70">
        <v>95</v>
      </c>
      <c r="AB33" s="70">
        <v>105</v>
      </c>
      <c r="AC33" s="70">
        <v>105</v>
      </c>
      <c r="AD33" s="70">
        <v>105</v>
      </c>
      <c r="AE33" s="70">
        <v>95</v>
      </c>
      <c r="AF33" s="70">
        <v>110</v>
      </c>
      <c r="AG33" s="70">
        <v>144.54485966224877</v>
      </c>
      <c r="AH33" s="70">
        <v>144.41123714564523</v>
      </c>
      <c r="AI33" s="70">
        <v>143.34225701281702</v>
      </c>
      <c r="AJ33" s="70">
        <v>144.67848217885231</v>
      </c>
      <c r="AK33" s="70">
        <v>115.13949456773284</v>
      </c>
      <c r="AL33" s="71">
        <f t="shared" si="59"/>
        <v>-0.2034341806635398</v>
      </c>
      <c r="AM33" s="71">
        <f t="shared" si="60"/>
        <v>-0.20416987492724181</v>
      </c>
      <c r="AN33" s="92"/>
      <c r="AO33" s="70">
        <v>180</v>
      </c>
      <c r="AP33" s="70">
        <v>180</v>
      </c>
      <c r="AQ33" s="70">
        <v>170</v>
      </c>
      <c r="AR33" s="70">
        <v>175</v>
      </c>
      <c r="AS33" s="70">
        <v>180</v>
      </c>
      <c r="AT33" s="70">
        <v>205</v>
      </c>
      <c r="AU33" s="70">
        <v>195</v>
      </c>
      <c r="AV33" s="70">
        <v>200</v>
      </c>
      <c r="AW33" s="70">
        <v>210</v>
      </c>
      <c r="AX33" s="70">
        <v>205</v>
      </c>
      <c r="AY33" s="70">
        <v>288.95609680789403</v>
      </c>
      <c r="AZ33" s="70">
        <v>288.02073919166935</v>
      </c>
      <c r="BA33" s="71">
        <f t="shared" si="71"/>
        <v>0.40497921556911876</v>
      </c>
      <c r="BB33" s="71">
        <f t="shared" si="72"/>
        <v>-3.2370232937031229E-3</v>
      </c>
      <c r="BC33" s="78"/>
      <c r="BD33" s="29">
        <f t="shared" si="73"/>
        <v>547.57147090504736</v>
      </c>
    </row>
    <row r="34" spans="1:91" x14ac:dyDescent="0.45">
      <c r="B34" s="72"/>
      <c r="C34" s="72"/>
      <c r="D34" s="72"/>
      <c r="E34" s="72"/>
      <c r="F34" s="72"/>
      <c r="G34" s="72"/>
      <c r="H34" s="72"/>
      <c r="I34" s="72"/>
      <c r="J34" s="72"/>
      <c r="K34" s="72"/>
      <c r="L34" s="72"/>
      <c r="M34" s="230"/>
      <c r="N34" s="76"/>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230"/>
      <c r="AM34" s="230"/>
      <c r="AN34" s="92"/>
      <c r="AO34" s="72"/>
      <c r="AP34" s="72"/>
      <c r="AQ34" s="72"/>
      <c r="AR34" s="72"/>
      <c r="AS34" s="72"/>
      <c r="AT34" s="72"/>
      <c r="AU34" s="72"/>
      <c r="AV34" s="72"/>
      <c r="AW34" s="72"/>
      <c r="AX34" s="72"/>
      <c r="AY34" s="72"/>
      <c r="AZ34" s="72"/>
      <c r="BA34" s="72"/>
      <c r="BB34" s="72"/>
      <c r="BC34" s="78"/>
      <c r="BD34" s="37"/>
    </row>
    <row r="35" spans="1:91" s="75" customFormat="1" x14ac:dyDescent="0.45">
      <c r="A35" s="23"/>
      <c r="B35" s="122" t="s">
        <v>3</v>
      </c>
      <c r="C35" s="65"/>
      <c r="D35" s="65">
        <f>SUM(D36:D38)</f>
        <v>935</v>
      </c>
      <c r="E35" s="65">
        <f t="shared" ref="E35:J35" si="74">SUM(E36:E38)</f>
        <v>150</v>
      </c>
      <c r="F35" s="65">
        <f t="shared" si="74"/>
        <v>305</v>
      </c>
      <c r="G35" s="65">
        <f t="shared" si="74"/>
        <v>535</v>
      </c>
      <c r="H35" s="65">
        <f t="shared" si="74"/>
        <v>275</v>
      </c>
      <c r="I35" s="65">
        <f t="shared" si="74"/>
        <v>15</v>
      </c>
      <c r="J35" s="65">
        <f t="shared" si="74"/>
        <v>1252</v>
      </c>
      <c r="K35" s="65">
        <f>SUM(K36:K38)</f>
        <v>604.5</v>
      </c>
      <c r="L35" s="66" t="str">
        <f t="shared" ref="L35:M38" si="75">IF(ISERROR(J35/I35),"N/A",IF(I35&lt;0,"N/A",IF(J35&lt;0,"N/A",IF(J35/I35-1&gt;300%,"&gt;±300%",IF(J35/I35-1&lt;-300%,"&gt;±300%",J35/I35-1)))))</f>
        <v>&gt;±300%</v>
      </c>
      <c r="M35" s="66">
        <f t="shared" si="75"/>
        <v>-0.51717252396166136</v>
      </c>
      <c r="N35" s="76"/>
      <c r="O35" s="65">
        <f t="shared" ref="O35" si="76">SUM(O36:O38)</f>
        <v>-175</v>
      </c>
      <c r="P35" s="65">
        <f t="shared" ref="P35:AF35" si="77">SUM(P36:P38)</f>
        <v>0</v>
      </c>
      <c r="Q35" s="65">
        <f t="shared" si="77"/>
        <v>-10</v>
      </c>
      <c r="R35" s="65">
        <f t="shared" si="77"/>
        <v>115</v>
      </c>
      <c r="S35" s="65">
        <f t="shared" si="77"/>
        <v>285</v>
      </c>
      <c r="T35" s="65">
        <f t="shared" si="77"/>
        <v>-95</v>
      </c>
      <c r="U35" s="65">
        <f t="shared" si="77"/>
        <v>165</v>
      </c>
      <c r="V35" s="65">
        <f t="shared" si="77"/>
        <v>95</v>
      </c>
      <c r="W35" s="65">
        <f t="shared" si="77"/>
        <v>50</v>
      </c>
      <c r="X35" s="65">
        <f t="shared" si="77"/>
        <v>225</v>
      </c>
      <c r="Y35" s="65">
        <f>SUM(Y36:Y38)</f>
        <v>80</v>
      </c>
      <c r="Z35" s="65">
        <f t="shared" si="77"/>
        <v>105</v>
      </c>
      <c r="AA35" s="65">
        <f t="shared" si="77"/>
        <v>-10</v>
      </c>
      <c r="AB35" s="65">
        <f t="shared" si="77"/>
        <v>100</v>
      </c>
      <c r="AC35" s="65">
        <f t="shared" si="77"/>
        <v>60</v>
      </c>
      <c r="AD35" s="65">
        <f t="shared" si="77"/>
        <v>-55</v>
      </c>
      <c r="AE35" s="65">
        <f t="shared" si="77"/>
        <v>65</v>
      </c>
      <c r="AF35" s="65">
        <f t="shared" si="77"/>
        <v>-65</v>
      </c>
      <c r="AG35" s="65">
        <f>SUM(AG36:AG38)</f>
        <v>793.88759599322509</v>
      </c>
      <c r="AH35" s="65">
        <f t="shared" ref="AH35:AJ35" si="78">SUM(AH36:AH38)</f>
        <v>125.96520600405151</v>
      </c>
      <c r="AI35" s="65">
        <f t="shared" si="78"/>
        <v>250.73299420174169</v>
      </c>
      <c r="AJ35" s="65">
        <f t="shared" si="78"/>
        <v>81.504818220724701</v>
      </c>
      <c r="AK35" s="65">
        <f t="shared" ref="AK35" si="79">SUM(AK36:AK38)</f>
        <v>78.878057577637918</v>
      </c>
      <c r="AL35" s="66">
        <f>IF(ISERROR(AK35/AG35),"N/A",IF(AG35&lt;0,"N/A",IF(AK35&lt;0,"N/A",IF(AK35/AG35-1&gt;300%,"&gt;±300%",IF(AK35/AG35-1&lt;-300%,"&gt;±300%",AK35/AG35-1)))))</f>
        <v>-0.90064329260749521</v>
      </c>
      <c r="AM35" s="66">
        <f>IF(ISERROR(AK35/AJ35),"N/A",IF(AJ35&lt;0,"N/A",IF(AK35&lt;0,"N/A",IF(AK35/AJ35-1&gt;300%,"&gt;±300%",IF(AK35/AJ35-1&lt;-300%,"&gt;±300%",AK35/AJ35-1)))))</f>
        <v>-3.2228286626849512E-2</v>
      </c>
      <c r="AN35" s="92"/>
      <c r="AO35" s="65">
        <f t="shared" ref="AO35:AP35" si="80">SUM(AO36:AO38)</f>
        <v>325</v>
      </c>
      <c r="AP35" s="65">
        <f t="shared" si="80"/>
        <v>-175</v>
      </c>
      <c r="AQ35" s="65">
        <f>SUM(Q35:R35)</f>
        <v>105</v>
      </c>
      <c r="AR35" s="65">
        <f>SUM(S35:T35)</f>
        <v>190</v>
      </c>
      <c r="AS35" s="65">
        <f>SUM(U35:V35)</f>
        <v>260</v>
      </c>
      <c r="AT35" s="65">
        <f>SUM(W35:X35)</f>
        <v>275</v>
      </c>
      <c r="AU35" s="65">
        <f>SUM(Y35:Z35)</f>
        <v>185</v>
      </c>
      <c r="AV35" s="65">
        <f>SUM(AA35:AB35)</f>
        <v>90</v>
      </c>
      <c r="AW35" s="65">
        <f>SUM(AC35:AD35)</f>
        <v>5</v>
      </c>
      <c r="AX35" s="65">
        <f t="shared" si="27"/>
        <v>0</v>
      </c>
      <c r="AY35" s="65">
        <f>SUM(AG35:AH35)</f>
        <v>919.85280199727663</v>
      </c>
      <c r="AZ35" s="65">
        <f>SUM(AI35:AJ35)</f>
        <v>332.23781242246639</v>
      </c>
      <c r="BA35" s="66" t="str">
        <f>IF(ISERROR(AZ35/AX35),"N/A",IF(AX35&lt;0,"N/A",IF(AZ35&lt;0,"N/A",IF(AZ35/AX35-1&gt;300%,"&gt;±300%",IF(AZ35/AX35-1&lt;-300%,"&gt;±300%",AZ35/AX35-1)))))</f>
        <v>N/A</v>
      </c>
      <c r="BB35" s="66">
        <f>IF(ISERROR(AZ35/AY35),"N/A",IF(AY35&lt;0,"N/A",IF(AZ35&lt;0,"N/A",IF(AZ35/AY35-1&gt;300%,"&gt;±300%",IF(AZ35/AY35-1&lt;-300%,"&gt;±300%",AZ35/AY35-1)))))</f>
        <v>-0.63881415406782649</v>
      </c>
      <c r="BC35" s="78"/>
      <c r="BD35" s="9">
        <f t="shared" ref="BD35:BD38" si="81">SUM(AH35:AK35)</f>
        <v>537.08107600415588</v>
      </c>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row>
    <row r="36" spans="1:91" x14ac:dyDescent="0.45">
      <c r="B36" s="108"/>
      <c r="C36" s="108" t="s">
        <v>42</v>
      </c>
      <c r="D36" s="67">
        <v>-5</v>
      </c>
      <c r="E36" s="67">
        <v>50</v>
      </c>
      <c r="F36" s="67">
        <v>525</v>
      </c>
      <c r="G36" s="67">
        <v>460</v>
      </c>
      <c r="H36" s="67">
        <v>215</v>
      </c>
      <c r="I36" s="67">
        <v>280</v>
      </c>
      <c r="J36" s="67">
        <v>281</v>
      </c>
      <c r="K36" s="67">
        <v>604.5</v>
      </c>
      <c r="L36" s="276">
        <f t="shared" si="75"/>
        <v>3.5714285714285587E-3</v>
      </c>
      <c r="M36" s="68">
        <f t="shared" si="75"/>
        <v>1.1512455516014235</v>
      </c>
      <c r="N36" s="76"/>
      <c r="O36" s="69">
        <v>15</v>
      </c>
      <c r="P36" s="69">
        <v>40</v>
      </c>
      <c r="Q36" s="69">
        <v>45</v>
      </c>
      <c r="R36" s="69">
        <v>75</v>
      </c>
      <c r="S36" s="69">
        <v>180</v>
      </c>
      <c r="T36" s="69">
        <v>220</v>
      </c>
      <c r="U36" s="69">
        <v>150</v>
      </c>
      <c r="V36" s="69">
        <v>115</v>
      </c>
      <c r="W36" s="69">
        <v>80</v>
      </c>
      <c r="X36" s="69">
        <v>115</v>
      </c>
      <c r="Y36" s="69">
        <v>30</v>
      </c>
      <c r="Z36" s="69">
        <v>75</v>
      </c>
      <c r="AA36" s="69">
        <v>45</v>
      </c>
      <c r="AB36" s="69">
        <v>65</v>
      </c>
      <c r="AC36" s="69">
        <v>85</v>
      </c>
      <c r="AD36" s="69">
        <v>70</v>
      </c>
      <c r="AE36" s="69">
        <v>70</v>
      </c>
      <c r="AF36" s="69">
        <v>50</v>
      </c>
      <c r="AG36" s="69">
        <v>110.62812409498582</v>
      </c>
      <c r="AH36" s="69">
        <v>88.922774273872548</v>
      </c>
      <c r="AI36" s="69">
        <v>53.390988350310202</v>
      </c>
      <c r="AJ36" s="69">
        <v>28.192228502226257</v>
      </c>
      <c r="AK36" s="69">
        <v>312.47541981441475</v>
      </c>
      <c r="AL36" s="68">
        <f>IF(ISERROR(AK36/AG36),"N/A",IF(AG36&lt;0,"N/A",IF(AK36&lt;0,"N/A",IF(AK36/AG36-1&gt;300%,"&gt;±300%",IF(AK36/AG36-1&lt;-300%,"&gt;±300%",AK36/AG36-1)))))</f>
        <v>1.8245567966615965</v>
      </c>
      <c r="AM36" s="68" t="str">
        <f>IF(ISERROR(AK36/AJ36),"N/A",IF(AJ36&lt;0,"N/A",IF(AK36&lt;0,"N/A",IF(AK36/AJ36-1&gt;300%,"&gt;±300%",IF(AK36/AJ36-1&lt;-300%,"&gt;±300%",AK36/AJ36-1)))))</f>
        <v>&gt;±300%</v>
      </c>
      <c r="AN36" s="92"/>
      <c r="AO36" s="69">
        <v>-5</v>
      </c>
      <c r="AP36" s="69">
        <v>55</v>
      </c>
      <c r="AQ36" s="69">
        <v>120</v>
      </c>
      <c r="AR36" s="69">
        <v>400</v>
      </c>
      <c r="AS36" s="69">
        <v>265</v>
      </c>
      <c r="AT36" s="69">
        <v>195</v>
      </c>
      <c r="AU36" s="69">
        <v>105</v>
      </c>
      <c r="AV36" s="69">
        <v>110</v>
      </c>
      <c r="AW36" s="69">
        <v>155</v>
      </c>
      <c r="AX36" s="69">
        <v>120</v>
      </c>
      <c r="AY36" s="69">
        <v>199.55089836885838</v>
      </c>
      <c r="AZ36" s="69">
        <v>81.583216852536452</v>
      </c>
      <c r="BA36" s="68">
        <f>IF(ISERROR(AZ36/AX36),"N/A",IF(AX36&lt;0,"N/A",IF(AZ36&lt;0,"N/A",IF(AZ36/AX36-1&gt;300%,"&gt;±300%",IF(AZ36/AX36-1&lt;-300%,"&gt;±300%",AZ36/AX36-1)))))</f>
        <v>-0.32013985956219626</v>
      </c>
      <c r="BB36" s="68">
        <f>IF(ISERROR(AZ36/AY36),"N/A",IF(AY36&lt;0,"N/A",IF(AZ36&lt;0,"N/A",IF(AZ36/AY36-1&gt;300%,"&gt;±300%",IF(AZ36/AY36-1&lt;-300%,"&gt;±300%",AZ36/AY36-1)))))</f>
        <v>-0.59116587537614307</v>
      </c>
      <c r="BC36" s="78"/>
      <c r="BD36" s="13">
        <f t="shared" si="81"/>
        <v>482.98141094082376</v>
      </c>
    </row>
    <row r="37" spans="1:91" x14ac:dyDescent="0.45">
      <c r="B37" s="108"/>
      <c r="C37" s="108" t="s">
        <v>43</v>
      </c>
      <c r="D37" s="67">
        <v>905</v>
      </c>
      <c r="E37" s="67">
        <v>215</v>
      </c>
      <c r="F37" s="67">
        <v>-240</v>
      </c>
      <c r="G37" s="67">
        <v>-10</v>
      </c>
      <c r="H37" s="67">
        <v>105</v>
      </c>
      <c r="I37" s="67">
        <v>-245</v>
      </c>
      <c r="J37" s="67">
        <v>991</v>
      </c>
      <c r="K37" s="67">
        <v>0</v>
      </c>
      <c r="L37" s="166" t="str">
        <f t="shared" si="75"/>
        <v>N/A</v>
      </c>
      <c r="M37" s="68">
        <f t="shared" si="75"/>
        <v>-1</v>
      </c>
      <c r="N37" s="76"/>
      <c r="O37" s="69">
        <v>-95</v>
      </c>
      <c r="P37" s="69">
        <v>-30</v>
      </c>
      <c r="Q37" s="69">
        <v>-50</v>
      </c>
      <c r="R37" s="69">
        <v>45</v>
      </c>
      <c r="S37" s="69">
        <v>110</v>
      </c>
      <c r="T37" s="69">
        <v>-345</v>
      </c>
      <c r="U37" s="69">
        <v>-25</v>
      </c>
      <c r="V37" s="69">
        <v>-15</v>
      </c>
      <c r="W37" s="69">
        <v>-85</v>
      </c>
      <c r="X37" s="69">
        <v>115</v>
      </c>
      <c r="Y37" s="69">
        <v>60</v>
      </c>
      <c r="Z37" s="69">
        <v>30</v>
      </c>
      <c r="AA37" s="69">
        <v>-40</v>
      </c>
      <c r="AB37" s="69">
        <v>55</v>
      </c>
      <c r="AC37" s="69">
        <v>-15</v>
      </c>
      <c r="AD37" s="69">
        <v>-125</v>
      </c>
      <c r="AE37" s="69">
        <v>5</v>
      </c>
      <c r="AF37" s="69">
        <v>-115</v>
      </c>
      <c r="AG37" s="69">
        <v>686.97303968000006</v>
      </c>
      <c r="AH37" s="69">
        <v>49.912419320000048</v>
      </c>
      <c r="AI37" s="69">
        <v>207</v>
      </c>
      <c r="AJ37" s="69">
        <v>47.285506464202307</v>
      </c>
      <c r="AK37" s="69">
        <v>-213.15535744631916</v>
      </c>
      <c r="AL37" s="68" t="str">
        <f>IF(ISERROR(AK37/AG37),"N/A",IF(AG37&lt;0,"N/A",IF(AK37&lt;0,"N/A",IF(AK37/AG37-1&gt;300%,"&gt;±300%",IF(AK37/AG37-1&lt;-300%,"&gt;±300%",AK37/AG37-1)))))</f>
        <v>N/A</v>
      </c>
      <c r="AM37" s="68" t="str">
        <f>IF(ISERROR(AK37/AJ37),"N/A",IF(AJ37&lt;0,"N/A",IF(AK37&lt;0,"N/A",IF(AK37/AJ37-1&gt;300%,"&gt;±300%",IF(AK37/AJ37-1&lt;-300%,"&gt;±300%",AK37/AJ37-1)))))</f>
        <v>N/A</v>
      </c>
      <c r="AN37" s="92"/>
      <c r="AO37" s="69">
        <v>340</v>
      </c>
      <c r="AP37" s="69">
        <v>-125</v>
      </c>
      <c r="AQ37" s="69">
        <v>-5</v>
      </c>
      <c r="AR37" s="69">
        <v>-235</v>
      </c>
      <c r="AS37" s="69">
        <v>-40</v>
      </c>
      <c r="AT37" s="69">
        <v>30</v>
      </c>
      <c r="AU37" s="69">
        <v>90</v>
      </c>
      <c r="AV37" s="69">
        <v>15</v>
      </c>
      <c r="AW37" s="69">
        <v>-140</v>
      </c>
      <c r="AX37" s="69">
        <v>-110</v>
      </c>
      <c r="AY37" s="69">
        <v>736.88545900000008</v>
      </c>
      <c r="AZ37" s="69">
        <v>254.28550646420231</v>
      </c>
      <c r="BA37" s="68" t="str">
        <f>IF(ISERROR(AZ37/AX37),"N/A",IF(AX37&lt;0,"N/A",IF(AZ37&lt;0,"N/A",IF(AZ37/AX37-1&gt;300%,"&gt;±300%",IF(AZ37/AX37-1&lt;-300%,"&gt;±300%",AZ37/AX37-1)))))</f>
        <v>N/A</v>
      </c>
      <c r="BB37" s="68">
        <f>IF(ISERROR(AZ37/AY37),"N/A",IF(AY37&lt;0,"N/A",IF(AZ37&lt;0,"N/A",IF(AZ37/AY37-1&gt;300%,"&gt;±300%",IF(AZ37/AY37-1&lt;-300%,"&gt;±300%",AZ37/AY37-1)))))</f>
        <v>-0.65491854485867629</v>
      </c>
      <c r="BC37" s="78"/>
      <c r="BD37" s="13">
        <f t="shared" si="81"/>
        <v>91.042568337883154</v>
      </c>
    </row>
    <row r="38" spans="1:91" x14ac:dyDescent="0.45">
      <c r="B38" s="108"/>
      <c r="C38" s="108" t="s">
        <v>37</v>
      </c>
      <c r="D38" s="67">
        <v>35</v>
      </c>
      <c r="E38" s="67">
        <v>-115</v>
      </c>
      <c r="F38" s="67">
        <v>20</v>
      </c>
      <c r="G38" s="67">
        <v>85</v>
      </c>
      <c r="H38" s="67">
        <v>-45</v>
      </c>
      <c r="I38" s="67">
        <v>-20</v>
      </c>
      <c r="J38" s="67">
        <v>-20</v>
      </c>
      <c r="K38" s="67">
        <v>0</v>
      </c>
      <c r="L38" s="68" t="str">
        <f t="shared" si="75"/>
        <v>N/A</v>
      </c>
      <c r="M38" s="68" t="str">
        <f t="shared" si="75"/>
        <v>N/A</v>
      </c>
      <c r="N38" s="76"/>
      <c r="O38" s="69">
        <v>-95</v>
      </c>
      <c r="P38" s="69">
        <v>-10</v>
      </c>
      <c r="Q38" s="69">
        <v>-5</v>
      </c>
      <c r="R38" s="69">
        <v>-5</v>
      </c>
      <c r="S38" s="69">
        <v>-5</v>
      </c>
      <c r="T38" s="69">
        <v>30</v>
      </c>
      <c r="U38" s="69">
        <v>40</v>
      </c>
      <c r="V38" s="69">
        <v>-5</v>
      </c>
      <c r="W38" s="69">
        <v>55</v>
      </c>
      <c r="X38" s="69">
        <v>-5</v>
      </c>
      <c r="Y38" s="69">
        <v>-10</v>
      </c>
      <c r="Z38" s="69">
        <v>0</v>
      </c>
      <c r="AA38" s="69">
        <v>-15</v>
      </c>
      <c r="AB38" s="69">
        <v>-20</v>
      </c>
      <c r="AC38" s="69">
        <v>-10</v>
      </c>
      <c r="AD38" s="69">
        <v>0</v>
      </c>
      <c r="AE38" s="69">
        <v>-10</v>
      </c>
      <c r="AF38" s="69">
        <v>0</v>
      </c>
      <c r="AG38" s="69">
        <v>-3.7135677817608959</v>
      </c>
      <c r="AH38" s="69">
        <v>-12.869987589821081</v>
      </c>
      <c r="AI38" s="69">
        <v>-9.6579941485684895</v>
      </c>
      <c r="AJ38" s="69">
        <v>6.0270832542961434</v>
      </c>
      <c r="AK38" s="69">
        <v>-20.442004790457666</v>
      </c>
      <c r="AL38" s="68" t="str">
        <f>IF(ISERROR(AK38/AG38),"N/A",IF(AG38&lt;0,"N/A",IF(AK38&lt;0,"N/A",IF(AK38/AG38-1&gt;300%,"&gt;±300%",IF(AK38/AG38-1&lt;-300%,"&gt;±300%",AK38/AG38-1)))))</f>
        <v>N/A</v>
      </c>
      <c r="AM38" s="68" t="str">
        <f>IF(ISERROR(AK38/AJ38),"N/A",IF(AJ38&lt;0,"N/A",IF(AK38&lt;0,"N/A",IF(AK38/AJ38-1&gt;300%,"&gt;±300%",IF(AK38/AJ38-1&lt;-300%,"&gt;±300%",AK38/AJ38-1)))))</f>
        <v>N/A</v>
      </c>
      <c r="AN38" s="92"/>
      <c r="AO38" s="69">
        <v>-10</v>
      </c>
      <c r="AP38" s="69">
        <v>-105</v>
      </c>
      <c r="AQ38" s="69">
        <v>-10</v>
      </c>
      <c r="AR38" s="69">
        <v>25</v>
      </c>
      <c r="AS38" s="69">
        <v>35</v>
      </c>
      <c r="AT38" s="69">
        <v>50</v>
      </c>
      <c r="AU38" s="69">
        <v>-10</v>
      </c>
      <c r="AV38" s="69">
        <v>-35</v>
      </c>
      <c r="AW38" s="69">
        <v>-10</v>
      </c>
      <c r="AX38" s="69">
        <v>-10</v>
      </c>
      <c r="AY38" s="69">
        <v>-16.583555371581976</v>
      </c>
      <c r="AZ38" s="69">
        <v>-3.630910894272346</v>
      </c>
      <c r="BA38" s="68" t="str">
        <f>IF(ISERROR(AZ38/AX38),"N/A",IF(AX38&lt;0,"N/A",IF(AZ38&lt;0,"N/A",IF(AZ38/AX38-1&gt;300%,"&gt;±300%",IF(AZ38/AX38-1&lt;-300%,"&gt;±300%",AZ38/AX38-1)))))</f>
        <v>N/A</v>
      </c>
      <c r="BB38" s="68" t="str">
        <f>IF(ISERROR(AZ38/AY38),"N/A",IF(AY38&lt;0,"N/A",IF(AZ38&lt;0,"N/A",IF(AZ38/AY38-1&gt;300%,"&gt;±300%",IF(AZ38/AY38-1&lt;-300%,"&gt;±300%",AZ38/AY38-1)))))</f>
        <v>N/A</v>
      </c>
      <c r="BC38" s="78"/>
      <c r="BD38" s="13">
        <f t="shared" si="81"/>
        <v>-36.942903274551092</v>
      </c>
    </row>
    <row r="39" spans="1:91" x14ac:dyDescent="0.45">
      <c r="B39" s="122"/>
      <c r="C39" s="92"/>
      <c r="D39" s="65"/>
      <c r="E39" s="65"/>
      <c r="F39" s="65"/>
      <c r="G39" s="65"/>
      <c r="H39" s="65"/>
      <c r="I39" s="65"/>
      <c r="J39" s="65"/>
      <c r="K39" s="65"/>
      <c r="L39" s="76"/>
      <c r="M39" s="232"/>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232"/>
      <c r="AM39" s="232"/>
      <c r="AN39" s="92"/>
      <c r="AO39" s="92"/>
      <c r="AP39" s="69"/>
      <c r="AQ39" s="69"/>
      <c r="AR39" s="69"/>
      <c r="AS39" s="69"/>
      <c r="AT39" s="69"/>
      <c r="AU39" s="69"/>
      <c r="AV39" s="69"/>
      <c r="AW39" s="69"/>
      <c r="AX39" s="69"/>
      <c r="AY39" s="69"/>
      <c r="AZ39" s="69"/>
      <c r="BA39" s="68"/>
      <c r="BB39" s="68"/>
      <c r="BC39" s="78"/>
      <c r="BD39" s="13"/>
    </row>
    <row r="40" spans="1:91" x14ac:dyDescent="0.45">
      <c r="B40" s="128" t="s">
        <v>26</v>
      </c>
      <c r="C40" s="94"/>
      <c r="D40" s="94">
        <f>SUM(D21,D25,D27,D35)</f>
        <v>8490</v>
      </c>
      <c r="E40" s="94">
        <f t="shared" ref="E40:I40" si="82">SUM(E21,E25,E27,E35)</f>
        <v>7975</v>
      </c>
      <c r="F40" s="94">
        <f t="shared" si="82"/>
        <v>8195</v>
      </c>
      <c r="G40" s="94">
        <f t="shared" si="82"/>
        <v>8285</v>
      </c>
      <c r="H40" s="94">
        <f t="shared" si="82"/>
        <v>7745</v>
      </c>
      <c r="I40" s="94">
        <f t="shared" si="82"/>
        <v>7270</v>
      </c>
      <c r="J40" s="94">
        <f t="shared" ref="J40:K40" si="83">SUM(J21,J25,J27,J35)</f>
        <v>8430.1528857494977</v>
      </c>
      <c r="K40" s="94">
        <f t="shared" si="83"/>
        <v>6950.4719668305397</v>
      </c>
      <c r="L40" s="107">
        <f>IF(ISERROR(J40/I40),"N/A",IF(I40&lt;0,"N/A",IF(J40&lt;0,"N/A",IF(J40/I40-1&gt;300%,"&gt;±300%",IF(J40/I40-1&lt;-300%,"&gt;±300%",J40/I40-1)))))</f>
        <v>0.15958086461478649</v>
      </c>
      <c r="M40" s="107">
        <f>IF(ISERROR(K40/J40),"N/A",IF(J40&lt;0,"N/A",IF(K40&lt;0,"N/A",IF(K40/J40-1&gt;300%,"&gt;±300%",IF(K40/J40-1&lt;-300%,"&gt;±300%",K40/J40-1)))))</f>
        <v>-0.17552242989806754</v>
      </c>
      <c r="N40" s="76"/>
      <c r="O40" s="94">
        <f t="shared" ref="O40:AF40" si="84">SUM(O21,O25,O27,O35)</f>
        <v>1715</v>
      </c>
      <c r="P40" s="94">
        <f t="shared" si="84"/>
        <v>1920</v>
      </c>
      <c r="Q40" s="94">
        <f>SUM(Q21,Q25,Q27,Q35)</f>
        <v>1985</v>
      </c>
      <c r="R40" s="94">
        <f t="shared" si="84"/>
        <v>2060</v>
      </c>
      <c r="S40" s="94">
        <f t="shared" si="84"/>
        <v>2300</v>
      </c>
      <c r="T40" s="94">
        <f t="shared" si="84"/>
        <v>1870</v>
      </c>
      <c r="U40" s="94">
        <f t="shared" si="84"/>
        <v>2070</v>
      </c>
      <c r="V40" s="94">
        <f t="shared" si="84"/>
        <v>2085</v>
      </c>
      <c r="W40" s="94">
        <f t="shared" si="84"/>
        <v>1940</v>
      </c>
      <c r="X40" s="94">
        <f t="shared" si="84"/>
        <v>2220</v>
      </c>
      <c r="Y40" s="94">
        <f t="shared" si="84"/>
        <v>1980</v>
      </c>
      <c r="Z40" s="94">
        <f t="shared" si="84"/>
        <v>1950</v>
      </c>
      <c r="AA40" s="94">
        <f t="shared" si="84"/>
        <v>1775</v>
      </c>
      <c r="AB40" s="94">
        <f t="shared" si="84"/>
        <v>2060</v>
      </c>
      <c r="AC40" s="94">
        <f t="shared" si="84"/>
        <v>1915</v>
      </c>
      <c r="AD40" s="94">
        <f t="shared" si="84"/>
        <v>1805</v>
      </c>
      <c r="AE40" s="94">
        <f t="shared" si="84"/>
        <v>1795</v>
      </c>
      <c r="AF40" s="94">
        <f t="shared" si="84"/>
        <v>1750</v>
      </c>
      <c r="AG40" s="94">
        <f>SUM(AG21,AG25,AG27,AG35)</f>
        <v>2648.5718090464006</v>
      </c>
      <c r="AH40" s="94">
        <f t="shared" ref="AH40:AJ40" si="85">SUM(AH21,AH25,AH27,AH35)</f>
        <v>1987.2178745988294</v>
      </c>
      <c r="AI40" s="94">
        <f t="shared" si="85"/>
        <v>2051.4142214098083</v>
      </c>
      <c r="AJ40" s="94">
        <f t="shared" si="85"/>
        <v>1742.2843500843569</v>
      </c>
      <c r="AK40" s="94">
        <f t="shared" ref="AK40" si="86">SUM(AK21,AK25,AK27,AK35)</f>
        <v>1648.7196303669775</v>
      </c>
      <c r="AL40" s="107">
        <f>IF(ISERROR(AK40/AG40),"N/A",IF(AG40&lt;0,"N/A",IF(AK40&lt;0,"N/A",IF(AK40/AG40-1&gt;300%,"&gt;±300%",IF(AK40/AG40-1&lt;-300%,"&gt;±300%",AK40/AG40-1)))))</f>
        <v>-0.37750616210002352</v>
      </c>
      <c r="AM40" s="107">
        <f>IF(ISERROR(AK40/AJ40),"N/A",IF(AJ40&lt;0,"N/A",IF(AK40&lt;0,"N/A",IF(AK40/AJ40-1&gt;300%,"&gt;±300%",IF(AK40/AJ40-1&lt;-300%,"&gt;±300%",AK40/AJ40-1)))))</f>
        <v>-5.3702324602094453E-2</v>
      </c>
      <c r="AN40" s="92"/>
      <c r="AO40" s="94">
        <f t="shared" ref="AO40:AP40" si="87">SUM(AO21,AO25,AO27,AO35)</f>
        <v>4340</v>
      </c>
      <c r="AP40" s="94">
        <f t="shared" si="87"/>
        <v>3635</v>
      </c>
      <c r="AQ40" s="94">
        <f>SUM(Q40:R40)</f>
        <v>4045</v>
      </c>
      <c r="AR40" s="94">
        <f>SUM(S40:T40)</f>
        <v>4170</v>
      </c>
      <c r="AS40" s="94">
        <f>SUM(U40:V40)</f>
        <v>4155</v>
      </c>
      <c r="AT40" s="94">
        <f>SUM(W40:X40)</f>
        <v>4160</v>
      </c>
      <c r="AU40" s="94">
        <f>SUM(Y40:Z40)</f>
        <v>3930</v>
      </c>
      <c r="AV40" s="94">
        <f>SUM(AA40:AB40)</f>
        <v>3835</v>
      </c>
      <c r="AW40" s="94">
        <f>SUM(AC40:AD40)</f>
        <v>3720</v>
      </c>
      <c r="AX40" s="94">
        <f t="shared" si="27"/>
        <v>3545</v>
      </c>
      <c r="AY40" s="94">
        <f>SUM(AG40:AH40)</f>
        <v>4635.7896836452301</v>
      </c>
      <c r="AZ40" s="94">
        <f>SUM(AI40:AJ40)</f>
        <v>3793.6985714941652</v>
      </c>
      <c r="BA40" s="107">
        <f>IF(ISERROR(AZ40/AX40),"N/A",IF(AX40&lt;0,"N/A",IF(AZ40&lt;0,"N/A",IF(AZ40/AX40-1&gt;300%,"&gt;±300%",IF(AZ40/AX40-1&lt;-300%,"&gt;±300%",AZ40/AX40-1)))))</f>
        <v>7.0154745132345653E-2</v>
      </c>
      <c r="BB40" s="107">
        <f>IF(ISERROR(AZ40/AY40),"N/A",IF(AY40&lt;0,"N/A",IF(AZ40&lt;0,"N/A",IF(AZ40/AY40-1&gt;300%,"&gt;±300%",IF(AZ40/AY40-1&lt;-300%,"&gt;±300%",AZ40/AY40-1)))))</f>
        <v>-0.18164998190532855</v>
      </c>
      <c r="BC40" s="78"/>
      <c r="BD40" s="34">
        <f>SUM(BD21,BD25,BD27,BD35)</f>
        <v>7429.6360764599731</v>
      </c>
    </row>
    <row r="41" spans="1:91" x14ac:dyDescent="0.45">
      <c r="B41" s="130"/>
      <c r="C41" s="133"/>
      <c r="D41" s="134"/>
      <c r="E41" s="134"/>
      <c r="F41" s="134"/>
      <c r="G41" s="134"/>
      <c r="H41" s="133"/>
      <c r="I41" s="133"/>
      <c r="J41" s="133"/>
      <c r="K41" s="133"/>
      <c r="L41" s="134"/>
      <c r="M41" s="66"/>
      <c r="N41" s="76"/>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66"/>
      <c r="AM41" s="66"/>
      <c r="AN41" s="92"/>
      <c r="AO41" s="91"/>
      <c r="AP41" s="77"/>
      <c r="AQ41" s="77"/>
      <c r="AR41" s="77"/>
      <c r="AS41" s="77"/>
      <c r="AT41" s="77"/>
      <c r="AU41" s="77"/>
      <c r="AV41" s="77"/>
      <c r="AW41" s="77"/>
      <c r="AY41" s="77"/>
      <c r="AZ41" s="77"/>
      <c r="BA41" s="134"/>
      <c r="BB41" s="134"/>
      <c r="BC41" s="78"/>
    </row>
    <row r="42" spans="1:91" x14ac:dyDescent="0.45">
      <c r="B42" s="135" t="s">
        <v>7</v>
      </c>
      <c r="C42" s="136"/>
      <c r="D42" s="137">
        <f>D18-D40</f>
        <v>-655</v>
      </c>
      <c r="E42" s="137">
        <f t="shared" ref="E42:I42" si="88">E18-E40</f>
        <v>-735</v>
      </c>
      <c r="F42" s="137">
        <f t="shared" si="88"/>
        <v>-300</v>
      </c>
      <c r="G42" s="137">
        <f t="shared" si="88"/>
        <v>-380</v>
      </c>
      <c r="H42" s="137">
        <f t="shared" si="88"/>
        <v>300</v>
      </c>
      <c r="I42" s="137">
        <f t="shared" si="88"/>
        <v>790</v>
      </c>
      <c r="J42" s="137">
        <f t="shared" ref="J42:K42" si="89">J18-J40</f>
        <v>-168.35201489163046</v>
      </c>
      <c r="K42" s="137">
        <f t="shared" si="89"/>
        <v>246.70715954303341</v>
      </c>
      <c r="L42" s="138" t="str">
        <f>IF(ISERROR(J42/I42),"N/A",IF(I42&lt;0,"N/A",IF(J42&lt;0,"N/A",IF(J42/I42-1&gt;300%,"&gt;±300%",IF(J42/I42-1&lt;-300%,"&gt;±300%",J42/I42-1)))))</f>
        <v>N/A</v>
      </c>
      <c r="M42" s="138" t="str">
        <f>IF(ISERROR(K42/J42),"N/A",IF(J42&lt;0,"N/A",IF(K42&lt;0,"N/A",IF(K42/J42-1&gt;300%,"&gt;±300%",IF(K42/J42-1&lt;-300%,"&gt;±300%",K42/J42-1)))))</f>
        <v>N/A</v>
      </c>
      <c r="N42" s="76"/>
      <c r="O42" s="137">
        <f t="shared" ref="O42:P42" si="90">O18-O40</f>
        <v>230</v>
      </c>
      <c r="P42" s="137">
        <f t="shared" si="90"/>
        <v>-70</v>
      </c>
      <c r="Q42" s="137">
        <f>Q18-Q40</f>
        <v>-130</v>
      </c>
      <c r="R42" s="137">
        <f t="shared" ref="R42:AJ42" si="91">R18-R40</f>
        <v>-45</v>
      </c>
      <c r="S42" s="137">
        <f t="shared" si="91"/>
        <v>-205</v>
      </c>
      <c r="T42" s="137">
        <f t="shared" si="91"/>
        <v>70</v>
      </c>
      <c r="U42" s="137">
        <f t="shared" si="91"/>
        <v>-255</v>
      </c>
      <c r="V42" s="137">
        <f t="shared" si="91"/>
        <v>105</v>
      </c>
      <c r="W42" s="137">
        <f t="shared" si="91"/>
        <v>85</v>
      </c>
      <c r="X42" s="137">
        <f t="shared" si="91"/>
        <v>-345</v>
      </c>
      <c r="Y42" s="137">
        <f t="shared" si="91"/>
        <v>-195</v>
      </c>
      <c r="Z42" s="137">
        <f t="shared" si="91"/>
        <v>160</v>
      </c>
      <c r="AA42" s="137">
        <f t="shared" si="91"/>
        <v>260</v>
      </c>
      <c r="AB42" s="137">
        <f t="shared" si="91"/>
        <v>50</v>
      </c>
      <c r="AC42" s="137">
        <f t="shared" si="91"/>
        <v>-160</v>
      </c>
      <c r="AD42" s="137">
        <f t="shared" si="91"/>
        <v>335</v>
      </c>
      <c r="AE42" s="137">
        <f t="shared" si="91"/>
        <v>340</v>
      </c>
      <c r="AF42" s="137">
        <f t="shared" si="91"/>
        <v>290</v>
      </c>
      <c r="AG42" s="137">
        <f t="shared" si="91"/>
        <v>-767.60820751790379</v>
      </c>
      <c r="AH42" s="137">
        <f t="shared" si="91"/>
        <v>169.88809453500653</v>
      </c>
      <c r="AI42" s="137">
        <f t="shared" si="91"/>
        <v>-10.429020210127419</v>
      </c>
      <c r="AJ42" s="137">
        <f t="shared" si="91"/>
        <v>440.61082742774624</v>
      </c>
      <c r="AK42" s="137">
        <f t="shared" ref="AK42" si="92">AK18-AK40</f>
        <v>124.00787437106987</v>
      </c>
      <c r="AL42" s="138" t="str">
        <f>IF(ISERROR(AK42/AG42),"N/A",IF(AG42&lt;0,"N/A",IF(AK42&lt;0,"N/A",IF(AK42/AG42-1&gt;300%,"&gt;±300%",IF(AK42/AG42-1&lt;-300%,"&gt;±300%",AK42/AG42-1)))))</f>
        <v>N/A</v>
      </c>
      <c r="AM42" s="138">
        <f>IF(ISERROR(AK42/AJ42),"N/A",IF(AJ42&lt;0,"N/A",IF(AK42&lt;0,"N/A",IF(AK42/AJ42-1&gt;300%,"&gt;±300%",IF(AK42/AJ42-1&lt;-300%,"&gt;±300%",AK42/AJ42-1)))))</f>
        <v>-0.71855463676410591</v>
      </c>
      <c r="AN42" s="92"/>
      <c r="AO42" s="137">
        <f t="shared" ref="AO42" si="93">AO18-AO40</f>
        <v>-895</v>
      </c>
      <c r="AP42" s="137">
        <f>AP18-AP40</f>
        <v>160</v>
      </c>
      <c r="AQ42" s="137">
        <f>SUM(Q42:R42)</f>
        <v>-175</v>
      </c>
      <c r="AR42" s="137">
        <f>SUM(S42:T42)</f>
        <v>-135</v>
      </c>
      <c r="AS42" s="137">
        <f>SUM(U42:V42)</f>
        <v>-150</v>
      </c>
      <c r="AT42" s="137">
        <f>SUM(W42:X42)</f>
        <v>-260</v>
      </c>
      <c r="AU42" s="137">
        <f>SUM(Y42:Z42)</f>
        <v>-35</v>
      </c>
      <c r="AV42" s="137">
        <f>SUM(AA42:AB42)</f>
        <v>310</v>
      </c>
      <c r="AW42" s="137">
        <f>SUM(AC42:AD42)</f>
        <v>175</v>
      </c>
      <c r="AX42" s="137">
        <f t="shared" si="27"/>
        <v>630</v>
      </c>
      <c r="AY42" s="137">
        <f t="shared" ref="AY42:AZ42" si="94">AY18-AY40</f>
        <v>-597.72011298289726</v>
      </c>
      <c r="AZ42" s="137">
        <f t="shared" si="94"/>
        <v>430.18180721761883</v>
      </c>
      <c r="BA42" s="139">
        <f>IF(ISERROR(AZ42/AX42),"N/A",IF(AX42&lt;0,"N/A",IF(AZ42&lt;0,"N/A",IF(AZ42/AX42-1&gt;300%,"&gt;±300%",IF(AZ42/AX42-1&lt;-300%,"&gt;±300%",AZ42/AX42-1)))))</f>
        <v>-0.3171717345752082</v>
      </c>
      <c r="BB42" s="139" t="str">
        <f>IF(ISERROR(AZ42/AY42),"N/A",IF(AY42&lt;0,"N/A",IF(AZ42&lt;0,"N/A",IF(AZ42/AY42-1&gt;300%,"&gt;±300%",IF(AZ42/AY42-1&lt;-300%,"&gt;±300%",AZ42/AY42-1)))))</f>
        <v>N/A</v>
      </c>
      <c r="BC42" s="78"/>
      <c r="BD42" s="43">
        <f>BD18-BD40</f>
        <v>724.07777612369409</v>
      </c>
    </row>
    <row r="43" spans="1:91" s="100" customFormat="1" x14ac:dyDescent="0.45">
      <c r="A43" s="48"/>
      <c r="B43" s="89"/>
      <c r="C43" s="140"/>
      <c r="D43" s="141"/>
      <c r="E43" s="141"/>
      <c r="F43" s="141"/>
      <c r="G43" s="141"/>
      <c r="H43" s="141"/>
      <c r="I43" s="141"/>
      <c r="J43" s="141"/>
      <c r="K43" s="141"/>
      <c r="L43" s="142"/>
      <c r="M43" s="234"/>
      <c r="N43" s="76"/>
      <c r="O43" s="142"/>
      <c r="P43" s="142"/>
      <c r="Q43" s="142"/>
      <c r="R43" s="142"/>
      <c r="S43" s="142"/>
      <c r="T43" s="142"/>
      <c r="U43" s="142"/>
      <c r="V43" s="142"/>
      <c r="W43" s="142"/>
      <c r="X43" s="143"/>
      <c r="Y43" s="143"/>
      <c r="Z43" s="143"/>
      <c r="AA43" s="143"/>
      <c r="AB43" s="143"/>
      <c r="AC43" s="143"/>
      <c r="AD43" s="143"/>
      <c r="AE43" s="143"/>
      <c r="AF43" s="143"/>
      <c r="AG43" s="143"/>
      <c r="AH43" s="143"/>
      <c r="AI43" s="143"/>
      <c r="AJ43" s="143"/>
      <c r="AK43" s="143"/>
      <c r="AL43" s="234"/>
      <c r="AM43" s="234"/>
      <c r="AN43" s="124"/>
      <c r="AO43" s="124"/>
      <c r="AP43" s="67"/>
      <c r="AQ43" s="67"/>
      <c r="AR43" s="67"/>
      <c r="AS43" s="67"/>
      <c r="AT43" s="67"/>
      <c r="AU43" s="67"/>
      <c r="AV43" s="67"/>
      <c r="AW43" s="67"/>
      <c r="AX43" s="67"/>
      <c r="AY43" s="67"/>
      <c r="AZ43" s="67"/>
      <c r="BA43" s="142"/>
      <c r="BB43" s="142"/>
      <c r="BC43" s="99"/>
      <c r="BD43" s="7"/>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x14ac:dyDescent="0.45">
      <c r="B44" s="135" t="s">
        <v>38</v>
      </c>
      <c r="C44" s="137">
        <v>4140</v>
      </c>
      <c r="D44" s="137">
        <f>C44+D42</f>
        <v>3485</v>
      </c>
      <c r="E44" s="137">
        <f t="shared" ref="E44:I44" si="95">D44+E42</f>
        <v>2750</v>
      </c>
      <c r="F44" s="137">
        <f t="shared" si="95"/>
        <v>2450</v>
      </c>
      <c r="G44" s="137">
        <f t="shared" si="95"/>
        <v>2070</v>
      </c>
      <c r="H44" s="137">
        <f t="shared" si="95"/>
        <v>2370</v>
      </c>
      <c r="I44" s="137">
        <f t="shared" si="95"/>
        <v>3160</v>
      </c>
      <c r="J44" s="137">
        <v>3482</v>
      </c>
      <c r="K44" s="137">
        <v>3729.6571595430341</v>
      </c>
      <c r="L44" s="138">
        <f>IF(ISERROR(J44/I44),"N/A",IF(I44&lt;0,"N/A",IF(J44&lt;0,"N/A",IF(J44/I44-1&gt;300%,"&gt;±300%",IF(J44/I44-1&lt;-300%,"&gt;±300%",J44/I44-1)))))</f>
        <v>0.10189873417721529</v>
      </c>
      <c r="M44" s="138">
        <f>IF(ISERROR(K44/J44),"N/A",IF(J44&lt;0,"N/A",IF(K44&lt;0,"N/A",IF(K44/J44-1&gt;300%,"&gt;±300%",IF(K44/J44-1&lt;-300%,"&gt;±300%",K44/J44-1)))))</f>
        <v>7.1124974021549159E-2</v>
      </c>
      <c r="N44" s="76"/>
      <c r="O44" s="145"/>
      <c r="P44" s="145"/>
      <c r="Q44" s="145"/>
      <c r="R44" s="145"/>
      <c r="S44" s="145"/>
      <c r="T44" s="145"/>
      <c r="U44" s="145"/>
      <c r="V44" s="145"/>
      <c r="W44" s="145"/>
      <c r="X44" s="146"/>
      <c r="Y44" s="146"/>
      <c r="Z44" s="146"/>
      <c r="AA44" s="146"/>
      <c r="AB44" s="146"/>
      <c r="AC44" s="146"/>
      <c r="AD44" s="146"/>
      <c r="AE44" s="146"/>
      <c r="AF44" s="146"/>
      <c r="AG44" s="146"/>
      <c r="AH44" s="146"/>
      <c r="AI44" s="146"/>
      <c r="AJ44" s="146"/>
      <c r="AK44" s="146"/>
      <c r="AL44" s="144"/>
      <c r="AM44" s="144"/>
      <c r="AN44" s="124"/>
      <c r="AO44" s="145"/>
      <c r="AP44" s="145"/>
      <c r="AQ44" s="145"/>
      <c r="AR44" s="145"/>
      <c r="AS44" s="145"/>
      <c r="AT44" s="145"/>
      <c r="AU44" s="145"/>
      <c r="AV44" s="145"/>
      <c r="AW44" s="145"/>
      <c r="AX44" s="145"/>
      <c r="AY44" s="145"/>
      <c r="AZ44" s="145"/>
      <c r="BA44" s="139"/>
      <c r="BB44" s="139"/>
      <c r="BC44" s="78"/>
      <c r="BD44" s="46"/>
    </row>
    <row r="45" spans="1:91" s="15" customFormat="1" x14ac:dyDescent="0.45">
      <c r="C45" s="36"/>
      <c r="D45" s="36"/>
      <c r="E45" s="36"/>
      <c r="F45" s="36"/>
      <c r="G45" s="36"/>
      <c r="H45" s="36"/>
      <c r="I45" s="36"/>
      <c r="J45" s="36"/>
      <c r="K45" s="36"/>
      <c r="L45" s="36"/>
      <c r="M45" s="36"/>
      <c r="N45" s="76"/>
      <c r="O45" s="36"/>
      <c r="X45" s="104"/>
      <c r="Y45" s="104"/>
      <c r="Z45" s="104"/>
      <c r="AA45" s="104"/>
      <c r="AB45" s="104"/>
      <c r="AC45" s="104"/>
      <c r="AD45" s="104"/>
      <c r="AE45" s="104"/>
      <c r="AF45" s="105"/>
      <c r="AG45" s="104"/>
      <c r="AH45" s="104"/>
      <c r="AI45" s="104"/>
      <c r="AJ45" s="104"/>
      <c r="AK45" s="104"/>
      <c r="AL45" s="235"/>
      <c r="AM45" s="235"/>
      <c r="AP45" s="40"/>
      <c r="AQ45" s="40"/>
      <c r="AR45" s="40"/>
      <c r="AS45" s="40"/>
      <c r="AT45" s="40"/>
      <c r="AU45" s="40"/>
      <c r="AV45" s="40"/>
      <c r="AW45" s="40"/>
      <c r="AX45" s="77"/>
      <c r="AY45" s="40"/>
      <c r="AZ45" s="40"/>
      <c r="BC45" s="64"/>
      <c r="BD45" s="40"/>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row>
    <row r="46" spans="1:91" s="15" customFormat="1" x14ac:dyDescent="0.45">
      <c r="A46" s="64"/>
      <c r="B46" s="64"/>
      <c r="C46" s="64"/>
      <c r="D46" s="64"/>
      <c r="E46" s="64"/>
      <c r="F46" s="64"/>
      <c r="G46" s="77"/>
      <c r="H46" s="77"/>
      <c r="I46" s="77"/>
      <c r="J46" s="77"/>
      <c r="K46" s="77"/>
      <c r="L46" s="64"/>
      <c r="M46" s="225"/>
      <c r="N46" s="64"/>
      <c r="O46" s="64"/>
      <c r="P46" s="64"/>
      <c r="Q46" s="64"/>
      <c r="R46" s="64"/>
      <c r="S46" s="64"/>
      <c r="T46" s="64"/>
      <c r="U46" s="64"/>
      <c r="V46" s="64"/>
      <c r="W46" s="64"/>
      <c r="X46" s="105"/>
      <c r="Y46" s="105"/>
      <c r="Z46" s="105"/>
      <c r="AA46" s="105"/>
      <c r="AB46" s="105"/>
      <c r="AC46" s="105"/>
      <c r="AD46" s="105"/>
      <c r="AE46" s="105"/>
      <c r="AF46" s="105"/>
      <c r="AG46" s="105"/>
      <c r="AH46" s="105"/>
      <c r="AI46" s="105"/>
      <c r="AJ46" s="105"/>
      <c r="AK46" s="105"/>
      <c r="AL46" s="225"/>
      <c r="AM46" s="225"/>
      <c r="AN46" s="64"/>
      <c r="AO46" s="64"/>
      <c r="AP46" s="77"/>
      <c r="AQ46" s="77"/>
      <c r="AR46" s="77"/>
      <c r="AS46" s="77"/>
      <c r="AT46" s="77"/>
      <c r="AU46" s="77"/>
      <c r="AV46" s="77"/>
      <c r="AW46" s="77"/>
      <c r="AX46" s="77"/>
      <c r="AY46" s="77"/>
      <c r="AZ46" s="77"/>
      <c r="BA46" s="64"/>
      <c r="BB46" s="64"/>
      <c r="BD46" s="77"/>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row>
    <row r="47" spans="1:91" s="15" customFormat="1" x14ac:dyDescent="0.45">
      <c r="A47" s="64"/>
      <c r="B47" s="64"/>
      <c r="C47" s="64"/>
      <c r="D47" s="64"/>
      <c r="E47" s="78"/>
      <c r="F47" s="64"/>
      <c r="G47" s="64"/>
      <c r="H47" s="64"/>
      <c r="I47" s="64"/>
      <c r="J47" s="78"/>
      <c r="K47" s="64"/>
      <c r="L47" s="64"/>
      <c r="M47" s="64"/>
      <c r="N47" s="64"/>
      <c r="O47" s="64"/>
      <c r="P47" s="78"/>
      <c r="Q47" s="78"/>
      <c r="R47" s="78"/>
      <c r="S47" s="78"/>
      <c r="T47" s="78"/>
      <c r="U47" s="78"/>
      <c r="V47" s="78"/>
      <c r="W47" s="78"/>
      <c r="X47" s="105"/>
      <c r="Y47" s="105"/>
      <c r="Z47" s="105"/>
      <c r="AA47" s="105"/>
      <c r="AB47" s="105"/>
      <c r="AC47" s="105"/>
      <c r="AD47" s="105"/>
      <c r="AE47" s="105"/>
      <c r="AF47" s="105"/>
      <c r="AG47" s="105"/>
      <c r="AH47" s="105"/>
      <c r="AI47" s="105"/>
      <c r="AJ47" s="105"/>
      <c r="AK47" s="105"/>
      <c r="AL47" s="225"/>
      <c r="AM47" s="225"/>
      <c r="AN47" s="64"/>
      <c r="AO47" s="78"/>
      <c r="AP47" s="77"/>
      <c r="AQ47" s="77"/>
      <c r="AR47" s="77"/>
      <c r="AS47" s="77"/>
      <c r="AT47" s="77"/>
      <c r="AU47" s="77"/>
      <c r="AV47" s="77"/>
      <c r="AW47" s="77"/>
      <c r="AX47" s="77"/>
      <c r="AY47" s="77"/>
      <c r="AZ47" s="77"/>
      <c r="BA47" s="78"/>
      <c r="BB47" s="78"/>
      <c r="BD47" s="7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row>
    <row r="48" spans="1:91" s="15" customFormat="1" x14ac:dyDescent="0.45">
      <c r="A48" s="64"/>
      <c r="B48" s="64"/>
      <c r="C48" s="64"/>
      <c r="D48" s="64"/>
      <c r="E48" s="78"/>
      <c r="F48" s="64"/>
      <c r="G48" s="64"/>
      <c r="H48" s="64"/>
      <c r="I48" s="64"/>
      <c r="J48" s="64"/>
      <c r="K48" s="64"/>
      <c r="L48" s="64"/>
      <c r="M48" s="64"/>
      <c r="N48" s="78"/>
      <c r="O48" s="64"/>
      <c r="P48" s="64"/>
      <c r="Q48" s="64"/>
      <c r="R48" s="64"/>
      <c r="S48" s="64"/>
      <c r="T48" s="64"/>
      <c r="U48" s="64"/>
      <c r="V48" s="64"/>
      <c r="W48" s="64"/>
      <c r="X48" s="105"/>
      <c r="Y48" s="105"/>
      <c r="Z48" s="105"/>
      <c r="AA48" s="105"/>
      <c r="AB48" s="105"/>
      <c r="AC48" s="105"/>
      <c r="AD48" s="105"/>
      <c r="AE48" s="105"/>
      <c r="AF48" s="105"/>
      <c r="AG48" s="105"/>
      <c r="AH48" s="105"/>
      <c r="AI48" s="105"/>
      <c r="AJ48" s="105"/>
      <c r="AK48" s="105"/>
      <c r="AL48" s="225"/>
      <c r="AM48" s="225"/>
      <c r="AN48" s="64"/>
      <c r="AO48" s="64"/>
      <c r="AP48" s="77"/>
      <c r="AQ48" s="77"/>
      <c r="AR48" s="77"/>
      <c r="AS48" s="77"/>
      <c r="AT48" s="77"/>
      <c r="AU48" s="77"/>
      <c r="AV48" s="77"/>
      <c r="AW48" s="77"/>
      <c r="AX48" s="77"/>
      <c r="AY48" s="77"/>
      <c r="AZ48" s="77"/>
      <c r="BA48" s="64"/>
      <c r="BB48" s="64"/>
      <c r="BD48" s="77"/>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row>
    <row r="49" spans="1:91" s="15" customFormat="1" x14ac:dyDescent="0.45">
      <c r="A49" s="64"/>
      <c r="B49" s="64"/>
      <c r="C49" s="64"/>
      <c r="D49" s="64"/>
      <c r="E49" s="64"/>
      <c r="F49" s="64"/>
      <c r="G49" s="64"/>
      <c r="H49" s="64"/>
      <c r="I49" s="64"/>
      <c r="J49" s="64"/>
      <c r="K49" s="64"/>
      <c r="L49" s="64"/>
      <c r="M49" s="64"/>
      <c r="N49" s="64"/>
      <c r="O49" s="64"/>
      <c r="P49" s="64"/>
      <c r="Q49" s="64"/>
      <c r="R49" s="64"/>
      <c r="S49" s="64"/>
      <c r="T49" s="64"/>
      <c r="U49" s="64"/>
      <c r="V49" s="64"/>
      <c r="W49" s="64"/>
      <c r="X49" s="105"/>
      <c r="Y49" s="105"/>
      <c r="Z49" s="105"/>
      <c r="AA49" s="105"/>
      <c r="AB49" s="105"/>
      <c r="AC49" s="105"/>
      <c r="AD49" s="105"/>
      <c r="AE49" s="105"/>
      <c r="AF49" s="105"/>
      <c r="AG49" s="105"/>
      <c r="AH49" s="105"/>
      <c r="AI49" s="105"/>
      <c r="AJ49" s="105"/>
      <c r="AK49" s="105"/>
      <c r="AL49" s="225"/>
      <c r="AM49" s="225"/>
      <c r="AN49" s="64"/>
      <c r="AO49" s="64"/>
      <c r="AP49" s="77"/>
      <c r="AQ49" s="77"/>
      <c r="AR49" s="77"/>
      <c r="AS49" s="77"/>
      <c r="AT49" s="77"/>
      <c r="AU49" s="77"/>
      <c r="AV49" s="77"/>
      <c r="AW49" s="77"/>
      <c r="AX49" s="77"/>
      <c r="AY49" s="77"/>
      <c r="AZ49" s="77"/>
      <c r="BA49" s="64"/>
      <c r="BB49" s="64"/>
      <c r="BD49" s="77"/>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row>
    <row r="50" spans="1:91" s="15" customFormat="1" x14ac:dyDescent="0.45">
      <c r="A50" s="64"/>
      <c r="B50" s="64"/>
      <c r="C50" s="64"/>
      <c r="D50" s="64"/>
      <c r="E50" s="64"/>
      <c r="F50" s="64"/>
      <c r="G50" s="64"/>
      <c r="H50" s="64"/>
      <c r="I50" s="64"/>
      <c r="J50" s="64"/>
      <c r="K50" s="64"/>
      <c r="L50" s="64"/>
      <c r="M50" s="64"/>
      <c r="N50" s="64"/>
      <c r="O50" s="64"/>
      <c r="P50" s="64"/>
      <c r="Q50" s="64"/>
      <c r="R50" s="64"/>
      <c r="S50" s="64"/>
      <c r="T50" s="64"/>
      <c r="U50" s="64"/>
      <c r="V50" s="64"/>
      <c r="W50" s="64"/>
      <c r="X50" s="105"/>
      <c r="Y50" s="105"/>
      <c r="Z50" s="105"/>
      <c r="AA50" s="105"/>
      <c r="AB50" s="105"/>
      <c r="AC50" s="105"/>
      <c r="AD50" s="105"/>
      <c r="AE50" s="105"/>
      <c r="AF50" s="105"/>
      <c r="AG50" s="105"/>
      <c r="AH50" s="105"/>
      <c r="AI50" s="105"/>
      <c r="AJ50" s="105"/>
      <c r="AK50" s="105"/>
      <c r="AL50" s="225"/>
      <c r="AM50" s="225"/>
      <c r="AN50" s="64"/>
      <c r="AO50" s="64"/>
      <c r="AP50" s="77"/>
      <c r="AQ50" s="77"/>
      <c r="AR50" s="77"/>
      <c r="AS50" s="77"/>
      <c r="AT50" s="77"/>
      <c r="AU50" s="77"/>
      <c r="AV50" s="77"/>
      <c r="AW50" s="77"/>
      <c r="AX50" s="77"/>
      <c r="AY50" s="77"/>
      <c r="AZ50" s="77"/>
      <c r="BA50" s="64"/>
      <c r="BB50" s="64"/>
      <c r="BD50" s="77"/>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row>
    <row r="51" spans="1:91" s="15" customFormat="1" x14ac:dyDescent="0.45">
      <c r="A51" s="64"/>
      <c r="B51" s="64"/>
      <c r="C51" s="64"/>
      <c r="D51" s="64"/>
      <c r="E51" s="64"/>
      <c r="F51" s="64"/>
      <c r="G51" s="64"/>
      <c r="H51" s="64"/>
      <c r="I51" s="64"/>
      <c r="J51" s="64"/>
      <c r="K51" s="64"/>
      <c r="L51" s="64"/>
      <c r="M51" s="64"/>
      <c r="N51" s="64"/>
      <c r="O51" s="64"/>
      <c r="P51" s="64"/>
      <c r="Q51" s="64"/>
      <c r="R51" s="64"/>
      <c r="S51" s="64"/>
      <c r="T51" s="64"/>
      <c r="U51" s="64"/>
      <c r="V51" s="64"/>
      <c r="W51" s="64"/>
      <c r="X51" s="105"/>
      <c r="Y51" s="105"/>
      <c r="Z51" s="105"/>
      <c r="AA51" s="105"/>
      <c r="AB51" s="105"/>
      <c r="AC51" s="105"/>
      <c r="AD51" s="105"/>
      <c r="AE51" s="105"/>
      <c r="AF51" s="105"/>
      <c r="AG51" s="105"/>
      <c r="AH51" s="105"/>
      <c r="AI51" s="105"/>
      <c r="AJ51" s="105"/>
      <c r="AK51" s="105"/>
      <c r="AL51" s="225"/>
      <c r="AM51" s="225"/>
      <c r="AN51" s="64"/>
      <c r="AO51" s="64"/>
      <c r="AP51" s="77"/>
      <c r="AQ51" s="77"/>
      <c r="AR51" s="77"/>
      <c r="AS51" s="77"/>
      <c r="AT51" s="77"/>
      <c r="AU51" s="77"/>
      <c r="AV51" s="77"/>
      <c r="AW51" s="77"/>
      <c r="AX51" s="77"/>
      <c r="AY51" s="77"/>
      <c r="AZ51" s="77"/>
      <c r="BA51" s="64"/>
      <c r="BB51" s="64"/>
      <c r="BD51" s="77"/>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row>
    <row r="52" spans="1:91" s="15" customFormat="1" x14ac:dyDescent="0.45">
      <c r="A52" s="64"/>
      <c r="B52" s="64"/>
      <c r="C52" s="64"/>
      <c r="D52" s="64"/>
      <c r="E52" s="64"/>
      <c r="F52" s="64"/>
      <c r="G52" s="64"/>
      <c r="H52" s="64"/>
      <c r="I52" s="64"/>
      <c r="J52" s="64"/>
      <c r="K52" s="64"/>
      <c r="L52" s="64"/>
      <c r="M52" s="64"/>
      <c r="N52" s="64"/>
      <c r="O52" s="64"/>
      <c r="P52" s="64"/>
      <c r="Q52" s="64"/>
      <c r="R52" s="64"/>
      <c r="S52" s="64"/>
      <c r="T52" s="64"/>
      <c r="U52" s="64"/>
      <c r="V52" s="64"/>
      <c r="W52" s="64"/>
      <c r="X52" s="105"/>
      <c r="Y52" s="105"/>
      <c r="Z52" s="105"/>
      <c r="AA52" s="105"/>
      <c r="AB52" s="105"/>
      <c r="AC52" s="105"/>
      <c r="AD52" s="105"/>
      <c r="AE52" s="105"/>
      <c r="AF52" s="105"/>
      <c r="AG52" s="105"/>
      <c r="AH52" s="105"/>
      <c r="AI52" s="105"/>
      <c r="AJ52" s="105"/>
      <c r="AK52" s="105"/>
      <c r="AL52" s="225"/>
      <c r="AM52" s="225"/>
      <c r="AN52" s="64"/>
      <c r="AO52" s="64"/>
      <c r="AP52" s="77"/>
      <c r="AQ52" s="77"/>
      <c r="AR52" s="77"/>
      <c r="AS52" s="77"/>
      <c r="AT52" s="77"/>
      <c r="AU52" s="77"/>
      <c r="AV52" s="77"/>
      <c r="AW52" s="77"/>
      <c r="AX52" s="77"/>
      <c r="AY52" s="77"/>
      <c r="AZ52" s="77"/>
      <c r="BA52" s="64"/>
      <c r="BB52" s="64"/>
      <c r="BD52" s="77"/>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row>
    <row r="53" spans="1:91" s="15" customFormat="1" x14ac:dyDescent="0.45">
      <c r="A53" s="64"/>
      <c r="B53" s="64"/>
      <c r="C53" s="64"/>
      <c r="D53" s="64"/>
      <c r="E53" s="64"/>
      <c r="F53" s="64"/>
      <c r="G53" s="64"/>
      <c r="H53" s="64"/>
      <c r="I53" s="64"/>
      <c r="J53" s="64"/>
      <c r="K53" s="64"/>
      <c r="L53" s="64"/>
      <c r="M53" s="64"/>
      <c r="N53" s="64"/>
      <c r="O53" s="64"/>
      <c r="P53" s="64"/>
      <c r="Q53" s="64"/>
      <c r="R53" s="64"/>
      <c r="S53" s="64"/>
      <c r="T53" s="64"/>
      <c r="U53" s="64"/>
      <c r="V53" s="64"/>
      <c r="W53" s="64"/>
      <c r="X53" s="105"/>
      <c r="Y53" s="105"/>
      <c r="Z53" s="105"/>
      <c r="AA53" s="105"/>
      <c r="AB53" s="105"/>
      <c r="AC53" s="105"/>
      <c r="AD53" s="105"/>
      <c r="AE53" s="105"/>
      <c r="AF53" s="105"/>
      <c r="AG53" s="105"/>
      <c r="AH53" s="105"/>
      <c r="AI53" s="105"/>
      <c r="AJ53" s="105"/>
      <c r="AK53" s="105"/>
      <c r="AL53" s="225"/>
      <c r="AM53" s="225"/>
      <c r="AN53" s="64"/>
      <c r="AO53" s="64"/>
      <c r="AP53" s="77"/>
      <c r="AQ53" s="77"/>
      <c r="AR53" s="77"/>
      <c r="AS53" s="77"/>
      <c r="AT53" s="77"/>
      <c r="AU53" s="77"/>
      <c r="AV53" s="77"/>
      <c r="AW53" s="77"/>
      <c r="AX53" s="77"/>
      <c r="AY53" s="77"/>
      <c r="AZ53" s="77"/>
      <c r="BA53" s="64"/>
      <c r="BB53" s="64"/>
      <c r="BD53" s="77"/>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row>
    <row r="54" spans="1:91" s="15" customFormat="1" x14ac:dyDescent="0.45">
      <c r="A54" s="64"/>
      <c r="B54" s="64"/>
      <c r="C54" s="64"/>
      <c r="D54" s="64"/>
      <c r="E54" s="64"/>
      <c r="F54" s="64"/>
      <c r="G54" s="64"/>
      <c r="H54" s="64"/>
      <c r="I54" s="64"/>
      <c r="J54" s="64"/>
      <c r="K54" s="64"/>
      <c r="L54" s="64"/>
      <c r="M54" s="64"/>
      <c r="N54" s="64"/>
      <c r="O54" s="64"/>
      <c r="P54" s="64"/>
      <c r="Q54" s="64"/>
      <c r="R54" s="64"/>
      <c r="S54" s="64"/>
      <c r="T54" s="64"/>
      <c r="U54" s="64"/>
      <c r="V54" s="64"/>
      <c r="W54" s="64"/>
      <c r="X54" s="105"/>
      <c r="Y54" s="105"/>
      <c r="Z54" s="105"/>
      <c r="AA54" s="105"/>
      <c r="AB54" s="105"/>
      <c r="AC54" s="105"/>
      <c r="AD54" s="105"/>
      <c r="AE54" s="105"/>
      <c r="AF54" s="105"/>
      <c r="AG54" s="105"/>
      <c r="AH54" s="105"/>
      <c r="AI54" s="105"/>
      <c r="AJ54" s="105"/>
      <c r="AK54" s="105"/>
      <c r="AL54" s="225"/>
      <c r="AM54" s="225"/>
      <c r="AN54" s="64"/>
      <c r="AO54" s="64"/>
      <c r="AP54" s="77"/>
      <c r="AQ54" s="77"/>
      <c r="AR54" s="77"/>
      <c r="AS54" s="77"/>
      <c r="AT54" s="77"/>
      <c r="AU54" s="77"/>
      <c r="AV54" s="77"/>
      <c r="AW54" s="77"/>
      <c r="AX54" s="77"/>
      <c r="AY54" s="77"/>
      <c r="AZ54" s="77"/>
      <c r="BA54" s="64"/>
      <c r="BB54" s="64"/>
      <c r="BD54" s="77"/>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row>
    <row r="55" spans="1:91" s="15" customFormat="1" x14ac:dyDescent="0.45">
      <c r="A55" s="64"/>
      <c r="B55" s="64"/>
      <c r="C55" s="64"/>
      <c r="D55" s="64"/>
      <c r="E55" s="64"/>
      <c r="F55" s="64"/>
      <c r="G55" s="64"/>
      <c r="H55" s="64"/>
      <c r="I55" s="64"/>
      <c r="J55" s="64"/>
      <c r="K55" s="64"/>
      <c r="L55" s="64"/>
      <c r="M55" s="64"/>
      <c r="N55" s="64"/>
      <c r="O55" s="64"/>
      <c r="P55" s="64"/>
      <c r="Q55" s="64"/>
      <c r="R55" s="64"/>
      <c r="S55" s="64"/>
      <c r="T55" s="64"/>
      <c r="U55" s="64"/>
      <c r="V55" s="64"/>
      <c r="W55" s="64"/>
      <c r="X55" s="105"/>
      <c r="Y55" s="105"/>
      <c r="Z55" s="105"/>
      <c r="AA55" s="105"/>
      <c r="AB55" s="105"/>
      <c r="AC55" s="105"/>
      <c r="AD55" s="105"/>
      <c r="AE55" s="105"/>
      <c r="AF55" s="105"/>
      <c r="AG55" s="105"/>
      <c r="AH55" s="105"/>
      <c r="AI55" s="105"/>
      <c r="AJ55" s="105"/>
      <c r="AK55" s="105"/>
      <c r="AL55" s="225"/>
      <c r="AM55" s="225"/>
      <c r="AN55" s="64"/>
      <c r="AO55" s="64"/>
      <c r="AP55" s="77"/>
      <c r="AQ55" s="77"/>
      <c r="AR55" s="77"/>
      <c r="AS55" s="77"/>
      <c r="AT55" s="77"/>
      <c r="AU55" s="77"/>
      <c r="AV55" s="77"/>
      <c r="AW55" s="77"/>
      <c r="AX55" s="77"/>
      <c r="AY55" s="77"/>
      <c r="AZ55" s="77"/>
      <c r="BA55" s="64"/>
      <c r="BB55" s="64"/>
      <c r="BD55" s="77"/>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56" spans="1:91" x14ac:dyDescent="0.45">
      <c r="A56" s="64"/>
      <c r="P56" s="64"/>
      <c r="Q56" s="64"/>
      <c r="R56" s="64"/>
      <c r="S56" s="64"/>
      <c r="T56" s="64"/>
      <c r="U56" s="64"/>
      <c r="V56" s="64"/>
      <c r="W56" s="64"/>
      <c r="X56" s="105"/>
      <c r="Y56" s="105"/>
      <c r="Z56" s="105"/>
      <c r="AA56" s="105"/>
      <c r="AB56" s="105"/>
      <c r="AC56" s="105"/>
      <c r="AD56" s="105"/>
      <c r="AE56" s="105"/>
      <c r="AG56" s="105"/>
      <c r="AH56" s="105"/>
      <c r="AI56" s="105"/>
      <c r="AJ56" s="105"/>
      <c r="AK56" s="105"/>
      <c r="AN56" s="64"/>
      <c r="AO56" s="64"/>
      <c r="AP56" s="77"/>
      <c r="AQ56" s="77"/>
      <c r="AR56" s="77"/>
      <c r="AS56" s="77"/>
      <c r="AT56" s="77"/>
      <c r="AU56" s="77"/>
      <c r="AV56" s="77"/>
      <c r="AW56" s="77"/>
      <c r="AY56" s="77"/>
      <c r="AZ56" s="77"/>
      <c r="BA56" s="64"/>
      <c r="BB56" s="64"/>
      <c r="BD56" s="77"/>
    </row>
    <row r="57" spans="1:91" x14ac:dyDescent="0.45">
      <c r="A57" s="64"/>
      <c r="P57" s="64"/>
      <c r="Q57" s="64"/>
      <c r="R57" s="64"/>
      <c r="S57" s="64"/>
      <c r="T57" s="64"/>
      <c r="U57" s="64"/>
      <c r="V57" s="64"/>
      <c r="W57" s="64"/>
      <c r="X57" s="105"/>
      <c r="Y57" s="105"/>
      <c r="Z57" s="105"/>
      <c r="AA57" s="105"/>
      <c r="AB57" s="105"/>
      <c r="AC57" s="105"/>
      <c r="AD57" s="105"/>
      <c r="AE57" s="105"/>
      <c r="AG57" s="105"/>
      <c r="AH57" s="105"/>
      <c r="AI57" s="105"/>
      <c r="AJ57" s="105"/>
      <c r="AK57" s="105"/>
      <c r="AN57" s="64"/>
      <c r="AO57" s="64"/>
      <c r="AP57" s="77"/>
      <c r="AQ57" s="77"/>
      <c r="AR57" s="77"/>
      <c r="AS57" s="77"/>
      <c r="AT57" s="77"/>
      <c r="AU57" s="77"/>
      <c r="AV57" s="77"/>
      <c r="AW57" s="77"/>
      <c r="AY57" s="77"/>
      <c r="AZ57" s="77"/>
      <c r="BA57" s="64"/>
      <c r="BB57" s="64"/>
      <c r="BD57" s="77"/>
    </row>
    <row r="58" spans="1:91" x14ac:dyDescent="0.45">
      <c r="A58" s="64"/>
      <c r="P58" s="64"/>
      <c r="Q58" s="64"/>
      <c r="R58" s="64"/>
      <c r="S58" s="64"/>
      <c r="T58" s="64"/>
      <c r="U58" s="64"/>
      <c r="V58" s="64"/>
      <c r="W58" s="64"/>
      <c r="X58" s="105"/>
      <c r="Y58" s="105"/>
      <c r="Z58" s="105"/>
      <c r="AA58" s="105"/>
      <c r="AB58" s="105"/>
      <c r="AC58" s="105"/>
      <c r="AD58" s="105"/>
      <c r="AE58" s="105"/>
      <c r="AG58" s="105"/>
      <c r="AH58" s="105"/>
      <c r="AI58" s="105"/>
      <c r="AJ58" s="105"/>
      <c r="AK58" s="105"/>
      <c r="AN58" s="64"/>
      <c r="AO58" s="64"/>
      <c r="AP58" s="77"/>
      <c r="AQ58" s="77"/>
      <c r="AR58" s="77"/>
      <c r="AS58" s="77"/>
      <c r="AT58" s="77"/>
      <c r="AU58" s="77"/>
      <c r="AV58" s="77"/>
      <c r="AW58" s="77"/>
      <c r="AY58" s="77"/>
      <c r="AZ58" s="77"/>
      <c r="BA58" s="64"/>
      <c r="BB58" s="64"/>
      <c r="BD58" s="77"/>
    </row>
    <row r="59" spans="1:91" x14ac:dyDescent="0.45">
      <c r="A59" s="64"/>
      <c r="P59" s="64"/>
      <c r="Q59" s="64"/>
      <c r="R59" s="64"/>
      <c r="S59" s="64"/>
      <c r="T59" s="64"/>
      <c r="U59" s="64"/>
      <c r="V59" s="64"/>
      <c r="W59" s="64"/>
      <c r="X59" s="105"/>
      <c r="Y59" s="105"/>
      <c r="Z59" s="105"/>
      <c r="AA59" s="105"/>
      <c r="AB59" s="105"/>
      <c r="AC59" s="105"/>
      <c r="AD59" s="105"/>
      <c r="AE59" s="105"/>
      <c r="AG59" s="105"/>
      <c r="AH59" s="105"/>
      <c r="AI59" s="105"/>
      <c r="AJ59" s="105"/>
      <c r="AK59" s="105"/>
      <c r="AN59" s="64"/>
      <c r="AO59" s="64"/>
      <c r="AP59" s="77"/>
      <c r="AQ59" s="77"/>
      <c r="AR59" s="77"/>
      <c r="AS59" s="77"/>
      <c r="AT59" s="77"/>
      <c r="AU59" s="77"/>
      <c r="AV59" s="77"/>
      <c r="AW59" s="77"/>
      <c r="AY59" s="77"/>
      <c r="AZ59" s="77"/>
      <c r="BA59" s="64"/>
      <c r="BB59" s="64"/>
      <c r="BD59" s="77"/>
    </row>
    <row r="60" spans="1:91" x14ac:dyDescent="0.45">
      <c r="A60" s="64"/>
      <c r="P60" s="64"/>
      <c r="Q60" s="64"/>
      <c r="R60" s="64"/>
      <c r="S60" s="64"/>
      <c r="T60" s="64"/>
      <c r="U60" s="64"/>
      <c r="V60" s="64"/>
      <c r="W60" s="64"/>
      <c r="X60" s="105"/>
      <c r="Y60" s="105"/>
      <c r="Z60" s="105"/>
      <c r="AA60" s="105"/>
      <c r="AB60" s="105"/>
      <c r="AC60" s="105"/>
      <c r="AD60" s="105"/>
      <c r="AE60" s="105"/>
      <c r="AG60" s="105"/>
      <c r="AH60" s="105"/>
      <c r="AI60" s="105"/>
      <c r="AJ60" s="105"/>
      <c r="AK60" s="105"/>
      <c r="AN60" s="64"/>
      <c r="AO60" s="64"/>
      <c r="AP60" s="77"/>
      <c r="AQ60" s="77"/>
      <c r="AR60" s="77"/>
      <c r="AS60" s="77"/>
      <c r="AT60" s="77"/>
      <c r="AU60" s="77"/>
      <c r="AV60" s="77"/>
      <c r="AW60" s="77"/>
      <c r="AY60" s="77"/>
      <c r="AZ60" s="77"/>
      <c r="BA60" s="64"/>
      <c r="BB60" s="64"/>
      <c r="BD60" s="77"/>
    </row>
    <row r="61" spans="1:91" x14ac:dyDescent="0.45">
      <c r="A61" s="64"/>
      <c r="P61" s="64"/>
      <c r="Q61" s="64"/>
      <c r="R61" s="64"/>
      <c r="S61" s="64"/>
      <c r="T61" s="64"/>
      <c r="U61" s="64"/>
      <c r="V61" s="64"/>
      <c r="W61" s="64"/>
      <c r="X61" s="105"/>
      <c r="Y61" s="105"/>
      <c r="Z61" s="105"/>
      <c r="AA61" s="105"/>
      <c r="AB61" s="105"/>
      <c r="AC61" s="105"/>
      <c r="AD61" s="105"/>
      <c r="AE61" s="105"/>
      <c r="AG61" s="105"/>
      <c r="AH61" s="105"/>
      <c r="AI61" s="105"/>
      <c r="AJ61" s="105"/>
      <c r="AK61" s="105"/>
      <c r="AN61" s="64"/>
      <c r="AO61" s="64"/>
      <c r="AP61" s="77"/>
      <c r="AQ61" s="77"/>
      <c r="AR61" s="77"/>
      <c r="AS61" s="77"/>
      <c r="AT61" s="77"/>
      <c r="AU61" s="77"/>
      <c r="AV61" s="77"/>
      <c r="AW61" s="77"/>
      <c r="AY61" s="77"/>
      <c r="AZ61" s="77"/>
      <c r="BA61" s="64"/>
      <c r="BB61" s="64"/>
      <c r="BD61" s="77"/>
    </row>
    <row r="62" spans="1:91" x14ac:dyDescent="0.45">
      <c r="A62" s="64"/>
      <c r="P62" s="64"/>
      <c r="Q62" s="64"/>
      <c r="R62" s="64"/>
      <c r="S62" s="64"/>
      <c r="T62" s="64"/>
      <c r="U62" s="64"/>
      <c r="V62" s="64"/>
      <c r="W62" s="64"/>
      <c r="X62" s="105"/>
      <c r="Y62" s="105"/>
      <c r="Z62" s="105"/>
      <c r="AA62" s="105"/>
      <c r="AB62" s="105"/>
      <c r="AC62" s="105"/>
      <c r="AD62" s="105"/>
      <c r="AE62" s="105"/>
      <c r="AG62" s="105"/>
      <c r="AH62" s="105"/>
      <c r="AI62" s="105"/>
      <c r="AJ62" s="105"/>
      <c r="AK62" s="105"/>
      <c r="AN62" s="64"/>
      <c r="AO62" s="64"/>
      <c r="AP62" s="77"/>
      <c r="AQ62" s="77"/>
      <c r="AR62" s="77"/>
      <c r="AS62" s="77"/>
      <c r="AT62" s="77"/>
      <c r="AU62" s="77"/>
      <c r="AV62" s="77"/>
      <c r="AW62" s="77"/>
      <c r="AY62" s="77"/>
      <c r="AZ62" s="77"/>
      <c r="BA62" s="64"/>
      <c r="BB62" s="64"/>
      <c r="BD62" s="77"/>
    </row>
    <row r="63" spans="1:91" x14ac:dyDescent="0.45">
      <c r="A63" s="64"/>
      <c r="P63" s="64"/>
      <c r="Q63" s="64"/>
      <c r="R63" s="64"/>
      <c r="S63" s="64"/>
      <c r="T63" s="64"/>
      <c r="U63" s="64"/>
      <c r="V63" s="64"/>
      <c r="W63" s="64"/>
      <c r="X63" s="105"/>
      <c r="Y63" s="105"/>
      <c r="Z63" s="105"/>
      <c r="AA63" s="105"/>
      <c r="AB63" s="105"/>
      <c r="AC63" s="105"/>
      <c r="AD63" s="105"/>
      <c r="AE63" s="105"/>
      <c r="AG63" s="105"/>
      <c r="AH63" s="105"/>
      <c r="AI63" s="105"/>
      <c r="AJ63" s="105"/>
      <c r="AK63" s="105"/>
      <c r="AN63" s="64"/>
      <c r="AO63" s="64"/>
      <c r="AP63" s="77"/>
      <c r="AQ63" s="77"/>
      <c r="AR63" s="77"/>
      <c r="AS63" s="77"/>
      <c r="AT63" s="77"/>
      <c r="AU63" s="77"/>
      <c r="AV63" s="77"/>
      <c r="AW63" s="77"/>
      <c r="AY63" s="77"/>
      <c r="AZ63" s="77"/>
      <c r="BA63" s="64"/>
      <c r="BB63" s="64"/>
      <c r="BD63" s="77"/>
    </row>
    <row r="64" spans="1:91" x14ac:dyDescent="0.45">
      <c r="A64" s="64"/>
      <c r="P64" s="64"/>
      <c r="Q64" s="64"/>
      <c r="R64" s="64"/>
      <c r="S64" s="64"/>
      <c r="T64" s="64"/>
      <c r="U64" s="64"/>
      <c r="V64" s="64"/>
      <c r="W64" s="64"/>
      <c r="X64" s="105"/>
      <c r="Y64" s="105"/>
      <c r="Z64" s="105"/>
      <c r="AA64" s="105"/>
      <c r="AB64" s="105"/>
      <c r="AC64" s="105"/>
      <c r="AD64" s="105"/>
      <c r="AE64" s="105"/>
      <c r="AG64" s="105"/>
      <c r="AH64" s="105"/>
      <c r="AI64" s="105"/>
      <c r="AJ64" s="105"/>
      <c r="AK64" s="105"/>
      <c r="AN64" s="64"/>
      <c r="AO64" s="64"/>
      <c r="AP64" s="77"/>
      <c r="AQ64" s="77"/>
      <c r="AR64" s="77"/>
      <c r="AS64" s="77"/>
      <c r="AT64" s="77"/>
      <c r="AU64" s="77"/>
      <c r="AV64" s="77"/>
      <c r="AW64" s="77"/>
      <c r="AY64" s="77"/>
      <c r="AZ64" s="77"/>
      <c r="BA64" s="64"/>
      <c r="BB64" s="64"/>
      <c r="BD64" s="77"/>
    </row>
    <row r="65" spans="1:56" x14ac:dyDescent="0.45">
      <c r="A65" s="64"/>
      <c r="P65" s="64"/>
      <c r="Q65" s="64"/>
      <c r="R65" s="64"/>
      <c r="S65" s="64"/>
      <c r="T65" s="64"/>
      <c r="U65" s="64"/>
      <c r="V65" s="64"/>
      <c r="W65" s="64"/>
      <c r="X65" s="105"/>
      <c r="Y65" s="105"/>
      <c r="Z65" s="105"/>
      <c r="AA65" s="105"/>
      <c r="AB65" s="105"/>
      <c r="AC65" s="105"/>
      <c r="AD65" s="105"/>
      <c r="AE65" s="105"/>
      <c r="AG65" s="105"/>
      <c r="AH65" s="105"/>
      <c r="AI65" s="105"/>
      <c r="AJ65" s="105"/>
      <c r="AK65" s="105"/>
      <c r="AN65" s="64"/>
      <c r="AO65" s="64"/>
      <c r="AP65" s="77"/>
      <c r="AQ65" s="77"/>
      <c r="AR65" s="77"/>
      <c r="AS65" s="77"/>
      <c r="AT65" s="77"/>
      <c r="AU65" s="77"/>
      <c r="AV65" s="77"/>
      <c r="AW65" s="77"/>
      <c r="AY65" s="77"/>
      <c r="AZ65" s="77"/>
      <c r="BA65" s="64"/>
      <c r="BB65" s="64"/>
      <c r="BD65" s="77"/>
    </row>
    <row r="66" spans="1:56" x14ac:dyDescent="0.45">
      <c r="A66" s="64"/>
      <c r="P66" s="64"/>
      <c r="Q66" s="64"/>
      <c r="R66" s="64"/>
      <c r="S66" s="64"/>
      <c r="T66" s="64"/>
      <c r="U66" s="64"/>
      <c r="V66" s="64"/>
      <c r="W66" s="64"/>
      <c r="X66" s="105"/>
      <c r="Y66" s="105"/>
      <c r="Z66" s="105"/>
      <c r="AA66" s="105"/>
      <c r="AB66" s="105"/>
      <c r="AC66" s="105"/>
      <c r="AD66" s="105"/>
      <c r="AE66" s="105"/>
      <c r="AG66" s="105"/>
      <c r="AH66" s="105"/>
      <c r="AI66" s="105"/>
      <c r="AJ66" s="105"/>
      <c r="AK66" s="105"/>
      <c r="AN66" s="64"/>
      <c r="AO66" s="64"/>
      <c r="AP66" s="77"/>
      <c r="AQ66" s="77"/>
      <c r="AR66" s="77"/>
      <c r="AS66" s="77"/>
      <c r="AT66" s="77"/>
      <c r="AU66" s="77"/>
      <c r="AV66" s="77"/>
      <c r="AW66" s="77"/>
      <c r="AY66" s="77"/>
      <c r="AZ66" s="77"/>
      <c r="BA66" s="64"/>
      <c r="BB66" s="64"/>
      <c r="BD66" s="77"/>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3430-3FAB-4181-ABAA-2C1EB1848C78}">
  <sheetPr codeName="Sheet90"/>
  <dimension ref="A1:EX125"/>
  <sheetViews>
    <sheetView showGridLines="0" topLeftCell="AL12" workbookViewId="0">
      <selection activeCell="CA53" sqref="CA53:EX53"/>
    </sheetView>
  </sheetViews>
  <sheetFormatPr defaultColWidth="9.46484375" defaultRowHeight="10.15" x14ac:dyDescent="0.3"/>
  <cols>
    <col min="1" max="1" width="5.73046875" style="675" customWidth="1"/>
    <col min="2" max="2" width="30.46484375" style="675" bestFit="1" customWidth="1"/>
    <col min="3" max="3" width="7.46484375" style="838" hidden="1" customWidth="1"/>
    <col min="4" max="8" width="6.265625" style="838" bestFit="1" customWidth="1"/>
    <col min="9" max="14" width="7.265625" style="839" bestFit="1" customWidth="1"/>
    <col min="15" max="15" width="8.53125" style="838" bestFit="1" customWidth="1"/>
    <col min="16" max="16" width="8.73046875" style="838" bestFit="1" customWidth="1"/>
    <col min="17" max="17" width="4" style="838" customWidth="1"/>
    <col min="18" max="26" width="6.73046875" style="838" bestFit="1" customWidth="1"/>
    <col min="27" max="46" width="6.73046875" style="778" bestFit="1" customWidth="1"/>
    <col min="47" max="56" width="6.73046875" style="98" bestFit="1" customWidth="1"/>
    <col min="57" max="57" width="7.46484375" style="98" bestFit="1" customWidth="1"/>
    <col min="58" max="58" width="6.53125" style="838" bestFit="1" customWidth="1"/>
    <col min="59" max="61" width="6.53125" style="549" bestFit="1" customWidth="1"/>
    <col min="62" max="77" width="6.53125" style="838" bestFit="1" customWidth="1"/>
    <col min="78" max="78" width="9.46484375" style="838"/>
    <col min="79" max="79" width="30.46484375" style="838" bestFit="1" customWidth="1"/>
    <col min="80" max="80" width="4.73046875" style="838" hidden="1" customWidth="1"/>
    <col min="81" max="90" width="4.73046875" style="838" bestFit="1" customWidth="1"/>
    <col min="91" max="91" width="5" style="838" bestFit="1" customWidth="1"/>
    <col min="92" max="92" width="8.53125" style="838" bestFit="1" customWidth="1"/>
    <col min="93" max="93" width="8.73046875" style="838" bestFit="1" customWidth="1"/>
    <col min="94" max="94" width="3" style="838" hidden="1" customWidth="1"/>
    <col min="95" max="128" width="6.73046875" style="838" hidden="1" customWidth="1"/>
    <col min="129" max="129" width="6.73046875" style="838" customWidth="1"/>
    <col min="130" max="133" width="6.73046875" style="838" bestFit="1" customWidth="1"/>
    <col min="134" max="134" width="7.53125" style="838" customWidth="1"/>
    <col min="135" max="154" width="6.53125" style="838" bestFit="1" customWidth="1"/>
    <col min="155" max="16384" width="9.46484375" style="675"/>
  </cols>
  <sheetData>
    <row r="1" spans="1:154" x14ac:dyDescent="0.3">
      <c r="B1" s="295" t="s">
        <v>51</v>
      </c>
      <c r="R1" s="840"/>
      <c r="BF1" s="549"/>
      <c r="BI1" s="838"/>
      <c r="CA1" s="98" t="s">
        <v>52</v>
      </c>
    </row>
    <row r="2" spans="1:154" x14ac:dyDescent="0.3">
      <c r="B2" s="1"/>
      <c r="C2" s="2"/>
      <c r="D2" s="2"/>
      <c r="E2" s="2"/>
      <c r="F2" s="2"/>
      <c r="G2" s="2"/>
      <c r="H2" s="2"/>
      <c r="I2" s="466"/>
      <c r="J2" s="466"/>
      <c r="K2" s="466"/>
      <c r="L2" s="466"/>
      <c r="M2" s="466"/>
      <c r="N2" s="466"/>
      <c r="O2" s="2"/>
      <c r="P2" s="2"/>
      <c r="Q2" s="2"/>
      <c r="BF2" s="549"/>
      <c r="BI2" s="838"/>
    </row>
    <row r="3" spans="1:154" x14ac:dyDescent="0.3">
      <c r="B3" s="16" t="s">
        <v>228</v>
      </c>
      <c r="S3" s="2"/>
      <c r="T3" s="2"/>
      <c r="U3" s="2"/>
      <c r="V3" s="2"/>
      <c r="W3" s="21"/>
      <c r="X3" s="21"/>
      <c r="Y3" s="21"/>
      <c r="Z3" s="21"/>
      <c r="AA3" s="299"/>
      <c r="AB3" s="299"/>
      <c r="AC3" s="299"/>
      <c r="AD3" s="299"/>
      <c r="AE3" s="299"/>
      <c r="AF3" s="299"/>
      <c r="AG3" s="299"/>
      <c r="AH3" s="299"/>
      <c r="AI3" s="299"/>
      <c r="AJ3" s="299"/>
      <c r="AK3" s="299"/>
      <c r="AL3" s="299"/>
      <c r="AM3" s="299"/>
      <c r="AN3" s="299"/>
      <c r="AO3" s="299"/>
      <c r="AP3" s="299"/>
      <c r="AQ3" s="299"/>
      <c r="AR3" s="299"/>
      <c r="AS3" s="299"/>
      <c r="AT3" s="299"/>
      <c r="AU3" s="633"/>
      <c r="AV3" s="633"/>
      <c r="AW3" s="633"/>
      <c r="AX3" s="633"/>
      <c r="AY3" s="633"/>
      <c r="AZ3" s="633"/>
      <c r="BA3" s="633"/>
      <c r="BB3" s="633"/>
      <c r="BC3" s="633"/>
      <c r="BD3" s="633"/>
      <c r="BE3" s="633"/>
      <c r="BF3" s="549"/>
      <c r="BI3" s="21"/>
      <c r="BJ3" s="21"/>
      <c r="BK3" s="21"/>
      <c r="BL3" s="21"/>
      <c r="BM3" s="21"/>
      <c r="BN3" s="21"/>
      <c r="BO3" s="21"/>
      <c r="BP3" s="21"/>
      <c r="BQ3" s="21"/>
      <c r="BR3" s="21"/>
      <c r="BS3" s="21"/>
    </row>
    <row r="4" spans="1:154"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t="s">
        <v>213</v>
      </c>
      <c r="O4" s="828" t="s">
        <v>226</v>
      </c>
      <c r="P4" s="828" t="s">
        <v>227</v>
      </c>
      <c r="Q4" s="527"/>
      <c r="R4" s="527" t="s">
        <v>20</v>
      </c>
      <c r="S4" s="527" t="s">
        <v>34</v>
      </c>
      <c r="T4" s="527" t="s">
        <v>45</v>
      </c>
      <c r="U4" s="527" t="s">
        <v>46</v>
      </c>
      <c r="V4" s="527" t="s">
        <v>48</v>
      </c>
      <c r="W4" s="527" t="s">
        <v>49</v>
      </c>
      <c r="X4" s="527" t="s">
        <v>53</v>
      </c>
      <c r="Y4" s="527" t="s">
        <v>54</v>
      </c>
      <c r="Z4" s="527" t="s">
        <v>55</v>
      </c>
      <c r="AA4" s="527" t="s">
        <v>56</v>
      </c>
      <c r="AB4" s="527" t="s">
        <v>60</v>
      </c>
      <c r="AC4" s="527" t="s">
        <v>61</v>
      </c>
      <c r="AD4" s="527" t="s">
        <v>62</v>
      </c>
      <c r="AE4" s="527" t="s">
        <v>63</v>
      </c>
      <c r="AF4" s="527" t="s">
        <v>67</v>
      </c>
      <c r="AG4" s="527" t="s">
        <v>70</v>
      </c>
      <c r="AH4" s="527" t="s">
        <v>74</v>
      </c>
      <c r="AI4" s="527" t="s">
        <v>80</v>
      </c>
      <c r="AJ4" s="527" t="s">
        <v>82</v>
      </c>
      <c r="AK4" s="527" t="s">
        <v>88</v>
      </c>
      <c r="AL4" s="527" t="s">
        <v>89</v>
      </c>
      <c r="AM4" s="527" t="s">
        <v>87</v>
      </c>
      <c r="AN4" s="527" t="s">
        <v>90</v>
      </c>
      <c r="AO4" s="527" t="s">
        <v>107</v>
      </c>
      <c r="AP4" s="527" t="s">
        <v>124</v>
      </c>
      <c r="AQ4" s="527" t="s">
        <v>132</v>
      </c>
      <c r="AR4" s="527" t="s">
        <v>141</v>
      </c>
      <c r="AS4" s="527" t="s">
        <v>146</v>
      </c>
      <c r="AT4" s="527" t="s">
        <v>151</v>
      </c>
      <c r="AU4" s="529" t="s">
        <v>158</v>
      </c>
      <c r="AV4" s="529" t="s">
        <v>169</v>
      </c>
      <c r="AW4" s="529" t="s">
        <v>174</v>
      </c>
      <c r="AX4" s="529" t="s">
        <v>181</v>
      </c>
      <c r="AY4" s="529" t="s">
        <v>187</v>
      </c>
      <c r="AZ4" s="529" t="s">
        <v>197</v>
      </c>
      <c r="BA4" s="529" t="s">
        <v>201</v>
      </c>
      <c r="BB4" s="529" t="s">
        <v>208</v>
      </c>
      <c r="BC4" s="529" t="s">
        <v>219</v>
      </c>
      <c r="BD4" s="529" t="s">
        <v>229</v>
      </c>
      <c r="BE4" s="529"/>
      <c r="BF4" s="527" t="s">
        <v>39</v>
      </c>
      <c r="BG4" s="527" t="s">
        <v>40</v>
      </c>
      <c r="BH4" s="527" t="s">
        <v>47</v>
      </c>
      <c r="BI4" s="527" t="s">
        <v>50</v>
      </c>
      <c r="BJ4" s="527" t="s">
        <v>57</v>
      </c>
      <c r="BK4" s="527" t="s">
        <v>59</v>
      </c>
      <c r="BL4" s="527" t="s">
        <v>64</v>
      </c>
      <c r="BM4" s="527" t="s">
        <v>66</v>
      </c>
      <c r="BN4" s="527" t="s">
        <v>71</v>
      </c>
      <c r="BO4" s="527" t="s">
        <v>81</v>
      </c>
      <c r="BP4" s="527" t="s">
        <v>93</v>
      </c>
      <c r="BQ4" s="527" t="s">
        <v>94</v>
      </c>
      <c r="BR4" s="527" t="s">
        <v>109</v>
      </c>
      <c r="BS4" s="527" t="s">
        <v>134</v>
      </c>
      <c r="BT4" s="527" t="s">
        <v>147</v>
      </c>
      <c r="BU4" s="527" t="s">
        <v>161</v>
      </c>
      <c r="BV4" s="527" t="s">
        <v>177</v>
      </c>
      <c r="BW4" s="527" t="s">
        <v>192</v>
      </c>
      <c r="BX4" s="527" t="s">
        <v>205</v>
      </c>
      <c r="BY4" s="527" t="s">
        <v>222</v>
      </c>
      <c r="BZ4" s="527"/>
      <c r="CA4" s="12" t="s">
        <v>120</v>
      </c>
      <c r="CB4" s="527">
        <v>2013</v>
      </c>
      <c r="CC4" s="527">
        <v>2014</v>
      </c>
      <c r="CD4" s="527">
        <v>2015</v>
      </c>
      <c r="CE4" s="527">
        <v>2016</v>
      </c>
      <c r="CF4" s="527">
        <v>2017</v>
      </c>
      <c r="CG4" s="527">
        <v>2018</v>
      </c>
      <c r="CH4" s="527">
        <v>2019</v>
      </c>
      <c r="CI4" s="527">
        <v>2020</v>
      </c>
      <c r="CJ4" s="527">
        <v>2021</v>
      </c>
      <c r="CK4" s="527">
        <v>2022</v>
      </c>
      <c r="CL4" s="527">
        <f>M4</f>
        <v>2023</v>
      </c>
      <c r="CM4" s="527" t="str">
        <f>N4</f>
        <v>2024f</v>
      </c>
      <c r="CN4" s="112" t="str">
        <f>O4</f>
        <v>2023/2022 Growth %</v>
      </c>
      <c r="CO4" s="112" t="str">
        <f>P4</f>
        <v>2024f/2023 Growth %</v>
      </c>
      <c r="CP4" s="527"/>
      <c r="CQ4" s="527" t="s">
        <v>20</v>
      </c>
      <c r="CR4" s="527" t="s">
        <v>34</v>
      </c>
      <c r="CS4" s="527" t="s">
        <v>45</v>
      </c>
      <c r="CT4" s="527" t="s">
        <v>46</v>
      </c>
      <c r="CU4" s="527" t="s">
        <v>48</v>
      </c>
      <c r="CV4" s="527" t="s">
        <v>49</v>
      </c>
      <c r="CW4" s="527" t="s">
        <v>53</v>
      </c>
      <c r="CX4" s="527" t="s">
        <v>54</v>
      </c>
      <c r="CY4" s="527" t="s">
        <v>55</v>
      </c>
      <c r="CZ4" s="527" t="s">
        <v>56</v>
      </c>
      <c r="DA4" s="527" t="s">
        <v>60</v>
      </c>
      <c r="DB4" s="527" t="s">
        <v>61</v>
      </c>
      <c r="DC4" s="527" t="s">
        <v>62</v>
      </c>
      <c r="DD4" s="527" t="s">
        <v>63</v>
      </c>
      <c r="DE4" s="527" t="s">
        <v>67</v>
      </c>
      <c r="DF4" s="527" t="s">
        <v>70</v>
      </c>
      <c r="DG4" s="527" t="s">
        <v>74</v>
      </c>
      <c r="DH4" s="527" t="s">
        <v>80</v>
      </c>
      <c r="DI4" s="112" t="s">
        <v>82</v>
      </c>
      <c r="DJ4" s="112" t="s">
        <v>88</v>
      </c>
      <c r="DK4" s="112" t="s">
        <v>89</v>
      </c>
      <c r="DL4" s="112" t="s">
        <v>87</v>
      </c>
      <c r="DM4" s="112" t="s">
        <v>90</v>
      </c>
      <c r="DN4" s="112" t="s">
        <v>107</v>
      </c>
      <c r="DO4" s="112" t="s">
        <v>124</v>
      </c>
      <c r="DP4" s="112" t="s">
        <v>132</v>
      </c>
      <c r="DQ4" s="112" t="s">
        <v>141</v>
      </c>
      <c r="DR4" s="112" t="s">
        <v>146</v>
      </c>
      <c r="DS4" s="112" t="s">
        <v>151</v>
      </c>
      <c r="DT4" s="112" t="s">
        <v>158</v>
      </c>
      <c r="DU4" s="112" t="s">
        <v>169</v>
      </c>
      <c r="DV4" s="112" t="s">
        <v>174</v>
      </c>
      <c r="DW4" s="112" t="s">
        <v>181</v>
      </c>
      <c r="DX4" s="781" t="str">
        <f>AY4</f>
        <v>Q4 2022</v>
      </c>
      <c r="DY4" s="781" t="s">
        <v>197</v>
      </c>
      <c r="DZ4" s="781" t="s">
        <v>201</v>
      </c>
      <c r="EA4" s="781" t="str">
        <f>BB4</f>
        <v>Q3 2023</v>
      </c>
      <c r="EB4" s="781" t="str">
        <f t="shared" ref="EB4:EC4" si="0">BC4</f>
        <v>Q4 2023</v>
      </c>
      <c r="EC4" s="781" t="str">
        <f t="shared" si="0"/>
        <v>Q1 2024</v>
      </c>
      <c r="ED4" s="112"/>
      <c r="EE4" s="527" t="str">
        <f>BF4</f>
        <v>H1 2014</v>
      </c>
      <c r="EF4" s="527" t="str">
        <f t="shared" ref="EF4:EU4" si="1">BG4</f>
        <v>H2 2014</v>
      </c>
      <c r="EG4" s="527" t="str">
        <f t="shared" si="1"/>
        <v>H1 2015</v>
      </c>
      <c r="EH4" s="527" t="str">
        <f t="shared" si="1"/>
        <v>H2 2015</v>
      </c>
      <c r="EI4" s="527" t="str">
        <f t="shared" si="1"/>
        <v>H1 2016</v>
      </c>
      <c r="EJ4" s="527" t="str">
        <f t="shared" si="1"/>
        <v>H2 2016</v>
      </c>
      <c r="EK4" s="527" t="str">
        <f t="shared" si="1"/>
        <v>H1 2017</v>
      </c>
      <c r="EL4" s="527" t="str">
        <f t="shared" si="1"/>
        <v>H2 2017</v>
      </c>
      <c r="EM4" s="527" t="str">
        <f t="shared" si="1"/>
        <v>H1 2018</v>
      </c>
      <c r="EN4" s="527" t="str">
        <f t="shared" si="1"/>
        <v>H2 2018</v>
      </c>
      <c r="EO4" s="527" t="str">
        <f t="shared" si="1"/>
        <v>H1 2019</v>
      </c>
      <c r="EP4" s="527" t="str">
        <f t="shared" si="1"/>
        <v>H2 2019</v>
      </c>
      <c r="EQ4" s="527" t="str">
        <f t="shared" si="1"/>
        <v>H1 2020</v>
      </c>
      <c r="ER4" s="527" t="str">
        <f t="shared" si="1"/>
        <v>H2 2020</v>
      </c>
      <c r="ES4" s="527" t="str">
        <f t="shared" si="1"/>
        <v>H1 2021</v>
      </c>
      <c r="ET4" s="527" t="str">
        <f t="shared" si="1"/>
        <v>H2 2021</v>
      </c>
      <c r="EU4" s="527" t="str">
        <f t="shared" si="1"/>
        <v>H1 2022</v>
      </c>
      <c r="EV4" s="527" t="str">
        <f>BW4</f>
        <v>H2 2022</v>
      </c>
      <c r="EW4" s="527" t="str">
        <f>BX4</f>
        <v>H1 2023</v>
      </c>
      <c r="EX4" s="527" t="str">
        <f>BY4</f>
        <v>H2 2023</v>
      </c>
    </row>
    <row r="5" spans="1:154" x14ac:dyDescent="0.3">
      <c r="B5" s="10"/>
      <c r="C5" s="7"/>
      <c r="D5" s="7"/>
      <c r="E5" s="7"/>
      <c r="F5" s="7"/>
      <c r="G5" s="7"/>
      <c r="H5" s="7"/>
      <c r="I5" s="524"/>
      <c r="J5" s="524"/>
      <c r="K5" s="524"/>
      <c r="L5" s="524"/>
      <c r="M5" s="524"/>
      <c r="N5" s="524"/>
      <c r="O5" s="208"/>
      <c r="P5" s="208"/>
      <c r="R5" s="7"/>
      <c r="S5" s="9"/>
      <c r="T5" s="9"/>
      <c r="U5" s="9"/>
      <c r="V5" s="9"/>
      <c r="W5" s="9"/>
      <c r="X5" s="9"/>
      <c r="Y5" s="9"/>
      <c r="Z5" s="9"/>
      <c r="AA5" s="782"/>
      <c r="AB5" s="782"/>
      <c r="AC5" s="782"/>
      <c r="AD5" s="782"/>
      <c r="AE5" s="782"/>
      <c r="AF5" s="782"/>
      <c r="AG5" s="782"/>
      <c r="AH5" s="782"/>
      <c r="AI5" s="782"/>
      <c r="AJ5" s="782"/>
      <c r="AK5" s="782"/>
      <c r="AL5" s="782"/>
      <c r="AM5" s="782"/>
      <c r="AN5" s="838"/>
      <c r="AO5" s="838"/>
      <c r="AP5" s="838"/>
      <c r="AQ5" s="838"/>
      <c r="AR5" s="838"/>
      <c r="AS5" s="838"/>
      <c r="AT5" s="838"/>
      <c r="AU5" s="838"/>
      <c r="AV5" s="838"/>
      <c r="AW5" s="838"/>
      <c r="AX5" s="838"/>
      <c r="AY5" s="838"/>
      <c r="AZ5" s="838"/>
      <c r="BA5" s="838"/>
      <c r="BB5" s="838"/>
      <c r="BC5" s="838"/>
      <c r="BD5" s="838"/>
      <c r="BE5" s="838"/>
      <c r="BF5" s="549"/>
      <c r="BI5" s="9"/>
      <c r="BJ5" s="9"/>
      <c r="BK5" s="9"/>
      <c r="BL5" s="9"/>
      <c r="BM5" s="9"/>
      <c r="BN5" s="9"/>
      <c r="BO5" s="9"/>
      <c r="BP5" s="9"/>
      <c r="BQ5" s="9"/>
      <c r="BR5" s="9"/>
      <c r="BS5" s="9"/>
      <c r="CA5" s="10"/>
      <c r="CB5" s="7"/>
      <c r="CC5" s="7"/>
      <c r="CD5" s="7"/>
      <c r="CE5" s="7"/>
      <c r="CF5" s="7"/>
      <c r="CG5" s="7"/>
      <c r="CH5" s="7"/>
      <c r="CI5" s="7"/>
      <c r="CJ5" s="7"/>
      <c r="CK5" s="7"/>
      <c r="CL5" s="7"/>
      <c r="CM5" s="7"/>
      <c r="CN5" s="208"/>
      <c r="CO5" s="208"/>
      <c r="CQ5" s="439"/>
      <c r="CR5" s="440"/>
      <c r="CS5" s="440"/>
      <c r="CT5" s="440"/>
      <c r="CU5" s="440"/>
      <c r="CV5" s="440"/>
      <c r="CW5" s="440"/>
      <c r="CX5" s="440"/>
      <c r="CY5" s="440"/>
      <c r="CZ5" s="440"/>
      <c r="DA5" s="440"/>
      <c r="DB5" s="440"/>
      <c r="DC5" s="440"/>
      <c r="DD5" s="440"/>
      <c r="DE5" s="440"/>
      <c r="DF5" s="440"/>
      <c r="DG5" s="440"/>
      <c r="DH5" s="440"/>
      <c r="DI5" s="440"/>
      <c r="DJ5" s="440"/>
      <c r="DK5" s="440"/>
      <c r="DL5" s="440"/>
      <c r="DM5" s="679"/>
      <c r="DN5" s="679"/>
      <c r="DO5" s="679"/>
      <c r="DP5" s="679"/>
      <c r="DQ5" s="679"/>
      <c r="DR5" s="679"/>
      <c r="DS5" s="679"/>
      <c r="DT5" s="679"/>
      <c r="DU5" s="679"/>
      <c r="DV5" s="679"/>
      <c r="DW5" s="679"/>
      <c r="DX5" s="679"/>
      <c r="DY5" s="679"/>
      <c r="DZ5" s="679"/>
      <c r="EA5" s="679"/>
      <c r="EB5" s="679"/>
      <c r="EC5" s="679"/>
      <c r="ED5" s="679"/>
      <c r="EE5" s="442"/>
      <c r="EF5" s="442"/>
      <c r="EG5" s="679"/>
      <c r="EH5" s="679"/>
      <c r="EI5" s="679"/>
      <c r="EJ5" s="679"/>
      <c r="EK5" s="679"/>
      <c r="EL5" s="679"/>
      <c r="EM5" s="679"/>
      <c r="EN5" s="679"/>
      <c r="EO5" s="679"/>
      <c r="EP5" s="679"/>
      <c r="EQ5" s="679"/>
    </row>
    <row r="6" spans="1:154" x14ac:dyDescent="0.3">
      <c r="B6" s="20" t="s">
        <v>27</v>
      </c>
      <c r="C6" s="784">
        <v>3110</v>
      </c>
      <c r="D6" s="784">
        <v>3220</v>
      </c>
      <c r="E6" s="784">
        <v>3250</v>
      </c>
      <c r="F6" s="784">
        <v>3350</v>
      </c>
      <c r="G6" s="784">
        <v>3290</v>
      </c>
      <c r="H6" s="784">
        <v>3115</v>
      </c>
      <c r="I6" s="784">
        <f>SUM(I7:I12)</f>
        <v>2749.6005508909848</v>
      </c>
      <c r="J6" s="784">
        <f t="shared" ref="J6:N6" si="2">SUM(J7:J12)</f>
        <v>2273.5422488893278</v>
      </c>
      <c r="K6" s="784">
        <f t="shared" si="2"/>
        <v>2482.7339707098095</v>
      </c>
      <c r="L6" s="784">
        <f t="shared" si="2"/>
        <v>2762.8325669690139</v>
      </c>
      <c r="M6" s="784">
        <f t="shared" si="2"/>
        <v>3210.7384980179195</v>
      </c>
      <c r="N6" s="784">
        <f t="shared" si="2"/>
        <v>3269.2230885168728</v>
      </c>
      <c r="O6" s="492">
        <f>IF(ISERROR(M6/L6),"N/A",IF(L6&lt;0,"N/A",IF(M6&lt;0,"N/A",IF(M6/L6-1&gt;300%,"&gt;±300%",IF(M6/L6-1&lt;-300%,"&gt;±300%",M6/L6-1)))))</f>
        <v>0.16211837677166385</v>
      </c>
      <c r="P6" s="492">
        <f>IF(ISERROR(N6/M6),"N/A",IF(M6&lt;0,"N/A",IF(N6&lt;0,"N/A",IF(N6/M6-1&gt;300%,"&gt;±300%",IF(N6/M6-1&lt;-300%,"&gt;±300%",N6/M6-1)))))</f>
        <v>1.821530795331272E-2</v>
      </c>
      <c r="Q6" s="544"/>
      <c r="R6" s="31">
        <v>755</v>
      </c>
      <c r="S6" s="31">
        <v>800</v>
      </c>
      <c r="T6" s="31">
        <v>835</v>
      </c>
      <c r="U6" s="31">
        <v>830</v>
      </c>
      <c r="V6" s="31">
        <v>765</v>
      </c>
      <c r="W6" s="31">
        <v>825</v>
      </c>
      <c r="X6" s="31">
        <v>860</v>
      </c>
      <c r="Y6" s="31">
        <v>865</v>
      </c>
      <c r="Z6" s="31">
        <v>780</v>
      </c>
      <c r="AA6" s="31">
        <v>840</v>
      </c>
      <c r="AB6" s="31">
        <v>845</v>
      </c>
      <c r="AC6" s="31">
        <v>825</v>
      </c>
      <c r="AD6" s="31">
        <v>785</v>
      </c>
      <c r="AE6" s="31">
        <v>840</v>
      </c>
      <c r="AF6" s="31">
        <v>795</v>
      </c>
      <c r="AG6" s="31">
        <v>810</v>
      </c>
      <c r="AH6" s="31">
        <v>730</v>
      </c>
      <c r="AI6" s="31">
        <v>775</v>
      </c>
      <c r="AJ6" s="31">
        <f t="shared" ref="AJ6" si="3">SUM(AJ7:AJ12)</f>
        <v>732.24547385873655</v>
      </c>
      <c r="AK6" s="31">
        <f t="shared" ref="AK6:AZ6" si="4">SUM(AK7:AK12)</f>
        <v>713.26401680690947</v>
      </c>
      <c r="AL6" s="31">
        <f t="shared" si="4"/>
        <v>643.44261414917401</v>
      </c>
      <c r="AM6" s="31">
        <f t="shared" si="4"/>
        <v>660.6372867786788</v>
      </c>
      <c r="AN6" s="31">
        <f t="shared" si="4"/>
        <v>611.3804800188143</v>
      </c>
      <c r="AO6" s="31">
        <f t="shared" si="4"/>
        <v>363.52674059169215</v>
      </c>
      <c r="AP6" s="31">
        <f t="shared" si="4"/>
        <v>611.78873317558941</v>
      </c>
      <c r="AQ6" s="31">
        <f t="shared" si="4"/>
        <v>686.83935925287778</v>
      </c>
      <c r="AR6" s="31">
        <f t="shared" si="4"/>
        <v>684.27761386675945</v>
      </c>
      <c r="AS6" s="31">
        <f t="shared" si="4"/>
        <v>619.95201144916712</v>
      </c>
      <c r="AT6" s="31">
        <f t="shared" si="4"/>
        <v>540.0335675959567</v>
      </c>
      <c r="AU6" s="31">
        <f t="shared" si="4"/>
        <v>638.44805779214551</v>
      </c>
      <c r="AV6" s="31">
        <f t="shared" si="4"/>
        <v>701.68518879252144</v>
      </c>
      <c r="AW6" s="31">
        <f t="shared" si="4"/>
        <v>671.27184473735133</v>
      </c>
      <c r="AX6" s="31">
        <f t="shared" si="4"/>
        <v>672.12296223413682</v>
      </c>
      <c r="AY6" s="31">
        <f t="shared" si="4"/>
        <v>717.71362536048514</v>
      </c>
      <c r="AZ6" s="31">
        <f t="shared" si="4"/>
        <v>810.27428553939239</v>
      </c>
      <c r="BA6" s="31">
        <f>SUM(BA7:BA12)</f>
        <v>813.51796666424411</v>
      </c>
      <c r="BB6" s="31">
        <f>SUM(BB7:BB12)</f>
        <v>771.08813137982099</v>
      </c>
      <c r="BC6" s="31">
        <f t="shared" ref="BC6:BD6" si="5">SUM(BC7:BC12)</f>
        <v>815.83848395919915</v>
      </c>
      <c r="BD6" s="31">
        <f t="shared" si="5"/>
        <v>831.70578335109133</v>
      </c>
      <c r="BE6" s="31"/>
      <c r="BF6" s="31">
        <f>SUM(BF7:BF12)</f>
        <v>1665</v>
      </c>
      <c r="BG6" s="31">
        <f t="shared" ref="BG6:BM6" si="6">SUM(BG7:BG12)</f>
        <v>1555</v>
      </c>
      <c r="BH6" s="31">
        <f t="shared" si="6"/>
        <v>1665</v>
      </c>
      <c r="BI6" s="31">
        <f t="shared" si="6"/>
        <v>1590</v>
      </c>
      <c r="BJ6" s="31">
        <f t="shared" si="6"/>
        <v>1725</v>
      </c>
      <c r="BK6" s="31">
        <f t="shared" si="6"/>
        <v>1620</v>
      </c>
      <c r="BL6" s="31">
        <f t="shared" si="6"/>
        <v>1670</v>
      </c>
      <c r="BM6" s="31">
        <f t="shared" si="6"/>
        <v>1625</v>
      </c>
      <c r="BN6" s="31">
        <f>SUM(BN7:BN12)</f>
        <v>1605</v>
      </c>
      <c r="BO6" s="31">
        <f>SUM(BO7:BO12)</f>
        <v>1505</v>
      </c>
      <c r="BP6" s="31">
        <f>AJ6+AK6</f>
        <v>1445.5094906656459</v>
      </c>
      <c r="BQ6" s="31">
        <f>AL6+AM6</f>
        <v>1304.0799009278528</v>
      </c>
      <c r="BR6" s="31">
        <f>AN6+AO6</f>
        <v>974.90722061050644</v>
      </c>
      <c r="BS6" s="31">
        <f>AP6+AQ6</f>
        <v>1298.6280924284672</v>
      </c>
      <c r="BT6" s="31">
        <f>AR6+AS6</f>
        <v>1304.2296253159266</v>
      </c>
      <c r="BU6" s="31">
        <f>AT6+AU6</f>
        <v>1178.4816253881022</v>
      </c>
      <c r="BV6" s="31">
        <f>AV6+AW6</f>
        <v>1372.9570335298727</v>
      </c>
      <c r="BW6" s="31">
        <f t="shared" ref="BW6" si="7">AX6+AY6</f>
        <v>1389.836587594622</v>
      </c>
      <c r="BX6" s="31">
        <f>AZ6+BA6</f>
        <v>1623.7922522036365</v>
      </c>
      <c r="BY6" s="31">
        <f>BB6+BD6</f>
        <v>1602.7939147309123</v>
      </c>
      <c r="BZ6" s="31"/>
      <c r="CA6" s="785" t="s">
        <v>27</v>
      </c>
      <c r="CB6" s="31">
        <f t="shared" ref="CB6:CO21" si="8">C6</f>
        <v>3110</v>
      </c>
      <c r="CC6" s="31">
        <f t="shared" si="8"/>
        <v>3220</v>
      </c>
      <c r="CD6" s="31">
        <f t="shared" si="8"/>
        <v>3250</v>
      </c>
      <c r="CE6" s="31">
        <f t="shared" si="8"/>
        <v>3350</v>
      </c>
      <c r="CF6" s="31">
        <f t="shared" si="8"/>
        <v>3290</v>
      </c>
      <c r="CG6" s="31">
        <f t="shared" si="8"/>
        <v>3115</v>
      </c>
      <c r="CH6" s="31">
        <f t="shared" si="8"/>
        <v>2749.6005508909848</v>
      </c>
      <c r="CI6" s="31">
        <f t="shared" si="8"/>
        <v>2273.5422488893278</v>
      </c>
      <c r="CJ6" s="31">
        <f t="shared" si="8"/>
        <v>2482.7339707098095</v>
      </c>
      <c r="CK6" s="31">
        <f t="shared" si="8"/>
        <v>2762.8325669690139</v>
      </c>
      <c r="CL6" s="31">
        <f t="shared" si="8"/>
        <v>3210.7384980179195</v>
      </c>
      <c r="CM6" s="31">
        <f t="shared" si="8"/>
        <v>3269.2230885168728</v>
      </c>
      <c r="CN6" s="210">
        <f t="shared" si="8"/>
        <v>0.16211837677166385</v>
      </c>
      <c r="CO6" s="210">
        <f t="shared" si="8"/>
        <v>1.821530795331272E-2</v>
      </c>
      <c r="CP6" s="37"/>
      <c r="CQ6" s="444">
        <f t="shared" ref="CQ6:EC6" si="9">R6</f>
        <v>755</v>
      </c>
      <c r="CR6" s="444">
        <f t="shared" si="9"/>
        <v>800</v>
      </c>
      <c r="CS6" s="444">
        <f t="shared" si="9"/>
        <v>835</v>
      </c>
      <c r="CT6" s="444">
        <f t="shared" si="9"/>
        <v>830</v>
      </c>
      <c r="CU6" s="444">
        <f t="shared" si="9"/>
        <v>765</v>
      </c>
      <c r="CV6" s="444">
        <f t="shared" si="9"/>
        <v>825</v>
      </c>
      <c r="CW6" s="444">
        <f t="shared" si="9"/>
        <v>860</v>
      </c>
      <c r="CX6" s="444">
        <f t="shared" si="9"/>
        <v>865</v>
      </c>
      <c r="CY6" s="444">
        <f t="shared" si="9"/>
        <v>780</v>
      </c>
      <c r="CZ6" s="444">
        <f t="shared" si="9"/>
        <v>840</v>
      </c>
      <c r="DA6" s="444">
        <f t="shared" si="9"/>
        <v>845</v>
      </c>
      <c r="DB6" s="444">
        <f t="shared" si="9"/>
        <v>825</v>
      </c>
      <c r="DC6" s="444">
        <f t="shared" si="9"/>
        <v>785</v>
      </c>
      <c r="DD6" s="444">
        <f t="shared" si="9"/>
        <v>840</v>
      </c>
      <c r="DE6" s="444">
        <f t="shared" si="9"/>
        <v>795</v>
      </c>
      <c r="DF6" s="444">
        <f t="shared" si="9"/>
        <v>810</v>
      </c>
      <c r="DG6" s="444">
        <f t="shared" si="9"/>
        <v>730</v>
      </c>
      <c r="DH6" s="444">
        <f t="shared" si="9"/>
        <v>775</v>
      </c>
      <c r="DI6" s="444">
        <f t="shared" si="9"/>
        <v>732.24547385873655</v>
      </c>
      <c r="DJ6" s="444">
        <f t="shared" si="9"/>
        <v>713.26401680690947</v>
      </c>
      <c r="DK6" s="444">
        <f t="shared" si="9"/>
        <v>643.44261414917401</v>
      </c>
      <c r="DL6" s="444">
        <f t="shared" si="9"/>
        <v>660.6372867786788</v>
      </c>
      <c r="DM6" s="444">
        <f t="shared" si="9"/>
        <v>611.3804800188143</v>
      </c>
      <c r="DN6" s="444">
        <f t="shared" si="9"/>
        <v>363.52674059169215</v>
      </c>
      <c r="DO6" s="444">
        <f t="shared" si="9"/>
        <v>611.78873317558941</v>
      </c>
      <c r="DP6" s="444">
        <f t="shared" si="9"/>
        <v>686.83935925287778</v>
      </c>
      <c r="DQ6" s="444">
        <f t="shared" si="9"/>
        <v>684.27761386675945</v>
      </c>
      <c r="DR6" s="444">
        <f t="shared" si="9"/>
        <v>619.95201144916712</v>
      </c>
      <c r="DS6" s="444">
        <f t="shared" si="9"/>
        <v>540.0335675959567</v>
      </c>
      <c r="DT6" s="444">
        <f t="shared" si="9"/>
        <v>638.44805779214551</v>
      </c>
      <c r="DU6" s="444">
        <f t="shared" si="9"/>
        <v>701.68518879252144</v>
      </c>
      <c r="DV6" s="444">
        <f t="shared" si="9"/>
        <v>671.27184473735133</v>
      </c>
      <c r="DW6" s="444">
        <f t="shared" si="9"/>
        <v>672.12296223413682</v>
      </c>
      <c r="DX6" s="444">
        <f t="shared" si="9"/>
        <v>717.71362536048514</v>
      </c>
      <c r="DY6" s="444">
        <f t="shared" si="9"/>
        <v>810.27428553939239</v>
      </c>
      <c r="DZ6" s="444">
        <f t="shared" si="9"/>
        <v>813.51796666424411</v>
      </c>
      <c r="EA6" s="444">
        <f t="shared" si="9"/>
        <v>771.08813137982099</v>
      </c>
      <c r="EB6" s="444">
        <f t="shared" si="9"/>
        <v>815.83848395919915</v>
      </c>
      <c r="EC6" s="444">
        <f t="shared" si="9"/>
        <v>831.70578335109133</v>
      </c>
      <c r="ED6" s="444"/>
      <c r="EE6" s="444">
        <f t="shared" ref="EE6:EU6" si="10">BF6</f>
        <v>1665</v>
      </c>
      <c r="EF6" s="444">
        <f t="shared" si="10"/>
        <v>1555</v>
      </c>
      <c r="EG6" s="444">
        <f t="shared" si="10"/>
        <v>1665</v>
      </c>
      <c r="EH6" s="444">
        <f t="shared" si="10"/>
        <v>1590</v>
      </c>
      <c r="EI6" s="444">
        <f t="shared" si="10"/>
        <v>1725</v>
      </c>
      <c r="EJ6" s="444">
        <f t="shared" si="10"/>
        <v>1620</v>
      </c>
      <c r="EK6" s="444">
        <f t="shared" si="10"/>
        <v>1670</v>
      </c>
      <c r="EL6" s="444">
        <f t="shared" si="10"/>
        <v>1625</v>
      </c>
      <c r="EM6" s="444">
        <f t="shared" si="10"/>
        <v>1605</v>
      </c>
      <c r="EN6" s="444">
        <f t="shared" si="10"/>
        <v>1505</v>
      </c>
      <c r="EO6" s="444">
        <f t="shared" si="10"/>
        <v>1445.5094906656459</v>
      </c>
      <c r="EP6" s="444">
        <f t="shared" si="10"/>
        <v>1304.0799009278528</v>
      </c>
      <c r="EQ6" s="444">
        <f t="shared" si="10"/>
        <v>974.90722061050644</v>
      </c>
      <c r="ER6" s="444">
        <f t="shared" si="10"/>
        <v>1298.6280924284672</v>
      </c>
      <c r="ES6" s="444">
        <f t="shared" si="10"/>
        <v>1304.2296253159266</v>
      </c>
      <c r="ET6" s="444">
        <f t="shared" si="10"/>
        <v>1178.4816253881022</v>
      </c>
      <c r="EU6" s="444">
        <f t="shared" si="10"/>
        <v>1372.9570335298727</v>
      </c>
      <c r="EV6" s="444">
        <f>BW6</f>
        <v>1389.836587594622</v>
      </c>
      <c r="EW6" s="444">
        <f>BX6</f>
        <v>1623.7922522036365</v>
      </c>
      <c r="EX6" s="444">
        <f>BY6</f>
        <v>1602.7939147309123</v>
      </c>
    </row>
    <row r="7" spans="1:154" x14ac:dyDescent="0.3">
      <c r="B7" s="10" t="s">
        <v>15</v>
      </c>
      <c r="C7" s="524">
        <v>410</v>
      </c>
      <c r="D7" s="524">
        <v>455</v>
      </c>
      <c r="E7" s="524">
        <v>480</v>
      </c>
      <c r="F7" s="524">
        <v>410</v>
      </c>
      <c r="G7" s="524">
        <v>390</v>
      </c>
      <c r="H7" s="524">
        <v>390</v>
      </c>
      <c r="I7" s="524">
        <v>309.96176625962568</v>
      </c>
      <c r="J7" s="524">
        <v>268.09824021283953</v>
      </c>
      <c r="K7" s="524">
        <v>340.32702891589315</v>
      </c>
      <c r="L7" s="524">
        <v>411.48322374258407</v>
      </c>
      <c r="M7" s="524">
        <v>444.41691192481153</v>
      </c>
      <c r="N7" s="524">
        <v>462.23783699830818</v>
      </c>
      <c r="O7" s="208">
        <f t="shared" ref="O7:P59" si="11">IF(ISERROR(M7/L7),"N/A",IF(L7&lt;0,"N/A",IF(M7&lt;0,"N/A",IF(M7/L7-1&gt;300%,"&gt;±300%",IF(M7/L7-1&lt;-300%,"&gt;±300%",M7/L7-1)))))</f>
        <v>8.0036527085318276E-2</v>
      </c>
      <c r="P7" s="208">
        <f t="shared" si="11"/>
        <v>4.0099565510035573E-2</v>
      </c>
      <c r="Q7" s="544"/>
      <c r="R7" s="7">
        <v>110</v>
      </c>
      <c r="S7" s="7">
        <v>110</v>
      </c>
      <c r="T7" s="7">
        <v>120</v>
      </c>
      <c r="U7" s="7">
        <v>125</v>
      </c>
      <c r="V7" s="7">
        <v>120</v>
      </c>
      <c r="W7" s="7">
        <v>125</v>
      </c>
      <c r="X7" s="7">
        <v>110</v>
      </c>
      <c r="Y7" s="7">
        <v>105</v>
      </c>
      <c r="Z7" s="7">
        <v>95</v>
      </c>
      <c r="AA7" s="7">
        <v>100</v>
      </c>
      <c r="AB7" s="7">
        <v>95</v>
      </c>
      <c r="AC7" s="7">
        <v>100</v>
      </c>
      <c r="AD7" s="7">
        <v>95</v>
      </c>
      <c r="AE7" s="7">
        <v>95</v>
      </c>
      <c r="AF7" s="7">
        <v>100</v>
      </c>
      <c r="AG7" s="7">
        <v>100</v>
      </c>
      <c r="AH7" s="7">
        <v>95</v>
      </c>
      <c r="AI7" s="7">
        <v>95</v>
      </c>
      <c r="AJ7" s="7">
        <v>79.806132574993313</v>
      </c>
      <c r="AK7" s="7">
        <v>82.481506721785209</v>
      </c>
      <c r="AL7" s="7">
        <v>78.552515684472823</v>
      </c>
      <c r="AM7" s="7">
        <v>69.116697269411361</v>
      </c>
      <c r="AN7" s="7">
        <v>75.41801619150408</v>
      </c>
      <c r="AO7" s="7">
        <v>34.334154357023984</v>
      </c>
      <c r="AP7" s="7">
        <v>81.678657921732665</v>
      </c>
      <c r="AQ7" s="7">
        <v>76.666089676591099</v>
      </c>
      <c r="AR7" s="7">
        <v>92.40495993848161</v>
      </c>
      <c r="AS7" s="7">
        <v>84.540233067740317</v>
      </c>
      <c r="AT7" s="7">
        <v>79.397572748167036</v>
      </c>
      <c r="AU7" s="7">
        <v>83.97595964307726</v>
      </c>
      <c r="AV7" s="7">
        <v>97.14493879479457</v>
      </c>
      <c r="AW7" s="7">
        <v>106.5516919844445</v>
      </c>
      <c r="AX7" s="7">
        <v>103.7214109588589</v>
      </c>
      <c r="AY7" s="7">
        <v>104.0473898155041</v>
      </c>
      <c r="AZ7" s="7">
        <v>107.75418305803444</v>
      </c>
      <c r="BA7" s="7">
        <v>117.33963241914887</v>
      </c>
      <c r="BB7" s="7">
        <v>114.09089466068447</v>
      </c>
      <c r="BC7" s="7">
        <v>105.24572227160466</v>
      </c>
      <c r="BD7" s="7">
        <v>122.17278733286571</v>
      </c>
      <c r="BE7" s="7"/>
      <c r="BF7" s="7">
        <f>D7-BG7</f>
        <v>235</v>
      </c>
      <c r="BG7" s="7">
        <f>SUM(R7:S7)</f>
        <v>220</v>
      </c>
      <c r="BH7" s="7">
        <f t="shared" ref="BH7:BH12" si="12">SUM(T7:U7)</f>
        <v>245</v>
      </c>
      <c r="BI7" s="7">
        <f>SUM(V7:W7)</f>
        <v>245</v>
      </c>
      <c r="BJ7" s="7">
        <f>SUM(X7:Y7)</f>
        <v>215</v>
      </c>
      <c r="BK7" s="7">
        <f>SUM(Z7:AA7)</f>
        <v>195</v>
      </c>
      <c r="BL7" s="7">
        <f>SUM(AB7:AC7)</f>
        <v>195</v>
      </c>
      <c r="BM7" s="7">
        <f>SUM(AD7:AE7)</f>
        <v>190</v>
      </c>
      <c r="BN7" s="7">
        <f>SUM(AF7:AG7)</f>
        <v>200</v>
      </c>
      <c r="BO7" s="7">
        <f>SUM(AH7:AI7)</f>
        <v>190</v>
      </c>
      <c r="BP7" s="7">
        <f t="shared" ref="BP7:BP10" si="13">AJ7+AK7</f>
        <v>162.28763929677854</v>
      </c>
      <c r="BQ7" s="7">
        <f t="shared" ref="BQ7:BQ10" si="14">AL7+AM7</f>
        <v>147.6692129538842</v>
      </c>
      <c r="BR7" s="7">
        <f t="shared" ref="BR7:BR31" si="15">AN7+AO7</f>
        <v>109.75217054852806</v>
      </c>
      <c r="BS7" s="37">
        <f>AP7+AQ7</f>
        <v>158.34474759832375</v>
      </c>
      <c r="BT7" s="37">
        <f>AR7+AS7</f>
        <v>176.94519300622193</v>
      </c>
      <c r="BU7" s="37">
        <f>AT7+AU7</f>
        <v>163.37353239124428</v>
      </c>
      <c r="BV7" s="37">
        <f t="shared" ref="BV7:BV32" si="16">AV7+AW7</f>
        <v>203.69663077923906</v>
      </c>
      <c r="BW7" s="37">
        <f>AX7+AY7</f>
        <v>207.768800774363</v>
      </c>
      <c r="BX7" s="37">
        <f t="shared" ref="BX7:BX62" si="17">AZ7+BA7</f>
        <v>225.09381547718331</v>
      </c>
      <c r="BY7" s="37">
        <f t="shared" ref="BY7:BY62" si="18">BB7+BD7</f>
        <v>236.26368199355016</v>
      </c>
      <c r="BZ7" s="37"/>
      <c r="CA7" s="10" t="s">
        <v>15</v>
      </c>
      <c r="CB7" s="7">
        <f t="shared" si="8"/>
        <v>410</v>
      </c>
      <c r="CC7" s="7">
        <f t="shared" si="8"/>
        <v>455</v>
      </c>
      <c r="CD7" s="7">
        <f t="shared" si="8"/>
        <v>480</v>
      </c>
      <c r="CE7" s="7">
        <f t="shared" si="8"/>
        <v>410</v>
      </c>
      <c r="CF7" s="7">
        <f t="shared" si="8"/>
        <v>390</v>
      </c>
      <c r="CG7" s="7">
        <f t="shared" si="8"/>
        <v>390</v>
      </c>
      <c r="CH7" s="7">
        <f t="shared" si="8"/>
        <v>309.96176625962568</v>
      </c>
      <c r="CI7" s="7">
        <f t="shared" si="8"/>
        <v>268.09824021283953</v>
      </c>
      <c r="CJ7" s="7">
        <f t="shared" si="8"/>
        <v>340.32702891589315</v>
      </c>
      <c r="CK7" s="7">
        <f t="shared" si="8"/>
        <v>411.48322374258407</v>
      </c>
      <c r="CL7" s="7">
        <f t="shared" si="8"/>
        <v>444.41691192481153</v>
      </c>
      <c r="CM7" s="7"/>
      <c r="CN7" s="208"/>
      <c r="CO7" s="208"/>
      <c r="CP7" s="7"/>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679"/>
      <c r="EI7" s="679"/>
      <c r="EJ7" s="679"/>
      <c r="EK7" s="679"/>
      <c r="EL7" s="679"/>
      <c r="EM7" s="679"/>
      <c r="EN7" s="679"/>
      <c r="EO7" s="679"/>
      <c r="EP7" s="679"/>
      <c r="EQ7" s="679"/>
      <c r="ER7" s="679"/>
      <c r="ES7" s="679"/>
      <c r="ET7" s="679"/>
      <c r="EU7" s="679"/>
      <c r="EV7" s="679"/>
      <c r="EW7" s="679"/>
      <c r="EX7" s="679"/>
    </row>
    <row r="8" spans="1:154" x14ac:dyDescent="0.3">
      <c r="B8" s="10" t="s">
        <v>16</v>
      </c>
      <c r="C8" s="524">
        <v>1350</v>
      </c>
      <c r="D8" s="524">
        <v>1395</v>
      </c>
      <c r="E8" s="524">
        <v>1450</v>
      </c>
      <c r="F8" s="524">
        <v>1630</v>
      </c>
      <c r="G8" s="524">
        <v>1545</v>
      </c>
      <c r="H8" s="524">
        <v>1340</v>
      </c>
      <c r="I8" s="524">
        <v>1412.2406976290135</v>
      </c>
      <c r="J8" s="524">
        <v>1047.4595775061312</v>
      </c>
      <c r="K8" s="524">
        <v>952.10329407458346</v>
      </c>
      <c r="L8" s="524">
        <v>979.5267994657919</v>
      </c>
      <c r="M8" s="524">
        <v>1109.9019158793835</v>
      </c>
      <c r="N8" s="524">
        <v>1011.9420624868358</v>
      </c>
      <c r="O8" s="208">
        <f t="shared" si="11"/>
        <v>0.1331001014823634</v>
      </c>
      <c r="P8" s="208">
        <f t="shared" si="11"/>
        <v>-8.8259919179374924E-2</v>
      </c>
      <c r="Q8" s="544"/>
      <c r="R8" s="7">
        <v>320</v>
      </c>
      <c r="S8" s="7">
        <v>355</v>
      </c>
      <c r="T8" s="7">
        <v>370</v>
      </c>
      <c r="U8" s="7">
        <v>380</v>
      </c>
      <c r="V8" s="7">
        <v>330</v>
      </c>
      <c r="W8" s="7">
        <v>370</v>
      </c>
      <c r="X8" s="7">
        <v>420</v>
      </c>
      <c r="Y8" s="7">
        <v>445</v>
      </c>
      <c r="Z8" s="7">
        <v>365</v>
      </c>
      <c r="AA8" s="7">
        <v>405</v>
      </c>
      <c r="AB8" s="7">
        <v>410</v>
      </c>
      <c r="AC8" s="7">
        <v>395</v>
      </c>
      <c r="AD8" s="7">
        <v>350</v>
      </c>
      <c r="AE8" s="7">
        <v>395</v>
      </c>
      <c r="AF8" s="7">
        <v>350</v>
      </c>
      <c r="AG8" s="7">
        <v>360</v>
      </c>
      <c r="AH8" s="7">
        <v>295</v>
      </c>
      <c r="AI8" s="7">
        <v>325</v>
      </c>
      <c r="AJ8" s="7">
        <v>385.47239545885958</v>
      </c>
      <c r="AK8" s="7">
        <v>374.76634012496675</v>
      </c>
      <c r="AL8" s="7">
        <v>311.26744460686655</v>
      </c>
      <c r="AM8" s="7">
        <v>340.72999846497027</v>
      </c>
      <c r="AN8" s="7">
        <v>304.48013508946542</v>
      </c>
      <c r="AO8" s="7">
        <v>152.5312401892397</v>
      </c>
      <c r="AP8" s="7">
        <v>273.59326633134179</v>
      </c>
      <c r="AQ8" s="7">
        <v>316.85091301382488</v>
      </c>
      <c r="AR8" s="7">
        <v>283.65199635235268</v>
      </c>
      <c r="AS8" s="7">
        <v>246.98612532582894</v>
      </c>
      <c r="AT8" s="7">
        <v>184.35235755940769</v>
      </c>
      <c r="AU8" s="7">
        <v>237.10329309015785</v>
      </c>
      <c r="AV8" s="7">
        <v>243.73740217463595</v>
      </c>
      <c r="AW8" s="7">
        <v>246.91034560083568</v>
      </c>
      <c r="AX8" s="7">
        <v>225.68163772370789</v>
      </c>
      <c r="AY8" s="7">
        <v>263.18338434293662</v>
      </c>
      <c r="AZ8" s="7">
        <v>294.64890650041548</v>
      </c>
      <c r="BA8" s="7">
        <v>291.08986916527573</v>
      </c>
      <c r="BB8" s="7">
        <v>242.89724979995191</v>
      </c>
      <c r="BC8" s="7">
        <v>281.24121851830876</v>
      </c>
      <c r="BD8" s="7">
        <v>274.63284045701539</v>
      </c>
      <c r="BE8" s="7"/>
      <c r="BF8" s="7">
        <f t="shared" ref="BF8:BF12" si="19">D8-BG8</f>
        <v>720</v>
      </c>
      <c r="BG8" s="7">
        <f t="shared" ref="BG8:BG12" si="20">SUM(R8:S8)</f>
        <v>675</v>
      </c>
      <c r="BH8" s="7">
        <f t="shared" si="12"/>
        <v>750</v>
      </c>
      <c r="BI8" s="7">
        <f t="shared" ref="BI8:BI12" si="21">SUM(V8:W8)</f>
        <v>700</v>
      </c>
      <c r="BJ8" s="7">
        <f t="shared" ref="BJ8:BJ12" si="22">SUM(X8:Y8)</f>
        <v>865</v>
      </c>
      <c r="BK8" s="7">
        <f t="shared" ref="BK8:BK12" si="23">SUM(Z8:AA8)</f>
        <v>770</v>
      </c>
      <c r="BL8" s="7">
        <f t="shared" ref="BL8:BL12" si="24">SUM(AB8:AC8)</f>
        <v>805</v>
      </c>
      <c r="BM8" s="7">
        <f t="shared" ref="BM8:BM12" si="25">SUM(AD8:AE8)</f>
        <v>745</v>
      </c>
      <c r="BN8" s="7">
        <f t="shared" ref="BN8:BN12" si="26">SUM(AF8:AG8)</f>
        <v>710</v>
      </c>
      <c r="BO8" s="7">
        <f t="shared" ref="BO8:BO12" si="27">SUM(AH8:AI8)</f>
        <v>620</v>
      </c>
      <c r="BP8" s="7">
        <f t="shared" si="13"/>
        <v>760.23873558382638</v>
      </c>
      <c r="BQ8" s="7">
        <f t="shared" si="14"/>
        <v>651.99744307183687</v>
      </c>
      <c r="BR8" s="7">
        <f t="shared" si="15"/>
        <v>457.01137527870515</v>
      </c>
      <c r="BS8" s="37">
        <f>AP8+AQ8</f>
        <v>590.44417934516673</v>
      </c>
      <c r="BT8" s="37">
        <f>AR8+AS8</f>
        <v>530.63812167818162</v>
      </c>
      <c r="BU8" s="37">
        <f t="shared" ref="BU8:BU32" si="28">AT8+AU8</f>
        <v>421.45565064956554</v>
      </c>
      <c r="BV8" s="37">
        <f t="shared" si="16"/>
        <v>490.64774777547166</v>
      </c>
      <c r="BW8" s="37">
        <f t="shared" ref="BW8:BW62" si="29">AX8+AY8</f>
        <v>488.86502206664454</v>
      </c>
      <c r="BX8" s="37">
        <f t="shared" si="17"/>
        <v>585.73877566569126</v>
      </c>
      <c r="BY8" s="37">
        <f t="shared" si="18"/>
        <v>517.53009025696724</v>
      </c>
      <c r="BZ8" s="37"/>
      <c r="CA8" s="10" t="s">
        <v>16</v>
      </c>
      <c r="CB8" s="7">
        <f t="shared" si="8"/>
        <v>1350</v>
      </c>
      <c r="CC8" s="7">
        <f t="shared" si="8"/>
        <v>1395</v>
      </c>
      <c r="CD8" s="7">
        <f t="shared" si="8"/>
        <v>1450</v>
      </c>
      <c r="CE8" s="7">
        <f t="shared" si="8"/>
        <v>1630</v>
      </c>
      <c r="CF8" s="7">
        <f t="shared" si="8"/>
        <v>1545</v>
      </c>
      <c r="CG8" s="7">
        <f t="shared" si="8"/>
        <v>1340</v>
      </c>
      <c r="CH8" s="7">
        <f t="shared" si="8"/>
        <v>1412.2406976290135</v>
      </c>
      <c r="CI8" s="7">
        <f t="shared" si="8"/>
        <v>1047.4595775061312</v>
      </c>
      <c r="CJ8" s="7">
        <f t="shared" si="8"/>
        <v>952.10329407458346</v>
      </c>
      <c r="CK8" s="7">
        <f t="shared" si="8"/>
        <v>979.5267994657919</v>
      </c>
      <c r="CL8" s="7">
        <f t="shared" si="8"/>
        <v>1109.9019158793835</v>
      </c>
      <c r="CM8" s="7"/>
      <c r="CN8" s="208"/>
      <c r="CO8" s="208"/>
      <c r="CP8" s="7"/>
      <c r="CQ8" s="439"/>
      <c r="CR8" s="439"/>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439"/>
      <c r="EG8" s="439"/>
      <c r="EH8" s="679"/>
      <c r="EI8" s="679"/>
      <c r="EJ8" s="679"/>
      <c r="EK8" s="679"/>
      <c r="EL8" s="679"/>
      <c r="EM8" s="679"/>
      <c r="EN8" s="679"/>
      <c r="EO8" s="679"/>
      <c r="EP8" s="679"/>
      <c r="EQ8" s="679"/>
      <c r="ER8" s="679"/>
      <c r="ES8" s="679"/>
      <c r="ET8" s="679"/>
      <c r="EU8" s="679"/>
      <c r="EV8" s="679"/>
      <c r="EW8" s="679"/>
      <c r="EX8" s="679"/>
    </row>
    <row r="9" spans="1:154" x14ac:dyDescent="0.3">
      <c r="B9" s="10" t="s">
        <v>17</v>
      </c>
      <c r="C9" s="524">
        <v>585</v>
      </c>
      <c r="D9" s="524">
        <v>585</v>
      </c>
      <c r="E9" s="524">
        <v>510</v>
      </c>
      <c r="F9" s="524">
        <v>450</v>
      </c>
      <c r="G9" s="524">
        <v>435</v>
      </c>
      <c r="H9" s="524">
        <v>425</v>
      </c>
      <c r="I9" s="524">
        <v>283.20340614459656</v>
      </c>
      <c r="J9" s="524">
        <v>224.06086839026517</v>
      </c>
      <c r="K9" s="524">
        <v>244.02836257348673</v>
      </c>
      <c r="L9" s="524">
        <v>243.47017588792377</v>
      </c>
      <c r="M9" s="524">
        <v>290.48731623640077</v>
      </c>
      <c r="N9" s="524">
        <v>295.67978370000287</v>
      </c>
      <c r="O9" s="208">
        <f t="shared" si="11"/>
        <v>0.19311252467374196</v>
      </c>
      <c r="P9" s="208">
        <f t="shared" si="11"/>
        <v>1.7875023016070024E-2</v>
      </c>
      <c r="Q9" s="544"/>
      <c r="R9" s="7">
        <v>145</v>
      </c>
      <c r="S9" s="7">
        <v>140</v>
      </c>
      <c r="T9" s="7">
        <v>135</v>
      </c>
      <c r="U9" s="7">
        <v>120</v>
      </c>
      <c r="V9" s="7">
        <v>125</v>
      </c>
      <c r="W9" s="7">
        <v>125</v>
      </c>
      <c r="X9" s="7">
        <v>115</v>
      </c>
      <c r="Y9" s="7">
        <v>105</v>
      </c>
      <c r="Z9" s="7">
        <v>115</v>
      </c>
      <c r="AA9" s="7">
        <v>115</v>
      </c>
      <c r="AB9" s="7">
        <v>115</v>
      </c>
      <c r="AC9" s="7">
        <v>105</v>
      </c>
      <c r="AD9" s="7">
        <v>110</v>
      </c>
      <c r="AE9" s="7">
        <v>110</v>
      </c>
      <c r="AF9" s="7">
        <v>110</v>
      </c>
      <c r="AG9" s="7">
        <v>105</v>
      </c>
      <c r="AH9" s="7">
        <v>105</v>
      </c>
      <c r="AI9" s="7">
        <v>110</v>
      </c>
      <c r="AJ9" s="7">
        <v>74.489550162396242</v>
      </c>
      <c r="AK9" s="7">
        <v>70.05218912948024</v>
      </c>
      <c r="AL9" s="7">
        <v>71.528822983137388</v>
      </c>
      <c r="AM9" s="7">
        <v>67.131117554410366</v>
      </c>
      <c r="AN9" s="7">
        <v>68.259027973623361</v>
      </c>
      <c r="AO9" s="7">
        <v>35.634402776628164</v>
      </c>
      <c r="AP9" s="7">
        <v>54.905729990222625</v>
      </c>
      <c r="AQ9" s="7">
        <v>65.260116747683924</v>
      </c>
      <c r="AR9" s="7">
        <v>67.002442507748881</v>
      </c>
      <c r="AS9" s="7">
        <v>62.889627790916677</v>
      </c>
      <c r="AT9" s="7">
        <v>52.647603063631998</v>
      </c>
      <c r="AU9" s="7">
        <v>61.483794470671626</v>
      </c>
      <c r="AV9" s="7">
        <v>62.854736398033708</v>
      </c>
      <c r="AW9" s="7">
        <v>56.513073084795494</v>
      </c>
      <c r="AX9" s="7">
        <v>62.115275171150458</v>
      </c>
      <c r="AY9" s="7">
        <v>61.979967202082776</v>
      </c>
      <c r="AZ9" s="7">
        <v>67.331108065431394</v>
      </c>
      <c r="BA9" s="7">
        <v>70.127833917984148</v>
      </c>
      <c r="BB9" s="7">
        <v>75.018847944422816</v>
      </c>
      <c r="BC9" s="7">
        <v>78.00773245661405</v>
      </c>
      <c r="BD9" s="7">
        <v>68.239387853190422</v>
      </c>
      <c r="BE9" s="7"/>
      <c r="BF9" s="7">
        <f t="shared" si="19"/>
        <v>300</v>
      </c>
      <c r="BG9" s="7">
        <f t="shared" si="20"/>
        <v>285</v>
      </c>
      <c r="BH9" s="7">
        <f t="shared" si="12"/>
        <v>255</v>
      </c>
      <c r="BI9" s="7">
        <f t="shared" si="21"/>
        <v>250</v>
      </c>
      <c r="BJ9" s="7">
        <f t="shared" si="22"/>
        <v>220</v>
      </c>
      <c r="BK9" s="7">
        <f t="shared" si="23"/>
        <v>230</v>
      </c>
      <c r="BL9" s="7">
        <f t="shared" si="24"/>
        <v>220</v>
      </c>
      <c r="BM9" s="7">
        <f t="shared" si="25"/>
        <v>220</v>
      </c>
      <c r="BN9" s="7">
        <f t="shared" si="26"/>
        <v>215</v>
      </c>
      <c r="BO9" s="7">
        <f t="shared" si="27"/>
        <v>215</v>
      </c>
      <c r="BP9" s="7">
        <f t="shared" si="13"/>
        <v>144.54173929187647</v>
      </c>
      <c r="BQ9" s="7">
        <f t="shared" si="14"/>
        <v>138.65994053754775</v>
      </c>
      <c r="BR9" s="7">
        <f t="shared" si="15"/>
        <v>103.89343075025153</v>
      </c>
      <c r="BS9" s="37">
        <f>AP9+AQ9</f>
        <v>120.16584673790655</v>
      </c>
      <c r="BT9" s="37">
        <f>AR9+AS9</f>
        <v>129.89207029866554</v>
      </c>
      <c r="BU9" s="37">
        <f t="shared" si="28"/>
        <v>114.13139753430363</v>
      </c>
      <c r="BV9" s="37">
        <f t="shared" si="16"/>
        <v>119.3678094828292</v>
      </c>
      <c r="BW9" s="37">
        <f t="shared" si="29"/>
        <v>124.09524237323323</v>
      </c>
      <c r="BX9" s="37">
        <f t="shared" si="17"/>
        <v>137.45894198341554</v>
      </c>
      <c r="BY9" s="37">
        <f t="shared" si="18"/>
        <v>143.25823579761322</v>
      </c>
      <c r="BZ9" s="37"/>
      <c r="CA9" s="10" t="s">
        <v>17</v>
      </c>
      <c r="CB9" s="7">
        <f t="shared" si="8"/>
        <v>585</v>
      </c>
      <c r="CC9" s="7">
        <f t="shared" si="8"/>
        <v>585</v>
      </c>
      <c r="CD9" s="7">
        <f t="shared" si="8"/>
        <v>510</v>
      </c>
      <c r="CE9" s="7">
        <f t="shared" si="8"/>
        <v>450</v>
      </c>
      <c r="CF9" s="7">
        <f t="shared" si="8"/>
        <v>435</v>
      </c>
      <c r="CG9" s="7">
        <f t="shared" si="8"/>
        <v>425</v>
      </c>
      <c r="CH9" s="7">
        <f t="shared" si="8"/>
        <v>283.20340614459656</v>
      </c>
      <c r="CI9" s="7">
        <f t="shared" si="8"/>
        <v>224.06086839026517</v>
      </c>
      <c r="CJ9" s="7">
        <f t="shared" si="8"/>
        <v>244.02836257348673</v>
      </c>
      <c r="CK9" s="7">
        <f t="shared" si="8"/>
        <v>243.47017588792377</v>
      </c>
      <c r="CL9" s="7">
        <f t="shared" si="8"/>
        <v>290.48731623640077</v>
      </c>
      <c r="CM9" s="7"/>
      <c r="CN9" s="208"/>
      <c r="CO9" s="208"/>
      <c r="CP9" s="7"/>
      <c r="CQ9" s="439"/>
      <c r="CR9" s="439"/>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439"/>
      <c r="EG9" s="439"/>
      <c r="EH9" s="679"/>
      <c r="EI9" s="679"/>
      <c r="EJ9" s="679"/>
      <c r="EK9" s="679"/>
      <c r="EL9" s="679"/>
      <c r="EM9" s="679"/>
      <c r="EN9" s="679"/>
      <c r="EO9" s="679"/>
      <c r="EP9" s="679"/>
      <c r="EQ9" s="679"/>
      <c r="ER9" s="679"/>
      <c r="ES9" s="679"/>
      <c r="ET9" s="679"/>
      <c r="EU9" s="679"/>
      <c r="EV9" s="679"/>
      <c r="EW9" s="679"/>
      <c r="EX9" s="679"/>
    </row>
    <row r="10" spans="1:154" x14ac:dyDescent="0.3">
      <c r="B10" s="10" t="s">
        <v>18</v>
      </c>
      <c r="C10" s="524">
        <v>130</v>
      </c>
      <c r="D10" s="524">
        <v>125</v>
      </c>
      <c r="E10" s="524">
        <v>145</v>
      </c>
      <c r="F10" s="524">
        <v>195</v>
      </c>
      <c r="G10" s="524">
        <v>230</v>
      </c>
      <c r="H10" s="524">
        <v>220</v>
      </c>
      <c r="I10" s="524">
        <v>182.27715503460345</v>
      </c>
      <c r="J10" s="524">
        <v>276.38272322096515</v>
      </c>
      <c r="K10" s="524">
        <v>372.55224053664722</v>
      </c>
      <c r="L10" s="524">
        <v>443.35464637784366</v>
      </c>
      <c r="M10" s="524">
        <v>613.28822580018846</v>
      </c>
      <c r="N10" s="524">
        <v>704.74782128891593</v>
      </c>
      <c r="O10" s="208">
        <f t="shared" si="11"/>
        <v>0.38329039925640229</v>
      </c>
      <c r="P10" s="208">
        <f t="shared" si="11"/>
        <v>0.14912987342842832</v>
      </c>
      <c r="Q10" s="544"/>
      <c r="R10" s="7">
        <v>25</v>
      </c>
      <c r="S10" s="7">
        <v>30</v>
      </c>
      <c r="T10" s="7">
        <v>40</v>
      </c>
      <c r="U10" s="7">
        <v>35</v>
      </c>
      <c r="V10" s="7">
        <v>30</v>
      </c>
      <c r="W10" s="7">
        <v>40</v>
      </c>
      <c r="X10" s="7">
        <v>45</v>
      </c>
      <c r="Y10" s="7">
        <v>45</v>
      </c>
      <c r="Z10" s="7">
        <v>45</v>
      </c>
      <c r="AA10" s="7">
        <v>55</v>
      </c>
      <c r="AB10" s="7">
        <v>55</v>
      </c>
      <c r="AC10" s="7">
        <v>55</v>
      </c>
      <c r="AD10" s="7">
        <v>55</v>
      </c>
      <c r="AE10" s="7">
        <v>65</v>
      </c>
      <c r="AF10" s="7">
        <v>55</v>
      </c>
      <c r="AG10" s="7">
        <v>60</v>
      </c>
      <c r="AH10" s="7">
        <v>50</v>
      </c>
      <c r="AI10" s="7">
        <v>55</v>
      </c>
      <c r="AJ10" s="7">
        <v>47.478300699190569</v>
      </c>
      <c r="AK10" s="7">
        <v>40.249408634918602</v>
      </c>
      <c r="AL10" s="7">
        <v>40.927009248583211</v>
      </c>
      <c r="AM10" s="7">
        <v>53.622436451911078</v>
      </c>
      <c r="AN10" s="7">
        <v>41.810207759285703</v>
      </c>
      <c r="AO10" s="7">
        <v>76.25373487439073</v>
      </c>
      <c r="AP10" s="7">
        <v>74.664897837009875</v>
      </c>
      <c r="AQ10" s="7">
        <v>83.653882750278768</v>
      </c>
      <c r="AR10" s="7">
        <v>86.374028892304736</v>
      </c>
      <c r="AS10" s="7">
        <v>86.17971749175814</v>
      </c>
      <c r="AT10" s="7">
        <v>91.114200804303451</v>
      </c>
      <c r="AU10" s="7">
        <v>108.88429334828088</v>
      </c>
      <c r="AV10" s="7">
        <v>131.90262942078519</v>
      </c>
      <c r="AW10" s="7">
        <v>99.804607202881627</v>
      </c>
      <c r="AX10" s="7">
        <v>106.71025939789062</v>
      </c>
      <c r="AY10" s="7">
        <v>104.93715035628637</v>
      </c>
      <c r="AZ10" s="7">
        <v>149.68447177469668</v>
      </c>
      <c r="BA10" s="7">
        <v>151.75380095290018</v>
      </c>
      <c r="BB10" s="7">
        <v>148.52764146845047</v>
      </c>
      <c r="BC10" s="7">
        <v>163.3156263915977</v>
      </c>
      <c r="BD10" s="7">
        <v>169.407613673176</v>
      </c>
      <c r="BE10" s="7"/>
      <c r="BF10" s="7">
        <f t="shared" si="19"/>
        <v>70</v>
      </c>
      <c r="BG10" s="7">
        <f t="shared" si="20"/>
        <v>55</v>
      </c>
      <c r="BH10" s="7">
        <f t="shared" si="12"/>
        <v>75</v>
      </c>
      <c r="BI10" s="7">
        <f t="shared" si="21"/>
        <v>70</v>
      </c>
      <c r="BJ10" s="7">
        <f t="shared" si="22"/>
        <v>90</v>
      </c>
      <c r="BK10" s="7">
        <f t="shared" si="23"/>
        <v>100</v>
      </c>
      <c r="BL10" s="7">
        <f t="shared" si="24"/>
        <v>110</v>
      </c>
      <c r="BM10" s="7">
        <f t="shared" si="25"/>
        <v>120</v>
      </c>
      <c r="BN10" s="7">
        <f t="shared" si="26"/>
        <v>115</v>
      </c>
      <c r="BO10" s="7">
        <f t="shared" si="27"/>
        <v>105</v>
      </c>
      <c r="BP10" s="7">
        <f t="shared" si="13"/>
        <v>87.727709334109164</v>
      </c>
      <c r="BQ10" s="7">
        <f t="shared" si="14"/>
        <v>94.549445700494289</v>
      </c>
      <c r="BR10" s="7">
        <f t="shared" si="15"/>
        <v>118.06394263367643</v>
      </c>
      <c r="BS10" s="37">
        <f t="shared" ref="BS10:BS59" si="30">AP10+AQ10</f>
        <v>158.31878058728864</v>
      </c>
      <c r="BT10" s="37">
        <f>AR10+AS10</f>
        <v>172.55374638406289</v>
      </c>
      <c r="BU10" s="37">
        <f t="shared" si="28"/>
        <v>199.99849415258433</v>
      </c>
      <c r="BV10" s="37">
        <f t="shared" si="16"/>
        <v>231.7072366236668</v>
      </c>
      <c r="BW10" s="37">
        <f t="shared" si="29"/>
        <v>211.64740975417698</v>
      </c>
      <c r="BX10" s="37">
        <f t="shared" si="17"/>
        <v>301.43827272759688</v>
      </c>
      <c r="BY10" s="37">
        <f t="shared" si="18"/>
        <v>317.9352551416265</v>
      </c>
      <c r="BZ10" s="37"/>
      <c r="CA10" s="10" t="s">
        <v>18</v>
      </c>
      <c r="CB10" s="7">
        <f t="shared" si="8"/>
        <v>130</v>
      </c>
      <c r="CC10" s="7">
        <f t="shared" si="8"/>
        <v>125</v>
      </c>
      <c r="CD10" s="7">
        <f t="shared" si="8"/>
        <v>145</v>
      </c>
      <c r="CE10" s="7">
        <f t="shared" si="8"/>
        <v>195</v>
      </c>
      <c r="CF10" s="7">
        <f t="shared" si="8"/>
        <v>230</v>
      </c>
      <c r="CG10" s="7">
        <f t="shared" si="8"/>
        <v>220</v>
      </c>
      <c r="CH10" s="7">
        <f t="shared" si="8"/>
        <v>182.27715503460345</v>
      </c>
      <c r="CI10" s="7">
        <f t="shared" si="8"/>
        <v>276.38272322096515</v>
      </c>
      <c r="CJ10" s="7">
        <f t="shared" si="8"/>
        <v>372.55224053664722</v>
      </c>
      <c r="CK10" s="7">
        <f t="shared" si="8"/>
        <v>443.35464637784366</v>
      </c>
      <c r="CL10" s="7">
        <f t="shared" si="8"/>
        <v>613.28822580018846</v>
      </c>
      <c r="CM10" s="7"/>
      <c r="CN10" s="208"/>
      <c r="CO10" s="208"/>
      <c r="CP10" s="7"/>
      <c r="CQ10" s="439"/>
      <c r="CR10" s="439"/>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679"/>
      <c r="EI10" s="679"/>
      <c r="EJ10" s="679"/>
      <c r="EK10" s="679"/>
      <c r="EL10" s="679"/>
      <c r="EM10" s="679"/>
      <c r="EN10" s="679"/>
      <c r="EO10" s="679"/>
      <c r="EP10" s="679"/>
      <c r="EQ10" s="679"/>
      <c r="ER10" s="679"/>
      <c r="ES10" s="679"/>
      <c r="ET10" s="679"/>
      <c r="EU10" s="679"/>
      <c r="EV10" s="679"/>
      <c r="EW10" s="679"/>
      <c r="EX10" s="679"/>
    </row>
    <row r="11" spans="1:154"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208" t="str">
        <f t="shared" si="11"/>
        <v>N/A</v>
      </c>
      <c r="P11" s="208" t="str">
        <f t="shared" si="11"/>
        <v>N/A</v>
      </c>
      <c r="Q11" s="544"/>
      <c r="R11" s="7">
        <v>40</v>
      </c>
      <c r="S11" s="7">
        <v>40</v>
      </c>
      <c r="T11" s="7">
        <v>45</v>
      </c>
      <c r="U11" s="7">
        <v>45</v>
      </c>
      <c r="V11" s="7">
        <v>45</v>
      </c>
      <c r="W11" s="7">
        <v>45</v>
      </c>
      <c r="X11" s="7">
        <v>45</v>
      </c>
      <c r="Y11" s="7">
        <v>40</v>
      </c>
      <c r="Z11" s="7">
        <v>45</v>
      </c>
      <c r="AA11" s="7">
        <v>40</v>
      </c>
      <c r="AB11" s="7">
        <v>45</v>
      </c>
      <c r="AC11" s="7">
        <v>40</v>
      </c>
      <c r="AD11" s="7">
        <v>45</v>
      </c>
      <c r="AE11" s="7">
        <v>45</v>
      </c>
      <c r="AF11" s="7">
        <v>50</v>
      </c>
      <c r="AG11" s="7">
        <v>50</v>
      </c>
      <c r="AH11" s="7">
        <v>50</v>
      </c>
      <c r="AI11" s="7">
        <v>50</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t="s">
        <v>116</v>
      </c>
      <c r="BE11" s="10"/>
      <c r="BF11" s="7">
        <f t="shared" si="19"/>
        <v>90</v>
      </c>
      <c r="BG11" s="7">
        <f t="shared" si="20"/>
        <v>80</v>
      </c>
      <c r="BH11" s="7">
        <f t="shared" si="12"/>
        <v>90</v>
      </c>
      <c r="BI11" s="7">
        <f t="shared" si="21"/>
        <v>90</v>
      </c>
      <c r="BJ11" s="7">
        <f t="shared" si="22"/>
        <v>85</v>
      </c>
      <c r="BK11" s="7">
        <f t="shared" si="23"/>
        <v>85</v>
      </c>
      <c r="BL11" s="7">
        <f t="shared" si="24"/>
        <v>85</v>
      </c>
      <c r="BM11" s="7">
        <f t="shared" si="25"/>
        <v>90</v>
      </c>
      <c r="BN11" s="7">
        <f t="shared" si="26"/>
        <v>100</v>
      </c>
      <c r="BO11" s="7">
        <f t="shared" si="27"/>
        <v>100</v>
      </c>
      <c r="BP11" s="10" t="s">
        <v>116</v>
      </c>
      <c r="BQ11" s="10" t="s">
        <v>116</v>
      </c>
      <c r="BR11" s="10" t="s">
        <v>116</v>
      </c>
      <c r="BS11" s="10" t="s">
        <v>116</v>
      </c>
      <c r="BT11" s="10" t="s">
        <v>116</v>
      </c>
      <c r="BU11" s="10" t="s">
        <v>116</v>
      </c>
      <c r="BV11" s="10" t="s">
        <v>116</v>
      </c>
      <c r="BW11" s="10" t="s">
        <v>116</v>
      </c>
      <c r="BX11" s="10" t="s">
        <v>116</v>
      </c>
      <c r="BY11" s="10" t="s">
        <v>116</v>
      </c>
      <c r="BZ11" s="10"/>
      <c r="CA11" s="10" t="s">
        <v>21</v>
      </c>
      <c r="CB11" s="7">
        <f t="shared" si="8"/>
        <v>165</v>
      </c>
      <c r="CC11" s="7">
        <f t="shared" si="8"/>
        <v>170</v>
      </c>
      <c r="CD11" s="7">
        <f t="shared" si="8"/>
        <v>180</v>
      </c>
      <c r="CE11" s="7">
        <f t="shared" si="8"/>
        <v>170</v>
      </c>
      <c r="CF11" s="7">
        <f t="shared" si="8"/>
        <v>175</v>
      </c>
      <c r="CG11" s="7">
        <f t="shared" si="8"/>
        <v>200</v>
      </c>
      <c r="CH11" s="7" t="str">
        <f t="shared" si="8"/>
        <v>††</v>
      </c>
      <c r="CI11" s="7" t="str">
        <f t="shared" si="8"/>
        <v>††</v>
      </c>
      <c r="CJ11" s="7" t="str">
        <f t="shared" si="8"/>
        <v>††</v>
      </c>
      <c r="CK11" s="7" t="str">
        <f t="shared" si="8"/>
        <v>††</v>
      </c>
      <c r="CL11" s="7" t="str">
        <f t="shared" si="8"/>
        <v>††</v>
      </c>
      <c r="CM11" s="7"/>
      <c r="CN11" s="208"/>
      <c r="CO11" s="208"/>
      <c r="CP11" s="7"/>
      <c r="CQ11" s="439"/>
      <c r="CR11" s="439"/>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679"/>
      <c r="EI11" s="679"/>
      <c r="EJ11" s="679"/>
      <c r="EK11" s="679"/>
      <c r="EL11" s="679"/>
      <c r="EM11" s="679"/>
      <c r="EN11" s="679"/>
      <c r="EO11" s="679"/>
      <c r="EP11" s="679"/>
      <c r="EQ11" s="679"/>
      <c r="ER11" s="679"/>
      <c r="ES11" s="679"/>
      <c r="ET11" s="679"/>
      <c r="EU11" s="679"/>
      <c r="EV11" s="679"/>
      <c r="EW11" s="679"/>
      <c r="EX11" s="679"/>
    </row>
    <row r="12" spans="1:154" x14ac:dyDescent="0.3">
      <c r="B12" s="52" t="s">
        <v>19</v>
      </c>
      <c r="C12" s="184">
        <v>470</v>
      </c>
      <c r="D12" s="184">
        <v>490</v>
      </c>
      <c r="E12" s="184">
        <v>485</v>
      </c>
      <c r="F12" s="184">
        <v>495</v>
      </c>
      <c r="G12" s="184">
        <v>515</v>
      </c>
      <c r="H12" s="184">
        <v>540</v>
      </c>
      <c r="I12" s="184">
        <v>561.91752582314552</v>
      </c>
      <c r="J12" s="184">
        <v>457.54083955912677</v>
      </c>
      <c r="K12" s="184">
        <v>573.72304460919895</v>
      </c>
      <c r="L12" s="184">
        <v>684.99772149487012</v>
      </c>
      <c r="M12" s="184">
        <v>752.64412817713469</v>
      </c>
      <c r="N12" s="184">
        <v>794.61558404280993</v>
      </c>
      <c r="O12" s="217">
        <f t="shared" si="11"/>
        <v>9.8754206852892601E-2</v>
      </c>
      <c r="P12" s="217">
        <f t="shared" si="11"/>
        <v>5.5765340211087366E-2</v>
      </c>
      <c r="Q12" s="544"/>
      <c r="R12" s="29">
        <v>115</v>
      </c>
      <c r="S12" s="29">
        <v>125</v>
      </c>
      <c r="T12" s="29">
        <v>125</v>
      </c>
      <c r="U12" s="29">
        <v>125</v>
      </c>
      <c r="V12" s="29">
        <v>115</v>
      </c>
      <c r="W12" s="29">
        <v>120</v>
      </c>
      <c r="X12" s="29">
        <v>125</v>
      </c>
      <c r="Y12" s="29">
        <v>125</v>
      </c>
      <c r="Z12" s="29">
        <v>115</v>
      </c>
      <c r="AA12" s="29">
        <v>125</v>
      </c>
      <c r="AB12" s="29">
        <v>125</v>
      </c>
      <c r="AC12" s="29">
        <v>130</v>
      </c>
      <c r="AD12" s="29">
        <v>130</v>
      </c>
      <c r="AE12" s="29">
        <v>130</v>
      </c>
      <c r="AF12" s="29">
        <v>130</v>
      </c>
      <c r="AG12" s="29">
        <v>135</v>
      </c>
      <c r="AH12" s="29">
        <v>135</v>
      </c>
      <c r="AI12" s="29">
        <v>140</v>
      </c>
      <c r="AJ12" s="29">
        <v>144.99909496329693</v>
      </c>
      <c r="AK12" s="29">
        <v>145.71457219575873</v>
      </c>
      <c r="AL12" s="29">
        <v>141.166821626114</v>
      </c>
      <c r="AM12" s="29">
        <v>130.03703703797572</v>
      </c>
      <c r="AN12" s="29">
        <v>121.41309300493566</v>
      </c>
      <c r="AO12" s="29">
        <v>64.773208394409636</v>
      </c>
      <c r="AP12" s="29">
        <v>126.94618109528238</v>
      </c>
      <c r="AQ12" s="29">
        <v>144.40835706449909</v>
      </c>
      <c r="AR12" s="29">
        <v>154.84418617587153</v>
      </c>
      <c r="AS12" s="29">
        <v>139.35630777292306</v>
      </c>
      <c r="AT12" s="29">
        <v>132.52183342044651</v>
      </c>
      <c r="AU12" s="29">
        <v>147.00071723995788</v>
      </c>
      <c r="AV12" s="29">
        <v>166.045482004272</v>
      </c>
      <c r="AW12" s="29">
        <v>161.49212686439392</v>
      </c>
      <c r="AX12" s="29">
        <v>173.89437898252893</v>
      </c>
      <c r="AY12" s="29">
        <v>183.56573364367526</v>
      </c>
      <c r="AZ12" s="29">
        <v>190.85561614081436</v>
      </c>
      <c r="BA12" s="29">
        <v>183.20683020893512</v>
      </c>
      <c r="BB12" s="29">
        <v>190.55349750631137</v>
      </c>
      <c r="BC12" s="29">
        <v>188.02818432107392</v>
      </c>
      <c r="BD12" s="29">
        <v>197.25315403484376</v>
      </c>
      <c r="BE12" s="29"/>
      <c r="BF12" s="29">
        <f t="shared" si="19"/>
        <v>250</v>
      </c>
      <c r="BG12" s="29">
        <f t="shared" si="20"/>
        <v>240</v>
      </c>
      <c r="BH12" s="29">
        <f t="shared" si="12"/>
        <v>250</v>
      </c>
      <c r="BI12" s="29">
        <f t="shared" si="21"/>
        <v>235</v>
      </c>
      <c r="BJ12" s="29">
        <f t="shared" si="22"/>
        <v>250</v>
      </c>
      <c r="BK12" s="29">
        <f t="shared" si="23"/>
        <v>240</v>
      </c>
      <c r="BL12" s="29">
        <f t="shared" si="24"/>
        <v>255</v>
      </c>
      <c r="BM12" s="29">
        <f t="shared" si="25"/>
        <v>260</v>
      </c>
      <c r="BN12" s="29">
        <f t="shared" si="26"/>
        <v>265</v>
      </c>
      <c r="BO12" s="29">
        <f t="shared" si="27"/>
        <v>275</v>
      </c>
      <c r="BP12" s="29">
        <f>AJ12+AK12</f>
        <v>290.71366715905566</v>
      </c>
      <c r="BQ12" s="29">
        <f>AL12+AM12</f>
        <v>271.20385866408969</v>
      </c>
      <c r="BR12" s="29">
        <f t="shared" si="15"/>
        <v>186.1863013993453</v>
      </c>
      <c r="BS12" s="786">
        <f>AP12+AQ12</f>
        <v>271.35453815978144</v>
      </c>
      <c r="BT12" s="787">
        <f>AR12+AS12</f>
        <v>294.20049394879459</v>
      </c>
      <c r="BU12" s="787">
        <f t="shared" si="28"/>
        <v>279.52255066040436</v>
      </c>
      <c r="BV12" s="787">
        <f t="shared" si="16"/>
        <v>327.53760886866593</v>
      </c>
      <c r="BW12" s="787">
        <f>AX12+AY12</f>
        <v>357.46011262620419</v>
      </c>
      <c r="BX12" s="787">
        <f t="shared" si="17"/>
        <v>374.06244634974951</v>
      </c>
      <c r="BY12" s="787">
        <f t="shared" si="18"/>
        <v>387.80665154115513</v>
      </c>
      <c r="BZ12" s="37"/>
      <c r="CA12" s="52" t="s">
        <v>19</v>
      </c>
      <c r="CB12" s="29">
        <f t="shared" si="8"/>
        <v>470</v>
      </c>
      <c r="CC12" s="29">
        <f t="shared" si="8"/>
        <v>490</v>
      </c>
      <c r="CD12" s="29">
        <f t="shared" si="8"/>
        <v>485</v>
      </c>
      <c r="CE12" s="29">
        <f t="shared" si="8"/>
        <v>495</v>
      </c>
      <c r="CF12" s="29">
        <f t="shared" si="8"/>
        <v>515</v>
      </c>
      <c r="CG12" s="29">
        <f t="shared" si="8"/>
        <v>540</v>
      </c>
      <c r="CH12" s="29">
        <f t="shared" si="8"/>
        <v>561.91752582314552</v>
      </c>
      <c r="CI12" s="29">
        <f t="shared" si="8"/>
        <v>457.54083955912677</v>
      </c>
      <c r="CJ12" s="29">
        <f t="shared" si="8"/>
        <v>573.72304460919895</v>
      </c>
      <c r="CK12" s="29">
        <f t="shared" si="8"/>
        <v>684.99772149487012</v>
      </c>
      <c r="CL12" s="29">
        <f t="shared" si="8"/>
        <v>752.64412817713469</v>
      </c>
      <c r="CM12" s="29"/>
      <c r="CN12" s="217"/>
      <c r="CO12" s="217"/>
      <c r="CP12" s="7"/>
      <c r="CQ12" s="447"/>
      <c r="CR12" s="44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row>
    <row r="13" spans="1:154" x14ac:dyDescent="0.3">
      <c r="B13" s="20" t="s">
        <v>5</v>
      </c>
      <c r="C13" s="784">
        <v>2945</v>
      </c>
      <c r="D13" s="784">
        <v>3000</v>
      </c>
      <c r="E13" s="784">
        <v>2840</v>
      </c>
      <c r="F13" s="784">
        <v>2505</v>
      </c>
      <c r="G13" s="784">
        <v>2460</v>
      </c>
      <c r="H13" s="784">
        <v>2245</v>
      </c>
      <c r="I13" s="784">
        <f t="shared" ref="I13:N13" si="31">SUM(I14:I19)</f>
        <v>2105.537750252664</v>
      </c>
      <c r="J13" s="784">
        <f t="shared" si="31"/>
        <v>1830.3464916819003</v>
      </c>
      <c r="K13" s="784">
        <f t="shared" si="31"/>
        <v>1952.5009481835568</v>
      </c>
      <c r="L13" s="784">
        <f t="shared" si="31"/>
        <v>1899.1127259820812</v>
      </c>
      <c r="M13" s="784">
        <f t="shared" si="31"/>
        <v>1868.4772681765683</v>
      </c>
      <c r="N13" s="784">
        <f t="shared" si="31"/>
        <v>1977.6051259844348</v>
      </c>
      <c r="O13" s="210">
        <f t="shared" si="11"/>
        <v>-1.6131458331242854E-2</v>
      </c>
      <c r="P13" s="210">
        <f t="shared" si="11"/>
        <v>5.8404701874892773E-2</v>
      </c>
      <c r="Q13" s="544"/>
      <c r="R13" s="31">
        <v>740</v>
      </c>
      <c r="S13" s="31">
        <v>695</v>
      </c>
      <c r="T13" s="31">
        <v>720</v>
      </c>
      <c r="U13" s="31">
        <v>660</v>
      </c>
      <c r="V13" s="31">
        <v>785</v>
      </c>
      <c r="W13" s="31">
        <v>675</v>
      </c>
      <c r="X13" s="31">
        <v>580</v>
      </c>
      <c r="Y13" s="31">
        <v>600</v>
      </c>
      <c r="Z13" s="31">
        <v>630</v>
      </c>
      <c r="AA13" s="31">
        <v>700</v>
      </c>
      <c r="AB13" s="31">
        <v>610</v>
      </c>
      <c r="AC13" s="31">
        <v>590</v>
      </c>
      <c r="AD13" s="31">
        <v>580</v>
      </c>
      <c r="AE13" s="31">
        <v>680</v>
      </c>
      <c r="AF13" s="31">
        <v>580</v>
      </c>
      <c r="AG13" s="31">
        <v>570</v>
      </c>
      <c r="AH13" s="31">
        <v>550</v>
      </c>
      <c r="AI13" s="31">
        <v>560</v>
      </c>
      <c r="AJ13" s="31">
        <f t="shared" ref="AJ13:BD13" si="32">SUM(AJ14:AJ19)</f>
        <v>541.21125275204304</v>
      </c>
      <c r="AK13" s="31">
        <f t="shared" si="32"/>
        <v>535.93402330837796</v>
      </c>
      <c r="AL13" s="31">
        <f t="shared" si="32"/>
        <v>529.95018102166023</v>
      </c>
      <c r="AM13" s="31">
        <f t="shared" si="32"/>
        <v>498.44229317058239</v>
      </c>
      <c r="AN13" s="31">
        <f t="shared" si="32"/>
        <v>396.63405846780205</v>
      </c>
      <c r="AO13" s="31">
        <f t="shared" si="32"/>
        <v>388.84279375950177</v>
      </c>
      <c r="AP13" s="31">
        <f t="shared" si="32"/>
        <v>511.18101744141416</v>
      </c>
      <c r="AQ13" s="31">
        <f t="shared" si="32"/>
        <v>533.68862201318211</v>
      </c>
      <c r="AR13" s="31">
        <f t="shared" si="32"/>
        <v>487.30936025685696</v>
      </c>
      <c r="AS13" s="31">
        <f t="shared" si="32"/>
        <v>469.95020098424459</v>
      </c>
      <c r="AT13" s="31">
        <f t="shared" si="32"/>
        <v>484.61517848069673</v>
      </c>
      <c r="AU13" s="31">
        <f t="shared" si="32"/>
        <v>510.62620846175867</v>
      </c>
      <c r="AV13" s="31">
        <f t="shared" si="32"/>
        <v>472.40989084854721</v>
      </c>
      <c r="AW13" s="31">
        <f t="shared" si="32"/>
        <v>483.34986846357089</v>
      </c>
      <c r="AX13" s="31">
        <f t="shared" si="32"/>
        <v>480.41669419004046</v>
      </c>
      <c r="AY13" s="31">
        <f t="shared" si="32"/>
        <v>462.94727187702898</v>
      </c>
      <c r="AZ13" s="31">
        <f t="shared" si="32"/>
        <v>463.25236777745562</v>
      </c>
      <c r="BA13" s="31">
        <f t="shared" si="32"/>
        <v>478.13216483953005</v>
      </c>
      <c r="BB13" s="31">
        <f t="shared" si="32"/>
        <v>450.62909719462135</v>
      </c>
      <c r="BC13" s="31">
        <f t="shared" si="32"/>
        <v>476.46363836496118</v>
      </c>
      <c r="BD13" s="31">
        <f t="shared" si="32"/>
        <v>485.51087948182175</v>
      </c>
      <c r="BE13" s="31"/>
      <c r="BF13" s="31">
        <f t="shared" ref="BF13" si="33">SUM(BF14:BF19)</f>
        <v>1565</v>
      </c>
      <c r="BG13" s="31">
        <f>SUM(BG14:BG19)</f>
        <v>1435</v>
      </c>
      <c r="BH13" s="31">
        <f>U13+T13</f>
        <v>1380</v>
      </c>
      <c r="BI13" s="31">
        <f>SUM(BI14:BI18)</f>
        <v>1420</v>
      </c>
      <c r="BJ13" s="31">
        <f>SUM(BJ14:BJ19)</f>
        <v>1180</v>
      </c>
      <c r="BK13" s="31">
        <f t="shared" ref="BK13" si="34">SUM(BK14:BK19)</f>
        <v>1330</v>
      </c>
      <c r="BL13" s="31">
        <f>SUM(BL14:BL19)</f>
        <v>1200</v>
      </c>
      <c r="BM13" s="31">
        <f>SUM(BM14:BM19)</f>
        <v>1260</v>
      </c>
      <c r="BN13" s="31">
        <f>SUM(BN14:BN19)</f>
        <v>1150</v>
      </c>
      <c r="BO13" s="31">
        <f>SUM(BO14:BO19)</f>
        <v>1110</v>
      </c>
      <c r="BP13" s="31">
        <f t="shared" ref="BP13:BP32" si="35">AJ13+AK13</f>
        <v>1077.1452760604211</v>
      </c>
      <c r="BQ13" s="31">
        <f t="shared" ref="BQ13:BQ32" si="36">AL13+AM13</f>
        <v>1028.3924741922426</v>
      </c>
      <c r="BR13" s="31">
        <f t="shared" si="15"/>
        <v>785.47685222730388</v>
      </c>
      <c r="BS13" s="31">
        <f>AP13+AQ13</f>
        <v>1044.8696394545964</v>
      </c>
      <c r="BT13" s="31">
        <f>AR13+AS13</f>
        <v>957.25956124110155</v>
      </c>
      <c r="BU13" s="31">
        <f t="shared" si="28"/>
        <v>995.24138694245539</v>
      </c>
      <c r="BV13" s="31">
        <f t="shared" si="16"/>
        <v>955.75975931211815</v>
      </c>
      <c r="BW13" s="31">
        <f t="shared" si="29"/>
        <v>943.36396606706944</v>
      </c>
      <c r="BX13" s="31">
        <f t="shared" si="17"/>
        <v>941.38453261698567</v>
      </c>
      <c r="BY13" s="31">
        <f t="shared" si="18"/>
        <v>936.1399766764431</v>
      </c>
      <c r="BZ13" s="31"/>
      <c r="CA13" s="785" t="s">
        <v>5</v>
      </c>
      <c r="CB13" s="31">
        <f t="shared" si="8"/>
        <v>2945</v>
      </c>
      <c r="CC13" s="31">
        <f t="shared" si="8"/>
        <v>3000</v>
      </c>
      <c r="CD13" s="31">
        <f t="shared" si="8"/>
        <v>2840</v>
      </c>
      <c r="CE13" s="31">
        <f t="shared" si="8"/>
        <v>2505</v>
      </c>
      <c r="CF13" s="31">
        <f t="shared" si="8"/>
        <v>2460</v>
      </c>
      <c r="CG13" s="31">
        <f t="shared" si="8"/>
        <v>2245</v>
      </c>
      <c r="CH13" s="31">
        <f t="shared" si="8"/>
        <v>2105.537750252664</v>
      </c>
      <c r="CI13" s="31">
        <f t="shared" si="8"/>
        <v>1830.3464916819003</v>
      </c>
      <c r="CJ13" s="31">
        <f t="shared" si="8"/>
        <v>1952.5009481835568</v>
      </c>
      <c r="CK13" s="31">
        <f t="shared" si="8"/>
        <v>1899.1127259820812</v>
      </c>
      <c r="CL13" s="31">
        <f t="shared" si="8"/>
        <v>1868.4772681765683</v>
      </c>
      <c r="CM13" s="31">
        <f>N13</f>
        <v>1977.6051259844348</v>
      </c>
      <c r="CN13" s="210">
        <f t="shared" ref="CN13:CN47" si="37">O13</f>
        <v>-1.6131458331242854E-2</v>
      </c>
      <c r="CO13" s="210">
        <f>P13</f>
        <v>5.8404701874892773E-2</v>
      </c>
      <c r="CP13" s="37"/>
      <c r="CQ13" s="444">
        <f t="shared" ref="CQ13:EC13" si="38">R13</f>
        <v>740</v>
      </c>
      <c r="CR13" s="444">
        <f t="shared" si="38"/>
        <v>695</v>
      </c>
      <c r="CS13" s="444">
        <f t="shared" si="38"/>
        <v>720</v>
      </c>
      <c r="CT13" s="444">
        <f t="shared" si="38"/>
        <v>660</v>
      </c>
      <c r="CU13" s="444">
        <f t="shared" si="38"/>
        <v>785</v>
      </c>
      <c r="CV13" s="444">
        <f t="shared" si="38"/>
        <v>675</v>
      </c>
      <c r="CW13" s="444">
        <f t="shared" si="38"/>
        <v>580</v>
      </c>
      <c r="CX13" s="444">
        <f t="shared" si="38"/>
        <v>600</v>
      </c>
      <c r="CY13" s="444">
        <f t="shared" si="38"/>
        <v>630</v>
      </c>
      <c r="CZ13" s="444">
        <f t="shared" si="38"/>
        <v>700</v>
      </c>
      <c r="DA13" s="444">
        <f t="shared" si="38"/>
        <v>610</v>
      </c>
      <c r="DB13" s="444">
        <f t="shared" si="38"/>
        <v>590</v>
      </c>
      <c r="DC13" s="444">
        <f t="shared" si="38"/>
        <v>580</v>
      </c>
      <c r="DD13" s="444">
        <f t="shared" si="38"/>
        <v>680</v>
      </c>
      <c r="DE13" s="444">
        <f t="shared" si="38"/>
        <v>580</v>
      </c>
      <c r="DF13" s="444">
        <f t="shared" si="38"/>
        <v>570</v>
      </c>
      <c r="DG13" s="444">
        <f t="shared" si="38"/>
        <v>550</v>
      </c>
      <c r="DH13" s="444">
        <f t="shared" si="38"/>
        <v>560</v>
      </c>
      <c r="DI13" s="444">
        <f t="shared" si="38"/>
        <v>541.21125275204304</v>
      </c>
      <c r="DJ13" s="444">
        <f t="shared" si="38"/>
        <v>535.93402330837796</v>
      </c>
      <c r="DK13" s="444">
        <f t="shared" si="38"/>
        <v>529.95018102166023</v>
      </c>
      <c r="DL13" s="444">
        <f t="shared" si="38"/>
        <v>498.44229317058239</v>
      </c>
      <c r="DM13" s="444">
        <f t="shared" si="38"/>
        <v>396.63405846780205</v>
      </c>
      <c r="DN13" s="444">
        <f t="shared" si="38"/>
        <v>388.84279375950177</v>
      </c>
      <c r="DO13" s="444">
        <f t="shared" si="38"/>
        <v>511.18101744141416</v>
      </c>
      <c r="DP13" s="444">
        <f t="shared" si="38"/>
        <v>533.68862201318211</v>
      </c>
      <c r="DQ13" s="444">
        <f t="shared" si="38"/>
        <v>487.30936025685696</v>
      </c>
      <c r="DR13" s="444">
        <f t="shared" si="38"/>
        <v>469.95020098424459</v>
      </c>
      <c r="DS13" s="444">
        <f t="shared" si="38"/>
        <v>484.61517848069673</v>
      </c>
      <c r="DT13" s="444">
        <f t="shared" si="38"/>
        <v>510.62620846175867</v>
      </c>
      <c r="DU13" s="444">
        <f t="shared" si="38"/>
        <v>472.40989084854721</v>
      </c>
      <c r="DV13" s="444">
        <f t="shared" si="38"/>
        <v>483.34986846357089</v>
      </c>
      <c r="DW13" s="444">
        <f t="shared" si="38"/>
        <v>480.41669419004046</v>
      </c>
      <c r="DX13" s="444">
        <f t="shared" si="38"/>
        <v>462.94727187702898</v>
      </c>
      <c r="DY13" s="444">
        <f t="shared" si="38"/>
        <v>463.25236777745562</v>
      </c>
      <c r="DZ13" s="444">
        <f t="shared" si="38"/>
        <v>478.13216483953005</v>
      </c>
      <c r="EA13" s="444">
        <f t="shared" si="38"/>
        <v>450.62909719462135</v>
      </c>
      <c r="EB13" s="444">
        <f t="shared" si="38"/>
        <v>476.46363836496118</v>
      </c>
      <c r="EC13" s="444">
        <f t="shared" si="38"/>
        <v>485.51087948182175</v>
      </c>
      <c r="ED13" s="444"/>
      <c r="EE13" s="444">
        <f t="shared" ref="EE13:EX13" si="39">BF13</f>
        <v>1565</v>
      </c>
      <c r="EF13" s="444">
        <f t="shared" si="39"/>
        <v>1435</v>
      </c>
      <c r="EG13" s="444">
        <f t="shared" si="39"/>
        <v>1380</v>
      </c>
      <c r="EH13" s="444">
        <f t="shared" si="39"/>
        <v>1420</v>
      </c>
      <c r="EI13" s="444">
        <f t="shared" si="39"/>
        <v>1180</v>
      </c>
      <c r="EJ13" s="444">
        <f t="shared" si="39"/>
        <v>1330</v>
      </c>
      <c r="EK13" s="444">
        <f t="shared" si="39"/>
        <v>1200</v>
      </c>
      <c r="EL13" s="444">
        <f t="shared" si="39"/>
        <v>1260</v>
      </c>
      <c r="EM13" s="444">
        <f t="shared" si="39"/>
        <v>1150</v>
      </c>
      <c r="EN13" s="444">
        <f t="shared" si="39"/>
        <v>1110</v>
      </c>
      <c r="EO13" s="444">
        <f t="shared" si="39"/>
        <v>1077.1452760604211</v>
      </c>
      <c r="EP13" s="444">
        <f t="shared" si="39"/>
        <v>1028.3924741922426</v>
      </c>
      <c r="EQ13" s="444">
        <f t="shared" si="39"/>
        <v>785.47685222730388</v>
      </c>
      <c r="ER13" s="444">
        <f t="shared" si="39"/>
        <v>1044.8696394545964</v>
      </c>
      <c r="ES13" s="444">
        <f t="shared" si="39"/>
        <v>957.25956124110155</v>
      </c>
      <c r="ET13" s="444">
        <f t="shared" si="39"/>
        <v>995.24138694245539</v>
      </c>
      <c r="EU13" s="444">
        <f t="shared" si="39"/>
        <v>955.75975931211815</v>
      </c>
      <c r="EV13" s="444">
        <f t="shared" si="39"/>
        <v>943.36396606706944</v>
      </c>
      <c r="EW13" s="444">
        <f t="shared" si="39"/>
        <v>941.38453261698567</v>
      </c>
      <c r="EX13" s="444">
        <f t="shared" si="39"/>
        <v>936.1399766764431</v>
      </c>
    </row>
    <row r="14" spans="1:154" x14ac:dyDescent="0.3">
      <c r="B14" s="10" t="s">
        <v>15</v>
      </c>
      <c r="C14" s="524">
        <v>200</v>
      </c>
      <c r="D14" s="524">
        <v>230</v>
      </c>
      <c r="E14" s="524">
        <v>250</v>
      </c>
      <c r="F14" s="524">
        <v>265</v>
      </c>
      <c r="G14" s="524">
        <v>280</v>
      </c>
      <c r="H14" s="524">
        <v>280</v>
      </c>
      <c r="I14" s="524">
        <v>340.5</v>
      </c>
      <c r="J14" s="524">
        <v>276.5</v>
      </c>
      <c r="K14" s="524">
        <v>409</v>
      </c>
      <c r="L14" s="524">
        <v>448.23750000000007</v>
      </c>
      <c r="M14" s="524">
        <v>438</v>
      </c>
      <c r="N14" s="524">
        <v>446.72594443784988</v>
      </c>
      <c r="O14" s="208">
        <f t="shared" si="11"/>
        <v>-2.2839454530243608E-2</v>
      </c>
      <c r="P14" s="208">
        <f t="shared" si="11"/>
        <v>1.9922247574999608E-2</v>
      </c>
      <c r="Q14" s="544"/>
      <c r="R14" s="7">
        <v>55</v>
      </c>
      <c r="S14" s="7">
        <v>55</v>
      </c>
      <c r="T14" s="7">
        <v>60</v>
      </c>
      <c r="U14" s="7">
        <v>60</v>
      </c>
      <c r="V14" s="7">
        <v>60</v>
      </c>
      <c r="W14" s="7">
        <v>65</v>
      </c>
      <c r="X14" s="7">
        <v>65</v>
      </c>
      <c r="Y14" s="7">
        <v>65</v>
      </c>
      <c r="Z14" s="7">
        <v>65</v>
      </c>
      <c r="AA14" s="7">
        <v>65</v>
      </c>
      <c r="AB14" s="7">
        <v>70</v>
      </c>
      <c r="AC14" s="7">
        <v>70</v>
      </c>
      <c r="AD14" s="7">
        <v>70</v>
      </c>
      <c r="AE14" s="7">
        <v>70</v>
      </c>
      <c r="AF14" s="7">
        <v>75</v>
      </c>
      <c r="AG14" s="7">
        <v>75</v>
      </c>
      <c r="AH14" s="7">
        <v>80</v>
      </c>
      <c r="AI14" s="7">
        <v>55</v>
      </c>
      <c r="AJ14" s="7">
        <v>86.5</v>
      </c>
      <c r="AK14" s="7">
        <v>86</v>
      </c>
      <c r="AL14" s="7">
        <v>82</v>
      </c>
      <c r="AM14" s="7">
        <v>86</v>
      </c>
      <c r="AN14" s="7">
        <v>77</v>
      </c>
      <c r="AO14" s="7">
        <v>46</v>
      </c>
      <c r="AP14" s="7">
        <v>64</v>
      </c>
      <c r="AQ14" s="7">
        <v>89.5</v>
      </c>
      <c r="AR14" s="7">
        <v>91</v>
      </c>
      <c r="AS14" s="7">
        <v>111</v>
      </c>
      <c r="AT14" s="7">
        <v>105</v>
      </c>
      <c r="AU14" s="7">
        <v>102</v>
      </c>
      <c r="AV14" s="7">
        <v>119.75</v>
      </c>
      <c r="AW14" s="7">
        <v>126.75</v>
      </c>
      <c r="AX14" s="7">
        <v>104</v>
      </c>
      <c r="AY14" s="7">
        <v>97.748499397106173</v>
      </c>
      <c r="AZ14" s="7">
        <v>117</v>
      </c>
      <c r="BA14" s="7">
        <v>124</v>
      </c>
      <c r="BB14" s="7">
        <v>99</v>
      </c>
      <c r="BC14" s="7">
        <v>98</v>
      </c>
      <c r="BD14" s="7">
        <v>118</v>
      </c>
      <c r="BE14" s="7"/>
      <c r="BF14" s="7">
        <f t="shared" ref="BF14:BF19" si="40">D14-BG14</f>
        <v>120</v>
      </c>
      <c r="BG14" s="7">
        <f t="shared" ref="BG14:BG19" si="41">SUM(R14:S14)</f>
        <v>110</v>
      </c>
      <c r="BH14" s="7">
        <f t="shared" ref="BH14:BH19" si="42">SUM(T14:U14)</f>
        <v>120</v>
      </c>
      <c r="BI14" s="7">
        <f t="shared" ref="BI14:BI19" si="43">SUM(V14:W14)</f>
        <v>125</v>
      </c>
      <c r="BJ14" s="7">
        <f t="shared" ref="BJ14:BJ19" si="44">SUM(X14:Y14)</f>
        <v>130</v>
      </c>
      <c r="BK14" s="7">
        <f t="shared" ref="BK14:BK19" si="45">SUM(Z14:AA14)</f>
        <v>130</v>
      </c>
      <c r="BL14" s="7">
        <f t="shared" ref="BL14:BL19" si="46">SUM(AB14:AC14)</f>
        <v>140</v>
      </c>
      <c r="BM14" s="7">
        <f t="shared" ref="BM14:BM19" si="47">SUM(AD14:AE14)</f>
        <v>140</v>
      </c>
      <c r="BN14" s="7">
        <f t="shared" ref="BN14:BN19" si="48">SUM(AF14:AG14)</f>
        <v>150</v>
      </c>
      <c r="BO14" s="7">
        <f t="shared" ref="BO14:BO19" si="49">SUM(AH14:AI14)</f>
        <v>135</v>
      </c>
      <c r="BP14" s="7">
        <f t="shared" si="35"/>
        <v>172.5</v>
      </c>
      <c r="BQ14" s="7">
        <f t="shared" si="36"/>
        <v>168</v>
      </c>
      <c r="BR14" s="7">
        <f t="shared" si="15"/>
        <v>123</v>
      </c>
      <c r="BS14" s="37">
        <f t="shared" si="30"/>
        <v>153.5</v>
      </c>
      <c r="BT14" s="37">
        <f>AR14+AS14</f>
        <v>202</v>
      </c>
      <c r="BU14" s="37">
        <f t="shared" si="28"/>
        <v>207</v>
      </c>
      <c r="BV14" s="37">
        <f t="shared" si="16"/>
        <v>246.5</v>
      </c>
      <c r="BW14" s="37">
        <f t="shared" si="29"/>
        <v>201.74849939710617</v>
      </c>
      <c r="BX14" s="37">
        <f t="shared" si="17"/>
        <v>241</v>
      </c>
      <c r="BY14" s="37">
        <f t="shared" si="18"/>
        <v>217</v>
      </c>
      <c r="BZ14" s="37"/>
      <c r="CA14" s="10" t="s">
        <v>15</v>
      </c>
      <c r="CB14" s="7">
        <f t="shared" si="8"/>
        <v>200</v>
      </c>
      <c r="CC14" s="7">
        <f t="shared" si="8"/>
        <v>230</v>
      </c>
      <c r="CD14" s="7">
        <f t="shared" si="8"/>
        <v>250</v>
      </c>
      <c r="CE14" s="7">
        <f t="shared" si="8"/>
        <v>265</v>
      </c>
      <c r="CF14" s="7">
        <f t="shared" si="8"/>
        <v>280</v>
      </c>
      <c r="CG14" s="7">
        <f t="shared" si="8"/>
        <v>280</v>
      </c>
      <c r="CH14" s="7">
        <f t="shared" si="8"/>
        <v>340.5</v>
      </c>
      <c r="CI14" s="7">
        <f t="shared" si="8"/>
        <v>276.5</v>
      </c>
      <c r="CJ14" s="7">
        <f t="shared" si="8"/>
        <v>409</v>
      </c>
      <c r="CK14" s="7">
        <f t="shared" si="8"/>
        <v>448.23750000000007</v>
      </c>
      <c r="CL14" s="7">
        <f t="shared" si="8"/>
        <v>438</v>
      </c>
      <c r="CM14" s="7"/>
      <c r="CN14" s="208"/>
      <c r="CO14" s="208"/>
      <c r="CP14" s="199"/>
      <c r="CQ14" s="439"/>
      <c r="CR14" s="43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679"/>
      <c r="EI14" s="679"/>
      <c r="EJ14" s="679"/>
      <c r="EK14" s="679"/>
      <c r="EL14" s="679"/>
      <c r="EM14" s="679"/>
      <c r="EN14" s="679"/>
      <c r="EO14" s="679"/>
      <c r="EP14" s="679"/>
      <c r="EQ14" s="679"/>
      <c r="ER14" s="679"/>
      <c r="ES14" s="679"/>
      <c r="ET14" s="679"/>
      <c r="EU14" s="679"/>
      <c r="EV14" s="679"/>
      <c r="EW14" s="679"/>
      <c r="EX14" s="679"/>
    </row>
    <row r="15" spans="1:154"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318.73053361851777</v>
      </c>
      <c r="N15" s="524">
        <v>324.7399648602775</v>
      </c>
      <c r="O15" s="208">
        <f t="shared" si="11"/>
        <v>6.0292837839847291E-2</v>
      </c>
      <c r="P15" s="208">
        <f t="shared" si="11"/>
        <v>1.8854269070287089E-2</v>
      </c>
      <c r="Q15" s="544"/>
      <c r="R15" s="7">
        <v>60</v>
      </c>
      <c r="S15" s="7">
        <v>40</v>
      </c>
      <c r="T15" s="7">
        <v>60</v>
      </c>
      <c r="U15" s="7">
        <v>65</v>
      </c>
      <c r="V15" s="7">
        <v>65</v>
      </c>
      <c r="W15" s="7">
        <v>45</v>
      </c>
      <c r="X15" s="7">
        <v>65</v>
      </c>
      <c r="Y15" s="7">
        <v>70</v>
      </c>
      <c r="Z15" s="7">
        <v>60</v>
      </c>
      <c r="AA15" s="7">
        <v>45</v>
      </c>
      <c r="AB15" s="7">
        <v>65</v>
      </c>
      <c r="AC15" s="7">
        <v>65</v>
      </c>
      <c r="AD15" s="7">
        <v>60</v>
      </c>
      <c r="AE15" s="7">
        <v>60</v>
      </c>
      <c r="AF15" s="7">
        <v>65</v>
      </c>
      <c r="AG15" s="7">
        <v>70</v>
      </c>
      <c r="AH15" s="7">
        <v>60</v>
      </c>
      <c r="AI15" s="7">
        <v>65</v>
      </c>
      <c r="AJ15" s="7">
        <v>59.578918260056682</v>
      </c>
      <c r="AK15" s="7">
        <v>63.039452106299215</v>
      </c>
      <c r="AL15" s="7">
        <v>56.292711063163225</v>
      </c>
      <c r="AM15" s="7">
        <v>57.844733345418632</v>
      </c>
      <c r="AN15" s="7">
        <v>55.261999607689873</v>
      </c>
      <c r="AO15" s="7">
        <v>28.394384708545378</v>
      </c>
      <c r="AP15" s="7">
        <v>53.816535336270199</v>
      </c>
      <c r="AQ15" s="7">
        <v>58.788314320082534</v>
      </c>
      <c r="AR15" s="7">
        <v>58.10015343841075</v>
      </c>
      <c r="AS15" s="7">
        <v>63.540373938993568</v>
      </c>
      <c r="AT15" s="7">
        <v>67.218295354273806</v>
      </c>
      <c r="AU15" s="7">
        <v>71.022984842599854</v>
      </c>
      <c r="AV15" s="7">
        <v>71.306578299817929</v>
      </c>
      <c r="AW15" s="7">
        <v>76.288472953104304</v>
      </c>
      <c r="AX15" s="7">
        <v>77.309972879556412</v>
      </c>
      <c r="AY15" s="7">
        <v>75.701112440011102</v>
      </c>
      <c r="AZ15" s="7">
        <v>75.133507939269847</v>
      </c>
      <c r="BA15" s="7">
        <v>79.452670740075007</v>
      </c>
      <c r="BB15" s="7">
        <v>77.223825208891185</v>
      </c>
      <c r="BC15" s="7">
        <v>86.920529730281615</v>
      </c>
      <c r="BD15" s="7">
        <v>77.511400480094963</v>
      </c>
      <c r="BE15" s="7"/>
      <c r="BF15" s="7">
        <f t="shared" si="40"/>
        <v>120</v>
      </c>
      <c r="BG15" s="7">
        <f t="shared" si="41"/>
        <v>100</v>
      </c>
      <c r="BH15" s="7">
        <f t="shared" si="42"/>
        <v>125</v>
      </c>
      <c r="BI15" s="7">
        <f t="shared" si="43"/>
        <v>110</v>
      </c>
      <c r="BJ15" s="7">
        <f t="shared" si="44"/>
        <v>135</v>
      </c>
      <c r="BK15" s="7">
        <f t="shared" si="45"/>
        <v>105</v>
      </c>
      <c r="BL15" s="7">
        <f t="shared" si="46"/>
        <v>130</v>
      </c>
      <c r="BM15" s="7">
        <f t="shared" si="47"/>
        <v>120</v>
      </c>
      <c r="BN15" s="7">
        <f t="shared" si="48"/>
        <v>135</v>
      </c>
      <c r="BO15" s="7">
        <f t="shared" si="49"/>
        <v>125</v>
      </c>
      <c r="BP15" s="7">
        <f t="shared" si="35"/>
        <v>122.61837036635589</v>
      </c>
      <c r="BQ15" s="7">
        <f t="shared" si="36"/>
        <v>114.13744440858186</v>
      </c>
      <c r="BR15" s="7">
        <f t="shared" si="15"/>
        <v>83.656384316235247</v>
      </c>
      <c r="BS15" s="37">
        <f>AP15+AQ15</f>
        <v>112.60484965635274</v>
      </c>
      <c r="BT15" s="37">
        <f>AR15+AS15</f>
        <v>121.64052737740431</v>
      </c>
      <c r="BU15" s="37">
        <f t="shared" si="28"/>
        <v>138.24128019687367</v>
      </c>
      <c r="BV15" s="37">
        <f t="shared" si="16"/>
        <v>147.59505125292225</v>
      </c>
      <c r="BW15" s="37">
        <f t="shared" si="29"/>
        <v>153.01108531956751</v>
      </c>
      <c r="BX15" s="37">
        <f t="shared" si="17"/>
        <v>154.58617867934487</v>
      </c>
      <c r="BY15" s="37">
        <f t="shared" si="18"/>
        <v>154.73522568898613</v>
      </c>
      <c r="BZ15" s="37"/>
      <c r="CA15" s="10" t="s">
        <v>16</v>
      </c>
      <c r="CB15" s="7">
        <f t="shared" si="8"/>
        <v>220</v>
      </c>
      <c r="CC15" s="7">
        <f t="shared" si="8"/>
        <v>220</v>
      </c>
      <c r="CD15" s="7">
        <f t="shared" si="8"/>
        <v>235</v>
      </c>
      <c r="CE15" s="7">
        <f t="shared" si="8"/>
        <v>240</v>
      </c>
      <c r="CF15" s="7">
        <f t="shared" si="8"/>
        <v>250</v>
      </c>
      <c r="CG15" s="7">
        <f t="shared" si="8"/>
        <v>255</v>
      </c>
      <c r="CH15" s="7">
        <f t="shared" si="8"/>
        <v>236.75581477493773</v>
      </c>
      <c r="CI15" s="7">
        <f t="shared" si="8"/>
        <v>196.26123397258797</v>
      </c>
      <c r="CJ15" s="7">
        <f t="shared" si="8"/>
        <v>259.88180757427796</v>
      </c>
      <c r="CK15" s="7">
        <f t="shared" si="8"/>
        <v>300.60613657248967</v>
      </c>
      <c r="CL15" s="7">
        <f t="shared" si="8"/>
        <v>318.73053361851777</v>
      </c>
      <c r="CM15" s="788"/>
      <c r="CN15" s="208"/>
      <c r="CO15" s="208"/>
      <c r="CP15" s="199"/>
      <c r="CQ15" s="439"/>
      <c r="CR15" s="43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439"/>
      <c r="EG15" s="439"/>
      <c r="EH15" s="679"/>
      <c r="EI15" s="679"/>
      <c r="EJ15" s="679"/>
      <c r="EK15" s="679"/>
      <c r="EL15" s="679"/>
      <c r="EM15" s="679"/>
      <c r="EN15" s="679"/>
      <c r="EO15" s="679"/>
      <c r="EP15" s="679"/>
      <c r="EQ15" s="679"/>
      <c r="ER15" s="679"/>
      <c r="ES15" s="679"/>
      <c r="ET15" s="679"/>
      <c r="EU15" s="679"/>
      <c r="EV15" s="679"/>
      <c r="EW15" s="679"/>
      <c r="EX15" s="679"/>
    </row>
    <row r="16" spans="1:154"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351.79553596834586</v>
      </c>
      <c r="O16" s="208">
        <f t="shared" si="11"/>
        <v>1.6398918730465839E-2</v>
      </c>
      <c r="P16" s="208">
        <f t="shared" si="11"/>
        <v>4.0000000000000036E-2</v>
      </c>
      <c r="Q16" s="544"/>
      <c r="R16" s="7">
        <v>70</v>
      </c>
      <c r="S16" s="7">
        <v>100</v>
      </c>
      <c r="T16" s="7">
        <v>85</v>
      </c>
      <c r="U16" s="7">
        <v>80</v>
      </c>
      <c r="V16" s="7">
        <v>70</v>
      </c>
      <c r="W16" s="7">
        <v>100</v>
      </c>
      <c r="X16" s="7">
        <v>85</v>
      </c>
      <c r="Y16" s="7">
        <v>75</v>
      </c>
      <c r="Z16" s="7">
        <v>70</v>
      </c>
      <c r="AA16" s="7">
        <v>105</v>
      </c>
      <c r="AB16" s="7">
        <v>85</v>
      </c>
      <c r="AC16" s="7">
        <v>80</v>
      </c>
      <c r="AD16" s="7">
        <v>85</v>
      </c>
      <c r="AE16" s="7">
        <v>85</v>
      </c>
      <c r="AF16" s="7">
        <v>85</v>
      </c>
      <c r="AG16" s="7">
        <v>85</v>
      </c>
      <c r="AH16" s="7">
        <v>90</v>
      </c>
      <c r="AI16" s="7">
        <v>85</v>
      </c>
      <c r="AJ16" s="7">
        <v>93.953139452957743</v>
      </c>
      <c r="AK16" s="7">
        <v>96.114760528164354</v>
      </c>
      <c r="AL16" s="7">
        <v>106.70696835593304</v>
      </c>
      <c r="AM16" s="7">
        <v>75.487901662944893</v>
      </c>
      <c r="AN16" s="7">
        <v>78.920637140484502</v>
      </c>
      <c r="AO16" s="7">
        <v>57.668856316898612</v>
      </c>
      <c r="AP16" s="7">
        <v>93.902132153221075</v>
      </c>
      <c r="AQ16" s="7">
        <v>85.301328879127723</v>
      </c>
      <c r="AR16" s="7">
        <v>71.028573426436054</v>
      </c>
      <c r="AS16" s="7">
        <v>74.969513211968192</v>
      </c>
      <c r="AT16" s="7">
        <v>75.121705722576863</v>
      </c>
      <c r="AU16" s="7">
        <v>76.771195991214952</v>
      </c>
      <c r="AV16" s="7">
        <v>79.552002237608392</v>
      </c>
      <c r="AW16" s="7">
        <v>82.466464533165023</v>
      </c>
      <c r="AX16" s="7">
        <v>88.643612752640692</v>
      </c>
      <c r="AY16" s="7">
        <v>82.145179710600004</v>
      </c>
      <c r="AZ16" s="7">
        <v>83.529602349488812</v>
      </c>
      <c r="BA16" s="7">
        <v>90.713110986481539</v>
      </c>
      <c r="BB16" s="7">
        <v>85.984304370061466</v>
      </c>
      <c r="BC16" s="7">
        <v>78.037920725069995</v>
      </c>
      <c r="BD16" s="7">
        <v>91.882562584437707</v>
      </c>
      <c r="BE16" s="7"/>
      <c r="BF16" s="7">
        <f t="shared" si="40"/>
        <v>165</v>
      </c>
      <c r="BG16" s="7">
        <f t="shared" si="41"/>
        <v>170</v>
      </c>
      <c r="BH16" s="7">
        <f t="shared" si="42"/>
        <v>165</v>
      </c>
      <c r="BI16" s="7">
        <f t="shared" si="43"/>
        <v>170</v>
      </c>
      <c r="BJ16" s="7">
        <f t="shared" si="44"/>
        <v>160</v>
      </c>
      <c r="BK16" s="7">
        <f t="shared" si="45"/>
        <v>175</v>
      </c>
      <c r="BL16" s="7">
        <f t="shared" si="46"/>
        <v>165</v>
      </c>
      <c r="BM16" s="7">
        <f t="shared" si="47"/>
        <v>170</v>
      </c>
      <c r="BN16" s="7">
        <f t="shared" si="48"/>
        <v>170</v>
      </c>
      <c r="BO16" s="7">
        <f t="shared" si="49"/>
        <v>175</v>
      </c>
      <c r="BP16" s="7">
        <f t="shared" si="35"/>
        <v>190.06789998112208</v>
      </c>
      <c r="BQ16" s="7">
        <f t="shared" si="36"/>
        <v>182.19487001887794</v>
      </c>
      <c r="BR16" s="7">
        <f t="shared" si="15"/>
        <v>136.58949345738313</v>
      </c>
      <c r="BS16" s="37">
        <f>AP16+AQ16</f>
        <v>179.2034610323488</v>
      </c>
      <c r="BT16" s="37">
        <f>AR16+AS16</f>
        <v>145.99808663840423</v>
      </c>
      <c r="BU16" s="37">
        <f t="shared" si="28"/>
        <v>151.89290171379182</v>
      </c>
      <c r="BV16" s="37">
        <f t="shared" si="16"/>
        <v>162.01846677077341</v>
      </c>
      <c r="BW16" s="37">
        <f t="shared" si="29"/>
        <v>170.7887924632407</v>
      </c>
      <c r="BX16" s="37">
        <f t="shared" si="17"/>
        <v>174.24271333597034</v>
      </c>
      <c r="BY16" s="37">
        <f t="shared" si="18"/>
        <v>177.86686695449919</v>
      </c>
      <c r="BZ16" s="37"/>
      <c r="CA16" s="10" t="s">
        <v>17</v>
      </c>
      <c r="CB16" s="7">
        <f t="shared" si="8"/>
        <v>335</v>
      </c>
      <c r="CC16" s="7">
        <f t="shared" si="8"/>
        <v>335</v>
      </c>
      <c r="CD16" s="7">
        <f t="shared" si="8"/>
        <v>340</v>
      </c>
      <c r="CE16" s="7">
        <f t="shared" si="8"/>
        <v>335</v>
      </c>
      <c r="CF16" s="7">
        <f t="shared" si="8"/>
        <v>340</v>
      </c>
      <c r="CG16" s="7">
        <f t="shared" si="8"/>
        <v>345</v>
      </c>
      <c r="CH16" s="7">
        <f t="shared" si="8"/>
        <v>372.26277000000005</v>
      </c>
      <c r="CI16" s="7">
        <f t="shared" si="8"/>
        <v>315.79295448973193</v>
      </c>
      <c r="CJ16" s="7">
        <f t="shared" si="8"/>
        <v>297.89098835219602</v>
      </c>
      <c r="CK16" s="7">
        <f t="shared" si="8"/>
        <v>332.80725923401411</v>
      </c>
      <c r="CL16" s="7">
        <f t="shared" si="8"/>
        <v>338.26493843110177</v>
      </c>
      <c r="CM16" s="7"/>
      <c r="CN16" s="208"/>
      <c r="CO16" s="208"/>
      <c r="CP16" s="199"/>
      <c r="CQ16" s="439"/>
      <c r="CR16" s="43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439"/>
      <c r="EG16" s="439"/>
      <c r="EH16" s="679"/>
      <c r="EI16" s="679"/>
      <c r="EJ16" s="679"/>
      <c r="EK16" s="679"/>
      <c r="EL16" s="679"/>
      <c r="EM16" s="679"/>
      <c r="EN16" s="679"/>
      <c r="EO16" s="679"/>
      <c r="EP16" s="679"/>
      <c r="EQ16" s="679"/>
      <c r="ER16" s="679"/>
      <c r="ES16" s="679"/>
      <c r="ET16" s="679"/>
      <c r="EU16" s="679"/>
      <c r="EV16" s="679"/>
      <c r="EW16" s="679"/>
      <c r="EX16" s="679"/>
    </row>
    <row r="17" spans="2:154"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428.1337751475815</v>
      </c>
      <c r="O17" s="208">
        <f t="shared" si="11"/>
        <v>-0.15762809659245747</v>
      </c>
      <c r="P17" s="208">
        <f t="shared" si="11"/>
        <v>5.0000000000000044E-2</v>
      </c>
      <c r="Q17" s="544"/>
      <c r="R17" s="7">
        <v>500</v>
      </c>
      <c r="S17" s="7">
        <v>440</v>
      </c>
      <c r="T17" s="7">
        <v>440</v>
      </c>
      <c r="U17" s="7">
        <v>405</v>
      </c>
      <c r="V17" s="7">
        <v>530</v>
      </c>
      <c r="W17" s="7">
        <v>390</v>
      </c>
      <c r="X17" s="7">
        <v>310</v>
      </c>
      <c r="Y17" s="7">
        <v>340</v>
      </c>
      <c r="Z17" s="7">
        <v>375</v>
      </c>
      <c r="AA17" s="7">
        <v>425</v>
      </c>
      <c r="AB17" s="7">
        <v>325</v>
      </c>
      <c r="AC17" s="7">
        <v>315</v>
      </c>
      <c r="AD17" s="7">
        <v>305</v>
      </c>
      <c r="AE17" s="7">
        <v>395</v>
      </c>
      <c r="AF17" s="7">
        <v>285</v>
      </c>
      <c r="AG17" s="7">
        <v>275</v>
      </c>
      <c r="AH17" s="7">
        <v>250</v>
      </c>
      <c r="AI17" s="7">
        <v>285</v>
      </c>
      <c r="AJ17" s="7">
        <v>232.16878205128197</v>
      </c>
      <c r="AK17" s="7">
        <v>212.59099358974328</v>
      </c>
      <c r="AL17" s="7">
        <v>220.856314102564</v>
      </c>
      <c r="AM17" s="7">
        <v>205.57942307692301</v>
      </c>
      <c r="AN17" s="7">
        <v>127.69283012820509</v>
      </c>
      <c r="AO17" s="7">
        <v>214.7169035256407</v>
      </c>
      <c r="AP17" s="7">
        <v>251.77619807692292</v>
      </c>
      <c r="AQ17" s="7">
        <v>237.7</v>
      </c>
      <c r="AR17" s="7">
        <v>197.34346474358966</v>
      </c>
      <c r="AS17" s="7">
        <v>161.03767764423054</v>
      </c>
      <c r="AT17" s="7">
        <v>176.24333865384602</v>
      </c>
      <c r="AU17" s="7">
        <v>168.767</v>
      </c>
      <c r="AV17" s="7">
        <v>126.29981743589738</v>
      </c>
      <c r="AW17" s="7">
        <v>120.77825823317291</v>
      </c>
      <c r="AX17" s="7">
        <v>135.70737076346145</v>
      </c>
      <c r="AY17" s="7">
        <v>101.2602</v>
      </c>
      <c r="AZ17" s="7">
        <v>108.61784299487175</v>
      </c>
      <c r="BA17" s="7">
        <v>101.45373691586524</v>
      </c>
      <c r="BB17" s="7">
        <v>108.56589661076917</v>
      </c>
      <c r="BC17" s="7">
        <v>89.108975999999998</v>
      </c>
      <c r="BD17" s="7">
        <v>98.842237125333298</v>
      </c>
      <c r="BE17" s="7"/>
      <c r="BF17" s="7">
        <f t="shared" si="40"/>
        <v>1035</v>
      </c>
      <c r="BG17" s="7">
        <f t="shared" si="41"/>
        <v>940</v>
      </c>
      <c r="BH17" s="7">
        <f t="shared" si="42"/>
        <v>845</v>
      </c>
      <c r="BI17" s="7">
        <f t="shared" si="43"/>
        <v>920</v>
      </c>
      <c r="BJ17" s="7">
        <f t="shared" si="44"/>
        <v>650</v>
      </c>
      <c r="BK17" s="7">
        <f t="shared" si="45"/>
        <v>800</v>
      </c>
      <c r="BL17" s="7">
        <f t="shared" si="46"/>
        <v>640</v>
      </c>
      <c r="BM17" s="7">
        <f t="shared" si="47"/>
        <v>700</v>
      </c>
      <c r="BN17" s="7">
        <f t="shared" si="48"/>
        <v>560</v>
      </c>
      <c r="BO17" s="7">
        <f t="shared" si="49"/>
        <v>535</v>
      </c>
      <c r="BP17" s="7">
        <f t="shared" si="35"/>
        <v>444.75977564102527</v>
      </c>
      <c r="BQ17" s="7">
        <f t="shared" si="36"/>
        <v>426.43573717948698</v>
      </c>
      <c r="BR17" s="7">
        <f t="shared" si="15"/>
        <v>342.40973365384582</v>
      </c>
      <c r="BS17" s="37">
        <f t="shared" si="30"/>
        <v>489.47619807692291</v>
      </c>
      <c r="BT17" s="37">
        <f t="shared" ref="BT17:BT38" si="50">AR17+AS17</f>
        <v>358.3811423878202</v>
      </c>
      <c r="BU17" s="37">
        <f t="shared" si="28"/>
        <v>345.01033865384602</v>
      </c>
      <c r="BV17" s="37">
        <f t="shared" si="16"/>
        <v>247.0780756690703</v>
      </c>
      <c r="BW17" s="37">
        <f t="shared" si="29"/>
        <v>236.96757076346145</v>
      </c>
      <c r="BX17" s="37">
        <f t="shared" si="17"/>
        <v>210.071579910737</v>
      </c>
      <c r="BY17" s="37">
        <f t="shared" si="18"/>
        <v>207.40813373610246</v>
      </c>
      <c r="BZ17" s="37"/>
      <c r="CA17" s="10" t="s">
        <v>18</v>
      </c>
      <c r="CB17" s="7">
        <f t="shared" si="8"/>
        <v>1990</v>
      </c>
      <c r="CC17" s="7">
        <f t="shared" si="8"/>
        <v>1975</v>
      </c>
      <c r="CD17" s="7">
        <f t="shared" si="8"/>
        <v>1765</v>
      </c>
      <c r="CE17" s="7">
        <f t="shared" si="8"/>
        <v>1450</v>
      </c>
      <c r="CF17" s="7">
        <f t="shared" si="8"/>
        <v>1340</v>
      </c>
      <c r="CG17" s="7">
        <f t="shared" si="8"/>
        <v>1095</v>
      </c>
      <c r="CH17" s="7">
        <f t="shared" si="8"/>
        <v>871.19551282051236</v>
      </c>
      <c r="CI17" s="7">
        <f t="shared" si="8"/>
        <v>831.88593173076879</v>
      </c>
      <c r="CJ17" s="7">
        <f t="shared" si="8"/>
        <v>703.39148104166634</v>
      </c>
      <c r="CK17" s="7">
        <f t="shared" si="8"/>
        <v>484.04564643253178</v>
      </c>
      <c r="CL17" s="7">
        <f t="shared" si="8"/>
        <v>407.74645252150617</v>
      </c>
      <c r="CM17" s="7"/>
      <c r="CN17" s="208"/>
      <c r="CO17" s="208"/>
      <c r="CP17" s="199"/>
      <c r="CQ17" s="439"/>
      <c r="CR17" s="43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679"/>
      <c r="EI17" s="679"/>
      <c r="EJ17" s="679"/>
      <c r="EK17" s="679"/>
      <c r="EL17" s="679"/>
      <c r="EM17" s="679"/>
      <c r="EN17" s="679"/>
      <c r="EO17" s="679"/>
      <c r="EP17" s="679"/>
      <c r="EQ17" s="679"/>
      <c r="ER17" s="679"/>
      <c r="ES17" s="679"/>
      <c r="ET17" s="679"/>
      <c r="EU17" s="679"/>
      <c r="EV17" s="679"/>
      <c r="EW17" s="679"/>
      <c r="EX17" s="679"/>
    </row>
    <row r="18" spans="2:154"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259.9447971658812</v>
      </c>
      <c r="O18" s="208">
        <f t="shared" si="11"/>
        <v>0.18961545872582963</v>
      </c>
      <c r="P18" s="208">
        <f t="shared" si="11"/>
        <v>0.28000000000000003</v>
      </c>
      <c r="Q18" s="544"/>
      <c r="R18" s="7">
        <v>40</v>
      </c>
      <c r="S18" s="7">
        <v>45</v>
      </c>
      <c r="T18" s="7">
        <v>55</v>
      </c>
      <c r="U18" s="7">
        <v>30</v>
      </c>
      <c r="V18" s="7">
        <v>40</v>
      </c>
      <c r="W18" s="7">
        <v>55</v>
      </c>
      <c r="X18" s="7">
        <v>35</v>
      </c>
      <c r="Y18" s="7">
        <v>30</v>
      </c>
      <c r="Z18" s="7">
        <v>40</v>
      </c>
      <c r="AA18" s="7">
        <v>40</v>
      </c>
      <c r="AB18" s="7">
        <v>45</v>
      </c>
      <c r="AC18" s="7">
        <v>40</v>
      </c>
      <c r="AD18" s="7">
        <v>40</v>
      </c>
      <c r="AE18" s="7">
        <v>50</v>
      </c>
      <c r="AF18" s="7">
        <v>50</v>
      </c>
      <c r="AG18" s="7">
        <v>45</v>
      </c>
      <c r="AH18" s="7">
        <v>50</v>
      </c>
      <c r="AI18" s="7">
        <v>50</v>
      </c>
      <c r="AJ18" s="7">
        <v>25.01041298774658</v>
      </c>
      <c r="AK18" s="7">
        <v>34.188817084171085</v>
      </c>
      <c r="AL18" s="7">
        <v>20.0941875</v>
      </c>
      <c r="AM18" s="7">
        <v>29.530235085295896</v>
      </c>
      <c r="AN18" s="7">
        <v>19.918591591422601</v>
      </c>
      <c r="AO18" s="7">
        <v>4.2226492084171081</v>
      </c>
      <c r="AP18" s="7">
        <v>9.8461518750000003</v>
      </c>
      <c r="AQ18" s="7">
        <v>24.558978813971923</v>
      </c>
      <c r="AR18" s="7">
        <v>30.105168648420513</v>
      </c>
      <c r="AS18" s="7">
        <v>19.67063618905231</v>
      </c>
      <c r="AT18" s="7">
        <v>21.299838750000003</v>
      </c>
      <c r="AU18" s="7">
        <v>52.333027627943849</v>
      </c>
      <c r="AV18" s="7">
        <v>34.825497080841537</v>
      </c>
      <c r="AW18" s="7">
        <v>36.390676949746769</v>
      </c>
      <c r="AX18" s="7">
        <v>34.07974200000001</v>
      </c>
      <c r="AY18" s="7">
        <v>65.416284534929815</v>
      </c>
      <c r="AZ18" s="7">
        <v>38.308046788925694</v>
      </c>
      <c r="BA18" s="7">
        <v>41.849278492208782</v>
      </c>
      <c r="BB18" s="7">
        <v>39.191703300000007</v>
      </c>
      <c r="BC18" s="7">
        <v>83.732844204710162</v>
      </c>
      <c r="BD18" s="7">
        <v>58.611311587056313</v>
      </c>
      <c r="BE18" s="7"/>
      <c r="BF18" s="7">
        <f t="shared" si="40"/>
        <v>90</v>
      </c>
      <c r="BG18" s="7">
        <f t="shared" si="41"/>
        <v>85</v>
      </c>
      <c r="BH18" s="7">
        <f t="shared" si="42"/>
        <v>85</v>
      </c>
      <c r="BI18" s="7">
        <f t="shared" si="43"/>
        <v>95</v>
      </c>
      <c r="BJ18" s="7">
        <f t="shared" si="44"/>
        <v>65</v>
      </c>
      <c r="BK18" s="7">
        <f t="shared" si="45"/>
        <v>80</v>
      </c>
      <c r="BL18" s="7">
        <f t="shared" si="46"/>
        <v>85</v>
      </c>
      <c r="BM18" s="7">
        <f t="shared" si="47"/>
        <v>90</v>
      </c>
      <c r="BN18" s="7">
        <f t="shared" si="48"/>
        <v>95</v>
      </c>
      <c r="BO18" s="7">
        <f t="shared" si="49"/>
        <v>100</v>
      </c>
      <c r="BP18" s="7">
        <f t="shared" si="35"/>
        <v>59.199230071917668</v>
      </c>
      <c r="BQ18" s="7">
        <f t="shared" si="36"/>
        <v>49.624422585295896</v>
      </c>
      <c r="BR18" s="7">
        <f t="shared" si="15"/>
        <v>24.141240799839707</v>
      </c>
      <c r="BS18" s="37">
        <f t="shared" si="30"/>
        <v>34.405130688971923</v>
      </c>
      <c r="BT18" s="37">
        <f>AR18+AS18</f>
        <v>49.775804837472819</v>
      </c>
      <c r="BU18" s="37">
        <f t="shared" si="28"/>
        <v>73.632866377943856</v>
      </c>
      <c r="BV18" s="37">
        <f t="shared" si="16"/>
        <v>71.216174030588306</v>
      </c>
      <c r="BW18" s="37">
        <f t="shared" si="29"/>
        <v>99.496026534929825</v>
      </c>
      <c r="BX18" s="37">
        <f t="shared" si="17"/>
        <v>80.157325281134476</v>
      </c>
      <c r="BY18" s="37">
        <f t="shared" si="18"/>
        <v>97.803014887056321</v>
      </c>
      <c r="BZ18" s="37"/>
      <c r="CA18" s="10" t="s">
        <v>21</v>
      </c>
      <c r="CB18" s="7">
        <f t="shared" si="8"/>
        <v>140</v>
      </c>
      <c r="CC18" s="7">
        <f t="shared" si="8"/>
        <v>175</v>
      </c>
      <c r="CD18" s="7">
        <f t="shared" si="8"/>
        <v>180</v>
      </c>
      <c r="CE18" s="7">
        <f t="shared" si="8"/>
        <v>145</v>
      </c>
      <c r="CF18" s="7">
        <f t="shared" si="8"/>
        <v>175</v>
      </c>
      <c r="CG18" s="7">
        <f t="shared" si="8"/>
        <v>195</v>
      </c>
      <c r="CH18" s="7">
        <f t="shared" si="8"/>
        <v>108.82365265721357</v>
      </c>
      <c r="CI18" s="7">
        <f t="shared" si="8"/>
        <v>58.546371488811637</v>
      </c>
      <c r="CJ18" s="7">
        <f t="shared" si="8"/>
        <v>123.40867121541667</v>
      </c>
      <c r="CK18" s="7">
        <f t="shared" si="8"/>
        <v>170.71220056551812</v>
      </c>
      <c r="CL18" s="7">
        <f t="shared" si="8"/>
        <v>203.08187278584467</v>
      </c>
      <c r="CM18" s="7"/>
      <c r="CN18" s="208"/>
      <c r="CO18" s="208"/>
      <c r="CP18" s="199"/>
      <c r="CQ18" s="439"/>
      <c r="CR18" s="43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679"/>
      <c r="EI18" s="679"/>
      <c r="EJ18" s="679"/>
      <c r="EK18" s="679"/>
      <c r="EL18" s="679"/>
      <c r="EM18" s="679"/>
      <c r="EN18" s="679"/>
      <c r="EO18" s="679"/>
      <c r="EP18" s="679"/>
      <c r="EQ18" s="679"/>
      <c r="ER18" s="679"/>
      <c r="ES18" s="679"/>
      <c r="ET18" s="679"/>
      <c r="EU18" s="679"/>
      <c r="EV18" s="679"/>
      <c r="EW18" s="679"/>
      <c r="EX18" s="679"/>
    </row>
    <row r="19" spans="2:154" x14ac:dyDescent="0.3">
      <c r="B19" s="52" t="s">
        <v>19</v>
      </c>
      <c r="C19" s="789">
        <v>60</v>
      </c>
      <c r="D19" s="789">
        <v>65</v>
      </c>
      <c r="E19" s="789">
        <v>70</v>
      </c>
      <c r="F19" s="789">
        <v>70</v>
      </c>
      <c r="G19" s="789">
        <v>75</v>
      </c>
      <c r="H19" s="789">
        <v>75</v>
      </c>
      <c r="I19" s="789">
        <v>176</v>
      </c>
      <c r="J19" s="789">
        <v>151.35999999999999</v>
      </c>
      <c r="K19" s="789">
        <v>158.928</v>
      </c>
      <c r="L19" s="789">
        <v>162.70398317752765</v>
      </c>
      <c r="M19" s="789">
        <v>162.65347081959789</v>
      </c>
      <c r="N19" s="789">
        <v>166.26510840449887</v>
      </c>
      <c r="O19" s="217">
        <f t="shared" si="11"/>
        <v>-3.1045557055997541E-4</v>
      </c>
      <c r="P19" s="217">
        <f t="shared" si="11"/>
        <v>2.2204491344096411E-2</v>
      </c>
      <c r="Q19" s="544"/>
      <c r="R19" s="29">
        <v>15</v>
      </c>
      <c r="S19" s="29">
        <v>15</v>
      </c>
      <c r="T19" s="29">
        <v>20</v>
      </c>
      <c r="U19" s="29">
        <v>20</v>
      </c>
      <c r="V19" s="29">
        <v>20</v>
      </c>
      <c r="W19" s="29">
        <v>20</v>
      </c>
      <c r="X19" s="29">
        <v>20</v>
      </c>
      <c r="Y19" s="29">
        <v>20</v>
      </c>
      <c r="Z19" s="29">
        <v>20</v>
      </c>
      <c r="AA19" s="29">
        <v>20</v>
      </c>
      <c r="AB19" s="29">
        <v>20</v>
      </c>
      <c r="AC19" s="29">
        <v>20</v>
      </c>
      <c r="AD19" s="29">
        <v>20</v>
      </c>
      <c r="AE19" s="29">
        <v>20</v>
      </c>
      <c r="AF19" s="610">
        <v>20</v>
      </c>
      <c r="AG19" s="610">
        <v>20</v>
      </c>
      <c r="AH19" s="610">
        <v>20</v>
      </c>
      <c r="AI19" s="610">
        <v>20</v>
      </c>
      <c r="AJ19" s="610">
        <v>44</v>
      </c>
      <c r="AK19" s="610">
        <v>44</v>
      </c>
      <c r="AL19" s="610">
        <v>44</v>
      </c>
      <c r="AM19" s="610">
        <v>44</v>
      </c>
      <c r="AN19" s="610">
        <v>37.839999999999996</v>
      </c>
      <c r="AO19" s="610">
        <v>37.839999999999996</v>
      </c>
      <c r="AP19" s="610">
        <v>37.839999999999996</v>
      </c>
      <c r="AQ19" s="610">
        <v>37.839999999999996</v>
      </c>
      <c r="AR19" s="610">
        <v>39.731999999999999</v>
      </c>
      <c r="AS19" s="610">
        <v>39.731999999999999</v>
      </c>
      <c r="AT19" s="610">
        <v>39.731999999999999</v>
      </c>
      <c r="AU19" s="610">
        <v>39.731999999999999</v>
      </c>
      <c r="AV19" s="610">
        <v>40.675995794381912</v>
      </c>
      <c r="AW19" s="610">
        <v>40.675995794381912</v>
      </c>
      <c r="AX19" s="610">
        <v>40.675995794381912</v>
      </c>
      <c r="AY19" s="610">
        <v>40.675995794381912</v>
      </c>
      <c r="AZ19" s="610">
        <v>40.663367704899471</v>
      </c>
      <c r="BA19" s="610">
        <v>40.663367704899471</v>
      </c>
      <c r="BB19" s="610">
        <v>40.663367704899471</v>
      </c>
      <c r="BC19" s="610">
        <v>40.663367704899471</v>
      </c>
      <c r="BD19" s="610">
        <v>40.663367704899471</v>
      </c>
      <c r="BE19" s="7"/>
      <c r="BF19" s="29">
        <f t="shared" si="40"/>
        <v>35</v>
      </c>
      <c r="BG19" s="29">
        <f t="shared" si="41"/>
        <v>30</v>
      </c>
      <c r="BH19" s="29">
        <f t="shared" si="42"/>
        <v>40</v>
      </c>
      <c r="BI19" s="29">
        <f t="shared" si="43"/>
        <v>40</v>
      </c>
      <c r="BJ19" s="29">
        <f t="shared" si="44"/>
        <v>40</v>
      </c>
      <c r="BK19" s="29">
        <f t="shared" si="45"/>
        <v>40</v>
      </c>
      <c r="BL19" s="29">
        <f t="shared" si="46"/>
        <v>40</v>
      </c>
      <c r="BM19" s="29">
        <f t="shared" si="47"/>
        <v>40</v>
      </c>
      <c r="BN19" s="29">
        <f t="shared" si="48"/>
        <v>40</v>
      </c>
      <c r="BO19" s="29">
        <f t="shared" si="49"/>
        <v>40</v>
      </c>
      <c r="BP19" s="29">
        <f t="shared" si="35"/>
        <v>88</v>
      </c>
      <c r="BQ19" s="29">
        <f t="shared" si="36"/>
        <v>88</v>
      </c>
      <c r="BR19" s="29">
        <f t="shared" si="15"/>
        <v>75.679999999999993</v>
      </c>
      <c r="BS19" s="786">
        <f t="shared" si="30"/>
        <v>75.679999999999993</v>
      </c>
      <c r="BT19" s="787">
        <f>AR19+AS19</f>
        <v>79.463999999999999</v>
      </c>
      <c r="BU19" s="787">
        <f t="shared" si="28"/>
        <v>79.463999999999999</v>
      </c>
      <c r="BV19" s="787">
        <f t="shared" si="16"/>
        <v>81.351991588763823</v>
      </c>
      <c r="BW19" s="787">
        <f t="shared" si="29"/>
        <v>81.351991588763823</v>
      </c>
      <c r="BX19" s="787">
        <f t="shared" si="17"/>
        <v>81.326735409798943</v>
      </c>
      <c r="BY19" s="787">
        <f t="shared" si="18"/>
        <v>81.326735409798943</v>
      </c>
      <c r="BZ19" s="37"/>
      <c r="CA19" s="52" t="s">
        <v>19</v>
      </c>
      <c r="CB19" s="29">
        <f t="shared" si="8"/>
        <v>60</v>
      </c>
      <c r="CC19" s="29">
        <f t="shared" si="8"/>
        <v>65</v>
      </c>
      <c r="CD19" s="29">
        <f t="shared" si="8"/>
        <v>70</v>
      </c>
      <c r="CE19" s="29">
        <f t="shared" si="8"/>
        <v>70</v>
      </c>
      <c r="CF19" s="29">
        <f t="shared" si="8"/>
        <v>75</v>
      </c>
      <c r="CG19" s="29">
        <f t="shared" si="8"/>
        <v>75</v>
      </c>
      <c r="CH19" s="29">
        <f t="shared" si="8"/>
        <v>176</v>
      </c>
      <c r="CI19" s="29">
        <f t="shared" si="8"/>
        <v>151.35999999999999</v>
      </c>
      <c r="CJ19" s="29">
        <f t="shared" si="8"/>
        <v>158.928</v>
      </c>
      <c r="CK19" s="29">
        <f t="shared" si="8"/>
        <v>162.70398317752765</v>
      </c>
      <c r="CL19" s="29">
        <f t="shared" si="8"/>
        <v>162.65347081959789</v>
      </c>
      <c r="CM19" s="29"/>
      <c r="CN19" s="217"/>
      <c r="CO19" s="217"/>
      <c r="CP19" s="199"/>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row>
    <row r="20" spans="2:154" x14ac:dyDescent="0.3">
      <c r="B20" s="20" t="s">
        <v>12</v>
      </c>
      <c r="C20" s="784">
        <v>535</v>
      </c>
      <c r="D20" s="784">
        <v>540</v>
      </c>
      <c r="E20" s="784">
        <v>515</v>
      </c>
      <c r="F20" s="784">
        <v>560</v>
      </c>
      <c r="G20" s="784">
        <v>570</v>
      </c>
      <c r="H20" s="784">
        <v>565</v>
      </c>
      <c r="I20" s="784">
        <f t="shared" ref="I20:N20" si="51">SUM(I21:I25)</f>
        <v>798.42057955062307</v>
      </c>
      <c r="J20" s="790">
        <f t="shared" si="51"/>
        <v>633.1188767332967</v>
      </c>
      <c r="K20" s="784">
        <f t="shared" si="51"/>
        <v>663.2510668672578</v>
      </c>
      <c r="L20" s="784">
        <f t="shared" si="51"/>
        <v>673.19506184195188</v>
      </c>
      <c r="M20" s="784">
        <f t="shared" si="51"/>
        <v>786.24151176462738</v>
      </c>
      <c r="N20" s="784">
        <f t="shared" si="51"/>
        <v>528.50222137194919</v>
      </c>
      <c r="O20" s="210">
        <f t="shared" si="11"/>
        <v>0.16792525128358071</v>
      </c>
      <c r="P20" s="210">
        <f t="shared" si="11"/>
        <v>-0.32781185747139252</v>
      </c>
      <c r="Q20" s="544"/>
      <c r="R20" s="31">
        <v>145</v>
      </c>
      <c r="S20" s="31">
        <v>125</v>
      </c>
      <c r="T20" s="31">
        <v>135</v>
      </c>
      <c r="U20" s="31">
        <v>130</v>
      </c>
      <c r="V20" s="31">
        <v>125</v>
      </c>
      <c r="W20" s="31">
        <v>115</v>
      </c>
      <c r="X20" s="31">
        <v>140</v>
      </c>
      <c r="Y20" s="31">
        <v>135</v>
      </c>
      <c r="Z20" s="31">
        <v>165</v>
      </c>
      <c r="AA20" s="31">
        <v>130</v>
      </c>
      <c r="AB20" s="31">
        <v>150</v>
      </c>
      <c r="AC20" s="31">
        <v>135</v>
      </c>
      <c r="AD20" s="31">
        <v>160</v>
      </c>
      <c r="AE20" s="31">
        <v>135</v>
      </c>
      <c r="AF20" s="31">
        <v>145</v>
      </c>
      <c r="AG20" s="31">
        <v>135</v>
      </c>
      <c r="AH20" s="31">
        <v>155</v>
      </c>
      <c r="AI20" s="31">
        <v>140</v>
      </c>
      <c r="AJ20" s="31">
        <f t="shared" ref="AJ20:BD20" si="52">SUM(AJ21:AJ25)</f>
        <v>266.35295863851979</v>
      </c>
      <c r="AK20" s="31">
        <f t="shared" si="52"/>
        <v>219.19923531692157</v>
      </c>
      <c r="AL20" s="31">
        <f t="shared" si="52"/>
        <v>160.30232660889823</v>
      </c>
      <c r="AM20" s="31">
        <f t="shared" si="52"/>
        <v>152.56605898628345</v>
      </c>
      <c r="AN20" s="31">
        <f t="shared" si="52"/>
        <v>223.10161978461761</v>
      </c>
      <c r="AO20" s="31">
        <f t="shared" si="52"/>
        <v>103.35082029041671</v>
      </c>
      <c r="AP20" s="31">
        <f t="shared" si="52"/>
        <v>143.72179230090569</v>
      </c>
      <c r="AQ20" s="31">
        <f t="shared" si="52"/>
        <v>162.94464435735665</v>
      </c>
      <c r="AR20" s="31">
        <f t="shared" si="52"/>
        <v>105.09103914887285</v>
      </c>
      <c r="AS20" s="31">
        <f t="shared" si="52"/>
        <v>146.09607073695798</v>
      </c>
      <c r="AT20" s="31">
        <f t="shared" si="52"/>
        <v>311.63641539119806</v>
      </c>
      <c r="AU20" s="31">
        <f t="shared" si="52"/>
        <v>100.42754159022876</v>
      </c>
      <c r="AV20" s="31">
        <f t="shared" si="52"/>
        <v>129.76316252504293</v>
      </c>
      <c r="AW20" s="31">
        <f t="shared" si="52"/>
        <v>150.05956181438211</v>
      </c>
      <c r="AX20" s="31">
        <f t="shared" si="52"/>
        <v>128.33107015934769</v>
      </c>
      <c r="AY20" s="31">
        <f t="shared" si="52"/>
        <v>265.04126734317913</v>
      </c>
      <c r="AZ20" s="31">
        <f t="shared" si="52"/>
        <v>294.62123760221255</v>
      </c>
      <c r="BA20" s="31">
        <f t="shared" si="52"/>
        <v>232.56354787814533</v>
      </c>
      <c r="BB20" s="31">
        <f t="shared" si="52"/>
        <v>126.70274979004166</v>
      </c>
      <c r="BC20" s="31">
        <f t="shared" si="52"/>
        <v>132.35397649422791</v>
      </c>
      <c r="BD20" s="31">
        <f t="shared" si="52"/>
        <v>142.17707687593378</v>
      </c>
      <c r="BE20" s="31"/>
      <c r="BF20" s="31">
        <f t="shared" ref="BF20:BH20" si="53">SUM(BF21:BF25)</f>
        <v>270</v>
      </c>
      <c r="BG20" s="31">
        <f t="shared" si="53"/>
        <v>270</v>
      </c>
      <c r="BH20" s="31">
        <f t="shared" si="53"/>
        <v>265</v>
      </c>
      <c r="BI20" s="31">
        <f>SUM(BI21:BI25)</f>
        <v>240</v>
      </c>
      <c r="BJ20" s="31">
        <f>SUM(BJ21:BJ25)</f>
        <v>275</v>
      </c>
      <c r="BK20" s="31">
        <f t="shared" ref="BK20:BN20" si="54">SUM(BK21:BK25)</f>
        <v>295</v>
      </c>
      <c r="BL20" s="31">
        <f t="shared" si="54"/>
        <v>285</v>
      </c>
      <c r="BM20" s="31">
        <f t="shared" si="54"/>
        <v>295</v>
      </c>
      <c r="BN20" s="31">
        <f t="shared" si="54"/>
        <v>280</v>
      </c>
      <c r="BO20" s="31">
        <f>SUM(BO21:BO25)</f>
        <v>295</v>
      </c>
      <c r="BP20" s="31">
        <f t="shared" si="35"/>
        <v>485.55219395544134</v>
      </c>
      <c r="BQ20" s="31">
        <f t="shared" si="36"/>
        <v>312.86838559518168</v>
      </c>
      <c r="BR20" s="31">
        <f t="shared" si="15"/>
        <v>326.4524400750343</v>
      </c>
      <c r="BS20" s="31">
        <f t="shared" si="30"/>
        <v>306.66643665826234</v>
      </c>
      <c r="BT20" s="31">
        <f>AR20+AS20</f>
        <v>251.18710988583084</v>
      </c>
      <c r="BU20" s="31">
        <f t="shared" si="28"/>
        <v>412.06395698142683</v>
      </c>
      <c r="BV20" s="31">
        <f t="shared" si="16"/>
        <v>279.82272433942501</v>
      </c>
      <c r="BW20" s="31">
        <f t="shared" si="29"/>
        <v>393.37233750252682</v>
      </c>
      <c r="BX20" s="31">
        <f t="shared" si="17"/>
        <v>527.18478548035785</v>
      </c>
      <c r="BY20" s="31">
        <f t="shared" si="18"/>
        <v>268.87982666597543</v>
      </c>
      <c r="BZ20" s="31"/>
      <c r="CA20" s="785" t="s">
        <v>12</v>
      </c>
      <c r="CB20" s="31">
        <f t="shared" si="8"/>
        <v>535</v>
      </c>
      <c r="CC20" s="31">
        <f t="shared" si="8"/>
        <v>540</v>
      </c>
      <c r="CD20" s="31">
        <f t="shared" si="8"/>
        <v>515</v>
      </c>
      <c r="CE20" s="31">
        <f t="shared" si="8"/>
        <v>560</v>
      </c>
      <c r="CF20" s="31">
        <f t="shared" si="8"/>
        <v>570</v>
      </c>
      <c r="CG20" s="31">
        <f t="shared" si="8"/>
        <v>565</v>
      </c>
      <c r="CH20" s="31">
        <f t="shared" si="8"/>
        <v>798.42057955062307</v>
      </c>
      <c r="CI20" s="31">
        <f t="shared" si="8"/>
        <v>633.1188767332967</v>
      </c>
      <c r="CJ20" s="31">
        <f t="shared" si="8"/>
        <v>663.2510668672578</v>
      </c>
      <c r="CK20" s="31">
        <f t="shared" si="8"/>
        <v>673.19506184195188</v>
      </c>
      <c r="CL20" s="31">
        <f t="shared" si="8"/>
        <v>786.24151176462738</v>
      </c>
      <c r="CM20" s="31">
        <f>N20</f>
        <v>528.50222137194919</v>
      </c>
      <c r="CN20" s="210">
        <f t="shared" si="37"/>
        <v>0.16792525128358071</v>
      </c>
      <c r="CO20" s="210">
        <f>P20</f>
        <v>-0.32781185747139252</v>
      </c>
      <c r="CP20" s="544"/>
      <c r="CQ20" s="444">
        <f t="shared" ref="CQ20:EC20" si="55">R20</f>
        <v>145</v>
      </c>
      <c r="CR20" s="444">
        <f t="shared" si="55"/>
        <v>125</v>
      </c>
      <c r="CS20" s="444">
        <f t="shared" si="55"/>
        <v>135</v>
      </c>
      <c r="CT20" s="444">
        <f t="shared" si="55"/>
        <v>130</v>
      </c>
      <c r="CU20" s="444">
        <f t="shared" si="55"/>
        <v>125</v>
      </c>
      <c r="CV20" s="444">
        <f t="shared" si="55"/>
        <v>115</v>
      </c>
      <c r="CW20" s="444">
        <f t="shared" si="55"/>
        <v>140</v>
      </c>
      <c r="CX20" s="444">
        <f t="shared" si="55"/>
        <v>135</v>
      </c>
      <c r="CY20" s="444">
        <f t="shared" si="55"/>
        <v>165</v>
      </c>
      <c r="CZ20" s="444">
        <f t="shared" si="55"/>
        <v>130</v>
      </c>
      <c r="DA20" s="444">
        <f t="shared" si="55"/>
        <v>150</v>
      </c>
      <c r="DB20" s="444">
        <f t="shared" si="55"/>
        <v>135</v>
      </c>
      <c r="DC20" s="444">
        <f t="shared" si="55"/>
        <v>160</v>
      </c>
      <c r="DD20" s="444">
        <f t="shared" si="55"/>
        <v>135</v>
      </c>
      <c r="DE20" s="444">
        <f t="shared" si="55"/>
        <v>145</v>
      </c>
      <c r="DF20" s="444">
        <f t="shared" si="55"/>
        <v>135</v>
      </c>
      <c r="DG20" s="444">
        <f t="shared" si="55"/>
        <v>155</v>
      </c>
      <c r="DH20" s="444">
        <f t="shared" si="55"/>
        <v>140</v>
      </c>
      <c r="DI20" s="444">
        <f t="shared" si="55"/>
        <v>266.35295863851979</v>
      </c>
      <c r="DJ20" s="444">
        <f t="shared" si="55"/>
        <v>219.19923531692157</v>
      </c>
      <c r="DK20" s="444">
        <f t="shared" si="55"/>
        <v>160.30232660889823</v>
      </c>
      <c r="DL20" s="444">
        <f t="shared" si="55"/>
        <v>152.56605898628345</v>
      </c>
      <c r="DM20" s="444">
        <f t="shared" si="55"/>
        <v>223.10161978461761</v>
      </c>
      <c r="DN20" s="444">
        <f t="shared" si="55"/>
        <v>103.35082029041671</v>
      </c>
      <c r="DO20" s="444">
        <f t="shared" si="55"/>
        <v>143.72179230090569</v>
      </c>
      <c r="DP20" s="444">
        <f t="shared" si="55"/>
        <v>162.94464435735665</v>
      </c>
      <c r="DQ20" s="444">
        <f t="shared" si="55"/>
        <v>105.09103914887285</v>
      </c>
      <c r="DR20" s="444">
        <f t="shared" si="55"/>
        <v>146.09607073695798</v>
      </c>
      <c r="DS20" s="444">
        <f t="shared" si="55"/>
        <v>311.63641539119806</v>
      </c>
      <c r="DT20" s="444">
        <f t="shared" si="55"/>
        <v>100.42754159022876</v>
      </c>
      <c r="DU20" s="444">
        <f t="shared" si="55"/>
        <v>129.76316252504293</v>
      </c>
      <c r="DV20" s="444">
        <f t="shared" si="55"/>
        <v>150.05956181438211</v>
      </c>
      <c r="DW20" s="444">
        <f t="shared" si="55"/>
        <v>128.33107015934769</v>
      </c>
      <c r="DX20" s="444">
        <f t="shared" si="55"/>
        <v>265.04126734317913</v>
      </c>
      <c r="DY20" s="444">
        <f t="shared" si="55"/>
        <v>294.62123760221255</v>
      </c>
      <c r="DZ20" s="444">
        <f t="shared" si="55"/>
        <v>232.56354787814533</v>
      </c>
      <c r="EA20" s="444">
        <f t="shared" si="55"/>
        <v>126.70274979004166</v>
      </c>
      <c r="EB20" s="444">
        <f t="shared" si="55"/>
        <v>132.35397649422791</v>
      </c>
      <c r="EC20" s="444">
        <f t="shared" si="55"/>
        <v>142.17707687593378</v>
      </c>
      <c r="ED20" s="444"/>
      <c r="EE20" s="444">
        <f t="shared" ref="EE20:EX20" si="56">BF20</f>
        <v>270</v>
      </c>
      <c r="EF20" s="444">
        <f t="shared" si="56"/>
        <v>270</v>
      </c>
      <c r="EG20" s="444">
        <f t="shared" si="56"/>
        <v>265</v>
      </c>
      <c r="EH20" s="444">
        <f t="shared" si="56"/>
        <v>240</v>
      </c>
      <c r="EI20" s="444">
        <f t="shared" si="56"/>
        <v>275</v>
      </c>
      <c r="EJ20" s="444">
        <f t="shared" si="56"/>
        <v>295</v>
      </c>
      <c r="EK20" s="444">
        <f t="shared" si="56"/>
        <v>285</v>
      </c>
      <c r="EL20" s="444">
        <f t="shared" si="56"/>
        <v>295</v>
      </c>
      <c r="EM20" s="444">
        <f t="shared" si="56"/>
        <v>280</v>
      </c>
      <c r="EN20" s="444">
        <f t="shared" si="56"/>
        <v>295</v>
      </c>
      <c r="EO20" s="444">
        <f t="shared" si="56"/>
        <v>485.55219395544134</v>
      </c>
      <c r="EP20" s="444">
        <f t="shared" si="56"/>
        <v>312.86838559518168</v>
      </c>
      <c r="EQ20" s="444">
        <f t="shared" si="56"/>
        <v>326.4524400750343</v>
      </c>
      <c r="ER20" s="444">
        <f t="shared" si="56"/>
        <v>306.66643665826234</v>
      </c>
      <c r="ES20" s="444">
        <f t="shared" si="56"/>
        <v>251.18710988583084</v>
      </c>
      <c r="ET20" s="444">
        <f t="shared" si="56"/>
        <v>412.06395698142683</v>
      </c>
      <c r="EU20" s="444">
        <f t="shared" si="56"/>
        <v>279.82272433942501</v>
      </c>
      <c r="EV20" s="444">
        <f t="shared" si="56"/>
        <v>393.37233750252682</v>
      </c>
      <c r="EW20" s="444">
        <f t="shared" si="56"/>
        <v>527.18478548035785</v>
      </c>
      <c r="EX20" s="444">
        <f t="shared" si="56"/>
        <v>268.87982666597543</v>
      </c>
    </row>
    <row r="21" spans="2:154" x14ac:dyDescent="0.3">
      <c r="B21" s="10" t="s">
        <v>15</v>
      </c>
      <c r="C21" s="597">
        <v>55</v>
      </c>
      <c r="D21" s="597">
        <v>55</v>
      </c>
      <c r="E21" s="597">
        <v>55</v>
      </c>
      <c r="F21" s="597">
        <v>50</v>
      </c>
      <c r="G21" s="597">
        <v>50</v>
      </c>
      <c r="H21" s="597">
        <v>50</v>
      </c>
      <c r="I21" s="597">
        <v>81.503565144461348</v>
      </c>
      <c r="J21" s="597">
        <v>103.08955801281564</v>
      </c>
      <c r="K21" s="597">
        <v>109.16450841844755</v>
      </c>
      <c r="L21" s="597">
        <v>110.65311806972971</v>
      </c>
      <c r="M21" s="597">
        <v>136.78098349368042</v>
      </c>
      <c r="N21" s="597">
        <v>109.62903138134467</v>
      </c>
      <c r="O21" s="208">
        <f t="shared" si="11"/>
        <v>0.23612407747503195</v>
      </c>
      <c r="P21" s="208">
        <f t="shared" si="11"/>
        <v>-0.19850677644520831</v>
      </c>
      <c r="Q21" s="544"/>
      <c r="R21" s="7">
        <v>15</v>
      </c>
      <c r="S21" s="7">
        <v>10</v>
      </c>
      <c r="T21" s="7">
        <v>15</v>
      </c>
      <c r="U21" s="7">
        <v>15</v>
      </c>
      <c r="V21" s="7">
        <v>10</v>
      </c>
      <c r="W21" s="7">
        <v>10</v>
      </c>
      <c r="X21" s="7">
        <v>15</v>
      </c>
      <c r="Y21" s="7">
        <v>10</v>
      </c>
      <c r="Z21" s="7">
        <v>15</v>
      </c>
      <c r="AA21" s="7">
        <v>10</v>
      </c>
      <c r="AB21" s="7">
        <v>15</v>
      </c>
      <c r="AC21" s="7">
        <v>10</v>
      </c>
      <c r="AD21" s="7">
        <v>15</v>
      </c>
      <c r="AE21" s="7">
        <v>10</v>
      </c>
      <c r="AF21" s="7">
        <v>15</v>
      </c>
      <c r="AG21" s="7">
        <v>10</v>
      </c>
      <c r="AH21" s="7">
        <v>15</v>
      </c>
      <c r="AI21" s="7">
        <v>10</v>
      </c>
      <c r="AJ21" s="7">
        <v>14.39927289911709</v>
      </c>
      <c r="AK21" s="7">
        <v>28.02260575018958</v>
      </c>
      <c r="AL21" s="7">
        <v>28.02260575018958</v>
      </c>
      <c r="AM21" s="7">
        <v>11.059080744965097</v>
      </c>
      <c r="AN21" s="7">
        <v>25.32813189309601</v>
      </c>
      <c r="AO21" s="7">
        <v>23.502773383706355</v>
      </c>
      <c r="AP21" s="7">
        <v>26.370766934676062</v>
      </c>
      <c r="AQ21" s="7">
        <v>27.887885801337198</v>
      </c>
      <c r="AR21" s="7">
        <v>27.458319604895124</v>
      </c>
      <c r="AS21" s="7">
        <v>27.458319604895124</v>
      </c>
      <c r="AT21" s="7">
        <v>28.242114966873316</v>
      </c>
      <c r="AU21" s="7">
        <v>26.00575424178399</v>
      </c>
      <c r="AV21" s="7">
        <v>28.260146996040639</v>
      </c>
      <c r="AW21" s="7">
        <v>28.056577996558094</v>
      </c>
      <c r="AX21" s="7">
        <v>26.840265202520492</v>
      </c>
      <c r="AY21" s="7">
        <v>27.49612787461048</v>
      </c>
      <c r="AZ21" s="7">
        <v>38.22292512465657</v>
      </c>
      <c r="BA21" s="7">
        <v>44.181827867283552</v>
      </c>
      <c r="BB21" s="7">
        <v>27.302698508851222</v>
      </c>
      <c r="BC21" s="7">
        <v>27.073531992889095</v>
      </c>
      <c r="BD21" s="7">
        <v>27.407257845336169</v>
      </c>
      <c r="BE21" s="7"/>
      <c r="BF21" s="7">
        <f t="shared" ref="BF21:BF25" si="57">D21-BG21</f>
        <v>30</v>
      </c>
      <c r="BG21" s="7">
        <f t="shared" ref="BG21:BG25" si="58">SUM(R21:S21)</f>
        <v>25</v>
      </c>
      <c r="BH21" s="7">
        <f t="shared" ref="BH21:BH25" si="59">SUM(T21:U21)</f>
        <v>30</v>
      </c>
      <c r="BI21" s="7">
        <f t="shared" ref="BI21:BI25" si="60">SUM(V21:W21)</f>
        <v>20</v>
      </c>
      <c r="BJ21" s="7">
        <f t="shared" ref="BJ21:BJ25" si="61">SUM(X21:Y21)</f>
        <v>25</v>
      </c>
      <c r="BK21" s="7">
        <f t="shared" ref="BK21:BK25" si="62">SUM(Z21:AA21)</f>
        <v>25</v>
      </c>
      <c r="BL21" s="7">
        <f t="shared" ref="BL21:BL25" si="63">SUM(AB21:AC21)</f>
        <v>25</v>
      </c>
      <c r="BM21" s="7">
        <f t="shared" ref="BM21:BM25" si="64">SUM(AD21:AE21)</f>
        <v>25</v>
      </c>
      <c r="BN21" s="7">
        <f t="shared" ref="BN21:BN25" si="65">SUM(AF21:AG21)</f>
        <v>25</v>
      </c>
      <c r="BO21" s="7">
        <f t="shared" ref="BO21:BO25" si="66">SUM(AH21:AI21)</f>
        <v>25</v>
      </c>
      <c r="BP21" s="7">
        <f t="shared" si="35"/>
        <v>42.42187864930667</v>
      </c>
      <c r="BQ21" s="7">
        <f t="shared" si="36"/>
        <v>39.081686495154678</v>
      </c>
      <c r="BR21" s="7">
        <f t="shared" si="15"/>
        <v>48.830905276802369</v>
      </c>
      <c r="BS21" s="37">
        <f t="shared" si="30"/>
        <v>54.258652736013261</v>
      </c>
      <c r="BT21" s="37">
        <f t="shared" si="50"/>
        <v>54.916639209790247</v>
      </c>
      <c r="BU21" s="37">
        <f t="shared" si="28"/>
        <v>54.247869208657306</v>
      </c>
      <c r="BV21" s="37">
        <f t="shared" si="16"/>
        <v>56.316724992598736</v>
      </c>
      <c r="BW21" s="37">
        <f t="shared" si="29"/>
        <v>54.336393077130971</v>
      </c>
      <c r="BX21" s="37">
        <f t="shared" si="17"/>
        <v>82.404752991940114</v>
      </c>
      <c r="BY21" s="37">
        <f t="shared" si="18"/>
        <v>54.709956354187391</v>
      </c>
      <c r="BZ21" s="37"/>
      <c r="CA21" s="10" t="s">
        <v>15</v>
      </c>
      <c r="CB21" s="7">
        <f t="shared" si="8"/>
        <v>55</v>
      </c>
      <c r="CC21" s="7">
        <f t="shared" si="8"/>
        <v>55</v>
      </c>
      <c r="CD21" s="7">
        <f t="shared" si="8"/>
        <v>55</v>
      </c>
      <c r="CE21" s="7">
        <f t="shared" si="8"/>
        <v>50</v>
      </c>
      <c r="CF21" s="7">
        <f t="shared" si="8"/>
        <v>50</v>
      </c>
      <c r="CG21" s="7">
        <f t="shared" si="8"/>
        <v>50</v>
      </c>
      <c r="CH21" s="7">
        <f t="shared" si="8"/>
        <v>81.503565144461348</v>
      </c>
      <c r="CI21" s="7">
        <f t="shared" si="8"/>
        <v>103.08955801281564</v>
      </c>
      <c r="CJ21" s="7">
        <f t="shared" si="8"/>
        <v>109.16450841844755</v>
      </c>
      <c r="CK21" s="7">
        <f t="shared" si="8"/>
        <v>110.65311806972971</v>
      </c>
      <c r="CL21" s="7">
        <f t="shared" si="8"/>
        <v>136.78098349368042</v>
      </c>
      <c r="CM21" s="7"/>
      <c r="CN21" s="208"/>
      <c r="CO21" s="208"/>
      <c r="CP21" s="199"/>
      <c r="CQ21" s="439"/>
      <c r="CR21" s="43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679"/>
      <c r="EI21" s="679"/>
      <c r="EJ21" s="679"/>
      <c r="EK21" s="679"/>
      <c r="EL21" s="679"/>
      <c r="EM21" s="679"/>
      <c r="EN21" s="679"/>
      <c r="EO21" s="679"/>
      <c r="EP21" s="679"/>
      <c r="EQ21" s="679"/>
      <c r="ER21" s="679"/>
      <c r="ES21" s="679"/>
      <c r="ET21" s="679"/>
      <c r="EU21" s="679"/>
      <c r="EV21" s="679"/>
      <c r="EW21" s="679"/>
      <c r="EX21" s="679"/>
    </row>
    <row r="22" spans="2:154" x14ac:dyDescent="0.3">
      <c r="B22" s="10" t="s">
        <v>16</v>
      </c>
      <c r="C22" s="597">
        <v>110</v>
      </c>
      <c r="D22" s="597">
        <v>105</v>
      </c>
      <c r="E22" s="597">
        <v>75</v>
      </c>
      <c r="F22" s="597">
        <v>110</v>
      </c>
      <c r="G22" s="597">
        <v>115</v>
      </c>
      <c r="H22" s="597">
        <v>105</v>
      </c>
      <c r="I22" s="597">
        <v>124.00665058022612</v>
      </c>
      <c r="J22" s="597">
        <v>111.98532416399681</v>
      </c>
      <c r="K22" s="597">
        <v>115.44835955288754</v>
      </c>
      <c r="L22" s="597">
        <v>106.45573844171695</v>
      </c>
      <c r="M22" s="597">
        <v>115.09365669796003</v>
      </c>
      <c r="N22" s="597">
        <v>120.28429405676272</v>
      </c>
      <c r="O22" s="208">
        <f t="shared" si="11"/>
        <v>8.1140935967225714E-2</v>
      </c>
      <c r="P22" s="208">
        <f t="shared" si="11"/>
        <v>4.5099247931833952E-2</v>
      </c>
      <c r="Q22" s="544"/>
      <c r="R22" s="7">
        <v>30</v>
      </c>
      <c r="S22" s="7">
        <v>20</v>
      </c>
      <c r="T22" s="7">
        <v>20</v>
      </c>
      <c r="U22" s="7">
        <v>20</v>
      </c>
      <c r="V22" s="7">
        <v>20</v>
      </c>
      <c r="W22" s="7">
        <v>15</v>
      </c>
      <c r="X22" s="7">
        <v>30</v>
      </c>
      <c r="Y22" s="7">
        <v>25</v>
      </c>
      <c r="Z22" s="7">
        <v>35</v>
      </c>
      <c r="AA22" s="7">
        <v>25</v>
      </c>
      <c r="AB22" s="7">
        <v>35</v>
      </c>
      <c r="AC22" s="7">
        <v>25</v>
      </c>
      <c r="AD22" s="7">
        <v>35</v>
      </c>
      <c r="AE22" s="7">
        <v>25</v>
      </c>
      <c r="AF22" s="7">
        <v>30</v>
      </c>
      <c r="AG22" s="7">
        <v>25</v>
      </c>
      <c r="AH22" s="7">
        <v>30</v>
      </c>
      <c r="AI22" s="7">
        <v>25</v>
      </c>
      <c r="AJ22" s="7">
        <v>31.00166264505653</v>
      </c>
      <c r="AK22" s="7">
        <v>31.00166264505653</v>
      </c>
      <c r="AL22" s="7">
        <v>31.00166264505653</v>
      </c>
      <c r="AM22" s="7">
        <v>31.00166264505653</v>
      </c>
      <c r="AN22" s="7">
        <v>26.52383671393391</v>
      </c>
      <c r="AO22" s="7">
        <v>25.225152362050103</v>
      </c>
      <c r="AP22" s="7">
        <v>27.857186289011651</v>
      </c>
      <c r="AQ22" s="7">
        <v>32.379148799001129</v>
      </c>
      <c r="AR22" s="7">
        <v>29.033514504600092</v>
      </c>
      <c r="AS22" s="7">
        <v>29.033514504600092</v>
      </c>
      <c r="AT22" s="7">
        <v>30.58180015974083</v>
      </c>
      <c r="AU22" s="7">
        <v>26.799530383946532</v>
      </c>
      <c r="AV22" s="7">
        <v>28.115562896078849</v>
      </c>
      <c r="AW22" s="7">
        <v>27.624927176310443</v>
      </c>
      <c r="AX22" s="7">
        <v>26.296751172698436</v>
      </c>
      <c r="AY22" s="7">
        <v>24.418497196629211</v>
      </c>
      <c r="AZ22" s="7">
        <v>25.05716786630396</v>
      </c>
      <c r="BA22" s="7">
        <v>26.921834605333167</v>
      </c>
      <c r="BB22" s="7">
        <v>26.921834605333167</v>
      </c>
      <c r="BC22" s="7">
        <v>36.192819620989724</v>
      </c>
      <c r="BD22" s="7">
        <v>25.809093351186519</v>
      </c>
      <c r="BE22" s="7"/>
      <c r="BF22" s="7">
        <f t="shared" si="57"/>
        <v>55</v>
      </c>
      <c r="BG22" s="7">
        <f t="shared" si="58"/>
        <v>50</v>
      </c>
      <c r="BH22" s="7">
        <f t="shared" si="59"/>
        <v>40</v>
      </c>
      <c r="BI22" s="7">
        <f t="shared" si="60"/>
        <v>35</v>
      </c>
      <c r="BJ22" s="7">
        <f t="shared" si="61"/>
        <v>55</v>
      </c>
      <c r="BK22" s="7">
        <f t="shared" si="62"/>
        <v>60</v>
      </c>
      <c r="BL22" s="7">
        <f t="shared" si="63"/>
        <v>60</v>
      </c>
      <c r="BM22" s="7">
        <f t="shared" si="64"/>
        <v>60</v>
      </c>
      <c r="BN22" s="7">
        <f t="shared" si="65"/>
        <v>55</v>
      </c>
      <c r="BO22" s="7">
        <f t="shared" si="66"/>
        <v>55</v>
      </c>
      <c r="BP22" s="7">
        <f t="shared" si="35"/>
        <v>62.003325290113061</v>
      </c>
      <c r="BQ22" s="7">
        <f t="shared" si="36"/>
        <v>62.003325290113061</v>
      </c>
      <c r="BR22" s="7">
        <f t="shared" si="15"/>
        <v>51.748989075984014</v>
      </c>
      <c r="BS22" s="37">
        <f t="shared" si="30"/>
        <v>60.23633508801278</v>
      </c>
      <c r="BT22" s="37">
        <f t="shared" si="50"/>
        <v>58.067029009200184</v>
      </c>
      <c r="BU22" s="37">
        <f t="shared" si="28"/>
        <v>57.381330543687362</v>
      </c>
      <c r="BV22" s="37">
        <f t="shared" si="16"/>
        <v>55.740490072389292</v>
      </c>
      <c r="BW22" s="37">
        <f t="shared" si="29"/>
        <v>50.715248369327647</v>
      </c>
      <c r="BX22" s="37">
        <f t="shared" si="17"/>
        <v>51.979002471637131</v>
      </c>
      <c r="BY22" s="37">
        <f t="shared" si="18"/>
        <v>52.730927956519686</v>
      </c>
      <c r="BZ22" s="37"/>
      <c r="CA22" s="10" t="s">
        <v>16</v>
      </c>
      <c r="CB22" s="7">
        <f t="shared" ref="CB22:CL45" si="67">C22</f>
        <v>110</v>
      </c>
      <c r="CC22" s="7">
        <f t="shared" si="67"/>
        <v>105</v>
      </c>
      <c r="CD22" s="7">
        <f t="shared" si="67"/>
        <v>75</v>
      </c>
      <c r="CE22" s="7">
        <f t="shared" si="67"/>
        <v>110</v>
      </c>
      <c r="CF22" s="7">
        <f t="shared" si="67"/>
        <v>115</v>
      </c>
      <c r="CG22" s="7">
        <f t="shared" si="67"/>
        <v>105</v>
      </c>
      <c r="CH22" s="7">
        <f t="shared" si="67"/>
        <v>124.00665058022612</v>
      </c>
      <c r="CI22" s="7">
        <f t="shared" si="67"/>
        <v>111.98532416399681</v>
      </c>
      <c r="CJ22" s="7">
        <f t="shared" si="67"/>
        <v>115.44835955288754</v>
      </c>
      <c r="CK22" s="7">
        <f t="shared" si="67"/>
        <v>106.45573844171695</v>
      </c>
      <c r="CL22" s="7">
        <f t="shared" si="67"/>
        <v>115.09365669796003</v>
      </c>
      <c r="CM22" s="7"/>
      <c r="CN22" s="208"/>
      <c r="CO22" s="208"/>
      <c r="CP22" s="221"/>
      <c r="CQ22" s="439"/>
      <c r="CR22" s="439"/>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439"/>
      <c r="EG22" s="439"/>
      <c r="EH22" s="679"/>
      <c r="EI22" s="679"/>
      <c r="EJ22" s="679"/>
      <c r="EK22" s="679"/>
      <c r="EL22" s="679"/>
      <c r="EM22" s="679"/>
      <c r="EN22" s="679"/>
      <c r="EO22" s="679"/>
      <c r="EP22" s="679"/>
      <c r="EQ22" s="679"/>
      <c r="ER22" s="679"/>
      <c r="ES22" s="679"/>
      <c r="ET22" s="679"/>
      <c r="EU22" s="679"/>
      <c r="EV22" s="679"/>
      <c r="EW22" s="679"/>
      <c r="EX22" s="679"/>
    </row>
    <row r="23" spans="2:154" ht="11.2" customHeight="1" x14ac:dyDescent="0.3">
      <c r="B23" s="10" t="s">
        <v>17</v>
      </c>
      <c r="C23" s="597">
        <v>10</v>
      </c>
      <c r="D23" s="597">
        <v>10</v>
      </c>
      <c r="E23" s="597">
        <v>10</v>
      </c>
      <c r="F23" s="597">
        <v>15</v>
      </c>
      <c r="G23" s="597">
        <v>15</v>
      </c>
      <c r="H23" s="597">
        <v>15</v>
      </c>
      <c r="I23" s="597">
        <v>66.409761503261194</v>
      </c>
      <c r="J23" s="597">
        <v>62.02053690207822</v>
      </c>
      <c r="K23" s="597">
        <v>65.184696245391223</v>
      </c>
      <c r="L23" s="597">
        <v>65.634554829924312</v>
      </c>
      <c r="M23" s="597">
        <v>60.650003801610062</v>
      </c>
      <c r="N23" s="597">
        <v>62.746467456971274</v>
      </c>
      <c r="O23" s="208">
        <f t="shared" si="11"/>
        <v>-7.5944006038137668E-2</v>
      </c>
      <c r="P23" s="208">
        <f t="shared" si="11"/>
        <v>3.4566587369373902E-2</v>
      </c>
      <c r="Q23" s="544"/>
      <c r="R23" s="7">
        <v>0</v>
      </c>
      <c r="S23" s="7">
        <v>5</v>
      </c>
      <c r="T23" s="7">
        <v>0</v>
      </c>
      <c r="U23" s="7">
        <v>5</v>
      </c>
      <c r="V23" s="7">
        <v>0</v>
      </c>
      <c r="W23" s="7">
        <v>5</v>
      </c>
      <c r="X23" s="7">
        <v>5</v>
      </c>
      <c r="Y23" s="7">
        <v>5</v>
      </c>
      <c r="Z23" s="7">
        <v>5</v>
      </c>
      <c r="AA23" s="7">
        <v>5</v>
      </c>
      <c r="AB23" s="7">
        <v>5</v>
      </c>
      <c r="AC23" s="7">
        <v>5</v>
      </c>
      <c r="AD23" s="7">
        <v>5</v>
      </c>
      <c r="AE23" s="7">
        <v>5</v>
      </c>
      <c r="AF23" s="7">
        <v>5</v>
      </c>
      <c r="AG23" s="7">
        <v>5</v>
      </c>
      <c r="AH23" s="7">
        <v>5</v>
      </c>
      <c r="AI23" s="7">
        <v>5</v>
      </c>
      <c r="AJ23" s="7">
        <v>16.602440375815299</v>
      </c>
      <c r="AK23" s="7">
        <v>16.602440375815299</v>
      </c>
      <c r="AL23" s="7">
        <v>16.602440375815299</v>
      </c>
      <c r="AM23" s="7">
        <v>16.602440375815299</v>
      </c>
      <c r="AN23" s="7">
        <v>15.757023538890474</v>
      </c>
      <c r="AO23" s="7">
        <v>14.749466285406799</v>
      </c>
      <c r="AP23" s="7">
        <v>15.696446255952328</v>
      </c>
      <c r="AQ23" s="7">
        <v>15.81760082182862</v>
      </c>
      <c r="AR23" s="7">
        <v>5.1199792448884374</v>
      </c>
      <c r="AS23" s="7">
        <v>16.522768855918269</v>
      </c>
      <c r="AT23" s="7">
        <v>27.616813516120004</v>
      </c>
      <c r="AU23" s="7">
        <v>15.925134628464505</v>
      </c>
      <c r="AV23" s="7">
        <v>17.153146479142062</v>
      </c>
      <c r="AW23" s="7">
        <v>17.009449455302349</v>
      </c>
      <c r="AX23" s="7">
        <v>16.382616055018666</v>
      </c>
      <c r="AY23" s="7">
        <v>15.089342840461239</v>
      </c>
      <c r="AZ23" s="7">
        <v>15.511530477649707</v>
      </c>
      <c r="BA23" s="7">
        <v>15.196156902117671</v>
      </c>
      <c r="BB23" s="7">
        <v>15.196156902117671</v>
      </c>
      <c r="BC23" s="7">
        <v>14.746159519725008</v>
      </c>
      <c r="BD23" s="7">
        <v>15.686616864242819</v>
      </c>
      <c r="BE23" s="7"/>
      <c r="BF23" s="7">
        <f t="shared" si="57"/>
        <v>5</v>
      </c>
      <c r="BG23" s="7">
        <f t="shared" si="58"/>
        <v>5</v>
      </c>
      <c r="BH23" s="7">
        <f t="shared" si="59"/>
        <v>5</v>
      </c>
      <c r="BI23" s="7">
        <f t="shared" si="60"/>
        <v>5</v>
      </c>
      <c r="BJ23" s="7">
        <f t="shared" si="61"/>
        <v>10</v>
      </c>
      <c r="BK23" s="7">
        <f t="shared" si="62"/>
        <v>10</v>
      </c>
      <c r="BL23" s="7">
        <f t="shared" si="63"/>
        <v>10</v>
      </c>
      <c r="BM23" s="7">
        <f t="shared" si="64"/>
        <v>10</v>
      </c>
      <c r="BN23" s="7">
        <f t="shared" si="65"/>
        <v>10</v>
      </c>
      <c r="BO23" s="7">
        <f t="shared" si="66"/>
        <v>10</v>
      </c>
      <c r="BP23" s="7">
        <f t="shared" si="35"/>
        <v>33.204880751630597</v>
      </c>
      <c r="BQ23" s="7">
        <f t="shared" si="36"/>
        <v>33.204880751630597</v>
      </c>
      <c r="BR23" s="7">
        <f t="shared" si="15"/>
        <v>30.506489824297272</v>
      </c>
      <c r="BS23" s="37">
        <f t="shared" si="30"/>
        <v>31.514047077780948</v>
      </c>
      <c r="BT23" s="37">
        <f t="shared" si="50"/>
        <v>21.642748100806706</v>
      </c>
      <c r="BU23" s="37">
        <f t="shared" si="28"/>
        <v>43.541948144584509</v>
      </c>
      <c r="BV23" s="37">
        <f t="shared" si="16"/>
        <v>34.162595934444411</v>
      </c>
      <c r="BW23" s="37">
        <f t="shared" si="29"/>
        <v>31.471958895479904</v>
      </c>
      <c r="BX23" s="37">
        <f t="shared" si="17"/>
        <v>30.707687379767378</v>
      </c>
      <c r="BY23" s="37">
        <f t="shared" si="18"/>
        <v>30.88277376636049</v>
      </c>
      <c r="BZ23" s="37"/>
      <c r="CA23" s="10" t="s">
        <v>17</v>
      </c>
      <c r="CB23" s="7">
        <f t="shared" si="67"/>
        <v>10</v>
      </c>
      <c r="CC23" s="7">
        <f t="shared" si="67"/>
        <v>10</v>
      </c>
      <c r="CD23" s="7">
        <f t="shared" si="67"/>
        <v>10</v>
      </c>
      <c r="CE23" s="7">
        <f t="shared" si="67"/>
        <v>15</v>
      </c>
      <c r="CF23" s="7">
        <f t="shared" si="67"/>
        <v>15</v>
      </c>
      <c r="CG23" s="7">
        <f t="shared" si="67"/>
        <v>15</v>
      </c>
      <c r="CH23" s="7">
        <f t="shared" si="67"/>
        <v>66.409761503261194</v>
      </c>
      <c r="CI23" s="7">
        <f t="shared" si="67"/>
        <v>62.02053690207822</v>
      </c>
      <c r="CJ23" s="7">
        <f t="shared" si="67"/>
        <v>65.184696245391223</v>
      </c>
      <c r="CK23" s="7">
        <f t="shared" si="67"/>
        <v>65.634554829924312</v>
      </c>
      <c r="CL23" s="7">
        <f t="shared" si="67"/>
        <v>60.650003801610062</v>
      </c>
      <c r="CM23" s="7"/>
      <c r="CN23" s="208"/>
      <c r="CO23" s="208"/>
      <c r="CP23" s="221"/>
      <c r="CQ23" s="439"/>
      <c r="CR23" s="439"/>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439"/>
      <c r="EG23" s="439"/>
      <c r="EH23" s="679"/>
      <c r="EI23" s="679"/>
      <c r="EJ23" s="679"/>
      <c r="EK23" s="679"/>
      <c r="EL23" s="679"/>
      <c r="EM23" s="679"/>
      <c r="EN23" s="679"/>
      <c r="EO23" s="679"/>
      <c r="EP23" s="679"/>
      <c r="EQ23" s="679"/>
      <c r="ER23" s="679"/>
      <c r="ES23" s="679"/>
      <c r="ET23" s="679"/>
      <c r="EU23" s="679"/>
      <c r="EV23" s="679"/>
      <c r="EW23" s="679"/>
      <c r="EX23" s="679"/>
    </row>
    <row r="24" spans="2:154" x14ac:dyDescent="0.3">
      <c r="B24" s="10" t="s">
        <v>18</v>
      </c>
      <c r="C24" s="597">
        <v>195</v>
      </c>
      <c r="D24" s="597">
        <v>215</v>
      </c>
      <c r="E24" s="597">
        <v>230</v>
      </c>
      <c r="F24" s="597">
        <v>225</v>
      </c>
      <c r="G24" s="597">
        <v>220</v>
      </c>
      <c r="H24" s="597">
        <v>215</v>
      </c>
      <c r="I24" s="597">
        <v>311.02051176957571</v>
      </c>
      <c r="J24" s="597">
        <v>214.56905021161896</v>
      </c>
      <c r="K24" s="597">
        <v>221.36456922877827</v>
      </c>
      <c r="L24" s="597">
        <v>218.97138064610292</v>
      </c>
      <c r="M24" s="597">
        <v>270.87888399221015</v>
      </c>
      <c r="N24" s="597">
        <v>66.604020970567092</v>
      </c>
      <c r="O24" s="208">
        <f t="shared" si="11"/>
        <v>0.23705154158935082</v>
      </c>
      <c r="P24" s="208">
        <f t="shared" si="11"/>
        <v>-0.75411881506244516</v>
      </c>
      <c r="Q24" s="544"/>
      <c r="R24" s="7">
        <v>60</v>
      </c>
      <c r="S24" s="7">
        <v>50</v>
      </c>
      <c r="T24" s="7">
        <v>65</v>
      </c>
      <c r="U24" s="7">
        <v>55</v>
      </c>
      <c r="V24" s="7">
        <v>60</v>
      </c>
      <c r="W24" s="7">
        <v>50</v>
      </c>
      <c r="X24" s="7">
        <v>50</v>
      </c>
      <c r="Y24" s="7">
        <v>55</v>
      </c>
      <c r="Z24" s="7">
        <v>70</v>
      </c>
      <c r="AA24" s="7">
        <v>50</v>
      </c>
      <c r="AB24" s="7">
        <v>55</v>
      </c>
      <c r="AC24" s="7">
        <v>50</v>
      </c>
      <c r="AD24" s="7">
        <v>60</v>
      </c>
      <c r="AE24" s="7">
        <v>50</v>
      </c>
      <c r="AF24" s="7">
        <v>50</v>
      </c>
      <c r="AG24" s="7">
        <v>50</v>
      </c>
      <c r="AH24" s="7">
        <v>60</v>
      </c>
      <c r="AI24" s="7">
        <v>50</v>
      </c>
      <c r="AJ24" s="7">
        <v>161.78857675040587</v>
      </c>
      <c r="AK24" s="7">
        <v>101.01152057773515</v>
      </c>
      <c r="AL24" s="7">
        <v>42.114611869711823</v>
      </c>
      <c r="AM24" s="7">
        <v>6.1058025717228865</v>
      </c>
      <c r="AN24" s="7">
        <v>127.03238868043454</v>
      </c>
      <c r="AO24" s="7">
        <v>6.3362519753169932</v>
      </c>
      <c r="AP24" s="7">
        <v>35.085052386772702</v>
      </c>
      <c r="AQ24" s="7">
        <v>46.115357169094722</v>
      </c>
      <c r="AR24" s="7">
        <v>18.43635279161095</v>
      </c>
      <c r="AS24" s="7">
        <v>33.875129778123757</v>
      </c>
      <c r="AT24" s="7">
        <v>158.16878728137999</v>
      </c>
      <c r="AU24" s="7">
        <v>10.884299377663428</v>
      </c>
      <c r="AV24" s="7">
        <v>12.073298970451663</v>
      </c>
      <c r="AW24" s="7">
        <v>37.834976380818134</v>
      </c>
      <c r="AX24" s="7">
        <v>21.167301035861655</v>
      </c>
      <c r="AY24" s="7">
        <v>147.89580425897145</v>
      </c>
      <c r="AZ24" s="7">
        <v>146.85436495304424</v>
      </c>
      <c r="BA24" s="7">
        <v>103.28936601171706</v>
      </c>
      <c r="BB24" s="7">
        <v>10.266608658578948</v>
      </c>
      <c r="BC24" s="7">
        <v>10.468544368869884</v>
      </c>
      <c r="BD24" s="7">
        <v>23.368898727297815</v>
      </c>
      <c r="BE24" s="7"/>
      <c r="BF24" s="7">
        <f t="shared" si="57"/>
        <v>105</v>
      </c>
      <c r="BG24" s="7">
        <f t="shared" si="58"/>
        <v>110</v>
      </c>
      <c r="BH24" s="7">
        <f t="shared" si="59"/>
        <v>120</v>
      </c>
      <c r="BI24" s="7">
        <f t="shared" si="60"/>
        <v>110</v>
      </c>
      <c r="BJ24" s="7">
        <f t="shared" si="61"/>
        <v>105</v>
      </c>
      <c r="BK24" s="7">
        <f t="shared" si="62"/>
        <v>120</v>
      </c>
      <c r="BL24" s="7">
        <f t="shared" si="63"/>
        <v>105</v>
      </c>
      <c r="BM24" s="7">
        <f t="shared" si="64"/>
        <v>110</v>
      </c>
      <c r="BN24" s="7">
        <f t="shared" si="65"/>
        <v>100</v>
      </c>
      <c r="BO24" s="7">
        <f t="shared" si="66"/>
        <v>110</v>
      </c>
      <c r="BP24" s="7">
        <f t="shared" si="35"/>
        <v>262.80009732814102</v>
      </c>
      <c r="BQ24" s="7">
        <f t="shared" si="36"/>
        <v>48.220414441434713</v>
      </c>
      <c r="BR24" s="7">
        <f t="shared" si="15"/>
        <v>133.36864065575153</v>
      </c>
      <c r="BS24" s="37">
        <f t="shared" si="30"/>
        <v>81.200409555867424</v>
      </c>
      <c r="BT24" s="37">
        <f t="shared" si="50"/>
        <v>52.311482569734707</v>
      </c>
      <c r="BU24" s="37">
        <f t="shared" si="28"/>
        <v>169.05308665904343</v>
      </c>
      <c r="BV24" s="37">
        <f t="shared" si="16"/>
        <v>49.908275351269793</v>
      </c>
      <c r="BW24" s="37">
        <f t="shared" si="29"/>
        <v>169.06310529483312</v>
      </c>
      <c r="BX24" s="37">
        <f t="shared" si="17"/>
        <v>250.14373096476129</v>
      </c>
      <c r="BY24" s="37">
        <f t="shared" si="18"/>
        <v>33.635507385876764</v>
      </c>
      <c r="BZ24" s="37"/>
      <c r="CA24" s="10" t="s">
        <v>18</v>
      </c>
      <c r="CB24" s="7">
        <f t="shared" si="67"/>
        <v>195</v>
      </c>
      <c r="CC24" s="7">
        <f t="shared" si="67"/>
        <v>215</v>
      </c>
      <c r="CD24" s="7">
        <f t="shared" si="67"/>
        <v>230</v>
      </c>
      <c r="CE24" s="7">
        <f t="shared" si="67"/>
        <v>225</v>
      </c>
      <c r="CF24" s="7">
        <f t="shared" si="67"/>
        <v>220</v>
      </c>
      <c r="CG24" s="7">
        <f t="shared" si="67"/>
        <v>215</v>
      </c>
      <c r="CH24" s="7">
        <f t="shared" si="67"/>
        <v>311.02051176957571</v>
      </c>
      <c r="CI24" s="7">
        <f t="shared" si="67"/>
        <v>214.56905021161896</v>
      </c>
      <c r="CJ24" s="7">
        <f t="shared" si="67"/>
        <v>221.36456922877827</v>
      </c>
      <c r="CK24" s="7">
        <f t="shared" si="67"/>
        <v>218.97138064610292</v>
      </c>
      <c r="CL24" s="7">
        <f t="shared" si="67"/>
        <v>270.87888399221015</v>
      </c>
      <c r="CM24" s="7"/>
      <c r="CN24" s="208"/>
      <c r="CO24" s="208"/>
      <c r="CP24" s="199"/>
      <c r="CQ24" s="439"/>
      <c r="CR24" s="43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439"/>
      <c r="EG24" s="439"/>
      <c r="EH24" s="679"/>
      <c r="EI24" s="679"/>
      <c r="EJ24" s="679"/>
      <c r="EK24" s="679"/>
      <c r="EL24" s="679"/>
      <c r="EM24" s="679"/>
      <c r="EN24" s="679"/>
      <c r="EO24" s="679"/>
      <c r="EP24" s="679"/>
      <c r="EQ24" s="679"/>
      <c r="ER24" s="679"/>
      <c r="ES24" s="679"/>
      <c r="ET24" s="679"/>
      <c r="EU24" s="679"/>
      <c r="EV24" s="679"/>
      <c r="EW24" s="679"/>
      <c r="EX24" s="679"/>
    </row>
    <row r="25" spans="2:154" x14ac:dyDescent="0.3">
      <c r="B25" s="52" t="s">
        <v>19</v>
      </c>
      <c r="C25" s="791">
        <v>165</v>
      </c>
      <c r="D25" s="791">
        <v>155</v>
      </c>
      <c r="E25" s="791">
        <v>145</v>
      </c>
      <c r="F25" s="791">
        <v>160</v>
      </c>
      <c r="G25" s="791">
        <v>170</v>
      </c>
      <c r="H25" s="791">
        <v>180</v>
      </c>
      <c r="I25" s="791">
        <v>215.48009055309865</v>
      </c>
      <c r="J25" s="791">
        <v>141.4544074427871</v>
      </c>
      <c r="K25" s="791">
        <v>152.08893342175321</v>
      </c>
      <c r="L25" s="791">
        <v>171.48026985447797</v>
      </c>
      <c r="M25" s="791">
        <v>202.83798377916679</v>
      </c>
      <c r="N25" s="791">
        <v>169.23840750630347</v>
      </c>
      <c r="O25" s="217">
        <f t="shared" si="11"/>
        <v>0.18286485058193391</v>
      </c>
      <c r="P25" s="217">
        <f t="shared" si="11"/>
        <v>-0.16564735877794834</v>
      </c>
      <c r="Q25" s="544"/>
      <c r="R25" s="29">
        <v>40</v>
      </c>
      <c r="S25" s="29">
        <v>40</v>
      </c>
      <c r="T25" s="29">
        <v>35</v>
      </c>
      <c r="U25" s="29">
        <v>35</v>
      </c>
      <c r="V25" s="29">
        <v>35</v>
      </c>
      <c r="W25" s="29">
        <v>35</v>
      </c>
      <c r="X25" s="29">
        <v>40</v>
      </c>
      <c r="Y25" s="29">
        <v>40</v>
      </c>
      <c r="Z25" s="29">
        <v>40</v>
      </c>
      <c r="AA25" s="29">
        <v>40</v>
      </c>
      <c r="AB25" s="29">
        <v>40</v>
      </c>
      <c r="AC25" s="29">
        <v>45</v>
      </c>
      <c r="AD25" s="29">
        <v>45</v>
      </c>
      <c r="AE25" s="29">
        <v>45</v>
      </c>
      <c r="AF25" s="29">
        <v>45</v>
      </c>
      <c r="AG25" s="29">
        <v>45</v>
      </c>
      <c r="AH25" s="29">
        <v>45</v>
      </c>
      <c r="AI25" s="29">
        <v>50</v>
      </c>
      <c r="AJ25" s="29">
        <v>42.561005968125009</v>
      </c>
      <c r="AK25" s="29">
        <v>42.561005968125009</v>
      </c>
      <c r="AL25" s="29">
        <v>42.561005968125009</v>
      </c>
      <c r="AM25" s="29">
        <v>87.797072648723642</v>
      </c>
      <c r="AN25" s="29">
        <v>28.460238958262693</v>
      </c>
      <c r="AO25" s="29">
        <v>33.537176283936461</v>
      </c>
      <c r="AP25" s="29">
        <v>38.712340434492958</v>
      </c>
      <c r="AQ25" s="29">
        <v>40.744651766094975</v>
      </c>
      <c r="AR25" s="29">
        <v>25.042873002878252</v>
      </c>
      <c r="AS25" s="29">
        <v>39.206337993420732</v>
      </c>
      <c r="AT25" s="29">
        <v>67.026899467083936</v>
      </c>
      <c r="AU25" s="29">
        <v>20.812822958370305</v>
      </c>
      <c r="AV25" s="29">
        <v>44.161007183329708</v>
      </c>
      <c r="AW25" s="29">
        <v>39.533630805393074</v>
      </c>
      <c r="AX25" s="29">
        <v>37.644136693248456</v>
      </c>
      <c r="AY25" s="29">
        <v>50.141495172506751</v>
      </c>
      <c r="AZ25" s="29">
        <v>68.975249180558095</v>
      </c>
      <c r="BA25" s="29">
        <v>42.974362491693881</v>
      </c>
      <c r="BB25" s="29">
        <v>47.015451115160658</v>
      </c>
      <c r="BC25" s="29">
        <v>43.872920991754192</v>
      </c>
      <c r="BD25" s="29">
        <v>49.905210087870444</v>
      </c>
      <c r="BE25" s="29"/>
      <c r="BF25" s="29">
        <f t="shared" si="57"/>
        <v>75</v>
      </c>
      <c r="BG25" s="29">
        <f t="shared" si="58"/>
        <v>80</v>
      </c>
      <c r="BH25" s="29">
        <f t="shared" si="59"/>
        <v>70</v>
      </c>
      <c r="BI25" s="29">
        <f t="shared" si="60"/>
        <v>70</v>
      </c>
      <c r="BJ25" s="29">
        <f t="shared" si="61"/>
        <v>80</v>
      </c>
      <c r="BK25" s="29">
        <f t="shared" si="62"/>
        <v>80</v>
      </c>
      <c r="BL25" s="29">
        <f t="shared" si="63"/>
        <v>85</v>
      </c>
      <c r="BM25" s="29">
        <f t="shared" si="64"/>
        <v>90</v>
      </c>
      <c r="BN25" s="29">
        <f t="shared" si="65"/>
        <v>90</v>
      </c>
      <c r="BO25" s="29">
        <f t="shared" si="66"/>
        <v>95</v>
      </c>
      <c r="BP25" s="29">
        <f t="shared" si="35"/>
        <v>85.122011936250018</v>
      </c>
      <c r="BQ25" s="29">
        <f t="shared" si="36"/>
        <v>130.35807861684864</v>
      </c>
      <c r="BR25" s="29">
        <f t="shared" si="15"/>
        <v>61.997415242199153</v>
      </c>
      <c r="BS25" s="786">
        <f t="shared" si="30"/>
        <v>79.456992200587933</v>
      </c>
      <c r="BT25" s="787">
        <f t="shared" si="50"/>
        <v>64.249210996298984</v>
      </c>
      <c r="BU25" s="787">
        <f t="shared" si="28"/>
        <v>87.839722425454241</v>
      </c>
      <c r="BV25" s="787">
        <f t="shared" si="16"/>
        <v>83.694637988722775</v>
      </c>
      <c r="BW25" s="787">
        <f t="shared" si="29"/>
        <v>87.785631865755207</v>
      </c>
      <c r="BX25" s="787">
        <f t="shared" si="17"/>
        <v>111.94961167225198</v>
      </c>
      <c r="BY25" s="787">
        <f t="shared" si="18"/>
        <v>96.920661203031102</v>
      </c>
      <c r="BZ25" s="37"/>
      <c r="CA25" s="52" t="s">
        <v>19</v>
      </c>
      <c r="CB25" s="29">
        <f t="shared" si="67"/>
        <v>165</v>
      </c>
      <c r="CC25" s="29">
        <f t="shared" si="67"/>
        <v>155</v>
      </c>
      <c r="CD25" s="29">
        <f t="shared" si="67"/>
        <v>145</v>
      </c>
      <c r="CE25" s="29">
        <f t="shared" si="67"/>
        <v>160</v>
      </c>
      <c r="CF25" s="29">
        <f t="shared" si="67"/>
        <v>170</v>
      </c>
      <c r="CG25" s="29">
        <f t="shared" si="67"/>
        <v>180</v>
      </c>
      <c r="CH25" s="29">
        <f t="shared" si="67"/>
        <v>215.48009055309865</v>
      </c>
      <c r="CI25" s="29">
        <f t="shared" si="67"/>
        <v>141.4544074427871</v>
      </c>
      <c r="CJ25" s="29">
        <f t="shared" si="67"/>
        <v>152.08893342175321</v>
      </c>
      <c r="CK25" s="29">
        <f t="shared" si="67"/>
        <v>171.48026985447797</v>
      </c>
      <c r="CL25" s="29">
        <f t="shared" si="67"/>
        <v>202.83798377916679</v>
      </c>
      <c r="CM25" s="29"/>
      <c r="CN25" s="217"/>
      <c r="CO25" s="217"/>
      <c r="CP25" s="199"/>
      <c r="CQ25" s="447"/>
      <c r="CR25" s="447"/>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row>
    <row r="26" spans="2:154" x14ac:dyDescent="0.3">
      <c r="B26" s="20" t="s">
        <v>13</v>
      </c>
      <c r="C26" s="792">
        <v>50</v>
      </c>
      <c r="D26" s="792">
        <v>60</v>
      </c>
      <c r="E26" s="792">
        <v>170</v>
      </c>
      <c r="F26" s="792">
        <v>220</v>
      </c>
      <c r="G26" s="792">
        <v>120</v>
      </c>
      <c r="H26" s="792">
        <v>235</v>
      </c>
      <c r="I26" s="784">
        <f t="shared" ref="I26:N26" si="68">SUM(I27:I31)</f>
        <v>218.82799632930983</v>
      </c>
      <c r="J26" s="784">
        <f t="shared" si="68"/>
        <v>108.88601227321639</v>
      </c>
      <c r="K26" s="784">
        <f t="shared" si="68"/>
        <v>168.88811626284198</v>
      </c>
      <c r="L26" s="784">
        <f t="shared" si="68"/>
        <v>192.65496448538445</v>
      </c>
      <c r="M26" s="784">
        <f t="shared" si="68"/>
        <v>157.67410833589221</v>
      </c>
      <c r="N26" s="784">
        <f t="shared" si="68"/>
        <v>155.75205620052054</v>
      </c>
      <c r="O26" s="210">
        <f t="shared" si="11"/>
        <v>-0.1815725654562409</v>
      </c>
      <c r="P26" s="210">
        <f t="shared" si="11"/>
        <v>-1.2190030155598719E-2</v>
      </c>
      <c r="Q26" s="544"/>
      <c r="R26" s="31">
        <v>15</v>
      </c>
      <c r="S26" s="31">
        <v>15</v>
      </c>
      <c r="T26" s="31">
        <v>45</v>
      </c>
      <c r="U26" s="31">
        <v>40</v>
      </c>
      <c r="V26" s="31">
        <v>40</v>
      </c>
      <c r="W26" s="31">
        <v>40</v>
      </c>
      <c r="X26" s="31">
        <v>55</v>
      </c>
      <c r="Y26" s="31">
        <v>60</v>
      </c>
      <c r="Z26" s="31">
        <v>55</v>
      </c>
      <c r="AA26" s="31">
        <v>55</v>
      </c>
      <c r="AB26" s="31">
        <v>35</v>
      </c>
      <c r="AC26" s="31">
        <v>25</v>
      </c>
      <c r="AD26" s="31">
        <v>30</v>
      </c>
      <c r="AE26" s="31">
        <v>30</v>
      </c>
      <c r="AF26" s="31">
        <v>55</v>
      </c>
      <c r="AG26" s="31">
        <v>55</v>
      </c>
      <c r="AH26" s="31">
        <v>55</v>
      </c>
      <c r="AI26" s="31">
        <v>55</v>
      </c>
      <c r="AJ26" s="31">
        <f t="shared" ref="AJ26:AR26" si="69">SUM(AJ27:AJ31)</f>
        <v>54.706999082327457</v>
      </c>
      <c r="AK26" s="31">
        <f t="shared" si="69"/>
        <v>54.706999082327457</v>
      </c>
      <c r="AL26" s="31">
        <f t="shared" si="69"/>
        <v>54.706999082327457</v>
      </c>
      <c r="AM26" s="31">
        <f t="shared" si="69"/>
        <v>54.706999082327457</v>
      </c>
      <c r="AN26" s="31">
        <f t="shared" si="69"/>
        <v>33.175852077934877</v>
      </c>
      <c r="AO26" s="31">
        <f t="shared" si="69"/>
        <v>18.290451516342788</v>
      </c>
      <c r="AP26" s="31">
        <f t="shared" si="69"/>
        <v>21.426618642480928</v>
      </c>
      <c r="AQ26" s="31">
        <f t="shared" si="69"/>
        <v>35.993090036457801</v>
      </c>
      <c r="AR26" s="31">
        <f t="shared" si="69"/>
        <v>35.864535507985934</v>
      </c>
      <c r="AS26" s="31">
        <f>SUM(AS27:AS31)</f>
        <v>38.430517445326473</v>
      </c>
      <c r="AT26" s="31">
        <f>SUM(AT27:AT31)</f>
        <v>38.430517445326473</v>
      </c>
      <c r="AU26" s="31">
        <f>SUM(AU27:AU31)</f>
        <v>56.162545864203082</v>
      </c>
      <c r="AV26" s="31">
        <f t="shared" ref="AV26:BD26" si="70">SUM(AV27:AV31)</f>
        <v>44.060782829446495</v>
      </c>
      <c r="AW26" s="31">
        <f t="shared" si="70"/>
        <v>48.018266583748236</v>
      </c>
      <c r="AX26" s="31">
        <f t="shared" si="70"/>
        <v>48.688351384265005</v>
      </c>
      <c r="AY26" s="31">
        <f t="shared" si="70"/>
        <v>51.887563687924718</v>
      </c>
      <c r="AZ26" s="31">
        <f t="shared" si="70"/>
        <v>41.111831926189424</v>
      </c>
      <c r="BA26" s="31">
        <f t="shared" si="70"/>
        <v>40.288639407183226</v>
      </c>
      <c r="BB26" s="31">
        <f t="shared" si="70"/>
        <v>37.916778099167196</v>
      </c>
      <c r="BC26" s="31">
        <f t="shared" si="70"/>
        <v>38.356858903352347</v>
      </c>
      <c r="BD26" s="31">
        <f t="shared" si="70"/>
        <v>38.938014050130136</v>
      </c>
      <c r="BE26" s="31"/>
      <c r="BF26" s="31">
        <f t="shared" ref="BF26:BH26" si="71">SUM(BF27:BF31)</f>
        <v>30</v>
      </c>
      <c r="BG26" s="31">
        <f t="shared" si="71"/>
        <v>30</v>
      </c>
      <c r="BH26" s="31">
        <f t="shared" si="71"/>
        <v>85</v>
      </c>
      <c r="BI26" s="31">
        <f>SUM(BI27:BI31)</f>
        <v>80</v>
      </c>
      <c r="BJ26" s="31">
        <f>SUM(BJ27:BJ31)</f>
        <v>115</v>
      </c>
      <c r="BK26" s="31">
        <f t="shared" ref="BK26:BN26" si="72">SUM(BK27:BK31)</f>
        <v>110</v>
      </c>
      <c r="BL26" s="31">
        <f t="shared" si="72"/>
        <v>60</v>
      </c>
      <c r="BM26" s="31">
        <f t="shared" si="72"/>
        <v>60</v>
      </c>
      <c r="BN26" s="31">
        <f t="shared" si="72"/>
        <v>110</v>
      </c>
      <c r="BO26" s="31">
        <f>SUM(BO27:BO31)</f>
        <v>110</v>
      </c>
      <c r="BP26" s="31">
        <f t="shared" si="35"/>
        <v>109.41399816465491</v>
      </c>
      <c r="BQ26" s="31">
        <f t="shared" si="36"/>
        <v>109.41399816465491</v>
      </c>
      <c r="BR26" s="31">
        <f t="shared" si="15"/>
        <v>51.466303594277662</v>
      </c>
      <c r="BS26" s="31">
        <f t="shared" si="30"/>
        <v>57.419708678938733</v>
      </c>
      <c r="BT26" s="31">
        <f t="shared" si="50"/>
        <v>74.295052953312407</v>
      </c>
      <c r="BU26" s="31">
        <f t="shared" si="28"/>
        <v>94.593063309529555</v>
      </c>
      <c r="BV26" s="31">
        <f t="shared" si="16"/>
        <v>92.079049413194724</v>
      </c>
      <c r="BW26" s="31">
        <f t="shared" si="29"/>
        <v>100.57591507218973</v>
      </c>
      <c r="BX26" s="31">
        <f t="shared" si="17"/>
        <v>81.40047133337265</v>
      </c>
      <c r="BY26" s="31">
        <f t="shared" si="18"/>
        <v>76.854792149297339</v>
      </c>
      <c r="BZ26" s="31"/>
      <c r="CA26" s="785" t="s">
        <v>13</v>
      </c>
      <c r="CB26" s="31">
        <f t="shared" si="67"/>
        <v>50</v>
      </c>
      <c r="CC26" s="31">
        <f t="shared" si="67"/>
        <v>60</v>
      </c>
      <c r="CD26" s="31">
        <f t="shared" si="67"/>
        <v>170</v>
      </c>
      <c r="CE26" s="31">
        <f t="shared" si="67"/>
        <v>220</v>
      </c>
      <c r="CF26" s="31">
        <f t="shared" si="67"/>
        <v>120</v>
      </c>
      <c r="CG26" s="31">
        <f t="shared" si="67"/>
        <v>235</v>
      </c>
      <c r="CH26" s="31">
        <f t="shared" si="67"/>
        <v>218.82799632930983</v>
      </c>
      <c r="CI26" s="31">
        <f t="shared" si="67"/>
        <v>108.88601227321639</v>
      </c>
      <c r="CJ26" s="31">
        <f t="shared" si="67"/>
        <v>168.88811626284198</v>
      </c>
      <c r="CK26" s="31">
        <f t="shared" si="67"/>
        <v>192.65496448538445</v>
      </c>
      <c r="CL26" s="31">
        <f t="shared" si="67"/>
        <v>157.67410833589221</v>
      </c>
      <c r="CM26" s="31">
        <f>N26</f>
        <v>155.75205620052054</v>
      </c>
      <c r="CN26" s="210">
        <f t="shared" si="37"/>
        <v>-0.1815725654562409</v>
      </c>
      <c r="CO26" s="210">
        <f>P26</f>
        <v>-1.2190030155598719E-2</v>
      </c>
      <c r="CP26" s="544"/>
      <c r="CQ26" s="444">
        <f t="shared" ref="CQ26:EC26" si="73">R26</f>
        <v>15</v>
      </c>
      <c r="CR26" s="444">
        <f t="shared" si="73"/>
        <v>15</v>
      </c>
      <c r="CS26" s="444">
        <f t="shared" si="73"/>
        <v>45</v>
      </c>
      <c r="CT26" s="444">
        <f t="shared" si="73"/>
        <v>40</v>
      </c>
      <c r="CU26" s="444">
        <f t="shared" si="73"/>
        <v>40</v>
      </c>
      <c r="CV26" s="444">
        <f t="shared" si="73"/>
        <v>40</v>
      </c>
      <c r="CW26" s="444">
        <f t="shared" si="73"/>
        <v>55</v>
      </c>
      <c r="CX26" s="444">
        <f t="shared" si="73"/>
        <v>60</v>
      </c>
      <c r="CY26" s="444">
        <f t="shared" si="73"/>
        <v>55</v>
      </c>
      <c r="CZ26" s="444">
        <f t="shared" si="73"/>
        <v>55</v>
      </c>
      <c r="DA26" s="444">
        <f t="shared" si="73"/>
        <v>35</v>
      </c>
      <c r="DB26" s="444">
        <f t="shared" si="73"/>
        <v>25</v>
      </c>
      <c r="DC26" s="444">
        <f t="shared" si="73"/>
        <v>30</v>
      </c>
      <c r="DD26" s="444">
        <f t="shared" si="73"/>
        <v>30</v>
      </c>
      <c r="DE26" s="444">
        <f t="shared" si="73"/>
        <v>55</v>
      </c>
      <c r="DF26" s="444">
        <f t="shared" si="73"/>
        <v>55</v>
      </c>
      <c r="DG26" s="444">
        <f t="shared" si="73"/>
        <v>55</v>
      </c>
      <c r="DH26" s="444">
        <f t="shared" si="73"/>
        <v>55</v>
      </c>
      <c r="DI26" s="444">
        <f t="shared" si="73"/>
        <v>54.706999082327457</v>
      </c>
      <c r="DJ26" s="444">
        <f t="shared" si="73"/>
        <v>54.706999082327457</v>
      </c>
      <c r="DK26" s="444">
        <f t="shared" si="73"/>
        <v>54.706999082327457</v>
      </c>
      <c r="DL26" s="444">
        <f t="shared" si="73"/>
        <v>54.706999082327457</v>
      </c>
      <c r="DM26" s="444">
        <f t="shared" si="73"/>
        <v>33.175852077934877</v>
      </c>
      <c r="DN26" s="444">
        <f t="shared" si="73"/>
        <v>18.290451516342788</v>
      </c>
      <c r="DO26" s="444">
        <f t="shared" si="73"/>
        <v>21.426618642480928</v>
      </c>
      <c r="DP26" s="444">
        <f t="shared" si="73"/>
        <v>35.993090036457801</v>
      </c>
      <c r="DQ26" s="444">
        <f t="shared" si="73"/>
        <v>35.864535507985934</v>
      </c>
      <c r="DR26" s="444">
        <f t="shared" si="73"/>
        <v>38.430517445326473</v>
      </c>
      <c r="DS26" s="444">
        <f t="shared" si="73"/>
        <v>38.430517445326473</v>
      </c>
      <c r="DT26" s="444">
        <f t="shared" si="73"/>
        <v>56.162545864203082</v>
      </c>
      <c r="DU26" s="444">
        <f t="shared" si="73"/>
        <v>44.060782829446495</v>
      </c>
      <c r="DV26" s="444">
        <f t="shared" si="73"/>
        <v>48.018266583748236</v>
      </c>
      <c r="DW26" s="444">
        <f t="shared" si="73"/>
        <v>48.688351384265005</v>
      </c>
      <c r="DX26" s="444">
        <f t="shared" si="73"/>
        <v>51.887563687924718</v>
      </c>
      <c r="DY26" s="444">
        <f t="shared" si="73"/>
        <v>41.111831926189424</v>
      </c>
      <c r="DZ26" s="444">
        <f t="shared" si="73"/>
        <v>40.288639407183226</v>
      </c>
      <c r="EA26" s="444">
        <f t="shared" si="73"/>
        <v>37.916778099167196</v>
      </c>
      <c r="EB26" s="444">
        <f t="shared" si="73"/>
        <v>38.356858903352347</v>
      </c>
      <c r="EC26" s="444">
        <f t="shared" si="73"/>
        <v>38.938014050130136</v>
      </c>
      <c r="ED26" s="444"/>
      <c r="EE26" s="444">
        <f t="shared" ref="EE26:EX26" si="74">BF26</f>
        <v>30</v>
      </c>
      <c r="EF26" s="444">
        <f t="shared" si="74"/>
        <v>30</v>
      </c>
      <c r="EG26" s="444">
        <f t="shared" si="74"/>
        <v>85</v>
      </c>
      <c r="EH26" s="444">
        <f t="shared" si="74"/>
        <v>80</v>
      </c>
      <c r="EI26" s="444">
        <f t="shared" si="74"/>
        <v>115</v>
      </c>
      <c r="EJ26" s="444">
        <f t="shared" si="74"/>
        <v>110</v>
      </c>
      <c r="EK26" s="444">
        <f t="shared" si="74"/>
        <v>60</v>
      </c>
      <c r="EL26" s="444">
        <f t="shared" si="74"/>
        <v>60</v>
      </c>
      <c r="EM26" s="444">
        <f t="shared" si="74"/>
        <v>110</v>
      </c>
      <c r="EN26" s="444">
        <f t="shared" si="74"/>
        <v>110</v>
      </c>
      <c r="EO26" s="444">
        <f t="shared" si="74"/>
        <v>109.41399816465491</v>
      </c>
      <c r="EP26" s="444">
        <f t="shared" si="74"/>
        <v>109.41399816465491</v>
      </c>
      <c r="EQ26" s="444">
        <f t="shared" si="74"/>
        <v>51.466303594277662</v>
      </c>
      <c r="ER26" s="444">
        <f t="shared" si="74"/>
        <v>57.419708678938733</v>
      </c>
      <c r="ES26" s="444">
        <f t="shared" si="74"/>
        <v>74.295052953312407</v>
      </c>
      <c r="ET26" s="444">
        <f t="shared" si="74"/>
        <v>94.593063309529555</v>
      </c>
      <c r="EU26" s="444">
        <f t="shared" si="74"/>
        <v>92.079049413194724</v>
      </c>
      <c r="EV26" s="444">
        <f t="shared" si="74"/>
        <v>100.57591507218973</v>
      </c>
      <c r="EW26" s="444">
        <f t="shared" si="74"/>
        <v>81.40047133337265</v>
      </c>
      <c r="EX26" s="444">
        <f t="shared" si="74"/>
        <v>76.854792149297339</v>
      </c>
    </row>
    <row r="27" spans="2:154"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44.008080418514858</v>
      </c>
      <c r="N27" s="524">
        <v>55.878831461275205</v>
      </c>
      <c r="O27" s="208">
        <f t="shared" si="11"/>
        <v>6.8290098262495658E-3</v>
      </c>
      <c r="P27" s="208">
        <f t="shared" si="11"/>
        <v>0.26974025974025762</v>
      </c>
      <c r="Q27" s="544"/>
      <c r="R27" s="7">
        <v>5</v>
      </c>
      <c r="S27" s="7">
        <v>5</v>
      </c>
      <c r="T27" s="7">
        <v>-5</v>
      </c>
      <c r="U27" s="7">
        <v>-5</v>
      </c>
      <c r="V27" s="7">
        <v>-5</v>
      </c>
      <c r="W27" s="7">
        <v>-5</v>
      </c>
      <c r="X27" s="7">
        <v>20</v>
      </c>
      <c r="Y27" s="7">
        <v>25</v>
      </c>
      <c r="Z27" s="7">
        <v>20</v>
      </c>
      <c r="AA27" s="7">
        <v>20</v>
      </c>
      <c r="AB27" s="7">
        <v>15</v>
      </c>
      <c r="AC27" s="7">
        <v>15</v>
      </c>
      <c r="AD27" s="7">
        <v>15</v>
      </c>
      <c r="AE27" s="7">
        <v>15</v>
      </c>
      <c r="AF27" s="7">
        <v>15</v>
      </c>
      <c r="AG27" s="7">
        <v>15</v>
      </c>
      <c r="AH27" s="7">
        <v>15</v>
      </c>
      <c r="AI27" s="7">
        <v>15</v>
      </c>
      <c r="AJ27" s="7">
        <v>7.439210686045497</v>
      </c>
      <c r="AK27" s="7">
        <v>7.439210686045497</v>
      </c>
      <c r="AL27" s="7">
        <v>7.439210686045497</v>
      </c>
      <c r="AM27" s="7">
        <v>7.439210686045497</v>
      </c>
      <c r="AN27" s="7">
        <v>5.2006084286150331</v>
      </c>
      <c r="AO27" s="7">
        <v>0.45383775642796298</v>
      </c>
      <c r="AP27" s="7">
        <v>-0.42573075300794727</v>
      </c>
      <c r="AQ27" s="7">
        <v>3.548305191253931E-2</v>
      </c>
      <c r="AR27" s="7">
        <v>7.1069923511635062</v>
      </c>
      <c r="AS27" s="7">
        <v>8.399172778647781</v>
      </c>
      <c r="AT27" s="7">
        <v>8.399172778647781</v>
      </c>
      <c r="AU27" s="7">
        <v>8.399172778647781</v>
      </c>
      <c r="AV27" s="7">
        <v>10.053205060117573</v>
      </c>
      <c r="AW27" s="7">
        <v>10.927396804475622</v>
      </c>
      <c r="AX27" s="7">
        <v>10.927396804475622</v>
      </c>
      <c r="AY27" s="7">
        <v>11.801588548833671</v>
      </c>
      <c r="AZ27" s="7">
        <v>10.561939300443566</v>
      </c>
      <c r="BA27" s="7">
        <v>11.002020104628714</v>
      </c>
      <c r="BB27" s="7">
        <v>11.002020104628714</v>
      </c>
      <c r="BC27" s="7">
        <v>11.442100908813863</v>
      </c>
      <c r="BD27" s="7">
        <v>13.969707865318801</v>
      </c>
      <c r="BE27" s="7"/>
      <c r="BF27" s="7">
        <f t="shared" ref="BF27:BF31" si="75">D27-BG27</f>
        <v>15</v>
      </c>
      <c r="BG27" s="7">
        <f t="shared" ref="BG27:BG31" si="76">SUM(R27:S27)</f>
        <v>10</v>
      </c>
      <c r="BH27" s="7">
        <f t="shared" ref="BH27:BH31" si="77">SUM(T27:U27)</f>
        <v>-10</v>
      </c>
      <c r="BI27" s="7">
        <f t="shared" ref="BI27:BI31" si="78">SUM(V27:W27)</f>
        <v>-10</v>
      </c>
      <c r="BJ27" s="7">
        <f t="shared" ref="BJ27:BJ31" si="79">SUM(X27:Y27)</f>
        <v>45</v>
      </c>
      <c r="BK27" s="7">
        <f t="shared" ref="BK27:BK31" si="80">SUM(Z27:AA27)</f>
        <v>40</v>
      </c>
      <c r="BL27" s="7">
        <f t="shared" ref="BL27:BL31" si="81">SUM(AB27:AC27)</f>
        <v>30</v>
      </c>
      <c r="BM27" s="7">
        <f t="shared" ref="BM27:BM31" si="82">SUM(AD27:AE27)</f>
        <v>30</v>
      </c>
      <c r="BN27" s="7">
        <f t="shared" ref="BN27:BN31" si="83">SUM(AF27:AG27)</f>
        <v>30</v>
      </c>
      <c r="BO27" s="7">
        <f t="shared" ref="BO27:BO31" si="84">SUM(AH27:AI27)</f>
        <v>30</v>
      </c>
      <c r="BP27" s="7">
        <f t="shared" si="35"/>
        <v>14.878421372090994</v>
      </c>
      <c r="BQ27" s="7">
        <f t="shared" si="36"/>
        <v>14.878421372090994</v>
      </c>
      <c r="BR27" s="7">
        <f>AN27+AO27</f>
        <v>5.6544461850429961</v>
      </c>
      <c r="BS27" s="37">
        <f t="shared" si="30"/>
        <v>-0.39024770109540796</v>
      </c>
      <c r="BT27" s="37">
        <f t="shared" si="50"/>
        <v>15.506165129811286</v>
      </c>
      <c r="BU27" s="37">
        <f t="shared" si="28"/>
        <v>16.798345557295562</v>
      </c>
      <c r="BV27" s="37">
        <f t="shared" si="16"/>
        <v>20.980601864593197</v>
      </c>
      <c r="BW27" s="37">
        <f t="shared" si="29"/>
        <v>22.728985353309291</v>
      </c>
      <c r="BX27" s="37">
        <f t="shared" si="17"/>
        <v>21.563959405072282</v>
      </c>
      <c r="BY27" s="37">
        <f t="shared" si="18"/>
        <v>24.971727969947516</v>
      </c>
      <c r="BZ27" s="37"/>
      <c r="CA27" s="10" t="s">
        <v>15</v>
      </c>
      <c r="CB27" s="7">
        <f t="shared" si="67"/>
        <v>40</v>
      </c>
      <c r="CC27" s="7">
        <f t="shared" si="67"/>
        <v>25</v>
      </c>
      <c r="CD27" s="7">
        <f t="shared" si="67"/>
        <v>-25</v>
      </c>
      <c r="CE27" s="7">
        <f t="shared" si="67"/>
        <v>90</v>
      </c>
      <c r="CF27" s="7">
        <f t="shared" si="67"/>
        <v>55</v>
      </c>
      <c r="CG27" s="7">
        <f t="shared" si="67"/>
        <v>55</v>
      </c>
      <c r="CH27" s="7">
        <f t="shared" si="67"/>
        <v>29.756842744181988</v>
      </c>
      <c r="CI27" s="7">
        <f t="shared" si="67"/>
        <v>5.2641984839475882</v>
      </c>
      <c r="CJ27" s="7">
        <f t="shared" si="67"/>
        <v>32.304510687106848</v>
      </c>
      <c r="CK27" s="7">
        <f t="shared" si="67"/>
        <v>43.709587217902488</v>
      </c>
      <c r="CL27" s="7">
        <f t="shared" si="67"/>
        <v>44.008080418514858</v>
      </c>
      <c r="CM27" s="7"/>
      <c r="CN27" s="208"/>
      <c r="CO27" s="208"/>
      <c r="CP27" s="199"/>
      <c r="CQ27" s="439"/>
      <c r="CR27" s="43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439"/>
      <c r="EG27" s="439"/>
      <c r="EH27" s="679"/>
      <c r="EI27" s="679"/>
      <c r="EJ27" s="679"/>
      <c r="EK27" s="679"/>
      <c r="EL27" s="679"/>
      <c r="EM27" s="679"/>
      <c r="EN27" s="679"/>
      <c r="EO27" s="679"/>
      <c r="EP27" s="679"/>
      <c r="EQ27" s="679"/>
      <c r="ER27" s="679"/>
      <c r="ES27" s="679"/>
      <c r="ET27" s="679"/>
      <c r="EU27" s="679"/>
      <c r="EV27" s="679"/>
      <c r="EW27" s="679"/>
      <c r="EX27" s="679"/>
    </row>
    <row r="28" spans="2:154"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18.028870021330835</v>
      </c>
      <c r="O28" s="208">
        <f t="shared" si="11"/>
        <v>-0.26082399759024955</v>
      </c>
      <c r="P28" s="208">
        <f t="shared" si="11"/>
        <v>-0.19465466250518826</v>
      </c>
      <c r="Q28" s="544"/>
      <c r="R28" s="7">
        <v>-5</v>
      </c>
      <c r="S28" s="7">
        <v>-5</v>
      </c>
      <c r="T28" s="7">
        <v>10</v>
      </c>
      <c r="U28" s="7">
        <v>10</v>
      </c>
      <c r="V28" s="7">
        <v>10</v>
      </c>
      <c r="W28" s="7">
        <v>10</v>
      </c>
      <c r="X28" s="7">
        <v>5</v>
      </c>
      <c r="Y28" s="7">
        <v>5</v>
      </c>
      <c r="Z28" s="7">
        <v>5</v>
      </c>
      <c r="AA28" s="7">
        <v>5</v>
      </c>
      <c r="AB28" s="7">
        <v>0</v>
      </c>
      <c r="AC28" s="7">
        <v>0</v>
      </c>
      <c r="AD28" s="7">
        <v>0</v>
      </c>
      <c r="AE28" s="7">
        <v>0</v>
      </c>
      <c r="AF28" s="7">
        <v>5</v>
      </c>
      <c r="AG28" s="7">
        <v>5</v>
      </c>
      <c r="AH28" s="7">
        <v>5</v>
      </c>
      <c r="AI28" s="7">
        <v>5</v>
      </c>
      <c r="AJ28" s="7">
        <v>3.454140762868013</v>
      </c>
      <c r="AK28" s="7">
        <v>3.454140762868013</v>
      </c>
      <c r="AL28" s="7">
        <v>3.454140762868013</v>
      </c>
      <c r="AM28" s="7">
        <v>3.454140762868013</v>
      </c>
      <c r="AN28" s="7">
        <v>4.6752362009518889</v>
      </c>
      <c r="AO28" s="7">
        <v>1.6310194864113594</v>
      </c>
      <c r="AP28" s="7">
        <v>1.9020498835577353</v>
      </c>
      <c r="AQ28" s="7">
        <v>2.7296523855961823</v>
      </c>
      <c r="AR28" s="7">
        <v>4.0407553172709401</v>
      </c>
      <c r="AS28" s="7">
        <v>4.7754381022292929</v>
      </c>
      <c r="AT28" s="7">
        <v>4.7754381022292929</v>
      </c>
      <c r="AU28" s="7">
        <v>4.7754381022292929</v>
      </c>
      <c r="AV28" s="7">
        <v>6.965725178891562</v>
      </c>
      <c r="AW28" s="7">
        <v>7.2685827953651074</v>
      </c>
      <c r="AX28" s="7">
        <v>7.5714404118386538</v>
      </c>
      <c r="AY28" s="7">
        <v>8.4800132612592911</v>
      </c>
      <c r="AZ28" s="7">
        <v>5.5966270561065308</v>
      </c>
      <c r="BA28" s="7">
        <v>5.5966270561065308</v>
      </c>
      <c r="BB28" s="7">
        <v>5.5966270561065308</v>
      </c>
      <c r="BC28" s="7">
        <v>5.5966270561065308</v>
      </c>
      <c r="BD28" s="7">
        <v>4.5072175053327088</v>
      </c>
      <c r="BE28" s="7"/>
      <c r="BF28" s="7">
        <f t="shared" si="75"/>
        <v>-10</v>
      </c>
      <c r="BG28" s="7">
        <f t="shared" si="76"/>
        <v>-10</v>
      </c>
      <c r="BH28" s="7">
        <f t="shared" si="77"/>
        <v>20</v>
      </c>
      <c r="BI28" s="7">
        <f t="shared" si="78"/>
        <v>20</v>
      </c>
      <c r="BJ28" s="7">
        <f t="shared" si="79"/>
        <v>10</v>
      </c>
      <c r="BK28" s="7">
        <f t="shared" si="80"/>
        <v>10</v>
      </c>
      <c r="BL28" s="7">
        <f t="shared" si="81"/>
        <v>0</v>
      </c>
      <c r="BM28" s="7">
        <f t="shared" si="82"/>
        <v>0</v>
      </c>
      <c r="BN28" s="7">
        <f t="shared" si="83"/>
        <v>10</v>
      </c>
      <c r="BO28" s="7">
        <f t="shared" si="84"/>
        <v>10</v>
      </c>
      <c r="BP28" s="7">
        <f t="shared" si="35"/>
        <v>6.9082815257360259</v>
      </c>
      <c r="BQ28" s="7">
        <f t="shared" si="36"/>
        <v>6.9082815257360259</v>
      </c>
      <c r="BR28" s="7">
        <f t="shared" si="15"/>
        <v>6.3062556873632483</v>
      </c>
      <c r="BS28" s="37">
        <f t="shared" si="30"/>
        <v>4.6317022691539176</v>
      </c>
      <c r="BT28" s="37">
        <f t="shared" si="50"/>
        <v>8.8161934195002338</v>
      </c>
      <c r="BU28" s="37">
        <f t="shared" si="28"/>
        <v>9.5508762044585858</v>
      </c>
      <c r="BV28" s="37">
        <f t="shared" si="16"/>
        <v>14.234307974256669</v>
      </c>
      <c r="BW28" s="37">
        <f t="shared" si="29"/>
        <v>16.051453673097946</v>
      </c>
      <c r="BX28" s="37">
        <f t="shared" si="17"/>
        <v>11.193254112213062</v>
      </c>
      <c r="BY28" s="37">
        <f t="shared" si="18"/>
        <v>10.103844561439239</v>
      </c>
      <c r="BZ28" s="37"/>
      <c r="CA28" s="10" t="s">
        <v>16</v>
      </c>
      <c r="CB28" s="7">
        <f t="shared" si="67"/>
        <v>-45</v>
      </c>
      <c r="CC28" s="7">
        <f t="shared" si="67"/>
        <v>-20</v>
      </c>
      <c r="CD28" s="7">
        <f t="shared" si="67"/>
        <v>35</v>
      </c>
      <c r="CE28" s="7">
        <f t="shared" si="67"/>
        <v>10</v>
      </c>
      <c r="CF28" s="7">
        <f t="shared" si="67"/>
        <v>5</v>
      </c>
      <c r="CG28" s="7">
        <f t="shared" si="67"/>
        <v>20</v>
      </c>
      <c r="CH28" s="7">
        <f t="shared" si="67"/>
        <v>13.816563051472052</v>
      </c>
      <c r="CI28" s="7">
        <f t="shared" si="67"/>
        <v>10.937957956517167</v>
      </c>
      <c r="CJ28" s="7">
        <f t="shared" si="67"/>
        <v>18.36706962395882</v>
      </c>
      <c r="CK28" s="7">
        <f t="shared" si="67"/>
        <v>30.285761647354615</v>
      </c>
      <c r="CL28" s="7">
        <f t="shared" si="67"/>
        <v>22.386508224426123</v>
      </c>
      <c r="CM28" s="7"/>
      <c r="CN28" s="208"/>
      <c r="CO28" s="208"/>
      <c r="CP28" s="199"/>
      <c r="CQ28" s="439"/>
      <c r="CR28" s="43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679"/>
      <c r="EI28" s="679"/>
      <c r="EJ28" s="679"/>
      <c r="EK28" s="679"/>
      <c r="EL28" s="679"/>
      <c r="EM28" s="679"/>
      <c r="EN28" s="679"/>
      <c r="EO28" s="679"/>
      <c r="EP28" s="679"/>
      <c r="EQ28" s="679"/>
      <c r="ER28" s="679"/>
      <c r="ES28" s="679"/>
      <c r="ET28" s="679"/>
      <c r="EU28" s="679"/>
      <c r="EV28" s="679"/>
      <c r="EW28" s="679"/>
      <c r="EX28" s="679"/>
    </row>
    <row r="29" spans="2:154"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3.7487067940960328</v>
      </c>
      <c r="N29" s="524">
        <v>3.6872634716790698</v>
      </c>
      <c r="O29" s="208">
        <f t="shared" si="11"/>
        <v>-0.442118806787833</v>
      </c>
      <c r="P29" s="208">
        <f t="shared" si="11"/>
        <v>-1.6390538335442018E-2</v>
      </c>
      <c r="Q29" s="544"/>
      <c r="R29" s="7">
        <v>-10</v>
      </c>
      <c r="S29" s="7">
        <v>-10</v>
      </c>
      <c r="T29" s="7">
        <v>0</v>
      </c>
      <c r="U29" s="7">
        <v>0</v>
      </c>
      <c r="V29" s="7">
        <v>0</v>
      </c>
      <c r="W29" s="7">
        <v>0</v>
      </c>
      <c r="X29" s="7">
        <v>0</v>
      </c>
      <c r="Y29" s="7">
        <v>0</v>
      </c>
      <c r="Z29" s="7">
        <v>0</v>
      </c>
      <c r="AA29" s="7">
        <v>0</v>
      </c>
      <c r="AB29" s="7">
        <v>0</v>
      </c>
      <c r="AC29" s="7">
        <v>-10</v>
      </c>
      <c r="AD29" s="7">
        <v>-5</v>
      </c>
      <c r="AE29" s="7">
        <v>-5</v>
      </c>
      <c r="AF29" s="7">
        <v>0</v>
      </c>
      <c r="AG29" s="7">
        <v>0</v>
      </c>
      <c r="AH29" s="7">
        <v>0</v>
      </c>
      <c r="AI29" s="7">
        <v>0</v>
      </c>
      <c r="AJ29" s="7">
        <v>1.6294854214358041</v>
      </c>
      <c r="AK29" s="7">
        <v>1.6294854214358041</v>
      </c>
      <c r="AL29" s="7">
        <v>1.6294854214358041</v>
      </c>
      <c r="AM29" s="7">
        <v>1.6294854214358041</v>
      </c>
      <c r="AN29" s="7">
        <v>1.6099315963785745</v>
      </c>
      <c r="AO29" s="7">
        <v>1.3003293663057716</v>
      </c>
      <c r="AP29" s="7">
        <v>1.5480111503640139</v>
      </c>
      <c r="AQ29" s="7">
        <v>1.3971101673650512</v>
      </c>
      <c r="AR29" s="7">
        <v>3.0701825757159362</v>
      </c>
      <c r="AS29" s="7">
        <v>3.0701825757159362</v>
      </c>
      <c r="AT29" s="7">
        <v>3.0701825757159362</v>
      </c>
      <c r="AU29" s="7">
        <v>3.0701825757159362</v>
      </c>
      <c r="AV29" s="7">
        <v>1.6798858070979852</v>
      </c>
      <c r="AW29" s="7">
        <v>1.6798858070979852</v>
      </c>
      <c r="AX29" s="7">
        <v>1.6798858070979852</v>
      </c>
      <c r="AY29" s="7">
        <v>1.6798858070979854</v>
      </c>
      <c r="AZ29" s="7">
        <v>0.9371766985240082</v>
      </c>
      <c r="BA29" s="7">
        <v>0.9371766985240082</v>
      </c>
      <c r="BB29" s="7">
        <v>0.9371766985240082</v>
      </c>
      <c r="BC29" s="7">
        <v>0.93717669852400842</v>
      </c>
      <c r="BD29" s="7">
        <v>0.92181586791976744</v>
      </c>
      <c r="BE29" s="7"/>
      <c r="BF29" s="7">
        <f t="shared" si="75"/>
        <v>-15</v>
      </c>
      <c r="BG29" s="7">
        <f t="shared" si="76"/>
        <v>-20</v>
      </c>
      <c r="BH29" s="7">
        <f t="shared" si="77"/>
        <v>0</v>
      </c>
      <c r="BI29" s="7">
        <f t="shared" si="78"/>
        <v>0</v>
      </c>
      <c r="BJ29" s="7">
        <f t="shared" si="79"/>
        <v>0</v>
      </c>
      <c r="BK29" s="7">
        <f t="shared" si="80"/>
        <v>0</v>
      </c>
      <c r="BL29" s="7">
        <f t="shared" si="81"/>
        <v>-10</v>
      </c>
      <c r="BM29" s="7">
        <f t="shared" si="82"/>
        <v>-10</v>
      </c>
      <c r="BN29" s="7">
        <f t="shared" si="83"/>
        <v>0</v>
      </c>
      <c r="BO29" s="7">
        <f t="shared" si="84"/>
        <v>0</v>
      </c>
      <c r="BP29" s="7">
        <f t="shared" si="35"/>
        <v>3.2589708428716082</v>
      </c>
      <c r="BQ29" s="7">
        <f t="shared" si="36"/>
        <v>3.2589708428716082</v>
      </c>
      <c r="BR29" s="7">
        <f t="shared" si="15"/>
        <v>2.9102609626843461</v>
      </c>
      <c r="BS29" s="37">
        <f t="shared" si="30"/>
        <v>2.9451213177290652</v>
      </c>
      <c r="BT29" s="37">
        <f t="shared" si="50"/>
        <v>6.1403651514318724</v>
      </c>
      <c r="BU29" s="37">
        <f t="shared" si="28"/>
        <v>6.1403651514318724</v>
      </c>
      <c r="BV29" s="37">
        <f t="shared" si="16"/>
        <v>3.3597716141959704</v>
      </c>
      <c r="BW29" s="37">
        <f t="shared" si="29"/>
        <v>3.3597716141959708</v>
      </c>
      <c r="BX29" s="37">
        <f t="shared" si="17"/>
        <v>1.8743533970480164</v>
      </c>
      <c r="BY29" s="37">
        <f t="shared" si="18"/>
        <v>1.8589925664437756</v>
      </c>
      <c r="BZ29" s="37"/>
      <c r="CA29" s="10" t="s">
        <v>17</v>
      </c>
      <c r="CB29" s="7">
        <f t="shared" si="67"/>
        <v>10</v>
      </c>
      <c r="CC29" s="7">
        <f t="shared" si="67"/>
        <v>-35</v>
      </c>
      <c r="CD29" s="7">
        <f t="shared" si="67"/>
        <v>5</v>
      </c>
      <c r="CE29" s="7">
        <f t="shared" si="67"/>
        <v>0</v>
      </c>
      <c r="CF29" s="7">
        <f t="shared" si="67"/>
        <v>-20</v>
      </c>
      <c r="CG29" s="7">
        <f t="shared" si="67"/>
        <v>5</v>
      </c>
      <c r="CH29" s="7">
        <f t="shared" si="67"/>
        <v>6.5179416857432164</v>
      </c>
      <c r="CI29" s="7">
        <f t="shared" si="67"/>
        <v>5.8553822804134112</v>
      </c>
      <c r="CJ29" s="7">
        <f t="shared" si="67"/>
        <v>12.280730302863745</v>
      </c>
      <c r="CK29" s="7">
        <f t="shared" si="67"/>
        <v>6.7195432283919407</v>
      </c>
      <c r="CL29" s="7">
        <f t="shared" si="67"/>
        <v>3.7487067940960328</v>
      </c>
      <c r="CM29" s="7"/>
      <c r="CN29" s="208"/>
      <c r="CO29" s="208"/>
      <c r="CP29" s="199"/>
      <c r="CQ29" s="439"/>
      <c r="CR29" s="43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439"/>
      <c r="EG29" s="439"/>
      <c r="EH29" s="679"/>
      <c r="EI29" s="679"/>
      <c r="EJ29" s="679"/>
      <c r="EK29" s="679"/>
      <c r="EL29" s="679"/>
      <c r="EM29" s="679"/>
      <c r="EN29" s="679"/>
      <c r="EO29" s="679"/>
      <c r="EP29" s="679"/>
      <c r="EQ29" s="679"/>
      <c r="ER29" s="679"/>
      <c r="ES29" s="679"/>
      <c r="ET29" s="679"/>
      <c r="EU29" s="679"/>
      <c r="EV29" s="679"/>
      <c r="EW29" s="679"/>
      <c r="EX29" s="679"/>
    </row>
    <row r="30" spans="2:154"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18.308027352491731</v>
      </c>
      <c r="O30" s="208">
        <f t="shared" si="11"/>
        <v>-0.10169799065637664</v>
      </c>
      <c r="P30" s="208">
        <f t="shared" si="11"/>
        <v>-0.22811560310810441</v>
      </c>
      <c r="Q30" s="544"/>
      <c r="R30" s="7">
        <v>0</v>
      </c>
      <c r="S30" s="7">
        <v>0</v>
      </c>
      <c r="T30" s="7">
        <v>10</v>
      </c>
      <c r="U30" s="7">
        <v>10</v>
      </c>
      <c r="V30" s="7">
        <v>10</v>
      </c>
      <c r="W30" s="7">
        <v>10</v>
      </c>
      <c r="X30" s="7">
        <v>20</v>
      </c>
      <c r="Y30" s="7">
        <v>20</v>
      </c>
      <c r="Z30" s="7">
        <v>20</v>
      </c>
      <c r="AA30" s="7">
        <v>20</v>
      </c>
      <c r="AB30" s="7">
        <v>10</v>
      </c>
      <c r="AC30" s="7">
        <v>10</v>
      </c>
      <c r="AD30" s="7">
        <v>10</v>
      </c>
      <c r="AE30" s="7">
        <v>10</v>
      </c>
      <c r="AF30" s="7">
        <v>0</v>
      </c>
      <c r="AG30" s="7">
        <v>0</v>
      </c>
      <c r="AH30" s="7">
        <v>0</v>
      </c>
      <c r="AI30" s="7">
        <v>0</v>
      </c>
      <c r="AJ30" s="7">
        <v>16.530184219524504</v>
      </c>
      <c r="AK30" s="7">
        <v>16.530184219524504</v>
      </c>
      <c r="AL30" s="7">
        <v>16.530184219524504</v>
      </c>
      <c r="AM30" s="7">
        <v>16.530184219524504</v>
      </c>
      <c r="AN30" s="7">
        <v>11.103713504076577</v>
      </c>
      <c r="AO30" s="7">
        <v>6.397638167210439</v>
      </c>
      <c r="AP30" s="7">
        <v>8.2316731352394363</v>
      </c>
      <c r="AQ30" s="7">
        <v>9.5391988761282747</v>
      </c>
      <c r="AR30" s="7">
        <v>9.693067947917509</v>
      </c>
      <c r="AS30" s="7">
        <v>9.693067947917509</v>
      </c>
      <c r="AT30" s="7">
        <v>9.693067947917509</v>
      </c>
      <c r="AU30" s="7">
        <v>9.693067947917509</v>
      </c>
      <c r="AV30" s="7">
        <v>6.6009573710881266</v>
      </c>
      <c r="AW30" s="7">
        <v>6.6009573710881266</v>
      </c>
      <c r="AX30" s="7">
        <v>6.6009573710881266</v>
      </c>
      <c r="AY30" s="7">
        <v>6.6009573710881284</v>
      </c>
      <c r="AZ30" s="7">
        <v>7.1155839240480789</v>
      </c>
      <c r="BA30" s="7">
        <v>7.1155839240480789</v>
      </c>
      <c r="BB30" s="7">
        <v>4.7437226160320529</v>
      </c>
      <c r="BC30" s="7">
        <v>4.743722616032052</v>
      </c>
      <c r="BD30" s="7">
        <v>4.5770068381229327</v>
      </c>
      <c r="BE30" s="7"/>
      <c r="BF30" s="7">
        <f t="shared" si="75"/>
        <v>-5</v>
      </c>
      <c r="BG30" s="7">
        <f t="shared" si="76"/>
        <v>0</v>
      </c>
      <c r="BH30" s="7">
        <f t="shared" si="77"/>
        <v>20</v>
      </c>
      <c r="BI30" s="7">
        <f t="shared" si="78"/>
        <v>20</v>
      </c>
      <c r="BJ30" s="7">
        <f t="shared" si="79"/>
        <v>40</v>
      </c>
      <c r="BK30" s="7">
        <f t="shared" si="80"/>
        <v>40</v>
      </c>
      <c r="BL30" s="7">
        <f t="shared" si="81"/>
        <v>20</v>
      </c>
      <c r="BM30" s="7">
        <f t="shared" si="82"/>
        <v>20</v>
      </c>
      <c r="BN30" s="7">
        <f t="shared" si="83"/>
        <v>0</v>
      </c>
      <c r="BO30" s="7">
        <f t="shared" si="84"/>
        <v>0</v>
      </c>
      <c r="BP30" s="7">
        <f t="shared" si="35"/>
        <v>33.060368439049007</v>
      </c>
      <c r="BQ30" s="7">
        <f t="shared" si="36"/>
        <v>33.060368439049007</v>
      </c>
      <c r="BR30" s="7">
        <f t="shared" si="15"/>
        <v>17.501351671287015</v>
      </c>
      <c r="BS30" s="37">
        <f t="shared" si="30"/>
        <v>17.770872011367711</v>
      </c>
      <c r="BT30" s="37">
        <f>AR30+AS30</f>
        <v>19.386135895835018</v>
      </c>
      <c r="BU30" s="37">
        <f t="shared" si="28"/>
        <v>19.386135895835018</v>
      </c>
      <c r="BV30" s="37">
        <f t="shared" si="16"/>
        <v>13.201914742176253</v>
      </c>
      <c r="BW30" s="37">
        <f t="shared" si="29"/>
        <v>13.201914742176255</v>
      </c>
      <c r="BX30" s="37">
        <f t="shared" si="17"/>
        <v>14.231167848096158</v>
      </c>
      <c r="BY30" s="37">
        <f t="shared" si="18"/>
        <v>9.3207294541549857</v>
      </c>
      <c r="BZ30" s="37"/>
      <c r="CA30" s="10" t="s">
        <v>18</v>
      </c>
      <c r="CB30" s="7">
        <f t="shared" si="67"/>
        <v>80</v>
      </c>
      <c r="CC30" s="7">
        <f t="shared" si="67"/>
        <v>-5</v>
      </c>
      <c r="CD30" s="7">
        <f t="shared" si="67"/>
        <v>45</v>
      </c>
      <c r="CE30" s="7">
        <f t="shared" si="67"/>
        <v>80</v>
      </c>
      <c r="CF30" s="7">
        <f t="shared" si="67"/>
        <v>45</v>
      </c>
      <c r="CG30" s="7">
        <f t="shared" si="67"/>
        <v>10</v>
      </c>
      <c r="CH30" s="7">
        <f t="shared" si="67"/>
        <v>66.120736878098015</v>
      </c>
      <c r="CI30" s="7">
        <f t="shared" si="67"/>
        <v>35.272223682654726</v>
      </c>
      <c r="CJ30" s="7">
        <f t="shared" si="67"/>
        <v>38.772271791670036</v>
      </c>
      <c r="CK30" s="7">
        <f t="shared" si="67"/>
        <v>26.403829484352507</v>
      </c>
      <c r="CL30" s="7">
        <f t="shared" si="67"/>
        <v>23.718613080160264</v>
      </c>
      <c r="CM30" s="7"/>
      <c r="CN30" s="208"/>
      <c r="CO30" s="208"/>
      <c r="CP30" s="199"/>
      <c r="CQ30" s="439"/>
      <c r="CR30" s="43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679"/>
      <c r="EI30" s="679"/>
      <c r="EJ30" s="679"/>
      <c r="EK30" s="679"/>
      <c r="EL30" s="679"/>
      <c r="EM30" s="679"/>
      <c r="EN30" s="679"/>
      <c r="EO30" s="679"/>
      <c r="EP30" s="679"/>
      <c r="EQ30" s="679"/>
      <c r="ER30" s="679"/>
      <c r="ES30" s="679"/>
      <c r="ET30" s="679"/>
      <c r="EU30" s="679"/>
      <c r="EV30" s="679"/>
      <c r="EW30" s="679"/>
      <c r="EX30" s="679"/>
    </row>
    <row r="31" spans="2:154"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217">
        <f t="shared" si="11"/>
        <v>-0.25397471703556573</v>
      </c>
      <c r="P31" s="217">
        <f t="shared" si="11"/>
        <v>-6.2106242007192947E-2</v>
      </c>
      <c r="Q31" s="544"/>
      <c r="R31" s="29">
        <v>25</v>
      </c>
      <c r="S31" s="29">
        <v>25</v>
      </c>
      <c r="T31" s="29">
        <v>30</v>
      </c>
      <c r="U31" s="29">
        <v>25</v>
      </c>
      <c r="V31" s="29">
        <v>25</v>
      </c>
      <c r="W31" s="29">
        <v>25</v>
      </c>
      <c r="X31" s="29">
        <v>10</v>
      </c>
      <c r="Y31" s="29">
        <v>10</v>
      </c>
      <c r="Z31" s="29">
        <v>10</v>
      </c>
      <c r="AA31" s="29">
        <v>10</v>
      </c>
      <c r="AB31" s="29">
        <v>10</v>
      </c>
      <c r="AC31" s="29">
        <v>10</v>
      </c>
      <c r="AD31" s="29">
        <v>10</v>
      </c>
      <c r="AE31" s="29">
        <v>10</v>
      </c>
      <c r="AF31" s="29">
        <v>35</v>
      </c>
      <c r="AG31" s="29">
        <v>35</v>
      </c>
      <c r="AH31" s="29">
        <v>35</v>
      </c>
      <c r="AI31" s="29">
        <v>35</v>
      </c>
      <c r="AJ31" s="29">
        <v>25.653977992453637</v>
      </c>
      <c r="AK31" s="29">
        <v>25.653977992453637</v>
      </c>
      <c r="AL31" s="29">
        <v>25.653977992453637</v>
      </c>
      <c r="AM31" s="29">
        <v>25.653977992453637</v>
      </c>
      <c r="AN31" s="29">
        <v>10.5863623479128</v>
      </c>
      <c r="AO31" s="29">
        <v>8.5076267399872556</v>
      </c>
      <c r="AP31" s="29">
        <v>10.170615226327691</v>
      </c>
      <c r="AQ31" s="29">
        <v>22.291645555455752</v>
      </c>
      <c r="AR31" s="29">
        <v>11.953537315918043</v>
      </c>
      <c r="AS31" s="29">
        <v>12.492656040815957</v>
      </c>
      <c r="AT31" s="29">
        <v>12.492656040815957</v>
      </c>
      <c r="AU31" s="29">
        <v>30.224684459692568</v>
      </c>
      <c r="AV31" s="29">
        <v>18.761009412251251</v>
      </c>
      <c r="AW31" s="29">
        <v>21.541443805721393</v>
      </c>
      <c r="AX31" s="29">
        <v>21.908670989764616</v>
      </c>
      <c r="AY31" s="29">
        <v>23.325118699645643</v>
      </c>
      <c r="AZ31" s="29">
        <v>16.900504947067244</v>
      </c>
      <c r="BA31" s="29">
        <v>15.637231623875889</v>
      </c>
      <c r="BB31" s="29">
        <v>15.637231623875889</v>
      </c>
      <c r="BC31" s="29">
        <v>15.637231623875891</v>
      </c>
      <c r="BD31" s="29">
        <v>14.962265973435924</v>
      </c>
      <c r="BE31" s="29"/>
      <c r="BF31" s="29">
        <f t="shared" si="75"/>
        <v>45</v>
      </c>
      <c r="BG31" s="29">
        <f t="shared" si="76"/>
        <v>50</v>
      </c>
      <c r="BH31" s="29">
        <f t="shared" si="77"/>
        <v>55</v>
      </c>
      <c r="BI31" s="29">
        <f t="shared" si="78"/>
        <v>50</v>
      </c>
      <c r="BJ31" s="29">
        <f t="shared" si="79"/>
        <v>20</v>
      </c>
      <c r="BK31" s="29">
        <f t="shared" si="80"/>
        <v>20</v>
      </c>
      <c r="BL31" s="29">
        <f t="shared" si="81"/>
        <v>20</v>
      </c>
      <c r="BM31" s="29">
        <f t="shared" si="82"/>
        <v>20</v>
      </c>
      <c r="BN31" s="29">
        <f t="shared" si="83"/>
        <v>70</v>
      </c>
      <c r="BO31" s="29">
        <f t="shared" si="84"/>
        <v>70</v>
      </c>
      <c r="BP31" s="29">
        <f t="shared" si="35"/>
        <v>51.307955984907274</v>
      </c>
      <c r="BQ31" s="29">
        <f t="shared" si="36"/>
        <v>51.307955984907274</v>
      </c>
      <c r="BR31" s="29">
        <f t="shared" si="15"/>
        <v>19.093989087900056</v>
      </c>
      <c r="BS31" s="786">
        <f t="shared" si="30"/>
        <v>32.462260781783442</v>
      </c>
      <c r="BT31" s="787">
        <f t="shared" si="50"/>
        <v>24.446193356734</v>
      </c>
      <c r="BU31" s="787">
        <f t="shared" si="28"/>
        <v>42.717340500508527</v>
      </c>
      <c r="BV31" s="787">
        <f t="shared" si="16"/>
        <v>40.302453217972641</v>
      </c>
      <c r="BW31" s="787">
        <f t="shared" si="29"/>
        <v>45.233789689410258</v>
      </c>
      <c r="BX31" s="787">
        <f t="shared" si="17"/>
        <v>32.537736570943132</v>
      </c>
      <c r="BY31" s="787">
        <f t="shared" si="18"/>
        <v>30.599497597311814</v>
      </c>
      <c r="BZ31" s="37"/>
      <c r="CA31" s="52" t="s">
        <v>19</v>
      </c>
      <c r="CB31" s="29">
        <f t="shared" si="67"/>
        <v>-35</v>
      </c>
      <c r="CC31" s="29">
        <f t="shared" si="67"/>
        <v>95</v>
      </c>
      <c r="CD31" s="29">
        <f t="shared" si="67"/>
        <v>110</v>
      </c>
      <c r="CE31" s="29">
        <f t="shared" si="67"/>
        <v>40</v>
      </c>
      <c r="CF31" s="29">
        <f t="shared" si="67"/>
        <v>35</v>
      </c>
      <c r="CG31" s="29">
        <f t="shared" si="67"/>
        <v>145</v>
      </c>
      <c r="CH31" s="29">
        <f t="shared" si="67"/>
        <v>102.61591196981455</v>
      </c>
      <c r="CI31" s="29">
        <f t="shared" si="67"/>
        <v>51.556249869683498</v>
      </c>
      <c r="CJ31" s="29">
        <f t="shared" si="67"/>
        <v>67.163533857242527</v>
      </c>
      <c r="CK31" s="29">
        <f t="shared" si="67"/>
        <v>85.536242907382899</v>
      </c>
      <c r="CL31" s="29">
        <f t="shared" si="67"/>
        <v>63.812199818694914</v>
      </c>
      <c r="CM31" s="29"/>
      <c r="CN31" s="217"/>
      <c r="CO31" s="217"/>
      <c r="CP31" s="199"/>
      <c r="CQ31" s="447"/>
      <c r="CR31" s="447"/>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row>
    <row r="32" spans="2:154" x14ac:dyDescent="0.3">
      <c r="B32" s="20" t="s">
        <v>10</v>
      </c>
      <c r="C32" s="784">
        <v>195</v>
      </c>
      <c r="D32" s="784">
        <v>215</v>
      </c>
      <c r="E32" s="784">
        <v>205</v>
      </c>
      <c r="F32" s="784">
        <v>195</v>
      </c>
      <c r="G32" s="784">
        <v>210</v>
      </c>
      <c r="H32" s="784">
        <v>205</v>
      </c>
      <c r="I32" s="784">
        <f t="shared" ref="I32:N32" si="85">SUM(I33:I37)</f>
        <v>144.371088411681</v>
      </c>
      <c r="J32" s="784">
        <f t="shared" si="85"/>
        <v>129.77199999999999</v>
      </c>
      <c r="K32" s="784">
        <f t="shared" si="85"/>
        <v>134.92660999999998</v>
      </c>
      <c r="L32" s="784">
        <f t="shared" si="85"/>
        <v>105.9654</v>
      </c>
      <c r="M32" s="784">
        <f t="shared" si="85"/>
        <v>89.0715</v>
      </c>
      <c r="N32" s="784">
        <f t="shared" si="85"/>
        <v>88.432300080977953</v>
      </c>
      <c r="O32" s="210">
        <f t="shared" si="11"/>
        <v>-0.15942845494850211</v>
      </c>
      <c r="P32" s="210">
        <f t="shared" si="11"/>
        <v>-7.1762563673234414E-3</v>
      </c>
      <c r="Q32" s="544"/>
      <c r="R32" s="31">
        <v>55</v>
      </c>
      <c r="S32" s="31">
        <v>60</v>
      </c>
      <c r="T32" s="31">
        <v>60</v>
      </c>
      <c r="U32" s="31">
        <v>50</v>
      </c>
      <c r="V32" s="31">
        <v>50</v>
      </c>
      <c r="W32" s="31">
        <v>50</v>
      </c>
      <c r="X32" s="31">
        <v>50</v>
      </c>
      <c r="Y32" s="31">
        <v>50</v>
      </c>
      <c r="Z32" s="31">
        <v>50</v>
      </c>
      <c r="AA32" s="31">
        <v>50</v>
      </c>
      <c r="AB32" s="31">
        <v>55</v>
      </c>
      <c r="AC32" s="31">
        <v>50</v>
      </c>
      <c r="AD32" s="31">
        <v>50</v>
      </c>
      <c r="AE32" s="31">
        <v>65</v>
      </c>
      <c r="AF32" s="31">
        <v>55</v>
      </c>
      <c r="AG32" s="31">
        <v>50</v>
      </c>
      <c r="AH32" s="31">
        <v>50</v>
      </c>
      <c r="AI32" s="31">
        <v>55</v>
      </c>
      <c r="AJ32" s="31">
        <v>35.253865920000003</v>
      </c>
      <c r="AK32" s="31">
        <v>35.729599999999998</v>
      </c>
      <c r="AL32" s="31">
        <v>37.484800000000007</v>
      </c>
      <c r="AM32" s="31">
        <v>35.900320000000001</v>
      </c>
      <c r="AN32" s="31">
        <v>32.069000000000003</v>
      </c>
      <c r="AO32" s="31">
        <v>29.286999999999999</v>
      </c>
      <c r="AP32" s="31">
        <v>32.602000000000004</v>
      </c>
      <c r="AQ32" s="31">
        <v>35.814</v>
      </c>
      <c r="AR32" s="31">
        <v>33.107999999999997</v>
      </c>
      <c r="AS32" s="31">
        <v>35.045249999999996</v>
      </c>
      <c r="AT32" s="31">
        <v>34.968000000000004</v>
      </c>
      <c r="AU32" s="31">
        <v>31.80536</v>
      </c>
      <c r="AV32" s="31">
        <v>29.650399999999998</v>
      </c>
      <c r="AW32" s="31">
        <v>26.92</v>
      </c>
      <c r="AX32" s="31">
        <v>25.78</v>
      </c>
      <c r="AY32" s="31">
        <v>23.614999999999998</v>
      </c>
      <c r="AZ32" s="31">
        <v>22.503</v>
      </c>
      <c r="BA32" s="31">
        <v>22.591999999999999</v>
      </c>
      <c r="BB32" s="31">
        <v>22.015999999999998</v>
      </c>
      <c r="BC32" s="31">
        <v>22.2605</v>
      </c>
      <c r="BD32" s="31">
        <v>22.265000000000001</v>
      </c>
      <c r="BE32" s="31"/>
      <c r="BF32" s="31">
        <f t="shared" ref="BF32:BI32" si="86">SUM(BF33:BF37)</f>
        <v>100</v>
      </c>
      <c r="BG32" s="31">
        <f t="shared" si="86"/>
        <v>115</v>
      </c>
      <c r="BH32" s="31">
        <f t="shared" si="86"/>
        <v>110</v>
      </c>
      <c r="BI32" s="31">
        <f t="shared" si="86"/>
        <v>100</v>
      </c>
      <c r="BJ32" s="31">
        <f>SUM(BJ33:BJ37)</f>
        <v>100</v>
      </c>
      <c r="BK32" s="31">
        <f t="shared" ref="BK32:BN32" si="87">SUM(BK33:BK37)</f>
        <v>100</v>
      </c>
      <c r="BL32" s="31">
        <f t="shared" si="87"/>
        <v>105</v>
      </c>
      <c r="BM32" s="31">
        <f t="shared" si="87"/>
        <v>115</v>
      </c>
      <c r="BN32" s="31">
        <f t="shared" si="87"/>
        <v>105</v>
      </c>
      <c r="BO32" s="31">
        <f>SUM(BO33:BO37)</f>
        <v>105</v>
      </c>
      <c r="BP32" s="31">
        <f t="shared" si="35"/>
        <v>70.98346592</v>
      </c>
      <c r="BQ32" s="31">
        <f t="shared" si="36"/>
        <v>73.385120000000001</v>
      </c>
      <c r="BR32" s="31">
        <f>AN32+AO32</f>
        <v>61.356000000000002</v>
      </c>
      <c r="BS32" s="31">
        <f t="shared" si="30"/>
        <v>68.415999999999997</v>
      </c>
      <c r="BT32" s="31">
        <f>AR32+AS32</f>
        <v>68.153249999999986</v>
      </c>
      <c r="BU32" s="31">
        <f t="shared" si="28"/>
        <v>66.773359999999997</v>
      </c>
      <c r="BV32" s="31">
        <f t="shared" si="16"/>
        <v>56.570399999999999</v>
      </c>
      <c r="BW32" s="31">
        <f t="shared" si="29"/>
        <v>49.394999999999996</v>
      </c>
      <c r="BX32" s="31">
        <f t="shared" si="17"/>
        <v>45.094999999999999</v>
      </c>
      <c r="BY32" s="31">
        <f t="shared" si="18"/>
        <v>44.280999999999999</v>
      </c>
      <c r="BZ32" s="31"/>
      <c r="CA32" s="785" t="s">
        <v>10</v>
      </c>
      <c r="CB32" s="31">
        <f t="shared" si="67"/>
        <v>195</v>
      </c>
      <c r="CC32" s="31">
        <f t="shared" si="67"/>
        <v>215</v>
      </c>
      <c r="CD32" s="31">
        <f t="shared" si="67"/>
        <v>205</v>
      </c>
      <c r="CE32" s="31">
        <f t="shared" si="67"/>
        <v>195</v>
      </c>
      <c r="CF32" s="31">
        <f t="shared" si="67"/>
        <v>210</v>
      </c>
      <c r="CG32" s="31">
        <f t="shared" si="67"/>
        <v>205</v>
      </c>
      <c r="CH32" s="31">
        <f t="shared" si="67"/>
        <v>144.371088411681</v>
      </c>
      <c r="CI32" s="31">
        <f t="shared" si="67"/>
        <v>129.77199999999999</v>
      </c>
      <c r="CJ32" s="31">
        <f t="shared" si="67"/>
        <v>134.92660999999998</v>
      </c>
      <c r="CK32" s="31">
        <f t="shared" si="67"/>
        <v>105.9654</v>
      </c>
      <c r="CL32" s="31">
        <f t="shared" si="67"/>
        <v>89.0715</v>
      </c>
      <c r="CM32" s="31">
        <f>N32</f>
        <v>88.432300080977953</v>
      </c>
      <c r="CN32" s="210">
        <f t="shared" si="37"/>
        <v>-0.15942845494850211</v>
      </c>
      <c r="CO32" s="210">
        <f>P32</f>
        <v>-7.1762563673234414E-3</v>
      </c>
      <c r="CP32" s="544"/>
      <c r="CQ32" s="444">
        <f t="shared" ref="CQ32:EC32" si="88">R32</f>
        <v>55</v>
      </c>
      <c r="CR32" s="444">
        <f t="shared" si="88"/>
        <v>60</v>
      </c>
      <c r="CS32" s="444">
        <f t="shared" si="88"/>
        <v>60</v>
      </c>
      <c r="CT32" s="444">
        <f t="shared" si="88"/>
        <v>50</v>
      </c>
      <c r="CU32" s="444">
        <f t="shared" si="88"/>
        <v>50</v>
      </c>
      <c r="CV32" s="444">
        <f t="shared" si="88"/>
        <v>50</v>
      </c>
      <c r="CW32" s="444">
        <f t="shared" si="88"/>
        <v>50</v>
      </c>
      <c r="CX32" s="444">
        <f t="shared" si="88"/>
        <v>50</v>
      </c>
      <c r="CY32" s="444">
        <f t="shared" si="88"/>
        <v>50</v>
      </c>
      <c r="CZ32" s="444">
        <f t="shared" si="88"/>
        <v>50</v>
      </c>
      <c r="DA32" s="444">
        <f t="shared" si="88"/>
        <v>55</v>
      </c>
      <c r="DB32" s="444">
        <f t="shared" si="88"/>
        <v>50</v>
      </c>
      <c r="DC32" s="444">
        <f t="shared" si="88"/>
        <v>50</v>
      </c>
      <c r="DD32" s="444">
        <f t="shared" si="88"/>
        <v>65</v>
      </c>
      <c r="DE32" s="444">
        <f t="shared" si="88"/>
        <v>55</v>
      </c>
      <c r="DF32" s="444">
        <f t="shared" si="88"/>
        <v>50</v>
      </c>
      <c r="DG32" s="444">
        <f t="shared" si="88"/>
        <v>50</v>
      </c>
      <c r="DH32" s="444">
        <f t="shared" si="88"/>
        <v>55</v>
      </c>
      <c r="DI32" s="444">
        <f t="shared" si="88"/>
        <v>35.253865920000003</v>
      </c>
      <c r="DJ32" s="444">
        <f t="shared" si="88"/>
        <v>35.729599999999998</v>
      </c>
      <c r="DK32" s="444">
        <f t="shared" si="88"/>
        <v>37.484800000000007</v>
      </c>
      <c r="DL32" s="444">
        <f t="shared" si="88"/>
        <v>35.900320000000001</v>
      </c>
      <c r="DM32" s="444">
        <f t="shared" si="88"/>
        <v>32.069000000000003</v>
      </c>
      <c r="DN32" s="444">
        <f t="shared" si="88"/>
        <v>29.286999999999999</v>
      </c>
      <c r="DO32" s="444">
        <f t="shared" si="88"/>
        <v>32.602000000000004</v>
      </c>
      <c r="DP32" s="444">
        <f t="shared" si="88"/>
        <v>35.814</v>
      </c>
      <c r="DQ32" s="444">
        <f t="shared" si="88"/>
        <v>33.107999999999997</v>
      </c>
      <c r="DR32" s="444">
        <f t="shared" si="88"/>
        <v>35.045249999999996</v>
      </c>
      <c r="DS32" s="444">
        <f t="shared" si="88"/>
        <v>34.968000000000004</v>
      </c>
      <c r="DT32" s="444">
        <f t="shared" si="88"/>
        <v>31.80536</v>
      </c>
      <c r="DU32" s="444">
        <f t="shared" si="88"/>
        <v>29.650399999999998</v>
      </c>
      <c r="DV32" s="444">
        <f t="shared" si="88"/>
        <v>26.92</v>
      </c>
      <c r="DW32" s="444">
        <f t="shared" si="88"/>
        <v>25.78</v>
      </c>
      <c r="DX32" s="444">
        <f t="shared" si="88"/>
        <v>23.614999999999998</v>
      </c>
      <c r="DY32" s="444">
        <f t="shared" si="88"/>
        <v>22.503</v>
      </c>
      <c r="DZ32" s="444">
        <f t="shared" si="88"/>
        <v>22.591999999999999</v>
      </c>
      <c r="EA32" s="444">
        <f t="shared" si="88"/>
        <v>22.015999999999998</v>
      </c>
      <c r="EB32" s="444">
        <f t="shared" si="88"/>
        <v>22.2605</v>
      </c>
      <c r="EC32" s="444">
        <f t="shared" si="88"/>
        <v>22.265000000000001</v>
      </c>
      <c r="ED32" s="444"/>
      <c r="EE32" s="444">
        <f t="shared" ref="EE32:EX32" si="89">BF32</f>
        <v>100</v>
      </c>
      <c r="EF32" s="444">
        <f t="shared" si="89"/>
        <v>115</v>
      </c>
      <c r="EG32" s="444">
        <f t="shared" si="89"/>
        <v>110</v>
      </c>
      <c r="EH32" s="444">
        <f t="shared" si="89"/>
        <v>100</v>
      </c>
      <c r="EI32" s="444">
        <f t="shared" si="89"/>
        <v>100</v>
      </c>
      <c r="EJ32" s="444">
        <f t="shared" si="89"/>
        <v>100</v>
      </c>
      <c r="EK32" s="444">
        <f t="shared" si="89"/>
        <v>105</v>
      </c>
      <c r="EL32" s="444">
        <f t="shared" si="89"/>
        <v>115</v>
      </c>
      <c r="EM32" s="444">
        <f t="shared" si="89"/>
        <v>105</v>
      </c>
      <c r="EN32" s="444">
        <f t="shared" si="89"/>
        <v>105</v>
      </c>
      <c r="EO32" s="444">
        <f t="shared" si="89"/>
        <v>70.98346592</v>
      </c>
      <c r="EP32" s="444">
        <f t="shared" si="89"/>
        <v>73.385120000000001</v>
      </c>
      <c r="EQ32" s="444">
        <f t="shared" si="89"/>
        <v>61.356000000000002</v>
      </c>
      <c r="ER32" s="444">
        <f t="shared" si="89"/>
        <v>68.415999999999997</v>
      </c>
      <c r="ES32" s="444">
        <f t="shared" si="89"/>
        <v>68.153249999999986</v>
      </c>
      <c r="ET32" s="444">
        <f t="shared" si="89"/>
        <v>66.773359999999997</v>
      </c>
      <c r="EU32" s="444">
        <f t="shared" si="89"/>
        <v>56.570399999999999</v>
      </c>
      <c r="EV32" s="444">
        <f t="shared" si="89"/>
        <v>49.394999999999996</v>
      </c>
      <c r="EW32" s="444">
        <f t="shared" si="89"/>
        <v>45.094999999999999</v>
      </c>
      <c r="EX32" s="444">
        <f t="shared" si="89"/>
        <v>44.280999999999999</v>
      </c>
    </row>
    <row r="33" spans="2:154"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23.782090500000002</v>
      </c>
      <c r="N33" s="524">
        <v>23.39034337141867</v>
      </c>
      <c r="O33" s="208">
        <f t="shared" si="11"/>
        <v>-0.16256491593750022</v>
      </c>
      <c r="P33" s="208">
        <f t="shared" si="11"/>
        <v>-1.6472358835794232E-2</v>
      </c>
      <c r="Q33" s="544"/>
      <c r="R33" s="7">
        <v>5</v>
      </c>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c r="AK33" s="7"/>
      <c r="AL33" s="7"/>
      <c r="AM33" s="7"/>
      <c r="AN33" s="7"/>
      <c r="AO33" s="7"/>
      <c r="AP33" s="7"/>
      <c r="AQ33" s="7"/>
      <c r="AR33" s="7"/>
      <c r="AS33" s="7"/>
      <c r="AT33" s="7"/>
      <c r="AU33" s="7"/>
      <c r="AV33" s="7"/>
      <c r="AW33" s="7"/>
      <c r="AX33" s="7"/>
      <c r="AY33" s="7"/>
      <c r="AZ33" s="7"/>
      <c r="BA33" s="7"/>
      <c r="BB33" s="7"/>
      <c r="BC33" s="7"/>
      <c r="BD33" s="7"/>
      <c r="BE33" s="7"/>
      <c r="BF33" s="7">
        <f t="shared" ref="BF33:BF37" si="90">D33-BG33</f>
        <v>5</v>
      </c>
      <c r="BG33" s="7">
        <f t="shared" ref="BG33:BG37" si="91">SUM(R33:S33)</f>
        <v>10</v>
      </c>
      <c r="BH33" s="7">
        <f t="shared" ref="BH33:BH37" si="92">SUM(T33:U33)</f>
        <v>10</v>
      </c>
      <c r="BI33" s="7">
        <f t="shared" ref="BI33:BI37" si="93">SUM(V33:W33)</f>
        <v>10</v>
      </c>
      <c r="BJ33" s="7">
        <f t="shared" ref="BJ33:BJ37" si="94">SUM(X33:Y33)</f>
        <v>10</v>
      </c>
      <c r="BK33" s="7">
        <f t="shared" ref="BK33:BK37" si="95">SUM(Z33:AA33)</f>
        <v>10</v>
      </c>
      <c r="BL33" s="7">
        <f t="shared" ref="BL33:BL37" si="96">SUM(AB33:AC33)</f>
        <v>10</v>
      </c>
      <c r="BM33" s="7">
        <f t="shared" ref="BM33:BM37" si="97">SUM(AD33:AE33)</f>
        <v>10</v>
      </c>
      <c r="BN33" s="7">
        <f t="shared" ref="BN33:BN37" si="98">SUM(AF33:AG33)</f>
        <v>10</v>
      </c>
      <c r="BO33" s="7">
        <f t="shared" ref="BO33:BO37" si="99">SUM(AH33:AI33)</f>
        <v>10</v>
      </c>
      <c r="BP33" s="7"/>
      <c r="BQ33" s="7"/>
      <c r="BR33" s="7"/>
      <c r="BS33" s="31"/>
      <c r="BT33" s="37"/>
      <c r="BU33" s="37"/>
      <c r="BV33" s="37"/>
      <c r="BW33" s="37">
        <f t="shared" si="29"/>
        <v>0</v>
      </c>
      <c r="BX33" s="37">
        <f t="shared" si="17"/>
        <v>0</v>
      </c>
      <c r="BY33" s="37">
        <f t="shared" si="18"/>
        <v>0</v>
      </c>
      <c r="BZ33" s="37"/>
      <c r="CA33" s="10" t="s">
        <v>15</v>
      </c>
      <c r="CB33" s="7">
        <f t="shared" si="67"/>
        <v>10</v>
      </c>
      <c r="CC33" s="7">
        <f t="shared" si="67"/>
        <v>15</v>
      </c>
      <c r="CD33" s="7">
        <f t="shared" si="67"/>
        <v>15</v>
      </c>
      <c r="CE33" s="7">
        <f t="shared" si="67"/>
        <v>10</v>
      </c>
      <c r="CF33" s="7">
        <f t="shared" si="67"/>
        <v>15</v>
      </c>
      <c r="CG33" s="7">
        <f t="shared" si="67"/>
        <v>15</v>
      </c>
      <c r="CH33" s="7">
        <f t="shared" si="67"/>
        <v>38.113967340683786</v>
      </c>
      <c r="CI33" s="7">
        <f t="shared" si="67"/>
        <v>35.038440000000001</v>
      </c>
      <c r="CJ33" s="7">
        <f t="shared" si="67"/>
        <v>35.485698429999999</v>
      </c>
      <c r="CK33" s="7">
        <f t="shared" si="67"/>
        <v>28.398727200000003</v>
      </c>
      <c r="CL33" s="7">
        <f t="shared" si="67"/>
        <v>23.782090500000002</v>
      </c>
      <c r="CM33" s="7"/>
      <c r="CN33" s="208"/>
      <c r="CO33" s="208"/>
      <c r="CP33" s="199"/>
      <c r="CQ33" s="439"/>
      <c r="CR33" s="43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439"/>
      <c r="EG33" s="439"/>
      <c r="EH33" s="679"/>
      <c r="EI33" s="679"/>
      <c r="EJ33" s="679"/>
      <c r="EK33" s="679"/>
      <c r="EL33" s="679"/>
      <c r="EM33" s="679"/>
      <c r="EN33" s="679"/>
      <c r="EO33" s="679"/>
      <c r="EP33" s="679"/>
      <c r="EQ33" s="679"/>
      <c r="ER33" s="679"/>
      <c r="ES33" s="679"/>
      <c r="ET33" s="679"/>
      <c r="EU33" s="679"/>
      <c r="EV33" s="679"/>
      <c r="EW33" s="679"/>
      <c r="EX33" s="679"/>
    </row>
    <row r="34" spans="2:154"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15.9437985</v>
      </c>
      <c r="N34" s="524">
        <v>16.271543214899943</v>
      </c>
      <c r="O34" s="208">
        <f t="shared" si="11"/>
        <v>-0.18669023478801006</v>
      </c>
      <c r="P34" s="208">
        <f t="shared" si="11"/>
        <v>2.0556250438058532E-2</v>
      </c>
      <c r="Q34" s="544"/>
      <c r="R34" s="7">
        <v>0</v>
      </c>
      <c r="S34" s="7">
        <v>5</v>
      </c>
      <c r="T34" s="7">
        <v>5</v>
      </c>
      <c r="U34" s="7">
        <v>0</v>
      </c>
      <c r="V34" s="7">
        <v>0</v>
      </c>
      <c r="W34" s="7">
        <v>0</v>
      </c>
      <c r="X34" s="7">
        <v>0</v>
      </c>
      <c r="Y34" s="7">
        <v>0</v>
      </c>
      <c r="Z34" s="7">
        <v>0</v>
      </c>
      <c r="AA34" s="7">
        <v>0</v>
      </c>
      <c r="AB34" s="7">
        <v>5</v>
      </c>
      <c r="AC34" s="7">
        <v>0</v>
      </c>
      <c r="AD34" s="7">
        <v>0</v>
      </c>
      <c r="AE34" s="7">
        <v>5</v>
      </c>
      <c r="AF34" s="7">
        <v>5</v>
      </c>
      <c r="AG34" s="7">
        <v>0</v>
      </c>
      <c r="AH34" s="7">
        <v>0</v>
      </c>
      <c r="AI34" s="7">
        <v>5</v>
      </c>
      <c r="AJ34" s="7"/>
      <c r="AK34" s="7"/>
      <c r="AL34" s="7"/>
      <c r="AM34" s="7"/>
      <c r="AN34" s="7"/>
      <c r="AO34" s="7"/>
      <c r="AP34" s="7"/>
      <c r="AQ34" s="7"/>
      <c r="AR34" s="7"/>
      <c r="AS34" s="7"/>
      <c r="AT34" s="7"/>
      <c r="AU34" s="7"/>
      <c r="AV34" s="7"/>
      <c r="AW34" s="7"/>
      <c r="AX34" s="7"/>
      <c r="AY34" s="7"/>
      <c r="AZ34" s="7"/>
      <c r="BA34" s="7"/>
      <c r="BB34" s="7"/>
      <c r="BC34" s="7"/>
      <c r="BD34" s="7"/>
      <c r="BE34" s="7"/>
      <c r="BF34" s="7">
        <f t="shared" si="90"/>
        <v>5</v>
      </c>
      <c r="BG34" s="7">
        <f t="shared" si="91"/>
        <v>5</v>
      </c>
      <c r="BH34" s="7">
        <f t="shared" si="92"/>
        <v>5</v>
      </c>
      <c r="BI34" s="7">
        <f t="shared" si="93"/>
        <v>0</v>
      </c>
      <c r="BJ34" s="7">
        <f t="shared" si="94"/>
        <v>0</v>
      </c>
      <c r="BK34" s="7">
        <f t="shared" si="95"/>
        <v>0</v>
      </c>
      <c r="BL34" s="7">
        <f t="shared" si="96"/>
        <v>5</v>
      </c>
      <c r="BM34" s="7">
        <f t="shared" si="97"/>
        <v>5</v>
      </c>
      <c r="BN34" s="7">
        <f t="shared" si="98"/>
        <v>5</v>
      </c>
      <c r="BO34" s="7">
        <f t="shared" si="99"/>
        <v>5</v>
      </c>
      <c r="BP34" s="7"/>
      <c r="BQ34" s="7"/>
      <c r="BR34" s="7"/>
      <c r="BS34" s="31"/>
      <c r="BT34" s="37"/>
      <c r="BU34" s="37"/>
      <c r="BV34" s="37"/>
      <c r="BW34" s="37">
        <f t="shared" si="29"/>
        <v>0</v>
      </c>
      <c r="BX34" s="37">
        <f t="shared" si="17"/>
        <v>0</v>
      </c>
      <c r="BY34" s="37">
        <f t="shared" si="18"/>
        <v>0</v>
      </c>
      <c r="BZ34" s="37"/>
      <c r="CA34" s="10" t="s">
        <v>16</v>
      </c>
      <c r="CB34" s="7">
        <f t="shared" si="67"/>
        <v>5</v>
      </c>
      <c r="CC34" s="7">
        <f t="shared" si="67"/>
        <v>10</v>
      </c>
      <c r="CD34" s="7">
        <f t="shared" si="67"/>
        <v>10</v>
      </c>
      <c r="CE34" s="7">
        <f t="shared" si="67"/>
        <v>10</v>
      </c>
      <c r="CF34" s="7">
        <f t="shared" si="67"/>
        <v>10</v>
      </c>
      <c r="CG34" s="7">
        <f t="shared" si="67"/>
        <v>10</v>
      </c>
      <c r="CH34" s="7">
        <f t="shared" si="67"/>
        <v>27.286135709807709</v>
      </c>
      <c r="CI34" s="7">
        <f t="shared" si="67"/>
        <v>22.710099999999997</v>
      </c>
      <c r="CJ34" s="7">
        <f t="shared" si="67"/>
        <v>24.826496239999997</v>
      </c>
      <c r="CK34" s="7">
        <f t="shared" si="67"/>
        <v>19.603598999999999</v>
      </c>
      <c r="CL34" s="7">
        <f t="shared" si="67"/>
        <v>15.9437985</v>
      </c>
      <c r="CM34" s="7"/>
      <c r="CN34" s="208"/>
      <c r="CO34" s="208"/>
      <c r="CP34" s="221"/>
      <c r="CQ34" s="439"/>
      <c r="CR34" s="439"/>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439"/>
      <c r="EG34" s="439"/>
      <c r="EH34" s="679"/>
      <c r="EI34" s="679"/>
      <c r="EJ34" s="679"/>
      <c r="EK34" s="679"/>
      <c r="EL34" s="679"/>
      <c r="EM34" s="679"/>
      <c r="EN34" s="679"/>
      <c r="EO34" s="679"/>
      <c r="EP34" s="679"/>
      <c r="EQ34" s="679"/>
      <c r="ER34" s="679"/>
      <c r="ES34" s="679"/>
      <c r="ET34" s="679"/>
      <c r="EU34" s="679"/>
      <c r="EV34" s="679"/>
      <c r="EW34" s="679"/>
      <c r="EX34" s="679"/>
    </row>
    <row r="35" spans="2:154"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11.668366500000001</v>
      </c>
      <c r="N35" s="524">
        <v>11.805712060810558</v>
      </c>
      <c r="O35" s="208">
        <f t="shared" si="11"/>
        <v>-0.1529625199865674</v>
      </c>
      <c r="P35" s="208">
        <f t="shared" si="11"/>
        <v>1.1770761640933713E-2</v>
      </c>
      <c r="Q35" s="544"/>
      <c r="R35" s="7">
        <v>5</v>
      </c>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c r="AK35" s="7"/>
      <c r="AL35" s="7"/>
      <c r="AM35" s="7"/>
      <c r="AN35" s="7"/>
      <c r="AO35" s="7"/>
      <c r="AP35" s="7"/>
      <c r="AQ35" s="7"/>
      <c r="AR35" s="7"/>
      <c r="AS35" s="7"/>
      <c r="AT35" s="7"/>
      <c r="AU35" s="7"/>
      <c r="AV35" s="7"/>
      <c r="AW35" s="7"/>
      <c r="AX35" s="7"/>
      <c r="AY35" s="7"/>
      <c r="AZ35" s="7"/>
      <c r="BA35" s="7"/>
      <c r="BB35" s="7"/>
      <c r="BC35" s="7"/>
      <c r="BD35" s="7"/>
      <c r="BE35" s="7"/>
      <c r="BF35" s="7">
        <f t="shared" si="90"/>
        <v>5</v>
      </c>
      <c r="BG35" s="7">
        <f t="shared" si="91"/>
        <v>10</v>
      </c>
      <c r="BH35" s="7">
        <f t="shared" si="92"/>
        <v>10</v>
      </c>
      <c r="BI35" s="7">
        <f t="shared" si="93"/>
        <v>10</v>
      </c>
      <c r="BJ35" s="7">
        <f t="shared" si="94"/>
        <v>10</v>
      </c>
      <c r="BK35" s="7">
        <f t="shared" si="95"/>
        <v>10</v>
      </c>
      <c r="BL35" s="7">
        <f t="shared" si="96"/>
        <v>10</v>
      </c>
      <c r="BM35" s="7">
        <f t="shared" si="97"/>
        <v>10</v>
      </c>
      <c r="BN35" s="7">
        <f t="shared" si="98"/>
        <v>10</v>
      </c>
      <c r="BO35" s="7">
        <f t="shared" si="99"/>
        <v>10</v>
      </c>
      <c r="BP35" s="7"/>
      <c r="BQ35" s="7"/>
      <c r="BR35" s="7"/>
      <c r="BS35" s="31"/>
      <c r="BT35" s="37"/>
      <c r="BU35" s="37"/>
      <c r="BV35" s="37"/>
      <c r="BW35" s="37">
        <f t="shared" si="29"/>
        <v>0</v>
      </c>
      <c r="BX35" s="37">
        <f t="shared" si="17"/>
        <v>0</v>
      </c>
      <c r="BY35" s="37">
        <f t="shared" si="18"/>
        <v>0</v>
      </c>
      <c r="BZ35" s="37"/>
      <c r="CA35" s="10" t="s">
        <v>17</v>
      </c>
      <c r="CB35" s="7">
        <f t="shared" si="67"/>
        <v>15</v>
      </c>
      <c r="CC35" s="7">
        <f t="shared" si="67"/>
        <v>15</v>
      </c>
      <c r="CD35" s="7">
        <f t="shared" si="67"/>
        <v>15</v>
      </c>
      <c r="CE35" s="7">
        <f t="shared" si="67"/>
        <v>15</v>
      </c>
      <c r="CF35" s="7">
        <f t="shared" si="67"/>
        <v>15</v>
      </c>
      <c r="CG35" s="7">
        <f t="shared" si="67"/>
        <v>15</v>
      </c>
      <c r="CH35" s="7">
        <f t="shared" si="67"/>
        <v>19.634468023988617</v>
      </c>
      <c r="CI35" s="7">
        <f t="shared" si="67"/>
        <v>16.221499999999999</v>
      </c>
      <c r="CJ35" s="7">
        <f t="shared" si="67"/>
        <v>17.405532689999998</v>
      </c>
      <c r="CK35" s="7">
        <f t="shared" si="67"/>
        <v>13.775502000000001</v>
      </c>
      <c r="CL35" s="7">
        <f t="shared" si="67"/>
        <v>11.668366500000001</v>
      </c>
      <c r="CM35" s="7"/>
      <c r="CN35" s="208"/>
      <c r="CO35" s="208"/>
      <c r="CP35" s="221"/>
      <c r="CQ35" s="439"/>
      <c r="CR35" s="439"/>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679"/>
      <c r="EI35" s="679"/>
      <c r="EJ35" s="679"/>
      <c r="EK35" s="679"/>
      <c r="EL35" s="679"/>
      <c r="EM35" s="679"/>
      <c r="EN35" s="679"/>
      <c r="EO35" s="679"/>
      <c r="EP35" s="679"/>
      <c r="EQ35" s="679"/>
      <c r="ER35" s="679"/>
      <c r="ES35" s="679"/>
      <c r="ET35" s="679"/>
      <c r="EU35" s="679"/>
      <c r="EV35" s="679"/>
      <c r="EW35" s="679"/>
      <c r="EX35" s="679"/>
    </row>
    <row r="36" spans="2:154"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19.417587000000001</v>
      </c>
      <c r="N36" s="524">
        <v>18.526566866964881</v>
      </c>
      <c r="O36" s="208">
        <f t="shared" si="11"/>
        <v>-0.14371683728398799</v>
      </c>
      <c r="P36" s="208">
        <f t="shared" si="11"/>
        <v>-4.5887273894285596E-2</v>
      </c>
      <c r="Q36" s="544"/>
      <c r="R36" s="7">
        <v>20</v>
      </c>
      <c r="S36" s="7">
        <v>15</v>
      </c>
      <c r="T36" s="7">
        <v>15</v>
      </c>
      <c r="U36" s="7">
        <v>15</v>
      </c>
      <c r="V36" s="7">
        <v>20</v>
      </c>
      <c r="W36" s="7">
        <v>20</v>
      </c>
      <c r="X36" s="7">
        <v>20</v>
      </c>
      <c r="Y36" s="7">
        <v>20</v>
      </c>
      <c r="Z36" s="7">
        <v>20</v>
      </c>
      <c r="AA36" s="7">
        <v>20</v>
      </c>
      <c r="AB36" s="7">
        <v>20</v>
      </c>
      <c r="AC36" s="7">
        <v>20</v>
      </c>
      <c r="AD36" s="7">
        <v>20</v>
      </c>
      <c r="AE36" s="7">
        <v>30</v>
      </c>
      <c r="AF36" s="7">
        <v>20</v>
      </c>
      <c r="AG36" s="7">
        <v>20</v>
      </c>
      <c r="AH36" s="7">
        <v>20</v>
      </c>
      <c r="AI36" s="7">
        <v>20</v>
      </c>
      <c r="AJ36" s="7"/>
      <c r="AK36" s="7"/>
      <c r="AL36" s="7"/>
      <c r="AM36" s="7"/>
      <c r="AN36" s="7"/>
      <c r="AO36" s="7"/>
      <c r="AP36" s="7"/>
      <c r="AQ36" s="7"/>
      <c r="AR36" s="7"/>
      <c r="AS36" s="7"/>
      <c r="AT36" s="7"/>
      <c r="AU36" s="7"/>
      <c r="AV36" s="7"/>
      <c r="AW36" s="7"/>
      <c r="AX36" s="7"/>
      <c r="AY36" s="7"/>
      <c r="AZ36" s="7"/>
      <c r="BA36" s="7"/>
      <c r="BB36" s="7"/>
      <c r="BC36" s="7"/>
      <c r="BD36" s="7"/>
      <c r="BE36" s="7"/>
      <c r="BF36" s="7">
        <f t="shared" si="90"/>
        <v>35</v>
      </c>
      <c r="BG36" s="7">
        <f t="shared" si="91"/>
        <v>35</v>
      </c>
      <c r="BH36" s="7">
        <f t="shared" si="92"/>
        <v>30</v>
      </c>
      <c r="BI36" s="7">
        <f t="shared" si="93"/>
        <v>40</v>
      </c>
      <c r="BJ36" s="7">
        <f t="shared" si="94"/>
        <v>40</v>
      </c>
      <c r="BK36" s="7">
        <f t="shared" si="95"/>
        <v>40</v>
      </c>
      <c r="BL36" s="7">
        <f t="shared" si="96"/>
        <v>40</v>
      </c>
      <c r="BM36" s="7">
        <f t="shared" si="97"/>
        <v>50</v>
      </c>
      <c r="BN36" s="7">
        <f t="shared" si="98"/>
        <v>40</v>
      </c>
      <c r="BO36" s="7">
        <f t="shared" si="99"/>
        <v>40</v>
      </c>
      <c r="BP36" s="7"/>
      <c r="BQ36" s="7"/>
      <c r="BR36" s="7"/>
      <c r="BS36" s="31"/>
      <c r="BT36" s="37"/>
      <c r="BU36" s="37"/>
      <c r="BV36" s="37"/>
      <c r="BW36" s="37">
        <f t="shared" si="29"/>
        <v>0</v>
      </c>
      <c r="BX36" s="37">
        <f t="shared" si="17"/>
        <v>0</v>
      </c>
      <c r="BY36" s="37">
        <f t="shared" si="18"/>
        <v>0</v>
      </c>
      <c r="BZ36" s="37"/>
      <c r="CA36" s="10" t="s">
        <v>18</v>
      </c>
      <c r="CB36" s="7">
        <f t="shared" si="67"/>
        <v>75</v>
      </c>
      <c r="CC36" s="7">
        <f t="shared" si="67"/>
        <v>70</v>
      </c>
      <c r="CD36" s="7">
        <f t="shared" si="67"/>
        <v>70</v>
      </c>
      <c r="CE36" s="7">
        <f t="shared" si="67"/>
        <v>80</v>
      </c>
      <c r="CF36" s="7">
        <f t="shared" si="67"/>
        <v>90</v>
      </c>
      <c r="CG36" s="7">
        <f t="shared" si="67"/>
        <v>85</v>
      </c>
      <c r="CH36" s="7">
        <f t="shared" si="67"/>
        <v>28.007991151866115</v>
      </c>
      <c r="CI36" s="7">
        <f t="shared" si="67"/>
        <v>30.885735999999998</v>
      </c>
      <c r="CJ36" s="7">
        <f t="shared" si="67"/>
        <v>31.033120299999997</v>
      </c>
      <c r="CK36" s="7">
        <f t="shared" si="67"/>
        <v>22.676595599999999</v>
      </c>
      <c r="CL36" s="7">
        <f t="shared" si="67"/>
        <v>19.417587000000001</v>
      </c>
      <c r="CM36" s="7"/>
      <c r="CN36" s="208"/>
      <c r="CO36" s="208"/>
      <c r="CP36" s="199"/>
      <c r="CQ36" s="439"/>
      <c r="CR36" s="43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679"/>
      <c r="EI36" s="679"/>
      <c r="EJ36" s="679"/>
      <c r="EK36" s="679"/>
      <c r="EL36" s="679"/>
      <c r="EM36" s="679"/>
      <c r="EN36" s="679"/>
      <c r="EO36" s="679"/>
      <c r="EP36" s="679"/>
      <c r="EQ36" s="679"/>
      <c r="ER36" s="679"/>
      <c r="ES36" s="679"/>
      <c r="ET36" s="679"/>
      <c r="EU36" s="679"/>
      <c r="EV36" s="679"/>
      <c r="EW36" s="679"/>
      <c r="EX36" s="679"/>
    </row>
    <row r="37" spans="2:154"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18.259657499999999</v>
      </c>
      <c r="N37" s="184">
        <v>18.438134566883903</v>
      </c>
      <c r="O37" s="217">
        <f t="shared" si="11"/>
        <v>-0.15114696189380761</v>
      </c>
      <c r="P37" s="618">
        <f t="shared" si="11"/>
        <v>9.7743929142102282E-3</v>
      </c>
      <c r="Q37" s="544"/>
      <c r="R37" s="29">
        <v>25</v>
      </c>
      <c r="S37" s="29">
        <v>30</v>
      </c>
      <c r="T37" s="29">
        <v>30</v>
      </c>
      <c r="U37" s="29">
        <v>25</v>
      </c>
      <c r="V37" s="29">
        <v>20</v>
      </c>
      <c r="W37" s="29">
        <v>20</v>
      </c>
      <c r="X37" s="29">
        <v>20</v>
      </c>
      <c r="Y37" s="29">
        <v>20</v>
      </c>
      <c r="Z37" s="29">
        <v>20</v>
      </c>
      <c r="AA37" s="29">
        <v>20</v>
      </c>
      <c r="AB37" s="29">
        <v>20</v>
      </c>
      <c r="AC37" s="29">
        <v>20</v>
      </c>
      <c r="AD37" s="29">
        <v>20</v>
      </c>
      <c r="AE37" s="29">
        <v>20</v>
      </c>
      <c r="AF37" s="29">
        <v>20</v>
      </c>
      <c r="AG37" s="29">
        <v>20</v>
      </c>
      <c r="AH37" s="29">
        <v>20</v>
      </c>
      <c r="AI37" s="29">
        <v>20</v>
      </c>
      <c r="AJ37" s="29"/>
      <c r="AK37" s="29"/>
      <c r="AL37" s="29"/>
      <c r="AM37" s="29"/>
      <c r="AN37" s="29"/>
      <c r="AO37" s="29"/>
      <c r="AP37" s="29"/>
      <c r="AQ37" s="766"/>
      <c r="AR37" s="766"/>
      <c r="AS37" s="766"/>
      <c r="AT37" s="766"/>
      <c r="AU37" s="766"/>
      <c r="AV37" s="766"/>
      <c r="AW37" s="766"/>
      <c r="AX37" s="766"/>
      <c r="AY37" s="766"/>
      <c r="AZ37" s="766"/>
      <c r="BA37" s="766"/>
      <c r="BB37" s="766"/>
      <c r="BC37" s="766"/>
      <c r="BD37" s="766"/>
      <c r="BE37" s="7"/>
      <c r="BF37" s="29">
        <f t="shared" si="90"/>
        <v>50</v>
      </c>
      <c r="BG37" s="29">
        <f t="shared" si="91"/>
        <v>55</v>
      </c>
      <c r="BH37" s="29">
        <f t="shared" si="92"/>
        <v>55</v>
      </c>
      <c r="BI37" s="29">
        <f t="shared" si="93"/>
        <v>40</v>
      </c>
      <c r="BJ37" s="29">
        <f t="shared" si="94"/>
        <v>40</v>
      </c>
      <c r="BK37" s="29">
        <f t="shared" si="95"/>
        <v>40</v>
      </c>
      <c r="BL37" s="29">
        <f t="shared" si="96"/>
        <v>40</v>
      </c>
      <c r="BM37" s="29">
        <f t="shared" si="97"/>
        <v>40</v>
      </c>
      <c r="BN37" s="29">
        <f t="shared" si="98"/>
        <v>40</v>
      </c>
      <c r="BO37" s="29">
        <f t="shared" si="99"/>
        <v>40</v>
      </c>
      <c r="BP37" s="29"/>
      <c r="BQ37" s="29"/>
      <c r="BR37" s="29"/>
      <c r="BS37" s="795"/>
      <c r="BT37" s="787"/>
      <c r="BU37" s="787"/>
      <c r="BV37" s="787"/>
      <c r="BW37" s="787">
        <f t="shared" si="29"/>
        <v>0</v>
      </c>
      <c r="BX37" s="787">
        <f t="shared" si="17"/>
        <v>0</v>
      </c>
      <c r="BY37" s="787">
        <f t="shared" si="18"/>
        <v>0</v>
      </c>
      <c r="BZ37" s="37"/>
      <c r="CA37" s="52" t="s">
        <v>19</v>
      </c>
      <c r="CB37" s="29">
        <f t="shared" si="67"/>
        <v>90</v>
      </c>
      <c r="CC37" s="29">
        <f t="shared" si="67"/>
        <v>105</v>
      </c>
      <c r="CD37" s="29">
        <f t="shared" si="67"/>
        <v>95</v>
      </c>
      <c r="CE37" s="29">
        <f t="shared" si="67"/>
        <v>80</v>
      </c>
      <c r="CF37" s="29">
        <f t="shared" si="67"/>
        <v>80</v>
      </c>
      <c r="CG37" s="29">
        <f t="shared" si="67"/>
        <v>80</v>
      </c>
      <c r="CH37" s="29">
        <f t="shared" si="67"/>
        <v>31.328526185334777</v>
      </c>
      <c r="CI37" s="29">
        <f t="shared" si="67"/>
        <v>24.916224</v>
      </c>
      <c r="CJ37" s="29">
        <f t="shared" si="67"/>
        <v>26.175762339999999</v>
      </c>
      <c r="CK37" s="29">
        <f t="shared" si="67"/>
        <v>21.510976200000002</v>
      </c>
      <c r="CL37" s="29">
        <f t="shared" si="67"/>
        <v>18.259657499999999</v>
      </c>
      <c r="CM37" s="29"/>
      <c r="CN37" s="217"/>
      <c r="CO37" s="217"/>
      <c r="CP37" s="199"/>
      <c r="CQ37" s="447"/>
      <c r="CR37" s="447"/>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row>
    <row r="38" spans="2:154" x14ac:dyDescent="0.3">
      <c r="B38" s="20" t="s">
        <v>11</v>
      </c>
      <c r="C38" s="784">
        <v>180</v>
      </c>
      <c r="D38" s="784">
        <v>225</v>
      </c>
      <c r="E38" s="784">
        <v>300</v>
      </c>
      <c r="F38" s="784">
        <v>320</v>
      </c>
      <c r="G38" s="784">
        <v>260</v>
      </c>
      <c r="H38" s="784">
        <v>275</v>
      </c>
      <c r="I38" s="784">
        <f t="shared" ref="I38:N38" si="100">SUM(I39:I43)</f>
        <v>227.60982070977275</v>
      </c>
      <c r="J38" s="784">
        <f t="shared" si="100"/>
        <v>473.1484547709764</v>
      </c>
      <c r="K38" s="784">
        <f t="shared" si="100"/>
        <v>752.95819741459582</v>
      </c>
      <c r="L38" s="784">
        <f t="shared" si="100"/>
        <v>505.07680845369225</v>
      </c>
      <c r="M38" s="784">
        <f t="shared" si="100"/>
        <v>701.11652535107237</v>
      </c>
      <c r="N38" s="784">
        <f t="shared" si="100"/>
        <v>524.17610471747639</v>
      </c>
      <c r="O38" s="210">
        <f t="shared" si="11"/>
        <v>0.38813842492107598</v>
      </c>
      <c r="P38" s="617">
        <f t="shared" si="11"/>
        <v>-0.25236949099865535</v>
      </c>
      <c r="Q38" s="544"/>
      <c r="R38" s="31">
        <v>45</v>
      </c>
      <c r="S38" s="31">
        <v>55</v>
      </c>
      <c r="T38" s="31">
        <v>55</v>
      </c>
      <c r="U38" s="31">
        <v>65</v>
      </c>
      <c r="V38" s="31">
        <v>85</v>
      </c>
      <c r="W38" s="31">
        <v>95</v>
      </c>
      <c r="X38" s="31">
        <v>90</v>
      </c>
      <c r="Y38" s="31">
        <v>110</v>
      </c>
      <c r="Z38" s="31">
        <v>85</v>
      </c>
      <c r="AA38" s="31">
        <v>40</v>
      </c>
      <c r="AB38" s="31">
        <v>60</v>
      </c>
      <c r="AC38" s="31">
        <v>70</v>
      </c>
      <c r="AD38" s="31">
        <v>65</v>
      </c>
      <c r="AE38" s="31">
        <v>55</v>
      </c>
      <c r="AF38" s="31">
        <v>70</v>
      </c>
      <c r="AG38" s="31">
        <v>65</v>
      </c>
      <c r="AH38" s="31">
        <v>70</v>
      </c>
      <c r="AI38" s="31">
        <v>70</v>
      </c>
      <c r="AJ38" s="31">
        <v>115.52785004885301</v>
      </c>
      <c r="AK38" s="31">
        <v>28.708334595919801</v>
      </c>
      <c r="AL38" s="31">
        <v>69.424871780826408</v>
      </c>
      <c r="AM38" s="31">
        <v>13.948764284173521</v>
      </c>
      <c r="AN38" s="31">
        <v>160.92805484004475</v>
      </c>
      <c r="AO38" s="31">
        <v>27.931164048001953</v>
      </c>
      <c r="AP38" s="31">
        <v>194.03720045453909</v>
      </c>
      <c r="AQ38" s="31">
        <v>90.252035428390613</v>
      </c>
      <c r="AR38" s="31">
        <v>101.62376663014028</v>
      </c>
      <c r="AS38" s="31">
        <v>373.37792404275092</v>
      </c>
      <c r="AT38" s="31">
        <v>137.74934646879498</v>
      </c>
      <c r="AU38" s="31">
        <v>140.20716027290959</v>
      </c>
      <c r="AV38" s="31">
        <v>150.24889961230423</v>
      </c>
      <c r="AW38" s="31">
        <v>202.26501444897195</v>
      </c>
      <c r="AX38" s="31">
        <v>150.97128093828448</v>
      </c>
      <c r="AY38" s="31">
        <v>1.591613454131604</v>
      </c>
      <c r="AZ38" s="31">
        <v>80.473114021488257</v>
      </c>
      <c r="BA38" s="31">
        <v>161.35589865583614</v>
      </c>
      <c r="BB38" s="31">
        <v>149.19003228815041</v>
      </c>
      <c r="BC38" s="31">
        <v>310.09748038559763</v>
      </c>
      <c r="BD38" s="31">
        <v>174.99661645222591</v>
      </c>
      <c r="BE38" s="31"/>
      <c r="BF38" s="31">
        <f t="shared" ref="BF38:BI38" si="101">SUM(BF39:BF43)</f>
        <v>125</v>
      </c>
      <c r="BG38" s="31">
        <f t="shared" si="101"/>
        <v>100</v>
      </c>
      <c r="BH38" s="31">
        <f t="shared" si="101"/>
        <v>120</v>
      </c>
      <c r="BI38" s="31">
        <f t="shared" si="101"/>
        <v>180</v>
      </c>
      <c r="BJ38" s="31">
        <f>SUM(BJ39:BJ43)</f>
        <v>200</v>
      </c>
      <c r="BK38" s="31">
        <f t="shared" ref="BK38:BN38" si="102">SUM(BK39:BK43)</f>
        <v>125</v>
      </c>
      <c r="BL38" s="31">
        <f t="shared" si="102"/>
        <v>130</v>
      </c>
      <c r="BM38" s="31">
        <f t="shared" si="102"/>
        <v>120</v>
      </c>
      <c r="BN38" s="31">
        <f t="shared" si="102"/>
        <v>135</v>
      </c>
      <c r="BO38" s="31">
        <f>SUM(BO39:BO43)</f>
        <v>140</v>
      </c>
      <c r="BP38" s="31">
        <f>AJ38+AK38</f>
        <v>144.23618464477281</v>
      </c>
      <c r="BQ38" s="31">
        <f>AL38+AM38</f>
        <v>83.373636064999928</v>
      </c>
      <c r="BR38" s="31">
        <f>AN38+AO38</f>
        <v>188.85921888804671</v>
      </c>
      <c r="BS38" s="31">
        <f t="shared" si="30"/>
        <v>284.28923588292969</v>
      </c>
      <c r="BT38" s="31">
        <f t="shared" si="50"/>
        <v>475.00169067289119</v>
      </c>
      <c r="BU38" s="31">
        <f>AT38+AU38</f>
        <v>277.95650674170457</v>
      </c>
      <c r="BV38" s="31">
        <f>AV38+AW38</f>
        <v>352.51391406127618</v>
      </c>
      <c r="BW38" s="31">
        <f t="shared" si="29"/>
        <v>152.56289439241607</v>
      </c>
      <c r="BX38" s="31">
        <f t="shared" si="17"/>
        <v>241.82901267732439</v>
      </c>
      <c r="BY38" s="31">
        <f t="shared" si="18"/>
        <v>324.18664874037631</v>
      </c>
      <c r="BZ38" s="31"/>
      <c r="CA38" s="785" t="s">
        <v>11</v>
      </c>
      <c r="CB38" s="31">
        <f t="shared" si="67"/>
        <v>180</v>
      </c>
      <c r="CC38" s="31">
        <f t="shared" si="67"/>
        <v>225</v>
      </c>
      <c r="CD38" s="31">
        <f t="shared" si="67"/>
        <v>300</v>
      </c>
      <c r="CE38" s="31">
        <f t="shared" si="67"/>
        <v>320</v>
      </c>
      <c r="CF38" s="31">
        <f t="shared" si="67"/>
        <v>260</v>
      </c>
      <c r="CG38" s="31">
        <f t="shared" si="67"/>
        <v>275</v>
      </c>
      <c r="CH38" s="31">
        <f t="shared" si="67"/>
        <v>227.60982070977275</v>
      </c>
      <c r="CI38" s="31">
        <f t="shared" si="67"/>
        <v>473.1484547709764</v>
      </c>
      <c r="CJ38" s="31">
        <f t="shared" si="67"/>
        <v>752.95819741459582</v>
      </c>
      <c r="CK38" s="31">
        <f t="shared" si="67"/>
        <v>505.07680845369225</v>
      </c>
      <c r="CL38" s="31">
        <f t="shared" si="67"/>
        <v>701.11652535107237</v>
      </c>
      <c r="CM38" s="31">
        <f>N38</f>
        <v>524.17610471747639</v>
      </c>
      <c r="CN38" s="210">
        <f t="shared" si="37"/>
        <v>0.38813842492107598</v>
      </c>
      <c r="CO38" s="210">
        <f>P38</f>
        <v>-0.25236949099865535</v>
      </c>
      <c r="CP38" s="544"/>
      <c r="CQ38" s="444">
        <f t="shared" ref="CQ38:EC38" si="103">R38</f>
        <v>45</v>
      </c>
      <c r="CR38" s="444">
        <f t="shared" si="103"/>
        <v>55</v>
      </c>
      <c r="CS38" s="444">
        <f t="shared" si="103"/>
        <v>55</v>
      </c>
      <c r="CT38" s="444">
        <f t="shared" si="103"/>
        <v>65</v>
      </c>
      <c r="CU38" s="444">
        <f t="shared" si="103"/>
        <v>85</v>
      </c>
      <c r="CV38" s="444">
        <f t="shared" si="103"/>
        <v>95</v>
      </c>
      <c r="CW38" s="444">
        <f t="shared" si="103"/>
        <v>90</v>
      </c>
      <c r="CX38" s="444">
        <f t="shared" si="103"/>
        <v>110</v>
      </c>
      <c r="CY38" s="444">
        <f t="shared" si="103"/>
        <v>85</v>
      </c>
      <c r="CZ38" s="444">
        <f t="shared" si="103"/>
        <v>40</v>
      </c>
      <c r="DA38" s="444">
        <f t="shared" si="103"/>
        <v>60</v>
      </c>
      <c r="DB38" s="444">
        <f t="shared" si="103"/>
        <v>70</v>
      </c>
      <c r="DC38" s="444">
        <f t="shared" si="103"/>
        <v>65</v>
      </c>
      <c r="DD38" s="444">
        <f t="shared" si="103"/>
        <v>55</v>
      </c>
      <c r="DE38" s="444">
        <f t="shared" si="103"/>
        <v>70</v>
      </c>
      <c r="DF38" s="444">
        <f t="shared" si="103"/>
        <v>65</v>
      </c>
      <c r="DG38" s="444">
        <f t="shared" si="103"/>
        <v>70</v>
      </c>
      <c r="DH38" s="444">
        <f t="shared" si="103"/>
        <v>70</v>
      </c>
      <c r="DI38" s="444">
        <f t="shared" si="103"/>
        <v>115.52785004885301</v>
      </c>
      <c r="DJ38" s="444">
        <f t="shared" si="103"/>
        <v>28.708334595919801</v>
      </c>
      <c r="DK38" s="444">
        <f t="shared" si="103"/>
        <v>69.424871780826408</v>
      </c>
      <c r="DL38" s="444">
        <f t="shared" si="103"/>
        <v>13.948764284173521</v>
      </c>
      <c r="DM38" s="444">
        <f t="shared" si="103"/>
        <v>160.92805484004475</v>
      </c>
      <c r="DN38" s="444">
        <f t="shared" si="103"/>
        <v>27.931164048001953</v>
      </c>
      <c r="DO38" s="444">
        <f t="shared" si="103"/>
        <v>194.03720045453909</v>
      </c>
      <c r="DP38" s="444">
        <f t="shared" si="103"/>
        <v>90.252035428390613</v>
      </c>
      <c r="DQ38" s="444">
        <f t="shared" si="103"/>
        <v>101.62376663014028</v>
      </c>
      <c r="DR38" s="444">
        <f t="shared" si="103"/>
        <v>373.37792404275092</v>
      </c>
      <c r="DS38" s="444">
        <f t="shared" si="103"/>
        <v>137.74934646879498</v>
      </c>
      <c r="DT38" s="444">
        <f t="shared" si="103"/>
        <v>140.20716027290959</v>
      </c>
      <c r="DU38" s="444">
        <f t="shared" si="103"/>
        <v>150.24889961230423</v>
      </c>
      <c r="DV38" s="444">
        <f t="shared" si="103"/>
        <v>202.26501444897195</v>
      </c>
      <c r="DW38" s="444">
        <f t="shared" si="103"/>
        <v>150.97128093828448</v>
      </c>
      <c r="DX38" s="444">
        <f t="shared" si="103"/>
        <v>1.591613454131604</v>
      </c>
      <c r="DY38" s="444">
        <f t="shared" si="103"/>
        <v>80.473114021488257</v>
      </c>
      <c r="DZ38" s="444">
        <f t="shared" si="103"/>
        <v>161.35589865583614</v>
      </c>
      <c r="EA38" s="444">
        <f t="shared" si="103"/>
        <v>149.19003228815041</v>
      </c>
      <c r="EB38" s="444">
        <f t="shared" si="103"/>
        <v>310.09748038559763</v>
      </c>
      <c r="EC38" s="444">
        <f t="shared" si="103"/>
        <v>174.99661645222591</v>
      </c>
      <c r="ED38" s="444"/>
      <c r="EE38" s="444">
        <f t="shared" ref="EE38:EX38" si="104">BF38</f>
        <v>125</v>
      </c>
      <c r="EF38" s="444">
        <f t="shared" si="104"/>
        <v>100</v>
      </c>
      <c r="EG38" s="444">
        <f t="shared" si="104"/>
        <v>120</v>
      </c>
      <c r="EH38" s="444">
        <f t="shared" si="104"/>
        <v>180</v>
      </c>
      <c r="EI38" s="444">
        <f t="shared" si="104"/>
        <v>200</v>
      </c>
      <c r="EJ38" s="444">
        <f t="shared" si="104"/>
        <v>125</v>
      </c>
      <c r="EK38" s="444">
        <f t="shared" si="104"/>
        <v>130</v>
      </c>
      <c r="EL38" s="444">
        <f t="shared" si="104"/>
        <v>120</v>
      </c>
      <c r="EM38" s="444">
        <f t="shared" si="104"/>
        <v>135</v>
      </c>
      <c r="EN38" s="444">
        <f t="shared" si="104"/>
        <v>140</v>
      </c>
      <c r="EO38" s="444">
        <f t="shared" si="104"/>
        <v>144.23618464477281</v>
      </c>
      <c r="EP38" s="444">
        <f t="shared" si="104"/>
        <v>83.373636064999928</v>
      </c>
      <c r="EQ38" s="444">
        <f t="shared" si="104"/>
        <v>188.85921888804671</v>
      </c>
      <c r="ER38" s="444">
        <f t="shared" si="104"/>
        <v>284.28923588292969</v>
      </c>
      <c r="ES38" s="444">
        <f t="shared" si="104"/>
        <v>475.00169067289119</v>
      </c>
      <c r="ET38" s="444">
        <f t="shared" si="104"/>
        <v>277.95650674170457</v>
      </c>
      <c r="EU38" s="444">
        <f t="shared" si="104"/>
        <v>352.51391406127618</v>
      </c>
      <c r="EV38" s="444">
        <f t="shared" si="104"/>
        <v>152.56289439241607</v>
      </c>
      <c r="EW38" s="444">
        <f t="shared" si="104"/>
        <v>241.82901267732439</v>
      </c>
      <c r="EX38" s="444">
        <f t="shared" si="104"/>
        <v>324.18664874037631</v>
      </c>
    </row>
    <row r="39" spans="2:154" x14ac:dyDescent="0.3">
      <c r="B39" s="10" t="s">
        <v>15</v>
      </c>
      <c r="C39" s="796">
        <v>5</v>
      </c>
      <c r="D39" s="796">
        <v>5</v>
      </c>
      <c r="E39" s="796">
        <v>0</v>
      </c>
      <c r="F39" s="796">
        <v>10</v>
      </c>
      <c r="G39" s="796">
        <v>5</v>
      </c>
      <c r="H39" s="796">
        <v>5</v>
      </c>
      <c r="I39" s="797">
        <v>-81.113935226448945</v>
      </c>
      <c r="J39" s="797">
        <v>-24.471673419708125</v>
      </c>
      <c r="K39" s="797">
        <v>17.347703600423774</v>
      </c>
      <c r="L39" s="797">
        <v>26.675622594372939</v>
      </c>
      <c r="M39" s="797">
        <v>42.853241634238088</v>
      </c>
      <c r="N39" s="797">
        <v>15.705717479593782</v>
      </c>
      <c r="O39" s="208">
        <f t="shared" si="11"/>
        <v>0.60645703704316611</v>
      </c>
      <c r="P39" s="208">
        <f t="shared" si="11"/>
        <v>-0.63349989684221419</v>
      </c>
      <c r="Q39" s="544"/>
      <c r="R39" s="7">
        <v>0</v>
      </c>
      <c r="S39" s="7">
        <v>0</v>
      </c>
      <c r="T39" s="7">
        <v>0</v>
      </c>
      <c r="U39" s="7">
        <v>0</v>
      </c>
      <c r="V39" s="7">
        <v>0</v>
      </c>
      <c r="W39" s="7">
        <v>0</v>
      </c>
      <c r="X39" s="7">
        <v>5</v>
      </c>
      <c r="Y39" s="7">
        <v>5</v>
      </c>
      <c r="Z39" s="7">
        <v>5</v>
      </c>
      <c r="AA39" s="7">
        <v>0</v>
      </c>
      <c r="AB39" s="7">
        <v>0</v>
      </c>
      <c r="AC39" s="7">
        <v>0</v>
      </c>
      <c r="AD39" s="7">
        <v>0</v>
      </c>
      <c r="AE39" s="7">
        <v>0</v>
      </c>
      <c r="AF39" s="7">
        <v>0</v>
      </c>
      <c r="AG39" s="7">
        <v>0</v>
      </c>
      <c r="AH39" s="7">
        <v>0</v>
      </c>
      <c r="AI39" s="7">
        <v>5</v>
      </c>
      <c r="AJ39" s="7"/>
      <c r="AK39" s="7"/>
      <c r="AL39" s="7"/>
      <c r="AM39" s="7"/>
      <c r="AN39" s="7"/>
      <c r="AO39" s="7"/>
      <c r="AP39" s="7"/>
      <c r="AQ39" s="7"/>
      <c r="AR39" s="7"/>
      <c r="AS39" s="7"/>
      <c r="AT39" s="7"/>
      <c r="AU39" s="7"/>
      <c r="AV39" s="7"/>
      <c r="AW39" s="7"/>
      <c r="AX39" s="7"/>
      <c r="AY39" s="7"/>
      <c r="AZ39" s="7"/>
      <c r="BA39" s="7"/>
      <c r="BB39" s="7"/>
      <c r="BC39" s="7"/>
      <c r="BD39" s="7"/>
      <c r="BE39" s="7"/>
      <c r="BF39" s="7">
        <f t="shared" ref="BF39:BF43" si="105">D39-BG39</f>
        <v>5</v>
      </c>
      <c r="BG39" s="7">
        <f t="shared" ref="BG39:BG43" si="106">SUM(R39:S39)</f>
        <v>0</v>
      </c>
      <c r="BH39" s="7">
        <f t="shared" ref="BH39:BH43" si="107">SUM(T39:U39)</f>
        <v>0</v>
      </c>
      <c r="BI39" s="7">
        <f t="shared" ref="BI39:BI43" si="108">SUM(V39:W39)</f>
        <v>0</v>
      </c>
      <c r="BJ39" s="7">
        <f t="shared" ref="BJ39:BJ43" si="109">SUM(X39:Y39)</f>
        <v>10</v>
      </c>
      <c r="BK39" s="7">
        <f t="shared" ref="BK39:BK43" si="110">SUM(Z39:AA39)</f>
        <v>5</v>
      </c>
      <c r="BL39" s="7">
        <f t="shared" ref="BL39:BL43" si="111">SUM(AB39:AC39)</f>
        <v>0</v>
      </c>
      <c r="BM39" s="7">
        <f t="shared" ref="BM39:BM43" si="112">SUM(AD39:AE39)</f>
        <v>0</v>
      </c>
      <c r="BN39" s="7">
        <f t="shared" ref="BN39:BN43" si="113">SUM(AF39:AG39)</f>
        <v>0</v>
      </c>
      <c r="BO39" s="7">
        <f t="shared" ref="BO39:BO43" si="114">SUM(AH39:AI39)</f>
        <v>5</v>
      </c>
      <c r="BP39" s="7"/>
      <c r="BQ39" s="7"/>
      <c r="BR39" s="7"/>
      <c r="BS39" s="31"/>
      <c r="BT39" s="37"/>
      <c r="BU39" s="37"/>
      <c r="BV39" s="37"/>
      <c r="BW39" s="37">
        <f t="shared" si="29"/>
        <v>0</v>
      </c>
      <c r="BX39" s="37">
        <f t="shared" si="17"/>
        <v>0</v>
      </c>
      <c r="BY39" s="37">
        <f t="shared" si="18"/>
        <v>0</v>
      </c>
      <c r="BZ39" s="37"/>
      <c r="CA39" s="10" t="s">
        <v>15</v>
      </c>
      <c r="CB39" s="7">
        <f t="shared" si="67"/>
        <v>5</v>
      </c>
      <c r="CC39" s="7">
        <f t="shared" si="67"/>
        <v>5</v>
      </c>
      <c r="CD39" s="7">
        <f t="shared" si="67"/>
        <v>0</v>
      </c>
      <c r="CE39" s="7">
        <f t="shared" si="67"/>
        <v>10</v>
      </c>
      <c r="CF39" s="7">
        <f t="shared" si="67"/>
        <v>5</v>
      </c>
      <c r="CG39" s="7">
        <f t="shared" si="67"/>
        <v>5</v>
      </c>
      <c r="CH39" s="7">
        <f t="shared" si="67"/>
        <v>-81.113935226448945</v>
      </c>
      <c r="CI39" s="7">
        <f t="shared" si="67"/>
        <v>-24.471673419708125</v>
      </c>
      <c r="CJ39" s="7">
        <f t="shared" si="67"/>
        <v>17.347703600423774</v>
      </c>
      <c r="CK39" s="7">
        <f t="shared" si="67"/>
        <v>26.675622594372939</v>
      </c>
      <c r="CL39" s="7">
        <f t="shared" si="67"/>
        <v>42.853241634238088</v>
      </c>
      <c r="CM39" s="7"/>
      <c r="CN39" s="208"/>
      <c r="CO39" s="208"/>
      <c r="CP39" s="199"/>
      <c r="CQ39" s="439"/>
      <c r="CR39" s="43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439"/>
      <c r="EG39" s="439"/>
      <c r="EH39" s="679"/>
      <c r="EI39" s="679"/>
      <c r="EJ39" s="679"/>
      <c r="EK39" s="679"/>
      <c r="EL39" s="679"/>
      <c r="EM39" s="679"/>
      <c r="EN39" s="679"/>
      <c r="EO39" s="679"/>
      <c r="EP39" s="679"/>
      <c r="EQ39" s="679"/>
      <c r="ER39" s="679"/>
      <c r="ES39" s="679"/>
      <c r="ET39" s="679"/>
      <c r="EU39" s="679"/>
      <c r="EV39" s="679"/>
      <c r="EW39" s="679"/>
      <c r="EX39" s="679"/>
    </row>
    <row r="40" spans="2:154" x14ac:dyDescent="0.3">
      <c r="B40" s="10" t="s">
        <v>16</v>
      </c>
      <c r="C40" s="796">
        <v>-5</v>
      </c>
      <c r="D40" s="796">
        <v>10</v>
      </c>
      <c r="E40" s="796">
        <v>5</v>
      </c>
      <c r="F40" s="796">
        <v>5</v>
      </c>
      <c r="G40" s="796">
        <v>5</v>
      </c>
      <c r="H40" s="796">
        <v>20</v>
      </c>
      <c r="I40" s="797">
        <v>65.070712975793626</v>
      </c>
      <c r="J40" s="797">
        <v>36.44975114331443</v>
      </c>
      <c r="K40" s="797">
        <v>6.4190831113023998</v>
      </c>
      <c r="L40" s="797">
        <v>22.37654254430489</v>
      </c>
      <c r="M40" s="797">
        <v>16.059837266948009</v>
      </c>
      <c r="N40" s="797">
        <v>6.7838406255349151</v>
      </c>
      <c r="O40" s="208">
        <f t="shared" si="11"/>
        <v>-0.28229138906736784</v>
      </c>
      <c r="P40" s="208">
        <f t="shared" si="11"/>
        <v>-0.57758970325954562</v>
      </c>
      <c r="Q40" s="544"/>
      <c r="R40" s="7">
        <v>5</v>
      </c>
      <c r="S40" s="7">
        <v>0</v>
      </c>
      <c r="T40" s="7">
        <v>0</v>
      </c>
      <c r="U40" s="7">
        <v>5</v>
      </c>
      <c r="V40" s="7">
        <v>0</v>
      </c>
      <c r="W40" s="7">
        <v>0</v>
      </c>
      <c r="X40" s="7">
        <v>0</v>
      </c>
      <c r="Y40" s="7">
        <v>5</v>
      </c>
      <c r="Z40" s="7">
        <v>0</v>
      </c>
      <c r="AA40" s="7">
        <v>0</v>
      </c>
      <c r="AB40" s="7">
        <v>5</v>
      </c>
      <c r="AC40" s="7">
        <v>0</v>
      </c>
      <c r="AD40" s="7">
        <v>0</v>
      </c>
      <c r="AE40" s="7">
        <v>0</v>
      </c>
      <c r="AF40" s="7">
        <v>5</v>
      </c>
      <c r="AG40" s="7">
        <v>5</v>
      </c>
      <c r="AH40" s="7">
        <v>5</v>
      </c>
      <c r="AI40" s="7">
        <v>5</v>
      </c>
      <c r="AJ40" s="7"/>
      <c r="AK40" s="7"/>
      <c r="AL40" s="7"/>
      <c r="AM40" s="7"/>
      <c r="AN40" s="7"/>
      <c r="AO40" s="7"/>
      <c r="AP40" s="7"/>
      <c r="AQ40" s="7"/>
      <c r="AR40" s="7"/>
      <c r="AS40" s="7"/>
      <c r="AT40" s="7"/>
      <c r="AU40" s="7"/>
      <c r="AV40" s="7"/>
      <c r="AW40" s="7"/>
      <c r="AX40" s="7"/>
      <c r="AY40" s="7"/>
      <c r="AZ40" s="7"/>
      <c r="BA40" s="7"/>
      <c r="BB40" s="7"/>
      <c r="BC40" s="7"/>
      <c r="BD40" s="7"/>
      <c r="BE40" s="7"/>
      <c r="BF40" s="7">
        <f t="shared" si="105"/>
        <v>5</v>
      </c>
      <c r="BG40" s="7">
        <f t="shared" si="106"/>
        <v>5</v>
      </c>
      <c r="BH40" s="7">
        <f t="shared" si="107"/>
        <v>5</v>
      </c>
      <c r="BI40" s="7">
        <f t="shared" si="108"/>
        <v>0</v>
      </c>
      <c r="BJ40" s="7">
        <f t="shared" si="109"/>
        <v>5</v>
      </c>
      <c r="BK40" s="7">
        <f t="shared" si="110"/>
        <v>0</v>
      </c>
      <c r="BL40" s="7">
        <f t="shared" si="111"/>
        <v>5</v>
      </c>
      <c r="BM40" s="7">
        <f t="shared" si="112"/>
        <v>0</v>
      </c>
      <c r="BN40" s="7">
        <f t="shared" si="113"/>
        <v>10</v>
      </c>
      <c r="BO40" s="7">
        <f t="shared" si="114"/>
        <v>10</v>
      </c>
      <c r="BP40" s="7"/>
      <c r="BQ40" s="7"/>
      <c r="BR40" s="7"/>
      <c r="BS40" s="31"/>
      <c r="BT40" s="37"/>
      <c r="BU40" s="37"/>
      <c r="BV40" s="37"/>
      <c r="BW40" s="37">
        <f t="shared" si="29"/>
        <v>0</v>
      </c>
      <c r="BX40" s="37">
        <f t="shared" si="17"/>
        <v>0</v>
      </c>
      <c r="BY40" s="37">
        <f t="shared" si="18"/>
        <v>0</v>
      </c>
      <c r="BZ40" s="37"/>
      <c r="CA40" s="10" t="s">
        <v>16</v>
      </c>
      <c r="CB40" s="7">
        <f t="shared" si="67"/>
        <v>-5</v>
      </c>
      <c r="CC40" s="7">
        <f t="shared" si="67"/>
        <v>10</v>
      </c>
      <c r="CD40" s="7">
        <f t="shared" si="67"/>
        <v>5</v>
      </c>
      <c r="CE40" s="7">
        <f t="shared" si="67"/>
        <v>5</v>
      </c>
      <c r="CF40" s="7">
        <f t="shared" si="67"/>
        <v>5</v>
      </c>
      <c r="CG40" s="7">
        <f t="shared" si="67"/>
        <v>20</v>
      </c>
      <c r="CH40" s="7">
        <f t="shared" si="67"/>
        <v>65.070712975793626</v>
      </c>
      <c r="CI40" s="7">
        <f t="shared" si="67"/>
        <v>36.44975114331443</v>
      </c>
      <c r="CJ40" s="7">
        <f t="shared" si="67"/>
        <v>6.4190831113023998</v>
      </c>
      <c r="CK40" s="7">
        <f t="shared" si="67"/>
        <v>22.37654254430489</v>
      </c>
      <c r="CL40" s="7">
        <f t="shared" si="67"/>
        <v>16.059837266948009</v>
      </c>
      <c r="CM40" s="7"/>
      <c r="CN40" s="208"/>
      <c r="CO40" s="208"/>
      <c r="CP40" s="221"/>
      <c r="CQ40" s="439"/>
      <c r="CR40" s="439"/>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439"/>
      <c r="EG40" s="439"/>
      <c r="EH40" s="679"/>
      <c r="EI40" s="679"/>
      <c r="EJ40" s="679"/>
      <c r="EK40" s="679"/>
      <c r="EL40" s="679"/>
      <c r="EM40" s="679"/>
      <c r="EN40" s="679"/>
      <c r="EO40" s="679"/>
      <c r="EP40" s="679"/>
      <c r="EQ40" s="679"/>
      <c r="ER40" s="679"/>
      <c r="ES40" s="679"/>
      <c r="ET40" s="679"/>
      <c r="EU40" s="679"/>
      <c r="EV40" s="679"/>
      <c r="EW40" s="679"/>
      <c r="EX40" s="679"/>
    </row>
    <row r="41" spans="2:154" x14ac:dyDescent="0.3">
      <c r="B41" s="10" t="s">
        <v>17</v>
      </c>
      <c r="C41" s="796">
        <v>0</v>
      </c>
      <c r="D41" s="796">
        <v>-10</v>
      </c>
      <c r="E41" s="796">
        <v>0</v>
      </c>
      <c r="F41" s="796">
        <v>-10</v>
      </c>
      <c r="G41" s="796">
        <v>-10</v>
      </c>
      <c r="H41" s="796">
        <v>0</v>
      </c>
      <c r="I41" s="797">
        <v>-38.413840380904006</v>
      </c>
      <c r="J41" s="797">
        <v>-63.210784112855521</v>
      </c>
      <c r="K41" s="797">
        <v>7.2033887490634347</v>
      </c>
      <c r="L41" s="797">
        <v>-150.66460003943456</v>
      </c>
      <c r="M41" s="797">
        <v>4.7680946122528667</v>
      </c>
      <c r="N41" s="797">
        <v>-9.2859002114601417</v>
      </c>
      <c r="O41" s="208" t="str">
        <f t="shared" si="11"/>
        <v>N/A</v>
      </c>
      <c r="P41" s="208" t="str">
        <f t="shared" si="11"/>
        <v>N/A</v>
      </c>
      <c r="Q41" s="544"/>
      <c r="R41" s="7">
        <v>-5</v>
      </c>
      <c r="S41" s="7">
        <v>0</v>
      </c>
      <c r="T41" s="7">
        <v>0</v>
      </c>
      <c r="U41" s="7">
        <v>0</v>
      </c>
      <c r="V41" s="7">
        <v>0</v>
      </c>
      <c r="W41" s="7">
        <v>0</v>
      </c>
      <c r="X41" s="7">
        <v>0</v>
      </c>
      <c r="Y41" s="7">
        <v>0</v>
      </c>
      <c r="Z41" s="7">
        <v>-5</v>
      </c>
      <c r="AA41" s="7">
        <v>-5</v>
      </c>
      <c r="AB41" s="7">
        <v>-5</v>
      </c>
      <c r="AC41" s="7">
        <v>-5</v>
      </c>
      <c r="AD41" s="7">
        <v>0</v>
      </c>
      <c r="AE41" s="7">
        <v>0</v>
      </c>
      <c r="AF41" s="7">
        <v>0</v>
      </c>
      <c r="AG41" s="7">
        <v>0</v>
      </c>
      <c r="AH41" s="7">
        <v>0</v>
      </c>
      <c r="AI41" s="7">
        <v>0</v>
      </c>
      <c r="AJ41" s="7"/>
      <c r="AK41" s="7"/>
      <c r="AL41" s="7"/>
      <c r="AM41" s="7"/>
      <c r="AN41" s="7"/>
      <c r="AO41" s="7"/>
      <c r="AP41" s="7"/>
      <c r="AQ41" s="7"/>
      <c r="AR41" s="7"/>
      <c r="AS41" s="7"/>
      <c r="AT41" s="7"/>
      <c r="AU41" s="7"/>
      <c r="AV41" s="7"/>
      <c r="AW41" s="7"/>
      <c r="AX41" s="7"/>
      <c r="AY41" s="7"/>
      <c r="AZ41" s="7"/>
      <c r="BA41" s="7"/>
      <c r="BB41" s="7"/>
      <c r="BC41" s="7"/>
      <c r="BD41" s="7"/>
      <c r="BE41" s="7"/>
      <c r="BF41" s="7">
        <f t="shared" si="105"/>
        <v>-5</v>
      </c>
      <c r="BG41" s="7">
        <f t="shared" si="106"/>
        <v>-5</v>
      </c>
      <c r="BH41" s="7">
        <f t="shared" si="107"/>
        <v>0</v>
      </c>
      <c r="BI41" s="7">
        <f t="shared" si="108"/>
        <v>0</v>
      </c>
      <c r="BJ41" s="7">
        <f t="shared" si="109"/>
        <v>0</v>
      </c>
      <c r="BK41" s="7">
        <f t="shared" si="110"/>
        <v>-10</v>
      </c>
      <c r="BL41" s="7">
        <f t="shared" si="111"/>
        <v>-10</v>
      </c>
      <c r="BM41" s="7">
        <f t="shared" si="112"/>
        <v>0</v>
      </c>
      <c r="BN41" s="7">
        <f t="shared" si="113"/>
        <v>0</v>
      </c>
      <c r="BO41" s="7">
        <f t="shared" si="114"/>
        <v>0</v>
      </c>
      <c r="BP41" s="7"/>
      <c r="BQ41" s="7"/>
      <c r="BR41" s="7"/>
      <c r="BS41" s="31"/>
      <c r="BT41" s="37"/>
      <c r="BU41" s="37"/>
      <c r="BV41" s="37"/>
      <c r="BW41" s="37">
        <f t="shared" si="29"/>
        <v>0</v>
      </c>
      <c r="BX41" s="37">
        <f t="shared" si="17"/>
        <v>0</v>
      </c>
      <c r="BY41" s="37">
        <f t="shared" si="18"/>
        <v>0</v>
      </c>
      <c r="BZ41" s="37"/>
      <c r="CA41" s="10" t="s">
        <v>17</v>
      </c>
      <c r="CB41" s="7">
        <f t="shared" si="67"/>
        <v>0</v>
      </c>
      <c r="CC41" s="7">
        <f t="shared" si="67"/>
        <v>-10</v>
      </c>
      <c r="CD41" s="7">
        <f t="shared" si="67"/>
        <v>0</v>
      </c>
      <c r="CE41" s="7">
        <f t="shared" si="67"/>
        <v>-10</v>
      </c>
      <c r="CF41" s="7">
        <f t="shared" si="67"/>
        <v>-10</v>
      </c>
      <c r="CG41" s="7">
        <f t="shared" si="67"/>
        <v>0</v>
      </c>
      <c r="CH41" s="7">
        <f t="shared" si="67"/>
        <v>-38.413840380904006</v>
      </c>
      <c r="CI41" s="7">
        <f t="shared" si="67"/>
        <v>-63.210784112855521</v>
      </c>
      <c r="CJ41" s="7">
        <f t="shared" si="67"/>
        <v>7.2033887490634347</v>
      </c>
      <c r="CK41" s="7">
        <f t="shared" si="67"/>
        <v>-150.66460003943456</v>
      </c>
      <c r="CL41" s="7">
        <f t="shared" si="67"/>
        <v>4.7680946122528667</v>
      </c>
      <c r="CM41" s="7"/>
      <c r="CN41" s="208"/>
      <c r="CO41" s="208"/>
      <c r="CP41" s="221"/>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679"/>
      <c r="EI41" s="679"/>
      <c r="EJ41" s="679"/>
      <c r="EK41" s="679"/>
      <c r="EL41" s="679"/>
      <c r="EM41" s="679"/>
      <c r="EN41" s="679"/>
      <c r="EO41" s="679"/>
      <c r="EP41" s="679"/>
      <c r="EQ41" s="679"/>
      <c r="ER41" s="679"/>
      <c r="ES41" s="679"/>
      <c r="ET41" s="679"/>
      <c r="EU41" s="679"/>
      <c r="EV41" s="679"/>
      <c r="EW41" s="679"/>
      <c r="EX41" s="679"/>
    </row>
    <row r="42" spans="2:154" x14ac:dyDescent="0.3">
      <c r="B42" s="10" t="s">
        <v>18</v>
      </c>
      <c r="C42" s="796">
        <v>150</v>
      </c>
      <c r="D42" s="796">
        <v>175</v>
      </c>
      <c r="E42" s="796">
        <v>195</v>
      </c>
      <c r="F42" s="796">
        <v>225</v>
      </c>
      <c r="G42" s="796">
        <v>165</v>
      </c>
      <c r="H42" s="796">
        <v>120</v>
      </c>
      <c r="I42" s="797">
        <v>175.50044346106833</v>
      </c>
      <c r="J42" s="797">
        <v>384.88880641101423</v>
      </c>
      <c r="K42" s="797">
        <v>757.56310483847119</v>
      </c>
      <c r="L42" s="797">
        <v>524.23227136592277</v>
      </c>
      <c r="M42" s="797">
        <v>651.33517898334412</v>
      </c>
      <c r="N42" s="797">
        <v>479.56571839526276</v>
      </c>
      <c r="O42" s="208">
        <f t="shared" si="11"/>
        <v>0.24245532860128227</v>
      </c>
      <c r="P42" s="208">
        <f t="shared" si="11"/>
        <v>-0.26371899773046625</v>
      </c>
      <c r="Q42" s="544"/>
      <c r="R42" s="7">
        <v>35</v>
      </c>
      <c r="S42" s="7">
        <v>40</v>
      </c>
      <c r="T42" s="7">
        <v>45</v>
      </c>
      <c r="U42" s="7">
        <v>55</v>
      </c>
      <c r="V42" s="7">
        <v>45</v>
      </c>
      <c r="W42" s="7">
        <v>55</v>
      </c>
      <c r="X42" s="7">
        <v>50</v>
      </c>
      <c r="Y42" s="7">
        <v>70</v>
      </c>
      <c r="Z42" s="7">
        <v>65</v>
      </c>
      <c r="AA42" s="7">
        <v>40</v>
      </c>
      <c r="AB42" s="7">
        <v>50</v>
      </c>
      <c r="AC42" s="7">
        <v>35</v>
      </c>
      <c r="AD42" s="7">
        <v>35</v>
      </c>
      <c r="AE42" s="7">
        <v>45</v>
      </c>
      <c r="AF42" s="7">
        <v>55</v>
      </c>
      <c r="AG42" s="7">
        <v>25</v>
      </c>
      <c r="AH42" s="7">
        <v>20</v>
      </c>
      <c r="AI42" s="7">
        <v>20</v>
      </c>
      <c r="AJ42" s="7"/>
      <c r="AK42" s="7"/>
      <c r="AL42" s="7"/>
      <c r="AM42" s="7"/>
      <c r="AN42" s="7"/>
      <c r="AO42" s="7"/>
      <c r="AP42" s="7"/>
      <c r="AQ42" s="7"/>
      <c r="AR42" s="7"/>
      <c r="AS42" s="7"/>
      <c r="AT42" s="7"/>
      <c r="AU42" s="7"/>
      <c r="AV42" s="7"/>
      <c r="AW42" s="7"/>
      <c r="AX42" s="7"/>
      <c r="AY42" s="7"/>
      <c r="AZ42" s="7"/>
      <c r="BA42" s="7"/>
      <c r="BB42" s="7"/>
      <c r="BC42" s="7"/>
      <c r="BD42" s="7"/>
      <c r="BE42" s="7"/>
      <c r="BF42" s="7">
        <f t="shared" si="105"/>
        <v>100</v>
      </c>
      <c r="BG42" s="7">
        <f t="shared" si="106"/>
        <v>75</v>
      </c>
      <c r="BH42" s="7">
        <f t="shared" si="107"/>
        <v>100</v>
      </c>
      <c r="BI42" s="7">
        <f t="shared" si="108"/>
        <v>100</v>
      </c>
      <c r="BJ42" s="7">
        <f t="shared" si="109"/>
        <v>120</v>
      </c>
      <c r="BK42" s="7">
        <f t="shared" si="110"/>
        <v>105</v>
      </c>
      <c r="BL42" s="7">
        <f t="shared" si="111"/>
        <v>85</v>
      </c>
      <c r="BM42" s="7">
        <f t="shared" si="112"/>
        <v>80</v>
      </c>
      <c r="BN42" s="7">
        <f t="shared" si="113"/>
        <v>80</v>
      </c>
      <c r="BO42" s="7">
        <f t="shared" si="114"/>
        <v>40</v>
      </c>
      <c r="BP42" s="7"/>
      <c r="BQ42" s="7"/>
      <c r="BR42" s="7"/>
      <c r="BS42" s="31"/>
      <c r="BT42" s="37"/>
      <c r="BU42" s="37"/>
      <c r="BV42" s="37"/>
      <c r="BW42" s="37">
        <f t="shared" si="29"/>
        <v>0</v>
      </c>
      <c r="BX42" s="37">
        <f t="shared" si="17"/>
        <v>0</v>
      </c>
      <c r="BY42" s="37">
        <f t="shared" si="18"/>
        <v>0</v>
      </c>
      <c r="BZ42" s="37"/>
      <c r="CA42" s="10" t="s">
        <v>18</v>
      </c>
      <c r="CB42" s="7">
        <f t="shared" si="67"/>
        <v>150</v>
      </c>
      <c r="CC42" s="7">
        <f t="shared" si="67"/>
        <v>175</v>
      </c>
      <c r="CD42" s="7">
        <f t="shared" si="67"/>
        <v>195</v>
      </c>
      <c r="CE42" s="7">
        <f t="shared" si="67"/>
        <v>225</v>
      </c>
      <c r="CF42" s="7">
        <f t="shared" si="67"/>
        <v>165</v>
      </c>
      <c r="CG42" s="7">
        <f t="shared" si="67"/>
        <v>120</v>
      </c>
      <c r="CH42" s="7">
        <f t="shared" si="67"/>
        <v>175.50044346106833</v>
      </c>
      <c r="CI42" s="7">
        <f t="shared" si="67"/>
        <v>384.88880641101423</v>
      </c>
      <c r="CJ42" s="7">
        <f t="shared" si="67"/>
        <v>757.56310483847119</v>
      </c>
      <c r="CK42" s="7">
        <f t="shared" si="67"/>
        <v>524.23227136592277</v>
      </c>
      <c r="CL42" s="7">
        <f t="shared" si="67"/>
        <v>651.33517898334412</v>
      </c>
      <c r="CM42" s="7"/>
      <c r="CN42" s="208"/>
      <c r="CO42" s="208"/>
      <c r="CP42" s="199"/>
      <c r="CQ42" s="439"/>
      <c r="CR42" s="43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679"/>
      <c r="EI42" s="679"/>
      <c r="EJ42" s="679"/>
      <c r="EK42" s="679"/>
      <c r="EL42" s="679"/>
      <c r="EM42" s="679"/>
      <c r="EN42" s="679"/>
      <c r="EO42" s="679"/>
      <c r="EP42" s="679"/>
      <c r="EQ42" s="679"/>
      <c r="ER42" s="679"/>
      <c r="ES42" s="679"/>
      <c r="ET42" s="679"/>
      <c r="EU42" s="679"/>
      <c r="EV42" s="679"/>
      <c r="EW42" s="679"/>
      <c r="EX42" s="679"/>
    </row>
    <row r="43" spans="2:154" x14ac:dyDescent="0.3">
      <c r="B43" s="52" t="s">
        <v>19</v>
      </c>
      <c r="C43" s="796">
        <v>30</v>
      </c>
      <c r="D43" s="796">
        <v>45</v>
      </c>
      <c r="E43" s="796">
        <v>100</v>
      </c>
      <c r="F43" s="796">
        <v>90</v>
      </c>
      <c r="G43" s="796">
        <v>95</v>
      </c>
      <c r="H43" s="796">
        <v>130</v>
      </c>
      <c r="I43" s="797">
        <v>106.56643988026374</v>
      </c>
      <c r="J43" s="797">
        <v>139.49235474921136</v>
      </c>
      <c r="K43" s="797">
        <v>-35.575082884664994</v>
      </c>
      <c r="L43" s="797">
        <v>82.45697198852622</v>
      </c>
      <c r="M43" s="797">
        <v>-13.899827145710674</v>
      </c>
      <c r="N43" s="797">
        <v>31.40672842854508</v>
      </c>
      <c r="O43" s="217" t="str">
        <f t="shared" si="11"/>
        <v>N/A</v>
      </c>
      <c r="P43" s="208" t="str">
        <f t="shared" si="11"/>
        <v>N/A</v>
      </c>
      <c r="Q43" s="544"/>
      <c r="R43" s="29">
        <v>10</v>
      </c>
      <c r="S43" s="29">
        <v>15</v>
      </c>
      <c r="T43" s="29">
        <v>10</v>
      </c>
      <c r="U43" s="29">
        <v>5</v>
      </c>
      <c r="V43" s="29">
        <v>40</v>
      </c>
      <c r="W43" s="29">
        <v>40</v>
      </c>
      <c r="X43" s="29">
        <v>35</v>
      </c>
      <c r="Y43" s="29">
        <v>30</v>
      </c>
      <c r="Z43" s="29">
        <v>20</v>
      </c>
      <c r="AA43" s="29">
        <v>5</v>
      </c>
      <c r="AB43" s="29">
        <v>10</v>
      </c>
      <c r="AC43" s="29">
        <v>40</v>
      </c>
      <c r="AD43" s="29">
        <v>30</v>
      </c>
      <c r="AE43" s="29">
        <v>10</v>
      </c>
      <c r="AF43" s="29">
        <v>10</v>
      </c>
      <c r="AG43" s="29">
        <v>35</v>
      </c>
      <c r="AH43" s="29">
        <v>45</v>
      </c>
      <c r="AI43" s="29">
        <v>40</v>
      </c>
      <c r="AJ43" s="29"/>
      <c r="AK43" s="29"/>
      <c r="AL43" s="29"/>
      <c r="AM43" s="29"/>
      <c r="AN43" s="29"/>
      <c r="AO43" s="29"/>
      <c r="AP43" s="29"/>
      <c r="AQ43" s="7"/>
      <c r="AR43" s="7"/>
      <c r="AS43" s="7"/>
      <c r="AT43" s="7"/>
      <c r="AU43" s="7"/>
      <c r="AV43" s="7"/>
      <c r="AW43" s="7"/>
      <c r="AX43" s="7"/>
      <c r="AY43" s="7"/>
      <c r="AZ43" s="7"/>
      <c r="BA43" s="7"/>
      <c r="BB43" s="7"/>
      <c r="BC43" s="7"/>
      <c r="BD43" s="7"/>
      <c r="BE43" s="7"/>
      <c r="BF43" s="29">
        <f t="shared" si="105"/>
        <v>20</v>
      </c>
      <c r="BG43" s="29">
        <f t="shared" si="106"/>
        <v>25</v>
      </c>
      <c r="BH43" s="29">
        <f t="shared" si="107"/>
        <v>15</v>
      </c>
      <c r="BI43" s="29">
        <f t="shared" si="108"/>
        <v>80</v>
      </c>
      <c r="BJ43" s="29">
        <f t="shared" si="109"/>
        <v>65</v>
      </c>
      <c r="BK43" s="29">
        <f t="shared" si="110"/>
        <v>25</v>
      </c>
      <c r="BL43" s="29">
        <f t="shared" si="111"/>
        <v>50</v>
      </c>
      <c r="BM43" s="29">
        <f t="shared" si="112"/>
        <v>40</v>
      </c>
      <c r="BN43" s="29">
        <f t="shared" si="113"/>
        <v>45</v>
      </c>
      <c r="BO43" s="29">
        <f t="shared" si="114"/>
        <v>85</v>
      </c>
      <c r="BP43" s="29"/>
      <c r="BQ43" s="29"/>
      <c r="BR43" s="29"/>
      <c r="BS43" s="795"/>
      <c r="BT43" s="787"/>
      <c r="BU43" s="787"/>
      <c r="BV43" s="787"/>
      <c r="BW43" s="787">
        <f t="shared" si="29"/>
        <v>0</v>
      </c>
      <c r="BX43" s="787">
        <f t="shared" si="17"/>
        <v>0</v>
      </c>
      <c r="BY43" s="787">
        <f t="shared" si="18"/>
        <v>0</v>
      </c>
      <c r="BZ43" s="37"/>
      <c r="CA43" s="52" t="s">
        <v>19</v>
      </c>
      <c r="CB43" s="29">
        <f t="shared" si="67"/>
        <v>30</v>
      </c>
      <c r="CC43" s="29">
        <f t="shared" si="67"/>
        <v>45</v>
      </c>
      <c r="CD43" s="29">
        <f t="shared" si="67"/>
        <v>100</v>
      </c>
      <c r="CE43" s="29">
        <f t="shared" si="67"/>
        <v>90</v>
      </c>
      <c r="CF43" s="29">
        <f t="shared" si="67"/>
        <v>95</v>
      </c>
      <c r="CG43" s="29">
        <f t="shared" si="67"/>
        <v>130</v>
      </c>
      <c r="CH43" s="29">
        <f t="shared" si="67"/>
        <v>106.56643988026374</v>
      </c>
      <c r="CI43" s="29">
        <f t="shared" si="67"/>
        <v>139.49235474921136</v>
      </c>
      <c r="CJ43" s="29">
        <f t="shared" si="67"/>
        <v>-35.575082884664994</v>
      </c>
      <c r="CK43" s="29">
        <f t="shared" si="67"/>
        <v>82.45697198852622</v>
      </c>
      <c r="CL43" s="29">
        <f t="shared" si="67"/>
        <v>-13.899827145710674</v>
      </c>
      <c r="CM43" s="29"/>
      <c r="CN43" s="217"/>
      <c r="CO43" s="217"/>
      <c r="CP43" s="199"/>
      <c r="CQ43" s="447"/>
      <c r="CR43" s="447"/>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row>
    <row r="44" spans="2:154" x14ac:dyDescent="0.3">
      <c r="B44" s="239" t="s">
        <v>58</v>
      </c>
      <c r="C44" s="798">
        <v>220</v>
      </c>
      <c r="D44" s="798">
        <v>225</v>
      </c>
      <c r="E44" s="798">
        <v>240</v>
      </c>
      <c r="F44" s="798">
        <v>235</v>
      </c>
      <c r="G44" s="798">
        <v>235</v>
      </c>
      <c r="H44" s="798">
        <v>235</v>
      </c>
      <c r="I44" s="798">
        <v>277.1999040141219</v>
      </c>
      <c r="J44" s="798">
        <v>254.04265640295137</v>
      </c>
      <c r="K44" s="798">
        <v>264.95318057277234</v>
      </c>
      <c r="L44" s="798">
        <v>275.19946093440819</v>
      </c>
      <c r="M44" s="798">
        <v>288.59176795770333</v>
      </c>
      <c r="N44" s="798">
        <v>298.68984089448361</v>
      </c>
      <c r="O44" s="243">
        <f t="shared" si="11"/>
        <v>4.8664001658372147E-2</v>
      </c>
      <c r="P44" s="243">
        <f t="shared" si="11"/>
        <v>3.4990855796899423E-2</v>
      </c>
      <c r="Q44" s="544"/>
      <c r="R44" s="799">
        <v>45</v>
      </c>
      <c r="S44" s="799">
        <v>65</v>
      </c>
      <c r="T44" s="799">
        <v>50</v>
      </c>
      <c r="U44" s="799">
        <v>65</v>
      </c>
      <c r="V44" s="799">
        <v>45</v>
      </c>
      <c r="W44" s="799">
        <v>65</v>
      </c>
      <c r="X44" s="799">
        <v>50</v>
      </c>
      <c r="Y44" s="799">
        <v>70</v>
      </c>
      <c r="Z44" s="799">
        <v>45</v>
      </c>
      <c r="AA44" s="799">
        <v>75</v>
      </c>
      <c r="AB44" s="799">
        <v>55</v>
      </c>
      <c r="AC44" s="799">
        <v>70</v>
      </c>
      <c r="AD44" s="799">
        <v>45</v>
      </c>
      <c r="AE44" s="799">
        <v>70</v>
      </c>
      <c r="AF44" s="799">
        <v>55</v>
      </c>
      <c r="AG44" s="799">
        <v>70</v>
      </c>
      <c r="AH44" s="799">
        <v>45</v>
      </c>
      <c r="AI44" s="799">
        <v>70</v>
      </c>
      <c r="AJ44" s="799">
        <v>69.299976003530475</v>
      </c>
      <c r="AK44" s="799">
        <v>69.299976003530475</v>
      </c>
      <c r="AL44" s="799">
        <v>69.299976003530475</v>
      </c>
      <c r="AM44" s="799">
        <v>69.299976003530475</v>
      </c>
      <c r="AN44" s="799">
        <v>63.510664100737841</v>
      </c>
      <c r="AO44" s="799">
        <v>63.510664100737841</v>
      </c>
      <c r="AP44" s="799">
        <v>63.510664100737841</v>
      </c>
      <c r="AQ44" s="799">
        <v>63.510664100737841</v>
      </c>
      <c r="AR44" s="799">
        <v>64.936430606099577</v>
      </c>
      <c r="AS44" s="799">
        <v>65.670058074050075</v>
      </c>
      <c r="AT44" s="799">
        <v>68.074517153032772</v>
      </c>
      <c r="AU44" s="799">
        <v>66.272174739589886</v>
      </c>
      <c r="AV44" s="799">
        <v>70.645756097114614</v>
      </c>
      <c r="AW44" s="799">
        <v>67.546608796176656</v>
      </c>
      <c r="AX44" s="799">
        <v>68.503548020558469</v>
      </c>
      <c r="AY44" s="799">
        <v>68.503548020558469</v>
      </c>
      <c r="AZ44" s="799">
        <v>75.356559815296279</v>
      </c>
      <c r="BA44" s="799">
        <v>71.411023435208037</v>
      </c>
      <c r="BB44" s="799">
        <v>70.402973258421781</v>
      </c>
      <c r="BC44" s="799">
        <v>71.421211448777242</v>
      </c>
      <c r="BD44" s="799">
        <v>77.920297613680475</v>
      </c>
      <c r="BE44" s="799"/>
      <c r="BF44" s="799">
        <v>110</v>
      </c>
      <c r="BG44" s="799">
        <v>110</v>
      </c>
      <c r="BH44" s="799">
        <v>115</v>
      </c>
      <c r="BI44" s="799">
        <v>110</v>
      </c>
      <c r="BJ44" s="799">
        <v>120</v>
      </c>
      <c r="BK44" s="799">
        <v>120</v>
      </c>
      <c r="BL44" s="799">
        <v>125</v>
      </c>
      <c r="BM44" s="799">
        <v>115</v>
      </c>
      <c r="BN44" s="799">
        <v>125</v>
      </c>
      <c r="BO44" s="799">
        <v>115</v>
      </c>
      <c r="BP44" s="799">
        <f t="shared" ref="BP44:BP58" si="115">AJ44+AK44</f>
        <v>138.59995200706095</v>
      </c>
      <c r="BQ44" s="799">
        <f t="shared" ref="BQ44:BQ58" si="116">AL44+AM44</f>
        <v>138.59995200706095</v>
      </c>
      <c r="BR44" s="799">
        <f t="shared" ref="BR44:BR46" si="117">AN44+AO44</f>
        <v>127.02132820147568</v>
      </c>
      <c r="BS44" s="800">
        <f t="shared" si="30"/>
        <v>127.02132820147568</v>
      </c>
      <c r="BT44" s="801">
        <f t="shared" ref="BT44:BT59" si="118">AR44+AS44</f>
        <v>130.60648868014965</v>
      </c>
      <c r="BU44" s="801">
        <f t="shared" ref="BU44:BU62" si="119">AT44+AU44</f>
        <v>134.34669189262266</v>
      </c>
      <c r="BV44" s="801">
        <f t="shared" ref="BV44:BV62" si="120">AV44+AW44</f>
        <v>138.19236489329126</v>
      </c>
      <c r="BW44" s="801">
        <f t="shared" si="29"/>
        <v>137.00709604111694</v>
      </c>
      <c r="BX44" s="801">
        <f t="shared" si="17"/>
        <v>146.76758325050432</v>
      </c>
      <c r="BY44" s="801">
        <f t="shared" si="18"/>
        <v>148.32327087210226</v>
      </c>
      <c r="BZ44" s="31"/>
      <c r="CA44" s="802" t="s">
        <v>58</v>
      </c>
      <c r="CB44" s="799">
        <f t="shared" si="67"/>
        <v>220</v>
      </c>
      <c r="CC44" s="799">
        <f t="shared" si="67"/>
        <v>225</v>
      </c>
      <c r="CD44" s="799">
        <f t="shared" si="67"/>
        <v>240</v>
      </c>
      <c r="CE44" s="799">
        <f t="shared" si="67"/>
        <v>235</v>
      </c>
      <c r="CF44" s="799">
        <f t="shared" si="67"/>
        <v>235</v>
      </c>
      <c r="CG44" s="799">
        <f t="shared" si="67"/>
        <v>235</v>
      </c>
      <c r="CH44" s="799">
        <f t="shared" si="67"/>
        <v>277.1999040141219</v>
      </c>
      <c r="CI44" s="799">
        <f t="shared" si="67"/>
        <v>254.04265640295137</v>
      </c>
      <c r="CJ44" s="799">
        <f t="shared" si="67"/>
        <v>264.95318057277234</v>
      </c>
      <c r="CK44" s="799">
        <f t="shared" si="67"/>
        <v>275.19946093440819</v>
      </c>
      <c r="CL44" s="799">
        <f t="shared" si="67"/>
        <v>288.59176795770333</v>
      </c>
      <c r="CM44" s="799">
        <f>N44</f>
        <v>298.68984089448361</v>
      </c>
      <c r="CN44" s="243">
        <f t="shared" si="37"/>
        <v>4.8664001658372147E-2</v>
      </c>
      <c r="CO44" s="243">
        <f>P44</f>
        <v>3.4990855796899423E-2</v>
      </c>
      <c r="CP44" s="544"/>
      <c r="CQ44" s="451">
        <f t="shared" ref="CQ44:DF47" si="121">R44</f>
        <v>45</v>
      </c>
      <c r="CR44" s="451">
        <f t="shared" si="121"/>
        <v>65</v>
      </c>
      <c r="CS44" s="451">
        <f t="shared" si="121"/>
        <v>50</v>
      </c>
      <c r="CT44" s="451">
        <f t="shared" si="121"/>
        <v>65</v>
      </c>
      <c r="CU44" s="451">
        <f t="shared" si="121"/>
        <v>45</v>
      </c>
      <c r="CV44" s="451">
        <f t="shared" si="121"/>
        <v>65</v>
      </c>
      <c r="CW44" s="451">
        <f t="shared" si="121"/>
        <v>50</v>
      </c>
      <c r="CX44" s="451">
        <f t="shared" si="121"/>
        <v>70</v>
      </c>
      <c r="CY44" s="451">
        <f t="shared" si="121"/>
        <v>45</v>
      </c>
      <c r="CZ44" s="451">
        <f t="shared" si="121"/>
        <v>75</v>
      </c>
      <c r="DA44" s="451">
        <f t="shared" si="121"/>
        <v>55</v>
      </c>
      <c r="DB44" s="451">
        <f t="shared" si="121"/>
        <v>70</v>
      </c>
      <c r="DC44" s="451">
        <f t="shared" si="121"/>
        <v>45</v>
      </c>
      <c r="DD44" s="451">
        <f t="shared" si="121"/>
        <v>70</v>
      </c>
      <c r="DE44" s="451">
        <f t="shared" si="121"/>
        <v>55</v>
      </c>
      <c r="DF44" s="451">
        <f t="shared" si="121"/>
        <v>70</v>
      </c>
      <c r="DG44" s="451">
        <f t="shared" ref="DG44:DV47" si="122">AH44</f>
        <v>45</v>
      </c>
      <c r="DH44" s="451">
        <f t="shared" si="122"/>
        <v>70</v>
      </c>
      <c r="DI44" s="451">
        <f t="shared" si="122"/>
        <v>69.299976003530475</v>
      </c>
      <c r="DJ44" s="451">
        <f t="shared" si="122"/>
        <v>69.299976003530475</v>
      </c>
      <c r="DK44" s="451">
        <f t="shared" si="122"/>
        <v>69.299976003530475</v>
      </c>
      <c r="DL44" s="451">
        <f t="shared" si="122"/>
        <v>69.299976003530475</v>
      </c>
      <c r="DM44" s="451">
        <f t="shared" si="122"/>
        <v>63.510664100737841</v>
      </c>
      <c r="DN44" s="451">
        <f t="shared" si="122"/>
        <v>63.510664100737841</v>
      </c>
      <c r="DO44" s="451">
        <f t="shared" si="122"/>
        <v>63.510664100737841</v>
      </c>
      <c r="DP44" s="451">
        <f t="shared" si="122"/>
        <v>63.510664100737841</v>
      </c>
      <c r="DQ44" s="451">
        <f t="shared" si="122"/>
        <v>64.936430606099577</v>
      </c>
      <c r="DR44" s="451">
        <f t="shared" si="122"/>
        <v>65.670058074050075</v>
      </c>
      <c r="DS44" s="451">
        <f t="shared" si="122"/>
        <v>68.074517153032772</v>
      </c>
      <c r="DT44" s="451">
        <f t="shared" si="122"/>
        <v>66.272174739589886</v>
      </c>
      <c r="DU44" s="451">
        <f t="shared" si="122"/>
        <v>70.645756097114614</v>
      </c>
      <c r="DV44" s="451">
        <f t="shared" si="122"/>
        <v>67.546608796176656</v>
      </c>
      <c r="DW44" s="451">
        <f t="shared" ref="DU44:EC47" si="123">AX44</f>
        <v>68.503548020558469</v>
      </c>
      <c r="DX44" s="451">
        <f t="shared" si="123"/>
        <v>68.503548020558469</v>
      </c>
      <c r="DY44" s="451">
        <f t="shared" si="123"/>
        <v>75.356559815296279</v>
      </c>
      <c r="DZ44" s="451">
        <f t="shared" si="123"/>
        <v>71.411023435208037</v>
      </c>
      <c r="EA44" s="451">
        <f t="shared" si="123"/>
        <v>70.402973258421781</v>
      </c>
      <c r="EB44" s="451">
        <f t="shared" si="123"/>
        <v>71.421211448777242</v>
      </c>
      <c r="EC44" s="451">
        <f t="shared" si="123"/>
        <v>77.920297613680475</v>
      </c>
      <c r="ED44" s="451"/>
      <c r="EE44" s="451">
        <f t="shared" ref="EE44:ET47" si="124">BF44</f>
        <v>110</v>
      </c>
      <c r="EF44" s="451">
        <f t="shared" si="124"/>
        <v>110</v>
      </c>
      <c r="EG44" s="451">
        <f t="shared" si="124"/>
        <v>115</v>
      </c>
      <c r="EH44" s="451">
        <f t="shared" si="124"/>
        <v>110</v>
      </c>
      <c r="EI44" s="451">
        <f t="shared" si="124"/>
        <v>120</v>
      </c>
      <c r="EJ44" s="451">
        <f t="shared" si="124"/>
        <v>120</v>
      </c>
      <c r="EK44" s="451">
        <f t="shared" si="124"/>
        <v>125</v>
      </c>
      <c r="EL44" s="451">
        <f t="shared" si="124"/>
        <v>115</v>
      </c>
      <c r="EM44" s="451">
        <f t="shared" si="124"/>
        <v>125</v>
      </c>
      <c r="EN44" s="451">
        <f t="shared" si="124"/>
        <v>115</v>
      </c>
      <c r="EO44" s="451">
        <f t="shared" si="124"/>
        <v>138.59995200706095</v>
      </c>
      <c r="EP44" s="451">
        <f t="shared" si="124"/>
        <v>138.59995200706095</v>
      </c>
      <c r="EQ44" s="451">
        <f t="shared" si="124"/>
        <v>127.02132820147568</v>
      </c>
      <c r="ER44" s="451">
        <f t="shared" si="124"/>
        <v>127.02132820147568</v>
      </c>
      <c r="ES44" s="451">
        <f t="shared" si="124"/>
        <v>130.60648868014965</v>
      </c>
      <c r="ET44" s="451">
        <f t="shared" si="124"/>
        <v>134.34669189262266</v>
      </c>
      <c r="EU44" s="451">
        <f t="shared" ref="EU44:EX47" si="125">BV44</f>
        <v>138.19236489329126</v>
      </c>
      <c r="EV44" s="451">
        <f t="shared" si="125"/>
        <v>137.00709604111694</v>
      </c>
      <c r="EW44" s="451">
        <f t="shared" si="125"/>
        <v>146.76758325050432</v>
      </c>
      <c r="EX44" s="451">
        <f t="shared" si="125"/>
        <v>148.32327087210226</v>
      </c>
    </row>
    <row r="45" spans="2:154" x14ac:dyDescent="0.3">
      <c r="B45" s="244" t="s">
        <v>31</v>
      </c>
      <c r="C45" s="803">
        <v>435</v>
      </c>
      <c r="D45" s="803">
        <v>455</v>
      </c>
      <c r="E45" s="803">
        <v>445</v>
      </c>
      <c r="F45" s="803">
        <v>490</v>
      </c>
      <c r="G45" s="803">
        <v>505</v>
      </c>
      <c r="H45" s="803">
        <v>525</v>
      </c>
      <c r="I45" s="803">
        <v>555.77336564358643</v>
      </c>
      <c r="J45" s="803">
        <v>473.49578997014908</v>
      </c>
      <c r="K45" s="803">
        <v>527.99471717831318</v>
      </c>
      <c r="L45" s="803">
        <v>548.33836386196401</v>
      </c>
      <c r="M45" s="803">
        <v>570.55465352238093</v>
      </c>
      <c r="N45" s="803">
        <v>570.64159352178569</v>
      </c>
      <c r="O45" s="248">
        <f t="shared" si="11"/>
        <v>4.0515658076423655E-2</v>
      </c>
      <c r="P45" s="248">
        <f t="shared" si="11"/>
        <v>1.5237803927825588E-4</v>
      </c>
      <c r="Q45" s="544"/>
      <c r="R45" s="804">
        <v>105</v>
      </c>
      <c r="S45" s="804">
        <v>115</v>
      </c>
      <c r="T45" s="804">
        <v>110</v>
      </c>
      <c r="U45" s="804">
        <v>110</v>
      </c>
      <c r="V45" s="804">
        <v>105</v>
      </c>
      <c r="W45" s="804">
        <v>115</v>
      </c>
      <c r="X45" s="804">
        <v>115</v>
      </c>
      <c r="Y45" s="804">
        <v>120</v>
      </c>
      <c r="Z45" s="804">
        <v>120</v>
      </c>
      <c r="AA45" s="804">
        <v>130</v>
      </c>
      <c r="AB45" s="804">
        <v>125</v>
      </c>
      <c r="AC45" s="804">
        <v>125</v>
      </c>
      <c r="AD45" s="804">
        <v>125</v>
      </c>
      <c r="AE45" s="804">
        <v>125</v>
      </c>
      <c r="AF45" s="804">
        <v>130</v>
      </c>
      <c r="AG45" s="804">
        <v>130</v>
      </c>
      <c r="AH45" s="804">
        <v>130</v>
      </c>
      <c r="AI45" s="804">
        <v>135</v>
      </c>
      <c r="AJ45" s="804">
        <v>139.24379797777445</v>
      </c>
      <c r="AK45" s="804">
        <v>139.11026172582874</v>
      </c>
      <c r="AL45" s="804">
        <v>138.04197171026323</v>
      </c>
      <c r="AM45" s="804">
        <v>139.37733422972008</v>
      </c>
      <c r="AN45" s="804">
        <v>110.97616200098688</v>
      </c>
      <c r="AO45" s="804">
        <v>96.975549980610992</v>
      </c>
      <c r="AP45" s="804">
        <v>129.5666880978554</v>
      </c>
      <c r="AQ45" s="804">
        <v>135.9773898906958</v>
      </c>
      <c r="AR45" s="804">
        <v>136.65758712899324</v>
      </c>
      <c r="AS45" s="804">
        <v>125.46024736618072</v>
      </c>
      <c r="AT45" s="804">
        <v>125.27475608122103</v>
      </c>
      <c r="AU45" s="804">
        <v>140.60212660191817</v>
      </c>
      <c r="AV45" s="804">
        <v>138.72838741305816</v>
      </c>
      <c r="AW45" s="804">
        <v>143.10368684897844</v>
      </c>
      <c r="AX45" s="804">
        <v>134.74215306543974</v>
      </c>
      <c r="AY45" s="804">
        <v>131.76413653448762</v>
      </c>
      <c r="AZ45" s="804">
        <v>137.25791075619139</v>
      </c>
      <c r="BA45" s="804">
        <v>144.74591075619139</v>
      </c>
      <c r="BB45" s="804">
        <v>138.85688675619139</v>
      </c>
      <c r="BC45" s="804">
        <v>149.69417761288759</v>
      </c>
      <c r="BD45" s="804">
        <v>141.75899213674978</v>
      </c>
      <c r="BE45" s="804"/>
      <c r="BF45" s="804">
        <f t="shared" ref="BF45:BF47" si="126">D45-BG45</f>
        <v>235</v>
      </c>
      <c r="BG45" s="804">
        <f t="shared" ref="BG45:BG47" si="127">SUM(R45:S45)</f>
        <v>220</v>
      </c>
      <c r="BH45" s="804">
        <f t="shared" ref="BH45:BH47" si="128">SUM(T45:U45)</f>
        <v>220</v>
      </c>
      <c r="BI45" s="804">
        <f t="shared" ref="BI45:BI47" si="129">SUM(V45:W45)</f>
        <v>220</v>
      </c>
      <c r="BJ45" s="804">
        <f t="shared" ref="BJ45:BJ47" si="130">SUM(X45:Y45)</f>
        <v>235</v>
      </c>
      <c r="BK45" s="804">
        <f t="shared" ref="BK45:BK47" si="131">SUM(Z45:AA45)</f>
        <v>250</v>
      </c>
      <c r="BL45" s="804">
        <f t="shared" ref="BL45:BL47" si="132">SUM(AB45:AC45)</f>
        <v>250</v>
      </c>
      <c r="BM45" s="804">
        <f t="shared" ref="BM45:BM47" si="133">SUM(AD45:AE45)</f>
        <v>250</v>
      </c>
      <c r="BN45" s="804">
        <f t="shared" ref="BN45:BN47" si="134">SUM(AF45:AG45)</f>
        <v>260</v>
      </c>
      <c r="BO45" s="804">
        <f t="shared" ref="BO45:BO47" si="135">SUM(AH45:AI45)</f>
        <v>265</v>
      </c>
      <c r="BP45" s="804">
        <f t="shared" si="115"/>
        <v>278.35405970360318</v>
      </c>
      <c r="BQ45" s="804">
        <f t="shared" si="116"/>
        <v>277.4193059399833</v>
      </c>
      <c r="BR45" s="804">
        <f t="shared" si="117"/>
        <v>207.95171198159787</v>
      </c>
      <c r="BS45" s="800">
        <f t="shared" si="30"/>
        <v>265.54407798855118</v>
      </c>
      <c r="BT45" s="801">
        <f t="shared" si="118"/>
        <v>262.11783449517395</v>
      </c>
      <c r="BU45" s="801">
        <f t="shared" si="119"/>
        <v>265.87688268313923</v>
      </c>
      <c r="BV45" s="801">
        <f t="shared" si="120"/>
        <v>281.8320742620366</v>
      </c>
      <c r="BW45" s="801">
        <f t="shared" si="29"/>
        <v>266.50628959992736</v>
      </c>
      <c r="BX45" s="801">
        <f t="shared" si="17"/>
        <v>282.00382151238279</v>
      </c>
      <c r="BY45" s="801">
        <f t="shared" si="18"/>
        <v>280.61587889294117</v>
      </c>
      <c r="BZ45" s="31"/>
      <c r="CA45" s="805" t="s">
        <v>31</v>
      </c>
      <c r="CB45" s="804">
        <f t="shared" si="67"/>
        <v>435</v>
      </c>
      <c r="CC45" s="804">
        <f t="shared" si="67"/>
        <v>455</v>
      </c>
      <c r="CD45" s="804">
        <f t="shared" ref="CD45:CL53" si="136">E45</f>
        <v>445</v>
      </c>
      <c r="CE45" s="804">
        <f t="shared" si="136"/>
        <v>490</v>
      </c>
      <c r="CF45" s="804">
        <f t="shared" si="136"/>
        <v>505</v>
      </c>
      <c r="CG45" s="804">
        <f t="shared" si="136"/>
        <v>525</v>
      </c>
      <c r="CH45" s="804">
        <f t="shared" si="136"/>
        <v>555.77336564358643</v>
      </c>
      <c r="CI45" s="804">
        <f t="shared" si="136"/>
        <v>473.49578997014908</v>
      </c>
      <c r="CJ45" s="804">
        <f t="shared" si="136"/>
        <v>527.99471717831318</v>
      </c>
      <c r="CK45" s="804">
        <f t="shared" si="136"/>
        <v>548.33836386196401</v>
      </c>
      <c r="CL45" s="804">
        <f t="shared" si="136"/>
        <v>570.55465352238093</v>
      </c>
      <c r="CM45" s="804">
        <f>N45</f>
        <v>570.64159352178569</v>
      </c>
      <c r="CN45" s="248">
        <f t="shared" si="37"/>
        <v>4.0515658076423655E-2</v>
      </c>
      <c r="CO45" s="248">
        <f>P45</f>
        <v>1.5237803927825588E-4</v>
      </c>
      <c r="CP45" s="37"/>
      <c r="CQ45" s="452">
        <f t="shared" si="121"/>
        <v>105</v>
      </c>
      <c r="CR45" s="452">
        <f t="shared" si="121"/>
        <v>115</v>
      </c>
      <c r="CS45" s="452">
        <f t="shared" si="121"/>
        <v>110</v>
      </c>
      <c r="CT45" s="452">
        <f t="shared" si="121"/>
        <v>110</v>
      </c>
      <c r="CU45" s="452">
        <f t="shared" si="121"/>
        <v>105</v>
      </c>
      <c r="CV45" s="452">
        <f t="shared" si="121"/>
        <v>115</v>
      </c>
      <c r="CW45" s="452">
        <f t="shared" si="121"/>
        <v>115</v>
      </c>
      <c r="CX45" s="452">
        <f t="shared" si="121"/>
        <v>120</v>
      </c>
      <c r="CY45" s="452">
        <f t="shared" si="121"/>
        <v>120</v>
      </c>
      <c r="CZ45" s="452">
        <f t="shared" si="121"/>
        <v>130</v>
      </c>
      <c r="DA45" s="452">
        <f t="shared" si="121"/>
        <v>125</v>
      </c>
      <c r="DB45" s="452">
        <f t="shared" si="121"/>
        <v>125</v>
      </c>
      <c r="DC45" s="452">
        <f t="shared" si="121"/>
        <v>125</v>
      </c>
      <c r="DD45" s="452">
        <f t="shared" si="121"/>
        <v>125</v>
      </c>
      <c r="DE45" s="452">
        <f t="shared" si="121"/>
        <v>130</v>
      </c>
      <c r="DF45" s="452">
        <f t="shared" si="121"/>
        <v>130</v>
      </c>
      <c r="DG45" s="452">
        <f t="shared" si="122"/>
        <v>130</v>
      </c>
      <c r="DH45" s="452">
        <f t="shared" si="122"/>
        <v>135</v>
      </c>
      <c r="DI45" s="452">
        <f t="shared" si="122"/>
        <v>139.24379797777445</v>
      </c>
      <c r="DJ45" s="452">
        <f t="shared" si="122"/>
        <v>139.11026172582874</v>
      </c>
      <c r="DK45" s="452">
        <f t="shared" si="122"/>
        <v>138.04197171026323</v>
      </c>
      <c r="DL45" s="452">
        <f t="shared" si="122"/>
        <v>139.37733422972008</v>
      </c>
      <c r="DM45" s="452">
        <f t="shared" si="122"/>
        <v>110.97616200098688</v>
      </c>
      <c r="DN45" s="452">
        <f t="shared" si="122"/>
        <v>96.975549980610992</v>
      </c>
      <c r="DO45" s="452">
        <f t="shared" si="122"/>
        <v>129.5666880978554</v>
      </c>
      <c r="DP45" s="452">
        <f t="shared" si="122"/>
        <v>135.9773898906958</v>
      </c>
      <c r="DQ45" s="452">
        <f t="shared" si="122"/>
        <v>136.65758712899324</v>
      </c>
      <c r="DR45" s="452">
        <f t="shared" si="122"/>
        <v>125.46024736618072</v>
      </c>
      <c r="DS45" s="452">
        <f t="shared" si="122"/>
        <v>125.27475608122103</v>
      </c>
      <c r="DT45" s="452">
        <f t="shared" si="122"/>
        <v>140.60212660191817</v>
      </c>
      <c r="DU45" s="452">
        <f t="shared" si="123"/>
        <v>138.72838741305816</v>
      </c>
      <c r="DV45" s="452">
        <f t="shared" si="123"/>
        <v>143.10368684897844</v>
      </c>
      <c r="DW45" s="452">
        <f t="shared" si="123"/>
        <v>134.74215306543974</v>
      </c>
      <c r="DX45" s="452">
        <f t="shared" si="123"/>
        <v>131.76413653448762</v>
      </c>
      <c r="DY45" s="452">
        <f t="shared" si="123"/>
        <v>137.25791075619139</v>
      </c>
      <c r="DZ45" s="452">
        <f t="shared" si="123"/>
        <v>144.74591075619139</v>
      </c>
      <c r="EA45" s="452">
        <f t="shared" si="123"/>
        <v>138.85688675619139</v>
      </c>
      <c r="EB45" s="452">
        <f t="shared" si="123"/>
        <v>149.69417761288759</v>
      </c>
      <c r="EC45" s="452">
        <f t="shared" si="123"/>
        <v>141.75899213674978</v>
      </c>
      <c r="ED45" s="452"/>
      <c r="EE45" s="452">
        <f t="shared" si="124"/>
        <v>235</v>
      </c>
      <c r="EF45" s="452">
        <f t="shared" si="124"/>
        <v>220</v>
      </c>
      <c r="EG45" s="452">
        <f t="shared" si="124"/>
        <v>220</v>
      </c>
      <c r="EH45" s="452">
        <f t="shared" si="124"/>
        <v>220</v>
      </c>
      <c r="EI45" s="452">
        <f t="shared" si="124"/>
        <v>235</v>
      </c>
      <c r="EJ45" s="452">
        <f t="shared" si="124"/>
        <v>250</v>
      </c>
      <c r="EK45" s="452">
        <f t="shared" si="124"/>
        <v>250</v>
      </c>
      <c r="EL45" s="452">
        <f t="shared" si="124"/>
        <v>250</v>
      </c>
      <c r="EM45" s="452">
        <f t="shared" si="124"/>
        <v>260</v>
      </c>
      <c r="EN45" s="452">
        <f t="shared" si="124"/>
        <v>265</v>
      </c>
      <c r="EO45" s="452">
        <f t="shared" si="124"/>
        <v>278.35405970360318</v>
      </c>
      <c r="EP45" s="452">
        <f t="shared" si="124"/>
        <v>277.4193059399833</v>
      </c>
      <c r="EQ45" s="452">
        <f t="shared" si="124"/>
        <v>207.95171198159787</v>
      </c>
      <c r="ER45" s="452">
        <f t="shared" si="124"/>
        <v>265.54407798855118</v>
      </c>
      <c r="ES45" s="452">
        <f t="shared" si="124"/>
        <v>262.11783449517395</v>
      </c>
      <c r="ET45" s="452">
        <f t="shared" si="124"/>
        <v>265.87688268313923</v>
      </c>
      <c r="EU45" s="452">
        <f t="shared" si="125"/>
        <v>281.8320742620366</v>
      </c>
      <c r="EV45" s="452">
        <f t="shared" si="125"/>
        <v>266.50628959992736</v>
      </c>
      <c r="EW45" s="452">
        <f t="shared" si="125"/>
        <v>282.00382151238279</v>
      </c>
      <c r="EX45" s="452">
        <f t="shared" si="125"/>
        <v>280.61587889294117</v>
      </c>
    </row>
    <row r="46" spans="2:154" x14ac:dyDescent="0.3">
      <c r="B46" s="20" t="s">
        <v>233</v>
      </c>
      <c r="C46" s="489" t="s">
        <v>101</v>
      </c>
      <c r="D46" s="489" t="s">
        <v>101</v>
      </c>
      <c r="E46" s="489" t="s">
        <v>101</v>
      </c>
      <c r="F46" s="489" t="s">
        <v>101</v>
      </c>
      <c r="G46" s="489" t="s">
        <v>101</v>
      </c>
      <c r="H46" s="489" t="s">
        <v>101</v>
      </c>
      <c r="I46" s="803">
        <v>29.424183880507563</v>
      </c>
      <c r="J46" s="803">
        <v>27.646516098938868</v>
      </c>
      <c r="K46" s="803">
        <v>18.126098831898044</v>
      </c>
      <c r="L46" s="803">
        <v>15.429266376017857</v>
      </c>
      <c r="M46" s="803">
        <v>33.007353738462285</v>
      </c>
      <c r="N46" s="803">
        <v>75.382572518867946</v>
      </c>
      <c r="O46" s="210">
        <f t="shared" si="11"/>
        <v>1.1392691612199104</v>
      </c>
      <c r="P46" s="210">
        <f t="shared" si="11"/>
        <v>1.2838114535376199</v>
      </c>
      <c r="Q46" s="544"/>
      <c r="R46" s="804"/>
      <c r="S46" s="31"/>
      <c r="T46" s="31"/>
      <c r="U46" s="31"/>
      <c r="V46" s="31"/>
      <c r="W46" s="31"/>
      <c r="X46" s="31"/>
      <c r="Y46" s="31"/>
      <c r="Z46" s="31"/>
      <c r="AA46" s="31"/>
      <c r="AB46" s="31"/>
      <c r="AC46" s="31"/>
      <c r="AD46" s="31"/>
      <c r="AE46" s="31"/>
      <c r="AF46" s="31"/>
      <c r="AG46" s="31"/>
      <c r="AH46" s="31"/>
      <c r="AI46" s="31"/>
      <c r="AJ46" s="804">
        <v>7.3560459701268908</v>
      </c>
      <c r="AK46" s="804">
        <v>7.3560459701268908</v>
      </c>
      <c r="AL46" s="804">
        <v>7.3560459701268908</v>
      </c>
      <c r="AM46" s="804">
        <v>7.3560459701268908</v>
      </c>
      <c r="AN46" s="804">
        <v>6.911629024734717</v>
      </c>
      <c r="AO46" s="804">
        <v>6.911629024734717</v>
      </c>
      <c r="AP46" s="804">
        <v>6.911629024734717</v>
      </c>
      <c r="AQ46" s="804">
        <v>6.911629024734717</v>
      </c>
      <c r="AR46" s="804">
        <v>3.083565617366439</v>
      </c>
      <c r="AS46" s="804">
        <v>4.2924886590935447</v>
      </c>
      <c r="AT46" s="804">
        <v>4.4490754899266438</v>
      </c>
      <c r="AU46" s="804">
        <v>6.3007694970107888</v>
      </c>
      <c r="AV46" s="804">
        <v>3.6982878580073262</v>
      </c>
      <c r="AW46" s="804">
        <v>3.678003773590043</v>
      </c>
      <c r="AX46" s="804">
        <v>3.8571051713600424</v>
      </c>
      <c r="AY46" s="804">
        <v>4.1954763615700603</v>
      </c>
      <c r="AZ46" s="804">
        <v>5.1388075512771803</v>
      </c>
      <c r="BA46" s="804">
        <v>6.1112195568069776</v>
      </c>
      <c r="BB46" s="804">
        <v>8.4687209925381133</v>
      </c>
      <c r="BC46" s="804">
        <v>13.288829737340668</v>
      </c>
      <c r="BD46" s="804">
        <v>14.433771276636374</v>
      </c>
      <c r="BE46" s="31"/>
      <c r="BF46" s="804"/>
      <c r="BG46" s="804"/>
      <c r="BH46" s="804"/>
      <c r="BI46" s="804"/>
      <c r="BJ46" s="804"/>
      <c r="BK46" s="804"/>
      <c r="BL46" s="804"/>
      <c r="BM46" s="804"/>
      <c r="BN46" s="804"/>
      <c r="BO46" s="804"/>
      <c r="BP46" s="804">
        <f t="shared" si="115"/>
        <v>14.712091940253782</v>
      </c>
      <c r="BQ46" s="804">
        <f t="shared" si="116"/>
        <v>14.712091940253782</v>
      </c>
      <c r="BR46" s="804">
        <f t="shared" si="117"/>
        <v>13.823258049469434</v>
      </c>
      <c r="BS46" s="800">
        <f t="shared" si="30"/>
        <v>13.823258049469434</v>
      </c>
      <c r="BT46" s="801">
        <f t="shared" si="118"/>
        <v>7.3760542764599837</v>
      </c>
      <c r="BU46" s="801">
        <f t="shared" si="119"/>
        <v>10.749844986937433</v>
      </c>
      <c r="BV46" s="801">
        <f t="shared" si="120"/>
        <v>7.3762916315973692</v>
      </c>
      <c r="BW46" s="801">
        <f t="shared" si="29"/>
        <v>8.0525815329301018</v>
      </c>
      <c r="BX46" s="801">
        <f t="shared" si="17"/>
        <v>11.250027108084158</v>
      </c>
      <c r="BY46" s="801">
        <f t="shared" si="18"/>
        <v>22.902492269174488</v>
      </c>
      <c r="BZ46" s="31"/>
      <c r="CA46" s="785" t="str">
        <f>B46</f>
        <v>Hydrogen Stationary &amp; Other</v>
      </c>
      <c r="CB46" s="804" t="str">
        <f t="shared" ref="CB46:CC47" si="137">C46</f>
        <v>†</v>
      </c>
      <c r="CC46" s="804" t="str">
        <f t="shared" si="137"/>
        <v>†</v>
      </c>
      <c r="CD46" s="804" t="str">
        <f t="shared" si="136"/>
        <v>†</v>
      </c>
      <c r="CE46" s="804" t="str">
        <f t="shared" si="136"/>
        <v>†</v>
      </c>
      <c r="CF46" s="804" t="str">
        <f t="shared" si="136"/>
        <v>†</v>
      </c>
      <c r="CG46" s="804" t="str">
        <f t="shared" si="136"/>
        <v>†</v>
      </c>
      <c r="CH46" s="804">
        <f t="shared" si="136"/>
        <v>29.424183880507563</v>
      </c>
      <c r="CI46" s="804">
        <f t="shared" si="136"/>
        <v>27.646516098938868</v>
      </c>
      <c r="CJ46" s="804">
        <f t="shared" si="136"/>
        <v>18.126098831898044</v>
      </c>
      <c r="CK46" s="804">
        <f t="shared" si="136"/>
        <v>15.429266376017857</v>
      </c>
      <c r="CL46" s="804">
        <f t="shared" si="136"/>
        <v>33.007353738462285</v>
      </c>
      <c r="CM46" s="804">
        <f>N46</f>
        <v>75.382572518867946</v>
      </c>
      <c r="CN46" s="248">
        <f t="shared" si="37"/>
        <v>1.1392691612199104</v>
      </c>
      <c r="CO46" s="248">
        <f>P46</f>
        <v>1.2838114535376199</v>
      </c>
      <c r="CP46" s="37"/>
      <c r="CQ46" s="452">
        <f t="shared" si="121"/>
        <v>0</v>
      </c>
      <c r="CR46" s="452">
        <f t="shared" si="121"/>
        <v>0</v>
      </c>
      <c r="CS46" s="452">
        <f t="shared" si="121"/>
        <v>0</v>
      </c>
      <c r="CT46" s="452">
        <f t="shared" si="121"/>
        <v>0</v>
      </c>
      <c r="CU46" s="452">
        <f t="shared" si="121"/>
        <v>0</v>
      </c>
      <c r="CV46" s="452">
        <f t="shared" si="121"/>
        <v>0</v>
      </c>
      <c r="CW46" s="452">
        <f t="shared" si="121"/>
        <v>0</v>
      </c>
      <c r="CX46" s="452">
        <f t="shared" si="121"/>
        <v>0</v>
      </c>
      <c r="CY46" s="452">
        <f t="shared" si="121"/>
        <v>0</v>
      </c>
      <c r="CZ46" s="452">
        <f t="shared" si="121"/>
        <v>0</v>
      </c>
      <c r="DA46" s="452">
        <f t="shared" si="121"/>
        <v>0</v>
      </c>
      <c r="DB46" s="452">
        <f t="shared" si="121"/>
        <v>0</v>
      </c>
      <c r="DC46" s="452">
        <f t="shared" si="121"/>
        <v>0</v>
      </c>
      <c r="DD46" s="452">
        <f t="shared" si="121"/>
        <v>0</v>
      </c>
      <c r="DE46" s="452">
        <f t="shared" si="121"/>
        <v>0</v>
      </c>
      <c r="DF46" s="452">
        <f t="shared" si="121"/>
        <v>0</v>
      </c>
      <c r="DG46" s="452">
        <f t="shared" si="122"/>
        <v>0</v>
      </c>
      <c r="DH46" s="452">
        <f t="shared" si="122"/>
        <v>0</v>
      </c>
      <c r="DI46" s="452">
        <f t="shared" si="122"/>
        <v>7.3560459701268908</v>
      </c>
      <c r="DJ46" s="452">
        <f t="shared" si="122"/>
        <v>7.3560459701268908</v>
      </c>
      <c r="DK46" s="452">
        <f t="shared" si="122"/>
        <v>7.3560459701268908</v>
      </c>
      <c r="DL46" s="452">
        <f t="shared" si="122"/>
        <v>7.3560459701268908</v>
      </c>
      <c r="DM46" s="452">
        <f t="shared" si="122"/>
        <v>6.911629024734717</v>
      </c>
      <c r="DN46" s="452">
        <f t="shared" si="122"/>
        <v>6.911629024734717</v>
      </c>
      <c r="DO46" s="452">
        <f t="shared" si="122"/>
        <v>6.911629024734717</v>
      </c>
      <c r="DP46" s="452">
        <f t="shared" si="122"/>
        <v>6.911629024734717</v>
      </c>
      <c r="DQ46" s="452">
        <f t="shared" si="122"/>
        <v>3.083565617366439</v>
      </c>
      <c r="DR46" s="452">
        <f t="shared" si="122"/>
        <v>4.2924886590935447</v>
      </c>
      <c r="DS46" s="452">
        <f t="shared" si="122"/>
        <v>4.4490754899266438</v>
      </c>
      <c r="DT46" s="452">
        <f t="shared" si="122"/>
        <v>6.3007694970107888</v>
      </c>
      <c r="DU46" s="452">
        <f t="shared" si="123"/>
        <v>3.6982878580073262</v>
      </c>
      <c r="DV46" s="452">
        <f t="shared" si="123"/>
        <v>3.678003773590043</v>
      </c>
      <c r="DW46" s="452">
        <f t="shared" si="123"/>
        <v>3.8571051713600424</v>
      </c>
      <c r="DX46" s="452">
        <f t="shared" si="123"/>
        <v>4.1954763615700603</v>
      </c>
      <c r="DY46" s="452">
        <f t="shared" si="123"/>
        <v>5.1388075512771803</v>
      </c>
      <c r="DZ46" s="452">
        <f t="shared" si="123"/>
        <v>6.1112195568069776</v>
      </c>
      <c r="EA46" s="452">
        <f t="shared" si="123"/>
        <v>8.4687209925381133</v>
      </c>
      <c r="EB46" s="452">
        <f t="shared" si="123"/>
        <v>13.288829737340668</v>
      </c>
      <c r="EC46" s="452">
        <f t="shared" si="123"/>
        <v>14.433771276636374</v>
      </c>
      <c r="ED46" s="452"/>
      <c r="EE46" s="452">
        <f t="shared" si="124"/>
        <v>0</v>
      </c>
      <c r="EF46" s="452">
        <f t="shared" si="124"/>
        <v>0</v>
      </c>
      <c r="EG46" s="452">
        <f t="shared" si="124"/>
        <v>0</v>
      </c>
      <c r="EH46" s="452">
        <f t="shared" si="124"/>
        <v>0</v>
      </c>
      <c r="EI46" s="452">
        <f t="shared" si="124"/>
        <v>0</v>
      </c>
      <c r="EJ46" s="452">
        <f t="shared" si="124"/>
        <v>0</v>
      </c>
      <c r="EK46" s="452">
        <f t="shared" si="124"/>
        <v>0</v>
      </c>
      <c r="EL46" s="452">
        <f t="shared" si="124"/>
        <v>0</v>
      </c>
      <c r="EM46" s="452">
        <f t="shared" si="124"/>
        <v>0</v>
      </c>
      <c r="EN46" s="452">
        <f t="shared" si="124"/>
        <v>0</v>
      </c>
      <c r="EO46" s="452">
        <f t="shared" si="124"/>
        <v>14.712091940253782</v>
      </c>
      <c r="EP46" s="452">
        <f t="shared" si="124"/>
        <v>14.712091940253782</v>
      </c>
      <c r="EQ46" s="452">
        <f t="shared" si="124"/>
        <v>13.823258049469434</v>
      </c>
      <c r="ER46" s="452">
        <f t="shared" si="124"/>
        <v>13.823258049469434</v>
      </c>
      <c r="ES46" s="452">
        <f t="shared" si="124"/>
        <v>7.3760542764599837</v>
      </c>
      <c r="ET46" s="452">
        <f t="shared" si="124"/>
        <v>10.749844986937433</v>
      </c>
      <c r="EU46" s="452">
        <f t="shared" si="125"/>
        <v>7.3762916315973692</v>
      </c>
      <c r="EV46" s="452">
        <f t="shared" si="125"/>
        <v>8.0525815329301018</v>
      </c>
      <c r="EW46" s="452">
        <f t="shared" si="125"/>
        <v>11.250027108084158</v>
      </c>
      <c r="EX46" s="452">
        <f t="shared" si="125"/>
        <v>22.902492269174488</v>
      </c>
    </row>
    <row r="47" spans="2:154" x14ac:dyDescent="0.3">
      <c r="B47" s="250" t="s">
        <v>112</v>
      </c>
      <c r="C47" s="806">
        <v>-5</v>
      </c>
      <c r="D47" s="806">
        <v>50</v>
      </c>
      <c r="E47" s="806">
        <v>525</v>
      </c>
      <c r="F47" s="806">
        <v>460</v>
      </c>
      <c r="G47" s="806">
        <v>215</v>
      </c>
      <c r="H47" s="806">
        <v>280</v>
      </c>
      <c r="I47" s="806">
        <f>SUM(I48:I52)</f>
        <v>277.62433239024546</v>
      </c>
      <c r="J47" s="806">
        <f t="shared" ref="J47:N47" si="138">SUM(J48:J52)</f>
        <v>593.3185058112432</v>
      </c>
      <c r="K47" s="806">
        <f t="shared" si="138"/>
        <v>349.3966864581156</v>
      </c>
      <c r="L47" s="806">
        <f t="shared" si="138"/>
        <v>259.05262402515018</v>
      </c>
      <c r="M47" s="806">
        <f t="shared" si="138"/>
        <v>322.57486945228976</v>
      </c>
      <c r="N47" s="806">
        <f t="shared" si="138"/>
        <v>198.61956570208494</v>
      </c>
      <c r="O47" s="210">
        <f t="shared" si="11"/>
        <v>0.24520981274048981</v>
      </c>
      <c r="P47" s="499">
        <f t="shared" si="11"/>
        <v>-0.38426832183385062</v>
      </c>
      <c r="Q47" s="544"/>
      <c r="R47" s="807">
        <v>15</v>
      </c>
      <c r="S47" s="807">
        <v>40</v>
      </c>
      <c r="T47" s="807">
        <v>45</v>
      </c>
      <c r="U47" s="807">
        <v>75</v>
      </c>
      <c r="V47" s="807">
        <v>180</v>
      </c>
      <c r="W47" s="807">
        <v>220</v>
      </c>
      <c r="X47" s="807">
        <v>150</v>
      </c>
      <c r="Y47" s="807">
        <v>115</v>
      </c>
      <c r="Z47" s="807">
        <v>80</v>
      </c>
      <c r="AA47" s="807">
        <v>115</v>
      </c>
      <c r="AB47" s="807">
        <v>30</v>
      </c>
      <c r="AC47" s="807">
        <v>75</v>
      </c>
      <c r="AD47" s="807">
        <v>45</v>
      </c>
      <c r="AE47" s="807">
        <v>65</v>
      </c>
      <c r="AF47" s="807">
        <v>85</v>
      </c>
      <c r="AG47" s="807">
        <v>70</v>
      </c>
      <c r="AH47" s="807">
        <v>70</v>
      </c>
      <c r="AI47" s="807">
        <v>50</v>
      </c>
      <c r="AJ47" s="807">
        <f>SUM(AJ48:AJ52)</f>
        <v>109.27647535723891</v>
      </c>
      <c r="AK47" s="807">
        <f t="shared" ref="AK47:BA47" si="139">SUM(AK48:AK52)</f>
        <v>88.297372844297456</v>
      </c>
      <c r="AL47" s="807">
        <f t="shared" si="139"/>
        <v>52.620704983374424</v>
      </c>
      <c r="AM47" s="807">
        <f t="shared" si="139"/>
        <v>27.429779205334683</v>
      </c>
      <c r="AN47" s="807">
        <f t="shared" si="139"/>
        <v>309.41218174580774</v>
      </c>
      <c r="AO47" s="807">
        <f t="shared" si="139"/>
        <v>131.11869580663716</v>
      </c>
      <c r="AP47" s="807">
        <f t="shared" si="139"/>
        <v>97.737661461344302</v>
      </c>
      <c r="AQ47" s="807">
        <f t="shared" si="139"/>
        <v>55.049966797453891</v>
      </c>
      <c r="AR47" s="807">
        <f t="shared" si="139"/>
        <v>25.360804397888757</v>
      </c>
      <c r="AS47" s="807">
        <f t="shared" si="139"/>
        <v>112.80482379016719</v>
      </c>
      <c r="AT47" s="807">
        <f t="shared" si="139"/>
        <v>115.12969481982344</v>
      </c>
      <c r="AU47" s="807">
        <f t="shared" si="139"/>
        <v>96.101363450236178</v>
      </c>
      <c r="AV47" s="807">
        <f t="shared" si="139"/>
        <v>69.349104578281242</v>
      </c>
      <c r="AW47" s="807">
        <f t="shared" si="139"/>
        <v>84.482626008354586</v>
      </c>
      <c r="AX47" s="807">
        <f t="shared" si="139"/>
        <v>102.78472906456042</v>
      </c>
      <c r="AY47" s="807">
        <f t="shared" si="139"/>
        <v>2.4361643739538952</v>
      </c>
      <c r="AZ47" s="807">
        <f t="shared" si="139"/>
        <v>128.43224093328337</v>
      </c>
      <c r="BA47" s="807">
        <f t="shared" si="139"/>
        <v>46.831806746924414</v>
      </c>
      <c r="BB47" s="807">
        <f>SUM(BB48:BB52)</f>
        <v>86.125332623654003</v>
      </c>
      <c r="BC47" s="807">
        <f t="shared" ref="BC47:BD47" si="140">SUM(BC48:BC52)</f>
        <v>61.185489148427962</v>
      </c>
      <c r="BD47" s="807">
        <f t="shared" si="140"/>
        <v>64.380423588546407</v>
      </c>
      <c r="BE47" s="807"/>
      <c r="BF47" s="807">
        <f t="shared" si="126"/>
        <v>-5</v>
      </c>
      <c r="BG47" s="9">
        <f t="shared" si="127"/>
        <v>55</v>
      </c>
      <c r="BH47" s="9">
        <f t="shared" si="128"/>
        <v>120</v>
      </c>
      <c r="BI47" s="9">
        <f t="shared" si="129"/>
        <v>400</v>
      </c>
      <c r="BJ47" s="9">
        <f t="shared" si="130"/>
        <v>265</v>
      </c>
      <c r="BK47" s="9">
        <f t="shared" si="131"/>
        <v>195</v>
      </c>
      <c r="BL47" s="9">
        <f t="shared" si="132"/>
        <v>105</v>
      </c>
      <c r="BM47" s="9">
        <f t="shared" si="133"/>
        <v>110</v>
      </c>
      <c r="BN47" s="9">
        <f t="shared" si="134"/>
        <v>155</v>
      </c>
      <c r="BO47" s="9">
        <f t="shared" si="135"/>
        <v>120</v>
      </c>
      <c r="BP47" s="9">
        <f t="shared" si="115"/>
        <v>197.57384820153635</v>
      </c>
      <c r="BQ47" s="9">
        <f t="shared" si="116"/>
        <v>80.050484188709106</v>
      </c>
      <c r="BR47" s="9">
        <f t="shared" ref="BR47:BR52" si="141">AL47+AM47</f>
        <v>80.050484188709106</v>
      </c>
      <c r="BS47" s="9">
        <f t="shared" si="30"/>
        <v>152.78762825879818</v>
      </c>
      <c r="BT47" s="9">
        <f t="shared" si="118"/>
        <v>138.16562818805596</v>
      </c>
      <c r="BU47" s="9">
        <f t="shared" si="119"/>
        <v>211.23105827005963</v>
      </c>
      <c r="BV47" s="9">
        <f t="shared" si="120"/>
        <v>153.83173058663584</v>
      </c>
      <c r="BW47" s="9">
        <f t="shared" si="29"/>
        <v>105.22089343851432</v>
      </c>
      <c r="BX47" s="9">
        <f t="shared" si="17"/>
        <v>175.2640476802078</v>
      </c>
      <c r="BY47" s="9">
        <f t="shared" si="18"/>
        <v>150.50575621220042</v>
      </c>
      <c r="BZ47" s="37"/>
      <c r="CA47" s="808" t="s">
        <v>112</v>
      </c>
      <c r="CB47" s="31">
        <f t="shared" si="137"/>
        <v>-5</v>
      </c>
      <c r="CC47" s="31">
        <f t="shared" si="137"/>
        <v>50</v>
      </c>
      <c r="CD47" s="31">
        <f t="shared" si="136"/>
        <v>525</v>
      </c>
      <c r="CE47" s="31">
        <f t="shared" si="136"/>
        <v>460</v>
      </c>
      <c r="CF47" s="31">
        <f t="shared" si="136"/>
        <v>215</v>
      </c>
      <c r="CG47" s="31">
        <f t="shared" si="136"/>
        <v>280</v>
      </c>
      <c r="CH47" s="31">
        <f t="shared" si="136"/>
        <v>277.62433239024546</v>
      </c>
      <c r="CI47" s="31">
        <f t="shared" si="136"/>
        <v>593.3185058112432</v>
      </c>
      <c r="CJ47" s="31">
        <f t="shared" si="136"/>
        <v>349.3966864581156</v>
      </c>
      <c r="CK47" s="31">
        <f t="shared" si="136"/>
        <v>259.05262402515018</v>
      </c>
      <c r="CL47" s="31">
        <f t="shared" si="136"/>
        <v>322.57486945228976</v>
      </c>
      <c r="CM47" s="31">
        <f>N47</f>
        <v>198.61956570208494</v>
      </c>
      <c r="CN47" s="210">
        <f t="shared" si="37"/>
        <v>0.24520981274048981</v>
      </c>
      <c r="CO47" s="210">
        <f>P47</f>
        <v>-0.38426832183385062</v>
      </c>
      <c r="CP47" s="37"/>
      <c r="CQ47" s="444">
        <f t="shared" si="121"/>
        <v>15</v>
      </c>
      <c r="CR47" s="444">
        <f t="shared" si="121"/>
        <v>40</v>
      </c>
      <c r="CS47" s="444">
        <f t="shared" si="121"/>
        <v>45</v>
      </c>
      <c r="CT47" s="444">
        <f t="shared" si="121"/>
        <v>75</v>
      </c>
      <c r="CU47" s="444">
        <f t="shared" si="121"/>
        <v>180</v>
      </c>
      <c r="CV47" s="444">
        <f t="shared" si="121"/>
        <v>220</v>
      </c>
      <c r="CW47" s="444">
        <f t="shared" si="121"/>
        <v>150</v>
      </c>
      <c r="CX47" s="444">
        <f t="shared" si="121"/>
        <v>115</v>
      </c>
      <c r="CY47" s="444">
        <f t="shared" si="121"/>
        <v>80</v>
      </c>
      <c r="CZ47" s="444">
        <f t="shared" si="121"/>
        <v>115</v>
      </c>
      <c r="DA47" s="444">
        <f t="shared" si="121"/>
        <v>30</v>
      </c>
      <c r="DB47" s="444">
        <f t="shared" si="121"/>
        <v>75</v>
      </c>
      <c r="DC47" s="444">
        <f t="shared" si="121"/>
        <v>45</v>
      </c>
      <c r="DD47" s="444">
        <f t="shared" si="121"/>
        <v>65</v>
      </c>
      <c r="DE47" s="444">
        <f t="shared" si="121"/>
        <v>85</v>
      </c>
      <c r="DF47" s="444">
        <f t="shared" si="121"/>
        <v>70</v>
      </c>
      <c r="DG47" s="444">
        <f t="shared" si="122"/>
        <v>70</v>
      </c>
      <c r="DH47" s="444">
        <f t="shared" si="122"/>
        <v>50</v>
      </c>
      <c r="DI47" s="444">
        <f t="shared" si="122"/>
        <v>109.27647535723891</v>
      </c>
      <c r="DJ47" s="444">
        <f t="shared" si="122"/>
        <v>88.297372844297456</v>
      </c>
      <c r="DK47" s="444">
        <f t="shared" si="122"/>
        <v>52.620704983374424</v>
      </c>
      <c r="DL47" s="444">
        <f t="shared" si="122"/>
        <v>27.429779205334683</v>
      </c>
      <c r="DM47" s="444">
        <f t="shared" si="122"/>
        <v>309.41218174580774</v>
      </c>
      <c r="DN47" s="444">
        <f t="shared" si="122"/>
        <v>131.11869580663716</v>
      </c>
      <c r="DO47" s="444">
        <f t="shared" si="122"/>
        <v>97.737661461344302</v>
      </c>
      <c r="DP47" s="444">
        <f t="shared" si="122"/>
        <v>55.049966797453891</v>
      </c>
      <c r="DQ47" s="444">
        <f t="shared" si="122"/>
        <v>25.360804397888757</v>
      </c>
      <c r="DR47" s="444">
        <f t="shared" si="122"/>
        <v>112.80482379016719</v>
      </c>
      <c r="DS47" s="444">
        <f t="shared" si="122"/>
        <v>115.12969481982344</v>
      </c>
      <c r="DT47" s="444">
        <f t="shared" si="122"/>
        <v>96.101363450236178</v>
      </c>
      <c r="DU47" s="444">
        <f t="shared" si="123"/>
        <v>69.349104578281242</v>
      </c>
      <c r="DV47" s="444">
        <f t="shared" si="123"/>
        <v>84.482626008354586</v>
      </c>
      <c r="DW47" s="444">
        <f t="shared" si="123"/>
        <v>102.78472906456042</v>
      </c>
      <c r="DX47" s="444">
        <f t="shared" si="123"/>
        <v>2.4361643739538952</v>
      </c>
      <c r="DY47" s="444">
        <f t="shared" si="123"/>
        <v>128.43224093328337</v>
      </c>
      <c r="DZ47" s="444">
        <f t="shared" si="123"/>
        <v>46.831806746924414</v>
      </c>
      <c r="EA47" s="444">
        <f t="shared" si="123"/>
        <v>86.125332623654003</v>
      </c>
      <c r="EB47" s="444">
        <f t="shared" si="123"/>
        <v>61.185489148427962</v>
      </c>
      <c r="EC47" s="444">
        <f t="shared" si="123"/>
        <v>64.380423588546407</v>
      </c>
      <c r="ED47" s="444"/>
      <c r="EE47" s="444">
        <f t="shared" si="124"/>
        <v>-5</v>
      </c>
      <c r="EF47" s="444">
        <f t="shared" si="124"/>
        <v>55</v>
      </c>
      <c r="EG47" s="444">
        <f t="shared" si="124"/>
        <v>120</v>
      </c>
      <c r="EH47" s="444">
        <f t="shared" si="124"/>
        <v>400</v>
      </c>
      <c r="EI47" s="444">
        <f t="shared" si="124"/>
        <v>265</v>
      </c>
      <c r="EJ47" s="444">
        <f t="shared" si="124"/>
        <v>195</v>
      </c>
      <c r="EK47" s="444">
        <f t="shared" si="124"/>
        <v>105</v>
      </c>
      <c r="EL47" s="444">
        <f t="shared" si="124"/>
        <v>110</v>
      </c>
      <c r="EM47" s="444">
        <f t="shared" si="124"/>
        <v>155</v>
      </c>
      <c r="EN47" s="444">
        <f>BO47</f>
        <v>120</v>
      </c>
      <c r="EO47" s="444">
        <f t="shared" si="124"/>
        <v>197.57384820153635</v>
      </c>
      <c r="EP47" s="444">
        <f t="shared" si="124"/>
        <v>80.050484188709106</v>
      </c>
      <c r="EQ47" s="444">
        <f t="shared" si="124"/>
        <v>80.050484188709106</v>
      </c>
      <c r="ER47" s="444">
        <f t="shared" si="124"/>
        <v>152.78762825879818</v>
      </c>
      <c r="ES47" s="444">
        <f t="shared" si="124"/>
        <v>138.16562818805596</v>
      </c>
      <c r="ET47" s="444">
        <f t="shared" si="124"/>
        <v>211.23105827005963</v>
      </c>
      <c r="EU47" s="444">
        <f t="shared" si="125"/>
        <v>153.83173058663584</v>
      </c>
      <c r="EV47" s="444">
        <f t="shared" si="125"/>
        <v>105.22089343851432</v>
      </c>
      <c r="EW47" s="444">
        <f t="shared" si="125"/>
        <v>175.2640476802078</v>
      </c>
      <c r="EX47" s="444">
        <f t="shared" si="125"/>
        <v>150.50575621220042</v>
      </c>
    </row>
    <row r="48" spans="2:154" x14ac:dyDescent="0.3">
      <c r="B48" s="10" t="s">
        <v>15</v>
      </c>
      <c r="C48" s="809"/>
      <c r="D48" s="809"/>
      <c r="E48" s="809"/>
      <c r="F48" s="809"/>
      <c r="G48" s="809"/>
      <c r="H48" s="809"/>
      <c r="I48" s="809">
        <v>155.41800000000001</v>
      </c>
      <c r="J48" s="809">
        <v>234.41024999999999</v>
      </c>
      <c r="K48" s="809">
        <v>255.88475</v>
      </c>
      <c r="L48" s="809">
        <v>258.18680000000001</v>
      </c>
      <c r="M48" s="809">
        <v>169.397325</v>
      </c>
      <c r="N48" s="809">
        <v>153.38092</v>
      </c>
      <c r="O48" s="501">
        <f t="shared" si="11"/>
        <v>-0.34389626038201804</v>
      </c>
      <c r="P48" s="501">
        <f t="shared" si="11"/>
        <v>-9.4549338367651226E-2</v>
      </c>
      <c r="Q48" s="544"/>
      <c r="R48" s="37"/>
      <c r="S48" s="37"/>
      <c r="T48" s="37"/>
      <c r="U48" s="37"/>
      <c r="V48" s="37"/>
      <c r="W48" s="37"/>
      <c r="X48" s="37"/>
      <c r="Y48" s="37"/>
      <c r="Z48" s="37"/>
      <c r="AA48" s="37"/>
      <c r="AB48" s="37"/>
      <c r="AC48" s="37"/>
      <c r="AD48" s="37"/>
      <c r="AE48" s="37"/>
      <c r="AF48" s="37"/>
      <c r="AG48" s="37"/>
      <c r="AH48" s="37"/>
      <c r="AI48" s="37"/>
      <c r="AJ48" s="37">
        <v>78.389138274963159</v>
      </c>
      <c r="AK48" s="37">
        <v>26.831908251161735</v>
      </c>
      <c r="AL48" s="37">
        <v>25.23092683894367</v>
      </c>
      <c r="AM48" s="37">
        <v>24.966026634931428</v>
      </c>
      <c r="AN48" s="37">
        <v>118.04183222004839</v>
      </c>
      <c r="AO48" s="37">
        <v>23.949220046299313</v>
      </c>
      <c r="AP48" s="37">
        <v>45.52857909733725</v>
      </c>
      <c r="AQ48" s="37">
        <v>46.890618636315025</v>
      </c>
      <c r="AR48" s="37">
        <v>92.677320680224739</v>
      </c>
      <c r="AS48" s="37">
        <v>79.015961705370373</v>
      </c>
      <c r="AT48" s="37">
        <v>36.678123787363035</v>
      </c>
      <c r="AU48" s="37">
        <v>47.513343827041837</v>
      </c>
      <c r="AV48" s="37">
        <v>90.665389233498729</v>
      </c>
      <c r="AW48" s="37">
        <v>72.750961456668463</v>
      </c>
      <c r="AX48" s="37">
        <v>60.426918251598792</v>
      </c>
      <c r="AY48" s="37">
        <v>34.343531058234021</v>
      </c>
      <c r="AZ48" s="37">
        <v>50.503476772942832</v>
      </c>
      <c r="BA48" s="37">
        <v>45.311717010287424</v>
      </c>
      <c r="BB48" s="37">
        <v>42.659138992885339</v>
      </c>
      <c r="BC48" s="37">
        <v>30.922992223884393</v>
      </c>
      <c r="BD48" s="37">
        <v>35.970501539189975</v>
      </c>
      <c r="BE48" s="37"/>
      <c r="BF48" s="37"/>
      <c r="BG48" s="7"/>
      <c r="BH48" s="7"/>
      <c r="BI48" s="7"/>
      <c r="BJ48" s="7"/>
      <c r="BK48" s="7"/>
      <c r="BL48" s="7"/>
      <c r="BM48" s="7"/>
      <c r="BN48" s="7"/>
      <c r="BO48" s="7"/>
      <c r="BP48" s="7">
        <f>AJ48+AK48</f>
        <v>105.22104652612489</v>
      </c>
      <c r="BQ48" s="7">
        <f t="shared" si="116"/>
        <v>50.196953473875098</v>
      </c>
      <c r="BR48" s="7">
        <f t="shared" si="141"/>
        <v>50.196953473875098</v>
      </c>
      <c r="BS48" s="37">
        <f t="shared" si="30"/>
        <v>92.419197733652283</v>
      </c>
      <c r="BT48" s="37">
        <f t="shared" si="118"/>
        <v>171.69328238559513</v>
      </c>
      <c r="BU48" s="37">
        <f t="shared" si="119"/>
        <v>84.191467614404871</v>
      </c>
      <c r="BV48" s="37">
        <f t="shared" si="120"/>
        <v>163.41635069016718</v>
      </c>
      <c r="BW48" s="37">
        <f t="shared" si="29"/>
        <v>94.770449309832813</v>
      </c>
      <c r="BX48" s="37">
        <f t="shared" si="17"/>
        <v>95.815193783230256</v>
      </c>
      <c r="BY48" s="37">
        <f t="shared" si="18"/>
        <v>78.629640532075314</v>
      </c>
      <c r="BZ48" s="37"/>
      <c r="CA48" s="10" t="s">
        <v>15</v>
      </c>
      <c r="CB48" s="7"/>
      <c r="CC48" s="7"/>
      <c r="CD48" s="7"/>
      <c r="CE48" s="7"/>
      <c r="CF48" s="7"/>
      <c r="CG48" s="7"/>
      <c r="CH48" s="7">
        <f>I48</f>
        <v>155.41800000000001</v>
      </c>
      <c r="CI48" s="7">
        <f>J48</f>
        <v>234.41024999999999</v>
      </c>
      <c r="CJ48" s="7">
        <f>K48</f>
        <v>255.88475</v>
      </c>
      <c r="CK48" s="7">
        <f t="shared" si="136"/>
        <v>258.18680000000001</v>
      </c>
      <c r="CL48" s="7">
        <f t="shared" si="136"/>
        <v>169.397325</v>
      </c>
      <c r="CM48" s="7"/>
      <c r="CN48" s="208"/>
      <c r="CO48" s="208"/>
      <c r="CP48" s="37"/>
      <c r="CQ48" s="444"/>
      <c r="CR48" s="444"/>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row>
    <row r="49" spans="2:154" x14ac:dyDescent="0.3">
      <c r="B49" s="10" t="s">
        <v>16</v>
      </c>
      <c r="C49" s="809"/>
      <c r="D49" s="809"/>
      <c r="E49" s="809"/>
      <c r="F49" s="809"/>
      <c r="G49" s="809"/>
      <c r="H49" s="809"/>
      <c r="I49" s="809">
        <v>52.417000000000002</v>
      </c>
      <c r="J49" s="809">
        <v>75.202750000000009</v>
      </c>
      <c r="K49" s="809">
        <v>60.96875</v>
      </c>
      <c r="L49" s="809">
        <v>44.445499999999996</v>
      </c>
      <c r="M49" s="809">
        <v>23.646625</v>
      </c>
      <c r="N49" s="809">
        <v>26.011287500000002</v>
      </c>
      <c r="O49" s="501">
        <f t="shared" si="11"/>
        <v>-0.4679635733651325</v>
      </c>
      <c r="P49" s="501">
        <f t="shared" si="11"/>
        <v>0.10000000000000009</v>
      </c>
      <c r="Q49" s="544"/>
      <c r="R49" s="37"/>
      <c r="S49" s="37"/>
      <c r="T49" s="37"/>
      <c r="U49" s="37"/>
      <c r="V49" s="37"/>
      <c r="W49" s="37"/>
      <c r="X49" s="37"/>
      <c r="Y49" s="37"/>
      <c r="Z49" s="37"/>
      <c r="AA49" s="37"/>
      <c r="AB49" s="37"/>
      <c r="AC49" s="37"/>
      <c r="AD49" s="37"/>
      <c r="AE49" s="37"/>
      <c r="AF49" s="37"/>
      <c r="AG49" s="37"/>
      <c r="AH49" s="37"/>
      <c r="AI49" s="37"/>
      <c r="AJ49" s="37">
        <v>9.9400039847143749</v>
      </c>
      <c r="AK49" s="37">
        <v>13.518131495574355</v>
      </c>
      <c r="AL49" s="37">
        <v>15.442445046869386</v>
      </c>
      <c r="AM49" s="37">
        <v>13.516419472841884</v>
      </c>
      <c r="AN49" s="37">
        <v>21.817596620137792</v>
      </c>
      <c r="AO49" s="37">
        <v>19.243099307527075</v>
      </c>
      <c r="AP49" s="37">
        <v>20.095894137601672</v>
      </c>
      <c r="AQ49" s="37">
        <v>14.046159934733485</v>
      </c>
      <c r="AR49" s="37">
        <v>26.047687103135118</v>
      </c>
      <c r="AS49" s="37">
        <v>5.1530654702679231</v>
      </c>
      <c r="AT49" s="37">
        <v>13.815774417931509</v>
      </c>
      <c r="AU49" s="37">
        <v>15.952223008665449</v>
      </c>
      <c r="AV49" s="37">
        <v>14.078634338494972</v>
      </c>
      <c r="AW49" s="37">
        <v>16.126583545398596</v>
      </c>
      <c r="AX49" s="37">
        <v>11.752729806674093</v>
      </c>
      <c r="AY49" s="37">
        <v>2.48755230943233</v>
      </c>
      <c r="AZ49" s="37">
        <v>5.0904787417125599</v>
      </c>
      <c r="BA49" s="37">
        <v>6.859582095786771</v>
      </c>
      <c r="BB49" s="37">
        <v>7.0612415454739885</v>
      </c>
      <c r="BC49" s="37">
        <v>4.6353226170266799</v>
      </c>
      <c r="BD49" s="37">
        <v>7.6107477418395444</v>
      </c>
      <c r="BE49" s="37"/>
      <c r="BF49" s="37"/>
      <c r="BG49" s="7"/>
      <c r="BH49" s="7"/>
      <c r="BI49" s="7"/>
      <c r="BJ49" s="7"/>
      <c r="BK49" s="7"/>
      <c r="BL49" s="7"/>
      <c r="BM49" s="7"/>
      <c r="BN49" s="7"/>
      <c r="BO49" s="7"/>
      <c r="BP49" s="7">
        <f t="shared" si="115"/>
        <v>23.458135480288732</v>
      </c>
      <c r="BQ49" s="7">
        <f t="shared" si="116"/>
        <v>28.95886451971127</v>
      </c>
      <c r="BR49" s="7">
        <f t="shared" si="141"/>
        <v>28.95886451971127</v>
      </c>
      <c r="BS49" s="37">
        <f t="shared" si="30"/>
        <v>34.142054072335156</v>
      </c>
      <c r="BT49" s="37">
        <f t="shared" si="118"/>
        <v>31.20075257340304</v>
      </c>
      <c r="BU49" s="37">
        <f t="shared" si="119"/>
        <v>29.767997426596956</v>
      </c>
      <c r="BV49" s="37">
        <f t="shared" si="120"/>
        <v>30.205217883893567</v>
      </c>
      <c r="BW49" s="37">
        <f t="shared" si="29"/>
        <v>14.240282116106423</v>
      </c>
      <c r="BX49" s="37">
        <f t="shared" si="17"/>
        <v>11.950060837499331</v>
      </c>
      <c r="BY49" s="37">
        <f t="shared" si="18"/>
        <v>14.671989287313533</v>
      </c>
      <c r="BZ49" s="37"/>
      <c r="CA49" s="10" t="s">
        <v>16</v>
      </c>
      <c r="CB49" s="7"/>
      <c r="CC49" s="7"/>
      <c r="CD49" s="7"/>
      <c r="CE49" s="7"/>
      <c r="CF49" s="7"/>
      <c r="CG49" s="7"/>
      <c r="CH49" s="7">
        <f t="shared" ref="CH49:CO59" si="142">I49</f>
        <v>52.417000000000002</v>
      </c>
      <c r="CI49" s="7">
        <f t="shared" si="142"/>
        <v>75.202750000000009</v>
      </c>
      <c r="CJ49" s="7">
        <f t="shared" si="142"/>
        <v>60.96875</v>
      </c>
      <c r="CK49" s="7">
        <f t="shared" si="136"/>
        <v>44.445499999999996</v>
      </c>
      <c r="CL49" s="7">
        <f t="shared" si="136"/>
        <v>23.646625</v>
      </c>
      <c r="CM49" s="7"/>
      <c r="CN49" s="208"/>
      <c r="CO49" s="208"/>
      <c r="CP49" s="37"/>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row>
    <row r="50" spans="2:154" x14ac:dyDescent="0.3">
      <c r="B50" s="10" t="s">
        <v>17</v>
      </c>
      <c r="C50" s="809"/>
      <c r="D50" s="809"/>
      <c r="E50" s="809"/>
      <c r="F50" s="809"/>
      <c r="G50" s="809"/>
      <c r="H50" s="809"/>
      <c r="I50" s="809">
        <v>46</v>
      </c>
      <c r="J50" s="809">
        <v>240</v>
      </c>
      <c r="K50" s="809">
        <v>-26</v>
      </c>
      <c r="L50" s="809">
        <v>-114</v>
      </c>
      <c r="M50" s="809">
        <v>54</v>
      </c>
      <c r="N50" s="809">
        <v>-50</v>
      </c>
      <c r="O50" s="501" t="str">
        <f t="shared" si="11"/>
        <v>N/A</v>
      </c>
      <c r="P50" s="501" t="str">
        <f t="shared" si="11"/>
        <v>N/A</v>
      </c>
      <c r="Q50" s="544"/>
      <c r="R50" s="37"/>
      <c r="S50" s="37"/>
      <c r="T50" s="37"/>
      <c r="U50" s="37"/>
      <c r="V50" s="37"/>
      <c r="W50" s="37"/>
      <c r="X50" s="37"/>
      <c r="Y50" s="37"/>
      <c r="Z50" s="37"/>
      <c r="AA50" s="37"/>
      <c r="AB50" s="37"/>
      <c r="AC50" s="37"/>
      <c r="AD50" s="37"/>
      <c r="AE50" s="37"/>
      <c r="AF50" s="37"/>
      <c r="AG50" s="37"/>
      <c r="AH50" s="37"/>
      <c r="AI50" s="37"/>
      <c r="AJ50" s="37">
        <v>15</v>
      </c>
      <c r="AK50" s="37">
        <v>42</v>
      </c>
      <c r="AL50" s="37">
        <v>6</v>
      </c>
      <c r="AM50" s="37">
        <v>-17</v>
      </c>
      <c r="AN50" s="37">
        <v>155</v>
      </c>
      <c r="AO50" s="37">
        <v>79</v>
      </c>
      <c r="AP50" s="37">
        <v>22</v>
      </c>
      <c r="AQ50" s="37">
        <v>-16</v>
      </c>
      <c r="AR50" s="37">
        <v>-107</v>
      </c>
      <c r="AS50" s="37">
        <v>13</v>
      </c>
      <c r="AT50" s="37">
        <v>50</v>
      </c>
      <c r="AU50" s="37">
        <v>18</v>
      </c>
      <c r="AV50" s="37">
        <v>-53</v>
      </c>
      <c r="AW50" s="37">
        <v>-22</v>
      </c>
      <c r="AX50" s="37">
        <v>13</v>
      </c>
      <c r="AY50" s="37">
        <v>-52</v>
      </c>
      <c r="AZ50" s="37">
        <v>55</v>
      </c>
      <c r="BA50" s="37">
        <v>-19</v>
      </c>
      <c r="BB50" s="37">
        <v>17</v>
      </c>
      <c r="BC50" s="37">
        <v>1</v>
      </c>
      <c r="BD50" s="37">
        <v>2</v>
      </c>
      <c r="BE50" s="37"/>
      <c r="BF50" s="37"/>
      <c r="BG50" s="7"/>
      <c r="BH50" s="7"/>
      <c r="BI50" s="7"/>
      <c r="BJ50" s="7"/>
      <c r="BK50" s="7"/>
      <c r="BL50" s="7"/>
      <c r="BM50" s="7"/>
      <c r="BN50" s="7"/>
      <c r="BO50" s="7"/>
      <c r="BP50" s="7">
        <f t="shared" si="115"/>
        <v>57</v>
      </c>
      <c r="BQ50" s="7">
        <f t="shared" si="116"/>
        <v>-11</v>
      </c>
      <c r="BR50" s="7">
        <f t="shared" si="141"/>
        <v>-11</v>
      </c>
      <c r="BS50" s="37">
        <f t="shared" si="30"/>
        <v>6</v>
      </c>
      <c r="BT50" s="37">
        <f t="shared" si="118"/>
        <v>-94</v>
      </c>
      <c r="BU50" s="37">
        <f t="shared" si="119"/>
        <v>68</v>
      </c>
      <c r="BV50" s="37">
        <f t="shared" si="120"/>
        <v>-75</v>
      </c>
      <c r="BW50" s="37">
        <f t="shared" si="29"/>
        <v>-39</v>
      </c>
      <c r="BX50" s="37">
        <f t="shared" si="17"/>
        <v>36</v>
      </c>
      <c r="BY50" s="37">
        <f t="shared" si="18"/>
        <v>19</v>
      </c>
      <c r="BZ50" s="37"/>
      <c r="CA50" s="10" t="s">
        <v>17</v>
      </c>
      <c r="CB50" s="7"/>
      <c r="CC50" s="7"/>
      <c r="CD50" s="7"/>
      <c r="CE50" s="7"/>
      <c r="CF50" s="7"/>
      <c r="CG50" s="7"/>
      <c r="CH50" s="7">
        <f t="shared" si="142"/>
        <v>46</v>
      </c>
      <c r="CI50" s="7">
        <f t="shared" si="142"/>
        <v>240</v>
      </c>
      <c r="CJ50" s="7">
        <f t="shared" si="142"/>
        <v>-26</v>
      </c>
      <c r="CK50" s="7">
        <f t="shared" si="136"/>
        <v>-114</v>
      </c>
      <c r="CL50" s="7">
        <f t="shared" si="136"/>
        <v>54</v>
      </c>
      <c r="CM50" s="7"/>
      <c r="CN50" s="208"/>
      <c r="CO50" s="208"/>
      <c r="CP50" s="37"/>
      <c r="CQ50" s="444"/>
      <c r="CR50" s="444"/>
      <c r="CS50" s="444"/>
      <c r="CT50" s="444"/>
      <c r="CU50" s="444"/>
      <c r="CV50" s="444"/>
      <c r="CW50" s="444"/>
      <c r="CX50" s="444"/>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row>
    <row r="51" spans="2:154" x14ac:dyDescent="0.3">
      <c r="B51" s="10" t="s">
        <v>18</v>
      </c>
      <c r="C51" s="809"/>
      <c r="D51" s="809"/>
      <c r="E51" s="809"/>
      <c r="F51" s="809"/>
      <c r="G51" s="809"/>
      <c r="H51" s="809"/>
      <c r="I51" s="809">
        <v>14.789332390245471</v>
      </c>
      <c r="J51" s="809">
        <v>22.505505811243108</v>
      </c>
      <c r="K51" s="809">
        <v>25.543186458115599</v>
      </c>
      <c r="L51" s="809">
        <v>37.616345427363477</v>
      </c>
      <c r="M51" s="809">
        <v>52.222222222222221</v>
      </c>
      <c r="N51" s="809">
        <v>60.05555555555555</v>
      </c>
      <c r="O51" s="501">
        <f t="shared" si="11"/>
        <v>0.38828537511870853</v>
      </c>
      <c r="P51" s="501">
        <f t="shared" si="11"/>
        <v>0.14999999999999991</v>
      </c>
      <c r="Q51" s="544"/>
      <c r="R51" s="37"/>
      <c r="S51" s="37"/>
      <c r="T51" s="37"/>
      <c r="U51" s="37"/>
      <c r="V51" s="37"/>
      <c r="W51" s="37"/>
      <c r="X51" s="37"/>
      <c r="Y51" s="37"/>
      <c r="Z51" s="37"/>
      <c r="AA51" s="37"/>
      <c r="AB51" s="37"/>
      <c r="AC51" s="37"/>
      <c r="AD51" s="37"/>
      <c r="AE51" s="37"/>
      <c r="AF51" s="37"/>
      <c r="AG51" s="37"/>
      <c r="AH51" s="37"/>
      <c r="AI51" s="37"/>
      <c r="AJ51" s="37">
        <v>3.6973330975613679</v>
      </c>
      <c r="AK51" s="37">
        <v>3.6973330975613679</v>
      </c>
      <c r="AL51" s="37">
        <v>3.6973330975613679</v>
      </c>
      <c r="AM51" s="37">
        <v>3.6973330975613679</v>
      </c>
      <c r="AN51" s="37">
        <v>11.252752905621554</v>
      </c>
      <c r="AO51" s="37">
        <v>5.6263764528107769</v>
      </c>
      <c r="AP51" s="37">
        <v>2.8131882264053885</v>
      </c>
      <c r="AQ51" s="37">
        <v>2.8131882264053885</v>
      </c>
      <c r="AR51" s="37">
        <v>6.3857966145288998</v>
      </c>
      <c r="AS51" s="37">
        <v>6.3857966145288998</v>
      </c>
      <c r="AT51" s="37">
        <v>6.3857966145288998</v>
      </c>
      <c r="AU51" s="37">
        <v>6.3857966145288998</v>
      </c>
      <c r="AV51" s="37">
        <v>9.4040863568408692</v>
      </c>
      <c r="AW51" s="37">
        <v>9.4040863568408692</v>
      </c>
      <c r="AX51" s="37">
        <v>9.4040863568408692</v>
      </c>
      <c r="AY51" s="37">
        <v>9.4040863568408692</v>
      </c>
      <c r="AZ51" s="37">
        <v>12.011111111111111</v>
      </c>
      <c r="BA51" s="37">
        <v>7.833333333333333</v>
      </c>
      <c r="BB51" s="37">
        <v>13.577777777777778</v>
      </c>
      <c r="BC51" s="37">
        <v>18.8</v>
      </c>
      <c r="BD51" s="37">
        <v>12.972000000000001</v>
      </c>
      <c r="BE51" s="37"/>
      <c r="BF51" s="37"/>
      <c r="BG51" s="7"/>
      <c r="BH51" s="7"/>
      <c r="BI51" s="7"/>
      <c r="BJ51" s="7"/>
      <c r="BK51" s="7"/>
      <c r="BL51" s="7"/>
      <c r="BM51" s="7"/>
      <c r="BN51" s="7"/>
      <c r="BO51" s="7"/>
      <c r="BP51" s="7">
        <f t="shared" si="115"/>
        <v>7.3946661951227357</v>
      </c>
      <c r="BQ51" s="7">
        <f t="shared" si="116"/>
        <v>7.3946661951227357</v>
      </c>
      <c r="BR51" s="7">
        <f t="shared" si="141"/>
        <v>7.3946661951227357</v>
      </c>
      <c r="BS51" s="37">
        <f t="shared" si="30"/>
        <v>5.6263764528107769</v>
      </c>
      <c r="BT51" s="37">
        <f t="shared" si="118"/>
        <v>12.7715932290578</v>
      </c>
      <c r="BU51" s="37">
        <f t="shared" si="119"/>
        <v>12.7715932290578</v>
      </c>
      <c r="BV51" s="37">
        <f t="shared" si="120"/>
        <v>18.808172713681738</v>
      </c>
      <c r="BW51" s="37">
        <f t="shared" si="29"/>
        <v>18.808172713681738</v>
      </c>
      <c r="BX51" s="37">
        <f t="shared" si="17"/>
        <v>19.844444444444445</v>
      </c>
      <c r="BY51" s="37">
        <f t="shared" si="18"/>
        <v>26.549777777777777</v>
      </c>
      <c r="BZ51" s="37"/>
      <c r="CA51" s="10"/>
      <c r="CB51" s="7"/>
      <c r="CC51" s="7"/>
      <c r="CD51" s="7"/>
      <c r="CE51" s="7"/>
      <c r="CF51" s="7"/>
      <c r="CG51" s="7"/>
      <c r="CH51" s="7">
        <f t="shared" si="142"/>
        <v>14.789332390245471</v>
      </c>
      <c r="CI51" s="7">
        <f t="shared" si="142"/>
        <v>22.505505811243108</v>
      </c>
      <c r="CJ51" s="7">
        <f t="shared" si="142"/>
        <v>25.543186458115599</v>
      </c>
      <c r="CK51" s="7">
        <f t="shared" si="136"/>
        <v>37.616345427363477</v>
      </c>
      <c r="CL51" s="7">
        <f t="shared" si="136"/>
        <v>52.222222222222221</v>
      </c>
      <c r="CM51" s="7"/>
      <c r="CN51" s="208"/>
      <c r="CO51" s="208"/>
      <c r="CP51" s="37"/>
      <c r="CQ51" s="444"/>
      <c r="CR51" s="444"/>
      <c r="CS51" s="444"/>
      <c r="CT51" s="444"/>
      <c r="CU51" s="444"/>
      <c r="CV51" s="444"/>
      <c r="CW51" s="444"/>
      <c r="CX51" s="444"/>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row>
    <row r="52" spans="2:154" x14ac:dyDescent="0.3">
      <c r="B52" s="10" t="s">
        <v>19</v>
      </c>
      <c r="C52" s="809"/>
      <c r="D52" s="809"/>
      <c r="E52" s="809"/>
      <c r="F52" s="809"/>
      <c r="G52" s="809"/>
      <c r="H52" s="809"/>
      <c r="I52" s="809">
        <v>9</v>
      </c>
      <c r="J52" s="809">
        <v>21.2</v>
      </c>
      <c r="K52" s="809">
        <v>33</v>
      </c>
      <c r="L52" s="809">
        <v>32.803978597786696</v>
      </c>
      <c r="M52" s="809">
        <v>23.30869723006753</v>
      </c>
      <c r="N52" s="809">
        <v>9.1718026465293949</v>
      </c>
      <c r="O52" s="501">
        <f t="shared" si="11"/>
        <v>-0.28945517506098539</v>
      </c>
      <c r="P52" s="501">
        <f t="shared" si="11"/>
        <v>-0.60650728112345798</v>
      </c>
      <c r="Q52" s="544"/>
      <c r="R52" s="37"/>
      <c r="S52" s="37"/>
      <c r="T52" s="37"/>
      <c r="U52" s="37"/>
      <c r="V52" s="37"/>
      <c r="W52" s="37"/>
      <c r="X52" s="37"/>
      <c r="Y52" s="37"/>
      <c r="Z52" s="37"/>
      <c r="AA52" s="37"/>
      <c r="AB52" s="37"/>
      <c r="AC52" s="37"/>
      <c r="AD52" s="37"/>
      <c r="AE52" s="37"/>
      <c r="AF52" s="37"/>
      <c r="AG52" s="37"/>
      <c r="AH52" s="37"/>
      <c r="AI52" s="37"/>
      <c r="AJ52" s="37">
        <v>2.25</v>
      </c>
      <c r="AK52" s="37">
        <v>2.25</v>
      </c>
      <c r="AL52" s="37">
        <v>2.25</v>
      </c>
      <c r="AM52" s="37">
        <v>2.25</v>
      </c>
      <c r="AN52" s="37">
        <v>3.3</v>
      </c>
      <c r="AO52" s="37">
        <v>3.3</v>
      </c>
      <c r="AP52" s="37">
        <v>7.3</v>
      </c>
      <c r="AQ52" s="37">
        <v>7.3</v>
      </c>
      <c r="AR52" s="37">
        <v>7.25</v>
      </c>
      <c r="AS52" s="37">
        <v>9.25</v>
      </c>
      <c r="AT52" s="37">
        <v>8.25</v>
      </c>
      <c r="AU52" s="37">
        <v>8.25</v>
      </c>
      <c r="AV52" s="37">
        <v>8.2009946494466739</v>
      </c>
      <c r="AW52" s="37">
        <v>8.2009946494466739</v>
      </c>
      <c r="AX52" s="37">
        <v>8.2009946494466739</v>
      </c>
      <c r="AY52" s="37">
        <v>8.2009946494466739</v>
      </c>
      <c r="AZ52" s="37">
        <v>5.8271743075168825</v>
      </c>
      <c r="BA52" s="37">
        <v>5.8271743075168825</v>
      </c>
      <c r="BB52" s="37">
        <v>5.8271743075168825</v>
      </c>
      <c r="BC52" s="37">
        <v>5.8271743075168825</v>
      </c>
      <c r="BD52" s="37">
        <v>5.8271743075168825</v>
      </c>
      <c r="BE52" s="37"/>
      <c r="BF52" s="37"/>
      <c r="BG52" s="7"/>
      <c r="BH52" s="7"/>
      <c r="BI52" s="7"/>
      <c r="BJ52" s="7"/>
      <c r="BK52" s="7"/>
      <c r="BL52" s="7"/>
      <c r="BM52" s="7"/>
      <c r="BN52" s="7"/>
      <c r="BO52" s="7"/>
      <c r="BP52" s="7">
        <f t="shared" si="115"/>
        <v>4.5</v>
      </c>
      <c r="BQ52" s="7">
        <f t="shared" si="116"/>
        <v>4.5</v>
      </c>
      <c r="BR52" s="7">
        <f t="shared" si="141"/>
        <v>4.5</v>
      </c>
      <c r="BS52" s="37">
        <f t="shared" si="30"/>
        <v>14.6</v>
      </c>
      <c r="BT52" s="37">
        <f t="shared" si="118"/>
        <v>16.5</v>
      </c>
      <c r="BU52" s="37">
        <f t="shared" si="119"/>
        <v>16.5</v>
      </c>
      <c r="BV52" s="37">
        <f t="shared" si="120"/>
        <v>16.401989298893348</v>
      </c>
      <c r="BW52" s="37">
        <f t="shared" si="29"/>
        <v>16.401989298893348</v>
      </c>
      <c r="BX52" s="37">
        <f t="shared" si="17"/>
        <v>11.654348615033765</v>
      </c>
      <c r="BY52" s="37">
        <f t="shared" si="18"/>
        <v>11.654348615033765</v>
      </c>
      <c r="BZ52" s="37"/>
      <c r="CA52" s="10" t="s">
        <v>19</v>
      </c>
      <c r="CB52" s="7"/>
      <c r="CC52" s="7"/>
      <c r="CD52" s="7"/>
      <c r="CE52" s="7"/>
      <c r="CF52" s="7"/>
      <c r="CG52" s="7"/>
      <c r="CH52" s="7">
        <f t="shared" si="142"/>
        <v>9</v>
      </c>
      <c r="CI52" s="7">
        <f t="shared" si="142"/>
        <v>21.2</v>
      </c>
      <c r="CJ52" s="7">
        <f t="shared" si="142"/>
        <v>33</v>
      </c>
      <c r="CK52" s="7">
        <f t="shared" si="136"/>
        <v>32.803978597786696</v>
      </c>
      <c r="CL52" s="7">
        <f t="shared" si="136"/>
        <v>23.30869723006753</v>
      </c>
      <c r="CM52" s="7"/>
      <c r="CN52" s="208"/>
      <c r="CO52" s="208"/>
      <c r="CP52" s="37"/>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row>
    <row r="53" spans="2:154" x14ac:dyDescent="0.3">
      <c r="B53" s="874" t="str">
        <f>'Table 1(Q1''24)'!B38</f>
        <v>Change in Chinese Highnetworth Physical Investment</v>
      </c>
      <c r="C53" s="875"/>
      <c r="D53" s="875"/>
      <c r="E53" s="875"/>
      <c r="F53" s="875"/>
      <c r="G53" s="875"/>
      <c r="H53" s="875"/>
      <c r="I53" s="875"/>
      <c r="J53" s="875"/>
      <c r="K53" s="875"/>
      <c r="L53" s="875"/>
      <c r="M53" s="875"/>
      <c r="N53" s="875"/>
      <c r="O53" s="876"/>
      <c r="P53" s="876"/>
      <c r="Q53" s="877"/>
      <c r="R53" s="878"/>
      <c r="S53" s="878"/>
      <c r="T53" s="878"/>
      <c r="U53" s="878"/>
      <c r="V53" s="878"/>
      <c r="W53" s="878"/>
      <c r="X53" s="878"/>
      <c r="Y53" s="878"/>
      <c r="Z53" s="878"/>
      <c r="AA53" s="878"/>
      <c r="AB53" s="878"/>
      <c r="AC53" s="878"/>
      <c r="AD53" s="878"/>
      <c r="AE53" s="878"/>
      <c r="AF53" s="878"/>
      <c r="AG53" s="878"/>
      <c r="AH53" s="878"/>
      <c r="AI53" s="878"/>
      <c r="AJ53" s="878"/>
      <c r="AK53" s="878"/>
      <c r="AL53" s="878"/>
      <c r="AM53" s="878"/>
      <c r="AN53" s="878"/>
      <c r="AO53" s="878"/>
      <c r="AP53" s="878"/>
      <c r="AQ53" s="878"/>
      <c r="AR53" s="878"/>
      <c r="AS53" s="878"/>
      <c r="AT53" s="878"/>
      <c r="AU53" s="878"/>
      <c r="AV53" s="878"/>
      <c r="AW53" s="878"/>
      <c r="AX53" s="878"/>
      <c r="AY53" s="878"/>
      <c r="AZ53" s="878"/>
      <c r="BA53" s="878"/>
      <c r="BB53" s="878"/>
      <c r="BC53" s="878"/>
      <c r="BD53" s="878"/>
      <c r="BE53" s="878"/>
      <c r="BF53" s="878"/>
      <c r="BG53" s="879"/>
      <c r="BH53" s="879"/>
      <c r="BI53" s="879"/>
      <c r="BJ53" s="879"/>
      <c r="BK53" s="879"/>
      <c r="BL53" s="879"/>
      <c r="BM53" s="879"/>
      <c r="BN53" s="879"/>
      <c r="BO53" s="879"/>
      <c r="BP53" s="879"/>
      <c r="BQ53" s="879"/>
      <c r="BR53" s="879"/>
      <c r="BS53" s="878"/>
      <c r="BT53" s="878"/>
      <c r="BU53" s="878"/>
      <c r="BV53" s="878"/>
      <c r="BW53" s="878"/>
      <c r="BX53" s="878"/>
      <c r="BY53" s="878"/>
      <c r="BZ53" s="878"/>
      <c r="CA53" s="874" t="str">
        <f>B53</f>
        <v>Change in Chinese Highnetworth Physical Investment</v>
      </c>
      <c r="CB53" s="874">
        <f t="shared" ref="CB53:CG53" si="143">C53</f>
        <v>0</v>
      </c>
      <c r="CC53" s="874">
        <f t="shared" si="143"/>
        <v>0</v>
      </c>
      <c r="CD53" s="874">
        <f t="shared" si="143"/>
        <v>0</v>
      </c>
      <c r="CE53" s="874">
        <f t="shared" si="143"/>
        <v>0</v>
      </c>
      <c r="CF53" s="874">
        <f t="shared" si="143"/>
        <v>0</v>
      </c>
      <c r="CG53" s="874">
        <f t="shared" si="143"/>
        <v>0</v>
      </c>
      <c r="CH53" s="874">
        <f t="shared" si="142"/>
        <v>0</v>
      </c>
      <c r="CI53" s="874">
        <f t="shared" si="142"/>
        <v>0</v>
      </c>
      <c r="CJ53" s="874">
        <f t="shared" si="142"/>
        <v>0</v>
      </c>
      <c r="CK53" s="874">
        <f t="shared" si="136"/>
        <v>0</v>
      </c>
      <c r="CL53" s="874">
        <f t="shared" si="136"/>
        <v>0</v>
      </c>
      <c r="CM53" s="874">
        <f t="shared" ref="CM53:EX53" si="144">N53</f>
        <v>0</v>
      </c>
      <c r="CN53" s="874">
        <f t="shared" si="144"/>
        <v>0</v>
      </c>
      <c r="CO53" s="874">
        <f t="shared" si="144"/>
        <v>0</v>
      </c>
      <c r="CP53" s="874">
        <f t="shared" si="144"/>
        <v>0</v>
      </c>
      <c r="CQ53" s="874">
        <f t="shared" si="144"/>
        <v>0</v>
      </c>
      <c r="CR53" s="874">
        <f t="shared" si="144"/>
        <v>0</v>
      </c>
      <c r="CS53" s="874">
        <f t="shared" si="144"/>
        <v>0</v>
      </c>
      <c r="CT53" s="874">
        <f t="shared" si="144"/>
        <v>0</v>
      </c>
      <c r="CU53" s="874">
        <f t="shared" si="144"/>
        <v>0</v>
      </c>
      <c r="CV53" s="874">
        <f t="shared" si="144"/>
        <v>0</v>
      </c>
      <c r="CW53" s="874">
        <f t="shared" si="144"/>
        <v>0</v>
      </c>
      <c r="CX53" s="874">
        <f t="shared" si="144"/>
        <v>0</v>
      </c>
      <c r="CY53" s="874">
        <f t="shared" si="144"/>
        <v>0</v>
      </c>
      <c r="CZ53" s="874">
        <f t="shared" si="144"/>
        <v>0</v>
      </c>
      <c r="DA53" s="874">
        <f t="shared" si="144"/>
        <v>0</v>
      </c>
      <c r="DB53" s="874">
        <f t="shared" si="144"/>
        <v>0</v>
      </c>
      <c r="DC53" s="874">
        <f t="shared" si="144"/>
        <v>0</v>
      </c>
      <c r="DD53" s="874">
        <f t="shared" si="144"/>
        <v>0</v>
      </c>
      <c r="DE53" s="874">
        <f t="shared" si="144"/>
        <v>0</v>
      </c>
      <c r="DF53" s="874">
        <f t="shared" si="144"/>
        <v>0</v>
      </c>
      <c r="DG53" s="874">
        <f t="shared" si="144"/>
        <v>0</v>
      </c>
      <c r="DH53" s="874">
        <f t="shared" si="144"/>
        <v>0</v>
      </c>
      <c r="DI53" s="874">
        <f t="shared" si="144"/>
        <v>0</v>
      </c>
      <c r="DJ53" s="874">
        <f t="shared" si="144"/>
        <v>0</v>
      </c>
      <c r="DK53" s="874">
        <f t="shared" si="144"/>
        <v>0</v>
      </c>
      <c r="DL53" s="874">
        <f t="shared" si="144"/>
        <v>0</v>
      </c>
      <c r="DM53" s="874">
        <f t="shared" si="144"/>
        <v>0</v>
      </c>
      <c r="DN53" s="874">
        <f t="shared" si="144"/>
        <v>0</v>
      </c>
      <c r="DO53" s="874">
        <f t="shared" si="144"/>
        <v>0</v>
      </c>
      <c r="DP53" s="874">
        <f t="shared" si="144"/>
        <v>0</v>
      </c>
      <c r="DQ53" s="874">
        <f t="shared" si="144"/>
        <v>0</v>
      </c>
      <c r="DR53" s="874">
        <f t="shared" si="144"/>
        <v>0</v>
      </c>
      <c r="DS53" s="874">
        <f t="shared" si="144"/>
        <v>0</v>
      </c>
      <c r="DT53" s="874">
        <f t="shared" si="144"/>
        <v>0</v>
      </c>
      <c r="DU53" s="874">
        <f t="shared" si="144"/>
        <v>0</v>
      </c>
      <c r="DV53" s="874">
        <f t="shared" si="144"/>
        <v>0</v>
      </c>
      <c r="DW53" s="874">
        <f t="shared" si="144"/>
        <v>0</v>
      </c>
      <c r="DX53" s="874">
        <f t="shared" si="144"/>
        <v>0</v>
      </c>
      <c r="DY53" s="874">
        <f t="shared" si="144"/>
        <v>0</v>
      </c>
      <c r="DZ53" s="874">
        <f t="shared" si="144"/>
        <v>0</v>
      </c>
      <c r="EA53" s="874">
        <f t="shared" si="144"/>
        <v>0</v>
      </c>
      <c r="EB53" s="874">
        <f t="shared" si="144"/>
        <v>0</v>
      </c>
      <c r="EC53" s="874">
        <f t="shared" si="144"/>
        <v>0</v>
      </c>
      <c r="ED53" s="874">
        <f t="shared" si="144"/>
        <v>0</v>
      </c>
      <c r="EE53" s="874">
        <f t="shared" si="144"/>
        <v>0</v>
      </c>
      <c r="EF53" s="874">
        <f t="shared" si="144"/>
        <v>0</v>
      </c>
      <c r="EG53" s="874">
        <f t="shared" si="144"/>
        <v>0</v>
      </c>
      <c r="EH53" s="874">
        <f t="shared" si="144"/>
        <v>0</v>
      </c>
      <c r="EI53" s="874">
        <f t="shared" si="144"/>
        <v>0</v>
      </c>
      <c r="EJ53" s="874">
        <f t="shared" si="144"/>
        <v>0</v>
      </c>
      <c r="EK53" s="874">
        <f t="shared" si="144"/>
        <v>0</v>
      </c>
      <c r="EL53" s="874">
        <f t="shared" si="144"/>
        <v>0</v>
      </c>
      <c r="EM53" s="874">
        <f t="shared" si="144"/>
        <v>0</v>
      </c>
      <c r="EN53" s="874">
        <f t="shared" si="144"/>
        <v>0</v>
      </c>
      <c r="EO53" s="874">
        <f t="shared" si="144"/>
        <v>0</v>
      </c>
      <c r="EP53" s="874">
        <f t="shared" si="144"/>
        <v>0</v>
      </c>
      <c r="EQ53" s="874">
        <f t="shared" si="144"/>
        <v>0</v>
      </c>
      <c r="ER53" s="874">
        <f t="shared" si="144"/>
        <v>0</v>
      </c>
      <c r="ES53" s="874">
        <f t="shared" si="144"/>
        <v>0</v>
      </c>
      <c r="ET53" s="874">
        <f t="shared" si="144"/>
        <v>0</v>
      </c>
      <c r="EU53" s="874">
        <f t="shared" si="144"/>
        <v>0</v>
      </c>
      <c r="EV53" s="874">
        <f t="shared" si="144"/>
        <v>0</v>
      </c>
      <c r="EW53" s="874">
        <f t="shared" si="144"/>
        <v>0</v>
      </c>
      <c r="EX53" s="874">
        <f t="shared" si="144"/>
        <v>0</v>
      </c>
    </row>
    <row r="54" spans="2:154" s="432" customFormat="1" x14ac:dyDescent="0.3">
      <c r="B54" s="20" t="s">
        <v>103</v>
      </c>
      <c r="C54" s="873">
        <v>905</v>
      </c>
      <c r="D54" s="873">
        <v>215</v>
      </c>
      <c r="E54" s="873">
        <v>-240</v>
      </c>
      <c r="F54" s="873">
        <v>-10</v>
      </c>
      <c r="G54" s="873">
        <v>105</v>
      </c>
      <c r="H54" s="873">
        <v>-245</v>
      </c>
      <c r="I54" s="873">
        <f>SUM(I55:I58)</f>
        <v>990.64359446820163</v>
      </c>
      <c r="J54" s="873">
        <f t="shared" ref="J54:N54" si="145">SUM(J55:J58)</f>
        <v>507.24591859579829</v>
      </c>
      <c r="K54" s="873">
        <f t="shared" si="145"/>
        <v>-241.04985259999987</v>
      </c>
      <c r="L54" s="873">
        <f t="shared" si="145"/>
        <v>-557.63930619999985</v>
      </c>
      <c r="M54" s="873">
        <f t="shared" si="145"/>
        <v>-19.559389800000247</v>
      </c>
      <c r="N54" s="873">
        <f t="shared" si="145"/>
        <v>-120</v>
      </c>
      <c r="O54" s="210" t="str">
        <f t="shared" si="11"/>
        <v>N/A</v>
      </c>
      <c r="P54" s="210" t="str">
        <f t="shared" si="11"/>
        <v>N/A</v>
      </c>
      <c r="Q54" s="544"/>
      <c r="R54" s="31">
        <v>-95</v>
      </c>
      <c r="S54" s="31">
        <v>-30</v>
      </c>
      <c r="T54" s="31">
        <v>-50</v>
      </c>
      <c r="U54" s="31">
        <v>45</v>
      </c>
      <c r="V54" s="31">
        <v>110</v>
      </c>
      <c r="W54" s="31">
        <v>-345</v>
      </c>
      <c r="X54" s="31">
        <v>-25</v>
      </c>
      <c r="Y54" s="31">
        <v>-15</v>
      </c>
      <c r="Z54" s="31">
        <v>-85</v>
      </c>
      <c r="AA54" s="31">
        <v>115</v>
      </c>
      <c r="AB54" s="31">
        <v>60</v>
      </c>
      <c r="AC54" s="31">
        <v>30</v>
      </c>
      <c r="AD54" s="31">
        <v>-40</v>
      </c>
      <c r="AE54" s="31">
        <v>55</v>
      </c>
      <c r="AF54" s="31">
        <v>-15</v>
      </c>
      <c r="AG54" s="31">
        <v>-125</v>
      </c>
      <c r="AH54" s="31">
        <v>5</v>
      </c>
      <c r="AI54" s="31">
        <v>-115</v>
      </c>
      <c r="AJ54" s="31">
        <f t="shared" ref="AJ54:BD54" si="146">SUM(AJ55:AJ58)</f>
        <v>687.30094397999994</v>
      </c>
      <c r="AK54" s="31">
        <f t="shared" si="146"/>
        <v>50.292659819999884</v>
      </c>
      <c r="AL54" s="31">
        <f t="shared" si="146"/>
        <v>207.01584164799993</v>
      </c>
      <c r="AM54" s="31">
        <f t="shared" si="146"/>
        <v>46.03414902020188</v>
      </c>
      <c r="AN54" s="31">
        <f t="shared" si="146"/>
        <v>-215.94544478631991</v>
      </c>
      <c r="AO54" s="31">
        <f t="shared" si="146"/>
        <v>123.8353253826093</v>
      </c>
      <c r="AP54" s="31">
        <f t="shared" si="146"/>
        <v>525.73442329950888</v>
      </c>
      <c r="AQ54" s="31">
        <f t="shared" si="146"/>
        <v>73.621614700000109</v>
      </c>
      <c r="AR54" s="31">
        <f t="shared" si="146"/>
        <v>100.38166739999974</v>
      </c>
      <c r="AS54" s="31">
        <f t="shared" si="146"/>
        <v>33.979730200000191</v>
      </c>
      <c r="AT54" s="31">
        <f t="shared" si="146"/>
        <v>-213.37130419999994</v>
      </c>
      <c r="AU54" s="31">
        <f t="shared" si="146"/>
        <v>-162.03994599999982</v>
      </c>
      <c r="AV54" s="31">
        <f t="shared" si="146"/>
        <v>-166.41974060000015</v>
      </c>
      <c r="AW54" s="31">
        <f t="shared" si="146"/>
        <v>-111.71180959999987</v>
      </c>
      <c r="AX54" s="31">
        <f t="shared" si="146"/>
        <v>-217.28717849999998</v>
      </c>
      <c r="AY54" s="31">
        <f t="shared" si="146"/>
        <v>-62.220577499999798</v>
      </c>
      <c r="AZ54" s="31">
        <f t="shared" si="146"/>
        <v>40.330283399999715</v>
      </c>
      <c r="BA54" s="31">
        <f t="shared" si="146"/>
        <v>155.21315000000007</v>
      </c>
      <c r="BB54" s="31">
        <f t="shared" si="146"/>
        <v>-98.747707000000077</v>
      </c>
      <c r="BC54" s="31">
        <f t="shared" si="146"/>
        <v>-116.35511619999996</v>
      </c>
      <c r="BD54" s="31">
        <f t="shared" si="146"/>
        <v>11.010812200000043</v>
      </c>
      <c r="BE54" s="31"/>
      <c r="BF54" s="31">
        <v>340</v>
      </c>
      <c r="BG54" s="31">
        <v>-125</v>
      </c>
      <c r="BH54" s="31">
        <v>-5</v>
      </c>
      <c r="BI54" s="31">
        <v>-235</v>
      </c>
      <c r="BJ54" s="31">
        <v>-40</v>
      </c>
      <c r="BK54" s="31">
        <v>30</v>
      </c>
      <c r="BL54" s="31">
        <v>90</v>
      </c>
      <c r="BM54" s="31">
        <v>15</v>
      </c>
      <c r="BN54" s="31">
        <v>-140</v>
      </c>
      <c r="BO54" s="31">
        <v>-110</v>
      </c>
      <c r="BP54" s="31">
        <f t="shared" si="115"/>
        <v>737.59360379999987</v>
      </c>
      <c r="BQ54" s="31">
        <f t="shared" si="116"/>
        <v>253.04999066820181</v>
      </c>
      <c r="BR54" s="31">
        <f t="shared" ref="BR54" si="147">SUM(BR55:BR58)</f>
        <v>-92.110119403710627</v>
      </c>
      <c r="BS54" s="31">
        <f t="shared" si="30"/>
        <v>599.356037999509</v>
      </c>
      <c r="BT54" s="31">
        <f t="shared" si="118"/>
        <v>134.36139759999992</v>
      </c>
      <c r="BU54" s="31">
        <f t="shared" si="119"/>
        <v>-375.41125019999976</v>
      </c>
      <c r="BV54" s="31">
        <f t="shared" si="120"/>
        <v>-278.13155019999999</v>
      </c>
      <c r="BW54" s="31">
        <f t="shared" si="29"/>
        <v>-279.5077559999998</v>
      </c>
      <c r="BX54" s="31">
        <f t="shared" si="17"/>
        <v>195.5434333999998</v>
      </c>
      <c r="BY54" s="31">
        <f t="shared" si="18"/>
        <v>-87.73689480000003</v>
      </c>
      <c r="BZ54" s="31"/>
      <c r="CA54" s="785" t="s">
        <v>103</v>
      </c>
      <c r="CB54" s="31">
        <f t="shared" ref="CB54:CG54" si="148">C54</f>
        <v>905</v>
      </c>
      <c r="CC54" s="31">
        <f t="shared" si="148"/>
        <v>215</v>
      </c>
      <c r="CD54" s="31">
        <f t="shared" si="148"/>
        <v>-240</v>
      </c>
      <c r="CE54" s="31">
        <f t="shared" si="148"/>
        <v>-10</v>
      </c>
      <c r="CF54" s="31">
        <f t="shared" si="148"/>
        <v>105</v>
      </c>
      <c r="CG54" s="31">
        <f t="shared" si="148"/>
        <v>-245</v>
      </c>
      <c r="CH54" s="31">
        <f t="shared" si="142"/>
        <v>990.64359446820163</v>
      </c>
      <c r="CI54" s="31">
        <f t="shared" si="142"/>
        <v>507.24591859579829</v>
      </c>
      <c r="CJ54" s="31">
        <f t="shared" si="142"/>
        <v>-241.04985259999987</v>
      </c>
      <c r="CK54" s="31">
        <f t="shared" si="142"/>
        <v>-557.63930619999985</v>
      </c>
      <c r="CL54" s="31">
        <f t="shared" si="142"/>
        <v>-19.559389800000247</v>
      </c>
      <c r="CM54" s="31">
        <f t="shared" si="142"/>
        <v>-120</v>
      </c>
      <c r="CN54" s="210" t="str">
        <f t="shared" si="142"/>
        <v>N/A</v>
      </c>
      <c r="CO54" s="210" t="str">
        <f t="shared" si="142"/>
        <v>N/A</v>
      </c>
      <c r="CP54" s="31"/>
      <c r="CQ54" s="444">
        <f t="shared" ref="CQ54:EC54" si="149">R54</f>
        <v>-95</v>
      </c>
      <c r="CR54" s="444">
        <f t="shared" si="149"/>
        <v>-30</v>
      </c>
      <c r="CS54" s="444">
        <f t="shared" si="149"/>
        <v>-50</v>
      </c>
      <c r="CT54" s="444">
        <f t="shared" si="149"/>
        <v>45</v>
      </c>
      <c r="CU54" s="444">
        <f t="shared" si="149"/>
        <v>110</v>
      </c>
      <c r="CV54" s="444">
        <f t="shared" si="149"/>
        <v>-345</v>
      </c>
      <c r="CW54" s="444">
        <f t="shared" si="149"/>
        <v>-25</v>
      </c>
      <c r="CX54" s="444">
        <f t="shared" si="149"/>
        <v>-15</v>
      </c>
      <c r="CY54" s="444">
        <f t="shared" si="149"/>
        <v>-85</v>
      </c>
      <c r="CZ54" s="444">
        <f t="shared" si="149"/>
        <v>115</v>
      </c>
      <c r="DA54" s="444">
        <f t="shared" si="149"/>
        <v>60</v>
      </c>
      <c r="DB54" s="444">
        <f t="shared" si="149"/>
        <v>30</v>
      </c>
      <c r="DC54" s="444">
        <f t="shared" si="149"/>
        <v>-40</v>
      </c>
      <c r="DD54" s="444">
        <f t="shared" si="149"/>
        <v>55</v>
      </c>
      <c r="DE54" s="444">
        <f t="shared" si="149"/>
        <v>-15</v>
      </c>
      <c r="DF54" s="444">
        <f t="shared" si="149"/>
        <v>-125</v>
      </c>
      <c r="DG54" s="444">
        <f t="shared" si="149"/>
        <v>5</v>
      </c>
      <c r="DH54" s="444">
        <f t="shared" si="149"/>
        <v>-115</v>
      </c>
      <c r="DI54" s="444">
        <f t="shared" si="149"/>
        <v>687.30094397999994</v>
      </c>
      <c r="DJ54" s="444">
        <f t="shared" si="149"/>
        <v>50.292659819999884</v>
      </c>
      <c r="DK54" s="444">
        <f t="shared" si="149"/>
        <v>207.01584164799993</v>
      </c>
      <c r="DL54" s="444">
        <f t="shared" si="149"/>
        <v>46.03414902020188</v>
      </c>
      <c r="DM54" s="444">
        <f t="shared" si="149"/>
        <v>-215.94544478631991</v>
      </c>
      <c r="DN54" s="444">
        <f t="shared" si="149"/>
        <v>123.8353253826093</v>
      </c>
      <c r="DO54" s="444">
        <f t="shared" si="149"/>
        <v>525.73442329950888</v>
      </c>
      <c r="DP54" s="444">
        <f t="shared" si="149"/>
        <v>73.621614700000109</v>
      </c>
      <c r="DQ54" s="444">
        <f t="shared" si="149"/>
        <v>100.38166739999974</v>
      </c>
      <c r="DR54" s="444">
        <f t="shared" si="149"/>
        <v>33.979730200000191</v>
      </c>
      <c r="DS54" s="444">
        <f t="shared" si="149"/>
        <v>-213.37130419999994</v>
      </c>
      <c r="DT54" s="444">
        <f t="shared" si="149"/>
        <v>-162.03994599999982</v>
      </c>
      <c r="DU54" s="444">
        <f t="shared" si="149"/>
        <v>-166.41974060000015</v>
      </c>
      <c r="DV54" s="444">
        <f t="shared" si="149"/>
        <v>-111.71180959999987</v>
      </c>
      <c r="DW54" s="444">
        <f t="shared" si="149"/>
        <v>-217.28717849999998</v>
      </c>
      <c r="DX54" s="444">
        <f t="shared" si="149"/>
        <v>-62.220577499999798</v>
      </c>
      <c r="DY54" s="444">
        <f t="shared" si="149"/>
        <v>40.330283399999715</v>
      </c>
      <c r="DZ54" s="444">
        <f t="shared" si="149"/>
        <v>155.21315000000007</v>
      </c>
      <c r="EA54" s="444">
        <f t="shared" si="149"/>
        <v>-98.747707000000077</v>
      </c>
      <c r="EB54" s="444">
        <f t="shared" si="149"/>
        <v>-116.35511619999996</v>
      </c>
      <c r="EC54" s="444">
        <f t="shared" si="149"/>
        <v>11.010812200000043</v>
      </c>
      <c r="ED54" s="444"/>
      <c r="EE54" s="444">
        <f t="shared" ref="EE54:EX54" si="150">BF54</f>
        <v>340</v>
      </c>
      <c r="EF54" s="444">
        <f t="shared" si="150"/>
        <v>-125</v>
      </c>
      <c r="EG54" s="444">
        <f t="shared" si="150"/>
        <v>-5</v>
      </c>
      <c r="EH54" s="444">
        <f t="shared" si="150"/>
        <v>-235</v>
      </c>
      <c r="EI54" s="444">
        <f t="shared" si="150"/>
        <v>-40</v>
      </c>
      <c r="EJ54" s="444">
        <f t="shared" si="150"/>
        <v>30</v>
      </c>
      <c r="EK54" s="444">
        <f t="shared" si="150"/>
        <v>90</v>
      </c>
      <c r="EL54" s="444">
        <f t="shared" si="150"/>
        <v>15</v>
      </c>
      <c r="EM54" s="444">
        <f t="shared" si="150"/>
        <v>-140</v>
      </c>
      <c r="EN54" s="444">
        <f t="shared" si="150"/>
        <v>-110</v>
      </c>
      <c r="EO54" s="444">
        <f t="shared" si="150"/>
        <v>737.59360379999987</v>
      </c>
      <c r="EP54" s="444">
        <f t="shared" si="150"/>
        <v>253.04999066820181</v>
      </c>
      <c r="EQ54" s="444">
        <f t="shared" si="150"/>
        <v>-92.110119403710627</v>
      </c>
      <c r="ER54" s="444">
        <f t="shared" si="150"/>
        <v>599.356037999509</v>
      </c>
      <c r="ES54" s="444">
        <f t="shared" si="150"/>
        <v>134.36139759999992</v>
      </c>
      <c r="ET54" s="444">
        <f t="shared" si="150"/>
        <v>-375.41125019999976</v>
      </c>
      <c r="EU54" s="444">
        <f t="shared" si="150"/>
        <v>-278.13155019999999</v>
      </c>
      <c r="EV54" s="444">
        <f t="shared" si="150"/>
        <v>-279.5077559999998</v>
      </c>
      <c r="EW54" s="444">
        <f t="shared" si="150"/>
        <v>195.5434333999998</v>
      </c>
      <c r="EX54" s="444">
        <f t="shared" si="150"/>
        <v>-87.73689480000003</v>
      </c>
    </row>
    <row r="55" spans="2:154" x14ac:dyDescent="0.3">
      <c r="B55" s="10" t="s">
        <v>15</v>
      </c>
      <c r="C55" s="809"/>
      <c r="D55" s="809"/>
      <c r="E55" s="809"/>
      <c r="F55" s="809"/>
      <c r="G55" s="809"/>
      <c r="H55" s="809"/>
      <c r="I55" s="809">
        <v>125.23173499999987</v>
      </c>
      <c r="J55" s="809">
        <v>523.89902040000004</v>
      </c>
      <c r="K55" s="809">
        <v>-5.8925504999999063</v>
      </c>
      <c r="L55" s="809">
        <v>-101.52337489999994</v>
      </c>
      <c r="M55" s="809">
        <v>-60.93543000000016</v>
      </c>
      <c r="N55" s="809">
        <v>-50</v>
      </c>
      <c r="O55" s="501" t="str">
        <f t="shared" si="11"/>
        <v>N/A</v>
      </c>
      <c r="P55" s="501" t="str">
        <f t="shared" si="11"/>
        <v>N/A</v>
      </c>
      <c r="Q55" s="544"/>
      <c r="R55" s="37"/>
      <c r="S55" s="37"/>
      <c r="T55" s="37"/>
      <c r="U55" s="37"/>
      <c r="V55" s="37"/>
      <c r="W55" s="37"/>
      <c r="X55" s="37"/>
      <c r="Y55" s="37"/>
      <c r="Z55" s="37"/>
      <c r="AA55" s="37"/>
      <c r="AB55" s="37"/>
      <c r="AC55" s="37"/>
      <c r="AD55" s="37"/>
      <c r="AE55" s="37"/>
      <c r="AF55" s="37"/>
      <c r="AG55" s="37"/>
      <c r="AH55" s="37"/>
      <c r="AI55" s="37"/>
      <c r="AJ55" s="37">
        <v>77.093736999999962</v>
      </c>
      <c r="AK55" s="37">
        <v>-12.929119000000064</v>
      </c>
      <c r="AL55" s="37">
        <v>81.839284000000106</v>
      </c>
      <c r="AM55" s="37">
        <v>-20.772167000000131</v>
      </c>
      <c r="AN55" s="37">
        <v>-6.7504139999999895</v>
      </c>
      <c r="AO55" s="37">
        <v>171.52357900000004</v>
      </c>
      <c r="AP55" s="37">
        <v>338.94307030000004</v>
      </c>
      <c r="AQ55" s="37">
        <v>20.182785099999979</v>
      </c>
      <c r="AR55" s="37">
        <v>78.069970800000007</v>
      </c>
      <c r="AS55" s="37">
        <v>6.7951286000001714</v>
      </c>
      <c r="AT55" s="37">
        <v>-52.364039700000085</v>
      </c>
      <c r="AU55" s="37">
        <v>-38.393610199999998</v>
      </c>
      <c r="AV55" s="37">
        <v>39.69113509999984</v>
      </c>
      <c r="AW55" s="37">
        <v>-19.978259999999775</v>
      </c>
      <c r="AX55" s="37">
        <v>-116.96814000000013</v>
      </c>
      <c r="AY55" s="37">
        <v>-4.2681099999998695</v>
      </c>
      <c r="AZ55" s="37">
        <v>-78.217640000000131</v>
      </c>
      <c r="BA55" s="37">
        <v>15.461209999999962</v>
      </c>
      <c r="BB55" s="37">
        <v>-10.315199999999953</v>
      </c>
      <c r="BC55" s="37">
        <v>12.136199999999953</v>
      </c>
      <c r="BD55" s="37">
        <v>17.694290000000038</v>
      </c>
      <c r="BE55" s="37"/>
      <c r="BF55" s="37"/>
      <c r="BG55" s="37"/>
      <c r="BH55" s="37"/>
      <c r="BI55" s="37"/>
      <c r="BJ55" s="37"/>
      <c r="BK55" s="37"/>
      <c r="BL55" s="37"/>
      <c r="BM55" s="37"/>
      <c r="BN55" s="37"/>
      <c r="BO55" s="37"/>
      <c r="BP55" s="37">
        <f t="shared" si="115"/>
        <v>64.164617999999905</v>
      </c>
      <c r="BQ55" s="37">
        <f t="shared" si="116"/>
        <v>61.067116999999975</v>
      </c>
      <c r="BR55" s="37">
        <f>AN55+AO55</f>
        <v>164.77316500000006</v>
      </c>
      <c r="BS55" s="37">
        <f t="shared" si="30"/>
        <v>359.12585540000003</v>
      </c>
      <c r="BT55" s="37">
        <f t="shared" si="118"/>
        <v>84.865099400000176</v>
      </c>
      <c r="BU55" s="37">
        <f t="shared" si="119"/>
        <v>-90.757649900000075</v>
      </c>
      <c r="BV55" s="37">
        <f t="shared" si="120"/>
        <v>19.712875100000065</v>
      </c>
      <c r="BW55" s="37">
        <f t="shared" si="29"/>
        <v>-121.23625</v>
      </c>
      <c r="BX55" s="37">
        <f t="shared" si="17"/>
        <v>-62.756430000000165</v>
      </c>
      <c r="BY55" s="37">
        <f t="shared" si="18"/>
        <v>7.379090000000085</v>
      </c>
      <c r="BZ55" s="37"/>
      <c r="CA55" s="10" t="s">
        <v>15</v>
      </c>
      <c r="CB55" s="7"/>
      <c r="CC55" s="7"/>
      <c r="CD55" s="7"/>
      <c r="CE55" s="7"/>
      <c r="CF55" s="7"/>
      <c r="CG55" s="7"/>
      <c r="CH55" s="7">
        <f t="shared" si="142"/>
        <v>125.23173499999987</v>
      </c>
      <c r="CI55" s="7">
        <f t="shared" si="142"/>
        <v>523.89902040000004</v>
      </c>
      <c r="CJ55" s="7">
        <f t="shared" si="142"/>
        <v>-5.8925504999999063</v>
      </c>
      <c r="CK55" s="7">
        <f t="shared" si="142"/>
        <v>-101.52337489999994</v>
      </c>
      <c r="CL55" s="7">
        <f t="shared" si="142"/>
        <v>-60.93543000000016</v>
      </c>
      <c r="CM55" s="7"/>
      <c r="CN55" s="208"/>
      <c r="CO55" s="208"/>
      <c r="CP55" s="37"/>
      <c r="CQ55" s="444"/>
      <c r="CR55" s="444"/>
      <c r="CS55" s="444"/>
      <c r="CT55" s="444"/>
      <c r="CU55" s="444"/>
      <c r="CV55" s="444"/>
      <c r="CW55" s="444"/>
      <c r="CX55" s="444"/>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row>
    <row r="56" spans="2:154" x14ac:dyDescent="0.3">
      <c r="B56" s="10" t="s">
        <v>16</v>
      </c>
      <c r="C56" s="809"/>
      <c r="D56" s="809"/>
      <c r="E56" s="809"/>
      <c r="F56" s="809"/>
      <c r="G56" s="809"/>
      <c r="H56" s="809"/>
      <c r="I56" s="809">
        <v>508.35441916820173</v>
      </c>
      <c r="J56" s="809">
        <v>237.22042819579832</v>
      </c>
      <c r="K56" s="809">
        <v>55.758257900000075</v>
      </c>
      <c r="L56" s="809">
        <v>-312.64948129999988</v>
      </c>
      <c r="M56" s="809">
        <v>-43.954018600000069</v>
      </c>
      <c r="N56" s="809">
        <v>-20</v>
      </c>
      <c r="O56" s="501" t="str">
        <f t="shared" si="11"/>
        <v>N/A</v>
      </c>
      <c r="P56" s="501" t="str">
        <f t="shared" si="11"/>
        <v>N/A</v>
      </c>
      <c r="Q56" s="544"/>
      <c r="R56" s="37"/>
      <c r="S56" s="37"/>
      <c r="T56" s="37"/>
      <c r="U56" s="37"/>
      <c r="V56" s="37"/>
      <c r="W56" s="37"/>
      <c r="X56" s="37"/>
      <c r="Y56" s="37"/>
      <c r="Z56" s="37"/>
      <c r="AA56" s="37"/>
      <c r="AB56" s="37"/>
      <c r="AC56" s="37"/>
      <c r="AD56" s="37"/>
      <c r="AE56" s="37"/>
      <c r="AF56" s="37"/>
      <c r="AG56" s="37"/>
      <c r="AH56" s="37"/>
      <c r="AI56" s="37"/>
      <c r="AJ56" s="37">
        <v>192.74988937999996</v>
      </c>
      <c r="AK56" s="37">
        <v>57.34824861999985</v>
      </c>
      <c r="AL56" s="37">
        <v>205.94494514800002</v>
      </c>
      <c r="AM56" s="37">
        <v>52.311336020201914</v>
      </c>
      <c r="AN56" s="37">
        <v>-46.373440786320018</v>
      </c>
      <c r="AO56" s="37">
        <v>62.541556382609301</v>
      </c>
      <c r="AP56" s="37">
        <v>111.53400299950898</v>
      </c>
      <c r="AQ56" s="37">
        <v>109.51830960000004</v>
      </c>
      <c r="AR56" s="37">
        <v>46.993366599999831</v>
      </c>
      <c r="AS56" s="37">
        <v>77.992781599999873</v>
      </c>
      <c r="AT56" s="37">
        <v>1.3749555000001565</v>
      </c>
      <c r="AU56" s="37">
        <v>-70.602845799999784</v>
      </c>
      <c r="AV56" s="37">
        <v>-155.91198570000009</v>
      </c>
      <c r="AW56" s="37">
        <v>-64.063299600000022</v>
      </c>
      <c r="AX56" s="37">
        <v>-70.295338499999843</v>
      </c>
      <c r="AY56" s="37">
        <v>-22.378857499999924</v>
      </c>
      <c r="AZ56" s="37">
        <v>-41.53795660000015</v>
      </c>
      <c r="BA56" s="37">
        <v>-10.026059999999823</v>
      </c>
      <c r="BB56" s="37">
        <v>-11.227527000000235</v>
      </c>
      <c r="BC56" s="37">
        <v>18.837525000000138</v>
      </c>
      <c r="BD56" s="37">
        <v>10.635530999999959</v>
      </c>
      <c r="BE56" s="37"/>
      <c r="BF56" s="37"/>
      <c r="BG56" s="37"/>
      <c r="BH56" s="37"/>
      <c r="BI56" s="37"/>
      <c r="BJ56" s="37"/>
      <c r="BK56" s="37"/>
      <c r="BL56" s="37"/>
      <c r="BM56" s="37"/>
      <c r="BN56" s="37"/>
      <c r="BO56" s="37"/>
      <c r="BP56" s="37">
        <f t="shared" si="115"/>
        <v>250.09813799999981</v>
      </c>
      <c r="BQ56" s="37">
        <f t="shared" si="116"/>
        <v>258.25628116820195</v>
      </c>
      <c r="BR56" s="37">
        <f t="shared" ref="BR56:BR59" si="151">AN56+AO56</f>
        <v>16.168115596289283</v>
      </c>
      <c r="BS56" s="37">
        <f t="shared" si="30"/>
        <v>221.05231259950904</v>
      </c>
      <c r="BT56" s="37">
        <f t="shared" si="118"/>
        <v>124.9861481999997</v>
      </c>
      <c r="BU56" s="37">
        <f t="shared" si="119"/>
        <v>-69.227890299999629</v>
      </c>
      <c r="BV56" s="37">
        <f t="shared" si="120"/>
        <v>-219.97528530000011</v>
      </c>
      <c r="BW56" s="37">
        <f t="shared" si="29"/>
        <v>-92.674195999999768</v>
      </c>
      <c r="BX56" s="37">
        <f t="shared" si="17"/>
        <v>-51.564016599999974</v>
      </c>
      <c r="BY56" s="37">
        <f t="shared" si="18"/>
        <v>-0.5919960000002753</v>
      </c>
      <c r="BZ56" s="37"/>
      <c r="CA56" s="10" t="s">
        <v>16</v>
      </c>
      <c r="CB56" s="7"/>
      <c r="CC56" s="7"/>
      <c r="CD56" s="7"/>
      <c r="CE56" s="7"/>
      <c r="CF56" s="7"/>
      <c r="CG56" s="7"/>
      <c r="CH56" s="7">
        <f t="shared" si="142"/>
        <v>508.35441916820173</v>
      </c>
      <c r="CI56" s="7">
        <f t="shared" si="142"/>
        <v>237.22042819579832</v>
      </c>
      <c r="CJ56" s="7">
        <f t="shared" si="142"/>
        <v>55.758257900000075</v>
      </c>
      <c r="CK56" s="7">
        <f t="shared" si="142"/>
        <v>-312.64948129999988</v>
      </c>
      <c r="CL56" s="7">
        <f t="shared" si="142"/>
        <v>-43.954018600000069</v>
      </c>
      <c r="CM56" s="7"/>
      <c r="CN56" s="208"/>
      <c r="CO56" s="208"/>
      <c r="CP56" s="37"/>
      <c r="CQ56" s="444"/>
      <c r="CR56" s="444"/>
      <c r="CS56" s="444"/>
      <c r="CT56" s="444"/>
      <c r="CU56" s="444"/>
      <c r="CV56" s="444"/>
      <c r="CW56" s="444"/>
      <c r="CX56" s="444"/>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row>
    <row r="57" spans="2:154" x14ac:dyDescent="0.3">
      <c r="B57" s="10" t="s">
        <v>17</v>
      </c>
      <c r="C57" s="809"/>
      <c r="D57" s="809"/>
      <c r="E57" s="809"/>
      <c r="F57" s="809"/>
      <c r="G57" s="809"/>
      <c r="H57" s="809"/>
      <c r="I57" s="809">
        <v>-12.70334969999999</v>
      </c>
      <c r="J57" s="809">
        <v>57.665439999999982</v>
      </c>
      <c r="K57" s="809">
        <v>-22.6035</v>
      </c>
      <c r="L57" s="809">
        <v>-27.636179999999989</v>
      </c>
      <c r="M57" s="809">
        <v>11.573638800000001</v>
      </c>
      <c r="N57" s="809">
        <v>0</v>
      </c>
      <c r="O57" s="501" t="str">
        <f t="shared" si="11"/>
        <v>N/A</v>
      </c>
      <c r="P57" s="501">
        <f t="shared" si="11"/>
        <v>-1</v>
      </c>
      <c r="Q57" s="544"/>
      <c r="R57" s="37"/>
      <c r="S57" s="37"/>
      <c r="T57" s="37"/>
      <c r="U57" s="37"/>
      <c r="V57" s="37"/>
      <c r="W57" s="37"/>
      <c r="X57" s="37"/>
      <c r="Y57" s="37"/>
      <c r="Z57" s="37"/>
      <c r="AA57" s="37"/>
      <c r="AB57" s="37"/>
      <c r="AC57" s="37"/>
      <c r="AD57" s="37"/>
      <c r="AE57" s="37"/>
      <c r="AF57" s="37"/>
      <c r="AG57" s="37"/>
      <c r="AH57" s="37"/>
      <c r="AI57" s="37"/>
      <c r="AJ57" s="37">
        <v>-0.13331239999999525</v>
      </c>
      <c r="AK57" s="37">
        <v>14.025930200000003</v>
      </c>
      <c r="AL57" s="37">
        <v>-21.308847500000002</v>
      </c>
      <c r="AM57" s="37">
        <v>-5.2871199999999954</v>
      </c>
      <c r="AN57" s="37">
        <v>-0.13079000000000815</v>
      </c>
      <c r="AO57" s="37">
        <v>17.593630000000005</v>
      </c>
      <c r="AP57" s="37">
        <v>24.391500000000001</v>
      </c>
      <c r="AQ57" s="37">
        <v>15.811099999999991</v>
      </c>
      <c r="AR57" s="37">
        <v>-0.18560000000000582</v>
      </c>
      <c r="AS57" s="37">
        <v>-33.208299999999987</v>
      </c>
      <c r="AT57" s="37">
        <v>10.958100000000005</v>
      </c>
      <c r="AU57" s="37">
        <v>-0.16770000000001165</v>
      </c>
      <c r="AV57" s="37">
        <v>-0.16309999999999128</v>
      </c>
      <c r="AW57" s="37">
        <v>-8.2826999999999966</v>
      </c>
      <c r="AX57" s="37">
        <v>-0.1595</v>
      </c>
      <c r="AY57" s="37">
        <v>-19.030880000000003</v>
      </c>
      <c r="AZ57" s="37">
        <v>2.1092799999999987</v>
      </c>
      <c r="BA57" s="37">
        <v>3.0771999999999973</v>
      </c>
      <c r="BB57" s="37">
        <v>3.3414000000000086</v>
      </c>
      <c r="BC57" s="37">
        <v>3.0457587999999958</v>
      </c>
      <c r="BD57" s="37">
        <v>-0.14375879999999597</v>
      </c>
      <c r="BE57" s="37"/>
      <c r="BF57" s="37"/>
      <c r="BG57" s="37"/>
      <c r="BH57" s="37"/>
      <c r="BI57" s="37"/>
      <c r="BJ57" s="37"/>
      <c r="BK57" s="37"/>
      <c r="BL57" s="37"/>
      <c r="BM57" s="37"/>
      <c r="BN57" s="37"/>
      <c r="BO57" s="37"/>
      <c r="BP57" s="37">
        <f t="shared" si="115"/>
        <v>13.892617800000007</v>
      </c>
      <c r="BQ57" s="37">
        <f t="shared" si="116"/>
        <v>-26.595967499999997</v>
      </c>
      <c r="BR57" s="37">
        <f t="shared" si="151"/>
        <v>17.462839999999996</v>
      </c>
      <c r="BS57" s="37">
        <f t="shared" si="30"/>
        <v>40.20259999999999</v>
      </c>
      <c r="BT57" s="37">
        <f t="shared" si="118"/>
        <v>-33.393899999999995</v>
      </c>
      <c r="BU57" s="37">
        <f t="shared" si="119"/>
        <v>10.790399999999993</v>
      </c>
      <c r="BV57" s="37">
        <f t="shared" si="120"/>
        <v>-8.4457999999999878</v>
      </c>
      <c r="BW57" s="37">
        <f t="shared" si="29"/>
        <v>-19.190380000000005</v>
      </c>
      <c r="BX57" s="37">
        <f t="shared" si="17"/>
        <v>5.186479999999996</v>
      </c>
      <c r="BY57" s="37">
        <f t="shared" si="18"/>
        <v>3.1976412000000125</v>
      </c>
      <c r="BZ57" s="37"/>
      <c r="CA57" s="10" t="s">
        <v>17</v>
      </c>
      <c r="CB57" s="7"/>
      <c r="CC57" s="7"/>
      <c r="CD57" s="7"/>
      <c r="CE57" s="7"/>
      <c r="CF57" s="7"/>
      <c r="CG57" s="7"/>
      <c r="CH57" s="7">
        <f t="shared" si="142"/>
        <v>-12.70334969999999</v>
      </c>
      <c r="CI57" s="7">
        <f t="shared" si="142"/>
        <v>57.665439999999982</v>
      </c>
      <c r="CJ57" s="7">
        <f t="shared" si="142"/>
        <v>-22.6035</v>
      </c>
      <c r="CK57" s="7">
        <f t="shared" si="142"/>
        <v>-27.636179999999989</v>
      </c>
      <c r="CL57" s="7">
        <f t="shared" si="142"/>
        <v>11.573638800000001</v>
      </c>
      <c r="CM57" s="7"/>
      <c r="CN57" s="208"/>
      <c r="CO57" s="208"/>
      <c r="CP57" s="37"/>
      <c r="CQ57" s="444"/>
      <c r="CR57" s="444"/>
      <c r="CS57" s="444"/>
      <c r="CT57" s="444"/>
      <c r="CU57" s="444"/>
      <c r="CV57" s="444"/>
      <c r="CW57" s="444"/>
      <c r="CX57" s="444"/>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row>
    <row r="58" spans="2:154" x14ac:dyDescent="0.3">
      <c r="B58" s="259" t="s">
        <v>19</v>
      </c>
      <c r="C58" s="814"/>
      <c r="D58" s="814"/>
      <c r="E58" s="814"/>
      <c r="F58" s="814"/>
      <c r="G58" s="814"/>
      <c r="H58" s="814"/>
      <c r="I58" s="814">
        <v>369.76079000000004</v>
      </c>
      <c r="J58" s="814">
        <v>-311.53897000000001</v>
      </c>
      <c r="K58" s="814">
        <v>-268.31206000000003</v>
      </c>
      <c r="L58" s="814">
        <v>-115.83027000000001</v>
      </c>
      <c r="M58" s="814">
        <v>73.756419999999991</v>
      </c>
      <c r="N58" s="814">
        <v>-50</v>
      </c>
      <c r="O58" s="513" t="str">
        <f t="shared" si="11"/>
        <v>N/A</v>
      </c>
      <c r="P58" s="604" t="str">
        <f t="shared" si="11"/>
        <v>N/A</v>
      </c>
      <c r="Q58" s="544"/>
      <c r="R58" s="815"/>
      <c r="S58" s="815"/>
      <c r="T58" s="815"/>
      <c r="U58" s="815"/>
      <c r="V58" s="815"/>
      <c r="W58" s="815"/>
      <c r="X58" s="815"/>
      <c r="Y58" s="815"/>
      <c r="Z58" s="815"/>
      <c r="AA58" s="815"/>
      <c r="AB58" s="815"/>
      <c r="AC58" s="815"/>
      <c r="AD58" s="815"/>
      <c r="AE58" s="815"/>
      <c r="AF58" s="815"/>
      <c r="AG58" s="815"/>
      <c r="AH58" s="815"/>
      <c r="AI58" s="815"/>
      <c r="AJ58" s="815">
        <v>417.59063000000003</v>
      </c>
      <c r="AK58" s="815">
        <v>-8.1523999999999077</v>
      </c>
      <c r="AL58" s="815">
        <v>-59.459540000000182</v>
      </c>
      <c r="AM58" s="815">
        <v>19.782100000000092</v>
      </c>
      <c r="AN58" s="815">
        <v>-162.69079999999991</v>
      </c>
      <c r="AO58" s="815">
        <v>-127.82344000000008</v>
      </c>
      <c r="AP58" s="815">
        <v>50.865849999999881</v>
      </c>
      <c r="AQ58" s="815">
        <v>-71.8905799999999</v>
      </c>
      <c r="AR58" s="815">
        <v>-24.496070000000095</v>
      </c>
      <c r="AS58" s="815">
        <v>-17.59987999999986</v>
      </c>
      <c r="AT58" s="815">
        <v>-173.34032000000002</v>
      </c>
      <c r="AU58" s="815">
        <v>-52.87579000000003</v>
      </c>
      <c r="AV58" s="815">
        <v>-50.035789999999928</v>
      </c>
      <c r="AW58" s="815">
        <v>-19.387550000000068</v>
      </c>
      <c r="AX58" s="815">
        <v>-29.864200000000011</v>
      </c>
      <c r="AY58" s="815">
        <v>-16.542729999999999</v>
      </c>
      <c r="AZ58" s="815">
        <v>157.97659999999999</v>
      </c>
      <c r="BA58" s="815">
        <v>146.70079999999993</v>
      </c>
      <c r="BB58" s="815">
        <v>-80.5463799999999</v>
      </c>
      <c r="BC58" s="815">
        <v>-150.37460000000004</v>
      </c>
      <c r="BD58" s="815">
        <v>-17.175249999999956</v>
      </c>
      <c r="BE58" s="815"/>
      <c r="BF58" s="815"/>
      <c r="BG58" s="815"/>
      <c r="BH58" s="815"/>
      <c r="BI58" s="815"/>
      <c r="BJ58" s="815"/>
      <c r="BK58" s="815"/>
      <c r="BL58" s="815"/>
      <c r="BM58" s="815"/>
      <c r="BN58" s="815"/>
      <c r="BO58" s="815"/>
      <c r="BP58" s="816">
        <f t="shared" si="115"/>
        <v>409.43823000000015</v>
      </c>
      <c r="BQ58" s="816">
        <f t="shared" si="116"/>
        <v>-39.67744000000009</v>
      </c>
      <c r="BR58" s="816">
        <f t="shared" si="151"/>
        <v>-290.51423999999997</v>
      </c>
      <c r="BS58" s="786">
        <f t="shared" si="30"/>
        <v>-21.024730000000019</v>
      </c>
      <c r="BT58" s="787">
        <f t="shared" si="118"/>
        <v>-42.095949999999959</v>
      </c>
      <c r="BU58" s="787">
        <f t="shared" si="119"/>
        <v>-226.21611000000004</v>
      </c>
      <c r="BV58" s="787">
        <f t="shared" si="120"/>
        <v>-69.423339999999996</v>
      </c>
      <c r="BW58" s="787">
        <f t="shared" si="29"/>
        <v>-46.40693000000001</v>
      </c>
      <c r="BX58" s="787">
        <f t="shared" si="17"/>
        <v>304.67739999999992</v>
      </c>
      <c r="BY58" s="787">
        <f t="shared" si="18"/>
        <v>-97.721629999999863</v>
      </c>
      <c r="BZ58" s="37"/>
      <c r="CA58" s="271" t="s">
        <v>19</v>
      </c>
      <c r="CB58" s="29"/>
      <c r="CC58" s="29"/>
      <c r="CD58" s="29"/>
      <c r="CE58" s="29"/>
      <c r="CF58" s="29"/>
      <c r="CG58" s="29"/>
      <c r="CH58" s="29">
        <f t="shared" si="142"/>
        <v>369.76079000000004</v>
      </c>
      <c r="CI58" s="29">
        <f t="shared" si="142"/>
        <v>-311.53897000000001</v>
      </c>
      <c r="CJ58" s="29">
        <f t="shared" si="142"/>
        <v>-268.31206000000003</v>
      </c>
      <c r="CK58" s="29">
        <f t="shared" si="142"/>
        <v>-115.83027000000001</v>
      </c>
      <c r="CL58" s="29">
        <f t="shared" si="142"/>
        <v>73.756419999999991</v>
      </c>
      <c r="CM58" s="29"/>
      <c r="CN58" s="217"/>
      <c r="CO58" s="217"/>
      <c r="CP58" s="37"/>
      <c r="CQ58" s="454"/>
      <c r="CR58" s="454"/>
      <c r="CS58" s="454"/>
      <c r="CT58" s="454"/>
      <c r="CU58" s="454"/>
      <c r="CV58" s="454"/>
      <c r="CW58" s="454"/>
      <c r="CX58" s="454"/>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row>
    <row r="59" spans="2:154" s="432" customFormat="1" x14ac:dyDescent="0.3">
      <c r="B59" s="275" t="s">
        <v>37</v>
      </c>
      <c r="C59" s="817">
        <v>35</v>
      </c>
      <c r="D59" s="817">
        <v>-115</v>
      </c>
      <c r="E59" s="817">
        <v>20</v>
      </c>
      <c r="F59" s="817">
        <v>85</v>
      </c>
      <c r="G59" s="817">
        <v>-45</v>
      </c>
      <c r="H59" s="817">
        <v>-20</v>
      </c>
      <c r="I59" s="817">
        <v>-20.21446626585432</v>
      </c>
      <c r="J59" s="817">
        <v>458.38388438600157</v>
      </c>
      <c r="K59" s="817">
        <v>-138.59516827688205</v>
      </c>
      <c r="L59" s="817">
        <v>-307.48543044994943</v>
      </c>
      <c r="M59" s="817">
        <v>14.499318999469514</v>
      </c>
      <c r="N59" s="817">
        <v>20</v>
      </c>
      <c r="O59" s="210" t="str">
        <f t="shared" si="11"/>
        <v>N/A</v>
      </c>
      <c r="P59" s="210">
        <f t="shared" si="11"/>
        <v>0.37937512794440487</v>
      </c>
      <c r="Q59" s="31"/>
      <c r="R59" s="31">
        <v>-95</v>
      </c>
      <c r="S59" s="31">
        <v>-10</v>
      </c>
      <c r="T59" s="31">
        <v>-5</v>
      </c>
      <c r="U59" s="31">
        <v>-5</v>
      </c>
      <c r="V59" s="31">
        <v>-5</v>
      </c>
      <c r="W59" s="31">
        <v>30</v>
      </c>
      <c r="X59" s="31">
        <v>40</v>
      </c>
      <c r="Y59" s="31">
        <v>-5</v>
      </c>
      <c r="Z59" s="31">
        <v>55</v>
      </c>
      <c r="AA59" s="31">
        <v>-5</v>
      </c>
      <c r="AB59" s="31">
        <v>-10</v>
      </c>
      <c r="AC59" s="31">
        <v>0</v>
      </c>
      <c r="AD59" s="31">
        <v>-15</v>
      </c>
      <c r="AE59" s="31">
        <v>-20</v>
      </c>
      <c r="AF59" s="31">
        <v>-10</v>
      </c>
      <c r="AG59" s="31">
        <v>0</v>
      </c>
      <c r="AH59" s="31">
        <v>-10</v>
      </c>
      <c r="AI59" s="31">
        <v>0</v>
      </c>
      <c r="AJ59" s="31">
        <v>-3.7135677817608959</v>
      </c>
      <c r="AK59" s="31">
        <v>-12.869987589821081</v>
      </c>
      <c r="AL59" s="31">
        <v>-9.6579941485684895</v>
      </c>
      <c r="AM59" s="31">
        <v>6.0270832542961434</v>
      </c>
      <c r="AN59" s="31">
        <v>-20.442004790457666</v>
      </c>
      <c r="AO59" s="31">
        <v>138.14511871654315</v>
      </c>
      <c r="AP59" s="31">
        <v>341.55213041940618</v>
      </c>
      <c r="AQ59" s="31">
        <v>-0.87135995949008427</v>
      </c>
      <c r="AR59" s="31">
        <v>33.40237201601105</v>
      </c>
      <c r="AS59" s="31">
        <v>49.009767711029298</v>
      </c>
      <c r="AT59" s="31">
        <v>-172.95708121272526</v>
      </c>
      <c r="AU59" s="31">
        <v>-48.050226791197126</v>
      </c>
      <c r="AV59" s="31">
        <v>-57.735225730223291</v>
      </c>
      <c r="AW59" s="31">
        <v>-122.9511730673397</v>
      </c>
      <c r="AX59" s="31">
        <v>-134.08010736733809</v>
      </c>
      <c r="AY59" s="31">
        <v>7.2810757149516956</v>
      </c>
      <c r="AZ59" s="31">
        <v>29.100258089925571</v>
      </c>
      <c r="BA59" s="31">
        <v>-26.918791116755351</v>
      </c>
      <c r="BB59" s="31">
        <v>27.982422910604917</v>
      </c>
      <c r="BC59" s="31">
        <v>-15.664570884305624</v>
      </c>
      <c r="BD59" s="31">
        <v>-11.373055411770382</v>
      </c>
      <c r="BE59" s="31"/>
      <c r="BF59" s="31">
        <v>-10</v>
      </c>
      <c r="BG59" s="31">
        <v>-105</v>
      </c>
      <c r="BH59" s="31">
        <v>-10</v>
      </c>
      <c r="BI59" s="31">
        <v>25</v>
      </c>
      <c r="BJ59" s="31">
        <v>35</v>
      </c>
      <c r="BK59" s="31">
        <v>50</v>
      </c>
      <c r="BL59" s="31">
        <v>-10</v>
      </c>
      <c r="BM59" s="31">
        <v>-35</v>
      </c>
      <c r="BN59" s="31">
        <v>-10</v>
      </c>
      <c r="BO59" s="31">
        <v>-10</v>
      </c>
      <c r="BP59" s="31">
        <f>AJ59+AK59</f>
        <v>-16.583555371581976</v>
      </c>
      <c r="BQ59" s="31">
        <f>AL59+AM59</f>
        <v>-3.630910894272346</v>
      </c>
      <c r="BR59" s="31">
        <f t="shared" si="151"/>
        <v>117.70311392608548</v>
      </c>
      <c r="BS59" s="31">
        <f t="shared" si="30"/>
        <v>340.68077045991612</v>
      </c>
      <c r="BT59" s="31">
        <f t="shared" si="118"/>
        <v>82.412139727040341</v>
      </c>
      <c r="BU59" s="31">
        <f t="shared" si="119"/>
        <v>-221.00730800392239</v>
      </c>
      <c r="BV59" s="31">
        <f t="shared" si="120"/>
        <v>-180.68639879756299</v>
      </c>
      <c r="BW59" s="31">
        <f t="shared" si="29"/>
        <v>-126.79903165238639</v>
      </c>
      <c r="BX59" s="31">
        <f t="shared" si="17"/>
        <v>2.1814669731702203</v>
      </c>
      <c r="BY59" s="31">
        <f t="shared" si="18"/>
        <v>16.609367498834537</v>
      </c>
      <c r="BZ59" s="31"/>
      <c r="CA59" s="12" t="s">
        <v>37</v>
      </c>
      <c r="CB59" s="9">
        <f t="shared" ref="CB59:CG59" si="152">C59</f>
        <v>35</v>
      </c>
      <c r="CC59" s="9">
        <f t="shared" si="152"/>
        <v>-115</v>
      </c>
      <c r="CD59" s="9">
        <f t="shared" si="152"/>
        <v>20</v>
      </c>
      <c r="CE59" s="9">
        <f t="shared" si="152"/>
        <v>85</v>
      </c>
      <c r="CF59" s="9">
        <f t="shared" si="152"/>
        <v>-45</v>
      </c>
      <c r="CG59" s="9">
        <f t="shared" si="152"/>
        <v>-20</v>
      </c>
      <c r="CH59" s="9">
        <f t="shared" si="142"/>
        <v>-20.21446626585432</v>
      </c>
      <c r="CI59" s="9">
        <f t="shared" si="142"/>
        <v>458.38388438600157</v>
      </c>
      <c r="CJ59" s="9">
        <f t="shared" si="142"/>
        <v>-138.59516827688205</v>
      </c>
      <c r="CK59" s="9">
        <f t="shared" si="142"/>
        <v>-307.48543044994943</v>
      </c>
      <c r="CL59" s="9">
        <f t="shared" si="142"/>
        <v>14.499318999469514</v>
      </c>
      <c r="CM59" s="9">
        <f>N59</f>
        <v>20</v>
      </c>
      <c r="CN59" s="210" t="str">
        <f>O59</f>
        <v>N/A</v>
      </c>
      <c r="CO59" s="210">
        <f>P59</f>
        <v>0.37937512794440487</v>
      </c>
      <c r="CP59" s="818"/>
      <c r="CQ59" s="444">
        <f t="shared" ref="CQ59:EC59" si="153">R59</f>
        <v>-95</v>
      </c>
      <c r="CR59" s="444">
        <f t="shared" si="153"/>
        <v>-10</v>
      </c>
      <c r="CS59" s="444">
        <f t="shared" si="153"/>
        <v>-5</v>
      </c>
      <c r="CT59" s="444">
        <f t="shared" si="153"/>
        <v>-5</v>
      </c>
      <c r="CU59" s="444">
        <f t="shared" si="153"/>
        <v>-5</v>
      </c>
      <c r="CV59" s="444">
        <f t="shared" si="153"/>
        <v>30</v>
      </c>
      <c r="CW59" s="444">
        <f t="shared" si="153"/>
        <v>40</v>
      </c>
      <c r="CX59" s="444">
        <f t="shared" si="153"/>
        <v>-5</v>
      </c>
      <c r="CY59" s="444">
        <f t="shared" si="153"/>
        <v>55</v>
      </c>
      <c r="CZ59" s="444">
        <f t="shared" si="153"/>
        <v>-5</v>
      </c>
      <c r="DA59" s="444">
        <f t="shared" si="153"/>
        <v>-10</v>
      </c>
      <c r="DB59" s="444">
        <f t="shared" si="153"/>
        <v>0</v>
      </c>
      <c r="DC59" s="444">
        <f t="shared" si="153"/>
        <v>-15</v>
      </c>
      <c r="DD59" s="444">
        <f t="shared" si="153"/>
        <v>-20</v>
      </c>
      <c r="DE59" s="444">
        <f t="shared" si="153"/>
        <v>-10</v>
      </c>
      <c r="DF59" s="444">
        <f t="shared" si="153"/>
        <v>0</v>
      </c>
      <c r="DG59" s="444">
        <f t="shared" si="153"/>
        <v>-10</v>
      </c>
      <c r="DH59" s="444">
        <f t="shared" si="153"/>
        <v>0</v>
      </c>
      <c r="DI59" s="444">
        <f t="shared" si="153"/>
        <v>-3.7135677817608959</v>
      </c>
      <c r="DJ59" s="444">
        <f t="shared" si="153"/>
        <v>-12.869987589821081</v>
      </c>
      <c r="DK59" s="444">
        <f t="shared" si="153"/>
        <v>-9.6579941485684895</v>
      </c>
      <c r="DL59" s="444">
        <f t="shared" si="153"/>
        <v>6.0270832542961434</v>
      </c>
      <c r="DM59" s="444">
        <f t="shared" si="153"/>
        <v>-20.442004790457666</v>
      </c>
      <c r="DN59" s="444">
        <f t="shared" si="153"/>
        <v>138.14511871654315</v>
      </c>
      <c r="DO59" s="444">
        <f t="shared" si="153"/>
        <v>341.55213041940618</v>
      </c>
      <c r="DP59" s="444">
        <f t="shared" si="153"/>
        <v>-0.87135995949008427</v>
      </c>
      <c r="DQ59" s="444">
        <f t="shared" si="153"/>
        <v>33.40237201601105</v>
      </c>
      <c r="DR59" s="444">
        <f t="shared" si="153"/>
        <v>49.009767711029298</v>
      </c>
      <c r="DS59" s="444">
        <f t="shared" si="153"/>
        <v>-172.95708121272526</v>
      </c>
      <c r="DT59" s="444">
        <f t="shared" si="153"/>
        <v>-48.050226791197126</v>
      </c>
      <c r="DU59" s="444">
        <f t="shared" si="153"/>
        <v>-57.735225730223291</v>
      </c>
      <c r="DV59" s="444">
        <f t="shared" si="153"/>
        <v>-122.9511730673397</v>
      </c>
      <c r="DW59" s="444">
        <f t="shared" si="153"/>
        <v>-134.08010736733809</v>
      </c>
      <c r="DX59" s="444">
        <f t="shared" si="153"/>
        <v>7.2810757149516956</v>
      </c>
      <c r="DY59" s="444">
        <f t="shared" si="153"/>
        <v>29.100258089925571</v>
      </c>
      <c r="DZ59" s="444">
        <f t="shared" si="153"/>
        <v>-26.918791116755351</v>
      </c>
      <c r="EA59" s="444">
        <f t="shared" si="153"/>
        <v>27.982422910604917</v>
      </c>
      <c r="EB59" s="444">
        <f t="shared" si="153"/>
        <v>-15.664570884305624</v>
      </c>
      <c r="EC59" s="444">
        <f t="shared" si="153"/>
        <v>-11.373055411770382</v>
      </c>
      <c r="ED59" s="444"/>
      <c r="EE59" s="444">
        <f>BF59</f>
        <v>-10</v>
      </c>
      <c r="EF59" s="444">
        <f t="shared" ref="EF59:EX59" si="154">BG59</f>
        <v>-105</v>
      </c>
      <c r="EG59" s="444">
        <f t="shared" si="154"/>
        <v>-10</v>
      </c>
      <c r="EH59" s="444">
        <f t="shared" si="154"/>
        <v>25</v>
      </c>
      <c r="EI59" s="444">
        <f t="shared" si="154"/>
        <v>35</v>
      </c>
      <c r="EJ59" s="444">
        <f t="shared" si="154"/>
        <v>50</v>
      </c>
      <c r="EK59" s="444">
        <f t="shared" si="154"/>
        <v>-10</v>
      </c>
      <c r="EL59" s="444">
        <f t="shared" si="154"/>
        <v>-35</v>
      </c>
      <c r="EM59" s="444">
        <f t="shared" si="154"/>
        <v>-10</v>
      </c>
      <c r="EN59" s="444">
        <f t="shared" si="154"/>
        <v>-10</v>
      </c>
      <c r="EO59" s="444">
        <f t="shared" si="154"/>
        <v>-16.583555371581976</v>
      </c>
      <c r="EP59" s="444">
        <f t="shared" si="154"/>
        <v>-3.630910894272346</v>
      </c>
      <c r="EQ59" s="444">
        <f t="shared" si="154"/>
        <v>117.70311392608548</v>
      </c>
      <c r="ER59" s="444">
        <f t="shared" si="154"/>
        <v>340.68077045991612</v>
      </c>
      <c r="ES59" s="444">
        <f t="shared" si="154"/>
        <v>82.412139727040341</v>
      </c>
      <c r="ET59" s="444">
        <f t="shared" si="154"/>
        <v>-221.00730800392239</v>
      </c>
      <c r="EU59" s="444">
        <f t="shared" si="154"/>
        <v>-180.68639879756299</v>
      </c>
      <c r="EV59" s="444">
        <f t="shared" si="154"/>
        <v>-126.79903165238639</v>
      </c>
      <c r="EW59" s="444">
        <f t="shared" si="154"/>
        <v>2.1814669731702203</v>
      </c>
      <c r="EX59" s="444">
        <f t="shared" si="154"/>
        <v>16.609367498834537</v>
      </c>
    </row>
    <row r="60" spans="2:154" x14ac:dyDescent="0.3">
      <c r="B60" s="10"/>
      <c r="C60" s="819"/>
      <c r="D60" s="819"/>
      <c r="E60" s="819"/>
      <c r="F60" s="819"/>
      <c r="G60" s="819"/>
      <c r="H60" s="819"/>
      <c r="I60" s="819"/>
      <c r="J60" s="819"/>
      <c r="K60" s="819"/>
      <c r="L60" s="819"/>
      <c r="M60" s="819"/>
      <c r="N60" s="819"/>
      <c r="O60" s="221"/>
      <c r="P60" s="221"/>
      <c r="Q60" s="37"/>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31"/>
      <c r="BT60" s="37"/>
      <c r="BU60" s="37"/>
      <c r="BV60" s="37"/>
      <c r="BW60" s="37"/>
      <c r="BX60" s="37"/>
      <c r="BY60" s="37"/>
      <c r="BZ60" s="37"/>
      <c r="CQ60" s="679"/>
      <c r="CR60" s="679"/>
      <c r="CS60" s="679"/>
      <c r="CT60" s="679"/>
      <c r="CU60" s="679"/>
      <c r="CV60" s="679"/>
      <c r="CW60" s="679"/>
      <c r="CX60" s="679"/>
      <c r="CY60" s="679"/>
      <c r="CZ60" s="679"/>
      <c r="DA60" s="679"/>
      <c r="DB60" s="679"/>
      <c r="DC60" s="679"/>
      <c r="DD60" s="679"/>
      <c r="DE60" s="679"/>
      <c r="DF60" s="679"/>
      <c r="DG60" s="679"/>
      <c r="DH60" s="679"/>
      <c r="DI60" s="679"/>
      <c r="DJ60" s="444"/>
      <c r="DK60" s="444"/>
      <c r="DL60" s="444"/>
      <c r="DM60" s="444"/>
      <c r="DN60" s="444"/>
      <c r="DO60" s="444"/>
      <c r="DP60" s="444"/>
      <c r="DQ60" s="444"/>
      <c r="DR60" s="444"/>
      <c r="DS60" s="444"/>
      <c r="DT60" s="444"/>
      <c r="DU60" s="444"/>
      <c r="DV60" s="444"/>
      <c r="DW60" s="444"/>
      <c r="DX60" s="444"/>
      <c r="DY60" s="444"/>
      <c r="DZ60" s="444"/>
      <c r="EA60" s="444"/>
      <c r="EB60" s="444"/>
      <c r="EC60" s="444"/>
      <c r="ED60" s="444"/>
      <c r="EE60" s="679"/>
      <c r="EF60" s="679"/>
      <c r="EG60" s="679"/>
      <c r="EH60" s="679"/>
      <c r="EI60" s="679"/>
      <c r="EJ60" s="679"/>
      <c r="EK60" s="679"/>
      <c r="EL60" s="679"/>
      <c r="EM60" s="679"/>
      <c r="EN60" s="679"/>
      <c r="EO60" s="679"/>
      <c r="EP60" s="679"/>
      <c r="EQ60" s="679"/>
      <c r="ER60" s="679"/>
      <c r="ES60" s="679"/>
      <c r="ET60" s="679"/>
      <c r="EU60" s="679"/>
      <c r="EV60" s="679"/>
      <c r="EW60" s="679"/>
      <c r="EX60" s="679"/>
    </row>
    <row r="61" spans="2:154" s="432" customFormat="1" x14ac:dyDescent="0.3">
      <c r="B61" s="56" t="s">
        <v>3</v>
      </c>
      <c r="C61" s="820">
        <v>935</v>
      </c>
      <c r="D61" s="820">
        <v>150</v>
      </c>
      <c r="E61" s="820">
        <v>305</v>
      </c>
      <c r="F61" s="820">
        <v>535</v>
      </c>
      <c r="G61" s="820">
        <v>275</v>
      </c>
      <c r="H61" s="820">
        <v>15</v>
      </c>
      <c r="I61" s="820">
        <f>I47+I54+I59</f>
        <v>1248.0534605925927</v>
      </c>
      <c r="J61" s="820">
        <f t="shared" ref="J61" si="155">J47+J54+J59</f>
        <v>1558.948308793043</v>
      </c>
      <c r="K61" s="820">
        <f>K47+K54+K59</f>
        <v>-30.248334418766319</v>
      </c>
      <c r="L61" s="820">
        <f>L47+L54+L59</f>
        <v>-606.07211262479905</v>
      </c>
      <c r="M61" s="820">
        <f t="shared" ref="M61" si="156">M47+M54+M59</f>
        <v>317.51479865175901</v>
      </c>
      <c r="N61" s="820">
        <f>N47+N54+N59</f>
        <v>98.619565702084941</v>
      </c>
      <c r="O61" s="603" t="str">
        <f t="shared" ref="O61:P62" si="157">IF(ISERROR(M61/L61),"N/A",IF(L61&lt;0,"N/A",IF(M61&lt;0,"N/A",IF(M61/L61-1&gt;300%,"&gt;±300%",IF(M61/L61-1&lt;-300%,"&gt;±300%",M61/L61-1)))))</f>
        <v>N/A</v>
      </c>
      <c r="P61" s="58">
        <f t="shared" si="157"/>
        <v>-0.68940167160445331</v>
      </c>
      <c r="Q61" s="31"/>
      <c r="R61" s="277">
        <v>-175</v>
      </c>
      <c r="S61" s="277">
        <v>0</v>
      </c>
      <c r="T61" s="277">
        <v>-10</v>
      </c>
      <c r="U61" s="277">
        <v>115</v>
      </c>
      <c r="V61" s="277">
        <v>285</v>
      </c>
      <c r="W61" s="277">
        <v>-95</v>
      </c>
      <c r="X61" s="277">
        <v>165</v>
      </c>
      <c r="Y61" s="277">
        <v>95</v>
      </c>
      <c r="Z61" s="277">
        <v>50</v>
      </c>
      <c r="AA61" s="277">
        <v>225</v>
      </c>
      <c r="AB61" s="277">
        <v>80</v>
      </c>
      <c r="AC61" s="277">
        <v>105</v>
      </c>
      <c r="AD61" s="277">
        <v>-10</v>
      </c>
      <c r="AE61" s="277">
        <v>100</v>
      </c>
      <c r="AF61" s="277">
        <v>60</v>
      </c>
      <c r="AG61" s="277">
        <v>-55</v>
      </c>
      <c r="AH61" s="277">
        <v>65</v>
      </c>
      <c r="AI61" s="277">
        <v>-65</v>
      </c>
      <c r="AJ61" s="277">
        <f>AJ47+AJ54+AJ59</f>
        <v>792.86385155547805</v>
      </c>
      <c r="AK61" s="277">
        <f t="shared" ref="AK61:AZ61" si="158">AK47+AK54+AK59</f>
        <v>125.72004507447625</v>
      </c>
      <c r="AL61" s="277">
        <f t="shared" si="158"/>
        <v>249.97855248280587</v>
      </c>
      <c r="AM61" s="277">
        <f t="shared" si="158"/>
        <v>79.491011479832707</v>
      </c>
      <c r="AN61" s="277">
        <f t="shared" si="158"/>
        <v>73.024732169030159</v>
      </c>
      <c r="AO61" s="277">
        <f t="shared" si="158"/>
        <v>393.09913990578963</v>
      </c>
      <c r="AP61" s="277">
        <f t="shared" si="158"/>
        <v>965.02421518025926</v>
      </c>
      <c r="AQ61" s="277">
        <f t="shared" si="158"/>
        <v>127.80022153796391</v>
      </c>
      <c r="AR61" s="277">
        <f t="shared" si="158"/>
        <v>159.14484381389954</v>
      </c>
      <c r="AS61" s="277">
        <f t="shared" si="158"/>
        <v>195.79432170119668</v>
      </c>
      <c r="AT61" s="277">
        <f t="shared" si="158"/>
        <v>-271.19869059290176</v>
      </c>
      <c r="AU61" s="277">
        <f t="shared" si="158"/>
        <v>-113.98880934096076</v>
      </c>
      <c r="AV61" s="277">
        <f t="shared" si="158"/>
        <v>-154.80586175194219</v>
      </c>
      <c r="AW61" s="277">
        <f t="shared" si="158"/>
        <v>-150.18035665898498</v>
      </c>
      <c r="AX61" s="277">
        <f t="shared" si="158"/>
        <v>-248.58255680277765</v>
      </c>
      <c r="AY61" s="277">
        <f t="shared" si="158"/>
        <v>-52.503337411094208</v>
      </c>
      <c r="AZ61" s="277">
        <f t="shared" si="158"/>
        <v>197.86278242320864</v>
      </c>
      <c r="BA61" s="277">
        <f>BA47+BA54+BA59</f>
        <v>175.12616563016911</v>
      </c>
      <c r="BB61" s="277">
        <f t="shared" ref="BB61:BD61" si="159">BB47+BB54+BB59</f>
        <v>15.360048534258844</v>
      </c>
      <c r="BC61" s="277">
        <f t="shared" si="159"/>
        <v>-70.834197935877611</v>
      </c>
      <c r="BD61" s="277">
        <f t="shared" si="159"/>
        <v>64.018180376776073</v>
      </c>
      <c r="BE61" s="277"/>
      <c r="BF61" s="277">
        <f>D61-BG61</f>
        <v>325</v>
      </c>
      <c r="BG61" s="277">
        <f>SUM(R61:S61)</f>
        <v>-175</v>
      </c>
      <c r="BH61" s="277">
        <f>SUM(T61:U61)</f>
        <v>105</v>
      </c>
      <c r="BI61" s="277">
        <f>SUM(V61:W61)</f>
        <v>190</v>
      </c>
      <c r="BJ61" s="277">
        <f>SUM(X61:Y61)</f>
        <v>260</v>
      </c>
      <c r="BK61" s="277">
        <f>SUM(Z61:AA61)</f>
        <v>275</v>
      </c>
      <c r="BL61" s="277">
        <f>SUM(AB61:AC61)</f>
        <v>185</v>
      </c>
      <c r="BM61" s="277">
        <f>SUM(AD61:AE61)</f>
        <v>90</v>
      </c>
      <c r="BN61" s="277">
        <f>SUM(AF61:AG61)</f>
        <v>5</v>
      </c>
      <c r="BO61" s="277">
        <f>SUM(AH61:AI61)</f>
        <v>0</v>
      </c>
      <c r="BP61" s="277">
        <f t="shared" ref="BP61:BP62" si="160">AJ61+AK61</f>
        <v>918.58389662995432</v>
      </c>
      <c r="BQ61" s="277">
        <f t="shared" ref="BQ61:BQ62" si="161">AL61+AM61</f>
        <v>329.46956396263857</v>
      </c>
      <c r="BR61" s="277">
        <f>AN61+AO61</f>
        <v>466.12387207481981</v>
      </c>
      <c r="BS61" s="821">
        <f>AP61+AQ61</f>
        <v>1092.8244367182231</v>
      </c>
      <c r="BT61" s="821">
        <f>AR61+AS61</f>
        <v>354.93916551509619</v>
      </c>
      <c r="BU61" s="821">
        <f t="shared" si="119"/>
        <v>-385.18749993386251</v>
      </c>
      <c r="BV61" s="821">
        <f t="shared" si="120"/>
        <v>-304.98621841092717</v>
      </c>
      <c r="BW61" s="821">
        <f t="shared" si="29"/>
        <v>-301.08589421387182</v>
      </c>
      <c r="BX61" s="821">
        <f t="shared" si="17"/>
        <v>372.98894805337773</v>
      </c>
      <c r="BY61" s="821">
        <f t="shared" si="18"/>
        <v>79.37822891103491</v>
      </c>
      <c r="BZ61" s="31"/>
      <c r="CA61" s="822" t="s">
        <v>3</v>
      </c>
      <c r="CB61" s="277">
        <f t="shared" ref="CB61:CO62" si="162">C61</f>
        <v>935</v>
      </c>
      <c r="CC61" s="277">
        <f t="shared" si="162"/>
        <v>150</v>
      </c>
      <c r="CD61" s="277">
        <f t="shared" si="162"/>
        <v>305</v>
      </c>
      <c r="CE61" s="277">
        <f t="shared" si="162"/>
        <v>535</v>
      </c>
      <c r="CF61" s="277">
        <f t="shared" si="162"/>
        <v>275</v>
      </c>
      <c r="CG61" s="277">
        <f t="shared" si="162"/>
        <v>15</v>
      </c>
      <c r="CH61" s="277">
        <f t="shared" si="162"/>
        <v>1248.0534605925927</v>
      </c>
      <c r="CI61" s="277">
        <f t="shared" si="162"/>
        <v>1558.948308793043</v>
      </c>
      <c r="CJ61" s="277">
        <f t="shared" si="162"/>
        <v>-30.248334418766319</v>
      </c>
      <c r="CK61" s="277">
        <f t="shared" si="162"/>
        <v>-606.07211262479905</v>
      </c>
      <c r="CL61" s="277">
        <f t="shared" si="162"/>
        <v>317.51479865175901</v>
      </c>
      <c r="CM61" s="277">
        <f t="shared" si="162"/>
        <v>98.619565702084941</v>
      </c>
      <c r="CN61" s="283" t="str">
        <f t="shared" si="162"/>
        <v>N/A</v>
      </c>
      <c r="CO61" s="283">
        <f t="shared" si="162"/>
        <v>-0.68940167160445331</v>
      </c>
      <c r="CP61" s="823"/>
      <c r="CQ61" s="455">
        <f t="shared" ref="CQ61:DF62" si="163">R61</f>
        <v>-175</v>
      </c>
      <c r="CR61" s="455">
        <f t="shared" si="163"/>
        <v>0</v>
      </c>
      <c r="CS61" s="455">
        <f t="shared" si="163"/>
        <v>-10</v>
      </c>
      <c r="CT61" s="455">
        <f t="shared" si="163"/>
        <v>115</v>
      </c>
      <c r="CU61" s="455">
        <f t="shared" si="163"/>
        <v>285</v>
      </c>
      <c r="CV61" s="455">
        <f t="shared" si="163"/>
        <v>-95</v>
      </c>
      <c r="CW61" s="455">
        <f t="shared" si="163"/>
        <v>165</v>
      </c>
      <c r="CX61" s="455">
        <f t="shared" si="163"/>
        <v>95</v>
      </c>
      <c r="CY61" s="455">
        <f t="shared" si="163"/>
        <v>50</v>
      </c>
      <c r="CZ61" s="455">
        <f t="shared" si="163"/>
        <v>225</v>
      </c>
      <c r="DA61" s="455">
        <f t="shared" si="163"/>
        <v>80</v>
      </c>
      <c r="DB61" s="455">
        <f t="shared" si="163"/>
        <v>105</v>
      </c>
      <c r="DC61" s="455">
        <f t="shared" si="163"/>
        <v>-10</v>
      </c>
      <c r="DD61" s="455">
        <f t="shared" si="163"/>
        <v>100</v>
      </c>
      <c r="DE61" s="455">
        <f t="shared" si="163"/>
        <v>60</v>
      </c>
      <c r="DF61" s="455">
        <f t="shared" si="163"/>
        <v>-55</v>
      </c>
      <c r="DG61" s="455">
        <f t="shared" ref="DG61:DV62" si="164">AH61</f>
        <v>65</v>
      </c>
      <c r="DH61" s="455">
        <f t="shared" si="164"/>
        <v>-65</v>
      </c>
      <c r="DI61" s="455">
        <f t="shared" si="164"/>
        <v>792.86385155547805</v>
      </c>
      <c r="DJ61" s="455">
        <f t="shared" si="164"/>
        <v>125.72004507447625</v>
      </c>
      <c r="DK61" s="455">
        <f t="shared" si="164"/>
        <v>249.97855248280587</v>
      </c>
      <c r="DL61" s="455">
        <f t="shared" si="164"/>
        <v>79.491011479832707</v>
      </c>
      <c r="DM61" s="455">
        <f t="shared" si="164"/>
        <v>73.024732169030159</v>
      </c>
      <c r="DN61" s="455">
        <f t="shared" si="164"/>
        <v>393.09913990578963</v>
      </c>
      <c r="DO61" s="455">
        <f t="shared" si="164"/>
        <v>965.02421518025926</v>
      </c>
      <c r="DP61" s="455">
        <f t="shared" si="164"/>
        <v>127.80022153796391</v>
      </c>
      <c r="DQ61" s="455">
        <f t="shared" si="164"/>
        <v>159.14484381389954</v>
      </c>
      <c r="DR61" s="455">
        <f t="shared" si="164"/>
        <v>195.79432170119668</v>
      </c>
      <c r="DS61" s="455">
        <f t="shared" si="164"/>
        <v>-271.19869059290176</v>
      </c>
      <c r="DT61" s="455">
        <f t="shared" si="164"/>
        <v>-113.98880934096076</v>
      </c>
      <c r="DU61" s="455">
        <f t="shared" si="164"/>
        <v>-154.80586175194219</v>
      </c>
      <c r="DV61" s="455">
        <f t="shared" si="164"/>
        <v>-150.18035665898498</v>
      </c>
      <c r="DW61" s="455">
        <f t="shared" ref="DU61:EC62" si="165">AX61</f>
        <v>-248.58255680277765</v>
      </c>
      <c r="DX61" s="455">
        <f t="shared" si="165"/>
        <v>-52.503337411094208</v>
      </c>
      <c r="DY61" s="455">
        <f t="shared" si="165"/>
        <v>197.86278242320864</v>
      </c>
      <c r="DZ61" s="455">
        <f t="shared" si="165"/>
        <v>175.12616563016911</v>
      </c>
      <c r="EA61" s="455">
        <f t="shared" si="165"/>
        <v>15.360048534258844</v>
      </c>
      <c r="EB61" s="455">
        <f t="shared" si="165"/>
        <v>-70.834197935877611</v>
      </c>
      <c r="EC61" s="455">
        <f t="shared" si="165"/>
        <v>64.018180376776073</v>
      </c>
      <c r="ED61" s="455"/>
      <c r="EE61" s="455">
        <f>BF61</f>
        <v>325</v>
      </c>
      <c r="EF61" s="455">
        <f t="shared" ref="EF61:EX61" si="166">BG61</f>
        <v>-175</v>
      </c>
      <c r="EG61" s="455">
        <f t="shared" si="166"/>
        <v>105</v>
      </c>
      <c r="EH61" s="455">
        <f t="shared" si="166"/>
        <v>190</v>
      </c>
      <c r="EI61" s="455">
        <f t="shared" si="166"/>
        <v>260</v>
      </c>
      <c r="EJ61" s="455">
        <f t="shared" si="166"/>
        <v>275</v>
      </c>
      <c r="EK61" s="455">
        <f t="shared" si="166"/>
        <v>185</v>
      </c>
      <c r="EL61" s="455">
        <f t="shared" si="166"/>
        <v>90</v>
      </c>
      <c r="EM61" s="455">
        <f t="shared" si="166"/>
        <v>5</v>
      </c>
      <c r="EN61" s="455">
        <f t="shared" si="166"/>
        <v>0</v>
      </c>
      <c r="EO61" s="455">
        <f t="shared" si="166"/>
        <v>918.58389662995432</v>
      </c>
      <c r="EP61" s="455">
        <f t="shared" si="166"/>
        <v>329.46956396263857</v>
      </c>
      <c r="EQ61" s="455">
        <f t="shared" si="166"/>
        <v>466.12387207481981</v>
      </c>
      <c r="ER61" s="455">
        <f t="shared" si="166"/>
        <v>1092.8244367182231</v>
      </c>
      <c r="ES61" s="455">
        <f t="shared" si="166"/>
        <v>354.93916551509619</v>
      </c>
      <c r="ET61" s="455">
        <f t="shared" si="166"/>
        <v>-385.18749993386251</v>
      </c>
      <c r="EU61" s="455">
        <f t="shared" si="166"/>
        <v>-304.98621841092717</v>
      </c>
      <c r="EV61" s="455">
        <f t="shared" si="166"/>
        <v>-301.08589421387182</v>
      </c>
      <c r="EW61" s="455">
        <f t="shared" si="166"/>
        <v>372.98894805337773</v>
      </c>
      <c r="EX61" s="455">
        <f t="shared" si="166"/>
        <v>79.37822891103491</v>
      </c>
    </row>
    <row r="62" spans="2:154" s="432" customFormat="1" x14ac:dyDescent="0.3">
      <c r="B62" s="41" t="s">
        <v>26</v>
      </c>
      <c r="C62" s="824">
        <v>8605</v>
      </c>
      <c r="D62" s="824">
        <v>8090</v>
      </c>
      <c r="E62" s="824">
        <v>8270</v>
      </c>
      <c r="F62" s="824">
        <v>8410</v>
      </c>
      <c r="G62" s="824">
        <v>7925</v>
      </c>
      <c r="H62" s="824">
        <v>7415</v>
      </c>
      <c r="I62" s="824">
        <f t="shared" ref="I62:M62" si="167">SUM(I6,I13,I20,I26,I32,I38,I44,I61,I45,I46)</f>
        <v>8354.8187002758441</v>
      </c>
      <c r="J62" s="824">
        <f t="shared" si="167"/>
        <v>7762.9473556138009</v>
      </c>
      <c r="K62" s="824">
        <f t="shared" si="167"/>
        <v>6936.0845716022777</v>
      </c>
      <c r="L62" s="824">
        <f t="shared" si="167"/>
        <v>6371.7325062797163</v>
      </c>
      <c r="M62" s="824">
        <f t="shared" si="167"/>
        <v>8022.9879855163845</v>
      </c>
      <c r="N62" s="824">
        <f>SUM(N6,N13,N20,N26,N32,N38,N44,N61,N45,N46)</f>
        <v>7587.0244695094534</v>
      </c>
      <c r="O62" s="278">
        <f t="shared" si="157"/>
        <v>0.25915329584367508</v>
      </c>
      <c r="P62" s="278">
        <f t="shared" si="157"/>
        <v>-5.4339295633242912E-2</v>
      </c>
      <c r="Q62" s="31"/>
      <c r="R62" s="43">
        <v>1730</v>
      </c>
      <c r="S62" s="43">
        <v>1930</v>
      </c>
      <c r="T62" s="43">
        <v>2000</v>
      </c>
      <c r="U62" s="43">
        <v>2065</v>
      </c>
      <c r="V62" s="43">
        <v>2285</v>
      </c>
      <c r="W62" s="43">
        <v>1885</v>
      </c>
      <c r="X62" s="43">
        <v>2105</v>
      </c>
      <c r="Y62" s="43">
        <v>2105</v>
      </c>
      <c r="Z62" s="43">
        <v>1980</v>
      </c>
      <c r="AA62" s="43">
        <v>2245</v>
      </c>
      <c r="AB62" s="43">
        <v>2015</v>
      </c>
      <c r="AC62" s="43">
        <v>1995</v>
      </c>
      <c r="AD62" s="43">
        <v>1830</v>
      </c>
      <c r="AE62" s="43">
        <v>2100</v>
      </c>
      <c r="AF62" s="43">
        <v>1945</v>
      </c>
      <c r="AG62" s="43">
        <v>1830</v>
      </c>
      <c r="AH62" s="43">
        <v>1850</v>
      </c>
      <c r="AI62" s="43">
        <v>1795</v>
      </c>
      <c r="AJ62" s="43">
        <f>SUM(AJ6,AJ13,AJ20,AJ26,AJ32,AJ38,AJ44,AJ61,AJ45,AJ46)</f>
        <v>2754.0620718073901</v>
      </c>
      <c r="AK62" s="43">
        <f t="shared" ref="AK62:BD62" si="168">SUM(AK6,AK13,AK20,AK26,AK32,AK38,AK44,AK61,AK45,AK46)</f>
        <v>1929.0285378844183</v>
      </c>
      <c r="AL62" s="43">
        <f t="shared" si="168"/>
        <v>1959.9883388096125</v>
      </c>
      <c r="AM62" s="43">
        <f t="shared" si="168"/>
        <v>1711.7260899852556</v>
      </c>
      <c r="AN62" s="43">
        <f t="shared" si="168"/>
        <v>1711.7122524847034</v>
      </c>
      <c r="AO62" s="43">
        <f t="shared" si="168"/>
        <v>1491.7259532178286</v>
      </c>
      <c r="AP62" s="43">
        <f t="shared" si="168"/>
        <v>2679.7705584185169</v>
      </c>
      <c r="AQ62" s="43">
        <f t="shared" si="168"/>
        <v>1879.7316556423973</v>
      </c>
      <c r="AR62" s="43">
        <f t="shared" si="168"/>
        <v>1811.0967425769745</v>
      </c>
      <c r="AS62" s="43">
        <f t="shared" si="168"/>
        <v>2074.0690904589678</v>
      </c>
      <c r="AT62" s="43">
        <f t="shared" si="168"/>
        <v>1474.0326835132519</v>
      </c>
      <c r="AU62" s="43">
        <f t="shared" si="168"/>
        <v>1576.8631354788035</v>
      </c>
      <c r="AV62" s="43">
        <f t="shared" si="168"/>
        <v>1586.0848942240998</v>
      </c>
      <c r="AW62" s="43">
        <f t="shared" si="168"/>
        <v>1646.0324988077848</v>
      </c>
      <c r="AX62" s="43">
        <f t="shared" si="168"/>
        <v>1464.8306083606551</v>
      </c>
      <c r="AY62" s="43">
        <f t="shared" si="168"/>
        <v>1674.7561652282716</v>
      </c>
      <c r="AZ62" s="43">
        <f t="shared" si="168"/>
        <v>2127.8518974127119</v>
      </c>
      <c r="BA62" s="43">
        <f t="shared" si="168"/>
        <v>2145.8445368233147</v>
      </c>
      <c r="BB62" s="43">
        <f t="shared" si="168"/>
        <v>1790.6314182932117</v>
      </c>
      <c r="BC62" s="43">
        <f t="shared" si="168"/>
        <v>1958.9409589704662</v>
      </c>
      <c r="BD62" s="43">
        <f t="shared" si="168"/>
        <v>1993.7246116150459</v>
      </c>
      <c r="BE62" s="43"/>
      <c r="BF62" s="43">
        <f t="shared" ref="BF62:BR62" si="169">SUM(BF6,BF13,BF20,BF26,BF32,BF38,BF44,BF61,BF45)</f>
        <v>4425</v>
      </c>
      <c r="BG62" s="43">
        <f t="shared" si="169"/>
        <v>3660</v>
      </c>
      <c r="BH62" s="43">
        <f t="shared" si="169"/>
        <v>4065</v>
      </c>
      <c r="BI62" s="43">
        <f t="shared" si="169"/>
        <v>4130</v>
      </c>
      <c r="BJ62" s="43">
        <f t="shared" si="169"/>
        <v>4210</v>
      </c>
      <c r="BK62" s="43">
        <f t="shared" si="169"/>
        <v>4225</v>
      </c>
      <c r="BL62" s="43">
        <f t="shared" si="169"/>
        <v>4010</v>
      </c>
      <c r="BM62" s="43">
        <f t="shared" si="169"/>
        <v>3930</v>
      </c>
      <c r="BN62" s="43">
        <f t="shared" si="169"/>
        <v>3775</v>
      </c>
      <c r="BO62" s="43">
        <f t="shared" si="169"/>
        <v>3645</v>
      </c>
      <c r="BP62" s="43">
        <f t="shared" si="160"/>
        <v>4683.0906096918079</v>
      </c>
      <c r="BQ62" s="43">
        <f t="shared" si="161"/>
        <v>3671.7144287948681</v>
      </c>
      <c r="BR62" s="43">
        <f t="shared" si="169"/>
        <v>3189.6149476530622</v>
      </c>
      <c r="BS62" s="43">
        <f>SUM(BS6,BS13,BS20,BS26,BS32,BS38,BS44,BS61,BS45)</f>
        <v>4545.6789560114439</v>
      </c>
      <c r="BT62" s="825">
        <f>AR62+AS62</f>
        <v>3885.1658330359423</v>
      </c>
      <c r="BU62" s="825">
        <f t="shared" si="119"/>
        <v>3050.8958189920554</v>
      </c>
      <c r="BV62" s="825">
        <f t="shared" si="120"/>
        <v>3232.1173930318846</v>
      </c>
      <c r="BW62" s="825">
        <f t="shared" si="29"/>
        <v>3139.5867735889269</v>
      </c>
      <c r="BX62" s="825">
        <f t="shared" si="17"/>
        <v>4273.6964342360261</v>
      </c>
      <c r="BY62" s="825">
        <f t="shared" si="18"/>
        <v>3784.3560299082574</v>
      </c>
      <c r="BZ62" s="826"/>
      <c r="CA62" s="827" t="s">
        <v>26</v>
      </c>
      <c r="CB62" s="43">
        <f t="shared" si="162"/>
        <v>8605</v>
      </c>
      <c r="CC62" s="43">
        <f t="shared" si="162"/>
        <v>8090</v>
      </c>
      <c r="CD62" s="43">
        <f t="shared" si="162"/>
        <v>8270</v>
      </c>
      <c r="CE62" s="43">
        <f t="shared" si="162"/>
        <v>8410</v>
      </c>
      <c r="CF62" s="43">
        <f t="shared" si="162"/>
        <v>7925</v>
      </c>
      <c r="CG62" s="43">
        <f t="shared" si="162"/>
        <v>7415</v>
      </c>
      <c r="CH62" s="43">
        <f t="shared" si="162"/>
        <v>8354.8187002758441</v>
      </c>
      <c r="CI62" s="43">
        <f t="shared" si="162"/>
        <v>7762.9473556138009</v>
      </c>
      <c r="CJ62" s="43">
        <f t="shared" si="162"/>
        <v>6936.0845716022777</v>
      </c>
      <c r="CK62" s="43">
        <f t="shared" si="162"/>
        <v>6371.7325062797163</v>
      </c>
      <c r="CL62" s="43">
        <f t="shared" si="162"/>
        <v>8022.9879855163845</v>
      </c>
      <c r="CM62" s="43">
        <f t="shared" si="162"/>
        <v>7587.0244695094534</v>
      </c>
      <c r="CN62" s="278">
        <f t="shared" si="162"/>
        <v>0.25915329584367508</v>
      </c>
      <c r="CO62" s="278">
        <f t="shared" si="162"/>
        <v>-5.4339295633242912E-2</v>
      </c>
      <c r="CP62" s="9"/>
      <c r="CQ62" s="456">
        <f t="shared" si="163"/>
        <v>1730</v>
      </c>
      <c r="CR62" s="456">
        <f t="shared" si="163"/>
        <v>1930</v>
      </c>
      <c r="CS62" s="456">
        <f t="shared" si="163"/>
        <v>2000</v>
      </c>
      <c r="CT62" s="456">
        <f t="shared" si="163"/>
        <v>2065</v>
      </c>
      <c r="CU62" s="456">
        <f t="shared" si="163"/>
        <v>2285</v>
      </c>
      <c r="CV62" s="456">
        <f t="shared" si="163"/>
        <v>1885</v>
      </c>
      <c r="CW62" s="456">
        <f t="shared" si="163"/>
        <v>2105</v>
      </c>
      <c r="CX62" s="456">
        <f t="shared" si="163"/>
        <v>2105</v>
      </c>
      <c r="CY62" s="456">
        <f t="shared" si="163"/>
        <v>1980</v>
      </c>
      <c r="CZ62" s="456">
        <f t="shared" si="163"/>
        <v>2245</v>
      </c>
      <c r="DA62" s="456">
        <f t="shared" si="163"/>
        <v>2015</v>
      </c>
      <c r="DB62" s="456">
        <f t="shared" si="163"/>
        <v>1995</v>
      </c>
      <c r="DC62" s="456">
        <f t="shared" si="163"/>
        <v>1830</v>
      </c>
      <c r="DD62" s="456">
        <f t="shared" si="163"/>
        <v>2100</v>
      </c>
      <c r="DE62" s="456">
        <f t="shared" si="163"/>
        <v>1945</v>
      </c>
      <c r="DF62" s="456">
        <f t="shared" si="163"/>
        <v>1830</v>
      </c>
      <c r="DG62" s="456">
        <f t="shared" si="164"/>
        <v>1850</v>
      </c>
      <c r="DH62" s="456">
        <f t="shared" si="164"/>
        <v>1795</v>
      </c>
      <c r="DI62" s="456">
        <f t="shared" si="164"/>
        <v>2754.0620718073901</v>
      </c>
      <c r="DJ62" s="456">
        <f t="shared" si="164"/>
        <v>1929.0285378844183</v>
      </c>
      <c r="DK62" s="456">
        <f t="shared" si="164"/>
        <v>1959.9883388096125</v>
      </c>
      <c r="DL62" s="456">
        <f t="shared" si="164"/>
        <v>1711.7260899852556</v>
      </c>
      <c r="DM62" s="456">
        <f t="shared" si="164"/>
        <v>1711.7122524847034</v>
      </c>
      <c r="DN62" s="456">
        <f t="shared" si="164"/>
        <v>1491.7259532178286</v>
      </c>
      <c r="DO62" s="456">
        <f t="shared" si="164"/>
        <v>2679.7705584185169</v>
      </c>
      <c r="DP62" s="456">
        <f t="shared" si="164"/>
        <v>1879.7316556423973</v>
      </c>
      <c r="DQ62" s="456">
        <f t="shared" si="164"/>
        <v>1811.0967425769745</v>
      </c>
      <c r="DR62" s="456">
        <f t="shared" si="164"/>
        <v>2074.0690904589678</v>
      </c>
      <c r="DS62" s="456">
        <f t="shared" si="164"/>
        <v>1474.0326835132519</v>
      </c>
      <c r="DT62" s="456">
        <f t="shared" si="164"/>
        <v>1576.8631354788035</v>
      </c>
      <c r="DU62" s="456">
        <f t="shared" si="165"/>
        <v>1586.0848942240998</v>
      </c>
      <c r="DV62" s="456">
        <f t="shared" si="165"/>
        <v>1646.0324988077848</v>
      </c>
      <c r="DW62" s="456">
        <f t="shared" si="165"/>
        <v>1464.8306083606551</v>
      </c>
      <c r="DX62" s="456">
        <f t="shared" si="165"/>
        <v>1674.7561652282716</v>
      </c>
      <c r="DY62" s="456">
        <f t="shared" si="165"/>
        <v>2127.8518974127119</v>
      </c>
      <c r="DZ62" s="456">
        <f t="shared" si="165"/>
        <v>2145.8445368233147</v>
      </c>
      <c r="EA62" s="456">
        <f t="shared" si="165"/>
        <v>1790.6314182932117</v>
      </c>
      <c r="EB62" s="456">
        <f t="shared" si="165"/>
        <v>1958.9409589704662</v>
      </c>
      <c r="EC62" s="456">
        <f t="shared" si="165"/>
        <v>1993.7246116150459</v>
      </c>
      <c r="ED62" s="456"/>
      <c r="EE62" s="456">
        <f t="shared" ref="EE62:EX62" si="170">BF62</f>
        <v>4425</v>
      </c>
      <c r="EF62" s="456">
        <f t="shared" si="170"/>
        <v>3660</v>
      </c>
      <c r="EG62" s="456">
        <f t="shared" si="170"/>
        <v>4065</v>
      </c>
      <c r="EH62" s="456">
        <f t="shared" si="170"/>
        <v>4130</v>
      </c>
      <c r="EI62" s="456">
        <f t="shared" si="170"/>
        <v>4210</v>
      </c>
      <c r="EJ62" s="456">
        <f t="shared" si="170"/>
        <v>4225</v>
      </c>
      <c r="EK62" s="456">
        <f t="shared" si="170"/>
        <v>4010</v>
      </c>
      <c r="EL62" s="456">
        <f t="shared" si="170"/>
        <v>3930</v>
      </c>
      <c r="EM62" s="456">
        <f t="shared" si="170"/>
        <v>3775</v>
      </c>
      <c r="EN62" s="456">
        <f t="shared" si="170"/>
        <v>3645</v>
      </c>
      <c r="EO62" s="456">
        <f t="shared" si="170"/>
        <v>4683.0906096918079</v>
      </c>
      <c r="EP62" s="456">
        <f t="shared" si="170"/>
        <v>3671.7144287948681</v>
      </c>
      <c r="EQ62" s="456">
        <f t="shared" si="170"/>
        <v>3189.6149476530622</v>
      </c>
      <c r="ER62" s="456">
        <f t="shared" si="170"/>
        <v>4545.6789560114439</v>
      </c>
      <c r="ES62" s="456">
        <f t="shared" si="170"/>
        <v>3885.1658330359423</v>
      </c>
      <c r="ET62" s="456">
        <f t="shared" si="170"/>
        <v>3050.8958189920554</v>
      </c>
      <c r="EU62" s="456">
        <f t="shared" si="170"/>
        <v>3232.1173930318846</v>
      </c>
      <c r="EV62" s="456">
        <f t="shared" si="170"/>
        <v>3139.5867735889269</v>
      </c>
      <c r="EW62" s="456">
        <f t="shared" si="170"/>
        <v>4273.6964342360261</v>
      </c>
      <c r="EX62" s="456">
        <f t="shared" si="170"/>
        <v>3784.3560299082574</v>
      </c>
    </row>
    <row r="63" spans="2:154" s="655" customFormat="1" x14ac:dyDescent="0.3">
      <c r="B63" s="652"/>
      <c r="C63" s="829">
        <v>8605</v>
      </c>
      <c r="D63" s="829">
        <v>8090</v>
      </c>
      <c r="E63" s="829">
        <v>8265</v>
      </c>
      <c r="F63" s="829">
        <v>8430</v>
      </c>
      <c r="G63" s="829">
        <v>7935</v>
      </c>
      <c r="H63" s="829">
        <v>7415</v>
      </c>
      <c r="I63" s="829">
        <v>8354.8187002758441</v>
      </c>
      <c r="J63" s="829">
        <v>7762.9473556138009</v>
      </c>
      <c r="K63" s="829">
        <v>6936.0845716022786</v>
      </c>
      <c r="L63" s="829">
        <v>6371.7325062797154</v>
      </c>
      <c r="M63" s="829">
        <v>8022.9879855163845</v>
      </c>
      <c r="N63" s="829">
        <v>7587.0244695094534</v>
      </c>
      <c r="O63" s="654"/>
      <c r="P63" s="654"/>
      <c r="Q63" s="830"/>
      <c r="R63" s="829">
        <v>1730</v>
      </c>
      <c r="S63" s="829">
        <v>1930</v>
      </c>
      <c r="T63" s="829">
        <v>2000</v>
      </c>
      <c r="U63" s="829">
        <v>2065</v>
      </c>
      <c r="V63" s="829">
        <v>2285</v>
      </c>
      <c r="W63" s="829">
        <v>1885</v>
      </c>
      <c r="X63" s="829">
        <v>2105</v>
      </c>
      <c r="Y63" s="829">
        <v>2105</v>
      </c>
      <c r="Z63" s="829">
        <v>1980</v>
      </c>
      <c r="AA63" s="829">
        <v>2245</v>
      </c>
      <c r="AB63" s="829">
        <v>2015</v>
      </c>
      <c r="AC63" s="829">
        <v>1995</v>
      </c>
      <c r="AD63" s="829">
        <v>1830</v>
      </c>
      <c r="AE63" s="829">
        <v>2100</v>
      </c>
      <c r="AF63" s="829">
        <v>1945</v>
      </c>
      <c r="AG63" s="829">
        <v>1830</v>
      </c>
      <c r="AH63" s="829">
        <v>1850</v>
      </c>
      <c r="AI63" s="829">
        <v>1795</v>
      </c>
      <c r="AJ63" s="829">
        <v>2754.0620718073897</v>
      </c>
      <c r="AK63" s="829">
        <v>1929.0285378844185</v>
      </c>
      <c r="AL63" s="829">
        <v>1959.9883388096127</v>
      </c>
      <c r="AM63" s="829">
        <v>1711.7260899852556</v>
      </c>
      <c r="AN63" s="829">
        <v>1711.7122524847032</v>
      </c>
      <c r="AO63" s="829">
        <v>1491.7259532178284</v>
      </c>
      <c r="AP63" s="829">
        <v>2679.7705584185169</v>
      </c>
      <c r="AQ63" s="829">
        <v>1879.7316556423971</v>
      </c>
      <c r="AR63" s="829">
        <v>1811.0967425769745</v>
      </c>
      <c r="AS63" s="829">
        <v>2074.0690904589683</v>
      </c>
      <c r="AT63" s="829">
        <v>1474.0326835132514</v>
      </c>
      <c r="AU63" s="829">
        <v>1576.8631354788035</v>
      </c>
      <c r="AV63" s="829">
        <v>1586.0848942241</v>
      </c>
      <c r="AW63" s="829">
        <v>1646.0324988077848</v>
      </c>
      <c r="AX63" s="829">
        <v>1464.8306083606551</v>
      </c>
      <c r="AY63" s="829">
        <v>1674.7561652282714</v>
      </c>
      <c r="AZ63" s="829">
        <v>2127.8518974127119</v>
      </c>
      <c r="BA63" s="829">
        <v>2145.8445368233142</v>
      </c>
      <c r="BB63" s="829">
        <v>1790.6314182932117</v>
      </c>
      <c r="BC63" s="829">
        <v>1958.940958970466</v>
      </c>
      <c r="BD63" s="829">
        <v>1993.7246116150457</v>
      </c>
      <c r="BE63" s="829"/>
      <c r="BF63" s="829">
        <v>0</v>
      </c>
      <c r="BG63" s="829">
        <v>3670</v>
      </c>
      <c r="BH63" s="829">
        <v>4065</v>
      </c>
      <c r="BI63" s="829">
        <v>4170</v>
      </c>
      <c r="BJ63" s="829">
        <v>4210</v>
      </c>
      <c r="BK63" s="829">
        <v>4225</v>
      </c>
      <c r="BL63" s="829">
        <v>4010</v>
      </c>
      <c r="BM63" s="829">
        <v>3930</v>
      </c>
      <c r="BN63" s="829">
        <v>3775</v>
      </c>
      <c r="BO63" s="829">
        <v>3645</v>
      </c>
      <c r="BP63" s="829">
        <v>4683.0906096918079</v>
      </c>
      <c r="BQ63" s="829">
        <v>3671.7144287948686</v>
      </c>
      <c r="BR63" s="829">
        <v>3203.4382057025314</v>
      </c>
      <c r="BS63" s="829">
        <v>4559.5022140609144</v>
      </c>
      <c r="BT63" s="829">
        <v>3885.1658330359428</v>
      </c>
      <c r="BU63" s="829">
        <v>3050.895818992055</v>
      </c>
      <c r="BV63" s="829">
        <v>3232.1173930318846</v>
      </c>
      <c r="BW63" s="829">
        <v>3139.5867735889265</v>
      </c>
      <c r="BX63" s="829">
        <v>4273.6964342360261</v>
      </c>
      <c r="BY63" s="829">
        <v>3749.5723772636775</v>
      </c>
      <c r="BZ63" s="829"/>
      <c r="CA63" s="830"/>
      <c r="CB63" s="830"/>
      <c r="CC63" s="830"/>
      <c r="CD63" s="830"/>
      <c r="CE63" s="830"/>
      <c r="CF63" s="830"/>
      <c r="CG63" s="830"/>
      <c r="CH63" s="830"/>
      <c r="CI63" s="830"/>
      <c r="CJ63" s="830"/>
      <c r="CK63" s="830"/>
      <c r="CL63" s="830"/>
      <c r="CM63" s="830"/>
      <c r="CN63" s="830"/>
      <c r="CO63" s="830"/>
      <c r="CP63" s="830"/>
      <c r="CQ63" s="830"/>
      <c r="CR63" s="830"/>
      <c r="CS63" s="830"/>
      <c r="CT63" s="830"/>
      <c r="CU63" s="830"/>
      <c r="CV63" s="830"/>
      <c r="CW63" s="830"/>
      <c r="CX63" s="830"/>
      <c r="CY63" s="830"/>
      <c r="CZ63" s="830"/>
      <c r="DA63" s="830"/>
      <c r="DB63" s="830"/>
      <c r="DC63" s="830"/>
      <c r="DD63" s="830"/>
      <c r="DE63" s="830"/>
      <c r="DF63" s="830"/>
      <c r="DG63" s="830"/>
      <c r="DH63" s="830"/>
      <c r="DI63" s="830"/>
      <c r="DJ63" s="830"/>
      <c r="DK63" s="830"/>
      <c r="DL63" s="830"/>
      <c r="DM63" s="830"/>
      <c r="DN63" s="830"/>
      <c r="DO63" s="830"/>
      <c r="DP63" s="830"/>
      <c r="DQ63" s="830"/>
      <c r="DR63" s="830"/>
      <c r="DS63" s="830"/>
      <c r="DT63" s="830"/>
      <c r="DU63" s="830"/>
      <c r="DV63" s="830"/>
      <c r="DW63" s="830"/>
      <c r="DX63" s="830"/>
      <c r="DY63" s="830"/>
      <c r="DZ63" s="830"/>
      <c r="EA63" s="830"/>
      <c r="EB63" s="830"/>
      <c r="EC63" s="830"/>
      <c r="ED63" s="830"/>
      <c r="EE63" s="830"/>
      <c r="EF63" s="830"/>
      <c r="EG63" s="830"/>
      <c r="EH63" s="830"/>
      <c r="EI63" s="830"/>
      <c r="EJ63" s="830"/>
      <c r="EK63" s="830"/>
      <c r="EL63" s="830"/>
      <c r="EM63" s="830"/>
      <c r="EN63" s="830"/>
      <c r="EO63" s="830"/>
      <c r="EP63" s="830"/>
      <c r="EQ63" s="830"/>
      <c r="ER63" s="830"/>
      <c r="ES63" s="830"/>
      <c r="ET63" s="830"/>
      <c r="EU63" s="830"/>
      <c r="EV63" s="830"/>
      <c r="EW63" s="830"/>
      <c r="EX63" s="830"/>
    </row>
    <row r="64" spans="2:154" s="655" customFormat="1" x14ac:dyDescent="0.3">
      <c r="B64" s="707" t="s">
        <v>184</v>
      </c>
      <c r="C64" s="831" t="b">
        <v>1</v>
      </c>
      <c r="D64" s="831" t="b">
        <v>1</v>
      </c>
      <c r="E64" s="831" t="b">
        <v>0</v>
      </c>
      <c r="F64" s="831" t="b">
        <v>0</v>
      </c>
      <c r="G64" s="831" t="b">
        <v>0</v>
      </c>
      <c r="H64" s="831" t="b">
        <v>1</v>
      </c>
      <c r="I64" s="831" t="b">
        <v>1</v>
      </c>
      <c r="J64" s="831" t="b">
        <v>1</v>
      </c>
      <c r="K64" s="831" t="b">
        <v>1</v>
      </c>
      <c r="L64" s="831" t="b">
        <v>1</v>
      </c>
      <c r="M64" s="831" t="b">
        <v>1</v>
      </c>
      <c r="N64" s="831" t="b">
        <v>1</v>
      </c>
      <c r="O64" s="654"/>
      <c r="P64" s="654"/>
      <c r="Q64" s="830"/>
      <c r="R64" s="831" t="b">
        <v>1</v>
      </c>
      <c r="S64" s="831" t="b">
        <v>1</v>
      </c>
      <c r="T64" s="831" t="b">
        <v>1</v>
      </c>
      <c r="U64" s="831" t="b">
        <v>1</v>
      </c>
      <c r="V64" s="831" t="b">
        <v>1</v>
      </c>
      <c r="W64" s="831" t="b">
        <v>1</v>
      </c>
      <c r="X64" s="831" t="b">
        <v>1</v>
      </c>
      <c r="Y64" s="831" t="b">
        <v>1</v>
      </c>
      <c r="Z64" s="831" t="b">
        <v>1</v>
      </c>
      <c r="AA64" s="831" t="b">
        <v>1</v>
      </c>
      <c r="AB64" s="831" t="b">
        <v>1</v>
      </c>
      <c r="AC64" s="831" t="b">
        <v>1</v>
      </c>
      <c r="AD64" s="831" t="b">
        <v>1</v>
      </c>
      <c r="AE64" s="831" t="b">
        <v>1</v>
      </c>
      <c r="AF64" s="831" t="b">
        <v>1</v>
      </c>
      <c r="AG64" s="831" t="b">
        <v>1</v>
      </c>
      <c r="AH64" s="831" t="b">
        <v>1</v>
      </c>
      <c r="AI64" s="831" t="b">
        <v>1</v>
      </c>
      <c r="AJ64" s="831" t="b">
        <v>1</v>
      </c>
      <c r="AK64" s="831" t="b">
        <v>1</v>
      </c>
      <c r="AL64" s="831" t="b">
        <v>1</v>
      </c>
      <c r="AM64" s="831" t="b">
        <v>1</v>
      </c>
      <c r="AN64" s="831" t="b">
        <v>1</v>
      </c>
      <c r="AO64" s="831" t="b">
        <v>1</v>
      </c>
      <c r="AP64" s="831" t="b">
        <v>1</v>
      </c>
      <c r="AQ64" s="831" t="b">
        <v>1</v>
      </c>
      <c r="AR64" s="831" t="b">
        <v>1</v>
      </c>
      <c r="AS64" s="831" t="b">
        <v>1</v>
      </c>
      <c r="AT64" s="831" t="b">
        <v>1</v>
      </c>
      <c r="AU64" s="831" t="b">
        <v>1</v>
      </c>
      <c r="AV64" s="831" t="b">
        <v>1</v>
      </c>
      <c r="AW64" s="831" t="b">
        <v>1</v>
      </c>
      <c r="AX64" s="831" t="b">
        <f t="shared" ref="AX64:BD64" si="171">AX62=AX63</f>
        <v>1</v>
      </c>
      <c r="AY64" s="831" t="b">
        <f t="shared" si="171"/>
        <v>1</v>
      </c>
      <c r="AZ64" s="831" t="b">
        <f t="shared" si="171"/>
        <v>1</v>
      </c>
      <c r="BA64" s="831" t="b">
        <f t="shared" si="171"/>
        <v>1</v>
      </c>
      <c r="BB64" s="831" t="b">
        <f t="shared" si="171"/>
        <v>1</v>
      </c>
      <c r="BC64" s="831" t="b">
        <f t="shared" si="171"/>
        <v>1</v>
      </c>
      <c r="BD64" s="831" t="b">
        <f t="shared" si="171"/>
        <v>1</v>
      </c>
      <c r="BE64" s="830"/>
      <c r="BF64" s="830"/>
      <c r="BG64" s="830"/>
      <c r="BH64" s="830"/>
      <c r="BI64" s="830"/>
      <c r="BJ64" s="832"/>
      <c r="BK64" s="832"/>
      <c r="BL64" s="832"/>
      <c r="BM64" s="832"/>
      <c r="BN64" s="832"/>
      <c r="BO64" s="832"/>
      <c r="BP64" s="832"/>
      <c r="BQ64" s="832"/>
      <c r="BR64" s="832"/>
      <c r="BS64" s="832"/>
      <c r="BT64" s="832"/>
      <c r="BU64" s="832"/>
      <c r="BV64" s="832"/>
      <c r="BW64" s="832"/>
      <c r="BX64" s="832"/>
      <c r="BY64" s="832"/>
      <c r="BZ64" s="832"/>
      <c r="CA64" s="830"/>
      <c r="CB64" s="830"/>
      <c r="CC64" s="830"/>
      <c r="CD64" s="830"/>
      <c r="CE64" s="830"/>
      <c r="CF64" s="830"/>
      <c r="CG64" s="830"/>
      <c r="CH64" s="830"/>
      <c r="CI64" s="830"/>
      <c r="CJ64" s="830"/>
      <c r="CK64" s="830"/>
      <c r="CL64" s="830"/>
      <c r="CM64" s="830"/>
      <c r="CN64" s="830"/>
      <c r="CO64" s="830"/>
      <c r="CP64" s="830"/>
      <c r="CQ64" s="830"/>
      <c r="CR64" s="830"/>
      <c r="CS64" s="830"/>
      <c r="CT64" s="830"/>
      <c r="CU64" s="830"/>
      <c r="CV64" s="830"/>
      <c r="CW64" s="830"/>
      <c r="CX64" s="830"/>
      <c r="CY64" s="830"/>
      <c r="CZ64" s="830"/>
      <c r="DA64" s="830"/>
      <c r="DB64" s="830"/>
      <c r="DC64" s="830"/>
      <c r="DD64" s="830"/>
      <c r="DE64" s="830"/>
      <c r="DF64" s="830"/>
      <c r="DG64" s="830"/>
      <c r="DH64" s="830"/>
      <c r="DI64" s="830"/>
      <c r="DJ64" s="830"/>
      <c r="DK64" s="830"/>
      <c r="DL64" s="830"/>
      <c r="DM64" s="830"/>
      <c r="DN64" s="830"/>
      <c r="DO64" s="830"/>
      <c r="DP64" s="830"/>
      <c r="DQ64" s="830"/>
      <c r="DR64" s="830"/>
      <c r="DS64" s="830"/>
      <c r="DT64" s="830"/>
      <c r="DU64" s="830"/>
      <c r="DV64" s="830"/>
      <c r="DW64" s="830"/>
      <c r="DX64" s="830"/>
      <c r="DY64" s="830"/>
      <c r="DZ64" s="830"/>
      <c r="EA64" s="830"/>
      <c r="EB64" s="830"/>
      <c r="EC64" s="830"/>
      <c r="ED64" s="830"/>
      <c r="EE64" s="830"/>
      <c r="EF64" s="830"/>
      <c r="EG64" s="830"/>
      <c r="EH64" s="830"/>
      <c r="EI64" s="830"/>
      <c r="EJ64" s="830"/>
      <c r="EK64" s="830"/>
      <c r="EL64" s="830"/>
      <c r="EM64" s="830"/>
      <c r="EN64" s="830"/>
      <c r="EO64" s="830"/>
      <c r="EP64" s="830"/>
      <c r="EQ64" s="830"/>
      <c r="ER64" s="830"/>
      <c r="ES64" s="830"/>
      <c r="ET64" s="830"/>
      <c r="EU64" s="830"/>
      <c r="EV64" s="830"/>
      <c r="EW64" s="830"/>
      <c r="EX64" s="830"/>
    </row>
    <row r="65" spans="2:154" s="655" customFormat="1" x14ac:dyDescent="0.3">
      <c r="B65" s="707"/>
      <c r="C65" s="831">
        <v>0</v>
      </c>
      <c r="D65" s="831">
        <v>0</v>
      </c>
      <c r="E65" s="831">
        <v>5</v>
      </c>
      <c r="F65" s="831">
        <v>-20</v>
      </c>
      <c r="G65" s="831">
        <v>-10</v>
      </c>
      <c r="H65" s="831">
        <v>0</v>
      </c>
      <c r="I65" s="831">
        <v>0</v>
      </c>
      <c r="J65" s="831">
        <v>0</v>
      </c>
      <c r="K65" s="831">
        <v>0</v>
      </c>
      <c r="L65" s="831">
        <v>0</v>
      </c>
      <c r="M65" s="831">
        <v>0</v>
      </c>
      <c r="N65" s="831">
        <v>0</v>
      </c>
      <c r="O65" s="654"/>
      <c r="P65" s="654"/>
      <c r="Q65" s="830"/>
      <c r="R65" s="831"/>
      <c r="S65" s="832"/>
      <c r="T65" s="832"/>
      <c r="U65" s="832"/>
      <c r="V65" s="832"/>
      <c r="W65" s="832"/>
      <c r="X65" s="832"/>
      <c r="Y65" s="832"/>
      <c r="Z65" s="832"/>
      <c r="AA65" s="832"/>
      <c r="AB65" s="832"/>
      <c r="AC65" s="832"/>
      <c r="AD65" s="832"/>
      <c r="AE65" s="832"/>
      <c r="AF65" s="832"/>
      <c r="AG65" s="832"/>
      <c r="AH65" s="832"/>
      <c r="AI65" s="832"/>
      <c r="AJ65" s="832"/>
      <c r="AK65" s="832"/>
      <c r="AL65" s="832"/>
      <c r="AM65" s="832"/>
      <c r="AN65" s="832"/>
      <c r="AO65" s="832"/>
      <c r="AP65" s="830"/>
      <c r="AQ65" s="830"/>
      <c r="AR65" s="830"/>
      <c r="AS65" s="830"/>
      <c r="AT65" s="830"/>
      <c r="AU65" s="830"/>
      <c r="AV65" s="830"/>
      <c r="AW65" s="830"/>
      <c r="AX65" s="830"/>
      <c r="AY65" s="833"/>
      <c r="AZ65" s="830"/>
      <c r="BA65" s="830"/>
      <c r="BB65" s="830"/>
      <c r="BC65" s="830"/>
      <c r="BD65" s="830"/>
      <c r="BE65" s="830"/>
      <c r="BF65" s="830"/>
      <c r="BG65" s="830"/>
      <c r="BH65" s="830"/>
      <c r="BI65" s="830"/>
      <c r="BJ65" s="832"/>
      <c r="BK65" s="832"/>
      <c r="BL65" s="832"/>
      <c r="BM65" s="832"/>
      <c r="BN65" s="832"/>
      <c r="BO65" s="832"/>
      <c r="BP65" s="832"/>
      <c r="BQ65" s="832"/>
      <c r="BR65" s="832"/>
      <c r="BS65" s="832"/>
      <c r="BT65" s="832"/>
      <c r="BU65" s="832"/>
      <c r="BV65" s="832"/>
      <c r="BW65" s="832"/>
      <c r="BX65" s="832"/>
      <c r="BY65" s="832"/>
      <c r="BZ65" s="832"/>
      <c r="CA65" s="830"/>
      <c r="CB65" s="830"/>
      <c r="CC65" s="830"/>
      <c r="CD65" s="830"/>
      <c r="CE65" s="830"/>
      <c r="CF65" s="830"/>
      <c r="CG65" s="830"/>
      <c r="CH65" s="830"/>
      <c r="CI65" s="830"/>
      <c r="CJ65" s="830"/>
      <c r="CK65" s="830"/>
      <c r="CL65" s="830"/>
      <c r="CM65" s="830"/>
      <c r="CN65" s="830"/>
      <c r="CO65" s="830"/>
      <c r="CP65" s="830"/>
      <c r="CQ65" s="830"/>
      <c r="CR65" s="830"/>
      <c r="CS65" s="830"/>
      <c r="CT65" s="830"/>
      <c r="CU65" s="830"/>
      <c r="CV65" s="830"/>
      <c r="CW65" s="830"/>
      <c r="CX65" s="830"/>
      <c r="CY65" s="830"/>
      <c r="CZ65" s="830"/>
      <c r="DA65" s="830"/>
      <c r="DB65" s="830"/>
      <c r="DC65" s="830"/>
      <c r="DD65" s="830"/>
      <c r="DE65" s="830"/>
      <c r="DF65" s="830"/>
      <c r="DG65" s="830"/>
      <c r="DH65" s="830"/>
      <c r="DI65" s="830"/>
      <c r="DJ65" s="830"/>
      <c r="DK65" s="830"/>
      <c r="DL65" s="830"/>
      <c r="DM65" s="830"/>
      <c r="DN65" s="830"/>
      <c r="DO65" s="830"/>
      <c r="DP65" s="830"/>
      <c r="DQ65" s="830"/>
      <c r="DR65" s="830"/>
      <c r="DS65" s="830"/>
      <c r="DT65" s="830"/>
      <c r="DU65" s="830"/>
      <c r="DV65" s="830"/>
      <c r="DW65" s="830"/>
      <c r="DX65" s="830"/>
      <c r="DY65" s="830"/>
      <c r="DZ65" s="830"/>
      <c r="EA65" s="830"/>
      <c r="EB65" s="830"/>
      <c r="EC65" s="830"/>
      <c r="ED65" s="830"/>
      <c r="EE65" s="830"/>
      <c r="EF65" s="830"/>
      <c r="EG65" s="830"/>
      <c r="EH65" s="830"/>
      <c r="EI65" s="830"/>
      <c r="EJ65" s="830"/>
      <c r="EK65" s="830"/>
      <c r="EL65" s="830"/>
      <c r="EM65" s="830"/>
      <c r="EN65" s="830"/>
      <c r="EO65" s="830"/>
      <c r="EP65" s="830"/>
      <c r="EQ65" s="830"/>
      <c r="ER65" s="830"/>
      <c r="ES65" s="830"/>
      <c r="ET65" s="830"/>
      <c r="EU65" s="830"/>
      <c r="EV65" s="830"/>
      <c r="EW65" s="830"/>
      <c r="EX65" s="830"/>
    </row>
    <row r="66" spans="2:154" s="655" customFormat="1" x14ac:dyDescent="0.3">
      <c r="B66" s="710" t="s">
        <v>196</v>
      </c>
      <c r="C66" s="834"/>
      <c r="D66" s="834"/>
      <c r="E66" s="834"/>
      <c r="F66" s="834"/>
      <c r="G66" s="834"/>
      <c r="H66" s="834"/>
      <c r="I66" s="835">
        <f>SUM(AJ62:AM62)</f>
        <v>8354.8050384866765</v>
      </c>
      <c r="J66" s="835">
        <f>SUM(AN62:AQ62)</f>
        <v>7762.9404197634467</v>
      </c>
      <c r="K66" s="835">
        <f>SUM(AR62:AU62)</f>
        <v>6936.0616520279982</v>
      </c>
      <c r="L66" s="835">
        <f>SUM(AV62:AY62)</f>
        <v>6371.7041666208115</v>
      </c>
      <c r="M66" s="835">
        <f>SUM(AZ62:BD62)</f>
        <v>10016.993423114751</v>
      </c>
      <c r="N66" s="835"/>
      <c r="O66" s="654"/>
      <c r="P66" s="654"/>
      <c r="Q66" s="830"/>
      <c r="R66" s="834"/>
      <c r="S66" s="830"/>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6"/>
      <c r="AZ66" s="830"/>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830"/>
      <c r="CE66" s="830"/>
      <c r="CF66" s="830"/>
      <c r="CG66" s="830"/>
      <c r="CH66" s="830"/>
      <c r="CI66" s="830"/>
      <c r="CJ66" s="830"/>
      <c r="CK66" s="830"/>
      <c r="CL66" s="830"/>
      <c r="CM66" s="830"/>
      <c r="CN66" s="830"/>
      <c r="CO66" s="830"/>
      <c r="CP66" s="830"/>
      <c r="CQ66" s="830"/>
      <c r="CR66" s="830"/>
      <c r="CS66" s="830"/>
      <c r="CT66" s="830"/>
      <c r="CU66" s="830"/>
      <c r="CV66" s="830"/>
      <c r="CW66" s="830"/>
      <c r="CX66" s="830"/>
      <c r="CY66" s="830"/>
      <c r="CZ66" s="830"/>
      <c r="DA66" s="830"/>
      <c r="DB66" s="830"/>
      <c r="DC66" s="830"/>
      <c r="DD66" s="830"/>
      <c r="DE66" s="830"/>
      <c r="DF66" s="830"/>
      <c r="DG66" s="830"/>
      <c r="DH66" s="830"/>
      <c r="DI66" s="830"/>
      <c r="DJ66" s="830"/>
      <c r="DK66" s="830"/>
      <c r="DL66" s="830"/>
      <c r="DM66" s="830"/>
      <c r="DN66" s="830"/>
      <c r="DO66" s="830"/>
      <c r="DP66" s="830"/>
      <c r="DQ66" s="830"/>
      <c r="DR66" s="830"/>
      <c r="DS66" s="830"/>
      <c r="DT66" s="830"/>
      <c r="DU66" s="830"/>
      <c r="DV66" s="830"/>
      <c r="DW66" s="830"/>
      <c r="DX66" s="830"/>
      <c r="DY66" s="830"/>
      <c r="DZ66" s="830"/>
      <c r="EA66" s="830"/>
      <c r="EB66" s="830"/>
      <c r="EC66" s="830"/>
      <c r="ED66" s="830"/>
      <c r="EE66" s="830"/>
      <c r="EF66" s="830"/>
      <c r="EG66" s="830"/>
      <c r="EH66" s="830"/>
      <c r="EI66" s="830"/>
      <c r="EJ66" s="830"/>
      <c r="EK66" s="830"/>
      <c r="EL66" s="830"/>
      <c r="EM66" s="830"/>
      <c r="EN66" s="830"/>
      <c r="EO66" s="830"/>
      <c r="EP66" s="830"/>
      <c r="EQ66" s="830"/>
      <c r="ER66" s="830"/>
      <c r="ES66" s="830"/>
      <c r="ET66" s="830"/>
      <c r="EU66" s="830"/>
      <c r="EV66" s="830"/>
      <c r="EW66" s="830"/>
      <c r="EX66" s="830"/>
    </row>
    <row r="67" spans="2:154" s="655" customFormat="1" x14ac:dyDescent="0.3">
      <c r="B67" s="710" t="s">
        <v>225</v>
      </c>
      <c r="C67" s="834"/>
      <c r="D67" s="834"/>
      <c r="E67" s="834"/>
      <c r="F67" s="834"/>
      <c r="G67" s="834"/>
      <c r="H67" s="834"/>
      <c r="I67" s="835">
        <f t="shared" ref="I67:L67" si="172">I63-I66</f>
        <v>1.3661789167599636E-2</v>
      </c>
      <c r="J67" s="835">
        <f t="shared" si="172"/>
        <v>6.9358503542389371E-3</v>
      </c>
      <c r="K67" s="835">
        <f t="shared" si="172"/>
        <v>2.2919574280422239E-2</v>
      </c>
      <c r="L67" s="835">
        <f t="shared" si="172"/>
        <v>2.8339658903860254E-2</v>
      </c>
      <c r="M67" s="835">
        <f>M63-M66</f>
        <v>-1994.0054375983664</v>
      </c>
      <c r="N67" s="835"/>
      <c r="O67" s="654"/>
      <c r="P67" s="654"/>
      <c r="Q67" s="830"/>
      <c r="R67" s="834"/>
      <c r="S67" s="830"/>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830"/>
      <c r="CE67" s="830"/>
      <c r="CF67" s="830"/>
      <c r="CG67" s="830"/>
      <c r="CH67" s="830"/>
      <c r="CI67" s="830"/>
      <c r="CJ67" s="830"/>
      <c r="CK67" s="830"/>
      <c r="CL67" s="830"/>
      <c r="CM67" s="830"/>
      <c r="CN67" s="830"/>
      <c r="CO67" s="830"/>
      <c r="CP67" s="830"/>
      <c r="CQ67" s="830"/>
      <c r="CR67" s="830"/>
      <c r="CS67" s="830"/>
      <c r="CT67" s="830"/>
      <c r="CU67" s="830"/>
      <c r="CV67" s="830"/>
      <c r="CW67" s="830"/>
      <c r="CX67" s="830"/>
      <c r="CY67" s="830"/>
      <c r="CZ67" s="830"/>
      <c r="DA67" s="830"/>
      <c r="DB67" s="830"/>
      <c r="DC67" s="830"/>
      <c r="DD67" s="830"/>
      <c r="DE67" s="830"/>
      <c r="DF67" s="830"/>
      <c r="DG67" s="830"/>
      <c r="DH67" s="830"/>
      <c r="DI67" s="830"/>
      <c r="DJ67" s="830"/>
      <c r="DK67" s="830"/>
      <c r="DL67" s="830"/>
      <c r="DM67" s="830"/>
      <c r="DN67" s="830"/>
      <c r="DO67" s="830"/>
      <c r="DP67" s="830"/>
      <c r="DQ67" s="830"/>
      <c r="DR67" s="830"/>
      <c r="DS67" s="830"/>
      <c r="DT67" s="830"/>
      <c r="DU67" s="830"/>
      <c r="DV67" s="830"/>
      <c r="DW67" s="830"/>
      <c r="DX67" s="830"/>
      <c r="DY67" s="830"/>
      <c r="DZ67" s="830"/>
      <c r="EA67" s="830"/>
      <c r="EB67" s="830"/>
      <c r="EC67" s="830"/>
      <c r="ED67" s="830"/>
      <c r="EE67" s="830"/>
      <c r="EF67" s="830"/>
      <c r="EG67" s="830"/>
      <c r="EH67" s="830"/>
      <c r="EI67" s="830"/>
      <c r="EJ67" s="830"/>
      <c r="EK67" s="830"/>
      <c r="EL67" s="830"/>
      <c r="EM67" s="830"/>
      <c r="EN67" s="830"/>
      <c r="EO67" s="830"/>
      <c r="EP67" s="830"/>
      <c r="EQ67" s="830"/>
      <c r="ER67" s="830"/>
      <c r="ES67" s="830"/>
      <c r="ET67" s="830"/>
      <c r="EU67" s="830"/>
      <c r="EV67" s="830"/>
      <c r="EW67" s="830"/>
      <c r="EX67" s="830"/>
    </row>
    <row r="68" spans="2:154" s="655" customFormat="1" x14ac:dyDescent="0.3">
      <c r="B68" s="710"/>
      <c r="C68" s="834"/>
      <c r="D68" s="834"/>
      <c r="E68" s="834"/>
      <c r="F68" s="834"/>
      <c r="G68" s="834"/>
      <c r="H68" s="834"/>
      <c r="I68" s="835"/>
      <c r="J68" s="835"/>
      <c r="K68" s="835"/>
      <c r="L68" s="835"/>
      <c r="M68" s="835"/>
      <c r="N68" s="835"/>
      <c r="O68" s="654"/>
      <c r="P68" s="654"/>
      <c r="Q68" s="830"/>
      <c r="R68" s="834"/>
      <c r="S68" s="830"/>
      <c r="T68" s="830"/>
      <c r="U68" s="830"/>
      <c r="V68" s="830"/>
      <c r="W68" s="830"/>
      <c r="X68" s="830"/>
      <c r="Y68" s="830"/>
      <c r="Z68" s="830"/>
      <c r="AA68" s="830"/>
      <c r="AB68" s="830"/>
      <c r="AC68" s="830"/>
      <c r="AD68" s="830"/>
      <c r="AE68" s="830"/>
      <c r="AF68" s="830"/>
      <c r="AG68" s="830"/>
      <c r="AH68" s="830"/>
      <c r="AI68" s="830"/>
      <c r="AJ68" s="830"/>
      <c r="AK68" s="830"/>
      <c r="AL68" s="830"/>
      <c r="AM68" s="830"/>
      <c r="AN68" s="830"/>
      <c r="AO68" s="830"/>
      <c r="AP68" s="830"/>
      <c r="AQ68" s="830"/>
      <c r="AR68" s="830"/>
      <c r="AS68" s="830"/>
      <c r="AT68" s="830"/>
      <c r="AU68" s="830"/>
      <c r="AV68" s="830"/>
      <c r="AW68" s="830"/>
      <c r="AX68" s="830"/>
      <c r="AY68" s="830"/>
      <c r="AZ68" s="830"/>
      <c r="BA68" s="830"/>
      <c r="BB68" s="830"/>
      <c r="BC68" s="830"/>
      <c r="BD68" s="830"/>
      <c r="BE68" s="830"/>
      <c r="BF68" s="830"/>
      <c r="BG68" s="830"/>
      <c r="BH68" s="830"/>
      <c r="BI68" s="830"/>
      <c r="BJ68" s="830"/>
      <c r="BK68" s="830"/>
      <c r="BL68" s="830"/>
      <c r="BM68" s="830"/>
      <c r="BN68" s="830"/>
      <c r="BO68" s="830"/>
      <c r="BP68" s="830"/>
      <c r="BQ68" s="830"/>
      <c r="BR68" s="830"/>
      <c r="BS68" s="830"/>
      <c r="BT68" s="830"/>
      <c r="BU68" s="830"/>
      <c r="BV68" s="830"/>
      <c r="BW68" s="830"/>
      <c r="BX68" s="830"/>
      <c r="BY68" s="830"/>
      <c r="BZ68" s="830"/>
      <c r="CA68" s="830"/>
      <c r="CB68" s="830"/>
      <c r="CC68" s="830"/>
      <c r="CD68" s="830"/>
      <c r="CE68" s="830"/>
      <c r="CF68" s="830"/>
      <c r="CG68" s="830"/>
      <c r="CH68" s="830"/>
      <c r="CI68" s="830"/>
      <c r="CJ68" s="830"/>
      <c r="CK68" s="830"/>
      <c r="CL68" s="830"/>
      <c r="CM68" s="830"/>
      <c r="CN68" s="830"/>
      <c r="CO68" s="830"/>
      <c r="CP68" s="830"/>
      <c r="CQ68" s="830"/>
      <c r="CR68" s="830"/>
      <c r="CS68" s="830"/>
      <c r="CT68" s="830"/>
      <c r="CU68" s="830"/>
      <c r="CV68" s="830"/>
      <c r="CW68" s="830"/>
      <c r="CX68" s="830"/>
      <c r="CY68" s="830"/>
      <c r="CZ68" s="830"/>
      <c r="DA68" s="830"/>
      <c r="DB68" s="830"/>
      <c r="DC68" s="830"/>
      <c r="DD68" s="830"/>
      <c r="DE68" s="830"/>
      <c r="DF68" s="830"/>
      <c r="DG68" s="830"/>
      <c r="DH68" s="830"/>
      <c r="DI68" s="830"/>
      <c r="DJ68" s="830"/>
      <c r="DK68" s="830"/>
      <c r="DL68" s="830"/>
      <c r="DM68" s="830"/>
      <c r="DN68" s="830"/>
      <c r="DO68" s="830"/>
      <c r="DP68" s="830"/>
      <c r="DQ68" s="830"/>
      <c r="DR68" s="830"/>
      <c r="DS68" s="830"/>
      <c r="DT68" s="830"/>
      <c r="DU68" s="830"/>
      <c r="DV68" s="830"/>
      <c r="DW68" s="830"/>
      <c r="DX68" s="830"/>
      <c r="DY68" s="830"/>
      <c r="DZ68" s="830"/>
      <c r="EA68" s="830"/>
      <c r="EB68" s="830"/>
      <c r="EC68" s="830"/>
      <c r="ED68" s="830"/>
      <c r="EE68" s="830"/>
      <c r="EF68" s="830"/>
      <c r="EG68" s="830"/>
      <c r="EH68" s="830"/>
      <c r="EI68" s="830"/>
      <c r="EJ68" s="830"/>
      <c r="EK68" s="830"/>
      <c r="EL68" s="830"/>
      <c r="EM68" s="830"/>
      <c r="EN68" s="830"/>
      <c r="EO68" s="830"/>
      <c r="EP68" s="830"/>
      <c r="EQ68" s="830"/>
      <c r="ER68" s="830"/>
      <c r="ES68" s="830"/>
      <c r="ET68" s="830"/>
      <c r="EU68" s="830"/>
      <c r="EV68" s="830"/>
      <c r="EW68" s="830"/>
      <c r="EX68" s="830"/>
    </row>
    <row r="69" spans="2:154" s="295" customFormat="1" x14ac:dyDescent="0.3">
      <c r="C69" s="872"/>
      <c r="D69" s="872"/>
      <c r="E69" s="872"/>
      <c r="F69" s="872"/>
      <c r="G69" s="872"/>
      <c r="H69" s="872"/>
      <c r="I69" s="872"/>
      <c r="J69" s="872"/>
      <c r="K69" s="872"/>
      <c r="L69" s="872"/>
      <c r="M69" s="872"/>
      <c r="N69" s="872"/>
      <c r="O69" s="872"/>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c r="EW69" s="98"/>
      <c r="EX69" s="98"/>
    </row>
    <row r="70" spans="2:154" s="295" customFormat="1" x14ac:dyDescent="0.3">
      <c r="C70" s="872"/>
      <c r="D70" s="872"/>
      <c r="E70" s="872"/>
      <c r="F70" s="872"/>
      <c r="G70" s="872"/>
      <c r="H70" s="872"/>
      <c r="I70" s="872"/>
      <c r="J70" s="872"/>
      <c r="K70" s="872"/>
      <c r="L70" s="872"/>
      <c r="M70" s="872"/>
      <c r="N70" s="872"/>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row>
    <row r="71" spans="2:154" s="295" customFormat="1" x14ac:dyDescent="0.3">
      <c r="C71" s="872"/>
      <c r="D71" s="872"/>
      <c r="E71" s="872"/>
      <c r="F71" s="872"/>
      <c r="G71" s="872"/>
      <c r="H71" s="872"/>
      <c r="I71" s="872"/>
      <c r="J71" s="872"/>
      <c r="K71" s="872"/>
      <c r="L71" s="872"/>
      <c r="M71" s="872"/>
      <c r="N71" s="872"/>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98"/>
    </row>
    <row r="72" spans="2:154" s="295" customFormat="1" x14ac:dyDescent="0.3">
      <c r="C72" s="872"/>
      <c r="D72" s="872"/>
      <c r="E72" s="872"/>
      <c r="F72" s="872"/>
      <c r="G72" s="872"/>
      <c r="H72" s="872"/>
      <c r="I72" s="872"/>
      <c r="J72" s="872"/>
      <c r="K72" s="872"/>
      <c r="L72" s="872"/>
      <c r="M72" s="872"/>
      <c r="N72" s="872"/>
      <c r="O72" s="98"/>
      <c r="P72" s="98"/>
      <c r="Q72" s="98"/>
      <c r="R72" s="98"/>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98"/>
      <c r="BG72" s="98"/>
      <c r="BH72" s="98"/>
      <c r="BI72" s="98"/>
      <c r="BJ72" s="4"/>
      <c r="BK72" s="4"/>
      <c r="BL72" s="4"/>
      <c r="BM72" s="4"/>
      <c r="BN72" s="4"/>
      <c r="BO72" s="4"/>
      <c r="BP72" s="4"/>
      <c r="BQ72" s="4"/>
      <c r="BR72" s="4"/>
      <c r="BS72" s="4"/>
      <c r="BT72" s="4"/>
      <c r="BU72" s="4"/>
      <c r="BV72" s="4"/>
      <c r="BW72" s="4"/>
      <c r="BX72" s="4"/>
      <c r="BY72" s="4"/>
      <c r="BZ72" s="4"/>
      <c r="CA72" s="98"/>
      <c r="CB72" s="98"/>
      <c r="CC72" s="98"/>
      <c r="CD72" s="98"/>
      <c r="CE72" s="98"/>
      <c r="CF72" s="98"/>
      <c r="CG72" s="98"/>
      <c r="CH72" s="98"/>
      <c r="CI72" s="98"/>
      <c r="CJ72" s="98"/>
      <c r="CK72" s="98"/>
      <c r="CL72" s="98"/>
      <c r="CM72" s="98"/>
      <c r="CN72" s="98"/>
      <c r="CO72" s="98"/>
      <c r="CP72" s="98"/>
      <c r="CQ72" s="98"/>
      <c r="CR72" s="98"/>
      <c r="CS72" s="98"/>
      <c r="CT72" s="98"/>
      <c r="CU72" s="98"/>
      <c r="CV72" s="98"/>
      <c r="CW72" s="98"/>
      <c r="CX72" s="98"/>
      <c r="CY72" s="98"/>
      <c r="CZ72" s="98"/>
      <c r="DA72" s="98"/>
      <c r="DB72" s="98"/>
      <c r="DC72" s="98"/>
      <c r="DD72" s="98"/>
      <c r="DE72" s="98"/>
      <c r="DF72" s="98"/>
      <c r="DG72" s="98"/>
      <c r="DH72" s="98"/>
      <c r="DI72" s="98"/>
      <c r="DJ72" s="98"/>
      <c r="DK72" s="98"/>
      <c r="DL72" s="98"/>
      <c r="DM72" s="98"/>
      <c r="DN72" s="98"/>
      <c r="DO72" s="98"/>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98"/>
      <c r="EN72" s="98"/>
      <c r="EO72" s="98"/>
      <c r="EP72" s="98"/>
      <c r="EQ72" s="98"/>
      <c r="ER72" s="98"/>
      <c r="ES72" s="98"/>
      <c r="ET72" s="98"/>
      <c r="EU72" s="98"/>
      <c r="EV72" s="98"/>
      <c r="EW72" s="98"/>
      <c r="EX72" s="98"/>
    </row>
    <row r="73" spans="2:154" s="295" customFormat="1" x14ac:dyDescent="0.3">
      <c r="C73" s="872"/>
      <c r="D73" s="872"/>
      <c r="E73" s="872"/>
      <c r="F73" s="872"/>
      <c r="G73" s="872"/>
      <c r="H73" s="872"/>
      <c r="I73" s="872"/>
      <c r="J73" s="872"/>
      <c r="K73" s="872"/>
      <c r="L73" s="872"/>
      <c r="M73" s="872"/>
      <c r="N73" s="872"/>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98"/>
    </row>
    <row r="74" spans="2:154" s="295" customFormat="1" x14ac:dyDescent="0.3">
      <c r="C74" s="872"/>
      <c r="D74" s="872"/>
      <c r="E74" s="872"/>
      <c r="F74" s="872"/>
      <c r="G74" s="872"/>
      <c r="H74" s="872"/>
      <c r="I74" s="872"/>
      <c r="J74" s="872"/>
      <c r="K74" s="872"/>
      <c r="L74" s="872"/>
      <c r="M74" s="872"/>
      <c r="N74" s="872"/>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98"/>
    </row>
    <row r="75" spans="2:154" x14ac:dyDescent="0.3">
      <c r="C75" s="872"/>
      <c r="D75" s="872"/>
      <c r="E75" s="872"/>
      <c r="F75" s="872"/>
      <c r="G75" s="872"/>
      <c r="H75" s="872"/>
      <c r="I75" s="872"/>
      <c r="J75" s="872"/>
      <c r="K75" s="872"/>
      <c r="L75" s="872"/>
      <c r="M75" s="872"/>
      <c r="N75" s="872"/>
    </row>
    <row r="76" spans="2:154" x14ac:dyDescent="0.3">
      <c r="C76" s="872"/>
      <c r="D76" s="872"/>
      <c r="E76" s="872"/>
      <c r="F76" s="872"/>
      <c r="G76" s="872"/>
      <c r="H76" s="872"/>
      <c r="I76" s="872"/>
      <c r="J76" s="872"/>
      <c r="K76" s="872"/>
      <c r="L76" s="872"/>
      <c r="M76" s="872"/>
      <c r="N76" s="872"/>
    </row>
    <row r="77" spans="2:154" x14ac:dyDescent="0.3">
      <c r="C77" s="872"/>
      <c r="D77" s="872"/>
      <c r="E77" s="872"/>
      <c r="F77" s="872"/>
      <c r="G77" s="872"/>
      <c r="H77" s="872"/>
      <c r="I77" s="872"/>
      <c r="J77" s="872"/>
      <c r="K77" s="872"/>
      <c r="L77" s="872"/>
      <c r="M77" s="872"/>
      <c r="N77" s="872"/>
    </row>
    <row r="78" spans="2:154" x14ac:dyDescent="0.3">
      <c r="C78" s="872"/>
      <c r="D78" s="872"/>
      <c r="E78" s="872"/>
      <c r="F78" s="872"/>
      <c r="G78" s="872"/>
      <c r="H78" s="872"/>
      <c r="I78" s="872"/>
      <c r="J78" s="872"/>
      <c r="K78" s="872"/>
      <c r="L78" s="872"/>
      <c r="M78" s="872"/>
      <c r="N78" s="872"/>
    </row>
    <row r="79" spans="2:154" x14ac:dyDescent="0.3">
      <c r="C79" s="872"/>
      <c r="D79" s="872"/>
      <c r="E79" s="872"/>
      <c r="F79" s="872"/>
      <c r="G79" s="872"/>
      <c r="H79" s="872"/>
      <c r="I79" s="872"/>
      <c r="J79" s="872"/>
      <c r="K79" s="872"/>
      <c r="L79" s="872"/>
      <c r="M79" s="872"/>
      <c r="N79" s="872"/>
    </row>
    <row r="80" spans="2:154" x14ac:dyDescent="0.3">
      <c r="C80" s="872"/>
      <c r="D80" s="872"/>
      <c r="E80" s="872"/>
      <c r="F80" s="872"/>
      <c r="G80" s="872"/>
      <c r="H80" s="872"/>
      <c r="I80" s="872"/>
      <c r="J80" s="872"/>
      <c r="K80" s="872"/>
      <c r="L80" s="872"/>
      <c r="M80" s="872"/>
      <c r="N80" s="872"/>
    </row>
    <row r="81" spans="3:14" x14ac:dyDescent="0.3">
      <c r="C81" s="872"/>
      <c r="D81" s="872"/>
      <c r="E81" s="872"/>
      <c r="F81" s="872"/>
      <c r="G81" s="872"/>
      <c r="H81" s="872"/>
      <c r="I81" s="872"/>
      <c r="J81" s="872"/>
      <c r="K81" s="872"/>
      <c r="L81" s="872"/>
      <c r="M81" s="872"/>
      <c r="N81" s="872"/>
    </row>
    <row r="82" spans="3:14" x14ac:dyDescent="0.3">
      <c r="C82" s="872"/>
      <c r="D82" s="872"/>
      <c r="E82" s="872"/>
      <c r="F82" s="872"/>
      <c r="G82" s="872"/>
      <c r="H82" s="872"/>
      <c r="I82" s="872"/>
      <c r="J82" s="872"/>
      <c r="K82" s="872"/>
      <c r="L82" s="872"/>
      <c r="M82" s="872"/>
      <c r="N82" s="872"/>
    </row>
    <row r="83" spans="3:14" x14ac:dyDescent="0.3">
      <c r="C83" s="872"/>
      <c r="D83" s="872"/>
      <c r="E83" s="872"/>
      <c r="F83" s="872"/>
      <c r="G83" s="872"/>
      <c r="H83" s="872"/>
      <c r="I83" s="872"/>
      <c r="J83" s="872"/>
      <c r="K83" s="872"/>
      <c r="L83" s="872"/>
      <c r="M83" s="872"/>
      <c r="N83" s="872"/>
    </row>
    <row r="84" spans="3:14" x14ac:dyDescent="0.3">
      <c r="C84" s="872"/>
      <c r="D84" s="872"/>
      <c r="E84" s="872"/>
      <c r="F84" s="872"/>
      <c r="G84" s="872"/>
      <c r="H84" s="872"/>
      <c r="I84" s="872"/>
      <c r="J84" s="872"/>
      <c r="K84" s="872"/>
      <c r="L84" s="872"/>
      <c r="M84" s="872"/>
      <c r="N84" s="872"/>
    </row>
    <row r="85" spans="3:14" x14ac:dyDescent="0.3">
      <c r="C85" s="872"/>
      <c r="D85" s="872"/>
      <c r="E85" s="872"/>
      <c r="F85" s="872"/>
      <c r="G85" s="872"/>
      <c r="H85" s="872"/>
      <c r="I85" s="872"/>
      <c r="J85" s="872"/>
      <c r="K85" s="872"/>
      <c r="L85" s="872"/>
      <c r="M85" s="872"/>
      <c r="N85" s="872"/>
    </row>
    <row r="86" spans="3:14" x14ac:dyDescent="0.3">
      <c r="C86" s="872"/>
      <c r="D86" s="872"/>
      <c r="E86" s="872"/>
      <c r="F86" s="872"/>
      <c r="G86" s="872"/>
      <c r="H86" s="872"/>
      <c r="I86" s="872"/>
      <c r="J86" s="872"/>
      <c r="K86" s="872"/>
      <c r="L86" s="872"/>
      <c r="M86" s="872"/>
      <c r="N86" s="872"/>
    </row>
    <row r="87" spans="3:14" x14ac:dyDescent="0.3">
      <c r="C87" s="872"/>
      <c r="D87" s="872"/>
      <c r="E87" s="872"/>
      <c r="F87" s="872"/>
      <c r="G87" s="872"/>
      <c r="H87" s="872"/>
      <c r="I87" s="872"/>
      <c r="J87" s="872"/>
      <c r="K87" s="872"/>
      <c r="L87" s="872"/>
      <c r="M87" s="872"/>
      <c r="N87" s="872"/>
    </row>
    <row r="88" spans="3:14" x14ac:dyDescent="0.3">
      <c r="C88" s="872"/>
      <c r="D88" s="872"/>
      <c r="E88" s="872"/>
      <c r="F88" s="872"/>
      <c r="G88" s="872"/>
      <c r="H88" s="872"/>
      <c r="I88" s="872"/>
      <c r="J88" s="872"/>
      <c r="K88" s="872"/>
      <c r="L88" s="872"/>
      <c r="M88" s="872"/>
      <c r="N88" s="872"/>
    </row>
    <row r="89" spans="3:14" x14ac:dyDescent="0.3">
      <c r="C89" s="872"/>
      <c r="D89" s="872"/>
      <c r="E89" s="872"/>
      <c r="F89" s="872"/>
      <c r="G89" s="872"/>
      <c r="H89" s="872"/>
      <c r="I89" s="872"/>
      <c r="J89" s="872"/>
      <c r="K89" s="872"/>
      <c r="L89" s="872"/>
      <c r="M89" s="872"/>
      <c r="N89" s="872"/>
    </row>
    <row r="90" spans="3:14" x14ac:dyDescent="0.3">
      <c r="C90" s="872"/>
      <c r="D90" s="872"/>
      <c r="E90" s="872"/>
      <c r="F90" s="872"/>
      <c r="G90" s="872"/>
      <c r="H90" s="872"/>
      <c r="I90" s="872"/>
      <c r="J90" s="872"/>
      <c r="K90" s="872"/>
      <c r="L90" s="872"/>
      <c r="M90" s="872"/>
      <c r="N90" s="872"/>
    </row>
    <row r="91" spans="3:14" x14ac:dyDescent="0.3">
      <c r="C91" s="872"/>
      <c r="D91" s="872"/>
      <c r="E91" s="872"/>
      <c r="F91" s="872"/>
      <c r="G91" s="872"/>
      <c r="H91" s="872"/>
      <c r="I91" s="872"/>
      <c r="J91" s="872"/>
      <c r="K91" s="872"/>
      <c r="L91" s="872"/>
      <c r="M91" s="872"/>
      <c r="N91" s="872"/>
    </row>
    <row r="92" spans="3:14" x14ac:dyDescent="0.3">
      <c r="C92" s="872"/>
      <c r="D92" s="872"/>
      <c r="E92" s="872"/>
      <c r="F92" s="872"/>
      <c r="G92" s="872"/>
      <c r="H92" s="872"/>
      <c r="I92" s="872"/>
      <c r="J92" s="872"/>
      <c r="K92" s="872"/>
      <c r="L92" s="872"/>
      <c r="M92" s="872"/>
      <c r="N92" s="872"/>
    </row>
    <row r="93" spans="3:14" x14ac:dyDescent="0.3">
      <c r="C93" s="872"/>
      <c r="D93" s="872"/>
      <c r="E93" s="872"/>
      <c r="F93" s="872"/>
      <c r="G93" s="872"/>
      <c r="H93" s="872"/>
      <c r="I93" s="872"/>
      <c r="J93" s="872"/>
      <c r="K93" s="872"/>
      <c r="L93" s="872"/>
      <c r="M93" s="872"/>
      <c r="N93" s="872"/>
    </row>
    <row r="94" spans="3:14" x14ac:dyDescent="0.3">
      <c r="C94" s="872"/>
      <c r="D94" s="872"/>
      <c r="E94" s="872"/>
      <c r="F94" s="872"/>
      <c r="G94" s="872"/>
      <c r="H94" s="872"/>
      <c r="I94" s="872"/>
      <c r="J94" s="872"/>
      <c r="K94" s="872"/>
      <c r="L94" s="872"/>
      <c r="M94" s="872"/>
      <c r="N94" s="872"/>
    </row>
    <row r="95" spans="3:14" x14ac:dyDescent="0.3">
      <c r="C95" s="872"/>
      <c r="D95" s="872"/>
      <c r="E95" s="872"/>
      <c r="F95" s="872"/>
      <c r="G95" s="872"/>
      <c r="H95" s="872"/>
      <c r="I95" s="872"/>
      <c r="J95" s="872"/>
      <c r="K95" s="872"/>
      <c r="L95" s="872"/>
      <c r="M95" s="872"/>
      <c r="N95" s="872"/>
    </row>
    <row r="96" spans="3:14" x14ac:dyDescent="0.3">
      <c r="C96" s="872"/>
      <c r="D96" s="872"/>
      <c r="E96" s="872"/>
      <c r="F96" s="872"/>
      <c r="G96" s="872"/>
      <c r="H96" s="872"/>
      <c r="I96" s="872"/>
      <c r="J96" s="872"/>
      <c r="K96" s="872"/>
      <c r="L96" s="872"/>
      <c r="M96" s="872"/>
      <c r="N96" s="872"/>
    </row>
    <row r="97" spans="3:14" x14ac:dyDescent="0.3">
      <c r="C97" s="872"/>
      <c r="D97" s="872"/>
      <c r="E97" s="872"/>
      <c r="F97" s="872"/>
      <c r="G97" s="872"/>
      <c r="H97" s="872"/>
      <c r="I97" s="872"/>
      <c r="J97" s="872"/>
      <c r="K97" s="872"/>
      <c r="L97" s="872"/>
      <c r="M97" s="872"/>
      <c r="N97" s="872"/>
    </row>
    <row r="98" spans="3:14" x14ac:dyDescent="0.3">
      <c r="C98" s="872"/>
      <c r="D98" s="872"/>
      <c r="E98" s="872"/>
      <c r="F98" s="872"/>
      <c r="G98" s="872"/>
      <c r="H98" s="872"/>
      <c r="I98" s="872"/>
      <c r="J98" s="872"/>
      <c r="K98" s="872"/>
      <c r="L98" s="872"/>
      <c r="M98" s="872"/>
      <c r="N98" s="872"/>
    </row>
    <row r="99" spans="3:14" x14ac:dyDescent="0.3">
      <c r="C99" s="872"/>
      <c r="D99" s="872"/>
      <c r="E99" s="872"/>
      <c r="F99" s="872"/>
      <c r="G99" s="872"/>
      <c r="H99" s="872"/>
      <c r="I99" s="872"/>
      <c r="J99" s="872"/>
      <c r="K99" s="872"/>
      <c r="L99" s="872"/>
      <c r="M99" s="872"/>
      <c r="N99" s="872"/>
    </row>
    <row r="100" spans="3:14" x14ac:dyDescent="0.3">
      <c r="C100" s="872"/>
      <c r="D100" s="872"/>
      <c r="E100" s="872"/>
      <c r="F100" s="872"/>
      <c r="G100" s="872"/>
      <c r="H100" s="872"/>
      <c r="I100" s="872"/>
      <c r="J100" s="872"/>
      <c r="K100" s="872"/>
      <c r="L100" s="872"/>
      <c r="M100" s="872"/>
      <c r="N100" s="872"/>
    </row>
    <row r="101" spans="3:14" x14ac:dyDescent="0.3">
      <c r="C101" s="872"/>
      <c r="D101" s="872"/>
      <c r="E101" s="872"/>
      <c r="F101" s="872"/>
      <c r="G101" s="872"/>
      <c r="H101" s="872"/>
      <c r="I101" s="872"/>
      <c r="J101" s="872"/>
      <c r="K101" s="872"/>
      <c r="L101" s="872"/>
      <c r="M101" s="872"/>
      <c r="N101" s="872"/>
    </row>
    <row r="102" spans="3:14" x14ac:dyDescent="0.3">
      <c r="C102" s="872"/>
      <c r="D102" s="872"/>
      <c r="E102" s="872"/>
      <c r="F102" s="872"/>
      <c r="G102" s="872"/>
      <c r="H102" s="872"/>
      <c r="I102" s="872"/>
      <c r="J102" s="872"/>
      <c r="K102" s="872"/>
      <c r="L102" s="872"/>
      <c r="M102" s="872"/>
      <c r="N102" s="872"/>
    </row>
    <row r="103" spans="3:14" x14ac:dyDescent="0.3">
      <c r="C103" s="872"/>
      <c r="D103" s="872"/>
      <c r="E103" s="872"/>
      <c r="F103" s="872"/>
      <c r="G103" s="872"/>
      <c r="H103" s="872"/>
      <c r="I103" s="872"/>
      <c r="J103" s="872"/>
      <c r="K103" s="872"/>
      <c r="L103" s="872"/>
      <c r="M103" s="872"/>
      <c r="N103" s="872"/>
    </row>
    <row r="104" spans="3:14" x14ac:dyDescent="0.3">
      <c r="C104" s="872"/>
      <c r="D104" s="872"/>
      <c r="E104" s="872"/>
      <c r="F104" s="872"/>
      <c r="G104" s="872"/>
      <c r="H104" s="872"/>
      <c r="I104" s="872"/>
      <c r="J104" s="872"/>
      <c r="K104" s="872"/>
      <c r="L104" s="872"/>
      <c r="M104" s="872"/>
      <c r="N104" s="872"/>
    </row>
    <row r="105" spans="3:14" x14ac:dyDescent="0.3">
      <c r="C105" s="872"/>
      <c r="D105" s="872"/>
      <c r="E105" s="872"/>
      <c r="F105" s="872"/>
      <c r="G105" s="872"/>
      <c r="H105" s="872"/>
      <c r="I105" s="872"/>
      <c r="J105" s="872"/>
      <c r="K105" s="872"/>
      <c r="L105" s="872"/>
      <c r="M105" s="872"/>
      <c r="N105" s="872"/>
    </row>
    <row r="106" spans="3:14" x14ac:dyDescent="0.3">
      <c r="C106" s="872"/>
      <c r="D106" s="872"/>
      <c r="E106" s="872"/>
      <c r="F106" s="872"/>
      <c r="G106" s="872"/>
      <c r="H106" s="872"/>
      <c r="I106" s="872"/>
      <c r="J106" s="872"/>
      <c r="K106" s="872"/>
      <c r="L106" s="872"/>
      <c r="M106" s="872"/>
      <c r="N106" s="872"/>
    </row>
    <row r="107" spans="3:14" x14ac:dyDescent="0.3">
      <c r="C107" s="872"/>
      <c r="D107" s="872"/>
      <c r="E107" s="872"/>
      <c r="F107" s="872"/>
      <c r="G107" s="872"/>
      <c r="H107" s="872"/>
      <c r="I107" s="872"/>
      <c r="J107" s="872"/>
      <c r="K107" s="872"/>
      <c r="L107" s="872"/>
      <c r="M107" s="872"/>
      <c r="N107" s="872"/>
    </row>
    <row r="108" spans="3:14" x14ac:dyDescent="0.3">
      <c r="C108" s="872"/>
      <c r="D108" s="872"/>
      <c r="E108" s="872"/>
      <c r="F108" s="872"/>
      <c r="G108" s="872"/>
      <c r="H108" s="872"/>
      <c r="I108" s="872"/>
      <c r="J108" s="872"/>
      <c r="K108" s="872"/>
      <c r="L108" s="872"/>
      <c r="M108" s="872"/>
      <c r="N108" s="872"/>
    </row>
    <row r="109" spans="3:14" x14ac:dyDescent="0.3">
      <c r="C109" s="872"/>
      <c r="D109" s="872"/>
      <c r="E109" s="872"/>
      <c r="F109" s="872"/>
      <c r="G109" s="872"/>
      <c r="H109" s="872"/>
      <c r="I109" s="872"/>
      <c r="J109" s="872"/>
      <c r="K109" s="872"/>
      <c r="L109" s="872"/>
      <c r="M109" s="872"/>
      <c r="N109" s="872"/>
    </row>
    <row r="110" spans="3:14" x14ac:dyDescent="0.3">
      <c r="C110" s="872"/>
      <c r="D110" s="872"/>
      <c r="E110" s="872"/>
      <c r="F110" s="872"/>
      <c r="G110" s="872"/>
      <c r="H110" s="872"/>
      <c r="I110" s="872"/>
      <c r="J110" s="872"/>
      <c r="K110" s="872"/>
      <c r="L110" s="872"/>
      <c r="M110" s="872"/>
      <c r="N110" s="872"/>
    </row>
    <row r="111" spans="3:14" x14ac:dyDescent="0.3">
      <c r="C111" s="872"/>
      <c r="D111" s="872"/>
      <c r="E111" s="872"/>
      <c r="F111" s="872"/>
      <c r="G111" s="872"/>
      <c r="H111" s="872"/>
      <c r="I111" s="872"/>
      <c r="J111" s="872"/>
      <c r="K111" s="872"/>
      <c r="L111" s="872"/>
      <c r="M111" s="872"/>
      <c r="N111" s="872"/>
    </row>
    <row r="112" spans="3:14" x14ac:dyDescent="0.3">
      <c r="C112" s="872"/>
      <c r="D112" s="872"/>
      <c r="E112" s="872"/>
      <c r="F112" s="872"/>
      <c r="G112" s="872"/>
      <c r="H112" s="872"/>
      <c r="I112" s="872"/>
      <c r="J112" s="872"/>
      <c r="K112" s="872"/>
      <c r="L112" s="872"/>
      <c r="M112" s="872"/>
      <c r="N112" s="872"/>
    </row>
    <row r="113" spans="3:14" x14ac:dyDescent="0.3">
      <c r="C113" s="872"/>
      <c r="D113" s="872"/>
      <c r="E113" s="872"/>
      <c r="F113" s="872"/>
      <c r="G113" s="872"/>
      <c r="H113" s="872"/>
      <c r="I113" s="872"/>
      <c r="J113" s="872"/>
      <c r="K113" s="872"/>
      <c r="L113" s="872"/>
      <c r="M113" s="872"/>
      <c r="N113" s="872"/>
    </row>
    <row r="114" spans="3:14" x14ac:dyDescent="0.3">
      <c r="C114" s="872"/>
      <c r="D114" s="872"/>
      <c r="E114" s="872"/>
      <c r="F114" s="872"/>
      <c r="G114" s="872"/>
      <c r="H114" s="872"/>
      <c r="I114" s="872"/>
      <c r="J114" s="872"/>
      <c r="K114" s="872"/>
      <c r="L114" s="872"/>
      <c r="M114" s="872"/>
      <c r="N114" s="872"/>
    </row>
    <row r="115" spans="3:14" x14ac:dyDescent="0.3">
      <c r="C115" s="872"/>
      <c r="D115" s="872"/>
      <c r="E115" s="872"/>
      <c r="F115" s="872"/>
      <c r="G115" s="872"/>
      <c r="H115" s="872"/>
      <c r="I115" s="872"/>
      <c r="J115" s="872"/>
      <c r="K115" s="872"/>
      <c r="L115" s="872"/>
      <c r="M115" s="872"/>
      <c r="N115" s="872"/>
    </row>
    <row r="116" spans="3:14" x14ac:dyDescent="0.3">
      <c r="C116" s="872"/>
      <c r="D116" s="872"/>
      <c r="E116" s="872"/>
      <c r="F116" s="872"/>
      <c r="G116" s="872"/>
      <c r="H116" s="872"/>
      <c r="I116" s="872"/>
      <c r="J116" s="872"/>
      <c r="K116" s="872"/>
      <c r="L116" s="872"/>
      <c r="M116" s="872"/>
      <c r="N116" s="872"/>
    </row>
    <row r="117" spans="3:14" x14ac:dyDescent="0.3">
      <c r="C117" s="872"/>
      <c r="D117" s="872"/>
      <c r="E117" s="872"/>
      <c r="F117" s="872"/>
      <c r="G117" s="872"/>
      <c r="H117" s="872"/>
      <c r="I117" s="872"/>
      <c r="J117" s="872"/>
      <c r="K117" s="872"/>
      <c r="L117" s="872"/>
      <c r="M117" s="872"/>
      <c r="N117" s="872"/>
    </row>
    <row r="118" spans="3:14" x14ac:dyDescent="0.3">
      <c r="C118" s="872"/>
      <c r="D118" s="872"/>
      <c r="E118" s="872"/>
      <c r="F118" s="872"/>
      <c r="G118" s="872"/>
      <c r="H118" s="872"/>
      <c r="I118" s="872"/>
      <c r="J118" s="872"/>
      <c r="K118" s="872"/>
      <c r="L118" s="872"/>
      <c r="M118" s="872"/>
      <c r="N118" s="872"/>
    </row>
    <row r="119" spans="3:14" x14ac:dyDescent="0.3">
      <c r="C119" s="872"/>
      <c r="D119" s="872"/>
      <c r="E119" s="872"/>
      <c r="F119" s="872"/>
      <c r="G119" s="872"/>
      <c r="H119" s="872"/>
      <c r="I119" s="872"/>
      <c r="J119" s="872"/>
      <c r="K119" s="872"/>
      <c r="L119" s="872"/>
      <c r="M119" s="872"/>
      <c r="N119" s="872"/>
    </row>
    <row r="120" spans="3:14" x14ac:dyDescent="0.3">
      <c r="C120" s="872"/>
      <c r="D120" s="872"/>
      <c r="E120" s="872"/>
      <c r="F120" s="872"/>
      <c r="G120" s="872"/>
      <c r="H120" s="872"/>
      <c r="I120" s="872"/>
      <c r="J120" s="872"/>
      <c r="K120" s="872"/>
      <c r="L120" s="872"/>
      <c r="M120" s="872"/>
      <c r="N120" s="872"/>
    </row>
    <row r="121" spans="3:14" x14ac:dyDescent="0.3">
      <c r="C121" s="872"/>
      <c r="D121" s="872"/>
      <c r="E121" s="872"/>
      <c r="F121" s="872"/>
      <c r="G121" s="872"/>
      <c r="H121" s="872"/>
      <c r="I121" s="872"/>
      <c r="J121" s="872"/>
      <c r="K121" s="872"/>
      <c r="L121" s="872"/>
      <c r="M121" s="872"/>
      <c r="N121" s="872"/>
    </row>
    <row r="122" spans="3:14" x14ac:dyDescent="0.3">
      <c r="C122" s="872"/>
      <c r="D122" s="872"/>
      <c r="E122" s="872"/>
      <c r="F122" s="872"/>
      <c r="G122" s="872"/>
      <c r="H122" s="872"/>
      <c r="I122" s="872"/>
      <c r="J122" s="872"/>
      <c r="K122" s="872"/>
      <c r="L122" s="872"/>
      <c r="M122" s="872"/>
      <c r="N122" s="872"/>
    </row>
    <row r="123" spans="3:14" x14ac:dyDescent="0.3">
      <c r="C123" s="872"/>
      <c r="D123" s="872"/>
      <c r="E123" s="872"/>
      <c r="F123" s="872"/>
      <c r="G123" s="872"/>
      <c r="H123" s="872"/>
      <c r="I123" s="872"/>
      <c r="J123" s="872"/>
      <c r="K123" s="872"/>
      <c r="L123" s="872"/>
      <c r="M123" s="872"/>
      <c r="N123" s="872"/>
    </row>
    <row r="124" spans="3:14" x14ac:dyDescent="0.3">
      <c r="C124" s="872"/>
      <c r="D124" s="872"/>
      <c r="E124" s="872"/>
      <c r="F124" s="872"/>
      <c r="G124" s="872"/>
      <c r="H124" s="872"/>
      <c r="I124" s="872"/>
      <c r="J124" s="872"/>
      <c r="K124" s="872"/>
      <c r="L124" s="872"/>
      <c r="M124" s="872"/>
      <c r="N124" s="872"/>
    </row>
    <row r="125" spans="3:14" x14ac:dyDescent="0.3">
      <c r="C125" s="872"/>
      <c r="D125" s="872"/>
      <c r="E125" s="872"/>
      <c r="F125" s="872"/>
      <c r="G125" s="872"/>
      <c r="H125" s="872"/>
      <c r="I125" s="872"/>
      <c r="J125" s="872"/>
      <c r="K125" s="872"/>
      <c r="L125" s="872"/>
      <c r="M125" s="872"/>
      <c r="N125" s="872"/>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A5464-BE6F-42A4-8452-C495D418AC71}">
  <sheetPr codeName="Sheet91"/>
  <dimension ref="A1:CX56"/>
  <sheetViews>
    <sheetView showGridLines="0" workbookViewId="0">
      <selection activeCell="N9" sqref="N9"/>
    </sheetView>
  </sheetViews>
  <sheetFormatPr defaultColWidth="9" defaultRowHeight="14.25" x14ac:dyDescent="0.45"/>
  <cols>
    <col min="1" max="1" width="9" style="519"/>
    <col min="2" max="2" width="26.46484375" style="519" bestFit="1" customWidth="1"/>
    <col min="3" max="14" width="5.53125" style="519" customWidth="1"/>
    <col min="15" max="16" width="9" style="519"/>
    <col min="17" max="17" width="5.46484375" style="519" customWidth="1"/>
    <col min="18" max="32" width="8.265625" style="519" customWidth="1"/>
    <col min="33" max="38" width="8.265625" style="726" customWidth="1"/>
    <col min="39" max="39" width="3.46484375" style="519" customWidth="1"/>
    <col min="40" max="41" width="9.53125" style="519" bestFit="1" customWidth="1"/>
    <col min="42" max="42" width="6" style="519" customWidth="1"/>
    <col min="43" max="52" width="7.46484375" style="519" customWidth="1"/>
    <col min="53" max="53" width="9" style="519"/>
    <col min="54" max="54" width="30.265625" style="519" bestFit="1" customWidth="1"/>
    <col min="55" max="55" width="6.265625" style="519" hidden="1" customWidth="1"/>
    <col min="56" max="67" width="6.265625" style="850" customWidth="1"/>
    <col min="68" max="69" width="9.73046875" style="519" customWidth="1"/>
    <col min="70" max="70" width="4.46484375" style="519" customWidth="1"/>
    <col min="71" max="84" width="6.265625" style="519" hidden="1" customWidth="1"/>
    <col min="85" max="86" width="6.265625" style="850" hidden="1" customWidth="1"/>
    <col min="87" max="91" width="6.265625" style="850" customWidth="1"/>
    <col min="92" max="92" width="9" style="519"/>
    <col min="93" max="102" width="7.265625" style="850" customWidth="1"/>
    <col min="103" max="16384" width="9" style="519"/>
  </cols>
  <sheetData>
    <row r="1" spans="1:102" x14ac:dyDescent="0.45">
      <c r="A1" s="15"/>
      <c r="B1" s="39" t="s">
        <v>51</v>
      </c>
      <c r="C1" s="15"/>
      <c r="D1" s="15"/>
      <c r="E1" s="15"/>
      <c r="F1" s="15"/>
      <c r="G1" s="15"/>
      <c r="H1" s="15"/>
      <c r="I1" s="15"/>
      <c r="J1" s="15"/>
      <c r="K1" s="15"/>
      <c r="L1" s="15"/>
      <c r="M1" s="15"/>
      <c r="N1" s="15"/>
      <c r="O1" s="15"/>
      <c r="P1" s="15"/>
      <c r="Q1" s="15"/>
      <c r="R1" s="104"/>
      <c r="S1" s="104"/>
      <c r="T1" s="104"/>
      <c r="U1" s="104"/>
      <c r="V1" s="104"/>
      <c r="W1" s="104"/>
      <c r="X1" s="104"/>
      <c r="Y1" s="104"/>
      <c r="Z1" s="104"/>
      <c r="AA1" s="104"/>
      <c r="AB1" s="104"/>
      <c r="AC1" s="104"/>
      <c r="AD1" s="104"/>
      <c r="AE1" s="104"/>
      <c r="AF1" s="104"/>
      <c r="AG1" s="724"/>
      <c r="AH1" s="724"/>
      <c r="AI1" s="724"/>
      <c r="AJ1" s="724"/>
      <c r="AK1" s="724"/>
      <c r="AL1" s="724"/>
      <c r="AM1" s="104"/>
      <c r="AN1" s="104"/>
      <c r="AO1" s="104"/>
      <c r="AQ1" s="15"/>
      <c r="AR1" s="15"/>
      <c r="AS1" s="15"/>
      <c r="AT1" s="15"/>
      <c r="AU1" s="15"/>
      <c r="AV1" s="15"/>
      <c r="AW1" s="15"/>
      <c r="AX1" s="15"/>
      <c r="AY1" s="15"/>
      <c r="AZ1" s="15"/>
      <c r="BB1" s="39" t="s">
        <v>52</v>
      </c>
      <c r="BC1" s="15"/>
      <c r="BD1" s="24"/>
      <c r="BE1" s="24"/>
      <c r="BF1" s="24"/>
      <c r="BG1" s="24"/>
      <c r="BH1" s="24"/>
      <c r="BI1" s="24"/>
      <c r="BJ1" s="24"/>
      <c r="BK1" s="24"/>
      <c r="BL1" s="24"/>
      <c r="BM1" s="24"/>
      <c r="BN1" s="24"/>
      <c r="BO1" s="24"/>
      <c r="BP1" s="15"/>
      <c r="BQ1" s="15"/>
      <c r="BR1" s="15"/>
      <c r="BS1" s="15"/>
      <c r="BT1" s="15"/>
      <c r="BU1" s="15"/>
      <c r="BV1" s="15"/>
      <c r="BW1" s="15"/>
      <c r="BX1" s="15"/>
      <c r="BY1" s="15"/>
      <c r="BZ1" s="15"/>
      <c r="CA1" s="15"/>
      <c r="CB1" s="15"/>
      <c r="CC1" s="15"/>
      <c r="CD1" s="15"/>
      <c r="CE1" s="15"/>
      <c r="CF1" s="15"/>
      <c r="CG1" s="24"/>
      <c r="CH1" s="24"/>
      <c r="CI1" s="24"/>
      <c r="CJ1" s="24"/>
      <c r="CK1" s="24"/>
      <c r="CL1" s="24"/>
      <c r="CM1" s="24"/>
      <c r="CN1" s="15"/>
      <c r="CO1" s="24"/>
      <c r="CP1" s="24"/>
    </row>
    <row r="2" spans="1:102" x14ac:dyDescent="0.45">
      <c r="A2" s="15"/>
      <c r="B2" s="1"/>
      <c r="C2" s="2"/>
      <c r="D2" s="2"/>
      <c r="E2" s="2"/>
      <c r="F2" s="2"/>
      <c r="G2" s="2"/>
      <c r="H2" s="2"/>
      <c r="I2" s="2"/>
      <c r="J2" s="2"/>
      <c r="K2" s="2"/>
      <c r="L2" s="2"/>
      <c r="M2" s="2"/>
      <c r="N2" s="2"/>
      <c r="O2" s="2"/>
      <c r="P2" s="2"/>
      <c r="Q2" s="2"/>
      <c r="R2" s="104"/>
      <c r="S2" s="104"/>
      <c r="T2" s="104"/>
      <c r="U2" s="104"/>
      <c r="V2" s="104"/>
      <c r="W2" s="104"/>
      <c r="X2" s="104"/>
      <c r="Y2" s="104"/>
      <c r="Z2" s="104"/>
      <c r="AA2" s="104"/>
      <c r="AB2" s="104"/>
      <c r="AC2" s="104"/>
      <c r="AD2" s="104"/>
      <c r="AE2" s="104"/>
      <c r="AF2" s="104"/>
      <c r="AG2" s="724"/>
      <c r="AH2" s="724"/>
      <c r="AI2" s="724"/>
      <c r="AJ2" s="724"/>
      <c r="AK2" s="724"/>
      <c r="AL2" s="724"/>
      <c r="AM2" s="104"/>
      <c r="AN2" s="104"/>
      <c r="AO2" s="104"/>
      <c r="AQ2" s="15"/>
      <c r="AR2" s="15"/>
      <c r="AS2" s="15"/>
      <c r="AT2" s="15"/>
      <c r="AU2" s="15"/>
      <c r="AV2" s="15"/>
      <c r="AW2" s="15"/>
      <c r="AX2" s="15"/>
      <c r="AY2" s="15"/>
      <c r="AZ2" s="15"/>
      <c r="BB2" s="15"/>
      <c r="BC2" s="15"/>
      <c r="BD2" s="24"/>
      <c r="BE2" s="24"/>
      <c r="BF2" s="24"/>
      <c r="BG2" s="24"/>
      <c r="BH2" s="24"/>
      <c r="BI2" s="24"/>
      <c r="BJ2" s="24"/>
      <c r="BK2" s="24"/>
      <c r="BL2" s="24"/>
      <c r="BM2" s="24"/>
      <c r="BN2" s="24"/>
      <c r="BO2" s="24"/>
      <c r="BP2" s="15"/>
      <c r="BQ2" s="15"/>
      <c r="BR2" s="15"/>
      <c r="BS2" s="15"/>
      <c r="BT2" s="15"/>
      <c r="BU2" s="15"/>
      <c r="BV2" s="15"/>
      <c r="BW2" s="15"/>
      <c r="BX2" s="15"/>
      <c r="BY2" s="15"/>
      <c r="BZ2" s="15"/>
      <c r="CA2" s="15"/>
      <c r="CB2" s="15"/>
      <c r="CC2" s="15"/>
      <c r="CD2" s="15"/>
      <c r="CE2" s="15"/>
      <c r="CF2" s="15"/>
      <c r="CG2" s="24"/>
      <c r="CH2" s="24"/>
      <c r="CI2" s="24"/>
      <c r="CJ2" s="24"/>
      <c r="CK2" s="24"/>
      <c r="CL2" s="24"/>
      <c r="CM2" s="24"/>
      <c r="CN2" s="15"/>
      <c r="CO2" s="24"/>
      <c r="CP2" s="24"/>
    </row>
    <row r="3" spans="1:102" x14ac:dyDescent="0.45">
      <c r="A3" s="15"/>
      <c r="B3" s="16" t="s">
        <v>228</v>
      </c>
      <c r="C3" s="15"/>
      <c r="D3" s="15"/>
      <c r="E3" s="15"/>
      <c r="F3" s="15"/>
      <c r="G3" s="15"/>
      <c r="H3" s="15"/>
      <c r="I3" s="15"/>
      <c r="J3" s="15"/>
      <c r="K3" s="15"/>
      <c r="L3" s="15"/>
      <c r="M3" s="15"/>
      <c r="N3" s="15"/>
      <c r="O3" s="15"/>
      <c r="P3" s="15"/>
      <c r="Q3" s="15"/>
      <c r="R3" s="102"/>
      <c r="S3" s="102"/>
      <c r="T3" s="102"/>
      <c r="U3" s="102"/>
      <c r="V3" s="102"/>
      <c r="W3" s="102"/>
      <c r="X3" s="102"/>
      <c r="Y3" s="102"/>
      <c r="Z3" s="102"/>
      <c r="AA3" s="102"/>
      <c r="AB3" s="102"/>
      <c r="AC3" s="102"/>
      <c r="AD3" s="102"/>
      <c r="AE3" s="102"/>
      <c r="AF3" s="102"/>
      <c r="AG3" s="725"/>
      <c r="AH3" s="725"/>
      <c r="AI3" s="725"/>
      <c r="AJ3" s="725"/>
      <c r="AK3" s="725"/>
      <c r="AL3" s="725"/>
      <c r="AM3" s="102"/>
      <c r="AN3" s="102"/>
      <c r="AO3" s="102"/>
      <c r="AQ3" s="21"/>
      <c r="AR3" s="21"/>
      <c r="AS3" s="21"/>
      <c r="AT3" s="21"/>
      <c r="AU3" s="21"/>
      <c r="AV3" s="21"/>
      <c r="AW3" s="21"/>
      <c r="AX3" s="21"/>
      <c r="AY3" s="21"/>
      <c r="AZ3" s="21"/>
      <c r="BB3" s="15"/>
      <c r="BC3" s="15"/>
      <c r="BD3" s="24"/>
      <c r="BE3" s="24"/>
      <c r="BF3" s="24"/>
      <c r="BG3" s="24"/>
      <c r="BH3" s="24"/>
      <c r="BI3" s="24"/>
      <c r="BJ3" s="24"/>
      <c r="BK3" s="24"/>
      <c r="BL3" s="24"/>
      <c r="BM3" s="24"/>
      <c r="BN3" s="24"/>
      <c r="BO3" s="24"/>
      <c r="BP3" s="15"/>
      <c r="BQ3" s="15"/>
      <c r="BR3" s="15"/>
      <c r="BS3" s="15"/>
      <c r="BT3" s="15"/>
      <c r="BU3" s="15"/>
      <c r="BV3" s="15"/>
      <c r="BW3" s="15"/>
      <c r="BX3" s="15"/>
      <c r="BY3" s="15"/>
      <c r="BZ3" s="15"/>
      <c r="CA3" s="15"/>
      <c r="CB3" s="15"/>
      <c r="CC3" s="15"/>
      <c r="CD3" s="15"/>
      <c r="CE3" s="15"/>
      <c r="CF3" s="15"/>
      <c r="CG3" s="24"/>
      <c r="CH3" s="24"/>
      <c r="CI3" s="24"/>
      <c r="CJ3" s="24"/>
      <c r="CK3" s="24"/>
      <c r="CL3" s="24"/>
      <c r="CM3" s="24"/>
      <c r="CN3" s="15"/>
      <c r="CO3" s="24"/>
      <c r="CP3" s="24"/>
    </row>
    <row r="4" spans="1:102" ht="20.25" x14ac:dyDescent="0.45">
      <c r="A4" s="200"/>
      <c r="B4" s="275" t="s">
        <v>121</v>
      </c>
      <c r="C4" s="200">
        <v>2013</v>
      </c>
      <c r="D4" s="200">
        <v>2014</v>
      </c>
      <c r="E4" s="200">
        <v>2015</v>
      </c>
      <c r="F4" s="200">
        <v>2016</v>
      </c>
      <c r="G4" s="200">
        <v>2017</v>
      </c>
      <c r="H4" s="200">
        <v>2018</v>
      </c>
      <c r="I4" s="200">
        <v>2019</v>
      </c>
      <c r="J4" s="200">
        <v>2020</v>
      </c>
      <c r="K4" s="200">
        <v>2021</v>
      </c>
      <c r="L4" s="200">
        <v>2022</v>
      </c>
      <c r="M4" s="200">
        <v>2023</v>
      </c>
      <c r="N4" s="200" t="s">
        <v>213</v>
      </c>
      <c r="O4" s="202" t="s">
        <v>226</v>
      </c>
      <c r="P4" s="202" t="s">
        <v>227</v>
      </c>
      <c r="Q4" s="200"/>
      <c r="R4" s="200" t="s">
        <v>82</v>
      </c>
      <c r="S4" s="200" t="s">
        <v>88</v>
      </c>
      <c r="T4" s="200" t="s">
        <v>89</v>
      </c>
      <c r="U4" s="200" t="s">
        <v>87</v>
      </c>
      <c r="V4" s="200" t="s">
        <v>90</v>
      </c>
      <c r="W4" s="200" t="s">
        <v>107</v>
      </c>
      <c r="X4" s="200" t="s">
        <v>124</v>
      </c>
      <c r="Y4" s="200" t="s">
        <v>132</v>
      </c>
      <c r="Z4" s="200" t="s">
        <v>141</v>
      </c>
      <c r="AA4" s="200" t="s">
        <v>146</v>
      </c>
      <c r="AB4" s="200" t="s">
        <v>151</v>
      </c>
      <c r="AC4" s="200" t="s">
        <v>158</v>
      </c>
      <c r="AD4" s="200" t="s">
        <v>169</v>
      </c>
      <c r="AE4" s="200" t="s">
        <v>174</v>
      </c>
      <c r="AF4" s="200" t="s">
        <v>181</v>
      </c>
      <c r="AG4" s="467" t="s">
        <v>187</v>
      </c>
      <c r="AH4" s="467" t="s">
        <v>197</v>
      </c>
      <c r="AI4" s="467" t="s">
        <v>201</v>
      </c>
      <c r="AJ4" s="467" t="s">
        <v>208</v>
      </c>
      <c r="AK4" s="467" t="s">
        <v>219</v>
      </c>
      <c r="AL4" s="467" t="s">
        <v>229</v>
      </c>
      <c r="AM4" s="202"/>
      <c r="AN4" s="530" t="s">
        <v>231</v>
      </c>
      <c r="AO4" s="531" t="s">
        <v>232</v>
      </c>
      <c r="AQ4" s="200" t="s">
        <v>93</v>
      </c>
      <c r="AR4" s="200" t="s">
        <v>94</v>
      </c>
      <c r="AS4" s="200" t="s">
        <v>109</v>
      </c>
      <c r="AT4" s="200" t="s">
        <v>134</v>
      </c>
      <c r="AU4" s="200" t="s">
        <v>147</v>
      </c>
      <c r="AV4" s="200" t="s">
        <v>161</v>
      </c>
      <c r="AW4" s="200" t="s">
        <v>177</v>
      </c>
      <c r="AX4" s="200" t="s">
        <v>192</v>
      </c>
      <c r="AY4" s="200" t="s">
        <v>205</v>
      </c>
      <c r="AZ4" s="200" t="s">
        <v>222</v>
      </c>
      <c r="BA4" s="200"/>
      <c r="BB4" s="275" t="s">
        <v>121</v>
      </c>
      <c r="BC4" s="200">
        <v>2013</v>
      </c>
      <c r="BD4" s="527">
        <v>2014</v>
      </c>
      <c r="BE4" s="527">
        <v>2015</v>
      </c>
      <c r="BF4" s="527">
        <v>2016</v>
      </c>
      <c r="BG4" s="527">
        <v>2017</v>
      </c>
      <c r="BH4" s="527">
        <v>2018</v>
      </c>
      <c r="BI4" s="527">
        <v>2019</v>
      </c>
      <c r="BJ4" s="527">
        <v>2020</v>
      </c>
      <c r="BK4" s="527">
        <v>2021</v>
      </c>
      <c r="BL4" s="527">
        <v>2022</v>
      </c>
      <c r="BM4" s="527">
        <f>M4</f>
        <v>2023</v>
      </c>
      <c r="BN4" s="527" t="str">
        <f>N4</f>
        <v>2024f</v>
      </c>
      <c r="BO4" s="527"/>
      <c r="BP4" s="727" t="str">
        <f>O4</f>
        <v>2023/2022 Growth %</v>
      </c>
      <c r="BQ4" s="727" t="str">
        <f>P4</f>
        <v>2024f/2023 Growth %</v>
      </c>
      <c r="BR4" s="200"/>
      <c r="BS4" s="202" t="s">
        <v>82</v>
      </c>
      <c r="BT4" s="202" t="s">
        <v>88</v>
      </c>
      <c r="BU4" s="202" t="s">
        <v>89</v>
      </c>
      <c r="BV4" s="202" t="s">
        <v>87</v>
      </c>
      <c r="BW4" s="202" t="s">
        <v>90</v>
      </c>
      <c r="BX4" s="202" t="str">
        <f t="shared" ref="BX4:CM4" si="0">W4</f>
        <v>Q2 2020</v>
      </c>
      <c r="BY4" s="202" t="str">
        <f t="shared" si="0"/>
        <v>Q3 2020</v>
      </c>
      <c r="BZ4" s="202" t="str">
        <f t="shared" si="0"/>
        <v>Q4 2020</v>
      </c>
      <c r="CA4" s="202" t="str">
        <f t="shared" si="0"/>
        <v>Q1 2021</v>
      </c>
      <c r="CB4" s="202" t="str">
        <f t="shared" si="0"/>
        <v>Q2 2021</v>
      </c>
      <c r="CC4" s="202" t="str">
        <f t="shared" si="0"/>
        <v>Q3 2021</v>
      </c>
      <c r="CD4" s="202" t="str">
        <f t="shared" si="0"/>
        <v>Q4 2021</v>
      </c>
      <c r="CE4" s="202" t="str">
        <f t="shared" si="0"/>
        <v>Q1 2022</v>
      </c>
      <c r="CF4" s="202" t="str">
        <f t="shared" si="0"/>
        <v>Q2 2022</v>
      </c>
      <c r="CG4" s="112" t="str">
        <f t="shared" si="0"/>
        <v>Q3 2022</v>
      </c>
      <c r="CH4" s="112" t="str">
        <f t="shared" si="0"/>
        <v>Q4 2022</v>
      </c>
      <c r="CI4" s="852" t="str">
        <f t="shared" si="0"/>
        <v>Q1 2023</v>
      </c>
      <c r="CJ4" s="852" t="str">
        <f t="shared" si="0"/>
        <v>Q2 2023</v>
      </c>
      <c r="CK4" s="852" t="str">
        <f t="shared" si="0"/>
        <v>Q3 2023</v>
      </c>
      <c r="CL4" s="852" t="str">
        <f t="shared" si="0"/>
        <v>Q4 2023</v>
      </c>
      <c r="CM4" s="852" t="str">
        <f t="shared" si="0"/>
        <v>Q1 2024</v>
      </c>
      <c r="CN4" s="202"/>
      <c r="CO4" s="527" t="str">
        <f>AQ4</f>
        <v>H1 2019</v>
      </c>
      <c r="CP4" s="527" t="str">
        <f t="shared" ref="CP4:CX4" si="1">AR4</f>
        <v>H2 2019</v>
      </c>
      <c r="CQ4" s="527" t="str">
        <f t="shared" si="1"/>
        <v>H1 2020</v>
      </c>
      <c r="CR4" s="527" t="str">
        <f t="shared" si="1"/>
        <v>H2 2020</v>
      </c>
      <c r="CS4" s="527" t="str">
        <f t="shared" si="1"/>
        <v>H1 2021</v>
      </c>
      <c r="CT4" s="527" t="str">
        <f t="shared" si="1"/>
        <v>H2 2021</v>
      </c>
      <c r="CU4" s="527" t="str">
        <f t="shared" si="1"/>
        <v>H1 2022</v>
      </c>
      <c r="CV4" s="527" t="str">
        <f t="shared" si="1"/>
        <v>H2 2022</v>
      </c>
      <c r="CW4" s="527" t="str">
        <f t="shared" si="1"/>
        <v>H1 2023</v>
      </c>
      <c r="CX4" s="527" t="str">
        <f t="shared" si="1"/>
        <v>H2 2023</v>
      </c>
    </row>
    <row r="5" spans="1:102" x14ac:dyDescent="0.45">
      <c r="A5" s="15"/>
      <c r="B5" s="49"/>
      <c r="C5" s="13"/>
      <c r="D5" s="13"/>
      <c r="E5" s="13"/>
      <c r="F5" s="13"/>
      <c r="G5" s="13"/>
      <c r="H5" s="13"/>
      <c r="I5" s="13"/>
      <c r="J5" s="13"/>
      <c r="K5" s="13"/>
      <c r="L5" s="13"/>
      <c r="M5" s="13"/>
      <c r="N5" s="13"/>
      <c r="O5" s="208"/>
      <c r="P5" s="208"/>
      <c r="Q5" s="15"/>
      <c r="R5" s="106"/>
      <c r="S5" s="106"/>
      <c r="T5" s="106"/>
      <c r="U5" s="106"/>
      <c r="V5" s="15"/>
      <c r="W5" s="15"/>
      <c r="X5" s="15"/>
      <c r="Y5" s="15"/>
      <c r="Z5" s="15"/>
      <c r="AA5" s="15"/>
      <c r="AB5" s="15"/>
      <c r="AC5" s="15"/>
      <c r="AD5" s="15"/>
      <c r="AE5" s="15"/>
      <c r="AF5" s="15"/>
      <c r="AG5" s="625"/>
      <c r="AH5" s="625"/>
      <c r="AI5" s="625"/>
      <c r="AJ5" s="625"/>
      <c r="AK5" s="625"/>
      <c r="AL5" s="625"/>
      <c r="AM5" s="15"/>
      <c r="AN5" s="15"/>
      <c r="AO5" s="15"/>
      <c r="AQ5" s="36"/>
      <c r="AR5" s="36"/>
      <c r="AS5" s="36"/>
      <c r="AT5" s="36"/>
      <c r="AU5" s="36"/>
      <c r="AV5" s="36"/>
      <c r="AW5" s="36"/>
      <c r="AX5" s="36"/>
      <c r="AY5" s="36"/>
      <c r="AZ5" s="36"/>
      <c r="BB5" s="49"/>
      <c r="BC5" s="13"/>
      <c r="BD5" s="7"/>
      <c r="BE5" s="7"/>
      <c r="BF5" s="7"/>
      <c r="BG5" s="7"/>
      <c r="BH5" s="7"/>
      <c r="BI5" s="7"/>
      <c r="BJ5" s="7"/>
      <c r="BK5" s="7"/>
      <c r="BL5" s="7"/>
      <c r="BM5" s="7"/>
      <c r="BN5" s="7"/>
      <c r="BO5" s="7"/>
      <c r="BP5" s="208"/>
      <c r="BQ5" s="208"/>
      <c r="BR5" s="15"/>
      <c r="BS5" s="36"/>
      <c r="BT5" s="36"/>
      <c r="BU5" s="36"/>
      <c r="BV5" s="36"/>
      <c r="BW5" s="15"/>
      <c r="BX5" s="15"/>
      <c r="BY5" s="15"/>
      <c r="BZ5" s="15"/>
      <c r="CA5" s="15"/>
      <c r="CB5" s="15"/>
      <c r="CC5" s="15"/>
      <c r="CD5" s="15"/>
      <c r="CE5" s="15"/>
      <c r="CF5" s="15"/>
      <c r="CG5" s="24"/>
      <c r="CH5" s="24"/>
      <c r="CI5" s="24"/>
      <c r="CJ5" s="24"/>
      <c r="CK5" s="24"/>
      <c r="CL5" s="24"/>
      <c r="CM5" s="24"/>
      <c r="CN5" s="15"/>
      <c r="CO5" s="24"/>
      <c r="CP5" s="24"/>
      <c r="CQ5" s="24"/>
    </row>
    <row r="6" spans="1:102" x14ac:dyDescent="0.45">
      <c r="A6" s="15"/>
      <c r="B6" s="20" t="s">
        <v>104</v>
      </c>
      <c r="C6" s="520">
        <v>1120</v>
      </c>
      <c r="D6" s="520">
        <v>1255</v>
      </c>
      <c r="E6" s="520">
        <v>1185</v>
      </c>
      <c r="F6" s="520">
        <v>1210</v>
      </c>
      <c r="G6" s="520">
        <v>1325</v>
      </c>
      <c r="H6" s="520">
        <v>1420</v>
      </c>
      <c r="I6" s="50">
        <f>SUM(I7:I11)</f>
        <v>1564.9279302726131</v>
      </c>
      <c r="J6" s="50">
        <f t="shared" ref="J6:N6" si="2">SUM(J7:J11)</f>
        <v>1508.2685513824345</v>
      </c>
      <c r="K6" s="50">
        <f t="shared" si="2"/>
        <v>1618.976220488046</v>
      </c>
      <c r="L6" s="50">
        <f t="shared" si="2"/>
        <v>1323.1126969244001</v>
      </c>
      <c r="M6" s="50">
        <f t="shared" si="2"/>
        <v>1138.1700724568957</v>
      </c>
      <c r="N6" s="50">
        <f t="shared" si="2"/>
        <v>1201.060512114005</v>
      </c>
      <c r="O6" s="492">
        <f>IF(ISERROR(M6/L6),"N/A",IF(L6&lt;0,"N/A",IF(M6&lt;0,"N/A",IF(M6/L6-1&gt;300%,"&gt;±300%",IF(M6/L6-1&lt;-300%,"&gt;±300%",M6/L6-1)))))</f>
        <v>-0.13977843678577562</v>
      </c>
      <c r="P6" s="492">
        <f>IF(ISERROR(N6/M6),"N/A",IF(M6&lt;0,"N/A",IF(N6&lt;0,"N/A",IF(N6/M6-1&gt;300%,"&gt;±300%",IF(N6/M6-1&lt;-300%,"&gt;±300%",N6/M6-1)))))</f>
        <v>5.5255748836684493E-2</v>
      </c>
      <c r="Q6" s="198"/>
      <c r="R6" s="50">
        <f>SUM(R7:R11)</f>
        <v>391.41810047395097</v>
      </c>
      <c r="S6" s="50">
        <f t="shared" ref="S6:AL6" si="3">SUM(S7:S11)</f>
        <v>408.671553228476</v>
      </c>
      <c r="T6" s="50">
        <f t="shared" si="3"/>
        <v>382.48061683489851</v>
      </c>
      <c r="U6" s="50">
        <f t="shared" si="3"/>
        <v>382.35765973528754</v>
      </c>
      <c r="V6" s="50">
        <f t="shared" si="3"/>
        <v>305.79484747293844</v>
      </c>
      <c r="W6" s="50">
        <f t="shared" si="3"/>
        <v>244.63587797835081</v>
      </c>
      <c r="X6" s="50">
        <f t="shared" si="3"/>
        <v>366.95381696752622</v>
      </c>
      <c r="Y6" s="50">
        <f t="shared" si="3"/>
        <v>590.88400896361884</v>
      </c>
      <c r="Z6" s="50">
        <f t="shared" si="3"/>
        <v>397.50041630684251</v>
      </c>
      <c r="AA6" s="50">
        <f t="shared" si="3"/>
        <v>413.58744815972432</v>
      </c>
      <c r="AB6" s="50">
        <f t="shared" si="3"/>
        <v>390.86659861295328</v>
      </c>
      <c r="AC6" s="50">
        <f t="shared" si="3"/>
        <v>417.02175740852613</v>
      </c>
      <c r="AD6" s="50">
        <f t="shared" si="3"/>
        <v>337.87535386081606</v>
      </c>
      <c r="AE6" s="50">
        <f t="shared" si="3"/>
        <v>351.54933093576562</v>
      </c>
      <c r="AF6" s="50">
        <f t="shared" si="3"/>
        <v>312.69327889036259</v>
      </c>
      <c r="AG6" s="495">
        <f t="shared" si="3"/>
        <v>320.99473323745605</v>
      </c>
      <c r="AH6" s="495">
        <f t="shared" si="3"/>
        <v>287.1940507816937</v>
      </c>
      <c r="AI6" s="495">
        <f t="shared" si="3"/>
        <v>290.29851055958034</v>
      </c>
      <c r="AJ6" s="495">
        <f t="shared" si="3"/>
        <v>325.54268461560298</v>
      </c>
      <c r="AK6" s="495">
        <f t="shared" si="3"/>
        <v>235.13482650001873</v>
      </c>
      <c r="AL6" s="495">
        <f t="shared" si="3"/>
        <v>275.15169628001479</v>
      </c>
      <c r="AM6" s="50"/>
      <c r="AN6" s="284">
        <f>IF(ISERROR(AL6/AH6),"N/A",IF(AH6&lt;0,"N/A",IF(AL6&lt;0,"N/A",IF(AL6/AH6-1&gt;300%,"&gt;±300%",IF(AL6/AH6-1&lt;-300%,"&gt;±300%",AL6/AH6-1)))))</f>
        <v>-4.1931072279880688E-2</v>
      </c>
      <c r="AO6" s="284">
        <f>IF(ISERROR(AL6/AK6),"N/A",IF(AK6&lt;0,"N/A",IF(AL6&lt;0,"N/A",IF(AL6/AK6-1&gt;300%,"&gt;±300%",IF(AL6/AK6-1&lt;-300%,"&gt;±300%",AL6/AK6-1)))))</f>
        <v>0.17018691095507643</v>
      </c>
      <c r="AP6" s="869"/>
      <c r="AQ6" s="50">
        <f>R6+S6</f>
        <v>800.08965370242697</v>
      </c>
      <c r="AR6" s="50">
        <f t="shared" ref="AR6:AR23" si="4">T6+U6</f>
        <v>764.83827657018605</v>
      </c>
      <c r="AS6" s="50">
        <f t="shared" ref="AS6:AS23" si="5">V6+W6</f>
        <v>550.43072545128928</v>
      </c>
      <c r="AT6" s="50">
        <f t="shared" ref="AT6:AT23" si="6">X6+Y6</f>
        <v>957.83782593114506</v>
      </c>
      <c r="AU6" s="50">
        <f t="shared" ref="AU6:AU23" si="7">Z6+AA6</f>
        <v>811.08786446656677</v>
      </c>
      <c r="AV6" s="50">
        <f t="shared" ref="AV6:AV23" si="8">AB6+AC6</f>
        <v>807.88835602147947</v>
      </c>
      <c r="AW6" s="50">
        <f>AD6+AE6</f>
        <v>689.42468479658169</v>
      </c>
      <c r="AX6" s="50">
        <f>AF6+AG6</f>
        <v>633.68801212781864</v>
      </c>
      <c r="AY6" s="50">
        <f>AH6+AI6</f>
        <v>577.49256134127404</v>
      </c>
      <c r="AZ6" s="50">
        <f>AJ6+AK6</f>
        <v>560.67751111562166</v>
      </c>
      <c r="BB6" s="20" t="s">
        <v>27</v>
      </c>
      <c r="BC6" s="50">
        <f t="shared" ref="BC6:BN21" si="9">C6</f>
        <v>1120</v>
      </c>
      <c r="BD6" s="31">
        <f t="shared" si="9"/>
        <v>1255</v>
      </c>
      <c r="BE6" s="31">
        <f t="shared" si="9"/>
        <v>1185</v>
      </c>
      <c r="BF6" s="31">
        <f t="shared" si="9"/>
        <v>1210</v>
      </c>
      <c r="BG6" s="31">
        <f t="shared" si="9"/>
        <v>1325</v>
      </c>
      <c r="BH6" s="31">
        <f t="shared" si="9"/>
        <v>1420</v>
      </c>
      <c r="BI6" s="31">
        <f t="shared" si="9"/>
        <v>1564.9279302726131</v>
      </c>
      <c r="BJ6" s="31">
        <f t="shared" si="9"/>
        <v>1508.2685513824345</v>
      </c>
      <c r="BK6" s="31">
        <f t="shared" si="9"/>
        <v>1618.976220488046</v>
      </c>
      <c r="BL6" s="31">
        <f t="shared" si="9"/>
        <v>1323.1126969244001</v>
      </c>
      <c r="BM6" s="31">
        <f t="shared" si="9"/>
        <v>1138.1700724568957</v>
      </c>
      <c r="BN6" s="31">
        <f t="shared" si="9"/>
        <v>1201.060512114005</v>
      </c>
      <c r="BO6" s="31"/>
      <c r="BP6" s="210">
        <f>O6</f>
        <v>-0.13977843678577562</v>
      </c>
      <c r="BQ6" s="210">
        <f>P6</f>
        <v>5.5255748836684493E-2</v>
      </c>
      <c r="BR6" s="59"/>
      <c r="BS6" s="50">
        <f t="shared" ref="BS6:CM6" si="10">R6</f>
        <v>391.41810047395097</v>
      </c>
      <c r="BT6" s="50">
        <f t="shared" si="10"/>
        <v>408.671553228476</v>
      </c>
      <c r="BU6" s="50">
        <f t="shared" si="10"/>
        <v>382.48061683489851</v>
      </c>
      <c r="BV6" s="50">
        <f t="shared" si="10"/>
        <v>382.35765973528754</v>
      </c>
      <c r="BW6" s="50">
        <f t="shared" si="10"/>
        <v>305.79484747293844</v>
      </c>
      <c r="BX6" s="50">
        <f t="shared" si="10"/>
        <v>244.63587797835081</v>
      </c>
      <c r="BY6" s="50">
        <f t="shared" si="10"/>
        <v>366.95381696752622</v>
      </c>
      <c r="BZ6" s="50">
        <f t="shared" si="10"/>
        <v>590.88400896361884</v>
      </c>
      <c r="CA6" s="50">
        <f t="shared" si="10"/>
        <v>397.50041630684251</v>
      </c>
      <c r="CB6" s="50">
        <f t="shared" si="10"/>
        <v>413.58744815972432</v>
      </c>
      <c r="CC6" s="50">
        <f t="shared" si="10"/>
        <v>390.86659861295328</v>
      </c>
      <c r="CD6" s="50">
        <f t="shared" si="10"/>
        <v>417.02175740852613</v>
      </c>
      <c r="CE6" s="50">
        <f t="shared" si="10"/>
        <v>337.87535386081606</v>
      </c>
      <c r="CF6" s="50">
        <f t="shared" si="10"/>
        <v>351.54933093576562</v>
      </c>
      <c r="CG6" s="31">
        <f t="shared" si="10"/>
        <v>312.69327889036259</v>
      </c>
      <c r="CH6" s="31">
        <f t="shared" si="10"/>
        <v>320.99473323745605</v>
      </c>
      <c r="CI6" s="31">
        <f t="shared" si="10"/>
        <v>287.1940507816937</v>
      </c>
      <c r="CJ6" s="31">
        <f t="shared" si="10"/>
        <v>290.29851055958034</v>
      </c>
      <c r="CK6" s="31">
        <f t="shared" si="10"/>
        <v>325.54268461560298</v>
      </c>
      <c r="CL6" s="31">
        <f t="shared" si="10"/>
        <v>235.13482650001873</v>
      </c>
      <c r="CM6" s="31">
        <f t="shared" si="10"/>
        <v>275.15169628001479</v>
      </c>
      <c r="CN6" s="50"/>
      <c r="CO6" s="31">
        <f t="shared" ref="CO6:CX6" si="11">AQ6</f>
        <v>800.08965370242697</v>
      </c>
      <c r="CP6" s="31">
        <f t="shared" si="11"/>
        <v>764.83827657018605</v>
      </c>
      <c r="CQ6" s="31">
        <f t="shared" si="11"/>
        <v>550.43072545128928</v>
      </c>
      <c r="CR6" s="31">
        <f t="shared" si="11"/>
        <v>957.83782593114506</v>
      </c>
      <c r="CS6" s="31">
        <f t="shared" si="11"/>
        <v>811.08786446656677</v>
      </c>
      <c r="CT6" s="31">
        <f t="shared" si="11"/>
        <v>807.88835602147947</v>
      </c>
      <c r="CU6" s="31">
        <f t="shared" si="11"/>
        <v>689.42468479658169</v>
      </c>
      <c r="CV6" s="31">
        <f t="shared" si="11"/>
        <v>633.68801212781864</v>
      </c>
      <c r="CW6" s="31">
        <f t="shared" si="11"/>
        <v>577.49256134127404</v>
      </c>
      <c r="CX6" s="31">
        <f t="shared" si="11"/>
        <v>560.67751111562166</v>
      </c>
    </row>
    <row r="7" spans="1:102" x14ac:dyDescent="0.45">
      <c r="A7" s="15"/>
      <c r="B7" s="10" t="s">
        <v>15</v>
      </c>
      <c r="C7" s="13"/>
      <c r="D7" s="13"/>
      <c r="E7" s="13"/>
      <c r="F7" s="13"/>
      <c r="G7" s="13"/>
      <c r="H7" s="13"/>
      <c r="I7" s="13">
        <v>519.91224498589281</v>
      </c>
      <c r="J7" s="13">
        <v>457.84558982908078</v>
      </c>
      <c r="K7" s="13">
        <v>503.56050256949197</v>
      </c>
      <c r="L7" s="13">
        <v>395.38404361623242</v>
      </c>
      <c r="M7" s="13">
        <v>350.57840159087704</v>
      </c>
      <c r="N7" s="13">
        <v>332.30949297001251</v>
      </c>
      <c r="O7" s="208">
        <f t="shared" ref="O7:P23" si="12">IF(ISERROR(M7/L7),"N/A",IF(L7&lt;0,"N/A",IF(M7&lt;0,"N/A",IF(M7/L7-1&gt;300%,"&gt;±300%",IF(M7/L7-1&lt;-300%,"&gt;±300%",M7/L7-1)))))</f>
        <v>-0.11332182658550738</v>
      </c>
      <c r="P7" s="208">
        <f t="shared" si="12"/>
        <v>-5.211076477604637E-2</v>
      </c>
      <c r="Q7" s="198"/>
      <c r="R7" s="13">
        <v>120.93450101031458</v>
      </c>
      <c r="S7" s="13">
        <v>137.43852745270351</v>
      </c>
      <c r="T7" s="13">
        <v>132.9687454207581</v>
      </c>
      <c r="U7" s="13">
        <v>128.57047110211658</v>
      </c>
      <c r="V7" s="13">
        <v>102.90549884905396</v>
      </c>
      <c r="W7" s="13">
        <v>82.324399079243165</v>
      </c>
      <c r="X7" s="13">
        <v>123.48659861886475</v>
      </c>
      <c r="Y7" s="13">
        <v>149.12909328191887</v>
      </c>
      <c r="Z7" s="13">
        <v>120.93450101031458</v>
      </c>
      <c r="AA7" s="13">
        <v>137.43852745270351</v>
      </c>
      <c r="AB7" s="13">
        <v>132.9687454207581</v>
      </c>
      <c r="AC7" s="13">
        <v>112.21872868571575</v>
      </c>
      <c r="AD7" s="13">
        <v>102.79432585876739</v>
      </c>
      <c r="AE7" s="13">
        <v>116.82274833479798</v>
      </c>
      <c r="AF7" s="13">
        <v>106.37499633660649</v>
      </c>
      <c r="AG7" s="13">
        <v>69.391973086060545</v>
      </c>
      <c r="AH7" s="13">
        <v>87.375176979952286</v>
      </c>
      <c r="AI7" s="13">
        <v>99.299336084578286</v>
      </c>
      <c r="AJ7" s="13">
        <v>90.074805579337792</v>
      </c>
      <c r="AK7" s="13">
        <v>73.829082947008658</v>
      </c>
      <c r="AL7" s="13">
        <v>85.627673440353234</v>
      </c>
      <c r="AM7" s="13"/>
      <c r="AN7" s="285">
        <f t="shared" ref="AN7:AN23" si="13">IF(ISERROR(AL7/AH7),"N/A",IF(AH7&lt;0,"N/A",IF(AL7&lt;0,"N/A",IF(AL7/AH7-1&gt;300%,"&gt;±300%",IF(AL7/AH7-1&lt;-300%,"&gt;±300%",AL7/AH7-1)))))</f>
        <v>-2.0000000000000018E-2</v>
      </c>
      <c r="AO7" s="285">
        <f t="shared" ref="AO7:AO23" si="14">IF(ISERROR(AL7/AK7),"N/A",IF(AK7&lt;0,"N/A",IF(AL7&lt;0,"N/A",IF(AL7/AK7-1&gt;300%,"&gt;±300%",IF(AL7/AK7-1&lt;-300%,"&gt;±300%",AL7/AK7-1)))))</f>
        <v>0.15980952251314151</v>
      </c>
      <c r="AP7" s="869"/>
      <c r="AQ7" s="13">
        <f t="shared" ref="AQ7:AQ23" si="15">R7+S7</f>
        <v>258.3730284630181</v>
      </c>
      <c r="AR7" s="13">
        <f t="shared" si="4"/>
        <v>261.53921652287465</v>
      </c>
      <c r="AS7" s="13">
        <f t="shared" si="5"/>
        <v>185.22989792829713</v>
      </c>
      <c r="AT7" s="59">
        <f t="shared" si="6"/>
        <v>272.61569190078364</v>
      </c>
      <c r="AU7" s="59">
        <f t="shared" si="7"/>
        <v>258.3730284630181</v>
      </c>
      <c r="AV7" s="59">
        <f>AB7+AC7</f>
        <v>245.18747410647384</v>
      </c>
      <c r="AW7" s="59">
        <f t="shared" ref="AW7:AW23" si="16">AD7+AE7</f>
        <v>219.61707419356537</v>
      </c>
      <c r="AX7" s="59">
        <f t="shared" ref="AX7:AX23" si="17">AF7+AG7</f>
        <v>175.76696942266705</v>
      </c>
      <c r="AY7" s="59">
        <f t="shared" ref="AY7:AY23" si="18">AH7+AI7</f>
        <v>186.67451306453057</v>
      </c>
      <c r="AZ7" s="59">
        <f>AJ7+AK7</f>
        <v>163.90388852634646</v>
      </c>
      <c r="BB7" s="10" t="s">
        <v>15</v>
      </c>
      <c r="BC7" s="11"/>
      <c r="BD7" s="10"/>
      <c r="BE7" s="10"/>
      <c r="BF7" s="10"/>
      <c r="BG7" s="10"/>
      <c r="BH7" s="10"/>
      <c r="BI7" s="7">
        <f t="shared" si="9"/>
        <v>519.91224498589281</v>
      </c>
      <c r="BJ7" s="7">
        <f t="shared" si="9"/>
        <v>457.84558982908078</v>
      </c>
      <c r="BK7" s="7">
        <f t="shared" si="9"/>
        <v>503.56050256949197</v>
      </c>
      <c r="BL7" s="7">
        <f t="shared" si="9"/>
        <v>395.38404361623242</v>
      </c>
      <c r="BM7" s="7">
        <f t="shared" si="9"/>
        <v>350.57840159087704</v>
      </c>
      <c r="BN7" s="7"/>
      <c r="BO7" s="7"/>
      <c r="BP7" s="212"/>
      <c r="BQ7" s="208"/>
      <c r="BR7" s="13"/>
      <c r="BS7" s="51"/>
      <c r="BT7" s="51"/>
      <c r="BU7" s="51"/>
      <c r="BV7" s="51"/>
      <c r="BW7" s="51"/>
      <c r="BX7" s="51"/>
      <c r="BY7" s="51"/>
      <c r="BZ7" s="51"/>
      <c r="CA7" s="51"/>
      <c r="CB7" s="51"/>
      <c r="CC7" s="51"/>
      <c r="CD7" s="51"/>
      <c r="CE7" s="51"/>
      <c r="CF7" s="51"/>
      <c r="CG7" s="14"/>
      <c r="CH7" s="14"/>
      <c r="CI7" s="14"/>
      <c r="CJ7" s="14"/>
      <c r="CK7" s="14"/>
      <c r="CL7" s="14"/>
      <c r="CM7" s="14"/>
      <c r="CN7" s="51"/>
      <c r="CO7" s="24"/>
      <c r="CP7" s="24"/>
      <c r="CQ7" s="24"/>
      <c r="CR7" s="24"/>
      <c r="CS7" s="24"/>
      <c r="CT7" s="24"/>
      <c r="CU7" s="24"/>
      <c r="CV7" s="24"/>
      <c r="CW7" s="24"/>
      <c r="CX7" s="24"/>
    </row>
    <row r="8" spans="1:102" x14ac:dyDescent="0.45">
      <c r="A8" s="15"/>
      <c r="B8" s="10" t="s">
        <v>16</v>
      </c>
      <c r="C8" s="13"/>
      <c r="D8" s="13"/>
      <c r="E8" s="13"/>
      <c r="F8" s="13"/>
      <c r="G8" s="13"/>
      <c r="H8" s="13"/>
      <c r="I8" s="13">
        <v>785.50389781593174</v>
      </c>
      <c r="J8" s="13">
        <v>815.05215658968154</v>
      </c>
      <c r="K8" s="13">
        <v>835.50926603133337</v>
      </c>
      <c r="L8" s="13">
        <v>677.66076801798852</v>
      </c>
      <c r="M8" s="13">
        <v>591.23956214429927</v>
      </c>
      <c r="N8" s="13">
        <v>639.39531681193557</v>
      </c>
      <c r="O8" s="208">
        <f t="shared" si="12"/>
        <v>-0.12752871340988592</v>
      </c>
      <c r="P8" s="208">
        <f t="shared" si="12"/>
        <v>8.1448803075669929E-2</v>
      </c>
      <c r="Q8" s="198"/>
      <c r="R8" s="13">
        <v>200.48797199934694</v>
      </c>
      <c r="S8" s="13">
        <v>208.79425617409376</v>
      </c>
      <c r="T8" s="13">
        <v>184.02665996560614</v>
      </c>
      <c r="U8" s="13">
        <v>192.19500967688498</v>
      </c>
      <c r="V8" s="13">
        <v>153.57130314266644</v>
      </c>
      <c r="W8" s="13">
        <v>122.85704251413316</v>
      </c>
      <c r="X8" s="13">
        <v>184.28556377119975</v>
      </c>
      <c r="Y8" s="13">
        <v>354.3382471616822</v>
      </c>
      <c r="Z8" s="13">
        <v>200.48797199934694</v>
      </c>
      <c r="AA8" s="13">
        <v>208.79425617409376</v>
      </c>
      <c r="AB8" s="13">
        <v>184.02665996560614</v>
      </c>
      <c r="AC8" s="13">
        <v>242.20037789228661</v>
      </c>
      <c r="AD8" s="13">
        <v>170.4147761994449</v>
      </c>
      <c r="AE8" s="13">
        <v>177.47511774797968</v>
      </c>
      <c r="AF8" s="13">
        <v>147.22132797248491</v>
      </c>
      <c r="AG8" s="13">
        <v>182.54954609807902</v>
      </c>
      <c r="AH8" s="13">
        <v>144.85255976952817</v>
      </c>
      <c r="AI8" s="13">
        <v>150.85385008578274</v>
      </c>
      <c r="AJ8" s="13">
        <v>149.97148474781491</v>
      </c>
      <c r="AK8" s="13">
        <v>145.56166754117345</v>
      </c>
      <c r="AL8" s="13">
        <v>137.60993178105176</v>
      </c>
      <c r="AM8" s="13"/>
      <c r="AN8" s="285">
        <f t="shared" si="13"/>
        <v>-5.0000000000000044E-2</v>
      </c>
      <c r="AO8" s="285">
        <f t="shared" si="14"/>
        <v>-5.4627951812055708E-2</v>
      </c>
      <c r="AP8" s="869"/>
      <c r="AQ8" s="13">
        <f t="shared" si="15"/>
        <v>409.28222817344067</v>
      </c>
      <c r="AR8" s="13">
        <f t="shared" si="4"/>
        <v>376.22166964249112</v>
      </c>
      <c r="AS8" s="13">
        <f t="shared" si="5"/>
        <v>276.42834565679959</v>
      </c>
      <c r="AT8" s="59">
        <f t="shared" si="6"/>
        <v>538.62381093288195</v>
      </c>
      <c r="AU8" s="59">
        <f t="shared" si="7"/>
        <v>409.28222817344067</v>
      </c>
      <c r="AV8" s="59">
        <f t="shared" si="8"/>
        <v>426.22703785789275</v>
      </c>
      <c r="AW8" s="59">
        <f t="shared" si="16"/>
        <v>347.88989394742458</v>
      </c>
      <c r="AX8" s="59">
        <f t="shared" si="17"/>
        <v>329.77087407056393</v>
      </c>
      <c r="AY8" s="59">
        <f t="shared" si="18"/>
        <v>295.70640985531088</v>
      </c>
      <c r="AZ8" s="59">
        <f t="shared" ref="AZ8:AZ23" si="19">AJ8+AK8</f>
        <v>295.53315228898839</v>
      </c>
      <c r="BB8" s="10" t="s">
        <v>16</v>
      </c>
      <c r="BC8" s="11"/>
      <c r="BD8" s="10"/>
      <c r="BE8" s="10"/>
      <c r="BF8" s="10"/>
      <c r="BG8" s="10"/>
      <c r="BH8" s="10"/>
      <c r="BI8" s="7">
        <f t="shared" si="9"/>
        <v>785.50389781593174</v>
      </c>
      <c r="BJ8" s="7">
        <f t="shared" si="9"/>
        <v>815.05215658968154</v>
      </c>
      <c r="BK8" s="7">
        <f t="shared" si="9"/>
        <v>835.50926603133337</v>
      </c>
      <c r="BL8" s="7">
        <f t="shared" si="9"/>
        <v>677.66076801798852</v>
      </c>
      <c r="BM8" s="7">
        <f t="shared" si="9"/>
        <v>591.23956214429927</v>
      </c>
      <c r="BN8" s="7"/>
      <c r="BO8" s="7"/>
      <c r="BP8" s="212"/>
      <c r="BQ8" s="208"/>
      <c r="BR8" s="13"/>
      <c r="BS8" s="51"/>
      <c r="BT8" s="51"/>
      <c r="BU8" s="51"/>
      <c r="BV8" s="51"/>
      <c r="BW8" s="51"/>
      <c r="BX8" s="51"/>
      <c r="BY8" s="51"/>
      <c r="BZ8" s="51"/>
      <c r="CA8" s="51"/>
      <c r="CB8" s="51"/>
      <c r="CC8" s="51"/>
      <c r="CD8" s="51"/>
      <c r="CE8" s="51"/>
      <c r="CF8" s="51"/>
      <c r="CG8" s="14"/>
      <c r="CH8" s="14"/>
      <c r="CI8" s="14"/>
      <c r="CJ8" s="14"/>
      <c r="CK8" s="14"/>
      <c r="CL8" s="14"/>
      <c r="CM8" s="14"/>
      <c r="CN8" s="51"/>
      <c r="CO8" s="24"/>
      <c r="CP8" s="24"/>
      <c r="CQ8" s="24"/>
      <c r="CR8" s="24"/>
      <c r="CS8" s="24"/>
      <c r="CT8" s="24"/>
      <c r="CU8" s="24"/>
      <c r="CV8" s="24"/>
      <c r="CW8" s="24"/>
      <c r="CX8" s="24"/>
    </row>
    <row r="9" spans="1:102" x14ac:dyDescent="0.45">
      <c r="A9" s="15"/>
      <c r="B9" s="10" t="s">
        <v>17</v>
      </c>
      <c r="C9" s="13"/>
      <c r="D9" s="13"/>
      <c r="E9" s="13"/>
      <c r="F9" s="13"/>
      <c r="G9" s="13"/>
      <c r="H9" s="13"/>
      <c r="I9" s="13">
        <v>115.50253041363992</v>
      </c>
      <c r="J9" s="13">
        <v>109.42396436279029</v>
      </c>
      <c r="K9" s="13">
        <v>117.11855641173608</v>
      </c>
      <c r="L9" s="13">
        <v>84.713670084002686</v>
      </c>
      <c r="M9" s="13">
        <v>72.523869295376514</v>
      </c>
      <c r="N9" s="13">
        <v>83.385046123723654</v>
      </c>
      <c r="O9" s="208">
        <f t="shared" si="12"/>
        <v>-0.1438941410109924</v>
      </c>
      <c r="P9" s="208">
        <f t="shared" si="12"/>
        <v>0.1497600298201347</v>
      </c>
      <c r="Q9" s="198"/>
      <c r="R9" s="13">
        <v>33.981657434688302</v>
      </c>
      <c r="S9" s="13">
        <v>27.267978717301315</v>
      </c>
      <c r="T9" s="13">
        <v>31.013218950463052</v>
      </c>
      <c r="U9" s="13">
        <v>23.239675311187241</v>
      </c>
      <c r="V9" s="13">
        <v>18.629471019086697</v>
      </c>
      <c r="W9" s="13">
        <v>14.903576815269359</v>
      </c>
      <c r="X9" s="13">
        <v>22.355365222904037</v>
      </c>
      <c r="Y9" s="13">
        <v>53.535551305530191</v>
      </c>
      <c r="Z9" s="13">
        <v>33.981657434688302</v>
      </c>
      <c r="AA9" s="13">
        <v>27.267978717301315</v>
      </c>
      <c r="AB9" s="13">
        <v>31.013218950463052</v>
      </c>
      <c r="AC9" s="13">
        <v>24.855701309283404</v>
      </c>
      <c r="AD9" s="13">
        <v>28.884408819485056</v>
      </c>
      <c r="AE9" s="13">
        <v>23.177781909706116</v>
      </c>
      <c r="AF9" s="13">
        <v>24.810575160370444</v>
      </c>
      <c r="AG9" s="13">
        <v>7.840904194441066</v>
      </c>
      <c r="AH9" s="13">
        <v>24.551747496562296</v>
      </c>
      <c r="AI9" s="13">
        <v>19.701114623250199</v>
      </c>
      <c r="AJ9" s="13">
        <v>20.907901943000788</v>
      </c>
      <c r="AK9" s="13">
        <v>7.3631052325632282</v>
      </c>
      <c r="AL9" s="13">
        <v>24.551747496562296</v>
      </c>
      <c r="AM9" s="13"/>
      <c r="AN9" s="285">
        <f t="shared" si="13"/>
        <v>0</v>
      </c>
      <c r="AO9" s="285">
        <f t="shared" si="14"/>
        <v>2.3344284403246802</v>
      </c>
      <c r="AP9" s="869"/>
      <c r="AQ9" s="13">
        <f t="shared" si="15"/>
        <v>61.24963615198962</v>
      </c>
      <c r="AR9" s="13">
        <f t="shared" si="4"/>
        <v>54.252894261650297</v>
      </c>
      <c r="AS9" s="13">
        <f t="shared" si="5"/>
        <v>33.533047834356054</v>
      </c>
      <c r="AT9" s="59">
        <f t="shared" si="6"/>
        <v>75.890916528434232</v>
      </c>
      <c r="AU9" s="59">
        <f t="shared" si="7"/>
        <v>61.24963615198962</v>
      </c>
      <c r="AV9" s="59">
        <f t="shared" si="8"/>
        <v>55.86892025974646</v>
      </c>
      <c r="AW9" s="59">
        <f t="shared" si="16"/>
        <v>52.062190729191173</v>
      </c>
      <c r="AX9" s="59">
        <f t="shared" si="17"/>
        <v>32.651479354811514</v>
      </c>
      <c r="AY9" s="59">
        <f t="shared" si="18"/>
        <v>44.252862119812491</v>
      </c>
      <c r="AZ9" s="59">
        <f t="shared" si="19"/>
        <v>28.271007175564016</v>
      </c>
      <c r="BB9" s="10" t="s">
        <v>17</v>
      </c>
      <c r="BC9" s="11"/>
      <c r="BD9" s="10"/>
      <c r="BE9" s="10"/>
      <c r="BF9" s="10"/>
      <c r="BG9" s="10"/>
      <c r="BH9" s="10"/>
      <c r="BI9" s="7">
        <f t="shared" si="9"/>
        <v>115.50253041363992</v>
      </c>
      <c r="BJ9" s="7">
        <f t="shared" si="9"/>
        <v>109.42396436279029</v>
      </c>
      <c r="BK9" s="7">
        <f t="shared" si="9"/>
        <v>117.11855641173608</v>
      </c>
      <c r="BL9" s="7">
        <f t="shared" si="9"/>
        <v>84.713670084002686</v>
      </c>
      <c r="BM9" s="7">
        <f t="shared" si="9"/>
        <v>72.523869295376514</v>
      </c>
      <c r="BN9" s="7"/>
      <c r="BO9" s="7"/>
      <c r="BP9" s="212"/>
      <c r="BQ9" s="208"/>
      <c r="BR9" s="13"/>
      <c r="BS9" s="51"/>
      <c r="BT9" s="51"/>
      <c r="BU9" s="51"/>
      <c r="BV9" s="51"/>
      <c r="BW9" s="51"/>
      <c r="BX9" s="51"/>
      <c r="BY9" s="51"/>
      <c r="BZ9" s="51"/>
      <c r="CA9" s="51"/>
      <c r="CB9" s="51"/>
      <c r="CC9" s="51"/>
      <c r="CD9" s="51"/>
      <c r="CE9" s="51"/>
      <c r="CF9" s="51"/>
      <c r="CG9" s="14"/>
      <c r="CH9" s="14"/>
      <c r="CI9" s="14"/>
      <c r="CJ9" s="14"/>
      <c r="CK9" s="14"/>
      <c r="CL9" s="14"/>
      <c r="CM9" s="14"/>
      <c r="CN9" s="51"/>
      <c r="CO9" s="24"/>
      <c r="CP9" s="24"/>
      <c r="CQ9" s="24"/>
      <c r="CR9" s="24"/>
      <c r="CS9" s="24"/>
      <c r="CT9" s="24"/>
      <c r="CU9" s="24"/>
      <c r="CV9" s="24"/>
      <c r="CW9" s="24"/>
      <c r="CX9" s="24"/>
    </row>
    <row r="10" spans="1:102" x14ac:dyDescent="0.45">
      <c r="A10" s="15"/>
      <c r="B10" s="10" t="s">
        <v>18</v>
      </c>
      <c r="C10" s="13"/>
      <c r="D10" s="13"/>
      <c r="E10" s="13"/>
      <c r="F10" s="13"/>
      <c r="G10" s="13"/>
      <c r="H10" s="13"/>
      <c r="I10" s="13">
        <v>35.510676947562381</v>
      </c>
      <c r="J10" s="13">
        <v>36.142338172385635</v>
      </c>
      <c r="K10" s="13">
        <v>59.308078955590474</v>
      </c>
      <c r="L10" s="13">
        <v>55.231920395113868</v>
      </c>
      <c r="M10" s="13">
        <v>25.493690700304555</v>
      </c>
      <c r="N10" s="13">
        <v>37.986131439745037</v>
      </c>
      <c r="O10" s="208">
        <f t="shared" si="12"/>
        <v>-0.53842469141160132</v>
      </c>
      <c r="P10" s="208">
        <f t="shared" si="12"/>
        <v>0.4900208795304497</v>
      </c>
      <c r="Q10" s="198"/>
      <c r="R10" s="13">
        <v>8.6890226184165051</v>
      </c>
      <c r="S10" s="13">
        <v>8.1931582187472074</v>
      </c>
      <c r="T10" s="13">
        <v>8.3859817780547701</v>
      </c>
      <c r="U10" s="13">
        <v>10.242514332343898</v>
      </c>
      <c r="V10" s="13">
        <v>8.1959515898214903</v>
      </c>
      <c r="W10" s="13">
        <v>6.5567612718571926</v>
      </c>
      <c r="X10" s="13">
        <v>9.8351419077857898</v>
      </c>
      <c r="Y10" s="13">
        <v>11.554483402921164</v>
      </c>
      <c r="Z10" s="13">
        <v>14.771338451308058</v>
      </c>
      <c r="AA10" s="13">
        <v>13.109053149995532</v>
      </c>
      <c r="AB10" s="13">
        <v>16.77196355610954</v>
      </c>
      <c r="AC10" s="13">
        <v>14.655723798177348</v>
      </c>
      <c r="AD10" s="13">
        <v>12.555637683611849</v>
      </c>
      <c r="AE10" s="13">
        <v>11.142695177496202</v>
      </c>
      <c r="AF10" s="13">
        <v>13.417570844887633</v>
      </c>
      <c r="AG10" s="13">
        <v>18.116016689118183</v>
      </c>
      <c r="AH10" s="13">
        <v>10.672292031070072</v>
      </c>
      <c r="AI10" s="13">
        <v>6.6856171064977215</v>
      </c>
      <c r="AJ10" s="13">
        <v>6.7027343970908664</v>
      </c>
      <c r="AK10" s="13">
        <v>1.4330471656458954</v>
      </c>
      <c r="AL10" s="13">
        <v>12.555637683611849</v>
      </c>
      <c r="AM10" s="13"/>
      <c r="AN10" s="285">
        <f t="shared" si="13"/>
        <v>0.17647058823529416</v>
      </c>
      <c r="AO10" s="285" t="str">
        <f t="shared" si="14"/>
        <v>&gt;±300%</v>
      </c>
      <c r="AP10" s="869"/>
      <c r="AQ10" s="13">
        <f t="shared" si="15"/>
        <v>16.882180837163713</v>
      </c>
      <c r="AR10" s="13">
        <f t="shared" si="4"/>
        <v>18.628496110398668</v>
      </c>
      <c r="AS10" s="13">
        <f t="shared" si="5"/>
        <v>14.752712861678683</v>
      </c>
      <c r="AT10" s="59">
        <f t="shared" si="6"/>
        <v>21.389625310706954</v>
      </c>
      <c r="AU10" s="59">
        <f t="shared" si="7"/>
        <v>27.88039160130359</v>
      </c>
      <c r="AV10" s="59">
        <f t="shared" si="8"/>
        <v>31.427687354286888</v>
      </c>
      <c r="AW10" s="59">
        <f t="shared" si="16"/>
        <v>23.698332861108049</v>
      </c>
      <c r="AX10" s="59">
        <f t="shared" si="17"/>
        <v>31.533587534005818</v>
      </c>
      <c r="AY10" s="59">
        <f t="shared" si="18"/>
        <v>17.357909137567795</v>
      </c>
      <c r="AZ10" s="59">
        <f t="shared" si="19"/>
        <v>8.1357815627367618</v>
      </c>
      <c r="BB10" s="10" t="s">
        <v>18</v>
      </c>
      <c r="BC10" s="11"/>
      <c r="BD10" s="10"/>
      <c r="BE10" s="10"/>
      <c r="BF10" s="10"/>
      <c r="BG10" s="10"/>
      <c r="BH10" s="10"/>
      <c r="BI10" s="7">
        <f t="shared" si="9"/>
        <v>35.510676947562381</v>
      </c>
      <c r="BJ10" s="7">
        <f t="shared" si="9"/>
        <v>36.142338172385635</v>
      </c>
      <c r="BK10" s="7">
        <f t="shared" si="9"/>
        <v>59.308078955590474</v>
      </c>
      <c r="BL10" s="7">
        <f t="shared" si="9"/>
        <v>55.231920395113868</v>
      </c>
      <c r="BM10" s="7">
        <f t="shared" si="9"/>
        <v>25.493690700304555</v>
      </c>
      <c r="BN10" s="7"/>
      <c r="BO10" s="7"/>
      <c r="BP10" s="212"/>
      <c r="BQ10" s="208"/>
      <c r="BR10" s="13"/>
      <c r="BS10" s="51"/>
      <c r="BT10" s="51"/>
      <c r="BU10" s="51"/>
      <c r="BV10" s="51"/>
      <c r="BW10" s="51"/>
      <c r="BX10" s="51"/>
      <c r="BY10" s="51"/>
      <c r="BZ10" s="51"/>
      <c r="CA10" s="51"/>
      <c r="CB10" s="51"/>
      <c r="CC10" s="51"/>
      <c r="CD10" s="51"/>
      <c r="CE10" s="51"/>
      <c r="CF10" s="51"/>
      <c r="CG10" s="14"/>
      <c r="CH10" s="14"/>
      <c r="CI10" s="14"/>
      <c r="CJ10" s="14"/>
      <c r="CK10" s="14"/>
      <c r="CL10" s="14"/>
      <c r="CM10" s="14"/>
      <c r="CN10" s="51"/>
      <c r="CO10" s="24"/>
      <c r="CP10" s="24"/>
      <c r="CQ10" s="24"/>
      <c r="CR10" s="24"/>
      <c r="CS10" s="24"/>
      <c r="CT10" s="24"/>
      <c r="CU10" s="24"/>
      <c r="CV10" s="24"/>
      <c r="CW10" s="24"/>
      <c r="CX10" s="24"/>
    </row>
    <row r="11" spans="1:102" x14ac:dyDescent="0.45">
      <c r="A11" s="15"/>
      <c r="B11" s="52" t="s">
        <v>19</v>
      </c>
      <c r="C11" s="54"/>
      <c r="D11" s="54"/>
      <c r="E11" s="54"/>
      <c r="F11" s="54"/>
      <c r="G11" s="54"/>
      <c r="H11" s="54"/>
      <c r="I11" s="611">
        <v>108.49858010958604</v>
      </c>
      <c r="J11" s="611">
        <v>89.804502428496065</v>
      </c>
      <c r="K11" s="611">
        <v>103.47981651989419</v>
      </c>
      <c r="L11" s="611">
        <v>110.12229481106294</v>
      </c>
      <c r="M11" s="611">
        <v>98.334548726038378</v>
      </c>
      <c r="N11" s="611">
        <v>107.98452476858809</v>
      </c>
      <c r="O11" s="217">
        <f t="shared" si="12"/>
        <v>-0.10704232149583182</v>
      </c>
      <c r="P11" s="217">
        <f t="shared" si="12"/>
        <v>9.8134136654602466E-2</v>
      </c>
      <c r="Q11" s="198"/>
      <c r="R11" s="54">
        <v>27.324947411184606</v>
      </c>
      <c r="S11" s="54">
        <v>26.977632665630153</v>
      </c>
      <c r="T11" s="54">
        <v>26.086010720016425</v>
      </c>
      <c r="U11" s="54">
        <v>28.109989312754863</v>
      </c>
      <c r="V11" s="54">
        <v>22.492622872309902</v>
      </c>
      <c r="W11" s="54">
        <v>17.994098297847923</v>
      </c>
      <c r="X11" s="54">
        <v>26.991147446771883</v>
      </c>
      <c r="Y11" s="54">
        <v>22.326633811566367</v>
      </c>
      <c r="Z11" s="54">
        <v>27.324947411184606</v>
      </c>
      <c r="AA11" s="54">
        <v>26.977632665630153</v>
      </c>
      <c r="AB11" s="54">
        <v>26.086010720016425</v>
      </c>
      <c r="AC11" s="54">
        <v>23.091225723063005</v>
      </c>
      <c r="AD11" s="54">
        <v>23.226205299506915</v>
      </c>
      <c r="AE11" s="54">
        <v>22.93098776578563</v>
      </c>
      <c r="AF11" s="54">
        <v>20.868808576013141</v>
      </c>
      <c r="AG11" s="54">
        <v>43.09629316975726</v>
      </c>
      <c r="AH11" s="54">
        <v>19.742274504580877</v>
      </c>
      <c r="AI11" s="54">
        <v>13.758592659471377</v>
      </c>
      <c r="AJ11" s="54">
        <v>57.885757948358602</v>
      </c>
      <c r="AK11" s="54">
        <v>6.9479236136275304</v>
      </c>
      <c r="AL11" s="54">
        <v>14.806705878435658</v>
      </c>
      <c r="AM11" s="13"/>
      <c r="AN11" s="624">
        <f>IF(ISERROR(AL11/AH11),"N/A",IF(AH11&lt;0,"N/A",IF(AL11&lt;0,"N/A",IF(AL11/AH11-1&gt;300%,"&gt;±300%",IF(AL11/AH11-1&lt;-300%,"&gt;±300%",AL11/AH11-1)))))</f>
        <v>-0.25</v>
      </c>
      <c r="AO11" s="624">
        <f t="shared" si="14"/>
        <v>1.1310979656417142</v>
      </c>
      <c r="AP11" s="869"/>
      <c r="AQ11" s="54">
        <f t="shared" si="15"/>
        <v>54.302580076814763</v>
      </c>
      <c r="AR11" s="54">
        <f t="shared" si="4"/>
        <v>54.196000032771288</v>
      </c>
      <c r="AS11" s="54">
        <f t="shared" si="5"/>
        <v>40.486721170157821</v>
      </c>
      <c r="AT11" s="54">
        <f t="shared" si="6"/>
        <v>49.31778125833825</v>
      </c>
      <c r="AU11" s="54">
        <f t="shared" si="7"/>
        <v>54.302580076814763</v>
      </c>
      <c r="AV11" s="54">
        <f t="shared" si="8"/>
        <v>49.17723644307943</v>
      </c>
      <c r="AW11" s="54">
        <f t="shared" si="16"/>
        <v>46.157193065292546</v>
      </c>
      <c r="AX11" s="54">
        <f t="shared" si="17"/>
        <v>63.965101745770397</v>
      </c>
      <c r="AY11" s="54">
        <f t="shared" si="18"/>
        <v>33.500867164052252</v>
      </c>
      <c r="AZ11" s="54">
        <f t="shared" si="19"/>
        <v>64.83368156198614</v>
      </c>
      <c r="BB11" s="52" t="s">
        <v>19</v>
      </c>
      <c r="BC11" s="281"/>
      <c r="BD11" s="52"/>
      <c r="BE11" s="52"/>
      <c r="BF11" s="52"/>
      <c r="BG11" s="52"/>
      <c r="BH11" s="52"/>
      <c r="BI11" s="29">
        <f t="shared" si="9"/>
        <v>108.49858010958604</v>
      </c>
      <c r="BJ11" s="29">
        <f t="shared" si="9"/>
        <v>89.804502428496065</v>
      </c>
      <c r="BK11" s="29">
        <f t="shared" si="9"/>
        <v>103.47981651989419</v>
      </c>
      <c r="BL11" s="29">
        <f t="shared" si="9"/>
        <v>110.12229481106294</v>
      </c>
      <c r="BM11" s="29">
        <f t="shared" si="9"/>
        <v>98.334548726038378</v>
      </c>
      <c r="BN11" s="29"/>
      <c r="BO11" s="29"/>
      <c r="BP11" s="216"/>
      <c r="BQ11" s="217"/>
      <c r="BR11" s="13"/>
      <c r="BS11" s="53"/>
      <c r="BT11" s="53"/>
      <c r="BU11" s="53"/>
      <c r="BV11" s="53"/>
      <c r="BW11" s="53"/>
      <c r="BX11" s="53"/>
      <c r="BY11" s="53"/>
      <c r="BZ11" s="53"/>
      <c r="CA11" s="53"/>
      <c r="CB11" s="53"/>
      <c r="CC11" s="53"/>
      <c r="CD11" s="53"/>
      <c r="CE11" s="53"/>
      <c r="CF11" s="53"/>
      <c r="CG11" s="851"/>
      <c r="CH11" s="851"/>
      <c r="CI11" s="851"/>
      <c r="CJ11" s="851"/>
      <c r="CK11" s="851"/>
      <c r="CL11" s="851"/>
      <c r="CM11" s="851"/>
      <c r="CN11" s="53"/>
      <c r="CO11" s="851"/>
      <c r="CP11" s="851"/>
      <c r="CQ11" s="851"/>
      <c r="CR11" s="851"/>
      <c r="CS11" s="851"/>
      <c r="CT11" s="851"/>
      <c r="CU11" s="851"/>
      <c r="CV11" s="851"/>
      <c r="CW11" s="851"/>
      <c r="CX11" s="851"/>
    </row>
    <row r="12" spans="1:102" x14ac:dyDescent="0.45">
      <c r="A12" s="15"/>
      <c r="B12" s="20" t="s">
        <v>105</v>
      </c>
      <c r="C12" s="520">
        <v>855</v>
      </c>
      <c r="D12" s="520">
        <v>775</v>
      </c>
      <c r="E12" s="520">
        <v>515</v>
      </c>
      <c r="F12" s="520">
        <v>625</v>
      </c>
      <c r="G12" s="520">
        <v>560</v>
      </c>
      <c r="H12" s="520">
        <v>505</v>
      </c>
      <c r="I12" s="50">
        <f>SUM(I13:I17)</f>
        <v>476.430635159931</v>
      </c>
      <c r="J12" s="50">
        <f t="shared" ref="J12:N12" si="20">SUM(J13:J17)</f>
        <v>421.8531526017257</v>
      </c>
      <c r="K12" s="50">
        <f t="shared" si="20"/>
        <v>421.87390410749555</v>
      </c>
      <c r="L12" s="50">
        <f t="shared" si="20"/>
        <v>372.28134154176712</v>
      </c>
      <c r="M12" s="50">
        <f t="shared" si="20"/>
        <v>348.74260991104205</v>
      </c>
      <c r="N12" s="50">
        <f t="shared" si="20"/>
        <v>365.88353058470011</v>
      </c>
      <c r="O12" s="492">
        <f t="shared" si="12"/>
        <v>-6.3228341053144566E-2</v>
      </c>
      <c r="P12" s="210">
        <f t="shared" si="12"/>
        <v>4.915063484221327E-2</v>
      </c>
      <c r="Q12" s="198"/>
      <c r="R12" s="50">
        <f>SUM(R13:R17)</f>
        <v>120.42156307523403</v>
      </c>
      <c r="S12" s="50">
        <f t="shared" ref="S12:AB12" si="21">SUM(S13:S17)</f>
        <v>119.06155789697736</v>
      </c>
      <c r="T12" s="50">
        <f t="shared" si="21"/>
        <v>116.36293057612887</v>
      </c>
      <c r="U12" s="50">
        <f t="shared" si="21"/>
        <v>120.58458361159079</v>
      </c>
      <c r="V12" s="50">
        <f t="shared" si="21"/>
        <v>69.809405185220342</v>
      </c>
      <c r="W12" s="50">
        <f t="shared" si="21"/>
        <v>96.904222592227029</v>
      </c>
      <c r="X12" s="50">
        <f t="shared" si="21"/>
        <v>121.2791645185137</v>
      </c>
      <c r="Y12" s="50">
        <f t="shared" si="21"/>
        <v>133.86036030576454</v>
      </c>
      <c r="Z12" s="50">
        <f t="shared" si="21"/>
        <v>117.89881506309163</v>
      </c>
      <c r="AA12" s="50">
        <f t="shared" si="21"/>
        <v>97.584976646852652</v>
      </c>
      <c r="AB12" s="50">
        <f t="shared" si="21"/>
        <v>104.19672715095945</v>
      </c>
      <c r="AC12" s="50">
        <f>SUM(AC13:AC17)</f>
        <v>102.23072815678152</v>
      </c>
      <c r="AD12" s="50">
        <f>SUM(AD13:AD17)</f>
        <v>98.437551216961666</v>
      </c>
      <c r="AE12" s="50">
        <f t="shared" ref="AE12:AL12" si="22">SUM(AE13:AE17)</f>
        <v>92.265302871686714</v>
      </c>
      <c r="AF12" s="50">
        <f t="shared" si="22"/>
        <v>89.612894141924656</v>
      </c>
      <c r="AG12" s="495">
        <f t="shared" si="22"/>
        <v>91.707436050548083</v>
      </c>
      <c r="AH12" s="495">
        <f t="shared" si="22"/>
        <v>95.425106982171371</v>
      </c>
      <c r="AI12" s="495">
        <f t="shared" si="22"/>
        <v>83.750040187628599</v>
      </c>
      <c r="AJ12" s="495">
        <f t="shared" si="22"/>
        <v>85.305099415405053</v>
      </c>
      <c r="AK12" s="495">
        <f t="shared" si="22"/>
        <v>84.90806169794574</v>
      </c>
      <c r="AL12" s="495">
        <f t="shared" si="22"/>
        <v>97.644157058169156</v>
      </c>
      <c r="AM12" s="50"/>
      <c r="AN12" s="284">
        <f t="shared" si="13"/>
        <v>2.3254362988687882E-2</v>
      </c>
      <c r="AO12" s="284">
        <f t="shared" si="14"/>
        <v>0.14999865861419792</v>
      </c>
      <c r="AP12" s="869"/>
      <c r="AQ12" s="50">
        <f t="shared" si="15"/>
        <v>239.4831209722114</v>
      </c>
      <c r="AR12" s="50">
        <f t="shared" si="4"/>
        <v>236.94751418771966</v>
      </c>
      <c r="AS12" s="50">
        <f t="shared" si="5"/>
        <v>166.71362777744736</v>
      </c>
      <c r="AT12" s="50">
        <f t="shared" si="6"/>
        <v>255.13952482427823</v>
      </c>
      <c r="AU12" s="50">
        <f t="shared" si="7"/>
        <v>215.48379170994428</v>
      </c>
      <c r="AV12" s="50">
        <f t="shared" si="8"/>
        <v>206.42745530774096</v>
      </c>
      <c r="AW12" s="50">
        <f t="shared" si="16"/>
        <v>190.70285408864839</v>
      </c>
      <c r="AX12" s="50">
        <f t="shared" si="17"/>
        <v>181.32033019247274</v>
      </c>
      <c r="AY12" s="50">
        <f t="shared" si="18"/>
        <v>179.17514716979997</v>
      </c>
      <c r="AZ12" s="50">
        <f t="shared" si="19"/>
        <v>170.21316111335079</v>
      </c>
      <c r="BB12" s="20" t="s">
        <v>5</v>
      </c>
      <c r="BC12" s="50">
        <f t="shared" ref="BC12:BH12" si="23">C12</f>
        <v>855</v>
      </c>
      <c r="BD12" s="31">
        <f t="shared" si="23"/>
        <v>775</v>
      </c>
      <c r="BE12" s="31">
        <f t="shared" si="23"/>
        <v>515</v>
      </c>
      <c r="BF12" s="31">
        <f t="shared" si="23"/>
        <v>625</v>
      </c>
      <c r="BG12" s="31">
        <f t="shared" si="23"/>
        <v>560</v>
      </c>
      <c r="BH12" s="31">
        <f t="shared" si="23"/>
        <v>505</v>
      </c>
      <c r="BI12" s="31">
        <f t="shared" si="9"/>
        <v>476.430635159931</v>
      </c>
      <c r="BJ12" s="31">
        <f t="shared" si="9"/>
        <v>421.8531526017257</v>
      </c>
      <c r="BK12" s="31">
        <f t="shared" si="9"/>
        <v>421.87390410749555</v>
      </c>
      <c r="BL12" s="31">
        <f t="shared" si="9"/>
        <v>372.28134154176712</v>
      </c>
      <c r="BM12" s="31">
        <f t="shared" si="9"/>
        <v>348.74260991104205</v>
      </c>
      <c r="BN12" s="31">
        <f>N12</f>
        <v>365.88353058470011</v>
      </c>
      <c r="BO12" s="31"/>
      <c r="BP12" s="210">
        <f>O12</f>
        <v>-6.3228341053144566E-2</v>
      </c>
      <c r="BQ12" s="210">
        <f>P12</f>
        <v>4.915063484221327E-2</v>
      </c>
      <c r="BR12" s="59"/>
      <c r="BS12" s="50">
        <f t="shared" ref="BS12:CM12" si="24">R12</f>
        <v>120.42156307523403</v>
      </c>
      <c r="BT12" s="50">
        <f t="shared" si="24"/>
        <v>119.06155789697736</v>
      </c>
      <c r="BU12" s="50">
        <f t="shared" si="24"/>
        <v>116.36293057612887</v>
      </c>
      <c r="BV12" s="50">
        <f t="shared" si="24"/>
        <v>120.58458361159079</v>
      </c>
      <c r="BW12" s="50">
        <f t="shared" si="24"/>
        <v>69.809405185220342</v>
      </c>
      <c r="BX12" s="50">
        <f t="shared" si="24"/>
        <v>96.904222592227029</v>
      </c>
      <c r="BY12" s="50">
        <f t="shared" si="24"/>
        <v>121.2791645185137</v>
      </c>
      <c r="BZ12" s="50">
        <f t="shared" si="24"/>
        <v>133.86036030576454</v>
      </c>
      <c r="CA12" s="50">
        <f t="shared" si="24"/>
        <v>117.89881506309163</v>
      </c>
      <c r="CB12" s="50">
        <f t="shared" si="24"/>
        <v>97.584976646852652</v>
      </c>
      <c r="CC12" s="50">
        <f t="shared" si="24"/>
        <v>104.19672715095945</v>
      </c>
      <c r="CD12" s="50">
        <f t="shared" si="24"/>
        <v>102.23072815678152</v>
      </c>
      <c r="CE12" s="50">
        <f t="shared" si="24"/>
        <v>98.437551216961666</v>
      </c>
      <c r="CF12" s="50">
        <f t="shared" si="24"/>
        <v>92.265302871686714</v>
      </c>
      <c r="CG12" s="31">
        <f t="shared" si="24"/>
        <v>89.612894141924656</v>
      </c>
      <c r="CH12" s="31">
        <f t="shared" si="24"/>
        <v>91.707436050548083</v>
      </c>
      <c r="CI12" s="31">
        <f t="shared" si="24"/>
        <v>95.425106982171371</v>
      </c>
      <c r="CJ12" s="31">
        <f t="shared" si="24"/>
        <v>83.750040187628599</v>
      </c>
      <c r="CK12" s="31">
        <f t="shared" si="24"/>
        <v>85.305099415405053</v>
      </c>
      <c r="CL12" s="31">
        <f t="shared" si="24"/>
        <v>84.90806169794574</v>
      </c>
      <c r="CM12" s="31">
        <f t="shared" si="24"/>
        <v>97.644157058169156</v>
      </c>
      <c r="CN12" s="50"/>
      <c r="CO12" s="31">
        <f t="shared" ref="CO12:CX12" si="25">AQ12</f>
        <v>239.4831209722114</v>
      </c>
      <c r="CP12" s="31">
        <f t="shared" si="25"/>
        <v>236.94751418771966</v>
      </c>
      <c r="CQ12" s="31">
        <f t="shared" si="25"/>
        <v>166.71362777744736</v>
      </c>
      <c r="CR12" s="31">
        <f t="shared" si="25"/>
        <v>255.13952482427823</v>
      </c>
      <c r="CS12" s="31">
        <f t="shared" si="25"/>
        <v>215.48379170994428</v>
      </c>
      <c r="CT12" s="31">
        <f t="shared" si="25"/>
        <v>206.42745530774096</v>
      </c>
      <c r="CU12" s="31">
        <f t="shared" si="25"/>
        <v>190.70285408864839</v>
      </c>
      <c r="CV12" s="31">
        <f t="shared" si="25"/>
        <v>181.32033019247274</v>
      </c>
      <c r="CW12" s="31">
        <f t="shared" si="25"/>
        <v>179.17514716979997</v>
      </c>
      <c r="CX12" s="31">
        <f t="shared" si="25"/>
        <v>170.21316111335079</v>
      </c>
    </row>
    <row r="13" spans="1:102" x14ac:dyDescent="0.45">
      <c r="A13" s="15"/>
      <c r="B13" s="10" t="s">
        <v>15</v>
      </c>
      <c r="C13" s="521"/>
      <c r="D13" s="521"/>
      <c r="E13" s="521"/>
      <c r="F13" s="521"/>
      <c r="G13" s="521"/>
      <c r="H13" s="521"/>
      <c r="I13" s="13">
        <v>3.15</v>
      </c>
      <c r="J13" s="13">
        <v>2.85</v>
      </c>
      <c r="K13" s="13">
        <v>2.95</v>
      </c>
      <c r="L13" s="13">
        <v>2.87</v>
      </c>
      <c r="M13" s="13">
        <v>2.92</v>
      </c>
      <c r="N13" s="13">
        <v>2.95</v>
      </c>
      <c r="O13" s="208">
        <f t="shared" si="12"/>
        <v>1.7421602787456303E-2</v>
      </c>
      <c r="P13" s="208">
        <f t="shared" si="12"/>
        <v>1.0273972602739878E-2</v>
      </c>
      <c r="Q13" s="198"/>
      <c r="R13" s="13">
        <v>0.77962500000000001</v>
      </c>
      <c r="S13" s="13">
        <v>0.77174999999999994</v>
      </c>
      <c r="T13" s="13">
        <v>0.78749999999999998</v>
      </c>
      <c r="U13" s="13">
        <v>0.8111250000000001</v>
      </c>
      <c r="V13" s="13">
        <v>0.75</v>
      </c>
      <c r="W13" s="13">
        <v>0.55000000000000004</v>
      </c>
      <c r="X13" s="13">
        <v>0.75</v>
      </c>
      <c r="Y13" s="13">
        <v>0.80000000000000027</v>
      </c>
      <c r="Z13" s="13">
        <v>0.72</v>
      </c>
      <c r="AA13" s="13">
        <v>0.7</v>
      </c>
      <c r="AB13" s="13">
        <v>0.76</v>
      </c>
      <c r="AC13" s="13">
        <v>0.77000000000000046</v>
      </c>
      <c r="AD13" s="13">
        <v>0.70000000000000007</v>
      </c>
      <c r="AE13" s="13">
        <v>0.68</v>
      </c>
      <c r="AF13" s="13">
        <v>0.74</v>
      </c>
      <c r="AG13" s="468">
        <v>0.75</v>
      </c>
      <c r="AH13" s="468">
        <v>0.72</v>
      </c>
      <c r="AI13" s="468">
        <v>0.69</v>
      </c>
      <c r="AJ13" s="468">
        <v>0.74</v>
      </c>
      <c r="AK13" s="468">
        <v>0.77</v>
      </c>
      <c r="AL13" s="468">
        <v>0.74</v>
      </c>
      <c r="AM13" s="13"/>
      <c r="AN13" s="285">
        <f t="shared" si="13"/>
        <v>2.7777777777777901E-2</v>
      </c>
      <c r="AO13" s="285">
        <f t="shared" si="14"/>
        <v>-3.8961038961038974E-2</v>
      </c>
      <c r="AP13" s="869"/>
      <c r="AQ13" s="7">
        <f t="shared" si="15"/>
        <v>1.5513749999999999</v>
      </c>
      <c r="AR13" s="7">
        <f t="shared" si="4"/>
        <v>1.5986250000000002</v>
      </c>
      <c r="AS13" s="7">
        <f t="shared" si="5"/>
        <v>1.3</v>
      </c>
      <c r="AT13" s="59">
        <f t="shared" si="6"/>
        <v>1.5500000000000003</v>
      </c>
      <c r="AU13" s="59">
        <f t="shared" si="7"/>
        <v>1.42</v>
      </c>
      <c r="AV13" s="59">
        <f t="shared" si="8"/>
        <v>1.5300000000000005</v>
      </c>
      <c r="AW13" s="59">
        <f t="shared" si="16"/>
        <v>1.3800000000000001</v>
      </c>
      <c r="AX13" s="59">
        <f t="shared" si="17"/>
        <v>1.49</v>
      </c>
      <c r="AY13" s="59">
        <f t="shared" si="18"/>
        <v>1.41</v>
      </c>
      <c r="AZ13" s="59">
        <f t="shared" si="19"/>
        <v>1.51</v>
      </c>
      <c r="BB13" s="10" t="s">
        <v>15</v>
      </c>
      <c r="BC13" s="13"/>
      <c r="BD13" s="7"/>
      <c r="BE13" s="7"/>
      <c r="BF13" s="7"/>
      <c r="BG13" s="7"/>
      <c r="BH13" s="7"/>
      <c r="BI13" s="7">
        <f t="shared" si="9"/>
        <v>3.15</v>
      </c>
      <c r="BJ13" s="7">
        <f t="shared" si="9"/>
        <v>2.85</v>
      </c>
      <c r="BK13" s="7">
        <f t="shared" si="9"/>
        <v>2.95</v>
      </c>
      <c r="BL13" s="7">
        <f t="shared" si="9"/>
        <v>2.87</v>
      </c>
      <c r="BM13" s="7">
        <f t="shared" si="9"/>
        <v>2.92</v>
      </c>
      <c r="BN13" s="7"/>
      <c r="BO13" s="7"/>
      <c r="BP13" s="212"/>
      <c r="BQ13" s="208"/>
      <c r="BR13" s="196"/>
      <c r="BS13" s="51"/>
      <c r="BT13" s="51"/>
      <c r="BU13" s="51"/>
      <c r="BV13" s="51"/>
      <c r="BW13" s="51"/>
      <c r="BX13" s="51"/>
      <c r="BY13" s="51"/>
      <c r="BZ13" s="51"/>
      <c r="CA13" s="51"/>
      <c r="CB13" s="51"/>
      <c r="CC13" s="51"/>
      <c r="CD13" s="51"/>
      <c r="CE13" s="51"/>
      <c r="CF13" s="51"/>
      <c r="CG13" s="14"/>
      <c r="CH13" s="14"/>
      <c r="CI13" s="14"/>
      <c r="CJ13" s="14"/>
      <c r="CK13" s="14"/>
      <c r="CL13" s="14"/>
      <c r="CM13" s="14"/>
      <c r="CN13" s="51"/>
      <c r="CO13" s="24"/>
      <c r="CP13" s="24"/>
      <c r="CQ13" s="24"/>
      <c r="CR13" s="24"/>
      <c r="CS13" s="24"/>
      <c r="CT13" s="24"/>
      <c r="CU13" s="24"/>
      <c r="CV13" s="24"/>
      <c r="CW13" s="24"/>
      <c r="CX13" s="24"/>
    </row>
    <row r="14" spans="1:102" x14ac:dyDescent="0.45">
      <c r="A14" s="15"/>
      <c r="B14" s="10" t="s">
        <v>16</v>
      </c>
      <c r="C14" s="13"/>
      <c r="D14" s="13"/>
      <c r="E14" s="13"/>
      <c r="F14" s="13"/>
      <c r="G14" s="13"/>
      <c r="H14" s="13"/>
      <c r="I14" s="13">
        <v>4.0467857340539544</v>
      </c>
      <c r="J14" s="13">
        <v>3.6073606963774925</v>
      </c>
      <c r="K14" s="13">
        <v>3.3179858024816213</v>
      </c>
      <c r="L14" s="13">
        <v>3.8007252638562807</v>
      </c>
      <c r="M14" s="13">
        <v>3.6493590318804743</v>
      </c>
      <c r="N14" s="13">
        <v>3.7098846527888854</v>
      </c>
      <c r="O14" s="208">
        <f t="shared" si="12"/>
        <v>-3.982561786700356E-2</v>
      </c>
      <c r="P14" s="208">
        <f t="shared" si="12"/>
        <v>1.6585274394671723E-2</v>
      </c>
      <c r="Q14" s="198"/>
      <c r="R14" s="13">
        <v>0.95099464750267926</v>
      </c>
      <c r="S14" s="13">
        <v>0.98134554050808409</v>
      </c>
      <c r="T14" s="13">
        <v>1.0319303621837586</v>
      </c>
      <c r="U14" s="13">
        <v>1.0825151838594325</v>
      </c>
      <c r="V14" s="13">
        <v>0.90711806319226129</v>
      </c>
      <c r="W14" s="13">
        <v>0.70877706358876735</v>
      </c>
      <c r="X14" s="13">
        <v>1.0227414708181888</v>
      </c>
      <c r="Y14" s="13">
        <v>0.96872409877827415</v>
      </c>
      <c r="Z14" s="13">
        <v>0.82881506309164643</v>
      </c>
      <c r="AA14" s="13">
        <v>0.89241230521907855</v>
      </c>
      <c r="AB14" s="13">
        <v>0.88705508832981905</v>
      </c>
      <c r="AC14" s="13">
        <v>0.74704625603079422</v>
      </c>
      <c r="AD14" s="13">
        <v>0.89773750628600568</v>
      </c>
      <c r="AE14" s="13">
        <v>0.92662318129817312</v>
      </c>
      <c r="AF14" s="13">
        <v>0.94864337432614554</v>
      </c>
      <c r="AG14" s="468">
        <v>0.76956394129992367</v>
      </c>
      <c r="AH14" s="468">
        <v>0.93383954570922267</v>
      </c>
      <c r="AI14" s="468">
        <v>0.91705487247113382</v>
      </c>
      <c r="AJ14" s="468">
        <v>0.96643618618647242</v>
      </c>
      <c r="AK14" s="468">
        <v>0.8277267996223947</v>
      </c>
      <c r="AL14" s="468">
        <v>0.94418822679003755</v>
      </c>
      <c r="AM14" s="13"/>
      <c r="AN14" s="285">
        <f t="shared" si="13"/>
        <v>1.108186211257034E-2</v>
      </c>
      <c r="AO14" s="285">
        <f t="shared" si="14"/>
        <v>0.14070032191874415</v>
      </c>
      <c r="AP14" s="869"/>
      <c r="AQ14" s="7">
        <f t="shared" si="15"/>
        <v>1.9323401880107633</v>
      </c>
      <c r="AR14" s="7">
        <f t="shared" si="4"/>
        <v>2.114445546043191</v>
      </c>
      <c r="AS14" s="7">
        <f t="shared" si="5"/>
        <v>1.6158951267810286</v>
      </c>
      <c r="AT14" s="59">
        <f t="shared" si="6"/>
        <v>1.9914655695964629</v>
      </c>
      <c r="AU14" s="59">
        <f t="shared" si="7"/>
        <v>1.7212273683107249</v>
      </c>
      <c r="AV14" s="59">
        <f t="shared" si="8"/>
        <v>1.6341013443606132</v>
      </c>
      <c r="AW14" s="59">
        <f t="shared" si="16"/>
        <v>1.8243606875841789</v>
      </c>
      <c r="AX14" s="59">
        <f t="shared" si="17"/>
        <v>1.7182073156260693</v>
      </c>
      <c r="AY14" s="59">
        <f t="shared" si="18"/>
        <v>1.8508944181803564</v>
      </c>
      <c r="AZ14" s="59">
        <f t="shared" si="19"/>
        <v>1.794162985808867</v>
      </c>
      <c r="BB14" s="10" t="s">
        <v>16</v>
      </c>
      <c r="BC14" s="13"/>
      <c r="BD14" s="7"/>
      <c r="BE14" s="7"/>
      <c r="BF14" s="7"/>
      <c r="BG14" s="7"/>
      <c r="BH14" s="7"/>
      <c r="BI14" s="7">
        <f t="shared" si="9"/>
        <v>4.0467857340539544</v>
      </c>
      <c r="BJ14" s="7">
        <f t="shared" si="9"/>
        <v>3.6073606963774925</v>
      </c>
      <c r="BK14" s="7">
        <f t="shared" si="9"/>
        <v>3.3179858024816213</v>
      </c>
      <c r="BL14" s="7">
        <f t="shared" si="9"/>
        <v>3.8007252638562807</v>
      </c>
      <c r="BM14" s="7">
        <f t="shared" si="9"/>
        <v>3.6493590318804743</v>
      </c>
      <c r="BN14" s="788"/>
      <c r="BO14" s="788"/>
      <c r="BP14" s="212"/>
      <c r="BQ14" s="208"/>
      <c r="BR14" s="196"/>
      <c r="BS14" s="51"/>
      <c r="BT14" s="51"/>
      <c r="BU14" s="51"/>
      <c r="BV14" s="51"/>
      <c r="BW14" s="51"/>
      <c r="BX14" s="51"/>
      <c r="BY14" s="51"/>
      <c r="BZ14" s="51"/>
      <c r="CA14" s="51"/>
      <c r="CB14" s="51"/>
      <c r="CC14" s="51"/>
      <c r="CD14" s="51"/>
      <c r="CE14" s="51"/>
      <c r="CF14" s="51"/>
      <c r="CG14" s="14"/>
      <c r="CH14" s="14"/>
      <c r="CI14" s="14"/>
      <c r="CJ14" s="14"/>
      <c r="CK14" s="14"/>
      <c r="CL14" s="14"/>
      <c r="CM14" s="14"/>
      <c r="CN14" s="51"/>
      <c r="CO14" s="24"/>
      <c r="CP14" s="24"/>
      <c r="CQ14" s="24"/>
      <c r="CR14" s="24"/>
      <c r="CS14" s="24"/>
      <c r="CT14" s="24"/>
      <c r="CU14" s="24"/>
      <c r="CV14" s="24"/>
      <c r="CW14" s="24"/>
      <c r="CX14" s="24"/>
    </row>
    <row r="15" spans="1:102" x14ac:dyDescent="0.45">
      <c r="A15" s="15"/>
      <c r="B15" s="10" t="s">
        <v>17</v>
      </c>
      <c r="C15" s="13"/>
      <c r="D15" s="13"/>
      <c r="E15" s="13"/>
      <c r="F15" s="13"/>
      <c r="G15" s="13"/>
      <c r="H15" s="13"/>
      <c r="I15" s="13">
        <v>187.4376351734617</v>
      </c>
      <c r="J15" s="13">
        <v>162.41693582805777</v>
      </c>
      <c r="K15" s="13">
        <v>160</v>
      </c>
      <c r="L15" s="13">
        <v>164.8</v>
      </c>
      <c r="M15" s="13">
        <v>154</v>
      </c>
      <c r="N15" s="13">
        <v>160.16</v>
      </c>
      <c r="O15" s="208">
        <f t="shared" si="12"/>
        <v>-6.5533980582524354E-2</v>
      </c>
      <c r="P15" s="208">
        <f t="shared" si="12"/>
        <v>4.0000000000000036E-2</v>
      </c>
      <c r="Q15" s="198"/>
      <c r="R15" s="13">
        <v>46.859408793365425</v>
      </c>
      <c r="S15" s="13">
        <v>46.859408793365425</v>
      </c>
      <c r="T15" s="13">
        <v>46.859408793365425</v>
      </c>
      <c r="U15" s="13">
        <v>46.859408793365425</v>
      </c>
      <c r="V15" s="13">
        <v>42.2</v>
      </c>
      <c r="W15" s="13">
        <v>35.870000000000005</v>
      </c>
      <c r="X15" s="13">
        <v>42.173467914028883</v>
      </c>
      <c r="Y15" s="13">
        <v>42.173467914028883</v>
      </c>
      <c r="Z15" s="13">
        <v>40</v>
      </c>
      <c r="AA15" s="13">
        <v>40</v>
      </c>
      <c r="AB15" s="13">
        <v>40</v>
      </c>
      <c r="AC15" s="13">
        <v>40</v>
      </c>
      <c r="AD15" s="13">
        <v>42</v>
      </c>
      <c r="AE15" s="13">
        <v>42.800000000000004</v>
      </c>
      <c r="AF15" s="13">
        <v>40</v>
      </c>
      <c r="AG15" s="468">
        <v>40</v>
      </c>
      <c r="AH15" s="468">
        <v>40</v>
      </c>
      <c r="AI15" s="468">
        <v>38</v>
      </c>
      <c r="AJ15" s="468">
        <v>38</v>
      </c>
      <c r="AK15" s="468">
        <v>38</v>
      </c>
      <c r="AL15" s="468">
        <v>38</v>
      </c>
      <c r="AM15" s="13"/>
      <c r="AN15" s="285">
        <f t="shared" si="13"/>
        <v>-5.0000000000000044E-2</v>
      </c>
      <c r="AO15" s="285">
        <f t="shared" si="14"/>
        <v>0</v>
      </c>
      <c r="AP15" s="869"/>
      <c r="AQ15" s="7">
        <f t="shared" si="15"/>
        <v>93.71881758673085</v>
      </c>
      <c r="AR15" s="7">
        <f t="shared" si="4"/>
        <v>93.71881758673085</v>
      </c>
      <c r="AS15" s="7">
        <f t="shared" si="5"/>
        <v>78.070000000000007</v>
      </c>
      <c r="AT15" s="59">
        <f t="shared" si="6"/>
        <v>84.346935828057767</v>
      </c>
      <c r="AU15" s="59">
        <f t="shared" si="7"/>
        <v>80</v>
      </c>
      <c r="AV15" s="59">
        <f t="shared" si="8"/>
        <v>80</v>
      </c>
      <c r="AW15" s="59">
        <f t="shared" si="16"/>
        <v>84.800000000000011</v>
      </c>
      <c r="AX15" s="59">
        <f t="shared" si="17"/>
        <v>80</v>
      </c>
      <c r="AY15" s="59">
        <f t="shared" si="18"/>
        <v>78</v>
      </c>
      <c r="AZ15" s="59">
        <f t="shared" si="19"/>
        <v>76</v>
      </c>
      <c r="BB15" s="10" t="s">
        <v>17</v>
      </c>
      <c r="BC15" s="13"/>
      <c r="BD15" s="7"/>
      <c r="BE15" s="7"/>
      <c r="BF15" s="7"/>
      <c r="BG15" s="7"/>
      <c r="BH15" s="7"/>
      <c r="BI15" s="7">
        <f t="shared" si="9"/>
        <v>187.4376351734617</v>
      </c>
      <c r="BJ15" s="7">
        <f t="shared" si="9"/>
        <v>162.41693582805777</v>
      </c>
      <c r="BK15" s="7">
        <f t="shared" si="9"/>
        <v>160</v>
      </c>
      <c r="BL15" s="7">
        <f t="shared" si="9"/>
        <v>164.8</v>
      </c>
      <c r="BM15" s="7">
        <f t="shared" si="9"/>
        <v>154</v>
      </c>
      <c r="BN15" s="7"/>
      <c r="BO15" s="7"/>
      <c r="BP15" s="212"/>
      <c r="BQ15" s="208"/>
      <c r="BR15" s="27"/>
      <c r="BS15" s="51"/>
      <c r="BT15" s="51"/>
      <c r="BU15" s="51"/>
      <c r="BV15" s="51"/>
      <c r="BW15" s="51"/>
      <c r="BX15" s="51"/>
      <c r="BY15" s="51"/>
      <c r="BZ15" s="51"/>
      <c r="CA15" s="51"/>
      <c r="CB15" s="51"/>
      <c r="CC15" s="51"/>
      <c r="CD15" s="51"/>
      <c r="CE15" s="51"/>
      <c r="CF15" s="51"/>
      <c r="CG15" s="14"/>
      <c r="CH15" s="14"/>
      <c r="CI15" s="14"/>
      <c r="CJ15" s="14"/>
      <c r="CK15" s="14"/>
      <c r="CL15" s="14"/>
      <c r="CM15" s="14"/>
      <c r="CN15" s="51"/>
      <c r="CO15" s="24"/>
      <c r="CP15" s="24"/>
      <c r="CQ15" s="24"/>
      <c r="CR15" s="24"/>
      <c r="CS15" s="24"/>
      <c r="CT15" s="24"/>
      <c r="CU15" s="24"/>
      <c r="CV15" s="24"/>
      <c r="CW15" s="24"/>
      <c r="CX15" s="24"/>
    </row>
    <row r="16" spans="1:102" x14ac:dyDescent="0.45">
      <c r="A16" s="15"/>
      <c r="B16" s="10" t="s">
        <v>18</v>
      </c>
      <c r="C16" s="13"/>
      <c r="D16" s="13"/>
      <c r="E16" s="13"/>
      <c r="F16" s="13"/>
      <c r="G16" s="13"/>
      <c r="H16" s="13"/>
      <c r="I16" s="13">
        <v>276.49621425241537</v>
      </c>
      <c r="J16" s="13">
        <v>247.87885607729038</v>
      </c>
      <c r="K16" s="13">
        <v>250.20591830501394</v>
      </c>
      <c r="L16" s="13">
        <v>195.16061627791089</v>
      </c>
      <c r="M16" s="13">
        <v>183.17325087916157</v>
      </c>
      <c r="N16" s="13">
        <v>194.16364593191128</v>
      </c>
      <c r="O16" s="208">
        <f t="shared" si="12"/>
        <v>-6.1423076168601431E-2</v>
      </c>
      <c r="P16" s="208">
        <f t="shared" si="12"/>
        <v>6.0000000000000053E-2</v>
      </c>
      <c r="Q16" s="198"/>
      <c r="R16" s="13">
        <v>70.50653463436592</v>
      </c>
      <c r="S16" s="13">
        <v>69.124053563103843</v>
      </c>
      <c r="T16" s="13">
        <v>66.359091420579688</v>
      </c>
      <c r="U16" s="13">
        <v>70.50653463436592</v>
      </c>
      <c r="V16" s="13">
        <v>24.677287122028069</v>
      </c>
      <c r="W16" s="13">
        <v>58.755445528638262</v>
      </c>
      <c r="X16" s="13">
        <v>76.312955133666634</v>
      </c>
      <c r="Y16" s="13">
        <v>88.133168292957407</v>
      </c>
      <c r="Z16" s="13">
        <v>75</v>
      </c>
      <c r="AA16" s="13">
        <v>54.642564341633587</v>
      </c>
      <c r="AB16" s="13">
        <v>61.199672062629624</v>
      </c>
      <c r="AC16" s="13">
        <v>59.363681900750734</v>
      </c>
      <c r="AD16" s="13">
        <v>53.427313710675662</v>
      </c>
      <c r="AE16" s="13">
        <v>46.446179690388547</v>
      </c>
      <c r="AF16" s="13">
        <v>46.511750767598514</v>
      </c>
      <c r="AG16" s="468">
        <v>48.775372109248167</v>
      </c>
      <c r="AH16" s="468">
        <v>52.358767436462145</v>
      </c>
      <c r="AI16" s="468">
        <v>42.730485315157466</v>
      </c>
      <c r="AJ16" s="468">
        <v>44.186163229218586</v>
      </c>
      <c r="AK16" s="468">
        <v>43.897834898323353</v>
      </c>
      <c r="AL16" s="468">
        <v>56.547468831379121</v>
      </c>
      <c r="AM16" s="13"/>
      <c r="AN16" s="285">
        <f t="shared" si="13"/>
        <v>8.0000000000000071E-2</v>
      </c>
      <c r="AO16" s="285">
        <f t="shared" si="14"/>
        <v>0.28816077062467871</v>
      </c>
      <c r="AP16" s="869"/>
      <c r="AQ16" s="7">
        <f t="shared" si="15"/>
        <v>139.63058819746976</v>
      </c>
      <c r="AR16" s="7">
        <f t="shared" si="4"/>
        <v>136.86562605494561</v>
      </c>
      <c r="AS16" s="7">
        <f t="shared" si="5"/>
        <v>83.432732650666338</v>
      </c>
      <c r="AT16" s="59">
        <f t="shared" si="6"/>
        <v>164.44612342662404</v>
      </c>
      <c r="AU16" s="59">
        <f t="shared" si="7"/>
        <v>129.6425643416336</v>
      </c>
      <c r="AV16" s="59">
        <f t="shared" si="8"/>
        <v>120.56335396338037</v>
      </c>
      <c r="AW16" s="59">
        <f t="shared" si="16"/>
        <v>99.873493401064209</v>
      </c>
      <c r="AX16" s="59">
        <f t="shared" si="17"/>
        <v>95.287122876846681</v>
      </c>
      <c r="AY16" s="59">
        <f t="shared" si="18"/>
        <v>95.089252751619611</v>
      </c>
      <c r="AZ16" s="59">
        <f t="shared" si="19"/>
        <v>88.083998127541946</v>
      </c>
      <c r="BB16" s="10" t="s">
        <v>18</v>
      </c>
      <c r="BC16" s="13"/>
      <c r="BD16" s="7"/>
      <c r="BE16" s="7"/>
      <c r="BF16" s="7"/>
      <c r="BG16" s="7"/>
      <c r="BH16" s="7"/>
      <c r="BI16" s="7">
        <f t="shared" si="9"/>
        <v>276.49621425241537</v>
      </c>
      <c r="BJ16" s="7">
        <f t="shared" si="9"/>
        <v>247.87885607729038</v>
      </c>
      <c r="BK16" s="7">
        <f t="shared" si="9"/>
        <v>250.20591830501394</v>
      </c>
      <c r="BL16" s="7">
        <f t="shared" si="9"/>
        <v>195.16061627791089</v>
      </c>
      <c r="BM16" s="7">
        <f t="shared" si="9"/>
        <v>183.17325087916157</v>
      </c>
      <c r="BN16" s="7"/>
      <c r="BO16" s="7"/>
      <c r="BP16" s="212"/>
      <c r="BQ16" s="208"/>
      <c r="BR16" s="27"/>
      <c r="BS16" s="51"/>
      <c r="BT16" s="51"/>
      <c r="BU16" s="51"/>
      <c r="BV16" s="51"/>
      <c r="BW16" s="51"/>
      <c r="BX16" s="51"/>
      <c r="BY16" s="51"/>
      <c r="BZ16" s="51"/>
      <c r="CA16" s="51"/>
      <c r="CB16" s="51"/>
      <c r="CC16" s="51"/>
      <c r="CD16" s="51"/>
      <c r="CE16" s="51"/>
      <c r="CF16" s="51"/>
      <c r="CG16" s="14"/>
      <c r="CH16" s="14"/>
      <c r="CI16" s="14"/>
      <c r="CJ16" s="14"/>
      <c r="CK16" s="14"/>
      <c r="CL16" s="14"/>
      <c r="CM16" s="14"/>
      <c r="CN16" s="51"/>
      <c r="CO16" s="24"/>
      <c r="CP16" s="24"/>
      <c r="CQ16" s="24"/>
      <c r="CR16" s="24"/>
      <c r="CS16" s="24"/>
      <c r="CT16" s="24"/>
      <c r="CU16" s="24"/>
      <c r="CV16" s="24"/>
      <c r="CW16" s="24"/>
      <c r="CX16" s="24"/>
    </row>
    <row r="17" spans="1:102" x14ac:dyDescent="0.45">
      <c r="A17" s="15"/>
      <c r="B17" s="52" t="s">
        <v>19</v>
      </c>
      <c r="C17" s="54"/>
      <c r="D17" s="54"/>
      <c r="E17" s="54"/>
      <c r="F17" s="54"/>
      <c r="G17" s="54"/>
      <c r="H17" s="54"/>
      <c r="I17" s="54">
        <v>5.3</v>
      </c>
      <c r="J17" s="54">
        <v>5.0999999999999996</v>
      </c>
      <c r="K17" s="54">
        <v>5.4</v>
      </c>
      <c r="L17" s="54">
        <v>5.65</v>
      </c>
      <c r="M17" s="54">
        <v>5</v>
      </c>
      <c r="N17" s="54">
        <v>4.9000000000000004</v>
      </c>
      <c r="O17" s="217">
        <f t="shared" si="12"/>
        <v>-0.11504424778761069</v>
      </c>
      <c r="P17" s="217">
        <f t="shared" si="12"/>
        <v>-1.9999999999999907E-2</v>
      </c>
      <c r="Q17" s="198"/>
      <c r="R17" s="54">
        <v>1.325</v>
      </c>
      <c r="S17" s="54">
        <v>1.325</v>
      </c>
      <c r="T17" s="54">
        <v>1.325</v>
      </c>
      <c r="U17" s="54">
        <v>1.325</v>
      </c>
      <c r="V17" s="54">
        <v>1.2749999999999999</v>
      </c>
      <c r="W17" s="54">
        <v>1.02</v>
      </c>
      <c r="X17" s="54">
        <v>1.02</v>
      </c>
      <c r="Y17" s="54">
        <v>1.7849999999999997</v>
      </c>
      <c r="Z17" s="54">
        <v>1.35</v>
      </c>
      <c r="AA17" s="54">
        <v>1.35</v>
      </c>
      <c r="AB17" s="54">
        <v>1.35</v>
      </c>
      <c r="AC17" s="54">
        <v>1.35</v>
      </c>
      <c r="AD17" s="54">
        <v>1.4125000000000001</v>
      </c>
      <c r="AE17" s="54">
        <v>1.4125000000000001</v>
      </c>
      <c r="AF17" s="54">
        <v>1.4125000000000001</v>
      </c>
      <c r="AG17" s="661">
        <v>1.4125000000000001</v>
      </c>
      <c r="AH17" s="661">
        <v>1.4125000000000001</v>
      </c>
      <c r="AI17" s="661">
        <v>1.4125000000000001</v>
      </c>
      <c r="AJ17" s="661">
        <v>1.4125000000000001</v>
      </c>
      <c r="AK17" s="661">
        <v>1.4125000000000001</v>
      </c>
      <c r="AL17" s="661">
        <v>1.4125000000000001</v>
      </c>
      <c r="AM17" s="13"/>
      <c r="AN17" s="624">
        <f t="shared" si="13"/>
        <v>0</v>
      </c>
      <c r="AO17" s="624">
        <f t="shared" si="14"/>
        <v>0</v>
      </c>
      <c r="AP17" s="869"/>
      <c r="AQ17" s="54">
        <f t="shared" si="15"/>
        <v>2.65</v>
      </c>
      <c r="AR17" s="54">
        <f t="shared" si="4"/>
        <v>2.65</v>
      </c>
      <c r="AS17" s="54">
        <f t="shared" si="5"/>
        <v>2.2949999999999999</v>
      </c>
      <c r="AT17" s="516">
        <f t="shared" si="6"/>
        <v>2.8049999999999997</v>
      </c>
      <c r="AU17" s="620">
        <f t="shared" si="7"/>
        <v>2.7</v>
      </c>
      <c r="AV17" s="620">
        <f t="shared" si="8"/>
        <v>2.7</v>
      </c>
      <c r="AW17" s="620">
        <f t="shared" si="16"/>
        <v>2.8250000000000002</v>
      </c>
      <c r="AX17" s="620">
        <f t="shared" si="17"/>
        <v>2.8250000000000002</v>
      </c>
      <c r="AY17" s="620">
        <f t="shared" si="18"/>
        <v>2.8250000000000002</v>
      </c>
      <c r="AZ17" s="620">
        <f t="shared" si="19"/>
        <v>2.8250000000000002</v>
      </c>
      <c r="BB17" s="52" t="s">
        <v>19</v>
      </c>
      <c r="BC17" s="54"/>
      <c r="BD17" s="29"/>
      <c r="BE17" s="29"/>
      <c r="BF17" s="29"/>
      <c r="BG17" s="29"/>
      <c r="BH17" s="29"/>
      <c r="BI17" s="29">
        <f t="shared" si="9"/>
        <v>5.3</v>
      </c>
      <c r="BJ17" s="29">
        <f t="shared" si="9"/>
        <v>5.0999999999999996</v>
      </c>
      <c r="BK17" s="29">
        <f t="shared" si="9"/>
        <v>5.4</v>
      </c>
      <c r="BL17" s="29">
        <f t="shared" si="9"/>
        <v>5.65</v>
      </c>
      <c r="BM17" s="29">
        <f t="shared" si="9"/>
        <v>5</v>
      </c>
      <c r="BN17" s="29"/>
      <c r="BO17" s="29"/>
      <c r="BP17" s="216"/>
      <c r="BQ17" s="217"/>
      <c r="BR17" s="27"/>
      <c r="BS17" s="53"/>
      <c r="BT17" s="53"/>
      <c r="BU17" s="53"/>
      <c r="BV17" s="53"/>
      <c r="BW17" s="53"/>
      <c r="BX17" s="53"/>
      <c r="BY17" s="53"/>
      <c r="BZ17" s="53"/>
      <c r="CA17" s="53"/>
      <c r="CB17" s="53"/>
      <c r="CC17" s="53"/>
      <c r="CD17" s="53"/>
      <c r="CE17" s="53"/>
      <c r="CF17" s="53"/>
      <c r="CG17" s="851"/>
      <c r="CH17" s="851"/>
      <c r="CI17" s="851"/>
      <c r="CJ17" s="851"/>
      <c r="CK17" s="851"/>
      <c r="CL17" s="851"/>
      <c r="CM17" s="851"/>
      <c r="CN17" s="53"/>
      <c r="CO17" s="851"/>
      <c r="CP17" s="851"/>
      <c r="CQ17" s="851"/>
      <c r="CR17" s="851"/>
      <c r="CS17" s="851"/>
      <c r="CT17" s="851"/>
      <c r="CU17" s="851"/>
      <c r="CV17" s="851"/>
      <c r="CW17" s="851"/>
      <c r="CX17" s="851"/>
    </row>
    <row r="18" spans="1:102" x14ac:dyDescent="0.45">
      <c r="A18" s="15"/>
      <c r="B18" s="20" t="s">
        <v>106</v>
      </c>
      <c r="C18" s="520">
        <v>25</v>
      </c>
      <c r="D18" s="520">
        <v>25</v>
      </c>
      <c r="E18" s="520">
        <v>20</v>
      </c>
      <c r="F18" s="520">
        <v>25</v>
      </c>
      <c r="G18" s="520">
        <v>30</v>
      </c>
      <c r="H18" s="520">
        <v>30</v>
      </c>
      <c r="I18" s="50">
        <f>SUM(I19:I23)</f>
        <v>68.990795378637287</v>
      </c>
      <c r="J18" s="50">
        <f t="shared" ref="J18:N18" si="26">SUM(J19:J23)</f>
        <v>66.060845915450145</v>
      </c>
      <c r="K18" s="50">
        <f t="shared" si="26"/>
        <v>66.666317231283841</v>
      </c>
      <c r="L18" s="50">
        <f t="shared" si="26"/>
        <v>68.558324618682136</v>
      </c>
      <c r="M18" s="50">
        <f t="shared" si="26"/>
        <v>70.555064862119309</v>
      </c>
      <c r="N18" s="50">
        <f t="shared" si="26"/>
        <v>75.457101291978915</v>
      </c>
      <c r="O18" s="492">
        <f t="shared" si="12"/>
        <v>2.9124694259128114E-2</v>
      </c>
      <c r="P18" s="210">
        <f t="shared" si="12"/>
        <v>6.9478164883546079E-2</v>
      </c>
      <c r="Q18" s="198"/>
      <c r="R18" s="50">
        <f>SUM(R19:R23)</f>
        <v>17.937606798445696</v>
      </c>
      <c r="S18" s="50">
        <f t="shared" ref="S18:AL18" si="27">SUM(S19:S23)</f>
        <v>16.557790890872948</v>
      </c>
      <c r="T18" s="50">
        <f t="shared" si="27"/>
        <v>16.385313902426354</v>
      </c>
      <c r="U18" s="50">
        <f t="shared" si="27"/>
        <v>18.110083786892289</v>
      </c>
      <c r="V18" s="50">
        <f t="shared" si="27"/>
        <v>16.479488045274731</v>
      </c>
      <c r="W18" s="50">
        <f t="shared" si="27"/>
        <v>15.373961322113898</v>
      </c>
      <c r="X18" s="50">
        <f t="shared" si="27"/>
        <v>17.033194864445417</v>
      </c>
      <c r="Y18" s="50">
        <f t="shared" si="27"/>
        <v>17.174201683616104</v>
      </c>
      <c r="Z18" s="50">
        <f t="shared" si="27"/>
        <v>16.098671377038862</v>
      </c>
      <c r="AA18" s="50">
        <f t="shared" si="27"/>
        <v>16.492724302749252</v>
      </c>
      <c r="AB18" s="50">
        <f t="shared" si="27"/>
        <v>16.976158273212008</v>
      </c>
      <c r="AC18" s="50">
        <f t="shared" si="27"/>
        <v>17.098763278283712</v>
      </c>
      <c r="AD18" s="50">
        <f t="shared" si="27"/>
        <v>17.183081154670536</v>
      </c>
      <c r="AE18" s="50">
        <f t="shared" si="27"/>
        <v>16.953705778860243</v>
      </c>
      <c r="AF18" s="50">
        <f t="shared" si="27"/>
        <v>17.173206530480826</v>
      </c>
      <c r="AG18" s="495">
        <f t="shared" si="27"/>
        <v>17.248331154670534</v>
      </c>
      <c r="AH18" s="495">
        <f t="shared" si="27"/>
        <v>17.305144118486485</v>
      </c>
      <c r="AI18" s="495">
        <f t="shared" si="27"/>
        <v>17.449211105069594</v>
      </c>
      <c r="AJ18" s="495">
        <f t="shared" si="27"/>
        <v>17.449211105069594</v>
      </c>
      <c r="AK18" s="495">
        <f t="shared" si="27"/>
        <v>18.35149853349364</v>
      </c>
      <c r="AL18" s="495">
        <f t="shared" si="27"/>
        <v>17.166490543925203</v>
      </c>
      <c r="AM18" s="50"/>
      <c r="AN18" s="284">
        <f t="shared" si="13"/>
        <v>-8.0122750560143174E-3</v>
      </c>
      <c r="AO18" s="284">
        <f t="shared" si="14"/>
        <v>-6.457281880308896E-2</v>
      </c>
      <c r="AP18" s="869"/>
      <c r="AQ18" s="50">
        <f t="shared" si="15"/>
        <v>34.495397689318644</v>
      </c>
      <c r="AR18" s="50">
        <f t="shared" si="4"/>
        <v>34.495397689318644</v>
      </c>
      <c r="AS18" s="50">
        <f t="shared" si="5"/>
        <v>31.853449367388627</v>
      </c>
      <c r="AT18" s="50">
        <f t="shared" si="6"/>
        <v>34.207396548061524</v>
      </c>
      <c r="AU18" s="50">
        <f t="shared" si="7"/>
        <v>32.591395679788114</v>
      </c>
      <c r="AV18" s="50">
        <f t="shared" si="8"/>
        <v>34.07492155149572</v>
      </c>
      <c r="AW18" s="50">
        <f t="shared" si="16"/>
        <v>34.136786933530779</v>
      </c>
      <c r="AX18" s="50">
        <f t="shared" si="17"/>
        <v>34.421537685151364</v>
      </c>
      <c r="AY18" s="50">
        <f t="shared" si="18"/>
        <v>34.754355223556075</v>
      </c>
      <c r="AZ18" s="50">
        <f t="shared" si="19"/>
        <v>35.800709638563234</v>
      </c>
      <c r="BB18" s="20" t="s">
        <v>6</v>
      </c>
      <c r="BC18" s="50">
        <f t="shared" ref="BC18:BH18" si="28">C18</f>
        <v>25</v>
      </c>
      <c r="BD18" s="31">
        <f t="shared" si="28"/>
        <v>25</v>
      </c>
      <c r="BE18" s="31">
        <f t="shared" si="28"/>
        <v>20</v>
      </c>
      <c r="BF18" s="31">
        <f t="shared" si="28"/>
        <v>25</v>
      </c>
      <c r="BG18" s="31">
        <f t="shared" si="28"/>
        <v>30</v>
      </c>
      <c r="BH18" s="31">
        <f t="shared" si="28"/>
        <v>30</v>
      </c>
      <c r="BI18" s="31">
        <f t="shared" si="9"/>
        <v>68.990795378637287</v>
      </c>
      <c r="BJ18" s="31">
        <f t="shared" si="9"/>
        <v>66.060845915450145</v>
      </c>
      <c r="BK18" s="31">
        <f t="shared" si="9"/>
        <v>66.666317231283841</v>
      </c>
      <c r="BL18" s="31">
        <f t="shared" si="9"/>
        <v>68.558324618682136</v>
      </c>
      <c r="BM18" s="31">
        <f t="shared" si="9"/>
        <v>70.555064862119309</v>
      </c>
      <c r="BN18" s="31">
        <f>N18</f>
        <v>75.457101291978915</v>
      </c>
      <c r="BO18" s="31"/>
      <c r="BP18" s="210">
        <f>O18</f>
        <v>2.9124694259128114E-2</v>
      </c>
      <c r="BQ18" s="210">
        <f>P18</f>
        <v>6.9478164883546079E-2</v>
      </c>
      <c r="BR18" s="198"/>
      <c r="BS18" s="50">
        <f t="shared" ref="BS18:CM18" si="29">R18</f>
        <v>17.937606798445696</v>
      </c>
      <c r="BT18" s="50">
        <f t="shared" si="29"/>
        <v>16.557790890872948</v>
      </c>
      <c r="BU18" s="50">
        <f t="shared" si="29"/>
        <v>16.385313902426354</v>
      </c>
      <c r="BV18" s="50">
        <f t="shared" si="29"/>
        <v>18.110083786892289</v>
      </c>
      <c r="BW18" s="50">
        <f t="shared" si="29"/>
        <v>16.479488045274731</v>
      </c>
      <c r="BX18" s="50">
        <f t="shared" si="29"/>
        <v>15.373961322113898</v>
      </c>
      <c r="BY18" s="50">
        <f t="shared" si="29"/>
        <v>17.033194864445417</v>
      </c>
      <c r="BZ18" s="50">
        <f t="shared" si="29"/>
        <v>17.174201683616104</v>
      </c>
      <c r="CA18" s="50">
        <f t="shared" si="29"/>
        <v>16.098671377038862</v>
      </c>
      <c r="CB18" s="50">
        <f t="shared" si="29"/>
        <v>16.492724302749252</v>
      </c>
      <c r="CC18" s="50">
        <f t="shared" si="29"/>
        <v>16.976158273212008</v>
      </c>
      <c r="CD18" s="50">
        <f t="shared" si="29"/>
        <v>17.098763278283712</v>
      </c>
      <c r="CE18" s="50">
        <f t="shared" si="29"/>
        <v>17.183081154670536</v>
      </c>
      <c r="CF18" s="50">
        <f t="shared" si="29"/>
        <v>16.953705778860243</v>
      </c>
      <c r="CG18" s="31">
        <f t="shared" si="29"/>
        <v>17.173206530480826</v>
      </c>
      <c r="CH18" s="31">
        <f t="shared" si="29"/>
        <v>17.248331154670534</v>
      </c>
      <c r="CI18" s="31">
        <f t="shared" si="29"/>
        <v>17.305144118486485</v>
      </c>
      <c r="CJ18" s="31">
        <f t="shared" si="29"/>
        <v>17.449211105069594</v>
      </c>
      <c r="CK18" s="31">
        <f t="shared" si="29"/>
        <v>17.449211105069594</v>
      </c>
      <c r="CL18" s="31">
        <f t="shared" si="29"/>
        <v>18.35149853349364</v>
      </c>
      <c r="CM18" s="31">
        <f t="shared" si="29"/>
        <v>17.166490543925203</v>
      </c>
      <c r="CN18" s="50"/>
      <c r="CO18" s="31">
        <f t="shared" ref="CO18:CX18" si="30">AQ18</f>
        <v>34.495397689318644</v>
      </c>
      <c r="CP18" s="31">
        <f t="shared" si="30"/>
        <v>34.495397689318644</v>
      </c>
      <c r="CQ18" s="31">
        <f t="shared" si="30"/>
        <v>31.853449367388627</v>
      </c>
      <c r="CR18" s="31">
        <f t="shared" si="30"/>
        <v>34.207396548061524</v>
      </c>
      <c r="CS18" s="31">
        <f t="shared" si="30"/>
        <v>32.591395679788114</v>
      </c>
      <c r="CT18" s="31">
        <f t="shared" si="30"/>
        <v>34.07492155149572</v>
      </c>
      <c r="CU18" s="31">
        <f t="shared" si="30"/>
        <v>34.136786933530779</v>
      </c>
      <c r="CV18" s="31">
        <f t="shared" si="30"/>
        <v>34.421537685151364</v>
      </c>
      <c r="CW18" s="31">
        <f t="shared" si="30"/>
        <v>34.754355223556075</v>
      </c>
      <c r="CX18" s="31">
        <f t="shared" si="30"/>
        <v>35.800709638563234</v>
      </c>
    </row>
    <row r="19" spans="1:102" x14ac:dyDescent="0.45">
      <c r="A19" s="15"/>
      <c r="B19" s="10" t="s">
        <v>15</v>
      </c>
      <c r="C19" s="13"/>
      <c r="D19" s="13"/>
      <c r="E19" s="13"/>
      <c r="F19" s="13"/>
      <c r="G19" s="13"/>
      <c r="H19" s="13"/>
      <c r="I19" s="13">
        <v>14.904</v>
      </c>
      <c r="J19" s="13">
        <v>12.419999999999998</v>
      </c>
      <c r="K19" s="13">
        <v>12</v>
      </c>
      <c r="L19" s="13">
        <v>12.84</v>
      </c>
      <c r="M19" s="13">
        <v>12.364560620577478</v>
      </c>
      <c r="N19" s="13">
        <v>14.5</v>
      </c>
      <c r="O19" s="208">
        <f t="shared" si="12"/>
        <v>-3.7027989051598209E-2</v>
      </c>
      <c r="P19" s="208">
        <f t="shared" si="12"/>
        <v>0.17270645071436341</v>
      </c>
      <c r="Q19" s="198"/>
      <c r="R19" s="13">
        <v>3.8750400000000003</v>
      </c>
      <c r="S19" s="13">
        <v>3.5769599999999997</v>
      </c>
      <c r="T19" s="13">
        <v>3.5396999999999998</v>
      </c>
      <c r="U19" s="13">
        <v>3.9123000000000001</v>
      </c>
      <c r="V19" s="13">
        <v>3.0014999999999996</v>
      </c>
      <c r="W19" s="13">
        <v>2.5874999999999999</v>
      </c>
      <c r="X19" s="13">
        <v>3.3533999999999997</v>
      </c>
      <c r="Y19" s="13">
        <v>3.4775999999999989</v>
      </c>
      <c r="Z19" s="13">
        <v>2.8499999999999996</v>
      </c>
      <c r="AA19" s="13">
        <v>2.8499999999999996</v>
      </c>
      <c r="AB19" s="13">
        <v>3.1500000000000004</v>
      </c>
      <c r="AC19" s="13">
        <v>3.1500000000000004</v>
      </c>
      <c r="AD19" s="13">
        <v>3.21</v>
      </c>
      <c r="AE19" s="13">
        <v>3.21</v>
      </c>
      <c r="AF19" s="13">
        <v>3.21</v>
      </c>
      <c r="AG19" s="468">
        <v>3.21</v>
      </c>
      <c r="AH19" s="468">
        <v>3.0911401551443696</v>
      </c>
      <c r="AI19" s="468">
        <v>3.0602287535929258</v>
      </c>
      <c r="AJ19" s="468">
        <v>3.0602287535929258</v>
      </c>
      <c r="AK19" s="468">
        <v>3.152962958247258</v>
      </c>
      <c r="AL19" s="468">
        <v>3.2987500000000001</v>
      </c>
      <c r="AM19" s="13"/>
      <c r="AN19" s="285">
        <f t="shared" si="13"/>
        <v>6.7162870150070608E-2</v>
      </c>
      <c r="AO19" s="285">
        <f t="shared" si="14"/>
        <v>4.6238107990264954E-2</v>
      </c>
      <c r="AP19" s="869"/>
      <c r="AQ19" s="13">
        <f t="shared" si="15"/>
        <v>7.452</v>
      </c>
      <c r="AR19" s="13">
        <f t="shared" si="4"/>
        <v>7.452</v>
      </c>
      <c r="AS19" s="13">
        <f t="shared" si="5"/>
        <v>5.5889999999999995</v>
      </c>
      <c r="AT19" s="59">
        <f t="shared" si="6"/>
        <v>6.8309999999999986</v>
      </c>
      <c r="AU19" s="59">
        <f t="shared" si="7"/>
        <v>5.6999999999999993</v>
      </c>
      <c r="AV19" s="59">
        <f t="shared" si="8"/>
        <v>6.3000000000000007</v>
      </c>
      <c r="AW19" s="59">
        <f t="shared" si="16"/>
        <v>6.42</v>
      </c>
      <c r="AX19" s="59">
        <f t="shared" si="17"/>
        <v>6.42</v>
      </c>
      <c r="AY19" s="59">
        <f t="shared" si="18"/>
        <v>6.1513689087372949</v>
      </c>
      <c r="AZ19" s="59">
        <f t="shared" si="19"/>
        <v>6.2131917118401834</v>
      </c>
      <c r="BA19" s="15"/>
      <c r="BB19" s="10" t="s">
        <v>15</v>
      </c>
      <c r="BC19" s="13"/>
      <c r="BD19" s="7"/>
      <c r="BE19" s="7"/>
      <c r="BF19" s="7"/>
      <c r="BG19" s="7"/>
      <c r="BH19" s="7"/>
      <c r="BI19" s="7">
        <f t="shared" si="9"/>
        <v>14.904</v>
      </c>
      <c r="BJ19" s="7">
        <f t="shared" si="9"/>
        <v>12.419999999999998</v>
      </c>
      <c r="BK19" s="7">
        <f t="shared" si="9"/>
        <v>12</v>
      </c>
      <c r="BL19" s="7">
        <f t="shared" si="9"/>
        <v>12.84</v>
      </c>
      <c r="BM19" s="7">
        <f t="shared" si="9"/>
        <v>12.364560620577478</v>
      </c>
      <c r="BN19" s="7"/>
      <c r="BO19" s="7"/>
      <c r="BP19" s="212"/>
      <c r="BQ19" s="208"/>
      <c r="BR19" s="196"/>
      <c r="BS19" s="51"/>
      <c r="BT19" s="51"/>
      <c r="BU19" s="51"/>
      <c r="BV19" s="51"/>
      <c r="BW19" s="51"/>
      <c r="BX19" s="51"/>
      <c r="BY19" s="51"/>
      <c r="BZ19" s="51"/>
      <c r="CA19" s="51"/>
      <c r="CB19" s="51"/>
      <c r="CC19" s="51"/>
      <c r="CD19" s="51"/>
      <c r="CE19" s="51"/>
      <c r="CF19" s="51"/>
      <c r="CG19" s="14"/>
      <c r="CH19" s="14"/>
      <c r="CI19" s="14"/>
      <c r="CJ19" s="14"/>
      <c r="CK19" s="14"/>
      <c r="CL19" s="14"/>
      <c r="CM19" s="14"/>
      <c r="CN19" s="51"/>
      <c r="CO19" s="24"/>
      <c r="CP19" s="24"/>
      <c r="CQ19" s="24"/>
      <c r="CR19" s="24"/>
      <c r="CS19" s="24"/>
      <c r="CT19" s="24"/>
    </row>
    <row r="20" spans="1:102" x14ac:dyDescent="0.45">
      <c r="A20" s="15"/>
      <c r="B20" s="10" t="s">
        <v>16</v>
      </c>
      <c r="C20" s="13"/>
      <c r="D20" s="13"/>
      <c r="E20" s="13"/>
      <c r="F20" s="13"/>
      <c r="G20" s="13"/>
      <c r="H20" s="13"/>
      <c r="I20" s="13">
        <v>10.857916825547278</v>
      </c>
      <c r="J20" s="13">
        <v>10.315020984269914</v>
      </c>
      <c r="K20" s="13">
        <v>10.857916825547278</v>
      </c>
      <c r="L20" s="13">
        <v>11.075075162058225</v>
      </c>
      <c r="M20" s="13">
        <v>12.914479321974284</v>
      </c>
      <c r="N20" s="13">
        <v>15.291914041103425</v>
      </c>
      <c r="O20" s="208">
        <f t="shared" si="12"/>
        <v>0.16608502723463392</v>
      </c>
      <c r="P20" s="208">
        <f t="shared" si="12"/>
        <v>0.18409063655271662</v>
      </c>
      <c r="Q20" s="198"/>
      <c r="R20" s="13">
        <v>2.8230583746422924</v>
      </c>
      <c r="S20" s="13">
        <v>2.6059000381313466</v>
      </c>
      <c r="T20" s="13">
        <v>2.5787552460674785</v>
      </c>
      <c r="U20" s="13">
        <v>2.8502031667061605</v>
      </c>
      <c r="V20" s="13">
        <v>2.7076930083708528</v>
      </c>
      <c r="W20" s="13">
        <v>2.1919419591573566</v>
      </c>
      <c r="X20" s="13">
        <v>2.7076930083708524</v>
      </c>
      <c r="Y20" s="13">
        <v>2.7076930083708524</v>
      </c>
      <c r="Z20" s="13">
        <v>2.4430312857481375</v>
      </c>
      <c r="AA20" s="13">
        <v>2.7144792063868195</v>
      </c>
      <c r="AB20" s="13">
        <v>2.8502031667061605</v>
      </c>
      <c r="AC20" s="13">
        <v>2.8502031667061605</v>
      </c>
      <c r="AD20" s="13">
        <v>2.7687687905145562</v>
      </c>
      <c r="AE20" s="13">
        <v>2.7133934147042651</v>
      </c>
      <c r="AF20" s="13">
        <v>2.8241441663248472</v>
      </c>
      <c r="AG20" s="468">
        <v>2.7687687905145562</v>
      </c>
      <c r="AH20" s="468">
        <v>2.9380440457491495</v>
      </c>
      <c r="AI20" s="468">
        <v>3.1640474338836992</v>
      </c>
      <c r="AJ20" s="468">
        <v>3.1640474338836992</v>
      </c>
      <c r="AK20" s="468">
        <v>3.6483404084577362</v>
      </c>
      <c r="AL20" s="468">
        <v>3.4789104443510293</v>
      </c>
      <c r="AM20" s="13"/>
      <c r="AN20" s="285">
        <f t="shared" si="13"/>
        <v>0.18409063655271662</v>
      </c>
      <c r="AO20" s="285">
        <f t="shared" si="14"/>
        <v>-4.6440283838078078E-2</v>
      </c>
      <c r="AP20" s="869"/>
      <c r="AQ20" s="13">
        <f t="shared" si="15"/>
        <v>5.428958412773639</v>
      </c>
      <c r="AR20" s="13">
        <f t="shared" si="4"/>
        <v>5.428958412773639</v>
      </c>
      <c r="AS20" s="13">
        <f t="shared" si="5"/>
        <v>4.8996349675282094</v>
      </c>
      <c r="AT20" s="59">
        <f t="shared" si="6"/>
        <v>5.4153860167417047</v>
      </c>
      <c r="AU20" s="59">
        <f t="shared" si="7"/>
        <v>5.157510492134957</v>
      </c>
      <c r="AV20" s="59">
        <f t="shared" si="8"/>
        <v>5.7004063334123209</v>
      </c>
      <c r="AW20" s="59">
        <f t="shared" si="16"/>
        <v>5.4821622052188212</v>
      </c>
      <c r="AX20" s="59">
        <f t="shared" si="17"/>
        <v>5.5929129568394034</v>
      </c>
      <c r="AY20" s="59">
        <f t="shared" si="18"/>
        <v>6.1020914796328487</v>
      </c>
      <c r="AZ20" s="59">
        <f t="shared" si="19"/>
        <v>6.812387842341435</v>
      </c>
      <c r="BA20" s="15"/>
      <c r="BB20" s="10" t="s">
        <v>16</v>
      </c>
      <c r="BC20" s="13"/>
      <c r="BD20" s="7"/>
      <c r="BE20" s="7"/>
      <c r="BF20" s="7"/>
      <c r="BG20" s="7"/>
      <c r="BH20" s="7"/>
      <c r="BI20" s="7">
        <f t="shared" si="9"/>
        <v>10.857916825547278</v>
      </c>
      <c r="BJ20" s="7">
        <f t="shared" si="9"/>
        <v>10.315020984269914</v>
      </c>
      <c r="BK20" s="7">
        <f t="shared" si="9"/>
        <v>10.857916825547278</v>
      </c>
      <c r="BL20" s="7">
        <f t="shared" si="9"/>
        <v>11.075075162058225</v>
      </c>
      <c r="BM20" s="7">
        <f t="shared" si="9"/>
        <v>12.914479321974284</v>
      </c>
      <c r="BN20" s="7"/>
      <c r="BO20" s="7"/>
      <c r="BP20" s="212"/>
      <c r="BQ20" s="208"/>
      <c r="BR20" s="220"/>
      <c r="BS20" s="51"/>
      <c r="BT20" s="51"/>
      <c r="BU20" s="51"/>
      <c r="BV20" s="51"/>
      <c r="BW20" s="51"/>
      <c r="BX20" s="51"/>
      <c r="BY20" s="51"/>
      <c r="BZ20" s="51"/>
      <c r="CA20" s="51"/>
      <c r="CB20" s="51"/>
      <c r="CC20" s="51"/>
      <c r="CD20" s="51"/>
      <c r="CE20" s="51"/>
      <c r="CF20" s="51"/>
      <c r="CG20" s="14"/>
      <c r="CH20" s="14"/>
      <c r="CI20" s="14"/>
      <c r="CJ20" s="14"/>
      <c r="CK20" s="14"/>
      <c r="CL20" s="14"/>
      <c r="CM20" s="14"/>
      <c r="CN20" s="51"/>
      <c r="CO20" s="24"/>
      <c r="CP20" s="24"/>
      <c r="CQ20" s="24"/>
      <c r="CR20" s="24"/>
      <c r="CS20" s="24"/>
      <c r="CT20" s="24"/>
    </row>
    <row r="21" spans="1:102" x14ac:dyDescent="0.45">
      <c r="A21" s="15"/>
      <c r="B21" s="10" t="s">
        <v>17</v>
      </c>
      <c r="C21" s="13"/>
      <c r="D21" s="13"/>
      <c r="E21" s="13"/>
      <c r="F21" s="13"/>
      <c r="G21" s="13"/>
      <c r="H21" s="13"/>
      <c r="I21" s="13">
        <v>34</v>
      </c>
      <c r="J21" s="13">
        <v>34</v>
      </c>
      <c r="K21" s="13">
        <v>34</v>
      </c>
      <c r="L21" s="13">
        <v>34</v>
      </c>
      <c r="M21" s="13">
        <v>34</v>
      </c>
      <c r="N21" s="13">
        <v>33.659999999999997</v>
      </c>
      <c r="O21" s="208">
        <f t="shared" si="12"/>
        <v>0</v>
      </c>
      <c r="P21" s="208">
        <f t="shared" si="12"/>
        <v>-1.000000000000012E-2</v>
      </c>
      <c r="Q21" s="198"/>
      <c r="R21" s="13">
        <v>8.84</v>
      </c>
      <c r="S21" s="13">
        <v>8.16</v>
      </c>
      <c r="T21" s="13">
        <v>8.0749999999999993</v>
      </c>
      <c r="U21" s="13">
        <v>8.9250000000000007</v>
      </c>
      <c r="V21" s="13">
        <v>8.5</v>
      </c>
      <c r="W21" s="13">
        <v>8.5</v>
      </c>
      <c r="X21" s="13">
        <v>8.5</v>
      </c>
      <c r="Y21" s="13">
        <v>8.5</v>
      </c>
      <c r="Z21" s="13">
        <v>8.5</v>
      </c>
      <c r="AA21" s="13">
        <v>8.5</v>
      </c>
      <c r="AB21" s="13">
        <v>8.5</v>
      </c>
      <c r="AC21" s="13">
        <v>8.5</v>
      </c>
      <c r="AD21" s="13">
        <v>8.5</v>
      </c>
      <c r="AE21" s="13">
        <v>8.5</v>
      </c>
      <c r="AF21" s="13">
        <v>8.5</v>
      </c>
      <c r="AG21" s="468">
        <v>8.5</v>
      </c>
      <c r="AH21" s="468">
        <v>8.4149999999999991</v>
      </c>
      <c r="AI21" s="468">
        <v>8.4574999999999996</v>
      </c>
      <c r="AJ21" s="468">
        <v>8.4574999999999996</v>
      </c>
      <c r="AK21" s="468">
        <v>8.6700000000000017</v>
      </c>
      <c r="AL21" s="468">
        <v>7.6576499999999994</v>
      </c>
      <c r="AM21" s="13"/>
      <c r="AN21" s="285">
        <f t="shared" si="13"/>
        <v>-8.9999999999999969E-2</v>
      </c>
      <c r="AO21" s="285">
        <f t="shared" si="14"/>
        <v>-0.11676470588235321</v>
      </c>
      <c r="AP21" s="869"/>
      <c r="AQ21" s="13">
        <f t="shared" si="15"/>
        <v>17</v>
      </c>
      <c r="AR21" s="13">
        <f t="shared" si="4"/>
        <v>17</v>
      </c>
      <c r="AS21" s="13">
        <f t="shared" si="5"/>
        <v>17</v>
      </c>
      <c r="AT21" s="59">
        <f t="shared" si="6"/>
        <v>17</v>
      </c>
      <c r="AU21" s="59">
        <f t="shared" si="7"/>
        <v>17</v>
      </c>
      <c r="AV21" s="59">
        <f t="shared" si="8"/>
        <v>17</v>
      </c>
      <c r="AW21" s="59">
        <f t="shared" si="16"/>
        <v>17</v>
      </c>
      <c r="AX21" s="59">
        <f t="shared" si="17"/>
        <v>17</v>
      </c>
      <c r="AY21" s="59">
        <f t="shared" si="18"/>
        <v>16.872499999999999</v>
      </c>
      <c r="AZ21" s="59">
        <f t="shared" si="19"/>
        <v>17.127500000000001</v>
      </c>
      <c r="BA21" s="15"/>
      <c r="BB21" s="10" t="s">
        <v>17</v>
      </c>
      <c r="BC21" s="13"/>
      <c r="BD21" s="7"/>
      <c r="BE21" s="7"/>
      <c r="BF21" s="7"/>
      <c r="BG21" s="7"/>
      <c r="BH21" s="7"/>
      <c r="BI21" s="7">
        <f t="shared" si="9"/>
        <v>34</v>
      </c>
      <c r="BJ21" s="7">
        <f t="shared" si="9"/>
        <v>34</v>
      </c>
      <c r="BK21" s="7">
        <f t="shared" si="9"/>
        <v>34</v>
      </c>
      <c r="BL21" s="7">
        <f t="shared" si="9"/>
        <v>34</v>
      </c>
      <c r="BM21" s="7">
        <f t="shared" si="9"/>
        <v>34</v>
      </c>
      <c r="BN21" s="7"/>
      <c r="BO21" s="7"/>
      <c r="BP21" s="212"/>
      <c r="BQ21" s="208"/>
      <c r="BR21" s="220"/>
      <c r="BS21" s="51"/>
      <c r="BT21" s="51"/>
      <c r="BU21" s="51"/>
      <c r="BV21" s="51"/>
      <c r="BW21" s="51"/>
      <c r="BX21" s="51"/>
      <c r="BY21" s="51"/>
      <c r="BZ21" s="51"/>
      <c r="CA21" s="51"/>
      <c r="CB21" s="51"/>
      <c r="CC21" s="51"/>
      <c r="CD21" s="51"/>
      <c r="CE21" s="51"/>
      <c r="CF21" s="51"/>
      <c r="CG21" s="14"/>
      <c r="CH21" s="14"/>
      <c r="CI21" s="14"/>
      <c r="CJ21" s="14"/>
      <c r="CK21" s="14"/>
      <c r="CL21" s="14"/>
      <c r="CM21" s="14"/>
      <c r="CN21" s="51"/>
      <c r="CO21" s="24"/>
      <c r="CP21" s="24"/>
      <c r="CQ21" s="24"/>
      <c r="CR21" s="24"/>
      <c r="CS21" s="24"/>
      <c r="CT21" s="24"/>
    </row>
    <row r="22" spans="1:102" x14ac:dyDescent="0.45">
      <c r="A22" s="15"/>
      <c r="B22" s="10" t="s">
        <v>18</v>
      </c>
      <c r="C22" s="13"/>
      <c r="D22" s="13"/>
      <c r="E22" s="13"/>
      <c r="F22" s="13"/>
      <c r="G22" s="13"/>
      <c r="H22" s="13"/>
      <c r="I22" s="13">
        <v>7.2</v>
      </c>
      <c r="J22" s="13">
        <v>7.4</v>
      </c>
      <c r="K22" s="13">
        <v>7.9</v>
      </c>
      <c r="L22" s="13">
        <v>8.6999999999999993</v>
      </c>
      <c r="M22" s="13">
        <v>9.3524999999999991</v>
      </c>
      <c r="N22" s="13">
        <v>10.007175</v>
      </c>
      <c r="O22" s="208">
        <f t="shared" si="12"/>
        <v>7.4999999999999956E-2</v>
      </c>
      <c r="P22" s="208">
        <f t="shared" si="12"/>
        <v>7.0000000000000062E-2</v>
      </c>
      <c r="Q22" s="198"/>
      <c r="R22" s="13">
        <v>1.8720000000000001</v>
      </c>
      <c r="S22" s="13">
        <v>1.728</v>
      </c>
      <c r="T22" s="13">
        <v>1.71</v>
      </c>
      <c r="U22" s="13">
        <v>1.8899999999999997</v>
      </c>
      <c r="V22" s="13">
        <v>1.7575000000000012</v>
      </c>
      <c r="W22" s="13">
        <v>1.7575000000000001</v>
      </c>
      <c r="X22" s="13">
        <v>1.9425000000000001</v>
      </c>
      <c r="Y22" s="13">
        <v>1.942499999999999</v>
      </c>
      <c r="Z22" s="13">
        <v>1.87625</v>
      </c>
      <c r="AA22" s="13">
        <v>1.9750000000000001</v>
      </c>
      <c r="AB22" s="13">
        <v>1.9750000000000001</v>
      </c>
      <c r="AC22" s="13">
        <v>2.07375</v>
      </c>
      <c r="AD22" s="13">
        <v>2.2184999999999997</v>
      </c>
      <c r="AE22" s="13">
        <v>2.0444999999999998</v>
      </c>
      <c r="AF22" s="13">
        <v>2.1532499999999999</v>
      </c>
      <c r="AG22" s="468">
        <v>2.2837499999999995</v>
      </c>
      <c r="AH22" s="468">
        <v>2.3848874999999996</v>
      </c>
      <c r="AI22" s="468">
        <v>2.2913625</v>
      </c>
      <c r="AJ22" s="468">
        <v>2.2913625</v>
      </c>
      <c r="AK22" s="468">
        <v>2.3848874999999996</v>
      </c>
      <c r="AL22" s="468">
        <v>2.2766323125000003</v>
      </c>
      <c r="AM22" s="13"/>
      <c r="AN22" s="285">
        <f t="shared" si="13"/>
        <v>-4.5392156862744781E-2</v>
      </c>
      <c r="AO22" s="285">
        <f t="shared" si="14"/>
        <v>-4.5392156862744781E-2</v>
      </c>
      <c r="AP22" s="869"/>
      <c r="AQ22" s="13">
        <f t="shared" si="15"/>
        <v>3.6</v>
      </c>
      <c r="AR22" s="13">
        <f t="shared" si="4"/>
        <v>3.5999999999999996</v>
      </c>
      <c r="AS22" s="13">
        <f t="shared" si="5"/>
        <v>3.5150000000000015</v>
      </c>
      <c r="AT22" s="59">
        <f t="shared" si="6"/>
        <v>3.8849999999999989</v>
      </c>
      <c r="AU22" s="59">
        <f t="shared" si="7"/>
        <v>3.8512500000000003</v>
      </c>
      <c r="AV22" s="59">
        <f t="shared" si="8"/>
        <v>4.0487500000000001</v>
      </c>
      <c r="AW22" s="59">
        <f t="shared" si="16"/>
        <v>4.2629999999999999</v>
      </c>
      <c r="AX22" s="59">
        <f t="shared" si="17"/>
        <v>4.4369999999999994</v>
      </c>
      <c r="AY22" s="59">
        <f t="shared" si="18"/>
        <v>4.6762499999999996</v>
      </c>
      <c r="AZ22" s="59">
        <f t="shared" si="19"/>
        <v>4.6762499999999996</v>
      </c>
      <c r="BB22" s="10" t="s">
        <v>18</v>
      </c>
      <c r="BC22" s="13"/>
      <c r="BD22" s="7"/>
      <c r="BE22" s="7"/>
      <c r="BF22" s="7"/>
      <c r="BG22" s="7"/>
      <c r="BH22" s="7"/>
      <c r="BI22" s="7">
        <f t="shared" ref="BI22:BM23" si="31">I22</f>
        <v>7.2</v>
      </c>
      <c r="BJ22" s="7">
        <f t="shared" si="31"/>
        <v>7.4</v>
      </c>
      <c r="BK22" s="7">
        <f t="shared" si="31"/>
        <v>7.9</v>
      </c>
      <c r="BL22" s="7">
        <f t="shared" si="31"/>
        <v>8.6999999999999993</v>
      </c>
      <c r="BM22" s="7">
        <f t="shared" si="31"/>
        <v>9.3524999999999991</v>
      </c>
      <c r="BN22" s="7"/>
      <c r="BO22" s="7"/>
      <c r="BP22" s="212"/>
      <c r="BQ22" s="208"/>
      <c r="BR22" s="27"/>
      <c r="BS22" s="51"/>
      <c r="BT22" s="51"/>
      <c r="BU22" s="51"/>
      <c r="BV22" s="51"/>
      <c r="BW22" s="51"/>
      <c r="BX22" s="51"/>
      <c r="BY22" s="51"/>
      <c r="BZ22" s="51"/>
      <c r="CA22" s="51"/>
      <c r="CB22" s="51"/>
      <c r="CC22" s="51"/>
      <c r="CD22" s="51"/>
      <c r="CE22" s="51"/>
      <c r="CF22" s="51"/>
      <c r="CG22" s="14"/>
      <c r="CH22" s="14"/>
      <c r="CI22" s="14"/>
      <c r="CJ22" s="14"/>
      <c r="CK22" s="14"/>
      <c r="CL22" s="14"/>
      <c r="CM22" s="14"/>
      <c r="CN22" s="51"/>
      <c r="CO22" s="24"/>
      <c r="CP22" s="24"/>
      <c r="CQ22" s="24"/>
      <c r="CR22" s="24"/>
      <c r="CS22" s="24"/>
      <c r="CT22" s="24"/>
    </row>
    <row r="23" spans="1:102" x14ac:dyDescent="0.45">
      <c r="A23" s="15"/>
      <c r="B23" s="52" t="s">
        <v>19</v>
      </c>
      <c r="C23" s="54"/>
      <c r="D23" s="54"/>
      <c r="E23" s="54"/>
      <c r="F23" s="54"/>
      <c r="G23" s="54"/>
      <c r="H23" s="54"/>
      <c r="I23" s="54">
        <v>2.0288785530900109</v>
      </c>
      <c r="J23" s="54">
        <v>1.9258249311802371</v>
      </c>
      <c r="K23" s="54">
        <v>1.9084004057365556</v>
      </c>
      <c r="L23" s="54">
        <v>1.9432494566239191</v>
      </c>
      <c r="M23" s="54">
        <v>1.9235249195675477</v>
      </c>
      <c r="N23" s="54">
        <v>1.9980122508754894</v>
      </c>
      <c r="O23" s="217">
        <f t="shared" si="12"/>
        <v>-1.0150285640959211E-2</v>
      </c>
      <c r="P23" s="217">
        <f t="shared" si="12"/>
        <v>3.8724391116642387E-2</v>
      </c>
      <c r="Q23" s="198"/>
      <c r="R23" s="54">
        <v>0.52750842380340279</v>
      </c>
      <c r="S23" s="54">
        <v>0.48693085274160258</v>
      </c>
      <c r="T23" s="54">
        <v>0.48185865635887754</v>
      </c>
      <c r="U23" s="54">
        <v>0.53258062018612784</v>
      </c>
      <c r="V23" s="54">
        <v>0.51279503690387918</v>
      </c>
      <c r="W23" s="54">
        <v>0.3370193629565415</v>
      </c>
      <c r="X23" s="54">
        <v>0.52960185607456522</v>
      </c>
      <c r="Y23" s="54">
        <v>0.54640867524525127</v>
      </c>
      <c r="Z23" s="54">
        <v>0.42939009129072503</v>
      </c>
      <c r="AA23" s="54">
        <v>0.45324509636243193</v>
      </c>
      <c r="AB23" s="54">
        <v>0.50095510650584585</v>
      </c>
      <c r="AC23" s="54">
        <v>0.52481011157755286</v>
      </c>
      <c r="AD23" s="54">
        <v>0.48581236415597978</v>
      </c>
      <c r="AE23" s="54">
        <v>0.48581236415597978</v>
      </c>
      <c r="AF23" s="54">
        <v>0.48581236415597978</v>
      </c>
      <c r="AG23" s="661">
        <v>0.48581236415597978</v>
      </c>
      <c r="AH23" s="661">
        <v>0.47607241759296803</v>
      </c>
      <c r="AI23" s="661">
        <v>0.47607241759296803</v>
      </c>
      <c r="AJ23" s="661">
        <v>0.47607241759296803</v>
      </c>
      <c r="AK23" s="661">
        <v>0.49530766678864352</v>
      </c>
      <c r="AL23" s="661">
        <v>0.45454778707417387</v>
      </c>
      <c r="AM23" s="13"/>
      <c r="AN23" s="624">
        <f t="shared" si="13"/>
        <v>-4.5212933418035672E-2</v>
      </c>
      <c r="AO23" s="624">
        <f t="shared" si="14"/>
        <v>-8.2292042799859577E-2</v>
      </c>
      <c r="AP23" s="869"/>
      <c r="AQ23" s="54">
        <f t="shared" si="15"/>
        <v>1.0144392765450054</v>
      </c>
      <c r="AR23" s="54">
        <f t="shared" si="4"/>
        <v>1.0144392765450054</v>
      </c>
      <c r="AS23" s="54">
        <f t="shared" si="5"/>
        <v>0.84981439986042062</v>
      </c>
      <c r="AT23" s="516">
        <f t="shared" si="6"/>
        <v>1.0760105313198165</v>
      </c>
      <c r="AU23" s="620">
        <f t="shared" si="7"/>
        <v>0.88263518765315696</v>
      </c>
      <c r="AV23" s="620">
        <f t="shared" si="8"/>
        <v>1.0257652180833987</v>
      </c>
      <c r="AW23" s="620">
        <f t="shared" si="16"/>
        <v>0.97162472831195956</v>
      </c>
      <c r="AX23" s="620">
        <f t="shared" si="17"/>
        <v>0.97162472831195956</v>
      </c>
      <c r="AY23" s="620">
        <f t="shared" si="18"/>
        <v>0.95214483518593607</v>
      </c>
      <c r="AZ23" s="620">
        <f t="shared" si="19"/>
        <v>0.97138008438161161</v>
      </c>
      <c r="BB23" s="52" t="s">
        <v>19</v>
      </c>
      <c r="BC23" s="54"/>
      <c r="BD23" s="29"/>
      <c r="BE23" s="29"/>
      <c r="BF23" s="29"/>
      <c r="BG23" s="29"/>
      <c r="BH23" s="29"/>
      <c r="BI23" s="29">
        <f t="shared" si="31"/>
        <v>2.0288785530900109</v>
      </c>
      <c r="BJ23" s="29">
        <f t="shared" si="31"/>
        <v>1.9258249311802371</v>
      </c>
      <c r="BK23" s="29">
        <f t="shared" si="31"/>
        <v>1.9084004057365556</v>
      </c>
      <c r="BL23" s="29">
        <f t="shared" si="31"/>
        <v>1.9432494566239191</v>
      </c>
      <c r="BM23" s="29">
        <f t="shared" si="31"/>
        <v>1.9235249195675477</v>
      </c>
      <c r="BN23" s="29"/>
      <c r="BO23" s="29"/>
      <c r="BP23" s="216"/>
      <c r="BQ23" s="217"/>
      <c r="BR23" s="27"/>
      <c r="BS23" s="53"/>
      <c r="BT23" s="53"/>
      <c r="BU23" s="53"/>
      <c r="BV23" s="53"/>
      <c r="BW23" s="53"/>
      <c r="BX23" s="53"/>
      <c r="BY23" s="53"/>
      <c r="BZ23" s="53"/>
      <c r="CA23" s="53"/>
      <c r="CB23" s="53"/>
      <c r="CC23" s="53"/>
      <c r="CD23" s="53"/>
      <c r="CE23" s="53"/>
      <c r="CF23" s="53"/>
      <c r="CG23" s="851"/>
      <c r="CH23" s="851"/>
      <c r="CI23" s="851"/>
      <c r="CJ23" s="851"/>
      <c r="CK23" s="851"/>
      <c r="CL23" s="851"/>
      <c r="CM23" s="851"/>
      <c r="CN23" s="53"/>
      <c r="CO23" s="851"/>
      <c r="CP23" s="851"/>
      <c r="CQ23" s="851"/>
      <c r="CR23" s="851"/>
      <c r="CS23" s="851"/>
      <c r="CT23" s="851"/>
      <c r="CU23" s="851"/>
      <c r="CV23" s="851"/>
      <c r="CW23" s="851"/>
      <c r="CX23" s="851"/>
    </row>
    <row r="25" spans="1:102" x14ac:dyDescent="0.45">
      <c r="C25" s="870"/>
      <c r="D25" s="870"/>
      <c r="E25" s="870"/>
      <c r="F25" s="870"/>
      <c r="G25" s="870"/>
      <c r="H25" s="870"/>
      <c r="I25" s="870"/>
      <c r="J25" s="870"/>
      <c r="K25" s="870"/>
      <c r="L25" s="870"/>
      <c r="M25" s="870"/>
      <c r="N25" s="870"/>
      <c r="O25" s="870"/>
      <c r="P25" s="870"/>
      <c r="Q25" s="870"/>
      <c r="R25" s="870"/>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870"/>
      <c r="AV25" s="870"/>
      <c r="AW25" s="870"/>
      <c r="AX25" s="870"/>
      <c r="AY25" s="870"/>
      <c r="AZ25" s="870"/>
      <c r="BD25" s="871"/>
      <c r="BE25" s="871"/>
      <c r="BF25" s="871"/>
      <c r="BG25" s="871"/>
      <c r="BH25" s="871"/>
      <c r="BI25" s="871"/>
      <c r="BJ25" s="871"/>
      <c r="BK25" s="871"/>
      <c r="BL25" s="871"/>
      <c r="BM25" s="871"/>
      <c r="BN25" s="871"/>
      <c r="CG25" s="871"/>
      <c r="CH25" s="871"/>
      <c r="CI25" s="871"/>
      <c r="CJ25" s="871"/>
      <c r="CK25" s="871"/>
      <c r="CL25" s="871"/>
      <c r="CM25" s="871"/>
    </row>
    <row r="26" spans="1:102" x14ac:dyDescent="0.45">
      <c r="C26" s="870"/>
      <c r="D26" s="870"/>
      <c r="E26" s="870"/>
      <c r="F26" s="870"/>
      <c r="G26" s="870"/>
      <c r="H26" s="870"/>
      <c r="I26" s="870"/>
      <c r="J26" s="870"/>
      <c r="K26" s="870"/>
      <c r="L26" s="870"/>
      <c r="M26" s="870"/>
      <c r="N26" s="870"/>
      <c r="O26" s="870"/>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c r="AT26" s="870"/>
      <c r="AU26" s="870"/>
      <c r="AV26" s="870"/>
      <c r="AW26" s="870"/>
      <c r="AX26" s="870"/>
      <c r="AY26" s="870"/>
      <c r="AZ26" s="870"/>
      <c r="CG26" s="871"/>
      <c r="CH26" s="871"/>
      <c r="CI26" s="871"/>
      <c r="CJ26" s="871"/>
      <c r="CK26" s="871"/>
      <c r="CL26" s="871"/>
      <c r="CM26" s="871"/>
    </row>
    <row r="27" spans="1:102" x14ac:dyDescent="0.45">
      <c r="C27" s="870"/>
      <c r="D27" s="870"/>
      <c r="E27" s="870"/>
      <c r="F27" s="870"/>
      <c r="G27" s="870"/>
      <c r="H27" s="870"/>
      <c r="I27" s="870"/>
      <c r="J27" s="870"/>
      <c r="K27" s="870"/>
      <c r="L27" s="870"/>
      <c r="M27" s="870"/>
      <c r="N27" s="870"/>
      <c r="O27" s="870"/>
      <c r="P27" s="870"/>
      <c r="Q27" s="870"/>
      <c r="R27" s="870"/>
      <c r="S27" s="870"/>
      <c r="T27" s="870"/>
      <c r="U27" s="870"/>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CG27" s="871"/>
      <c r="CH27" s="871"/>
      <c r="CI27" s="871"/>
      <c r="CJ27" s="871"/>
      <c r="CK27" s="871"/>
      <c r="CL27" s="871"/>
      <c r="CM27" s="871"/>
    </row>
    <row r="28" spans="1:102" x14ac:dyDescent="0.45">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870"/>
      <c r="AB28" s="870"/>
      <c r="AC28" s="870"/>
      <c r="AD28" s="870"/>
      <c r="AE28" s="870"/>
      <c r="AF28" s="870"/>
      <c r="AG28" s="870"/>
      <c r="AH28" s="870"/>
      <c r="AI28" s="870"/>
      <c r="AJ28" s="870"/>
      <c r="AK28" s="870"/>
      <c r="AL28" s="870"/>
      <c r="AM28" s="870"/>
      <c r="AN28" s="870"/>
      <c r="AO28" s="870"/>
      <c r="AP28" s="870"/>
      <c r="AQ28" s="870"/>
      <c r="AR28" s="870"/>
      <c r="AS28" s="870"/>
      <c r="AT28" s="870"/>
      <c r="AU28" s="870"/>
      <c r="AV28" s="870"/>
      <c r="AW28" s="870"/>
      <c r="AX28" s="870"/>
      <c r="AY28" s="870"/>
      <c r="AZ28" s="870"/>
      <c r="CG28" s="871"/>
      <c r="CH28" s="871"/>
      <c r="CI28" s="871"/>
      <c r="CJ28" s="871"/>
      <c r="CK28" s="871"/>
      <c r="CL28" s="871"/>
      <c r="CM28" s="871"/>
    </row>
    <row r="29" spans="1:102" x14ac:dyDescent="0.45">
      <c r="C29" s="870"/>
      <c r="D29" s="870"/>
      <c r="E29" s="870"/>
      <c r="F29" s="870"/>
      <c r="G29" s="870"/>
      <c r="H29" s="870"/>
      <c r="I29" s="870"/>
      <c r="J29" s="870"/>
      <c r="K29" s="870"/>
      <c r="L29" s="870"/>
      <c r="M29" s="870"/>
      <c r="N29" s="870"/>
      <c r="O29" s="870"/>
      <c r="P29" s="870"/>
      <c r="Q29" s="870"/>
      <c r="R29" s="870"/>
      <c r="S29" s="870"/>
      <c r="T29" s="870"/>
      <c r="U29" s="870"/>
      <c r="V29" s="870"/>
      <c r="W29" s="870"/>
      <c r="X29" s="870"/>
      <c r="Y29" s="870"/>
      <c r="Z29" s="870"/>
      <c r="AA29" s="870"/>
      <c r="AB29" s="870"/>
      <c r="AC29" s="870"/>
      <c r="AD29" s="870"/>
      <c r="AE29" s="870"/>
      <c r="AF29" s="870"/>
      <c r="AG29" s="870"/>
      <c r="AH29" s="870"/>
      <c r="AI29" s="870"/>
      <c r="AJ29" s="870"/>
      <c r="AK29" s="870"/>
      <c r="AL29" s="870"/>
      <c r="AM29" s="870"/>
      <c r="AN29" s="870"/>
      <c r="AO29" s="870"/>
      <c r="AP29" s="870"/>
      <c r="AQ29" s="870"/>
      <c r="AR29" s="870"/>
      <c r="AS29" s="870"/>
      <c r="AT29" s="870"/>
      <c r="AU29" s="870"/>
      <c r="AV29" s="870"/>
      <c r="AW29" s="870"/>
      <c r="AX29" s="870"/>
      <c r="AY29" s="870"/>
      <c r="AZ29" s="870"/>
      <c r="CG29" s="871"/>
      <c r="CH29" s="871"/>
      <c r="CI29" s="871"/>
      <c r="CJ29" s="871"/>
      <c r="CK29" s="871"/>
      <c r="CL29" s="871"/>
      <c r="CM29" s="871"/>
    </row>
    <row r="30" spans="1:102" x14ac:dyDescent="0.45">
      <c r="C30" s="870"/>
      <c r="D30" s="870"/>
      <c r="E30" s="870"/>
      <c r="F30" s="870"/>
      <c r="G30" s="870"/>
      <c r="H30" s="870"/>
      <c r="I30" s="870"/>
      <c r="J30" s="870"/>
      <c r="K30" s="870"/>
      <c r="L30" s="870"/>
      <c r="M30" s="870"/>
      <c r="N30" s="870"/>
      <c r="O30" s="870"/>
      <c r="P30" s="870"/>
      <c r="Q30" s="870"/>
      <c r="R30" s="870"/>
      <c r="S30" s="870"/>
      <c r="T30" s="870"/>
      <c r="U30" s="870"/>
      <c r="V30" s="870"/>
      <c r="W30" s="870"/>
      <c r="X30" s="870"/>
      <c r="Y30" s="870"/>
      <c r="Z30" s="870"/>
      <c r="AA30" s="870"/>
      <c r="AB30" s="870"/>
      <c r="AC30" s="870"/>
      <c r="AD30" s="870"/>
      <c r="AE30" s="870"/>
      <c r="AF30" s="870"/>
      <c r="AG30" s="870"/>
      <c r="AH30" s="870"/>
      <c r="AI30" s="870"/>
      <c r="AJ30" s="870"/>
      <c r="AK30" s="870"/>
      <c r="AL30" s="870"/>
      <c r="AM30" s="870"/>
      <c r="AN30" s="870"/>
      <c r="AO30" s="870"/>
      <c r="AP30" s="870"/>
      <c r="AQ30" s="870"/>
      <c r="AR30" s="870"/>
      <c r="AS30" s="870"/>
      <c r="AT30" s="870"/>
      <c r="AU30" s="870"/>
      <c r="AV30" s="870"/>
      <c r="AW30" s="870"/>
      <c r="AX30" s="870"/>
      <c r="AY30" s="870"/>
      <c r="AZ30" s="870"/>
      <c r="CG30" s="871"/>
      <c r="CH30" s="871"/>
      <c r="CI30" s="871"/>
      <c r="CJ30" s="871"/>
      <c r="CK30" s="871"/>
      <c r="CL30" s="871"/>
      <c r="CM30" s="871"/>
    </row>
    <row r="31" spans="1:102" x14ac:dyDescent="0.45">
      <c r="C31" s="870"/>
      <c r="D31" s="870"/>
      <c r="E31" s="870"/>
      <c r="F31" s="870"/>
      <c r="G31" s="870"/>
      <c r="H31" s="870"/>
      <c r="I31" s="870"/>
      <c r="J31" s="870"/>
      <c r="K31" s="870"/>
      <c r="L31" s="870"/>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0"/>
      <c r="AM31" s="870"/>
      <c r="AN31" s="870"/>
      <c r="AO31" s="870"/>
      <c r="AP31" s="870"/>
      <c r="AQ31" s="870"/>
      <c r="AR31" s="870"/>
      <c r="AS31" s="870"/>
      <c r="AT31" s="870"/>
      <c r="AU31" s="870"/>
      <c r="AV31" s="870"/>
      <c r="AW31" s="870"/>
      <c r="AX31" s="870"/>
      <c r="AY31" s="870"/>
      <c r="AZ31" s="870"/>
      <c r="CG31" s="871"/>
      <c r="CH31" s="871"/>
      <c r="CI31" s="871"/>
      <c r="CJ31" s="871"/>
      <c r="CK31" s="871"/>
      <c r="CL31" s="871"/>
      <c r="CM31" s="871"/>
    </row>
    <row r="32" spans="1:102" x14ac:dyDescent="0.45">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870"/>
      <c r="AL32" s="870"/>
      <c r="AM32" s="870"/>
      <c r="AN32" s="870"/>
      <c r="AO32" s="870"/>
      <c r="AP32" s="870"/>
      <c r="AQ32" s="870"/>
      <c r="AR32" s="870"/>
      <c r="AS32" s="870"/>
      <c r="AT32" s="870"/>
      <c r="AU32" s="870"/>
      <c r="AV32" s="870"/>
      <c r="AW32" s="870"/>
      <c r="AX32" s="870"/>
      <c r="AY32" s="870"/>
      <c r="AZ32" s="870"/>
      <c r="CG32" s="871"/>
      <c r="CH32" s="871"/>
      <c r="CI32" s="871"/>
      <c r="CJ32" s="871"/>
      <c r="CK32" s="871"/>
      <c r="CL32" s="871"/>
      <c r="CM32" s="871"/>
    </row>
    <row r="33" spans="3:91" x14ac:dyDescent="0.45">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870"/>
      <c r="AL33" s="870"/>
      <c r="AM33" s="870"/>
      <c r="AN33" s="870"/>
      <c r="AO33" s="870"/>
      <c r="AP33" s="870"/>
      <c r="AQ33" s="870"/>
      <c r="AR33" s="870"/>
      <c r="AS33" s="870"/>
      <c r="AT33" s="870"/>
      <c r="AU33" s="870"/>
      <c r="AV33" s="870"/>
      <c r="AW33" s="870"/>
      <c r="AX33" s="870"/>
      <c r="AY33" s="870"/>
      <c r="AZ33" s="870"/>
      <c r="CG33" s="871"/>
      <c r="CH33" s="871"/>
      <c r="CI33" s="871"/>
      <c r="CJ33" s="871"/>
      <c r="CK33" s="871"/>
      <c r="CL33" s="871"/>
      <c r="CM33" s="871"/>
    </row>
    <row r="34" spans="3:91" x14ac:dyDescent="0.45">
      <c r="C34" s="870"/>
      <c r="D34" s="870"/>
      <c r="E34" s="870"/>
      <c r="F34" s="870"/>
      <c r="G34" s="870"/>
      <c r="H34" s="870"/>
      <c r="I34" s="870"/>
      <c r="J34" s="870"/>
      <c r="K34" s="870"/>
      <c r="L34" s="870"/>
      <c r="M34" s="870"/>
      <c r="N34" s="870"/>
      <c r="O34" s="870"/>
      <c r="P34" s="870"/>
      <c r="Q34" s="870"/>
      <c r="R34" s="870"/>
      <c r="S34" s="870"/>
      <c r="T34" s="870"/>
      <c r="U34" s="870"/>
      <c r="V34" s="870"/>
      <c r="W34" s="870"/>
      <c r="X34" s="870"/>
      <c r="Y34" s="870"/>
      <c r="Z34" s="870"/>
      <c r="AA34" s="870"/>
      <c r="AB34" s="870"/>
      <c r="AC34" s="870"/>
      <c r="AD34" s="870"/>
      <c r="AE34" s="870"/>
      <c r="AF34" s="870"/>
      <c r="AG34" s="870"/>
      <c r="AH34" s="870"/>
      <c r="AI34" s="870"/>
      <c r="AJ34" s="870"/>
      <c r="AK34" s="870"/>
      <c r="AL34" s="870"/>
      <c r="AM34" s="870"/>
      <c r="AN34" s="870"/>
      <c r="AO34" s="870"/>
      <c r="AP34" s="870"/>
      <c r="AQ34" s="870"/>
      <c r="AR34" s="870"/>
      <c r="AS34" s="870"/>
      <c r="AT34" s="870"/>
      <c r="AU34" s="870"/>
      <c r="AV34" s="870"/>
      <c r="AW34" s="870"/>
      <c r="AX34" s="870"/>
      <c r="AY34" s="870"/>
      <c r="AZ34" s="870"/>
      <c r="CG34" s="871"/>
      <c r="CH34" s="871"/>
      <c r="CI34" s="871"/>
      <c r="CJ34" s="871"/>
      <c r="CK34" s="871"/>
      <c r="CL34" s="871"/>
      <c r="CM34" s="871"/>
    </row>
    <row r="35" spans="3:91" x14ac:dyDescent="0.45">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c r="AA35" s="870"/>
      <c r="AB35" s="870"/>
      <c r="AC35" s="870"/>
      <c r="AD35" s="870"/>
      <c r="AE35" s="870"/>
      <c r="AF35" s="870"/>
      <c r="AG35" s="870"/>
      <c r="AH35" s="870"/>
      <c r="AI35" s="870"/>
      <c r="AJ35" s="870"/>
      <c r="AK35" s="870"/>
      <c r="AL35" s="870"/>
      <c r="AM35" s="870"/>
      <c r="AN35" s="870"/>
      <c r="AO35" s="870"/>
      <c r="AP35" s="870"/>
      <c r="AQ35" s="870"/>
      <c r="AR35" s="870"/>
      <c r="AS35" s="870"/>
      <c r="AT35" s="870"/>
      <c r="AU35" s="870"/>
      <c r="AV35" s="870"/>
      <c r="AW35" s="870"/>
      <c r="AX35" s="870"/>
      <c r="AY35" s="870"/>
      <c r="AZ35" s="870"/>
      <c r="CG35" s="871"/>
      <c r="CH35" s="871"/>
      <c r="CI35" s="871"/>
      <c r="CJ35" s="871"/>
      <c r="CK35" s="871"/>
      <c r="CL35" s="871"/>
      <c r="CM35" s="871"/>
    </row>
    <row r="36" spans="3:91" x14ac:dyDescent="0.45">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870"/>
      <c r="AB36" s="870"/>
      <c r="AC36" s="870"/>
      <c r="AD36" s="870"/>
      <c r="AE36" s="870"/>
      <c r="AF36" s="870"/>
      <c r="AG36" s="870"/>
      <c r="AH36" s="870"/>
      <c r="AI36" s="870"/>
      <c r="AJ36" s="870"/>
      <c r="AK36" s="870"/>
      <c r="AL36" s="870"/>
      <c r="AM36" s="870"/>
      <c r="AN36" s="870"/>
      <c r="AO36" s="870"/>
      <c r="AP36" s="870"/>
      <c r="AQ36" s="870"/>
      <c r="AR36" s="870"/>
      <c r="AS36" s="870"/>
      <c r="AT36" s="870"/>
      <c r="AU36" s="870"/>
      <c r="AV36" s="870"/>
      <c r="AW36" s="870"/>
      <c r="AX36" s="870"/>
      <c r="AY36" s="870"/>
      <c r="AZ36" s="870"/>
      <c r="CG36" s="871"/>
      <c r="CH36" s="871"/>
      <c r="CI36" s="871"/>
      <c r="CJ36" s="871"/>
      <c r="CK36" s="871"/>
      <c r="CL36" s="871"/>
      <c r="CM36" s="871"/>
    </row>
    <row r="37" spans="3:91" x14ac:dyDescent="0.45">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870"/>
      <c r="AL37" s="870"/>
      <c r="AM37" s="870"/>
      <c r="AN37" s="870"/>
      <c r="AO37" s="870"/>
      <c r="AP37" s="870"/>
      <c r="AQ37" s="870"/>
      <c r="AR37" s="870"/>
      <c r="AS37" s="870"/>
      <c r="AT37" s="870"/>
      <c r="AU37" s="870"/>
      <c r="AV37" s="870"/>
      <c r="AW37" s="870"/>
      <c r="AX37" s="870"/>
      <c r="AY37" s="870"/>
      <c r="AZ37" s="870"/>
      <c r="CG37" s="871"/>
      <c r="CH37" s="871"/>
      <c r="CI37" s="871"/>
      <c r="CJ37" s="871"/>
      <c r="CK37" s="871"/>
      <c r="CL37" s="871"/>
      <c r="CM37" s="871"/>
    </row>
    <row r="38" spans="3:91" x14ac:dyDescent="0.45">
      <c r="C38" s="870"/>
      <c r="D38" s="870"/>
      <c r="E38" s="870"/>
      <c r="F38" s="870"/>
      <c r="G38" s="870"/>
      <c r="H38" s="870"/>
      <c r="I38" s="870"/>
      <c r="J38" s="870"/>
      <c r="K38" s="870"/>
      <c r="L38" s="870"/>
      <c r="M38" s="870"/>
      <c r="N38" s="870"/>
      <c r="O38" s="870"/>
      <c r="P38" s="870"/>
      <c r="Q38" s="870"/>
      <c r="R38" s="870"/>
      <c r="S38" s="870"/>
      <c r="T38" s="870"/>
      <c r="U38" s="870"/>
      <c r="V38" s="870"/>
      <c r="W38" s="870"/>
      <c r="X38" s="870"/>
      <c r="Y38" s="870"/>
      <c r="Z38" s="870"/>
      <c r="AA38" s="870"/>
      <c r="AB38" s="870"/>
      <c r="AC38" s="870"/>
      <c r="AD38" s="870"/>
      <c r="AE38" s="870"/>
      <c r="AF38" s="870"/>
      <c r="AG38" s="870"/>
      <c r="AH38" s="870"/>
      <c r="AI38" s="870"/>
      <c r="AJ38" s="870"/>
      <c r="AK38" s="870"/>
      <c r="AL38" s="870"/>
      <c r="AM38" s="870"/>
      <c r="AN38" s="870"/>
      <c r="AO38" s="870"/>
      <c r="AP38" s="870"/>
      <c r="AQ38" s="870"/>
      <c r="AR38" s="870"/>
      <c r="AS38" s="870"/>
      <c r="AT38" s="870"/>
      <c r="AU38" s="870"/>
      <c r="AV38" s="870"/>
      <c r="AW38" s="870"/>
      <c r="AX38" s="870"/>
      <c r="AY38" s="870"/>
      <c r="AZ38" s="870"/>
    </row>
    <row r="39" spans="3:91" x14ac:dyDescent="0.45">
      <c r="C39" s="870"/>
      <c r="D39" s="870"/>
      <c r="E39" s="870"/>
      <c r="F39" s="870"/>
      <c r="G39" s="870"/>
      <c r="H39" s="870"/>
      <c r="I39" s="870"/>
      <c r="J39" s="870"/>
      <c r="K39" s="870"/>
      <c r="L39" s="870"/>
      <c r="M39" s="870"/>
      <c r="N39" s="870"/>
      <c r="O39" s="870"/>
      <c r="P39" s="870"/>
      <c r="Q39" s="870"/>
      <c r="R39" s="870"/>
      <c r="S39" s="870"/>
      <c r="T39" s="870"/>
      <c r="U39" s="870"/>
      <c r="V39" s="870"/>
      <c r="W39" s="870"/>
      <c r="X39" s="870"/>
      <c r="Y39" s="870"/>
      <c r="Z39" s="870"/>
      <c r="AA39" s="870"/>
      <c r="AB39" s="870"/>
      <c r="AC39" s="870"/>
      <c r="AD39" s="870"/>
      <c r="AE39" s="870"/>
      <c r="AF39" s="870"/>
      <c r="AG39" s="870"/>
      <c r="AH39" s="870"/>
      <c r="AI39" s="870"/>
      <c r="AJ39" s="870"/>
      <c r="AK39" s="870"/>
      <c r="AL39" s="870"/>
      <c r="AM39" s="870"/>
      <c r="AN39" s="870"/>
      <c r="AO39" s="870"/>
      <c r="AP39" s="870"/>
      <c r="AQ39" s="870"/>
      <c r="AR39" s="870"/>
      <c r="AS39" s="870"/>
      <c r="AT39" s="870"/>
      <c r="AU39" s="870"/>
      <c r="AV39" s="870"/>
      <c r="AW39" s="870"/>
      <c r="AX39" s="870"/>
      <c r="AY39" s="870"/>
      <c r="AZ39" s="870"/>
    </row>
    <row r="40" spans="3:91" x14ac:dyDescent="0.45">
      <c r="C40" s="870"/>
      <c r="D40" s="870"/>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c r="AI40" s="870"/>
      <c r="AJ40" s="870"/>
      <c r="AK40" s="870"/>
      <c r="AL40" s="870"/>
      <c r="AM40" s="870"/>
      <c r="AN40" s="870"/>
      <c r="AO40" s="870"/>
      <c r="AP40" s="870"/>
      <c r="AQ40" s="870"/>
      <c r="AR40" s="870"/>
      <c r="AS40" s="870"/>
      <c r="AT40" s="870"/>
      <c r="AU40" s="870"/>
      <c r="AV40" s="870"/>
      <c r="AW40" s="870"/>
      <c r="AX40" s="870"/>
      <c r="AY40" s="870"/>
      <c r="AZ40" s="870"/>
    </row>
    <row r="41" spans="3:91" x14ac:dyDescent="0.45">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870"/>
      <c r="AL41" s="870"/>
      <c r="AM41" s="870"/>
      <c r="AN41" s="870"/>
      <c r="AO41" s="870"/>
      <c r="AP41" s="870"/>
      <c r="AQ41" s="870"/>
      <c r="AR41" s="870"/>
      <c r="AS41" s="870"/>
      <c r="AT41" s="870"/>
      <c r="AU41" s="870"/>
      <c r="AV41" s="870"/>
      <c r="AW41" s="870"/>
      <c r="AX41" s="870"/>
      <c r="AY41" s="870"/>
      <c r="AZ41" s="870"/>
    </row>
    <row r="42" spans="3:91" x14ac:dyDescent="0.45">
      <c r="C42" s="870"/>
      <c r="D42" s="870"/>
      <c r="E42" s="870"/>
      <c r="F42" s="870"/>
      <c r="G42" s="870"/>
      <c r="H42" s="870"/>
      <c r="I42" s="870"/>
      <c r="J42" s="870"/>
      <c r="K42" s="870"/>
      <c r="L42" s="870"/>
      <c r="M42" s="870"/>
      <c r="N42" s="870"/>
      <c r="O42" s="870"/>
      <c r="P42" s="870"/>
      <c r="Q42" s="870"/>
      <c r="R42" s="870"/>
      <c r="S42" s="870"/>
      <c r="T42" s="870"/>
      <c r="U42" s="870"/>
      <c r="V42" s="870"/>
      <c r="W42" s="870"/>
      <c r="X42" s="870"/>
      <c r="Y42" s="870"/>
      <c r="Z42" s="870"/>
      <c r="AA42" s="870"/>
      <c r="AB42" s="870"/>
      <c r="AC42" s="870"/>
      <c r="AD42" s="870"/>
      <c r="AE42" s="870"/>
      <c r="AF42" s="870"/>
      <c r="AG42" s="870"/>
      <c r="AH42" s="870"/>
      <c r="AI42" s="870"/>
      <c r="AJ42" s="870"/>
      <c r="AK42" s="870"/>
      <c r="AL42" s="870"/>
      <c r="AM42" s="870"/>
      <c r="AN42" s="870"/>
      <c r="AO42" s="870"/>
      <c r="AP42" s="870"/>
      <c r="AQ42" s="870"/>
      <c r="AR42" s="870"/>
      <c r="AS42" s="870"/>
      <c r="AT42" s="870"/>
      <c r="AU42" s="870"/>
      <c r="AV42" s="870"/>
      <c r="AW42" s="870"/>
      <c r="AX42" s="870"/>
      <c r="AY42" s="870"/>
      <c r="AZ42" s="870"/>
    </row>
    <row r="43" spans="3:91" x14ac:dyDescent="0.45">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870"/>
      <c r="AL43" s="870"/>
      <c r="AM43" s="870"/>
      <c r="AN43" s="870"/>
      <c r="AO43" s="870"/>
      <c r="AP43" s="870"/>
      <c r="AQ43" s="870"/>
      <c r="AR43" s="870"/>
      <c r="AS43" s="870"/>
      <c r="AT43" s="870"/>
      <c r="AU43" s="870"/>
      <c r="AV43" s="870"/>
      <c r="AW43" s="870"/>
      <c r="AX43" s="870"/>
      <c r="AY43" s="870"/>
      <c r="AZ43" s="870"/>
    </row>
    <row r="44" spans="3:91" x14ac:dyDescent="0.45">
      <c r="C44" s="870"/>
      <c r="D44" s="870"/>
      <c r="E44" s="870"/>
      <c r="F44" s="870"/>
      <c r="G44" s="870"/>
      <c r="H44" s="870"/>
      <c r="I44" s="870"/>
      <c r="J44" s="870"/>
      <c r="K44" s="870"/>
      <c r="L44" s="870"/>
      <c r="M44" s="870"/>
      <c r="N44" s="870"/>
      <c r="O44" s="870"/>
      <c r="P44" s="870"/>
      <c r="Q44" s="870"/>
      <c r="R44" s="870"/>
      <c r="S44" s="870"/>
      <c r="T44" s="870"/>
      <c r="U44" s="870"/>
      <c r="V44" s="870"/>
      <c r="W44" s="870"/>
      <c r="X44" s="870"/>
      <c r="Y44" s="870"/>
      <c r="Z44" s="870"/>
      <c r="AA44" s="870"/>
      <c r="AB44" s="870"/>
      <c r="AC44" s="870"/>
      <c r="AD44" s="870"/>
      <c r="AE44" s="870"/>
      <c r="AF44" s="870"/>
      <c r="AG44" s="870"/>
      <c r="AH44" s="870"/>
      <c r="AI44" s="870"/>
      <c r="AJ44" s="870"/>
      <c r="AK44" s="870"/>
      <c r="AL44" s="870"/>
      <c r="AM44" s="870"/>
      <c r="AN44" s="870"/>
      <c r="AO44" s="870"/>
      <c r="AP44" s="870"/>
      <c r="AQ44" s="870"/>
      <c r="AR44" s="870"/>
      <c r="AS44" s="870"/>
      <c r="AT44" s="870"/>
      <c r="AU44" s="870"/>
      <c r="AV44" s="870"/>
      <c r="AW44" s="870"/>
      <c r="AX44" s="870"/>
      <c r="AY44" s="870"/>
      <c r="AZ44" s="870"/>
    </row>
    <row r="45" spans="3:91" x14ac:dyDescent="0.45">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870"/>
      <c r="AY45" s="870"/>
      <c r="AZ45" s="870"/>
    </row>
    <row r="46" spans="3:91" x14ac:dyDescent="0.45">
      <c r="C46" s="870"/>
      <c r="D46" s="870"/>
      <c r="E46" s="870"/>
      <c r="F46" s="870"/>
      <c r="G46" s="870"/>
      <c r="H46" s="870"/>
      <c r="I46" s="870"/>
      <c r="J46" s="870"/>
      <c r="K46" s="870"/>
      <c r="L46" s="870"/>
      <c r="M46" s="870"/>
      <c r="N46" s="870"/>
      <c r="O46" s="870"/>
      <c r="P46" s="870"/>
      <c r="Q46" s="870"/>
      <c r="R46" s="870"/>
      <c r="S46" s="870"/>
      <c r="T46" s="870"/>
      <c r="U46" s="870"/>
      <c r="V46" s="870"/>
      <c r="W46" s="870"/>
      <c r="X46" s="870"/>
      <c r="Y46" s="870"/>
      <c r="Z46" s="870"/>
      <c r="AA46" s="870"/>
      <c r="AB46" s="870"/>
      <c r="AC46" s="870"/>
      <c r="AD46" s="870"/>
      <c r="AE46" s="870"/>
      <c r="AF46" s="870"/>
      <c r="AG46" s="870"/>
      <c r="AH46" s="870"/>
      <c r="AI46" s="870"/>
      <c r="AJ46" s="870"/>
      <c r="AK46" s="870"/>
      <c r="AL46" s="870"/>
      <c r="AM46" s="870"/>
      <c r="AN46" s="870"/>
      <c r="AO46" s="870"/>
      <c r="AP46" s="870"/>
      <c r="AQ46" s="870"/>
      <c r="AR46" s="870"/>
      <c r="AS46" s="870"/>
      <c r="AT46" s="870"/>
      <c r="AU46" s="870"/>
      <c r="AV46" s="870"/>
      <c r="AW46" s="870"/>
      <c r="AX46" s="870"/>
      <c r="AY46" s="870"/>
      <c r="AZ46" s="870"/>
    </row>
    <row r="47" spans="3:91" x14ac:dyDescent="0.45">
      <c r="C47" s="870"/>
      <c r="D47" s="870"/>
      <c r="E47" s="870"/>
      <c r="F47" s="870"/>
      <c r="G47" s="870"/>
      <c r="H47" s="870"/>
      <c r="I47" s="870"/>
      <c r="J47" s="870"/>
      <c r="K47" s="870"/>
      <c r="L47" s="870"/>
      <c r="M47" s="870"/>
      <c r="N47" s="870"/>
      <c r="O47" s="870"/>
      <c r="P47" s="870"/>
      <c r="Q47" s="870"/>
      <c r="R47" s="870"/>
      <c r="S47" s="870"/>
      <c r="T47" s="870"/>
      <c r="U47" s="870"/>
      <c r="V47" s="870"/>
      <c r="W47" s="870"/>
      <c r="X47" s="870"/>
      <c r="Y47" s="870"/>
      <c r="Z47" s="870"/>
      <c r="AA47" s="870"/>
      <c r="AB47" s="870"/>
      <c r="AC47" s="870"/>
      <c r="AD47" s="870"/>
      <c r="AE47" s="870"/>
      <c r="AF47" s="870"/>
      <c r="AG47" s="870"/>
      <c r="AH47" s="870"/>
      <c r="AI47" s="870"/>
      <c r="AJ47" s="870"/>
      <c r="AK47" s="870"/>
      <c r="AL47" s="870"/>
      <c r="AM47" s="870"/>
      <c r="AN47" s="870"/>
      <c r="AO47" s="870"/>
      <c r="AP47" s="870"/>
      <c r="AQ47" s="870"/>
      <c r="AR47" s="870"/>
      <c r="AS47" s="870"/>
      <c r="AT47" s="870"/>
      <c r="AU47" s="870"/>
      <c r="AV47" s="870"/>
      <c r="AW47" s="870"/>
      <c r="AX47" s="870"/>
      <c r="AY47" s="870"/>
      <c r="AZ47" s="870"/>
    </row>
    <row r="48" spans="3:91" x14ac:dyDescent="0.45">
      <c r="C48" s="870"/>
      <c r="D48" s="870"/>
      <c r="E48" s="870"/>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row>
    <row r="49" spans="3:52" x14ac:dyDescent="0.45">
      <c r="C49" s="870"/>
      <c r="D49" s="870"/>
      <c r="E49" s="870"/>
      <c r="F49" s="870"/>
      <c r="G49" s="870"/>
      <c r="H49" s="870"/>
      <c r="I49" s="870"/>
      <c r="J49" s="870"/>
      <c r="K49" s="870"/>
      <c r="L49" s="870"/>
      <c r="M49" s="870"/>
      <c r="N49" s="870"/>
      <c r="O49" s="870"/>
      <c r="P49" s="870"/>
      <c r="Q49" s="870"/>
      <c r="R49" s="870"/>
      <c r="S49" s="870"/>
      <c r="T49" s="870"/>
      <c r="U49" s="870"/>
      <c r="V49" s="870"/>
      <c r="W49" s="870"/>
      <c r="X49" s="870"/>
      <c r="Y49" s="870"/>
      <c r="Z49" s="870"/>
      <c r="AA49" s="870"/>
      <c r="AB49" s="870"/>
      <c r="AC49" s="870"/>
      <c r="AD49" s="870"/>
      <c r="AE49" s="870"/>
      <c r="AF49" s="870"/>
      <c r="AG49" s="870"/>
      <c r="AH49" s="870"/>
      <c r="AI49" s="870"/>
      <c r="AJ49" s="870"/>
      <c r="AK49" s="870"/>
      <c r="AL49" s="870"/>
      <c r="AM49" s="870"/>
      <c r="AN49" s="870"/>
      <c r="AO49" s="870"/>
      <c r="AP49" s="870"/>
      <c r="AQ49" s="870"/>
      <c r="AR49" s="870"/>
      <c r="AS49" s="870"/>
      <c r="AT49" s="870"/>
      <c r="AU49" s="870"/>
      <c r="AV49" s="870"/>
      <c r="AW49" s="870"/>
      <c r="AX49" s="870"/>
      <c r="AY49" s="870"/>
      <c r="AZ49" s="870"/>
    </row>
    <row r="50" spans="3:52" x14ac:dyDescent="0.45">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c r="AL50" s="870"/>
      <c r="AM50" s="870"/>
      <c r="AN50" s="870"/>
      <c r="AO50" s="870"/>
      <c r="AP50" s="870"/>
      <c r="AQ50" s="870"/>
      <c r="AR50" s="870"/>
      <c r="AS50" s="870"/>
      <c r="AT50" s="870"/>
      <c r="AU50" s="870"/>
      <c r="AV50" s="870"/>
      <c r="AW50" s="870"/>
      <c r="AX50" s="870"/>
      <c r="AY50" s="870"/>
      <c r="AZ50" s="870"/>
    </row>
    <row r="51" spans="3:52" x14ac:dyDescent="0.45">
      <c r="C51" s="870"/>
      <c r="D51" s="870"/>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c r="AD51" s="870"/>
      <c r="AE51" s="870"/>
      <c r="AF51" s="870"/>
      <c r="AG51" s="870"/>
      <c r="AH51" s="870"/>
      <c r="AI51" s="870"/>
      <c r="AJ51" s="870"/>
      <c r="AK51" s="870"/>
      <c r="AL51" s="870"/>
      <c r="AM51" s="870"/>
      <c r="AN51" s="870"/>
      <c r="AO51" s="870"/>
      <c r="AP51" s="870"/>
      <c r="AQ51" s="870"/>
      <c r="AR51" s="870"/>
      <c r="AS51" s="870"/>
      <c r="AT51" s="870"/>
      <c r="AU51" s="870"/>
      <c r="AV51" s="870"/>
      <c r="AW51" s="870"/>
      <c r="AX51" s="870"/>
      <c r="AY51" s="870"/>
      <c r="AZ51" s="870"/>
    </row>
    <row r="52" spans="3:52" x14ac:dyDescent="0.45">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row>
    <row r="53" spans="3:52" x14ac:dyDescent="0.45">
      <c r="C53" s="870"/>
      <c r="D53" s="870"/>
      <c r="E53" s="870"/>
      <c r="F53" s="870"/>
      <c r="G53" s="870"/>
      <c r="H53" s="870"/>
      <c r="I53" s="870"/>
      <c r="J53" s="870"/>
      <c r="K53" s="870"/>
      <c r="L53" s="870"/>
      <c r="M53" s="870"/>
      <c r="N53" s="870"/>
      <c r="O53" s="870"/>
      <c r="P53" s="870"/>
      <c r="Q53" s="870"/>
      <c r="R53" s="870"/>
      <c r="S53" s="870"/>
      <c r="T53" s="870"/>
      <c r="U53" s="870"/>
      <c r="V53" s="870"/>
      <c r="W53" s="870"/>
      <c r="X53" s="870"/>
      <c r="Y53" s="870"/>
      <c r="Z53" s="870"/>
      <c r="AA53" s="870"/>
      <c r="AB53" s="870"/>
      <c r="AC53" s="870"/>
      <c r="AD53" s="870"/>
      <c r="AE53" s="870"/>
      <c r="AF53" s="870"/>
      <c r="AG53" s="870"/>
      <c r="AH53" s="870"/>
      <c r="AI53" s="870"/>
      <c r="AJ53" s="870"/>
      <c r="AK53" s="870"/>
      <c r="AL53" s="870"/>
      <c r="AM53" s="870"/>
      <c r="AN53" s="870"/>
      <c r="AO53" s="870"/>
      <c r="AP53" s="870"/>
      <c r="AQ53" s="870"/>
      <c r="AR53" s="870"/>
      <c r="AS53" s="870"/>
      <c r="AT53" s="870"/>
      <c r="AU53" s="870"/>
      <c r="AV53" s="870"/>
      <c r="AW53" s="870"/>
      <c r="AX53" s="870"/>
      <c r="AY53" s="870"/>
      <c r="AZ53" s="870"/>
    </row>
    <row r="54" spans="3:52" x14ac:dyDescent="0.45">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0"/>
      <c r="AU54" s="870"/>
      <c r="AV54" s="870"/>
      <c r="AW54" s="870"/>
      <c r="AX54" s="870"/>
      <c r="AY54" s="870"/>
      <c r="AZ54" s="870"/>
    </row>
    <row r="55" spans="3:52" x14ac:dyDescent="0.45">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870"/>
      <c r="AL55" s="870"/>
      <c r="AM55" s="870"/>
      <c r="AN55" s="870"/>
      <c r="AO55" s="870"/>
      <c r="AP55" s="870"/>
      <c r="AQ55" s="870"/>
      <c r="AR55" s="870"/>
      <c r="AS55" s="870"/>
      <c r="AT55" s="870"/>
      <c r="AU55" s="870"/>
      <c r="AV55" s="870"/>
      <c r="AW55" s="870"/>
      <c r="AX55" s="870"/>
      <c r="AY55" s="870"/>
      <c r="AZ55" s="870"/>
    </row>
    <row r="56" spans="3:52" x14ac:dyDescent="0.45">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c r="AK56" s="870"/>
      <c r="AL56" s="870"/>
      <c r="AM56" s="870"/>
      <c r="AN56" s="870"/>
      <c r="AO56" s="870"/>
      <c r="AP56" s="870"/>
      <c r="AQ56" s="870"/>
      <c r="AR56" s="870"/>
      <c r="AS56" s="870"/>
      <c r="AT56" s="870"/>
      <c r="AU56" s="870"/>
      <c r="AV56" s="870"/>
      <c r="AW56" s="870"/>
      <c r="AX56" s="870"/>
      <c r="AY56" s="870"/>
      <c r="AZ56" s="870"/>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0074-ED91-4BF3-ADE6-5804D26E3F19}">
  <sheetPr codeName="Sheet92">
    <tabColor theme="8"/>
  </sheetPr>
  <dimension ref="A1"/>
  <sheetViews>
    <sheetView showGridLines="0" workbookViewId="0">
      <selection activeCell="D42" sqref="D42"/>
    </sheetView>
  </sheetViews>
  <sheetFormatPr defaultRowHeight="14.25" x14ac:dyDescent="0.45"/>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DC7F-A4F5-4CCB-94CA-1BE19D9E00E4}">
  <sheetPr codeName="Sheet93"/>
  <dimension ref="A1:CJ90"/>
  <sheetViews>
    <sheetView showGridLines="0" topLeftCell="A8" workbookViewId="0">
      <selection activeCell="I1" sqref="I1:I1048576"/>
    </sheetView>
  </sheetViews>
  <sheetFormatPr defaultColWidth="9.46484375" defaultRowHeight="14.25" x14ac:dyDescent="0.45"/>
  <cols>
    <col min="1" max="1" width="23.265625" style="15" customWidth="1"/>
    <col min="2" max="2" width="25" style="15" bestFit="1" customWidth="1"/>
    <col min="3" max="4" width="6.46484375" style="24" customWidth="1"/>
    <col min="5" max="5" width="6.53125" style="24" customWidth="1"/>
    <col min="6" max="7" width="7.265625" style="24" customWidth="1"/>
    <col min="8" max="8" width="6.46484375" style="24" customWidth="1"/>
    <col min="9" max="9" width="5.73046875" style="626" customWidth="1"/>
    <col min="10" max="14" width="6" style="24" customWidth="1"/>
    <col min="15" max="15" width="8.53125" style="741" customWidth="1"/>
    <col min="16" max="16" width="8.73046875" style="741" customWidth="1"/>
    <col min="17" max="17" width="6.53125" style="15" customWidth="1"/>
    <col min="18" max="26" width="6.73046875" style="24" customWidth="1"/>
    <col min="27" max="35" width="6.73046875" style="762" customWidth="1"/>
    <col min="36" max="39" width="6.73046875" style="751" customWidth="1"/>
    <col min="40" max="40" width="6.73046875" style="764" customWidth="1"/>
    <col min="41" max="57" width="6.73046875" style="762" customWidth="1"/>
    <col min="58" max="59" width="9.53125" style="17" customWidth="1"/>
    <col min="60" max="60" width="7.46484375" style="39" customWidth="1"/>
    <col min="61" max="61" width="6.53125" style="15" customWidth="1"/>
    <col min="62" max="81" width="6.53125" style="40" customWidth="1"/>
    <col min="82" max="83" width="9.46484375" style="15" customWidth="1"/>
    <col min="84" max="84" width="9.46484375" style="15"/>
    <col min="85" max="85" width="10" style="40" bestFit="1" customWidth="1"/>
    <col min="86" max="16384" width="9.46484375" style="519"/>
  </cols>
  <sheetData>
    <row r="1" spans="1:88" x14ac:dyDescent="0.45">
      <c r="A1" s="16" t="s">
        <v>235</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D1" s="24"/>
      <c r="BE1" s="24"/>
      <c r="BJ1" s="63"/>
      <c r="BK1" s="63"/>
      <c r="BL1" s="63"/>
      <c r="BM1" s="63"/>
      <c r="BN1" s="63"/>
      <c r="BO1" s="63"/>
      <c r="BP1" s="63"/>
      <c r="BQ1" s="63"/>
      <c r="BR1" s="63"/>
      <c r="BS1" s="63"/>
      <c r="BT1" s="63"/>
      <c r="BU1" s="63"/>
      <c r="BV1" s="63"/>
      <c r="BW1" s="63"/>
      <c r="BX1" s="63"/>
      <c r="BY1" s="63"/>
      <c r="BZ1" s="63"/>
      <c r="CA1" s="63"/>
      <c r="CB1" s="63"/>
      <c r="CC1" s="63"/>
      <c r="CD1" s="18"/>
      <c r="CE1" s="18"/>
      <c r="CG1" s="63"/>
    </row>
    <row r="2" spans="1:88" ht="36.75" customHeight="1" x14ac:dyDescent="0.45">
      <c r="A2" s="36" t="s">
        <v>35</v>
      </c>
      <c r="B2" s="9"/>
      <c r="C2" s="892">
        <v>2013</v>
      </c>
      <c r="D2" s="176">
        <v>2014</v>
      </c>
      <c r="E2" s="176">
        <v>2015</v>
      </c>
      <c r="F2" s="176">
        <v>2016</v>
      </c>
      <c r="G2" s="176">
        <v>2017</v>
      </c>
      <c r="H2" s="176">
        <v>2018</v>
      </c>
      <c r="I2" s="641">
        <v>2019</v>
      </c>
      <c r="J2" s="176">
        <v>2020</v>
      </c>
      <c r="K2" s="176">
        <v>2021</v>
      </c>
      <c r="L2" s="176">
        <v>2022</v>
      </c>
      <c r="M2" s="176">
        <v>2023</v>
      </c>
      <c r="N2" s="892" t="s">
        <v>213</v>
      </c>
      <c r="O2" s="893" t="s">
        <v>226</v>
      </c>
      <c r="P2" s="893" t="s">
        <v>227</v>
      </c>
      <c r="Q2" s="682"/>
      <c r="R2" s="528" t="s">
        <v>20</v>
      </c>
      <c r="S2" s="528" t="s">
        <v>34</v>
      </c>
      <c r="T2" s="528" t="s">
        <v>45</v>
      </c>
      <c r="U2" s="528" t="s">
        <v>46</v>
      </c>
      <c r="V2" s="528" t="s">
        <v>48</v>
      </c>
      <c r="W2" s="528" t="s">
        <v>49</v>
      </c>
      <c r="X2" s="528" t="s">
        <v>53</v>
      </c>
      <c r="Y2" s="528" t="s">
        <v>54</v>
      </c>
      <c r="Z2" s="528" t="s">
        <v>55</v>
      </c>
      <c r="AA2" s="528" t="s">
        <v>56</v>
      </c>
      <c r="AB2" s="528" t="s">
        <v>60</v>
      </c>
      <c r="AC2" s="528" t="s">
        <v>61</v>
      </c>
      <c r="AD2" s="528" t="s">
        <v>62</v>
      </c>
      <c r="AE2" s="528" t="s">
        <v>63</v>
      </c>
      <c r="AF2" s="528" t="s">
        <v>67</v>
      </c>
      <c r="AG2" s="528" t="s">
        <v>70</v>
      </c>
      <c r="AH2" s="528" t="s">
        <v>74</v>
      </c>
      <c r="AI2" s="528" t="s">
        <v>80</v>
      </c>
      <c r="AJ2" s="528" t="s">
        <v>82</v>
      </c>
      <c r="AK2" s="528" t="s">
        <v>88</v>
      </c>
      <c r="AL2" s="528" t="s">
        <v>89</v>
      </c>
      <c r="AM2" s="528" t="s">
        <v>87</v>
      </c>
      <c r="AN2" s="529" t="s">
        <v>90</v>
      </c>
      <c r="AO2" s="528" t="s">
        <v>107</v>
      </c>
      <c r="AP2" s="528" t="s">
        <v>124</v>
      </c>
      <c r="AQ2" s="528"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29" t="s">
        <v>229</v>
      </c>
      <c r="BE2" s="529" t="s">
        <v>236</v>
      </c>
      <c r="BF2" s="530" t="s">
        <v>239</v>
      </c>
      <c r="BG2" s="531" t="s">
        <v>238</v>
      </c>
      <c r="BH2" s="713"/>
      <c r="BI2" s="176" t="s">
        <v>39</v>
      </c>
      <c r="BJ2" s="176" t="s">
        <v>40</v>
      </c>
      <c r="BK2" s="176" t="s">
        <v>47</v>
      </c>
      <c r="BL2" s="176" t="s">
        <v>50</v>
      </c>
      <c r="BM2" s="176" t="s">
        <v>57</v>
      </c>
      <c r="BN2" s="176" t="s">
        <v>59</v>
      </c>
      <c r="BO2" s="176" t="s">
        <v>64</v>
      </c>
      <c r="BP2" s="176" t="s">
        <v>66</v>
      </c>
      <c r="BQ2" s="176" t="s">
        <v>71</v>
      </c>
      <c r="BR2" s="176" t="s">
        <v>81</v>
      </c>
      <c r="BS2" s="532" t="s">
        <v>93</v>
      </c>
      <c r="BT2" s="532" t="s">
        <v>94</v>
      </c>
      <c r="BU2" s="532" t="s">
        <v>109</v>
      </c>
      <c r="BV2" s="532" t="s">
        <v>134</v>
      </c>
      <c r="BW2" s="532" t="s">
        <v>147</v>
      </c>
      <c r="BX2" s="532" t="s">
        <v>161</v>
      </c>
      <c r="BY2" s="532" t="s">
        <v>177</v>
      </c>
      <c r="BZ2" s="532" t="s">
        <v>192</v>
      </c>
      <c r="CA2" s="532" t="s">
        <v>205</v>
      </c>
      <c r="CB2" s="532" t="s">
        <v>222</v>
      </c>
      <c r="CC2" s="532" t="s">
        <v>237</v>
      </c>
      <c r="CD2" s="533" t="s">
        <v>240</v>
      </c>
      <c r="CE2" s="533" t="s">
        <v>241</v>
      </c>
      <c r="CF2" s="175"/>
      <c r="CG2" s="176" t="s">
        <v>69</v>
      </c>
    </row>
    <row r="3" spans="1:88" x14ac:dyDescent="0.45">
      <c r="A3" s="894" t="s">
        <v>33</v>
      </c>
      <c r="B3" s="772"/>
      <c r="C3" s="772"/>
      <c r="D3" s="772"/>
      <c r="E3" s="772"/>
      <c r="F3" s="772"/>
      <c r="G3" s="772"/>
      <c r="H3" s="772"/>
      <c r="I3" s="551"/>
      <c r="J3" s="895"/>
      <c r="K3" s="895"/>
      <c r="L3" s="895"/>
      <c r="M3" s="895"/>
      <c r="N3" s="895"/>
      <c r="Q3" s="896"/>
      <c r="R3" s="772"/>
      <c r="S3" s="537"/>
      <c r="T3" s="537"/>
      <c r="U3" s="537"/>
      <c r="V3" s="537"/>
      <c r="W3" s="537"/>
      <c r="X3" s="537"/>
      <c r="Y3" s="537"/>
      <c r="Z3" s="537"/>
      <c r="AA3" s="552"/>
      <c r="AB3" s="552"/>
      <c r="AC3" s="552"/>
      <c r="AD3" s="552"/>
      <c r="AE3" s="552"/>
      <c r="AF3" s="552"/>
      <c r="AG3" s="552"/>
      <c r="AH3" s="552"/>
      <c r="AI3" s="552"/>
      <c r="AJ3" s="552"/>
      <c r="AK3" s="552"/>
      <c r="AL3" s="552"/>
      <c r="AM3" s="552"/>
      <c r="AN3" s="752"/>
      <c r="AO3" s="772"/>
      <c r="AP3" s="772"/>
      <c r="AQ3" s="772"/>
      <c r="AR3" s="772"/>
      <c r="AS3" s="772"/>
      <c r="AT3" s="772"/>
      <c r="AU3" s="772"/>
      <c r="AV3" s="772"/>
      <c r="AW3" s="772"/>
      <c r="AX3" s="772"/>
      <c r="AY3" s="772"/>
      <c r="AZ3" s="772"/>
      <c r="BA3" s="772"/>
      <c r="BB3" s="772"/>
      <c r="BC3" s="772"/>
      <c r="BD3" s="772"/>
      <c r="BE3" s="772"/>
      <c r="BF3" s="535"/>
      <c r="BH3" s="714"/>
      <c r="BI3" s="2"/>
      <c r="BJ3" s="12"/>
      <c r="BK3" s="12"/>
      <c r="BL3" s="12"/>
      <c r="BM3" s="12"/>
      <c r="BN3" s="12"/>
      <c r="BO3" s="12"/>
      <c r="BP3" s="12"/>
      <c r="BQ3" s="12"/>
      <c r="BR3" s="12"/>
      <c r="BS3" s="12"/>
      <c r="BT3" s="12"/>
      <c r="BU3" s="12"/>
      <c r="BV3" s="12"/>
      <c r="BW3" s="12"/>
      <c r="BX3" s="12"/>
      <c r="BY3" s="12"/>
      <c r="BZ3" s="12"/>
      <c r="CA3" s="12"/>
      <c r="CB3" s="12"/>
      <c r="CC3" s="12"/>
      <c r="CD3" s="537"/>
      <c r="CE3" s="537"/>
      <c r="CG3" s="12"/>
    </row>
    <row r="4" spans="1:88" x14ac:dyDescent="0.45">
      <c r="A4" s="36" t="s">
        <v>24</v>
      </c>
      <c r="B4" s="9"/>
      <c r="C4" s="555">
        <f t="shared" ref="C4:I4" si="0">SUM(C5:C9)</f>
        <v>6070</v>
      </c>
      <c r="D4" s="555">
        <f t="shared" si="0"/>
        <v>4875</v>
      </c>
      <c r="E4" s="555">
        <f t="shared" si="0"/>
        <v>6160</v>
      </c>
      <c r="F4" s="555">
        <f t="shared" si="0"/>
        <v>6145</v>
      </c>
      <c r="G4" s="555">
        <f t="shared" si="0"/>
        <v>6130</v>
      </c>
      <c r="H4" s="555">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5507.934331699792</v>
      </c>
      <c r="O4" s="492">
        <f>IF(ISERROR(M4/L4),"N/A",IF(L4&lt;0,"N/A",IF(M4&lt;0,"N/A",IF(M4/L4-1&gt;300%,"&gt;±300%",IF(M4/L4-1&lt;-300%,"&gt;±300%",M4/L4-1)))))</f>
        <v>1.5069949417069628E-2</v>
      </c>
      <c r="P4" s="492">
        <f>IF(ISERROR(N4/M4),"N/A",IF(M4&lt;0,"N/A",IF(N4&lt;0,"N/A",IF(N4/M4-1&gt;300%,"&gt;±300%",IF(N4/M4-1&lt;-300%,"&gt;±300%",N4/M4-1)))))</f>
        <v>-1.7059568007615322E-2</v>
      </c>
      <c r="Q4" s="27"/>
      <c r="R4" s="555">
        <v>1315</v>
      </c>
      <c r="S4" s="555">
        <v>1415</v>
      </c>
      <c r="T4" s="555">
        <v>1360</v>
      </c>
      <c r="U4" s="555">
        <v>1545</v>
      </c>
      <c r="V4" s="555">
        <v>1655</v>
      </c>
      <c r="W4" s="555">
        <v>1615</v>
      </c>
      <c r="X4" s="555">
        <v>1275</v>
      </c>
      <c r="Y4" s="555">
        <v>1650</v>
      </c>
      <c r="Z4" s="555">
        <v>1620</v>
      </c>
      <c r="AA4" s="555">
        <v>1495</v>
      </c>
      <c r="AB4" s="555">
        <v>1435</v>
      </c>
      <c r="AC4" s="555">
        <v>1555</v>
      </c>
      <c r="AD4" s="555">
        <v>1565</v>
      </c>
      <c r="AE4" s="555">
        <v>1585</v>
      </c>
      <c r="AF4" s="555">
        <v>1300</v>
      </c>
      <c r="AG4" s="555">
        <v>1605</v>
      </c>
      <c r="AH4" s="555">
        <v>1665</v>
      </c>
      <c r="AI4" s="555">
        <v>1565</v>
      </c>
      <c r="AJ4" s="555">
        <f t="shared" ref="AJ4" si="2">SUM(AJ5:AJ9)</f>
        <v>1314.4848997473339</v>
      </c>
      <c r="AK4" s="555">
        <f t="shared" ref="AK4:BE4" si="3">SUM(AK5:AK9)</f>
        <v>1659.8924334130102</v>
      </c>
      <c r="AL4" s="555">
        <f t="shared" si="3"/>
        <v>1525.2505772856737</v>
      </c>
      <c r="AM4" s="555">
        <f t="shared" si="3"/>
        <v>1574.1884629121064</v>
      </c>
      <c r="AN4" s="555">
        <f t="shared" si="3"/>
        <v>1247.834578191703</v>
      </c>
      <c r="AO4" s="555">
        <f t="shared" si="3"/>
        <v>941.90909122154369</v>
      </c>
      <c r="AP4" s="555">
        <f t="shared" si="3"/>
        <v>1495.3959256947639</v>
      </c>
      <c r="AQ4" s="555">
        <f t="shared" si="3"/>
        <v>1302.5662431868755</v>
      </c>
      <c r="AR4" s="555">
        <f t="shared" si="3"/>
        <v>1464.2380627238551</v>
      </c>
      <c r="AS4" s="555">
        <f t="shared" si="3"/>
        <v>1565.1232902457257</v>
      </c>
      <c r="AT4" s="555">
        <f t="shared" si="3"/>
        <v>1570.7384639882901</v>
      </c>
      <c r="AU4" s="555">
        <f t="shared" si="3"/>
        <v>1694.6145508815009</v>
      </c>
      <c r="AV4" s="555">
        <f t="shared" si="3"/>
        <v>1272.927177872738</v>
      </c>
      <c r="AW4" s="555">
        <f t="shared" si="3"/>
        <v>1529.3505592198294</v>
      </c>
      <c r="AX4" s="555">
        <f t="shared" si="3"/>
        <v>1389.7348408096479</v>
      </c>
      <c r="AY4" s="555">
        <f t="shared" si="3"/>
        <v>1328.3243246228917</v>
      </c>
      <c r="AZ4" s="555">
        <f t="shared" si="3"/>
        <v>1192.261548561424</v>
      </c>
      <c r="BA4" s="555">
        <f t="shared" si="3"/>
        <v>1486.3690376431291</v>
      </c>
      <c r="BB4" s="555">
        <f t="shared" si="3"/>
        <v>1393.1077138725254</v>
      </c>
      <c r="BC4" s="555">
        <f t="shared" si="3"/>
        <v>1531.789800334265</v>
      </c>
      <c r="BD4" s="555">
        <f t="shared" si="3"/>
        <v>1223.6021073947918</v>
      </c>
      <c r="BE4" s="555">
        <f t="shared" si="3"/>
        <v>1539.8912921869889</v>
      </c>
      <c r="BF4" s="492">
        <f>IF(ISERROR(BE4/BA4),"N/A",IF(BA4&lt;0,"N/A",IF(BE4&lt;0,"N/A",IF(BE4/BA4-1&gt;300%,"&gt;±300%",IF(BE4/BA4-1&lt;-300%,"&gt;±300%",BE4/BA4-1)))))</f>
        <v>3.6008725416352805E-2</v>
      </c>
      <c r="BG4" s="492">
        <f>IF(ISERROR(BE4/BD4),"N/A",IF(BD4&lt;0,"N/A",IF(BE4&lt;0,"N/A",IF(BE4/BD4-1&gt;300%,"&gt;±300%",IF(BE4/BD4-1&lt;-300%,"&gt;±300%",BE4/BD4-1)))))</f>
        <v>0.25849022560578772</v>
      </c>
      <c r="BH4" s="4"/>
      <c r="BI4" s="9">
        <f>SUM(BI5:BI9)</f>
        <v>2145</v>
      </c>
      <c r="BJ4" s="9">
        <f t="shared" ref="BJ4" si="4">SUM(BJ5:BJ9)</f>
        <v>2730</v>
      </c>
      <c r="BK4" s="9">
        <f t="shared" ref="BK4:BK10" si="5">SUM(T4:U4)</f>
        <v>2905</v>
      </c>
      <c r="BL4" s="9">
        <f t="shared" ref="BL4:BL10" si="6">SUM(V4:W4)</f>
        <v>3270</v>
      </c>
      <c r="BM4" s="9">
        <f t="shared" ref="BM4:BM10" si="7">SUM(X4:Y4)</f>
        <v>2925</v>
      </c>
      <c r="BN4" s="9">
        <f t="shared" ref="BN4:BN10" si="8">SUM(Z4:AA4)</f>
        <v>3115</v>
      </c>
      <c r="BO4" s="9">
        <f t="shared" ref="BO4:BO10" si="9">SUM(AB4:AC4)</f>
        <v>2990</v>
      </c>
      <c r="BP4" s="9">
        <f t="shared" ref="BP4:BP11" si="10">SUM(AD4:AE4)</f>
        <v>3150</v>
      </c>
      <c r="BQ4" s="9">
        <f t="shared" ref="BQ4:BQ11" si="11">SUM(AF4:AG4)</f>
        <v>2905</v>
      </c>
      <c r="BR4" s="9">
        <f t="shared" ref="BR4:BR11" si="12">SUM(AH4:AI4)</f>
        <v>3230</v>
      </c>
      <c r="BS4" s="9">
        <f t="shared" ref="BS4:BS11" si="13">SUM(AJ4:AK4)</f>
        <v>2974.3773331603443</v>
      </c>
      <c r="BT4" s="9">
        <f t="shared" ref="BT4:BT11" si="14">SUM(AL4:AM4)</f>
        <v>3099.4390401977798</v>
      </c>
      <c r="BU4" s="9">
        <f t="shared" ref="BU4:BU11" si="15">SUM(AN4:AO4)</f>
        <v>2189.7436694132466</v>
      </c>
      <c r="BV4" s="9">
        <f t="shared" ref="BV4:BV11" si="16">SUM(AP4:AQ4)</f>
        <v>2797.9621688816396</v>
      </c>
      <c r="BW4" s="9">
        <f t="shared" ref="BW4:BW11" si="17">SUM(AR4:AS4)</f>
        <v>3029.3613529695808</v>
      </c>
      <c r="BX4" s="9">
        <f t="shared" ref="BX4:BX11" si="18">SUM(AT4:AU4)</f>
        <v>3265.353014869791</v>
      </c>
      <c r="BY4" s="9">
        <f t="shared" ref="BY4:BY11" si="19">SUM(AV4:AW4)</f>
        <v>2802.2777370925673</v>
      </c>
      <c r="BZ4" s="9">
        <f>SUM(AX4:AY4)</f>
        <v>2718.0591654325399</v>
      </c>
      <c r="CA4" s="9">
        <f>SUM(AZ4:BA4)</f>
        <v>2678.6305862045529</v>
      </c>
      <c r="CB4" s="9">
        <f>BB4+BC4</f>
        <v>2924.8975142067902</v>
      </c>
      <c r="CC4" s="9">
        <f>BD4+BE4</f>
        <v>2763.493399581781</v>
      </c>
      <c r="CD4" s="492">
        <f>IF(ISERROR(CC4/CA4),"N/A",IF(CA4&lt;0,"N/A",IF(CC4&lt;0,"N/A",IF(CC4/CA4-1&gt;300%,"&gt;±300%",IF(CC4/CA4-1&lt;-300%,"&gt;±300%",CC4/CA4-1)))))</f>
        <v>3.1681417293704994E-2</v>
      </c>
      <c r="CE4" s="492">
        <f>IF(ISERROR(CC4/CB4),"N/A",IF(CB4&lt;0,"N/A",IF(CC4&lt;0,"N/A",IF(CC4/CB4-1&gt;300%,"&gt;±300%",IF(CC4/CB4-1&lt;-300%,"&gt;±300%",CC4/CB4-1)))))</f>
        <v>-5.5182827378066568E-2</v>
      </c>
      <c r="CF4" s="19"/>
      <c r="CG4" s="9">
        <f>SUM(BB4:BE4)</f>
        <v>5688.3909137885712</v>
      </c>
      <c r="CI4" s="696"/>
      <c r="CJ4" s="696"/>
    </row>
    <row r="5" spans="1:88" x14ac:dyDescent="0.45">
      <c r="A5" s="7"/>
      <c r="B5" s="7" t="s">
        <v>0</v>
      </c>
      <c r="C5" s="7">
        <v>4355</v>
      </c>
      <c r="D5" s="7">
        <v>3135</v>
      </c>
      <c r="E5" s="7">
        <v>4480</v>
      </c>
      <c r="F5" s="7">
        <v>4365</v>
      </c>
      <c r="G5" s="7">
        <v>4385</v>
      </c>
      <c r="H5" s="7">
        <v>4470</v>
      </c>
      <c r="I5" s="7">
        <v>4374.4100105325597</v>
      </c>
      <c r="J5" s="7">
        <v>3298.2770757025819</v>
      </c>
      <c r="K5" s="7">
        <v>4678.3932504548748</v>
      </c>
      <c r="L5" s="7">
        <v>3914.9854051406105</v>
      </c>
      <c r="M5" s="7">
        <v>3956.5282730268473</v>
      </c>
      <c r="N5" s="7">
        <v>3882.6988325453831</v>
      </c>
      <c r="O5" s="26">
        <f>IF(ISERROR(M5/L5),"N/A",IF(L5&lt;0,"N/A",IF(M5&lt;0,"N/A",IF(M5/L5-1&gt;300%,"&gt;±300%",IF(M5/L5-1&lt;-300%,"&gt;±300%",M5/L5-1)))))</f>
        <v>1.0611244637512174E-2</v>
      </c>
      <c r="P5" s="26">
        <f>IF(ISERROR(N5/M5),"N/A",IF(M5&lt;0,"N/A",IF(N5&lt;0,"N/A",IF(N5/M5-1&gt;300%,"&gt;±300%",IF(N5/M5-1&lt;-300%,"&gt;±300%",N5/M5-1)))))</f>
        <v>-1.8660157437718206E-2</v>
      </c>
      <c r="Q5" s="27"/>
      <c r="R5" s="7">
        <v>870</v>
      </c>
      <c r="S5" s="7">
        <v>980</v>
      </c>
      <c r="T5" s="7">
        <v>940</v>
      </c>
      <c r="U5" s="7">
        <v>1130</v>
      </c>
      <c r="V5" s="7">
        <v>1215</v>
      </c>
      <c r="W5" s="7">
        <v>1195</v>
      </c>
      <c r="X5" s="7">
        <v>815</v>
      </c>
      <c r="Y5" s="7">
        <v>1200</v>
      </c>
      <c r="Z5" s="7">
        <v>1180</v>
      </c>
      <c r="AA5" s="7">
        <v>1070</v>
      </c>
      <c r="AB5" s="7">
        <v>1030</v>
      </c>
      <c r="AC5" s="7">
        <v>1095</v>
      </c>
      <c r="AD5" s="7">
        <v>1140</v>
      </c>
      <c r="AE5" s="7">
        <v>1115</v>
      </c>
      <c r="AF5" s="7">
        <v>915</v>
      </c>
      <c r="AG5" s="7">
        <v>1160</v>
      </c>
      <c r="AH5" s="7">
        <v>1230</v>
      </c>
      <c r="AI5" s="7">
        <v>1170</v>
      </c>
      <c r="AJ5" s="7">
        <v>868.46887169811328</v>
      </c>
      <c r="AK5" s="7">
        <v>1213.0049208192097</v>
      </c>
      <c r="AL5" s="7">
        <v>1112.7015339045818</v>
      </c>
      <c r="AM5" s="7">
        <v>1180.2346841106546</v>
      </c>
      <c r="AN5" s="7">
        <v>842.85642848844918</v>
      </c>
      <c r="AO5" s="7">
        <v>520.92151089882509</v>
      </c>
      <c r="AP5" s="7">
        <v>1061.6484540822894</v>
      </c>
      <c r="AQ5" s="7">
        <v>872.85068223301835</v>
      </c>
      <c r="AR5" s="7">
        <v>1027.875068067895</v>
      </c>
      <c r="AS5" s="7">
        <v>1175.3725526637556</v>
      </c>
      <c r="AT5" s="7">
        <v>1201.0356337235364</v>
      </c>
      <c r="AU5" s="7">
        <v>1274.109995999688</v>
      </c>
      <c r="AV5" s="7">
        <v>877.80103780377749</v>
      </c>
      <c r="AW5" s="7">
        <v>1128.8244370508598</v>
      </c>
      <c r="AX5" s="7">
        <v>977.54396789938153</v>
      </c>
      <c r="AY5" s="7">
        <v>930.81596238659176</v>
      </c>
      <c r="AZ5" s="7">
        <v>778.15436432887145</v>
      </c>
      <c r="BA5" s="7">
        <v>1050.9963896377517</v>
      </c>
      <c r="BB5" s="7">
        <v>984.284557493237</v>
      </c>
      <c r="BC5" s="7">
        <v>1143.092961566987</v>
      </c>
      <c r="BD5" s="7">
        <v>794.31662002744292</v>
      </c>
      <c r="BE5" s="7">
        <v>1125.6482521603477</v>
      </c>
      <c r="BF5" s="492">
        <f t="shared" ref="BF5:BF11" si="20">IF(ISERROR(BE5/BA5),"N/A",IF(BA5&lt;0,"N/A",IF(BE5&lt;0,"N/A",IF(BE5/BA5-1&gt;300%,"&gt;±300%",IF(BE5/BA5-1&lt;-300%,"&gt;±300%",BE5/BA5-1)))))</f>
        <v>7.1029608910765596E-2</v>
      </c>
      <c r="BG5" s="492">
        <f t="shared" ref="BG5:BG11" si="21">IF(ISERROR(BE5/BD5),"N/A",IF(BD5&lt;0,"N/A",IF(BE5&lt;0,"N/A",IF(BE5/BD5-1&gt;300%,"&gt;±300%",IF(BE5/BD5-1&lt;-300%,"&gt;±300%",BE5/BD5-1)))))</f>
        <v>0.41712791068309452</v>
      </c>
      <c r="BH5" s="4"/>
      <c r="BI5" s="13">
        <f t="shared" ref="BI5:BI10" si="22">D5-BJ5</f>
        <v>1285</v>
      </c>
      <c r="BJ5" s="13">
        <f>SUM(R5:S5)</f>
        <v>1850</v>
      </c>
      <c r="BK5" s="13">
        <f t="shared" si="5"/>
        <v>2070</v>
      </c>
      <c r="BL5" s="13">
        <f t="shared" si="6"/>
        <v>2410</v>
      </c>
      <c r="BM5" s="13">
        <f t="shared" si="7"/>
        <v>2015</v>
      </c>
      <c r="BN5" s="13">
        <f t="shared" si="8"/>
        <v>2250</v>
      </c>
      <c r="BO5" s="13">
        <f t="shared" si="9"/>
        <v>2125</v>
      </c>
      <c r="BP5" s="13">
        <f t="shared" si="10"/>
        <v>2255</v>
      </c>
      <c r="BQ5" s="13">
        <f t="shared" si="11"/>
        <v>2075</v>
      </c>
      <c r="BR5" s="13">
        <f t="shared" si="12"/>
        <v>2400</v>
      </c>
      <c r="BS5" s="13">
        <f t="shared" si="13"/>
        <v>2081.4737925173231</v>
      </c>
      <c r="BT5" s="13">
        <f t="shared" si="14"/>
        <v>2292.9362180152366</v>
      </c>
      <c r="BU5" s="13">
        <f t="shared" si="15"/>
        <v>1363.7779393872743</v>
      </c>
      <c r="BV5" s="13">
        <f t="shared" si="16"/>
        <v>1934.4991363153076</v>
      </c>
      <c r="BW5" s="13">
        <f t="shared" si="17"/>
        <v>2203.2476207316504</v>
      </c>
      <c r="BX5" s="13">
        <f t="shared" si="18"/>
        <v>2475.1456297232244</v>
      </c>
      <c r="BY5" s="13">
        <f t="shared" si="19"/>
        <v>2006.6254748546373</v>
      </c>
      <c r="BZ5" s="13">
        <f>SUM(AX5:AY5)</f>
        <v>1908.3599302859734</v>
      </c>
      <c r="CA5" s="13">
        <f t="shared" ref="CA5:CA11" si="23">SUM(AZ5:BA5)</f>
        <v>1829.1507539666231</v>
      </c>
      <c r="CB5" s="13">
        <f t="shared" ref="CB5:CB11" si="24">BB5+BC5</f>
        <v>2127.3775190602241</v>
      </c>
      <c r="CC5" s="13">
        <f t="shared" ref="CC5:CC11" si="25">BD5+BE5</f>
        <v>1919.9648721877907</v>
      </c>
      <c r="CD5" s="492">
        <f t="shared" ref="CD5:CD44" si="26">IF(ISERROR(CC5/CA5),"N/A",IF(CA5&lt;0,"N/A",IF(CC5&lt;0,"N/A",IF(CC5/CA5-1&gt;300%,"&gt;±300%",IF(CC5/CA5-1&lt;-300%,"&gt;±300%",CC5/CA5-1)))))</f>
        <v>4.9648241417079353E-2</v>
      </c>
      <c r="CE5" s="492">
        <f t="shared" ref="CE5:CE44" si="27">IF(ISERROR(CC5/CB5),"N/A",IF(CB5&lt;0,"N/A",IF(CC5&lt;0,"N/A",IF(CC5/CB5-1&gt;300%,"&gt;±300%",IF(CC5/CB5-1&lt;-300%,"&gt;±300%",CC5/CB5-1)))))</f>
        <v>-9.7496868804018755E-2</v>
      </c>
      <c r="CF5" s="19"/>
      <c r="CG5" s="13">
        <f>SUM(BB5:BE5)</f>
        <v>4047.3423912480148</v>
      </c>
      <c r="CI5" s="696"/>
      <c r="CJ5" s="696"/>
    </row>
    <row r="6" spans="1:88" x14ac:dyDescent="0.45">
      <c r="A6" s="7"/>
      <c r="B6" s="7" t="s">
        <v>8</v>
      </c>
      <c r="C6" s="7">
        <v>405</v>
      </c>
      <c r="D6" s="7">
        <v>405</v>
      </c>
      <c r="E6" s="7">
        <v>405</v>
      </c>
      <c r="F6" s="7">
        <v>490</v>
      </c>
      <c r="G6" s="7">
        <v>480</v>
      </c>
      <c r="H6" s="7">
        <v>465</v>
      </c>
      <c r="I6" s="7">
        <v>457.82139999999998</v>
      </c>
      <c r="J6" s="7">
        <v>447.62088000000006</v>
      </c>
      <c r="K6" s="7">
        <v>485.15182000000004</v>
      </c>
      <c r="L6" s="7">
        <v>480.00369999999998</v>
      </c>
      <c r="M6" s="7">
        <v>507.43560000000002</v>
      </c>
      <c r="N6" s="7">
        <v>503.54379840591707</v>
      </c>
      <c r="O6" s="26">
        <f t="shared" ref="O6:P11" si="28">IF(ISERROR(M6/L6),"N/A",IF(L6&lt;0,"N/A",IF(M6&lt;0,"N/A",IF(M6/L6-1&gt;300%,"&gt;±300%",IF(M6/L6-1&lt;-300%,"&gt;±300%",M6/L6-1)))))</f>
        <v>5.7149351140418414E-2</v>
      </c>
      <c r="P6" s="26">
        <f t="shared" si="28"/>
        <v>-7.6695478087918101E-3</v>
      </c>
      <c r="Q6" s="27"/>
      <c r="R6" s="7">
        <v>95</v>
      </c>
      <c r="S6" s="7">
        <v>95</v>
      </c>
      <c r="T6" s="7">
        <v>95</v>
      </c>
      <c r="U6" s="7">
        <v>80</v>
      </c>
      <c r="V6" s="7">
        <v>115</v>
      </c>
      <c r="W6" s="7">
        <v>110</v>
      </c>
      <c r="X6" s="7">
        <v>130</v>
      </c>
      <c r="Y6" s="7">
        <v>120</v>
      </c>
      <c r="Z6" s="7">
        <v>120</v>
      </c>
      <c r="AA6" s="7">
        <v>120</v>
      </c>
      <c r="AB6" s="7">
        <v>115</v>
      </c>
      <c r="AC6" s="7">
        <v>125</v>
      </c>
      <c r="AD6" s="7">
        <v>100</v>
      </c>
      <c r="AE6" s="7">
        <v>140</v>
      </c>
      <c r="AF6" s="7">
        <v>115</v>
      </c>
      <c r="AG6" s="7">
        <v>115</v>
      </c>
      <c r="AH6" s="7">
        <v>120</v>
      </c>
      <c r="AI6" s="7">
        <v>120</v>
      </c>
      <c r="AJ6" s="7">
        <v>111.4571283018868</v>
      </c>
      <c r="AK6" s="7">
        <v>118.81441169811319</v>
      </c>
      <c r="AL6" s="7">
        <v>119.06663113006395</v>
      </c>
      <c r="AM6" s="7">
        <v>108.48322886993604</v>
      </c>
      <c r="AN6" s="7">
        <v>107.64875596927972</v>
      </c>
      <c r="AO6" s="7">
        <v>109.94480403072028</v>
      </c>
      <c r="AP6" s="7">
        <v>115.38638519356425</v>
      </c>
      <c r="AQ6" s="7">
        <v>114.64093480643575</v>
      </c>
      <c r="AR6" s="7">
        <v>117.84114183023325</v>
      </c>
      <c r="AS6" s="7">
        <v>124.97457816976673</v>
      </c>
      <c r="AT6" s="7">
        <v>115.61896522517587</v>
      </c>
      <c r="AU6" s="7">
        <v>126.71713477482413</v>
      </c>
      <c r="AV6" s="7">
        <v>116.96099674261313</v>
      </c>
      <c r="AW6" s="7">
        <v>123.95054325738687</v>
      </c>
      <c r="AX6" s="7">
        <v>115.7780320907805</v>
      </c>
      <c r="AY6" s="7">
        <v>123.31412790921948</v>
      </c>
      <c r="AZ6" s="7">
        <v>115.65744968302469</v>
      </c>
      <c r="BA6" s="7">
        <v>126.29855031697532</v>
      </c>
      <c r="BB6" s="7">
        <v>132.38726884092728</v>
      </c>
      <c r="BC6" s="7">
        <v>133.09233115907273</v>
      </c>
      <c r="BD6" s="7">
        <v>132.27489146165993</v>
      </c>
      <c r="BE6" s="7">
        <v>125.37368201555829</v>
      </c>
      <c r="BF6" s="492">
        <f t="shared" si="20"/>
        <v>-7.3228734541755935E-3</v>
      </c>
      <c r="BG6" s="492">
        <f t="shared" si="21"/>
        <v>-5.217323839650978E-2</v>
      </c>
      <c r="BH6" s="4"/>
      <c r="BI6" s="13">
        <f t="shared" si="22"/>
        <v>215</v>
      </c>
      <c r="BJ6" s="13">
        <f t="shared" ref="BJ6:BJ10" si="29">SUM(R6:S6)</f>
        <v>190</v>
      </c>
      <c r="BK6" s="13">
        <f t="shared" si="5"/>
        <v>175</v>
      </c>
      <c r="BL6" s="13">
        <f t="shared" si="6"/>
        <v>225</v>
      </c>
      <c r="BM6" s="13">
        <f t="shared" si="7"/>
        <v>250</v>
      </c>
      <c r="BN6" s="13">
        <f t="shared" si="8"/>
        <v>240</v>
      </c>
      <c r="BO6" s="13">
        <f t="shared" si="9"/>
        <v>240</v>
      </c>
      <c r="BP6" s="13">
        <f t="shared" si="10"/>
        <v>240</v>
      </c>
      <c r="BQ6" s="13">
        <f t="shared" si="11"/>
        <v>230</v>
      </c>
      <c r="BR6" s="13">
        <f t="shared" si="12"/>
        <v>240</v>
      </c>
      <c r="BS6" s="13">
        <f t="shared" si="13"/>
        <v>230.27153999999999</v>
      </c>
      <c r="BT6" s="13">
        <f t="shared" si="14"/>
        <v>227.54986</v>
      </c>
      <c r="BU6" s="13">
        <f t="shared" si="15"/>
        <v>217.59356</v>
      </c>
      <c r="BV6" s="13">
        <f t="shared" si="16"/>
        <v>230.02732</v>
      </c>
      <c r="BW6" s="13">
        <f t="shared" si="17"/>
        <v>242.81572</v>
      </c>
      <c r="BX6" s="13">
        <f t="shared" si="18"/>
        <v>242.33609999999999</v>
      </c>
      <c r="BY6" s="13">
        <f t="shared" si="19"/>
        <v>240.91154</v>
      </c>
      <c r="BZ6" s="13">
        <f t="shared" ref="BZ6:BZ11" si="30">SUM(AX6:AY6)</f>
        <v>239.09215999999998</v>
      </c>
      <c r="CA6" s="13">
        <f>SUM(AZ6:BA6)</f>
        <v>241.95600000000002</v>
      </c>
      <c r="CB6" s="13">
        <f t="shared" si="24"/>
        <v>265.4796</v>
      </c>
      <c r="CC6" s="13">
        <f t="shared" si="25"/>
        <v>257.64857347721824</v>
      </c>
      <c r="CD6" s="492">
        <f t="shared" si="26"/>
        <v>6.4857137153937927E-2</v>
      </c>
      <c r="CE6" s="492">
        <f t="shared" si="27"/>
        <v>-2.9497658286293027E-2</v>
      </c>
      <c r="CF6" s="19"/>
      <c r="CG6" s="13">
        <f t="shared" ref="CG6:CG44" si="31">SUM(BB6:BE6)</f>
        <v>523.12817347721818</v>
      </c>
      <c r="CI6" s="696"/>
      <c r="CJ6" s="696"/>
    </row>
    <row r="7" spans="1:88" x14ac:dyDescent="0.45">
      <c r="A7" s="7"/>
      <c r="B7" s="7" t="s">
        <v>15</v>
      </c>
      <c r="C7" s="7">
        <v>355</v>
      </c>
      <c r="D7" s="7">
        <v>395</v>
      </c>
      <c r="E7" s="7">
        <v>365</v>
      </c>
      <c r="F7" s="7">
        <v>390</v>
      </c>
      <c r="G7" s="7">
        <v>360</v>
      </c>
      <c r="H7" s="7">
        <v>345</v>
      </c>
      <c r="I7" s="7">
        <v>356.3391414125814</v>
      </c>
      <c r="J7" s="7">
        <v>337.22154999999998</v>
      </c>
      <c r="K7" s="7">
        <v>273.24279999999999</v>
      </c>
      <c r="L7" s="7">
        <v>262.63049999999998</v>
      </c>
      <c r="M7" s="7">
        <v>275.31747999999999</v>
      </c>
      <c r="N7" s="7">
        <v>272.7086676220847</v>
      </c>
      <c r="O7" s="26">
        <f t="shared" si="28"/>
        <v>4.8307336733547812E-2</v>
      </c>
      <c r="P7" s="26">
        <f t="shared" si="28"/>
        <v>-9.4756510843964081E-3</v>
      </c>
      <c r="Q7" s="27"/>
      <c r="R7" s="7">
        <v>105</v>
      </c>
      <c r="S7" s="7">
        <v>115</v>
      </c>
      <c r="T7" s="7">
        <v>100</v>
      </c>
      <c r="U7" s="7">
        <v>100</v>
      </c>
      <c r="V7" s="7">
        <v>90</v>
      </c>
      <c r="W7" s="7">
        <v>100</v>
      </c>
      <c r="X7" s="7">
        <v>100</v>
      </c>
      <c r="Y7" s="7">
        <v>105</v>
      </c>
      <c r="Z7" s="7">
        <v>100</v>
      </c>
      <c r="AA7" s="7">
        <v>85</v>
      </c>
      <c r="AB7" s="7">
        <v>95</v>
      </c>
      <c r="AC7" s="7">
        <v>85</v>
      </c>
      <c r="AD7" s="7">
        <v>95</v>
      </c>
      <c r="AE7" s="7">
        <v>95</v>
      </c>
      <c r="AF7" s="7">
        <v>90</v>
      </c>
      <c r="AG7" s="7">
        <v>85</v>
      </c>
      <c r="AH7" s="7">
        <v>90</v>
      </c>
      <c r="AI7" s="7">
        <v>90</v>
      </c>
      <c r="AJ7" s="7">
        <v>85.149501412581387</v>
      </c>
      <c r="AK7" s="7">
        <v>98.594069999999988</v>
      </c>
      <c r="AL7" s="7">
        <v>78.519019999999998</v>
      </c>
      <c r="AM7" s="7">
        <v>94.076549999999997</v>
      </c>
      <c r="AN7" s="7">
        <v>97.866374477791112</v>
      </c>
      <c r="AO7" s="7">
        <v>86.809065522208883</v>
      </c>
      <c r="AP7" s="7">
        <v>70.809776601101504</v>
      </c>
      <c r="AQ7" s="7">
        <v>81.736333398898495</v>
      </c>
      <c r="AR7" s="7">
        <v>83.366053265613232</v>
      </c>
      <c r="AS7" s="7">
        <v>75.306236734386758</v>
      </c>
      <c r="AT7" s="7">
        <v>50.599529350649348</v>
      </c>
      <c r="AU7" s="7">
        <v>63.970980649350651</v>
      </c>
      <c r="AV7" s="7">
        <v>66.248493766233764</v>
      </c>
      <c r="AW7" s="7">
        <v>64.497406233766242</v>
      </c>
      <c r="AX7" s="7">
        <v>66.579855130557519</v>
      </c>
      <c r="AY7" s="7">
        <v>65.304744869442487</v>
      </c>
      <c r="AZ7" s="7">
        <v>70.734834989414253</v>
      </c>
      <c r="BA7" s="7">
        <v>72.676575010585751</v>
      </c>
      <c r="BB7" s="7">
        <v>60.369301849432794</v>
      </c>
      <c r="BC7" s="7">
        <v>71.536768150567198</v>
      </c>
      <c r="BD7" s="7">
        <v>70.814278048780494</v>
      </c>
      <c r="BE7" s="7">
        <v>60.561167794047329</v>
      </c>
      <c r="BF7" s="492">
        <f t="shared" si="20"/>
        <v>-0.16670305686218356</v>
      </c>
      <c r="BG7" s="492">
        <f t="shared" si="21"/>
        <v>-0.14478874228824723</v>
      </c>
      <c r="BH7" s="4"/>
      <c r="BI7" s="13">
        <f t="shared" si="22"/>
        <v>175</v>
      </c>
      <c r="BJ7" s="13">
        <f t="shared" si="29"/>
        <v>220</v>
      </c>
      <c r="BK7" s="13">
        <f t="shared" si="5"/>
        <v>200</v>
      </c>
      <c r="BL7" s="13">
        <f t="shared" si="6"/>
        <v>190</v>
      </c>
      <c r="BM7" s="13">
        <f t="shared" si="7"/>
        <v>205</v>
      </c>
      <c r="BN7" s="13">
        <f t="shared" si="8"/>
        <v>185</v>
      </c>
      <c r="BO7" s="13">
        <f t="shared" si="9"/>
        <v>180</v>
      </c>
      <c r="BP7" s="13">
        <f t="shared" si="10"/>
        <v>190</v>
      </c>
      <c r="BQ7" s="13">
        <f t="shared" si="11"/>
        <v>175</v>
      </c>
      <c r="BR7" s="13">
        <f t="shared" si="12"/>
        <v>180</v>
      </c>
      <c r="BS7" s="13">
        <f t="shared" si="13"/>
        <v>183.74357141258139</v>
      </c>
      <c r="BT7" s="13">
        <f t="shared" si="14"/>
        <v>172.59557000000001</v>
      </c>
      <c r="BU7" s="13">
        <f t="shared" si="15"/>
        <v>184.67543999999998</v>
      </c>
      <c r="BV7" s="13">
        <f t="shared" si="16"/>
        <v>152.54611</v>
      </c>
      <c r="BW7" s="13">
        <f t="shared" si="17"/>
        <v>158.67228999999998</v>
      </c>
      <c r="BX7" s="13">
        <f t="shared" si="18"/>
        <v>114.57051</v>
      </c>
      <c r="BY7" s="13">
        <f t="shared" si="19"/>
        <v>130.74590000000001</v>
      </c>
      <c r="BZ7" s="13">
        <f t="shared" si="30"/>
        <v>131.88460000000001</v>
      </c>
      <c r="CA7" s="13">
        <f t="shared" si="23"/>
        <v>143.41140999999999</v>
      </c>
      <c r="CB7" s="13">
        <f t="shared" si="24"/>
        <v>131.90607</v>
      </c>
      <c r="CC7" s="13">
        <f t="shared" si="25"/>
        <v>131.37544584282782</v>
      </c>
      <c r="CD7" s="492">
        <f t="shared" si="26"/>
        <v>-8.3926126639241483E-2</v>
      </c>
      <c r="CE7" s="492">
        <f t="shared" si="27"/>
        <v>-4.0227425255879856E-3</v>
      </c>
      <c r="CF7" s="19"/>
      <c r="CG7" s="13">
        <f t="shared" si="31"/>
        <v>263.28151584282784</v>
      </c>
      <c r="CI7" s="696"/>
      <c r="CJ7" s="696"/>
    </row>
    <row r="8" spans="1:88" x14ac:dyDescent="0.45">
      <c r="A8" s="7"/>
      <c r="B8" s="7" t="s">
        <v>1</v>
      </c>
      <c r="C8" s="7">
        <v>740</v>
      </c>
      <c r="D8" s="7">
        <v>740</v>
      </c>
      <c r="E8" s="7">
        <v>710</v>
      </c>
      <c r="F8" s="7">
        <v>715</v>
      </c>
      <c r="G8" s="7">
        <v>720</v>
      </c>
      <c r="H8" s="7">
        <v>665</v>
      </c>
      <c r="I8" s="7">
        <v>716.37891437287317</v>
      </c>
      <c r="J8" s="7">
        <v>704.21686006867185</v>
      </c>
      <c r="K8" s="7">
        <v>652.1233991440422</v>
      </c>
      <c r="L8" s="7">
        <v>663.1233991440422</v>
      </c>
      <c r="M8" s="7">
        <v>674.1233991440422</v>
      </c>
      <c r="N8" s="7">
        <v>646.09444380017931</v>
      </c>
      <c r="O8" s="26">
        <f t="shared" si="28"/>
        <v>1.6588164456568411E-2</v>
      </c>
      <c r="P8" s="26">
        <f t="shared" si="28"/>
        <v>-4.1578374789322248E-2</v>
      </c>
      <c r="Q8" s="27"/>
      <c r="R8" s="7">
        <v>200</v>
      </c>
      <c r="S8" s="7">
        <v>175</v>
      </c>
      <c r="T8" s="7">
        <v>180</v>
      </c>
      <c r="U8" s="7">
        <v>190</v>
      </c>
      <c r="V8" s="7">
        <v>190</v>
      </c>
      <c r="W8" s="7">
        <v>160</v>
      </c>
      <c r="X8" s="7">
        <v>190</v>
      </c>
      <c r="Y8" s="7">
        <v>180</v>
      </c>
      <c r="Z8" s="7">
        <v>175</v>
      </c>
      <c r="AA8" s="7">
        <v>170</v>
      </c>
      <c r="AB8" s="7">
        <v>140</v>
      </c>
      <c r="AC8" s="7">
        <v>205</v>
      </c>
      <c r="AD8" s="7">
        <v>185</v>
      </c>
      <c r="AE8" s="7">
        <v>190</v>
      </c>
      <c r="AF8" s="7">
        <v>140</v>
      </c>
      <c r="AG8" s="7">
        <v>200</v>
      </c>
      <c r="AH8" s="7">
        <v>180</v>
      </c>
      <c r="AI8" s="7">
        <v>145</v>
      </c>
      <c r="AJ8" s="7">
        <v>204</v>
      </c>
      <c r="AK8" s="7">
        <v>188.79226177563464</v>
      </c>
      <c r="AL8" s="7">
        <v>174.19652661717544</v>
      </c>
      <c r="AM8" s="7">
        <v>149.39012598006315</v>
      </c>
      <c r="AN8" s="7">
        <v>150</v>
      </c>
      <c r="AO8" s="7">
        <v>175.49612974710641</v>
      </c>
      <c r="AP8" s="7">
        <v>196.28350601702576</v>
      </c>
      <c r="AQ8" s="7">
        <v>182.43722430453971</v>
      </c>
      <c r="AR8" s="7">
        <v>184</v>
      </c>
      <c r="AS8" s="7">
        <v>136.98602311770279</v>
      </c>
      <c r="AT8" s="7">
        <v>152.75318612881492</v>
      </c>
      <c r="AU8" s="7">
        <v>178.38418989752452</v>
      </c>
      <c r="AV8" s="7">
        <v>163</v>
      </c>
      <c r="AW8" s="7">
        <v>160.98602311770279</v>
      </c>
      <c r="AX8" s="7">
        <v>178.75318612881492</v>
      </c>
      <c r="AY8" s="7">
        <v>160.38418989752452</v>
      </c>
      <c r="AZ8" s="7">
        <v>180</v>
      </c>
      <c r="BA8" s="7">
        <v>189.98602311770279</v>
      </c>
      <c r="BB8" s="7">
        <v>167.75318612881492</v>
      </c>
      <c r="BC8" s="7">
        <v>136.38418989752452</v>
      </c>
      <c r="BD8" s="7">
        <v>178</v>
      </c>
      <c r="BE8" s="7">
        <v>180.65907236012703</v>
      </c>
      <c r="BF8" s="492">
        <f t="shared" si="20"/>
        <v>-4.9092825906447812E-2</v>
      </c>
      <c r="BG8" s="492">
        <f t="shared" si="21"/>
        <v>1.4938608764758499E-2</v>
      </c>
      <c r="BH8" s="4"/>
      <c r="BI8" s="13">
        <f t="shared" si="22"/>
        <v>365</v>
      </c>
      <c r="BJ8" s="13">
        <f t="shared" si="29"/>
        <v>375</v>
      </c>
      <c r="BK8" s="13">
        <f t="shared" si="5"/>
        <v>370</v>
      </c>
      <c r="BL8" s="13">
        <f t="shared" si="6"/>
        <v>350</v>
      </c>
      <c r="BM8" s="13">
        <f t="shared" si="7"/>
        <v>370</v>
      </c>
      <c r="BN8" s="13">
        <f t="shared" si="8"/>
        <v>345</v>
      </c>
      <c r="BO8" s="13">
        <f t="shared" si="9"/>
        <v>345</v>
      </c>
      <c r="BP8" s="13">
        <f t="shared" si="10"/>
        <v>375</v>
      </c>
      <c r="BQ8" s="13">
        <f t="shared" si="11"/>
        <v>340</v>
      </c>
      <c r="BR8" s="13">
        <f t="shared" si="12"/>
        <v>325</v>
      </c>
      <c r="BS8" s="13">
        <f t="shared" si="13"/>
        <v>392.79226177563464</v>
      </c>
      <c r="BT8" s="13">
        <f t="shared" si="14"/>
        <v>323.58665259723858</v>
      </c>
      <c r="BU8" s="13">
        <f t="shared" si="15"/>
        <v>325.49612974710641</v>
      </c>
      <c r="BV8" s="13">
        <f t="shared" si="16"/>
        <v>378.7207303215655</v>
      </c>
      <c r="BW8" s="13">
        <f t="shared" si="17"/>
        <v>320.98602311770276</v>
      </c>
      <c r="BX8" s="13">
        <f t="shared" si="18"/>
        <v>331.13737602633944</v>
      </c>
      <c r="BY8" s="13">
        <f t="shared" si="19"/>
        <v>323.98602311770276</v>
      </c>
      <c r="BZ8" s="13">
        <f t="shared" si="30"/>
        <v>339.13737602633944</v>
      </c>
      <c r="CA8" s="13">
        <f t="shared" si="23"/>
        <v>369.98602311770276</v>
      </c>
      <c r="CB8" s="13">
        <f t="shared" si="24"/>
        <v>304.13737602633944</v>
      </c>
      <c r="CC8" s="13">
        <f t="shared" si="25"/>
        <v>358.65907236012703</v>
      </c>
      <c r="CD8" s="492">
        <f t="shared" si="26"/>
        <v>-3.0614536900958278E-2</v>
      </c>
      <c r="CE8" s="492">
        <f t="shared" si="27"/>
        <v>0.17926667562577325</v>
      </c>
      <c r="CF8" s="19"/>
      <c r="CG8" s="13">
        <f t="shared" si="31"/>
        <v>662.79644838646641</v>
      </c>
      <c r="CI8" s="696"/>
      <c r="CJ8" s="696"/>
    </row>
    <row r="9" spans="1:88" x14ac:dyDescent="0.45">
      <c r="A9" s="28"/>
      <c r="B9" s="29" t="s">
        <v>2</v>
      </c>
      <c r="C9" s="29">
        <v>215</v>
      </c>
      <c r="D9" s="29">
        <v>200</v>
      </c>
      <c r="E9" s="29">
        <v>200</v>
      </c>
      <c r="F9" s="29">
        <v>185</v>
      </c>
      <c r="G9" s="29">
        <v>185</v>
      </c>
      <c r="H9" s="29">
        <v>180</v>
      </c>
      <c r="I9" s="29">
        <v>168.86690704011022</v>
      </c>
      <c r="J9" s="29">
        <v>200.36947252363217</v>
      </c>
      <c r="K9" s="29">
        <v>205.80309824045412</v>
      </c>
      <c r="L9" s="29">
        <v>199.59389824045411</v>
      </c>
      <c r="M9" s="29">
        <v>190.12334824045411</v>
      </c>
      <c r="N9" s="29">
        <v>202.8885893262277</v>
      </c>
      <c r="O9" s="598">
        <f t="shared" si="28"/>
        <v>-4.744909580647938E-2</v>
      </c>
      <c r="P9" s="598">
        <f t="shared" si="28"/>
        <v>6.7141890798330772E-2</v>
      </c>
      <c r="Q9" s="27"/>
      <c r="R9" s="29">
        <v>45</v>
      </c>
      <c r="S9" s="29">
        <v>50</v>
      </c>
      <c r="T9" s="29">
        <v>45</v>
      </c>
      <c r="U9" s="29">
        <v>45</v>
      </c>
      <c r="V9" s="29">
        <v>45</v>
      </c>
      <c r="W9" s="29">
        <v>50</v>
      </c>
      <c r="X9" s="29">
        <v>40</v>
      </c>
      <c r="Y9" s="29">
        <v>45</v>
      </c>
      <c r="Z9" s="29">
        <v>45</v>
      </c>
      <c r="AA9" s="29">
        <v>50</v>
      </c>
      <c r="AB9" s="29">
        <v>45</v>
      </c>
      <c r="AC9" s="29">
        <v>45</v>
      </c>
      <c r="AD9" s="29">
        <v>45</v>
      </c>
      <c r="AE9" s="29">
        <v>45</v>
      </c>
      <c r="AF9" s="610">
        <v>40</v>
      </c>
      <c r="AG9" s="610">
        <v>45</v>
      </c>
      <c r="AH9" s="610">
        <v>45</v>
      </c>
      <c r="AI9" s="610">
        <v>40</v>
      </c>
      <c r="AJ9" s="610">
        <v>45.409398334752552</v>
      </c>
      <c r="AK9" s="610">
        <v>40.686769120052553</v>
      </c>
      <c r="AL9" s="610">
        <v>40.766865633852547</v>
      </c>
      <c r="AM9" s="610">
        <v>42.003873951452547</v>
      </c>
      <c r="AN9" s="610">
        <v>49.463019256183038</v>
      </c>
      <c r="AO9" s="610">
        <v>48.737581022683038</v>
      </c>
      <c r="AP9" s="610">
        <v>51.267803800783042</v>
      </c>
      <c r="AQ9" s="610">
        <v>50.901068443983036</v>
      </c>
      <c r="AR9" s="610">
        <v>51.155799560113529</v>
      </c>
      <c r="AS9" s="610">
        <v>52.483899560113528</v>
      </c>
      <c r="AT9" s="610">
        <v>50.731149560113529</v>
      </c>
      <c r="AU9" s="610">
        <v>51.432249560113533</v>
      </c>
      <c r="AV9" s="610">
        <v>48.916649560113527</v>
      </c>
      <c r="AW9" s="610">
        <v>51.092149560113526</v>
      </c>
      <c r="AX9" s="610">
        <v>51.079799560113528</v>
      </c>
      <c r="AY9" s="610">
        <v>48.505299560113528</v>
      </c>
      <c r="AZ9" s="610">
        <v>47.71489956011353</v>
      </c>
      <c r="BA9" s="610">
        <v>46.411499560113526</v>
      </c>
      <c r="BB9" s="610">
        <v>48.313399560113524</v>
      </c>
      <c r="BC9" s="610">
        <v>47.683549560113534</v>
      </c>
      <c r="BD9" s="610">
        <v>48.196317856908614</v>
      </c>
      <c r="BE9" s="610">
        <v>47.649117856908617</v>
      </c>
      <c r="BF9" s="612">
        <f t="shared" si="20"/>
        <v>2.6666199293821302E-2</v>
      </c>
      <c r="BG9" s="612">
        <f t="shared" si="21"/>
        <v>-1.1353564428398744E-2</v>
      </c>
      <c r="BH9" s="4"/>
      <c r="BI9" s="29">
        <f t="shared" si="22"/>
        <v>105</v>
      </c>
      <c r="BJ9" s="29">
        <f t="shared" si="29"/>
        <v>95</v>
      </c>
      <c r="BK9" s="29">
        <f t="shared" si="5"/>
        <v>90</v>
      </c>
      <c r="BL9" s="29">
        <f t="shared" si="6"/>
        <v>95</v>
      </c>
      <c r="BM9" s="29">
        <f t="shared" si="7"/>
        <v>85</v>
      </c>
      <c r="BN9" s="29">
        <f t="shared" si="8"/>
        <v>95</v>
      </c>
      <c r="BO9" s="29">
        <f t="shared" si="9"/>
        <v>90</v>
      </c>
      <c r="BP9" s="29">
        <f t="shared" si="10"/>
        <v>90</v>
      </c>
      <c r="BQ9" s="29">
        <f t="shared" si="11"/>
        <v>85</v>
      </c>
      <c r="BR9" s="29">
        <f t="shared" si="12"/>
        <v>85</v>
      </c>
      <c r="BS9" s="29">
        <f t="shared" si="13"/>
        <v>86.096167454805112</v>
      </c>
      <c r="BT9" s="29">
        <f t="shared" si="14"/>
        <v>82.770739585305094</v>
      </c>
      <c r="BU9" s="29">
        <f t="shared" si="15"/>
        <v>98.200600278866077</v>
      </c>
      <c r="BV9" s="599">
        <f t="shared" si="16"/>
        <v>102.16887224476608</v>
      </c>
      <c r="BW9" s="599">
        <f t="shared" si="17"/>
        <v>103.63969912022705</v>
      </c>
      <c r="BX9" s="599">
        <f t="shared" si="18"/>
        <v>102.16339912022707</v>
      </c>
      <c r="BY9" s="599">
        <f t="shared" si="19"/>
        <v>100.00879912022705</v>
      </c>
      <c r="BZ9" s="599">
        <f t="shared" si="30"/>
        <v>99.585099120227056</v>
      </c>
      <c r="CA9" s="599">
        <f t="shared" si="23"/>
        <v>94.126399120227063</v>
      </c>
      <c r="CB9" s="599">
        <f t="shared" si="24"/>
        <v>95.996949120227058</v>
      </c>
      <c r="CC9" s="599">
        <f t="shared" si="25"/>
        <v>95.845435713817238</v>
      </c>
      <c r="CD9" s="492">
        <f t="shared" si="26"/>
        <v>1.8263065512518439E-2</v>
      </c>
      <c r="CE9" s="492">
        <f t="shared" si="27"/>
        <v>-1.5783148089432153E-3</v>
      </c>
      <c r="CF9" s="19"/>
      <c r="CG9" s="611">
        <f t="shared" si="31"/>
        <v>191.84238483404428</v>
      </c>
      <c r="CI9" s="696"/>
      <c r="CJ9" s="696"/>
    </row>
    <row r="10" spans="1:88" x14ac:dyDescent="0.45">
      <c r="A10" s="90" t="s">
        <v>36</v>
      </c>
      <c r="B10" s="19"/>
      <c r="C10" s="37">
        <v>-215</v>
      </c>
      <c r="D10" s="37">
        <v>350</v>
      </c>
      <c r="E10" s="37">
        <v>30</v>
      </c>
      <c r="F10" s="37">
        <v>30</v>
      </c>
      <c r="G10" s="37">
        <v>30</v>
      </c>
      <c r="H10" s="897">
        <v>10</v>
      </c>
      <c r="I10" s="897">
        <v>2.0553724172843388</v>
      </c>
      <c r="J10" s="897">
        <v>-83.635707465801829</v>
      </c>
      <c r="K10" s="897">
        <v>-92.948876195022393</v>
      </c>
      <c r="L10" s="897">
        <v>42.76314870889064</v>
      </c>
      <c r="M10" s="897">
        <v>11.289702265970977</v>
      </c>
      <c r="N10" s="897">
        <v>0</v>
      </c>
      <c r="O10" s="285">
        <f>IF(ISERROR(M10/L10),"N/A",IF(L10&lt;0,"N/A",IF(M10&lt;0,"N/A",IF(M10/L10-1&gt;300%,"&gt;±300%",IF(M10/L10-1&lt;-300%,"&gt;±300%",M10/L10-1)))))</f>
        <v>-0.73599459799311262</v>
      </c>
      <c r="P10" s="539">
        <f>IF(ISERROR(N10/M10),"N/A",IF(M10&lt;0,"N/A",IF(N10&lt;0,"N/A",IF(N10/M10-1&gt;300%,"&gt;±300%",IF(N10/M10-1&lt;-300%,"&gt;±300%",N10/M10-1)))))</f>
        <v>-1</v>
      </c>
      <c r="Q10" s="27"/>
      <c r="R10" s="37">
        <v>65</v>
      </c>
      <c r="S10" s="37">
        <v>-40</v>
      </c>
      <c r="T10" s="37">
        <v>60</v>
      </c>
      <c r="U10" s="37">
        <v>-5</v>
      </c>
      <c r="V10" s="37">
        <v>25</v>
      </c>
      <c r="W10" s="37">
        <v>-45</v>
      </c>
      <c r="X10" s="37">
        <v>150</v>
      </c>
      <c r="Y10" s="37">
        <v>60</v>
      </c>
      <c r="Z10" s="37">
        <v>-105</v>
      </c>
      <c r="AA10" s="37">
        <v>-75</v>
      </c>
      <c r="AB10" s="37">
        <v>-60</v>
      </c>
      <c r="AC10" s="37">
        <v>75</v>
      </c>
      <c r="AD10" s="37">
        <v>-10</v>
      </c>
      <c r="AE10" s="37">
        <v>25</v>
      </c>
      <c r="AF10" s="37">
        <v>-5</v>
      </c>
      <c r="AG10" s="37">
        <v>55</v>
      </c>
      <c r="AH10" s="37">
        <v>-20</v>
      </c>
      <c r="AI10" s="37">
        <v>-20</v>
      </c>
      <c r="AJ10" s="37">
        <v>12.188790193236848</v>
      </c>
      <c r="AK10" s="37">
        <v>-26.456840846936046</v>
      </c>
      <c r="AL10" s="37">
        <v>-29.140944913994538</v>
      </c>
      <c r="AM10" s="37">
        <v>45.464367984978075</v>
      </c>
      <c r="AN10" s="37">
        <v>53.747878497737702</v>
      </c>
      <c r="AO10" s="37">
        <v>24.803950263688535</v>
      </c>
      <c r="AP10" s="37">
        <v>-111.53326566469633</v>
      </c>
      <c r="AQ10" s="37">
        <v>-50.654270562531742</v>
      </c>
      <c r="AR10" s="37">
        <v>-29.303095800149173</v>
      </c>
      <c r="AS10" s="37">
        <v>18.218104029757061</v>
      </c>
      <c r="AT10" s="37">
        <v>-42.682362491388808</v>
      </c>
      <c r="AU10" s="37">
        <v>-39.181521933241477</v>
      </c>
      <c r="AV10" s="37">
        <v>24.188643668363468</v>
      </c>
      <c r="AW10" s="37">
        <v>-1.9339937360023418</v>
      </c>
      <c r="AX10" s="37">
        <v>-2.4031577360089131</v>
      </c>
      <c r="AY10" s="37">
        <v>22.911656512538425</v>
      </c>
      <c r="AZ10" s="37">
        <v>33.335645532164385</v>
      </c>
      <c r="BA10" s="37">
        <v>7.5610511943385434</v>
      </c>
      <c r="BB10" s="37">
        <v>-6.3629682504159968</v>
      </c>
      <c r="BC10" s="37">
        <v>-23.244026210115958</v>
      </c>
      <c r="BD10" s="37">
        <v>9.3000000000000114</v>
      </c>
      <c r="BE10" s="37">
        <v>29.799999999999955</v>
      </c>
      <c r="BF10" s="492">
        <f t="shared" si="20"/>
        <v>2.9412509231934809</v>
      </c>
      <c r="BG10" s="492">
        <f t="shared" si="21"/>
        <v>2.2043010752688086</v>
      </c>
      <c r="BH10" s="4"/>
      <c r="BI10" s="32">
        <f t="shared" si="22"/>
        <v>325</v>
      </c>
      <c r="BJ10" s="32">
        <f t="shared" si="29"/>
        <v>25</v>
      </c>
      <c r="BK10" s="32">
        <f t="shared" si="5"/>
        <v>55</v>
      </c>
      <c r="BL10" s="32">
        <f t="shared" si="6"/>
        <v>-20</v>
      </c>
      <c r="BM10" s="32">
        <f t="shared" si="7"/>
        <v>210</v>
      </c>
      <c r="BN10" s="32">
        <f t="shared" si="8"/>
        <v>-180</v>
      </c>
      <c r="BO10" s="32">
        <f t="shared" si="9"/>
        <v>15</v>
      </c>
      <c r="BP10" s="32">
        <f t="shared" si="10"/>
        <v>15</v>
      </c>
      <c r="BQ10" s="32">
        <f t="shared" si="11"/>
        <v>50</v>
      </c>
      <c r="BR10" s="32">
        <f t="shared" si="12"/>
        <v>-40</v>
      </c>
      <c r="BS10" s="32">
        <f t="shared" si="13"/>
        <v>-14.268050653699198</v>
      </c>
      <c r="BT10" s="32">
        <f t="shared" si="14"/>
        <v>16.323423070983537</v>
      </c>
      <c r="BU10" s="32">
        <f t="shared" si="15"/>
        <v>78.551828761426236</v>
      </c>
      <c r="BV10" s="13">
        <f t="shared" si="16"/>
        <v>-162.18753622722807</v>
      </c>
      <c r="BW10" s="13">
        <f t="shared" si="17"/>
        <v>-11.084991770392111</v>
      </c>
      <c r="BX10" s="13">
        <f t="shared" si="18"/>
        <v>-81.863884424630285</v>
      </c>
      <c r="BY10" s="13">
        <f t="shared" si="19"/>
        <v>22.254649932361126</v>
      </c>
      <c r="BZ10" s="13">
        <f t="shared" si="30"/>
        <v>20.50849877652951</v>
      </c>
      <c r="CA10" s="13">
        <f t="shared" si="23"/>
        <v>40.896696726502931</v>
      </c>
      <c r="CB10" s="13">
        <f t="shared" si="24"/>
        <v>-29.606994460531954</v>
      </c>
      <c r="CC10" s="13">
        <f t="shared" si="25"/>
        <v>39.099999999999966</v>
      </c>
      <c r="CD10" s="492">
        <f t="shared" si="26"/>
        <v>-4.393256351529784E-2</v>
      </c>
      <c r="CE10" s="492" t="str">
        <f t="shared" si="27"/>
        <v>N/A</v>
      </c>
      <c r="CF10" s="19"/>
      <c r="CG10" s="648">
        <f t="shared" si="31"/>
        <v>9.4930055394680117</v>
      </c>
      <c r="CI10" s="696"/>
      <c r="CJ10" s="696"/>
    </row>
    <row r="11" spans="1:88" x14ac:dyDescent="0.45">
      <c r="A11" s="645" t="s">
        <v>14</v>
      </c>
      <c r="B11" s="34"/>
      <c r="C11" s="560">
        <v>5855</v>
      </c>
      <c r="D11" s="560">
        <v>5225</v>
      </c>
      <c r="E11" s="560">
        <v>6190</v>
      </c>
      <c r="F11" s="560">
        <v>6075</v>
      </c>
      <c r="G11" s="560">
        <v>6160</v>
      </c>
      <c r="H11" s="560">
        <v>6135</v>
      </c>
      <c r="I11" s="560">
        <f t="shared" ref="I11:M11" si="32">I4+I10</f>
        <v>6075.8717457754083</v>
      </c>
      <c r="J11" s="560">
        <f t="shared" si="32"/>
        <v>4904.0701308290836</v>
      </c>
      <c r="K11" s="560">
        <f t="shared" si="32"/>
        <v>6201.7654916443489</v>
      </c>
      <c r="L11" s="560">
        <f t="shared" si="32"/>
        <v>5563.1000512339979</v>
      </c>
      <c r="M11" s="560">
        <f t="shared" si="32"/>
        <v>5614.8178026773139</v>
      </c>
      <c r="N11" s="560">
        <f>N4+N10</f>
        <v>5507.934331699792</v>
      </c>
      <c r="O11" s="561">
        <f t="shared" si="28"/>
        <v>9.2965704314169617E-3</v>
      </c>
      <c r="P11" s="561">
        <f t="shared" si="28"/>
        <v>-1.903596425275933E-2</v>
      </c>
      <c r="Q11" s="27"/>
      <c r="R11" s="560">
        <v>1380</v>
      </c>
      <c r="S11" s="560">
        <v>1375</v>
      </c>
      <c r="T11" s="560">
        <v>1430</v>
      </c>
      <c r="U11" s="560">
        <v>1540</v>
      </c>
      <c r="V11" s="560">
        <v>1680</v>
      </c>
      <c r="W11" s="560">
        <v>1570</v>
      </c>
      <c r="X11" s="560">
        <v>1435</v>
      </c>
      <c r="Y11" s="560">
        <v>1710</v>
      </c>
      <c r="Z11" s="560">
        <v>1515</v>
      </c>
      <c r="AA11" s="560">
        <v>1430</v>
      </c>
      <c r="AB11" s="560">
        <v>1365</v>
      </c>
      <c r="AC11" s="560">
        <v>1630</v>
      </c>
      <c r="AD11" s="560">
        <v>1555</v>
      </c>
      <c r="AE11" s="560">
        <v>1610</v>
      </c>
      <c r="AF11" s="560">
        <v>1295</v>
      </c>
      <c r="AG11" s="560">
        <v>1660</v>
      </c>
      <c r="AH11" s="560">
        <v>1645</v>
      </c>
      <c r="AI11" s="560">
        <v>1545</v>
      </c>
      <c r="AJ11" s="560">
        <f t="shared" ref="AJ11:AN11" si="33">AJ4+AJ10</f>
        <v>1326.6736899405707</v>
      </c>
      <c r="AK11" s="560">
        <f t="shared" si="33"/>
        <v>1633.4355925660741</v>
      </c>
      <c r="AL11" s="560">
        <f t="shared" si="33"/>
        <v>1496.109632371679</v>
      </c>
      <c r="AM11" s="560">
        <f t="shared" si="33"/>
        <v>1619.6528308970844</v>
      </c>
      <c r="AN11" s="560">
        <f t="shared" si="33"/>
        <v>1301.5824566894407</v>
      </c>
      <c r="AO11" s="560">
        <f>AO4+AO10</f>
        <v>966.71304148523222</v>
      </c>
      <c r="AP11" s="560">
        <f t="shared" ref="AP11:BE11" si="34">AP4+AP10</f>
        <v>1383.8626600300677</v>
      </c>
      <c r="AQ11" s="560">
        <f t="shared" si="34"/>
        <v>1251.9119726243437</v>
      </c>
      <c r="AR11" s="560">
        <f t="shared" si="34"/>
        <v>1434.934966923706</v>
      </c>
      <c r="AS11" s="560">
        <f t="shared" si="34"/>
        <v>1583.3413942754828</v>
      </c>
      <c r="AT11" s="560">
        <f t="shared" si="34"/>
        <v>1528.0561014969012</v>
      </c>
      <c r="AU11" s="560">
        <f t="shared" si="34"/>
        <v>1655.4330289482593</v>
      </c>
      <c r="AV11" s="560">
        <f t="shared" si="34"/>
        <v>1297.1158215411015</v>
      </c>
      <c r="AW11" s="560">
        <f t="shared" si="34"/>
        <v>1527.4165654838271</v>
      </c>
      <c r="AX11" s="560">
        <f t="shared" si="34"/>
        <v>1387.3316830736389</v>
      </c>
      <c r="AY11" s="560">
        <f t="shared" si="34"/>
        <v>1351.2359811354302</v>
      </c>
      <c r="AZ11" s="560">
        <f t="shared" si="34"/>
        <v>1225.5971940935883</v>
      </c>
      <c r="BA11" s="560">
        <f t="shared" si="34"/>
        <v>1493.9300888374676</v>
      </c>
      <c r="BB11" s="560">
        <f t="shared" si="34"/>
        <v>1386.7447456221093</v>
      </c>
      <c r="BC11" s="560">
        <f t="shared" si="34"/>
        <v>1508.5457741241491</v>
      </c>
      <c r="BD11" s="560">
        <f t="shared" si="34"/>
        <v>1232.9021073947918</v>
      </c>
      <c r="BE11" s="560">
        <f t="shared" si="34"/>
        <v>1569.6912921869889</v>
      </c>
      <c r="BF11" s="561">
        <f t="shared" si="20"/>
        <v>5.0712683220990984E-2</v>
      </c>
      <c r="BG11" s="561">
        <f t="shared" si="21"/>
        <v>0.27316782311602683</v>
      </c>
      <c r="BH11" s="4"/>
      <c r="BI11" s="34">
        <f>BI4+BI10</f>
        <v>2470</v>
      </c>
      <c r="BJ11" s="34">
        <f t="shared" ref="BJ11:BM11" si="35">BJ4+BJ10</f>
        <v>2755</v>
      </c>
      <c r="BK11" s="34">
        <f t="shared" si="35"/>
        <v>2960</v>
      </c>
      <c r="BL11" s="34">
        <f t="shared" si="35"/>
        <v>3250</v>
      </c>
      <c r="BM11" s="34">
        <f t="shared" si="35"/>
        <v>3135</v>
      </c>
      <c r="BN11" s="34">
        <f>BN4+BN10</f>
        <v>2935</v>
      </c>
      <c r="BO11" s="34">
        <f>BO4+BO10</f>
        <v>3005</v>
      </c>
      <c r="BP11" s="34">
        <f t="shared" si="10"/>
        <v>3165</v>
      </c>
      <c r="BQ11" s="34">
        <f t="shared" si="11"/>
        <v>2955</v>
      </c>
      <c r="BR11" s="34">
        <f t="shared" si="12"/>
        <v>3190</v>
      </c>
      <c r="BS11" s="34">
        <f t="shared" si="13"/>
        <v>2960.1092825066448</v>
      </c>
      <c r="BT11" s="34">
        <f t="shared" si="14"/>
        <v>3115.7624632687634</v>
      </c>
      <c r="BU11" s="34">
        <f t="shared" si="15"/>
        <v>2268.295498174673</v>
      </c>
      <c r="BV11" s="34">
        <f t="shared" si="16"/>
        <v>2635.7746326544111</v>
      </c>
      <c r="BW11" s="34">
        <f t="shared" si="17"/>
        <v>3018.2763611991886</v>
      </c>
      <c r="BX11" s="34">
        <f t="shared" si="18"/>
        <v>3183.4891304451603</v>
      </c>
      <c r="BY11" s="34">
        <f t="shared" si="19"/>
        <v>2824.5323870249285</v>
      </c>
      <c r="BZ11" s="34">
        <f t="shared" si="30"/>
        <v>2738.5676642090693</v>
      </c>
      <c r="CA11" s="34">
        <f t="shared" si="23"/>
        <v>2719.5272829310561</v>
      </c>
      <c r="CB11" s="34">
        <f t="shared" si="24"/>
        <v>2895.2905197462587</v>
      </c>
      <c r="CC11" s="34">
        <f t="shared" si="25"/>
        <v>2802.5933995817804</v>
      </c>
      <c r="CD11" s="561">
        <f t="shared" si="26"/>
        <v>3.0544321865084267E-2</v>
      </c>
      <c r="CE11" s="561">
        <f t="shared" si="27"/>
        <v>-3.201651769736813E-2</v>
      </c>
      <c r="CF11" s="19"/>
      <c r="CG11" s="645">
        <f t="shared" si="31"/>
        <v>5697.8839193280392</v>
      </c>
      <c r="CI11" s="696"/>
      <c r="CJ11" s="696"/>
    </row>
    <row r="12" spans="1:88" x14ac:dyDescent="0.45">
      <c r="A12" s="36"/>
      <c r="B12" s="4"/>
      <c r="C12" s="4"/>
      <c r="D12" s="4"/>
      <c r="E12" s="4"/>
      <c r="F12" s="4"/>
      <c r="G12" s="9"/>
      <c r="H12" s="9"/>
      <c r="I12" s="554"/>
      <c r="J12" s="4"/>
      <c r="K12" s="9"/>
      <c r="L12" s="4"/>
      <c r="M12" s="4"/>
      <c r="N12" s="4"/>
      <c r="O12" s="867"/>
      <c r="P12" s="609"/>
      <c r="Q12" s="27"/>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4"/>
      <c r="BD12" s="898"/>
      <c r="BE12" s="898"/>
      <c r="BF12" s="715"/>
      <c r="BG12" s="492"/>
      <c r="BH12" s="4"/>
      <c r="BI12" s="7"/>
      <c r="BJ12" s="7"/>
      <c r="BK12" s="7"/>
      <c r="BL12" s="7"/>
      <c r="BM12" s="7"/>
      <c r="BN12" s="7"/>
      <c r="BO12" s="7"/>
      <c r="BP12" s="7"/>
      <c r="BQ12" s="7"/>
      <c r="BR12" s="7"/>
      <c r="BS12" s="7"/>
      <c r="BT12" s="7"/>
      <c r="BU12" s="7"/>
      <c r="BV12" s="7"/>
      <c r="BW12" s="7"/>
      <c r="BX12" s="7"/>
      <c r="BY12" s="7"/>
      <c r="BZ12" s="7"/>
      <c r="CA12" s="7"/>
      <c r="CB12" s="7"/>
      <c r="CC12" s="7"/>
      <c r="CD12" s="492"/>
      <c r="CE12" s="492"/>
      <c r="CF12" s="19"/>
      <c r="CG12" s="13"/>
      <c r="CI12" s="696"/>
      <c r="CJ12" s="696"/>
    </row>
    <row r="13" spans="1:88" s="644" customFormat="1" x14ac:dyDescent="0.45">
      <c r="A13" s="36" t="s">
        <v>22</v>
      </c>
      <c r="B13" s="9"/>
      <c r="C13" s="555">
        <v>2000</v>
      </c>
      <c r="D13" s="555">
        <v>2055</v>
      </c>
      <c r="E13" s="555">
        <v>1720</v>
      </c>
      <c r="F13" s="555">
        <v>1860</v>
      </c>
      <c r="G13" s="555">
        <v>1915</v>
      </c>
      <c r="H13" s="555">
        <v>1955</v>
      </c>
      <c r="I13" s="555">
        <f>SUM(I14:I16)</f>
        <v>2110.3687099197782</v>
      </c>
      <c r="J13" s="555">
        <f>SUM(J14:J16)</f>
        <v>1996.1581419825177</v>
      </c>
      <c r="K13" s="555">
        <f>SUM(K14:K16)</f>
        <v>2107.4645283106884</v>
      </c>
      <c r="L13" s="555">
        <f>SUM(L14:L16)</f>
        <v>1763.8730390427372</v>
      </c>
      <c r="M13" s="555">
        <f t="shared" ref="M13" si="36">SUM(M14:M16)</f>
        <v>1545.4771258507762</v>
      </c>
      <c r="N13" s="555">
        <f>SUM(N14:N16)</f>
        <v>1581.1831396179805</v>
      </c>
      <c r="O13" s="492">
        <f t="shared" ref="O13:P18" si="37">IF(ISERROR(M13/L13),"N/A",IF(L13&lt;0,"N/A",IF(M13&lt;0,"N/A",IF(M13/L13-1&gt;300%,"&gt;±300%",IF(M13/L13-1&lt;-300%,"&gt;±300%",M13/L13-1)))))</f>
        <v>-0.12381611848349672</v>
      </c>
      <c r="P13" s="492">
        <f t="shared" si="37"/>
        <v>2.3103553698698986E-2</v>
      </c>
      <c r="Q13" s="27"/>
      <c r="R13" s="555">
        <v>570</v>
      </c>
      <c r="S13" s="555">
        <v>480</v>
      </c>
      <c r="T13" s="555">
        <v>440</v>
      </c>
      <c r="U13" s="555">
        <v>480</v>
      </c>
      <c r="V13" s="555">
        <v>430</v>
      </c>
      <c r="W13" s="555">
        <v>375</v>
      </c>
      <c r="X13" s="555">
        <v>400</v>
      </c>
      <c r="Y13" s="555">
        <v>485</v>
      </c>
      <c r="Z13" s="555">
        <v>515</v>
      </c>
      <c r="AA13" s="555">
        <v>465</v>
      </c>
      <c r="AB13" s="555">
        <v>435</v>
      </c>
      <c r="AC13" s="555">
        <v>490</v>
      </c>
      <c r="AD13" s="555">
        <v>490</v>
      </c>
      <c r="AE13" s="555">
        <v>510</v>
      </c>
      <c r="AF13" s="555">
        <v>465</v>
      </c>
      <c r="AG13" s="555">
        <v>490</v>
      </c>
      <c r="AH13" s="555">
        <v>500</v>
      </c>
      <c r="AI13" s="555">
        <v>500</v>
      </c>
      <c r="AJ13" s="555">
        <f t="shared" ref="AJ13:AY13" si="38">SUM(AJ14:AJ16)</f>
        <v>529.77727034763063</v>
      </c>
      <c r="AK13" s="555">
        <f t="shared" si="38"/>
        <v>544.2909020163263</v>
      </c>
      <c r="AL13" s="555">
        <f t="shared" si="38"/>
        <v>515.22886131345376</v>
      </c>
      <c r="AM13" s="555">
        <f t="shared" si="38"/>
        <v>521.07167624236763</v>
      </c>
      <c r="AN13" s="555">
        <f t="shared" si="38"/>
        <v>392.08374070343348</v>
      </c>
      <c r="AO13" s="555">
        <f t="shared" si="38"/>
        <v>356.91406189269168</v>
      </c>
      <c r="AP13" s="555">
        <f t="shared" si="38"/>
        <v>505.26617635048535</v>
      </c>
      <c r="AQ13" s="555">
        <f t="shared" si="38"/>
        <v>741.89416303590724</v>
      </c>
      <c r="AR13" s="555">
        <f t="shared" si="38"/>
        <v>531.49790274697295</v>
      </c>
      <c r="AS13" s="555">
        <f t="shared" si="38"/>
        <v>527.66514910932619</v>
      </c>
      <c r="AT13" s="555">
        <f t="shared" si="38"/>
        <v>512.03948403712479</v>
      </c>
      <c r="AU13" s="555">
        <f t="shared" si="38"/>
        <v>536.2993353274544</v>
      </c>
      <c r="AV13" s="555">
        <f t="shared" si="38"/>
        <v>453.49598623244827</v>
      </c>
      <c r="AW13" s="555">
        <f t="shared" si="38"/>
        <v>460.76833958631255</v>
      </c>
      <c r="AX13" s="555">
        <f t="shared" si="38"/>
        <v>419.47937956276803</v>
      </c>
      <c r="AY13" s="555">
        <f t="shared" si="38"/>
        <v>429.87117640056249</v>
      </c>
      <c r="AZ13" s="555">
        <f t="shared" ref="AZ13:BE13" si="39">SUM(AZ14:AZ16)</f>
        <v>399.91692644598095</v>
      </c>
      <c r="BA13" s="555">
        <f t="shared" si="39"/>
        <v>383.49777070644018</v>
      </c>
      <c r="BB13" s="555">
        <f t="shared" si="39"/>
        <v>424.31436028575905</v>
      </c>
      <c r="BC13" s="555">
        <f t="shared" si="39"/>
        <v>338.39379003416468</v>
      </c>
      <c r="BD13" s="555">
        <f t="shared" si="39"/>
        <v>377.13067138636933</v>
      </c>
      <c r="BE13" s="555">
        <f t="shared" si="39"/>
        <v>387.97871444453671</v>
      </c>
      <c r="BF13" s="492">
        <f t="shared" ref="BF13:BF16" si="40">IF(ISERROR(BE13/BA13),"N/A",IF(BA13&lt;0,"N/A",IF(BE13&lt;0,"N/A",IF(BE13/BA13-1&gt;300%,"&gt;±300%",IF(BE13/BA13-1&lt;-300%,"&gt;±300%",BE13/BA13-1)))))</f>
        <v>1.1684406221820209E-2</v>
      </c>
      <c r="BG13" s="492">
        <f t="shared" ref="BG13:BG16" si="41">IF(ISERROR(BE13/BD13),"N/A",IF(BD13&lt;0,"N/A",IF(BE13&lt;0,"N/A",IF(BE13/BD13-1&gt;300%,"&gt;±300%",IF(BE13/BD13-1&lt;-300%,"&gt;±300%",BE13/BD13-1)))))</f>
        <v>2.8764679940480375E-2</v>
      </c>
      <c r="BH13" s="4"/>
      <c r="BI13" s="9">
        <f>SUM(BI14:BI16)</f>
        <v>1005</v>
      </c>
      <c r="BJ13" s="9">
        <f>SUM(BJ14:BJ16)</f>
        <v>1050</v>
      </c>
      <c r="BK13" s="9">
        <f>SUM(T13:U13)</f>
        <v>920</v>
      </c>
      <c r="BL13" s="9">
        <f>SUM(V13:W13)</f>
        <v>805</v>
      </c>
      <c r="BM13" s="9">
        <f>SUM(X13:Y13)</f>
        <v>885</v>
      </c>
      <c r="BN13" s="9">
        <f>SUM(Z13:AA13)</f>
        <v>980</v>
      </c>
      <c r="BO13" s="9">
        <f>SUM(AB13:AC13)</f>
        <v>925</v>
      </c>
      <c r="BP13" s="9">
        <f>SUM(AD13:AE13)</f>
        <v>1000</v>
      </c>
      <c r="BQ13" s="9">
        <f>SUM(AF13:AG13)</f>
        <v>955</v>
      </c>
      <c r="BR13" s="9">
        <f>SUM(AH13:AI13)</f>
        <v>1000</v>
      </c>
      <c r="BS13" s="9">
        <f>SUM(AJ13:AK13)</f>
        <v>1074.0681723639568</v>
      </c>
      <c r="BT13" s="9">
        <f>SUM(AL13:AM13)</f>
        <v>1036.3005375558214</v>
      </c>
      <c r="BU13" s="9">
        <f>SUM(AN13:AO13)</f>
        <v>748.99780259612521</v>
      </c>
      <c r="BV13" s="9">
        <f>SUM(AP13:AQ13)</f>
        <v>1247.1603393863925</v>
      </c>
      <c r="BW13" s="9">
        <f>SUM(AR13:AS13)</f>
        <v>1059.1630518562993</v>
      </c>
      <c r="BX13" s="9">
        <f>SUM(AT13:AU13)</f>
        <v>1048.3388193645792</v>
      </c>
      <c r="BY13" s="9">
        <f>SUM(AV13:AW13)</f>
        <v>914.26432581876088</v>
      </c>
      <c r="BZ13" s="9">
        <f t="shared" ref="BZ13:BZ18" si="42">SUM(AX13:AY13)</f>
        <v>849.35055596333052</v>
      </c>
      <c r="CA13" s="9">
        <f t="shared" ref="CA13:CA18" si="43">SUM(AZ13:BA13)</f>
        <v>783.41469715242113</v>
      </c>
      <c r="CB13" s="9">
        <f t="shared" ref="CB13:CB18" si="44">BB13+BC13</f>
        <v>762.70815031992379</v>
      </c>
      <c r="CC13" s="9">
        <f t="shared" ref="CC13:CC18" si="45">BD13+BE13</f>
        <v>765.10938583090604</v>
      </c>
      <c r="CD13" s="492">
        <f t="shared" si="26"/>
        <v>-2.3366055536169772E-2</v>
      </c>
      <c r="CE13" s="492">
        <f t="shared" si="27"/>
        <v>3.1483018897531245E-3</v>
      </c>
      <c r="CF13" s="643"/>
      <c r="CG13" s="36">
        <f t="shared" si="31"/>
        <v>1527.8175361508299</v>
      </c>
      <c r="CI13" s="696"/>
      <c r="CJ13" s="696"/>
    </row>
    <row r="14" spans="1:88" x14ac:dyDescent="0.45">
      <c r="A14" s="7"/>
      <c r="B14" s="7" t="s">
        <v>4</v>
      </c>
      <c r="C14" s="7">
        <v>1120</v>
      </c>
      <c r="D14" s="7">
        <v>1255</v>
      </c>
      <c r="E14" s="7">
        <v>1185</v>
      </c>
      <c r="F14" s="7">
        <v>1210</v>
      </c>
      <c r="G14" s="7">
        <v>1325</v>
      </c>
      <c r="H14" s="7">
        <v>1430</v>
      </c>
      <c r="I14" s="7">
        <v>1564.9472793812099</v>
      </c>
      <c r="J14" s="7">
        <v>1508.2441434653419</v>
      </c>
      <c r="K14" s="7">
        <v>1618.9243069719089</v>
      </c>
      <c r="L14" s="7">
        <v>1323.0333728822882</v>
      </c>
      <c r="M14" s="7">
        <v>1144.1800940920666</v>
      </c>
      <c r="N14" s="7">
        <v>1161.398954976187</v>
      </c>
      <c r="O14" s="26">
        <f t="shared" si="37"/>
        <v>-0.13518425344069862</v>
      </c>
      <c r="P14" s="26">
        <f t="shared" si="37"/>
        <v>1.5049082721356077E-2</v>
      </c>
      <c r="Q14" s="27"/>
      <c r="R14" s="7">
        <v>365</v>
      </c>
      <c r="S14" s="7">
        <v>305</v>
      </c>
      <c r="T14" s="7">
        <v>315</v>
      </c>
      <c r="U14" s="7">
        <v>310</v>
      </c>
      <c r="V14" s="7">
        <v>295</v>
      </c>
      <c r="W14" s="7">
        <v>265</v>
      </c>
      <c r="X14" s="7">
        <v>280</v>
      </c>
      <c r="Y14" s="7">
        <v>340</v>
      </c>
      <c r="Z14" s="7">
        <v>315</v>
      </c>
      <c r="AA14" s="7">
        <v>280</v>
      </c>
      <c r="AB14" s="7">
        <v>300</v>
      </c>
      <c r="AC14" s="7">
        <v>330</v>
      </c>
      <c r="AD14" s="7">
        <v>330</v>
      </c>
      <c r="AE14" s="7">
        <v>365</v>
      </c>
      <c r="AF14" s="7">
        <v>330</v>
      </c>
      <c r="AG14" s="7">
        <v>345</v>
      </c>
      <c r="AH14" s="7">
        <v>365</v>
      </c>
      <c r="AI14" s="7">
        <v>380</v>
      </c>
      <c r="AJ14" s="7">
        <v>391.41810047395097</v>
      </c>
      <c r="AK14" s="7">
        <v>408.671553228476</v>
      </c>
      <c r="AL14" s="7">
        <v>382.48061683489851</v>
      </c>
      <c r="AM14" s="7">
        <v>382.3770088438846</v>
      </c>
      <c r="AN14" s="7">
        <v>305.79484747293844</v>
      </c>
      <c r="AO14" s="7">
        <v>244.63587797835081</v>
      </c>
      <c r="AP14" s="7">
        <v>366.95381696752622</v>
      </c>
      <c r="AQ14" s="7">
        <v>590.85960104652668</v>
      </c>
      <c r="AR14" s="7">
        <v>397.50041630684251</v>
      </c>
      <c r="AS14" s="556">
        <v>413.58744815972432</v>
      </c>
      <c r="AT14" s="556">
        <v>390.86659861295328</v>
      </c>
      <c r="AU14" s="556">
        <v>416.96984389238912</v>
      </c>
      <c r="AV14" s="556">
        <v>337.87535386081606</v>
      </c>
      <c r="AW14" s="556">
        <v>351.54933093576562</v>
      </c>
      <c r="AX14" s="556">
        <v>312.69327889036259</v>
      </c>
      <c r="AY14" s="556">
        <v>320.91540919534384</v>
      </c>
      <c r="AZ14" s="556">
        <v>287.1940507816937</v>
      </c>
      <c r="BA14" s="556">
        <v>290.29851055958034</v>
      </c>
      <c r="BB14" s="556">
        <v>331.55270625077361</v>
      </c>
      <c r="BC14" s="556">
        <v>235.13482650001873</v>
      </c>
      <c r="BD14" s="556">
        <v>275.15169628001479</v>
      </c>
      <c r="BE14" s="556">
        <v>297.49995399226458</v>
      </c>
      <c r="BF14" s="492">
        <f t="shared" si="40"/>
        <v>2.4807028526611097E-2</v>
      </c>
      <c r="BG14" s="492">
        <f t="shared" si="41"/>
        <v>8.1221587998158373E-2</v>
      </c>
      <c r="BH14" s="4"/>
      <c r="BI14" s="13">
        <f>D14-BJ14</f>
        <v>585</v>
      </c>
      <c r="BJ14" s="13">
        <f>SUM(R14:S14)</f>
        <v>670</v>
      </c>
      <c r="BK14" s="13">
        <f>SUM(T14:U14)</f>
        <v>625</v>
      </c>
      <c r="BL14" s="13">
        <f>SUM(V14:W14)</f>
        <v>560</v>
      </c>
      <c r="BM14" s="13">
        <f>SUM(X14:Y14)</f>
        <v>620</v>
      </c>
      <c r="BN14" s="13">
        <f>SUM(Z14:AA14)</f>
        <v>595</v>
      </c>
      <c r="BO14" s="13">
        <f>SUM(AB14:AC14)</f>
        <v>630</v>
      </c>
      <c r="BP14" s="13">
        <f>SUM(AD14:AE14)</f>
        <v>695</v>
      </c>
      <c r="BQ14" s="13">
        <f>SUM(AF14:AG14)</f>
        <v>675</v>
      </c>
      <c r="BR14" s="13">
        <f>SUM(AH14:AI14)</f>
        <v>745</v>
      </c>
      <c r="BS14" s="13">
        <f>SUM(AJ14:AK14)</f>
        <v>800.08965370242697</v>
      </c>
      <c r="BT14" s="13">
        <f>SUM(AL14:AM14)</f>
        <v>764.85762567878305</v>
      </c>
      <c r="BU14" s="13">
        <f>SUM(AN14:AO14)</f>
        <v>550.43072545128928</v>
      </c>
      <c r="BV14" s="13">
        <f>SUM(AP14:AQ14)</f>
        <v>957.8134180140529</v>
      </c>
      <c r="BW14" s="13">
        <f>SUM(AR14:AS14)</f>
        <v>811.08786446656677</v>
      </c>
      <c r="BX14" s="13">
        <f>SUM(AT14:AU14)</f>
        <v>807.83644250534235</v>
      </c>
      <c r="BY14" s="13">
        <f>SUM(AV14:AW14)</f>
        <v>689.42468479658169</v>
      </c>
      <c r="BZ14" s="13">
        <f t="shared" si="42"/>
        <v>633.60868808570649</v>
      </c>
      <c r="CA14" s="13">
        <f t="shared" si="43"/>
        <v>577.49256134127404</v>
      </c>
      <c r="CB14" s="13">
        <f t="shared" si="44"/>
        <v>566.68753275079234</v>
      </c>
      <c r="CC14" s="13">
        <f t="shared" si="45"/>
        <v>572.65165027227931</v>
      </c>
      <c r="CD14" s="492">
        <f t="shared" si="26"/>
        <v>-8.3826379646367855E-3</v>
      </c>
      <c r="CE14" s="492">
        <f t="shared" si="27"/>
        <v>1.0524525733848655E-2</v>
      </c>
      <c r="CF14" s="19"/>
      <c r="CG14" s="13">
        <f t="shared" si="31"/>
        <v>1139.3391830230717</v>
      </c>
      <c r="CI14" s="696"/>
      <c r="CJ14" s="696"/>
    </row>
    <row r="15" spans="1:88" x14ac:dyDescent="0.45">
      <c r="A15" s="7"/>
      <c r="B15" s="7" t="s">
        <v>5</v>
      </c>
      <c r="C15" s="7">
        <v>855</v>
      </c>
      <c r="D15" s="7">
        <v>775</v>
      </c>
      <c r="E15" s="7">
        <v>515</v>
      </c>
      <c r="F15" s="7">
        <v>625</v>
      </c>
      <c r="G15" s="7">
        <v>560</v>
      </c>
      <c r="H15" s="7">
        <v>505</v>
      </c>
      <c r="I15" s="7">
        <v>476.430635159931</v>
      </c>
      <c r="J15" s="7">
        <v>421.8531526017257</v>
      </c>
      <c r="K15" s="7">
        <v>421.87390410749555</v>
      </c>
      <c r="L15" s="7">
        <v>372.28134154176712</v>
      </c>
      <c r="M15" s="7">
        <v>330.74196689659027</v>
      </c>
      <c r="N15" s="7">
        <v>343.57826106089374</v>
      </c>
      <c r="O15" s="26">
        <f t="shared" si="37"/>
        <v>-0.11158059781654794</v>
      </c>
      <c r="P15" s="26">
        <f t="shared" si="37"/>
        <v>3.8810599951220714E-2</v>
      </c>
      <c r="Q15" s="27"/>
      <c r="R15" s="7">
        <v>200</v>
      </c>
      <c r="S15" s="7">
        <v>170</v>
      </c>
      <c r="T15" s="7">
        <v>120</v>
      </c>
      <c r="U15" s="7">
        <v>165</v>
      </c>
      <c r="V15" s="7">
        <v>120</v>
      </c>
      <c r="W15" s="7">
        <v>105</v>
      </c>
      <c r="X15" s="7">
        <v>115</v>
      </c>
      <c r="Y15" s="7">
        <v>140</v>
      </c>
      <c r="Z15" s="7">
        <v>195</v>
      </c>
      <c r="AA15" s="7">
        <v>180</v>
      </c>
      <c r="AB15" s="7">
        <v>120</v>
      </c>
      <c r="AC15" s="7">
        <v>150</v>
      </c>
      <c r="AD15" s="7">
        <v>150</v>
      </c>
      <c r="AE15" s="7">
        <v>140</v>
      </c>
      <c r="AF15" s="7">
        <v>130</v>
      </c>
      <c r="AG15" s="7">
        <v>135</v>
      </c>
      <c r="AH15" s="7">
        <v>125</v>
      </c>
      <c r="AI15" s="7">
        <v>115</v>
      </c>
      <c r="AJ15" s="7">
        <v>120.42156307523403</v>
      </c>
      <c r="AK15" s="7">
        <v>119.06155789697736</v>
      </c>
      <c r="AL15" s="7">
        <v>116.36293057612887</v>
      </c>
      <c r="AM15" s="7">
        <v>120.58458361159079</v>
      </c>
      <c r="AN15" s="7">
        <v>69.809405185220342</v>
      </c>
      <c r="AO15" s="7">
        <v>96.904222592227029</v>
      </c>
      <c r="AP15" s="7">
        <v>121.2791645185137</v>
      </c>
      <c r="AQ15" s="7">
        <v>133.86036030576454</v>
      </c>
      <c r="AR15" s="7">
        <v>117.89881506309163</v>
      </c>
      <c r="AS15" s="556">
        <v>97.584976646852652</v>
      </c>
      <c r="AT15" s="556">
        <v>104.19672715095945</v>
      </c>
      <c r="AU15" s="556">
        <v>102.23072815678152</v>
      </c>
      <c r="AV15" s="556">
        <v>98.437551216961666</v>
      </c>
      <c r="AW15" s="556">
        <v>92.265302871686714</v>
      </c>
      <c r="AX15" s="556">
        <v>89.612894141924656</v>
      </c>
      <c r="AY15" s="556">
        <v>91.707436050548083</v>
      </c>
      <c r="AZ15" s="556">
        <v>95.417731545800748</v>
      </c>
      <c r="BA15" s="556">
        <v>75.750049041790248</v>
      </c>
      <c r="BB15" s="556">
        <v>75.312442929915861</v>
      </c>
      <c r="BC15" s="556">
        <v>84.907465000652252</v>
      </c>
      <c r="BD15" s="556">
        <v>84.642127491699881</v>
      </c>
      <c r="BE15" s="556">
        <v>71.808309174951674</v>
      </c>
      <c r="BF15" s="492">
        <f t="shared" si="40"/>
        <v>-5.2036136170208525E-2</v>
      </c>
      <c r="BG15" s="492">
        <f t="shared" si="41"/>
        <v>-0.15162447704314508</v>
      </c>
      <c r="BH15" s="4"/>
      <c r="BI15" s="13">
        <f>D15-BJ15</f>
        <v>405</v>
      </c>
      <c r="BJ15" s="13">
        <f>SUM(R15:S15)</f>
        <v>370</v>
      </c>
      <c r="BK15" s="13">
        <f>SUM(T15:U15)</f>
        <v>285</v>
      </c>
      <c r="BL15" s="13">
        <f>SUM(V15:W15)</f>
        <v>225</v>
      </c>
      <c r="BM15" s="13">
        <f>SUM(X15:Y15)</f>
        <v>255</v>
      </c>
      <c r="BN15" s="13">
        <f>SUM(Z15:AA15)</f>
        <v>375</v>
      </c>
      <c r="BO15" s="13">
        <f>SUM(AB15:AC15)</f>
        <v>270</v>
      </c>
      <c r="BP15" s="13">
        <f>SUM(AD15:AE15)</f>
        <v>290</v>
      </c>
      <c r="BQ15" s="13">
        <f>SUM(AF15:AG15)</f>
        <v>265</v>
      </c>
      <c r="BR15" s="13">
        <f>SUM(AH15:AI15)</f>
        <v>240</v>
      </c>
      <c r="BS15" s="13">
        <f>SUM(AJ15:AK15)</f>
        <v>239.4831209722114</v>
      </c>
      <c r="BT15" s="13">
        <f>SUM(AL15:AM15)</f>
        <v>236.94751418771966</v>
      </c>
      <c r="BU15" s="13">
        <f>SUM(AN15:AO15)</f>
        <v>166.71362777744736</v>
      </c>
      <c r="BV15" s="13">
        <f>SUM(AP15:AQ15)</f>
        <v>255.13952482427823</v>
      </c>
      <c r="BW15" s="13">
        <f>SUM(AR15:AS15)</f>
        <v>215.48379170994428</v>
      </c>
      <c r="BX15" s="13">
        <f>SUM(AT15:AU15)</f>
        <v>206.42745530774096</v>
      </c>
      <c r="BY15" s="13">
        <f>SUM(AV15:AW15)</f>
        <v>190.70285408864839</v>
      </c>
      <c r="BZ15" s="13">
        <f t="shared" si="42"/>
        <v>181.32033019247274</v>
      </c>
      <c r="CA15" s="13">
        <f t="shared" si="43"/>
        <v>171.16778058759098</v>
      </c>
      <c r="CB15" s="13">
        <f t="shared" si="44"/>
        <v>160.21990793056813</v>
      </c>
      <c r="CC15" s="13">
        <f t="shared" si="45"/>
        <v>156.45043666665157</v>
      </c>
      <c r="CD15" s="492">
        <f t="shared" si="26"/>
        <v>-8.5981975523764964E-2</v>
      </c>
      <c r="CE15" s="492">
        <f t="shared" si="27"/>
        <v>-2.3526859505811681E-2</v>
      </c>
      <c r="CF15" s="19"/>
      <c r="CG15" s="13">
        <f t="shared" si="31"/>
        <v>316.6703445972197</v>
      </c>
      <c r="CI15" s="696"/>
      <c r="CJ15" s="696"/>
    </row>
    <row r="16" spans="1:88"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76.205923580899807</v>
      </c>
      <c r="O16" s="26">
        <f>IF(ISERROR(M16/L16),"N/A",IF(L16&lt;0,"N/A",IF(M16&lt;0,"N/A",IF(M16/L16-1&gt;300%,"&gt;±300%",IF(M16/L16-1&lt;-300%,"&gt;±300%",M16/L16-1)))))</f>
        <v>2.9124694259128114E-2</v>
      </c>
      <c r="P16" s="26">
        <f>IF(ISERROR(N16/M16),"N/A",IF(M16&lt;0,"N/A",IF(N16&lt;0,"N/A",IF(N16/M16-1&gt;300%,"&gt;±300%",IF(N16/M16-1&lt;-300%,"&gt;±300%",N16/M16-1)))))</f>
        <v>8.0091467987784659E-2</v>
      </c>
      <c r="Q16" s="27"/>
      <c r="R16" s="7">
        <v>5</v>
      </c>
      <c r="S16" s="7">
        <v>5</v>
      </c>
      <c r="T16" s="7">
        <v>5</v>
      </c>
      <c r="U16" s="7">
        <v>5</v>
      </c>
      <c r="V16" s="7">
        <v>5</v>
      </c>
      <c r="W16" s="7">
        <v>5</v>
      </c>
      <c r="X16" s="7">
        <v>5</v>
      </c>
      <c r="Y16" s="7">
        <v>5</v>
      </c>
      <c r="Z16" s="7">
        <v>5</v>
      </c>
      <c r="AA16" s="7">
        <v>5</v>
      </c>
      <c r="AB16" s="7">
        <v>5</v>
      </c>
      <c r="AC16" s="7">
        <v>10</v>
      </c>
      <c r="AD16" s="7">
        <v>10</v>
      </c>
      <c r="AE16" s="7">
        <v>5</v>
      </c>
      <c r="AF16" s="7">
        <v>5</v>
      </c>
      <c r="AG16" s="7">
        <v>10</v>
      </c>
      <c r="AH16" s="7">
        <v>10</v>
      </c>
      <c r="AI16" s="7">
        <v>5</v>
      </c>
      <c r="AJ16" s="7">
        <v>17.937606798445696</v>
      </c>
      <c r="AK16" s="7">
        <v>16.557790890872948</v>
      </c>
      <c r="AL16" s="7">
        <v>16.385313902426354</v>
      </c>
      <c r="AM16" s="7">
        <v>18.110083786892289</v>
      </c>
      <c r="AN16" s="7">
        <v>16.479488045274731</v>
      </c>
      <c r="AO16" s="7">
        <v>15.373961322113898</v>
      </c>
      <c r="AP16" s="7">
        <v>17.033194864445417</v>
      </c>
      <c r="AQ16" s="7">
        <v>17.174201683616104</v>
      </c>
      <c r="AR16" s="7">
        <v>16.098671377038862</v>
      </c>
      <c r="AS16" s="556">
        <v>16.492724302749252</v>
      </c>
      <c r="AT16" s="556">
        <v>16.976158273212008</v>
      </c>
      <c r="AU16" s="556">
        <v>17.098763278283712</v>
      </c>
      <c r="AV16" s="556">
        <v>17.183081154670536</v>
      </c>
      <c r="AW16" s="556">
        <v>16.953705778860243</v>
      </c>
      <c r="AX16" s="556">
        <v>17.173206530480826</v>
      </c>
      <c r="AY16" s="556">
        <v>17.248331154670534</v>
      </c>
      <c r="AZ16" s="556">
        <v>17.305144118486485</v>
      </c>
      <c r="BA16" s="556">
        <v>17.449211105069594</v>
      </c>
      <c r="BB16" s="556">
        <v>17.449211105069594</v>
      </c>
      <c r="BC16" s="556">
        <v>18.35149853349364</v>
      </c>
      <c r="BD16" s="556">
        <v>17.336847614654705</v>
      </c>
      <c r="BE16" s="556">
        <v>18.670451277320453</v>
      </c>
      <c r="BF16" s="492">
        <f t="shared" si="40"/>
        <v>6.9988274249031646E-2</v>
      </c>
      <c r="BG16" s="492">
        <f t="shared" si="41"/>
        <v>7.6923076923077094E-2</v>
      </c>
      <c r="BH16" s="4"/>
      <c r="BI16" s="13">
        <f>D16-BJ16</f>
        <v>15</v>
      </c>
      <c r="BJ16" s="13">
        <f>SUM(R16:S16)</f>
        <v>10</v>
      </c>
      <c r="BK16" s="13">
        <f>SUM(T16:U16)</f>
        <v>10</v>
      </c>
      <c r="BL16" s="13">
        <f>SUM(V16:W16)</f>
        <v>10</v>
      </c>
      <c r="BM16" s="13">
        <f>SUM(X16:Y16)</f>
        <v>10</v>
      </c>
      <c r="BN16" s="13">
        <f>SUM(Z16:AA16)</f>
        <v>10</v>
      </c>
      <c r="BO16" s="13">
        <f>SUM(AB16:AC16)</f>
        <v>15</v>
      </c>
      <c r="BP16" s="13">
        <f>SUM(AD16:AE16)</f>
        <v>15</v>
      </c>
      <c r="BQ16" s="13">
        <f>SUM(AF16:AG16)</f>
        <v>15</v>
      </c>
      <c r="BR16" s="13">
        <f>SUM(AH16:AI16)</f>
        <v>15</v>
      </c>
      <c r="BS16" s="13">
        <f>SUM(AJ16:AK16)</f>
        <v>34.495397689318644</v>
      </c>
      <c r="BT16" s="13">
        <f>SUM(AL16:AM16)</f>
        <v>34.495397689318644</v>
      </c>
      <c r="BU16" s="13">
        <f>SUM(AN16:AO16)</f>
        <v>31.853449367388627</v>
      </c>
      <c r="BV16" s="13">
        <f>SUM(AP16:AQ16)</f>
        <v>34.207396548061524</v>
      </c>
      <c r="BW16" s="13">
        <f>SUM(AR16:AS16)</f>
        <v>32.591395679788114</v>
      </c>
      <c r="BX16" s="13">
        <f>SUM(AT16:AU16)</f>
        <v>34.07492155149572</v>
      </c>
      <c r="BY16" s="13">
        <f>SUM(AV16:AW16)</f>
        <v>34.136786933530779</v>
      </c>
      <c r="BZ16" s="13">
        <f t="shared" si="42"/>
        <v>34.421537685151364</v>
      </c>
      <c r="CA16" s="13">
        <f t="shared" si="43"/>
        <v>34.754355223556075</v>
      </c>
      <c r="CB16" s="13">
        <f t="shared" si="44"/>
        <v>35.800709638563234</v>
      </c>
      <c r="CC16" s="13">
        <f t="shared" si="45"/>
        <v>36.007298891975154</v>
      </c>
      <c r="CD16" s="492">
        <f t="shared" si="26"/>
        <v>3.6051414574074681E-2</v>
      </c>
      <c r="CE16" s="492">
        <f t="shared" si="27"/>
        <v>5.7705351513308578E-3</v>
      </c>
      <c r="CF16" s="19"/>
      <c r="CG16" s="13">
        <f t="shared" si="31"/>
        <v>71.808008530538388</v>
      </c>
      <c r="CI16" s="696"/>
      <c r="CJ16" s="696"/>
    </row>
    <row r="17" spans="1:88" x14ac:dyDescent="0.45">
      <c r="A17" s="36"/>
      <c r="B17" s="4"/>
      <c r="C17" s="9"/>
      <c r="D17" s="9"/>
      <c r="E17" s="9"/>
      <c r="F17" s="9"/>
      <c r="G17" s="9"/>
      <c r="H17" s="9"/>
      <c r="I17" s="555"/>
      <c r="J17" s="9"/>
      <c r="K17" s="9"/>
      <c r="L17" s="9"/>
      <c r="M17" s="9"/>
      <c r="N17" s="9"/>
      <c r="O17" s="899"/>
      <c r="P17" s="492"/>
      <c r="Q17" s="27"/>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9"/>
      <c r="BD17" s="9"/>
      <c r="BE17" s="9"/>
      <c r="BF17" s="492"/>
      <c r="BG17" s="492"/>
      <c r="BH17" s="4"/>
      <c r="BI17" s="199"/>
      <c r="BJ17" s="7"/>
      <c r="BK17" s="7"/>
      <c r="BL17" s="7"/>
      <c r="BM17" s="7"/>
      <c r="BN17" s="7"/>
      <c r="BO17" s="7"/>
      <c r="BP17" s="7"/>
      <c r="BQ17" s="7"/>
      <c r="BR17" s="7"/>
      <c r="BS17" s="7"/>
      <c r="BT17" s="7"/>
      <c r="BU17" s="7"/>
      <c r="BV17" s="7"/>
      <c r="BW17" s="7"/>
      <c r="BX17" s="7"/>
      <c r="BY17" s="7"/>
      <c r="BZ17" s="7"/>
      <c r="CA17" s="7"/>
      <c r="CB17" s="7"/>
      <c r="CC17" s="7"/>
      <c r="CD17" s="492"/>
      <c r="CE17" s="492"/>
      <c r="CF17" s="19"/>
      <c r="CG17" s="649"/>
      <c r="CI17" s="696"/>
      <c r="CJ17" s="696"/>
    </row>
    <row r="18" spans="1:88" s="644" customFormat="1" x14ac:dyDescent="0.45">
      <c r="A18" s="645" t="s">
        <v>25</v>
      </c>
      <c r="B18" s="34"/>
      <c r="C18" s="560">
        <v>7855</v>
      </c>
      <c r="D18" s="560">
        <v>7280</v>
      </c>
      <c r="E18" s="560">
        <v>7910</v>
      </c>
      <c r="F18" s="560">
        <v>7935</v>
      </c>
      <c r="G18" s="560">
        <v>8075</v>
      </c>
      <c r="H18" s="560">
        <v>8090</v>
      </c>
      <c r="I18" s="560">
        <f>I11+I13</f>
        <v>8186.240455695186</v>
      </c>
      <c r="J18" s="560">
        <f>J11+J13</f>
        <v>6900.2282728116015</v>
      </c>
      <c r="K18" s="560">
        <f>K11+K13</f>
        <v>8309.2300199550373</v>
      </c>
      <c r="L18" s="560">
        <f>L11+L13</f>
        <v>7326.9730902767351</v>
      </c>
      <c r="M18" s="560">
        <f t="shared" ref="M18" si="46">M11+M13</f>
        <v>7160.2949285280902</v>
      </c>
      <c r="N18" s="560">
        <f>N11+N13</f>
        <v>7089.1174713177725</v>
      </c>
      <c r="O18" s="561">
        <f t="shared" si="37"/>
        <v>-2.2748570206956975E-2</v>
      </c>
      <c r="P18" s="561">
        <f t="shared" si="37"/>
        <v>-9.9405761802816572E-3</v>
      </c>
      <c r="Q18" s="27"/>
      <c r="R18" s="34">
        <v>1950</v>
      </c>
      <c r="S18" s="34">
        <v>1855</v>
      </c>
      <c r="T18" s="34">
        <v>1860</v>
      </c>
      <c r="U18" s="34">
        <v>2020</v>
      </c>
      <c r="V18" s="34">
        <v>2100</v>
      </c>
      <c r="W18" s="34">
        <v>1945</v>
      </c>
      <c r="X18" s="34">
        <v>1825</v>
      </c>
      <c r="Y18" s="34">
        <v>2195</v>
      </c>
      <c r="Z18" s="34">
        <v>2030</v>
      </c>
      <c r="AA18" s="34">
        <v>1885</v>
      </c>
      <c r="AB18" s="34">
        <v>1790</v>
      </c>
      <c r="AC18" s="34">
        <v>2120</v>
      </c>
      <c r="AD18" s="34">
        <v>2045</v>
      </c>
      <c r="AE18" s="34">
        <v>2120</v>
      </c>
      <c r="AF18" s="34">
        <v>1760</v>
      </c>
      <c r="AG18" s="34">
        <v>2150</v>
      </c>
      <c r="AH18" s="34">
        <v>2145</v>
      </c>
      <c r="AI18" s="34">
        <v>2045</v>
      </c>
      <c r="AJ18" s="34">
        <f t="shared" ref="AJ18:BE18" si="47">AJ11+AJ13</f>
        <v>1856.4509602882013</v>
      </c>
      <c r="AK18" s="34">
        <f t="shared" si="47"/>
        <v>2177.7264945824004</v>
      </c>
      <c r="AL18" s="34">
        <f t="shared" si="47"/>
        <v>2011.3384936851328</v>
      </c>
      <c r="AM18" s="34">
        <f t="shared" si="47"/>
        <v>2140.7245071394518</v>
      </c>
      <c r="AN18" s="34">
        <f t="shared" si="47"/>
        <v>1693.6661973928742</v>
      </c>
      <c r="AO18" s="34">
        <f t="shared" si="47"/>
        <v>1323.627103377924</v>
      </c>
      <c r="AP18" s="34">
        <f t="shared" si="47"/>
        <v>1889.1288363805529</v>
      </c>
      <c r="AQ18" s="34">
        <f t="shared" si="47"/>
        <v>1993.8061356602509</v>
      </c>
      <c r="AR18" s="34">
        <f t="shared" si="47"/>
        <v>1966.4328696706789</v>
      </c>
      <c r="AS18" s="34">
        <f t="shared" si="47"/>
        <v>2111.006543384809</v>
      </c>
      <c r="AT18" s="34">
        <f t="shared" si="47"/>
        <v>2040.095585534026</v>
      </c>
      <c r="AU18" s="34">
        <f t="shared" si="47"/>
        <v>2191.7323642757137</v>
      </c>
      <c r="AV18" s="34">
        <f t="shared" si="47"/>
        <v>1750.6118077735498</v>
      </c>
      <c r="AW18" s="34">
        <f t="shared" si="47"/>
        <v>1988.1849050701396</v>
      </c>
      <c r="AX18" s="34">
        <f t="shared" si="47"/>
        <v>1806.8110626364069</v>
      </c>
      <c r="AY18" s="34">
        <f t="shared" si="47"/>
        <v>1781.1071575359927</v>
      </c>
      <c r="AZ18" s="34">
        <f t="shared" si="47"/>
        <v>1625.5141205395694</v>
      </c>
      <c r="BA18" s="34">
        <f t="shared" si="47"/>
        <v>1877.4278595439077</v>
      </c>
      <c r="BB18" s="34">
        <f t="shared" si="47"/>
        <v>1811.0591059078683</v>
      </c>
      <c r="BC18" s="34">
        <f t="shared" si="47"/>
        <v>1846.9395641583137</v>
      </c>
      <c r="BD18" s="34">
        <f t="shared" si="47"/>
        <v>1610.0327787811611</v>
      </c>
      <c r="BE18" s="34">
        <f t="shared" si="47"/>
        <v>1957.6700066315257</v>
      </c>
      <c r="BF18" s="561">
        <f>IF(ISERROR(BE18/BA18),"N/A",IF(BA18&lt;0,"N/A",IF(BE18&lt;0,"N/A",IF(BE18/BA18-1&gt;300%,"&gt;±300%",IF(BE18/BA18-1&lt;-300%,"&gt;±300%",BE18/BA18-1)))))</f>
        <v>4.2740468923855968E-2</v>
      </c>
      <c r="BG18" s="561">
        <f>IF(ISERROR(BE18/BD18),"N/A",IF(BD18&lt;0,"N/A",IF(BE18&lt;0,"N/A",IF(BE18/BD18-1&gt;300%,"&gt;±300%",IF(BE18/BD18-1&lt;-300%,"&gt;±300%",BE18/BD18-1)))))</f>
        <v>0.2159193479983279</v>
      </c>
      <c r="BH18" s="4"/>
      <c r="BI18" s="34">
        <f>BI11+BI13</f>
        <v>3475</v>
      </c>
      <c r="BJ18" s="34">
        <f t="shared" ref="BJ18:BO18" si="48">BJ11+BJ13</f>
        <v>3805</v>
      </c>
      <c r="BK18" s="34">
        <f t="shared" si="48"/>
        <v>3880</v>
      </c>
      <c r="BL18" s="34">
        <f t="shared" si="48"/>
        <v>4055</v>
      </c>
      <c r="BM18" s="34">
        <f t="shared" si="48"/>
        <v>4020</v>
      </c>
      <c r="BN18" s="34">
        <f t="shared" si="48"/>
        <v>3915</v>
      </c>
      <c r="BO18" s="34">
        <f t="shared" si="48"/>
        <v>3930</v>
      </c>
      <c r="BP18" s="34">
        <f>SUM(AD18:AE18)</f>
        <v>4165</v>
      </c>
      <c r="BQ18" s="34">
        <f>SUM(AF18:AG18)</f>
        <v>3910</v>
      </c>
      <c r="BR18" s="34">
        <f>SUM(AH18:AI18)</f>
        <v>4190</v>
      </c>
      <c r="BS18" s="34">
        <f>SUM(AJ18:AK18)</f>
        <v>4034.1774548706017</v>
      </c>
      <c r="BT18" s="34">
        <f>SUM(AL18:AM18)</f>
        <v>4152.0630008245844</v>
      </c>
      <c r="BU18" s="34">
        <f>SUM(AN18:AO18)</f>
        <v>3017.2933007707979</v>
      </c>
      <c r="BV18" s="34">
        <f>SUM(AP18:AQ18)</f>
        <v>3882.9349720408036</v>
      </c>
      <c r="BW18" s="34">
        <f>SUM(AR18:AS18)</f>
        <v>4077.4394130554879</v>
      </c>
      <c r="BX18" s="34">
        <f>SUM(AT18:AU18)</f>
        <v>4231.8279498097399</v>
      </c>
      <c r="BY18" s="34">
        <f>SUM(AV18:AW18)</f>
        <v>3738.7967128436894</v>
      </c>
      <c r="BZ18" s="34">
        <f t="shared" si="42"/>
        <v>3587.9182201723997</v>
      </c>
      <c r="CA18" s="34">
        <f t="shared" si="43"/>
        <v>3502.9419800834771</v>
      </c>
      <c r="CB18" s="34">
        <f t="shared" si="44"/>
        <v>3657.9986700661821</v>
      </c>
      <c r="CC18" s="34">
        <f t="shared" si="45"/>
        <v>3567.7027854126868</v>
      </c>
      <c r="CD18" s="561">
        <f t="shared" si="26"/>
        <v>1.8487547238126512E-2</v>
      </c>
      <c r="CE18" s="561">
        <f t="shared" si="27"/>
        <v>-2.4684504505809834E-2</v>
      </c>
      <c r="CF18" s="643"/>
      <c r="CG18" s="645">
        <f t="shared" si="31"/>
        <v>7225.7014554788693</v>
      </c>
      <c r="CI18" s="696"/>
      <c r="CJ18" s="696"/>
    </row>
    <row r="19" spans="1:88" x14ac:dyDescent="0.45">
      <c r="A19" s="900"/>
      <c r="B19" s="4"/>
      <c r="C19" s="9"/>
      <c r="D19" s="9"/>
      <c r="E19" s="9"/>
      <c r="F19" s="9"/>
      <c r="G19" s="9"/>
      <c r="H19" s="9"/>
      <c r="I19" s="554"/>
      <c r="J19" s="9"/>
      <c r="K19" s="9"/>
      <c r="L19" s="9"/>
      <c r="M19" s="9"/>
      <c r="N19" s="9"/>
      <c r="O19" s="899"/>
      <c r="P19" s="492"/>
      <c r="Q19" s="27"/>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
      <c r="BD19" s="4"/>
      <c r="BE19" s="4"/>
      <c r="BF19" s="492"/>
      <c r="BG19" s="492"/>
      <c r="BH19" s="4"/>
      <c r="BI19" s="542"/>
      <c r="BJ19" s="13"/>
      <c r="BK19" s="13"/>
      <c r="BL19" s="13"/>
      <c r="BM19" s="13"/>
      <c r="BN19" s="13"/>
      <c r="BO19" s="13"/>
      <c r="BP19" s="13"/>
      <c r="BQ19" s="13"/>
      <c r="BR19" s="13"/>
      <c r="BS19" s="13"/>
      <c r="BT19" s="13"/>
      <c r="BU19" s="13"/>
      <c r="BV19" s="13"/>
      <c r="BW19" s="13"/>
      <c r="BX19" s="13"/>
      <c r="BY19" s="13"/>
      <c r="BZ19" s="13"/>
      <c r="CA19" s="13"/>
      <c r="CB19" s="13"/>
      <c r="CC19" s="13"/>
      <c r="CD19" s="492"/>
      <c r="CE19" s="492"/>
      <c r="CF19" s="19"/>
      <c r="CG19" s="13"/>
    </row>
    <row r="20" spans="1:88" x14ac:dyDescent="0.45">
      <c r="A20" s="894" t="s">
        <v>32</v>
      </c>
      <c r="B20" s="199"/>
      <c r="C20" s="7"/>
      <c r="D20" s="7"/>
      <c r="E20" s="7"/>
      <c r="F20" s="7"/>
      <c r="G20" s="7"/>
      <c r="H20" s="7"/>
      <c r="I20" s="556"/>
      <c r="J20" s="7"/>
      <c r="K20" s="7"/>
      <c r="L20" s="7"/>
      <c r="M20" s="7"/>
      <c r="N20" s="7"/>
      <c r="O20" s="901"/>
      <c r="P20" s="26"/>
      <c r="Q20" s="27"/>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753"/>
      <c r="AO20" s="199"/>
      <c r="AP20" s="199"/>
      <c r="AQ20" s="199"/>
      <c r="AR20" s="199"/>
      <c r="AS20" s="199"/>
      <c r="AT20" s="199"/>
      <c r="AU20" s="199"/>
      <c r="AV20" s="199"/>
      <c r="AW20" s="199"/>
      <c r="AX20" s="199"/>
      <c r="AY20" s="199"/>
      <c r="AZ20" s="199"/>
      <c r="BA20" s="199"/>
      <c r="BB20" s="199"/>
      <c r="BC20" s="199"/>
      <c r="BD20" s="199"/>
      <c r="BE20" s="199"/>
      <c r="BF20" s="492"/>
      <c r="BG20" s="492"/>
      <c r="BH20" s="4"/>
      <c r="BI20" s="199"/>
      <c r="BJ20" s="7"/>
      <c r="BK20" s="7"/>
      <c r="BL20" s="7"/>
      <c r="BM20" s="7"/>
      <c r="BN20" s="7"/>
      <c r="BO20" s="7"/>
      <c r="BP20" s="7"/>
      <c r="BQ20" s="7"/>
      <c r="BR20" s="7"/>
      <c r="BS20" s="7"/>
      <c r="BT20" s="7"/>
      <c r="BU20" s="7"/>
      <c r="BV20" s="7"/>
      <c r="BW20" s="7"/>
      <c r="BX20" s="7"/>
      <c r="BY20" s="7"/>
      <c r="BZ20" s="7"/>
      <c r="CA20" s="7"/>
      <c r="CB20" s="7"/>
      <c r="CC20" s="7"/>
      <c r="CD20" s="492"/>
      <c r="CE20" s="492"/>
      <c r="CF20" s="19"/>
      <c r="CG20" s="13"/>
    </row>
    <row r="21" spans="1:88" x14ac:dyDescent="0.45">
      <c r="A21" s="36" t="s">
        <v>27</v>
      </c>
      <c r="B21" s="9"/>
      <c r="C21" s="555">
        <v>3110</v>
      </c>
      <c r="D21" s="555">
        <v>3220</v>
      </c>
      <c r="E21" s="555">
        <v>3245</v>
      </c>
      <c r="F21" s="555">
        <v>3360</v>
      </c>
      <c r="G21" s="555">
        <v>3300</v>
      </c>
      <c r="H21" s="555">
        <v>3115</v>
      </c>
      <c r="I21" s="555">
        <f t="shared" ref="I21" si="49">SUM(I22:I23)</f>
        <v>2757.4255782897667</v>
      </c>
      <c r="J21" s="555">
        <f>SUM(J22:J23)</f>
        <v>2274.8694683295407</v>
      </c>
      <c r="K21" s="555">
        <f>SUM(K22:K23)</f>
        <v>2491.6391640617608</v>
      </c>
      <c r="L21" s="555">
        <f>SUM(L22:L23)</f>
        <v>2769.0378774858809</v>
      </c>
      <c r="M21" s="555">
        <f t="shared" ref="M21:N21" si="50">SUM(M22:M23)</f>
        <v>3215.4145197073613</v>
      </c>
      <c r="N21" s="555">
        <f t="shared" si="50"/>
        <v>3237.2165286542072</v>
      </c>
      <c r="O21" s="492">
        <f t="shared" ref="O21:P46" si="51">IF(ISERROR(M21/L21),"N/A",IF(L21&lt;0,"N/A",IF(M21&lt;0,"N/A",IF(M21/L21-1&gt;300%,"&gt;±300%",IF(M21/L21-1&lt;-300%,"&gt;±300%",M21/L21-1)))))</f>
        <v>0.16120279388404879</v>
      </c>
      <c r="P21" s="492">
        <f t="shared" si="51"/>
        <v>6.7804660373400605E-3</v>
      </c>
      <c r="Q21" s="27"/>
      <c r="R21" s="555">
        <v>755</v>
      </c>
      <c r="S21" s="555">
        <v>800</v>
      </c>
      <c r="T21" s="555">
        <v>835</v>
      </c>
      <c r="U21" s="555">
        <v>830</v>
      </c>
      <c r="V21" s="555">
        <v>765</v>
      </c>
      <c r="W21" s="555">
        <v>825</v>
      </c>
      <c r="X21" s="555">
        <v>860</v>
      </c>
      <c r="Y21" s="555">
        <v>865</v>
      </c>
      <c r="Z21" s="555">
        <v>780</v>
      </c>
      <c r="AA21" s="555">
        <v>840</v>
      </c>
      <c r="AB21" s="555">
        <v>845</v>
      </c>
      <c r="AC21" s="555">
        <v>825</v>
      </c>
      <c r="AD21" s="555">
        <v>785</v>
      </c>
      <c r="AE21" s="555">
        <v>840</v>
      </c>
      <c r="AF21" s="555">
        <v>795</v>
      </c>
      <c r="AG21" s="555">
        <v>810</v>
      </c>
      <c r="AH21" s="555">
        <v>730</v>
      </c>
      <c r="AI21" s="555">
        <v>775</v>
      </c>
      <c r="AJ21" s="555">
        <f t="shared" ref="AJ21:BA21" si="52">SUM(AJ22:AJ23)</f>
        <v>733.35455258998752</v>
      </c>
      <c r="AK21" s="555">
        <f t="shared" si="52"/>
        <v>715.1479510958726</v>
      </c>
      <c r="AL21" s="555">
        <f t="shared" si="52"/>
        <v>645.25640697472318</v>
      </c>
      <c r="AM21" s="555">
        <f t="shared" si="52"/>
        <v>663.66666762918317</v>
      </c>
      <c r="AN21" s="555">
        <f t="shared" si="52"/>
        <v>612.00191716072845</v>
      </c>
      <c r="AO21" s="555">
        <f t="shared" si="52"/>
        <v>364.29869002560758</v>
      </c>
      <c r="AP21" s="555">
        <f t="shared" si="52"/>
        <v>612.61506823726961</v>
      </c>
      <c r="AQ21" s="555">
        <f t="shared" si="52"/>
        <v>685.95379290593473</v>
      </c>
      <c r="AR21" s="555">
        <f t="shared" si="52"/>
        <v>687.12821895547017</v>
      </c>
      <c r="AS21" s="555">
        <f t="shared" si="52"/>
        <v>622.74009598981957</v>
      </c>
      <c r="AT21" s="555">
        <f t="shared" si="52"/>
        <v>541.3019736437177</v>
      </c>
      <c r="AU21" s="555">
        <f t="shared" si="52"/>
        <v>640.4688754727531</v>
      </c>
      <c r="AV21" s="555">
        <f t="shared" si="52"/>
        <v>702.03031816302325</v>
      </c>
      <c r="AW21" s="555">
        <f t="shared" si="52"/>
        <v>673.22732194758089</v>
      </c>
      <c r="AX21" s="555">
        <f t="shared" si="52"/>
        <v>673.31307195724003</v>
      </c>
      <c r="AY21" s="555">
        <f t="shared" si="52"/>
        <v>720.46716541803676</v>
      </c>
      <c r="AZ21" s="555">
        <f t="shared" si="52"/>
        <v>812.66650320770202</v>
      </c>
      <c r="BA21" s="555">
        <f t="shared" si="52"/>
        <v>814.23675549115933</v>
      </c>
      <c r="BB21" s="555">
        <f t="shared" ref="BB21:BE21" si="53">SUM(BB22:BB23)</f>
        <v>772.03856908128239</v>
      </c>
      <c r="BC21" s="555">
        <f t="shared" si="53"/>
        <v>816.47269192721774</v>
      </c>
      <c r="BD21" s="555">
        <f t="shared" si="53"/>
        <v>822.34801449297493</v>
      </c>
      <c r="BE21" s="555">
        <f t="shared" si="53"/>
        <v>819.88034274021277</v>
      </c>
      <c r="BF21" s="492">
        <f t="shared" ref="BF21:BF22" si="54">IF(ISERROR(BE21/BA21),"N/A",IF(BA21&lt;0,"N/A",IF(BE21&lt;0,"N/A",IF(BE21/BA21-1&gt;300%,"&gt;±300%",IF(BE21/BA21-1&lt;-300%,"&gt;±300%",BE21/BA21-1)))))</f>
        <v>6.9311379165746256E-3</v>
      </c>
      <c r="BG21" s="492">
        <f t="shared" ref="BG21:BG22" si="55">IF(ISERROR(BE21/BD21),"N/A",IF(BD21&lt;0,"N/A",IF(BE21&lt;0,"N/A",IF(BE21/BD21-1&gt;300%,"&gt;±300%",IF(BE21/BD21-1&lt;-300%,"&gt;±300%",BE21/BD21-1)))))</f>
        <v>-3.0007633134295775E-3</v>
      </c>
      <c r="BH21" s="4"/>
      <c r="BI21" s="9">
        <f t="shared" ref="BI21:BJ21" si="56">SUM(BI22:BI23)</f>
        <v>1655</v>
      </c>
      <c r="BJ21" s="9">
        <f t="shared" si="56"/>
        <v>1565</v>
      </c>
      <c r="BK21" s="9">
        <f>SUM(T21:U21)</f>
        <v>1665</v>
      </c>
      <c r="BL21" s="9">
        <f>SUM(V21:W21)</f>
        <v>1590</v>
      </c>
      <c r="BM21" s="9">
        <f>SUM(X21:Y21)</f>
        <v>1725</v>
      </c>
      <c r="BN21" s="9">
        <f>SUM(Z21:AA21)</f>
        <v>1620</v>
      </c>
      <c r="BO21" s="9">
        <f>SUM(AB21:AC21)</f>
        <v>1670</v>
      </c>
      <c r="BP21" s="9">
        <f>SUM(AD21:AE21)</f>
        <v>1625</v>
      </c>
      <c r="BQ21" s="9">
        <f>SUM(AF21:AG21)</f>
        <v>1605</v>
      </c>
      <c r="BR21" s="9">
        <f>SUM(AH21:AI21)</f>
        <v>1505</v>
      </c>
      <c r="BS21" s="9">
        <f>SUM(AJ21:AK21)</f>
        <v>1448.5025036858601</v>
      </c>
      <c r="BT21" s="9">
        <f>SUM(AL21:AM21)</f>
        <v>1308.9230746039063</v>
      </c>
      <c r="BU21" s="9">
        <f>SUM(AN21:AO21)</f>
        <v>976.30060718633604</v>
      </c>
      <c r="BV21" s="9">
        <f>SUM(AP21:AQ21)</f>
        <v>1298.5688611432042</v>
      </c>
      <c r="BW21" s="9">
        <f>SUM(AR21:AS21)</f>
        <v>1309.8683149452897</v>
      </c>
      <c r="BX21" s="9">
        <f>SUM(AT21:AU21)</f>
        <v>1181.7708491164708</v>
      </c>
      <c r="BY21" s="9">
        <f>SUM(AV21:AW21)</f>
        <v>1375.2576401106041</v>
      </c>
      <c r="BZ21" s="9">
        <f t="shared" ref="BZ21:BZ22" si="57">SUM(AX21:AY21)</f>
        <v>1393.7802373752768</v>
      </c>
      <c r="CA21" s="9">
        <f t="shared" ref="CA21:CA25" si="58">SUM(AZ21:BA21)</f>
        <v>1626.9032586988615</v>
      </c>
      <c r="CB21" s="9">
        <f t="shared" ref="CB21:CB22" si="59">BB21+BC21</f>
        <v>1588.5112610085002</v>
      </c>
      <c r="CC21" s="9">
        <f t="shared" ref="CC21:CC22" si="60">BD21+BE21</f>
        <v>1642.2283572331876</v>
      </c>
      <c r="CD21" s="492">
        <f t="shared" si="26"/>
        <v>9.4197970606946235E-3</v>
      </c>
      <c r="CE21" s="492">
        <f t="shared" si="27"/>
        <v>3.3815999636404248E-2</v>
      </c>
      <c r="CF21" s="19"/>
      <c r="CG21" s="36">
        <f t="shared" si="31"/>
        <v>3230.7396182416878</v>
      </c>
    </row>
    <row r="22" spans="1:88" x14ac:dyDescent="0.45">
      <c r="A22" s="7"/>
      <c r="B22" s="7" t="s">
        <v>4</v>
      </c>
      <c r="C22" s="7">
        <v>2975</v>
      </c>
      <c r="D22" s="7">
        <v>3080</v>
      </c>
      <c r="E22" s="7">
        <v>3105</v>
      </c>
      <c r="F22" s="7">
        <v>3225</v>
      </c>
      <c r="G22" s="7">
        <v>3160</v>
      </c>
      <c r="H22" s="7">
        <v>2970</v>
      </c>
      <c r="I22" s="7">
        <v>2757.4255782897667</v>
      </c>
      <c r="J22" s="7">
        <v>2274.8694683295407</v>
      </c>
      <c r="K22" s="7">
        <v>2491.6391640617608</v>
      </c>
      <c r="L22" s="7">
        <v>2769.0378774858809</v>
      </c>
      <c r="M22" s="7">
        <v>3215.4145197073613</v>
      </c>
      <c r="N22" s="7">
        <v>3237.2165286542072</v>
      </c>
      <c r="O22" s="26">
        <f t="shared" si="51"/>
        <v>0.16120279388404879</v>
      </c>
      <c r="P22" s="26">
        <f t="shared" si="51"/>
        <v>6.7804660373400605E-3</v>
      </c>
      <c r="Q22" s="27"/>
      <c r="R22" s="7">
        <v>725</v>
      </c>
      <c r="S22" s="7">
        <v>770</v>
      </c>
      <c r="T22" s="7">
        <v>800</v>
      </c>
      <c r="U22" s="7">
        <v>795</v>
      </c>
      <c r="V22" s="7">
        <v>730</v>
      </c>
      <c r="W22" s="7">
        <v>790</v>
      </c>
      <c r="X22" s="7">
        <v>830</v>
      </c>
      <c r="Y22" s="7">
        <v>830</v>
      </c>
      <c r="Z22" s="7">
        <v>760</v>
      </c>
      <c r="AA22" s="7">
        <v>805</v>
      </c>
      <c r="AB22" s="7">
        <v>815</v>
      </c>
      <c r="AC22" s="7">
        <v>795</v>
      </c>
      <c r="AD22" s="7">
        <v>745</v>
      </c>
      <c r="AE22" s="7">
        <v>805</v>
      </c>
      <c r="AF22" s="7">
        <v>760</v>
      </c>
      <c r="AG22" s="7">
        <v>770</v>
      </c>
      <c r="AH22" s="7">
        <v>690</v>
      </c>
      <c r="AI22" s="7">
        <v>735</v>
      </c>
      <c r="AJ22" s="7">
        <v>733.35455258998752</v>
      </c>
      <c r="AK22" s="7">
        <v>715.1479510958726</v>
      </c>
      <c r="AL22" s="7">
        <v>645.25640697472318</v>
      </c>
      <c r="AM22" s="7">
        <v>663.66666762918317</v>
      </c>
      <c r="AN22" s="7">
        <v>612.00191716072845</v>
      </c>
      <c r="AO22" s="7">
        <v>364.29869002560758</v>
      </c>
      <c r="AP22" s="7">
        <v>612.61506823726961</v>
      </c>
      <c r="AQ22" s="7">
        <v>685.95379290593473</v>
      </c>
      <c r="AR22" s="7">
        <v>687.12821895547017</v>
      </c>
      <c r="AS22" s="556">
        <v>622.74009598981957</v>
      </c>
      <c r="AT22" s="556">
        <v>541.3019736437177</v>
      </c>
      <c r="AU22" s="556">
        <v>640.4688754727531</v>
      </c>
      <c r="AV22" s="556">
        <v>702.03031816302325</v>
      </c>
      <c r="AW22" s="556">
        <v>673.22732194758089</v>
      </c>
      <c r="AX22" s="556">
        <v>673.31307195724003</v>
      </c>
      <c r="AY22" s="556">
        <v>720.46716541803676</v>
      </c>
      <c r="AZ22" s="556">
        <v>812.66650320770202</v>
      </c>
      <c r="BA22" s="556">
        <v>814.23675549115933</v>
      </c>
      <c r="BB22" s="556">
        <v>772.03856908128239</v>
      </c>
      <c r="BC22" s="556">
        <v>816.47269192721774</v>
      </c>
      <c r="BD22" s="556">
        <v>822.34801449297493</v>
      </c>
      <c r="BE22" s="556">
        <v>819.88034274021277</v>
      </c>
      <c r="BF22" s="492">
        <f t="shared" si="54"/>
        <v>6.9311379165746256E-3</v>
      </c>
      <c r="BG22" s="492">
        <f t="shared" si="55"/>
        <v>-3.0007633134295775E-3</v>
      </c>
      <c r="BH22" s="4"/>
      <c r="BI22" s="13">
        <f>D22-BJ22</f>
        <v>1585</v>
      </c>
      <c r="BJ22" s="13">
        <f>SUM(R22:S22)</f>
        <v>1495</v>
      </c>
      <c r="BK22" s="13">
        <f>SUM(T22:U22)</f>
        <v>1595</v>
      </c>
      <c r="BL22" s="13">
        <f>SUM(V22:W22)</f>
        <v>1520</v>
      </c>
      <c r="BM22" s="13">
        <f>SUM(X22:Y22)</f>
        <v>1660</v>
      </c>
      <c r="BN22" s="13">
        <f>SUM(Z22:AA22)</f>
        <v>1565</v>
      </c>
      <c r="BO22" s="13">
        <f>SUM(AB22:AC22)</f>
        <v>1610</v>
      </c>
      <c r="BP22" s="13">
        <f>SUM(AD22:AE22)</f>
        <v>1550</v>
      </c>
      <c r="BQ22" s="13">
        <f>SUM(AF22:AG22)</f>
        <v>1530</v>
      </c>
      <c r="BR22" s="13">
        <f>SUM(AH22:AI22)</f>
        <v>1425</v>
      </c>
      <c r="BS22" s="13">
        <f>SUM(AJ22:AK22)</f>
        <v>1448.5025036858601</v>
      </c>
      <c r="BT22" s="13">
        <f>SUM(AL22:AM22)</f>
        <v>1308.9230746039063</v>
      </c>
      <c r="BU22" s="13">
        <f>SUM(AN22:AO22)</f>
        <v>976.30060718633604</v>
      </c>
      <c r="BV22" s="13">
        <f>SUM(AP22:AQ22)</f>
        <v>1298.5688611432042</v>
      </c>
      <c r="BW22" s="13">
        <f>SUM(AR22:AS22)</f>
        <v>1309.8683149452897</v>
      </c>
      <c r="BX22" s="13">
        <f>SUM(AT22:AU22)</f>
        <v>1181.7708491164708</v>
      </c>
      <c r="BY22" s="13">
        <f>SUM(AV22:AW22)</f>
        <v>1375.2576401106041</v>
      </c>
      <c r="BZ22" s="13">
        <f t="shared" si="57"/>
        <v>1393.7802373752768</v>
      </c>
      <c r="CA22" s="13">
        <f t="shared" si="58"/>
        <v>1626.9032586988615</v>
      </c>
      <c r="CB22" s="13">
        <f t="shared" si="59"/>
        <v>1588.5112610085002</v>
      </c>
      <c r="CC22" s="13">
        <f t="shared" si="60"/>
        <v>1642.2283572331876</v>
      </c>
      <c r="CD22" s="492">
        <f t="shared" si="26"/>
        <v>9.4197970606946235E-3</v>
      </c>
      <c r="CE22" s="492">
        <f t="shared" si="27"/>
        <v>3.3815999636404248E-2</v>
      </c>
      <c r="CF22" s="19"/>
      <c r="CG22" s="13">
        <f t="shared" si="31"/>
        <v>3230.7396182416878</v>
      </c>
    </row>
    <row r="23" spans="1:88" x14ac:dyDescent="0.45">
      <c r="A23" s="29"/>
      <c r="B23" s="29" t="s">
        <v>9</v>
      </c>
      <c r="C23" s="29">
        <v>135</v>
      </c>
      <c r="D23" s="29">
        <v>140</v>
      </c>
      <c r="E23" s="29">
        <v>140</v>
      </c>
      <c r="F23" s="29">
        <v>135</v>
      </c>
      <c r="G23" s="29">
        <v>140</v>
      </c>
      <c r="H23" s="29">
        <v>145</v>
      </c>
      <c r="I23" s="569" t="s">
        <v>101</v>
      </c>
      <c r="J23" s="489" t="s">
        <v>101</v>
      </c>
      <c r="K23" s="489" t="s">
        <v>101</v>
      </c>
      <c r="L23" s="489" t="s">
        <v>101</v>
      </c>
      <c r="M23" s="489" t="s">
        <v>101</v>
      </c>
      <c r="N23" s="489" t="s">
        <v>101</v>
      </c>
      <c r="O23" s="902" t="str">
        <f t="shared" si="51"/>
        <v>N/A</v>
      </c>
      <c r="P23" s="902" t="str">
        <f t="shared" si="51"/>
        <v>N/A</v>
      </c>
      <c r="Q23" s="27"/>
      <c r="R23" s="29">
        <v>35</v>
      </c>
      <c r="S23" s="29">
        <v>35</v>
      </c>
      <c r="T23" s="29">
        <v>35</v>
      </c>
      <c r="U23" s="29">
        <v>35</v>
      </c>
      <c r="V23" s="29">
        <v>35</v>
      </c>
      <c r="W23" s="29">
        <v>35</v>
      </c>
      <c r="X23" s="29">
        <v>35</v>
      </c>
      <c r="Y23" s="29">
        <v>35</v>
      </c>
      <c r="Z23" s="29">
        <v>30</v>
      </c>
      <c r="AA23" s="29">
        <v>35</v>
      </c>
      <c r="AB23" s="29">
        <v>35</v>
      </c>
      <c r="AC23" s="29">
        <v>35</v>
      </c>
      <c r="AD23" s="29">
        <v>35</v>
      </c>
      <c r="AE23" s="29">
        <v>35</v>
      </c>
      <c r="AF23" s="29">
        <v>35</v>
      </c>
      <c r="AG23" s="29">
        <v>40</v>
      </c>
      <c r="AH23" s="29">
        <v>35</v>
      </c>
      <c r="AI23" s="29">
        <v>40</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612" t="str">
        <f t="shared" ref="BF23" si="61">IF(ISERROR(BD23/AZ23),"N/A",IF(AZ23&lt;0,"N/A",IF(BD23&lt;0,"N/A",IF(BD23/AZ23-1&gt;300%,"&gt;±300%",IF(BD23/AZ23-1&lt;-300%,"&gt;±300%",BD23/AZ23-1)))))</f>
        <v>N/A</v>
      </c>
      <c r="BG23" s="612" t="str">
        <f t="shared" ref="BG23" si="62">IF(ISERROR(BD23/BC23),"N/A",IF(BC23&lt;0,"N/A",IF(BD23&lt;0,"N/A",IF(BD23/BC23-1&gt;300%,"&gt;±300%",IF(BD23/BC23-1&lt;-300%,"&gt;±300%",BD23/BC23-1)))))</f>
        <v>N/A</v>
      </c>
      <c r="BH23" s="4"/>
      <c r="BI23" s="29">
        <f>D23-BJ23</f>
        <v>70</v>
      </c>
      <c r="BJ23" s="29">
        <f>SUM(R23:S23)</f>
        <v>70</v>
      </c>
      <c r="BK23" s="29">
        <f>SUM(T23:U23)</f>
        <v>70</v>
      </c>
      <c r="BL23" s="29">
        <f>SUM(V23:W23)</f>
        <v>70</v>
      </c>
      <c r="BM23" s="29">
        <f>SUM(X23:Y23)</f>
        <v>70</v>
      </c>
      <c r="BN23" s="29">
        <f>SUM(Z23:AA23)</f>
        <v>65</v>
      </c>
      <c r="BO23" s="29">
        <f>SUM(AB23:AC23)</f>
        <v>70</v>
      </c>
      <c r="BP23" s="29">
        <f>SUM(AD23:AE23)</f>
        <v>70</v>
      </c>
      <c r="BQ23" s="29">
        <f>SUM(AF23:AG23)</f>
        <v>75</v>
      </c>
      <c r="BR23" s="29">
        <f>SUM(AH23:AI23)</f>
        <v>75</v>
      </c>
      <c r="BS23" s="489" t="s">
        <v>101</v>
      </c>
      <c r="BT23" s="489" t="s">
        <v>101</v>
      </c>
      <c r="BU23" s="489" t="s">
        <v>101</v>
      </c>
      <c r="BV23" s="489" t="s">
        <v>101</v>
      </c>
      <c r="BW23" s="489" t="s">
        <v>101</v>
      </c>
      <c r="BX23" s="489" t="s">
        <v>101</v>
      </c>
      <c r="BY23" s="489" t="s">
        <v>101</v>
      </c>
      <c r="BZ23" s="489" t="s">
        <v>101</v>
      </c>
      <c r="CA23" s="489" t="s">
        <v>101</v>
      </c>
      <c r="CB23" s="489" t="s">
        <v>101</v>
      </c>
      <c r="CC23" s="489" t="s">
        <v>101</v>
      </c>
      <c r="CD23" s="680" t="str">
        <f t="shared" si="26"/>
        <v>N/A</v>
      </c>
      <c r="CE23" s="680" t="str">
        <f t="shared" si="27"/>
        <v>N/A</v>
      </c>
      <c r="CF23" s="19"/>
      <c r="CG23" s="489"/>
    </row>
    <row r="24" spans="1:88" x14ac:dyDescent="0.45">
      <c r="A24" s="37"/>
      <c r="B24" s="37"/>
      <c r="C24" s="37"/>
      <c r="D24" s="37"/>
      <c r="E24" s="37"/>
      <c r="F24" s="37"/>
      <c r="G24" s="37"/>
      <c r="H24" s="37"/>
      <c r="I24" s="558"/>
      <c r="J24" s="37"/>
      <c r="K24" s="37"/>
      <c r="L24" s="37"/>
      <c r="M24" s="37"/>
      <c r="N24" s="37"/>
      <c r="O24" s="285"/>
      <c r="P24" s="539"/>
      <c r="Q24" s="27"/>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544"/>
      <c r="BD24" s="544"/>
      <c r="BE24" s="544"/>
      <c r="BF24" s="492"/>
      <c r="BG24" s="492"/>
      <c r="BH24" s="4"/>
      <c r="BI24" s="37"/>
      <c r="BJ24" s="37"/>
      <c r="BK24" s="37"/>
      <c r="BL24" s="37"/>
      <c r="BM24" s="37"/>
      <c r="BN24" s="37"/>
      <c r="BO24" s="37"/>
      <c r="BP24" s="37"/>
      <c r="BQ24" s="37"/>
      <c r="BR24" s="37"/>
      <c r="BS24" s="37"/>
      <c r="BT24" s="37"/>
      <c r="BU24" s="37"/>
      <c r="BV24" s="37"/>
      <c r="BW24" s="37"/>
      <c r="BX24" s="37"/>
      <c r="BY24" s="37"/>
      <c r="BZ24" s="37"/>
      <c r="CA24" s="37"/>
      <c r="CB24" s="37"/>
      <c r="CC24" s="37"/>
      <c r="CD24" s="492"/>
      <c r="CE24" s="492"/>
      <c r="CF24" s="19"/>
      <c r="CG24" s="37"/>
    </row>
    <row r="25" spans="1:88" x14ac:dyDescent="0.45">
      <c r="A25" s="903" t="s">
        <v>5</v>
      </c>
      <c r="B25" s="28"/>
      <c r="C25" s="28">
        <v>2945</v>
      </c>
      <c r="D25" s="28">
        <v>3000</v>
      </c>
      <c r="E25" s="28">
        <v>2840</v>
      </c>
      <c r="F25" s="28">
        <v>2505</v>
      </c>
      <c r="G25" s="28">
        <v>2460</v>
      </c>
      <c r="H25" s="28">
        <v>2245</v>
      </c>
      <c r="I25" s="571">
        <v>2105.537750252664</v>
      </c>
      <c r="J25" s="571">
        <v>1830.3464916819003</v>
      </c>
      <c r="K25" s="571">
        <v>1952.5009481835568</v>
      </c>
      <c r="L25" s="571">
        <v>1899.1127259820812</v>
      </c>
      <c r="M25" s="571">
        <v>1868.4772681765683</v>
      </c>
      <c r="N25" s="571">
        <v>1994.4368086964087</v>
      </c>
      <c r="O25" s="545">
        <f t="shared" si="51"/>
        <v>-1.6131458331242854E-2</v>
      </c>
      <c r="P25" s="545">
        <f t="shared" si="51"/>
        <v>6.7412937082591995E-2</v>
      </c>
      <c r="Q25" s="27"/>
      <c r="R25" s="28">
        <v>740</v>
      </c>
      <c r="S25" s="28">
        <v>695</v>
      </c>
      <c r="T25" s="28">
        <v>720</v>
      </c>
      <c r="U25" s="28">
        <v>660</v>
      </c>
      <c r="V25" s="28">
        <v>785</v>
      </c>
      <c r="W25" s="28">
        <v>675</v>
      </c>
      <c r="X25" s="28">
        <v>580</v>
      </c>
      <c r="Y25" s="28">
        <v>600</v>
      </c>
      <c r="Z25" s="28">
        <v>630</v>
      </c>
      <c r="AA25" s="28">
        <v>700</v>
      </c>
      <c r="AB25" s="28">
        <v>610</v>
      </c>
      <c r="AC25" s="28">
        <v>590</v>
      </c>
      <c r="AD25" s="28">
        <v>580</v>
      </c>
      <c r="AE25" s="28">
        <v>680</v>
      </c>
      <c r="AF25" s="28">
        <v>580</v>
      </c>
      <c r="AG25" s="28">
        <v>570</v>
      </c>
      <c r="AH25" s="28">
        <v>550</v>
      </c>
      <c r="AI25" s="28">
        <v>560</v>
      </c>
      <c r="AJ25" s="571">
        <v>541.21125275204304</v>
      </c>
      <c r="AK25" s="571">
        <v>535.93402330837796</v>
      </c>
      <c r="AL25" s="28">
        <v>529.95018102166023</v>
      </c>
      <c r="AM25" s="28">
        <v>498.44229317058239</v>
      </c>
      <c r="AN25" s="28">
        <v>396.63405846780205</v>
      </c>
      <c r="AO25" s="28">
        <v>388.84279375950177</v>
      </c>
      <c r="AP25" s="28">
        <v>511.18101744141416</v>
      </c>
      <c r="AQ25" s="28">
        <v>533.68862201318211</v>
      </c>
      <c r="AR25" s="571">
        <v>487.30936025685696</v>
      </c>
      <c r="AS25" s="571">
        <v>469.95020098424459</v>
      </c>
      <c r="AT25" s="571">
        <v>484.61517848069673</v>
      </c>
      <c r="AU25" s="571">
        <v>510.62620846175867</v>
      </c>
      <c r="AV25" s="571">
        <v>472.40989084854721</v>
      </c>
      <c r="AW25" s="571">
        <v>483.34986846357089</v>
      </c>
      <c r="AX25" s="571">
        <v>480.41669419004046</v>
      </c>
      <c r="AY25" s="571">
        <v>462.94727187702898</v>
      </c>
      <c r="AZ25" s="571">
        <v>463.25236777745562</v>
      </c>
      <c r="BA25" s="571">
        <v>478.13216483953005</v>
      </c>
      <c r="BB25" s="571">
        <v>450.62909719462135</v>
      </c>
      <c r="BC25" s="571">
        <v>476.46363836496118</v>
      </c>
      <c r="BD25" s="571">
        <v>483.96922751303708</v>
      </c>
      <c r="BE25" s="571">
        <v>501.36267006292178</v>
      </c>
      <c r="BF25" s="612">
        <f>IF(ISERROR(BE25/BA25),"N/A",IF(BA25&lt;0,"N/A",IF(BE25&lt;0,"N/A",IF(BE25/BA25-1&gt;300%,"&gt;±300%",IF(BE25/BA25-1&lt;-300%,"&gt;±300%",BE25/BA25-1)))))</f>
        <v>4.858594951709283E-2</v>
      </c>
      <c r="BG25" s="612">
        <f>IF(ISERROR(BE25/BD25),"N/A",IF(BD25&lt;0,"N/A",IF(BE25&lt;0,"N/A",IF(BE25/BD25-1&gt;300%,"&gt;±300%",IF(BE25/BD25-1&lt;-300%,"&gt;±300%",BE25/BD25-1)))))</f>
        <v>3.5939149766327061E-2</v>
      </c>
      <c r="BH25" s="4"/>
      <c r="BI25" s="28">
        <f>D25-BJ25</f>
        <v>1565</v>
      </c>
      <c r="BJ25" s="28">
        <f>SUM(R25:S25)</f>
        <v>1435</v>
      </c>
      <c r="BK25" s="28">
        <f>SUM(T25:U25)</f>
        <v>1380</v>
      </c>
      <c r="BL25" s="28">
        <f>SUM(V25:W25)</f>
        <v>1460</v>
      </c>
      <c r="BM25" s="28">
        <f>SUM(X25:Y25)</f>
        <v>1180</v>
      </c>
      <c r="BN25" s="28">
        <f>SUM(Z25:AA25)</f>
        <v>1330</v>
      </c>
      <c r="BO25" s="28">
        <f>SUM(AB25:AC25)</f>
        <v>1200</v>
      </c>
      <c r="BP25" s="28">
        <f>SUM(AD25:AE25)</f>
        <v>1260</v>
      </c>
      <c r="BQ25" s="28">
        <f>SUM(AF25:AG25)</f>
        <v>1150</v>
      </c>
      <c r="BR25" s="28">
        <f>SUM(AH25:AI25)</f>
        <v>1110</v>
      </c>
      <c r="BS25" s="28">
        <f>SUM(AJ25:AK25)</f>
        <v>1077.1452760604211</v>
      </c>
      <c r="BT25" s="28">
        <f>SUM(AL25:AM25)</f>
        <v>1028.3924741922426</v>
      </c>
      <c r="BU25" s="28">
        <f>SUM(AN25:AO25)</f>
        <v>785.47685222730388</v>
      </c>
      <c r="BV25" s="28">
        <f>SUM(AP25:AQ25)</f>
        <v>1044.8696394545964</v>
      </c>
      <c r="BW25" s="28">
        <f>SUM(AR25:AS25)</f>
        <v>957.25956124110155</v>
      </c>
      <c r="BX25" s="28">
        <f>SUM(AT25:AU25)</f>
        <v>995.24138694245539</v>
      </c>
      <c r="BY25" s="28">
        <f>SUM(AV25:AW25)</f>
        <v>955.75975931211815</v>
      </c>
      <c r="BZ25" s="28">
        <f>SUM(AX25:AY25)</f>
        <v>943.36396606706944</v>
      </c>
      <c r="CA25" s="28">
        <f t="shared" si="58"/>
        <v>941.38453261698567</v>
      </c>
      <c r="CB25" s="28">
        <f>BB25+BC25</f>
        <v>927.09273555958248</v>
      </c>
      <c r="CC25" s="28">
        <f>BD25+BE25</f>
        <v>985.33189757595892</v>
      </c>
      <c r="CD25" s="545">
        <f t="shared" si="26"/>
        <v>4.6683755082317369E-2</v>
      </c>
      <c r="CE25" s="545">
        <f t="shared" si="27"/>
        <v>6.2819133170344488E-2</v>
      </c>
      <c r="CF25" s="19"/>
      <c r="CG25" s="647">
        <f t="shared" si="31"/>
        <v>1912.4246331355414</v>
      </c>
    </row>
    <row r="26" spans="1:88" x14ac:dyDescent="0.45">
      <c r="A26" s="36"/>
      <c r="B26" s="4"/>
      <c r="C26" s="9"/>
      <c r="D26" s="9"/>
      <c r="E26" s="9"/>
      <c r="F26" s="9"/>
      <c r="G26" s="9"/>
      <c r="H26" s="9"/>
      <c r="I26" s="554"/>
      <c r="J26" s="9"/>
      <c r="K26" s="9"/>
      <c r="L26" s="9"/>
      <c r="M26" s="9"/>
      <c r="N26" s="9"/>
      <c r="O26" s="492"/>
      <c r="P26" s="492"/>
      <c r="Q26" s="27"/>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9"/>
      <c r="BD26" s="9"/>
      <c r="BE26" s="9"/>
      <c r="BF26" s="492"/>
      <c r="BG26" s="492"/>
      <c r="BH26" s="4"/>
      <c r="BI26" s="7"/>
      <c r="BJ26" s="7"/>
      <c r="BK26" s="7"/>
      <c r="BL26" s="7"/>
      <c r="BM26" s="7"/>
      <c r="BN26" s="7"/>
      <c r="BO26" s="7"/>
      <c r="BP26" s="7"/>
      <c r="BQ26" s="7"/>
      <c r="BR26" s="7"/>
      <c r="BS26" s="7"/>
      <c r="BT26" s="7"/>
      <c r="BU26" s="7"/>
      <c r="BV26" s="7"/>
      <c r="BW26" s="7"/>
      <c r="BX26" s="7"/>
      <c r="BY26" s="7"/>
      <c r="BZ26" s="7"/>
      <c r="CA26" s="7"/>
      <c r="CB26" s="7"/>
      <c r="CC26" s="7"/>
      <c r="CD26" s="492"/>
      <c r="CE26" s="492"/>
      <c r="CF26" s="19"/>
      <c r="CG26" s="13"/>
    </row>
    <row r="27" spans="1:88" x14ac:dyDescent="0.45">
      <c r="A27" s="36" t="s">
        <v>6</v>
      </c>
      <c r="B27" s="9"/>
      <c r="C27" s="555">
        <v>1615</v>
      </c>
      <c r="D27" s="555">
        <v>1720</v>
      </c>
      <c r="E27" s="555">
        <v>1875</v>
      </c>
      <c r="F27" s="555">
        <v>2020</v>
      </c>
      <c r="G27" s="555">
        <v>1900</v>
      </c>
      <c r="H27" s="555">
        <v>2040</v>
      </c>
      <c r="I27" s="555">
        <f t="shared" ref="I27" si="63">SUM(I28:I34)</f>
        <v>2251.5800474504513</v>
      </c>
      <c r="J27" s="555">
        <f>SUM(J28:J34)</f>
        <v>2101.5553880405105</v>
      </c>
      <c r="K27" s="555">
        <f t="shared" ref="K27" si="64">SUM(K28:K34)</f>
        <v>2531.556356715354</v>
      </c>
      <c r="L27" s="555">
        <f>SUM(L28:L34)</f>
        <v>2315.1950120959509</v>
      </c>
      <c r="M27" s="555">
        <f t="shared" ref="M27:N27" si="65">SUM(M28:M34)</f>
        <v>2356.3219127808698</v>
      </c>
      <c r="N27" s="555">
        <f t="shared" si="65"/>
        <v>2368.6796219552189</v>
      </c>
      <c r="O27" s="492">
        <f t="shared" si="51"/>
        <v>1.7763903459556252E-2</v>
      </c>
      <c r="P27" s="492">
        <f t="shared" si="51"/>
        <v>5.2444910465416772E-3</v>
      </c>
      <c r="Q27" s="27"/>
      <c r="R27" s="555">
        <v>410</v>
      </c>
      <c r="S27" s="555">
        <v>435</v>
      </c>
      <c r="T27" s="555">
        <v>455</v>
      </c>
      <c r="U27" s="555">
        <v>460</v>
      </c>
      <c r="V27" s="555">
        <v>450</v>
      </c>
      <c r="W27" s="555">
        <v>480</v>
      </c>
      <c r="X27" s="555">
        <v>500</v>
      </c>
      <c r="Y27" s="555">
        <v>545</v>
      </c>
      <c r="Z27" s="555">
        <v>520</v>
      </c>
      <c r="AA27" s="555">
        <v>480</v>
      </c>
      <c r="AB27" s="555">
        <v>480</v>
      </c>
      <c r="AC27" s="555">
        <v>475</v>
      </c>
      <c r="AD27" s="555">
        <v>475</v>
      </c>
      <c r="AE27" s="555">
        <v>480</v>
      </c>
      <c r="AF27" s="555">
        <v>510</v>
      </c>
      <c r="AG27" s="555">
        <v>505</v>
      </c>
      <c r="AH27" s="555">
        <v>505</v>
      </c>
      <c r="AI27" s="555">
        <v>525</v>
      </c>
      <c r="AJ27" s="555">
        <f t="shared" ref="AJ27:BE27" si="66">SUM(AJ28:AJ34)</f>
        <v>687.72970134755042</v>
      </c>
      <c r="AK27" s="555">
        <f t="shared" si="66"/>
        <v>554.09869129942604</v>
      </c>
      <c r="AL27" s="555">
        <f>SUM(AL28:AL34)</f>
        <v>536.60547694756644</v>
      </c>
      <c r="AM27" s="555">
        <f t="shared" si="66"/>
        <v>473.14367536422731</v>
      </c>
      <c r="AN27" s="555">
        <f t="shared" si="66"/>
        <v>631.01046824160449</v>
      </c>
      <c r="AO27" s="555">
        <f t="shared" si="66"/>
        <v>346.5995212289871</v>
      </c>
      <c r="AP27" s="555">
        <f t="shared" si="66"/>
        <v>592.1077640343276</v>
      </c>
      <c r="AQ27" s="555">
        <f t="shared" si="66"/>
        <v>531.83763453559141</v>
      </c>
      <c r="AR27" s="555">
        <f t="shared" si="66"/>
        <v>480.58768829650955</v>
      </c>
      <c r="AS27" s="555">
        <f t="shared" si="66"/>
        <v>788.59416317143086</v>
      </c>
      <c r="AT27" s="555">
        <f t="shared" si="66"/>
        <v>720.72906515147804</v>
      </c>
      <c r="AU27" s="555">
        <f t="shared" si="66"/>
        <v>541.6454400959351</v>
      </c>
      <c r="AV27" s="555">
        <f t="shared" si="66"/>
        <v>566.8072585008066</v>
      </c>
      <c r="AW27" s="555">
        <f t="shared" si="66"/>
        <v>641.56993566979406</v>
      </c>
      <c r="AX27" s="555">
        <f t="shared" si="66"/>
        <v>560.74950017641777</v>
      </c>
      <c r="AY27" s="555">
        <f t="shared" si="66"/>
        <v>546.06842689289988</v>
      </c>
      <c r="AZ27" s="555">
        <f t="shared" si="66"/>
        <v>631.49346840036492</v>
      </c>
      <c r="BA27" s="555">
        <f t="shared" si="66"/>
        <v>662.93898655626606</v>
      </c>
      <c r="BB27" s="555">
        <f t="shared" si="66"/>
        <v>467.82568098666627</v>
      </c>
      <c r="BC27" s="555">
        <f t="shared" si="66"/>
        <v>594.36400919665391</v>
      </c>
      <c r="BD27" s="555">
        <f t="shared" si="66"/>
        <v>627.11333274746858</v>
      </c>
      <c r="BE27" s="555">
        <f t="shared" si="66"/>
        <v>637.84455786666308</v>
      </c>
      <c r="BF27" s="492">
        <f t="shared" ref="BF27:BF34" si="67">IF(ISERROR(BE27/BA27),"N/A",IF(BA27&lt;0,"N/A",IF(BE27&lt;0,"N/A",IF(BE27/BA27-1&gt;300%,"&gt;±300%",IF(BE27/BA27-1&lt;-300%,"&gt;±300%",BE27/BA27-1)))))</f>
        <v>-3.7853300527639355E-2</v>
      </c>
      <c r="BG27" s="492">
        <f t="shared" ref="BG27:BG34" si="68">IF(ISERROR(BE27/BD27),"N/A",IF(BD27&lt;0,"N/A",IF(BE27&lt;0,"N/A",IF(BE27/BD27-1&gt;300%,"&gt;±300%",IF(BE27/BD27-1&lt;-300%,"&gt;±300%",BE27/BD27-1)))))</f>
        <v>1.7112098497698236E-2</v>
      </c>
      <c r="BH27" s="4"/>
      <c r="BI27" s="9">
        <f>SUM(BI28:BI34)</f>
        <v>875</v>
      </c>
      <c r="BJ27" s="9">
        <f t="shared" ref="BJ27" si="69">SUM(BJ28:BJ34)</f>
        <v>845</v>
      </c>
      <c r="BK27" s="9">
        <f t="shared" ref="BK27:BK32" si="70">SUM(T27:U27)</f>
        <v>915</v>
      </c>
      <c r="BL27" s="9">
        <f t="shared" ref="BL27:BL32" si="71">SUM(V27:W27)</f>
        <v>930</v>
      </c>
      <c r="BM27" s="9">
        <f t="shared" ref="BM27:BM32" si="72">SUM(X27:Y27)</f>
        <v>1045</v>
      </c>
      <c r="BN27" s="9">
        <f t="shared" ref="BN27:BN32" si="73">SUM(Z27:AA27)</f>
        <v>1000</v>
      </c>
      <c r="BO27" s="9">
        <f t="shared" ref="BO27:BO32" si="74">SUM(AB27:AC27)</f>
        <v>955</v>
      </c>
      <c r="BP27" s="9">
        <f t="shared" ref="BP27:BP32" si="75">SUM(AD27:AE27)</f>
        <v>955</v>
      </c>
      <c r="BQ27" s="9">
        <f t="shared" ref="BQ27:BQ32" si="76">SUM(AF27:AG27)</f>
        <v>1015</v>
      </c>
      <c r="BR27" s="9">
        <f t="shared" ref="BR27:BR32" si="77">SUM(AH27:AI27)</f>
        <v>1030</v>
      </c>
      <c r="BS27" s="9">
        <f t="shared" ref="BS27:BS31" si="78">SUM(AJ27:AK27)</f>
        <v>1241.8283926469765</v>
      </c>
      <c r="BT27" s="9">
        <f t="shared" ref="BT27:BT34" si="79">SUM(AL27:AM27)</f>
        <v>1009.7491523117938</v>
      </c>
      <c r="BU27" s="9">
        <f t="shared" ref="BU27:BU34" si="80">SUM(AN27:AO27)</f>
        <v>977.60998947059159</v>
      </c>
      <c r="BV27" s="9">
        <f t="shared" ref="BV27:BV34" si="81">SUM(AP27:AQ27)</f>
        <v>1123.945398569919</v>
      </c>
      <c r="BW27" s="9">
        <f t="shared" ref="BW27:BW34" si="82">SUM(AR27:AS27)</f>
        <v>1269.1818514679403</v>
      </c>
      <c r="BX27" s="9">
        <f t="shared" ref="BX27:BX34" si="83">SUM(AT27:AU27)</f>
        <v>1262.3745052474133</v>
      </c>
      <c r="BY27" s="9">
        <f t="shared" ref="BY27:BY34" si="84">SUM(AV27:AW27)</f>
        <v>1208.3771941706007</v>
      </c>
      <c r="BZ27" s="9">
        <f t="shared" ref="BZ27:BZ34" si="85">SUM(AX27:AY27)</f>
        <v>1106.8179270693176</v>
      </c>
      <c r="CA27" s="9">
        <f t="shared" ref="CA27:CA32" si="86">SUM(AZ27:BA27)</f>
        <v>1294.4324549566309</v>
      </c>
      <c r="CB27" s="9">
        <f t="shared" ref="CB27:CB31" si="87">BB27+BC27</f>
        <v>1062.1896901833202</v>
      </c>
      <c r="CC27" s="9">
        <f t="shared" ref="CC27:CC34" si="88">BD27+BE27</f>
        <v>1264.9578906141317</v>
      </c>
      <c r="CD27" s="492">
        <f t="shared" si="26"/>
        <v>-2.2770260610845638E-2</v>
      </c>
      <c r="CE27" s="492">
        <f t="shared" si="27"/>
        <v>0.19089641172831984</v>
      </c>
      <c r="CF27" s="19"/>
      <c r="CG27" s="36">
        <f t="shared" si="31"/>
        <v>2327.1475807974521</v>
      </c>
    </row>
    <row r="28" spans="1:88" x14ac:dyDescent="0.45">
      <c r="A28" s="7"/>
      <c r="B28" s="7" t="s">
        <v>12</v>
      </c>
      <c r="C28" s="7">
        <v>535</v>
      </c>
      <c r="D28" s="7">
        <v>540</v>
      </c>
      <c r="E28" s="7">
        <v>515</v>
      </c>
      <c r="F28" s="7">
        <v>560</v>
      </c>
      <c r="G28" s="7">
        <v>570</v>
      </c>
      <c r="H28" s="7">
        <v>565</v>
      </c>
      <c r="I28" s="7">
        <v>798.46108946108325</v>
      </c>
      <c r="J28" s="7">
        <v>633.15938664375699</v>
      </c>
      <c r="K28" s="7">
        <v>663.29157677771809</v>
      </c>
      <c r="L28" s="7">
        <v>673.23557175241217</v>
      </c>
      <c r="M28" s="7">
        <v>786.28202167508766</v>
      </c>
      <c r="N28" s="7">
        <v>541.5993705427104</v>
      </c>
      <c r="O28" s="26">
        <f t="shared" si="51"/>
        <v>0.16791514689043985</v>
      </c>
      <c r="P28" s="26">
        <f t="shared" si="51"/>
        <v>-0.31118942616938849</v>
      </c>
      <c r="Q28" s="27"/>
      <c r="R28" s="7">
        <v>145</v>
      </c>
      <c r="S28" s="7">
        <v>125</v>
      </c>
      <c r="T28" s="7">
        <v>135</v>
      </c>
      <c r="U28" s="7">
        <v>130</v>
      </c>
      <c r="V28" s="7">
        <v>125</v>
      </c>
      <c r="W28" s="7">
        <v>115</v>
      </c>
      <c r="X28" s="7">
        <v>140</v>
      </c>
      <c r="Y28" s="7">
        <v>135</v>
      </c>
      <c r="Z28" s="7">
        <v>165</v>
      </c>
      <c r="AA28" s="7">
        <v>130</v>
      </c>
      <c r="AB28" s="7">
        <v>150</v>
      </c>
      <c r="AC28" s="7">
        <v>135</v>
      </c>
      <c r="AD28" s="7">
        <v>160</v>
      </c>
      <c r="AE28" s="7">
        <v>135</v>
      </c>
      <c r="AF28" s="7">
        <v>145</v>
      </c>
      <c r="AG28" s="7">
        <v>135</v>
      </c>
      <c r="AH28" s="7">
        <v>155</v>
      </c>
      <c r="AI28" s="7">
        <v>140</v>
      </c>
      <c r="AJ28" s="7">
        <v>266.36308611613487</v>
      </c>
      <c r="AK28" s="7">
        <v>219.20936279453664</v>
      </c>
      <c r="AL28" s="7">
        <v>160.3124540865133</v>
      </c>
      <c r="AM28" s="7">
        <v>152.57618646389852</v>
      </c>
      <c r="AN28" s="7">
        <v>223.11174726223268</v>
      </c>
      <c r="AO28" s="7">
        <v>103.36094776803178</v>
      </c>
      <c r="AP28" s="7">
        <v>143.73191977852076</v>
      </c>
      <c r="AQ28" s="7">
        <v>162.95477183497172</v>
      </c>
      <c r="AR28" s="7">
        <v>105.10116662648792</v>
      </c>
      <c r="AS28" s="7">
        <v>146.10619821457303</v>
      </c>
      <c r="AT28" s="7">
        <v>311.64654286881313</v>
      </c>
      <c r="AU28" s="7">
        <v>100.43766906784381</v>
      </c>
      <c r="AV28" s="7">
        <v>129.77329000265797</v>
      </c>
      <c r="AW28" s="7">
        <v>150.06968929199715</v>
      </c>
      <c r="AX28" s="7">
        <v>128.34119763696276</v>
      </c>
      <c r="AY28" s="7">
        <v>265.0513948207942</v>
      </c>
      <c r="AZ28" s="7">
        <v>294.63136507982762</v>
      </c>
      <c r="BA28" s="7">
        <v>232.5736753557604</v>
      </c>
      <c r="BB28" s="7">
        <v>126.71287726765672</v>
      </c>
      <c r="BC28" s="7">
        <v>132.36410397184295</v>
      </c>
      <c r="BD28" s="7">
        <v>145.45136416862405</v>
      </c>
      <c r="BE28" s="7">
        <v>121.82058306681878</v>
      </c>
      <c r="BF28" s="492">
        <f t="shared" si="67"/>
        <v>-0.47620648433029322</v>
      </c>
      <c r="BG28" s="492">
        <f t="shared" si="68"/>
        <v>-0.16246517340607225</v>
      </c>
      <c r="BH28" s="4"/>
      <c r="BI28" s="13">
        <f t="shared" ref="BI28:BI32" si="89">D28-BJ28</f>
        <v>270</v>
      </c>
      <c r="BJ28" s="13">
        <f t="shared" ref="BJ28:BJ32" si="90">SUM(R28:S28)</f>
        <v>270</v>
      </c>
      <c r="BK28" s="13">
        <f t="shared" si="70"/>
        <v>265</v>
      </c>
      <c r="BL28" s="13">
        <f t="shared" si="71"/>
        <v>240</v>
      </c>
      <c r="BM28" s="13">
        <f t="shared" si="72"/>
        <v>275</v>
      </c>
      <c r="BN28" s="13">
        <f t="shared" si="73"/>
        <v>295</v>
      </c>
      <c r="BO28" s="13">
        <f t="shared" si="74"/>
        <v>285</v>
      </c>
      <c r="BP28" s="13">
        <f t="shared" si="75"/>
        <v>295</v>
      </c>
      <c r="BQ28" s="13">
        <f t="shared" si="76"/>
        <v>280</v>
      </c>
      <c r="BR28" s="13">
        <f t="shared" si="77"/>
        <v>295</v>
      </c>
      <c r="BS28" s="13">
        <f t="shared" si="78"/>
        <v>485.57244891067148</v>
      </c>
      <c r="BT28" s="13">
        <f t="shared" si="79"/>
        <v>312.88864055041182</v>
      </c>
      <c r="BU28" s="13">
        <f t="shared" si="80"/>
        <v>326.47269503026445</v>
      </c>
      <c r="BV28" s="13">
        <f t="shared" si="81"/>
        <v>306.68669161349248</v>
      </c>
      <c r="BW28" s="13">
        <f t="shared" si="82"/>
        <v>251.20736484106095</v>
      </c>
      <c r="BX28" s="13">
        <f t="shared" si="83"/>
        <v>412.08421193665697</v>
      </c>
      <c r="BY28" s="13">
        <f t="shared" si="84"/>
        <v>279.84297929465515</v>
      </c>
      <c r="BZ28" s="13">
        <f t="shared" si="85"/>
        <v>393.39259245775696</v>
      </c>
      <c r="CA28" s="13">
        <f t="shared" si="86"/>
        <v>527.20504043558799</v>
      </c>
      <c r="CB28" s="13">
        <f t="shared" si="87"/>
        <v>259.07698123949967</v>
      </c>
      <c r="CC28" s="13">
        <f t="shared" si="88"/>
        <v>267.27194723544284</v>
      </c>
      <c r="CD28" s="492">
        <f t="shared" si="26"/>
        <v>-0.49303984837736547</v>
      </c>
      <c r="CE28" s="492">
        <f t="shared" si="27"/>
        <v>3.1631393714470768E-2</v>
      </c>
      <c r="CF28" s="19"/>
      <c r="CG28" s="13">
        <f t="shared" si="31"/>
        <v>526.34892847494257</v>
      </c>
    </row>
    <row r="29" spans="1:88" x14ac:dyDescent="0.45">
      <c r="A29" s="7"/>
      <c r="B29" s="7" t="s">
        <v>13</v>
      </c>
      <c r="C29" s="7">
        <v>50</v>
      </c>
      <c r="D29" s="7">
        <v>60</v>
      </c>
      <c r="E29" s="7">
        <v>170</v>
      </c>
      <c r="F29" s="7">
        <v>220</v>
      </c>
      <c r="G29" s="7">
        <v>120</v>
      </c>
      <c r="H29" s="7">
        <v>235</v>
      </c>
      <c r="I29" s="7">
        <v>218.82799632930983</v>
      </c>
      <c r="J29" s="7">
        <v>108.88601227321639</v>
      </c>
      <c r="K29" s="7">
        <v>168.88811626284198</v>
      </c>
      <c r="L29" s="7">
        <v>192.65496448538445</v>
      </c>
      <c r="M29" s="7">
        <v>157.67410833589221</v>
      </c>
      <c r="N29" s="7">
        <v>152.67201880578844</v>
      </c>
      <c r="O29" s="26">
        <f t="shared" si="51"/>
        <v>-0.1815725654562409</v>
      </c>
      <c r="P29" s="26">
        <f t="shared" si="51"/>
        <v>-3.1724229062693343E-2</v>
      </c>
      <c r="Q29" s="27"/>
      <c r="R29" s="7">
        <v>15</v>
      </c>
      <c r="S29" s="7">
        <v>15</v>
      </c>
      <c r="T29" s="7">
        <v>45</v>
      </c>
      <c r="U29" s="7">
        <v>40</v>
      </c>
      <c r="V29" s="7">
        <v>40</v>
      </c>
      <c r="W29" s="7">
        <v>40</v>
      </c>
      <c r="X29" s="7">
        <v>55</v>
      </c>
      <c r="Y29" s="7">
        <v>60</v>
      </c>
      <c r="Z29" s="7">
        <v>55</v>
      </c>
      <c r="AA29" s="7">
        <v>55</v>
      </c>
      <c r="AB29" s="7">
        <v>35</v>
      </c>
      <c r="AC29" s="7">
        <v>25</v>
      </c>
      <c r="AD29" s="7">
        <v>30</v>
      </c>
      <c r="AE29" s="7">
        <v>30</v>
      </c>
      <c r="AF29" s="7">
        <v>55</v>
      </c>
      <c r="AG29" s="7">
        <v>55</v>
      </c>
      <c r="AH29" s="7">
        <v>55</v>
      </c>
      <c r="AI29" s="7">
        <v>55</v>
      </c>
      <c r="AJ29" s="7">
        <v>54.706999082327457</v>
      </c>
      <c r="AK29" s="7">
        <v>54.706999082327457</v>
      </c>
      <c r="AL29" s="7">
        <v>54.706999082327457</v>
      </c>
      <c r="AM29" s="7">
        <v>54.706999082327457</v>
      </c>
      <c r="AN29" s="7">
        <v>33.175852077934877</v>
      </c>
      <c r="AO29" s="7">
        <v>18.290451516342788</v>
      </c>
      <c r="AP29" s="7">
        <v>21.426618642480928</v>
      </c>
      <c r="AQ29" s="7">
        <v>35.993090036457801</v>
      </c>
      <c r="AR29" s="7">
        <v>35.864535507985934</v>
      </c>
      <c r="AS29" s="7">
        <v>38.430517445326473</v>
      </c>
      <c r="AT29" s="7">
        <v>38.430517445326473</v>
      </c>
      <c r="AU29" s="7">
        <v>56.162545864203082</v>
      </c>
      <c r="AV29" s="7">
        <v>44.060782829446495</v>
      </c>
      <c r="AW29" s="7">
        <v>48.018266583748236</v>
      </c>
      <c r="AX29" s="7">
        <v>48.688351384265005</v>
      </c>
      <c r="AY29" s="7">
        <v>51.887563687924718</v>
      </c>
      <c r="AZ29" s="7">
        <v>41.111831926189424</v>
      </c>
      <c r="BA29" s="7">
        <v>40.288639407183226</v>
      </c>
      <c r="BB29" s="7">
        <v>37.916778099167196</v>
      </c>
      <c r="BC29" s="7">
        <v>38.356858903352347</v>
      </c>
      <c r="BD29" s="7">
        <v>38.16800470144711</v>
      </c>
      <c r="BE29" s="7">
        <v>38.16800470144711</v>
      </c>
      <c r="BF29" s="492">
        <f t="shared" si="67"/>
        <v>-5.2636046710428763E-2</v>
      </c>
      <c r="BG29" s="492">
        <f t="shared" si="68"/>
        <v>0</v>
      </c>
      <c r="BH29" s="4"/>
      <c r="BI29" s="13">
        <f t="shared" si="89"/>
        <v>30</v>
      </c>
      <c r="BJ29" s="13">
        <f t="shared" si="90"/>
        <v>30</v>
      </c>
      <c r="BK29" s="13">
        <f t="shared" si="70"/>
        <v>85</v>
      </c>
      <c r="BL29" s="13">
        <f t="shared" si="71"/>
        <v>80</v>
      </c>
      <c r="BM29" s="13">
        <f t="shared" si="72"/>
        <v>115</v>
      </c>
      <c r="BN29" s="13">
        <f t="shared" si="73"/>
        <v>110</v>
      </c>
      <c r="BO29" s="13">
        <f t="shared" si="74"/>
        <v>60</v>
      </c>
      <c r="BP29" s="13">
        <f t="shared" si="75"/>
        <v>60</v>
      </c>
      <c r="BQ29" s="13">
        <f t="shared" si="76"/>
        <v>110</v>
      </c>
      <c r="BR29" s="13">
        <f t="shared" si="77"/>
        <v>110</v>
      </c>
      <c r="BS29" s="13">
        <f t="shared" si="78"/>
        <v>109.41399816465491</v>
      </c>
      <c r="BT29" s="13">
        <f t="shared" si="79"/>
        <v>109.41399816465491</v>
      </c>
      <c r="BU29" s="13">
        <f t="shared" si="80"/>
        <v>51.466303594277662</v>
      </c>
      <c r="BV29" s="13">
        <f t="shared" si="81"/>
        <v>57.419708678938733</v>
      </c>
      <c r="BW29" s="13">
        <f t="shared" si="82"/>
        <v>74.295052953312407</v>
      </c>
      <c r="BX29" s="13">
        <f t="shared" si="83"/>
        <v>94.593063309529555</v>
      </c>
      <c r="BY29" s="13">
        <f t="shared" si="84"/>
        <v>92.079049413194724</v>
      </c>
      <c r="BZ29" s="13">
        <f t="shared" si="85"/>
        <v>100.57591507218973</v>
      </c>
      <c r="CA29" s="13">
        <f t="shared" si="86"/>
        <v>81.40047133337265</v>
      </c>
      <c r="CB29" s="13">
        <f t="shared" si="87"/>
        <v>76.273637002519536</v>
      </c>
      <c r="CC29" s="13">
        <f t="shared" si="88"/>
        <v>76.33600940289422</v>
      </c>
      <c r="CD29" s="492">
        <f t="shared" si="26"/>
        <v>-6.2216616777771572E-2</v>
      </c>
      <c r="CE29" s="492">
        <f t="shared" si="27"/>
        <v>8.1774519776245391E-4</v>
      </c>
      <c r="CF29" s="19"/>
      <c r="CG29" s="13">
        <f t="shared" si="31"/>
        <v>152.60964640541374</v>
      </c>
    </row>
    <row r="30" spans="1:88" x14ac:dyDescent="0.45">
      <c r="A30" s="7"/>
      <c r="B30" s="7" t="s">
        <v>10</v>
      </c>
      <c r="C30" s="7">
        <v>195</v>
      </c>
      <c r="D30" s="7">
        <v>215</v>
      </c>
      <c r="E30" s="7">
        <v>205</v>
      </c>
      <c r="F30" s="7">
        <v>195</v>
      </c>
      <c r="G30" s="7">
        <v>210</v>
      </c>
      <c r="H30" s="7">
        <v>205</v>
      </c>
      <c r="I30" s="7">
        <v>144.371088411681</v>
      </c>
      <c r="J30" s="7">
        <v>129.77199999999999</v>
      </c>
      <c r="K30" s="7">
        <v>134.92660999999998</v>
      </c>
      <c r="L30" s="7">
        <v>105.9654</v>
      </c>
      <c r="M30" s="7">
        <v>89.0715</v>
      </c>
      <c r="N30" s="7">
        <v>90.094488734659734</v>
      </c>
      <c r="O30" s="26">
        <f t="shared" si="51"/>
        <v>-0.15942845494850211</v>
      </c>
      <c r="P30" s="26">
        <f t="shared" si="51"/>
        <v>1.1485028709067757E-2</v>
      </c>
      <c r="Q30" s="27"/>
      <c r="R30" s="7">
        <v>55</v>
      </c>
      <c r="S30" s="7">
        <v>60</v>
      </c>
      <c r="T30" s="7">
        <v>60</v>
      </c>
      <c r="U30" s="7">
        <v>50</v>
      </c>
      <c r="V30" s="7">
        <v>50</v>
      </c>
      <c r="W30" s="7">
        <v>50</v>
      </c>
      <c r="X30" s="7">
        <v>50</v>
      </c>
      <c r="Y30" s="7">
        <v>50</v>
      </c>
      <c r="Z30" s="7">
        <v>50</v>
      </c>
      <c r="AA30" s="7">
        <v>50</v>
      </c>
      <c r="AB30" s="7">
        <v>55</v>
      </c>
      <c r="AC30" s="7">
        <v>50</v>
      </c>
      <c r="AD30" s="7">
        <v>50</v>
      </c>
      <c r="AE30" s="7">
        <v>65</v>
      </c>
      <c r="AF30" s="7">
        <v>55</v>
      </c>
      <c r="AG30" s="7">
        <v>50</v>
      </c>
      <c r="AH30" s="7">
        <v>50</v>
      </c>
      <c r="AI30" s="7">
        <v>55</v>
      </c>
      <c r="AJ30" s="7">
        <v>35.253865920000003</v>
      </c>
      <c r="AK30" s="7">
        <v>35.729599999999998</v>
      </c>
      <c r="AL30" s="7">
        <v>37.484800000000007</v>
      </c>
      <c r="AM30" s="7">
        <v>35.900320000000001</v>
      </c>
      <c r="AN30" s="7">
        <v>32.069000000000003</v>
      </c>
      <c r="AO30" s="7">
        <v>29.286999999999999</v>
      </c>
      <c r="AP30" s="7">
        <v>32.602000000000004</v>
      </c>
      <c r="AQ30" s="7">
        <v>35.814</v>
      </c>
      <c r="AR30" s="7">
        <v>33.107999999999997</v>
      </c>
      <c r="AS30" s="7">
        <v>35.045249999999996</v>
      </c>
      <c r="AT30" s="7">
        <v>34.968000000000004</v>
      </c>
      <c r="AU30" s="7">
        <v>31.80536</v>
      </c>
      <c r="AV30" s="7">
        <v>29.650399999999998</v>
      </c>
      <c r="AW30" s="7">
        <v>26.92</v>
      </c>
      <c r="AX30" s="7">
        <v>25.78</v>
      </c>
      <c r="AY30" s="7">
        <v>23.614999999999998</v>
      </c>
      <c r="AZ30" s="7">
        <v>22.503</v>
      </c>
      <c r="BA30" s="7">
        <v>22.591999999999999</v>
      </c>
      <c r="BB30" s="7">
        <v>22.015999999999998</v>
      </c>
      <c r="BC30" s="7">
        <v>22.2605</v>
      </c>
      <c r="BD30" s="7">
        <v>22.265000000000001</v>
      </c>
      <c r="BE30" s="7">
        <v>23.041050000000002</v>
      </c>
      <c r="BF30" s="492">
        <f t="shared" si="67"/>
        <v>1.9876504957507146E-2</v>
      </c>
      <c r="BG30" s="492">
        <f t="shared" si="68"/>
        <v>3.4855153828879493E-2</v>
      </c>
      <c r="BH30" s="4"/>
      <c r="BI30" s="13">
        <f t="shared" si="89"/>
        <v>100</v>
      </c>
      <c r="BJ30" s="13">
        <f t="shared" si="90"/>
        <v>115</v>
      </c>
      <c r="BK30" s="13">
        <f t="shared" si="70"/>
        <v>110</v>
      </c>
      <c r="BL30" s="13">
        <f t="shared" si="71"/>
        <v>100</v>
      </c>
      <c r="BM30" s="13">
        <f t="shared" si="72"/>
        <v>100</v>
      </c>
      <c r="BN30" s="13">
        <f t="shared" si="73"/>
        <v>100</v>
      </c>
      <c r="BO30" s="13">
        <f t="shared" si="74"/>
        <v>105</v>
      </c>
      <c r="BP30" s="13">
        <f t="shared" si="75"/>
        <v>115</v>
      </c>
      <c r="BQ30" s="13">
        <f t="shared" si="76"/>
        <v>105</v>
      </c>
      <c r="BR30" s="13">
        <f t="shared" si="77"/>
        <v>105</v>
      </c>
      <c r="BS30" s="13">
        <f t="shared" si="78"/>
        <v>70.98346592</v>
      </c>
      <c r="BT30" s="13">
        <f t="shared" si="79"/>
        <v>73.385120000000001</v>
      </c>
      <c r="BU30" s="13">
        <f t="shared" si="80"/>
        <v>61.356000000000002</v>
      </c>
      <c r="BV30" s="13">
        <f t="shared" si="81"/>
        <v>68.415999999999997</v>
      </c>
      <c r="BW30" s="13">
        <f t="shared" si="82"/>
        <v>68.153249999999986</v>
      </c>
      <c r="BX30" s="13">
        <f t="shared" si="83"/>
        <v>66.773359999999997</v>
      </c>
      <c r="BY30" s="13">
        <f t="shared" si="84"/>
        <v>56.570399999999999</v>
      </c>
      <c r="BZ30" s="13">
        <f t="shared" si="85"/>
        <v>49.394999999999996</v>
      </c>
      <c r="CA30" s="13">
        <f t="shared" si="86"/>
        <v>45.094999999999999</v>
      </c>
      <c r="CB30" s="13">
        <f t="shared" si="87"/>
        <v>44.276499999999999</v>
      </c>
      <c r="CC30" s="13">
        <f t="shared" si="88"/>
        <v>45.306049999999999</v>
      </c>
      <c r="CD30" s="492">
        <f t="shared" si="26"/>
        <v>4.6801197472003953E-3</v>
      </c>
      <c r="CE30" s="492">
        <f t="shared" si="27"/>
        <v>2.3252741296172941E-2</v>
      </c>
      <c r="CF30" s="19"/>
      <c r="CG30" s="13">
        <f t="shared" si="31"/>
        <v>89.582549999999998</v>
      </c>
    </row>
    <row r="31" spans="1:88" x14ac:dyDescent="0.45">
      <c r="A31" s="7"/>
      <c r="B31" s="7" t="s">
        <v>11</v>
      </c>
      <c r="C31" s="7">
        <v>180</v>
      </c>
      <c r="D31" s="7">
        <v>225</v>
      </c>
      <c r="E31" s="7">
        <v>300</v>
      </c>
      <c r="F31" s="7">
        <v>320</v>
      </c>
      <c r="G31" s="7">
        <v>260</v>
      </c>
      <c r="H31" s="7">
        <v>275</v>
      </c>
      <c r="I31" s="7">
        <v>227.60982070977292</v>
      </c>
      <c r="J31" s="7">
        <v>473.14845477097668</v>
      </c>
      <c r="K31" s="7">
        <v>752.94920636215579</v>
      </c>
      <c r="L31" s="7">
        <v>505.07847179839371</v>
      </c>
      <c r="M31" s="7">
        <v>432.14717796473047</v>
      </c>
      <c r="N31" s="7">
        <v>635.21159663616606</v>
      </c>
      <c r="O31" s="26">
        <f t="shared" si="51"/>
        <v>-0.14439596598521109</v>
      </c>
      <c r="P31" s="26">
        <f t="shared" si="51"/>
        <v>0.469896435811062</v>
      </c>
      <c r="Q31" s="27"/>
      <c r="R31" s="7">
        <v>45</v>
      </c>
      <c r="S31" s="7">
        <v>55</v>
      </c>
      <c r="T31" s="7">
        <v>55</v>
      </c>
      <c r="U31" s="7">
        <v>65</v>
      </c>
      <c r="V31" s="7">
        <v>85</v>
      </c>
      <c r="W31" s="7">
        <v>95</v>
      </c>
      <c r="X31" s="7">
        <v>90</v>
      </c>
      <c r="Y31" s="7">
        <v>110</v>
      </c>
      <c r="Z31" s="7">
        <v>85</v>
      </c>
      <c r="AA31" s="7">
        <v>40</v>
      </c>
      <c r="AB31" s="7">
        <v>60</v>
      </c>
      <c r="AC31" s="7">
        <v>70</v>
      </c>
      <c r="AD31" s="7">
        <v>65</v>
      </c>
      <c r="AE31" s="7">
        <v>55</v>
      </c>
      <c r="AF31" s="7">
        <v>70</v>
      </c>
      <c r="AG31" s="7">
        <v>65</v>
      </c>
      <c r="AH31" s="7">
        <v>70</v>
      </c>
      <c r="AI31" s="7">
        <v>70</v>
      </c>
      <c r="AJ31" s="7">
        <v>115.52785004885305</v>
      </c>
      <c r="AK31" s="7">
        <v>28.708334595919844</v>
      </c>
      <c r="AL31" s="7">
        <v>69.424871780826464</v>
      </c>
      <c r="AM31" s="7">
        <v>13.948764284173564</v>
      </c>
      <c r="AN31" s="7">
        <v>160.92805484004481</v>
      </c>
      <c r="AO31" s="7">
        <v>27.931164048002024</v>
      </c>
      <c r="AP31" s="7">
        <v>194.03720045453917</v>
      </c>
      <c r="AQ31" s="7">
        <v>90.252035428390684</v>
      </c>
      <c r="AR31" s="7">
        <v>101.62151886703029</v>
      </c>
      <c r="AS31" s="7">
        <v>373.37567627964091</v>
      </c>
      <c r="AT31" s="7">
        <v>137.747098705685</v>
      </c>
      <c r="AU31" s="7">
        <v>140.20491250979961</v>
      </c>
      <c r="AV31" s="7">
        <v>150.24931544847959</v>
      </c>
      <c r="AW31" s="7">
        <v>202.26543028514732</v>
      </c>
      <c r="AX31" s="7">
        <v>150.97169677445984</v>
      </c>
      <c r="AY31" s="7">
        <v>1.5920292903069537</v>
      </c>
      <c r="AZ31" s="7">
        <v>55.640882892976762</v>
      </c>
      <c r="BA31" s="7">
        <v>145.63840324178489</v>
      </c>
      <c r="BB31" s="7">
        <v>63.615683235856764</v>
      </c>
      <c r="BC31" s="7">
        <v>167.25220859411206</v>
      </c>
      <c r="BD31" s="7">
        <v>195.44204624212097</v>
      </c>
      <c r="BE31" s="7">
        <v>216.09904170733921</v>
      </c>
      <c r="BF31" s="492">
        <f t="shared" si="67"/>
        <v>0.48380534870721914</v>
      </c>
      <c r="BG31" s="492">
        <f t="shared" si="68"/>
        <v>0.10569371259870852</v>
      </c>
      <c r="BH31" s="4"/>
      <c r="BI31" s="13">
        <f t="shared" si="89"/>
        <v>125</v>
      </c>
      <c r="BJ31" s="13">
        <f t="shared" si="90"/>
        <v>100</v>
      </c>
      <c r="BK31" s="13">
        <f t="shared" si="70"/>
        <v>120</v>
      </c>
      <c r="BL31" s="13">
        <f t="shared" si="71"/>
        <v>180</v>
      </c>
      <c r="BM31" s="13">
        <f t="shared" si="72"/>
        <v>200</v>
      </c>
      <c r="BN31" s="13">
        <f t="shared" si="73"/>
        <v>125</v>
      </c>
      <c r="BO31" s="13">
        <f t="shared" si="74"/>
        <v>130</v>
      </c>
      <c r="BP31" s="13">
        <f t="shared" si="75"/>
        <v>120</v>
      </c>
      <c r="BQ31" s="13">
        <f t="shared" si="76"/>
        <v>135</v>
      </c>
      <c r="BR31" s="13">
        <f t="shared" si="77"/>
        <v>140</v>
      </c>
      <c r="BS31" s="13">
        <f t="shared" si="78"/>
        <v>144.23618464477289</v>
      </c>
      <c r="BT31" s="13">
        <f t="shared" si="79"/>
        <v>83.373636065000028</v>
      </c>
      <c r="BU31" s="13">
        <f t="shared" si="80"/>
        <v>188.85921888804683</v>
      </c>
      <c r="BV31" s="13">
        <f t="shared" si="81"/>
        <v>284.28923588292986</v>
      </c>
      <c r="BW31" s="13">
        <f t="shared" si="82"/>
        <v>474.99719514667117</v>
      </c>
      <c r="BX31" s="13">
        <f t="shared" si="83"/>
        <v>277.95201121548462</v>
      </c>
      <c r="BY31" s="13">
        <f t="shared" si="84"/>
        <v>352.51474573362691</v>
      </c>
      <c r="BZ31" s="13">
        <f t="shared" si="85"/>
        <v>152.5637260647668</v>
      </c>
      <c r="CA31" s="13">
        <f t="shared" si="86"/>
        <v>201.27928613476166</v>
      </c>
      <c r="CB31" s="13">
        <f t="shared" si="87"/>
        <v>230.86789182996881</v>
      </c>
      <c r="CC31" s="13">
        <f t="shared" si="88"/>
        <v>411.54108794946018</v>
      </c>
      <c r="CD31" s="492">
        <f t="shared" si="26"/>
        <v>1.044627124094244</v>
      </c>
      <c r="CE31" s="492">
        <f t="shared" si="27"/>
        <v>0.78258260465493756</v>
      </c>
      <c r="CF31" s="19"/>
      <c r="CG31" s="13">
        <f t="shared" si="31"/>
        <v>642.40897977942905</v>
      </c>
    </row>
    <row r="32" spans="1:88" x14ac:dyDescent="0.45">
      <c r="A32" s="7"/>
      <c r="B32" s="7" t="s">
        <v>58</v>
      </c>
      <c r="C32" s="7">
        <v>220</v>
      </c>
      <c r="D32" s="7">
        <v>225</v>
      </c>
      <c r="E32" s="7">
        <v>240</v>
      </c>
      <c r="F32" s="7">
        <v>235</v>
      </c>
      <c r="G32" s="7">
        <v>235</v>
      </c>
      <c r="H32" s="7">
        <v>235</v>
      </c>
      <c r="I32" s="7">
        <v>277.1999040141219</v>
      </c>
      <c r="J32" s="7">
        <v>255.60750526785944</v>
      </c>
      <c r="K32" s="7">
        <v>266.62756885822398</v>
      </c>
      <c r="L32" s="7">
        <v>277.7277872454402</v>
      </c>
      <c r="M32" s="7">
        <v>292.01237578605247</v>
      </c>
      <c r="N32" s="7">
        <v>302.993743798222</v>
      </c>
      <c r="O32" s="26">
        <f t="shared" si="51"/>
        <v>5.1433775072669885E-2</v>
      </c>
      <c r="P32" s="26">
        <f t="shared" si="51"/>
        <v>3.7605830857714073E-2</v>
      </c>
      <c r="Q32" s="27"/>
      <c r="R32" s="7">
        <v>45</v>
      </c>
      <c r="S32" s="7">
        <v>65</v>
      </c>
      <c r="T32" s="7">
        <v>50</v>
      </c>
      <c r="U32" s="7">
        <v>65</v>
      </c>
      <c r="V32" s="7">
        <v>45</v>
      </c>
      <c r="W32" s="7">
        <v>65</v>
      </c>
      <c r="X32" s="7">
        <v>50</v>
      </c>
      <c r="Y32" s="7">
        <v>70</v>
      </c>
      <c r="Z32" s="7">
        <v>45</v>
      </c>
      <c r="AA32" s="7">
        <v>75</v>
      </c>
      <c r="AB32" s="7">
        <v>55</v>
      </c>
      <c r="AC32" s="7">
        <v>70</v>
      </c>
      <c r="AD32" s="7">
        <v>45</v>
      </c>
      <c r="AE32" s="7">
        <v>70</v>
      </c>
      <c r="AF32" s="7">
        <v>55</v>
      </c>
      <c r="AG32" s="7">
        <v>70</v>
      </c>
      <c r="AH32" s="7">
        <v>45</v>
      </c>
      <c r="AI32" s="7">
        <v>70</v>
      </c>
      <c r="AJ32" s="7">
        <v>69.299976003530475</v>
      </c>
      <c r="AK32" s="7">
        <v>69.299976003530475</v>
      </c>
      <c r="AL32" s="7">
        <v>69.299976003530475</v>
      </c>
      <c r="AM32" s="7">
        <v>69.299976003530475</v>
      </c>
      <c r="AN32" s="7">
        <v>63.901876316964859</v>
      </c>
      <c r="AO32" s="7">
        <v>63.901876316964859</v>
      </c>
      <c r="AP32" s="7">
        <v>63.901876316964859</v>
      </c>
      <c r="AQ32" s="7">
        <v>63.901876316964859</v>
      </c>
      <c r="AR32" s="7">
        <v>65.345988729675184</v>
      </c>
      <c r="AS32" s="7">
        <v>66.095998522568706</v>
      </c>
      <c r="AT32" s="7">
        <v>68.504717006036572</v>
      </c>
      <c r="AU32" s="7">
        <v>66.680864599943504</v>
      </c>
      <c r="AV32" s="7">
        <v>71.299239248066286</v>
      </c>
      <c r="AW32" s="7">
        <v>68.167417789580753</v>
      </c>
      <c r="AX32" s="7">
        <v>69.130565103896586</v>
      </c>
      <c r="AY32" s="7">
        <v>69.130565103896586</v>
      </c>
      <c r="AZ32" s="7">
        <v>76.245073229815233</v>
      </c>
      <c r="BA32" s="7">
        <v>72.255111179001034</v>
      </c>
      <c r="BB32" s="7">
        <v>71.238620124776844</v>
      </c>
      <c r="BC32" s="7">
        <v>72.273571252459419</v>
      </c>
      <c r="BD32" s="7">
        <v>72.028251806964562</v>
      </c>
      <c r="BE32" s="7">
        <v>76.98849733041915</v>
      </c>
      <c r="BF32" s="492">
        <f t="shared" si="67"/>
        <v>6.5509360849115295E-2</v>
      </c>
      <c r="BG32" s="492">
        <f t="shared" si="68"/>
        <v>6.8865277151915816E-2</v>
      </c>
      <c r="BH32" s="4"/>
      <c r="BI32" s="13">
        <f t="shared" si="89"/>
        <v>115</v>
      </c>
      <c r="BJ32" s="13">
        <f t="shared" si="90"/>
        <v>110</v>
      </c>
      <c r="BK32" s="13">
        <f t="shared" si="70"/>
        <v>115</v>
      </c>
      <c r="BL32" s="13">
        <f t="shared" si="71"/>
        <v>110</v>
      </c>
      <c r="BM32" s="13">
        <f t="shared" si="72"/>
        <v>120</v>
      </c>
      <c r="BN32" s="13">
        <f t="shared" si="73"/>
        <v>120</v>
      </c>
      <c r="BO32" s="13">
        <f t="shared" si="74"/>
        <v>125</v>
      </c>
      <c r="BP32" s="13">
        <f t="shared" si="75"/>
        <v>115</v>
      </c>
      <c r="BQ32" s="13">
        <f t="shared" si="76"/>
        <v>125</v>
      </c>
      <c r="BR32" s="13">
        <f t="shared" si="77"/>
        <v>115</v>
      </c>
      <c r="BS32" s="13">
        <f>SUM(AJ32:AK32)</f>
        <v>138.59995200706095</v>
      </c>
      <c r="BT32" s="13">
        <f t="shared" si="79"/>
        <v>138.59995200706095</v>
      </c>
      <c r="BU32" s="13">
        <f t="shared" si="80"/>
        <v>127.80375263392972</v>
      </c>
      <c r="BV32" s="13">
        <f t="shared" si="81"/>
        <v>127.80375263392972</v>
      </c>
      <c r="BW32" s="13">
        <f t="shared" si="82"/>
        <v>131.44198725224391</v>
      </c>
      <c r="BX32" s="13">
        <f t="shared" si="83"/>
        <v>135.18558160598008</v>
      </c>
      <c r="BY32" s="13">
        <f t="shared" si="84"/>
        <v>139.46665703764705</v>
      </c>
      <c r="BZ32" s="13">
        <f t="shared" si="85"/>
        <v>138.26113020779317</v>
      </c>
      <c r="CA32" s="13">
        <f t="shared" si="86"/>
        <v>148.50018440881627</v>
      </c>
      <c r="CB32" s="13">
        <f>BB32+BC32</f>
        <v>143.51219137723626</v>
      </c>
      <c r="CC32" s="13">
        <f t="shared" si="88"/>
        <v>149.01674913738373</v>
      </c>
      <c r="CD32" s="492">
        <f t="shared" si="26"/>
        <v>3.4785460410295954E-3</v>
      </c>
      <c r="CE32" s="492">
        <f t="shared" si="27"/>
        <v>3.8356028901253225E-2</v>
      </c>
      <c r="CF32" s="19"/>
      <c r="CG32" s="13">
        <f t="shared" si="31"/>
        <v>292.52894051461999</v>
      </c>
    </row>
    <row r="33" spans="1:85" x14ac:dyDescent="0.45">
      <c r="A33" s="7"/>
      <c r="B33" s="7" t="s">
        <v>234</v>
      </c>
      <c r="C33" s="7" t="s">
        <v>101</v>
      </c>
      <c r="D33" s="7" t="s">
        <v>101</v>
      </c>
      <c r="E33" s="7" t="s">
        <v>101</v>
      </c>
      <c r="F33" s="7" t="s">
        <v>101</v>
      </c>
      <c r="G33" s="7" t="s">
        <v>101</v>
      </c>
      <c r="H33" s="7" t="s">
        <v>101</v>
      </c>
      <c r="I33" s="7">
        <v>29.446255744976426</v>
      </c>
      <c r="J33" s="7">
        <v>27.52083494681926</v>
      </c>
      <c r="K33" s="7">
        <v>17.11081425540527</v>
      </c>
      <c r="L33" s="7">
        <v>12.272642065034386</v>
      </c>
      <c r="M33" s="7">
        <v>28.580075496726352</v>
      </c>
      <c r="N33" s="7">
        <v>63.794579570045926</v>
      </c>
      <c r="O33" s="26">
        <f t="shared" si="51"/>
        <v>1.3287630605762537</v>
      </c>
      <c r="P33" s="26">
        <f t="shared" si="51"/>
        <v>1.2321347463673828</v>
      </c>
      <c r="Q33" s="27"/>
      <c r="R33" s="7" t="s">
        <v>101</v>
      </c>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v>7.3615639362441065</v>
      </c>
      <c r="AK33" s="7">
        <v>7.3615639362441065</v>
      </c>
      <c r="AL33" s="7">
        <v>7.3615639362441065</v>
      </c>
      <c r="AM33" s="7">
        <v>7.3615639362441065</v>
      </c>
      <c r="AN33" s="7">
        <v>6.880208736704815</v>
      </c>
      <c r="AO33" s="7">
        <v>6.880208736704815</v>
      </c>
      <c r="AP33" s="7">
        <v>6.880208736704815</v>
      </c>
      <c r="AQ33" s="7">
        <v>6.880208736704815</v>
      </c>
      <c r="AR33" s="7">
        <v>2.8888914363370439</v>
      </c>
      <c r="AS33" s="7">
        <v>4.0802753431409977</v>
      </c>
      <c r="AT33" s="7">
        <v>4.157433044395944</v>
      </c>
      <c r="AU33" s="7">
        <v>5.9842144315312851</v>
      </c>
      <c r="AV33" s="7">
        <v>3.0458435590980475</v>
      </c>
      <c r="AW33" s="7">
        <v>3.0254448703421466</v>
      </c>
      <c r="AX33" s="7">
        <v>3.0955362113937754</v>
      </c>
      <c r="AY33" s="7">
        <v>3.105926568167992</v>
      </c>
      <c r="AZ33" s="7">
        <v>4.1034045153644252</v>
      </c>
      <c r="BA33" s="7">
        <v>4.8452466163450554</v>
      </c>
      <c r="BB33" s="7">
        <v>7.4688355030173517</v>
      </c>
      <c r="BC33" s="7">
        <v>12.162588861999518</v>
      </c>
      <c r="BD33" s="7">
        <v>11.999673691562041</v>
      </c>
      <c r="BE33" s="7">
        <v>13.848438610424834</v>
      </c>
      <c r="BF33" s="492">
        <f t="shared" si="67"/>
        <v>1.8581493795812629</v>
      </c>
      <c r="BG33" s="492">
        <f t="shared" si="68"/>
        <v>0.15406793271077124</v>
      </c>
      <c r="BH33" s="4"/>
      <c r="BI33" s="13"/>
      <c r="BJ33" s="13"/>
      <c r="BK33" s="13"/>
      <c r="BL33" s="13"/>
      <c r="BM33" s="13"/>
      <c r="BN33" s="13"/>
      <c r="BO33" s="13"/>
      <c r="BP33" s="13"/>
      <c r="BQ33" s="13"/>
      <c r="BR33" s="13"/>
      <c r="BS33" s="13">
        <f>SUM(AJ33:AK33)</f>
        <v>14.723127872488213</v>
      </c>
      <c r="BT33" s="13">
        <f t="shared" si="79"/>
        <v>14.723127872488213</v>
      </c>
      <c r="BU33" s="13">
        <f t="shared" si="80"/>
        <v>13.76041747340963</v>
      </c>
      <c r="BV33" s="13">
        <f t="shared" si="81"/>
        <v>13.76041747340963</v>
      </c>
      <c r="BW33" s="13">
        <f t="shared" si="82"/>
        <v>6.9691667794780416</v>
      </c>
      <c r="BX33" s="13">
        <f t="shared" si="83"/>
        <v>10.141647475927229</v>
      </c>
      <c r="BY33" s="13">
        <f t="shared" si="84"/>
        <v>6.0712884294401945</v>
      </c>
      <c r="BZ33" s="13">
        <f t="shared" si="85"/>
        <v>6.2014627795617674</v>
      </c>
      <c r="CA33" s="13">
        <f>SUM(AZ33:BA33)</f>
        <v>8.9486511317094806</v>
      </c>
      <c r="CB33" s="13">
        <f>BB33+BC33</f>
        <v>19.631424365016869</v>
      </c>
      <c r="CC33" s="13">
        <f t="shared" si="88"/>
        <v>25.848112301986873</v>
      </c>
      <c r="CD33" s="492">
        <f t="shared" si="26"/>
        <v>1.8884925696113322</v>
      </c>
      <c r="CE33" s="492">
        <f t="shared" si="27"/>
        <v>0.31667024365527552</v>
      </c>
      <c r="CF33" s="19"/>
      <c r="CG33" s="13">
        <f t="shared" si="31"/>
        <v>45.479536667003742</v>
      </c>
    </row>
    <row r="34" spans="1:85" x14ac:dyDescent="0.45">
      <c r="A34" s="29"/>
      <c r="B34" s="29" t="s">
        <v>2</v>
      </c>
      <c r="C34" s="29">
        <v>435</v>
      </c>
      <c r="D34" s="29">
        <v>455</v>
      </c>
      <c r="E34" s="29">
        <v>445</v>
      </c>
      <c r="F34" s="29">
        <v>490</v>
      </c>
      <c r="G34" s="29">
        <v>505</v>
      </c>
      <c r="H34" s="29">
        <v>525</v>
      </c>
      <c r="I34" s="29">
        <v>555.66389277950577</v>
      </c>
      <c r="J34" s="29">
        <v>473.46119413788199</v>
      </c>
      <c r="K34" s="29">
        <v>527.76246419900872</v>
      </c>
      <c r="L34" s="29">
        <v>548.26017474928585</v>
      </c>
      <c r="M34" s="29">
        <v>570.55465352238093</v>
      </c>
      <c r="N34" s="29">
        <v>582.31382386762607</v>
      </c>
      <c r="O34" s="30">
        <f t="shared" si="51"/>
        <v>4.0664049296103233E-2</v>
      </c>
      <c r="P34" s="30">
        <f t="shared" si="51"/>
        <v>2.0610068242627788E-2</v>
      </c>
      <c r="Q34" s="27"/>
      <c r="R34" s="29">
        <v>105</v>
      </c>
      <c r="S34" s="29">
        <v>115</v>
      </c>
      <c r="T34" s="29">
        <v>110</v>
      </c>
      <c r="U34" s="29">
        <v>110</v>
      </c>
      <c r="V34" s="29">
        <v>105</v>
      </c>
      <c r="W34" s="29">
        <v>115</v>
      </c>
      <c r="X34" s="29">
        <v>115</v>
      </c>
      <c r="Y34" s="29">
        <v>120</v>
      </c>
      <c r="Z34" s="29">
        <v>120</v>
      </c>
      <c r="AA34" s="29">
        <v>130</v>
      </c>
      <c r="AB34" s="29">
        <v>125</v>
      </c>
      <c r="AC34" s="29">
        <v>125</v>
      </c>
      <c r="AD34" s="29">
        <v>125</v>
      </c>
      <c r="AE34" s="29">
        <v>125</v>
      </c>
      <c r="AF34" s="29">
        <v>130</v>
      </c>
      <c r="AG34" s="29">
        <v>130</v>
      </c>
      <c r="AH34" s="29">
        <v>130</v>
      </c>
      <c r="AI34" s="29">
        <v>135</v>
      </c>
      <c r="AJ34" s="29">
        <v>139.2163602404604</v>
      </c>
      <c r="AK34" s="29">
        <v>139.08285488686752</v>
      </c>
      <c r="AL34" s="29">
        <v>138.01481205812465</v>
      </c>
      <c r="AM34" s="29">
        <v>139.3498655940532</v>
      </c>
      <c r="AN34" s="29">
        <v>110.94372900772237</v>
      </c>
      <c r="AO34" s="29">
        <v>96.947872842940853</v>
      </c>
      <c r="AP34" s="29">
        <v>129.52794010511718</v>
      </c>
      <c r="AQ34" s="29">
        <v>136.04165218210159</v>
      </c>
      <c r="AR34" s="29">
        <v>136.65758712899321</v>
      </c>
      <c r="AS34" s="29">
        <v>125.46024736618071</v>
      </c>
      <c r="AT34" s="29">
        <v>125.274756081221</v>
      </c>
      <c r="AU34" s="29">
        <v>140.36987362261382</v>
      </c>
      <c r="AV34" s="29">
        <v>138.72838741305819</v>
      </c>
      <c r="AW34" s="29">
        <v>143.10368684897847</v>
      </c>
      <c r="AX34" s="29">
        <v>134.74215306543977</v>
      </c>
      <c r="AY34" s="29">
        <v>131.68594742180937</v>
      </c>
      <c r="AZ34" s="29">
        <v>137.25791075619142</v>
      </c>
      <c r="BA34" s="29">
        <v>144.74591075619142</v>
      </c>
      <c r="BB34" s="29">
        <v>138.85688675619139</v>
      </c>
      <c r="BC34" s="29">
        <v>149.69417761288759</v>
      </c>
      <c r="BD34" s="29">
        <v>141.75899213674981</v>
      </c>
      <c r="BE34" s="29">
        <v>147.87894245021403</v>
      </c>
      <c r="BF34" s="612">
        <f t="shared" si="67"/>
        <v>2.1645044600257179E-2</v>
      </c>
      <c r="BG34" s="612">
        <f t="shared" si="68"/>
        <v>4.3171513998635946E-2</v>
      </c>
      <c r="BH34" s="4"/>
      <c r="BI34" s="29">
        <f t="shared" ref="BI34" si="91">D34-BJ34</f>
        <v>235</v>
      </c>
      <c r="BJ34" s="29">
        <f t="shared" ref="BJ34" si="92">SUM(R34:S34)</f>
        <v>220</v>
      </c>
      <c r="BK34" s="29">
        <f t="shared" ref="BK34" si="93">SUM(T34:U34)</f>
        <v>220</v>
      </c>
      <c r="BL34" s="29">
        <f t="shared" ref="BL34" si="94">SUM(V34:W34)</f>
        <v>220</v>
      </c>
      <c r="BM34" s="29">
        <f t="shared" ref="BM34" si="95">SUM(X34:Y34)</f>
        <v>235</v>
      </c>
      <c r="BN34" s="29">
        <f t="shared" ref="BN34" si="96">SUM(Z34:AA34)</f>
        <v>250</v>
      </c>
      <c r="BO34" s="29">
        <f t="shared" ref="BO34" si="97">SUM(AB34:AC34)</f>
        <v>250</v>
      </c>
      <c r="BP34" s="29">
        <f t="shared" ref="BP34" si="98">SUM(AD34:AE34)</f>
        <v>250</v>
      </c>
      <c r="BQ34" s="29">
        <f t="shared" ref="BQ34" si="99">SUM(AF34:AG34)</f>
        <v>260</v>
      </c>
      <c r="BR34" s="29">
        <f t="shared" ref="BR34" si="100">SUM(AH34:AI34)</f>
        <v>265</v>
      </c>
      <c r="BS34" s="29">
        <f t="shared" ref="BS34" si="101">SUM(AJ34:AK34)</f>
        <v>278.2992151273279</v>
      </c>
      <c r="BT34" s="29">
        <f t="shared" si="79"/>
        <v>277.36467765217787</v>
      </c>
      <c r="BU34" s="29">
        <f t="shared" si="80"/>
        <v>207.89160185066322</v>
      </c>
      <c r="BV34" s="29">
        <f t="shared" si="81"/>
        <v>265.56959228721877</v>
      </c>
      <c r="BW34" s="29">
        <f t="shared" si="82"/>
        <v>262.11783449517395</v>
      </c>
      <c r="BX34" s="29">
        <f t="shared" si="83"/>
        <v>265.64462970383482</v>
      </c>
      <c r="BY34" s="29">
        <f t="shared" si="84"/>
        <v>281.83207426203666</v>
      </c>
      <c r="BZ34" s="29">
        <f t="shared" si="85"/>
        <v>266.42810048724914</v>
      </c>
      <c r="CA34" s="29">
        <f t="shared" ref="CA34" si="102">SUM(AZ34:BA34)</f>
        <v>282.00382151238284</v>
      </c>
      <c r="CB34" s="29">
        <f t="shared" ref="CB34" si="103">BB34+BC34</f>
        <v>288.55106436907897</v>
      </c>
      <c r="CC34" s="29">
        <f t="shared" si="88"/>
        <v>289.63793458696387</v>
      </c>
      <c r="CD34" s="545">
        <f t="shared" si="26"/>
        <v>2.7070956108464772E-2</v>
      </c>
      <c r="CE34" s="545">
        <f t="shared" si="27"/>
        <v>3.7666477517985797E-3</v>
      </c>
      <c r="CF34" s="19"/>
      <c r="CG34" s="611">
        <f t="shared" si="31"/>
        <v>578.18899895604284</v>
      </c>
    </row>
    <row r="35" spans="1:85" x14ac:dyDescent="0.45">
      <c r="A35" s="37"/>
      <c r="B35" s="37"/>
      <c r="C35" s="37"/>
      <c r="D35" s="37"/>
      <c r="E35" s="37"/>
      <c r="F35" s="37"/>
      <c r="G35" s="37"/>
      <c r="H35" s="37"/>
      <c r="I35" s="558"/>
      <c r="J35" s="37"/>
      <c r="K35" s="37"/>
      <c r="L35" s="37"/>
      <c r="M35" s="37"/>
      <c r="N35" s="37"/>
      <c r="O35" s="285"/>
      <c r="P35" s="539"/>
      <c r="Q35" s="27"/>
      <c r="R35" s="544"/>
      <c r="S35" s="544"/>
      <c r="T35" s="544"/>
      <c r="U35" s="544"/>
      <c r="V35" s="544"/>
      <c r="W35" s="544"/>
      <c r="X35" s="544"/>
      <c r="Y35" s="544"/>
      <c r="Z35" s="544"/>
      <c r="AA35" s="544"/>
      <c r="AB35" s="544"/>
      <c r="AC35" s="544"/>
      <c r="AD35" s="544"/>
      <c r="AE35" s="544"/>
      <c r="AF35" s="544"/>
      <c r="AG35" s="544"/>
      <c r="AH35" s="544"/>
      <c r="AI35" s="544"/>
      <c r="AJ35" s="570"/>
      <c r="AK35" s="570"/>
      <c r="AL35" s="570"/>
      <c r="AM35" s="570"/>
      <c r="AN35" s="555"/>
      <c r="AO35" s="570"/>
      <c r="AP35" s="570"/>
      <c r="AQ35" s="570"/>
      <c r="AR35" s="570"/>
      <c r="AS35" s="570"/>
      <c r="AT35" s="570"/>
      <c r="AU35" s="570"/>
      <c r="AV35" s="570"/>
      <c r="AW35" s="570"/>
      <c r="AX35" s="570"/>
      <c r="AY35" s="570"/>
      <c r="AZ35" s="570"/>
      <c r="BA35" s="570"/>
      <c r="BB35" s="570"/>
      <c r="BC35" s="570"/>
      <c r="BD35" s="570"/>
      <c r="BE35" s="570"/>
      <c r="BF35" s="492"/>
      <c r="BG35" s="492"/>
      <c r="BH35" s="4"/>
      <c r="BI35" s="37"/>
      <c r="BJ35" s="37"/>
      <c r="BK35" s="37"/>
      <c r="BL35" s="37"/>
      <c r="BM35" s="37"/>
      <c r="BN35" s="37"/>
      <c r="BO35" s="37"/>
      <c r="BP35" s="37"/>
      <c r="BQ35" s="37"/>
      <c r="BR35" s="37"/>
      <c r="BS35" s="37"/>
      <c r="BT35" s="37"/>
      <c r="BU35" s="37"/>
      <c r="BV35" s="37"/>
      <c r="BW35" s="37"/>
      <c r="BX35" s="37"/>
      <c r="BY35" s="37"/>
      <c r="BZ35" s="37"/>
      <c r="CA35" s="37"/>
      <c r="CB35" s="37"/>
      <c r="CC35" s="37"/>
      <c r="CD35" s="492"/>
      <c r="CE35" s="492"/>
      <c r="CF35" s="19"/>
      <c r="CG35" s="13"/>
    </row>
    <row r="36" spans="1:85" x14ac:dyDescent="0.45">
      <c r="A36" s="36" t="s">
        <v>3</v>
      </c>
      <c r="B36" s="9"/>
      <c r="C36" s="554">
        <v>935</v>
      </c>
      <c r="D36" s="554">
        <v>150</v>
      </c>
      <c r="E36" s="554">
        <v>305</v>
      </c>
      <c r="F36" s="554">
        <v>535</v>
      </c>
      <c r="G36" s="554">
        <v>275</v>
      </c>
      <c r="H36" s="554">
        <v>15</v>
      </c>
      <c r="I36" s="554">
        <f>SUM(I37:I40)</f>
        <v>1264.4061282023472</v>
      </c>
      <c r="J36" s="554">
        <f>SUM(J37:J40)</f>
        <v>1581.8788029818002</v>
      </c>
      <c r="K36" s="554">
        <f>SUM(K37:K40)</f>
        <v>-3.3795208768819407</v>
      </c>
      <c r="L36" s="554">
        <f t="shared" ref="L36:N36" si="104">SUM(L37:L40)</f>
        <v>-516.04345805216258</v>
      </c>
      <c r="M36" s="554">
        <f t="shared" si="104"/>
        <v>451.49057642953676</v>
      </c>
      <c r="N36" s="554">
        <f t="shared" si="104"/>
        <v>517.27668459666188</v>
      </c>
      <c r="O36" s="492" t="str">
        <f t="shared" si="51"/>
        <v>N/A</v>
      </c>
      <c r="P36" s="492">
        <f t="shared" si="51"/>
        <v>0.14570870711715123</v>
      </c>
      <c r="Q36" s="27"/>
      <c r="R36" s="554">
        <v>-175</v>
      </c>
      <c r="S36" s="554">
        <v>0</v>
      </c>
      <c r="T36" s="554">
        <v>-10</v>
      </c>
      <c r="U36" s="554">
        <v>115</v>
      </c>
      <c r="V36" s="554">
        <v>285</v>
      </c>
      <c r="W36" s="554">
        <v>-95</v>
      </c>
      <c r="X36" s="554">
        <v>165</v>
      </c>
      <c r="Y36" s="554">
        <v>95</v>
      </c>
      <c r="Z36" s="554">
        <v>50</v>
      </c>
      <c r="AA36" s="554">
        <v>225</v>
      </c>
      <c r="AB36" s="554">
        <v>80</v>
      </c>
      <c r="AC36" s="554">
        <v>105</v>
      </c>
      <c r="AD36" s="554">
        <v>-10</v>
      </c>
      <c r="AE36" s="554">
        <v>100</v>
      </c>
      <c r="AF36" s="554">
        <v>60</v>
      </c>
      <c r="AG36" s="554">
        <v>-55</v>
      </c>
      <c r="AH36" s="554">
        <v>65</v>
      </c>
      <c r="AI36" s="554">
        <v>-65</v>
      </c>
      <c r="AJ36" s="554">
        <f t="shared" ref="AJ36:AZ36" si="105">SUM(AJ37:AJ40)</f>
        <v>796.95205745791668</v>
      </c>
      <c r="AK36" s="554">
        <f t="shared" si="105"/>
        <v>129.8081729769149</v>
      </c>
      <c r="AL36" s="554">
        <f t="shared" si="105"/>
        <v>254.06671938524448</v>
      </c>
      <c r="AM36" s="554">
        <f t="shared" si="105"/>
        <v>83.579178382271337</v>
      </c>
      <c r="AN36" s="554">
        <f t="shared" si="105"/>
        <v>86.459138939972348</v>
      </c>
      <c r="AO36" s="554">
        <f t="shared" si="105"/>
        <v>399.81634329126069</v>
      </c>
      <c r="AP36" s="554">
        <f t="shared" si="105"/>
        <v>968.38281687299491</v>
      </c>
      <c r="AQ36" s="554">
        <f t="shared" si="105"/>
        <v>131.15882323069945</v>
      </c>
      <c r="AR36" s="554">
        <f t="shared" si="105"/>
        <v>165.86204719937064</v>
      </c>
      <c r="AS36" s="554">
        <f t="shared" si="105"/>
        <v>202.51152508666777</v>
      </c>
      <c r="AT36" s="554">
        <f t="shared" si="105"/>
        <v>-264.48148720743063</v>
      </c>
      <c r="AU36" s="554">
        <f t="shared" si="105"/>
        <v>-107.27160595548966</v>
      </c>
      <c r="AV36" s="554">
        <f t="shared" si="105"/>
        <v>-132.29869810878307</v>
      </c>
      <c r="AW36" s="554">
        <f t="shared" si="105"/>
        <v>-127.67319301582585</v>
      </c>
      <c r="AX36" s="554">
        <f t="shared" si="105"/>
        <v>-226.0753931596185</v>
      </c>
      <c r="AY36" s="554">
        <f t="shared" si="105"/>
        <v>-29.996173767935076</v>
      </c>
      <c r="AZ36" s="554">
        <f t="shared" si="105"/>
        <v>228.67721131209757</v>
      </c>
      <c r="BA36" s="554">
        <f>SUM(BA37:BA40)</f>
        <v>195.22253229683579</v>
      </c>
      <c r="BB36" s="554">
        <f>SUM(BB37:BB40)</f>
        <v>50.193750756481073</v>
      </c>
      <c r="BC36" s="554">
        <f>SUM(BC37:BC40)</f>
        <v>-22.60291793587762</v>
      </c>
      <c r="BD36" s="554">
        <f>SUM(BD37:BD40)</f>
        <v>117.35618037677607</v>
      </c>
      <c r="BE36" s="554">
        <f>SUM(BE37:BE40)</f>
        <v>462.20067660417243</v>
      </c>
      <c r="BF36" s="492">
        <f t="shared" ref="BF36:BF40" si="106">IF(ISERROR(BE36/BA36),"N/A",IF(BA36&lt;0,"N/A",IF(BE36&lt;0,"N/A",IF(BE36/BA36-1&gt;300%,"&gt;±300%",IF(BE36/BA36-1&lt;-300%,"&gt;±300%",BE36/BA36-1)))))</f>
        <v>1.3675580434608667</v>
      </c>
      <c r="BG36" s="492">
        <f t="shared" ref="BG36:BG40" si="107">IF(ISERROR(BE36/BD36),"N/A",IF(BD36&lt;0,"N/A",IF(BE36&lt;0,"N/A",IF(BE36/BD36-1&gt;300%,"&gt;±300%",IF(BE36/BD36-1&lt;-300%,"&gt;±300%",BE36/BD36-1)))))</f>
        <v>2.9384434217291431</v>
      </c>
      <c r="BH36" s="4"/>
      <c r="BI36" s="9">
        <f t="shared" ref="BI36:BJ36" si="108">SUM(BI37:BI40)</f>
        <v>325</v>
      </c>
      <c r="BJ36" s="9">
        <f t="shared" si="108"/>
        <v>-175</v>
      </c>
      <c r="BK36" s="9">
        <f>SUM(T36:U36)</f>
        <v>105</v>
      </c>
      <c r="BL36" s="9">
        <f>SUM(V36:W36)</f>
        <v>190</v>
      </c>
      <c r="BM36" s="9">
        <f>SUM(X36:Y36)</f>
        <v>260</v>
      </c>
      <c r="BN36" s="9">
        <f>SUM(Z36:AA36)</f>
        <v>275</v>
      </c>
      <c r="BO36" s="9">
        <f>SUM(AB36:AC36)</f>
        <v>185</v>
      </c>
      <c r="BP36" s="9">
        <f>SUM(AD36:AE36)</f>
        <v>90</v>
      </c>
      <c r="BQ36" s="9">
        <f>SUM(AF36:AG36)</f>
        <v>5</v>
      </c>
      <c r="BR36" s="9">
        <f>SUM(AH36:AI36)</f>
        <v>0</v>
      </c>
      <c r="BS36" s="9">
        <f>SUM(AJ36:AK36)</f>
        <v>926.76023043483156</v>
      </c>
      <c r="BT36" s="9">
        <f>SUM(AL36:AM36)</f>
        <v>337.64589776751581</v>
      </c>
      <c r="BU36" s="9">
        <f>SUM(AN36:AO36)</f>
        <v>486.27548223123301</v>
      </c>
      <c r="BV36" s="9">
        <f>SUM(AP36:AQ36)</f>
        <v>1099.5416401036944</v>
      </c>
      <c r="BW36" s="9">
        <f>SUM(AR36:AS36)</f>
        <v>368.37357228603844</v>
      </c>
      <c r="BX36" s="9">
        <f>SUM(AT36:AU36)</f>
        <v>-371.75309316292032</v>
      </c>
      <c r="BY36" s="9">
        <f>SUM(AV36:AW36)</f>
        <v>-259.97189112460893</v>
      </c>
      <c r="BZ36" s="9">
        <f t="shared" ref="BZ36:BZ40" si="109">SUM(AX36:AY36)</f>
        <v>-256.07156692755359</v>
      </c>
      <c r="CA36" s="9">
        <f t="shared" ref="CA36:CA40" si="110">SUM(AZ36:BA36)</f>
        <v>423.89974360893336</v>
      </c>
      <c r="CB36" s="9">
        <f t="shared" ref="CB36:CB40" si="111">BB36+BC36</f>
        <v>27.590832820603453</v>
      </c>
      <c r="CC36" s="9">
        <f t="shared" ref="CC36:CC40" si="112">BD36+BE36</f>
        <v>579.55685698094851</v>
      </c>
      <c r="CD36" s="492">
        <f t="shared" si="26"/>
        <v>0.36720265987142442</v>
      </c>
      <c r="CE36" s="492" t="str">
        <f t="shared" si="27"/>
        <v>&gt;±300%</v>
      </c>
      <c r="CF36" s="19"/>
      <c r="CG36" s="36">
        <f t="shared" si="31"/>
        <v>607.14768980155191</v>
      </c>
    </row>
    <row r="37" spans="1:85" x14ac:dyDescent="0.45">
      <c r="A37" s="7"/>
      <c r="B37" s="7" t="s">
        <v>42</v>
      </c>
      <c r="C37" s="7">
        <v>-5</v>
      </c>
      <c r="D37" s="7">
        <v>50</v>
      </c>
      <c r="E37" s="7">
        <v>525</v>
      </c>
      <c r="F37" s="7">
        <v>460</v>
      </c>
      <c r="G37" s="7">
        <v>215</v>
      </c>
      <c r="H37" s="7">
        <v>280</v>
      </c>
      <c r="I37" s="556">
        <v>277.62433239024546</v>
      </c>
      <c r="J37" s="556">
        <v>593.3185058112432</v>
      </c>
      <c r="K37" s="556">
        <v>349.3966864581156</v>
      </c>
      <c r="L37" s="556">
        <v>259.05262402515018</v>
      </c>
      <c r="M37" s="556">
        <v>322.57486945228976</v>
      </c>
      <c r="N37" s="556">
        <v>179.71059570777294</v>
      </c>
      <c r="O37" s="26">
        <f t="shared" si="51"/>
        <v>0.24520981274048981</v>
      </c>
      <c r="P37" s="26">
        <f t="shared" si="51"/>
        <v>-0.44288717836913538</v>
      </c>
      <c r="Q37" s="27"/>
      <c r="R37" s="556">
        <v>15</v>
      </c>
      <c r="S37" s="556">
        <v>40</v>
      </c>
      <c r="T37" s="556">
        <v>45</v>
      </c>
      <c r="U37" s="556">
        <v>75</v>
      </c>
      <c r="V37" s="556">
        <v>180</v>
      </c>
      <c r="W37" s="556">
        <v>220</v>
      </c>
      <c r="X37" s="556">
        <v>150</v>
      </c>
      <c r="Y37" s="556">
        <v>115</v>
      </c>
      <c r="Z37" s="556">
        <v>80</v>
      </c>
      <c r="AA37" s="556">
        <v>115</v>
      </c>
      <c r="AB37" s="556">
        <v>30</v>
      </c>
      <c r="AC37" s="556">
        <v>75</v>
      </c>
      <c r="AD37" s="556">
        <v>45</v>
      </c>
      <c r="AE37" s="556">
        <v>65</v>
      </c>
      <c r="AF37" s="556">
        <v>85</v>
      </c>
      <c r="AG37" s="556">
        <v>70</v>
      </c>
      <c r="AH37" s="556">
        <v>70</v>
      </c>
      <c r="AI37" s="556">
        <v>50</v>
      </c>
      <c r="AJ37" s="556">
        <v>109.27647535723891</v>
      </c>
      <c r="AK37" s="556">
        <v>88.297372844297456</v>
      </c>
      <c r="AL37" s="556">
        <v>52.620704983374424</v>
      </c>
      <c r="AM37" s="556">
        <v>27.429779205334683</v>
      </c>
      <c r="AN37" s="556">
        <v>309.41218174580774</v>
      </c>
      <c r="AO37" s="556">
        <v>131.11869580663716</v>
      </c>
      <c r="AP37" s="556">
        <v>97.737661461344302</v>
      </c>
      <c r="AQ37" s="556">
        <v>55.049966797453891</v>
      </c>
      <c r="AR37" s="556">
        <v>25.360804397888757</v>
      </c>
      <c r="AS37" s="556">
        <v>112.80482379016719</v>
      </c>
      <c r="AT37" s="556">
        <v>115.12969481982344</v>
      </c>
      <c r="AU37" s="556">
        <v>96.101363450236178</v>
      </c>
      <c r="AV37" s="556">
        <v>69.349104578281242</v>
      </c>
      <c r="AW37" s="556">
        <v>84.482626008354586</v>
      </c>
      <c r="AX37" s="556">
        <v>102.78472906456042</v>
      </c>
      <c r="AY37" s="556">
        <v>2.4361643739538952</v>
      </c>
      <c r="AZ37" s="556">
        <v>128.43224093328337</v>
      </c>
      <c r="BA37" s="556">
        <v>46.831806746924414</v>
      </c>
      <c r="BB37" s="556">
        <v>86.125332623654003</v>
      </c>
      <c r="BC37" s="556">
        <v>61.185489148427962</v>
      </c>
      <c r="BD37" s="556">
        <v>64.380423588546407</v>
      </c>
      <c r="BE37" s="556">
        <v>17.389218691767567</v>
      </c>
      <c r="BF37" s="492">
        <f t="shared" si="106"/>
        <v>-0.62868785341258326</v>
      </c>
      <c r="BG37" s="492">
        <f t="shared" si="107"/>
        <v>-0.72989897048671804</v>
      </c>
      <c r="BH37" s="4"/>
      <c r="BI37" s="13">
        <f>D37-BJ37</f>
        <v>-5</v>
      </c>
      <c r="BJ37" s="13">
        <f>SUM(R37:S37)</f>
        <v>55</v>
      </c>
      <c r="BK37" s="13">
        <f>SUM(T37:U37)</f>
        <v>120</v>
      </c>
      <c r="BL37" s="13">
        <f>SUM(V37:W37)</f>
        <v>400</v>
      </c>
      <c r="BM37" s="13">
        <f>SUM(X37:Y37)</f>
        <v>265</v>
      </c>
      <c r="BN37" s="13">
        <f>SUM(Z37:AA37)</f>
        <v>195</v>
      </c>
      <c r="BO37" s="13">
        <f>SUM(AB37:AC37)</f>
        <v>105</v>
      </c>
      <c r="BP37" s="13">
        <f>SUM(AD37:AE37)</f>
        <v>110</v>
      </c>
      <c r="BQ37" s="13">
        <f>SUM(AF37:AG37)</f>
        <v>155</v>
      </c>
      <c r="BR37" s="13">
        <f>SUM(AH37:AI37)</f>
        <v>120</v>
      </c>
      <c r="BS37" s="13">
        <f>SUM(AJ37:AK37)</f>
        <v>197.57384820153635</v>
      </c>
      <c r="BT37" s="13">
        <f>SUM(AL37:AM37)</f>
        <v>80.050484188709106</v>
      </c>
      <c r="BU37" s="13">
        <f>SUM(AN37:AO37)</f>
        <v>440.53087755244491</v>
      </c>
      <c r="BV37" s="13">
        <f>SUM(AP37:AQ37)</f>
        <v>152.78762825879818</v>
      </c>
      <c r="BW37" s="13">
        <f>SUM(AR37:AS37)</f>
        <v>138.16562818805596</v>
      </c>
      <c r="BX37" s="13">
        <f>SUM(AT37:AU37)</f>
        <v>211.23105827005963</v>
      </c>
      <c r="BY37" s="13">
        <f>SUM(AV37:AW37)</f>
        <v>153.83173058663584</v>
      </c>
      <c r="BZ37" s="13">
        <f t="shared" si="109"/>
        <v>105.22089343851432</v>
      </c>
      <c r="CA37" s="13">
        <f t="shared" si="110"/>
        <v>175.2640476802078</v>
      </c>
      <c r="CB37" s="13">
        <f t="shared" si="111"/>
        <v>147.31082177208197</v>
      </c>
      <c r="CC37" s="13">
        <f t="shared" si="112"/>
        <v>81.769642280313974</v>
      </c>
      <c r="CD37" s="492">
        <f t="shared" si="26"/>
        <v>-0.53344885409976728</v>
      </c>
      <c r="CE37" s="492">
        <f t="shared" si="27"/>
        <v>-0.4449176150355928</v>
      </c>
      <c r="CF37" s="19"/>
      <c r="CG37" s="13">
        <f t="shared" si="31"/>
        <v>229.08046405239594</v>
      </c>
    </row>
    <row r="38" spans="1:85" x14ac:dyDescent="0.45">
      <c r="A38" s="7"/>
      <c r="B38" s="7" t="s">
        <v>245</v>
      </c>
      <c r="C38" s="7" t="s">
        <v>101</v>
      </c>
      <c r="D38" s="7" t="s">
        <v>101</v>
      </c>
      <c r="E38" s="7" t="s">
        <v>101</v>
      </c>
      <c r="F38" s="7" t="s">
        <v>101</v>
      </c>
      <c r="G38" s="7" t="s">
        <v>101</v>
      </c>
      <c r="H38" s="7" t="s">
        <v>101</v>
      </c>
      <c r="I38" s="556">
        <v>16.352667609754526</v>
      </c>
      <c r="J38" s="556">
        <v>22.930494188756892</v>
      </c>
      <c r="K38" s="556">
        <v>26.8688135418844</v>
      </c>
      <c r="L38" s="556">
        <v>90.028654572636526</v>
      </c>
      <c r="M38" s="556">
        <v>133.97577777777778</v>
      </c>
      <c r="N38" s="556">
        <v>187.56608888888888</v>
      </c>
      <c r="O38" s="26">
        <f t="shared" si="51"/>
        <v>0.48814595101700675</v>
      </c>
      <c r="P38" s="26">
        <f t="shared" si="51"/>
        <v>0.39999999999999991</v>
      </c>
      <c r="Q38" s="27"/>
      <c r="R38" s="7" t="s">
        <v>101</v>
      </c>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556">
        <v>4.0881669024386316</v>
      </c>
      <c r="AK38" s="556">
        <v>4.0881669024386316</v>
      </c>
      <c r="AL38" s="556">
        <v>4.0881669024386316</v>
      </c>
      <c r="AM38" s="556">
        <v>4.0881669024386316</v>
      </c>
      <c r="AN38" s="556">
        <v>13.4344067709422</v>
      </c>
      <c r="AO38" s="556">
        <v>6.7172033854711</v>
      </c>
      <c r="AP38" s="556">
        <v>3.35860169273555</v>
      </c>
      <c r="AQ38" s="556">
        <v>3.35860169273555</v>
      </c>
      <c r="AR38" s="556">
        <v>6.7172033854711</v>
      </c>
      <c r="AS38" s="556">
        <v>6.7172033854711</v>
      </c>
      <c r="AT38" s="556">
        <v>6.7172033854711</v>
      </c>
      <c r="AU38" s="556">
        <v>6.7172033854711</v>
      </c>
      <c r="AV38" s="556">
        <v>22.507163643159132</v>
      </c>
      <c r="AW38" s="556">
        <v>22.507163643159132</v>
      </c>
      <c r="AX38" s="556">
        <v>22.507163643159132</v>
      </c>
      <c r="AY38" s="556">
        <v>22.507163643159132</v>
      </c>
      <c r="AZ38" s="556">
        <v>30.814428888888891</v>
      </c>
      <c r="BA38" s="556">
        <v>20.096366666666665</v>
      </c>
      <c r="BB38" s="556">
        <v>34.833702222222222</v>
      </c>
      <c r="BC38" s="556">
        <v>48.231279999999998</v>
      </c>
      <c r="BD38" s="556">
        <v>53.338000000000001</v>
      </c>
      <c r="BE38" s="556">
        <v>40.766911247930295</v>
      </c>
      <c r="BF38" s="492">
        <f t="shared" si="106"/>
        <v>1.0285712300198693</v>
      </c>
      <c r="BG38" s="492">
        <f t="shared" si="107"/>
        <v>-0.23568729146330392</v>
      </c>
      <c r="BH38" s="4"/>
      <c r="BI38" s="7" t="s">
        <v>101</v>
      </c>
      <c r="BJ38" s="7" t="s">
        <v>101</v>
      </c>
      <c r="BK38" s="7" t="s">
        <v>101</v>
      </c>
      <c r="BL38" s="7" t="s">
        <v>101</v>
      </c>
      <c r="BM38" s="7" t="s">
        <v>101</v>
      </c>
      <c r="BN38" s="7" t="s">
        <v>101</v>
      </c>
      <c r="BO38" s="7" t="s">
        <v>101</v>
      </c>
      <c r="BP38" s="7" t="s">
        <v>101</v>
      </c>
      <c r="BQ38" s="7" t="s">
        <v>101</v>
      </c>
      <c r="BR38" s="7" t="s">
        <v>101</v>
      </c>
      <c r="BS38" s="13">
        <f>SUM(AJ38:AK38)</f>
        <v>8.1763338048772631</v>
      </c>
      <c r="BT38" s="13">
        <f>SUM(AL38:AM38)</f>
        <v>8.1763338048772631</v>
      </c>
      <c r="BU38" s="13">
        <f>SUM(AN38:AO38)</f>
        <v>20.151610156413298</v>
      </c>
      <c r="BV38" s="13">
        <f>SUM(AP38:AQ38)</f>
        <v>6.7172033854711</v>
      </c>
      <c r="BW38" s="13">
        <f>SUM(AR38:AS38)</f>
        <v>13.4344067709422</v>
      </c>
      <c r="BX38" s="13">
        <f>SUM(AT38:AU38)</f>
        <v>13.4344067709422</v>
      </c>
      <c r="BY38" s="13">
        <f>SUM(AV38:AW38)</f>
        <v>45.014327286318263</v>
      </c>
      <c r="BZ38" s="13">
        <f t="shared" si="109"/>
        <v>45.014327286318263</v>
      </c>
      <c r="CA38" s="13">
        <f t="shared" si="110"/>
        <v>50.910795555555552</v>
      </c>
      <c r="CB38" s="13">
        <f t="shared" si="111"/>
        <v>83.064982222222227</v>
      </c>
      <c r="CC38" s="13">
        <f t="shared" si="112"/>
        <v>94.104911247930289</v>
      </c>
      <c r="CD38" s="492">
        <f t="shared" si="26"/>
        <v>0.8484274351053871</v>
      </c>
      <c r="CE38" s="492">
        <f t="shared" si="27"/>
        <v>0.13290713764523709</v>
      </c>
      <c r="CF38" s="19"/>
      <c r="CG38" s="13">
        <f t="shared" ref="CG38" si="113">SUM(BB38:BE38)</f>
        <v>177.16989347015252</v>
      </c>
    </row>
    <row r="39" spans="1:85" x14ac:dyDescent="0.45">
      <c r="A39" s="7"/>
      <c r="B39" s="7" t="s">
        <v>43</v>
      </c>
      <c r="C39" s="7">
        <v>905</v>
      </c>
      <c r="D39" s="7">
        <v>215</v>
      </c>
      <c r="E39" s="7">
        <v>-240</v>
      </c>
      <c r="F39" s="7">
        <v>-10</v>
      </c>
      <c r="G39" s="7">
        <v>105</v>
      </c>
      <c r="H39" s="7">
        <v>-245</v>
      </c>
      <c r="I39" s="556">
        <v>990.64359446820163</v>
      </c>
      <c r="J39" s="556">
        <v>507.24591859579829</v>
      </c>
      <c r="K39" s="556">
        <v>-241.04985259999987</v>
      </c>
      <c r="L39" s="556">
        <v>-557.63930619999985</v>
      </c>
      <c r="M39" s="556">
        <v>-19.559389800000247</v>
      </c>
      <c r="N39" s="556">
        <v>150</v>
      </c>
      <c r="O39" s="26" t="str">
        <f t="shared" si="51"/>
        <v>N/A</v>
      </c>
      <c r="P39" s="26" t="str">
        <f t="shared" si="51"/>
        <v>N/A</v>
      </c>
      <c r="Q39" s="27"/>
      <c r="R39" s="556">
        <v>-95</v>
      </c>
      <c r="S39" s="556">
        <v>-30</v>
      </c>
      <c r="T39" s="556">
        <v>-50</v>
      </c>
      <c r="U39" s="556">
        <v>45</v>
      </c>
      <c r="V39" s="556">
        <v>110</v>
      </c>
      <c r="W39" s="556">
        <v>-345</v>
      </c>
      <c r="X39" s="556">
        <v>-25</v>
      </c>
      <c r="Y39" s="556">
        <v>-15</v>
      </c>
      <c r="Z39" s="556">
        <v>-85</v>
      </c>
      <c r="AA39" s="556">
        <v>115</v>
      </c>
      <c r="AB39" s="556">
        <v>60</v>
      </c>
      <c r="AC39" s="556">
        <v>30</v>
      </c>
      <c r="AD39" s="556">
        <v>-40</v>
      </c>
      <c r="AE39" s="556">
        <v>55</v>
      </c>
      <c r="AF39" s="556">
        <v>-15</v>
      </c>
      <c r="AG39" s="556">
        <v>-125</v>
      </c>
      <c r="AH39" s="556">
        <v>5</v>
      </c>
      <c r="AI39" s="556">
        <v>-115</v>
      </c>
      <c r="AJ39" s="556">
        <v>687.30098297999996</v>
      </c>
      <c r="AK39" s="556">
        <v>50.292620819999897</v>
      </c>
      <c r="AL39" s="556">
        <v>207.01584164799993</v>
      </c>
      <c r="AM39" s="556">
        <v>46.03414902020188</v>
      </c>
      <c r="AN39" s="556">
        <v>-215.94544478631991</v>
      </c>
      <c r="AO39" s="556">
        <v>123.8353253826093</v>
      </c>
      <c r="AP39" s="556">
        <v>525.73442329950888</v>
      </c>
      <c r="AQ39" s="556">
        <v>73.621614700000109</v>
      </c>
      <c r="AR39" s="556">
        <v>100.38166739999974</v>
      </c>
      <c r="AS39" s="556">
        <v>33.979730200000191</v>
      </c>
      <c r="AT39" s="556">
        <v>-213.37130419999994</v>
      </c>
      <c r="AU39" s="556">
        <v>-162.03994599999982</v>
      </c>
      <c r="AV39" s="556">
        <v>-166.41974060000015</v>
      </c>
      <c r="AW39" s="556">
        <v>-111.71180959999987</v>
      </c>
      <c r="AX39" s="556">
        <v>-217.28717849999998</v>
      </c>
      <c r="AY39" s="556">
        <v>-62.220577499999798</v>
      </c>
      <c r="AZ39" s="556">
        <v>40.330283399999715</v>
      </c>
      <c r="BA39" s="556">
        <v>155.21315000000007</v>
      </c>
      <c r="BB39" s="556">
        <v>-98.747707000000077</v>
      </c>
      <c r="BC39" s="556">
        <v>-116.35511619999996</v>
      </c>
      <c r="BD39" s="556">
        <v>11.010812200000043</v>
      </c>
      <c r="BE39" s="556">
        <v>444.05345099999954</v>
      </c>
      <c r="BF39" s="492">
        <f t="shared" si="106"/>
        <v>1.8609267384883261</v>
      </c>
      <c r="BG39" s="492" t="str">
        <f t="shared" si="107"/>
        <v>&gt;±300%</v>
      </c>
      <c r="BH39" s="4"/>
      <c r="BI39" s="13">
        <f>D39-BJ39</f>
        <v>340</v>
      </c>
      <c r="BJ39" s="13">
        <f>SUM(R39:S39)</f>
        <v>-125</v>
      </c>
      <c r="BK39" s="13">
        <f>SUM(T39:U39)</f>
        <v>-5</v>
      </c>
      <c r="BL39" s="13">
        <f>SUM(V39:W39)</f>
        <v>-235</v>
      </c>
      <c r="BM39" s="13">
        <f>SUM(X39:Y39)</f>
        <v>-40</v>
      </c>
      <c r="BN39" s="13">
        <f>SUM(Z39:AA39)</f>
        <v>30</v>
      </c>
      <c r="BO39" s="13">
        <f>SUM(AB39:AC39)</f>
        <v>90</v>
      </c>
      <c r="BP39" s="13">
        <f>SUM(AD39:AE39)</f>
        <v>15</v>
      </c>
      <c r="BQ39" s="13">
        <f>SUM(AF39:AG39)</f>
        <v>-140</v>
      </c>
      <c r="BR39" s="13">
        <f>SUM(AH39:AI39)</f>
        <v>-110</v>
      </c>
      <c r="BS39" s="13">
        <f>SUM(AJ39:AK39)</f>
        <v>737.59360379999987</v>
      </c>
      <c r="BT39" s="13">
        <f>SUM(AL39:AM39)</f>
        <v>253.04999066820181</v>
      </c>
      <c r="BU39" s="13">
        <f>SUM(AN39:AO39)</f>
        <v>-92.110119403710613</v>
      </c>
      <c r="BV39" s="13">
        <f>SUM(AP39:AQ39)</f>
        <v>599.356037999509</v>
      </c>
      <c r="BW39" s="13">
        <f>SUM(AR39:AS39)</f>
        <v>134.36139759999992</v>
      </c>
      <c r="BX39" s="13">
        <f>SUM(AT39:AU39)</f>
        <v>-375.41125019999976</v>
      </c>
      <c r="BY39" s="13">
        <f>SUM(AV39:AW39)</f>
        <v>-278.13155019999999</v>
      </c>
      <c r="BZ39" s="13">
        <f t="shared" si="109"/>
        <v>-279.5077559999998</v>
      </c>
      <c r="CA39" s="13">
        <f t="shared" si="110"/>
        <v>195.5434333999998</v>
      </c>
      <c r="CB39" s="13">
        <f t="shared" si="111"/>
        <v>-215.10282320000005</v>
      </c>
      <c r="CC39" s="13">
        <f t="shared" si="112"/>
        <v>455.06426319999957</v>
      </c>
      <c r="CD39" s="492">
        <f t="shared" si="26"/>
        <v>1.3271774218525101</v>
      </c>
      <c r="CE39" s="492" t="str">
        <f t="shared" si="27"/>
        <v>N/A</v>
      </c>
      <c r="CF39" s="19"/>
      <c r="CG39" s="13">
        <f>SUM(BB39:BE39)</f>
        <v>239.96143999999953</v>
      </c>
    </row>
    <row r="40" spans="1:85" x14ac:dyDescent="0.45">
      <c r="A40" s="7"/>
      <c r="B40" s="7" t="s">
        <v>37</v>
      </c>
      <c r="C40" s="7">
        <v>35</v>
      </c>
      <c r="D40" s="7">
        <v>-115</v>
      </c>
      <c r="E40" s="7">
        <v>20</v>
      </c>
      <c r="F40" s="7">
        <v>85</v>
      </c>
      <c r="G40" s="7">
        <v>-45</v>
      </c>
      <c r="H40" s="7">
        <v>-20</v>
      </c>
      <c r="I40" s="556">
        <v>-20.21446626585432</v>
      </c>
      <c r="J40" s="556">
        <v>458.38388438600157</v>
      </c>
      <c r="K40" s="556">
        <v>-138.59516827688205</v>
      </c>
      <c r="L40" s="556">
        <v>-307.48543044994943</v>
      </c>
      <c r="M40" s="556">
        <v>14.499318999469514</v>
      </c>
      <c r="N40" s="556">
        <v>0</v>
      </c>
      <c r="O40" s="26" t="str">
        <f t="shared" si="51"/>
        <v>N/A</v>
      </c>
      <c r="P40" s="26">
        <f t="shared" si="51"/>
        <v>-1</v>
      </c>
      <c r="Q40" s="27"/>
      <c r="R40" s="556">
        <v>-95</v>
      </c>
      <c r="S40" s="556">
        <v>-10</v>
      </c>
      <c r="T40" s="556">
        <v>-5</v>
      </c>
      <c r="U40" s="556">
        <v>-5</v>
      </c>
      <c r="V40" s="556">
        <v>-5</v>
      </c>
      <c r="W40" s="556">
        <v>30</v>
      </c>
      <c r="X40" s="556">
        <v>40</v>
      </c>
      <c r="Y40" s="556">
        <v>-5</v>
      </c>
      <c r="Z40" s="556">
        <v>55</v>
      </c>
      <c r="AA40" s="556">
        <v>-5</v>
      </c>
      <c r="AB40" s="556">
        <v>-10</v>
      </c>
      <c r="AC40" s="556">
        <v>0</v>
      </c>
      <c r="AD40" s="556">
        <v>-15</v>
      </c>
      <c r="AE40" s="556">
        <v>-20</v>
      </c>
      <c r="AF40" s="556">
        <v>-10</v>
      </c>
      <c r="AG40" s="556">
        <v>0</v>
      </c>
      <c r="AH40" s="556">
        <v>-10</v>
      </c>
      <c r="AI40" s="556">
        <v>0</v>
      </c>
      <c r="AJ40" s="556">
        <v>-3.7135677817608959</v>
      </c>
      <c r="AK40" s="556">
        <v>-12.869987589821081</v>
      </c>
      <c r="AL40" s="556">
        <v>-9.6579941485684895</v>
      </c>
      <c r="AM40" s="556">
        <v>6.0270832542961434</v>
      </c>
      <c r="AN40" s="556">
        <v>-20.442004790457666</v>
      </c>
      <c r="AO40" s="556">
        <v>138.14511871654315</v>
      </c>
      <c r="AP40" s="556">
        <v>341.55213041940618</v>
      </c>
      <c r="AQ40" s="556">
        <v>-0.87135995949008427</v>
      </c>
      <c r="AR40" s="556">
        <v>33.40237201601105</v>
      </c>
      <c r="AS40" s="556">
        <v>49.009767711029298</v>
      </c>
      <c r="AT40" s="556">
        <v>-172.95708121272526</v>
      </c>
      <c r="AU40" s="556">
        <v>-48.050226791197126</v>
      </c>
      <c r="AV40" s="556">
        <v>-57.735225730223291</v>
      </c>
      <c r="AW40" s="556">
        <v>-122.9511730673397</v>
      </c>
      <c r="AX40" s="556">
        <v>-134.08010736733809</v>
      </c>
      <c r="AY40" s="556">
        <v>7.2810757149516956</v>
      </c>
      <c r="AZ40" s="556">
        <v>29.100258089925571</v>
      </c>
      <c r="BA40" s="556">
        <v>-26.918791116755351</v>
      </c>
      <c r="BB40" s="556">
        <v>27.982422910604917</v>
      </c>
      <c r="BC40" s="556">
        <v>-15.664570884305624</v>
      </c>
      <c r="BD40" s="556">
        <v>-11.373055411770382</v>
      </c>
      <c r="BE40" s="556">
        <v>-40.008904335524939</v>
      </c>
      <c r="BF40" s="492" t="str">
        <f t="shared" si="106"/>
        <v>N/A</v>
      </c>
      <c r="BG40" s="492" t="str">
        <f t="shared" si="107"/>
        <v>N/A</v>
      </c>
      <c r="BH40" s="4"/>
      <c r="BI40" s="13">
        <f>D40-BJ40</f>
        <v>-10</v>
      </c>
      <c r="BJ40" s="13">
        <f>SUM(R40:S40)</f>
        <v>-105</v>
      </c>
      <c r="BK40" s="13">
        <f>SUM(T40:U40)</f>
        <v>-10</v>
      </c>
      <c r="BL40" s="13">
        <f>SUM(V40:W40)</f>
        <v>25</v>
      </c>
      <c r="BM40" s="13">
        <f>SUM(X40:Y40)</f>
        <v>35</v>
      </c>
      <c r="BN40" s="13">
        <f>SUM(Z40:AA40)</f>
        <v>50</v>
      </c>
      <c r="BO40" s="13">
        <f>SUM(AB40:AC40)</f>
        <v>-10</v>
      </c>
      <c r="BP40" s="13">
        <f>SUM(AD40:AE40)</f>
        <v>-35</v>
      </c>
      <c r="BQ40" s="13">
        <f>SUM(AF40:AG40)</f>
        <v>-10</v>
      </c>
      <c r="BR40" s="13">
        <f>SUM(AH40:AI40)</f>
        <v>-10</v>
      </c>
      <c r="BS40" s="13">
        <f>SUM(AJ40:AK40)</f>
        <v>-16.583555371581976</v>
      </c>
      <c r="BT40" s="13">
        <f>SUM(AL40:AM40)</f>
        <v>-3.630910894272346</v>
      </c>
      <c r="BU40" s="13">
        <f>SUM(AN40:AO40)</f>
        <v>117.70311392608548</v>
      </c>
      <c r="BV40" s="13">
        <f>SUM(AP40:AQ40)</f>
        <v>340.68077045991612</v>
      </c>
      <c r="BW40" s="13">
        <f>SUM(AR40:AS40)</f>
        <v>82.412139727040341</v>
      </c>
      <c r="BX40" s="13">
        <f>SUM(AT40:AU40)</f>
        <v>-221.00730800392239</v>
      </c>
      <c r="BY40" s="13">
        <f>SUM(AV40:AW40)</f>
        <v>-180.68639879756299</v>
      </c>
      <c r="BZ40" s="13">
        <f t="shared" si="109"/>
        <v>-126.79903165238639</v>
      </c>
      <c r="CA40" s="13">
        <f t="shared" si="110"/>
        <v>2.1814669731702203</v>
      </c>
      <c r="CB40" s="13">
        <f t="shared" si="111"/>
        <v>12.317852026299294</v>
      </c>
      <c r="CC40" s="13">
        <f t="shared" si="112"/>
        <v>-51.381959747295319</v>
      </c>
      <c r="CD40" s="492" t="str">
        <f t="shared" si="26"/>
        <v>N/A</v>
      </c>
      <c r="CE40" s="492" t="str">
        <f t="shared" si="27"/>
        <v>N/A</v>
      </c>
      <c r="CF40" s="19"/>
      <c r="CG40" s="13">
        <f t="shared" si="31"/>
        <v>-39.064107720996027</v>
      </c>
    </row>
    <row r="41" spans="1:85" x14ac:dyDescent="0.45">
      <c r="A41" s="36"/>
      <c r="B41" s="4"/>
      <c r="C41" s="9"/>
      <c r="D41" s="9"/>
      <c r="E41" s="9"/>
      <c r="F41" s="9"/>
      <c r="G41" s="9"/>
      <c r="H41" s="9"/>
      <c r="I41" s="554"/>
      <c r="J41" s="9"/>
      <c r="K41" s="9"/>
      <c r="L41" s="9"/>
      <c r="M41" s="9"/>
      <c r="N41" s="9"/>
      <c r="O41" s="899"/>
      <c r="P41" s="492"/>
      <c r="Q41" s="27"/>
      <c r="R41" s="9"/>
      <c r="S41" s="9"/>
      <c r="T41" s="9"/>
      <c r="U41" s="9"/>
      <c r="V41" s="9"/>
      <c r="W41" s="9"/>
      <c r="X41" s="9"/>
      <c r="Y41" s="9"/>
      <c r="Z41" s="9"/>
      <c r="AA41" s="9"/>
      <c r="AB41" s="9"/>
      <c r="AC41" s="9"/>
      <c r="AD41" s="9"/>
      <c r="AE41" s="9"/>
      <c r="AF41" s="9"/>
      <c r="AG41" s="9"/>
      <c r="AH41" s="9"/>
      <c r="AI41" s="9"/>
      <c r="AJ41" s="555"/>
      <c r="AK41" s="555"/>
      <c r="AL41" s="555"/>
      <c r="AM41" s="555"/>
      <c r="AN41" s="555"/>
      <c r="AO41" s="555"/>
      <c r="AP41" s="555"/>
      <c r="AQ41" s="555"/>
      <c r="AR41" s="555"/>
      <c r="AS41" s="555"/>
      <c r="AT41" s="555"/>
      <c r="AU41" s="555"/>
      <c r="AV41" s="555"/>
      <c r="AW41" s="555"/>
      <c r="AX41" s="555"/>
      <c r="AY41" s="555"/>
      <c r="AZ41" s="555"/>
      <c r="BA41" s="555"/>
      <c r="BB41" s="555"/>
      <c r="BC41" s="555"/>
      <c r="BD41" s="555"/>
      <c r="BE41" s="555"/>
      <c r="BF41" s="492"/>
      <c r="BG41" s="492"/>
      <c r="BH41" s="4"/>
      <c r="BI41" s="4"/>
      <c r="BJ41" s="13"/>
      <c r="BK41" s="13"/>
      <c r="BL41" s="13"/>
      <c r="BM41" s="13"/>
      <c r="BN41" s="13"/>
      <c r="BO41" s="13"/>
      <c r="BP41" s="13"/>
      <c r="BQ41" s="13"/>
      <c r="BR41" s="13"/>
      <c r="BS41" s="13"/>
      <c r="BT41" s="13"/>
      <c r="BU41" s="13"/>
      <c r="BV41" s="13"/>
      <c r="BW41" s="13"/>
      <c r="BX41" s="13"/>
      <c r="BY41" s="13"/>
      <c r="BZ41" s="13"/>
      <c r="CA41" s="13"/>
      <c r="CB41" s="13"/>
      <c r="CC41" s="13"/>
      <c r="CD41" s="492"/>
      <c r="CE41" s="492"/>
      <c r="CF41" s="19"/>
      <c r="CG41" s="13"/>
    </row>
    <row r="42" spans="1:85" x14ac:dyDescent="0.45">
      <c r="A42" s="645" t="s">
        <v>26</v>
      </c>
      <c r="B42" s="34"/>
      <c r="C42" s="560">
        <v>8605</v>
      </c>
      <c r="D42" s="560">
        <v>8090</v>
      </c>
      <c r="E42" s="560">
        <v>8265</v>
      </c>
      <c r="F42" s="560">
        <v>8430</v>
      </c>
      <c r="G42" s="560">
        <v>7935</v>
      </c>
      <c r="H42" s="560">
        <v>7415</v>
      </c>
      <c r="I42" s="560">
        <f t="shared" ref="I42" si="114">SUM(I21,I25,I27,I36)</f>
        <v>8378.9495041952287</v>
      </c>
      <c r="J42" s="560">
        <f>SUM(J21,J25,J27,J36)</f>
        <v>7788.6501510337512</v>
      </c>
      <c r="K42" s="560">
        <f>SUM(K21,K25,K27,K36)</f>
        <v>6972.3169480837896</v>
      </c>
      <c r="L42" s="560">
        <f>SUM(L21,L25,L27,L36)</f>
        <v>6467.3021575117509</v>
      </c>
      <c r="M42" s="560">
        <f t="shared" ref="M42" si="115">SUM(M21,M25,M27,M36)</f>
        <v>7891.7042770943353</v>
      </c>
      <c r="N42" s="560">
        <f>SUM(N21,N25,N27,N36)</f>
        <v>8117.6096439024959</v>
      </c>
      <c r="O42" s="561">
        <f t="shared" si="51"/>
        <v>0.22024672496987718</v>
      </c>
      <c r="P42" s="561">
        <f t="shared" si="51"/>
        <v>2.8625675630528979E-2</v>
      </c>
      <c r="Q42" s="27"/>
      <c r="R42" s="560">
        <v>1730</v>
      </c>
      <c r="S42" s="560">
        <v>1930</v>
      </c>
      <c r="T42" s="560">
        <v>2000</v>
      </c>
      <c r="U42" s="560">
        <v>2065</v>
      </c>
      <c r="V42" s="560">
        <v>2285</v>
      </c>
      <c r="W42" s="560">
        <v>1885</v>
      </c>
      <c r="X42" s="560">
        <v>2105</v>
      </c>
      <c r="Y42" s="560">
        <v>2105</v>
      </c>
      <c r="Z42" s="560">
        <v>1980</v>
      </c>
      <c r="AA42" s="560">
        <v>2245</v>
      </c>
      <c r="AB42" s="560">
        <v>2015</v>
      </c>
      <c r="AC42" s="560">
        <v>1995</v>
      </c>
      <c r="AD42" s="560">
        <v>1830</v>
      </c>
      <c r="AE42" s="560">
        <v>2100</v>
      </c>
      <c r="AF42" s="560">
        <v>1945</v>
      </c>
      <c r="AG42" s="560">
        <v>1830</v>
      </c>
      <c r="AH42" s="560">
        <v>1850</v>
      </c>
      <c r="AI42" s="560">
        <v>1795</v>
      </c>
      <c r="AJ42" s="34">
        <f t="shared" ref="AJ42:AZ42" si="116">SUM(AJ21,AJ25,AJ27,AJ36)</f>
        <v>2759.2475641474975</v>
      </c>
      <c r="AK42" s="34">
        <f t="shared" si="116"/>
        <v>1934.9888386805915</v>
      </c>
      <c r="AL42" s="34">
        <f>SUM(AL21,AL25,AL27,AL36)</f>
        <v>1965.8787843291943</v>
      </c>
      <c r="AM42" s="34">
        <f t="shared" si="116"/>
        <v>1718.8318145462642</v>
      </c>
      <c r="AN42" s="34">
        <f t="shared" si="116"/>
        <v>1726.1055828101073</v>
      </c>
      <c r="AO42" s="34">
        <f t="shared" si="116"/>
        <v>1499.5573483053572</v>
      </c>
      <c r="AP42" s="34">
        <f t="shared" si="116"/>
        <v>2684.2866665860065</v>
      </c>
      <c r="AQ42" s="34">
        <f t="shared" si="116"/>
        <v>1882.6388726854077</v>
      </c>
      <c r="AR42" s="34">
        <f t="shared" si="116"/>
        <v>1820.8873147082074</v>
      </c>
      <c r="AS42" s="34">
        <f t="shared" si="116"/>
        <v>2083.7959852321628</v>
      </c>
      <c r="AT42" s="34">
        <f t="shared" si="116"/>
        <v>1482.1647300684617</v>
      </c>
      <c r="AU42" s="34">
        <f t="shared" si="116"/>
        <v>1585.4689180749574</v>
      </c>
      <c r="AV42" s="34">
        <f t="shared" si="116"/>
        <v>1608.948769403594</v>
      </c>
      <c r="AW42" s="34">
        <f t="shared" si="116"/>
        <v>1670.47393306512</v>
      </c>
      <c r="AX42" s="34">
        <f t="shared" si="116"/>
        <v>1488.4038731640799</v>
      </c>
      <c r="AY42" s="34">
        <f t="shared" si="116"/>
        <v>1699.4866904200305</v>
      </c>
      <c r="AZ42" s="34">
        <f t="shared" si="116"/>
        <v>2136.0895506976199</v>
      </c>
      <c r="BA42" s="34">
        <f>SUM(BA21,BA25,BA27,BA36)</f>
        <v>2150.5304391837913</v>
      </c>
      <c r="BB42" s="34">
        <f>SUM(BB21,BB25,BB27,BB36)</f>
        <v>1740.6870980190508</v>
      </c>
      <c r="BC42" s="34">
        <f>SUM(BC21,BC25,BC27,BC36)</f>
        <v>1864.6974215529551</v>
      </c>
      <c r="BD42" s="34">
        <f>SUM(BD21,BD25,BD27,BD36)</f>
        <v>2050.7867551302566</v>
      </c>
      <c r="BE42" s="34">
        <f>SUM(BE21,BE25,BE27,BE36)</f>
        <v>2421.2882472739702</v>
      </c>
      <c r="BF42" s="561">
        <f>IF(ISERROR(BE42/BA42),"N/A",IF(BA42&lt;0,"N/A",IF(BE42&lt;0,"N/A",IF(BE42/BA42-1&gt;300%,"&gt;±300%",IF(BE42/BA42-1&lt;-300%,"&gt;±300%",BE42/BA42-1)))))</f>
        <v>0.12590280200495174</v>
      </c>
      <c r="BG42" s="561">
        <f>IF(ISERROR(BE42/BD42),"N/A",IF(BD42&lt;0,"N/A",IF(BE42&lt;0,"N/A",IF(BE42/BD42-1&gt;300%,"&gt;±300%",IF(BE42/BD42-1&lt;-300%,"&gt;±300%",BE42/BD42-1)))))</f>
        <v>0.18066309976737749</v>
      </c>
      <c r="BH42" s="4"/>
      <c r="BI42" s="34">
        <f t="shared" ref="BI42:BJ42" si="117">SUM(BI21,BI25,BI27,BI36)</f>
        <v>4420</v>
      </c>
      <c r="BJ42" s="34">
        <f t="shared" si="117"/>
        <v>3670</v>
      </c>
      <c r="BK42" s="34">
        <f>SUM(T42:U42)</f>
        <v>4065</v>
      </c>
      <c r="BL42" s="34">
        <f>SUM(V42:W42)</f>
        <v>4170</v>
      </c>
      <c r="BM42" s="34">
        <f>SUM(X42:Y42)</f>
        <v>4210</v>
      </c>
      <c r="BN42" s="34">
        <f>SUM(Z42:AA42)</f>
        <v>4225</v>
      </c>
      <c r="BO42" s="34">
        <f>SUM(AB42:AC42)</f>
        <v>4010</v>
      </c>
      <c r="BP42" s="34">
        <f>SUM(AD42:AE42)</f>
        <v>3930</v>
      </c>
      <c r="BQ42" s="34">
        <f>SUM(AF42:AG42)</f>
        <v>3775</v>
      </c>
      <c r="BR42" s="34">
        <f>SUM(AH42:AI42)</f>
        <v>3645</v>
      </c>
      <c r="BS42" s="34">
        <f>SUM(AJ42:AK42)</f>
        <v>4694.236402828089</v>
      </c>
      <c r="BT42" s="34">
        <f>SUM(AL42:AM42)</f>
        <v>3684.7105988754583</v>
      </c>
      <c r="BU42" s="34">
        <f>SUM(AN42:AO42)</f>
        <v>3225.6629311154647</v>
      </c>
      <c r="BV42" s="34">
        <f>SUM(AP42:AQ42)</f>
        <v>4566.925539271414</v>
      </c>
      <c r="BW42" s="34">
        <f>SUM(AR42:AS42)</f>
        <v>3904.6832999403705</v>
      </c>
      <c r="BX42" s="34">
        <f>SUM(AT42:AU42)</f>
        <v>3067.6336481434191</v>
      </c>
      <c r="BY42" s="34">
        <f>SUM(AV42:AW42)</f>
        <v>3279.4227024687143</v>
      </c>
      <c r="BZ42" s="34">
        <f>SUM(AX42:AY42)</f>
        <v>3187.8905635841102</v>
      </c>
      <c r="CA42" s="34">
        <f>SUM(AZ42:BA42)</f>
        <v>4286.6199898814111</v>
      </c>
      <c r="CB42" s="34">
        <f>BB42+BC42</f>
        <v>3605.384519572006</v>
      </c>
      <c r="CC42" s="34">
        <f>BD42+BE42</f>
        <v>4472.0750024042263</v>
      </c>
      <c r="CD42" s="561">
        <f t="shared" si="26"/>
        <v>4.3263693296952566E-2</v>
      </c>
      <c r="CE42" s="561">
        <f t="shared" si="27"/>
        <v>0.24038780832594941</v>
      </c>
      <c r="CF42" s="19"/>
      <c r="CG42" s="645">
        <f t="shared" si="31"/>
        <v>8077.4595219762332</v>
      </c>
    </row>
    <row r="43" spans="1:85" x14ac:dyDescent="0.45">
      <c r="A43" s="900"/>
      <c r="B43" s="4"/>
      <c r="C43" s="9"/>
      <c r="D43" s="9"/>
      <c r="E43" s="9"/>
      <c r="F43" s="9"/>
      <c r="G43" s="4"/>
      <c r="H43" s="4"/>
      <c r="I43" s="583"/>
      <c r="J43" s="4"/>
      <c r="K43" s="4"/>
      <c r="L43" s="4"/>
      <c r="M43" s="4"/>
      <c r="N43" s="4"/>
      <c r="O43" s="899"/>
      <c r="P43" s="492"/>
      <c r="Q43" s="27"/>
      <c r="R43" s="9"/>
      <c r="S43" s="9"/>
      <c r="T43" s="9"/>
      <c r="U43" s="9"/>
      <c r="V43" s="9"/>
      <c r="W43" s="9"/>
      <c r="X43" s="9"/>
      <c r="Y43" s="9"/>
      <c r="Z43" s="9"/>
      <c r="AA43" s="9"/>
      <c r="AB43" s="9"/>
      <c r="AC43" s="9"/>
      <c r="AD43" s="9"/>
      <c r="AE43" s="9"/>
      <c r="AF43" s="9"/>
      <c r="AG43" s="9"/>
      <c r="AH43" s="9"/>
      <c r="AI43" s="9"/>
      <c r="AJ43" s="555"/>
      <c r="AK43" s="555"/>
      <c r="AL43" s="555"/>
      <c r="AM43" s="555"/>
      <c r="AN43" s="555"/>
      <c r="AO43" s="555"/>
      <c r="AP43" s="555"/>
      <c r="AQ43" s="555"/>
      <c r="AR43" s="555"/>
      <c r="AS43" s="555"/>
      <c r="AT43" s="555"/>
      <c r="AU43" s="555"/>
      <c r="AV43" s="555"/>
      <c r="AW43" s="555"/>
      <c r="AX43" s="555"/>
      <c r="AY43" s="555"/>
      <c r="AZ43" s="555"/>
      <c r="BA43" s="555"/>
      <c r="BB43" s="555"/>
      <c r="BC43" s="555"/>
      <c r="BD43" s="555"/>
      <c r="BE43" s="555"/>
      <c r="BF43" s="492"/>
      <c r="BG43" s="492"/>
      <c r="BH43" s="4"/>
      <c r="BI43" s="39"/>
      <c r="BW43" s="613"/>
      <c r="BX43" s="613"/>
      <c r="BY43" s="613"/>
      <c r="BZ43" s="613"/>
      <c r="CA43" s="613"/>
      <c r="CB43" s="613"/>
      <c r="CC43" s="613"/>
      <c r="CD43" s="614"/>
      <c r="CE43" s="614"/>
      <c r="CF43" s="19"/>
      <c r="CG43" s="646"/>
    </row>
    <row r="44" spans="1:85" x14ac:dyDescent="0.45">
      <c r="A44" s="46" t="s">
        <v>7</v>
      </c>
      <c r="B44" s="42"/>
      <c r="C44" s="584">
        <v>-750</v>
      </c>
      <c r="D44" s="584">
        <v>-810</v>
      </c>
      <c r="E44" s="584">
        <v>-355</v>
      </c>
      <c r="F44" s="584">
        <v>-485</v>
      </c>
      <c r="G44" s="584">
        <v>140</v>
      </c>
      <c r="H44" s="584">
        <v>675</v>
      </c>
      <c r="I44" s="584">
        <f>I18-I42</f>
        <v>-192.70904850004263</v>
      </c>
      <c r="J44" s="584">
        <f>J18-J42</f>
        <v>-888.42187822214964</v>
      </c>
      <c r="K44" s="640">
        <f>K18-K42</f>
        <v>1336.9130718712477</v>
      </c>
      <c r="L44" s="584">
        <f>L18-L42</f>
        <v>859.67093276498417</v>
      </c>
      <c r="M44" s="584">
        <f t="shared" ref="M44:N44" si="118">M18-M42</f>
        <v>-731.40934856624517</v>
      </c>
      <c r="N44" s="584">
        <f t="shared" si="118"/>
        <v>-1028.4921725847234</v>
      </c>
      <c r="O44" s="547" t="str">
        <f t="shared" si="51"/>
        <v>N/A</v>
      </c>
      <c r="P44" s="547" t="str">
        <f t="shared" si="51"/>
        <v>N/A</v>
      </c>
      <c r="Q44" s="27"/>
      <c r="R44" s="43">
        <v>220</v>
      </c>
      <c r="S44" s="43">
        <v>-75</v>
      </c>
      <c r="T44" s="43">
        <v>-140</v>
      </c>
      <c r="U44" s="43">
        <v>-45</v>
      </c>
      <c r="V44" s="43">
        <v>-185</v>
      </c>
      <c r="W44" s="43">
        <v>60</v>
      </c>
      <c r="X44" s="43">
        <v>-280</v>
      </c>
      <c r="Y44" s="43">
        <v>90</v>
      </c>
      <c r="Z44" s="43">
        <v>50</v>
      </c>
      <c r="AA44" s="43">
        <v>-360</v>
      </c>
      <c r="AB44" s="43">
        <v>-225</v>
      </c>
      <c r="AC44" s="43">
        <v>125</v>
      </c>
      <c r="AD44" s="43">
        <v>215</v>
      </c>
      <c r="AE44" s="43">
        <v>20</v>
      </c>
      <c r="AF44" s="43">
        <v>-185</v>
      </c>
      <c r="AG44" s="43">
        <v>320</v>
      </c>
      <c r="AH44" s="43">
        <v>295</v>
      </c>
      <c r="AI44" s="43">
        <v>250</v>
      </c>
      <c r="AJ44" s="43">
        <f>AJ18-AJ42</f>
        <v>-902.79660385929628</v>
      </c>
      <c r="AK44" s="43">
        <f t="shared" ref="AK44:AZ44" si="119">AK18-AK42</f>
        <v>242.73765590180892</v>
      </c>
      <c r="AL44" s="43">
        <f t="shared" si="119"/>
        <v>45.459709355938458</v>
      </c>
      <c r="AM44" s="43">
        <f t="shared" si="119"/>
        <v>421.89269259318758</v>
      </c>
      <c r="AN44" s="43">
        <f t="shared" si="119"/>
        <v>-32.439385417233098</v>
      </c>
      <c r="AO44" s="43">
        <f t="shared" si="119"/>
        <v>-175.93024492743325</v>
      </c>
      <c r="AP44" s="43">
        <f t="shared" si="119"/>
        <v>-795.15783020545359</v>
      </c>
      <c r="AQ44" s="43">
        <f t="shared" si="119"/>
        <v>111.1672629748432</v>
      </c>
      <c r="AR44" s="43">
        <f t="shared" si="119"/>
        <v>145.54555496247144</v>
      </c>
      <c r="AS44" s="43">
        <f t="shared" si="119"/>
        <v>27.210558152646172</v>
      </c>
      <c r="AT44" s="43">
        <f t="shared" si="119"/>
        <v>557.93085546556426</v>
      </c>
      <c r="AU44" s="43">
        <f t="shared" si="119"/>
        <v>606.26344620075633</v>
      </c>
      <c r="AV44" s="43">
        <f t="shared" si="119"/>
        <v>141.66303836995576</v>
      </c>
      <c r="AW44" s="43">
        <f t="shared" si="119"/>
        <v>317.71097200501958</v>
      </c>
      <c r="AX44" s="43">
        <f t="shared" si="119"/>
        <v>318.40718947232699</v>
      </c>
      <c r="AY44" s="43">
        <f t="shared" si="119"/>
        <v>81.620467115962128</v>
      </c>
      <c r="AZ44" s="43">
        <f t="shared" si="119"/>
        <v>-510.57543015805049</v>
      </c>
      <c r="BA44" s="43">
        <f>BA18-BA42</f>
        <v>-273.10257963988352</v>
      </c>
      <c r="BB44" s="43">
        <f>BB18-BB42</f>
        <v>70.372007888817507</v>
      </c>
      <c r="BC44" s="43">
        <f>BC18-BC42</f>
        <v>-17.757857394641405</v>
      </c>
      <c r="BD44" s="43">
        <f>BD18-BD42</f>
        <v>-440.75397634909541</v>
      </c>
      <c r="BE44" s="43">
        <f>BE18-BE42</f>
        <v>-463.61824064244456</v>
      </c>
      <c r="BF44" s="547" t="str">
        <f>IF(ISERROR(BE44/BA44),"N/A",IF(BA44&lt;0,"N/A",IF(BE44&lt;0,"N/A",IF(BE44/BA44-1&gt;300%,"&gt;±300%",IF(BE44/BA44-1&lt;-300%,"&gt;±300%",BE44/BA44-1)))))</f>
        <v>N/A</v>
      </c>
      <c r="BG44" s="547" t="str">
        <f>IF(ISERROR(BE44/BD44),"N/A",IF(BD44&lt;0,"N/A",IF(BE44&lt;0,"N/A",IF(BE44/BD44-1&gt;300%,"&gt;±300%",IF(BE44/BD44-1&lt;-300%,"&gt;±300%",BE44/BD44-1)))))</f>
        <v>N/A</v>
      </c>
      <c r="BH44" s="4"/>
      <c r="BI44" s="43">
        <f>BI18-BI42</f>
        <v>-945</v>
      </c>
      <c r="BJ44" s="43">
        <f t="shared" ref="BJ44:BY44" si="120">BJ18-BJ42</f>
        <v>135</v>
      </c>
      <c r="BK44" s="43">
        <f t="shared" si="120"/>
        <v>-185</v>
      </c>
      <c r="BL44" s="43">
        <f t="shared" si="120"/>
        <v>-115</v>
      </c>
      <c r="BM44" s="43">
        <f t="shared" si="120"/>
        <v>-190</v>
      </c>
      <c r="BN44" s="43">
        <f t="shared" si="120"/>
        <v>-310</v>
      </c>
      <c r="BO44" s="43">
        <f t="shared" si="120"/>
        <v>-80</v>
      </c>
      <c r="BP44" s="43">
        <f t="shared" si="120"/>
        <v>235</v>
      </c>
      <c r="BQ44" s="43">
        <f t="shared" si="120"/>
        <v>135</v>
      </c>
      <c r="BR44" s="43">
        <f t="shared" si="120"/>
        <v>545</v>
      </c>
      <c r="BS44" s="43">
        <f t="shared" si="120"/>
        <v>-660.05894795748736</v>
      </c>
      <c r="BT44" s="43">
        <f t="shared" si="120"/>
        <v>467.35240194912603</v>
      </c>
      <c r="BU44" s="43">
        <f t="shared" si="120"/>
        <v>-208.3696303446668</v>
      </c>
      <c r="BV44" s="43">
        <f t="shared" si="120"/>
        <v>-683.9905672306104</v>
      </c>
      <c r="BW44" s="43">
        <f t="shared" si="120"/>
        <v>172.75611311511739</v>
      </c>
      <c r="BX44" s="43">
        <f t="shared" si="120"/>
        <v>1164.1943016663208</v>
      </c>
      <c r="BY44" s="43">
        <f t="shared" si="120"/>
        <v>459.37401037497511</v>
      </c>
      <c r="BZ44" s="43">
        <f>SUM(AX44:AY44)</f>
        <v>400.02765658828912</v>
      </c>
      <c r="CA44" s="43">
        <f>SUM(AZ44:BA44)</f>
        <v>-783.67800979793401</v>
      </c>
      <c r="CB44" s="43">
        <f>BB44+BC44</f>
        <v>52.614150494176101</v>
      </c>
      <c r="CC44" s="43">
        <f>BD44+BE44</f>
        <v>-904.37221699153997</v>
      </c>
      <c r="CD44" s="547" t="str">
        <f t="shared" si="26"/>
        <v>N/A</v>
      </c>
      <c r="CE44" s="547" t="str">
        <f t="shared" si="27"/>
        <v>N/A</v>
      </c>
      <c r="CF44" s="19"/>
      <c r="CG44" s="46">
        <f t="shared" si="31"/>
        <v>-851.75806649736387</v>
      </c>
    </row>
    <row r="45" spans="1:85" s="717" customFormat="1" x14ac:dyDescent="0.45">
      <c r="A45" s="198"/>
      <c r="B45" s="544"/>
      <c r="C45" s="544"/>
      <c r="D45" s="544"/>
      <c r="E45" s="544"/>
      <c r="F45" s="544"/>
      <c r="G45" s="544"/>
      <c r="H45" s="544"/>
      <c r="I45" s="904"/>
      <c r="J45" s="544"/>
      <c r="K45" s="544"/>
      <c r="L45" s="544"/>
      <c r="M45" s="544"/>
      <c r="N45" s="544"/>
      <c r="O45" s="749"/>
      <c r="P45" s="744"/>
      <c r="Q45" s="27"/>
      <c r="R45" s="544"/>
      <c r="S45" s="544"/>
      <c r="T45" s="544"/>
      <c r="U45" s="544"/>
      <c r="V45" s="544"/>
      <c r="W45" s="544"/>
      <c r="X45" s="544"/>
      <c r="Y45" s="544"/>
      <c r="Z45" s="544"/>
      <c r="AA45" s="195"/>
      <c r="AB45" s="195"/>
      <c r="AC45" s="195"/>
      <c r="AD45" s="195"/>
      <c r="AE45" s="195"/>
      <c r="AF45" s="195"/>
      <c r="AG45" s="195"/>
      <c r="AH45" s="195"/>
      <c r="AI45" s="195"/>
      <c r="AJ45" s="195"/>
      <c r="AK45" s="195"/>
      <c r="AL45" s="195"/>
      <c r="AM45" s="195"/>
      <c r="AN45" s="719"/>
      <c r="AO45" s="195"/>
      <c r="AP45" s="195"/>
      <c r="AQ45" s="195"/>
      <c r="AR45" s="195"/>
      <c r="AS45" s="195"/>
      <c r="AT45" s="195"/>
      <c r="AU45" s="195"/>
      <c r="AV45" s="905"/>
      <c r="AW45" s="195"/>
      <c r="AX45" s="195"/>
      <c r="AY45" s="905"/>
      <c r="AZ45" s="905"/>
      <c r="BA45" s="905"/>
      <c r="BB45" s="905"/>
      <c r="BC45" s="905"/>
      <c r="BD45" s="905"/>
      <c r="BE45" s="905"/>
      <c r="BF45" s="716"/>
      <c r="BG45" s="716"/>
      <c r="BH45" s="4"/>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295"/>
      <c r="CE45" s="295"/>
      <c r="CF45" s="198"/>
      <c r="CG45" s="199"/>
    </row>
    <row r="46" spans="1:85" x14ac:dyDescent="0.45">
      <c r="A46" s="46" t="s">
        <v>38</v>
      </c>
      <c r="B46" s="660">
        <v>4140</v>
      </c>
      <c r="C46" s="43">
        <v>3390</v>
      </c>
      <c r="D46" s="43">
        <v>2580</v>
      </c>
      <c r="E46" s="43">
        <v>2225</v>
      </c>
      <c r="F46" s="43">
        <v>1740</v>
      </c>
      <c r="G46" s="43">
        <v>1880</v>
      </c>
      <c r="H46" s="43">
        <v>2555</v>
      </c>
      <c r="I46" s="584">
        <f>H47+I44</f>
        <v>3457.2909514999574</v>
      </c>
      <c r="J46" s="43">
        <f>I46+J44</f>
        <v>2568.8690732778077</v>
      </c>
      <c r="K46" s="43">
        <f>J46+K44</f>
        <v>3905.7821451490554</v>
      </c>
      <c r="L46" s="43">
        <f>K46+L44</f>
        <v>4765.4530779140396</v>
      </c>
      <c r="M46" s="43">
        <f t="shared" ref="M46" si="121">L46+M44</f>
        <v>4034.0437293477944</v>
      </c>
      <c r="N46" s="43">
        <f>M46+N44</f>
        <v>3005.5515567630709</v>
      </c>
      <c r="O46" s="547">
        <f t="shared" si="51"/>
        <v>-0.15348159694532171</v>
      </c>
      <c r="P46" s="547">
        <f t="shared" si="51"/>
        <v>-0.25495315410252262</v>
      </c>
      <c r="Q46" s="27"/>
      <c r="R46" s="43"/>
      <c r="S46" s="43"/>
      <c r="T46" s="43"/>
      <c r="U46" s="43"/>
      <c r="V46" s="43"/>
      <c r="W46" s="43"/>
      <c r="X46" s="43"/>
      <c r="Y46" s="43"/>
      <c r="Z46" s="43"/>
      <c r="AA46" s="754"/>
      <c r="AB46" s="754"/>
      <c r="AC46" s="754"/>
      <c r="AD46" s="754"/>
      <c r="AE46" s="754"/>
      <c r="AF46" s="754"/>
      <c r="AG46" s="754"/>
      <c r="AH46" s="754"/>
      <c r="AI46" s="754"/>
      <c r="AJ46" s="754"/>
      <c r="AK46" s="754"/>
      <c r="AL46" s="754"/>
      <c r="AM46" s="754"/>
      <c r="AN46" s="755"/>
      <c r="AO46" s="754"/>
      <c r="AP46" s="754"/>
      <c r="AQ46" s="754"/>
      <c r="AR46" s="754"/>
      <c r="AS46" s="754"/>
      <c r="AT46" s="754"/>
      <c r="AU46" s="754"/>
      <c r="AV46" s="754"/>
      <c r="AW46" s="754"/>
      <c r="AX46" s="754"/>
      <c r="AY46" s="754"/>
      <c r="AZ46" s="754"/>
      <c r="BA46" s="754"/>
      <c r="BB46" s="754"/>
      <c r="BC46" s="754"/>
      <c r="BD46" s="754"/>
      <c r="BE46" s="754"/>
      <c r="BF46" s="44"/>
      <c r="BG46" s="44"/>
      <c r="BH46" s="4"/>
      <c r="BI46" s="46"/>
      <c r="BJ46" s="46"/>
      <c r="BK46" s="46"/>
      <c r="BL46" s="46"/>
      <c r="BM46" s="46"/>
      <c r="BN46" s="46"/>
      <c r="BO46" s="46"/>
      <c r="BP46" s="46"/>
      <c r="BQ46" s="46"/>
      <c r="BR46" s="46"/>
      <c r="BS46" s="46"/>
      <c r="BT46" s="46"/>
      <c r="BU46" s="46"/>
      <c r="BV46" s="46"/>
      <c r="BW46" s="46"/>
      <c r="BX46" s="46"/>
      <c r="BY46" s="46"/>
      <c r="BZ46" s="46"/>
      <c r="CA46" s="46"/>
      <c r="CB46" s="46"/>
      <c r="CC46" s="46"/>
      <c r="CD46" s="548"/>
      <c r="CE46" s="548"/>
      <c r="CF46" s="19"/>
      <c r="CG46" s="46"/>
    </row>
    <row r="47" spans="1:85" x14ac:dyDescent="0.45">
      <c r="A47" s="675" t="s">
        <v>117</v>
      </c>
      <c r="B47" s="36"/>
      <c r="C47" s="9"/>
      <c r="D47" s="9"/>
      <c r="E47" s="9"/>
      <c r="F47" s="9"/>
      <c r="G47" s="9"/>
      <c r="H47" s="838">
        <v>3650</v>
      </c>
      <c r="I47" s="9"/>
      <c r="J47" s="9"/>
      <c r="K47" s="9"/>
      <c r="L47" s="9"/>
      <c r="M47" s="9"/>
      <c r="N47" s="832">
        <f>N42/12</f>
        <v>676.46747032520796</v>
      </c>
      <c r="O47" s="492"/>
      <c r="P47" s="899"/>
      <c r="Q47" s="36"/>
      <c r="R47" s="9"/>
      <c r="S47" s="838"/>
      <c r="T47" s="838"/>
      <c r="U47" s="838"/>
      <c r="V47" s="838"/>
      <c r="W47" s="838"/>
      <c r="X47" s="838"/>
      <c r="Y47" s="838"/>
      <c r="Z47" s="838"/>
      <c r="AA47" s="756"/>
      <c r="AB47" s="756"/>
      <c r="AC47" s="756"/>
      <c r="AD47" s="756"/>
      <c r="AE47" s="756"/>
      <c r="AF47" s="756"/>
      <c r="AG47" s="756"/>
      <c r="AH47" s="756"/>
      <c r="AI47" s="756"/>
      <c r="AJ47" s="757"/>
      <c r="AK47" s="757"/>
      <c r="AL47" s="757"/>
      <c r="AM47" s="757"/>
      <c r="AN47" s="758"/>
      <c r="AO47" s="756"/>
      <c r="AP47" s="756"/>
      <c r="AQ47" s="757"/>
      <c r="AR47" s="756"/>
      <c r="AS47" s="756"/>
      <c r="AT47" s="756"/>
      <c r="AU47" s="757"/>
      <c r="AV47" s="756"/>
      <c r="AW47" s="756"/>
      <c r="AX47" s="756"/>
      <c r="AY47" s="757"/>
      <c r="AZ47" s="756"/>
      <c r="BA47" s="756"/>
      <c r="BB47" s="756"/>
      <c r="BC47" s="756"/>
      <c r="BD47" s="756"/>
      <c r="BE47" s="756"/>
      <c r="BF47" s="235"/>
      <c r="BG47" s="235"/>
      <c r="BH47" s="295"/>
      <c r="BI47" s="675"/>
      <c r="BJ47" s="550"/>
      <c r="BK47" s="288"/>
      <c r="BL47" s="550"/>
      <c r="BM47" s="288"/>
      <c r="BN47" s="550"/>
      <c r="BO47" s="288"/>
      <c r="BP47" s="550"/>
      <c r="BQ47" s="288"/>
      <c r="BR47" s="550"/>
      <c r="BS47" s="288"/>
      <c r="BT47" s="550"/>
      <c r="BU47" s="288"/>
      <c r="BV47" s="550"/>
      <c r="BW47" s="550"/>
      <c r="BX47" s="550"/>
      <c r="BY47" s="550"/>
      <c r="BZ47" s="550"/>
      <c r="CA47" s="550"/>
      <c r="CB47" s="550"/>
      <c r="CC47" s="550"/>
      <c r="CD47" s="675"/>
      <c r="CE47" s="675"/>
      <c r="CF47" s="675"/>
      <c r="CG47" s="288"/>
    </row>
    <row r="48" spans="1:85" s="717" customFormat="1" x14ac:dyDescent="0.45">
      <c r="A48" s="709" t="s">
        <v>251</v>
      </c>
      <c r="B48" s="832"/>
      <c r="C48" s="832">
        <f>C46/(C42/12)</f>
        <v>4.7274840209180704</v>
      </c>
      <c r="D48" s="832">
        <f t="shared" ref="D48:N48" si="122">D46/(D42/12)</f>
        <v>3.8269468479604454</v>
      </c>
      <c r="E48" s="832">
        <f t="shared" si="122"/>
        <v>3.2304900181488203</v>
      </c>
      <c r="F48" s="832">
        <f t="shared" si="122"/>
        <v>2.4768683274021353</v>
      </c>
      <c r="G48" s="832">
        <f t="shared" si="122"/>
        <v>2.8431001890359169</v>
      </c>
      <c r="H48" s="832">
        <f t="shared" si="122"/>
        <v>4.1348617666891441</v>
      </c>
      <c r="I48" s="916">
        <f t="shared" si="122"/>
        <v>4.951395326732456</v>
      </c>
      <c r="J48" s="832">
        <f t="shared" si="122"/>
        <v>3.9578653915071853</v>
      </c>
      <c r="K48" s="832">
        <f t="shared" si="122"/>
        <v>6.7222110083033213</v>
      </c>
      <c r="L48" s="832">
        <f t="shared" si="122"/>
        <v>8.8422398617246856</v>
      </c>
      <c r="M48" s="832">
        <f t="shared" si="122"/>
        <v>6.1341027302149724</v>
      </c>
      <c r="N48" s="832">
        <f t="shared" si="122"/>
        <v>4.4430097360308674</v>
      </c>
      <c r="O48" s="854"/>
      <c r="P48" s="854"/>
      <c r="Q48" s="39"/>
      <c r="R48" s="746"/>
      <c r="S48" s="746"/>
      <c r="T48" s="746"/>
      <c r="U48" s="746"/>
      <c r="V48" s="746"/>
      <c r="W48" s="746"/>
      <c r="X48" s="746"/>
      <c r="Y48" s="746"/>
      <c r="Z48" s="746"/>
      <c r="AA48" s="759"/>
      <c r="AB48" s="759"/>
      <c r="AC48" s="759"/>
      <c r="AD48" s="759"/>
      <c r="AE48" s="759"/>
      <c r="AF48" s="759"/>
      <c r="AG48" s="759"/>
      <c r="AH48" s="759"/>
      <c r="AI48" s="759"/>
      <c r="AJ48" s="760"/>
      <c r="AK48" s="760"/>
      <c r="AL48" s="760"/>
      <c r="AM48" s="760"/>
      <c r="AN48" s="760"/>
      <c r="AO48" s="759"/>
      <c r="AP48" s="759"/>
      <c r="AQ48" s="760"/>
      <c r="AR48" s="759"/>
      <c r="AS48" s="759"/>
      <c r="AT48" s="759"/>
      <c r="AU48" s="759"/>
      <c r="AV48" s="760"/>
      <c r="AW48" s="759"/>
      <c r="AX48" s="759"/>
      <c r="AY48" s="759"/>
      <c r="AZ48" s="759"/>
      <c r="BA48" s="759"/>
      <c r="BB48" s="759"/>
      <c r="BC48" s="759"/>
      <c r="BD48" s="759"/>
      <c r="BE48" s="759"/>
      <c r="BF48" s="735"/>
      <c r="BG48" s="735"/>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row>
    <row r="49" spans="1:85" s="717" customFormat="1" x14ac:dyDescent="0.45">
      <c r="A49" s="39"/>
      <c r="B49" s="39"/>
      <c r="C49" s="748"/>
      <c r="D49" s="748"/>
      <c r="E49" s="748"/>
      <c r="F49" s="748"/>
      <c r="G49" s="748"/>
      <c r="H49" s="748"/>
      <c r="I49" s="748"/>
      <c r="J49" s="748"/>
      <c r="K49" s="748"/>
      <c r="L49" s="748"/>
      <c r="M49" s="748"/>
      <c r="N49" s="748"/>
      <c r="O49" s="854"/>
      <c r="P49" s="854"/>
      <c r="Q49" s="39"/>
      <c r="R49" s="746"/>
      <c r="S49" s="746"/>
      <c r="T49" s="746"/>
      <c r="U49" s="746"/>
      <c r="V49" s="746"/>
      <c r="W49" s="746"/>
      <c r="X49" s="746"/>
      <c r="Y49" s="746"/>
      <c r="Z49" s="746"/>
      <c r="AA49" s="759"/>
      <c r="AB49" s="759"/>
      <c r="AC49" s="759"/>
      <c r="AD49" s="759"/>
      <c r="AE49" s="759"/>
      <c r="AF49" s="759"/>
      <c r="AG49" s="759"/>
      <c r="AH49" s="759"/>
      <c r="AI49" s="759"/>
      <c r="AJ49" s="760"/>
      <c r="AK49" s="760"/>
      <c r="AL49" s="760"/>
      <c r="AM49" s="760"/>
      <c r="AN49" s="761"/>
      <c r="AO49" s="759"/>
      <c r="AP49" s="759"/>
      <c r="AQ49" s="759"/>
      <c r="AR49" s="759"/>
      <c r="AS49" s="759"/>
      <c r="AT49" s="759"/>
      <c r="AU49" s="759"/>
      <c r="AV49" s="759"/>
      <c r="AW49" s="759"/>
      <c r="AX49" s="759"/>
      <c r="AY49" s="759"/>
      <c r="AZ49" s="759"/>
      <c r="BA49" s="759"/>
      <c r="BB49" s="759"/>
      <c r="BC49" s="759"/>
      <c r="BD49" s="759"/>
      <c r="BE49" s="759"/>
      <c r="BF49" s="735"/>
      <c r="BG49" s="735"/>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row>
    <row r="50" spans="1:85" s="717" customFormat="1" x14ac:dyDescent="0.45">
      <c r="A50" s="39"/>
      <c r="B50" s="39"/>
      <c r="C50" s="748"/>
      <c r="D50" s="748"/>
      <c r="E50" s="748"/>
      <c r="F50" s="748"/>
      <c r="G50" s="748"/>
      <c r="H50" s="748"/>
      <c r="I50" s="748"/>
      <c r="J50" s="748"/>
      <c r="K50" s="748"/>
      <c r="L50" s="748"/>
      <c r="M50" s="748"/>
      <c r="N50" s="748"/>
      <c r="O50" s="854"/>
      <c r="P50" s="854"/>
      <c r="Q50" s="39"/>
      <c r="R50" s="746"/>
      <c r="S50" s="746"/>
      <c r="T50" s="746"/>
      <c r="U50" s="746"/>
      <c r="V50" s="746"/>
      <c r="W50" s="746"/>
      <c r="X50" s="746"/>
      <c r="Y50" s="746"/>
      <c r="Z50" s="746"/>
      <c r="AA50" s="759"/>
      <c r="AB50" s="759"/>
      <c r="AC50" s="759"/>
      <c r="AD50" s="759"/>
      <c r="AE50" s="759"/>
      <c r="AF50" s="759"/>
      <c r="AG50" s="759"/>
      <c r="AH50" s="759"/>
      <c r="AI50" s="759"/>
      <c r="AJ50" s="760"/>
      <c r="AK50" s="760"/>
      <c r="AL50" s="760"/>
      <c r="AM50" s="760"/>
      <c r="AN50" s="761"/>
      <c r="AO50" s="759"/>
      <c r="AP50" s="759"/>
      <c r="AQ50" s="759"/>
      <c r="AR50" s="759"/>
      <c r="AS50" s="759"/>
      <c r="AT50" s="759"/>
      <c r="AU50" s="759"/>
      <c r="AV50" s="759"/>
      <c r="AW50" s="759"/>
      <c r="AX50" s="759"/>
      <c r="AY50" s="759"/>
      <c r="AZ50" s="759"/>
      <c r="BA50" s="759"/>
      <c r="BB50" s="759"/>
      <c r="BC50" s="759"/>
      <c r="BD50" s="759"/>
      <c r="BE50" s="759"/>
      <c r="BF50" s="735"/>
      <c r="BG50" s="735"/>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row>
    <row r="51" spans="1:85" s="717" customFormat="1" x14ac:dyDescent="0.45">
      <c r="A51" s="39"/>
      <c r="B51" s="39"/>
      <c r="C51" s="748"/>
      <c r="D51" s="748"/>
      <c r="E51" s="748"/>
      <c r="F51" s="748"/>
      <c r="G51" s="748"/>
      <c r="H51" s="748"/>
      <c r="I51" s="748"/>
      <c r="J51" s="748"/>
      <c r="K51" s="748"/>
      <c r="L51" s="748"/>
      <c r="M51" s="748"/>
      <c r="N51" s="748"/>
      <c r="O51" s="854"/>
      <c r="P51" s="854"/>
      <c r="Q51" s="39"/>
      <c r="R51" s="746"/>
      <c r="S51" s="746"/>
      <c r="T51" s="746"/>
      <c r="U51" s="746"/>
      <c r="V51" s="746"/>
      <c r="W51" s="746"/>
      <c r="X51" s="746"/>
      <c r="Y51" s="746"/>
      <c r="Z51" s="746"/>
      <c r="AA51" s="759"/>
      <c r="AB51" s="759"/>
      <c r="AC51" s="759"/>
      <c r="AD51" s="759"/>
      <c r="AE51" s="759"/>
      <c r="AF51" s="759"/>
      <c r="AG51" s="759"/>
      <c r="AH51" s="759"/>
      <c r="AI51" s="759"/>
      <c r="AJ51" s="760"/>
      <c r="AK51" s="760"/>
      <c r="AL51" s="760"/>
      <c r="AM51" s="760"/>
      <c r="AN51" s="761"/>
      <c r="AO51" s="759"/>
      <c r="AP51" s="759"/>
      <c r="AQ51" s="759"/>
      <c r="AR51" s="759"/>
      <c r="AS51" s="759"/>
      <c r="AT51" s="759"/>
      <c r="AU51" s="759"/>
      <c r="AV51" s="759"/>
      <c r="AW51" s="759"/>
      <c r="AX51" s="759"/>
      <c r="AY51" s="759"/>
      <c r="AZ51" s="759"/>
      <c r="BA51" s="759"/>
      <c r="BB51" s="759"/>
      <c r="BC51" s="759"/>
      <c r="BD51" s="759"/>
      <c r="BE51" s="759"/>
      <c r="BF51" s="735"/>
      <c r="BG51" s="735"/>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row>
    <row r="52" spans="1:85" s="717" customFormat="1" x14ac:dyDescent="0.45">
      <c r="A52" s="39"/>
      <c r="B52" s="39"/>
      <c r="C52" s="748"/>
      <c r="D52" s="748"/>
      <c r="E52" s="748"/>
      <c r="F52" s="748"/>
      <c r="G52" s="748"/>
      <c r="H52" s="748"/>
      <c r="I52" s="748"/>
      <c r="J52" s="748"/>
      <c r="K52" s="748"/>
      <c r="L52" s="748"/>
      <c r="M52" s="748"/>
      <c r="N52" s="748"/>
      <c r="O52" s="854"/>
      <c r="P52" s="854"/>
      <c r="Q52" s="39"/>
      <c r="R52" s="746"/>
      <c r="S52" s="746"/>
      <c r="T52" s="746"/>
      <c r="U52" s="746"/>
      <c r="V52" s="746"/>
      <c r="W52" s="746"/>
      <c r="X52" s="746"/>
      <c r="Y52" s="746"/>
      <c r="Z52" s="746"/>
      <c r="AA52" s="759"/>
      <c r="AB52" s="759"/>
      <c r="AC52" s="759"/>
      <c r="AD52" s="759"/>
      <c r="AE52" s="759"/>
      <c r="AF52" s="759"/>
      <c r="AG52" s="759"/>
      <c r="AH52" s="759"/>
      <c r="AI52" s="759"/>
      <c r="AJ52" s="760"/>
      <c r="AK52" s="760"/>
      <c r="AL52" s="760"/>
      <c r="AM52" s="760"/>
      <c r="AN52" s="761"/>
      <c r="AO52" s="759"/>
      <c r="AP52" s="759"/>
      <c r="AQ52" s="759"/>
      <c r="AR52" s="759"/>
      <c r="AS52" s="759"/>
      <c r="AT52" s="759"/>
      <c r="AU52" s="759"/>
      <c r="AV52" s="759"/>
      <c r="AW52" s="759"/>
      <c r="AX52" s="759"/>
      <c r="AY52" s="759"/>
      <c r="AZ52" s="759"/>
      <c r="BA52" s="759"/>
      <c r="BB52" s="759"/>
      <c r="BC52" s="759"/>
      <c r="BD52" s="759"/>
      <c r="BE52" s="759"/>
      <c r="BF52" s="735"/>
      <c r="BG52" s="735"/>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row>
    <row r="53" spans="1:85" s="717" customFormat="1" x14ac:dyDescent="0.45">
      <c r="A53" s="39"/>
      <c r="B53" s="39"/>
      <c r="C53" s="748"/>
      <c r="D53" s="748"/>
      <c r="E53" s="748"/>
      <c r="F53" s="748"/>
      <c r="G53" s="748"/>
      <c r="H53" s="748"/>
      <c r="I53" s="748"/>
      <c r="J53" s="748"/>
      <c r="K53" s="748"/>
      <c r="L53" s="748"/>
      <c r="M53" s="748"/>
      <c r="N53" s="748"/>
      <c r="O53" s="854"/>
      <c r="P53" s="854"/>
      <c r="Q53" s="39"/>
      <c r="R53" s="746"/>
      <c r="S53" s="746"/>
      <c r="T53" s="746"/>
      <c r="U53" s="746"/>
      <c r="V53" s="746"/>
      <c r="W53" s="746"/>
      <c r="X53" s="746"/>
      <c r="Y53" s="746"/>
      <c r="Z53" s="746"/>
      <c r="AA53" s="759"/>
      <c r="AB53" s="759"/>
      <c r="AC53" s="759"/>
      <c r="AD53" s="759"/>
      <c r="AE53" s="759"/>
      <c r="AF53" s="759"/>
      <c r="AG53" s="759"/>
      <c r="AH53" s="759"/>
      <c r="AI53" s="759"/>
      <c r="AJ53" s="760"/>
      <c r="AK53" s="760"/>
      <c r="AL53" s="760"/>
      <c r="AM53" s="760"/>
      <c r="AN53" s="761"/>
      <c r="AO53" s="759"/>
      <c r="AP53" s="759"/>
      <c r="AQ53" s="759"/>
      <c r="AR53" s="759"/>
      <c r="AS53" s="759"/>
      <c r="AT53" s="759"/>
      <c r="AU53" s="759"/>
      <c r="AV53" s="759"/>
      <c r="AW53" s="759"/>
      <c r="AX53" s="759"/>
      <c r="AY53" s="759"/>
      <c r="AZ53" s="759"/>
      <c r="BA53" s="759"/>
      <c r="BB53" s="759"/>
      <c r="BC53" s="759"/>
      <c r="BD53" s="759"/>
      <c r="BE53" s="759"/>
      <c r="BF53" s="735"/>
      <c r="BG53" s="735"/>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row>
    <row r="54" spans="1:85" s="717" customFormat="1" x14ac:dyDescent="0.45">
      <c r="A54" s="39"/>
      <c r="B54" s="39"/>
      <c r="C54" s="748"/>
      <c r="D54" s="748"/>
      <c r="E54" s="748"/>
      <c r="F54" s="748"/>
      <c r="G54" s="748"/>
      <c r="H54" s="748"/>
      <c r="I54" s="748"/>
      <c r="J54" s="748"/>
      <c r="K54" s="748"/>
      <c r="L54" s="748"/>
      <c r="M54" s="748"/>
      <c r="N54" s="748"/>
      <c r="O54" s="854"/>
      <c r="P54" s="854"/>
      <c r="Q54" s="39"/>
      <c r="R54" s="746"/>
      <c r="S54" s="746"/>
      <c r="T54" s="746"/>
      <c r="U54" s="746"/>
      <c r="V54" s="746"/>
      <c r="W54" s="746"/>
      <c r="X54" s="746"/>
      <c r="Y54" s="746"/>
      <c r="Z54" s="746"/>
      <c r="AA54" s="759"/>
      <c r="AB54" s="759"/>
      <c r="AC54" s="759"/>
      <c r="AD54" s="759"/>
      <c r="AE54" s="759"/>
      <c r="AF54" s="759"/>
      <c r="AG54" s="759"/>
      <c r="AH54" s="759"/>
      <c r="AI54" s="759"/>
      <c r="AJ54" s="760"/>
      <c r="AK54" s="760"/>
      <c r="AL54" s="760"/>
      <c r="AM54" s="760"/>
      <c r="AN54" s="761"/>
      <c r="AO54" s="759"/>
      <c r="AP54" s="759"/>
      <c r="AQ54" s="759"/>
      <c r="AR54" s="759"/>
      <c r="AS54" s="759"/>
      <c r="AT54" s="759"/>
      <c r="AU54" s="759"/>
      <c r="AV54" s="759"/>
      <c r="AW54" s="759"/>
      <c r="AX54" s="759"/>
      <c r="AY54" s="759"/>
      <c r="AZ54" s="759"/>
      <c r="BA54" s="759"/>
      <c r="BB54" s="759"/>
      <c r="BC54" s="759"/>
      <c r="BD54" s="759"/>
      <c r="BE54" s="759"/>
      <c r="BF54" s="735"/>
      <c r="BG54" s="735"/>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row>
    <row r="55" spans="1:85" s="717" customFormat="1" x14ac:dyDescent="0.45">
      <c r="A55" s="39"/>
      <c r="B55" s="39"/>
      <c r="C55" s="748"/>
      <c r="D55" s="748"/>
      <c r="E55" s="748"/>
      <c r="F55" s="748"/>
      <c r="G55" s="748"/>
      <c r="H55" s="748"/>
      <c r="I55" s="748"/>
      <c r="J55" s="748"/>
      <c r="K55" s="748"/>
      <c r="L55" s="748"/>
      <c r="M55" s="748"/>
      <c r="N55" s="748"/>
      <c r="O55" s="854"/>
      <c r="P55" s="854"/>
      <c r="Q55" s="39"/>
      <c r="R55" s="746"/>
      <c r="S55" s="746"/>
      <c r="T55" s="746"/>
      <c r="U55" s="746"/>
      <c r="V55" s="746"/>
      <c r="W55" s="746"/>
      <c r="X55" s="746"/>
      <c r="Y55" s="746"/>
      <c r="Z55" s="746"/>
      <c r="AA55" s="759"/>
      <c r="AB55" s="759"/>
      <c r="AC55" s="759"/>
      <c r="AD55" s="759"/>
      <c r="AE55" s="759"/>
      <c r="AF55" s="759"/>
      <c r="AG55" s="759"/>
      <c r="AH55" s="759"/>
      <c r="AI55" s="759"/>
      <c r="AJ55" s="760"/>
      <c r="AK55" s="760"/>
      <c r="AL55" s="760"/>
      <c r="AM55" s="760"/>
      <c r="AN55" s="761"/>
      <c r="AO55" s="759"/>
      <c r="AP55" s="759"/>
      <c r="AQ55" s="759"/>
      <c r="AR55" s="759"/>
      <c r="AS55" s="759"/>
      <c r="AT55" s="759"/>
      <c r="AU55" s="759"/>
      <c r="AV55" s="759"/>
      <c r="AW55" s="759"/>
      <c r="AX55" s="759"/>
      <c r="AY55" s="759"/>
      <c r="AZ55" s="759"/>
      <c r="BA55" s="759"/>
      <c r="BB55" s="759"/>
      <c r="BC55" s="759"/>
      <c r="BD55" s="759"/>
      <c r="BE55" s="759"/>
      <c r="BF55" s="735"/>
      <c r="BG55" s="735"/>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row>
    <row r="56" spans="1:85" s="717" customFormat="1" x14ac:dyDescent="0.45">
      <c r="A56" s="39"/>
      <c r="B56" s="39"/>
      <c r="C56" s="748"/>
      <c r="D56" s="748"/>
      <c r="E56" s="748"/>
      <c r="F56" s="748"/>
      <c r="G56" s="748"/>
      <c r="H56" s="748"/>
      <c r="I56" s="748"/>
      <c r="J56" s="748"/>
      <c r="K56" s="748"/>
      <c r="L56" s="748"/>
      <c r="M56" s="748"/>
      <c r="N56" s="748"/>
      <c r="O56" s="854"/>
      <c r="P56" s="854"/>
      <c r="Q56" s="39"/>
      <c r="R56" s="746"/>
      <c r="S56" s="746"/>
      <c r="T56" s="746"/>
      <c r="U56" s="746"/>
      <c r="V56" s="746"/>
      <c r="W56" s="746"/>
      <c r="X56" s="746"/>
      <c r="Y56" s="746"/>
      <c r="Z56" s="746"/>
      <c r="AA56" s="759"/>
      <c r="AB56" s="759"/>
      <c r="AC56" s="759"/>
      <c r="AD56" s="759"/>
      <c r="AE56" s="759"/>
      <c r="AF56" s="759"/>
      <c r="AG56" s="759"/>
      <c r="AH56" s="759"/>
      <c r="AI56" s="759"/>
      <c r="AJ56" s="760"/>
      <c r="AK56" s="760"/>
      <c r="AL56" s="760"/>
      <c r="AM56" s="760"/>
      <c r="AN56" s="761"/>
      <c r="AO56" s="759"/>
      <c r="AP56" s="759"/>
      <c r="AQ56" s="759"/>
      <c r="AR56" s="759"/>
      <c r="AS56" s="759"/>
      <c r="AT56" s="759"/>
      <c r="AU56" s="759"/>
      <c r="AV56" s="759"/>
      <c r="AW56" s="759"/>
      <c r="AX56" s="759"/>
      <c r="AY56" s="759"/>
      <c r="AZ56" s="759"/>
      <c r="BA56" s="759"/>
      <c r="BB56" s="759"/>
      <c r="BC56" s="759"/>
      <c r="BD56" s="759"/>
      <c r="BE56" s="759"/>
      <c r="BF56" s="735"/>
      <c r="BG56" s="735"/>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row>
    <row r="57" spans="1:85" x14ac:dyDescent="0.45">
      <c r="C57" s="748"/>
      <c r="D57" s="748"/>
      <c r="E57" s="748"/>
      <c r="F57" s="748"/>
      <c r="G57" s="748"/>
      <c r="H57" s="748"/>
      <c r="I57" s="748"/>
      <c r="J57" s="748"/>
      <c r="K57" s="748"/>
      <c r="L57" s="748"/>
      <c r="M57" s="748"/>
      <c r="N57" s="748"/>
      <c r="AN57" s="763"/>
    </row>
    <row r="58" spans="1:85" x14ac:dyDescent="0.45">
      <c r="C58" s="748"/>
      <c r="D58" s="748"/>
      <c r="E58" s="748"/>
      <c r="F58" s="748"/>
      <c r="G58" s="748"/>
      <c r="H58" s="748"/>
      <c r="I58" s="748"/>
      <c r="J58" s="748"/>
      <c r="K58" s="748"/>
      <c r="L58" s="748"/>
      <c r="M58" s="748"/>
      <c r="N58" s="748"/>
      <c r="AN58" s="763"/>
    </row>
    <row r="59" spans="1:85" x14ac:dyDescent="0.45">
      <c r="C59" s="748"/>
      <c r="D59" s="748"/>
      <c r="E59" s="748"/>
      <c r="F59" s="748"/>
      <c r="G59" s="748"/>
      <c r="H59" s="748"/>
      <c r="I59" s="748"/>
      <c r="J59" s="748"/>
      <c r="K59" s="748"/>
      <c r="L59" s="748"/>
      <c r="M59" s="748"/>
      <c r="N59" s="748"/>
      <c r="AN59" s="763"/>
    </row>
    <row r="60" spans="1:85" x14ac:dyDescent="0.45">
      <c r="C60" s="748"/>
      <c r="D60" s="748"/>
      <c r="E60" s="748"/>
      <c r="F60" s="748"/>
      <c r="G60" s="748"/>
      <c r="H60" s="748"/>
      <c r="I60" s="748"/>
      <c r="J60" s="748"/>
      <c r="K60" s="748"/>
      <c r="L60" s="748"/>
      <c r="M60" s="748"/>
      <c r="N60" s="748"/>
      <c r="AN60" s="763"/>
    </row>
    <row r="61" spans="1:85" x14ac:dyDescent="0.45">
      <c r="C61" s="748"/>
      <c r="D61" s="748"/>
      <c r="E61" s="748"/>
      <c r="F61" s="748"/>
      <c r="G61" s="748"/>
      <c r="H61" s="748"/>
      <c r="I61" s="748"/>
      <c r="J61" s="748"/>
      <c r="K61" s="748"/>
      <c r="L61" s="748"/>
      <c r="M61" s="748"/>
      <c r="N61" s="748"/>
      <c r="AN61" s="763"/>
    </row>
    <row r="62" spans="1:85" x14ac:dyDescent="0.45">
      <c r="C62" s="748"/>
      <c r="D62" s="748"/>
      <c r="E62" s="748"/>
      <c r="F62" s="748"/>
      <c r="G62" s="748"/>
      <c r="H62" s="748"/>
      <c r="I62" s="748"/>
      <c r="J62" s="748"/>
      <c r="K62" s="748"/>
      <c r="L62" s="748"/>
      <c r="M62" s="748"/>
      <c r="N62" s="748"/>
    </row>
    <row r="63" spans="1:85" x14ac:dyDescent="0.45">
      <c r="C63" s="748"/>
      <c r="D63" s="748"/>
      <c r="E63" s="748"/>
      <c r="F63" s="748"/>
      <c r="G63" s="748"/>
      <c r="H63" s="748"/>
      <c r="I63" s="748"/>
      <c r="J63" s="748"/>
      <c r="K63" s="748"/>
      <c r="L63" s="748"/>
      <c r="M63" s="748"/>
      <c r="N63" s="748"/>
    </row>
    <row r="64" spans="1:85" x14ac:dyDescent="0.45">
      <c r="C64" s="748"/>
      <c r="D64" s="748"/>
      <c r="E64" s="748"/>
      <c r="F64" s="748"/>
      <c r="G64" s="748"/>
      <c r="H64" s="748"/>
      <c r="I64" s="748"/>
      <c r="J64" s="748"/>
      <c r="K64" s="748"/>
      <c r="L64" s="748"/>
      <c r="M64" s="748"/>
      <c r="N64" s="748"/>
    </row>
    <row r="65" spans="3:14" x14ac:dyDescent="0.45">
      <c r="C65" s="748"/>
      <c r="D65" s="748"/>
      <c r="E65" s="748"/>
      <c r="F65" s="748"/>
      <c r="G65" s="748"/>
      <c r="H65" s="748"/>
      <c r="I65" s="748"/>
      <c r="J65" s="748"/>
      <c r="K65" s="748"/>
      <c r="L65" s="748"/>
      <c r="M65" s="748"/>
      <c r="N65" s="748"/>
    </row>
    <row r="66" spans="3:14" x14ac:dyDescent="0.45">
      <c r="C66" s="748"/>
      <c r="D66" s="748"/>
      <c r="E66" s="748"/>
      <c r="F66" s="748"/>
      <c r="G66" s="748"/>
      <c r="H66" s="748"/>
      <c r="I66" s="748"/>
      <c r="J66" s="748"/>
      <c r="K66" s="748"/>
      <c r="L66" s="748"/>
      <c r="M66" s="748"/>
      <c r="N66" s="748"/>
    </row>
    <row r="67" spans="3:14" x14ac:dyDescent="0.45">
      <c r="C67" s="748"/>
      <c r="D67" s="748"/>
      <c r="E67" s="748"/>
      <c r="F67" s="748"/>
      <c r="G67" s="748"/>
      <c r="H67" s="748"/>
      <c r="I67" s="748"/>
      <c r="J67" s="748"/>
      <c r="K67" s="748"/>
      <c r="L67" s="748"/>
      <c r="M67" s="748"/>
      <c r="N67" s="748"/>
    </row>
    <row r="68" spans="3:14" x14ac:dyDescent="0.45">
      <c r="C68" s="748"/>
      <c r="D68" s="748"/>
      <c r="E68" s="748"/>
      <c r="F68" s="748"/>
      <c r="G68" s="748"/>
      <c r="H68" s="748"/>
      <c r="I68" s="748"/>
      <c r="J68" s="748"/>
      <c r="K68" s="748"/>
      <c r="L68" s="748"/>
      <c r="M68" s="748"/>
      <c r="N68" s="748"/>
    </row>
    <row r="69" spans="3:14" x14ac:dyDescent="0.45">
      <c r="C69" s="748"/>
      <c r="D69" s="748"/>
      <c r="E69" s="748"/>
      <c r="F69" s="748"/>
      <c r="G69" s="748"/>
      <c r="H69" s="748"/>
      <c r="I69" s="748"/>
      <c r="J69" s="748"/>
      <c r="K69" s="748"/>
      <c r="L69" s="748"/>
      <c r="M69" s="748"/>
      <c r="N69" s="748"/>
    </row>
    <row r="70" spans="3:14" x14ac:dyDescent="0.45">
      <c r="C70" s="748"/>
      <c r="D70" s="748"/>
      <c r="E70" s="748"/>
      <c r="F70" s="748"/>
      <c r="G70" s="748"/>
      <c r="H70" s="748"/>
      <c r="I70" s="748"/>
      <c r="J70" s="748"/>
      <c r="K70" s="748"/>
      <c r="L70" s="748"/>
      <c r="M70" s="748"/>
      <c r="N70" s="748"/>
    </row>
    <row r="71" spans="3:14" x14ac:dyDescent="0.45">
      <c r="C71" s="748"/>
      <c r="D71" s="748"/>
      <c r="E71" s="748"/>
      <c r="F71" s="748"/>
      <c r="G71" s="748"/>
      <c r="H71" s="748"/>
      <c r="I71" s="748"/>
      <c r="J71" s="748"/>
      <c r="K71" s="748"/>
      <c r="L71" s="748"/>
      <c r="M71" s="748"/>
      <c r="N71" s="748"/>
    </row>
    <row r="72" spans="3:14" x14ac:dyDescent="0.45">
      <c r="C72" s="748"/>
      <c r="D72" s="748"/>
      <c r="E72" s="748"/>
      <c r="F72" s="748"/>
      <c r="G72" s="748"/>
      <c r="H72" s="748"/>
      <c r="I72" s="748"/>
      <c r="J72" s="748"/>
      <c r="K72" s="748"/>
      <c r="L72" s="748"/>
      <c r="M72" s="748"/>
      <c r="N72" s="748"/>
    </row>
    <row r="73" spans="3:14" x14ac:dyDescent="0.45">
      <c r="C73" s="748"/>
      <c r="D73" s="748"/>
      <c r="E73" s="748"/>
      <c r="F73" s="748"/>
      <c r="G73" s="748"/>
      <c r="H73" s="748"/>
      <c r="I73" s="748"/>
      <c r="J73" s="748"/>
      <c r="K73" s="748"/>
      <c r="L73" s="748"/>
      <c r="M73" s="748"/>
      <c r="N73" s="748"/>
    </row>
    <row r="74" spans="3:14" x14ac:dyDescent="0.45">
      <c r="C74" s="748"/>
      <c r="D74" s="748"/>
      <c r="E74" s="748"/>
      <c r="F74" s="748"/>
      <c r="G74" s="748"/>
      <c r="H74" s="748"/>
      <c r="I74" s="748"/>
      <c r="J74" s="748"/>
      <c r="K74" s="748"/>
      <c r="L74" s="748"/>
      <c r="M74" s="748"/>
      <c r="N74" s="748"/>
    </row>
    <row r="75" spans="3:14" x14ac:dyDescent="0.45">
      <c r="C75" s="748"/>
      <c r="D75" s="748"/>
      <c r="E75" s="748"/>
      <c r="F75" s="748"/>
      <c r="G75" s="748"/>
      <c r="H75" s="748"/>
      <c r="I75" s="748"/>
      <c r="J75" s="748"/>
      <c r="K75" s="748"/>
      <c r="L75" s="748"/>
      <c r="M75" s="748"/>
      <c r="N75" s="748"/>
    </row>
    <row r="76" spans="3:14" x14ac:dyDescent="0.45">
      <c r="C76" s="748"/>
      <c r="D76" s="748"/>
      <c r="E76" s="748"/>
      <c r="F76" s="748"/>
      <c r="G76" s="748"/>
      <c r="H76" s="748"/>
      <c r="I76" s="748"/>
      <c r="J76" s="748"/>
      <c r="K76" s="748"/>
      <c r="L76" s="748"/>
      <c r="M76" s="748"/>
      <c r="N76" s="748"/>
    </row>
    <row r="77" spans="3:14" x14ac:dyDescent="0.45">
      <c r="C77" s="748"/>
      <c r="D77" s="748"/>
      <c r="E77" s="748"/>
      <c r="F77" s="748"/>
      <c r="G77" s="748"/>
      <c r="H77" s="748"/>
      <c r="I77" s="748"/>
      <c r="J77" s="748"/>
      <c r="K77" s="748"/>
      <c r="L77" s="748"/>
      <c r="M77" s="748"/>
      <c r="N77" s="748"/>
    </row>
    <row r="78" spans="3:14" x14ac:dyDescent="0.45">
      <c r="C78" s="748"/>
      <c r="D78" s="748"/>
      <c r="E78" s="748"/>
      <c r="F78" s="748"/>
      <c r="G78" s="748"/>
      <c r="H78" s="748"/>
      <c r="I78" s="748"/>
      <c r="J78" s="748"/>
      <c r="K78" s="748"/>
      <c r="L78" s="748"/>
      <c r="M78" s="748"/>
      <c r="N78" s="748"/>
    </row>
    <row r="79" spans="3:14" x14ac:dyDescent="0.45">
      <c r="C79" s="748"/>
      <c r="D79" s="748"/>
      <c r="E79" s="748"/>
      <c r="F79" s="748"/>
      <c r="G79" s="748"/>
      <c r="H79" s="748"/>
      <c r="I79" s="748"/>
      <c r="J79" s="748"/>
      <c r="K79" s="748"/>
      <c r="L79" s="748"/>
      <c r="M79" s="748"/>
      <c r="N79" s="748"/>
    </row>
    <row r="80" spans="3:14" x14ac:dyDescent="0.45">
      <c r="C80" s="748"/>
      <c r="D80" s="748"/>
      <c r="E80" s="748"/>
      <c r="F80" s="748"/>
      <c r="G80" s="748"/>
      <c r="H80" s="748"/>
      <c r="I80" s="748"/>
      <c r="J80" s="748"/>
      <c r="K80" s="748"/>
      <c r="L80" s="748"/>
      <c r="M80" s="748"/>
      <c r="N80" s="748"/>
    </row>
    <row r="81" spans="3:14" x14ac:dyDescent="0.45">
      <c r="C81" s="748"/>
      <c r="D81" s="748"/>
      <c r="E81" s="748"/>
      <c r="F81" s="748"/>
      <c r="G81" s="748"/>
      <c r="H81" s="748"/>
      <c r="I81" s="748"/>
      <c r="J81" s="748"/>
      <c r="K81" s="748"/>
      <c r="L81" s="748"/>
      <c r="M81" s="748"/>
      <c r="N81" s="748"/>
    </row>
    <row r="82" spans="3:14" x14ac:dyDescent="0.45">
      <c r="C82" s="748"/>
      <c r="D82" s="748"/>
      <c r="E82" s="748"/>
      <c r="F82" s="748"/>
      <c r="G82" s="748"/>
      <c r="H82" s="748"/>
      <c r="I82" s="748"/>
      <c r="J82" s="748"/>
      <c r="K82" s="748"/>
      <c r="L82" s="748"/>
      <c r="M82" s="748"/>
      <c r="N82" s="748"/>
    </row>
    <row r="83" spans="3:14" x14ac:dyDescent="0.45">
      <c r="C83" s="748"/>
      <c r="D83" s="748"/>
      <c r="E83" s="748"/>
      <c r="F83" s="748"/>
      <c r="G83" s="748"/>
      <c r="H83" s="748"/>
      <c r="I83" s="748"/>
      <c r="J83" s="748"/>
      <c r="K83" s="748"/>
      <c r="L83" s="748"/>
      <c r="M83" s="748"/>
      <c r="N83" s="748"/>
    </row>
    <row r="84" spans="3:14" x14ac:dyDescent="0.45">
      <c r="C84" s="748"/>
      <c r="D84" s="748"/>
      <c r="E84" s="748"/>
      <c r="F84" s="748"/>
      <c r="G84" s="748"/>
      <c r="H84" s="748"/>
      <c r="I84" s="748"/>
      <c r="J84" s="748"/>
      <c r="K84" s="748"/>
      <c r="L84" s="748"/>
      <c r="M84" s="748"/>
      <c r="N84" s="748"/>
    </row>
    <row r="85" spans="3:14" x14ac:dyDescent="0.45">
      <c r="C85" s="748"/>
      <c r="D85" s="748"/>
      <c r="E85" s="748"/>
      <c r="F85" s="748"/>
      <c r="G85" s="748"/>
      <c r="H85" s="748"/>
      <c r="I85" s="748"/>
      <c r="J85" s="748"/>
      <c r="K85" s="748"/>
      <c r="L85" s="748"/>
      <c r="M85" s="748"/>
      <c r="N85" s="748"/>
    </row>
    <row r="86" spans="3:14" x14ac:dyDescent="0.45">
      <c r="C86" s="748"/>
      <c r="D86" s="748"/>
      <c r="E86" s="748"/>
      <c r="F86" s="748"/>
      <c r="G86" s="748"/>
      <c r="H86" s="748"/>
      <c r="I86" s="748"/>
      <c r="J86" s="748"/>
      <c r="K86" s="748"/>
      <c r="L86" s="748"/>
      <c r="M86" s="748"/>
      <c r="N86" s="748"/>
    </row>
    <row r="87" spans="3:14" x14ac:dyDescent="0.45">
      <c r="C87" s="748"/>
      <c r="D87" s="748"/>
      <c r="E87" s="748"/>
      <c r="F87" s="748"/>
      <c r="G87" s="748"/>
      <c r="H87" s="748"/>
      <c r="I87" s="748"/>
      <c r="J87" s="748"/>
      <c r="K87" s="748"/>
      <c r="L87" s="748"/>
      <c r="M87" s="748"/>
      <c r="N87" s="748"/>
    </row>
    <row r="88" spans="3:14" x14ac:dyDescent="0.45">
      <c r="C88" s="748"/>
      <c r="D88" s="748"/>
      <c r="E88" s="748"/>
      <c r="F88" s="748"/>
      <c r="G88" s="748"/>
      <c r="H88" s="748"/>
      <c r="I88" s="748"/>
      <c r="J88" s="748"/>
      <c r="K88" s="748"/>
      <c r="L88" s="748"/>
      <c r="M88" s="748"/>
      <c r="N88" s="748"/>
    </row>
    <row r="89" spans="3:14" x14ac:dyDescent="0.45">
      <c r="C89" s="748"/>
      <c r="D89" s="748"/>
      <c r="E89" s="748"/>
      <c r="F89" s="748"/>
      <c r="G89" s="748"/>
      <c r="H89" s="748"/>
      <c r="I89" s="748"/>
      <c r="J89" s="748"/>
      <c r="K89" s="748"/>
      <c r="L89" s="748"/>
      <c r="M89" s="748"/>
      <c r="N89" s="748"/>
    </row>
    <row r="90" spans="3:14" x14ac:dyDescent="0.45">
      <c r="C90" s="748"/>
      <c r="D90" s="748"/>
      <c r="E90" s="748"/>
      <c r="F90" s="748"/>
      <c r="G90" s="748"/>
      <c r="H90" s="748"/>
      <c r="I90" s="748"/>
      <c r="J90" s="748"/>
      <c r="K90" s="748"/>
      <c r="L90" s="748"/>
      <c r="M90" s="748"/>
      <c r="N90" s="748"/>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8166-EA88-4927-8C25-C02F664770D5}">
  <sheetPr codeName="Sheet94"/>
  <dimension ref="A1:CJ61"/>
  <sheetViews>
    <sheetView showGridLines="0" topLeftCell="A14" workbookViewId="0">
      <selection sqref="A1:XFD1048576"/>
    </sheetView>
  </sheetViews>
  <sheetFormatPr defaultColWidth="9.46484375" defaultRowHeight="14.25" x14ac:dyDescent="0.45"/>
  <cols>
    <col min="1" max="1" width="18" style="15" customWidth="1"/>
    <col min="2" max="2" width="24.53125" style="15" bestFit="1" customWidth="1"/>
    <col min="3" max="8" width="5.73046875" style="24" customWidth="1"/>
    <col min="9" max="9" width="5.73046875" style="626" customWidth="1"/>
    <col min="10" max="14" width="5.73046875" style="24" customWidth="1"/>
    <col min="15" max="15" width="9.73046875" style="24" customWidth="1"/>
    <col min="16" max="16" width="9.53125" style="24" bestFit="1" customWidth="1"/>
    <col min="17" max="17" width="6.53125" style="24" customWidth="1"/>
    <col min="18" max="19" width="8.53125" style="24" bestFit="1" customWidth="1"/>
    <col min="20" max="20" width="8.46484375" style="24" bestFit="1" customWidth="1"/>
    <col min="21" max="23" width="8.53125" style="24" bestFit="1" customWidth="1"/>
    <col min="24" max="24" width="8.46484375" style="24" bestFit="1" customWidth="1"/>
    <col min="25" max="26" width="8.53125" style="24" bestFit="1" customWidth="1"/>
    <col min="27" max="27" width="8.53125" style="762" bestFit="1" customWidth="1"/>
    <col min="28" max="28" width="8.46484375" style="762" bestFit="1" customWidth="1"/>
    <col min="29" max="31" width="8.53125" style="762" bestFit="1" customWidth="1"/>
    <col min="32" max="32" width="8.46484375" style="762" bestFit="1" customWidth="1"/>
    <col min="33" max="35" width="8.53125" style="762" bestFit="1" customWidth="1"/>
    <col min="36" max="36" width="8.46484375" style="751" bestFit="1" customWidth="1"/>
    <col min="37" max="39" width="8.53125" style="751" bestFit="1" customWidth="1"/>
    <col min="40" max="40" width="8.53125" style="764" bestFit="1" customWidth="1"/>
    <col min="41" max="43" width="8.73046875" style="762" bestFit="1" customWidth="1"/>
    <col min="44" max="44" width="8.46484375" style="762" bestFit="1" customWidth="1"/>
    <col min="45" max="48" width="8.53125" style="762" bestFit="1" customWidth="1"/>
    <col min="49" max="51" width="8.73046875" style="762" bestFit="1" customWidth="1"/>
    <col min="52" max="52" width="8.53125" style="762" bestFit="1" customWidth="1"/>
    <col min="53" max="55" width="8.73046875" style="762" bestFit="1" customWidth="1"/>
    <col min="56" max="56" width="8.53125" style="762" bestFit="1" customWidth="1"/>
    <col min="57" max="57" width="8.53125" style="762" customWidth="1"/>
    <col min="58" max="58" width="10.53125" style="17" customWidth="1"/>
    <col min="59" max="59" width="10.46484375" style="17" bestFit="1" customWidth="1"/>
    <col min="60" max="60" width="7.46484375" style="39" customWidth="1"/>
    <col min="61" max="61" width="8.265625" style="15" bestFit="1" customWidth="1"/>
    <col min="62" max="62" width="8.46484375" style="40" bestFit="1" customWidth="1"/>
    <col min="63" max="63" width="8.265625" style="40" bestFit="1" customWidth="1"/>
    <col min="64" max="64" width="8.46484375" style="40" bestFit="1" customWidth="1"/>
    <col min="65" max="65" width="8.265625" style="40" bestFit="1" customWidth="1"/>
    <col min="66" max="66" width="8.46484375" style="40" bestFit="1" customWidth="1"/>
    <col min="67" max="67" width="8.265625" style="40" bestFit="1" customWidth="1"/>
    <col min="68" max="68" width="8.46484375" style="40" bestFit="1" customWidth="1"/>
    <col min="69" max="69" width="8.265625" style="40" bestFit="1" customWidth="1"/>
    <col min="70" max="70" width="8.46484375" style="40" bestFit="1" customWidth="1"/>
    <col min="71" max="71" width="8.265625" style="40" bestFit="1" customWidth="1"/>
    <col min="72" max="73" width="8.46484375" style="40" bestFit="1" customWidth="1"/>
    <col min="74" max="74" width="8.53125" style="40" bestFit="1" customWidth="1"/>
    <col min="75" max="75" width="8.265625" style="40" bestFit="1" customWidth="1"/>
    <col min="76" max="77" width="8.46484375" style="40" bestFit="1" customWidth="1"/>
    <col min="78" max="78" width="8.53125" style="40" bestFit="1" customWidth="1"/>
    <col min="79" max="79" width="8.46484375" style="40" bestFit="1" customWidth="1"/>
    <col min="80" max="81" width="8.53125" style="40" customWidth="1"/>
    <col min="82" max="83" width="9.53125" style="15" bestFit="1" customWidth="1"/>
    <col min="84" max="84" width="9.46484375" style="15"/>
    <col min="85" max="85" width="11.46484375" style="40" bestFit="1" customWidth="1"/>
    <col min="86" max="16384" width="9.46484375" style="519"/>
  </cols>
  <sheetData>
    <row r="1" spans="1:88" x14ac:dyDescent="0.45">
      <c r="A1" s="16" t="s">
        <v>235</v>
      </c>
      <c r="D1" s="741"/>
      <c r="S1" s="750"/>
      <c r="T1" s="750"/>
      <c r="U1" s="750"/>
      <c r="V1" s="750"/>
      <c r="W1" s="750"/>
      <c r="X1" s="750"/>
      <c r="Y1" s="750"/>
      <c r="Z1" s="750"/>
      <c r="AA1" s="751"/>
      <c r="AB1" s="751"/>
      <c r="AC1" s="751"/>
      <c r="AD1" s="751"/>
      <c r="AE1" s="751"/>
      <c r="AF1" s="751"/>
      <c r="AG1" s="751"/>
      <c r="AH1" s="751"/>
      <c r="AI1" s="751"/>
      <c r="AN1" s="551"/>
      <c r="AO1" s="24"/>
      <c r="AP1" s="24"/>
      <c r="AQ1" s="24"/>
      <c r="AR1" s="24"/>
      <c r="AS1" s="24"/>
      <c r="AT1" s="24"/>
      <c r="AU1" s="24"/>
      <c r="AV1" s="24"/>
      <c r="AW1" s="24"/>
      <c r="AX1" s="24"/>
      <c r="AY1" s="24"/>
      <c r="AZ1" s="24"/>
      <c r="BA1" s="24"/>
      <c r="BB1" s="24"/>
      <c r="BC1" s="24"/>
      <c r="BD1" s="24"/>
      <c r="BE1" s="24"/>
      <c r="BJ1" s="63"/>
      <c r="BK1" s="63"/>
      <c r="BL1" s="63"/>
      <c r="BM1" s="63"/>
      <c r="BN1" s="63"/>
      <c r="BO1" s="63"/>
      <c r="BP1" s="63"/>
      <c r="BQ1" s="63"/>
      <c r="BR1" s="63"/>
      <c r="BS1" s="63"/>
      <c r="BT1" s="63"/>
      <c r="BU1" s="63"/>
      <c r="BV1" s="63"/>
      <c r="BW1" s="63"/>
      <c r="BX1" s="63"/>
      <c r="BY1" s="63"/>
      <c r="BZ1" s="63"/>
      <c r="CA1" s="63"/>
      <c r="CB1" s="63"/>
      <c r="CC1" s="63"/>
      <c r="CD1" s="18"/>
      <c r="CE1" s="18"/>
      <c r="CG1" s="63"/>
    </row>
    <row r="2" spans="1:88"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12" t="s">
        <v>226</v>
      </c>
      <c r="P2" s="112" t="s">
        <v>227</v>
      </c>
      <c r="Q2" s="769"/>
      <c r="R2" s="527" t="s">
        <v>20</v>
      </c>
      <c r="S2" s="527" t="s">
        <v>34</v>
      </c>
      <c r="T2" s="527" t="s">
        <v>45</v>
      </c>
      <c r="U2" s="527" t="s">
        <v>46</v>
      </c>
      <c r="V2" s="527" t="s">
        <v>48</v>
      </c>
      <c r="W2" s="527" t="s">
        <v>49</v>
      </c>
      <c r="X2" s="527" t="s">
        <v>53</v>
      </c>
      <c r="Y2" s="527" t="s">
        <v>54</v>
      </c>
      <c r="Z2" s="527" t="s">
        <v>55</v>
      </c>
      <c r="AA2" s="527" t="s">
        <v>56</v>
      </c>
      <c r="AB2" s="527" t="s">
        <v>60</v>
      </c>
      <c r="AC2" s="527" t="s">
        <v>61</v>
      </c>
      <c r="AD2" s="527" t="s">
        <v>62</v>
      </c>
      <c r="AE2" s="527" t="s">
        <v>63</v>
      </c>
      <c r="AF2" s="527" t="s">
        <v>67</v>
      </c>
      <c r="AG2" s="527" t="s">
        <v>70</v>
      </c>
      <c r="AH2" s="527" t="s">
        <v>74</v>
      </c>
      <c r="AI2" s="527" t="s">
        <v>80</v>
      </c>
      <c r="AJ2" s="528" t="s">
        <v>82</v>
      </c>
      <c r="AK2" s="528" t="s">
        <v>88</v>
      </c>
      <c r="AL2" s="528" t="s">
        <v>89</v>
      </c>
      <c r="AM2" s="528" t="s">
        <v>87</v>
      </c>
      <c r="AN2" s="529" t="s">
        <v>90</v>
      </c>
      <c r="AO2" s="527" t="s">
        <v>107</v>
      </c>
      <c r="AP2" s="527" t="s">
        <v>124</v>
      </c>
      <c r="AQ2" s="527" t="s">
        <v>132</v>
      </c>
      <c r="AR2" s="529" t="s">
        <v>141</v>
      </c>
      <c r="AS2" s="529" t="s">
        <v>146</v>
      </c>
      <c r="AT2" s="529" t="s">
        <v>151</v>
      </c>
      <c r="AU2" s="529" t="s">
        <v>158</v>
      </c>
      <c r="AV2" s="529" t="s">
        <v>169</v>
      </c>
      <c r="AW2" s="529" t="s">
        <v>174</v>
      </c>
      <c r="AX2" s="529" t="s">
        <v>181</v>
      </c>
      <c r="AY2" s="529" t="s">
        <v>187</v>
      </c>
      <c r="AZ2" s="529" t="s">
        <v>197</v>
      </c>
      <c r="BA2" s="529" t="s">
        <v>201</v>
      </c>
      <c r="BB2" s="529" t="s">
        <v>208</v>
      </c>
      <c r="BC2" s="529" t="s">
        <v>219</v>
      </c>
      <c r="BD2" s="529" t="s">
        <v>229</v>
      </c>
      <c r="BE2" s="529" t="s">
        <v>236</v>
      </c>
      <c r="BF2" s="530" t="s">
        <v>239</v>
      </c>
      <c r="BG2" s="530" t="s">
        <v>238</v>
      </c>
      <c r="BH2" s="713"/>
      <c r="BI2" s="176" t="s">
        <v>39</v>
      </c>
      <c r="BJ2" s="176" t="s">
        <v>40</v>
      </c>
      <c r="BK2" s="176" t="s">
        <v>47</v>
      </c>
      <c r="BL2" s="176" t="s">
        <v>50</v>
      </c>
      <c r="BM2" s="176" t="s">
        <v>57</v>
      </c>
      <c r="BN2" s="176" t="s">
        <v>59</v>
      </c>
      <c r="BO2" s="176" t="s">
        <v>64</v>
      </c>
      <c r="BP2" s="176" t="s">
        <v>66</v>
      </c>
      <c r="BQ2" s="176" t="s">
        <v>71</v>
      </c>
      <c r="BR2" s="176" t="s">
        <v>81</v>
      </c>
      <c r="BS2" s="532" t="s">
        <v>93</v>
      </c>
      <c r="BT2" s="532" t="s">
        <v>94</v>
      </c>
      <c r="BU2" s="532" t="s">
        <v>109</v>
      </c>
      <c r="BV2" s="532" t="s">
        <v>134</v>
      </c>
      <c r="BW2" s="532" t="s">
        <v>147</v>
      </c>
      <c r="BX2" s="532" t="s">
        <v>161</v>
      </c>
      <c r="BY2" s="532" t="s">
        <v>177</v>
      </c>
      <c r="BZ2" s="532" t="s">
        <v>192</v>
      </c>
      <c r="CA2" s="532" t="s">
        <v>205</v>
      </c>
      <c r="CB2" s="532" t="s">
        <v>222</v>
      </c>
      <c r="CC2" s="532" t="s">
        <v>237</v>
      </c>
      <c r="CD2" s="533" t="s">
        <v>240</v>
      </c>
      <c r="CE2" s="533" t="s">
        <v>241</v>
      </c>
      <c r="CF2" s="175"/>
      <c r="CG2" s="176" t="s">
        <v>69</v>
      </c>
    </row>
    <row r="3" spans="1:88" x14ac:dyDescent="0.45">
      <c r="A3" s="110" t="s">
        <v>33</v>
      </c>
      <c r="B3" s="24"/>
      <c r="J3" s="742"/>
      <c r="K3" s="742"/>
      <c r="L3" s="742"/>
      <c r="M3" s="742"/>
      <c r="N3" s="742"/>
      <c r="Q3" s="527"/>
      <c r="S3" s="2"/>
      <c r="T3" s="2"/>
      <c r="U3" s="2"/>
      <c r="V3" s="2"/>
      <c r="W3" s="2"/>
      <c r="X3" s="2"/>
      <c r="Y3" s="2"/>
      <c r="Z3" s="2"/>
      <c r="AA3" s="103"/>
      <c r="AB3" s="103"/>
      <c r="AC3" s="103"/>
      <c r="AD3" s="103"/>
      <c r="AE3" s="103"/>
      <c r="AF3" s="103"/>
      <c r="AG3" s="103"/>
      <c r="AH3" s="103"/>
      <c r="AI3" s="103"/>
      <c r="AJ3" s="552"/>
      <c r="AK3" s="552"/>
      <c r="AL3" s="552"/>
      <c r="AM3" s="552"/>
      <c r="AN3" s="752"/>
      <c r="AO3" s="24"/>
      <c r="AP3" s="24"/>
      <c r="AQ3" s="24"/>
      <c r="AR3" s="24"/>
      <c r="AS3" s="24"/>
      <c r="AT3" s="24"/>
      <c r="AU3" s="24"/>
      <c r="AV3" s="24"/>
      <c r="AW3" s="24"/>
      <c r="AX3" s="24"/>
      <c r="AY3" s="24"/>
      <c r="AZ3" s="24"/>
      <c r="BA3" s="24"/>
      <c r="BB3" s="24"/>
      <c r="BC3" s="24"/>
      <c r="BD3" s="24"/>
      <c r="BE3" s="24"/>
      <c r="BF3" s="535"/>
      <c r="BH3" s="714"/>
      <c r="BI3" s="2"/>
      <c r="BJ3" s="12"/>
      <c r="BK3" s="12"/>
      <c r="BL3" s="12"/>
      <c r="BM3" s="12"/>
      <c r="BN3" s="12"/>
      <c r="BO3" s="12"/>
      <c r="BP3" s="12"/>
      <c r="BQ3" s="12"/>
      <c r="BR3" s="12"/>
      <c r="BS3" s="12"/>
      <c r="BT3" s="12"/>
      <c r="BU3" s="12"/>
      <c r="BV3" s="12"/>
      <c r="BW3" s="12"/>
      <c r="BX3" s="12"/>
      <c r="BY3" s="12"/>
      <c r="BZ3" s="12"/>
      <c r="CA3" s="12"/>
      <c r="CB3" s="12"/>
      <c r="CC3" s="12"/>
      <c r="CD3" s="537"/>
      <c r="CE3" s="537"/>
      <c r="CG3" s="12"/>
    </row>
    <row r="4" spans="1:88" x14ac:dyDescent="0.45">
      <c r="A4" s="23" t="s">
        <v>24</v>
      </c>
      <c r="B4" s="9"/>
      <c r="C4" s="555">
        <f t="shared" ref="C4:I4" si="0">SUM(C5:C9)</f>
        <v>188.79814274881392</v>
      </c>
      <c r="D4" s="555">
        <f t="shared" si="0"/>
        <v>151.62948037898974</v>
      </c>
      <c r="E4" s="555">
        <f t="shared" si="0"/>
        <v>191.59745623273366</v>
      </c>
      <c r="F4" s="555">
        <f t="shared" si="0"/>
        <v>191.13090398541374</v>
      </c>
      <c r="G4" s="555">
        <f t="shared" si="0"/>
        <v>190.66435173809376</v>
      </c>
      <c r="H4" s="555">
        <f t="shared" si="0"/>
        <v>190.50883432232041</v>
      </c>
      <c r="I4" s="555">
        <f t="shared" si="0"/>
        <v>188.9168452532702</v>
      </c>
      <c r="J4" s="555">
        <f>SUM(J5:J9)</f>
        <v>155.13502452182706</v>
      </c>
      <c r="K4" s="555">
        <f t="shared" ref="K4:L4" si="1">SUM(K5:K9)</f>
        <v>195.78754230351686</v>
      </c>
      <c r="L4" s="555">
        <f t="shared" si="1"/>
        <v>171.70170585576278</v>
      </c>
      <c r="M4" s="555">
        <f>SUM(M5:M9)</f>
        <v>174.28924187783372</v>
      </c>
      <c r="N4" s="555">
        <f>SUM(N5:N9)</f>
        <v>171.31594270302307</v>
      </c>
      <c r="O4" s="492">
        <f>IF(ISERROR(M4/L4),"N/A",IF(L4&lt;0,"N/A",IF(M4&lt;0,"N/A",IF(M4/L4-1&gt;300%,"&gt;±300%",IF(M4/L4-1&lt;-300%,"&gt;±300%",M4/L4-1)))))</f>
        <v>1.506994941706985E-2</v>
      </c>
      <c r="P4" s="492">
        <f>IF(ISERROR(N4/M4),"N/A",IF(M4&lt;0,"N/A",IF(N4&lt;0,"N/A",IF(N4/M4-1&gt;300%,"&gt;±300%",IF(N4/M4-1&lt;-300%,"&gt;±300%",N4/M4-1)))))</f>
        <v>-1.7059568007615433E-2</v>
      </c>
      <c r="Q4" s="199"/>
      <c r="R4" s="555">
        <v>40.901080348383893</v>
      </c>
      <c r="S4" s="555">
        <v>44.011428663850353</v>
      </c>
      <c r="T4" s="555">
        <v>42.300737090343802</v>
      </c>
      <c r="U4" s="555">
        <v>48.054881473956748</v>
      </c>
      <c r="V4" s="555">
        <v>51.476264620969843</v>
      </c>
      <c r="W4" s="555">
        <v>50.232125294783266</v>
      </c>
      <c r="X4" s="555">
        <v>39.656941022197316</v>
      </c>
      <c r="Y4" s="555">
        <v>51.320747205196525</v>
      </c>
      <c r="Z4" s="555">
        <v>50.387642710556584</v>
      </c>
      <c r="AA4" s="555">
        <v>46.499707316223514</v>
      </c>
      <c r="AB4" s="555">
        <v>44.633498326943645</v>
      </c>
      <c r="AC4" s="555">
        <v>48.36591630550339</v>
      </c>
      <c r="AD4" s="555">
        <v>48.676951137050033</v>
      </c>
      <c r="AE4" s="555">
        <v>49.299020800143325</v>
      </c>
      <c r="AF4" s="555">
        <v>40.434528101063925</v>
      </c>
      <c r="AG4" s="555">
        <v>49.921090463236617</v>
      </c>
      <c r="AH4" s="555">
        <v>51.787299452516493</v>
      </c>
      <c r="AI4" s="555">
        <v>48.676951137050033</v>
      </c>
      <c r="AJ4" s="555">
        <f t="shared" ref="AJ4:BE4" si="2">SUM(AJ5:AJ9)</f>
        <v>40.885058936352138</v>
      </c>
      <c r="AK4" s="555">
        <f t="shared" si="2"/>
        <v>51.62843634121672</v>
      </c>
      <c r="AL4" s="555">
        <f t="shared" si="2"/>
        <v>47.440605637247344</v>
      </c>
      <c r="AM4" s="555">
        <f t="shared" si="2"/>
        <v>48.962744338453987</v>
      </c>
      <c r="AN4" s="555">
        <f t="shared" si="2"/>
        <v>38.812001782593597</v>
      </c>
      <c r="AO4" s="555">
        <f t="shared" si="2"/>
        <v>29.296653552034687</v>
      </c>
      <c r="AP4" s="555">
        <f t="shared" si="2"/>
        <v>46.512021984401102</v>
      </c>
      <c r="AQ4" s="555">
        <f t="shared" si="2"/>
        <v>40.514347202797673</v>
      </c>
      <c r="AR4" s="555">
        <f t="shared" si="2"/>
        <v>45.542903918350092</v>
      </c>
      <c r="AS4" s="555">
        <f t="shared" si="2"/>
        <v>48.680785893131095</v>
      </c>
      <c r="AT4" s="555">
        <f t="shared" si="2"/>
        <v>48.855437355043456</v>
      </c>
      <c r="AU4" s="555">
        <f t="shared" si="2"/>
        <v>52.708415136992201</v>
      </c>
      <c r="AV4" s="555">
        <f t="shared" si="2"/>
        <v>39.5924690340794</v>
      </c>
      <c r="AW4" s="555">
        <f t="shared" si="2"/>
        <v>47.568129356270781</v>
      </c>
      <c r="AX4" s="555">
        <f t="shared" si="2"/>
        <v>43.225594210573327</v>
      </c>
      <c r="AY4" s="555">
        <f t="shared" si="2"/>
        <v>41.315513254839296</v>
      </c>
      <c r="AZ4" s="555">
        <f t="shared" si="2"/>
        <v>37.08348699163453</v>
      </c>
      <c r="BA4" s="555">
        <f t="shared" si="2"/>
        <v>46.231254323948036</v>
      </c>
      <c r="BB4" s="555">
        <f t="shared" si="2"/>
        <v>43.330502311067342</v>
      </c>
      <c r="BC4" s="555">
        <f t="shared" si="2"/>
        <v>47.643998251183788</v>
      </c>
      <c r="BD4" s="555">
        <f t="shared" si="2"/>
        <v>38.058287535365963</v>
      </c>
      <c r="BE4" s="555">
        <f t="shared" si="2"/>
        <v>47.89598286655265</v>
      </c>
      <c r="BF4" s="492">
        <f>IF(ISERROR(BE4/BA4),"N/A",IF(BA4&lt;0,"N/A",IF(BE4&lt;0,"N/A",IF(BE4/BA4-1&gt;300%,"&gt;±300%",IF(BE4/BA4-1&lt;-300%,"&gt;±300%",BE4/BA4-1)))))</f>
        <v>3.6008725416352805E-2</v>
      </c>
      <c r="BG4" s="492">
        <f>IF(ISERROR(BE4/BD4),"N/A",IF(BD4&lt;0,"N/A",IF(BE4&lt;0,"N/A",IF(BE4/BD4-1&gt;300%,"&gt;±300%",IF(BE4/BD4-1&lt;-300%,"&gt;±300%",BE4/BD4-1)))))</f>
        <v>0.25849022560578772</v>
      </c>
      <c r="BH4" s="4"/>
      <c r="BI4" s="9">
        <f t="shared" ref="BI4:BJ4" si="3">SUM(BI5:BI9)</f>
        <v>66.716971366755487</v>
      </c>
      <c r="BJ4" s="9">
        <f t="shared" si="3"/>
        <v>84.912509012234239</v>
      </c>
      <c r="BK4" s="9">
        <f t="shared" ref="BK4:BK10" si="4">SUM(T4:U4)</f>
        <v>90.355618564300556</v>
      </c>
      <c r="BL4" s="9">
        <f t="shared" ref="BL4:BL10" si="5">SUM(V4:W4)</f>
        <v>101.70838991575312</v>
      </c>
      <c r="BM4" s="9">
        <f t="shared" ref="BM4:BM10" si="6">SUM(X4:Y4)</f>
        <v>90.977688227393841</v>
      </c>
      <c r="BN4" s="9">
        <f t="shared" ref="BN4:BN10" si="7">SUM(Z4:AA4)</f>
        <v>96.887350026780098</v>
      </c>
      <c r="BO4" s="9">
        <f t="shared" ref="BO4:BO10" si="8">SUM(AB4:AC4)</f>
        <v>92.999414632447042</v>
      </c>
      <c r="BP4" s="9">
        <f t="shared" ref="BP4:BP11" si="9">SUM(AD4:AE4)</f>
        <v>97.97597193719335</v>
      </c>
      <c r="BQ4" s="9">
        <f t="shared" ref="BQ4:BQ11" si="10">SUM(AF4:AG4)</f>
        <v>90.355618564300542</v>
      </c>
      <c r="BR4" s="9">
        <f t="shared" ref="BR4:BR11" si="11">SUM(AH4:AI4)</f>
        <v>100.46425058956652</v>
      </c>
      <c r="BS4" s="9">
        <f t="shared" ref="BS4:BS11" si="12">SUM(AJ4:AK4)</f>
        <v>92.513495277568865</v>
      </c>
      <c r="BT4" s="9">
        <f t="shared" ref="BT4:BT11" si="13">SUM(AL4:AM4)</f>
        <v>96.403349975701332</v>
      </c>
      <c r="BU4" s="9">
        <f t="shared" ref="BU4:BU11" si="14">SUM(AN4:AO4)</f>
        <v>68.108655334628281</v>
      </c>
      <c r="BV4" s="9">
        <f t="shared" ref="BV4:BV11" si="15">SUM(AP4:AQ4)</f>
        <v>87.026369187198782</v>
      </c>
      <c r="BW4" s="9">
        <f t="shared" ref="BW4:BW11" si="16">SUM(AR4:AS4)</f>
        <v>94.223689811481194</v>
      </c>
      <c r="BX4" s="9">
        <f t="shared" ref="BX4:BX11" si="17">SUM(AT4:AU4)</f>
        <v>101.56385249203566</v>
      </c>
      <c r="BY4" s="9">
        <f t="shared" ref="BY4:BY11" si="18">SUM(AV4:AW4)</f>
        <v>87.160598390350174</v>
      </c>
      <c r="BZ4" s="9">
        <f>SUM(AX4:AY4)</f>
        <v>84.541107465412622</v>
      </c>
      <c r="CA4" s="9">
        <f>SUM(AZ4:BA4)</f>
        <v>83.314741315582566</v>
      </c>
      <c r="CB4" s="9">
        <f>BB4+BC4</f>
        <v>90.974500562251137</v>
      </c>
      <c r="CC4" s="9">
        <f>BD4+BE4</f>
        <v>85.95427040191862</v>
      </c>
      <c r="CD4" s="492">
        <f>IF(ISERROR(CC4/CA4),"N/A",IF(CA4&lt;0,"N/A",IF(CC4&lt;0,"N/A",IF(CC4/CA4-1&gt;300%,"&gt;±300%",IF(CC4/CA4-1&lt;-300%,"&gt;±300%",CC4/CA4-1)))))</f>
        <v>3.1681417293704994E-2</v>
      </c>
      <c r="CE4" s="492">
        <f>IF(ISERROR(CC4/CB4),"N/A",IF(CB4&lt;0,"N/A",IF(CC4&lt;0,"N/A",IF(CC4/CB4-1&gt;300%,"&gt;±300%",IF(CC4/CB4-1&lt;-300%,"&gt;±300%",CC4/CB4-1)))))</f>
        <v>-5.5182827378066457E-2</v>
      </c>
      <c r="CF4" s="19"/>
      <c r="CG4" s="9">
        <f>SUM(BB4:BE4)</f>
        <v>176.92877096416976</v>
      </c>
      <c r="CI4" s="696"/>
      <c r="CJ4" s="696"/>
    </row>
    <row r="5" spans="1:88" x14ac:dyDescent="0.45">
      <c r="A5" s="10"/>
      <c r="B5" s="10" t="s">
        <v>0</v>
      </c>
      <c r="C5" s="7">
        <v>135.45566913856416</v>
      </c>
      <c r="D5" s="7">
        <v>97.509419689873397</v>
      </c>
      <c r="E5" s="7">
        <v>139.34360453289722</v>
      </c>
      <c r="F5" s="7">
        <v>135.7667039701108</v>
      </c>
      <c r="G5" s="7">
        <v>136.3887736332041</v>
      </c>
      <c r="H5" s="7">
        <v>139.03256970135058</v>
      </c>
      <c r="I5" s="7">
        <v>136.05938807419548</v>
      </c>
      <c r="J5" s="7">
        <v>102.58790546353154</v>
      </c>
      <c r="K5" s="7">
        <v>145.51432565641957</v>
      </c>
      <c r="L5" s="7">
        <v>121.76968259954859</v>
      </c>
      <c r="M5" s="7">
        <v>123.06181049104461</v>
      </c>
      <c r="N5" s="7">
        <v>120.76545773271107</v>
      </c>
      <c r="O5" s="26">
        <f t="shared" ref="O5:P46" si="19">IF(ISERROR(M5/L5),"N/A",IF(L5&lt;0,"N/A",IF(M5&lt;0,"N/A",IF(M5/L5-1&gt;300%,"&gt;±300%",IF(M5/L5-1&lt;-300%,"&gt;±300%",M5/L5-1)))))</f>
        <v>1.0611244637512174E-2</v>
      </c>
      <c r="P5" s="26">
        <f t="shared" si="19"/>
        <v>-1.8660157437718206E-2</v>
      </c>
      <c r="Q5" s="199"/>
      <c r="R5" s="7">
        <v>27.060030344558168</v>
      </c>
      <c r="S5" s="7">
        <v>30.481413491571267</v>
      </c>
      <c r="T5" s="7">
        <v>29.237274165384687</v>
      </c>
      <c r="U5" s="7">
        <v>35.146935964770954</v>
      </c>
      <c r="V5" s="7">
        <v>37.79073203291744</v>
      </c>
      <c r="W5" s="7">
        <v>37.168662369824148</v>
      </c>
      <c r="X5" s="7">
        <v>25.349338771051617</v>
      </c>
      <c r="Y5" s="7">
        <v>37.324179785597472</v>
      </c>
      <c r="Z5" s="7">
        <v>36.70211012250418</v>
      </c>
      <c r="AA5" s="7">
        <v>33.280726975491078</v>
      </c>
      <c r="AB5" s="7">
        <v>32.036587649304494</v>
      </c>
      <c r="AC5" s="7">
        <v>34.058314054357695</v>
      </c>
      <c r="AD5" s="7">
        <v>35.457970796317596</v>
      </c>
      <c r="AE5" s="7">
        <v>34.680383717450987</v>
      </c>
      <c r="AF5" s="7">
        <v>28.459687086518073</v>
      </c>
      <c r="AG5" s="7">
        <v>36.080040459410888</v>
      </c>
      <c r="AH5" s="7">
        <v>38.257284280237407</v>
      </c>
      <c r="AI5" s="7">
        <v>36.391075290957531</v>
      </c>
      <c r="AJ5" s="7">
        <v>27.012406921212804</v>
      </c>
      <c r="AK5" s="7">
        <v>37.728678121225506</v>
      </c>
      <c r="AL5" s="7">
        <v>34.608893415970577</v>
      </c>
      <c r="AM5" s="7">
        <v>36.709409615786591</v>
      </c>
      <c r="AN5" s="7">
        <v>26.215770725291211</v>
      </c>
      <c r="AO5" s="7">
        <v>16.202473439144018</v>
      </c>
      <c r="AP5" s="7">
        <v>33.020964807724162</v>
      </c>
      <c r="AQ5" s="7">
        <v>27.148696491372153</v>
      </c>
      <c r="AR5" s="7">
        <v>31.970494864749458</v>
      </c>
      <c r="AS5" s="7">
        <v>36.558180392232209</v>
      </c>
      <c r="AT5" s="7">
        <v>37.356391601671888</v>
      </c>
      <c r="AU5" s="7">
        <v>39.62925879776602</v>
      </c>
      <c r="AV5" s="7">
        <v>27.302669792476863</v>
      </c>
      <c r="AW5" s="7">
        <v>35.110371862385122</v>
      </c>
      <c r="AX5" s="7">
        <v>30.405022338502366</v>
      </c>
      <c r="AY5" s="7">
        <v>28.951618606184237</v>
      </c>
      <c r="AZ5" s="7">
        <v>24.20331116263176</v>
      </c>
      <c r="BA5" s="7">
        <v>32.68964850071108</v>
      </c>
      <c r="BB5" s="7">
        <v>30.614678153387356</v>
      </c>
      <c r="BC5" s="7">
        <v>35.554172674314401</v>
      </c>
      <c r="BD5" s="7">
        <v>24.70601361049366</v>
      </c>
      <c r="BE5" s="7">
        <v>35.011581449146981</v>
      </c>
      <c r="BF5" s="492">
        <f t="shared" ref="BF5:BF11" si="20">IF(ISERROR(BE5/BA5),"N/A",IF(BA5&lt;0,"N/A",IF(BE5&lt;0,"N/A",IF(BE5/BA5-1&gt;300%,"&gt;±300%",IF(BE5/BA5-1&lt;-300%,"&gt;±300%",BE5/BA5-1)))))</f>
        <v>7.1029608910765596E-2</v>
      </c>
      <c r="BG5" s="492">
        <f t="shared" ref="BG5:BG11" si="21">IF(ISERROR(BE5/BD5),"N/A",IF(BD5&lt;0,"N/A",IF(BE5&lt;0,"N/A",IF(BE5/BD5-1&gt;300%,"&gt;±300%",IF(BE5/BD5-1&lt;-300%,"&gt;±300%",BE5/BD5-1)))))</f>
        <v>0.41712791068309474</v>
      </c>
      <c r="BH5" s="4"/>
      <c r="BI5" s="13">
        <f t="shared" ref="BI5:BI10" si="22">D5-BJ5</f>
        <v>39.967975853743965</v>
      </c>
      <c r="BJ5" s="13">
        <f>SUM(R5:S5)</f>
        <v>57.541443836129432</v>
      </c>
      <c r="BK5" s="13">
        <f t="shared" si="4"/>
        <v>64.384210130155637</v>
      </c>
      <c r="BL5" s="13">
        <f t="shared" si="5"/>
        <v>74.959394402741594</v>
      </c>
      <c r="BM5" s="13">
        <f t="shared" si="6"/>
        <v>62.673518556649086</v>
      </c>
      <c r="BN5" s="13">
        <f t="shared" si="7"/>
        <v>69.982837097995258</v>
      </c>
      <c r="BO5" s="13">
        <f t="shared" si="8"/>
        <v>66.094901703662188</v>
      </c>
      <c r="BP5" s="13">
        <f t="shared" si="9"/>
        <v>70.138354513768576</v>
      </c>
      <c r="BQ5" s="13">
        <f t="shared" si="10"/>
        <v>64.539727545928969</v>
      </c>
      <c r="BR5" s="13">
        <f t="shared" si="11"/>
        <v>74.648359571194931</v>
      </c>
      <c r="BS5" s="13">
        <f t="shared" si="12"/>
        <v>64.741085042438314</v>
      </c>
      <c r="BT5" s="13">
        <f t="shared" si="13"/>
        <v>71.318303031757168</v>
      </c>
      <c r="BU5" s="13">
        <f t="shared" si="14"/>
        <v>42.418244164435229</v>
      </c>
      <c r="BV5" s="13">
        <f t="shared" si="15"/>
        <v>60.169661299096319</v>
      </c>
      <c r="BW5" s="13">
        <f t="shared" si="16"/>
        <v>68.528675256981671</v>
      </c>
      <c r="BX5" s="7">
        <f t="shared" si="17"/>
        <v>76.985650399437901</v>
      </c>
      <c r="BY5" s="7">
        <f t="shared" si="18"/>
        <v>62.413041654861985</v>
      </c>
      <c r="BZ5" s="7">
        <f>SUM(AX5:AY5)</f>
        <v>59.356640944686603</v>
      </c>
      <c r="CA5" s="7">
        <f t="shared" ref="CA5:CA11" si="23">SUM(AZ5:BA5)</f>
        <v>56.892959663342836</v>
      </c>
      <c r="CB5" s="7">
        <f>BB5+BC5</f>
        <v>66.16885082770176</v>
      </c>
      <c r="CC5" s="7">
        <f t="shared" ref="CC5:CC44" si="24">BD5+BE5</f>
        <v>59.717595059640644</v>
      </c>
      <c r="CD5" s="492">
        <f t="shared" ref="CD5:CD44" si="25">IF(ISERROR(CC5/CA5),"N/A",IF(CA5&lt;0,"N/A",IF(CC5&lt;0,"N/A",IF(CC5/CA5-1&gt;300%,"&gt;±300%",IF(CC5/CA5-1&lt;-300%,"&gt;±300%",CC5/CA5-1)))))</f>
        <v>4.9648241417079353E-2</v>
      </c>
      <c r="CE5" s="492">
        <f t="shared" ref="CE5:CE44" si="26">IF(ISERROR(CC5/CB5),"N/A",IF(CB5&lt;0,"N/A",IF(CC5&lt;0,"N/A",IF(CC5/CB5-1&gt;300%,"&gt;±300%",IF(CC5/CB5-1&lt;-300%,"&gt;±300%",CC5/CB5-1)))))</f>
        <v>-9.7496868804018644E-2</v>
      </c>
      <c r="CF5" s="19"/>
      <c r="CG5" s="13">
        <f t="shared" ref="CG5:CG44" si="27">SUM(BB5:BE5)</f>
        <v>125.8864458873424</v>
      </c>
      <c r="CI5" s="696"/>
      <c r="CJ5" s="696"/>
    </row>
    <row r="6" spans="1:88" x14ac:dyDescent="0.45">
      <c r="A6" s="10"/>
      <c r="B6" s="10" t="s">
        <v>8</v>
      </c>
      <c r="C6" s="7">
        <v>12.596910677639146</v>
      </c>
      <c r="D6" s="7">
        <v>12.596910677639146</v>
      </c>
      <c r="E6" s="7">
        <v>12.596910677639146</v>
      </c>
      <c r="F6" s="7">
        <v>15.240706745785634</v>
      </c>
      <c r="G6" s="7">
        <v>14.929671914238989</v>
      </c>
      <c r="H6" s="7">
        <v>14.46311966691902</v>
      </c>
      <c r="I6" s="7">
        <v>14.239840202744945</v>
      </c>
      <c r="J6" s="7">
        <v>13.922568500756128</v>
      </c>
      <c r="K6" s="7">
        <v>15.089911460824855</v>
      </c>
      <c r="L6" s="7">
        <v>14.92978699712666</v>
      </c>
      <c r="M6" s="7">
        <v>15.783014636677104</v>
      </c>
      <c r="N6" s="7">
        <v>15.661966051354248</v>
      </c>
      <c r="O6" s="26">
        <f t="shared" si="19"/>
        <v>5.7149351140418414E-2</v>
      </c>
      <c r="P6" s="26">
        <f t="shared" si="19"/>
        <v>-7.6695478087918101E-3</v>
      </c>
      <c r="Q6" s="199"/>
      <c r="R6" s="7">
        <v>2.9548308996931332</v>
      </c>
      <c r="S6" s="7">
        <v>2.9548308996931332</v>
      </c>
      <c r="T6" s="7">
        <v>2.9548308996931332</v>
      </c>
      <c r="U6" s="7">
        <v>2.4882786523731646</v>
      </c>
      <c r="V6" s="7">
        <v>3.5769005627864243</v>
      </c>
      <c r="W6" s="7">
        <v>3.4213831470131013</v>
      </c>
      <c r="X6" s="7">
        <v>4.0434528101063929</v>
      </c>
      <c r="Y6" s="7">
        <v>3.7324179785597473</v>
      </c>
      <c r="Z6" s="7">
        <v>3.7324179785597473</v>
      </c>
      <c r="AA6" s="7">
        <v>3.7324179785597473</v>
      </c>
      <c r="AB6" s="7">
        <v>3.5769005627864243</v>
      </c>
      <c r="AC6" s="7">
        <v>3.8879353943330699</v>
      </c>
      <c r="AD6" s="7">
        <v>3.1103483154664557</v>
      </c>
      <c r="AE6" s="7">
        <v>4.354487641653038</v>
      </c>
      <c r="AF6" s="7">
        <v>3.5769005627864243</v>
      </c>
      <c r="AG6" s="7">
        <v>3.5769005627864243</v>
      </c>
      <c r="AH6" s="7">
        <v>3.7324179785597473</v>
      </c>
      <c r="AI6" s="7">
        <v>3.7324179785597473</v>
      </c>
      <c r="AJ6" s="7">
        <v>3.4667049126050227</v>
      </c>
      <c r="AK6" s="7">
        <v>3.6955420527836433</v>
      </c>
      <c r="AL6" s="7">
        <v>3.7033869556366028</v>
      </c>
      <c r="AM6" s="7">
        <v>3.3742062817196756</v>
      </c>
      <c r="AN6" s="7">
        <v>3.3482512679110878</v>
      </c>
      <c r="AO6" s="7">
        <v>3.4196663601124042</v>
      </c>
      <c r="AP6" s="7">
        <v>3.5889184881456617</v>
      </c>
      <c r="AQ6" s="7">
        <v>3.5657323845869722</v>
      </c>
      <c r="AR6" s="7">
        <v>3.6652699698430973</v>
      </c>
      <c r="AS6" s="7">
        <v>3.8871446868646484</v>
      </c>
      <c r="AT6" s="7">
        <v>3.596152537241005</v>
      </c>
      <c r="AU6" s="7">
        <v>3.9413442668761012</v>
      </c>
      <c r="AV6" s="7">
        <v>3.6378943919366438</v>
      </c>
      <c r="AW6" s="7">
        <v>3.8552936342176531</v>
      </c>
      <c r="AX6" s="7">
        <v>3.6011000708158041</v>
      </c>
      <c r="AY6" s="7">
        <v>3.8354989001565589</v>
      </c>
      <c r="AZ6" s="7">
        <v>3.5973495379274225</v>
      </c>
      <c r="BA6" s="7">
        <v>3.9283248322425961</v>
      </c>
      <c r="BB6" s="7">
        <v>4.1177051862858303</v>
      </c>
      <c r="BC6" s="7">
        <v>4.1396350802212556</v>
      </c>
      <c r="BD6" s="7">
        <v>4.1142098583628224</v>
      </c>
      <c r="BE6" s="7">
        <v>3.8995582066091883</v>
      </c>
      <c r="BF6" s="492">
        <f t="shared" si="20"/>
        <v>-7.3228734541754825E-3</v>
      </c>
      <c r="BG6" s="492">
        <f t="shared" si="21"/>
        <v>-5.217323839650978E-2</v>
      </c>
      <c r="BH6" s="4"/>
      <c r="BI6" s="13">
        <f t="shared" si="22"/>
        <v>6.6872488782528796</v>
      </c>
      <c r="BJ6" s="13">
        <f t="shared" ref="BJ6:BJ10" si="28">SUM(R6:S6)</f>
        <v>5.9096617993862663</v>
      </c>
      <c r="BK6" s="13">
        <f t="shared" si="4"/>
        <v>5.4431095520662982</v>
      </c>
      <c r="BL6" s="13">
        <f t="shared" si="5"/>
        <v>6.9982837097995256</v>
      </c>
      <c r="BM6" s="13">
        <f t="shared" si="6"/>
        <v>7.7758707886661398</v>
      </c>
      <c r="BN6" s="13">
        <f t="shared" si="7"/>
        <v>7.4648359571194947</v>
      </c>
      <c r="BO6" s="13">
        <f t="shared" si="8"/>
        <v>7.4648359571194938</v>
      </c>
      <c r="BP6" s="13">
        <f t="shared" si="9"/>
        <v>7.4648359571194938</v>
      </c>
      <c r="BQ6" s="13">
        <f t="shared" si="10"/>
        <v>7.1538011255728486</v>
      </c>
      <c r="BR6" s="13">
        <f t="shared" si="11"/>
        <v>7.4648359571194947</v>
      </c>
      <c r="BS6" s="13">
        <f t="shared" si="12"/>
        <v>7.1622469653886665</v>
      </c>
      <c r="BT6" s="13">
        <f t="shared" si="13"/>
        <v>7.0775932373562789</v>
      </c>
      <c r="BU6" s="13">
        <f t="shared" si="14"/>
        <v>6.7679176280234916</v>
      </c>
      <c r="BV6" s="13">
        <f t="shared" si="15"/>
        <v>7.1546508727326339</v>
      </c>
      <c r="BW6" s="13">
        <f t="shared" si="16"/>
        <v>7.5524146567077457</v>
      </c>
      <c r="BX6" s="7">
        <f t="shared" si="17"/>
        <v>7.5374968041171062</v>
      </c>
      <c r="BY6" s="7">
        <f t="shared" si="18"/>
        <v>7.4931880261542965</v>
      </c>
      <c r="BZ6" s="7">
        <f t="shared" ref="BZ6:BZ11" si="29">SUM(AX6:AY6)</f>
        <v>7.436598970972363</v>
      </c>
      <c r="CA6" s="7">
        <f>SUM(AZ6:BA6)</f>
        <v>7.5256743701700186</v>
      </c>
      <c r="CB6" s="7">
        <f t="shared" ref="CB6:CB11" si="30">BB6+BC6</f>
        <v>8.2573402665070859</v>
      </c>
      <c r="CC6" s="7">
        <f t="shared" si="24"/>
        <v>8.0137680649720107</v>
      </c>
      <c r="CD6" s="492">
        <f t="shared" si="25"/>
        <v>6.4857137153937927E-2</v>
      </c>
      <c r="CE6" s="492">
        <f t="shared" si="26"/>
        <v>-2.9497658286293249E-2</v>
      </c>
      <c r="CF6" s="19"/>
      <c r="CG6" s="13">
        <f t="shared" si="27"/>
        <v>16.271108331479098</v>
      </c>
      <c r="CI6" s="696"/>
      <c r="CJ6" s="696"/>
    </row>
    <row r="7" spans="1:88" x14ac:dyDescent="0.45">
      <c r="A7" s="10"/>
      <c r="B7" s="10" t="s">
        <v>15</v>
      </c>
      <c r="C7" s="7">
        <v>11.041736519905918</v>
      </c>
      <c r="D7" s="7">
        <v>12.285875846092502</v>
      </c>
      <c r="E7" s="7">
        <v>11.352771351452564</v>
      </c>
      <c r="F7" s="7">
        <v>12.130358430319179</v>
      </c>
      <c r="G7" s="7">
        <v>11.197253935679241</v>
      </c>
      <c r="H7" s="7">
        <v>10.730701688359273</v>
      </c>
      <c r="I7" s="7">
        <v>11.083388482273858</v>
      </c>
      <c r="J7" s="7">
        <v>10.488764799814872</v>
      </c>
      <c r="K7" s="7">
        <v>8.4988028269333764</v>
      </c>
      <c r="L7" s="7">
        <v>8.1687233326511297</v>
      </c>
      <c r="M7" s="7">
        <v>8.5633326013646958</v>
      </c>
      <c r="N7" s="7">
        <v>8.4821894495145287</v>
      </c>
      <c r="O7" s="26">
        <f t="shared" si="19"/>
        <v>4.830733673354759E-2</v>
      </c>
      <c r="P7" s="26">
        <f t="shared" si="19"/>
        <v>-9.4756510843962971E-3</v>
      </c>
      <c r="Q7" s="199"/>
      <c r="R7" s="7">
        <v>3.2658657312397787</v>
      </c>
      <c r="S7" s="7">
        <v>3.5769005627864243</v>
      </c>
      <c r="T7" s="7">
        <v>3.1103483154664557</v>
      </c>
      <c r="U7" s="7">
        <v>3.1103483154664557</v>
      </c>
      <c r="V7" s="7">
        <v>2.7993134839198102</v>
      </c>
      <c r="W7" s="7">
        <v>3.1103483154664557</v>
      </c>
      <c r="X7" s="7">
        <v>3.1103483154664557</v>
      </c>
      <c r="Y7" s="7">
        <v>3.2658657312397787</v>
      </c>
      <c r="Z7" s="7">
        <v>3.1103483154664557</v>
      </c>
      <c r="AA7" s="7">
        <v>2.6437960681464876</v>
      </c>
      <c r="AB7" s="7">
        <v>2.9548308996931332</v>
      </c>
      <c r="AC7" s="7">
        <v>2.6437960681464876</v>
      </c>
      <c r="AD7" s="7">
        <v>2.9548308996931332</v>
      </c>
      <c r="AE7" s="7">
        <v>2.9548308996931332</v>
      </c>
      <c r="AF7" s="7">
        <v>2.7993134839198102</v>
      </c>
      <c r="AG7" s="7">
        <v>2.6437960681464876</v>
      </c>
      <c r="AH7" s="7">
        <v>2.7993134839198102</v>
      </c>
      <c r="AI7" s="7">
        <v>2.7993134839198102</v>
      </c>
      <c r="AJ7" s="7">
        <v>2.6484460828143113</v>
      </c>
      <c r="AK7" s="7">
        <v>3.0666189953948182</v>
      </c>
      <c r="AL7" s="7">
        <v>2.4422150158907696</v>
      </c>
      <c r="AM7" s="7">
        <v>2.926108388173958</v>
      </c>
      <c r="AN7" s="7">
        <v>3.0439851299780694</v>
      </c>
      <c r="AO7" s="7">
        <v>2.7000643071421959</v>
      </c>
      <c r="AP7" s="7">
        <v>2.2024306936979214</v>
      </c>
      <c r="AQ7" s="7">
        <v>2.5422846689966856</v>
      </c>
      <c r="AR7" s="7">
        <v>2.5929746334178696</v>
      </c>
      <c r="AS7" s="7">
        <v>2.3422862657091801</v>
      </c>
      <c r="AT7" s="7">
        <v>1.573821608791877</v>
      </c>
      <c r="AU7" s="7">
        <v>1.9897203190144503</v>
      </c>
      <c r="AV7" s="7">
        <v>2.0605589098799522</v>
      </c>
      <c r="AW7" s="7">
        <v>2.0060939883115054</v>
      </c>
      <c r="AX7" s="7">
        <v>2.0708654024933026</v>
      </c>
      <c r="AY7" s="7">
        <v>2.0312050319663713</v>
      </c>
      <c r="AZ7" s="7">
        <v>2.2000997485412235</v>
      </c>
      <c r="BA7" s="7">
        <v>2.2604946265804693</v>
      </c>
      <c r="BB7" s="7">
        <v>1.877695563132693</v>
      </c>
      <c r="BC7" s="7">
        <v>2.2250426631103108</v>
      </c>
      <c r="BD7" s="7">
        <v>2.2025707043999763</v>
      </c>
      <c r="BE7" s="7">
        <v>1.8836632623089649</v>
      </c>
      <c r="BF7" s="492">
        <f t="shared" si="20"/>
        <v>-0.16670305686218356</v>
      </c>
      <c r="BG7" s="492">
        <f t="shared" si="21"/>
        <v>-0.14478874228824723</v>
      </c>
      <c r="BH7" s="4"/>
      <c r="BI7" s="13">
        <f t="shared" si="22"/>
        <v>5.4431095520662982</v>
      </c>
      <c r="BJ7" s="13">
        <f t="shared" si="28"/>
        <v>6.8427662940262035</v>
      </c>
      <c r="BK7" s="13">
        <f t="shared" si="4"/>
        <v>6.2206966309329115</v>
      </c>
      <c r="BL7" s="13">
        <f t="shared" si="5"/>
        <v>5.9096617993862655</v>
      </c>
      <c r="BM7" s="13">
        <f t="shared" si="6"/>
        <v>6.3762140467062345</v>
      </c>
      <c r="BN7" s="13">
        <f t="shared" si="7"/>
        <v>5.7541443836129433</v>
      </c>
      <c r="BO7" s="13">
        <f t="shared" si="8"/>
        <v>5.5986269678396212</v>
      </c>
      <c r="BP7" s="13">
        <f t="shared" si="9"/>
        <v>5.9096617993862663</v>
      </c>
      <c r="BQ7" s="13">
        <f t="shared" si="10"/>
        <v>5.4431095520662982</v>
      </c>
      <c r="BR7" s="13">
        <f t="shared" si="11"/>
        <v>5.5986269678396203</v>
      </c>
      <c r="BS7" s="13">
        <f t="shared" si="12"/>
        <v>5.715065078209129</v>
      </c>
      <c r="BT7" s="13">
        <f t="shared" si="13"/>
        <v>5.3683234040647276</v>
      </c>
      <c r="BU7" s="13">
        <f t="shared" si="14"/>
        <v>5.7440494371202657</v>
      </c>
      <c r="BV7" s="13">
        <f t="shared" si="15"/>
        <v>4.744715362694607</v>
      </c>
      <c r="BW7" s="13">
        <f t="shared" si="16"/>
        <v>4.9352608991270497</v>
      </c>
      <c r="BX7" s="7">
        <f t="shared" si="17"/>
        <v>3.5635419278063276</v>
      </c>
      <c r="BY7" s="7">
        <f t="shared" si="18"/>
        <v>4.0666528981914576</v>
      </c>
      <c r="BZ7" s="7">
        <f t="shared" si="29"/>
        <v>4.1020704344596739</v>
      </c>
      <c r="CA7" s="7">
        <f t="shared" si="23"/>
        <v>4.4605943751216923</v>
      </c>
      <c r="CB7" s="7">
        <f t="shared" si="30"/>
        <v>4.1027382262430034</v>
      </c>
      <c r="CC7" s="7">
        <f t="shared" si="24"/>
        <v>4.0862339667089413</v>
      </c>
      <c r="CD7" s="492">
        <f t="shared" si="25"/>
        <v>-8.3926126639241372E-2</v>
      </c>
      <c r="CE7" s="492">
        <f t="shared" si="26"/>
        <v>-4.0227425255877636E-3</v>
      </c>
      <c r="CF7" s="19"/>
      <c r="CG7" s="13">
        <f t="shared" si="27"/>
        <v>8.1889721929519439</v>
      </c>
      <c r="CI7" s="696"/>
      <c r="CJ7" s="696"/>
    </row>
    <row r="8" spans="1:88" x14ac:dyDescent="0.45">
      <c r="A8" s="10"/>
      <c r="B8" s="10" t="s">
        <v>1</v>
      </c>
      <c r="C8" s="7">
        <v>23.016577534451773</v>
      </c>
      <c r="D8" s="7">
        <v>23.016577534451773</v>
      </c>
      <c r="E8" s="7">
        <v>22.083473039811835</v>
      </c>
      <c r="F8" s="7">
        <v>22.23899045558516</v>
      </c>
      <c r="G8" s="7">
        <v>22.394507871358481</v>
      </c>
      <c r="H8" s="7">
        <v>20.683816297851934</v>
      </c>
      <c r="I8" s="7">
        <v>22.281879495553547</v>
      </c>
      <c r="J8" s="7">
        <v>21.903597244376705</v>
      </c>
      <c r="K8" s="7">
        <v>20.283309160039309</v>
      </c>
      <c r="L8" s="7">
        <v>20.625447474740618</v>
      </c>
      <c r="M8" s="7">
        <v>20.96758578944193</v>
      </c>
      <c r="N8" s="7">
        <v>20.095787649061243</v>
      </c>
      <c r="O8" s="26">
        <f t="shared" si="19"/>
        <v>1.6588164456568411E-2</v>
      </c>
      <c r="P8" s="26">
        <f t="shared" si="19"/>
        <v>-4.1578374789322359E-2</v>
      </c>
      <c r="Q8" s="199"/>
      <c r="R8" s="7">
        <v>6.2206966309329115</v>
      </c>
      <c r="S8" s="7">
        <v>5.4431095520662982</v>
      </c>
      <c r="T8" s="7">
        <v>5.5986269678396203</v>
      </c>
      <c r="U8" s="7">
        <v>5.9096617993862663</v>
      </c>
      <c r="V8" s="7">
        <v>5.9096617993862663</v>
      </c>
      <c r="W8" s="7">
        <v>4.9765573047463292</v>
      </c>
      <c r="X8" s="7">
        <v>5.9096617993862663</v>
      </c>
      <c r="Y8" s="7">
        <v>5.5986269678396203</v>
      </c>
      <c r="Z8" s="7">
        <v>5.4431095520662982</v>
      </c>
      <c r="AA8" s="7">
        <v>5.2875921362929752</v>
      </c>
      <c r="AB8" s="7">
        <v>4.354487641653038</v>
      </c>
      <c r="AC8" s="7">
        <v>6.3762140467062345</v>
      </c>
      <c r="AD8" s="7">
        <v>5.7541443836129433</v>
      </c>
      <c r="AE8" s="7">
        <v>5.9096617993862663</v>
      </c>
      <c r="AF8" s="7">
        <v>4.354487641653038</v>
      </c>
      <c r="AG8" s="7">
        <v>6.2206966309329115</v>
      </c>
      <c r="AH8" s="7">
        <v>5.5986269678396203</v>
      </c>
      <c r="AI8" s="7">
        <v>4.510005057426361</v>
      </c>
      <c r="AJ8" s="7">
        <v>6.3451105635515699</v>
      </c>
      <c r="AK8" s="7">
        <v>5.8720969338694742</v>
      </c>
      <c r="AL8" s="7">
        <v>5.4181187312383923</v>
      </c>
      <c r="AM8" s="7">
        <v>4.6465532668941103</v>
      </c>
      <c r="AN8" s="7">
        <v>4.6655224731996841</v>
      </c>
      <c r="AO8" s="7">
        <v>5.4585409152979496</v>
      </c>
      <c r="AP8" s="7">
        <v>6.1051007229390599</v>
      </c>
      <c r="AQ8" s="7">
        <v>5.6744331329400106</v>
      </c>
      <c r="AR8" s="7">
        <v>5.7230409004582787</v>
      </c>
      <c r="AS8" s="7">
        <v>4.2607424624659584</v>
      </c>
      <c r="AT8" s="7">
        <v>4.7511561515789351</v>
      </c>
      <c r="AU8" s="7">
        <v>5.5483696455361375</v>
      </c>
      <c r="AV8" s="7">
        <v>5.069867754210323</v>
      </c>
      <c r="AW8" s="7">
        <v>5.007226058177908</v>
      </c>
      <c r="AX8" s="7">
        <v>5.559846713600213</v>
      </c>
      <c r="AY8" s="7">
        <v>4.9885069487521756</v>
      </c>
      <c r="AZ8" s="7">
        <v>5.5986269678396203</v>
      </c>
      <c r="BA8" s="7">
        <v>5.9092270696631797</v>
      </c>
      <c r="BB8" s="7">
        <v>5.2177083988989033</v>
      </c>
      <c r="BC8" s="7">
        <v>4.242023353040226</v>
      </c>
      <c r="BD8" s="7">
        <v>5.5364200015302911</v>
      </c>
      <c r="BE8" s="7">
        <v>5.6191264138905366</v>
      </c>
      <c r="BF8" s="492">
        <f t="shared" si="20"/>
        <v>-4.9092825906447812E-2</v>
      </c>
      <c r="BG8" s="492">
        <f t="shared" si="21"/>
        <v>1.4938608764758721E-2</v>
      </c>
      <c r="BH8" s="4"/>
      <c r="BI8" s="13">
        <f t="shared" si="22"/>
        <v>11.352771351452564</v>
      </c>
      <c r="BJ8" s="13">
        <f t="shared" si="28"/>
        <v>11.66380618299921</v>
      </c>
      <c r="BK8" s="13">
        <f t="shared" si="4"/>
        <v>11.508288767225887</v>
      </c>
      <c r="BL8" s="13">
        <f t="shared" si="5"/>
        <v>10.886219104132596</v>
      </c>
      <c r="BM8" s="13">
        <f t="shared" si="6"/>
        <v>11.508288767225887</v>
      </c>
      <c r="BN8" s="13">
        <f t="shared" si="7"/>
        <v>10.730701688359273</v>
      </c>
      <c r="BO8" s="13">
        <f t="shared" si="8"/>
        <v>10.730701688359272</v>
      </c>
      <c r="BP8" s="13">
        <f t="shared" si="9"/>
        <v>11.66380618299921</v>
      </c>
      <c r="BQ8" s="13">
        <f t="shared" si="10"/>
        <v>10.57518427258595</v>
      </c>
      <c r="BR8" s="13">
        <f t="shared" si="11"/>
        <v>10.108632025265981</v>
      </c>
      <c r="BS8" s="13">
        <f t="shared" si="12"/>
        <v>12.217207497421043</v>
      </c>
      <c r="BT8" s="13">
        <f t="shared" si="13"/>
        <v>10.064671998132503</v>
      </c>
      <c r="BU8" s="13">
        <f t="shared" si="14"/>
        <v>10.124063388497634</v>
      </c>
      <c r="BV8" s="13">
        <f t="shared" si="15"/>
        <v>11.77953385587907</v>
      </c>
      <c r="BW8" s="13">
        <f t="shared" si="16"/>
        <v>9.9837833629242372</v>
      </c>
      <c r="BX8" s="7">
        <f t="shared" si="17"/>
        <v>10.299525797115074</v>
      </c>
      <c r="BY8" s="7">
        <f t="shared" si="18"/>
        <v>10.077093812388231</v>
      </c>
      <c r="BZ8" s="7">
        <f t="shared" si="29"/>
        <v>10.548353662352389</v>
      </c>
      <c r="CA8" s="7">
        <f t="shared" si="23"/>
        <v>11.507854037502799</v>
      </c>
      <c r="CB8" s="7">
        <f t="shared" si="30"/>
        <v>9.4597317519391293</v>
      </c>
      <c r="CC8" s="7">
        <f t="shared" si="24"/>
        <v>11.155546415420828</v>
      </c>
      <c r="CD8" s="492">
        <f t="shared" si="25"/>
        <v>-3.0614536900958278E-2</v>
      </c>
      <c r="CE8" s="492">
        <f t="shared" si="26"/>
        <v>0.17926667562577303</v>
      </c>
      <c r="CF8" s="19"/>
      <c r="CG8" s="13">
        <f t="shared" si="27"/>
        <v>20.615278167359957</v>
      </c>
      <c r="CI8" s="696"/>
      <c r="CJ8" s="696"/>
    </row>
    <row r="9" spans="1:88" x14ac:dyDescent="0.45">
      <c r="A9" s="28"/>
      <c r="B9" s="29" t="s">
        <v>2</v>
      </c>
      <c r="C9" s="29">
        <v>6.6872488782528805</v>
      </c>
      <c r="D9" s="29">
        <v>6.2206966309329115</v>
      </c>
      <c r="E9" s="29">
        <v>6.2206966309329115</v>
      </c>
      <c r="F9" s="29">
        <v>5.7541443836129433</v>
      </c>
      <c r="G9" s="29">
        <v>5.7541443836129433</v>
      </c>
      <c r="H9" s="29">
        <v>5.5986269678396203</v>
      </c>
      <c r="I9" s="29">
        <v>5.2523489985023746</v>
      </c>
      <c r="J9" s="29">
        <v>6.2321885133478165</v>
      </c>
      <c r="K9" s="29">
        <v>6.4011931992997404</v>
      </c>
      <c r="L9" s="29">
        <v>6.2080654516957967</v>
      </c>
      <c r="M9" s="29">
        <v>5.9134983593053878</v>
      </c>
      <c r="N9" s="29">
        <v>6.310541820381979</v>
      </c>
      <c r="O9" s="598">
        <f t="shared" si="19"/>
        <v>-4.7449095806479491E-2</v>
      </c>
      <c r="P9" s="598">
        <f t="shared" si="19"/>
        <v>6.7141890798330772E-2</v>
      </c>
      <c r="Q9" s="199"/>
      <c r="R9" s="29">
        <v>1.3996567419599051</v>
      </c>
      <c r="S9" s="29">
        <v>1.5551741577332279</v>
      </c>
      <c r="T9" s="29">
        <v>1.3996567419599051</v>
      </c>
      <c r="U9" s="29">
        <v>1.3996567419599051</v>
      </c>
      <c r="V9" s="29">
        <v>1.3996567419599051</v>
      </c>
      <c r="W9" s="29">
        <v>1.5551741577332279</v>
      </c>
      <c r="X9" s="29">
        <v>1.2441393261865823</v>
      </c>
      <c r="Y9" s="29">
        <v>1.3996567419599051</v>
      </c>
      <c r="Z9" s="29">
        <v>1.3996567419599051</v>
      </c>
      <c r="AA9" s="29">
        <v>1.5551741577332279</v>
      </c>
      <c r="AB9" s="29">
        <v>1.3996567419599051</v>
      </c>
      <c r="AC9" s="29">
        <v>1.3996567419599051</v>
      </c>
      <c r="AD9" s="29">
        <v>1.3996567419599051</v>
      </c>
      <c r="AE9" s="29">
        <v>1.3996567419599051</v>
      </c>
      <c r="AF9" s="610">
        <v>1.2441393261865823</v>
      </c>
      <c r="AG9" s="610">
        <v>1.3996567419599051</v>
      </c>
      <c r="AH9" s="610">
        <v>1.3996567419599051</v>
      </c>
      <c r="AI9" s="610">
        <v>1.2441393261865823</v>
      </c>
      <c r="AJ9" s="610">
        <v>1.4123904561684288</v>
      </c>
      <c r="AK9" s="610">
        <v>1.2655002379432807</v>
      </c>
      <c r="AL9" s="610">
        <v>1.2679915185110062</v>
      </c>
      <c r="AM9" s="610">
        <v>1.3064667858796577</v>
      </c>
      <c r="AN9" s="610">
        <v>1.5384721862135378</v>
      </c>
      <c r="AO9" s="610">
        <v>1.515908530338121</v>
      </c>
      <c r="AP9" s="610">
        <v>1.594607271894303</v>
      </c>
      <c r="AQ9" s="610">
        <v>1.5832005249018541</v>
      </c>
      <c r="AR9" s="610">
        <v>1.5911235498813878</v>
      </c>
      <c r="AS9" s="610">
        <v>1.6324320858590977</v>
      </c>
      <c r="AT9" s="610">
        <v>1.5779154557597594</v>
      </c>
      <c r="AU9" s="610">
        <v>1.599722107799495</v>
      </c>
      <c r="AV9" s="610">
        <v>1.5214781855756205</v>
      </c>
      <c r="AW9" s="610">
        <v>1.5891438131785933</v>
      </c>
      <c r="AX9" s="610">
        <v>1.5887596851616332</v>
      </c>
      <c r="AY9" s="610">
        <v>1.5086837677799494</v>
      </c>
      <c r="AZ9" s="610">
        <v>1.4840995746945025</v>
      </c>
      <c r="BA9" s="610">
        <v>1.4435592947507128</v>
      </c>
      <c r="BB9" s="610">
        <v>1.5027150093625692</v>
      </c>
      <c r="BC9" s="610">
        <v>1.483124480497604</v>
      </c>
      <c r="BD9" s="610">
        <v>1.4990733605792157</v>
      </c>
      <c r="BE9" s="610">
        <v>1.4820535345969834</v>
      </c>
      <c r="BF9" s="612">
        <f t="shared" si="20"/>
        <v>2.6666199293821302E-2</v>
      </c>
      <c r="BG9" s="612">
        <f t="shared" si="21"/>
        <v>-1.1353564428398744E-2</v>
      </c>
      <c r="BH9" s="4"/>
      <c r="BI9" s="29">
        <f t="shared" si="22"/>
        <v>3.2658657312397787</v>
      </c>
      <c r="BJ9" s="29">
        <f t="shared" si="28"/>
        <v>2.9548308996931327</v>
      </c>
      <c r="BK9" s="29">
        <f t="shared" si="4"/>
        <v>2.7993134839198102</v>
      </c>
      <c r="BL9" s="29">
        <f t="shared" si="5"/>
        <v>2.9548308996931327</v>
      </c>
      <c r="BM9" s="29">
        <f t="shared" si="6"/>
        <v>2.6437960681464876</v>
      </c>
      <c r="BN9" s="29">
        <f t="shared" si="7"/>
        <v>2.9548308996931327</v>
      </c>
      <c r="BO9" s="29">
        <f t="shared" si="8"/>
        <v>2.7993134839198102</v>
      </c>
      <c r="BP9" s="29">
        <f t="shared" si="9"/>
        <v>2.7993134839198102</v>
      </c>
      <c r="BQ9" s="29">
        <f t="shared" si="10"/>
        <v>2.6437960681464876</v>
      </c>
      <c r="BR9" s="29">
        <f t="shared" si="11"/>
        <v>2.6437960681464876</v>
      </c>
      <c r="BS9" s="29">
        <f t="shared" si="12"/>
        <v>2.6778906941117095</v>
      </c>
      <c r="BT9" s="29">
        <f t="shared" si="13"/>
        <v>2.5744583043906637</v>
      </c>
      <c r="BU9" s="29">
        <f t="shared" si="14"/>
        <v>3.054380716551659</v>
      </c>
      <c r="BV9" s="599">
        <f t="shared" si="15"/>
        <v>3.1778077967961571</v>
      </c>
      <c r="BW9" s="599">
        <f t="shared" si="16"/>
        <v>3.2235556357404853</v>
      </c>
      <c r="BX9" s="7">
        <f t="shared" si="17"/>
        <v>3.1776375635592542</v>
      </c>
      <c r="BY9" s="7">
        <f t="shared" si="18"/>
        <v>3.1106219987542136</v>
      </c>
      <c r="BZ9" s="7">
        <f t="shared" si="29"/>
        <v>3.0974434529415826</v>
      </c>
      <c r="CA9" s="7">
        <f t="shared" si="23"/>
        <v>2.9276588694452155</v>
      </c>
      <c r="CB9" s="7">
        <f t="shared" si="30"/>
        <v>2.9858394898601732</v>
      </c>
      <c r="CC9" s="7">
        <f t="shared" si="24"/>
        <v>2.9811268951761991</v>
      </c>
      <c r="CD9" s="492">
        <f t="shared" si="25"/>
        <v>1.8263065512518439E-2</v>
      </c>
      <c r="CE9" s="492">
        <f t="shared" si="26"/>
        <v>-1.5783148089433263E-3</v>
      </c>
      <c r="CF9" s="19"/>
      <c r="CG9" s="611">
        <f t="shared" si="27"/>
        <v>5.9669663850363719</v>
      </c>
      <c r="CI9" s="696"/>
      <c r="CJ9" s="696"/>
    </row>
    <row r="10" spans="1:88" x14ac:dyDescent="0.45">
      <c r="A10" s="90" t="s">
        <v>36</v>
      </c>
      <c r="C10" s="32">
        <v>-6.6872488782528805</v>
      </c>
      <c r="D10" s="32">
        <v>10.886219104132596</v>
      </c>
      <c r="E10" s="32">
        <v>0.93310449463993683</v>
      </c>
      <c r="F10" s="32">
        <v>0.93310449463993683</v>
      </c>
      <c r="G10" s="32">
        <v>0.93310449463993683</v>
      </c>
      <c r="H10" s="651">
        <v>0.31103483154664557</v>
      </c>
      <c r="I10" s="651">
        <v>6.3929241357565614E-2</v>
      </c>
      <c r="J10" s="651">
        <v>-2.6013618182910201</v>
      </c>
      <c r="K10" s="651">
        <v>-2.8910338049768805</v>
      </c>
      <c r="L10" s="651">
        <v>1.3300828755073955</v>
      </c>
      <c r="M10" s="651">
        <v>0.35114906425080661</v>
      </c>
      <c r="N10" s="651">
        <v>0</v>
      </c>
      <c r="O10" s="32">
        <f t="shared" si="19"/>
        <v>-0.73599459799311262</v>
      </c>
      <c r="P10" s="539">
        <f t="shared" si="19"/>
        <v>-1</v>
      </c>
      <c r="Q10" s="199"/>
      <c r="R10" s="32">
        <v>2.0217264050531965</v>
      </c>
      <c r="S10" s="32">
        <v>-1.2441393261865823</v>
      </c>
      <c r="T10" s="32">
        <v>1.8662089892798737</v>
      </c>
      <c r="U10" s="32">
        <v>-0.15551741577332279</v>
      </c>
      <c r="V10" s="32">
        <v>0.77758707886661393</v>
      </c>
      <c r="W10" s="32">
        <v>-1.3996567419599051</v>
      </c>
      <c r="X10" s="32">
        <v>4.6655224731996841</v>
      </c>
      <c r="Y10" s="32">
        <v>1.8662089892798737</v>
      </c>
      <c r="Z10" s="32">
        <v>-3.2658657312397787</v>
      </c>
      <c r="AA10" s="32">
        <v>-2.332761236599842</v>
      </c>
      <c r="AB10" s="32">
        <v>-1.8662089892798737</v>
      </c>
      <c r="AC10" s="32">
        <v>2.332761236599842</v>
      </c>
      <c r="AD10" s="32">
        <v>-0.31103483154664557</v>
      </c>
      <c r="AE10" s="32">
        <v>0.77758707886661393</v>
      </c>
      <c r="AF10" s="32">
        <v>-0.15551741577332279</v>
      </c>
      <c r="AG10" s="32">
        <v>1.7106915735065507</v>
      </c>
      <c r="AH10" s="32">
        <v>-0.62206966309329115</v>
      </c>
      <c r="AI10" s="32">
        <v>-0.62206966309329115</v>
      </c>
      <c r="AJ10" s="32">
        <v>0.37911383045108288</v>
      </c>
      <c r="AK10" s="32">
        <v>-0.82289990360831655</v>
      </c>
      <c r="AL10" s="32">
        <v>-0.90638488924343696</v>
      </c>
      <c r="AM10" s="32">
        <v>1.4141002037582362</v>
      </c>
      <c r="AN10" s="32">
        <v>1.6717462334533422</v>
      </c>
      <c r="AO10" s="32">
        <v>0.77148924919577389</v>
      </c>
      <c r="AP10" s="32">
        <v>-3.4690730497866094</v>
      </c>
      <c r="AQ10" s="32">
        <v>-1.575524251153527</v>
      </c>
      <c r="AR10" s="32">
        <v>-0.91142834659946159</v>
      </c>
      <c r="AS10" s="32">
        <v>0.56664649179947524</v>
      </c>
      <c r="AT10" s="32">
        <v>-1.3275701427521982</v>
      </c>
      <c r="AU10" s="32">
        <v>-1.2186818074246963</v>
      </c>
      <c r="AV10" s="32">
        <v>0.75235107087312669</v>
      </c>
      <c r="AW10" s="32">
        <v>-6.0153941588975614E-2</v>
      </c>
      <c r="AX10" s="32">
        <v>-7.4746576159955044E-2</v>
      </c>
      <c r="AY10" s="32">
        <v>0.7126323223831994</v>
      </c>
      <c r="AZ10" s="32">
        <v>1.0368546892595438</v>
      </c>
      <c r="BA10" s="32">
        <v>0.23517502845466523</v>
      </c>
      <c r="BB10" s="32">
        <v>-0.19791047579047938</v>
      </c>
      <c r="BC10" s="32">
        <v>-0.72297017767292315</v>
      </c>
      <c r="BD10" s="32">
        <v>0.28926239333838077</v>
      </c>
      <c r="BE10" s="32">
        <v>0.92688379800900245</v>
      </c>
      <c r="BF10" s="492">
        <f t="shared" si="20"/>
        <v>2.9412509231934809</v>
      </c>
      <c r="BG10" s="492">
        <f t="shared" si="21"/>
        <v>2.2043010752688081</v>
      </c>
      <c r="BH10" s="4"/>
      <c r="BI10" s="32">
        <f t="shared" si="22"/>
        <v>10.108632025265983</v>
      </c>
      <c r="BJ10" s="32">
        <f t="shared" si="28"/>
        <v>0.77758707886661416</v>
      </c>
      <c r="BK10" s="32">
        <f t="shared" si="4"/>
        <v>1.7106915735065509</v>
      </c>
      <c r="BL10" s="32">
        <f t="shared" si="5"/>
        <v>-0.62206966309329115</v>
      </c>
      <c r="BM10" s="32">
        <f t="shared" si="6"/>
        <v>6.5317314624795575</v>
      </c>
      <c r="BN10" s="32">
        <f t="shared" si="7"/>
        <v>-5.5986269678396212</v>
      </c>
      <c r="BO10" s="32">
        <f t="shared" si="8"/>
        <v>0.46655224731996836</v>
      </c>
      <c r="BP10" s="32">
        <f t="shared" si="9"/>
        <v>0.46655224731996836</v>
      </c>
      <c r="BQ10" s="32">
        <f t="shared" si="10"/>
        <v>1.5551741577332279</v>
      </c>
      <c r="BR10" s="32">
        <f t="shared" si="11"/>
        <v>-1.2441393261865823</v>
      </c>
      <c r="BS10" s="32">
        <f t="shared" si="12"/>
        <v>-0.44378607315723367</v>
      </c>
      <c r="BT10" s="32">
        <f t="shared" si="13"/>
        <v>0.50771531451479923</v>
      </c>
      <c r="BU10" s="32">
        <f t="shared" si="14"/>
        <v>2.4432354826491158</v>
      </c>
      <c r="BV10" s="13">
        <f t="shared" si="15"/>
        <v>-5.0445973009401364</v>
      </c>
      <c r="BW10" s="13">
        <f t="shared" si="16"/>
        <v>-0.34478185479998635</v>
      </c>
      <c r="BX10" s="7">
        <f t="shared" si="17"/>
        <v>-2.5462519501768943</v>
      </c>
      <c r="BY10" s="7">
        <f t="shared" si="18"/>
        <v>0.69219712928415111</v>
      </c>
      <c r="BZ10" s="7">
        <f t="shared" si="29"/>
        <v>0.63788574622324434</v>
      </c>
      <c r="CA10" s="7">
        <f t="shared" si="23"/>
        <v>1.272029717714209</v>
      </c>
      <c r="CB10" s="7">
        <f t="shared" si="30"/>
        <v>-0.92088065346340253</v>
      </c>
      <c r="CC10" s="7">
        <f t="shared" si="24"/>
        <v>1.2161461913473832</v>
      </c>
      <c r="CD10" s="492">
        <f t="shared" si="25"/>
        <v>-4.393256351529784E-2</v>
      </c>
      <c r="CE10" s="492" t="str">
        <f t="shared" si="26"/>
        <v>N/A</v>
      </c>
      <c r="CF10" s="19"/>
      <c r="CG10" s="648">
        <f t="shared" si="27"/>
        <v>0.29526553788398069</v>
      </c>
      <c r="CI10" s="696"/>
      <c r="CJ10" s="696"/>
    </row>
    <row r="11" spans="1:88" x14ac:dyDescent="0.45">
      <c r="A11" s="33" t="s">
        <v>14</v>
      </c>
      <c r="B11" s="34"/>
      <c r="C11" s="560">
        <v>182.110893870561</v>
      </c>
      <c r="D11" s="560">
        <v>162.51569948312232</v>
      </c>
      <c r="E11" s="560">
        <v>192.53056072737363</v>
      </c>
      <c r="F11" s="560">
        <v>188.95366016458721</v>
      </c>
      <c r="G11" s="560">
        <v>191.59745623273369</v>
      </c>
      <c r="H11" s="560">
        <v>190.81986915386707</v>
      </c>
      <c r="I11" s="582">
        <f t="shared" ref="I11:M11" si="31">I4+I10</f>
        <v>188.98077449462775</v>
      </c>
      <c r="J11" s="582">
        <f t="shared" si="31"/>
        <v>152.53366270353604</v>
      </c>
      <c r="K11" s="582">
        <f t="shared" si="31"/>
        <v>192.89650849853999</v>
      </c>
      <c r="L11" s="582">
        <f t="shared" si="31"/>
        <v>173.03178873127018</v>
      </c>
      <c r="M11" s="582">
        <f t="shared" si="31"/>
        <v>174.64039094208454</v>
      </c>
      <c r="N11" s="582">
        <f>N4+N10</f>
        <v>171.31594270302307</v>
      </c>
      <c r="O11" s="561">
        <f t="shared" si="19"/>
        <v>9.2965704314171838E-3</v>
      </c>
      <c r="P11" s="561">
        <f t="shared" si="19"/>
        <v>-1.9035964252759552E-2</v>
      </c>
      <c r="Q11" s="199"/>
      <c r="R11" s="560">
        <v>42.922806753437094</v>
      </c>
      <c r="S11" s="560">
        <v>42.767289337663769</v>
      </c>
      <c r="T11" s="560">
        <v>44.47798091117032</v>
      </c>
      <c r="U11" s="560">
        <v>47.899364058183423</v>
      </c>
      <c r="V11" s="560">
        <v>52.25385169983646</v>
      </c>
      <c r="W11" s="560">
        <v>48.832468552823357</v>
      </c>
      <c r="X11" s="560">
        <v>44.633498326943645</v>
      </c>
      <c r="Y11" s="560">
        <v>53.186956194476394</v>
      </c>
      <c r="Z11" s="560">
        <v>47.121776979316806</v>
      </c>
      <c r="AA11" s="560">
        <v>44.47798091117032</v>
      </c>
      <c r="AB11" s="560">
        <v>42.456254506117126</v>
      </c>
      <c r="AC11" s="560">
        <v>50.698677542103233</v>
      </c>
      <c r="AD11" s="560">
        <v>48.36591630550339</v>
      </c>
      <c r="AE11" s="560">
        <v>50.076607879009941</v>
      </c>
      <c r="AF11" s="560">
        <v>40.279010685290601</v>
      </c>
      <c r="AG11" s="560">
        <v>51.631782036743168</v>
      </c>
      <c r="AH11" s="560">
        <v>51.165229789423201</v>
      </c>
      <c r="AI11" s="560">
        <v>48.054881473956748</v>
      </c>
      <c r="AJ11" s="560">
        <f t="shared" ref="AJ11:AN11" si="32">AJ4+AJ10</f>
        <v>41.26417276680322</v>
      </c>
      <c r="AK11" s="560">
        <f t="shared" si="32"/>
        <v>50.805536437608403</v>
      </c>
      <c r="AL11" s="560">
        <f t="shared" si="32"/>
        <v>46.534220748003911</v>
      </c>
      <c r="AM11" s="560">
        <f t="shared" si="32"/>
        <v>50.376844542212226</v>
      </c>
      <c r="AN11" s="560">
        <f t="shared" si="32"/>
        <v>40.483748016046938</v>
      </c>
      <c r="AO11" s="560">
        <f>AO4+AO10</f>
        <v>30.068142801230461</v>
      </c>
      <c r="AP11" s="560">
        <f t="shared" ref="AP11:BE11" si="33">AP4+AP10</f>
        <v>43.042948934614493</v>
      </c>
      <c r="AQ11" s="560">
        <f t="shared" si="33"/>
        <v>38.938822951644148</v>
      </c>
      <c r="AR11" s="560">
        <f t="shared" si="33"/>
        <v>44.631475571750627</v>
      </c>
      <c r="AS11" s="560">
        <f t="shared" si="33"/>
        <v>49.247432384930569</v>
      </c>
      <c r="AT11" s="560">
        <f t="shared" si="33"/>
        <v>47.527867212291255</v>
      </c>
      <c r="AU11" s="560">
        <f t="shared" si="33"/>
        <v>51.489733329567507</v>
      </c>
      <c r="AV11" s="560">
        <f t="shared" si="33"/>
        <v>40.344820104952525</v>
      </c>
      <c r="AW11" s="560">
        <f t="shared" si="33"/>
        <v>47.507975414681802</v>
      </c>
      <c r="AX11" s="560">
        <f t="shared" si="33"/>
        <v>43.150847634413374</v>
      </c>
      <c r="AY11" s="560">
        <f t="shared" si="33"/>
        <v>42.028145577222496</v>
      </c>
      <c r="AZ11" s="560">
        <f t="shared" si="33"/>
        <v>38.120341680894072</v>
      </c>
      <c r="BA11" s="560">
        <f t="shared" si="33"/>
        <v>46.466429352402699</v>
      </c>
      <c r="BB11" s="560">
        <f t="shared" si="33"/>
        <v>43.132591835276862</v>
      </c>
      <c r="BC11" s="560">
        <f t="shared" si="33"/>
        <v>46.921028073510868</v>
      </c>
      <c r="BD11" s="560">
        <f t="shared" si="33"/>
        <v>38.347549928704346</v>
      </c>
      <c r="BE11" s="560">
        <f t="shared" si="33"/>
        <v>48.822866664561651</v>
      </c>
      <c r="BF11" s="561">
        <f t="shared" si="20"/>
        <v>5.0712683220990984E-2</v>
      </c>
      <c r="BG11" s="561">
        <f t="shared" si="21"/>
        <v>0.27316782311602661</v>
      </c>
      <c r="BH11" s="4"/>
      <c r="BI11" s="34">
        <f>BI4+BI10</f>
        <v>76.825603392021463</v>
      </c>
      <c r="BJ11" s="34">
        <f t="shared" ref="BJ11:BM11" si="34">BJ4+BJ10</f>
        <v>85.690096091100855</v>
      </c>
      <c r="BK11" s="34">
        <f t="shared" si="34"/>
        <v>92.066310137807108</v>
      </c>
      <c r="BL11" s="34">
        <f t="shared" si="34"/>
        <v>101.08632025265983</v>
      </c>
      <c r="BM11" s="34">
        <f t="shared" si="34"/>
        <v>97.509419689873397</v>
      </c>
      <c r="BN11" s="34">
        <f>BN4+BN10</f>
        <v>91.288723058940477</v>
      </c>
      <c r="BO11" s="34">
        <f>BO4+BO10</f>
        <v>93.465966879767009</v>
      </c>
      <c r="BP11" s="34">
        <f t="shared" si="9"/>
        <v>98.442524184513331</v>
      </c>
      <c r="BQ11" s="34">
        <f t="shared" si="10"/>
        <v>91.910792722033761</v>
      </c>
      <c r="BR11" s="34">
        <f t="shared" si="11"/>
        <v>99.220111263379948</v>
      </c>
      <c r="BS11" s="34">
        <f t="shared" si="12"/>
        <v>92.069709204411623</v>
      </c>
      <c r="BT11" s="34">
        <f t="shared" si="13"/>
        <v>96.911065290216129</v>
      </c>
      <c r="BU11" s="34">
        <f t="shared" si="14"/>
        <v>70.551890817277396</v>
      </c>
      <c r="BV11" s="34">
        <f t="shared" si="15"/>
        <v>81.981771886258642</v>
      </c>
      <c r="BW11" s="34">
        <f t="shared" si="16"/>
        <v>93.878907956681189</v>
      </c>
      <c r="BX11" s="34">
        <f t="shared" si="17"/>
        <v>99.017600541858769</v>
      </c>
      <c r="BY11" s="34">
        <f t="shared" si="18"/>
        <v>87.852795519634327</v>
      </c>
      <c r="BZ11" s="34">
        <f t="shared" si="29"/>
        <v>85.17899321163587</v>
      </c>
      <c r="CA11" s="34">
        <f t="shared" si="23"/>
        <v>84.58677103329677</v>
      </c>
      <c r="CB11" s="34">
        <f t="shared" si="30"/>
        <v>90.053619908787738</v>
      </c>
      <c r="CC11" s="34">
        <f t="shared" si="24"/>
        <v>87.170416593265998</v>
      </c>
      <c r="CD11" s="561">
        <f t="shared" si="25"/>
        <v>3.0544321865084489E-2</v>
      </c>
      <c r="CE11" s="561">
        <f t="shared" si="26"/>
        <v>-3.2016517697367797E-2</v>
      </c>
      <c r="CF11" s="19"/>
      <c r="CG11" s="645">
        <f t="shared" si="27"/>
        <v>177.22403650205374</v>
      </c>
      <c r="CI11" s="696"/>
      <c r="CJ11" s="696"/>
    </row>
    <row r="12" spans="1:88" x14ac:dyDescent="0.45">
      <c r="A12" s="23"/>
      <c r="B12" s="4"/>
      <c r="C12" s="4"/>
      <c r="D12" s="4"/>
      <c r="E12" s="4"/>
      <c r="F12" s="4"/>
      <c r="G12" s="9"/>
      <c r="H12" s="9"/>
      <c r="I12" s="627"/>
      <c r="J12" s="4"/>
      <c r="K12" s="9"/>
      <c r="L12" s="4"/>
      <c r="M12" s="4"/>
      <c r="N12" s="4"/>
      <c r="O12" s="4"/>
      <c r="P12" s="609"/>
      <c r="Q12" s="199"/>
      <c r="R12" s="4"/>
      <c r="S12" s="4"/>
      <c r="T12" s="4"/>
      <c r="U12" s="4"/>
      <c r="V12" s="4"/>
      <c r="W12" s="4"/>
      <c r="X12" s="4"/>
      <c r="Y12" s="4"/>
      <c r="Z12" s="4"/>
      <c r="AA12" s="4"/>
      <c r="AB12" s="4"/>
      <c r="AC12" s="4"/>
      <c r="AD12" s="4"/>
      <c r="AE12" s="4"/>
      <c r="AF12" s="4"/>
      <c r="AG12" s="4"/>
      <c r="AH12" s="4"/>
      <c r="AI12" s="4"/>
      <c r="AJ12" s="4"/>
      <c r="AK12" s="4"/>
      <c r="AL12" s="4"/>
      <c r="AM12" s="4"/>
      <c r="AN12" s="565"/>
      <c r="AO12" s="4"/>
      <c r="AP12" s="4"/>
      <c r="AQ12" s="4"/>
      <c r="AR12" s="4"/>
      <c r="AS12" s="4"/>
      <c r="AT12" s="4"/>
      <c r="AU12" s="4"/>
      <c r="AV12" s="4"/>
      <c r="AW12" s="4"/>
      <c r="AX12" s="4"/>
      <c r="AY12" s="4"/>
      <c r="AZ12" s="4"/>
      <c r="BA12" s="4"/>
      <c r="BB12" s="4"/>
      <c r="BC12" s="4"/>
      <c r="BD12" s="4"/>
      <c r="BE12" s="4"/>
      <c r="BF12" s="715"/>
      <c r="BG12" s="492"/>
      <c r="BH12" s="4"/>
      <c r="BI12" s="7"/>
      <c r="BJ12" s="7"/>
      <c r="BK12" s="7"/>
      <c r="BL12" s="7"/>
      <c r="BM12" s="7"/>
      <c r="BN12" s="7"/>
      <c r="BO12" s="7"/>
      <c r="BP12" s="7"/>
      <c r="BQ12" s="7"/>
      <c r="BR12" s="7"/>
      <c r="BS12" s="7"/>
      <c r="BT12" s="7"/>
      <c r="BU12" s="7"/>
      <c r="BV12" s="7"/>
      <c r="BW12" s="7"/>
      <c r="BX12" s="7"/>
      <c r="BY12" s="7"/>
      <c r="BZ12" s="7"/>
      <c r="CA12" s="7"/>
      <c r="CB12" s="7"/>
      <c r="CC12" s="7"/>
      <c r="CD12" s="492"/>
      <c r="CE12" s="492"/>
      <c r="CF12" s="19"/>
      <c r="CG12" s="13"/>
      <c r="CI12" s="696"/>
      <c r="CJ12" s="696"/>
    </row>
    <row r="13" spans="1:88" s="644" customFormat="1" x14ac:dyDescent="0.45">
      <c r="A13" s="23" t="s">
        <v>22</v>
      </c>
      <c r="B13" s="9"/>
      <c r="C13" s="555">
        <v>62.206966309329118</v>
      </c>
      <c r="D13" s="555">
        <v>63.91765788283567</v>
      </c>
      <c r="E13" s="555">
        <v>53.497991026023044</v>
      </c>
      <c r="F13" s="555">
        <v>57.852478667676081</v>
      </c>
      <c r="G13" s="555">
        <v>59.563170241182632</v>
      </c>
      <c r="H13" s="555">
        <v>60.807309567369217</v>
      </c>
      <c r="I13" s="555">
        <f>SUM(I14:I16)</f>
        <v>65.639817619121004</v>
      </c>
      <c r="J13" s="555">
        <f>SUM(J14:J16)</f>
        <v>62.08747114319975</v>
      </c>
      <c r="K13" s="555">
        <f>SUM(K14:K16)</f>
        <v>65.549487455364584</v>
      </c>
      <c r="L13" s="555">
        <f>SUM(L14:L16)</f>
        <v>54.862595356832763</v>
      </c>
      <c r="M13" s="555">
        <f t="shared" ref="M13" si="35">SUM(M14:M16)</f>
        <v>48.069721749819017</v>
      </c>
      <c r="N13" s="555">
        <f>SUM(N14:N16)</f>
        <v>49.180303147547484</v>
      </c>
      <c r="O13" s="492">
        <f t="shared" si="19"/>
        <v>-0.12381611848349683</v>
      </c>
      <c r="P13" s="492">
        <f t="shared" si="19"/>
        <v>2.3103553698698986E-2</v>
      </c>
      <c r="Q13" s="199"/>
      <c r="R13" s="555">
        <v>17.728985398158798</v>
      </c>
      <c r="S13" s="555">
        <v>14.929671914238989</v>
      </c>
      <c r="T13" s="555">
        <v>13.685532588052405</v>
      </c>
      <c r="U13" s="555">
        <v>14.929671914238989</v>
      </c>
      <c r="V13" s="555">
        <v>13.374497756505761</v>
      </c>
      <c r="W13" s="555">
        <v>11.66380618299921</v>
      </c>
      <c r="X13" s="555">
        <v>12.441393261865823</v>
      </c>
      <c r="Y13" s="555">
        <v>15.085189330012311</v>
      </c>
      <c r="Z13" s="555">
        <v>16.018293824652247</v>
      </c>
      <c r="AA13" s="555">
        <v>14.46311966691902</v>
      </c>
      <c r="AB13" s="555">
        <v>13.530015172279084</v>
      </c>
      <c r="AC13" s="555">
        <v>15.240706745785634</v>
      </c>
      <c r="AD13" s="555">
        <v>15.240706745785634</v>
      </c>
      <c r="AE13" s="555">
        <v>15.862776408878926</v>
      </c>
      <c r="AF13" s="555">
        <v>14.46311966691902</v>
      </c>
      <c r="AG13" s="555">
        <v>15.240706745785634</v>
      </c>
      <c r="AH13" s="555">
        <v>15.55174157733228</v>
      </c>
      <c r="AI13" s="555">
        <v>15.55174157733228</v>
      </c>
      <c r="AJ13" s="555">
        <f t="shared" ref="AJ13:BE13" si="36">SUM(AJ14:AJ16)</f>
        <v>16.477918403981704</v>
      </c>
      <c r="AK13" s="555">
        <f t="shared" si="36"/>
        <v>16.929342902101986</v>
      </c>
      <c r="AL13" s="555">
        <f t="shared" si="36"/>
        <v>16.025412208660011</v>
      </c>
      <c r="AM13" s="555">
        <f t="shared" si="36"/>
        <v>16.20714410437731</v>
      </c>
      <c r="AN13" s="555">
        <f t="shared" si="36"/>
        <v>12.195170024187112</v>
      </c>
      <c r="AO13" s="555">
        <f t="shared" si="36"/>
        <v>11.101270511742243</v>
      </c>
      <c r="AP13" s="555">
        <f t="shared" si="36"/>
        <v>15.715538004739093</v>
      </c>
      <c r="AQ13" s="555">
        <f t="shared" si="36"/>
        <v>23.075492602531305</v>
      </c>
      <c r="AR13" s="555">
        <f t="shared" si="36"/>
        <v>16.531436064830018</v>
      </c>
      <c r="AS13" s="563">
        <f t="shared" si="36"/>
        <v>16.412224076625492</v>
      </c>
      <c r="AT13" s="563">
        <f t="shared" si="36"/>
        <v>15.926211466271841</v>
      </c>
      <c r="AU13" s="563">
        <f t="shared" si="36"/>
        <v>16.680777342215276</v>
      </c>
      <c r="AV13" s="563">
        <f t="shared" si="36"/>
        <v>14.105304768488946</v>
      </c>
      <c r="AW13" s="563">
        <f t="shared" si="36"/>
        <v>14.331500288525632</v>
      </c>
      <c r="AX13" s="563">
        <f t="shared" si="36"/>
        <v>13.0472698159597</v>
      </c>
      <c r="AY13" s="563">
        <f t="shared" si="36"/>
        <v>13.370490893850732</v>
      </c>
      <c r="AZ13" s="563">
        <f t="shared" si="36"/>
        <v>12.438809384977793</v>
      </c>
      <c r="BA13" s="563">
        <f t="shared" si="36"/>
        <v>11.928116451019173</v>
      </c>
      <c r="BB13" s="563">
        <f t="shared" si="36"/>
        <v>13.197654557430374</v>
      </c>
      <c r="BC13" s="563">
        <f t="shared" si="36"/>
        <v>10.525225547970734</v>
      </c>
      <c r="BD13" s="563">
        <f t="shared" si="36"/>
        <v>11.730077484573274</v>
      </c>
      <c r="BE13" s="563">
        <f t="shared" si="36"/>
        <v>12.067489409094058</v>
      </c>
      <c r="BF13" s="492">
        <f t="shared" ref="BF13:BF16" si="37">IF(ISERROR(BE13/BA13),"N/A",IF(BA13&lt;0,"N/A",IF(BE13&lt;0,"N/A",IF(BE13/BA13-1&gt;300%,"&gt;±300%",IF(BE13/BA13-1&lt;-300%,"&gt;±300%",BE13/BA13-1)))))</f>
        <v>1.1684406221820209E-2</v>
      </c>
      <c r="BG13" s="492">
        <f t="shared" ref="BG13:BG16" si="38">IF(ISERROR(BE13/BD13),"N/A",IF(BD13&lt;0,"N/A",IF(BE13&lt;0,"N/A",IF(BE13/BD13-1&gt;300%,"&gt;±300%",IF(BE13/BD13-1&lt;-300%,"&gt;±300%",BE13/BD13-1)))))</f>
        <v>2.8764679940480375E-2</v>
      </c>
      <c r="BH13" s="4"/>
      <c r="BI13" s="9">
        <f>SUM(BI14:BI16)</f>
        <v>31.259000570437884</v>
      </c>
      <c r="BJ13" s="9">
        <f>SUM(BJ14:BJ16)</f>
        <v>32.658657312397786</v>
      </c>
      <c r="BK13" s="9">
        <f>SUM(T13:U13)</f>
        <v>28.615204502291395</v>
      </c>
      <c r="BL13" s="9">
        <f>SUM(V13:W13)</f>
        <v>25.038303939504971</v>
      </c>
      <c r="BM13" s="9">
        <f>SUM(X13:Y13)</f>
        <v>27.526582591878132</v>
      </c>
      <c r="BN13" s="9">
        <f>SUM(Z13:AA13)</f>
        <v>30.481413491571267</v>
      </c>
      <c r="BO13" s="9">
        <f>SUM(AB13:AC13)</f>
        <v>28.770721918064716</v>
      </c>
      <c r="BP13" s="9">
        <f>SUM(AD13:AE13)</f>
        <v>31.103483154664559</v>
      </c>
      <c r="BQ13" s="9">
        <f>SUM(AF13:AG13)</f>
        <v>29.703826412704654</v>
      </c>
      <c r="BR13" s="9">
        <f>SUM(AH13:AI13)</f>
        <v>31.103483154664559</v>
      </c>
      <c r="BS13" s="9">
        <f>SUM(AJ13:AK13)</f>
        <v>33.40726130608369</v>
      </c>
      <c r="BT13" s="9">
        <f>SUM(AL13:AM13)</f>
        <v>32.232556313037321</v>
      </c>
      <c r="BU13" s="9">
        <f>SUM(AN13:AO13)</f>
        <v>23.296440535929356</v>
      </c>
      <c r="BV13" s="9">
        <f>SUM(AP13:AQ13)</f>
        <v>38.7910306072704</v>
      </c>
      <c r="BW13" s="9">
        <f>SUM(AR13:AS13)</f>
        <v>32.94366014145551</v>
      </c>
      <c r="BX13" s="9">
        <f>SUM(AT13:AU13)</f>
        <v>32.606988808487117</v>
      </c>
      <c r="BY13" s="9">
        <f>SUM(AV13:AW13)</f>
        <v>28.436805057014578</v>
      </c>
      <c r="BZ13" s="9">
        <f t="shared" ref="BZ13:BZ18" si="39">SUM(AX13:AY13)</f>
        <v>26.41776070981043</v>
      </c>
      <c r="CA13" s="9">
        <f t="shared" ref="CA13:CA18" si="40">SUM(AZ13:BA13)</f>
        <v>24.366925835996966</v>
      </c>
      <c r="CB13" s="9">
        <f t="shared" ref="CB13:CB18" si="41">BB13+BC13</f>
        <v>23.72288010540111</v>
      </c>
      <c r="CC13" s="9">
        <f t="shared" si="24"/>
        <v>23.79756689366733</v>
      </c>
      <c r="CD13" s="492">
        <f t="shared" si="25"/>
        <v>-2.3366055536169772E-2</v>
      </c>
      <c r="CE13" s="492">
        <f t="shared" si="26"/>
        <v>3.1483018897531245E-3</v>
      </c>
      <c r="CF13" s="643"/>
      <c r="CG13" s="36">
        <f t="shared" si="27"/>
        <v>47.52044699906844</v>
      </c>
      <c r="CI13" s="696"/>
      <c r="CJ13" s="696"/>
    </row>
    <row r="14" spans="1:88" x14ac:dyDescent="0.45">
      <c r="A14" s="7"/>
      <c r="B14" s="7" t="s">
        <v>4</v>
      </c>
      <c r="C14" s="7">
        <v>34.835901133224304</v>
      </c>
      <c r="D14" s="7">
        <v>39.034871359104024</v>
      </c>
      <c r="E14" s="7">
        <v>36.857627538277505</v>
      </c>
      <c r="F14" s="7">
        <v>37.635214617144115</v>
      </c>
      <c r="G14" s="7">
        <v>41.212115179930542</v>
      </c>
      <c r="H14" s="7">
        <v>44.47798091117032</v>
      </c>
      <c r="I14" s="7">
        <v>48.675311342171597</v>
      </c>
      <c r="J14" s="7">
        <v>46.911646309395742</v>
      </c>
      <c r="K14" s="7">
        <v>50.354184910577764</v>
      </c>
      <c r="L14" s="7">
        <v>41.150946226503287</v>
      </c>
      <c r="M14" s="7">
        <v>35.587986282495102</v>
      </c>
      <c r="N14" s="7">
        <v>36.12355283194686</v>
      </c>
      <c r="O14" s="26">
        <f t="shared" si="19"/>
        <v>-0.13518425344069873</v>
      </c>
      <c r="P14" s="26">
        <f t="shared" si="19"/>
        <v>1.5049082721356077E-2</v>
      </c>
      <c r="Q14" s="199"/>
      <c r="R14" s="7">
        <v>11.352771351452564</v>
      </c>
      <c r="S14" s="7">
        <v>9.4865623621726911</v>
      </c>
      <c r="T14" s="7">
        <v>9.7975971937193354</v>
      </c>
      <c r="U14" s="7">
        <v>9.6420797779460141</v>
      </c>
      <c r="V14" s="7">
        <v>9.1755275306260451</v>
      </c>
      <c r="W14" s="7">
        <v>8.2424230359861088</v>
      </c>
      <c r="X14" s="7">
        <v>8.7089752833060761</v>
      </c>
      <c r="Y14" s="7">
        <v>10.57518427258595</v>
      </c>
      <c r="Z14" s="7">
        <v>9.7975971937193354</v>
      </c>
      <c r="AA14" s="7">
        <v>8.7089752833060761</v>
      </c>
      <c r="AB14" s="7">
        <v>9.3310449463993681</v>
      </c>
      <c r="AC14" s="7">
        <v>10.264149441039304</v>
      </c>
      <c r="AD14" s="7">
        <v>10.264149441039304</v>
      </c>
      <c r="AE14" s="7">
        <v>11.352771351452564</v>
      </c>
      <c r="AF14" s="7">
        <v>10.264149441039304</v>
      </c>
      <c r="AG14" s="7">
        <v>10.730701688359273</v>
      </c>
      <c r="AH14" s="7">
        <v>11.352771351452564</v>
      </c>
      <c r="AI14" s="7">
        <v>11.819323598772533</v>
      </c>
      <c r="AJ14" s="7">
        <v>12.174466294522334</v>
      </c>
      <c r="AK14" s="7">
        <v>12.711108771632505</v>
      </c>
      <c r="AL14" s="7">
        <v>11.896479422709975</v>
      </c>
      <c r="AM14" s="7">
        <v>11.893256853306786</v>
      </c>
      <c r="AN14" s="7">
        <v>9.5112848871577587</v>
      </c>
      <c r="AO14" s="7">
        <v>7.6090279097262092</v>
      </c>
      <c r="AP14" s="7">
        <v>11.413541864589314</v>
      </c>
      <c r="AQ14" s="7">
        <v>18.377791647922464</v>
      </c>
      <c r="AR14" s="7">
        <v>12.363647502572025</v>
      </c>
      <c r="AS14" s="7">
        <v>12.864010226816687</v>
      </c>
      <c r="AT14" s="7">
        <v>12.157312665679026</v>
      </c>
      <c r="AU14" s="7">
        <v>12.969214515510036</v>
      </c>
      <c r="AV14" s="7">
        <v>10.50910037718622</v>
      </c>
      <c r="AW14" s="7">
        <v>10.934408692794182</v>
      </c>
      <c r="AX14" s="7">
        <v>9.7258501325432203</v>
      </c>
      <c r="AY14" s="7">
        <v>9.981587023979662</v>
      </c>
      <c r="AZ14" s="7">
        <v>8.9327353206082876</v>
      </c>
      <c r="BA14" s="7">
        <v>9.0292948330141183</v>
      </c>
      <c r="BB14" s="7">
        <v>10.312444013754384</v>
      </c>
      <c r="BC14" s="7">
        <v>7.3135121151183062</v>
      </c>
      <c r="BD14" s="7">
        <v>8.5581761502228186</v>
      </c>
      <c r="BE14" s="7">
        <v>9.2532848075118821</v>
      </c>
      <c r="BF14" s="492">
        <f t="shared" si="37"/>
        <v>2.4807028526611097E-2</v>
      </c>
      <c r="BG14" s="492">
        <f t="shared" si="38"/>
        <v>8.1221587998158373E-2</v>
      </c>
      <c r="BH14" s="4"/>
      <c r="BI14" s="13">
        <f>D14-BJ14</f>
        <v>18.195537645478769</v>
      </c>
      <c r="BJ14" s="13">
        <f>SUM(R14:S14)</f>
        <v>20.839333713625255</v>
      </c>
      <c r="BK14" s="13">
        <f>SUM(T14:U14)</f>
        <v>19.439676971665349</v>
      </c>
      <c r="BL14" s="13">
        <f>SUM(V14:W14)</f>
        <v>17.417950566612156</v>
      </c>
      <c r="BM14" s="13">
        <f>SUM(X14:Y14)</f>
        <v>19.284159555892025</v>
      </c>
      <c r="BN14" s="13">
        <f>SUM(Z14:AA14)</f>
        <v>18.506572477025411</v>
      </c>
      <c r="BO14" s="13">
        <f>SUM(AB14:AC14)</f>
        <v>19.595194387438674</v>
      </c>
      <c r="BP14" s="13">
        <f>SUM(AD14:AE14)</f>
        <v>21.616920792491868</v>
      </c>
      <c r="BQ14" s="13">
        <f>SUM(AF14:AG14)</f>
        <v>20.994851129398576</v>
      </c>
      <c r="BR14" s="13">
        <f>SUM(AH14:AI14)</f>
        <v>23.172094950225095</v>
      </c>
      <c r="BS14" s="13">
        <f>SUM(AJ14:AK14)</f>
        <v>24.885575066154839</v>
      </c>
      <c r="BT14" s="13">
        <f>SUM(AL14:AM14)</f>
        <v>23.789736276016761</v>
      </c>
      <c r="BU14" s="13">
        <f>SUM(AN14:AO14)</f>
        <v>17.120312796883969</v>
      </c>
      <c r="BV14" s="13">
        <f>SUM(AP14:AQ14)</f>
        <v>29.791333512511777</v>
      </c>
      <c r="BW14" s="13">
        <f>SUM(AR14:AS14)</f>
        <v>25.22765772938871</v>
      </c>
      <c r="BX14" s="13">
        <f>SUM(AT14:AU14)</f>
        <v>25.126527181189061</v>
      </c>
      <c r="BY14" s="13">
        <f>SUM(AV14:AW14)</f>
        <v>21.443509069980401</v>
      </c>
      <c r="BZ14" s="13">
        <f t="shared" si="39"/>
        <v>19.707437156522882</v>
      </c>
      <c r="CA14" s="13">
        <f t="shared" si="40"/>
        <v>17.962030153622408</v>
      </c>
      <c r="CB14" s="13">
        <f t="shared" si="41"/>
        <v>17.625956128872691</v>
      </c>
      <c r="CC14" s="13">
        <f t="shared" si="24"/>
        <v>17.811460957734703</v>
      </c>
      <c r="CD14" s="492">
        <f t="shared" si="25"/>
        <v>-8.3826379646367855E-3</v>
      </c>
      <c r="CE14" s="492">
        <f t="shared" si="26"/>
        <v>1.0524525733848877E-2</v>
      </c>
      <c r="CF14" s="19"/>
      <c r="CG14" s="13">
        <f t="shared" si="27"/>
        <v>35.43741708660739</v>
      </c>
      <c r="CI14" s="696"/>
      <c r="CJ14" s="696"/>
    </row>
    <row r="15" spans="1:88" x14ac:dyDescent="0.45">
      <c r="A15" s="7"/>
      <c r="B15" s="7" t="s">
        <v>5</v>
      </c>
      <c r="C15" s="7">
        <v>26.593478097238197</v>
      </c>
      <c r="D15" s="7">
        <v>24.105199444865033</v>
      </c>
      <c r="E15" s="7">
        <v>16.018293824652247</v>
      </c>
      <c r="F15" s="7">
        <v>19.439676971665349</v>
      </c>
      <c r="G15" s="7">
        <v>17.417950566612152</v>
      </c>
      <c r="H15" s="7">
        <v>15.707258993105603</v>
      </c>
      <c r="I15" s="7">
        <v>14.81865223506305</v>
      </c>
      <c r="J15" s="7">
        <v>13.121102425689912</v>
      </c>
      <c r="K15" s="7">
        <v>13.121747869800059</v>
      </c>
      <c r="L15" s="7">
        <v>11.579246435440277</v>
      </c>
      <c r="M15" s="7">
        <v>10.287227195908718</v>
      </c>
      <c r="N15" s="7">
        <v>10.686480655216451</v>
      </c>
      <c r="O15" s="26">
        <f t="shared" si="19"/>
        <v>-0.11158059781654805</v>
      </c>
      <c r="P15" s="26">
        <f t="shared" si="19"/>
        <v>3.8810599951220937E-2</v>
      </c>
      <c r="Q15" s="199"/>
      <c r="R15" s="7">
        <v>6.2206966309329115</v>
      </c>
      <c r="S15" s="7">
        <v>5.2875921362929752</v>
      </c>
      <c r="T15" s="7">
        <v>3.7324179785597473</v>
      </c>
      <c r="U15" s="7">
        <v>5.1320747205196522</v>
      </c>
      <c r="V15" s="7">
        <v>3.7324179785597473</v>
      </c>
      <c r="W15" s="7">
        <v>3.2658657312397787</v>
      </c>
      <c r="X15" s="7">
        <v>3.5769005627864243</v>
      </c>
      <c r="Y15" s="7">
        <v>4.354487641653038</v>
      </c>
      <c r="Z15" s="7">
        <v>6.0651792151595894</v>
      </c>
      <c r="AA15" s="7">
        <v>5.5986269678396203</v>
      </c>
      <c r="AB15" s="7">
        <v>3.7324179785597473</v>
      </c>
      <c r="AC15" s="7">
        <v>4.6655224731996841</v>
      </c>
      <c r="AD15" s="7">
        <v>4.6655224731996841</v>
      </c>
      <c r="AE15" s="7">
        <v>4.354487641653038</v>
      </c>
      <c r="AF15" s="7">
        <v>4.0434528101063929</v>
      </c>
      <c r="AG15" s="7">
        <v>4.1989702258797159</v>
      </c>
      <c r="AH15" s="7">
        <v>3.8879353943330699</v>
      </c>
      <c r="AI15" s="7">
        <v>3.5769005627864243</v>
      </c>
      <c r="AJ15" s="7">
        <v>3.7455300585689173</v>
      </c>
      <c r="AK15" s="7">
        <v>3.7032291604167544</v>
      </c>
      <c r="AL15" s="7">
        <v>3.6192924510020261</v>
      </c>
      <c r="AM15" s="7">
        <v>3.750600565075354</v>
      </c>
      <c r="AN15" s="7">
        <v>2.1713156582156539</v>
      </c>
      <c r="AO15" s="7">
        <v>3.0140588550131984</v>
      </c>
      <c r="AP15" s="7">
        <v>3.7722044506133825</v>
      </c>
      <c r="AQ15" s="7">
        <v>4.1635234618476762</v>
      </c>
      <c r="AR15" s="7">
        <v>3.6670638082697828</v>
      </c>
      <c r="AS15" s="7">
        <v>3.0352326772837159</v>
      </c>
      <c r="AT15" s="7">
        <v>3.2408811477110464</v>
      </c>
      <c r="AU15" s="7">
        <v>3.179731731113546</v>
      </c>
      <c r="AV15" s="7">
        <v>3.0617507160631972</v>
      </c>
      <c r="AW15" s="7">
        <v>2.8697722936295311</v>
      </c>
      <c r="AX15" s="7">
        <v>2.787273143384092</v>
      </c>
      <c r="AY15" s="7">
        <v>2.8524206923556994</v>
      </c>
      <c r="AZ15" s="7">
        <v>2.9678238057911188</v>
      </c>
      <c r="BA15" s="7">
        <v>2.3560903743363371</v>
      </c>
      <c r="BB15" s="7">
        <v>2.3424793000072741</v>
      </c>
      <c r="BC15" s="7">
        <v>2.640917907353058</v>
      </c>
      <c r="BD15" s="7">
        <v>2.6326649866130571</v>
      </c>
      <c r="BE15" s="7">
        <v>2.2334885347880538</v>
      </c>
      <c r="BF15" s="492">
        <f t="shared" si="37"/>
        <v>-5.2036136170208525E-2</v>
      </c>
      <c r="BG15" s="492">
        <f t="shared" si="38"/>
        <v>-0.15162447704314508</v>
      </c>
      <c r="BH15" s="4"/>
      <c r="BI15" s="13">
        <f>D15-BJ15</f>
        <v>12.596910677639146</v>
      </c>
      <c r="BJ15" s="13">
        <f>SUM(R15:S15)</f>
        <v>11.508288767225887</v>
      </c>
      <c r="BK15" s="13">
        <f>SUM(T15:U15)</f>
        <v>8.8644926990793991</v>
      </c>
      <c r="BL15" s="13">
        <f>SUM(V15:W15)</f>
        <v>6.9982837097995265</v>
      </c>
      <c r="BM15" s="13">
        <f>SUM(X15:Y15)</f>
        <v>7.9313882044394628</v>
      </c>
      <c r="BN15" s="13">
        <f>SUM(Z15:AA15)</f>
        <v>11.66380618299921</v>
      </c>
      <c r="BO15" s="13">
        <f>SUM(AB15:AC15)</f>
        <v>8.3979404517594318</v>
      </c>
      <c r="BP15" s="13">
        <f>SUM(AD15:AE15)</f>
        <v>9.0200101148527221</v>
      </c>
      <c r="BQ15" s="13">
        <f>SUM(AF15:AG15)</f>
        <v>8.2424230359861088</v>
      </c>
      <c r="BR15" s="13">
        <f>SUM(AH15:AI15)</f>
        <v>7.4648359571194938</v>
      </c>
      <c r="BS15" s="13">
        <f>SUM(AJ15:AK15)</f>
        <v>7.4487592189856713</v>
      </c>
      <c r="BT15" s="13">
        <f>SUM(AL15:AM15)</f>
        <v>7.3698930160773806</v>
      </c>
      <c r="BU15" s="13">
        <f>SUM(AN15:AO15)</f>
        <v>5.1853745132288527</v>
      </c>
      <c r="BV15" s="13">
        <f>SUM(AP15:AQ15)</f>
        <v>7.9357279124610587</v>
      </c>
      <c r="BW15" s="13">
        <f>SUM(AR15:AS15)</f>
        <v>6.7022964855534983</v>
      </c>
      <c r="BX15" s="13">
        <f>SUM(AT15:AU15)</f>
        <v>6.420612878824592</v>
      </c>
      <c r="BY15" s="13">
        <f>SUM(AV15:AW15)</f>
        <v>5.9315230096927287</v>
      </c>
      <c r="BZ15" s="13">
        <f t="shared" si="39"/>
        <v>5.6396938357397914</v>
      </c>
      <c r="CA15" s="13">
        <f t="shared" si="40"/>
        <v>5.3239141801274563</v>
      </c>
      <c r="CB15" s="13">
        <f t="shared" si="41"/>
        <v>4.9833972073603316</v>
      </c>
      <c r="CC15" s="13">
        <f t="shared" si="24"/>
        <v>4.8661535214011113</v>
      </c>
      <c r="CD15" s="492">
        <f t="shared" si="25"/>
        <v>-8.5981975523765075E-2</v>
      </c>
      <c r="CE15" s="492">
        <f t="shared" si="26"/>
        <v>-2.352685950581157E-2</v>
      </c>
      <c r="CF15" s="19"/>
      <c r="CG15" s="13">
        <f t="shared" si="27"/>
        <v>9.849550728761443</v>
      </c>
      <c r="CI15" s="696"/>
      <c r="CJ15" s="696"/>
    </row>
    <row r="16" spans="1:88" x14ac:dyDescent="0.45">
      <c r="A16" s="7"/>
      <c r="B16" s="7" t="s">
        <v>6</v>
      </c>
      <c r="C16" s="7">
        <v>0.77758707886661393</v>
      </c>
      <c r="D16" s="7">
        <v>0.77758707886661393</v>
      </c>
      <c r="E16" s="7">
        <v>0.62206966309329115</v>
      </c>
      <c r="F16" s="7">
        <v>0.77758707886661393</v>
      </c>
      <c r="G16" s="7">
        <v>0.93310449463993683</v>
      </c>
      <c r="H16" s="7">
        <v>0.93310449463993683</v>
      </c>
      <c r="I16" s="7">
        <v>2.1458540418863543</v>
      </c>
      <c r="J16" s="7">
        <v>2.0547224081140945</v>
      </c>
      <c r="K16" s="7">
        <v>2.0735546749867604</v>
      </c>
      <c r="L16" s="7">
        <v>2.1324026948892043</v>
      </c>
      <c r="M16" s="7">
        <v>2.1945082714151933</v>
      </c>
      <c r="N16" s="7">
        <v>2.3702696603841718</v>
      </c>
      <c r="O16" s="26">
        <f t="shared" si="19"/>
        <v>2.9124694259128114E-2</v>
      </c>
      <c r="P16" s="26">
        <f t="shared" si="19"/>
        <v>8.0091467987784659E-2</v>
      </c>
      <c r="Q16" s="199"/>
      <c r="R16" s="7">
        <v>0.15551741577332279</v>
      </c>
      <c r="S16" s="7">
        <v>0.15551741577332279</v>
      </c>
      <c r="T16" s="7">
        <v>0.15551741577332279</v>
      </c>
      <c r="U16" s="7">
        <v>0.15551741577332279</v>
      </c>
      <c r="V16" s="7">
        <v>0.15551741577332279</v>
      </c>
      <c r="W16" s="7">
        <v>0.15551741577332279</v>
      </c>
      <c r="X16" s="7">
        <v>0.15551741577332279</v>
      </c>
      <c r="Y16" s="7">
        <v>0.15551741577332279</v>
      </c>
      <c r="Z16" s="7">
        <v>0.15551741577332279</v>
      </c>
      <c r="AA16" s="7">
        <v>0.15551741577332279</v>
      </c>
      <c r="AB16" s="7">
        <v>0.15551741577332279</v>
      </c>
      <c r="AC16" s="7">
        <v>0.31103483154664557</v>
      </c>
      <c r="AD16" s="7">
        <v>0.31103483154664557</v>
      </c>
      <c r="AE16" s="7">
        <v>0.15551741577332279</v>
      </c>
      <c r="AF16" s="7">
        <v>0.15551741577332279</v>
      </c>
      <c r="AG16" s="7">
        <v>0.31103483154664557</v>
      </c>
      <c r="AH16" s="7">
        <v>0.31103483154664557</v>
      </c>
      <c r="AI16" s="7">
        <v>0.15551741577332279</v>
      </c>
      <c r="AJ16" s="7">
        <v>0.55792205089045221</v>
      </c>
      <c r="AK16" s="7">
        <v>0.51500497005272505</v>
      </c>
      <c r="AL16" s="7">
        <v>0.50964033494800909</v>
      </c>
      <c r="AM16" s="7">
        <v>0.56328668599516807</v>
      </c>
      <c r="AN16" s="7">
        <v>0.51256947881369863</v>
      </c>
      <c r="AO16" s="7">
        <v>0.47818374700283411</v>
      </c>
      <c r="AP16" s="7">
        <v>0.52979168953639688</v>
      </c>
      <c r="AQ16" s="7">
        <v>0.53417749276116522</v>
      </c>
      <c r="AR16" s="7">
        <v>0.5007247539882087</v>
      </c>
      <c r="AS16" s="7">
        <v>0.51298117252508812</v>
      </c>
      <c r="AT16" s="7">
        <v>0.52801765288176905</v>
      </c>
      <c r="AU16" s="7">
        <v>0.53183109559169439</v>
      </c>
      <c r="AV16" s="7">
        <v>0.53445367523952902</v>
      </c>
      <c r="AW16" s="7">
        <v>0.5273193021019188</v>
      </c>
      <c r="AX16" s="7">
        <v>0.53414654003238582</v>
      </c>
      <c r="AY16" s="7">
        <v>0.53648317751537089</v>
      </c>
      <c r="AZ16" s="7">
        <v>0.53825025857838682</v>
      </c>
      <c r="BA16" s="7">
        <v>0.54273124366871783</v>
      </c>
      <c r="BB16" s="7">
        <v>0.54273124366871783</v>
      </c>
      <c r="BC16" s="7">
        <v>0.57079552549937074</v>
      </c>
      <c r="BD16" s="7">
        <v>0.53923634773739904</v>
      </c>
      <c r="BE16" s="7">
        <v>0.58071606679412213</v>
      </c>
      <c r="BF16" s="492">
        <f t="shared" si="37"/>
        <v>6.9988274249031646E-2</v>
      </c>
      <c r="BG16" s="492">
        <f t="shared" si="38"/>
        <v>7.6923076923077094E-2</v>
      </c>
      <c r="BH16" s="4"/>
      <c r="BI16" s="13">
        <f>D16-BJ16</f>
        <v>0.46655224731996836</v>
      </c>
      <c r="BJ16" s="13">
        <f>SUM(R16:S16)</f>
        <v>0.31103483154664557</v>
      </c>
      <c r="BK16" s="13">
        <f>SUM(T16:U16)</f>
        <v>0.31103483154664557</v>
      </c>
      <c r="BL16" s="13">
        <f>SUM(V16:W16)</f>
        <v>0.31103483154664557</v>
      </c>
      <c r="BM16" s="13">
        <f>SUM(X16:Y16)</f>
        <v>0.31103483154664557</v>
      </c>
      <c r="BN16" s="13">
        <f>SUM(Z16:AA16)</f>
        <v>0.31103483154664557</v>
      </c>
      <c r="BO16" s="13">
        <f>SUM(AB16:AC16)</f>
        <v>0.46655224731996836</v>
      </c>
      <c r="BP16" s="13">
        <f>SUM(AD16:AE16)</f>
        <v>0.46655224731996836</v>
      </c>
      <c r="BQ16" s="13">
        <f>SUM(AF16:AG16)</f>
        <v>0.46655224731996836</v>
      </c>
      <c r="BR16" s="13">
        <f>SUM(AH16:AI16)</f>
        <v>0.46655224731996836</v>
      </c>
      <c r="BS16" s="13">
        <f>SUM(AJ16:AK16)</f>
        <v>1.0729270209431774</v>
      </c>
      <c r="BT16" s="13">
        <f>SUM(AL16:AM16)</f>
        <v>1.0729270209431772</v>
      </c>
      <c r="BU16" s="13">
        <f>SUM(AN16:AO16)</f>
        <v>0.9907532258165328</v>
      </c>
      <c r="BV16" s="13">
        <f>SUM(AP16:AQ16)</f>
        <v>1.0639691822975621</v>
      </c>
      <c r="BW16" s="13">
        <f>SUM(AR16:AS16)</f>
        <v>1.0137059265132968</v>
      </c>
      <c r="BX16" s="13">
        <f>SUM(AT16:AU16)</f>
        <v>1.0598487484734633</v>
      </c>
      <c r="BY16" s="13">
        <f>SUM(AV16:AW16)</f>
        <v>1.0617729773414477</v>
      </c>
      <c r="BZ16" s="13">
        <f t="shared" si="39"/>
        <v>1.0706297175477566</v>
      </c>
      <c r="CA16" s="13">
        <f t="shared" si="40"/>
        <v>1.0809815022471048</v>
      </c>
      <c r="CB16" s="13">
        <f t="shared" si="41"/>
        <v>1.1135267691680886</v>
      </c>
      <c r="CC16" s="13">
        <f t="shared" si="24"/>
        <v>1.1199524145315212</v>
      </c>
      <c r="CD16" s="492">
        <f t="shared" si="25"/>
        <v>3.6051414574074681E-2</v>
      </c>
      <c r="CE16" s="492">
        <f t="shared" si="26"/>
        <v>5.7705351513310799E-3</v>
      </c>
      <c r="CF16" s="19"/>
      <c r="CG16" s="13">
        <f t="shared" si="27"/>
        <v>2.2334791836996097</v>
      </c>
      <c r="CI16" s="696"/>
      <c r="CJ16" s="696"/>
    </row>
    <row r="17" spans="1:88" x14ac:dyDescent="0.45">
      <c r="A17" s="23"/>
      <c r="B17" s="4"/>
      <c r="C17" s="9"/>
      <c r="D17" s="9"/>
      <c r="E17" s="9"/>
      <c r="F17" s="9"/>
      <c r="G17" s="9"/>
      <c r="H17" s="9"/>
      <c r="I17" s="563"/>
      <c r="J17" s="9"/>
      <c r="K17" s="9"/>
      <c r="L17" s="9"/>
      <c r="M17" s="9"/>
      <c r="N17" s="9"/>
      <c r="O17" s="9"/>
      <c r="P17" s="492"/>
      <c r="Q17" s="199"/>
      <c r="R17" s="9"/>
      <c r="S17" s="9"/>
      <c r="T17" s="9"/>
      <c r="U17" s="9"/>
      <c r="V17" s="9"/>
      <c r="W17" s="9"/>
      <c r="X17" s="9"/>
      <c r="Y17" s="9"/>
      <c r="Z17" s="9"/>
      <c r="AA17" s="9"/>
      <c r="AB17" s="9"/>
      <c r="AC17" s="9"/>
      <c r="AD17" s="9"/>
      <c r="AE17" s="9"/>
      <c r="AF17" s="9"/>
      <c r="AG17" s="9"/>
      <c r="AH17" s="9"/>
      <c r="AI17" s="9"/>
      <c r="AJ17" s="9"/>
      <c r="AK17" s="9"/>
      <c r="AL17" s="9"/>
      <c r="AM17" s="9"/>
      <c r="AN17" s="555"/>
      <c r="AO17" s="9"/>
      <c r="AP17" s="9"/>
      <c r="AQ17" s="9"/>
      <c r="AR17" s="9"/>
      <c r="AS17" s="9"/>
      <c r="AT17" s="9"/>
      <c r="AU17" s="9"/>
      <c r="AV17" s="9"/>
      <c r="AW17" s="9"/>
      <c r="AX17" s="9"/>
      <c r="AY17" s="9"/>
      <c r="AZ17" s="9"/>
      <c r="BA17" s="9"/>
      <c r="BB17" s="9"/>
      <c r="BC17" s="9"/>
      <c r="BD17" s="9"/>
      <c r="BE17" s="9"/>
      <c r="BF17" s="492"/>
      <c r="BG17" s="492"/>
      <c r="BH17" s="4"/>
      <c r="BI17" s="199"/>
      <c r="BJ17" s="7"/>
      <c r="BK17" s="7"/>
      <c r="BL17" s="7"/>
      <c r="BM17" s="7"/>
      <c r="BN17" s="7"/>
      <c r="BO17" s="7"/>
      <c r="BP17" s="7"/>
      <c r="BQ17" s="7"/>
      <c r="BR17" s="7"/>
      <c r="BS17" s="7"/>
      <c r="BT17" s="7"/>
      <c r="BU17" s="7"/>
      <c r="BV17" s="7"/>
      <c r="BW17" s="7"/>
      <c r="BX17" s="7"/>
      <c r="BY17" s="7"/>
      <c r="BZ17" s="7"/>
      <c r="CA17" s="7"/>
      <c r="CB17" s="7"/>
      <c r="CC17" s="7"/>
      <c r="CD17" s="492"/>
      <c r="CE17" s="492"/>
      <c r="CF17" s="19"/>
      <c r="CG17" s="649"/>
      <c r="CI17" s="696"/>
      <c r="CJ17" s="696"/>
    </row>
    <row r="18" spans="1:88" s="644" customFormat="1" x14ac:dyDescent="0.45">
      <c r="A18" s="33" t="s">
        <v>25</v>
      </c>
      <c r="B18" s="34"/>
      <c r="C18" s="560">
        <v>244.31786017989012</v>
      </c>
      <c r="D18" s="560">
        <v>226.43335736595799</v>
      </c>
      <c r="E18" s="560">
        <v>246.02855175339667</v>
      </c>
      <c r="F18" s="560">
        <v>246.80613883226329</v>
      </c>
      <c r="G18" s="560">
        <v>251.16062647391632</v>
      </c>
      <c r="H18" s="560">
        <v>251.62717872123628</v>
      </c>
      <c r="I18" s="582">
        <f>I11+I13</f>
        <v>254.62059211374876</v>
      </c>
      <c r="J18" s="560">
        <f>J11+J13</f>
        <v>214.6211338467358</v>
      </c>
      <c r="K18" s="560">
        <f>K11+K13</f>
        <v>258.44599595390457</v>
      </c>
      <c r="L18" s="560">
        <f>L11+L13</f>
        <v>227.89438408810295</v>
      </c>
      <c r="M18" s="560">
        <f t="shared" ref="M18" si="42">M11+M13</f>
        <v>222.71011269190356</v>
      </c>
      <c r="N18" s="560">
        <f>N11+N13</f>
        <v>220.49624585057055</v>
      </c>
      <c r="O18" s="561">
        <f t="shared" si="19"/>
        <v>-2.2748570206956864E-2</v>
      </c>
      <c r="P18" s="561">
        <f t="shared" si="19"/>
        <v>-9.9405761802817683E-3</v>
      </c>
      <c r="Q18" s="199"/>
      <c r="R18" s="34">
        <v>60.651792151595892</v>
      </c>
      <c r="S18" s="34">
        <v>57.696961251902756</v>
      </c>
      <c r="T18" s="34">
        <v>57.852478667676081</v>
      </c>
      <c r="U18" s="34">
        <v>62.82903597242241</v>
      </c>
      <c r="V18" s="34">
        <v>65.317314624795571</v>
      </c>
      <c r="W18" s="34">
        <v>60.496274735822567</v>
      </c>
      <c r="X18" s="34">
        <v>56.763856757262822</v>
      </c>
      <c r="Y18" s="34">
        <v>68.272145524488707</v>
      </c>
      <c r="Z18" s="34">
        <v>63.140070803969053</v>
      </c>
      <c r="AA18" s="34">
        <v>58.630065746542691</v>
      </c>
      <c r="AB18" s="34">
        <v>55.675234846849563</v>
      </c>
      <c r="AC18" s="34">
        <v>65.939384287888871</v>
      </c>
      <c r="AD18" s="34">
        <v>63.606623051289027</v>
      </c>
      <c r="AE18" s="34">
        <v>65.939384287888871</v>
      </c>
      <c r="AF18" s="34">
        <v>54.742130352209621</v>
      </c>
      <c r="AG18" s="34">
        <v>66.872488782528805</v>
      </c>
      <c r="AH18" s="34">
        <v>66.716971366755473</v>
      </c>
      <c r="AI18" s="34">
        <v>63.606623051289027</v>
      </c>
      <c r="AJ18" s="34">
        <f t="shared" ref="AJ18:BE18" si="43">AJ11+AJ13</f>
        <v>57.742091170784924</v>
      </c>
      <c r="AK18" s="34">
        <f t="shared" si="43"/>
        <v>67.734879339710389</v>
      </c>
      <c r="AL18" s="34">
        <f t="shared" si="43"/>
        <v>62.559632956663918</v>
      </c>
      <c r="AM18" s="34">
        <f t="shared" si="43"/>
        <v>66.583988646589532</v>
      </c>
      <c r="AN18" s="34">
        <f t="shared" si="43"/>
        <v>52.678918040234052</v>
      </c>
      <c r="AO18" s="34">
        <f t="shared" si="43"/>
        <v>41.169413312972708</v>
      </c>
      <c r="AP18" s="34">
        <f t="shared" si="43"/>
        <v>58.758486939353588</v>
      </c>
      <c r="AQ18" s="34">
        <f t="shared" si="43"/>
        <v>62.014315554175454</v>
      </c>
      <c r="AR18" s="34">
        <f t="shared" si="43"/>
        <v>61.162911636580645</v>
      </c>
      <c r="AS18" s="34">
        <f t="shared" si="43"/>
        <v>65.659656461556068</v>
      </c>
      <c r="AT18" s="34">
        <f t="shared" si="43"/>
        <v>63.454078678563093</v>
      </c>
      <c r="AU18" s="34">
        <f t="shared" si="43"/>
        <v>68.170510671782779</v>
      </c>
      <c r="AV18" s="34">
        <f t="shared" si="43"/>
        <v>54.450124873441467</v>
      </c>
      <c r="AW18" s="34">
        <f t="shared" si="43"/>
        <v>61.839475703207434</v>
      </c>
      <c r="AX18" s="34">
        <f t="shared" si="43"/>
        <v>56.198117450373076</v>
      </c>
      <c r="AY18" s="34">
        <f t="shared" si="43"/>
        <v>55.398636471073232</v>
      </c>
      <c r="AZ18" s="34">
        <f t="shared" si="43"/>
        <v>50.559151065871866</v>
      </c>
      <c r="BA18" s="34">
        <f t="shared" si="43"/>
        <v>58.39454580342187</v>
      </c>
      <c r="BB18" s="34">
        <f t="shared" si="43"/>
        <v>56.330246392707238</v>
      </c>
      <c r="BC18" s="34">
        <f t="shared" si="43"/>
        <v>57.446253621481603</v>
      </c>
      <c r="BD18" s="34">
        <f t="shared" si="43"/>
        <v>50.077627413277618</v>
      </c>
      <c r="BE18" s="34">
        <f t="shared" si="43"/>
        <v>60.89035607365571</v>
      </c>
      <c r="BF18" s="561">
        <f>IF(ISERROR(BE18/BA18),"N/A",IF(BA18&lt;0,"N/A",IF(BE18&lt;0,"N/A",IF(BE18/BA18-1&gt;300%,"&gt;±300%",IF(BE18/BA18-1&lt;-300%,"&gt;±300%",BE18/BA18-1)))))</f>
        <v>4.2740468923855968E-2</v>
      </c>
      <c r="BG18" s="561">
        <f>IF(ISERROR(BE18/BD18),"N/A",IF(BD18&lt;0,"N/A",IF(BE18&lt;0,"N/A",IF(BE18/BD18-1&gt;300%,"&gt;±300%",IF(BE18/BD18-1&lt;-300%,"&gt;±300%",BE18/BD18-1)))))</f>
        <v>0.2159193479983279</v>
      </c>
      <c r="BH18" s="4"/>
      <c r="BI18" s="34">
        <f>BI11+BI13</f>
        <v>108.08460396245934</v>
      </c>
      <c r="BJ18" s="34">
        <f t="shared" ref="BJ18:BO18" si="44">BJ11+BJ13</f>
        <v>118.34875340349865</v>
      </c>
      <c r="BK18" s="34">
        <f t="shared" si="44"/>
        <v>120.6815146400985</v>
      </c>
      <c r="BL18" s="34">
        <f t="shared" si="44"/>
        <v>126.1246241921648</v>
      </c>
      <c r="BM18" s="34">
        <f t="shared" si="44"/>
        <v>125.03600228175154</v>
      </c>
      <c r="BN18" s="34">
        <f t="shared" si="44"/>
        <v>121.77013655051175</v>
      </c>
      <c r="BO18" s="34">
        <f t="shared" si="44"/>
        <v>122.23668879783173</v>
      </c>
      <c r="BP18" s="34">
        <f>SUM(AD18:AE18)</f>
        <v>129.54600733917789</v>
      </c>
      <c r="BQ18" s="34">
        <f>SUM(AF18:AG18)</f>
        <v>121.61461913473843</v>
      </c>
      <c r="BR18" s="34">
        <f>SUM(AH18:AI18)</f>
        <v>130.32359441804451</v>
      </c>
      <c r="BS18" s="34">
        <f>SUM(AJ18:AK18)</f>
        <v>125.47697051049531</v>
      </c>
      <c r="BT18" s="34">
        <f>SUM(AL18:AM18)</f>
        <v>129.14362160325345</v>
      </c>
      <c r="BU18" s="34">
        <f>SUM(AN18:AO18)</f>
        <v>93.84833135320676</v>
      </c>
      <c r="BV18" s="34">
        <f>SUM(AP18:AQ18)</f>
        <v>120.77280249352904</v>
      </c>
      <c r="BW18" s="34">
        <f>SUM(AR18:AS18)</f>
        <v>126.82256809813671</v>
      </c>
      <c r="BX18" s="34">
        <f>SUM(AT18:AU18)</f>
        <v>131.62458935034587</v>
      </c>
      <c r="BY18" s="34">
        <f>SUM(AV18:AW18)</f>
        <v>116.28960057664889</v>
      </c>
      <c r="BZ18" s="34">
        <f t="shared" si="39"/>
        <v>111.59675392144631</v>
      </c>
      <c r="CA18" s="34">
        <f t="shared" si="40"/>
        <v>108.95369686929374</v>
      </c>
      <c r="CB18" s="34">
        <f t="shared" si="41"/>
        <v>113.77650001418884</v>
      </c>
      <c r="CC18" s="34">
        <f t="shared" si="24"/>
        <v>110.96798348693332</v>
      </c>
      <c r="CD18" s="561">
        <f t="shared" si="25"/>
        <v>1.8487547238126512E-2</v>
      </c>
      <c r="CE18" s="561">
        <f t="shared" si="26"/>
        <v>-2.4684504505809834E-2</v>
      </c>
      <c r="CF18" s="643"/>
      <c r="CG18" s="645">
        <f t="shared" si="27"/>
        <v>224.74448350112218</v>
      </c>
      <c r="CI18" s="696"/>
      <c r="CJ18" s="696"/>
    </row>
    <row r="19" spans="1:88" x14ac:dyDescent="0.45">
      <c r="A19" s="3"/>
      <c r="B19" s="4"/>
      <c r="C19" s="9"/>
      <c r="D19" s="9"/>
      <c r="E19" s="9"/>
      <c r="F19" s="9"/>
      <c r="G19" s="9"/>
      <c r="H19" s="9"/>
      <c r="I19" s="627"/>
      <c r="J19" s="9"/>
      <c r="K19" s="9"/>
      <c r="L19" s="9"/>
      <c r="M19" s="9"/>
      <c r="N19" s="9"/>
      <c r="O19" s="9"/>
      <c r="P19" s="492"/>
      <c r="Q19" s="199"/>
      <c r="R19" s="4"/>
      <c r="S19" s="4"/>
      <c r="T19" s="4"/>
      <c r="U19" s="4"/>
      <c r="V19" s="4"/>
      <c r="W19" s="4"/>
      <c r="X19" s="4"/>
      <c r="Y19" s="4"/>
      <c r="Z19" s="4"/>
      <c r="AA19" s="4"/>
      <c r="AB19" s="4"/>
      <c r="AC19" s="4"/>
      <c r="AD19" s="4"/>
      <c r="AE19" s="4"/>
      <c r="AF19" s="4"/>
      <c r="AG19" s="4"/>
      <c r="AH19" s="4"/>
      <c r="AI19" s="4"/>
      <c r="AJ19" s="4"/>
      <c r="AK19" s="4"/>
      <c r="AL19" s="4"/>
      <c r="AM19" s="4"/>
      <c r="AN19" s="565"/>
      <c r="AO19" s="4"/>
      <c r="AP19" s="4"/>
      <c r="AQ19" s="4"/>
      <c r="AR19" s="4"/>
      <c r="AS19" s="4"/>
      <c r="AT19" s="4"/>
      <c r="AU19" s="4"/>
      <c r="AV19" s="4"/>
      <c r="AW19" s="4"/>
      <c r="AX19" s="4"/>
      <c r="AY19" s="4"/>
      <c r="AZ19" s="4"/>
      <c r="BA19" s="4"/>
      <c r="BB19" s="4"/>
      <c r="BC19" s="4"/>
      <c r="BD19" s="4"/>
      <c r="BE19" s="4"/>
      <c r="BF19" s="492"/>
      <c r="BG19" s="492"/>
      <c r="BH19" s="4"/>
      <c r="BI19" s="542"/>
      <c r="BJ19" s="13"/>
      <c r="BK19" s="13"/>
      <c r="BL19" s="13"/>
      <c r="BM19" s="13"/>
      <c r="BN19" s="13"/>
      <c r="BO19" s="13"/>
      <c r="BP19" s="13"/>
      <c r="BQ19" s="13"/>
      <c r="BR19" s="13"/>
      <c r="BS19" s="13"/>
      <c r="BT19" s="13"/>
      <c r="BU19" s="13"/>
      <c r="BV19" s="13"/>
      <c r="BW19" s="13"/>
      <c r="BX19" s="13"/>
      <c r="BY19" s="13"/>
      <c r="BZ19" s="13"/>
      <c r="CA19" s="13"/>
      <c r="CB19" s="13"/>
      <c r="CC19" s="13"/>
      <c r="CD19" s="492"/>
      <c r="CE19" s="492"/>
      <c r="CF19" s="19"/>
      <c r="CG19" s="13"/>
    </row>
    <row r="20" spans="1:88" x14ac:dyDescent="0.45">
      <c r="A20" s="110" t="s">
        <v>32</v>
      </c>
      <c r="B20" s="5"/>
      <c r="C20" s="10"/>
      <c r="D20" s="10"/>
      <c r="E20" s="10"/>
      <c r="F20" s="10"/>
      <c r="G20" s="10"/>
      <c r="H20" s="10"/>
      <c r="I20" s="524"/>
      <c r="J20" s="10"/>
      <c r="K20" s="10"/>
      <c r="L20" s="10"/>
      <c r="M20" s="10"/>
      <c r="N20" s="10"/>
      <c r="O20" s="743"/>
      <c r="P20" s="26"/>
      <c r="Q20" s="199"/>
      <c r="R20" s="5"/>
      <c r="S20" s="5"/>
      <c r="T20" s="5"/>
      <c r="U20" s="5"/>
      <c r="V20" s="5"/>
      <c r="W20" s="5"/>
      <c r="X20" s="5"/>
      <c r="Y20" s="5"/>
      <c r="Z20" s="5"/>
      <c r="AA20" s="5"/>
      <c r="AB20" s="5"/>
      <c r="AC20" s="5"/>
      <c r="AD20" s="5"/>
      <c r="AE20" s="5"/>
      <c r="AF20" s="5"/>
      <c r="AG20" s="5"/>
      <c r="AH20" s="5"/>
      <c r="AI20" s="5"/>
      <c r="AJ20" s="199"/>
      <c r="AK20" s="199"/>
      <c r="AL20" s="199"/>
      <c r="AM20" s="199"/>
      <c r="AN20" s="753"/>
      <c r="AO20" s="5"/>
      <c r="AP20" s="5"/>
      <c r="AQ20" s="5"/>
      <c r="AR20" s="5"/>
      <c r="AS20" s="5"/>
      <c r="AT20" s="5"/>
      <c r="AU20" s="5"/>
      <c r="AV20" s="5"/>
      <c r="AW20" s="5"/>
      <c r="AX20" s="5"/>
      <c r="AY20" s="5"/>
      <c r="AZ20" s="5"/>
      <c r="BA20" s="5"/>
      <c r="BB20" s="5"/>
      <c r="BC20" s="5"/>
      <c r="BD20" s="5"/>
      <c r="BE20" s="5"/>
      <c r="BF20" s="492"/>
      <c r="BG20" s="492"/>
      <c r="BH20" s="4"/>
      <c r="BI20" s="199"/>
      <c r="BJ20" s="7"/>
      <c r="BK20" s="7"/>
      <c r="BL20" s="7"/>
      <c r="BM20" s="7"/>
      <c r="BN20" s="7"/>
      <c r="BO20" s="7"/>
      <c r="BP20" s="7"/>
      <c r="BQ20" s="7"/>
      <c r="BR20" s="7"/>
      <c r="BS20" s="7"/>
      <c r="BT20" s="7"/>
      <c r="BU20" s="7"/>
      <c r="BV20" s="7"/>
      <c r="BW20" s="7"/>
      <c r="BX20" s="7"/>
      <c r="BY20" s="7"/>
      <c r="BZ20" s="7"/>
      <c r="CA20" s="7"/>
      <c r="CB20" s="7"/>
      <c r="CC20" s="7"/>
      <c r="CD20" s="492"/>
      <c r="CE20" s="492"/>
      <c r="CF20" s="19"/>
      <c r="CG20" s="13"/>
    </row>
    <row r="21" spans="1:88" x14ac:dyDescent="0.45">
      <c r="A21" s="23" t="s">
        <v>27</v>
      </c>
      <c r="B21" s="9"/>
      <c r="C21" s="555">
        <v>96.73183261100678</v>
      </c>
      <c r="D21" s="555">
        <v>100.15321575801988</v>
      </c>
      <c r="E21" s="555">
        <v>100.9308028368865</v>
      </c>
      <c r="F21" s="555">
        <v>104.50770339967292</v>
      </c>
      <c r="G21" s="555">
        <v>102.64149441039305</v>
      </c>
      <c r="H21" s="555">
        <v>96.887350026780098</v>
      </c>
      <c r="I21" s="555">
        <f t="shared" ref="I21" si="45">SUM(I22:I23)</f>
        <v>85.765540024576936</v>
      </c>
      <c r="J21" s="555">
        <f>SUM(J22:J23)</f>
        <v>70.756364187248593</v>
      </c>
      <c r="K21" s="555">
        <f>SUM(K22:K23)</f>
        <v>77.498656766897454</v>
      </c>
      <c r="L21" s="555">
        <f>SUM(L22:L23)</f>
        <v>86.126722977010203</v>
      </c>
      <c r="M21" s="555">
        <f t="shared" ref="M21:N21" si="46">SUM(M22:M23)</f>
        <v>100.01059134898175</v>
      </c>
      <c r="N21" s="555">
        <f t="shared" si="46"/>
        <v>100.68870976699782</v>
      </c>
      <c r="O21" s="492">
        <f t="shared" si="19"/>
        <v>0.16120279388404879</v>
      </c>
      <c r="P21" s="492">
        <f t="shared" si="19"/>
        <v>6.7804660373400605E-3</v>
      </c>
      <c r="Q21" s="199"/>
      <c r="R21" s="555">
        <v>23.483129781771741</v>
      </c>
      <c r="S21" s="555">
        <v>24.882786523731646</v>
      </c>
      <c r="T21" s="555">
        <v>25.971408434144909</v>
      </c>
      <c r="U21" s="555">
        <v>25.815891018371584</v>
      </c>
      <c r="V21" s="555">
        <v>23.794164613318387</v>
      </c>
      <c r="W21" s="555">
        <v>25.660373602598263</v>
      </c>
      <c r="X21" s="555">
        <v>26.748995513011522</v>
      </c>
      <c r="Y21" s="555">
        <v>26.904512928784843</v>
      </c>
      <c r="Z21" s="555">
        <v>24.260716860638357</v>
      </c>
      <c r="AA21" s="555">
        <v>26.12692584991823</v>
      </c>
      <c r="AB21" s="555">
        <v>26.282443265691551</v>
      </c>
      <c r="AC21" s="555">
        <v>25.660373602598263</v>
      </c>
      <c r="AD21" s="555">
        <v>24.416234276411679</v>
      </c>
      <c r="AE21" s="555">
        <v>26.12692584991823</v>
      </c>
      <c r="AF21" s="555">
        <v>24.727269107958325</v>
      </c>
      <c r="AG21" s="555">
        <v>25.193821355278292</v>
      </c>
      <c r="AH21" s="555">
        <v>22.705542702905127</v>
      </c>
      <c r="AI21" s="555">
        <v>24.105199444865033</v>
      </c>
      <c r="AJ21" s="555">
        <f t="shared" ref="AJ21:BE21" si="47">SUM(AJ22:AJ23)</f>
        <v>22.809880972879242</v>
      </c>
      <c r="AK21" s="555">
        <f t="shared" si="47"/>
        <v>22.243592250003349</v>
      </c>
      <c r="AL21" s="555">
        <f t="shared" si="47"/>
        <v>20.069721784777681</v>
      </c>
      <c r="AM21" s="555">
        <f t="shared" si="47"/>
        <v>20.642345016916661</v>
      </c>
      <c r="AN21" s="555">
        <f t="shared" si="47"/>
        <v>19.035391321031131</v>
      </c>
      <c r="AO21" s="555">
        <f t="shared" si="47"/>
        <v>11.330958168477851</v>
      </c>
      <c r="AP21" s="555">
        <f t="shared" si="47"/>
        <v>19.054462455211596</v>
      </c>
      <c r="AQ21" s="555">
        <f t="shared" si="47"/>
        <v>21.335552242528003</v>
      </c>
      <c r="AR21" s="555">
        <f t="shared" si="47"/>
        <v>21.372080983376126</v>
      </c>
      <c r="AS21" s="563">
        <f t="shared" si="47"/>
        <v>19.369386085353543</v>
      </c>
      <c r="AT21" s="563">
        <f t="shared" si="47"/>
        <v>16.836376818814053</v>
      </c>
      <c r="AU21" s="563">
        <f t="shared" si="47"/>
        <v>19.920812879353729</v>
      </c>
      <c r="AV21" s="563">
        <f t="shared" si="47"/>
        <v>21.835588175047395</v>
      </c>
      <c r="AW21" s="563">
        <f t="shared" si="47"/>
        <v>20.939714667456517</v>
      </c>
      <c r="AX21" s="563">
        <f t="shared" si="47"/>
        <v>20.942381791437462</v>
      </c>
      <c r="AY21" s="563">
        <f t="shared" si="47"/>
        <v>22.409038343068829</v>
      </c>
      <c r="AZ21" s="563">
        <f t="shared" si="47"/>
        <v>25.276758892880913</v>
      </c>
      <c r="BA21" s="563">
        <f t="shared" si="47"/>
        <v>25.325599208328001</v>
      </c>
      <c r="BB21" s="563">
        <f t="shared" si="47"/>
        <v>24.013088628170998</v>
      </c>
      <c r="BC21" s="563">
        <f t="shared" si="47"/>
        <v>25.395144619601844</v>
      </c>
      <c r="BD21" s="563">
        <f t="shared" si="47"/>
        <v>25.577887616054092</v>
      </c>
      <c r="BE21" s="563">
        <f t="shared" si="47"/>
        <v>25.501134429260812</v>
      </c>
      <c r="BF21" s="492">
        <f t="shared" ref="BF21:BF22" si="48">IF(ISERROR(BE21/BA21),"N/A",IF(BA21&lt;0,"N/A",IF(BE21&lt;0,"N/A",IF(BE21/BA21-1&gt;300%,"&gt;±300%",IF(BE21/BA21-1&lt;-300%,"&gt;±300%",BE21/BA21-1)))))</f>
        <v>6.9311379165744036E-3</v>
      </c>
      <c r="BG21" s="492">
        <f t="shared" ref="BG21:BG22" si="49">IF(ISERROR(BE21/BD21),"N/A",IF(BD21&lt;0,"N/A",IF(BE21&lt;0,"N/A",IF(BE21/BD21-1&gt;300%,"&gt;±300%",IF(BE21/BD21-1&lt;-300%,"&gt;±300%",BE21/BD21-1)))))</f>
        <v>-3.0007633134295775E-3</v>
      </c>
      <c r="BH21" s="4"/>
      <c r="BI21" s="9">
        <f t="shared" ref="BI21:BJ21" si="50">SUM(BI22:BI23)</f>
        <v>51.476264620969843</v>
      </c>
      <c r="BJ21" s="9">
        <f t="shared" si="50"/>
        <v>48.67695113705004</v>
      </c>
      <c r="BK21" s="9">
        <f>SUM(T21:U21)</f>
        <v>51.787299452516493</v>
      </c>
      <c r="BL21" s="9">
        <f>SUM(V21:W21)</f>
        <v>49.454538215916649</v>
      </c>
      <c r="BM21" s="9">
        <f>SUM(X21:Y21)</f>
        <v>53.653508441796362</v>
      </c>
      <c r="BN21" s="9">
        <f>SUM(Z21:AA21)</f>
        <v>50.387642710556591</v>
      </c>
      <c r="BO21" s="9">
        <f>SUM(AB21:AC21)</f>
        <v>51.94281686828981</v>
      </c>
      <c r="BP21" s="9">
        <f>SUM(AD21:AE21)</f>
        <v>50.543160126329909</v>
      </c>
      <c r="BQ21" s="9">
        <f>SUM(AF21:AG21)</f>
        <v>49.921090463236617</v>
      </c>
      <c r="BR21" s="9">
        <f>SUM(AH21:AI21)</f>
        <v>46.810742147770156</v>
      </c>
      <c r="BS21" s="9">
        <f>SUM(AJ21:AK21)</f>
        <v>45.053473222882587</v>
      </c>
      <c r="BT21" s="9">
        <f>SUM(AL21:AM21)</f>
        <v>40.712066801694341</v>
      </c>
      <c r="BU21" s="9">
        <f>SUM(AN21:AO21)</f>
        <v>30.366349489508984</v>
      </c>
      <c r="BV21" s="9">
        <f>SUM(AP21:AQ21)</f>
        <v>40.390014697739602</v>
      </c>
      <c r="BW21" s="9">
        <f>SUM(AR21:AS21)</f>
        <v>40.741467068729669</v>
      </c>
      <c r="BX21" s="9">
        <f>SUM(AT21:AU21)</f>
        <v>36.757189698167778</v>
      </c>
      <c r="BY21" s="9">
        <f>SUM(AV21:AW21)</f>
        <v>42.775302842503912</v>
      </c>
      <c r="BZ21" s="9">
        <f t="shared" ref="BZ21:BZ22" si="51">SUM(AX21:AY21)</f>
        <v>43.351420134506292</v>
      </c>
      <c r="CA21" s="9">
        <f t="shared" ref="CA21:CA25" si="52">SUM(AZ21:BA21)</f>
        <v>50.602358101208914</v>
      </c>
      <c r="CB21" s="9">
        <f t="shared" ref="CB21:CB22" si="53">BB21+BC21</f>
        <v>49.408233247772841</v>
      </c>
      <c r="CC21" s="9">
        <f t="shared" si="24"/>
        <v>51.0790220453149</v>
      </c>
      <c r="CD21" s="492">
        <f t="shared" si="25"/>
        <v>9.4197970606946235E-3</v>
      </c>
      <c r="CE21" s="492">
        <f t="shared" si="26"/>
        <v>3.3815999636404248E-2</v>
      </c>
      <c r="CF21" s="19"/>
      <c r="CG21" s="36">
        <f t="shared" si="27"/>
        <v>100.48725529308774</v>
      </c>
    </row>
    <row r="22" spans="1:88" x14ac:dyDescent="0.45">
      <c r="A22" s="10"/>
      <c r="B22" s="10" t="s">
        <v>4</v>
      </c>
      <c r="C22" s="7">
        <v>92.532862385127061</v>
      </c>
      <c r="D22" s="7">
        <v>95.798728116366846</v>
      </c>
      <c r="E22" s="7">
        <v>96.576315195233462</v>
      </c>
      <c r="F22" s="7">
        <v>100.3087331737932</v>
      </c>
      <c r="G22" s="7">
        <v>98.287006768740014</v>
      </c>
      <c r="H22" s="7">
        <v>92.377344969353743</v>
      </c>
      <c r="I22" s="7">
        <v>85.765540024576936</v>
      </c>
      <c r="J22" s="7">
        <v>70.756364187248593</v>
      </c>
      <c r="K22" s="7">
        <v>77.498656766897454</v>
      </c>
      <c r="L22" s="7">
        <v>86.126722977010203</v>
      </c>
      <c r="M22" s="7">
        <v>100.01059134898175</v>
      </c>
      <c r="N22" s="7">
        <v>100.68870976699782</v>
      </c>
      <c r="O22" s="26">
        <f t="shared" si="19"/>
        <v>0.16120279388404879</v>
      </c>
      <c r="P22" s="26">
        <f t="shared" si="19"/>
        <v>6.7804660373400605E-3</v>
      </c>
      <c r="Q22" s="199"/>
      <c r="R22" s="7">
        <v>22.550025287131806</v>
      </c>
      <c r="S22" s="7">
        <v>23.949682029091711</v>
      </c>
      <c r="T22" s="7">
        <v>24.882786523731646</v>
      </c>
      <c r="U22" s="7">
        <v>24.727269107958325</v>
      </c>
      <c r="V22" s="7">
        <v>22.705542702905127</v>
      </c>
      <c r="W22" s="7">
        <v>24.571751692185003</v>
      </c>
      <c r="X22" s="7">
        <v>25.815891018371584</v>
      </c>
      <c r="Y22" s="7">
        <v>25.815891018371584</v>
      </c>
      <c r="Z22" s="7">
        <v>23.638647197545065</v>
      </c>
      <c r="AA22" s="7">
        <v>25.038303939504971</v>
      </c>
      <c r="AB22" s="7">
        <v>25.349338771051617</v>
      </c>
      <c r="AC22" s="7">
        <v>24.727269107958325</v>
      </c>
      <c r="AD22" s="7">
        <v>23.172094950225098</v>
      </c>
      <c r="AE22" s="7">
        <v>25.038303939504971</v>
      </c>
      <c r="AF22" s="7">
        <v>23.638647197545065</v>
      </c>
      <c r="AG22" s="7">
        <v>23.949682029091711</v>
      </c>
      <c r="AH22" s="7">
        <v>21.461403376718547</v>
      </c>
      <c r="AI22" s="7">
        <v>22.861060118678452</v>
      </c>
      <c r="AJ22" s="7">
        <v>22.809880972879242</v>
      </c>
      <c r="AK22" s="7">
        <v>22.243592250003349</v>
      </c>
      <c r="AL22" s="7">
        <v>20.069721784777681</v>
      </c>
      <c r="AM22" s="7">
        <v>20.642345016916661</v>
      </c>
      <c r="AN22" s="7">
        <v>19.035391321031131</v>
      </c>
      <c r="AO22" s="7">
        <v>11.330958168477851</v>
      </c>
      <c r="AP22" s="7">
        <v>19.054462455211596</v>
      </c>
      <c r="AQ22" s="7">
        <v>21.335552242528003</v>
      </c>
      <c r="AR22" s="7">
        <v>21.372080983376126</v>
      </c>
      <c r="AS22" s="7">
        <v>19.369386085353543</v>
      </c>
      <c r="AT22" s="7">
        <v>16.836376818814053</v>
      </c>
      <c r="AU22" s="7">
        <v>19.920812879353729</v>
      </c>
      <c r="AV22" s="7">
        <v>21.835588175047395</v>
      </c>
      <c r="AW22" s="7">
        <v>20.939714667456517</v>
      </c>
      <c r="AX22" s="7">
        <v>20.942381791437462</v>
      </c>
      <c r="AY22" s="7">
        <v>22.409038343068829</v>
      </c>
      <c r="AZ22" s="7">
        <v>25.276758892880913</v>
      </c>
      <c r="BA22" s="7">
        <v>25.325599208328001</v>
      </c>
      <c r="BB22" s="7">
        <v>24.013088628170998</v>
      </c>
      <c r="BC22" s="7">
        <v>25.395144619601844</v>
      </c>
      <c r="BD22" s="7">
        <v>25.577887616054092</v>
      </c>
      <c r="BE22" s="7">
        <v>25.501134429260812</v>
      </c>
      <c r="BF22" s="492">
        <f t="shared" si="48"/>
        <v>6.9311379165744036E-3</v>
      </c>
      <c r="BG22" s="492">
        <f t="shared" si="49"/>
        <v>-3.0007633134295775E-3</v>
      </c>
      <c r="BH22" s="4"/>
      <c r="BI22" s="13">
        <f>D22-BJ22</f>
        <v>49.299020800143325</v>
      </c>
      <c r="BJ22" s="13">
        <f>SUM(R22:S22)</f>
        <v>46.499707316223521</v>
      </c>
      <c r="BK22" s="13">
        <f>SUM(T22:U22)</f>
        <v>49.610055631689974</v>
      </c>
      <c r="BL22" s="13">
        <f>SUM(V22:W22)</f>
        <v>47.277294395090131</v>
      </c>
      <c r="BM22" s="13">
        <f>SUM(X22:Y22)</f>
        <v>51.631782036743168</v>
      </c>
      <c r="BN22" s="13">
        <f>SUM(Z22:AA22)</f>
        <v>48.67695113705004</v>
      </c>
      <c r="BO22" s="13">
        <f>SUM(AB22:AC22)</f>
        <v>50.076607879009941</v>
      </c>
      <c r="BP22" s="13">
        <f>SUM(AD22:AE22)</f>
        <v>48.210398889730072</v>
      </c>
      <c r="BQ22" s="13">
        <f>SUM(AF22:AG22)</f>
        <v>47.588329226636773</v>
      </c>
      <c r="BR22" s="13">
        <f>SUM(AH22:AI22)</f>
        <v>44.322463495397002</v>
      </c>
      <c r="BS22" s="13">
        <f>SUM(AJ22:AK22)</f>
        <v>45.053473222882587</v>
      </c>
      <c r="BT22" s="13">
        <f>SUM(AL22:AM22)</f>
        <v>40.712066801694341</v>
      </c>
      <c r="BU22" s="13">
        <f>SUM(AN22:AO22)</f>
        <v>30.366349489508984</v>
      </c>
      <c r="BV22" s="13">
        <f>SUM(AP22:AQ22)</f>
        <v>40.390014697739602</v>
      </c>
      <c r="BW22" s="13">
        <f>SUM(AR22:AS22)</f>
        <v>40.741467068729669</v>
      </c>
      <c r="BX22" s="7">
        <f>SUM(AT22:AU22)</f>
        <v>36.757189698167778</v>
      </c>
      <c r="BY22" s="7">
        <f>SUM(AV22:AW22)</f>
        <v>42.775302842503912</v>
      </c>
      <c r="BZ22" s="7">
        <f t="shared" si="51"/>
        <v>43.351420134506292</v>
      </c>
      <c r="CA22" s="7">
        <f t="shared" si="52"/>
        <v>50.602358101208914</v>
      </c>
      <c r="CB22" s="7">
        <f t="shared" si="53"/>
        <v>49.408233247772841</v>
      </c>
      <c r="CC22" s="7">
        <f t="shared" si="24"/>
        <v>51.0790220453149</v>
      </c>
      <c r="CD22" s="492">
        <f t="shared" si="25"/>
        <v>9.4197970606946235E-3</v>
      </c>
      <c r="CE22" s="492">
        <f t="shared" si="26"/>
        <v>3.3815999636404248E-2</v>
      </c>
      <c r="CF22" s="19"/>
      <c r="CG22" s="13">
        <f t="shared" si="27"/>
        <v>100.48725529308774</v>
      </c>
    </row>
    <row r="23" spans="1:88" x14ac:dyDescent="0.45">
      <c r="A23" s="29"/>
      <c r="B23" s="29" t="s">
        <v>9</v>
      </c>
      <c r="C23" s="29">
        <v>4.1989702258797159</v>
      </c>
      <c r="D23" s="29">
        <v>4.354487641653038</v>
      </c>
      <c r="E23" s="29">
        <v>4.354487641653038</v>
      </c>
      <c r="F23" s="29">
        <v>4.1989702258797159</v>
      </c>
      <c r="G23" s="29">
        <v>4.354487641653038</v>
      </c>
      <c r="H23" s="29">
        <v>4.510005057426361</v>
      </c>
      <c r="I23" s="543" t="s">
        <v>101</v>
      </c>
      <c r="J23" s="489" t="s">
        <v>101</v>
      </c>
      <c r="K23" s="489" t="s">
        <v>101</v>
      </c>
      <c r="L23" s="489" t="s">
        <v>101</v>
      </c>
      <c r="M23" s="489" t="s">
        <v>101</v>
      </c>
      <c r="N23" s="489" t="s">
        <v>101</v>
      </c>
      <c r="O23" s="489" t="str">
        <f t="shared" si="19"/>
        <v>N/A</v>
      </c>
      <c r="P23" s="489" t="str">
        <f t="shared" si="19"/>
        <v>N/A</v>
      </c>
      <c r="Q23" s="199"/>
      <c r="R23" s="29">
        <v>1.0886219104132595</v>
      </c>
      <c r="S23" s="29">
        <v>1.0886219104132595</v>
      </c>
      <c r="T23" s="29">
        <v>1.0886219104132595</v>
      </c>
      <c r="U23" s="29">
        <v>1.0886219104132595</v>
      </c>
      <c r="V23" s="29">
        <v>1.0886219104132595</v>
      </c>
      <c r="W23" s="29">
        <v>1.0886219104132595</v>
      </c>
      <c r="X23" s="29">
        <v>1.0886219104132595</v>
      </c>
      <c r="Y23" s="29">
        <v>1.0886219104132595</v>
      </c>
      <c r="Z23" s="29">
        <v>0.93310449463993683</v>
      </c>
      <c r="AA23" s="29">
        <v>1.0886219104132595</v>
      </c>
      <c r="AB23" s="29">
        <v>1.0886219104132595</v>
      </c>
      <c r="AC23" s="29">
        <v>1.0886219104132595</v>
      </c>
      <c r="AD23" s="29">
        <v>1.0886219104132595</v>
      </c>
      <c r="AE23" s="29">
        <v>1.0886219104132595</v>
      </c>
      <c r="AF23" s="29">
        <v>1.0886219104132595</v>
      </c>
      <c r="AG23" s="29">
        <v>1.2441393261865823</v>
      </c>
      <c r="AH23" s="29">
        <v>1.0886219104132595</v>
      </c>
      <c r="AI23" s="29">
        <v>1.2441393261865823</v>
      </c>
      <c r="AJ23" s="29" t="s">
        <v>101</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612" t="str">
        <f t="shared" ref="BF23" si="54">IF(ISERROR(BD23/AZ23),"N/A",IF(AZ23&lt;0,"N/A",IF(BD23&lt;0,"N/A",IF(BD23/AZ23-1&gt;300%,"&gt;±300%",IF(BD23/AZ23-1&lt;-300%,"&gt;±300%",BD23/AZ23-1)))))</f>
        <v>N/A</v>
      </c>
      <c r="BG23" s="612" t="str">
        <f t="shared" ref="BG23" si="55">IF(ISERROR(BD23/BC23),"N/A",IF(BC23&lt;0,"N/A",IF(BD23&lt;0,"N/A",IF(BD23/BC23-1&gt;300%,"&gt;±300%",IF(BD23/BC23-1&lt;-300%,"&gt;±300%",BD23/BC23-1)))))</f>
        <v>N/A</v>
      </c>
      <c r="BH23" s="4"/>
      <c r="BI23" s="29">
        <f>D23-BJ23</f>
        <v>2.177243820826519</v>
      </c>
      <c r="BJ23" s="29">
        <f>SUM(R23:S23)</f>
        <v>2.177243820826519</v>
      </c>
      <c r="BK23" s="29">
        <f>SUM(T23:U23)</f>
        <v>2.177243820826519</v>
      </c>
      <c r="BL23" s="29">
        <f>SUM(V23:W23)</f>
        <v>2.177243820826519</v>
      </c>
      <c r="BM23" s="29">
        <f>SUM(X23:Y23)</f>
        <v>2.177243820826519</v>
      </c>
      <c r="BN23" s="29">
        <f>SUM(Z23:AA23)</f>
        <v>2.0217264050531965</v>
      </c>
      <c r="BO23" s="29">
        <f>SUM(AB23:AC23)</f>
        <v>2.177243820826519</v>
      </c>
      <c r="BP23" s="29">
        <f>SUM(AD23:AE23)</f>
        <v>2.177243820826519</v>
      </c>
      <c r="BQ23" s="29">
        <f>SUM(AF23:AG23)</f>
        <v>2.3327612365998416</v>
      </c>
      <c r="BR23" s="29">
        <f>SUM(AH23:AI23)</f>
        <v>2.3327612365998416</v>
      </c>
      <c r="BS23" s="489" t="s">
        <v>101</v>
      </c>
      <c r="BT23" s="489" t="s">
        <v>101</v>
      </c>
      <c r="BU23" s="489" t="s">
        <v>101</v>
      </c>
      <c r="BV23" s="489" t="s">
        <v>101</v>
      </c>
      <c r="BW23" s="489" t="s">
        <v>101</v>
      </c>
      <c r="BX23" s="489" t="s">
        <v>101</v>
      </c>
      <c r="BY23" s="489" t="s">
        <v>101</v>
      </c>
      <c r="BZ23" s="489" t="s">
        <v>101</v>
      </c>
      <c r="CA23" s="489" t="s">
        <v>101</v>
      </c>
      <c r="CB23" s="489" t="s">
        <v>101</v>
      </c>
      <c r="CC23" s="489" t="s">
        <v>101</v>
      </c>
      <c r="CD23" s="680" t="str">
        <f t="shared" si="25"/>
        <v>N/A</v>
      </c>
      <c r="CE23" s="680" t="str">
        <f t="shared" si="26"/>
        <v>N/A</v>
      </c>
      <c r="CF23" s="19"/>
      <c r="CG23" s="489">
        <f t="shared" si="27"/>
        <v>0</v>
      </c>
    </row>
    <row r="24" spans="1:88" x14ac:dyDescent="0.45">
      <c r="A24" s="37"/>
      <c r="B24" s="37"/>
      <c r="C24" s="37"/>
      <c r="D24" s="37"/>
      <c r="E24" s="37"/>
      <c r="F24" s="37"/>
      <c r="G24" s="37"/>
      <c r="H24" s="37"/>
      <c r="I24" s="628"/>
      <c r="J24" s="37"/>
      <c r="K24" s="37"/>
      <c r="L24" s="37"/>
      <c r="M24" s="37"/>
      <c r="N24" s="37"/>
      <c r="O24" s="37" t="str">
        <f t="shared" si="19"/>
        <v>N/A</v>
      </c>
      <c r="P24" s="539" t="str">
        <f t="shared" si="19"/>
        <v>N/A</v>
      </c>
      <c r="Q24" s="199"/>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70"/>
      <c r="AO24" s="544"/>
      <c r="AP24" s="544"/>
      <c r="AQ24" s="544"/>
      <c r="AR24" s="544"/>
      <c r="AS24" s="544"/>
      <c r="AT24" s="544"/>
      <c r="AU24" s="544"/>
      <c r="AV24" s="544"/>
      <c r="AW24" s="544"/>
      <c r="AX24" s="544"/>
      <c r="AY24" s="544"/>
      <c r="AZ24" s="544"/>
      <c r="BA24" s="544"/>
      <c r="BB24" s="544"/>
      <c r="BC24" s="544"/>
      <c r="BD24" s="544"/>
      <c r="BE24" s="544"/>
      <c r="BF24" s="492"/>
      <c r="BG24" s="492"/>
      <c r="BH24" s="4"/>
      <c r="BI24" s="37"/>
      <c r="BJ24" s="37"/>
      <c r="BK24" s="37"/>
      <c r="BL24" s="37"/>
      <c r="BM24" s="37"/>
      <c r="BN24" s="37"/>
      <c r="BO24" s="37"/>
      <c r="BP24" s="37"/>
      <c r="BQ24" s="37"/>
      <c r="BR24" s="37"/>
      <c r="BS24" s="37"/>
      <c r="BT24" s="37"/>
      <c r="BU24" s="37"/>
      <c r="BV24" s="37"/>
      <c r="BW24" s="37"/>
      <c r="BX24" s="37"/>
      <c r="BY24" s="37"/>
      <c r="BZ24" s="37"/>
      <c r="CA24" s="37"/>
      <c r="CB24" s="37"/>
      <c r="CC24" s="37"/>
      <c r="CD24" s="492"/>
      <c r="CE24" s="492"/>
      <c r="CF24" s="19"/>
      <c r="CG24" s="37"/>
    </row>
    <row r="25" spans="1:88" x14ac:dyDescent="0.45">
      <c r="A25" s="38" t="s">
        <v>5</v>
      </c>
      <c r="B25" s="28"/>
      <c r="C25" s="28">
        <v>91.599757890487126</v>
      </c>
      <c r="D25" s="28">
        <v>93.310449463993677</v>
      </c>
      <c r="E25" s="28">
        <v>88.333892159247341</v>
      </c>
      <c r="F25" s="28">
        <v>77.914225302434716</v>
      </c>
      <c r="G25" s="28">
        <v>76.514568560474814</v>
      </c>
      <c r="H25" s="28">
        <v>69.82731968222194</v>
      </c>
      <c r="I25" s="572">
        <v>65.489557946494045</v>
      </c>
      <c r="J25" s="572">
        <v>56.930151271227359</v>
      </c>
      <c r="K25" s="572">
        <v>60.729580351293841</v>
      </c>
      <c r="L25" s="572">
        <v>59.06902068139275</v>
      </c>
      <c r="M25" s="572">
        <v>58.116151235603546</v>
      </c>
      <c r="N25" s="572">
        <v>62.033931682331691</v>
      </c>
      <c r="O25" s="545">
        <f t="shared" si="19"/>
        <v>-1.6131458331242743E-2</v>
      </c>
      <c r="P25" s="545">
        <f t="shared" si="19"/>
        <v>6.7412937082591995E-2</v>
      </c>
      <c r="Q25" s="199"/>
      <c r="R25" s="28">
        <v>23.016577534451773</v>
      </c>
      <c r="S25" s="28">
        <v>21.616920792491868</v>
      </c>
      <c r="T25" s="28">
        <v>22.394507871358481</v>
      </c>
      <c r="U25" s="28">
        <v>20.528298882078609</v>
      </c>
      <c r="V25" s="28">
        <v>24.416234276411679</v>
      </c>
      <c r="W25" s="28">
        <v>20.994851129398576</v>
      </c>
      <c r="X25" s="28">
        <v>18.040020229705444</v>
      </c>
      <c r="Y25" s="28">
        <v>18.662089892798736</v>
      </c>
      <c r="Z25" s="28">
        <v>19.595194387438671</v>
      </c>
      <c r="AA25" s="28">
        <v>21.772438208265193</v>
      </c>
      <c r="AB25" s="28">
        <v>18.973124724345382</v>
      </c>
      <c r="AC25" s="28">
        <v>18.35105506125209</v>
      </c>
      <c r="AD25" s="28">
        <v>18.040020229705444</v>
      </c>
      <c r="AE25" s="28">
        <v>21.150368545171901</v>
      </c>
      <c r="AF25" s="28">
        <v>18.040020229705444</v>
      </c>
      <c r="AG25" s="28">
        <v>17.728985398158798</v>
      </c>
      <c r="AH25" s="28">
        <v>17.106915735065506</v>
      </c>
      <c r="AI25" s="28">
        <v>17.417950566612152</v>
      </c>
      <c r="AJ25" s="28">
        <v>16.833555083088072</v>
      </c>
      <c r="AK25" s="28">
        <v>16.669414865983736</v>
      </c>
      <c r="AL25" s="28">
        <v>16.483296528218641</v>
      </c>
      <c r="AM25" s="28">
        <v>15.503291469203583</v>
      </c>
      <c r="AN25" s="28">
        <v>12.336700756119519</v>
      </c>
      <c r="AO25" s="28">
        <v>12.094365285511369</v>
      </c>
      <c r="AP25" s="28">
        <v>15.899510164973316</v>
      </c>
      <c r="AQ25" s="28">
        <v>16.599575064623153</v>
      </c>
      <c r="AR25" s="28">
        <v>15.157018477859513</v>
      </c>
      <c r="AS25" s="28">
        <v>14.617088159844675</v>
      </c>
      <c r="AT25" s="28">
        <v>15.07322004036911</v>
      </c>
      <c r="AU25" s="28">
        <v>15.882253673220545</v>
      </c>
      <c r="AV25" s="28">
        <v>14.69359308210471</v>
      </c>
      <c r="AW25" s="28">
        <v>15.033864491566007</v>
      </c>
      <c r="AX25" s="28">
        <v>14.942632554959559</v>
      </c>
      <c r="AY25" s="28">
        <v>14.399272672325084</v>
      </c>
      <c r="AZ25" s="28">
        <v>14.408762217524561</v>
      </c>
      <c r="BA25" s="28">
        <v>14.871575734789621</v>
      </c>
      <c r="BB25" s="28">
        <v>14.016134533594604</v>
      </c>
      <c r="BC25" s="28">
        <v>14.819678749694756</v>
      </c>
      <c r="BD25" s="28">
        <v>15.053128715327768</v>
      </c>
      <c r="BE25" s="28">
        <v>15.594125362679733</v>
      </c>
      <c r="BF25" s="612">
        <f>IF(ISERROR(BE25/BA25),"N/A",IF(BA25&lt;0,"N/A",IF(BE25&lt;0,"N/A",IF(BE25/BA25-1&gt;300%,"&gt;±300%",IF(BE25/BA25-1&lt;-300%,"&gt;±300%",BE25/BA25-1)))))</f>
        <v>4.858594951709283E-2</v>
      </c>
      <c r="BG25" s="612">
        <f>IF(ISERROR(BE25/BD25),"N/A",IF(BD25&lt;0,"N/A",IF(BE25&lt;0,"N/A",IF(BE25/BD25-1&gt;300%,"&gt;±300%",IF(BE25/BD25-1&lt;-300%,"&gt;±300%",BE25/BD25-1)))))</f>
        <v>3.5939149766327283E-2</v>
      </c>
      <c r="BH25" s="4"/>
      <c r="BI25" s="28">
        <f>D25-BJ25</f>
        <v>48.67695113705004</v>
      </c>
      <c r="BJ25" s="28">
        <f>SUM(R25:S25)</f>
        <v>44.633498326943638</v>
      </c>
      <c r="BK25" s="28">
        <f>SUM(T25:U25)</f>
        <v>42.922806753437087</v>
      </c>
      <c r="BL25" s="28">
        <f>SUM(V25:W25)</f>
        <v>45.411085405810255</v>
      </c>
      <c r="BM25" s="28">
        <f>SUM(X25:Y25)</f>
        <v>36.70211012250418</v>
      </c>
      <c r="BN25" s="28">
        <f>SUM(Z25:AA25)</f>
        <v>41.367632595703867</v>
      </c>
      <c r="BO25" s="28">
        <f>SUM(AB25:AC25)</f>
        <v>37.324179785597472</v>
      </c>
      <c r="BP25" s="28">
        <f>SUM(AD25:AE25)</f>
        <v>39.190388774877349</v>
      </c>
      <c r="BQ25" s="28">
        <f>SUM(AF25:AG25)</f>
        <v>35.769005627864246</v>
      </c>
      <c r="BR25" s="28">
        <f>SUM(AH25:AI25)</f>
        <v>34.524866301677662</v>
      </c>
      <c r="BS25" s="28">
        <f>SUM(AJ25:AK25)</f>
        <v>33.502969949071812</v>
      </c>
      <c r="BT25" s="28">
        <f>SUM(AL25:AM25)</f>
        <v>31.986587997422227</v>
      </c>
      <c r="BU25" s="28">
        <f>SUM(AN25:AO25)</f>
        <v>24.431066041630888</v>
      </c>
      <c r="BV25" s="28">
        <f>SUM(AP25:AQ25)</f>
        <v>32.499085229596467</v>
      </c>
      <c r="BW25" s="28">
        <f>SUM(AR25:AS25)</f>
        <v>29.774106637704186</v>
      </c>
      <c r="BX25" s="28">
        <f>SUM(AT25:AU25)</f>
        <v>30.955473713589654</v>
      </c>
      <c r="BY25" s="28">
        <f>SUM(AV25:AW25)</f>
        <v>29.727457573670719</v>
      </c>
      <c r="BZ25" s="28">
        <f>SUM(AX25:AY25)</f>
        <v>29.341905227284641</v>
      </c>
      <c r="CA25" s="28">
        <f t="shared" si="52"/>
        <v>29.280337952314184</v>
      </c>
      <c r="CB25" s="28">
        <f>BB25+BC25</f>
        <v>28.835813283289362</v>
      </c>
      <c r="CC25" s="28">
        <f t="shared" si="24"/>
        <v>30.647254078007499</v>
      </c>
      <c r="CD25" s="545">
        <f t="shared" si="25"/>
        <v>4.6683755082317369E-2</v>
      </c>
      <c r="CE25" s="545">
        <f t="shared" si="26"/>
        <v>6.2819133170344266E-2</v>
      </c>
      <c r="CF25" s="19"/>
      <c r="CG25" s="647">
        <f t="shared" si="27"/>
        <v>59.483067361296861</v>
      </c>
    </row>
    <row r="26" spans="1:88" x14ac:dyDescent="0.45">
      <c r="A26" s="23"/>
      <c r="B26" s="4"/>
      <c r="C26" s="9"/>
      <c r="D26" s="9"/>
      <c r="E26" s="9"/>
      <c r="F26" s="9"/>
      <c r="G26" s="9"/>
      <c r="H26" s="9"/>
      <c r="I26" s="627"/>
      <c r="J26" s="9"/>
      <c r="K26" s="9"/>
      <c r="L26" s="9"/>
      <c r="M26" s="9"/>
      <c r="N26" s="9"/>
      <c r="O26" s="492"/>
      <c r="P26" s="492"/>
      <c r="Q26" s="199"/>
      <c r="R26" s="9"/>
      <c r="S26" s="9"/>
      <c r="T26" s="9"/>
      <c r="U26" s="9"/>
      <c r="V26" s="9"/>
      <c r="W26" s="9"/>
      <c r="X26" s="9"/>
      <c r="Y26" s="9"/>
      <c r="Z26" s="9"/>
      <c r="AA26" s="9"/>
      <c r="AB26" s="9"/>
      <c r="AC26" s="9"/>
      <c r="AD26" s="9"/>
      <c r="AE26" s="9"/>
      <c r="AF26" s="9"/>
      <c r="AG26" s="9"/>
      <c r="AH26" s="9"/>
      <c r="AI26" s="9"/>
      <c r="AJ26" s="9"/>
      <c r="AK26" s="9"/>
      <c r="AL26" s="9"/>
      <c r="AM26" s="9"/>
      <c r="AN26" s="555"/>
      <c r="AO26" s="9"/>
      <c r="AP26" s="9"/>
      <c r="AQ26" s="9"/>
      <c r="AR26" s="9"/>
      <c r="AS26" s="9"/>
      <c r="AT26" s="9"/>
      <c r="AU26" s="9"/>
      <c r="AV26" s="9"/>
      <c r="AW26" s="9"/>
      <c r="AX26" s="9"/>
      <c r="AY26" s="9"/>
      <c r="AZ26" s="9"/>
      <c r="BA26" s="9"/>
      <c r="BB26" s="9"/>
      <c r="BC26" s="9"/>
      <c r="BD26" s="9"/>
      <c r="BE26" s="9"/>
      <c r="BF26" s="492"/>
      <c r="BG26" s="492"/>
      <c r="BH26" s="4"/>
      <c r="BI26" s="7"/>
      <c r="BJ26" s="7"/>
      <c r="BK26" s="7"/>
      <c r="BL26" s="7"/>
      <c r="BM26" s="7"/>
      <c r="BN26" s="7"/>
      <c r="BO26" s="7"/>
      <c r="BP26" s="7"/>
      <c r="BQ26" s="7"/>
      <c r="BR26" s="7"/>
      <c r="BS26" s="7"/>
      <c r="BT26" s="7"/>
      <c r="BU26" s="7"/>
      <c r="BV26" s="7"/>
      <c r="BW26" s="7"/>
      <c r="BX26" s="7"/>
      <c r="BY26" s="7"/>
      <c r="BZ26" s="7"/>
      <c r="CA26" s="7"/>
      <c r="CB26" s="7"/>
      <c r="CC26" s="7"/>
      <c r="CD26" s="492"/>
      <c r="CE26" s="492"/>
      <c r="CF26" s="19"/>
      <c r="CG26" s="13"/>
    </row>
    <row r="27" spans="1:88" x14ac:dyDescent="0.45">
      <c r="A27" s="23" t="s">
        <v>6</v>
      </c>
      <c r="B27" s="9"/>
      <c r="C27" s="555">
        <v>50.232125294783266</v>
      </c>
      <c r="D27" s="555">
        <v>53.497991026023044</v>
      </c>
      <c r="E27" s="555">
        <v>58.319030914996048</v>
      </c>
      <c r="F27" s="555">
        <v>62.82903597242241</v>
      </c>
      <c r="G27" s="555">
        <v>59.096617993862665</v>
      </c>
      <c r="H27" s="555">
        <v>63.451105635515702</v>
      </c>
      <c r="I27" s="555">
        <f t="shared" ref="I27" si="56">SUM(I28:I34)</f>
        <v>70.031982077253943</v>
      </c>
      <c r="J27" s="555">
        <f>SUM(J28:J34)</f>
        <v>65.365692610512568</v>
      </c>
      <c r="K27" s="555">
        <f t="shared" ref="K27" si="57">SUM(K28:K34)</f>
        <v>78.740220496179987</v>
      </c>
      <c r="L27" s="555">
        <f>SUM(L28:L34)</f>
        <v>72.010629058489812</v>
      </c>
      <c r="M27" s="555">
        <f t="shared" ref="M27:N27" si="58">SUM(M28:M34)</f>
        <v>73.289818921146761</v>
      </c>
      <c r="N27" s="555">
        <f t="shared" si="58"/>
        <v>73.674186720281355</v>
      </c>
      <c r="O27" s="492">
        <f t="shared" si="19"/>
        <v>1.7763903459556474E-2</v>
      </c>
      <c r="P27" s="492">
        <f t="shared" si="19"/>
        <v>5.2444910465414551E-3</v>
      </c>
      <c r="Q27" s="199"/>
      <c r="R27" s="555">
        <v>12.752428093412469</v>
      </c>
      <c r="S27" s="555">
        <v>13.530015172279084</v>
      </c>
      <c r="T27" s="555">
        <v>14.152084835372374</v>
      </c>
      <c r="U27" s="555">
        <v>14.307602251145697</v>
      </c>
      <c r="V27" s="555">
        <v>13.996567419599051</v>
      </c>
      <c r="W27" s="555">
        <v>14.929671914238989</v>
      </c>
      <c r="X27" s="555">
        <v>15.55174157733228</v>
      </c>
      <c r="Y27" s="555">
        <v>16.951398319292185</v>
      </c>
      <c r="Z27" s="555">
        <v>16.173811240425572</v>
      </c>
      <c r="AA27" s="555">
        <v>14.929671914238989</v>
      </c>
      <c r="AB27" s="555">
        <v>14.929671914238989</v>
      </c>
      <c r="AC27" s="555">
        <v>14.774154498465666</v>
      </c>
      <c r="AD27" s="555">
        <v>14.774154498465666</v>
      </c>
      <c r="AE27" s="555">
        <v>14.929671914238989</v>
      </c>
      <c r="AF27" s="555">
        <v>15.862776408878926</v>
      </c>
      <c r="AG27" s="555">
        <v>15.707258993105603</v>
      </c>
      <c r="AH27" s="555">
        <v>15.707258993105603</v>
      </c>
      <c r="AI27" s="555">
        <v>16.329328656198893</v>
      </c>
      <c r="AJ27" s="555">
        <f t="shared" ref="AJ27:BE27" si="59">SUM(AJ28:AJ34)</f>
        <v>21.390789180826022</v>
      </c>
      <c r="AK27" s="555">
        <f t="shared" si="59"/>
        <v>17.234399310853377</v>
      </c>
      <c r="AL27" s="555">
        <f>SUM(AL28:AL34)</f>
        <v>16.690299412939375</v>
      </c>
      <c r="AM27" s="555">
        <f t="shared" si="59"/>
        <v>14.71641633642732</v>
      </c>
      <c r="AN27" s="555">
        <f t="shared" si="59"/>
        <v>19.62662346936974</v>
      </c>
      <c r="AO27" s="555">
        <f t="shared" si="59"/>
        <v>10.780452369960601</v>
      </c>
      <c r="AP27" s="555">
        <f t="shared" si="59"/>
        <v>18.416613864387813</v>
      </c>
      <c r="AQ27" s="555">
        <f t="shared" si="59"/>
        <v>16.542002906794416</v>
      </c>
      <c r="AR27" s="555">
        <f t="shared" si="59"/>
        <v>14.947951067269667</v>
      </c>
      <c r="AS27" s="563">
        <f t="shared" si="59"/>
        <v>24.528025270069392</v>
      </c>
      <c r="AT27" s="563">
        <f t="shared" si="59"/>
        <v>22.417184337016135</v>
      </c>
      <c r="AU27" s="563">
        <f t="shared" si="59"/>
        <v>16.847059821824789</v>
      </c>
      <c r="AV27" s="563">
        <f t="shared" si="59"/>
        <v>17.629680016721437</v>
      </c>
      <c r="AW27" s="563">
        <f t="shared" si="59"/>
        <v>19.955059686644663</v>
      </c>
      <c r="AX27" s="563">
        <f t="shared" si="59"/>
        <v>17.441262632723781</v>
      </c>
      <c r="AY27" s="563">
        <f t="shared" si="59"/>
        <v>16.984630117157483</v>
      </c>
      <c r="AZ27" s="563">
        <f t="shared" si="59"/>
        <v>19.641646456671445</v>
      </c>
      <c r="BA27" s="563">
        <f t="shared" si="59"/>
        <v>20.619711600923218</v>
      </c>
      <c r="BB27" s="563">
        <f t="shared" si="59"/>
        <v>14.55100818788825</v>
      </c>
      <c r="BC27" s="563">
        <f t="shared" si="59"/>
        <v>18.486790947787014</v>
      </c>
      <c r="BD27" s="563">
        <f t="shared" si="59"/>
        <v>19.505408981176437</v>
      </c>
      <c r="BE27" s="563">
        <f t="shared" si="59"/>
        <v>19.83918746090022</v>
      </c>
      <c r="BF27" s="492">
        <f t="shared" ref="BF27:BF34" si="60">IF(ISERROR(BE27/BA27),"N/A",IF(BA27&lt;0,"N/A",IF(BE27&lt;0,"N/A",IF(BE27/BA27-1&gt;300%,"&gt;±300%",IF(BE27/BA27-1&lt;-300%,"&gt;±300%",BE27/BA27-1)))))</f>
        <v>-3.7853300527639355E-2</v>
      </c>
      <c r="BG27" s="492">
        <f t="shared" ref="BG27:BG34" si="61">IF(ISERROR(BE27/BD27),"N/A",IF(BD27&lt;0,"N/A",IF(BE27&lt;0,"N/A",IF(BE27/BD27-1&gt;300%,"&gt;±300%",IF(BE27/BD27-1&lt;-300%,"&gt;±300%",BE27/BD27-1)))))</f>
        <v>1.7112098497698458E-2</v>
      </c>
      <c r="BH27" s="4"/>
      <c r="BI27" s="9">
        <f>SUM(BI28:BI34)</f>
        <v>27.215547760331489</v>
      </c>
      <c r="BJ27" s="9">
        <f t="shared" ref="BJ27" si="62">SUM(BJ28:BJ34)</f>
        <v>26.282443265691555</v>
      </c>
      <c r="BK27" s="9">
        <f t="shared" ref="BK27:BK34" si="63">SUM(T27:U27)</f>
        <v>28.459687086518073</v>
      </c>
      <c r="BL27" s="9">
        <f t="shared" ref="BL27:BL34" si="64">SUM(V27:W27)</f>
        <v>28.926239333838041</v>
      </c>
      <c r="BM27" s="9">
        <f t="shared" ref="BM27:BM34" si="65">SUM(X27:Y27)</f>
        <v>32.503139896624461</v>
      </c>
      <c r="BN27" s="9">
        <f t="shared" ref="BN27:BN34" si="66">SUM(Z27:AA27)</f>
        <v>31.103483154664559</v>
      </c>
      <c r="BO27" s="9">
        <f t="shared" ref="BO27:BO34" si="67">SUM(AB27:AC27)</f>
        <v>29.703826412704657</v>
      </c>
      <c r="BP27" s="9">
        <f t="shared" ref="BP27:BP34" si="68">SUM(AD27:AE27)</f>
        <v>29.703826412704657</v>
      </c>
      <c r="BQ27" s="9">
        <f t="shared" ref="BQ27:BQ34" si="69">SUM(AF27:AG27)</f>
        <v>31.570035401984526</v>
      </c>
      <c r="BR27" s="9">
        <f t="shared" ref="BR27:BR34" si="70">SUM(AH27:AI27)</f>
        <v>32.036587649304494</v>
      </c>
      <c r="BS27" s="9">
        <f t="shared" ref="BS27:BS34" si="71">SUM(AJ27:AK27)</f>
        <v>38.625188491679395</v>
      </c>
      <c r="BT27" s="9">
        <f t="shared" ref="BT27:BT34" si="72">SUM(AL27:AM27)</f>
        <v>31.406715749366697</v>
      </c>
      <c r="BU27" s="9">
        <f t="shared" ref="BU27:BU34" si="73">SUM(AN27:AO27)</f>
        <v>30.407075839330339</v>
      </c>
      <c r="BV27" s="9">
        <f t="shared" ref="BV27:BV34" si="74">SUM(AP27:AQ27)</f>
        <v>34.958616771182228</v>
      </c>
      <c r="BW27" s="9">
        <f t="shared" ref="BW27:BW34" si="75">SUM(AR27:AS27)</f>
        <v>39.475976337339063</v>
      </c>
      <c r="BX27" s="9">
        <f t="shared" ref="BX27:BX34" si="76">SUM(AT27:AU27)</f>
        <v>39.264244158840924</v>
      </c>
      <c r="BY27" s="9">
        <f t="shared" ref="BY27:BY34" si="77">SUM(AV27:AW27)</f>
        <v>37.584739703366097</v>
      </c>
      <c r="BZ27" s="9">
        <f t="shared" ref="BZ27:BZ34" si="78">SUM(AX27:AY27)</f>
        <v>34.425892749881264</v>
      </c>
      <c r="CA27" s="9">
        <f t="shared" ref="CA27:CA34" si="79">SUM(AZ27:BA27)</f>
        <v>40.261358057594663</v>
      </c>
      <c r="CB27" s="9">
        <f t="shared" ref="CB27:CB28" si="80">BB27+BC27</f>
        <v>33.037799135675264</v>
      </c>
      <c r="CC27" s="9">
        <f t="shared" si="24"/>
        <v>39.344596442076657</v>
      </c>
      <c r="CD27" s="492">
        <f t="shared" si="25"/>
        <v>-2.2770260610845749E-2</v>
      </c>
      <c r="CE27" s="492">
        <f t="shared" si="26"/>
        <v>0.19089641172831984</v>
      </c>
      <c r="CF27" s="19"/>
      <c r="CG27" s="36">
        <f t="shared" si="27"/>
        <v>72.382395577751922</v>
      </c>
    </row>
    <row r="28" spans="1:88" x14ac:dyDescent="0.45">
      <c r="A28" s="10"/>
      <c r="B28" s="10" t="s">
        <v>12</v>
      </c>
      <c r="C28" s="7">
        <v>16.640363487745539</v>
      </c>
      <c r="D28" s="7">
        <v>16.795880903518864</v>
      </c>
      <c r="E28" s="7">
        <v>16.018293824652247</v>
      </c>
      <c r="F28" s="7">
        <v>17.417950566612152</v>
      </c>
      <c r="G28" s="7">
        <v>17.728985398158798</v>
      </c>
      <c r="H28" s="7">
        <v>17.573467982385477</v>
      </c>
      <c r="I28" s="7">
        <v>24.834921045707915</v>
      </c>
      <c r="J28" s="7">
        <v>19.693462316691839</v>
      </c>
      <c r="K28" s="7">
        <v>20.630678384936648</v>
      </c>
      <c r="L28" s="7">
        <v>20.939971265122114</v>
      </c>
      <c r="M28" s="7">
        <v>24.456109615986684</v>
      </c>
      <c r="N28" s="7">
        <v>16.845626898252121</v>
      </c>
      <c r="O28" s="26">
        <f t="shared" si="19"/>
        <v>0.16791514689043985</v>
      </c>
      <c r="P28" s="26">
        <f t="shared" si="19"/>
        <v>-0.31118942616938861</v>
      </c>
      <c r="Q28" s="199"/>
      <c r="R28" s="7">
        <v>4.510005057426361</v>
      </c>
      <c r="S28" s="7">
        <v>3.8879353943330699</v>
      </c>
      <c r="T28" s="7">
        <v>4.1989702258797159</v>
      </c>
      <c r="U28" s="7">
        <v>4.0434528101063929</v>
      </c>
      <c r="V28" s="7">
        <v>3.8879353943330699</v>
      </c>
      <c r="W28" s="7">
        <v>3.5769005627864243</v>
      </c>
      <c r="X28" s="7">
        <v>4.354487641653038</v>
      </c>
      <c r="Y28" s="7">
        <v>4.1989702258797159</v>
      </c>
      <c r="Z28" s="7">
        <v>5.1320747205196522</v>
      </c>
      <c r="AA28" s="7">
        <v>4.0434528101063929</v>
      </c>
      <c r="AB28" s="7">
        <v>4.6655224731996841</v>
      </c>
      <c r="AC28" s="7">
        <v>4.1989702258797159</v>
      </c>
      <c r="AD28" s="7">
        <v>4.9765573047463292</v>
      </c>
      <c r="AE28" s="7">
        <v>4.1989702258797159</v>
      </c>
      <c r="AF28" s="7">
        <v>4.510005057426361</v>
      </c>
      <c r="AG28" s="7">
        <v>4.1989702258797159</v>
      </c>
      <c r="AH28" s="7">
        <v>4.8210398889730071</v>
      </c>
      <c r="AI28" s="7">
        <v>4.354487641653038</v>
      </c>
      <c r="AJ28" s="7">
        <v>8.2848197620376656</v>
      </c>
      <c r="AK28" s="7">
        <v>6.8181747230246224</v>
      </c>
      <c r="AL28" s="7">
        <v>4.9862757151628019</v>
      </c>
      <c r="AM28" s="7">
        <v>4.7456508454828263</v>
      </c>
      <c r="AN28" s="7">
        <v>6.9395524725786313</v>
      </c>
      <c r="AO28" s="7">
        <v>3.2148854977531398</v>
      </c>
      <c r="AP28" s="7">
        <v>4.4705633456188183</v>
      </c>
      <c r="AQ28" s="7">
        <v>5.0684610007412498</v>
      </c>
      <c r="AR28" s="7">
        <v>3.2690123657025603</v>
      </c>
      <c r="AS28" s="7">
        <v>4.5444116749590533</v>
      </c>
      <c r="AT28" s="7">
        <v>9.6932929963295749</v>
      </c>
      <c r="AU28" s="7">
        <v>3.1239613479454538</v>
      </c>
      <c r="AV28" s="7">
        <v>4.0364013395230707</v>
      </c>
      <c r="AW28" s="7">
        <v>4.6676900529193777</v>
      </c>
      <c r="AX28" s="7">
        <v>3.9918582787507462</v>
      </c>
      <c r="AY28" s="7">
        <v>8.2440215939289168</v>
      </c>
      <c r="AZ28" s="7">
        <v>9.1640617005962426</v>
      </c>
      <c r="BA28" s="7">
        <v>7.2338513936463178</v>
      </c>
      <c r="BB28" s="7">
        <v>3.9412118435736385</v>
      </c>
      <c r="BC28" s="7">
        <v>4.1169846781704855</v>
      </c>
      <c r="BD28" s="7">
        <v>4.5240440552417782</v>
      </c>
      <c r="BE28" s="7">
        <v>3.7890444533102126</v>
      </c>
      <c r="BF28" s="492">
        <f t="shared" si="60"/>
        <v>-0.47620648433029322</v>
      </c>
      <c r="BG28" s="492">
        <f t="shared" si="61"/>
        <v>-0.16246517340607225</v>
      </c>
      <c r="BH28" s="4"/>
      <c r="BI28" s="13">
        <f t="shared" ref="BI28:BI34" si="81">D28-BJ28</f>
        <v>8.3979404517594318</v>
      </c>
      <c r="BJ28" s="13">
        <f t="shared" ref="BJ28:BJ34" si="82">SUM(R28:S28)</f>
        <v>8.3979404517594318</v>
      </c>
      <c r="BK28" s="13">
        <f t="shared" si="63"/>
        <v>8.2424230359861088</v>
      </c>
      <c r="BL28" s="13">
        <f t="shared" si="64"/>
        <v>7.4648359571194938</v>
      </c>
      <c r="BM28" s="13">
        <f t="shared" si="65"/>
        <v>8.5534578675327531</v>
      </c>
      <c r="BN28" s="13">
        <f t="shared" si="66"/>
        <v>9.1755275306260451</v>
      </c>
      <c r="BO28" s="13">
        <f t="shared" si="67"/>
        <v>8.8644926990793991</v>
      </c>
      <c r="BP28" s="13">
        <f t="shared" si="68"/>
        <v>9.1755275306260451</v>
      </c>
      <c r="BQ28" s="13">
        <f t="shared" si="69"/>
        <v>8.7089752833060778</v>
      </c>
      <c r="BR28" s="13">
        <f t="shared" si="70"/>
        <v>9.1755275306260451</v>
      </c>
      <c r="BS28" s="13">
        <f t="shared" si="71"/>
        <v>15.102994485062288</v>
      </c>
      <c r="BT28" s="13">
        <f t="shared" si="72"/>
        <v>9.7319265606456291</v>
      </c>
      <c r="BU28" s="13">
        <f t="shared" si="73"/>
        <v>10.15443797033177</v>
      </c>
      <c r="BV28" s="13">
        <f t="shared" si="74"/>
        <v>9.539024346360069</v>
      </c>
      <c r="BW28" s="13">
        <f t="shared" si="75"/>
        <v>7.813424040661614</v>
      </c>
      <c r="BX28" s="13">
        <f t="shared" si="76"/>
        <v>12.817254344275028</v>
      </c>
      <c r="BY28" s="13">
        <f t="shared" si="77"/>
        <v>8.7040913924424483</v>
      </c>
      <c r="BZ28" s="13">
        <f t="shared" si="78"/>
        <v>12.235879872679662</v>
      </c>
      <c r="CA28" s="13">
        <f t="shared" si="79"/>
        <v>16.397913094242561</v>
      </c>
      <c r="CB28" s="13">
        <f t="shared" si="80"/>
        <v>8.058196521744124</v>
      </c>
      <c r="CC28" s="13">
        <f t="shared" si="24"/>
        <v>8.3130885085519903</v>
      </c>
      <c r="CD28" s="492">
        <f t="shared" si="25"/>
        <v>-0.49303984837736559</v>
      </c>
      <c r="CE28" s="492">
        <f t="shared" si="26"/>
        <v>3.1631393714470546E-2</v>
      </c>
      <c r="CF28" s="19"/>
      <c r="CG28" s="13">
        <f t="shared" si="27"/>
        <v>16.371285030296114</v>
      </c>
    </row>
    <row r="29" spans="1:88" x14ac:dyDescent="0.45">
      <c r="A29" s="10"/>
      <c r="B29" s="10" t="s">
        <v>13</v>
      </c>
      <c r="C29" s="7">
        <v>1.5551741577332279</v>
      </c>
      <c r="D29" s="7">
        <v>1.8662089892798737</v>
      </c>
      <c r="E29" s="7">
        <v>5.2875921362929752</v>
      </c>
      <c r="F29" s="7">
        <v>6.8427662940262026</v>
      </c>
      <c r="G29" s="7">
        <v>3.7324179785597473</v>
      </c>
      <c r="H29" s="7">
        <v>7.3093185413461716</v>
      </c>
      <c r="I29" s="7">
        <v>6.8063128975976861</v>
      </c>
      <c r="J29" s="7">
        <v>3.3867342485185845</v>
      </c>
      <c r="K29" s="7">
        <v>5.2530086792043349</v>
      </c>
      <c r="L29" s="7">
        <v>5.992240442533654</v>
      </c>
      <c r="M29" s="7">
        <v>4.9042139725521778</v>
      </c>
      <c r="N29" s="7">
        <v>4.7486315651144713</v>
      </c>
      <c r="O29" s="26">
        <f t="shared" si="19"/>
        <v>-0.1815725654562409</v>
      </c>
      <c r="P29" s="26">
        <f t="shared" si="19"/>
        <v>-3.1724229062693343E-2</v>
      </c>
      <c r="Q29" s="199"/>
      <c r="R29" s="7">
        <v>0.46655224731996842</v>
      </c>
      <c r="S29" s="7">
        <v>0.46655224731996842</v>
      </c>
      <c r="T29" s="7">
        <v>1.3996567419599051</v>
      </c>
      <c r="U29" s="7">
        <v>1.2441393261865823</v>
      </c>
      <c r="V29" s="7">
        <v>1.2441393261865823</v>
      </c>
      <c r="W29" s="7">
        <v>1.2441393261865823</v>
      </c>
      <c r="X29" s="7">
        <v>1.7106915735065507</v>
      </c>
      <c r="Y29" s="7">
        <v>1.8662089892798737</v>
      </c>
      <c r="Z29" s="7">
        <v>1.7106915735065507</v>
      </c>
      <c r="AA29" s="7">
        <v>1.7106915735065507</v>
      </c>
      <c r="AB29" s="7">
        <v>1.0886219104132595</v>
      </c>
      <c r="AC29" s="7">
        <v>0.77758707886661393</v>
      </c>
      <c r="AD29" s="7">
        <v>0.93310449463993683</v>
      </c>
      <c r="AE29" s="7">
        <v>0.93310449463993683</v>
      </c>
      <c r="AF29" s="7">
        <v>1.7106915735065507</v>
      </c>
      <c r="AG29" s="7">
        <v>1.7106915735065507</v>
      </c>
      <c r="AH29" s="7">
        <v>1.7106915735065507</v>
      </c>
      <c r="AI29" s="7">
        <v>1.7106915735065507</v>
      </c>
      <c r="AJ29" s="7">
        <v>1.7015782243994215</v>
      </c>
      <c r="AK29" s="7">
        <v>1.7015782243994215</v>
      </c>
      <c r="AL29" s="7">
        <v>1.7015782243994215</v>
      </c>
      <c r="AM29" s="7">
        <v>1.7015782243994215</v>
      </c>
      <c r="AN29" s="7">
        <v>1.0318845562476906</v>
      </c>
      <c r="AO29" s="7">
        <v>0.56889675062977674</v>
      </c>
      <c r="AP29" s="7">
        <v>0.66644247200782714</v>
      </c>
      <c r="AQ29" s="7">
        <v>1.11951046963329</v>
      </c>
      <c r="AR29" s="7">
        <v>1.1155119760225094</v>
      </c>
      <c r="AS29" s="7">
        <v>1.1953229519857544</v>
      </c>
      <c r="AT29" s="7">
        <v>1.1953229519857544</v>
      </c>
      <c r="AU29" s="7">
        <v>1.7468507992103164</v>
      </c>
      <c r="AV29" s="7">
        <v>1.3704438165170225</v>
      </c>
      <c r="AW29" s="7">
        <v>1.4935353458038054</v>
      </c>
      <c r="AX29" s="7">
        <v>1.5143773171088755</v>
      </c>
      <c r="AY29" s="7">
        <v>1.613883963103951</v>
      </c>
      <c r="AZ29" s="7">
        <v>1.2787211717736333</v>
      </c>
      <c r="BA29" s="7">
        <v>1.2531170171256782</v>
      </c>
      <c r="BB29" s="7">
        <v>1.1793438688866009</v>
      </c>
      <c r="BC29" s="7">
        <v>1.1930319147662651</v>
      </c>
      <c r="BD29" s="7">
        <v>1.1871578912786178</v>
      </c>
      <c r="BE29" s="7">
        <v>1.1871578912786178</v>
      </c>
      <c r="BF29" s="492">
        <f t="shared" si="60"/>
        <v>-5.2636046710428763E-2</v>
      </c>
      <c r="BG29" s="492">
        <f t="shared" si="61"/>
        <v>0</v>
      </c>
      <c r="BH29" s="4"/>
      <c r="BI29" s="13">
        <f t="shared" si="81"/>
        <v>0.93310449463993683</v>
      </c>
      <c r="BJ29" s="13">
        <f t="shared" si="82"/>
        <v>0.93310449463993683</v>
      </c>
      <c r="BK29" s="13">
        <f t="shared" si="63"/>
        <v>2.6437960681464876</v>
      </c>
      <c r="BL29" s="13">
        <f t="shared" si="64"/>
        <v>2.4882786523731646</v>
      </c>
      <c r="BM29" s="13">
        <f t="shared" si="65"/>
        <v>3.5769005627864243</v>
      </c>
      <c r="BN29" s="13">
        <f t="shared" si="66"/>
        <v>3.4213831470131013</v>
      </c>
      <c r="BO29" s="13">
        <f t="shared" si="67"/>
        <v>1.8662089892798734</v>
      </c>
      <c r="BP29" s="13">
        <f t="shared" si="68"/>
        <v>1.8662089892798737</v>
      </c>
      <c r="BQ29" s="13">
        <f t="shared" si="69"/>
        <v>3.4213831470131013</v>
      </c>
      <c r="BR29" s="13">
        <f t="shared" si="70"/>
        <v>3.4213831470131013</v>
      </c>
      <c r="BS29" s="13">
        <f t="shared" si="71"/>
        <v>3.403156448798843</v>
      </c>
      <c r="BT29" s="13">
        <f t="shared" si="72"/>
        <v>3.403156448798843</v>
      </c>
      <c r="BU29" s="13">
        <f t="shared" si="73"/>
        <v>1.6007813068774674</v>
      </c>
      <c r="BV29" s="13">
        <f t="shared" si="74"/>
        <v>1.7859529416411171</v>
      </c>
      <c r="BW29" s="13">
        <f t="shared" si="75"/>
        <v>2.3108349280082638</v>
      </c>
      <c r="BX29" s="13">
        <f t="shared" si="76"/>
        <v>2.9421737511960711</v>
      </c>
      <c r="BY29" s="13">
        <f t="shared" si="77"/>
        <v>2.8639791623208279</v>
      </c>
      <c r="BZ29" s="13">
        <f t="shared" si="78"/>
        <v>3.1282612802128265</v>
      </c>
      <c r="CA29" s="13">
        <f t="shared" si="79"/>
        <v>2.5318381888993118</v>
      </c>
      <c r="CB29" s="13">
        <f>SUM(BB29:BC29)</f>
        <v>2.3723757836528661</v>
      </c>
      <c r="CC29" s="13">
        <f t="shared" si="24"/>
        <v>2.3743157825572356</v>
      </c>
      <c r="CD29" s="492">
        <f t="shared" si="25"/>
        <v>-6.2216616777771794E-2</v>
      </c>
      <c r="CE29" s="492">
        <f t="shared" si="26"/>
        <v>8.1774519776223187E-4</v>
      </c>
      <c r="CF29" s="19"/>
      <c r="CG29" s="13">
        <f t="shared" si="27"/>
        <v>4.7466915662101021</v>
      </c>
    </row>
    <row r="30" spans="1:88" x14ac:dyDescent="0.45">
      <c r="A30" s="10"/>
      <c r="B30" s="10" t="s">
        <v>10</v>
      </c>
      <c r="C30" s="7">
        <v>6.0651792151595894</v>
      </c>
      <c r="D30" s="7">
        <v>6.6872488782528805</v>
      </c>
      <c r="E30" s="7">
        <v>6.3762140467062345</v>
      </c>
      <c r="F30" s="7">
        <v>6.0651792151595894</v>
      </c>
      <c r="G30" s="7">
        <v>6.5317314624795575</v>
      </c>
      <c r="H30" s="7">
        <v>6.3762140467062345</v>
      </c>
      <c r="I30" s="7">
        <v>4.4904437164333082</v>
      </c>
      <c r="J30" s="7">
        <v>4.0363612159471289</v>
      </c>
      <c r="K30" s="7">
        <v>4.1966875412509941</v>
      </c>
      <c r="L30" s="7">
        <v>3.295893033877292</v>
      </c>
      <c r="M30" s="7">
        <v>2.7704338998107043</v>
      </c>
      <c r="N30" s="7">
        <v>2.8022524126866051</v>
      </c>
      <c r="O30" s="26">
        <f t="shared" si="19"/>
        <v>-0.15942845494850211</v>
      </c>
      <c r="P30" s="26">
        <f t="shared" si="19"/>
        <v>1.1485028709067757E-2</v>
      </c>
      <c r="Q30" s="199"/>
      <c r="R30" s="7">
        <v>1.7106915735065507</v>
      </c>
      <c r="S30" s="7">
        <v>1.8662089892798737</v>
      </c>
      <c r="T30" s="7">
        <v>1.8662089892798737</v>
      </c>
      <c r="U30" s="7">
        <v>1.5551741577332279</v>
      </c>
      <c r="V30" s="7">
        <v>1.5551741577332279</v>
      </c>
      <c r="W30" s="7">
        <v>1.5551741577332279</v>
      </c>
      <c r="X30" s="7">
        <v>1.5551741577332279</v>
      </c>
      <c r="Y30" s="7">
        <v>1.5551741577332279</v>
      </c>
      <c r="Z30" s="7">
        <v>1.5551741577332279</v>
      </c>
      <c r="AA30" s="7">
        <v>1.5551741577332279</v>
      </c>
      <c r="AB30" s="7">
        <v>1.7106915735065507</v>
      </c>
      <c r="AC30" s="7">
        <v>1.5551741577332279</v>
      </c>
      <c r="AD30" s="7">
        <v>1.5551741577332279</v>
      </c>
      <c r="AE30" s="7">
        <v>2.0217264050531965</v>
      </c>
      <c r="AF30" s="7">
        <v>1.7106915735065507</v>
      </c>
      <c r="AG30" s="7">
        <v>1.5551741577332279</v>
      </c>
      <c r="AH30" s="7">
        <v>1.5551741577332279</v>
      </c>
      <c r="AI30" s="7">
        <v>1.7106915735065507</v>
      </c>
      <c r="AJ30" s="7">
        <v>1.096518024779523</v>
      </c>
      <c r="AK30" s="7">
        <v>1.1113150117229027</v>
      </c>
      <c r="AL30" s="7">
        <v>1.1659078453559704</v>
      </c>
      <c r="AM30" s="7">
        <v>1.1166249983670673</v>
      </c>
      <c r="AN30" s="7">
        <v>0.99745760128693783</v>
      </c>
      <c r="AO30" s="7">
        <v>0.91092771115066096</v>
      </c>
      <c r="AP30" s="7">
        <v>1.0140357578083741</v>
      </c>
      <c r="AQ30" s="7">
        <v>1.1139401457011566</v>
      </c>
      <c r="AR30" s="7">
        <v>1.0297741202846342</v>
      </c>
      <c r="AS30" s="7">
        <v>1.090029343026008</v>
      </c>
      <c r="AT30" s="7">
        <v>1.0876265989523104</v>
      </c>
      <c r="AU30" s="7">
        <v>0.98925747898804195</v>
      </c>
      <c r="AV30" s="7">
        <v>0.922230716929066</v>
      </c>
      <c r="AW30" s="7">
        <v>0.83730576652357003</v>
      </c>
      <c r="AX30" s="7">
        <v>0.8018477957272524</v>
      </c>
      <c r="AY30" s="7">
        <v>0.73450875469740351</v>
      </c>
      <c r="AZ30" s="7">
        <v>0.69992168142941658</v>
      </c>
      <c r="BA30" s="7">
        <v>0.70268989143018168</v>
      </c>
      <c r="BB30" s="7">
        <v>0.68477428513309491</v>
      </c>
      <c r="BC30" s="7">
        <v>0.6923790867644104</v>
      </c>
      <c r="BD30" s="7">
        <v>0.69251905243860645</v>
      </c>
      <c r="BE30" s="7">
        <v>0.71665691054078395</v>
      </c>
      <c r="BF30" s="492">
        <f t="shared" si="60"/>
        <v>1.9876504957507368E-2</v>
      </c>
      <c r="BG30" s="492">
        <f t="shared" si="61"/>
        <v>3.4855153828879493E-2</v>
      </c>
      <c r="BH30" s="4"/>
      <c r="BI30" s="13">
        <f t="shared" si="81"/>
        <v>3.1103483154664562</v>
      </c>
      <c r="BJ30" s="13">
        <f t="shared" si="82"/>
        <v>3.5769005627864243</v>
      </c>
      <c r="BK30" s="13">
        <f t="shared" si="63"/>
        <v>3.4213831470131018</v>
      </c>
      <c r="BL30" s="13">
        <f t="shared" si="64"/>
        <v>3.1103483154664557</v>
      </c>
      <c r="BM30" s="13">
        <f t="shared" si="65"/>
        <v>3.1103483154664557</v>
      </c>
      <c r="BN30" s="13">
        <f t="shared" si="66"/>
        <v>3.1103483154664557</v>
      </c>
      <c r="BO30" s="13">
        <f t="shared" si="67"/>
        <v>3.2658657312397787</v>
      </c>
      <c r="BP30" s="13">
        <f t="shared" si="68"/>
        <v>3.5769005627864243</v>
      </c>
      <c r="BQ30" s="13">
        <f t="shared" si="69"/>
        <v>3.2658657312397787</v>
      </c>
      <c r="BR30" s="13">
        <f t="shared" si="70"/>
        <v>3.2658657312397787</v>
      </c>
      <c r="BS30" s="13">
        <f t="shared" si="71"/>
        <v>2.2078330365024259</v>
      </c>
      <c r="BT30" s="13">
        <f t="shared" si="72"/>
        <v>2.2825328437230379</v>
      </c>
      <c r="BU30" s="13">
        <f t="shared" si="73"/>
        <v>1.9083853124375989</v>
      </c>
      <c r="BV30" s="13">
        <f t="shared" si="74"/>
        <v>2.1279759035095305</v>
      </c>
      <c r="BW30" s="13">
        <f t="shared" si="75"/>
        <v>2.1198034633106424</v>
      </c>
      <c r="BX30" s="13">
        <f t="shared" si="76"/>
        <v>2.0768840779403526</v>
      </c>
      <c r="BY30" s="13">
        <f t="shared" si="77"/>
        <v>1.7595364834526359</v>
      </c>
      <c r="BZ30" s="13">
        <f t="shared" si="78"/>
        <v>1.5363565504246559</v>
      </c>
      <c r="CA30" s="13">
        <f t="shared" si="79"/>
        <v>1.4026115728595983</v>
      </c>
      <c r="CB30" s="13">
        <f t="shared" ref="CB30:CB34" si="83">SUM(BB30:BC30)</f>
        <v>1.3771533718975053</v>
      </c>
      <c r="CC30" s="13">
        <f t="shared" si="24"/>
        <v>1.4091759629793903</v>
      </c>
      <c r="CD30" s="492">
        <f t="shared" si="25"/>
        <v>4.6801197472003953E-3</v>
      </c>
      <c r="CE30" s="492">
        <f t="shared" si="26"/>
        <v>2.3252741296172941E-2</v>
      </c>
      <c r="CF30" s="19"/>
      <c r="CG30" s="13">
        <f t="shared" si="27"/>
        <v>2.7863293348768958</v>
      </c>
    </row>
    <row r="31" spans="1:88" x14ac:dyDescent="0.45">
      <c r="A31" s="10"/>
      <c r="B31" s="10" t="s">
        <v>11</v>
      </c>
      <c r="C31" s="7">
        <v>5.5986269678396203</v>
      </c>
      <c r="D31" s="7">
        <v>6.9982837097995256</v>
      </c>
      <c r="E31" s="7">
        <v>9.3310449463993681</v>
      </c>
      <c r="F31" s="7">
        <v>9.9531146094926584</v>
      </c>
      <c r="G31" s="7">
        <v>8.0869056202127858</v>
      </c>
      <c r="H31" s="7">
        <v>8.5534578675327531</v>
      </c>
      <c r="I31" s="7">
        <v>7.0794582242826429</v>
      </c>
      <c r="J31" s="7">
        <v>14.71656499262464</v>
      </c>
      <c r="K31" s="7">
        <v>23.419342956403362</v>
      </c>
      <c r="L31" s="7">
        <v>15.709699739365057</v>
      </c>
      <c r="M31" s="7">
        <v>13.441282470161822</v>
      </c>
      <c r="N31" s="7">
        <v>19.757293195620569</v>
      </c>
      <c r="O31" s="26">
        <f t="shared" si="19"/>
        <v>-0.14439596598521098</v>
      </c>
      <c r="P31" s="26">
        <f t="shared" si="19"/>
        <v>0.469896435811062</v>
      </c>
      <c r="Q31" s="199"/>
      <c r="R31" s="7">
        <v>1.3996567419599051</v>
      </c>
      <c r="S31" s="7">
        <v>1.7106915735065507</v>
      </c>
      <c r="T31" s="7">
        <v>1.7106915735065507</v>
      </c>
      <c r="U31" s="7">
        <v>2.0217264050531965</v>
      </c>
      <c r="V31" s="7">
        <v>2.6437960681464876</v>
      </c>
      <c r="W31" s="7">
        <v>2.9548308996931332</v>
      </c>
      <c r="X31" s="7">
        <v>2.7993134839198102</v>
      </c>
      <c r="Y31" s="7">
        <v>3.4213831470131013</v>
      </c>
      <c r="Z31" s="7">
        <v>2.6437960681464876</v>
      </c>
      <c r="AA31" s="7">
        <v>1.2441393261865823</v>
      </c>
      <c r="AB31" s="7">
        <v>1.8662089892798737</v>
      </c>
      <c r="AC31" s="7">
        <v>2.177243820826519</v>
      </c>
      <c r="AD31" s="7">
        <v>2.0217264050531965</v>
      </c>
      <c r="AE31" s="7">
        <v>1.7106915735065507</v>
      </c>
      <c r="AF31" s="7">
        <v>2.177243820826519</v>
      </c>
      <c r="AG31" s="7">
        <v>2.0217264050531965</v>
      </c>
      <c r="AH31" s="7">
        <v>2.177243820826519</v>
      </c>
      <c r="AI31" s="7">
        <v>2.177243820826519</v>
      </c>
      <c r="AJ31" s="7">
        <v>3.5933185378891142</v>
      </c>
      <c r="AK31" s="7">
        <v>0.89292920150266664</v>
      </c>
      <c r="AL31" s="7">
        <v>2.1593553299496828</v>
      </c>
      <c r="AM31" s="7">
        <v>0.4338551549411791</v>
      </c>
      <c r="AN31" s="7">
        <v>5.0054230428302677</v>
      </c>
      <c r="AO31" s="7">
        <v>0.86875649045720338</v>
      </c>
      <c r="AP31" s="7">
        <v>6.0352327957160297</v>
      </c>
      <c r="AQ31" s="7">
        <v>2.8071526636211388</v>
      </c>
      <c r="AR31" s="7">
        <v>3.1607832002321032</v>
      </c>
      <c r="AS31" s="7">
        <v>11.613284057525298</v>
      </c>
      <c r="AT31" s="7">
        <v>4.2844145641961902</v>
      </c>
      <c r="AU31" s="7">
        <v>4.3608611344497703</v>
      </c>
      <c r="AV31" s="7">
        <v>4.6732770520516667</v>
      </c>
      <c r="AW31" s="7">
        <v>6.2911594036450582</v>
      </c>
      <c r="AX31" s="7">
        <v>4.6957456274555378</v>
      </c>
      <c r="AY31" s="7">
        <v>4.9517656212794907E-2</v>
      </c>
      <c r="AZ31" s="7">
        <v>1.7306252637723663</v>
      </c>
      <c r="BA31" s="7">
        <v>4.5298616219031009</v>
      </c>
      <c r="BB31" s="7">
        <v>1.9786693318989474</v>
      </c>
      <c r="BC31" s="7">
        <v>5.2021262525874077</v>
      </c>
      <c r="BD31" s="7">
        <v>6.0789283930049809</v>
      </c>
      <c r="BE31" s="7">
        <v>6.7214329034833789</v>
      </c>
      <c r="BF31" s="492">
        <f t="shared" si="60"/>
        <v>0.48380534870721892</v>
      </c>
      <c r="BG31" s="492">
        <f t="shared" si="61"/>
        <v>0.10569371259870852</v>
      </c>
      <c r="BH31" s="4"/>
      <c r="BI31" s="13">
        <f t="shared" si="81"/>
        <v>3.8879353943330699</v>
      </c>
      <c r="BJ31" s="13">
        <f t="shared" si="82"/>
        <v>3.1103483154664557</v>
      </c>
      <c r="BK31" s="13">
        <f t="shared" si="63"/>
        <v>3.7324179785597469</v>
      </c>
      <c r="BL31" s="13">
        <f t="shared" si="64"/>
        <v>5.5986269678396212</v>
      </c>
      <c r="BM31" s="13">
        <f t="shared" si="65"/>
        <v>6.2206966309329115</v>
      </c>
      <c r="BN31" s="13">
        <f t="shared" si="66"/>
        <v>3.8879353943330699</v>
      </c>
      <c r="BO31" s="13">
        <f t="shared" si="67"/>
        <v>4.0434528101063929</v>
      </c>
      <c r="BP31" s="13">
        <f t="shared" si="68"/>
        <v>3.7324179785597469</v>
      </c>
      <c r="BQ31" s="13">
        <f t="shared" si="69"/>
        <v>4.1989702258797159</v>
      </c>
      <c r="BR31" s="13">
        <f t="shared" si="70"/>
        <v>4.354487641653038</v>
      </c>
      <c r="BS31" s="13">
        <f t="shared" si="71"/>
        <v>4.4862477393917803</v>
      </c>
      <c r="BT31" s="13">
        <f t="shared" si="72"/>
        <v>2.5932104848908617</v>
      </c>
      <c r="BU31" s="13">
        <f t="shared" si="73"/>
        <v>5.8741795332874709</v>
      </c>
      <c r="BV31" s="13">
        <f t="shared" si="74"/>
        <v>8.8423854593371694</v>
      </c>
      <c r="BW31" s="13">
        <f t="shared" si="75"/>
        <v>14.774067257757402</v>
      </c>
      <c r="BX31" s="13">
        <f t="shared" si="76"/>
        <v>8.6452756986459605</v>
      </c>
      <c r="BY31" s="13">
        <f t="shared" si="77"/>
        <v>10.964436455696724</v>
      </c>
      <c r="BZ31" s="13">
        <f t="shared" si="78"/>
        <v>4.7452632836683328</v>
      </c>
      <c r="CA31" s="13">
        <f t="shared" si="79"/>
        <v>6.2604868856754674</v>
      </c>
      <c r="CB31" s="13">
        <f t="shared" si="83"/>
        <v>7.1807955844863551</v>
      </c>
      <c r="CC31" s="13">
        <f t="shared" si="24"/>
        <v>12.80036129648836</v>
      </c>
      <c r="CD31" s="492">
        <f t="shared" si="25"/>
        <v>1.044627124094244</v>
      </c>
      <c r="CE31" s="492">
        <f t="shared" si="26"/>
        <v>0.78258260465493734</v>
      </c>
      <c r="CF31" s="19"/>
      <c r="CG31" s="13">
        <f t="shared" si="27"/>
        <v>19.981156880974716</v>
      </c>
    </row>
    <row r="32" spans="1:88" x14ac:dyDescent="0.45">
      <c r="A32" s="10"/>
      <c r="B32" s="10" t="s">
        <v>58</v>
      </c>
      <c r="C32" s="7">
        <v>6.8427662940262026</v>
      </c>
      <c r="D32" s="7">
        <v>6.9982837097995256</v>
      </c>
      <c r="E32" s="7">
        <v>7.4648359571194947</v>
      </c>
      <c r="F32" s="7">
        <v>7.3093185413461716</v>
      </c>
      <c r="G32" s="7">
        <v>7.3093185413461716</v>
      </c>
      <c r="H32" s="7">
        <v>7.3093185413461716</v>
      </c>
      <c r="I32" s="7">
        <v>8.6218825449778738</v>
      </c>
      <c r="J32" s="7">
        <v>7.9502837343046986</v>
      </c>
      <c r="K32" s="7">
        <v>8.2930460965509347</v>
      </c>
      <c r="L32" s="7">
        <v>8.6383015521708124</v>
      </c>
      <c r="M32" s="7">
        <v>9.0826020112150605</v>
      </c>
      <c r="N32" s="7">
        <v>9.4241608061967472</v>
      </c>
      <c r="O32" s="26">
        <f t="shared" si="19"/>
        <v>5.1433775072669885E-2</v>
      </c>
      <c r="P32" s="26">
        <f t="shared" si="19"/>
        <v>3.7605830857714073E-2</v>
      </c>
      <c r="Q32" s="199"/>
      <c r="R32" s="7">
        <v>1.3996567419599051</v>
      </c>
      <c r="S32" s="7">
        <v>2.0217264050531965</v>
      </c>
      <c r="T32" s="7">
        <v>1.5551741577332279</v>
      </c>
      <c r="U32" s="7">
        <v>2.0217264050531965</v>
      </c>
      <c r="V32" s="7">
        <v>1.3996567419599051</v>
      </c>
      <c r="W32" s="7">
        <v>2.0217264050531965</v>
      </c>
      <c r="X32" s="7">
        <v>1.5551741577332279</v>
      </c>
      <c r="Y32" s="7">
        <v>2.177243820826519</v>
      </c>
      <c r="Z32" s="7">
        <v>1.3996567419599051</v>
      </c>
      <c r="AA32" s="7">
        <v>2.332761236599842</v>
      </c>
      <c r="AB32" s="7">
        <v>1.7106915735065507</v>
      </c>
      <c r="AC32" s="7">
        <v>2.177243820826519</v>
      </c>
      <c r="AD32" s="7">
        <v>1.3996567419599051</v>
      </c>
      <c r="AE32" s="7">
        <v>2.177243820826519</v>
      </c>
      <c r="AF32" s="7">
        <v>1.7106915735065507</v>
      </c>
      <c r="AG32" s="7">
        <v>2.177243820826519</v>
      </c>
      <c r="AH32" s="7">
        <v>1.3996567419599051</v>
      </c>
      <c r="AI32" s="7">
        <v>2.177243820826519</v>
      </c>
      <c r="AJ32" s="7">
        <v>2.1554706362444684</v>
      </c>
      <c r="AK32" s="7">
        <v>2.1554706362444684</v>
      </c>
      <c r="AL32" s="7">
        <v>2.1554706362444684</v>
      </c>
      <c r="AM32" s="7">
        <v>2.1554706362444684</v>
      </c>
      <c r="AN32" s="7">
        <v>1.9875709335761746</v>
      </c>
      <c r="AO32" s="7">
        <v>1.9875709335761746</v>
      </c>
      <c r="AP32" s="7">
        <v>1.9875709335761746</v>
      </c>
      <c r="AQ32" s="7">
        <v>1.9875709335761746</v>
      </c>
      <c r="AR32" s="7">
        <v>2.0324878596783522</v>
      </c>
      <c r="AS32" s="7">
        <v>2.0558157766374494</v>
      </c>
      <c r="AT32" s="7">
        <v>2.1307353114123213</v>
      </c>
      <c r="AU32" s="7">
        <v>2.0740071488228113</v>
      </c>
      <c r="AV32" s="7">
        <v>2.2176546868926281</v>
      </c>
      <c r="AW32" s="7">
        <v>2.1202441309152062</v>
      </c>
      <c r="AX32" s="7">
        <v>2.1502013671814892</v>
      </c>
      <c r="AY32" s="7">
        <v>2.1502013671814892</v>
      </c>
      <c r="AZ32" s="7">
        <v>2.3714873508297241</v>
      </c>
      <c r="BA32" s="7">
        <v>2.2473856333944737</v>
      </c>
      <c r="BB32" s="7">
        <v>2.2157692210125441</v>
      </c>
      <c r="BC32" s="7">
        <v>2.2479598059783203</v>
      </c>
      <c r="BD32" s="7">
        <v>2.2403295167378592</v>
      </c>
      <c r="BE32" s="7">
        <v>2.3946104298196293</v>
      </c>
      <c r="BF32" s="492">
        <f t="shared" si="60"/>
        <v>6.5509360849115073E-2</v>
      </c>
      <c r="BG32" s="492">
        <f t="shared" si="61"/>
        <v>6.8865277151915816E-2</v>
      </c>
      <c r="BH32" s="4"/>
      <c r="BI32" s="13">
        <f t="shared" si="81"/>
        <v>3.5769005627864239</v>
      </c>
      <c r="BJ32" s="13">
        <f t="shared" si="82"/>
        <v>3.4213831470131018</v>
      </c>
      <c r="BK32" s="13">
        <f t="shared" si="63"/>
        <v>3.5769005627864243</v>
      </c>
      <c r="BL32" s="13">
        <f t="shared" si="64"/>
        <v>3.4213831470131018</v>
      </c>
      <c r="BM32" s="13">
        <f t="shared" si="65"/>
        <v>3.7324179785597469</v>
      </c>
      <c r="BN32" s="13">
        <f t="shared" si="66"/>
        <v>3.7324179785597469</v>
      </c>
      <c r="BO32" s="13">
        <f t="shared" si="67"/>
        <v>3.8879353943330699</v>
      </c>
      <c r="BP32" s="13">
        <f t="shared" si="68"/>
        <v>3.5769005627864239</v>
      </c>
      <c r="BQ32" s="13">
        <f t="shared" si="69"/>
        <v>3.8879353943330699</v>
      </c>
      <c r="BR32" s="13">
        <f t="shared" si="70"/>
        <v>3.5769005627864239</v>
      </c>
      <c r="BS32" s="13">
        <f>SUM(AJ32:AK32)</f>
        <v>4.3109412724889369</v>
      </c>
      <c r="BT32" s="13">
        <f t="shared" si="72"/>
        <v>4.3109412724889369</v>
      </c>
      <c r="BU32" s="13">
        <f t="shared" si="73"/>
        <v>3.9751418671523493</v>
      </c>
      <c r="BV32" s="13">
        <f t="shared" si="74"/>
        <v>3.9751418671523493</v>
      </c>
      <c r="BW32" s="13">
        <f t="shared" si="75"/>
        <v>4.0883036363158016</v>
      </c>
      <c r="BX32" s="13">
        <f t="shared" si="76"/>
        <v>4.2047424602351331</v>
      </c>
      <c r="BY32" s="13">
        <f t="shared" si="77"/>
        <v>4.3378988178078348</v>
      </c>
      <c r="BZ32" s="13">
        <f t="shared" si="78"/>
        <v>4.3004027343629785</v>
      </c>
      <c r="CA32" s="13">
        <f t="shared" si="79"/>
        <v>4.6188729842241978</v>
      </c>
      <c r="CB32" s="13">
        <f t="shared" si="83"/>
        <v>4.4637290269908645</v>
      </c>
      <c r="CC32" s="13">
        <f t="shared" si="24"/>
        <v>4.6349399465574885</v>
      </c>
      <c r="CD32" s="492">
        <f t="shared" si="25"/>
        <v>3.4785460410293734E-3</v>
      </c>
      <c r="CE32" s="492">
        <f t="shared" si="26"/>
        <v>3.8356028901253225E-2</v>
      </c>
      <c r="CF32" s="19"/>
      <c r="CG32" s="13">
        <f t="shared" si="27"/>
        <v>9.098668973548353</v>
      </c>
    </row>
    <row r="33" spans="1:85" x14ac:dyDescent="0.45">
      <c r="A33" s="10"/>
      <c r="B33" s="10" t="s">
        <v>230</v>
      </c>
      <c r="C33" s="7" t="s">
        <v>101</v>
      </c>
      <c r="D33" s="7" t="s">
        <v>101</v>
      </c>
      <c r="E33" s="7" t="s">
        <v>101</v>
      </c>
      <c r="F33" s="7" t="s">
        <v>101</v>
      </c>
      <c r="G33" s="7" t="s">
        <v>101</v>
      </c>
      <c r="H33" s="7" t="s">
        <v>101</v>
      </c>
      <c r="I33" s="7">
        <v>0.91588111953181872</v>
      </c>
      <c r="J33" s="7">
        <v>0.85599382617069653</v>
      </c>
      <c r="K33" s="7">
        <v>0.53220592295559199</v>
      </c>
      <c r="L33" s="7">
        <v>0.38172191573302472</v>
      </c>
      <c r="M33" s="7">
        <v>0.88893989677146945</v>
      </c>
      <c r="N33" s="7">
        <v>1.9842336310158313</v>
      </c>
      <c r="O33" s="26">
        <f t="shared" si="19"/>
        <v>1.3287630605762537</v>
      </c>
      <c r="P33" s="26">
        <f t="shared" si="19"/>
        <v>1.2321347463673828</v>
      </c>
      <c r="Q33" s="199"/>
      <c r="R33" s="7" t="s">
        <v>101</v>
      </c>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v>0.22897027988295468</v>
      </c>
      <c r="AK33" s="7">
        <v>0.22897027988295468</v>
      </c>
      <c r="AL33" s="7">
        <v>0.22897027988295468</v>
      </c>
      <c r="AM33" s="7">
        <v>0.22897027988295468</v>
      </c>
      <c r="AN33" s="7">
        <v>0.21399845654267413</v>
      </c>
      <c r="AO33" s="7">
        <v>0.21399845654267413</v>
      </c>
      <c r="AP33" s="7">
        <v>0.21399845654267413</v>
      </c>
      <c r="AQ33" s="7">
        <v>0.21399845654267413</v>
      </c>
      <c r="AR33" s="868">
        <v>8.9854586125763955E-2</v>
      </c>
      <c r="AS33" s="868">
        <v>0.12691077540177917</v>
      </c>
      <c r="AT33" s="868">
        <v>0.12931064866301503</v>
      </c>
      <c r="AU33" s="868">
        <v>0.18612991276503388</v>
      </c>
      <c r="AV33" s="868">
        <v>9.4736343832149669E-2</v>
      </c>
      <c r="AW33" s="868">
        <v>9.4101873560053256E-2</v>
      </c>
      <c r="AX33" s="868">
        <v>9.6281958405740442E-2</v>
      </c>
      <c r="AY33" s="868">
        <v>9.6605134692638248E-2</v>
      </c>
      <c r="AZ33" s="868">
        <v>0.1276301732204119</v>
      </c>
      <c r="BA33" s="868">
        <v>0.1507040465116839</v>
      </c>
      <c r="BB33" s="868">
        <v>0.2323067992530608</v>
      </c>
      <c r="BC33" s="868">
        <v>0.37829887778631283</v>
      </c>
      <c r="BD33" s="868">
        <v>0.37323164852697144</v>
      </c>
      <c r="BE33" s="868">
        <v>0.43073467703775509</v>
      </c>
      <c r="BF33" s="492">
        <f t="shared" si="60"/>
        <v>1.8581493795812625</v>
      </c>
      <c r="BG33" s="492">
        <f t="shared" si="61"/>
        <v>0.15406793271077124</v>
      </c>
      <c r="BH33" s="4"/>
      <c r="BI33" s="13"/>
      <c r="BJ33" s="13"/>
      <c r="BK33" s="13"/>
      <c r="BL33" s="13"/>
      <c r="BM33" s="13"/>
      <c r="BN33" s="13"/>
      <c r="BO33" s="13"/>
      <c r="BP33" s="13"/>
      <c r="BQ33" s="13"/>
      <c r="BR33" s="13"/>
      <c r="BS33" s="13">
        <f>SUM(AJ33:AK33)</f>
        <v>0.45794055976590936</v>
      </c>
      <c r="BT33" s="13">
        <f t="shared" ref="BT33" si="84">SUM(AL33:AM33)</f>
        <v>0.45794055976590936</v>
      </c>
      <c r="BU33" s="13">
        <f t="shared" ref="BU33" si="85">SUM(AN33:AO33)</f>
        <v>0.42799691308534826</v>
      </c>
      <c r="BV33" s="13">
        <f t="shared" ref="BV33" si="86">SUM(AP33:AQ33)</f>
        <v>0.42799691308534826</v>
      </c>
      <c r="BW33" s="13">
        <f t="shared" ref="BW33" si="87">SUM(AR33:AS33)</f>
        <v>0.21676536152754311</v>
      </c>
      <c r="BX33" s="13">
        <f t="shared" ref="BX33" si="88">SUM(AT33:AU33)</f>
        <v>0.31544056142804888</v>
      </c>
      <c r="BY33" s="13">
        <f t="shared" ref="BY33" si="89">SUM(AV33:AW33)</f>
        <v>0.18883821739220291</v>
      </c>
      <c r="BZ33" s="13">
        <f t="shared" ref="BZ33" si="90">SUM(AX33:AY33)</f>
        <v>0.1928870930983787</v>
      </c>
      <c r="CA33" s="13">
        <f t="shared" ref="CA33" si="91">SUM(AZ33:BA33)</f>
        <v>0.27833421973209582</v>
      </c>
      <c r="CB33" s="13">
        <f t="shared" si="83"/>
        <v>0.61060567703937363</v>
      </c>
      <c r="CC33" s="13">
        <f t="shared" si="24"/>
        <v>0.80396632556472647</v>
      </c>
      <c r="CD33" s="492">
        <f t="shared" si="25"/>
        <v>1.8884925696113317</v>
      </c>
      <c r="CE33" s="492">
        <f t="shared" si="26"/>
        <v>0.3166702436552753</v>
      </c>
      <c r="CF33" s="19"/>
      <c r="CG33" s="13">
        <f t="shared" si="27"/>
        <v>1.4145720026041002</v>
      </c>
    </row>
    <row r="34" spans="1:85" x14ac:dyDescent="0.45">
      <c r="A34" s="29"/>
      <c r="B34" s="29" t="s">
        <v>2</v>
      </c>
      <c r="C34" s="29">
        <v>13.530015172279084</v>
      </c>
      <c r="D34" s="29">
        <v>14.152084835372374</v>
      </c>
      <c r="E34" s="29">
        <v>13.841050003825728</v>
      </c>
      <c r="F34" s="29">
        <v>15.240706745785634</v>
      </c>
      <c r="G34" s="29">
        <v>15.707258993105603</v>
      </c>
      <c r="H34" s="29">
        <v>16.329328656198893</v>
      </c>
      <c r="I34" s="29">
        <v>17.283082528722691</v>
      </c>
      <c r="J34" s="29">
        <v>14.726292276254979</v>
      </c>
      <c r="K34" s="29">
        <v>16.415250914878126</v>
      </c>
      <c r="L34" s="29">
        <v>17.052801109687859</v>
      </c>
      <c r="M34" s="29">
        <v>17.746237054648848</v>
      </c>
      <c r="N34" s="29">
        <v>18.111988211395012</v>
      </c>
      <c r="O34" s="30">
        <f t="shared" si="19"/>
        <v>4.0664049296103011E-2</v>
      </c>
      <c r="P34" s="30">
        <f t="shared" si="19"/>
        <v>2.0610068242627788E-2</v>
      </c>
      <c r="Q34" s="199"/>
      <c r="R34" s="29">
        <v>3.2658657312397787</v>
      </c>
      <c r="S34" s="29">
        <v>3.5769005627864243</v>
      </c>
      <c r="T34" s="29">
        <v>3.4213831470131013</v>
      </c>
      <c r="U34" s="29">
        <v>3.4213831470131013</v>
      </c>
      <c r="V34" s="29">
        <v>3.2658657312397787</v>
      </c>
      <c r="W34" s="29">
        <v>3.5769005627864243</v>
      </c>
      <c r="X34" s="29">
        <v>3.5769005627864243</v>
      </c>
      <c r="Y34" s="29">
        <v>3.7324179785597473</v>
      </c>
      <c r="Z34" s="29">
        <v>3.7324179785597473</v>
      </c>
      <c r="AA34" s="29">
        <v>4.0434528101063929</v>
      </c>
      <c r="AB34" s="29">
        <v>3.8879353943330699</v>
      </c>
      <c r="AC34" s="29">
        <v>3.8879353943330699</v>
      </c>
      <c r="AD34" s="29">
        <v>3.8879353943330699</v>
      </c>
      <c r="AE34" s="29">
        <v>3.8879353943330699</v>
      </c>
      <c r="AF34" s="29">
        <v>4.0434528101063929</v>
      </c>
      <c r="AG34" s="29">
        <v>4.0434528101063929</v>
      </c>
      <c r="AH34" s="29">
        <v>4.0434528101063929</v>
      </c>
      <c r="AI34" s="29">
        <v>4.1989702258797159</v>
      </c>
      <c r="AJ34" s="29">
        <v>4.3301137155928728</v>
      </c>
      <c r="AK34" s="29">
        <v>4.3259612340763391</v>
      </c>
      <c r="AL34" s="29">
        <v>4.292741381944075</v>
      </c>
      <c r="AM34" s="29">
        <v>4.3342661971094039</v>
      </c>
      <c r="AN34" s="29">
        <v>3.4507364063073624</v>
      </c>
      <c r="AO34" s="29">
        <v>3.0154165298509725</v>
      </c>
      <c r="AP34" s="29">
        <v>4.0287701031179122</v>
      </c>
      <c r="AQ34" s="29">
        <v>4.2313692369787317</v>
      </c>
      <c r="AR34" s="29">
        <v>4.2505269592237447</v>
      </c>
      <c r="AS34" s="29">
        <v>3.9022506905340504</v>
      </c>
      <c r="AT34" s="29">
        <v>3.8964812654769689</v>
      </c>
      <c r="AU34" s="29">
        <v>4.365991999643362</v>
      </c>
      <c r="AV34" s="29">
        <v>4.3149360609758345</v>
      </c>
      <c r="AW34" s="29">
        <v>4.4510231132775937</v>
      </c>
      <c r="AX34" s="29">
        <v>4.1909502880941396</v>
      </c>
      <c r="AY34" s="29">
        <v>4.0958916473402907</v>
      </c>
      <c r="AZ34" s="29">
        <v>4.2691991150496511</v>
      </c>
      <c r="BA34" s="29">
        <v>4.5021019969117795</v>
      </c>
      <c r="BB34" s="29">
        <v>4.3189328381303635</v>
      </c>
      <c r="BC34" s="29">
        <v>4.656010331733814</v>
      </c>
      <c r="BD34" s="29">
        <v>4.4091984239476236</v>
      </c>
      <c r="BE34" s="29">
        <v>4.5995501954298419</v>
      </c>
      <c r="BF34" s="612">
        <f t="shared" si="60"/>
        <v>2.1645044600257179E-2</v>
      </c>
      <c r="BG34" s="612">
        <f t="shared" si="61"/>
        <v>4.3171513998635946E-2</v>
      </c>
      <c r="BH34" s="4"/>
      <c r="BI34" s="29">
        <f t="shared" si="81"/>
        <v>7.3093185413461708</v>
      </c>
      <c r="BJ34" s="29">
        <f t="shared" si="82"/>
        <v>6.8427662940262035</v>
      </c>
      <c r="BK34" s="29">
        <f t="shared" si="63"/>
        <v>6.8427662940262026</v>
      </c>
      <c r="BL34" s="29">
        <f t="shared" si="64"/>
        <v>6.8427662940262035</v>
      </c>
      <c r="BM34" s="29">
        <f t="shared" si="65"/>
        <v>7.3093185413461716</v>
      </c>
      <c r="BN34" s="29">
        <f t="shared" si="66"/>
        <v>7.7758707886661398</v>
      </c>
      <c r="BO34" s="29">
        <f t="shared" si="67"/>
        <v>7.7758707886661398</v>
      </c>
      <c r="BP34" s="29">
        <f t="shared" si="68"/>
        <v>7.7758707886661398</v>
      </c>
      <c r="BQ34" s="29">
        <f t="shared" si="69"/>
        <v>8.0869056202127858</v>
      </c>
      <c r="BR34" s="29">
        <f t="shared" si="70"/>
        <v>8.2424230359861088</v>
      </c>
      <c r="BS34" s="29">
        <f t="shared" si="71"/>
        <v>8.6560749496692111</v>
      </c>
      <c r="BT34" s="29">
        <f t="shared" si="72"/>
        <v>8.6270075790534797</v>
      </c>
      <c r="BU34" s="29">
        <f t="shared" si="73"/>
        <v>6.466152936158335</v>
      </c>
      <c r="BV34" s="599">
        <f t="shared" si="74"/>
        <v>8.260139340096643</v>
      </c>
      <c r="BW34" s="599">
        <f t="shared" si="75"/>
        <v>8.1527776497577946</v>
      </c>
      <c r="BX34" s="599">
        <f t="shared" si="76"/>
        <v>8.262473265120331</v>
      </c>
      <c r="BY34" s="599">
        <f t="shared" si="77"/>
        <v>8.7659591742534282</v>
      </c>
      <c r="BZ34" s="599">
        <f t="shared" si="78"/>
        <v>8.2868419354344312</v>
      </c>
      <c r="CA34" s="599">
        <f t="shared" si="79"/>
        <v>8.7713011119614315</v>
      </c>
      <c r="CB34" s="599">
        <f t="shared" si="83"/>
        <v>8.9749431698641775</v>
      </c>
      <c r="CC34" s="599">
        <f t="shared" si="24"/>
        <v>9.0087486193774655</v>
      </c>
      <c r="CD34" s="545">
        <f t="shared" si="25"/>
        <v>2.707095610846455E-2</v>
      </c>
      <c r="CE34" s="545">
        <f t="shared" si="26"/>
        <v>3.7666477517985797E-3</v>
      </c>
      <c r="CF34" s="19"/>
      <c r="CG34" s="611">
        <f t="shared" si="27"/>
        <v>17.983691789241643</v>
      </c>
    </row>
    <row r="35" spans="1:85" x14ac:dyDescent="0.45">
      <c r="A35" s="37"/>
      <c r="B35" s="37"/>
      <c r="C35" s="37"/>
      <c r="D35" s="37"/>
      <c r="E35" s="37"/>
      <c r="F35" s="37"/>
      <c r="G35" s="37"/>
      <c r="H35" s="37"/>
      <c r="I35" s="628"/>
      <c r="J35" s="37"/>
      <c r="K35" s="37"/>
      <c r="L35" s="37"/>
      <c r="M35" s="37"/>
      <c r="N35" s="37"/>
      <c r="O35" s="37"/>
      <c r="P35" s="539"/>
      <c r="Q35" s="199"/>
      <c r="R35" s="544"/>
      <c r="S35" s="544"/>
      <c r="T35" s="544"/>
      <c r="U35" s="544"/>
      <c r="V35" s="544"/>
      <c r="W35" s="544"/>
      <c r="X35" s="544"/>
      <c r="Y35" s="544"/>
      <c r="Z35" s="544"/>
      <c r="AA35" s="544"/>
      <c r="AB35" s="544"/>
      <c r="AC35" s="544"/>
      <c r="AD35" s="544"/>
      <c r="AE35" s="544"/>
      <c r="AF35" s="544"/>
      <c r="AG35" s="544"/>
      <c r="AH35" s="544"/>
      <c r="AI35" s="544"/>
      <c r="AJ35" s="580"/>
      <c r="AK35" s="580"/>
      <c r="AL35" s="580"/>
      <c r="AM35" s="580"/>
      <c r="AN35" s="563"/>
      <c r="AO35" s="580"/>
      <c r="AP35" s="580"/>
      <c r="AQ35" s="580"/>
      <c r="AR35" s="580"/>
      <c r="AS35" s="580"/>
      <c r="AT35" s="580"/>
      <c r="AU35" s="580"/>
      <c r="AV35" s="580"/>
      <c r="AW35" s="580"/>
      <c r="AX35" s="580"/>
      <c r="AY35" s="580"/>
      <c r="AZ35" s="580"/>
      <c r="BA35" s="580"/>
      <c r="BB35" s="580"/>
      <c r="BC35" s="580"/>
      <c r="BD35" s="580"/>
      <c r="BE35" s="580"/>
      <c r="BF35" s="492"/>
      <c r="BG35" s="492"/>
      <c r="BH35" s="4"/>
      <c r="BI35" s="37"/>
      <c r="BJ35" s="37"/>
      <c r="BK35" s="37"/>
      <c r="BL35" s="37"/>
      <c r="BM35" s="37"/>
      <c r="BN35" s="37"/>
      <c r="BO35" s="37"/>
      <c r="BP35" s="37"/>
      <c r="BQ35" s="37"/>
      <c r="BR35" s="37"/>
      <c r="BS35" s="37"/>
      <c r="BT35" s="37"/>
      <c r="BU35" s="37"/>
      <c r="BV35" s="37"/>
      <c r="BW35" s="37"/>
      <c r="BX35" s="37"/>
      <c r="BY35" s="37"/>
      <c r="BZ35" s="37"/>
      <c r="CA35" s="37"/>
      <c r="CB35" s="37"/>
      <c r="CC35" s="37"/>
      <c r="CD35" s="492"/>
      <c r="CE35" s="492"/>
      <c r="CF35" s="19"/>
      <c r="CG35" s="13"/>
    </row>
    <row r="36" spans="1:85" x14ac:dyDescent="0.45">
      <c r="A36" s="23" t="s">
        <v>3</v>
      </c>
      <c r="B36" s="9"/>
      <c r="C36" s="656">
        <v>29.081756749611362</v>
      </c>
      <c r="D36" s="656">
        <v>4.6655224731996841</v>
      </c>
      <c r="E36" s="656">
        <v>9.4865623621726911</v>
      </c>
      <c r="F36" s="656">
        <v>16.640363487745539</v>
      </c>
      <c r="G36" s="656">
        <v>8.5534578675327531</v>
      </c>
      <c r="H36" s="656">
        <v>0.46655224731996842</v>
      </c>
      <c r="I36" s="656">
        <v>39.327434709196346</v>
      </c>
      <c r="J36" s="656">
        <v>49.201940701265357</v>
      </c>
      <c r="K36" s="656">
        <f>SUM(K37:K40)</f>
        <v>-0.10511487066493341</v>
      </c>
      <c r="L36" s="656">
        <f t="shared" ref="L36:N36" si="92">SUM(L37:L40)</f>
        <v>-16.050749004600284</v>
      </c>
      <c r="M36" s="656">
        <f t="shared" si="92"/>
        <v>14.042929538465891</v>
      </c>
      <c r="N36" s="656">
        <f t="shared" si="92"/>
        <v>16.089106645653004</v>
      </c>
      <c r="O36" s="492" t="str">
        <f t="shared" si="19"/>
        <v>N/A</v>
      </c>
      <c r="P36" s="492">
        <f t="shared" si="19"/>
        <v>0.14570870711715078</v>
      </c>
      <c r="Q36" s="199"/>
      <c r="R36" s="656">
        <v>-5.4431095520662982</v>
      </c>
      <c r="S36" s="656">
        <v>0</v>
      </c>
      <c r="T36" s="656">
        <v>-0.31103483154664557</v>
      </c>
      <c r="U36" s="656">
        <v>3.5769005627864243</v>
      </c>
      <c r="V36" s="656">
        <v>8.8644926990793991</v>
      </c>
      <c r="W36" s="656">
        <v>-2.9548308996931332</v>
      </c>
      <c r="X36" s="656">
        <v>5.1320747205196522</v>
      </c>
      <c r="Y36" s="656">
        <v>2.9548308996931332</v>
      </c>
      <c r="Z36" s="656">
        <v>1.5551741577332279</v>
      </c>
      <c r="AA36" s="656">
        <v>6.9982837097995256</v>
      </c>
      <c r="AB36" s="656">
        <v>2.4882786523731646</v>
      </c>
      <c r="AC36" s="656">
        <v>3.2658657312397787</v>
      </c>
      <c r="AD36" s="656">
        <v>-0.31103483154664557</v>
      </c>
      <c r="AE36" s="656">
        <v>3.1103483154664557</v>
      </c>
      <c r="AF36" s="656">
        <v>1.8662089892798737</v>
      </c>
      <c r="AG36" s="656">
        <v>-1.7106915735065507</v>
      </c>
      <c r="AH36" s="656">
        <v>2.0217264050531965</v>
      </c>
      <c r="AI36" s="656">
        <v>-2.0217264050531965</v>
      </c>
      <c r="AJ36" s="656">
        <f t="shared" ref="AJ36:AZ36" si="93">SUM(AJ37:AJ40)</f>
        <v>24.787984894217573</v>
      </c>
      <c r="AK36" s="656">
        <f t="shared" si="93"/>
        <v>4.0374863215252565</v>
      </c>
      <c r="AL36" s="656">
        <f t="shared" si="93"/>
        <v>7.9023599265598401</v>
      </c>
      <c r="AM36" s="656">
        <f t="shared" si="93"/>
        <v>2.5996035668936806</v>
      </c>
      <c r="AN36" s="656">
        <f t="shared" si="93"/>
        <v>2.6891803715862315</v>
      </c>
      <c r="AO36" s="656">
        <f t="shared" si="93"/>
        <v>12.43568089851931</v>
      </c>
      <c r="AP36" s="656">
        <f t="shared" si="93"/>
        <v>30.120078631875813</v>
      </c>
      <c r="AQ36" s="656">
        <f t="shared" si="93"/>
        <v>4.0794962489416866</v>
      </c>
      <c r="AR36" s="656">
        <f t="shared" si="93"/>
        <v>5.1588873910638027</v>
      </c>
      <c r="AS36" s="656">
        <f t="shared" si="93"/>
        <v>6.2988138091586006</v>
      </c>
      <c r="AT36" s="656">
        <f t="shared" si="93"/>
        <v>-8.2262954820769494</v>
      </c>
      <c r="AU36" s="656">
        <f t="shared" si="93"/>
        <v>-3.3365205888103873</v>
      </c>
      <c r="AV36" s="656">
        <f t="shared" si="93"/>
        <v>-4.1149503280105861</v>
      </c>
      <c r="AW36" s="656">
        <f t="shared" si="93"/>
        <v>-3.9710810082699761</v>
      </c>
      <c r="AX36" s="656">
        <f t="shared" si="93"/>
        <v>-7.0317321828243617</v>
      </c>
      <c r="AY36" s="656">
        <f t="shared" si="93"/>
        <v>-0.93298548549535942</v>
      </c>
      <c r="AZ36" s="656">
        <f t="shared" si="93"/>
        <v>7.112657789901494</v>
      </c>
      <c r="BA36" s="656">
        <f>SUM(BA37:BA40)</f>
        <v>6.0721007447055904</v>
      </c>
      <c r="BB36" s="656">
        <f>SUM(BB37:BB40)</f>
        <v>1.56120048112364</v>
      </c>
      <c r="BC36" s="656">
        <f>SUM(BC37:BC40)</f>
        <v>-0.70302947726483489</v>
      </c>
      <c r="BD36" s="656">
        <f>SUM(BD37:BD40)</f>
        <v>3.6501859794448301</v>
      </c>
      <c r="BE36" s="656">
        <f>SUM(BE37:BE40)</f>
        <v>14.37605095883244</v>
      </c>
      <c r="BF36" s="492">
        <f t="shared" ref="BF36:BF40" si="94">IF(ISERROR(BE36/BA36),"N/A",IF(BA36&lt;0,"N/A",IF(BE36&lt;0,"N/A",IF(BE36/BA36-1&gt;300%,"&gt;±300%",IF(BE36/BA36-1&lt;-300%,"&gt;±300%",BE36/BA36-1)))))</f>
        <v>1.3675580434608667</v>
      </c>
      <c r="BG36" s="492">
        <f t="shared" ref="BG36:BG40" si="95">IF(ISERROR(BE36/BD36),"N/A",IF(BD36&lt;0,"N/A",IF(BE36&lt;0,"N/A",IF(BE36/BD36-1&gt;300%,"&gt;±300%",IF(BE36/BD36-1&lt;-300%,"&gt;±300%",BE36/BD36-1)))))</f>
        <v>2.9384434217291431</v>
      </c>
      <c r="BH36" s="4"/>
      <c r="BI36" s="9">
        <f t="shared" ref="BI36:BJ36" si="96">SUM(BI37:BI40)</f>
        <v>10.108632025265981</v>
      </c>
      <c r="BJ36" s="9">
        <f t="shared" si="96"/>
        <v>-5.4431095520662982</v>
      </c>
      <c r="BK36" s="9">
        <f>SUM(T36:U36)</f>
        <v>3.2658657312397787</v>
      </c>
      <c r="BL36" s="9">
        <f>SUM(V36:W36)</f>
        <v>5.9096617993862655</v>
      </c>
      <c r="BM36" s="9">
        <f>SUM(X36:Y36)</f>
        <v>8.0869056202127858</v>
      </c>
      <c r="BN36" s="9">
        <f>SUM(Z36:AA36)</f>
        <v>8.5534578675327531</v>
      </c>
      <c r="BO36" s="9">
        <f>SUM(AB36:AC36)</f>
        <v>5.7541443836129433</v>
      </c>
      <c r="BP36" s="9">
        <f>SUM(AD36:AE36)</f>
        <v>2.7993134839198102</v>
      </c>
      <c r="BQ36" s="9">
        <f>SUM(AF36:AG36)</f>
        <v>0.15551741577332301</v>
      </c>
      <c r="BR36" s="9">
        <f>SUM(AH36:AI36)</f>
        <v>0</v>
      </c>
      <c r="BS36" s="9">
        <f>SUM(AJ36:AK36)</f>
        <v>28.82547121574283</v>
      </c>
      <c r="BT36" s="9">
        <f>SUM(AL36:AM36)</f>
        <v>10.50196349345352</v>
      </c>
      <c r="BU36" s="9">
        <f>SUM(AN36:AO36)</f>
        <v>15.124861270105541</v>
      </c>
      <c r="BV36" s="9">
        <f>SUM(AP36:AQ36)</f>
        <v>34.199574880817501</v>
      </c>
      <c r="BW36" s="9">
        <f>SUM(AR36:AS36)</f>
        <v>11.457701200222402</v>
      </c>
      <c r="BX36" s="9">
        <f>SUM(AT36:AU36)</f>
        <v>-11.562816070887337</v>
      </c>
      <c r="BY36" s="9">
        <f>SUM(AV36:AW36)</f>
        <v>-8.0860313362805627</v>
      </c>
      <c r="BZ36" s="9">
        <f t="shared" ref="BZ36:BZ40" si="97">SUM(AX36:AY36)</f>
        <v>-7.9647176683197216</v>
      </c>
      <c r="CA36" s="9">
        <f t="shared" ref="CA36:CA40" si="98">SUM(AZ36:BA36)</f>
        <v>13.184758534607084</v>
      </c>
      <c r="CB36" s="9">
        <f>SUM(BB36:BC36)</f>
        <v>0.85817100385880507</v>
      </c>
      <c r="CC36" s="9">
        <f t="shared" si="24"/>
        <v>18.026236938277272</v>
      </c>
      <c r="CD36" s="492">
        <f t="shared" si="25"/>
        <v>0.36720265987142464</v>
      </c>
      <c r="CE36" s="492" t="str">
        <f t="shared" si="26"/>
        <v>&gt;±300%</v>
      </c>
      <c r="CF36" s="19"/>
      <c r="CG36" s="36">
        <f t="shared" si="27"/>
        <v>18.884407942136075</v>
      </c>
    </row>
    <row r="37" spans="1:85" x14ac:dyDescent="0.45">
      <c r="A37" s="10"/>
      <c r="B37" s="10" t="s">
        <v>42</v>
      </c>
      <c r="C37" s="657">
        <v>-0.15551741577332279</v>
      </c>
      <c r="D37" s="657">
        <v>1.5551741577332279</v>
      </c>
      <c r="E37" s="657">
        <v>16.329328656198893</v>
      </c>
      <c r="F37" s="657">
        <v>14.307602251145697</v>
      </c>
      <c r="G37" s="657">
        <v>6.6872488782528805</v>
      </c>
      <c r="H37" s="657">
        <v>8.7089752833060761</v>
      </c>
      <c r="I37" s="658">
        <v>8.6350837458249945</v>
      </c>
      <c r="J37" s="658">
        <v>18.454272150850748</v>
      </c>
      <c r="K37" s="658">
        <v>10.867453951545613</v>
      </c>
      <c r="L37" s="658">
        <v>8.0574389275379108</v>
      </c>
      <c r="M37" s="658">
        <v>10.033202018127414</v>
      </c>
      <c r="N37" s="658">
        <v>5.5896254863114487</v>
      </c>
      <c r="O37" s="26">
        <f t="shared" si="19"/>
        <v>0.24520981274048959</v>
      </c>
      <c r="P37" s="26">
        <f t="shared" si="19"/>
        <v>-0.44288717836913538</v>
      </c>
      <c r="Q37" s="199"/>
      <c r="R37" s="658">
        <v>0.46655224731996842</v>
      </c>
      <c r="S37" s="658">
        <v>1.2441393261865823</v>
      </c>
      <c r="T37" s="658">
        <v>1.3996567419599051</v>
      </c>
      <c r="U37" s="658">
        <v>2.332761236599842</v>
      </c>
      <c r="V37" s="658">
        <v>5.5986269678396203</v>
      </c>
      <c r="W37" s="658">
        <v>6.8427662940262026</v>
      </c>
      <c r="X37" s="658">
        <v>4.6655224731996841</v>
      </c>
      <c r="Y37" s="658">
        <v>3.5769005627864243</v>
      </c>
      <c r="Z37" s="658">
        <v>2.4882786523731646</v>
      </c>
      <c r="AA37" s="658">
        <v>3.5769005627864243</v>
      </c>
      <c r="AB37" s="658">
        <v>0.93310449463993683</v>
      </c>
      <c r="AC37" s="658">
        <v>2.332761236599842</v>
      </c>
      <c r="AD37" s="658">
        <v>1.3996567419599051</v>
      </c>
      <c r="AE37" s="658">
        <v>2.0217264050531965</v>
      </c>
      <c r="AF37" s="658">
        <v>2.6437960681464876</v>
      </c>
      <c r="AG37" s="658">
        <v>2.177243820826519</v>
      </c>
      <c r="AH37" s="658">
        <v>2.177243820826519</v>
      </c>
      <c r="AI37" s="658">
        <v>1.5551741577332279</v>
      </c>
      <c r="AJ37" s="658">
        <v>3.3988790104749973</v>
      </c>
      <c r="AK37" s="658">
        <v>2.7463558488637418</v>
      </c>
      <c r="AL37" s="658">
        <v>1.6366872110369599</v>
      </c>
      <c r="AM37" s="658">
        <v>0.85316167544929555</v>
      </c>
      <c r="AN37" s="658">
        <v>9.6237965827787395</v>
      </c>
      <c r="AO37" s="658">
        <v>4.0782481462833253</v>
      </c>
      <c r="AP37" s="658">
        <v>3.0399817068392299</v>
      </c>
      <c r="AQ37" s="658">
        <v>1.7122457149494503</v>
      </c>
      <c r="AR37" s="658">
        <v>0.78880935237847583</v>
      </c>
      <c r="AS37" s="658">
        <v>3.5086229365223693</v>
      </c>
      <c r="AT37" s="658">
        <v>3.58093452343005</v>
      </c>
      <c r="AU37" s="658">
        <v>2.9890871392147171</v>
      </c>
      <c r="AV37" s="658">
        <v>2.1569987060416413</v>
      </c>
      <c r="AW37" s="658">
        <v>2.6277039349126827</v>
      </c>
      <c r="AX37" s="658">
        <v>3.1969630890163159</v>
      </c>
      <c r="AY37" s="658">
        <v>7.5773197567268913E-2</v>
      </c>
      <c r="AZ37" s="658">
        <v>3.9946900423841991</v>
      </c>
      <c r="BA37" s="658">
        <v>1.4566323122554696</v>
      </c>
      <c r="BB37" s="658">
        <v>2.6787978324497042</v>
      </c>
      <c r="BC37" s="658">
        <v>1.9030818310380404</v>
      </c>
      <c r="BD37" s="658">
        <v>2.0024554205765219</v>
      </c>
      <c r="BE37" s="658">
        <v>0.5408652706521706</v>
      </c>
      <c r="BF37" s="492">
        <f t="shared" si="94"/>
        <v>-0.62868785341258338</v>
      </c>
      <c r="BG37" s="492">
        <f t="shared" si="95"/>
        <v>-0.72989897048671804</v>
      </c>
      <c r="BH37" s="4"/>
      <c r="BI37" s="13">
        <f>D37-BJ37</f>
        <v>-0.15551741577332279</v>
      </c>
      <c r="BJ37" s="13">
        <f>SUM(R37:S37)</f>
        <v>1.7106915735065507</v>
      </c>
      <c r="BK37" s="13">
        <f>SUM(T37:U37)</f>
        <v>3.7324179785597469</v>
      </c>
      <c r="BL37" s="13">
        <f>SUM(V37:W37)</f>
        <v>12.441393261865823</v>
      </c>
      <c r="BM37" s="13">
        <f>SUM(X37:Y37)</f>
        <v>8.2424230359861088</v>
      </c>
      <c r="BN37" s="13">
        <f>SUM(Z37:AA37)</f>
        <v>6.0651792151595885</v>
      </c>
      <c r="BO37" s="13">
        <f>SUM(AB37:AC37)</f>
        <v>3.2658657312397787</v>
      </c>
      <c r="BP37" s="13">
        <f>SUM(AD37:AE37)</f>
        <v>3.4213831470131018</v>
      </c>
      <c r="BQ37" s="13">
        <f>SUM(AF37:AG37)</f>
        <v>4.8210398889730062</v>
      </c>
      <c r="BR37" s="13">
        <f>SUM(AH37:AI37)</f>
        <v>3.7324179785597469</v>
      </c>
      <c r="BS37" s="13">
        <f>SUM(AJ37:AK37)</f>
        <v>6.1452348593387391</v>
      </c>
      <c r="BT37" s="13">
        <f>SUM(AL37:AM37)</f>
        <v>2.4898488864862554</v>
      </c>
      <c r="BU37" s="13">
        <f>SUM(AN37:AO37)</f>
        <v>13.702044729062065</v>
      </c>
      <c r="BV37" s="13">
        <f>SUM(AP37:AQ37)</f>
        <v>4.75222742178868</v>
      </c>
      <c r="BW37" s="13">
        <f>SUM(AR37:AS37)</f>
        <v>4.2974322889008452</v>
      </c>
      <c r="BX37" s="13">
        <f>SUM(AT37:AU37)</f>
        <v>6.5700216626447672</v>
      </c>
      <c r="BY37" s="13">
        <f>SUM(AV37:AW37)</f>
        <v>4.7847026409543236</v>
      </c>
      <c r="BZ37" s="13">
        <f t="shared" si="97"/>
        <v>3.272736286583585</v>
      </c>
      <c r="CA37" s="13">
        <f t="shared" si="98"/>
        <v>5.451322354639669</v>
      </c>
      <c r="CB37" s="9">
        <f t="shared" ref="CB37:CB39" si="99">SUM(BB37:BC37)</f>
        <v>4.5818796634877446</v>
      </c>
      <c r="CC37" s="9">
        <f t="shared" si="24"/>
        <v>2.5433206912286925</v>
      </c>
      <c r="CD37" s="492">
        <f t="shared" si="25"/>
        <v>-0.53344885409976728</v>
      </c>
      <c r="CE37" s="492">
        <f t="shared" si="26"/>
        <v>-0.4449176150355928</v>
      </c>
      <c r="CF37" s="19"/>
      <c r="CG37" s="13">
        <f t="shared" si="27"/>
        <v>7.1252003547164371</v>
      </c>
    </row>
    <row r="38" spans="1:85" x14ac:dyDescent="0.45">
      <c r="A38" s="10"/>
      <c r="B38" s="10" t="s">
        <v>245</v>
      </c>
      <c r="C38" s="7" t="s">
        <v>101</v>
      </c>
      <c r="D38" s="7" t="s">
        <v>101</v>
      </c>
      <c r="E38" s="7" t="s">
        <v>101</v>
      </c>
      <c r="F38" s="7" t="s">
        <v>101</v>
      </c>
      <c r="G38" s="7" t="s">
        <v>101</v>
      </c>
      <c r="H38" s="7" t="s">
        <v>101</v>
      </c>
      <c r="I38" s="658">
        <v>0.50862492153382866</v>
      </c>
      <c r="J38" s="658">
        <v>0.71321823972813359</v>
      </c>
      <c r="K38" s="658">
        <v>0.83571368938582447</v>
      </c>
      <c r="L38" s="658">
        <v>2.8002047409371147</v>
      </c>
      <c r="M38" s="658">
        <v>4.1671133472441939</v>
      </c>
      <c r="N38" s="658">
        <v>5.8339586861418704</v>
      </c>
      <c r="O38" s="26">
        <f t="shared" si="19"/>
        <v>0.48814595101700697</v>
      </c>
      <c r="P38" s="26">
        <f t="shared" si="19"/>
        <v>0.39999999999999969</v>
      </c>
      <c r="Q38" s="199"/>
      <c r="R38" s="7" t="s">
        <v>101</v>
      </c>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658">
        <v>0.12715623038345716</v>
      </c>
      <c r="AK38" s="658">
        <v>0.12715623038345716</v>
      </c>
      <c r="AL38" s="658">
        <v>0.12715623038345716</v>
      </c>
      <c r="AM38" s="658">
        <v>0.12715623038345716</v>
      </c>
      <c r="AN38" s="658">
        <v>0.41785684469291223</v>
      </c>
      <c r="AO38" s="658">
        <v>0.20892842234645612</v>
      </c>
      <c r="AP38" s="658">
        <v>0.10446421117322806</v>
      </c>
      <c r="AQ38" s="658">
        <v>0.10446421117322806</v>
      </c>
      <c r="AR38" s="658">
        <v>0.20892842234645612</v>
      </c>
      <c r="AS38" s="658">
        <v>0.20892842234645612</v>
      </c>
      <c r="AT38" s="658">
        <v>0.20892842234645612</v>
      </c>
      <c r="AU38" s="658">
        <v>0.20892842234645612</v>
      </c>
      <c r="AV38" s="658">
        <v>0.70005118523427867</v>
      </c>
      <c r="AW38" s="658">
        <v>0.70005118523427867</v>
      </c>
      <c r="AX38" s="658">
        <v>0.70005118523427867</v>
      </c>
      <c r="AY38" s="658">
        <v>0.70005118523427867</v>
      </c>
      <c r="AZ38" s="658">
        <v>0.95843606986616459</v>
      </c>
      <c r="BA38" s="658">
        <v>0.62506700208662902</v>
      </c>
      <c r="BB38" s="658">
        <v>1.0834494702834903</v>
      </c>
      <c r="BC38" s="658">
        <v>1.5001608050079096</v>
      </c>
      <c r="BD38" s="658">
        <v>1.6589975845034983</v>
      </c>
      <c r="BE38" s="658">
        <v>1.267992937267705</v>
      </c>
      <c r="BF38" s="492">
        <f t="shared" si="94"/>
        <v>1.0285712300198688</v>
      </c>
      <c r="BG38" s="492">
        <f t="shared" si="95"/>
        <v>-0.23568729146330403</v>
      </c>
      <c r="BH38" s="4"/>
      <c r="BI38" s="7" t="s">
        <v>101</v>
      </c>
      <c r="BJ38" s="7" t="s">
        <v>101</v>
      </c>
      <c r="BK38" s="7" t="s">
        <v>101</v>
      </c>
      <c r="BL38" s="7" t="s">
        <v>101</v>
      </c>
      <c r="BM38" s="7" t="s">
        <v>101</v>
      </c>
      <c r="BN38" s="7" t="s">
        <v>101</v>
      </c>
      <c r="BO38" s="7" t="s">
        <v>101</v>
      </c>
      <c r="BP38" s="7" t="s">
        <v>101</v>
      </c>
      <c r="BQ38" s="7" t="s">
        <v>101</v>
      </c>
      <c r="BR38" s="7" t="s">
        <v>101</v>
      </c>
      <c r="BS38" s="13">
        <f t="shared" ref="BS38:BT38" si="100">SUM(AL38:AM38)</f>
        <v>0.25431246076691433</v>
      </c>
      <c r="BT38" s="13">
        <f t="shared" si="100"/>
        <v>0.54501307507636942</v>
      </c>
      <c r="BU38" s="13">
        <f>SUM(AN38:AO38)</f>
        <v>0.62678526703936832</v>
      </c>
      <c r="BV38" s="13">
        <f>SUM(AP38:AQ38)</f>
        <v>0.20892842234645612</v>
      </c>
      <c r="BW38" s="13">
        <f>SUM(AR38:AS38)</f>
        <v>0.41785684469291223</v>
      </c>
      <c r="BX38" s="13">
        <f>SUM(AT38:AU38)</f>
        <v>0.41785684469291223</v>
      </c>
      <c r="BY38" s="13">
        <f>SUM(AV38:AW38)</f>
        <v>1.4001023704685573</v>
      </c>
      <c r="BZ38" s="13">
        <f t="shared" si="97"/>
        <v>1.4001023704685573</v>
      </c>
      <c r="CA38" s="13">
        <f t="shared" si="98"/>
        <v>1.5835030719527936</v>
      </c>
      <c r="CB38" s="9">
        <f t="shared" ref="CB38" si="101">SUM(BB38:BC38)</f>
        <v>2.5836102752913996</v>
      </c>
      <c r="CC38" s="9">
        <f t="shared" si="24"/>
        <v>2.9269905217712031</v>
      </c>
      <c r="CD38" s="492">
        <f t="shared" si="25"/>
        <v>0.84842743510538687</v>
      </c>
      <c r="CE38" s="492">
        <f t="shared" si="26"/>
        <v>0.13290713764523732</v>
      </c>
      <c r="CF38" s="19"/>
      <c r="CG38" s="13">
        <f t="shared" si="27"/>
        <v>5.5106007970626028</v>
      </c>
    </row>
    <row r="39" spans="1:85" x14ac:dyDescent="0.45">
      <c r="A39" s="10"/>
      <c r="B39" s="10" t="s">
        <v>43</v>
      </c>
      <c r="C39" s="657">
        <v>28.148652254971427</v>
      </c>
      <c r="D39" s="657">
        <v>6.6872488782528805</v>
      </c>
      <c r="E39" s="657">
        <v>-7.4648359571194947</v>
      </c>
      <c r="F39" s="657">
        <v>-0.31103483154664557</v>
      </c>
      <c r="G39" s="657">
        <v>3.2658657312397787</v>
      </c>
      <c r="H39" s="657">
        <v>-7.6203533728928168</v>
      </c>
      <c r="I39" s="658">
        <v>30.81246635281806</v>
      </c>
      <c r="J39" s="658">
        <v>15.777114884316763</v>
      </c>
      <c r="K39" s="658">
        <v>-7.4974900297784712</v>
      </c>
      <c r="L39" s="658">
        <v>-17.344524766770526</v>
      </c>
      <c r="M39" s="658">
        <v>-0.60836515115982548</v>
      </c>
      <c r="N39" s="658">
        <v>4.6655224731996841</v>
      </c>
      <c r="O39" s="26" t="str">
        <f t="shared" si="19"/>
        <v>N/A</v>
      </c>
      <c r="P39" s="26" t="str">
        <f t="shared" si="19"/>
        <v>N/A</v>
      </c>
      <c r="Q39" s="199"/>
      <c r="R39" s="658">
        <v>-2.9548308996931332</v>
      </c>
      <c r="S39" s="658">
        <v>-0.93310449463993683</v>
      </c>
      <c r="T39" s="658">
        <v>-1.5551741577332279</v>
      </c>
      <c r="U39" s="658">
        <v>1.3996567419599051</v>
      </c>
      <c r="V39" s="658">
        <v>3.4213831470131013</v>
      </c>
      <c r="W39" s="658">
        <v>-10.730701688359273</v>
      </c>
      <c r="X39" s="658">
        <v>-0.77758707886661393</v>
      </c>
      <c r="Y39" s="658">
        <v>-0.46655224731996842</v>
      </c>
      <c r="Z39" s="658">
        <v>-2.6437960681464876</v>
      </c>
      <c r="AA39" s="658">
        <v>3.5769005627864243</v>
      </c>
      <c r="AB39" s="658">
        <v>1.8662089892798737</v>
      </c>
      <c r="AC39" s="658">
        <v>0.93310449463993683</v>
      </c>
      <c r="AD39" s="658">
        <v>-1.2441393261865823</v>
      </c>
      <c r="AE39" s="658">
        <v>1.7106915735065507</v>
      </c>
      <c r="AF39" s="658">
        <v>-0.46655224731996842</v>
      </c>
      <c r="AG39" s="658">
        <v>-3.8879353943330699</v>
      </c>
      <c r="AH39" s="658">
        <v>0.15551741577332279</v>
      </c>
      <c r="AI39" s="658">
        <v>-3.5769005627864243</v>
      </c>
      <c r="AJ39" s="658">
        <v>21.377454546302822</v>
      </c>
      <c r="AK39" s="658">
        <v>1.5642756844787988</v>
      </c>
      <c r="AL39" s="658">
        <v>6.4389137434472721</v>
      </c>
      <c r="AM39" s="658">
        <v>1.4318223785891673</v>
      </c>
      <c r="AN39" s="658">
        <v>-6.7166555042378473</v>
      </c>
      <c r="AO39" s="658">
        <v>3.8517099569903928</v>
      </c>
      <c r="AP39" s="658">
        <v>16.352171778923562</v>
      </c>
      <c r="AQ39" s="658">
        <v>2.2898886526406579</v>
      </c>
      <c r="AR39" s="658">
        <v>3.1222195010130327</v>
      </c>
      <c r="AS39" s="658">
        <v>1.0568879658757526</v>
      </c>
      <c r="AT39" s="658">
        <v>-6.636590765873505</v>
      </c>
      <c r="AU39" s="658">
        <v>-5.0400067307937491</v>
      </c>
      <c r="AV39" s="658">
        <v>-5.1762335983557506</v>
      </c>
      <c r="AW39" s="658">
        <v>-3.4746263880706905</v>
      </c>
      <c r="AX39" s="658">
        <v>-6.758388096199341</v>
      </c>
      <c r="AY39" s="658">
        <v>-1.9352766841447444</v>
      </c>
      <c r="AZ39" s="658">
        <v>1.2544122903547388</v>
      </c>
      <c r="BA39" s="658">
        <v>4.8276695964074259</v>
      </c>
      <c r="BB39" s="658">
        <v>-3.071397641236254</v>
      </c>
      <c r="BC39" s="658">
        <v>-3.6190493966857358</v>
      </c>
      <c r="BD39" s="658">
        <v>0.34247461178187633</v>
      </c>
      <c r="BE39" s="658">
        <v>13.81160903294915</v>
      </c>
      <c r="BF39" s="492">
        <f t="shared" si="94"/>
        <v>1.8609267384883261</v>
      </c>
      <c r="BG39" s="492" t="str">
        <f t="shared" si="95"/>
        <v>&gt;±300%</v>
      </c>
      <c r="BH39" s="4"/>
      <c r="BI39" s="13">
        <f>D39-BJ39</f>
        <v>10.57518427258595</v>
      </c>
      <c r="BJ39" s="13">
        <f>SUM(R39:S39)</f>
        <v>-3.8879353943330699</v>
      </c>
      <c r="BK39" s="13">
        <f>SUM(T39:U39)</f>
        <v>-0.15551741577332279</v>
      </c>
      <c r="BL39" s="13">
        <f>SUM(V39:W39)</f>
        <v>-7.3093185413461725</v>
      </c>
      <c r="BM39" s="13">
        <f>SUM(X39:Y39)</f>
        <v>-1.2441393261865823</v>
      </c>
      <c r="BN39" s="13">
        <f>SUM(Z39:AA39)</f>
        <v>0.93310449463993672</v>
      </c>
      <c r="BO39" s="13">
        <f>SUM(AB39:AC39)</f>
        <v>2.7993134839198106</v>
      </c>
      <c r="BP39" s="13">
        <f>SUM(AD39:AE39)</f>
        <v>0.46655224731996836</v>
      </c>
      <c r="BQ39" s="13">
        <f>SUM(AF39:AG39)</f>
        <v>-4.354487641653038</v>
      </c>
      <c r="BR39" s="13">
        <f>SUM(AH39:AI39)</f>
        <v>-3.4213831470131018</v>
      </c>
      <c r="BS39" s="13">
        <f>SUM(AJ39:AK39)</f>
        <v>22.941730230781619</v>
      </c>
      <c r="BT39" s="13">
        <f>SUM(AL39:AM39)</f>
        <v>7.8707361220364396</v>
      </c>
      <c r="BU39" s="13">
        <f>SUM(AN39:AO39)</f>
        <v>-2.8649455472474545</v>
      </c>
      <c r="BV39" s="13">
        <f>SUM(AP39:AQ39)</f>
        <v>18.642060431564222</v>
      </c>
      <c r="BW39" s="13">
        <f>SUM(AR39:AS39)</f>
        <v>4.1791074668887855</v>
      </c>
      <c r="BX39" s="13">
        <f>SUM(AT39:AU39)</f>
        <v>-11.676597496667254</v>
      </c>
      <c r="BY39" s="13">
        <f>SUM(AV39:AW39)</f>
        <v>-8.6508599864264415</v>
      </c>
      <c r="BZ39" s="13">
        <f t="shared" si="97"/>
        <v>-8.6936647803440863</v>
      </c>
      <c r="CA39" s="13">
        <f t="shared" si="98"/>
        <v>6.0820818867621647</v>
      </c>
      <c r="CB39" s="9">
        <f t="shared" si="99"/>
        <v>-6.6904470379219898</v>
      </c>
      <c r="CC39" s="9">
        <f t="shared" si="24"/>
        <v>14.154083644731026</v>
      </c>
      <c r="CD39" s="492">
        <f t="shared" si="25"/>
        <v>1.3271774218525101</v>
      </c>
      <c r="CE39" s="492" t="str">
        <f t="shared" si="26"/>
        <v>N/A</v>
      </c>
      <c r="CF39" s="19"/>
      <c r="CG39" s="13">
        <f t="shared" si="27"/>
        <v>7.4636366068090361</v>
      </c>
    </row>
    <row r="40" spans="1:85" x14ac:dyDescent="0.45">
      <c r="A40" s="10"/>
      <c r="B40" s="10" t="s">
        <v>37</v>
      </c>
      <c r="C40" s="657">
        <v>1.0886219104132595</v>
      </c>
      <c r="D40" s="657">
        <v>-3.5769005627864243</v>
      </c>
      <c r="E40" s="657">
        <v>0.62206966309329115</v>
      </c>
      <c r="F40" s="657">
        <v>2.6437960681464876</v>
      </c>
      <c r="G40" s="657">
        <v>-1.3996567419599051</v>
      </c>
      <c r="H40" s="657">
        <v>-0.62206966309329115</v>
      </c>
      <c r="I40" s="658">
        <v>-0.62874031098053484</v>
      </c>
      <c r="J40" s="658">
        <v>14.257335426369707</v>
      </c>
      <c r="K40" s="658">
        <v>-4.3107924818179004</v>
      </c>
      <c r="L40" s="658">
        <v>-9.5638679063047825</v>
      </c>
      <c r="M40" s="658">
        <v>0.45097932425410781</v>
      </c>
      <c r="N40" s="658">
        <v>0</v>
      </c>
      <c r="O40" s="26" t="str">
        <f t="shared" si="19"/>
        <v>N/A</v>
      </c>
      <c r="P40" s="26">
        <f t="shared" si="19"/>
        <v>-1</v>
      </c>
      <c r="Q40" s="199"/>
      <c r="R40" s="658">
        <v>-2.9548308996931332</v>
      </c>
      <c r="S40" s="658">
        <v>-0.31103483154664557</v>
      </c>
      <c r="T40" s="658">
        <v>-0.15551741577332279</v>
      </c>
      <c r="U40" s="658">
        <v>-0.15551741577332279</v>
      </c>
      <c r="V40" s="658">
        <v>-0.15551741577332279</v>
      </c>
      <c r="W40" s="658">
        <v>0.93310449463993683</v>
      </c>
      <c r="X40" s="658">
        <v>1.2441393261865823</v>
      </c>
      <c r="Y40" s="658">
        <v>-0.15551741577332279</v>
      </c>
      <c r="Z40" s="658">
        <v>1.7106915735065507</v>
      </c>
      <c r="AA40" s="658">
        <v>-0.15551741577332279</v>
      </c>
      <c r="AB40" s="658">
        <v>-0.31103483154664557</v>
      </c>
      <c r="AC40" s="658">
        <v>0</v>
      </c>
      <c r="AD40" s="658">
        <v>-0.46655224731996842</v>
      </c>
      <c r="AE40" s="658">
        <v>-0.62206966309329115</v>
      </c>
      <c r="AF40" s="658">
        <v>-0.31103483154664557</v>
      </c>
      <c r="AG40" s="658">
        <v>0</v>
      </c>
      <c r="AH40" s="658">
        <v>-0.31103483154664557</v>
      </c>
      <c r="AI40" s="658">
        <v>0</v>
      </c>
      <c r="AJ40" s="658">
        <v>-0.11550489294370506</v>
      </c>
      <c r="AK40" s="658">
        <v>-0.40030144220074193</v>
      </c>
      <c r="AL40" s="658">
        <v>-0.30039725830784891</v>
      </c>
      <c r="AM40" s="658">
        <v>0.18746328247176094</v>
      </c>
      <c r="AN40" s="658">
        <v>-0.63581755164757225</v>
      </c>
      <c r="AO40" s="658">
        <v>4.2967943728991358</v>
      </c>
      <c r="AP40" s="658">
        <v>10.623460934939793</v>
      </c>
      <c r="AQ40" s="658">
        <v>-2.7102329821649028E-2</v>
      </c>
      <c r="AR40" s="658">
        <v>1.0389301153258386</v>
      </c>
      <c r="AS40" s="658">
        <v>1.5243744844140228</v>
      </c>
      <c r="AT40" s="658">
        <v>-5.3795676619799497</v>
      </c>
      <c r="AU40" s="658">
        <v>-1.4945294195778116</v>
      </c>
      <c r="AV40" s="658">
        <v>-1.7957666209307559</v>
      </c>
      <c r="AW40" s="658">
        <v>-3.8242097403462472</v>
      </c>
      <c r="AX40" s="658">
        <v>-4.1703583608756158</v>
      </c>
      <c r="AY40" s="658">
        <v>0.22646681584783729</v>
      </c>
      <c r="AZ40" s="658">
        <v>0.90511938729639108</v>
      </c>
      <c r="BA40" s="658">
        <v>-0.83726816604393406</v>
      </c>
      <c r="BB40" s="658">
        <v>0.87035081962669969</v>
      </c>
      <c r="BC40" s="658">
        <v>-0.4872227166250489</v>
      </c>
      <c r="BD40" s="658">
        <v>-0.35374163741706666</v>
      </c>
      <c r="BE40" s="658">
        <v>-1.2444162820365858</v>
      </c>
      <c r="BF40" s="492" t="str">
        <f t="shared" si="94"/>
        <v>N/A</v>
      </c>
      <c r="BG40" s="492" t="str">
        <f t="shared" si="95"/>
        <v>N/A</v>
      </c>
      <c r="BH40" s="4"/>
      <c r="BI40" s="13">
        <f>D40-BJ40</f>
        <v>-0.31103483154664557</v>
      </c>
      <c r="BJ40" s="13">
        <f>SUM(R40:S40)</f>
        <v>-3.2658657312397787</v>
      </c>
      <c r="BK40" s="13">
        <f>SUM(T40:U40)</f>
        <v>-0.31103483154664557</v>
      </c>
      <c r="BL40" s="13">
        <f>SUM(V40:W40)</f>
        <v>0.77758707886661405</v>
      </c>
      <c r="BM40" s="13">
        <f>SUM(X40:Y40)</f>
        <v>1.0886219104132595</v>
      </c>
      <c r="BN40" s="13">
        <f>SUM(Z40:AA40)</f>
        <v>1.5551741577332279</v>
      </c>
      <c r="BO40" s="13">
        <f>SUM(AB40:AC40)</f>
        <v>-0.31103483154664557</v>
      </c>
      <c r="BP40" s="13">
        <f>SUM(AD40:AE40)</f>
        <v>-1.0886219104132595</v>
      </c>
      <c r="BQ40" s="13">
        <f>SUM(AF40:AG40)</f>
        <v>-0.31103483154664557</v>
      </c>
      <c r="BR40" s="13">
        <f>SUM(AH40:AI40)</f>
        <v>-0.31103483154664557</v>
      </c>
      <c r="BS40" s="13">
        <f>SUM(AJ40:AK40)</f>
        <v>-0.51580633514444696</v>
      </c>
      <c r="BT40" s="13">
        <f>SUM(AL40:AM40)</f>
        <v>-0.11293397583608797</v>
      </c>
      <c r="BU40" s="13">
        <f>SUM(AN40:AO40)</f>
        <v>3.6609768212515634</v>
      </c>
      <c r="BV40" s="13">
        <f>SUM(AP40:AQ40)</f>
        <v>10.596358605118144</v>
      </c>
      <c r="BW40" s="13">
        <f>SUM(AR40:AS40)</f>
        <v>2.5633045997398614</v>
      </c>
      <c r="BX40" s="13">
        <f>SUM(AT40:AU40)</f>
        <v>-6.8740970815577613</v>
      </c>
      <c r="BY40" s="13">
        <f>SUM(AV40:AW40)</f>
        <v>-5.6199763612770033</v>
      </c>
      <c r="BZ40" s="13">
        <f t="shared" si="97"/>
        <v>-3.9438915450277787</v>
      </c>
      <c r="CA40" s="13">
        <f t="shared" si="98"/>
        <v>6.7851221252457017E-2</v>
      </c>
      <c r="CB40" s="9">
        <f>SUM(BB40:BC40)</f>
        <v>0.38312810300165079</v>
      </c>
      <c r="CC40" s="9">
        <f t="shared" si="24"/>
        <v>-1.5981579194536524</v>
      </c>
      <c r="CD40" s="492" t="str">
        <f t="shared" si="25"/>
        <v>N/A</v>
      </c>
      <c r="CE40" s="492" t="str">
        <f t="shared" si="26"/>
        <v>N/A</v>
      </c>
      <c r="CF40" s="19"/>
      <c r="CG40" s="13">
        <f t="shared" si="27"/>
        <v>-1.2150298164520017</v>
      </c>
    </row>
    <row r="41" spans="1:85" x14ac:dyDescent="0.45">
      <c r="A41" s="23"/>
      <c r="B41" s="4"/>
      <c r="C41" s="9"/>
      <c r="D41" s="9"/>
      <c r="E41" s="9"/>
      <c r="F41" s="9"/>
      <c r="G41" s="9"/>
      <c r="H41" s="9"/>
      <c r="I41" s="627"/>
      <c r="J41" s="9"/>
      <c r="K41" s="9"/>
      <c r="L41" s="9"/>
      <c r="M41" s="9"/>
      <c r="N41" s="9"/>
      <c r="O41" s="9"/>
      <c r="P41" s="492"/>
      <c r="Q41" s="199"/>
      <c r="R41" s="9"/>
      <c r="S41" s="9"/>
      <c r="T41" s="9"/>
      <c r="U41" s="9"/>
      <c r="V41" s="9"/>
      <c r="W41" s="9"/>
      <c r="X41" s="9"/>
      <c r="Y41" s="9"/>
      <c r="Z41" s="9"/>
      <c r="AA41" s="9"/>
      <c r="AB41" s="9"/>
      <c r="AC41" s="9"/>
      <c r="AD41" s="9"/>
      <c r="AE41" s="9"/>
      <c r="AF41" s="9"/>
      <c r="AG41" s="9"/>
      <c r="AH41" s="9"/>
      <c r="AI41" s="9"/>
      <c r="AJ41" s="563"/>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492"/>
      <c r="BG41" s="492"/>
      <c r="BH41" s="4"/>
      <c r="BI41" s="4"/>
      <c r="BJ41" s="13"/>
      <c r="BK41" s="13"/>
      <c r="BL41" s="13"/>
      <c r="BM41" s="13"/>
      <c r="BN41" s="13"/>
      <c r="BO41" s="13"/>
      <c r="BP41" s="13"/>
      <c r="BQ41" s="13"/>
      <c r="BR41" s="13"/>
      <c r="BS41" s="13"/>
      <c r="BT41" s="13"/>
      <c r="BU41" s="13"/>
      <c r="BV41" s="13"/>
      <c r="BW41" s="13"/>
      <c r="BX41" s="13"/>
      <c r="BY41" s="13"/>
      <c r="BZ41" s="13"/>
      <c r="CA41" s="13"/>
      <c r="CB41" s="13"/>
      <c r="CC41" s="13"/>
      <c r="CD41" s="492"/>
      <c r="CE41" s="492"/>
      <c r="CF41" s="19"/>
      <c r="CG41" s="13">
        <f t="shared" si="27"/>
        <v>0</v>
      </c>
    </row>
    <row r="42" spans="1:85" x14ac:dyDescent="0.45">
      <c r="A42" s="33" t="s">
        <v>26</v>
      </c>
      <c r="B42" s="34"/>
      <c r="C42" s="560">
        <v>267.64547254588854</v>
      </c>
      <c r="D42" s="560">
        <v>251.62717872123628</v>
      </c>
      <c r="E42" s="560">
        <v>257.07028827330259</v>
      </c>
      <c r="F42" s="560">
        <v>262.20236299382225</v>
      </c>
      <c r="G42" s="560">
        <v>246.80613883226329</v>
      </c>
      <c r="H42" s="560">
        <v>230.63232759183771</v>
      </c>
      <c r="I42" s="582">
        <v>260.61451475752125</v>
      </c>
      <c r="J42" s="560">
        <f>SUM(J21,J25,J27,J36)</f>
        <v>242.25414877025389</v>
      </c>
      <c r="K42" s="560">
        <f>SUM(K21,K25,K27,K36)</f>
        <v>216.86334274370637</v>
      </c>
      <c r="L42" s="560">
        <f>SUM(L21,L25,L27,L36)</f>
        <v>201.15562371229248</v>
      </c>
      <c r="M42" s="560">
        <f t="shared" ref="M42" si="102">SUM(M21,M25,M27,M36)</f>
        <v>245.45949104419793</v>
      </c>
      <c r="N42" s="560">
        <f>SUM(N21,N25,N27,N36)</f>
        <v>252.48593481526385</v>
      </c>
      <c r="O42" s="561">
        <f t="shared" si="19"/>
        <v>0.22024672496987741</v>
      </c>
      <c r="P42" s="561">
        <f t="shared" si="19"/>
        <v>2.8625675630528757E-2</v>
      </c>
      <c r="Q42" s="199"/>
      <c r="R42" s="582">
        <v>53.809025857569686</v>
      </c>
      <c r="S42" s="582">
        <v>60.0297224885026</v>
      </c>
      <c r="T42" s="582">
        <v>62.206966309329118</v>
      </c>
      <c r="U42" s="582">
        <v>64.228692714382319</v>
      </c>
      <c r="V42" s="582">
        <v>71.071459008408524</v>
      </c>
      <c r="W42" s="582">
        <v>58.630065746542691</v>
      </c>
      <c r="X42" s="582">
        <v>65.472832040568903</v>
      </c>
      <c r="Y42" s="582">
        <v>65.472832040568903</v>
      </c>
      <c r="Z42" s="582">
        <v>61.584896646235826</v>
      </c>
      <c r="AA42" s="582">
        <v>69.82731968222194</v>
      </c>
      <c r="AB42" s="582">
        <v>62.673518556649086</v>
      </c>
      <c r="AC42" s="582">
        <v>62.051448893555794</v>
      </c>
      <c r="AD42" s="582">
        <v>56.919374173036147</v>
      </c>
      <c r="AE42" s="582">
        <v>65.317314624795571</v>
      </c>
      <c r="AF42" s="582">
        <v>60.496274735822567</v>
      </c>
      <c r="AG42" s="582">
        <v>56.919374173036147</v>
      </c>
      <c r="AH42" s="582">
        <v>57.541443836129432</v>
      </c>
      <c r="AI42" s="582">
        <v>55.830752262622887</v>
      </c>
      <c r="AJ42" s="34">
        <f t="shared" ref="AJ42:AZ42" si="103">SUM(AJ21,AJ25,AJ27,AJ36)</f>
        <v>85.822210131010905</v>
      </c>
      <c r="AK42" s="34">
        <f t="shared" si="103"/>
        <v>60.184892748365719</v>
      </c>
      <c r="AL42" s="34">
        <f>SUM(AL21,AL25,AL27,AL36)</f>
        <v>61.145677652495536</v>
      </c>
      <c r="AM42" s="34">
        <f t="shared" si="103"/>
        <v>53.461656389441245</v>
      </c>
      <c r="AN42" s="34">
        <f t="shared" si="103"/>
        <v>53.687895918106619</v>
      </c>
      <c r="AO42" s="34">
        <f t="shared" si="103"/>
        <v>46.64145672246913</v>
      </c>
      <c r="AP42" s="34">
        <f t="shared" si="103"/>
        <v>83.49066511644854</v>
      </c>
      <c r="AQ42" s="34">
        <f t="shared" si="103"/>
        <v>58.556626462887259</v>
      </c>
      <c r="AR42" s="34">
        <f t="shared" si="103"/>
        <v>56.635937919569102</v>
      </c>
      <c r="AS42" s="34">
        <f t="shared" si="103"/>
        <v>64.813313324426204</v>
      </c>
      <c r="AT42" s="34">
        <f t="shared" si="103"/>
        <v>46.100485714122343</v>
      </c>
      <c r="AU42" s="34">
        <f t="shared" si="103"/>
        <v>49.313605785588678</v>
      </c>
      <c r="AV42" s="34">
        <f t="shared" si="103"/>
        <v>50.043910945862955</v>
      </c>
      <c r="AW42" s="34">
        <f t="shared" si="103"/>
        <v>51.957557837397204</v>
      </c>
      <c r="AX42" s="34">
        <f t="shared" si="103"/>
        <v>46.294544796296442</v>
      </c>
      <c r="AY42" s="34">
        <f t="shared" si="103"/>
        <v>52.859955647056033</v>
      </c>
      <c r="AZ42" s="34">
        <f t="shared" si="103"/>
        <v>66.439825356978417</v>
      </c>
      <c r="BA42" s="34">
        <f>SUM(BA21,BA25,BA27,BA36)</f>
        <v>66.888987288746435</v>
      </c>
      <c r="BB42" s="34">
        <f>SUM(BB21,BB25,BB27,BB36)</f>
        <v>54.141431830777492</v>
      </c>
      <c r="BC42" s="34">
        <f>SUM(BC21,BC25,BC27,BC36)</f>
        <v>57.998584839818776</v>
      </c>
      <c r="BD42" s="34">
        <f>SUM(BD21,BD25,BD27,BD36)</f>
        <v>63.786611292003123</v>
      </c>
      <c r="BE42" s="34">
        <f>SUM(BE21,BE25,BE27,BE36)</f>
        <v>75.310498211673206</v>
      </c>
      <c r="BF42" s="561">
        <f>IF(ISERROR(BE42/BA42),"N/A",IF(BA42&lt;0,"N/A",IF(BE42&lt;0,"N/A",IF(BE42/BA42-1&gt;300%,"&gt;±300%",IF(BE42/BA42-1&lt;-300%,"&gt;±300%",BE42/BA42-1)))))</f>
        <v>0.12590280200495174</v>
      </c>
      <c r="BG42" s="561">
        <f>IF(ISERROR(BE42/BD42),"N/A",IF(BD42&lt;0,"N/A",IF(BE42&lt;0,"N/A",IF(BE42/BD42-1&gt;300%,"&gt;±300%",IF(BE42/BD42-1&lt;-300%,"&gt;±300%",BE42/BD42-1)))))</f>
        <v>0.18066309976737749</v>
      </c>
      <c r="BH42" s="4"/>
      <c r="BI42" s="34">
        <f t="shared" ref="BI42:BJ42" si="104">SUM(BI21,BI25,BI27,BI36)</f>
        <v>137.47739554361735</v>
      </c>
      <c r="BJ42" s="34">
        <f t="shared" si="104"/>
        <v>114.14978317761893</v>
      </c>
      <c r="BK42" s="34">
        <f>SUM(T42:U42)</f>
        <v>126.43565902371144</v>
      </c>
      <c r="BL42" s="34">
        <f>SUM(V42:W42)</f>
        <v>129.70152475495121</v>
      </c>
      <c r="BM42" s="34">
        <f>SUM(X42:Y42)</f>
        <v>130.94566408113781</v>
      </c>
      <c r="BN42" s="34">
        <f>SUM(Z42:AA42)</f>
        <v>131.41221632845776</v>
      </c>
      <c r="BO42" s="34">
        <f>SUM(AB42:AC42)</f>
        <v>124.72496745020487</v>
      </c>
      <c r="BP42" s="34">
        <f>SUM(AD42:AE42)</f>
        <v>122.23668879783172</v>
      </c>
      <c r="BQ42" s="34">
        <f>SUM(AF42:AG42)</f>
        <v>117.41564890885871</v>
      </c>
      <c r="BR42" s="34">
        <f>SUM(AH42:AI42)</f>
        <v>113.37219609875231</v>
      </c>
      <c r="BS42" s="34">
        <f>SUM(AJ42:AK42)</f>
        <v>146.00710287937662</v>
      </c>
      <c r="BT42" s="34">
        <f>SUM(AL42:AM42)</f>
        <v>114.60733404193678</v>
      </c>
      <c r="BU42" s="34">
        <f>SUM(AN42:AO42)</f>
        <v>100.32935264057575</v>
      </c>
      <c r="BV42" s="34">
        <f>SUM(AP42:AQ42)</f>
        <v>142.04729157933579</v>
      </c>
      <c r="BW42" s="34">
        <f>SUM(AR42:AS42)</f>
        <v>121.44925124399531</v>
      </c>
      <c r="BX42" s="34">
        <f>SUM(AT42:AU42)</f>
        <v>95.41409149971102</v>
      </c>
      <c r="BY42" s="34">
        <f>SUM(AV42:AW42)</f>
        <v>102.00146878326015</v>
      </c>
      <c r="BZ42" s="34">
        <f>SUM(AX42:AY42)</f>
        <v>99.154500443352475</v>
      </c>
      <c r="CA42" s="34">
        <f>SUM(AZ42:BA42)</f>
        <v>133.32881264572484</v>
      </c>
      <c r="CB42" s="34">
        <f>BB42+BC42</f>
        <v>112.14001667059627</v>
      </c>
      <c r="CC42" s="34">
        <f t="shared" si="24"/>
        <v>139.09710950367634</v>
      </c>
      <c r="CD42" s="561">
        <f t="shared" si="25"/>
        <v>4.3263693296952566E-2</v>
      </c>
      <c r="CE42" s="561">
        <f t="shared" si="26"/>
        <v>0.24038780832594941</v>
      </c>
      <c r="CF42" s="19"/>
      <c r="CG42" s="645">
        <f t="shared" si="27"/>
        <v>251.23712617427259</v>
      </c>
    </row>
    <row r="43" spans="1:85" x14ac:dyDescent="0.45">
      <c r="A43" s="3"/>
      <c r="B43" s="6"/>
      <c r="C43" s="546"/>
      <c r="D43" s="546"/>
      <c r="E43" s="546"/>
      <c r="F43" s="546"/>
      <c r="G43" s="6"/>
      <c r="H43" s="6"/>
      <c r="I43" s="629"/>
      <c r="J43" s="6"/>
      <c r="K43" s="6"/>
      <c r="L43" s="6"/>
      <c r="M43" s="6"/>
      <c r="N43" s="6"/>
      <c r="O43" s="546"/>
      <c r="P43" s="492"/>
      <c r="Q43" s="199"/>
      <c r="R43" s="546"/>
      <c r="S43" s="546"/>
      <c r="T43" s="546"/>
      <c r="U43" s="546"/>
      <c r="V43" s="546"/>
      <c r="W43" s="546"/>
      <c r="X43" s="546"/>
      <c r="Y43" s="546"/>
      <c r="Z43" s="546"/>
      <c r="AA43" s="546"/>
      <c r="AB43" s="546"/>
      <c r="AC43" s="546"/>
      <c r="AD43" s="546"/>
      <c r="AE43" s="546"/>
      <c r="AF43" s="546"/>
      <c r="AG43" s="546"/>
      <c r="AH43" s="546"/>
      <c r="AI43" s="546"/>
      <c r="AJ43" s="563"/>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492"/>
      <c r="BG43" s="492"/>
      <c r="BH43" s="4"/>
      <c r="BI43" s="39"/>
      <c r="BW43" s="613"/>
      <c r="BX43" s="613"/>
      <c r="BY43" s="613"/>
      <c r="BZ43" s="613"/>
      <c r="CA43" s="613"/>
      <c r="CB43" s="613"/>
      <c r="CC43" s="613"/>
      <c r="CD43" s="614"/>
      <c r="CE43" s="614"/>
      <c r="CF43" s="19"/>
      <c r="CG43" s="646"/>
    </row>
    <row r="44" spans="1:85" x14ac:dyDescent="0.45">
      <c r="A44" s="41" t="s">
        <v>7</v>
      </c>
      <c r="B44" s="42"/>
      <c r="C44" s="847">
        <v>-23.327612365998419</v>
      </c>
      <c r="D44" s="847">
        <v>-25.193821355278292</v>
      </c>
      <c r="E44" s="847">
        <v>-11.041736519905918</v>
      </c>
      <c r="F44" s="847">
        <v>-15.085189330012311</v>
      </c>
      <c r="G44" s="847">
        <v>4.354487641653038</v>
      </c>
      <c r="H44" s="847">
        <v>20.994851129398576</v>
      </c>
      <c r="I44" s="847">
        <f>I18-I42</f>
        <v>-5.9939226437724926</v>
      </c>
      <c r="J44" s="847">
        <f>J18-J42</f>
        <v>-27.63301492351809</v>
      </c>
      <c r="K44" s="848">
        <f>K18-K42</f>
        <v>41.582653210198202</v>
      </c>
      <c r="L44" s="847">
        <f>L18-L42</f>
        <v>26.738760375810472</v>
      </c>
      <c r="M44" s="847">
        <f t="shared" ref="M44:N44" si="105">M18-M42</f>
        <v>-22.749378352294372</v>
      </c>
      <c r="N44" s="847">
        <f t="shared" si="105"/>
        <v>-31.9896889646933</v>
      </c>
      <c r="O44" s="849" t="str">
        <f t="shared" si="19"/>
        <v>N/A</v>
      </c>
      <c r="P44" s="849" t="str">
        <f t="shared" si="19"/>
        <v>N/A</v>
      </c>
      <c r="Q44" s="199"/>
      <c r="R44" s="842">
        <v>6.8427662940262026</v>
      </c>
      <c r="S44" s="842">
        <v>-2.332761236599842</v>
      </c>
      <c r="T44" s="842">
        <v>-4.354487641653038</v>
      </c>
      <c r="U44" s="842">
        <v>-1.3996567419599051</v>
      </c>
      <c r="V44" s="842">
        <v>-5.7541443836129433</v>
      </c>
      <c r="W44" s="842">
        <v>1.8662089892798737</v>
      </c>
      <c r="X44" s="842">
        <v>-8.7089752833060761</v>
      </c>
      <c r="Y44" s="842">
        <v>2.7993134839198102</v>
      </c>
      <c r="Z44" s="842">
        <v>1.5551741577332279</v>
      </c>
      <c r="AA44" s="842">
        <v>-11.197253935679241</v>
      </c>
      <c r="AB44" s="842">
        <v>-6.9982837097995256</v>
      </c>
      <c r="AC44" s="842">
        <v>3.8879353943330699</v>
      </c>
      <c r="AD44" s="842">
        <v>6.6872488782528805</v>
      </c>
      <c r="AE44" s="842">
        <v>0.62206966309329115</v>
      </c>
      <c r="AF44" s="842">
        <v>-5.7541443836129433</v>
      </c>
      <c r="AG44" s="842">
        <v>9.9531146094926584</v>
      </c>
      <c r="AH44" s="842">
        <v>9.1755275306260451</v>
      </c>
      <c r="AI44" s="842">
        <v>7.7758707886661398</v>
      </c>
      <c r="AJ44" s="842">
        <f>AJ18-AJ42</f>
        <v>-28.080118960225981</v>
      </c>
      <c r="AK44" s="842">
        <f t="shared" ref="AK44:AZ44" si="106">AK18-AK42</f>
        <v>7.5499865913446698</v>
      </c>
      <c r="AL44" s="842">
        <f t="shared" si="106"/>
        <v>1.4139553041683826</v>
      </c>
      <c r="AM44" s="842">
        <f t="shared" si="106"/>
        <v>13.122332257148287</v>
      </c>
      <c r="AN44" s="842">
        <f t="shared" si="106"/>
        <v>-1.0089778778725673</v>
      </c>
      <c r="AO44" s="842">
        <f t="shared" si="106"/>
        <v>-5.4720434094964219</v>
      </c>
      <c r="AP44" s="842">
        <f t="shared" si="106"/>
        <v>-24.732178177094951</v>
      </c>
      <c r="AQ44" s="842">
        <f t="shared" si="106"/>
        <v>3.457689091288195</v>
      </c>
      <c r="AR44" s="842">
        <f t="shared" si="106"/>
        <v>4.5269737170115434</v>
      </c>
      <c r="AS44" s="842">
        <f t="shared" si="106"/>
        <v>0.84634313712986398</v>
      </c>
      <c r="AT44" s="842">
        <f t="shared" si="106"/>
        <v>17.35359296444075</v>
      </c>
      <c r="AU44" s="842">
        <f t="shared" si="106"/>
        <v>18.856904886194101</v>
      </c>
      <c r="AV44" s="842">
        <f t="shared" si="106"/>
        <v>4.4062139275785128</v>
      </c>
      <c r="AW44" s="842">
        <f t="shared" si="106"/>
        <v>9.8819178658102302</v>
      </c>
      <c r="AX44" s="842">
        <f t="shared" si="106"/>
        <v>9.9035726540766333</v>
      </c>
      <c r="AY44" s="842">
        <f t="shared" si="106"/>
        <v>2.5386808240171987</v>
      </c>
      <c r="AZ44" s="842">
        <f t="shared" si="106"/>
        <v>-15.880674291106551</v>
      </c>
      <c r="BA44" s="842">
        <f>BA18-BA42</f>
        <v>-8.4944414853245647</v>
      </c>
      <c r="BB44" s="842">
        <f>BB18-BB42</f>
        <v>2.1888145619297461</v>
      </c>
      <c r="BC44" s="842">
        <f>BC18-BC42</f>
        <v>-0.55233121833717291</v>
      </c>
      <c r="BD44" s="842">
        <f>BD18-BD42</f>
        <v>-13.708983878725505</v>
      </c>
      <c r="BE44" s="842">
        <f>BE18-BE42</f>
        <v>-14.420142138017496</v>
      </c>
      <c r="BF44" s="547" t="str">
        <f>IF(ISERROR(BE44/BA44),"N/A",IF(BA44&lt;0,"N/A",IF(BE44&lt;0,"N/A",IF(BE44/BA44-1&gt;300%,"&gt;±300%",IF(BE44/BA44-1&lt;-300%,"&gt;±300%",BE44/BA44-1)))))</f>
        <v>N/A</v>
      </c>
      <c r="BG44" s="547" t="str">
        <f>IF(ISERROR(BE44/BD44),"N/A",IF(BD44&lt;0,"N/A",IF(BE44&lt;0,"N/A",IF(BE44/BD44-1&gt;300%,"&gt;±300%",IF(BE44/BD44-1&lt;-300%,"&gt;±300%",BE44/BD44-1)))))</f>
        <v>N/A</v>
      </c>
      <c r="BH44" s="4"/>
      <c r="BI44" s="43">
        <f>BI18-BI42</f>
        <v>-29.392791581158008</v>
      </c>
      <c r="BJ44" s="43">
        <f t="shared" ref="BJ44:BY44" si="107">BJ18-BJ42</f>
        <v>4.1989702258797195</v>
      </c>
      <c r="BK44" s="43">
        <f t="shared" si="107"/>
        <v>-5.7541443836129389</v>
      </c>
      <c r="BL44" s="43">
        <f t="shared" si="107"/>
        <v>-3.5769005627864061</v>
      </c>
      <c r="BM44" s="43">
        <f t="shared" si="107"/>
        <v>-5.9096617993862708</v>
      </c>
      <c r="BN44" s="43">
        <f t="shared" si="107"/>
        <v>-9.6420797779460088</v>
      </c>
      <c r="BO44" s="43">
        <f t="shared" si="107"/>
        <v>-2.4882786523731397</v>
      </c>
      <c r="BP44" s="43">
        <f t="shared" si="107"/>
        <v>7.3093185413461725</v>
      </c>
      <c r="BQ44" s="43">
        <f t="shared" si="107"/>
        <v>4.1989702258797195</v>
      </c>
      <c r="BR44" s="43">
        <f t="shared" si="107"/>
        <v>16.951398319292196</v>
      </c>
      <c r="BS44" s="43">
        <f t="shared" si="107"/>
        <v>-20.530132368881311</v>
      </c>
      <c r="BT44" s="43">
        <f t="shared" si="107"/>
        <v>14.536287561316669</v>
      </c>
      <c r="BU44" s="43">
        <f t="shared" si="107"/>
        <v>-6.4810212873689892</v>
      </c>
      <c r="BV44" s="43">
        <f t="shared" si="107"/>
        <v>-21.274489085806749</v>
      </c>
      <c r="BW44" s="43">
        <f t="shared" si="107"/>
        <v>5.3733168541414074</v>
      </c>
      <c r="BX44" s="43">
        <f t="shared" si="107"/>
        <v>36.210497850634852</v>
      </c>
      <c r="BY44" s="43">
        <f t="shared" si="107"/>
        <v>14.288131793388743</v>
      </c>
      <c r="BZ44" s="43">
        <f>SUM(AX44:AY44)</f>
        <v>12.442253478093832</v>
      </c>
      <c r="CA44" s="43">
        <f>SUM(AZ44:BA44)</f>
        <v>-24.375115776431116</v>
      </c>
      <c r="CB44" s="43">
        <f>BB44+BC44</f>
        <v>1.6364833435925732</v>
      </c>
      <c r="CC44" s="43">
        <f t="shared" si="24"/>
        <v>-28.129126016743001</v>
      </c>
      <c r="CD44" s="547" t="str">
        <f t="shared" si="25"/>
        <v>N/A</v>
      </c>
      <c r="CE44" s="547" t="str">
        <f t="shared" si="26"/>
        <v>N/A</v>
      </c>
      <c r="CF44" s="19"/>
      <c r="CG44" s="46">
        <f t="shared" si="27"/>
        <v>-26.492642673150428</v>
      </c>
    </row>
    <row r="45" spans="1:85" s="717" customFormat="1" x14ac:dyDescent="0.45">
      <c r="A45" s="295"/>
      <c r="B45" s="98"/>
      <c r="C45" s="98"/>
      <c r="D45" s="98"/>
      <c r="E45" s="98"/>
      <c r="F45" s="98"/>
      <c r="G45" s="98"/>
      <c r="H45" s="98"/>
      <c r="I45" s="718"/>
      <c r="J45" s="98"/>
      <c r="K45" s="98"/>
      <c r="L45" s="98"/>
      <c r="M45" s="98"/>
      <c r="N45" s="98"/>
      <c r="O45" s="98"/>
      <c r="P45" s="744"/>
      <c r="Q45" s="199"/>
      <c r="R45" s="843"/>
      <c r="S45" s="843"/>
      <c r="T45" s="843"/>
      <c r="U45" s="843"/>
      <c r="V45" s="843"/>
      <c r="W45" s="843"/>
      <c r="X45" s="843"/>
      <c r="Y45" s="843"/>
      <c r="Z45" s="843"/>
      <c r="AA45" s="844"/>
      <c r="AB45" s="844"/>
      <c r="AC45" s="844"/>
      <c r="AD45" s="844"/>
      <c r="AE45" s="844"/>
      <c r="AF45" s="844"/>
      <c r="AG45" s="844"/>
      <c r="AH45" s="844"/>
      <c r="AI45" s="844"/>
      <c r="AJ45" s="844"/>
      <c r="AK45" s="844"/>
      <c r="AL45" s="844"/>
      <c r="AM45" s="844"/>
      <c r="AN45" s="845"/>
      <c r="AO45" s="844"/>
      <c r="AP45" s="844"/>
      <c r="AQ45" s="844"/>
      <c r="AR45" s="844"/>
      <c r="AS45" s="844"/>
      <c r="AT45" s="844"/>
      <c r="AU45" s="844"/>
      <c r="AV45" s="846"/>
      <c r="AW45" s="844"/>
      <c r="AX45" s="844"/>
      <c r="AY45" s="846"/>
      <c r="AZ45" s="846"/>
      <c r="BA45" s="846"/>
      <c r="BB45" s="846"/>
      <c r="BC45" s="846"/>
      <c r="BD45" s="846"/>
      <c r="BE45" s="846"/>
      <c r="BF45" s="716"/>
      <c r="BG45" s="716"/>
      <c r="BH45" s="4"/>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295"/>
      <c r="CE45" s="295"/>
      <c r="CF45" s="198"/>
      <c r="CG45" s="199"/>
    </row>
    <row r="46" spans="1:85" x14ac:dyDescent="0.45">
      <c r="A46" s="41" t="s">
        <v>38</v>
      </c>
      <c r="B46" s="660">
        <v>4140</v>
      </c>
      <c r="C46" s="43">
        <v>105.44080789431285</v>
      </c>
      <c r="D46" s="43">
        <v>80.246986539034566</v>
      </c>
      <c r="E46" s="43">
        <v>69.205250019128641</v>
      </c>
      <c r="F46" s="43">
        <v>54.120060689116336</v>
      </c>
      <c r="G46" s="43">
        <v>58.474548330769373</v>
      </c>
      <c r="H46" s="43">
        <v>79.469399460167949</v>
      </c>
      <c r="I46" s="630">
        <v>107.53379087075314</v>
      </c>
      <c r="J46" s="43">
        <v>79.900775947235047</v>
      </c>
      <c r="K46" s="43">
        <v>121.48342915743325</v>
      </c>
      <c r="L46" s="43">
        <v>148.22218953324369</v>
      </c>
      <c r="M46" s="43">
        <v>125.47281118094932</v>
      </c>
      <c r="N46" s="43">
        <v>93.483122216256021</v>
      </c>
      <c r="O46" s="547">
        <f t="shared" si="19"/>
        <v>-0.1534815969453216</v>
      </c>
      <c r="P46" s="547">
        <f t="shared" si="19"/>
        <v>-0.25495315410252262</v>
      </c>
      <c r="Q46" s="199"/>
      <c r="R46" s="43"/>
      <c r="S46" s="43"/>
      <c r="T46" s="43"/>
      <c r="U46" s="43"/>
      <c r="V46" s="43"/>
      <c r="W46" s="43"/>
      <c r="X46" s="43"/>
      <c r="Y46" s="43"/>
      <c r="Z46" s="43"/>
      <c r="AA46" s="754"/>
      <c r="AB46" s="754"/>
      <c r="AC46" s="754"/>
      <c r="AD46" s="754"/>
      <c r="AE46" s="754"/>
      <c r="AF46" s="754"/>
      <c r="AG46" s="754"/>
      <c r="AH46" s="754"/>
      <c r="AI46" s="754"/>
      <c r="AJ46" s="754"/>
      <c r="AK46" s="754"/>
      <c r="AL46" s="754"/>
      <c r="AM46" s="754"/>
      <c r="AN46" s="755"/>
      <c r="AO46" s="754"/>
      <c r="AP46" s="754"/>
      <c r="AQ46" s="754"/>
      <c r="AR46" s="754"/>
      <c r="AS46" s="754"/>
      <c r="AT46" s="754"/>
      <c r="AU46" s="754"/>
      <c r="AV46" s="754"/>
      <c r="AW46" s="754"/>
      <c r="AX46" s="754"/>
      <c r="AY46" s="754"/>
      <c r="AZ46" s="754"/>
      <c r="BA46" s="754"/>
      <c r="BB46" s="754"/>
      <c r="BC46" s="754"/>
      <c r="BD46" s="754"/>
      <c r="BE46" s="754"/>
      <c r="BF46" s="44"/>
      <c r="BG46" s="44"/>
      <c r="BH46" s="4"/>
      <c r="BI46" s="46"/>
      <c r="BJ46" s="46"/>
      <c r="BK46" s="46"/>
      <c r="BL46" s="46"/>
      <c r="BM46" s="46"/>
      <c r="BN46" s="46"/>
      <c r="BO46" s="46"/>
      <c r="BP46" s="46"/>
      <c r="BQ46" s="46"/>
      <c r="BR46" s="46"/>
      <c r="BS46" s="46"/>
      <c r="BT46" s="46"/>
      <c r="BU46" s="46"/>
      <c r="BV46" s="46"/>
      <c r="BW46" s="46"/>
      <c r="BX46" s="46"/>
      <c r="BY46" s="46"/>
      <c r="BZ46" s="46"/>
      <c r="CA46" s="46"/>
      <c r="CB46" s="46"/>
      <c r="CC46" s="46"/>
      <c r="CD46" s="548"/>
      <c r="CE46" s="548"/>
      <c r="CF46" s="19"/>
      <c r="CG46" s="46"/>
    </row>
    <row r="47" spans="1:85" x14ac:dyDescent="0.45">
      <c r="A47" s="675" t="s">
        <v>117</v>
      </c>
      <c r="B47" s="36"/>
      <c r="C47" s="9"/>
      <c r="D47" s="9"/>
      <c r="E47" s="9"/>
      <c r="F47" s="9"/>
      <c r="G47" s="9"/>
      <c r="H47" s="838">
        <v>3650</v>
      </c>
      <c r="I47" s="9"/>
      <c r="J47" s="9"/>
      <c r="K47" s="9"/>
      <c r="L47" s="9"/>
      <c r="M47" s="9"/>
      <c r="N47" s="9"/>
      <c r="O47" s="492"/>
      <c r="P47" s="9"/>
      <c r="Q47" s="9"/>
      <c r="R47" s="9"/>
      <c r="S47" s="838"/>
      <c r="T47" s="838"/>
      <c r="U47" s="838"/>
      <c r="V47" s="838"/>
      <c r="W47" s="838"/>
      <c r="X47" s="838"/>
      <c r="Y47" s="838"/>
      <c r="Z47" s="838"/>
      <c r="AA47" s="756"/>
      <c r="AB47" s="756"/>
      <c r="AC47" s="756"/>
      <c r="AD47" s="756"/>
      <c r="AE47" s="756"/>
      <c r="AF47" s="756"/>
      <c r="AG47" s="756"/>
      <c r="AH47" s="756"/>
      <c r="AI47" s="756"/>
      <c r="AJ47" s="757"/>
      <c r="AK47" s="757"/>
      <c r="AL47" s="757"/>
      <c r="AM47" s="757"/>
      <c r="AN47" s="758"/>
      <c r="AO47" s="756"/>
      <c r="AP47" s="756"/>
      <c r="AQ47" s="757"/>
      <c r="AR47" s="756"/>
      <c r="AS47" s="756"/>
      <c r="AT47" s="756"/>
      <c r="AU47" s="757"/>
      <c r="AV47" s="756"/>
      <c r="AW47" s="756"/>
      <c r="AX47" s="756"/>
      <c r="AY47" s="757"/>
      <c r="AZ47" s="756"/>
      <c r="BA47" s="756"/>
      <c r="BB47" s="756"/>
      <c r="BC47" s="756"/>
      <c r="BD47" s="756"/>
      <c r="BE47" s="756"/>
      <c r="BF47" s="235"/>
      <c r="BG47" s="235"/>
      <c r="BH47" s="295"/>
      <c r="BI47" s="675"/>
      <c r="BJ47" s="550"/>
      <c r="BK47" s="288"/>
      <c r="BL47" s="550"/>
      <c r="BM47" s="288"/>
      <c r="BN47" s="550"/>
      <c r="BO47" s="288"/>
      <c r="BP47" s="550"/>
      <c r="BQ47" s="288"/>
      <c r="BR47" s="550"/>
      <c r="BS47" s="288"/>
      <c r="BT47" s="550"/>
      <c r="BU47" s="288"/>
      <c r="BV47" s="550"/>
      <c r="BW47" s="550"/>
      <c r="BX47" s="550"/>
      <c r="BY47" s="550"/>
      <c r="BZ47" s="550"/>
      <c r="CA47" s="550"/>
      <c r="CB47" s="550"/>
      <c r="CC47" s="550"/>
      <c r="CD47" s="675"/>
      <c r="CE47" s="675"/>
      <c r="CF47" s="675"/>
      <c r="CG47" s="288"/>
    </row>
    <row r="48" spans="1:85" s="863" customFormat="1" x14ac:dyDescent="0.45">
      <c r="A48" s="855"/>
      <c r="B48" s="855"/>
      <c r="C48" s="856"/>
      <c r="D48" s="857"/>
      <c r="E48" s="857"/>
      <c r="F48" s="857"/>
      <c r="G48" s="857"/>
      <c r="H48" s="857"/>
      <c r="I48" s="858"/>
      <c r="J48" s="858"/>
      <c r="K48" s="858"/>
      <c r="L48" s="858"/>
      <c r="M48" s="859"/>
      <c r="N48" s="859"/>
      <c r="O48" s="857"/>
      <c r="P48" s="857"/>
      <c r="Q48" s="857"/>
      <c r="R48" s="857"/>
      <c r="S48" s="857"/>
      <c r="T48" s="857"/>
      <c r="U48" s="857"/>
      <c r="V48" s="857"/>
      <c r="W48" s="857"/>
      <c r="X48" s="857"/>
      <c r="Y48" s="857"/>
      <c r="Z48" s="857"/>
      <c r="AA48" s="860"/>
      <c r="AB48" s="860"/>
      <c r="AC48" s="860"/>
      <c r="AD48" s="860"/>
      <c r="AE48" s="860"/>
      <c r="AF48" s="860"/>
      <c r="AG48" s="860"/>
      <c r="AH48" s="860"/>
      <c r="AI48" s="860"/>
      <c r="AJ48" s="861"/>
      <c r="AK48" s="861"/>
      <c r="AL48" s="861"/>
      <c r="AM48" s="861"/>
      <c r="AN48" s="861"/>
      <c r="AO48" s="860"/>
      <c r="AP48" s="860"/>
      <c r="AQ48" s="861"/>
      <c r="AR48" s="860"/>
      <c r="AS48" s="860"/>
      <c r="AT48" s="860"/>
      <c r="AU48" s="860"/>
      <c r="AV48" s="861"/>
      <c r="AW48" s="860"/>
      <c r="AX48" s="860"/>
      <c r="AY48" s="860"/>
      <c r="AZ48" s="860"/>
      <c r="BA48" s="860"/>
      <c r="BB48" s="860"/>
      <c r="BC48" s="860"/>
      <c r="BD48" s="860"/>
      <c r="BE48" s="860"/>
      <c r="BF48" s="862"/>
      <c r="BG48" s="862"/>
      <c r="BH48" s="855"/>
      <c r="BI48" s="855"/>
      <c r="BJ48" s="855"/>
      <c r="BK48" s="855"/>
      <c r="BL48" s="855"/>
      <c r="BM48" s="855"/>
      <c r="BN48" s="855"/>
      <c r="BO48" s="855"/>
      <c r="BP48" s="855"/>
      <c r="BQ48" s="855"/>
      <c r="BR48" s="855"/>
      <c r="BS48" s="855"/>
      <c r="BT48" s="855"/>
      <c r="BU48" s="855"/>
      <c r="BV48" s="855"/>
      <c r="BW48" s="855"/>
      <c r="BX48" s="855"/>
      <c r="BY48" s="855"/>
      <c r="BZ48" s="855"/>
      <c r="CA48" s="855"/>
      <c r="CB48" s="855"/>
      <c r="CC48" s="855"/>
      <c r="CD48" s="855"/>
      <c r="CE48" s="855"/>
      <c r="CF48" s="855"/>
      <c r="CG48" s="855"/>
    </row>
    <row r="49" spans="1:85" s="863" customFormat="1" x14ac:dyDescent="0.45">
      <c r="A49" s="855"/>
      <c r="B49" s="855"/>
      <c r="C49" s="857"/>
      <c r="D49" s="857"/>
      <c r="E49" s="857"/>
      <c r="F49" s="857"/>
      <c r="G49" s="857"/>
      <c r="H49" s="857"/>
      <c r="I49" s="864"/>
      <c r="J49" s="857"/>
      <c r="K49" s="857"/>
      <c r="L49" s="857"/>
      <c r="M49" s="865"/>
      <c r="N49" s="865"/>
      <c r="O49" s="857"/>
      <c r="P49" s="857"/>
      <c r="Q49" s="857"/>
      <c r="R49" s="857"/>
      <c r="S49" s="857"/>
      <c r="T49" s="857"/>
      <c r="U49" s="857"/>
      <c r="V49" s="857"/>
      <c r="W49" s="857"/>
      <c r="X49" s="857"/>
      <c r="Y49" s="857"/>
      <c r="Z49" s="857"/>
      <c r="AA49" s="860"/>
      <c r="AB49" s="860"/>
      <c r="AC49" s="860"/>
      <c r="AD49" s="860"/>
      <c r="AE49" s="860"/>
      <c r="AF49" s="860"/>
      <c r="AG49" s="860"/>
      <c r="AH49" s="860"/>
      <c r="AI49" s="860"/>
      <c r="AJ49" s="861"/>
      <c r="AK49" s="861"/>
      <c r="AL49" s="861"/>
      <c r="AM49" s="861"/>
      <c r="AN49" s="866"/>
      <c r="AO49" s="860"/>
      <c r="AP49" s="860"/>
      <c r="AQ49" s="860"/>
      <c r="AR49" s="860"/>
      <c r="AS49" s="860"/>
      <c r="AT49" s="860"/>
      <c r="AU49" s="860"/>
      <c r="AV49" s="860"/>
      <c r="AW49" s="860"/>
      <c r="AX49" s="860"/>
      <c r="AY49" s="860"/>
      <c r="AZ49" s="860"/>
      <c r="BA49" s="860"/>
      <c r="BB49" s="860"/>
      <c r="BC49" s="860"/>
      <c r="BD49" s="860"/>
      <c r="BE49" s="860"/>
      <c r="BF49" s="862"/>
      <c r="BG49" s="862"/>
      <c r="BH49" s="855"/>
      <c r="BI49" s="855"/>
      <c r="BJ49" s="855"/>
      <c r="BK49" s="855"/>
      <c r="BL49" s="855"/>
      <c r="BM49" s="855"/>
      <c r="BN49" s="855"/>
      <c r="BO49" s="855"/>
      <c r="BP49" s="855"/>
      <c r="BQ49" s="855"/>
      <c r="BR49" s="855"/>
      <c r="BS49" s="855"/>
      <c r="BT49" s="855"/>
      <c r="BU49" s="855"/>
      <c r="BV49" s="855"/>
      <c r="BW49" s="855"/>
      <c r="BX49" s="855"/>
      <c r="BY49" s="855"/>
      <c r="BZ49" s="855"/>
      <c r="CA49" s="855"/>
      <c r="CB49" s="855"/>
      <c r="CC49" s="855"/>
      <c r="CD49" s="855"/>
      <c r="CE49" s="855"/>
      <c r="CF49" s="855"/>
      <c r="CG49" s="855"/>
    </row>
    <row r="50" spans="1:85" s="863" customFormat="1" x14ac:dyDescent="0.45">
      <c r="A50" s="855"/>
      <c r="B50" s="855"/>
      <c r="C50" s="857"/>
      <c r="D50" s="857"/>
      <c r="E50" s="857"/>
      <c r="F50" s="857"/>
      <c r="G50" s="857"/>
      <c r="H50" s="857"/>
      <c r="I50" s="864"/>
      <c r="J50" s="857"/>
      <c r="K50" s="857"/>
      <c r="L50" s="857"/>
      <c r="M50" s="857"/>
      <c r="N50" s="857"/>
      <c r="O50" s="857"/>
      <c r="P50" s="857"/>
      <c r="Q50" s="857"/>
      <c r="R50" s="857"/>
      <c r="S50" s="857"/>
      <c r="T50" s="857"/>
      <c r="U50" s="857"/>
      <c r="V50" s="857"/>
      <c r="W50" s="857"/>
      <c r="X50" s="857"/>
      <c r="Y50" s="857"/>
      <c r="Z50" s="857"/>
      <c r="AA50" s="860"/>
      <c r="AB50" s="860"/>
      <c r="AC50" s="860"/>
      <c r="AD50" s="860"/>
      <c r="AE50" s="860"/>
      <c r="AF50" s="860"/>
      <c r="AG50" s="860"/>
      <c r="AH50" s="860"/>
      <c r="AI50" s="860"/>
      <c r="AJ50" s="861"/>
      <c r="AK50" s="861"/>
      <c r="AL50" s="861"/>
      <c r="AM50" s="861"/>
      <c r="AN50" s="866"/>
      <c r="AO50" s="860"/>
      <c r="AP50" s="860"/>
      <c r="AQ50" s="860"/>
      <c r="AR50" s="860"/>
      <c r="AS50" s="860"/>
      <c r="AT50" s="860"/>
      <c r="AU50" s="860"/>
      <c r="AV50" s="860"/>
      <c r="AW50" s="860"/>
      <c r="AX50" s="860"/>
      <c r="AY50" s="860"/>
      <c r="AZ50" s="860"/>
      <c r="BA50" s="860"/>
      <c r="BB50" s="860"/>
      <c r="BC50" s="860"/>
      <c r="BD50" s="860"/>
      <c r="BE50" s="860"/>
      <c r="BF50" s="862"/>
      <c r="BG50" s="862"/>
      <c r="BH50" s="855"/>
      <c r="BI50" s="855"/>
      <c r="BJ50" s="855"/>
      <c r="BK50" s="855"/>
      <c r="BL50" s="855"/>
      <c r="BM50" s="855"/>
      <c r="BN50" s="855"/>
      <c r="BO50" s="855"/>
      <c r="BP50" s="855"/>
      <c r="BQ50" s="855"/>
      <c r="BR50" s="855"/>
      <c r="BS50" s="855"/>
      <c r="BT50" s="855"/>
      <c r="BU50" s="855"/>
      <c r="BV50" s="855"/>
      <c r="BW50" s="855"/>
      <c r="BX50" s="855"/>
      <c r="BY50" s="855"/>
      <c r="BZ50" s="855"/>
      <c r="CA50" s="855"/>
      <c r="CB50" s="855"/>
      <c r="CC50" s="855"/>
      <c r="CD50" s="855"/>
      <c r="CE50" s="855"/>
      <c r="CF50" s="855"/>
      <c r="CG50" s="855"/>
    </row>
    <row r="51" spans="1:85" s="863" customFormat="1" x14ac:dyDescent="0.45">
      <c r="A51" s="855"/>
      <c r="B51" s="855"/>
      <c r="C51" s="857"/>
      <c r="D51" s="857"/>
      <c r="E51" s="857"/>
      <c r="F51" s="857"/>
      <c r="G51" s="857"/>
      <c r="H51" s="857"/>
      <c r="I51" s="864"/>
      <c r="J51" s="857"/>
      <c r="K51" s="857"/>
      <c r="L51" s="857"/>
      <c r="M51" s="857"/>
      <c r="N51" s="857"/>
      <c r="O51" s="857"/>
      <c r="P51" s="857"/>
      <c r="Q51" s="857"/>
      <c r="R51" s="857"/>
      <c r="S51" s="857"/>
      <c r="T51" s="857"/>
      <c r="U51" s="857"/>
      <c r="V51" s="857"/>
      <c r="W51" s="857"/>
      <c r="X51" s="857"/>
      <c r="Y51" s="857"/>
      <c r="Z51" s="857"/>
      <c r="AA51" s="860"/>
      <c r="AB51" s="860"/>
      <c r="AC51" s="860"/>
      <c r="AD51" s="860"/>
      <c r="AE51" s="860"/>
      <c r="AF51" s="860"/>
      <c r="AG51" s="860"/>
      <c r="AH51" s="860"/>
      <c r="AI51" s="860"/>
      <c r="AJ51" s="861"/>
      <c r="AK51" s="861"/>
      <c r="AL51" s="861"/>
      <c r="AM51" s="861"/>
      <c r="AN51" s="866"/>
      <c r="AO51" s="860"/>
      <c r="AP51" s="860"/>
      <c r="AQ51" s="860"/>
      <c r="AR51" s="860"/>
      <c r="AS51" s="860"/>
      <c r="AT51" s="860"/>
      <c r="AU51" s="860"/>
      <c r="AV51" s="860"/>
      <c r="AW51" s="860"/>
      <c r="AX51" s="860"/>
      <c r="AY51" s="860"/>
      <c r="AZ51" s="860"/>
      <c r="BA51" s="860"/>
      <c r="BB51" s="860"/>
      <c r="BC51" s="860"/>
      <c r="BD51" s="860"/>
      <c r="BE51" s="860"/>
      <c r="BF51" s="862"/>
      <c r="BG51" s="862"/>
      <c r="BH51" s="855"/>
      <c r="BI51" s="855"/>
      <c r="BJ51" s="855"/>
      <c r="BK51" s="855"/>
      <c r="BL51" s="855"/>
      <c r="BM51" s="855"/>
      <c r="BN51" s="855"/>
      <c r="BO51" s="855"/>
      <c r="BP51" s="855"/>
      <c r="BQ51" s="855"/>
      <c r="BR51" s="855"/>
      <c r="BS51" s="855"/>
      <c r="BT51" s="855"/>
      <c r="BU51" s="855"/>
      <c r="BV51" s="855"/>
      <c r="BW51" s="855"/>
      <c r="BX51" s="855"/>
      <c r="BY51" s="855"/>
      <c r="BZ51" s="855"/>
      <c r="CA51" s="855"/>
      <c r="CB51" s="855"/>
      <c r="CC51" s="855"/>
      <c r="CD51" s="855"/>
      <c r="CE51" s="855"/>
      <c r="CF51" s="855"/>
      <c r="CG51" s="855"/>
    </row>
    <row r="52" spans="1:85" s="863" customFormat="1" x14ac:dyDescent="0.45">
      <c r="A52" s="855"/>
      <c r="B52" s="855"/>
      <c r="C52" s="857"/>
      <c r="D52" s="857"/>
      <c r="E52" s="857"/>
      <c r="F52" s="857"/>
      <c r="G52" s="857"/>
      <c r="H52" s="857"/>
      <c r="I52" s="864"/>
      <c r="J52" s="857"/>
      <c r="K52" s="857"/>
      <c r="L52" s="857"/>
      <c r="M52" s="857"/>
      <c r="N52" s="857"/>
      <c r="O52" s="857"/>
      <c r="P52" s="857"/>
      <c r="Q52" s="857"/>
      <c r="R52" s="857"/>
      <c r="S52" s="857"/>
      <c r="T52" s="857"/>
      <c r="U52" s="857"/>
      <c r="V52" s="857"/>
      <c r="W52" s="857"/>
      <c r="X52" s="857"/>
      <c r="Y52" s="857"/>
      <c r="Z52" s="857"/>
      <c r="AA52" s="860"/>
      <c r="AB52" s="860"/>
      <c r="AC52" s="860"/>
      <c r="AD52" s="860"/>
      <c r="AE52" s="860"/>
      <c r="AF52" s="860"/>
      <c r="AG52" s="860"/>
      <c r="AH52" s="860"/>
      <c r="AI52" s="860"/>
      <c r="AJ52" s="861"/>
      <c r="AK52" s="861"/>
      <c r="AL52" s="861"/>
      <c r="AM52" s="861"/>
      <c r="AN52" s="866"/>
      <c r="AO52" s="860"/>
      <c r="AP52" s="860"/>
      <c r="AQ52" s="860"/>
      <c r="AR52" s="860"/>
      <c r="AS52" s="860"/>
      <c r="AT52" s="860"/>
      <c r="AU52" s="860"/>
      <c r="AV52" s="860"/>
      <c r="AW52" s="860"/>
      <c r="AX52" s="860"/>
      <c r="AY52" s="860"/>
      <c r="AZ52" s="860"/>
      <c r="BA52" s="860"/>
      <c r="BB52" s="860"/>
      <c r="BC52" s="860"/>
      <c r="BD52" s="860"/>
      <c r="BE52" s="860"/>
      <c r="BF52" s="862"/>
      <c r="BG52" s="862"/>
      <c r="BH52" s="855"/>
      <c r="BI52" s="855"/>
      <c r="BJ52" s="855"/>
      <c r="BK52" s="855"/>
      <c r="BL52" s="855"/>
      <c r="BM52" s="855"/>
      <c r="BN52" s="855"/>
      <c r="BO52" s="855"/>
      <c r="BP52" s="855"/>
      <c r="BQ52" s="855"/>
      <c r="BR52" s="855"/>
      <c r="BS52" s="855"/>
      <c r="BT52" s="855"/>
      <c r="BU52" s="855"/>
      <c r="BV52" s="855"/>
      <c r="BW52" s="855"/>
      <c r="BX52" s="855"/>
      <c r="BY52" s="855"/>
      <c r="BZ52" s="855"/>
      <c r="CA52" s="855"/>
      <c r="CB52" s="855"/>
      <c r="CC52" s="855"/>
      <c r="CD52" s="855"/>
      <c r="CE52" s="855"/>
      <c r="CF52" s="855"/>
      <c r="CG52" s="855"/>
    </row>
    <row r="53" spans="1:85" s="717" customFormat="1" x14ac:dyDescent="0.45">
      <c r="A53" s="39"/>
      <c r="B53" s="39"/>
      <c r="C53" s="746"/>
      <c r="D53" s="746"/>
      <c r="E53" s="746"/>
      <c r="F53" s="746"/>
      <c r="G53" s="746"/>
      <c r="H53" s="746"/>
      <c r="I53" s="748"/>
      <c r="J53" s="746"/>
      <c r="K53" s="746"/>
      <c r="L53" s="746"/>
      <c r="M53" s="746"/>
      <c r="N53" s="746"/>
      <c r="O53" s="746"/>
      <c r="P53" s="746"/>
      <c r="Q53" s="746"/>
      <c r="R53" s="746"/>
      <c r="S53" s="746"/>
      <c r="T53" s="746"/>
      <c r="U53" s="746"/>
      <c r="V53" s="746"/>
      <c r="W53" s="746"/>
      <c r="X53" s="746"/>
      <c r="Y53" s="746"/>
      <c r="Z53" s="746"/>
      <c r="AA53" s="759"/>
      <c r="AB53" s="759"/>
      <c r="AC53" s="759"/>
      <c r="AD53" s="759"/>
      <c r="AE53" s="759"/>
      <c r="AF53" s="759"/>
      <c r="AG53" s="759"/>
      <c r="AH53" s="759"/>
      <c r="AI53" s="759"/>
      <c r="AJ53" s="760"/>
      <c r="AK53" s="760"/>
      <c r="AL53" s="760"/>
      <c r="AM53" s="760"/>
      <c r="AN53" s="761"/>
      <c r="AO53" s="759"/>
      <c r="AP53" s="759"/>
      <c r="AQ53" s="759"/>
      <c r="AR53" s="759"/>
      <c r="AS53" s="759"/>
      <c r="AT53" s="759"/>
      <c r="AU53" s="759"/>
      <c r="AV53" s="759"/>
      <c r="AW53" s="759"/>
      <c r="AX53" s="759"/>
      <c r="AY53" s="759"/>
      <c r="AZ53" s="759"/>
      <c r="BA53" s="759"/>
      <c r="BB53" s="759"/>
      <c r="BC53" s="759"/>
      <c r="BD53" s="759"/>
      <c r="BE53" s="759"/>
      <c r="BF53" s="735"/>
      <c r="BG53" s="735"/>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row>
    <row r="54" spans="1:85" s="717" customFormat="1" x14ac:dyDescent="0.45">
      <c r="A54" s="39"/>
      <c r="B54" s="39"/>
      <c r="C54" s="746"/>
      <c r="D54" s="746"/>
      <c r="E54" s="746"/>
      <c r="F54" s="746"/>
      <c r="G54" s="746"/>
      <c r="H54" s="746"/>
      <c r="I54" s="748"/>
      <c r="J54" s="746"/>
      <c r="K54" s="746"/>
      <c r="L54" s="746"/>
      <c r="M54" s="746"/>
      <c r="N54" s="746"/>
      <c r="O54" s="746"/>
      <c r="P54" s="746"/>
      <c r="Q54" s="746"/>
      <c r="R54" s="746"/>
      <c r="S54" s="746"/>
      <c r="T54" s="746"/>
      <c r="U54" s="746"/>
      <c r="V54" s="746"/>
      <c r="W54" s="746"/>
      <c r="X54" s="746"/>
      <c r="Y54" s="746"/>
      <c r="Z54" s="746"/>
      <c r="AA54" s="759"/>
      <c r="AB54" s="759"/>
      <c r="AC54" s="759"/>
      <c r="AD54" s="759"/>
      <c r="AE54" s="759"/>
      <c r="AF54" s="759"/>
      <c r="AG54" s="759"/>
      <c r="AH54" s="759"/>
      <c r="AI54" s="759"/>
      <c r="AJ54" s="760"/>
      <c r="AK54" s="760"/>
      <c r="AL54" s="760"/>
      <c r="AM54" s="760"/>
      <c r="AN54" s="761"/>
      <c r="AO54" s="759"/>
      <c r="AP54" s="759"/>
      <c r="AQ54" s="759"/>
      <c r="AR54" s="759"/>
      <c r="AS54" s="759"/>
      <c r="AT54" s="759"/>
      <c r="AU54" s="759"/>
      <c r="AV54" s="759"/>
      <c r="AW54" s="759"/>
      <c r="AX54" s="759"/>
      <c r="AY54" s="759"/>
      <c r="AZ54" s="759"/>
      <c r="BA54" s="759"/>
      <c r="BB54" s="759"/>
      <c r="BC54" s="759"/>
      <c r="BD54" s="759"/>
      <c r="BE54" s="759"/>
      <c r="BF54" s="735"/>
      <c r="BG54" s="735"/>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row>
    <row r="55" spans="1:85" s="717" customFormat="1" x14ac:dyDescent="0.45">
      <c r="A55" s="39"/>
      <c r="B55" s="39"/>
      <c r="C55" s="746"/>
      <c r="D55" s="746"/>
      <c r="E55" s="746"/>
      <c r="F55" s="746"/>
      <c r="G55" s="746"/>
      <c r="H55" s="746"/>
      <c r="I55" s="748"/>
      <c r="J55" s="746"/>
      <c r="K55" s="746"/>
      <c r="L55" s="746"/>
      <c r="M55" s="746"/>
      <c r="N55" s="746"/>
      <c r="O55" s="746"/>
      <c r="P55" s="746"/>
      <c r="Q55" s="746"/>
      <c r="R55" s="746"/>
      <c r="S55" s="746"/>
      <c r="T55" s="746"/>
      <c r="U55" s="746"/>
      <c r="V55" s="746"/>
      <c r="W55" s="746"/>
      <c r="X55" s="746"/>
      <c r="Y55" s="746"/>
      <c r="Z55" s="746"/>
      <c r="AA55" s="759"/>
      <c r="AB55" s="759"/>
      <c r="AC55" s="759"/>
      <c r="AD55" s="759"/>
      <c r="AE55" s="759"/>
      <c r="AF55" s="759"/>
      <c r="AG55" s="759"/>
      <c r="AH55" s="759"/>
      <c r="AI55" s="759"/>
      <c r="AJ55" s="760"/>
      <c r="AK55" s="760"/>
      <c r="AL55" s="760"/>
      <c r="AM55" s="760"/>
      <c r="AN55" s="761"/>
      <c r="AO55" s="759"/>
      <c r="AP55" s="759"/>
      <c r="AQ55" s="759"/>
      <c r="AR55" s="759"/>
      <c r="AS55" s="759"/>
      <c r="AT55" s="759"/>
      <c r="AU55" s="759"/>
      <c r="AV55" s="759"/>
      <c r="AW55" s="759"/>
      <c r="AX55" s="759"/>
      <c r="AY55" s="759"/>
      <c r="AZ55" s="759"/>
      <c r="BA55" s="759"/>
      <c r="BB55" s="759"/>
      <c r="BC55" s="759"/>
      <c r="BD55" s="759"/>
      <c r="BE55" s="759"/>
      <c r="BF55" s="735"/>
      <c r="BG55" s="735"/>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row>
    <row r="56" spans="1:85" s="717" customFormat="1" x14ac:dyDescent="0.45">
      <c r="A56" s="39"/>
      <c r="B56" s="39"/>
      <c r="C56" s="746"/>
      <c r="D56" s="746"/>
      <c r="E56" s="746"/>
      <c r="F56" s="746"/>
      <c r="G56" s="746"/>
      <c r="H56" s="746"/>
      <c r="I56" s="748"/>
      <c r="J56" s="746"/>
      <c r="K56" s="746"/>
      <c r="L56" s="746"/>
      <c r="M56" s="746"/>
      <c r="N56" s="746"/>
      <c r="O56" s="746"/>
      <c r="P56" s="746"/>
      <c r="Q56" s="746"/>
      <c r="R56" s="746"/>
      <c r="S56" s="746"/>
      <c r="T56" s="746"/>
      <c r="U56" s="746"/>
      <c r="V56" s="746"/>
      <c r="W56" s="746"/>
      <c r="X56" s="746"/>
      <c r="Y56" s="746"/>
      <c r="Z56" s="746"/>
      <c r="AA56" s="759"/>
      <c r="AB56" s="759"/>
      <c r="AC56" s="759"/>
      <c r="AD56" s="759"/>
      <c r="AE56" s="759"/>
      <c r="AF56" s="759"/>
      <c r="AG56" s="759"/>
      <c r="AH56" s="759"/>
      <c r="AI56" s="759"/>
      <c r="AJ56" s="760"/>
      <c r="AK56" s="760"/>
      <c r="AL56" s="760"/>
      <c r="AM56" s="760"/>
      <c r="AN56" s="761"/>
      <c r="AO56" s="759"/>
      <c r="AP56" s="759"/>
      <c r="AQ56" s="759"/>
      <c r="AR56" s="759"/>
      <c r="AS56" s="759"/>
      <c r="AT56" s="759"/>
      <c r="AU56" s="759"/>
      <c r="AV56" s="759"/>
      <c r="AW56" s="759"/>
      <c r="AX56" s="759"/>
      <c r="AY56" s="759"/>
      <c r="AZ56" s="759"/>
      <c r="BA56" s="759"/>
      <c r="BB56" s="759"/>
      <c r="BC56" s="759"/>
      <c r="BD56" s="759"/>
      <c r="BE56" s="759"/>
      <c r="BF56" s="735"/>
      <c r="BG56" s="735"/>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row>
    <row r="57" spans="1:85" x14ac:dyDescent="0.45">
      <c r="AN57" s="763"/>
    </row>
    <row r="58" spans="1:85" x14ac:dyDescent="0.45">
      <c r="AN58" s="763"/>
    </row>
    <row r="59" spans="1:85" x14ac:dyDescent="0.45">
      <c r="AN59" s="763"/>
    </row>
    <row r="60" spans="1:85" x14ac:dyDescent="0.45">
      <c r="AN60" s="763"/>
    </row>
    <row r="61" spans="1:85" x14ac:dyDescent="0.45">
      <c r="AN61" s="763"/>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E1FB8-BCFA-44B9-BFFD-C468211AEA41}">
  <sheetPr codeName="Sheet95"/>
  <dimension ref="A1:FB125"/>
  <sheetViews>
    <sheetView showGridLines="0" workbookViewId="0">
      <selection activeCell="BE42" sqref="BE42"/>
    </sheetView>
  </sheetViews>
  <sheetFormatPr defaultColWidth="9.46484375" defaultRowHeight="10.15" x14ac:dyDescent="0.3"/>
  <cols>
    <col min="1" max="1" width="5.73046875" style="675" customWidth="1"/>
    <col min="2" max="2" width="38.53125" style="675" bestFit="1" customWidth="1"/>
    <col min="3" max="8" width="6.46484375" style="838" hidden="1" customWidth="1"/>
    <col min="9" max="9" width="6.73046875" style="839" customWidth="1"/>
    <col min="10" max="12" width="6.46484375" style="839" customWidth="1"/>
    <col min="13" max="13" width="6.73046875" style="839" bestFit="1" customWidth="1"/>
    <col min="14" max="14" width="6.46484375" style="839" customWidth="1"/>
    <col min="15" max="15" width="8.53125" style="838" bestFit="1" customWidth="1"/>
    <col min="16" max="16" width="8.73046875" style="838" bestFit="1" customWidth="1"/>
    <col min="17" max="17" width="4" style="838" customWidth="1"/>
    <col min="18" max="26" width="6.73046875" style="838" hidden="1" customWidth="1"/>
    <col min="27" max="46" width="6.73046875" style="778" hidden="1" customWidth="1"/>
    <col min="47" max="55" width="6.73046875" style="98" hidden="1" customWidth="1"/>
    <col min="56" max="56" width="6.73046875" style="98" bestFit="1" customWidth="1"/>
    <col min="57" max="57" width="6.73046875" style="98" customWidth="1"/>
    <col min="58" max="58" width="7.46484375" style="98" bestFit="1" customWidth="1"/>
    <col min="59" max="59" width="6.53125" style="838" bestFit="1" customWidth="1"/>
    <col min="60" max="62" width="6.53125" style="549" bestFit="1" customWidth="1"/>
    <col min="63" max="79" width="6.53125" style="838" bestFit="1" customWidth="1"/>
    <col min="80" max="80" width="9.46484375" style="838"/>
    <col min="81" max="81" width="30.46484375" style="838" bestFit="1" customWidth="1"/>
    <col min="82" max="82" width="4.73046875" style="838" hidden="1" customWidth="1"/>
    <col min="83" max="92" width="4.73046875" style="838" bestFit="1" customWidth="1"/>
    <col min="93" max="93" width="5" style="838" bestFit="1" customWidth="1"/>
    <col min="94" max="94" width="8.53125" style="838" bestFit="1" customWidth="1"/>
    <col min="95" max="95" width="8.73046875" style="838" bestFit="1" customWidth="1"/>
    <col min="96" max="96" width="3" style="838" customWidth="1"/>
    <col min="97" max="131" width="6.73046875" style="838" hidden="1" customWidth="1"/>
    <col min="132" max="135" width="6.73046875" style="838" bestFit="1" customWidth="1"/>
    <col min="136" max="136" width="6.73046875" style="838" customWidth="1"/>
    <col min="137" max="137" width="7.53125" style="838" customWidth="1"/>
    <col min="138" max="157" width="6.53125" style="838" bestFit="1" customWidth="1"/>
    <col min="158" max="16384" width="9.46484375" style="675"/>
  </cols>
  <sheetData>
    <row r="1" spans="1:158" x14ac:dyDescent="0.3">
      <c r="B1" s="295" t="s">
        <v>51</v>
      </c>
      <c r="R1" s="840"/>
      <c r="BG1" s="549"/>
      <c r="BJ1" s="838"/>
      <c r="CC1" s="98" t="s">
        <v>52</v>
      </c>
    </row>
    <row r="2" spans="1:158" x14ac:dyDescent="0.3">
      <c r="B2" s="1"/>
      <c r="C2" s="2"/>
      <c r="D2" s="2"/>
      <c r="E2" s="2"/>
      <c r="F2" s="2"/>
      <c r="G2" s="2"/>
      <c r="H2" s="2"/>
      <c r="I2" s="466"/>
      <c r="J2" s="466"/>
      <c r="K2" s="466"/>
      <c r="L2" s="466"/>
      <c r="M2" s="466"/>
      <c r="N2" s="466"/>
      <c r="O2" s="2"/>
      <c r="P2" s="2"/>
      <c r="Q2" s="2"/>
      <c r="BG2" s="549"/>
      <c r="BJ2" s="838"/>
    </row>
    <row r="3" spans="1:158" x14ac:dyDescent="0.3">
      <c r="B3" s="16" t="s">
        <v>235</v>
      </c>
      <c r="S3" s="2"/>
      <c r="T3" s="2"/>
      <c r="U3" s="2"/>
      <c r="V3" s="2"/>
      <c r="W3" s="21"/>
      <c r="X3" s="21"/>
      <c r="Y3" s="21"/>
      <c r="Z3" s="21"/>
      <c r="AA3" s="299"/>
      <c r="AB3" s="299"/>
      <c r="AC3" s="299"/>
      <c r="AD3" s="299"/>
      <c r="AE3" s="299"/>
      <c r="AF3" s="299"/>
      <c r="AG3" s="299"/>
      <c r="AH3" s="299"/>
      <c r="AI3" s="299"/>
      <c r="AJ3" s="299"/>
      <c r="AK3" s="299"/>
      <c r="AL3" s="299"/>
      <c r="AM3" s="299"/>
      <c r="AN3" s="299"/>
      <c r="AO3" s="299"/>
      <c r="AP3" s="299"/>
      <c r="AQ3" s="299"/>
      <c r="AR3" s="299"/>
      <c r="AS3" s="299"/>
      <c r="AT3" s="299"/>
      <c r="AU3" s="633"/>
      <c r="AV3" s="633"/>
      <c r="AW3" s="633"/>
      <c r="AX3" s="633"/>
      <c r="AY3" s="633"/>
      <c r="AZ3" s="633"/>
      <c r="BA3" s="633"/>
      <c r="BB3" s="633"/>
      <c r="BC3" s="633"/>
      <c r="BD3" s="633"/>
      <c r="BE3" s="633"/>
      <c r="BF3" s="633"/>
      <c r="BG3" s="549"/>
      <c r="BJ3" s="21"/>
      <c r="BK3" s="21"/>
      <c r="BL3" s="21"/>
      <c r="BM3" s="21"/>
      <c r="BN3" s="21"/>
      <c r="BO3" s="21"/>
      <c r="BP3" s="21"/>
      <c r="BQ3" s="21"/>
      <c r="BR3" s="21"/>
      <c r="BS3" s="21"/>
      <c r="BT3" s="21"/>
    </row>
    <row r="4" spans="1:158" s="678" customFormat="1" ht="45.75" customHeight="1" x14ac:dyDescent="0.45">
      <c r="A4" s="200"/>
      <c r="B4" s="23" t="s">
        <v>120</v>
      </c>
      <c r="C4" s="527">
        <v>2013</v>
      </c>
      <c r="D4" s="527">
        <v>2014</v>
      </c>
      <c r="E4" s="527">
        <v>2015</v>
      </c>
      <c r="F4" s="527">
        <v>2016</v>
      </c>
      <c r="G4" s="527">
        <v>2017</v>
      </c>
      <c r="H4" s="527">
        <v>2018</v>
      </c>
      <c r="I4" s="779">
        <v>2019</v>
      </c>
      <c r="J4" s="779">
        <v>2020</v>
      </c>
      <c r="K4" s="779">
        <v>2021</v>
      </c>
      <c r="L4" s="779">
        <v>2022</v>
      </c>
      <c r="M4" s="779">
        <v>2023</v>
      </c>
      <c r="N4" s="779" t="s">
        <v>213</v>
      </c>
      <c r="O4" s="828" t="s">
        <v>226</v>
      </c>
      <c r="P4" s="828" t="s">
        <v>227</v>
      </c>
      <c r="Q4" s="527"/>
      <c r="R4" s="527" t="s">
        <v>20</v>
      </c>
      <c r="S4" s="527" t="s">
        <v>34</v>
      </c>
      <c r="T4" s="527" t="s">
        <v>45</v>
      </c>
      <c r="U4" s="527" t="s">
        <v>46</v>
      </c>
      <c r="V4" s="527" t="s">
        <v>48</v>
      </c>
      <c r="W4" s="527" t="s">
        <v>49</v>
      </c>
      <c r="X4" s="527" t="s">
        <v>53</v>
      </c>
      <c r="Y4" s="527" t="s">
        <v>54</v>
      </c>
      <c r="Z4" s="527" t="s">
        <v>55</v>
      </c>
      <c r="AA4" s="527" t="s">
        <v>56</v>
      </c>
      <c r="AB4" s="527" t="s">
        <v>60</v>
      </c>
      <c r="AC4" s="527" t="s">
        <v>61</v>
      </c>
      <c r="AD4" s="527" t="s">
        <v>62</v>
      </c>
      <c r="AE4" s="527" t="s">
        <v>63</v>
      </c>
      <c r="AF4" s="527" t="s">
        <v>67</v>
      </c>
      <c r="AG4" s="527" t="s">
        <v>70</v>
      </c>
      <c r="AH4" s="527" t="s">
        <v>74</v>
      </c>
      <c r="AI4" s="527" t="s">
        <v>80</v>
      </c>
      <c r="AJ4" s="527" t="s">
        <v>82</v>
      </c>
      <c r="AK4" s="527" t="s">
        <v>88</v>
      </c>
      <c r="AL4" s="527" t="s">
        <v>89</v>
      </c>
      <c r="AM4" s="527" t="s">
        <v>87</v>
      </c>
      <c r="AN4" s="527" t="s">
        <v>90</v>
      </c>
      <c r="AO4" s="527" t="s">
        <v>107</v>
      </c>
      <c r="AP4" s="527" t="s">
        <v>124</v>
      </c>
      <c r="AQ4" s="527" t="s">
        <v>132</v>
      </c>
      <c r="AR4" s="527" t="s">
        <v>141</v>
      </c>
      <c r="AS4" s="527" t="s">
        <v>146</v>
      </c>
      <c r="AT4" s="527" t="s">
        <v>151</v>
      </c>
      <c r="AU4" s="529" t="s">
        <v>158</v>
      </c>
      <c r="AV4" s="529" t="s">
        <v>169</v>
      </c>
      <c r="AW4" s="529" t="s">
        <v>174</v>
      </c>
      <c r="AX4" s="529" t="s">
        <v>181</v>
      </c>
      <c r="AY4" s="529" t="s">
        <v>187</v>
      </c>
      <c r="AZ4" s="529" t="s">
        <v>197</v>
      </c>
      <c r="BA4" s="529" t="s">
        <v>201</v>
      </c>
      <c r="BB4" s="529" t="s">
        <v>208</v>
      </c>
      <c r="BC4" s="529" t="s">
        <v>219</v>
      </c>
      <c r="BD4" s="529" t="s">
        <v>229</v>
      </c>
      <c r="BE4" s="529" t="s">
        <v>236</v>
      </c>
      <c r="BF4" s="529"/>
      <c r="BG4" s="527" t="s">
        <v>39</v>
      </c>
      <c r="BH4" s="527" t="s">
        <v>40</v>
      </c>
      <c r="BI4" s="527" t="s">
        <v>47</v>
      </c>
      <c r="BJ4" s="527" t="s">
        <v>50</v>
      </c>
      <c r="BK4" s="527" t="s">
        <v>57</v>
      </c>
      <c r="BL4" s="527" t="s">
        <v>59</v>
      </c>
      <c r="BM4" s="527" t="s">
        <v>64</v>
      </c>
      <c r="BN4" s="527" t="s">
        <v>66</v>
      </c>
      <c r="BO4" s="527" t="s">
        <v>71</v>
      </c>
      <c r="BP4" s="527" t="s">
        <v>81</v>
      </c>
      <c r="BQ4" s="527" t="s">
        <v>93</v>
      </c>
      <c r="BR4" s="527" t="s">
        <v>94</v>
      </c>
      <c r="BS4" s="527" t="s">
        <v>109</v>
      </c>
      <c r="BT4" s="527" t="s">
        <v>134</v>
      </c>
      <c r="BU4" s="527" t="s">
        <v>147</v>
      </c>
      <c r="BV4" s="527" t="s">
        <v>161</v>
      </c>
      <c r="BW4" s="527" t="s">
        <v>177</v>
      </c>
      <c r="BX4" s="527" t="s">
        <v>192</v>
      </c>
      <c r="BY4" s="527" t="s">
        <v>205</v>
      </c>
      <c r="BZ4" s="527" t="s">
        <v>222</v>
      </c>
      <c r="CA4" s="527" t="s">
        <v>242</v>
      </c>
      <c r="CB4" s="527"/>
      <c r="CC4" s="12" t="s">
        <v>120</v>
      </c>
      <c r="CD4" s="527">
        <v>2013</v>
      </c>
      <c r="CE4" s="527">
        <v>2014</v>
      </c>
      <c r="CF4" s="527">
        <v>2015</v>
      </c>
      <c r="CG4" s="527">
        <v>2016</v>
      </c>
      <c r="CH4" s="527">
        <v>2017</v>
      </c>
      <c r="CI4" s="527">
        <v>2018</v>
      </c>
      <c r="CJ4" s="527">
        <v>2019</v>
      </c>
      <c r="CK4" s="527">
        <v>2020</v>
      </c>
      <c r="CL4" s="527">
        <v>2021</v>
      </c>
      <c r="CM4" s="527">
        <v>2022</v>
      </c>
      <c r="CN4" s="527">
        <f>M4</f>
        <v>2023</v>
      </c>
      <c r="CO4" s="527" t="str">
        <f>N4</f>
        <v>2024f</v>
      </c>
      <c r="CP4" s="112" t="str">
        <f>O4</f>
        <v>2023/2022 Growth %</v>
      </c>
      <c r="CQ4" s="112" t="str">
        <f>P4</f>
        <v>2024f/2023 Growth %</v>
      </c>
      <c r="CR4" s="527"/>
      <c r="CS4" s="527" t="s">
        <v>20</v>
      </c>
      <c r="CT4" s="527" t="s">
        <v>34</v>
      </c>
      <c r="CU4" s="527" t="s">
        <v>45</v>
      </c>
      <c r="CV4" s="527" t="s">
        <v>46</v>
      </c>
      <c r="CW4" s="527" t="s">
        <v>48</v>
      </c>
      <c r="CX4" s="527" t="s">
        <v>49</v>
      </c>
      <c r="CY4" s="527" t="s">
        <v>53</v>
      </c>
      <c r="CZ4" s="527" t="s">
        <v>54</v>
      </c>
      <c r="DA4" s="527" t="s">
        <v>55</v>
      </c>
      <c r="DB4" s="527" t="s">
        <v>56</v>
      </c>
      <c r="DC4" s="527" t="s">
        <v>60</v>
      </c>
      <c r="DD4" s="527" t="s">
        <v>61</v>
      </c>
      <c r="DE4" s="527" t="s">
        <v>62</v>
      </c>
      <c r="DF4" s="527" t="s">
        <v>63</v>
      </c>
      <c r="DG4" s="527" t="s">
        <v>67</v>
      </c>
      <c r="DH4" s="527" t="s">
        <v>70</v>
      </c>
      <c r="DI4" s="527" t="s">
        <v>74</v>
      </c>
      <c r="DJ4" s="527" t="s">
        <v>80</v>
      </c>
      <c r="DK4" s="112" t="s">
        <v>82</v>
      </c>
      <c r="DL4" s="112" t="s">
        <v>88</v>
      </c>
      <c r="DM4" s="112" t="s">
        <v>89</v>
      </c>
      <c r="DN4" s="112" t="s">
        <v>87</v>
      </c>
      <c r="DO4" s="112" t="s">
        <v>90</v>
      </c>
      <c r="DP4" s="112" t="s">
        <v>107</v>
      </c>
      <c r="DQ4" s="112" t="s">
        <v>124</v>
      </c>
      <c r="DR4" s="112" t="s">
        <v>132</v>
      </c>
      <c r="DS4" s="112" t="s">
        <v>141</v>
      </c>
      <c r="DT4" s="112" t="s">
        <v>146</v>
      </c>
      <c r="DU4" s="112" t="s">
        <v>151</v>
      </c>
      <c r="DV4" s="112" t="s">
        <v>158</v>
      </c>
      <c r="DW4" s="112" t="s">
        <v>169</v>
      </c>
      <c r="DX4" s="112" t="s">
        <v>174</v>
      </c>
      <c r="DY4" s="112" t="s">
        <v>181</v>
      </c>
      <c r="DZ4" s="781" t="str">
        <f>AY4</f>
        <v>Q4 2022</v>
      </c>
      <c r="EA4" s="781" t="s">
        <v>197</v>
      </c>
      <c r="EB4" s="781" t="s">
        <v>201</v>
      </c>
      <c r="EC4" s="781" t="str">
        <f>BB4</f>
        <v>Q3 2023</v>
      </c>
      <c r="ED4" s="781" t="str">
        <f>BC4</f>
        <v>Q4 2023</v>
      </c>
      <c r="EE4" s="781" t="str">
        <f>BD4</f>
        <v>Q1 2024</v>
      </c>
      <c r="EF4" s="781" t="str">
        <f>BE4</f>
        <v>Q2 2024</v>
      </c>
      <c r="EG4" s="112"/>
      <c r="EH4" s="527" t="str">
        <f>BG4</f>
        <v>H1 2014</v>
      </c>
      <c r="EI4" s="527" t="str">
        <f t="shared" ref="EI4:EX4" si="0">BH4</f>
        <v>H2 2014</v>
      </c>
      <c r="EJ4" s="527" t="str">
        <f t="shared" si="0"/>
        <v>H1 2015</v>
      </c>
      <c r="EK4" s="527" t="str">
        <f t="shared" si="0"/>
        <v>H2 2015</v>
      </c>
      <c r="EL4" s="527" t="str">
        <f t="shared" si="0"/>
        <v>H1 2016</v>
      </c>
      <c r="EM4" s="527" t="str">
        <f t="shared" si="0"/>
        <v>H2 2016</v>
      </c>
      <c r="EN4" s="527" t="str">
        <f t="shared" si="0"/>
        <v>H1 2017</v>
      </c>
      <c r="EO4" s="527" t="str">
        <f t="shared" si="0"/>
        <v>H2 2017</v>
      </c>
      <c r="EP4" s="527" t="str">
        <f t="shared" si="0"/>
        <v>H1 2018</v>
      </c>
      <c r="EQ4" s="527" t="str">
        <f t="shared" si="0"/>
        <v>H2 2018</v>
      </c>
      <c r="ER4" s="527" t="str">
        <f t="shared" si="0"/>
        <v>H1 2019</v>
      </c>
      <c r="ES4" s="527" t="str">
        <f t="shared" si="0"/>
        <v>H2 2019</v>
      </c>
      <c r="ET4" s="527" t="str">
        <f t="shared" si="0"/>
        <v>H1 2020</v>
      </c>
      <c r="EU4" s="527" t="str">
        <f t="shared" si="0"/>
        <v>H2 2020</v>
      </c>
      <c r="EV4" s="527" t="str">
        <f t="shared" si="0"/>
        <v>H1 2021</v>
      </c>
      <c r="EW4" s="527" t="str">
        <f t="shared" si="0"/>
        <v>H2 2021</v>
      </c>
      <c r="EX4" s="527" t="str">
        <f t="shared" si="0"/>
        <v>H1 2022</v>
      </c>
      <c r="EY4" s="527" t="str">
        <f>BX4</f>
        <v>H2 2022</v>
      </c>
      <c r="EZ4" s="527" t="str">
        <f>BY4</f>
        <v>H1 2023</v>
      </c>
      <c r="FA4" s="527" t="str">
        <f>BZ4</f>
        <v>H2 2023</v>
      </c>
      <c r="FB4" s="527" t="str">
        <f>CA4</f>
        <v>H2 2024</v>
      </c>
    </row>
    <row r="5" spans="1:158" x14ac:dyDescent="0.3">
      <c r="B5" s="10"/>
      <c r="C5" s="7"/>
      <c r="D5" s="7"/>
      <c r="E5" s="7"/>
      <c r="F5" s="7"/>
      <c r="G5" s="7"/>
      <c r="H5" s="7"/>
      <c r="I5" s="524"/>
      <c r="J5" s="524"/>
      <c r="K5" s="524"/>
      <c r="L5" s="524"/>
      <c r="M5" s="524"/>
      <c r="N5" s="524"/>
      <c r="O5" s="208"/>
      <c r="P5" s="208"/>
      <c r="R5" s="7"/>
      <c r="S5" s="9"/>
      <c r="T5" s="9"/>
      <c r="U5" s="9"/>
      <c r="V5" s="9"/>
      <c r="W5" s="9"/>
      <c r="X5" s="9"/>
      <c r="Y5" s="9"/>
      <c r="Z5" s="9"/>
      <c r="AA5" s="782"/>
      <c r="AB5" s="782"/>
      <c r="AC5" s="782"/>
      <c r="AD5" s="782"/>
      <c r="AE5" s="782"/>
      <c r="AF5" s="782"/>
      <c r="AG5" s="782"/>
      <c r="AH5" s="782"/>
      <c r="AI5" s="782"/>
      <c r="AJ5" s="782"/>
      <c r="AK5" s="782"/>
      <c r="AL5" s="782"/>
      <c r="AM5" s="782"/>
      <c r="AN5" s="838"/>
      <c r="AO5" s="838"/>
      <c r="AP5" s="838"/>
      <c r="AQ5" s="838"/>
      <c r="AR5" s="838"/>
      <c r="AS5" s="838"/>
      <c r="AT5" s="838"/>
      <c r="AU5" s="838"/>
      <c r="AV5" s="838"/>
      <c r="AW5" s="838"/>
      <c r="AX5" s="838"/>
      <c r="AY5" s="838"/>
      <c r="AZ5" s="838"/>
      <c r="BA5" s="838"/>
      <c r="BB5" s="838"/>
      <c r="BC5" s="838"/>
      <c r="BD5" s="838"/>
      <c r="BE5" s="838"/>
      <c r="BF5" s="838"/>
      <c r="BG5" s="549"/>
      <c r="BJ5" s="9"/>
      <c r="BK5" s="9"/>
      <c r="BL5" s="9"/>
      <c r="BM5" s="9"/>
      <c r="BN5" s="9"/>
      <c r="BO5" s="9"/>
      <c r="BP5" s="9"/>
      <c r="BQ5" s="9"/>
      <c r="BR5" s="9"/>
      <c r="BS5" s="9"/>
      <c r="BT5" s="9"/>
      <c r="CC5" s="10"/>
      <c r="CD5" s="7"/>
      <c r="CE5" s="7"/>
      <c r="CF5" s="7"/>
      <c r="CG5" s="7"/>
      <c r="CH5" s="7"/>
      <c r="CI5" s="7"/>
      <c r="CJ5" s="7"/>
      <c r="CK5" s="7"/>
      <c r="CL5" s="7"/>
      <c r="CM5" s="7"/>
      <c r="CN5" s="7"/>
      <c r="CO5" s="7"/>
      <c r="CP5" s="208"/>
      <c r="CQ5" s="208"/>
      <c r="CS5" s="439"/>
      <c r="CT5" s="440"/>
      <c r="CU5" s="440"/>
      <c r="CV5" s="440"/>
      <c r="CW5" s="440"/>
      <c r="CX5" s="440"/>
      <c r="CY5" s="440"/>
      <c r="CZ5" s="440"/>
      <c r="DA5" s="440"/>
      <c r="DB5" s="440"/>
      <c r="DC5" s="440"/>
      <c r="DD5" s="440"/>
      <c r="DE5" s="440"/>
      <c r="DF5" s="440"/>
      <c r="DG5" s="440"/>
      <c r="DH5" s="440"/>
      <c r="DI5" s="440"/>
      <c r="DJ5" s="440"/>
      <c r="DK5" s="440"/>
      <c r="DL5" s="440"/>
      <c r="DM5" s="440"/>
      <c r="DN5" s="440"/>
      <c r="DO5" s="679"/>
      <c r="DP5" s="679"/>
      <c r="DQ5" s="679"/>
      <c r="DR5" s="679"/>
      <c r="DS5" s="679"/>
      <c r="DT5" s="679"/>
      <c r="DU5" s="679"/>
      <c r="DV5" s="679"/>
      <c r="DW5" s="679"/>
      <c r="DX5" s="679"/>
      <c r="DY5" s="679"/>
      <c r="DZ5" s="679"/>
      <c r="EA5" s="679"/>
      <c r="EB5" s="679"/>
      <c r="EC5" s="679"/>
      <c r="ED5" s="679"/>
      <c r="EE5" s="679"/>
      <c r="EF5" s="679"/>
      <c r="EG5" s="679"/>
      <c r="EH5" s="442"/>
      <c r="EI5" s="442"/>
      <c r="EJ5" s="679"/>
      <c r="EK5" s="679"/>
      <c r="EL5" s="679"/>
      <c r="EM5" s="679"/>
      <c r="EN5" s="679"/>
      <c r="EO5" s="679"/>
      <c r="EP5" s="679"/>
      <c r="EQ5" s="679"/>
      <c r="ER5" s="679"/>
      <c r="ES5" s="679"/>
      <c r="ET5" s="679"/>
      <c r="FB5" s="838"/>
    </row>
    <row r="6" spans="1:158" x14ac:dyDescent="0.3">
      <c r="B6" s="20" t="s">
        <v>27</v>
      </c>
      <c r="C6" s="784">
        <v>3110</v>
      </c>
      <c r="D6" s="784">
        <v>3220</v>
      </c>
      <c r="E6" s="784">
        <v>3250</v>
      </c>
      <c r="F6" s="784">
        <v>3350</v>
      </c>
      <c r="G6" s="784">
        <v>3290</v>
      </c>
      <c r="H6" s="784">
        <v>3115</v>
      </c>
      <c r="I6" s="784">
        <f>SUM(I7:I12)</f>
        <v>2757.4255782897667</v>
      </c>
      <c r="J6" s="784">
        <f t="shared" ref="J6:N6" si="1">SUM(J7:J12)</f>
        <v>2274.8694683295407</v>
      </c>
      <c r="K6" s="784">
        <f t="shared" si="1"/>
        <v>2491.6391640617608</v>
      </c>
      <c r="L6" s="784">
        <f t="shared" si="1"/>
        <v>2769.0378774858809</v>
      </c>
      <c r="M6" s="784">
        <f t="shared" si="1"/>
        <v>3215.4145197073613</v>
      </c>
      <c r="N6" s="784">
        <f t="shared" si="1"/>
        <v>3237.2165286542072</v>
      </c>
      <c r="O6" s="492">
        <f>IF(ISERROR(M6/L6),"N/A",IF(L6&lt;0,"N/A",IF(M6&lt;0,"N/A",IF(M6/L6-1&gt;300%,"&gt;±300%",IF(M6/L6-1&lt;-300%,"&gt;±300%",M6/L6-1)))))</f>
        <v>0.16120279388404879</v>
      </c>
      <c r="P6" s="492">
        <f>IF(ISERROR(N6/M6),"N/A",IF(M6&lt;0,"N/A",IF(N6&lt;0,"N/A",IF(N6/M6-1&gt;300%,"&gt;±300%",IF(N6/M6-1&lt;-300%,"&gt;±300%",N6/M6-1)))))</f>
        <v>6.7804660373400605E-3</v>
      </c>
      <c r="Q6" s="544"/>
      <c r="R6" s="31">
        <v>755</v>
      </c>
      <c r="S6" s="31">
        <v>800</v>
      </c>
      <c r="T6" s="31">
        <v>835</v>
      </c>
      <c r="U6" s="31">
        <v>830</v>
      </c>
      <c r="V6" s="31">
        <v>765</v>
      </c>
      <c r="W6" s="31">
        <v>825</v>
      </c>
      <c r="X6" s="31">
        <v>860</v>
      </c>
      <c r="Y6" s="31">
        <v>865</v>
      </c>
      <c r="Z6" s="31">
        <v>780</v>
      </c>
      <c r="AA6" s="31">
        <v>840</v>
      </c>
      <c r="AB6" s="31">
        <v>845</v>
      </c>
      <c r="AC6" s="31">
        <v>825</v>
      </c>
      <c r="AD6" s="31">
        <v>785</v>
      </c>
      <c r="AE6" s="31">
        <v>840</v>
      </c>
      <c r="AF6" s="31">
        <v>795</v>
      </c>
      <c r="AG6" s="31">
        <v>810</v>
      </c>
      <c r="AH6" s="31">
        <v>730</v>
      </c>
      <c r="AI6" s="31">
        <v>775</v>
      </c>
      <c r="AJ6" s="31">
        <f t="shared" ref="AJ6" si="2">SUM(AJ7:AJ12)</f>
        <v>733.35455258998752</v>
      </c>
      <c r="AK6" s="31">
        <f t="shared" ref="AK6:AZ6" si="3">SUM(AK7:AK12)</f>
        <v>715.1479510958726</v>
      </c>
      <c r="AL6" s="31">
        <f t="shared" si="3"/>
        <v>645.25640697472318</v>
      </c>
      <c r="AM6" s="31">
        <f t="shared" si="3"/>
        <v>663.66666762918317</v>
      </c>
      <c r="AN6" s="31">
        <f t="shared" si="3"/>
        <v>612.00191716072845</v>
      </c>
      <c r="AO6" s="31">
        <f t="shared" si="3"/>
        <v>364.29869002560758</v>
      </c>
      <c r="AP6" s="31">
        <f t="shared" si="3"/>
        <v>612.61506823726961</v>
      </c>
      <c r="AQ6" s="31">
        <f t="shared" si="3"/>
        <v>685.95379290593473</v>
      </c>
      <c r="AR6" s="31">
        <f t="shared" si="3"/>
        <v>687.12821895547017</v>
      </c>
      <c r="AS6" s="31">
        <f t="shared" si="3"/>
        <v>622.74009598981957</v>
      </c>
      <c r="AT6" s="31">
        <f t="shared" si="3"/>
        <v>541.3019736437177</v>
      </c>
      <c r="AU6" s="31">
        <f t="shared" si="3"/>
        <v>640.4688754727531</v>
      </c>
      <c r="AV6" s="31">
        <f t="shared" si="3"/>
        <v>702.03031816302325</v>
      </c>
      <c r="AW6" s="31">
        <f t="shared" si="3"/>
        <v>673.22732194758089</v>
      </c>
      <c r="AX6" s="31">
        <f t="shared" si="3"/>
        <v>673.31307195724003</v>
      </c>
      <c r="AY6" s="31">
        <f t="shared" si="3"/>
        <v>720.46716541803676</v>
      </c>
      <c r="AZ6" s="31">
        <f t="shared" si="3"/>
        <v>812.66650320770202</v>
      </c>
      <c r="BA6" s="31">
        <f>SUM(BA7:BA12)</f>
        <v>814.23675549115933</v>
      </c>
      <c r="BB6" s="31">
        <f>SUM(BB7:BB12)</f>
        <v>772.03856908128239</v>
      </c>
      <c r="BC6" s="31">
        <f t="shared" ref="BC6:BE6" si="4">SUM(BC7:BC12)</f>
        <v>816.47269192721774</v>
      </c>
      <c r="BD6" s="31">
        <f t="shared" si="4"/>
        <v>822.34801449297493</v>
      </c>
      <c r="BE6" s="31">
        <f t="shared" si="4"/>
        <v>819.88034274021277</v>
      </c>
      <c r="BF6" s="284"/>
      <c r="BG6" s="31">
        <f>SUM(BG7:BG12)</f>
        <v>1665</v>
      </c>
      <c r="BH6" s="31">
        <f t="shared" ref="BH6:BN6" si="5">SUM(BH7:BH12)</f>
        <v>1555</v>
      </c>
      <c r="BI6" s="31">
        <f t="shared" si="5"/>
        <v>1665</v>
      </c>
      <c r="BJ6" s="31">
        <f t="shared" si="5"/>
        <v>1590</v>
      </c>
      <c r="BK6" s="31">
        <f t="shared" si="5"/>
        <v>1725</v>
      </c>
      <c r="BL6" s="31">
        <f t="shared" si="5"/>
        <v>1620</v>
      </c>
      <c r="BM6" s="31">
        <f t="shared" si="5"/>
        <v>1670</v>
      </c>
      <c r="BN6" s="31">
        <f t="shared" si="5"/>
        <v>1625</v>
      </c>
      <c r="BO6" s="31">
        <f>SUM(BO7:BO12)</f>
        <v>1605</v>
      </c>
      <c r="BP6" s="31">
        <f>SUM(BP7:BP12)</f>
        <v>1505</v>
      </c>
      <c r="BQ6" s="31">
        <f>AJ6+AK6</f>
        <v>1448.5025036858601</v>
      </c>
      <c r="BR6" s="31">
        <f>AL6+AM6</f>
        <v>1308.9230746039063</v>
      </c>
      <c r="BS6" s="31">
        <f>AN6+AO6</f>
        <v>976.30060718633604</v>
      </c>
      <c r="BT6" s="31">
        <f>AP6+AQ6</f>
        <v>1298.5688611432042</v>
      </c>
      <c r="BU6" s="31">
        <f>AR6+AS6</f>
        <v>1309.8683149452897</v>
      </c>
      <c r="BV6" s="31">
        <f>AT6+AU6</f>
        <v>1181.7708491164708</v>
      </c>
      <c r="BW6" s="31">
        <f>AV6+AW6</f>
        <v>1375.2576401106041</v>
      </c>
      <c r="BX6" s="31">
        <f t="shared" ref="BX6" si="6">AX6+AY6</f>
        <v>1393.7802373752768</v>
      </c>
      <c r="BY6" s="31">
        <f>AZ6+BA6</f>
        <v>1626.9032586988615</v>
      </c>
      <c r="BZ6" s="31">
        <f>BB6+BD6</f>
        <v>1594.3865835742572</v>
      </c>
      <c r="CA6" s="31">
        <f>BD6+BE6</f>
        <v>1642.2283572331876</v>
      </c>
      <c r="CB6" s="31"/>
      <c r="CC6" s="887" t="s">
        <v>27</v>
      </c>
      <c r="CD6" s="31">
        <f t="shared" ref="CD6:CQ21" si="7">C6</f>
        <v>3110</v>
      </c>
      <c r="CE6" s="31">
        <f t="shared" si="7"/>
        <v>3220</v>
      </c>
      <c r="CF6" s="31">
        <f t="shared" si="7"/>
        <v>3250</v>
      </c>
      <c r="CG6" s="31">
        <f t="shared" si="7"/>
        <v>3350</v>
      </c>
      <c r="CH6" s="31">
        <f t="shared" si="7"/>
        <v>3290</v>
      </c>
      <c r="CI6" s="31">
        <f t="shared" si="7"/>
        <v>3115</v>
      </c>
      <c r="CJ6" s="31">
        <f t="shared" si="7"/>
        <v>2757.4255782897667</v>
      </c>
      <c r="CK6" s="31">
        <f t="shared" si="7"/>
        <v>2274.8694683295407</v>
      </c>
      <c r="CL6" s="31">
        <f t="shared" si="7"/>
        <v>2491.6391640617608</v>
      </c>
      <c r="CM6" s="31">
        <f t="shared" si="7"/>
        <v>2769.0378774858809</v>
      </c>
      <c r="CN6" s="31">
        <f t="shared" si="7"/>
        <v>3215.4145197073613</v>
      </c>
      <c r="CO6" s="31">
        <f t="shared" si="7"/>
        <v>3237.2165286542072</v>
      </c>
      <c r="CP6" s="210">
        <f t="shared" si="7"/>
        <v>0.16120279388404879</v>
      </c>
      <c r="CQ6" s="210">
        <f t="shared" si="7"/>
        <v>6.7804660373400605E-3</v>
      </c>
      <c r="CR6" s="37"/>
      <c r="CS6" s="444">
        <f t="shared" ref="CS6:EF6" si="8">R6</f>
        <v>755</v>
      </c>
      <c r="CT6" s="444">
        <f t="shared" si="8"/>
        <v>800</v>
      </c>
      <c r="CU6" s="444">
        <f t="shared" si="8"/>
        <v>835</v>
      </c>
      <c r="CV6" s="444">
        <f t="shared" si="8"/>
        <v>830</v>
      </c>
      <c r="CW6" s="444">
        <f t="shared" si="8"/>
        <v>765</v>
      </c>
      <c r="CX6" s="444">
        <f t="shared" si="8"/>
        <v>825</v>
      </c>
      <c r="CY6" s="444">
        <f t="shared" si="8"/>
        <v>860</v>
      </c>
      <c r="CZ6" s="444">
        <f t="shared" si="8"/>
        <v>865</v>
      </c>
      <c r="DA6" s="444">
        <f t="shared" si="8"/>
        <v>780</v>
      </c>
      <c r="DB6" s="444">
        <f t="shared" si="8"/>
        <v>840</v>
      </c>
      <c r="DC6" s="444">
        <f t="shared" si="8"/>
        <v>845</v>
      </c>
      <c r="DD6" s="444">
        <f t="shared" si="8"/>
        <v>825</v>
      </c>
      <c r="DE6" s="444">
        <f t="shared" si="8"/>
        <v>785</v>
      </c>
      <c r="DF6" s="444">
        <f t="shared" si="8"/>
        <v>840</v>
      </c>
      <c r="DG6" s="444">
        <f t="shared" si="8"/>
        <v>795</v>
      </c>
      <c r="DH6" s="444">
        <f t="shared" si="8"/>
        <v>810</v>
      </c>
      <c r="DI6" s="444">
        <f t="shared" si="8"/>
        <v>730</v>
      </c>
      <c r="DJ6" s="444">
        <f t="shared" si="8"/>
        <v>775</v>
      </c>
      <c r="DK6" s="444">
        <f t="shared" si="8"/>
        <v>733.35455258998752</v>
      </c>
      <c r="DL6" s="444">
        <f t="shared" si="8"/>
        <v>715.1479510958726</v>
      </c>
      <c r="DM6" s="444">
        <f t="shared" si="8"/>
        <v>645.25640697472318</v>
      </c>
      <c r="DN6" s="444">
        <f t="shared" si="8"/>
        <v>663.66666762918317</v>
      </c>
      <c r="DO6" s="444">
        <f t="shared" si="8"/>
        <v>612.00191716072845</v>
      </c>
      <c r="DP6" s="444">
        <f t="shared" si="8"/>
        <v>364.29869002560758</v>
      </c>
      <c r="DQ6" s="444">
        <f t="shared" si="8"/>
        <v>612.61506823726961</v>
      </c>
      <c r="DR6" s="444">
        <f t="shared" si="8"/>
        <v>685.95379290593473</v>
      </c>
      <c r="DS6" s="444">
        <f t="shared" si="8"/>
        <v>687.12821895547017</v>
      </c>
      <c r="DT6" s="444">
        <f t="shared" si="8"/>
        <v>622.74009598981957</v>
      </c>
      <c r="DU6" s="444">
        <f t="shared" si="8"/>
        <v>541.3019736437177</v>
      </c>
      <c r="DV6" s="444">
        <f t="shared" si="8"/>
        <v>640.4688754727531</v>
      </c>
      <c r="DW6" s="444">
        <f t="shared" si="8"/>
        <v>702.03031816302325</v>
      </c>
      <c r="DX6" s="444">
        <f t="shared" si="8"/>
        <v>673.22732194758089</v>
      </c>
      <c r="DY6" s="444">
        <f t="shared" si="8"/>
        <v>673.31307195724003</v>
      </c>
      <c r="DZ6" s="444">
        <f t="shared" si="8"/>
        <v>720.46716541803676</v>
      </c>
      <c r="EA6" s="444">
        <f t="shared" si="8"/>
        <v>812.66650320770202</v>
      </c>
      <c r="EB6" s="444">
        <f t="shared" si="8"/>
        <v>814.23675549115933</v>
      </c>
      <c r="EC6" s="444">
        <f t="shared" si="8"/>
        <v>772.03856908128239</v>
      </c>
      <c r="ED6" s="444">
        <f t="shared" si="8"/>
        <v>816.47269192721774</v>
      </c>
      <c r="EE6" s="444">
        <f t="shared" si="8"/>
        <v>822.34801449297493</v>
      </c>
      <c r="EF6" s="444">
        <f t="shared" si="8"/>
        <v>819.88034274021277</v>
      </c>
      <c r="EG6" s="444"/>
      <c r="EH6" s="444">
        <f t="shared" ref="EH6:EX6" si="9">BG6</f>
        <v>1665</v>
      </c>
      <c r="EI6" s="444">
        <f t="shared" si="9"/>
        <v>1555</v>
      </c>
      <c r="EJ6" s="444">
        <f t="shared" si="9"/>
        <v>1665</v>
      </c>
      <c r="EK6" s="444">
        <f t="shared" si="9"/>
        <v>1590</v>
      </c>
      <c r="EL6" s="444">
        <f t="shared" si="9"/>
        <v>1725</v>
      </c>
      <c r="EM6" s="444">
        <f t="shared" si="9"/>
        <v>1620</v>
      </c>
      <c r="EN6" s="444">
        <f t="shared" si="9"/>
        <v>1670</v>
      </c>
      <c r="EO6" s="444">
        <f t="shared" si="9"/>
        <v>1625</v>
      </c>
      <c r="EP6" s="444">
        <f t="shared" si="9"/>
        <v>1605</v>
      </c>
      <c r="EQ6" s="444">
        <f t="shared" si="9"/>
        <v>1505</v>
      </c>
      <c r="ER6" s="444">
        <f t="shared" si="9"/>
        <v>1448.5025036858601</v>
      </c>
      <c r="ES6" s="444">
        <f t="shared" si="9"/>
        <v>1308.9230746039063</v>
      </c>
      <c r="ET6" s="444">
        <f t="shared" si="9"/>
        <v>976.30060718633604</v>
      </c>
      <c r="EU6" s="444">
        <f t="shared" si="9"/>
        <v>1298.5688611432042</v>
      </c>
      <c r="EV6" s="444">
        <f t="shared" si="9"/>
        <v>1309.8683149452897</v>
      </c>
      <c r="EW6" s="444">
        <f t="shared" si="9"/>
        <v>1181.7708491164708</v>
      </c>
      <c r="EX6" s="444">
        <f t="shared" si="9"/>
        <v>1375.2576401106041</v>
      </c>
      <c r="EY6" s="444">
        <f>BX6</f>
        <v>1393.7802373752768</v>
      </c>
      <c r="EZ6" s="444">
        <f>BY6</f>
        <v>1626.9032586988615</v>
      </c>
      <c r="FA6" s="444">
        <f>BZ6</f>
        <v>1594.3865835742572</v>
      </c>
      <c r="FB6" s="444">
        <f>CA6</f>
        <v>1642.2283572331876</v>
      </c>
    </row>
    <row r="7" spans="1:158" x14ac:dyDescent="0.3">
      <c r="B7" s="10" t="s">
        <v>15</v>
      </c>
      <c r="C7" s="524">
        <v>410</v>
      </c>
      <c r="D7" s="524">
        <v>455</v>
      </c>
      <c r="E7" s="524">
        <v>480</v>
      </c>
      <c r="F7" s="524">
        <v>410</v>
      </c>
      <c r="G7" s="524">
        <v>390</v>
      </c>
      <c r="H7" s="524">
        <v>390</v>
      </c>
      <c r="I7" s="524">
        <v>309.95982968854054</v>
      </c>
      <c r="J7" s="524">
        <v>268.10067204115416</v>
      </c>
      <c r="K7" s="524">
        <v>340.7027456634936</v>
      </c>
      <c r="L7" s="524">
        <v>412.0213710675136</v>
      </c>
      <c r="M7" s="524">
        <v>445.3578982163902</v>
      </c>
      <c r="N7" s="524">
        <v>471.53542081789959</v>
      </c>
      <c r="O7" s="208">
        <f t="shared" ref="O7:P62" si="10">IF(ISERROR(M7/L7),"N/A",IF(L7&lt;0,"N/A",IF(M7&lt;0,"N/A",IF(M7/L7-1&gt;300%,"&gt;±300%",IF(M7/L7-1&lt;-300%,"&gt;±300%",M7/L7-1)))))</f>
        <v>8.0909703937211752E-2</v>
      </c>
      <c r="P7" s="208">
        <f t="shared" si="10"/>
        <v>5.8778619861346471E-2</v>
      </c>
      <c r="Q7" s="544"/>
      <c r="R7" s="7">
        <v>110</v>
      </c>
      <c r="S7" s="7">
        <v>110</v>
      </c>
      <c r="T7" s="7">
        <v>120</v>
      </c>
      <c r="U7" s="7">
        <v>125</v>
      </c>
      <c r="V7" s="7">
        <v>120</v>
      </c>
      <c r="W7" s="7">
        <v>125</v>
      </c>
      <c r="X7" s="7">
        <v>110</v>
      </c>
      <c r="Y7" s="7">
        <v>105</v>
      </c>
      <c r="Z7" s="7">
        <v>95</v>
      </c>
      <c r="AA7" s="7">
        <v>100</v>
      </c>
      <c r="AB7" s="7">
        <v>95</v>
      </c>
      <c r="AC7" s="7">
        <v>100</v>
      </c>
      <c r="AD7" s="7">
        <v>95</v>
      </c>
      <c r="AE7" s="7">
        <v>95</v>
      </c>
      <c r="AF7" s="7">
        <v>100</v>
      </c>
      <c r="AG7" s="7">
        <v>100</v>
      </c>
      <c r="AH7" s="7">
        <v>95</v>
      </c>
      <c r="AI7" s="7">
        <v>95</v>
      </c>
      <c r="AJ7" s="7">
        <v>79.806776805248077</v>
      </c>
      <c r="AK7" s="7">
        <v>82.48544412729963</v>
      </c>
      <c r="AL7" s="7">
        <v>78.55257373788929</v>
      </c>
      <c r="AM7" s="7">
        <v>69.115035018103526</v>
      </c>
      <c r="AN7" s="7">
        <v>75.416444115819573</v>
      </c>
      <c r="AO7" s="7">
        <v>34.334842327633915</v>
      </c>
      <c r="AP7" s="7">
        <v>81.680599869785183</v>
      </c>
      <c r="AQ7" s="7">
        <v>76.668785727915449</v>
      </c>
      <c r="AR7" s="7">
        <v>92.519573891382024</v>
      </c>
      <c r="AS7" s="7">
        <v>84.608667140306807</v>
      </c>
      <c r="AT7" s="7">
        <v>79.478198888836531</v>
      </c>
      <c r="AU7" s="7">
        <v>84.096305742968283</v>
      </c>
      <c r="AV7" s="7">
        <v>97.275792113415903</v>
      </c>
      <c r="AW7" s="7">
        <v>106.69478683210235</v>
      </c>
      <c r="AX7" s="7">
        <v>103.83643140708651</v>
      </c>
      <c r="AY7" s="7">
        <v>104.21436071490878</v>
      </c>
      <c r="AZ7" s="7">
        <v>107.99589067392326</v>
      </c>
      <c r="BA7" s="7">
        <v>117.58173355378241</v>
      </c>
      <c r="BB7" s="7">
        <v>114.30712176537182</v>
      </c>
      <c r="BC7" s="7">
        <v>105.47315222331274</v>
      </c>
      <c r="BD7" s="7">
        <v>123.88475861732485</v>
      </c>
      <c r="BE7" s="7">
        <v>123.05381907181305</v>
      </c>
      <c r="BF7" s="284"/>
      <c r="BG7" s="7">
        <f>D7-BH7</f>
        <v>235</v>
      </c>
      <c r="BH7" s="7">
        <f>SUM(R7:S7)</f>
        <v>220</v>
      </c>
      <c r="BI7" s="7">
        <f t="shared" ref="BI7:BI12" si="11">SUM(T7:U7)</f>
        <v>245</v>
      </c>
      <c r="BJ7" s="7">
        <f>SUM(V7:W7)</f>
        <v>245</v>
      </c>
      <c r="BK7" s="7">
        <f>SUM(X7:Y7)</f>
        <v>215</v>
      </c>
      <c r="BL7" s="7">
        <f>SUM(Z7:AA7)</f>
        <v>195</v>
      </c>
      <c r="BM7" s="7">
        <f>SUM(AB7:AC7)</f>
        <v>195</v>
      </c>
      <c r="BN7" s="7">
        <f>SUM(AD7:AE7)</f>
        <v>190</v>
      </c>
      <c r="BO7" s="7">
        <f>SUM(AF7:AG7)</f>
        <v>200</v>
      </c>
      <c r="BP7" s="7">
        <f>SUM(AH7:AI7)</f>
        <v>190</v>
      </c>
      <c r="BQ7" s="7">
        <f t="shared" ref="BQ7:BQ10" si="12">AJ7+AK7</f>
        <v>162.29222093254771</v>
      </c>
      <c r="BR7" s="7">
        <f t="shared" ref="BR7:BR10" si="13">AL7+AM7</f>
        <v>147.66760875599283</v>
      </c>
      <c r="BS7" s="7">
        <f t="shared" ref="BS7:BS31" si="14">AN7+AO7</f>
        <v>109.75128644345349</v>
      </c>
      <c r="BT7" s="37">
        <f>AP7+AQ7</f>
        <v>158.34938559770063</v>
      </c>
      <c r="BU7" s="37">
        <f>AR7+AS7</f>
        <v>177.12824103168884</v>
      </c>
      <c r="BV7" s="37">
        <f>AT7+AU7</f>
        <v>163.57450463180481</v>
      </c>
      <c r="BW7" s="37">
        <f t="shared" ref="BW7:BW32" si="15">AV7+AW7</f>
        <v>203.97057894551824</v>
      </c>
      <c r="BX7" s="37">
        <f>AX7+AY7</f>
        <v>208.0507921219953</v>
      </c>
      <c r="BY7" s="37">
        <f t="shared" ref="BY7:BY62" si="16">AZ7+BA7</f>
        <v>225.57762422770566</v>
      </c>
      <c r="BZ7" s="37">
        <f t="shared" ref="BZ7:BZ62" si="17">BB7+BD7</f>
        <v>238.19188038269667</v>
      </c>
      <c r="CA7" s="37">
        <f t="shared" ref="CA7:CA63" si="18">BD7+BE7</f>
        <v>246.9385776891379</v>
      </c>
      <c r="CB7" s="37"/>
      <c r="CC7" s="10" t="s">
        <v>15</v>
      </c>
      <c r="CD7" s="7">
        <f t="shared" si="7"/>
        <v>410</v>
      </c>
      <c r="CE7" s="7">
        <f t="shared" si="7"/>
        <v>455</v>
      </c>
      <c r="CF7" s="7">
        <f t="shared" si="7"/>
        <v>480</v>
      </c>
      <c r="CG7" s="7">
        <f t="shared" si="7"/>
        <v>410</v>
      </c>
      <c r="CH7" s="7">
        <f t="shared" si="7"/>
        <v>390</v>
      </c>
      <c r="CI7" s="7">
        <f t="shared" si="7"/>
        <v>390</v>
      </c>
      <c r="CJ7" s="7">
        <f t="shared" si="7"/>
        <v>309.95982968854054</v>
      </c>
      <c r="CK7" s="7">
        <f t="shared" si="7"/>
        <v>268.10067204115416</v>
      </c>
      <c r="CL7" s="7">
        <f t="shared" si="7"/>
        <v>340.7027456634936</v>
      </c>
      <c r="CM7" s="7">
        <f t="shared" si="7"/>
        <v>412.0213710675136</v>
      </c>
      <c r="CN7" s="7">
        <f t="shared" si="7"/>
        <v>445.3578982163902</v>
      </c>
      <c r="CO7" s="7"/>
      <c r="CP7" s="208"/>
      <c r="CQ7" s="208"/>
      <c r="CR7" s="7"/>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439"/>
      <c r="EE7" s="439"/>
      <c r="EF7" s="439"/>
      <c r="EG7" s="439"/>
      <c r="EH7" s="439"/>
      <c r="EI7" s="439"/>
      <c r="EJ7" s="439"/>
      <c r="EK7" s="679"/>
      <c r="EL7" s="679"/>
      <c r="EM7" s="679"/>
      <c r="EN7" s="679"/>
      <c r="EO7" s="679"/>
      <c r="EP7" s="679"/>
      <c r="EQ7" s="679"/>
      <c r="ER7" s="679"/>
      <c r="ES7" s="679"/>
      <c r="ET7" s="679"/>
      <c r="EU7" s="679"/>
      <c r="EV7" s="679"/>
      <c r="EW7" s="679"/>
      <c r="EX7" s="679"/>
      <c r="EY7" s="679"/>
      <c r="EZ7" s="679"/>
      <c r="FA7" s="679"/>
      <c r="FB7" s="679"/>
    </row>
    <row r="8" spans="1:158" x14ac:dyDescent="0.3">
      <c r="B8" s="10" t="s">
        <v>16</v>
      </c>
      <c r="C8" s="524">
        <v>1350</v>
      </c>
      <c r="D8" s="524">
        <v>1395</v>
      </c>
      <c r="E8" s="524">
        <v>1450</v>
      </c>
      <c r="F8" s="524">
        <v>1630</v>
      </c>
      <c r="G8" s="524">
        <v>1545</v>
      </c>
      <c r="H8" s="524">
        <v>1340</v>
      </c>
      <c r="I8" s="524">
        <v>1412.4263152243641</v>
      </c>
      <c r="J8" s="524">
        <v>1044.1158913356599</v>
      </c>
      <c r="K8" s="524">
        <v>951.74781776367126</v>
      </c>
      <c r="L8" s="524">
        <v>978.03980650884921</v>
      </c>
      <c r="M8" s="524">
        <v>1109.0228090424059</v>
      </c>
      <c r="N8" s="524">
        <v>993.50546635951764</v>
      </c>
      <c r="O8" s="208">
        <f t="shared" si="10"/>
        <v>0.13392399947513955</v>
      </c>
      <c r="P8" s="208">
        <f t="shared" si="10"/>
        <v>-0.10416137679136883</v>
      </c>
      <c r="Q8" s="544"/>
      <c r="R8" s="7">
        <v>320</v>
      </c>
      <c r="S8" s="7">
        <v>355</v>
      </c>
      <c r="T8" s="7">
        <v>370</v>
      </c>
      <c r="U8" s="7">
        <v>380</v>
      </c>
      <c r="V8" s="7">
        <v>330</v>
      </c>
      <c r="W8" s="7">
        <v>370</v>
      </c>
      <c r="X8" s="7">
        <v>420</v>
      </c>
      <c r="Y8" s="7">
        <v>445</v>
      </c>
      <c r="Z8" s="7">
        <v>365</v>
      </c>
      <c r="AA8" s="7">
        <v>405</v>
      </c>
      <c r="AB8" s="7">
        <v>410</v>
      </c>
      <c r="AC8" s="7">
        <v>395</v>
      </c>
      <c r="AD8" s="7">
        <v>350</v>
      </c>
      <c r="AE8" s="7">
        <v>395</v>
      </c>
      <c r="AF8" s="7">
        <v>350</v>
      </c>
      <c r="AG8" s="7">
        <v>360</v>
      </c>
      <c r="AH8" s="7">
        <v>295</v>
      </c>
      <c r="AI8" s="7">
        <v>325</v>
      </c>
      <c r="AJ8" s="7">
        <v>385.43502707015358</v>
      </c>
      <c r="AK8" s="7">
        <v>374.63142998955738</v>
      </c>
      <c r="AL8" s="7">
        <v>311.50726922265324</v>
      </c>
      <c r="AM8" s="7">
        <v>340.85258894199984</v>
      </c>
      <c r="AN8" s="7">
        <v>303.99647789797365</v>
      </c>
      <c r="AO8" s="7">
        <v>152.31173726243799</v>
      </c>
      <c r="AP8" s="7">
        <v>272.68680923886711</v>
      </c>
      <c r="AQ8" s="7">
        <v>315.12086693638099</v>
      </c>
      <c r="AR8" s="7">
        <v>283.5691946832136</v>
      </c>
      <c r="AS8" s="7">
        <v>246.92221198197458</v>
      </c>
      <c r="AT8" s="7">
        <v>184.35962942769558</v>
      </c>
      <c r="AU8" s="7">
        <v>236.89678167078733</v>
      </c>
      <c r="AV8" s="7">
        <v>242.80623088722879</v>
      </c>
      <c r="AW8" s="7">
        <v>246.95787042077643</v>
      </c>
      <c r="AX8" s="7">
        <v>225.38773114747164</v>
      </c>
      <c r="AY8" s="7">
        <v>262.8879740533722</v>
      </c>
      <c r="AZ8" s="7">
        <v>294.54910887173338</v>
      </c>
      <c r="BA8" s="7">
        <v>290.22974686046888</v>
      </c>
      <c r="BB8" s="7">
        <v>243.05402931618818</v>
      </c>
      <c r="BC8" s="7">
        <v>281.18992399401532</v>
      </c>
      <c r="BD8" s="7">
        <v>272.78630809115288</v>
      </c>
      <c r="BE8" s="7">
        <v>254.27897014667715</v>
      </c>
      <c r="BF8" s="284"/>
      <c r="BG8" s="7">
        <f t="shared" ref="BG8:BG12" si="19">D8-BH8</f>
        <v>720</v>
      </c>
      <c r="BH8" s="7">
        <f t="shared" ref="BH8:BH12" si="20">SUM(R8:S8)</f>
        <v>675</v>
      </c>
      <c r="BI8" s="7">
        <f t="shared" si="11"/>
        <v>750</v>
      </c>
      <c r="BJ8" s="7">
        <f t="shared" ref="BJ8:BJ12" si="21">SUM(V8:W8)</f>
        <v>700</v>
      </c>
      <c r="BK8" s="7">
        <f t="shared" ref="BK8:BK12" si="22">SUM(X8:Y8)</f>
        <v>865</v>
      </c>
      <c r="BL8" s="7">
        <f t="shared" ref="BL8:BL12" si="23">SUM(Z8:AA8)</f>
        <v>770</v>
      </c>
      <c r="BM8" s="7">
        <f t="shared" ref="BM8:BM12" si="24">SUM(AB8:AC8)</f>
        <v>805</v>
      </c>
      <c r="BN8" s="7">
        <f t="shared" ref="BN8:BN12" si="25">SUM(AD8:AE8)</f>
        <v>745</v>
      </c>
      <c r="BO8" s="7">
        <f t="shared" ref="BO8:BO12" si="26">SUM(AF8:AG8)</f>
        <v>710</v>
      </c>
      <c r="BP8" s="7">
        <f t="shared" ref="BP8:BP12" si="27">SUM(AH8:AI8)</f>
        <v>620</v>
      </c>
      <c r="BQ8" s="7">
        <f t="shared" si="12"/>
        <v>760.06645705971096</v>
      </c>
      <c r="BR8" s="7">
        <f t="shared" si="13"/>
        <v>652.35985816465313</v>
      </c>
      <c r="BS8" s="7">
        <f t="shared" si="14"/>
        <v>456.30821516041163</v>
      </c>
      <c r="BT8" s="37">
        <f>AP8+AQ8</f>
        <v>587.80767617524816</v>
      </c>
      <c r="BU8" s="37">
        <f>AR8+AS8</f>
        <v>530.49140666518815</v>
      </c>
      <c r="BV8" s="37">
        <f t="shared" ref="BV8:BV32" si="28">AT8+AU8</f>
        <v>421.25641109848289</v>
      </c>
      <c r="BW8" s="37">
        <f t="shared" si="15"/>
        <v>489.76410130800525</v>
      </c>
      <c r="BX8" s="37">
        <f t="shared" ref="BX8:BX62" si="29">AX8+AY8</f>
        <v>488.27570520084384</v>
      </c>
      <c r="BY8" s="37">
        <f t="shared" si="16"/>
        <v>584.77885573220226</v>
      </c>
      <c r="BZ8" s="37">
        <f t="shared" si="17"/>
        <v>515.84033740734105</v>
      </c>
      <c r="CA8" s="37">
        <f t="shared" si="18"/>
        <v>527.06527823783006</v>
      </c>
      <c r="CB8" s="37"/>
      <c r="CC8" s="10" t="s">
        <v>16</v>
      </c>
      <c r="CD8" s="7">
        <f t="shared" si="7"/>
        <v>1350</v>
      </c>
      <c r="CE8" s="7">
        <f t="shared" si="7"/>
        <v>1395</v>
      </c>
      <c r="CF8" s="7">
        <f t="shared" si="7"/>
        <v>1450</v>
      </c>
      <c r="CG8" s="7">
        <f t="shared" si="7"/>
        <v>1630</v>
      </c>
      <c r="CH8" s="7">
        <f t="shared" si="7"/>
        <v>1545</v>
      </c>
      <c r="CI8" s="7">
        <f t="shared" si="7"/>
        <v>1340</v>
      </c>
      <c r="CJ8" s="7">
        <f t="shared" si="7"/>
        <v>1412.4263152243641</v>
      </c>
      <c r="CK8" s="7">
        <f t="shared" si="7"/>
        <v>1044.1158913356599</v>
      </c>
      <c r="CL8" s="7">
        <f t="shared" si="7"/>
        <v>951.74781776367126</v>
      </c>
      <c r="CM8" s="7">
        <f t="shared" si="7"/>
        <v>978.03980650884921</v>
      </c>
      <c r="CN8" s="7">
        <f t="shared" si="7"/>
        <v>1109.0228090424059</v>
      </c>
      <c r="CO8" s="7"/>
      <c r="CP8" s="208"/>
      <c r="CQ8" s="208"/>
      <c r="CR8" s="7"/>
      <c r="CS8" s="439"/>
      <c r="CT8" s="439"/>
      <c r="CU8" s="439"/>
      <c r="CV8" s="439"/>
      <c r="CW8" s="439"/>
      <c r="CX8" s="439"/>
      <c r="CY8" s="439"/>
      <c r="CZ8" s="439"/>
      <c r="DA8" s="439"/>
      <c r="DB8" s="439"/>
      <c r="DC8" s="439"/>
      <c r="DD8" s="439"/>
      <c r="DE8" s="439"/>
      <c r="DF8" s="439"/>
      <c r="DG8" s="439"/>
      <c r="DH8" s="439"/>
      <c r="DI8" s="439"/>
      <c r="DJ8" s="439"/>
      <c r="DK8" s="439"/>
      <c r="DL8" s="439"/>
      <c r="DM8" s="439"/>
      <c r="DN8" s="439"/>
      <c r="DO8" s="439"/>
      <c r="DP8" s="439"/>
      <c r="DQ8" s="439"/>
      <c r="DR8" s="439"/>
      <c r="DS8" s="439"/>
      <c r="DT8" s="439"/>
      <c r="DU8" s="439"/>
      <c r="DV8" s="439"/>
      <c r="DW8" s="439"/>
      <c r="DX8" s="439"/>
      <c r="DY8" s="439"/>
      <c r="DZ8" s="439"/>
      <c r="EA8" s="439"/>
      <c r="EB8" s="439"/>
      <c r="EC8" s="439"/>
      <c r="ED8" s="439"/>
      <c r="EE8" s="439"/>
      <c r="EF8" s="439"/>
      <c r="EG8" s="439"/>
      <c r="EH8" s="439"/>
      <c r="EI8" s="439"/>
      <c r="EJ8" s="439"/>
      <c r="EK8" s="679"/>
      <c r="EL8" s="679"/>
      <c r="EM8" s="679"/>
      <c r="EN8" s="679"/>
      <c r="EO8" s="679"/>
      <c r="EP8" s="679"/>
      <c r="EQ8" s="679"/>
      <c r="ER8" s="679"/>
      <c r="ES8" s="679"/>
      <c r="ET8" s="679"/>
      <c r="EU8" s="679"/>
      <c r="EV8" s="679"/>
      <c r="EW8" s="679"/>
      <c r="EX8" s="679"/>
      <c r="EY8" s="679"/>
      <c r="EZ8" s="679"/>
      <c r="FA8" s="679"/>
      <c r="FB8" s="679"/>
    </row>
    <row r="9" spans="1:158" x14ac:dyDescent="0.3">
      <c r="B9" s="10" t="s">
        <v>17</v>
      </c>
      <c r="C9" s="524">
        <v>585</v>
      </c>
      <c r="D9" s="524">
        <v>585</v>
      </c>
      <c r="E9" s="524">
        <v>510</v>
      </c>
      <c r="F9" s="524">
        <v>450</v>
      </c>
      <c r="G9" s="524">
        <v>435</v>
      </c>
      <c r="H9" s="524">
        <v>425</v>
      </c>
      <c r="I9" s="524">
        <v>286.17342304507656</v>
      </c>
      <c r="J9" s="524">
        <v>224.58835672953248</v>
      </c>
      <c r="K9" s="524">
        <v>248.42911521030663</v>
      </c>
      <c r="L9" s="524">
        <v>246.03642701425937</v>
      </c>
      <c r="M9" s="524">
        <v>294.01101879537782</v>
      </c>
      <c r="N9" s="524">
        <v>307.58825973187436</v>
      </c>
      <c r="O9" s="208">
        <f t="shared" si="10"/>
        <v>0.19498979221616652</v>
      </c>
      <c r="P9" s="208">
        <f t="shared" si="10"/>
        <v>4.6179360869280428E-2</v>
      </c>
      <c r="Q9" s="544"/>
      <c r="R9" s="7">
        <v>145</v>
      </c>
      <c r="S9" s="7">
        <v>140</v>
      </c>
      <c r="T9" s="7">
        <v>135</v>
      </c>
      <c r="U9" s="7">
        <v>120</v>
      </c>
      <c r="V9" s="7">
        <v>125</v>
      </c>
      <c r="W9" s="7">
        <v>125</v>
      </c>
      <c r="X9" s="7">
        <v>115</v>
      </c>
      <c r="Y9" s="7">
        <v>105</v>
      </c>
      <c r="Z9" s="7">
        <v>115</v>
      </c>
      <c r="AA9" s="7">
        <v>115</v>
      </c>
      <c r="AB9" s="7">
        <v>115</v>
      </c>
      <c r="AC9" s="7">
        <v>105</v>
      </c>
      <c r="AD9" s="7">
        <v>110</v>
      </c>
      <c r="AE9" s="7">
        <v>110</v>
      </c>
      <c r="AF9" s="7">
        <v>110</v>
      </c>
      <c r="AG9" s="7">
        <v>105</v>
      </c>
      <c r="AH9" s="7">
        <v>105</v>
      </c>
      <c r="AI9" s="7">
        <v>110</v>
      </c>
      <c r="AJ9" s="7">
        <v>75.191823522261785</v>
      </c>
      <c r="AK9" s="7">
        <v>70.845686202813553</v>
      </c>
      <c r="AL9" s="7">
        <v>72.244571685583168</v>
      </c>
      <c r="AM9" s="7">
        <v>67.89134163441814</v>
      </c>
      <c r="AN9" s="7">
        <v>68.525088398014304</v>
      </c>
      <c r="AO9" s="7">
        <v>35.831855661398883</v>
      </c>
      <c r="AP9" s="7">
        <v>54.941717977286018</v>
      </c>
      <c r="AQ9" s="7">
        <v>65.289694692833251</v>
      </c>
      <c r="AR9" s="7">
        <v>68.887719794962095</v>
      </c>
      <c r="AS9" s="7">
        <v>63.925987028245693</v>
      </c>
      <c r="AT9" s="7">
        <v>53.305644611607384</v>
      </c>
      <c r="AU9" s="7">
        <v>62.309763775491462</v>
      </c>
      <c r="AV9" s="7">
        <v>63.777211282527773</v>
      </c>
      <c r="AW9" s="7">
        <v>56.719630284056777</v>
      </c>
      <c r="AX9" s="7">
        <v>62.310628816227251</v>
      </c>
      <c r="AY9" s="7">
        <v>63.228956631447581</v>
      </c>
      <c r="AZ9" s="7">
        <v>68.361732199022256</v>
      </c>
      <c r="BA9" s="7">
        <v>71.105300635935833</v>
      </c>
      <c r="BB9" s="7">
        <v>75.678646215131465</v>
      </c>
      <c r="BC9" s="7">
        <v>78.865339745288253</v>
      </c>
      <c r="BD9" s="7">
        <v>65.59515818638603</v>
      </c>
      <c r="BE9" s="7">
        <v>75.137017586185351</v>
      </c>
      <c r="BF9" s="284"/>
      <c r="BG9" s="7">
        <f t="shared" si="19"/>
        <v>300</v>
      </c>
      <c r="BH9" s="7">
        <f t="shared" si="20"/>
        <v>285</v>
      </c>
      <c r="BI9" s="7">
        <f t="shared" si="11"/>
        <v>255</v>
      </c>
      <c r="BJ9" s="7">
        <f t="shared" si="21"/>
        <v>250</v>
      </c>
      <c r="BK9" s="7">
        <f t="shared" si="22"/>
        <v>220</v>
      </c>
      <c r="BL9" s="7">
        <f t="shared" si="23"/>
        <v>230</v>
      </c>
      <c r="BM9" s="7">
        <f t="shared" si="24"/>
        <v>220</v>
      </c>
      <c r="BN9" s="7">
        <f t="shared" si="25"/>
        <v>220</v>
      </c>
      <c r="BO9" s="7">
        <f t="shared" si="26"/>
        <v>215</v>
      </c>
      <c r="BP9" s="7">
        <f t="shared" si="27"/>
        <v>215</v>
      </c>
      <c r="BQ9" s="7">
        <f t="shared" si="12"/>
        <v>146.03750972507532</v>
      </c>
      <c r="BR9" s="7">
        <f t="shared" si="13"/>
        <v>140.13591332000129</v>
      </c>
      <c r="BS9" s="7">
        <f t="shared" si="14"/>
        <v>104.35694405941319</v>
      </c>
      <c r="BT9" s="37">
        <f>AP9+AQ9</f>
        <v>120.23141267011927</v>
      </c>
      <c r="BU9" s="37">
        <f>AR9+AS9</f>
        <v>132.81370682320778</v>
      </c>
      <c r="BV9" s="37">
        <f t="shared" si="28"/>
        <v>115.61540838709885</v>
      </c>
      <c r="BW9" s="37">
        <f t="shared" si="15"/>
        <v>120.49684156658455</v>
      </c>
      <c r="BX9" s="37">
        <f t="shared" si="29"/>
        <v>125.53958544767482</v>
      </c>
      <c r="BY9" s="37">
        <f t="shared" si="16"/>
        <v>139.4670328349581</v>
      </c>
      <c r="BZ9" s="37">
        <f t="shared" si="17"/>
        <v>141.27380440151751</v>
      </c>
      <c r="CA9" s="37">
        <f t="shared" si="18"/>
        <v>140.7321757725714</v>
      </c>
      <c r="CB9" s="37"/>
      <c r="CC9" s="10" t="s">
        <v>17</v>
      </c>
      <c r="CD9" s="7">
        <f t="shared" si="7"/>
        <v>585</v>
      </c>
      <c r="CE9" s="7">
        <f t="shared" si="7"/>
        <v>585</v>
      </c>
      <c r="CF9" s="7">
        <f t="shared" si="7"/>
        <v>510</v>
      </c>
      <c r="CG9" s="7">
        <f t="shared" si="7"/>
        <v>450</v>
      </c>
      <c r="CH9" s="7">
        <f t="shared" si="7"/>
        <v>435</v>
      </c>
      <c r="CI9" s="7">
        <f t="shared" si="7"/>
        <v>425</v>
      </c>
      <c r="CJ9" s="7">
        <f t="shared" si="7"/>
        <v>286.17342304507656</v>
      </c>
      <c r="CK9" s="7">
        <f t="shared" si="7"/>
        <v>224.58835672953248</v>
      </c>
      <c r="CL9" s="7">
        <f t="shared" si="7"/>
        <v>248.42911521030663</v>
      </c>
      <c r="CM9" s="7">
        <f t="shared" si="7"/>
        <v>246.03642701425937</v>
      </c>
      <c r="CN9" s="7">
        <f t="shared" si="7"/>
        <v>294.01101879537782</v>
      </c>
      <c r="CO9" s="7"/>
      <c r="CP9" s="208"/>
      <c r="CQ9" s="208"/>
      <c r="CR9" s="7"/>
      <c r="CS9" s="439"/>
      <c r="CT9" s="439"/>
      <c r="CU9" s="439"/>
      <c r="CV9" s="439"/>
      <c r="CW9" s="439"/>
      <c r="CX9" s="439"/>
      <c r="CY9" s="439"/>
      <c r="CZ9" s="439"/>
      <c r="DA9" s="439"/>
      <c r="DB9" s="439"/>
      <c r="DC9" s="439"/>
      <c r="DD9" s="439"/>
      <c r="DE9" s="439"/>
      <c r="DF9" s="439"/>
      <c r="DG9" s="439"/>
      <c r="DH9" s="439"/>
      <c r="DI9" s="439"/>
      <c r="DJ9" s="439"/>
      <c r="DK9" s="439"/>
      <c r="DL9" s="439"/>
      <c r="DM9" s="439"/>
      <c r="DN9" s="439"/>
      <c r="DO9" s="439"/>
      <c r="DP9" s="439"/>
      <c r="DQ9" s="439"/>
      <c r="DR9" s="439"/>
      <c r="DS9" s="439"/>
      <c r="DT9" s="439"/>
      <c r="DU9" s="439"/>
      <c r="DV9" s="439"/>
      <c r="DW9" s="439"/>
      <c r="DX9" s="439"/>
      <c r="DY9" s="439"/>
      <c r="DZ9" s="439"/>
      <c r="EA9" s="439"/>
      <c r="EB9" s="439"/>
      <c r="EC9" s="439"/>
      <c r="ED9" s="439"/>
      <c r="EE9" s="439"/>
      <c r="EF9" s="439"/>
      <c r="EG9" s="439"/>
      <c r="EH9" s="439"/>
      <c r="EI9" s="439"/>
      <c r="EJ9" s="439"/>
      <c r="EK9" s="679"/>
      <c r="EL9" s="679"/>
      <c r="EM9" s="679"/>
      <c r="EN9" s="679"/>
      <c r="EO9" s="679"/>
      <c r="EP9" s="679"/>
      <c r="EQ9" s="679"/>
      <c r="ER9" s="679"/>
      <c r="ES9" s="679"/>
      <c r="ET9" s="679"/>
      <c r="EU9" s="679"/>
      <c r="EV9" s="679"/>
      <c r="EW9" s="679"/>
      <c r="EX9" s="679"/>
      <c r="EY9" s="679"/>
      <c r="EZ9" s="679"/>
      <c r="FA9" s="679"/>
      <c r="FB9" s="679"/>
    </row>
    <row r="10" spans="1:158" x14ac:dyDescent="0.3">
      <c r="B10" s="10" t="s">
        <v>18</v>
      </c>
      <c r="C10" s="524">
        <v>130</v>
      </c>
      <c r="D10" s="524">
        <v>125</v>
      </c>
      <c r="E10" s="524">
        <v>145</v>
      </c>
      <c r="F10" s="524">
        <v>195</v>
      </c>
      <c r="G10" s="524">
        <v>230</v>
      </c>
      <c r="H10" s="524">
        <v>220</v>
      </c>
      <c r="I10" s="524">
        <v>182.29431711435046</v>
      </c>
      <c r="J10" s="524">
        <v>276.12297225618153</v>
      </c>
      <c r="K10" s="524">
        <v>371.44865755537955</v>
      </c>
      <c r="L10" s="524">
        <v>441.84412982518819</v>
      </c>
      <c r="M10" s="524">
        <v>611.06601693207756</v>
      </c>
      <c r="N10" s="524">
        <v>679.24646684823279</v>
      </c>
      <c r="O10" s="208">
        <f t="shared" si="10"/>
        <v>0.38299000865721711</v>
      </c>
      <c r="P10" s="208">
        <f t="shared" si="10"/>
        <v>0.1115762422175961</v>
      </c>
      <c r="Q10" s="544"/>
      <c r="R10" s="7">
        <v>25</v>
      </c>
      <c r="S10" s="7">
        <v>30</v>
      </c>
      <c r="T10" s="7">
        <v>40</v>
      </c>
      <c r="U10" s="7">
        <v>35</v>
      </c>
      <c r="V10" s="7">
        <v>30</v>
      </c>
      <c r="W10" s="7">
        <v>40</v>
      </c>
      <c r="X10" s="7">
        <v>45</v>
      </c>
      <c r="Y10" s="7">
        <v>45</v>
      </c>
      <c r="Z10" s="7">
        <v>45</v>
      </c>
      <c r="AA10" s="7">
        <v>55</v>
      </c>
      <c r="AB10" s="7">
        <v>55</v>
      </c>
      <c r="AC10" s="7">
        <v>55</v>
      </c>
      <c r="AD10" s="7">
        <v>55</v>
      </c>
      <c r="AE10" s="7">
        <v>65</v>
      </c>
      <c r="AF10" s="7">
        <v>55</v>
      </c>
      <c r="AG10" s="7">
        <v>60</v>
      </c>
      <c r="AH10" s="7">
        <v>50</v>
      </c>
      <c r="AI10" s="7">
        <v>55</v>
      </c>
      <c r="AJ10" s="7">
        <v>47.482076614078458</v>
      </c>
      <c r="AK10" s="7">
        <v>40.252941370552115</v>
      </c>
      <c r="AL10" s="7">
        <v>40.932260624335044</v>
      </c>
      <c r="AM10" s="7">
        <v>53.627038505384853</v>
      </c>
      <c r="AN10" s="7">
        <v>41.798566445002066</v>
      </c>
      <c r="AO10" s="7">
        <v>76.235125575695463</v>
      </c>
      <c r="AP10" s="7">
        <v>74.599983101106943</v>
      </c>
      <c r="AQ10" s="7">
        <v>83.489297134377054</v>
      </c>
      <c r="AR10" s="7">
        <v>86.225549496907405</v>
      </c>
      <c r="AS10" s="7">
        <v>85.89105777290419</v>
      </c>
      <c r="AT10" s="7">
        <v>90.783426982792989</v>
      </c>
      <c r="AU10" s="7">
        <v>108.54862330277503</v>
      </c>
      <c r="AV10" s="7">
        <v>131.59097190115727</v>
      </c>
      <c r="AW10" s="7">
        <v>99.315140877250997</v>
      </c>
      <c r="AX10" s="7">
        <v>106.29654525494125</v>
      </c>
      <c r="AY10" s="7">
        <v>104.64147179183873</v>
      </c>
      <c r="AZ10" s="7">
        <v>149.48903647487157</v>
      </c>
      <c r="BA10" s="7">
        <v>151.3908139981063</v>
      </c>
      <c r="BB10" s="7">
        <v>148.02835058332175</v>
      </c>
      <c r="BC10" s="7">
        <v>162.15781587577823</v>
      </c>
      <c r="BD10" s="7">
        <v>163.27046477447035</v>
      </c>
      <c r="BE10" s="7">
        <v>171.69442413588618</v>
      </c>
      <c r="BF10" s="284"/>
      <c r="BG10" s="7">
        <f t="shared" si="19"/>
        <v>70</v>
      </c>
      <c r="BH10" s="7">
        <f t="shared" si="20"/>
        <v>55</v>
      </c>
      <c r="BI10" s="7">
        <f t="shared" si="11"/>
        <v>75</v>
      </c>
      <c r="BJ10" s="7">
        <f t="shared" si="21"/>
        <v>70</v>
      </c>
      <c r="BK10" s="7">
        <f t="shared" si="22"/>
        <v>90</v>
      </c>
      <c r="BL10" s="7">
        <f t="shared" si="23"/>
        <v>100</v>
      </c>
      <c r="BM10" s="7">
        <f t="shared" si="24"/>
        <v>110</v>
      </c>
      <c r="BN10" s="7">
        <f t="shared" si="25"/>
        <v>120</v>
      </c>
      <c r="BO10" s="7">
        <f t="shared" si="26"/>
        <v>115</v>
      </c>
      <c r="BP10" s="7">
        <f t="shared" si="27"/>
        <v>105</v>
      </c>
      <c r="BQ10" s="7">
        <f t="shared" si="12"/>
        <v>87.735017984630574</v>
      </c>
      <c r="BR10" s="7">
        <f t="shared" si="13"/>
        <v>94.559299129719903</v>
      </c>
      <c r="BS10" s="7">
        <f t="shared" si="14"/>
        <v>118.03369202069753</v>
      </c>
      <c r="BT10" s="37">
        <f t="shared" ref="BT10:BT59" si="30">AP10+AQ10</f>
        <v>158.08928023548401</v>
      </c>
      <c r="BU10" s="37">
        <f>AR10+AS10</f>
        <v>172.1166072698116</v>
      </c>
      <c r="BV10" s="37">
        <f t="shared" si="28"/>
        <v>199.33205028556802</v>
      </c>
      <c r="BW10" s="37">
        <f t="shared" si="15"/>
        <v>230.90611277840827</v>
      </c>
      <c r="BX10" s="37">
        <f t="shared" si="29"/>
        <v>210.93801704677998</v>
      </c>
      <c r="BY10" s="37">
        <f t="shared" si="16"/>
        <v>300.87985047297786</v>
      </c>
      <c r="BZ10" s="37">
        <f t="shared" si="17"/>
        <v>311.29881535779214</v>
      </c>
      <c r="CA10" s="37">
        <f t="shared" si="18"/>
        <v>334.96488891035654</v>
      </c>
      <c r="CB10" s="37"/>
      <c r="CC10" s="10" t="s">
        <v>18</v>
      </c>
      <c r="CD10" s="7">
        <f t="shared" si="7"/>
        <v>130</v>
      </c>
      <c r="CE10" s="7">
        <f t="shared" si="7"/>
        <v>125</v>
      </c>
      <c r="CF10" s="7">
        <f t="shared" si="7"/>
        <v>145</v>
      </c>
      <c r="CG10" s="7">
        <f t="shared" si="7"/>
        <v>195</v>
      </c>
      <c r="CH10" s="7">
        <f t="shared" si="7"/>
        <v>230</v>
      </c>
      <c r="CI10" s="7">
        <f t="shared" si="7"/>
        <v>220</v>
      </c>
      <c r="CJ10" s="7">
        <f t="shared" si="7"/>
        <v>182.29431711435046</v>
      </c>
      <c r="CK10" s="7">
        <f t="shared" si="7"/>
        <v>276.12297225618153</v>
      </c>
      <c r="CL10" s="7">
        <f t="shared" si="7"/>
        <v>371.44865755537955</v>
      </c>
      <c r="CM10" s="7">
        <f t="shared" si="7"/>
        <v>441.84412982518819</v>
      </c>
      <c r="CN10" s="7">
        <f t="shared" si="7"/>
        <v>611.06601693207756</v>
      </c>
      <c r="CO10" s="7"/>
      <c r="CP10" s="208"/>
      <c r="CQ10" s="208"/>
      <c r="CR10" s="7"/>
      <c r="CS10" s="439"/>
      <c r="CT10" s="439"/>
      <c r="CU10" s="439"/>
      <c r="CV10" s="439"/>
      <c r="CW10" s="439"/>
      <c r="CX10" s="439"/>
      <c r="CY10" s="439"/>
      <c r="CZ10" s="439"/>
      <c r="DA10" s="439"/>
      <c r="DB10" s="439"/>
      <c r="DC10" s="439"/>
      <c r="DD10" s="439"/>
      <c r="DE10" s="439"/>
      <c r="DF10" s="439"/>
      <c r="DG10" s="439"/>
      <c r="DH10" s="439"/>
      <c r="DI10" s="439"/>
      <c r="DJ10" s="439"/>
      <c r="DK10" s="439"/>
      <c r="DL10" s="439"/>
      <c r="DM10" s="439"/>
      <c r="DN10" s="439"/>
      <c r="DO10" s="439"/>
      <c r="DP10" s="439"/>
      <c r="DQ10" s="439"/>
      <c r="DR10" s="439"/>
      <c r="DS10" s="439"/>
      <c r="DT10" s="439"/>
      <c r="DU10" s="439"/>
      <c r="DV10" s="439"/>
      <c r="DW10" s="439"/>
      <c r="DX10" s="439"/>
      <c r="DY10" s="439"/>
      <c r="DZ10" s="439"/>
      <c r="EA10" s="439"/>
      <c r="EB10" s="439"/>
      <c r="EC10" s="439"/>
      <c r="ED10" s="439"/>
      <c r="EE10" s="439"/>
      <c r="EF10" s="439"/>
      <c r="EG10" s="439"/>
      <c r="EH10" s="439"/>
      <c r="EI10" s="439"/>
      <c r="EJ10" s="439"/>
      <c r="EK10" s="679"/>
      <c r="EL10" s="679"/>
      <c r="EM10" s="679"/>
      <c r="EN10" s="679"/>
      <c r="EO10" s="679"/>
      <c r="EP10" s="679"/>
      <c r="EQ10" s="679"/>
      <c r="ER10" s="679"/>
      <c r="ES10" s="679"/>
      <c r="ET10" s="679"/>
      <c r="EU10" s="679"/>
      <c r="EV10" s="679"/>
      <c r="EW10" s="679"/>
      <c r="EX10" s="679"/>
      <c r="EY10" s="679"/>
      <c r="EZ10" s="679"/>
      <c r="FA10" s="679"/>
      <c r="FB10" s="679"/>
    </row>
    <row r="11" spans="1:158" x14ac:dyDescent="0.3">
      <c r="B11" s="10" t="s">
        <v>21</v>
      </c>
      <c r="C11" s="524">
        <v>165</v>
      </c>
      <c r="D11" s="524">
        <v>170</v>
      </c>
      <c r="E11" s="524">
        <v>180</v>
      </c>
      <c r="F11" s="524">
        <v>170</v>
      </c>
      <c r="G11" s="524">
        <v>175</v>
      </c>
      <c r="H11" s="524">
        <v>200</v>
      </c>
      <c r="I11" s="524" t="s">
        <v>116</v>
      </c>
      <c r="J11" s="524" t="s">
        <v>116</v>
      </c>
      <c r="K11" s="524" t="s">
        <v>116</v>
      </c>
      <c r="L11" s="524" t="s">
        <v>116</v>
      </c>
      <c r="M11" s="524" t="s">
        <v>116</v>
      </c>
      <c r="N11" s="524" t="s">
        <v>116</v>
      </c>
      <c r="O11" s="208" t="str">
        <f t="shared" si="10"/>
        <v>N/A</v>
      </c>
      <c r="P11" s="208" t="str">
        <f t="shared" si="10"/>
        <v>N/A</v>
      </c>
      <c r="Q11" s="544"/>
      <c r="R11" s="7">
        <v>40</v>
      </c>
      <c r="S11" s="7">
        <v>40</v>
      </c>
      <c r="T11" s="7">
        <v>45</v>
      </c>
      <c r="U11" s="7">
        <v>45</v>
      </c>
      <c r="V11" s="7">
        <v>45</v>
      </c>
      <c r="W11" s="7">
        <v>45</v>
      </c>
      <c r="X11" s="7">
        <v>45</v>
      </c>
      <c r="Y11" s="7">
        <v>40</v>
      </c>
      <c r="Z11" s="7">
        <v>45</v>
      </c>
      <c r="AA11" s="7">
        <v>40</v>
      </c>
      <c r="AB11" s="7">
        <v>45</v>
      </c>
      <c r="AC11" s="7">
        <v>40</v>
      </c>
      <c r="AD11" s="7">
        <v>45</v>
      </c>
      <c r="AE11" s="7">
        <v>45</v>
      </c>
      <c r="AF11" s="7">
        <v>50</v>
      </c>
      <c r="AG11" s="7">
        <v>50</v>
      </c>
      <c r="AH11" s="7">
        <v>50</v>
      </c>
      <c r="AI11" s="7">
        <v>50</v>
      </c>
      <c r="AJ11" s="10" t="s">
        <v>116</v>
      </c>
      <c r="AK11" s="10" t="s">
        <v>116</v>
      </c>
      <c r="AL11" s="10" t="s">
        <v>116</v>
      </c>
      <c r="AM11" s="10" t="s">
        <v>116</v>
      </c>
      <c r="AN11" s="10" t="s">
        <v>116</v>
      </c>
      <c r="AO11" s="10" t="s">
        <v>116</v>
      </c>
      <c r="AP11" s="10" t="s">
        <v>116</v>
      </c>
      <c r="AQ11" s="10" t="s">
        <v>116</v>
      </c>
      <c r="AR11" s="10" t="s">
        <v>116</v>
      </c>
      <c r="AS11" s="10" t="s">
        <v>116</v>
      </c>
      <c r="AT11" s="10" t="s">
        <v>116</v>
      </c>
      <c r="AU11" s="10" t="s">
        <v>116</v>
      </c>
      <c r="AV11" s="10" t="s">
        <v>116</v>
      </c>
      <c r="AW11" s="10" t="s">
        <v>116</v>
      </c>
      <c r="AX11" s="10" t="s">
        <v>116</v>
      </c>
      <c r="AY11" s="10" t="s">
        <v>116</v>
      </c>
      <c r="AZ11" s="10" t="s">
        <v>116</v>
      </c>
      <c r="BA11" s="10" t="s">
        <v>116</v>
      </c>
      <c r="BB11" s="10" t="s">
        <v>116</v>
      </c>
      <c r="BC11" s="10" t="s">
        <v>116</v>
      </c>
      <c r="BD11" s="10" t="s">
        <v>116</v>
      </c>
      <c r="BE11" s="10" t="s">
        <v>116</v>
      </c>
      <c r="BF11" s="284"/>
      <c r="BG11" s="7">
        <f t="shared" si="19"/>
        <v>90</v>
      </c>
      <c r="BH11" s="7">
        <f t="shared" si="20"/>
        <v>80</v>
      </c>
      <c r="BI11" s="7">
        <f t="shared" si="11"/>
        <v>90</v>
      </c>
      <c r="BJ11" s="7">
        <f t="shared" si="21"/>
        <v>90</v>
      </c>
      <c r="BK11" s="7">
        <f t="shared" si="22"/>
        <v>85</v>
      </c>
      <c r="BL11" s="7">
        <f t="shared" si="23"/>
        <v>85</v>
      </c>
      <c r="BM11" s="7">
        <f t="shared" si="24"/>
        <v>85</v>
      </c>
      <c r="BN11" s="7">
        <f t="shared" si="25"/>
        <v>90</v>
      </c>
      <c r="BO11" s="7">
        <f t="shared" si="26"/>
        <v>100</v>
      </c>
      <c r="BP11" s="7">
        <f t="shared" si="27"/>
        <v>100</v>
      </c>
      <c r="BQ11" s="10" t="s">
        <v>116</v>
      </c>
      <c r="BR11" s="10" t="s">
        <v>116</v>
      </c>
      <c r="BS11" s="10" t="s">
        <v>116</v>
      </c>
      <c r="BT11" s="10" t="s">
        <v>116</v>
      </c>
      <c r="BU11" s="10" t="s">
        <v>116</v>
      </c>
      <c r="BV11" s="10" t="s">
        <v>116</v>
      </c>
      <c r="BW11" s="10" t="s">
        <v>116</v>
      </c>
      <c r="BX11" s="10" t="s">
        <v>116</v>
      </c>
      <c r="BY11" s="10" t="s">
        <v>116</v>
      </c>
      <c r="BZ11" s="10" t="s">
        <v>116</v>
      </c>
      <c r="CA11" s="10" t="s">
        <v>116</v>
      </c>
      <c r="CB11" s="10"/>
      <c r="CC11" s="10" t="s">
        <v>21</v>
      </c>
      <c r="CD11" s="7">
        <f t="shared" si="7"/>
        <v>165</v>
      </c>
      <c r="CE11" s="7">
        <f t="shared" si="7"/>
        <v>170</v>
      </c>
      <c r="CF11" s="7">
        <f t="shared" si="7"/>
        <v>180</v>
      </c>
      <c r="CG11" s="7">
        <f t="shared" si="7"/>
        <v>170</v>
      </c>
      <c r="CH11" s="7">
        <f t="shared" si="7"/>
        <v>175</v>
      </c>
      <c r="CI11" s="7">
        <f t="shared" si="7"/>
        <v>200</v>
      </c>
      <c r="CJ11" s="7" t="str">
        <f t="shared" si="7"/>
        <v>††</v>
      </c>
      <c r="CK11" s="7" t="str">
        <f t="shared" si="7"/>
        <v>††</v>
      </c>
      <c r="CL11" s="7" t="str">
        <f t="shared" si="7"/>
        <v>††</v>
      </c>
      <c r="CM11" s="7" t="str">
        <f t="shared" si="7"/>
        <v>††</v>
      </c>
      <c r="CN11" s="7" t="str">
        <f t="shared" si="7"/>
        <v>††</v>
      </c>
      <c r="CO11" s="7"/>
      <c r="CP11" s="208"/>
      <c r="CQ11" s="208"/>
      <c r="CR11" s="7"/>
      <c r="CS11" s="439"/>
      <c r="CT11" s="439"/>
      <c r="CU11" s="439"/>
      <c r="CV11" s="439"/>
      <c r="CW11" s="439"/>
      <c r="CX11" s="439"/>
      <c r="CY11" s="439"/>
      <c r="CZ11" s="439"/>
      <c r="DA11" s="439"/>
      <c r="DB11" s="439"/>
      <c r="DC11" s="439"/>
      <c r="DD11" s="439"/>
      <c r="DE11" s="439"/>
      <c r="DF11" s="439"/>
      <c r="DG11" s="439"/>
      <c r="DH11" s="439"/>
      <c r="DI11" s="439"/>
      <c r="DJ11" s="439"/>
      <c r="DK11" s="439"/>
      <c r="DL11" s="439"/>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679"/>
      <c r="EL11" s="679"/>
      <c r="EM11" s="679"/>
      <c r="EN11" s="679"/>
      <c r="EO11" s="679"/>
      <c r="EP11" s="679"/>
      <c r="EQ11" s="679"/>
      <c r="ER11" s="679"/>
      <c r="ES11" s="679"/>
      <c r="ET11" s="679"/>
      <c r="EU11" s="679"/>
      <c r="EV11" s="679"/>
      <c r="EW11" s="679"/>
      <c r="EX11" s="679"/>
      <c r="EY11" s="679"/>
      <c r="EZ11" s="679"/>
      <c r="FA11" s="679"/>
      <c r="FB11" s="679"/>
    </row>
    <row r="12" spans="1:158" x14ac:dyDescent="0.3">
      <c r="B12" s="52" t="s">
        <v>19</v>
      </c>
      <c r="C12" s="184">
        <v>470</v>
      </c>
      <c r="D12" s="184">
        <v>490</v>
      </c>
      <c r="E12" s="184">
        <v>485</v>
      </c>
      <c r="F12" s="184">
        <v>495</v>
      </c>
      <c r="G12" s="184">
        <v>515</v>
      </c>
      <c r="H12" s="184">
        <v>540</v>
      </c>
      <c r="I12" s="184">
        <v>566.57169321743493</v>
      </c>
      <c r="J12" s="184">
        <v>461.94157596701262</v>
      </c>
      <c r="K12" s="184">
        <v>579.31082786890954</v>
      </c>
      <c r="L12" s="184">
        <v>691.09614307007075</v>
      </c>
      <c r="M12" s="184">
        <v>755.95677672110958</v>
      </c>
      <c r="N12" s="184">
        <v>785.34091489668265</v>
      </c>
      <c r="O12" s="217">
        <f t="shared" si="10"/>
        <v>9.3851824093398983E-2</v>
      </c>
      <c r="P12" s="217">
        <f t="shared" si="10"/>
        <v>3.887012998682815E-2</v>
      </c>
      <c r="Q12" s="544"/>
      <c r="R12" s="29">
        <v>115</v>
      </c>
      <c r="S12" s="29">
        <v>125</v>
      </c>
      <c r="T12" s="29">
        <v>125</v>
      </c>
      <c r="U12" s="29">
        <v>125</v>
      </c>
      <c r="V12" s="29">
        <v>115</v>
      </c>
      <c r="W12" s="29">
        <v>120</v>
      </c>
      <c r="X12" s="29">
        <v>125</v>
      </c>
      <c r="Y12" s="29">
        <v>125</v>
      </c>
      <c r="Z12" s="29">
        <v>115</v>
      </c>
      <c r="AA12" s="29">
        <v>125</v>
      </c>
      <c r="AB12" s="29">
        <v>125</v>
      </c>
      <c r="AC12" s="29">
        <v>130</v>
      </c>
      <c r="AD12" s="29">
        <v>130</v>
      </c>
      <c r="AE12" s="29">
        <v>130</v>
      </c>
      <c r="AF12" s="29">
        <v>130</v>
      </c>
      <c r="AG12" s="29">
        <v>135</v>
      </c>
      <c r="AH12" s="29">
        <v>135</v>
      </c>
      <c r="AI12" s="29">
        <v>140</v>
      </c>
      <c r="AJ12" s="29">
        <v>145.43884857824563</v>
      </c>
      <c r="AK12" s="29">
        <v>146.93244940565003</v>
      </c>
      <c r="AL12" s="29">
        <v>142.01973170426243</v>
      </c>
      <c r="AM12" s="29">
        <v>132.18066352927679</v>
      </c>
      <c r="AN12" s="29">
        <v>122.26534030391886</v>
      </c>
      <c r="AO12" s="29">
        <v>65.585129198441351</v>
      </c>
      <c r="AP12" s="29">
        <v>128.70595805022433</v>
      </c>
      <c r="AQ12" s="29">
        <v>145.38514841442804</v>
      </c>
      <c r="AR12" s="29">
        <v>155.92618108900501</v>
      </c>
      <c r="AS12" s="29">
        <v>141.3921720663883</v>
      </c>
      <c r="AT12" s="29">
        <v>133.37507373278527</v>
      </c>
      <c r="AU12" s="29">
        <v>148.61740098073096</v>
      </c>
      <c r="AV12" s="29">
        <v>166.58011197869345</v>
      </c>
      <c r="AW12" s="29">
        <v>163.53989353339435</v>
      </c>
      <c r="AX12" s="29">
        <v>175.48173533151339</v>
      </c>
      <c r="AY12" s="29">
        <v>185.49440222646948</v>
      </c>
      <c r="AZ12" s="29">
        <v>192.2707349881515</v>
      </c>
      <c r="BA12" s="29">
        <v>183.92916044286596</v>
      </c>
      <c r="BB12" s="29">
        <v>190.97042120126912</v>
      </c>
      <c r="BC12" s="29">
        <v>188.78646008882311</v>
      </c>
      <c r="BD12" s="29">
        <v>196.8113248236408</v>
      </c>
      <c r="BE12" s="29">
        <v>195.71611179965103</v>
      </c>
      <c r="BF12" s="284"/>
      <c r="BG12" s="29">
        <f t="shared" si="19"/>
        <v>250</v>
      </c>
      <c r="BH12" s="29">
        <f t="shared" si="20"/>
        <v>240</v>
      </c>
      <c r="BI12" s="29">
        <f t="shared" si="11"/>
        <v>250</v>
      </c>
      <c r="BJ12" s="29">
        <f t="shared" si="21"/>
        <v>235</v>
      </c>
      <c r="BK12" s="29">
        <f t="shared" si="22"/>
        <v>250</v>
      </c>
      <c r="BL12" s="29">
        <f t="shared" si="23"/>
        <v>240</v>
      </c>
      <c r="BM12" s="29">
        <f t="shared" si="24"/>
        <v>255</v>
      </c>
      <c r="BN12" s="29">
        <f t="shared" si="25"/>
        <v>260</v>
      </c>
      <c r="BO12" s="29">
        <f t="shared" si="26"/>
        <v>265</v>
      </c>
      <c r="BP12" s="29">
        <f t="shared" si="27"/>
        <v>275</v>
      </c>
      <c r="BQ12" s="29">
        <f>AJ12+AK12</f>
        <v>292.37129798389566</v>
      </c>
      <c r="BR12" s="29">
        <f>AL12+AM12</f>
        <v>274.20039523353921</v>
      </c>
      <c r="BS12" s="29">
        <f t="shared" si="14"/>
        <v>187.85046950236023</v>
      </c>
      <c r="BT12" s="786">
        <f>AP12+AQ12</f>
        <v>274.0911064646524</v>
      </c>
      <c r="BU12" s="787">
        <f>AR12+AS12</f>
        <v>297.31835315539331</v>
      </c>
      <c r="BV12" s="787">
        <f t="shared" si="28"/>
        <v>281.99247471351623</v>
      </c>
      <c r="BW12" s="787">
        <f t="shared" si="15"/>
        <v>330.1200055120878</v>
      </c>
      <c r="BX12" s="787">
        <f>AX12+AY12</f>
        <v>360.97613755798284</v>
      </c>
      <c r="BY12" s="787">
        <f t="shared" si="16"/>
        <v>376.19989543101747</v>
      </c>
      <c r="BZ12" s="787">
        <f t="shared" si="17"/>
        <v>387.78174602490992</v>
      </c>
      <c r="CA12" s="787">
        <f t="shared" si="18"/>
        <v>392.52743662329181</v>
      </c>
      <c r="CB12" s="37"/>
      <c r="CC12" s="52" t="s">
        <v>19</v>
      </c>
      <c r="CD12" s="29">
        <f t="shared" si="7"/>
        <v>470</v>
      </c>
      <c r="CE12" s="29">
        <f t="shared" si="7"/>
        <v>490</v>
      </c>
      <c r="CF12" s="29">
        <f t="shared" si="7"/>
        <v>485</v>
      </c>
      <c r="CG12" s="29">
        <f t="shared" si="7"/>
        <v>495</v>
      </c>
      <c r="CH12" s="29">
        <f t="shared" si="7"/>
        <v>515</v>
      </c>
      <c r="CI12" s="29">
        <f t="shared" si="7"/>
        <v>540</v>
      </c>
      <c r="CJ12" s="29">
        <f t="shared" si="7"/>
        <v>566.57169321743493</v>
      </c>
      <c r="CK12" s="29">
        <f t="shared" si="7"/>
        <v>461.94157596701262</v>
      </c>
      <c r="CL12" s="29">
        <f t="shared" si="7"/>
        <v>579.31082786890954</v>
      </c>
      <c r="CM12" s="29">
        <f t="shared" si="7"/>
        <v>691.09614307007075</v>
      </c>
      <c r="CN12" s="29">
        <f t="shared" si="7"/>
        <v>755.95677672110958</v>
      </c>
      <c r="CO12" s="29"/>
      <c r="CP12" s="217"/>
      <c r="CQ12" s="217"/>
      <c r="CR12" s="7"/>
      <c r="CS12" s="447"/>
      <c r="CT12" s="447"/>
      <c r="CU12" s="447"/>
      <c r="CV12" s="447"/>
      <c r="CW12" s="447"/>
      <c r="CX12" s="447"/>
      <c r="CY12" s="447"/>
      <c r="CZ12" s="447"/>
      <c r="DA12" s="447"/>
      <c r="DB12" s="447"/>
      <c r="DC12" s="447"/>
      <c r="DD12" s="447"/>
      <c r="DE12" s="447"/>
      <c r="DF12" s="447"/>
      <c r="DG12" s="447"/>
      <c r="DH12" s="447"/>
      <c r="DI12" s="447"/>
      <c r="DJ12" s="447"/>
      <c r="DK12" s="447"/>
      <c r="DL12" s="447"/>
      <c r="DM12" s="447"/>
      <c r="DN12" s="447"/>
      <c r="DO12" s="447"/>
      <c r="DP12" s="447"/>
      <c r="DQ12" s="447"/>
      <c r="DR12" s="447"/>
      <c r="DS12" s="447"/>
      <c r="DT12" s="447"/>
      <c r="DU12" s="447"/>
      <c r="DV12" s="447"/>
      <c r="DW12" s="447"/>
      <c r="DX12" s="447"/>
      <c r="DY12" s="447"/>
      <c r="DZ12" s="447"/>
      <c r="EA12" s="447"/>
      <c r="EB12" s="447"/>
      <c r="EC12" s="447"/>
      <c r="ED12" s="447"/>
      <c r="EE12" s="447"/>
      <c r="EF12" s="447"/>
      <c r="EG12" s="447"/>
      <c r="EH12" s="447"/>
      <c r="EI12" s="447"/>
      <c r="EJ12" s="447"/>
      <c r="EK12" s="447"/>
      <c r="EL12" s="447"/>
      <c r="EM12" s="447"/>
      <c r="EN12" s="447"/>
      <c r="EO12" s="447"/>
      <c r="EP12" s="447"/>
      <c r="EQ12" s="447"/>
      <c r="ER12" s="447"/>
      <c r="ES12" s="447"/>
      <c r="ET12" s="447"/>
      <c r="EU12" s="447"/>
      <c r="EV12" s="447"/>
      <c r="EW12" s="447"/>
      <c r="EX12" s="447"/>
      <c r="EY12" s="447"/>
      <c r="EZ12" s="447"/>
      <c r="FA12" s="447"/>
      <c r="FB12" s="447"/>
    </row>
    <row r="13" spans="1:158" x14ac:dyDescent="0.3">
      <c r="B13" s="20" t="s">
        <v>5</v>
      </c>
      <c r="C13" s="784">
        <v>2945</v>
      </c>
      <c r="D13" s="784">
        <v>3000</v>
      </c>
      <c r="E13" s="784">
        <v>2840</v>
      </c>
      <c r="F13" s="784">
        <v>2505</v>
      </c>
      <c r="G13" s="784">
        <v>2460</v>
      </c>
      <c r="H13" s="784">
        <v>2245</v>
      </c>
      <c r="I13" s="784">
        <f t="shared" ref="I13:N13" si="31">SUM(I14:I19)</f>
        <v>2105.537750252664</v>
      </c>
      <c r="J13" s="784">
        <f t="shared" si="31"/>
        <v>1830.3464916819003</v>
      </c>
      <c r="K13" s="784">
        <f t="shared" si="31"/>
        <v>1952.5009481835568</v>
      </c>
      <c r="L13" s="784">
        <f t="shared" si="31"/>
        <v>1899.1127259820812</v>
      </c>
      <c r="M13" s="784">
        <f t="shared" si="31"/>
        <v>1868.4772681765683</v>
      </c>
      <c r="N13" s="784">
        <f t="shared" si="31"/>
        <v>1994.4368086964087</v>
      </c>
      <c r="O13" s="210">
        <f t="shared" si="10"/>
        <v>-1.6131458331242854E-2</v>
      </c>
      <c r="P13" s="210">
        <f t="shared" si="10"/>
        <v>6.7412937082591995E-2</v>
      </c>
      <c r="Q13" s="544"/>
      <c r="R13" s="31">
        <v>740</v>
      </c>
      <c r="S13" s="31">
        <v>695</v>
      </c>
      <c r="T13" s="31">
        <v>720</v>
      </c>
      <c r="U13" s="31">
        <v>660</v>
      </c>
      <c r="V13" s="31">
        <v>785</v>
      </c>
      <c r="W13" s="31">
        <v>675</v>
      </c>
      <c r="X13" s="31">
        <v>580</v>
      </c>
      <c r="Y13" s="31">
        <v>600</v>
      </c>
      <c r="Z13" s="31">
        <v>630</v>
      </c>
      <c r="AA13" s="31">
        <v>700</v>
      </c>
      <c r="AB13" s="31">
        <v>610</v>
      </c>
      <c r="AC13" s="31">
        <v>590</v>
      </c>
      <c r="AD13" s="31">
        <v>580</v>
      </c>
      <c r="AE13" s="31">
        <v>680</v>
      </c>
      <c r="AF13" s="31">
        <v>580</v>
      </c>
      <c r="AG13" s="31">
        <v>570</v>
      </c>
      <c r="AH13" s="31">
        <v>550</v>
      </c>
      <c r="AI13" s="31">
        <v>560</v>
      </c>
      <c r="AJ13" s="31">
        <f t="shared" ref="AJ13:BE13" si="32">SUM(AJ14:AJ19)</f>
        <v>541.21125275204304</v>
      </c>
      <c r="AK13" s="31">
        <f t="shared" si="32"/>
        <v>535.93402330837796</v>
      </c>
      <c r="AL13" s="31">
        <f t="shared" si="32"/>
        <v>529.95018102166023</v>
      </c>
      <c r="AM13" s="31">
        <f t="shared" si="32"/>
        <v>498.44229317058239</v>
      </c>
      <c r="AN13" s="31">
        <f t="shared" si="32"/>
        <v>396.63405846780205</v>
      </c>
      <c r="AO13" s="31">
        <f t="shared" si="32"/>
        <v>388.84279375950177</v>
      </c>
      <c r="AP13" s="31">
        <f t="shared" si="32"/>
        <v>511.18101744141416</v>
      </c>
      <c r="AQ13" s="31">
        <f t="shared" si="32"/>
        <v>533.68862201318211</v>
      </c>
      <c r="AR13" s="31">
        <f t="shared" si="32"/>
        <v>487.30936025685696</v>
      </c>
      <c r="AS13" s="31">
        <f t="shared" si="32"/>
        <v>469.95020098424459</v>
      </c>
      <c r="AT13" s="31">
        <f t="shared" si="32"/>
        <v>484.61517848069673</v>
      </c>
      <c r="AU13" s="31">
        <f t="shared" si="32"/>
        <v>510.62620846175867</v>
      </c>
      <c r="AV13" s="31">
        <f t="shared" si="32"/>
        <v>472.40989084854721</v>
      </c>
      <c r="AW13" s="31">
        <f t="shared" si="32"/>
        <v>483.34986846357089</v>
      </c>
      <c r="AX13" s="31">
        <f t="shared" si="32"/>
        <v>480.41669419004046</v>
      </c>
      <c r="AY13" s="31">
        <f t="shared" si="32"/>
        <v>462.94727187702898</v>
      </c>
      <c r="AZ13" s="31">
        <f t="shared" si="32"/>
        <v>463.25236777745562</v>
      </c>
      <c r="BA13" s="31">
        <f t="shared" si="32"/>
        <v>478.13216483953005</v>
      </c>
      <c r="BB13" s="31">
        <f t="shared" si="32"/>
        <v>450.62909719462135</v>
      </c>
      <c r="BC13" s="31">
        <f t="shared" si="32"/>
        <v>476.46363836496118</v>
      </c>
      <c r="BD13" s="31">
        <f t="shared" si="32"/>
        <v>483.96922751303708</v>
      </c>
      <c r="BE13" s="31">
        <f t="shared" si="32"/>
        <v>501.36267006292178</v>
      </c>
      <c r="BF13" s="284"/>
      <c r="BG13" s="31">
        <f t="shared" ref="BG13" si="33">SUM(BG14:BG19)</f>
        <v>1565</v>
      </c>
      <c r="BH13" s="31">
        <f>SUM(BH14:BH19)</f>
        <v>1435</v>
      </c>
      <c r="BI13" s="31">
        <f>U13+T13</f>
        <v>1380</v>
      </c>
      <c r="BJ13" s="31">
        <f>SUM(BJ14:BJ18)</f>
        <v>1420</v>
      </c>
      <c r="BK13" s="31">
        <f>SUM(BK14:BK19)</f>
        <v>1180</v>
      </c>
      <c r="BL13" s="31">
        <f t="shared" ref="BL13" si="34">SUM(BL14:BL19)</f>
        <v>1330</v>
      </c>
      <c r="BM13" s="31">
        <f>SUM(BM14:BM19)</f>
        <v>1200</v>
      </c>
      <c r="BN13" s="31">
        <f>SUM(BN14:BN19)</f>
        <v>1260</v>
      </c>
      <c r="BO13" s="31">
        <f>SUM(BO14:BO19)</f>
        <v>1150</v>
      </c>
      <c r="BP13" s="31">
        <f>SUM(BP14:BP19)</f>
        <v>1110</v>
      </c>
      <c r="BQ13" s="31">
        <f t="shared" ref="BQ13:BQ32" si="35">AJ13+AK13</f>
        <v>1077.1452760604211</v>
      </c>
      <c r="BR13" s="31">
        <f t="shared" ref="BR13:BR32" si="36">AL13+AM13</f>
        <v>1028.3924741922426</v>
      </c>
      <c r="BS13" s="31">
        <f t="shared" si="14"/>
        <v>785.47685222730388</v>
      </c>
      <c r="BT13" s="31">
        <f>AP13+AQ13</f>
        <v>1044.8696394545964</v>
      </c>
      <c r="BU13" s="31">
        <f>AR13+AS13</f>
        <v>957.25956124110155</v>
      </c>
      <c r="BV13" s="31">
        <f t="shared" si="28"/>
        <v>995.24138694245539</v>
      </c>
      <c r="BW13" s="31">
        <f t="shared" si="15"/>
        <v>955.75975931211815</v>
      </c>
      <c r="BX13" s="31">
        <f t="shared" si="29"/>
        <v>943.36396606706944</v>
      </c>
      <c r="BY13" s="31">
        <f t="shared" si="16"/>
        <v>941.38453261698567</v>
      </c>
      <c r="BZ13" s="31">
        <f t="shared" si="17"/>
        <v>934.59832470765843</v>
      </c>
      <c r="CA13" s="31">
        <f t="shared" si="18"/>
        <v>985.33189757595892</v>
      </c>
      <c r="CB13" s="31"/>
      <c r="CC13" s="887" t="s">
        <v>5</v>
      </c>
      <c r="CD13" s="31">
        <f t="shared" si="7"/>
        <v>2945</v>
      </c>
      <c r="CE13" s="31">
        <f t="shared" si="7"/>
        <v>3000</v>
      </c>
      <c r="CF13" s="31">
        <f t="shared" si="7"/>
        <v>2840</v>
      </c>
      <c r="CG13" s="31">
        <f t="shared" si="7"/>
        <v>2505</v>
      </c>
      <c r="CH13" s="31">
        <f t="shared" si="7"/>
        <v>2460</v>
      </c>
      <c r="CI13" s="31">
        <f t="shared" si="7"/>
        <v>2245</v>
      </c>
      <c r="CJ13" s="31">
        <f t="shared" si="7"/>
        <v>2105.537750252664</v>
      </c>
      <c r="CK13" s="31">
        <f t="shared" si="7"/>
        <v>1830.3464916819003</v>
      </c>
      <c r="CL13" s="31">
        <f t="shared" si="7"/>
        <v>1952.5009481835568</v>
      </c>
      <c r="CM13" s="31">
        <f t="shared" si="7"/>
        <v>1899.1127259820812</v>
      </c>
      <c r="CN13" s="31">
        <f t="shared" si="7"/>
        <v>1868.4772681765683</v>
      </c>
      <c r="CO13" s="31">
        <f>N13</f>
        <v>1994.4368086964087</v>
      </c>
      <c r="CP13" s="210">
        <f t="shared" ref="CP13:CP47" si="37">O13</f>
        <v>-1.6131458331242854E-2</v>
      </c>
      <c r="CQ13" s="210">
        <f>P13</f>
        <v>6.7412937082591995E-2</v>
      </c>
      <c r="CR13" s="37"/>
      <c r="CS13" s="444">
        <f t="shared" ref="CS13:EF13" si="38">R13</f>
        <v>740</v>
      </c>
      <c r="CT13" s="444">
        <f t="shared" si="38"/>
        <v>695</v>
      </c>
      <c r="CU13" s="444">
        <f t="shared" si="38"/>
        <v>720</v>
      </c>
      <c r="CV13" s="444">
        <f t="shared" si="38"/>
        <v>660</v>
      </c>
      <c r="CW13" s="444">
        <f t="shared" si="38"/>
        <v>785</v>
      </c>
      <c r="CX13" s="444">
        <f t="shared" si="38"/>
        <v>675</v>
      </c>
      <c r="CY13" s="444">
        <f t="shared" si="38"/>
        <v>580</v>
      </c>
      <c r="CZ13" s="444">
        <f t="shared" si="38"/>
        <v>600</v>
      </c>
      <c r="DA13" s="444">
        <f t="shared" si="38"/>
        <v>630</v>
      </c>
      <c r="DB13" s="444">
        <f t="shared" si="38"/>
        <v>700</v>
      </c>
      <c r="DC13" s="444">
        <f t="shared" si="38"/>
        <v>610</v>
      </c>
      <c r="DD13" s="444">
        <f t="shared" si="38"/>
        <v>590</v>
      </c>
      <c r="DE13" s="444">
        <f t="shared" si="38"/>
        <v>580</v>
      </c>
      <c r="DF13" s="444">
        <f t="shared" si="38"/>
        <v>680</v>
      </c>
      <c r="DG13" s="444">
        <f t="shared" si="38"/>
        <v>580</v>
      </c>
      <c r="DH13" s="444">
        <f t="shared" si="38"/>
        <v>570</v>
      </c>
      <c r="DI13" s="444">
        <f t="shared" si="38"/>
        <v>550</v>
      </c>
      <c r="DJ13" s="444">
        <f t="shared" si="38"/>
        <v>560</v>
      </c>
      <c r="DK13" s="444">
        <f t="shared" si="38"/>
        <v>541.21125275204304</v>
      </c>
      <c r="DL13" s="444">
        <f t="shared" si="38"/>
        <v>535.93402330837796</v>
      </c>
      <c r="DM13" s="444">
        <f t="shared" si="38"/>
        <v>529.95018102166023</v>
      </c>
      <c r="DN13" s="444">
        <f t="shared" si="38"/>
        <v>498.44229317058239</v>
      </c>
      <c r="DO13" s="444">
        <f t="shared" si="38"/>
        <v>396.63405846780205</v>
      </c>
      <c r="DP13" s="444">
        <f t="shared" si="38"/>
        <v>388.84279375950177</v>
      </c>
      <c r="DQ13" s="444">
        <f t="shared" si="38"/>
        <v>511.18101744141416</v>
      </c>
      <c r="DR13" s="444">
        <f t="shared" si="38"/>
        <v>533.68862201318211</v>
      </c>
      <c r="DS13" s="444">
        <f t="shared" si="38"/>
        <v>487.30936025685696</v>
      </c>
      <c r="DT13" s="444">
        <f t="shared" si="38"/>
        <v>469.95020098424459</v>
      </c>
      <c r="DU13" s="444">
        <f t="shared" si="38"/>
        <v>484.61517848069673</v>
      </c>
      <c r="DV13" s="444">
        <f t="shared" si="38"/>
        <v>510.62620846175867</v>
      </c>
      <c r="DW13" s="444">
        <f t="shared" si="38"/>
        <v>472.40989084854721</v>
      </c>
      <c r="DX13" s="444">
        <f t="shared" si="38"/>
        <v>483.34986846357089</v>
      </c>
      <c r="DY13" s="444">
        <f t="shared" si="38"/>
        <v>480.41669419004046</v>
      </c>
      <c r="DZ13" s="444">
        <f t="shared" si="38"/>
        <v>462.94727187702898</v>
      </c>
      <c r="EA13" s="444">
        <f t="shared" si="38"/>
        <v>463.25236777745562</v>
      </c>
      <c r="EB13" s="444">
        <f t="shared" si="38"/>
        <v>478.13216483953005</v>
      </c>
      <c r="EC13" s="444">
        <f t="shared" si="38"/>
        <v>450.62909719462135</v>
      </c>
      <c r="ED13" s="444">
        <f t="shared" si="38"/>
        <v>476.46363836496118</v>
      </c>
      <c r="EE13" s="444">
        <f t="shared" si="38"/>
        <v>483.96922751303708</v>
      </c>
      <c r="EF13" s="444">
        <f t="shared" si="38"/>
        <v>501.36267006292178</v>
      </c>
      <c r="EG13" s="444"/>
      <c r="EH13" s="444">
        <f t="shared" ref="EH13:FB13" si="39">BG13</f>
        <v>1565</v>
      </c>
      <c r="EI13" s="444">
        <f t="shared" si="39"/>
        <v>1435</v>
      </c>
      <c r="EJ13" s="444">
        <f t="shared" si="39"/>
        <v>1380</v>
      </c>
      <c r="EK13" s="444">
        <f t="shared" si="39"/>
        <v>1420</v>
      </c>
      <c r="EL13" s="444">
        <f t="shared" si="39"/>
        <v>1180</v>
      </c>
      <c r="EM13" s="444">
        <f t="shared" si="39"/>
        <v>1330</v>
      </c>
      <c r="EN13" s="444">
        <f t="shared" si="39"/>
        <v>1200</v>
      </c>
      <c r="EO13" s="444">
        <f t="shared" si="39"/>
        <v>1260</v>
      </c>
      <c r="EP13" s="444">
        <f t="shared" si="39"/>
        <v>1150</v>
      </c>
      <c r="EQ13" s="444">
        <f t="shared" si="39"/>
        <v>1110</v>
      </c>
      <c r="ER13" s="444">
        <f t="shared" si="39"/>
        <v>1077.1452760604211</v>
      </c>
      <c r="ES13" s="444">
        <f t="shared" si="39"/>
        <v>1028.3924741922426</v>
      </c>
      <c r="ET13" s="444">
        <f t="shared" si="39"/>
        <v>785.47685222730388</v>
      </c>
      <c r="EU13" s="444">
        <f t="shared" si="39"/>
        <v>1044.8696394545964</v>
      </c>
      <c r="EV13" s="444">
        <f t="shared" si="39"/>
        <v>957.25956124110155</v>
      </c>
      <c r="EW13" s="444">
        <f t="shared" si="39"/>
        <v>995.24138694245539</v>
      </c>
      <c r="EX13" s="444">
        <f t="shared" si="39"/>
        <v>955.75975931211815</v>
      </c>
      <c r="EY13" s="444">
        <f t="shared" si="39"/>
        <v>943.36396606706944</v>
      </c>
      <c r="EZ13" s="444">
        <f t="shared" si="39"/>
        <v>941.38453261698567</v>
      </c>
      <c r="FA13" s="444">
        <f t="shared" si="39"/>
        <v>934.59832470765843</v>
      </c>
      <c r="FB13" s="444">
        <f t="shared" si="39"/>
        <v>985.33189757595892</v>
      </c>
    </row>
    <row r="14" spans="1:158" x14ac:dyDescent="0.3">
      <c r="B14" s="10" t="s">
        <v>15</v>
      </c>
      <c r="C14" s="524">
        <v>200</v>
      </c>
      <c r="D14" s="524">
        <v>230</v>
      </c>
      <c r="E14" s="524">
        <v>250</v>
      </c>
      <c r="F14" s="524">
        <v>265</v>
      </c>
      <c r="G14" s="524">
        <v>280</v>
      </c>
      <c r="H14" s="524">
        <v>280</v>
      </c>
      <c r="I14" s="524">
        <v>340.5</v>
      </c>
      <c r="J14" s="524">
        <v>276.5</v>
      </c>
      <c r="K14" s="524">
        <v>409</v>
      </c>
      <c r="L14" s="524">
        <v>448.23750000000007</v>
      </c>
      <c r="M14" s="524">
        <v>438</v>
      </c>
      <c r="N14" s="524">
        <v>451.1489735907</v>
      </c>
      <c r="O14" s="208">
        <f t="shared" si="10"/>
        <v>-2.2839454530243608E-2</v>
      </c>
      <c r="P14" s="208">
        <f t="shared" si="10"/>
        <v>3.0020487650000094E-2</v>
      </c>
      <c r="Q14" s="544"/>
      <c r="R14" s="7">
        <v>55</v>
      </c>
      <c r="S14" s="7">
        <v>55</v>
      </c>
      <c r="T14" s="7">
        <v>60</v>
      </c>
      <c r="U14" s="7">
        <v>60</v>
      </c>
      <c r="V14" s="7">
        <v>60</v>
      </c>
      <c r="W14" s="7">
        <v>65</v>
      </c>
      <c r="X14" s="7">
        <v>65</v>
      </c>
      <c r="Y14" s="7">
        <v>65</v>
      </c>
      <c r="Z14" s="7">
        <v>65</v>
      </c>
      <c r="AA14" s="7">
        <v>65</v>
      </c>
      <c r="AB14" s="7">
        <v>70</v>
      </c>
      <c r="AC14" s="7">
        <v>70</v>
      </c>
      <c r="AD14" s="7">
        <v>70</v>
      </c>
      <c r="AE14" s="7">
        <v>70</v>
      </c>
      <c r="AF14" s="7">
        <v>75</v>
      </c>
      <c r="AG14" s="7">
        <v>75</v>
      </c>
      <c r="AH14" s="7">
        <v>80</v>
      </c>
      <c r="AI14" s="7">
        <v>55</v>
      </c>
      <c r="AJ14" s="7">
        <v>86.5</v>
      </c>
      <c r="AK14" s="7">
        <v>86</v>
      </c>
      <c r="AL14" s="7">
        <v>82</v>
      </c>
      <c r="AM14" s="7">
        <v>86</v>
      </c>
      <c r="AN14" s="7">
        <v>77</v>
      </c>
      <c r="AO14" s="7">
        <v>46</v>
      </c>
      <c r="AP14" s="7">
        <v>64</v>
      </c>
      <c r="AQ14" s="7">
        <v>89.5</v>
      </c>
      <c r="AR14" s="7">
        <v>91</v>
      </c>
      <c r="AS14" s="7">
        <v>111</v>
      </c>
      <c r="AT14" s="7">
        <v>105</v>
      </c>
      <c r="AU14" s="7">
        <v>102</v>
      </c>
      <c r="AV14" s="7">
        <v>119.75</v>
      </c>
      <c r="AW14" s="7">
        <v>126.75</v>
      </c>
      <c r="AX14" s="7">
        <v>104</v>
      </c>
      <c r="AY14" s="7">
        <v>97.748499397106173</v>
      </c>
      <c r="AZ14" s="7">
        <v>117</v>
      </c>
      <c r="BA14" s="7">
        <v>124</v>
      </c>
      <c r="BB14" s="7">
        <v>99</v>
      </c>
      <c r="BC14" s="7">
        <v>98</v>
      </c>
      <c r="BD14" s="7">
        <v>117</v>
      </c>
      <c r="BE14" s="7">
        <v>123</v>
      </c>
      <c r="BF14" s="284"/>
      <c r="BG14" s="7">
        <f t="shared" ref="BG14:BG19" si="40">D14-BH14</f>
        <v>120</v>
      </c>
      <c r="BH14" s="7">
        <f t="shared" ref="BH14:BH19" si="41">SUM(R14:S14)</f>
        <v>110</v>
      </c>
      <c r="BI14" s="7">
        <f t="shared" ref="BI14:BI19" si="42">SUM(T14:U14)</f>
        <v>120</v>
      </c>
      <c r="BJ14" s="7">
        <f t="shared" ref="BJ14:BJ19" si="43">SUM(V14:W14)</f>
        <v>125</v>
      </c>
      <c r="BK14" s="7">
        <f t="shared" ref="BK14:BK19" si="44">SUM(X14:Y14)</f>
        <v>130</v>
      </c>
      <c r="BL14" s="7">
        <f t="shared" ref="BL14:BL19" si="45">SUM(Z14:AA14)</f>
        <v>130</v>
      </c>
      <c r="BM14" s="7">
        <f t="shared" ref="BM14:BM19" si="46">SUM(AB14:AC14)</f>
        <v>140</v>
      </c>
      <c r="BN14" s="7">
        <f t="shared" ref="BN14:BN19" si="47">SUM(AD14:AE14)</f>
        <v>140</v>
      </c>
      <c r="BO14" s="7">
        <f t="shared" ref="BO14:BO19" si="48">SUM(AF14:AG14)</f>
        <v>150</v>
      </c>
      <c r="BP14" s="7">
        <f t="shared" ref="BP14:BP19" si="49">SUM(AH14:AI14)</f>
        <v>135</v>
      </c>
      <c r="BQ14" s="7">
        <f t="shared" si="35"/>
        <v>172.5</v>
      </c>
      <c r="BR14" s="7">
        <f t="shared" si="36"/>
        <v>168</v>
      </c>
      <c r="BS14" s="7">
        <f t="shared" si="14"/>
        <v>123</v>
      </c>
      <c r="BT14" s="37">
        <f t="shared" si="30"/>
        <v>153.5</v>
      </c>
      <c r="BU14" s="37">
        <f>AR14+AS14</f>
        <v>202</v>
      </c>
      <c r="BV14" s="37">
        <f t="shared" si="28"/>
        <v>207</v>
      </c>
      <c r="BW14" s="37">
        <f t="shared" si="15"/>
        <v>246.5</v>
      </c>
      <c r="BX14" s="37">
        <f t="shared" si="29"/>
        <v>201.74849939710617</v>
      </c>
      <c r="BY14" s="37">
        <f t="shared" si="16"/>
        <v>241</v>
      </c>
      <c r="BZ14" s="37">
        <f t="shared" si="17"/>
        <v>216</v>
      </c>
      <c r="CA14" s="37">
        <f t="shared" si="18"/>
        <v>240</v>
      </c>
      <c r="CB14" s="37"/>
      <c r="CC14" s="10" t="s">
        <v>15</v>
      </c>
      <c r="CD14" s="7">
        <f t="shared" si="7"/>
        <v>200</v>
      </c>
      <c r="CE14" s="7">
        <f t="shared" si="7"/>
        <v>230</v>
      </c>
      <c r="CF14" s="7">
        <f t="shared" si="7"/>
        <v>250</v>
      </c>
      <c r="CG14" s="7">
        <f t="shared" si="7"/>
        <v>265</v>
      </c>
      <c r="CH14" s="7">
        <f t="shared" si="7"/>
        <v>280</v>
      </c>
      <c r="CI14" s="7">
        <f t="shared" si="7"/>
        <v>280</v>
      </c>
      <c r="CJ14" s="7">
        <f t="shared" si="7"/>
        <v>340.5</v>
      </c>
      <c r="CK14" s="7">
        <f t="shared" si="7"/>
        <v>276.5</v>
      </c>
      <c r="CL14" s="7">
        <f t="shared" si="7"/>
        <v>409</v>
      </c>
      <c r="CM14" s="7">
        <f t="shared" si="7"/>
        <v>448.23750000000007</v>
      </c>
      <c r="CN14" s="7">
        <f t="shared" si="7"/>
        <v>438</v>
      </c>
      <c r="CO14" s="7"/>
      <c r="CP14" s="208"/>
      <c r="CQ14" s="208"/>
      <c r="CR14" s="199"/>
      <c r="CS14" s="439"/>
      <c r="CT14" s="439"/>
      <c r="CU14" s="439"/>
      <c r="CV14" s="439"/>
      <c r="CW14" s="439"/>
      <c r="CX14" s="439"/>
      <c r="CY14" s="439"/>
      <c r="CZ14" s="439"/>
      <c r="DA14" s="439"/>
      <c r="DB14" s="439"/>
      <c r="DC14" s="439"/>
      <c r="DD14" s="439"/>
      <c r="DE14" s="439"/>
      <c r="DF14" s="439"/>
      <c r="DG14" s="439"/>
      <c r="DH14" s="439"/>
      <c r="DI14" s="439"/>
      <c r="DJ14" s="439"/>
      <c r="DK14" s="439"/>
      <c r="DL14" s="439"/>
      <c r="DM14" s="439"/>
      <c r="DN14" s="439"/>
      <c r="DO14" s="439"/>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679"/>
      <c r="EL14" s="679"/>
      <c r="EM14" s="679"/>
      <c r="EN14" s="679"/>
      <c r="EO14" s="679"/>
      <c r="EP14" s="679"/>
      <c r="EQ14" s="679"/>
      <c r="ER14" s="679"/>
      <c r="ES14" s="679"/>
      <c r="ET14" s="679"/>
      <c r="EU14" s="679"/>
      <c r="EV14" s="679"/>
      <c r="EW14" s="679"/>
      <c r="EX14" s="679"/>
      <c r="EY14" s="679"/>
      <c r="EZ14" s="679"/>
      <c r="FA14" s="679"/>
      <c r="FB14" s="679"/>
    </row>
    <row r="15" spans="1:158" x14ac:dyDescent="0.3">
      <c r="B15" s="10" t="s">
        <v>16</v>
      </c>
      <c r="C15" s="524">
        <v>220</v>
      </c>
      <c r="D15" s="524">
        <v>220</v>
      </c>
      <c r="E15" s="524">
        <v>235</v>
      </c>
      <c r="F15" s="524">
        <v>240</v>
      </c>
      <c r="G15" s="524">
        <v>250</v>
      </c>
      <c r="H15" s="524">
        <v>255</v>
      </c>
      <c r="I15" s="524">
        <v>236.75581477493773</v>
      </c>
      <c r="J15" s="524">
        <v>196.26123397258797</v>
      </c>
      <c r="K15" s="524">
        <v>259.88180757427796</v>
      </c>
      <c r="L15" s="524">
        <v>300.60613657248967</v>
      </c>
      <c r="M15" s="524">
        <v>318.73053361851777</v>
      </c>
      <c r="N15" s="524">
        <v>331.77294993258749</v>
      </c>
      <c r="O15" s="208">
        <f t="shared" si="10"/>
        <v>6.0292837839847291E-2</v>
      </c>
      <c r="P15" s="208">
        <f t="shared" si="10"/>
        <v>4.0919883532965606E-2</v>
      </c>
      <c r="Q15" s="544"/>
      <c r="R15" s="7">
        <v>60</v>
      </c>
      <c r="S15" s="7">
        <v>40</v>
      </c>
      <c r="T15" s="7">
        <v>60</v>
      </c>
      <c r="U15" s="7">
        <v>65</v>
      </c>
      <c r="V15" s="7">
        <v>65</v>
      </c>
      <c r="W15" s="7">
        <v>45</v>
      </c>
      <c r="X15" s="7">
        <v>65</v>
      </c>
      <c r="Y15" s="7">
        <v>70</v>
      </c>
      <c r="Z15" s="7">
        <v>60</v>
      </c>
      <c r="AA15" s="7">
        <v>45</v>
      </c>
      <c r="AB15" s="7">
        <v>65</v>
      </c>
      <c r="AC15" s="7">
        <v>65</v>
      </c>
      <c r="AD15" s="7">
        <v>60</v>
      </c>
      <c r="AE15" s="7">
        <v>60</v>
      </c>
      <c r="AF15" s="7">
        <v>65</v>
      </c>
      <c r="AG15" s="7">
        <v>70</v>
      </c>
      <c r="AH15" s="7">
        <v>60</v>
      </c>
      <c r="AI15" s="7">
        <v>65</v>
      </c>
      <c r="AJ15" s="7">
        <v>59.578918260056682</v>
      </c>
      <c r="AK15" s="7">
        <v>63.039452106299215</v>
      </c>
      <c r="AL15" s="7">
        <v>56.292711063163225</v>
      </c>
      <c r="AM15" s="7">
        <v>57.844733345418632</v>
      </c>
      <c r="AN15" s="7">
        <v>55.261999607689873</v>
      </c>
      <c r="AO15" s="7">
        <v>28.394384708545378</v>
      </c>
      <c r="AP15" s="7">
        <v>53.816535336270199</v>
      </c>
      <c r="AQ15" s="7">
        <v>58.788314320082534</v>
      </c>
      <c r="AR15" s="7">
        <v>58.10015343841075</v>
      </c>
      <c r="AS15" s="7">
        <v>63.540373938993568</v>
      </c>
      <c r="AT15" s="7">
        <v>67.218295354273806</v>
      </c>
      <c r="AU15" s="7">
        <v>71.022984842599854</v>
      </c>
      <c r="AV15" s="7">
        <v>71.306578299817929</v>
      </c>
      <c r="AW15" s="7">
        <v>76.288472953104304</v>
      </c>
      <c r="AX15" s="7">
        <v>77.309972879556412</v>
      </c>
      <c r="AY15" s="7">
        <v>75.701112440011102</v>
      </c>
      <c r="AZ15" s="7">
        <v>75.133507939269847</v>
      </c>
      <c r="BA15" s="7">
        <v>79.452670740075007</v>
      </c>
      <c r="BB15" s="7">
        <v>77.223825208891185</v>
      </c>
      <c r="BC15" s="7">
        <v>86.920529730281615</v>
      </c>
      <c r="BD15" s="7">
        <v>76.969748511310272</v>
      </c>
      <c r="BE15" s="7">
        <v>85.076048464923588</v>
      </c>
      <c r="BF15" s="284"/>
      <c r="BG15" s="7">
        <f t="shared" si="40"/>
        <v>120</v>
      </c>
      <c r="BH15" s="7">
        <f t="shared" si="41"/>
        <v>100</v>
      </c>
      <c r="BI15" s="7">
        <f t="shared" si="42"/>
        <v>125</v>
      </c>
      <c r="BJ15" s="7">
        <f t="shared" si="43"/>
        <v>110</v>
      </c>
      <c r="BK15" s="7">
        <f t="shared" si="44"/>
        <v>135</v>
      </c>
      <c r="BL15" s="7">
        <f t="shared" si="45"/>
        <v>105</v>
      </c>
      <c r="BM15" s="7">
        <f t="shared" si="46"/>
        <v>130</v>
      </c>
      <c r="BN15" s="7">
        <f t="shared" si="47"/>
        <v>120</v>
      </c>
      <c r="BO15" s="7">
        <f t="shared" si="48"/>
        <v>135</v>
      </c>
      <c r="BP15" s="7">
        <f t="shared" si="49"/>
        <v>125</v>
      </c>
      <c r="BQ15" s="7">
        <f t="shared" si="35"/>
        <v>122.61837036635589</v>
      </c>
      <c r="BR15" s="7">
        <f t="shared" si="36"/>
        <v>114.13744440858186</v>
      </c>
      <c r="BS15" s="7">
        <f t="shared" si="14"/>
        <v>83.656384316235247</v>
      </c>
      <c r="BT15" s="37">
        <f>AP15+AQ15</f>
        <v>112.60484965635274</v>
      </c>
      <c r="BU15" s="37">
        <f>AR15+AS15</f>
        <v>121.64052737740431</v>
      </c>
      <c r="BV15" s="37">
        <f t="shared" si="28"/>
        <v>138.24128019687367</v>
      </c>
      <c r="BW15" s="37">
        <f t="shared" si="15"/>
        <v>147.59505125292225</v>
      </c>
      <c r="BX15" s="37">
        <f t="shared" si="29"/>
        <v>153.01108531956751</v>
      </c>
      <c r="BY15" s="37">
        <f t="shared" si="16"/>
        <v>154.58617867934487</v>
      </c>
      <c r="BZ15" s="37">
        <f t="shared" si="17"/>
        <v>154.19357372020147</v>
      </c>
      <c r="CA15" s="37">
        <f t="shared" si="18"/>
        <v>162.04579697623387</v>
      </c>
      <c r="CB15" s="37"/>
      <c r="CC15" s="10" t="s">
        <v>16</v>
      </c>
      <c r="CD15" s="7">
        <f t="shared" si="7"/>
        <v>220</v>
      </c>
      <c r="CE15" s="7">
        <f t="shared" si="7"/>
        <v>220</v>
      </c>
      <c r="CF15" s="7">
        <f t="shared" si="7"/>
        <v>235</v>
      </c>
      <c r="CG15" s="7">
        <f t="shared" si="7"/>
        <v>240</v>
      </c>
      <c r="CH15" s="7">
        <f t="shared" si="7"/>
        <v>250</v>
      </c>
      <c r="CI15" s="7">
        <f t="shared" si="7"/>
        <v>255</v>
      </c>
      <c r="CJ15" s="7">
        <f t="shared" si="7"/>
        <v>236.75581477493773</v>
      </c>
      <c r="CK15" s="7">
        <f t="shared" si="7"/>
        <v>196.26123397258797</v>
      </c>
      <c r="CL15" s="7">
        <f t="shared" si="7"/>
        <v>259.88180757427796</v>
      </c>
      <c r="CM15" s="7">
        <f t="shared" si="7"/>
        <v>300.60613657248967</v>
      </c>
      <c r="CN15" s="7">
        <f t="shared" si="7"/>
        <v>318.73053361851777</v>
      </c>
      <c r="CO15" s="788"/>
      <c r="CP15" s="208"/>
      <c r="CQ15" s="208"/>
      <c r="CR15" s="199"/>
      <c r="CS15" s="439"/>
      <c r="CT15" s="439"/>
      <c r="CU15" s="439"/>
      <c r="CV15" s="439"/>
      <c r="CW15" s="439"/>
      <c r="CX15" s="439"/>
      <c r="CY15" s="439"/>
      <c r="CZ15" s="439"/>
      <c r="DA15" s="439"/>
      <c r="DB15" s="439"/>
      <c r="DC15" s="439"/>
      <c r="DD15" s="439"/>
      <c r="DE15" s="439"/>
      <c r="DF15" s="439"/>
      <c r="DG15" s="439"/>
      <c r="DH15" s="439"/>
      <c r="DI15" s="439"/>
      <c r="DJ15" s="439"/>
      <c r="DK15" s="439"/>
      <c r="DL15" s="439"/>
      <c r="DM15" s="439"/>
      <c r="DN15" s="439"/>
      <c r="DO15" s="439"/>
      <c r="DP15" s="439"/>
      <c r="DQ15" s="439"/>
      <c r="DR15" s="439"/>
      <c r="DS15" s="439"/>
      <c r="DT15" s="439"/>
      <c r="DU15" s="439"/>
      <c r="DV15" s="439"/>
      <c r="DW15" s="439"/>
      <c r="DX15" s="439"/>
      <c r="DY15" s="439"/>
      <c r="DZ15" s="439"/>
      <c r="EA15" s="439"/>
      <c r="EB15" s="439"/>
      <c r="EC15" s="439"/>
      <c r="ED15" s="439"/>
      <c r="EE15" s="439"/>
      <c r="EF15" s="439"/>
      <c r="EG15" s="439"/>
      <c r="EH15" s="439"/>
      <c r="EI15" s="439"/>
      <c r="EJ15" s="439"/>
      <c r="EK15" s="679"/>
      <c r="EL15" s="679"/>
      <c r="EM15" s="679"/>
      <c r="EN15" s="679"/>
      <c r="EO15" s="679"/>
      <c r="EP15" s="679"/>
      <c r="EQ15" s="679"/>
      <c r="ER15" s="679"/>
      <c r="ES15" s="679"/>
      <c r="ET15" s="679"/>
      <c r="EU15" s="679"/>
      <c r="EV15" s="679"/>
      <c r="EW15" s="679"/>
      <c r="EX15" s="679"/>
      <c r="EY15" s="679"/>
      <c r="EZ15" s="679"/>
      <c r="FA15" s="679"/>
      <c r="FB15" s="679"/>
    </row>
    <row r="16" spans="1:158" x14ac:dyDescent="0.3">
      <c r="B16" s="10" t="s">
        <v>17</v>
      </c>
      <c r="C16" s="524">
        <v>335</v>
      </c>
      <c r="D16" s="524">
        <v>335</v>
      </c>
      <c r="E16" s="524">
        <v>340</v>
      </c>
      <c r="F16" s="524">
        <v>335</v>
      </c>
      <c r="G16" s="524">
        <v>340</v>
      </c>
      <c r="H16" s="524">
        <v>345</v>
      </c>
      <c r="I16" s="524">
        <v>372.26277000000005</v>
      </c>
      <c r="J16" s="524">
        <v>315.79295448973193</v>
      </c>
      <c r="K16" s="524">
        <v>297.89098835219602</v>
      </c>
      <c r="L16" s="524">
        <v>332.80725923401411</v>
      </c>
      <c r="M16" s="524">
        <v>338.26493843110177</v>
      </c>
      <c r="N16" s="524">
        <v>365.32613350558995</v>
      </c>
      <c r="O16" s="208">
        <f t="shared" si="10"/>
        <v>1.6398918730465839E-2</v>
      </c>
      <c r="P16" s="208">
        <f t="shared" si="10"/>
        <v>8.0000000000000071E-2</v>
      </c>
      <c r="Q16" s="544"/>
      <c r="R16" s="7">
        <v>70</v>
      </c>
      <c r="S16" s="7">
        <v>100</v>
      </c>
      <c r="T16" s="7">
        <v>85</v>
      </c>
      <c r="U16" s="7">
        <v>80</v>
      </c>
      <c r="V16" s="7">
        <v>70</v>
      </c>
      <c r="W16" s="7">
        <v>100</v>
      </c>
      <c r="X16" s="7">
        <v>85</v>
      </c>
      <c r="Y16" s="7">
        <v>75</v>
      </c>
      <c r="Z16" s="7">
        <v>70</v>
      </c>
      <c r="AA16" s="7">
        <v>105</v>
      </c>
      <c r="AB16" s="7">
        <v>85</v>
      </c>
      <c r="AC16" s="7">
        <v>80</v>
      </c>
      <c r="AD16" s="7">
        <v>85</v>
      </c>
      <c r="AE16" s="7">
        <v>85</v>
      </c>
      <c r="AF16" s="7">
        <v>85</v>
      </c>
      <c r="AG16" s="7">
        <v>85</v>
      </c>
      <c r="AH16" s="7">
        <v>90</v>
      </c>
      <c r="AI16" s="7">
        <v>85</v>
      </c>
      <c r="AJ16" s="7">
        <v>93.953139452957743</v>
      </c>
      <c r="AK16" s="7">
        <v>96.114760528164354</v>
      </c>
      <c r="AL16" s="7">
        <v>106.70696835593304</v>
      </c>
      <c r="AM16" s="7">
        <v>75.487901662944893</v>
      </c>
      <c r="AN16" s="7">
        <v>78.920637140484502</v>
      </c>
      <c r="AO16" s="7">
        <v>57.668856316898612</v>
      </c>
      <c r="AP16" s="7">
        <v>93.902132153221075</v>
      </c>
      <c r="AQ16" s="7">
        <v>85.301328879127723</v>
      </c>
      <c r="AR16" s="7">
        <v>71.028573426436054</v>
      </c>
      <c r="AS16" s="7">
        <v>74.969513211968192</v>
      </c>
      <c r="AT16" s="7">
        <v>75.121705722576863</v>
      </c>
      <c r="AU16" s="7">
        <v>76.771195991214952</v>
      </c>
      <c r="AV16" s="7">
        <v>79.552002237608392</v>
      </c>
      <c r="AW16" s="7">
        <v>82.466464533165023</v>
      </c>
      <c r="AX16" s="7">
        <v>88.643612752640692</v>
      </c>
      <c r="AY16" s="7">
        <v>82.145179710600004</v>
      </c>
      <c r="AZ16" s="7">
        <v>83.529602349488812</v>
      </c>
      <c r="BA16" s="7">
        <v>90.713110986481539</v>
      </c>
      <c r="BB16" s="7">
        <v>85.984304370061466</v>
      </c>
      <c r="BC16" s="7">
        <v>78.037920725069995</v>
      </c>
      <c r="BD16" s="7">
        <v>91.882562584437707</v>
      </c>
      <c r="BE16" s="7">
        <v>97.970159865400063</v>
      </c>
      <c r="BF16" s="284"/>
      <c r="BG16" s="7">
        <f t="shared" si="40"/>
        <v>165</v>
      </c>
      <c r="BH16" s="7">
        <f t="shared" si="41"/>
        <v>170</v>
      </c>
      <c r="BI16" s="7">
        <f t="shared" si="42"/>
        <v>165</v>
      </c>
      <c r="BJ16" s="7">
        <f t="shared" si="43"/>
        <v>170</v>
      </c>
      <c r="BK16" s="7">
        <f t="shared" si="44"/>
        <v>160</v>
      </c>
      <c r="BL16" s="7">
        <f t="shared" si="45"/>
        <v>175</v>
      </c>
      <c r="BM16" s="7">
        <f t="shared" si="46"/>
        <v>165</v>
      </c>
      <c r="BN16" s="7">
        <f t="shared" si="47"/>
        <v>170</v>
      </c>
      <c r="BO16" s="7">
        <f t="shared" si="48"/>
        <v>170</v>
      </c>
      <c r="BP16" s="7">
        <f t="shared" si="49"/>
        <v>175</v>
      </c>
      <c r="BQ16" s="7">
        <f t="shared" si="35"/>
        <v>190.06789998112208</v>
      </c>
      <c r="BR16" s="7">
        <f t="shared" si="36"/>
        <v>182.19487001887794</v>
      </c>
      <c r="BS16" s="7">
        <f t="shared" si="14"/>
        <v>136.58949345738313</v>
      </c>
      <c r="BT16" s="37">
        <f>AP16+AQ16</f>
        <v>179.2034610323488</v>
      </c>
      <c r="BU16" s="37">
        <f>AR16+AS16</f>
        <v>145.99808663840423</v>
      </c>
      <c r="BV16" s="37">
        <f t="shared" si="28"/>
        <v>151.89290171379182</v>
      </c>
      <c r="BW16" s="37">
        <f t="shared" si="15"/>
        <v>162.01846677077341</v>
      </c>
      <c r="BX16" s="37">
        <f t="shared" si="29"/>
        <v>170.7887924632407</v>
      </c>
      <c r="BY16" s="37">
        <f t="shared" si="16"/>
        <v>174.24271333597034</v>
      </c>
      <c r="BZ16" s="37">
        <f t="shared" si="17"/>
        <v>177.86686695449919</v>
      </c>
      <c r="CA16" s="37">
        <f t="shared" si="18"/>
        <v>189.85272244983776</v>
      </c>
      <c r="CB16" s="37"/>
      <c r="CC16" s="10" t="s">
        <v>17</v>
      </c>
      <c r="CD16" s="7">
        <f t="shared" si="7"/>
        <v>335</v>
      </c>
      <c r="CE16" s="7">
        <f t="shared" si="7"/>
        <v>335</v>
      </c>
      <c r="CF16" s="7">
        <f t="shared" si="7"/>
        <v>340</v>
      </c>
      <c r="CG16" s="7">
        <f t="shared" si="7"/>
        <v>335</v>
      </c>
      <c r="CH16" s="7">
        <f t="shared" si="7"/>
        <v>340</v>
      </c>
      <c r="CI16" s="7">
        <f t="shared" si="7"/>
        <v>345</v>
      </c>
      <c r="CJ16" s="7">
        <f t="shared" si="7"/>
        <v>372.26277000000005</v>
      </c>
      <c r="CK16" s="7">
        <f t="shared" si="7"/>
        <v>315.79295448973193</v>
      </c>
      <c r="CL16" s="7">
        <f t="shared" si="7"/>
        <v>297.89098835219602</v>
      </c>
      <c r="CM16" s="7">
        <f t="shared" si="7"/>
        <v>332.80725923401411</v>
      </c>
      <c r="CN16" s="7">
        <f t="shared" si="7"/>
        <v>338.26493843110177</v>
      </c>
      <c r="CO16" s="7"/>
      <c r="CP16" s="208"/>
      <c r="CQ16" s="208"/>
      <c r="CR16" s="199"/>
      <c r="CS16" s="439"/>
      <c r="CT16" s="439"/>
      <c r="CU16" s="439"/>
      <c r="CV16" s="439"/>
      <c r="CW16" s="439"/>
      <c r="CX16" s="439"/>
      <c r="CY16" s="439"/>
      <c r="CZ16" s="439"/>
      <c r="DA16" s="439"/>
      <c r="DB16" s="439"/>
      <c r="DC16" s="439"/>
      <c r="DD16" s="439"/>
      <c r="DE16" s="439"/>
      <c r="DF16" s="439"/>
      <c r="DG16" s="439"/>
      <c r="DH16" s="439"/>
      <c r="DI16" s="439"/>
      <c r="DJ16" s="439"/>
      <c r="DK16" s="439"/>
      <c r="DL16" s="439"/>
      <c r="DM16" s="439"/>
      <c r="DN16" s="439"/>
      <c r="DO16" s="439"/>
      <c r="DP16" s="439"/>
      <c r="DQ16" s="439"/>
      <c r="DR16" s="439"/>
      <c r="DS16" s="439"/>
      <c r="DT16" s="439"/>
      <c r="DU16" s="439"/>
      <c r="DV16" s="439"/>
      <c r="DW16" s="439"/>
      <c r="DX16" s="439"/>
      <c r="DY16" s="439"/>
      <c r="DZ16" s="439"/>
      <c r="EA16" s="439"/>
      <c r="EB16" s="439"/>
      <c r="EC16" s="439"/>
      <c r="ED16" s="439"/>
      <c r="EE16" s="439"/>
      <c r="EF16" s="439"/>
      <c r="EG16" s="439"/>
      <c r="EH16" s="439"/>
      <c r="EI16" s="439"/>
      <c r="EJ16" s="439"/>
      <c r="EK16" s="679"/>
      <c r="EL16" s="679"/>
      <c r="EM16" s="679"/>
      <c r="EN16" s="679"/>
      <c r="EO16" s="679"/>
      <c r="EP16" s="679"/>
      <c r="EQ16" s="679"/>
      <c r="ER16" s="679"/>
      <c r="ES16" s="679"/>
      <c r="ET16" s="679"/>
      <c r="EU16" s="679"/>
      <c r="EV16" s="679"/>
      <c r="EW16" s="679"/>
      <c r="EX16" s="679"/>
      <c r="EY16" s="679"/>
      <c r="EZ16" s="679"/>
      <c r="FA16" s="679"/>
      <c r="FB16" s="679"/>
    </row>
    <row r="17" spans="2:158" x14ac:dyDescent="0.3">
      <c r="B17" s="10" t="s">
        <v>18</v>
      </c>
      <c r="C17" s="524">
        <v>1990</v>
      </c>
      <c r="D17" s="524">
        <v>1975</v>
      </c>
      <c r="E17" s="524">
        <v>1765</v>
      </c>
      <c r="F17" s="524">
        <v>1450</v>
      </c>
      <c r="G17" s="524">
        <v>1340</v>
      </c>
      <c r="H17" s="524">
        <v>1095</v>
      </c>
      <c r="I17" s="524">
        <v>871.19551282051236</v>
      </c>
      <c r="J17" s="524">
        <v>831.88593173076879</v>
      </c>
      <c r="K17" s="524">
        <v>703.39148104166634</v>
      </c>
      <c r="L17" s="524">
        <v>484.04564643253178</v>
      </c>
      <c r="M17" s="524">
        <v>407.74645252150617</v>
      </c>
      <c r="N17" s="524">
        <v>419.97884609715135</v>
      </c>
      <c r="O17" s="208">
        <f t="shared" si="10"/>
        <v>-0.15762809659245747</v>
      </c>
      <c r="P17" s="208">
        <f t="shared" si="10"/>
        <v>3.0000000000000027E-2</v>
      </c>
      <c r="Q17" s="544"/>
      <c r="R17" s="7">
        <v>500</v>
      </c>
      <c r="S17" s="7">
        <v>440</v>
      </c>
      <c r="T17" s="7">
        <v>440</v>
      </c>
      <c r="U17" s="7">
        <v>405</v>
      </c>
      <c r="V17" s="7">
        <v>530</v>
      </c>
      <c r="W17" s="7">
        <v>390</v>
      </c>
      <c r="X17" s="7">
        <v>310</v>
      </c>
      <c r="Y17" s="7">
        <v>340</v>
      </c>
      <c r="Z17" s="7">
        <v>375</v>
      </c>
      <c r="AA17" s="7">
        <v>425</v>
      </c>
      <c r="AB17" s="7">
        <v>325</v>
      </c>
      <c r="AC17" s="7">
        <v>315</v>
      </c>
      <c r="AD17" s="7">
        <v>305</v>
      </c>
      <c r="AE17" s="7">
        <v>395</v>
      </c>
      <c r="AF17" s="7">
        <v>285</v>
      </c>
      <c r="AG17" s="7">
        <v>275</v>
      </c>
      <c r="AH17" s="7">
        <v>250</v>
      </c>
      <c r="AI17" s="7">
        <v>285</v>
      </c>
      <c r="AJ17" s="7">
        <v>232.16878205128197</v>
      </c>
      <c r="AK17" s="7">
        <v>212.59099358974328</v>
      </c>
      <c r="AL17" s="7">
        <v>220.856314102564</v>
      </c>
      <c r="AM17" s="7">
        <v>205.57942307692301</v>
      </c>
      <c r="AN17" s="7">
        <v>127.69283012820509</v>
      </c>
      <c r="AO17" s="7">
        <v>214.7169035256407</v>
      </c>
      <c r="AP17" s="7">
        <v>251.77619807692292</v>
      </c>
      <c r="AQ17" s="7">
        <v>237.7</v>
      </c>
      <c r="AR17" s="7">
        <v>197.34346474358966</v>
      </c>
      <c r="AS17" s="7">
        <v>161.03767764423054</v>
      </c>
      <c r="AT17" s="7">
        <v>176.24333865384602</v>
      </c>
      <c r="AU17" s="7">
        <v>168.767</v>
      </c>
      <c r="AV17" s="7">
        <v>126.29981743589738</v>
      </c>
      <c r="AW17" s="7">
        <v>120.77825823317291</v>
      </c>
      <c r="AX17" s="7">
        <v>135.70737076346145</v>
      </c>
      <c r="AY17" s="7">
        <v>101.2602</v>
      </c>
      <c r="AZ17" s="7">
        <v>108.61784299487175</v>
      </c>
      <c r="BA17" s="7">
        <v>101.45373691586524</v>
      </c>
      <c r="BB17" s="7">
        <v>108.56589661076917</v>
      </c>
      <c r="BC17" s="7">
        <v>89.108975999999998</v>
      </c>
      <c r="BD17" s="7">
        <v>98.842237125333298</v>
      </c>
      <c r="BE17" s="7">
        <v>106.52642376165851</v>
      </c>
      <c r="BF17" s="284"/>
      <c r="BG17" s="7">
        <f t="shared" si="40"/>
        <v>1035</v>
      </c>
      <c r="BH17" s="7">
        <f t="shared" si="41"/>
        <v>940</v>
      </c>
      <c r="BI17" s="7">
        <f t="shared" si="42"/>
        <v>845</v>
      </c>
      <c r="BJ17" s="7">
        <f t="shared" si="43"/>
        <v>920</v>
      </c>
      <c r="BK17" s="7">
        <f t="shared" si="44"/>
        <v>650</v>
      </c>
      <c r="BL17" s="7">
        <f t="shared" si="45"/>
        <v>800</v>
      </c>
      <c r="BM17" s="7">
        <f t="shared" si="46"/>
        <v>640</v>
      </c>
      <c r="BN17" s="7">
        <f t="shared" si="47"/>
        <v>700</v>
      </c>
      <c r="BO17" s="7">
        <f t="shared" si="48"/>
        <v>560</v>
      </c>
      <c r="BP17" s="7">
        <f t="shared" si="49"/>
        <v>535</v>
      </c>
      <c r="BQ17" s="7">
        <f t="shared" si="35"/>
        <v>444.75977564102527</v>
      </c>
      <c r="BR17" s="7">
        <f t="shared" si="36"/>
        <v>426.43573717948698</v>
      </c>
      <c r="BS17" s="7">
        <f t="shared" si="14"/>
        <v>342.40973365384582</v>
      </c>
      <c r="BT17" s="37">
        <f t="shared" si="30"/>
        <v>489.47619807692291</v>
      </c>
      <c r="BU17" s="37">
        <f t="shared" ref="BU17:BU38" si="50">AR17+AS17</f>
        <v>358.3811423878202</v>
      </c>
      <c r="BV17" s="37">
        <f t="shared" si="28"/>
        <v>345.01033865384602</v>
      </c>
      <c r="BW17" s="37">
        <f t="shared" si="15"/>
        <v>247.0780756690703</v>
      </c>
      <c r="BX17" s="37">
        <f t="shared" si="29"/>
        <v>236.96757076346145</v>
      </c>
      <c r="BY17" s="37">
        <f t="shared" si="16"/>
        <v>210.071579910737</v>
      </c>
      <c r="BZ17" s="37">
        <f t="shared" si="17"/>
        <v>207.40813373610246</v>
      </c>
      <c r="CA17" s="37">
        <f t="shared" si="18"/>
        <v>205.36866088699179</v>
      </c>
      <c r="CB17" s="37"/>
      <c r="CC17" s="10" t="s">
        <v>18</v>
      </c>
      <c r="CD17" s="7">
        <f t="shared" si="7"/>
        <v>1990</v>
      </c>
      <c r="CE17" s="7">
        <f t="shared" si="7"/>
        <v>1975</v>
      </c>
      <c r="CF17" s="7">
        <f t="shared" si="7"/>
        <v>1765</v>
      </c>
      <c r="CG17" s="7">
        <f t="shared" si="7"/>
        <v>1450</v>
      </c>
      <c r="CH17" s="7">
        <f t="shared" si="7"/>
        <v>1340</v>
      </c>
      <c r="CI17" s="7">
        <f t="shared" si="7"/>
        <v>1095</v>
      </c>
      <c r="CJ17" s="7">
        <f t="shared" si="7"/>
        <v>871.19551282051236</v>
      </c>
      <c r="CK17" s="7">
        <f t="shared" si="7"/>
        <v>831.88593173076879</v>
      </c>
      <c r="CL17" s="7">
        <f t="shared" si="7"/>
        <v>703.39148104166634</v>
      </c>
      <c r="CM17" s="7">
        <f t="shared" si="7"/>
        <v>484.04564643253178</v>
      </c>
      <c r="CN17" s="7">
        <f t="shared" si="7"/>
        <v>407.74645252150617</v>
      </c>
      <c r="CO17" s="7"/>
      <c r="CP17" s="208"/>
      <c r="CQ17" s="208"/>
      <c r="CR17" s="199"/>
      <c r="CS17" s="439"/>
      <c r="CT17" s="439"/>
      <c r="CU17" s="439"/>
      <c r="CV17" s="439"/>
      <c r="CW17" s="439"/>
      <c r="CX17" s="439"/>
      <c r="CY17" s="439"/>
      <c r="CZ17" s="439"/>
      <c r="DA17" s="439"/>
      <c r="DB17" s="439"/>
      <c r="DC17" s="439"/>
      <c r="DD17" s="439"/>
      <c r="DE17" s="439"/>
      <c r="DF17" s="439"/>
      <c r="DG17" s="439"/>
      <c r="DH17" s="439"/>
      <c r="DI17" s="439"/>
      <c r="DJ17" s="439"/>
      <c r="DK17" s="439"/>
      <c r="DL17" s="439"/>
      <c r="DM17" s="439"/>
      <c r="DN17" s="439"/>
      <c r="DO17" s="439"/>
      <c r="DP17" s="439"/>
      <c r="DQ17" s="439"/>
      <c r="DR17" s="439"/>
      <c r="DS17" s="439"/>
      <c r="DT17" s="439"/>
      <c r="DU17" s="439"/>
      <c r="DV17" s="439"/>
      <c r="DW17" s="439"/>
      <c r="DX17" s="439"/>
      <c r="DY17" s="439"/>
      <c r="DZ17" s="439"/>
      <c r="EA17" s="439"/>
      <c r="EB17" s="439"/>
      <c r="EC17" s="439"/>
      <c r="ED17" s="439"/>
      <c r="EE17" s="439"/>
      <c r="EF17" s="439"/>
      <c r="EG17" s="439"/>
      <c r="EH17" s="439"/>
      <c r="EI17" s="439"/>
      <c r="EJ17" s="439"/>
      <c r="EK17" s="679"/>
      <c r="EL17" s="679"/>
      <c r="EM17" s="679"/>
      <c r="EN17" s="679"/>
      <c r="EO17" s="679"/>
      <c r="EP17" s="679"/>
      <c r="EQ17" s="679"/>
      <c r="ER17" s="679"/>
      <c r="ES17" s="679"/>
      <c r="ET17" s="679"/>
      <c r="EU17" s="679"/>
      <c r="EV17" s="679"/>
      <c r="EW17" s="679"/>
      <c r="EX17" s="679"/>
      <c r="EY17" s="679"/>
      <c r="EZ17" s="679"/>
      <c r="FA17" s="679"/>
      <c r="FB17" s="679"/>
    </row>
    <row r="18" spans="2:158" x14ac:dyDescent="0.3">
      <c r="B18" s="10" t="s">
        <v>21</v>
      </c>
      <c r="C18" s="524">
        <v>140</v>
      </c>
      <c r="D18" s="524">
        <v>175</v>
      </c>
      <c r="E18" s="524">
        <v>180</v>
      </c>
      <c r="F18" s="524">
        <v>145</v>
      </c>
      <c r="G18" s="524">
        <v>175</v>
      </c>
      <c r="H18" s="524">
        <v>195</v>
      </c>
      <c r="I18" s="524">
        <v>108.82365265721357</v>
      </c>
      <c r="J18" s="524">
        <v>58.546371488811637</v>
      </c>
      <c r="K18" s="524">
        <v>123.40867121541667</v>
      </c>
      <c r="L18" s="524">
        <v>170.71220056551812</v>
      </c>
      <c r="M18" s="524">
        <v>203.08187278584467</v>
      </c>
      <c r="N18" s="524">
        <v>259.94479716588103</v>
      </c>
      <c r="O18" s="208">
        <f t="shared" si="10"/>
        <v>0.18961545872582963</v>
      </c>
      <c r="P18" s="208">
        <f t="shared" si="10"/>
        <v>0.27999999999999936</v>
      </c>
      <c r="Q18" s="544"/>
      <c r="R18" s="7">
        <v>40</v>
      </c>
      <c r="S18" s="7">
        <v>45</v>
      </c>
      <c r="T18" s="7">
        <v>55</v>
      </c>
      <c r="U18" s="7">
        <v>30</v>
      </c>
      <c r="V18" s="7">
        <v>40</v>
      </c>
      <c r="W18" s="7">
        <v>55</v>
      </c>
      <c r="X18" s="7">
        <v>35</v>
      </c>
      <c r="Y18" s="7">
        <v>30</v>
      </c>
      <c r="Z18" s="7">
        <v>40</v>
      </c>
      <c r="AA18" s="7">
        <v>40</v>
      </c>
      <c r="AB18" s="7">
        <v>45</v>
      </c>
      <c r="AC18" s="7">
        <v>40</v>
      </c>
      <c r="AD18" s="7">
        <v>40</v>
      </c>
      <c r="AE18" s="7">
        <v>50</v>
      </c>
      <c r="AF18" s="7">
        <v>50</v>
      </c>
      <c r="AG18" s="7">
        <v>45</v>
      </c>
      <c r="AH18" s="7">
        <v>50</v>
      </c>
      <c r="AI18" s="7">
        <v>50</v>
      </c>
      <c r="AJ18" s="7">
        <v>25.01041298774658</v>
      </c>
      <c r="AK18" s="7">
        <v>34.188817084171085</v>
      </c>
      <c r="AL18" s="7">
        <v>20.0941875</v>
      </c>
      <c r="AM18" s="7">
        <v>29.530235085295896</v>
      </c>
      <c r="AN18" s="7">
        <v>19.918591591422601</v>
      </c>
      <c r="AO18" s="7">
        <v>4.2226492084171081</v>
      </c>
      <c r="AP18" s="7">
        <v>9.8461518750000003</v>
      </c>
      <c r="AQ18" s="7">
        <v>24.558978813971923</v>
      </c>
      <c r="AR18" s="7">
        <v>30.105168648420513</v>
      </c>
      <c r="AS18" s="7">
        <v>19.67063618905231</v>
      </c>
      <c r="AT18" s="7">
        <v>21.299838750000003</v>
      </c>
      <c r="AU18" s="7">
        <v>52.333027627943849</v>
      </c>
      <c r="AV18" s="7">
        <v>34.825497080841537</v>
      </c>
      <c r="AW18" s="7">
        <v>36.390676949746769</v>
      </c>
      <c r="AX18" s="7">
        <v>34.07974200000001</v>
      </c>
      <c r="AY18" s="7">
        <v>65.416284534929815</v>
      </c>
      <c r="AZ18" s="7">
        <v>38.308046788925694</v>
      </c>
      <c r="BA18" s="7">
        <v>41.849278492208782</v>
      </c>
      <c r="BB18" s="7">
        <v>39.191703300000007</v>
      </c>
      <c r="BC18" s="7">
        <v>83.732844204710162</v>
      </c>
      <c r="BD18" s="7">
        <v>58.611311587056313</v>
      </c>
      <c r="BE18" s="7">
        <v>48.126670266040094</v>
      </c>
      <c r="BF18" s="284"/>
      <c r="BG18" s="7">
        <f t="shared" si="40"/>
        <v>90</v>
      </c>
      <c r="BH18" s="7">
        <f t="shared" si="41"/>
        <v>85</v>
      </c>
      <c r="BI18" s="7">
        <f t="shared" si="42"/>
        <v>85</v>
      </c>
      <c r="BJ18" s="7">
        <f t="shared" si="43"/>
        <v>95</v>
      </c>
      <c r="BK18" s="7">
        <f t="shared" si="44"/>
        <v>65</v>
      </c>
      <c r="BL18" s="7">
        <f t="shared" si="45"/>
        <v>80</v>
      </c>
      <c r="BM18" s="7">
        <f t="shared" si="46"/>
        <v>85</v>
      </c>
      <c r="BN18" s="7">
        <f t="shared" si="47"/>
        <v>90</v>
      </c>
      <c r="BO18" s="7">
        <f t="shared" si="48"/>
        <v>95</v>
      </c>
      <c r="BP18" s="7">
        <f t="shared" si="49"/>
        <v>100</v>
      </c>
      <c r="BQ18" s="7">
        <f t="shared" si="35"/>
        <v>59.199230071917668</v>
      </c>
      <c r="BR18" s="7">
        <f t="shared" si="36"/>
        <v>49.624422585295896</v>
      </c>
      <c r="BS18" s="7">
        <f t="shared" si="14"/>
        <v>24.141240799839707</v>
      </c>
      <c r="BT18" s="37">
        <f t="shared" si="30"/>
        <v>34.405130688971923</v>
      </c>
      <c r="BU18" s="37">
        <f>AR18+AS18</f>
        <v>49.775804837472819</v>
      </c>
      <c r="BV18" s="37">
        <f t="shared" si="28"/>
        <v>73.632866377943856</v>
      </c>
      <c r="BW18" s="37">
        <f t="shared" si="15"/>
        <v>71.216174030588306</v>
      </c>
      <c r="BX18" s="37">
        <f t="shared" si="29"/>
        <v>99.496026534929825</v>
      </c>
      <c r="BY18" s="37">
        <f t="shared" si="16"/>
        <v>80.157325281134476</v>
      </c>
      <c r="BZ18" s="37">
        <f t="shared" si="17"/>
        <v>97.803014887056321</v>
      </c>
      <c r="CA18" s="37">
        <f t="shared" si="18"/>
        <v>106.73798185309641</v>
      </c>
      <c r="CB18" s="37"/>
      <c r="CC18" s="10" t="s">
        <v>21</v>
      </c>
      <c r="CD18" s="7">
        <f t="shared" si="7"/>
        <v>140</v>
      </c>
      <c r="CE18" s="7">
        <f t="shared" si="7"/>
        <v>175</v>
      </c>
      <c r="CF18" s="7">
        <f t="shared" si="7"/>
        <v>180</v>
      </c>
      <c r="CG18" s="7">
        <f t="shared" si="7"/>
        <v>145</v>
      </c>
      <c r="CH18" s="7">
        <f t="shared" si="7"/>
        <v>175</v>
      </c>
      <c r="CI18" s="7">
        <f t="shared" si="7"/>
        <v>195</v>
      </c>
      <c r="CJ18" s="7">
        <f t="shared" si="7"/>
        <v>108.82365265721357</v>
      </c>
      <c r="CK18" s="7">
        <f t="shared" si="7"/>
        <v>58.546371488811637</v>
      </c>
      <c r="CL18" s="7">
        <f t="shared" si="7"/>
        <v>123.40867121541667</v>
      </c>
      <c r="CM18" s="7">
        <f t="shared" si="7"/>
        <v>170.71220056551812</v>
      </c>
      <c r="CN18" s="7">
        <f t="shared" si="7"/>
        <v>203.08187278584467</v>
      </c>
      <c r="CO18" s="7"/>
      <c r="CP18" s="208"/>
      <c r="CQ18" s="208"/>
      <c r="CR18" s="199"/>
      <c r="CS18" s="439"/>
      <c r="CT18" s="439"/>
      <c r="CU18" s="439"/>
      <c r="CV18" s="439"/>
      <c r="CW18" s="439"/>
      <c r="CX18" s="439"/>
      <c r="CY18" s="439"/>
      <c r="CZ18" s="439"/>
      <c r="DA18" s="439"/>
      <c r="DB18" s="439"/>
      <c r="DC18" s="439"/>
      <c r="DD18" s="439"/>
      <c r="DE18" s="439"/>
      <c r="DF18" s="439"/>
      <c r="DG18" s="439"/>
      <c r="DH18" s="439"/>
      <c r="DI18" s="439"/>
      <c r="DJ18" s="439"/>
      <c r="DK18" s="439"/>
      <c r="DL18" s="439"/>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679"/>
      <c r="EL18" s="679"/>
      <c r="EM18" s="679"/>
      <c r="EN18" s="679"/>
      <c r="EO18" s="679"/>
      <c r="EP18" s="679"/>
      <c r="EQ18" s="679"/>
      <c r="ER18" s="679"/>
      <c r="ES18" s="679"/>
      <c r="ET18" s="679"/>
      <c r="EU18" s="679"/>
      <c r="EV18" s="679"/>
      <c r="EW18" s="679"/>
      <c r="EX18" s="679"/>
      <c r="EY18" s="679"/>
      <c r="EZ18" s="679"/>
      <c r="FA18" s="679"/>
      <c r="FB18" s="679"/>
    </row>
    <row r="19" spans="2:158" x14ac:dyDescent="0.3">
      <c r="B19" s="52" t="s">
        <v>19</v>
      </c>
      <c r="C19" s="789">
        <v>60</v>
      </c>
      <c r="D19" s="789">
        <v>65</v>
      </c>
      <c r="E19" s="789">
        <v>70</v>
      </c>
      <c r="F19" s="789">
        <v>70</v>
      </c>
      <c r="G19" s="789">
        <v>75</v>
      </c>
      <c r="H19" s="789">
        <v>75</v>
      </c>
      <c r="I19" s="789">
        <v>176</v>
      </c>
      <c r="J19" s="789">
        <v>151.35999999999999</v>
      </c>
      <c r="K19" s="789">
        <v>158.928</v>
      </c>
      <c r="L19" s="789">
        <v>162.70398317752765</v>
      </c>
      <c r="M19" s="789">
        <v>162.65347081959789</v>
      </c>
      <c r="N19" s="789">
        <v>166.26510840449899</v>
      </c>
      <c r="O19" s="217">
        <f t="shared" si="10"/>
        <v>-3.1045557055997541E-4</v>
      </c>
      <c r="P19" s="217">
        <f t="shared" si="10"/>
        <v>2.2204491344097077E-2</v>
      </c>
      <c r="Q19" s="544"/>
      <c r="R19" s="29">
        <v>15</v>
      </c>
      <c r="S19" s="29">
        <v>15</v>
      </c>
      <c r="T19" s="29">
        <v>20</v>
      </c>
      <c r="U19" s="29">
        <v>20</v>
      </c>
      <c r="V19" s="29">
        <v>20</v>
      </c>
      <c r="W19" s="29">
        <v>20</v>
      </c>
      <c r="X19" s="29">
        <v>20</v>
      </c>
      <c r="Y19" s="29">
        <v>20</v>
      </c>
      <c r="Z19" s="29">
        <v>20</v>
      </c>
      <c r="AA19" s="29">
        <v>20</v>
      </c>
      <c r="AB19" s="29">
        <v>20</v>
      </c>
      <c r="AC19" s="29">
        <v>20</v>
      </c>
      <c r="AD19" s="29">
        <v>20</v>
      </c>
      <c r="AE19" s="29">
        <v>20</v>
      </c>
      <c r="AF19" s="610">
        <v>20</v>
      </c>
      <c r="AG19" s="610">
        <v>20</v>
      </c>
      <c r="AH19" s="610">
        <v>20</v>
      </c>
      <c r="AI19" s="610">
        <v>20</v>
      </c>
      <c r="AJ19" s="610">
        <v>44</v>
      </c>
      <c r="AK19" s="610">
        <v>44</v>
      </c>
      <c r="AL19" s="610">
        <v>44</v>
      </c>
      <c r="AM19" s="610">
        <v>44</v>
      </c>
      <c r="AN19" s="610">
        <v>37.839999999999996</v>
      </c>
      <c r="AO19" s="610">
        <v>37.839999999999996</v>
      </c>
      <c r="AP19" s="610">
        <v>37.839999999999996</v>
      </c>
      <c r="AQ19" s="610">
        <v>37.839999999999996</v>
      </c>
      <c r="AR19" s="610">
        <v>39.731999999999999</v>
      </c>
      <c r="AS19" s="610">
        <v>39.731999999999999</v>
      </c>
      <c r="AT19" s="610">
        <v>39.731999999999999</v>
      </c>
      <c r="AU19" s="610">
        <v>39.731999999999999</v>
      </c>
      <c r="AV19" s="610">
        <v>40.675995794381912</v>
      </c>
      <c r="AW19" s="610">
        <v>40.675995794381912</v>
      </c>
      <c r="AX19" s="610">
        <v>40.675995794381912</v>
      </c>
      <c r="AY19" s="610">
        <v>40.675995794381912</v>
      </c>
      <c r="AZ19" s="610">
        <v>40.663367704899471</v>
      </c>
      <c r="BA19" s="610">
        <v>40.663367704899471</v>
      </c>
      <c r="BB19" s="610">
        <v>40.663367704899471</v>
      </c>
      <c r="BC19" s="610">
        <v>40.663367704899471</v>
      </c>
      <c r="BD19" s="610">
        <v>40.663367704899471</v>
      </c>
      <c r="BE19" s="610">
        <v>40.663367704899471</v>
      </c>
      <c r="BF19" s="284"/>
      <c r="BG19" s="29">
        <f t="shared" si="40"/>
        <v>35</v>
      </c>
      <c r="BH19" s="29">
        <f t="shared" si="41"/>
        <v>30</v>
      </c>
      <c r="BI19" s="29">
        <f t="shared" si="42"/>
        <v>40</v>
      </c>
      <c r="BJ19" s="29">
        <f t="shared" si="43"/>
        <v>40</v>
      </c>
      <c r="BK19" s="29">
        <f t="shared" si="44"/>
        <v>40</v>
      </c>
      <c r="BL19" s="29">
        <f t="shared" si="45"/>
        <v>40</v>
      </c>
      <c r="BM19" s="29">
        <f t="shared" si="46"/>
        <v>40</v>
      </c>
      <c r="BN19" s="29">
        <f t="shared" si="47"/>
        <v>40</v>
      </c>
      <c r="BO19" s="29">
        <f t="shared" si="48"/>
        <v>40</v>
      </c>
      <c r="BP19" s="29">
        <f t="shared" si="49"/>
        <v>40</v>
      </c>
      <c r="BQ19" s="29">
        <f t="shared" si="35"/>
        <v>88</v>
      </c>
      <c r="BR19" s="29">
        <f t="shared" si="36"/>
        <v>88</v>
      </c>
      <c r="BS19" s="29">
        <f t="shared" si="14"/>
        <v>75.679999999999993</v>
      </c>
      <c r="BT19" s="786">
        <f t="shared" si="30"/>
        <v>75.679999999999993</v>
      </c>
      <c r="BU19" s="787">
        <f>AR19+AS19</f>
        <v>79.463999999999999</v>
      </c>
      <c r="BV19" s="787">
        <f t="shared" si="28"/>
        <v>79.463999999999999</v>
      </c>
      <c r="BW19" s="787">
        <f t="shared" si="15"/>
        <v>81.351991588763823</v>
      </c>
      <c r="BX19" s="787">
        <f t="shared" si="29"/>
        <v>81.351991588763823</v>
      </c>
      <c r="BY19" s="787">
        <f t="shared" si="16"/>
        <v>81.326735409798943</v>
      </c>
      <c r="BZ19" s="787">
        <f t="shared" si="17"/>
        <v>81.326735409798943</v>
      </c>
      <c r="CA19" s="787">
        <f t="shared" si="18"/>
        <v>81.326735409798943</v>
      </c>
      <c r="CB19" s="37"/>
      <c r="CC19" s="52" t="s">
        <v>19</v>
      </c>
      <c r="CD19" s="29">
        <f t="shared" si="7"/>
        <v>60</v>
      </c>
      <c r="CE19" s="29">
        <f t="shared" si="7"/>
        <v>65</v>
      </c>
      <c r="CF19" s="29">
        <f t="shared" si="7"/>
        <v>70</v>
      </c>
      <c r="CG19" s="29">
        <f t="shared" si="7"/>
        <v>70</v>
      </c>
      <c r="CH19" s="29">
        <f t="shared" si="7"/>
        <v>75</v>
      </c>
      <c r="CI19" s="29">
        <f t="shared" si="7"/>
        <v>75</v>
      </c>
      <c r="CJ19" s="29">
        <f t="shared" si="7"/>
        <v>176</v>
      </c>
      <c r="CK19" s="29">
        <f t="shared" si="7"/>
        <v>151.35999999999999</v>
      </c>
      <c r="CL19" s="29">
        <f t="shared" si="7"/>
        <v>158.928</v>
      </c>
      <c r="CM19" s="29">
        <f t="shared" si="7"/>
        <v>162.70398317752765</v>
      </c>
      <c r="CN19" s="29">
        <f t="shared" si="7"/>
        <v>162.65347081959789</v>
      </c>
      <c r="CO19" s="29"/>
      <c r="CP19" s="217"/>
      <c r="CQ19" s="217"/>
      <c r="CR19" s="199"/>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row>
    <row r="20" spans="2:158" x14ac:dyDescent="0.3">
      <c r="B20" s="20" t="s">
        <v>12</v>
      </c>
      <c r="C20" s="784">
        <v>535</v>
      </c>
      <c r="D20" s="784">
        <v>540</v>
      </c>
      <c r="E20" s="784">
        <v>515</v>
      </c>
      <c r="F20" s="784">
        <v>560</v>
      </c>
      <c r="G20" s="784">
        <v>570</v>
      </c>
      <c r="H20" s="784">
        <v>565</v>
      </c>
      <c r="I20" s="784">
        <f t="shared" ref="I20:N20" si="51">SUM(I21:I25)</f>
        <v>798.46108946108325</v>
      </c>
      <c r="J20" s="790">
        <f t="shared" si="51"/>
        <v>633.15938664375699</v>
      </c>
      <c r="K20" s="784">
        <f t="shared" si="51"/>
        <v>663.29157677771809</v>
      </c>
      <c r="L20" s="784">
        <f t="shared" si="51"/>
        <v>673.23557175241217</v>
      </c>
      <c r="M20" s="784">
        <f t="shared" si="51"/>
        <v>786.28202167508766</v>
      </c>
      <c r="N20" s="784">
        <f t="shared" si="51"/>
        <v>541.5993705427104</v>
      </c>
      <c r="O20" s="210">
        <f t="shared" si="10"/>
        <v>0.16791514689043985</v>
      </c>
      <c r="P20" s="210">
        <f t="shared" si="10"/>
        <v>-0.31118942616938849</v>
      </c>
      <c r="Q20" s="544"/>
      <c r="R20" s="31">
        <v>145</v>
      </c>
      <c r="S20" s="31">
        <v>125</v>
      </c>
      <c r="T20" s="31">
        <v>135</v>
      </c>
      <c r="U20" s="31">
        <v>130</v>
      </c>
      <c r="V20" s="31">
        <v>125</v>
      </c>
      <c r="W20" s="31">
        <v>115</v>
      </c>
      <c r="X20" s="31">
        <v>140</v>
      </c>
      <c r="Y20" s="31">
        <v>135</v>
      </c>
      <c r="Z20" s="31">
        <v>165</v>
      </c>
      <c r="AA20" s="31">
        <v>130</v>
      </c>
      <c r="AB20" s="31">
        <v>150</v>
      </c>
      <c r="AC20" s="31">
        <v>135</v>
      </c>
      <c r="AD20" s="31">
        <v>160</v>
      </c>
      <c r="AE20" s="31">
        <v>135</v>
      </c>
      <c r="AF20" s="31">
        <v>145</v>
      </c>
      <c r="AG20" s="31">
        <v>135</v>
      </c>
      <c r="AH20" s="31">
        <v>155</v>
      </c>
      <c r="AI20" s="31">
        <v>140</v>
      </c>
      <c r="AJ20" s="31">
        <f t="shared" ref="AJ20:BE20" si="52">SUM(AJ21:AJ25)</f>
        <v>266.36308611613487</v>
      </c>
      <c r="AK20" s="31">
        <f t="shared" si="52"/>
        <v>219.20936279453664</v>
      </c>
      <c r="AL20" s="31">
        <f t="shared" si="52"/>
        <v>160.3124540865133</v>
      </c>
      <c r="AM20" s="31">
        <f t="shared" si="52"/>
        <v>152.57618646389852</v>
      </c>
      <c r="AN20" s="31">
        <f t="shared" si="52"/>
        <v>223.11174726223268</v>
      </c>
      <c r="AO20" s="31">
        <f t="shared" si="52"/>
        <v>103.36094776803178</v>
      </c>
      <c r="AP20" s="31">
        <f t="shared" si="52"/>
        <v>143.73191977852076</v>
      </c>
      <c r="AQ20" s="31">
        <f t="shared" si="52"/>
        <v>162.95477183497172</v>
      </c>
      <c r="AR20" s="31">
        <f t="shared" si="52"/>
        <v>105.10116662648792</v>
      </c>
      <c r="AS20" s="31">
        <f t="shared" si="52"/>
        <v>146.10619821457303</v>
      </c>
      <c r="AT20" s="31">
        <f t="shared" si="52"/>
        <v>311.64654286881313</v>
      </c>
      <c r="AU20" s="31">
        <f t="shared" si="52"/>
        <v>100.43766906784381</v>
      </c>
      <c r="AV20" s="31">
        <f t="shared" si="52"/>
        <v>129.77329000265797</v>
      </c>
      <c r="AW20" s="31">
        <f t="shared" si="52"/>
        <v>150.06968929199715</v>
      </c>
      <c r="AX20" s="31">
        <f t="shared" si="52"/>
        <v>128.34119763696276</v>
      </c>
      <c r="AY20" s="31">
        <f t="shared" si="52"/>
        <v>265.0513948207942</v>
      </c>
      <c r="AZ20" s="31">
        <f t="shared" si="52"/>
        <v>294.63136507982762</v>
      </c>
      <c r="BA20" s="31">
        <f t="shared" si="52"/>
        <v>232.5736753557604</v>
      </c>
      <c r="BB20" s="31">
        <f t="shared" si="52"/>
        <v>126.71287726765672</v>
      </c>
      <c r="BC20" s="31">
        <f t="shared" si="52"/>
        <v>132.36410397184295</v>
      </c>
      <c r="BD20" s="31">
        <f t="shared" si="52"/>
        <v>145.45136416862405</v>
      </c>
      <c r="BE20" s="31">
        <f t="shared" si="52"/>
        <v>121.82058306681878</v>
      </c>
      <c r="BF20" s="284"/>
      <c r="BG20" s="31">
        <f t="shared" ref="BG20:BI20" si="53">SUM(BG21:BG25)</f>
        <v>270</v>
      </c>
      <c r="BH20" s="31">
        <f t="shared" si="53"/>
        <v>270</v>
      </c>
      <c r="BI20" s="31">
        <f t="shared" si="53"/>
        <v>265</v>
      </c>
      <c r="BJ20" s="31">
        <f>SUM(BJ21:BJ25)</f>
        <v>240</v>
      </c>
      <c r="BK20" s="31">
        <f>SUM(BK21:BK25)</f>
        <v>275</v>
      </c>
      <c r="BL20" s="31">
        <f t="shared" ref="BL20:BO20" si="54">SUM(BL21:BL25)</f>
        <v>295</v>
      </c>
      <c r="BM20" s="31">
        <f t="shared" si="54"/>
        <v>285</v>
      </c>
      <c r="BN20" s="31">
        <f t="shared" si="54"/>
        <v>295</v>
      </c>
      <c r="BO20" s="31">
        <f t="shared" si="54"/>
        <v>280</v>
      </c>
      <c r="BP20" s="31">
        <f>SUM(BP21:BP25)</f>
        <v>295</v>
      </c>
      <c r="BQ20" s="31">
        <f t="shared" si="35"/>
        <v>485.57244891067148</v>
      </c>
      <c r="BR20" s="31">
        <f t="shared" si="36"/>
        <v>312.88864055041182</v>
      </c>
      <c r="BS20" s="31">
        <f t="shared" si="14"/>
        <v>326.47269503026445</v>
      </c>
      <c r="BT20" s="31">
        <f t="shared" si="30"/>
        <v>306.68669161349248</v>
      </c>
      <c r="BU20" s="31">
        <f>AR20+AS20</f>
        <v>251.20736484106095</v>
      </c>
      <c r="BV20" s="31">
        <f t="shared" si="28"/>
        <v>412.08421193665697</v>
      </c>
      <c r="BW20" s="31">
        <f t="shared" si="15"/>
        <v>279.84297929465515</v>
      </c>
      <c r="BX20" s="31">
        <f t="shared" si="29"/>
        <v>393.39259245775696</v>
      </c>
      <c r="BY20" s="31">
        <f t="shared" si="16"/>
        <v>527.20504043558799</v>
      </c>
      <c r="BZ20" s="31">
        <f t="shared" si="17"/>
        <v>272.1642414362808</v>
      </c>
      <c r="CA20" s="31">
        <f t="shared" si="18"/>
        <v>267.27194723544284</v>
      </c>
      <c r="CB20" s="31"/>
      <c r="CC20" s="887" t="s">
        <v>12</v>
      </c>
      <c r="CD20" s="31">
        <f t="shared" si="7"/>
        <v>535</v>
      </c>
      <c r="CE20" s="31">
        <f t="shared" si="7"/>
        <v>540</v>
      </c>
      <c r="CF20" s="31">
        <f t="shared" si="7"/>
        <v>515</v>
      </c>
      <c r="CG20" s="31">
        <f t="shared" si="7"/>
        <v>560</v>
      </c>
      <c r="CH20" s="31">
        <f t="shared" si="7"/>
        <v>570</v>
      </c>
      <c r="CI20" s="31">
        <f t="shared" si="7"/>
        <v>565</v>
      </c>
      <c r="CJ20" s="31">
        <f t="shared" si="7"/>
        <v>798.46108946108325</v>
      </c>
      <c r="CK20" s="31">
        <f t="shared" si="7"/>
        <v>633.15938664375699</v>
      </c>
      <c r="CL20" s="31">
        <f t="shared" si="7"/>
        <v>663.29157677771809</v>
      </c>
      <c r="CM20" s="31">
        <f t="shared" si="7"/>
        <v>673.23557175241217</v>
      </c>
      <c r="CN20" s="31">
        <f t="shared" si="7"/>
        <v>786.28202167508766</v>
      </c>
      <c r="CO20" s="31">
        <f>N20</f>
        <v>541.5993705427104</v>
      </c>
      <c r="CP20" s="210">
        <f t="shared" si="37"/>
        <v>0.16791514689043985</v>
      </c>
      <c r="CQ20" s="210">
        <f>P20</f>
        <v>-0.31118942616938849</v>
      </c>
      <c r="CR20" s="544"/>
      <c r="CS20" s="444">
        <f t="shared" ref="CS20:EF20" si="55">R20</f>
        <v>145</v>
      </c>
      <c r="CT20" s="444">
        <f t="shared" si="55"/>
        <v>125</v>
      </c>
      <c r="CU20" s="444">
        <f t="shared" si="55"/>
        <v>135</v>
      </c>
      <c r="CV20" s="444">
        <f t="shared" si="55"/>
        <v>130</v>
      </c>
      <c r="CW20" s="444">
        <f t="shared" si="55"/>
        <v>125</v>
      </c>
      <c r="CX20" s="444">
        <f t="shared" si="55"/>
        <v>115</v>
      </c>
      <c r="CY20" s="444">
        <f t="shared" si="55"/>
        <v>140</v>
      </c>
      <c r="CZ20" s="444">
        <f t="shared" si="55"/>
        <v>135</v>
      </c>
      <c r="DA20" s="444">
        <f t="shared" si="55"/>
        <v>165</v>
      </c>
      <c r="DB20" s="444">
        <f t="shared" si="55"/>
        <v>130</v>
      </c>
      <c r="DC20" s="444">
        <f t="shared" si="55"/>
        <v>150</v>
      </c>
      <c r="DD20" s="444">
        <f t="shared" si="55"/>
        <v>135</v>
      </c>
      <c r="DE20" s="444">
        <f t="shared" si="55"/>
        <v>160</v>
      </c>
      <c r="DF20" s="444">
        <f t="shared" si="55"/>
        <v>135</v>
      </c>
      <c r="DG20" s="444">
        <f t="shared" si="55"/>
        <v>145</v>
      </c>
      <c r="DH20" s="444">
        <f t="shared" si="55"/>
        <v>135</v>
      </c>
      <c r="DI20" s="444">
        <f t="shared" si="55"/>
        <v>155</v>
      </c>
      <c r="DJ20" s="444">
        <f t="shared" si="55"/>
        <v>140</v>
      </c>
      <c r="DK20" s="444">
        <f t="shared" si="55"/>
        <v>266.36308611613487</v>
      </c>
      <c r="DL20" s="444">
        <f t="shared" si="55"/>
        <v>219.20936279453664</v>
      </c>
      <c r="DM20" s="444">
        <f t="shared" si="55"/>
        <v>160.3124540865133</v>
      </c>
      <c r="DN20" s="444">
        <f t="shared" si="55"/>
        <v>152.57618646389852</v>
      </c>
      <c r="DO20" s="444">
        <f t="shared" si="55"/>
        <v>223.11174726223268</v>
      </c>
      <c r="DP20" s="444">
        <f t="shared" si="55"/>
        <v>103.36094776803178</v>
      </c>
      <c r="DQ20" s="444">
        <f t="shared" si="55"/>
        <v>143.73191977852076</v>
      </c>
      <c r="DR20" s="444">
        <f t="shared" si="55"/>
        <v>162.95477183497172</v>
      </c>
      <c r="DS20" s="444">
        <f t="shared" si="55"/>
        <v>105.10116662648792</v>
      </c>
      <c r="DT20" s="444">
        <f t="shared" si="55"/>
        <v>146.10619821457303</v>
      </c>
      <c r="DU20" s="444">
        <f t="shared" si="55"/>
        <v>311.64654286881313</v>
      </c>
      <c r="DV20" s="444">
        <f t="shared" si="55"/>
        <v>100.43766906784381</v>
      </c>
      <c r="DW20" s="444">
        <f t="shared" si="55"/>
        <v>129.77329000265797</v>
      </c>
      <c r="DX20" s="444">
        <f t="shared" si="55"/>
        <v>150.06968929199715</v>
      </c>
      <c r="DY20" s="444">
        <f t="shared" si="55"/>
        <v>128.34119763696276</v>
      </c>
      <c r="DZ20" s="444">
        <f t="shared" si="55"/>
        <v>265.0513948207942</v>
      </c>
      <c r="EA20" s="444">
        <f t="shared" si="55"/>
        <v>294.63136507982762</v>
      </c>
      <c r="EB20" s="444">
        <f t="shared" si="55"/>
        <v>232.5736753557604</v>
      </c>
      <c r="EC20" s="444">
        <f t="shared" si="55"/>
        <v>126.71287726765672</v>
      </c>
      <c r="ED20" s="444">
        <f t="shared" si="55"/>
        <v>132.36410397184295</v>
      </c>
      <c r="EE20" s="444">
        <f t="shared" si="55"/>
        <v>145.45136416862405</v>
      </c>
      <c r="EF20" s="444">
        <f t="shared" si="55"/>
        <v>121.82058306681878</v>
      </c>
      <c r="EG20" s="444"/>
      <c r="EH20" s="444">
        <f t="shared" ref="EH20:FB20" si="56">BG20</f>
        <v>270</v>
      </c>
      <c r="EI20" s="444">
        <f t="shared" si="56"/>
        <v>270</v>
      </c>
      <c r="EJ20" s="444">
        <f t="shared" si="56"/>
        <v>265</v>
      </c>
      <c r="EK20" s="444">
        <f t="shared" si="56"/>
        <v>240</v>
      </c>
      <c r="EL20" s="444">
        <f t="shared" si="56"/>
        <v>275</v>
      </c>
      <c r="EM20" s="444">
        <f t="shared" si="56"/>
        <v>295</v>
      </c>
      <c r="EN20" s="444">
        <f t="shared" si="56"/>
        <v>285</v>
      </c>
      <c r="EO20" s="444">
        <f t="shared" si="56"/>
        <v>295</v>
      </c>
      <c r="EP20" s="444">
        <f t="shared" si="56"/>
        <v>280</v>
      </c>
      <c r="EQ20" s="444">
        <f t="shared" si="56"/>
        <v>295</v>
      </c>
      <c r="ER20" s="444">
        <f t="shared" si="56"/>
        <v>485.57244891067148</v>
      </c>
      <c r="ES20" s="444">
        <f t="shared" si="56"/>
        <v>312.88864055041182</v>
      </c>
      <c r="ET20" s="444">
        <f t="shared" si="56"/>
        <v>326.47269503026445</v>
      </c>
      <c r="EU20" s="444">
        <f t="shared" si="56"/>
        <v>306.68669161349248</v>
      </c>
      <c r="EV20" s="444">
        <f t="shared" si="56"/>
        <v>251.20736484106095</v>
      </c>
      <c r="EW20" s="444">
        <f t="shared" si="56"/>
        <v>412.08421193665697</v>
      </c>
      <c r="EX20" s="444">
        <f t="shared" si="56"/>
        <v>279.84297929465515</v>
      </c>
      <c r="EY20" s="444">
        <f t="shared" si="56"/>
        <v>393.39259245775696</v>
      </c>
      <c r="EZ20" s="444">
        <f t="shared" si="56"/>
        <v>527.20504043558799</v>
      </c>
      <c r="FA20" s="444">
        <f t="shared" si="56"/>
        <v>272.1642414362808</v>
      </c>
      <c r="FB20" s="444">
        <f t="shared" si="56"/>
        <v>267.27194723544284</v>
      </c>
    </row>
    <row r="21" spans="2:158" x14ac:dyDescent="0.3">
      <c r="B21" s="10" t="s">
        <v>15</v>
      </c>
      <c r="C21" s="597">
        <v>55</v>
      </c>
      <c r="D21" s="597">
        <v>55</v>
      </c>
      <c r="E21" s="597">
        <v>55</v>
      </c>
      <c r="F21" s="597">
        <v>50</v>
      </c>
      <c r="G21" s="597">
        <v>50</v>
      </c>
      <c r="H21" s="597">
        <v>50</v>
      </c>
      <c r="I21" s="597">
        <v>81.503565144461348</v>
      </c>
      <c r="J21" s="597">
        <v>103.08955801281564</v>
      </c>
      <c r="K21" s="597">
        <v>109.16450841844755</v>
      </c>
      <c r="L21" s="597">
        <v>110.65311806972971</v>
      </c>
      <c r="M21" s="597">
        <v>136.78098349368042</v>
      </c>
      <c r="N21" s="597">
        <v>111.43426606372674</v>
      </c>
      <c r="O21" s="208">
        <f t="shared" si="10"/>
        <v>0.23612407747503195</v>
      </c>
      <c r="P21" s="208">
        <f t="shared" si="10"/>
        <v>-0.18530878183899557</v>
      </c>
      <c r="Q21" s="544"/>
      <c r="R21" s="7">
        <v>15</v>
      </c>
      <c r="S21" s="7">
        <v>10</v>
      </c>
      <c r="T21" s="7">
        <v>15</v>
      </c>
      <c r="U21" s="7">
        <v>15</v>
      </c>
      <c r="V21" s="7">
        <v>10</v>
      </c>
      <c r="W21" s="7">
        <v>10</v>
      </c>
      <c r="X21" s="7">
        <v>15</v>
      </c>
      <c r="Y21" s="7">
        <v>10</v>
      </c>
      <c r="Z21" s="7">
        <v>15</v>
      </c>
      <c r="AA21" s="7">
        <v>10</v>
      </c>
      <c r="AB21" s="7">
        <v>15</v>
      </c>
      <c r="AC21" s="7">
        <v>10</v>
      </c>
      <c r="AD21" s="7">
        <v>15</v>
      </c>
      <c r="AE21" s="7">
        <v>10</v>
      </c>
      <c r="AF21" s="7">
        <v>15</v>
      </c>
      <c r="AG21" s="7">
        <v>10</v>
      </c>
      <c r="AH21" s="7">
        <v>15</v>
      </c>
      <c r="AI21" s="7">
        <v>10</v>
      </c>
      <c r="AJ21" s="7">
        <v>14.39927289911709</v>
      </c>
      <c r="AK21" s="7">
        <v>28.02260575018958</v>
      </c>
      <c r="AL21" s="7">
        <v>28.02260575018958</v>
      </c>
      <c r="AM21" s="7">
        <v>11.059080744965097</v>
      </c>
      <c r="AN21" s="7">
        <v>25.32813189309601</v>
      </c>
      <c r="AO21" s="7">
        <v>23.502773383706355</v>
      </c>
      <c r="AP21" s="7">
        <v>26.370766934676062</v>
      </c>
      <c r="AQ21" s="7">
        <v>27.887885801337198</v>
      </c>
      <c r="AR21" s="7">
        <v>27.458319604895124</v>
      </c>
      <c r="AS21" s="7">
        <v>27.458319604895124</v>
      </c>
      <c r="AT21" s="7">
        <v>28.242114966873316</v>
      </c>
      <c r="AU21" s="7">
        <v>26.00575424178399</v>
      </c>
      <c r="AV21" s="7">
        <v>28.260146996040639</v>
      </c>
      <c r="AW21" s="7">
        <v>28.056577996558094</v>
      </c>
      <c r="AX21" s="7">
        <v>26.840265202520492</v>
      </c>
      <c r="AY21" s="7">
        <v>27.49612787461048</v>
      </c>
      <c r="AZ21" s="7">
        <v>38.22292512465657</v>
      </c>
      <c r="BA21" s="7">
        <v>44.181827867283552</v>
      </c>
      <c r="BB21" s="7">
        <v>27.302698508851222</v>
      </c>
      <c r="BC21" s="7">
        <v>27.073531992889095</v>
      </c>
      <c r="BD21" s="7">
        <v>27.858566515931685</v>
      </c>
      <c r="BE21" s="7">
        <v>27.858566515931685</v>
      </c>
      <c r="BF21" s="284"/>
      <c r="BG21" s="7">
        <f t="shared" ref="BG21:BG25" si="57">D21-BH21</f>
        <v>30</v>
      </c>
      <c r="BH21" s="7">
        <f t="shared" ref="BH21:BH25" si="58">SUM(R21:S21)</f>
        <v>25</v>
      </c>
      <c r="BI21" s="7">
        <f t="shared" ref="BI21:BI25" si="59">SUM(T21:U21)</f>
        <v>30</v>
      </c>
      <c r="BJ21" s="7">
        <f t="shared" ref="BJ21:BJ25" si="60">SUM(V21:W21)</f>
        <v>20</v>
      </c>
      <c r="BK21" s="7">
        <f t="shared" ref="BK21:BK25" si="61">SUM(X21:Y21)</f>
        <v>25</v>
      </c>
      <c r="BL21" s="7">
        <f t="shared" ref="BL21:BL25" si="62">SUM(Z21:AA21)</f>
        <v>25</v>
      </c>
      <c r="BM21" s="7">
        <f t="shared" ref="BM21:BM25" si="63">SUM(AB21:AC21)</f>
        <v>25</v>
      </c>
      <c r="BN21" s="7">
        <f t="shared" ref="BN21:BN25" si="64">SUM(AD21:AE21)</f>
        <v>25</v>
      </c>
      <c r="BO21" s="7">
        <f t="shared" ref="BO21:BO25" si="65">SUM(AF21:AG21)</f>
        <v>25</v>
      </c>
      <c r="BP21" s="7">
        <f t="shared" ref="BP21:BP25" si="66">SUM(AH21:AI21)</f>
        <v>25</v>
      </c>
      <c r="BQ21" s="7">
        <f t="shared" si="35"/>
        <v>42.42187864930667</v>
      </c>
      <c r="BR21" s="7">
        <f t="shared" si="36"/>
        <v>39.081686495154678</v>
      </c>
      <c r="BS21" s="7">
        <f t="shared" si="14"/>
        <v>48.830905276802369</v>
      </c>
      <c r="BT21" s="37">
        <f t="shared" si="30"/>
        <v>54.258652736013261</v>
      </c>
      <c r="BU21" s="37">
        <f t="shared" si="50"/>
        <v>54.916639209790247</v>
      </c>
      <c r="BV21" s="37">
        <f t="shared" si="28"/>
        <v>54.247869208657306</v>
      </c>
      <c r="BW21" s="37">
        <f t="shared" si="15"/>
        <v>56.316724992598736</v>
      </c>
      <c r="BX21" s="37">
        <f t="shared" si="29"/>
        <v>54.336393077130971</v>
      </c>
      <c r="BY21" s="37">
        <f t="shared" si="16"/>
        <v>82.404752991940114</v>
      </c>
      <c r="BZ21" s="37">
        <f t="shared" si="17"/>
        <v>55.161265024782907</v>
      </c>
      <c r="CA21" s="37">
        <f t="shared" si="18"/>
        <v>55.717133031863369</v>
      </c>
      <c r="CB21" s="37"/>
      <c r="CC21" s="10" t="s">
        <v>15</v>
      </c>
      <c r="CD21" s="7">
        <f t="shared" si="7"/>
        <v>55</v>
      </c>
      <c r="CE21" s="7">
        <f t="shared" si="7"/>
        <v>55</v>
      </c>
      <c r="CF21" s="7">
        <f t="shared" si="7"/>
        <v>55</v>
      </c>
      <c r="CG21" s="7">
        <f t="shared" si="7"/>
        <v>50</v>
      </c>
      <c r="CH21" s="7">
        <f t="shared" si="7"/>
        <v>50</v>
      </c>
      <c r="CI21" s="7">
        <f t="shared" si="7"/>
        <v>50</v>
      </c>
      <c r="CJ21" s="7">
        <f t="shared" si="7"/>
        <v>81.503565144461348</v>
      </c>
      <c r="CK21" s="7">
        <f t="shared" si="7"/>
        <v>103.08955801281564</v>
      </c>
      <c r="CL21" s="7">
        <f t="shared" si="7"/>
        <v>109.16450841844755</v>
      </c>
      <c r="CM21" s="7">
        <f t="shared" si="7"/>
        <v>110.65311806972971</v>
      </c>
      <c r="CN21" s="7">
        <f t="shared" si="7"/>
        <v>136.78098349368042</v>
      </c>
      <c r="CO21" s="7"/>
      <c r="CP21" s="208"/>
      <c r="CQ21" s="208"/>
      <c r="CR21" s="199"/>
      <c r="CS21" s="439"/>
      <c r="CT21" s="439"/>
      <c r="CU21" s="439"/>
      <c r="CV21" s="439"/>
      <c r="CW21" s="439"/>
      <c r="CX21" s="439"/>
      <c r="CY21" s="439"/>
      <c r="CZ21" s="439"/>
      <c r="DA21" s="439"/>
      <c r="DB21" s="439"/>
      <c r="DC21" s="439"/>
      <c r="DD21" s="439"/>
      <c r="DE21" s="439"/>
      <c r="DF21" s="439"/>
      <c r="DG21" s="439"/>
      <c r="DH21" s="439"/>
      <c r="DI21" s="439"/>
      <c r="DJ21" s="439"/>
      <c r="DK21" s="439"/>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679"/>
      <c r="EL21" s="679"/>
      <c r="EM21" s="679"/>
      <c r="EN21" s="679"/>
      <c r="EO21" s="679"/>
      <c r="EP21" s="679"/>
      <c r="EQ21" s="679"/>
      <c r="ER21" s="679"/>
      <c r="ES21" s="679"/>
      <c r="ET21" s="679"/>
      <c r="EU21" s="679"/>
      <c r="EV21" s="679"/>
      <c r="EW21" s="679"/>
      <c r="EX21" s="679"/>
      <c r="EY21" s="679"/>
      <c r="EZ21" s="679"/>
      <c r="FA21" s="679"/>
      <c r="FB21" s="679"/>
    </row>
    <row r="22" spans="2:158" x14ac:dyDescent="0.3">
      <c r="B22" s="10" t="s">
        <v>16</v>
      </c>
      <c r="C22" s="597">
        <v>110</v>
      </c>
      <c r="D22" s="597">
        <v>105</v>
      </c>
      <c r="E22" s="597">
        <v>75</v>
      </c>
      <c r="F22" s="597">
        <v>110</v>
      </c>
      <c r="G22" s="597">
        <v>115</v>
      </c>
      <c r="H22" s="597">
        <v>105</v>
      </c>
      <c r="I22" s="597">
        <v>124.04716049068637</v>
      </c>
      <c r="J22" s="597">
        <v>112.02583407445704</v>
      </c>
      <c r="K22" s="597">
        <v>115.48886946334778</v>
      </c>
      <c r="L22" s="597">
        <v>106.49624835217719</v>
      </c>
      <c r="M22" s="597">
        <v>115.13416660842026</v>
      </c>
      <c r="N22" s="597">
        <v>122.02546390027366</v>
      </c>
      <c r="O22" s="208">
        <f t="shared" si="10"/>
        <v>8.111007091703315E-2</v>
      </c>
      <c r="P22" s="208">
        <f t="shared" si="10"/>
        <v>5.9854494064226937E-2</v>
      </c>
      <c r="Q22" s="544"/>
      <c r="R22" s="7">
        <v>30</v>
      </c>
      <c r="S22" s="7">
        <v>20</v>
      </c>
      <c r="T22" s="7">
        <v>20</v>
      </c>
      <c r="U22" s="7">
        <v>20</v>
      </c>
      <c r="V22" s="7">
        <v>20</v>
      </c>
      <c r="W22" s="7">
        <v>15</v>
      </c>
      <c r="X22" s="7">
        <v>30</v>
      </c>
      <c r="Y22" s="7">
        <v>25</v>
      </c>
      <c r="Z22" s="7">
        <v>35</v>
      </c>
      <c r="AA22" s="7">
        <v>25</v>
      </c>
      <c r="AB22" s="7">
        <v>35</v>
      </c>
      <c r="AC22" s="7">
        <v>25</v>
      </c>
      <c r="AD22" s="7">
        <v>35</v>
      </c>
      <c r="AE22" s="7">
        <v>25</v>
      </c>
      <c r="AF22" s="7">
        <v>30</v>
      </c>
      <c r="AG22" s="7">
        <v>25</v>
      </c>
      <c r="AH22" s="7">
        <v>30</v>
      </c>
      <c r="AI22" s="7">
        <v>25</v>
      </c>
      <c r="AJ22" s="7">
        <v>31.011790122671592</v>
      </c>
      <c r="AK22" s="7">
        <v>31.011790122671592</v>
      </c>
      <c r="AL22" s="7">
        <v>31.011790122671592</v>
      </c>
      <c r="AM22" s="7">
        <v>31.011790122671592</v>
      </c>
      <c r="AN22" s="7">
        <v>26.533964191548968</v>
      </c>
      <c r="AO22" s="7">
        <v>25.235279839665164</v>
      </c>
      <c r="AP22" s="7">
        <v>27.867313766626708</v>
      </c>
      <c r="AQ22" s="7">
        <v>32.389276276616187</v>
      </c>
      <c r="AR22" s="7">
        <v>29.043641982215149</v>
      </c>
      <c r="AS22" s="7">
        <v>29.043641982215149</v>
      </c>
      <c r="AT22" s="7">
        <v>30.591927637355887</v>
      </c>
      <c r="AU22" s="7">
        <v>26.80965786156159</v>
      </c>
      <c r="AV22" s="7">
        <v>28.125690373693907</v>
      </c>
      <c r="AW22" s="7">
        <v>27.635054653925504</v>
      </c>
      <c r="AX22" s="7">
        <v>26.306878650313493</v>
      </c>
      <c r="AY22" s="7">
        <v>24.428624674244272</v>
      </c>
      <c r="AZ22" s="7">
        <v>25.067295343919021</v>
      </c>
      <c r="BA22" s="7">
        <v>26.931962082948225</v>
      </c>
      <c r="BB22" s="7">
        <v>26.931962082948225</v>
      </c>
      <c r="BC22" s="7">
        <v>36.202947098604781</v>
      </c>
      <c r="BD22" s="7">
        <v>26.244385812064252</v>
      </c>
      <c r="BE22" s="7">
        <v>26.244385812064252</v>
      </c>
      <c r="BF22" s="284"/>
      <c r="BG22" s="7">
        <f t="shared" si="57"/>
        <v>55</v>
      </c>
      <c r="BH22" s="7">
        <f t="shared" si="58"/>
        <v>50</v>
      </c>
      <c r="BI22" s="7">
        <f t="shared" si="59"/>
        <v>40</v>
      </c>
      <c r="BJ22" s="7">
        <f t="shared" si="60"/>
        <v>35</v>
      </c>
      <c r="BK22" s="7">
        <f t="shared" si="61"/>
        <v>55</v>
      </c>
      <c r="BL22" s="7">
        <f t="shared" si="62"/>
        <v>60</v>
      </c>
      <c r="BM22" s="7">
        <f t="shared" si="63"/>
        <v>60</v>
      </c>
      <c r="BN22" s="7">
        <f t="shared" si="64"/>
        <v>60</v>
      </c>
      <c r="BO22" s="7">
        <f t="shared" si="65"/>
        <v>55</v>
      </c>
      <c r="BP22" s="7">
        <f t="shared" si="66"/>
        <v>55</v>
      </c>
      <c r="BQ22" s="7">
        <f t="shared" si="35"/>
        <v>62.023580245343183</v>
      </c>
      <c r="BR22" s="7">
        <f t="shared" si="36"/>
        <v>62.023580245343183</v>
      </c>
      <c r="BS22" s="7">
        <f t="shared" si="14"/>
        <v>51.769244031214129</v>
      </c>
      <c r="BT22" s="37">
        <f t="shared" si="30"/>
        <v>60.256590043242895</v>
      </c>
      <c r="BU22" s="37">
        <f t="shared" si="50"/>
        <v>58.087283964430299</v>
      </c>
      <c r="BV22" s="37">
        <f t="shared" si="28"/>
        <v>57.401585498917477</v>
      </c>
      <c r="BW22" s="37">
        <f t="shared" si="15"/>
        <v>55.760745027619407</v>
      </c>
      <c r="BX22" s="37">
        <f t="shared" si="29"/>
        <v>50.735503324557769</v>
      </c>
      <c r="BY22" s="37">
        <f t="shared" si="16"/>
        <v>51.999257426867246</v>
      </c>
      <c r="BZ22" s="37">
        <f t="shared" si="17"/>
        <v>53.176347895012476</v>
      </c>
      <c r="CA22" s="37">
        <f t="shared" si="18"/>
        <v>52.488771624128503</v>
      </c>
      <c r="CB22" s="37"/>
      <c r="CC22" s="10" t="s">
        <v>16</v>
      </c>
      <c r="CD22" s="7">
        <f t="shared" ref="CD22:CN45" si="67">C22</f>
        <v>110</v>
      </c>
      <c r="CE22" s="7">
        <f t="shared" si="67"/>
        <v>105</v>
      </c>
      <c r="CF22" s="7">
        <f t="shared" si="67"/>
        <v>75</v>
      </c>
      <c r="CG22" s="7">
        <f t="shared" si="67"/>
        <v>110</v>
      </c>
      <c r="CH22" s="7">
        <f t="shared" si="67"/>
        <v>115</v>
      </c>
      <c r="CI22" s="7">
        <f t="shared" si="67"/>
        <v>105</v>
      </c>
      <c r="CJ22" s="7">
        <f t="shared" si="67"/>
        <v>124.04716049068637</v>
      </c>
      <c r="CK22" s="7">
        <f t="shared" si="67"/>
        <v>112.02583407445704</v>
      </c>
      <c r="CL22" s="7">
        <f t="shared" si="67"/>
        <v>115.48886946334778</v>
      </c>
      <c r="CM22" s="7">
        <f t="shared" si="67"/>
        <v>106.49624835217719</v>
      </c>
      <c r="CN22" s="7">
        <f t="shared" si="67"/>
        <v>115.13416660842026</v>
      </c>
      <c r="CO22" s="7"/>
      <c r="CP22" s="208"/>
      <c r="CQ22" s="208"/>
      <c r="CR22" s="221"/>
      <c r="CS22" s="439"/>
      <c r="CT22" s="439"/>
      <c r="CU22" s="439"/>
      <c r="CV22" s="439"/>
      <c r="CW22" s="439"/>
      <c r="CX22" s="439"/>
      <c r="CY22" s="439"/>
      <c r="CZ22" s="439"/>
      <c r="DA22" s="439"/>
      <c r="DB22" s="439"/>
      <c r="DC22" s="439"/>
      <c r="DD22" s="439"/>
      <c r="DE22" s="439"/>
      <c r="DF22" s="439"/>
      <c r="DG22" s="439"/>
      <c r="DH22" s="439"/>
      <c r="DI22" s="439"/>
      <c r="DJ22" s="439"/>
      <c r="DK22" s="439"/>
      <c r="DL22" s="439"/>
      <c r="DM22" s="439"/>
      <c r="DN22" s="439"/>
      <c r="DO22" s="439"/>
      <c r="DP22" s="439"/>
      <c r="DQ22" s="439"/>
      <c r="DR22" s="439"/>
      <c r="DS22" s="439"/>
      <c r="DT22" s="439"/>
      <c r="DU22" s="439"/>
      <c r="DV22" s="439"/>
      <c r="DW22" s="439"/>
      <c r="DX22" s="439"/>
      <c r="DY22" s="439"/>
      <c r="DZ22" s="439"/>
      <c r="EA22" s="439"/>
      <c r="EB22" s="439"/>
      <c r="EC22" s="439"/>
      <c r="ED22" s="439"/>
      <c r="EE22" s="439"/>
      <c r="EF22" s="439"/>
      <c r="EG22" s="439"/>
      <c r="EH22" s="439"/>
      <c r="EI22" s="439"/>
      <c r="EJ22" s="439"/>
      <c r="EK22" s="679"/>
      <c r="EL22" s="679"/>
      <c r="EM22" s="679"/>
      <c r="EN22" s="679"/>
      <c r="EO22" s="679"/>
      <c r="EP22" s="679"/>
      <c r="EQ22" s="679"/>
      <c r="ER22" s="679"/>
      <c r="ES22" s="679"/>
      <c r="ET22" s="679"/>
      <c r="EU22" s="679"/>
      <c r="EV22" s="679"/>
      <c r="EW22" s="679"/>
      <c r="EX22" s="679"/>
      <c r="EY22" s="679"/>
      <c r="EZ22" s="679"/>
      <c r="FA22" s="679"/>
      <c r="FB22" s="679"/>
    </row>
    <row r="23" spans="2:158" ht="11.2" customHeight="1" x14ac:dyDescent="0.3">
      <c r="B23" s="10" t="s">
        <v>17</v>
      </c>
      <c r="C23" s="597">
        <v>10</v>
      </c>
      <c r="D23" s="597">
        <v>10</v>
      </c>
      <c r="E23" s="597">
        <v>10</v>
      </c>
      <c r="F23" s="597">
        <v>15</v>
      </c>
      <c r="G23" s="597">
        <v>15</v>
      </c>
      <c r="H23" s="597">
        <v>15</v>
      </c>
      <c r="I23" s="597">
        <v>66.409761503261194</v>
      </c>
      <c r="J23" s="597">
        <v>62.02053690207822</v>
      </c>
      <c r="K23" s="597">
        <v>65.184696245391223</v>
      </c>
      <c r="L23" s="597">
        <v>65.634554829924312</v>
      </c>
      <c r="M23" s="597">
        <v>60.650003801610062</v>
      </c>
      <c r="N23" s="597">
        <v>61.542296753307262</v>
      </c>
      <c r="O23" s="208">
        <f t="shared" si="10"/>
        <v>-7.5944006038137668E-2</v>
      </c>
      <c r="P23" s="208">
        <f t="shared" si="10"/>
        <v>1.4712166459476927E-2</v>
      </c>
      <c r="Q23" s="544"/>
      <c r="R23" s="7">
        <v>0</v>
      </c>
      <c r="S23" s="7">
        <v>5</v>
      </c>
      <c r="T23" s="7">
        <v>0</v>
      </c>
      <c r="U23" s="7">
        <v>5</v>
      </c>
      <c r="V23" s="7">
        <v>0</v>
      </c>
      <c r="W23" s="7">
        <v>5</v>
      </c>
      <c r="X23" s="7">
        <v>5</v>
      </c>
      <c r="Y23" s="7">
        <v>5</v>
      </c>
      <c r="Z23" s="7">
        <v>5</v>
      </c>
      <c r="AA23" s="7">
        <v>5</v>
      </c>
      <c r="AB23" s="7">
        <v>5</v>
      </c>
      <c r="AC23" s="7">
        <v>5</v>
      </c>
      <c r="AD23" s="7">
        <v>5</v>
      </c>
      <c r="AE23" s="7">
        <v>5</v>
      </c>
      <c r="AF23" s="7">
        <v>5</v>
      </c>
      <c r="AG23" s="7">
        <v>5</v>
      </c>
      <c r="AH23" s="7">
        <v>5</v>
      </c>
      <c r="AI23" s="7">
        <v>5</v>
      </c>
      <c r="AJ23" s="7">
        <v>16.602440375815299</v>
      </c>
      <c r="AK23" s="7">
        <v>16.602440375815299</v>
      </c>
      <c r="AL23" s="7">
        <v>16.602440375815299</v>
      </c>
      <c r="AM23" s="7">
        <v>16.602440375815299</v>
      </c>
      <c r="AN23" s="7">
        <v>15.757023538890474</v>
      </c>
      <c r="AO23" s="7">
        <v>14.749466285406799</v>
      </c>
      <c r="AP23" s="7">
        <v>15.696446255952328</v>
      </c>
      <c r="AQ23" s="7">
        <v>15.81760082182862</v>
      </c>
      <c r="AR23" s="7">
        <v>5.1199792448884374</v>
      </c>
      <c r="AS23" s="7">
        <v>16.522768855918269</v>
      </c>
      <c r="AT23" s="7">
        <v>27.616813516120004</v>
      </c>
      <c r="AU23" s="7">
        <v>15.925134628464505</v>
      </c>
      <c r="AV23" s="7">
        <v>17.153146479142062</v>
      </c>
      <c r="AW23" s="7">
        <v>17.009449455302349</v>
      </c>
      <c r="AX23" s="7">
        <v>16.382616055018666</v>
      </c>
      <c r="AY23" s="7">
        <v>15.089342840461239</v>
      </c>
      <c r="AZ23" s="7">
        <v>15.511530477649707</v>
      </c>
      <c r="BA23" s="7">
        <v>15.196156902117671</v>
      </c>
      <c r="BB23" s="7">
        <v>15.196156902117671</v>
      </c>
      <c r="BC23" s="7">
        <v>14.746159519725008</v>
      </c>
      <c r="BD23" s="7">
        <v>15.385574188326816</v>
      </c>
      <c r="BE23" s="7">
        <v>15.385574188326816</v>
      </c>
      <c r="BF23" s="284"/>
      <c r="BG23" s="7">
        <f t="shared" si="57"/>
        <v>5</v>
      </c>
      <c r="BH23" s="7">
        <f t="shared" si="58"/>
        <v>5</v>
      </c>
      <c r="BI23" s="7">
        <f t="shared" si="59"/>
        <v>5</v>
      </c>
      <c r="BJ23" s="7">
        <f t="shared" si="60"/>
        <v>5</v>
      </c>
      <c r="BK23" s="7">
        <f t="shared" si="61"/>
        <v>10</v>
      </c>
      <c r="BL23" s="7">
        <f t="shared" si="62"/>
        <v>10</v>
      </c>
      <c r="BM23" s="7">
        <f t="shared" si="63"/>
        <v>10</v>
      </c>
      <c r="BN23" s="7">
        <f t="shared" si="64"/>
        <v>10</v>
      </c>
      <c r="BO23" s="7">
        <f t="shared" si="65"/>
        <v>10</v>
      </c>
      <c r="BP23" s="7">
        <f t="shared" si="66"/>
        <v>10</v>
      </c>
      <c r="BQ23" s="7">
        <f t="shared" si="35"/>
        <v>33.204880751630597</v>
      </c>
      <c r="BR23" s="7">
        <f t="shared" si="36"/>
        <v>33.204880751630597</v>
      </c>
      <c r="BS23" s="7">
        <f t="shared" si="14"/>
        <v>30.506489824297272</v>
      </c>
      <c r="BT23" s="37">
        <f t="shared" si="30"/>
        <v>31.514047077780948</v>
      </c>
      <c r="BU23" s="37">
        <f t="shared" si="50"/>
        <v>21.642748100806706</v>
      </c>
      <c r="BV23" s="37">
        <f t="shared" si="28"/>
        <v>43.541948144584509</v>
      </c>
      <c r="BW23" s="37">
        <f t="shared" si="15"/>
        <v>34.162595934444411</v>
      </c>
      <c r="BX23" s="37">
        <f t="shared" si="29"/>
        <v>31.471958895479904</v>
      </c>
      <c r="BY23" s="37">
        <f t="shared" si="16"/>
        <v>30.707687379767378</v>
      </c>
      <c r="BZ23" s="37">
        <f t="shared" si="17"/>
        <v>30.581731090444485</v>
      </c>
      <c r="CA23" s="37">
        <f t="shared" si="18"/>
        <v>30.771148376653631</v>
      </c>
      <c r="CB23" s="37"/>
      <c r="CC23" s="10" t="s">
        <v>17</v>
      </c>
      <c r="CD23" s="7">
        <f t="shared" si="67"/>
        <v>10</v>
      </c>
      <c r="CE23" s="7">
        <f t="shared" si="67"/>
        <v>10</v>
      </c>
      <c r="CF23" s="7">
        <f t="shared" si="67"/>
        <v>10</v>
      </c>
      <c r="CG23" s="7">
        <f t="shared" si="67"/>
        <v>15</v>
      </c>
      <c r="CH23" s="7">
        <f t="shared" si="67"/>
        <v>15</v>
      </c>
      <c r="CI23" s="7">
        <f t="shared" si="67"/>
        <v>15</v>
      </c>
      <c r="CJ23" s="7">
        <f t="shared" si="67"/>
        <v>66.409761503261194</v>
      </c>
      <c r="CK23" s="7">
        <f t="shared" si="67"/>
        <v>62.02053690207822</v>
      </c>
      <c r="CL23" s="7">
        <f t="shared" si="67"/>
        <v>65.184696245391223</v>
      </c>
      <c r="CM23" s="7">
        <f t="shared" si="67"/>
        <v>65.634554829924312</v>
      </c>
      <c r="CN23" s="7">
        <f t="shared" si="67"/>
        <v>60.650003801610062</v>
      </c>
      <c r="CO23" s="7"/>
      <c r="CP23" s="208"/>
      <c r="CQ23" s="208"/>
      <c r="CR23" s="221"/>
      <c r="CS23" s="439"/>
      <c r="CT23" s="439"/>
      <c r="CU23" s="439"/>
      <c r="CV23" s="439"/>
      <c r="CW23" s="439"/>
      <c r="CX23" s="439"/>
      <c r="CY23" s="439"/>
      <c r="CZ23" s="439"/>
      <c r="DA23" s="439"/>
      <c r="DB23" s="439"/>
      <c r="DC23" s="439"/>
      <c r="DD23" s="439"/>
      <c r="DE23" s="439"/>
      <c r="DF23" s="439"/>
      <c r="DG23" s="439"/>
      <c r="DH23" s="439"/>
      <c r="DI23" s="439"/>
      <c r="DJ23" s="439"/>
      <c r="DK23" s="439"/>
      <c r="DL23" s="439"/>
      <c r="DM23" s="439"/>
      <c r="DN23" s="439"/>
      <c r="DO23" s="439"/>
      <c r="DP23" s="439"/>
      <c r="DQ23" s="439"/>
      <c r="DR23" s="439"/>
      <c r="DS23" s="439"/>
      <c r="DT23" s="439"/>
      <c r="DU23" s="439"/>
      <c r="DV23" s="439"/>
      <c r="DW23" s="439"/>
      <c r="DX23" s="439"/>
      <c r="DY23" s="439"/>
      <c r="DZ23" s="439"/>
      <c r="EA23" s="439"/>
      <c r="EB23" s="439"/>
      <c r="EC23" s="439"/>
      <c r="ED23" s="439"/>
      <c r="EE23" s="439"/>
      <c r="EF23" s="439"/>
      <c r="EG23" s="439"/>
      <c r="EH23" s="439"/>
      <c r="EI23" s="439"/>
      <c r="EJ23" s="439"/>
      <c r="EK23" s="679"/>
      <c r="EL23" s="679"/>
      <c r="EM23" s="679"/>
      <c r="EN23" s="679"/>
      <c r="EO23" s="679"/>
      <c r="EP23" s="679"/>
      <c r="EQ23" s="679"/>
      <c r="ER23" s="679"/>
      <c r="ES23" s="679"/>
      <c r="ET23" s="679"/>
      <c r="EU23" s="679"/>
      <c r="EV23" s="679"/>
      <c r="EW23" s="679"/>
      <c r="EX23" s="679"/>
      <c r="EY23" s="679"/>
      <c r="EZ23" s="679"/>
      <c r="FA23" s="679"/>
      <c r="FB23" s="679"/>
    </row>
    <row r="24" spans="2:158" x14ac:dyDescent="0.3">
      <c r="B24" s="10" t="s">
        <v>18</v>
      </c>
      <c r="C24" s="597">
        <v>195</v>
      </c>
      <c r="D24" s="597">
        <v>215</v>
      </c>
      <c r="E24" s="597">
        <v>230</v>
      </c>
      <c r="F24" s="597">
        <v>225</v>
      </c>
      <c r="G24" s="597">
        <v>220</v>
      </c>
      <c r="H24" s="597">
        <v>215</v>
      </c>
      <c r="I24" s="597">
        <v>311.02051176957571</v>
      </c>
      <c r="J24" s="597">
        <v>214.56905021161896</v>
      </c>
      <c r="K24" s="597">
        <v>221.36456922877827</v>
      </c>
      <c r="L24" s="597">
        <v>218.97138064610292</v>
      </c>
      <c r="M24" s="597">
        <v>270.87888399221015</v>
      </c>
      <c r="N24" s="597">
        <v>67.647292431981796</v>
      </c>
      <c r="O24" s="208">
        <f t="shared" si="10"/>
        <v>0.23705154158935082</v>
      </c>
      <c r="P24" s="208">
        <f t="shared" si="10"/>
        <v>-0.75026738358119061</v>
      </c>
      <c r="Q24" s="544"/>
      <c r="R24" s="7">
        <v>60</v>
      </c>
      <c r="S24" s="7">
        <v>50</v>
      </c>
      <c r="T24" s="7">
        <v>65</v>
      </c>
      <c r="U24" s="7">
        <v>55</v>
      </c>
      <c r="V24" s="7">
        <v>60</v>
      </c>
      <c r="W24" s="7">
        <v>50</v>
      </c>
      <c r="X24" s="7">
        <v>50</v>
      </c>
      <c r="Y24" s="7">
        <v>55</v>
      </c>
      <c r="Z24" s="7">
        <v>70</v>
      </c>
      <c r="AA24" s="7">
        <v>50</v>
      </c>
      <c r="AB24" s="7">
        <v>55</v>
      </c>
      <c r="AC24" s="7">
        <v>50</v>
      </c>
      <c r="AD24" s="7">
        <v>60</v>
      </c>
      <c r="AE24" s="7">
        <v>50</v>
      </c>
      <c r="AF24" s="7">
        <v>50</v>
      </c>
      <c r="AG24" s="7">
        <v>50</v>
      </c>
      <c r="AH24" s="7">
        <v>60</v>
      </c>
      <c r="AI24" s="7">
        <v>50</v>
      </c>
      <c r="AJ24" s="7">
        <v>161.78857675040587</v>
      </c>
      <c r="AK24" s="7">
        <v>101.01152057773515</v>
      </c>
      <c r="AL24" s="7">
        <v>42.114611869711823</v>
      </c>
      <c r="AM24" s="7">
        <v>6.1058025717228865</v>
      </c>
      <c r="AN24" s="7">
        <v>127.03238868043454</v>
      </c>
      <c r="AO24" s="7">
        <v>6.3362519753169932</v>
      </c>
      <c r="AP24" s="7">
        <v>35.085052386772702</v>
      </c>
      <c r="AQ24" s="7">
        <v>46.115357169094722</v>
      </c>
      <c r="AR24" s="7">
        <v>18.43635279161095</v>
      </c>
      <c r="AS24" s="7">
        <v>33.875129778123757</v>
      </c>
      <c r="AT24" s="7">
        <v>158.16878728137999</v>
      </c>
      <c r="AU24" s="7">
        <v>10.884299377663428</v>
      </c>
      <c r="AV24" s="7">
        <v>12.073298970451663</v>
      </c>
      <c r="AW24" s="7">
        <v>37.834976380818134</v>
      </c>
      <c r="AX24" s="7">
        <v>21.167301035861655</v>
      </c>
      <c r="AY24" s="7">
        <v>147.89580425897145</v>
      </c>
      <c r="AZ24" s="7">
        <v>146.85436495304424</v>
      </c>
      <c r="BA24" s="7">
        <v>103.28936601171706</v>
      </c>
      <c r="BB24" s="7">
        <v>10.266608658578948</v>
      </c>
      <c r="BC24" s="7">
        <v>10.468544368869884</v>
      </c>
      <c r="BD24" s="7">
        <v>23.629716592651491</v>
      </c>
      <c r="BE24" s="7">
        <v>10.126413105905653</v>
      </c>
      <c r="BF24" s="284"/>
      <c r="BG24" s="7">
        <f t="shared" si="57"/>
        <v>105</v>
      </c>
      <c r="BH24" s="7">
        <f t="shared" si="58"/>
        <v>110</v>
      </c>
      <c r="BI24" s="7">
        <f t="shared" si="59"/>
        <v>120</v>
      </c>
      <c r="BJ24" s="7">
        <f t="shared" si="60"/>
        <v>110</v>
      </c>
      <c r="BK24" s="7">
        <f t="shared" si="61"/>
        <v>105</v>
      </c>
      <c r="BL24" s="7">
        <f t="shared" si="62"/>
        <v>120</v>
      </c>
      <c r="BM24" s="7">
        <f t="shared" si="63"/>
        <v>105</v>
      </c>
      <c r="BN24" s="7">
        <f t="shared" si="64"/>
        <v>110</v>
      </c>
      <c r="BO24" s="7">
        <f t="shared" si="65"/>
        <v>100</v>
      </c>
      <c r="BP24" s="7">
        <f t="shared" si="66"/>
        <v>110</v>
      </c>
      <c r="BQ24" s="7">
        <f t="shared" si="35"/>
        <v>262.80009732814102</v>
      </c>
      <c r="BR24" s="7">
        <f t="shared" si="36"/>
        <v>48.220414441434713</v>
      </c>
      <c r="BS24" s="7">
        <f t="shared" si="14"/>
        <v>133.36864065575153</v>
      </c>
      <c r="BT24" s="37">
        <f t="shared" si="30"/>
        <v>81.200409555867424</v>
      </c>
      <c r="BU24" s="37">
        <f t="shared" si="50"/>
        <v>52.311482569734707</v>
      </c>
      <c r="BV24" s="37">
        <f t="shared" si="28"/>
        <v>169.05308665904343</v>
      </c>
      <c r="BW24" s="37">
        <f t="shared" si="15"/>
        <v>49.908275351269793</v>
      </c>
      <c r="BX24" s="37">
        <f t="shared" si="29"/>
        <v>169.06310529483312</v>
      </c>
      <c r="BY24" s="37">
        <f t="shared" si="16"/>
        <v>250.14373096476129</v>
      </c>
      <c r="BZ24" s="37">
        <f t="shared" si="17"/>
        <v>33.896325251230436</v>
      </c>
      <c r="CA24" s="37">
        <f t="shared" si="18"/>
        <v>33.756129698557146</v>
      </c>
      <c r="CB24" s="37"/>
      <c r="CC24" s="10" t="s">
        <v>18</v>
      </c>
      <c r="CD24" s="7">
        <f t="shared" si="67"/>
        <v>195</v>
      </c>
      <c r="CE24" s="7">
        <f t="shared" si="67"/>
        <v>215</v>
      </c>
      <c r="CF24" s="7">
        <f t="shared" si="67"/>
        <v>230</v>
      </c>
      <c r="CG24" s="7">
        <f t="shared" si="67"/>
        <v>225</v>
      </c>
      <c r="CH24" s="7">
        <f t="shared" si="67"/>
        <v>220</v>
      </c>
      <c r="CI24" s="7">
        <f t="shared" si="67"/>
        <v>215</v>
      </c>
      <c r="CJ24" s="7">
        <f t="shared" si="67"/>
        <v>311.02051176957571</v>
      </c>
      <c r="CK24" s="7">
        <f t="shared" si="67"/>
        <v>214.56905021161896</v>
      </c>
      <c r="CL24" s="7">
        <f t="shared" si="67"/>
        <v>221.36456922877827</v>
      </c>
      <c r="CM24" s="7">
        <f t="shared" si="67"/>
        <v>218.97138064610292</v>
      </c>
      <c r="CN24" s="7">
        <f t="shared" si="67"/>
        <v>270.87888399221015</v>
      </c>
      <c r="CO24" s="7"/>
      <c r="CP24" s="208"/>
      <c r="CQ24" s="208"/>
      <c r="CR24" s="199"/>
      <c r="CS24" s="439"/>
      <c r="CT24" s="439"/>
      <c r="CU24" s="439"/>
      <c r="CV24" s="439"/>
      <c r="CW24" s="439"/>
      <c r="CX24" s="439"/>
      <c r="CY24" s="439"/>
      <c r="CZ24" s="439"/>
      <c r="DA24" s="439"/>
      <c r="DB24" s="439"/>
      <c r="DC24" s="439"/>
      <c r="DD24" s="439"/>
      <c r="DE24" s="439"/>
      <c r="DF24" s="439"/>
      <c r="DG24" s="439"/>
      <c r="DH24" s="439"/>
      <c r="DI24" s="439"/>
      <c r="DJ24" s="439"/>
      <c r="DK24" s="439"/>
      <c r="DL24" s="439"/>
      <c r="DM24" s="439"/>
      <c r="DN24" s="439"/>
      <c r="DO24" s="439"/>
      <c r="DP24" s="439"/>
      <c r="DQ24" s="439"/>
      <c r="DR24" s="439"/>
      <c r="DS24" s="439"/>
      <c r="DT24" s="439"/>
      <c r="DU24" s="439"/>
      <c r="DV24" s="439"/>
      <c r="DW24" s="439"/>
      <c r="DX24" s="439"/>
      <c r="DY24" s="439"/>
      <c r="DZ24" s="439"/>
      <c r="EA24" s="439"/>
      <c r="EB24" s="439"/>
      <c r="EC24" s="439"/>
      <c r="ED24" s="439"/>
      <c r="EE24" s="439"/>
      <c r="EF24" s="439"/>
      <c r="EG24" s="439"/>
      <c r="EH24" s="439"/>
      <c r="EI24" s="439"/>
      <c r="EJ24" s="439"/>
      <c r="EK24" s="679"/>
      <c r="EL24" s="679"/>
      <c r="EM24" s="679"/>
      <c r="EN24" s="679"/>
      <c r="EO24" s="679"/>
      <c r="EP24" s="679"/>
      <c r="EQ24" s="679"/>
      <c r="ER24" s="679"/>
      <c r="ES24" s="679"/>
      <c r="ET24" s="679"/>
      <c r="EU24" s="679"/>
      <c r="EV24" s="679"/>
      <c r="EW24" s="679"/>
      <c r="EX24" s="679"/>
      <c r="EY24" s="679"/>
      <c r="EZ24" s="679"/>
      <c r="FA24" s="679"/>
      <c r="FB24" s="679"/>
    </row>
    <row r="25" spans="2:158" x14ac:dyDescent="0.3">
      <c r="B25" s="52" t="s">
        <v>19</v>
      </c>
      <c r="C25" s="791">
        <v>165</v>
      </c>
      <c r="D25" s="791">
        <v>155</v>
      </c>
      <c r="E25" s="791">
        <v>145</v>
      </c>
      <c r="F25" s="791">
        <v>160</v>
      </c>
      <c r="G25" s="791">
        <v>170</v>
      </c>
      <c r="H25" s="791">
        <v>180</v>
      </c>
      <c r="I25" s="791">
        <v>215.48009055309865</v>
      </c>
      <c r="J25" s="791">
        <v>141.4544074427871</v>
      </c>
      <c r="K25" s="791">
        <v>152.08893342175321</v>
      </c>
      <c r="L25" s="791">
        <v>171.48026985447797</v>
      </c>
      <c r="M25" s="791">
        <v>202.83798377916679</v>
      </c>
      <c r="N25" s="791">
        <v>178.95005139342092</v>
      </c>
      <c r="O25" s="217">
        <f t="shared" si="10"/>
        <v>0.18286485058193391</v>
      </c>
      <c r="P25" s="217">
        <f t="shared" si="10"/>
        <v>-0.11776853595504611</v>
      </c>
      <c r="Q25" s="544"/>
      <c r="R25" s="29">
        <v>40</v>
      </c>
      <c r="S25" s="29">
        <v>40</v>
      </c>
      <c r="T25" s="29">
        <v>35</v>
      </c>
      <c r="U25" s="29">
        <v>35</v>
      </c>
      <c r="V25" s="29">
        <v>35</v>
      </c>
      <c r="W25" s="29">
        <v>35</v>
      </c>
      <c r="X25" s="29">
        <v>40</v>
      </c>
      <c r="Y25" s="29">
        <v>40</v>
      </c>
      <c r="Z25" s="29">
        <v>40</v>
      </c>
      <c r="AA25" s="29">
        <v>40</v>
      </c>
      <c r="AB25" s="29">
        <v>40</v>
      </c>
      <c r="AC25" s="29">
        <v>45</v>
      </c>
      <c r="AD25" s="29">
        <v>45</v>
      </c>
      <c r="AE25" s="29">
        <v>45</v>
      </c>
      <c r="AF25" s="29">
        <v>45</v>
      </c>
      <c r="AG25" s="29">
        <v>45</v>
      </c>
      <c r="AH25" s="29">
        <v>45</v>
      </c>
      <c r="AI25" s="29">
        <v>50</v>
      </c>
      <c r="AJ25" s="29">
        <v>42.561005968125009</v>
      </c>
      <c r="AK25" s="29">
        <v>42.561005968125009</v>
      </c>
      <c r="AL25" s="29">
        <v>42.561005968125009</v>
      </c>
      <c r="AM25" s="29">
        <v>87.797072648723642</v>
      </c>
      <c r="AN25" s="29">
        <v>28.460238958262693</v>
      </c>
      <c r="AO25" s="29">
        <v>33.537176283936461</v>
      </c>
      <c r="AP25" s="29">
        <v>38.712340434492958</v>
      </c>
      <c r="AQ25" s="29">
        <v>40.744651766094975</v>
      </c>
      <c r="AR25" s="29">
        <v>25.042873002878252</v>
      </c>
      <c r="AS25" s="29">
        <v>39.206337993420732</v>
      </c>
      <c r="AT25" s="29">
        <v>67.026899467083936</v>
      </c>
      <c r="AU25" s="29">
        <v>20.812822958370305</v>
      </c>
      <c r="AV25" s="29">
        <v>44.161007183329708</v>
      </c>
      <c r="AW25" s="29">
        <v>39.533630805393074</v>
      </c>
      <c r="AX25" s="29">
        <v>37.644136693248456</v>
      </c>
      <c r="AY25" s="29">
        <v>50.141495172506751</v>
      </c>
      <c r="AZ25" s="29">
        <v>68.975249180558095</v>
      </c>
      <c r="BA25" s="29">
        <v>42.974362491693881</v>
      </c>
      <c r="BB25" s="29">
        <v>47.015451115160658</v>
      </c>
      <c r="BC25" s="29">
        <v>43.872920991754192</v>
      </c>
      <c r="BD25" s="29">
        <v>52.333121059649812</v>
      </c>
      <c r="BE25" s="29">
        <v>42.205643444590372</v>
      </c>
      <c r="BF25" s="284"/>
      <c r="BG25" s="29">
        <f t="shared" si="57"/>
        <v>75</v>
      </c>
      <c r="BH25" s="29">
        <f t="shared" si="58"/>
        <v>80</v>
      </c>
      <c r="BI25" s="29">
        <f t="shared" si="59"/>
        <v>70</v>
      </c>
      <c r="BJ25" s="29">
        <f t="shared" si="60"/>
        <v>70</v>
      </c>
      <c r="BK25" s="29">
        <f t="shared" si="61"/>
        <v>80</v>
      </c>
      <c r="BL25" s="29">
        <f t="shared" si="62"/>
        <v>80</v>
      </c>
      <c r="BM25" s="29">
        <f t="shared" si="63"/>
        <v>85</v>
      </c>
      <c r="BN25" s="29">
        <f t="shared" si="64"/>
        <v>90</v>
      </c>
      <c r="BO25" s="29">
        <f t="shared" si="65"/>
        <v>90</v>
      </c>
      <c r="BP25" s="29">
        <f t="shared" si="66"/>
        <v>95</v>
      </c>
      <c r="BQ25" s="29">
        <f t="shared" si="35"/>
        <v>85.122011936250018</v>
      </c>
      <c r="BR25" s="29">
        <f t="shared" si="36"/>
        <v>130.35807861684864</v>
      </c>
      <c r="BS25" s="29">
        <f t="shared" si="14"/>
        <v>61.997415242199153</v>
      </c>
      <c r="BT25" s="786">
        <f t="shared" si="30"/>
        <v>79.456992200587933</v>
      </c>
      <c r="BU25" s="787">
        <f t="shared" si="50"/>
        <v>64.249210996298984</v>
      </c>
      <c r="BV25" s="787">
        <f t="shared" si="28"/>
        <v>87.839722425454241</v>
      </c>
      <c r="BW25" s="787">
        <f t="shared" si="15"/>
        <v>83.694637988722775</v>
      </c>
      <c r="BX25" s="787">
        <f t="shared" si="29"/>
        <v>87.785631865755207</v>
      </c>
      <c r="BY25" s="787">
        <f t="shared" si="16"/>
        <v>111.94961167225198</v>
      </c>
      <c r="BZ25" s="787">
        <f t="shared" si="17"/>
        <v>99.348572174810471</v>
      </c>
      <c r="CA25" s="787">
        <f t="shared" si="18"/>
        <v>94.538764504240191</v>
      </c>
      <c r="CB25" s="37"/>
      <c r="CC25" s="52" t="s">
        <v>19</v>
      </c>
      <c r="CD25" s="29">
        <f t="shared" si="67"/>
        <v>165</v>
      </c>
      <c r="CE25" s="29">
        <f t="shared" si="67"/>
        <v>155</v>
      </c>
      <c r="CF25" s="29">
        <f t="shared" si="67"/>
        <v>145</v>
      </c>
      <c r="CG25" s="29">
        <f t="shared" si="67"/>
        <v>160</v>
      </c>
      <c r="CH25" s="29">
        <f t="shared" si="67"/>
        <v>170</v>
      </c>
      <c r="CI25" s="29">
        <f t="shared" si="67"/>
        <v>180</v>
      </c>
      <c r="CJ25" s="29">
        <f t="shared" si="67"/>
        <v>215.48009055309865</v>
      </c>
      <c r="CK25" s="29">
        <f t="shared" si="67"/>
        <v>141.4544074427871</v>
      </c>
      <c r="CL25" s="29">
        <f t="shared" si="67"/>
        <v>152.08893342175321</v>
      </c>
      <c r="CM25" s="29">
        <f t="shared" si="67"/>
        <v>171.48026985447797</v>
      </c>
      <c r="CN25" s="29">
        <f t="shared" si="67"/>
        <v>202.83798377916679</v>
      </c>
      <c r="CO25" s="29"/>
      <c r="CP25" s="217"/>
      <c r="CQ25" s="217"/>
      <c r="CR25" s="199"/>
      <c r="CS25" s="447"/>
      <c r="CT25" s="447"/>
      <c r="CU25" s="447"/>
      <c r="CV25" s="447"/>
      <c r="CW25" s="447"/>
      <c r="CX25" s="447"/>
      <c r="CY25" s="447"/>
      <c r="CZ25" s="447"/>
      <c r="DA25" s="447"/>
      <c r="DB25" s="447"/>
      <c r="DC25" s="447"/>
      <c r="DD25" s="447"/>
      <c r="DE25" s="447"/>
      <c r="DF25" s="447"/>
      <c r="DG25" s="447"/>
      <c r="DH25" s="447"/>
      <c r="DI25" s="447"/>
      <c r="DJ25" s="447"/>
      <c r="DK25" s="447"/>
      <c r="DL25" s="447"/>
      <c r="DM25" s="447"/>
      <c r="DN25" s="447"/>
      <c r="DO25" s="447"/>
      <c r="DP25" s="447"/>
      <c r="DQ25" s="447"/>
      <c r="DR25" s="447"/>
      <c r="DS25" s="447"/>
      <c r="DT25" s="447"/>
      <c r="DU25" s="447"/>
      <c r="DV25" s="447"/>
      <c r="DW25" s="447"/>
      <c r="DX25" s="447"/>
      <c r="DY25" s="447"/>
      <c r="DZ25" s="447"/>
      <c r="EA25" s="447"/>
      <c r="EB25" s="447"/>
      <c r="EC25" s="447"/>
      <c r="ED25" s="447"/>
      <c r="EE25" s="447"/>
      <c r="EF25" s="447"/>
      <c r="EG25" s="447"/>
      <c r="EH25" s="447"/>
      <c r="EI25" s="447"/>
      <c r="EJ25" s="447"/>
      <c r="EK25" s="447"/>
      <c r="EL25" s="447"/>
      <c r="EM25" s="447"/>
      <c r="EN25" s="447"/>
      <c r="EO25" s="447"/>
      <c r="EP25" s="447"/>
      <c r="EQ25" s="447"/>
      <c r="ER25" s="447"/>
      <c r="ES25" s="447"/>
      <c r="ET25" s="447"/>
      <c r="EU25" s="447"/>
      <c r="EV25" s="447"/>
      <c r="EW25" s="447"/>
      <c r="EX25" s="447"/>
      <c r="EY25" s="447"/>
      <c r="EZ25" s="447"/>
      <c r="FA25" s="447"/>
      <c r="FB25" s="447"/>
    </row>
    <row r="26" spans="2:158" x14ac:dyDescent="0.3">
      <c r="B26" s="20" t="s">
        <v>13</v>
      </c>
      <c r="C26" s="792">
        <v>50</v>
      </c>
      <c r="D26" s="792">
        <v>60</v>
      </c>
      <c r="E26" s="792">
        <v>170</v>
      </c>
      <c r="F26" s="792">
        <v>220</v>
      </c>
      <c r="G26" s="792">
        <v>120</v>
      </c>
      <c r="H26" s="792">
        <v>235</v>
      </c>
      <c r="I26" s="784">
        <f t="shared" ref="I26:N26" si="68">SUM(I27:I31)</f>
        <v>218.82799632930983</v>
      </c>
      <c r="J26" s="784">
        <f t="shared" si="68"/>
        <v>108.88601227321639</v>
      </c>
      <c r="K26" s="784">
        <f t="shared" si="68"/>
        <v>168.88811626284198</v>
      </c>
      <c r="L26" s="784">
        <f t="shared" si="68"/>
        <v>192.65496448538445</v>
      </c>
      <c r="M26" s="784">
        <f t="shared" si="68"/>
        <v>157.67410833589221</v>
      </c>
      <c r="N26" s="784">
        <f t="shared" si="68"/>
        <v>152.67201880578844</v>
      </c>
      <c r="O26" s="210">
        <f t="shared" si="10"/>
        <v>-0.1815725654562409</v>
      </c>
      <c r="P26" s="210">
        <f t="shared" si="10"/>
        <v>-3.1724229062693343E-2</v>
      </c>
      <c r="Q26" s="544"/>
      <c r="R26" s="31">
        <v>15</v>
      </c>
      <c r="S26" s="31">
        <v>15</v>
      </c>
      <c r="T26" s="31">
        <v>45</v>
      </c>
      <c r="U26" s="31">
        <v>40</v>
      </c>
      <c r="V26" s="31">
        <v>40</v>
      </c>
      <c r="W26" s="31">
        <v>40</v>
      </c>
      <c r="X26" s="31">
        <v>55</v>
      </c>
      <c r="Y26" s="31">
        <v>60</v>
      </c>
      <c r="Z26" s="31">
        <v>55</v>
      </c>
      <c r="AA26" s="31">
        <v>55</v>
      </c>
      <c r="AB26" s="31">
        <v>35</v>
      </c>
      <c r="AC26" s="31">
        <v>25</v>
      </c>
      <c r="AD26" s="31">
        <v>30</v>
      </c>
      <c r="AE26" s="31">
        <v>30</v>
      </c>
      <c r="AF26" s="31">
        <v>55</v>
      </c>
      <c r="AG26" s="31">
        <v>55</v>
      </c>
      <c r="AH26" s="31">
        <v>55</v>
      </c>
      <c r="AI26" s="31">
        <v>55</v>
      </c>
      <c r="AJ26" s="31">
        <f t="shared" ref="AJ26:AR26" si="69">SUM(AJ27:AJ31)</f>
        <v>54.706999082327457</v>
      </c>
      <c r="AK26" s="31">
        <f t="shared" si="69"/>
        <v>54.706999082327457</v>
      </c>
      <c r="AL26" s="31">
        <f t="shared" si="69"/>
        <v>54.706999082327457</v>
      </c>
      <c r="AM26" s="31">
        <f t="shared" si="69"/>
        <v>54.706999082327457</v>
      </c>
      <c r="AN26" s="31">
        <f t="shared" si="69"/>
        <v>33.175852077934877</v>
      </c>
      <c r="AO26" s="31">
        <f t="shared" si="69"/>
        <v>18.290451516342788</v>
      </c>
      <c r="AP26" s="31">
        <f t="shared" si="69"/>
        <v>21.426618642480928</v>
      </c>
      <c r="AQ26" s="31">
        <f t="shared" si="69"/>
        <v>35.993090036457801</v>
      </c>
      <c r="AR26" s="31">
        <f t="shared" si="69"/>
        <v>35.864535507985934</v>
      </c>
      <c r="AS26" s="31">
        <f>SUM(AS27:AS31)</f>
        <v>38.430517445326473</v>
      </c>
      <c r="AT26" s="31">
        <f>SUM(AT27:AT31)</f>
        <v>38.430517445326473</v>
      </c>
      <c r="AU26" s="31">
        <f>SUM(AU27:AU31)</f>
        <v>56.162545864203082</v>
      </c>
      <c r="AV26" s="31">
        <f t="shared" ref="AV26:BE26" si="70">SUM(AV27:AV31)</f>
        <v>44.060782829446495</v>
      </c>
      <c r="AW26" s="31">
        <f t="shared" si="70"/>
        <v>48.018266583748236</v>
      </c>
      <c r="AX26" s="31">
        <f t="shared" si="70"/>
        <v>48.688351384265005</v>
      </c>
      <c r="AY26" s="31">
        <f t="shared" si="70"/>
        <v>51.887563687924718</v>
      </c>
      <c r="AZ26" s="31">
        <f t="shared" si="70"/>
        <v>41.111831926189424</v>
      </c>
      <c r="BA26" s="31">
        <f t="shared" si="70"/>
        <v>40.288639407183226</v>
      </c>
      <c r="BB26" s="31">
        <f t="shared" si="70"/>
        <v>37.916778099167196</v>
      </c>
      <c r="BC26" s="31">
        <f t="shared" si="70"/>
        <v>38.356858903352347</v>
      </c>
      <c r="BD26" s="31">
        <f t="shared" si="70"/>
        <v>38.16800470144711</v>
      </c>
      <c r="BE26" s="31">
        <f t="shared" si="70"/>
        <v>38.16800470144711</v>
      </c>
      <c r="BF26" s="284"/>
      <c r="BG26" s="31">
        <f t="shared" ref="BG26:BI26" si="71">SUM(BG27:BG31)</f>
        <v>30</v>
      </c>
      <c r="BH26" s="31">
        <f t="shared" si="71"/>
        <v>30</v>
      </c>
      <c r="BI26" s="31">
        <f t="shared" si="71"/>
        <v>85</v>
      </c>
      <c r="BJ26" s="31">
        <f>SUM(BJ27:BJ31)</f>
        <v>80</v>
      </c>
      <c r="BK26" s="31">
        <f>SUM(BK27:BK31)</f>
        <v>115</v>
      </c>
      <c r="BL26" s="31">
        <f t="shared" ref="BL26:BO26" si="72">SUM(BL27:BL31)</f>
        <v>110</v>
      </c>
      <c r="BM26" s="31">
        <f t="shared" si="72"/>
        <v>60</v>
      </c>
      <c r="BN26" s="31">
        <f t="shared" si="72"/>
        <v>60</v>
      </c>
      <c r="BO26" s="31">
        <f t="shared" si="72"/>
        <v>110</v>
      </c>
      <c r="BP26" s="31">
        <f>SUM(BP27:BP31)</f>
        <v>110</v>
      </c>
      <c r="BQ26" s="31">
        <f t="shared" si="35"/>
        <v>109.41399816465491</v>
      </c>
      <c r="BR26" s="31">
        <f t="shared" si="36"/>
        <v>109.41399816465491</v>
      </c>
      <c r="BS26" s="31">
        <f t="shared" si="14"/>
        <v>51.466303594277662</v>
      </c>
      <c r="BT26" s="31">
        <f t="shared" si="30"/>
        <v>57.419708678938733</v>
      </c>
      <c r="BU26" s="31">
        <f t="shared" si="50"/>
        <v>74.295052953312407</v>
      </c>
      <c r="BV26" s="31">
        <f t="shared" si="28"/>
        <v>94.593063309529555</v>
      </c>
      <c r="BW26" s="31">
        <f t="shared" si="15"/>
        <v>92.079049413194724</v>
      </c>
      <c r="BX26" s="31">
        <f t="shared" si="29"/>
        <v>100.57591507218973</v>
      </c>
      <c r="BY26" s="31">
        <f t="shared" si="16"/>
        <v>81.40047133337265</v>
      </c>
      <c r="BZ26" s="31">
        <f t="shared" si="17"/>
        <v>76.084782800614306</v>
      </c>
      <c r="CA26" s="31">
        <f t="shared" si="18"/>
        <v>76.33600940289422</v>
      </c>
      <c r="CB26" s="31"/>
      <c r="CC26" s="887" t="s">
        <v>13</v>
      </c>
      <c r="CD26" s="31">
        <f t="shared" si="67"/>
        <v>50</v>
      </c>
      <c r="CE26" s="31">
        <f t="shared" si="67"/>
        <v>60</v>
      </c>
      <c r="CF26" s="31">
        <f t="shared" si="67"/>
        <v>170</v>
      </c>
      <c r="CG26" s="31">
        <f t="shared" si="67"/>
        <v>220</v>
      </c>
      <c r="CH26" s="31">
        <f t="shared" si="67"/>
        <v>120</v>
      </c>
      <c r="CI26" s="31">
        <f t="shared" si="67"/>
        <v>235</v>
      </c>
      <c r="CJ26" s="31">
        <f t="shared" si="67"/>
        <v>218.82799632930983</v>
      </c>
      <c r="CK26" s="31">
        <f t="shared" si="67"/>
        <v>108.88601227321639</v>
      </c>
      <c r="CL26" s="31">
        <f t="shared" si="67"/>
        <v>168.88811626284198</v>
      </c>
      <c r="CM26" s="31">
        <f t="shared" si="67"/>
        <v>192.65496448538445</v>
      </c>
      <c r="CN26" s="31">
        <f t="shared" si="67"/>
        <v>157.67410833589221</v>
      </c>
      <c r="CO26" s="31">
        <f>N26</f>
        <v>152.67201880578844</v>
      </c>
      <c r="CP26" s="210">
        <f t="shared" si="37"/>
        <v>-0.1815725654562409</v>
      </c>
      <c r="CQ26" s="210">
        <f>P26</f>
        <v>-3.1724229062693343E-2</v>
      </c>
      <c r="CR26" s="544"/>
      <c r="CS26" s="444">
        <f t="shared" ref="CS26:EF26" si="73">R26</f>
        <v>15</v>
      </c>
      <c r="CT26" s="444">
        <f t="shared" si="73"/>
        <v>15</v>
      </c>
      <c r="CU26" s="444">
        <f t="shared" si="73"/>
        <v>45</v>
      </c>
      <c r="CV26" s="444">
        <f t="shared" si="73"/>
        <v>40</v>
      </c>
      <c r="CW26" s="444">
        <f t="shared" si="73"/>
        <v>40</v>
      </c>
      <c r="CX26" s="444">
        <f t="shared" si="73"/>
        <v>40</v>
      </c>
      <c r="CY26" s="444">
        <f t="shared" si="73"/>
        <v>55</v>
      </c>
      <c r="CZ26" s="444">
        <f t="shared" si="73"/>
        <v>60</v>
      </c>
      <c r="DA26" s="444">
        <f t="shared" si="73"/>
        <v>55</v>
      </c>
      <c r="DB26" s="444">
        <f t="shared" si="73"/>
        <v>55</v>
      </c>
      <c r="DC26" s="444">
        <f t="shared" si="73"/>
        <v>35</v>
      </c>
      <c r="DD26" s="444">
        <f t="shared" si="73"/>
        <v>25</v>
      </c>
      <c r="DE26" s="444">
        <f t="shared" si="73"/>
        <v>30</v>
      </c>
      <c r="DF26" s="444">
        <f t="shared" si="73"/>
        <v>30</v>
      </c>
      <c r="DG26" s="444">
        <f t="shared" si="73"/>
        <v>55</v>
      </c>
      <c r="DH26" s="444">
        <f t="shared" si="73"/>
        <v>55</v>
      </c>
      <c r="DI26" s="444">
        <f t="shared" si="73"/>
        <v>55</v>
      </c>
      <c r="DJ26" s="444">
        <f t="shared" si="73"/>
        <v>55</v>
      </c>
      <c r="DK26" s="444">
        <f t="shared" si="73"/>
        <v>54.706999082327457</v>
      </c>
      <c r="DL26" s="444">
        <f t="shared" si="73"/>
        <v>54.706999082327457</v>
      </c>
      <c r="DM26" s="444">
        <f t="shared" si="73"/>
        <v>54.706999082327457</v>
      </c>
      <c r="DN26" s="444">
        <f t="shared" si="73"/>
        <v>54.706999082327457</v>
      </c>
      <c r="DO26" s="444">
        <f t="shared" si="73"/>
        <v>33.175852077934877</v>
      </c>
      <c r="DP26" s="444">
        <f t="shared" si="73"/>
        <v>18.290451516342788</v>
      </c>
      <c r="DQ26" s="444">
        <f t="shared" si="73"/>
        <v>21.426618642480928</v>
      </c>
      <c r="DR26" s="444">
        <f t="shared" si="73"/>
        <v>35.993090036457801</v>
      </c>
      <c r="DS26" s="444">
        <f t="shared" si="73"/>
        <v>35.864535507985934</v>
      </c>
      <c r="DT26" s="444">
        <f t="shared" si="73"/>
        <v>38.430517445326473</v>
      </c>
      <c r="DU26" s="444">
        <f t="shared" si="73"/>
        <v>38.430517445326473</v>
      </c>
      <c r="DV26" s="444">
        <f t="shared" si="73"/>
        <v>56.162545864203082</v>
      </c>
      <c r="DW26" s="444">
        <f t="shared" si="73"/>
        <v>44.060782829446495</v>
      </c>
      <c r="DX26" s="444">
        <f t="shared" si="73"/>
        <v>48.018266583748236</v>
      </c>
      <c r="DY26" s="444">
        <f t="shared" si="73"/>
        <v>48.688351384265005</v>
      </c>
      <c r="DZ26" s="444">
        <f t="shared" si="73"/>
        <v>51.887563687924718</v>
      </c>
      <c r="EA26" s="444">
        <f t="shared" si="73"/>
        <v>41.111831926189424</v>
      </c>
      <c r="EB26" s="444">
        <f t="shared" si="73"/>
        <v>40.288639407183226</v>
      </c>
      <c r="EC26" s="444">
        <f t="shared" si="73"/>
        <v>37.916778099167196</v>
      </c>
      <c r="ED26" s="444">
        <f t="shared" si="73"/>
        <v>38.356858903352347</v>
      </c>
      <c r="EE26" s="444">
        <f t="shared" si="73"/>
        <v>38.16800470144711</v>
      </c>
      <c r="EF26" s="444">
        <f t="shared" si="73"/>
        <v>38.16800470144711</v>
      </c>
      <c r="EG26" s="444"/>
      <c r="EH26" s="444">
        <f t="shared" ref="EH26:FB26" si="74">BG26</f>
        <v>30</v>
      </c>
      <c r="EI26" s="444">
        <f t="shared" si="74"/>
        <v>30</v>
      </c>
      <c r="EJ26" s="444">
        <f t="shared" si="74"/>
        <v>85</v>
      </c>
      <c r="EK26" s="444">
        <f t="shared" si="74"/>
        <v>80</v>
      </c>
      <c r="EL26" s="444">
        <f t="shared" si="74"/>
        <v>115</v>
      </c>
      <c r="EM26" s="444">
        <f t="shared" si="74"/>
        <v>110</v>
      </c>
      <c r="EN26" s="444">
        <f t="shared" si="74"/>
        <v>60</v>
      </c>
      <c r="EO26" s="444">
        <f t="shared" si="74"/>
        <v>60</v>
      </c>
      <c r="EP26" s="444">
        <f t="shared" si="74"/>
        <v>110</v>
      </c>
      <c r="EQ26" s="444">
        <f t="shared" si="74"/>
        <v>110</v>
      </c>
      <c r="ER26" s="444">
        <f t="shared" si="74"/>
        <v>109.41399816465491</v>
      </c>
      <c r="ES26" s="444">
        <f t="shared" si="74"/>
        <v>109.41399816465491</v>
      </c>
      <c r="ET26" s="444">
        <f t="shared" si="74"/>
        <v>51.466303594277662</v>
      </c>
      <c r="EU26" s="444">
        <f t="shared" si="74"/>
        <v>57.419708678938733</v>
      </c>
      <c r="EV26" s="444">
        <f t="shared" si="74"/>
        <v>74.295052953312407</v>
      </c>
      <c r="EW26" s="444">
        <f t="shared" si="74"/>
        <v>94.593063309529555</v>
      </c>
      <c r="EX26" s="444">
        <f t="shared" si="74"/>
        <v>92.079049413194724</v>
      </c>
      <c r="EY26" s="444">
        <f t="shared" si="74"/>
        <v>100.57591507218973</v>
      </c>
      <c r="EZ26" s="444">
        <f t="shared" si="74"/>
        <v>81.40047133337265</v>
      </c>
      <c r="FA26" s="444">
        <f t="shared" si="74"/>
        <v>76.084782800614306</v>
      </c>
      <c r="FB26" s="444">
        <f t="shared" si="74"/>
        <v>76.33600940289422</v>
      </c>
    </row>
    <row r="27" spans="2:158" x14ac:dyDescent="0.3">
      <c r="B27" s="10" t="s">
        <v>15</v>
      </c>
      <c r="C27" s="793">
        <v>40</v>
      </c>
      <c r="D27" s="793">
        <v>25</v>
      </c>
      <c r="E27" s="793">
        <v>-25</v>
      </c>
      <c r="F27" s="793">
        <v>90</v>
      </c>
      <c r="G27" s="793">
        <v>55</v>
      </c>
      <c r="H27" s="793">
        <v>55</v>
      </c>
      <c r="I27" s="524">
        <v>29.756842744181988</v>
      </c>
      <c r="J27" s="524">
        <v>5.2641984839475882</v>
      </c>
      <c r="K27" s="524">
        <v>32.304510687106848</v>
      </c>
      <c r="L27" s="524">
        <v>43.709587217902488</v>
      </c>
      <c r="M27" s="524">
        <v>44.008080418514858</v>
      </c>
      <c r="N27" s="524">
        <v>55.878831461275205</v>
      </c>
      <c r="O27" s="208">
        <f t="shared" si="10"/>
        <v>6.8290098262495658E-3</v>
      </c>
      <c r="P27" s="208">
        <f t="shared" si="10"/>
        <v>0.26974025974025762</v>
      </c>
      <c r="Q27" s="544"/>
      <c r="R27" s="7">
        <v>5</v>
      </c>
      <c r="S27" s="7">
        <v>5</v>
      </c>
      <c r="T27" s="7">
        <v>-5</v>
      </c>
      <c r="U27" s="7">
        <v>-5</v>
      </c>
      <c r="V27" s="7">
        <v>-5</v>
      </c>
      <c r="W27" s="7">
        <v>-5</v>
      </c>
      <c r="X27" s="7">
        <v>20</v>
      </c>
      <c r="Y27" s="7">
        <v>25</v>
      </c>
      <c r="Z27" s="7">
        <v>20</v>
      </c>
      <c r="AA27" s="7">
        <v>20</v>
      </c>
      <c r="AB27" s="7">
        <v>15</v>
      </c>
      <c r="AC27" s="7">
        <v>15</v>
      </c>
      <c r="AD27" s="7">
        <v>15</v>
      </c>
      <c r="AE27" s="7">
        <v>15</v>
      </c>
      <c r="AF27" s="7">
        <v>15</v>
      </c>
      <c r="AG27" s="7">
        <v>15</v>
      </c>
      <c r="AH27" s="7">
        <v>15</v>
      </c>
      <c r="AI27" s="7">
        <v>15</v>
      </c>
      <c r="AJ27" s="7">
        <v>7.439210686045497</v>
      </c>
      <c r="AK27" s="7">
        <v>7.439210686045497</v>
      </c>
      <c r="AL27" s="7">
        <v>7.439210686045497</v>
      </c>
      <c r="AM27" s="7">
        <v>7.439210686045497</v>
      </c>
      <c r="AN27" s="7">
        <v>5.2006084286150331</v>
      </c>
      <c r="AO27" s="7">
        <v>0.45383775642796298</v>
      </c>
      <c r="AP27" s="7">
        <v>-0.42573075300794727</v>
      </c>
      <c r="AQ27" s="7">
        <v>3.548305191253931E-2</v>
      </c>
      <c r="AR27" s="7">
        <v>7.1069923511635062</v>
      </c>
      <c r="AS27" s="7">
        <v>8.399172778647781</v>
      </c>
      <c r="AT27" s="7">
        <v>8.399172778647781</v>
      </c>
      <c r="AU27" s="7">
        <v>8.399172778647781</v>
      </c>
      <c r="AV27" s="7">
        <v>10.053205060117573</v>
      </c>
      <c r="AW27" s="7">
        <v>10.927396804475622</v>
      </c>
      <c r="AX27" s="7">
        <v>10.927396804475622</v>
      </c>
      <c r="AY27" s="7">
        <v>11.801588548833671</v>
      </c>
      <c r="AZ27" s="7">
        <v>10.561939300443566</v>
      </c>
      <c r="BA27" s="7">
        <v>11.002020104628714</v>
      </c>
      <c r="BB27" s="7">
        <v>11.002020104628714</v>
      </c>
      <c r="BC27" s="7">
        <v>11.442100908813863</v>
      </c>
      <c r="BD27" s="7">
        <v>13.969707865318801</v>
      </c>
      <c r="BE27" s="7">
        <v>13.969707865318801</v>
      </c>
      <c r="BF27" s="284"/>
      <c r="BG27" s="7">
        <f t="shared" ref="BG27:BG31" si="75">D27-BH27</f>
        <v>15</v>
      </c>
      <c r="BH27" s="7">
        <f t="shared" ref="BH27:BH31" si="76">SUM(R27:S27)</f>
        <v>10</v>
      </c>
      <c r="BI27" s="7">
        <f t="shared" ref="BI27:BI31" si="77">SUM(T27:U27)</f>
        <v>-10</v>
      </c>
      <c r="BJ27" s="7">
        <f t="shared" ref="BJ27:BJ31" si="78">SUM(V27:W27)</f>
        <v>-10</v>
      </c>
      <c r="BK27" s="7">
        <f t="shared" ref="BK27:BK31" si="79">SUM(X27:Y27)</f>
        <v>45</v>
      </c>
      <c r="BL27" s="7">
        <f t="shared" ref="BL27:BL31" si="80">SUM(Z27:AA27)</f>
        <v>40</v>
      </c>
      <c r="BM27" s="7">
        <f t="shared" ref="BM27:BM31" si="81">SUM(AB27:AC27)</f>
        <v>30</v>
      </c>
      <c r="BN27" s="7">
        <f t="shared" ref="BN27:BN31" si="82">SUM(AD27:AE27)</f>
        <v>30</v>
      </c>
      <c r="BO27" s="7">
        <f t="shared" ref="BO27:BO31" si="83">SUM(AF27:AG27)</f>
        <v>30</v>
      </c>
      <c r="BP27" s="7">
        <f t="shared" ref="BP27:BP31" si="84">SUM(AH27:AI27)</f>
        <v>30</v>
      </c>
      <c r="BQ27" s="7">
        <f t="shared" si="35"/>
        <v>14.878421372090994</v>
      </c>
      <c r="BR27" s="7">
        <f t="shared" si="36"/>
        <v>14.878421372090994</v>
      </c>
      <c r="BS27" s="7">
        <f>AN27+AO27</f>
        <v>5.6544461850429961</v>
      </c>
      <c r="BT27" s="37">
        <f t="shared" si="30"/>
        <v>-0.39024770109540796</v>
      </c>
      <c r="BU27" s="37">
        <f t="shared" si="50"/>
        <v>15.506165129811286</v>
      </c>
      <c r="BV27" s="37">
        <f t="shared" si="28"/>
        <v>16.798345557295562</v>
      </c>
      <c r="BW27" s="37">
        <f t="shared" si="15"/>
        <v>20.980601864593197</v>
      </c>
      <c r="BX27" s="37">
        <f t="shared" si="29"/>
        <v>22.728985353309291</v>
      </c>
      <c r="BY27" s="37">
        <f t="shared" si="16"/>
        <v>21.563959405072282</v>
      </c>
      <c r="BZ27" s="37">
        <f t="shared" si="17"/>
        <v>24.971727969947516</v>
      </c>
      <c r="CA27" s="37">
        <f t="shared" si="18"/>
        <v>27.939415730637602</v>
      </c>
      <c r="CB27" s="37"/>
      <c r="CC27" s="10" t="s">
        <v>15</v>
      </c>
      <c r="CD27" s="7">
        <f t="shared" si="67"/>
        <v>40</v>
      </c>
      <c r="CE27" s="7">
        <f t="shared" si="67"/>
        <v>25</v>
      </c>
      <c r="CF27" s="7">
        <f t="shared" si="67"/>
        <v>-25</v>
      </c>
      <c r="CG27" s="7">
        <f t="shared" si="67"/>
        <v>90</v>
      </c>
      <c r="CH27" s="7">
        <f t="shared" si="67"/>
        <v>55</v>
      </c>
      <c r="CI27" s="7">
        <f t="shared" si="67"/>
        <v>55</v>
      </c>
      <c r="CJ27" s="7">
        <f t="shared" si="67"/>
        <v>29.756842744181988</v>
      </c>
      <c r="CK27" s="7">
        <f t="shared" si="67"/>
        <v>5.2641984839475882</v>
      </c>
      <c r="CL27" s="7">
        <f t="shared" si="67"/>
        <v>32.304510687106848</v>
      </c>
      <c r="CM27" s="7">
        <f t="shared" si="67"/>
        <v>43.709587217902488</v>
      </c>
      <c r="CN27" s="7">
        <f t="shared" si="67"/>
        <v>44.008080418514858</v>
      </c>
      <c r="CO27" s="7"/>
      <c r="CP27" s="208"/>
      <c r="CQ27" s="208"/>
      <c r="CR27" s="199"/>
      <c r="CS27" s="439"/>
      <c r="CT27" s="439"/>
      <c r="CU27" s="439"/>
      <c r="CV27" s="439"/>
      <c r="CW27" s="439"/>
      <c r="CX27" s="439"/>
      <c r="CY27" s="439"/>
      <c r="CZ27" s="439"/>
      <c r="DA27" s="439"/>
      <c r="DB27" s="439"/>
      <c r="DC27" s="439"/>
      <c r="DD27" s="439"/>
      <c r="DE27" s="439"/>
      <c r="DF27" s="439"/>
      <c r="DG27" s="439"/>
      <c r="DH27" s="439"/>
      <c r="DI27" s="439"/>
      <c r="DJ27" s="439"/>
      <c r="DK27" s="439"/>
      <c r="DL27" s="439"/>
      <c r="DM27" s="439"/>
      <c r="DN27" s="439"/>
      <c r="DO27" s="439"/>
      <c r="DP27" s="439"/>
      <c r="DQ27" s="439"/>
      <c r="DR27" s="439"/>
      <c r="DS27" s="439"/>
      <c r="DT27" s="439"/>
      <c r="DU27" s="439"/>
      <c r="DV27" s="439"/>
      <c r="DW27" s="439"/>
      <c r="DX27" s="439"/>
      <c r="DY27" s="439"/>
      <c r="DZ27" s="439"/>
      <c r="EA27" s="439"/>
      <c r="EB27" s="439"/>
      <c r="EC27" s="439"/>
      <c r="ED27" s="439"/>
      <c r="EE27" s="439"/>
      <c r="EF27" s="439"/>
      <c r="EG27" s="439"/>
      <c r="EH27" s="439"/>
      <c r="EI27" s="439"/>
      <c r="EJ27" s="439"/>
      <c r="EK27" s="679"/>
      <c r="EL27" s="679"/>
      <c r="EM27" s="679"/>
      <c r="EN27" s="679"/>
      <c r="EO27" s="679"/>
      <c r="EP27" s="679"/>
      <c r="EQ27" s="679"/>
      <c r="ER27" s="679"/>
      <c r="ES27" s="679"/>
      <c r="ET27" s="679"/>
      <c r="EU27" s="679"/>
      <c r="EV27" s="679"/>
      <c r="EW27" s="679"/>
      <c r="EX27" s="679"/>
      <c r="EY27" s="679"/>
      <c r="EZ27" s="679"/>
      <c r="FA27" s="679"/>
      <c r="FB27" s="679"/>
    </row>
    <row r="28" spans="2:158" x14ac:dyDescent="0.3">
      <c r="B28" s="10" t="s">
        <v>16</v>
      </c>
      <c r="C28" s="793">
        <v>-45</v>
      </c>
      <c r="D28" s="793">
        <v>-20</v>
      </c>
      <c r="E28" s="793">
        <v>35</v>
      </c>
      <c r="F28" s="793">
        <v>10</v>
      </c>
      <c r="G28" s="793">
        <v>5</v>
      </c>
      <c r="H28" s="793">
        <v>20</v>
      </c>
      <c r="I28" s="524">
        <v>13.816563051472052</v>
      </c>
      <c r="J28" s="524">
        <v>10.937957956517167</v>
      </c>
      <c r="K28" s="524">
        <v>18.36706962395882</v>
      </c>
      <c r="L28" s="524">
        <v>30.285761647354615</v>
      </c>
      <c r="M28" s="524">
        <v>22.386508224426123</v>
      </c>
      <c r="N28" s="524">
        <v>16.420854330426408</v>
      </c>
      <c r="O28" s="208">
        <f t="shared" si="10"/>
        <v>-0.26082399759024955</v>
      </c>
      <c r="P28" s="208">
        <f t="shared" si="10"/>
        <v>-0.26648434111267671</v>
      </c>
      <c r="Q28" s="544"/>
      <c r="R28" s="7">
        <v>-5</v>
      </c>
      <c r="S28" s="7">
        <v>-5</v>
      </c>
      <c r="T28" s="7">
        <v>10</v>
      </c>
      <c r="U28" s="7">
        <v>10</v>
      </c>
      <c r="V28" s="7">
        <v>10</v>
      </c>
      <c r="W28" s="7">
        <v>10</v>
      </c>
      <c r="X28" s="7">
        <v>5</v>
      </c>
      <c r="Y28" s="7">
        <v>5</v>
      </c>
      <c r="Z28" s="7">
        <v>5</v>
      </c>
      <c r="AA28" s="7">
        <v>5</v>
      </c>
      <c r="AB28" s="7">
        <v>0</v>
      </c>
      <c r="AC28" s="7">
        <v>0</v>
      </c>
      <c r="AD28" s="7">
        <v>0</v>
      </c>
      <c r="AE28" s="7">
        <v>0</v>
      </c>
      <c r="AF28" s="7">
        <v>5</v>
      </c>
      <c r="AG28" s="7">
        <v>5</v>
      </c>
      <c r="AH28" s="7">
        <v>5</v>
      </c>
      <c r="AI28" s="7">
        <v>5</v>
      </c>
      <c r="AJ28" s="7">
        <v>3.454140762868013</v>
      </c>
      <c r="AK28" s="7">
        <v>3.454140762868013</v>
      </c>
      <c r="AL28" s="7">
        <v>3.454140762868013</v>
      </c>
      <c r="AM28" s="7">
        <v>3.454140762868013</v>
      </c>
      <c r="AN28" s="7">
        <v>4.6752362009518889</v>
      </c>
      <c r="AO28" s="7">
        <v>1.6310194864113594</v>
      </c>
      <c r="AP28" s="7">
        <v>1.9020498835577353</v>
      </c>
      <c r="AQ28" s="7">
        <v>2.7296523855961823</v>
      </c>
      <c r="AR28" s="7">
        <v>4.0407553172709401</v>
      </c>
      <c r="AS28" s="7">
        <v>4.7754381022292929</v>
      </c>
      <c r="AT28" s="7">
        <v>4.7754381022292929</v>
      </c>
      <c r="AU28" s="7">
        <v>4.7754381022292929</v>
      </c>
      <c r="AV28" s="7">
        <v>6.965725178891562</v>
      </c>
      <c r="AW28" s="7">
        <v>7.2685827953651074</v>
      </c>
      <c r="AX28" s="7">
        <v>7.5714404118386538</v>
      </c>
      <c r="AY28" s="7">
        <v>8.4800132612592911</v>
      </c>
      <c r="AZ28" s="7">
        <v>5.5966270561065308</v>
      </c>
      <c r="BA28" s="7">
        <v>5.5966270561065308</v>
      </c>
      <c r="BB28" s="7">
        <v>5.5966270561065308</v>
      </c>
      <c r="BC28" s="7">
        <v>5.5966270561065308</v>
      </c>
      <c r="BD28" s="7">
        <v>4.1052135826066021</v>
      </c>
      <c r="BE28" s="7">
        <v>4.1052135826066021</v>
      </c>
      <c r="BF28" s="284"/>
      <c r="BG28" s="7">
        <f t="shared" si="75"/>
        <v>-10</v>
      </c>
      <c r="BH28" s="7">
        <f t="shared" si="76"/>
        <v>-10</v>
      </c>
      <c r="BI28" s="7">
        <f t="shared" si="77"/>
        <v>20</v>
      </c>
      <c r="BJ28" s="7">
        <f t="shared" si="78"/>
        <v>20</v>
      </c>
      <c r="BK28" s="7">
        <f t="shared" si="79"/>
        <v>10</v>
      </c>
      <c r="BL28" s="7">
        <f t="shared" si="80"/>
        <v>10</v>
      </c>
      <c r="BM28" s="7">
        <f t="shared" si="81"/>
        <v>0</v>
      </c>
      <c r="BN28" s="7">
        <f t="shared" si="82"/>
        <v>0</v>
      </c>
      <c r="BO28" s="7">
        <f t="shared" si="83"/>
        <v>10</v>
      </c>
      <c r="BP28" s="7">
        <f t="shared" si="84"/>
        <v>10</v>
      </c>
      <c r="BQ28" s="7">
        <f t="shared" si="35"/>
        <v>6.9082815257360259</v>
      </c>
      <c r="BR28" s="7">
        <f t="shared" si="36"/>
        <v>6.9082815257360259</v>
      </c>
      <c r="BS28" s="7">
        <f t="shared" si="14"/>
        <v>6.3062556873632483</v>
      </c>
      <c r="BT28" s="37">
        <f t="shared" si="30"/>
        <v>4.6317022691539176</v>
      </c>
      <c r="BU28" s="37">
        <f t="shared" si="50"/>
        <v>8.8161934195002338</v>
      </c>
      <c r="BV28" s="37">
        <f t="shared" si="28"/>
        <v>9.5508762044585858</v>
      </c>
      <c r="BW28" s="37">
        <f t="shared" si="15"/>
        <v>14.234307974256669</v>
      </c>
      <c r="BX28" s="37">
        <f t="shared" si="29"/>
        <v>16.051453673097946</v>
      </c>
      <c r="BY28" s="37">
        <f t="shared" si="16"/>
        <v>11.193254112213062</v>
      </c>
      <c r="BZ28" s="37">
        <f t="shared" si="17"/>
        <v>9.7018406387131328</v>
      </c>
      <c r="CA28" s="37">
        <f t="shared" si="18"/>
        <v>8.2104271652132041</v>
      </c>
      <c r="CB28" s="37"/>
      <c r="CC28" s="10" t="s">
        <v>16</v>
      </c>
      <c r="CD28" s="7">
        <f t="shared" si="67"/>
        <v>-45</v>
      </c>
      <c r="CE28" s="7">
        <f t="shared" si="67"/>
        <v>-20</v>
      </c>
      <c r="CF28" s="7">
        <f t="shared" si="67"/>
        <v>35</v>
      </c>
      <c r="CG28" s="7">
        <f t="shared" si="67"/>
        <v>10</v>
      </c>
      <c r="CH28" s="7">
        <f t="shared" si="67"/>
        <v>5</v>
      </c>
      <c r="CI28" s="7">
        <f t="shared" si="67"/>
        <v>20</v>
      </c>
      <c r="CJ28" s="7">
        <f t="shared" si="67"/>
        <v>13.816563051472052</v>
      </c>
      <c r="CK28" s="7">
        <f t="shared" si="67"/>
        <v>10.937957956517167</v>
      </c>
      <c r="CL28" s="7">
        <f t="shared" si="67"/>
        <v>18.36706962395882</v>
      </c>
      <c r="CM28" s="7">
        <f t="shared" si="67"/>
        <v>30.285761647354615</v>
      </c>
      <c r="CN28" s="7">
        <f t="shared" si="67"/>
        <v>22.386508224426123</v>
      </c>
      <c r="CO28" s="7"/>
      <c r="CP28" s="208"/>
      <c r="CQ28" s="208"/>
      <c r="CR28" s="199"/>
      <c r="CS28" s="439"/>
      <c r="CT28" s="439"/>
      <c r="CU28" s="439"/>
      <c r="CV28" s="439"/>
      <c r="CW28" s="439"/>
      <c r="CX28" s="439"/>
      <c r="CY28" s="439"/>
      <c r="CZ28" s="439"/>
      <c r="DA28" s="439"/>
      <c r="DB28" s="439"/>
      <c r="DC28" s="439"/>
      <c r="DD28" s="439"/>
      <c r="DE28" s="439"/>
      <c r="DF28" s="439"/>
      <c r="DG28" s="439"/>
      <c r="DH28" s="439"/>
      <c r="DI28" s="439"/>
      <c r="DJ28" s="439"/>
      <c r="DK28" s="439"/>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679"/>
      <c r="EL28" s="679"/>
      <c r="EM28" s="679"/>
      <c r="EN28" s="679"/>
      <c r="EO28" s="679"/>
      <c r="EP28" s="679"/>
      <c r="EQ28" s="679"/>
      <c r="ER28" s="679"/>
      <c r="ES28" s="679"/>
      <c r="ET28" s="679"/>
      <c r="EU28" s="679"/>
      <c r="EV28" s="679"/>
      <c r="EW28" s="679"/>
      <c r="EX28" s="679"/>
      <c r="EY28" s="679"/>
      <c r="EZ28" s="679"/>
      <c r="FA28" s="679"/>
      <c r="FB28" s="679"/>
    </row>
    <row r="29" spans="2:158" x14ac:dyDescent="0.3">
      <c r="B29" s="10" t="s">
        <v>17</v>
      </c>
      <c r="C29" s="793">
        <v>10</v>
      </c>
      <c r="D29" s="793">
        <v>-35</v>
      </c>
      <c r="E29" s="793">
        <v>5</v>
      </c>
      <c r="F29" s="793">
        <v>0</v>
      </c>
      <c r="G29" s="793">
        <v>-20</v>
      </c>
      <c r="H29" s="793">
        <v>5</v>
      </c>
      <c r="I29" s="524">
        <v>6.5179416857432164</v>
      </c>
      <c r="J29" s="524">
        <v>5.8553822804134112</v>
      </c>
      <c r="K29" s="524">
        <v>12.280730302863745</v>
      </c>
      <c r="L29" s="524">
        <v>6.7195432283919407</v>
      </c>
      <c r="M29" s="524">
        <v>3.7487067940960328</v>
      </c>
      <c r="N29" s="524">
        <v>3.6872634716790698</v>
      </c>
      <c r="O29" s="208">
        <f t="shared" si="10"/>
        <v>-0.442118806787833</v>
      </c>
      <c r="P29" s="208">
        <f t="shared" si="10"/>
        <v>-1.6390538335442018E-2</v>
      </c>
      <c r="Q29" s="544"/>
      <c r="R29" s="7">
        <v>-10</v>
      </c>
      <c r="S29" s="7">
        <v>-10</v>
      </c>
      <c r="T29" s="7">
        <v>0</v>
      </c>
      <c r="U29" s="7">
        <v>0</v>
      </c>
      <c r="V29" s="7">
        <v>0</v>
      </c>
      <c r="W29" s="7">
        <v>0</v>
      </c>
      <c r="X29" s="7">
        <v>0</v>
      </c>
      <c r="Y29" s="7">
        <v>0</v>
      </c>
      <c r="Z29" s="7">
        <v>0</v>
      </c>
      <c r="AA29" s="7">
        <v>0</v>
      </c>
      <c r="AB29" s="7">
        <v>0</v>
      </c>
      <c r="AC29" s="7">
        <v>-10</v>
      </c>
      <c r="AD29" s="7">
        <v>-5</v>
      </c>
      <c r="AE29" s="7">
        <v>-5</v>
      </c>
      <c r="AF29" s="7">
        <v>0</v>
      </c>
      <c r="AG29" s="7">
        <v>0</v>
      </c>
      <c r="AH29" s="7">
        <v>0</v>
      </c>
      <c r="AI29" s="7">
        <v>0</v>
      </c>
      <c r="AJ29" s="7">
        <v>1.6294854214358041</v>
      </c>
      <c r="AK29" s="7">
        <v>1.6294854214358041</v>
      </c>
      <c r="AL29" s="7">
        <v>1.6294854214358041</v>
      </c>
      <c r="AM29" s="7">
        <v>1.6294854214358041</v>
      </c>
      <c r="AN29" s="7">
        <v>1.6099315963785745</v>
      </c>
      <c r="AO29" s="7">
        <v>1.3003293663057716</v>
      </c>
      <c r="AP29" s="7">
        <v>1.5480111503640139</v>
      </c>
      <c r="AQ29" s="7">
        <v>1.3971101673650512</v>
      </c>
      <c r="AR29" s="7">
        <v>3.0701825757159362</v>
      </c>
      <c r="AS29" s="7">
        <v>3.0701825757159362</v>
      </c>
      <c r="AT29" s="7">
        <v>3.0701825757159362</v>
      </c>
      <c r="AU29" s="7">
        <v>3.0701825757159362</v>
      </c>
      <c r="AV29" s="7">
        <v>1.6798858070979852</v>
      </c>
      <c r="AW29" s="7">
        <v>1.6798858070979852</v>
      </c>
      <c r="AX29" s="7">
        <v>1.6798858070979852</v>
      </c>
      <c r="AY29" s="7">
        <v>1.6798858070979854</v>
      </c>
      <c r="AZ29" s="7">
        <v>0.9371766985240082</v>
      </c>
      <c r="BA29" s="7">
        <v>0.9371766985240082</v>
      </c>
      <c r="BB29" s="7">
        <v>0.9371766985240082</v>
      </c>
      <c r="BC29" s="7">
        <v>0.93717669852400842</v>
      </c>
      <c r="BD29" s="7">
        <v>0.92181586791976744</v>
      </c>
      <c r="BE29" s="7">
        <v>0.92181586791976744</v>
      </c>
      <c r="BF29" s="284"/>
      <c r="BG29" s="7">
        <f t="shared" si="75"/>
        <v>-15</v>
      </c>
      <c r="BH29" s="7">
        <f t="shared" si="76"/>
        <v>-20</v>
      </c>
      <c r="BI29" s="7">
        <f t="shared" si="77"/>
        <v>0</v>
      </c>
      <c r="BJ29" s="7">
        <f t="shared" si="78"/>
        <v>0</v>
      </c>
      <c r="BK29" s="7">
        <f t="shared" si="79"/>
        <v>0</v>
      </c>
      <c r="BL29" s="7">
        <f t="shared" si="80"/>
        <v>0</v>
      </c>
      <c r="BM29" s="7">
        <f t="shared" si="81"/>
        <v>-10</v>
      </c>
      <c r="BN29" s="7">
        <f t="shared" si="82"/>
        <v>-10</v>
      </c>
      <c r="BO29" s="7">
        <f t="shared" si="83"/>
        <v>0</v>
      </c>
      <c r="BP29" s="7">
        <f t="shared" si="84"/>
        <v>0</v>
      </c>
      <c r="BQ29" s="7">
        <f t="shared" si="35"/>
        <v>3.2589708428716082</v>
      </c>
      <c r="BR29" s="7">
        <f t="shared" si="36"/>
        <v>3.2589708428716082</v>
      </c>
      <c r="BS29" s="7">
        <f t="shared" si="14"/>
        <v>2.9102609626843461</v>
      </c>
      <c r="BT29" s="37">
        <f t="shared" si="30"/>
        <v>2.9451213177290652</v>
      </c>
      <c r="BU29" s="37">
        <f t="shared" si="50"/>
        <v>6.1403651514318724</v>
      </c>
      <c r="BV29" s="37">
        <f t="shared" si="28"/>
        <v>6.1403651514318724</v>
      </c>
      <c r="BW29" s="37">
        <f t="shared" si="15"/>
        <v>3.3597716141959704</v>
      </c>
      <c r="BX29" s="37">
        <f t="shared" si="29"/>
        <v>3.3597716141959708</v>
      </c>
      <c r="BY29" s="37">
        <f t="shared" si="16"/>
        <v>1.8743533970480164</v>
      </c>
      <c r="BZ29" s="37">
        <f t="shared" si="17"/>
        <v>1.8589925664437756</v>
      </c>
      <c r="CA29" s="37">
        <f t="shared" si="18"/>
        <v>1.8436317358395349</v>
      </c>
      <c r="CB29" s="37"/>
      <c r="CC29" s="10" t="s">
        <v>17</v>
      </c>
      <c r="CD29" s="7">
        <f t="shared" si="67"/>
        <v>10</v>
      </c>
      <c r="CE29" s="7">
        <f t="shared" si="67"/>
        <v>-35</v>
      </c>
      <c r="CF29" s="7">
        <f t="shared" si="67"/>
        <v>5</v>
      </c>
      <c r="CG29" s="7">
        <f t="shared" si="67"/>
        <v>0</v>
      </c>
      <c r="CH29" s="7">
        <f t="shared" si="67"/>
        <v>-20</v>
      </c>
      <c r="CI29" s="7">
        <f t="shared" si="67"/>
        <v>5</v>
      </c>
      <c r="CJ29" s="7">
        <f t="shared" si="67"/>
        <v>6.5179416857432164</v>
      </c>
      <c r="CK29" s="7">
        <f t="shared" si="67"/>
        <v>5.8553822804134112</v>
      </c>
      <c r="CL29" s="7">
        <f t="shared" si="67"/>
        <v>12.280730302863745</v>
      </c>
      <c r="CM29" s="7">
        <f t="shared" si="67"/>
        <v>6.7195432283919407</v>
      </c>
      <c r="CN29" s="7">
        <f t="shared" si="67"/>
        <v>3.7487067940960328</v>
      </c>
      <c r="CO29" s="7"/>
      <c r="CP29" s="208"/>
      <c r="CQ29" s="208"/>
      <c r="CR29" s="199"/>
      <c r="CS29" s="439"/>
      <c r="CT29" s="439"/>
      <c r="CU29" s="439"/>
      <c r="CV29" s="439"/>
      <c r="CW29" s="439"/>
      <c r="CX29" s="439"/>
      <c r="CY29" s="439"/>
      <c r="CZ29" s="439"/>
      <c r="DA29" s="439"/>
      <c r="DB29" s="439"/>
      <c r="DC29" s="439"/>
      <c r="DD29" s="439"/>
      <c r="DE29" s="439"/>
      <c r="DF29" s="439"/>
      <c r="DG29" s="439"/>
      <c r="DH29" s="439"/>
      <c r="DI29" s="439"/>
      <c r="DJ29" s="439"/>
      <c r="DK29" s="439"/>
      <c r="DL29" s="439"/>
      <c r="DM29" s="439"/>
      <c r="DN29" s="439"/>
      <c r="DO29" s="439"/>
      <c r="DP29" s="439"/>
      <c r="DQ29" s="439"/>
      <c r="DR29" s="439"/>
      <c r="DS29" s="439"/>
      <c r="DT29" s="439"/>
      <c r="DU29" s="439"/>
      <c r="DV29" s="439"/>
      <c r="DW29" s="439"/>
      <c r="DX29" s="439"/>
      <c r="DY29" s="439"/>
      <c r="DZ29" s="439"/>
      <c r="EA29" s="439"/>
      <c r="EB29" s="439"/>
      <c r="EC29" s="439"/>
      <c r="ED29" s="439"/>
      <c r="EE29" s="439"/>
      <c r="EF29" s="439"/>
      <c r="EG29" s="439"/>
      <c r="EH29" s="439"/>
      <c r="EI29" s="439"/>
      <c r="EJ29" s="439"/>
      <c r="EK29" s="679"/>
      <c r="EL29" s="679"/>
      <c r="EM29" s="679"/>
      <c r="EN29" s="679"/>
      <c r="EO29" s="679"/>
      <c r="EP29" s="679"/>
      <c r="EQ29" s="679"/>
      <c r="ER29" s="679"/>
      <c r="ES29" s="679"/>
      <c r="ET29" s="679"/>
      <c r="EU29" s="679"/>
      <c r="EV29" s="679"/>
      <c r="EW29" s="679"/>
      <c r="EX29" s="679"/>
      <c r="EY29" s="679"/>
      <c r="EZ29" s="679"/>
      <c r="FA29" s="679"/>
      <c r="FB29" s="679"/>
    </row>
    <row r="30" spans="2:158" x14ac:dyDescent="0.3">
      <c r="B30" s="10" t="s">
        <v>18</v>
      </c>
      <c r="C30" s="793">
        <v>80</v>
      </c>
      <c r="D30" s="793">
        <v>-5</v>
      </c>
      <c r="E30" s="793">
        <v>45</v>
      </c>
      <c r="F30" s="793">
        <v>80</v>
      </c>
      <c r="G30" s="793">
        <v>45</v>
      </c>
      <c r="H30" s="793">
        <v>10</v>
      </c>
      <c r="I30" s="524">
        <v>66.120736878098015</v>
      </c>
      <c r="J30" s="524">
        <v>35.272223682654726</v>
      </c>
      <c r="K30" s="524">
        <v>38.772271791670036</v>
      </c>
      <c r="L30" s="524">
        <v>26.403829484352507</v>
      </c>
      <c r="M30" s="524">
        <v>23.718613080160264</v>
      </c>
      <c r="N30" s="524">
        <v>16.836005648664042</v>
      </c>
      <c r="O30" s="208">
        <f t="shared" si="10"/>
        <v>-0.10169799065637664</v>
      </c>
      <c r="P30" s="208">
        <f t="shared" si="10"/>
        <v>-0.29017748247907749</v>
      </c>
      <c r="Q30" s="544"/>
      <c r="R30" s="7">
        <v>0</v>
      </c>
      <c r="S30" s="7">
        <v>0</v>
      </c>
      <c r="T30" s="7">
        <v>10</v>
      </c>
      <c r="U30" s="7">
        <v>10</v>
      </c>
      <c r="V30" s="7">
        <v>10</v>
      </c>
      <c r="W30" s="7">
        <v>10</v>
      </c>
      <c r="X30" s="7">
        <v>20</v>
      </c>
      <c r="Y30" s="7">
        <v>20</v>
      </c>
      <c r="Z30" s="7">
        <v>20</v>
      </c>
      <c r="AA30" s="7">
        <v>20</v>
      </c>
      <c r="AB30" s="7">
        <v>10</v>
      </c>
      <c r="AC30" s="7">
        <v>10</v>
      </c>
      <c r="AD30" s="7">
        <v>10</v>
      </c>
      <c r="AE30" s="7">
        <v>10</v>
      </c>
      <c r="AF30" s="7">
        <v>0</v>
      </c>
      <c r="AG30" s="7">
        <v>0</v>
      </c>
      <c r="AH30" s="7">
        <v>0</v>
      </c>
      <c r="AI30" s="7">
        <v>0</v>
      </c>
      <c r="AJ30" s="7">
        <v>16.530184219524504</v>
      </c>
      <c r="AK30" s="7">
        <v>16.530184219524504</v>
      </c>
      <c r="AL30" s="7">
        <v>16.530184219524504</v>
      </c>
      <c r="AM30" s="7">
        <v>16.530184219524504</v>
      </c>
      <c r="AN30" s="7">
        <v>11.103713504076577</v>
      </c>
      <c r="AO30" s="7">
        <v>6.397638167210439</v>
      </c>
      <c r="AP30" s="7">
        <v>8.2316731352394363</v>
      </c>
      <c r="AQ30" s="7">
        <v>9.5391988761282747</v>
      </c>
      <c r="AR30" s="7">
        <v>9.693067947917509</v>
      </c>
      <c r="AS30" s="7">
        <v>9.693067947917509</v>
      </c>
      <c r="AT30" s="7">
        <v>9.693067947917509</v>
      </c>
      <c r="AU30" s="7">
        <v>9.693067947917509</v>
      </c>
      <c r="AV30" s="7">
        <v>6.6009573710881266</v>
      </c>
      <c r="AW30" s="7">
        <v>6.6009573710881266</v>
      </c>
      <c r="AX30" s="7">
        <v>6.6009573710881266</v>
      </c>
      <c r="AY30" s="7">
        <v>6.6009573710881284</v>
      </c>
      <c r="AZ30" s="7">
        <v>7.1155839240480789</v>
      </c>
      <c r="BA30" s="7">
        <v>7.1155839240480789</v>
      </c>
      <c r="BB30" s="7">
        <v>4.7437226160320529</v>
      </c>
      <c r="BC30" s="7">
        <v>4.743722616032052</v>
      </c>
      <c r="BD30" s="7">
        <v>4.2090014121660104</v>
      </c>
      <c r="BE30" s="7">
        <v>4.2090014121660104</v>
      </c>
      <c r="BF30" s="284"/>
      <c r="BG30" s="7">
        <f t="shared" si="75"/>
        <v>-5</v>
      </c>
      <c r="BH30" s="7">
        <f t="shared" si="76"/>
        <v>0</v>
      </c>
      <c r="BI30" s="7">
        <f t="shared" si="77"/>
        <v>20</v>
      </c>
      <c r="BJ30" s="7">
        <f t="shared" si="78"/>
        <v>20</v>
      </c>
      <c r="BK30" s="7">
        <f t="shared" si="79"/>
        <v>40</v>
      </c>
      <c r="BL30" s="7">
        <f t="shared" si="80"/>
        <v>40</v>
      </c>
      <c r="BM30" s="7">
        <f t="shared" si="81"/>
        <v>20</v>
      </c>
      <c r="BN30" s="7">
        <f t="shared" si="82"/>
        <v>20</v>
      </c>
      <c r="BO30" s="7">
        <f t="shared" si="83"/>
        <v>0</v>
      </c>
      <c r="BP30" s="7">
        <f t="shared" si="84"/>
        <v>0</v>
      </c>
      <c r="BQ30" s="7">
        <f t="shared" si="35"/>
        <v>33.060368439049007</v>
      </c>
      <c r="BR30" s="7">
        <f t="shared" si="36"/>
        <v>33.060368439049007</v>
      </c>
      <c r="BS30" s="7">
        <f t="shared" si="14"/>
        <v>17.501351671287015</v>
      </c>
      <c r="BT30" s="37">
        <f t="shared" si="30"/>
        <v>17.770872011367711</v>
      </c>
      <c r="BU30" s="37">
        <f>AR30+AS30</f>
        <v>19.386135895835018</v>
      </c>
      <c r="BV30" s="37">
        <f t="shared" si="28"/>
        <v>19.386135895835018</v>
      </c>
      <c r="BW30" s="37">
        <f t="shared" si="15"/>
        <v>13.201914742176253</v>
      </c>
      <c r="BX30" s="37">
        <f t="shared" si="29"/>
        <v>13.201914742176255</v>
      </c>
      <c r="BY30" s="37">
        <f t="shared" si="16"/>
        <v>14.231167848096158</v>
      </c>
      <c r="BZ30" s="37">
        <f t="shared" si="17"/>
        <v>8.9527240281980625</v>
      </c>
      <c r="CA30" s="37">
        <f t="shared" si="18"/>
        <v>8.4180028243320209</v>
      </c>
      <c r="CB30" s="37"/>
      <c r="CC30" s="10" t="s">
        <v>18</v>
      </c>
      <c r="CD30" s="7">
        <f t="shared" si="67"/>
        <v>80</v>
      </c>
      <c r="CE30" s="7">
        <f t="shared" si="67"/>
        <v>-5</v>
      </c>
      <c r="CF30" s="7">
        <f t="shared" si="67"/>
        <v>45</v>
      </c>
      <c r="CG30" s="7">
        <f t="shared" si="67"/>
        <v>80</v>
      </c>
      <c r="CH30" s="7">
        <f t="shared" si="67"/>
        <v>45</v>
      </c>
      <c r="CI30" s="7">
        <f t="shared" si="67"/>
        <v>10</v>
      </c>
      <c r="CJ30" s="7">
        <f t="shared" si="67"/>
        <v>66.120736878098015</v>
      </c>
      <c r="CK30" s="7">
        <f t="shared" si="67"/>
        <v>35.272223682654726</v>
      </c>
      <c r="CL30" s="7">
        <f t="shared" si="67"/>
        <v>38.772271791670036</v>
      </c>
      <c r="CM30" s="7">
        <f t="shared" si="67"/>
        <v>26.403829484352507</v>
      </c>
      <c r="CN30" s="7">
        <f t="shared" si="67"/>
        <v>23.718613080160264</v>
      </c>
      <c r="CO30" s="7"/>
      <c r="CP30" s="208"/>
      <c r="CQ30" s="208"/>
      <c r="CR30" s="199"/>
      <c r="CS30" s="439"/>
      <c r="CT30" s="439"/>
      <c r="CU30" s="439"/>
      <c r="CV30" s="439"/>
      <c r="CW30" s="439"/>
      <c r="CX30" s="439"/>
      <c r="CY30" s="439"/>
      <c r="CZ30" s="439"/>
      <c r="DA30" s="439"/>
      <c r="DB30" s="439"/>
      <c r="DC30" s="439"/>
      <c r="DD30" s="439"/>
      <c r="DE30" s="439"/>
      <c r="DF30" s="439"/>
      <c r="DG30" s="439"/>
      <c r="DH30" s="439"/>
      <c r="DI30" s="439"/>
      <c r="DJ30" s="439"/>
      <c r="DK30" s="439"/>
      <c r="DL30" s="439"/>
      <c r="DM30" s="439"/>
      <c r="DN30" s="439"/>
      <c r="DO30" s="439"/>
      <c r="DP30" s="439"/>
      <c r="DQ30" s="439"/>
      <c r="DR30" s="439"/>
      <c r="DS30" s="439"/>
      <c r="DT30" s="439"/>
      <c r="DU30" s="439"/>
      <c r="DV30" s="439"/>
      <c r="DW30" s="439"/>
      <c r="DX30" s="439"/>
      <c r="DY30" s="439"/>
      <c r="DZ30" s="439"/>
      <c r="EA30" s="439"/>
      <c r="EB30" s="439"/>
      <c r="EC30" s="439"/>
      <c r="ED30" s="439"/>
      <c r="EE30" s="439"/>
      <c r="EF30" s="439"/>
      <c r="EG30" s="439"/>
      <c r="EH30" s="439"/>
      <c r="EI30" s="439"/>
      <c r="EJ30" s="439"/>
      <c r="EK30" s="679"/>
      <c r="EL30" s="679"/>
      <c r="EM30" s="679"/>
      <c r="EN30" s="679"/>
      <c r="EO30" s="679"/>
      <c r="EP30" s="679"/>
      <c r="EQ30" s="679"/>
      <c r="ER30" s="679"/>
      <c r="ES30" s="679"/>
      <c r="ET30" s="679"/>
      <c r="EU30" s="679"/>
      <c r="EV30" s="679"/>
      <c r="EW30" s="679"/>
      <c r="EX30" s="679"/>
      <c r="EY30" s="679"/>
      <c r="EZ30" s="679"/>
      <c r="FA30" s="679"/>
      <c r="FB30" s="679"/>
    </row>
    <row r="31" spans="2:158" x14ac:dyDescent="0.3">
      <c r="B31" s="52" t="s">
        <v>19</v>
      </c>
      <c r="C31" s="794">
        <v>-35</v>
      </c>
      <c r="D31" s="794">
        <v>95</v>
      </c>
      <c r="E31" s="794">
        <v>110</v>
      </c>
      <c r="F31" s="794">
        <v>40</v>
      </c>
      <c r="G31" s="794">
        <v>35</v>
      </c>
      <c r="H31" s="794">
        <v>145</v>
      </c>
      <c r="I31" s="789">
        <v>102.61591196981455</v>
      </c>
      <c r="J31" s="789">
        <v>51.556249869683498</v>
      </c>
      <c r="K31" s="789">
        <v>67.163533857242527</v>
      </c>
      <c r="L31" s="789">
        <v>85.536242907382899</v>
      </c>
      <c r="M31" s="789">
        <v>63.812199818694914</v>
      </c>
      <c r="N31" s="789">
        <v>59.849063893743697</v>
      </c>
      <c r="O31" s="217">
        <f t="shared" si="10"/>
        <v>-0.25397471703556573</v>
      </c>
      <c r="P31" s="217">
        <f t="shared" si="10"/>
        <v>-6.2106242007192947E-2</v>
      </c>
      <c r="Q31" s="544"/>
      <c r="R31" s="29">
        <v>25</v>
      </c>
      <c r="S31" s="29">
        <v>25</v>
      </c>
      <c r="T31" s="29">
        <v>30</v>
      </c>
      <c r="U31" s="29">
        <v>25</v>
      </c>
      <c r="V31" s="29">
        <v>25</v>
      </c>
      <c r="W31" s="29">
        <v>25</v>
      </c>
      <c r="X31" s="29">
        <v>10</v>
      </c>
      <c r="Y31" s="29">
        <v>10</v>
      </c>
      <c r="Z31" s="29">
        <v>10</v>
      </c>
      <c r="AA31" s="29">
        <v>10</v>
      </c>
      <c r="AB31" s="29">
        <v>10</v>
      </c>
      <c r="AC31" s="29">
        <v>10</v>
      </c>
      <c r="AD31" s="29">
        <v>10</v>
      </c>
      <c r="AE31" s="29">
        <v>10</v>
      </c>
      <c r="AF31" s="29">
        <v>35</v>
      </c>
      <c r="AG31" s="29">
        <v>35</v>
      </c>
      <c r="AH31" s="29">
        <v>35</v>
      </c>
      <c r="AI31" s="29">
        <v>35</v>
      </c>
      <c r="AJ31" s="29">
        <v>25.653977992453637</v>
      </c>
      <c r="AK31" s="29">
        <v>25.653977992453637</v>
      </c>
      <c r="AL31" s="29">
        <v>25.653977992453637</v>
      </c>
      <c r="AM31" s="29">
        <v>25.653977992453637</v>
      </c>
      <c r="AN31" s="29">
        <v>10.5863623479128</v>
      </c>
      <c r="AO31" s="29">
        <v>8.5076267399872556</v>
      </c>
      <c r="AP31" s="29">
        <v>10.170615226327691</v>
      </c>
      <c r="AQ31" s="29">
        <v>22.291645555455752</v>
      </c>
      <c r="AR31" s="29">
        <v>11.953537315918043</v>
      </c>
      <c r="AS31" s="29">
        <v>12.492656040815957</v>
      </c>
      <c r="AT31" s="29">
        <v>12.492656040815957</v>
      </c>
      <c r="AU31" s="29">
        <v>30.224684459692568</v>
      </c>
      <c r="AV31" s="29">
        <v>18.761009412251251</v>
      </c>
      <c r="AW31" s="29">
        <v>21.541443805721393</v>
      </c>
      <c r="AX31" s="29">
        <v>21.908670989764616</v>
      </c>
      <c r="AY31" s="29">
        <v>23.325118699645643</v>
      </c>
      <c r="AZ31" s="29">
        <v>16.900504947067244</v>
      </c>
      <c r="BA31" s="29">
        <v>15.637231623875889</v>
      </c>
      <c r="BB31" s="29">
        <v>15.637231623875889</v>
      </c>
      <c r="BC31" s="29">
        <v>15.637231623875891</v>
      </c>
      <c r="BD31" s="29">
        <v>14.962265973435924</v>
      </c>
      <c r="BE31" s="29">
        <v>14.962265973435924</v>
      </c>
      <c r="BF31" s="284"/>
      <c r="BG31" s="29">
        <f t="shared" si="75"/>
        <v>45</v>
      </c>
      <c r="BH31" s="29">
        <f t="shared" si="76"/>
        <v>50</v>
      </c>
      <c r="BI31" s="29">
        <f t="shared" si="77"/>
        <v>55</v>
      </c>
      <c r="BJ31" s="29">
        <f t="shared" si="78"/>
        <v>50</v>
      </c>
      <c r="BK31" s="29">
        <f t="shared" si="79"/>
        <v>20</v>
      </c>
      <c r="BL31" s="29">
        <f t="shared" si="80"/>
        <v>20</v>
      </c>
      <c r="BM31" s="29">
        <f t="shared" si="81"/>
        <v>20</v>
      </c>
      <c r="BN31" s="29">
        <f t="shared" si="82"/>
        <v>20</v>
      </c>
      <c r="BO31" s="29">
        <f t="shared" si="83"/>
        <v>70</v>
      </c>
      <c r="BP31" s="29">
        <f t="shared" si="84"/>
        <v>70</v>
      </c>
      <c r="BQ31" s="29">
        <f t="shared" si="35"/>
        <v>51.307955984907274</v>
      </c>
      <c r="BR31" s="29">
        <f t="shared" si="36"/>
        <v>51.307955984907274</v>
      </c>
      <c r="BS31" s="29">
        <f t="shared" si="14"/>
        <v>19.093989087900056</v>
      </c>
      <c r="BT31" s="786">
        <f t="shared" si="30"/>
        <v>32.462260781783442</v>
      </c>
      <c r="BU31" s="787">
        <f t="shared" si="50"/>
        <v>24.446193356734</v>
      </c>
      <c r="BV31" s="787">
        <f t="shared" si="28"/>
        <v>42.717340500508527</v>
      </c>
      <c r="BW31" s="787">
        <f t="shared" si="15"/>
        <v>40.302453217972641</v>
      </c>
      <c r="BX31" s="787">
        <f t="shared" si="29"/>
        <v>45.233789689410258</v>
      </c>
      <c r="BY31" s="787">
        <f t="shared" si="16"/>
        <v>32.537736570943132</v>
      </c>
      <c r="BZ31" s="787">
        <f t="shared" si="17"/>
        <v>30.599497597311814</v>
      </c>
      <c r="CA31" s="787">
        <f t="shared" si="18"/>
        <v>29.924531946871848</v>
      </c>
      <c r="CB31" s="37"/>
      <c r="CC31" s="52" t="s">
        <v>19</v>
      </c>
      <c r="CD31" s="29">
        <f t="shared" si="67"/>
        <v>-35</v>
      </c>
      <c r="CE31" s="29">
        <f t="shared" si="67"/>
        <v>95</v>
      </c>
      <c r="CF31" s="29">
        <f t="shared" si="67"/>
        <v>110</v>
      </c>
      <c r="CG31" s="29">
        <f t="shared" si="67"/>
        <v>40</v>
      </c>
      <c r="CH31" s="29">
        <f t="shared" si="67"/>
        <v>35</v>
      </c>
      <c r="CI31" s="29">
        <f t="shared" si="67"/>
        <v>145</v>
      </c>
      <c r="CJ31" s="29">
        <f t="shared" si="67"/>
        <v>102.61591196981455</v>
      </c>
      <c r="CK31" s="29">
        <f t="shared" si="67"/>
        <v>51.556249869683498</v>
      </c>
      <c r="CL31" s="29">
        <f t="shared" si="67"/>
        <v>67.163533857242527</v>
      </c>
      <c r="CM31" s="29">
        <f t="shared" si="67"/>
        <v>85.536242907382899</v>
      </c>
      <c r="CN31" s="29">
        <f t="shared" si="67"/>
        <v>63.812199818694914</v>
      </c>
      <c r="CO31" s="29"/>
      <c r="CP31" s="217"/>
      <c r="CQ31" s="217"/>
      <c r="CR31" s="199"/>
      <c r="CS31" s="447"/>
      <c r="CT31" s="447"/>
      <c r="CU31" s="447"/>
      <c r="CV31" s="447"/>
      <c r="CW31" s="447"/>
      <c r="CX31" s="447"/>
      <c r="CY31" s="447"/>
      <c r="CZ31" s="447"/>
      <c r="DA31" s="447"/>
      <c r="DB31" s="447"/>
      <c r="DC31" s="447"/>
      <c r="DD31" s="447"/>
      <c r="DE31" s="447"/>
      <c r="DF31" s="447"/>
      <c r="DG31" s="447"/>
      <c r="DH31" s="447"/>
      <c r="DI31" s="447"/>
      <c r="DJ31" s="447"/>
      <c r="DK31" s="447"/>
      <c r="DL31" s="447"/>
      <c r="DM31" s="447"/>
      <c r="DN31" s="447"/>
      <c r="DO31" s="447"/>
      <c r="DP31" s="447"/>
      <c r="DQ31" s="447"/>
      <c r="DR31" s="447"/>
      <c r="DS31" s="447"/>
      <c r="DT31" s="447"/>
      <c r="DU31" s="447"/>
      <c r="DV31" s="447"/>
      <c r="DW31" s="447"/>
      <c r="DX31" s="447"/>
      <c r="DY31" s="447"/>
      <c r="DZ31" s="447"/>
      <c r="EA31" s="447"/>
      <c r="EB31" s="447"/>
      <c r="EC31" s="447"/>
      <c r="ED31" s="447"/>
      <c r="EE31" s="447"/>
      <c r="EF31" s="447"/>
      <c r="EG31" s="447"/>
      <c r="EH31" s="447"/>
      <c r="EI31" s="447"/>
      <c r="EJ31" s="447"/>
      <c r="EK31" s="447"/>
      <c r="EL31" s="447"/>
      <c r="EM31" s="447"/>
      <c r="EN31" s="447"/>
      <c r="EO31" s="447"/>
      <c r="EP31" s="447"/>
      <c r="EQ31" s="447"/>
      <c r="ER31" s="447"/>
      <c r="ES31" s="447"/>
      <c r="ET31" s="447"/>
      <c r="EU31" s="447"/>
      <c r="EV31" s="447"/>
      <c r="EW31" s="447"/>
      <c r="EX31" s="447"/>
      <c r="EY31" s="447"/>
      <c r="EZ31" s="447"/>
      <c r="FA31" s="447"/>
      <c r="FB31" s="447"/>
    </row>
    <row r="32" spans="2:158" x14ac:dyDescent="0.3">
      <c r="B32" s="20" t="s">
        <v>10</v>
      </c>
      <c r="C32" s="784">
        <v>195</v>
      </c>
      <c r="D32" s="784">
        <v>215</v>
      </c>
      <c r="E32" s="784">
        <v>205</v>
      </c>
      <c r="F32" s="784">
        <v>195</v>
      </c>
      <c r="G32" s="784">
        <v>210</v>
      </c>
      <c r="H32" s="784">
        <v>205</v>
      </c>
      <c r="I32" s="784">
        <f t="shared" ref="I32:N32" si="85">SUM(I33:I37)</f>
        <v>144.371088411681</v>
      </c>
      <c r="J32" s="784">
        <f t="shared" si="85"/>
        <v>129.77199999999999</v>
      </c>
      <c r="K32" s="784">
        <f t="shared" si="85"/>
        <v>134.92660999999998</v>
      </c>
      <c r="L32" s="784">
        <f t="shared" si="85"/>
        <v>105.9654</v>
      </c>
      <c r="M32" s="784">
        <f t="shared" si="85"/>
        <v>89.0715</v>
      </c>
      <c r="N32" s="784">
        <f t="shared" si="85"/>
        <v>90.094488734659734</v>
      </c>
      <c r="O32" s="210">
        <f t="shared" si="10"/>
        <v>-0.15942845494850211</v>
      </c>
      <c r="P32" s="210">
        <f t="shared" si="10"/>
        <v>1.1485028709067757E-2</v>
      </c>
      <c r="Q32" s="544"/>
      <c r="R32" s="31">
        <v>55</v>
      </c>
      <c r="S32" s="31">
        <v>60</v>
      </c>
      <c r="T32" s="31">
        <v>60</v>
      </c>
      <c r="U32" s="31">
        <v>50</v>
      </c>
      <c r="V32" s="31">
        <v>50</v>
      </c>
      <c r="W32" s="31">
        <v>50</v>
      </c>
      <c r="X32" s="31">
        <v>50</v>
      </c>
      <c r="Y32" s="31">
        <v>50</v>
      </c>
      <c r="Z32" s="31">
        <v>50</v>
      </c>
      <c r="AA32" s="31">
        <v>50</v>
      </c>
      <c r="AB32" s="31">
        <v>55</v>
      </c>
      <c r="AC32" s="31">
        <v>50</v>
      </c>
      <c r="AD32" s="31">
        <v>50</v>
      </c>
      <c r="AE32" s="31">
        <v>65</v>
      </c>
      <c r="AF32" s="31">
        <v>55</v>
      </c>
      <c r="AG32" s="31">
        <v>50</v>
      </c>
      <c r="AH32" s="31">
        <v>50</v>
      </c>
      <c r="AI32" s="31">
        <v>55</v>
      </c>
      <c r="AJ32" s="31">
        <v>35.253865920000003</v>
      </c>
      <c r="AK32" s="31">
        <v>35.729599999999998</v>
      </c>
      <c r="AL32" s="31">
        <v>37.484800000000007</v>
      </c>
      <c r="AM32" s="31">
        <v>35.900320000000001</v>
      </c>
      <c r="AN32" s="31">
        <v>32.069000000000003</v>
      </c>
      <c r="AO32" s="31">
        <v>29.286999999999999</v>
      </c>
      <c r="AP32" s="31">
        <v>32.602000000000004</v>
      </c>
      <c r="AQ32" s="31">
        <v>35.814</v>
      </c>
      <c r="AR32" s="31">
        <v>33.107999999999997</v>
      </c>
      <c r="AS32" s="31">
        <v>35.045249999999996</v>
      </c>
      <c r="AT32" s="31">
        <v>34.968000000000004</v>
      </c>
      <c r="AU32" s="31">
        <v>31.80536</v>
      </c>
      <c r="AV32" s="31">
        <v>29.650399999999998</v>
      </c>
      <c r="AW32" s="31">
        <v>26.92</v>
      </c>
      <c r="AX32" s="31">
        <v>25.78</v>
      </c>
      <c r="AY32" s="31">
        <v>23.614999999999998</v>
      </c>
      <c r="AZ32" s="31">
        <v>22.503</v>
      </c>
      <c r="BA32" s="31">
        <v>22.591999999999999</v>
      </c>
      <c r="BB32" s="31">
        <v>22.015999999999998</v>
      </c>
      <c r="BC32" s="31">
        <v>22.2605</v>
      </c>
      <c r="BD32" s="31">
        <v>22.265000000000001</v>
      </c>
      <c r="BE32" s="31">
        <v>23.041050000000002</v>
      </c>
      <c r="BF32" s="284"/>
      <c r="BG32" s="31">
        <f t="shared" ref="BG32:BJ32" si="86">SUM(BG33:BG37)</f>
        <v>100</v>
      </c>
      <c r="BH32" s="31">
        <f t="shared" si="86"/>
        <v>115</v>
      </c>
      <c r="BI32" s="31">
        <f t="shared" si="86"/>
        <v>110</v>
      </c>
      <c r="BJ32" s="31">
        <f t="shared" si="86"/>
        <v>100</v>
      </c>
      <c r="BK32" s="31">
        <f>SUM(BK33:BK37)</f>
        <v>100</v>
      </c>
      <c r="BL32" s="31">
        <f t="shared" ref="BL32:BO32" si="87">SUM(BL33:BL37)</f>
        <v>100</v>
      </c>
      <c r="BM32" s="31">
        <f t="shared" si="87"/>
        <v>105</v>
      </c>
      <c r="BN32" s="31">
        <f t="shared" si="87"/>
        <v>115</v>
      </c>
      <c r="BO32" s="31">
        <f t="shared" si="87"/>
        <v>105</v>
      </c>
      <c r="BP32" s="31">
        <f>SUM(BP33:BP37)</f>
        <v>105</v>
      </c>
      <c r="BQ32" s="31">
        <f t="shared" si="35"/>
        <v>70.98346592</v>
      </c>
      <c r="BR32" s="31">
        <f t="shared" si="36"/>
        <v>73.385120000000001</v>
      </c>
      <c r="BS32" s="31">
        <f>AN32+AO32</f>
        <v>61.356000000000002</v>
      </c>
      <c r="BT32" s="31">
        <f t="shared" si="30"/>
        <v>68.415999999999997</v>
      </c>
      <c r="BU32" s="31">
        <f>AR32+AS32</f>
        <v>68.153249999999986</v>
      </c>
      <c r="BV32" s="31">
        <f t="shared" si="28"/>
        <v>66.773359999999997</v>
      </c>
      <c r="BW32" s="31">
        <f t="shared" si="15"/>
        <v>56.570399999999999</v>
      </c>
      <c r="BX32" s="31">
        <f t="shared" si="29"/>
        <v>49.394999999999996</v>
      </c>
      <c r="BY32" s="31">
        <f t="shared" si="16"/>
        <v>45.094999999999999</v>
      </c>
      <c r="BZ32" s="31">
        <f t="shared" si="17"/>
        <v>44.280999999999999</v>
      </c>
      <c r="CA32" s="31">
        <f t="shared" si="18"/>
        <v>45.306049999999999</v>
      </c>
      <c r="CB32" s="31"/>
      <c r="CC32" s="887" t="s">
        <v>10</v>
      </c>
      <c r="CD32" s="31">
        <f t="shared" si="67"/>
        <v>195</v>
      </c>
      <c r="CE32" s="31">
        <f t="shared" si="67"/>
        <v>215</v>
      </c>
      <c r="CF32" s="31">
        <f t="shared" si="67"/>
        <v>205</v>
      </c>
      <c r="CG32" s="31">
        <f t="shared" si="67"/>
        <v>195</v>
      </c>
      <c r="CH32" s="31">
        <f t="shared" si="67"/>
        <v>210</v>
      </c>
      <c r="CI32" s="31">
        <f t="shared" si="67"/>
        <v>205</v>
      </c>
      <c r="CJ32" s="31">
        <f t="shared" si="67"/>
        <v>144.371088411681</v>
      </c>
      <c r="CK32" s="31">
        <f t="shared" si="67"/>
        <v>129.77199999999999</v>
      </c>
      <c r="CL32" s="31">
        <f t="shared" si="67"/>
        <v>134.92660999999998</v>
      </c>
      <c r="CM32" s="31">
        <f t="shared" si="67"/>
        <v>105.9654</v>
      </c>
      <c r="CN32" s="31">
        <f t="shared" si="67"/>
        <v>89.0715</v>
      </c>
      <c r="CO32" s="31">
        <f>N32</f>
        <v>90.094488734659734</v>
      </c>
      <c r="CP32" s="210">
        <f t="shared" si="37"/>
        <v>-0.15942845494850211</v>
      </c>
      <c r="CQ32" s="210">
        <f>P32</f>
        <v>1.1485028709067757E-2</v>
      </c>
      <c r="CR32" s="544"/>
      <c r="CS32" s="444">
        <f t="shared" ref="CS32:EF32" si="88">R32</f>
        <v>55</v>
      </c>
      <c r="CT32" s="444">
        <f t="shared" si="88"/>
        <v>60</v>
      </c>
      <c r="CU32" s="444">
        <f t="shared" si="88"/>
        <v>60</v>
      </c>
      <c r="CV32" s="444">
        <f t="shared" si="88"/>
        <v>50</v>
      </c>
      <c r="CW32" s="444">
        <f t="shared" si="88"/>
        <v>50</v>
      </c>
      <c r="CX32" s="444">
        <f t="shared" si="88"/>
        <v>50</v>
      </c>
      <c r="CY32" s="444">
        <f t="shared" si="88"/>
        <v>50</v>
      </c>
      <c r="CZ32" s="444">
        <f t="shared" si="88"/>
        <v>50</v>
      </c>
      <c r="DA32" s="444">
        <f t="shared" si="88"/>
        <v>50</v>
      </c>
      <c r="DB32" s="444">
        <f t="shared" si="88"/>
        <v>50</v>
      </c>
      <c r="DC32" s="444">
        <f t="shared" si="88"/>
        <v>55</v>
      </c>
      <c r="DD32" s="444">
        <f t="shared" si="88"/>
        <v>50</v>
      </c>
      <c r="DE32" s="444">
        <f t="shared" si="88"/>
        <v>50</v>
      </c>
      <c r="DF32" s="444">
        <f t="shared" si="88"/>
        <v>65</v>
      </c>
      <c r="DG32" s="444">
        <f t="shared" si="88"/>
        <v>55</v>
      </c>
      <c r="DH32" s="444">
        <f t="shared" si="88"/>
        <v>50</v>
      </c>
      <c r="DI32" s="444">
        <f t="shared" si="88"/>
        <v>50</v>
      </c>
      <c r="DJ32" s="444">
        <f t="shared" si="88"/>
        <v>55</v>
      </c>
      <c r="DK32" s="444">
        <f t="shared" si="88"/>
        <v>35.253865920000003</v>
      </c>
      <c r="DL32" s="444">
        <f t="shared" si="88"/>
        <v>35.729599999999998</v>
      </c>
      <c r="DM32" s="444">
        <f t="shared" si="88"/>
        <v>37.484800000000007</v>
      </c>
      <c r="DN32" s="444">
        <f t="shared" si="88"/>
        <v>35.900320000000001</v>
      </c>
      <c r="DO32" s="444">
        <f t="shared" si="88"/>
        <v>32.069000000000003</v>
      </c>
      <c r="DP32" s="444">
        <f t="shared" si="88"/>
        <v>29.286999999999999</v>
      </c>
      <c r="DQ32" s="444">
        <f t="shared" si="88"/>
        <v>32.602000000000004</v>
      </c>
      <c r="DR32" s="444">
        <f t="shared" si="88"/>
        <v>35.814</v>
      </c>
      <c r="DS32" s="444">
        <f t="shared" si="88"/>
        <v>33.107999999999997</v>
      </c>
      <c r="DT32" s="444">
        <f t="shared" si="88"/>
        <v>35.045249999999996</v>
      </c>
      <c r="DU32" s="444">
        <f t="shared" si="88"/>
        <v>34.968000000000004</v>
      </c>
      <c r="DV32" s="444">
        <f t="shared" si="88"/>
        <v>31.80536</v>
      </c>
      <c r="DW32" s="444">
        <f t="shared" si="88"/>
        <v>29.650399999999998</v>
      </c>
      <c r="DX32" s="444">
        <f t="shared" si="88"/>
        <v>26.92</v>
      </c>
      <c r="DY32" s="444">
        <f t="shared" si="88"/>
        <v>25.78</v>
      </c>
      <c r="DZ32" s="444">
        <f t="shared" si="88"/>
        <v>23.614999999999998</v>
      </c>
      <c r="EA32" s="444">
        <f t="shared" si="88"/>
        <v>22.503</v>
      </c>
      <c r="EB32" s="444">
        <f t="shared" si="88"/>
        <v>22.591999999999999</v>
      </c>
      <c r="EC32" s="444">
        <f t="shared" si="88"/>
        <v>22.015999999999998</v>
      </c>
      <c r="ED32" s="444">
        <f t="shared" si="88"/>
        <v>22.2605</v>
      </c>
      <c r="EE32" s="444">
        <f t="shared" si="88"/>
        <v>22.265000000000001</v>
      </c>
      <c r="EF32" s="444">
        <f t="shared" si="88"/>
        <v>23.041050000000002</v>
      </c>
      <c r="EG32" s="444"/>
      <c r="EH32" s="444">
        <f t="shared" ref="EH32:FB32" si="89">BG32</f>
        <v>100</v>
      </c>
      <c r="EI32" s="444">
        <f t="shared" si="89"/>
        <v>115</v>
      </c>
      <c r="EJ32" s="444">
        <f t="shared" si="89"/>
        <v>110</v>
      </c>
      <c r="EK32" s="444">
        <f t="shared" si="89"/>
        <v>100</v>
      </c>
      <c r="EL32" s="444">
        <f t="shared" si="89"/>
        <v>100</v>
      </c>
      <c r="EM32" s="444">
        <f t="shared" si="89"/>
        <v>100</v>
      </c>
      <c r="EN32" s="444">
        <f t="shared" si="89"/>
        <v>105</v>
      </c>
      <c r="EO32" s="444">
        <f t="shared" si="89"/>
        <v>115</v>
      </c>
      <c r="EP32" s="444">
        <f t="shared" si="89"/>
        <v>105</v>
      </c>
      <c r="EQ32" s="444">
        <f t="shared" si="89"/>
        <v>105</v>
      </c>
      <c r="ER32" s="444">
        <f t="shared" si="89"/>
        <v>70.98346592</v>
      </c>
      <c r="ES32" s="444">
        <f t="shared" si="89"/>
        <v>73.385120000000001</v>
      </c>
      <c r="ET32" s="444">
        <f t="shared" si="89"/>
        <v>61.356000000000002</v>
      </c>
      <c r="EU32" s="444">
        <f t="shared" si="89"/>
        <v>68.415999999999997</v>
      </c>
      <c r="EV32" s="444">
        <f t="shared" si="89"/>
        <v>68.153249999999986</v>
      </c>
      <c r="EW32" s="444">
        <f t="shared" si="89"/>
        <v>66.773359999999997</v>
      </c>
      <c r="EX32" s="444">
        <f t="shared" si="89"/>
        <v>56.570399999999999</v>
      </c>
      <c r="EY32" s="444">
        <f t="shared" si="89"/>
        <v>49.394999999999996</v>
      </c>
      <c r="EZ32" s="444">
        <f t="shared" si="89"/>
        <v>45.094999999999999</v>
      </c>
      <c r="FA32" s="444">
        <f t="shared" si="89"/>
        <v>44.280999999999999</v>
      </c>
      <c r="FB32" s="444">
        <f t="shared" si="89"/>
        <v>45.306049999999999</v>
      </c>
    </row>
    <row r="33" spans="2:158" x14ac:dyDescent="0.3">
      <c r="B33" s="10" t="s">
        <v>15</v>
      </c>
      <c r="C33" s="524">
        <v>10</v>
      </c>
      <c r="D33" s="524">
        <v>15</v>
      </c>
      <c r="E33" s="524">
        <v>15</v>
      </c>
      <c r="F33" s="524">
        <v>10</v>
      </c>
      <c r="G33" s="524">
        <v>15</v>
      </c>
      <c r="H33" s="524">
        <v>15</v>
      </c>
      <c r="I33" s="524">
        <v>38.113967340683786</v>
      </c>
      <c r="J33" s="524">
        <v>35.038440000000001</v>
      </c>
      <c r="K33" s="524">
        <v>35.485698429999999</v>
      </c>
      <c r="L33" s="524">
        <v>28.398727200000003</v>
      </c>
      <c r="M33" s="524">
        <v>23.782090500000002</v>
      </c>
      <c r="N33" s="524">
        <v>23.829992270317501</v>
      </c>
      <c r="O33" s="208">
        <f t="shared" si="10"/>
        <v>-0.16256491593750022</v>
      </c>
      <c r="P33" s="208">
        <f t="shared" si="10"/>
        <v>2.0141951069230224E-3</v>
      </c>
      <c r="Q33" s="544"/>
      <c r="R33" s="7">
        <v>5</v>
      </c>
      <c r="S33" s="7">
        <v>5</v>
      </c>
      <c r="T33" s="7">
        <v>5</v>
      </c>
      <c r="U33" s="7">
        <v>5</v>
      </c>
      <c r="V33" s="7">
        <v>5</v>
      </c>
      <c r="W33" s="7">
        <v>5</v>
      </c>
      <c r="X33" s="7">
        <v>5</v>
      </c>
      <c r="Y33" s="7">
        <v>5</v>
      </c>
      <c r="Z33" s="7">
        <v>5</v>
      </c>
      <c r="AA33" s="7">
        <v>5</v>
      </c>
      <c r="AB33" s="7">
        <v>5</v>
      </c>
      <c r="AC33" s="7">
        <v>5</v>
      </c>
      <c r="AD33" s="7">
        <v>5</v>
      </c>
      <c r="AE33" s="7">
        <v>5</v>
      </c>
      <c r="AF33" s="7">
        <v>5</v>
      </c>
      <c r="AG33" s="7">
        <v>5</v>
      </c>
      <c r="AH33" s="7">
        <v>5</v>
      </c>
      <c r="AI33" s="7">
        <v>5</v>
      </c>
      <c r="AJ33" s="7"/>
      <c r="AK33" s="7"/>
      <c r="AL33" s="7"/>
      <c r="AM33" s="7"/>
      <c r="AN33" s="7"/>
      <c r="AO33" s="7"/>
      <c r="AP33" s="7"/>
      <c r="AQ33" s="7"/>
      <c r="AR33" s="7"/>
      <c r="AS33" s="7"/>
      <c r="AT33" s="7"/>
      <c r="AU33" s="7"/>
      <c r="AV33" s="7"/>
      <c r="AW33" s="7"/>
      <c r="AX33" s="7"/>
      <c r="AY33" s="7"/>
      <c r="AZ33" s="7"/>
      <c r="BA33" s="7"/>
      <c r="BB33" s="7"/>
      <c r="BC33" s="7"/>
      <c r="BD33" s="7"/>
      <c r="BE33" s="7"/>
      <c r="BF33" s="284"/>
      <c r="BG33" s="7">
        <f t="shared" ref="BG33:BG37" si="90">D33-BH33</f>
        <v>5</v>
      </c>
      <c r="BH33" s="7">
        <f t="shared" ref="BH33:BH37" si="91">SUM(R33:S33)</f>
        <v>10</v>
      </c>
      <c r="BI33" s="7">
        <f t="shared" ref="BI33:BI37" si="92">SUM(T33:U33)</f>
        <v>10</v>
      </c>
      <c r="BJ33" s="7">
        <f t="shared" ref="BJ33:BJ37" si="93">SUM(V33:W33)</f>
        <v>10</v>
      </c>
      <c r="BK33" s="7">
        <f t="shared" ref="BK33:BK37" si="94">SUM(X33:Y33)</f>
        <v>10</v>
      </c>
      <c r="BL33" s="7">
        <f t="shared" ref="BL33:BL37" si="95">SUM(Z33:AA33)</f>
        <v>10</v>
      </c>
      <c r="BM33" s="7">
        <f t="shared" ref="BM33:BM37" si="96">SUM(AB33:AC33)</f>
        <v>10</v>
      </c>
      <c r="BN33" s="7">
        <f t="shared" ref="BN33:BN37" si="97">SUM(AD33:AE33)</f>
        <v>10</v>
      </c>
      <c r="BO33" s="7">
        <f t="shared" ref="BO33:BO37" si="98">SUM(AF33:AG33)</f>
        <v>10</v>
      </c>
      <c r="BP33" s="7">
        <f t="shared" ref="BP33:BP37" si="99">SUM(AH33:AI33)</f>
        <v>10</v>
      </c>
      <c r="BQ33" s="7"/>
      <c r="BR33" s="7"/>
      <c r="BS33" s="7"/>
      <c r="BT33" s="31"/>
      <c r="BU33" s="37"/>
      <c r="BV33" s="37"/>
      <c r="BW33" s="37"/>
      <c r="BX33" s="37">
        <f t="shared" si="29"/>
        <v>0</v>
      </c>
      <c r="BY33" s="37">
        <f t="shared" si="16"/>
        <v>0</v>
      </c>
      <c r="BZ33" s="37">
        <f t="shared" si="17"/>
        <v>0</v>
      </c>
      <c r="CA33" s="37">
        <f t="shared" si="18"/>
        <v>0</v>
      </c>
      <c r="CB33" s="37"/>
      <c r="CC33" s="10" t="s">
        <v>15</v>
      </c>
      <c r="CD33" s="7">
        <f t="shared" si="67"/>
        <v>10</v>
      </c>
      <c r="CE33" s="7">
        <f t="shared" si="67"/>
        <v>15</v>
      </c>
      <c r="CF33" s="7">
        <f t="shared" si="67"/>
        <v>15</v>
      </c>
      <c r="CG33" s="7">
        <f t="shared" si="67"/>
        <v>10</v>
      </c>
      <c r="CH33" s="7">
        <f t="shared" si="67"/>
        <v>15</v>
      </c>
      <c r="CI33" s="7">
        <f t="shared" si="67"/>
        <v>15</v>
      </c>
      <c r="CJ33" s="7">
        <f t="shared" si="67"/>
        <v>38.113967340683786</v>
      </c>
      <c r="CK33" s="7">
        <f t="shared" si="67"/>
        <v>35.038440000000001</v>
      </c>
      <c r="CL33" s="7">
        <f t="shared" si="67"/>
        <v>35.485698429999999</v>
      </c>
      <c r="CM33" s="7">
        <f t="shared" si="67"/>
        <v>28.398727200000003</v>
      </c>
      <c r="CN33" s="7">
        <f t="shared" si="67"/>
        <v>23.782090500000002</v>
      </c>
      <c r="CO33" s="7"/>
      <c r="CP33" s="208"/>
      <c r="CQ33" s="208"/>
      <c r="CR33" s="199"/>
      <c r="CS33" s="439"/>
      <c r="CT33" s="439"/>
      <c r="CU33" s="439"/>
      <c r="CV33" s="439"/>
      <c r="CW33" s="439"/>
      <c r="CX33" s="439"/>
      <c r="CY33" s="439"/>
      <c r="CZ33" s="439"/>
      <c r="DA33" s="439"/>
      <c r="DB33" s="439"/>
      <c r="DC33" s="439"/>
      <c r="DD33" s="439"/>
      <c r="DE33" s="439"/>
      <c r="DF33" s="439"/>
      <c r="DG33" s="439"/>
      <c r="DH33" s="439"/>
      <c r="DI33" s="439"/>
      <c r="DJ33" s="439"/>
      <c r="DK33" s="439"/>
      <c r="DL33" s="439"/>
      <c r="DM33" s="439"/>
      <c r="DN33" s="439"/>
      <c r="DO33" s="439"/>
      <c r="DP33" s="439"/>
      <c r="DQ33" s="439"/>
      <c r="DR33" s="439"/>
      <c r="DS33" s="439"/>
      <c r="DT33" s="439"/>
      <c r="DU33" s="439"/>
      <c r="DV33" s="439"/>
      <c r="DW33" s="439"/>
      <c r="DX33" s="439"/>
      <c r="DY33" s="439"/>
      <c r="DZ33" s="439"/>
      <c r="EA33" s="439"/>
      <c r="EB33" s="439"/>
      <c r="EC33" s="439"/>
      <c r="ED33" s="439"/>
      <c r="EE33" s="439"/>
      <c r="EF33" s="439"/>
      <c r="EG33" s="439"/>
      <c r="EH33" s="439"/>
      <c r="EI33" s="439"/>
      <c r="EJ33" s="439"/>
      <c r="EK33" s="679"/>
      <c r="EL33" s="679"/>
      <c r="EM33" s="679"/>
      <c r="EN33" s="679"/>
      <c r="EO33" s="679"/>
      <c r="EP33" s="679"/>
      <c r="EQ33" s="679"/>
      <c r="ER33" s="679"/>
      <c r="ES33" s="679"/>
      <c r="ET33" s="679"/>
      <c r="EU33" s="679"/>
      <c r="EV33" s="679"/>
      <c r="EW33" s="679"/>
      <c r="EX33" s="679"/>
      <c r="EY33" s="679"/>
      <c r="EZ33" s="679"/>
      <c r="FA33" s="679"/>
      <c r="FB33" s="679"/>
    </row>
    <row r="34" spans="2:158" x14ac:dyDescent="0.3">
      <c r="B34" s="10" t="s">
        <v>16</v>
      </c>
      <c r="C34" s="524">
        <v>5</v>
      </c>
      <c r="D34" s="524">
        <v>10</v>
      </c>
      <c r="E34" s="524">
        <v>10</v>
      </c>
      <c r="F34" s="524">
        <v>10</v>
      </c>
      <c r="G34" s="524">
        <v>10</v>
      </c>
      <c r="H34" s="524">
        <v>10</v>
      </c>
      <c r="I34" s="524">
        <v>27.286135709807709</v>
      </c>
      <c r="J34" s="524">
        <v>22.710099999999997</v>
      </c>
      <c r="K34" s="524">
        <v>24.826496239999997</v>
      </c>
      <c r="L34" s="524">
        <v>19.603598999999999</v>
      </c>
      <c r="M34" s="524">
        <v>15.9437985</v>
      </c>
      <c r="N34" s="524">
        <v>16.577385927177392</v>
      </c>
      <c r="O34" s="208">
        <f t="shared" si="10"/>
        <v>-0.18669023478801006</v>
      </c>
      <c r="P34" s="208">
        <f t="shared" si="10"/>
        <v>3.973880046071776E-2</v>
      </c>
      <c r="Q34" s="544"/>
      <c r="R34" s="7">
        <v>0</v>
      </c>
      <c r="S34" s="7">
        <v>5</v>
      </c>
      <c r="T34" s="7">
        <v>5</v>
      </c>
      <c r="U34" s="7">
        <v>0</v>
      </c>
      <c r="V34" s="7">
        <v>0</v>
      </c>
      <c r="W34" s="7">
        <v>0</v>
      </c>
      <c r="X34" s="7">
        <v>0</v>
      </c>
      <c r="Y34" s="7">
        <v>0</v>
      </c>
      <c r="Z34" s="7">
        <v>0</v>
      </c>
      <c r="AA34" s="7">
        <v>0</v>
      </c>
      <c r="AB34" s="7">
        <v>5</v>
      </c>
      <c r="AC34" s="7">
        <v>0</v>
      </c>
      <c r="AD34" s="7">
        <v>0</v>
      </c>
      <c r="AE34" s="7">
        <v>5</v>
      </c>
      <c r="AF34" s="7">
        <v>5</v>
      </c>
      <c r="AG34" s="7">
        <v>0</v>
      </c>
      <c r="AH34" s="7">
        <v>0</v>
      </c>
      <c r="AI34" s="7">
        <v>5</v>
      </c>
      <c r="AJ34" s="7"/>
      <c r="AK34" s="7"/>
      <c r="AL34" s="7"/>
      <c r="AM34" s="7"/>
      <c r="AN34" s="7"/>
      <c r="AO34" s="7"/>
      <c r="AP34" s="7"/>
      <c r="AQ34" s="7"/>
      <c r="AR34" s="7"/>
      <c r="AS34" s="7"/>
      <c r="AT34" s="7"/>
      <c r="AU34" s="7"/>
      <c r="AV34" s="7"/>
      <c r="AW34" s="7"/>
      <c r="AX34" s="7"/>
      <c r="AY34" s="7"/>
      <c r="AZ34" s="7"/>
      <c r="BA34" s="7"/>
      <c r="BB34" s="7"/>
      <c r="BC34" s="7"/>
      <c r="BD34" s="7"/>
      <c r="BE34" s="7"/>
      <c r="BF34" s="284"/>
      <c r="BG34" s="7">
        <f t="shared" si="90"/>
        <v>5</v>
      </c>
      <c r="BH34" s="7">
        <f t="shared" si="91"/>
        <v>5</v>
      </c>
      <c r="BI34" s="7">
        <f t="shared" si="92"/>
        <v>5</v>
      </c>
      <c r="BJ34" s="7">
        <f t="shared" si="93"/>
        <v>0</v>
      </c>
      <c r="BK34" s="7">
        <f t="shared" si="94"/>
        <v>0</v>
      </c>
      <c r="BL34" s="7">
        <f t="shared" si="95"/>
        <v>0</v>
      </c>
      <c r="BM34" s="7">
        <f t="shared" si="96"/>
        <v>5</v>
      </c>
      <c r="BN34" s="7">
        <f t="shared" si="97"/>
        <v>5</v>
      </c>
      <c r="BO34" s="7">
        <f t="shared" si="98"/>
        <v>5</v>
      </c>
      <c r="BP34" s="7">
        <f t="shared" si="99"/>
        <v>5</v>
      </c>
      <c r="BQ34" s="7"/>
      <c r="BR34" s="7"/>
      <c r="BS34" s="7"/>
      <c r="BT34" s="31"/>
      <c r="BU34" s="37"/>
      <c r="BV34" s="37"/>
      <c r="BW34" s="37"/>
      <c r="BX34" s="37">
        <f t="shared" si="29"/>
        <v>0</v>
      </c>
      <c r="BY34" s="37">
        <f t="shared" si="16"/>
        <v>0</v>
      </c>
      <c r="BZ34" s="37">
        <f t="shared" si="17"/>
        <v>0</v>
      </c>
      <c r="CA34" s="37">
        <f t="shared" si="18"/>
        <v>0</v>
      </c>
      <c r="CB34" s="37"/>
      <c r="CC34" s="10" t="s">
        <v>16</v>
      </c>
      <c r="CD34" s="7">
        <f t="shared" si="67"/>
        <v>5</v>
      </c>
      <c r="CE34" s="7">
        <f t="shared" si="67"/>
        <v>10</v>
      </c>
      <c r="CF34" s="7">
        <f t="shared" si="67"/>
        <v>10</v>
      </c>
      <c r="CG34" s="7">
        <f t="shared" si="67"/>
        <v>10</v>
      </c>
      <c r="CH34" s="7">
        <f t="shared" si="67"/>
        <v>10</v>
      </c>
      <c r="CI34" s="7">
        <f t="shared" si="67"/>
        <v>10</v>
      </c>
      <c r="CJ34" s="7">
        <f t="shared" si="67"/>
        <v>27.286135709807709</v>
      </c>
      <c r="CK34" s="7">
        <f t="shared" si="67"/>
        <v>22.710099999999997</v>
      </c>
      <c r="CL34" s="7">
        <f t="shared" si="67"/>
        <v>24.826496239999997</v>
      </c>
      <c r="CM34" s="7">
        <f t="shared" si="67"/>
        <v>19.603598999999999</v>
      </c>
      <c r="CN34" s="7">
        <f t="shared" si="67"/>
        <v>15.9437985</v>
      </c>
      <c r="CO34" s="7"/>
      <c r="CP34" s="208"/>
      <c r="CQ34" s="208"/>
      <c r="CR34" s="221"/>
      <c r="CS34" s="439"/>
      <c r="CT34" s="439"/>
      <c r="CU34" s="439"/>
      <c r="CV34" s="439"/>
      <c r="CW34" s="439"/>
      <c r="CX34" s="439"/>
      <c r="CY34" s="439"/>
      <c r="CZ34" s="439"/>
      <c r="DA34" s="439"/>
      <c r="DB34" s="439"/>
      <c r="DC34" s="439"/>
      <c r="DD34" s="439"/>
      <c r="DE34" s="439"/>
      <c r="DF34" s="439"/>
      <c r="DG34" s="439"/>
      <c r="DH34" s="439"/>
      <c r="DI34" s="439"/>
      <c r="DJ34" s="439"/>
      <c r="DK34" s="439"/>
      <c r="DL34" s="439"/>
      <c r="DM34" s="439"/>
      <c r="DN34" s="439"/>
      <c r="DO34" s="439"/>
      <c r="DP34" s="439"/>
      <c r="DQ34" s="439"/>
      <c r="DR34" s="439"/>
      <c r="DS34" s="439"/>
      <c r="DT34" s="439"/>
      <c r="DU34" s="439"/>
      <c r="DV34" s="439"/>
      <c r="DW34" s="439"/>
      <c r="DX34" s="439"/>
      <c r="DY34" s="439"/>
      <c r="DZ34" s="439"/>
      <c r="EA34" s="439"/>
      <c r="EB34" s="439"/>
      <c r="EC34" s="439"/>
      <c r="ED34" s="439"/>
      <c r="EE34" s="439"/>
      <c r="EF34" s="439"/>
      <c r="EG34" s="439"/>
      <c r="EH34" s="439"/>
      <c r="EI34" s="439"/>
      <c r="EJ34" s="439"/>
      <c r="EK34" s="679"/>
      <c r="EL34" s="679"/>
      <c r="EM34" s="679"/>
      <c r="EN34" s="679"/>
      <c r="EO34" s="679"/>
      <c r="EP34" s="679"/>
      <c r="EQ34" s="679"/>
      <c r="ER34" s="679"/>
      <c r="ES34" s="679"/>
      <c r="ET34" s="679"/>
      <c r="EU34" s="679"/>
      <c r="EV34" s="679"/>
      <c r="EW34" s="679"/>
      <c r="EX34" s="679"/>
      <c r="EY34" s="679"/>
      <c r="EZ34" s="679"/>
      <c r="FA34" s="679"/>
      <c r="FB34" s="679"/>
    </row>
    <row r="35" spans="2:158" x14ac:dyDescent="0.3">
      <c r="B35" s="10" t="s">
        <v>17</v>
      </c>
      <c r="C35" s="524">
        <v>15</v>
      </c>
      <c r="D35" s="524">
        <v>15</v>
      </c>
      <c r="E35" s="524">
        <v>15</v>
      </c>
      <c r="F35" s="524">
        <v>15</v>
      </c>
      <c r="G35" s="524">
        <v>15</v>
      </c>
      <c r="H35" s="524">
        <v>15</v>
      </c>
      <c r="I35" s="524">
        <v>19.634468023988617</v>
      </c>
      <c r="J35" s="524">
        <v>16.221499999999999</v>
      </c>
      <c r="K35" s="524">
        <v>17.405532689999998</v>
      </c>
      <c r="L35" s="524">
        <v>13.775502000000001</v>
      </c>
      <c r="M35" s="524">
        <v>11.668366500000001</v>
      </c>
      <c r="N35" s="524">
        <v>12.027614246077075</v>
      </c>
      <c r="O35" s="208">
        <f t="shared" si="10"/>
        <v>-0.1529625199865674</v>
      </c>
      <c r="P35" s="208">
        <f t="shared" si="10"/>
        <v>3.078817811191259E-2</v>
      </c>
      <c r="Q35" s="544"/>
      <c r="R35" s="7">
        <v>5</v>
      </c>
      <c r="S35" s="7">
        <v>5</v>
      </c>
      <c r="T35" s="7">
        <v>5</v>
      </c>
      <c r="U35" s="7">
        <v>5</v>
      </c>
      <c r="V35" s="7">
        <v>5</v>
      </c>
      <c r="W35" s="7">
        <v>5</v>
      </c>
      <c r="X35" s="7">
        <v>5</v>
      </c>
      <c r="Y35" s="7">
        <v>5</v>
      </c>
      <c r="Z35" s="7">
        <v>5</v>
      </c>
      <c r="AA35" s="7">
        <v>5</v>
      </c>
      <c r="AB35" s="7">
        <v>5</v>
      </c>
      <c r="AC35" s="7">
        <v>5</v>
      </c>
      <c r="AD35" s="7">
        <v>5</v>
      </c>
      <c r="AE35" s="7">
        <v>5</v>
      </c>
      <c r="AF35" s="7">
        <v>5</v>
      </c>
      <c r="AG35" s="7">
        <v>5</v>
      </c>
      <c r="AH35" s="7">
        <v>5</v>
      </c>
      <c r="AI35" s="7">
        <v>5</v>
      </c>
      <c r="AJ35" s="7"/>
      <c r="AK35" s="7"/>
      <c r="AL35" s="7"/>
      <c r="AM35" s="7"/>
      <c r="AN35" s="7"/>
      <c r="AO35" s="7"/>
      <c r="AP35" s="7"/>
      <c r="AQ35" s="7"/>
      <c r="AR35" s="7"/>
      <c r="AS35" s="7"/>
      <c r="AT35" s="7"/>
      <c r="AU35" s="7"/>
      <c r="AV35" s="7"/>
      <c r="AW35" s="7"/>
      <c r="AX35" s="7"/>
      <c r="AY35" s="7"/>
      <c r="AZ35" s="7"/>
      <c r="BA35" s="7"/>
      <c r="BB35" s="7"/>
      <c r="BC35" s="7"/>
      <c r="BD35" s="7"/>
      <c r="BE35" s="7"/>
      <c r="BF35" s="284"/>
      <c r="BG35" s="7">
        <f t="shared" si="90"/>
        <v>5</v>
      </c>
      <c r="BH35" s="7">
        <f t="shared" si="91"/>
        <v>10</v>
      </c>
      <c r="BI35" s="7">
        <f t="shared" si="92"/>
        <v>10</v>
      </c>
      <c r="BJ35" s="7">
        <f t="shared" si="93"/>
        <v>10</v>
      </c>
      <c r="BK35" s="7">
        <f t="shared" si="94"/>
        <v>10</v>
      </c>
      <c r="BL35" s="7">
        <f t="shared" si="95"/>
        <v>10</v>
      </c>
      <c r="BM35" s="7">
        <f t="shared" si="96"/>
        <v>10</v>
      </c>
      <c r="BN35" s="7">
        <f t="shared" si="97"/>
        <v>10</v>
      </c>
      <c r="BO35" s="7">
        <f t="shared" si="98"/>
        <v>10</v>
      </c>
      <c r="BP35" s="7">
        <f t="shared" si="99"/>
        <v>10</v>
      </c>
      <c r="BQ35" s="7"/>
      <c r="BR35" s="7"/>
      <c r="BS35" s="7"/>
      <c r="BT35" s="31"/>
      <c r="BU35" s="37"/>
      <c r="BV35" s="37"/>
      <c r="BW35" s="37"/>
      <c r="BX35" s="37">
        <f t="shared" si="29"/>
        <v>0</v>
      </c>
      <c r="BY35" s="37">
        <f t="shared" si="16"/>
        <v>0</v>
      </c>
      <c r="BZ35" s="37">
        <f t="shared" si="17"/>
        <v>0</v>
      </c>
      <c r="CA35" s="37">
        <f t="shared" si="18"/>
        <v>0</v>
      </c>
      <c r="CB35" s="37"/>
      <c r="CC35" s="10" t="s">
        <v>17</v>
      </c>
      <c r="CD35" s="7">
        <f t="shared" si="67"/>
        <v>15</v>
      </c>
      <c r="CE35" s="7">
        <f t="shared" si="67"/>
        <v>15</v>
      </c>
      <c r="CF35" s="7">
        <f t="shared" si="67"/>
        <v>15</v>
      </c>
      <c r="CG35" s="7">
        <f t="shared" si="67"/>
        <v>15</v>
      </c>
      <c r="CH35" s="7">
        <f t="shared" si="67"/>
        <v>15</v>
      </c>
      <c r="CI35" s="7">
        <f t="shared" si="67"/>
        <v>15</v>
      </c>
      <c r="CJ35" s="7">
        <f t="shared" si="67"/>
        <v>19.634468023988617</v>
      </c>
      <c r="CK35" s="7">
        <f t="shared" si="67"/>
        <v>16.221499999999999</v>
      </c>
      <c r="CL35" s="7">
        <f t="shared" si="67"/>
        <v>17.405532689999998</v>
      </c>
      <c r="CM35" s="7">
        <f t="shared" si="67"/>
        <v>13.775502000000001</v>
      </c>
      <c r="CN35" s="7">
        <f t="shared" si="67"/>
        <v>11.668366500000001</v>
      </c>
      <c r="CO35" s="7"/>
      <c r="CP35" s="208"/>
      <c r="CQ35" s="208"/>
      <c r="CR35" s="221"/>
      <c r="CS35" s="439"/>
      <c r="CT35" s="439"/>
      <c r="CU35" s="439"/>
      <c r="CV35" s="439"/>
      <c r="CW35" s="439"/>
      <c r="CX35" s="439"/>
      <c r="CY35" s="439"/>
      <c r="CZ35" s="439"/>
      <c r="DA35" s="439"/>
      <c r="DB35" s="439"/>
      <c r="DC35" s="439"/>
      <c r="DD35" s="439"/>
      <c r="DE35" s="439"/>
      <c r="DF35" s="439"/>
      <c r="DG35" s="439"/>
      <c r="DH35" s="439"/>
      <c r="DI35" s="439"/>
      <c r="DJ35" s="439"/>
      <c r="DK35" s="439"/>
      <c r="DL35" s="439"/>
      <c r="DM35" s="439"/>
      <c r="DN35" s="439"/>
      <c r="DO35" s="439"/>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679"/>
      <c r="EL35" s="679"/>
      <c r="EM35" s="679"/>
      <c r="EN35" s="679"/>
      <c r="EO35" s="679"/>
      <c r="EP35" s="679"/>
      <c r="EQ35" s="679"/>
      <c r="ER35" s="679"/>
      <c r="ES35" s="679"/>
      <c r="ET35" s="679"/>
      <c r="EU35" s="679"/>
      <c r="EV35" s="679"/>
      <c r="EW35" s="679"/>
      <c r="EX35" s="679"/>
      <c r="EY35" s="679"/>
      <c r="EZ35" s="679"/>
      <c r="FA35" s="679"/>
      <c r="FB35" s="679"/>
    </row>
    <row r="36" spans="2:158" x14ac:dyDescent="0.3">
      <c r="B36" s="10" t="s">
        <v>18</v>
      </c>
      <c r="C36" s="524">
        <v>75</v>
      </c>
      <c r="D36" s="524">
        <v>70</v>
      </c>
      <c r="E36" s="524">
        <v>70</v>
      </c>
      <c r="F36" s="524">
        <v>80</v>
      </c>
      <c r="G36" s="524">
        <v>90</v>
      </c>
      <c r="H36" s="524">
        <v>85</v>
      </c>
      <c r="I36" s="524">
        <v>28.007991151866115</v>
      </c>
      <c r="J36" s="524">
        <v>30.885735999999998</v>
      </c>
      <c r="K36" s="524">
        <v>31.033120299999997</v>
      </c>
      <c r="L36" s="524">
        <v>22.676595599999999</v>
      </c>
      <c r="M36" s="524">
        <v>19.417587000000001</v>
      </c>
      <c r="N36" s="524">
        <v>18.874795389911213</v>
      </c>
      <c r="O36" s="208">
        <f t="shared" si="10"/>
        <v>-0.14371683728398799</v>
      </c>
      <c r="P36" s="208">
        <f t="shared" si="10"/>
        <v>-2.7953607731423413E-2</v>
      </c>
      <c r="Q36" s="544"/>
      <c r="R36" s="7">
        <v>20</v>
      </c>
      <c r="S36" s="7">
        <v>15</v>
      </c>
      <c r="T36" s="7">
        <v>15</v>
      </c>
      <c r="U36" s="7">
        <v>15</v>
      </c>
      <c r="V36" s="7">
        <v>20</v>
      </c>
      <c r="W36" s="7">
        <v>20</v>
      </c>
      <c r="X36" s="7">
        <v>20</v>
      </c>
      <c r="Y36" s="7">
        <v>20</v>
      </c>
      <c r="Z36" s="7">
        <v>20</v>
      </c>
      <c r="AA36" s="7">
        <v>20</v>
      </c>
      <c r="AB36" s="7">
        <v>20</v>
      </c>
      <c r="AC36" s="7">
        <v>20</v>
      </c>
      <c r="AD36" s="7">
        <v>20</v>
      </c>
      <c r="AE36" s="7">
        <v>30</v>
      </c>
      <c r="AF36" s="7">
        <v>20</v>
      </c>
      <c r="AG36" s="7">
        <v>20</v>
      </c>
      <c r="AH36" s="7">
        <v>20</v>
      </c>
      <c r="AI36" s="7">
        <v>20</v>
      </c>
      <c r="AJ36" s="7"/>
      <c r="AK36" s="7"/>
      <c r="AL36" s="7"/>
      <c r="AM36" s="7"/>
      <c r="AN36" s="7"/>
      <c r="AO36" s="7"/>
      <c r="AP36" s="7"/>
      <c r="AQ36" s="7"/>
      <c r="AR36" s="7"/>
      <c r="AS36" s="7"/>
      <c r="AT36" s="7"/>
      <c r="AU36" s="7"/>
      <c r="AV36" s="7"/>
      <c r="AW36" s="7"/>
      <c r="AX36" s="7"/>
      <c r="AY36" s="7"/>
      <c r="AZ36" s="7"/>
      <c r="BA36" s="7"/>
      <c r="BB36" s="7"/>
      <c r="BC36" s="7"/>
      <c r="BD36" s="7"/>
      <c r="BE36" s="7"/>
      <c r="BF36" s="284"/>
      <c r="BG36" s="7">
        <f t="shared" si="90"/>
        <v>35</v>
      </c>
      <c r="BH36" s="7">
        <f t="shared" si="91"/>
        <v>35</v>
      </c>
      <c r="BI36" s="7">
        <f t="shared" si="92"/>
        <v>30</v>
      </c>
      <c r="BJ36" s="7">
        <f t="shared" si="93"/>
        <v>40</v>
      </c>
      <c r="BK36" s="7">
        <f t="shared" si="94"/>
        <v>40</v>
      </c>
      <c r="BL36" s="7">
        <f t="shared" si="95"/>
        <v>40</v>
      </c>
      <c r="BM36" s="7">
        <f t="shared" si="96"/>
        <v>40</v>
      </c>
      <c r="BN36" s="7">
        <f t="shared" si="97"/>
        <v>50</v>
      </c>
      <c r="BO36" s="7">
        <f t="shared" si="98"/>
        <v>40</v>
      </c>
      <c r="BP36" s="7">
        <f t="shared" si="99"/>
        <v>40</v>
      </c>
      <c r="BQ36" s="7"/>
      <c r="BR36" s="7"/>
      <c r="BS36" s="7"/>
      <c r="BT36" s="31"/>
      <c r="BU36" s="37"/>
      <c r="BV36" s="37"/>
      <c r="BW36" s="37"/>
      <c r="BX36" s="37">
        <f t="shared" si="29"/>
        <v>0</v>
      </c>
      <c r="BY36" s="37">
        <f t="shared" si="16"/>
        <v>0</v>
      </c>
      <c r="BZ36" s="37">
        <f t="shared" si="17"/>
        <v>0</v>
      </c>
      <c r="CA36" s="37">
        <f t="shared" si="18"/>
        <v>0</v>
      </c>
      <c r="CB36" s="37"/>
      <c r="CC36" s="10" t="s">
        <v>18</v>
      </c>
      <c r="CD36" s="7">
        <f t="shared" si="67"/>
        <v>75</v>
      </c>
      <c r="CE36" s="7">
        <f t="shared" si="67"/>
        <v>70</v>
      </c>
      <c r="CF36" s="7">
        <f t="shared" si="67"/>
        <v>70</v>
      </c>
      <c r="CG36" s="7">
        <f t="shared" si="67"/>
        <v>80</v>
      </c>
      <c r="CH36" s="7">
        <f t="shared" si="67"/>
        <v>90</v>
      </c>
      <c r="CI36" s="7">
        <f t="shared" si="67"/>
        <v>85</v>
      </c>
      <c r="CJ36" s="7">
        <f t="shared" si="67"/>
        <v>28.007991151866115</v>
      </c>
      <c r="CK36" s="7">
        <f t="shared" si="67"/>
        <v>30.885735999999998</v>
      </c>
      <c r="CL36" s="7">
        <f t="shared" si="67"/>
        <v>31.033120299999997</v>
      </c>
      <c r="CM36" s="7">
        <f t="shared" si="67"/>
        <v>22.676595599999999</v>
      </c>
      <c r="CN36" s="7">
        <f t="shared" si="67"/>
        <v>19.417587000000001</v>
      </c>
      <c r="CO36" s="7"/>
      <c r="CP36" s="208"/>
      <c r="CQ36" s="208"/>
      <c r="CR36" s="199"/>
      <c r="CS36" s="439"/>
      <c r="CT36" s="439"/>
      <c r="CU36" s="439"/>
      <c r="CV36" s="439"/>
      <c r="CW36" s="439"/>
      <c r="CX36" s="439"/>
      <c r="CY36" s="439"/>
      <c r="CZ36" s="439"/>
      <c r="DA36" s="439"/>
      <c r="DB36" s="439"/>
      <c r="DC36" s="439"/>
      <c r="DD36" s="439"/>
      <c r="DE36" s="439"/>
      <c r="DF36" s="439"/>
      <c r="DG36" s="439"/>
      <c r="DH36" s="439"/>
      <c r="DI36" s="439"/>
      <c r="DJ36" s="439"/>
      <c r="DK36" s="439"/>
      <c r="DL36" s="439"/>
      <c r="DM36" s="439"/>
      <c r="DN36" s="439"/>
      <c r="DO36" s="439"/>
      <c r="DP36" s="439"/>
      <c r="DQ36" s="439"/>
      <c r="DR36" s="439"/>
      <c r="DS36" s="439"/>
      <c r="DT36" s="439"/>
      <c r="DU36" s="439"/>
      <c r="DV36" s="439"/>
      <c r="DW36" s="439"/>
      <c r="DX36" s="439"/>
      <c r="DY36" s="439"/>
      <c r="DZ36" s="439"/>
      <c r="EA36" s="439"/>
      <c r="EB36" s="439"/>
      <c r="EC36" s="439"/>
      <c r="ED36" s="439"/>
      <c r="EE36" s="439"/>
      <c r="EF36" s="439"/>
      <c r="EG36" s="439"/>
      <c r="EH36" s="439"/>
      <c r="EI36" s="439"/>
      <c r="EJ36" s="439"/>
      <c r="EK36" s="679"/>
      <c r="EL36" s="679"/>
      <c r="EM36" s="679"/>
      <c r="EN36" s="679"/>
      <c r="EO36" s="679"/>
      <c r="EP36" s="679"/>
      <c r="EQ36" s="679"/>
      <c r="ER36" s="679"/>
      <c r="ES36" s="679"/>
      <c r="ET36" s="679"/>
      <c r="EU36" s="679"/>
      <c r="EV36" s="679"/>
      <c r="EW36" s="679"/>
      <c r="EX36" s="679"/>
      <c r="EY36" s="679"/>
      <c r="EZ36" s="679"/>
      <c r="FA36" s="679"/>
      <c r="FB36" s="679"/>
    </row>
    <row r="37" spans="2:158" x14ac:dyDescent="0.3">
      <c r="B37" s="52" t="s">
        <v>19</v>
      </c>
      <c r="C37" s="184">
        <v>90</v>
      </c>
      <c r="D37" s="184">
        <v>105</v>
      </c>
      <c r="E37" s="184">
        <v>95</v>
      </c>
      <c r="F37" s="184">
        <v>80</v>
      </c>
      <c r="G37" s="184">
        <v>80</v>
      </c>
      <c r="H37" s="184">
        <v>80</v>
      </c>
      <c r="I37" s="184">
        <v>31.328526185334777</v>
      </c>
      <c r="J37" s="184">
        <v>24.916224</v>
      </c>
      <c r="K37" s="184">
        <v>26.175762339999999</v>
      </c>
      <c r="L37" s="184">
        <v>21.510976200000002</v>
      </c>
      <c r="M37" s="184">
        <v>18.259657499999999</v>
      </c>
      <c r="N37" s="184">
        <v>18.784700901176553</v>
      </c>
      <c r="O37" s="217">
        <f t="shared" si="10"/>
        <v>-0.15114696189380761</v>
      </c>
      <c r="P37" s="618">
        <f t="shared" si="10"/>
        <v>2.8754285296783477E-2</v>
      </c>
      <c r="Q37" s="544"/>
      <c r="R37" s="29">
        <v>25</v>
      </c>
      <c r="S37" s="29">
        <v>30</v>
      </c>
      <c r="T37" s="29">
        <v>30</v>
      </c>
      <c r="U37" s="29">
        <v>25</v>
      </c>
      <c r="V37" s="29">
        <v>20</v>
      </c>
      <c r="W37" s="29">
        <v>20</v>
      </c>
      <c r="X37" s="29">
        <v>20</v>
      </c>
      <c r="Y37" s="29">
        <v>20</v>
      </c>
      <c r="Z37" s="29">
        <v>20</v>
      </c>
      <c r="AA37" s="29">
        <v>20</v>
      </c>
      <c r="AB37" s="29">
        <v>20</v>
      </c>
      <c r="AC37" s="29">
        <v>20</v>
      </c>
      <c r="AD37" s="29">
        <v>20</v>
      </c>
      <c r="AE37" s="29">
        <v>20</v>
      </c>
      <c r="AF37" s="29">
        <v>20</v>
      </c>
      <c r="AG37" s="29">
        <v>20</v>
      </c>
      <c r="AH37" s="29">
        <v>20</v>
      </c>
      <c r="AI37" s="29">
        <v>20</v>
      </c>
      <c r="AJ37" s="29"/>
      <c r="AK37" s="29"/>
      <c r="AL37" s="29"/>
      <c r="AM37" s="29"/>
      <c r="AN37" s="29"/>
      <c r="AO37" s="29"/>
      <c r="AP37" s="29"/>
      <c r="AQ37" s="766"/>
      <c r="AR37" s="766"/>
      <c r="AS37" s="766"/>
      <c r="AT37" s="766"/>
      <c r="AU37" s="766"/>
      <c r="AV37" s="766"/>
      <c r="AW37" s="766"/>
      <c r="AX37" s="766"/>
      <c r="AY37" s="766"/>
      <c r="AZ37" s="766"/>
      <c r="BA37" s="766"/>
      <c r="BB37" s="766"/>
      <c r="BC37" s="766"/>
      <c r="BD37" s="766"/>
      <c r="BE37" s="766"/>
      <c r="BF37" s="284"/>
      <c r="BG37" s="29">
        <f t="shared" si="90"/>
        <v>50</v>
      </c>
      <c r="BH37" s="29">
        <f t="shared" si="91"/>
        <v>55</v>
      </c>
      <c r="BI37" s="29">
        <f t="shared" si="92"/>
        <v>55</v>
      </c>
      <c r="BJ37" s="29">
        <f t="shared" si="93"/>
        <v>40</v>
      </c>
      <c r="BK37" s="29">
        <f t="shared" si="94"/>
        <v>40</v>
      </c>
      <c r="BL37" s="29">
        <f t="shared" si="95"/>
        <v>40</v>
      </c>
      <c r="BM37" s="29">
        <f t="shared" si="96"/>
        <v>40</v>
      </c>
      <c r="BN37" s="29">
        <f t="shared" si="97"/>
        <v>40</v>
      </c>
      <c r="BO37" s="29">
        <f t="shared" si="98"/>
        <v>40</v>
      </c>
      <c r="BP37" s="29">
        <f t="shared" si="99"/>
        <v>40</v>
      </c>
      <c r="BQ37" s="29"/>
      <c r="BR37" s="29"/>
      <c r="BS37" s="29"/>
      <c r="BT37" s="795"/>
      <c r="BU37" s="787"/>
      <c r="BV37" s="787"/>
      <c r="BW37" s="787"/>
      <c r="BX37" s="787">
        <f t="shared" si="29"/>
        <v>0</v>
      </c>
      <c r="BY37" s="787">
        <f t="shared" si="16"/>
        <v>0</v>
      </c>
      <c r="BZ37" s="787">
        <f t="shared" si="17"/>
        <v>0</v>
      </c>
      <c r="CA37" s="787">
        <f t="shared" si="18"/>
        <v>0</v>
      </c>
      <c r="CB37" s="37"/>
      <c r="CC37" s="52" t="s">
        <v>19</v>
      </c>
      <c r="CD37" s="29">
        <f t="shared" si="67"/>
        <v>90</v>
      </c>
      <c r="CE37" s="29">
        <f t="shared" si="67"/>
        <v>105</v>
      </c>
      <c r="CF37" s="29">
        <f t="shared" si="67"/>
        <v>95</v>
      </c>
      <c r="CG37" s="29">
        <f t="shared" si="67"/>
        <v>80</v>
      </c>
      <c r="CH37" s="29">
        <f t="shared" si="67"/>
        <v>80</v>
      </c>
      <c r="CI37" s="29">
        <f t="shared" si="67"/>
        <v>80</v>
      </c>
      <c r="CJ37" s="29">
        <f t="shared" si="67"/>
        <v>31.328526185334777</v>
      </c>
      <c r="CK37" s="29">
        <f t="shared" si="67"/>
        <v>24.916224</v>
      </c>
      <c r="CL37" s="29">
        <f t="shared" si="67"/>
        <v>26.175762339999999</v>
      </c>
      <c r="CM37" s="29">
        <f t="shared" si="67"/>
        <v>21.510976200000002</v>
      </c>
      <c r="CN37" s="29">
        <f t="shared" si="67"/>
        <v>18.259657499999999</v>
      </c>
      <c r="CO37" s="29"/>
      <c r="CP37" s="217"/>
      <c r="CQ37" s="217"/>
      <c r="CR37" s="199"/>
      <c r="CS37" s="447"/>
      <c r="CT37" s="447"/>
      <c r="CU37" s="447"/>
      <c r="CV37" s="447"/>
      <c r="CW37" s="447"/>
      <c r="CX37" s="447"/>
      <c r="CY37" s="447"/>
      <c r="CZ37" s="447"/>
      <c r="DA37" s="447"/>
      <c r="DB37" s="447"/>
      <c r="DC37" s="447"/>
      <c r="DD37" s="447"/>
      <c r="DE37" s="447"/>
      <c r="DF37" s="447"/>
      <c r="DG37" s="447"/>
      <c r="DH37" s="447"/>
      <c r="DI37" s="447"/>
      <c r="DJ37" s="447"/>
      <c r="DK37" s="447"/>
      <c r="DL37" s="447"/>
      <c r="DM37" s="447"/>
      <c r="DN37" s="447"/>
      <c r="DO37" s="447"/>
      <c r="DP37" s="447"/>
      <c r="DQ37" s="447"/>
      <c r="DR37" s="447"/>
      <c r="DS37" s="447"/>
      <c r="DT37" s="447"/>
      <c r="DU37" s="447"/>
      <c r="DV37" s="447"/>
      <c r="DW37" s="447"/>
      <c r="DX37" s="447"/>
      <c r="DY37" s="447"/>
      <c r="DZ37" s="447"/>
      <c r="EA37" s="447"/>
      <c r="EB37" s="447"/>
      <c r="EC37" s="447"/>
      <c r="ED37" s="447"/>
      <c r="EE37" s="447"/>
      <c r="EF37" s="447"/>
      <c r="EG37" s="447"/>
      <c r="EH37" s="447"/>
      <c r="EI37" s="447"/>
      <c r="EJ37" s="447"/>
      <c r="EK37" s="447"/>
      <c r="EL37" s="447"/>
      <c r="EM37" s="447"/>
      <c r="EN37" s="447"/>
      <c r="EO37" s="447"/>
      <c r="EP37" s="447"/>
      <c r="EQ37" s="447"/>
      <c r="ER37" s="447"/>
      <c r="ES37" s="447"/>
      <c r="ET37" s="447"/>
      <c r="EU37" s="447"/>
      <c r="EV37" s="447"/>
      <c r="EW37" s="447"/>
      <c r="EX37" s="447"/>
      <c r="EY37" s="447"/>
      <c r="EZ37" s="447"/>
      <c r="FA37" s="447"/>
      <c r="FB37" s="447"/>
    </row>
    <row r="38" spans="2:158" x14ac:dyDescent="0.3">
      <c r="B38" s="20" t="s">
        <v>11</v>
      </c>
      <c r="C38" s="784">
        <v>180</v>
      </c>
      <c r="D38" s="784">
        <v>225</v>
      </c>
      <c r="E38" s="784">
        <v>300</v>
      </c>
      <c r="F38" s="784">
        <v>320</v>
      </c>
      <c r="G38" s="784">
        <v>260</v>
      </c>
      <c r="H38" s="784">
        <v>275</v>
      </c>
      <c r="I38" s="784">
        <f t="shared" ref="I38:N38" si="100">SUM(I39:I43)</f>
        <v>227.60982070977292</v>
      </c>
      <c r="J38" s="784">
        <f t="shared" si="100"/>
        <v>473.14845477097668</v>
      </c>
      <c r="K38" s="784">
        <f t="shared" si="100"/>
        <v>752.94920636215579</v>
      </c>
      <c r="L38" s="784">
        <f t="shared" si="100"/>
        <v>505.07847179839371</v>
      </c>
      <c r="M38" s="784">
        <f t="shared" si="100"/>
        <v>432.14717796473047</v>
      </c>
      <c r="N38" s="784">
        <f t="shared" si="100"/>
        <v>635.21159663616606</v>
      </c>
      <c r="O38" s="210">
        <f t="shared" si="10"/>
        <v>-0.14439596598521109</v>
      </c>
      <c r="P38" s="617">
        <f t="shared" si="10"/>
        <v>0.469896435811062</v>
      </c>
      <c r="Q38" s="544"/>
      <c r="R38" s="31">
        <v>45</v>
      </c>
      <c r="S38" s="31">
        <v>55</v>
      </c>
      <c r="T38" s="31">
        <v>55</v>
      </c>
      <c r="U38" s="31">
        <v>65</v>
      </c>
      <c r="V38" s="31">
        <v>85</v>
      </c>
      <c r="W38" s="31">
        <v>95</v>
      </c>
      <c r="X38" s="31">
        <v>90</v>
      </c>
      <c r="Y38" s="31">
        <v>110</v>
      </c>
      <c r="Z38" s="31">
        <v>85</v>
      </c>
      <c r="AA38" s="31">
        <v>40</v>
      </c>
      <c r="AB38" s="31">
        <v>60</v>
      </c>
      <c r="AC38" s="31">
        <v>70</v>
      </c>
      <c r="AD38" s="31">
        <v>65</v>
      </c>
      <c r="AE38" s="31">
        <v>55</v>
      </c>
      <c r="AF38" s="31">
        <v>70</v>
      </c>
      <c r="AG38" s="31">
        <v>65</v>
      </c>
      <c r="AH38" s="31">
        <v>70</v>
      </c>
      <c r="AI38" s="31">
        <v>70</v>
      </c>
      <c r="AJ38" s="31">
        <v>115.52785004885305</v>
      </c>
      <c r="AK38" s="31">
        <v>28.708334595919844</v>
      </c>
      <c r="AL38" s="31">
        <v>69.424871780826464</v>
      </c>
      <c r="AM38" s="31">
        <v>13.948764284173564</v>
      </c>
      <c r="AN38" s="31">
        <v>160.92805484004481</v>
      </c>
      <c r="AO38" s="31">
        <v>27.931164048002024</v>
      </c>
      <c r="AP38" s="31">
        <v>194.03720045453917</v>
      </c>
      <c r="AQ38" s="31">
        <v>90.252035428390684</v>
      </c>
      <c r="AR38" s="31">
        <v>101.62151886703029</v>
      </c>
      <c r="AS38" s="31">
        <v>373.37567627964091</v>
      </c>
      <c r="AT38" s="31">
        <v>137.747098705685</v>
      </c>
      <c r="AU38" s="31">
        <v>140.20491250979961</v>
      </c>
      <c r="AV38" s="31">
        <v>150.24931544847959</v>
      </c>
      <c r="AW38" s="31">
        <v>202.26543028514732</v>
      </c>
      <c r="AX38" s="31">
        <v>150.97169677445984</v>
      </c>
      <c r="AY38" s="31">
        <v>1.5920292903069537</v>
      </c>
      <c r="AZ38" s="31">
        <v>55.640882892976762</v>
      </c>
      <c r="BA38" s="31">
        <v>145.63840324178489</v>
      </c>
      <c r="BB38" s="31">
        <v>63.615683235856764</v>
      </c>
      <c r="BC38" s="31">
        <v>167.25220859411206</v>
      </c>
      <c r="BD38" s="31">
        <v>195.44204624212097</v>
      </c>
      <c r="BE38" s="31">
        <v>216.09904170733921</v>
      </c>
      <c r="BF38" s="284"/>
      <c r="BG38" s="31">
        <f t="shared" ref="BG38:BJ38" si="101">SUM(BG39:BG43)</f>
        <v>125</v>
      </c>
      <c r="BH38" s="31">
        <f t="shared" si="101"/>
        <v>100</v>
      </c>
      <c r="BI38" s="31">
        <f t="shared" si="101"/>
        <v>120</v>
      </c>
      <c r="BJ38" s="31">
        <f t="shared" si="101"/>
        <v>180</v>
      </c>
      <c r="BK38" s="31">
        <f>SUM(BK39:BK43)</f>
        <v>200</v>
      </c>
      <c r="BL38" s="31">
        <f t="shared" ref="BL38:BO38" si="102">SUM(BL39:BL43)</f>
        <v>125</v>
      </c>
      <c r="BM38" s="31">
        <f t="shared" si="102"/>
        <v>130</v>
      </c>
      <c r="BN38" s="31">
        <f t="shared" si="102"/>
        <v>120</v>
      </c>
      <c r="BO38" s="31">
        <f t="shared" si="102"/>
        <v>135</v>
      </c>
      <c r="BP38" s="31">
        <f>SUM(BP39:BP43)</f>
        <v>140</v>
      </c>
      <c r="BQ38" s="31">
        <f>AJ38+AK38</f>
        <v>144.23618464477289</v>
      </c>
      <c r="BR38" s="31">
        <f>AL38+AM38</f>
        <v>83.373636065000028</v>
      </c>
      <c r="BS38" s="31">
        <f>AN38+AO38</f>
        <v>188.85921888804683</v>
      </c>
      <c r="BT38" s="31">
        <f t="shared" si="30"/>
        <v>284.28923588292986</v>
      </c>
      <c r="BU38" s="31">
        <f t="shared" si="50"/>
        <v>474.99719514667117</v>
      </c>
      <c r="BV38" s="31">
        <f>AT38+AU38</f>
        <v>277.95201121548462</v>
      </c>
      <c r="BW38" s="31">
        <f>AV38+AW38</f>
        <v>352.51474573362691</v>
      </c>
      <c r="BX38" s="31">
        <f t="shared" si="29"/>
        <v>152.5637260647668</v>
      </c>
      <c r="BY38" s="31">
        <f t="shared" si="16"/>
        <v>201.27928613476166</v>
      </c>
      <c r="BZ38" s="31">
        <f t="shared" si="17"/>
        <v>259.05772947797772</v>
      </c>
      <c r="CA38" s="31">
        <f t="shared" si="18"/>
        <v>411.54108794946018</v>
      </c>
      <c r="CB38" s="31"/>
      <c r="CC38" s="887" t="s">
        <v>11</v>
      </c>
      <c r="CD38" s="31">
        <f t="shared" si="67"/>
        <v>180</v>
      </c>
      <c r="CE38" s="31">
        <f t="shared" si="67"/>
        <v>225</v>
      </c>
      <c r="CF38" s="31">
        <f t="shared" si="67"/>
        <v>300</v>
      </c>
      <c r="CG38" s="31">
        <f t="shared" si="67"/>
        <v>320</v>
      </c>
      <c r="CH38" s="31">
        <f t="shared" si="67"/>
        <v>260</v>
      </c>
      <c r="CI38" s="31">
        <f t="shared" si="67"/>
        <v>275</v>
      </c>
      <c r="CJ38" s="31">
        <f t="shared" si="67"/>
        <v>227.60982070977292</v>
      </c>
      <c r="CK38" s="31">
        <f t="shared" si="67"/>
        <v>473.14845477097668</v>
      </c>
      <c r="CL38" s="31">
        <f t="shared" si="67"/>
        <v>752.94920636215579</v>
      </c>
      <c r="CM38" s="31">
        <f t="shared" si="67"/>
        <v>505.07847179839371</v>
      </c>
      <c r="CN38" s="31">
        <f t="shared" si="67"/>
        <v>432.14717796473047</v>
      </c>
      <c r="CO38" s="31">
        <f>N38</f>
        <v>635.21159663616606</v>
      </c>
      <c r="CP38" s="210">
        <f t="shared" si="37"/>
        <v>-0.14439596598521109</v>
      </c>
      <c r="CQ38" s="210">
        <f>P38</f>
        <v>0.469896435811062</v>
      </c>
      <c r="CR38" s="544"/>
      <c r="CS38" s="444">
        <f t="shared" ref="CS38:EF38" si="103">R38</f>
        <v>45</v>
      </c>
      <c r="CT38" s="444">
        <f t="shared" si="103"/>
        <v>55</v>
      </c>
      <c r="CU38" s="444">
        <f t="shared" si="103"/>
        <v>55</v>
      </c>
      <c r="CV38" s="444">
        <f t="shared" si="103"/>
        <v>65</v>
      </c>
      <c r="CW38" s="444">
        <f t="shared" si="103"/>
        <v>85</v>
      </c>
      <c r="CX38" s="444">
        <f t="shared" si="103"/>
        <v>95</v>
      </c>
      <c r="CY38" s="444">
        <f t="shared" si="103"/>
        <v>90</v>
      </c>
      <c r="CZ38" s="444">
        <f t="shared" si="103"/>
        <v>110</v>
      </c>
      <c r="DA38" s="444">
        <f t="shared" si="103"/>
        <v>85</v>
      </c>
      <c r="DB38" s="444">
        <f t="shared" si="103"/>
        <v>40</v>
      </c>
      <c r="DC38" s="444">
        <f t="shared" si="103"/>
        <v>60</v>
      </c>
      <c r="DD38" s="444">
        <f t="shared" si="103"/>
        <v>70</v>
      </c>
      <c r="DE38" s="444">
        <f t="shared" si="103"/>
        <v>65</v>
      </c>
      <c r="DF38" s="444">
        <f t="shared" si="103"/>
        <v>55</v>
      </c>
      <c r="DG38" s="444">
        <f t="shared" si="103"/>
        <v>70</v>
      </c>
      <c r="DH38" s="444">
        <f t="shared" si="103"/>
        <v>65</v>
      </c>
      <c r="DI38" s="444">
        <f t="shared" si="103"/>
        <v>70</v>
      </c>
      <c r="DJ38" s="444">
        <f t="shared" si="103"/>
        <v>70</v>
      </c>
      <c r="DK38" s="444">
        <f t="shared" si="103"/>
        <v>115.52785004885305</v>
      </c>
      <c r="DL38" s="444">
        <f t="shared" si="103"/>
        <v>28.708334595919844</v>
      </c>
      <c r="DM38" s="444">
        <f t="shared" si="103"/>
        <v>69.424871780826464</v>
      </c>
      <c r="DN38" s="444">
        <f t="shared" si="103"/>
        <v>13.948764284173564</v>
      </c>
      <c r="DO38" s="444">
        <f t="shared" si="103"/>
        <v>160.92805484004481</v>
      </c>
      <c r="DP38" s="444">
        <f t="shared" si="103"/>
        <v>27.931164048002024</v>
      </c>
      <c r="DQ38" s="444">
        <f t="shared" si="103"/>
        <v>194.03720045453917</v>
      </c>
      <c r="DR38" s="444">
        <f t="shared" si="103"/>
        <v>90.252035428390684</v>
      </c>
      <c r="DS38" s="444">
        <f t="shared" si="103"/>
        <v>101.62151886703029</v>
      </c>
      <c r="DT38" s="444">
        <f t="shared" si="103"/>
        <v>373.37567627964091</v>
      </c>
      <c r="DU38" s="444">
        <f t="shared" si="103"/>
        <v>137.747098705685</v>
      </c>
      <c r="DV38" s="444">
        <f t="shared" si="103"/>
        <v>140.20491250979961</v>
      </c>
      <c r="DW38" s="444">
        <f t="shared" si="103"/>
        <v>150.24931544847959</v>
      </c>
      <c r="DX38" s="444">
        <f t="shared" si="103"/>
        <v>202.26543028514732</v>
      </c>
      <c r="DY38" s="444">
        <f t="shared" si="103"/>
        <v>150.97169677445984</v>
      </c>
      <c r="DZ38" s="444">
        <f t="shared" si="103"/>
        <v>1.5920292903069537</v>
      </c>
      <c r="EA38" s="444">
        <f t="shared" si="103"/>
        <v>55.640882892976762</v>
      </c>
      <c r="EB38" s="444">
        <f t="shared" si="103"/>
        <v>145.63840324178489</v>
      </c>
      <c r="EC38" s="444">
        <f t="shared" si="103"/>
        <v>63.615683235856764</v>
      </c>
      <c r="ED38" s="444">
        <f t="shared" si="103"/>
        <v>167.25220859411206</v>
      </c>
      <c r="EE38" s="444">
        <f t="shared" si="103"/>
        <v>195.44204624212097</v>
      </c>
      <c r="EF38" s="444">
        <f t="shared" si="103"/>
        <v>216.09904170733921</v>
      </c>
      <c r="EG38" s="444"/>
      <c r="EH38" s="444">
        <f t="shared" ref="EH38:FB38" si="104">BG38</f>
        <v>125</v>
      </c>
      <c r="EI38" s="444">
        <f t="shared" si="104"/>
        <v>100</v>
      </c>
      <c r="EJ38" s="444">
        <f t="shared" si="104"/>
        <v>120</v>
      </c>
      <c r="EK38" s="444">
        <f t="shared" si="104"/>
        <v>180</v>
      </c>
      <c r="EL38" s="444">
        <f t="shared" si="104"/>
        <v>200</v>
      </c>
      <c r="EM38" s="444">
        <f t="shared" si="104"/>
        <v>125</v>
      </c>
      <c r="EN38" s="444">
        <f t="shared" si="104"/>
        <v>130</v>
      </c>
      <c r="EO38" s="444">
        <f t="shared" si="104"/>
        <v>120</v>
      </c>
      <c r="EP38" s="444">
        <f t="shared" si="104"/>
        <v>135</v>
      </c>
      <c r="EQ38" s="444">
        <f t="shared" si="104"/>
        <v>140</v>
      </c>
      <c r="ER38" s="444">
        <f t="shared" si="104"/>
        <v>144.23618464477289</v>
      </c>
      <c r="ES38" s="444">
        <f t="shared" si="104"/>
        <v>83.373636065000028</v>
      </c>
      <c r="ET38" s="444">
        <f t="shared" si="104"/>
        <v>188.85921888804683</v>
      </c>
      <c r="EU38" s="444">
        <f t="shared" si="104"/>
        <v>284.28923588292986</v>
      </c>
      <c r="EV38" s="444">
        <f t="shared" si="104"/>
        <v>474.99719514667117</v>
      </c>
      <c r="EW38" s="444">
        <f t="shared" si="104"/>
        <v>277.95201121548462</v>
      </c>
      <c r="EX38" s="444">
        <f t="shared" si="104"/>
        <v>352.51474573362691</v>
      </c>
      <c r="EY38" s="444">
        <f t="shared" si="104"/>
        <v>152.5637260647668</v>
      </c>
      <c r="EZ38" s="444">
        <f t="shared" si="104"/>
        <v>201.27928613476166</v>
      </c>
      <c r="FA38" s="444">
        <f t="shared" si="104"/>
        <v>259.05772947797772</v>
      </c>
      <c r="FB38" s="444">
        <f t="shared" si="104"/>
        <v>411.54108794946018</v>
      </c>
    </row>
    <row r="39" spans="2:158" x14ac:dyDescent="0.3">
      <c r="B39" s="10" t="s">
        <v>15</v>
      </c>
      <c r="C39" s="796">
        <v>5</v>
      </c>
      <c r="D39" s="796">
        <v>5</v>
      </c>
      <c r="E39" s="796">
        <v>0</v>
      </c>
      <c r="F39" s="796">
        <v>10</v>
      </c>
      <c r="G39" s="796">
        <v>5</v>
      </c>
      <c r="H39" s="796">
        <v>5</v>
      </c>
      <c r="I39" s="797">
        <v>-80.859136848189237</v>
      </c>
      <c r="J39" s="797">
        <v>-24.554885775926326</v>
      </c>
      <c r="K39" s="797">
        <v>17.318772152069773</v>
      </c>
      <c r="L39" s="797">
        <v>26.591583625344587</v>
      </c>
      <c r="M39" s="797">
        <v>42.779397556534583</v>
      </c>
      <c r="N39" s="797">
        <v>15.675298128181517</v>
      </c>
      <c r="O39" s="208">
        <f t="shared" si="10"/>
        <v>0.60875704731482405</v>
      </c>
      <c r="P39" s="208">
        <f t="shared" si="10"/>
        <v>-0.63357833388219131</v>
      </c>
      <c r="Q39" s="544"/>
      <c r="R39" s="7">
        <v>0</v>
      </c>
      <c r="S39" s="7">
        <v>0</v>
      </c>
      <c r="T39" s="7">
        <v>0</v>
      </c>
      <c r="U39" s="7">
        <v>0</v>
      </c>
      <c r="V39" s="7">
        <v>0</v>
      </c>
      <c r="W39" s="7">
        <v>0</v>
      </c>
      <c r="X39" s="7">
        <v>5</v>
      </c>
      <c r="Y39" s="7">
        <v>5</v>
      </c>
      <c r="Z39" s="7">
        <v>5</v>
      </c>
      <c r="AA39" s="7">
        <v>0</v>
      </c>
      <c r="AB39" s="7">
        <v>0</v>
      </c>
      <c r="AC39" s="7">
        <v>0</v>
      </c>
      <c r="AD39" s="7">
        <v>0</v>
      </c>
      <c r="AE39" s="7">
        <v>0</v>
      </c>
      <c r="AF39" s="7">
        <v>0</v>
      </c>
      <c r="AG39" s="7">
        <v>0</v>
      </c>
      <c r="AH39" s="7">
        <v>0</v>
      </c>
      <c r="AI39" s="7">
        <v>5</v>
      </c>
      <c r="AJ39" s="7"/>
      <c r="AK39" s="7"/>
      <c r="AL39" s="7"/>
      <c r="AM39" s="7"/>
      <c r="AN39" s="7"/>
      <c r="AO39" s="7"/>
      <c r="AP39" s="7"/>
      <c r="AQ39" s="7"/>
      <c r="AR39" s="7"/>
      <c r="AS39" s="7"/>
      <c r="AT39" s="7"/>
      <c r="AU39" s="7"/>
      <c r="AV39" s="7"/>
      <c r="AW39" s="7"/>
      <c r="AX39" s="7"/>
      <c r="AY39" s="7"/>
      <c r="AZ39" s="7"/>
      <c r="BA39" s="7"/>
      <c r="BB39" s="7"/>
      <c r="BC39" s="7"/>
      <c r="BD39" s="7"/>
      <c r="BE39" s="7"/>
      <c r="BF39" s="284"/>
      <c r="BG39" s="7">
        <f t="shared" ref="BG39:BG43" si="105">D39-BH39</f>
        <v>5</v>
      </c>
      <c r="BH39" s="7">
        <f t="shared" ref="BH39:BH43" si="106">SUM(R39:S39)</f>
        <v>0</v>
      </c>
      <c r="BI39" s="7">
        <f t="shared" ref="BI39:BI43" si="107">SUM(T39:U39)</f>
        <v>0</v>
      </c>
      <c r="BJ39" s="7">
        <f t="shared" ref="BJ39:BJ43" si="108">SUM(V39:W39)</f>
        <v>0</v>
      </c>
      <c r="BK39" s="7">
        <f t="shared" ref="BK39:BK43" si="109">SUM(X39:Y39)</f>
        <v>10</v>
      </c>
      <c r="BL39" s="7">
        <f t="shared" ref="BL39:BL43" si="110">SUM(Z39:AA39)</f>
        <v>5</v>
      </c>
      <c r="BM39" s="7">
        <f t="shared" ref="BM39:BM43" si="111">SUM(AB39:AC39)</f>
        <v>0</v>
      </c>
      <c r="BN39" s="7">
        <f t="shared" ref="BN39:BN43" si="112">SUM(AD39:AE39)</f>
        <v>0</v>
      </c>
      <c r="BO39" s="7">
        <f t="shared" ref="BO39:BO43" si="113">SUM(AF39:AG39)</f>
        <v>0</v>
      </c>
      <c r="BP39" s="7">
        <f t="shared" ref="BP39:BP43" si="114">SUM(AH39:AI39)</f>
        <v>5</v>
      </c>
      <c r="BQ39" s="7"/>
      <c r="BR39" s="7"/>
      <c r="BS39" s="7"/>
      <c r="BT39" s="31"/>
      <c r="BU39" s="37"/>
      <c r="BV39" s="37"/>
      <c r="BW39" s="37"/>
      <c r="BX39" s="37">
        <f t="shared" si="29"/>
        <v>0</v>
      </c>
      <c r="BY39" s="37">
        <f t="shared" si="16"/>
        <v>0</v>
      </c>
      <c r="BZ39" s="37">
        <f t="shared" si="17"/>
        <v>0</v>
      </c>
      <c r="CA39" s="37">
        <f t="shared" si="18"/>
        <v>0</v>
      </c>
      <c r="CB39" s="37"/>
      <c r="CC39" s="10" t="s">
        <v>15</v>
      </c>
      <c r="CD39" s="7">
        <f t="shared" si="67"/>
        <v>5</v>
      </c>
      <c r="CE39" s="7">
        <f t="shared" si="67"/>
        <v>5</v>
      </c>
      <c r="CF39" s="7">
        <f t="shared" si="67"/>
        <v>0</v>
      </c>
      <c r="CG39" s="7">
        <f t="shared" si="67"/>
        <v>10</v>
      </c>
      <c r="CH39" s="7">
        <f t="shared" si="67"/>
        <v>5</v>
      </c>
      <c r="CI39" s="7">
        <f t="shared" si="67"/>
        <v>5</v>
      </c>
      <c r="CJ39" s="7">
        <f t="shared" si="67"/>
        <v>-80.859136848189237</v>
      </c>
      <c r="CK39" s="7">
        <f t="shared" si="67"/>
        <v>-24.554885775926326</v>
      </c>
      <c r="CL39" s="7">
        <f t="shared" si="67"/>
        <v>17.318772152069773</v>
      </c>
      <c r="CM39" s="7">
        <f t="shared" si="67"/>
        <v>26.591583625344587</v>
      </c>
      <c r="CN39" s="7">
        <f t="shared" si="67"/>
        <v>42.779397556534583</v>
      </c>
      <c r="CO39" s="7"/>
      <c r="CP39" s="208"/>
      <c r="CQ39" s="208"/>
      <c r="CR39" s="199"/>
      <c r="CS39" s="439"/>
      <c r="CT39" s="439"/>
      <c r="CU39" s="439"/>
      <c r="CV39" s="439"/>
      <c r="CW39" s="439"/>
      <c r="CX39" s="439"/>
      <c r="CY39" s="439"/>
      <c r="CZ39" s="439"/>
      <c r="DA39" s="439"/>
      <c r="DB39" s="439"/>
      <c r="DC39" s="439"/>
      <c r="DD39" s="439"/>
      <c r="DE39" s="439"/>
      <c r="DF39" s="439"/>
      <c r="DG39" s="439"/>
      <c r="DH39" s="439"/>
      <c r="DI39" s="439"/>
      <c r="DJ39" s="439"/>
      <c r="DK39" s="439"/>
      <c r="DL39" s="439"/>
      <c r="DM39" s="439"/>
      <c r="DN39" s="439"/>
      <c r="DO39" s="439"/>
      <c r="DP39" s="439"/>
      <c r="DQ39" s="439"/>
      <c r="DR39" s="439"/>
      <c r="DS39" s="439"/>
      <c r="DT39" s="439"/>
      <c r="DU39" s="439"/>
      <c r="DV39" s="439"/>
      <c r="DW39" s="439"/>
      <c r="DX39" s="439"/>
      <c r="DY39" s="439"/>
      <c r="DZ39" s="439"/>
      <c r="EA39" s="439"/>
      <c r="EB39" s="439"/>
      <c r="EC39" s="439"/>
      <c r="ED39" s="439"/>
      <c r="EE39" s="439"/>
      <c r="EF39" s="439"/>
      <c r="EG39" s="439"/>
      <c r="EH39" s="439"/>
      <c r="EI39" s="439"/>
      <c r="EJ39" s="439"/>
      <c r="EK39" s="679"/>
      <c r="EL39" s="679"/>
      <c r="EM39" s="679"/>
      <c r="EN39" s="679"/>
      <c r="EO39" s="679"/>
      <c r="EP39" s="679"/>
      <c r="EQ39" s="679"/>
      <c r="ER39" s="679"/>
      <c r="ES39" s="679"/>
      <c r="ET39" s="679"/>
      <c r="EU39" s="679"/>
      <c r="EV39" s="679"/>
      <c r="EW39" s="679"/>
      <c r="EX39" s="679"/>
      <c r="EY39" s="679"/>
      <c r="EZ39" s="679"/>
      <c r="FA39" s="679"/>
      <c r="FB39" s="679"/>
    </row>
    <row r="40" spans="2:158" x14ac:dyDescent="0.3">
      <c r="B40" s="10" t="s">
        <v>16</v>
      </c>
      <c r="C40" s="796">
        <v>-5</v>
      </c>
      <c r="D40" s="796">
        <v>10</v>
      </c>
      <c r="E40" s="796">
        <v>5</v>
      </c>
      <c r="F40" s="796">
        <v>5</v>
      </c>
      <c r="G40" s="796">
        <v>5</v>
      </c>
      <c r="H40" s="796">
        <v>20</v>
      </c>
      <c r="I40" s="797">
        <v>64.788887700376321</v>
      </c>
      <c r="J40" s="797">
        <v>36.692905563627811</v>
      </c>
      <c r="K40" s="797">
        <v>6.5036235554510773</v>
      </c>
      <c r="L40" s="797">
        <v>22.622112405879612</v>
      </c>
      <c r="M40" s="797">
        <v>-83.049603514141609</v>
      </c>
      <c r="N40" s="797">
        <v>5.3828505609475066</v>
      </c>
      <c r="O40" s="208" t="str">
        <f t="shared" si="10"/>
        <v>N/A</v>
      </c>
      <c r="P40" s="208" t="str">
        <f t="shared" si="10"/>
        <v>N/A</v>
      </c>
      <c r="Q40" s="544"/>
      <c r="R40" s="7">
        <v>5</v>
      </c>
      <c r="S40" s="7">
        <v>0</v>
      </c>
      <c r="T40" s="7">
        <v>0</v>
      </c>
      <c r="U40" s="7">
        <v>5</v>
      </c>
      <c r="V40" s="7">
        <v>0</v>
      </c>
      <c r="W40" s="7">
        <v>0</v>
      </c>
      <c r="X40" s="7">
        <v>0</v>
      </c>
      <c r="Y40" s="7">
        <v>5</v>
      </c>
      <c r="Z40" s="7">
        <v>0</v>
      </c>
      <c r="AA40" s="7">
        <v>0</v>
      </c>
      <c r="AB40" s="7">
        <v>5</v>
      </c>
      <c r="AC40" s="7">
        <v>0</v>
      </c>
      <c r="AD40" s="7">
        <v>0</v>
      </c>
      <c r="AE40" s="7">
        <v>0</v>
      </c>
      <c r="AF40" s="7">
        <v>5</v>
      </c>
      <c r="AG40" s="7">
        <v>5</v>
      </c>
      <c r="AH40" s="7">
        <v>5</v>
      </c>
      <c r="AI40" s="7">
        <v>5</v>
      </c>
      <c r="AJ40" s="7"/>
      <c r="AK40" s="7"/>
      <c r="AL40" s="7"/>
      <c r="AM40" s="7"/>
      <c r="AN40" s="7"/>
      <c r="AO40" s="7"/>
      <c r="AP40" s="7"/>
      <c r="AQ40" s="7"/>
      <c r="AR40" s="7"/>
      <c r="AS40" s="7"/>
      <c r="AT40" s="7"/>
      <c r="AU40" s="7"/>
      <c r="AV40" s="7"/>
      <c r="AW40" s="7"/>
      <c r="AX40" s="7"/>
      <c r="AY40" s="7"/>
      <c r="AZ40" s="7"/>
      <c r="BA40" s="7"/>
      <c r="BB40" s="7"/>
      <c r="BC40" s="7"/>
      <c r="BD40" s="7"/>
      <c r="BE40" s="7"/>
      <c r="BF40" s="284"/>
      <c r="BG40" s="7">
        <f t="shared" si="105"/>
        <v>5</v>
      </c>
      <c r="BH40" s="7">
        <f t="shared" si="106"/>
        <v>5</v>
      </c>
      <c r="BI40" s="7">
        <f t="shared" si="107"/>
        <v>5</v>
      </c>
      <c r="BJ40" s="7">
        <f t="shared" si="108"/>
        <v>0</v>
      </c>
      <c r="BK40" s="7">
        <f t="shared" si="109"/>
        <v>5</v>
      </c>
      <c r="BL40" s="7">
        <f t="shared" si="110"/>
        <v>0</v>
      </c>
      <c r="BM40" s="7">
        <f t="shared" si="111"/>
        <v>5</v>
      </c>
      <c r="BN40" s="7">
        <f t="shared" si="112"/>
        <v>0</v>
      </c>
      <c r="BO40" s="7">
        <f t="shared" si="113"/>
        <v>10</v>
      </c>
      <c r="BP40" s="7">
        <f t="shared" si="114"/>
        <v>10</v>
      </c>
      <c r="BQ40" s="7"/>
      <c r="BR40" s="7"/>
      <c r="BS40" s="7"/>
      <c r="BT40" s="31"/>
      <c r="BU40" s="37"/>
      <c r="BV40" s="37"/>
      <c r="BW40" s="37"/>
      <c r="BX40" s="37">
        <f t="shared" si="29"/>
        <v>0</v>
      </c>
      <c r="BY40" s="37">
        <f t="shared" si="16"/>
        <v>0</v>
      </c>
      <c r="BZ40" s="37">
        <f t="shared" si="17"/>
        <v>0</v>
      </c>
      <c r="CA40" s="37">
        <f t="shared" si="18"/>
        <v>0</v>
      </c>
      <c r="CB40" s="37"/>
      <c r="CC40" s="10" t="s">
        <v>16</v>
      </c>
      <c r="CD40" s="7">
        <f t="shared" si="67"/>
        <v>-5</v>
      </c>
      <c r="CE40" s="7">
        <f t="shared" si="67"/>
        <v>10</v>
      </c>
      <c r="CF40" s="7">
        <f t="shared" si="67"/>
        <v>5</v>
      </c>
      <c r="CG40" s="7">
        <f t="shared" si="67"/>
        <v>5</v>
      </c>
      <c r="CH40" s="7">
        <f t="shared" si="67"/>
        <v>5</v>
      </c>
      <c r="CI40" s="7">
        <f t="shared" si="67"/>
        <v>20</v>
      </c>
      <c r="CJ40" s="7">
        <f t="shared" si="67"/>
        <v>64.788887700376321</v>
      </c>
      <c r="CK40" s="7">
        <f t="shared" si="67"/>
        <v>36.692905563627811</v>
      </c>
      <c r="CL40" s="7">
        <f t="shared" si="67"/>
        <v>6.5036235554510773</v>
      </c>
      <c r="CM40" s="7">
        <f t="shared" si="67"/>
        <v>22.622112405879612</v>
      </c>
      <c r="CN40" s="7">
        <f t="shared" si="67"/>
        <v>-83.049603514141609</v>
      </c>
      <c r="CO40" s="7"/>
      <c r="CP40" s="208"/>
      <c r="CQ40" s="208"/>
      <c r="CR40" s="221"/>
      <c r="CS40" s="439"/>
      <c r="CT40" s="439"/>
      <c r="CU40" s="439"/>
      <c r="CV40" s="439"/>
      <c r="CW40" s="439"/>
      <c r="CX40" s="439"/>
      <c r="CY40" s="439"/>
      <c r="CZ40" s="439"/>
      <c r="DA40" s="439"/>
      <c r="DB40" s="439"/>
      <c r="DC40" s="439"/>
      <c r="DD40" s="439"/>
      <c r="DE40" s="439"/>
      <c r="DF40" s="439"/>
      <c r="DG40" s="439"/>
      <c r="DH40" s="439"/>
      <c r="DI40" s="439"/>
      <c r="DJ40" s="439"/>
      <c r="DK40" s="439"/>
      <c r="DL40" s="439"/>
      <c r="DM40" s="439"/>
      <c r="DN40" s="439"/>
      <c r="DO40" s="439"/>
      <c r="DP40" s="439"/>
      <c r="DQ40" s="439"/>
      <c r="DR40" s="439"/>
      <c r="DS40" s="439"/>
      <c r="DT40" s="439"/>
      <c r="DU40" s="439"/>
      <c r="DV40" s="439"/>
      <c r="DW40" s="439"/>
      <c r="DX40" s="439"/>
      <c r="DY40" s="439"/>
      <c r="DZ40" s="439"/>
      <c r="EA40" s="439"/>
      <c r="EB40" s="439"/>
      <c r="EC40" s="439"/>
      <c r="ED40" s="439"/>
      <c r="EE40" s="439"/>
      <c r="EF40" s="439"/>
      <c r="EG40" s="439"/>
      <c r="EH40" s="439"/>
      <c r="EI40" s="439"/>
      <c r="EJ40" s="439"/>
      <c r="EK40" s="679"/>
      <c r="EL40" s="679"/>
      <c r="EM40" s="679"/>
      <c r="EN40" s="679"/>
      <c r="EO40" s="679"/>
      <c r="EP40" s="679"/>
      <c r="EQ40" s="679"/>
      <c r="ER40" s="679"/>
      <c r="ES40" s="679"/>
      <c r="ET40" s="679"/>
      <c r="EU40" s="679"/>
      <c r="EV40" s="679"/>
      <c r="EW40" s="679"/>
      <c r="EX40" s="679"/>
      <c r="EY40" s="679"/>
      <c r="EZ40" s="679"/>
      <c r="FA40" s="679"/>
      <c r="FB40" s="679"/>
    </row>
    <row r="41" spans="2:158" x14ac:dyDescent="0.3">
      <c r="B41" s="10" t="s">
        <v>17</v>
      </c>
      <c r="C41" s="796">
        <v>0</v>
      </c>
      <c r="D41" s="796">
        <v>-10</v>
      </c>
      <c r="E41" s="796">
        <v>0</v>
      </c>
      <c r="F41" s="796">
        <v>-10</v>
      </c>
      <c r="G41" s="796">
        <v>-10</v>
      </c>
      <c r="H41" s="796">
        <v>0</v>
      </c>
      <c r="I41" s="797">
        <v>-38.376308164785016</v>
      </c>
      <c r="J41" s="797">
        <v>-63.22180561699038</v>
      </c>
      <c r="K41" s="797">
        <v>7.1995567691489981</v>
      </c>
      <c r="L41" s="797">
        <v>-150.67573102870983</v>
      </c>
      <c r="M41" s="797">
        <v>4.7583139397093532</v>
      </c>
      <c r="N41" s="797">
        <v>-9.2899292646273253</v>
      </c>
      <c r="O41" s="208" t="str">
        <f t="shared" si="10"/>
        <v>N/A</v>
      </c>
      <c r="P41" s="208" t="str">
        <f t="shared" si="10"/>
        <v>N/A</v>
      </c>
      <c r="Q41" s="544"/>
      <c r="R41" s="7">
        <v>-5</v>
      </c>
      <c r="S41" s="7">
        <v>0</v>
      </c>
      <c r="T41" s="7">
        <v>0</v>
      </c>
      <c r="U41" s="7">
        <v>0</v>
      </c>
      <c r="V41" s="7">
        <v>0</v>
      </c>
      <c r="W41" s="7">
        <v>0</v>
      </c>
      <c r="X41" s="7">
        <v>0</v>
      </c>
      <c r="Y41" s="7">
        <v>0</v>
      </c>
      <c r="Z41" s="7">
        <v>-5</v>
      </c>
      <c r="AA41" s="7">
        <v>-5</v>
      </c>
      <c r="AB41" s="7">
        <v>-5</v>
      </c>
      <c r="AC41" s="7">
        <v>-5</v>
      </c>
      <c r="AD41" s="7">
        <v>0</v>
      </c>
      <c r="AE41" s="7">
        <v>0</v>
      </c>
      <c r="AF41" s="7">
        <v>0</v>
      </c>
      <c r="AG41" s="7">
        <v>0</v>
      </c>
      <c r="AH41" s="7">
        <v>0</v>
      </c>
      <c r="AI41" s="7">
        <v>0</v>
      </c>
      <c r="AJ41" s="7"/>
      <c r="AK41" s="7"/>
      <c r="AL41" s="7"/>
      <c r="AM41" s="7"/>
      <c r="AN41" s="7"/>
      <c r="AO41" s="7"/>
      <c r="AP41" s="7"/>
      <c r="AQ41" s="7"/>
      <c r="AR41" s="7"/>
      <c r="AS41" s="7"/>
      <c r="AT41" s="7"/>
      <c r="AU41" s="7"/>
      <c r="AV41" s="7"/>
      <c r="AW41" s="7"/>
      <c r="AX41" s="7"/>
      <c r="AY41" s="7"/>
      <c r="AZ41" s="7"/>
      <c r="BA41" s="7"/>
      <c r="BB41" s="7"/>
      <c r="BC41" s="7"/>
      <c r="BD41" s="7"/>
      <c r="BE41" s="7"/>
      <c r="BF41" s="284"/>
      <c r="BG41" s="7">
        <f t="shared" si="105"/>
        <v>-5</v>
      </c>
      <c r="BH41" s="7">
        <f t="shared" si="106"/>
        <v>-5</v>
      </c>
      <c r="BI41" s="7">
        <f t="shared" si="107"/>
        <v>0</v>
      </c>
      <c r="BJ41" s="7">
        <f t="shared" si="108"/>
        <v>0</v>
      </c>
      <c r="BK41" s="7">
        <f t="shared" si="109"/>
        <v>0</v>
      </c>
      <c r="BL41" s="7">
        <f t="shared" si="110"/>
        <v>-10</v>
      </c>
      <c r="BM41" s="7">
        <f t="shared" si="111"/>
        <v>-10</v>
      </c>
      <c r="BN41" s="7">
        <f t="shared" si="112"/>
        <v>0</v>
      </c>
      <c r="BO41" s="7">
        <f t="shared" si="113"/>
        <v>0</v>
      </c>
      <c r="BP41" s="7">
        <f t="shared" si="114"/>
        <v>0</v>
      </c>
      <c r="BQ41" s="7"/>
      <c r="BR41" s="7"/>
      <c r="BS41" s="7"/>
      <c r="BT41" s="31"/>
      <c r="BU41" s="37"/>
      <c r="BV41" s="37"/>
      <c r="BW41" s="37"/>
      <c r="BX41" s="37">
        <f t="shared" si="29"/>
        <v>0</v>
      </c>
      <c r="BY41" s="37">
        <f t="shared" si="16"/>
        <v>0</v>
      </c>
      <c r="BZ41" s="37">
        <f t="shared" si="17"/>
        <v>0</v>
      </c>
      <c r="CA41" s="37">
        <f t="shared" si="18"/>
        <v>0</v>
      </c>
      <c r="CB41" s="37"/>
      <c r="CC41" s="10" t="s">
        <v>17</v>
      </c>
      <c r="CD41" s="7">
        <f t="shared" si="67"/>
        <v>0</v>
      </c>
      <c r="CE41" s="7">
        <f t="shared" si="67"/>
        <v>-10</v>
      </c>
      <c r="CF41" s="7">
        <f t="shared" si="67"/>
        <v>0</v>
      </c>
      <c r="CG41" s="7">
        <f t="shared" si="67"/>
        <v>-10</v>
      </c>
      <c r="CH41" s="7">
        <f t="shared" si="67"/>
        <v>-10</v>
      </c>
      <c r="CI41" s="7">
        <f t="shared" si="67"/>
        <v>0</v>
      </c>
      <c r="CJ41" s="7">
        <f t="shared" si="67"/>
        <v>-38.376308164785016</v>
      </c>
      <c r="CK41" s="7">
        <f t="shared" si="67"/>
        <v>-63.22180561699038</v>
      </c>
      <c r="CL41" s="7">
        <f t="shared" si="67"/>
        <v>7.1995567691489981</v>
      </c>
      <c r="CM41" s="7">
        <f t="shared" si="67"/>
        <v>-150.67573102870983</v>
      </c>
      <c r="CN41" s="7">
        <f t="shared" si="67"/>
        <v>4.7583139397093532</v>
      </c>
      <c r="CO41" s="7"/>
      <c r="CP41" s="208"/>
      <c r="CQ41" s="208"/>
      <c r="CR41" s="221"/>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679"/>
      <c r="EL41" s="679"/>
      <c r="EM41" s="679"/>
      <c r="EN41" s="679"/>
      <c r="EO41" s="679"/>
      <c r="EP41" s="679"/>
      <c r="EQ41" s="679"/>
      <c r="ER41" s="679"/>
      <c r="ES41" s="679"/>
      <c r="ET41" s="679"/>
      <c r="EU41" s="679"/>
      <c r="EV41" s="679"/>
      <c r="EW41" s="679"/>
      <c r="EX41" s="679"/>
      <c r="EY41" s="679"/>
      <c r="EZ41" s="679"/>
      <c r="FA41" s="679"/>
      <c r="FB41" s="679"/>
    </row>
    <row r="42" spans="2:158" x14ac:dyDescent="0.3">
      <c r="B42" s="10" t="s">
        <v>18</v>
      </c>
      <c r="C42" s="796">
        <v>150</v>
      </c>
      <c r="D42" s="796">
        <v>175</v>
      </c>
      <c r="E42" s="796">
        <v>195</v>
      </c>
      <c r="F42" s="796">
        <v>225</v>
      </c>
      <c r="G42" s="796">
        <v>165</v>
      </c>
      <c r="H42" s="796">
        <v>120</v>
      </c>
      <c r="I42" s="797">
        <v>175.46616128577833</v>
      </c>
      <c r="J42" s="797">
        <v>384.87522992183023</v>
      </c>
      <c r="K42" s="797">
        <v>757.54939348350035</v>
      </c>
      <c r="L42" s="797">
        <v>524.22022335565327</v>
      </c>
      <c r="M42" s="797">
        <v>481.6790037871732</v>
      </c>
      <c r="N42" s="797">
        <v>701.97335084599604</v>
      </c>
      <c r="O42" s="208">
        <f t="shared" si="10"/>
        <v>-8.1151427726622205E-2</v>
      </c>
      <c r="P42" s="208">
        <f t="shared" si="10"/>
        <v>0.45734679179862803</v>
      </c>
      <c r="Q42" s="544"/>
      <c r="R42" s="7">
        <v>35</v>
      </c>
      <c r="S42" s="7">
        <v>40</v>
      </c>
      <c r="T42" s="7">
        <v>45</v>
      </c>
      <c r="U42" s="7">
        <v>55</v>
      </c>
      <c r="V42" s="7">
        <v>45</v>
      </c>
      <c r="W42" s="7">
        <v>55</v>
      </c>
      <c r="X42" s="7">
        <v>50</v>
      </c>
      <c r="Y42" s="7">
        <v>70</v>
      </c>
      <c r="Z42" s="7">
        <v>65</v>
      </c>
      <c r="AA42" s="7">
        <v>40</v>
      </c>
      <c r="AB42" s="7">
        <v>50</v>
      </c>
      <c r="AC42" s="7">
        <v>35</v>
      </c>
      <c r="AD42" s="7">
        <v>35</v>
      </c>
      <c r="AE42" s="7">
        <v>45</v>
      </c>
      <c r="AF42" s="7">
        <v>55</v>
      </c>
      <c r="AG42" s="7">
        <v>25</v>
      </c>
      <c r="AH42" s="7">
        <v>20</v>
      </c>
      <c r="AI42" s="7">
        <v>20</v>
      </c>
      <c r="AJ42" s="7"/>
      <c r="AK42" s="7"/>
      <c r="AL42" s="7"/>
      <c r="AM42" s="7"/>
      <c r="AN42" s="7"/>
      <c r="AO42" s="7"/>
      <c r="AP42" s="7"/>
      <c r="AQ42" s="7"/>
      <c r="AR42" s="7"/>
      <c r="AS42" s="7"/>
      <c r="AT42" s="7"/>
      <c r="AU42" s="7"/>
      <c r="AV42" s="7"/>
      <c r="AW42" s="7"/>
      <c r="AX42" s="7"/>
      <c r="AY42" s="7"/>
      <c r="AZ42" s="7"/>
      <c r="BA42" s="7"/>
      <c r="BB42" s="7"/>
      <c r="BC42" s="7"/>
      <c r="BD42" s="7"/>
      <c r="BE42" s="7"/>
      <c r="BF42" s="284"/>
      <c r="BG42" s="7">
        <f t="shared" si="105"/>
        <v>100</v>
      </c>
      <c r="BH42" s="7">
        <f t="shared" si="106"/>
        <v>75</v>
      </c>
      <c r="BI42" s="7">
        <f t="shared" si="107"/>
        <v>100</v>
      </c>
      <c r="BJ42" s="7">
        <f t="shared" si="108"/>
        <v>100</v>
      </c>
      <c r="BK42" s="7">
        <f t="shared" si="109"/>
        <v>120</v>
      </c>
      <c r="BL42" s="7">
        <f t="shared" si="110"/>
        <v>105</v>
      </c>
      <c r="BM42" s="7">
        <f t="shared" si="111"/>
        <v>85</v>
      </c>
      <c r="BN42" s="7">
        <f t="shared" si="112"/>
        <v>80</v>
      </c>
      <c r="BO42" s="7">
        <f t="shared" si="113"/>
        <v>80</v>
      </c>
      <c r="BP42" s="7">
        <f t="shared" si="114"/>
        <v>40</v>
      </c>
      <c r="BQ42" s="7"/>
      <c r="BR42" s="7"/>
      <c r="BS42" s="7"/>
      <c r="BT42" s="31"/>
      <c r="BU42" s="37"/>
      <c r="BV42" s="37"/>
      <c r="BW42" s="37"/>
      <c r="BX42" s="37">
        <f t="shared" si="29"/>
        <v>0</v>
      </c>
      <c r="BY42" s="37">
        <f t="shared" si="16"/>
        <v>0</v>
      </c>
      <c r="BZ42" s="37">
        <f t="shared" si="17"/>
        <v>0</v>
      </c>
      <c r="CA42" s="37">
        <f t="shared" si="18"/>
        <v>0</v>
      </c>
      <c r="CB42" s="37"/>
      <c r="CC42" s="10" t="s">
        <v>18</v>
      </c>
      <c r="CD42" s="7">
        <f t="shared" si="67"/>
        <v>150</v>
      </c>
      <c r="CE42" s="7">
        <f t="shared" si="67"/>
        <v>175</v>
      </c>
      <c r="CF42" s="7">
        <f t="shared" si="67"/>
        <v>195</v>
      </c>
      <c r="CG42" s="7">
        <f t="shared" si="67"/>
        <v>225</v>
      </c>
      <c r="CH42" s="7">
        <f t="shared" si="67"/>
        <v>165</v>
      </c>
      <c r="CI42" s="7">
        <f t="shared" si="67"/>
        <v>120</v>
      </c>
      <c r="CJ42" s="7">
        <f t="shared" si="67"/>
        <v>175.46616128577833</v>
      </c>
      <c r="CK42" s="7">
        <f t="shared" si="67"/>
        <v>384.87522992183023</v>
      </c>
      <c r="CL42" s="7">
        <f t="shared" si="67"/>
        <v>757.54939348350035</v>
      </c>
      <c r="CM42" s="7">
        <f t="shared" si="67"/>
        <v>524.22022335565327</v>
      </c>
      <c r="CN42" s="7">
        <f t="shared" si="67"/>
        <v>481.6790037871732</v>
      </c>
      <c r="CO42" s="7"/>
      <c r="CP42" s="208"/>
      <c r="CQ42" s="208"/>
      <c r="CR42" s="199"/>
      <c r="CS42" s="439"/>
      <c r="CT42" s="439"/>
      <c r="CU42" s="439"/>
      <c r="CV42" s="439"/>
      <c r="CW42" s="439"/>
      <c r="CX42" s="439"/>
      <c r="CY42" s="439"/>
      <c r="CZ42" s="439"/>
      <c r="DA42" s="439"/>
      <c r="DB42" s="439"/>
      <c r="DC42" s="439"/>
      <c r="DD42" s="439"/>
      <c r="DE42" s="439"/>
      <c r="DF42" s="439"/>
      <c r="DG42" s="439"/>
      <c r="DH42" s="439"/>
      <c r="DI42" s="439"/>
      <c r="DJ42" s="439"/>
      <c r="DK42" s="439"/>
      <c r="DL42" s="439"/>
      <c r="DM42" s="439"/>
      <c r="DN42" s="439"/>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679"/>
      <c r="EL42" s="679"/>
      <c r="EM42" s="679"/>
      <c r="EN42" s="679"/>
      <c r="EO42" s="679"/>
      <c r="EP42" s="679"/>
      <c r="EQ42" s="679"/>
      <c r="ER42" s="679"/>
      <c r="ES42" s="679"/>
      <c r="ET42" s="679"/>
      <c r="EU42" s="679"/>
      <c r="EV42" s="679"/>
      <c r="EW42" s="679"/>
      <c r="EX42" s="679"/>
      <c r="EY42" s="679"/>
      <c r="EZ42" s="679"/>
      <c r="FA42" s="679"/>
      <c r="FB42" s="679"/>
    </row>
    <row r="43" spans="2:158" x14ac:dyDescent="0.3">
      <c r="B43" s="52" t="s">
        <v>19</v>
      </c>
      <c r="C43" s="796">
        <v>30</v>
      </c>
      <c r="D43" s="796">
        <v>45</v>
      </c>
      <c r="E43" s="796">
        <v>100</v>
      </c>
      <c r="F43" s="796">
        <v>90</v>
      </c>
      <c r="G43" s="796">
        <v>95</v>
      </c>
      <c r="H43" s="796">
        <v>130</v>
      </c>
      <c r="I43" s="797">
        <v>106.59021673659252</v>
      </c>
      <c r="J43" s="797">
        <v>139.35701067843536</v>
      </c>
      <c r="K43" s="797">
        <v>-35.622139598014428</v>
      </c>
      <c r="L43" s="797">
        <v>82.320283440226035</v>
      </c>
      <c r="M43" s="797">
        <v>-14.019933804545076</v>
      </c>
      <c r="N43" s="797">
        <v>-78.529973634331668</v>
      </c>
      <c r="O43" s="217" t="str">
        <f t="shared" si="10"/>
        <v>N/A</v>
      </c>
      <c r="P43" s="208" t="str">
        <f t="shared" si="10"/>
        <v>N/A</v>
      </c>
      <c r="Q43" s="544"/>
      <c r="R43" s="29">
        <v>10</v>
      </c>
      <c r="S43" s="29">
        <v>15</v>
      </c>
      <c r="T43" s="29">
        <v>10</v>
      </c>
      <c r="U43" s="29">
        <v>5</v>
      </c>
      <c r="V43" s="29">
        <v>40</v>
      </c>
      <c r="W43" s="29">
        <v>40</v>
      </c>
      <c r="X43" s="29">
        <v>35</v>
      </c>
      <c r="Y43" s="29">
        <v>30</v>
      </c>
      <c r="Z43" s="29">
        <v>20</v>
      </c>
      <c r="AA43" s="29">
        <v>5</v>
      </c>
      <c r="AB43" s="29">
        <v>10</v>
      </c>
      <c r="AC43" s="29">
        <v>40</v>
      </c>
      <c r="AD43" s="29">
        <v>30</v>
      </c>
      <c r="AE43" s="29">
        <v>10</v>
      </c>
      <c r="AF43" s="29">
        <v>10</v>
      </c>
      <c r="AG43" s="29">
        <v>35</v>
      </c>
      <c r="AH43" s="29">
        <v>45</v>
      </c>
      <c r="AI43" s="29">
        <v>40</v>
      </c>
      <c r="AJ43" s="29"/>
      <c r="AK43" s="29"/>
      <c r="AL43" s="29"/>
      <c r="AM43" s="29"/>
      <c r="AN43" s="29"/>
      <c r="AO43" s="29"/>
      <c r="AP43" s="29"/>
      <c r="AQ43" s="7"/>
      <c r="AR43" s="7"/>
      <c r="AS43" s="7"/>
      <c r="AT43" s="7"/>
      <c r="AU43" s="7"/>
      <c r="AV43" s="7"/>
      <c r="AW43" s="7"/>
      <c r="AX43" s="7"/>
      <c r="AY43" s="7"/>
      <c r="AZ43" s="7"/>
      <c r="BA43" s="7"/>
      <c r="BB43" s="7"/>
      <c r="BC43" s="7"/>
      <c r="BD43" s="7"/>
      <c r="BE43" s="7"/>
      <c r="BF43" s="284"/>
      <c r="BG43" s="29">
        <f t="shared" si="105"/>
        <v>20</v>
      </c>
      <c r="BH43" s="29">
        <f t="shared" si="106"/>
        <v>25</v>
      </c>
      <c r="BI43" s="29">
        <f t="shared" si="107"/>
        <v>15</v>
      </c>
      <c r="BJ43" s="29">
        <f t="shared" si="108"/>
        <v>80</v>
      </c>
      <c r="BK43" s="29">
        <f t="shared" si="109"/>
        <v>65</v>
      </c>
      <c r="BL43" s="29">
        <f t="shared" si="110"/>
        <v>25</v>
      </c>
      <c r="BM43" s="29">
        <f t="shared" si="111"/>
        <v>50</v>
      </c>
      <c r="BN43" s="29">
        <f t="shared" si="112"/>
        <v>40</v>
      </c>
      <c r="BO43" s="29">
        <f t="shared" si="113"/>
        <v>45</v>
      </c>
      <c r="BP43" s="29">
        <f t="shared" si="114"/>
        <v>85</v>
      </c>
      <c r="BQ43" s="29"/>
      <c r="BR43" s="29"/>
      <c r="BS43" s="29"/>
      <c r="BT43" s="795"/>
      <c r="BU43" s="787"/>
      <c r="BV43" s="787"/>
      <c r="BW43" s="787"/>
      <c r="BX43" s="787">
        <f t="shared" si="29"/>
        <v>0</v>
      </c>
      <c r="BY43" s="787">
        <f t="shared" si="16"/>
        <v>0</v>
      </c>
      <c r="BZ43" s="787">
        <f t="shared" si="17"/>
        <v>0</v>
      </c>
      <c r="CA43" s="787">
        <f t="shared" si="18"/>
        <v>0</v>
      </c>
      <c r="CB43" s="37"/>
      <c r="CC43" s="52" t="s">
        <v>19</v>
      </c>
      <c r="CD43" s="29">
        <f t="shared" si="67"/>
        <v>30</v>
      </c>
      <c r="CE43" s="29">
        <f t="shared" si="67"/>
        <v>45</v>
      </c>
      <c r="CF43" s="29">
        <f t="shared" si="67"/>
        <v>100</v>
      </c>
      <c r="CG43" s="29">
        <f t="shared" si="67"/>
        <v>90</v>
      </c>
      <c r="CH43" s="29">
        <f t="shared" si="67"/>
        <v>95</v>
      </c>
      <c r="CI43" s="29">
        <f t="shared" si="67"/>
        <v>130</v>
      </c>
      <c r="CJ43" s="29">
        <f t="shared" si="67"/>
        <v>106.59021673659252</v>
      </c>
      <c r="CK43" s="29">
        <f t="shared" si="67"/>
        <v>139.35701067843536</v>
      </c>
      <c r="CL43" s="29">
        <f t="shared" si="67"/>
        <v>-35.622139598014428</v>
      </c>
      <c r="CM43" s="29">
        <f t="shared" si="67"/>
        <v>82.320283440226035</v>
      </c>
      <c r="CN43" s="29">
        <f t="shared" si="67"/>
        <v>-14.019933804545076</v>
      </c>
      <c r="CO43" s="29"/>
      <c r="CP43" s="217"/>
      <c r="CQ43" s="217"/>
      <c r="CR43" s="199"/>
      <c r="CS43" s="447"/>
      <c r="CT43" s="447"/>
      <c r="CU43" s="447"/>
      <c r="CV43" s="447"/>
      <c r="CW43" s="447"/>
      <c r="CX43" s="447"/>
      <c r="CY43" s="447"/>
      <c r="CZ43" s="447"/>
      <c r="DA43" s="447"/>
      <c r="DB43" s="447"/>
      <c r="DC43" s="447"/>
      <c r="DD43" s="447"/>
      <c r="DE43" s="447"/>
      <c r="DF43" s="447"/>
      <c r="DG43" s="447"/>
      <c r="DH43" s="447"/>
      <c r="DI43" s="447"/>
      <c r="DJ43" s="447"/>
      <c r="DK43" s="447"/>
      <c r="DL43" s="447"/>
      <c r="DM43" s="447"/>
      <c r="DN43" s="447"/>
      <c r="DO43" s="447"/>
      <c r="DP43" s="447"/>
      <c r="DQ43" s="447"/>
      <c r="DR43" s="447"/>
      <c r="DS43" s="447"/>
      <c r="DT43" s="447"/>
      <c r="DU43" s="447"/>
      <c r="DV43" s="447"/>
      <c r="DW43" s="447"/>
      <c r="DX43" s="447"/>
      <c r="DY43" s="447"/>
      <c r="DZ43" s="447"/>
      <c r="EA43" s="447"/>
      <c r="EB43" s="447"/>
      <c r="EC43" s="447"/>
      <c r="ED43" s="447"/>
      <c r="EE43" s="447"/>
      <c r="EF43" s="447"/>
      <c r="EG43" s="447"/>
      <c r="EH43" s="447"/>
      <c r="EI43" s="447"/>
      <c r="EJ43" s="447"/>
      <c r="EK43" s="447"/>
      <c r="EL43" s="447"/>
      <c r="EM43" s="447"/>
      <c r="EN43" s="447"/>
      <c r="EO43" s="447"/>
      <c r="EP43" s="447"/>
      <c r="EQ43" s="447"/>
      <c r="ER43" s="447"/>
      <c r="ES43" s="447"/>
      <c r="ET43" s="447"/>
      <c r="EU43" s="447"/>
      <c r="EV43" s="447"/>
      <c r="EW43" s="447"/>
      <c r="EX43" s="447"/>
      <c r="EY43" s="447"/>
      <c r="EZ43" s="447"/>
      <c r="FA43" s="447"/>
      <c r="FB43" s="447"/>
    </row>
    <row r="44" spans="2:158" x14ac:dyDescent="0.3">
      <c r="B44" s="239" t="s">
        <v>58</v>
      </c>
      <c r="C44" s="798">
        <v>220</v>
      </c>
      <c r="D44" s="798">
        <v>225</v>
      </c>
      <c r="E44" s="798">
        <v>240</v>
      </c>
      <c r="F44" s="798">
        <v>235</v>
      </c>
      <c r="G44" s="798">
        <v>235</v>
      </c>
      <c r="H44" s="798">
        <v>235</v>
      </c>
      <c r="I44" s="798">
        <v>277.1999040141219</v>
      </c>
      <c r="J44" s="798">
        <v>255.60750526785944</v>
      </c>
      <c r="K44" s="798">
        <v>266.62756885822398</v>
      </c>
      <c r="L44" s="798">
        <v>277.7277872454402</v>
      </c>
      <c r="M44" s="798">
        <v>292.01237578605247</v>
      </c>
      <c r="N44" s="798">
        <v>302.993743798222</v>
      </c>
      <c r="O44" s="243">
        <f t="shared" si="10"/>
        <v>5.1433775072669885E-2</v>
      </c>
      <c r="P44" s="243">
        <f t="shared" si="10"/>
        <v>3.7605830857714073E-2</v>
      </c>
      <c r="Q44" s="544"/>
      <c r="R44" s="799">
        <v>45</v>
      </c>
      <c r="S44" s="799">
        <v>65</v>
      </c>
      <c r="T44" s="799">
        <v>50</v>
      </c>
      <c r="U44" s="799">
        <v>65</v>
      </c>
      <c r="V44" s="799">
        <v>45</v>
      </c>
      <c r="W44" s="799">
        <v>65</v>
      </c>
      <c r="X44" s="799">
        <v>50</v>
      </c>
      <c r="Y44" s="799">
        <v>70</v>
      </c>
      <c r="Z44" s="799">
        <v>45</v>
      </c>
      <c r="AA44" s="799">
        <v>75</v>
      </c>
      <c r="AB44" s="799">
        <v>55</v>
      </c>
      <c r="AC44" s="799">
        <v>70</v>
      </c>
      <c r="AD44" s="799">
        <v>45</v>
      </c>
      <c r="AE44" s="799">
        <v>70</v>
      </c>
      <c r="AF44" s="799">
        <v>55</v>
      </c>
      <c r="AG44" s="799">
        <v>70</v>
      </c>
      <c r="AH44" s="799">
        <v>45</v>
      </c>
      <c r="AI44" s="799">
        <v>70</v>
      </c>
      <c r="AJ44" s="799">
        <v>69.299976003530475</v>
      </c>
      <c r="AK44" s="799">
        <v>69.299976003530475</v>
      </c>
      <c r="AL44" s="799">
        <v>69.299976003530475</v>
      </c>
      <c r="AM44" s="799">
        <v>69.299976003530475</v>
      </c>
      <c r="AN44" s="799">
        <v>63.901876316964859</v>
      </c>
      <c r="AO44" s="799">
        <v>63.901876316964859</v>
      </c>
      <c r="AP44" s="799">
        <v>63.901876316964859</v>
      </c>
      <c r="AQ44" s="799">
        <v>63.901876316964859</v>
      </c>
      <c r="AR44" s="799">
        <v>65.345988729675184</v>
      </c>
      <c r="AS44" s="799">
        <v>66.095998522568706</v>
      </c>
      <c r="AT44" s="799">
        <v>68.504717006036572</v>
      </c>
      <c r="AU44" s="799">
        <v>66.680864599943504</v>
      </c>
      <c r="AV44" s="799">
        <v>71.299239248066286</v>
      </c>
      <c r="AW44" s="799">
        <v>68.167417789580753</v>
      </c>
      <c r="AX44" s="799">
        <v>69.130565103896586</v>
      </c>
      <c r="AY44" s="799">
        <v>69.130565103896586</v>
      </c>
      <c r="AZ44" s="799">
        <v>76.245073229815233</v>
      </c>
      <c r="BA44" s="799">
        <v>72.255111179001034</v>
      </c>
      <c r="BB44" s="799">
        <v>71.238620124776844</v>
      </c>
      <c r="BC44" s="799">
        <v>72.273571252459419</v>
      </c>
      <c r="BD44" s="799">
        <v>72.028251806964562</v>
      </c>
      <c r="BE44" s="799">
        <v>76.98849733041915</v>
      </c>
      <c r="BF44" s="284"/>
      <c r="BG44" s="799">
        <v>110</v>
      </c>
      <c r="BH44" s="799">
        <v>110</v>
      </c>
      <c r="BI44" s="799">
        <v>115</v>
      </c>
      <c r="BJ44" s="799">
        <v>110</v>
      </c>
      <c r="BK44" s="799">
        <v>120</v>
      </c>
      <c r="BL44" s="799">
        <v>120</v>
      </c>
      <c r="BM44" s="799">
        <v>125</v>
      </c>
      <c r="BN44" s="799">
        <v>115</v>
      </c>
      <c r="BO44" s="799">
        <v>125</v>
      </c>
      <c r="BP44" s="799">
        <v>115</v>
      </c>
      <c r="BQ44" s="799">
        <f t="shared" ref="BQ44:BQ58" si="115">AJ44+AK44</f>
        <v>138.59995200706095</v>
      </c>
      <c r="BR44" s="799">
        <f t="shared" ref="BR44:BR58" si="116">AL44+AM44</f>
        <v>138.59995200706095</v>
      </c>
      <c r="BS44" s="799">
        <f t="shared" ref="BS44:BS46" si="117">AN44+AO44</f>
        <v>127.80375263392972</v>
      </c>
      <c r="BT44" s="800">
        <f t="shared" si="30"/>
        <v>127.80375263392972</v>
      </c>
      <c r="BU44" s="801">
        <f t="shared" ref="BU44:BU59" si="118">AR44+AS44</f>
        <v>131.44198725224391</v>
      </c>
      <c r="BV44" s="801">
        <f t="shared" ref="BV44:BV62" si="119">AT44+AU44</f>
        <v>135.18558160598008</v>
      </c>
      <c r="BW44" s="801">
        <f t="shared" ref="BW44:BW62" si="120">AV44+AW44</f>
        <v>139.46665703764705</v>
      </c>
      <c r="BX44" s="801">
        <f t="shared" si="29"/>
        <v>138.26113020779317</v>
      </c>
      <c r="BY44" s="801">
        <f t="shared" si="16"/>
        <v>148.50018440881627</v>
      </c>
      <c r="BZ44" s="801">
        <f t="shared" si="17"/>
        <v>143.26687193174141</v>
      </c>
      <c r="CA44" s="801">
        <f t="shared" si="18"/>
        <v>149.01674913738373</v>
      </c>
      <c r="CB44" s="31"/>
      <c r="CC44" s="888" t="s">
        <v>58</v>
      </c>
      <c r="CD44" s="799">
        <f t="shared" si="67"/>
        <v>220</v>
      </c>
      <c r="CE44" s="799">
        <f t="shared" si="67"/>
        <v>225</v>
      </c>
      <c r="CF44" s="799">
        <f t="shared" si="67"/>
        <v>240</v>
      </c>
      <c r="CG44" s="799">
        <f t="shared" si="67"/>
        <v>235</v>
      </c>
      <c r="CH44" s="799">
        <f t="shared" si="67"/>
        <v>235</v>
      </c>
      <c r="CI44" s="799">
        <f t="shared" si="67"/>
        <v>235</v>
      </c>
      <c r="CJ44" s="799">
        <f t="shared" si="67"/>
        <v>277.1999040141219</v>
      </c>
      <c r="CK44" s="799">
        <f t="shared" si="67"/>
        <v>255.60750526785944</v>
      </c>
      <c r="CL44" s="799">
        <f t="shared" si="67"/>
        <v>266.62756885822398</v>
      </c>
      <c r="CM44" s="799">
        <f t="shared" si="67"/>
        <v>277.7277872454402</v>
      </c>
      <c r="CN44" s="799">
        <f t="shared" si="67"/>
        <v>292.01237578605247</v>
      </c>
      <c r="CO44" s="799">
        <f>N44</f>
        <v>302.993743798222</v>
      </c>
      <c r="CP44" s="243">
        <f t="shared" si="37"/>
        <v>5.1433775072669885E-2</v>
      </c>
      <c r="CQ44" s="243">
        <f>P44</f>
        <v>3.7605830857714073E-2</v>
      </c>
      <c r="CR44" s="544"/>
      <c r="CS44" s="451">
        <f t="shared" ref="CS44:DH47" si="121">R44</f>
        <v>45</v>
      </c>
      <c r="CT44" s="451">
        <f t="shared" si="121"/>
        <v>65</v>
      </c>
      <c r="CU44" s="451">
        <f t="shared" si="121"/>
        <v>50</v>
      </c>
      <c r="CV44" s="451">
        <f t="shared" si="121"/>
        <v>65</v>
      </c>
      <c r="CW44" s="451">
        <f t="shared" si="121"/>
        <v>45</v>
      </c>
      <c r="CX44" s="451">
        <f t="shared" si="121"/>
        <v>65</v>
      </c>
      <c r="CY44" s="451">
        <f t="shared" si="121"/>
        <v>50</v>
      </c>
      <c r="CZ44" s="451">
        <f t="shared" si="121"/>
        <v>70</v>
      </c>
      <c r="DA44" s="451">
        <f t="shared" si="121"/>
        <v>45</v>
      </c>
      <c r="DB44" s="451">
        <f t="shared" si="121"/>
        <v>75</v>
      </c>
      <c r="DC44" s="451">
        <f t="shared" si="121"/>
        <v>55</v>
      </c>
      <c r="DD44" s="451">
        <f t="shared" si="121"/>
        <v>70</v>
      </c>
      <c r="DE44" s="451">
        <f t="shared" si="121"/>
        <v>45</v>
      </c>
      <c r="DF44" s="451">
        <f t="shared" si="121"/>
        <v>70</v>
      </c>
      <c r="DG44" s="451">
        <f t="shared" si="121"/>
        <v>55</v>
      </c>
      <c r="DH44" s="451">
        <f t="shared" si="121"/>
        <v>70</v>
      </c>
      <c r="DI44" s="451">
        <f t="shared" ref="DI44:DX47" si="122">AH44</f>
        <v>45</v>
      </c>
      <c r="DJ44" s="451">
        <f t="shared" si="122"/>
        <v>70</v>
      </c>
      <c r="DK44" s="451">
        <f t="shared" si="122"/>
        <v>69.299976003530475</v>
      </c>
      <c r="DL44" s="451">
        <f t="shared" si="122"/>
        <v>69.299976003530475</v>
      </c>
      <c r="DM44" s="451">
        <f t="shared" si="122"/>
        <v>69.299976003530475</v>
      </c>
      <c r="DN44" s="451">
        <f t="shared" si="122"/>
        <v>69.299976003530475</v>
      </c>
      <c r="DO44" s="451">
        <f t="shared" si="122"/>
        <v>63.901876316964859</v>
      </c>
      <c r="DP44" s="451">
        <f t="shared" si="122"/>
        <v>63.901876316964859</v>
      </c>
      <c r="DQ44" s="451">
        <f t="shared" si="122"/>
        <v>63.901876316964859</v>
      </c>
      <c r="DR44" s="451">
        <f t="shared" si="122"/>
        <v>63.901876316964859</v>
      </c>
      <c r="DS44" s="451">
        <f t="shared" si="122"/>
        <v>65.345988729675184</v>
      </c>
      <c r="DT44" s="451">
        <f t="shared" si="122"/>
        <v>66.095998522568706</v>
      </c>
      <c r="DU44" s="451">
        <f t="shared" si="122"/>
        <v>68.504717006036572</v>
      </c>
      <c r="DV44" s="451">
        <f t="shared" si="122"/>
        <v>66.680864599943504</v>
      </c>
      <c r="DW44" s="451">
        <f t="shared" si="122"/>
        <v>71.299239248066286</v>
      </c>
      <c r="DX44" s="451">
        <f t="shared" si="122"/>
        <v>68.167417789580753</v>
      </c>
      <c r="DY44" s="451">
        <f t="shared" ref="DW44:EF47" si="123">AX44</f>
        <v>69.130565103896586</v>
      </c>
      <c r="DZ44" s="451">
        <f t="shared" si="123"/>
        <v>69.130565103896586</v>
      </c>
      <c r="EA44" s="451">
        <f t="shared" si="123"/>
        <v>76.245073229815233</v>
      </c>
      <c r="EB44" s="451">
        <f t="shared" si="123"/>
        <v>72.255111179001034</v>
      </c>
      <c r="EC44" s="451">
        <f t="shared" si="123"/>
        <v>71.238620124776844</v>
      </c>
      <c r="ED44" s="451">
        <f t="shared" si="123"/>
        <v>72.273571252459419</v>
      </c>
      <c r="EE44" s="451">
        <f t="shared" si="123"/>
        <v>72.028251806964562</v>
      </c>
      <c r="EF44" s="451">
        <f t="shared" si="123"/>
        <v>76.98849733041915</v>
      </c>
      <c r="EG44" s="451"/>
      <c r="EH44" s="451">
        <f t="shared" ref="EH44:EW47" si="124">BG44</f>
        <v>110</v>
      </c>
      <c r="EI44" s="451">
        <f t="shared" si="124"/>
        <v>110</v>
      </c>
      <c r="EJ44" s="451">
        <f t="shared" si="124"/>
        <v>115</v>
      </c>
      <c r="EK44" s="451">
        <f t="shared" si="124"/>
        <v>110</v>
      </c>
      <c r="EL44" s="451">
        <f t="shared" si="124"/>
        <v>120</v>
      </c>
      <c r="EM44" s="451">
        <f t="shared" si="124"/>
        <v>120</v>
      </c>
      <c r="EN44" s="451">
        <f t="shared" si="124"/>
        <v>125</v>
      </c>
      <c r="EO44" s="451">
        <f t="shared" si="124"/>
        <v>115</v>
      </c>
      <c r="EP44" s="451">
        <f t="shared" si="124"/>
        <v>125</v>
      </c>
      <c r="EQ44" s="451">
        <f t="shared" si="124"/>
        <v>115</v>
      </c>
      <c r="ER44" s="451">
        <f t="shared" si="124"/>
        <v>138.59995200706095</v>
      </c>
      <c r="ES44" s="451">
        <f t="shared" si="124"/>
        <v>138.59995200706095</v>
      </c>
      <c r="ET44" s="451">
        <f t="shared" si="124"/>
        <v>127.80375263392972</v>
      </c>
      <c r="EU44" s="451">
        <f t="shared" si="124"/>
        <v>127.80375263392972</v>
      </c>
      <c r="EV44" s="451">
        <f t="shared" si="124"/>
        <v>131.44198725224391</v>
      </c>
      <c r="EW44" s="451">
        <f t="shared" si="124"/>
        <v>135.18558160598008</v>
      </c>
      <c r="EX44" s="451">
        <f t="shared" ref="EX44:FB47" si="125">BW44</f>
        <v>139.46665703764705</v>
      </c>
      <c r="EY44" s="451">
        <f t="shared" si="125"/>
        <v>138.26113020779317</v>
      </c>
      <c r="EZ44" s="451">
        <f t="shared" si="125"/>
        <v>148.50018440881627</v>
      </c>
      <c r="FA44" s="451">
        <f t="shared" si="125"/>
        <v>143.26687193174141</v>
      </c>
      <c r="FB44" s="451">
        <f t="shared" si="125"/>
        <v>149.01674913738373</v>
      </c>
    </row>
    <row r="45" spans="2:158" x14ac:dyDescent="0.3">
      <c r="B45" s="244" t="s">
        <v>31</v>
      </c>
      <c r="C45" s="803">
        <v>435</v>
      </c>
      <c r="D45" s="803">
        <v>455</v>
      </c>
      <c r="E45" s="803">
        <v>445</v>
      </c>
      <c r="F45" s="803">
        <v>490</v>
      </c>
      <c r="G45" s="803">
        <v>505</v>
      </c>
      <c r="H45" s="803">
        <v>525</v>
      </c>
      <c r="I45" s="803">
        <v>555.66389277950577</v>
      </c>
      <c r="J45" s="803">
        <v>473.46119413788199</v>
      </c>
      <c r="K45" s="803">
        <v>527.76246419900872</v>
      </c>
      <c r="L45" s="803">
        <v>548.26017474928585</v>
      </c>
      <c r="M45" s="803">
        <v>570.55465352238093</v>
      </c>
      <c r="N45" s="803">
        <v>582.31382386762607</v>
      </c>
      <c r="O45" s="248">
        <f t="shared" si="10"/>
        <v>4.0664049296103233E-2</v>
      </c>
      <c r="P45" s="248">
        <f t="shared" si="10"/>
        <v>2.0610068242627788E-2</v>
      </c>
      <c r="Q45" s="544"/>
      <c r="R45" s="804">
        <v>105</v>
      </c>
      <c r="S45" s="804">
        <v>115</v>
      </c>
      <c r="T45" s="804">
        <v>110</v>
      </c>
      <c r="U45" s="804">
        <v>110</v>
      </c>
      <c r="V45" s="804">
        <v>105</v>
      </c>
      <c r="W45" s="804">
        <v>115</v>
      </c>
      <c r="X45" s="804">
        <v>115</v>
      </c>
      <c r="Y45" s="804">
        <v>120</v>
      </c>
      <c r="Z45" s="804">
        <v>120</v>
      </c>
      <c r="AA45" s="804">
        <v>130</v>
      </c>
      <c r="AB45" s="804">
        <v>125</v>
      </c>
      <c r="AC45" s="804">
        <v>125</v>
      </c>
      <c r="AD45" s="804">
        <v>125</v>
      </c>
      <c r="AE45" s="804">
        <v>125</v>
      </c>
      <c r="AF45" s="804">
        <v>130</v>
      </c>
      <c r="AG45" s="804">
        <v>130</v>
      </c>
      <c r="AH45" s="804">
        <v>130</v>
      </c>
      <c r="AI45" s="804">
        <v>135</v>
      </c>
      <c r="AJ45" s="804">
        <v>139.2163602404604</v>
      </c>
      <c r="AK45" s="804">
        <v>139.08285488686752</v>
      </c>
      <c r="AL45" s="804">
        <v>138.01481205812465</v>
      </c>
      <c r="AM45" s="804">
        <v>139.3498655940532</v>
      </c>
      <c r="AN45" s="804">
        <v>110.94372900772237</v>
      </c>
      <c r="AO45" s="804">
        <v>96.947872842940853</v>
      </c>
      <c r="AP45" s="804">
        <v>129.52794010511718</v>
      </c>
      <c r="AQ45" s="804">
        <v>136.04165218210159</v>
      </c>
      <c r="AR45" s="804">
        <v>136.65758712899321</v>
      </c>
      <c r="AS45" s="804">
        <v>125.46024736618071</v>
      </c>
      <c r="AT45" s="804">
        <v>125.274756081221</v>
      </c>
      <c r="AU45" s="804">
        <v>140.36987362261382</v>
      </c>
      <c r="AV45" s="804">
        <v>138.72838741305819</v>
      </c>
      <c r="AW45" s="804">
        <v>143.10368684897847</v>
      </c>
      <c r="AX45" s="804">
        <v>134.74215306543977</v>
      </c>
      <c r="AY45" s="804">
        <v>131.68594742180937</v>
      </c>
      <c r="AZ45" s="804">
        <v>137.25791075619142</v>
      </c>
      <c r="BA45" s="804">
        <v>144.74591075619142</v>
      </c>
      <c r="BB45" s="804">
        <v>138.85688675619139</v>
      </c>
      <c r="BC45" s="804">
        <v>149.69417761288759</v>
      </c>
      <c r="BD45" s="804">
        <v>141.75899213674981</v>
      </c>
      <c r="BE45" s="804">
        <v>147.87894245021403</v>
      </c>
      <c r="BF45" s="284"/>
      <c r="BG45" s="804">
        <f t="shared" ref="BG45:BG47" si="126">D45-BH45</f>
        <v>235</v>
      </c>
      <c r="BH45" s="804">
        <f t="shared" ref="BH45:BH47" si="127">SUM(R45:S45)</f>
        <v>220</v>
      </c>
      <c r="BI45" s="804">
        <f t="shared" ref="BI45:BI47" si="128">SUM(T45:U45)</f>
        <v>220</v>
      </c>
      <c r="BJ45" s="804">
        <f t="shared" ref="BJ45:BJ47" si="129">SUM(V45:W45)</f>
        <v>220</v>
      </c>
      <c r="BK45" s="804">
        <f t="shared" ref="BK45:BK47" si="130">SUM(X45:Y45)</f>
        <v>235</v>
      </c>
      <c r="BL45" s="804">
        <f t="shared" ref="BL45:BL47" si="131">SUM(Z45:AA45)</f>
        <v>250</v>
      </c>
      <c r="BM45" s="804">
        <f t="shared" ref="BM45:BM47" si="132">SUM(AB45:AC45)</f>
        <v>250</v>
      </c>
      <c r="BN45" s="804">
        <f t="shared" ref="BN45:BN47" si="133">SUM(AD45:AE45)</f>
        <v>250</v>
      </c>
      <c r="BO45" s="804">
        <f t="shared" ref="BO45:BO47" si="134">SUM(AF45:AG45)</f>
        <v>260</v>
      </c>
      <c r="BP45" s="804">
        <f t="shared" ref="BP45:BP47" si="135">SUM(AH45:AI45)</f>
        <v>265</v>
      </c>
      <c r="BQ45" s="804">
        <f t="shared" si="115"/>
        <v>278.2992151273279</v>
      </c>
      <c r="BR45" s="804">
        <f t="shared" si="116"/>
        <v>277.36467765217787</v>
      </c>
      <c r="BS45" s="804">
        <f t="shared" si="117"/>
        <v>207.89160185066322</v>
      </c>
      <c r="BT45" s="800">
        <f t="shared" si="30"/>
        <v>265.56959228721877</v>
      </c>
      <c r="BU45" s="801">
        <f t="shared" si="118"/>
        <v>262.11783449517395</v>
      </c>
      <c r="BV45" s="801">
        <f t="shared" si="119"/>
        <v>265.64462970383482</v>
      </c>
      <c r="BW45" s="801">
        <f t="shared" si="120"/>
        <v>281.83207426203666</v>
      </c>
      <c r="BX45" s="801">
        <f t="shared" si="29"/>
        <v>266.42810048724914</v>
      </c>
      <c r="BY45" s="801">
        <f t="shared" si="16"/>
        <v>282.00382151238284</v>
      </c>
      <c r="BZ45" s="801">
        <f t="shared" si="17"/>
        <v>280.61587889294117</v>
      </c>
      <c r="CA45" s="801">
        <f t="shared" si="18"/>
        <v>289.63793458696387</v>
      </c>
      <c r="CB45" s="31"/>
      <c r="CC45" s="889" t="s">
        <v>31</v>
      </c>
      <c r="CD45" s="804">
        <f t="shared" si="67"/>
        <v>435</v>
      </c>
      <c r="CE45" s="804">
        <f t="shared" si="67"/>
        <v>455</v>
      </c>
      <c r="CF45" s="804">
        <f t="shared" ref="CF45:CQ53" si="136">E45</f>
        <v>445</v>
      </c>
      <c r="CG45" s="804">
        <f t="shared" si="136"/>
        <v>490</v>
      </c>
      <c r="CH45" s="804">
        <f t="shared" si="136"/>
        <v>505</v>
      </c>
      <c r="CI45" s="804">
        <f t="shared" si="136"/>
        <v>525</v>
      </c>
      <c r="CJ45" s="804">
        <f t="shared" si="136"/>
        <v>555.66389277950577</v>
      </c>
      <c r="CK45" s="804">
        <f t="shared" si="136"/>
        <v>473.46119413788199</v>
      </c>
      <c r="CL45" s="804">
        <f t="shared" si="136"/>
        <v>527.76246419900872</v>
      </c>
      <c r="CM45" s="804">
        <f t="shared" si="136"/>
        <v>548.26017474928585</v>
      </c>
      <c r="CN45" s="804">
        <f t="shared" si="136"/>
        <v>570.55465352238093</v>
      </c>
      <c r="CO45" s="804">
        <f>N45</f>
        <v>582.31382386762607</v>
      </c>
      <c r="CP45" s="248">
        <f t="shared" si="37"/>
        <v>4.0664049296103233E-2</v>
      </c>
      <c r="CQ45" s="248">
        <f>P45</f>
        <v>2.0610068242627788E-2</v>
      </c>
      <c r="CR45" s="37"/>
      <c r="CS45" s="452">
        <f t="shared" si="121"/>
        <v>105</v>
      </c>
      <c r="CT45" s="452">
        <f t="shared" si="121"/>
        <v>115</v>
      </c>
      <c r="CU45" s="452">
        <f t="shared" si="121"/>
        <v>110</v>
      </c>
      <c r="CV45" s="452">
        <f t="shared" si="121"/>
        <v>110</v>
      </c>
      <c r="CW45" s="452">
        <f t="shared" si="121"/>
        <v>105</v>
      </c>
      <c r="CX45" s="452">
        <f t="shared" si="121"/>
        <v>115</v>
      </c>
      <c r="CY45" s="452">
        <f t="shared" si="121"/>
        <v>115</v>
      </c>
      <c r="CZ45" s="452">
        <f t="shared" si="121"/>
        <v>120</v>
      </c>
      <c r="DA45" s="452">
        <f t="shared" si="121"/>
        <v>120</v>
      </c>
      <c r="DB45" s="452">
        <f t="shared" si="121"/>
        <v>130</v>
      </c>
      <c r="DC45" s="452">
        <f t="shared" si="121"/>
        <v>125</v>
      </c>
      <c r="DD45" s="452">
        <f t="shared" si="121"/>
        <v>125</v>
      </c>
      <c r="DE45" s="452">
        <f t="shared" si="121"/>
        <v>125</v>
      </c>
      <c r="DF45" s="452">
        <f t="shared" si="121"/>
        <v>125</v>
      </c>
      <c r="DG45" s="452">
        <f t="shared" si="121"/>
        <v>130</v>
      </c>
      <c r="DH45" s="452">
        <f t="shared" si="121"/>
        <v>130</v>
      </c>
      <c r="DI45" s="452">
        <f t="shared" si="122"/>
        <v>130</v>
      </c>
      <c r="DJ45" s="452">
        <f t="shared" si="122"/>
        <v>135</v>
      </c>
      <c r="DK45" s="452">
        <f t="shared" si="122"/>
        <v>139.2163602404604</v>
      </c>
      <c r="DL45" s="452">
        <f t="shared" si="122"/>
        <v>139.08285488686752</v>
      </c>
      <c r="DM45" s="452">
        <f t="shared" si="122"/>
        <v>138.01481205812465</v>
      </c>
      <c r="DN45" s="452">
        <f t="shared" si="122"/>
        <v>139.3498655940532</v>
      </c>
      <c r="DO45" s="452">
        <f t="shared" si="122"/>
        <v>110.94372900772237</v>
      </c>
      <c r="DP45" s="452">
        <f t="shared" si="122"/>
        <v>96.947872842940853</v>
      </c>
      <c r="DQ45" s="452">
        <f t="shared" si="122"/>
        <v>129.52794010511718</v>
      </c>
      <c r="DR45" s="452">
        <f t="shared" si="122"/>
        <v>136.04165218210159</v>
      </c>
      <c r="DS45" s="452">
        <f t="shared" si="122"/>
        <v>136.65758712899321</v>
      </c>
      <c r="DT45" s="452">
        <f t="shared" si="122"/>
        <v>125.46024736618071</v>
      </c>
      <c r="DU45" s="452">
        <f t="shared" si="122"/>
        <v>125.274756081221</v>
      </c>
      <c r="DV45" s="452">
        <f t="shared" si="122"/>
        <v>140.36987362261382</v>
      </c>
      <c r="DW45" s="452">
        <f t="shared" si="123"/>
        <v>138.72838741305819</v>
      </c>
      <c r="DX45" s="452">
        <f t="shared" si="123"/>
        <v>143.10368684897847</v>
      </c>
      <c r="DY45" s="452">
        <f t="shared" si="123"/>
        <v>134.74215306543977</v>
      </c>
      <c r="DZ45" s="452">
        <f t="shared" si="123"/>
        <v>131.68594742180937</v>
      </c>
      <c r="EA45" s="452">
        <f t="shared" si="123"/>
        <v>137.25791075619142</v>
      </c>
      <c r="EB45" s="452">
        <f t="shared" si="123"/>
        <v>144.74591075619142</v>
      </c>
      <c r="EC45" s="452">
        <f t="shared" si="123"/>
        <v>138.85688675619139</v>
      </c>
      <c r="ED45" s="452">
        <f t="shared" si="123"/>
        <v>149.69417761288759</v>
      </c>
      <c r="EE45" s="452">
        <f t="shared" si="123"/>
        <v>141.75899213674981</v>
      </c>
      <c r="EF45" s="452">
        <f t="shared" si="123"/>
        <v>147.87894245021403</v>
      </c>
      <c r="EG45" s="452"/>
      <c r="EH45" s="452">
        <f t="shared" si="124"/>
        <v>235</v>
      </c>
      <c r="EI45" s="452">
        <f t="shared" si="124"/>
        <v>220</v>
      </c>
      <c r="EJ45" s="452">
        <f t="shared" si="124"/>
        <v>220</v>
      </c>
      <c r="EK45" s="452">
        <f t="shared" si="124"/>
        <v>220</v>
      </c>
      <c r="EL45" s="452">
        <f t="shared" si="124"/>
        <v>235</v>
      </c>
      <c r="EM45" s="452">
        <f t="shared" si="124"/>
        <v>250</v>
      </c>
      <c r="EN45" s="452">
        <f t="shared" si="124"/>
        <v>250</v>
      </c>
      <c r="EO45" s="452">
        <f t="shared" si="124"/>
        <v>250</v>
      </c>
      <c r="EP45" s="452">
        <f t="shared" si="124"/>
        <v>260</v>
      </c>
      <c r="EQ45" s="452">
        <f t="shared" si="124"/>
        <v>265</v>
      </c>
      <c r="ER45" s="452">
        <f t="shared" si="124"/>
        <v>278.2992151273279</v>
      </c>
      <c r="ES45" s="452">
        <f t="shared" si="124"/>
        <v>277.36467765217787</v>
      </c>
      <c r="ET45" s="452">
        <f t="shared" si="124"/>
        <v>207.89160185066322</v>
      </c>
      <c r="EU45" s="452">
        <f t="shared" si="124"/>
        <v>265.56959228721877</v>
      </c>
      <c r="EV45" s="452">
        <f t="shared" si="124"/>
        <v>262.11783449517395</v>
      </c>
      <c r="EW45" s="452">
        <f t="shared" si="124"/>
        <v>265.64462970383482</v>
      </c>
      <c r="EX45" s="452">
        <f t="shared" si="125"/>
        <v>281.83207426203666</v>
      </c>
      <c r="EY45" s="452">
        <f t="shared" si="125"/>
        <v>266.42810048724914</v>
      </c>
      <c r="EZ45" s="452">
        <f t="shared" si="125"/>
        <v>282.00382151238284</v>
      </c>
      <c r="FA45" s="452">
        <f t="shared" si="125"/>
        <v>280.61587889294117</v>
      </c>
      <c r="FB45" s="452">
        <f t="shared" si="125"/>
        <v>289.63793458696387</v>
      </c>
    </row>
    <row r="46" spans="2:158" x14ac:dyDescent="0.3">
      <c r="B46" s="20" t="s">
        <v>233</v>
      </c>
      <c r="C46" s="489" t="s">
        <v>101</v>
      </c>
      <c r="D46" s="489" t="s">
        <v>101</v>
      </c>
      <c r="E46" s="489" t="s">
        <v>101</v>
      </c>
      <c r="F46" s="489" t="s">
        <v>101</v>
      </c>
      <c r="G46" s="489" t="s">
        <v>101</v>
      </c>
      <c r="H46" s="489" t="s">
        <v>101</v>
      </c>
      <c r="I46" s="803">
        <v>29.446255744976426</v>
      </c>
      <c r="J46" s="803">
        <v>27.52083494681926</v>
      </c>
      <c r="K46" s="803">
        <v>17.11081425540527</v>
      </c>
      <c r="L46" s="803">
        <v>12.272642065034386</v>
      </c>
      <c r="M46" s="803">
        <v>28.580075496726352</v>
      </c>
      <c r="N46" s="803">
        <v>63.794579570045926</v>
      </c>
      <c r="O46" s="210">
        <f t="shared" si="10"/>
        <v>1.3287630605762537</v>
      </c>
      <c r="P46" s="210">
        <f t="shared" si="10"/>
        <v>1.2321347463673828</v>
      </c>
      <c r="Q46" s="544"/>
      <c r="R46" s="804"/>
      <c r="S46" s="31"/>
      <c r="T46" s="31"/>
      <c r="U46" s="31"/>
      <c r="V46" s="31"/>
      <c r="W46" s="31"/>
      <c r="X46" s="31"/>
      <c r="Y46" s="31"/>
      <c r="Z46" s="31"/>
      <c r="AA46" s="31"/>
      <c r="AB46" s="31"/>
      <c r="AC46" s="31"/>
      <c r="AD46" s="31"/>
      <c r="AE46" s="31"/>
      <c r="AF46" s="31"/>
      <c r="AG46" s="31"/>
      <c r="AH46" s="31"/>
      <c r="AI46" s="31"/>
      <c r="AJ46" s="804">
        <v>7.3615639362441065</v>
      </c>
      <c r="AK46" s="804">
        <v>7.3615639362441065</v>
      </c>
      <c r="AL46" s="804">
        <v>7.3615639362441065</v>
      </c>
      <c r="AM46" s="804">
        <v>7.3615639362441065</v>
      </c>
      <c r="AN46" s="804">
        <v>6.880208736704815</v>
      </c>
      <c r="AO46" s="804">
        <v>6.880208736704815</v>
      </c>
      <c r="AP46" s="804">
        <v>6.880208736704815</v>
      </c>
      <c r="AQ46" s="804">
        <v>6.880208736704815</v>
      </c>
      <c r="AR46" s="804">
        <v>2.8888914363370439</v>
      </c>
      <c r="AS46" s="804">
        <v>4.0802753431409977</v>
      </c>
      <c r="AT46" s="804">
        <v>4.157433044395944</v>
      </c>
      <c r="AU46" s="804">
        <v>5.9842144315312851</v>
      </c>
      <c r="AV46" s="804">
        <v>3.0458435590980475</v>
      </c>
      <c r="AW46" s="804">
        <v>3.0254448703421466</v>
      </c>
      <c r="AX46" s="804">
        <v>3.0955362113937754</v>
      </c>
      <c r="AY46" s="804">
        <v>3.105926568167992</v>
      </c>
      <c r="AZ46" s="804">
        <v>4.1034045153644252</v>
      </c>
      <c r="BA46" s="804">
        <v>4.8452466163450554</v>
      </c>
      <c r="BB46" s="804">
        <v>7.4688355030173517</v>
      </c>
      <c r="BC46" s="804">
        <v>12.162588861999518</v>
      </c>
      <c r="BD46" s="804">
        <v>11.999673691562041</v>
      </c>
      <c r="BE46" s="804">
        <v>13.848438610424834</v>
      </c>
      <c r="BF46" s="284"/>
      <c r="BG46" s="804"/>
      <c r="BH46" s="804"/>
      <c r="BI46" s="804"/>
      <c r="BJ46" s="804"/>
      <c r="BK46" s="804"/>
      <c r="BL46" s="804"/>
      <c r="BM46" s="804"/>
      <c r="BN46" s="804"/>
      <c r="BO46" s="804"/>
      <c r="BP46" s="804"/>
      <c r="BQ46" s="804">
        <f t="shared" si="115"/>
        <v>14.723127872488213</v>
      </c>
      <c r="BR46" s="804">
        <f t="shared" si="116"/>
        <v>14.723127872488213</v>
      </c>
      <c r="BS46" s="804">
        <f t="shared" si="117"/>
        <v>13.76041747340963</v>
      </c>
      <c r="BT46" s="800">
        <f t="shared" si="30"/>
        <v>13.76041747340963</v>
      </c>
      <c r="BU46" s="801">
        <f t="shared" si="118"/>
        <v>6.9691667794780416</v>
      </c>
      <c r="BV46" s="801">
        <f t="shared" si="119"/>
        <v>10.141647475927229</v>
      </c>
      <c r="BW46" s="801">
        <f t="shared" si="120"/>
        <v>6.0712884294401945</v>
      </c>
      <c r="BX46" s="801">
        <f t="shared" si="29"/>
        <v>6.2014627795617674</v>
      </c>
      <c r="BY46" s="801">
        <f t="shared" si="16"/>
        <v>8.9486511317094806</v>
      </c>
      <c r="BZ46" s="801">
        <f t="shared" si="17"/>
        <v>19.468509194579394</v>
      </c>
      <c r="CA46" s="801">
        <f t="shared" si="18"/>
        <v>25.848112301986873</v>
      </c>
      <c r="CB46" s="31"/>
      <c r="CC46" s="887" t="str">
        <f>B46</f>
        <v>Hydrogen Stationary &amp; Other</v>
      </c>
      <c r="CD46" s="804" t="str">
        <f t="shared" ref="CD46:CE47" si="137">C46</f>
        <v>†</v>
      </c>
      <c r="CE46" s="804" t="str">
        <f t="shared" si="137"/>
        <v>†</v>
      </c>
      <c r="CF46" s="804" t="str">
        <f t="shared" si="136"/>
        <v>†</v>
      </c>
      <c r="CG46" s="804" t="str">
        <f t="shared" si="136"/>
        <v>†</v>
      </c>
      <c r="CH46" s="804" t="str">
        <f t="shared" si="136"/>
        <v>†</v>
      </c>
      <c r="CI46" s="804" t="str">
        <f t="shared" si="136"/>
        <v>†</v>
      </c>
      <c r="CJ46" s="804">
        <f t="shared" si="136"/>
        <v>29.446255744976426</v>
      </c>
      <c r="CK46" s="804">
        <f t="shared" si="136"/>
        <v>27.52083494681926</v>
      </c>
      <c r="CL46" s="804">
        <f t="shared" si="136"/>
        <v>17.11081425540527</v>
      </c>
      <c r="CM46" s="804">
        <f t="shared" si="136"/>
        <v>12.272642065034386</v>
      </c>
      <c r="CN46" s="804">
        <f t="shared" si="136"/>
        <v>28.580075496726352</v>
      </c>
      <c r="CO46" s="804">
        <f>N46</f>
        <v>63.794579570045926</v>
      </c>
      <c r="CP46" s="248">
        <f t="shared" si="37"/>
        <v>1.3287630605762537</v>
      </c>
      <c r="CQ46" s="248">
        <f>P46</f>
        <v>1.2321347463673828</v>
      </c>
      <c r="CR46" s="37"/>
      <c r="CS46" s="452">
        <f t="shared" si="121"/>
        <v>0</v>
      </c>
      <c r="CT46" s="452">
        <f t="shared" si="121"/>
        <v>0</v>
      </c>
      <c r="CU46" s="452">
        <f t="shared" si="121"/>
        <v>0</v>
      </c>
      <c r="CV46" s="452">
        <f t="shared" si="121"/>
        <v>0</v>
      </c>
      <c r="CW46" s="452">
        <f t="shared" si="121"/>
        <v>0</v>
      </c>
      <c r="CX46" s="452">
        <f t="shared" si="121"/>
        <v>0</v>
      </c>
      <c r="CY46" s="452">
        <f t="shared" si="121"/>
        <v>0</v>
      </c>
      <c r="CZ46" s="452">
        <f t="shared" si="121"/>
        <v>0</v>
      </c>
      <c r="DA46" s="452">
        <f t="shared" si="121"/>
        <v>0</v>
      </c>
      <c r="DB46" s="452">
        <f t="shared" si="121"/>
        <v>0</v>
      </c>
      <c r="DC46" s="452">
        <f t="shared" si="121"/>
        <v>0</v>
      </c>
      <c r="DD46" s="452">
        <f t="shared" si="121"/>
        <v>0</v>
      </c>
      <c r="DE46" s="452">
        <f t="shared" si="121"/>
        <v>0</v>
      </c>
      <c r="DF46" s="452">
        <f t="shared" si="121"/>
        <v>0</v>
      </c>
      <c r="DG46" s="452">
        <f t="shared" si="121"/>
        <v>0</v>
      </c>
      <c r="DH46" s="452">
        <f t="shared" si="121"/>
        <v>0</v>
      </c>
      <c r="DI46" s="452">
        <f t="shared" si="122"/>
        <v>0</v>
      </c>
      <c r="DJ46" s="452">
        <f t="shared" si="122"/>
        <v>0</v>
      </c>
      <c r="DK46" s="452">
        <f t="shared" si="122"/>
        <v>7.3615639362441065</v>
      </c>
      <c r="DL46" s="452">
        <f t="shared" si="122"/>
        <v>7.3615639362441065</v>
      </c>
      <c r="DM46" s="452">
        <f t="shared" si="122"/>
        <v>7.3615639362441065</v>
      </c>
      <c r="DN46" s="452">
        <f t="shared" si="122"/>
        <v>7.3615639362441065</v>
      </c>
      <c r="DO46" s="452">
        <f t="shared" si="122"/>
        <v>6.880208736704815</v>
      </c>
      <c r="DP46" s="452">
        <f t="shared" si="122"/>
        <v>6.880208736704815</v>
      </c>
      <c r="DQ46" s="452">
        <f t="shared" si="122"/>
        <v>6.880208736704815</v>
      </c>
      <c r="DR46" s="452">
        <f t="shared" si="122"/>
        <v>6.880208736704815</v>
      </c>
      <c r="DS46" s="452">
        <f t="shared" si="122"/>
        <v>2.8888914363370439</v>
      </c>
      <c r="DT46" s="452">
        <f t="shared" si="122"/>
        <v>4.0802753431409977</v>
      </c>
      <c r="DU46" s="452">
        <f t="shared" si="122"/>
        <v>4.157433044395944</v>
      </c>
      <c r="DV46" s="452">
        <f t="shared" si="122"/>
        <v>5.9842144315312851</v>
      </c>
      <c r="DW46" s="452">
        <f t="shared" si="123"/>
        <v>3.0458435590980475</v>
      </c>
      <c r="DX46" s="452">
        <f t="shared" si="123"/>
        <v>3.0254448703421466</v>
      </c>
      <c r="DY46" s="452">
        <f t="shared" si="123"/>
        <v>3.0955362113937754</v>
      </c>
      <c r="DZ46" s="452">
        <f t="shared" si="123"/>
        <v>3.105926568167992</v>
      </c>
      <c r="EA46" s="452">
        <f t="shared" si="123"/>
        <v>4.1034045153644252</v>
      </c>
      <c r="EB46" s="452">
        <f t="shared" si="123"/>
        <v>4.8452466163450554</v>
      </c>
      <c r="EC46" s="452">
        <f t="shared" si="123"/>
        <v>7.4688355030173517</v>
      </c>
      <c r="ED46" s="452">
        <f t="shared" si="123"/>
        <v>12.162588861999518</v>
      </c>
      <c r="EE46" s="452">
        <f t="shared" si="123"/>
        <v>11.999673691562041</v>
      </c>
      <c r="EF46" s="452">
        <f t="shared" si="123"/>
        <v>13.848438610424834</v>
      </c>
      <c r="EG46" s="452"/>
      <c r="EH46" s="452">
        <f t="shared" si="124"/>
        <v>0</v>
      </c>
      <c r="EI46" s="452">
        <f t="shared" si="124"/>
        <v>0</v>
      </c>
      <c r="EJ46" s="452">
        <f t="shared" si="124"/>
        <v>0</v>
      </c>
      <c r="EK46" s="452">
        <f t="shared" si="124"/>
        <v>0</v>
      </c>
      <c r="EL46" s="452">
        <f t="shared" si="124"/>
        <v>0</v>
      </c>
      <c r="EM46" s="452">
        <f t="shared" si="124"/>
        <v>0</v>
      </c>
      <c r="EN46" s="452">
        <f t="shared" si="124"/>
        <v>0</v>
      </c>
      <c r="EO46" s="452">
        <f t="shared" si="124"/>
        <v>0</v>
      </c>
      <c r="EP46" s="452">
        <f t="shared" si="124"/>
        <v>0</v>
      </c>
      <c r="EQ46" s="452">
        <f t="shared" si="124"/>
        <v>0</v>
      </c>
      <c r="ER46" s="452">
        <f t="shared" si="124"/>
        <v>14.723127872488213</v>
      </c>
      <c r="ES46" s="452">
        <f t="shared" si="124"/>
        <v>14.723127872488213</v>
      </c>
      <c r="ET46" s="452">
        <f t="shared" si="124"/>
        <v>13.76041747340963</v>
      </c>
      <c r="EU46" s="452">
        <f t="shared" si="124"/>
        <v>13.76041747340963</v>
      </c>
      <c r="EV46" s="452">
        <f t="shared" si="124"/>
        <v>6.9691667794780416</v>
      </c>
      <c r="EW46" s="452">
        <f t="shared" si="124"/>
        <v>10.141647475927229</v>
      </c>
      <c r="EX46" s="452">
        <f t="shared" si="125"/>
        <v>6.0712884294401945</v>
      </c>
      <c r="EY46" s="452">
        <f t="shared" si="125"/>
        <v>6.2014627795617674</v>
      </c>
      <c r="EZ46" s="452">
        <f t="shared" si="125"/>
        <v>8.9486511317094806</v>
      </c>
      <c r="FA46" s="452">
        <f t="shared" si="125"/>
        <v>19.468509194579394</v>
      </c>
      <c r="FB46" s="452">
        <f t="shared" si="125"/>
        <v>25.848112301986873</v>
      </c>
    </row>
    <row r="47" spans="2:158" x14ac:dyDescent="0.3">
      <c r="B47" s="250" t="s">
        <v>112</v>
      </c>
      <c r="C47" s="806">
        <v>-5</v>
      </c>
      <c r="D47" s="806">
        <v>50</v>
      </c>
      <c r="E47" s="806">
        <v>525</v>
      </c>
      <c r="F47" s="806">
        <v>460</v>
      </c>
      <c r="G47" s="806">
        <v>215</v>
      </c>
      <c r="H47" s="806">
        <v>280</v>
      </c>
      <c r="I47" s="806">
        <f>SUM(I48:I52)</f>
        <v>277.62433239024546</v>
      </c>
      <c r="J47" s="806">
        <f t="shared" ref="J47:N47" si="138">SUM(J48:J52)</f>
        <v>593.3185058112432</v>
      </c>
      <c r="K47" s="806">
        <f t="shared" si="138"/>
        <v>349.3966864581156</v>
      </c>
      <c r="L47" s="806">
        <f t="shared" si="138"/>
        <v>259.05262402515018</v>
      </c>
      <c r="M47" s="806">
        <f t="shared" si="138"/>
        <v>322.57486945228976</v>
      </c>
      <c r="N47" s="806">
        <f t="shared" si="138"/>
        <v>179.71059570777294</v>
      </c>
      <c r="O47" s="210">
        <f t="shared" si="10"/>
        <v>0.24520981274048981</v>
      </c>
      <c r="P47" s="499">
        <f t="shared" si="10"/>
        <v>-0.44288717836913538</v>
      </c>
      <c r="Q47" s="544"/>
      <c r="R47" s="807">
        <v>15</v>
      </c>
      <c r="S47" s="807">
        <v>40</v>
      </c>
      <c r="T47" s="807">
        <v>45</v>
      </c>
      <c r="U47" s="807">
        <v>75</v>
      </c>
      <c r="V47" s="807">
        <v>180</v>
      </c>
      <c r="W47" s="807">
        <v>220</v>
      </c>
      <c r="X47" s="807">
        <v>150</v>
      </c>
      <c r="Y47" s="807">
        <v>115</v>
      </c>
      <c r="Z47" s="807">
        <v>80</v>
      </c>
      <c r="AA47" s="807">
        <v>115</v>
      </c>
      <c r="AB47" s="807">
        <v>30</v>
      </c>
      <c r="AC47" s="807">
        <v>75</v>
      </c>
      <c r="AD47" s="807">
        <v>45</v>
      </c>
      <c r="AE47" s="807">
        <v>65</v>
      </c>
      <c r="AF47" s="807">
        <v>85</v>
      </c>
      <c r="AG47" s="807">
        <v>70</v>
      </c>
      <c r="AH47" s="807">
        <v>70</v>
      </c>
      <c r="AI47" s="807">
        <v>50</v>
      </c>
      <c r="AJ47" s="807">
        <f>SUM(AJ48:AJ52)</f>
        <v>109.27647535723891</v>
      </c>
      <c r="AK47" s="807">
        <f t="shared" ref="AK47:BA47" si="139">SUM(AK48:AK52)</f>
        <v>88.297372844297456</v>
      </c>
      <c r="AL47" s="807">
        <f t="shared" si="139"/>
        <v>52.620704983374424</v>
      </c>
      <c r="AM47" s="807">
        <f t="shared" si="139"/>
        <v>27.429779205334683</v>
      </c>
      <c r="AN47" s="807">
        <f t="shared" si="139"/>
        <v>309.41218174580774</v>
      </c>
      <c r="AO47" s="807">
        <f t="shared" si="139"/>
        <v>131.11869580663716</v>
      </c>
      <c r="AP47" s="807">
        <f t="shared" si="139"/>
        <v>97.737661461344302</v>
      </c>
      <c r="AQ47" s="807">
        <f t="shared" si="139"/>
        <v>55.049966797453891</v>
      </c>
      <c r="AR47" s="807">
        <f t="shared" si="139"/>
        <v>25.360804397888757</v>
      </c>
      <c r="AS47" s="807">
        <f t="shared" si="139"/>
        <v>112.80482379016719</v>
      </c>
      <c r="AT47" s="807">
        <f t="shared" si="139"/>
        <v>115.12969481982344</v>
      </c>
      <c r="AU47" s="807">
        <f t="shared" si="139"/>
        <v>96.101363450236178</v>
      </c>
      <c r="AV47" s="807">
        <f t="shared" si="139"/>
        <v>69.349104578281242</v>
      </c>
      <c r="AW47" s="807">
        <f t="shared" si="139"/>
        <v>84.482626008354586</v>
      </c>
      <c r="AX47" s="807">
        <f t="shared" si="139"/>
        <v>102.78472906456042</v>
      </c>
      <c r="AY47" s="807">
        <f t="shared" si="139"/>
        <v>2.4361643739538952</v>
      </c>
      <c r="AZ47" s="807">
        <f t="shared" si="139"/>
        <v>128.43224093328337</v>
      </c>
      <c r="BA47" s="807">
        <f t="shared" si="139"/>
        <v>46.831806746924414</v>
      </c>
      <c r="BB47" s="807">
        <f>SUM(BB48:BB52)</f>
        <v>86.125332623654003</v>
      </c>
      <c r="BC47" s="807">
        <f t="shared" ref="BC47:BE47" si="140">SUM(BC48:BC52)</f>
        <v>61.185489148427962</v>
      </c>
      <c r="BD47" s="807">
        <f t="shared" si="140"/>
        <v>64.380423588546407</v>
      </c>
      <c r="BE47" s="807">
        <f t="shared" si="140"/>
        <v>17.389218691767567</v>
      </c>
      <c r="BF47" s="284"/>
      <c r="BG47" s="807">
        <f t="shared" si="126"/>
        <v>-5</v>
      </c>
      <c r="BH47" s="9">
        <f t="shared" si="127"/>
        <v>55</v>
      </c>
      <c r="BI47" s="9">
        <f t="shared" si="128"/>
        <v>120</v>
      </c>
      <c r="BJ47" s="9">
        <f t="shared" si="129"/>
        <v>400</v>
      </c>
      <c r="BK47" s="9">
        <f t="shared" si="130"/>
        <v>265</v>
      </c>
      <c r="BL47" s="9">
        <f t="shared" si="131"/>
        <v>195</v>
      </c>
      <c r="BM47" s="9">
        <f t="shared" si="132"/>
        <v>105</v>
      </c>
      <c r="BN47" s="9">
        <f t="shared" si="133"/>
        <v>110</v>
      </c>
      <c r="BO47" s="9">
        <f t="shared" si="134"/>
        <v>155</v>
      </c>
      <c r="BP47" s="9">
        <f t="shared" si="135"/>
        <v>120</v>
      </c>
      <c r="BQ47" s="9">
        <f t="shared" si="115"/>
        <v>197.57384820153635</v>
      </c>
      <c r="BR47" s="9">
        <f t="shared" si="116"/>
        <v>80.050484188709106</v>
      </c>
      <c r="BS47" s="9">
        <f t="shared" ref="BS47:BS53" si="141">AL47+AM47</f>
        <v>80.050484188709106</v>
      </c>
      <c r="BT47" s="9">
        <f t="shared" si="30"/>
        <v>152.78762825879818</v>
      </c>
      <c r="BU47" s="9">
        <f t="shared" si="118"/>
        <v>138.16562818805596</v>
      </c>
      <c r="BV47" s="9">
        <f t="shared" si="119"/>
        <v>211.23105827005963</v>
      </c>
      <c r="BW47" s="9">
        <f t="shared" si="120"/>
        <v>153.83173058663584</v>
      </c>
      <c r="BX47" s="9">
        <f t="shared" si="29"/>
        <v>105.22089343851432</v>
      </c>
      <c r="BY47" s="9">
        <f t="shared" si="16"/>
        <v>175.2640476802078</v>
      </c>
      <c r="BZ47" s="9">
        <f t="shared" si="17"/>
        <v>150.50575621220042</v>
      </c>
      <c r="CA47" s="9">
        <f t="shared" si="18"/>
        <v>81.769642280313974</v>
      </c>
      <c r="CB47" s="37"/>
      <c r="CC47" s="890" t="s">
        <v>112</v>
      </c>
      <c r="CD47" s="31">
        <f t="shared" si="137"/>
        <v>-5</v>
      </c>
      <c r="CE47" s="31">
        <f t="shared" si="137"/>
        <v>50</v>
      </c>
      <c r="CF47" s="31">
        <f t="shared" si="136"/>
        <v>525</v>
      </c>
      <c r="CG47" s="31">
        <f t="shared" si="136"/>
        <v>460</v>
      </c>
      <c r="CH47" s="31">
        <f t="shared" si="136"/>
        <v>215</v>
      </c>
      <c r="CI47" s="31">
        <f t="shared" si="136"/>
        <v>280</v>
      </c>
      <c r="CJ47" s="31">
        <f t="shared" si="136"/>
        <v>277.62433239024546</v>
      </c>
      <c r="CK47" s="31">
        <f t="shared" si="136"/>
        <v>593.3185058112432</v>
      </c>
      <c r="CL47" s="31">
        <f t="shared" si="136"/>
        <v>349.3966864581156</v>
      </c>
      <c r="CM47" s="31">
        <f t="shared" si="136"/>
        <v>259.05262402515018</v>
      </c>
      <c r="CN47" s="31">
        <f t="shared" si="136"/>
        <v>322.57486945228976</v>
      </c>
      <c r="CO47" s="31">
        <f>N47</f>
        <v>179.71059570777294</v>
      </c>
      <c r="CP47" s="210">
        <f t="shared" si="37"/>
        <v>0.24520981274048981</v>
      </c>
      <c r="CQ47" s="210">
        <f>P47</f>
        <v>-0.44288717836913538</v>
      </c>
      <c r="CR47" s="37"/>
      <c r="CS47" s="444">
        <f t="shared" si="121"/>
        <v>15</v>
      </c>
      <c r="CT47" s="444">
        <f t="shared" si="121"/>
        <v>40</v>
      </c>
      <c r="CU47" s="444">
        <f t="shared" si="121"/>
        <v>45</v>
      </c>
      <c r="CV47" s="444">
        <f t="shared" si="121"/>
        <v>75</v>
      </c>
      <c r="CW47" s="444">
        <f t="shared" si="121"/>
        <v>180</v>
      </c>
      <c r="CX47" s="444">
        <f t="shared" si="121"/>
        <v>220</v>
      </c>
      <c r="CY47" s="444">
        <f t="shared" si="121"/>
        <v>150</v>
      </c>
      <c r="CZ47" s="444">
        <f t="shared" si="121"/>
        <v>115</v>
      </c>
      <c r="DA47" s="444">
        <f t="shared" si="121"/>
        <v>80</v>
      </c>
      <c r="DB47" s="444">
        <f t="shared" si="121"/>
        <v>115</v>
      </c>
      <c r="DC47" s="444">
        <f t="shared" si="121"/>
        <v>30</v>
      </c>
      <c r="DD47" s="444">
        <f t="shared" si="121"/>
        <v>75</v>
      </c>
      <c r="DE47" s="444">
        <f t="shared" si="121"/>
        <v>45</v>
      </c>
      <c r="DF47" s="444">
        <f t="shared" si="121"/>
        <v>65</v>
      </c>
      <c r="DG47" s="444">
        <f t="shared" si="121"/>
        <v>85</v>
      </c>
      <c r="DH47" s="444">
        <f t="shared" si="121"/>
        <v>70</v>
      </c>
      <c r="DI47" s="444">
        <f t="shared" si="122"/>
        <v>70</v>
      </c>
      <c r="DJ47" s="444">
        <f t="shared" si="122"/>
        <v>50</v>
      </c>
      <c r="DK47" s="444">
        <f t="shared" si="122"/>
        <v>109.27647535723891</v>
      </c>
      <c r="DL47" s="444">
        <f t="shared" si="122"/>
        <v>88.297372844297456</v>
      </c>
      <c r="DM47" s="444">
        <f t="shared" si="122"/>
        <v>52.620704983374424</v>
      </c>
      <c r="DN47" s="444">
        <f t="shared" si="122"/>
        <v>27.429779205334683</v>
      </c>
      <c r="DO47" s="444">
        <f t="shared" si="122"/>
        <v>309.41218174580774</v>
      </c>
      <c r="DP47" s="444">
        <f t="shared" si="122"/>
        <v>131.11869580663716</v>
      </c>
      <c r="DQ47" s="444">
        <f t="shared" si="122"/>
        <v>97.737661461344302</v>
      </c>
      <c r="DR47" s="444">
        <f t="shared" si="122"/>
        <v>55.049966797453891</v>
      </c>
      <c r="DS47" s="444">
        <f t="shared" si="122"/>
        <v>25.360804397888757</v>
      </c>
      <c r="DT47" s="444">
        <f t="shared" si="122"/>
        <v>112.80482379016719</v>
      </c>
      <c r="DU47" s="444">
        <f t="shared" si="122"/>
        <v>115.12969481982344</v>
      </c>
      <c r="DV47" s="444">
        <f t="shared" si="122"/>
        <v>96.101363450236178</v>
      </c>
      <c r="DW47" s="444">
        <f t="shared" si="123"/>
        <v>69.349104578281242</v>
      </c>
      <c r="DX47" s="444">
        <f t="shared" si="123"/>
        <v>84.482626008354586</v>
      </c>
      <c r="DY47" s="444">
        <f t="shared" si="123"/>
        <v>102.78472906456042</v>
      </c>
      <c r="DZ47" s="444">
        <f t="shared" si="123"/>
        <v>2.4361643739538952</v>
      </c>
      <c r="EA47" s="444">
        <f t="shared" si="123"/>
        <v>128.43224093328337</v>
      </c>
      <c r="EB47" s="444">
        <f t="shared" si="123"/>
        <v>46.831806746924414</v>
      </c>
      <c r="EC47" s="444">
        <f t="shared" si="123"/>
        <v>86.125332623654003</v>
      </c>
      <c r="ED47" s="444">
        <f>BC47</f>
        <v>61.185489148427962</v>
      </c>
      <c r="EE47" s="444">
        <f>BD47</f>
        <v>64.380423588546407</v>
      </c>
      <c r="EF47" s="444">
        <f>BE47</f>
        <v>17.389218691767567</v>
      </c>
      <c r="EG47" s="444"/>
      <c r="EH47" s="444">
        <f t="shared" si="124"/>
        <v>-5</v>
      </c>
      <c r="EI47" s="444">
        <f t="shared" si="124"/>
        <v>55</v>
      </c>
      <c r="EJ47" s="444">
        <f t="shared" si="124"/>
        <v>120</v>
      </c>
      <c r="EK47" s="444">
        <f t="shared" si="124"/>
        <v>400</v>
      </c>
      <c r="EL47" s="444">
        <f t="shared" si="124"/>
        <v>265</v>
      </c>
      <c r="EM47" s="444">
        <f t="shared" si="124"/>
        <v>195</v>
      </c>
      <c r="EN47" s="444">
        <f t="shared" si="124"/>
        <v>105</v>
      </c>
      <c r="EO47" s="444">
        <f t="shared" si="124"/>
        <v>110</v>
      </c>
      <c r="EP47" s="444">
        <f t="shared" si="124"/>
        <v>155</v>
      </c>
      <c r="EQ47" s="444">
        <f>BP47</f>
        <v>120</v>
      </c>
      <c r="ER47" s="444">
        <f t="shared" si="124"/>
        <v>197.57384820153635</v>
      </c>
      <c r="ES47" s="444">
        <f t="shared" si="124"/>
        <v>80.050484188709106</v>
      </c>
      <c r="ET47" s="444">
        <f t="shared" si="124"/>
        <v>80.050484188709106</v>
      </c>
      <c r="EU47" s="444">
        <f t="shared" si="124"/>
        <v>152.78762825879818</v>
      </c>
      <c r="EV47" s="444">
        <f t="shared" si="124"/>
        <v>138.16562818805596</v>
      </c>
      <c r="EW47" s="444">
        <f t="shared" si="124"/>
        <v>211.23105827005963</v>
      </c>
      <c r="EX47" s="444">
        <f t="shared" si="125"/>
        <v>153.83173058663584</v>
      </c>
      <c r="EY47" s="444">
        <f t="shared" si="125"/>
        <v>105.22089343851432</v>
      </c>
      <c r="EZ47" s="444">
        <f t="shared" si="125"/>
        <v>175.2640476802078</v>
      </c>
      <c r="FA47" s="444">
        <f t="shared" si="125"/>
        <v>150.50575621220042</v>
      </c>
      <c r="FB47" s="444">
        <f t="shared" si="125"/>
        <v>81.769642280313974</v>
      </c>
    </row>
    <row r="48" spans="2:158" x14ac:dyDescent="0.3">
      <c r="B48" s="10" t="s">
        <v>15</v>
      </c>
      <c r="C48" s="809"/>
      <c r="D48" s="809"/>
      <c r="E48" s="809"/>
      <c r="F48" s="809"/>
      <c r="G48" s="809"/>
      <c r="H48" s="809"/>
      <c r="I48" s="809">
        <v>155.41800000000001</v>
      </c>
      <c r="J48" s="809">
        <v>234.41024999999999</v>
      </c>
      <c r="K48" s="809">
        <v>255.88475</v>
      </c>
      <c r="L48" s="809">
        <v>258.18680000000001</v>
      </c>
      <c r="M48" s="809">
        <v>169.397325</v>
      </c>
      <c r="N48" s="809">
        <v>137.58091999999999</v>
      </c>
      <c r="O48" s="501">
        <f t="shared" si="10"/>
        <v>-0.34389626038201804</v>
      </c>
      <c r="P48" s="501">
        <f t="shared" si="10"/>
        <v>-0.18782117722343017</v>
      </c>
      <c r="Q48" s="544"/>
      <c r="R48" s="37"/>
      <c r="S48" s="37"/>
      <c r="T48" s="37"/>
      <c r="U48" s="37"/>
      <c r="V48" s="37"/>
      <c r="W48" s="37"/>
      <c r="X48" s="37"/>
      <c r="Y48" s="37"/>
      <c r="Z48" s="37"/>
      <c r="AA48" s="37"/>
      <c r="AB48" s="37"/>
      <c r="AC48" s="37"/>
      <c r="AD48" s="37"/>
      <c r="AE48" s="37"/>
      <c r="AF48" s="37"/>
      <c r="AG48" s="37"/>
      <c r="AH48" s="37"/>
      <c r="AI48" s="37"/>
      <c r="AJ48" s="37">
        <v>78.389138274963159</v>
      </c>
      <c r="AK48" s="37">
        <v>26.831908251161735</v>
      </c>
      <c r="AL48" s="37">
        <v>25.23092683894367</v>
      </c>
      <c r="AM48" s="37">
        <v>24.966026634931428</v>
      </c>
      <c r="AN48" s="37">
        <v>118.04183222004839</v>
      </c>
      <c r="AO48" s="37">
        <v>23.949220046299313</v>
      </c>
      <c r="AP48" s="37">
        <v>45.52857909733725</v>
      </c>
      <c r="AQ48" s="37">
        <v>46.890618636315025</v>
      </c>
      <c r="AR48" s="37">
        <v>92.677320680224739</v>
      </c>
      <c r="AS48" s="37">
        <v>79.015961705370373</v>
      </c>
      <c r="AT48" s="37">
        <v>36.678123787363035</v>
      </c>
      <c r="AU48" s="37">
        <v>47.513343827041837</v>
      </c>
      <c r="AV48" s="37">
        <v>90.665389233498729</v>
      </c>
      <c r="AW48" s="37">
        <v>72.750961456668463</v>
      </c>
      <c r="AX48" s="37">
        <v>60.426918251598792</v>
      </c>
      <c r="AY48" s="37">
        <v>34.343531058234021</v>
      </c>
      <c r="AZ48" s="37">
        <v>50.503476772942832</v>
      </c>
      <c r="BA48" s="37">
        <v>45.311717010287424</v>
      </c>
      <c r="BB48" s="37">
        <v>42.659138992885339</v>
      </c>
      <c r="BC48" s="37">
        <v>30.922992223884393</v>
      </c>
      <c r="BD48" s="37">
        <v>35.970501539189975</v>
      </c>
      <c r="BE48" s="37">
        <v>28.361991336680266</v>
      </c>
      <c r="BF48" s="284"/>
      <c r="BG48" s="37"/>
      <c r="BH48" s="7"/>
      <c r="BI48" s="7"/>
      <c r="BJ48" s="7"/>
      <c r="BK48" s="7"/>
      <c r="BL48" s="7"/>
      <c r="BM48" s="7"/>
      <c r="BN48" s="7"/>
      <c r="BO48" s="7"/>
      <c r="BP48" s="7"/>
      <c r="BQ48" s="7">
        <f>AJ48+AK48</f>
        <v>105.22104652612489</v>
      </c>
      <c r="BR48" s="7">
        <f t="shared" si="116"/>
        <v>50.196953473875098</v>
      </c>
      <c r="BS48" s="7">
        <f t="shared" si="141"/>
        <v>50.196953473875098</v>
      </c>
      <c r="BT48" s="37">
        <f t="shared" si="30"/>
        <v>92.419197733652283</v>
      </c>
      <c r="BU48" s="37">
        <f t="shared" si="118"/>
        <v>171.69328238559513</v>
      </c>
      <c r="BV48" s="37">
        <f t="shared" si="119"/>
        <v>84.191467614404871</v>
      </c>
      <c r="BW48" s="37">
        <f t="shared" si="120"/>
        <v>163.41635069016718</v>
      </c>
      <c r="BX48" s="37">
        <f t="shared" si="29"/>
        <v>94.770449309832813</v>
      </c>
      <c r="BY48" s="37">
        <f t="shared" si="16"/>
        <v>95.815193783230256</v>
      </c>
      <c r="BZ48" s="37">
        <f t="shared" si="17"/>
        <v>78.629640532075314</v>
      </c>
      <c r="CA48" s="37">
        <f t="shared" si="18"/>
        <v>64.332492875870244</v>
      </c>
      <c r="CB48" s="37"/>
      <c r="CC48" s="10" t="s">
        <v>15</v>
      </c>
      <c r="CD48" s="7"/>
      <c r="CE48" s="7"/>
      <c r="CF48" s="7"/>
      <c r="CG48" s="7"/>
      <c r="CH48" s="7"/>
      <c r="CI48" s="7"/>
      <c r="CJ48" s="7">
        <f>I48</f>
        <v>155.41800000000001</v>
      </c>
      <c r="CK48" s="7">
        <f>J48</f>
        <v>234.41024999999999</v>
      </c>
      <c r="CL48" s="7">
        <f>K48</f>
        <v>255.88475</v>
      </c>
      <c r="CM48" s="7">
        <f t="shared" si="136"/>
        <v>258.18680000000001</v>
      </c>
      <c r="CN48" s="7">
        <f t="shared" si="136"/>
        <v>169.397325</v>
      </c>
      <c r="CO48" s="7"/>
      <c r="CP48" s="208"/>
      <c r="CQ48" s="208"/>
      <c r="CR48" s="37"/>
      <c r="CS48" s="444"/>
      <c r="CT48" s="444"/>
      <c r="CU48" s="444"/>
      <c r="CV48" s="444"/>
      <c r="CW48" s="444"/>
      <c r="CX48" s="444"/>
      <c r="CY48" s="444"/>
      <c r="CZ48" s="444"/>
      <c r="DA48" s="444"/>
      <c r="DB48" s="444"/>
      <c r="DC48" s="444"/>
      <c r="DD48" s="444"/>
      <c r="DE48" s="444"/>
      <c r="DF48" s="444"/>
      <c r="DG48" s="444"/>
      <c r="DH48" s="444"/>
      <c r="DI48" s="444"/>
      <c r="DJ48" s="444"/>
      <c r="DK48" s="444"/>
      <c r="DL48" s="444"/>
      <c r="DM48" s="444"/>
      <c r="DN48" s="444"/>
      <c r="DO48" s="444"/>
      <c r="DP48" s="444"/>
      <c r="DQ48" s="444"/>
      <c r="DR48" s="444"/>
      <c r="DS48" s="444"/>
      <c r="DT48" s="444"/>
      <c r="DU48" s="444"/>
      <c r="DV48" s="444"/>
      <c r="DW48" s="444"/>
      <c r="DX48" s="444"/>
      <c r="DY48" s="444"/>
      <c r="DZ48" s="444"/>
      <c r="EA48" s="444"/>
      <c r="EB48" s="444"/>
      <c r="EC48" s="444"/>
      <c r="ED48" s="444"/>
      <c r="EE48" s="444"/>
      <c r="EF48" s="444"/>
      <c r="EG48" s="444"/>
      <c r="EH48" s="444"/>
      <c r="EI48" s="444"/>
      <c r="EJ48" s="444"/>
      <c r="EK48" s="444"/>
      <c r="EL48" s="444"/>
      <c r="EM48" s="444"/>
      <c r="EN48" s="444"/>
      <c r="EO48" s="444"/>
      <c r="EP48" s="444"/>
      <c r="EQ48" s="444"/>
      <c r="ER48" s="444"/>
      <c r="ES48" s="444"/>
      <c r="ET48" s="444"/>
      <c r="EU48" s="444"/>
      <c r="EV48" s="444"/>
      <c r="EW48" s="444"/>
      <c r="EX48" s="444"/>
      <c r="EY48" s="444"/>
      <c r="EZ48" s="444"/>
      <c r="FA48" s="444"/>
      <c r="FB48" s="444"/>
    </row>
    <row r="49" spans="2:158" x14ac:dyDescent="0.3">
      <c r="B49" s="10" t="s">
        <v>16</v>
      </c>
      <c r="C49" s="809"/>
      <c r="D49" s="809"/>
      <c r="E49" s="809"/>
      <c r="F49" s="809"/>
      <c r="G49" s="809"/>
      <c r="H49" s="809"/>
      <c r="I49" s="809">
        <v>52.417000000000002</v>
      </c>
      <c r="J49" s="809">
        <v>75.202750000000009</v>
      </c>
      <c r="K49" s="809">
        <v>60.96875</v>
      </c>
      <c r="L49" s="809">
        <v>44.445499999999996</v>
      </c>
      <c r="M49" s="809">
        <v>23.646625</v>
      </c>
      <c r="N49" s="809">
        <v>22.164293749999999</v>
      </c>
      <c r="O49" s="501">
        <f t="shared" si="10"/>
        <v>-0.4679635733651325</v>
      </c>
      <c r="P49" s="501">
        <f t="shared" si="10"/>
        <v>-6.2686799913306945E-2</v>
      </c>
      <c r="Q49" s="544"/>
      <c r="R49" s="37"/>
      <c r="S49" s="37"/>
      <c r="T49" s="37"/>
      <c r="U49" s="37"/>
      <c r="V49" s="37"/>
      <c r="W49" s="37"/>
      <c r="X49" s="37"/>
      <c r="Y49" s="37"/>
      <c r="Z49" s="37"/>
      <c r="AA49" s="37"/>
      <c r="AB49" s="37"/>
      <c r="AC49" s="37"/>
      <c r="AD49" s="37"/>
      <c r="AE49" s="37"/>
      <c r="AF49" s="37"/>
      <c r="AG49" s="37"/>
      <c r="AH49" s="37"/>
      <c r="AI49" s="37"/>
      <c r="AJ49" s="37">
        <v>9.9400039847143749</v>
      </c>
      <c r="AK49" s="37">
        <v>13.518131495574355</v>
      </c>
      <c r="AL49" s="37">
        <v>15.442445046869386</v>
      </c>
      <c r="AM49" s="37">
        <v>13.516419472841884</v>
      </c>
      <c r="AN49" s="37">
        <v>21.817596620137792</v>
      </c>
      <c r="AO49" s="37">
        <v>19.243099307527075</v>
      </c>
      <c r="AP49" s="37">
        <v>20.095894137601672</v>
      </c>
      <c r="AQ49" s="37">
        <v>14.046159934733485</v>
      </c>
      <c r="AR49" s="37">
        <v>26.047687103135118</v>
      </c>
      <c r="AS49" s="37">
        <v>5.1530654702679231</v>
      </c>
      <c r="AT49" s="37">
        <v>13.815774417931509</v>
      </c>
      <c r="AU49" s="37">
        <v>15.952223008665449</v>
      </c>
      <c r="AV49" s="37">
        <v>14.078634338494972</v>
      </c>
      <c r="AW49" s="37">
        <v>16.126583545398596</v>
      </c>
      <c r="AX49" s="37">
        <v>11.752729806674093</v>
      </c>
      <c r="AY49" s="37">
        <v>2.48755230943233</v>
      </c>
      <c r="AZ49" s="37">
        <v>5.0904787417125599</v>
      </c>
      <c r="BA49" s="37">
        <v>6.859582095786771</v>
      </c>
      <c r="BB49" s="37">
        <v>7.0612415454739885</v>
      </c>
      <c r="BC49" s="37">
        <v>4.6353226170266799</v>
      </c>
      <c r="BD49" s="37">
        <v>7.6107477418395444</v>
      </c>
      <c r="BE49" s="37">
        <v>7.9029642955007215</v>
      </c>
      <c r="BF49" s="284"/>
      <c r="BG49" s="37"/>
      <c r="BH49" s="7"/>
      <c r="BI49" s="7"/>
      <c r="BJ49" s="7"/>
      <c r="BK49" s="7"/>
      <c r="BL49" s="7"/>
      <c r="BM49" s="7"/>
      <c r="BN49" s="7"/>
      <c r="BO49" s="7"/>
      <c r="BP49" s="7"/>
      <c r="BQ49" s="7">
        <f t="shared" si="115"/>
        <v>23.458135480288732</v>
      </c>
      <c r="BR49" s="7">
        <f t="shared" si="116"/>
        <v>28.95886451971127</v>
      </c>
      <c r="BS49" s="7">
        <f t="shared" si="141"/>
        <v>28.95886451971127</v>
      </c>
      <c r="BT49" s="37">
        <f t="shared" si="30"/>
        <v>34.142054072335156</v>
      </c>
      <c r="BU49" s="37">
        <f t="shared" si="118"/>
        <v>31.20075257340304</v>
      </c>
      <c r="BV49" s="37">
        <f t="shared" si="119"/>
        <v>29.767997426596956</v>
      </c>
      <c r="BW49" s="37">
        <f t="shared" si="120"/>
        <v>30.205217883893567</v>
      </c>
      <c r="BX49" s="37">
        <f t="shared" si="29"/>
        <v>14.240282116106423</v>
      </c>
      <c r="BY49" s="37">
        <f t="shared" si="16"/>
        <v>11.950060837499331</v>
      </c>
      <c r="BZ49" s="37">
        <f t="shared" si="17"/>
        <v>14.671989287313533</v>
      </c>
      <c r="CA49" s="37">
        <f t="shared" si="18"/>
        <v>15.513712037340266</v>
      </c>
      <c r="CB49" s="37"/>
      <c r="CC49" s="10" t="s">
        <v>16</v>
      </c>
      <c r="CD49" s="7"/>
      <c r="CE49" s="7"/>
      <c r="CF49" s="7"/>
      <c r="CG49" s="7"/>
      <c r="CH49" s="7"/>
      <c r="CI49" s="7"/>
      <c r="CJ49" s="7">
        <f t="shared" ref="CJ49:CQ59" si="142">I49</f>
        <v>52.417000000000002</v>
      </c>
      <c r="CK49" s="7">
        <f t="shared" si="142"/>
        <v>75.202750000000009</v>
      </c>
      <c r="CL49" s="7">
        <f t="shared" si="142"/>
        <v>60.96875</v>
      </c>
      <c r="CM49" s="7">
        <f t="shared" si="136"/>
        <v>44.445499999999996</v>
      </c>
      <c r="CN49" s="7">
        <f t="shared" si="136"/>
        <v>23.646625</v>
      </c>
      <c r="CO49" s="7"/>
      <c r="CP49" s="208"/>
      <c r="CQ49" s="208"/>
      <c r="CR49" s="37"/>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row>
    <row r="50" spans="2:158" x14ac:dyDescent="0.3">
      <c r="B50" s="10" t="s">
        <v>17</v>
      </c>
      <c r="C50" s="809"/>
      <c r="D50" s="809"/>
      <c r="E50" s="809"/>
      <c r="F50" s="809"/>
      <c r="G50" s="809"/>
      <c r="H50" s="809"/>
      <c r="I50" s="809">
        <v>46</v>
      </c>
      <c r="J50" s="809">
        <v>240</v>
      </c>
      <c r="K50" s="809">
        <v>-26</v>
      </c>
      <c r="L50" s="809">
        <v>-114</v>
      </c>
      <c r="M50" s="809">
        <v>54</v>
      </c>
      <c r="N50" s="809">
        <v>-50</v>
      </c>
      <c r="O50" s="501" t="str">
        <f t="shared" si="10"/>
        <v>N/A</v>
      </c>
      <c r="P50" s="501" t="str">
        <f t="shared" si="10"/>
        <v>N/A</v>
      </c>
      <c r="Q50" s="544"/>
      <c r="R50" s="37"/>
      <c r="S50" s="37"/>
      <c r="T50" s="37"/>
      <c r="U50" s="37"/>
      <c r="V50" s="37"/>
      <c r="W50" s="37"/>
      <c r="X50" s="37"/>
      <c r="Y50" s="37"/>
      <c r="Z50" s="37"/>
      <c r="AA50" s="37"/>
      <c r="AB50" s="37"/>
      <c r="AC50" s="37"/>
      <c r="AD50" s="37"/>
      <c r="AE50" s="37"/>
      <c r="AF50" s="37"/>
      <c r="AG50" s="37"/>
      <c r="AH50" s="37"/>
      <c r="AI50" s="37"/>
      <c r="AJ50" s="37">
        <v>15</v>
      </c>
      <c r="AK50" s="37">
        <v>42</v>
      </c>
      <c r="AL50" s="37">
        <v>6</v>
      </c>
      <c r="AM50" s="37">
        <v>-17</v>
      </c>
      <c r="AN50" s="37">
        <v>155</v>
      </c>
      <c r="AO50" s="37">
        <v>79</v>
      </c>
      <c r="AP50" s="37">
        <v>22</v>
      </c>
      <c r="AQ50" s="37">
        <v>-16</v>
      </c>
      <c r="AR50" s="37">
        <v>-107</v>
      </c>
      <c r="AS50" s="37">
        <v>13</v>
      </c>
      <c r="AT50" s="37">
        <v>50</v>
      </c>
      <c r="AU50" s="37">
        <v>18</v>
      </c>
      <c r="AV50" s="37">
        <v>-53</v>
      </c>
      <c r="AW50" s="37">
        <v>-22</v>
      </c>
      <c r="AX50" s="37">
        <v>13</v>
      </c>
      <c r="AY50" s="37">
        <v>-52</v>
      </c>
      <c r="AZ50" s="37">
        <v>55</v>
      </c>
      <c r="BA50" s="37">
        <v>-19</v>
      </c>
      <c r="BB50" s="37">
        <v>17</v>
      </c>
      <c r="BC50" s="37">
        <v>1</v>
      </c>
      <c r="BD50" s="37">
        <v>2</v>
      </c>
      <c r="BE50" s="37">
        <v>-42</v>
      </c>
      <c r="BF50" s="284"/>
      <c r="BG50" s="37"/>
      <c r="BH50" s="7"/>
      <c r="BI50" s="7"/>
      <c r="BJ50" s="7"/>
      <c r="BK50" s="7"/>
      <c r="BL50" s="7"/>
      <c r="BM50" s="7"/>
      <c r="BN50" s="7"/>
      <c r="BO50" s="7"/>
      <c r="BP50" s="7"/>
      <c r="BQ50" s="7">
        <f t="shared" si="115"/>
        <v>57</v>
      </c>
      <c r="BR50" s="7">
        <f t="shared" si="116"/>
        <v>-11</v>
      </c>
      <c r="BS50" s="7">
        <f t="shared" si="141"/>
        <v>-11</v>
      </c>
      <c r="BT50" s="37">
        <f t="shared" si="30"/>
        <v>6</v>
      </c>
      <c r="BU50" s="37">
        <f t="shared" si="118"/>
        <v>-94</v>
      </c>
      <c r="BV50" s="37">
        <f t="shared" si="119"/>
        <v>68</v>
      </c>
      <c r="BW50" s="37">
        <f t="shared" si="120"/>
        <v>-75</v>
      </c>
      <c r="BX50" s="37">
        <f t="shared" si="29"/>
        <v>-39</v>
      </c>
      <c r="BY50" s="37">
        <f t="shared" si="16"/>
        <v>36</v>
      </c>
      <c r="BZ50" s="37">
        <f t="shared" si="17"/>
        <v>19</v>
      </c>
      <c r="CA50" s="37">
        <f t="shared" si="18"/>
        <v>-40</v>
      </c>
      <c r="CB50" s="37"/>
      <c r="CC50" s="10" t="s">
        <v>17</v>
      </c>
      <c r="CD50" s="7"/>
      <c r="CE50" s="7"/>
      <c r="CF50" s="7"/>
      <c r="CG50" s="7"/>
      <c r="CH50" s="7"/>
      <c r="CI50" s="7"/>
      <c r="CJ50" s="7">
        <f t="shared" si="142"/>
        <v>46</v>
      </c>
      <c r="CK50" s="7">
        <f t="shared" si="142"/>
        <v>240</v>
      </c>
      <c r="CL50" s="7">
        <f t="shared" si="142"/>
        <v>-26</v>
      </c>
      <c r="CM50" s="7">
        <f t="shared" si="136"/>
        <v>-114</v>
      </c>
      <c r="CN50" s="7">
        <f t="shared" si="136"/>
        <v>54</v>
      </c>
      <c r="CO50" s="7"/>
      <c r="CP50" s="208"/>
      <c r="CQ50" s="208"/>
      <c r="CR50" s="37"/>
      <c r="CS50" s="444"/>
      <c r="CT50" s="444"/>
      <c r="CU50" s="444"/>
      <c r="CV50" s="444"/>
      <c r="CW50" s="444"/>
      <c r="CX50" s="444"/>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c r="EY50" s="444"/>
      <c r="EZ50" s="444"/>
      <c r="FA50" s="444"/>
      <c r="FB50" s="444"/>
    </row>
    <row r="51" spans="2:158" x14ac:dyDescent="0.3">
      <c r="B51" s="10" t="s">
        <v>18</v>
      </c>
      <c r="C51" s="809"/>
      <c r="D51" s="809"/>
      <c r="E51" s="809"/>
      <c r="F51" s="809"/>
      <c r="G51" s="809"/>
      <c r="H51" s="809"/>
      <c r="I51" s="809">
        <v>14.789332390245471</v>
      </c>
      <c r="J51" s="809">
        <v>22.505505811243108</v>
      </c>
      <c r="K51" s="809">
        <v>25.543186458115599</v>
      </c>
      <c r="L51" s="809">
        <v>37.616345427363477</v>
      </c>
      <c r="M51" s="809">
        <v>52.222222222222221</v>
      </c>
      <c r="N51" s="809">
        <v>62.666666666666664</v>
      </c>
      <c r="O51" s="501">
        <f t="shared" si="10"/>
        <v>0.38828537511870853</v>
      </c>
      <c r="P51" s="501">
        <f t="shared" si="10"/>
        <v>0.19999999999999996</v>
      </c>
      <c r="Q51" s="544"/>
      <c r="R51" s="37"/>
      <c r="S51" s="37"/>
      <c r="T51" s="37"/>
      <c r="U51" s="37"/>
      <c r="V51" s="37"/>
      <c r="W51" s="37"/>
      <c r="X51" s="37"/>
      <c r="Y51" s="37"/>
      <c r="Z51" s="37"/>
      <c r="AA51" s="37"/>
      <c r="AB51" s="37"/>
      <c r="AC51" s="37"/>
      <c r="AD51" s="37"/>
      <c r="AE51" s="37"/>
      <c r="AF51" s="37"/>
      <c r="AG51" s="37"/>
      <c r="AH51" s="37"/>
      <c r="AI51" s="37"/>
      <c r="AJ51" s="37">
        <v>3.6973330975613679</v>
      </c>
      <c r="AK51" s="37">
        <v>3.6973330975613679</v>
      </c>
      <c r="AL51" s="37">
        <v>3.6973330975613679</v>
      </c>
      <c r="AM51" s="37">
        <v>3.6973330975613679</v>
      </c>
      <c r="AN51" s="37">
        <v>11.252752905621554</v>
      </c>
      <c r="AO51" s="37">
        <v>5.6263764528107769</v>
      </c>
      <c r="AP51" s="37">
        <v>2.8131882264053885</v>
      </c>
      <c r="AQ51" s="37">
        <v>2.8131882264053885</v>
      </c>
      <c r="AR51" s="37">
        <v>6.3857966145288998</v>
      </c>
      <c r="AS51" s="37">
        <v>6.3857966145288998</v>
      </c>
      <c r="AT51" s="37">
        <v>6.3857966145288998</v>
      </c>
      <c r="AU51" s="37">
        <v>6.3857966145288998</v>
      </c>
      <c r="AV51" s="37">
        <v>9.4040863568408692</v>
      </c>
      <c r="AW51" s="37">
        <v>9.4040863568408692</v>
      </c>
      <c r="AX51" s="37">
        <v>9.4040863568408692</v>
      </c>
      <c r="AY51" s="37">
        <v>9.4040863568408692</v>
      </c>
      <c r="AZ51" s="37">
        <v>12.011111111111111</v>
      </c>
      <c r="BA51" s="37">
        <v>7.833333333333333</v>
      </c>
      <c r="BB51" s="37">
        <v>13.577777777777778</v>
      </c>
      <c r="BC51" s="37">
        <v>18.8</v>
      </c>
      <c r="BD51" s="37">
        <v>12.972000000000001</v>
      </c>
      <c r="BE51" s="37">
        <v>17.297088752069701</v>
      </c>
      <c r="BF51" s="284"/>
      <c r="BG51" s="37"/>
      <c r="BH51" s="7"/>
      <c r="BI51" s="7"/>
      <c r="BJ51" s="7"/>
      <c r="BK51" s="7"/>
      <c r="BL51" s="7"/>
      <c r="BM51" s="7"/>
      <c r="BN51" s="7"/>
      <c r="BO51" s="7"/>
      <c r="BP51" s="7"/>
      <c r="BQ51" s="7">
        <f t="shared" si="115"/>
        <v>7.3946661951227357</v>
      </c>
      <c r="BR51" s="7">
        <f t="shared" si="116"/>
        <v>7.3946661951227357</v>
      </c>
      <c r="BS51" s="7">
        <f t="shared" si="141"/>
        <v>7.3946661951227357</v>
      </c>
      <c r="BT51" s="37">
        <f t="shared" si="30"/>
        <v>5.6263764528107769</v>
      </c>
      <c r="BU51" s="37">
        <f t="shared" si="118"/>
        <v>12.7715932290578</v>
      </c>
      <c r="BV51" s="37">
        <f t="shared" si="119"/>
        <v>12.7715932290578</v>
      </c>
      <c r="BW51" s="37">
        <f t="shared" si="120"/>
        <v>18.808172713681738</v>
      </c>
      <c r="BX51" s="37">
        <f t="shared" si="29"/>
        <v>18.808172713681738</v>
      </c>
      <c r="BY51" s="37">
        <f t="shared" si="16"/>
        <v>19.844444444444445</v>
      </c>
      <c r="BZ51" s="37">
        <f t="shared" si="17"/>
        <v>26.549777777777777</v>
      </c>
      <c r="CA51" s="37">
        <f t="shared" si="18"/>
        <v>30.269088752069703</v>
      </c>
      <c r="CB51" s="37"/>
      <c r="CC51" s="10" t="str">
        <f>B51</f>
        <v>China</v>
      </c>
      <c r="CD51" s="7"/>
      <c r="CE51" s="7"/>
      <c r="CF51" s="7"/>
      <c r="CG51" s="7"/>
      <c r="CH51" s="7"/>
      <c r="CI51" s="7"/>
      <c r="CJ51" s="7">
        <f t="shared" si="142"/>
        <v>14.789332390245471</v>
      </c>
      <c r="CK51" s="7">
        <f t="shared" si="142"/>
        <v>22.505505811243108</v>
      </c>
      <c r="CL51" s="7">
        <f t="shared" si="142"/>
        <v>25.543186458115599</v>
      </c>
      <c r="CM51" s="7">
        <f t="shared" si="136"/>
        <v>37.616345427363477</v>
      </c>
      <c r="CN51" s="7">
        <f t="shared" si="136"/>
        <v>52.222222222222221</v>
      </c>
      <c r="CO51" s="7"/>
      <c r="CP51" s="208"/>
      <c r="CQ51" s="208"/>
      <c r="CR51" s="37"/>
      <c r="CS51" s="444"/>
      <c r="CT51" s="444"/>
      <c r="CU51" s="444"/>
      <c r="CV51" s="444"/>
      <c r="CW51" s="444"/>
      <c r="CX51" s="444"/>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c r="EY51" s="444"/>
      <c r="EZ51" s="444"/>
      <c r="FA51" s="444"/>
      <c r="FB51" s="444"/>
    </row>
    <row r="52" spans="2:158" x14ac:dyDescent="0.3">
      <c r="B52" s="10" t="s">
        <v>19</v>
      </c>
      <c r="C52" s="809"/>
      <c r="D52" s="809"/>
      <c r="E52" s="809"/>
      <c r="F52" s="809"/>
      <c r="G52" s="809"/>
      <c r="H52" s="809"/>
      <c r="I52" s="809">
        <v>9</v>
      </c>
      <c r="J52" s="809">
        <v>21.2</v>
      </c>
      <c r="K52" s="809">
        <v>33</v>
      </c>
      <c r="L52" s="809">
        <v>32.803978597786696</v>
      </c>
      <c r="M52" s="809">
        <v>23.30869723006753</v>
      </c>
      <c r="N52" s="809">
        <v>7.2987152911062791</v>
      </c>
      <c r="O52" s="501">
        <f t="shared" si="10"/>
        <v>-0.28945517506098539</v>
      </c>
      <c r="P52" s="501">
        <f t="shared" si="10"/>
        <v>-0.68686730025858533</v>
      </c>
      <c r="Q52" s="544"/>
      <c r="R52" s="37"/>
      <c r="S52" s="37"/>
      <c r="T52" s="37"/>
      <c r="U52" s="37"/>
      <c r="V52" s="37"/>
      <c r="W52" s="37"/>
      <c r="X52" s="37"/>
      <c r="Y52" s="37"/>
      <c r="Z52" s="37"/>
      <c r="AA52" s="37"/>
      <c r="AB52" s="37"/>
      <c r="AC52" s="37"/>
      <c r="AD52" s="37"/>
      <c r="AE52" s="37"/>
      <c r="AF52" s="37"/>
      <c r="AG52" s="37"/>
      <c r="AH52" s="37"/>
      <c r="AI52" s="37"/>
      <c r="AJ52" s="37">
        <v>2.25</v>
      </c>
      <c r="AK52" s="37">
        <v>2.25</v>
      </c>
      <c r="AL52" s="37">
        <v>2.25</v>
      </c>
      <c r="AM52" s="37">
        <v>2.25</v>
      </c>
      <c r="AN52" s="37">
        <v>3.3</v>
      </c>
      <c r="AO52" s="37">
        <v>3.3</v>
      </c>
      <c r="AP52" s="37">
        <v>7.3</v>
      </c>
      <c r="AQ52" s="37">
        <v>7.3</v>
      </c>
      <c r="AR52" s="37">
        <v>7.25</v>
      </c>
      <c r="AS52" s="37">
        <v>9.25</v>
      </c>
      <c r="AT52" s="37">
        <v>8.25</v>
      </c>
      <c r="AU52" s="37">
        <v>8.25</v>
      </c>
      <c r="AV52" s="37">
        <v>8.2009946494466739</v>
      </c>
      <c r="AW52" s="37">
        <v>8.2009946494466739</v>
      </c>
      <c r="AX52" s="37">
        <v>8.2009946494466739</v>
      </c>
      <c r="AY52" s="37">
        <v>8.2009946494466739</v>
      </c>
      <c r="AZ52" s="37">
        <v>5.8271743075168825</v>
      </c>
      <c r="BA52" s="37">
        <v>5.8271743075168825</v>
      </c>
      <c r="BB52" s="37">
        <v>5.8271743075168825</v>
      </c>
      <c r="BC52" s="37">
        <v>5.8271743075168825</v>
      </c>
      <c r="BD52" s="37">
        <v>5.8271743075168825</v>
      </c>
      <c r="BE52" s="37">
        <v>5.8271743075168825</v>
      </c>
      <c r="BF52" s="284"/>
      <c r="BG52" s="37"/>
      <c r="BH52" s="7"/>
      <c r="BI52" s="7"/>
      <c r="BJ52" s="7"/>
      <c r="BK52" s="7"/>
      <c r="BL52" s="7"/>
      <c r="BM52" s="7"/>
      <c r="BN52" s="7"/>
      <c r="BO52" s="7"/>
      <c r="BP52" s="7"/>
      <c r="BQ52" s="7">
        <f t="shared" si="115"/>
        <v>4.5</v>
      </c>
      <c r="BR52" s="7">
        <f t="shared" si="116"/>
        <v>4.5</v>
      </c>
      <c r="BS52" s="7">
        <f t="shared" si="141"/>
        <v>4.5</v>
      </c>
      <c r="BT52" s="37">
        <f t="shared" si="30"/>
        <v>14.6</v>
      </c>
      <c r="BU52" s="37">
        <f t="shared" si="118"/>
        <v>16.5</v>
      </c>
      <c r="BV52" s="37">
        <f t="shared" si="119"/>
        <v>16.5</v>
      </c>
      <c r="BW52" s="37">
        <f t="shared" si="120"/>
        <v>16.401989298893348</v>
      </c>
      <c r="BX52" s="37">
        <f t="shared" si="29"/>
        <v>16.401989298893348</v>
      </c>
      <c r="BY52" s="37">
        <f t="shared" si="16"/>
        <v>11.654348615033765</v>
      </c>
      <c r="BZ52" s="37">
        <f t="shared" si="17"/>
        <v>11.654348615033765</v>
      </c>
      <c r="CA52" s="37">
        <f t="shared" si="18"/>
        <v>11.654348615033765</v>
      </c>
      <c r="CB52" s="37"/>
      <c r="CC52" s="10" t="s">
        <v>19</v>
      </c>
      <c r="CD52" s="7"/>
      <c r="CE52" s="7"/>
      <c r="CF52" s="7"/>
      <c r="CG52" s="7"/>
      <c r="CH52" s="7"/>
      <c r="CI52" s="7"/>
      <c r="CJ52" s="7">
        <f t="shared" si="142"/>
        <v>9</v>
      </c>
      <c r="CK52" s="7">
        <f t="shared" si="142"/>
        <v>21.2</v>
      </c>
      <c r="CL52" s="7">
        <f t="shared" si="142"/>
        <v>33</v>
      </c>
      <c r="CM52" s="7">
        <f t="shared" si="136"/>
        <v>32.803978597786696</v>
      </c>
      <c r="CN52" s="7">
        <f t="shared" si="136"/>
        <v>23.30869723006753</v>
      </c>
      <c r="CO52" s="7"/>
      <c r="CP52" s="208"/>
      <c r="CQ52" s="208"/>
      <c r="CR52" s="37"/>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c r="EY52" s="444"/>
      <c r="EZ52" s="444"/>
      <c r="FA52" s="444"/>
      <c r="FB52" s="444"/>
    </row>
    <row r="53" spans="2:158" s="432" customFormat="1" x14ac:dyDescent="0.3">
      <c r="B53" s="886" t="s">
        <v>245</v>
      </c>
      <c r="C53" s="881"/>
      <c r="D53" s="881"/>
      <c r="E53" s="881"/>
      <c r="F53" s="881"/>
      <c r="G53" s="881"/>
      <c r="H53" s="881"/>
      <c r="I53" s="881">
        <v>16.352667609754526</v>
      </c>
      <c r="J53" s="881">
        <v>22.930494188756892</v>
      </c>
      <c r="K53" s="881">
        <v>26.8688135418844</v>
      </c>
      <c r="L53" s="881">
        <v>90.028654572636526</v>
      </c>
      <c r="M53" s="881">
        <v>133.97577777777778</v>
      </c>
      <c r="N53" s="881">
        <v>187.56608888888888</v>
      </c>
      <c r="O53" s="882">
        <f t="shared" si="10"/>
        <v>0.48814595101700675</v>
      </c>
      <c r="P53" s="882">
        <f t="shared" si="10"/>
        <v>0.39999999999999991</v>
      </c>
      <c r="Q53" s="883"/>
      <c r="R53" s="884"/>
      <c r="S53" s="884"/>
      <c r="T53" s="884"/>
      <c r="U53" s="884"/>
      <c r="V53" s="884"/>
      <c r="W53" s="884"/>
      <c r="X53" s="884"/>
      <c r="Y53" s="884"/>
      <c r="Z53" s="884"/>
      <c r="AA53" s="884"/>
      <c r="AB53" s="884"/>
      <c r="AC53" s="884"/>
      <c r="AD53" s="884"/>
      <c r="AE53" s="884"/>
      <c r="AF53" s="884"/>
      <c r="AG53" s="884"/>
      <c r="AH53" s="884"/>
      <c r="AI53" s="884"/>
      <c r="AJ53" s="884">
        <v>4.0881669024386316</v>
      </c>
      <c r="AK53" s="884">
        <v>4.0881669024386316</v>
      </c>
      <c r="AL53" s="884">
        <v>4.0881669024386316</v>
      </c>
      <c r="AM53" s="884">
        <v>4.0881669024386316</v>
      </c>
      <c r="AN53" s="884">
        <v>13.4344067709422</v>
      </c>
      <c r="AO53" s="884">
        <v>6.7172033854711</v>
      </c>
      <c r="AP53" s="884">
        <v>3.35860169273555</v>
      </c>
      <c r="AQ53" s="884">
        <v>3.35860169273555</v>
      </c>
      <c r="AR53" s="884">
        <v>6.7172033854711</v>
      </c>
      <c r="AS53" s="884">
        <v>6.7172033854711</v>
      </c>
      <c r="AT53" s="884">
        <v>6.7172033854711</v>
      </c>
      <c r="AU53" s="884">
        <v>6.7172033854711</v>
      </c>
      <c r="AV53" s="884">
        <v>22.507163643159132</v>
      </c>
      <c r="AW53" s="884">
        <v>22.507163643159132</v>
      </c>
      <c r="AX53" s="884">
        <v>22.507163643159132</v>
      </c>
      <c r="AY53" s="884">
        <v>22.507163643159132</v>
      </c>
      <c r="AZ53" s="884">
        <v>30.814428888888891</v>
      </c>
      <c r="BA53" s="884">
        <v>20.096366666666665</v>
      </c>
      <c r="BB53" s="884">
        <v>34.833702222222222</v>
      </c>
      <c r="BC53" s="884">
        <v>48.231279999999998</v>
      </c>
      <c r="BD53" s="884">
        <v>53.338000000000001</v>
      </c>
      <c r="BE53" s="884">
        <v>40.766911247930295</v>
      </c>
      <c r="BF53" s="284"/>
      <c r="BG53" s="884"/>
      <c r="BH53" s="885"/>
      <c r="BI53" s="885"/>
      <c r="BJ53" s="885"/>
      <c r="BK53" s="885"/>
      <c r="BL53" s="885"/>
      <c r="BM53" s="885"/>
      <c r="BN53" s="885"/>
      <c r="BO53" s="885"/>
      <c r="BP53" s="885"/>
      <c r="BQ53" s="885">
        <f t="shared" si="115"/>
        <v>8.1763338048772631</v>
      </c>
      <c r="BR53" s="885">
        <f t="shared" si="116"/>
        <v>8.1763338048772631</v>
      </c>
      <c r="BS53" s="885">
        <f t="shared" si="141"/>
        <v>8.1763338048772631</v>
      </c>
      <c r="BT53" s="884">
        <f t="shared" si="30"/>
        <v>6.7172033854711</v>
      </c>
      <c r="BU53" s="884">
        <f t="shared" si="118"/>
        <v>13.4344067709422</v>
      </c>
      <c r="BV53" s="884">
        <f t="shared" si="119"/>
        <v>13.4344067709422</v>
      </c>
      <c r="BW53" s="884">
        <f t="shared" si="120"/>
        <v>45.014327286318263</v>
      </c>
      <c r="BX53" s="884">
        <f t="shared" si="29"/>
        <v>45.014327286318263</v>
      </c>
      <c r="BY53" s="884">
        <f t="shared" si="16"/>
        <v>50.910795555555552</v>
      </c>
      <c r="BZ53" s="884">
        <f t="shared" si="17"/>
        <v>88.171702222222223</v>
      </c>
      <c r="CA53" s="884">
        <f t="shared" si="18"/>
        <v>94.104911247930289</v>
      </c>
      <c r="CB53" s="884"/>
      <c r="CC53" s="886" t="str">
        <f>B53</f>
        <v>China Bars ≥ 500g</v>
      </c>
      <c r="CD53" s="885"/>
      <c r="CE53" s="885"/>
      <c r="CF53" s="885"/>
      <c r="CG53" s="885"/>
      <c r="CH53" s="885"/>
      <c r="CI53" s="885"/>
      <c r="CJ53" s="885">
        <f>I53</f>
        <v>16.352667609754526</v>
      </c>
      <c r="CK53" s="885">
        <f t="shared" si="142"/>
        <v>22.930494188756892</v>
      </c>
      <c r="CL53" s="885">
        <f t="shared" si="142"/>
        <v>26.8688135418844</v>
      </c>
      <c r="CM53" s="885">
        <f t="shared" si="136"/>
        <v>90.028654572636526</v>
      </c>
      <c r="CN53" s="885">
        <f t="shared" si="136"/>
        <v>133.97577777777778</v>
      </c>
      <c r="CO53" s="885">
        <f t="shared" si="136"/>
        <v>187.56608888888888</v>
      </c>
      <c r="CP53" s="891">
        <f t="shared" si="136"/>
        <v>0.48814595101700675</v>
      </c>
      <c r="CQ53" s="891">
        <f t="shared" si="136"/>
        <v>0.39999999999999991</v>
      </c>
      <c r="CR53" s="885"/>
      <c r="CS53" s="885">
        <f t="shared" ref="CS53:EF54" si="143">R53</f>
        <v>0</v>
      </c>
      <c r="CT53" s="885">
        <f t="shared" si="143"/>
        <v>0</v>
      </c>
      <c r="CU53" s="885">
        <f t="shared" si="143"/>
        <v>0</v>
      </c>
      <c r="CV53" s="885">
        <f t="shared" si="143"/>
        <v>0</v>
      </c>
      <c r="CW53" s="885">
        <f t="shared" si="143"/>
        <v>0</v>
      </c>
      <c r="CX53" s="885">
        <f t="shared" si="143"/>
        <v>0</v>
      </c>
      <c r="CY53" s="885">
        <f t="shared" si="143"/>
        <v>0</v>
      </c>
      <c r="CZ53" s="885">
        <f t="shared" si="143"/>
        <v>0</v>
      </c>
      <c r="DA53" s="885">
        <f t="shared" si="143"/>
        <v>0</v>
      </c>
      <c r="DB53" s="885">
        <f t="shared" si="143"/>
        <v>0</v>
      </c>
      <c r="DC53" s="885">
        <f t="shared" si="143"/>
        <v>0</v>
      </c>
      <c r="DD53" s="885">
        <f t="shared" si="143"/>
        <v>0</v>
      </c>
      <c r="DE53" s="885">
        <f t="shared" si="143"/>
        <v>0</v>
      </c>
      <c r="DF53" s="885">
        <f t="shared" si="143"/>
        <v>0</v>
      </c>
      <c r="DG53" s="885">
        <f t="shared" si="143"/>
        <v>0</v>
      </c>
      <c r="DH53" s="885">
        <f t="shared" si="143"/>
        <v>0</v>
      </c>
      <c r="DI53" s="885">
        <f t="shared" si="143"/>
        <v>0</v>
      </c>
      <c r="DJ53" s="885">
        <f t="shared" si="143"/>
        <v>0</v>
      </c>
      <c r="DK53" s="885">
        <f t="shared" si="143"/>
        <v>4.0881669024386316</v>
      </c>
      <c r="DL53" s="885">
        <f t="shared" si="143"/>
        <v>4.0881669024386316</v>
      </c>
      <c r="DM53" s="885">
        <f t="shared" si="143"/>
        <v>4.0881669024386316</v>
      </c>
      <c r="DN53" s="885">
        <f t="shared" si="143"/>
        <v>4.0881669024386316</v>
      </c>
      <c r="DO53" s="885">
        <f t="shared" si="143"/>
        <v>13.4344067709422</v>
      </c>
      <c r="DP53" s="885">
        <f t="shared" si="143"/>
        <v>6.7172033854711</v>
      </c>
      <c r="DQ53" s="885">
        <f t="shared" si="143"/>
        <v>3.35860169273555</v>
      </c>
      <c r="DR53" s="885">
        <f t="shared" si="143"/>
        <v>3.35860169273555</v>
      </c>
      <c r="DS53" s="885">
        <f t="shared" si="143"/>
        <v>6.7172033854711</v>
      </c>
      <c r="DT53" s="885">
        <f t="shared" si="143"/>
        <v>6.7172033854711</v>
      </c>
      <c r="DU53" s="885">
        <f t="shared" si="143"/>
        <v>6.7172033854711</v>
      </c>
      <c r="DV53" s="885">
        <f t="shared" si="143"/>
        <v>6.7172033854711</v>
      </c>
      <c r="DW53" s="885">
        <f t="shared" si="143"/>
        <v>22.507163643159132</v>
      </c>
      <c r="DX53" s="885">
        <f t="shared" si="143"/>
        <v>22.507163643159132</v>
      </c>
      <c r="DY53" s="885">
        <f t="shared" si="143"/>
        <v>22.507163643159132</v>
      </c>
      <c r="DZ53" s="885">
        <f t="shared" si="143"/>
        <v>22.507163643159132</v>
      </c>
      <c r="EA53" s="885">
        <f t="shared" si="143"/>
        <v>30.814428888888891</v>
      </c>
      <c r="EB53" s="885">
        <f t="shared" si="143"/>
        <v>20.096366666666665</v>
      </c>
      <c r="EC53" s="885">
        <f t="shared" si="143"/>
        <v>34.833702222222222</v>
      </c>
      <c r="ED53" s="885">
        <f t="shared" si="143"/>
        <v>48.231279999999998</v>
      </c>
      <c r="EE53" s="885">
        <f t="shared" si="143"/>
        <v>53.338000000000001</v>
      </c>
      <c r="EF53" s="885">
        <f t="shared" si="143"/>
        <v>40.766911247930295</v>
      </c>
      <c r="EG53" s="880"/>
      <c r="EH53" s="452">
        <f t="shared" ref="EH53:FB54" si="144">BG53</f>
        <v>0</v>
      </c>
      <c r="EI53" s="452">
        <f t="shared" si="144"/>
        <v>0</v>
      </c>
      <c r="EJ53" s="452">
        <f t="shared" si="144"/>
        <v>0</v>
      </c>
      <c r="EK53" s="452">
        <f t="shared" si="144"/>
        <v>0</v>
      </c>
      <c r="EL53" s="452">
        <f t="shared" si="144"/>
        <v>0</v>
      </c>
      <c r="EM53" s="452">
        <f t="shared" si="144"/>
        <v>0</v>
      </c>
      <c r="EN53" s="452">
        <f t="shared" si="144"/>
        <v>0</v>
      </c>
      <c r="EO53" s="452">
        <f t="shared" si="144"/>
        <v>0</v>
      </c>
      <c r="EP53" s="452">
        <f t="shared" si="144"/>
        <v>0</v>
      </c>
      <c r="EQ53" s="452">
        <f t="shared" si="144"/>
        <v>0</v>
      </c>
      <c r="ER53" s="452">
        <f t="shared" si="144"/>
        <v>8.1763338048772631</v>
      </c>
      <c r="ES53" s="452">
        <f t="shared" si="144"/>
        <v>8.1763338048772631</v>
      </c>
      <c r="ET53" s="452">
        <f t="shared" si="144"/>
        <v>8.1763338048772631</v>
      </c>
      <c r="EU53" s="452">
        <f t="shared" si="144"/>
        <v>6.7172033854711</v>
      </c>
      <c r="EV53" s="452">
        <f t="shared" si="144"/>
        <v>13.4344067709422</v>
      </c>
      <c r="EW53" s="452">
        <f t="shared" si="144"/>
        <v>13.4344067709422</v>
      </c>
      <c r="EX53" s="452">
        <f t="shared" si="144"/>
        <v>45.014327286318263</v>
      </c>
      <c r="EY53" s="452">
        <f t="shared" si="144"/>
        <v>45.014327286318263</v>
      </c>
      <c r="EZ53" s="452">
        <f t="shared" si="144"/>
        <v>50.910795555555552</v>
      </c>
      <c r="FA53" s="452">
        <f t="shared" si="144"/>
        <v>88.171702222222223</v>
      </c>
      <c r="FB53" s="452">
        <f t="shared" si="144"/>
        <v>94.104911247930289</v>
      </c>
    </row>
    <row r="54" spans="2:158" s="432" customFormat="1" x14ac:dyDescent="0.3">
      <c r="B54" s="20" t="s">
        <v>103</v>
      </c>
      <c r="C54" s="873">
        <v>905</v>
      </c>
      <c r="D54" s="873">
        <v>215</v>
      </c>
      <c r="E54" s="873">
        <v>-240</v>
      </c>
      <c r="F54" s="873">
        <v>-10</v>
      </c>
      <c r="G54" s="873">
        <v>105</v>
      </c>
      <c r="H54" s="873">
        <v>-245</v>
      </c>
      <c r="I54" s="873">
        <f>SUM(I55:I58)</f>
        <v>990.64359446820163</v>
      </c>
      <c r="J54" s="873">
        <f t="shared" ref="J54:N54" si="145">SUM(J55:J58)</f>
        <v>507.24591859579829</v>
      </c>
      <c r="K54" s="873">
        <f t="shared" si="145"/>
        <v>-241.04985259999987</v>
      </c>
      <c r="L54" s="873">
        <f t="shared" si="145"/>
        <v>-557.63930619999985</v>
      </c>
      <c r="M54" s="873">
        <f t="shared" si="145"/>
        <v>-19.559389800000247</v>
      </c>
      <c r="N54" s="873">
        <f t="shared" si="145"/>
        <v>150</v>
      </c>
      <c r="O54" s="210" t="str">
        <f t="shared" si="10"/>
        <v>N/A</v>
      </c>
      <c r="P54" s="210" t="str">
        <f t="shared" si="10"/>
        <v>N/A</v>
      </c>
      <c r="Q54" s="544"/>
      <c r="R54" s="31">
        <v>-95</v>
      </c>
      <c r="S54" s="31">
        <v>-30</v>
      </c>
      <c r="T54" s="31">
        <v>-50</v>
      </c>
      <c r="U54" s="31">
        <v>45</v>
      </c>
      <c r="V54" s="31">
        <v>110</v>
      </c>
      <c r="W54" s="31">
        <v>-345</v>
      </c>
      <c r="X54" s="31">
        <v>-25</v>
      </c>
      <c r="Y54" s="31">
        <v>-15</v>
      </c>
      <c r="Z54" s="31">
        <v>-85</v>
      </c>
      <c r="AA54" s="31">
        <v>115</v>
      </c>
      <c r="AB54" s="31">
        <v>60</v>
      </c>
      <c r="AC54" s="31">
        <v>30</v>
      </c>
      <c r="AD54" s="31">
        <v>-40</v>
      </c>
      <c r="AE54" s="31">
        <v>55</v>
      </c>
      <c r="AF54" s="31">
        <v>-15</v>
      </c>
      <c r="AG54" s="31">
        <v>-125</v>
      </c>
      <c r="AH54" s="31">
        <v>5</v>
      </c>
      <c r="AI54" s="31">
        <v>-115</v>
      </c>
      <c r="AJ54" s="31">
        <f t="shared" ref="AJ54:BE54" si="146">SUM(AJ55:AJ58)</f>
        <v>687.30098297999996</v>
      </c>
      <c r="AK54" s="31">
        <f t="shared" si="146"/>
        <v>50.292620819999897</v>
      </c>
      <c r="AL54" s="31">
        <f t="shared" si="146"/>
        <v>207.01584164799993</v>
      </c>
      <c r="AM54" s="31">
        <f t="shared" si="146"/>
        <v>46.03414902020188</v>
      </c>
      <c r="AN54" s="31">
        <f t="shared" si="146"/>
        <v>-215.94544478631991</v>
      </c>
      <c r="AO54" s="31">
        <f t="shared" si="146"/>
        <v>123.8353253826093</v>
      </c>
      <c r="AP54" s="31">
        <f t="shared" si="146"/>
        <v>525.73442329950888</v>
      </c>
      <c r="AQ54" s="31">
        <f t="shared" si="146"/>
        <v>73.621614700000109</v>
      </c>
      <c r="AR54" s="31">
        <f t="shared" si="146"/>
        <v>100.38166739999974</v>
      </c>
      <c r="AS54" s="31">
        <f t="shared" si="146"/>
        <v>33.979730200000191</v>
      </c>
      <c r="AT54" s="31">
        <f t="shared" si="146"/>
        <v>-213.37130419999994</v>
      </c>
      <c r="AU54" s="31">
        <f t="shared" si="146"/>
        <v>-162.03994599999982</v>
      </c>
      <c r="AV54" s="31">
        <f t="shared" si="146"/>
        <v>-166.41974060000015</v>
      </c>
      <c r="AW54" s="31">
        <f t="shared" si="146"/>
        <v>-111.71180959999987</v>
      </c>
      <c r="AX54" s="31">
        <f t="shared" si="146"/>
        <v>-217.28717849999998</v>
      </c>
      <c r="AY54" s="31">
        <f t="shared" si="146"/>
        <v>-62.220577499999798</v>
      </c>
      <c r="AZ54" s="31">
        <f t="shared" si="146"/>
        <v>40.330283399999715</v>
      </c>
      <c r="BA54" s="31">
        <f t="shared" si="146"/>
        <v>155.21315000000007</v>
      </c>
      <c r="BB54" s="31">
        <f t="shared" si="146"/>
        <v>-98.747707000000077</v>
      </c>
      <c r="BC54" s="31">
        <f t="shared" si="146"/>
        <v>-116.35511619999996</v>
      </c>
      <c r="BD54" s="31">
        <f t="shared" si="146"/>
        <v>11.010812200000043</v>
      </c>
      <c r="BE54" s="31">
        <f t="shared" si="146"/>
        <v>444.05345099999954</v>
      </c>
      <c r="BF54" s="284"/>
      <c r="BG54" s="31">
        <v>340</v>
      </c>
      <c r="BH54" s="31">
        <v>-125</v>
      </c>
      <c r="BI54" s="31">
        <v>-5</v>
      </c>
      <c r="BJ54" s="31">
        <v>-235</v>
      </c>
      <c r="BK54" s="31">
        <v>-40</v>
      </c>
      <c r="BL54" s="31">
        <v>30</v>
      </c>
      <c r="BM54" s="31">
        <v>90</v>
      </c>
      <c r="BN54" s="31">
        <v>15</v>
      </c>
      <c r="BO54" s="31">
        <v>-140</v>
      </c>
      <c r="BP54" s="31">
        <v>-110</v>
      </c>
      <c r="BQ54" s="31">
        <f t="shared" si="115"/>
        <v>737.59360379999987</v>
      </c>
      <c r="BR54" s="31">
        <f t="shared" si="116"/>
        <v>253.04999066820181</v>
      </c>
      <c r="BS54" s="31">
        <f t="shared" ref="BS54" si="147">SUM(BS55:BS58)</f>
        <v>-92.110119403710627</v>
      </c>
      <c r="BT54" s="31">
        <f t="shared" si="30"/>
        <v>599.356037999509</v>
      </c>
      <c r="BU54" s="31">
        <f t="shared" si="118"/>
        <v>134.36139759999992</v>
      </c>
      <c r="BV54" s="31">
        <f t="shared" si="119"/>
        <v>-375.41125019999976</v>
      </c>
      <c r="BW54" s="31">
        <f t="shared" si="120"/>
        <v>-278.13155019999999</v>
      </c>
      <c r="BX54" s="31">
        <f t="shared" si="29"/>
        <v>-279.5077559999998</v>
      </c>
      <c r="BY54" s="31">
        <f t="shared" si="16"/>
        <v>195.5434333999998</v>
      </c>
      <c r="BZ54" s="31">
        <f t="shared" si="17"/>
        <v>-87.73689480000003</v>
      </c>
      <c r="CA54" s="31">
        <f t="shared" si="18"/>
        <v>455.06426319999957</v>
      </c>
      <c r="CB54" s="31"/>
      <c r="CC54" s="887" t="s">
        <v>103</v>
      </c>
      <c r="CD54" s="31">
        <f t="shared" ref="CD54:CJ59" si="148">C54</f>
        <v>905</v>
      </c>
      <c r="CE54" s="31">
        <f t="shared" si="148"/>
        <v>215</v>
      </c>
      <c r="CF54" s="31">
        <f t="shared" si="148"/>
        <v>-240</v>
      </c>
      <c r="CG54" s="31">
        <f t="shared" si="148"/>
        <v>-10</v>
      </c>
      <c r="CH54" s="31">
        <f t="shared" si="148"/>
        <v>105</v>
      </c>
      <c r="CI54" s="31">
        <f t="shared" si="148"/>
        <v>-245</v>
      </c>
      <c r="CJ54" s="31">
        <f t="shared" si="148"/>
        <v>990.64359446820163</v>
      </c>
      <c r="CK54" s="31">
        <f t="shared" si="142"/>
        <v>507.24591859579829</v>
      </c>
      <c r="CL54" s="31">
        <f t="shared" si="142"/>
        <v>-241.04985259999987</v>
      </c>
      <c r="CM54" s="31">
        <f t="shared" si="142"/>
        <v>-557.63930619999985</v>
      </c>
      <c r="CN54" s="31">
        <f t="shared" si="142"/>
        <v>-19.559389800000247</v>
      </c>
      <c r="CO54" s="31">
        <f t="shared" si="142"/>
        <v>150</v>
      </c>
      <c r="CP54" s="210" t="str">
        <f t="shared" si="142"/>
        <v>N/A</v>
      </c>
      <c r="CQ54" s="210" t="str">
        <f t="shared" si="142"/>
        <v>N/A</v>
      </c>
      <c r="CR54" s="31"/>
      <c r="CS54" s="444">
        <f t="shared" si="143"/>
        <v>-95</v>
      </c>
      <c r="CT54" s="444">
        <f t="shared" si="143"/>
        <v>-30</v>
      </c>
      <c r="CU54" s="444">
        <f t="shared" si="143"/>
        <v>-50</v>
      </c>
      <c r="CV54" s="444">
        <f t="shared" si="143"/>
        <v>45</v>
      </c>
      <c r="CW54" s="444">
        <f t="shared" si="143"/>
        <v>110</v>
      </c>
      <c r="CX54" s="444">
        <f t="shared" si="143"/>
        <v>-345</v>
      </c>
      <c r="CY54" s="444">
        <f t="shared" si="143"/>
        <v>-25</v>
      </c>
      <c r="CZ54" s="444">
        <f t="shared" si="143"/>
        <v>-15</v>
      </c>
      <c r="DA54" s="444">
        <f t="shared" si="143"/>
        <v>-85</v>
      </c>
      <c r="DB54" s="444">
        <f t="shared" si="143"/>
        <v>115</v>
      </c>
      <c r="DC54" s="444">
        <f t="shared" si="143"/>
        <v>60</v>
      </c>
      <c r="DD54" s="444">
        <f t="shared" si="143"/>
        <v>30</v>
      </c>
      <c r="DE54" s="444">
        <f t="shared" si="143"/>
        <v>-40</v>
      </c>
      <c r="DF54" s="444">
        <f t="shared" si="143"/>
        <v>55</v>
      </c>
      <c r="DG54" s="444">
        <f t="shared" si="143"/>
        <v>-15</v>
      </c>
      <c r="DH54" s="444">
        <f t="shared" si="143"/>
        <v>-125</v>
      </c>
      <c r="DI54" s="444">
        <f t="shared" si="143"/>
        <v>5</v>
      </c>
      <c r="DJ54" s="444">
        <f t="shared" si="143"/>
        <v>-115</v>
      </c>
      <c r="DK54" s="444">
        <f t="shared" si="143"/>
        <v>687.30098297999996</v>
      </c>
      <c r="DL54" s="444">
        <f t="shared" si="143"/>
        <v>50.292620819999897</v>
      </c>
      <c r="DM54" s="444">
        <f t="shared" si="143"/>
        <v>207.01584164799993</v>
      </c>
      <c r="DN54" s="444">
        <f t="shared" si="143"/>
        <v>46.03414902020188</v>
      </c>
      <c r="DO54" s="444">
        <f t="shared" si="143"/>
        <v>-215.94544478631991</v>
      </c>
      <c r="DP54" s="444">
        <f t="shared" si="143"/>
        <v>123.8353253826093</v>
      </c>
      <c r="DQ54" s="444">
        <f t="shared" si="143"/>
        <v>525.73442329950888</v>
      </c>
      <c r="DR54" s="444">
        <f t="shared" si="143"/>
        <v>73.621614700000109</v>
      </c>
      <c r="DS54" s="444">
        <f t="shared" si="143"/>
        <v>100.38166739999974</v>
      </c>
      <c r="DT54" s="444">
        <f t="shared" si="143"/>
        <v>33.979730200000191</v>
      </c>
      <c r="DU54" s="444">
        <f t="shared" si="143"/>
        <v>-213.37130419999994</v>
      </c>
      <c r="DV54" s="444">
        <f t="shared" si="143"/>
        <v>-162.03994599999982</v>
      </c>
      <c r="DW54" s="444">
        <f t="shared" si="143"/>
        <v>-166.41974060000015</v>
      </c>
      <c r="DX54" s="444">
        <f t="shared" si="143"/>
        <v>-111.71180959999987</v>
      </c>
      <c r="DY54" s="444">
        <f t="shared" si="143"/>
        <v>-217.28717849999998</v>
      </c>
      <c r="DZ54" s="444">
        <f t="shared" si="143"/>
        <v>-62.220577499999798</v>
      </c>
      <c r="EA54" s="444">
        <f t="shared" si="143"/>
        <v>40.330283399999715</v>
      </c>
      <c r="EB54" s="444">
        <f t="shared" si="143"/>
        <v>155.21315000000007</v>
      </c>
      <c r="EC54" s="444">
        <f t="shared" si="143"/>
        <v>-98.747707000000077</v>
      </c>
      <c r="ED54" s="444">
        <f t="shared" si="143"/>
        <v>-116.35511619999996</v>
      </c>
      <c r="EE54" s="444">
        <f t="shared" si="143"/>
        <v>11.010812200000043</v>
      </c>
      <c r="EF54" s="444">
        <f t="shared" si="143"/>
        <v>444.05345099999954</v>
      </c>
      <c r="EG54" s="444"/>
      <c r="EH54" s="444">
        <f t="shared" si="144"/>
        <v>340</v>
      </c>
      <c r="EI54" s="444">
        <f t="shared" si="144"/>
        <v>-125</v>
      </c>
      <c r="EJ54" s="444">
        <f t="shared" si="144"/>
        <v>-5</v>
      </c>
      <c r="EK54" s="444">
        <f t="shared" si="144"/>
        <v>-235</v>
      </c>
      <c r="EL54" s="444">
        <f t="shared" si="144"/>
        <v>-40</v>
      </c>
      <c r="EM54" s="444">
        <f t="shared" si="144"/>
        <v>30</v>
      </c>
      <c r="EN54" s="444">
        <f t="shared" si="144"/>
        <v>90</v>
      </c>
      <c r="EO54" s="444">
        <f t="shared" si="144"/>
        <v>15</v>
      </c>
      <c r="EP54" s="444">
        <f t="shared" si="144"/>
        <v>-140</v>
      </c>
      <c r="EQ54" s="444">
        <f t="shared" si="144"/>
        <v>-110</v>
      </c>
      <c r="ER54" s="444">
        <f t="shared" si="144"/>
        <v>737.59360379999987</v>
      </c>
      <c r="ES54" s="444">
        <f t="shared" si="144"/>
        <v>253.04999066820181</v>
      </c>
      <c r="ET54" s="444">
        <f t="shared" si="144"/>
        <v>-92.110119403710627</v>
      </c>
      <c r="EU54" s="444">
        <f t="shared" si="144"/>
        <v>599.356037999509</v>
      </c>
      <c r="EV54" s="444">
        <f t="shared" si="144"/>
        <v>134.36139759999992</v>
      </c>
      <c r="EW54" s="444">
        <f t="shared" si="144"/>
        <v>-375.41125019999976</v>
      </c>
      <c r="EX54" s="444">
        <f t="shared" si="144"/>
        <v>-278.13155019999999</v>
      </c>
      <c r="EY54" s="444">
        <f t="shared" si="144"/>
        <v>-279.5077559999998</v>
      </c>
      <c r="EZ54" s="444">
        <f t="shared" si="144"/>
        <v>195.5434333999998</v>
      </c>
      <c r="FA54" s="444">
        <f t="shared" si="144"/>
        <v>-87.73689480000003</v>
      </c>
      <c r="FB54" s="444">
        <f t="shared" si="144"/>
        <v>455.06426319999957</v>
      </c>
    </row>
    <row r="55" spans="2:158" x14ac:dyDescent="0.3">
      <c r="B55" s="10" t="s">
        <v>15</v>
      </c>
      <c r="C55" s="809"/>
      <c r="D55" s="809"/>
      <c r="E55" s="809"/>
      <c r="F55" s="809"/>
      <c r="G55" s="809"/>
      <c r="H55" s="809"/>
      <c r="I55" s="809">
        <v>125.23173499999987</v>
      </c>
      <c r="J55" s="809">
        <v>523.89902040000004</v>
      </c>
      <c r="K55" s="809">
        <v>-5.8925504999999063</v>
      </c>
      <c r="L55" s="809">
        <v>-101.52337489999994</v>
      </c>
      <c r="M55" s="809">
        <v>-60.93543000000016</v>
      </c>
      <c r="N55" s="809">
        <v>50</v>
      </c>
      <c r="O55" s="501" t="str">
        <f t="shared" si="10"/>
        <v>N/A</v>
      </c>
      <c r="P55" s="501" t="str">
        <f t="shared" si="10"/>
        <v>N/A</v>
      </c>
      <c r="Q55" s="544"/>
      <c r="R55" s="37"/>
      <c r="S55" s="37"/>
      <c r="T55" s="37"/>
      <c r="U55" s="37"/>
      <c r="V55" s="37"/>
      <c r="W55" s="37"/>
      <c r="X55" s="37"/>
      <c r="Y55" s="37"/>
      <c r="Z55" s="37"/>
      <c r="AA55" s="37"/>
      <c r="AB55" s="37"/>
      <c r="AC55" s="37"/>
      <c r="AD55" s="37"/>
      <c r="AE55" s="37"/>
      <c r="AF55" s="37"/>
      <c r="AG55" s="37"/>
      <c r="AH55" s="37"/>
      <c r="AI55" s="37"/>
      <c r="AJ55" s="37">
        <v>77.093735999999922</v>
      </c>
      <c r="AK55" s="37">
        <v>-12.929118000000017</v>
      </c>
      <c r="AL55" s="37">
        <v>81.839284000000106</v>
      </c>
      <c r="AM55" s="37">
        <v>-20.772167000000131</v>
      </c>
      <c r="AN55" s="37">
        <v>-6.7504139999999895</v>
      </c>
      <c r="AO55" s="37">
        <v>171.52357900000004</v>
      </c>
      <c r="AP55" s="37">
        <v>338.94307030000004</v>
      </c>
      <c r="AQ55" s="37">
        <v>20.182785099999979</v>
      </c>
      <c r="AR55" s="37">
        <v>78.069970800000007</v>
      </c>
      <c r="AS55" s="37">
        <v>6.7951286000001714</v>
      </c>
      <c r="AT55" s="37">
        <v>-52.364039700000085</v>
      </c>
      <c r="AU55" s="37">
        <v>-38.393610199999998</v>
      </c>
      <c r="AV55" s="37">
        <v>39.69113509999984</v>
      </c>
      <c r="AW55" s="37">
        <v>-19.978259999999775</v>
      </c>
      <c r="AX55" s="37">
        <v>-116.96814000000013</v>
      </c>
      <c r="AY55" s="37">
        <v>-4.2681099999998695</v>
      </c>
      <c r="AZ55" s="37">
        <v>-78.217640000000131</v>
      </c>
      <c r="BA55" s="37">
        <v>15.461209999999962</v>
      </c>
      <c r="BB55" s="37">
        <v>-10.315199999999953</v>
      </c>
      <c r="BC55" s="37">
        <v>12.136199999999953</v>
      </c>
      <c r="BD55" s="37">
        <v>17.694290000000038</v>
      </c>
      <c r="BE55" s="37">
        <v>14.566709999999963</v>
      </c>
      <c r="BF55" s="284"/>
      <c r="BG55" s="37"/>
      <c r="BH55" s="37"/>
      <c r="BI55" s="37"/>
      <c r="BJ55" s="37"/>
      <c r="BK55" s="37"/>
      <c r="BL55" s="37"/>
      <c r="BM55" s="37"/>
      <c r="BN55" s="37"/>
      <c r="BO55" s="37"/>
      <c r="BP55" s="37"/>
      <c r="BQ55" s="37">
        <f t="shared" si="115"/>
        <v>64.164617999999905</v>
      </c>
      <c r="BR55" s="37">
        <f t="shared" si="116"/>
        <v>61.067116999999975</v>
      </c>
      <c r="BS55" s="37">
        <f>AN55+AO55</f>
        <v>164.77316500000006</v>
      </c>
      <c r="BT55" s="37">
        <f t="shared" si="30"/>
        <v>359.12585540000003</v>
      </c>
      <c r="BU55" s="37">
        <f t="shared" si="118"/>
        <v>84.865099400000176</v>
      </c>
      <c r="BV55" s="37">
        <f t="shared" si="119"/>
        <v>-90.757649900000075</v>
      </c>
      <c r="BW55" s="37">
        <f t="shared" si="120"/>
        <v>19.712875100000065</v>
      </c>
      <c r="BX55" s="37">
        <f t="shared" si="29"/>
        <v>-121.23625</v>
      </c>
      <c r="BY55" s="37">
        <f t="shared" si="16"/>
        <v>-62.756430000000165</v>
      </c>
      <c r="BZ55" s="37">
        <f t="shared" si="17"/>
        <v>7.379090000000085</v>
      </c>
      <c r="CA55" s="37">
        <f t="shared" si="18"/>
        <v>32.261000000000003</v>
      </c>
      <c r="CB55" s="37"/>
      <c r="CC55" s="10" t="s">
        <v>15</v>
      </c>
      <c r="CD55" s="7"/>
      <c r="CE55" s="7"/>
      <c r="CF55" s="7"/>
      <c r="CG55" s="7"/>
      <c r="CH55" s="7"/>
      <c r="CI55" s="7"/>
      <c r="CJ55" s="7">
        <f t="shared" si="148"/>
        <v>125.23173499999987</v>
      </c>
      <c r="CK55" s="7">
        <f t="shared" si="142"/>
        <v>523.89902040000004</v>
      </c>
      <c r="CL55" s="7">
        <f t="shared" si="142"/>
        <v>-5.8925504999999063</v>
      </c>
      <c r="CM55" s="7">
        <f t="shared" si="142"/>
        <v>-101.52337489999994</v>
      </c>
      <c r="CN55" s="7">
        <f t="shared" si="142"/>
        <v>-60.93543000000016</v>
      </c>
      <c r="CO55" s="7"/>
      <c r="CP55" s="208"/>
      <c r="CQ55" s="208"/>
      <c r="CR55" s="37"/>
      <c r="CS55" s="444"/>
      <c r="CT55" s="444"/>
      <c r="CU55" s="444"/>
      <c r="CV55" s="444"/>
      <c r="CW55" s="444"/>
      <c r="CX55" s="444"/>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c r="EY55" s="444"/>
      <c r="EZ55" s="444"/>
      <c r="FA55" s="444"/>
      <c r="FB55" s="444"/>
    </row>
    <row r="56" spans="2:158" x14ac:dyDescent="0.3">
      <c r="B56" s="10" t="s">
        <v>16</v>
      </c>
      <c r="C56" s="809"/>
      <c r="D56" s="809"/>
      <c r="E56" s="809"/>
      <c r="F56" s="809"/>
      <c r="G56" s="809"/>
      <c r="H56" s="809"/>
      <c r="I56" s="809">
        <v>508.35441916820173</v>
      </c>
      <c r="J56" s="809">
        <v>237.22042819579832</v>
      </c>
      <c r="K56" s="809">
        <v>55.758257900000075</v>
      </c>
      <c r="L56" s="809">
        <v>-312.64948129999988</v>
      </c>
      <c r="M56" s="809">
        <v>-43.954018600000069</v>
      </c>
      <c r="N56" s="809">
        <v>150</v>
      </c>
      <c r="O56" s="501" t="str">
        <f t="shared" si="10"/>
        <v>N/A</v>
      </c>
      <c r="P56" s="501" t="str">
        <f t="shared" si="10"/>
        <v>N/A</v>
      </c>
      <c r="Q56" s="544"/>
      <c r="R56" s="37"/>
      <c r="S56" s="37"/>
      <c r="T56" s="37"/>
      <c r="U56" s="37"/>
      <c r="V56" s="37"/>
      <c r="W56" s="37"/>
      <c r="X56" s="37"/>
      <c r="Y56" s="37"/>
      <c r="Z56" s="37"/>
      <c r="AA56" s="37"/>
      <c r="AB56" s="37"/>
      <c r="AC56" s="37"/>
      <c r="AD56" s="37"/>
      <c r="AE56" s="37"/>
      <c r="AF56" s="37"/>
      <c r="AG56" s="37"/>
      <c r="AH56" s="37"/>
      <c r="AI56" s="37"/>
      <c r="AJ56" s="37">
        <v>192.74992938</v>
      </c>
      <c r="AK56" s="37">
        <v>57.348208619999816</v>
      </c>
      <c r="AL56" s="37">
        <v>205.94494514800002</v>
      </c>
      <c r="AM56" s="37">
        <v>52.311336020201914</v>
      </c>
      <c r="AN56" s="37">
        <v>-46.373440786320018</v>
      </c>
      <c r="AO56" s="37">
        <v>62.541556382609301</v>
      </c>
      <c r="AP56" s="37">
        <v>111.53400299950898</v>
      </c>
      <c r="AQ56" s="37">
        <v>109.51830960000004</v>
      </c>
      <c r="AR56" s="37">
        <v>46.993366599999831</v>
      </c>
      <c r="AS56" s="37">
        <v>77.992781599999873</v>
      </c>
      <c r="AT56" s="37">
        <v>1.3749555000001565</v>
      </c>
      <c r="AU56" s="37">
        <v>-70.602845799999784</v>
      </c>
      <c r="AV56" s="37">
        <v>-155.91198570000009</v>
      </c>
      <c r="AW56" s="37">
        <v>-64.063299600000022</v>
      </c>
      <c r="AX56" s="37">
        <v>-70.295338499999843</v>
      </c>
      <c r="AY56" s="37">
        <v>-22.378857499999924</v>
      </c>
      <c r="AZ56" s="37">
        <v>-41.53795660000015</v>
      </c>
      <c r="BA56" s="37">
        <v>-10.026059999999823</v>
      </c>
      <c r="BB56" s="37">
        <v>-11.227527000000235</v>
      </c>
      <c r="BC56" s="37">
        <v>18.837525000000138</v>
      </c>
      <c r="BD56" s="37">
        <v>10.635530999999959</v>
      </c>
      <c r="BE56" s="37">
        <v>427.34597099999968</v>
      </c>
      <c r="BF56" s="284"/>
      <c r="BG56" s="37"/>
      <c r="BH56" s="37"/>
      <c r="BI56" s="37"/>
      <c r="BJ56" s="37"/>
      <c r="BK56" s="37"/>
      <c r="BL56" s="37"/>
      <c r="BM56" s="37"/>
      <c r="BN56" s="37"/>
      <c r="BO56" s="37"/>
      <c r="BP56" s="37"/>
      <c r="BQ56" s="37">
        <f t="shared" si="115"/>
        <v>250.09813799999981</v>
      </c>
      <c r="BR56" s="37">
        <f t="shared" si="116"/>
        <v>258.25628116820195</v>
      </c>
      <c r="BS56" s="37">
        <f t="shared" ref="BS56:BS59" si="149">AN56+AO56</f>
        <v>16.168115596289283</v>
      </c>
      <c r="BT56" s="37">
        <f t="shared" si="30"/>
        <v>221.05231259950904</v>
      </c>
      <c r="BU56" s="37">
        <f t="shared" si="118"/>
        <v>124.9861481999997</v>
      </c>
      <c r="BV56" s="37">
        <f t="shared" si="119"/>
        <v>-69.227890299999629</v>
      </c>
      <c r="BW56" s="37">
        <f t="shared" si="120"/>
        <v>-219.97528530000011</v>
      </c>
      <c r="BX56" s="37">
        <f t="shared" si="29"/>
        <v>-92.674195999999768</v>
      </c>
      <c r="BY56" s="37">
        <f t="shared" si="16"/>
        <v>-51.564016599999974</v>
      </c>
      <c r="BZ56" s="37">
        <f t="shared" si="17"/>
        <v>-0.5919960000002753</v>
      </c>
      <c r="CA56" s="37">
        <f t="shared" si="18"/>
        <v>437.98150199999964</v>
      </c>
      <c r="CB56" s="37"/>
      <c r="CC56" s="10" t="s">
        <v>16</v>
      </c>
      <c r="CD56" s="7"/>
      <c r="CE56" s="7"/>
      <c r="CF56" s="7"/>
      <c r="CG56" s="7"/>
      <c r="CH56" s="7"/>
      <c r="CI56" s="7"/>
      <c r="CJ56" s="7">
        <f t="shared" si="148"/>
        <v>508.35441916820173</v>
      </c>
      <c r="CK56" s="7">
        <f t="shared" si="142"/>
        <v>237.22042819579832</v>
      </c>
      <c r="CL56" s="7">
        <f t="shared" si="142"/>
        <v>55.758257900000075</v>
      </c>
      <c r="CM56" s="7">
        <f t="shared" si="142"/>
        <v>-312.64948129999988</v>
      </c>
      <c r="CN56" s="7">
        <f t="shared" si="142"/>
        <v>-43.954018600000069</v>
      </c>
      <c r="CO56" s="7"/>
      <c r="CP56" s="208"/>
      <c r="CQ56" s="208"/>
      <c r="CR56" s="37"/>
      <c r="CS56" s="444"/>
      <c r="CT56" s="444"/>
      <c r="CU56" s="444"/>
      <c r="CV56" s="444"/>
      <c r="CW56" s="444"/>
      <c r="CX56" s="444"/>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c r="EY56" s="444"/>
      <c r="EZ56" s="444"/>
      <c r="FA56" s="444"/>
      <c r="FB56" s="444"/>
    </row>
    <row r="57" spans="2:158" x14ac:dyDescent="0.3">
      <c r="B57" s="10" t="s">
        <v>17</v>
      </c>
      <c r="C57" s="809"/>
      <c r="D57" s="809"/>
      <c r="E57" s="809"/>
      <c r="F57" s="809"/>
      <c r="G57" s="809"/>
      <c r="H57" s="809"/>
      <c r="I57" s="809">
        <v>-12.70334969999999</v>
      </c>
      <c r="J57" s="809">
        <v>57.665439999999982</v>
      </c>
      <c r="K57" s="809">
        <v>-22.6035</v>
      </c>
      <c r="L57" s="809">
        <v>-27.636179999999989</v>
      </c>
      <c r="M57" s="809">
        <v>11.573638800000001</v>
      </c>
      <c r="N57" s="809">
        <v>0</v>
      </c>
      <c r="O57" s="501" t="str">
        <f t="shared" si="10"/>
        <v>N/A</v>
      </c>
      <c r="P57" s="501">
        <f t="shared" si="10"/>
        <v>-1</v>
      </c>
      <c r="Q57" s="544"/>
      <c r="R57" s="37"/>
      <c r="S57" s="37"/>
      <c r="T57" s="37"/>
      <c r="U57" s="37"/>
      <c r="V57" s="37"/>
      <c r="W57" s="37"/>
      <c r="X57" s="37"/>
      <c r="Y57" s="37"/>
      <c r="Z57" s="37"/>
      <c r="AA57" s="37"/>
      <c r="AB57" s="37"/>
      <c r="AC57" s="37"/>
      <c r="AD57" s="37"/>
      <c r="AE57" s="37"/>
      <c r="AF57" s="37"/>
      <c r="AG57" s="37"/>
      <c r="AH57" s="37"/>
      <c r="AI57" s="37"/>
      <c r="AJ57" s="37">
        <v>-0.13331239999999525</v>
      </c>
      <c r="AK57" s="37">
        <v>14.025930200000003</v>
      </c>
      <c r="AL57" s="37">
        <v>-21.308847500000002</v>
      </c>
      <c r="AM57" s="37">
        <v>-5.2871199999999954</v>
      </c>
      <c r="AN57" s="37">
        <v>-0.13079000000000815</v>
      </c>
      <c r="AO57" s="37">
        <v>17.593630000000005</v>
      </c>
      <c r="AP57" s="37">
        <v>24.391500000000001</v>
      </c>
      <c r="AQ57" s="37">
        <v>15.811099999999991</v>
      </c>
      <c r="AR57" s="37">
        <v>-0.18560000000000582</v>
      </c>
      <c r="AS57" s="37">
        <v>-33.208299999999987</v>
      </c>
      <c r="AT57" s="37">
        <v>10.958100000000005</v>
      </c>
      <c r="AU57" s="37">
        <v>-0.16770000000001165</v>
      </c>
      <c r="AV57" s="37">
        <v>-0.16309999999999128</v>
      </c>
      <c r="AW57" s="37">
        <v>-8.2826999999999966</v>
      </c>
      <c r="AX57" s="37">
        <v>-0.1595</v>
      </c>
      <c r="AY57" s="37">
        <v>-19.030880000000003</v>
      </c>
      <c r="AZ57" s="37">
        <v>2.1092799999999987</v>
      </c>
      <c r="BA57" s="37">
        <v>3.0771999999999973</v>
      </c>
      <c r="BB57" s="37">
        <v>3.3414000000000086</v>
      </c>
      <c r="BC57" s="37">
        <v>3.0457587999999958</v>
      </c>
      <c r="BD57" s="37">
        <v>-0.14375879999999597</v>
      </c>
      <c r="BE57" s="37">
        <v>-13.297650000000008</v>
      </c>
      <c r="BF57" s="284"/>
      <c r="BG57" s="37"/>
      <c r="BH57" s="37"/>
      <c r="BI57" s="37"/>
      <c r="BJ57" s="37"/>
      <c r="BK57" s="37"/>
      <c r="BL57" s="37"/>
      <c r="BM57" s="37"/>
      <c r="BN57" s="37"/>
      <c r="BO57" s="37"/>
      <c r="BP57" s="37"/>
      <c r="BQ57" s="37">
        <f t="shared" si="115"/>
        <v>13.892617800000007</v>
      </c>
      <c r="BR57" s="37">
        <f t="shared" si="116"/>
        <v>-26.595967499999997</v>
      </c>
      <c r="BS57" s="37">
        <f t="shared" si="149"/>
        <v>17.462839999999996</v>
      </c>
      <c r="BT57" s="37">
        <f t="shared" si="30"/>
        <v>40.20259999999999</v>
      </c>
      <c r="BU57" s="37">
        <f t="shared" si="118"/>
        <v>-33.393899999999995</v>
      </c>
      <c r="BV57" s="37">
        <f t="shared" si="119"/>
        <v>10.790399999999993</v>
      </c>
      <c r="BW57" s="37">
        <f t="shared" si="120"/>
        <v>-8.4457999999999878</v>
      </c>
      <c r="BX57" s="37">
        <f t="shared" si="29"/>
        <v>-19.190380000000005</v>
      </c>
      <c r="BY57" s="37">
        <f t="shared" si="16"/>
        <v>5.186479999999996</v>
      </c>
      <c r="BZ57" s="37">
        <f t="shared" si="17"/>
        <v>3.1976412000000125</v>
      </c>
      <c r="CA57" s="37">
        <f t="shared" si="18"/>
        <v>-13.441408800000003</v>
      </c>
      <c r="CB57" s="37"/>
      <c r="CC57" s="10" t="s">
        <v>17</v>
      </c>
      <c r="CD57" s="7"/>
      <c r="CE57" s="7"/>
      <c r="CF57" s="7"/>
      <c r="CG57" s="7"/>
      <c r="CH57" s="7"/>
      <c r="CI57" s="7"/>
      <c r="CJ57" s="7">
        <f t="shared" si="148"/>
        <v>-12.70334969999999</v>
      </c>
      <c r="CK57" s="7">
        <f t="shared" si="142"/>
        <v>57.665439999999982</v>
      </c>
      <c r="CL57" s="7">
        <f t="shared" si="142"/>
        <v>-22.6035</v>
      </c>
      <c r="CM57" s="7">
        <f t="shared" si="142"/>
        <v>-27.636179999999989</v>
      </c>
      <c r="CN57" s="7">
        <f t="shared" si="142"/>
        <v>11.573638800000001</v>
      </c>
      <c r="CO57" s="7"/>
      <c r="CP57" s="208"/>
      <c r="CQ57" s="208"/>
      <c r="CR57" s="37"/>
      <c r="CS57" s="444"/>
      <c r="CT57" s="444"/>
      <c r="CU57" s="444"/>
      <c r="CV57" s="444"/>
      <c r="CW57" s="444"/>
      <c r="CX57" s="444"/>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c r="EY57" s="444"/>
      <c r="EZ57" s="444"/>
      <c r="FA57" s="444"/>
      <c r="FB57" s="444"/>
    </row>
    <row r="58" spans="2:158" x14ac:dyDescent="0.3">
      <c r="B58" s="259" t="s">
        <v>19</v>
      </c>
      <c r="C58" s="814"/>
      <c r="D58" s="814"/>
      <c r="E58" s="814"/>
      <c r="F58" s="814"/>
      <c r="G58" s="814"/>
      <c r="H58" s="814"/>
      <c r="I58" s="814">
        <v>369.76079000000004</v>
      </c>
      <c r="J58" s="814">
        <v>-311.53897000000001</v>
      </c>
      <c r="K58" s="814">
        <v>-268.31206000000003</v>
      </c>
      <c r="L58" s="814">
        <v>-115.83027000000001</v>
      </c>
      <c r="M58" s="814">
        <v>73.756419999999991</v>
      </c>
      <c r="N58" s="814">
        <v>-50</v>
      </c>
      <c r="O58" s="513" t="str">
        <f t="shared" si="10"/>
        <v>N/A</v>
      </c>
      <c r="P58" s="604" t="str">
        <f t="shared" si="10"/>
        <v>N/A</v>
      </c>
      <c r="Q58" s="544"/>
      <c r="R58" s="815"/>
      <c r="S58" s="815"/>
      <c r="T58" s="815"/>
      <c r="U58" s="815"/>
      <c r="V58" s="815"/>
      <c r="W58" s="815"/>
      <c r="X58" s="815"/>
      <c r="Y58" s="815"/>
      <c r="Z58" s="815"/>
      <c r="AA58" s="815"/>
      <c r="AB58" s="815"/>
      <c r="AC58" s="815"/>
      <c r="AD58" s="815"/>
      <c r="AE58" s="815"/>
      <c r="AF58" s="815"/>
      <c r="AG58" s="815"/>
      <c r="AH58" s="815"/>
      <c r="AI58" s="815"/>
      <c r="AJ58" s="815">
        <v>417.59063000000003</v>
      </c>
      <c r="AK58" s="815">
        <v>-8.1523999999999077</v>
      </c>
      <c r="AL58" s="815">
        <v>-59.459540000000182</v>
      </c>
      <c r="AM58" s="815">
        <v>19.782100000000092</v>
      </c>
      <c r="AN58" s="815">
        <v>-162.69079999999991</v>
      </c>
      <c r="AO58" s="815">
        <v>-127.82344000000008</v>
      </c>
      <c r="AP58" s="815">
        <v>50.865849999999881</v>
      </c>
      <c r="AQ58" s="815">
        <v>-71.8905799999999</v>
      </c>
      <c r="AR58" s="815">
        <v>-24.496070000000095</v>
      </c>
      <c r="AS58" s="815">
        <v>-17.59987999999986</v>
      </c>
      <c r="AT58" s="815">
        <v>-173.34032000000002</v>
      </c>
      <c r="AU58" s="815">
        <v>-52.87579000000003</v>
      </c>
      <c r="AV58" s="815">
        <v>-50.035789999999928</v>
      </c>
      <c r="AW58" s="815">
        <v>-19.387550000000068</v>
      </c>
      <c r="AX58" s="815">
        <v>-29.864200000000011</v>
      </c>
      <c r="AY58" s="815">
        <v>-16.542729999999999</v>
      </c>
      <c r="AZ58" s="815">
        <v>157.97659999999999</v>
      </c>
      <c r="BA58" s="815">
        <v>146.70079999999993</v>
      </c>
      <c r="BB58" s="815">
        <v>-80.5463799999999</v>
      </c>
      <c r="BC58" s="815">
        <v>-150.37460000000004</v>
      </c>
      <c r="BD58" s="815">
        <v>-17.175249999999956</v>
      </c>
      <c r="BE58" s="815">
        <v>15.438419999999953</v>
      </c>
      <c r="BF58" s="284"/>
      <c r="BG58" s="815"/>
      <c r="BH58" s="815"/>
      <c r="BI58" s="815"/>
      <c r="BJ58" s="815"/>
      <c r="BK58" s="815"/>
      <c r="BL58" s="815"/>
      <c r="BM58" s="815"/>
      <c r="BN58" s="815"/>
      <c r="BO58" s="815"/>
      <c r="BP58" s="815"/>
      <c r="BQ58" s="816">
        <f t="shared" si="115"/>
        <v>409.43823000000015</v>
      </c>
      <c r="BR58" s="816">
        <f t="shared" si="116"/>
        <v>-39.67744000000009</v>
      </c>
      <c r="BS58" s="816">
        <f t="shared" si="149"/>
        <v>-290.51423999999997</v>
      </c>
      <c r="BT58" s="786">
        <f t="shared" si="30"/>
        <v>-21.024730000000019</v>
      </c>
      <c r="BU58" s="787">
        <f t="shared" si="118"/>
        <v>-42.095949999999959</v>
      </c>
      <c r="BV58" s="787">
        <f t="shared" si="119"/>
        <v>-226.21611000000004</v>
      </c>
      <c r="BW58" s="787">
        <f t="shared" si="120"/>
        <v>-69.423339999999996</v>
      </c>
      <c r="BX58" s="787">
        <f t="shared" si="29"/>
        <v>-46.40693000000001</v>
      </c>
      <c r="BY58" s="787">
        <f t="shared" si="16"/>
        <v>304.67739999999992</v>
      </c>
      <c r="BZ58" s="787">
        <f t="shared" si="17"/>
        <v>-97.721629999999863</v>
      </c>
      <c r="CA58" s="787">
        <f t="shared" si="18"/>
        <v>-1.736830000000003</v>
      </c>
      <c r="CB58" s="37"/>
      <c r="CC58" s="271" t="s">
        <v>19</v>
      </c>
      <c r="CD58" s="29"/>
      <c r="CE58" s="29"/>
      <c r="CF58" s="29"/>
      <c r="CG58" s="29"/>
      <c r="CH58" s="29"/>
      <c r="CI58" s="29"/>
      <c r="CJ58" s="29">
        <f t="shared" si="148"/>
        <v>369.76079000000004</v>
      </c>
      <c r="CK58" s="29">
        <f t="shared" si="142"/>
        <v>-311.53897000000001</v>
      </c>
      <c r="CL58" s="29">
        <f t="shared" si="142"/>
        <v>-268.31206000000003</v>
      </c>
      <c r="CM58" s="29">
        <f t="shared" si="142"/>
        <v>-115.83027000000001</v>
      </c>
      <c r="CN58" s="29">
        <f t="shared" si="142"/>
        <v>73.756419999999991</v>
      </c>
      <c r="CO58" s="29"/>
      <c r="CP58" s="217"/>
      <c r="CQ58" s="217"/>
      <c r="CR58" s="37"/>
      <c r="CS58" s="454"/>
      <c r="CT58" s="454"/>
      <c r="CU58" s="454"/>
      <c r="CV58" s="454"/>
      <c r="CW58" s="454"/>
      <c r="CX58" s="454"/>
      <c r="CY58" s="454"/>
      <c r="CZ58" s="454"/>
      <c r="DA58" s="454"/>
      <c r="DB58" s="454"/>
      <c r="DC58" s="454"/>
      <c r="DD58" s="454"/>
      <c r="DE58" s="454"/>
      <c r="DF58" s="454"/>
      <c r="DG58" s="454"/>
      <c r="DH58" s="454"/>
      <c r="DI58" s="454"/>
      <c r="DJ58" s="454"/>
      <c r="DK58" s="454"/>
      <c r="DL58" s="454"/>
      <c r="DM58" s="454"/>
      <c r="DN58" s="454"/>
      <c r="DO58" s="454"/>
      <c r="DP58" s="454"/>
      <c r="DQ58" s="454"/>
      <c r="DR58" s="454"/>
      <c r="DS58" s="454"/>
      <c r="DT58" s="454"/>
      <c r="DU58" s="454"/>
      <c r="DV58" s="454"/>
      <c r="DW58" s="454"/>
      <c r="DX58" s="454"/>
      <c r="DY58" s="454"/>
      <c r="DZ58" s="454"/>
      <c r="EA58" s="454"/>
      <c r="EB58" s="454"/>
      <c r="EC58" s="454"/>
      <c r="ED58" s="454"/>
      <c r="EE58" s="454"/>
      <c r="EF58" s="454"/>
      <c r="EG58" s="454"/>
      <c r="EH58" s="454"/>
      <c r="EI58" s="454"/>
      <c r="EJ58" s="454"/>
      <c r="EK58" s="454"/>
      <c r="EL58" s="454"/>
      <c r="EM58" s="454"/>
      <c r="EN58" s="454"/>
      <c r="EO58" s="454"/>
      <c r="EP58" s="454"/>
      <c r="EQ58" s="454"/>
      <c r="ER58" s="454"/>
      <c r="ES58" s="454"/>
      <c r="ET58" s="454"/>
      <c r="EU58" s="454"/>
      <c r="EV58" s="454"/>
      <c r="EW58" s="454"/>
      <c r="EX58" s="454"/>
      <c r="EY58" s="454"/>
      <c r="EZ58" s="454"/>
      <c r="FA58" s="454"/>
      <c r="FB58" s="454"/>
    </row>
    <row r="59" spans="2:158" s="432" customFormat="1" x14ac:dyDescent="0.3">
      <c r="B59" s="275" t="s">
        <v>37</v>
      </c>
      <c r="C59" s="817">
        <v>35</v>
      </c>
      <c r="D59" s="817">
        <v>-115</v>
      </c>
      <c r="E59" s="817">
        <v>20</v>
      </c>
      <c r="F59" s="817">
        <v>85</v>
      </c>
      <c r="G59" s="817">
        <v>-45</v>
      </c>
      <c r="H59" s="817">
        <v>-20</v>
      </c>
      <c r="I59" s="817">
        <v>-20.21446626585432</v>
      </c>
      <c r="J59" s="817">
        <v>458.38388438600157</v>
      </c>
      <c r="K59" s="817">
        <v>-138.59516827688205</v>
      </c>
      <c r="L59" s="817">
        <v>-307.48543044994943</v>
      </c>
      <c r="M59" s="817">
        <v>14.499318999469514</v>
      </c>
      <c r="N59" s="817">
        <v>0</v>
      </c>
      <c r="O59" s="210" t="str">
        <f t="shared" si="10"/>
        <v>N/A</v>
      </c>
      <c r="P59" s="210">
        <f t="shared" si="10"/>
        <v>-1</v>
      </c>
      <c r="Q59" s="31"/>
      <c r="R59" s="31">
        <v>-95</v>
      </c>
      <c r="S59" s="31">
        <v>-10</v>
      </c>
      <c r="T59" s="31">
        <v>-5</v>
      </c>
      <c r="U59" s="31">
        <v>-5</v>
      </c>
      <c r="V59" s="31">
        <v>-5</v>
      </c>
      <c r="W59" s="31">
        <v>30</v>
      </c>
      <c r="X59" s="31">
        <v>40</v>
      </c>
      <c r="Y59" s="31">
        <v>-5</v>
      </c>
      <c r="Z59" s="31">
        <v>55</v>
      </c>
      <c r="AA59" s="31">
        <v>-5</v>
      </c>
      <c r="AB59" s="31">
        <v>-10</v>
      </c>
      <c r="AC59" s="31">
        <v>0</v>
      </c>
      <c r="AD59" s="31">
        <v>-15</v>
      </c>
      <c r="AE59" s="31">
        <v>-20</v>
      </c>
      <c r="AF59" s="31">
        <v>-10</v>
      </c>
      <c r="AG59" s="31">
        <v>0</v>
      </c>
      <c r="AH59" s="31">
        <v>-10</v>
      </c>
      <c r="AI59" s="31">
        <v>0</v>
      </c>
      <c r="AJ59" s="31">
        <v>-3.7135677817608959</v>
      </c>
      <c r="AK59" s="31">
        <v>-12.869987589821081</v>
      </c>
      <c r="AL59" s="31">
        <v>-9.6579941485684895</v>
      </c>
      <c r="AM59" s="31">
        <v>6.0270832542961434</v>
      </c>
      <c r="AN59" s="31">
        <v>-20.442004790457666</v>
      </c>
      <c r="AO59" s="31">
        <v>138.14511871654315</v>
      </c>
      <c r="AP59" s="31">
        <v>341.55213041940618</v>
      </c>
      <c r="AQ59" s="31">
        <v>-0.87135995949008427</v>
      </c>
      <c r="AR59" s="31">
        <v>33.40237201601105</v>
      </c>
      <c r="AS59" s="31">
        <v>49.009767711029298</v>
      </c>
      <c r="AT59" s="31">
        <v>-172.95708121272526</v>
      </c>
      <c r="AU59" s="31">
        <v>-48.050226791197126</v>
      </c>
      <c r="AV59" s="31">
        <v>-57.735225730223291</v>
      </c>
      <c r="AW59" s="31">
        <v>-122.9511730673397</v>
      </c>
      <c r="AX59" s="31">
        <v>-134.08010736733809</v>
      </c>
      <c r="AY59" s="31">
        <v>7.2810757149516956</v>
      </c>
      <c r="AZ59" s="31">
        <v>29.100258089925571</v>
      </c>
      <c r="BA59" s="31">
        <v>-26.918791116755351</v>
      </c>
      <c r="BB59" s="31">
        <v>27.982422910604917</v>
      </c>
      <c r="BC59" s="31">
        <v>-15.664570884305624</v>
      </c>
      <c r="BD59" s="31">
        <v>-11.373055411770382</v>
      </c>
      <c r="BE59" s="31">
        <v>-40.008904335524939</v>
      </c>
      <c r="BF59" s="284"/>
      <c r="BG59" s="31">
        <v>-10</v>
      </c>
      <c r="BH59" s="31">
        <v>-105</v>
      </c>
      <c r="BI59" s="31">
        <v>-10</v>
      </c>
      <c r="BJ59" s="31">
        <v>25</v>
      </c>
      <c r="BK59" s="31">
        <v>35</v>
      </c>
      <c r="BL59" s="31">
        <v>50</v>
      </c>
      <c r="BM59" s="31">
        <v>-10</v>
      </c>
      <c r="BN59" s="31">
        <v>-35</v>
      </c>
      <c r="BO59" s="31">
        <v>-10</v>
      </c>
      <c r="BP59" s="31">
        <v>-10</v>
      </c>
      <c r="BQ59" s="31">
        <f>AJ59+AK59</f>
        <v>-16.583555371581976</v>
      </c>
      <c r="BR59" s="31">
        <f>AL59+AM59</f>
        <v>-3.630910894272346</v>
      </c>
      <c r="BS59" s="31">
        <f t="shared" si="149"/>
        <v>117.70311392608548</v>
      </c>
      <c r="BT59" s="31">
        <f t="shared" si="30"/>
        <v>340.68077045991612</v>
      </c>
      <c r="BU59" s="31">
        <f t="shared" si="118"/>
        <v>82.412139727040341</v>
      </c>
      <c r="BV59" s="31">
        <f t="shared" si="119"/>
        <v>-221.00730800392239</v>
      </c>
      <c r="BW59" s="31">
        <f t="shared" si="120"/>
        <v>-180.68639879756299</v>
      </c>
      <c r="BX59" s="31">
        <f t="shared" si="29"/>
        <v>-126.79903165238639</v>
      </c>
      <c r="BY59" s="31">
        <f t="shared" si="16"/>
        <v>2.1814669731702203</v>
      </c>
      <c r="BZ59" s="31">
        <f t="shared" si="17"/>
        <v>16.609367498834537</v>
      </c>
      <c r="CA59" s="31">
        <f t="shared" si="18"/>
        <v>-51.381959747295319</v>
      </c>
      <c r="CB59" s="31"/>
      <c r="CC59" s="275" t="s">
        <v>37</v>
      </c>
      <c r="CD59" s="9">
        <f t="shared" ref="CD59:CI59" si="150">C59</f>
        <v>35</v>
      </c>
      <c r="CE59" s="9">
        <f t="shared" si="150"/>
        <v>-115</v>
      </c>
      <c r="CF59" s="9">
        <f t="shared" si="150"/>
        <v>20</v>
      </c>
      <c r="CG59" s="9">
        <f t="shared" si="150"/>
        <v>85</v>
      </c>
      <c r="CH59" s="9">
        <f t="shared" si="150"/>
        <v>-45</v>
      </c>
      <c r="CI59" s="9">
        <f t="shared" si="150"/>
        <v>-20</v>
      </c>
      <c r="CJ59" s="9">
        <f t="shared" si="148"/>
        <v>-20.21446626585432</v>
      </c>
      <c r="CK59" s="9">
        <f t="shared" si="142"/>
        <v>458.38388438600157</v>
      </c>
      <c r="CL59" s="9">
        <f t="shared" si="142"/>
        <v>-138.59516827688205</v>
      </c>
      <c r="CM59" s="9">
        <f t="shared" si="142"/>
        <v>-307.48543044994943</v>
      </c>
      <c r="CN59" s="9">
        <f t="shared" si="142"/>
        <v>14.499318999469514</v>
      </c>
      <c r="CO59" s="9">
        <f>N59</f>
        <v>0</v>
      </c>
      <c r="CP59" s="210" t="str">
        <f>O59</f>
        <v>N/A</v>
      </c>
      <c r="CQ59" s="210">
        <f>P59</f>
        <v>-1</v>
      </c>
      <c r="CR59" s="818"/>
      <c r="CS59" s="444">
        <f t="shared" ref="CS59:EF59" si="151">R59</f>
        <v>-95</v>
      </c>
      <c r="CT59" s="444">
        <f t="shared" si="151"/>
        <v>-10</v>
      </c>
      <c r="CU59" s="444">
        <f t="shared" si="151"/>
        <v>-5</v>
      </c>
      <c r="CV59" s="444">
        <f t="shared" si="151"/>
        <v>-5</v>
      </c>
      <c r="CW59" s="444">
        <f t="shared" si="151"/>
        <v>-5</v>
      </c>
      <c r="CX59" s="444">
        <f t="shared" si="151"/>
        <v>30</v>
      </c>
      <c r="CY59" s="444">
        <f t="shared" si="151"/>
        <v>40</v>
      </c>
      <c r="CZ59" s="444">
        <f t="shared" si="151"/>
        <v>-5</v>
      </c>
      <c r="DA59" s="444">
        <f t="shared" si="151"/>
        <v>55</v>
      </c>
      <c r="DB59" s="444">
        <f t="shared" si="151"/>
        <v>-5</v>
      </c>
      <c r="DC59" s="444">
        <f t="shared" si="151"/>
        <v>-10</v>
      </c>
      <c r="DD59" s="444">
        <f t="shared" si="151"/>
        <v>0</v>
      </c>
      <c r="DE59" s="444">
        <f t="shared" si="151"/>
        <v>-15</v>
      </c>
      <c r="DF59" s="444">
        <f t="shared" si="151"/>
        <v>-20</v>
      </c>
      <c r="DG59" s="444">
        <f t="shared" si="151"/>
        <v>-10</v>
      </c>
      <c r="DH59" s="444">
        <f t="shared" si="151"/>
        <v>0</v>
      </c>
      <c r="DI59" s="444">
        <f t="shared" si="151"/>
        <v>-10</v>
      </c>
      <c r="DJ59" s="444">
        <f t="shared" si="151"/>
        <v>0</v>
      </c>
      <c r="DK59" s="444">
        <f t="shared" si="151"/>
        <v>-3.7135677817608959</v>
      </c>
      <c r="DL59" s="444">
        <f t="shared" si="151"/>
        <v>-12.869987589821081</v>
      </c>
      <c r="DM59" s="444">
        <f t="shared" si="151"/>
        <v>-9.6579941485684895</v>
      </c>
      <c r="DN59" s="444">
        <f t="shared" si="151"/>
        <v>6.0270832542961434</v>
      </c>
      <c r="DO59" s="444">
        <f t="shared" si="151"/>
        <v>-20.442004790457666</v>
      </c>
      <c r="DP59" s="444">
        <f t="shared" si="151"/>
        <v>138.14511871654315</v>
      </c>
      <c r="DQ59" s="444">
        <f t="shared" si="151"/>
        <v>341.55213041940618</v>
      </c>
      <c r="DR59" s="444">
        <f t="shared" si="151"/>
        <v>-0.87135995949008427</v>
      </c>
      <c r="DS59" s="444">
        <f t="shared" si="151"/>
        <v>33.40237201601105</v>
      </c>
      <c r="DT59" s="444">
        <f t="shared" si="151"/>
        <v>49.009767711029298</v>
      </c>
      <c r="DU59" s="444">
        <f t="shared" si="151"/>
        <v>-172.95708121272526</v>
      </c>
      <c r="DV59" s="444">
        <f t="shared" si="151"/>
        <v>-48.050226791197126</v>
      </c>
      <c r="DW59" s="444">
        <f t="shared" si="151"/>
        <v>-57.735225730223291</v>
      </c>
      <c r="DX59" s="444">
        <f t="shared" si="151"/>
        <v>-122.9511730673397</v>
      </c>
      <c r="DY59" s="444">
        <f t="shared" si="151"/>
        <v>-134.08010736733809</v>
      </c>
      <c r="DZ59" s="444">
        <f t="shared" si="151"/>
        <v>7.2810757149516956</v>
      </c>
      <c r="EA59" s="444">
        <f t="shared" si="151"/>
        <v>29.100258089925571</v>
      </c>
      <c r="EB59" s="444">
        <f t="shared" si="151"/>
        <v>-26.918791116755351</v>
      </c>
      <c r="EC59" s="444">
        <f t="shared" si="151"/>
        <v>27.982422910604917</v>
      </c>
      <c r="ED59" s="444">
        <f t="shared" si="151"/>
        <v>-15.664570884305624</v>
      </c>
      <c r="EE59" s="444">
        <f t="shared" si="151"/>
        <v>-11.373055411770382</v>
      </c>
      <c r="EF59" s="444">
        <f t="shared" si="151"/>
        <v>-40.008904335524939</v>
      </c>
      <c r="EG59" s="444"/>
      <c r="EH59" s="444">
        <f>BG59</f>
        <v>-10</v>
      </c>
      <c r="EI59" s="444">
        <f t="shared" ref="EI59:FB59" si="152">BH59</f>
        <v>-105</v>
      </c>
      <c r="EJ59" s="444">
        <f t="shared" si="152"/>
        <v>-10</v>
      </c>
      <c r="EK59" s="444">
        <f t="shared" si="152"/>
        <v>25</v>
      </c>
      <c r="EL59" s="444">
        <f t="shared" si="152"/>
        <v>35</v>
      </c>
      <c r="EM59" s="444">
        <f t="shared" si="152"/>
        <v>50</v>
      </c>
      <c r="EN59" s="444">
        <f t="shared" si="152"/>
        <v>-10</v>
      </c>
      <c r="EO59" s="444">
        <f t="shared" si="152"/>
        <v>-35</v>
      </c>
      <c r="EP59" s="444">
        <f t="shared" si="152"/>
        <v>-10</v>
      </c>
      <c r="EQ59" s="444">
        <f t="shared" si="152"/>
        <v>-10</v>
      </c>
      <c r="ER59" s="444">
        <f t="shared" si="152"/>
        <v>-16.583555371581976</v>
      </c>
      <c r="ES59" s="444">
        <f t="shared" si="152"/>
        <v>-3.630910894272346</v>
      </c>
      <c r="ET59" s="444">
        <f t="shared" si="152"/>
        <v>117.70311392608548</v>
      </c>
      <c r="EU59" s="444">
        <f t="shared" si="152"/>
        <v>340.68077045991612</v>
      </c>
      <c r="EV59" s="444">
        <f t="shared" si="152"/>
        <v>82.412139727040341</v>
      </c>
      <c r="EW59" s="444">
        <f t="shared" si="152"/>
        <v>-221.00730800392239</v>
      </c>
      <c r="EX59" s="444">
        <f t="shared" si="152"/>
        <v>-180.68639879756299</v>
      </c>
      <c r="EY59" s="444">
        <f t="shared" si="152"/>
        <v>-126.79903165238639</v>
      </c>
      <c r="EZ59" s="444">
        <f t="shared" si="152"/>
        <v>2.1814669731702203</v>
      </c>
      <c r="FA59" s="444">
        <f t="shared" si="152"/>
        <v>16.609367498834537</v>
      </c>
      <c r="FB59" s="444">
        <f t="shared" si="152"/>
        <v>-51.381959747295319</v>
      </c>
    </row>
    <row r="60" spans="2:158" x14ac:dyDescent="0.3">
      <c r="B60" s="10"/>
      <c r="C60" s="819"/>
      <c r="D60" s="819"/>
      <c r="E60" s="819"/>
      <c r="F60" s="819"/>
      <c r="G60" s="819"/>
      <c r="H60" s="819"/>
      <c r="I60" s="819"/>
      <c r="J60" s="819"/>
      <c r="K60" s="819"/>
      <c r="L60" s="819"/>
      <c r="M60" s="819"/>
      <c r="N60" s="819"/>
      <c r="O60" s="221"/>
      <c r="P60" s="221"/>
      <c r="Q60" s="37"/>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284"/>
      <c r="BG60" s="199"/>
      <c r="BH60" s="199"/>
      <c r="BI60" s="199"/>
      <c r="BJ60" s="199"/>
      <c r="BK60" s="199"/>
      <c r="BL60" s="199"/>
      <c r="BM60" s="199"/>
      <c r="BN60" s="199"/>
      <c r="BO60" s="199"/>
      <c r="BP60" s="199"/>
      <c r="BQ60" s="199"/>
      <c r="BR60" s="199"/>
      <c r="BS60" s="199"/>
      <c r="BT60" s="31"/>
      <c r="BU60" s="37"/>
      <c r="BV60" s="37"/>
      <c r="BW60" s="37"/>
      <c r="BX60" s="37"/>
      <c r="BY60" s="37"/>
      <c r="BZ60" s="37"/>
      <c r="CA60" s="37">
        <f t="shared" si="18"/>
        <v>0</v>
      </c>
      <c r="CB60" s="37"/>
      <c r="CC60" s="906"/>
      <c r="CS60" s="679"/>
      <c r="CT60" s="679"/>
      <c r="CU60" s="679"/>
      <c r="CV60" s="679"/>
      <c r="CW60" s="679"/>
      <c r="CX60" s="679"/>
      <c r="CY60" s="679"/>
      <c r="CZ60" s="679"/>
      <c r="DA60" s="679"/>
      <c r="DB60" s="679"/>
      <c r="DC60" s="679"/>
      <c r="DD60" s="679"/>
      <c r="DE60" s="679"/>
      <c r="DF60" s="679"/>
      <c r="DG60" s="679"/>
      <c r="DH60" s="679"/>
      <c r="DI60" s="679"/>
      <c r="DJ60" s="679"/>
      <c r="DK60" s="679"/>
      <c r="DL60" s="444"/>
      <c r="DM60" s="444"/>
      <c r="DN60" s="444"/>
      <c r="DO60" s="444"/>
      <c r="DP60" s="444"/>
      <c r="DQ60" s="444"/>
      <c r="DR60" s="444"/>
      <c r="DS60" s="444"/>
      <c r="DT60" s="444"/>
      <c r="DU60" s="444"/>
      <c r="DV60" s="444"/>
      <c r="DW60" s="444"/>
      <c r="DX60" s="444"/>
      <c r="DY60" s="444"/>
      <c r="DZ60" s="444"/>
      <c r="EA60" s="444"/>
      <c r="EB60" s="444"/>
      <c r="EC60" s="444"/>
      <c r="ED60" s="444"/>
      <c r="EE60" s="444"/>
      <c r="EF60" s="444"/>
      <c r="EG60" s="444"/>
      <c r="EH60" s="679"/>
      <c r="EI60" s="679"/>
      <c r="EJ60" s="679"/>
      <c r="EK60" s="679"/>
      <c r="EL60" s="679"/>
      <c r="EM60" s="679"/>
      <c r="EN60" s="679"/>
      <c r="EO60" s="679"/>
      <c r="EP60" s="679"/>
      <c r="EQ60" s="679"/>
      <c r="ER60" s="679"/>
      <c r="ES60" s="679"/>
      <c r="ET60" s="679"/>
      <c r="EU60" s="679"/>
      <c r="EV60" s="679"/>
      <c r="EW60" s="679"/>
      <c r="EX60" s="679"/>
      <c r="EY60" s="679"/>
      <c r="EZ60" s="679"/>
      <c r="FA60" s="679"/>
      <c r="FB60" s="679"/>
    </row>
    <row r="61" spans="2:158" s="432" customFormat="1" x14ac:dyDescent="0.3">
      <c r="B61" s="56" t="s">
        <v>3</v>
      </c>
      <c r="C61" s="820">
        <v>935</v>
      </c>
      <c r="D61" s="820">
        <v>150</v>
      </c>
      <c r="E61" s="820">
        <v>305</v>
      </c>
      <c r="F61" s="820">
        <v>535</v>
      </c>
      <c r="G61" s="820">
        <v>275</v>
      </c>
      <c r="H61" s="820">
        <v>15</v>
      </c>
      <c r="I61" s="820">
        <f t="shared" ref="I61:M61" si="153">I47+I54+I59+I53</f>
        <v>1264.4061282023472</v>
      </c>
      <c r="J61" s="820">
        <f t="shared" si="153"/>
        <v>1581.8788029817999</v>
      </c>
      <c r="K61" s="820">
        <f t="shared" si="153"/>
        <v>-3.3795208768819194</v>
      </c>
      <c r="L61" s="820">
        <f t="shared" si="153"/>
        <v>-516.04345805216258</v>
      </c>
      <c r="M61" s="820">
        <f t="shared" si="153"/>
        <v>451.49057642953676</v>
      </c>
      <c r="N61" s="820">
        <f>N47+N54+N59+N53</f>
        <v>517.27668459666188</v>
      </c>
      <c r="O61" s="603" t="str">
        <f t="shared" si="10"/>
        <v>N/A</v>
      </c>
      <c r="P61" s="58">
        <f t="shared" si="10"/>
        <v>0.14570870711715123</v>
      </c>
      <c r="Q61" s="31"/>
      <c r="R61" s="277">
        <v>-175</v>
      </c>
      <c r="S61" s="277">
        <v>0</v>
      </c>
      <c r="T61" s="277">
        <v>-10</v>
      </c>
      <c r="U61" s="277">
        <v>115</v>
      </c>
      <c r="V61" s="277">
        <v>285</v>
      </c>
      <c r="W61" s="277">
        <v>-95</v>
      </c>
      <c r="X61" s="277">
        <v>165</v>
      </c>
      <c r="Y61" s="277">
        <v>95</v>
      </c>
      <c r="Z61" s="277">
        <v>50</v>
      </c>
      <c r="AA61" s="277">
        <v>225</v>
      </c>
      <c r="AB61" s="277">
        <v>80</v>
      </c>
      <c r="AC61" s="277">
        <v>105</v>
      </c>
      <c r="AD61" s="277">
        <v>-10</v>
      </c>
      <c r="AE61" s="277">
        <v>100</v>
      </c>
      <c r="AF61" s="277">
        <v>60</v>
      </c>
      <c r="AG61" s="277">
        <v>-55</v>
      </c>
      <c r="AH61" s="277">
        <v>65</v>
      </c>
      <c r="AI61" s="277">
        <v>-65</v>
      </c>
      <c r="AJ61" s="277">
        <f>AJ47+AJ54+AJ59+AJ53</f>
        <v>796.95205745791668</v>
      </c>
      <c r="AK61" s="277">
        <f t="shared" ref="AK61:BE61" si="154">AK47+AK54+AK59+AK53</f>
        <v>129.80817297691493</v>
      </c>
      <c r="AL61" s="277">
        <f t="shared" si="154"/>
        <v>254.06671938524451</v>
      </c>
      <c r="AM61" s="277">
        <f t="shared" si="154"/>
        <v>83.579178382271337</v>
      </c>
      <c r="AN61" s="277">
        <f t="shared" si="154"/>
        <v>86.459138939972362</v>
      </c>
      <c r="AO61" s="277">
        <f t="shared" si="154"/>
        <v>399.81634329126075</v>
      </c>
      <c r="AP61" s="277">
        <f t="shared" si="154"/>
        <v>968.38281687299479</v>
      </c>
      <c r="AQ61" s="277">
        <f t="shared" si="154"/>
        <v>131.15882323069945</v>
      </c>
      <c r="AR61" s="277">
        <f t="shared" si="154"/>
        <v>165.86204719937064</v>
      </c>
      <c r="AS61" s="277">
        <f t="shared" si="154"/>
        <v>202.51152508666777</v>
      </c>
      <c r="AT61" s="277">
        <f t="shared" si="154"/>
        <v>-264.48148720743063</v>
      </c>
      <c r="AU61" s="277">
        <f t="shared" si="154"/>
        <v>-107.27160595548966</v>
      </c>
      <c r="AV61" s="277">
        <f t="shared" si="154"/>
        <v>-132.29869810878307</v>
      </c>
      <c r="AW61" s="277">
        <f t="shared" si="154"/>
        <v>-127.67319301582585</v>
      </c>
      <c r="AX61" s="277">
        <f t="shared" si="154"/>
        <v>-226.0753931596185</v>
      </c>
      <c r="AY61" s="277">
        <f t="shared" si="154"/>
        <v>-29.996173767935076</v>
      </c>
      <c r="AZ61" s="277">
        <f t="shared" si="154"/>
        <v>228.67721131209754</v>
      </c>
      <c r="BA61" s="277">
        <f t="shared" si="154"/>
        <v>195.22253229683577</v>
      </c>
      <c r="BB61" s="277">
        <f t="shared" si="154"/>
        <v>50.193750756481066</v>
      </c>
      <c r="BC61" s="277">
        <f t="shared" si="154"/>
        <v>-22.602917935877613</v>
      </c>
      <c r="BD61" s="277">
        <f t="shared" si="154"/>
        <v>117.35618037677608</v>
      </c>
      <c r="BE61" s="277">
        <f t="shared" si="154"/>
        <v>462.20067660417243</v>
      </c>
      <c r="BF61" s="284"/>
      <c r="BG61" s="277">
        <f>D61-BH61</f>
        <v>325</v>
      </c>
      <c r="BH61" s="277">
        <f>SUM(R61:S61)</f>
        <v>-175</v>
      </c>
      <c r="BI61" s="277">
        <f>SUM(T61:U61)</f>
        <v>105</v>
      </c>
      <c r="BJ61" s="277">
        <f>SUM(V61:W61)</f>
        <v>190</v>
      </c>
      <c r="BK61" s="277">
        <f>SUM(X61:Y61)</f>
        <v>260</v>
      </c>
      <c r="BL61" s="277">
        <f>SUM(Z61:AA61)</f>
        <v>275</v>
      </c>
      <c r="BM61" s="277">
        <f>SUM(AB61:AC61)</f>
        <v>185</v>
      </c>
      <c r="BN61" s="277">
        <f>SUM(AD61:AE61)</f>
        <v>90</v>
      </c>
      <c r="BO61" s="277">
        <f>SUM(AF61:AG61)</f>
        <v>5</v>
      </c>
      <c r="BP61" s="277">
        <f>SUM(AH61:AI61)</f>
        <v>0</v>
      </c>
      <c r="BQ61" s="277">
        <f t="shared" ref="BQ61:BQ62" si="155">AJ61+AK61</f>
        <v>926.76023043483156</v>
      </c>
      <c r="BR61" s="277">
        <f t="shared" ref="BR61:BR62" si="156">AL61+AM61</f>
        <v>337.64589776751586</v>
      </c>
      <c r="BS61" s="277">
        <f>AN61+AO61</f>
        <v>486.27548223123313</v>
      </c>
      <c r="BT61" s="821">
        <f>AP61+AQ61</f>
        <v>1099.5416401036941</v>
      </c>
      <c r="BU61" s="821">
        <f>AR61+AS61</f>
        <v>368.37357228603844</v>
      </c>
      <c r="BV61" s="821">
        <f t="shared" si="119"/>
        <v>-371.75309316292032</v>
      </c>
      <c r="BW61" s="821">
        <f t="shared" si="120"/>
        <v>-259.97189112460893</v>
      </c>
      <c r="BX61" s="821">
        <f t="shared" si="29"/>
        <v>-256.07156692755359</v>
      </c>
      <c r="BY61" s="821">
        <f t="shared" si="16"/>
        <v>423.89974360893331</v>
      </c>
      <c r="BZ61" s="821">
        <f t="shared" si="17"/>
        <v>167.54993113325713</v>
      </c>
      <c r="CA61" s="821">
        <f t="shared" si="18"/>
        <v>579.55685698094851</v>
      </c>
      <c r="CB61" s="31"/>
      <c r="CC61" s="822" t="s">
        <v>3</v>
      </c>
      <c r="CD61" s="277">
        <f t="shared" ref="CD61:CQ62" si="157">C61</f>
        <v>935</v>
      </c>
      <c r="CE61" s="277">
        <f t="shared" si="157"/>
        <v>150</v>
      </c>
      <c r="CF61" s="277">
        <f t="shared" si="157"/>
        <v>305</v>
      </c>
      <c r="CG61" s="277">
        <f t="shared" si="157"/>
        <v>535</v>
      </c>
      <c r="CH61" s="277">
        <f t="shared" si="157"/>
        <v>275</v>
      </c>
      <c r="CI61" s="277">
        <f t="shared" si="157"/>
        <v>15</v>
      </c>
      <c r="CJ61" s="277">
        <f t="shared" si="157"/>
        <v>1264.4061282023472</v>
      </c>
      <c r="CK61" s="277">
        <f t="shared" si="157"/>
        <v>1581.8788029817999</v>
      </c>
      <c r="CL61" s="277">
        <f t="shared" si="157"/>
        <v>-3.3795208768819194</v>
      </c>
      <c r="CM61" s="277">
        <f t="shared" si="157"/>
        <v>-516.04345805216258</v>
      </c>
      <c r="CN61" s="277">
        <f t="shared" si="157"/>
        <v>451.49057642953676</v>
      </c>
      <c r="CO61" s="277">
        <f t="shared" si="157"/>
        <v>517.27668459666188</v>
      </c>
      <c r="CP61" s="283" t="str">
        <f t="shared" si="157"/>
        <v>N/A</v>
      </c>
      <c r="CQ61" s="283">
        <f t="shared" si="157"/>
        <v>0.14570870711715123</v>
      </c>
      <c r="CR61" s="823"/>
      <c r="CS61" s="455">
        <f t="shared" ref="CS61:DH62" si="158">R61</f>
        <v>-175</v>
      </c>
      <c r="CT61" s="455">
        <f t="shared" si="158"/>
        <v>0</v>
      </c>
      <c r="CU61" s="455">
        <f t="shared" si="158"/>
        <v>-10</v>
      </c>
      <c r="CV61" s="455">
        <f t="shared" si="158"/>
        <v>115</v>
      </c>
      <c r="CW61" s="455">
        <f t="shared" si="158"/>
        <v>285</v>
      </c>
      <c r="CX61" s="455">
        <f t="shared" si="158"/>
        <v>-95</v>
      </c>
      <c r="CY61" s="455">
        <f t="shared" si="158"/>
        <v>165</v>
      </c>
      <c r="CZ61" s="455">
        <f t="shared" si="158"/>
        <v>95</v>
      </c>
      <c r="DA61" s="455">
        <f t="shared" si="158"/>
        <v>50</v>
      </c>
      <c r="DB61" s="455">
        <f t="shared" si="158"/>
        <v>225</v>
      </c>
      <c r="DC61" s="455">
        <f t="shared" si="158"/>
        <v>80</v>
      </c>
      <c r="DD61" s="455">
        <f t="shared" si="158"/>
        <v>105</v>
      </c>
      <c r="DE61" s="455">
        <f t="shared" si="158"/>
        <v>-10</v>
      </c>
      <c r="DF61" s="455">
        <f t="shared" si="158"/>
        <v>100</v>
      </c>
      <c r="DG61" s="455">
        <f t="shared" si="158"/>
        <v>60</v>
      </c>
      <c r="DH61" s="455">
        <f t="shared" si="158"/>
        <v>-55</v>
      </c>
      <c r="DI61" s="455">
        <f t="shared" ref="DI61:DX62" si="159">AH61</f>
        <v>65</v>
      </c>
      <c r="DJ61" s="455">
        <f t="shared" si="159"/>
        <v>-65</v>
      </c>
      <c r="DK61" s="455">
        <f t="shared" si="159"/>
        <v>796.95205745791668</v>
      </c>
      <c r="DL61" s="455">
        <f t="shared" si="159"/>
        <v>129.80817297691493</v>
      </c>
      <c r="DM61" s="455">
        <f t="shared" si="159"/>
        <v>254.06671938524451</v>
      </c>
      <c r="DN61" s="455">
        <f t="shared" si="159"/>
        <v>83.579178382271337</v>
      </c>
      <c r="DO61" s="455">
        <f t="shared" si="159"/>
        <v>86.459138939972362</v>
      </c>
      <c r="DP61" s="455">
        <f t="shared" si="159"/>
        <v>399.81634329126075</v>
      </c>
      <c r="DQ61" s="455">
        <f t="shared" si="159"/>
        <v>968.38281687299479</v>
      </c>
      <c r="DR61" s="455">
        <f t="shared" si="159"/>
        <v>131.15882323069945</v>
      </c>
      <c r="DS61" s="455">
        <f t="shared" si="159"/>
        <v>165.86204719937064</v>
      </c>
      <c r="DT61" s="455">
        <f t="shared" si="159"/>
        <v>202.51152508666777</v>
      </c>
      <c r="DU61" s="455">
        <f t="shared" si="159"/>
        <v>-264.48148720743063</v>
      </c>
      <c r="DV61" s="455">
        <f t="shared" si="159"/>
        <v>-107.27160595548966</v>
      </c>
      <c r="DW61" s="455">
        <f t="shared" si="159"/>
        <v>-132.29869810878307</v>
      </c>
      <c r="DX61" s="455">
        <f t="shared" si="159"/>
        <v>-127.67319301582585</v>
      </c>
      <c r="DY61" s="455">
        <f t="shared" ref="DW61:EF62" si="160">AX61</f>
        <v>-226.0753931596185</v>
      </c>
      <c r="DZ61" s="455">
        <f t="shared" si="160"/>
        <v>-29.996173767935076</v>
      </c>
      <c r="EA61" s="455">
        <f t="shared" si="160"/>
        <v>228.67721131209754</v>
      </c>
      <c r="EB61" s="455">
        <f t="shared" si="160"/>
        <v>195.22253229683577</v>
      </c>
      <c r="EC61" s="455">
        <f t="shared" si="160"/>
        <v>50.193750756481066</v>
      </c>
      <c r="ED61" s="455">
        <f t="shared" si="160"/>
        <v>-22.602917935877613</v>
      </c>
      <c r="EE61" s="455">
        <f t="shared" si="160"/>
        <v>117.35618037677608</v>
      </c>
      <c r="EF61" s="455">
        <f t="shared" si="160"/>
        <v>462.20067660417243</v>
      </c>
      <c r="EG61" s="455"/>
      <c r="EH61" s="455">
        <f>BG61</f>
        <v>325</v>
      </c>
      <c r="EI61" s="455">
        <f t="shared" ref="EI61:FB61" si="161">BH61</f>
        <v>-175</v>
      </c>
      <c r="EJ61" s="455">
        <f t="shared" si="161"/>
        <v>105</v>
      </c>
      <c r="EK61" s="455">
        <f t="shared" si="161"/>
        <v>190</v>
      </c>
      <c r="EL61" s="455">
        <f t="shared" si="161"/>
        <v>260</v>
      </c>
      <c r="EM61" s="455">
        <f t="shared" si="161"/>
        <v>275</v>
      </c>
      <c r="EN61" s="455">
        <f t="shared" si="161"/>
        <v>185</v>
      </c>
      <c r="EO61" s="455">
        <f t="shared" si="161"/>
        <v>90</v>
      </c>
      <c r="EP61" s="455">
        <f t="shared" si="161"/>
        <v>5</v>
      </c>
      <c r="EQ61" s="455">
        <f t="shared" si="161"/>
        <v>0</v>
      </c>
      <c r="ER61" s="455">
        <f t="shared" si="161"/>
        <v>926.76023043483156</v>
      </c>
      <c r="ES61" s="455">
        <f t="shared" si="161"/>
        <v>337.64589776751586</v>
      </c>
      <c r="ET61" s="455">
        <f t="shared" si="161"/>
        <v>486.27548223123313</v>
      </c>
      <c r="EU61" s="455">
        <f t="shared" si="161"/>
        <v>1099.5416401036941</v>
      </c>
      <c r="EV61" s="455">
        <f t="shared" si="161"/>
        <v>368.37357228603844</v>
      </c>
      <c r="EW61" s="455">
        <f t="shared" si="161"/>
        <v>-371.75309316292032</v>
      </c>
      <c r="EX61" s="455">
        <f t="shared" si="161"/>
        <v>-259.97189112460893</v>
      </c>
      <c r="EY61" s="455">
        <f t="shared" si="161"/>
        <v>-256.07156692755359</v>
      </c>
      <c r="EZ61" s="455">
        <f t="shared" si="161"/>
        <v>423.89974360893331</v>
      </c>
      <c r="FA61" s="455">
        <f t="shared" si="161"/>
        <v>167.54993113325713</v>
      </c>
      <c r="FB61" s="455">
        <f t="shared" si="161"/>
        <v>579.55685698094851</v>
      </c>
    </row>
    <row r="62" spans="2:158" s="432" customFormat="1" x14ac:dyDescent="0.3">
      <c r="B62" s="41" t="s">
        <v>26</v>
      </c>
      <c r="C62" s="824">
        <v>8605</v>
      </c>
      <c r="D62" s="824">
        <v>8090</v>
      </c>
      <c r="E62" s="824">
        <v>8270</v>
      </c>
      <c r="F62" s="824">
        <v>8410</v>
      </c>
      <c r="G62" s="824">
        <v>7925</v>
      </c>
      <c r="H62" s="824">
        <v>7415</v>
      </c>
      <c r="I62" s="824">
        <f>SUM(I6,I13,I20,I26,I32,I38,I44,I61,I45,I46)</f>
        <v>8378.9495041952305</v>
      </c>
      <c r="J62" s="824">
        <f t="shared" ref="J62:N62" si="162">SUM(J6,J13,J20,J26,J32,J38,J44,J61,J45,J46)</f>
        <v>7788.6501510337521</v>
      </c>
      <c r="K62" s="824">
        <f t="shared" si="162"/>
        <v>6972.3169480837887</v>
      </c>
      <c r="L62" s="824">
        <f t="shared" si="162"/>
        <v>6467.3021575117509</v>
      </c>
      <c r="M62" s="824">
        <f t="shared" si="162"/>
        <v>7891.7042770943372</v>
      </c>
      <c r="N62" s="824">
        <f t="shared" si="162"/>
        <v>8117.6096439024959</v>
      </c>
      <c r="O62" s="278">
        <f t="shared" si="10"/>
        <v>0.22024672496987763</v>
      </c>
      <c r="P62" s="278">
        <f t="shared" si="10"/>
        <v>2.8625675630528757E-2</v>
      </c>
      <c r="Q62" s="31"/>
      <c r="R62" s="43">
        <v>1730</v>
      </c>
      <c r="S62" s="43">
        <v>1930</v>
      </c>
      <c r="T62" s="43">
        <v>2000</v>
      </c>
      <c r="U62" s="43">
        <v>2065</v>
      </c>
      <c r="V62" s="43">
        <v>2285</v>
      </c>
      <c r="W62" s="43">
        <v>1885</v>
      </c>
      <c r="X62" s="43">
        <v>2105</v>
      </c>
      <c r="Y62" s="43">
        <v>2105</v>
      </c>
      <c r="Z62" s="43">
        <v>1980</v>
      </c>
      <c r="AA62" s="43">
        <v>2245</v>
      </c>
      <c r="AB62" s="43">
        <v>2015</v>
      </c>
      <c r="AC62" s="43">
        <v>1995</v>
      </c>
      <c r="AD62" s="43">
        <v>1830</v>
      </c>
      <c r="AE62" s="43">
        <v>2100</v>
      </c>
      <c r="AF62" s="43">
        <v>1945</v>
      </c>
      <c r="AG62" s="43">
        <v>1830</v>
      </c>
      <c r="AH62" s="43">
        <v>1850</v>
      </c>
      <c r="AI62" s="43">
        <v>1795</v>
      </c>
      <c r="AJ62" s="43">
        <f>SUM(AJ6,AJ13,AJ20,AJ26,AJ32,AJ38,AJ44,AJ61,AJ45,AJ46)</f>
        <v>2759.2475641474975</v>
      </c>
      <c r="AK62" s="43">
        <f t="shared" ref="AK62:BE62" si="163">SUM(AK6,AK13,AK20,AK26,AK32,AK38,AK44,AK61,AK45,AK46)</f>
        <v>1934.9888386805915</v>
      </c>
      <c r="AL62" s="43">
        <f t="shared" si="163"/>
        <v>1965.8787843291941</v>
      </c>
      <c r="AM62" s="43">
        <f t="shared" si="163"/>
        <v>1718.831814546264</v>
      </c>
      <c r="AN62" s="43">
        <f t="shared" si="163"/>
        <v>1726.1055828101073</v>
      </c>
      <c r="AO62" s="43">
        <f t="shared" si="163"/>
        <v>1499.5573483053572</v>
      </c>
      <c r="AP62" s="43">
        <f t="shared" si="163"/>
        <v>2684.2866665860065</v>
      </c>
      <c r="AQ62" s="43">
        <f t="shared" si="163"/>
        <v>1882.6388726854079</v>
      </c>
      <c r="AR62" s="43">
        <f t="shared" si="163"/>
        <v>1820.8873147082072</v>
      </c>
      <c r="AS62" s="43">
        <f t="shared" si="163"/>
        <v>2083.7959852321619</v>
      </c>
      <c r="AT62" s="43">
        <f t="shared" si="163"/>
        <v>1482.1647300684619</v>
      </c>
      <c r="AU62" s="43">
        <f t="shared" si="163"/>
        <v>1585.4689180749576</v>
      </c>
      <c r="AV62" s="43">
        <f t="shared" si="163"/>
        <v>1608.948769403594</v>
      </c>
      <c r="AW62" s="43">
        <f t="shared" si="163"/>
        <v>1670.4739330651203</v>
      </c>
      <c r="AX62" s="43">
        <f t="shared" si="163"/>
        <v>1488.4038731640794</v>
      </c>
      <c r="AY62" s="43">
        <f t="shared" si="163"/>
        <v>1699.4866904200303</v>
      </c>
      <c r="AZ62" s="43">
        <f t="shared" si="163"/>
        <v>2136.0895506976199</v>
      </c>
      <c r="BA62" s="43">
        <f t="shared" si="163"/>
        <v>2150.5304391837908</v>
      </c>
      <c r="BB62" s="43">
        <f t="shared" si="163"/>
        <v>1740.6870980190511</v>
      </c>
      <c r="BC62" s="43">
        <f t="shared" si="163"/>
        <v>1864.6974215529551</v>
      </c>
      <c r="BD62" s="43">
        <f t="shared" si="163"/>
        <v>2050.786755130257</v>
      </c>
      <c r="BE62" s="43">
        <f t="shared" si="163"/>
        <v>2421.2882472739702</v>
      </c>
      <c r="BF62" s="284"/>
      <c r="BG62" s="43">
        <f t="shared" ref="BG62:BS62" si="164">SUM(BG6,BG13,BG20,BG26,BG32,BG38,BG44,BG61,BG45)</f>
        <v>4425</v>
      </c>
      <c r="BH62" s="43">
        <f t="shared" si="164"/>
        <v>3660</v>
      </c>
      <c r="BI62" s="43">
        <f t="shared" si="164"/>
        <v>4065</v>
      </c>
      <c r="BJ62" s="43">
        <f t="shared" si="164"/>
        <v>4130</v>
      </c>
      <c r="BK62" s="43">
        <f t="shared" si="164"/>
        <v>4210</v>
      </c>
      <c r="BL62" s="43">
        <f t="shared" si="164"/>
        <v>4225</v>
      </c>
      <c r="BM62" s="43">
        <f t="shared" si="164"/>
        <v>4010</v>
      </c>
      <c r="BN62" s="43">
        <f t="shared" si="164"/>
        <v>3930</v>
      </c>
      <c r="BO62" s="43">
        <f t="shared" si="164"/>
        <v>3775</v>
      </c>
      <c r="BP62" s="43">
        <f t="shared" si="164"/>
        <v>3645</v>
      </c>
      <c r="BQ62" s="43">
        <f t="shared" si="155"/>
        <v>4694.236402828089</v>
      </c>
      <c r="BR62" s="43">
        <f t="shared" si="156"/>
        <v>3684.7105988754583</v>
      </c>
      <c r="BS62" s="43">
        <f t="shared" si="164"/>
        <v>3211.9025136420551</v>
      </c>
      <c r="BT62" s="43">
        <f>SUM(BT6,BT13,BT20,BT26,BT32,BT38,BT44,BT61,BT45)</f>
        <v>4553.1651217980052</v>
      </c>
      <c r="BU62" s="825">
        <f>AR62+AS62</f>
        <v>3904.6832999403691</v>
      </c>
      <c r="BV62" s="825">
        <f t="shared" si="119"/>
        <v>3067.6336481434196</v>
      </c>
      <c r="BW62" s="825">
        <f t="shared" si="120"/>
        <v>3279.4227024687143</v>
      </c>
      <c r="BX62" s="825">
        <f t="shared" si="29"/>
        <v>3187.8905635841097</v>
      </c>
      <c r="BY62" s="825">
        <f t="shared" si="16"/>
        <v>4286.6199898814102</v>
      </c>
      <c r="BZ62" s="825">
        <f t="shared" si="17"/>
        <v>3791.4738531493081</v>
      </c>
      <c r="CA62" s="825">
        <f t="shared" si="18"/>
        <v>4472.0750024042272</v>
      </c>
      <c r="CB62" s="826"/>
      <c r="CC62" s="827" t="s">
        <v>26</v>
      </c>
      <c r="CD62" s="43">
        <f t="shared" si="157"/>
        <v>8605</v>
      </c>
      <c r="CE62" s="43">
        <f t="shared" si="157"/>
        <v>8090</v>
      </c>
      <c r="CF62" s="43">
        <f t="shared" si="157"/>
        <v>8270</v>
      </c>
      <c r="CG62" s="43">
        <f t="shared" si="157"/>
        <v>8410</v>
      </c>
      <c r="CH62" s="43">
        <f t="shared" si="157"/>
        <v>7925</v>
      </c>
      <c r="CI62" s="43">
        <f t="shared" si="157"/>
        <v>7415</v>
      </c>
      <c r="CJ62" s="43">
        <f t="shared" si="157"/>
        <v>8378.9495041952305</v>
      </c>
      <c r="CK62" s="43">
        <f t="shared" si="157"/>
        <v>7788.6501510337521</v>
      </c>
      <c r="CL62" s="43">
        <f t="shared" si="157"/>
        <v>6972.3169480837887</v>
      </c>
      <c r="CM62" s="43">
        <f t="shared" si="157"/>
        <v>6467.3021575117509</v>
      </c>
      <c r="CN62" s="43">
        <f t="shared" si="157"/>
        <v>7891.7042770943372</v>
      </c>
      <c r="CO62" s="43">
        <f t="shared" si="157"/>
        <v>8117.6096439024959</v>
      </c>
      <c r="CP62" s="278">
        <f t="shared" si="157"/>
        <v>0.22024672496987763</v>
      </c>
      <c r="CQ62" s="278">
        <f t="shared" si="157"/>
        <v>2.8625675630528757E-2</v>
      </c>
      <c r="CR62" s="9"/>
      <c r="CS62" s="456">
        <f t="shared" si="158"/>
        <v>1730</v>
      </c>
      <c r="CT62" s="456">
        <f t="shared" si="158"/>
        <v>1930</v>
      </c>
      <c r="CU62" s="456">
        <f t="shared" si="158"/>
        <v>2000</v>
      </c>
      <c r="CV62" s="456">
        <f t="shared" si="158"/>
        <v>2065</v>
      </c>
      <c r="CW62" s="456">
        <f t="shared" si="158"/>
        <v>2285</v>
      </c>
      <c r="CX62" s="456">
        <f t="shared" si="158"/>
        <v>1885</v>
      </c>
      <c r="CY62" s="456">
        <f t="shared" si="158"/>
        <v>2105</v>
      </c>
      <c r="CZ62" s="456">
        <f t="shared" si="158"/>
        <v>2105</v>
      </c>
      <c r="DA62" s="456">
        <f t="shared" si="158"/>
        <v>1980</v>
      </c>
      <c r="DB62" s="456">
        <f t="shared" si="158"/>
        <v>2245</v>
      </c>
      <c r="DC62" s="456">
        <f t="shared" si="158"/>
        <v>2015</v>
      </c>
      <c r="DD62" s="456">
        <f t="shared" si="158"/>
        <v>1995</v>
      </c>
      <c r="DE62" s="456">
        <f t="shared" si="158"/>
        <v>1830</v>
      </c>
      <c r="DF62" s="456">
        <f t="shared" si="158"/>
        <v>2100</v>
      </c>
      <c r="DG62" s="456">
        <f t="shared" si="158"/>
        <v>1945</v>
      </c>
      <c r="DH62" s="456">
        <f t="shared" si="158"/>
        <v>1830</v>
      </c>
      <c r="DI62" s="456">
        <f t="shared" si="159"/>
        <v>1850</v>
      </c>
      <c r="DJ62" s="456">
        <f t="shared" si="159"/>
        <v>1795</v>
      </c>
      <c r="DK62" s="456">
        <f t="shared" si="159"/>
        <v>2759.2475641474975</v>
      </c>
      <c r="DL62" s="456">
        <f t="shared" si="159"/>
        <v>1934.9888386805915</v>
      </c>
      <c r="DM62" s="456">
        <f t="shared" si="159"/>
        <v>1965.8787843291941</v>
      </c>
      <c r="DN62" s="456">
        <f t="shared" si="159"/>
        <v>1718.831814546264</v>
      </c>
      <c r="DO62" s="456">
        <f t="shared" si="159"/>
        <v>1726.1055828101073</v>
      </c>
      <c r="DP62" s="456">
        <f t="shared" si="159"/>
        <v>1499.5573483053572</v>
      </c>
      <c r="DQ62" s="456">
        <f t="shared" si="159"/>
        <v>2684.2866665860065</v>
      </c>
      <c r="DR62" s="456">
        <f t="shared" si="159"/>
        <v>1882.6388726854079</v>
      </c>
      <c r="DS62" s="456">
        <f t="shared" si="159"/>
        <v>1820.8873147082072</v>
      </c>
      <c r="DT62" s="456">
        <f t="shared" si="159"/>
        <v>2083.7959852321619</v>
      </c>
      <c r="DU62" s="456">
        <f t="shared" si="159"/>
        <v>1482.1647300684619</v>
      </c>
      <c r="DV62" s="456">
        <f t="shared" si="159"/>
        <v>1585.4689180749576</v>
      </c>
      <c r="DW62" s="456">
        <f t="shared" si="160"/>
        <v>1608.948769403594</v>
      </c>
      <c r="DX62" s="456">
        <f t="shared" si="160"/>
        <v>1670.4739330651203</v>
      </c>
      <c r="DY62" s="456">
        <f t="shared" si="160"/>
        <v>1488.4038731640794</v>
      </c>
      <c r="DZ62" s="456">
        <f t="shared" si="160"/>
        <v>1699.4866904200303</v>
      </c>
      <c r="EA62" s="456">
        <f t="shared" si="160"/>
        <v>2136.0895506976199</v>
      </c>
      <c r="EB62" s="456">
        <f t="shared" si="160"/>
        <v>2150.5304391837908</v>
      </c>
      <c r="EC62" s="456">
        <f t="shared" si="160"/>
        <v>1740.6870980190511</v>
      </c>
      <c r="ED62" s="456">
        <f t="shared" si="160"/>
        <v>1864.6974215529551</v>
      </c>
      <c r="EE62" s="456">
        <f t="shared" si="160"/>
        <v>2050.786755130257</v>
      </c>
      <c r="EF62" s="456">
        <f t="shared" si="160"/>
        <v>2421.2882472739702</v>
      </c>
      <c r="EG62" s="456"/>
      <c r="EH62" s="456">
        <f t="shared" ref="EH62:FB62" si="165">BG62</f>
        <v>4425</v>
      </c>
      <c r="EI62" s="456">
        <f t="shared" si="165"/>
        <v>3660</v>
      </c>
      <c r="EJ62" s="456">
        <f t="shared" si="165"/>
        <v>4065</v>
      </c>
      <c r="EK62" s="456">
        <f t="shared" si="165"/>
        <v>4130</v>
      </c>
      <c r="EL62" s="456">
        <f t="shared" si="165"/>
        <v>4210</v>
      </c>
      <c r="EM62" s="456">
        <f t="shared" si="165"/>
        <v>4225</v>
      </c>
      <c r="EN62" s="456">
        <f t="shared" si="165"/>
        <v>4010</v>
      </c>
      <c r="EO62" s="456">
        <f t="shared" si="165"/>
        <v>3930</v>
      </c>
      <c r="EP62" s="456">
        <f t="shared" si="165"/>
        <v>3775</v>
      </c>
      <c r="EQ62" s="456">
        <f t="shared" si="165"/>
        <v>3645</v>
      </c>
      <c r="ER62" s="456">
        <f t="shared" si="165"/>
        <v>4694.236402828089</v>
      </c>
      <c r="ES62" s="456">
        <f t="shared" si="165"/>
        <v>3684.7105988754583</v>
      </c>
      <c r="ET62" s="456">
        <f t="shared" si="165"/>
        <v>3211.9025136420551</v>
      </c>
      <c r="EU62" s="456">
        <f t="shared" si="165"/>
        <v>4553.1651217980052</v>
      </c>
      <c r="EV62" s="456">
        <f t="shared" si="165"/>
        <v>3904.6832999403691</v>
      </c>
      <c r="EW62" s="456">
        <f t="shared" si="165"/>
        <v>3067.6336481434196</v>
      </c>
      <c r="EX62" s="456">
        <f t="shared" si="165"/>
        <v>3279.4227024687143</v>
      </c>
      <c r="EY62" s="456">
        <f t="shared" si="165"/>
        <v>3187.8905635841097</v>
      </c>
      <c r="EZ62" s="456">
        <f t="shared" si="165"/>
        <v>4286.6199898814102</v>
      </c>
      <c r="FA62" s="456">
        <f t="shared" si="165"/>
        <v>3791.4738531493081</v>
      </c>
      <c r="FB62" s="456">
        <f t="shared" si="165"/>
        <v>4472.0750024042272</v>
      </c>
    </row>
    <row r="63" spans="2:158" s="655" customFormat="1" x14ac:dyDescent="0.3">
      <c r="B63" s="652"/>
      <c r="C63" s="829">
        <v>8605</v>
      </c>
      <c r="D63" s="829">
        <v>8090</v>
      </c>
      <c r="E63" s="829">
        <v>8265</v>
      </c>
      <c r="F63" s="829">
        <v>8430</v>
      </c>
      <c r="G63" s="829">
        <v>7935</v>
      </c>
      <c r="H63" s="829">
        <v>7415</v>
      </c>
      <c r="I63" s="829">
        <v>8378.9495041952287</v>
      </c>
      <c r="J63" s="829">
        <v>7788.6501510337512</v>
      </c>
      <c r="K63" s="829">
        <v>6972.3169480837896</v>
      </c>
      <c r="L63" s="829">
        <v>6467.3021575117509</v>
      </c>
      <c r="M63" s="829">
        <v>7891.7042770943353</v>
      </c>
      <c r="N63" s="829">
        <v>8117.6096439024959</v>
      </c>
      <c r="O63" s="654"/>
      <c r="P63" s="654"/>
      <c r="Q63" s="830"/>
      <c r="R63" s="829">
        <v>1730</v>
      </c>
      <c r="S63" s="829">
        <v>1930</v>
      </c>
      <c r="T63" s="829">
        <v>2000</v>
      </c>
      <c r="U63" s="829">
        <v>2065</v>
      </c>
      <c r="V63" s="829">
        <v>2285</v>
      </c>
      <c r="W63" s="829">
        <v>1885</v>
      </c>
      <c r="X63" s="829">
        <v>2105</v>
      </c>
      <c r="Y63" s="829">
        <v>2105</v>
      </c>
      <c r="Z63" s="829">
        <v>1980</v>
      </c>
      <c r="AA63" s="829">
        <v>2245</v>
      </c>
      <c r="AB63" s="829">
        <v>2015</v>
      </c>
      <c r="AC63" s="829">
        <v>1995</v>
      </c>
      <c r="AD63" s="829">
        <v>1830</v>
      </c>
      <c r="AE63" s="829">
        <v>2100</v>
      </c>
      <c r="AF63" s="829">
        <v>1945</v>
      </c>
      <c r="AG63" s="829">
        <v>1830</v>
      </c>
      <c r="AH63" s="829">
        <v>1850</v>
      </c>
      <c r="AI63" s="829">
        <v>1795</v>
      </c>
      <c r="AJ63" s="829">
        <v>2759.2475641474975</v>
      </c>
      <c r="AK63" s="829">
        <v>1934.9888386805915</v>
      </c>
      <c r="AL63" s="829">
        <v>1965.8787843291943</v>
      </c>
      <c r="AM63" s="829">
        <v>1718.8318145462642</v>
      </c>
      <c r="AN63" s="829">
        <v>1726.1055828101073</v>
      </c>
      <c r="AO63" s="829">
        <v>1499.5573483053572</v>
      </c>
      <c r="AP63" s="829">
        <v>2684.2866665860065</v>
      </c>
      <c r="AQ63" s="829">
        <v>1882.6388726854077</v>
      </c>
      <c r="AR63" s="829">
        <v>1820.8873147082074</v>
      </c>
      <c r="AS63" s="829">
        <v>2083.7959852321628</v>
      </c>
      <c r="AT63" s="829">
        <v>1482.1647300684617</v>
      </c>
      <c r="AU63" s="829">
        <v>1585.4689180749574</v>
      </c>
      <c r="AV63" s="829">
        <v>1608.948769403594</v>
      </c>
      <c r="AW63" s="829">
        <v>1670.47393306512</v>
      </c>
      <c r="AX63" s="829">
        <v>1488.4038731640799</v>
      </c>
      <c r="AY63" s="829">
        <v>1699.4866904200305</v>
      </c>
      <c r="AZ63" s="829">
        <v>2136.0895506976199</v>
      </c>
      <c r="BA63" s="829">
        <v>2150.5304391837913</v>
      </c>
      <c r="BB63" s="829">
        <v>1740.6870980190508</v>
      </c>
      <c r="BC63" s="829">
        <v>1864.6974215529551</v>
      </c>
      <c r="BD63" s="829">
        <v>2050.7867551302566</v>
      </c>
      <c r="BE63" s="829">
        <v>2421.2882472739702</v>
      </c>
      <c r="BF63" s="829"/>
      <c r="BG63" s="829">
        <v>0</v>
      </c>
      <c r="BH63" s="829">
        <v>3670</v>
      </c>
      <c r="BI63" s="829">
        <v>4065</v>
      </c>
      <c r="BJ63" s="829">
        <v>4170</v>
      </c>
      <c r="BK63" s="829">
        <v>4210</v>
      </c>
      <c r="BL63" s="829">
        <v>4225</v>
      </c>
      <c r="BM63" s="829">
        <v>4010</v>
      </c>
      <c r="BN63" s="829">
        <v>3930</v>
      </c>
      <c r="BO63" s="829">
        <v>3775</v>
      </c>
      <c r="BP63" s="829">
        <v>3645</v>
      </c>
      <c r="BQ63" s="829">
        <v>4694.236402828089</v>
      </c>
      <c r="BR63" s="829">
        <v>3684.7105988754583</v>
      </c>
      <c r="BS63" s="829">
        <v>3225.6629311154647</v>
      </c>
      <c r="BT63" s="829">
        <v>4566.925539271414</v>
      </c>
      <c r="BU63" s="829">
        <v>3904.6832999403705</v>
      </c>
      <c r="BV63" s="829">
        <v>3067.6336481434191</v>
      </c>
      <c r="BW63" s="829">
        <v>3279.4227024687143</v>
      </c>
      <c r="BX63" s="829">
        <v>3187.8905635841102</v>
      </c>
      <c r="BY63" s="829">
        <v>4286.6199898814111</v>
      </c>
      <c r="BZ63" s="829">
        <v>3605.384519572006</v>
      </c>
      <c r="CA63" s="829">
        <f t="shared" si="18"/>
        <v>4472.0750024042263</v>
      </c>
      <c r="CB63" s="829"/>
      <c r="CC63" s="830"/>
      <c r="CD63" s="830"/>
      <c r="CE63" s="830"/>
      <c r="CF63" s="830"/>
      <c r="CG63" s="830"/>
      <c r="CH63" s="830"/>
      <c r="CI63" s="830"/>
      <c r="CJ63" s="830"/>
      <c r="CK63" s="830"/>
      <c r="CL63" s="830"/>
      <c r="CM63" s="830"/>
      <c r="CN63" s="830"/>
      <c r="CO63" s="830"/>
      <c r="CP63" s="830"/>
      <c r="CQ63" s="830"/>
      <c r="CR63" s="830"/>
      <c r="CS63" s="830"/>
      <c r="CT63" s="830"/>
      <c r="CU63" s="830"/>
      <c r="CV63" s="830"/>
      <c r="CW63" s="830"/>
      <c r="CX63" s="830"/>
      <c r="CY63" s="830"/>
      <c r="CZ63" s="830"/>
      <c r="DA63" s="830"/>
      <c r="DB63" s="830"/>
      <c r="DC63" s="830"/>
      <c r="DD63" s="830"/>
      <c r="DE63" s="830"/>
      <c r="DF63" s="830"/>
      <c r="DG63" s="830"/>
      <c r="DH63" s="830"/>
      <c r="DI63" s="830"/>
      <c r="DJ63" s="830"/>
      <c r="DK63" s="830"/>
      <c r="DL63" s="830"/>
      <c r="DM63" s="830"/>
      <c r="DN63" s="830"/>
      <c r="DO63" s="830"/>
      <c r="DP63" s="830"/>
      <c r="DQ63" s="830"/>
      <c r="DR63" s="830"/>
      <c r="DS63" s="830"/>
      <c r="DT63" s="830"/>
      <c r="DU63" s="830"/>
      <c r="DV63" s="830"/>
      <c r="DW63" s="830"/>
      <c r="DX63" s="830"/>
      <c r="DY63" s="830"/>
      <c r="DZ63" s="830"/>
      <c r="EA63" s="830"/>
      <c r="EB63" s="830"/>
      <c r="EC63" s="830"/>
      <c r="ED63" s="830"/>
      <c r="EE63" s="830"/>
      <c r="EF63" s="830"/>
      <c r="EG63" s="830"/>
      <c r="EH63" s="830"/>
      <c r="EI63" s="830"/>
      <c r="EJ63" s="830"/>
      <c r="EK63" s="830"/>
      <c r="EL63" s="830"/>
      <c r="EM63" s="830"/>
      <c r="EN63" s="830"/>
      <c r="EO63" s="830"/>
      <c r="EP63" s="830"/>
      <c r="EQ63" s="830"/>
      <c r="ER63" s="830"/>
      <c r="ES63" s="830"/>
      <c r="ET63" s="830"/>
      <c r="EU63" s="830"/>
      <c r="EV63" s="830"/>
      <c r="EW63" s="830"/>
      <c r="EX63" s="830"/>
      <c r="EY63" s="830"/>
      <c r="EZ63" s="830"/>
      <c r="FA63" s="830"/>
    </row>
    <row r="64" spans="2:158" s="655" customFormat="1" x14ac:dyDescent="0.3">
      <c r="B64" s="707" t="s">
        <v>184</v>
      </c>
      <c r="C64" s="831" t="b">
        <v>1</v>
      </c>
      <c r="D64" s="831" t="b">
        <v>1</v>
      </c>
      <c r="E64" s="831" t="b">
        <v>0</v>
      </c>
      <c r="F64" s="831" t="b">
        <v>0</v>
      </c>
      <c r="G64" s="831" t="b">
        <v>0</v>
      </c>
      <c r="H64" s="831" t="b">
        <v>1</v>
      </c>
      <c r="I64" s="831" t="b">
        <v>1</v>
      </c>
      <c r="J64" s="831" t="b">
        <v>1</v>
      </c>
      <c r="K64" s="831" t="b">
        <v>1</v>
      </c>
      <c r="L64" s="831" t="b">
        <v>1</v>
      </c>
      <c r="M64" s="831" t="b">
        <v>1</v>
      </c>
      <c r="N64" s="831" t="b">
        <v>1</v>
      </c>
      <c r="O64" s="654"/>
      <c r="P64" s="654"/>
      <c r="Q64" s="830"/>
      <c r="R64" s="831" t="b">
        <v>1</v>
      </c>
      <c r="S64" s="831" t="b">
        <v>1</v>
      </c>
      <c r="T64" s="831" t="b">
        <v>1</v>
      </c>
      <c r="U64" s="831" t="b">
        <v>1</v>
      </c>
      <c r="V64" s="831" t="b">
        <v>1</v>
      </c>
      <c r="W64" s="831" t="b">
        <v>1</v>
      </c>
      <c r="X64" s="831" t="b">
        <v>1</v>
      </c>
      <c r="Y64" s="831" t="b">
        <v>1</v>
      </c>
      <c r="Z64" s="831" t="b">
        <v>1</v>
      </c>
      <c r="AA64" s="831" t="b">
        <v>1</v>
      </c>
      <c r="AB64" s="831" t="b">
        <v>1</v>
      </c>
      <c r="AC64" s="831" t="b">
        <v>1</v>
      </c>
      <c r="AD64" s="831" t="b">
        <v>1</v>
      </c>
      <c r="AE64" s="831" t="b">
        <v>1</v>
      </c>
      <c r="AF64" s="831" t="b">
        <v>1</v>
      </c>
      <c r="AG64" s="831" t="b">
        <v>1</v>
      </c>
      <c r="AH64" s="831" t="b">
        <v>1</v>
      </c>
      <c r="AI64" s="831" t="b">
        <v>1</v>
      </c>
      <c r="AJ64" s="831" t="b">
        <v>1</v>
      </c>
      <c r="AK64" s="831" t="b">
        <v>1</v>
      </c>
      <c r="AL64" s="831" t="b">
        <v>1</v>
      </c>
      <c r="AM64" s="831" t="b">
        <v>1</v>
      </c>
      <c r="AN64" s="831" t="b">
        <v>1</v>
      </c>
      <c r="AO64" s="831" t="b">
        <v>1</v>
      </c>
      <c r="AP64" s="831" t="b">
        <v>1</v>
      </c>
      <c r="AQ64" s="831" t="b">
        <v>1</v>
      </c>
      <c r="AR64" s="831" t="b">
        <v>1</v>
      </c>
      <c r="AS64" s="831" t="b">
        <v>1</v>
      </c>
      <c r="AT64" s="831" t="b">
        <v>1</v>
      </c>
      <c r="AU64" s="831" t="b">
        <v>1</v>
      </c>
      <c r="AV64" s="831" t="b">
        <v>1</v>
      </c>
      <c r="AW64" s="831" t="b">
        <v>1</v>
      </c>
      <c r="AX64" s="831" t="b">
        <f t="shared" ref="AX64:BE64" si="166">AX62=AX63</f>
        <v>1</v>
      </c>
      <c r="AY64" s="831" t="b">
        <f t="shared" si="166"/>
        <v>1</v>
      </c>
      <c r="AZ64" s="831" t="b">
        <f t="shared" si="166"/>
        <v>1</v>
      </c>
      <c r="BA64" s="831" t="b">
        <f t="shared" si="166"/>
        <v>1</v>
      </c>
      <c r="BB64" s="831" t="b">
        <f t="shared" si="166"/>
        <v>1</v>
      </c>
      <c r="BC64" s="831" t="b">
        <f t="shared" si="166"/>
        <v>1</v>
      </c>
      <c r="BD64" s="831" t="b">
        <f t="shared" si="166"/>
        <v>1</v>
      </c>
      <c r="BE64" s="831" t="b">
        <f t="shared" si="166"/>
        <v>1</v>
      </c>
      <c r="BF64" s="830"/>
      <c r="BG64" s="830"/>
      <c r="BH64" s="830"/>
      <c r="BI64" s="830"/>
      <c r="BJ64" s="830"/>
      <c r="BK64" s="832"/>
      <c r="BL64" s="832"/>
      <c r="BM64" s="832"/>
      <c r="BN64" s="832"/>
      <c r="BO64" s="832"/>
      <c r="BP64" s="832"/>
      <c r="BQ64" s="832"/>
      <c r="BR64" s="832"/>
      <c r="BS64" s="832"/>
      <c r="BT64" s="832"/>
      <c r="BU64" s="832"/>
      <c r="BV64" s="832"/>
      <c r="BW64" s="832"/>
      <c r="BX64" s="832"/>
      <c r="BY64" s="832"/>
      <c r="BZ64" s="832"/>
      <c r="CA64" s="832"/>
      <c r="CB64" s="832"/>
      <c r="CC64" s="830"/>
      <c r="CD64" s="830"/>
      <c r="CE64" s="830"/>
      <c r="CF64" s="830"/>
      <c r="CG64" s="830"/>
      <c r="CH64" s="830"/>
      <c r="CI64" s="830"/>
      <c r="CJ64" s="830"/>
      <c r="CK64" s="830"/>
      <c r="CL64" s="830"/>
      <c r="CM64" s="830"/>
      <c r="CN64" s="830"/>
      <c r="CO64" s="830"/>
      <c r="CP64" s="830"/>
      <c r="CQ64" s="830"/>
      <c r="CR64" s="830"/>
      <c r="CS64" s="830"/>
      <c r="CT64" s="830"/>
      <c r="CU64" s="830"/>
      <c r="CV64" s="830"/>
      <c r="CW64" s="830"/>
      <c r="CX64" s="830"/>
      <c r="CY64" s="830"/>
      <c r="CZ64" s="830"/>
      <c r="DA64" s="830"/>
      <c r="DB64" s="830"/>
      <c r="DC64" s="830"/>
      <c r="DD64" s="830"/>
      <c r="DE64" s="830"/>
      <c r="DF64" s="830"/>
      <c r="DG64" s="830"/>
      <c r="DH64" s="830"/>
      <c r="DI64" s="830"/>
      <c r="DJ64" s="830"/>
      <c r="DK64" s="830"/>
      <c r="DL64" s="830"/>
      <c r="DM64" s="830"/>
      <c r="DN64" s="830"/>
      <c r="DO64" s="830"/>
      <c r="DP64" s="830"/>
      <c r="DQ64" s="830"/>
      <c r="DR64" s="830"/>
      <c r="DS64" s="830"/>
      <c r="DT64" s="830"/>
      <c r="DU64" s="830"/>
      <c r="DV64" s="830"/>
      <c r="DW64" s="830"/>
      <c r="DX64" s="830"/>
      <c r="DY64" s="830"/>
      <c r="DZ64" s="830"/>
      <c r="EA64" s="830"/>
      <c r="EB64" s="830"/>
      <c r="EC64" s="830"/>
      <c r="ED64" s="830"/>
      <c r="EE64" s="830"/>
      <c r="EF64" s="830"/>
      <c r="EG64" s="830"/>
      <c r="EH64" s="830"/>
      <c r="EI64" s="830"/>
      <c r="EJ64" s="830"/>
      <c r="EK64" s="830"/>
      <c r="EL64" s="830"/>
      <c r="EM64" s="830"/>
      <c r="EN64" s="830"/>
      <c r="EO64" s="830"/>
      <c r="EP64" s="830"/>
      <c r="EQ64" s="830"/>
      <c r="ER64" s="830"/>
      <c r="ES64" s="830"/>
      <c r="ET64" s="830"/>
      <c r="EU64" s="830"/>
      <c r="EV64" s="830"/>
      <c r="EW64" s="830"/>
      <c r="EX64" s="830"/>
      <c r="EY64" s="830"/>
      <c r="EZ64" s="830"/>
      <c r="FA64" s="830"/>
    </row>
    <row r="65" spans="2:157" s="655" customFormat="1" x14ac:dyDescent="0.3">
      <c r="B65" s="707"/>
      <c r="C65" s="831">
        <v>0</v>
      </c>
      <c r="D65" s="831">
        <v>0</v>
      </c>
      <c r="E65" s="831">
        <v>5</v>
      </c>
      <c r="F65" s="831">
        <v>-20</v>
      </c>
      <c r="G65" s="831">
        <v>-10</v>
      </c>
      <c r="H65" s="831">
        <v>0</v>
      </c>
      <c r="I65" s="831">
        <v>0</v>
      </c>
      <c r="J65" s="831">
        <v>0</v>
      </c>
      <c r="K65" s="831">
        <v>0</v>
      </c>
      <c r="L65" s="831">
        <v>0</v>
      </c>
      <c r="M65" s="831">
        <v>0</v>
      </c>
      <c r="N65" s="831">
        <v>0</v>
      </c>
      <c r="O65" s="654"/>
      <c r="P65" s="654"/>
      <c r="Q65" s="830"/>
      <c r="R65" s="831"/>
      <c r="S65" s="832"/>
      <c r="T65" s="832"/>
      <c r="U65" s="832"/>
      <c r="V65" s="832"/>
      <c r="W65" s="832"/>
      <c r="X65" s="832"/>
      <c r="Y65" s="832"/>
      <c r="Z65" s="832"/>
      <c r="AA65" s="832"/>
      <c r="AB65" s="832"/>
      <c r="AC65" s="832"/>
      <c r="AD65" s="832"/>
      <c r="AE65" s="832"/>
      <c r="AF65" s="832"/>
      <c r="AG65" s="832"/>
      <c r="AH65" s="832"/>
      <c r="AI65" s="832"/>
      <c r="AJ65" s="832"/>
      <c r="AK65" s="832"/>
      <c r="AL65" s="832"/>
      <c r="AM65" s="832"/>
      <c r="AN65" s="832"/>
      <c r="AO65" s="832"/>
      <c r="AP65" s="830"/>
      <c r="AQ65" s="830"/>
      <c r="AR65" s="830"/>
      <c r="AS65" s="830"/>
      <c r="AT65" s="830"/>
      <c r="AU65" s="830"/>
      <c r="AV65" s="830"/>
      <c r="AW65" s="830"/>
      <c r="AX65" s="830"/>
      <c r="AY65" s="833"/>
      <c r="AZ65" s="830"/>
      <c r="BA65" s="830"/>
      <c r="BB65" s="830"/>
      <c r="BC65" s="830"/>
      <c r="BD65" s="830"/>
      <c r="BE65" s="830"/>
      <c r="BF65" s="830"/>
      <c r="BG65" s="830"/>
      <c r="BH65" s="830"/>
      <c r="BI65" s="830"/>
      <c r="BJ65" s="830"/>
      <c r="BK65" s="832"/>
      <c r="BL65" s="832"/>
      <c r="BM65" s="832"/>
      <c r="BN65" s="832"/>
      <c r="BO65" s="832"/>
      <c r="BP65" s="832"/>
      <c r="BQ65" s="832"/>
      <c r="BR65" s="832"/>
      <c r="BS65" s="832"/>
      <c r="BT65" s="832"/>
      <c r="BU65" s="832"/>
      <c r="BV65" s="832"/>
      <c r="BW65" s="832"/>
      <c r="BX65" s="832"/>
      <c r="BY65" s="832"/>
      <c r="BZ65" s="832"/>
      <c r="CA65" s="832"/>
      <c r="CB65" s="832"/>
      <c r="CC65" s="830"/>
      <c r="CD65" s="830"/>
      <c r="CE65" s="830"/>
      <c r="CF65" s="830"/>
      <c r="CG65" s="830"/>
      <c r="CH65" s="830"/>
      <c r="CI65" s="830"/>
      <c r="CJ65" s="830"/>
      <c r="CK65" s="830"/>
      <c r="CL65" s="830"/>
      <c r="CM65" s="830"/>
      <c r="CN65" s="830"/>
      <c r="CO65" s="830"/>
      <c r="CP65" s="830"/>
      <c r="CQ65" s="830"/>
      <c r="CR65" s="830"/>
      <c r="CS65" s="830"/>
      <c r="CT65" s="830"/>
      <c r="CU65" s="830"/>
      <c r="CV65" s="830"/>
      <c r="CW65" s="830"/>
      <c r="CX65" s="830"/>
      <c r="CY65" s="830"/>
      <c r="CZ65" s="830"/>
      <c r="DA65" s="830"/>
      <c r="DB65" s="830"/>
      <c r="DC65" s="830"/>
      <c r="DD65" s="830"/>
      <c r="DE65" s="830"/>
      <c r="DF65" s="830"/>
      <c r="DG65" s="830"/>
      <c r="DH65" s="830"/>
      <c r="DI65" s="830"/>
      <c r="DJ65" s="830"/>
      <c r="DK65" s="830"/>
      <c r="DL65" s="830"/>
      <c r="DM65" s="830"/>
      <c r="DN65" s="830"/>
      <c r="DO65" s="830"/>
      <c r="DP65" s="830"/>
      <c r="DQ65" s="830"/>
      <c r="DR65" s="830"/>
      <c r="DS65" s="830"/>
      <c r="DT65" s="830"/>
      <c r="DU65" s="830"/>
      <c r="DV65" s="830"/>
      <c r="DW65" s="830"/>
      <c r="DX65" s="830"/>
      <c r="DY65" s="830"/>
      <c r="DZ65" s="830"/>
      <c r="EA65" s="830"/>
      <c r="EB65" s="830"/>
      <c r="EC65" s="830"/>
      <c r="ED65" s="830"/>
      <c r="EE65" s="830"/>
      <c r="EF65" s="830"/>
      <c r="EG65" s="830"/>
      <c r="EH65" s="830"/>
      <c r="EI65" s="830"/>
      <c r="EJ65" s="830"/>
      <c r="EK65" s="830"/>
      <c r="EL65" s="830"/>
      <c r="EM65" s="830"/>
      <c r="EN65" s="830"/>
      <c r="EO65" s="830"/>
      <c r="EP65" s="830"/>
      <c r="EQ65" s="830"/>
      <c r="ER65" s="830"/>
      <c r="ES65" s="830"/>
      <c r="ET65" s="830"/>
      <c r="EU65" s="830"/>
      <c r="EV65" s="830"/>
      <c r="EW65" s="830"/>
      <c r="EX65" s="830"/>
      <c r="EY65" s="830"/>
      <c r="EZ65" s="830"/>
      <c r="FA65" s="830"/>
    </row>
    <row r="66" spans="2:157" s="655" customFormat="1" x14ac:dyDescent="0.3">
      <c r="B66" s="710" t="s">
        <v>196</v>
      </c>
      <c r="C66" s="834"/>
      <c r="D66" s="834"/>
      <c r="E66" s="834"/>
      <c r="F66" s="834"/>
      <c r="G66" s="834"/>
      <c r="H66" s="834"/>
      <c r="I66" s="835">
        <f>SUM(AJ62,AK62,AL62,AM62)</f>
        <v>8378.9470017035474</v>
      </c>
      <c r="J66" s="835">
        <f>SUM(AN62,AO62,AP62,AQ62)</f>
        <v>7792.5884703868796</v>
      </c>
      <c r="K66" s="835">
        <f>SUM(AR62:AU62)</f>
        <v>6972.3169480837887</v>
      </c>
      <c r="L66" s="835">
        <f>SUM(AV62:AY62)</f>
        <v>6467.3132660528245</v>
      </c>
      <c r="M66" s="835">
        <f>SUM(AZ62:BC62)</f>
        <v>7892.0045094534162</v>
      </c>
      <c r="N66" s="835"/>
      <c r="O66" s="654"/>
      <c r="P66" s="654"/>
      <c r="Q66" s="830"/>
      <c r="R66" s="834"/>
      <c r="S66" s="830"/>
      <c r="T66" s="830"/>
      <c r="U66" s="830"/>
      <c r="V66" s="830"/>
      <c r="W66" s="830"/>
      <c r="X66" s="830"/>
      <c r="Y66" s="830"/>
      <c r="Z66" s="830"/>
      <c r="AA66" s="830"/>
      <c r="AB66" s="830"/>
      <c r="AC66" s="830"/>
      <c r="AD66" s="830"/>
      <c r="AE66" s="830"/>
      <c r="AF66" s="830"/>
      <c r="AG66" s="830"/>
      <c r="AH66" s="830"/>
      <c r="AI66" s="830"/>
      <c r="AJ66" s="830"/>
      <c r="AK66" s="830"/>
      <c r="AL66" s="830"/>
      <c r="AM66" s="830"/>
      <c r="AN66" s="830"/>
      <c r="AO66" s="830"/>
      <c r="AP66" s="830"/>
      <c r="AQ66" s="830"/>
      <c r="AR66" s="830"/>
      <c r="AS66" s="830"/>
      <c r="AT66" s="830"/>
      <c r="AU66" s="830"/>
      <c r="AV66" s="830"/>
      <c r="AW66" s="830"/>
      <c r="AX66" s="830"/>
      <c r="AY66" s="836"/>
      <c r="AZ66" s="830"/>
      <c r="BA66" s="830"/>
      <c r="BB66" s="830"/>
      <c r="BC66" s="830"/>
      <c r="BD66" s="830"/>
      <c r="BE66" s="830"/>
      <c r="BF66" s="830"/>
      <c r="BG66" s="830"/>
      <c r="BH66" s="830"/>
      <c r="BI66" s="830"/>
      <c r="BJ66" s="830"/>
      <c r="BK66" s="830"/>
      <c r="BL66" s="830"/>
      <c r="BM66" s="830"/>
      <c r="BN66" s="830"/>
      <c r="BO66" s="830"/>
      <c r="BP66" s="830"/>
      <c r="BQ66" s="830"/>
      <c r="BR66" s="830"/>
      <c r="BS66" s="830"/>
      <c r="BT66" s="830"/>
      <c r="BU66" s="830"/>
      <c r="BV66" s="830"/>
      <c r="BW66" s="830"/>
      <c r="BX66" s="830"/>
      <c r="BY66" s="830"/>
      <c r="BZ66" s="830"/>
      <c r="CA66" s="830"/>
      <c r="CB66" s="830"/>
      <c r="CC66" s="830"/>
      <c r="CD66" s="830"/>
      <c r="CE66" s="830"/>
      <c r="CF66" s="830"/>
      <c r="CG66" s="830"/>
      <c r="CH66" s="830"/>
      <c r="CI66" s="830"/>
      <c r="CJ66" s="830"/>
      <c r="CK66" s="830"/>
      <c r="CL66" s="830"/>
      <c r="CM66" s="830"/>
      <c r="CN66" s="830"/>
      <c r="CO66" s="830"/>
      <c r="CP66" s="830"/>
      <c r="CQ66" s="830"/>
      <c r="CR66" s="830"/>
      <c r="CS66" s="830"/>
      <c r="CT66" s="830"/>
      <c r="CU66" s="830"/>
      <c r="CV66" s="830"/>
      <c r="CW66" s="830"/>
      <c r="CX66" s="830"/>
      <c r="CY66" s="830"/>
      <c r="CZ66" s="830"/>
      <c r="DA66" s="830"/>
      <c r="DB66" s="830"/>
      <c r="DC66" s="830"/>
      <c r="DD66" s="830"/>
      <c r="DE66" s="830"/>
      <c r="DF66" s="830"/>
      <c r="DG66" s="830"/>
      <c r="DH66" s="830"/>
      <c r="DI66" s="830"/>
      <c r="DJ66" s="830"/>
      <c r="DK66" s="830"/>
      <c r="DL66" s="830"/>
      <c r="DM66" s="830"/>
      <c r="DN66" s="830"/>
      <c r="DO66" s="830"/>
      <c r="DP66" s="830"/>
      <c r="DQ66" s="830"/>
      <c r="DR66" s="830"/>
      <c r="DS66" s="830"/>
      <c r="DT66" s="830"/>
      <c r="DU66" s="830"/>
      <c r="DV66" s="830"/>
      <c r="DW66" s="830"/>
      <c r="DX66" s="830"/>
      <c r="DY66" s="830"/>
      <c r="DZ66" s="830"/>
      <c r="EA66" s="830"/>
      <c r="EB66" s="830"/>
      <c r="EC66" s="830"/>
      <c r="ED66" s="830"/>
      <c r="EE66" s="830"/>
      <c r="EF66" s="830"/>
      <c r="EG66" s="830"/>
      <c r="EH66" s="830"/>
      <c r="EI66" s="830"/>
      <c r="EJ66" s="830"/>
      <c r="EK66" s="830"/>
      <c r="EL66" s="830"/>
      <c r="EM66" s="830"/>
      <c r="EN66" s="830"/>
      <c r="EO66" s="830"/>
      <c r="EP66" s="830"/>
      <c r="EQ66" s="830"/>
      <c r="ER66" s="830"/>
      <c r="ES66" s="830"/>
      <c r="ET66" s="830"/>
      <c r="EU66" s="830"/>
      <c r="EV66" s="830"/>
      <c r="EW66" s="830"/>
      <c r="EX66" s="830"/>
      <c r="EY66" s="830"/>
      <c r="EZ66" s="830"/>
      <c r="FA66" s="830"/>
    </row>
    <row r="67" spans="2:157" s="655" customFormat="1" x14ac:dyDescent="0.3">
      <c r="B67" s="710" t="s">
        <v>225</v>
      </c>
      <c r="C67" s="834"/>
      <c r="D67" s="834"/>
      <c r="E67" s="834"/>
      <c r="F67" s="834"/>
      <c r="G67" s="834"/>
      <c r="H67" s="834"/>
      <c r="I67" s="835" cm="1">
        <f t="array" ref="I67">I66-_xlfn.ANCHORARRAY(I63)</f>
        <v>-2.5024916812981246E-3</v>
      </c>
      <c r="J67" s="835" cm="1">
        <f t="array" ref="J67">J66-_xlfn.ANCHORARRAY(J63)</f>
        <v>3.9383193531284633</v>
      </c>
      <c r="K67" s="835" cm="1">
        <f t="array" ref="K67">K66-_xlfn.ANCHORARRAY(K63)</f>
        <v>0</v>
      </c>
      <c r="L67" s="835" cm="1">
        <f t="array" ref="L67">L66-_xlfn.ANCHORARRAY(L63)</f>
        <v>1.1108541073554079E-2</v>
      </c>
      <c r="M67" s="835" cm="1">
        <f t="array" ref="M67">M66-_xlfn.ANCHORARRAY(M63)</f>
        <v>0.30023235908083734</v>
      </c>
      <c r="N67" s="835"/>
      <c r="O67" s="654"/>
      <c r="P67" s="654"/>
      <c r="Q67" s="830"/>
      <c r="R67" s="834"/>
      <c r="S67" s="830"/>
      <c r="T67" s="830"/>
      <c r="U67" s="830"/>
      <c r="V67" s="830"/>
      <c r="W67" s="830"/>
      <c r="X67" s="830"/>
      <c r="Y67" s="830"/>
      <c r="Z67" s="830"/>
      <c r="AA67" s="830"/>
      <c r="AB67" s="830"/>
      <c r="AC67" s="830"/>
      <c r="AD67" s="830"/>
      <c r="AE67" s="830"/>
      <c r="AF67" s="830"/>
      <c r="AG67" s="830"/>
      <c r="AH67" s="830"/>
      <c r="AI67" s="830"/>
      <c r="AJ67" s="830"/>
      <c r="AK67" s="830"/>
      <c r="AL67" s="830"/>
      <c r="AM67" s="830"/>
      <c r="AN67" s="830"/>
      <c r="AO67" s="830"/>
      <c r="AP67" s="830"/>
      <c r="AQ67" s="830"/>
      <c r="AR67" s="830"/>
      <c r="AS67" s="830"/>
      <c r="AT67" s="830"/>
      <c r="AU67" s="830"/>
      <c r="AV67" s="830"/>
      <c r="AW67" s="830"/>
      <c r="AX67" s="830"/>
      <c r="AY67" s="830"/>
      <c r="AZ67" s="830"/>
      <c r="BA67" s="830"/>
      <c r="BB67" s="830"/>
      <c r="BC67" s="830"/>
      <c r="BD67" s="830"/>
      <c r="BE67" s="830"/>
      <c r="BF67" s="830"/>
      <c r="BG67" s="830"/>
      <c r="BH67" s="830"/>
      <c r="BI67" s="830"/>
      <c r="BJ67" s="830"/>
      <c r="BK67" s="830"/>
      <c r="BL67" s="830"/>
      <c r="BM67" s="830"/>
      <c r="BN67" s="830"/>
      <c r="BO67" s="830"/>
      <c r="BP67" s="830"/>
      <c r="BQ67" s="830"/>
      <c r="BR67" s="830"/>
      <c r="BS67" s="830"/>
      <c r="BT67" s="830"/>
      <c r="BU67" s="830"/>
      <c r="BV67" s="830"/>
      <c r="BW67" s="830"/>
      <c r="BX67" s="830"/>
      <c r="BY67" s="830"/>
      <c r="BZ67" s="830"/>
      <c r="CA67" s="830"/>
      <c r="CB67" s="830"/>
      <c r="CC67" s="830"/>
      <c r="CD67" s="830"/>
      <c r="CE67" s="830"/>
      <c r="CF67" s="830"/>
      <c r="CG67" s="830"/>
      <c r="CH67" s="830"/>
      <c r="CI67" s="830"/>
      <c r="CJ67" s="830"/>
      <c r="CK67" s="830"/>
      <c r="CL67" s="830"/>
      <c r="CM67" s="830"/>
      <c r="CN67" s="830"/>
      <c r="CO67" s="830"/>
      <c r="CP67" s="830"/>
      <c r="CQ67" s="830"/>
      <c r="CR67" s="830"/>
      <c r="CS67" s="830"/>
      <c r="CT67" s="830"/>
      <c r="CU67" s="830"/>
      <c r="CV67" s="830"/>
      <c r="CW67" s="830"/>
      <c r="CX67" s="830"/>
      <c r="CY67" s="830"/>
      <c r="CZ67" s="830"/>
      <c r="DA67" s="830"/>
      <c r="DB67" s="830"/>
      <c r="DC67" s="830"/>
      <c r="DD67" s="830"/>
      <c r="DE67" s="830"/>
      <c r="DF67" s="830"/>
      <c r="DG67" s="830"/>
      <c r="DH67" s="830"/>
      <c r="DI67" s="830"/>
      <c r="DJ67" s="830"/>
      <c r="DK67" s="830"/>
      <c r="DL67" s="830"/>
      <c r="DM67" s="830"/>
      <c r="DN67" s="830"/>
      <c r="DO67" s="830"/>
      <c r="DP67" s="830"/>
      <c r="DQ67" s="830"/>
      <c r="DR67" s="830"/>
      <c r="DS67" s="830"/>
      <c r="DT67" s="830"/>
      <c r="DU67" s="830"/>
      <c r="DV67" s="830"/>
      <c r="DW67" s="830"/>
      <c r="DX67" s="830"/>
      <c r="DY67" s="830"/>
      <c r="DZ67" s="830"/>
      <c r="EA67" s="830"/>
      <c r="EB67" s="830"/>
      <c r="EC67" s="830"/>
      <c r="ED67" s="830"/>
      <c r="EE67" s="830"/>
      <c r="EF67" s="830"/>
      <c r="EG67" s="830"/>
      <c r="EH67" s="830"/>
      <c r="EI67" s="830"/>
      <c r="EJ67" s="830"/>
      <c r="EK67" s="830"/>
      <c r="EL67" s="830"/>
      <c r="EM67" s="830"/>
      <c r="EN67" s="830"/>
      <c r="EO67" s="830"/>
      <c r="EP67" s="830"/>
      <c r="EQ67" s="830"/>
      <c r="ER67" s="830"/>
      <c r="ES67" s="830"/>
      <c r="ET67" s="830"/>
      <c r="EU67" s="830"/>
      <c r="EV67" s="830"/>
      <c r="EW67" s="830"/>
      <c r="EX67" s="830"/>
      <c r="EY67" s="830"/>
      <c r="EZ67" s="830"/>
      <c r="FA67" s="830"/>
    </row>
    <row r="68" spans="2:157" s="295" customFormat="1" x14ac:dyDescent="0.3">
      <c r="B68" s="704"/>
      <c r="C68" s="6"/>
      <c r="D68" s="6"/>
      <c r="E68" s="6"/>
      <c r="F68" s="6"/>
      <c r="G68" s="6"/>
      <c r="H68" s="6"/>
      <c r="I68" s="629"/>
      <c r="J68" s="629"/>
      <c r="K68" s="629"/>
      <c r="L68" s="629"/>
      <c r="M68" s="629"/>
      <c r="N68" s="629"/>
      <c r="O68" s="221"/>
      <c r="P68" s="221"/>
      <c r="Q68" s="98"/>
      <c r="R68" s="6"/>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98"/>
      <c r="EO68" s="98"/>
      <c r="EP68" s="98"/>
      <c r="EQ68" s="98"/>
      <c r="ER68" s="98"/>
      <c r="ES68" s="98"/>
      <c r="ET68" s="98"/>
      <c r="EU68" s="98"/>
      <c r="EV68" s="98"/>
      <c r="EW68" s="98"/>
      <c r="EX68" s="98"/>
      <c r="EY68" s="98"/>
      <c r="EZ68" s="98"/>
      <c r="FA68" s="98"/>
    </row>
    <row r="69" spans="2:157" s="295" customFormat="1" x14ac:dyDescent="0.3">
      <c r="C69" s="872"/>
      <c r="D69" s="872"/>
      <c r="E69" s="872"/>
      <c r="F69" s="872"/>
      <c r="G69" s="872"/>
      <c r="H69" s="872"/>
      <c r="I69" s="872"/>
      <c r="J69" s="872"/>
      <c r="K69" s="872"/>
      <c r="L69" s="872"/>
      <c r="M69" s="872"/>
      <c r="N69" s="872"/>
      <c r="O69" s="872"/>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c r="EW69" s="98"/>
      <c r="EX69" s="98"/>
      <c r="EY69" s="98"/>
      <c r="EZ69" s="98"/>
      <c r="FA69" s="98"/>
    </row>
    <row r="70" spans="2:157" s="295" customFormat="1" x14ac:dyDescent="0.3">
      <c r="C70" s="872"/>
      <c r="D70" s="872"/>
      <c r="E70" s="872"/>
      <c r="F70" s="872"/>
      <c r="G70" s="872"/>
      <c r="H70" s="872"/>
      <c r="I70" s="872"/>
      <c r="J70" s="872"/>
      <c r="K70" s="872"/>
      <c r="L70" s="872"/>
      <c r="M70" s="872"/>
      <c r="N70" s="872"/>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row>
    <row r="71" spans="2:157" s="295" customFormat="1" x14ac:dyDescent="0.3">
      <c r="C71" s="872"/>
      <c r="D71" s="872"/>
      <c r="E71" s="872"/>
      <c r="F71" s="872"/>
      <c r="G71" s="872"/>
      <c r="H71" s="872"/>
      <c r="I71" s="872"/>
      <c r="J71" s="872"/>
      <c r="K71" s="872"/>
      <c r="L71" s="872"/>
      <c r="M71" s="872"/>
      <c r="N71" s="872"/>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98"/>
      <c r="EY71" s="98"/>
      <c r="EZ71" s="98"/>
      <c r="FA71" s="98"/>
    </row>
    <row r="72" spans="2:157" s="295" customFormat="1" x14ac:dyDescent="0.3">
      <c r="C72" s="872"/>
      <c r="D72" s="872"/>
      <c r="E72" s="872"/>
      <c r="F72" s="872"/>
      <c r="G72" s="872"/>
      <c r="H72" s="872"/>
      <c r="I72" s="872"/>
      <c r="J72" s="872"/>
      <c r="K72" s="872"/>
      <c r="L72" s="872"/>
      <c r="M72" s="872"/>
      <c r="N72" s="872"/>
      <c r="O72" s="98"/>
      <c r="P72" s="98"/>
      <c r="Q72" s="98"/>
      <c r="R72" s="98"/>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98"/>
      <c r="BH72" s="98"/>
      <c r="BI72" s="98"/>
      <c r="BJ72" s="98"/>
      <c r="BK72" s="4"/>
      <c r="BL72" s="4"/>
      <c r="BM72" s="4"/>
      <c r="BN72" s="4"/>
      <c r="BO72" s="4"/>
      <c r="BP72" s="4"/>
      <c r="BQ72" s="4"/>
      <c r="BR72" s="4"/>
      <c r="BS72" s="4"/>
      <c r="BT72" s="4"/>
      <c r="BU72" s="4"/>
      <c r="BV72" s="4"/>
      <c r="BW72" s="4"/>
      <c r="BX72" s="4"/>
      <c r="BY72" s="4"/>
      <c r="BZ72" s="4"/>
      <c r="CA72" s="4"/>
      <c r="CB72" s="4"/>
      <c r="CC72" s="98"/>
      <c r="CD72" s="98"/>
      <c r="CE72" s="98"/>
      <c r="CF72" s="98"/>
      <c r="CG72" s="98"/>
      <c r="CH72" s="98"/>
      <c r="CI72" s="98"/>
      <c r="CJ72" s="98"/>
      <c r="CK72" s="98"/>
      <c r="CL72" s="98"/>
      <c r="CM72" s="98"/>
      <c r="CN72" s="98"/>
      <c r="CO72" s="98"/>
      <c r="CP72" s="98"/>
      <c r="CQ72" s="98"/>
      <c r="CR72" s="98"/>
      <c r="CS72" s="98"/>
      <c r="CT72" s="98"/>
      <c r="CU72" s="98"/>
      <c r="CV72" s="98"/>
      <c r="CW72" s="98"/>
      <c r="CX72" s="98"/>
      <c r="CY72" s="98"/>
      <c r="CZ72" s="98"/>
      <c r="DA72" s="98"/>
      <c r="DB72" s="98"/>
      <c r="DC72" s="98"/>
      <c r="DD72" s="98"/>
      <c r="DE72" s="98"/>
      <c r="DF72" s="98"/>
      <c r="DG72" s="98"/>
      <c r="DH72" s="98"/>
      <c r="DI72" s="98"/>
      <c r="DJ72" s="98"/>
      <c r="DK72" s="98"/>
      <c r="DL72" s="98"/>
      <c r="DM72" s="98"/>
      <c r="DN72" s="98"/>
      <c r="DO72" s="98"/>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98"/>
      <c r="EN72" s="98"/>
      <c r="EO72" s="98"/>
      <c r="EP72" s="98"/>
      <c r="EQ72" s="98"/>
      <c r="ER72" s="98"/>
      <c r="ES72" s="98"/>
      <c r="ET72" s="98"/>
      <c r="EU72" s="98"/>
      <c r="EV72" s="98"/>
      <c r="EW72" s="98"/>
      <c r="EX72" s="98"/>
      <c r="EY72" s="98"/>
      <c r="EZ72" s="98"/>
      <c r="FA72" s="98"/>
    </row>
    <row r="73" spans="2:157" s="295" customFormat="1" x14ac:dyDescent="0.3">
      <c r="C73" s="872"/>
      <c r="D73" s="872"/>
      <c r="E73" s="872"/>
      <c r="F73" s="872"/>
      <c r="G73" s="872"/>
      <c r="H73" s="872"/>
      <c r="I73" s="872"/>
      <c r="J73" s="872"/>
      <c r="K73" s="872"/>
      <c r="L73" s="872"/>
      <c r="M73" s="872"/>
      <c r="N73" s="872"/>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98"/>
      <c r="EY73" s="98"/>
      <c r="EZ73" s="98"/>
      <c r="FA73" s="98"/>
    </row>
    <row r="74" spans="2:157" s="295" customFormat="1" x14ac:dyDescent="0.3">
      <c r="C74" s="872"/>
      <c r="D74" s="872"/>
      <c r="E74" s="872"/>
      <c r="F74" s="872"/>
      <c r="G74" s="872"/>
      <c r="H74" s="872"/>
      <c r="I74" s="872"/>
      <c r="J74" s="872"/>
      <c r="K74" s="872"/>
      <c r="L74" s="872"/>
      <c r="M74" s="872"/>
      <c r="N74" s="872"/>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98"/>
      <c r="EY74" s="98"/>
      <c r="EZ74" s="98"/>
      <c r="FA74" s="98"/>
    </row>
    <row r="75" spans="2:157" x14ac:dyDescent="0.3">
      <c r="C75" s="872"/>
      <c r="D75" s="872"/>
      <c r="E75" s="872"/>
      <c r="F75" s="872"/>
      <c r="G75" s="872"/>
      <c r="H75" s="872"/>
      <c r="I75" s="872"/>
      <c r="J75" s="872"/>
      <c r="K75" s="872"/>
      <c r="L75" s="872"/>
      <c r="M75" s="872"/>
      <c r="N75" s="872"/>
    </row>
    <row r="76" spans="2:157" x14ac:dyDescent="0.3">
      <c r="C76" s="872"/>
      <c r="D76" s="872"/>
      <c r="E76" s="872"/>
      <c r="F76" s="872"/>
      <c r="G76" s="872"/>
      <c r="H76" s="872"/>
      <c r="I76" s="872"/>
      <c r="J76" s="872"/>
      <c r="K76" s="872"/>
      <c r="L76" s="872"/>
      <c r="M76" s="872"/>
      <c r="N76" s="872"/>
    </row>
    <row r="77" spans="2:157" x14ac:dyDescent="0.3">
      <c r="C77" s="872"/>
      <c r="D77" s="872"/>
      <c r="E77" s="872"/>
      <c r="F77" s="872"/>
      <c r="G77" s="872"/>
      <c r="H77" s="872"/>
      <c r="I77" s="872"/>
      <c r="J77" s="872"/>
      <c r="K77" s="872"/>
      <c r="L77" s="872"/>
      <c r="M77" s="872"/>
      <c r="N77" s="872"/>
    </row>
    <row r="78" spans="2:157" x14ac:dyDescent="0.3">
      <c r="C78" s="872"/>
      <c r="D78" s="872"/>
      <c r="E78" s="872"/>
      <c r="F78" s="872"/>
      <c r="G78" s="872"/>
      <c r="H78" s="872"/>
      <c r="I78" s="872"/>
      <c r="J78" s="872"/>
      <c r="K78" s="872"/>
      <c r="L78" s="872"/>
      <c r="M78" s="872"/>
      <c r="N78" s="872"/>
    </row>
    <row r="79" spans="2:157" x14ac:dyDescent="0.3">
      <c r="C79" s="872"/>
      <c r="D79" s="872"/>
      <c r="E79" s="872"/>
      <c r="F79" s="872"/>
      <c r="G79" s="872"/>
      <c r="H79" s="872"/>
      <c r="I79" s="872"/>
      <c r="J79" s="872"/>
      <c r="K79" s="872"/>
      <c r="L79" s="872"/>
      <c r="M79" s="872"/>
      <c r="N79" s="872"/>
    </row>
    <row r="80" spans="2:157" x14ac:dyDescent="0.3">
      <c r="C80" s="872"/>
      <c r="D80" s="872"/>
      <c r="E80" s="872"/>
      <c r="F80" s="872"/>
      <c r="G80" s="872"/>
      <c r="H80" s="872"/>
      <c r="I80" s="872"/>
      <c r="J80" s="872"/>
      <c r="K80" s="872"/>
      <c r="L80" s="872"/>
      <c r="M80" s="872"/>
      <c r="N80" s="872"/>
    </row>
    <row r="81" spans="3:14" x14ac:dyDescent="0.3">
      <c r="C81" s="872"/>
      <c r="D81" s="872"/>
      <c r="E81" s="872"/>
      <c r="F81" s="872"/>
      <c r="G81" s="872"/>
      <c r="H81" s="872"/>
      <c r="I81" s="872"/>
      <c r="J81" s="872"/>
      <c r="K81" s="872"/>
      <c r="L81" s="872"/>
      <c r="M81" s="872"/>
      <c r="N81" s="872"/>
    </row>
    <row r="82" spans="3:14" x14ac:dyDescent="0.3">
      <c r="C82" s="872"/>
      <c r="D82" s="872"/>
      <c r="E82" s="872"/>
      <c r="F82" s="872"/>
      <c r="G82" s="872"/>
      <c r="H82" s="872"/>
      <c r="I82" s="872"/>
      <c r="J82" s="872"/>
      <c r="K82" s="872"/>
      <c r="L82" s="872"/>
      <c r="M82" s="872"/>
      <c r="N82" s="872"/>
    </row>
    <row r="83" spans="3:14" x14ac:dyDescent="0.3">
      <c r="C83" s="872"/>
      <c r="D83" s="872"/>
      <c r="E83" s="872"/>
      <c r="F83" s="872"/>
      <c r="G83" s="872"/>
      <c r="H83" s="872"/>
      <c r="I83" s="872"/>
      <c r="J83" s="872"/>
      <c r="K83" s="872"/>
      <c r="L83" s="872"/>
      <c r="M83" s="872"/>
      <c r="N83" s="872"/>
    </row>
    <row r="84" spans="3:14" x14ac:dyDescent="0.3">
      <c r="C84" s="872"/>
      <c r="D84" s="872"/>
      <c r="E84" s="872"/>
      <c r="F84" s="872"/>
      <c r="G84" s="872"/>
      <c r="H84" s="872"/>
      <c r="I84" s="872"/>
      <c r="J84" s="872"/>
      <c r="K84" s="872"/>
      <c r="L84" s="872"/>
      <c r="M84" s="872"/>
      <c r="N84" s="872"/>
    </row>
    <row r="85" spans="3:14" x14ac:dyDescent="0.3">
      <c r="C85" s="872"/>
      <c r="D85" s="872"/>
      <c r="E85" s="872"/>
      <c r="F85" s="872"/>
      <c r="G85" s="872"/>
      <c r="H85" s="872"/>
      <c r="I85" s="872"/>
      <c r="J85" s="872"/>
      <c r="K85" s="872"/>
      <c r="L85" s="872"/>
      <c r="M85" s="872"/>
      <c r="N85" s="872"/>
    </row>
    <row r="86" spans="3:14" x14ac:dyDescent="0.3">
      <c r="C86" s="872"/>
      <c r="D86" s="872"/>
      <c r="E86" s="872"/>
      <c r="F86" s="872"/>
      <c r="G86" s="872"/>
      <c r="H86" s="872"/>
      <c r="I86" s="872"/>
      <c r="J86" s="872"/>
      <c r="K86" s="872"/>
      <c r="L86" s="872"/>
      <c r="M86" s="872"/>
      <c r="N86" s="872"/>
    </row>
    <row r="87" spans="3:14" x14ac:dyDescent="0.3">
      <c r="C87" s="872"/>
      <c r="D87" s="872"/>
      <c r="E87" s="872"/>
      <c r="F87" s="872"/>
      <c r="G87" s="872"/>
      <c r="H87" s="872"/>
      <c r="I87" s="872"/>
      <c r="J87" s="872"/>
      <c r="K87" s="872"/>
      <c r="L87" s="872"/>
      <c r="M87" s="872"/>
      <c r="N87" s="872"/>
    </row>
    <row r="88" spans="3:14" x14ac:dyDescent="0.3">
      <c r="C88" s="872"/>
      <c r="D88" s="872"/>
      <c r="E88" s="872"/>
      <c r="F88" s="872"/>
      <c r="G88" s="872"/>
      <c r="H88" s="872"/>
      <c r="I88" s="872"/>
      <c r="J88" s="872"/>
      <c r="K88" s="872"/>
      <c r="L88" s="872"/>
      <c r="M88" s="872"/>
      <c r="N88" s="872"/>
    </row>
    <row r="89" spans="3:14" x14ac:dyDescent="0.3">
      <c r="C89" s="872"/>
      <c r="D89" s="872"/>
      <c r="E89" s="872"/>
      <c r="F89" s="872"/>
      <c r="G89" s="872"/>
      <c r="H89" s="872"/>
      <c r="I89" s="872"/>
      <c r="J89" s="872"/>
      <c r="K89" s="872"/>
      <c r="L89" s="872"/>
      <c r="M89" s="872"/>
      <c r="N89" s="872"/>
    </row>
    <row r="90" spans="3:14" x14ac:dyDescent="0.3">
      <c r="C90" s="872"/>
      <c r="D90" s="872"/>
      <c r="E90" s="872"/>
      <c r="F90" s="872"/>
      <c r="G90" s="872"/>
      <c r="H90" s="872"/>
      <c r="I90" s="872"/>
      <c r="J90" s="872"/>
      <c r="K90" s="872"/>
      <c r="L90" s="872"/>
      <c r="M90" s="872"/>
      <c r="N90" s="872"/>
    </row>
    <row r="91" spans="3:14" x14ac:dyDescent="0.3">
      <c r="C91" s="872"/>
      <c r="D91" s="872"/>
      <c r="E91" s="872"/>
      <c r="F91" s="872"/>
      <c r="G91" s="872"/>
      <c r="H91" s="872"/>
      <c r="I91" s="872"/>
      <c r="J91" s="872"/>
      <c r="K91" s="872"/>
      <c r="L91" s="872"/>
      <c r="M91" s="872"/>
      <c r="N91" s="872"/>
    </row>
    <row r="92" spans="3:14" x14ac:dyDescent="0.3">
      <c r="C92" s="872"/>
      <c r="D92" s="872"/>
      <c r="E92" s="872"/>
      <c r="F92" s="872"/>
      <c r="G92" s="872"/>
      <c r="H92" s="872"/>
      <c r="I92" s="872"/>
      <c r="J92" s="872"/>
      <c r="K92" s="872"/>
      <c r="L92" s="872"/>
      <c r="M92" s="872"/>
      <c r="N92" s="872"/>
    </row>
    <row r="93" spans="3:14" x14ac:dyDescent="0.3">
      <c r="C93" s="872"/>
      <c r="D93" s="872"/>
      <c r="E93" s="872"/>
      <c r="F93" s="872"/>
      <c r="G93" s="872"/>
      <c r="H93" s="872"/>
      <c r="I93" s="872"/>
      <c r="J93" s="872"/>
      <c r="K93" s="872"/>
      <c r="L93" s="872"/>
      <c r="M93" s="872"/>
      <c r="N93" s="872"/>
    </row>
    <row r="94" spans="3:14" x14ac:dyDescent="0.3">
      <c r="C94" s="872"/>
      <c r="D94" s="872"/>
      <c r="E94" s="872"/>
      <c r="F94" s="872"/>
      <c r="G94" s="872"/>
      <c r="H94" s="872"/>
      <c r="I94" s="872"/>
      <c r="J94" s="872"/>
      <c r="K94" s="872"/>
      <c r="L94" s="872"/>
      <c r="M94" s="872"/>
      <c r="N94" s="872"/>
    </row>
    <row r="95" spans="3:14" x14ac:dyDescent="0.3">
      <c r="C95" s="872"/>
      <c r="D95" s="872"/>
      <c r="E95" s="872"/>
      <c r="F95" s="872"/>
      <c r="G95" s="872"/>
      <c r="H95" s="872"/>
      <c r="I95" s="872"/>
      <c r="J95" s="872"/>
      <c r="K95" s="872"/>
      <c r="L95" s="872"/>
      <c r="M95" s="872"/>
      <c r="N95" s="872"/>
    </row>
    <row r="96" spans="3:14" x14ac:dyDescent="0.3">
      <c r="C96" s="872"/>
      <c r="D96" s="872"/>
      <c r="E96" s="872"/>
      <c r="F96" s="872"/>
      <c r="G96" s="872"/>
      <c r="H96" s="872"/>
      <c r="I96" s="872"/>
      <c r="J96" s="872"/>
      <c r="K96" s="872"/>
      <c r="L96" s="872"/>
      <c r="M96" s="872"/>
      <c r="N96" s="872"/>
    </row>
    <row r="97" spans="3:14" x14ac:dyDescent="0.3">
      <c r="C97" s="872"/>
      <c r="D97" s="872"/>
      <c r="E97" s="872"/>
      <c r="F97" s="872"/>
      <c r="G97" s="872"/>
      <c r="H97" s="872"/>
      <c r="I97" s="872"/>
      <c r="J97" s="872"/>
      <c r="K97" s="872"/>
      <c r="L97" s="872"/>
      <c r="M97" s="872"/>
      <c r="N97" s="872"/>
    </row>
    <row r="98" spans="3:14" x14ac:dyDescent="0.3">
      <c r="C98" s="872"/>
      <c r="D98" s="872"/>
      <c r="E98" s="872"/>
      <c r="F98" s="872"/>
      <c r="G98" s="872"/>
      <c r="H98" s="872"/>
      <c r="I98" s="872"/>
      <c r="J98" s="872"/>
      <c r="K98" s="872"/>
      <c r="L98" s="872"/>
      <c r="M98" s="872"/>
      <c r="N98" s="872"/>
    </row>
    <row r="99" spans="3:14" x14ac:dyDescent="0.3">
      <c r="C99" s="872"/>
      <c r="D99" s="872"/>
      <c r="E99" s="872"/>
      <c r="F99" s="872"/>
      <c r="G99" s="872"/>
      <c r="H99" s="872"/>
      <c r="I99" s="872"/>
      <c r="J99" s="872"/>
      <c r="K99" s="872"/>
      <c r="L99" s="872"/>
      <c r="M99" s="872"/>
      <c r="N99" s="872"/>
    </row>
    <row r="100" spans="3:14" x14ac:dyDescent="0.3">
      <c r="C100" s="872"/>
      <c r="D100" s="872"/>
      <c r="E100" s="872"/>
      <c r="F100" s="872"/>
      <c r="G100" s="872"/>
      <c r="H100" s="872"/>
      <c r="I100" s="872"/>
      <c r="J100" s="872"/>
      <c r="K100" s="872"/>
      <c r="L100" s="872"/>
      <c r="M100" s="872"/>
      <c r="N100" s="872"/>
    </row>
    <row r="101" spans="3:14" x14ac:dyDescent="0.3">
      <c r="C101" s="872"/>
      <c r="D101" s="872"/>
      <c r="E101" s="872"/>
      <c r="F101" s="872"/>
      <c r="G101" s="872"/>
      <c r="H101" s="872"/>
      <c r="I101" s="872"/>
      <c r="J101" s="872"/>
      <c r="K101" s="872"/>
      <c r="L101" s="872"/>
      <c r="M101" s="872"/>
      <c r="N101" s="872"/>
    </row>
    <row r="102" spans="3:14" x14ac:dyDescent="0.3">
      <c r="C102" s="872"/>
      <c r="D102" s="872"/>
      <c r="E102" s="872"/>
      <c r="F102" s="872"/>
      <c r="G102" s="872"/>
      <c r="H102" s="872"/>
      <c r="I102" s="872"/>
      <c r="J102" s="872"/>
      <c r="K102" s="872"/>
      <c r="L102" s="872"/>
      <c r="M102" s="872"/>
      <c r="N102" s="872"/>
    </row>
    <row r="103" spans="3:14" x14ac:dyDescent="0.3">
      <c r="C103" s="872"/>
      <c r="D103" s="872"/>
      <c r="E103" s="872"/>
      <c r="F103" s="872"/>
      <c r="G103" s="872"/>
      <c r="H103" s="872"/>
      <c r="I103" s="872"/>
      <c r="J103" s="872"/>
      <c r="K103" s="872"/>
      <c r="L103" s="872"/>
      <c r="M103" s="872"/>
      <c r="N103" s="872"/>
    </row>
    <row r="104" spans="3:14" x14ac:dyDescent="0.3">
      <c r="C104" s="872"/>
      <c r="D104" s="872"/>
      <c r="E104" s="872"/>
      <c r="F104" s="872"/>
      <c r="G104" s="872"/>
      <c r="H104" s="872"/>
      <c r="I104" s="872"/>
      <c r="J104" s="872"/>
      <c r="K104" s="872"/>
      <c r="L104" s="872"/>
      <c r="M104" s="872"/>
      <c r="N104" s="872"/>
    </row>
    <row r="105" spans="3:14" x14ac:dyDescent="0.3">
      <c r="C105" s="872"/>
      <c r="D105" s="872"/>
      <c r="E105" s="872"/>
      <c r="F105" s="872"/>
      <c r="G105" s="872"/>
      <c r="H105" s="872"/>
      <c r="I105" s="872"/>
      <c r="J105" s="872"/>
      <c r="K105" s="872"/>
      <c r="L105" s="872"/>
      <c r="M105" s="872"/>
      <c r="N105" s="872"/>
    </row>
    <row r="106" spans="3:14" x14ac:dyDescent="0.3">
      <c r="C106" s="872"/>
      <c r="D106" s="872"/>
      <c r="E106" s="872"/>
      <c r="F106" s="872"/>
      <c r="G106" s="872"/>
      <c r="H106" s="872"/>
      <c r="I106" s="872"/>
      <c r="J106" s="872"/>
      <c r="K106" s="872"/>
      <c r="L106" s="872"/>
      <c r="M106" s="872"/>
      <c r="N106" s="872"/>
    </row>
    <row r="107" spans="3:14" x14ac:dyDescent="0.3">
      <c r="C107" s="872"/>
      <c r="D107" s="872"/>
      <c r="E107" s="872"/>
      <c r="F107" s="872"/>
      <c r="G107" s="872"/>
      <c r="H107" s="872"/>
      <c r="I107" s="872"/>
      <c r="J107" s="872"/>
      <c r="K107" s="872"/>
      <c r="L107" s="872"/>
      <c r="M107" s="872"/>
      <c r="N107" s="872"/>
    </row>
    <row r="108" spans="3:14" x14ac:dyDescent="0.3">
      <c r="C108" s="872"/>
      <c r="D108" s="872"/>
      <c r="E108" s="872"/>
      <c r="F108" s="872"/>
      <c r="G108" s="872"/>
      <c r="H108" s="872"/>
      <c r="I108" s="872"/>
      <c r="J108" s="872"/>
      <c r="K108" s="872"/>
      <c r="L108" s="872"/>
      <c r="M108" s="872"/>
      <c r="N108" s="872"/>
    </row>
    <row r="109" spans="3:14" x14ac:dyDescent="0.3">
      <c r="C109" s="872"/>
      <c r="D109" s="872"/>
      <c r="E109" s="872"/>
      <c r="F109" s="872"/>
      <c r="G109" s="872"/>
      <c r="H109" s="872"/>
      <c r="I109" s="872"/>
      <c r="J109" s="872"/>
      <c r="K109" s="872"/>
      <c r="L109" s="872"/>
      <c r="M109" s="872"/>
      <c r="N109" s="872"/>
    </row>
    <row r="110" spans="3:14" x14ac:dyDescent="0.3">
      <c r="C110" s="872"/>
      <c r="D110" s="872"/>
      <c r="E110" s="872"/>
      <c r="F110" s="872"/>
      <c r="G110" s="872"/>
      <c r="H110" s="872"/>
      <c r="I110" s="872"/>
      <c r="J110" s="872"/>
      <c r="K110" s="872"/>
      <c r="L110" s="872"/>
      <c r="M110" s="872"/>
      <c r="N110" s="872"/>
    </row>
    <row r="111" spans="3:14" x14ac:dyDescent="0.3">
      <c r="C111" s="872"/>
      <c r="D111" s="872"/>
      <c r="E111" s="872"/>
      <c r="F111" s="872"/>
      <c r="G111" s="872"/>
      <c r="H111" s="872"/>
      <c r="I111" s="872"/>
      <c r="J111" s="872"/>
      <c r="K111" s="872"/>
      <c r="L111" s="872"/>
      <c r="M111" s="872"/>
      <c r="N111" s="872"/>
    </row>
    <row r="112" spans="3:14" x14ac:dyDescent="0.3">
      <c r="C112" s="872"/>
      <c r="D112" s="872"/>
      <c r="E112" s="872"/>
      <c r="F112" s="872"/>
      <c r="G112" s="872"/>
      <c r="H112" s="872"/>
      <c r="I112" s="872"/>
      <c r="J112" s="872"/>
      <c r="K112" s="872"/>
      <c r="L112" s="872"/>
      <c r="M112" s="872"/>
      <c r="N112" s="872"/>
    </row>
    <row r="113" spans="3:14" x14ac:dyDescent="0.3">
      <c r="C113" s="872"/>
      <c r="D113" s="872"/>
      <c r="E113" s="872"/>
      <c r="F113" s="872"/>
      <c r="G113" s="872"/>
      <c r="H113" s="872"/>
      <c r="I113" s="872"/>
      <c r="J113" s="872"/>
      <c r="K113" s="872"/>
      <c r="L113" s="872"/>
      <c r="M113" s="872"/>
      <c r="N113" s="872"/>
    </row>
    <row r="114" spans="3:14" x14ac:dyDescent="0.3">
      <c r="C114" s="872"/>
      <c r="D114" s="872"/>
      <c r="E114" s="872"/>
      <c r="F114" s="872"/>
      <c r="G114" s="872"/>
      <c r="H114" s="872"/>
      <c r="I114" s="872"/>
      <c r="J114" s="872"/>
      <c r="K114" s="872"/>
      <c r="L114" s="872"/>
      <c r="M114" s="872"/>
      <c r="N114" s="872"/>
    </row>
    <row r="115" spans="3:14" x14ac:dyDescent="0.3">
      <c r="C115" s="872"/>
      <c r="D115" s="872"/>
      <c r="E115" s="872"/>
      <c r="F115" s="872"/>
      <c r="G115" s="872"/>
      <c r="H115" s="872"/>
      <c r="I115" s="872"/>
      <c r="J115" s="872"/>
      <c r="K115" s="872"/>
      <c r="L115" s="872"/>
      <c r="M115" s="872"/>
      <c r="N115" s="872"/>
    </row>
    <row r="116" spans="3:14" x14ac:dyDescent="0.3">
      <c r="C116" s="872"/>
      <c r="D116" s="872"/>
      <c r="E116" s="872"/>
      <c r="F116" s="872"/>
      <c r="G116" s="872"/>
      <c r="H116" s="872"/>
      <c r="I116" s="872"/>
      <c r="J116" s="872"/>
      <c r="K116" s="872"/>
      <c r="L116" s="872"/>
      <c r="M116" s="872"/>
      <c r="N116" s="872"/>
    </row>
    <row r="117" spans="3:14" x14ac:dyDescent="0.3">
      <c r="C117" s="872"/>
      <c r="D117" s="872"/>
      <c r="E117" s="872"/>
      <c r="F117" s="872"/>
      <c r="G117" s="872"/>
      <c r="H117" s="872"/>
      <c r="I117" s="872"/>
      <c r="J117" s="872"/>
      <c r="K117" s="872"/>
      <c r="L117" s="872"/>
      <c r="M117" s="872"/>
      <c r="N117" s="872"/>
    </row>
    <row r="118" spans="3:14" x14ac:dyDescent="0.3">
      <c r="C118" s="872"/>
      <c r="D118" s="872"/>
      <c r="E118" s="872"/>
      <c r="F118" s="872"/>
      <c r="G118" s="872"/>
      <c r="H118" s="872"/>
      <c r="I118" s="872"/>
      <c r="J118" s="872"/>
      <c r="K118" s="872"/>
      <c r="L118" s="872"/>
      <c r="M118" s="872"/>
      <c r="N118" s="872"/>
    </row>
    <row r="119" spans="3:14" x14ac:dyDescent="0.3">
      <c r="C119" s="872"/>
      <c r="D119" s="872"/>
      <c r="E119" s="872"/>
      <c r="F119" s="872"/>
      <c r="G119" s="872"/>
      <c r="H119" s="872"/>
      <c r="I119" s="872"/>
      <c r="J119" s="872"/>
      <c r="K119" s="872"/>
      <c r="L119" s="872"/>
      <c r="M119" s="872"/>
      <c r="N119" s="872"/>
    </row>
    <row r="120" spans="3:14" x14ac:dyDescent="0.3">
      <c r="C120" s="872"/>
      <c r="D120" s="872"/>
      <c r="E120" s="872"/>
      <c r="F120" s="872"/>
      <c r="G120" s="872"/>
      <c r="H120" s="872"/>
      <c r="I120" s="872"/>
      <c r="J120" s="872"/>
      <c r="K120" s="872"/>
      <c r="L120" s="872"/>
      <c r="M120" s="872"/>
      <c r="N120" s="872"/>
    </row>
    <row r="121" spans="3:14" x14ac:dyDescent="0.3">
      <c r="C121" s="872"/>
      <c r="D121" s="872"/>
      <c r="E121" s="872"/>
      <c r="F121" s="872"/>
      <c r="G121" s="872"/>
      <c r="H121" s="872"/>
      <c r="I121" s="872"/>
      <c r="J121" s="872"/>
      <c r="K121" s="872"/>
      <c r="L121" s="872"/>
      <c r="M121" s="872"/>
      <c r="N121" s="872"/>
    </row>
    <row r="122" spans="3:14" x14ac:dyDescent="0.3">
      <c r="C122" s="872"/>
      <c r="D122" s="872"/>
      <c r="E122" s="872"/>
      <c r="F122" s="872"/>
      <c r="G122" s="872"/>
      <c r="H122" s="872"/>
      <c r="I122" s="872"/>
      <c r="J122" s="872"/>
      <c r="K122" s="872"/>
      <c r="L122" s="872"/>
      <c r="M122" s="872"/>
      <c r="N122" s="872"/>
    </row>
    <row r="123" spans="3:14" x14ac:dyDescent="0.3">
      <c r="C123" s="872"/>
      <c r="D123" s="872"/>
      <c r="E123" s="872"/>
      <c r="F123" s="872"/>
      <c r="G123" s="872"/>
      <c r="H123" s="872"/>
      <c r="I123" s="872"/>
      <c r="J123" s="872"/>
      <c r="K123" s="872"/>
      <c r="L123" s="872"/>
      <c r="M123" s="872"/>
      <c r="N123" s="872"/>
    </row>
    <row r="124" spans="3:14" x14ac:dyDescent="0.3">
      <c r="C124" s="872"/>
      <c r="D124" s="872"/>
      <c r="E124" s="872"/>
      <c r="F124" s="872"/>
      <c r="G124" s="872"/>
      <c r="H124" s="872"/>
      <c r="I124" s="872"/>
      <c r="J124" s="872"/>
      <c r="K124" s="872"/>
      <c r="L124" s="872"/>
      <c r="M124" s="872"/>
      <c r="N124" s="872"/>
    </row>
    <row r="125" spans="3:14" x14ac:dyDescent="0.3">
      <c r="C125" s="872"/>
      <c r="D125" s="872"/>
      <c r="E125" s="872"/>
      <c r="F125" s="872"/>
      <c r="G125" s="872"/>
      <c r="H125" s="872"/>
      <c r="I125" s="872"/>
      <c r="J125" s="872"/>
      <c r="K125" s="872"/>
      <c r="L125" s="872"/>
      <c r="M125" s="872"/>
      <c r="N125" s="872"/>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51CDA-F4B1-46BE-902F-F91810BA4106}">
  <sheetPr codeName="Sheet96"/>
  <dimension ref="A1:CX56"/>
  <sheetViews>
    <sheetView showGridLines="0" topLeftCell="E1" workbookViewId="0">
      <selection activeCell="AL18" sqref="AL18"/>
    </sheetView>
  </sheetViews>
  <sheetFormatPr defaultColWidth="9" defaultRowHeight="14.25" x14ac:dyDescent="0.45"/>
  <cols>
    <col min="1" max="1" width="9" style="519"/>
    <col min="2" max="2" width="26.46484375" style="519" bestFit="1" customWidth="1"/>
    <col min="3" max="14" width="5.53125" style="519" customWidth="1"/>
    <col min="15" max="16" width="9" style="519"/>
    <col min="17" max="17" width="5.46484375" style="519" customWidth="1"/>
    <col min="18" max="32" width="8.265625" style="519" customWidth="1"/>
    <col min="33" max="38" width="8.265625" style="726" customWidth="1"/>
    <col min="39" max="39" width="3.46484375" style="519" customWidth="1"/>
    <col min="40" max="41" width="9.53125" style="519" bestFit="1" customWidth="1"/>
    <col min="42" max="42" width="6" style="519" customWidth="1"/>
    <col min="43" max="52" width="7.46484375" style="519" customWidth="1"/>
    <col min="53" max="53" width="9" style="519"/>
    <col min="54" max="54" width="30.265625" style="519" bestFit="1" customWidth="1"/>
    <col min="55" max="55" width="6.265625" style="519" hidden="1" customWidth="1"/>
    <col min="56" max="67" width="6.265625" style="850" customWidth="1"/>
    <col min="68" max="69" width="9.73046875" style="519" customWidth="1"/>
    <col min="70" max="70" width="4.46484375" style="519" customWidth="1"/>
    <col min="71" max="84" width="6.265625" style="519" hidden="1" customWidth="1"/>
    <col min="85" max="86" width="6.265625" style="850" hidden="1" customWidth="1"/>
    <col min="87" max="91" width="6.265625" style="850" customWidth="1"/>
    <col min="92" max="92" width="9" style="519"/>
    <col min="93" max="102" width="7.265625" style="850" customWidth="1"/>
    <col min="103" max="16384" width="9" style="519"/>
  </cols>
  <sheetData>
    <row r="1" spans="1:102" x14ac:dyDescent="0.45">
      <c r="A1" s="15"/>
      <c r="B1" s="39" t="s">
        <v>51</v>
      </c>
      <c r="C1" s="15"/>
      <c r="D1" s="15"/>
      <c r="E1" s="15"/>
      <c r="F1" s="15"/>
      <c r="G1" s="15"/>
      <c r="H1" s="15"/>
      <c r="I1" s="15"/>
      <c r="J1" s="15"/>
      <c r="K1" s="15"/>
      <c r="L1" s="15"/>
      <c r="M1" s="15"/>
      <c r="N1" s="15"/>
      <c r="O1" s="15"/>
      <c r="P1" s="15"/>
      <c r="Q1" s="15"/>
      <c r="R1" s="104"/>
      <c r="S1" s="104"/>
      <c r="T1" s="104"/>
      <c r="U1" s="104"/>
      <c r="V1" s="104"/>
      <c r="W1" s="104"/>
      <c r="X1" s="104"/>
      <c r="Y1" s="104"/>
      <c r="Z1" s="104"/>
      <c r="AA1" s="104"/>
      <c r="AB1" s="104"/>
      <c r="AC1" s="104"/>
      <c r="AD1" s="104"/>
      <c r="AE1" s="104"/>
      <c r="AF1" s="104"/>
      <c r="AG1" s="724"/>
      <c r="AH1" s="724"/>
      <c r="AI1" s="724"/>
      <c r="AJ1" s="724"/>
      <c r="AK1" s="724"/>
      <c r="AL1" s="724"/>
      <c r="AM1" s="104"/>
      <c r="AN1" s="104"/>
      <c r="AO1" s="104"/>
      <c r="AQ1" s="15"/>
      <c r="AR1" s="15"/>
      <c r="AS1" s="15"/>
      <c r="AT1" s="15"/>
      <c r="AU1" s="15"/>
      <c r="AV1" s="15"/>
      <c r="AW1" s="15"/>
      <c r="AX1" s="15"/>
      <c r="AY1" s="15"/>
      <c r="AZ1" s="15"/>
      <c r="BB1" s="39" t="s">
        <v>52</v>
      </c>
      <c r="BC1" s="15"/>
      <c r="BD1" s="24"/>
      <c r="BE1" s="24"/>
      <c r="BF1" s="24"/>
      <c r="BG1" s="24"/>
      <c r="BH1" s="24"/>
      <c r="BI1" s="24"/>
      <c r="BJ1" s="24"/>
      <c r="BK1" s="24"/>
      <c r="BL1" s="24"/>
      <c r="BM1" s="24"/>
      <c r="BN1" s="24"/>
      <c r="BO1" s="24"/>
      <c r="BP1" s="15"/>
      <c r="BQ1" s="15"/>
      <c r="BR1" s="15"/>
      <c r="BS1" s="15"/>
      <c r="BT1" s="15"/>
      <c r="BU1" s="15"/>
      <c r="BV1" s="15"/>
      <c r="BW1" s="15"/>
      <c r="BX1" s="15"/>
      <c r="BY1" s="15"/>
      <c r="BZ1" s="15"/>
      <c r="CA1" s="15"/>
      <c r="CB1" s="15"/>
      <c r="CC1" s="15"/>
      <c r="CD1" s="15"/>
      <c r="CE1" s="15"/>
      <c r="CF1" s="15"/>
      <c r="CG1" s="24"/>
      <c r="CH1" s="24"/>
      <c r="CI1" s="24"/>
      <c r="CJ1" s="24"/>
      <c r="CK1" s="24"/>
      <c r="CL1" s="24"/>
      <c r="CM1" s="24"/>
      <c r="CN1" s="15"/>
      <c r="CO1" s="24"/>
      <c r="CP1" s="24"/>
    </row>
    <row r="2" spans="1:102" x14ac:dyDescent="0.45">
      <c r="A2" s="15"/>
      <c r="B2" s="1"/>
      <c r="C2" s="2"/>
      <c r="D2" s="2"/>
      <c r="E2" s="2"/>
      <c r="F2" s="2"/>
      <c r="G2" s="2"/>
      <c r="H2" s="2"/>
      <c r="I2" s="2"/>
      <c r="J2" s="2"/>
      <c r="K2" s="2"/>
      <c r="L2" s="2"/>
      <c r="M2" s="2"/>
      <c r="N2" s="2"/>
      <c r="O2" s="2"/>
      <c r="P2" s="2"/>
      <c r="Q2" s="2"/>
      <c r="R2" s="104"/>
      <c r="S2" s="104"/>
      <c r="T2" s="104"/>
      <c r="U2" s="104"/>
      <c r="V2" s="104"/>
      <c r="W2" s="104"/>
      <c r="X2" s="104"/>
      <c r="Y2" s="104"/>
      <c r="Z2" s="104"/>
      <c r="AA2" s="104"/>
      <c r="AB2" s="104"/>
      <c r="AC2" s="104"/>
      <c r="AD2" s="104"/>
      <c r="AE2" s="104"/>
      <c r="AF2" s="104"/>
      <c r="AG2" s="724"/>
      <c r="AH2" s="724"/>
      <c r="AI2" s="724"/>
      <c r="AJ2" s="724"/>
      <c r="AK2" s="724"/>
      <c r="AL2" s="724"/>
      <c r="AM2" s="104"/>
      <c r="AN2" s="104"/>
      <c r="AO2" s="104"/>
      <c r="AQ2" s="15"/>
      <c r="AR2" s="15"/>
      <c r="AS2" s="15"/>
      <c r="AT2" s="15"/>
      <c r="AU2" s="15"/>
      <c r="AV2" s="15"/>
      <c r="AW2" s="15"/>
      <c r="AX2" s="15"/>
      <c r="AY2" s="15"/>
      <c r="AZ2" s="15"/>
      <c r="BB2" s="15"/>
      <c r="BC2" s="15"/>
      <c r="BD2" s="24"/>
      <c r="BE2" s="24"/>
      <c r="BF2" s="24"/>
      <c r="BG2" s="24"/>
      <c r="BH2" s="24"/>
      <c r="BI2" s="24"/>
      <c r="BJ2" s="24"/>
      <c r="BK2" s="24"/>
      <c r="BL2" s="24"/>
      <c r="BM2" s="24"/>
      <c r="BN2" s="24"/>
      <c r="BO2" s="24"/>
      <c r="BP2" s="15"/>
      <c r="BQ2" s="15"/>
      <c r="BR2" s="15"/>
      <c r="BS2" s="15"/>
      <c r="BT2" s="15"/>
      <c r="BU2" s="15"/>
      <c r="BV2" s="15"/>
      <c r="BW2" s="15"/>
      <c r="BX2" s="15"/>
      <c r="BY2" s="15"/>
      <c r="BZ2" s="15"/>
      <c r="CA2" s="15"/>
      <c r="CB2" s="15"/>
      <c r="CC2" s="15"/>
      <c r="CD2" s="15"/>
      <c r="CE2" s="15"/>
      <c r="CF2" s="15"/>
      <c r="CG2" s="24"/>
      <c r="CH2" s="24"/>
      <c r="CI2" s="24"/>
      <c r="CJ2" s="24"/>
      <c r="CK2" s="24"/>
      <c r="CL2" s="24"/>
      <c r="CM2" s="24"/>
      <c r="CN2" s="15"/>
      <c r="CO2" s="24"/>
      <c r="CP2" s="24"/>
    </row>
    <row r="3" spans="1:102" x14ac:dyDescent="0.45">
      <c r="A3" s="15"/>
      <c r="B3" s="16" t="s">
        <v>228</v>
      </c>
      <c r="C3" s="15"/>
      <c r="D3" s="15"/>
      <c r="E3" s="15"/>
      <c r="F3" s="15"/>
      <c r="G3" s="15"/>
      <c r="H3" s="15"/>
      <c r="I3" s="15"/>
      <c r="J3" s="15"/>
      <c r="K3" s="15"/>
      <c r="L3" s="15"/>
      <c r="M3" s="15"/>
      <c r="N3" s="15"/>
      <c r="O3" s="15"/>
      <c r="P3" s="15"/>
      <c r="Q3" s="15"/>
      <c r="R3" s="102"/>
      <c r="S3" s="102"/>
      <c r="T3" s="102"/>
      <c r="U3" s="102"/>
      <c r="V3" s="102"/>
      <c r="W3" s="102"/>
      <c r="X3" s="102"/>
      <c r="Y3" s="102"/>
      <c r="Z3" s="102"/>
      <c r="AA3" s="102"/>
      <c r="AB3" s="102"/>
      <c r="AC3" s="102"/>
      <c r="AD3" s="102"/>
      <c r="AE3" s="102"/>
      <c r="AF3" s="102"/>
      <c r="AG3" s="725"/>
      <c r="AH3" s="725"/>
      <c r="AI3" s="725"/>
      <c r="AJ3" s="725"/>
      <c r="AK3" s="725"/>
      <c r="AL3" s="725"/>
      <c r="AM3" s="102"/>
      <c r="AN3" s="102"/>
      <c r="AO3" s="102"/>
      <c r="AQ3" s="21"/>
      <c r="AR3" s="21"/>
      <c r="AS3" s="21"/>
      <c r="AT3" s="21"/>
      <c r="AU3" s="21"/>
      <c r="AV3" s="21"/>
      <c r="AW3" s="21"/>
      <c r="AX3" s="21"/>
      <c r="AY3" s="21"/>
      <c r="AZ3" s="21"/>
      <c r="BB3" s="15"/>
      <c r="BC3" s="15"/>
      <c r="BD3" s="24"/>
      <c r="BE3" s="24"/>
      <c r="BF3" s="24"/>
      <c r="BG3" s="24"/>
      <c r="BH3" s="24"/>
      <c r="BI3" s="24"/>
      <c r="BJ3" s="24"/>
      <c r="BK3" s="24"/>
      <c r="BL3" s="24"/>
      <c r="BM3" s="24"/>
      <c r="BN3" s="24"/>
      <c r="BO3" s="24"/>
      <c r="BP3" s="15"/>
      <c r="BQ3" s="15"/>
      <c r="BR3" s="15"/>
      <c r="BS3" s="15"/>
      <c r="BT3" s="15"/>
      <c r="BU3" s="15"/>
      <c r="BV3" s="15"/>
      <c r="BW3" s="15"/>
      <c r="BX3" s="15"/>
      <c r="BY3" s="15"/>
      <c r="BZ3" s="15"/>
      <c r="CA3" s="15"/>
      <c r="CB3" s="15"/>
      <c r="CC3" s="15"/>
      <c r="CD3" s="15"/>
      <c r="CE3" s="15"/>
      <c r="CF3" s="15"/>
      <c r="CG3" s="24"/>
      <c r="CH3" s="24"/>
      <c r="CI3" s="24"/>
      <c r="CJ3" s="24"/>
      <c r="CK3" s="24"/>
      <c r="CL3" s="24"/>
      <c r="CM3" s="24"/>
      <c r="CN3" s="15"/>
      <c r="CO3" s="24"/>
      <c r="CP3" s="24"/>
    </row>
    <row r="4" spans="1:102" ht="20.25" x14ac:dyDescent="0.45">
      <c r="A4" s="200"/>
      <c r="B4" s="275" t="s">
        <v>121</v>
      </c>
      <c r="C4" s="200">
        <v>2013</v>
      </c>
      <c r="D4" s="200">
        <v>2014</v>
      </c>
      <c r="E4" s="200">
        <v>2015</v>
      </c>
      <c r="F4" s="200">
        <v>2016</v>
      </c>
      <c r="G4" s="200">
        <v>2017</v>
      </c>
      <c r="H4" s="200">
        <v>2018</v>
      </c>
      <c r="I4" s="200">
        <v>2019</v>
      </c>
      <c r="J4" s="200">
        <v>2020</v>
      </c>
      <c r="K4" s="200">
        <v>2021</v>
      </c>
      <c r="L4" s="200">
        <v>2022</v>
      </c>
      <c r="M4" s="200">
        <v>2023</v>
      </c>
      <c r="N4" s="200" t="s">
        <v>213</v>
      </c>
      <c r="O4" s="202" t="s">
        <v>226</v>
      </c>
      <c r="P4" s="202" t="s">
        <v>227</v>
      </c>
      <c r="Q4" s="200"/>
      <c r="R4" s="200" t="s">
        <v>82</v>
      </c>
      <c r="S4" s="200" t="s">
        <v>88</v>
      </c>
      <c r="T4" s="200" t="s">
        <v>89</v>
      </c>
      <c r="U4" s="200" t="s">
        <v>87</v>
      </c>
      <c r="V4" s="200" t="s">
        <v>90</v>
      </c>
      <c r="W4" s="200" t="s">
        <v>107</v>
      </c>
      <c r="X4" s="200" t="s">
        <v>124</v>
      </c>
      <c r="Y4" s="200" t="s">
        <v>132</v>
      </c>
      <c r="Z4" s="200" t="s">
        <v>141</v>
      </c>
      <c r="AA4" s="200" t="s">
        <v>146</v>
      </c>
      <c r="AB4" s="200" t="s">
        <v>151</v>
      </c>
      <c r="AC4" s="200" t="s">
        <v>158</v>
      </c>
      <c r="AD4" s="200" t="s">
        <v>169</v>
      </c>
      <c r="AE4" s="200" t="s">
        <v>174</v>
      </c>
      <c r="AF4" s="200" t="s">
        <v>181</v>
      </c>
      <c r="AG4" s="467" t="s">
        <v>187</v>
      </c>
      <c r="AH4" s="467" t="s">
        <v>197</v>
      </c>
      <c r="AI4" s="467" t="s">
        <v>201</v>
      </c>
      <c r="AJ4" s="467" t="s">
        <v>208</v>
      </c>
      <c r="AK4" s="467" t="s">
        <v>219</v>
      </c>
      <c r="AL4" s="467" t="s">
        <v>229</v>
      </c>
      <c r="AM4" s="202"/>
      <c r="AN4" s="530" t="s">
        <v>231</v>
      </c>
      <c r="AO4" s="531" t="s">
        <v>232</v>
      </c>
      <c r="AQ4" s="200" t="s">
        <v>93</v>
      </c>
      <c r="AR4" s="200" t="s">
        <v>94</v>
      </c>
      <c r="AS4" s="200" t="s">
        <v>109</v>
      </c>
      <c r="AT4" s="200" t="s">
        <v>134</v>
      </c>
      <c r="AU4" s="200" t="s">
        <v>147</v>
      </c>
      <c r="AV4" s="200" t="s">
        <v>161</v>
      </c>
      <c r="AW4" s="200" t="s">
        <v>177</v>
      </c>
      <c r="AX4" s="200" t="s">
        <v>192</v>
      </c>
      <c r="AY4" s="200" t="s">
        <v>205</v>
      </c>
      <c r="AZ4" s="200" t="s">
        <v>222</v>
      </c>
      <c r="BA4" s="200"/>
      <c r="BB4" s="275" t="s">
        <v>121</v>
      </c>
      <c r="BC4" s="200">
        <v>2013</v>
      </c>
      <c r="BD4" s="527">
        <v>2014</v>
      </c>
      <c r="BE4" s="527">
        <v>2015</v>
      </c>
      <c r="BF4" s="527">
        <v>2016</v>
      </c>
      <c r="BG4" s="527">
        <v>2017</v>
      </c>
      <c r="BH4" s="527">
        <v>2018</v>
      </c>
      <c r="BI4" s="527">
        <v>2019</v>
      </c>
      <c r="BJ4" s="527">
        <v>2020</v>
      </c>
      <c r="BK4" s="527">
        <v>2021</v>
      </c>
      <c r="BL4" s="527">
        <v>2022</v>
      </c>
      <c r="BM4" s="527">
        <f>M4</f>
        <v>2023</v>
      </c>
      <c r="BN4" s="527" t="str">
        <f>N4</f>
        <v>2024f</v>
      </c>
      <c r="BO4" s="527"/>
      <c r="BP4" s="727" t="str">
        <f>O4</f>
        <v>2023/2022 Growth %</v>
      </c>
      <c r="BQ4" s="727" t="str">
        <f>P4</f>
        <v>2024f/2023 Growth %</v>
      </c>
      <c r="BR4" s="200"/>
      <c r="BS4" s="202" t="s">
        <v>82</v>
      </c>
      <c r="BT4" s="202" t="s">
        <v>88</v>
      </c>
      <c r="BU4" s="202" t="s">
        <v>89</v>
      </c>
      <c r="BV4" s="202" t="s">
        <v>87</v>
      </c>
      <c r="BW4" s="202" t="s">
        <v>90</v>
      </c>
      <c r="BX4" s="202" t="str">
        <f t="shared" ref="BX4:CM4" si="0">W4</f>
        <v>Q2 2020</v>
      </c>
      <c r="BY4" s="202" t="str">
        <f t="shared" si="0"/>
        <v>Q3 2020</v>
      </c>
      <c r="BZ4" s="202" t="str">
        <f t="shared" si="0"/>
        <v>Q4 2020</v>
      </c>
      <c r="CA4" s="202" t="str">
        <f t="shared" si="0"/>
        <v>Q1 2021</v>
      </c>
      <c r="CB4" s="202" t="str">
        <f t="shared" si="0"/>
        <v>Q2 2021</v>
      </c>
      <c r="CC4" s="202" t="str">
        <f t="shared" si="0"/>
        <v>Q3 2021</v>
      </c>
      <c r="CD4" s="202" t="str">
        <f t="shared" si="0"/>
        <v>Q4 2021</v>
      </c>
      <c r="CE4" s="202" t="str">
        <f t="shared" si="0"/>
        <v>Q1 2022</v>
      </c>
      <c r="CF4" s="202" t="str">
        <f t="shared" si="0"/>
        <v>Q2 2022</v>
      </c>
      <c r="CG4" s="112" t="str">
        <f t="shared" si="0"/>
        <v>Q3 2022</v>
      </c>
      <c r="CH4" s="112" t="str">
        <f t="shared" si="0"/>
        <v>Q4 2022</v>
      </c>
      <c r="CI4" s="852" t="str">
        <f t="shared" si="0"/>
        <v>Q1 2023</v>
      </c>
      <c r="CJ4" s="852" t="str">
        <f t="shared" si="0"/>
        <v>Q2 2023</v>
      </c>
      <c r="CK4" s="852" t="str">
        <f t="shared" si="0"/>
        <v>Q3 2023</v>
      </c>
      <c r="CL4" s="852" t="str">
        <f t="shared" si="0"/>
        <v>Q4 2023</v>
      </c>
      <c r="CM4" s="852" t="str">
        <f t="shared" si="0"/>
        <v>Q1 2024</v>
      </c>
      <c r="CN4" s="202"/>
      <c r="CO4" s="527" t="str">
        <f>AQ4</f>
        <v>H1 2019</v>
      </c>
      <c r="CP4" s="527" t="str">
        <f t="shared" ref="CP4:CX4" si="1">AR4</f>
        <v>H2 2019</v>
      </c>
      <c r="CQ4" s="527" t="str">
        <f t="shared" si="1"/>
        <v>H1 2020</v>
      </c>
      <c r="CR4" s="527" t="str">
        <f t="shared" si="1"/>
        <v>H2 2020</v>
      </c>
      <c r="CS4" s="527" t="str">
        <f t="shared" si="1"/>
        <v>H1 2021</v>
      </c>
      <c r="CT4" s="527" t="str">
        <f t="shared" si="1"/>
        <v>H2 2021</v>
      </c>
      <c r="CU4" s="527" t="str">
        <f t="shared" si="1"/>
        <v>H1 2022</v>
      </c>
      <c r="CV4" s="527" t="str">
        <f t="shared" si="1"/>
        <v>H2 2022</v>
      </c>
      <c r="CW4" s="527" t="str">
        <f t="shared" si="1"/>
        <v>H1 2023</v>
      </c>
      <c r="CX4" s="527" t="str">
        <f t="shared" si="1"/>
        <v>H2 2023</v>
      </c>
    </row>
    <row r="5" spans="1:102" x14ac:dyDescent="0.45">
      <c r="A5" s="15"/>
      <c r="B5" s="49"/>
      <c r="C5" s="13"/>
      <c r="D5" s="13"/>
      <c r="E5" s="13"/>
      <c r="F5" s="13"/>
      <c r="G5" s="13"/>
      <c r="H5" s="13"/>
      <c r="I5" s="13"/>
      <c r="J5" s="13"/>
      <c r="K5" s="13"/>
      <c r="L5" s="13"/>
      <c r="M5" s="13"/>
      <c r="N5" s="13"/>
      <c r="O5" s="208"/>
      <c r="P5" s="208"/>
      <c r="Q5" s="15"/>
      <c r="R5" s="106"/>
      <c r="S5" s="106"/>
      <c r="T5" s="106"/>
      <c r="U5" s="106"/>
      <c r="V5" s="15"/>
      <c r="W5" s="15"/>
      <c r="X5" s="15"/>
      <c r="Y5" s="15"/>
      <c r="Z5" s="15"/>
      <c r="AA5" s="15"/>
      <c r="AB5" s="15"/>
      <c r="AC5" s="15"/>
      <c r="AD5" s="15"/>
      <c r="AE5" s="15"/>
      <c r="AF5" s="15"/>
      <c r="AG5" s="625"/>
      <c r="AH5" s="625"/>
      <c r="AI5" s="625"/>
      <c r="AJ5" s="625"/>
      <c r="AK5" s="625"/>
      <c r="AL5" s="625"/>
      <c r="AM5" s="15"/>
      <c r="AN5" s="15"/>
      <c r="AO5" s="15"/>
      <c r="AQ5" s="36"/>
      <c r="AR5" s="36"/>
      <c r="AS5" s="36"/>
      <c r="AT5" s="36"/>
      <c r="AU5" s="36"/>
      <c r="AV5" s="36"/>
      <c r="AW5" s="36"/>
      <c r="AX5" s="36"/>
      <c r="AY5" s="36"/>
      <c r="AZ5" s="36"/>
      <c r="BB5" s="49"/>
      <c r="BC5" s="13"/>
      <c r="BD5" s="7"/>
      <c r="BE5" s="7"/>
      <c r="BF5" s="7"/>
      <c r="BG5" s="7"/>
      <c r="BH5" s="7"/>
      <c r="BI5" s="7"/>
      <c r="BJ5" s="7"/>
      <c r="BK5" s="7"/>
      <c r="BL5" s="7"/>
      <c r="BM5" s="7"/>
      <c r="BN5" s="7"/>
      <c r="BO5" s="7"/>
      <c r="BP5" s="208"/>
      <c r="BQ5" s="208"/>
      <c r="BR5" s="15"/>
      <c r="BS5" s="36"/>
      <c r="BT5" s="36"/>
      <c r="BU5" s="36"/>
      <c r="BV5" s="36"/>
      <c r="BW5" s="15"/>
      <c r="BX5" s="15"/>
      <c r="BY5" s="15"/>
      <c r="BZ5" s="15"/>
      <c r="CA5" s="15"/>
      <c r="CB5" s="15"/>
      <c r="CC5" s="15"/>
      <c r="CD5" s="15"/>
      <c r="CE5" s="15"/>
      <c r="CF5" s="15"/>
      <c r="CG5" s="24"/>
      <c r="CH5" s="24"/>
      <c r="CI5" s="24"/>
      <c r="CJ5" s="24"/>
      <c r="CK5" s="24"/>
      <c r="CL5" s="24"/>
      <c r="CM5" s="24"/>
      <c r="CN5" s="15"/>
      <c r="CO5" s="24"/>
      <c r="CP5" s="24"/>
      <c r="CQ5" s="24"/>
    </row>
    <row r="6" spans="1:102" x14ac:dyDescent="0.45">
      <c r="A6" s="15"/>
      <c r="B6" s="20" t="s">
        <v>104</v>
      </c>
      <c r="C6" s="520">
        <v>1120</v>
      </c>
      <c r="D6" s="520">
        <v>1255</v>
      </c>
      <c r="E6" s="520">
        <v>1185</v>
      </c>
      <c r="F6" s="520">
        <v>1210</v>
      </c>
      <c r="G6" s="520">
        <v>1325</v>
      </c>
      <c r="H6" s="520">
        <v>1420</v>
      </c>
      <c r="I6" s="50">
        <f>SUM(I7:I11)</f>
        <v>1564.9279302726131</v>
      </c>
      <c r="J6" s="50">
        <f t="shared" ref="J6:N6" si="2">SUM(J7:J11)</f>
        <v>1508.2685513824345</v>
      </c>
      <c r="K6" s="50">
        <f t="shared" si="2"/>
        <v>1618.976220488046</v>
      </c>
      <c r="L6" s="50">
        <f t="shared" si="2"/>
        <v>1323.1126969244001</v>
      </c>
      <c r="M6" s="50">
        <f t="shared" si="2"/>
        <v>1138.1700724568957</v>
      </c>
      <c r="N6" s="50">
        <f t="shared" si="2"/>
        <v>1201.060512114005</v>
      </c>
      <c r="O6" s="492">
        <f>IF(ISERROR(M6/L6),"N/A",IF(L6&lt;0,"N/A",IF(M6&lt;0,"N/A",IF(M6/L6-1&gt;300%,"&gt;±300%",IF(M6/L6-1&lt;-300%,"&gt;±300%",M6/L6-1)))))</f>
        <v>-0.13977843678577562</v>
      </c>
      <c r="P6" s="492">
        <f>IF(ISERROR(N6/M6),"N/A",IF(M6&lt;0,"N/A",IF(N6&lt;0,"N/A",IF(N6/M6-1&gt;300%,"&gt;±300%",IF(N6/M6-1&lt;-300%,"&gt;±300%",N6/M6-1)))))</f>
        <v>5.5255748836684493E-2</v>
      </c>
      <c r="Q6" s="198"/>
      <c r="R6" s="50">
        <f>SUM(R7:R11)</f>
        <v>391.41810047395097</v>
      </c>
      <c r="S6" s="50">
        <f t="shared" ref="S6:AL6" si="3">SUM(S7:S11)</f>
        <v>408.671553228476</v>
      </c>
      <c r="T6" s="50">
        <f t="shared" si="3"/>
        <v>382.48061683489851</v>
      </c>
      <c r="U6" s="50">
        <f t="shared" si="3"/>
        <v>382.35765973528754</v>
      </c>
      <c r="V6" s="50">
        <f t="shared" si="3"/>
        <v>305.79484747293844</v>
      </c>
      <c r="W6" s="50">
        <f t="shared" si="3"/>
        <v>244.63587797835081</v>
      </c>
      <c r="X6" s="50">
        <f t="shared" si="3"/>
        <v>366.95381696752622</v>
      </c>
      <c r="Y6" s="50">
        <f t="shared" si="3"/>
        <v>590.88400896361884</v>
      </c>
      <c r="Z6" s="50">
        <f t="shared" si="3"/>
        <v>397.50041630684251</v>
      </c>
      <c r="AA6" s="50">
        <f t="shared" si="3"/>
        <v>413.58744815972432</v>
      </c>
      <c r="AB6" s="50">
        <f t="shared" si="3"/>
        <v>390.86659861295328</v>
      </c>
      <c r="AC6" s="50">
        <f t="shared" si="3"/>
        <v>417.02175740852613</v>
      </c>
      <c r="AD6" s="50">
        <f t="shared" si="3"/>
        <v>337.87535386081606</v>
      </c>
      <c r="AE6" s="50">
        <f t="shared" si="3"/>
        <v>351.54933093576562</v>
      </c>
      <c r="AF6" s="50">
        <f t="shared" si="3"/>
        <v>312.69327889036259</v>
      </c>
      <c r="AG6" s="495">
        <f t="shared" si="3"/>
        <v>320.99473323745605</v>
      </c>
      <c r="AH6" s="495">
        <f t="shared" si="3"/>
        <v>287.1940507816937</v>
      </c>
      <c r="AI6" s="495">
        <f t="shared" si="3"/>
        <v>290.29851055958034</v>
      </c>
      <c r="AJ6" s="495">
        <f t="shared" si="3"/>
        <v>325.54268461560298</v>
      </c>
      <c r="AK6" s="495">
        <f t="shared" si="3"/>
        <v>235.13482650001873</v>
      </c>
      <c r="AL6" s="495">
        <f t="shared" si="3"/>
        <v>275.15169628001479</v>
      </c>
      <c r="AM6" s="50"/>
      <c r="AN6" s="284">
        <f>IF(ISERROR(AL6/AH6),"N/A",IF(AH6&lt;0,"N/A",IF(AL6&lt;0,"N/A",IF(AL6/AH6-1&gt;300%,"&gt;±300%",IF(AL6/AH6-1&lt;-300%,"&gt;±300%",AL6/AH6-1)))))</f>
        <v>-4.1931072279880688E-2</v>
      </c>
      <c r="AO6" s="284">
        <f>IF(ISERROR(AL6/AK6),"N/A",IF(AK6&lt;0,"N/A",IF(AL6&lt;0,"N/A",IF(AL6/AK6-1&gt;300%,"&gt;±300%",IF(AL6/AK6-1&lt;-300%,"&gt;±300%",AL6/AK6-1)))))</f>
        <v>0.17018691095507643</v>
      </c>
      <c r="AP6" s="869"/>
      <c r="AQ6" s="50">
        <f>R6+S6</f>
        <v>800.08965370242697</v>
      </c>
      <c r="AR6" s="50">
        <f t="shared" ref="AR6:AR23" si="4">T6+U6</f>
        <v>764.83827657018605</v>
      </c>
      <c r="AS6" s="50">
        <f t="shared" ref="AS6:AS23" si="5">V6+W6</f>
        <v>550.43072545128928</v>
      </c>
      <c r="AT6" s="50">
        <f t="shared" ref="AT6:AT23" si="6">X6+Y6</f>
        <v>957.83782593114506</v>
      </c>
      <c r="AU6" s="50">
        <f t="shared" ref="AU6:AU23" si="7">Z6+AA6</f>
        <v>811.08786446656677</v>
      </c>
      <c r="AV6" s="50">
        <f t="shared" ref="AV6:AV23" si="8">AB6+AC6</f>
        <v>807.88835602147947</v>
      </c>
      <c r="AW6" s="50">
        <f>AD6+AE6</f>
        <v>689.42468479658169</v>
      </c>
      <c r="AX6" s="50">
        <f>AF6+AG6</f>
        <v>633.68801212781864</v>
      </c>
      <c r="AY6" s="50">
        <f>AH6+AI6</f>
        <v>577.49256134127404</v>
      </c>
      <c r="AZ6" s="50">
        <f>AJ6+AK6</f>
        <v>560.67751111562166</v>
      </c>
      <c r="BB6" s="20" t="s">
        <v>27</v>
      </c>
      <c r="BC6" s="50">
        <f t="shared" ref="BC6:BN21" si="9">C6</f>
        <v>1120</v>
      </c>
      <c r="BD6" s="31">
        <f t="shared" si="9"/>
        <v>1255</v>
      </c>
      <c r="BE6" s="31">
        <f t="shared" si="9"/>
        <v>1185</v>
      </c>
      <c r="BF6" s="31">
        <f t="shared" si="9"/>
        <v>1210</v>
      </c>
      <c r="BG6" s="31">
        <f t="shared" si="9"/>
        <v>1325</v>
      </c>
      <c r="BH6" s="31">
        <f t="shared" si="9"/>
        <v>1420</v>
      </c>
      <c r="BI6" s="31">
        <f t="shared" si="9"/>
        <v>1564.9279302726131</v>
      </c>
      <c r="BJ6" s="31">
        <f t="shared" si="9"/>
        <v>1508.2685513824345</v>
      </c>
      <c r="BK6" s="31">
        <f t="shared" si="9"/>
        <v>1618.976220488046</v>
      </c>
      <c r="BL6" s="31">
        <f t="shared" si="9"/>
        <v>1323.1126969244001</v>
      </c>
      <c r="BM6" s="31">
        <f t="shared" si="9"/>
        <v>1138.1700724568957</v>
      </c>
      <c r="BN6" s="31">
        <f t="shared" si="9"/>
        <v>1201.060512114005</v>
      </c>
      <c r="BO6" s="31"/>
      <c r="BP6" s="210">
        <f>O6</f>
        <v>-0.13977843678577562</v>
      </c>
      <c r="BQ6" s="210">
        <f>P6</f>
        <v>5.5255748836684493E-2</v>
      </c>
      <c r="BR6" s="59"/>
      <c r="BS6" s="50">
        <f t="shared" ref="BS6:CM6" si="10">R6</f>
        <v>391.41810047395097</v>
      </c>
      <c r="BT6" s="50">
        <f t="shared" si="10"/>
        <v>408.671553228476</v>
      </c>
      <c r="BU6" s="50">
        <f t="shared" si="10"/>
        <v>382.48061683489851</v>
      </c>
      <c r="BV6" s="50">
        <f t="shared" si="10"/>
        <v>382.35765973528754</v>
      </c>
      <c r="BW6" s="50">
        <f t="shared" si="10"/>
        <v>305.79484747293844</v>
      </c>
      <c r="BX6" s="50">
        <f t="shared" si="10"/>
        <v>244.63587797835081</v>
      </c>
      <c r="BY6" s="50">
        <f t="shared" si="10"/>
        <v>366.95381696752622</v>
      </c>
      <c r="BZ6" s="50">
        <f t="shared" si="10"/>
        <v>590.88400896361884</v>
      </c>
      <c r="CA6" s="50">
        <f t="shared" si="10"/>
        <v>397.50041630684251</v>
      </c>
      <c r="CB6" s="50">
        <f t="shared" si="10"/>
        <v>413.58744815972432</v>
      </c>
      <c r="CC6" s="50">
        <f t="shared" si="10"/>
        <v>390.86659861295328</v>
      </c>
      <c r="CD6" s="50">
        <f t="shared" si="10"/>
        <v>417.02175740852613</v>
      </c>
      <c r="CE6" s="50">
        <f t="shared" si="10"/>
        <v>337.87535386081606</v>
      </c>
      <c r="CF6" s="50">
        <f t="shared" si="10"/>
        <v>351.54933093576562</v>
      </c>
      <c r="CG6" s="31">
        <f t="shared" si="10"/>
        <v>312.69327889036259</v>
      </c>
      <c r="CH6" s="31">
        <f t="shared" si="10"/>
        <v>320.99473323745605</v>
      </c>
      <c r="CI6" s="31">
        <f t="shared" si="10"/>
        <v>287.1940507816937</v>
      </c>
      <c r="CJ6" s="31">
        <f t="shared" si="10"/>
        <v>290.29851055958034</v>
      </c>
      <c r="CK6" s="31">
        <f t="shared" si="10"/>
        <v>325.54268461560298</v>
      </c>
      <c r="CL6" s="31">
        <f t="shared" si="10"/>
        <v>235.13482650001873</v>
      </c>
      <c r="CM6" s="31">
        <f t="shared" si="10"/>
        <v>275.15169628001479</v>
      </c>
      <c r="CN6" s="50"/>
      <c r="CO6" s="31">
        <f t="shared" ref="CO6:CX6" si="11">AQ6</f>
        <v>800.08965370242697</v>
      </c>
      <c r="CP6" s="31">
        <f t="shared" si="11"/>
        <v>764.83827657018605</v>
      </c>
      <c r="CQ6" s="31">
        <f t="shared" si="11"/>
        <v>550.43072545128928</v>
      </c>
      <c r="CR6" s="31">
        <f t="shared" si="11"/>
        <v>957.83782593114506</v>
      </c>
      <c r="CS6" s="31">
        <f t="shared" si="11"/>
        <v>811.08786446656677</v>
      </c>
      <c r="CT6" s="31">
        <f t="shared" si="11"/>
        <v>807.88835602147947</v>
      </c>
      <c r="CU6" s="31">
        <f t="shared" si="11"/>
        <v>689.42468479658169</v>
      </c>
      <c r="CV6" s="31">
        <f t="shared" si="11"/>
        <v>633.68801212781864</v>
      </c>
      <c r="CW6" s="31">
        <f t="shared" si="11"/>
        <v>577.49256134127404</v>
      </c>
      <c r="CX6" s="31">
        <f t="shared" si="11"/>
        <v>560.67751111562166</v>
      </c>
    </row>
    <row r="7" spans="1:102" x14ac:dyDescent="0.45">
      <c r="A7" s="15"/>
      <c r="B7" s="10" t="s">
        <v>15</v>
      </c>
      <c r="C7" s="13"/>
      <c r="D7" s="13"/>
      <c r="E7" s="13"/>
      <c r="F7" s="13"/>
      <c r="G7" s="13"/>
      <c r="H7" s="13"/>
      <c r="I7" s="13">
        <v>519.91224498589281</v>
      </c>
      <c r="J7" s="13">
        <v>457.84558982908078</v>
      </c>
      <c r="K7" s="13">
        <v>503.56050256949197</v>
      </c>
      <c r="L7" s="13">
        <v>395.38404361623242</v>
      </c>
      <c r="M7" s="13">
        <v>350.57840159087704</v>
      </c>
      <c r="N7" s="13">
        <v>332.30949297001251</v>
      </c>
      <c r="O7" s="208">
        <f t="shared" ref="O7:P23" si="12">IF(ISERROR(M7/L7),"N/A",IF(L7&lt;0,"N/A",IF(M7&lt;0,"N/A",IF(M7/L7-1&gt;300%,"&gt;±300%",IF(M7/L7-1&lt;-300%,"&gt;±300%",M7/L7-1)))))</f>
        <v>-0.11332182658550738</v>
      </c>
      <c r="P7" s="208">
        <f t="shared" si="12"/>
        <v>-5.211076477604637E-2</v>
      </c>
      <c r="Q7" s="198"/>
      <c r="R7" s="13">
        <v>120.93450101031458</v>
      </c>
      <c r="S7" s="13">
        <v>137.43852745270351</v>
      </c>
      <c r="T7" s="13">
        <v>132.9687454207581</v>
      </c>
      <c r="U7" s="13">
        <v>128.57047110211658</v>
      </c>
      <c r="V7" s="13">
        <v>102.90549884905396</v>
      </c>
      <c r="W7" s="13">
        <v>82.324399079243165</v>
      </c>
      <c r="X7" s="13">
        <v>123.48659861886475</v>
      </c>
      <c r="Y7" s="13">
        <v>149.12909328191887</v>
      </c>
      <c r="Z7" s="13">
        <v>120.93450101031458</v>
      </c>
      <c r="AA7" s="13">
        <v>137.43852745270351</v>
      </c>
      <c r="AB7" s="13">
        <v>132.9687454207581</v>
      </c>
      <c r="AC7" s="13">
        <v>112.21872868571575</v>
      </c>
      <c r="AD7" s="13">
        <v>102.79432585876739</v>
      </c>
      <c r="AE7" s="13">
        <v>116.82274833479798</v>
      </c>
      <c r="AF7" s="13">
        <v>106.37499633660649</v>
      </c>
      <c r="AG7" s="13">
        <v>69.391973086060545</v>
      </c>
      <c r="AH7" s="13">
        <v>87.375176979952286</v>
      </c>
      <c r="AI7" s="13">
        <v>99.299336084578286</v>
      </c>
      <c r="AJ7" s="13">
        <v>90.074805579337792</v>
      </c>
      <c r="AK7" s="13">
        <v>73.829082947008658</v>
      </c>
      <c r="AL7" s="13">
        <v>85.627673440353234</v>
      </c>
      <c r="AM7" s="13"/>
      <c r="AN7" s="285">
        <f t="shared" ref="AN7:AN23" si="13">IF(ISERROR(AL7/AH7),"N/A",IF(AH7&lt;0,"N/A",IF(AL7&lt;0,"N/A",IF(AL7/AH7-1&gt;300%,"&gt;±300%",IF(AL7/AH7-1&lt;-300%,"&gt;±300%",AL7/AH7-1)))))</f>
        <v>-2.0000000000000018E-2</v>
      </c>
      <c r="AO7" s="285">
        <f t="shared" ref="AO7:AO23" si="14">IF(ISERROR(AL7/AK7),"N/A",IF(AK7&lt;0,"N/A",IF(AL7&lt;0,"N/A",IF(AL7/AK7-1&gt;300%,"&gt;±300%",IF(AL7/AK7-1&lt;-300%,"&gt;±300%",AL7/AK7-1)))))</f>
        <v>0.15980952251314151</v>
      </c>
      <c r="AP7" s="869"/>
      <c r="AQ7" s="13">
        <f t="shared" ref="AQ7:AQ23" si="15">R7+S7</f>
        <v>258.3730284630181</v>
      </c>
      <c r="AR7" s="13">
        <f t="shared" si="4"/>
        <v>261.53921652287465</v>
      </c>
      <c r="AS7" s="13">
        <f t="shared" si="5"/>
        <v>185.22989792829713</v>
      </c>
      <c r="AT7" s="59">
        <f t="shared" si="6"/>
        <v>272.61569190078364</v>
      </c>
      <c r="AU7" s="59">
        <f t="shared" si="7"/>
        <v>258.3730284630181</v>
      </c>
      <c r="AV7" s="59">
        <f>AB7+AC7</f>
        <v>245.18747410647384</v>
      </c>
      <c r="AW7" s="59">
        <f t="shared" ref="AW7:AW23" si="16">AD7+AE7</f>
        <v>219.61707419356537</v>
      </c>
      <c r="AX7" s="59">
        <f t="shared" ref="AX7:AX23" si="17">AF7+AG7</f>
        <v>175.76696942266705</v>
      </c>
      <c r="AY7" s="59">
        <f t="shared" ref="AY7:AY23" si="18">AH7+AI7</f>
        <v>186.67451306453057</v>
      </c>
      <c r="AZ7" s="59">
        <f>AJ7+AK7</f>
        <v>163.90388852634646</v>
      </c>
      <c r="BB7" s="10" t="s">
        <v>15</v>
      </c>
      <c r="BC7" s="11"/>
      <c r="BD7" s="10"/>
      <c r="BE7" s="10"/>
      <c r="BF7" s="10"/>
      <c r="BG7" s="10"/>
      <c r="BH7" s="10"/>
      <c r="BI7" s="7">
        <f t="shared" si="9"/>
        <v>519.91224498589281</v>
      </c>
      <c r="BJ7" s="7">
        <f t="shared" si="9"/>
        <v>457.84558982908078</v>
      </c>
      <c r="BK7" s="7">
        <f t="shared" si="9"/>
        <v>503.56050256949197</v>
      </c>
      <c r="BL7" s="7">
        <f t="shared" si="9"/>
        <v>395.38404361623242</v>
      </c>
      <c r="BM7" s="7">
        <f t="shared" si="9"/>
        <v>350.57840159087704</v>
      </c>
      <c r="BN7" s="7"/>
      <c r="BO7" s="7"/>
      <c r="BP7" s="212"/>
      <c r="BQ7" s="208"/>
      <c r="BR7" s="13"/>
      <c r="BS7" s="51"/>
      <c r="BT7" s="51"/>
      <c r="BU7" s="51"/>
      <c r="BV7" s="51"/>
      <c r="BW7" s="51"/>
      <c r="BX7" s="51"/>
      <c r="BY7" s="51"/>
      <c r="BZ7" s="51"/>
      <c r="CA7" s="51"/>
      <c r="CB7" s="51"/>
      <c r="CC7" s="51"/>
      <c r="CD7" s="51"/>
      <c r="CE7" s="51"/>
      <c r="CF7" s="51"/>
      <c r="CG7" s="14"/>
      <c r="CH7" s="14"/>
      <c r="CI7" s="14"/>
      <c r="CJ7" s="14"/>
      <c r="CK7" s="14"/>
      <c r="CL7" s="14"/>
      <c r="CM7" s="14"/>
      <c r="CN7" s="51"/>
      <c r="CO7" s="24"/>
      <c r="CP7" s="24"/>
      <c r="CQ7" s="24"/>
      <c r="CR7" s="24"/>
      <c r="CS7" s="24"/>
      <c r="CT7" s="24"/>
      <c r="CU7" s="24"/>
      <c r="CV7" s="24"/>
      <c r="CW7" s="24"/>
      <c r="CX7" s="24"/>
    </row>
    <row r="8" spans="1:102" x14ac:dyDescent="0.45">
      <c r="A8" s="15"/>
      <c r="B8" s="10" t="s">
        <v>16</v>
      </c>
      <c r="C8" s="13"/>
      <c r="D8" s="13"/>
      <c r="E8" s="13"/>
      <c r="F8" s="13"/>
      <c r="G8" s="13"/>
      <c r="H8" s="13"/>
      <c r="I8" s="13">
        <v>785.50389781593174</v>
      </c>
      <c r="J8" s="13">
        <v>815.05215658968154</v>
      </c>
      <c r="K8" s="13">
        <v>835.50926603133337</v>
      </c>
      <c r="L8" s="13">
        <v>677.66076801798852</v>
      </c>
      <c r="M8" s="13">
        <v>591.23956214429927</v>
      </c>
      <c r="N8" s="13">
        <v>639.39531681193557</v>
      </c>
      <c r="O8" s="208">
        <f t="shared" si="12"/>
        <v>-0.12752871340988592</v>
      </c>
      <c r="P8" s="208">
        <f t="shared" si="12"/>
        <v>8.1448803075669929E-2</v>
      </c>
      <c r="Q8" s="198"/>
      <c r="R8" s="13">
        <v>200.48797199934694</v>
      </c>
      <c r="S8" s="13">
        <v>208.79425617409376</v>
      </c>
      <c r="T8" s="13">
        <v>184.02665996560614</v>
      </c>
      <c r="U8" s="13">
        <v>192.19500967688498</v>
      </c>
      <c r="V8" s="13">
        <v>153.57130314266644</v>
      </c>
      <c r="W8" s="13">
        <v>122.85704251413316</v>
      </c>
      <c r="X8" s="13">
        <v>184.28556377119975</v>
      </c>
      <c r="Y8" s="13">
        <v>354.3382471616822</v>
      </c>
      <c r="Z8" s="13">
        <v>200.48797199934694</v>
      </c>
      <c r="AA8" s="13">
        <v>208.79425617409376</v>
      </c>
      <c r="AB8" s="13">
        <v>184.02665996560614</v>
      </c>
      <c r="AC8" s="13">
        <v>242.20037789228661</v>
      </c>
      <c r="AD8" s="13">
        <v>170.4147761994449</v>
      </c>
      <c r="AE8" s="13">
        <v>177.47511774797968</v>
      </c>
      <c r="AF8" s="13">
        <v>147.22132797248491</v>
      </c>
      <c r="AG8" s="13">
        <v>182.54954609807902</v>
      </c>
      <c r="AH8" s="13">
        <v>144.85255976952817</v>
      </c>
      <c r="AI8" s="13">
        <v>150.85385008578274</v>
      </c>
      <c r="AJ8" s="13">
        <v>149.97148474781491</v>
      </c>
      <c r="AK8" s="13">
        <v>145.56166754117345</v>
      </c>
      <c r="AL8" s="13">
        <v>137.60993178105176</v>
      </c>
      <c r="AM8" s="13"/>
      <c r="AN8" s="285">
        <f t="shared" si="13"/>
        <v>-5.0000000000000044E-2</v>
      </c>
      <c r="AO8" s="285">
        <f t="shared" si="14"/>
        <v>-5.4627951812055708E-2</v>
      </c>
      <c r="AP8" s="869"/>
      <c r="AQ8" s="13">
        <f t="shared" si="15"/>
        <v>409.28222817344067</v>
      </c>
      <c r="AR8" s="13">
        <f t="shared" si="4"/>
        <v>376.22166964249112</v>
      </c>
      <c r="AS8" s="13">
        <f t="shared" si="5"/>
        <v>276.42834565679959</v>
      </c>
      <c r="AT8" s="59">
        <f t="shared" si="6"/>
        <v>538.62381093288195</v>
      </c>
      <c r="AU8" s="59">
        <f t="shared" si="7"/>
        <v>409.28222817344067</v>
      </c>
      <c r="AV8" s="59">
        <f t="shared" si="8"/>
        <v>426.22703785789275</v>
      </c>
      <c r="AW8" s="59">
        <f t="shared" si="16"/>
        <v>347.88989394742458</v>
      </c>
      <c r="AX8" s="59">
        <f t="shared" si="17"/>
        <v>329.77087407056393</v>
      </c>
      <c r="AY8" s="59">
        <f t="shared" si="18"/>
        <v>295.70640985531088</v>
      </c>
      <c r="AZ8" s="59">
        <f t="shared" ref="AZ8:AZ23" si="19">AJ8+AK8</f>
        <v>295.53315228898839</v>
      </c>
      <c r="BB8" s="10" t="s">
        <v>16</v>
      </c>
      <c r="BC8" s="11"/>
      <c r="BD8" s="10"/>
      <c r="BE8" s="10"/>
      <c r="BF8" s="10"/>
      <c r="BG8" s="10"/>
      <c r="BH8" s="10"/>
      <c r="BI8" s="7">
        <f t="shared" si="9"/>
        <v>785.50389781593174</v>
      </c>
      <c r="BJ8" s="7">
        <f t="shared" si="9"/>
        <v>815.05215658968154</v>
      </c>
      <c r="BK8" s="7">
        <f t="shared" si="9"/>
        <v>835.50926603133337</v>
      </c>
      <c r="BL8" s="7">
        <f t="shared" si="9"/>
        <v>677.66076801798852</v>
      </c>
      <c r="BM8" s="7">
        <f t="shared" si="9"/>
        <v>591.23956214429927</v>
      </c>
      <c r="BN8" s="7"/>
      <c r="BO8" s="7"/>
      <c r="BP8" s="212"/>
      <c r="BQ8" s="208"/>
      <c r="BR8" s="13"/>
      <c r="BS8" s="51"/>
      <c r="BT8" s="51"/>
      <c r="BU8" s="51"/>
      <c r="BV8" s="51"/>
      <c r="BW8" s="51"/>
      <c r="BX8" s="51"/>
      <c r="BY8" s="51"/>
      <c r="BZ8" s="51"/>
      <c r="CA8" s="51"/>
      <c r="CB8" s="51"/>
      <c r="CC8" s="51"/>
      <c r="CD8" s="51"/>
      <c r="CE8" s="51"/>
      <c r="CF8" s="51"/>
      <c r="CG8" s="14"/>
      <c r="CH8" s="14"/>
      <c r="CI8" s="14"/>
      <c r="CJ8" s="14"/>
      <c r="CK8" s="14"/>
      <c r="CL8" s="14"/>
      <c r="CM8" s="14"/>
      <c r="CN8" s="51"/>
      <c r="CO8" s="24"/>
      <c r="CP8" s="24"/>
      <c r="CQ8" s="24"/>
      <c r="CR8" s="24"/>
      <c r="CS8" s="24"/>
      <c r="CT8" s="24"/>
      <c r="CU8" s="24"/>
      <c r="CV8" s="24"/>
      <c r="CW8" s="24"/>
      <c r="CX8" s="24"/>
    </row>
    <row r="9" spans="1:102" x14ac:dyDescent="0.45">
      <c r="A9" s="15"/>
      <c r="B9" s="10" t="s">
        <v>17</v>
      </c>
      <c r="C9" s="13"/>
      <c r="D9" s="13"/>
      <c r="E9" s="13"/>
      <c r="F9" s="13"/>
      <c r="G9" s="13"/>
      <c r="H9" s="13"/>
      <c r="I9" s="13">
        <v>115.50253041363992</v>
      </c>
      <c r="J9" s="13">
        <v>109.42396436279029</v>
      </c>
      <c r="K9" s="13">
        <v>117.11855641173608</v>
      </c>
      <c r="L9" s="13">
        <v>84.713670084002686</v>
      </c>
      <c r="M9" s="13">
        <v>72.523869295376514</v>
      </c>
      <c r="N9" s="13">
        <v>83.385046123723654</v>
      </c>
      <c r="O9" s="208">
        <f t="shared" si="12"/>
        <v>-0.1438941410109924</v>
      </c>
      <c r="P9" s="208">
        <f t="shared" si="12"/>
        <v>0.1497600298201347</v>
      </c>
      <c r="Q9" s="198"/>
      <c r="R9" s="13">
        <v>33.981657434688302</v>
      </c>
      <c r="S9" s="13">
        <v>27.267978717301315</v>
      </c>
      <c r="T9" s="13">
        <v>31.013218950463052</v>
      </c>
      <c r="U9" s="13">
        <v>23.239675311187241</v>
      </c>
      <c r="V9" s="13">
        <v>18.629471019086697</v>
      </c>
      <c r="W9" s="13">
        <v>14.903576815269359</v>
      </c>
      <c r="X9" s="13">
        <v>22.355365222904037</v>
      </c>
      <c r="Y9" s="13">
        <v>53.535551305530191</v>
      </c>
      <c r="Z9" s="13">
        <v>33.981657434688302</v>
      </c>
      <c r="AA9" s="13">
        <v>27.267978717301315</v>
      </c>
      <c r="AB9" s="13">
        <v>31.013218950463052</v>
      </c>
      <c r="AC9" s="13">
        <v>24.855701309283404</v>
      </c>
      <c r="AD9" s="13">
        <v>28.884408819485056</v>
      </c>
      <c r="AE9" s="13">
        <v>23.177781909706116</v>
      </c>
      <c r="AF9" s="13">
        <v>24.810575160370444</v>
      </c>
      <c r="AG9" s="13">
        <v>7.840904194441066</v>
      </c>
      <c r="AH9" s="13">
        <v>24.551747496562296</v>
      </c>
      <c r="AI9" s="13">
        <v>19.701114623250199</v>
      </c>
      <c r="AJ9" s="13">
        <v>20.907901943000788</v>
      </c>
      <c r="AK9" s="13">
        <v>7.3631052325632282</v>
      </c>
      <c r="AL9" s="13">
        <v>24.551747496562296</v>
      </c>
      <c r="AM9" s="13"/>
      <c r="AN9" s="285">
        <f t="shared" si="13"/>
        <v>0</v>
      </c>
      <c r="AO9" s="285">
        <f t="shared" si="14"/>
        <v>2.3344284403246802</v>
      </c>
      <c r="AP9" s="869"/>
      <c r="AQ9" s="13">
        <f t="shared" si="15"/>
        <v>61.24963615198962</v>
      </c>
      <c r="AR9" s="13">
        <f t="shared" si="4"/>
        <v>54.252894261650297</v>
      </c>
      <c r="AS9" s="13">
        <f t="shared" si="5"/>
        <v>33.533047834356054</v>
      </c>
      <c r="AT9" s="59">
        <f t="shared" si="6"/>
        <v>75.890916528434232</v>
      </c>
      <c r="AU9" s="59">
        <f t="shared" si="7"/>
        <v>61.24963615198962</v>
      </c>
      <c r="AV9" s="59">
        <f t="shared" si="8"/>
        <v>55.86892025974646</v>
      </c>
      <c r="AW9" s="59">
        <f t="shared" si="16"/>
        <v>52.062190729191173</v>
      </c>
      <c r="AX9" s="59">
        <f t="shared" si="17"/>
        <v>32.651479354811514</v>
      </c>
      <c r="AY9" s="59">
        <f t="shared" si="18"/>
        <v>44.252862119812491</v>
      </c>
      <c r="AZ9" s="59">
        <f t="shared" si="19"/>
        <v>28.271007175564016</v>
      </c>
      <c r="BB9" s="10" t="s">
        <v>17</v>
      </c>
      <c r="BC9" s="11"/>
      <c r="BD9" s="10"/>
      <c r="BE9" s="10"/>
      <c r="BF9" s="10"/>
      <c r="BG9" s="10"/>
      <c r="BH9" s="10"/>
      <c r="BI9" s="7">
        <f t="shared" si="9"/>
        <v>115.50253041363992</v>
      </c>
      <c r="BJ9" s="7">
        <f t="shared" si="9"/>
        <v>109.42396436279029</v>
      </c>
      <c r="BK9" s="7">
        <f t="shared" si="9"/>
        <v>117.11855641173608</v>
      </c>
      <c r="BL9" s="7">
        <f t="shared" si="9"/>
        <v>84.713670084002686</v>
      </c>
      <c r="BM9" s="7">
        <f t="shared" si="9"/>
        <v>72.523869295376514</v>
      </c>
      <c r="BN9" s="7"/>
      <c r="BO9" s="7"/>
      <c r="BP9" s="212"/>
      <c r="BQ9" s="208"/>
      <c r="BR9" s="13"/>
      <c r="BS9" s="51"/>
      <c r="BT9" s="51"/>
      <c r="BU9" s="51"/>
      <c r="BV9" s="51"/>
      <c r="BW9" s="51"/>
      <c r="BX9" s="51"/>
      <c r="BY9" s="51"/>
      <c r="BZ9" s="51"/>
      <c r="CA9" s="51"/>
      <c r="CB9" s="51"/>
      <c r="CC9" s="51"/>
      <c r="CD9" s="51"/>
      <c r="CE9" s="51"/>
      <c r="CF9" s="51"/>
      <c r="CG9" s="14"/>
      <c r="CH9" s="14"/>
      <c r="CI9" s="14"/>
      <c r="CJ9" s="14"/>
      <c r="CK9" s="14"/>
      <c r="CL9" s="14"/>
      <c r="CM9" s="14"/>
      <c r="CN9" s="51"/>
      <c r="CO9" s="24"/>
      <c r="CP9" s="24"/>
      <c r="CQ9" s="24"/>
      <c r="CR9" s="24"/>
      <c r="CS9" s="24"/>
      <c r="CT9" s="24"/>
      <c r="CU9" s="24"/>
      <c r="CV9" s="24"/>
      <c r="CW9" s="24"/>
      <c r="CX9" s="24"/>
    </row>
    <row r="10" spans="1:102" x14ac:dyDescent="0.45">
      <c r="A10" s="15"/>
      <c r="B10" s="10" t="s">
        <v>18</v>
      </c>
      <c r="C10" s="13"/>
      <c r="D10" s="13"/>
      <c r="E10" s="13"/>
      <c r="F10" s="13"/>
      <c r="G10" s="13"/>
      <c r="H10" s="13"/>
      <c r="I10" s="13">
        <v>35.510676947562381</v>
      </c>
      <c r="J10" s="13">
        <v>36.142338172385635</v>
      </c>
      <c r="K10" s="13">
        <v>59.308078955590474</v>
      </c>
      <c r="L10" s="13">
        <v>55.231920395113868</v>
      </c>
      <c r="M10" s="13">
        <v>25.493690700304555</v>
      </c>
      <c r="N10" s="13">
        <v>37.986131439745037</v>
      </c>
      <c r="O10" s="208">
        <f t="shared" si="12"/>
        <v>-0.53842469141160132</v>
      </c>
      <c r="P10" s="208">
        <f t="shared" si="12"/>
        <v>0.4900208795304497</v>
      </c>
      <c r="Q10" s="198"/>
      <c r="R10" s="13">
        <v>8.6890226184165051</v>
      </c>
      <c r="S10" s="13">
        <v>8.1931582187472074</v>
      </c>
      <c r="T10" s="13">
        <v>8.3859817780547701</v>
      </c>
      <c r="U10" s="13">
        <v>10.242514332343898</v>
      </c>
      <c r="V10" s="13">
        <v>8.1959515898214903</v>
      </c>
      <c r="W10" s="13">
        <v>6.5567612718571926</v>
      </c>
      <c r="X10" s="13">
        <v>9.8351419077857898</v>
      </c>
      <c r="Y10" s="13">
        <v>11.554483402921164</v>
      </c>
      <c r="Z10" s="13">
        <v>14.771338451308058</v>
      </c>
      <c r="AA10" s="13">
        <v>13.109053149995532</v>
      </c>
      <c r="AB10" s="13">
        <v>16.77196355610954</v>
      </c>
      <c r="AC10" s="13">
        <v>14.655723798177348</v>
      </c>
      <c r="AD10" s="13">
        <v>12.555637683611849</v>
      </c>
      <c r="AE10" s="13">
        <v>11.142695177496202</v>
      </c>
      <c r="AF10" s="13">
        <v>13.417570844887633</v>
      </c>
      <c r="AG10" s="13">
        <v>18.116016689118183</v>
      </c>
      <c r="AH10" s="13">
        <v>10.672292031070072</v>
      </c>
      <c r="AI10" s="13">
        <v>6.6856171064977215</v>
      </c>
      <c r="AJ10" s="13">
        <v>6.7027343970908664</v>
      </c>
      <c r="AK10" s="13">
        <v>1.4330471656458954</v>
      </c>
      <c r="AL10" s="13">
        <v>12.555637683611849</v>
      </c>
      <c r="AM10" s="13"/>
      <c r="AN10" s="285">
        <f t="shared" si="13"/>
        <v>0.17647058823529416</v>
      </c>
      <c r="AO10" s="285" t="str">
        <f t="shared" si="14"/>
        <v>&gt;±300%</v>
      </c>
      <c r="AP10" s="869"/>
      <c r="AQ10" s="13">
        <f t="shared" si="15"/>
        <v>16.882180837163713</v>
      </c>
      <c r="AR10" s="13">
        <f t="shared" si="4"/>
        <v>18.628496110398668</v>
      </c>
      <c r="AS10" s="13">
        <f t="shared" si="5"/>
        <v>14.752712861678683</v>
      </c>
      <c r="AT10" s="59">
        <f t="shared" si="6"/>
        <v>21.389625310706954</v>
      </c>
      <c r="AU10" s="59">
        <f t="shared" si="7"/>
        <v>27.88039160130359</v>
      </c>
      <c r="AV10" s="59">
        <f t="shared" si="8"/>
        <v>31.427687354286888</v>
      </c>
      <c r="AW10" s="59">
        <f t="shared" si="16"/>
        <v>23.698332861108049</v>
      </c>
      <c r="AX10" s="59">
        <f t="shared" si="17"/>
        <v>31.533587534005818</v>
      </c>
      <c r="AY10" s="59">
        <f t="shared" si="18"/>
        <v>17.357909137567795</v>
      </c>
      <c r="AZ10" s="59">
        <f t="shared" si="19"/>
        <v>8.1357815627367618</v>
      </c>
      <c r="BB10" s="10" t="s">
        <v>18</v>
      </c>
      <c r="BC10" s="11"/>
      <c r="BD10" s="10"/>
      <c r="BE10" s="10"/>
      <c r="BF10" s="10"/>
      <c r="BG10" s="10"/>
      <c r="BH10" s="10"/>
      <c r="BI10" s="7">
        <f t="shared" si="9"/>
        <v>35.510676947562381</v>
      </c>
      <c r="BJ10" s="7">
        <f t="shared" si="9"/>
        <v>36.142338172385635</v>
      </c>
      <c r="BK10" s="7">
        <f t="shared" si="9"/>
        <v>59.308078955590474</v>
      </c>
      <c r="BL10" s="7">
        <f t="shared" si="9"/>
        <v>55.231920395113868</v>
      </c>
      <c r="BM10" s="7">
        <f t="shared" si="9"/>
        <v>25.493690700304555</v>
      </c>
      <c r="BN10" s="7"/>
      <c r="BO10" s="7"/>
      <c r="BP10" s="212"/>
      <c r="BQ10" s="208"/>
      <c r="BR10" s="13"/>
      <c r="BS10" s="51"/>
      <c r="BT10" s="51"/>
      <c r="BU10" s="51"/>
      <c r="BV10" s="51"/>
      <c r="BW10" s="51"/>
      <c r="BX10" s="51"/>
      <c r="BY10" s="51"/>
      <c r="BZ10" s="51"/>
      <c r="CA10" s="51"/>
      <c r="CB10" s="51"/>
      <c r="CC10" s="51"/>
      <c r="CD10" s="51"/>
      <c r="CE10" s="51"/>
      <c r="CF10" s="51"/>
      <c r="CG10" s="14"/>
      <c r="CH10" s="14"/>
      <c r="CI10" s="14"/>
      <c r="CJ10" s="14"/>
      <c r="CK10" s="14"/>
      <c r="CL10" s="14"/>
      <c r="CM10" s="14"/>
      <c r="CN10" s="51"/>
      <c r="CO10" s="24"/>
      <c r="CP10" s="24"/>
      <c r="CQ10" s="24"/>
      <c r="CR10" s="24"/>
      <c r="CS10" s="24"/>
      <c r="CT10" s="24"/>
      <c r="CU10" s="24"/>
      <c r="CV10" s="24"/>
      <c r="CW10" s="24"/>
      <c r="CX10" s="24"/>
    </row>
    <row r="11" spans="1:102" x14ac:dyDescent="0.45">
      <c r="A11" s="15"/>
      <c r="B11" s="52" t="s">
        <v>19</v>
      </c>
      <c r="C11" s="54"/>
      <c r="D11" s="54"/>
      <c r="E11" s="54"/>
      <c r="F11" s="54"/>
      <c r="G11" s="54"/>
      <c r="H11" s="54"/>
      <c r="I11" s="611">
        <v>108.49858010958604</v>
      </c>
      <c r="J11" s="611">
        <v>89.804502428496065</v>
      </c>
      <c r="K11" s="611">
        <v>103.47981651989419</v>
      </c>
      <c r="L11" s="611">
        <v>110.12229481106294</v>
      </c>
      <c r="M11" s="611">
        <v>98.334548726038378</v>
      </c>
      <c r="N11" s="611">
        <v>107.98452476858809</v>
      </c>
      <c r="O11" s="217">
        <f t="shared" si="12"/>
        <v>-0.10704232149583182</v>
      </c>
      <c r="P11" s="217">
        <f t="shared" si="12"/>
        <v>9.8134136654602466E-2</v>
      </c>
      <c r="Q11" s="198"/>
      <c r="R11" s="54">
        <v>27.324947411184606</v>
      </c>
      <c r="S11" s="54">
        <v>26.977632665630153</v>
      </c>
      <c r="T11" s="54">
        <v>26.086010720016425</v>
      </c>
      <c r="U11" s="54">
        <v>28.109989312754863</v>
      </c>
      <c r="V11" s="54">
        <v>22.492622872309902</v>
      </c>
      <c r="W11" s="54">
        <v>17.994098297847923</v>
      </c>
      <c r="X11" s="54">
        <v>26.991147446771883</v>
      </c>
      <c r="Y11" s="54">
        <v>22.326633811566367</v>
      </c>
      <c r="Z11" s="54">
        <v>27.324947411184606</v>
      </c>
      <c r="AA11" s="54">
        <v>26.977632665630153</v>
      </c>
      <c r="AB11" s="54">
        <v>26.086010720016425</v>
      </c>
      <c r="AC11" s="54">
        <v>23.091225723063005</v>
      </c>
      <c r="AD11" s="54">
        <v>23.226205299506915</v>
      </c>
      <c r="AE11" s="54">
        <v>22.93098776578563</v>
      </c>
      <c r="AF11" s="54">
        <v>20.868808576013141</v>
      </c>
      <c r="AG11" s="54">
        <v>43.09629316975726</v>
      </c>
      <c r="AH11" s="54">
        <v>19.742274504580877</v>
      </c>
      <c r="AI11" s="54">
        <v>13.758592659471377</v>
      </c>
      <c r="AJ11" s="54">
        <v>57.885757948358602</v>
      </c>
      <c r="AK11" s="54">
        <v>6.9479236136275304</v>
      </c>
      <c r="AL11" s="54">
        <v>14.806705878435658</v>
      </c>
      <c r="AM11" s="13"/>
      <c r="AN11" s="624">
        <f>IF(ISERROR(AL11/AH11),"N/A",IF(AH11&lt;0,"N/A",IF(AL11&lt;0,"N/A",IF(AL11/AH11-1&gt;300%,"&gt;±300%",IF(AL11/AH11-1&lt;-300%,"&gt;±300%",AL11/AH11-1)))))</f>
        <v>-0.25</v>
      </c>
      <c r="AO11" s="624">
        <f t="shared" si="14"/>
        <v>1.1310979656417142</v>
      </c>
      <c r="AP11" s="869"/>
      <c r="AQ11" s="54">
        <f t="shared" si="15"/>
        <v>54.302580076814763</v>
      </c>
      <c r="AR11" s="54">
        <f t="shared" si="4"/>
        <v>54.196000032771288</v>
      </c>
      <c r="AS11" s="54">
        <f t="shared" si="5"/>
        <v>40.486721170157821</v>
      </c>
      <c r="AT11" s="54">
        <f t="shared" si="6"/>
        <v>49.31778125833825</v>
      </c>
      <c r="AU11" s="54">
        <f t="shared" si="7"/>
        <v>54.302580076814763</v>
      </c>
      <c r="AV11" s="54">
        <f t="shared" si="8"/>
        <v>49.17723644307943</v>
      </c>
      <c r="AW11" s="54">
        <f t="shared" si="16"/>
        <v>46.157193065292546</v>
      </c>
      <c r="AX11" s="54">
        <f t="shared" si="17"/>
        <v>63.965101745770397</v>
      </c>
      <c r="AY11" s="54">
        <f t="shared" si="18"/>
        <v>33.500867164052252</v>
      </c>
      <c r="AZ11" s="54">
        <f t="shared" si="19"/>
        <v>64.83368156198614</v>
      </c>
      <c r="BB11" s="52" t="s">
        <v>19</v>
      </c>
      <c r="BC11" s="281"/>
      <c r="BD11" s="52"/>
      <c r="BE11" s="52"/>
      <c r="BF11" s="52"/>
      <c r="BG11" s="52"/>
      <c r="BH11" s="52"/>
      <c r="BI11" s="29">
        <f t="shared" si="9"/>
        <v>108.49858010958604</v>
      </c>
      <c r="BJ11" s="29">
        <f t="shared" si="9"/>
        <v>89.804502428496065</v>
      </c>
      <c r="BK11" s="29">
        <f t="shared" si="9"/>
        <v>103.47981651989419</v>
      </c>
      <c r="BL11" s="29">
        <f t="shared" si="9"/>
        <v>110.12229481106294</v>
      </c>
      <c r="BM11" s="29">
        <f t="shared" si="9"/>
        <v>98.334548726038378</v>
      </c>
      <c r="BN11" s="29"/>
      <c r="BO11" s="29"/>
      <c r="BP11" s="216"/>
      <c r="BQ11" s="217"/>
      <c r="BR11" s="13"/>
      <c r="BS11" s="53"/>
      <c r="BT11" s="53"/>
      <c r="BU11" s="53"/>
      <c r="BV11" s="53"/>
      <c r="BW11" s="53"/>
      <c r="BX11" s="53"/>
      <c r="BY11" s="53"/>
      <c r="BZ11" s="53"/>
      <c r="CA11" s="53"/>
      <c r="CB11" s="53"/>
      <c r="CC11" s="53"/>
      <c r="CD11" s="53"/>
      <c r="CE11" s="53"/>
      <c r="CF11" s="53"/>
      <c r="CG11" s="851"/>
      <c r="CH11" s="851"/>
      <c r="CI11" s="851"/>
      <c r="CJ11" s="851"/>
      <c r="CK11" s="851"/>
      <c r="CL11" s="851"/>
      <c r="CM11" s="851"/>
      <c r="CN11" s="53"/>
      <c r="CO11" s="851"/>
      <c r="CP11" s="851"/>
      <c r="CQ11" s="851"/>
      <c r="CR11" s="851"/>
      <c r="CS11" s="851"/>
      <c r="CT11" s="851"/>
      <c r="CU11" s="851"/>
      <c r="CV11" s="851"/>
      <c r="CW11" s="851"/>
      <c r="CX11" s="851"/>
    </row>
    <row r="12" spans="1:102" x14ac:dyDescent="0.45">
      <c r="A12" s="15"/>
      <c r="B12" s="20" t="s">
        <v>105</v>
      </c>
      <c r="C12" s="520">
        <v>855</v>
      </c>
      <c r="D12" s="520">
        <v>775</v>
      </c>
      <c r="E12" s="520">
        <v>515</v>
      </c>
      <c r="F12" s="520">
        <v>625</v>
      </c>
      <c r="G12" s="520">
        <v>560</v>
      </c>
      <c r="H12" s="520">
        <v>505</v>
      </c>
      <c r="I12" s="50">
        <f>SUM(I13:I17)</f>
        <v>476.430635159931</v>
      </c>
      <c r="J12" s="50">
        <f t="shared" ref="J12:N12" si="20">SUM(J13:J17)</f>
        <v>421.8531526017257</v>
      </c>
      <c r="K12" s="50">
        <f t="shared" si="20"/>
        <v>421.87390410749555</v>
      </c>
      <c r="L12" s="50">
        <f t="shared" si="20"/>
        <v>372.28134154176712</v>
      </c>
      <c r="M12" s="50">
        <f t="shared" si="20"/>
        <v>348.74260991104205</v>
      </c>
      <c r="N12" s="50">
        <f t="shared" si="20"/>
        <v>365.88353058470011</v>
      </c>
      <c r="O12" s="492">
        <f t="shared" si="12"/>
        <v>-6.3228341053144566E-2</v>
      </c>
      <c r="P12" s="210">
        <f t="shared" si="12"/>
        <v>4.915063484221327E-2</v>
      </c>
      <c r="Q12" s="198"/>
      <c r="R12" s="50">
        <f>SUM(R13:R17)</f>
        <v>120.42156307523403</v>
      </c>
      <c r="S12" s="50">
        <f t="shared" ref="S12:AB12" si="21">SUM(S13:S17)</f>
        <v>119.06155789697736</v>
      </c>
      <c r="T12" s="50">
        <f t="shared" si="21"/>
        <v>116.36293057612887</v>
      </c>
      <c r="U12" s="50">
        <f t="shared" si="21"/>
        <v>120.58458361159079</v>
      </c>
      <c r="V12" s="50">
        <f t="shared" si="21"/>
        <v>69.809405185220342</v>
      </c>
      <c r="W12" s="50">
        <f t="shared" si="21"/>
        <v>96.904222592227029</v>
      </c>
      <c r="X12" s="50">
        <f t="shared" si="21"/>
        <v>121.2791645185137</v>
      </c>
      <c r="Y12" s="50">
        <f t="shared" si="21"/>
        <v>133.86036030576454</v>
      </c>
      <c r="Z12" s="50">
        <f t="shared" si="21"/>
        <v>117.89881506309163</v>
      </c>
      <c r="AA12" s="50">
        <f t="shared" si="21"/>
        <v>97.584976646852652</v>
      </c>
      <c r="AB12" s="50">
        <f t="shared" si="21"/>
        <v>104.19672715095945</v>
      </c>
      <c r="AC12" s="50">
        <f>SUM(AC13:AC17)</f>
        <v>102.23072815678152</v>
      </c>
      <c r="AD12" s="50">
        <f>SUM(AD13:AD17)</f>
        <v>98.437551216961666</v>
      </c>
      <c r="AE12" s="50">
        <f t="shared" ref="AE12:AL12" si="22">SUM(AE13:AE17)</f>
        <v>92.265302871686714</v>
      </c>
      <c r="AF12" s="50">
        <f t="shared" si="22"/>
        <v>89.612894141924656</v>
      </c>
      <c r="AG12" s="495">
        <f t="shared" si="22"/>
        <v>91.707436050548083</v>
      </c>
      <c r="AH12" s="495">
        <f t="shared" si="22"/>
        <v>95.425106982171371</v>
      </c>
      <c r="AI12" s="495">
        <f t="shared" si="22"/>
        <v>83.750040187628599</v>
      </c>
      <c r="AJ12" s="495">
        <f t="shared" si="22"/>
        <v>85.305099415405053</v>
      </c>
      <c r="AK12" s="495">
        <f t="shared" si="22"/>
        <v>84.90806169794574</v>
      </c>
      <c r="AL12" s="495">
        <f t="shared" si="22"/>
        <v>97.644157058169156</v>
      </c>
      <c r="AM12" s="50"/>
      <c r="AN12" s="284">
        <f t="shared" si="13"/>
        <v>2.3254362988687882E-2</v>
      </c>
      <c r="AO12" s="284">
        <f t="shared" si="14"/>
        <v>0.14999865861419792</v>
      </c>
      <c r="AP12" s="869"/>
      <c r="AQ12" s="50">
        <f t="shared" si="15"/>
        <v>239.4831209722114</v>
      </c>
      <c r="AR12" s="50">
        <f t="shared" si="4"/>
        <v>236.94751418771966</v>
      </c>
      <c r="AS12" s="50">
        <f t="shared" si="5"/>
        <v>166.71362777744736</v>
      </c>
      <c r="AT12" s="50">
        <f t="shared" si="6"/>
        <v>255.13952482427823</v>
      </c>
      <c r="AU12" s="50">
        <f t="shared" si="7"/>
        <v>215.48379170994428</v>
      </c>
      <c r="AV12" s="50">
        <f t="shared" si="8"/>
        <v>206.42745530774096</v>
      </c>
      <c r="AW12" s="50">
        <f t="shared" si="16"/>
        <v>190.70285408864839</v>
      </c>
      <c r="AX12" s="50">
        <f t="shared" si="17"/>
        <v>181.32033019247274</v>
      </c>
      <c r="AY12" s="50">
        <f t="shared" si="18"/>
        <v>179.17514716979997</v>
      </c>
      <c r="AZ12" s="50">
        <f t="shared" si="19"/>
        <v>170.21316111335079</v>
      </c>
      <c r="BB12" s="20" t="s">
        <v>5</v>
      </c>
      <c r="BC12" s="50">
        <f t="shared" ref="BC12:BH12" si="23">C12</f>
        <v>855</v>
      </c>
      <c r="BD12" s="31">
        <f t="shared" si="23"/>
        <v>775</v>
      </c>
      <c r="BE12" s="31">
        <f t="shared" si="23"/>
        <v>515</v>
      </c>
      <c r="BF12" s="31">
        <f t="shared" si="23"/>
        <v>625</v>
      </c>
      <c r="BG12" s="31">
        <f t="shared" si="23"/>
        <v>560</v>
      </c>
      <c r="BH12" s="31">
        <f t="shared" si="23"/>
        <v>505</v>
      </c>
      <c r="BI12" s="31">
        <f t="shared" si="9"/>
        <v>476.430635159931</v>
      </c>
      <c r="BJ12" s="31">
        <f t="shared" si="9"/>
        <v>421.8531526017257</v>
      </c>
      <c r="BK12" s="31">
        <f t="shared" si="9"/>
        <v>421.87390410749555</v>
      </c>
      <c r="BL12" s="31">
        <f t="shared" si="9"/>
        <v>372.28134154176712</v>
      </c>
      <c r="BM12" s="31">
        <f t="shared" si="9"/>
        <v>348.74260991104205</v>
      </c>
      <c r="BN12" s="31">
        <f>N12</f>
        <v>365.88353058470011</v>
      </c>
      <c r="BO12" s="31"/>
      <c r="BP12" s="210">
        <f>O12</f>
        <v>-6.3228341053144566E-2</v>
      </c>
      <c r="BQ12" s="210">
        <f>P12</f>
        <v>4.915063484221327E-2</v>
      </c>
      <c r="BR12" s="59"/>
      <c r="BS12" s="50">
        <f t="shared" ref="BS12:CM12" si="24">R12</f>
        <v>120.42156307523403</v>
      </c>
      <c r="BT12" s="50">
        <f t="shared" si="24"/>
        <v>119.06155789697736</v>
      </c>
      <c r="BU12" s="50">
        <f t="shared" si="24"/>
        <v>116.36293057612887</v>
      </c>
      <c r="BV12" s="50">
        <f t="shared" si="24"/>
        <v>120.58458361159079</v>
      </c>
      <c r="BW12" s="50">
        <f t="shared" si="24"/>
        <v>69.809405185220342</v>
      </c>
      <c r="BX12" s="50">
        <f t="shared" si="24"/>
        <v>96.904222592227029</v>
      </c>
      <c r="BY12" s="50">
        <f t="shared" si="24"/>
        <v>121.2791645185137</v>
      </c>
      <c r="BZ12" s="50">
        <f t="shared" si="24"/>
        <v>133.86036030576454</v>
      </c>
      <c r="CA12" s="50">
        <f t="shared" si="24"/>
        <v>117.89881506309163</v>
      </c>
      <c r="CB12" s="50">
        <f t="shared" si="24"/>
        <v>97.584976646852652</v>
      </c>
      <c r="CC12" s="50">
        <f t="shared" si="24"/>
        <v>104.19672715095945</v>
      </c>
      <c r="CD12" s="50">
        <f t="shared" si="24"/>
        <v>102.23072815678152</v>
      </c>
      <c r="CE12" s="50">
        <f t="shared" si="24"/>
        <v>98.437551216961666</v>
      </c>
      <c r="CF12" s="50">
        <f t="shared" si="24"/>
        <v>92.265302871686714</v>
      </c>
      <c r="CG12" s="31">
        <f t="shared" si="24"/>
        <v>89.612894141924656</v>
      </c>
      <c r="CH12" s="31">
        <f t="shared" si="24"/>
        <v>91.707436050548083</v>
      </c>
      <c r="CI12" s="31">
        <f t="shared" si="24"/>
        <v>95.425106982171371</v>
      </c>
      <c r="CJ12" s="31">
        <f t="shared" si="24"/>
        <v>83.750040187628599</v>
      </c>
      <c r="CK12" s="31">
        <f t="shared" si="24"/>
        <v>85.305099415405053</v>
      </c>
      <c r="CL12" s="31">
        <f t="shared" si="24"/>
        <v>84.90806169794574</v>
      </c>
      <c r="CM12" s="31">
        <f t="shared" si="24"/>
        <v>97.644157058169156</v>
      </c>
      <c r="CN12" s="50"/>
      <c r="CO12" s="31">
        <f t="shared" ref="CO12:CX12" si="25">AQ12</f>
        <v>239.4831209722114</v>
      </c>
      <c r="CP12" s="31">
        <f t="shared" si="25"/>
        <v>236.94751418771966</v>
      </c>
      <c r="CQ12" s="31">
        <f t="shared" si="25"/>
        <v>166.71362777744736</v>
      </c>
      <c r="CR12" s="31">
        <f t="shared" si="25"/>
        <v>255.13952482427823</v>
      </c>
      <c r="CS12" s="31">
        <f t="shared" si="25"/>
        <v>215.48379170994428</v>
      </c>
      <c r="CT12" s="31">
        <f t="shared" si="25"/>
        <v>206.42745530774096</v>
      </c>
      <c r="CU12" s="31">
        <f t="shared" si="25"/>
        <v>190.70285408864839</v>
      </c>
      <c r="CV12" s="31">
        <f t="shared" si="25"/>
        <v>181.32033019247274</v>
      </c>
      <c r="CW12" s="31">
        <f t="shared" si="25"/>
        <v>179.17514716979997</v>
      </c>
      <c r="CX12" s="31">
        <f t="shared" si="25"/>
        <v>170.21316111335079</v>
      </c>
    </row>
    <row r="13" spans="1:102" x14ac:dyDescent="0.45">
      <c r="A13" s="15"/>
      <c r="B13" s="10" t="s">
        <v>15</v>
      </c>
      <c r="C13" s="521"/>
      <c r="D13" s="521"/>
      <c r="E13" s="521"/>
      <c r="F13" s="521"/>
      <c r="G13" s="521"/>
      <c r="H13" s="521"/>
      <c r="I13" s="13">
        <v>3.15</v>
      </c>
      <c r="J13" s="13">
        <v>2.85</v>
      </c>
      <c r="K13" s="13">
        <v>2.95</v>
      </c>
      <c r="L13" s="13">
        <v>2.87</v>
      </c>
      <c r="M13" s="13">
        <v>2.92</v>
      </c>
      <c r="N13" s="13">
        <v>2.95</v>
      </c>
      <c r="O13" s="208">
        <f t="shared" si="12"/>
        <v>1.7421602787456303E-2</v>
      </c>
      <c r="P13" s="208">
        <f t="shared" si="12"/>
        <v>1.0273972602739878E-2</v>
      </c>
      <c r="Q13" s="198"/>
      <c r="R13" s="13">
        <v>0.77962500000000001</v>
      </c>
      <c r="S13" s="13">
        <v>0.77174999999999994</v>
      </c>
      <c r="T13" s="13">
        <v>0.78749999999999998</v>
      </c>
      <c r="U13" s="13">
        <v>0.8111250000000001</v>
      </c>
      <c r="V13" s="13">
        <v>0.75</v>
      </c>
      <c r="W13" s="13">
        <v>0.55000000000000004</v>
      </c>
      <c r="X13" s="13">
        <v>0.75</v>
      </c>
      <c r="Y13" s="13">
        <v>0.80000000000000027</v>
      </c>
      <c r="Z13" s="13">
        <v>0.72</v>
      </c>
      <c r="AA13" s="13">
        <v>0.7</v>
      </c>
      <c r="AB13" s="13">
        <v>0.76</v>
      </c>
      <c r="AC13" s="13">
        <v>0.77000000000000046</v>
      </c>
      <c r="AD13" s="13">
        <v>0.70000000000000007</v>
      </c>
      <c r="AE13" s="13">
        <v>0.68</v>
      </c>
      <c r="AF13" s="13">
        <v>0.74</v>
      </c>
      <c r="AG13" s="468">
        <v>0.75</v>
      </c>
      <c r="AH13" s="468">
        <v>0.72</v>
      </c>
      <c r="AI13" s="468">
        <v>0.69</v>
      </c>
      <c r="AJ13" s="468">
        <v>0.74</v>
      </c>
      <c r="AK13" s="468">
        <v>0.77</v>
      </c>
      <c r="AL13" s="468">
        <v>0.74</v>
      </c>
      <c r="AM13" s="13"/>
      <c r="AN13" s="285">
        <f t="shared" si="13"/>
        <v>2.7777777777777901E-2</v>
      </c>
      <c r="AO13" s="285">
        <f t="shared" si="14"/>
        <v>-3.8961038961038974E-2</v>
      </c>
      <c r="AP13" s="869"/>
      <c r="AQ13" s="7">
        <f t="shared" si="15"/>
        <v>1.5513749999999999</v>
      </c>
      <c r="AR13" s="7">
        <f t="shared" si="4"/>
        <v>1.5986250000000002</v>
      </c>
      <c r="AS13" s="7">
        <f t="shared" si="5"/>
        <v>1.3</v>
      </c>
      <c r="AT13" s="59">
        <f t="shared" si="6"/>
        <v>1.5500000000000003</v>
      </c>
      <c r="AU13" s="59">
        <f t="shared" si="7"/>
        <v>1.42</v>
      </c>
      <c r="AV13" s="59">
        <f t="shared" si="8"/>
        <v>1.5300000000000005</v>
      </c>
      <c r="AW13" s="59">
        <f t="shared" si="16"/>
        <v>1.3800000000000001</v>
      </c>
      <c r="AX13" s="59">
        <f t="shared" si="17"/>
        <v>1.49</v>
      </c>
      <c r="AY13" s="59">
        <f t="shared" si="18"/>
        <v>1.41</v>
      </c>
      <c r="AZ13" s="59">
        <f t="shared" si="19"/>
        <v>1.51</v>
      </c>
      <c r="BB13" s="10" t="s">
        <v>15</v>
      </c>
      <c r="BC13" s="13"/>
      <c r="BD13" s="7"/>
      <c r="BE13" s="7"/>
      <c r="BF13" s="7"/>
      <c r="BG13" s="7"/>
      <c r="BH13" s="7"/>
      <c r="BI13" s="7">
        <f t="shared" si="9"/>
        <v>3.15</v>
      </c>
      <c r="BJ13" s="7">
        <f t="shared" si="9"/>
        <v>2.85</v>
      </c>
      <c r="BK13" s="7">
        <f t="shared" si="9"/>
        <v>2.95</v>
      </c>
      <c r="BL13" s="7">
        <f t="shared" si="9"/>
        <v>2.87</v>
      </c>
      <c r="BM13" s="7">
        <f t="shared" si="9"/>
        <v>2.92</v>
      </c>
      <c r="BN13" s="7"/>
      <c r="BO13" s="7"/>
      <c r="BP13" s="212"/>
      <c r="BQ13" s="208"/>
      <c r="BR13" s="196"/>
      <c r="BS13" s="51"/>
      <c r="BT13" s="51"/>
      <c r="BU13" s="51"/>
      <c r="BV13" s="51"/>
      <c r="BW13" s="51"/>
      <c r="BX13" s="51"/>
      <c r="BY13" s="51"/>
      <c r="BZ13" s="51"/>
      <c r="CA13" s="51"/>
      <c r="CB13" s="51"/>
      <c r="CC13" s="51"/>
      <c r="CD13" s="51"/>
      <c r="CE13" s="51"/>
      <c r="CF13" s="51"/>
      <c r="CG13" s="14"/>
      <c r="CH13" s="14"/>
      <c r="CI13" s="14"/>
      <c r="CJ13" s="14"/>
      <c r="CK13" s="14"/>
      <c r="CL13" s="14"/>
      <c r="CM13" s="14"/>
      <c r="CN13" s="51"/>
      <c r="CO13" s="24"/>
      <c r="CP13" s="24"/>
      <c r="CQ13" s="24"/>
      <c r="CR13" s="24"/>
      <c r="CS13" s="24"/>
      <c r="CT13" s="24"/>
      <c r="CU13" s="24"/>
      <c r="CV13" s="24"/>
      <c r="CW13" s="24"/>
      <c r="CX13" s="24"/>
    </row>
    <row r="14" spans="1:102" x14ac:dyDescent="0.45">
      <c r="A14" s="15"/>
      <c r="B14" s="10" t="s">
        <v>16</v>
      </c>
      <c r="C14" s="13"/>
      <c r="D14" s="13"/>
      <c r="E14" s="13"/>
      <c r="F14" s="13"/>
      <c r="G14" s="13"/>
      <c r="H14" s="13"/>
      <c r="I14" s="13">
        <v>4.0467857340539544</v>
      </c>
      <c r="J14" s="13">
        <v>3.6073606963774925</v>
      </c>
      <c r="K14" s="13">
        <v>3.3179858024816213</v>
      </c>
      <c r="L14" s="13">
        <v>3.8007252638562807</v>
      </c>
      <c r="M14" s="13">
        <v>3.6493590318804743</v>
      </c>
      <c r="N14" s="13">
        <v>3.7098846527888854</v>
      </c>
      <c r="O14" s="208">
        <f t="shared" si="12"/>
        <v>-3.982561786700356E-2</v>
      </c>
      <c r="P14" s="208">
        <f t="shared" si="12"/>
        <v>1.6585274394671723E-2</v>
      </c>
      <c r="Q14" s="198"/>
      <c r="R14" s="13">
        <v>0.95099464750267926</v>
      </c>
      <c r="S14" s="13">
        <v>0.98134554050808409</v>
      </c>
      <c r="T14" s="13">
        <v>1.0319303621837586</v>
      </c>
      <c r="U14" s="13">
        <v>1.0825151838594325</v>
      </c>
      <c r="V14" s="13">
        <v>0.90711806319226129</v>
      </c>
      <c r="W14" s="13">
        <v>0.70877706358876735</v>
      </c>
      <c r="X14" s="13">
        <v>1.0227414708181888</v>
      </c>
      <c r="Y14" s="13">
        <v>0.96872409877827415</v>
      </c>
      <c r="Z14" s="13">
        <v>0.82881506309164643</v>
      </c>
      <c r="AA14" s="13">
        <v>0.89241230521907855</v>
      </c>
      <c r="AB14" s="13">
        <v>0.88705508832981905</v>
      </c>
      <c r="AC14" s="13">
        <v>0.74704625603079422</v>
      </c>
      <c r="AD14" s="13">
        <v>0.89773750628600568</v>
      </c>
      <c r="AE14" s="13">
        <v>0.92662318129817312</v>
      </c>
      <c r="AF14" s="13">
        <v>0.94864337432614554</v>
      </c>
      <c r="AG14" s="468">
        <v>0.76956394129992367</v>
      </c>
      <c r="AH14" s="468">
        <v>0.93383954570922267</v>
      </c>
      <c r="AI14" s="468">
        <v>0.91705487247113382</v>
      </c>
      <c r="AJ14" s="468">
        <v>0.96643618618647242</v>
      </c>
      <c r="AK14" s="468">
        <v>0.8277267996223947</v>
      </c>
      <c r="AL14" s="468">
        <v>0.94418822679003755</v>
      </c>
      <c r="AM14" s="13"/>
      <c r="AN14" s="285">
        <f t="shared" si="13"/>
        <v>1.108186211257034E-2</v>
      </c>
      <c r="AO14" s="285">
        <f t="shared" si="14"/>
        <v>0.14070032191874415</v>
      </c>
      <c r="AP14" s="869"/>
      <c r="AQ14" s="7">
        <f t="shared" si="15"/>
        <v>1.9323401880107633</v>
      </c>
      <c r="AR14" s="7">
        <f t="shared" si="4"/>
        <v>2.114445546043191</v>
      </c>
      <c r="AS14" s="7">
        <f t="shared" si="5"/>
        <v>1.6158951267810286</v>
      </c>
      <c r="AT14" s="59">
        <f t="shared" si="6"/>
        <v>1.9914655695964629</v>
      </c>
      <c r="AU14" s="59">
        <f t="shared" si="7"/>
        <v>1.7212273683107249</v>
      </c>
      <c r="AV14" s="59">
        <f t="shared" si="8"/>
        <v>1.6341013443606132</v>
      </c>
      <c r="AW14" s="59">
        <f t="shared" si="16"/>
        <v>1.8243606875841789</v>
      </c>
      <c r="AX14" s="59">
        <f t="shared" si="17"/>
        <v>1.7182073156260693</v>
      </c>
      <c r="AY14" s="59">
        <f t="shared" si="18"/>
        <v>1.8508944181803564</v>
      </c>
      <c r="AZ14" s="59">
        <f t="shared" si="19"/>
        <v>1.794162985808867</v>
      </c>
      <c r="BB14" s="10" t="s">
        <v>16</v>
      </c>
      <c r="BC14" s="13"/>
      <c r="BD14" s="7"/>
      <c r="BE14" s="7"/>
      <c r="BF14" s="7"/>
      <c r="BG14" s="7"/>
      <c r="BH14" s="7"/>
      <c r="BI14" s="7">
        <f t="shared" si="9"/>
        <v>4.0467857340539544</v>
      </c>
      <c r="BJ14" s="7">
        <f t="shared" si="9"/>
        <v>3.6073606963774925</v>
      </c>
      <c r="BK14" s="7">
        <f t="shared" si="9"/>
        <v>3.3179858024816213</v>
      </c>
      <c r="BL14" s="7">
        <f t="shared" si="9"/>
        <v>3.8007252638562807</v>
      </c>
      <c r="BM14" s="7">
        <f t="shared" si="9"/>
        <v>3.6493590318804743</v>
      </c>
      <c r="BN14" s="788"/>
      <c r="BO14" s="788"/>
      <c r="BP14" s="212"/>
      <c r="BQ14" s="208"/>
      <c r="BR14" s="196"/>
      <c r="BS14" s="51"/>
      <c r="BT14" s="51"/>
      <c r="BU14" s="51"/>
      <c r="BV14" s="51"/>
      <c r="BW14" s="51"/>
      <c r="BX14" s="51"/>
      <c r="BY14" s="51"/>
      <c r="BZ14" s="51"/>
      <c r="CA14" s="51"/>
      <c r="CB14" s="51"/>
      <c r="CC14" s="51"/>
      <c r="CD14" s="51"/>
      <c r="CE14" s="51"/>
      <c r="CF14" s="51"/>
      <c r="CG14" s="14"/>
      <c r="CH14" s="14"/>
      <c r="CI14" s="14"/>
      <c r="CJ14" s="14"/>
      <c r="CK14" s="14"/>
      <c r="CL14" s="14"/>
      <c r="CM14" s="14"/>
      <c r="CN14" s="51"/>
      <c r="CO14" s="24"/>
      <c r="CP14" s="24"/>
      <c r="CQ14" s="24"/>
      <c r="CR14" s="24"/>
      <c r="CS14" s="24"/>
      <c r="CT14" s="24"/>
      <c r="CU14" s="24"/>
      <c r="CV14" s="24"/>
      <c r="CW14" s="24"/>
      <c r="CX14" s="24"/>
    </row>
    <row r="15" spans="1:102" x14ac:dyDescent="0.45">
      <c r="A15" s="15"/>
      <c r="B15" s="10" t="s">
        <v>17</v>
      </c>
      <c r="C15" s="13"/>
      <c r="D15" s="13"/>
      <c r="E15" s="13"/>
      <c r="F15" s="13"/>
      <c r="G15" s="13"/>
      <c r="H15" s="13"/>
      <c r="I15" s="13">
        <v>187.4376351734617</v>
      </c>
      <c r="J15" s="13">
        <v>162.41693582805777</v>
      </c>
      <c r="K15" s="13">
        <v>160</v>
      </c>
      <c r="L15" s="13">
        <v>164.8</v>
      </c>
      <c r="M15" s="13">
        <v>154</v>
      </c>
      <c r="N15" s="13">
        <v>160.16</v>
      </c>
      <c r="O15" s="208">
        <f t="shared" si="12"/>
        <v>-6.5533980582524354E-2</v>
      </c>
      <c r="P15" s="208">
        <f t="shared" si="12"/>
        <v>4.0000000000000036E-2</v>
      </c>
      <c r="Q15" s="198"/>
      <c r="R15" s="13">
        <v>46.859408793365425</v>
      </c>
      <c r="S15" s="13">
        <v>46.859408793365425</v>
      </c>
      <c r="T15" s="13">
        <v>46.859408793365425</v>
      </c>
      <c r="U15" s="13">
        <v>46.859408793365425</v>
      </c>
      <c r="V15" s="13">
        <v>42.2</v>
      </c>
      <c r="W15" s="13">
        <v>35.870000000000005</v>
      </c>
      <c r="X15" s="13">
        <v>42.173467914028883</v>
      </c>
      <c r="Y15" s="13">
        <v>42.173467914028883</v>
      </c>
      <c r="Z15" s="13">
        <v>40</v>
      </c>
      <c r="AA15" s="13">
        <v>40</v>
      </c>
      <c r="AB15" s="13">
        <v>40</v>
      </c>
      <c r="AC15" s="13">
        <v>40</v>
      </c>
      <c r="AD15" s="13">
        <v>42</v>
      </c>
      <c r="AE15" s="13">
        <v>42.800000000000004</v>
      </c>
      <c r="AF15" s="13">
        <v>40</v>
      </c>
      <c r="AG15" s="468">
        <v>40</v>
      </c>
      <c r="AH15" s="468">
        <v>40</v>
      </c>
      <c r="AI15" s="468">
        <v>38</v>
      </c>
      <c r="AJ15" s="468">
        <v>38</v>
      </c>
      <c r="AK15" s="468">
        <v>38</v>
      </c>
      <c r="AL15" s="468">
        <v>38</v>
      </c>
      <c r="AM15" s="13"/>
      <c r="AN15" s="285">
        <f t="shared" si="13"/>
        <v>-5.0000000000000044E-2</v>
      </c>
      <c r="AO15" s="285">
        <f t="shared" si="14"/>
        <v>0</v>
      </c>
      <c r="AP15" s="869"/>
      <c r="AQ15" s="7">
        <f t="shared" si="15"/>
        <v>93.71881758673085</v>
      </c>
      <c r="AR15" s="7">
        <f t="shared" si="4"/>
        <v>93.71881758673085</v>
      </c>
      <c r="AS15" s="7">
        <f t="shared" si="5"/>
        <v>78.070000000000007</v>
      </c>
      <c r="AT15" s="59">
        <f t="shared" si="6"/>
        <v>84.346935828057767</v>
      </c>
      <c r="AU15" s="59">
        <f t="shared" si="7"/>
        <v>80</v>
      </c>
      <c r="AV15" s="59">
        <f t="shared" si="8"/>
        <v>80</v>
      </c>
      <c r="AW15" s="59">
        <f t="shared" si="16"/>
        <v>84.800000000000011</v>
      </c>
      <c r="AX15" s="59">
        <f t="shared" si="17"/>
        <v>80</v>
      </c>
      <c r="AY15" s="59">
        <f t="shared" si="18"/>
        <v>78</v>
      </c>
      <c r="AZ15" s="59">
        <f t="shared" si="19"/>
        <v>76</v>
      </c>
      <c r="BB15" s="10" t="s">
        <v>17</v>
      </c>
      <c r="BC15" s="13"/>
      <c r="BD15" s="7"/>
      <c r="BE15" s="7"/>
      <c r="BF15" s="7"/>
      <c r="BG15" s="7"/>
      <c r="BH15" s="7"/>
      <c r="BI15" s="7">
        <f t="shared" si="9"/>
        <v>187.4376351734617</v>
      </c>
      <c r="BJ15" s="7">
        <f t="shared" si="9"/>
        <v>162.41693582805777</v>
      </c>
      <c r="BK15" s="7">
        <f t="shared" si="9"/>
        <v>160</v>
      </c>
      <c r="BL15" s="7">
        <f t="shared" si="9"/>
        <v>164.8</v>
      </c>
      <c r="BM15" s="7">
        <f t="shared" si="9"/>
        <v>154</v>
      </c>
      <c r="BN15" s="7"/>
      <c r="BO15" s="7"/>
      <c r="BP15" s="212"/>
      <c r="BQ15" s="208"/>
      <c r="BR15" s="27"/>
      <c r="BS15" s="51"/>
      <c r="BT15" s="51"/>
      <c r="BU15" s="51"/>
      <c r="BV15" s="51"/>
      <c r="BW15" s="51"/>
      <c r="BX15" s="51"/>
      <c r="BY15" s="51"/>
      <c r="BZ15" s="51"/>
      <c r="CA15" s="51"/>
      <c r="CB15" s="51"/>
      <c r="CC15" s="51"/>
      <c r="CD15" s="51"/>
      <c r="CE15" s="51"/>
      <c r="CF15" s="51"/>
      <c r="CG15" s="14"/>
      <c r="CH15" s="14"/>
      <c r="CI15" s="14"/>
      <c r="CJ15" s="14"/>
      <c r="CK15" s="14"/>
      <c r="CL15" s="14"/>
      <c r="CM15" s="14"/>
      <c r="CN15" s="51"/>
      <c r="CO15" s="24"/>
      <c r="CP15" s="24"/>
      <c r="CQ15" s="24"/>
      <c r="CR15" s="24"/>
      <c r="CS15" s="24"/>
      <c r="CT15" s="24"/>
      <c r="CU15" s="24"/>
      <c r="CV15" s="24"/>
      <c r="CW15" s="24"/>
      <c r="CX15" s="24"/>
    </row>
    <row r="16" spans="1:102" x14ac:dyDescent="0.45">
      <c r="A16" s="15"/>
      <c r="B16" s="10" t="s">
        <v>18</v>
      </c>
      <c r="C16" s="13"/>
      <c r="D16" s="13"/>
      <c r="E16" s="13"/>
      <c r="F16" s="13"/>
      <c r="G16" s="13"/>
      <c r="H16" s="13"/>
      <c r="I16" s="13">
        <v>276.49621425241537</v>
      </c>
      <c r="J16" s="13">
        <v>247.87885607729038</v>
      </c>
      <c r="K16" s="13">
        <v>250.20591830501394</v>
      </c>
      <c r="L16" s="13">
        <v>195.16061627791089</v>
      </c>
      <c r="M16" s="13">
        <v>183.17325087916157</v>
      </c>
      <c r="N16" s="13">
        <v>194.16364593191128</v>
      </c>
      <c r="O16" s="208">
        <f t="shared" si="12"/>
        <v>-6.1423076168601431E-2</v>
      </c>
      <c r="P16" s="208">
        <f t="shared" si="12"/>
        <v>6.0000000000000053E-2</v>
      </c>
      <c r="Q16" s="198"/>
      <c r="R16" s="13">
        <v>70.50653463436592</v>
      </c>
      <c r="S16" s="13">
        <v>69.124053563103843</v>
      </c>
      <c r="T16" s="13">
        <v>66.359091420579688</v>
      </c>
      <c r="U16" s="13">
        <v>70.50653463436592</v>
      </c>
      <c r="V16" s="13">
        <v>24.677287122028069</v>
      </c>
      <c r="W16" s="13">
        <v>58.755445528638262</v>
      </c>
      <c r="X16" s="13">
        <v>76.312955133666634</v>
      </c>
      <c r="Y16" s="13">
        <v>88.133168292957407</v>
      </c>
      <c r="Z16" s="13">
        <v>75</v>
      </c>
      <c r="AA16" s="13">
        <v>54.642564341633587</v>
      </c>
      <c r="AB16" s="13">
        <v>61.199672062629624</v>
      </c>
      <c r="AC16" s="13">
        <v>59.363681900750734</v>
      </c>
      <c r="AD16" s="13">
        <v>53.427313710675662</v>
      </c>
      <c r="AE16" s="13">
        <v>46.446179690388547</v>
      </c>
      <c r="AF16" s="13">
        <v>46.511750767598514</v>
      </c>
      <c r="AG16" s="468">
        <v>48.775372109248167</v>
      </c>
      <c r="AH16" s="468">
        <v>52.358767436462145</v>
      </c>
      <c r="AI16" s="468">
        <v>42.730485315157466</v>
      </c>
      <c r="AJ16" s="468">
        <v>44.186163229218586</v>
      </c>
      <c r="AK16" s="468">
        <v>43.897834898323353</v>
      </c>
      <c r="AL16" s="468">
        <v>56.547468831379121</v>
      </c>
      <c r="AM16" s="13"/>
      <c r="AN16" s="285">
        <f t="shared" si="13"/>
        <v>8.0000000000000071E-2</v>
      </c>
      <c r="AO16" s="285">
        <f t="shared" si="14"/>
        <v>0.28816077062467871</v>
      </c>
      <c r="AP16" s="869"/>
      <c r="AQ16" s="7">
        <f t="shared" si="15"/>
        <v>139.63058819746976</v>
      </c>
      <c r="AR16" s="7">
        <f t="shared" si="4"/>
        <v>136.86562605494561</v>
      </c>
      <c r="AS16" s="7">
        <f t="shared" si="5"/>
        <v>83.432732650666338</v>
      </c>
      <c r="AT16" s="59">
        <f t="shared" si="6"/>
        <v>164.44612342662404</v>
      </c>
      <c r="AU16" s="59">
        <f t="shared" si="7"/>
        <v>129.6425643416336</v>
      </c>
      <c r="AV16" s="59">
        <f t="shared" si="8"/>
        <v>120.56335396338037</v>
      </c>
      <c r="AW16" s="59">
        <f t="shared" si="16"/>
        <v>99.873493401064209</v>
      </c>
      <c r="AX16" s="59">
        <f t="shared" si="17"/>
        <v>95.287122876846681</v>
      </c>
      <c r="AY16" s="59">
        <f t="shared" si="18"/>
        <v>95.089252751619611</v>
      </c>
      <c r="AZ16" s="59">
        <f t="shared" si="19"/>
        <v>88.083998127541946</v>
      </c>
      <c r="BB16" s="10" t="s">
        <v>18</v>
      </c>
      <c r="BC16" s="13"/>
      <c r="BD16" s="7"/>
      <c r="BE16" s="7"/>
      <c r="BF16" s="7"/>
      <c r="BG16" s="7"/>
      <c r="BH16" s="7"/>
      <c r="BI16" s="7">
        <f t="shared" si="9"/>
        <v>276.49621425241537</v>
      </c>
      <c r="BJ16" s="7">
        <f t="shared" si="9"/>
        <v>247.87885607729038</v>
      </c>
      <c r="BK16" s="7">
        <f t="shared" si="9"/>
        <v>250.20591830501394</v>
      </c>
      <c r="BL16" s="7">
        <f t="shared" si="9"/>
        <v>195.16061627791089</v>
      </c>
      <c r="BM16" s="7">
        <f t="shared" si="9"/>
        <v>183.17325087916157</v>
      </c>
      <c r="BN16" s="7"/>
      <c r="BO16" s="7"/>
      <c r="BP16" s="212"/>
      <c r="BQ16" s="208"/>
      <c r="BR16" s="27"/>
      <c r="BS16" s="51"/>
      <c r="BT16" s="51"/>
      <c r="BU16" s="51"/>
      <c r="BV16" s="51"/>
      <c r="BW16" s="51"/>
      <c r="BX16" s="51"/>
      <c r="BY16" s="51"/>
      <c r="BZ16" s="51"/>
      <c r="CA16" s="51"/>
      <c r="CB16" s="51"/>
      <c r="CC16" s="51"/>
      <c r="CD16" s="51"/>
      <c r="CE16" s="51"/>
      <c r="CF16" s="51"/>
      <c r="CG16" s="14"/>
      <c r="CH16" s="14"/>
      <c r="CI16" s="14"/>
      <c r="CJ16" s="14"/>
      <c r="CK16" s="14"/>
      <c r="CL16" s="14"/>
      <c r="CM16" s="14"/>
      <c r="CN16" s="51"/>
      <c r="CO16" s="24"/>
      <c r="CP16" s="24"/>
      <c r="CQ16" s="24"/>
      <c r="CR16" s="24"/>
      <c r="CS16" s="24"/>
      <c r="CT16" s="24"/>
      <c r="CU16" s="24"/>
      <c r="CV16" s="24"/>
      <c r="CW16" s="24"/>
      <c r="CX16" s="24"/>
    </row>
    <row r="17" spans="1:102" x14ac:dyDescent="0.45">
      <c r="A17" s="15"/>
      <c r="B17" s="52" t="s">
        <v>19</v>
      </c>
      <c r="C17" s="54"/>
      <c r="D17" s="54"/>
      <c r="E17" s="54"/>
      <c r="F17" s="54"/>
      <c r="G17" s="54"/>
      <c r="H17" s="54"/>
      <c r="I17" s="54">
        <v>5.3</v>
      </c>
      <c r="J17" s="54">
        <v>5.0999999999999996</v>
      </c>
      <c r="K17" s="54">
        <v>5.4</v>
      </c>
      <c r="L17" s="54">
        <v>5.65</v>
      </c>
      <c r="M17" s="54">
        <v>5</v>
      </c>
      <c r="N17" s="54">
        <v>4.9000000000000004</v>
      </c>
      <c r="O17" s="217">
        <f t="shared" si="12"/>
        <v>-0.11504424778761069</v>
      </c>
      <c r="P17" s="217">
        <f t="shared" si="12"/>
        <v>-1.9999999999999907E-2</v>
      </c>
      <c r="Q17" s="198"/>
      <c r="R17" s="54">
        <v>1.325</v>
      </c>
      <c r="S17" s="54">
        <v>1.325</v>
      </c>
      <c r="T17" s="54">
        <v>1.325</v>
      </c>
      <c r="U17" s="54">
        <v>1.325</v>
      </c>
      <c r="V17" s="54">
        <v>1.2749999999999999</v>
      </c>
      <c r="W17" s="54">
        <v>1.02</v>
      </c>
      <c r="X17" s="54">
        <v>1.02</v>
      </c>
      <c r="Y17" s="54">
        <v>1.7849999999999997</v>
      </c>
      <c r="Z17" s="54">
        <v>1.35</v>
      </c>
      <c r="AA17" s="54">
        <v>1.35</v>
      </c>
      <c r="AB17" s="54">
        <v>1.35</v>
      </c>
      <c r="AC17" s="54">
        <v>1.35</v>
      </c>
      <c r="AD17" s="54">
        <v>1.4125000000000001</v>
      </c>
      <c r="AE17" s="54">
        <v>1.4125000000000001</v>
      </c>
      <c r="AF17" s="54">
        <v>1.4125000000000001</v>
      </c>
      <c r="AG17" s="661">
        <v>1.4125000000000001</v>
      </c>
      <c r="AH17" s="661">
        <v>1.4125000000000001</v>
      </c>
      <c r="AI17" s="661">
        <v>1.4125000000000001</v>
      </c>
      <c r="AJ17" s="661">
        <v>1.4125000000000001</v>
      </c>
      <c r="AK17" s="661">
        <v>1.4125000000000001</v>
      </c>
      <c r="AL17" s="661">
        <v>1.4125000000000001</v>
      </c>
      <c r="AM17" s="13"/>
      <c r="AN17" s="624">
        <f t="shared" si="13"/>
        <v>0</v>
      </c>
      <c r="AO17" s="624">
        <f t="shared" si="14"/>
        <v>0</v>
      </c>
      <c r="AP17" s="869"/>
      <c r="AQ17" s="54">
        <f t="shared" si="15"/>
        <v>2.65</v>
      </c>
      <c r="AR17" s="54">
        <f t="shared" si="4"/>
        <v>2.65</v>
      </c>
      <c r="AS17" s="54">
        <f t="shared" si="5"/>
        <v>2.2949999999999999</v>
      </c>
      <c r="AT17" s="516">
        <f t="shared" si="6"/>
        <v>2.8049999999999997</v>
      </c>
      <c r="AU17" s="620">
        <f t="shared" si="7"/>
        <v>2.7</v>
      </c>
      <c r="AV17" s="620">
        <f t="shared" si="8"/>
        <v>2.7</v>
      </c>
      <c r="AW17" s="620">
        <f t="shared" si="16"/>
        <v>2.8250000000000002</v>
      </c>
      <c r="AX17" s="620">
        <f t="shared" si="17"/>
        <v>2.8250000000000002</v>
      </c>
      <c r="AY17" s="620">
        <f t="shared" si="18"/>
        <v>2.8250000000000002</v>
      </c>
      <c r="AZ17" s="620">
        <f t="shared" si="19"/>
        <v>2.8250000000000002</v>
      </c>
      <c r="BB17" s="52" t="s">
        <v>19</v>
      </c>
      <c r="BC17" s="54"/>
      <c r="BD17" s="29"/>
      <c r="BE17" s="29"/>
      <c r="BF17" s="29"/>
      <c r="BG17" s="29"/>
      <c r="BH17" s="29"/>
      <c r="BI17" s="29">
        <f t="shared" si="9"/>
        <v>5.3</v>
      </c>
      <c r="BJ17" s="29">
        <f t="shared" si="9"/>
        <v>5.0999999999999996</v>
      </c>
      <c r="BK17" s="29">
        <f t="shared" si="9"/>
        <v>5.4</v>
      </c>
      <c r="BL17" s="29">
        <f t="shared" si="9"/>
        <v>5.65</v>
      </c>
      <c r="BM17" s="29">
        <f t="shared" si="9"/>
        <v>5</v>
      </c>
      <c r="BN17" s="29"/>
      <c r="BO17" s="29"/>
      <c r="BP17" s="216"/>
      <c r="BQ17" s="217"/>
      <c r="BR17" s="27"/>
      <c r="BS17" s="53"/>
      <c r="BT17" s="53"/>
      <c r="BU17" s="53"/>
      <c r="BV17" s="53"/>
      <c r="BW17" s="53"/>
      <c r="BX17" s="53"/>
      <c r="BY17" s="53"/>
      <c r="BZ17" s="53"/>
      <c r="CA17" s="53"/>
      <c r="CB17" s="53"/>
      <c r="CC17" s="53"/>
      <c r="CD17" s="53"/>
      <c r="CE17" s="53"/>
      <c r="CF17" s="53"/>
      <c r="CG17" s="851"/>
      <c r="CH17" s="851"/>
      <c r="CI17" s="851"/>
      <c r="CJ17" s="851"/>
      <c r="CK17" s="851"/>
      <c r="CL17" s="851"/>
      <c r="CM17" s="851"/>
      <c r="CN17" s="53"/>
      <c r="CO17" s="851"/>
      <c r="CP17" s="851"/>
      <c r="CQ17" s="851"/>
      <c r="CR17" s="851"/>
      <c r="CS17" s="851"/>
      <c r="CT17" s="851"/>
      <c r="CU17" s="851"/>
      <c r="CV17" s="851"/>
      <c r="CW17" s="851"/>
      <c r="CX17" s="851"/>
    </row>
    <row r="18" spans="1:102" x14ac:dyDescent="0.45">
      <c r="A18" s="15"/>
      <c r="B18" s="20" t="s">
        <v>106</v>
      </c>
      <c r="C18" s="520">
        <v>25</v>
      </c>
      <c r="D18" s="520">
        <v>25</v>
      </c>
      <c r="E18" s="520">
        <v>20</v>
      </c>
      <c r="F18" s="520">
        <v>25</v>
      </c>
      <c r="G18" s="520">
        <v>30</v>
      </c>
      <c r="H18" s="520">
        <v>30</v>
      </c>
      <c r="I18" s="50">
        <f>SUM(I19:I23)</f>
        <v>68.990795378637287</v>
      </c>
      <c r="J18" s="50">
        <f t="shared" ref="J18:N18" si="26">SUM(J19:J23)</f>
        <v>66.060845915450145</v>
      </c>
      <c r="K18" s="50">
        <f t="shared" si="26"/>
        <v>66.666317231283841</v>
      </c>
      <c r="L18" s="50">
        <f t="shared" si="26"/>
        <v>68.558324618682136</v>
      </c>
      <c r="M18" s="50">
        <f t="shared" si="26"/>
        <v>70.555064862119309</v>
      </c>
      <c r="N18" s="50">
        <f t="shared" si="26"/>
        <v>75.457101291978915</v>
      </c>
      <c r="O18" s="492">
        <f t="shared" si="12"/>
        <v>2.9124694259128114E-2</v>
      </c>
      <c r="P18" s="210">
        <f t="shared" si="12"/>
        <v>6.9478164883546079E-2</v>
      </c>
      <c r="Q18" s="198"/>
      <c r="R18" s="50">
        <f>SUM(R19:R23)</f>
        <v>17.937606798445696</v>
      </c>
      <c r="S18" s="50">
        <f t="shared" ref="S18:AL18" si="27">SUM(S19:S23)</f>
        <v>16.557790890872948</v>
      </c>
      <c r="T18" s="50">
        <f t="shared" si="27"/>
        <v>16.385313902426354</v>
      </c>
      <c r="U18" s="50">
        <f t="shared" si="27"/>
        <v>18.110083786892289</v>
      </c>
      <c r="V18" s="50">
        <f t="shared" si="27"/>
        <v>16.479488045274731</v>
      </c>
      <c r="W18" s="50">
        <f t="shared" si="27"/>
        <v>15.373961322113898</v>
      </c>
      <c r="X18" s="50">
        <f t="shared" si="27"/>
        <v>17.033194864445417</v>
      </c>
      <c r="Y18" s="50">
        <f t="shared" si="27"/>
        <v>17.174201683616104</v>
      </c>
      <c r="Z18" s="50">
        <f t="shared" si="27"/>
        <v>16.098671377038862</v>
      </c>
      <c r="AA18" s="50">
        <f t="shared" si="27"/>
        <v>16.492724302749252</v>
      </c>
      <c r="AB18" s="50">
        <f t="shared" si="27"/>
        <v>16.976158273212008</v>
      </c>
      <c r="AC18" s="50">
        <f t="shared" si="27"/>
        <v>17.098763278283712</v>
      </c>
      <c r="AD18" s="50">
        <f t="shared" si="27"/>
        <v>17.183081154670536</v>
      </c>
      <c r="AE18" s="50">
        <f t="shared" si="27"/>
        <v>16.953705778860243</v>
      </c>
      <c r="AF18" s="50">
        <f t="shared" si="27"/>
        <v>17.173206530480826</v>
      </c>
      <c r="AG18" s="495">
        <f t="shared" si="27"/>
        <v>17.248331154670534</v>
      </c>
      <c r="AH18" s="495">
        <f t="shared" si="27"/>
        <v>17.305144118486485</v>
      </c>
      <c r="AI18" s="495">
        <f t="shared" si="27"/>
        <v>17.449211105069594</v>
      </c>
      <c r="AJ18" s="495">
        <f t="shared" si="27"/>
        <v>17.449211105069594</v>
      </c>
      <c r="AK18" s="495">
        <f t="shared" si="27"/>
        <v>18.35149853349364</v>
      </c>
      <c r="AL18" s="495">
        <f t="shared" si="27"/>
        <v>17.166490543925203</v>
      </c>
      <c r="AM18" s="50"/>
      <c r="AN18" s="284">
        <f t="shared" si="13"/>
        <v>-8.0122750560143174E-3</v>
      </c>
      <c r="AO18" s="284">
        <f t="shared" si="14"/>
        <v>-6.457281880308896E-2</v>
      </c>
      <c r="AP18" s="869"/>
      <c r="AQ18" s="50">
        <f t="shared" si="15"/>
        <v>34.495397689318644</v>
      </c>
      <c r="AR18" s="50">
        <f t="shared" si="4"/>
        <v>34.495397689318644</v>
      </c>
      <c r="AS18" s="50">
        <f t="shared" si="5"/>
        <v>31.853449367388627</v>
      </c>
      <c r="AT18" s="50">
        <f t="shared" si="6"/>
        <v>34.207396548061524</v>
      </c>
      <c r="AU18" s="50">
        <f t="shared" si="7"/>
        <v>32.591395679788114</v>
      </c>
      <c r="AV18" s="50">
        <f t="shared" si="8"/>
        <v>34.07492155149572</v>
      </c>
      <c r="AW18" s="50">
        <f t="shared" si="16"/>
        <v>34.136786933530779</v>
      </c>
      <c r="AX18" s="50">
        <f t="shared" si="17"/>
        <v>34.421537685151364</v>
      </c>
      <c r="AY18" s="50">
        <f t="shared" si="18"/>
        <v>34.754355223556075</v>
      </c>
      <c r="AZ18" s="50">
        <f t="shared" si="19"/>
        <v>35.800709638563234</v>
      </c>
      <c r="BB18" s="20" t="s">
        <v>6</v>
      </c>
      <c r="BC18" s="50">
        <f t="shared" ref="BC18:BH18" si="28">C18</f>
        <v>25</v>
      </c>
      <c r="BD18" s="31">
        <f t="shared" si="28"/>
        <v>25</v>
      </c>
      <c r="BE18" s="31">
        <f t="shared" si="28"/>
        <v>20</v>
      </c>
      <c r="BF18" s="31">
        <f t="shared" si="28"/>
        <v>25</v>
      </c>
      <c r="BG18" s="31">
        <f t="shared" si="28"/>
        <v>30</v>
      </c>
      <c r="BH18" s="31">
        <f t="shared" si="28"/>
        <v>30</v>
      </c>
      <c r="BI18" s="31">
        <f t="shared" si="9"/>
        <v>68.990795378637287</v>
      </c>
      <c r="BJ18" s="31">
        <f t="shared" si="9"/>
        <v>66.060845915450145</v>
      </c>
      <c r="BK18" s="31">
        <f t="shared" si="9"/>
        <v>66.666317231283841</v>
      </c>
      <c r="BL18" s="31">
        <f t="shared" si="9"/>
        <v>68.558324618682136</v>
      </c>
      <c r="BM18" s="31">
        <f t="shared" si="9"/>
        <v>70.555064862119309</v>
      </c>
      <c r="BN18" s="31">
        <f>N18</f>
        <v>75.457101291978915</v>
      </c>
      <c r="BO18" s="31"/>
      <c r="BP18" s="210">
        <f>O18</f>
        <v>2.9124694259128114E-2</v>
      </c>
      <c r="BQ18" s="210">
        <f>P18</f>
        <v>6.9478164883546079E-2</v>
      </c>
      <c r="BR18" s="198"/>
      <c r="BS18" s="50">
        <f t="shared" ref="BS18:CM18" si="29">R18</f>
        <v>17.937606798445696</v>
      </c>
      <c r="BT18" s="50">
        <f t="shared" si="29"/>
        <v>16.557790890872948</v>
      </c>
      <c r="BU18" s="50">
        <f t="shared" si="29"/>
        <v>16.385313902426354</v>
      </c>
      <c r="BV18" s="50">
        <f t="shared" si="29"/>
        <v>18.110083786892289</v>
      </c>
      <c r="BW18" s="50">
        <f t="shared" si="29"/>
        <v>16.479488045274731</v>
      </c>
      <c r="BX18" s="50">
        <f t="shared" si="29"/>
        <v>15.373961322113898</v>
      </c>
      <c r="BY18" s="50">
        <f t="shared" si="29"/>
        <v>17.033194864445417</v>
      </c>
      <c r="BZ18" s="50">
        <f t="shared" si="29"/>
        <v>17.174201683616104</v>
      </c>
      <c r="CA18" s="50">
        <f t="shared" si="29"/>
        <v>16.098671377038862</v>
      </c>
      <c r="CB18" s="50">
        <f t="shared" si="29"/>
        <v>16.492724302749252</v>
      </c>
      <c r="CC18" s="50">
        <f t="shared" si="29"/>
        <v>16.976158273212008</v>
      </c>
      <c r="CD18" s="50">
        <f t="shared" si="29"/>
        <v>17.098763278283712</v>
      </c>
      <c r="CE18" s="50">
        <f t="shared" si="29"/>
        <v>17.183081154670536</v>
      </c>
      <c r="CF18" s="50">
        <f t="shared" si="29"/>
        <v>16.953705778860243</v>
      </c>
      <c r="CG18" s="31">
        <f t="shared" si="29"/>
        <v>17.173206530480826</v>
      </c>
      <c r="CH18" s="31">
        <f t="shared" si="29"/>
        <v>17.248331154670534</v>
      </c>
      <c r="CI18" s="31">
        <f t="shared" si="29"/>
        <v>17.305144118486485</v>
      </c>
      <c r="CJ18" s="31">
        <f t="shared" si="29"/>
        <v>17.449211105069594</v>
      </c>
      <c r="CK18" s="31">
        <f t="shared" si="29"/>
        <v>17.449211105069594</v>
      </c>
      <c r="CL18" s="31">
        <f t="shared" si="29"/>
        <v>18.35149853349364</v>
      </c>
      <c r="CM18" s="31">
        <f t="shared" si="29"/>
        <v>17.166490543925203</v>
      </c>
      <c r="CN18" s="50"/>
      <c r="CO18" s="31">
        <f t="shared" ref="CO18:CX18" si="30">AQ18</f>
        <v>34.495397689318644</v>
      </c>
      <c r="CP18" s="31">
        <f t="shared" si="30"/>
        <v>34.495397689318644</v>
      </c>
      <c r="CQ18" s="31">
        <f t="shared" si="30"/>
        <v>31.853449367388627</v>
      </c>
      <c r="CR18" s="31">
        <f t="shared" si="30"/>
        <v>34.207396548061524</v>
      </c>
      <c r="CS18" s="31">
        <f t="shared" si="30"/>
        <v>32.591395679788114</v>
      </c>
      <c r="CT18" s="31">
        <f t="shared" si="30"/>
        <v>34.07492155149572</v>
      </c>
      <c r="CU18" s="31">
        <f t="shared" si="30"/>
        <v>34.136786933530779</v>
      </c>
      <c r="CV18" s="31">
        <f t="shared" si="30"/>
        <v>34.421537685151364</v>
      </c>
      <c r="CW18" s="31">
        <f t="shared" si="30"/>
        <v>34.754355223556075</v>
      </c>
      <c r="CX18" s="31">
        <f t="shared" si="30"/>
        <v>35.800709638563234</v>
      </c>
    </row>
    <row r="19" spans="1:102" x14ac:dyDescent="0.45">
      <c r="A19" s="15"/>
      <c r="B19" s="10" t="s">
        <v>15</v>
      </c>
      <c r="C19" s="13"/>
      <c r="D19" s="13"/>
      <c r="E19" s="13"/>
      <c r="F19" s="13"/>
      <c r="G19" s="13"/>
      <c r="H19" s="13"/>
      <c r="I19" s="13">
        <v>14.904</v>
      </c>
      <c r="J19" s="13">
        <v>12.419999999999998</v>
      </c>
      <c r="K19" s="13">
        <v>12</v>
      </c>
      <c r="L19" s="13">
        <v>12.84</v>
      </c>
      <c r="M19" s="13">
        <v>12.364560620577478</v>
      </c>
      <c r="N19" s="13">
        <v>14.5</v>
      </c>
      <c r="O19" s="208">
        <f t="shared" si="12"/>
        <v>-3.7027989051598209E-2</v>
      </c>
      <c r="P19" s="208">
        <f t="shared" si="12"/>
        <v>0.17270645071436341</v>
      </c>
      <c r="Q19" s="198"/>
      <c r="R19" s="13">
        <v>3.8750400000000003</v>
      </c>
      <c r="S19" s="13">
        <v>3.5769599999999997</v>
      </c>
      <c r="T19" s="13">
        <v>3.5396999999999998</v>
      </c>
      <c r="U19" s="13">
        <v>3.9123000000000001</v>
      </c>
      <c r="V19" s="13">
        <v>3.0014999999999996</v>
      </c>
      <c r="W19" s="13">
        <v>2.5874999999999999</v>
      </c>
      <c r="X19" s="13">
        <v>3.3533999999999997</v>
      </c>
      <c r="Y19" s="13">
        <v>3.4775999999999989</v>
      </c>
      <c r="Z19" s="13">
        <v>2.8499999999999996</v>
      </c>
      <c r="AA19" s="13">
        <v>2.8499999999999996</v>
      </c>
      <c r="AB19" s="13">
        <v>3.1500000000000004</v>
      </c>
      <c r="AC19" s="13">
        <v>3.1500000000000004</v>
      </c>
      <c r="AD19" s="13">
        <v>3.21</v>
      </c>
      <c r="AE19" s="13">
        <v>3.21</v>
      </c>
      <c r="AF19" s="13">
        <v>3.21</v>
      </c>
      <c r="AG19" s="468">
        <v>3.21</v>
      </c>
      <c r="AH19" s="468">
        <v>3.0911401551443696</v>
      </c>
      <c r="AI19" s="468">
        <v>3.0602287535929258</v>
      </c>
      <c r="AJ19" s="468">
        <v>3.0602287535929258</v>
      </c>
      <c r="AK19" s="468">
        <v>3.152962958247258</v>
      </c>
      <c r="AL19" s="468">
        <v>3.2987500000000001</v>
      </c>
      <c r="AM19" s="13"/>
      <c r="AN19" s="285">
        <f t="shared" si="13"/>
        <v>6.7162870150070608E-2</v>
      </c>
      <c r="AO19" s="285">
        <f t="shared" si="14"/>
        <v>4.6238107990264954E-2</v>
      </c>
      <c r="AP19" s="869"/>
      <c r="AQ19" s="13">
        <f t="shared" si="15"/>
        <v>7.452</v>
      </c>
      <c r="AR19" s="13">
        <f t="shared" si="4"/>
        <v>7.452</v>
      </c>
      <c r="AS19" s="13">
        <f t="shared" si="5"/>
        <v>5.5889999999999995</v>
      </c>
      <c r="AT19" s="59">
        <f t="shared" si="6"/>
        <v>6.8309999999999986</v>
      </c>
      <c r="AU19" s="59">
        <f t="shared" si="7"/>
        <v>5.6999999999999993</v>
      </c>
      <c r="AV19" s="59">
        <f t="shared" si="8"/>
        <v>6.3000000000000007</v>
      </c>
      <c r="AW19" s="59">
        <f t="shared" si="16"/>
        <v>6.42</v>
      </c>
      <c r="AX19" s="59">
        <f t="shared" si="17"/>
        <v>6.42</v>
      </c>
      <c r="AY19" s="59">
        <f t="shared" si="18"/>
        <v>6.1513689087372949</v>
      </c>
      <c r="AZ19" s="59">
        <f t="shared" si="19"/>
        <v>6.2131917118401834</v>
      </c>
      <c r="BA19" s="15"/>
      <c r="BB19" s="10" t="s">
        <v>15</v>
      </c>
      <c r="BC19" s="13"/>
      <c r="BD19" s="7"/>
      <c r="BE19" s="7"/>
      <c r="BF19" s="7"/>
      <c r="BG19" s="7"/>
      <c r="BH19" s="7"/>
      <c r="BI19" s="7">
        <f t="shared" si="9"/>
        <v>14.904</v>
      </c>
      <c r="BJ19" s="7">
        <f t="shared" si="9"/>
        <v>12.419999999999998</v>
      </c>
      <c r="BK19" s="7">
        <f t="shared" si="9"/>
        <v>12</v>
      </c>
      <c r="BL19" s="7">
        <f t="shared" si="9"/>
        <v>12.84</v>
      </c>
      <c r="BM19" s="7">
        <f t="shared" si="9"/>
        <v>12.364560620577478</v>
      </c>
      <c r="BN19" s="7"/>
      <c r="BO19" s="7"/>
      <c r="BP19" s="212"/>
      <c r="BQ19" s="208"/>
      <c r="BR19" s="196"/>
      <c r="BS19" s="51"/>
      <c r="BT19" s="51"/>
      <c r="BU19" s="51"/>
      <c r="BV19" s="51"/>
      <c r="BW19" s="51"/>
      <c r="BX19" s="51"/>
      <c r="BY19" s="51"/>
      <c r="BZ19" s="51"/>
      <c r="CA19" s="51"/>
      <c r="CB19" s="51"/>
      <c r="CC19" s="51"/>
      <c r="CD19" s="51"/>
      <c r="CE19" s="51"/>
      <c r="CF19" s="51"/>
      <c r="CG19" s="14"/>
      <c r="CH19" s="14"/>
      <c r="CI19" s="14"/>
      <c r="CJ19" s="14"/>
      <c r="CK19" s="14"/>
      <c r="CL19" s="14"/>
      <c r="CM19" s="14"/>
      <c r="CN19" s="51"/>
      <c r="CO19" s="24"/>
      <c r="CP19" s="24"/>
      <c r="CQ19" s="24"/>
      <c r="CR19" s="24"/>
      <c r="CS19" s="24"/>
      <c r="CT19" s="24"/>
    </row>
    <row r="20" spans="1:102" x14ac:dyDescent="0.45">
      <c r="A20" s="15"/>
      <c r="B20" s="10" t="s">
        <v>16</v>
      </c>
      <c r="C20" s="13"/>
      <c r="D20" s="13"/>
      <c r="E20" s="13"/>
      <c r="F20" s="13"/>
      <c r="G20" s="13"/>
      <c r="H20" s="13"/>
      <c r="I20" s="13">
        <v>10.857916825547278</v>
      </c>
      <c r="J20" s="13">
        <v>10.315020984269914</v>
      </c>
      <c r="K20" s="13">
        <v>10.857916825547278</v>
      </c>
      <c r="L20" s="13">
        <v>11.075075162058225</v>
      </c>
      <c r="M20" s="13">
        <v>12.914479321974284</v>
      </c>
      <c r="N20" s="13">
        <v>15.291914041103425</v>
      </c>
      <c r="O20" s="208">
        <f t="shared" si="12"/>
        <v>0.16608502723463392</v>
      </c>
      <c r="P20" s="208">
        <f t="shared" si="12"/>
        <v>0.18409063655271662</v>
      </c>
      <c r="Q20" s="198"/>
      <c r="R20" s="13">
        <v>2.8230583746422924</v>
      </c>
      <c r="S20" s="13">
        <v>2.6059000381313466</v>
      </c>
      <c r="T20" s="13">
        <v>2.5787552460674785</v>
      </c>
      <c r="U20" s="13">
        <v>2.8502031667061605</v>
      </c>
      <c r="V20" s="13">
        <v>2.7076930083708528</v>
      </c>
      <c r="W20" s="13">
        <v>2.1919419591573566</v>
      </c>
      <c r="X20" s="13">
        <v>2.7076930083708524</v>
      </c>
      <c r="Y20" s="13">
        <v>2.7076930083708524</v>
      </c>
      <c r="Z20" s="13">
        <v>2.4430312857481375</v>
      </c>
      <c r="AA20" s="13">
        <v>2.7144792063868195</v>
      </c>
      <c r="AB20" s="13">
        <v>2.8502031667061605</v>
      </c>
      <c r="AC20" s="13">
        <v>2.8502031667061605</v>
      </c>
      <c r="AD20" s="13">
        <v>2.7687687905145562</v>
      </c>
      <c r="AE20" s="13">
        <v>2.7133934147042651</v>
      </c>
      <c r="AF20" s="13">
        <v>2.8241441663248472</v>
      </c>
      <c r="AG20" s="468">
        <v>2.7687687905145562</v>
      </c>
      <c r="AH20" s="468">
        <v>2.9380440457491495</v>
      </c>
      <c r="AI20" s="468">
        <v>3.1640474338836992</v>
      </c>
      <c r="AJ20" s="468">
        <v>3.1640474338836992</v>
      </c>
      <c r="AK20" s="468">
        <v>3.6483404084577362</v>
      </c>
      <c r="AL20" s="468">
        <v>3.4789104443510293</v>
      </c>
      <c r="AM20" s="13"/>
      <c r="AN20" s="285">
        <f t="shared" si="13"/>
        <v>0.18409063655271662</v>
      </c>
      <c r="AO20" s="285">
        <f t="shared" si="14"/>
        <v>-4.6440283838078078E-2</v>
      </c>
      <c r="AP20" s="869"/>
      <c r="AQ20" s="13">
        <f t="shared" si="15"/>
        <v>5.428958412773639</v>
      </c>
      <c r="AR20" s="13">
        <f t="shared" si="4"/>
        <v>5.428958412773639</v>
      </c>
      <c r="AS20" s="13">
        <f t="shared" si="5"/>
        <v>4.8996349675282094</v>
      </c>
      <c r="AT20" s="59">
        <f t="shared" si="6"/>
        <v>5.4153860167417047</v>
      </c>
      <c r="AU20" s="59">
        <f t="shared" si="7"/>
        <v>5.157510492134957</v>
      </c>
      <c r="AV20" s="59">
        <f t="shared" si="8"/>
        <v>5.7004063334123209</v>
      </c>
      <c r="AW20" s="59">
        <f t="shared" si="16"/>
        <v>5.4821622052188212</v>
      </c>
      <c r="AX20" s="59">
        <f t="shared" si="17"/>
        <v>5.5929129568394034</v>
      </c>
      <c r="AY20" s="59">
        <f t="shared" si="18"/>
        <v>6.1020914796328487</v>
      </c>
      <c r="AZ20" s="59">
        <f t="shared" si="19"/>
        <v>6.812387842341435</v>
      </c>
      <c r="BA20" s="15"/>
      <c r="BB20" s="10" t="s">
        <v>16</v>
      </c>
      <c r="BC20" s="13"/>
      <c r="BD20" s="7"/>
      <c r="BE20" s="7"/>
      <c r="BF20" s="7"/>
      <c r="BG20" s="7"/>
      <c r="BH20" s="7"/>
      <c r="BI20" s="7">
        <f t="shared" si="9"/>
        <v>10.857916825547278</v>
      </c>
      <c r="BJ20" s="7">
        <f t="shared" si="9"/>
        <v>10.315020984269914</v>
      </c>
      <c r="BK20" s="7">
        <f t="shared" si="9"/>
        <v>10.857916825547278</v>
      </c>
      <c r="BL20" s="7">
        <f t="shared" si="9"/>
        <v>11.075075162058225</v>
      </c>
      <c r="BM20" s="7">
        <f t="shared" si="9"/>
        <v>12.914479321974284</v>
      </c>
      <c r="BN20" s="7"/>
      <c r="BO20" s="7"/>
      <c r="BP20" s="212"/>
      <c r="BQ20" s="208"/>
      <c r="BR20" s="220"/>
      <c r="BS20" s="51"/>
      <c r="BT20" s="51"/>
      <c r="BU20" s="51"/>
      <c r="BV20" s="51"/>
      <c r="BW20" s="51"/>
      <c r="BX20" s="51"/>
      <c r="BY20" s="51"/>
      <c r="BZ20" s="51"/>
      <c r="CA20" s="51"/>
      <c r="CB20" s="51"/>
      <c r="CC20" s="51"/>
      <c r="CD20" s="51"/>
      <c r="CE20" s="51"/>
      <c r="CF20" s="51"/>
      <c r="CG20" s="14"/>
      <c r="CH20" s="14"/>
      <c r="CI20" s="14"/>
      <c r="CJ20" s="14"/>
      <c r="CK20" s="14"/>
      <c r="CL20" s="14"/>
      <c r="CM20" s="14"/>
      <c r="CN20" s="51"/>
      <c r="CO20" s="24"/>
      <c r="CP20" s="24"/>
      <c r="CQ20" s="24"/>
      <c r="CR20" s="24"/>
      <c r="CS20" s="24"/>
      <c r="CT20" s="24"/>
    </row>
    <row r="21" spans="1:102" x14ac:dyDescent="0.45">
      <c r="A21" s="15"/>
      <c r="B21" s="10" t="s">
        <v>17</v>
      </c>
      <c r="C21" s="13"/>
      <c r="D21" s="13"/>
      <c r="E21" s="13"/>
      <c r="F21" s="13"/>
      <c r="G21" s="13"/>
      <c r="H21" s="13"/>
      <c r="I21" s="13">
        <v>34</v>
      </c>
      <c r="J21" s="13">
        <v>34</v>
      </c>
      <c r="K21" s="13">
        <v>34</v>
      </c>
      <c r="L21" s="13">
        <v>34</v>
      </c>
      <c r="M21" s="13">
        <v>34</v>
      </c>
      <c r="N21" s="13">
        <v>33.659999999999997</v>
      </c>
      <c r="O21" s="208">
        <f t="shared" si="12"/>
        <v>0</v>
      </c>
      <c r="P21" s="208">
        <f t="shared" si="12"/>
        <v>-1.000000000000012E-2</v>
      </c>
      <c r="Q21" s="198"/>
      <c r="R21" s="13">
        <v>8.84</v>
      </c>
      <c r="S21" s="13">
        <v>8.16</v>
      </c>
      <c r="T21" s="13">
        <v>8.0749999999999993</v>
      </c>
      <c r="U21" s="13">
        <v>8.9250000000000007</v>
      </c>
      <c r="V21" s="13">
        <v>8.5</v>
      </c>
      <c r="W21" s="13">
        <v>8.5</v>
      </c>
      <c r="X21" s="13">
        <v>8.5</v>
      </c>
      <c r="Y21" s="13">
        <v>8.5</v>
      </c>
      <c r="Z21" s="13">
        <v>8.5</v>
      </c>
      <c r="AA21" s="13">
        <v>8.5</v>
      </c>
      <c r="AB21" s="13">
        <v>8.5</v>
      </c>
      <c r="AC21" s="13">
        <v>8.5</v>
      </c>
      <c r="AD21" s="13">
        <v>8.5</v>
      </c>
      <c r="AE21" s="13">
        <v>8.5</v>
      </c>
      <c r="AF21" s="13">
        <v>8.5</v>
      </c>
      <c r="AG21" s="468">
        <v>8.5</v>
      </c>
      <c r="AH21" s="468">
        <v>8.4149999999999991</v>
      </c>
      <c r="AI21" s="468">
        <v>8.4574999999999996</v>
      </c>
      <c r="AJ21" s="468">
        <v>8.4574999999999996</v>
      </c>
      <c r="AK21" s="468">
        <v>8.6700000000000017</v>
      </c>
      <c r="AL21" s="468">
        <v>7.6576499999999994</v>
      </c>
      <c r="AM21" s="13"/>
      <c r="AN21" s="285">
        <f t="shared" si="13"/>
        <v>-8.9999999999999969E-2</v>
      </c>
      <c r="AO21" s="285">
        <f t="shared" si="14"/>
        <v>-0.11676470588235321</v>
      </c>
      <c r="AP21" s="869"/>
      <c r="AQ21" s="13">
        <f t="shared" si="15"/>
        <v>17</v>
      </c>
      <c r="AR21" s="13">
        <f t="shared" si="4"/>
        <v>17</v>
      </c>
      <c r="AS21" s="13">
        <f t="shared" si="5"/>
        <v>17</v>
      </c>
      <c r="AT21" s="59">
        <f t="shared" si="6"/>
        <v>17</v>
      </c>
      <c r="AU21" s="59">
        <f t="shared" si="7"/>
        <v>17</v>
      </c>
      <c r="AV21" s="59">
        <f t="shared" si="8"/>
        <v>17</v>
      </c>
      <c r="AW21" s="59">
        <f t="shared" si="16"/>
        <v>17</v>
      </c>
      <c r="AX21" s="59">
        <f t="shared" si="17"/>
        <v>17</v>
      </c>
      <c r="AY21" s="59">
        <f t="shared" si="18"/>
        <v>16.872499999999999</v>
      </c>
      <c r="AZ21" s="59">
        <f t="shared" si="19"/>
        <v>17.127500000000001</v>
      </c>
      <c r="BA21" s="15"/>
      <c r="BB21" s="10" t="s">
        <v>17</v>
      </c>
      <c r="BC21" s="13"/>
      <c r="BD21" s="7"/>
      <c r="BE21" s="7"/>
      <c r="BF21" s="7"/>
      <c r="BG21" s="7"/>
      <c r="BH21" s="7"/>
      <c r="BI21" s="7">
        <f t="shared" si="9"/>
        <v>34</v>
      </c>
      <c r="BJ21" s="7">
        <f t="shared" si="9"/>
        <v>34</v>
      </c>
      <c r="BK21" s="7">
        <f t="shared" si="9"/>
        <v>34</v>
      </c>
      <c r="BL21" s="7">
        <f t="shared" si="9"/>
        <v>34</v>
      </c>
      <c r="BM21" s="7">
        <f t="shared" si="9"/>
        <v>34</v>
      </c>
      <c r="BN21" s="7"/>
      <c r="BO21" s="7"/>
      <c r="BP21" s="212"/>
      <c r="BQ21" s="208"/>
      <c r="BR21" s="220"/>
      <c r="BS21" s="51"/>
      <c r="BT21" s="51"/>
      <c r="BU21" s="51"/>
      <c r="BV21" s="51"/>
      <c r="BW21" s="51"/>
      <c r="BX21" s="51"/>
      <c r="BY21" s="51"/>
      <c r="BZ21" s="51"/>
      <c r="CA21" s="51"/>
      <c r="CB21" s="51"/>
      <c r="CC21" s="51"/>
      <c r="CD21" s="51"/>
      <c r="CE21" s="51"/>
      <c r="CF21" s="51"/>
      <c r="CG21" s="14"/>
      <c r="CH21" s="14"/>
      <c r="CI21" s="14"/>
      <c r="CJ21" s="14"/>
      <c r="CK21" s="14"/>
      <c r="CL21" s="14"/>
      <c r="CM21" s="14"/>
      <c r="CN21" s="51"/>
      <c r="CO21" s="24"/>
      <c r="CP21" s="24"/>
      <c r="CQ21" s="24"/>
      <c r="CR21" s="24"/>
      <c r="CS21" s="24"/>
      <c r="CT21" s="24"/>
    </row>
    <row r="22" spans="1:102" x14ac:dyDescent="0.45">
      <c r="A22" s="15"/>
      <c r="B22" s="10" t="s">
        <v>18</v>
      </c>
      <c r="C22" s="13"/>
      <c r="D22" s="13"/>
      <c r="E22" s="13"/>
      <c r="F22" s="13"/>
      <c r="G22" s="13"/>
      <c r="H22" s="13"/>
      <c r="I22" s="13">
        <v>7.2</v>
      </c>
      <c r="J22" s="13">
        <v>7.4</v>
      </c>
      <c r="K22" s="13">
        <v>7.9</v>
      </c>
      <c r="L22" s="13">
        <v>8.6999999999999993</v>
      </c>
      <c r="M22" s="13">
        <v>9.3524999999999991</v>
      </c>
      <c r="N22" s="13">
        <v>10.007175</v>
      </c>
      <c r="O22" s="208">
        <f t="shared" si="12"/>
        <v>7.4999999999999956E-2</v>
      </c>
      <c r="P22" s="208">
        <f t="shared" si="12"/>
        <v>7.0000000000000062E-2</v>
      </c>
      <c r="Q22" s="198"/>
      <c r="R22" s="13">
        <v>1.8720000000000001</v>
      </c>
      <c r="S22" s="13">
        <v>1.728</v>
      </c>
      <c r="T22" s="13">
        <v>1.71</v>
      </c>
      <c r="U22" s="13">
        <v>1.8899999999999997</v>
      </c>
      <c r="V22" s="13">
        <v>1.7575000000000012</v>
      </c>
      <c r="W22" s="13">
        <v>1.7575000000000001</v>
      </c>
      <c r="X22" s="13">
        <v>1.9425000000000001</v>
      </c>
      <c r="Y22" s="13">
        <v>1.942499999999999</v>
      </c>
      <c r="Z22" s="13">
        <v>1.87625</v>
      </c>
      <c r="AA22" s="13">
        <v>1.9750000000000001</v>
      </c>
      <c r="AB22" s="13">
        <v>1.9750000000000001</v>
      </c>
      <c r="AC22" s="13">
        <v>2.07375</v>
      </c>
      <c r="AD22" s="13">
        <v>2.2184999999999997</v>
      </c>
      <c r="AE22" s="13">
        <v>2.0444999999999998</v>
      </c>
      <c r="AF22" s="13">
        <v>2.1532499999999999</v>
      </c>
      <c r="AG22" s="468">
        <v>2.2837499999999995</v>
      </c>
      <c r="AH22" s="468">
        <v>2.3848874999999996</v>
      </c>
      <c r="AI22" s="468">
        <v>2.2913625</v>
      </c>
      <c r="AJ22" s="468">
        <v>2.2913625</v>
      </c>
      <c r="AK22" s="468">
        <v>2.3848874999999996</v>
      </c>
      <c r="AL22" s="468">
        <v>2.2766323125000003</v>
      </c>
      <c r="AM22" s="13"/>
      <c r="AN22" s="285">
        <f t="shared" si="13"/>
        <v>-4.5392156862744781E-2</v>
      </c>
      <c r="AO22" s="285">
        <f t="shared" si="14"/>
        <v>-4.5392156862744781E-2</v>
      </c>
      <c r="AP22" s="869"/>
      <c r="AQ22" s="13">
        <f t="shared" si="15"/>
        <v>3.6</v>
      </c>
      <c r="AR22" s="13">
        <f t="shared" si="4"/>
        <v>3.5999999999999996</v>
      </c>
      <c r="AS22" s="13">
        <f t="shared" si="5"/>
        <v>3.5150000000000015</v>
      </c>
      <c r="AT22" s="59">
        <f t="shared" si="6"/>
        <v>3.8849999999999989</v>
      </c>
      <c r="AU22" s="59">
        <f t="shared" si="7"/>
        <v>3.8512500000000003</v>
      </c>
      <c r="AV22" s="59">
        <f t="shared" si="8"/>
        <v>4.0487500000000001</v>
      </c>
      <c r="AW22" s="59">
        <f t="shared" si="16"/>
        <v>4.2629999999999999</v>
      </c>
      <c r="AX22" s="59">
        <f t="shared" si="17"/>
        <v>4.4369999999999994</v>
      </c>
      <c r="AY22" s="59">
        <f t="shared" si="18"/>
        <v>4.6762499999999996</v>
      </c>
      <c r="AZ22" s="59">
        <f t="shared" si="19"/>
        <v>4.6762499999999996</v>
      </c>
      <c r="BB22" s="10" t="s">
        <v>18</v>
      </c>
      <c r="BC22" s="13"/>
      <c r="BD22" s="7"/>
      <c r="BE22" s="7"/>
      <c r="BF22" s="7"/>
      <c r="BG22" s="7"/>
      <c r="BH22" s="7"/>
      <c r="BI22" s="7">
        <f t="shared" ref="BI22:BM23" si="31">I22</f>
        <v>7.2</v>
      </c>
      <c r="BJ22" s="7">
        <f t="shared" si="31"/>
        <v>7.4</v>
      </c>
      <c r="BK22" s="7">
        <f t="shared" si="31"/>
        <v>7.9</v>
      </c>
      <c r="BL22" s="7">
        <f t="shared" si="31"/>
        <v>8.6999999999999993</v>
      </c>
      <c r="BM22" s="7">
        <f t="shared" si="31"/>
        <v>9.3524999999999991</v>
      </c>
      <c r="BN22" s="7"/>
      <c r="BO22" s="7"/>
      <c r="BP22" s="212"/>
      <c r="BQ22" s="208"/>
      <c r="BR22" s="27"/>
      <c r="BS22" s="51"/>
      <c r="BT22" s="51"/>
      <c r="BU22" s="51"/>
      <c r="BV22" s="51"/>
      <c r="BW22" s="51"/>
      <c r="BX22" s="51"/>
      <c r="BY22" s="51"/>
      <c r="BZ22" s="51"/>
      <c r="CA22" s="51"/>
      <c r="CB22" s="51"/>
      <c r="CC22" s="51"/>
      <c r="CD22" s="51"/>
      <c r="CE22" s="51"/>
      <c r="CF22" s="51"/>
      <c r="CG22" s="14"/>
      <c r="CH22" s="14"/>
      <c r="CI22" s="14"/>
      <c r="CJ22" s="14"/>
      <c r="CK22" s="14"/>
      <c r="CL22" s="14"/>
      <c r="CM22" s="14"/>
      <c r="CN22" s="51"/>
      <c r="CO22" s="24"/>
      <c r="CP22" s="24"/>
      <c r="CQ22" s="24"/>
      <c r="CR22" s="24"/>
      <c r="CS22" s="24"/>
      <c r="CT22" s="24"/>
    </row>
    <row r="23" spans="1:102" x14ac:dyDescent="0.45">
      <c r="A23" s="15"/>
      <c r="B23" s="52" t="s">
        <v>19</v>
      </c>
      <c r="C23" s="54"/>
      <c r="D23" s="54"/>
      <c r="E23" s="54"/>
      <c r="F23" s="54"/>
      <c r="G23" s="54"/>
      <c r="H23" s="54"/>
      <c r="I23" s="54">
        <v>2.0288785530900109</v>
      </c>
      <c r="J23" s="54">
        <v>1.9258249311802371</v>
      </c>
      <c r="K23" s="54">
        <v>1.9084004057365556</v>
      </c>
      <c r="L23" s="54">
        <v>1.9432494566239191</v>
      </c>
      <c r="M23" s="54">
        <v>1.9235249195675477</v>
      </c>
      <c r="N23" s="54">
        <v>1.9980122508754894</v>
      </c>
      <c r="O23" s="217">
        <f t="shared" si="12"/>
        <v>-1.0150285640959211E-2</v>
      </c>
      <c r="P23" s="217">
        <f t="shared" si="12"/>
        <v>3.8724391116642387E-2</v>
      </c>
      <c r="Q23" s="198"/>
      <c r="R23" s="54">
        <v>0.52750842380340279</v>
      </c>
      <c r="S23" s="54">
        <v>0.48693085274160258</v>
      </c>
      <c r="T23" s="54">
        <v>0.48185865635887754</v>
      </c>
      <c r="U23" s="54">
        <v>0.53258062018612784</v>
      </c>
      <c r="V23" s="54">
        <v>0.51279503690387918</v>
      </c>
      <c r="W23" s="54">
        <v>0.3370193629565415</v>
      </c>
      <c r="X23" s="54">
        <v>0.52960185607456522</v>
      </c>
      <c r="Y23" s="54">
        <v>0.54640867524525127</v>
      </c>
      <c r="Z23" s="54">
        <v>0.42939009129072503</v>
      </c>
      <c r="AA23" s="54">
        <v>0.45324509636243193</v>
      </c>
      <c r="AB23" s="54">
        <v>0.50095510650584585</v>
      </c>
      <c r="AC23" s="54">
        <v>0.52481011157755286</v>
      </c>
      <c r="AD23" s="54">
        <v>0.48581236415597978</v>
      </c>
      <c r="AE23" s="54">
        <v>0.48581236415597978</v>
      </c>
      <c r="AF23" s="54">
        <v>0.48581236415597978</v>
      </c>
      <c r="AG23" s="661">
        <v>0.48581236415597978</v>
      </c>
      <c r="AH23" s="661">
        <v>0.47607241759296803</v>
      </c>
      <c r="AI23" s="661">
        <v>0.47607241759296803</v>
      </c>
      <c r="AJ23" s="661">
        <v>0.47607241759296803</v>
      </c>
      <c r="AK23" s="661">
        <v>0.49530766678864352</v>
      </c>
      <c r="AL23" s="661">
        <v>0.45454778707417387</v>
      </c>
      <c r="AM23" s="13"/>
      <c r="AN23" s="624">
        <f t="shared" si="13"/>
        <v>-4.5212933418035672E-2</v>
      </c>
      <c r="AO23" s="624">
        <f t="shared" si="14"/>
        <v>-8.2292042799859577E-2</v>
      </c>
      <c r="AP23" s="869"/>
      <c r="AQ23" s="54">
        <f t="shared" si="15"/>
        <v>1.0144392765450054</v>
      </c>
      <c r="AR23" s="54">
        <f t="shared" si="4"/>
        <v>1.0144392765450054</v>
      </c>
      <c r="AS23" s="54">
        <f t="shared" si="5"/>
        <v>0.84981439986042062</v>
      </c>
      <c r="AT23" s="516">
        <f t="shared" si="6"/>
        <v>1.0760105313198165</v>
      </c>
      <c r="AU23" s="620">
        <f t="shared" si="7"/>
        <v>0.88263518765315696</v>
      </c>
      <c r="AV23" s="620">
        <f t="shared" si="8"/>
        <v>1.0257652180833987</v>
      </c>
      <c r="AW23" s="620">
        <f t="shared" si="16"/>
        <v>0.97162472831195956</v>
      </c>
      <c r="AX23" s="620">
        <f t="shared" si="17"/>
        <v>0.97162472831195956</v>
      </c>
      <c r="AY23" s="620">
        <f t="shared" si="18"/>
        <v>0.95214483518593607</v>
      </c>
      <c r="AZ23" s="620">
        <f t="shared" si="19"/>
        <v>0.97138008438161161</v>
      </c>
      <c r="BB23" s="52" t="s">
        <v>19</v>
      </c>
      <c r="BC23" s="54"/>
      <c r="BD23" s="29"/>
      <c r="BE23" s="29"/>
      <c r="BF23" s="29"/>
      <c r="BG23" s="29"/>
      <c r="BH23" s="29"/>
      <c r="BI23" s="29">
        <f t="shared" si="31"/>
        <v>2.0288785530900109</v>
      </c>
      <c r="BJ23" s="29">
        <f t="shared" si="31"/>
        <v>1.9258249311802371</v>
      </c>
      <c r="BK23" s="29">
        <f t="shared" si="31"/>
        <v>1.9084004057365556</v>
      </c>
      <c r="BL23" s="29">
        <f t="shared" si="31"/>
        <v>1.9432494566239191</v>
      </c>
      <c r="BM23" s="29">
        <f t="shared" si="31"/>
        <v>1.9235249195675477</v>
      </c>
      <c r="BN23" s="29"/>
      <c r="BO23" s="29"/>
      <c r="BP23" s="216"/>
      <c r="BQ23" s="217"/>
      <c r="BR23" s="27"/>
      <c r="BS23" s="53"/>
      <c r="BT23" s="53"/>
      <c r="BU23" s="53"/>
      <c r="BV23" s="53"/>
      <c r="BW23" s="53"/>
      <c r="BX23" s="53"/>
      <c r="BY23" s="53"/>
      <c r="BZ23" s="53"/>
      <c r="CA23" s="53"/>
      <c r="CB23" s="53"/>
      <c r="CC23" s="53"/>
      <c r="CD23" s="53"/>
      <c r="CE23" s="53"/>
      <c r="CF23" s="53"/>
      <c r="CG23" s="851"/>
      <c r="CH23" s="851"/>
      <c r="CI23" s="851"/>
      <c r="CJ23" s="851"/>
      <c r="CK23" s="851"/>
      <c r="CL23" s="851"/>
      <c r="CM23" s="851"/>
      <c r="CN23" s="53"/>
      <c r="CO23" s="851"/>
      <c r="CP23" s="851"/>
      <c r="CQ23" s="851"/>
      <c r="CR23" s="851"/>
      <c r="CS23" s="851"/>
      <c r="CT23" s="851"/>
      <c r="CU23" s="851"/>
      <c r="CV23" s="851"/>
      <c r="CW23" s="851"/>
      <c r="CX23" s="851"/>
    </row>
    <row r="25" spans="1:102" x14ac:dyDescent="0.45">
      <c r="C25" s="870"/>
      <c r="D25" s="870"/>
      <c r="E25" s="870"/>
      <c r="F25" s="870"/>
      <c r="G25" s="870"/>
      <c r="H25" s="870"/>
      <c r="I25" s="870"/>
      <c r="J25" s="870"/>
      <c r="K25" s="870"/>
      <c r="L25" s="870"/>
      <c r="M25" s="870"/>
      <c r="N25" s="870"/>
      <c r="O25" s="870"/>
      <c r="P25" s="870"/>
      <c r="Q25" s="870"/>
      <c r="R25" s="870"/>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870"/>
      <c r="AV25" s="870"/>
      <c r="AW25" s="870"/>
      <c r="AX25" s="870"/>
      <c r="AY25" s="870"/>
      <c r="AZ25" s="870"/>
      <c r="BD25" s="871"/>
      <c r="BE25" s="871"/>
      <c r="BF25" s="871"/>
      <c r="BG25" s="871"/>
      <c r="BH25" s="871"/>
      <c r="BI25" s="871"/>
      <c r="BJ25" s="871"/>
      <c r="BK25" s="871"/>
      <c r="BL25" s="871"/>
      <c r="BM25" s="871"/>
      <c r="BN25" s="871"/>
      <c r="CG25" s="871"/>
      <c r="CH25" s="871"/>
      <c r="CI25" s="871"/>
      <c r="CJ25" s="871"/>
      <c r="CK25" s="871"/>
      <c r="CL25" s="871"/>
      <c r="CM25" s="871"/>
    </row>
    <row r="26" spans="1:102" x14ac:dyDescent="0.45">
      <c r="C26" s="870"/>
      <c r="D26" s="870"/>
      <c r="E26" s="870"/>
      <c r="F26" s="870"/>
      <c r="G26" s="870"/>
      <c r="H26" s="870"/>
      <c r="I26" s="870"/>
      <c r="J26" s="870"/>
      <c r="K26" s="870"/>
      <c r="L26" s="870"/>
      <c r="M26" s="870"/>
      <c r="N26" s="870"/>
      <c r="O26" s="870"/>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c r="AT26" s="870"/>
      <c r="AU26" s="870"/>
      <c r="AV26" s="870"/>
      <c r="AW26" s="870"/>
      <c r="AX26" s="870"/>
      <c r="AY26" s="870"/>
      <c r="AZ26" s="870"/>
      <c r="CG26" s="871"/>
      <c r="CH26" s="871"/>
      <c r="CI26" s="871"/>
      <c r="CJ26" s="871"/>
      <c r="CK26" s="871"/>
      <c r="CL26" s="871"/>
      <c r="CM26" s="871"/>
    </row>
    <row r="27" spans="1:102" x14ac:dyDescent="0.45">
      <c r="C27" s="870"/>
      <c r="D27" s="870"/>
      <c r="E27" s="870"/>
      <c r="F27" s="870"/>
      <c r="G27" s="870"/>
      <c r="H27" s="870"/>
      <c r="I27" s="870"/>
      <c r="J27" s="870"/>
      <c r="K27" s="870"/>
      <c r="L27" s="870"/>
      <c r="M27" s="870"/>
      <c r="N27" s="870"/>
      <c r="O27" s="870"/>
      <c r="P27" s="870"/>
      <c r="Q27" s="870"/>
      <c r="R27" s="870"/>
      <c r="S27" s="870"/>
      <c r="T27" s="870"/>
      <c r="U27" s="870"/>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CG27" s="871"/>
      <c r="CH27" s="871"/>
      <c r="CI27" s="871"/>
      <c r="CJ27" s="871"/>
      <c r="CK27" s="871"/>
      <c r="CL27" s="871"/>
      <c r="CM27" s="871"/>
    </row>
    <row r="28" spans="1:102" x14ac:dyDescent="0.45">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870"/>
      <c r="AB28" s="870"/>
      <c r="AC28" s="870"/>
      <c r="AD28" s="870"/>
      <c r="AE28" s="870"/>
      <c r="AF28" s="870"/>
      <c r="AG28" s="870"/>
      <c r="AH28" s="870"/>
      <c r="AI28" s="870"/>
      <c r="AJ28" s="870"/>
      <c r="AK28" s="870"/>
      <c r="AL28" s="870"/>
      <c r="AM28" s="870"/>
      <c r="AN28" s="870"/>
      <c r="AO28" s="870"/>
      <c r="AP28" s="870"/>
      <c r="AQ28" s="870"/>
      <c r="AR28" s="870"/>
      <c r="AS28" s="870"/>
      <c r="AT28" s="870"/>
      <c r="AU28" s="870"/>
      <c r="AV28" s="870"/>
      <c r="AW28" s="870"/>
      <c r="AX28" s="870"/>
      <c r="AY28" s="870"/>
      <c r="AZ28" s="870"/>
      <c r="CG28" s="871"/>
      <c r="CH28" s="871"/>
      <c r="CI28" s="871"/>
      <c r="CJ28" s="871"/>
      <c r="CK28" s="871"/>
      <c r="CL28" s="871"/>
      <c r="CM28" s="871"/>
    </row>
    <row r="29" spans="1:102" x14ac:dyDescent="0.45">
      <c r="C29" s="870"/>
      <c r="D29" s="870"/>
      <c r="E29" s="870"/>
      <c r="F29" s="870"/>
      <c r="G29" s="870"/>
      <c r="H29" s="870"/>
      <c r="I29" s="870"/>
      <c r="J29" s="870"/>
      <c r="K29" s="870"/>
      <c r="L29" s="870"/>
      <c r="M29" s="870"/>
      <c r="N29" s="870"/>
      <c r="O29" s="870"/>
      <c r="P29" s="870"/>
      <c r="Q29" s="870"/>
      <c r="R29" s="870"/>
      <c r="S29" s="870"/>
      <c r="T29" s="870"/>
      <c r="U29" s="870"/>
      <c r="V29" s="870"/>
      <c r="W29" s="870"/>
      <c r="X29" s="870"/>
      <c r="Y29" s="870"/>
      <c r="Z29" s="870"/>
      <c r="AA29" s="870"/>
      <c r="AB29" s="870"/>
      <c r="AC29" s="870"/>
      <c r="AD29" s="870"/>
      <c r="AE29" s="870"/>
      <c r="AF29" s="870"/>
      <c r="AG29" s="870"/>
      <c r="AH29" s="870"/>
      <c r="AI29" s="870"/>
      <c r="AJ29" s="870"/>
      <c r="AK29" s="870"/>
      <c r="AL29" s="870"/>
      <c r="AM29" s="870"/>
      <c r="AN29" s="870"/>
      <c r="AO29" s="870"/>
      <c r="AP29" s="870"/>
      <c r="AQ29" s="870"/>
      <c r="AR29" s="870"/>
      <c r="AS29" s="870"/>
      <c r="AT29" s="870"/>
      <c r="AU29" s="870"/>
      <c r="AV29" s="870"/>
      <c r="AW29" s="870"/>
      <c r="AX29" s="870"/>
      <c r="AY29" s="870"/>
      <c r="AZ29" s="870"/>
      <c r="CG29" s="871"/>
      <c r="CH29" s="871"/>
      <c r="CI29" s="871"/>
      <c r="CJ29" s="871"/>
      <c r="CK29" s="871"/>
      <c r="CL29" s="871"/>
      <c r="CM29" s="871"/>
    </row>
    <row r="30" spans="1:102" x14ac:dyDescent="0.45">
      <c r="C30" s="870"/>
      <c r="D30" s="870"/>
      <c r="E30" s="870"/>
      <c r="F30" s="870"/>
      <c r="G30" s="870"/>
      <c r="H30" s="870"/>
      <c r="I30" s="870"/>
      <c r="J30" s="870"/>
      <c r="K30" s="870"/>
      <c r="L30" s="870"/>
      <c r="M30" s="870"/>
      <c r="N30" s="870"/>
      <c r="O30" s="870"/>
      <c r="P30" s="870"/>
      <c r="Q30" s="870"/>
      <c r="R30" s="870"/>
      <c r="S30" s="870"/>
      <c r="T30" s="870"/>
      <c r="U30" s="870"/>
      <c r="V30" s="870"/>
      <c r="W30" s="870"/>
      <c r="X30" s="870"/>
      <c r="Y30" s="870"/>
      <c r="Z30" s="870"/>
      <c r="AA30" s="870"/>
      <c r="AB30" s="870"/>
      <c r="AC30" s="870"/>
      <c r="AD30" s="870"/>
      <c r="AE30" s="870"/>
      <c r="AF30" s="870"/>
      <c r="AG30" s="870"/>
      <c r="AH30" s="870"/>
      <c r="AI30" s="870"/>
      <c r="AJ30" s="870"/>
      <c r="AK30" s="870"/>
      <c r="AL30" s="870"/>
      <c r="AM30" s="870"/>
      <c r="AN30" s="870"/>
      <c r="AO30" s="870"/>
      <c r="AP30" s="870"/>
      <c r="AQ30" s="870"/>
      <c r="AR30" s="870"/>
      <c r="AS30" s="870"/>
      <c r="AT30" s="870"/>
      <c r="AU30" s="870"/>
      <c r="AV30" s="870"/>
      <c r="AW30" s="870"/>
      <c r="AX30" s="870"/>
      <c r="AY30" s="870"/>
      <c r="AZ30" s="870"/>
      <c r="CG30" s="871"/>
      <c r="CH30" s="871"/>
      <c r="CI30" s="871"/>
      <c r="CJ30" s="871"/>
      <c r="CK30" s="871"/>
      <c r="CL30" s="871"/>
      <c r="CM30" s="871"/>
    </row>
    <row r="31" spans="1:102" x14ac:dyDescent="0.45">
      <c r="C31" s="870"/>
      <c r="D31" s="870"/>
      <c r="E31" s="870"/>
      <c r="F31" s="870"/>
      <c r="G31" s="870"/>
      <c r="H31" s="870"/>
      <c r="I31" s="870"/>
      <c r="J31" s="870"/>
      <c r="K31" s="870"/>
      <c r="L31" s="870"/>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0"/>
      <c r="AM31" s="870"/>
      <c r="AN31" s="870"/>
      <c r="AO31" s="870"/>
      <c r="AP31" s="870"/>
      <c r="AQ31" s="870"/>
      <c r="AR31" s="870"/>
      <c r="AS31" s="870"/>
      <c r="AT31" s="870"/>
      <c r="AU31" s="870"/>
      <c r="AV31" s="870"/>
      <c r="AW31" s="870"/>
      <c r="AX31" s="870"/>
      <c r="AY31" s="870"/>
      <c r="AZ31" s="870"/>
      <c r="CG31" s="871"/>
      <c r="CH31" s="871"/>
      <c r="CI31" s="871"/>
      <c r="CJ31" s="871"/>
      <c r="CK31" s="871"/>
      <c r="CL31" s="871"/>
      <c r="CM31" s="871"/>
    </row>
    <row r="32" spans="1:102" x14ac:dyDescent="0.45">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870"/>
      <c r="AL32" s="870"/>
      <c r="AM32" s="870"/>
      <c r="AN32" s="870"/>
      <c r="AO32" s="870"/>
      <c r="AP32" s="870"/>
      <c r="AQ32" s="870"/>
      <c r="AR32" s="870"/>
      <c r="AS32" s="870"/>
      <c r="AT32" s="870"/>
      <c r="AU32" s="870"/>
      <c r="AV32" s="870"/>
      <c r="AW32" s="870"/>
      <c r="AX32" s="870"/>
      <c r="AY32" s="870"/>
      <c r="AZ32" s="870"/>
      <c r="CG32" s="871"/>
      <c r="CH32" s="871"/>
      <c r="CI32" s="871"/>
      <c r="CJ32" s="871"/>
      <c r="CK32" s="871"/>
      <c r="CL32" s="871"/>
      <c r="CM32" s="871"/>
    </row>
    <row r="33" spans="3:91" x14ac:dyDescent="0.45">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870"/>
      <c r="AL33" s="870"/>
      <c r="AM33" s="870"/>
      <c r="AN33" s="870"/>
      <c r="AO33" s="870"/>
      <c r="AP33" s="870"/>
      <c r="AQ33" s="870"/>
      <c r="AR33" s="870"/>
      <c r="AS33" s="870"/>
      <c r="AT33" s="870"/>
      <c r="AU33" s="870"/>
      <c r="AV33" s="870"/>
      <c r="AW33" s="870"/>
      <c r="AX33" s="870"/>
      <c r="AY33" s="870"/>
      <c r="AZ33" s="870"/>
      <c r="CG33" s="871"/>
      <c r="CH33" s="871"/>
      <c r="CI33" s="871"/>
      <c r="CJ33" s="871"/>
      <c r="CK33" s="871"/>
      <c r="CL33" s="871"/>
      <c r="CM33" s="871"/>
    </row>
    <row r="34" spans="3:91" x14ac:dyDescent="0.45">
      <c r="C34" s="870"/>
      <c r="D34" s="870"/>
      <c r="E34" s="870"/>
      <c r="F34" s="870"/>
      <c r="G34" s="870"/>
      <c r="H34" s="870"/>
      <c r="I34" s="870"/>
      <c r="J34" s="870"/>
      <c r="K34" s="870"/>
      <c r="L34" s="870"/>
      <c r="M34" s="870"/>
      <c r="N34" s="870"/>
      <c r="O34" s="870"/>
      <c r="P34" s="870"/>
      <c r="Q34" s="870"/>
      <c r="R34" s="870"/>
      <c r="S34" s="870"/>
      <c r="T34" s="870"/>
      <c r="U34" s="870"/>
      <c r="V34" s="870"/>
      <c r="W34" s="870"/>
      <c r="X34" s="870"/>
      <c r="Y34" s="870"/>
      <c r="Z34" s="870"/>
      <c r="AA34" s="870"/>
      <c r="AB34" s="870"/>
      <c r="AC34" s="870"/>
      <c r="AD34" s="870"/>
      <c r="AE34" s="870"/>
      <c r="AF34" s="870"/>
      <c r="AG34" s="870"/>
      <c r="AH34" s="870"/>
      <c r="AI34" s="870"/>
      <c r="AJ34" s="870"/>
      <c r="AK34" s="870"/>
      <c r="AL34" s="870"/>
      <c r="AM34" s="870"/>
      <c r="AN34" s="870"/>
      <c r="AO34" s="870"/>
      <c r="AP34" s="870"/>
      <c r="AQ34" s="870"/>
      <c r="AR34" s="870"/>
      <c r="AS34" s="870"/>
      <c r="AT34" s="870"/>
      <c r="AU34" s="870"/>
      <c r="AV34" s="870"/>
      <c r="AW34" s="870"/>
      <c r="AX34" s="870"/>
      <c r="AY34" s="870"/>
      <c r="AZ34" s="870"/>
      <c r="CG34" s="871"/>
      <c r="CH34" s="871"/>
      <c r="CI34" s="871"/>
      <c r="CJ34" s="871"/>
      <c r="CK34" s="871"/>
      <c r="CL34" s="871"/>
      <c r="CM34" s="871"/>
    </row>
    <row r="35" spans="3:91" x14ac:dyDescent="0.45">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c r="AA35" s="870"/>
      <c r="AB35" s="870"/>
      <c r="AC35" s="870"/>
      <c r="AD35" s="870"/>
      <c r="AE35" s="870"/>
      <c r="AF35" s="870"/>
      <c r="AG35" s="870"/>
      <c r="AH35" s="870"/>
      <c r="AI35" s="870"/>
      <c r="AJ35" s="870"/>
      <c r="AK35" s="870"/>
      <c r="AL35" s="870"/>
      <c r="AM35" s="870"/>
      <c r="AN35" s="870"/>
      <c r="AO35" s="870"/>
      <c r="AP35" s="870"/>
      <c r="AQ35" s="870"/>
      <c r="AR35" s="870"/>
      <c r="AS35" s="870"/>
      <c r="AT35" s="870"/>
      <c r="AU35" s="870"/>
      <c r="AV35" s="870"/>
      <c r="AW35" s="870"/>
      <c r="AX35" s="870"/>
      <c r="AY35" s="870"/>
      <c r="AZ35" s="870"/>
      <c r="CG35" s="871"/>
      <c r="CH35" s="871"/>
      <c r="CI35" s="871"/>
      <c r="CJ35" s="871"/>
      <c r="CK35" s="871"/>
      <c r="CL35" s="871"/>
      <c r="CM35" s="871"/>
    </row>
    <row r="36" spans="3:91" x14ac:dyDescent="0.45">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870"/>
      <c r="AB36" s="870"/>
      <c r="AC36" s="870"/>
      <c r="AD36" s="870"/>
      <c r="AE36" s="870"/>
      <c r="AF36" s="870"/>
      <c r="AG36" s="870"/>
      <c r="AH36" s="870"/>
      <c r="AI36" s="870"/>
      <c r="AJ36" s="870"/>
      <c r="AK36" s="870"/>
      <c r="AL36" s="870"/>
      <c r="AM36" s="870"/>
      <c r="AN36" s="870"/>
      <c r="AO36" s="870"/>
      <c r="AP36" s="870"/>
      <c r="AQ36" s="870"/>
      <c r="AR36" s="870"/>
      <c r="AS36" s="870"/>
      <c r="AT36" s="870"/>
      <c r="AU36" s="870"/>
      <c r="AV36" s="870"/>
      <c r="AW36" s="870"/>
      <c r="AX36" s="870"/>
      <c r="AY36" s="870"/>
      <c r="AZ36" s="870"/>
      <c r="CG36" s="871"/>
      <c r="CH36" s="871"/>
      <c r="CI36" s="871"/>
      <c r="CJ36" s="871"/>
      <c r="CK36" s="871"/>
      <c r="CL36" s="871"/>
      <c r="CM36" s="871"/>
    </row>
    <row r="37" spans="3:91" x14ac:dyDescent="0.45">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870"/>
      <c r="AL37" s="870"/>
      <c r="AM37" s="870"/>
      <c r="AN37" s="870"/>
      <c r="AO37" s="870"/>
      <c r="AP37" s="870"/>
      <c r="AQ37" s="870"/>
      <c r="AR37" s="870"/>
      <c r="AS37" s="870"/>
      <c r="AT37" s="870"/>
      <c r="AU37" s="870"/>
      <c r="AV37" s="870"/>
      <c r="AW37" s="870"/>
      <c r="AX37" s="870"/>
      <c r="AY37" s="870"/>
      <c r="AZ37" s="870"/>
      <c r="CG37" s="871"/>
      <c r="CH37" s="871"/>
      <c r="CI37" s="871"/>
      <c r="CJ37" s="871"/>
      <c r="CK37" s="871"/>
      <c r="CL37" s="871"/>
      <c r="CM37" s="871"/>
    </row>
    <row r="38" spans="3:91" x14ac:dyDescent="0.45">
      <c r="C38" s="870"/>
      <c r="D38" s="870"/>
      <c r="E38" s="870"/>
      <c r="F38" s="870"/>
      <c r="G38" s="870"/>
      <c r="H38" s="870"/>
      <c r="I38" s="870"/>
      <c r="J38" s="870"/>
      <c r="K38" s="870"/>
      <c r="L38" s="870"/>
      <c r="M38" s="870"/>
      <c r="N38" s="870"/>
      <c r="O38" s="870"/>
      <c r="P38" s="870"/>
      <c r="Q38" s="870"/>
      <c r="R38" s="870"/>
      <c r="S38" s="870"/>
      <c r="T38" s="870"/>
      <c r="U38" s="870"/>
      <c r="V38" s="870"/>
      <c r="W38" s="870"/>
      <c r="X38" s="870"/>
      <c r="Y38" s="870"/>
      <c r="Z38" s="870"/>
      <c r="AA38" s="870"/>
      <c r="AB38" s="870"/>
      <c r="AC38" s="870"/>
      <c r="AD38" s="870"/>
      <c r="AE38" s="870"/>
      <c r="AF38" s="870"/>
      <c r="AG38" s="870"/>
      <c r="AH38" s="870"/>
      <c r="AI38" s="870"/>
      <c r="AJ38" s="870"/>
      <c r="AK38" s="870"/>
      <c r="AL38" s="870"/>
      <c r="AM38" s="870"/>
      <c r="AN38" s="870"/>
      <c r="AO38" s="870"/>
      <c r="AP38" s="870"/>
      <c r="AQ38" s="870"/>
      <c r="AR38" s="870"/>
      <c r="AS38" s="870"/>
      <c r="AT38" s="870"/>
      <c r="AU38" s="870"/>
      <c r="AV38" s="870"/>
      <c r="AW38" s="870"/>
      <c r="AX38" s="870"/>
      <c r="AY38" s="870"/>
      <c r="AZ38" s="870"/>
    </row>
    <row r="39" spans="3:91" x14ac:dyDescent="0.45">
      <c r="C39" s="870"/>
      <c r="D39" s="870"/>
      <c r="E39" s="870"/>
      <c r="F39" s="870"/>
      <c r="G39" s="870"/>
      <c r="H39" s="870"/>
      <c r="I39" s="870"/>
      <c r="J39" s="870"/>
      <c r="K39" s="870"/>
      <c r="L39" s="870"/>
      <c r="M39" s="870"/>
      <c r="N39" s="870"/>
      <c r="O39" s="870"/>
      <c r="P39" s="870"/>
      <c r="Q39" s="870"/>
      <c r="R39" s="870"/>
      <c r="S39" s="870"/>
      <c r="T39" s="870"/>
      <c r="U39" s="870"/>
      <c r="V39" s="870"/>
      <c r="W39" s="870"/>
      <c r="X39" s="870"/>
      <c r="Y39" s="870"/>
      <c r="Z39" s="870"/>
      <c r="AA39" s="870"/>
      <c r="AB39" s="870"/>
      <c r="AC39" s="870"/>
      <c r="AD39" s="870"/>
      <c r="AE39" s="870"/>
      <c r="AF39" s="870"/>
      <c r="AG39" s="870"/>
      <c r="AH39" s="870"/>
      <c r="AI39" s="870"/>
      <c r="AJ39" s="870"/>
      <c r="AK39" s="870"/>
      <c r="AL39" s="870"/>
      <c r="AM39" s="870"/>
      <c r="AN39" s="870"/>
      <c r="AO39" s="870"/>
      <c r="AP39" s="870"/>
      <c r="AQ39" s="870"/>
      <c r="AR39" s="870"/>
      <c r="AS39" s="870"/>
      <c r="AT39" s="870"/>
      <c r="AU39" s="870"/>
      <c r="AV39" s="870"/>
      <c r="AW39" s="870"/>
      <c r="AX39" s="870"/>
      <c r="AY39" s="870"/>
      <c r="AZ39" s="870"/>
    </row>
    <row r="40" spans="3:91" x14ac:dyDescent="0.45">
      <c r="C40" s="870"/>
      <c r="D40" s="870"/>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c r="AI40" s="870"/>
      <c r="AJ40" s="870"/>
      <c r="AK40" s="870"/>
      <c r="AL40" s="870"/>
      <c r="AM40" s="870"/>
      <c r="AN40" s="870"/>
      <c r="AO40" s="870"/>
      <c r="AP40" s="870"/>
      <c r="AQ40" s="870"/>
      <c r="AR40" s="870"/>
      <c r="AS40" s="870"/>
      <c r="AT40" s="870"/>
      <c r="AU40" s="870"/>
      <c r="AV40" s="870"/>
      <c r="AW40" s="870"/>
      <c r="AX40" s="870"/>
      <c r="AY40" s="870"/>
      <c r="AZ40" s="870"/>
    </row>
    <row r="41" spans="3:91" x14ac:dyDescent="0.45">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870"/>
      <c r="AL41" s="870"/>
      <c r="AM41" s="870"/>
      <c r="AN41" s="870"/>
      <c r="AO41" s="870"/>
      <c r="AP41" s="870"/>
      <c r="AQ41" s="870"/>
      <c r="AR41" s="870"/>
      <c r="AS41" s="870"/>
      <c r="AT41" s="870"/>
      <c r="AU41" s="870"/>
      <c r="AV41" s="870"/>
      <c r="AW41" s="870"/>
      <c r="AX41" s="870"/>
      <c r="AY41" s="870"/>
      <c r="AZ41" s="870"/>
    </row>
    <row r="42" spans="3:91" x14ac:dyDescent="0.45">
      <c r="C42" s="870"/>
      <c r="D42" s="870"/>
      <c r="E42" s="870"/>
      <c r="F42" s="870"/>
      <c r="G42" s="870"/>
      <c r="H42" s="870"/>
      <c r="I42" s="870"/>
      <c r="J42" s="870"/>
      <c r="K42" s="870"/>
      <c r="L42" s="870"/>
      <c r="M42" s="870"/>
      <c r="N42" s="870"/>
      <c r="O42" s="870"/>
      <c r="P42" s="870"/>
      <c r="Q42" s="870"/>
      <c r="R42" s="870"/>
      <c r="S42" s="870"/>
      <c r="T42" s="870"/>
      <c r="U42" s="870"/>
      <c r="V42" s="870"/>
      <c r="W42" s="870"/>
      <c r="X42" s="870"/>
      <c r="Y42" s="870"/>
      <c r="Z42" s="870"/>
      <c r="AA42" s="870"/>
      <c r="AB42" s="870"/>
      <c r="AC42" s="870"/>
      <c r="AD42" s="870"/>
      <c r="AE42" s="870"/>
      <c r="AF42" s="870"/>
      <c r="AG42" s="870"/>
      <c r="AH42" s="870"/>
      <c r="AI42" s="870"/>
      <c r="AJ42" s="870"/>
      <c r="AK42" s="870"/>
      <c r="AL42" s="870"/>
      <c r="AM42" s="870"/>
      <c r="AN42" s="870"/>
      <c r="AO42" s="870"/>
      <c r="AP42" s="870"/>
      <c r="AQ42" s="870"/>
      <c r="AR42" s="870"/>
      <c r="AS42" s="870"/>
      <c r="AT42" s="870"/>
      <c r="AU42" s="870"/>
      <c r="AV42" s="870"/>
      <c r="AW42" s="870"/>
      <c r="AX42" s="870"/>
      <c r="AY42" s="870"/>
      <c r="AZ42" s="870"/>
    </row>
    <row r="43" spans="3:91" x14ac:dyDescent="0.45">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870"/>
      <c r="AL43" s="870"/>
      <c r="AM43" s="870"/>
      <c r="AN43" s="870"/>
      <c r="AO43" s="870"/>
      <c r="AP43" s="870"/>
      <c r="AQ43" s="870"/>
      <c r="AR43" s="870"/>
      <c r="AS43" s="870"/>
      <c r="AT43" s="870"/>
      <c r="AU43" s="870"/>
      <c r="AV43" s="870"/>
      <c r="AW43" s="870"/>
      <c r="AX43" s="870"/>
      <c r="AY43" s="870"/>
      <c r="AZ43" s="870"/>
    </row>
    <row r="44" spans="3:91" x14ac:dyDescent="0.45">
      <c r="C44" s="870"/>
      <c r="D44" s="870"/>
      <c r="E44" s="870"/>
      <c r="F44" s="870"/>
      <c r="G44" s="870"/>
      <c r="H44" s="870"/>
      <c r="I44" s="870"/>
      <c r="J44" s="870"/>
      <c r="K44" s="870"/>
      <c r="L44" s="870"/>
      <c r="M44" s="870"/>
      <c r="N44" s="870"/>
      <c r="O44" s="870"/>
      <c r="P44" s="870"/>
      <c r="Q44" s="870"/>
      <c r="R44" s="870"/>
      <c r="S44" s="870"/>
      <c r="T44" s="870"/>
      <c r="U44" s="870"/>
      <c r="V44" s="870"/>
      <c r="W44" s="870"/>
      <c r="X44" s="870"/>
      <c r="Y44" s="870"/>
      <c r="Z44" s="870"/>
      <c r="AA44" s="870"/>
      <c r="AB44" s="870"/>
      <c r="AC44" s="870"/>
      <c r="AD44" s="870"/>
      <c r="AE44" s="870"/>
      <c r="AF44" s="870"/>
      <c r="AG44" s="870"/>
      <c r="AH44" s="870"/>
      <c r="AI44" s="870"/>
      <c r="AJ44" s="870"/>
      <c r="AK44" s="870"/>
      <c r="AL44" s="870"/>
      <c r="AM44" s="870"/>
      <c r="AN44" s="870"/>
      <c r="AO44" s="870"/>
      <c r="AP44" s="870"/>
      <c r="AQ44" s="870"/>
      <c r="AR44" s="870"/>
      <c r="AS44" s="870"/>
      <c r="AT44" s="870"/>
      <c r="AU44" s="870"/>
      <c r="AV44" s="870"/>
      <c r="AW44" s="870"/>
      <c r="AX44" s="870"/>
      <c r="AY44" s="870"/>
      <c r="AZ44" s="870"/>
    </row>
    <row r="45" spans="3:91" x14ac:dyDescent="0.45">
      <c r="C45" s="870"/>
      <c r="D45" s="870"/>
      <c r="E45" s="870"/>
      <c r="F45" s="870"/>
      <c r="G45" s="870"/>
      <c r="H45" s="870"/>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870"/>
      <c r="AY45" s="870"/>
      <c r="AZ45" s="870"/>
    </row>
    <row r="46" spans="3:91" x14ac:dyDescent="0.45">
      <c r="C46" s="870"/>
      <c r="D46" s="870"/>
      <c r="E46" s="870"/>
      <c r="F46" s="870"/>
      <c r="G46" s="870"/>
      <c r="H46" s="870"/>
      <c r="I46" s="870"/>
      <c r="J46" s="870"/>
      <c r="K46" s="870"/>
      <c r="L46" s="870"/>
      <c r="M46" s="870"/>
      <c r="N46" s="870"/>
      <c r="O46" s="870"/>
      <c r="P46" s="870"/>
      <c r="Q46" s="870"/>
      <c r="R46" s="870"/>
      <c r="S46" s="870"/>
      <c r="T46" s="870"/>
      <c r="U46" s="870"/>
      <c r="V46" s="870"/>
      <c r="W46" s="870"/>
      <c r="X46" s="870"/>
      <c r="Y46" s="870"/>
      <c r="Z46" s="870"/>
      <c r="AA46" s="870"/>
      <c r="AB46" s="870"/>
      <c r="AC46" s="870"/>
      <c r="AD46" s="870"/>
      <c r="AE46" s="870"/>
      <c r="AF46" s="870"/>
      <c r="AG46" s="870"/>
      <c r="AH46" s="870"/>
      <c r="AI46" s="870"/>
      <c r="AJ46" s="870"/>
      <c r="AK46" s="870"/>
      <c r="AL46" s="870"/>
      <c r="AM46" s="870"/>
      <c r="AN46" s="870"/>
      <c r="AO46" s="870"/>
      <c r="AP46" s="870"/>
      <c r="AQ46" s="870"/>
      <c r="AR46" s="870"/>
      <c r="AS46" s="870"/>
      <c r="AT46" s="870"/>
      <c r="AU46" s="870"/>
      <c r="AV46" s="870"/>
      <c r="AW46" s="870"/>
      <c r="AX46" s="870"/>
      <c r="AY46" s="870"/>
      <c r="AZ46" s="870"/>
    </row>
    <row r="47" spans="3:91" x14ac:dyDescent="0.45">
      <c r="C47" s="870"/>
      <c r="D47" s="870"/>
      <c r="E47" s="870"/>
      <c r="F47" s="870"/>
      <c r="G47" s="870"/>
      <c r="H47" s="870"/>
      <c r="I47" s="870"/>
      <c r="J47" s="870"/>
      <c r="K47" s="870"/>
      <c r="L47" s="870"/>
      <c r="M47" s="870"/>
      <c r="N47" s="870"/>
      <c r="O47" s="870"/>
      <c r="P47" s="870"/>
      <c r="Q47" s="870"/>
      <c r="R47" s="870"/>
      <c r="S47" s="870"/>
      <c r="T47" s="870"/>
      <c r="U47" s="870"/>
      <c r="V47" s="870"/>
      <c r="W47" s="870"/>
      <c r="X47" s="870"/>
      <c r="Y47" s="870"/>
      <c r="Z47" s="870"/>
      <c r="AA47" s="870"/>
      <c r="AB47" s="870"/>
      <c r="AC47" s="870"/>
      <c r="AD47" s="870"/>
      <c r="AE47" s="870"/>
      <c r="AF47" s="870"/>
      <c r="AG47" s="870"/>
      <c r="AH47" s="870"/>
      <c r="AI47" s="870"/>
      <c r="AJ47" s="870"/>
      <c r="AK47" s="870"/>
      <c r="AL47" s="870"/>
      <c r="AM47" s="870"/>
      <c r="AN47" s="870"/>
      <c r="AO47" s="870"/>
      <c r="AP47" s="870"/>
      <c r="AQ47" s="870"/>
      <c r="AR47" s="870"/>
      <c r="AS47" s="870"/>
      <c r="AT47" s="870"/>
      <c r="AU47" s="870"/>
      <c r="AV47" s="870"/>
      <c r="AW47" s="870"/>
      <c r="AX47" s="870"/>
      <c r="AY47" s="870"/>
      <c r="AZ47" s="870"/>
    </row>
    <row r="48" spans="3:91" x14ac:dyDescent="0.45">
      <c r="C48" s="870"/>
      <c r="D48" s="870"/>
      <c r="E48" s="870"/>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row>
    <row r="49" spans="3:52" x14ac:dyDescent="0.45">
      <c r="C49" s="870"/>
      <c r="D49" s="870"/>
      <c r="E49" s="870"/>
      <c r="F49" s="870"/>
      <c r="G49" s="870"/>
      <c r="H49" s="870"/>
      <c r="I49" s="870"/>
      <c r="J49" s="870"/>
      <c r="K49" s="870"/>
      <c r="L49" s="870"/>
      <c r="M49" s="870"/>
      <c r="N49" s="870"/>
      <c r="O49" s="870"/>
      <c r="P49" s="870"/>
      <c r="Q49" s="870"/>
      <c r="R49" s="870"/>
      <c r="S49" s="870"/>
      <c r="T49" s="870"/>
      <c r="U49" s="870"/>
      <c r="V49" s="870"/>
      <c r="W49" s="870"/>
      <c r="X49" s="870"/>
      <c r="Y49" s="870"/>
      <c r="Z49" s="870"/>
      <c r="AA49" s="870"/>
      <c r="AB49" s="870"/>
      <c r="AC49" s="870"/>
      <c r="AD49" s="870"/>
      <c r="AE49" s="870"/>
      <c r="AF49" s="870"/>
      <c r="AG49" s="870"/>
      <c r="AH49" s="870"/>
      <c r="AI49" s="870"/>
      <c r="AJ49" s="870"/>
      <c r="AK49" s="870"/>
      <c r="AL49" s="870"/>
      <c r="AM49" s="870"/>
      <c r="AN49" s="870"/>
      <c r="AO49" s="870"/>
      <c r="AP49" s="870"/>
      <c r="AQ49" s="870"/>
      <c r="AR49" s="870"/>
      <c r="AS49" s="870"/>
      <c r="AT49" s="870"/>
      <c r="AU49" s="870"/>
      <c r="AV49" s="870"/>
      <c r="AW49" s="870"/>
      <c r="AX49" s="870"/>
      <c r="AY49" s="870"/>
      <c r="AZ49" s="870"/>
    </row>
    <row r="50" spans="3:52" x14ac:dyDescent="0.45">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c r="AL50" s="870"/>
      <c r="AM50" s="870"/>
      <c r="AN50" s="870"/>
      <c r="AO50" s="870"/>
      <c r="AP50" s="870"/>
      <c r="AQ50" s="870"/>
      <c r="AR50" s="870"/>
      <c r="AS50" s="870"/>
      <c r="AT50" s="870"/>
      <c r="AU50" s="870"/>
      <c r="AV50" s="870"/>
      <c r="AW50" s="870"/>
      <c r="AX50" s="870"/>
      <c r="AY50" s="870"/>
      <c r="AZ50" s="870"/>
    </row>
    <row r="51" spans="3:52" x14ac:dyDescent="0.45">
      <c r="C51" s="870"/>
      <c r="D51" s="870"/>
      <c r="E51" s="870"/>
      <c r="F51" s="870"/>
      <c r="G51" s="870"/>
      <c r="H51" s="870"/>
      <c r="I51" s="870"/>
      <c r="J51" s="870"/>
      <c r="K51" s="870"/>
      <c r="L51" s="870"/>
      <c r="M51" s="870"/>
      <c r="N51" s="870"/>
      <c r="O51" s="870"/>
      <c r="P51" s="870"/>
      <c r="Q51" s="870"/>
      <c r="R51" s="870"/>
      <c r="S51" s="870"/>
      <c r="T51" s="870"/>
      <c r="U51" s="870"/>
      <c r="V51" s="870"/>
      <c r="W51" s="870"/>
      <c r="X51" s="870"/>
      <c r="Y51" s="870"/>
      <c r="Z51" s="870"/>
      <c r="AA51" s="870"/>
      <c r="AB51" s="870"/>
      <c r="AC51" s="870"/>
      <c r="AD51" s="870"/>
      <c r="AE51" s="870"/>
      <c r="AF51" s="870"/>
      <c r="AG51" s="870"/>
      <c r="AH51" s="870"/>
      <c r="AI51" s="870"/>
      <c r="AJ51" s="870"/>
      <c r="AK51" s="870"/>
      <c r="AL51" s="870"/>
      <c r="AM51" s="870"/>
      <c r="AN51" s="870"/>
      <c r="AO51" s="870"/>
      <c r="AP51" s="870"/>
      <c r="AQ51" s="870"/>
      <c r="AR51" s="870"/>
      <c r="AS51" s="870"/>
      <c r="AT51" s="870"/>
      <c r="AU51" s="870"/>
      <c r="AV51" s="870"/>
      <c r="AW51" s="870"/>
      <c r="AX51" s="870"/>
      <c r="AY51" s="870"/>
      <c r="AZ51" s="870"/>
    </row>
    <row r="52" spans="3:52" x14ac:dyDescent="0.45">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row>
    <row r="53" spans="3:52" x14ac:dyDescent="0.45">
      <c r="C53" s="870"/>
      <c r="D53" s="870"/>
      <c r="E53" s="870"/>
      <c r="F53" s="870"/>
      <c r="G53" s="870"/>
      <c r="H53" s="870"/>
      <c r="I53" s="870"/>
      <c r="J53" s="870"/>
      <c r="K53" s="870"/>
      <c r="L53" s="870"/>
      <c r="M53" s="870"/>
      <c r="N53" s="870"/>
      <c r="O53" s="870"/>
      <c r="P53" s="870"/>
      <c r="Q53" s="870"/>
      <c r="R53" s="870"/>
      <c r="S53" s="870"/>
      <c r="T53" s="870"/>
      <c r="U53" s="870"/>
      <c r="V53" s="870"/>
      <c r="W53" s="870"/>
      <c r="X53" s="870"/>
      <c r="Y53" s="870"/>
      <c r="Z53" s="870"/>
      <c r="AA53" s="870"/>
      <c r="AB53" s="870"/>
      <c r="AC53" s="870"/>
      <c r="AD53" s="870"/>
      <c r="AE53" s="870"/>
      <c r="AF53" s="870"/>
      <c r="AG53" s="870"/>
      <c r="AH53" s="870"/>
      <c r="AI53" s="870"/>
      <c r="AJ53" s="870"/>
      <c r="AK53" s="870"/>
      <c r="AL53" s="870"/>
      <c r="AM53" s="870"/>
      <c r="AN53" s="870"/>
      <c r="AO53" s="870"/>
      <c r="AP53" s="870"/>
      <c r="AQ53" s="870"/>
      <c r="AR53" s="870"/>
      <c r="AS53" s="870"/>
      <c r="AT53" s="870"/>
      <c r="AU53" s="870"/>
      <c r="AV53" s="870"/>
      <c r="AW53" s="870"/>
      <c r="AX53" s="870"/>
      <c r="AY53" s="870"/>
      <c r="AZ53" s="870"/>
    </row>
    <row r="54" spans="3:52" x14ac:dyDescent="0.45">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0"/>
      <c r="AU54" s="870"/>
      <c r="AV54" s="870"/>
      <c r="AW54" s="870"/>
      <c r="AX54" s="870"/>
      <c r="AY54" s="870"/>
      <c r="AZ54" s="870"/>
    </row>
    <row r="55" spans="3:52" x14ac:dyDescent="0.45">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870"/>
      <c r="AL55" s="870"/>
      <c r="AM55" s="870"/>
      <c r="AN55" s="870"/>
      <c r="AO55" s="870"/>
      <c r="AP55" s="870"/>
      <c r="AQ55" s="870"/>
      <c r="AR55" s="870"/>
      <c r="AS55" s="870"/>
      <c r="AT55" s="870"/>
      <c r="AU55" s="870"/>
      <c r="AV55" s="870"/>
      <c r="AW55" s="870"/>
      <c r="AX55" s="870"/>
      <c r="AY55" s="870"/>
      <c r="AZ55" s="870"/>
    </row>
    <row r="56" spans="3:52" x14ac:dyDescent="0.45">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c r="AK56" s="870"/>
      <c r="AL56" s="870"/>
      <c r="AM56" s="870"/>
      <c r="AN56" s="870"/>
      <c r="AO56" s="870"/>
      <c r="AP56" s="870"/>
      <c r="AQ56" s="870"/>
      <c r="AR56" s="870"/>
      <c r="AS56" s="870"/>
      <c r="AT56" s="870"/>
      <c r="AU56" s="870"/>
      <c r="AV56" s="870"/>
      <c r="AW56" s="870"/>
      <c r="AX56" s="870"/>
      <c r="AY56" s="870"/>
      <c r="AZ56" s="870"/>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EE43C-F1FA-4A4F-B697-681D3A3F2150}">
  <sheetPr codeName="Sheet97">
    <tabColor theme="7"/>
  </sheetPr>
  <dimension ref="A1"/>
  <sheetViews>
    <sheetView showGridLines="0" workbookViewId="0">
      <selection activeCell="H44" sqref="H44"/>
    </sheetView>
  </sheetViews>
  <sheetFormatPr defaultRowHeight="14.25" x14ac:dyDescent="0.45"/>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F0CA4-9AB5-4A3D-A68E-5D2E68CF924B}">
  <sheetPr codeName="Sheet98"/>
  <dimension ref="A1:CL100"/>
  <sheetViews>
    <sheetView zoomScale="104" zoomScaleNormal="100" workbookViewId="0">
      <pane xSplit="2" ySplit="2" topLeftCell="AG3" activePane="bottomRight" state="frozen"/>
      <selection activeCell="H44" sqref="H44"/>
      <selection pane="topRight" activeCell="H44" sqref="H44"/>
      <selection pane="bottomLeft" activeCell="H44" sqref="H44"/>
      <selection pane="bottomRight" activeCell="S1" sqref="S1:BF1048576"/>
    </sheetView>
  </sheetViews>
  <sheetFormatPr defaultColWidth="9.46484375" defaultRowHeight="14.25" x14ac:dyDescent="0.45"/>
  <cols>
    <col min="1" max="1" width="23.265625" style="15" customWidth="1"/>
    <col min="2" max="2" width="25" style="15" bestFit="1" customWidth="1"/>
    <col min="3" max="8" width="7.53125" style="24" hidden="1" customWidth="1"/>
    <col min="9" max="9" width="7.53125" style="626" hidden="1" customWidth="1"/>
    <col min="10" max="10" width="7.53125" style="24" hidden="1" customWidth="1"/>
    <col min="11" max="14" width="7.53125" style="24" customWidth="1"/>
    <col min="15" max="15" width="7.265625" style="24" customWidth="1"/>
    <col min="16" max="16" width="9.53125" style="24" customWidth="1"/>
    <col min="17" max="17" width="10.265625" style="24" customWidth="1"/>
    <col min="18" max="18" width="6.53125" style="15" customWidth="1"/>
    <col min="19" max="27" width="6.73046875" style="24" customWidth="1"/>
    <col min="28" max="36" width="6.73046875" style="762" customWidth="1"/>
    <col min="37" max="40" width="6.73046875" style="751" customWidth="1"/>
    <col min="41" max="41" width="6.73046875" style="764" customWidth="1"/>
    <col min="42" max="50" width="6.73046875" style="762" customWidth="1"/>
    <col min="51" max="59" width="6.53125" style="762" customWidth="1"/>
    <col min="60" max="61" width="6.53125" style="17" customWidth="1"/>
    <col min="62" max="62" width="6.53125" style="39" customWidth="1"/>
    <col min="63" max="63" width="6.53125" style="15" customWidth="1"/>
    <col min="64" max="83" width="6.53125" style="40" customWidth="1"/>
    <col min="84" max="85" width="9.46484375" style="15" customWidth="1"/>
    <col min="86" max="86" width="9.46484375" style="15"/>
    <col min="87" max="87" width="10" style="40" bestFit="1" customWidth="1"/>
    <col min="88" max="16384" width="9.46484375" style="519"/>
  </cols>
  <sheetData>
    <row r="1" spans="1:90" x14ac:dyDescent="0.45">
      <c r="A1" s="16" t="s">
        <v>246</v>
      </c>
      <c r="D1" s="741"/>
      <c r="T1" s="750"/>
      <c r="U1" s="750"/>
      <c r="V1" s="750"/>
      <c r="W1" s="750"/>
      <c r="X1" s="750"/>
      <c r="Y1" s="750"/>
      <c r="Z1" s="750"/>
      <c r="AA1" s="750"/>
      <c r="AB1" s="751"/>
      <c r="AC1" s="751"/>
      <c r="AD1" s="751"/>
      <c r="AE1" s="751"/>
      <c r="AF1" s="751"/>
      <c r="AG1" s="751"/>
      <c r="AH1" s="751"/>
      <c r="AI1" s="751"/>
      <c r="AJ1" s="751"/>
      <c r="AO1" s="551"/>
      <c r="AP1" s="24"/>
      <c r="AQ1" s="24"/>
      <c r="AR1" s="24"/>
      <c r="AS1" s="24"/>
      <c r="AT1" s="24"/>
      <c r="AU1" s="24"/>
      <c r="AV1" s="24"/>
      <c r="AW1" s="24"/>
      <c r="AX1" s="24"/>
      <c r="AY1" s="24"/>
      <c r="AZ1" s="24"/>
      <c r="BA1" s="24"/>
      <c r="BB1" s="24"/>
      <c r="BC1" s="24"/>
      <c r="BD1" s="24"/>
      <c r="BE1" s="24"/>
      <c r="BF1" s="24"/>
      <c r="BG1" s="24"/>
      <c r="BL1" s="63"/>
      <c r="BM1" s="63"/>
      <c r="BN1" s="63"/>
      <c r="BO1" s="63"/>
      <c r="BP1" s="63"/>
      <c r="BQ1" s="63"/>
      <c r="BR1" s="63"/>
      <c r="BS1" s="63"/>
      <c r="BT1" s="63"/>
      <c r="BU1" s="63"/>
      <c r="BV1" s="63"/>
      <c r="BW1" s="63"/>
      <c r="BX1" s="63"/>
      <c r="BY1" s="63"/>
      <c r="BZ1" s="63"/>
      <c r="CA1" s="63"/>
      <c r="CB1" s="63"/>
      <c r="CC1" s="63"/>
      <c r="CD1" s="63"/>
      <c r="CE1" s="63"/>
      <c r="CF1" s="18"/>
      <c r="CG1" s="18"/>
      <c r="CI1" s="63"/>
    </row>
    <row r="2" spans="1:90" ht="36.75" customHeight="1" x14ac:dyDescent="0.45">
      <c r="A2" s="23" t="s">
        <v>35</v>
      </c>
      <c r="B2" s="12"/>
      <c r="C2" s="176">
        <v>2013</v>
      </c>
      <c r="D2" s="176">
        <v>2014</v>
      </c>
      <c r="E2" s="176">
        <v>2015</v>
      </c>
      <c r="F2" s="176">
        <v>2016</v>
      </c>
      <c r="G2" s="176">
        <v>2017</v>
      </c>
      <c r="H2" s="176">
        <v>2018</v>
      </c>
      <c r="I2" s="641">
        <v>2019</v>
      </c>
      <c r="J2" s="176">
        <v>2020</v>
      </c>
      <c r="K2" s="176">
        <v>2021</v>
      </c>
      <c r="L2" s="176">
        <v>2022</v>
      </c>
      <c r="M2" s="176">
        <v>2023</v>
      </c>
      <c r="N2" s="176" t="s">
        <v>213</v>
      </c>
      <c r="O2" s="176" t="s">
        <v>249</v>
      </c>
      <c r="P2" s="112" t="s">
        <v>227</v>
      </c>
      <c r="Q2" s="112" t="s">
        <v>250</v>
      </c>
      <c r="R2" s="162"/>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30" t="s">
        <v>247</v>
      </c>
      <c r="BI2" s="531" t="s">
        <v>248</v>
      </c>
      <c r="BJ2" s="713"/>
      <c r="BK2" s="176" t="s">
        <v>39</v>
      </c>
      <c r="BL2" s="176" t="s">
        <v>40</v>
      </c>
      <c r="BM2" s="176" t="s">
        <v>47</v>
      </c>
      <c r="BN2" s="176" t="s">
        <v>50</v>
      </c>
      <c r="BO2" s="176" t="s">
        <v>57</v>
      </c>
      <c r="BP2" s="176" t="s">
        <v>59</v>
      </c>
      <c r="BQ2" s="176" t="s">
        <v>64</v>
      </c>
      <c r="BR2" s="176" t="s">
        <v>66</v>
      </c>
      <c r="BS2" s="176" t="s">
        <v>71</v>
      </c>
      <c r="BT2" s="176" t="s">
        <v>81</v>
      </c>
      <c r="BU2" s="532" t="s">
        <v>93</v>
      </c>
      <c r="BV2" s="532" t="s">
        <v>94</v>
      </c>
      <c r="BW2" s="532" t="s">
        <v>109</v>
      </c>
      <c r="BX2" s="532" t="s">
        <v>134</v>
      </c>
      <c r="BY2" s="532" t="s">
        <v>147</v>
      </c>
      <c r="BZ2" s="532" t="s">
        <v>161</v>
      </c>
      <c r="CA2" s="532" t="s">
        <v>177</v>
      </c>
      <c r="CB2" s="532" t="s">
        <v>192</v>
      </c>
      <c r="CC2" s="532" t="s">
        <v>205</v>
      </c>
      <c r="CD2" s="532" t="s">
        <v>222</v>
      </c>
      <c r="CE2" s="532" t="s">
        <v>237</v>
      </c>
      <c r="CF2" s="533" t="s">
        <v>252</v>
      </c>
      <c r="CG2" s="533" t="s">
        <v>241</v>
      </c>
      <c r="CH2" s="175"/>
      <c r="CI2" s="176" t="s">
        <v>69</v>
      </c>
    </row>
    <row r="3" spans="1:90" x14ac:dyDescent="0.45">
      <c r="A3" s="110" t="s">
        <v>33</v>
      </c>
      <c r="B3" s="24"/>
      <c r="J3" s="742"/>
      <c r="K3" s="742"/>
      <c r="L3" s="742"/>
      <c r="M3" s="742"/>
      <c r="N3" s="742"/>
      <c r="O3" s="742"/>
      <c r="R3" s="200"/>
      <c r="T3" s="2"/>
      <c r="U3" s="2"/>
      <c r="V3" s="2"/>
      <c r="W3" s="2"/>
      <c r="X3" s="2"/>
      <c r="Y3" s="2"/>
      <c r="Z3" s="2"/>
      <c r="AA3" s="2"/>
      <c r="AB3" s="103"/>
      <c r="AC3" s="103"/>
      <c r="AD3" s="103"/>
      <c r="AE3" s="103"/>
      <c r="AF3" s="103"/>
      <c r="AG3" s="103"/>
      <c r="AH3" s="103"/>
      <c r="AI3" s="103"/>
      <c r="AJ3" s="103"/>
      <c r="AK3" s="552"/>
      <c r="AL3" s="552"/>
      <c r="AM3" s="552"/>
      <c r="AN3" s="552"/>
      <c r="AO3" s="752"/>
      <c r="AP3" s="24"/>
      <c r="AQ3" s="24"/>
      <c r="AR3" s="24"/>
      <c r="AS3" s="24"/>
      <c r="AT3" s="24"/>
      <c r="AU3" s="24"/>
      <c r="AV3" s="24"/>
      <c r="AW3" s="24"/>
      <c r="AX3" s="24"/>
      <c r="AY3" s="24"/>
      <c r="AZ3" s="24"/>
      <c r="BA3" s="24"/>
      <c r="BB3" s="24"/>
      <c r="BC3" s="24"/>
      <c r="BD3" s="24"/>
      <c r="BE3" s="24"/>
      <c r="BF3" s="24"/>
      <c r="BG3" s="24"/>
      <c r="BH3" s="535"/>
      <c r="BJ3" s="714"/>
      <c r="BK3" s="2"/>
      <c r="BL3" s="12"/>
      <c r="BM3" s="12"/>
      <c r="BN3" s="12"/>
      <c r="BO3" s="12"/>
      <c r="BP3" s="12"/>
      <c r="BQ3" s="12"/>
      <c r="BR3" s="12"/>
      <c r="BS3" s="12"/>
      <c r="BT3" s="12"/>
      <c r="BU3" s="12"/>
      <c r="BV3" s="12"/>
      <c r="BW3" s="12"/>
      <c r="BX3" s="12"/>
      <c r="BY3" s="12"/>
      <c r="BZ3" s="12"/>
      <c r="CA3" s="12"/>
      <c r="CB3" s="12"/>
      <c r="CC3" s="12"/>
      <c r="CD3" s="12"/>
      <c r="CE3" s="12"/>
      <c r="CF3" s="537"/>
      <c r="CG3" s="537"/>
      <c r="CI3" s="12"/>
    </row>
    <row r="4" spans="1:90" x14ac:dyDescent="0.45">
      <c r="A4" s="23" t="s">
        <v>24</v>
      </c>
      <c r="B4" s="9"/>
      <c r="C4" s="555">
        <f t="shared" ref="C4:I4" si="0">SUM(C5:C9)</f>
        <v>6070</v>
      </c>
      <c r="D4" s="555">
        <f t="shared" si="0"/>
        <v>4875</v>
      </c>
      <c r="E4" s="555">
        <f t="shared" si="0"/>
        <v>6160</v>
      </c>
      <c r="F4" s="555">
        <f t="shared" si="0"/>
        <v>6145</v>
      </c>
      <c r="G4" s="555">
        <f t="shared" si="0"/>
        <v>6130</v>
      </c>
      <c r="H4" s="555">
        <f t="shared" si="0"/>
        <v>6125</v>
      </c>
      <c r="I4" s="555">
        <f t="shared" si="0"/>
        <v>6073.8163733581241</v>
      </c>
      <c r="J4" s="555">
        <f>SUM(J5:J9)</f>
        <v>4987.7058382948853</v>
      </c>
      <c r="K4" s="555">
        <f t="shared" ref="K4:L4" si="1">SUM(K5:K9)</f>
        <v>6294.7143678393713</v>
      </c>
      <c r="L4" s="555">
        <f t="shared" si="1"/>
        <v>5520.3369025251068</v>
      </c>
      <c r="M4" s="555">
        <f>SUM(M5:M9)</f>
        <v>5603.5281004113431</v>
      </c>
      <c r="N4" s="555">
        <f>SUM(N5:N9)</f>
        <v>5626.2780775607653</v>
      </c>
      <c r="O4" s="555">
        <f>SUM(O5:O9)</f>
        <v>5549.8679405372395</v>
      </c>
      <c r="P4" s="492">
        <f>IF(ISERROR(N4/M4),"N/A",IF(M4&lt;0,"N/A",IF(N4&lt;0,"N/A",IF(N4/M4-1&gt;300%,"&gt;±300%",IF(N4/M4-1&lt;-300%,"&gt;±300%",N4/M4-1)))))</f>
        <v>4.0599380857484491E-3</v>
      </c>
      <c r="Q4" s="492">
        <f>IF(ISERROR(O4/N4),"N/A",IF(N4&lt;0,"N/A",IF(O4&lt;0,"N/A",IF(O4/N4-1&gt;300%,"&gt;±300%",IF(O4/N4-1&lt;-300%,"&gt;±300%",O4/N4-1)))))</f>
        <v>-1.3580938583229951E-2</v>
      </c>
      <c r="R4" s="27"/>
      <c r="S4" s="555">
        <v>1315</v>
      </c>
      <c r="T4" s="555">
        <v>1415</v>
      </c>
      <c r="U4" s="555">
        <v>1360</v>
      </c>
      <c r="V4" s="555">
        <v>1545</v>
      </c>
      <c r="W4" s="555">
        <v>1655</v>
      </c>
      <c r="X4" s="555">
        <v>1615</v>
      </c>
      <c r="Y4" s="555">
        <v>1275</v>
      </c>
      <c r="Z4" s="555">
        <v>1650</v>
      </c>
      <c r="AA4" s="555">
        <v>1620</v>
      </c>
      <c r="AB4" s="555">
        <v>1495</v>
      </c>
      <c r="AC4" s="555">
        <v>1435</v>
      </c>
      <c r="AD4" s="555">
        <v>1555</v>
      </c>
      <c r="AE4" s="555">
        <v>1565</v>
      </c>
      <c r="AF4" s="555">
        <v>1585</v>
      </c>
      <c r="AG4" s="555">
        <v>1300</v>
      </c>
      <c r="AH4" s="555">
        <v>1605</v>
      </c>
      <c r="AI4" s="555">
        <v>1665</v>
      </c>
      <c r="AJ4" s="555">
        <v>1565</v>
      </c>
      <c r="AK4" s="555">
        <f t="shared" ref="AK4" si="2">SUM(AK5:AK9)</f>
        <v>1314.4848997473339</v>
      </c>
      <c r="AL4" s="555">
        <f t="shared" ref="AL4:BG4" si="3">SUM(AL5:AL9)</f>
        <v>1659.8924334130102</v>
      </c>
      <c r="AM4" s="555">
        <f t="shared" si="3"/>
        <v>1525.2505772856737</v>
      </c>
      <c r="AN4" s="555">
        <f t="shared" si="3"/>
        <v>1574.1884629121064</v>
      </c>
      <c r="AO4" s="555">
        <f t="shared" si="3"/>
        <v>1247.834578191703</v>
      </c>
      <c r="AP4" s="555">
        <f t="shared" si="3"/>
        <v>941.90909122154369</v>
      </c>
      <c r="AQ4" s="555">
        <f t="shared" si="3"/>
        <v>1495.3959256947639</v>
      </c>
      <c r="AR4" s="555">
        <f t="shared" si="3"/>
        <v>1302.5662431868755</v>
      </c>
      <c r="AS4" s="555">
        <f t="shared" si="3"/>
        <v>1464.2380627238551</v>
      </c>
      <c r="AT4" s="555">
        <f t="shared" si="3"/>
        <v>1565.1232902457257</v>
      </c>
      <c r="AU4" s="555">
        <f t="shared" si="3"/>
        <v>1570.7384639882901</v>
      </c>
      <c r="AV4" s="555">
        <f t="shared" si="3"/>
        <v>1694.6145508815009</v>
      </c>
      <c r="AW4" s="555">
        <f t="shared" si="3"/>
        <v>1272.927177872738</v>
      </c>
      <c r="AX4" s="555">
        <f t="shared" si="3"/>
        <v>1529.3505592198294</v>
      </c>
      <c r="AY4" s="555">
        <f t="shared" si="3"/>
        <v>1389.7348408096479</v>
      </c>
      <c r="AZ4" s="555">
        <f t="shared" si="3"/>
        <v>1328.3243246228917</v>
      </c>
      <c r="BA4" s="555">
        <f t="shared" si="3"/>
        <v>1192.261548561424</v>
      </c>
      <c r="BB4" s="555">
        <f t="shared" si="3"/>
        <v>1486.3690376431291</v>
      </c>
      <c r="BC4" s="555">
        <f t="shared" si="3"/>
        <v>1393.1077138725254</v>
      </c>
      <c r="BD4" s="555">
        <f t="shared" si="3"/>
        <v>1531.789800334265</v>
      </c>
      <c r="BE4" s="555">
        <f t="shared" si="3"/>
        <v>1224.7858831107626</v>
      </c>
      <c r="BF4" s="555">
        <f t="shared" si="3"/>
        <v>1541.1993172619909</v>
      </c>
      <c r="BG4" s="555">
        <f t="shared" si="3"/>
        <v>1478.7717408394496</v>
      </c>
      <c r="BH4" s="492">
        <f>IF(ISERROR(BG4/BC4),"N/A",IF(BC4&lt;0,"N/A",IF(BG4&lt;0,"N/A",IF(BG4/BC4-1&gt;300%,"&gt;±300%",IF(BG4/BC4-1&lt;-300%,"&gt;±300%",BG4/BC4-1)))))</f>
        <v>6.1491316223350356E-2</v>
      </c>
      <c r="BI4" s="492">
        <f>IF(ISERROR(BG4/BF4),"N/A",IF(BF4&lt;0,"N/A",IF(BG4&lt;0,"N/A",IF(BG4/BF4-1&gt;300%,"&gt;±300%",IF(BG4/BF4-1&lt;-300%,"&gt;±300%",BG4/BF4-1)))))</f>
        <v>-4.0505842251115642E-2</v>
      </c>
      <c r="BJ4" s="4"/>
      <c r="BK4" s="9">
        <f>SUM(BK5:BK9)</f>
        <v>2145</v>
      </c>
      <c r="BL4" s="9">
        <f t="shared" ref="BL4" si="4">SUM(BL5:BL9)</f>
        <v>2730</v>
      </c>
      <c r="BM4" s="9">
        <f t="shared" ref="BM4:BM10" si="5">SUM(U4:V4)</f>
        <v>2905</v>
      </c>
      <c r="BN4" s="9">
        <f t="shared" ref="BN4:BN10" si="6">SUM(W4:X4)</f>
        <v>3270</v>
      </c>
      <c r="BO4" s="9">
        <f t="shared" ref="BO4:BO10" si="7">SUM(Y4:Z4)</f>
        <v>2925</v>
      </c>
      <c r="BP4" s="9">
        <f t="shared" ref="BP4:BP10" si="8">SUM(AA4:AB4)</f>
        <v>3115</v>
      </c>
      <c r="BQ4" s="9">
        <f t="shared" ref="BQ4:BQ10" si="9">SUM(AC4:AD4)</f>
        <v>2990</v>
      </c>
      <c r="BR4" s="9">
        <f t="shared" ref="BR4:BR11" si="10">SUM(AE4:AF4)</f>
        <v>3150</v>
      </c>
      <c r="BS4" s="9">
        <f t="shared" ref="BS4:BS11" si="11">SUM(AG4:AH4)</f>
        <v>2905</v>
      </c>
      <c r="BT4" s="9">
        <f t="shared" ref="BT4:BT11" si="12">SUM(AI4:AJ4)</f>
        <v>3230</v>
      </c>
      <c r="BU4" s="9">
        <f t="shared" ref="BU4:BU11" si="13">SUM(AK4:AL4)</f>
        <v>2974.3773331603443</v>
      </c>
      <c r="BV4" s="9">
        <f t="shared" ref="BV4:BV11" si="14">SUM(AM4:AN4)</f>
        <v>3099.4390401977798</v>
      </c>
      <c r="BW4" s="9">
        <f t="shared" ref="BW4:BW11" si="15">SUM(AO4:AP4)</f>
        <v>2189.7436694132466</v>
      </c>
      <c r="BX4" s="9">
        <f t="shared" ref="BX4:BX11" si="16">SUM(AQ4:AR4)</f>
        <v>2797.9621688816396</v>
      </c>
      <c r="BY4" s="9">
        <f t="shared" ref="BY4:BY11" si="17">SUM(AS4:AT4)</f>
        <v>3029.3613529695808</v>
      </c>
      <c r="BZ4" s="9">
        <f t="shared" ref="BZ4:BZ11" si="18">SUM(AU4:AV4)</f>
        <v>3265.353014869791</v>
      </c>
      <c r="CA4" s="9">
        <f t="shared" ref="CA4:CA11" si="19">SUM(AW4:AX4)</f>
        <v>2802.2777370925673</v>
      </c>
      <c r="CB4" s="9">
        <f>SUM(AY4:AZ4)</f>
        <v>2718.0591654325399</v>
      </c>
      <c r="CC4" s="9">
        <f>SUM(BA4:BB4)</f>
        <v>2678.6305862045529</v>
      </c>
      <c r="CD4" s="9">
        <f>BC4+BD4</f>
        <v>2924.8975142067902</v>
      </c>
      <c r="CE4" s="9">
        <f>BE4+BF4</f>
        <v>2765.9852003727538</v>
      </c>
      <c r="CF4" s="492">
        <f>IF(ISERROR(CE4/CC4),"N/A",IF(CC4&lt;0,"N/A",IF(CE4&lt;0,"N/A",IF(CE4/CC4-1&gt;300%,"&gt;±300%",IF(CE4/CC4-1&lt;-300%,"&gt;±300%",CE4/CC4-1)))))</f>
        <v>3.2611669043911329E-2</v>
      </c>
      <c r="CG4" s="492">
        <f>IF(ISERROR(CE4/CD4),"N/A",IF(CD4&lt;0,"N/A",IF(CE4&lt;0,"N/A",IF(CE4/CD4-1&gt;300%,"&gt;±300%",IF(CE4/CD4-1&lt;-300%,"&gt;±300%",CE4/CD4-1)))))</f>
        <v>-5.433089982201722E-2</v>
      </c>
      <c r="CH4" s="19"/>
      <c r="CI4" s="9">
        <f>SUM(BD4:BG4)</f>
        <v>5776.5467415464682</v>
      </c>
      <c r="CK4" s="696"/>
      <c r="CL4" s="696"/>
    </row>
    <row r="5" spans="1:90" x14ac:dyDescent="0.45">
      <c r="A5" s="10"/>
      <c r="B5" s="10" t="s">
        <v>0</v>
      </c>
      <c r="C5" s="7">
        <v>4355</v>
      </c>
      <c r="D5" s="7">
        <v>3135</v>
      </c>
      <c r="E5" s="7">
        <v>4480</v>
      </c>
      <c r="F5" s="7">
        <v>4365</v>
      </c>
      <c r="G5" s="7">
        <v>4385</v>
      </c>
      <c r="H5" s="7">
        <v>4470</v>
      </c>
      <c r="I5" s="7">
        <v>4374.4100105325597</v>
      </c>
      <c r="J5" s="7">
        <v>3298.2770757025819</v>
      </c>
      <c r="K5" s="7">
        <v>4678.3932504548748</v>
      </c>
      <c r="L5" s="7">
        <v>3914.9854051406105</v>
      </c>
      <c r="M5" s="7">
        <v>3956.5282730268473</v>
      </c>
      <c r="N5" s="7">
        <v>4000.4585087441942</v>
      </c>
      <c r="O5" s="7">
        <v>3928.997949522085</v>
      </c>
      <c r="P5" s="26">
        <f t="shared" ref="P5:Q11" si="20">IF(ISERROR(N5/M5),"N/A",IF(M5&lt;0,"N/A",IF(N5&lt;0,"N/A",IF(N5/M5-1&gt;300%,"&gt;±300%",IF(N5/M5-1&lt;-300%,"&gt;±300%",N5/M5-1)))))</f>
        <v>1.1103228053957359E-2</v>
      </c>
      <c r="Q5" s="26">
        <f t="shared" si="20"/>
        <v>-1.7863092209533193E-2</v>
      </c>
      <c r="R5" s="27"/>
      <c r="S5" s="7">
        <v>870</v>
      </c>
      <c r="T5" s="7">
        <v>980</v>
      </c>
      <c r="U5" s="7">
        <v>940</v>
      </c>
      <c r="V5" s="7">
        <v>1130</v>
      </c>
      <c r="W5" s="7">
        <v>1215</v>
      </c>
      <c r="X5" s="7">
        <v>1195</v>
      </c>
      <c r="Y5" s="7">
        <v>815</v>
      </c>
      <c r="Z5" s="7">
        <v>1200</v>
      </c>
      <c r="AA5" s="7">
        <v>1180</v>
      </c>
      <c r="AB5" s="7">
        <v>1070</v>
      </c>
      <c r="AC5" s="7">
        <v>1030</v>
      </c>
      <c r="AD5" s="7">
        <v>1095</v>
      </c>
      <c r="AE5" s="7">
        <v>1140</v>
      </c>
      <c r="AF5" s="7">
        <v>1115</v>
      </c>
      <c r="AG5" s="7">
        <v>915</v>
      </c>
      <c r="AH5" s="7">
        <v>1160</v>
      </c>
      <c r="AI5" s="7">
        <v>1230</v>
      </c>
      <c r="AJ5" s="7">
        <v>1170</v>
      </c>
      <c r="AK5" s="7">
        <v>868.46887169811328</v>
      </c>
      <c r="AL5" s="7">
        <v>1213.0049208192097</v>
      </c>
      <c r="AM5" s="7">
        <v>1112.7015339045818</v>
      </c>
      <c r="AN5" s="7">
        <v>1180.2346841106546</v>
      </c>
      <c r="AO5" s="7">
        <v>842.85642848844918</v>
      </c>
      <c r="AP5" s="7">
        <v>520.92151089882509</v>
      </c>
      <c r="AQ5" s="7">
        <v>1061.6484540822894</v>
      </c>
      <c r="AR5" s="7">
        <v>872.85068223301835</v>
      </c>
      <c r="AS5" s="7">
        <v>1027.875068067895</v>
      </c>
      <c r="AT5" s="7">
        <v>1175.3725526637556</v>
      </c>
      <c r="AU5" s="7">
        <v>1201.0356337235364</v>
      </c>
      <c r="AV5" s="7">
        <v>1274.109995999688</v>
      </c>
      <c r="AW5" s="7">
        <v>877.80103780377749</v>
      </c>
      <c r="AX5" s="7">
        <v>1128.8244370508598</v>
      </c>
      <c r="AY5" s="7">
        <v>977.54396789938153</v>
      </c>
      <c r="AZ5" s="7">
        <v>930.81596238659176</v>
      </c>
      <c r="BA5" s="7">
        <v>778.15436432887145</v>
      </c>
      <c r="BB5" s="7">
        <v>1050.9963896377517</v>
      </c>
      <c r="BC5" s="7">
        <v>984.284557493237</v>
      </c>
      <c r="BD5" s="7">
        <v>1143.092961566987</v>
      </c>
      <c r="BE5" s="7">
        <v>795.49636404020839</v>
      </c>
      <c r="BF5" s="7">
        <v>1127.8392119185378</v>
      </c>
      <c r="BG5" s="7">
        <v>1072.6628261150565</v>
      </c>
      <c r="BH5" s="492">
        <f t="shared" ref="BH5:BH11" si="21">IF(ISERROR(BG5/BC5),"N/A",IF(BC5&lt;0,"N/A",IF(BG5&lt;0,"N/A",IF(BG5/BC5-1&gt;300%,"&gt;±300%",IF(BG5/BC5-1&lt;-300%,"&gt;±300%",BG5/BC5-1)))))</f>
        <v>8.9789347957363264E-2</v>
      </c>
      <c r="BI5" s="492">
        <f t="shared" ref="BI5:BI11" si="22">IF(ISERROR(BG5/BF5),"N/A",IF(BF5&lt;0,"N/A",IF(BG5&lt;0,"N/A",IF(BG5/BF5-1&gt;300%,"&gt;±300%",IF(BG5/BF5-1&lt;-300%,"&gt;±300%",BG5/BF5-1)))))</f>
        <v>-4.8922209141516015E-2</v>
      </c>
      <c r="BJ5" s="4"/>
      <c r="BK5" s="13">
        <f t="shared" ref="BK5:BK10" si="23">D5-BL5</f>
        <v>1285</v>
      </c>
      <c r="BL5" s="13">
        <f>SUM(S5:T5)</f>
        <v>1850</v>
      </c>
      <c r="BM5" s="13">
        <f t="shared" si="5"/>
        <v>2070</v>
      </c>
      <c r="BN5" s="13">
        <f t="shared" si="6"/>
        <v>2410</v>
      </c>
      <c r="BO5" s="13">
        <f t="shared" si="7"/>
        <v>2015</v>
      </c>
      <c r="BP5" s="13">
        <f t="shared" si="8"/>
        <v>2250</v>
      </c>
      <c r="BQ5" s="13">
        <f t="shared" si="9"/>
        <v>2125</v>
      </c>
      <c r="BR5" s="13">
        <f t="shared" si="10"/>
        <v>2255</v>
      </c>
      <c r="BS5" s="13">
        <f t="shared" si="11"/>
        <v>2075</v>
      </c>
      <c r="BT5" s="13">
        <f t="shared" si="12"/>
        <v>2400</v>
      </c>
      <c r="BU5" s="13">
        <f t="shared" si="13"/>
        <v>2081.4737925173231</v>
      </c>
      <c r="BV5" s="13">
        <f t="shared" si="14"/>
        <v>2292.9362180152366</v>
      </c>
      <c r="BW5" s="13">
        <f t="shared" si="15"/>
        <v>1363.7779393872743</v>
      </c>
      <c r="BX5" s="13">
        <f t="shared" si="16"/>
        <v>1934.4991363153076</v>
      </c>
      <c r="BY5" s="13">
        <f t="shared" si="17"/>
        <v>2203.2476207316504</v>
      </c>
      <c r="BZ5" s="13">
        <f t="shared" si="18"/>
        <v>2475.1456297232244</v>
      </c>
      <c r="CA5" s="13">
        <f t="shared" si="19"/>
        <v>2006.6254748546373</v>
      </c>
      <c r="CB5" s="13">
        <f>SUM(AY5:AZ5)</f>
        <v>1908.3599302859734</v>
      </c>
      <c r="CC5" s="13">
        <f t="shared" ref="CC5:CC11" si="24">SUM(BA5:BB5)</f>
        <v>1829.1507539666231</v>
      </c>
      <c r="CD5" s="13">
        <f t="shared" ref="CD5:CD11" si="25">BC5+BD5</f>
        <v>2127.3775190602241</v>
      </c>
      <c r="CE5" s="13">
        <f t="shared" ref="CE5:CE11" si="26">BE5+BF5</f>
        <v>1923.3355759587462</v>
      </c>
      <c r="CF5" s="492">
        <f t="shared" ref="CF5:CF44" si="27">IF(ISERROR(CE5/CC5),"N/A",IF(CC5&lt;0,"N/A",IF(CE5&lt;0,"N/A",IF(CE5/CC5-1&gt;300%,"&gt;±300%",IF(CE5/CC5-1&lt;-300%,"&gt;±300%",CE5/CC5-1)))))</f>
        <v>5.1491011218117277E-2</v>
      </c>
      <c r="CG5" s="492">
        <f t="shared" ref="CG5:CG44" si="28">IF(ISERROR(CE5/CD5),"N/A",IF(CD5&lt;0,"N/A",IF(CE5&lt;0,"N/A",IF(CE5/CD5-1&gt;300%,"&gt;±300%",IF(CE5/CD5-1&lt;-300%,"&gt;±300%",CE5/CD5-1)))))</f>
        <v>-9.5912427988622428E-2</v>
      </c>
      <c r="CH5" s="19"/>
      <c r="CI5" s="13">
        <f t="shared" ref="CI5:CI44" si="29">SUM(BD5:BG5)</f>
        <v>4139.0913636407895</v>
      </c>
      <c r="CK5" s="696"/>
      <c r="CL5" s="696"/>
    </row>
    <row r="6" spans="1:90" x14ac:dyDescent="0.45">
      <c r="A6" s="10"/>
      <c r="B6" s="10" t="s">
        <v>8</v>
      </c>
      <c r="C6" s="7">
        <v>405</v>
      </c>
      <c r="D6" s="7">
        <v>405</v>
      </c>
      <c r="E6" s="7">
        <v>405</v>
      </c>
      <c r="F6" s="7">
        <v>490</v>
      </c>
      <c r="G6" s="7">
        <v>480</v>
      </c>
      <c r="H6" s="7">
        <v>465</v>
      </c>
      <c r="I6" s="7">
        <v>457.82139999999998</v>
      </c>
      <c r="J6" s="7">
        <v>447.62088000000006</v>
      </c>
      <c r="K6" s="7">
        <v>485.15182000000004</v>
      </c>
      <c r="L6" s="7">
        <v>480.00369999999998</v>
      </c>
      <c r="M6" s="7">
        <v>507.43560000000002</v>
      </c>
      <c r="N6" s="7">
        <v>504.46848151821496</v>
      </c>
      <c r="O6" s="7">
        <v>521.74331607298745</v>
      </c>
      <c r="P6" s="26">
        <f t="shared" si="20"/>
        <v>-5.8472808801453002E-3</v>
      </c>
      <c r="Q6" s="26">
        <f t="shared" si="20"/>
        <v>3.4243635009234552E-2</v>
      </c>
      <c r="R6" s="27"/>
      <c r="S6" s="7">
        <v>95</v>
      </c>
      <c r="T6" s="7">
        <v>95</v>
      </c>
      <c r="U6" s="7">
        <v>95</v>
      </c>
      <c r="V6" s="7">
        <v>80</v>
      </c>
      <c r="W6" s="7">
        <v>115</v>
      </c>
      <c r="X6" s="7">
        <v>110</v>
      </c>
      <c r="Y6" s="7">
        <v>130</v>
      </c>
      <c r="Z6" s="7">
        <v>120</v>
      </c>
      <c r="AA6" s="7">
        <v>120</v>
      </c>
      <c r="AB6" s="7">
        <v>120</v>
      </c>
      <c r="AC6" s="7">
        <v>115</v>
      </c>
      <c r="AD6" s="7">
        <v>125</v>
      </c>
      <c r="AE6" s="7">
        <v>100</v>
      </c>
      <c r="AF6" s="7">
        <v>140</v>
      </c>
      <c r="AG6" s="7">
        <v>115</v>
      </c>
      <c r="AH6" s="7">
        <v>115</v>
      </c>
      <c r="AI6" s="7">
        <v>120</v>
      </c>
      <c r="AJ6" s="7">
        <v>120</v>
      </c>
      <c r="AK6" s="7">
        <v>111.4571283018868</v>
      </c>
      <c r="AL6" s="7">
        <v>118.81441169811319</v>
      </c>
      <c r="AM6" s="7">
        <v>119.06663113006395</v>
      </c>
      <c r="AN6" s="7">
        <v>108.48322886993604</v>
      </c>
      <c r="AO6" s="7">
        <v>107.64875596927972</v>
      </c>
      <c r="AP6" s="7">
        <v>109.94480403072028</v>
      </c>
      <c r="AQ6" s="7">
        <v>115.38638519356425</v>
      </c>
      <c r="AR6" s="7">
        <v>114.64093480643575</v>
      </c>
      <c r="AS6" s="7">
        <v>117.84114183023325</v>
      </c>
      <c r="AT6" s="7">
        <v>124.97457816976673</v>
      </c>
      <c r="AU6" s="7">
        <v>115.61896522517587</v>
      </c>
      <c r="AV6" s="7">
        <v>126.71713477482413</v>
      </c>
      <c r="AW6" s="7">
        <v>116.96099674261313</v>
      </c>
      <c r="AX6" s="7">
        <v>123.95054325738687</v>
      </c>
      <c r="AY6" s="7">
        <v>115.7780320907805</v>
      </c>
      <c r="AZ6" s="7">
        <v>123.31412790921948</v>
      </c>
      <c r="BA6" s="7">
        <v>115.65744968302469</v>
      </c>
      <c r="BB6" s="7">
        <v>126.29855031697532</v>
      </c>
      <c r="BC6" s="7">
        <v>132.38726884092728</v>
      </c>
      <c r="BD6" s="7">
        <v>133.09233115907273</v>
      </c>
      <c r="BE6" s="7">
        <v>132.27489146165993</v>
      </c>
      <c r="BF6" s="7">
        <v>125.55636147199314</v>
      </c>
      <c r="BG6" s="7">
        <v>126.33107031175061</v>
      </c>
      <c r="BH6" s="492">
        <f t="shared" si="21"/>
        <v>-4.5746079530151973E-2</v>
      </c>
      <c r="BI6" s="492">
        <f t="shared" si="22"/>
        <v>6.1702077909471242E-3</v>
      </c>
      <c r="BJ6" s="4"/>
      <c r="BK6" s="13">
        <f t="shared" si="23"/>
        <v>215</v>
      </c>
      <c r="BL6" s="13">
        <f t="shared" ref="BL6:BL10" si="30">SUM(S6:T6)</f>
        <v>190</v>
      </c>
      <c r="BM6" s="13">
        <f t="shared" si="5"/>
        <v>175</v>
      </c>
      <c r="BN6" s="13">
        <f t="shared" si="6"/>
        <v>225</v>
      </c>
      <c r="BO6" s="13">
        <f t="shared" si="7"/>
        <v>250</v>
      </c>
      <c r="BP6" s="13">
        <f t="shared" si="8"/>
        <v>240</v>
      </c>
      <c r="BQ6" s="13">
        <f t="shared" si="9"/>
        <v>240</v>
      </c>
      <c r="BR6" s="13">
        <f t="shared" si="10"/>
        <v>240</v>
      </c>
      <c r="BS6" s="13">
        <f t="shared" si="11"/>
        <v>230</v>
      </c>
      <c r="BT6" s="13">
        <f t="shared" si="12"/>
        <v>240</v>
      </c>
      <c r="BU6" s="13">
        <f t="shared" si="13"/>
        <v>230.27153999999999</v>
      </c>
      <c r="BV6" s="13">
        <f t="shared" si="14"/>
        <v>227.54986</v>
      </c>
      <c r="BW6" s="13">
        <f t="shared" si="15"/>
        <v>217.59356</v>
      </c>
      <c r="BX6" s="13">
        <f t="shared" si="16"/>
        <v>230.02732</v>
      </c>
      <c r="BY6" s="13">
        <f t="shared" si="17"/>
        <v>242.81572</v>
      </c>
      <c r="BZ6" s="13">
        <f t="shared" si="18"/>
        <v>242.33609999999999</v>
      </c>
      <c r="CA6" s="13">
        <f t="shared" si="19"/>
        <v>240.91154</v>
      </c>
      <c r="CB6" s="13">
        <f t="shared" ref="CB6:CB11" si="31">SUM(AY6:AZ6)</f>
        <v>239.09215999999998</v>
      </c>
      <c r="CC6" s="13">
        <f>SUM(BA6:BB6)</f>
        <v>241.95600000000002</v>
      </c>
      <c r="CD6" s="13">
        <f t="shared" si="25"/>
        <v>265.4796</v>
      </c>
      <c r="CE6" s="13">
        <f t="shared" si="26"/>
        <v>257.8312529336531</v>
      </c>
      <c r="CF6" s="492">
        <f t="shared" si="27"/>
        <v>6.5612148215597355E-2</v>
      </c>
      <c r="CG6" s="492">
        <f t="shared" si="28"/>
        <v>-2.8809547198153429E-2</v>
      </c>
      <c r="CH6" s="19"/>
      <c r="CI6" s="13">
        <f t="shared" si="29"/>
        <v>517.25465440447647</v>
      </c>
      <c r="CK6" s="696"/>
      <c r="CL6" s="696"/>
    </row>
    <row r="7" spans="1:90" x14ac:dyDescent="0.45">
      <c r="A7" s="10"/>
      <c r="B7" s="10" t="s">
        <v>15</v>
      </c>
      <c r="C7" s="7">
        <v>355</v>
      </c>
      <c r="D7" s="7">
        <v>395</v>
      </c>
      <c r="E7" s="7">
        <v>365</v>
      </c>
      <c r="F7" s="7">
        <v>390</v>
      </c>
      <c r="G7" s="7">
        <v>360</v>
      </c>
      <c r="H7" s="7">
        <v>345</v>
      </c>
      <c r="I7" s="7">
        <v>356.3391414125814</v>
      </c>
      <c r="J7" s="7">
        <v>337.22154999999998</v>
      </c>
      <c r="K7" s="7">
        <v>273.24279999999999</v>
      </c>
      <c r="L7" s="7">
        <v>262.63049999999998</v>
      </c>
      <c r="M7" s="7">
        <v>275.31747999999999</v>
      </c>
      <c r="N7" s="7">
        <v>252.35527267581259</v>
      </c>
      <c r="O7" s="7">
        <v>232.4233390967072</v>
      </c>
      <c r="P7" s="26">
        <f t="shared" si="20"/>
        <v>-8.3402649639926274E-2</v>
      </c>
      <c r="Q7" s="26">
        <f t="shared" si="20"/>
        <v>-7.8983622445293222E-2</v>
      </c>
      <c r="R7" s="27"/>
      <c r="S7" s="7">
        <v>105</v>
      </c>
      <c r="T7" s="7">
        <v>115</v>
      </c>
      <c r="U7" s="7">
        <v>100</v>
      </c>
      <c r="V7" s="7">
        <v>100</v>
      </c>
      <c r="W7" s="7">
        <v>90</v>
      </c>
      <c r="X7" s="7">
        <v>100</v>
      </c>
      <c r="Y7" s="7">
        <v>100</v>
      </c>
      <c r="Z7" s="7">
        <v>105</v>
      </c>
      <c r="AA7" s="7">
        <v>100</v>
      </c>
      <c r="AB7" s="7">
        <v>85</v>
      </c>
      <c r="AC7" s="7">
        <v>95</v>
      </c>
      <c r="AD7" s="7">
        <v>85</v>
      </c>
      <c r="AE7" s="7">
        <v>95</v>
      </c>
      <c r="AF7" s="7">
        <v>95</v>
      </c>
      <c r="AG7" s="7">
        <v>90</v>
      </c>
      <c r="AH7" s="7">
        <v>85</v>
      </c>
      <c r="AI7" s="7">
        <v>90</v>
      </c>
      <c r="AJ7" s="7">
        <v>90</v>
      </c>
      <c r="AK7" s="7">
        <v>85.149501412581387</v>
      </c>
      <c r="AL7" s="7">
        <v>98.594069999999988</v>
      </c>
      <c r="AM7" s="7">
        <v>78.519019999999998</v>
      </c>
      <c r="AN7" s="7">
        <v>94.076549999999997</v>
      </c>
      <c r="AO7" s="7">
        <v>97.866374477791112</v>
      </c>
      <c r="AP7" s="7">
        <v>86.809065522208883</v>
      </c>
      <c r="AQ7" s="7">
        <v>70.809776601101504</v>
      </c>
      <c r="AR7" s="7">
        <v>81.736333398898495</v>
      </c>
      <c r="AS7" s="7">
        <v>83.366053265613232</v>
      </c>
      <c r="AT7" s="7">
        <v>75.306236734386758</v>
      </c>
      <c r="AU7" s="7">
        <v>50.599529350649348</v>
      </c>
      <c r="AV7" s="7">
        <v>63.970980649350651</v>
      </c>
      <c r="AW7" s="7">
        <v>66.248493766233764</v>
      </c>
      <c r="AX7" s="7">
        <v>64.497406233766242</v>
      </c>
      <c r="AY7" s="7">
        <v>66.579855130557519</v>
      </c>
      <c r="AZ7" s="7">
        <v>65.304744869442487</v>
      </c>
      <c r="BA7" s="7">
        <v>70.734834989414253</v>
      </c>
      <c r="BB7" s="7">
        <v>72.676575010585751</v>
      </c>
      <c r="BC7" s="7">
        <v>60.369301849432794</v>
      </c>
      <c r="BD7" s="7">
        <v>71.536768150567198</v>
      </c>
      <c r="BE7" s="7">
        <v>70.814278048780494</v>
      </c>
      <c r="BF7" s="7">
        <v>59.491521951219511</v>
      </c>
      <c r="BG7" s="7">
        <v>60.46161099644128</v>
      </c>
      <c r="BH7" s="492">
        <f t="shared" si="21"/>
        <v>1.5290742841240768E-3</v>
      </c>
      <c r="BI7" s="492">
        <f t="shared" si="22"/>
        <v>1.6306341028175408E-2</v>
      </c>
      <c r="BJ7" s="4"/>
      <c r="BK7" s="13">
        <f t="shared" si="23"/>
        <v>175</v>
      </c>
      <c r="BL7" s="13">
        <f t="shared" si="30"/>
        <v>220</v>
      </c>
      <c r="BM7" s="13">
        <f t="shared" si="5"/>
        <v>200</v>
      </c>
      <c r="BN7" s="13">
        <f t="shared" si="6"/>
        <v>190</v>
      </c>
      <c r="BO7" s="13">
        <f t="shared" si="7"/>
        <v>205</v>
      </c>
      <c r="BP7" s="13">
        <f t="shared" si="8"/>
        <v>185</v>
      </c>
      <c r="BQ7" s="13">
        <f t="shared" si="9"/>
        <v>180</v>
      </c>
      <c r="BR7" s="13">
        <f t="shared" si="10"/>
        <v>190</v>
      </c>
      <c r="BS7" s="13">
        <f t="shared" si="11"/>
        <v>175</v>
      </c>
      <c r="BT7" s="13">
        <f t="shared" si="12"/>
        <v>180</v>
      </c>
      <c r="BU7" s="13">
        <f t="shared" si="13"/>
        <v>183.74357141258139</v>
      </c>
      <c r="BV7" s="13">
        <f t="shared" si="14"/>
        <v>172.59557000000001</v>
      </c>
      <c r="BW7" s="13">
        <f t="shared" si="15"/>
        <v>184.67543999999998</v>
      </c>
      <c r="BX7" s="13">
        <f t="shared" si="16"/>
        <v>152.54611</v>
      </c>
      <c r="BY7" s="13">
        <f t="shared" si="17"/>
        <v>158.67228999999998</v>
      </c>
      <c r="BZ7" s="13">
        <f t="shared" si="18"/>
        <v>114.57051</v>
      </c>
      <c r="CA7" s="13">
        <f t="shared" si="19"/>
        <v>130.74590000000001</v>
      </c>
      <c r="CB7" s="13">
        <f t="shared" si="31"/>
        <v>131.88460000000001</v>
      </c>
      <c r="CC7" s="13">
        <f t="shared" si="24"/>
        <v>143.41140999999999</v>
      </c>
      <c r="CD7" s="13">
        <f t="shared" si="25"/>
        <v>131.90607</v>
      </c>
      <c r="CE7" s="13">
        <f t="shared" si="26"/>
        <v>130.3058</v>
      </c>
      <c r="CF7" s="492">
        <f t="shared" si="27"/>
        <v>-9.1384709208283899E-2</v>
      </c>
      <c r="CG7" s="492">
        <f t="shared" si="28"/>
        <v>-1.2131890518760735E-2</v>
      </c>
      <c r="CH7" s="19"/>
      <c r="CI7" s="13">
        <f t="shared" si="29"/>
        <v>262.30417914700848</v>
      </c>
      <c r="CK7" s="696"/>
      <c r="CL7" s="696"/>
    </row>
    <row r="8" spans="1:90" x14ac:dyDescent="0.45">
      <c r="A8" s="10"/>
      <c r="B8" s="10" t="s">
        <v>1</v>
      </c>
      <c r="C8" s="7">
        <v>740</v>
      </c>
      <c r="D8" s="7">
        <v>740</v>
      </c>
      <c r="E8" s="7">
        <v>710</v>
      </c>
      <c r="F8" s="7">
        <v>715</v>
      </c>
      <c r="G8" s="7">
        <v>720</v>
      </c>
      <c r="H8" s="7">
        <v>665</v>
      </c>
      <c r="I8" s="7">
        <v>716.37891437287317</v>
      </c>
      <c r="J8" s="7">
        <v>704.21686006867185</v>
      </c>
      <c r="K8" s="7">
        <v>652.1233991440422</v>
      </c>
      <c r="L8" s="7">
        <v>663.1233991440422</v>
      </c>
      <c r="M8" s="7">
        <v>674.1233991440422</v>
      </c>
      <c r="N8" s="7">
        <v>678.05451638208979</v>
      </c>
      <c r="O8" s="7">
        <v>675.92477791782676</v>
      </c>
      <c r="P8" s="26">
        <f t="shared" si="20"/>
        <v>5.8314505074872347E-3</v>
      </c>
      <c r="Q8" s="26">
        <f t="shared" si="20"/>
        <v>-3.1409546176710545E-3</v>
      </c>
      <c r="R8" s="27"/>
      <c r="S8" s="7">
        <v>200</v>
      </c>
      <c r="T8" s="7">
        <v>175</v>
      </c>
      <c r="U8" s="7">
        <v>180</v>
      </c>
      <c r="V8" s="7">
        <v>190</v>
      </c>
      <c r="W8" s="7">
        <v>190</v>
      </c>
      <c r="X8" s="7">
        <v>160</v>
      </c>
      <c r="Y8" s="7">
        <v>190</v>
      </c>
      <c r="Z8" s="7">
        <v>180</v>
      </c>
      <c r="AA8" s="7">
        <v>175</v>
      </c>
      <c r="AB8" s="7">
        <v>170</v>
      </c>
      <c r="AC8" s="7">
        <v>140</v>
      </c>
      <c r="AD8" s="7">
        <v>205</v>
      </c>
      <c r="AE8" s="7">
        <v>185</v>
      </c>
      <c r="AF8" s="7">
        <v>190</v>
      </c>
      <c r="AG8" s="7">
        <v>140</v>
      </c>
      <c r="AH8" s="7">
        <v>200</v>
      </c>
      <c r="AI8" s="7">
        <v>180</v>
      </c>
      <c r="AJ8" s="7">
        <v>145</v>
      </c>
      <c r="AK8" s="7">
        <v>204</v>
      </c>
      <c r="AL8" s="7">
        <v>188.79226177563464</v>
      </c>
      <c r="AM8" s="7">
        <v>174.19652661717544</v>
      </c>
      <c r="AN8" s="7">
        <v>149.39012598006315</v>
      </c>
      <c r="AO8" s="7">
        <v>150</v>
      </c>
      <c r="AP8" s="7">
        <v>175.49612974710641</v>
      </c>
      <c r="AQ8" s="7">
        <v>196.28350601702576</v>
      </c>
      <c r="AR8" s="7">
        <v>182.43722430453971</v>
      </c>
      <c r="AS8" s="7">
        <v>184</v>
      </c>
      <c r="AT8" s="7">
        <v>136.98602311770279</v>
      </c>
      <c r="AU8" s="7">
        <v>152.75318612881492</v>
      </c>
      <c r="AV8" s="7">
        <v>178.38418989752452</v>
      </c>
      <c r="AW8" s="7">
        <v>163</v>
      </c>
      <c r="AX8" s="7">
        <v>160.98602311770279</v>
      </c>
      <c r="AY8" s="7">
        <v>178.75318612881492</v>
      </c>
      <c r="AZ8" s="7">
        <v>160.38418989752452</v>
      </c>
      <c r="BA8" s="7">
        <v>180</v>
      </c>
      <c r="BB8" s="7">
        <v>189.98602311770279</v>
      </c>
      <c r="BC8" s="7">
        <v>167.75318612881492</v>
      </c>
      <c r="BD8" s="7">
        <v>136.38418989752452</v>
      </c>
      <c r="BE8" s="7">
        <v>178</v>
      </c>
      <c r="BF8" s="7">
        <v>180.65907236012703</v>
      </c>
      <c r="BG8" s="7">
        <v>171.77233385608764</v>
      </c>
      <c r="BH8" s="492">
        <f t="shared" si="21"/>
        <v>2.3958696821331893E-2</v>
      </c>
      <c r="BI8" s="492">
        <f t="shared" si="22"/>
        <v>-4.9190657230457235E-2</v>
      </c>
      <c r="BJ8" s="4"/>
      <c r="BK8" s="13">
        <f t="shared" si="23"/>
        <v>365</v>
      </c>
      <c r="BL8" s="13">
        <f t="shared" si="30"/>
        <v>375</v>
      </c>
      <c r="BM8" s="13">
        <f t="shared" si="5"/>
        <v>370</v>
      </c>
      <c r="BN8" s="13">
        <f t="shared" si="6"/>
        <v>350</v>
      </c>
      <c r="BO8" s="13">
        <f t="shared" si="7"/>
        <v>370</v>
      </c>
      <c r="BP8" s="13">
        <f t="shared" si="8"/>
        <v>345</v>
      </c>
      <c r="BQ8" s="13">
        <f t="shared" si="9"/>
        <v>345</v>
      </c>
      <c r="BR8" s="13">
        <f t="shared" si="10"/>
        <v>375</v>
      </c>
      <c r="BS8" s="13">
        <f t="shared" si="11"/>
        <v>340</v>
      </c>
      <c r="BT8" s="13">
        <f t="shared" si="12"/>
        <v>325</v>
      </c>
      <c r="BU8" s="13">
        <f t="shared" si="13"/>
        <v>392.79226177563464</v>
      </c>
      <c r="BV8" s="13">
        <f t="shared" si="14"/>
        <v>323.58665259723858</v>
      </c>
      <c r="BW8" s="13">
        <f t="shared" si="15"/>
        <v>325.49612974710641</v>
      </c>
      <c r="BX8" s="13">
        <f t="shared" si="16"/>
        <v>378.7207303215655</v>
      </c>
      <c r="BY8" s="13">
        <f t="shared" si="17"/>
        <v>320.98602311770276</v>
      </c>
      <c r="BZ8" s="13">
        <f t="shared" si="18"/>
        <v>331.13737602633944</v>
      </c>
      <c r="CA8" s="13">
        <f t="shared" si="19"/>
        <v>323.98602311770276</v>
      </c>
      <c r="CB8" s="13">
        <f t="shared" si="31"/>
        <v>339.13737602633944</v>
      </c>
      <c r="CC8" s="13">
        <f t="shared" si="24"/>
        <v>369.98602311770276</v>
      </c>
      <c r="CD8" s="13">
        <f t="shared" si="25"/>
        <v>304.13737602633944</v>
      </c>
      <c r="CE8" s="13">
        <f t="shared" si="26"/>
        <v>358.65907236012703</v>
      </c>
      <c r="CF8" s="492">
        <f t="shared" si="27"/>
        <v>-3.0614536900958278E-2</v>
      </c>
      <c r="CG8" s="492">
        <f t="shared" si="28"/>
        <v>0.17926667562577325</v>
      </c>
      <c r="CH8" s="19"/>
      <c r="CI8" s="13">
        <f t="shared" si="29"/>
        <v>666.81559611373916</v>
      </c>
      <c r="CK8" s="696"/>
      <c r="CL8" s="696"/>
    </row>
    <row r="9" spans="1:90" x14ac:dyDescent="0.45">
      <c r="A9" s="28"/>
      <c r="B9" s="29" t="s">
        <v>2</v>
      </c>
      <c r="C9" s="29">
        <v>215</v>
      </c>
      <c r="D9" s="29">
        <v>200</v>
      </c>
      <c r="E9" s="29">
        <v>200</v>
      </c>
      <c r="F9" s="29">
        <v>185</v>
      </c>
      <c r="G9" s="29">
        <v>185</v>
      </c>
      <c r="H9" s="29">
        <v>180</v>
      </c>
      <c r="I9" s="29">
        <v>168.86690704011022</v>
      </c>
      <c r="J9" s="29">
        <v>200.36947252363217</v>
      </c>
      <c r="K9" s="29">
        <v>205.80309824045412</v>
      </c>
      <c r="L9" s="29">
        <v>199.59389824045411</v>
      </c>
      <c r="M9" s="29">
        <v>190.12334824045411</v>
      </c>
      <c r="N9" s="29">
        <v>190.94129824045376</v>
      </c>
      <c r="O9" s="29">
        <v>190.7785579276333</v>
      </c>
      <c r="P9" s="598">
        <f t="shared" si="20"/>
        <v>4.302207001767977E-3</v>
      </c>
      <c r="Q9" s="598">
        <f t="shared" si="20"/>
        <v>-8.5230546937797858E-4</v>
      </c>
      <c r="R9" s="27"/>
      <c r="S9" s="29">
        <v>45</v>
      </c>
      <c r="T9" s="29">
        <v>50</v>
      </c>
      <c r="U9" s="29">
        <v>45</v>
      </c>
      <c r="V9" s="29">
        <v>45</v>
      </c>
      <c r="W9" s="29">
        <v>45</v>
      </c>
      <c r="X9" s="29">
        <v>50</v>
      </c>
      <c r="Y9" s="29">
        <v>40</v>
      </c>
      <c r="Z9" s="29">
        <v>45</v>
      </c>
      <c r="AA9" s="29">
        <v>45</v>
      </c>
      <c r="AB9" s="29">
        <v>50</v>
      </c>
      <c r="AC9" s="29">
        <v>45</v>
      </c>
      <c r="AD9" s="29">
        <v>45</v>
      </c>
      <c r="AE9" s="29">
        <v>45</v>
      </c>
      <c r="AF9" s="29">
        <v>45</v>
      </c>
      <c r="AG9" s="610">
        <v>40</v>
      </c>
      <c r="AH9" s="610">
        <v>45</v>
      </c>
      <c r="AI9" s="610">
        <v>45</v>
      </c>
      <c r="AJ9" s="610">
        <v>40</v>
      </c>
      <c r="AK9" s="610">
        <v>45.409398334752552</v>
      </c>
      <c r="AL9" s="610">
        <v>40.686769120052553</v>
      </c>
      <c r="AM9" s="610">
        <v>40.766865633852547</v>
      </c>
      <c r="AN9" s="610">
        <v>42.003873951452547</v>
      </c>
      <c r="AO9" s="610">
        <v>49.463019256183038</v>
      </c>
      <c r="AP9" s="610">
        <v>48.737581022683038</v>
      </c>
      <c r="AQ9" s="610">
        <v>51.267803800783042</v>
      </c>
      <c r="AR9" s="610">
        <v>50.901068443983036</v>
      </c>
      <c r="AS9" s="610">
        <v>51.155799560113529</v>
      </c>
      <c r="AT9" s="610">
        <v>52.483899560113528</v>
      </c>
      <c r="AU9" s="610">
        <v>50.731149560113529</v>
      </c>
      <c r="AV9" s="610">
        <v>51.432249560113533</v>
      </c>
      <c r="AW9" s="610">
        <v>48.916649560113527</v>
      </c>
      <c r="AX9" s="610">
        <v>51.092149560113526</v>
      </c>
      <c r="AY9" s="610">
        <v>51.079799560113528</v>
      </c>
      <c r="AZ9" s="610">
        <v>48.505299560113528</v>
      </c>
      <c r="BA9" s="610">
        <v>47.71489956011353</v>
      </c>
      <c r="BB9" s="610">
        <v>46.411499560113526</v>
      </c>
      <c r="BC9" s="610">
        <v>48.313399560113524</v>
      </c>
      <c r="BD9" s="610">
        <v>47.683549560113534</v>
      </c>
      <c r="BE9" s="610">
        <v>48.20034956011353</v>
      </c>
      <c r="BF9" s="610">
        <v>47.653149560113533</v>
      </c>
      <c r="BG9" s="610">
        <v>47.54389956011353</v>
      </c>
      <c r="BH9" s="612">
        <f t="shared" si="21"/>
        <v>-1.5927258421187029E-2</v>
      </c>
      <c r="BI9" s="612">
        <f t="shared" si="22"/>
        <v>-2.2926081698374512E-3</v>
      </c>
      <c r="BJ9" s="4"/>
      <c r="BK9" s="29">
        <f t="shared" si="23"/>
        <v>105</v>
      </c>
      <c r="BL9" s="29">
        <f t="shared" si="30"/>
        <v>95</v>
      </c>
      <c r="BM9" s="29">
        <f t="shared" si="5"/>
        <v>90</v>
      </c>
      <c r="BN9" s="29">
        <f t="shared" si="6"/>
        <v>95</v>
      </c>
      <c r="BO9" s="29">
        <f t="shared" si="7"/>
        <v>85</v>
      </c>
      <c r="BP9" s="29">
        <f t="shared" si="8"/>
        <v>95</v>
      </c>
      <c r="BQ9" s="29">
        <f t="shared" si="9"/>
        <v>90</v>
      </c>
      <c r="BR9" s="29">
        <f t="shared" si="10"/>
        <v>90</v>
      </c>
      <c r="BS9" s="29">
        <f t="shared" si="11"/>
        <v>85</v>
      </c>
      <c r="BT9" s="29">
        <f t="shared" si="12"/>
        <v>85</v>
      </c>
      <c r="BU9" s="29">
        <f t="shared" si="13"/>
        <v>86.096167454805112</v>
      </c>
      <c r="BV9" s="29">
        <f t="shared" si="14"/>
        <v>82.770739585305094</v>
      </c>
      <c r="BW9" s="29">
        <f t="shared" si="15"/>
        <v>98.200600278866077</v>
      </c>
      <c r="BX9" s="599">
        <f t="shared" si="16"/>
        <v>102.16887224476608</v>
      </c>
      <c r="BY9" s="599">
        <f t="shared" si="17"/>
        <v>103.63969912022705</v>
      </c>
      <c r="BZ9" s="599">
        <f t="shared" si="18"/>
        <v>102.16339912022707</v>
      </c>
      <c r="CA9" s="599">
        <f t="shared" si="19"/>
        <v>100.00879912022705</v>
      </c>
      <c r="CB9" s="599">
        <f t="shared" si="31"/>
        <v>99.585099120227056</v>
      </c>
      <c r="CC9" s="599">
        <f t="shared" si="24"/>
        <v>94.126399120227063</v>
      </c>
      <c r="CD9" s="599">
        <f t="shared" si="25"/>
        <v>95.996949120227058</v>
      </c>
      <c r="CE9" s="599">
        <f t="shared" si="26"/>
        <v>95.85349912022707</v>
      </c>
      <c r="CF9" s="492">
        <f t="shared" si="27"/>
        <v>1.8348731239511196E-2</v>
      </c>
      <c r="CG9" s="492">
        <f t="shared" si="28"/>
        <v>-1.4943183227659196E-3</v>
      </c>
      <c r="CH9" s="19"/>
      <c r="CI9" s="611">
        <f t="shared" si="29"/>
        <v>191.08094824045412</v>
      </c>
      <c r="CK9" s="696"/>
      <c r="CL9" s="696"/>
    </row>
    <row r="10" spans="1:90" x14ac:dyDescent="0.45">
      <c r="A10" s="90" t="s">
        <v>36</v>
      </c>
      <c r="C10" s="32">
        <v>-215</v>
      </c>
      <c r="D10" s="32">
        <v>350</v>
      </c>
      <c r="E10" s="32">
        <v>30</v>
      </c>
      <c r="F10" s="32">
        <v>30</v>
      </c>
      <c r="G10" s="32">
        <v>30</v>
      </c>
      <c r="H10" s="651">
        <v>10</v>
      </c>
      <c r="I10" s="651">
        <v>2.0553724172843388</v>
      </c>
      <c r="J10" s="651">
        <v>-83.635707465801829</v>
      </c>
      <c r="K10" s="651">
        <v>-92.948876195022393</v>
      </c>
      <c r="L10" s="651">
        <v>42.76314870889064</v>
      </c>
      <c r="M10" s="651">
        <v>11.289702265970977</v>
      </c>
      <c r="N10" s="651">
        <v>56.536113735849</v>
      </c>
      <c r="O10" s="651">
        <v>0</v>
      </c>
      <c r="P10" s="32" t="str">
        <f t="shared" si="20"/>
        <v>&gt;±300%</v>
      </c>
      <c r="Q10" s="539">
        <f t="shared" si="20"/>
        <v>-1</v>
      </c>
      <c r="R10" s="27"/>
      <c r="S10" s="32">
        <v>65</v>
      </c>
      <c r="T10" s="32">
        <v>-40</v>
      </c>
      <c r="U10" s="32">
        <v>60</v>
      </c>
      <c r="V10" s="32">
        <v>-5</v>
      </c>
      <c r="W10" s="32">
        <v>25</v>
      </c>
      <c r="X10" s="32">
        <v>-45</v>
      </c>
      <c r="Y10" s="32">
        <v>150</v>
      </c>
      <c r="Z10" s="32">
        <v>60</v>
      </c>
      <c r="AA10" s="32">
        <v>-105</v>
      </c>
      <c r="AB10" s="32">
        <v>-75</v>
      </c>
      <c r="AC10" s="32">
        <v>-60</v>
      </c>
      <c r="AD10" s="32">
        <v>75</v>
      </c>
      <c r="AE10" s="32">
        <v>-10</v>
      </c>
      <c r="AF10" s="32">
        <v>25</v>
      </c>
      <c r="AG10" s="32">
        <v>-5</v>
      </c>
      <c r="AH10" s="32">
        <v>55</v>
      </c>
      <c r="AI10" s="32">
        <v>-20</v>
      </c>
      <c r="AJ10" s="32">
        <v>-20</v>
      </c>
      <c r="AK10" s="32">
        <v>12.188790193236848</v>
      </c>
      <c r="AL10" s="32">
        <v>-26.456840846936046</v>
      </c>
      <c r="AM10" s="32">
        <v>-29.140944913994538</v>
      </c>
      <c r="AN10" s="32">
        <v>45.464367984978075</v>
      </c>
      <c r="AO10" s="32">
        <v>53.747878497737702</v>
      </c>
      <c r="AP10" s="32">
        <v>24.803950263688535</v>
      </c>
      <c r="AQ10" s="32">
        <v>-111.53326566469633</v>
      </c>
      <c r="AR10" s="32">
        <v>-50.654270562531742</v>
      </c>
      <c r="AS10" s="32">
        <v>-29.303095800149173</v>
      </c>
      <c r="AT10" s="32">
        <v>18.218104029757061</v>
      </c>
      <c r="AU10" s="32">
        <v>-42.682362491388808</v>
      </c>
      <c r="AV10" s="32">
        <v>-39.181521933241477</v>
      </c>
      <c r="AW10" s="32">
        <v>24.188643668363468</v>
      </c>
      <c r="AX10" s="32">
        <v>-1.9339937360023418</v>
      </c>
      <c r="AY10" s="32">
        <v>-2.4031577360089131</v>
      </c>
      <c r="AZ10" s="32">
        <v>22.911656512538425</v>
      </c>
      <c r="BA10" s="32">
        <v>33.335645532164385</v>
      </c>
      <c r="BB10" s="32">
        <v>7.5610511943385434</v>
      </c>
      <c r="BC10" s="32">
        <v>-6.3629682504159968</v>
      </c>
      <c r="BD10" s="32">
        <v>-23.244026210115958</v>
      </c>
      <c r="BE10" s="32">
        <v>21.601082094953632</v>
      </c>
      <c r="BF10" s="32">
        <v>34.935031640895367</v>
      </c>
      <c r="BG10" s="32">
        <v>0</v>
      </c>
      <c r="BH10" s="492" t="str">
        <f t="shared" si="21"/>
        <v>N/A</v>
      </c>
      <c r="BI10" s="492">
        <f t="shared" si="22"/>
        <v>-1</v>
      </c>
      <c r="BJ10" s="4"/>
      <c r="BK10" s="32">
        <f t="shared" si="23"/>
        <v>325</v>
      </c>
      <c r="BL10" s="32">
        <f t="shared" si="30"/>
        <v>25</v>
      </c>
      <c r="BM10" s="32">
        <f t="shared" si="5"/>
        <v>55</v>
      </c>
      <c r="BN10" s="32">
        <f t="shared" si="6"/>
        <v>-20</v>
      </c>
      <c r="BO10" s="32">
        <f t="shared" si="7"/>
        <v>210</v>
      </c>
      <c r="BP10" s="32">
        <f t="shared" si="8"/>
        <v>-180</v>
      </c>
      <c r="BQ10" s="32">
        <f t="shared" si="9"/>
        <v>15</v>
      </c>
      <c r="BR10" s="32">
        <f t="shared" si="10"/>
        <v>15</v>
      </c>
      <c r="BS10" s="32">
        <f t="shared" si="11"/>
        <v>50</v>
      </c>
      <c r="BT10" s="32">
        <f t="shared" si="12"/>
        <v>-40</v>
      </c>
      <c r="BU10" s="32">
        <f t="shared" si="13"/>
        <v>-14.268050653699198</v>
      </c>
      <c r="BV10" s="32">
        <f t="shared" si="14"/>
        <v>16.323423070983537</v>
      </c>
      <c r="BW10" s="32">
        <f t="shared" si="15"/>
        <v>78.551828761426236</v>
      </c>
      <c r="BX10" s="13">
        <f t="shared" si="16"/>
        <v>-162.18753622722807</v>
      </c>
      <c r="BY10" s="13">
        <f t="shared" si="17"/>
        <v>-11.084991770392111</v>
      </c>
      <c r="BZ10" s="13">
        <f t="shared" si="18"/>
        <v>-81.863884424630285</v>
      </c>
      <c r="CA10" s="13">
        <f t="shared" si="19"/>
        <v>22.254649932361126</v>
      </c>
      <c r="CB10" s="13">
        <f t="shared" si="31"/>
        <v>20.50849877652951</v>
      </c>
      <c r="CC10" s="13">
        <f t="shared" si="24"/>
        <v>40.896696726502931</v>
      </c>
      <c r="CD10" s="13">
        <f t="shared" si="25"/>
        <v>-29.606994460531954</v>
      </c>
      <c r="CE10" s="13">
        <f t="shared" si="26"/>
        <v>56.536113735849</v>
      </c>
      <c r="CF10" s="492">
        <f t="shared" si="27"/>
        <v>0.38241271939234678</v>
      </c>
      <c r="CG10" s="492" t="str">
        <f t="shared" si="28"/>
        <v>N/A</v>
      </c>
      <c r="CH10" s="19"/>
      <c r="CI10" s="648">
        <f t="shared" si="29"/>
        <v>33.292087525733038</v>
      </c>
      <c r="CK10" s="696"/>
      <c r="CL10" s="696"/>
    </row>
    <row r="11" spans="1:90" x14ac:dyDescent="0.45">
      <c r="A11" s="33" t="s">
        <v>14</v>
      </c>
      <c r="B11" s="34"/>
      <c r="C11" s="560">
        <v>5855</v>
      </c>
      <c r="D11" s="560">
        <v>5225</v>
      </c>
      <c r="E11" s="560">
        <v>6190</v>
      </c>
      <c r="F11" s="560">
        <v>6075</v>
      </c>
      <c r="G11" s="560">
        <v>6160</v>
      </c>
      <c r="H11" s="560">
        <v>6135</v>
      </c>
      <c r="I11" s="582">
        <f t="shared" ref="I11:M11" si="32">I4+I10</f>
        <v>6075.8717457754083</v>
      </c>
      <c r="J11" s="582">
        <f t="shared" si="32"/>
        <v>4904.0701308290836</v>
      </c>
      <c r="K11" s="582">
        <f t="shared" si="32"/>
        <v>6201.7654916443489</v>
      </c>
      <c r="L11" s="582">
        <f t="shared" si="32"/>
        <v>5563.1000512339979</v>
      </c>
      <c r="M11" s="582">
        <f t="shared" si="32"/>
        <v>5614.8178026773139</v>
      </c>
      <c r="N11" s="582">
        <f>N4+N10</f>
        <v>5682.8141912966139</v>
      </c>
      <c r="O11" s="582">
        <f t="shared" ref="O11" si="33">O4+O10</f>
        <v>5549.8679405372395</v>
      </c>
      <c r="P11" s="561">
        <f t="shared" si="20"/>
        <v>1.2110168309802827E-2</v>
      </c>
      <c r="Q11" s="561">
        <f t="shared" si="20"/>
        <v>-2.3394439143019197E-2</v>
      </c>
      <c r="R11" s="27"/>
      <c r="S11" s="560">
        <v>1380</v>
      </c>
      <c r="T11" s="560">
        <v>1375</v>
      </c>
      <c r="U11" s="560">
        <v>1430</v>
      </c>
      <c r="V11" s="560">
        <v>1540</v>
      </c>
      <c r="W11" s="560">
        <v>1680</v>
      </c>
      <c r="X11" s="560">
        <v>1570</v>
      </c>
      <c r="Y11" s="560">
        <v>1435</v>
      </c>
      <c r="Z11" s="560">
        <v>1710</v>
      </c>
      <c r="AA11" s="560">
        <v>1515</v>
      </c>
      <c r="AB11" s="560">
        <v>1430</v>
      </c>
      <c r="AC11" s="560">
        <v>1365</v>
      </c>
      <c r="AD11" s="560">
        <v>1630</v>
      </c>
      <c r="AE11" s="560">
        <v>1555</v>
      </c>
      <c r="AF11" s="560">
        <v>1610</v>
      </c>
      <c r="AG11" s="560">
        <v>1295</v>
      </c>
      <c r="AH11" s="560">
        <v>1660</v>
      </c>
      <c r="AI11" s="560">
        <v>1645</v>
      </c>
      <c r="AJ11" s="560">
        <v>1545</v>
      </c>
      <c r="AK11" s="560">
        <f t="shared" ref="AK11:AO11" si="34">AK4+AK10</f>
        <v>1326.6736899405707</v>
      </c>
      <c r="AL11" s="560">
        <f t="shared" si="34"/>
        <v>1633.4355925660741</v>
      </c>
      <c r="AM11" s="560">
        <f t="shared" si="34"/>
        <v>1496.109632371679</v>
      </c>
      <c r="AN11" s="560">
        <f t="shared" si="34"/>
        <v>1619.6528308970844</v>
      </c>
      <c r="AO11" s="560">
        <f t="shared" si="34"/>
        <v>1301.5824566894407</v>
      </c>
      <c r="AP11" s="560">
        <f>AP4+AP10</f>
        <v>966.71304148523222</v>
      </c>
      <c r="AQ11" s="560">
        <f t="shared" ref="AQ11:BG11" si="35">AQ4+AQ10</f>
        <v>1383.8626600300677</v>
      </c>
      <c r="AR11" s="560">
        <f t="shared" si="35"/>
        <v>1251.9119726243437</v>
      </c>
      <c r="AS11" s="560">
        <f t="shared" si="35"/>
        <v>1434.934966923706</v>
      </c>
      <c r="AT11" s="560">
        <f t="shared" si="35"/>
        <v>1583.3413942754828</v>
      </c>
      <c r="AU11" s="560">
        <f t="shared" si="35"/>
        <v>1528.0561014969012</v>
      </c>
      <c r="AV11" s="560">
        <f t="shared" si="35"/>
        <v>1655.4330289482593</v>
      </c>
      <c r="AW11" s="560">
        <f t="shared" si="35"/>
        <v>1297.1158215411015</v>
      </c>
      <c r="AX11" s="560">
        <f t="shared" si="35"/>
        <v>1527.4165654838271</v>
      </c>
      <c r="AY11" s="560">
        <f t="shared" si="35"/>
        <v>1387.3316830736389</v>
      </c>
      <c r="AZ11" s="560">
        <f t="shared" si="35"/>
        <v>1351.2359811354302</v>
      </c>
      <c r="BA11" s="560">
        <f t="shared" si="35"/>
        <v>1225.5971940935883</v>
      </c>
      <c r="BB11" s="560">
        <f t="shared" si="35"/>
        <v>1493.9300888374676</v>
      </c>
      <c r="BC11" s="560">
        <f t="shared" si="35"/>
        <v>1386.7447456221093</v>
      </c>
      <c r="BD11" s="560">
        <f t="shared" si="35"/>
        <v>1508.5457741241491</v>
      </c>
      <c r="BE11" s="560">
        <f t="shared" si="35"/>
        <v>1246.3869652057163</v>
      </c>
      <c r="BF11" s="560">
        <f t="shared" si="35"/>
        <v>1576.1343489028864</v>
      </c>
      <c r="BG11" s="560">
        <f t="shared" si="35"/>
        <v>1478.7717408394496</v>
      </c>
      <c r="BH11" s="561">
        <f t="shared" si="21"/>
        <v>6.6361884916359193E-2</v>
      </c>
      <c r="BI11" s="561">
        <f t="shared" si="22"/>
        <v>-6.1773038657021107E-2</v>
      </c>
      <c r="BJ11" s="4"/>
      <c r="BK11" s="34">
        <f>BK4+BK10</f>
        <v>2470</v>
      </c>
      <c r="BL11" s="34">
        <f t="shared" ref="BL11:BO11" si="36">BL4+BL10</f>
        <v>2755</v>
      </c>
      <c r="BM11" s="34">
        <f t="shared" si="36"/>
        <v>2960</v>
      </c>
      <c r="BN11" s="34">
        <f t="shared" si="36"/>
        <v>3250</v>
      </c>
      <c r="BO11" s="34">
        <f t="shared" si="36"/>
        <v>3135</v>
      </c>
      <c r="BP11" s="34">
        <f>BP4+BP10</f>
        <v>2935</v>
      </c>
      <c r="BQ11" s="34">
        <f>BQ4+BQ10</f>
        <v>3005</v>
      </c>
      <c r="BR11" s="34">
        <f t="shared" si="10"/>
        <v>3165</v>
      </c>
      <c r="BS11" s="34">
        <f t="shared" si="11"/>
        <v>2955</v>
      </c>
      <c r="BT11" s="34">
        <f t="shared" si="12"/>
        <v>3190</v>
      </c>
      <c r="BU11" s="34">
        <f t="shared" si="13"/>
        <v>2960.1092825066448</v>
      </c>
      <c r="BV11" s="34">
        <f t="shared" si="14"/>
        <v>3115.7624632687634</v>
      </c>
      <c r="BW11" s="34">
        <f t="shared" si="15"/>
        <v>2268.295498174673</v>
      </c>
      <c r="BX11" s="34">
        <f t="shared" si="16"/>
        <v>2635.7746326544111</v>
      </c>
      <c r="BY11" s="34">
        <f t="shared" si="17"/>
        <v>3018.2763611991886</v>
      </c>
      <c r="BZ11" s="34">
        <f t="shared" si="18"/>
        <v>3183.4891304451603</v>
      </c>
      <c r="CA11" s="34">
        <f t="shared" si="19"/>
        <v>2824.5323870249285</v>
      </c>
      <c r="CB11" s="34">
        <f t="shared" si="31"/>
        <v>2738.5676642090693</v>
      </c>
      <c r="CC11" s="34">
        <f t="shared" si="24"/>
        <v>2719.5272829310561</v>
      </c>
      <c r="CD11" s="34">
        <f t="shared" si="25"/>
        <v>2895.2905197462587</v>
      </c>
      <c r="CE11" s="34">
        <f t="shared" si="26"/>
        <v>2822.5213141086024</v>
      </c>
      <c r="CF11" s="561">
        <f t="shared" si="27"/>
        <v>3.7872034534818466E-2</v>
      </c>
      <c r="CG11" s="561">
        <f t="shared" si="28"/>
        <v>-2.5133645532757765E-2</v>
      </c>
      <c r="CH11" s="19"/>
      <c r="CI11" s="645">
        <f t="shared" si="29"/>
        <v>5809.8388290722014</v>
      </c>
      <c r="CK11" s="696"/>
      <c r="CL11" s="696"/>
    </row>
    <row r="12" spans="1:90" x14ac:dyDescent="0.45">
      <c r="A12" s="23"/>
      <c r="B12" s="4"/>
      <c r="C12" s="4"/>
      <c r="D12" s="4"/>
      <c r="E12" s="4"/>
      <c r="F12" s="4"/>
      <c r="G12" s="9"/>
      <c r="H12" s="9"/>
      <c r="I12" s="627"/>
      <c r="J12" s="4"/>
      <c r="K12" s="9"/>
      <c r="L12" s="4"/>
      <c r="M12" s="4"/>
      <c r="N12" s="4"/>
      <c r="O12" s="4"/>
      <c r="P12" s="4"/>
      <c r="Q12" s="609"/>
      <c r="R12" s="27"/>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867"/>
      <c r="BF12" s="867"/>
      <c r="BG12" s="867"/>
      <c r="BH12" s="715"/>
      <c r="BI12" s="492"/>
      <c r="BJ12" s="4"/>
      <c r="BK12" s="7"/>
      <c r="BL12" s="7"/>
      <c r="BM12" s="7"/>
      <c r="BN12" s="7"/>
      <c r="BO12" s="7"/>
      <c r="BP12" s="7"/>
      <c r="BQ12" s="7"/>
      <c r="BR12" s="7"/>
      <c r="BS12" s="7"/>
      <c r="BT12" s="7"/>
      <c r="BU12" s="7"/>
      <c r="BV12" s="7"/>
      <c r="BW12" s="7"/>
      <c r="BX12" s="7"/>
      <c r="BY12" s="7"/>
      <c r="BZ12" s="7"/>
      <c r="CA12" s="7"/>
      <c r="CB12" s="7"/>
      <c r="CC12" s="7"/>
      <c r="CD12" s="7"/>
      <c r="CE12" s="7"/>
      <c r="CF12" s="492"/>
      <c r="CG12" s="492"/>
      <c r="CH12" s="19"/>
      <c r="CI12" s="13"/>
      <c r="CK12" s="696"/>
      <c r="CL12" s="696"/>
    </row>
    <row r="13" spans="1:90" s="644" customFormat="1" x14ac:dyDescent="0.45">
      <c r="A13" s="23" t="s">
        <v>22</v>
      </c>
      <c r="B13" s="9"/>
      <c r="C13" s="555">
        <v>2000</v>
      </c>
      <c r="D13" s="555">
        <v>2055</v>
      </c>
      <c r="E13" s="555">
        <v>1720</v>
      </c>
      <c r="F13" s="555">
        <v>1860</v>
      </c>
      <c r="G13" s="555">
        <v>1915</v>
      </c>
      <c r="H13" s="555">
        <v>1955</v>
      </c>
      <c r="I13" s="555">
        <f>SUM(I14:I16)</f>
        <v>2110.3394248688637</v>
      </c>
      <c r="J13" s="555">
        <f>SUM(J14:J16)</f>
        <v>1995.8267280070465</v>
      </c>
      <c r="K13" s="555">
        <f>SUM(K14:K16)</f>
        <v>2106.4753196943443</v>
      </c>
      <c r="L13" s="555">
        <f>SUM(L14:L16)</f>
        <v>1762.4662085785621</v>
      </c>
      <c r="M13" s="555">
        <f t="shared" ref="M13:O13" si="37">SUM(M14:M16)</f>
        <v>1544.0802874173855</v>
      </c>
      <c r="N13" s="555">
        <f>SUM(N14:N16)</f>
        <v>1586.6406562759371</v>
      </c>
      <c r="O13" s="555">
        <f t="shared" si="37"/>
        <v>1774.4011054902178</v>
      </c>
      <c r="P13" s="492">
        <f t="shared" ref="P13:Q16" si="38">IF(ISERROR(N13/M13),"N/A",IF(M13&lt;0,"N/A",IF(N13&lt;0,"N/A",IF(N13/M13-1&gt;300%,"&gt;±300%",IF(N13/M13-1&lt;-300%,"&gt;±300%",N13/M13-1)))))</f>
        <v>2.7563572442037776E-2</v>
      </c>
      <c r="Q13" s="492">
        <f t="shared" si="38"/>
        <v>0.11833835750495658</v>
      </c>
      <c r="R13" s="27"/>
      <c r="S13" s="555">
        <v>570</v>
      </c>
      <c r="T13" s="555">
        <v>480</v>
      </c>
      <c r="U13" s="555">
        <v>440</v>
      </c>
      <c r="V13" s="555">
        <v>480</v>
      </c>
      <c r="W13" s="555">
        <v>430</v>
      </c>
      <c r="X13" s="555">
        <v>375</v>
      </c>
      <c r="Y13" s="555">
        <v>400</v>
      </c>
      <c r="Z13" s="555">
        <v>485</v>
      </c>
      <c r="AA13" s="555">
        <v>515</v>
      </c>
      <c r="AB13" s="555">
        <v>465</v>
      </c>
      <c r="AC13" s="555">
        <v>435</v>
      </c>
      <c r="AD13" s="555">
        <v>490</v>
      </c>
      <c r="AE13" s="555">
        <v>490</v>
      </c>
      <c r="AF13" s="555">
        <v>510</v>
      </c>
      <c r="AG13" s="555">
        <v>465</v>
      </c>
      <c r="AH13" s="555">
        <v>490</v>
      </c>
      <c r="AI13" s="555">
        <v>500</v>
      </c>
      <c r="AJ13" s="555">
        <v>500</v>
      </c>
      <c r="AK13" s="555">
        <f t="shared" ref="AK13:AZ13" si="39">SUM(AK14:AK16)</f>
        <v>529.77727034763063</v>
      </c>
      <c r="AL13" s="555">
        <f t="shared" si="39"/>
        <v>544.2909020163263</v>
      </c>
      <c r="AM13" s="555">
        <f t="shared" si="39"/>
        <v>515.22886131345376</v>
      </c>
      <c r="AN13" s="555">
        <f t="shared" si="39"/>
        <v>521.04239119145313</v>
      </c>
      <c r="AO13" s="555">
        <f t="shared" si="39"/>
        <v>392.08374070343348</v>
      </c>
      <c r="AP13" s="555">
        <f t="shared" si="39"/>
        <v>356.91406189269168</v>
      </c>
      <c r="AQ13" s="555">
        <f t="shared" si="39"/>
        <v>505.26617635048535</v>
      </c>
      <c r="AR13" s="555">
        <f t="shared" si="39"/>
        <v>741.56274906043586</v>
      </c>
      <c r="AS13" s="555">
        <f t="shared" si="39"/>
        <v>531.49790274697295</v>
      </c>
      <c r="AT13" s="563">
        <f t="shared" si="39"/>
        <v>527.66514910932619</v>
      </c>
      <c r="AU13" s="563">
        <f t="shared" si="39"/>
        <v>512.03948403712479</v>
      </c>
      <c r="AV13" s="563">
        <f t="shared" si="39"/>
        <v>535.31012671111068</v>
      </c>
      <c r="AW13" s="563">
        <f t="shared" si="39"/>
        <v>453.49598623244827</v>
      </c>
      <c r="AX13" s="563">
        <f t="shared" si="39"/>
        <v>460.76833958631255</v>
      </c>
      <c r="AY13" s="563">
        <f t="shared" si="39"/>
        <v>419.47937956276803</v>
      </c>
      <c r="AZ13" s="563">
        <f t="shared" si="39"/>
        <v>428.46434593638742</v>
      </c>
      <c r="BA13" s="563">
        <f t="shared" ref="BA13:BG13" si="40">SUM(BA14:BA16)</f>
        <v>399.91692644598095</v>
      </c>
      <c r="BB13" s="563">
        <f t="shared" si="40"/>
        <v>383.49777070644018</v>
      </c>
      <c r="BC13" s="563">
        <f t="shared" si="40"/>
        <v>346.5507082944784</v>
      </c>
      <c r="BD13" s="563">
        <f t="shared" si="40"/>
        <v>414.76060359205519</v>
      </c>
      <c r="BE13" s="563">
        <f t="shared" si="40"/>
        <v>377.14233955424544</v>
      </c>
      <c r="BF13" s="563">
        <f t="shared" si="40"/>
        <v>387.96594112062735</v>
      </c>
      <c r="BG13" s="563">
        <f t="shared" si="40"/>
        <v>347.87072959456873</v>
      </c>
      <c r="BH13" s="492">
        <f t="shared" ref="BH13:BH16" si="41">IF(ISERROR(BG13/BC13),"N/A",IF(BC13&lt;0,"N/A",IF(BG13&lt;0,"N/A",IF(BG13/BC13-1&gt;300%,"&gt;±300%",IF(BG13/BC13-1&lt;-300%,"&gt;±300%",BG13/BC13-1)))))</f>
        <v>3.8090278521913934E-3</v>
      </c>
      <c r="BI13" s="492">
        <f t="shared" ref="BI13:BI16" si="42">IF(ISERROR(BG13/BF13),"N/A",IF(BF13&lt;0,"N/A",IF(BG13&lt;0,"N/A",IF(BG13/BF13-1&gt;300%,"&gt;±300%",IF(BG13/BF13-1&lt;-300%,"&gt;±300%",BG13/BF13-1)))))</f>
        <v>-0.10334724592123956</v>
      </c>
      <c r="BJ13" s="4"/>
      <c r="BK13" s="9">
        <f>SUM(BK14:BK16)</f>
        <v>1005</v>
      </c>
      <c r="BL13" s="9">
        <f>SUM(BL14:BL16)</f>
        <v>1050</v>
      </c>
      <c r="BM13" s="9">
        <f>SUM(U13:V13)</f>
        <v>920</v>
      </c>
      <c r="BN13" s="9">
        <f>SUM(W13:X13)</f>
        <v>805</v>
      </c>
      <c r="BO13" s="9">
        <f>SUM(Y13:Z13)</f>
        <v>885</v>
      </c>
      <c r="BP13" s="9">
        <f>SUM(AA13:AB13)</f>
        <v>980</v>
      </c>
      <c r="BQ13" s="9">
        <f>SUM(AC13:AD13)</f>
        <v>925</v>
      </c>
      <c r="BR13" s="9">
        <f>SUM(AE13:AF13)</f>
        <v>1000</v>
      </c>
      <c r="BS13" s="9">
        <f>SUM(AG13:AH13)</f>
        <v>955</v>
      </c>
      <c r="BT13" s="9">
        <f>SUM(AI13:AJ13)</f>
        <v>1000</v>
      </c>
      <c r="BU13" s="9">
        <f>SUM(AK13:AL13)</f>
        <v>1074.0681723639568</v>
      </c>
      <c r="BV13" s="9">
        <f>SUM(AM13:AN13)</f>
        <v>1036.2712525049069</v>
      </c>
      <c r="BW13" s="9">
        <f>SUM(AO13:AP13)</f>
        <v>748.99780259612521</v>
      </c>
      <c r="BX13" s="9">
        <f>SUM(AQ13:AR13)</f>
        <v>1246.8289254109213</v>
      </c>
      <c r="BY13" s="9">
        <f>SUM(AS13:AT13)</f>
        <v>1059.1630518562993</v>
      </c>
      <c r="BZ13" s="9">
        <f>SUM(AU13:AV13)</f>
        <v>1047.3496107482356</v>
      </c>
      <c r="CA13" s="9">
        <f>SUM(AW13:AX13)</f>
        <v>914.26432581876088</v>
      </c>
      <c r="CB13" s="9">
        <f t="shared" ref="CB13:CB18" si="43">SUM(AY13:AZ13)</f>
        <v>847.94372549915545</v>
      </c>
      <c r="CC13" s="9">
        <f t="shared" ref="CC13:CC18" si="44">SUM(BA13:BB13)</f>
        <v>783.41469715242113</v>
      </c>
      <c r="CD13" s="9">
        <f t="shared" ref="CD13:CD18" si="45">BC13+BD13</f>
        <v>761.31131188653353</v>
      </c>
      <c r="CE13" s="9">
        <f t="shared" ref="CE13:CE18" si="46">BE13+BF13</f>
        <v>765.10828067487273</v>
      </c>
      <c r="CF13" s="492">
        <f t="shared" si="27"/>
        <v>-2.3367466227132483E-2</v>
      </c>
      <c r="CG13" s="492">
        <f t="shared" si="28"/>
        <v>4.9874062411214837E-3</v>
      </c>
      <c r="CH13" s="643"/>
      <c r="CI13" s="36">
        <f t="shared" si="29"/>
        <v>1527.7396138614968</v>
      </c>
      <c r="CK13" s="696"/>
      <c r="CL13" s="696"/>
    </row>
    <row r="14" spans="1:90" x14ac:dyDescent="0.45">
      <c r="A14" s="7"/>
      <c r="B14" s="7" t="s">
        <v>4</v>
      </c>
      <c r="C14" s="7">
        <v>1120</v>
      </c>
      <c r="D14" s="7">
        <v>1255</v>
      </c>
      <c r="E14" s="7">
        <v>1185</v>
      </c>
      <c r="F14" s="7">
        <v>1210</v>
      </c>
      <c r="G14" s="7">
        <v>1325</v>
      </c>
      <c r="H14" s="7">
        <v>1430</v>
      </c>
      <c r="I14" s="7">
        <v>1564.9179943302954</v>
      </c>
      <c r="J14" s="7">
        <v>1507.9127294898708</v>
      </c>
      <c r="K14" s="7">
        <v>1617.9350983555651</v>
      </c>
      <c r="L14" s="7">
        <v>1321.6265424181131</v>
      </c>
      <c r="M14" s="7">
        <v>1142.7832556586761</v>
      </c>
      <c r="N14" s="7">
        <v>1175.7990740393561</v>
      </c>
      <c r="O14" s="7">
        <v>1346.1256175072056</v>
      </c>
      <c r="P14" s="26">
        <f t="shared" si="38"/>
        <v>2.8890708904944828E-2</v>
      </c>
      <c r="Q14" s="26">
        <f t="shared" si="38"/>
        <v>0.14486024630271843</v>
      </c>
      <c r="R14" s="27"/>
      <c r="S14" s="7">
        <v>365</v>
      </c>
      <c r="T14" s="7">
        <v>305</v>
      </c>
      <c r="U14" s="7">
        <v>315</v>
      </c>
      <c r="V14" s="7">
        <v>310</v>
      </c>
      <c r="W14" s="7">
        <v>295</v>
      </c>
      <c r="X14" s="7">
        <v>265</v>
      </c>
      <c r="Y14" s="7">
        <v>280</v>
      </c>
      <c r="Z14" s="7">
        <v>340</v>
      </c>
      <c r="AA14" s="7">
        <v>315</v>
      </c>
      <c r="AB14" s="7">
        <v>280</v>
      </c>
      <c r="AC14" s="7">
        <v>300</v>
      </c>
      <c r="AD14" s="7">
        <v>330</v>
      </c>
      <c r="AE14" s="7">
        <v>330</v>
      </c>
      <c r="AF14" s="7">
        <v>365</v>
      </c>
      <c r="AG14" s="7">
        <v>330</v>
      </c>
      <c r="AH14" s="7">
        <v>345</v>
      </c>
      <c r="AI14" s="7">
        <v>365</v>
      </c>
      <c r="AJ14" s="7">
        <v>380</v>
      </c>
      <c r="AK14" s="7">
        <v>391.41810047395097</v>
      </c>
      <c r="AL14" s="7">
        <v>408.671553228476</v>
      </c>
      <c r="AM14" s="7">
        <v>382.48061683489851</v>
      </c>
      <c r="AN14" s="7">
        <v>382.3477237929701</v>
      </c>
      <c r="AO14" s="7">
        <v>305.79484747293844</v>
      </c>
      <c r="AP14" s="7">
        <v>244.63587797835081</v>
      </c>
      <c r="AQ14" s="7">
        <v>366.95381696752622</v>
      </c>
      <c r="AR14" s="7">
        <v>590.5281870710553</v>
      </c>
      <c r="AS14" s="7">
        <v>397.50041630684251</v>
      </c>
      <c r="AT14" s="524">
        <v>413.58744815972432</v>
      </c>
      <c r="AU14" s="524">
        <v>390.86659861295328</v>
      </c>
      <c r="AV14" s="524">
        <v>415.9806352760454</v>
      </c>
      <c r="AW14" s="524">
        <v>337.87535386081606</v>
      </c>
      <c r="AX14" s="524">
        <v>351.54933093576562</v>
      </c>
      <c r="AY14" s="524">
        <v>312.69327889036259</v>
      </c>
      <c r="AZ14" s="524">
        <v>319.50857873116877</v>
      </c>
      <c r="BA14" s="524">
        <v>287.1940507816937</v>
      </c>
      <c r="BB14" s="524">
        <v>290.29851055958034</v>
      </c>
      <c r="BC14" s="524">
        <v>253.78905425949293</v>
      </c>
      <c r="BD14" s="524">
        <v>311.50164005790924</v>
      </c>
      <c r="BE14" s="524">
        <v>275.15169628001479</v>
      </c>
      <c r="BF14" s="524">
        <v>297.49995399226458</v>
      </c>
      <c r="BG14" s="524">
        <v>260.12568559487397</v>
      </c>
      <c r="BH14" s="492">
        <f t="shared" si="41"/>
        <v>2.4968103348153026E-2</v>
      </c>
      <c r="BI14" s="492">
        <f t="shared" si="42"/>
        <v>-0.12562781236047649</v>
      </c>
      <c r="BJ14" s="4"/>
      <c r="BK14" s="13">
        <f>D14-BL14</f>
        <v>585</v>
      </c>
      <c r="BL14" s="13">
        <f>SUM(S14:T14)</f>
        <v>670</v>
      </c>
      <c r="BM14" s="13">
        <f>SUM(U14:V14)</f>
        <v>625</v>
      </c>
      <c r="BN14" s="13">
        <f>SUM(W14:X14)</f>
        <v>560</v>
      </c>
      <c r="BO14" s="13">
        <f>SUM(Y14:Z14)</f>
        <v>620</v>
      </c>
      <c r="BP14" s="13">
        <f>SUM(AA14:AB14)</f>
        <v>595</v>
      </c>
      <c r="BQ14" s="13">
        <f>SUM(AC14:AD14)</f>
        <v>630</v>
      </c>
      <c r="BR14" s="13">
        <f>SUM(AE14:AF14)</f>
        <v>695</v>
      </c>
      <c r="BS14" s="13">
        <f>SUM(AG14:AH14)</f>
        <v>675</v>
      </c>
      <c r="BT14" s="13">
        <f>SUM(AI14:AJ14)</f>
        <v>745</v>
      </c>
      <c r="BU14" s="13">
        <f>SUM(AK14:AL14)</f>
        <v>800.08965370242697</v>
      </c>
      <c r="BV14" s="13">
        <f>SUM(AM14:AN14)</f>
        <v>764.82834062786856</v>
      </c>
      <c r="BW14" s="13">
        <f>SUM(AO14:AP14)</f>
        <v>550.43072545128928</v>
      </c>
      <c r="BX14" s="13">
        <f>SUM(AQ14:AR14)</f>
        <v>957.48200403858152</v>
      </c>
      <c r="BY14" s="13">
        <f>SUM(AS14:AT14)</f>
        <v>811.08786446656677</v>
      </c>
      <c r="BZ14" s="13">
        <f>SUM(AU14:AV14)</f>
        <v>806.84723388899874</v>
      </c>
      <c r="CA14" s="13">
        <f>SUM(AW14:AX14)</f>
        <v>689.42468479658169</v>
      </c>
      <c r="CB14" s="13">
        <f t="shared" si="43"/>
        <v>632.20185762153142</v>
      </c>
      <c r="CC14" s="13">
        <f t="shared" si="44"/>
        <v>577.49256134127404</v>
      </c>
      <c r="CD14" s="13">
        <f t="shared" si="45"/>
        <v>565.2906943174022</v>
      </c>
      <c r="CE14" s="13">
        <f t="shared" si="46"/>
        <v>572.65165027227931</v>
      </c>
      <c r="CF14" s="492">
        <f t="shared" si="27"/>
        <v>-8.3826379646367855E-3</v>
      </c>
      <c r="CG14" s="492">
        <f t="shared" si="28"/>
        <v>1.3021541003369164E-2</v>
      </c>
      <c r="CH14" s="19"/>
      <c r="CI14" s="13">
        <f t="shared" si="29"/>
        <v>1144.2789759250627</v>
      </c>
      <c r="CK14" s="696"/>
      <c r="CL14" s="696"/>
    </row>
    <row r="15" spans="1:90" x14ac:dyDescent="0.45">
      <c r="A15" s="7"/>
      <c r="B15" s="7" t="s">
        <v>5</v>
      </c>
      <c r="C15" s="7">
        <v>855</v>
      </c>
      <c r="D15" s="7">
        <v>775</v>
      </c>
      <c r="E15" s="7">
        <v>515</v>
      </c>
      <c r="F15" s="7">
        <v>625</v>
      </c>
      <c r="G15" s="7">
        <v>560</v>
      </c>
      <c r="H15" s="7">
        <v>505</v>
      </c>
      <c r="I15" s="7">
        <v>476.430635159931</v>
      </c>
      <c r="J15" s="7">
        <v>421.8531526017257</v>
      </c>
      <c r="K15" s="7">
        <v>421.87390410749555</v>
      </c>
      <c r="L15" s="7">
        <v>372.28134154176712</v>
      </c>
      <c r="M15" s="7">
        <v>330.74196689659027</v>
      </c>
      <c r="N15" s="7">
        <v>334.63565865568125</v>
      </c>
      <c r="O15" s="7">
        <v>347.3374456096455</v>
      </c>
      <c r="P15" s="26">
        <f t="shared" si="38"/>
        <v>1.1772596612477537E-2</v>
      </c>
      <c r="Q15" s="26">
        <f t="shared" si="38"/>
        <v>3.7957063526913526E-2</v>
      </c>
      <c r="R15" s="27"/>
      <c r="S15" s="7">
        <v>200</v>
      </c>
      <c r="T15" s="7">
        <v>170</v>
      </c>
      <c r="U15" s="7">
        <v>120</v>
      </c>
      <c r="V15" s="7">
        <v>165</v>
      </c>
      <c r="W15" s="7">
        <v>120</v>
      </c>
      <c r="X15" s="7">
        <v>105</v>
      </c>
      <c r="Y15" s="7">
        <v>115</v>
      </c>
      <c r="Z15" s="7">
        <v>140</v>
      </c>
      <c r="AA15" s="7">
        <v>195</v>
      </c>
      <c r="AB15" s="7">
        <v>180</v>
      </c>
      <c r="AC15" s="7">
        <v>120</v>
      </c>
      <c r="AD15" s="7">
        <v>150</v>
      </c>
      <c r="AE15" s="7">
        <v>150</v>
      </c>
      <c r="AF15" s="7">
        <v>140</v>
      </c>
      <c r="AG15" s="7">
        <v>130</v>
      </c>
      <c r="AH15" s="7">
        <v>135</v>
      </c>
      <c r="AI15" s="7">
        <v>125</v>
      </c>
      <c r="AJ15" s="7">
        <v>115</v>
      </c>
      <c r="AK15" s="7">
        <v>120.42156307523403</v>
      </c>
      <c r="AL15" s="7">
        <v>119.06155789697736</v>
      </c>
      <c r="AM15" s="7">
        <v>116.36293057612887</v>
      </c>
      <c r="AN15" s="7">
        <v>120.58458361159079</v>
      </c>
      <c r="AO15" s="7">
        <v>69.809405185220342</v>
      </c>
      <c r="AP15" s="7">
        <v>96.904222592227029</v>
      </c>
      <c r="AQ15" s="7">
        <v>121.2791645185137</v>
      </c>
      <c r="AR15" s="7">
        <v>133.86036030576454</v>
      </c>
      <c r="AS15" s="7">
        <v>117.89881506309163</v>
      </c>
      <c r="AT15" s="524">
        <v>97.584976646852652</v>
      </c>
      <c r="AU15" s="524">
        <v>104.19672715095945</v>
      </c>
      <c r="AV15" s="524">
        <v>102.23072815678152</v>
      </c>
      <c r="AW15" s="524">
        <v>98.437551216961666</v>
      </c>
      <c r="AX15" s="524">
        <v>92.265302871686714</v>
      </c>
      <c r="AY15" s="524">
        <v>89.612894141924656</v>
      </c>
      <c r="AZ15" s="524">
        <v>91.707436050548083</v>
      </c>
      <c r="BA15" s="524">
        <v>95.417731545800748</v>
      </c>
      <c r="BB15" s="524">
        <v>75.750049041790248</v>
      </c>
      <c r="BC15" s="524">
        <v>75.312442929915861</v>
      </c>
      <c r="BD15" s="524">
        <v>84.907465000652252</v>
      </c>
      <c r="BE15" s="524">
        <v>84.653795659575962</v>
      </c>
      <c r="BF15" s="524">
        <v>71.795535851042303</v>
      </c>
      <c r="BG15" s="524">
        <v>67.931503868660769</v>
      </c>
      <c r="BH15" s="492">
        <f t="shared" si="41"/>
        <v>-9.8004244373318672E-2</v>
      </c>
      <c r="BI15" s="492">
        <f t="shared" si="42"/>
        <v>-5.3819947669147994E-2</v>
      </c>
      <c r="BJ15" s="4"/>
      <c r="BK15" s="13">
        <f>D15-BL15</f>
        <v>405</v>
      </c>
      <c r="BL15" s="13">
        <f>SUM(S15:T15)</f>
        <v>370</v>
      </c>
      <c r="BM15" s="13">
        <f>SUM(U15:V15)</f>
        <v>285</v>
      </c>
      <c r="BN15" s="13">
        <f>SUM(W15:X15)</f>
        <v>225</v>
      </c>
      <c r="BO15" s="13">
        <f>SUM(Y15:Z15)</f>
        <v>255</v>
      </c>
      <c r="BP15" s="13">
        <f>SUM(AA15:AB15)</f>
        <v>375</v>
      </c>
      <c r="BQ15" s="13">
        <f>SUM(AC15:AD15)</f>
        <v>270</v>
      </c>
      <c r="BR15" s="13">
        <f>SUM(AE15:AF15)</f>
        <v>290</v>
      </c>
      <c r="BS15" s="13">
        <f>SUM(AG15:AH15)</f>
        <v>265</v>
      </c>
      <c r="BT15" s="13">
        <f>SUM(AI15:AJ15)</f>
        <v>240</v>
      </c>
      <c r="BU15" s="13">
        <f>SUM(AK15:AL15)</f>
        <v>239.4831209722114</v>
      </c>
      <c r="BV15" s="13">
        <f>SUM(AM15:AN15)</f>
        <v>236.94751418771966</v>
      </c>
      <c r="BW15" s="13">
        <f>SUM(AO15:AP15)</f>
        <v>166.71362777744736</v>
      </c>
      <c r="BX15" s="13">
        <f>SUM(AQ15:AR15)</f>
        <v>255.13952482427823</v>
      </c>
      <c r="BY15" s="13">
        <f>SUM(AS15:AT15)</f>
        <v>215.48379170994428</v>
      </c>
      <c r="BZ15" s="13">
        <f>SUM(AU15:AV15)</f>
        <v>206.42745530774096</v>
      </c>
      <c r="CA15" s="13">
        <f>SUM(AW15:AX15)</f>
        <v>190.70285408864839</v>
      </c>
      <c r="CB15" s="13">
        <f t="shared" si="43"/>
        <v>181.32033019247274</v>
      </c>
      <c r="CC15" s="13">
        <f t="shared" si="44"/>
        <v>171.16778058759098</v>
      </c>
      <c r="CD15" s="13">
        <f t="shared" si="45"/>
        <v>160.21990793056813</v>
      </c>
      <c r="CE15" s="13">
        <f t="shared" si="46"/>
        <v>156.44933151061826</v>
      </c>
      <c r="CF15" s="492">
        <f t="shared" si="27"/>
        <v>-8.5988432089536326E-2</v>
      </c>
      <c r="CG15" s="492">
        <f t="shared" si="28"/>
        <v>-2.3533757250589926E-2</v>
      </c>
      <c r="CH15" s="19"/>
      <c r="CI15" s="13">
        <f t="shared" si="29"/>
        <v>309.28830037993129</v>
      </c>
      <c r="CK15" s="696"/>
      <c r="CL15" s="696"/>
    </row>
    <row r="16" spans="1:90" x14ac:dyDescent="0.45">
      <c r="A16" s="7"/>
      <c r="B16" s="7" t="s">
        <v>6</v>
      </c>
      <c r="C16" s="7">
        <v>25</v>
      </c>
      <c r="D16" s="7">
        <v>25</v>
      </c>
      <c r="E16" s="7">
        <v>20</v>
      </c>
      <c r="F16" s="7">
        <v>25</v>
      </c>
      <c r="G16" s="7">
        <v>30</v>
      </c>
      <c r="H16" s="7">
        <v>30</v>
      </c>
      <c r="I16" s="7">
        <v>68.990795378637287</v>
      </c>
      <c r="J16" s="7">
        <v>66.060845915450145</v>
      </c>
      <c r="K16" s="7">
        <v>66.666317231283841</v>
      </c>
      <c r="L16" s="7">
        <v>68.558324618682136</v>
      </c>
      <c r="M16" s="7">
        <v>70.555064862119309</v>
      </c>
      <c r="N16" s="7">
        <v>76.205923580899807</v>
      </c>
      <c r="O16" s="7">
        <v>80.938042373366585</v>
      </c>
      <c r="P16" s="26">
        <f t="shared" si="38"/>
        <v>8.0091467987784659E-2</v>
      </c>
      <c r="Q16" s="26">
        <f t="shared" si="38"/>
        <v>6.2096469278312583E-2</v>
      </c>
      <c r="R16" s="27"/>
      <c r="S16" s="7">
        <v>5</v>
      </c>
      <c r="T16" s="7">
        <v>5</v>
      </c>
      <c r="U16" s="7">
        <v>5</v>
      </c>
      <c r="V16" s="7">
        <v>5</v>
      </c>
      <c r="W16" s="7">
        <v>5</v>
      </c>
      <c r="X16" s="7">
        <v>5</v>
      </c>
      <c r="Y16" s="7">
        <v>5</v>
      </c>
      <c r="Z16" s="7">
        <v>5</v>
      </c>
      <c r="AA16" s="7">
        <v>5</v>
      </c>
      <c r="AB16" s="7">
        <v>5</v>
      </c>
      <c r="AC16" s="7">
        <v>5</v>
      </c>
      <c r="AD16" s="7">
        <v>10</v>
      </c>
      <c r="AE16" s="7">
        <v>10</v>
      </c>
      <c r="AF16" s="7">
        <v>5</v>
      </c>
      <c r="AG16" s="7">
        <v>5</v>
      </c>
      <c r="AH16" s="7">
        <v>10</v>
      </c>
      <c r="AI16" s="7">
        <v>10</v>
      </c>
      <c r="AJ16" s="7">
        <v>5</v>
      </c>
      <c r="AK16" s="7">
        <v>17.937606798445696</v>
      </c>
      <c r="AL16" s="7">
        <v>16.557790890872948</v>
      </c>
      <c r="AM16" s="7">
        <v>16.385313902426354</v>
      </c>
      <c r="AN16" s="7">
        <v>18.110083786892289</v>
      </c>
      <c r="AO16" s="7">
        <v>16.479488045274731</v>
      </c>
      <c r="AP16" s="7">
        <v>15.373961322113898</v>
      </c>
      <c r="AQ16" s="7">
        <v>17.033194864445417</v>
      </c>
      <c r="AR16" s="7">
        <v>17.174201683616104</v>
      </c>
      <c r="AS16" s="7">
        <v>16.098671377038862</v>
      </c>
      <c r="AT16" s="524">
        <v>16.492724302749252</v>
      </c>
      <c r="AU16" s="524">
        <v>16.976158273212008</v>
      </c>
      <c r="AV16" s="524">
        <v>17.098763278283712</v>
      </c>
      <c r="AW16" s="524">
        <v>17.183081154670536</v>
      </c>
      <c r="AX16" s="524">
        <v>16.953705778860243</v>
      </c>
      <c r="AY16" s="524">
        <v>17.173206530480826</v>
      </c>
      <c r="AZ16" s="524">
        <v>17.248331154670534</v>
      </c>
      <c r="BA16" s="524">
        <v>17.305144118486485</v>
      </c>
      <c r="BB16" s="524">
        <v>17.449211105069594</v>
      </c>
      <c r="BC16" s="524">
        <v>17.449211105069594</v>
      </c>
      <c r="BD16" s="524">
        <v>18.35149853349364</v>
      </c>
      <c r="BE16" s="524">
        <v>17.336847614654705</v>
      </c>
      <c r="BF16" s="524">
        <v>18.670451277320453</v>
      </c>
      <c r="BG16" s="524">
        <v>19.81354013103395</v>
      </c>
      <c r="BH16" s="492">
        <f t="shared" si="41"/>
        <v>0.1354977604275438</v>
      </c>
      <c r="BI16" s="492">
        <f t="shared" si="42"/>
        <v>6.1224489795918435E-2</v>
      </c>
      <c r="BJ16" s="4"/>
      <c r="BK16" s="13">
        <f>D16-BL16</f>
        <v>15</v>
      </c>
      <c r="BL16" s="13">
        <f>SUM(S16:T16)</f>
        <v>10</v>
      </c>
      <c r="BM16" s="13">
        <f>SUM(U16:V16)</f>
        <v>10</v>
      </c>
      <c r="BN16" s="13">
        <f>SUM(W16:X16)</f>
        <v>10</v>
      </c>
      <c r="BO16" s="13">
        <f>SUM(Y16:Z16)</f>
        <v>10</v>
      </c>
      <c r="BP16" s="13">
        <f>SUM(AA16:AB16)</f>
        <v>10</v>
      </c>
      <c r="BQ16" s="13">
        <f>SUM(AC16:AD16)</f>
        <v>15</v>
      </c>
      <c r="BR16" s="13">
        <f>SUM(AE16:AF16)</f>
        <v>15</v>
      </c>
      <c r="BS16" s="13">
        <f>SUM(AG16:AH16)</f>
        <v>15</v>
      </c>
      <c r="BT16" s="13">
        <f>SUM(AI16:AJ16)</f>
        <v>15</v>
      </c>
      <c r="BU16" s="13">
        <f>SUM(AK16:AL16)</f>
        <v>34.495397689318644</v>
      </c>
      <c r="BV16" s="13">
        <f>SUM(AM16:AN16)</f>
        <v>34.495397689318644</v>
      </c>
      <c r="BW16" s="13">
        <f>SUM(AO16:AP16)</f>
        <v>31.853449367388627</v>
      </c>
      <c r="BX16" s="13">
        <f>SUM(AQ16:AR16)</f>
        <v>34.207396548061524</v>
      </c>
      <c r="BY16" s="13">
        <f>SUM(AS16:AT16)</f>
        <v>32.591395679788114</v>
      </c>
      <c r="BZ16" s="13">
        <f>SUM(AU16:AV16)</f>
        <v>34.07492155149572</v>
      </c>
      <c r="CA16" s="13">
        <f>SUM(AW16:AX16)</f>
        <v>34.136786933530779</v>
      </c>
      <c r="CB16" s="13">
        <f t="shared" si="43"/>
        <v>34.421537685151364</v>
      </c>
      <c r="CC16" s="13">
        <f t="shared" si="44"/>
        <v>34.754355223556075</v>
      </c>
      <c r="CD16" s="13">
        <f t="shared" si="45"/>
        <v>35.800709638563234</v>
      </c>
      <c r="CE16" s="13">
        <f t="shared" si="46"/>
        <v>36.007298891975154</v>
      </c>
      <c r="CF16" s="492">
        <f t="shared" si="27"/>
        <v>3.6051414574074681E-2</v>
      </c>
      <c r="CG16" s="492">
        <f t="shared" si="28"/>
        <v>5.7705351513308578E-3</v>
      </c>
      <c r="CH16" s="19"/>
      <c r="CI16" s="13">
        <f t="shared" si="29"/>
        <v>74.17233755650274</v>
      </c>
      <c r="CK16" s="696"/>
      <c r="CL16" s="696"/>
    </row>
    <row r="17" spans="1:90" x14ac:dyDescent="0.45">
      <c r="A17" s="23"/>
      <c r="B17" s="4"/>
      <c r="C17" s="9"/>
      <c r="D17" s="9"/>
      <c r="E17" s="9"/>
      <c r="F17" s="9"/>
      <c r="G17" s="9"/>
      <c r="H17" s="9"/>
      <c r="I17" s="563"/>
      <c r="J17" s="9"/>
      <c r="K17" s="9"/>
      <c r="L17" s="9"/>
      <c r="M17" s="9"/>
      <c r="N17" s="9"/>
      <c r="O17" s="9"/>
      <c r="P17" s="9"/>
      <c r="Q17" s="492"/>
      <c r="R17" s="27"/>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492"/>
      <c r="BI17" s="492"/>
      <c r="BJ17" s="4"/>
      <c r="BK17" s="199"/>
      <c r="BL17" s="7"/>
      <c r="BM17" s="7"/>
      <c r="BN17" s="7"/>
      <c r="BO17" s="7"/>
      <c r="BP17" s="7"/>
      <c r="BQ17" s="7"/>
      <c r="BR17" s="7"/>
      <c r="BS17" s="7"/>
      <c r="BT17" s="7"/>
      <c r="BU17" s="7"/>
      <c r="BV17" s="7"/>
      <c r="BW17" s="7"/>
      <c r="BX17" s="7"/>
      <c r="BY17" s="7"/>
      <c r="BZ17" s="7"/>
      <c r="CA17" s="7"/>
      <c r="CB17" s="7"/>
      <c r="CC17" s="7"/>
      <c r="CD17" s="7"/>
      <c r="CE17" s="7"/>
      <c r="CF17" s="492"/>
      <c r="CG17" s="492"/>
      <c r="CH17" s="19"/>
      <c r="CI17" s="649"/>
      <c r="CK17" s="696"/>
      <c r="CL17" s="696"/>
    </row>
    <row r="18" spans="1:90" s="644" customFormat="1" x14ac:dyDescent="0.45">
      <c r="A18" s="33" t="s">
        <v>25</v>
      </c>
      <c r="B18" s="34"/>
      <c r="C18" s="560">
        <v>7855</v>
      </c>
      <c r="D18" s="560">
        <v>7280</v>
      </c>
      <c r="E18" s="560">
        <v>7910</v>
      </c>
      <c r="F18" s="560">
        <v>7935</v>
      </c>
      <c r="G18" s="560">
        <v>8075</v>
      </c>
      <c r="H18" s="560">
        <v>8090</v>
      </c>
      <c r="I18" s="582">
        <f>I11+I13</f>
        <v>8186.211170644272</v>
      </c>
      <c r="J18" s="560">
        <f>J11+J13</f>
        <v>6899.8968588361304</v>
      </c>
      <c r="K18" s="560">
        <f>K11+K13</f>
        <v>8308.2408113386937</v>
      </c>
      <c r="L18" s="560">
        <f>L11+L13</f>
        <v>7325.56625981256</v>
      </c>
      <c r="M18" s="560">
        <f t="shared" ref="M18:O18" si="47">M11+M13</f>
        <v>7158.898090094699</v>
      </c>
      <c r="N18" s="560">
        <f>N11+N13</f>
        <v>7269.4548475725514</v>
      </c>
      <c r="O18" s="560">
        <f t="shared" si="47"/>
        <v>7324.2690460274571</v>
      </c>
      <c r="P18" s="561">
        <f>IF(ISERROR(N18/M18),"N/A",IF(M18&lt;0,"N/A",IF(N18&lt;0,"N/A",IF(N18/M18-1&gt;300%,"&gt;±300%",IF(N18/M18-1&lt;-300%,"&gt;±300%",N18/M18-1)))))</f>
        <v>1.544326460392309E-2</v>
      </c>
      <c r="Q18" s="561">
        <f>IF(ISERROR(O18/N18),"N/A",IF(N18&lt;0,"N/A",IF(O18&lt;0,"N/A",IF(O18/N18-1&gt;300%,"&gt;±300%",IF(O18/N18-1&lt;-300%,"&gt;±300%",O18/N18-1)))))</f>
        <v>7.5403451296227608E-3</v>
      </c>
      <c r="R18" s="27"/>
      <c r="S18" s="34">
        <v>1950</v>
      </c>
      <c r="T18" s="34">
        <v>1855</v>
      </c>
      <c r="U18" s="34">
        <v>1860</v>
      </c>
      <c r="V18" s="34">
        <v>2020</v>
      </c>
      <c r="W18" s="34">
        <v>2100</v>
      </c>
      <c r="X18" s="34">
        <v>1945</v>
      </c>
      <c r="Y18" s="34">
        <v>1825</v>
      </c>
      <c r="Z18" s="34">
        <v>2195</v>
      </c>
      <c r="AA18" s="34">
        <v>2030</v>
      </c>
      <c r="AB18" s="34">
        <v>1885</v>
      </c>
      <c r="AC18" s="34">
        <v>1790</v>
      </c>
      <c r="AD18" s="34">
        <v>2120</v>
      </c>
      <c r="AE18" s="34">
        <v>2045</v>
      </c>
      <c r="AF18" s="34">
        <v>2120</v>
      </c>
      <c r="AG18" s="34">
        <v>1760</v>
      </c>
      <c r="AH18" s="34">
        <v>2150</v>
      </c>
      <c r="AI18" s="34">
        <v>2145</v>
      </c>
      <c r="AJ18" s="34">
        <v>2045</v>
      </c>
      <c r="AK18" s="34">
        <f t="shared" ref="AK18:BG18" si="48">AK11+AK13</f>
        <v>1856.4509602882013</v>
      </c>
      <c r="AL18" s="34">
        <f t="shared" si="48"/>
        <v>2177.7264945824004</v>
      </c>
      <c r="AM18" s="34">
        <f t="shared" si="48"/>
        <v>2011.3384936851328</v>
      </c>
      <c r="AN18" s="34">
        <f t="shared" si="48"/>
        <v>2140.6952220885378</v>
      </c>
      <c r="AO18" s="34">
        <f t="shared" si="48"/>
        <v>1693.6661973928742</v>
      </c>
      <c r="AP18" s="34">
        <f t="shared" si="48"/>
        <v>1323.627103377924</v>
      </c>
      <c r="AQ18" s="34">
        <f t="shared" si="48"/>
        <v>1889.1288363805529</v>
      </c>
      <c r="AR18" s="34">
        <f t="shared" si="48"/>
        <v>1993.4747216847795</v>
      </c>
      <c r="AS18" s="34">
        <f t="shared" si="48"/>
        <v>1966.4328696706789</v>
      </c>
      <c r="AT18" s="34">
        <f t="shared" si="48"/>
        <v>2111.006543384809</v>
      </c>
      <c r="AU18" s="34">
        <f t="shared" si="48"/>
        <v>2040.095585534026</v>
      </c>
      <c r="AV18" s="34">
        <f t="shared" si="48"/>
        <v>2190.7431556593701</v>
      </c>
      <c r="AW18" s="34">
        <f t="shared" si="48"/>
        <v>1750.6118077735498</v>
      </c>
      <c r="AX18" s="34">
        <f t="shared" si="48"/>
        <v>1988.1849050701396</v>
      </c>
      <c r="AY18" s="34">
        <f t="shared" si="48"/>
        <v>1806.8110626364069</v>
      </c>
      <c r="AZ18" s="34">
        <f t="shared" si="48"/>
        <v>1779.7003270718176</v>
      </c>
      <c r="BA18" s="34">
        <f t="shared" si="48"/>
        <v>1625.5141205395694</v>
      </c>
      <c r="BB18" s="34">
        <f t="shared" si="48"/>
        <v>1877.4278595439077</v>
      </c>
      <c r="BC18" s="34">
        <f t="shared" si="48"/>
        <v>1733.2954539165878</v>
      </c>
      <c r="BD18" s="34">
        <f t="shared" si="48"/>
        <v>1923.3063777162042</v>
      </c>
      <c r="BE18" s="34">
        <f t="shared" si="48"/>
        <v>1623.5293047599616</v>
      </c>
      <c r="BF18" s="34">
        <f t="shared" si="48"/>
        <v>1964.1002900235137</v>
      </c>
      <c r="BG18" s="34">
        <f t="shared" si="48"/>
        <v>1826.6424704340184</v>
      </c>
      <c r="BH18" s="561">
        <f>IF(ISERROR(BG18/BC18),"N/A",IF(BC18&lt;0,"N/A",IF(BG18&lt;0,"N/A",IF(BG18/BC18-1&gt;300%,"&gt;±300%",IF(BG18/BC18-1&lt;-300%,"&gt;±300%",BG18/BC18-1)))))</f>
        <v>5.3855224916503408E-2</v>
      </c>
      <c r="BI18" s="561">
        <f>IF(ISERROR(BG18/BF18),"N/A",IF(BF18&lt;0,"N/A",IF(BG18&lt;0,"N/A",IF(BG18/BF18-1&gt;300%,"&gt;±300%",IF(BG18/BF18-1&lt;-300%,"&gt;±300%",BG18/BF18-1)))))</f>
        <v>-6.9985132779472159E-2</v>
      </c>
      <c r="BJ18" s="4"/>
      <c r="BK18" s="34">
        <f>BK11+BK13</f>
        <v>3475</v>
      </c>
      <c r="BL18" s="34">
        <f t="shared" ref="BL18:BQ18" si="49">BL11+BL13</f>
        <v>3805</v>
      </c>
      <c r="BM18" s="34">
        <f t="shared" si="49"/>
        <v>3880</v>
      </c>
      <c r="BN18" s="34">
        <f t="shared" si="49"/>
        <v>4055</v>
      </c>
      <c r="BO18" s="34">
        <f t="shared" si="49"/>
        <v>4020</v>
      </c>
      <c r="BP18" s="34">
        <f t="shared" si="49"/>
        <v>3915</v>
      </c>
      <c r="BQ18" s="34">
        <f t="shared" si="49"/>
        <v>3930</v>
      </c>
      <c r="BR18" s="34">
        <f>SUM(AE18:AF18)</f>
        <v>4165</v>
      </c>
      <c r="BS18" s="34">
        <f>SUM(AG18:AH18)</f>
        <v>3910</v>
      </c>
      <c r="BT18" s="34">
        <f>SUM(AI18:AJ18)</f>
        <v>4190</v>
      </c>
      <c r="BU18" s="34">
        <f>SUM(AK18:AL18)</f>
        <v>4034.1774548706017</v>
      </c>
      <c r="BV18" s="34">
        <f>SUM(AM18:AN18)</f>
        <v>4152.0337157736703</v>
      </c>
      <c r="BW18" s="34">
        <f>SUM(AO18:AP18)</f>
        <v>3017.2933007707979</v>
      </c>
      <c r="BX18" s="34">
        <f>SUM(AQ18:AR18)</f>
        <v>3882.6035580653324</v>
      </c>
      <c r="BY18" s="34">
        <f>SUM(AS18:AT18)</f>
        <v>4077.4394130554879</v>
      </c>
      <c r="BZ18" s="34">
        <f>SUM(AU18:AV18)</f>
        <v>4230.8387411933963</v>
      </c>
      <c r="CA18" s="34">
        <f>SUM(AW18:AX18)</f>
        <v>3738.7967128436894</v>
      </c>
      <c r="CB18" s="34">
        <f t="shared" si="43"/>
        <v>3586.5113897082247</v>
      </c>
      <c r="CC18" s="34">
        <f t="shared" si="44"/>
        <v>3502.9419800834771</v>
      </c>
      <c r="CD18" s="34">
        <f t="shared" si="45"/>
        <v>3656.6018316327918</v>
      </c>
      <c r="CE18" s="34">
        <f t="shared" si="46"/>
        <v>3587.6295947834751</v>
      </c>
      <c r="CF18" s="561">
        <f t="shared" si="27"/>
        <v>2.4176139708137478E-2</v>
      </c>
      <c r="CG18" s="561">
        <f t="shared" si="28"/>
        <v>-1.8862386451991231E-2</v>
      </c>
      <c r="CH18" s="643"/>
      <c r="CI18" s="645">
        <f t="shared" si="29"/>
        <v>7337.5784429336982</v>
      </c>
      <c r="CK18" s="696"/>
      <c r="CL18" s="696"/>
    </row>
    <row r="19" spans="1:90" x14ac:dyDescent="0.45">
      <c r="A19" s="3"/>
      <c r="B19" s="4"/>
      <c r="C19" s="9"/>
      <c r="D19" s="9"/>
      <c r="E19" s="9"/>
      <c r="F19" s="9"/>
      <c r="G19" s="9"/>
      <c r="H19" s="9"/>
      <c r="I19" s="627"/>
      <c r="J19" s="9"/>
      <c r="K19" s="9"/>
      <c r="L19" s="9"/>
      <c r="M19" s="9"/>
      <c r="N19" s="9"/>
      <c r="O19" s="9"/>
      <c r="P19" s="9"/>
      <c r="Q19" s="492"/>
      <c r="R19" s="27"/>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92"/>
      <c r="BI19" s="492"/>
      <c r="BJ19" s="4"/>
      <c r="BK19" s="542"/>
      <c r="BL19" s="13"/>
      <c r="BM19" s="13"/>
      <c r="BN19" s="13"/>
      <c r="BO19" s="13"/>
      <c r="BP19" s="13"/>
      <c r="BQ19" s="13"/>
      <c r="BR19" s="13"/>
      <c r="BS19" s="13"/>
      <c r="BT19" s="13"/>
      <c r="BU19" s="13"/>
      <c r="BV19" s="13"/>
      <c r="BW19" s="13"/>
      <c r="BX19" s="13"/>
      <c r="BY19" s="13"/>
      <c r="BZ19" s="13"/>
      <c r="CA19" s="13"/>
      <c r="CB19" s="13"/>
      <c r="CC19" s="13"/>
      <c r="CD19" s="13"/>
      <c r="CE19" s="13"/>
      <c r="CF19" s="492"/>
      <c r="CG19" s="492"/>
      <c r="CH19" s="19"/>
      <c r="CI19" s="13"/>
    </row>
    <row r="20" spans="1:90" x14ac:dyDescent="0.45">
      <c r="A20" s="110" t="s">
        <v>32</v>
      </c>
      <c r="B20" s="5"/>
      <c r="C20" s="10"/>
      <c r="D20" s="10"/>
      <c r="E20" s="10"/>
      <c r="F20" s="10"/>
      <c r="G20" s="10"/>
      <c r="H20" s="10"/>
      <c r="I20" s="524"/>
      <c r="J20" s="10"/>
      <c r="K20" s="10"/>
      <c r="L20" s="10"/>
      <c r="M20" s="10"/>
      <c r="N20" s="10"/>
      <c r="O20" s="10"/>
      <c r="P20" s="743"/>
      <c r="Q20" s="26"/>
      <c r="R20" s="27"/>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492"/>
      <c r="BI20" s="492"/>
      <c r="BJ20" s="4"/>
      <c r="BK20" s="199"/>
      <c r="BL20" s="7"/>
      <c r="BM20" s="7"/>
      <c r="BN20" s="7"/>
      <c r="BO20" s="7"/>
      <c r="BP20" s="7"/>
      <c r="BQ20" s="7"/>
      <c r="BR20" s="7"/>
      <c r="BS20" s="7"/>
      <c r="BT20" s="7"/>
      <c r="BU20" s="7"/>
      <c r="BV20" s="7"/>
      <c r="BW20" s="7"/>
      <c r="BX20" s="7"/>
      <c r="BY20" s="7"/>
      <c r="BZ20" s="7"/>
      <c r="CA20" s="7"/>
      <c r="CB20" s="7"/>
      <c r="CC20" s="7"/>
      <c r="CD20" s="7"/>
      <c r="CE20" s="7"/>
      <c r="CF20" s="492"/>
      <c r="CG20" s="492"/>
      <c r="CH20" s="19"/>
      <c r="CI20" s="13"/>
    </row>
    <row r="21" spans="1:90" x14ac:dyDescent="0.45">
      <c r="A21" s="23" t="s">
        <v>27</v>
      </c>
      <c r="B21" s="9"/>
      <c r="C21" s="555">
        <v>3110</v>
      </c>
      <c r="D21" s="555">
        <v>3220</v>
      </c>
      <c r="E21" s="555">
        <v>3245</v>
      </c>
      <c r="F21" s="555">
        <v>3360</v>
      </c>
      <c r="G21" s="555">
        <v>3300</v>
      </c>
      <c r="H21" s="555">
        <v>3115</v>
      </c>
      <c r="I21" s="555">
        <f t="shared" ref="I21" si="50">SUM(I22:I23)</f>
        <v>2690.9864158117971</v>
      </c>
      <c r="J21" s="555">
        <f>SUM(J22:J23)</f>
        <v>2192.8791605948272</v>
      </c>
      <c r="K21" s="555">
        <f>SUM(K22:K23)</f>
        <v>2441.2634056869647</v>
      </c>
      <c r="L21" s="555">
        <f>SUM(L22:L23)</f>
        <v>2751.1165779094081</v>
      </c>
      <c r="M21" s="555">
        <f t="shared" ref="M21:O21" si="51">SUM(M22:M23)</f>
        <v>3222.7521853995408</v>
      </c>
      <c r="N21" s="555">
        <f t="shared" si="51"/>
        <v>3173.2745455103377</v>
      </c>
      <c r="O21" s="555">
        <f t="shared" si="51"/>
        <v>3244.5827787716958</v>
      </c>
      <c r="P21" s="492">
        <f t="shared" ref="P21:Q23" si="52">IF(ISERROR(N21/M21),"N/A",IF(M21&lt;0,"N/A",IF(N21&lt;0,"N/A",IF(N21/M21-1&gt;300%,"&gt;±300%",IF(N21/M21-1&lt;-300%,"&gt;±300%",N21/M21-1)))))</f>
        <v>-1.5352604557482996E-2</v>
      </c>
      <c r="Q21" s="492">
        <f t="shared" si="52"/>
        <v>2.247149820750538E-2</v>
      </c>
      <c r="R21" s="27"/>
      <c r="S21" s="555">
        <v>755</v>
      </c>
      <c r="T21" s="555">
        <v>800</v>
      </c>
      <c r="U21" s="555">
        <v>835</v>
      </c>
      <c r="V21" s="555">
        <v>830</v>
      </c>
      <c r="W21" s="555">
        <v>765</v>
      </c>
      <c r="X21" s="555">
        <v>825</v>
      </c>
      <c r="Y21" s="555">
        <v>860</v>
      </c>
      <c r="Z21" s="555">
        <v>865</v>
      </c>
      <c r="AA21" s="555">
        <v>780</v>
      </c>
      <c r="AB21" s="555">
        <v>840</v>
      </c>
      <c r="AC21" s="555">
        <v>845</v>
      </c>
      <c r="AD21" s="555">
        <v>825</v>
      </c>
      <c r="AE21" s="555">
        <v>785</v>
      </c>
      <c r="AF21" s="555">
        <v>840</v>
      </c>
      <c r="AG21" s="555">
        <v>795</v>
      </c>
      <c r="AH21" s="555">
        <v>810</v>
      </c>
      <c r="AI21" s="555">
        <v>730</v>
      </c>
      <c r="AJ21" s="555">
        <v>775</v>
      </c>
      <c r="AK21" s="555">
        <f t="shared" ref="AK21:BB21" si="53">SUM(AK22:AK23)</f>
        <v>714.2941100379378</v>
      </c>
      <c r="AL21" s="555">
        <f t="shared" si="53"/>
        <v>699.09454834531539</v>
      </c>
      <c r="AM21" s="555">
        <f t="shared" si="53"/>
        <v>631.264788085075</v>
      </c>
      <c r="AN21" s="555">
        <f t="shared" si="53"/>
        <v>646.33296934346879</v>
      </c>
      <c r="AO21" s="555">
        <f t="shared" si="53"/>
        <v>591.51303551979845</v>
      </c>
      <c r="AP21" s="555">
        <f t="shared" si="53"/>
        <v>347.07217826741783</v>
      </c>
      <c r="AQ21" s="555">
        <f t="shared" si="53"/>
        <v>591.89764995828057</v>
      </c>
      <c r="AR21" s="555">
        <f t="shared" si="53"/>
        <v>662.39629684932993</v>
      </c>
      <c r="AS21" s="555">
        <f t="shared" si="53"/>
        <v>672.19735791179187</v>
      </c>
      <c r="AT21" s="563">
        <f t="shared" si="53"/>
        <v>609.23506708458183</v>
      </c>
      <c r="AU21" s="563">
        <f t="shared" si="53"/>
        <v>531.59370448540267</v>
      </c>
      <c r="AV21" s="563">
        <f t="shared" si="53"/>
        <v>628.23727620518991</v>
      </c>
      <c r="AW21" s="563">
        <f t="shared" si="53"/>
        <v>695.91311414026643</v>
      </c>
      <c r="AX21" s="563">
        <f t="shared" si="53"/>
        <v>670.6230587761047</v>
      </c>
      <c r="AY21" s="563">
        <f t="shared" si="53"/>
        <v>669.15440426604619</v>
      </c>
      <c r="AZ21" s="563">
        <f t="shared" si="53"/>
        <v>715.42600072698974</v>
      </c>
      <c r="BA21" s="563">
        <f t="shared" si="53"/>
        <v>816.30937481932961</v>
      </c>
      <c r="BB21" s="563">
        <f t="shared" si="53"/>
        <v>817.07763491743049</v>
      </c>
      <c r="BC21" s="563">
        <f t="shared" ref="BC21:BG21" si="54">SUM(BC22:BC23)</f>
        <v>770.5585172414859</v>
      </c>
      <c r="BD21" s="563">
        <f t="shared" si="54"/>
        <v>818.8066584212944</v>
      </c>
      <c r="BE21" s="563">
        <f t="shared" si="54"/>
        <v>830.73169881490253</v>
      </c>
      <c r="BF21" s="563">
        <f t="shared" si="54"/>
        <v>805.2217010176505</v>
      </c>
      <c r="BG21" s="563">
        <f t="shared" si="54"/>
        <v>749.99632368542655</v>
      </c>
      <c r="BH21" s="492">
        <f t="shared" ref="BH21:BH23" si="55">IF(ISERROR(BG21/BC21),"N/A",IF(BC21&lt;0,"N/A",IF(BG21&lt;0,"N/A",IF(BG21/BC21-1&gt;300%,"&gt;±300%",IF(BG21/BC21-1&lt;-300%,"&gt;±300%",BG21/BC21-1)))))</f>
        <v>-2.6684791739983282E-2</v>
      </c>
      <c r="BI21" s="492">
        <f t="shared" ref="BI21:BI23" si="56">IF(ISERROR(BG21/BF21),"N/A",IF(BF21&lt;0,"N/A",IF(BG21&lt;0,"N/A",IF(BG21/BF21-1&gt;300%,"&gt;±300%",IF(BG21/BF21-1&lt;-300%,"&gt;±300%",BG21/BF21-1)))))</f>
        <v>-6.8584064813987711E-2</v>
      </c>
      <c r="BJ21" s="4"/>
      <c r="BK21" s="9">
        <f t="shared" ref="BK21:BL21" si="57">SUM(BK22:BK23)</f>
        <v>1655</v>
      </c>
      <c r="BL21" s="9">
        <f t="shared" si="57"/>
        <v>1565</v>
      </c>
      <c r="BM21" s="9">
        <f>SUM(U21:V21)</f>
        <v>1665</v>
      </c>
      <c r="BN21" s="9">
        <f>SUM(W21:X21)</f>
        <v>1590</v>
      </c>
      <c r="BO21" s="9">
        <f>SUM(Y21:Z21)</f>
        <v>1725</v>
      </c>
      <c r="BP21" s="9">
        <f>SUM(AA21:AB21)</f>
        <v>1620</v>
      </c>
      <c r="BQ21" s="9">
        <f>SUM(AC21:AD21)</f>
        <v>1670</v>
      </c>
      <c r="BR21" s="9">
        <f>SUM(AE21:AF21)</f>
        <v>1625</v>
      </c>
      <c r="BS21" s="9">
        <f>SUM(AG21:AH21)</f>
        <v>1605</v>
      </c>
      <c r="BT21" s="9">
        <f>SUM(AI21:AJ21)</f>
        <v>1505</v>
      </c>
      <c r="BU21" s="9">
        <f>SUM(AK21:AL21)</f>
        <v>1413.3886583832532</v>
      </c>
      <c r="BV21" s="9">
        <f>SUM(AM21:AN21)</f>
        <v>1277.5977574285439</v>
      </c>
      <c r="BW21" s="9">
        <f>SUM(AO21:AP21)</f>
        <v>938.58521378721628</v>
      </c>
      <c r="BX21" s="9">
        <f>SUM(AQ21:AR21)</f>
        <v>1254.2939468076106</v>
      </c>
      <c r="BY21" s="9">
        <f>SUM(AS21:AT21)</f>
        <v>1281.4324249963738</v>
      </c>
      <c r="BZ21" s="9">
        <f>SUM(AU21:AV21)</f>
        <v>1159.8309806905927</v>
      </c>
      <c r="CA21" s="9">
        <f>SUM(AW21:AX21)</f>
        <v>1366.536172916371</v>
      </c>
      <c r="CB21" s="9">
        <f t="shared" ref="CB21:CB22" si="58">SUM(AY21:AZ21)</f>
        <v>1384.5804049930359</v>
      </c>
      <c r="CC21" s="9">
        <f t="shared" ref="CC21:CC25" si="59">SUM(BA21:BB21)</f>
        <v>1633.3870097367601</v>
      </c>
      <c r="CD21" s="9">
        <f t="shared" ref="CD21:CD22" si="60">BC21+BD21</f>
        <v>1589.3651756627803</v>
      </c>
      <c r="CE21" s="9">
        <f t="shared" ref="CE21:CE22" si="61">BE21+BF21</f>
        <v>1635.953399832553</v>
      </c>
      <c r="CF21" s="492">
        <f t="shared" si="27"/>
        <v>1.5712076075629078E-3</v>
      </c>
      <c r="CG21" s="492">
        <f t="shared" si="28"/>
        <v>2.9312473233437331E-2</v>
      </c>
      <c r="CH21" s="19"/>
      <c r="CI21" s="36">
        <f t="shared" si="29"/>
        <v>3204.756381939274</v>
      </c>
    </row>
    <row r="22" spans="1:90" x14ac:dyDescent="0.45">
      <c r="A22" s="10"/>
      <c r="B22" s="10" t="s">
        <v>4</v>
      </c>
      <c r="C22" s="7">
        <v>2975</v>
      </c>
      <c r="D22" s="7">
        <v>3080</v>
      </c>
      <c r="E22" s="7">
        <v>3105</v>
      </c>
      <c r="F22" s="7">
        <v>3225</v>
      </c>
      <c r="G22" s="7">
        <v>3160</v>
      </c>
      <c r="H22" s="7">
        <v>2970</v>
      </c>
      <c r="I22" s="7">
        <v>2690.9864158117971</v>
      </c>
      <c r="J22" s="7">
        <v>2192.8791605948272</v>
      </c>
      <c r="K22" s="7">
        <v>2441.2634056869647</v>
      </c>
      <c r="L22" s="7">
        <v>2751.1165779094081</v>
      </c>
      <c r="M22" s="7">
        <v>3222.7521853995408</v>
      </c>
      <c r="N22" s="7">
        <v>3173.2745455103377</v>
      </c>
      <c r="O22" s="7">
        <v>3244.5827787716958</v>
      </c>
      <c r="P22" s="26">
        <f t="shared" si="52"/>
        <v>-1.5352604557482996E-2</v>
      </c>
      <c r="Q22" s="26">
        <f t="shared" si="52"/>
        <v>2.247149820750538E-2</v>
      </c>
      <c r="R22" s="27"/>
      <c r="S22" s="7">
        <v>725</v>
      </c>
      <c r="T22" s="7">
        <v>770</v>
      </c>
      <c r="U22" s="7">
        <v>800</v>
      </c>
      <c r="V22" s="7">
        <v>795</v>
      </c>
      <c r="W22" s="7">
        <v>730</v>
      </c>
      <c r="X22" s="7">
        <v>790</v>
      </c>
      <c r="Y22" s="7">
        <v>830</v>
      </c>
      <c r="Z22" s="7">
        <v>830</v>
      </c>
      <c r="AA22" s="7">
        <v>760</v>
      </c>
      <c r="AB22" s="7">
        <v>805</v>
      </c>
      <c r="AC22" s="7">
        <v>815</v>
      </c>
      <c r="AD22" s="7">
        <v>795</v>
      </c>
      <c r="AE22" s="7">
        <v>745</v>
      </c>
      <c r="AF22" s="7">
        <v>805</v>
      </c>
      <c r="AG22" s="7">
        <v>760</v>
      </c>
      <c r="AH22" s="7">
        <v>770</v>
      </c>
      <c r="AI22" s="7">
        <v>690</v>
      </c>
      <c r="AJ22" s="7">
        <v>735</v>
      </c>
      <c r="AK22" s="7">
        <v>714.2941100379378</v>
      </c>
      <c r="AL22" s="7">
        <v>699.09454834531539</v>
      </c>
      <c r="AM22" s="7">
        <v>631.264788085075</v>
      </c>
      <c r="AN22" s="7">
        <v>646.33296934346879</v>
      </c>
      <c r="AO22" s="7">
        <v>591.51303551979845</v>
      </c>
      <c r="AP22" s="7">
        <v>347.07217826741783</v>
      </c>
      <c r="AQ22" s="7">
        <v>591.89764995828057</v>
      </c>
      <c r="AR22" s="7">
        <v>662.39629684932993</v>
      </c>
      <c r="AS22" s="7">
        <v>672.19735791179187</v>
      </c>
      <c r="AT22" s="524">
        <v>609.23506708458183</v>
      </c>
      <c r="AU22" s="524">
        <v>531.59370448540267</v>
      </c>
      <c r="AV22" s="524">
        <v>628.23727620518991</v>
      </c>
      <c r="AW22" s="524">
        <v>695.91311414026643</v>
      </c>
      <c r="AX22" s="524">
        <v>670.6230587761047</v>
      </c>
      <c r="AY22" s="524">
        <v>669.15440426604619</v>
      </c>
      <c r="AZ22" s="524">
        <v>715.42600072698974</v>
      </c>
      <c r="BA22" s="524">
        <v>816.30937481932961</v>
      </c>
      <c r="BB22" s="524">
        <v>817.07763491743049</v>
      </c>
      <c r="BC22" s="524">
        <v>770.5585172414859</v>
      </c>
      <c r="BD22" s="524">
        <v>818.8066584212944</v>
      </c>
      <c r="BE22" s="524">
        <v>830.73169881490253</v>
      </c>
      <c r="BF22" s="524">
        <v>805.2217010176505</v>
      </c>
      <c r="BG22" s="524">
        <v>749.99632368542655</v>
      </c>
      <c r="BH22" s="492">
        <f t="shared" si="55"/>
        <v>-2.6684791739983282E-2</v>
      </c>
      <c r="BI22" s="492">
        <f t="shared" si="56"/>
        <v>-6.8584064813987711E-2</v>
      </c>
      <c r="BJ22" s="4"/>
      <c r="BK22" s="13">
        <f>D22-BL22</f>
        <v>1585</v>
      </c>
      <c r="BL22" s="13">
        <f>SUM(S22:T22)</f>
        <v>1495</v>
      </c>
      <c r="BM22" s="13">
        <f>SUM(U22:V22)</f>
        <v>1595</v>
      </c>
      <c r="BN22" s="13">
        <f>SUM(W22:X22)</f>
        <v>1520</v>
      </c>
      <c r="BO22" s="13">
        <f>SUM(Y22:Z22)</f>
        <v>1660</v>
      </c>
      <c r="BP22" s="13">
        <f>SUM(AA22:AB22)</f>
        <v>1565</v>
      </c>
      <c r="BQ22" s="13">
        <f>SUM(AC22:AD22)</f>
        <v>1610</v>
      </c>
      <c r="BR22" s="13">
        <f>SUM(AE22:AF22)</f>
        <v>1550</v>
      </c>
      <c r="BS22" s="13">
        <f>SUM(AG22:AH22)</f>
        <v>1530</v>
      </c>
      <c r="BT22" s="13">
        <f>SUM(AI22:AJ22)</f>
        <v>1425</v>
      </c>
      <c r="BU22" s="13">
        <f>SUM(AK22:AL22)</f>
        <v>1413.3886583832532</v>
      </c>
      <c r="BV22" s="13">
        <f>SUM(AM22:AN22)</f>
        <v>1277.5977574285439</v>
      </c>
      <c r="BW22" s="13">
        <f>SUM(AO22:AP22)</f>
        <v>938.58521378721628</v>
      </c>
      <c r="BX22" s="13">
        <f>SUM(AQ22:AR22)</f>
        <v>1254.2939468076106</v>
      </c>
      <c r="BY22" s="13">
        <f>SUM(AS22:AT22)</f>
        <v>1281.4324249963738</v>
      </c>
      <c r="BZ22" s="13">
        <f>SUM(AU22:AV22)</f>
        <v>1159.8309806905927</v>
      </c>
      <c r="CA22" s="13">
        <f>SUM(AW22:AX22)</f>
        <v>1366.536172916371</v>
      </c>
      <c r="CB22" s="13">
        <f t="shared" si="58"/>
        <v>1384.5804049930359</v>
      </c>
      <c r="CC22" s="13">
        <f t="shared" si="59"/>
        <v>1633.3870097367601</v>
      </c>
      <c r="CD22" s="13">
        <f t="shared" si="60"/>
        <v>1589.3651756627803</v>
      </c>
      <c r="CE22" s="13">
        <f t="shared" si="61"/>
        <v>1635.953399832553</v>
      </c>
      <c r="CF22" s="492">
        <f t="shared" si="27"/>
        <v>1.5712076075629078E-3</v>
      </c>
      <c r="CG22" s="492">
        <f t="shared" si="28"/>
        <v>2.9312473233437331E-2</v>
      </c>
      <c r="CH22" s="19"/>
      <c r="CI22" s="13">
        <f t="shared" si="29"/>
        <v>3204.756381939274</v>
      </c>
    </row>
    <row r="23" spans="1:90" x14ac:dyDescent="0.45">
      <c r="A23" s="29"/>
      <c r="B23" s="29" t="s">
        <v>9</v>
      </c>
      <c r="C23" s="29">
        <v>135</v>
      </c>
      <c r="D23" s="29">
        <v>140</v>
      </c>
      <c r="E23" s="29">
        <v>140</v>
      </c>
      <c r="F23" s="29">
        <v>135</v>
      </c>
      <c r="G23" s="29">
        <v>140</v>
      </c>
      <c r="H23" s="29">
        <v>145</v>
      </c>
      <c r="I23" s="543" t="s">
        <v>101</v>
      </c>
      <c r="J23" s="489" t="s">
        <v>101</v>
      </c>
      <c r="K23" s="489" t="s">
        <v>101</v>
      </c>
      <c r="L23" s="489" t="s">
        <v>101</v>
      </c>
      <c r="M23" s="489" t="s">
        <v>101</v>
      </c>
      <c r="N23" s="489" t="s">
        <v>101</v>
      </c>
      <c r="O23" s="489" t="s">
        <v>101</v>
      </c>
      <c r="P23" s="489" t="str">
        <f t="shared" si="52"/>
        <v>N/A</v>
      </c>
      <c r="Q23" s="489" t="str">
        <f t="shared" si="52"/>
        <v>N/A</v>
      </c>
      <c r="R23" s="27"/>
      <c r="S23" s="29">
        <v>35</v>
      </c>
      <c r="T23" s="29">
        <v>35</v>
      </c>
      <c r="U23" s="29">
        <v>35</v>
      </c>
      <c r="V23" s="29">
        <v>35</v>
      </c>
      <c r="W23" s="29">
        <v>35</v>
      </c>
      <c r="X23" s="29">
        <v>35</v>
      </c>
      <c r="Y23" s="29">
        <v>35</v>
      </c>
      <c r="Z23" s="29">
        <v>35</v>
      </c>
      <c r="AA23" s="29">
        <v>30</v>
      </c>
      <c r="AB23" s="29">
        <v>35</v>
      </c>
      <c r="AC23" s="29">
        <v>35</v>
      </c>
      <c r="AD23" s="29">
        <v>35</v>
      </c>
      <c r="AE23" s="29">
        <v>35</v>
      </c>
      <c r="AF23" s="29">
        <v>35</v>
      </c>
      <c r="AG23" s="29">
        <v>35</v>
      </c>
      <c r="AH23" s="29">
        <v>40</v>
      </c>
      <c r="AI23" s="29">
        <v>35</v>
      </c>
      <c r="AJ23" s="29">
        <v>40</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612" t="str">
        <f t="shared" si="55"/>
        <v>N/A</v>
      </c>
      <c r="BI23" s="612" t="str">
        <f t="shared" si="56"/>
        <v>N/A</v>
      </c>
      <c r="BJ23" s="4"/>
      <c r="BK23" s="29">
        <f>D23-BL23</f>
        <v>70</v>
      </c>
      <c r="BL23" s="29">
        <f>SUM(S23:T23)</f>
        <v>70</v>
      </c>
      <c r="BM23" s="29">
        <f>SUM(U23:V23)</f>
        <v>70</v>
      </c>
      <c r="BN23" s="29">
        <f>SUM(W23:X23)</f>
        <v>70</v>
      </c>
      <c r="BO23" s="29">
        <f>SUM(Y23:Z23)</f>
        <v>70</v>
      </c>
      <c r="BP23" s="29">
        <f>SUM(AA23:AB23)</f>
        <v>65</v>
      </c>
      <c r="BQ23" s="29">
        <f>SUM(AC23:AD23)</f>
        <v>70</v>
      </c>
      <c r="BR23" s="29">
        <f>SUM(AE23:AF23)</f>
        <v>70</v>
      </c>
      <c r="BS23" s="29">
        <f>SUM(AG23:AH23)</f>
        <v>75</v>
      </c>
      <c r="BT23" s="29">
        <f>SUM(AI23:AJ23)</f>
        <v>75</v>
      </c>
      <c r="BU23" s="489" t="s">
        <v>101</v>
      </c>
      <c r="BV23" s="489" t="s">
        <v>101</v>
      </c>
      <c r="BW23" s="489" t="s">
        <v>101</v>
      </c>
      <c r="BX23" s="489" t="s">
        <v>101</v>
      </c>
      <c r="BY23" s="489" t="s">
        <v>101</v>
      </c>
      <c r="BZ23" s="489" t="s">
        <v>101</v>
      </c>
      <c r="CA23" s="489" t="s">
        <v>101</v>
      </c>
      <c r="CB23" s="489" t="s">
        <v>101</v>
      </c>
      <c r="CC23" s="489" t="s">
        <v>101</v>
      </c>
      <c r="CD23" s="489" t="s">
        <v>101</v>
      </c>
      <c r="CE23" s="489" t="s">
        <v>101</v>
      </c>
      <c r="CF23" s="680" t="str">
        <f t="shared" si="27"/>
        <v>N/A</v>
      </c>
      <c r="CG23" s="680" t="str">
        <f t="shared" si="28"/>
        <v>N/A</v>
      </c>
      <c r="CH23" s="19"/>
      <c r="CI23" s="489">
        <f t="shared" si="29"/>
        <v>0</v>
      </c>
    </row>
    <row r="24" spans="1:90" x14ac:dyDescent="0.45">
      <c r="A24" s="37"/>
      <c r="B24" s="37"/>
      <c r="C24" s="37"/>
      <c r="D24" s="37"/>
      <c r="E24" s="37"/>
      <c r="F24" s="37"/>
      <c r="G24" s="37"/>
      <c r="H24" s="37"/>
      <c r="I24" s="628"/>
      <c r="J24" s="37"/>
      <c r="K24" s="37"/>
      <c r="L24" s="37"/>
      <c r="M24" s="37"/>
      <c r="N24" s="37"/>
      <c r="O24" s="37"/>
      <c r="P24" s="37"/>
      <c r="Q24" s="539"/>
      <c r="R24" s="27"/>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70"/>
      <c r="AP24" s="544"/>
      <c r="AQ24" s="544"/>
      <c r="AR24" s="544"/>
      <c r="AS24" s="544"/>
      <c r="AT24" s="544"/>
      <c r="AU24" s="544"/>
      <c r="AV24" s="544"/>
      <c r="AW24" s="544"/>
      <c r="AX24" s="544"/>
      <c r="AY24" s="544"/>
      <c r="AZ24" s="544"/>
      <c r="BA24" s="544"/>
      <c r="BB24" s="544"/>
      <c r="BC24" s="544"/>
      <c r="BD24" s="544"/>
      <c r="BE24" s="544"/>
      <c r="BF24" s="544"/>
      <c r="BG24" s="544"/>
      <c r="BH24" s="492"/>
      <c r="BI24" s="492"/>
      <c r="BJ24" s="4"/>
      <c r="BK24" s="37"/>
      <c r="BL24" s="37"/>
      <c r="BM24" s="37"/>
      <c r="BN24" s="37"/>
      <c r="BO24" s="37"/>
      <c r="BP24" s="37"/>
      <c r="BQ24" s="37"/>
      <c r="BR24" s="37"/>
      <c r="BS24" s="37"/>
      <c r="BT24" s="37"/>
      <c r="BU24" s="37"/>
      <c r="BV24" s="37"/>
      <c r="BW24" s="37"/>
      <c r="BX24" s="37"/>
      <c r="BY24" s="37"/>
      <c r="BZ24" s="37"/>
      <c r="CA24" s="37"/>
      <c r="CB24" s="37"/>
      <c r="CC24" s="37"/>
      <c r="CD24" s="37"/>
      <c r="CE24" s="37"/>
      <c r="CF24" s="492"/>
      <c r="CG24" s="492"/>
      <c r="CH24" s="19"/>
      <c r="CI24" s="37"/>
    </row>
    <row r="25" spans="1:90" x14ac:dyDescent="0.45">
      <c r="A25" s="38" t="s">
        <v>5</v>
      </c>
      <c r="B25" s="28"/>
      <c r="C25" s="28">
        <v>2945</v>
      </c>
      <c r="D25" s="28">
        <v>3000</v>
      </c>
      <c r="E25" s="28">
        <v>2840</v>
      </c>
      <c r="F25" s="28">
        <v>2505</v>
      </c>
      <c r="G25" s="28">
        <v>2460</v>
      </c>
      <c r="H25" s="28">
        <v>2245</v>
      </c>
      <c r="I25" s="572">
        <v>2105.537750252664</v>
      </c>
      <c r="J25" s="572">
        <v>1830.3464916819003</v>
      </c>
      <c r="K25" s="572">
        <v>1952.5009481835568</v>
      </c>
      <c r="L25" s="572">
        <v>1880.1788168917112</v>
      </c>
      <c r="M25" s="572">
        <v>1849.3439452374564</v>
      </c>
      <c r="N25" s="572">
        <v>1951.0020917650056</v>
      </c>
      <c r="O25" s="572">
        <v>1982.6643310949351</v>
      </c>
      <c r="P25" s="545">
        <f>IF(ISERROR(N25/M25),"N/A",IF(M25&lt;0,"N/A",IF(N25&lt;0,"N/A",IF(N25/M25-1&gt;300%,"&gt;±300%",IF(N25/M25-1&lt;-300%,"&gt;±300%",N25/M25-1)))))</f>
        <v>5.4969843110766581E-2</v>
      </c>
      <c r="Q25" s="545">
        <f>IF(ISERROR(O25/N25),"N/A",IF(N25&lt;0,"N/A",IF(O25&lt;0,"N/A",IF(O25/N25-1&gt;300%,"&gt;±300%",IF(O25/N25-1&lt;-300%,"&gt;±300%",O25/N25-1)))))</f>
        <v>1.6228705988359904E-2</v>
      </c>
      <c r="R25" s="27"/>
      <c r="S25" s="28">
        <v>740</v>
      </c>
      <c r="T25" s="28">
        <v>695</v>
      </c>
      <c r="U25" s="28">
        <v>720</v>
      </c>
      <c r="V25" s="28">
        <v>660</v>
      </c>
      <c r="W25" s="28">
        <v>785</v>
      </c>
      <c r="X25" s="28">
        <v>675</v>
      </c>
      <c r="Y25" s="28">
        <v>580</v>
      </c>
      <c r="Z25" s="28">
        <v>600</v>
      </c>
      <c r="AA25" s="28">
        <v>630</v>
      </c>
      <c r="AB25" s="28">
        <v>700</v>
      </c>
      <c r="AC25" s="28">
        <v>610</v>
      </c>
      <c r="AD25" s="28">
        <v>590</v>
      </c>
      <c r="AE25" s="28">
        <v>580</v>
      </c>
      <c r="AF25" s="28">
        <v>680</v>
      </c>
      <c r="AG25" s="28">
        <v>580</v>
      </c>
      <c r="AH25" s="28">
        <v>570</v>
      </c>
      <c r="AI25" s="28">
        <v>550</v>
      </c>
      <c r="AJ25" s="28">
        <v>560</v>
      </c>
      <c r="AK25" s="572">
        <v>541.21125275204304</v>
      </c>
      <c r="AL25" s="572">
        <v>535.93402330837796</v>
      </c>
      <c r="AM25" s="28">
        <v>529.95018102166023</v>
      </c>
      <c r="AN25" s="28">
        <v>498.44229317058239</v>
      </c>
      <c r="AO25" s="28">
        <v>396.63405846780205</v>
      </c>
      <c r="AP25" s="28">
        <v>388.84279375950177</v>
      </c>
      <c r="AQ25" s="28">
        <v>511.18101744141416</v>
      </c>
      <c r="AR25" s="28">
        <v>533.68862201318211</v>
      </c>
      <c r="AS25" s="572">
        <v>487.30936025685696</v>
      </c>
      <c r="AT25" s="572">
        <v>469.95020098424459</v>
      </c>
      <c r="AU25" s="572">
        <v>484.61517848069673</v>
      </c>
      <c r="AV25" s="572">
        <v>510.62620846175867</v>
      </c>
      <c r="AW25" s="572">
        <v>467.67641357595471</v>
      </c>
      <c r="AX25" s="572">
        <v>478.61639119097839</v>
      </c>
      <c r="AY25" s="572">
        <v>475.68321691744796</v>
      </c>
      <c r="AZ25" s="572">
        <v>458.21379460443649</v>
      </c>
      <c r="BA25" s="572">
        <v>458.46903704267766</v>
      </c>
      <c r="BB25" s="572">
        <v>473.34883410475209</v>
      </c>
      <c r="BC25" s="572">
        <v>445.84576645984339</v>
      </c>
      <c r="BD25" s="572">
        <v>471.68030763018328</v>
      </c>
      <c r="BE25" s="572">
        <v>479.18589677825912</v>
      </c>
      <c r="BF25" s="572">
        <v>496.85794599854933</v>
      </c>
      <c r="BG25" s="572">
        <v>477.73280119912454</v>
      </c>
      <c r="BH25" s="612">
        <f t="shared" ref="BH25" si="62">IF(ISERROR(BG25/BC25),"N/A",IF(BC25&lt;0,"N/A",IF(BG25&lt;0,"N/A",IF(BG25/BC25-1&gt;300%,"&gt;±300%",IF(BG25/BC25-1&lt;-300%,"&gt;±300%",BG25/BC25-1)))))</f>
        <v>7.1520326395547729E-2</v>
      </c>
      <c r="BI25" s="612">
        <f t="shared" ref="BI25" si="63">IF(ISERROR(BG25/BF25),"N/A",IF(BF25&lt;0,"N/A",IF(BG25&lt;0,"N/A",IF(BG25/BF25-1&gt;300%,"&gt;±300%",IF(BG25/BF25-1&lt;-300%,"&gt;±300%",BG25/BF25-1)))))</f>
        <v>-3.8492178606479688E-2</v>
      </c>
      <c r="BJ25" s="4"/>
      <c r="BK25" s="28">
        <f>D25-BL25</f>
        <v>1565</v>
      </c>
      <c r="BL25" s="28">
        <f>SUM(S25:T25)</f>
        <v>1435</v>
      </c>
      <c r="BM25" s="28">
        <f>SUM(U25:V25)</f>
        <v>1380</v>
      </c>
      <c r="BN25" s="28">
        <f>SUM(W25:X25)</f>
        <v>1460</v>
      </c>
      <c r="BO25" s="28">
        <f>SUM(Y25:Z25)</f>
        <v>1180</v>
      </c>
      <c r="BP25" s="28">
        <f>SUM(AA25:AB25)</f>
        <v>1330</v>
      </c>
      <c r="BQ25" s="28">
        <f>SUM(AC25:AD25)</f>
        <v>1200</v>
      </c>
      <c r="BR25" s="28">
        <f>SUM(AE25:AF25)</f>
        <v>1260</v>
      </c>
      <c r="BS25" s="28">
        <f>SUM(AG25:AH25)</f>
        <v>1150</v>
      </c>
      <c r="BT25" s="28">
        <f>SUM(AI25:AJ25)</f>
        <v>1110</v>
      </c>
      <c r="BU25" s="28">
        <f>SUM(AK25:AL25)</f>
        <v>1077.1452760604211</v>
      </c>
      <c r="BV25" s="28">
        <f>SUM(AM25:AN25)</f>
        <v>1028.3924741922426</v>
      </c>
      <c r="BW25" s="28">
        <f>SUM(AO25:AP25)</f>
        <v>785.47685222730388</v>
      </c>
      <c r="BX25" s="28">
        <f>SUM(AQ25:AR25)</f>
        <v>1044.8696394545964</v>
      </c>
      <c r="BY25" s="28">
        <f>SUM(AS25:AT25)</f>
        <v>957.25956124110155</v>
      </c>
      <c r="BZ25" s="28">
        <f>SUM(AU25:AV25)</f>
        <v>995.24138694245539</v>
      </c>
      <c r="CA25" s="28">
        <f>SUM(AW25:AX25)</f>
        <v>946.29280476693316</v>
      </c>
      <c r="CB25" s="28">
        <f>SUM(AY25:AZ25)</f>
        <v>933.89701152188445</v>
      </c>
      <c r="CC25" s="28">
        <f t="shared" si="59"/>
        <v>931.81787114742974</v>
      </c>
      <c r="CD25" s="28">
        <f>BC25+BD25</f>
        <v>917.52607409002667</v>
      </c>
      <c r="CE25" s="28">
        <f>BE25+BF25</f>
        <v>976.04384277680845</v>
      </c>
      <c r="CF25" s="545">
        <f t="shared" si="27"/>
        <v>4.7462034157940591E-2</v>
      </c>
      <c r="CG25" s="545">
        <f t="shared" si="28"/>
        <v>6.3777771923068105E-2</v>
      </c>
      <c r="CH25" s="19"/>
      <c r="CI25" s="647">
        <f t="shared" si="29"/>
        <v>1925.456951606116</v>
      </c>
    </row>
    <row r="26" spans="1:90" x14ac:dyDescent="0.45">
      <c r="A26" s="23"/>
      <c r="B26" s="4"/>
      <c r="C26" s="9"/>
      <c r="D26" s="9"/>
      <c r="E26" s="9"/>
      <c r="F26" s="9"/>
      <c r="G26" s="9"/>
      <c r="H26" s="9"/>
      <c r="I26" s="627"/>
      <c r="J26" s="9"/>
      <c r="K26" s="9"/>
      <c r="L26" s="9"/>
      <c r="M26" s="9"/>
      <c r="N26" s="9"/>
      <c r="O26" s="9"/>
      <c r="P26" s="492"/>
      <c r="Q26" s="492"/>
      <c r="R26" s="27"/>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492"/>
      <c r="BI26" s="492"/>
      <c r="BJ26" s="4"/>
      <c r="BK26" s="7"/>
      <c r="BL26" s="7"/>
      <c r="BM26" s="7"/>
      <c r="BN26" s="7"/>
      <c r="BO26" s="7"/>
      <c r="BP26" s="7"/>
      <c r="BQ26" s="7"/>
      <c r="BR26" s="7"/>
      <c r="BS26" s="7"/>
      <c r="BT26" s="7"/>
      <c r="BU26" s="7"/>
      <c r="BV26" s="7"/>
      <c r="BW26" s="7"/>
      <c r="BX26" s="7"/>
      <c r="BY26" s="7"/>
      <c r="BZ26" s="7"/>
      <c r="CA26" s="7"/>
      <c r="CB26" s="7"/>
      <c r="CC26" s="7"/>
      <c r="CD26" s="7"/>
      <c r="CE26" s="7"/>
      <c r="CF26" s="492"/>
      <c r="CG26" s="492"/>
      <c r="CH26" s="19"/>
      <c r="CI26" s="13"/>
    </row>
    <row r="27" spans="1:90" x14ac:dyDescent="0.45">
      <c r="A27" s="23" t="s">
        <v>6</v>
      </c>
      <c r="B27" s="9"/>
      <c r="C27" s="555">
        <v>1615</v>
      </c>
      <c r="D27" s="555">
        <v>1720</v>
      </c>
      <c r="E27" s="555">
        <v>1875</v>
      </c>
      <c r="F27" s="555">
        <v>2020</v>
      </c>
      <c r="G27" s="555">
        <v>1900</v>
      </c>
      <c r="H27" s="555">
        <v>2040</v>
      </c>
      <c r="I27" s="555">
        <f t="shared" ref="I27" si="64">SUM(I28:I34)</f>
        <v>2237.0318115618293</v>
      </c>
      <c r="J27" s="555">
        <f>SUM(J28:J34)</f>
        <v>2105.2938734115169</v>
      </c>
      <c r="K27" s="555">
        <f t="shared" ref="K27" si="65">SUM(K28:K34)</f>
        <v>2526.2941946781852</v>
      </c>
      <c r="L27" s="555">
        <f>SUM(L28:L34)</f>
        <v>2336.2142016249159</v>
      </c>
      <c r="M27" s="555">
        <f t="shared" ref="M27:O27" si="66">SUM(M28:M34)</f>
        <v>2448.5966342667348</v>
      </c>
      <c r="N27" s="555">
        <f t="shared" si="66"/>
        <v>2433.9274276656652</v>
      </c>
      <c r="O27" s="555">
        <f t="shared" si="66"/>
        <v>2215.6808440460309</v>
      </c>
      <c r="P27" s="492">
        <f t="shared" ref="P27:Q34" si="67">IF(ISERROR(N27/M27),"N/A",IF(M27&lt;0,"N/A",IF(N27&lt;0,"N/A",IF(N27/M27-1&gt;300%,"&gt;±300%",IF(N27/M27-1&lt;-300%,"&gt;±300%",N27/M27-1)))))</f>
        <v>-5.9908628460001445E-3</v>
      </c>
      <c r="Q27" s="492">
        <f t="shared" si="67"/>
        <v>-8.9668484416953409E-2</v>
      </c>
      <c r="R27" s="27"/>
      <c r="S27" s="555">
        <v>410</v>
      </c>
      <c r="T27" s="555">
        <v>435</v>
      </c>
      <c r="U27" s="555">
        <v>455</v>
      </c>
      <c r="V27" s="555">
        <v>460</v>
      </c>
      <c r="W27" s="555">
        <v>450</v>
      </c>
      <c r="X27" s="555">
        <v>480</v>
      </c>
      <c r="Y27" s="555">
        <v>500</v>
      </c>
      <c r="Z27" s="555">
        <v>545</v>
      </c>
      <c r="AA27" s="555">
        <v>520</v>
      </c>
      <c r="AB27" s="555">
        <v>480</v>
      </c>
      <c r="AC27" s="555">
        <v>480</v>
      </c>
      <c r="AD27" s="555">
        <v>475</v>
      </c>
      <c r="AE27" s="555">
        <v>475</v>
      </c>
      <c r="AF27" s="555">
        <v>480</v>
      </c>
      <c r="AG27" s="555">
        <v>510</v>
      </c>
      <c r="AH27" s="555">
        <v>505</v>
      </c>
      <c r="AI27" s="555">
        <v>505</v>
      </c>
      <c r="AJ27" s="555">
        <v>525</v>
      </c>
      <c r="AK27" s="555">
        <f t="shared" ref="AK27:BB27" si="68">SUM(AK28:AK34)</f>
        <v>674.93290151021904</v>
      </c>
      <c r="AL27" s="555">
        <f t="shared" si="68"/>
        <v>553.51487928232928</v>
      </c>
      <c r="AM27" s="555">
        <f>SUM(AM28:AM34)</f>
        <v>536.0216649304698</v>
      </c>
      <c r="AN27" s="555">
        <f t="shared" si="68"/>
        <v>472.55986334713054</v>
      </c>
      <c r="AO27" s="555">
        <f t="shared" si="68"/>
        <v>636.44619074660443</v>
      </c>
      <c r="AP27" s="555">
        <f t="shared" si="68"/>
        <v>346.03377551765573</v>
      </c>
      <c r="AQ27" s="555">
        <f t="shared" si="68"/>
        <v>591.54201832299634</v>
      </c>
      <c r="AR27" s="555">
        <f t="shared" si="68"/>
        <v>531.27188882426003</v>
      </c>
      <c r="AS27" s="555">
        <f t="shared" si="68"/>
        <v>477.06660821771578</v>
      </c>
      <c r="AT27" s="563">
        <f t="shared" si="68"/>
        <v>788.0138025186393</v>
      </c>
      <c r="AU27" s="563">
        <f t="shared" si="68"/>
        <v>720.14870449868647</v>
      </c>
      <c r="AV27" s="563">
        <f t="shared" si="68"/>
        <v>541.06507944314353</v>
      </c>
      <c r="AW27" s="563">
        <f t="shared" si="68"/>
        <v>567.86196586102483</v>
      </c>
      <c r="AX27" s="563">
        <f t="shared" si="68"/>
        <v>660.23707678612743</v>
      </c>
      <c r="AY27" s="563">
        <f t="shared" si="68"/>
        <v>552.37064968408959</v>
      </c>
      <c r="AZ27" s="563">
        <f t="shared" si="68"/>
        <v>555.74461843764152</v>
      </c>
      <c r="BA27" s="563">
        <f t="shared" si="68"/>
        <v>606.3436073452184</v>
      </c>
      <c r="BB27" s="563">
        <f t="shared" si="68"/>
        <v>739.82083482203006</v>
      </c>
      <c r="BC27" s="563">
        <f t="shared" ref="BC27:BG27" si="69">SUM(BC28:BC34)</f>
        <v>489.65742986053624</v>
      </c>
      <c r="BD27" s="563">
        <f t="shared" si="69"/>
        <v>613.07499459803125</v>
      </c>
      <c r="BE27" s="563">
        <f t="shared" si="69"/>
        <v>649.85836497728189</v>
      </c>
      <c r="BF27" s="563">
        <f t="shared" si="69"/>
        <v>666.88407922872557</v>
      </c>
      <c r="BG27" s="563">
        <f t="shared" si="69"/>
        <v>565.217487867523</v>
      </c>
      <c r="BH27" s="492">
        <f t="shared" ref="BH27:BH34" si="70">IF(ISERROR(BG27/BC27),"N/A",IF(BC27&lt;0,"N/A",IF(BG27&lt;0,"N/A",IF(BG27/BC27-1&gt;300%,"&gt;±300%",IF(BG27/BC27-1&lt;-300%,"&gt;±300%",BG27/BC27-1)))))</f>
        <v>0.15431208309962274</v>
      </c>
      <c r="BI27" s="492">
        <f t="shared" ref="BI27:BI34" si="71">IF(ISERROR(BG27/BF27),"N/A",IF(BF27&lt;0,"N/A",IF(BG27&lt;0,"N/A",IF(BG27/BF27-1&gt;300%,"&gt;±300%",IF(BG27/BF27-1&lt;-300%,"&gt;±300%",BG27/BF27-1)))))</f>
        <v>-0.15245017016867979</v>
      </c>
      <c r="BJ27" s="4"/>
      <c r="BK27" s="9">
        <f>SUM(BK28:BK34)</f>
        <v>875</v>
      </c>
      <c r="BL27" s="9">
        <f t="shared" ref="BL27" si="72">SUM(BL28:BL34)</f>
        <v>845</v>
      </c>
      <c r="BM27" s="9">
        <f t="shared" ref="BM27:BM32" si="73">SUM(U27:V27)</f>
        <v>915</v>
      </c>
      <c r="BN27" s="9">
        <f t="shared" ref="BN27:BN32" si="74">SUM(W27:X27)</f>
        <v>930</v>
      </c>
      <c r="BO27" s="9">
        <f t="shared" ref="BO27:BO32" si="75">SUM(Y27:Z27)</f>
        <v>1045</v>
      </c>
      <c r="BP27" s="9">
        <f t="shared" ref="BP27:BP32" si="76">SUM(AA27:AB27)</f>
        <v>1000</v>
      </c>
      <c r="BQ27" s="9">
        <f t="shared" ref="BQ27:BQ32" si="77">SUM(AC27:AD27)</f>
        <v>955</v>
      </c>
      <c r="BR27" s="9">
        <f t="shared" ref="BR27:BR32" si="78">SUM(AE27:AF27)</f>
        <v>955</v>
      </c>
      <c r="BS27" s="9">
        <f t="shared" ref="BS27:BS32" si="79">SUM(AG27:AH27)</f>
        <v>1015</v>
      </c>
      <c r="BT27" s="9">
        <f t="shared" ref="BT27:BT32" si="80">SUM(AI27:AJ27)</f>
        <v>1030</v>
      </c>
      <c r="BU27" s="9">
        <f t="shared" ref="BU27:BU31" si="81">SUM(AK27:AL27)</f>
        <v>1228.4477807925482</v>
      </c>
      <c r="BV27" s="9">
        <f t="shared" ref="BV27:BV34" si="82">SUM(AM27:AN27)</f>
        <v>1008.5815282776003</v>
      </c>
      <c r="BW27" s="9">
        <f t="shared" ref="BW27:BW34" si="83">SUM(AO27:AP27)</f>
        <v>982.47996626426016</v>
      </c>
      <c r="BX27" s="9">
        <f t="shared" ref="BX27:BX34" si="84">SUM(AQ27:AR27)</f>
        <v>1122.8139071472565</v>
      </c>
      <c r="BY27" s="9">
        <f t="shared" ref="BY27:BY34" si="85">SUM(AS27:AT27)</f>
        <v>1265.0804107363551</v>
      </c>
      <c r="BZ27" s="9">
        <f t="shared" ref="BZ27:BZ34" si="86">SUM(AU27:AV27)</f>
        <v>1261.2137839418301</v>
      </c>
      <c r="CA27" s="9">
        <f t="shared" ref="CA27:CA34" si="87">SUM(AW27:AX27)</f>
        <v>1228.0990426471521</v>
      </c>
      <c r="CB27" s="9">
        <f t="shared" ref="CB27:CB34" si="88">SUM(AY27:AZ27)</f>
        <v>1108.1152681217311</v>
      </c>
      <c r="CC27" s="9">
        <f t="shared" ref="CC27:CC32" si="89">SUM(BA27:BB27)</f>
        <v>1346.1644421672486</v>
      </c>
      <c r="CD27" s="9">
        <f t="shared" ref="CD27:CD31" si="90">BC27+BD27</f>
        <v>1102.7324244585675</v>
      </c>
      <c r="CE27" s="9">
        <f t="shared" ref="CE27:CE34" si="91">BE27+BF27</f>
        <v>1316.7424442060073</v>
      </c>
      <c r="CF27" s="492">
        <f t="shared" si="27"/>
        <v>-2.1856169305641049E-2</v>
      </c>
      <c r="CG27" s="492">
        <f t="shared" si="28"/>
        <v>0.19407248304366953</v>
      </c>
      <c r="CH27" s="19"/>
      <c r="CI27" s="36">
        <f t="shared" si="29"/>
        <v>2495.0349266715621</v>
      </c>
    </row>
    <row r="28" spans="1:90" x14ac:dyDescent="0.45">
      <c r="A28" s="10"/>
      <c r="B28" s="10" t="s">
        <v>12</v>
      </c>
      <c r="C28" s="7">
        <v>535</v>
      </c>
      <c r="D28" s="7">
        <v>540</v>
      </c>
      <c r="E28" s="7">
        <v>515</v>
      </c>
      <c r="F28" s="7">
        <v>560</v>
      </c>
      <c r="G28" s="7">
        <v>570</v>
      </c>
      <c r="H28" s="7">
        <v>565</v>
      </c>
      <c r="I28" s="7">
        <v>783.91308039457942</v>
      </c>
      <c r="J28" s="7">
        <v>636.89785123241518</v>
      </c>
      <c r="K28" s="7">
        <v>658.0770510812531</v>
      </c>
      <c r="L28" s="7">
        <v>694.24596179426203</v>
      </c>
      <c r="M28" s="7">
        <v>785.85145383974225</v>
      </c>
      <c r="N28" s="7">
        <v>562.7031797617451</v>
      </c>
      <c r="O28" s="7">
        <v>655.99503012955279</v>
      </c>
      <c r="P28" s="26">
        <f>IF(ISERROR(N28/M28),"N/A",IF(M28&lt;0,"N/A",IF(N28&lt;0,"N/A",IF(N28/M28-1&gt;300%,"&gt;±300%",IF(N28/M28-1&lt;-300%,"&gt;±300%",N28/M28-1)))))</f>
        <v>-0.28395732168932719</v>
      </c>
      <c r="Q28" s="26">
        <f t="shared" si="67"/>
        <v>0.16579229285199437</v>
      </c>
      <c r="R28" s="27"/>
      <c r="S28" s="7">
        <v>145</v>
      </c>
      <c r="T28" s="7">
        <v>125</v>
      </c>
      <c r="U28" s="7">
        <v>135</v>
      </c>
      <c r="V28" s="7">
        <v>130</v>
      </c>
      <c r="W28" s="7">
        <v>125</v>
      </c>
      <c r="X28" s="7">
        <v>115</v>
      </c>
      <c r="Y28" s="7">
        <v>140</v>
      </c>
      <c r="Z28" s="7">
        <v>135</v>
      </c>
      <c r="AA28" s="7">
        <v>165</v>
      </c>
      <c r="AB28" s="7">
        <v>130</v>
      </c>
      <c r="AC28" s="7">
        <v>150</v>
      </c>
      <c r="AD28" s="7">
        <v>135</v>
      </c>
      <c r="AE28" s="7">
        <v>160</v>
      </c>
      <c r="AF28" s="7">
        <v>135</v>
      </c>
      <c r="AG28" s="7">
        <v>145</v>
      </c>
      <c r="AH28" s="7">
        <v>135</v>
      </c>
      <c r="AI28" s="7">
        <v>155</v>
      </c>
      <c r="AJ28" s="7">
        <v>140</v>
      </c>
      <c r="AK28" s="7">
        <v>253.56634298433295</v>
      </c>
      <c r="AL28" s="7">
        <v>218.62560748296926</v>
      </c>
      <c r="AM28" s="7">
        <v>159.728698774946</v>
      </c>
      <c r="AN28" s="7">
        <v>151.99243115233122</v>
      </c>
      <c r="AO28" s="7">
        <v>228.5474645716458</v>
      </c>
      <c r="AP28" s="7">
        <v>102.79519686111348</v>
      </c>
      <c r="AQ28" s="7">
        <v>143.16616887160245</v>
      </c>
      <c r="AR28" s="7">
        <v>162.38902092805341</v>
      </c>
      <c r="AS28" s="7">
        <v>101.59199563287001</v>
      </c>
      <c r="AT28" s="7">
        <v>145.53774664695737</v>
      </c>
      <c r="AU28" s="7">
        <v>311.07809130119745</v>
      </c>
      <c r="AV28" s="7">
        <v>99.869217500228174</v>
      </c>
      <c r="AW28" s="7">
        <v>130.8257974910974</v>
      </c>
      <c r="AX28" s="7">
        <v>168.73463053655172</v>
      </c>
      <c r="AY28" s="7">
        <v>119.96014727285578</v>
      </c>
      <c r="AZ28" s="7">
        <v>274.72538649375707</v>
      </c>
      <c r="BA28" s="7">
        <v>268.55164736317192</v>
      </c>
      <c r="BB28" s="7">
        <v>219.98252001954435</v>
      </c>
      <c r="BC28" s="7">
        <v>147.39341161266628</v>
      </c>
      <c r="BD28" s="7">
        <v>149.92387484435994</v>
      </c>
      <c r="BE28" s="7">
        <v>157.15668937353871</v>
      </c>
      <c r="BF28" s="7">
        <v>139.81619714597582</v>
      </c>
      <c r="BG28" s="7">
        <v>136.52476692108149</v>
      </c>
      <c r="BH28" s="492">
        <f t="shared" si="70"/>
        <v>-7.3739012976688501E-2</v>
      </c>
      <c r="BI28" s="492">
        <f t="shared" si="71"/>
        <v>-2.3541122502837686E-2</v>
      </c>
      <c r="BJ28" s="4"/>
      <c r="BK28" s="13">
        <f t="shared" ref="BK28:BK32" si="92">D28-BL28</f>
        <v>270</v>
      </c>
      <c r="BL28" s="13">
        <f t="shared" ref="BL28:BL32" si="93">SUM(S28:T28)</f>
        <v>270</v>
      </c>
      <c r="BM28" s="13">
        <f t="shared" si="73"/>
        <v>265</v>
      </c>
      <c r="BN28" s="13">
        <f t="shared" si="74"/>
        <v>240</v>
      </c>
      <c r="BO28" s="13">
        <f t="shared" si="75"/>
        <v>275</v>
      </c>
      <c r="BP28" s="13">
        <f t="shared" si="76"/>
        <v>295</v>
      </c>
      <c r="BQ28" s="13">
        <f t="shared" si="77"/>
        <v>285</v>
      </c>
      <c r="BR28" s="13">
        <f t="shared" si="78"/>
        <v>295</v>
      </c>
      <c r="BS28" s="13">
        <f t="shared" si="79"/>
        <v>280</v>
      </c>
      <c r="BT28" s="13">
        <f t="shared" si="80"/>
        <v>295</v>
      </c>
      <c r="BU28" s="13">
        <f t="shared" si="81"/>
        <v>472.19195046730221</v>
      </c>
      <c r="BV28" s="13">
        <f t="shared" si="82"/>
        <v>311.72112992727722</v>
      </c>
      <c r="BW28" s="13">
        <f t="shared" si="83"/>
        <v>331.34266143275931</v>
      </c>
      <c r="BX28" s="13">
        <f t="shared" si="84"/>
        <v>305.55518979965586</v>
      </c>
      <c r="BY28" s="13">
        <f t="shared" si="85"/>
        <v>247.12974227982738</v>
      </c>
      <c r="BZ28" s="13">
        <f t="shared" si="86"/>
        <v>410.94730880142561</v>
      </c>
      <c r="CA28" s="13">
        <f t="shared" si="87"/>
        <v>299.5604280276491</v>
      </c>
      <c r="CB28" s="13">
        <f t="shared" si="88"/>
        <v>394.68553376661282</v>
      </c>
      <c r="CC28" s="13">
        <f t="shared" si="89"/>
        <v>488.5341673827163</v>
      </c>
      <c r="CD28" s="13">
        <f t="shared" si="90"/>
        <v>297.31728645702623</v>
      </c>
      <c r="CE28" s="13">
        <f t="shared" si="91"/>
        <v>296.97288651951453</v>
      </c>
      <c r="CF28" s="492">
        <f t="shared" si="27"/>
        <v>-0.39211439783112079</v>
      </c>
      <c r="CG28" s="492">
        <f t="shared" si="28"/>
        <v>-1.1583582697654027E-3</v>
      </c>
      <c r="CH28" s="19"/>
      <c r="CI28" s="13">
        <f t="shared" si="29"/>
        <v>583.42152828495591</v>
      </c>
    </row>
    <row r="29" spans="1:90" x14ac:dyDescent="0.45">
      <c r="A29" s="10"/>
      <c r="B29" s="10" t="s">
        <v>13</v>
      </c>
      <c r="C29" s="7">
        <v>50</v>
      </c>
      <c r="D29" s="7">
        <v>60</v>
      </c>
      <c r="E29" s="7">
        <v>170</v>
      </c>
      <c r="F29" s="7">
        <v>220</v>
      </c>
      <c r="G29" s="7">
        <v>120</v>
      </c>
      <c r="H29" s="7">
        <v>235</v>
      </c>
      <c r="I29" s="7">
        <v>218.82799632930983</v>
      </c>
      <c r="J29" s="7">
        <v>108.88601227321639</v>
      </c>
      <c r="K29" s="7">
        <v>168.88811626284198</v>
      </c>
      <c r="L29" s="7">
        <v>192.65496448538445</v>
      </c>
      <c r="M29" s="7">
        <v>161.41336753129099</v>
      </c>
      <c r="N29" s="7">
        <v>160.80755187517951</v>
      </c>
      <c r="O29" s="7">
        <v>210.86348446780892</v>
      </c>
      <c r="P29" s="26">
        <f t="shared" si="67"/>
        <v>-3.753193836278923E-3</v>
      </c>
      <c r="Q29" s="26">
        <f t="shared" si="67"/>
        <v>0.31127849413119191</v>
      </c>
      <c r="R29" s="27"/>
      <c r="S29" s="7">
        <v>15</v>
      </c>
      <c r="T29" s="7">
        <v>15</v>
      </c>
      <c r="U29" s="7">
        <v>45</v>
      </c>
      <c r="V29" s="7">
        <v>40</v>
      </c>
      <c r="W29" s="7">
        <v>40</v>
      </c>
      <c r="X29" s="7">
        <v>40</v>
      </c>
      <c r="Y29" s="7">
        <v>55</v>
      </c>
      <c r="Z29" s="7">
        <v>60</v>
      </c>
      <c r="AA29" s="7">
        <v>55</v>
      </c>
      <c r="AB29" s="7">
        <v>55</v>
      </c>
      <c r="AC29" s="7">
        <v>35</v>
      </c>
      <c r="AD29" s="7">
        <v>25</v>
      </c>
      <c r="AE29" s="7">
        <v>30</v>
      </c>
      <c r="AF29" s="7">
        <v>30</v>
      </c>
      <c r="AG29" s="7">
        <v>55</v>
      </c>
      <c r="AH29" s="7">
        <v>55</v>
      </c>
      <c r="AI29" s="7">
        <v>55</v>
      </c>
      <c r="AJ29" s="7">
        <v>55</v>
      </c>
      <c r="AK29" s="7">
        <v>54.706999082327457</v>
      </c>
      <c r="AL29" s="7">
        <v>54.706999082327457</v>
      </c>
      <c r="AM29" s="7">
        <v>54.706999082327457</v>
      </c>
      <c r="AN29" s="7">
        <v>54.706999082327457</v>
      </c>
      <c r="AO29" s="7">
        <v>33.175852077934877</v>
      </c>
      <c r="AP29" s="7">
        <v>18.290451516342788</v>
      </c>
      <c r="AQ29" s="7">
        <v>21.426618642480928</v>
      </c>
      <c r="AR29" s="7">
        <v>35.993090036457801</v>
      </c>
      <c r="AS29" s="7">
        <v>35.864535507985934</v>
      </c>
      <c r="AT29" s="7">
        <v>38.430517445326473</v>
      </c>
      <c r="AU29" s="7">
        <v>38.430517445326473</v>
      </c>
      <c r="AV29" s="7">
        <v>56.162545864203082</v>
      </c>
      <c r="AW29" s="7">
        <v>44.060782829446495</v>
      </c>
      <c r="AX29" s="7">
        <v>48.018266583748236</v>
      </c>
      <c r="AY29" s="7">
        <v>48.688351384265005</v>
      </c>
      <c r="AZ29" s="7">
        <v>51.887563687924718</v>
      </c>
      <c r="BA29" s="7">
        <v>42.046646725039125</v>
      </c>
      <c r="BB29" s="7">
        <v>41.223454206032919</v>
      </c>
      <c r="BC29" s="7">
        <v>38.851592898016889</v>
      </c>
      <c r="BD29" s="7">
        <v>39.29167370220204</v>
      </c>
      <c r="BE29" s="7">
        <v>40.201887968794878</v>
      </c>
      <c r="BF29" s="7">
        <v>40.201887968794878</v>
      </c>
      <c r="BG29" s="7">
        <v>40.201887968794878</v>
      </c>
      <c r="BH29" s="492">
        <f t="shared" si="70"/>
        <v>3.4755204872099599E-2</v>
      </c>
      <c r="BI29" s="492">
        <f t="shared" si="71"/>
        <v>0</v>
      </c>
      <c r="BJ29" s="4"/>
      <c r="BK29" s="13">
        <f t="shared" si="92"/>
        <v>30</v>
      </c>
      <c r="BL29" s="13">
        <f t="shared" si="93"/>
        <v>30</v>
      </c>
      <c r="BM29" s="13">
        <f t="shared" si="73"/>
        <v>85</v>
      </c>
      <c r="BN29" s="13">
        <f t="shared" si="74"/>
        <v>80</v>
      </c>
      <c r="BO29" s="13">
        <f t="shared" si="75"/>
        <v>115</v>
      </c>
      <c r="BP29" s="13">
        <f t="shared" si="76"/>
        <v>110</v>
      </c>
      <c r="BQ29" s="13">
        <f t="shared" si="77"/>
        <v>60</v>
      </c>
      <c r="BR29" s="13">
        <f t="shared" si="78"/>
        <v>60</v>
      </c>
      <c r="BS29" s="13">
        <f t="shared" si="79"/>
        <v>110</v>
      </c>
      <c r="BT29" s="13">
        <f t="shared" si="80"/>
        <v>110</v>
      </c>
      <c r="BU29" s="13">
        <f t="shared" si="81"/>
        <v>109.41399816465491</v>
      </c>
      <c r="BV29" s="13">
        <f t="shared" si="82"/>
        <v>109.41399816465491</v>
      </c>
      <c r="BW29" s="13">
        <f t="shared" si="83"/>
        <v>51.466303594277662</v>
      </c>
      <c r="BX29" s="13">
        <f t="shared" si="84"/>
        <v>57.419708678938733</v>
      </c>
      <c r="BY29" s="13">
        <f t="shared" si="85"/>
        <v>74.295052953312407</v>
      </c>
      <c r="BZ29" s="13">
        <f t="shared" si="86"/>
        <v>94.593063309529555</v>
      </c>
      <c r="CA29" s="13">
        <f t="shared" si="87"/>
        <v>92.079049413194724</v>
      </c>
      <c r="CB29" s="13">
        <f t="shared" si="88"/>
        <v>100.57591507218973</v>
      </c>
      <c r="CC29" s="13">
        <f t="shared" si="89"/>
        <v>83.270100931072051</v>
      </c>
      <c r="CD29" s="13">
        <f t="shared" si="90"/>
        <v>78.143266600218936</v>
      </c>
      <c r="CE29" s="13">
        <f t="shared" si="91"/>
        <v>80.403775937589756</v>
      </c>
      <c r="CF29" s="492">
        <f t="shared" si="27"/>
        <v>-3.4422018965185708E-2</v>
      </c>
      <c r="CG29" s="492">
        <f t="shared" si="28"/>
        <v>2.8927755847929726E-2</v>
      </c>
      <c r="CH29" s="19"/>
      <c r="CI29" s="13">
        <f t="shared" si="29"/>
        <v>159.89733760858667</v>
      </c>
    </row>
    <row r="30" spans="1:90" x14ac:dyDescent="0.45">
      <c r="A30" s="10"/>
      <c r="B30" s="10" t="s">
        <v>10</v>
      </c>
      <c r="C30" s="7">
        <v>195</v>
      </c>
      <c r="D30" s="7">
        <v>215</v>
      </c>
      <c r="E30" s="7">
        <v>205</v>
      </c>
      <c r="F30" s="7">
        <v>195</v>
      </c>
      <c r="G30" s="7">
        <v>210</v>
      </c>
      <c r="H30" s="7">
        <v>205</v>
      </c>
      <c r="I30" s="7">
        <v>144.371088411681</v>
      </c>
      <c r="J30" s="7">
        <v>129.77199999999999</v>
      </c>
      <c r="K30" s="7">
        <v>134.92660999999998</v>
      </c>
      <c r="L30" s="7">
        <v>105.9654</v>
      </c>
      <c r="M30" s="7">
        <v>89.0715</v>
      </c>
      <c r="N30" s="7">
        <v>90.094488734659734</v>
      </c>
      <c r="O30" s="7">
        <v>91.58411574573573</v>
      </c>
      <c r="P30" s="26">
        <f t="shared" si="67"/>
        <v>1.1485028709067757E-2</v>
      </c>
      <c r="Q30" s="26">
        <f t="shared" si="67"/>
        <v>1.6534052548576428E-2</v>
      </c>
      <c r="R30" s="27"/>
      <c r="S30" s="7">
        <v>55</v>
      </c>
      <c r="T30" s="7">
        <v>60</v>
      </c>
      <c r="U30" s="7">
        <v>60</v>
      </c>
      <c r="V30" s="7">
        <v>50</v>
      </c>
      <c r="W30" s="7">
        <v>50</v>
      </c>
      <c r="X30" s="7">
        <v>50</v>
      </c>
      <c r="Y30" s="7">
        <v>50</v>
      </c>
      <c r="Z30" s="7">
        <v>50</v>
      </c>
      <c r="AA30" s="7">
        <v>50</v>
      </c>
      <c r="AB30" s="7">
        <v>50</v>
      </c>
      <c r="AC30" s="7">
        <v>55</v>
      </c>
      <c r="AD30" s="7">
        <v>50</v>
      </c>
      <c r="AE30" s="7">
        <v>50</v>
      </c>
      <c r="AF30" s="7">
        <v>65</v>
      </c>
      <c r="AG30" s="7">
        <v>55</v>
      </c>
      <c r="AH30" s="7">
        <v>50</v>
      </c>
      <c r="AI30" s="7">
        <v>50</v>
      </c>
      <c r="AJ30" s="7">
        <v>55</v>
      </c>
      <c r="AK30" s="7">
        <v>35.253865920000003</v>
      </c>
      <c r="AL30" s="7">
        <v>35.729599999999998</v>
      </c>
      <c r="AM30" s="7">
        <v>37.484800000000007</v>
      </c>
      <c r="AN30" s="7">
        <v>35.900320000000001</v>
      </c>
      <c r="AO30" s="7">
        <v>32.069000000000003</v>
      </c>
      <c r="AP30" s="7">
        <v>29.286999999999999</v>
      </c>
      <c r="AQ30" s="7">
        <v>32.602000000000004</v>
      </c>
      <c r="AR30" s="7">
        <v>35.814</v>
      </c>
      <c r="AS30" s="7">
        <v>33.107999999999997</v>
      </c>
      <c r="AT30" s="7">
        <v>35.045249999999996</v>
      </c>
      <c r="AU30" s="7">
        <v>34.968000000000004</v>
      </c>
      <c r="AV30" s="7">
        <v>31.80536</v>
      </c>
      <c r="AW30" s="7">
        <v>29.650399999999998</v>
      </c>
      <c r="AX30" s="7">
        <v>26.92</v>
      </c>
      <c r="AY30" s="7">
        <v>25.78</v>
      </c>
      <c r="AZ30" s="7">
        <v>23.614999999999998</v>
      </c>
      <c r="BA30" s="7">
        <v>22.503</v>
      </c>
      <c r="BB30" s="7">
        <v>22.591999999999999</v>
      </c>
      <c r="BC30" s="7">
        <v>22.015999999999998</v>
      </c>
      <c r="BD30" s="7">
        <v>22.2605</v>
      </c>
      <c r="BE30" s="7">
        <v>22.265000000000001</v>
      </c>
      <c r="BF30" s="7">
        <v>23.041050000000002</v>
      </c>
      <c r="BG30" s="7">
        <v>24.137599999999999</v>
      </c>
      <c r="BH30" s="492">
        <f t="shared" si="70"/>
        <v>9.6366279069767469E-2</v>
      </c>
      <c r="BI30" s="492">
        <f t="shared" si="71"/>
        <v>4.7591147104840914E-2</v>
      </c>
      <c r="BJ30" s="4"/>
      <c r="BK30" s="13">
        <f t="shared" si="92"/>
        <v>100</v>
      </c>
      <c r="BL30" s="13">
        <f t="shared" si="93"/>
        <v>115</v>
      </c>
      <c r="BM30" s="13">
        <f t="shared" si="73"/>
        <v>110</v>
      </c>
      <c r="BN30" s="13">
        <f t="shared" si="74"/>
        <v>100</v>
      </c>
      <c r="BO30" s="13">
        <f t="shared" si="75"/>
        <v>100</v>
      </c>
      <c r="BP30" s="13">
        <f t="shared" si="76"/>
        <v>100</v>
      </c>
      <c r="BQ30" s="13">
        <f t="shared" si="77"/>
        <v>105</v>
      </c>
      <c r="BR30" s="13">
        <f t="shared" si="78"/>
        <v>115</v>
      </c>
      <c r="BS30" s="13">
        <f t="shared" si="79"/>
        <v>105</v>
      </c>
      <c r="BT30" s="13">
        <f t="shared" si="80"/>
        <v>105</v>
      </c>
      <c r="BU30" s="13">
        <f t="shared" si="81"/>
        <v>70.98346592</v>
      </c>
      <c r="BV30" s="13">
        <f t="shared" si="82"/>
        <v>73.385120000000001</v>
      </c>
      <c r="BW30" s="13">
        <f t="shared" si="83"/>
        <v>61.356000000000002</v>
      </c>
      <c r="BX30" s="13">
        <f t="shared" si="84"/>
        <v>68.415999999999997</v>
      </c>
      <c r="BY30" s="13">
        <f t="shared" si="85"/>
        <v>68.153249999999986</v>
      </c>
      <c r="BZ30" s="13">
        <f t="shared" si="86"/>
        <v>66.773359999999997</v>
      </c>
      <c r="CA30" s="13">
        <f t="shared" si="87"/>
        <v>56.570399999999999</v>
      </c>
      <c r="CB30" s="13">
        <f t="shared" si="88"/>
        <v>49.394999999999996</v>
      </c>
      <c r="CC30" s="13">
        <f t="shared" si="89"/>
        <v>45.094999999999999</v>
      </c>
      <c r="CD30" s="13">
        <f t="shared" si="90"/>
        <v>44.276499999999999</v>
      </c>
      <c r="CE30" s="13">
        <f t="shared" si="91"/>
        <v>45.306049999999999</v>
      </c>
      <c r="CF30" s="492">
        <f t="shared" si="27"/>
        <v>4.6801197472003953E-3</v>
      </c>
      <c r="CG30" s="492">
        <f t="shared" si="28"/>
        <v>2.3252741296172941E-2</v>
      </c>
      <c r="CH30" s="19"/>
      <c r="CI30" s="13">
        <f t="shared" si="29"/>
        <v>91.704149999999998</v>
      </c>
    </row>
    <row r="31" spans="1:90" x14ac:dyDescent="0.45">
      <c r="A31" s="10"/>
      <c r="B31" s="10" t="s">
        <v>11</v>
      </c>
      <c r="C31" s="7">
        <v>180</v>
      </c>
      <c r="D31" s="7">
        <v>225</v>
      </c>
      <c r="E31" s="7">
        <v>300</v>
      </c>
      <c r="F31" s="7">
        <v>320</v>
      </c>
      <c r="G31" s="7">
        <v>260</v>
      </c>
      <c r="H31" s="7">
        <v>275</v>
      </c>
      <c r="I31" s="7">
        <v>227.60982070977258</v>
      </c>
      <c r="J31" s="7">
        <v>473.14845477097691</v>
      </c>
      <c r="K31" s="7">
        <v>752.90147768552447</v>
      </c>
      <c r="L31" s="7">
        <v>505.08730160357061</v>
      </c>
      <c r="M31" s="7">
        <v>521.11337642513229</v>
      </c>
      <c r="N31" s="7">
        <v>671.22085600190621</v>
      </c>
      <c r="O31" s="7">
        <v>285.74886523327194</v>
      </c>
      <c r="P31" s="26">
        <f>IF(ISERROR(N31/M31),"N/A",IF(M31&lt;0,"N/A",IF(N31&lt;0,"N/A",IF(N31/M31-1&gt;300%,"&gt;±300%",IF(N31/M31-1&lt;-300%,"&gt;±300%",N31/M31-1)))))</f>
        <v>0.28805148047919982</v>
      </c>
      <c r="Q31" s="26">
        <f t="shared" si="67"/>
        <v>-0.57428488301850322</v>
      </c>
      <c r="R31" s="27"/>
      <c r="S31" s="7">
        <v>45</v>
      </c>
      <c r="T31" s="7">
        <v>55</v>
      </c>
      <c r="U31" s="7">
        <v>55</v>
      </c>
      <c r="V31" s="7">
        <v>65</v>
      </c>
      <c r="W31" s="7">
        <v>85</v>
      </c>
      <c r="X31" s="7">
        <v>95</v>
      </c>
      <c r="Y31" s="7">
        <v>90</v>
      </c>
      <c r="Z31" s="7">
        <v>110</v>
      </c>
      <c r="AA31" s="7">
        <v>85</v>
      </c>
      <c r="AB31" s="7">
        <v>40</v>
      </c>
      <c r="AC31" s="7">
        <v>60</v>
      </c>
      <c r="AD31" s="7">
        <v>70</v>
      </c>
      <c r="AE31" s="7">
        <v>65</v>
      </c>
      <c r="AF31" s="7">
        <v>55</v>
      </c>
      <c r="AG31" s="7">
        <v>70</v>
      </c>
      <c r="AH31" s="7">
        <v>65</v>
      </c>
      <c r="AI31" s="7">
        <v>70</v>
      </c>
      <c r="AJ31" s="7">
        <v>70</v>
      </c>
      <c r="AK31" s="7">
        <v>115.52785004885297</v>
      </c>
      <c r="AL31" s="7">
        <v>28.708334595919759</v>
      </c>
      <c r="AM31" s="7">
        <v>69.424871780826379</v>
      </c>
      <c r="AN31" s="7">
        <v>13.948764284173478</v>
      </c>
      <c r="AO31" s="7">
        <v>160.92805484004487</v>
      </c>
      <c r="AP31" s="7">
        <v>27.931164048002081</v>
      </c>
      <c r="AQ31" s="7">
        <v>194.03720045453923</v>
      </c>
      <c r="AR31" s="7">
        <v>90.252035428390741</v>
      </c>
      <c r="AS31" s="7">
        <v>101.60958669787247</v>
      </c>
      <c r="AT31" s="7">
        <v>373.36374411048308</v>
      </c>
      <c r="AU31" s="7">
        <v>137.73516653652717</v>
      </c>
      <c r="AV31" s="7">
        <v>140.19298034064178</v>
      </c>
      <c r="AW31" s="7">
        <v>150.25152289977382</v>
      </c>
      <c r="AX31" s="7">
        <v>202.26763773644154</v>
      </c>
      <c r="AY31" s="7">
        <v>150.97390422575407</v>
      </c>
      <c r="AZ31" s="7">
        <v>1.5942367416011791</v>
      </c>
      <c r="BA31" s="7">
        <v>55.635966839283867</v>
      </c>
      <c r="BB31" s="7">
        <v>234.17663412856297</v>
      </c>
      <c r="BC31" s="7">
        <v>63.832125049515042</v>
      </c>
      <c r="BD31" s="7">
        <v>167.46865040777038</v>
      </c>
      <c r="BE31" s="7">
        <v>204.44436108355603</v>
      </c>
      <c r="BF31" s="7">
        <v>225.10135654877422</v>
      </c>
      <c r="BG31" s="7">
        <v>125.35099099482339</v>
      </c>
      <c r="BH31" s="492">
        <f t="shared" si="70"/>
        <v>0.96376026800905845</v>
      </c>
      <c r="BI31" s="492">
        <f t="shared" si="71"/>
        <v>-0.44313533726900156</v>
      </c>
      <c r="BJ31" s="4"/>
      <c r="BK31" s="13">
        <f t="shared" si="92"/>
        <v>125</v>
      </c>
      <c r="BL31" s="13">
        <f t="shared" si="93"/>
        <v>100</v>
      </c>
      <c r="BM31" s="13">
        <f t="shared" si="73"/>
        <v>120</v>
      </c>
      <c r="BN31" s="13">
        <f t="shared" si="74"/>
        <v>180</v>
      </c>
      <c r="BO31" s="13">
        <f t="shared" si="75"/>
        <v>200</v>
      </c>
      <c r="BP31" s="13">
        <f t="shared" si="76"/>
        <v>125</v>
      </c>
      <c r="BQ31" s="13">
        <f t="shared" si="77"/>
        <v>130</v>
      </c>
      <c r="BR31" s="13">
        <f t="shared" si="78"/>
        <v>120</v>
      </c>
      <c r="BS31" s="13">
        <f t="shared" si="79"/>
        <v>135</v>
      </c>
      <c r="BT31" s="13">
        <f t="shared" si="80"/>
        <v>140</v>
      </c>
      <c r="BU31" s="13">
        <f t="shared" si="81"/>
        <v>144.23618464477272</v>
      </c>
      <c r="BV31" s="13">
        <f t="shared" si="82"/>
        <v>83.373636064999857</v>
      </c>
      <c r="BW31" s="13">
        <f t="shared" si="83"/>
        <v>188.85921888804694</v>
      </c>
      <c r="BX31" s="13">
        <f t="shared" si="84"/>
        <v>284.28923588292997</v>
      </c>
      <c r="BY31" s="13">
        <f t="shared" si="85"/>
        <v>474.97333080835557</v>
      </c>
      <c r="BZ31" s="13">
        <f t="shared" si="86"/>
        <v>277.92814687716896</v>
      </c>
      <c r="CA31" s="13">
        <f t="shared" si="87"/>
        <v>352.51916063621536</v>
      </c>
      <c r="CB31" s="13">
        <f t="shared" si="88"/>
        <v>152.56814096735525</v>
      </c>
      <c r="CC31" s="13">
        <f t="shared" si="89"/>
        <v>289.81260096784683</v>
      </c>
      <c r="CD31" s="13">
        <f t="shared" si="90"/>
        <v>231.30077545728543</v>
      </c>
      <c r="CE31" s="13">
        <f t="shared" si="91"/>
        <v>429.54571763233025</v>
      </c>
      <c r="CF31" s="492">
        <f t="shared" si="27"/>
        <v>0.48214990030742677</v>
      </c>
      <c r="CG31" s="492">
        <f t="shared" si="28"/>
        <v>0.85708723536750497</v>
      </c>
      <c r="CH31" s="19"/>
      <c r="CI31" s="13">
        <f t="shared" si="29"/>
        <v>722.36535903492404</v>
      </c>
    </row>
    <row r="32" spans="1:90" x14ac:dyDescent="0.45">
      <c r="A32" s="10"/>
      <c r="B32" s="10" t="s">
        <v>58</v>
      </c>
      <c r="C32" s="7">
        <v>220</v>
      </c>
      <c r="D32" s="7">
        <v>225</v>
      </c>
      <c r="E32" s="7">
        <v>240</v>
      </c>
      <c r="F32" s="7">
        <v>235</v>
      </c>
      <c r="G32" s="7">
        <v>235</v>
      </c>
      <c r="H32" s="7">
        <v>235</v>
      </c>
      <c r="I32" s="7">
        <v>277.1999040141219</v>
      </c>
      <c r="J32" s="7">
        <v>255.60750526785944</v>
      </c>
      <c r="K32" s="7">
        <v>266.62756885822398</v>
      </c>
      <c r="L32" s="7">
        <v>277.7277872454402</v>
      </c>
      <c r="M32" s="7">
        <v>292.01237578605247</v>
      </c>
      <c r="N32" s="7">
        <v>302.993743798222</v>
      </c>
      <c r="O32" s="7">
        <v>313.68300196900958</v>
      </c>
      <c r="P32" s="26">
        <f t="shared" si="67"/>
        <v>3.7605830857714073E-2</v>
      </c>
      <c r="Q32" s="26">
        <f t="shared" si="67"/>
        <v>3.5278808191848476E-2</v>
      </c>
      <c r="R32" s="27"/>
      <c r="S32" s="7">
        <v>45</v>
      </c>
      <c r="T32" s="7">
        <v>65</v>
      </c>
      <c r="U32" s="7">
        <v>50</v>
      </c>
      <c r="V32" s="7">
        <v>65</v>
      </c>
      <c r="W32" s="7">
        <v>45</v>
      </c>
      <c r="X32" s="7">
        <v>65</v>
      </c>
      <c r="Y32" s="7">
        <v>50</v>
      </c>
      <c r="Z32" s="7">
        <v>70</v>
      </c>
      <c r="AA32" s="7">
        <v>45</v>
      </c>
      <c r="AB32" s="7">
        <v>75</v>
      </c>
      <c r="AC32" s="7">
        <v>55</v>
      </c>
      <c r="AD32" s="7">
        <v>70</v>
      </c>
      <c r="AE32" s="7">
        <v>45</v>
      </c>
      <c r="AF32" s="7">
        <v>70</v>
      </c>
      <c r="AG32" s="7">
        <v>55</v>
      </c>
      <c r="AH32" s="7">
        <v>70</v>
      </c>
      <c r="AI32" s="7">
        <v>45</v>
      </c>
      <c r="AJ32" s="7">
        <v>70</v>
      </c>
      <c r="AK32" s="7">
        <v>69.299976003530475</v>
      </c>
      <c r="AL32" s="7">
        <v>69.299976003530475</v>
      </c>
      <c r="AM32" s="7">
        <v>69.299976003530475</v>
      </c>
      <c r="AN32" s="7">
        <v>69.299976003530475</v>
      </c>
      <c r="AO32" s="7">
        <v>63.901876316964859</v>
      </c>
      <c r="AP32" s="7">
        <v>63.901876316964859</v>
      </c>
      <c r="AQ32" s="7">
        <v>63.901876316964859</v>
      </c>
      <c r="AR32" s="7">
        <v>63.901876316964859</v>
      </c>
      <c r="AS32" s="7">
        <v>65.345988729675184</v>
      </c>
      <c r="AT32" s="7">
        <v>66.095998522568706</v>
      </c>
      <c r="AU32" s="7">
        <v>68.504717006036572</v>
      </c>
      <c r="AV32" s="7">
        <v>66.680864599943504</v>
      </c>
      <c r="AW32" s="7">
        <v>71.299239248066286</v>
      </c>
      <c r="AX32" s="7">
        <v>68.167417789580753</v>
      </c>
      <c r="AY32" s="7">
        <v>69.130565103896586</v>
      </c>
      <c r="AZ32" s="7">
        <v>69.130565103896586</v>
      </c>
      <c r="BA32" s="7">
        <v>76.245073229815233</v>
      </c>
      <c r="BB32" s="7">
        <v>72.255111179001034</v>
      </c>
      <c r="BC32" s="7">
        <v>71.238620124776844</v>
      </c>
      <c r="BD32" s="7">
        <v>72.273571252459419</v>
      </c>
      <c r="BE32" s="7">
        <v>72.031959709010451</v>
      </c>
      <c r="BF32" s="7">
        <v>76.996405490471744</v>
      </c>
      <c r="BG32" s="7">
        <v>78.104014899570927</v>
      </c>
      <c r="BH32" s="492">
        <f t="shared" si="70"/>
        <v>9.6371810160964744E-2</v>
      </c>
      <c r="BI32" s="492">
        <f t="shared" si="71"/>
        <v>1.4385209310014524E-2</v>
      </c>
      <c r="BJ32" s="4"/>
      <c r="BK32" s="13">
        <f t="shared" si="92"/>
        <v>115</v>
      </c>
      <c r="BL32" s="13">
        <f t="shared" si="93"/>
        <v>110</v>
      </c>
      <c r="BM32" s="13">
        <f t="shared" si="73"/>
        <v>115</v>
      </c>
      <c r="BN32" s="13">
        <f t="shared" si="74"/>
        <v>110</v>
      </c>
      <c r="BO32" s="13">
        <f t="shared" si="75"/>
        <v>120</v>
      </c>
      <c r="BP32" s="13">
        <f t="shared" si="76"/>
        <v>120</v>
      </c>
      <c r="BQ32" s="13">
        <f t="shared" si="77"/>
        <v>125</v>
      </c>
      <c r="BR32" s="13">
        <f t="shared" si="78"/>
        <v>115</v>
      </c>
      <c r="BS32" s="13">
        <f t="shared" si="79"/>
        <v>125</v>
      </c>
      <c r="BT32" s="13">
        <f t="shared" si="80"/>
        <v>115</v>
      </c>
      <c r="BU32" s="13">
        <f>SUM(AK32:AL32)</f>
        <v>138.59995200706095</v>
      </c>
      <c r="BV32" s="13">
        <f t="shared" si="82"/>
        <v>138.59995200706095</v>
      </c>
      <c r="BW32" s="13">
        <f t="shared" si="83"/>
        <v>127.80375263392972</v>
      </c>
      <c r="BX32" s="13">
        <f t="shared" si="84"/>
        <v>127.80375263392972</v>
      </c>
      <c r="BY32" s="13">
        <f t="shared" si="85"/>
        <v>131.44198725224391</v>
      </c>
      <c r="BZ32" s="13">
        <f t="shared" si="86"/>
        <v>135.18558160598008</v>
      </c>
      <c r="CA32" s="13">
        <f t="shared" si="87"/>
        <v>139.46665703764705</v>
      </c>
      <c r="CB32" s="13">
        <f t="shared" si="88"/>
        <v>138.26113020779317</v>
      </c>
      <c r="CC32" s="13">
        <f t="shared" si="89"/>
        <v>148.50018440881627</v>
      </c>
      <c r="CD32" s="13">
        <f>BC32+BD32</f>
        <v>143.51219137723626</v>
      </c>
      <c r="CE32" s="13">
        <f t="shared" si="91"/>
        <v>149.02836519948221</v>
      </c>
      <c r="CF32" s="492">
        <f t="shared" si="27"/>
        <v>3.5567685842858854E-3</v>
      </c>
      <c r="CG32" s="492">
        <f t="shared" si="28"/>
        <v>3.8436970192630815E-2</v>
      </c>
      <c r="CH32" s="19"/>
      <c r="CI32" s="13">
        <f t="shared" si="29"/>
        <v>299.4059513515125</v>
      </c>
    </row>
    <row r="33" spans="1:87" x14ac:dyDescent="0.45">
      <c r="A33" s="10"/>
      <c r="B33" s="10" t="s">
        <v>234</v>
      </c>
      <c r="C33" s="7" t="s">
        <v>101</v>
      </c>
      <c r="D33" s="7" t="s">
        <v>101</v>
      </c>
      <c r="E33" s="7" t="s">
        <v>101</v>
      </c>
      <c r="F33" s="7" t="s">
        <v>101</v>
      </c>
      <c r="G33" s="7" t="s">
        <v>101</v>
      </c>
      <c r="H33" s="7" t="s">
        <v>101</v>
      </c>
      <c r="I33" s="7">
        <v>29.446028922859128</v>
      </c>
      <c r="J33" s="7">
        <v>27.520855729166719</v>
      </c>
      <c r="K33" s="7">
        <v>17.110906591332942</v>
      </c>
      <c r="L33" s="7">
        <v>12.272611746972949</v>
      </c>
      <c r="M33" s="7">
        <v>28.579907162136109</v>
      </c>
      <c r="N33" s="7">
        <v>63.793783626326025</v>
      </c>
      <c r="O33" s="7">
        <v>84.011534904820081</v>
      </c>
      <c r="P33" s="26">
        <f t="shared" si="67"/>
        <v>1.2321200437922615</v>
      </c>
      <c r="Q33" s="26">
        <f t="shared" si="67"/>
        <v>0.31692353281504881</v>
      </c>
      <c r="R33" s="27"/>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v>7.361507230714782</v>
      </c>
      <c r="AL33" s="7">
        <v>7.361507230714782</v>
      </c>
      <c r="AM33" s="7">
        <v>7.361507230714782</v>
      </c>
      <c r="AN33" s="7">
        <v>7.361507230714782</v>
      </c>
      <c r="AO33" s="7">
        <v>6.8802139322916798</v>
      </c>
      <c r="AP33" s="7">
        <v>6.8802139322916798</v>
      </c>
      <c r="AQ33" s="7">
        <v>6.8802139322916798</v>
      </c>
      <c r="AR33" s="7">
        <v>6.8802139322916798</v>
      </c>
      <c r="AS33" s="7">
        <v>2.888914520318961</v>
      </c>
      <c r="AT33" s="7">
        <v>4.0802984271229157</v>
      </c>
      <c r="AU33" s="7">
        <v>4.1574561283778602</v>
      </c>
      <c r="AV33" s="7">
        <v>5.9842375155132022</v>
      </c>
      <c r="AW33" s="7">
        <v>3.045835979582689</v>
      </c>
      <c r="AX33" s="7">
        <v>3.0254372908267877</v>
      </c>
      <c r="AY33" s="7">
        <v>3.0955286318784165</v>
      </c>
      <c r="AZ33" s="7">
        <v>3.1059189886526331</v>
      </c>
      <c r="BA33" s="7">
        <v>4.1033624317168655</v>
      </c>
      <c r="BB33" s="7">
        <v>4.8452045326974948</v>
      </c>
      <c r="BC33" s="7">
        <v>7.468793419369792</v>
      </c>
      <c r="BD33" s="7">
        <v>12.16254677835196</v>
      </c>
      <c r="BE33" s="7">
        <v>11.999474705632064</v>
      </c>
      <c r="BF33" s="7">
        <v>13.848239624494859</v>
      </c>
      <c r="BG33" s="7">
        <v>17.282197328212426</v>
      </c>
      <c r="BH33" s="492">
        <f t="shared" si="70"/>
        <v>1.3139209183898779</v>
      </c>
      <c r="BI33" s="492">
        <f t="shared" si="71"/>
        <v>0.24797070218539252</v>
      </c>
      <c r="BJ33" s="4"/>
      <c r="BK33" s="13"/>
      <c r="BL33" s="13"/>
      <c r="BM33" s="13"/>
      <c r="BN33" s="13"/>
      <c r="BO33" s="13"/>
      <c r="BP33" s="13"/>
      <c r="BQ33" s="13"/>
      <c r="BR33" s="13"/>
      <c r="BS33" s="13"/>
      <c r="BT33" s="13"/>
      <c r="BU33" s="13">
        <f>SUM(AK33:AL33)</f>
        <v>14.723014461429564</v>
      </c>
      <c r="BV33" s="13">
        <f t="shared" si="82"/>
        <v>14.723014461429564</v>
      </c>
      <c r="BW33" s="13">
        <f t="shared" si="83"/>
        <v>13.76042786458336</v>
      </c>
      <c r="BX33" s="13">
        <f t="shared" si="84"/>
        <v>13.76042786458336</v>
      </c>
      <c r="BY33" s="13">
        <f t="shared" si="85"/>
        <v>6.9692129474418767</v>
      </c>
      <c r="BZ33" s="13">
        <f t="shared" si="86"/>
        <v>10.141693643891063</v>
      </c>
      <c r="CA33" s="13">
        <f t="shared" si="87"/>
        <v>6.0712732704094767</v>
      </c>
      <c r="CB33" s="13">
        <f t="shared" si="88"/>
        <v>6.2014476205310496</v>
      </c>
      <c r="CC33" s="13">
        <f>SUM(BA33:BB33)</f>
        <v>8.9485669644143613</v>
      </c>
      <c r="CD33" s="13">
        <f>BC33+BD33</f>
        <v>19.631340197721752</v>
      </c>
      <c r="CE33" s="13">
        <f t="shared" si="91"/>
        <v>25.847714330126923</v>
      </c>
      <c r="CF33" s="492">
        <f t="shared" si="27"/>
        <v>1.8884752645775755</v>
      </c>
      <c r="CG33" s="492">
        <f t="shared" si="28"/>
        <v>0.31665561646813045</v>
      </c>
      <c r="CH33" s="19"/>
      <c r="CI33" s="13">
        <f t="shared" si="29"/>
        <v>55.292458436691312</v>
      </c>
    </row>
    <row r="34" spans="1:87" x14ac:dyDescent="0.45">
      <c r="A34" s="29"/>
      <c r="B34" s="29" t="s">
        <v>2</v>
      </c>
      <c r="C34" s="29">
        <v>435</v>
      </c>
      <c r="D34" s="29">
        <v>455</v>
      </c>
      <c r="E34" s="29">
        <v>445</v>
      </c>
      <c r="F34" s="29">
        <v>490</v>
      </c>
      <c r="G34" s="29">
        <v>505</v>
      </c>
      <c r="H34" s="29">
        <v>525</v>
      </c>
      <c r="I34" s="29">
        <v>555.66389277950577</v>
      </c>
      <c r="J34" s="29">
        <v>473.46119413788199</v>
      </c>
      <c r="K34" s="29">
        <v>527.76246419900872</v>
      </c>
      <c r="L34" s="29">
        <v>548.26017474928585</v>
      </c>
      <c r="M34" s="29">
        <v>570.55465352238093</v>
      </c>
      <c r="N34" s="29">
        <v>582.31382386762607</v>
      </c>
      <c r="O34" s="29">
        <v>573.79481159583179</v>
      </c>
      <c r="P34" s="30">
        <f t="shared" si="67"/>
        <v>2.0610068242627788E-2</v>
      </c>
      <c r="Q34" s="30">
        <f t="shared" si="67"/>
        <v>-1.4629589617523586E-2</v>
      </c>
      <c r="R34" s="27"/>
      <c r="S34" s="29">
        <v>105</v>
      </c>
      <c r="T34" s="29">
        <v>115</v>
      </c>
      <c r="U34" s="29">
        <v>110</v>
      </c>
      <c r="V34" s="29">
        <v>110</v>
      </c>
      <c r="W34" s="29">
        <v>105</v>
      </c>
      <c r="X34" s="29">
        <v>115</v>
      </c>
      <c r="Y34" s="29">
        <v>115</v>
      </c>
      <c r="Z34" s="29">
        <v>120</v>
      </c>
      <c r="AA34" s="29">
        <v>120</v>
      </c>
      <c r="AB34" s="29">
        <v>130</v>
      </c>
      <c r="AC34" s="29">
        <v>125</v>
      </c>
      <c r="AD34" s="29">
        <v>125</v>
      </c>
      <c r="AE34" s="29">
        <v>125</v>
      </c>
      <c r="AF34" s="29">
        <v>125</v>
      </c>
      <c r="AG34" s="29">
        <v>130</v>
      </c>
      <c r="AH34" s="29">
        <v>130</v>
      </c>
      <c r="AI34" s="29">
        <v>130</v>
      </c>
      <c r="AJ34" s="29">
        <v>135</v>
      </c>
      <c r="AK34" s="29">
        <v>139.2163602404604</v>
      </c>
      <c r="AL34" s="29">
        <v>139.08285488686752</v>
      </c>
      <c r="AM34" s="29">
        <v>138.01481205812465</v>
      </c>
      <c r="AN34" s="29">
        <v>139.3498655940532</v>
      </c>
      <c r="AO34" s="29">
        <v>110.94372900772237</v>
      </c>
      <c r="AP34" s="29">
        <v>96.947872842940853</v>
      </c>
      <c r="AQ34" s="29">
        <v>129.52794010511718</v>
      </c>
      <c r="AR34" s="29">
        <v>136.04165218210159</v>
      </c>
      <c r="AS34" s="29">
        <v>136.65758712899321</v>
      </c>
      <c r="AT34" s="29">
        <v>125.46024736618071</v>
      </c>
      <c r="AU34" s="29">
        <v>125.274756081221</v>
      </c>
      <c r="AV34" s="29">
        <v>140.36987362261382</v>
      </c>
      <c r="AW34" s="29">
        <v>138.72838741305819</v>
      </c>
      <c r="AX34" s="29">
        <v>143.10368684897847</v>
      </c>
      <c r="AY34" s="29">
        <v>134.74215306543977</v>
      </c>
      <c r="AZ34" s="29">
        <v>131.68594742180937</v>
      </c>
      <c r="BA34" s="29">
        <v>137.25791075619142</v>
      </c>
      <c r="BB34" s="29">
        <v>144.74591075619142</v>
      </c>
      <c r="BC34" s="29">
        <v>138.85688675619139</v>
      </c>
      <c r="BD34" s="29">
        <v>149.69417761288759</v>
      </c>
      <c r="BE34" s="29">
        <v>141.75899213674981</v>
      </c>
      <c r="BF34" s="29">
        <v>147.87894245021403</v>
      </c>
      <c r="BG34" s="29">
        <v>143.61602975503993</v>
      </c>
      <c r="BH34" s="612">
        <f t="shared" si="70"/>
        <v>3.427372678464824E-2</v>
      </c>
      <c r="BI34" s="612">
        <f t="shared" si="71"/>
        <v>-2.8827043421745246E-2</v>
      </c>
      <c r="BJ34" s="4"/>
      <c r="BK34" s="29">
        <f t="shared" ref="BK34" si="94">D34-BL34</f>
        <v>235</v>
      </c>
      <c r="BL34" s="29">
        <f t="shared" ref="BL34" si="95">SUM(S34:T34)</f>
        <v>220</v>
      </c>
      <c r="BM34" s="29">
        <f t="shared" ref="BM34" si="96">SUM(U34:V34)</f>
        <v>220</v>
      </c>
      <c r="BN34" s="29">
        <f t="shared" ref="BN34" si="97">SUM(W34:X34)</f>
        <v>220</v>
      </c>
      <c r="BO34" s="29">
        <f t="shared" ref="BO34" si="98">SUM(Y34:Z34)</f>
        <v>235</v>
      </c>
      <c r="BP34" s="29">
        <f t="shared" ref="BP34" si="99">SUM(AA34:AB34)</f>
        <v>250</v>
      </c>
      <c r="BQ34" s="29">
        <f t="shared" ref="BQ34" si="100">SUM(AC34:AD34)</f>
        <v>250</v>
      </c>
      <c r="BR34" s="29">
        <f t="shared" ref="BR34" si="101">SUM(AE34:AF34)</f>
        <v>250</v>
      </c>
      <c r="BS34" s="29">
        <f t="shared" ref="BS34" si="102">SUM(AG34:AH34)</f>
        <v>260</v>
      </c>
      <c r="BT34" s="29">
        <f t="shared" ref="BT34" si="103">SUM(AI34:AJ34)</f>
        <v>265</v>
      </c>
      <c r="BU34" s="29">
        <f t="shared" ref="BU34" si="104">SUM(AK34:AL34)</f>
        <v>278.2992151273279</v>
      </c>
      <c r="BV34" s="29">
        <f t="shared" si="82"/>
        <v>277.36467765217787</v>
      </c>
      <c r="BW34" s="29">
        <f t="shared" si="83"/>
        <v>207.89160185066322</v>
      </c>
      <c r="BX34" s="29">
        <f t="shared" si="84"/>
        <v>265.56959228721877</v>
      </c>
      <c r="BY34" s="29">
        <f t="shared" si="85"/>
        <v>262.11783449517395</v>
      </c>
      <c r="BZ34" s="29">
        <f t="shared" si="86"/>
        <v>265.64462970383482</v>
      </c>
      <c r="CA34" s="29">
        <f t="shared" si="87"/>
        <v>281.83207426203666</v>
      </c>
      <c r="CB34" s="29">
        <f t="shared" si="88"/>
        <v>266.42810048724914</v>
      </c>
      <c r="CC34" s="29">
        <f t="shared" ref="CC34" si="105">SUM(BA34:BB34)</f>
        <v>282.00382151238284</v>
      </c>
      <c r="CD34" s="29">
        <f t="shared" ref="CD34" si="106">BC34+BD34</f>
        <v>288.55106436907897</v>
      </c>
      <c r="CE34" s="29">
        <f t="shared" si="91"/>
        <v>289.63793458696387</v>
      </c>
      <c r="CF34" s="545">
        <f t="shared" si="27"/>
        <v>2.7070956108464772E-2</v>
      </c>
      <c r="CG34" s="545">
        <f t="shared" si="28"/>
        <v>3.7666477517985797E-3</v>
      </c>
      <c r="CH34" s="19"/>
      <c r="CI34" s="611">
        <f t="shared" si="29"/>
        <v>582.9481419548913</v>
      </c>
    </row>
    <row r="35" spans="1:87" x14ac:dyDescent="0.45">
      <c r="A35" s="37"/>
      <c r="B35" s="37"/>
      <c r="C35" s="37"/>
      <c r="D35" s="37"/>
      <c r="E35" s="37"/>
      <c r="F35" s="37"/>
      <c r="G35" s="37"/>
      <c r="H35" s="37"/>
      <c r="I35" s="628"/>
      <c r="J35" s="37"/>
      <c r="K35" s="37"/>
      <c r="L35" s="37"/>
      <c r="M35" s="37"/>
      <c r="N35" s="37"/>
      <c r="O35" s="37"/>
      <c r="P35" s="37"/>
      <c r="Q35" s="539"/>
      <c r="R35" s="27"/>
      <c r="S35" s="544"/>
      <c r="T35" s="544"/>
      <c r="U35" s="544"/>
      <c r="V35" s="544"/>
      <c r="W35" s="544"/>
      <c r="X35" s="544"/>
      <c r="Y35" s="544"/>
      <c r="Z35" s="544"/>
      <c r="AA35" s="544"/>
      <c r="AB35" s="544"/>
      <c r="AC35" s="544"/>
      <c r="AD35" s="544"/>
      <c r="AE35" s="544"/>
      <c r="AF35" s="544"/>
      <c r="AG35" s="544"/>
      <c r="AH35" s="544"/>
      <c r="AI35" s="544"/>
      <c r="AJ35" s="544"/>
      <c r="AK35" s="580"/>
      <c r="AL35" s="580"/>
      <c r="AM35" s="580"/>
      <c r="AN35" s="580"/>
      <c r="AO35" s="563"/>
      <c r="AP35" s="580"/>
      <c r="AQ35" s="580"/>
      <c r="AR35" s="580"/>
      <c r="AS35" s="580"/>
      <c r="AT35" s="580"/>
      <c r="AU35" s="580"/>
      <c r="AV35" s="580"/>
      <c r="AW35" s="580"/>
      <c r="AX35" s="580"/>
      <c r="AY35" s="580"/>
      <c r="AZ35" s="580"/>
      <c r="BA35" s="580"/>
      <c r="BB35" s="580"/>
      <c r="BC35" s="580"/>
      <c r="BD35" s="580"/>
      <c r="BE35" s="580"/>
      <c r="BF35" s="580"/>
      <c r="BG35" s="580"/>
      <c r="BH35" s="492"/>
      <c r="BI35" s="492"/>
      <c r="BJ35" s="4"/>
      <c r="BK35" s="37"/>
      <c r="BL35" s="37"/>
      <c r="BM35" s="37"/>
      <c r="BN35" s="37"/>
      <c r="BO35" s="37"/>
      <c r="BP35" s="37"/>
      <c r="BQ35" s="37"/>
      <c r="BR35" s="37"/>
      <c r="BS35" s="37"/>
      <c r="BT35" s="37"/>
      <c r="BU35" s="37"/>
      <c r="BV35" s="37"/>
      <c r="BW35" s="37"/>
      <c r="BX35" s="37"/>
      <c r="BY35" s="37"/>
      <c r="BZ35" s="37"/>
      <c r="CA35" s="37"/>
      <c r="CB35" s="37"/>
      <c r="CC35" s="37"/>
      <c r="CD35" s="37"/>
      <c r="CE35" s="37"/>
      <c r="CF35" s="492"/>
      <c r="CG35" s="492"/>
      <c r="CH35" s="19"/>
      <c r="CI35" s="13"/>
    </row>
    <row r="36" spans="1:87" x14ac:dyDescent="0.45">
      <c r="A36" s="23" t="s">
        <v>3</v>
      </c>
      <c r="B36" s="9"/>
      <c r="C36" s="656">
        <v>935</v>
      </c>
      <c r="D36" s="656">
        <v>150</v>
      </c>
      <c r="E36" s="656">
        <v>305</v>
      </c>
      <c r="F36" s="656">
        <v>535</v>
      </c>
      <c r="G36" s="656">
        <v>275</v>
      </c>
      <c r="H36" s="656">
        <v>15</v>
      </c>
      <c r="I36" s="656">
        <f>SUM(I37:I40)</f>
        <v>1264.4106369117874</v>
      </c>
      <c r="J36" s="656">
        <f>SUM(J37:J40)</f>
        <v>1581.8788029818002</v>
      </c>
      <c r="K36" s="656">
        <f>SUM(K37:K40)</f>
        <v>-3.3795208768819407</v>
      </c>
      <c r="L36" s="656">
        <f t="shared" ref="L36:O36" si="107">SUM(L37:L40)</f>
        <v>-516.04345805216258</v>
      </c>
      <c r="M36" s="656">
        <f t="shared" si="107"/>
        <v>396.83378642953681</v>
      </c>
      <c r="N36" s="656">
        <f t="shared" si="107"/>
        <v>392.98239793964808</v>
      </c>
      <c r="O36" s="656">
        <f t="shared" si="107"/>
        <v>420.48135913361295</v>
      </c>
      <c r="P36" s="492">
        <f t="shared" ref="P36:Q40" si="108">IF(ISERROR(N36/M36),"N/A",IF(M36&lt;0,"N/A",IF(N36&lt;0,"N/A",IF(N36/M36-1&gt;300%,"&gt;±300%",IF(N36/M36-1&lt;-300%,"&gt;±300%",N36/M36-1)))))</f>
        <v>-9.7052938071153783E-3</v>
      </c>
      <c r="Q36" s="492">
        <f t="shared" si="108"/>
        <v>6.9975045544375725E-2</v>
      </c>
      <c r="R36" s="27"/>
      <c r="S36" s="656">
        <v>-175</v>
      </c>
      <c r="T36" s="656">
        <v>0</v>
      </c>
      <c r="U36" s="656">
        <v>-10</v>
      </c>
      <c r="V36" s="656">
        <v>115</v>
      </c>
      <c r="W36" s="656">
        <v>285</v>
      </c>
      <c r="X36" s="656">
        <v>-95</v>
      </c>
      <c r="Y36" s="656">
        <v>165</v>
      </c>
      <c r="Z36" s="656">
        <v>95</v>
      </c>
      <c r="AA36" s="656">
        <v>50</v>
      </c>
      <c r="AB36" s="656">
        <v>225</v>
      </c>
      <c r="AC36" s="656">
        <v>80</v>
      </c>
      <c r="AD36" s="656">
        <v>105</v>
      </c>
      <c r="AE36" s="656">
        <v>-10</v>
      </c>
      <c r="AF36" s="656">
        <v>100</v>
      </c>
      <c r="AG36" s="656">
        <v>60</v>
      </c>
      <c r="AH36" s="656">
        <v>-55</v>
      </c>
      <c r="AI36" s="656">
        <v>65</v>
      </c>
      <c r="AJ36" s="656">
        <v>-65</v>
      </c>
      <c r="AK36" s="656">
        <f t="shared" ref="AK36:AZ36" si="109">SUM(AK37:AK40)</f>
        <v>796.95205745791679</v>
      </c>
      <c r="AL36" s="656">
        <f t="shared" si="109"/>
        <v>129.8084638613949</v>
      </c>
      <c r="AM36" s="656">
        <f t="shared" si="109"/>
        <v>254.07166442140431</v>
      </c>
      <c r="AN36" s="656">
        <f t="shared" si="109"/>
        <v>83.578451171071407</v>
      </c>
      <c r="AO36" s="656">
        <f t="shared" si="109"/>
        <v>86.459138939972348</v>
      </c>
      <c r="AP36" s="656">
        <f t="shared" si="109"/>
        <v>399.81634329126069</v>
      </c>
      <c r="AQ36" s="656">
        <f t="shared" si="109"/>
        <v>968.38281687299491</v>
      </c>
      <c r="AR36" s="656">
        <f t="shared" si="109"/>
        <v>131.15882323069945</v>
      </c>
      <c r="AS36" s="656">
        <f t="shared" si="109"/>
        <v>165.86204719937064</v>
      </c>
      <c r="AT36" s="656">
        <f t="shared" si="109"/>
        <v>202.51152508666777</v>
      </c>
      <c r="AU36" s="656">
        <f t="shared" si="109"/>
        <v>-264.48148720743063</v>
      </c>
      <c r="AV36" s="656">
        <f t="shared" si="109"/>
        <v>-107.27160595548966</v>
      </c>
      <c r="AW36" s="656">
        <f t="shared" si="109"/>
        <v>-132.29869810878307</v>
      </c>
      <c r="AX36" s="656">
        <f t="shared" si="109"/>
        <v>-127.67319301582585</v>
      </c>
      <c r="AY36" s="656">
        <f t="shared" si="109"/>
        <v>-226.0753931596185</v>
      </c>
      <c r="AZ36" s="656">
        <f t="shared" si="109"/>
        <v>-29.996173767935076</v>
      </c>
      <c r="BA36" s="656">
        <f t="shared" ref="BA36:BG36" si="110">SUM(BA37:BA40)</f>
        <v>228.76680020098647</v>
      </c>
      <c r="BB36" s="656">
        <f t="shared" si="110"/>
        <v>195.28069896350246</v>
      </c>
      <c r="BC36" s="656">
        <f t="shared" si="110"/>
        <v>50.294372978703286</v>
      </c>
      <c r="BD36" s="656">
        <f t="shared" si="110"/>
        <v>-77.119307935877657</v>
      </c>
      <c r="BE36" s="656">
        <f t="shared" si="110"/>
        <v>117.35618037677632</v>
      </c>
      <c r="BF36" s="656">
        <f t="shared" si="110"/>
        <v>462.2006766041722</v>
      </c>
      <c r="BG36" s="656">
        <f t="shared" si="110"/>
        <v>-226.15633677035791</v>
      </c>
      <c r="BH36" s="492" t="str">
        <f t="shared" ref="BH36:BH40" si="111">IF(ISERROR(BG36/BC36),"N/A",IF(BC36&lt;0,"N/A",IF(BG36&lt;0,"N/A",IF(BG36/BC36-1&gt;300%,"&gt;±300%",IF(BG36/BC36-1&lt;-300%,"&gt;±300%",BG36/BC36-1)))))</f>
        <v>N/A</v>
      </c>
      <c r="BI36" s="492" t="str">
        <f t="shared" ref="BI36:BI40" si="112">IF(ISERROR(BG36/BF36),"N/A",IF(BF36&lt;0,"N/A",IF(BG36&lt;0,"N/A",IF(BG36/BF36-1&gt;300%,"&gt;±300%",IF(BG36/BF36-1&lt;-300%,"&gt;±300%",BG36/BF36-1)))))</f>
        <v>N/A</v>
      </c>
      <c r="BJ36" s="4"/>
      <c r="BK36" s="9">
        <f t="shared" ref="BK36:BL36" si="113">SUM(BK37:BK40)</f>
        <v>325</v>
      </c>
      <c r="BL36" s="9">
        <f t="shared" si="113"/>
        <v>-175</v>
      </c>
      <c r="BM36" s="9">
        <f>SUM(U36:V36)</f>
        <v>105</v>
      </c>
      <c r="BN36" s="9">
        <f>SUM(W36:X36)</f>
        <v>190</v>
      </c>
      <c r="BO36" s="9">
        <f>SUM(Y36:Z36)</f>
        <v>260</v>
      </c>
      <c r="BP36" s="9">
        <f>SUM(AA36:AB36)</f>
        <v>275</v>
      </c>
      <c r="BQ36" s="9">
        <f>SUM(AC36:AD36)</f>
        <v>185</v>
      </c>
      <c r="BR36" s="9">
        <f>SUM(AE36:AF36)</f>
        <v>90</v>
      </c>
      <c r="BS36" s="9">
        <f>SUM(AG36:AH36)</f>
        <v>5</v>
      </c>
      <c r="BT36" s="9">
        <f>SUM(AI36:AJ36)</f>
        <v>0</v>
      </c>
      <c r="BU36" s="9">
        <f>SUM(AK36:AL36)</f>
        <v>926.76052131931169</v>
      </c>
      <c r="BV36" s="9">
        <f>SUM(AM36:AN36)</f>
        <v>337.65011559247569</v>
      </c>
      <c r="BW36" s="9">
        <f>SUM(AO36:AP36)</f>
        <v>486.27548223123301</v>
      </c>
      <c r="BX36" s="9">
        <f>SUM(AQ36:AR36)</f>
        <v>1099.5416401036944</v>
      </c>
      <c r="BY36" s="9">
        <f>SUM(AS36:AT36)</f>
        <v>368.37357228603844</v>
      </c>
      <c r="BZ36" s="9">
        <f>SUM(AU36:AV36)</f>
        <v>-371.75309316292032</v>
      </c>
      <c r="CA36" s="9">
        <f>SUM(AW36:AX36)</f>
        <v>-259.97189112460893</v>
      </c>
      <c r="CB36" s="9">
        <f t="shared" ref="CB36:CB40" si="114">SUM(AY36:AZ36)</f>
        <v>-256.07156692755359</v>
      </c>
      <c r="CC36" s="9">
        <f t="shared" ref="CC36:CC40" si="115">SUM(BA36:BB36)</f>
        <v>424.04749916448895</v>
      </c>
      <c r="CD36" s="9">
        <f t="shared" ref="CD36:CD40" si="116">BC36+BD36</f>
        <v>-26.824934957174371</v>
      </c>
      <c r="CE36" s="9">
        <f t="shared" ref="CE36:CE40" si="117">BE36+BF36</f>
        <v>579.55685698094851</v>
      </c>
      <c r="CF36" s="492">
        <f t="shared" si="27"/>
        <v>0.36672627034203331</v>
      </c>
      <c r="CG36" s="492" t="str">
        <f t="shared" si="28"/>
        <v>N/A</v>
      </c>
      <c r="CH36" s="19"/>
      <c r="CI36" s="36">
        <f t="shared" si="29"/>
        <v>276.28121227471297</v>
      </c>
    </row>
    <row r="37" spans="1:87" x14ac:dyDescent="0.45">
      <c r="A37" s="10"/>
      <c r="B37" s="10" t="s">
        <v>42</v>
      </c>
      <c r="C37" s="657">
        <v>-5</v>
      </c>
      <c r="D37" s="657">
        <v>50</v>
      </c>
      <c r="E37" s="657">
        <v>525</v>
      </c>
      <c r="F37" s="657">
        <v>460</v>
      </c>
      <c r="G37" s="657">
        <v>215</v>
      </c>
      <c r="H37" s="657">
        <v>280</v>
      </c>
      <c r="I37" s="658">
        <v>277.62433239024546</v>
      </c>
      <c r="J37" s="658">
        <v>593.3185058112432</v>
      </c>
      <c r="K37" s="658">
        <v>349.3966864581156</v>
      </c>
      <c r="L37" s="658">
        <v>259.05262402515018</v>
      </c>
      <c r="M37" s="658">
        <v>322.18486945228977</v>
      </c>
      <c r="N37" s="658">
        <v>170.7684679396481</v>
      </c>
      <c r="O37" s="658">
        <v>150.69031473361292</v>
      </c>
      <c r="P37" s="26">
        <f t="shared" si="108"/>
        <v>-0.46996744996140771</v>
      </c>
      <c r="Q37" s="26">
        <f t="shared" si="108"/>
        <v>-0.11757529623754115</v>
      </c>
      <c r="R37" s="27"/>
      <c r="S37" s="658">
        <v>15</v>
      </c>
      <c r="T37" s="658">
        <v>40</v>
      </c>
      <c r="U37" s="658">
        <v>45</v>
      </c>
      <c r="V37" s="658">
        <v>75</v>
      </c>
      <c r="W37" s="658">
        <v>180</v>
      </c>
      <c r="X37" s="658">
        <v>220</v>
      </c>
      <c r="Y37" s="658">
        <v>150</v>
      </c>
      <c r="Z37" s="658">
        <v>115</v>
      </c>
      <c r="AA37" s="658">
        <v>80</v>
      </c>
      <c r="AB37" s="658">
        <v>115</v>
      </c>
      <c r="AC37" s="658">
        <v>30</v>
      </c>
      <c r="AD37" s="658">
        <v>75</v>
      </c>
      <c r="AE37" s="658">
        <v>45</v>
      </c>
      <c r="AF37" s="658">
        <v>65</v>
      </c>
      <c r="AG37" s="658">
        <v>85</v>
      </c>
      <c r="AH37" s="658">
        <v>70</v>
      </c>
      <c r="AI37" s="658">
        <v>70</v>
      </c>
      <c r="AJ37" s="658">
        <v>50</v>
      </c>
      <c r="AK37" s="658">
        <v>109.27647535723891</v>
      </c>
      <c r="AL37" s="658">
        <v>88.297372844297456</v>
      </c>
      <c r="AM37" s="658">
        <v>52.620704983374424</v>
      </c>
      <c r="AN37" s="658">
        <v>27.429779205334683</v>
      </c>
      <c r="AO37" s="658">
        <v>309.41218174580774</v>
      </c>
      <c r="AP37" s="658">
        <v>131.11869580663716</v>
      </c>
      <c r="AQ37" s="658">
        <v>97.737661461344302</v>
      </c>
      <c r="AR37" s="658">
        <v>55.049966797453891</v>
      </c>
      <c r="AS37" s="658">
        <v>25.360804397888757</v>
      </c>
      <c r="AT37" s="658">
        <v>112.80482379016719</v>
      </c>
      <c r="AU37" s="658">
        <v>115.12969481982344</v>
      </c>
      <c r="AV37" s="658">
        <v>96.101363450236178</v>
      </c>
      <c r="AW37" s="658">
        <v>69.349104578281242</v>
      </c>
      <c r="AX37" s="658">
        <v>84.482626008354586</v>
      </c>
      <c r="AY37" s="658">
        <v>102.78472906456042</v>
      </c>
      <c r="AZ37" s="658">
        <v>2.4361643739538952</v>
      </c>
      <c r="BA37" s="658">
        <v>128.43212982217227</v>
      </c>
      <c r="BB37" s="658">
        <v>46.831473413591077</v>
      </c>
      <c r="BC37" s="658">
        <v>86.124554845876219</v>
      </c>
      <c r="BD37" s="658">
        <v>61.185489148427962</v>
      </c>
      <c r="BE37" s="658">
        <v>64.380423588546407</v>
      </c>
      <c r="BF37" s="658">
        <v>17.392129939697867</v>
      </c>
      <c r="BG37" s="658">
        <v>68.830915393481831</v>
      </c>
      <c r="BH37" s="492">
        <f t="shared" si="111"/>
        <v>-0.20079801263811625</v>
      </c>
      <c r="BI37" s="492">
        <f t="shared" si="112"/>
        <v>2.9575897622736798</v>
      </c>
      <c r="BJ37" s="4"/>
      <c r="BK37" s="13">
        <f>D37-BL37</f>
        <v>-5</v>
      </c>
      <c r="BL37" s="13">
        <f>SUM(S37:T37)</f>
        <v>55</v>
      </c>
      <c r="BM37" s="13">
        <f>SUM(U37:V37)</f>
        <v>120</v>
      </c>
      <c r="BN37" s="13">
        <f>SUM(W37:X37)</f>
        <v>400</v>
      </c>
      <c r="BO37" s="13">
        <f>SUM(Y37:Z37)</f>
        <v>265</v>
      </c>
      <c r="BP37" s="13">
        <f>SUM(AA37:AB37)</f>
        <v>195</v>
      </c>
      <c r="BQ37" s="13">
        <f>SUM(AC37:AD37)</f>
        <v>105</v>
      </c>
      <c r="BR37" s="13">
        <f>SUM(AE37:AF37)</f>
        <v>110</v>
      </c>
      <c r="BS37" s="13">
        <f>SUM(AG37:AH37)</f>
        <v>155</v>
      </c>
      <c r="BT37" s="13">
        <f>SUM(AI37:AJ37)</f>
        <v>120</v>
      </c>
      <c r="BU37" s="13">
        <f>SUM(AK37:AL37)</f>
        <v>197.57384820153635</v>
      </c>
      <c r="BV37" s="13">
        <f>SUM(AM37:AN37)</f>
        <v>80.050484188709106</v>
      </c>
      <c r="BW37" s="13">
        <f>SUM(AO37:AP37)</f>
        <v>440.53087755244491</v>
      </c>
      <c r="BX37" s="13">
        <f>SUM(AQ37:AR37)</f>
        <v>152.78762825879818</v>
      </c>
      <c r="BY37" s="13">
        <f>SUM(AS37:AT37)</f>
        <v>138.16562818805596</v>
      </c>
      <c r="BZ37" s="13">
        <f>SUM(AU37:AV37)</f>
        <v>211.23105827005963</v>
      </c>
      <c r="CA37" s="13">
        <f>SUM(AW37:AX37)</f>
        <v>153.83173058663584</v>
      </c>
      <c r="CB37" s="13">
        <f t="shared" si="114"/>
        <v>105.22089343851432</v>
      </c>
      <c r="CC37" s="13">
        <f t="shared" si="115"/>
        <v>175.26360323576336</v>
      </c>
      <c r="CD37" s="13">
        <f t="shared" si="116"/>
        <v>147.31004399430418</v>
      </c>
      <c r="CE37" s="13">
        <f t="shared" si="117"/>
        <v>81.772553528244273</v>
      </c>
      <c r="CF37" s="492">
        <f t="shared" si="27"/>
        <v>-0.53343106030837206</v>
      </c>
      <c r="CG37" s="492">
        <f t="shared" si="28"/>
        <v>-0.44489492154787458</v>
      </c>
      <c r="CH37" s="19"/>
      <c r="CI37" s="13">
        <f t="shared" si="29"/>
        <v>211.78895807015405</v>
      </c>
    </row>
    <row r="38" spans="1:87" x14ac:dyDescent="0.45">
      <c r="A38" s="10"/>
      <c r="B38" s="10" t="s">
        <v>245</v>
      </c>
      <c r="C38" s="7" t="s">
        <v>101</v>
      </c>
      <c r="D38" s="7" t="s">
        <v>101</v>
      </c>
      <c r="E38" s="7" t="s">
        <v>101</v>
      </c>
      <c r="F38" s="7" t="s">
        <v>101</v>
      </c>
      <c r="G38" s="7" t="s">
        <v>101</v>
      </c>
      <c r="H38" s="7" t="s">
        <v>101</v>
      </c>
      <c r="I38" s="658">
        <v>16.352667609754526</v>
      </c>
      <c r="J38" s="658">
        <v>22.930494188756892</v>
      </c>
      <c r="K38" s="658">
        <v>26.8688135418844</v>
      </c>
      <c r="L38" s="658">
        <v>90.028654572636526</v>
      </c>
      <c r="M38" s="658">
        <v>134.36577777777779</v>
      </c>
      <c r="N38" s="658">
        <v>157.21393</v>
      </c>
      <c r="O38" s="658">
        <v>169.7910444</v>
      </c>
      <c r="P38" s="26">
        <f t="shared" si="108"/>
        <v>0.17004443095629496</v>
      </c>
      <c r="Q38" s="26">
        <f t="shared" si="108"/>
        <v>8.0000000000000071E-2</v>
      </c>
      <c r="R38" s="27"/>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v>4.0881669024386316</v>
      </c>
      <c r="AL38" s="658">
        <v>4.0881669024386316</v>
      </c>
      <c r="AM38" s="658">
        <v>4.0881669024386316</v>
      </c>
      <c r="AN38" s="658">
        <v>4.0881669024386316</v>
      </c>
      <c r="AO38" s="658">
        <v>13.4344067709422</v>
      </c>
      <c r="AP38" s="658">
        <v>6.7172033854711</v>
      </c>
      <c r="AQ38" s="658">
        <v>3.35860169273555</v>
      </c>
      <c r="AR38" s="658">
        <v>3.35860169273555</v>
      </c>
      <c r="AS38" s="658">
        <v>6.7172033854711</v>
      </c>
      <c r="AT38" s="658">
        <v>6.7172033854711</v>
      </c>
      <c r="AU38" s="658">
        <v>6.7172033854711</v>
      </c>
      <c r="AV38" s="658">
        <v>6.7172033854711</v>
      </c>
      <c r="AW38" s="658">
        <v>22.507163643159132</v>
      </c>
      <c r="AX38" s="658">
        <v>22.507163643159132</v>
      </c>
      <c r="AY38" s="658">
        <v>22.507163643159132</v>
      </c>
      <c r="AZ38" s="658">
        <v>22.507163643159132</v>
      </c>
      <c r="BA38" s="658">
        <v>30.904128888888895</v>
      </c>
      <c r="BB38" s="658">
        <v>20.154866666666667</v>
      </c>
      <c r="BC38" s="658">
        <v>34.935102222222227</v>
      </c>
      <c r="BD38" s="658">
        <v>48.371680000000005</v>
      </c>
      <c r="BE38" s="658">
        <v>53.338000000000001</v>
      </c>
      <c r="BF38" s="658">
        <v>40.763999999999996</v>
      </c>
      <c r="BG38" s="658">
        <v>30.0533</v>
      </c>
      <c r="BH38" s="492">
        <f t="shared" si="111"/>
        <v>-0.13973917096818778</v>
      </c>
      <c r="BI38" s="492">
        <f t="shared" si="112"/>
        <v>-0.26274899421057785</v>
      </c>
      <c r="BJ38" s="4"/>
      <c r="BK38" s="7" t="s">
        <v>101</v>
      </c>
      <c r="BL38" s="7" t="s">
        <v>101</v>
      </c>
      <c r="BM38" s="7" t="s">
        <v>101</v>
      </c>
      <c r="BN38" s="7" t="s">
        <v>101</v>
      </c>
      <c r="BO38" s="7" t="s">
        <v>101</v>
      </c>
      <c r="BP38" s="7" t="s">
        <v>101</v>
      </c>
      <c r="BQ38" s="7" t="s">
        <v>101</v>
      </c>
      <c r="BR38" s="7" t="s">
        <v>101</v>
      </c>
      <c r="BS38" s="7" t="s">
        <v>101</v>
      </c>
      <c r="BT38" s="7" t="s">
        <v>101</v>
      </c>
      <c r="BU38" s="13">
        <f>SUM(AK38:AL38)</f>
        <v>8.1763338048772631</v>
      </c>
      <c r="BV38" s="13">
        <f>SUM(AM38:AN38)</f>
        <v>8.1763338048772631</v>
      </c>
      <c r="BW38" s="13">
        <f>SUM(AO38:AP38)</f>
        <v>20.151610156413298</v>
      </c>
      <c r="BX38" s="13">
        <f>SUM(AQ38:AR38)</f>
        <v>6.7172033854711</v>
      </c>
      <c r="BY38" s="13">
        <f>SUM(AS38:AT38)</f>
        <v>13.4344067709422</v>
      </c>
      <c r="BZ38" s="13">
        <f>SUM(AU38:AV38)</f>
        <v>13.4344067709422</v>
      </c>
      <c r="CA38" s="13">
        <f>SUM(AW38:AX38)</f>
        <v>45.014327286318263</v>
      </c>
      <c r="CB38" s="13">
        <f t="shared" si="114"/>
        <v>45.014327286318263</v>
      </c>
      <c r="CC38" s="13">
        <f t="shared" si="115"/>
        <v>51.058995555555562</v>
      </c>
      <c r="CD38" s="13">
        <f t="shared" si="116"/>
        <v>83.306782222222239</v>
      </c>
      <c r="CE38" s="13">
        <f t="shared" si="117"/>
        <v>94.102000000000004</v>
      </c>
      <c r="CF38" s="492">
        <f t="shared" si="27"/>
        <v>0.84300531132875123</v>
      </c>
      <c r="CG38" s="492">
        <f t="shared" si="28"/>
        <v>0.12958390049181512</v>
      </c>
      <c r="CH38" s="19"/>
      <c r="CI38" s="13">
        <f t="shared" si="29"/>
        <v>172.52698000000001</v>
      </c>
    </row>
    <row r="39" spans="1:87" x14ac:dyDescent="0.45">
      <c r="A39" s="10"/>
      <c r="B39" s="10" t="s">
        <v>43</v>
      </c>
      <c r="C39" s="657">
        <v>905</v>
      </c>
      <c r="D39" s="657">
        <v>215</v>
      </c>
      <c r="E39" s="657">
        <v>-240</v>
      </c>
      <c r="F39" s="657">
        <v>-10</v>
      </c>
      <c r="G39" s="657">
        <v>105</v>
      </c>
      <c r="H39" s="657">
        <v>-245</v>
      </c>
      <c r="I39" s="658">
        <v>990.6481031776417</v>
      </c>
      <c r="J39" s="658">
        <v>507.24591859579829</v>
      </c>
      <c r="K39" s="658">
        <v>-241.04985259999987</v>
      </c>
      <c r="L39" s="658">
        <v>-557.63930619999985</v>
      </c>
      <c r="M39" s="658">
        <v>-74.216179800000276</v>
      </c>
      <c r="N39" s="658">
        <v>150</v>
      </c>
      <c r="O39" s="658">
        <v>50</v>
      </c>
      <c r="P39" s="26" t="str">
        <f t="shared" si="108"/>
        <v>N/A</v>
      </c>
      <c r="Q39" s="26">
        <f t="shared" si="108"/>
        <v>-0.66666666666666674</v>
      </c>
      <c r="R39" s="27"/>
      <c r="S39" s="658">
        <v>-95</v>
      </c>
      <c r="T39" s="658">
        <v>-30</v>
      </c>
      <c r="U39" s="658">
        <v>-50</v>
      </c>
      <c r="V39" s="658">
        <v>45</v>
      </c>
      <c r="W39" s="658">
        <v>110</v>
      </c>
      <c r="X39" s="658">
        <v>-345</v>
      </c>
      <c r="Y39" s="658">
        <v>-25</v>
      </c>
      <c r="Z39" s="658">
        <v>-15</v>
      </c>
      <c r="AA39" s="658">
        <v>-85</v>
      </c>
      <c r="AB39" s="658">
        <v>115</v>
      </c>
      <c r="AC39" s="658">
        <v>60</v>
      </c>
      <c r="AD39" s="658">
        <v>30</v>
      </c>
      <c r="AE39" s="658">
        <v>-40</v>
      </c>
      <c r="AF39" s="658">
        <v>55</v>
      </c>
      <c r="AG39" s="658">
        <v>-15</v>
      </c>
      <c r="AH39" s="658">
        <v>-125</v>
      </c>
      <c r="AI39" s="658">
        <v>5</v>
      </c>
      <c r="AJ39" s="658">
        <v>-115</v>
      </c>
      <c r="AK39" s="658">
        <v>687.30098298000007</v>
      </c>
      <c r="AL39" s="658">
        <v>50.292911704479891</v>
      </c>
      <c r="AM39" s="658">
        <v>207.02078668415976</v>
      </c>
      <c r="AN39" s="658">
        <v>46.033421809001943</v>
      </c>
      <c r="AO39" s="658">
        <v>-215.94544478631991</v>
      </c>
      <c r="AP39" s="658">
        <v>123.8353253826093</v>
      </c>
      <c r="AQ39" s="658">
        <v>525.73442329950888</v>
      </c>
      <c r="AR39" s="658">
        <v>73.621614700000109</v>
      </c>
      <c r="AS39" s="658">
        <v>100.38166739999974</v>
      </c>
      <c r="AT39" s="658">
        <v>33.979730200000191</v>
      </c>
      <c r="AU39" s="658">
        <v>-213.37130419999994</v>
      </c>
      <c r="AV39" s="658">
        <v>-162.03994599999982</v>
      </c>
      <c r="AW39" s="658">
        <v>-166.41974060000015</v>
      </c>
      <c r="AX39" s="658">
        <v>-111.71180959999987</v>
      </c>
      <c r="AY39" s="658">
        <v>-217.28717849999998</v>
      </c>
      <c r="AZ39" s="658">
        <v>-62.220577499999798</v>
      </c>
      <c r="BA39" s="658">
        <v>40.330283399999715</v>
      </c>
      <c r="BB39" s="658">
        <v>155.21315000000007</v>
      </c>
      <c r="BC39" s="658">
        <v>-98.747707000000077</v>
      </c>
      <c r="BD39" s="658">
        <v>-171.0119062</v>
      </c>
      <c r="BE39" s="658">
        <v>11.010812200000277</v>
      </c>
      <c r="BF39" s="658">
        <v>444.05345099999931</v>
      </c>
      <c r="BG39" s="658">
        <v>-300.29840799999965</v>
      </c>
      <c r="BH39" s="492" t="str">
        <f t="shared" si="111"/>
        <v>N/A</v>
      </c>
      <c r="BI39" s="492" t="str">
        <f t="shared" si="112"/>
        <v>N/A</v>
      </c>
      <c r="BJ39" s="4"/>
      <c r="BK39" s="13">
        <f>D39-BL39</f>
        <v>340</v>
      </c>
      <c r="BL39" s="13">
        <f>SUM(S39:T39)</f>
        <v>-125</v>
      </c>
      <c r="BM39" s="13">
        <f>SUM(U39:V39)</f>
        <v>-5</v>
      </c>
      <c r="BN39" s="13">
        <f>SUM(W39:X39)</f>
        <v>-235</v>
      </c>
      <c r="BO39" s="13">
        <f>SUM(Y39:Z39)</f>
        <v>-40</v>
      </c>
      <c r="BP39" s="13">
        <f>SUM(AA39:AB39)</f>
        <v>30</v>
      </c>
      <c r="BQ39" s="13">
        <f>SUM(AC39:AD39)</f>
        <v>90</v>
      </c>
      <c r="BR39" s="13">
        <f>SUM(AE39:AF39)</f>
        <v>15</v>
      </c>
      <c r="BS39" s="13">
        <f>SUM(AG39:AH39)</f>
        <v>-140</v>
      </c>
      <c r="BT39" s="13">
        <f>SUM(AI39:AJ39)</f>
        <v>-110</v>
      </c>
      <c r="BU39" s="13">
        <f>SUM(AK39:AL39)</f>
        <v>737.59389468448001</v>
      </c>
      <c r="BV39" s="13">
        <f>SUM(AM39:AN39)</f>
        <v>253.0542084931617</v>
      </c>
      <c r="BW39" s="13">
        <f>SUM(AO39:AP39)</f>
        <v>-92.110119403710613</v>
      </c>
      <c r="BX39" s="13">
        <f>SUM(AQ39:AR39)</f>
        <v>599.356037999509</v>
      </c>
      <c r="BY39" s="13">
        <f>SUM(AS39:AT39)</f>
        <v>134.36139759999992</v>
      </c>
      <c r="BZ39" s="13">
        <f>SUM(AU39:AV39)</f>
        <v>-375.41125019999976</v>
      </c>
      <c r="CA39" s="13">
        <f>SUM(AW39:AX39)</f>
        <v>-278.13155019999999</v>
      </c>
      <c r="CB39" s="13">
        <f t="shared" si="114"/>
        <v>-279.5077559999998</v>
      </c>
      <c r="CC39" s="13">
        <f t="shared" si="115"/>
        <v>195.5434333999998</v>
      </c>
      <c r="CD39" s="13">
        <f t="shared" si="116"/>
        <v>-269.7596132000001</v>
      </c>
      <c r="CE39" s="13">
        <f t="shared" si="117"/>
        <v>455.06426319999957</v>
      </c>
      <c r="CF39" s="492">
        <f t="shared" si="27"/>
        <v>1.3271774218525101</v>
      </c>
      <c r="CG39" s="492" t="str">
        <f t="shared" si="28"/>
        <v>N/A</v>
      </c>
      <c r="CH39" s="19"/>
      <c r="CI39" s="13">
        <f t="shared" si="29"/>
        <v>-16.24605100000008</v>
      </c>
    </row>
    <row r="40" spans="1:87" x14ac:dyDescent="0.45">
      <c r="A40" s="10"/>
      <c r="B40" s="10" t="s">
        <v>37</v>
      </c>
      <c r="C40" s="657">
        <v>35</v>
      </c>
      <c r="D40" s="657">
        <v>-115</v>
      </c>
      <c r="E40" s="657">
        <v>20</v>
      </c>
      <c r="F40" s="657">
        <v>85</v>
      </c>
      <c r="G40" s="657">
        <v>-45</v>
      </c>
      <c r="H40" s="657">
        <v>-20</v>
      </c>
      <c r="I40" s="658">
        <v>-20.21446626585432</v>
      </c>
      <c r="J40" s="658">
        <v>458.38388438600157</v>
      </c>
      <c r="K40" s="658">
        <v>-138.59516827688205</v>
      </c>
      <c r="L40" s="658">
        <v>-307.48543044994943</v>
      </c>
      <c r="M40" s="658">
        <v>14.499318999469514</v>
      </c>
      <c r="N40" s="658">
        <v>-85</v>
      </c>
      <c r="O40" s="658">
        <v>50</v>
      </c>
      <c r="P40" s="26" t="str">
        <f t="shared" si="108"/>
        <v>N/A</v>
      </c>
      <c r="Q40" s="26" t="str">
        <f t="shared" si="108"/>
        <v>N/A</v>
      </c>
      <c r="R40" s="27"/>
      <c r="S40" s="658">
        <v>-95</v>
      </c>
      <c r="T40" s="658">
        <v>-10</v>
      </c>
      <c r="U40" s="658">
        <v>-5</v>
      </c>
      <c r="V40" s="658">
        <v>-5</v>
      </c>
      <c r="W40" s="658">
        <v>-5</v>
      </c>
      <c r="X40" s="658">
        <v>30</v>
      </c>
      <c r="Y40" s="658">
        <v>40</v>
      </c>
      <c r="Z40" s="658">
        <v>-5</v>
      </c>
      <c r="AA40" s="658">
        <v>55</v>
      </c>
      <c r="AB40" s="658">
        <v>-5</v>
      </c>
      <c r="AC40" s="658">
        <v>-10</v>
      </c>
      <c r="AD40" s="658">
        <v>0</v>
      </c>
      <c r="AE40" s="658">
        <v>-15</v>
      </c>
      <c r="AF40" s="658">
        <v>-20</v>
      </c>
      <c r="AG40" s="658">
        <v>-10</v>
      </c>
      <c r="AH40" s="658">
        <v>0</v>
      </c>
      <c r="AI40" s="658">
        <v>-10</v>
      </c>
      <c r="AJ40" s="658">
        <v>0</v>
      </c>
      <c r="AK40" s="658">
        <v>-3.7135677817608959</v>
      </c>
      <c r="AL40" s="658">
        <v>-12.869987589821081</v>
      </c>
      <c r="AM40" s="658">
        <v>-9.6579941485684895</v>
      </c>
      <c r="AN40" s="658">
        <v>6.0270832542961434</v>
      </c>
      <c r="AO40" s="658">
        <v>-20.442004790457666</v>
      </c>
      <c r="AP40" s="658">
        <v>138.14511871654315</v>
      </c>
      <c r="AQ40" s="658">
        <v>341.55213041940618</v>
      </c>
      <c r="AR40" s="658">
        <v>-0.87135995949008427</v>
      </c>
      <c r="AS40" s="658">
        <v>33.40237201601105</v>
      </c>
      <c r="AT40" s="658">
        <v>49.009767711029298</v>
      </c>
      <c r="AU40" s="658">
        <v>-172.95708121272526</v>
      </c>
      <c r="AV40" s="658">
        <v>-48.050226791197126</v>
      </c>
      <c r="AW40" s="658">
        <v>-57.735225730223291</v>
      </c>
      <c r="AX40" s="658">
        <v>-122.9511730673397</v>
      </c>
      <c r="AY40" s="658">
        <v>-134.08010736733809</v>
      </c>
      <c r="AZ40" s="658">
        <v>7.2810757149516956</v>
      </c>
      <c r="BA40" s="658">
        <v>29.100258089925571</v>
      </c>
      <c r="BB40" s="658">
        <v>-26.918791116755351</v>
      </c>
      <c r="BC40" s="658">
        <v>27.982422910604917</v>
      </c>
      <c r="BD40" s="658">
        <v>-15.664570884305624</v>
      </c>
      <c r="BE40" s="658">
        <v>-11.373055411770382</v>
      </c>
      <c r="BF40" s="658">
        <v>-40.008904335524939</v>
      </c>
      <c r="BG40" s="658">
        <v>-24.742144163840084</v>
      </c>
      <c r="BH40" s="492" t="str">
        <f t="shared" si="111"/>
        <v>N/A</v>
      </c>
      <c r="BI40" s="492" t="str">
        <f t="shared" si="112"/>
        <v>N/A</v>
      </c>
      <c r="BJ40" s="4"/>
      <c r="BK40" s="13">
        <f>D40-BL40</f>
        <v>-10</v>
      </c>
      <c r="BL40" s="13">
        <f>SUM(S40:T40)</f>
        <v>-105</v>
      </c>
      <c r="BM40" s="13">
        <f>SUM(U40:V40)</f>
        <v>-10</v>
      </c>
      <c r="BN40" s="13">
        <f>SUM(W40:X40)</f>
        <v>25</v>
      </c>
      <c r="BO40" s="13">
        <f>SUM(Y40:Z40)</f>
        <v>35</v>
      </c>
      <c r="BP40" s="13">
        <f>SUM(AA40:AB40)</f>
        <v>50</v>
      </c>
      <c r="BQ40" s="13">
        <f>SUM(AC40:AD40)</f>
        <v>-10</v>
      </c>
      <c r="BR40" s="13">
        <f>SUM(AE40:AF40)</f>
        <v>-35</v>
      </c>
      <c r="BS40" s="13">
        <f>SUM(AG40:AH40)</f>
        <v>-10</v>
      </c>
      <c r="BT40" s="13">
        <f>SUM(AI40:AJ40)</f>
        <v>-10</v>
      </c>
      <c r="BU40" s="13">
        <f>SUM(AK40:AL40)</f>
        <v>-16.583555371581976</v>
      </c>
      <c r="BV40" s="13">
        <f>SUM(AM40:AN40)</f>
        <v>-3.630910894272346</v>
      </c>
      <c r="BW40" s="13">
        <f>SUM(AO40:AP40)</f>
        <v>117.70311392608548</v>
      </c>
      <c r="BX40" s="13">
        <f>SUM(AQ40:AR40)</f>
        <v>340.68077045991612</v>
      </c>
      <c r="BY40" s="13">
        <f>SUM(AS40:AT40)</f>
        <v>82.412139727040341</v>
      </c>
      <c r="BZ40" s="13">
        <f>SUM(AU40:AV40)</f>
        <v>-221.00730800392239</v>
      </c>
      <c r="CA40" s="13">
        <f>SUM(AW40:AX40)</f>
        <v>-180.68639879756299</v>
      </c>
      <c r="CB40" s="13">
        <f t="shared" si="114"/>
        <v>-126.79903165238639</v>
      </c>
      <c r="CC40" s="13">
        <f t="shared" si="115"/>
        <v>2.1814669731702203</v>
      </c>
      <c r="CD40" s="13">
        <f t="shared" si="116"/>
        <v>12.317852026299294</v>
      </c>
      <c r="CE40" s="13">
        <f t="shared" si="117"/>
        <v>-51.381959747295319</v>
      </c>
      <c r="CF40" s="492" t="str">
        <f t="shared" si="27"/>
        <v>N/A</v>
      </c>
      <c r="CG40" s="492" t="str">
        <f t="shared" si="28"/>
        <v>N/A</v>
      </c>
      <c r="CH40" s="19"/>
      <c r="CI40" s="13">
        <f t="shared" si="29"/>
        <v>-91.788674795441025</v>
      </c>
    </row>
    <row r="41" spans="1:87" x14ac:dyDescent="0.45">
      <c r="A41" s="23"/>
      <c r="B41" s="4"/>
      <c r="C41" s="9"/>
      <c r="D41" s="9"/>
      <c r="E41" s="9"/>
      <c r="F41" s="9"/>
      <c r="G41" s="9"/>
      <c r="H41" s="9"/>
      <c r="I41" s="627"/>
      <c r="J41" s="9"/>
      <c r="K41" s="9"/>
      <c r="L41" s="9"/>
      <c r="M41" s="9"/>
      <c r="N41" s="9"/>
      <c r="O41" s="9"/>
      <c r="P41" s="9"/>
      <c r="Q41" s="492"/>
      <c r="R41" s="27"/>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492"/>
      <c r="BI41" s="492"/>
      <c r="BJ41" s="4"/>
      <c r="BK41" s="4"/>
      <c r="BL41" s="13"/>
      <c r="BM41" s="13"/>
      <c r="BN41" s="13"/>
      <c r="BO41" s="13"/>
      <c r="BP41" s="13"/>
      <c r="BQ41" s="13"/>
      <c r="BR41" s="13"/>
      <c r="BS41" s="13"/>
      <c r="BT41" s="13"/>
      <c r="BU41" s="13"/>
      <c r="BV41" s="13"/>
      <c r="BW41" s="13"/>
      <c r="BX41" s="13"/>
      <c r="BY41" s="13"/>
      <c r="BZ41" s="13"/>
      <c r="CA41" s="13"/>
      <c r="CB41" s="13"/>
      <c r="CC41" s="13"/>
      <c r="CD41" s="13"/>
      <c r="CE41" s="13"/>
      <c r="CF41" s="492"/>
      <c r="CG41" s="492"/>
      <c r="CH41" s="19"/>
      <c r="CI41" s="13"/>
    </row>
    <row r="42" spans="1:87" x14ac:dyDescent="0.45">
      <c r="A42" s="33" t="s">
        <v>26</v>
      </c>
      <c r="B42" s="34"/>
      <c r="C42" s="560">
        <v>8605</v>
      </c>
      <c r="D42" s="560">
        <v>8090</v>
      </c>
      <c r="E42" s="560">
        <v>8265</v>
      </c>
      <c r="F42" s="560">
        <v>8430</v>
      </c>
      <c r="G42" s="560">
        <v>7935</v>
      </c>
      <c r="H42" s="560">
        <v>7415</v>
      </c>
      <c r="I42" s="582">
        <f t="shared" ref="I42" si="118">SUM(I21,I25,I27,I36)</f>
        <v>8297.9666145380779</v>
      </c>
      <c r="J42" s="560">
        <f>SUM(J21,J25,J27,J36)</f>
        <v>7710.3983286700441</v>
      </c>
      <c r="K42" s="560">
        <f>SUM(K21,K25,K27,K36)</f>
        <v>6916.6790276718248</v>
      </c>
      <c r="L42" s="560">
        <f>SUM(L21,L25,L27,L36)</f>
        <v>6451.4661383738721</v>
      </c>
      <c r="M42" s="560">
        <f t="shared" ref="M42:O42" si="119">SUM(M21,M25,M27,M36)</f>
        <v>7917.5265513332688</v>
      </c>
      <c r="N42" s="560">
        <f>SUM(N21,N25,N27,N36)</f>
        <v>7951.1864628806561</v>
      </c>
      <c r="O42" s="560">
        <f t="shared" si="119"/>
        <v>7863.4093130462752</v>
      </c>
      <c r="P42" s="561">
        <f>IF(ISERROR(N42/M42),"N/A",IF(M42&lt;0,"N/A",IF(N42&lt;0,"N/A",IF(N42/M42-1&gt;300%,"&gt;±300%",IF(N42/M42-1&lt;-300%,"&gt;±300%",N42/M42-1)))))</f>
        <v>4.2513165354298721E-3</v>
      </c>
      <c r="Q42" s="561">
        <f>IF(ISERROR(O42/N42),"N/A",IF(N42&lt;0,"N/A",IF(O42&lt;0,"N/A",IF(O42/N42-1&gt;300%,"&gt;±300%",IF(O42/N42-1&lt;-300%,"&gt;±300%",O42/N42-1)))))</f>
        <v>-1.1039503380301796E-2</v>
      </c>
      <c r="R42" s="27"/>
      <c r="S42" s="582">
        <v>1730</v>
      </c>
      <c r="T42" s="582">
        <v>1930</v>
      </c>
      <c r="U42" s="582">
        <v>2000</v>
      </c>
      <c r="V42" s="582">
        <v>2065</v>
      </c>
      <c r="W42" s="582">
        <v>2285</v>
      </c>
      <c r="X42" s="582">
        <v>1885</v>
      </c>
      <c r="Y42" s="582">
        <v>2105</v>
      </c>
      <c r="Z42" s="582">
        <v>2105</v>
      </c>
      <c r="AA42" s="582">
        <v>1980</v>
      </c>
      <c r="AB42" s="582">
        <v>2245</v>
      </c>
      <c r="AC42" s="582">
        <v>2015</v>
      </c>
      <c r="AD42" s="582">
        <v>1995</v>
      </c>
      <c r="AE42" s="582">
        <v>1830</v>
      </c>
      <c r="AF42" s="582">
        <v>2100</v>
      </c>
      <c r="AG42" s="582">
        <v>1945</v>
      </c>
      <c r="AH42" s="582">
        <v>1830</v>
      </c>
      <c r="AI42" s="582">
        <v>1850</v>
      </c>
      <c r="AJ42" s="582">
        <v>1795</v>
      </c>
      <c r="AK42" s="34">
        <f t="shared" ref="AK42:BG42" si="120">SUM(AK21,AK25,AK27,AK36)</f>
        <v>2727.3903217581169</v>
      </c>
      <c r="AL42" s="34">
        <f t="shared" si="120"/>
        <v>1918.3519147974175</v>
      </c>
      <c r="AM42" s="34">
        <f>SUM(AM21,AM25,AM27,AM36)</f>
        <v>1951.3082984586094</v>
      </c>
      <c r="AN42" s="34">
        <f t="shared" si="120"/>
        <v>1700.913577032253</v>
      </c>
      <c r="AO42" s="34">
        <f t="shared" si="120"/>
        <v>1711.0524236741774</v>
      </c>
      <c r="AP42" s="34">
        <f t="shared" si="120"/>
        <v>1481.765090835836</v>
      </c>
      <c r="AQ42" s="34">
        <f t="shared" si="120"/>
        <v>2663.0035025956859</v>
      </c>
      <c r="AR42" s="34">
        <f t="shared" si="120"/>
        <v>1858.5156309174715</v>
      </c>
      <c r="AS42" s="34">
        <f t="shared" si="120"/>
        <v>1802.4353735857353</v>
      </c>
      <c r="AT42" s="34">
        <f t="shared" si="120"/>
        <v>2069.7105956741334</v>
      </c>
      <c r="AU42" s="34">
        <f t="shared" si="120"/>
        <v>1471.8761002573551</v>
      </c>
      <c r="AV42" s="34">
        <f t="shared" si="120"/>
        <v>1572.6569581546025</v>
      </c>
      <c r="AW42" s="34">
        <f t="shared" si="120"/>
        <v>1599.152795468463</v>
      </c>
      <c r="AX42" s="34">
        <f t="shared" si="120"/>
        <v>1681.8033337373849</v>
      </c>
      <c r="AY42" s="34">
        <f t="shared" si="120"/>
        <v>1471.1328777079652</v>
      </c>
      <c r="AZ42" s="34">
        <f t="shared" si="120"/>
        <v>1699.3882400011328</v>
      </c>
      <c r="BA42" s="34">
        <f t="shared" si="120"/>
        <v>2109.8888194082119</v>
      </c>
      <c r="BB42" s="34">
        <f t="shared" si="120"/>
        <v>2225.528002807715</v>
      </c>
      <c r="BC42" s="34">
        <f t="shared" si="120"/>
        <v>1756.3560865405689</v>
      </c>
      <c r="BD42" s="34">
        <f t="shared" si="120"/>
        <v>1826.4426527136313</v>
      </c>
      <c r="BE42" s="34">
        <f t="shared" si="120"/>
        <v>2077.1321409472198</v>
      </c>
      <c r="BF42" s="34">
        <f t="shared" si="120"/>
        <v>2431.1644028490978</v>
      </c>
      <c r="BG42" s="34">
        <f t="shared" si="120"/>
        <v>1566.7902759817161</v>
      </c>
      <c r="BH42" s="561">
        <f t="shared" ref="BH42" si="121">IF(ISERROR(BG42/BC42),"N/A",IF(BC42&lt;0,"N/A",IF(BG42&lt;0,"N/A",IF(BG42/BC42-1&gt;300%,"&gt;±300%",IF(BG42/BC42-1&lt;-300%,"&gt;±300%",BG42/BC42-1)))))</f>
        <v>-0.10793130846959043</v>
      </c>
      <c r="BI42" s="561">
        <f t="shared" ref="BI42" si="122">IF(ISERROR(BG42/BF42),"N/A",IF(BF42&lt;0,"N/A",IF(BG42&lt;0,"N/A",IF(BG42/BF42-1&gt;300%,"&gt;±300%",IF(BG42/BF42-1&lt;-300%,"&gt;±300%",BG42/BF42-1)))))</f>
        <v>-0.35553915064502251</v>
      </c>
      <c r="BJ42" s="4"/>
      <c r="BK42" s="34">
        <f t="shared" ref="BK42:BL42" si="123">SUM(BK21,BK25,BK27,BK36)</f>
        <v>4420</v>
      </c>
      <c r="BL42" s="34">
        <f t="shared" si="123"/>
        <v>3670</v>
      </c>
      <c r="BM42" s="34">
        <f>SUM(U42:V42)</f>
        <v>4065</v>
      </c>
      <c r="BN42" s="34">
        <f>SUM(W42:X42)</f>
        <v>4170</v>
      </c>
      <c r="BO42" s="34">
        <f>SUM(Y42:Z42)</f>
        <v>4210</v>
      </c>
      <c r="BP42" s="34">
        <f>SUM(AA42:AB42)</f>
        <v>4225</v>
      </c>
      <c r="BQ42" s="34">
        <f>SUM(AC42:AD42)</f>
        <v>4010</v>
      </c>
      <c r="BR42" s="34">
        <f>SUM(AE42:AF42)</f>
        <v>3930</v>
      </c>
      <c r="BS42" s="34">
        <f>SUM(AG42:AH42)</f>
        <v>3775</v>
      </c>
      <c r="BT42" s="34">
        <f>SUM(AI42:AJ42)</f>
        <v>3645</v>
      </c>
      <c r="BU42" s="34">
        <f>SUM(AK42:AL42)</f>
        <v>4645.742236555534</v>
      </c>
      <c r="BV42" s="34">
        <f>SUM(AM42:AN42)</f>
        <v>3652.2218754908627</v>
      </c>
      <c r="BW42" s="34">
        <f>SUM(AO42:AP42)</f>
        <v>3192.8175145100131</v>
      </c>
      <c r="BX42" s="34">
        <f>SUM(AQ42:AR42)</f>
        <v>4521.5191335131576</v>
      </c>
      <c r="BY42" s="34">
        <f>SUM(AS42:AT42)</f>
        <v>3872.1459692598687</v>
      </c>
      <c r="BZ42" s="34">
        <f>SUM(AU42:AV42)</f>
        <v>3044.5330584119574</v>
      </c>
      <c r="CA42" s="34">
        <f>SUM(AW42:AX42)</f>
        <v>3280.9561292058479</v>
      </c>
      <c r="CB42" s="34">
        <f>SUM(AY42:AZ42)</f>
        <v>3170.5211177090978</v>
      </c>
      <c r="CC42" s="34">
        <f>SUM(BA42:BB42)</f>
        <v>4335.4168222159269</v>
      </c>
      <c r="CD42" s="34">
        <f>BC42+BD42</f>
        <v>3582.7987392542</v>
      </c>
      <c r="CE42" s="34">
        <f>BE42+BF42</f>
        <v>4508.2965437963176</v>
      </c>
      <c r="CF42" s="561">
        <f t="shared" si="27"/>
        <v>3.9876147708452159E-2</v>
      </c>
      <c r="CG42" s="561">
        <f t="shared" si="28"/>
        <v>0.25831699514742223</v>
      </c>
      <c r="CH42" s="19"/>
      <c r="CI42" s="645">
        <f t="shared" si="29"/>
        <v>7901.5294724916648</v>
      </c>
    </row>
    <row r="43" spans="1:87" x14ac:dyDescent="0.45">
      <c r="A43" s="3"/>
      <c r="B43" s="6"/>
      <c r="C43" s="546"/>
      <c r="D43" s="546"/>
      <c r="E43" s="546"/>
      <c r="F43" s="546"/>
      <c r="G43" s="6"/>
      <c r="H43" s="6"/>
      <c r="I43" s="629"/>
      <c r="J43" s="6"/>
      <c r="K43" s="6"/>
      <c r="L43" s="6"/>
      <c r="M43" s="6"/>
      <c r="N43" s="6"/>
      <c r="O43" s="6"/>
      <c r="P43" s="546"/>
      <c r="Q43" s="492"/>
      <c r="R43" s="27"/>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492"/>
      <c r="BI43" s="492"/>
      <c r="BJ43" s="4"/>
      <c r="BK43" s="39"/>
      <c r="BY43" s="613"/>
      <c r="BZ43" s="613"/>
      <c r="CA43" s="613"/>
      <c r="CB43" s="613"/>
      <c r="CC43" s="613"/>
      <c r="CD43" s="613"/>
      <c r="CE43" s="613"/>
      <c r="CF43" s="614"/>
      <c r="CG43" s="614"/>
      <c r="CH43" s="19"/>
      <c r="CI43" s="646"/>
    </row>
    <row r="44" spans="1:87" s="927" customFormat="1" x14ac:dyDescent="0.45">
      <c r="A44" s="921" t="s">
        <v>7</v>
      </c>
      <c r="B44" s="922"/>
      <c r="C44" s="923">
        <v>-750</v>
      </c>
      <c r="D44" s="923">
        <v>-810</v>
      </c>
      <c r="E44" s="923">
        <v>-355</v>
      </c>
      <c r="F44" s="923">
        <v>-485</v>
      </c>
      <c r="G44" s="923">
        <v>140</v>
      </c>
      <c r="H44" s="923">
        <v>675</v>
      </c>
      <c r="I44" s="923">
        <f>I18-I42</f>
        <v>-111.75544389380593</v>
      </c>
      <c r="J44" s="923">
        <f>J18-J42</f>
        <v>-810.50146983391369</v>
      </c>
      <c r="K44" s="923">
        <f>K18-K42</f>
        <v>1391.5617836668689</v>
      </c>
      <c r="L44" s="923">
        <f>L18-L42</f>
        <v>874.10012143868789</v>
      </c>
      <c r="M44" s="923">
        <f t="shared" ref="M44:O44" si="124">M18-M42</f>
        <v>-758.6284612385698</v>
      </c>
      <c r="N44" s="923">
        <f t="shared" si="124"/>
        <v>-681.73161530810467</v>
      </c>
      <c r="O44" s="923">
        <f t="shared" si="124"/>
        <v>-539.14026701881812</v>
      </c>
      <c r="P44" s="923" t="str">
        <f>IF(ISERROR(N44/M44),"N/A",IF(M44&lt;0,"N/A",IF(N44&lt;0,"N/A",IF(N44/M44-1&gt;300%,"&gt;±300%",IF(N44/M44-1&lt;-300%,"&gt;±300%",N44/M44-1)))))</f>
        <v>N/A</v>
      </c>
      <c r="Q44" s="923" t="str">
        <f>IF(ISERROR(O44/N44),"N/A",IF(N44&lt;0,"N/A",IF(O44&lt;0,"N/A",IF(O44/N44-1&gt;300%,"&gt;±300%",IF(O44/N44-1&lt;-300%,"&gt;±300%",O44/N44-1)))))</f>
        <v>N/A</v>
      </c>
      <c r="R44" s="924"/>
      <c r="S44" s="923">
        <v>220</v>
      </c>
      <c r="T44" s="923">
        <v>-75</v>
      </c>
      <c r="U44" s="923">
        <v>-140</v>
      </c>
      <c r="V44" s="923">
        <v>-45</v>
      </c>
      <c r="W44" s="923">
        <v>-185</v>
      </c>
      <c r="X44" s="923">
        <v>60</v>
      </c>
      <c r="Y44" s="923">
        <v>-280</v>
      </c>
      <c r="Z44" s="923">
        <v>90</v>
      </c>
      <c r="AA44" s="923">
        <v>50</v>
      </c>
      <c r="AB44" s="923">
        <v>-360</v>
      </c>
      <c r="AC44" s="923">
        <v>-225</v>
      </c>
      <c r="AD44" s="923">
        <v>125</v>
      </c>
      <c r="AE44" s="923">
        <v>215</v>
      </c>
      <c r="AF44" s="923">
        <v>20</v>
      </c>
      <c r="AG44" s="923">
        <v>-185</v>
      </c>
      <c r="AH44" s="923">
        <v>320</v>
      </c>
      <c r="AI44" s="923">
        <v>295</v>
      </c>
      <c r="AJ44" s="923">
        <v>250</v>
      </c>
      <c r="AK44" s="923">
        <f>AK18-AK42</f>
        <v>-870.93936146991564</v>
      </c>
      <c r="AL44" s="923">
        <f t="shared" ref="AL44:BG44" si="125">AL18-AL42</f>
        <v>259.37457978498287</v>
      </c>
      <c r="AM44" s="923">
        <f t="shared" si="125"/>
        <v>60.030195226523347</v>
      </c>
      <c r="AN44" s="923">
        <f t="shared" si="125"/>
        <v>439.78164505628479</v>
      </c>
      <c r="AO44" s="923">
        <f t="shared" si="125"/>
        <v>-17.386226281303152</v>
      </c>
      <c r="AP44" s="923">
        <f t="shared" si="125"/>
        <v>-158.137987457912</v>
      </c>
      <c r="AQ44" s="923">
        <f t="shared" si="125"/>
        <v>-773.87466621513295</v>
      </c>
      <c r="AR44" s="923">
        <f t="shared" si="125"/>
        <v>134.959090767308</v>
      </c>
      <c r="AS44" s="923">
        <f t="shared" si="125"/>
        <v>163.99749608494358</v>
      </c>
      <c r="AT44" s="923">
        <f t="shared" si="125"/>
        <v>41.295947710675591</v>
      </c>
      <c r="AU44" s="923">
        <f t="shared" si="125"/>
        <v>568.21948527667087</v>
      </c>
      <c r="AV44" s="923">
        <f t="shared" si="125"/>
        <v>618.0861975047676</v>
      </c>
      <c r="AW44" s="923">
        <f t="shared" si="125"/>
        <v>151.45901230508684</v>
      </c>
      <c r="AX44" s="923">
        <f t="shared" si="125"/>
        <v>306.38157133275467</v>
      </c>
      <c r="AY44" s="923">
        <f t="shared" si="125"/>
        <v>335.67818492844162</v>
      </c>
      <c r="AZ44" s="923">
        <f t="shared" si="125"/>
        <v>80.312087070684811</v>
      </c>
      <c r="BA44" s="923">
        <f t="shared" si="125"/>
        <v>-484.37469886864255</v>
      </c>
      <c r="BB44" s="923">
        <f t="shared" si="125"/>
        <v>-348.10014326380724</v>
      </c>
      <c r="BC44" s="923">
        <f t="shared" si="125"/>
        <v>-23.060632623981064</v>
      </c>
      <c r="BD44" s="923">
        <f t="shared" si="125"/>
        <v>96.863725002572892</v>
      </c>
      <c r="BE44" s="923">
        <f t="shared" si="125"/>
        <v>-453.60283618725816</v>
      </c>
      <c r="BF44" s="923">
        <f t="shared" si="125"/>
        <v>-467.06411282558406</v>
      </c>
      <c r="BG44" s="923">
        <f t="shared" si="125"/>
        <v>259.85219445230223</v>
      </c>
      <c r="BH44" s="923" t="str">
        <f t="shared" ref="BH44" si="126">IF(ISERROR(BG44/BC44),"N/A",IF(BC44&lt;0,"N/A",IF(BG44&lt;0,"N/A",IF(BG44/BC44-1&gt;300%,"&gt;±300%",IF(BG44/BC44-1&lt;-300%,"&gt;±300%",BG44/BC44-1)))))</f>
        <v>N/A</v>
      </c>
      <c r="BI44" s="923" t="str">
        <f t="shared" ref="BI44" si="127">IF(ISERROR(BG44/BF44),"N/A",IF(BF44&lt;0,"N/A",IF(BG44&lt;0,"N/A",IF(BG44/BF44-1&gt;300%,"&gt;±300%",IF(BG44/BF44-1&lt;-300%,"&gt;±300%",BG44/BF44-1)))))</f>
        <v>N/A</v>
      </c>
      <c r="BJ44" s="925"/>
      <c r="BK44" s="923">
        <f>BK18-BK42</f>
        <v>-945</v>
      </c>
      <c r="BL44" s="923">
        <f t="shared" ref="BL44:CA44" si="128">BL18-BL42</f>
        <v>135</v>
      </c>
      <c r="BM44" s="923">
        <f t="shared" si="128"/>
        <v>-185</v>
      </c>
      <c r="BN44" s="923">
        <f t="shared" si="128"/>
        <v>-115</v>
      </c>
      <c r="BO44" s="923">
        <f t="shared" si="128"/>
        <v>-190</v>
      </c>
      <c r="BP44" s="923">
        <f t="shared" si="128"/>
        <v>-310</v>
      </c>
      <c r="BQ44" s="923">
        <f t="shared" si="128"/>
        <v>-80</v>
      </c>
      <c r="BR44" s="923">
        <f t="shared" si="128"/>
        <v>235</v>
      </c>
      <c r="BS44" s="923">
        <f t="shared" si="128"/>
        <v>135</v>
      </c>
      <c r="BT44" s="923">
        <f t="shared" si="128"/>
        <v>545</v>
      </c>
      <c r="BU44" s="923">
        <f t="shared" si="128"/>
        <v>-611.56478168493231</v>
      </c>
      <c r="BV44" s="923">
        <f t="shared" si="128"/>
        <v>499.81184028280768</v>
      </c>
      <c r="BW44" s="923">
        <f t="shared" si="128"/>
        <v>-175.52421373921516</v>
      </c>
      <c r="BX44" s="923">
        <f t="shared" si="128"/>
        <v>-638.91557544782518</v>
      </c>
      <c r="BY44" s="923">
        <f t="shared" si="128"/>
        <v>205.29344379561917</v>
      </c>
      <c r="BZ44" s="923">
        <f t="shared" si="128"/>
        <v>1186.3056827814389</v>
      </c>
      <c r="CA44" s="923">
        <f t="shared" si="128"/>
        <v>457.84058363784152</v>
      </c>
      <c r="CB44" s="923">
        <f>SUM(AY44:AZ44)</f>
        <v>415.99027199912643</v>
      </c>
      <c r="CC44" s="923">
        <f>SUM(BA44:BB44)</f>
        <v>-832.47484213244979</v>
      </c>
      <c r="CD44" s="923">
        <f>BC44+BD44</f>
        <v>73.803092378591828</v>
      </c>
      <c r="CE44" s="923">
        <f>BE44+BF44</f>
        <v>-920.66694901284222</v>
      </c>
      <c r="CF44" s="923" t="str">
        <f t="shared" si="27"/>
        <v>N/A</v>
      </c>
      <c r="CG44" s="923" t="str">
        <f t="shared" si="28"/>
        <v>N/A</v>
      </c>
      <c r="CH44" s="926"/>
      <c r="CI44" s="921">
        <f t="shared" si="29"/>
        <v>-563.9510295579671</v>
      </c>
    </row>
    <row r="45" spans="1:87" s="717" customFormat="1" x14ac:dyDescent="0.45">
      <c r="A45" s="295"/>
      <c r="B45" s="98"/>
      <c r="C45" s="98"/>
      <c r="D45" s="98"/>
      <c r="E45" s="98"/>
      <c r="F45" s="98"/>
      <c r="G45" s="98"/>
      <c r="H45" s="98"/>
      <c r="I45" s="718"/>
      <c r="J45" s="98"/>
      <c r="K45" s="98"/>
      <c r="L45" s="98"/>
      <c r="M45" s="98"/>
      <c r="N45" s="98"/>
      <c r="O45" s="98"/>
      <c r="P45" s="98"/>
      <c r="Q45" s="744"/>
      <c r="R45" s="27"/>
      <c r="S45" s="843"/>
      <c r="T45" s="843"/>
      <c r="U45" s="843"/>
      <c r="V45" s="843"/>
      <c r="W45" s="843"/>
      <c r="X45" s="843"/>
      <c r="Y45" s="843"/>
      <c r="Z45" s="843"/>
      <c r="AA45" s="843"/>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716"/>
      <c r="BI45" s="716"/>
      <c r="BJ45" s="4"/>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295"/>
      <c r="CG45" s="295"/>
      <c r="CH45" s="198"/>
      <c r="CI45" s="199"/>
    </row>
    <row r="46" spans="1:87" x14ac:dyDescent="0.45">
      <c r="A46" s="41" t="s">
        <v>38</v>
      </c>
      <c r="B46" s="660">
        <v>4140</v>
      </c>
      <c r="C46" s="43">
        <v>3390</v>
      </c>
      <c r="D46" s="43">
        <v>2580</v>
      </c>
      <c r="E46" s="43">
        <v>2225</v>
      </c>
      <c r="F46" s="43">
        <v>1740</v>
      </c>
      <c r="G46" s="43">
        <v>1880</v>
      </c>
      <c r="H46" s="43">
        <v>2555</v>
      </c>
      <c r="I46" s="630">
        <f>H47+I44</f>
        <v>3538.2445561061941</v>
      </c>
      <c r="J46" s="43">
        <f>I46+J44</f>
        <v>2727.7430862722804</v>
      </c>
      <c r="K46" s="43">
        <f>J46+K44</f>
        <v>4119.3048699391493</v>
      </c>
      <c r="L46" s="43">
        <f>K46+L44</f>
        <v>4993.4049913778372</v>
      </c>
      <c r="M46" s="43">
        <f t="shared" ref="M46" si="129">L46+M44</f>
        <v>4234.7765301392674</v>
      </c>
      <c r="N46" s="43">
        <f>M46+N44</f>
        <v>3553.0449148311627</v>
      </c>
      <c r="O46" s="43">
        <f>N46+O44</f>
        <v>3013.9046478123446</v>
      </c>
      <c r="P46" s="547">
        <f>IF(ISERROR(N46/M46),"N/A",IF(M46&lt;0,"N/A",IF(N46&lt;0,"N/A",IF(N46/M46-1&gt;300%,"&gt;±300%",IF(N46/M46-1&lt;-300%,"&gt;±300%",N46/M46-1)))))</f>
        <v>-0.16098408273876141</v>
      </c>
      <c r="Q46" s="547">
        <f>IF(ISERROR(O46/N46),"N/A",IF(N46&lt;0,"N/A",IF(O46&lt;0,"N/A",IF(O46/N46-1&gt;300%,"&gt;±300%",IF(O46/N46-1&lt;-300%,"&gt;±300%",O46/N46-1)))))</f>
        <v>-0.15174034664417901</v>
      </c>
      <c r="R46" s="27"/>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44"/>
      <c r="BI46" s="44"/>
      <c r="BJ46" s="4"/>
      <c r="BK46" s="46"/>
      <c r="BL46" s="46"/>
      <c r="BM46" s="46"/>
      <c r="BN46" s="46"/>
      <c r="BO46" s="46"/>
      <c r="BP46" s="46"/>
      <c r="BQ46" s="46"/>
      <c r="BR46" s="46"/>
      <c r="BS46" s="46"/>
      <c r="BT46" s="46"/>
      <c r="BU46" s="46"/>
      <c r="BV46" s="46"/>
      <c r="BW46" s="46"/>
      <c r="BX46" s="46"/>
      <c r="BY46" s="46"/>
      <c r="BZ46" s="46"/>
      <c r="CA46" s="46"/>
      <c r="CB46" s="46"/>
      <c r="CC46" s="46"/>
      <c r="CD46" s="46"/>
      <c r="CE46" s="46"/>
      <c r="CF46" s="548"/>
      <c r="CG46" s="548"/>
      <c r="CH46" s="19"/>
      <c r="CI46" s="46"/>
    </row>
    <row r="47" spans="1:87" x14ac:dyDescent="0.45">
      <c r="A47" s="675" t="s">
        <v>117</v>
      </c>
      <c r="B47" s="36"/>
      <c r="C47" s="9"/>
      <c r="D47" s="9"/>
      <c r="E47" s="9"/>
      <c r="F47" s="9"/>
      <c r="G47" s="9"/>
      <c r="H47" s="838">
        <v>3650</v>
      </c>
      <c r="I47" s="9"/>
      <c r="J47" s="9"/>
      <c r="K47" s="9"/>
      <c r="L47" s="9"/>
      <c r="M47" s="9"/>
      <c r="N47" s="9">
        <f>N42/12</f>
        <v>662.59887190672134</v>
      </c>
      <c r="O47" s="9"/>
      <c r="P47" s="492"/>
      <c r="Q47" s="9"/>
      <c r="R47" s="36"/>
      <c r="S47" s="9"/>
      <c r="T47" s="838"/>
      <c r="U47" s="838"/>
      <c r="V47" s="838"/>
      <c r="W47" s="838"/>
      <c r="X47" s="838"/>
      <c r="Y47" s="838"/>
      <c r="Z47" s="838"/>
      <c r="AA47" s="838"/>
      <c r="AB47" s="756"/>
      <c r="AC47" s="756"/>
      <c r="AD47" s="756"/>
      <c r="AE47" s="756"/>
      <c r="AF47" s="756"/>
      <c r="AG47" s="756"/>
      <c r="AH47" s="756"/>
      <c r="AI47" s="756"/>
      <c r="AJ47" s="756"/>
      <c r="AK47" s="757"/>
      <c r="AL47" s="757"/>
      <c r="AM47" s="757"/>
      <c r="AN47" s="757"/>
      <c r="AO47" s="758"/>
      <c r="AP47" s="756"/>
      <c r="AQ47" s="756"/>
      <c r="AR47" s="757"/>
      <c r="AS47" s="756"/>
      <c r="AT47" s="756"/>
      <c r="AU47" s="756"/>
      <c r="AV47" s="757"/>
      <c r="AW47" s="756"/>
      <c r="AX47" s="756"/>
      <c r="AY47" s="756"/>
      <c r="AZ47" s="757"/>
      <c r="BA47" s="756"/>
      <c r="BB47" s="756"/>
      <c r="BC47" s="756"/>
      <c r="BD47" s="756"/>
      <c r="BE47" s="756"/>
      <c r="BF47" s="756"/>
      <c r="BG47" s="756"/>
      <c r="BH47" s="235"/>
      <c r="BI47" s="235"/>
      <c r="BJ47" s="295"/>
      <c r="BK47" s="675"/>
      <c r="BL47" s="550"/>
      <c r="BM47" s="288"/>
      <c r="BN47" s="550"/>
      <c r="BO47" s="288"/>
      <c r="BP47" s="550"/>
      <c r="BQ47" s="288"/>
      <c r="BR47" s="550"/>
      <c r="BS47" s="288"/>
      <c r="BT47" s="550"/>
      <c r="BU47" s="288"/>
      <c r="BV47" s="550"/>
      <c r="BW47" s="288"/>
      <c r="BX47" s="550"/>
      <c r="BY47" s="550"/>
      <c r="BZ47" s="550"/>
      <c r="CA47" s="550"/>
      <c r="CB47" s="550"/>
      <c r="CC47" s="550"/>
      <c r="CD47" s="550"/>
      <c r="CE47" s="550"/>
      <c r="CF47" s="675"/>
      <c r="CG47" s="675"/>
      <c r="CH47" s="675"/>
      <c r="CI47" s="288"/>
    </row>
    <row r="48" spans="1:87" s="717" customFormat="1" x14ac:dyDescent="0.45">
      <c r="A48" s="39"/>
      <c r="B48" s="39"/>
      <c r="C48" s="745"/>
      <c r="D48" s="746"/>
      <c r="E48" s="746"/>
      <c r="F48" s="746"/>
      <c r="G48" s="746"/>
      <c r="H48" s="746"/>
      <c r="I48" s="718"/>
      <c r="J48" s="718"/>
      <c r="K48" s="718"/>
      <c r="L48" s="718"/>
      <c r="M48" s="747"/>
      <c r="N48" s="747"/>
      <c r="O48" s="747"/>
      <c r="P48" s="746"/>
      <c r="Q48" s="746"/>
      <c r="R48" s="39"/>
      <c r="S48" s="746"/>
      <c r="T48" s="746"/>
      <c r="U48" s="746"/>
      <c r="V48" s="746"/>
      <c r="W48" s="746"/>
      <c r="X48" s="746"/>
      <c r="Y48" s="746"/>
      <c r="Z48" s="746"/>
      <c r="AA48" s="746"/>
      <c r="AB48" s="759"/>
      <c r="AC48" s="759"/>
      <c r="AD48" s="759"/>
      <c r="AE48" s="759"/>
      <c r="AF48" s="759"/>
      <c r="AG48" s="759"/>
      <c r="AH48" s="759"/>
      <c r="AI48" s="759"/>
      <c r="AJ48" s="759"/>
      <c r="AK48" s="760"/>
      <c r="AL48" s="760"/>
      <c r="AM48" s="760"/>
      <c r="AN48" s="760"/>
      <c r="AO48" s="760"/>
      <c r="AP48" s="759"/>
      <c r="AQ48" s="759"/>
      <c r="AR48" s="760"/>
      <c r="AS48" s="759"/>
      <c r="AT48" s="759"/>
      <c r="AU48" s="759"/>
      <c r="AV48" s="759"/>
      <c r="AW48" s="760"/>
      <c r="AX48" s="759"/>
      <c r="AY48" s="759"/>
      <c r="AZ48" s="759"/>
      <c r="BA48" s="759"/>
      <c r="BB48" s="759"/>
      <c r="BC48" s="759"/>
      <c r="BD48" s="759"/>
      <c r="BE48" s="759"/>
      <c r="BF48" s="759"/>
      <c r="BG48" s="759"/>
      <c r="BH48" s="735"/>
      <c r="BI48" s="735"/>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row>
    <row r="49" spans="1:87" s="717" customFormat="1" x14ac:dyDescent="0.45">
      <c r="A49" s="39"/>
      <c r="B49" s="39"/>
      <c r="C49" s="909"/>
      <c r="D49" s="909"/>
      <c r="E49" s="909"/>
      <c r="F49" s="909"/>
      <c r="G49" s="909"/>
      <c r="H49" s="909"/>
      <c r="I49" s="909"/>
      <c r="J49" s="909"/>
      <c r="K49" s="909"/>
      <c r="L49" s="909"/>
      <c r="M49" s="909"/>
      <c r="N49" s="909"/>
      <c r="O49" s="907"/>
      <c r="P49" s="746"/>
      <c r="Q49" s="746"/>
      <c r="R49" s="39"/>
      <c r="S49" s="909"/>
      <c r="T49" s="909"/>
      <c r="U49" s="909"/>
      <c r="V49" s="909"/>
      <c r="W49" s="909"/>
      <c r="X49" s="909"/>
      <c r="Y49" s="909"/>
      <c r="Z49" s="909"/>
      <c r="AA49" s="909"/>
      <c r="AB49" s="909"/>
      <c r="AC49" s="909"/>
      <c r="AD49" s="909"/>
      <c r="AE49" s="909"/>
      <c r="AF49" s="909"/>
      <c r="AG49" s="909"/>
      <c r="AH49" s="909"/>
      <c r="AI49" s="909"/>
      <c r="AJ49" s="909"/>
      <c r="AK49" s="909"/>
      <c r="AL49" s="909"/>
      <c r="AM49" s="909"/>
      <c r="AN49" s="909"/>
      <c r="AO49" s="909"/>
      <c r="AP49" s="909"/>
      <c r="AQ49" s="909"/>
      <c r="AR49" s="909"/>
      <c r="AS49" s="909"/>
      <c r="AT49" s="909"/>
      <c r="AU49" s="909"/>
      <c r="AV49" s="909"/>
      <c r="AW49" s="909"/>
      <c r="AX49" s="909"/>
      <c r="AY49" s="909"/>
      <c r="AZ49" s="909"/>
      <c r="BA49" s="909"/>
      <c r="BB49" s="909"/>
      <c r="BC49" s="909"/>
      <c r="BD49" s="909"/>
      <c r="BE49" s="909"/>
      <c r="BF49" s="909"/>
      <c r="BG49" s="909"/>
      <c r="BH49" s="735"/>
      <c r="BI49" s="735"/>
      <c r="BJ49" s="39"/>
      <c r="BK49" s="911"/>
      <c r="BL49" s="911"/>
      <c r="BM49" s="911"/>
      <c r="BN49" s="911"/>
      <c r="BO49" s="911"/>
      <c r="BP49" s="911"/>
      <c r="BQ49" s="911"/>
      <c r="BR49" s="911"/>
      <c r="BS49" s="911"/>
      <c r="BT49" s="911"/>
      <c r="BU49" s="911"/>
      <c r="BV49" s="911"/>
      <c r="BW49" s="911"/>
      <c r="BX49" s="911"/>
      <c r="BY49" s="911"/>
      <c r="BZ49" s="911"/>
      <c r="CA49" s="911"/>
      <c r="CB49" s="911"/>
      <c r="CC49" s="911"/>
      <c r="CD49" s="911"/>
      <c r="CE49" s="911"/>
      <c r="CF49" s="39"/>
      <c r="CG49" s="39"/>
      <c r="CH49" s="39"/>
      <c r="CI49" s="39"/>
    </row>
    <row r="50" spans="1:87" s="717" customFormat="1" x14ac:dyDescent="0.45">
      <c r="A50" s="39"/>
      <c r="B50" s="39"/>
      <c r="C50" s="909"/>
      <c r="D50" s="909"/>
      <c r="E50" s="909"/>
      <c r="F50" s="909"/>
      <c r="G50" s="909"/>
      <c r="H50" s="909"/>
      <c r="I50" s="909"/>
      <c r="J50" s="909"/>
      <c r="K50" s="909"/>
      <c r="L50" s="909"/>
      <c r="M50" s="909"/>
      <c r="N50" s="909"/>
      <c r="O50" s="907"/>
      <c r="P50" s="746"/>
      <c r="Q50" s="746"/>
      <c r="R50" s="39"/>
      <c r="S50" s="909"/>
      <c r="T50" s="909"/>
      <c r="U50" s="909"/>
      <c r="V50" s="909"/>
      <c r="W50" s="909"/>
      <c r="X50" s="909"/>
      <c r="Y50" s="909"/>
      <c r="Z50" s="909"/>
      <c r="AA50" s="909"/>
      <c r="AB50" s="909"/>
      <c r="AC50" s="909"/>
      <c r="AD50" s="909"/>
      <c r="AE50" s="909"/>
      <c r="AF50" s="909"/>
      <c r="AG50" s="909"/>
      <c r="AH50" s="909"/>
      <c r="AI50" s="909"/>
      <c r="AJ50" s="909"/>
      <c r="AK50" s="909"/>
      <c r="AL50" s="909"/>
      <c r="AM50" s="909"/>
      <c r="AN50" s="909"/>
      <c r="AO50" s="909"/>
      <c r="AP50" s="909"/>
      <c r="AQ50" s="909"/>
      <c r="AR50" s="909"/>
      <c r="AS50" s="909"/>
      <c r="AT50" s="909"/>
      <c r="AU50" s="909"/>
      <c r="AV50" s="909"/>
      <c r="AW50" s="909"/>
      <c r="AX50" s="909"/>
      <c r="AY50" s="909"/>
      <c r="AZ50" s="909"/>
      <c r="BA50" s="909"/>
      <c r="BB50" s="909"/>
      <c r="BC50" s="909"/>
      <c r="BD50" s="909"/>
      <c r="BE50" s="909"/>
      <c r="BF50" s="909"/>
      <c r="BG50" s="909"/>
      <c r="BH50" s="735"/>
      <c r="BI50" s="735"/>
      <c r="BJ50" s="39"/>
      <c r="BK50" s="911"/>
      <c r="BL50" s="911"/>
      <c r="BM50" s="911"/>
      <c r="BN50" s="911"/>
      <c r="BO50" s="911"/>
      <c r="BP50" s="911"/>
      <c r="BQ50" s="911"/>
      <c r="BR50" s="911"/>
      <c r="BS50" s="911"/>
      <c r="BT50" s="911"/>
      <c r="BU50" s="911"/>
      <c r="BV50" s="911"/>
      <c r="BW50" s="911"/>
      <c r="BX50" s="911"/>
      <c r="BY50" s="911"/>
      <c r="BZ50" s="911"/>
      <c r="CA50" s="911"/>
      <c r="CB50" s="911"/>
      <c r="CC50" s="911"/>
      <c r="CD50" s="911"/>
      <c r="CE50" s="911"/>
      <c r="CF50" s="39"/>
      <c r="CG50" s="39"/>
      <c r="CH50" s="39"/>
      <c r="CI50" s="39"/>
    </row>
    <row r="51" spans="1:87" s="717" customFormat="1" x14ac:dyDescent="0.45">
      <c r="A51" s="39"/>
      <c r="B51" s="39"/>
      <c r="C51" s="909"/>
      <c r="D51" s="909"/>
      <c r="E51" s="909"/>
      <c r="F51" s="909"/>
      <c r="G51" s="909"/>
      <c r="H51" s="909"/>
      <c r="I51" s="909"/>
      <c r="J51" s="909"/>
      <c r="K51" s="909"/>
      <c r="L51" s="909"/>
      <c r="M51" s="909"/>
      <c r="N51" s="909"/>
      <c r="O51" s="907"/>
      <c r="P51" s="746"/>
      <c r="Q51" s="746"/>
      <c r="R51" s="39"/>
      <c r="S51" s="909"/>
      <c r="T51" s="909"/>
      <c r="U51" s="909"/>
      <c r="V51" s="909"/>
      <c r="W51" s="909"/>
      <c r="X51" s="909"/>
      <c r="Y51" s="909"/>
      <c r="Z51" s="909"/>
      <c r="AA51" s="909"/>
      <c r="AB51" s="909"/>
      <c r="AC51" s="909"/>
      <c r="AD51" s="909"/>
      <c r="AE51" s="909"/>
      <c r="AF51" s="909"/>
      <c r="AG51" s="909"/>
      <c r="AH51" s="909"/>
      <c r="AI51" s="909"/>
      <c r="AJ51" s="909"/>
      <c r="AK51" s="909"/>
      <c r="AL51" s="909"/>
      <c r="AM51" s="909"/>
      <c r="AN51" s="909"/>
      <c r="AO51" s="909"/>
      <c r="AP51" s="909"/>
      <c r="AQ51" s="909"/>
      <c r="AR51" s="909"/>
      <c r="AS51" s="909"/>
      <c r="AT51" s="909"/>
      <c r="AU51" s="909"/>
      <c r="AV51" s="909"/>
      <c r="AW51" s="909"/>
      <c r="AX51" s="909"/>
      <c r="AY51" s="909"/>
      <c r="AZ51" s="909"/>
      <c r="BA51" s="909"/>
      <c r="BB51" s="909"/>
      <c r="BC51" s="909"/>
      <c r="BD51" s="909"/>
      <c r="BE51" s="909"/>
      <c r="BF51" s="909"/>
      <c r="BG51" s="909"/>
      <c r="BH51" s="735"/>
      <c r="BI51" s="735"/>
      <c r="BJ51" s="39"/>
      <c r="BK51" s="911"/>
      <c r="BL51" s="911"/>
      <c r="BM51" s="911"/>
      <c r="BN51" s="911"/>
      <c r="BO51" s="911"/>
      <c r="BP51" s="911"/>
      <c r="BQ51" s="911"/>
      <c r="BR51" s="911"/>
      <c r="BS51" s="911"/>
      <c r="BT51" s="911"/>
      <c r="BU51" s="911"/>
      <c r="BV51" s="911"/>
      <c r="BW51" s="911"/>
      <c r="BX51" s="911"/>
      <c r="BY51" s="911"/>
      <c r="BZ51" s="911"/>
      <c r="CA51" s="911"/>
      <c r="CB51" s="911"/>
      <c r="CC51" s="911"/>
      <c r="CD51" s="911"/>
      <c r="CE51" s="911"/>
      <c r="CF51" s="39"/>
      <c r="CG51" s="39"/>
      <c r="CH51" s="39"/>
      <c r="CI51" s="39"/>
    </row>
    <row r="52" spans="1:87" s="717" customFormat="1" x14ac:dyDescent="0.45">
      <c r="A52" s="39"/>
      <c r="B52" s="39"/>
      <c r="C52" s="909"/>
      <c r="D52" s="909"/>
      <c r="E52" s="909"/>
      <c r="F52" s="909"/>
      <c r="G52" s="909"/>
      <c r="H52" s="909"/>
      <c r="I52" s="909"/>
      <c r="J52" s="909"/>
      <c r="K52" s="909"/>
      <c r="L52" s="909"/>
      <c r="M52" s="909"/>
      <c r="N52" s="909"/>
      <c r="O52" s="907"/>
      <c r="P52" s="746"/>
      <c r="Q52" s="746"/>
      <c r="R52" s="39"/>
      <c r="S52" s="909"/>
      <c r="T52" s="909"/>
      <c r="U52" s="909"/>
      <c r="V52" s="909"/>
      <c r="W52" s="909"/>
      <c r="X52" s="909"/>
      <c r="Y52" s="909"/>
      <c r="Z52" s="909"/>
      <c r="AA52" s="909"/>
      <c r="AB52" s="909"/>
      <c r="AC52" s="909"/>
      <c r="AD52" s="909"/>
      <c r="AE52" s="909"/>
      <c r="AF52" s="909"/>
      <c r="AG52" s="909"/>
      <c r="AH52" s="909"/>
      <c r="AI52" s="909"/>
      <c r="AJ52" s="909"/>
      <c r="AK52" s="909"/>
      <c r="AL52" s="909"/>
      <c r="AM52" s="909"/>
      <c r="AN52" s="909"/>
      <c r="AO52" s="909"/>
      <c r="AP52" s="909"/>
      <c r="AQ52" s="909"/>
      <c r="AR52" s="909"/>
      <c r="AS52" s="909"/>
      <c r="AT52" s="909"/>
      <c r="AU52" s="909"/>
      <c r="AV52" s="909"/>
      <c r="AW52" s="909"/>
      <c r="AX52" s="909"/>
      <c r="AY52" s="909"/>
      <c r="AZ52" s="909"/>
      <c r="BA52" s="909"/>
      <c r="BB52" s="909"/>
      <c r="BC52" s="909"/>
      <c r="BD52" s="909"/>
      <c r="BE52" s="909"/>
      <c r="BF52" s="909"/>
      <c r="BG52" s="909"/>
      <c r="BH52" s="735"/>
      <c r="BI52" s="735"/>
      <c r="BJ52" s="39"/>
      <c r="BK52" s="911"/>
      <c r="BL52" s="911"/>
      <c r="BM52" s="911"/>
      <c r="BN52" s="911"/>
      <c r="BO52" s="911"/>
      <c r="BP52" s="911"/>
      <c r="BQ52" s="911"/>
      <c r="BR52" s="911"/>
      <c r="BS52" s="911"/>
      <c r="BT52" s="911"/>
      <c r="BU52" s="911"/>
      <c r="BV52" s="911"/>
      <c r="BW52" s="911"/>
      <c r="BX52" s="911"/>
      <c r="BY52" s="911"/>
      <c r="BZ52" s="911"/>
      <c r="CA52" s="911"/>
      <c r="CB52" s="911"/>
      <c r="CC52" s="911"/>
      <c r="CD52" s="911"/>
      <c r="CE52" s="911"/>
      <c r="CF52" s="39"/>
      <c r="CG52" s="39"/>
      <c r="CH52" s="39"/>
      <c r="CI52" s="39"/>
    </row>
    <row r="53" spans="1:87" s="717" customFormat="1" x14ac:dyDescent="0.45">
      <c r="A53" s="39"/>
      <c r="B53" s="39"/>
      <c r="C53" s="909"/>
      <c r="D53" s="909"/>
      <c r="E53" s="909"/>
      <c r="F53" s="909"/>
      <c r="G53" s="909"/>
      <c r="H53" s="909"/>
      <c r="I53" s="909"/>
      <c r="J53" s="909"/>
      <c r="K53" s="909"/>
      <c r="L53" s="909"/>
      <c r="M53" s="909"/>
      <c r="N53" s="909"/>
      <c r="O53" s="907"/>
      <c r="P53" s="746"/>
      <c r="Q53" s="746"/>
      <c r="R53" s="39"/>
      <c r="S53" s="909"/>
      <c r="T53" s="909"/>
      <c r="U53" s="909"/>
      <c r="V53" s="909"/>
      <c r="W53" s="909"/>
      <c r="X53" s="909"/>
      <c r="Y53" s="909"/>
      <c r="Z53" s="909"/>
      <c r="AA53" s="909"/>
      <c r="AB53" s="909"/>
      <c r="AC53" s="909"/>
      <c r="AD53" s="909"/>
      <c r="AE53" s="909"/>
      <c r="AF53" s="909"/>
      <c r="AG53" s="909"/>
      <c r="AH53" s="909"/>
      <c r="AI53" s="909"/>
      <c r="AJ53" s="909"/>
      <c r="AK53" s="909"/>
      <c r="AL53" s="909"/>
      <c r="AM53" s="909"/>
      <c r="AN53" s="909"/>
      <c r="AO53" s="909"/>
      <c r="AP53" s="909"/>
      <c r="AQ53" s="909"/>
      <c r="AR53" s="909"/>
      <c r="AS53" s="909"/>
      <c r="AT53" s="909"/>
      <c r="AU53" s="909"/>
      <c r="AV53" s="909"/>
      <c r="AW53" s="909"/>
      <c r="AX53" s="909"/>
      <c r="AY53" s="909"/>
      <c r="AZ53" s="909"/>
      <c r="BA53" s="909"/>
      <c r="BB53" s="909"/>
      <c r="BC53" s="909"/>
      <c r="BD53" s="909"/>
      <c r="BE53" s="909"/>
      <c r="BF53" s="909"/>
      <c r="BG53" s="909"/>
      <c r="BH53" s="735"/>
      <c r="BI53" s="735"/>
      <c r="BJ53" s="39"/>
      <c r="BK53" s="911"/>
      <c r="BL53" s="911"/>
      <c r="BM53" s="911"/>
      <c r="BN53" s="911"/>
      <c r="BO53" s="911"/>
      <c r="BP53" s="911"/>
      <c r="BQ53" s="911"/>
      <c r="BR53" s="911"/>
      <c r="BS53" s="911"/>
      <c r="BT53" s="911"/>
      <c r="BU53" s="911"/>
      <c r="BV53" s="911"/>
      <c r="BW53" s="911"/>
      <c r="BX53" s="911"/>
      <c r="BY53" s="911"/>
      <c r="BZ53" s="911"/>
      <c r="CA53" s="911"/>
      <c r="CB53" s="911"/>
      <c r="CC53" s="911"/>
      <c r="CD53" s="911"/>
      <c r="CE53" s="911"/>
      <c r="CF53" s="39"/>
      <c r="CG53" s="39"/>
      <c r="CH53" s="39"/>
      <c r="CI53" s="39"/>
    </row>
    <row r="54" spans="1:87" s="717" customFormat="1" x14ac:dyDescent="0.45">
      <c r="A54" s="39"/>
      <c r="B54" s="39"/>
      <c r="C54" s="909"/>
      <c r="D54" s="909"/>
      <c r="E54" s="909"/>
      <c r="F54" s="909"/>
      <c r="G54" s="909"/>
      <c r="H54" s="909"/>
      <c r="I54" s="909"/>
      <c r="J54" s="909"/>
      <c r="K54" s="909"/>
      <c r="L54" s="909"/>
      <c r="M54" s="909"/>
      <c r="N54" s="909"/>
      <c r="O54" s="907"/>
      <c r="P54" s="746"/>
      <c r="Q54" s="746"/>
      <c r="R54" s="39"/>
      <c r="S54" s="909"/>
      <c r="T54" s="909"/>
      <c r="U54" s="909"/>
      <c r="V54" s="909"/>
      <c r="W54" s="909"/>
      <c r="X54" s="909"/>
      <c r="Y54" s="909"/>
      <c r="Z54" s="909"/>
      <c r="AA54" s="909"/>
      <c r="AB54" s="909"/>
      <c r="AC54" s="909"/>
      <c r="AD54" s="909"/>
      <c r="AE54" s="909"/>
      <c r="AF54" s="909"/>
      <c r="AG54" s="909"/>
      <c r="AH54" s="909"/>
      <c r="AI54" s="909"/>
      <c r="AJ54" s="909"/>
      <c r="AK54" s="909"/>
      <c r="AL54" s="909"/>
      <c r="AM54" s="909"/>
      <c r="AN54" s="909"/>
      <c r="AO54" s="909"/>
      <c r="AP54" s="909"/>
      <c r="AQ54" s="909"/>
      <c r="AR54" s="909"/>
      <c r="AS54" s="909"/>
      <c r="AT54" s="909"/>
      <c r="AU54" s="909"/>
      <c r="AV54" s="909"/>
      <c r="AW54" s="909"/>
      <c r="AX54" s="909"/>
      <c r="AY54" s="909"/>
      <c r="AZ54" s="909"/>
      <c r="BA54" s="909"/>
      <c r="BB54" s="909"/>
      <c r="BC54" s="909"/>
      <c r="BD54" s="909"/>
      <c r="BE54" s="909"/>
      <c r="BF54" s="909"/>
      <c r="BG54" s="909"/>
      <c r="BH54" s="735"/>
      <c r="BI54" s="735"/>
      <c r="BJ54" s="39"/>
      <c r="BK54" s="911"/>
      <c r="BL54" s="911"/>
      <c r="BM54" s="911"/>
      <c r="BN54" s="911"/>
      <c r="BO54" s="911"/>
      <c r="BP54" s="911"/>
      <c r="BQ54" s="911"/>
      <c r="BR54" s="911"/>
      <c r="BS54" s="911"/>
      <c r="BT54" s="911"/>
      <c r="BU54" s="911"/>
      <c r="BV54" s="911"/>
      <c r="BW54" s="911"/>
      <c r="BX54" s="911"/>
      <c r="BY54" s="911"/>
      <c r="BZ54" s="911"/>
      <c r="CA54" s="911"/>
      <c r="CB54" s="911"/>
      <c r="CC54" s="911"/>
      <c r="CD54" s="911"/>
      <c r="CE54" s="911"/>
      <c r="CF54" s="39"/>
      <c r="CG54" s="39"/>
      <c r="CH54" s="39"/>
      <c r="CI54" s="39"/>
    </row>
    <row r="55" spans="1:87" s="717" customFormat="1" x14ac:dyDescent="0.45">
      <c r="A55" s="39"/>
      <c r="B55" s="39"/>
      <c r="C55" s="909"/>
      <c r="D55" s="909"/>
      <c r="E55" s="909"/>
      <c r="F55" s="909"/>
      <c r="G55" s="909"/>
      <c r="H55" s="909"/>
      <c r="I55" s="909"/>
      <c r="J55" s="909"/>
      <c r="K55" s="909"/>
      <c r="L55" s="909"/>
      <c r="M55" s="909"/>
      <c r="N55" s="909"/>
      <c r="O55" s="907"/>
      <c r="P55" s="746"/>
      <c r="Q55" s="746"/>
      <c r="R55" s="39"/>
      <c r="S55" s="909"/>
      <c r="T55" s="909"/>
      <c r="U55" s="909"/>
      <c r="V55" s="909"/>
      <c r="W55" s="909"/>
      <c r="X55" s="909"/>
      <c r="Y55" s="909"/>
      <c r="Z55" s="909"/>
      <c r="AA55" s="909"/>
      <c r="AB55" s="909"/>
      <c r="AC55" s="909"/>
      <c r="AD55" s="909"/>
      <c r="AE55" s="909"/>
      <c r="AF55" s="909"/>
      <c r="AG55" s="909"/>
      <c r="AH55" s="909"/>
      <c r="AI55" s="909"/>
      <c r="AJ55" s="909"/>
      <c r="AK55" s="909"/>
      <c r="AL55" s="909"/>
      <c r="AM55" s="909"/>
      <c r="AN55" s="909"/>
      <c r="AO55" s="909"/>
      <c r="AP55" s="909"/>
      <c r="AQ55" s="909"/>
      <c r="AR55" s="909"/>
      <c r="AS55" s="909"/>
      <c r="AT55" s="909"/>
      <c r="AU55" s="909"/>
      <c r="AV55" s="909"/>
      <c r="AW55" s="909"/>
      <c r="AX55" s="909"/>
      <c r="AY55" s="909"/>
      <c r="AZ55" s="909"/>
      <c r="BA55" s="909"/>
      <c r="BB55" s="909"/>
      <c r="BC55" s="909"/>
      <c r="BD55" s="909"/>
      <c r="BE55" s="909"/>
      <c r="BF55" s="909"/>
      <c r="BG55" s="909"/>
      <c r="BH55" s="735"/>
      <c r="BI55" s="735"/>
      <c r="BJ55" s="39"/>
      <c r="BK55" s="911"/>
      <c r="BL55" s="911"/>
      <c r="BM55" s="911"/>
      <c r="BN55" s="911"/>
      <c r="BO55" s="911"/>
      <c r="BP55" s="911"/>
      <c r="BQ55" s="911"/>
      <c r="BR55" s="911"/>
      <c r="BS55" s="911"/>
      <c r="BT55" s="911"/>
      <c r="BU55" s="911"/>
      <c r="BV55" s="911"/>
      <c r="BW55" s="911"/>
      <c r="BX55" s="911"/>
      <c r="BY55" s="911"/>
      <c r="BZ55" s="911"/>
      <c r="CA55" s="911"/>
      <c r="CB55" s="911"/>
      <c r="CC55" s="911"/>
      <c r="CD55" s="911"/>
      <c r="CE55" s="911"/>
      <c r="CF55" s="39"/>
      <c r="CG55" s="39"/>
      <c r="CH55" s="39"/>
      <c r="CI55" s="39"/>
    </row>
    <row r="56" spans="1:87" s="717" customFormat="1" x14ac:dyDescent="0.45">
      <c r="A56" s="39"/>
      <c r="B56" s="39"/>
      <c r="C56" s="909"/>
      <c r="D56" s="909"/>
      <c r="E56" s="909"/>
      <c r="F56" s="909"/>
      <c r="G56" s="909"/>
      <c r="H56" s="909"/>
      <c r="I56" s="909"/>
      <c r="J56" s="909"/>
      <c r="K56" s="909"/>
      <c r="L56" s="909"/>
      <c r="M56" s="909"/>
      <c r="N56" s="909"/>
      <c r="O56" s="907"/>
      <c r="P56" s="746"/>
      <c r="Q56" s="746"/>
      <c r="R56" s="39"/>
      <c r="S56" s="909"/>
      <c r="T56" s="909"/>
      <c r="U56" s="909"/>
      <c r="V56" s="909"/>
      <c r="W56" s="909"/>
      <c r="X56" s="909"/>
      <c r="Y56" s="909"/>
      <c r="Z56" s="909"/>
      <c r="AA56" s="909"/>
      <c r="AB56" s="909"/>
      <c r="AC56" s="909"/>
      <c r="AD56" s="909"/>
      <c r="AE56" s="909"/>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735"/>
      <c r="BI56" s="735"/>
      <c r="BJ56" s="39"/>
      <c r="BK56" s="911"/>
      <c r="BL56" s="911"/>
      <c r="BM56" s="911"/>
      <c r="BN56" s="911"/>
      <c r="BO56" s="911"/>
      <c r="BP56" s="911"/>
      <c r="BQ56" s="911"/>
      <c r="BR56" s="911"/>
      <c r="BS56" s="911"/>
      <c r="BT56" s="911"/>
      <c r="BU56" s="911"/>
      <c r="BV56" s="911"/>
      <c r="BW56" s="911"/>
      <c r="BX56" s="911"/>
      <c r="BY56" s="911"/>
      <c r="BZ56" s="911"/>
      <c r="CA56" s="911"/>
      <c r="CB56" s="911"/>
      <c r="CC56" s="911"/>
      <c r="CD56" s="911"/>
      <c r="CE56" s="911"/>
      <c r="CF56" s="39"/>
      <c r="CG56" s="39"/>
      <c r="CH56" s="39"/>
      <c r="CI56" s="39"/>
    </row>
    <row r="57" spans="1:87" x14ac:dyDescent="0.45">
      <c r="C57" s="909"/>
      <c r="D57" s="909"/>
      <c r="E57" s="909"/>
      <c r="F57" s="909"/>
      <c r="G57" s="909"/>
      <c r="H57" s="909"/>
      <c r="I57" s="909"/>
      <c r="J57" s="909"/>
      <c r="K57" s="909"/>
      <c r="L57" s="909"/>
      <c r="M57" s="909"/>
      <c r="N57" s="909"/>
      <c r="O57" s="907"/>
      <c r="S57" s="909"/>
      <c r="T57" s="909"/>
      <c r="U57" s="909"/>
      <c r="V57" s="909"/>
      <c r="W57" s="909"/>
      <c r="X57" s="909"/>
      <c r="Y57" s="909"/>
      <c r="Z57" s="909"/>
      <c r="AA57" s="909"/>
      <c r="AB57" s="909"/>
      <c r="AC57" s="909"/>
      <c r="AD57" s="909"/>
      <c r="AE57" s="909"/>
      <c r="AF57" s="909"/>
      <c r="AG57" s="909"/>
      <c r="AH57" s="909"/>
      <c r="AI57" s="909"/>
      <c r="AJ57" s="909"/>
      <c r="AK57" s="909"/>
      <c r="AL57" s="909"/>
      <c r="AM57" s="909"/>
      <c r="AN57" s="909"/>
      <c r="AO57" s="909"/>
      <c r="AP57" s="909"/>
      <c r="AQ57" s="909"/>
      <c r="AR57" s="909"/>
      <c r="AS57" s="909"/>
      <c r="AT57" s="909"/>
      <c r="AU57" s="909"/>
      <c r="AV57" s="909"/>
      <c r="AW57" s="909"/>
      <c r="AX57" s="909"/>
      <c r="AY57" s="909"/>
      <c r="AZ57" s="909"/>
      <c r="BA57" s="909"/>
      <c r="BB57" s="909"/>
      <c r="BC57" s="909"/>
      <c r="BD57" s="909"/>
      <c r="BE57" s="909"/>
      <c r="BF57" s="909"/>
      <c r="BG57" s="909"/>
      <c r="BK57" s="911"/>
      <c r="BL57" s="911"/>
      <c r="BM57" s="911"/>
      <c r="BN57" s="911"/>
      <c r="BO57" s="911"/>
      <c r="BP57" s="911"/>
      <c r="BQ57" s="911"/>
      <c r="BR57" s="911"/>
      <c r="BS57" s="911"/>
      <c r="BT57" s="911"/>
      <c r="BU57" s="911"/>
      <c r="BV57" s="911"/>
      <c r="BW57" s="911"/>
      <c r="BX57" s="911"/>
      <c r="BY57" s="911"/>
      <c r="BZ57" s="911"/>
      <c r="CA57" s="911"/>
      <c r="CB57" s="911"/>
      <c r="CC57" s="911"/>
      <c r="CD57" s="911"/>
      <c r="CE57" s="911"/>
    </row>
    <row r="58" spans="1:87" x14ac:dyDescent="0.45">
      <c r="C58" s="909"/>
      <c r="D58" s="909"/>
      <c r="E58" s="909"/>
      <c r="F58" s="909"/>
      <c r="G58" s="909"/>
      <c r="H58" s="909"/>
      <c r="I58" s="909"/>
      <c r="J58" s="909"/>
      <c r="K58" s="909"/>
      <c r="L58" s="909"/>
      <c r="M58" s="909"/>
      <c r="N58" s="909"/>
      <c r="O58" s="907"/>
      <c r="S58" s="909"/>
      <c r="T58" s="909"/>
      <c r="U58" s="909"/>
      <c r="V58" s="909"/>
      <c r="W58" s="909"/>
      <c r="X58" s="909"/>
      <c r="Y58" s="909"/>
      <c r="Z58" s="909"/>
      <c r="AA58" s="909"/>
      <c r="AB58" s="909"/>
      <c r="AC58" s="909"/>
      <c r="AD58" s="909"/>
      <c r="AE58" s="909"/>
      <c r="AF58" s="909"/>
      <c r="AG58" s="909"/>
      <c r="AH58" s="909"/>
      <c r="AI58" s="909"/>
      <c r="AJ58" s="909"/>
      <c r="AK58" s="909"/>
      <c r="AL58" s="909"/>
      <c r="AM58" s="909"/>
      <c r="AN58" s="909"/>
      <c r="AO58" s="909"/>
      <c r="AP58" s="909"/>
      <c r="AQ58" s="909"/>
      <c r="AR58" s="909"/>
      <c r="AS58" s="909"/>
      <c r="AT58" s="909"/>
      <c r="AU58" s="909"/>
      <c r="AV58" s="909"/>
      <c r="AW58" s="909"/>
      <c r="AX58" s="909"/>
      <c r="AY58" s="909"/>
      <c r="AZ58" s="909"/>
      <c r="BA58" s="909"/>
      <c r="BB58" s="909"/>
      <c r="BC58" s="909"/>
      <c r="BD58" s="909"/>
      <c r="BE58" s="909"/>
      <c r="BF58" s="909"/>
      <c r="BG58" s="909"/>
      <c r="BK58" s="911"/>
      <c r="BL58" s="911"/>
      <c r="BM58" s="911"/>
      <c r="BN58" s="911"/>
      <c r="BO58" s="911"/>
      <c r="BP58" s="911"/>
      <c r="BQ58" s="911"/>
      <c r="BR58" s="911"/>
      <c r="BS58" s="911"/>
      <c r="BT58" s="911"/>
      <c r="BU58" s="911"/>
      <c r="BV58" s="911"/>
      <c r="BW58" s="911"/>
      <c r="BX58" s="911"/>
      <c r="BY58" s="911"/>
      <c r="BZ58" s="911"/>
      <c r="CA58" s="911"/>
      <c r="CB58" s="911"/>
      <c r="CC58" s="911"/>
      <c r="CD58" s="911"/>
      <c r="CE58" s="911"/>
    </row>
    <row r="59" spans="1:87" x14ac:dyDescent="0.45">
      <c r="C59" s="909"/>
      <c r="D59" s="909"/>
      <c r="E59" s="909"/>
      <c r="F59" s="909"/>
      <c r="G59" s="909"/>
      <c r="H59" s="909"/>
      <c r="I59" s="909"/>
      <c r="J59" s="909"/>
      <c r="K59" s="909"/>
      <c r="L59" s="909"/>
      <c r="M59" s="909"/>
      <c r="N59" s="909"/>
      <c r="O59" s="907"/>
      <c r="S59" s="909"/>
      <c r="T59" s="909"/>
      <c r="U59" s="909"/>
      <c r="V59" s="909"/>
      <c r="W59" s="909"/>
      <c r="X59" s="909"/>
      <c r="Y59" s="909"/>
      <c r="Z59" s="909"/>
      <c r="AA59" s="909"/>
      <c r="AB59" s="909"/>
      <c r="AC59" s="909"/>
      <c r="AD59" s="909"/>
      <c r="AE59" s="909"/>
      <c r="AF59" s="909"/>
      <c r="AG59" s="909"/>
      <c r="AH59" s="909"/>
      <c r="AI59" s="909"/>
      <c r="AJ59" s="909"/>
      <c r="AK59" s="909"/>
      <c r="AL59" s="909"/>
      <c r="AM59" s="909"/>
      <c r="AN59" s="909"/>
      <c r="AO59" s="909"/>
      <c r="AP59" s="909"/>
      <c r="AQ59" s="909"/>
      <c r="AR59" s="909"/>
      <c r="AS59" s="909"/>
      <c r="AT59" s="909"/>
      <c r="AU59" s="909"/>
      <c r="AV59" s="909"/>
      <c r="AW59" s="909"/>
      <c r="AX59" s="909"/>
      <c r="AY59" s="909"/>
      <c r="AZ59" s="909"/>
      <c r="BA59" s="909"/>
      <c r="BB59" s="909"/>
      <c r="BC59" s="909"/>
      <c r="BD59" s="909"/>
      <c r="BE59" s="909"/>
      <c r="BF59" s="909"/>
      <c r="BG59" s="909"/>
      <c r="BK59" s="911"/>
      <c r="BL59" s="911"/>
      <c r="BM59" s="911"/>
      <c r="BN59" s="911"/>
      <c r="BO59" s="911"/>
      <c r="BP59" s="911"/>
      <c r="BQ59" s="911"/>
      <c r="BR59" s="911"/>
      <c r="BS59" s="911"/>
      <c r="BT59" s="911"/>
      <c r="BU59" s="911"/>
      <c r="BV59" s="911"/>
      <c r="BW59" s="911"/>
      <c r="BX59" s="911"/>
      <c r="BY59" s="911"/>
      <c r="BZ59" s="911"/>
      <c r="CA59" s="911"/>
      <c r="CB59" s="911"/>
      <c r="CC59" s="911"/>
      <c r="CD59" s="911"/>
      <c r="CE59" s="911"/>
    </row>
    <row r="60" spans="1:87" x14ac:dyDescent="0.45">
      <c r="C60" s="909"/>
      <c r="D60" s="909"/>
      <c r="E60" s="909"/>
      <c r="F60" s="909"/>
      <c r="G60" s="909"/>
      <c r="H60" s="909"/>
      <c r="I60" s="909"/>
      <c r="J60" s="909"/>
      <c r="K60" s="909"/>
      <c r="L60" s="909"/>
      <c r="M60" s="909"/>
      <c r="N60" s="909"/>
      <c r="O60" s="907"/>
      <c r="S60" s="909"/>
      <c r="T60" s="909"/>
      <c r="U60" s="909"/>
      <c r="V60" s="909"/>
      <c r="W60" s="909"/>
      <c r="X60" s="909"/>
      <c r="Y60" s="909"/>
      <c r="Z60" s="909"/>
      <c r="AA60" s="909"/>
      <c r="AB60" s="909"/>
      <c r="AC60" s="909"/>
      <c r="AD60" s="909"/>
      <c r="AE60" s="909"/>
      <c r="AF60" s="909"/>
      <c r="AG60" s="909"/>
      <c r="AH60" s="909"/>
      <c r="AI60" s="909"/>
      <c r="AJ60" s="909"/>
      <c r="AK60" s="909"/>
      <c r="AL60" s="909"/>
      <c r="AM60" s="909"/>
      <c r="AN60" s="909"/>
      <c r="AO60" s="909"/>
      <c r="AP60" s="909"/>
      <c r="AQ60" s="909"/>
      <c r="AR60" s="909"/>
      <c r="AS60" s="909"/>
      <c r="AT60" s="909"/>
      <c r="AU60" s="909"/>
      <c r="AV60" s="909"/>
      <c r="AW60" s="909"/>
      <c r="AX60" s="909"/>
      <c r="AY60" s="909"/>
      <c r="AZ60" s="909"/>
      <c r="BA60" s="909"/>
      <c r="BB60" s="909"/>
      <c r="BC60" s="909"/>
      <c r="BD60" s="909"/>
      <c r="BE60" s="909"/>
      <c r="BF60" s="909"/>
      <c r="BG60" s="909"/>
      <c r="BK60" s="911"/>
      <c r="BL60" s="911"/>
      <c r="BM60" s="911"/>
      <c r="BN60" s="911"/>
      <c r="BO60" s="911"/>
      <c r="BP60" s="911"/>
      <c r="BQ60" s="911"/>
      <c r="BR60" s="911"/>
      <c r="BS60" s="911"/>
      <c r="BT60" s="911"/>
      <c r="BU60" s="911"/>
      <c r="BV60" s="911"/>
      <c r="BW60" s="911"/>
      <c r="BX60" s="911"/>
      <c r="BY60" s="911"/>
      <c r="BZ60" s="911"/>
      <c r="CA60" s="911"/>
      <c r="CB60" s="911"/>
      <c r="CC60" s="911"/>
      <c r="CD60" s="911"/>
      <c r="CE60" s="911"/>
    </row>
    <row r="61" spans="1:87" x14ac:dyDescent="0.45">
      <c r="C61" s="909"/>
      <c r="D61" s="909"/>
      <c r="E61" s="909"/>
      <c r="F61" s="909"/>
      <c r="G61" s="909"/>
      <c r="H61" s="909"/>
      <c r="I61" s="909"/>
      <c r="J61" s="909"/>
      <c r="K61" s="909"/>
      <c r="L61" s="909"/>
      <c r="M61" s="909"/>
      <c r="N61" s="909"/>
      <c r="O61" s="907"/>
      <c r="S61" s="909"/>
      <c r="T61" s="909"/>
      <c r="U61" s="909"/>
      <c r="V61" s="909"/>
      <c r="W61" s="909"/>
      <c r="X61" s="909"/>
      <c r="Y61" s="909"/>
      <c r="Z61" s="909"/>
      <c r="AA61" s="909"/>
      <c r="AB61" s="909"/>
      <c r="AC61" s="909"/>
      <c r="AD61" s="909"/>
      <c r="AE61" s="909"/>
      <c r="AF61" s="909"/>
      <c r="AG61" s="909"/>
      <c r="AH61" s="909"/>
      <c r="AI61" s="909"/>
      <c r="AJ61" s="909"/>
      <c r="AK61" s="909"/>
      <c r="AL61" s="909"/>
      <c r="AM61" s="909"/>
      <c r="AN61" s="909"/>
      <c r="AO61" s="909"/>
      <c r="AP61" s="909"/>
      <c r="AQ61" s="909"/>
      <c r="AR61" s="909"/>
      <c r="AS61" s="909"/>
      <c r="AT61" s="909"/>
      <c r="AU61" s="909"/>
      <c r="AV61" s="909"/>
      <c r="AW61" s="909"/>
      <c r="AX61" s="909"/>
      <c r="AY61" s="909"/>
      <c r="AZ61" s="909"/>
      <c r="BA61" s="909"/>
      <c r="BB61" s="909"/>
      <c r="BC61" s="909"/>
      <c r="BD61" s="909"/>
      <c r="BE61" s="909"/>
      <c r="BF61" s="909"/>
      <c r="BG61" s="909"/>
      <c r="BK61" s="911"/>
      <c r="BL61" s="911"/>
      <c r="BM61" s="911"/>
      <c r="BN61" s="911"/>
      <c r="BO61" s="911"/>
      <c r="BP61" s="911"/>
      <c r="BQ61" s="911"/>
      <c r="BR61" s="911"/>
      <c r="BS61" s="911"/>
      <c r="BT61" s="911"/>
      <c r="BU61" s="911"/>
      <c r="BV61" s="911"/>
      <c r="BW61" s="911"/>
      <c r="BX61" s="911"/>
      <c r="BY61" s="911"/>
      <c r="BZ61" s="911"/>
      <c r="CA61" s="911"/>
      <c r="CB61" s="911"/>
      <c r="CC61" s="911"/>
      <c r="CD61" s="911"/>
      <c r="CE61" s="911"/>
    </row>
    <row r="62" spans="1:87" x14ac:dyDescent="0.45">
      <c r="C62" s="909"/>
      <c r="D62" s="909"/>
      <c r="E62" s="909"/>
      <c r="F62" s="909"/>
      <c r="G62" s="909"/>
      <c r="H62" s="909"/>
      <c r="I62" s="909"/>
      <c r="J62" s="909"/>
      <c r="K62" s="909"/>
      <c r="L62" s="909"/>
      <c r="M62" s="909"/>
      <c r="N62" s="909"/>
      <c r="O62" s="907"/>
      <c r="S62" s="909"/>
      <c r="T62" s="909"/>
      <c r="U62" s="909"/>
      <c r="V62" s="909"/>
      <c r="W62" s="909"/>
      <c r="X62" s="909"/>
      <c r="Y62" s="909"/>
      <c r="Z62" s="909"/>
      <c r="AA62" s="909"/>
      <c r="AB62" s="909"/>
      <c r="AC62" s="909"/>
      <c r="AD62" s="909"/>
      <c r="AE62" s="909"/>
      <c r="AF62" s="909"/>
      <c r="AG62" s="909"/>
      <c r="AH62" s="909"/>
      <c r="AI62" s="909"/>
      <c r="AJ62" s="909"/>
      <c r="AK62" s="909"/>
      <c r="AL62" s="909"/>
      <c r="AM62" s="909"/>
      <c r="AN62" s="909"/>
      <c r="AO62" s="909"/>
      <c r="AP62" s="909"/>
      <c r="AQ62" s="909"/>
      <c r="AR62" s="909"/>
      <c r="AS62" s="909"/>
      <c r="AT62" s="909"/>
      <c r="AU62" s="909"/>
      <c r="AV62" s="909"/>
      <c r="AW62" s="909"/>
      <c r="AX62" s="909"/>
      <c r="AY62" s="909"/>
      <c r="AZ62" s="909"/>
      <c r="BA62" s="909"/>
      <c r="BB62" s="909"/>
      <c r="BC62" s="909"/>
      <c r="BD62" s="909"/>
      <c r="BE62" s="909"/>
      <c r="BF62" s="909"/>
      <c r="BG62" s="909"/>
      <c r="BK62" s="911"/>
      <c r="BL62" s="911"/>
      <c r="BM62" s="911"/>
      <c r="BN62" s="911"/>
      <c r="BO62" s="911"/>
      <c r="BP62" s="911"/>
      <c r="BQ62" s="911"/>
      <c r="BR62" s="911"/>
      <c r="BS62" s="911"/>
      <c r="BT62" s="911"/>
      <c r="BU62" s="911"/>
      <c r="BV62" s="911"/>
      <c r="BW62" s="911"/>
      <c r="BX62" s="911"/>
      <c r="BY62" s="911"/>
      <c r="BZ62" s="911"/>
      <c r="CA62" s="911"/>
      <c r="CB62" s="911"/>
      <c r="CC62" s="911"/>
      <c r="CD62" s="911"/>
      <c r="CE62" s="911"/>
    </row>
    <row r="63" spans="1:87" x14ac:dyDescent="0.45">
      <c r="C63" s="909"/>
      <c r="D63" s="909"/>
      <c r="E63" s="909"/>
      <c r="F63" s="909"/>
      <c r="G63" s="909"/>
      <c r="H63" s="909"/>
      <c r="I63" s="909"/>
      <c r="J63" s="909"/>
      <c r="K63" s="909"/>
      <c r="L63" s="909"/>
      <c r="M63" s="909"/>
      <c r="N63" s="909"/>
      <c r="O63" s="907"/>
      <c r="S63" s="909"/>
      <c r="T63" s="909"/>
      <c r="U63" s="909"/>
      <c r="V63" s="909"/>
      <c r="W63" s="909"/>
      <c r="X63" s="909"/>
      <c r="Y63" s="909"/>
      <c r="Z63" s="909"/>
      <c r="AA63" s="909"/>
      <c r="AB63" s="909"/>
      <c r="AC63" s="909"/>
      <c r="AD63" s="909"/>
      <c r="AE63" s="909"/>
      <c r="AF63" s="909"/>
      <c r="AG63" s="909"/>
      <c r="AH63" s="909"/>
      <c r="AI63" s="909"/>
      <c r="AJ63" s="909"/>
      <c r="AK63" s="909"/>
      <c r="AL63" s="909"/>
      <c r="AM63" s="909"/>
      <c r="AN63" s="909"/>
      <c r="AO63" s="909"/>
      <c r="AP63" s="909"/>
      <c r="AQ63" s="909"/>
      <c r="AR63" s="909"/>
      <c r="AS63" s="909"/>
      <c r="AT63" s="909"/>
      <c r="AU63" s="909"/>
      <c r="AV63" s="909"/>
      <c r="AW63" s="909"/>
      <c r="AX63" s="909"/>
      <c r="AY63" s="909"/>
      <c r="AZ63" s="909"/>
      <c r="BA63" s="909"/>
      <c r="BB63" s="909"/>
      <c r="BC63" s="909"/>
      <c r="BD63" s="909"/>
      <c r="BE63" s="909"/>
      <c r="BF63" s="909"/>
      <c r="BG63" s="909"/>
      <c r="BK63" s="911"/>
      <c r="BL63" s="911"/>
      <c r="BM63" s="911"/>
      <c r="BN63" s="911"/>
      <c r="BO63" s="911"/>
      <c r="BP63" s="911"/>
      <c r="BQ63" s="911"/>
      <c r="BR63" s="911"/>
      <c r="BS63" s="911"/>
      <c r="BT63" s="911"/>
      <c r="BU63" s="911"/>
      <c r="BV63" s="911"/>
      <c r="BW63" s="911"/>
      <c r="BX63" s="911"/>
      <c r="BY63" s="911"/>
      <c r="BZ63" s="911"/>
      <c r="CA63" s="911"/>
      <c r="CB63" s="911"/>
      <c r="CC63" s="911"/>
      <c r="CD63" s="911"/>
      <c r="CE63" s="911"/>
    </row>
    <row r="64" spans="1:87" x14ac:dyDescent="0.45">
      <c r="C64" s="909"/>
      <c r="D64" s="909"/>
      <c r="E64" s="909"/>
      <c r="F64" s="909"/>
      <c r="G64" s="909"/>
      <c r="H64" s="909"/>
      <c r="I64" s="909"/>
      <c r="J64" s="909"/>
      <c r="K64" s="909"/>
      <c r="L64" s="909"/>
      <c r="M64" s="909"/>
      <c r="N64" s="909"/>
      <c r="O64" s="907"/>
      <c r="S64" s="909"/>
      <c r="T64" s="909"/>
      <c r="U64" s="909"/>
      <c r="V64" s="909"/>
      <c r="W64" s="909"/>
      <c r="X64" s="909"/>
      <c r="Y64" s="909"/>
      <c r="Z64" s="909"/>
      <c r="AA64" s="909"/>
      <c r="AB64" s="909"/>
      <c r="AC64" s="909"/>
      <c r="AD64" s="909"/>
      <c r="AE64" s="909"/>
      <c r="AF64" s="909"/>
      <c r="AG64" s="909"/>
      <c r="AH64" s="909"/>
      <c r="AI64" s="909"/>
      <c r="AJ64" s="909"/>
      <c r="AK64" s="909"/>
      <c r="AL64" s="909"/>
      <c r="AM64" s="909"/>
      <c r="AN64" s="909"/>
      <c r="AO64" s="909"/>
      <c r="AP64" s="909"/>
      <c r="AQ64" s="909"/>
      <c r="AR64" s="909"/>
      <c r="AS64" s="909"/>
      <c r="AT64" s="909"/>
      <c r="AU64" s="909"/>
      <c r="AV64" s="909"/>
      <c r="AW64" s="909"/>
      <c r="AX64" s="909"/>
      <c r="AY64" s="909"/>
      <c r="AZ64" s="909"/>
      <c r="BA64" s="909"/>
      <c r="BB64" s="909"/>
      <c r="BC64" s="909"/>
      <c r="BD64" s="909"/>
      <c r="BE64" s="909"/>
      <c r="BF64" s="909"/>
      <c r="BG64" s="909"/>
      <c r="BK64" s="911"/>
      <c r="BL64" s="911"/>
      <c r="BM64" s="911"/>
      <c r="BN64" s="911"/>
      <c r="BO64" s="911"/>
      <c r="BP64" s="911"/>
      <c r="BQ64" s="911"/>
      <c r="BR64" s="911"/>
      <c r="BS64" s="911"/>
      <c r="BT64" s="911"/>
      <c r="BU64" s="911"/>
      <c r="BV64" s="911"/>
      <c r="BW64" s="911"/>
      <c r="BX64" s="911"/>
      <c r="BY64" s="911"/>
      <c r="BZ64" s="911"/>
      <c r="CA64" s="911"/>
      <c r="CB64" s="911"/>
      <c r="CC64" s="911"/>
      <c r="CD64" s="911"/>
      <c r="CE64" s="911"/>
    </row>
    <row r="65" spans="3:83" x14ac:dyDescent="0.45">
      <c r="C65" s="909"/>
      <c r="D65" s="909"/>
      <c r="E65" s="909"/>
      <c r="F65" s="909"/>
      <c r="G65" s="909"/>
      <c r="H65" s="909"/>
      <c r="I65" s="909"/>
      <c r="J65" s="909"/>
      <c r="K65" s="909"/>
      <c r="L65" s="909"/>
      <c r="M65" s="909"/>
      <c r="N65" s="909"/>
      <c r="O65" s="907"/>
      <c r="S65" s="909"/>
      <c r="T65" s="909"/>
      <c r="U65" s="909"/>
      <c r="V65" s="909"/>
      <c r="W65" s="909"/>
      <c r="X65" s="909"/>
      <c r="Y65" s="909"/>
      <c r="Z65" s="909"/>
      <c r="AA65" s="909"/>
      <c r="AB65" s="909"/>
      <c r="AC65" s="909"/>
      <c r="AD65" s="909"/>
      <c r="AE65" s="909"/>
      <c r="AF65" s="909"/>
      <c r="AG65" s="909"/>
      <c r="AH65" s="909"/>
      <c r="AI65" s="909"/>
      <c r="AJ65" s="909"/>
      <c r="AK65" s="909"/>
      <c r="AL65" s="909"/>
      <c r="AM65" s="909"/>
      <c r="AN65" s="909"/>
      <c r="AO65" s="909"/>
      <c r="AP65" s="909"/>
      <c r="AQ65" s="909"/>
      <c r="AR65" s="909"/>
      <c r="AS65" s="909"/>
      <c r="AT65" s="909"/>
      <c r="AU65" s="909"/>
      <c r="AV65" s="909"/>
      <c r="AW65" s="909"/>
      <c r="AX65" s="909"/>
      <c r="AY65" s="909"/>
      <c r="AZ65" s="909"/>
      <c r="BA65" s="909"/>
      <c r="BB65" s="909"/>
      <c r="BC65" s="909"/>
      <c r="BD65" s="909"/>
      <c r="BE65" s="909"/>
      <c r="BF65" s="909"/>
      <c r="BG65" s="909"/>
      <c r="BK65" s="911"/>
      <c r="BL65" s="911"/>
      <c r="BM65" s="911"/>
      <c r="BN65" s="911"/>
      <c r="BO65" s="911"/>
      <c r="BP65" s="911"/>
      <c r="BQ65" s="911"/>
      <c r="BR65" s="911"/>
      <c r="BS65" s="911"/>
      <c r="BT65" s="911"/>
      <c r="BU65" s="911"/>
      <c r="BV65" s="911"/>
      <c r="BW65" s="911"/>
      <c r="BX65" s="911"/>
      <c r="BY65" s="911"/>
      <c r="BZ65" s="911"/>
      <c r="CA65" s="911"/>
      <c r="CB65" s="911"/>
      <c r="CC65" s="911"/>
      <c r="CD65" s="911"/>
      <c r="CE65" s="911"/>
    </row>
    <row r="66" spans="3:83" x14ac:dyDescent="0.45">
      <c r="C66" s="909"/>
      <c r="D66" s="909"/>
      <c r="E66" s="909"/>
      <c r="F66" s="909"/>
      <c r="G66" s="909"/>
      <c r="H66" s="909"/>
      <c r="I66" s="909"/>
      <c r="J66" s="909"/>
      <c r="K66" s="909"/>
      <c r="L66" s="909"/>
      <c r="M66" s="909"/>
      <c r="N66" s="909"/>
      <c r="O66" s="907"/>
      <c r="S66" s="909"/>
      <c r="T66" s="909"/>
      <c r="U66" s="909"/>
      <c r="V66" s="909"/>
      <c r="W66" s="909"/>
      <c r="X66" s="909"/>
      <c r="Y66" s="909"/>
      <c r="Z66" s="909"/>
      <c r="AA66" s="909"/>
      <c r="AB66" s="909"/>
      <c r="AC66" s="909"/>
      <c r="AD66" s="909"/>
      <c r="AE66" s="909"/>
      <c r="AF66" s="909"/>
      <c r="AG66" s="909"/>
      <c r="AH66" s="909"/>
      <c r="AI66" s="909"/>
      <c r="AJ66" s="909"/>
      <c r="AK66" s="909"/>
      <c r="AL66" s="909"/>
      <c r="AM66" s="909"/>
      <c r="AN66" s="909"/>
      <c r="AO66" s="909"/>
      <c r="AP66" s="909"/>
      <c r="AQ66" s="909"/>
      <c r="AR66" s="909"/>
      <c r="AS66" s="909"/>
      <c r="AT66" s="909"/>
      <c r="AU66" s="909"/>
      <c r="AV66" s="909"/>
      <c r="AW66" s="909"/>
      <c r="AX66" s="909"/>
      <c r="AY66" s="909"/>
      <c r="AZ66" s="909"/>
      <c r="BA66" s="909"/>
      <c r="BB66" s="909"/>
      <c r="BC66" s="909"/>
      <c r="BD66" s="909"/>
      <c r="BE66" s="909"/>
      <c r="BF66" s="909"/>
      <c r="BG66" s="909"/>
      <c r="BK66" s="911"/>
      <c r="BL66" s="911"/>
      <c r="BM66" s="911"/>
      <c r="BN66" s="911"/>
      <c r="BO66" s="911"/>
      <c r="BP66" s="911"/>
      <c r="BQ66" s="911"/>
      <c r="BR66" s="911"/>
      <c r="BS66" s="911"/>
      <c r="BT66" s="911"/>
      <c r="BU66" s="911"/>
      <c r="BV66" s="911"/>
      <c r="BW66" s="911"/>
      <c r="BX66" s="911"/>
      <c r="BY66" s="911"/>
      <c r="BZ66" s="911"/>
      <c r="CA66" s="911"/>
      <c r="CB66" s="911"/>
      <c r="CC66" s="911"/>
      <c r="CD66" s="911"/>
      <c r="CE66" s="911"/>
    </row>
    <row r="67" spans="3:83" x14ac:dyDescent="0.45">
      <c r="C67" s="909"/>
      <c r="D67" s="909"/>
      <c r="E67" s="909"/>
      <c r="F67" s="909"/>
      <c r="G67" s="909"/>
      <c r="H67" s="909"/>
      <c r="I67" s="909"/>
      <c r="J67" s="909"/>
      <c r="K67" s="909"/>
      <c r="L67" s="909"/>
      <c r="M67" s="909"/>
      <c r="N67" s="909"/>
      <c r="O67" s="907"/>
      <c r="S67" s="909"/>
      <c r="T67" s="909"/>
      <c r="U67" s="909"/>
      <c r="V67" s="909"/>
      <c r="W67" s="909"/>
      <c r="X67" s="909"/>
      <c r="Y67" s="909"/>
      <c r="Z67" s="909"/>
      <c r="AA67" s="909"/>
      <c r="AB67" s="909"/>
      <c r="AC67" s="909"/>
      <c r="AD67" s="909"/>
      <c r="AE67" s="909"/>
      <c r="AF67" s="909"/>
      <c r="AG67" s="909"/>
      <c r="AH67" s="909"/>
      <c r="AI67" s="909"/>
      <c r="AJ67" s="909"/>
      <c r="AK67" s="909"/>
      <c r="AL67" s="909"/>
      <c r="AM67" s="909"/>
      <c r="AN67" s="909"/>
      <c r="AO67" s="909"/>
      <c r="AP67" s="909"/>
      <c r="AQ67" s="909"/>
      <c r="AR67" s="909"/>
      <c r="AS67" s="909"/>
      <c r="AT67" s="909"/>
      <c r="AU67" s="909"/>
      <c r="AV67" s="909"/>
      <c r="AW67" s="909"/>
      <c r="AX67" s="909"/>
      <c r="AY67" s="909"/>
      <c r="AZ67" s="909"/>
      <c r="BA67" s="909"/>
      <c r="BB67" s="909"/>
      <c r="BC67" s="909"/>
      <c r="BD67" s="909"/>
      <c r="BE67" s="909"/>
      <c r="BF67" s="909"/>
      <c r="BG67" s="909"/>
      <c r="BK67" s="911"/>
      <c r="BL67" s="911"/>
      <c r="BM67" s="911"/>
      <c r="BN67" s="911"/>
      <c r="BO67" s="911"/>
      <c r="BP67" s="911"/>
      <c r="BQ67" s="911"/>
      <c r="BR67" s="911"/>
      <c r="BS67" s="911"/>
      <c r="BT67" s="911"/>
      <c r="BU67" s="911"/>
      <c r="BV67" s="911"/>
      <c r="BW67" s="911"/>
      <c r="BX67" s="911"/>
      <c r="BY67" s="911"/>
      <c r="BZ67" s="911"/>
      <c r="CA67" s="911"/>
      <c r="CB67" s="911"/>
      <c r="CC67" s="911"/>
      <c r="CD67" s="911"/>
      <c r="CE67" s="911"/>
    </row>
    <row r="68" spans="3:83" x14ac:dyDescent="0.45">
      <c r="C68" s="909"/>
      <c r="D68" s="909"/>
      <c r="E68" s="909"/>
      <c r="F68" s="909"/>
      <c r="G68" s="909"/>
      <c r="H68" s="909"/>
      <c r="I68" s="909"/>
      <c r="J68" s="909"/>
      <c r="K68" s="909"/>
      <c r="L68" s="909"/>
      <c r="M68" s="909"/>
      <c r="N68" s="909"/>
      <c r="O68" s="907"/>
      <c r="S68" s="909"/>
      <c r="T68" s="909"/>
      <c r="U68" s="909"/>
      <c r="V68" s="909"/>
      <c r="W68" s="909"/>
      <c r="X68" s="909"/>
      <c r="Y68" s="909"/>
      <c r="Z68" s="909"/>
      <c r="AA68" s="909"/>
      <c r="AB68" s="909"/>
      <c r="AC68" s="909"/>
      <c r="AD68" s="909"/>
      <c r="AE68" s="909"/>
      <c r="AF68" s="909"/>
      <c r="AG68" s="909"/>
      <c r="AH68" s="909"/>
      <c r="AI68" s="909"/>
      <c r="AJ68" s="909"/>
      <c r="AK68" s="909"/>
      <c r="AL68" s="909"/>
      <c r="AM68" s="909"/>
      <c r="AN68" s="909"/>
      <c r="AO68" s="909"/>
      <c r="AP68" s="909"/>
      <c r="AQ68" s="909"/>
      <c r="AR68" s="909"/>
      <c r="AS68" s="909"/>
      <c r="AT68" s="909"/>
      <c r="AU68" s="909"/>
      <c r="AV68" s="909"/>
      <c r="AW68" s="909"/>
      <c r="AX68" s="909"/>
      <c r="AY68" s="909"/>
      <c r="AZ68" s="909"/>
      <c r="BA68" s="909"/>
      <c r="BB68" s="909"/>
      <c r="BC68" s="909"/>
      <c r="BD68" s="909"/>
      <c r="BE68" s="909"/>
      <c r="BF68" s="909"/>
      <c r="BG68" s="909"/>
      <c r="BK68" s="911"/>
      <c r="BL68" s="911"/>
      <c r="BM68" s="911"/>
      <c r="BN68" s="911"/>
      <c r="BO68" s="911"/>
      <c r="BP68" s="911"/>
      <c r="BQ68" s="911"/>
      <c r="BR68" s="911"/>
      <c r="BS68" s="911"/>
      <c r="BT68" s="911"/>
      <c r="BU68" s="911"/>
      <c r="BV68" s="911"/>
      <c r="BW68" s="911"/>
      <c r="BX68" s="911"/>
      <c r="BY68" s="911"/>
      <c r="BZ68" s="911"/>
      <c r="CA68" s="911"/>
      <c r="CB68" s="911"/>
      <c r="CC68" s="911"/>
      <c r="CD68" s="911"/>
      <c r="CE68" s="911"/>
    </row>
    <row r="69" spans="3:83" x14ac:dyDescent="0.45">
      <c r="C69" s="909"/>
      <c r="D69" s="909"/>
      <c r="E69" s="909"/>
      <c r="F69" s="909"/>
      <c r="G69" s="909"/>
      <c r="H69" s="909"/>
      <c r="I69" s="909"/>
      <c r="J69" s="909"/>
      <c r="K69" s="909"/>
      <c r="L69" s="909"/>
      <c r="M69" s="909"/>
      <c r="N69" s="909"/>
      <c r="O69" s="907"/>
      <c r="S69" s="909"/>
      <c r="T69" s="909"/>
      <c r="U69" s="909"/>
      <c r="V69" s="909"/>
      <c r="W69" s="909"/>
      <c r="X69" s="909"/>
      <c r="Y69" s="909"/>
      <c r="Z69" s="909"/>
      <c r="AA69" s="909"/>
      <c r="AB69" s="909"/>
      <c r="AC69" s="909"/>
      <c r="AD69" s="909"/>
      <c r="AE69" s="909"/>
      <c r="AF69" s="909"/>
      <c r="AG69" s="909"/>
      <c r="AH69" s="909"/>
      <c r="AI69" s="909"/>
      <c r="AJ69" s="909"/>
      <c r="AK69" s="909"/>
      <c r="AL69" s="909"/>
      <c r="AM69" s="909"/>
      <c r="AN69" s="909"/>
      <c r="AO69" s="909"/>
      <c r="AP69" s="909"/>
      <c r="AQ69" s="909"/>
      <c r="AR69" s="909"/>
      <c r="AS69" s="909"/>
      <c r="AT69" s="909"/>
      <c r="AU69" s="909"/>
      <c r="AV69" s="909"/>
      <c r="AW69" s="909"/>
      <c r="AX69" s="909"/>
      <c r="AY69" s="909"/>
      <c r="AZ69" s="909"/>
      <c r="BA69" s="909"/>
      <c r="BB69" s="909"/>
      <c r="BC69" s="909"/>
      <c r="BD69" s="909"/>
      <c r="BE69" s="909"/>
      <c r="BF69" s="909"/>
      <c r="BG69" s="909"/>
      <c r="BK69" s="911"/>
      <c r="BL69" s="911"/>
      <c r="BM69" s="911"/>
      <c r="BN69" s="911"/>
      <c r="BO69" s="911"/>
      <c r="BP69" s="911"/>
      <c r="BQ69" s="911"/>
      <c r="BR69" s="911"/>
      <c r="BS69" s="911"/>
      <c r="BT69" s="911"/>
      <c r="BU69" s="911"/>
      <c r="BV69" s="911"/>
      <c r="BW69" s="911"/>
      <c r="BX69" s="911"/>
      <c r="BY69" s="911"/>
      <c r="BZ69" s="911"/>
      <c r="CA69" s="911"/>
      <c r="CB69" s="911"/>
      <c r="CC69" s="911"/>
      <c r="CD69" s="911"/>
      <c r="CE69" s="911"/>
    </row>
    <row r="70" spans="3:83" x14ac:dyDescent="0.45">
      <c r="C70" s="909"/>
      <c r="D70" s="909"/>
      <c r="E70" s="909"/>
      <c r="F70" s="909"/>
      <c r="G70" s="909"/>
      <c r="H70" s="909"/>
      <c r="I70" s="909"/>
      <c r="J70" s="909"/>
      <c r="K70" s="909"/>
      <c r="L70" s="909"/>
      <c r="M70" s="909"/>
      <c r="N70" s="909"/>
      <c r="O70" s="907"/>
      <c r="S70" s="909"/>
      <c r="T70" s="909"/>
      <c r="U70" s="909"/>
      <c r="V70" s="909"/>
      <c r="W70" s="909"/>
      <c r="X70" s="909"/>
      <c r="Y70" s="909"/>
      <c r="Z70" s="909"/>
      <c r="AA70" s="909"/>
      <c r="AB70" s="909"/>
      <c r="AC70" s="909"/>
      <c r="AD70" s="909"/>
      <c r="AE70" s="909"/>
      <c r="AF70" s="909"/>
      <c r="AG70" s="909"/>
      <c r="AH70" s="909"/>
      <c r="AI70" s="909"/>
      <c r="AJ70" s="909"/>
      <c r="AK70" s="909"/>
      <c r="AL70" s="909"/>
      <c r="AM70" s="909"/>
      <c r="AN70" s="909"/>
      <c r="AO70" s="909"/>
      <c r="AP70" s="909"/>
      <c r="AQ70" s="909"/>
      <c r="AR70" s="909"/>
      <c r="AS70" s="909"/>
      <c r="AT70" s="909"/>
      <c r="AU70" s="909"/>
      <c r="AV70" s="909"/>
      <c r="AW70" s="909"/>
      <c r="AX70" s="909"/>
      <c r="AY70" s="909"/>
      <c r="AZ70" s="909"/>
      <c r="BA70" s="909"/>
      <c r="BB70" s="909"/>
      <c r="BC70" s="909"/>
      <c r="BD70" s="909"/>
      <c r="BE70" s="909"/>
      <c r="BF70" s="909"/>
      <c r="BG70" s="909"/>
      <c r="BK70" s="911"/>
      <c r="BL70" s="911"/>
      <c r="BM70" s="911"/>
      <c r="BN70" s="911"/>
      <c r="BO70" s="911"/>
      <c r="BP70" s="911"/>
      <c r="BQ70" s="911"/>
      <c r="BR70" s="911"/>
      <c r="BS70" s="911"/>
      <c r="BT70" s="911"/>
      <c r="BU70" s="911"/>
      <c r="BV70" s="911"/>
      <c r="BW70" s="911"/>
      <c r="BX70" s="911"/>
      <c r="BY70" s="911"/>
      <c r="BZ70" s="911"/>
      <c r="CA70" s="911"/>
      <c r="CB70" s="911"/>
      <c r="CC70" s="911"/>
      <c r="CD70" s="911"/>
      <c r="CE70" s="911"/>
    </row>
    <row r="71" spans="3:83" x14ac:dyDescent="0.45">
      <c r="C71" s="909"/>
      <c r="D71" s="909"/>
      <c r="E71" s="909"/>
      <c r="F71" s="909"/>
      <c r="G71" s="909"/>
      <c r="H71" s="909"/>
      <c r="I71" s="909"/>
      <c r="J71" s="909"/>
      <c r="K71" s="909"/>
      <c r="L71" s="909"/>
      <c r="M71" s="909"/>
      <c r="N71" s="909"/>
      <c r="O71" s="907"/>
      <c r="S71" s="909"/>
      <c r="T71" s="909"/>
      <c r="U71" s="909"/>
      <c r="V71" s="909"/>
      <c r="W71" s="909"/>
      <c r="X71" s="909"/>
      <c r="Y71" s="909"/>
      <c r="Z71" s="909"/>
      <c r="AA71" s="909"/>
      <c r="AB71" s="909"/>
      <c r="AC71" s="909"/>
      <c r="AD71" s="909"/>
      <c r="AE71" s="909"/>
      <c r="AF71" s="909"/>
      <c r="AG71" s="909"/>
      <c r="AH71" s="909"/>
      <c r="AI71" s="909"/>
      <c r="AJ71" s="909"/>
      <c r="AK71" s="909"/>
      <c r="AL71" s="909"/>
      <c r="AM71" s="909"/>
      <c r="AN71" s="909"/>
      <c r="AO71" s="909"/>
      <c r="AP71" s="909"/>
      <c r="AQ71" s="909"/>
      <c r="AR71" s="909"/>
      <c r="AS71" s="909"/>
      <c r="AT71" s="909"/>
      <c r="AU71" s="909"/>
      <c r="AV71" s="909"/>
      <c r="AW71" s="909"/>
      <c r="AX71" s="909"/>
      <c r="AY71" s="909"/>
      <c r="AZ71" s="909"/>
      <c r="BA71" s="909"/>
      <c r="BB71" s="909"/>
      <c r="BC71" s="909"/>
      <c r="BD71" s="909"/>
      <c r="BE71" s="909"/>
      <c r="BF71" s="909"/>
      <c r="BG71" s="909"/>
      <c r="BK71" s="911"/>
      <c r="BL71" s="911"/>
      <c r="BM71" s="911"/>
      <c r="BN71" s="911"/>
      <c r="BO71" s="911"/>
      <c r="BP71" s="911"/>
      <c r="BQ71" s="911"/>
      <c r="BR71" s="911"/>
      <c r="BS71" s="911"/>
      <c r="BT71" s="911"/>
      <c r="BU71" s="911"/>
      <c r="BV71" s="911"/>
      <c r="BW71" s="911"/>
      <c r="BX71" s="911"/>
      <c r="BY71" s="911"/>
      <c r="BZ71" s="911"/>
      <c r="CA71" s="911"/>
      <c r="CB71" s="911"/>
      <c r="CC71" s="911"/>
      <c r="CD71" s="911"/>
      <c r="CE71" s="911"/>
    </row>
    <row r="72" spans="3:83" x14ac:dyDescent="0.45">
      <c r="C72" s="909"/>
      <c r="D72" s="909"/>
      <c r="E72" s="909"/>
      <c r="F72" s="909"/>
      <c r="G72" s="909"/>
      <c r="H72" s="909"/>
      <c r="I72" s="909"/>
      <c r="J72" s="909"/>
      <c r="K72" s="909"/>
      <c r="L72" s="909"/>
      <c r="M72" s="909"/>
      <c r="N72" s="909"/>
      <c r="O72" s="907"/>
      <c r="S72" s="909"/>
      <c r="T72" s="909"/>
      <c r="U72" s="909"/>
      <c r="V72" s="909"/>
      <c r="W72" s="909"/>
      <c r="X72" s="909"/>
      <c r="Y72" s="909"/>
      <c r="Z72" s="909"/>
      <c r="AA72" s="909"/>
      <c r="AB72" s="909"/>
      <c r="AC72" s="909"/>
      <c r="AD72" s="909"/>
      <c r="AE72" s="909"/>
      <c r="AF72" s="909"/>
      <c r="AG72" s="909"/>
      <c r="AH72" s="909"/>
      <c r="AI72" s="909"/>
      <c r="AJ72" s="909"/>
      <c r="AK72" s="909"/>
      <c r="AL72" s="909"/>
      <c r="AM72" s="909"/>
      <c r="AN72" s="909"/>
      <c r="AO72" s="909"/>
      <c r="AP72" s="909"/>
      <c r="AQ72" s="909"/>
      <c r="AR72" s="909"/>
      <c r="AS72" s="909"/>
      <c r="AT72" s="909"/>
      <c r="AU72" s="909"/>
      <c r="AV72" s="909"/>
      <c r="AW72" s="909"/>
      <c r="AX72" s="909"/>
      <c r="AY72" s="909"/>
      <c r="AZ72" s="909"/>
      <c r="BA72" s="909"/>
      <c r="BB72" s="909"/>
      <c r="BC72" s="909"/>
      <c r="BD72" s="909"/>
      <c r="BE72" s="909"/>
      <c r="BF72" s="909"/>
      <c r="BG72" s="909"/>
      <c r="BK72" s="911"/>
      <c r="BL72" s="911"/>
      <c r="BM72" s="911"/>
      <c r="BN72" s="911"/>
      <c r="BO72" s="911"/>
      <c r="BP72" s="911"/>
      <c r="BQ72" s="911"/>
      <c r="BR72" s="911"/>
      <c r="BS72" s="911"/>
      <c r="BT72" s="911"/>
      <c r="BU72" s="911"/>
      <c r="BV72" s="911"/>
      <c r="BW72" s="911"/>
      <c r="BX72" s="911"/>
      <c r="BY72" s="911"/>
      <c r="BZ72" s="911"/>
      <c r="CA72" s="911"/>
      <c r="CB72" s="911"/>
      <c r="CC72" s="911"/>
      <c r="CD72" s="911"/>
      <c r="CE72" s="911"/>
    </row>
    <row r="73" spans="3:83" x14ac:dyDescent="0.45">
      <c r="C73" s="909"/>
      <c r="D73" s="909"/>
      <c r="E73" s="909"/>
      <c r="F73" s="909"/>
      <c r="G73" s="909"/>
      <c r="H73" s="909"/>
      <c r="I73" s="909"/>
      <c r="J73" s="909"/>
      <c r="K73" s="909"/>
      <c r="L73" s="909"/>
      <c r="M73" s="909"/>
      <c r="N73" s="909"/>
      <c r="O73" s="907"/>
      <c r="S73" s="909"/>
      <c r="T73" s="909"/>
      <c r="U73" s="909"/>
      <c r="V73" s="909"/>
      <c r="W73" s="909"/>
      <c r="X73" s="909"/>
      <c r="Y73" s="909"/>
      <c r="Z73" s="909"/>
      <c r="AA73" s="909"/>
      <c r="AB73" s="909"/>
      <c r="AC73" s="909"/>
      <c r="AD73" s="909"/>
      <c r="AE73" s="909"/>
      <c r="AF73" s="909"/>
      <c r="AG73" s="909"/>
      <c r="AH73" s="909"/>
      <c r="AI73" s="909"/>
      <c r="AJ73" s="909"/>
      <c r="AK73" s="909"/>
      <c r="AL73" s="909"/>
      <c r="AM73" s="909"/>
      <c r="AN73" s="909"/>
      <c r="AO73" s="909"/>
      <c r="AP73" s="909"/>
      <c r="AQ73" s="909"/>
      <c r="AR73" s="909"/>
      <c r="AS73" s="909"/>
      <c r="AT73" s="909"/>
      <c r="AU73" s="909"/>
      <c r="AV73" s="909"/>
      <c r="AW73" s="909"/>
      <c r="AX73" s="909"/>
      <c r="AY73" s="909"/>
      <c r="AZ73" s="909"/>
      <c r="BA73" s="909"/>
      <c r="BB73" s="909"/>
      <c r="BC73" s="909"/>
      <c r="BD73" s="909"/>
      <c r="BE73" s="909"/>
      <c r="BF73" s="909"/>
      <c r="BG73" s="909"/>
      <c r="BK73" s="911"/>
      <c r="BL73" s="911"/>
      <c r="BM73" s="911"/>
      <c r="BN73" s="911"/>
      <c r="BO73" s="911"/>
      <c r="BP73" s="911"/>
      <c r="BQ73" s="911"/>
      <c r="BR73" s="911"/>
      <c r="BS73" s="911"/>
      <c r="BT73" s="911"/>
      <c r="BU73" s="911"/>
      <c r="BV73" s="911"/>
      <c r="BW73" s="911"/>
      <c r="BX73" s="911"/>
      <c r="BY73" s="911"/>
      <c r="BZ73" s="911"/>
      <c r="CA73" s="911"/>
      <c r="CB73" s="911"/>
      <c r="CC73" s="911"/>
      <c r="CD73" s="911"/>
      <c r="CE73" s="911"/>
    </row>
    <row r="74" spans="3:83" x14ac:dyDescent="0.45">
      <c r="C74" s="909"/>
      <c r="D74" s="909"/>
      <c r="E74" s="909"/>
      <c r="F74" s="909"/>
      <c r="G74" s="909"/>
      <c r="H74" s="909"/>
      <c r="I74" s="909"/>
      <c r="J74" s="909"/>
      <c r="K74" s="909"/>
      <c r="L74" s="909"/>
      <c r="M74" s="909"/>
      <c r="N74" s="909"/>
      <c r="O74" s="907"/>
      <c r="S74" s="909"/>
      <c r="T74" s="909"/>
      <c r="U74" s="909"/>
      <c r="V74" s="909"/>
      <c r="W74" s="909"/>
      <c r="X74" s="909"/>
      <c r="Y74" s="909"/>
      <c r="Z74" s="909"/>
      <c r="AA74" s="909"/>
      <c r="AB74" s="909"/>
      <c r="AC74" s="909"/>
      <c r="AD74" s="909"/>
      <c r="AE74" s="909"/>
      <c r="AF74" s="909"/>
      <c r="AG74" s="909"/>
      <c r="AH74" s="909"/>
      <c r="AI74" s="909"/>
      <c r="AJ74" s="909"/>
      <c r="AK74" s="909"/>
      <c r="AL74" s="909"/>
      <c r="AM74" s="909"/>
      <c r="AN74" s="909"/>
      <c r="AO74" s="909"/>
      <c r="AP74" s="909"/>
      <c r="AQ74" s="909"/>
      <c r="AR74" s="909"/>
      <c r="AS74" s="909"/>
      <c r="AT74" s="909"/>
      <c r="AU74" s="909"/>
      <c r="AV74" s="909"/>
      <c r="AW74" s="909"/>
      <c r="AX74" s="909"/>
      <c r="AY74" s="909"/>
      <c r="AZ74" s="909"/>
      <c r="BA74" s="909"/>
      <c r="BB74" s="909"/>
      <c r="BC74" s="909"/>
      <c r="BD74" s="909"/>
      <c r="BE74" s="909"/>
      <c r="BF74" s="909"/>
      <c r="BG74" s="909"/>
      <c r="BK74" s="911"/>
      <c r="BL74" s="911"/>
      <c r="BM74" s="911"/>
      <c r="BN74" s="911"/>
      <c r="BO74" s="911"/>
      <c r="BP74" s="911"/>
      <c r="BQ74" s="911"/>
      <c r="BR74" s="911"/>
      <c r="BS74" s="911"/>
      <c r="BT74" s="911"/>
      <c r="BU74" s="911"/>
      <c r="BV74" s="911"/>
      <c r="BW74" s="911"/>
      <c r="BX74" s="911"/>
      <c r="BY74" s="911"/>
      <c r="BZ74" s="911"/>
      <c r="CA74" s="911"/>
      <c r="CB74" s="911"/>
      <c r="CC74" s="911"/>
      <c r="CD74" s="911"/>
      <c r="CE74" s="911"/>
    </row>
    <row r="75" spans="3:83" x14ac:dyDescent="0.45">
      <c r="C75" s="909"/>
      <c r="D75" s="909"/>
      <c r="E75" s="909"/>
      <c r="F75" s="909"/>
      <c r="G75" s="909"/>
      <c r="H75" s="909"/>
      <c r="I75" s="909"/>
      <c r="J75" s="909"/>
      <c r="K75" s="909"/>
      <c r="L75" s="909"/>
      <c r="M75" s="909"/>
      <c r="N75" s="909"/>
      <c r="O75" s="907"/>
      <c r="S75" s="909"/>
      <c r="T75" s="909"/>
      <c r="U75" s="909"/>
      <c r="V75" s="909"/>
      <c r="W75" s="909"/>
      <c r="X75" s="909"/>
      <c r="Y75" s="909"/>
      <c r="Z75" s="909"/>
      <c r="AA75" s="909"/>
      <c r="AB75" s="909"/>
      <c r="AC75" s="909"/>
      <c r="AD75" s="909"/>
      <c r="AE75" s="909"/>
      <c r="AF75" s="909"/>
      <c r="AG75" s="909"/>
      <c r="AH75" s="909"/>
      <c r="AI75" s="909"/>
      <c r="AJ75" s="909"/>
      <c r="AK75" s="909"/>
      <c r="AL75" s="909"/>
      <c r="AM75" s="909"/>
      <c r="AN75" s="909"/>
      <c r="AO75" s="909"/>
      <c r="AP75" s="909"/>
      <c r="AQ75" s="909"/>
      <c r="AR75" s="909"/>
      <c r="AS75" s="909"/>
      <c r="AT75" s="909"/>
      <c r="AU75" s="909"/>
      <c r="AV75" s="909"/>
      <c r="AW75" s="909"/>
      <c r="AX75" s="909"/>
      <c r="AY75" s="909"/>
      <c r="AZ75" s="909"/>
      <c r="BA75" s="909"/>
      <c r="BB75" s="909"/>
      <c r="BC75" s="909"/>
      <c r="BD75" s="909"/>
      <c r="BE75" s="909"/>
      <c r="BF75" s="909"/>
      <c r="BG75" s="909"/>
      <c r="BK75" s="911"/>
      <c r="BL75" s="911"/>
      <c r="BM75" s="911"/>
      <c r="BN75" s="911"/>
      <c r="BO75" s="911"/>
      <c r="BP75" s="911"/>
      <c r="BQ75" s="911"/>
      <c r="BR75" s="911"/>
      <c r="BS75" s="911"/>
      <c r="BT75" s="911"/>
      <c r="BU75" s="911"/>
      <c r="BV75" s="911"/>
      <c r="BW75" s="911"/>
      <c r="BX75" s="911"/>
      <c r="BY75" s="911"/>
      <c r="BZ75" s="911"/>
      <c r="CA75" s="911"/>
      <c r="CB75" s="911"/>
      <c r="CC75" s="911"/>
      <c r="CD75" s="911"/>
      <c r="CE75" s="911"/>
    </row>
    <row r="76" spans="3:83" x14ac:dyDescent="0.45">
      <c r="C76" s="909"/>
      <c r="D76" s="909"/>
      <c r="E76" s="909"/>
      <c r="F76" s="909"/>
      <c r="G76" s="909"/>
      <c r="H76" s="909"/>
      <c r="I76" s="909"/>
      <c r="J76" s="909"/>
      <c r="K76" s="909"/>
      <c r="L76" s="909"/>
      <c r="M76" s="909"/>
      <c r="N76" s="909"/>
      <c r="O76" s="907"/>
      <c r="S76" s="909"/>
      <c r="T76" s="909"/>
      <c r="U76" s="909"/>
      <c r="V76" s="909"/>
      <c r="W76" s="909"/>
      <c r="X76" s="909"/>
      <c r="Y76" s="909"/>
      <c r="Z76" s="909"/>
      <c r="AA76" s="909"/>
      <c r="AB76" s="909"/>
      <c r="AC76" s="909"/>
      <c r="AD76" s="909"/>
      <c r="AE76" s="909"/>
      <c r="AF76" s="909"/>
      <c r="AG76" s="909"/>
      <c r="AH76" s="909"/>
      <c r="AI76" s="909"/>
      <c r="AJ76" s="909"/>
      <c r="AK76" s="909"/>
      <c r="AL76" s="909"/>
      <c r="AM76" s="909"/>
      <c r="AN76" s="909"/>
      <c r="AO76" s="909"/>
      <c r="AP76" s="909"/>
      <c r="AQ76" s="909"/>
      <c r="AR76" s="909"/>
      <c r="AS76" s="909"/>
      <c r="AT76" s="909"/>
      <c r="AU76" s="909"/>
      <c r="AV76" s="909"/>
      <c r="AW76" s="909"/>
      <c r="AX76" s="909"/>
      <c r="AY76" s="909"/>
      <c r="AZ76" s="909"/>
      <c r="BA76" s="909"/>
      <c r="BB76" s="909"/>
      <c r="BC76" s="909"/>
      <c r="BD76" s="909"/>
      <c r="BE76" s="909"/>
      <c r="BF76" s="909"/>
      <c r="BG76" s="909"/>
      <c r="BK76" s="911"/>
      <c r="BL76" s="911"/>
      <c r="BM76" s="911"/>
      <c r="BN76" s="911"/>
      <c r="BO76" s="911"/>
      <c r="BP76" s="911"/>
      <c r="BQ76" s="911"/>
      <c r="BR76" s="911"/>
      <c r="BS76" s="911"/>
      <c r="BT76" s="911"/>
      <c r="BU76" s="911"/>
      <c r="BV76" s="911"/>
      <c r="BW76" s="911"/>
      <c r="BX76" s="911"/>
      <c r="BY76" s="911"/>
      <c r="BZ76" s="911"/>
      <c r="CA76" s="911"/>
      <c r="CB76" s="911"/>
      <c r="CC76" s="911"/>
      <c r="CD76" s="911"/>
      <c r="CE76" s="911"/>
    </row>
    <row r="77" spans="3:83" x14ac:dyDescent="0.45">
      <c r="C77" s="909"/>
      <c r="D77" s="909"/>
      <c r="E77" s="909"/>
      <c r="F77" s="909"/>
      <c r="G77" s="909"/>
      <c r="H77" s="909"/>
      <c r="I77" s="909"/>
      <c r="J77" s="909"/>
      <c r="K77" s="909"/>
      <c r="L77" s="909"/>
      <c r="M77" s="909"/>
      <c r="N77" s="909"/>
      <c r="O77" s="907"/>
      <c r="S77" s="909"/>
      <c r="T77" s="909"/>
      <c r="U77" s="909"/>
      <c r="V77" s="909"/>
      <c r="W77" s="909"/>
      <c r="X77" s="909"/>
      <c r="Y77" s="909"/>
      <c r="Z77" s="909"/>
      <c r="AA77" s="909"/>
      <c r="AB77" s="909"/>
      <c r="AC77" s="909"/>
      <c r="AD77" s="909"/>
      <c r="AE77" s="909"/>
      <c r="AF77" s="909"/>
      <c r="AG77" s="909"/>
      <c r="AH77" s="909"/>
      <c r="AI77" s="909"/>
      <c r="AJ77" s="909"/>
      <c r="AK77" s="909"/>
      <c r="AL77" s="909"/>
      <c r="AM77" s="909"/>
      <c r="AN77" s="909"/>
      <c r="AO77" s="909"/>
      <c r="AP77" s="909"/>
      <c r="AQ77" s="909"/>
      <c r="AR77" s="909"/>
      <c r="AS77" s="909"/>
      <c r="AT77" s="909"/>
      <c r="AU77" s="909"/>
      <c r="AV77" s="909"/>
      <c r="AW77" s="909"/>
      <c r="AX77" s="909"/>
      <c r="AY77" s="909"/>
      <c r="AZ77" s="909"/>
      <c r="BA77" s="909"/>
      <c r="BB77" s="909"/>
      <c r="BC77" s="909"/>
      <c r="BD77" s="909"/>
      <c r="BE77" s="909"/>
      <c r="BF77" s="909"/>
      <c r="BG77" s="909"/>
      <c r="BK77" s="911"/>
      <c r="BL77" s="911"/>
      <c r="BM77" s="911"/>
      <c r="BN77" s="911"/>
      <c r="BO77" s="911"/>
      <c r="BP77" s="911"/>
      <c r="BQ77" s="911"/>
      <c r="BR77" s="911"/>
      <c r="BS77" s="911"/>
      <c r="BT77" s="911"/>
      <c r="BU77" s="911"/>
      <c r="BV77" s="911"/>
      <c r="BW77" s="911"/>
      <c r="BX77" s="911"/>
      <c r="BY77" s="911"/>
      <c r="BZ77" s="911"/>
      <c r="CA77" s="911"/>
      <c r="CB77" s="911"/>
      <c r="CC77" s="911"/>
      <c r="CD77" s="911"/>
      <c r="CE77" s="911"/>
    </row>
    <row r="78" spans="3:83" x14ac:dyDescent="0.45">
      <c r="C78" s="909"/>
      <c r="D78" s="909"/>
      <c r="E78" s="909"/>
      <c r="F78" s="909"/>
      <c r="G78" s="909"/>
      <c r="H78" s="909"/>
      <c r="I78" s="909"/>
      <c r="J78" s="909"/>
      <c r="K78" s="909"/>
      <c r="L78" s="909"/>
      <c r="M78" s="909"/>
      <c r="N78" s="909"/>
      <c r="O78" s="907"/>
      <c r="S78" s="909"/>
      <c r="T78" s="909"/>
      <c r="U78" s="909"/>
      <c r="V78" s="909"/>
      <c r="W78" s="909"/>
      <c r="X78" s="909"/>
      <c r="Y78" s="909"/>
      <c r="Z78" s="909"/>
      <c r="AA78" s="909"/>
      <c r="AB78" s="909"/>
      <c r="AC78" s="909"/>
      <c r="AD78" s="909"/>
      <c r="AE78" s="909"/>
      <c r="AF78" s="909"/>
      <c r="AG78" s="909"/>
      <c r="AH78" s="909"/>
      <c r="AI78" s="909"/>
      <c r="AJ78" s="909"/>
      <c r="AK78" s="909"/>
      <c r="AL78" s="909"/>
      <c r="AM78" s="909"/>
      <c r="AN78" s="909"/>
      <c r="AO78" s="909"/>
      <c r="AP78" s="909"/>
      <c r="AQ78" s="909"/>
      <c r="AR78" s="909"/>
      <c r="AS78" s="909"/>
      <c r="AT78" s="909"/>
      <c r="AU78" s="909"/>
      <c r="AV78" s="909"/>
      <c r="AW78" s="909"/>
      <c r="AX78" s="909"/>
      <c r="AY78" s="909"/>
      <c r="AZ78" s="909"/>
      <c r="BA78" s="909"/>
      <c r="BB78" s="909"/>
      <c r="BC78" s="909"/>
      <c r="BD78" s="909"/>
      <c r="BE78" s="909"/>
      <c r="BF78" s="909"/>
      <c r="BG78" s="909"/>
      <c r="BK78" s="911"/>
      <c r="BL78" s="911"/>
      <c r="BM78" s="911"/>
      <c r="BN78" s="911"/>
      <c r="BO78" s="911"/>
      <c r="BP78" s="911"/>
      <c r="BQ78" s="911"/>
      <c r="BR78" s="911"/>
      <c r="BS78" s="911"/>
      <c r="BT78" s="911"/>
      <c r="BU78" s="911"/>
      <c r="BV78" s="911"/>
      <c r="BW78" s="911"/>
      <c r="BX78" s="911"/>
      <c r="BY78" s="911"/>
      <c r="BZ78" s="911"/>
      <c r="CA78" s="911"/>
      <c r="CB78" s="911"/>
      <c r="CC78" s="911"/>
      <c r="CD78" s="911"/>
      <c r="CE78" s="911"/>
    </row>
    <row r="79" spans="3:83" x14ac:dyDescent="0.45">
      <c r="C79" s="909"/>
      <c r="D79" s="909"/>
      <c r="E79" s="909"/>
      <c r="F79" s="909"/>
      <c r="G79" s="909"/>
      <c r="H79" s="909"/>
      <c r="I79" s="909"/>
      <c r="J79" s="909"/>
      <c r="K79" s="909"/>
      <c r="L79" s="909"/>
      <c r="M79" s="909"/>
      <c r="N79" s="909"/>
      <c r="O79" s="907"/>
      <c r="S79" s="909"/>
      <c r="T79" s="909"/>
      <c r="U79" s="909"/>
      <c r="V79" s="909"/>
      <c r="W79" s="909"/>
      <c r="X79" s="909"/>
      <c r="Y79" s="909"/>
      <c r="Z79" s="909"/>
      <c r="AA79" s="909"/>
      <c r="AB79" s="909"/>
      <c r="AC79" s="909"/>
      <c r="AD79" s="909"/>
      <c r="AE79" s="909"/>
      <c r="AF79" s="909"/>
      <c r="AG79" s="909"/>
      <c r="AH79" s="909"/>
      <c r="AI79" s="909"/>
      <c r="AJ79" s="909"/>
      <c r="AK79" s="909"/>
      <c r="AL79" s="909"/>
      <c r="AM79" s="909"/>
      <c r="AN79" s="909"/>
      <c r="AO79" s="909"/>
      <c r="AP79" s="909"/>
      <c r="AQ79" s="909"/>
      <c r="AR79" s="909"/>
      <c r="AS79" s="909"/>
      <c r="AT79" s="909"/>
      <c r="AU79" s="909"/>
      <c r="AV79" s="909"/>
      <c r="AW79" s="909"/>
      <c r="AX79" s="909"/>
      <c r="AY79" s="909"/>
      <c r="AZ79" s="909"/>
      <c r="BA79" s="909"/>
      <c r="BB79" s="909"/>
      <c r="BC79" s="909"/>
      <c r="BD79" s="909"/>
      <c r="BE79" s="909"/>
      <c r="BF79" s="909"/>
      <c r="BG79" s="909"/>
      <c r="BK79" s="911"/>
      <c r="BL79" s="911"/>
      <c r="BM79" s="911"/>
      <c r="BN79" s="911"/>
      <c r="BO79" s="911"/>
      <c r="BP79" s="911"/>
      <c r="BQ79" s="911"/>
      <c r="BR79" s="911"/>
      <c r="BS79" s="911"/>
      <c r="BT79" s="911"/>
      <c r="BU79" s="911"/>
      <c r="BV79" s="911"/>
      <c r="BW79" s="911"/>
      <c r="BX79" s="911"/>
      <c r="BY79" s="911"/>
      <c r="BZ79" s="911"/>
      <c r="CA79" s="911"/>
      <c r="CB79" s="911"/>
      <c r="CC79" s="911"/>
      <c r="CD79" s="911"/>
      <c r="CE79" s="911"/>
    </row>
    <row r="80" spans="3:83" x14ac:dyDescent="0.45">
      <c r="C80" s="909"/>
      <c r="D80" s="909"/>
      <c r="E80" s="909"/>
      <c r="F80" s="909"/>
      <c r="G80" s="909"/>
      <c r="H80" s="909"/>
      <c r="I80" s="909"/>
      <c r="J80" s="909"/>
      <c r="K80" s="909"/>
      <c r="L80" s="909"/>
      <c r="M80" s="909"/>
      <c r="N80" s="909"/>
      <c r="O80" s="907"/>
      <c r="S80" s="909"/>
      <c r="T80" s="909"/>
      <c r="U80" s="909"/>
      <c r="V80" s="909"/>
      <c r="W80" s="909"/>
      <c r="X80" s="909"/>
      <c r="Y80" s="909"/>
      <c r="Z80" s="909"/>
      <c r="AA80" s="909"/>
      <c r="AB80" s="909"/>
      <c r="AC80" s="909"/>
      <c r="AD80" s="909"/>
      <c r="AE80" s="909"/>
      <c r="AF80" s="909"/>
      <c r="AG80" s="909"/>
      <c r="AH80" s="909"/>
      <c r="AI80" s="909"/>
      <c r="AJ80" s="909"/>
      <c r="AK80" s="909"/>
      <c r="AL80" s="909"/>
      <c r="AM80" s="909"/>
      <c r="AN80" s="909"/>
      <c r="AO80" s="909"/>
      <c r="AP80" s="909"/>
      <c r="AQ80" s="909"/>
      <c r="AR80" s="909"/>
      <c r="AS80" s="909"/>
      <c r="AT80" s="909"/>
      <c r="AU80" s="909"/>
      <c r="AV80" s="909"/>
      <c r="AW80" s="909"/>
      <c r="AX80" s="909"/>
      <c r="AY80" s="909"/>
      <c r="AZ80" s="909"/>
      <c r="BA80" s="909"/>
      <c r="BB80" s="909"/>
      <c r="BC80" s="909"/>
      <c r="BD80" s="909"/>
      <c r="BE80" s="909"/>
      <c r="BF80" s="909"/>
      <c r="BG80" s="909"/>
      <c r="BK80" s="911"/>
      <c r="BL80" s="911"/>
      <c r="BM80" s="911"/>
      <c r="BN80" s="911"/>
      <c r="BO80" s="911"/>
      <c r="BP80" s="911"/>
      <c r="BQ80" s="911"/>
      <c r="BR80" s="911"/>
      <c r="BS80" s="911"/>
      <c r="BT80" s="911"/>
      <c r="BU80" s="911"/>
      <c r="BV80" s="911"/>
      <c r="BW80" s="911"/>
      <c r="BX80" s="911"/>
      <c r="BY80" s="911"/>
      <c r="BZ80" s="911"/>
      <c r="CA80" s="911"/>
      <c r="CB80" s="911"/>
      <c r="CC80" s="911"/>
      <c r="CD80" s="911"/>
      <c r="CE80" s="911"/>
    </row>
    <row r="81" spans="3:83" x14ac:dyDescent="0.45">
      <c r="C81" s="909"/>
      <c r="D81" s="909"/>
      <c r="E81" s="909"/>
      <c r="F81" s="909"/>
      <c r="G81" s="909"/>
      <c r="H81" s="909"/>
      <c r="I81" s="909"/>
      <c r="J81" s="909"/>
      <c r="K81" s="909"/>
      <c r="L81" s="909"/>
      <c r="M81" s="909"/>
      <c r="N81" s="909"/>
      <c r="O81" s="908"/>
      <c r="S81" s="909"/>
      <c r="T81" s="909"/>
      <c r="U81" s="909"/>
      <c r="V81" s="909"/>
      <c r="W81" s="909"/>
      <c r="X81" s="909"/>
      <c r="Y81" s="909"/>
      <c r="Z81" s="909"/>
      <c r="AA81" s="909"/>
      <c r="AB81" s="909"/>
      <c r="AC81" s="909"/>
      <c r="AD81" s="909"/>
      <c r="AE81" s="909"/>
      <c r="AF81" s="909"/>
      <c r="AG81" s="909"/>
      <c r="AH81" s="909"/>
      <c r="AI81" s="909"/>
      <c r="AJ81" s="909"/>
      <c r="AK81" s="909"/>
      <c r="AL81" s="909"/>
      <c r="AM81" s="909"/>
      <c r="AN81" s="909"/>
      <c r="AO81" s="909"/>
      <c r="AP81" s="909"/>
      <c r="AQ81" s="909"/>
      <c r="AR81" s="909"/>
      <c r="AS81" s="909"/>
      <c r="AT81" s="909"/>
      <c r="AU81" s="909"/>
      <c r="AV81" s="909"/>
      <c r="AW81" s="909"/>
      <c r="AX81" s="909"/>
      <c r="AY81" s="909"/>
      <c r="AZ81" s="909"/>
      <c r="BA81" s="909"/>
      <c r="BB81" s="909"/>
      <c r="BC81" s="909"/>
      <c r="BD81" s="909"/>
      <c r="BE81" s="909"/>
      <c r="BF81" s="909"/>
      <c r="BG81" s="909"/>
      <c r="BK81" s="911"/>
      <c r="BL81" s="911"/>
      <c r="BM81" s="911"/>
      <c r="BN81" s="911"/>
      <c r="BO81" s="911"/>
      <c r="BP81" s="911"/>
      <c r="BQ81" s="911"/>
      <c r="BR81" s="911"/>
      <c r="BS81" s="911"/>
      <c r="BT81" s="911"/>
      <c r="BU81" s="911"/>
      <c r="BV81" s="911"/>
      <c r="BW81" s="911"/>
      <c r="BX81" s="911"/>
      <c r="BY81" s="911"/>
      <c r="BZ81" s="911"/>
      <c r="CA81" s="911"/>
      <c r="CB81" s="911"/>
      <c r="CC81" s="911"/>
      <c r="CD81" s="911"/>
      <c r="CE81" s="911"/>
    </row>
    <row r="82" spans="3:83" x14ac:dyDescent="0.45">
      <c r="C82" s="909"/>
      <c r="D82" s="909"/>
      <c r="E82" s="909"/>
      <c r="F82" s="909"/>
      <c r="G82" s="909"/>
      <c r="H82" s="909"/>
      <c r="I82" s="909"/>
      <c r="J82" s="909"/>
      <c r="K82" s="909"/>
      <c r="L82" s="909"/>
      <c r="M82" s="909"/>
      <c r="N82" s="909"/>
      <c r="O82" s="907"/>
      <c r="S82" s="909"/>
      <c r="T82" s="909"/>
      <c r="U82" s="909"/>
      <c r="V82" s="909"/>
      <c r="W82" s="909"/>
      <c r="X82" s="909"/>
      <c r="Y82" s="909"/>
      <c r="Z82" s="909"/>
      <c r="AA82" s="909"/>
      <c r="AB82" s="909"/>
      <c r="AC82" s="909"/>
      <c r="AD82" s="909"/>
      <c r="AE82" s="909"/>
      <c r="AF82" s="909"/>
      <c r="AG82" s="909"/>
      <c r="AH82" s="909"/>
      <c r="AI82" s="909"/>
      <c r="AJ82" s="909"/>
      <c r="AK82" s="909"/>
      <c r="AL82" s="909"/>
      <c r="AM82" s="909"/>
      <c r="AN82" s="909"/>
      <c r="AO82" s="909"/>
      <c r="AP82" s="909"/>
      <c r="AQ82" s="909"/>
      <c r="AR82" s="909"/>
      <c r="AS82" s="909"/>
      <c r="AT82" s="909"/>
      <c r="AU82" s="909"/>
      <c r="AV82" s="909"/>
      <c r="AW82" s="909"/>
      <c r="AX82" s="909"/>
      <c r="AY82" s="909"/>
      <c r="AZ82" s="909"/>
      <c r="BA82" s="909"/>
      <c r="BB82" s="909"/>
      <c r="BC82" s="909"/>
      <c r="BD82" s="909"/>
      <c r="BE82" s="909"/>
      <c r="BF82" s="909"/>
      <c r="BG82" s="909"/>
      <c r="BK82" s="911"/>
      <c r="BL82" s="911"/>
      <c r="BM82" s="911"/>
      <c r="BN82" s="911"/>
      <c r="BO82" s="911"/>
      <c r="BP82" s="911"/>
      <c r="BQ82" s="911"/>
      <c r="BR82" s="911"/>
      <c r="BS82" s="911"/>
      <c r="BT82" s="911"/>
      <c r="BU82" s="911"/>
      <c r="BV82" s="911"/>
      <c r="BW82" s="911"/>
      <c r="BX82" s="911"/>
      <c r="BY82" s="911"/>
      <c r="BZ82" s="911"/>
      <c r="CA82" s="911"/>
      <c r="CB82" s="911"/>
      <c r="CC82" s="911"/>
      <c r="CD82" s="911"/>
      <c r="CE82" s="911"/>
    </row>
    <row r="83" spans="3:83" x14ac:dyDescent="0.45">
      <c r="C83" s="909"/>
      <c r="D83" s="909"/>
      <c r="E83" s="909"/>
      <c r="F83" s="909"/>
      <c r="G83" s="909"/>
      <c r="H83" s="909"/>
      <c r="I83" s="909"/>
      <c r="J83" s="909"/>
      <c r="K83" s="909"/>
      <c r="L83" s="909"/>
      <c r="M83" s="909"/>
      <c r="N83" s="909"/>
      <c r="O83" s="907"/>
      <c r="S83" s="909"/>
      <c r="T83" s="909"/>
      <c r="U83" s="909"/>
      <c r="V83" s="909"/>
      <c r="W83" s="909"/>
      <c r="X83" s="909"/>
      <c r="Y83" s="909"/>
      <c r="Z83" s="909"/>
      <c r="AA83" s="909"/>
      <c r="AB83" s="909"/>
      <c r="AC83" s="909"/>
      <c r="AD83" s="909"/>
      <c r="AE83" s="909"/>
      <c r="AF83" s="909"/>
      <c r="AG83" s="909"/>
      <c r="AH83" s="909"/>
      <c r="AI83" s="909"/>
      <c r="AJ83" s="909"/>
      <c r="AK83" s="909"/>
      <c r="AL83" s="909"/>
      <c r="AM83" s="909"/>
      <c r="AN83" s="909"/>
      <c r="AO83" s="909"/>
      <c r="AP83" s="909"/>
      <c r="AQ83" s="909"/>
      <c r="AR83" s="909"/>
      <c r="AS83" s="909"/>
      <c r="AT83" s="909"/>
      <c r="AU83" s="909"/>
      <c r="AV83" s="909"/>
      <c r="AW83" s="909"/>
      <c r="AX83" s="909"/>
      <c r="AY83" s="909"/>
      <c r="AZ83" s="909"/>
      <c r="BA83" s="909"/>
      <c r="BB83" s="909"/>
      <c r="BC83" s="909"/>
      <c r="BD83" s="909"/>
      <c r="BE83" s="909"/>
      <c r="BF83" s="909"/>
      <c r="BG83" s="909"/>
      <c r="BK83" s="911"/>
      <c r="BL83" s="911"/>
      <c r="BM83" s="911"/>
      <c r="BN83" s="911"/>
      <c r="BO83" s="911"/>
      <c r="BP83" s="911"/>
      <c r="BQ83" s="911"/>
      <c r="BR83" s="911"/>
      <c r="BS83" s="911"/>
      <c r="BT83" s="911"/>
      <c r="BU83" s="911"/>
      <c r="BV83" s="911"/>
      <c r="BW83" s="911"/>
      <c r="BX83" s="911"/>
      <c r="BY83" s="911"/>
      <c r="BZ83" s="911"/>
      <c r="CA83" s="911"/>
      <c r="CB83" s="911"/>
      <c r="CC83" s="911"/>
      <c r="CD83" s="911"/>
      <c r="CE83" s="911"/>
    </row>
    <row r="84" spans="3:83" x14ac:dyDescent="0.45">
      <c r="C84" s="909"/>
      <c r="D84" s="909"/>
      <c r="E84" s="909"/>
      <c r="F84" s="909"/>
      <c r="G84" s="909"/>
      <c r="H84" s="909"/>
      <c r="I84" s="909"/>
      <c r="J84" s="909"/>
      <c r="K84" s="909"/>
      <c r="L84" s="909"/>
      <c r="M84" s="909"/>
      <c r="N84" s="909"/>
      <c r="O84" s="907"/>
      <c r="S84" s="909"/>
      <c r="T84" s="909"/>
      <c r="U84" s="909"/>
      <c r="V84" s="909"/>
      <c r="W84" s="909"/>
      <c r="X84" s="909"/>
      <c r="Y84" s="909"/>
      <c r="Z84" s="909"/>
      <c r="AA84" s="909"/>
      <c r="AB84" s="909"/>
      <c r="AC84" s="909"/>
      <c r="AD84" s="909"/>
      <c r="AE84" s="909"/>
      <c r="AF84" s="909"/>
      <c r="AG84" s="909"/>
      <c r="AH84" s="909"/>
      <c r="AI84" s="909"/>
      <c r="AJ84" s="909"/>
      <c r="AK84" s="909"/>
      <c r="AL84" s="909"/>
      <c r="AM84" s="909"/>
      <c r="AN84" s="909"/>
      <c r="AO84" s="909"/>
      <c r="AP84" s="909"/>
      <c r="AQ84" s="909"/>
      <c r="AR84" s="909"/>
      <c r="AS84" s="909"/>
      <c r="AT84" s="909"/>
      <c r="AU84" s="909"/>
      <c r="AV84" s="909"/>
      <c r="AW84" s="909"/>
      <c r="AX84" s="909"/>
      <c r="AY84" s="909"/>
      <c r="AZ84" s="909"/>
      <c r="BA84" s="909"/>
      <c r="BB84" s="909"/>
      <c r="BC84" s="909"/>
      <c r="BD84" s="909"/>
      <c r="BE84" s="909"/>
      <c r="BF84" s="909"/>
      <c r="BG84" s="909"/>
      <c r="BK84" s="911"/>
      <c r="BL84" s="911"/>
      <c r="BM84" s="911"/>
      <c r="BN84" s="911"/>
      <c r="BO84" s="911"/>
      <c r="BP84" s="911"/>
      <c r="BQ84" s="911"/>
      <c r="BR84" s="911"/>
      <c r="BS84" s="911"/>
      <c r="BT84" s="911"/>
      <c r="BU84" s="911"/>
      <c r="BV84" s="911"/>
      <c r="BW84" s="911"/>
      <c r="BX84" s="911"/>
      <c r="BY84" s="911"/>
      <c r="BZ84" s="911"/>
      <c r="CA84" s="911"/>
      <c r="CB84" s="911"/>
      <c r="CC84" s="911"/>
      <c r="CD84" s="911"/>
      <c r="CE84" s="911"/>
    </row>
    <row r="85" spans="3:83" x14ac:dyDescent="0.45">
      <c r="C85" s="909"/>
      <c r="D85" s="909"/>
      <c r="E85" s="909"/>
      <c r="F85" s="909"/>
      <c r="G85" s="909"/>
      <c r="H85" s="909"/>
      <c r="I85" s="909"/>
      <c r="J85" s="909"/>
      <c r="K85" s="909"/>
      <c r="L85" s="909"/>
      <c r="M85" s="909"/>
      <c r="N85" s="909"/>
      <c r="O85" s="907"/>
      <c r="S85" s="909"/>
      <c r="T85" s="909"/>
      <c r="U85" s="909"/>
      <c r="V85" s="909"/>
      <c r="W85" s="909"/>
      <c r="X85" s="909"/>
      <c r="Y85" s="909"/>
      <c r="Z85" s="909"/>
      <c r="AA85" s="909"/>
      <c r="AB85" s="909"/>
      <c r="AC85" s="909"/>
      <c r="AD85" s="909"/>
      <c r="AE85" s="909"/>
      <c r="AF85" s="909"/>
      <c r="AG85" s="909"/>
      <c r="AH85" s="909"/>
      <c r="AI85" s="909"/>
      <c r="AJ85" s="909"/>
      <c r="AK85" s="909"/>
      <c r="AL85" s="909"/>
      <c r="AM85" s="909"/>
      <c r="AN85" s="909"/>
      <c r="AO85" s="909"/>
      <c r="AP85" s="909"/>
      <c r="AQ85" s="909"/>
      <c r="AR85" s="909"/>
      <c r="AS85" s="909"/>
      <c r="AT85" s="909"/>
      <c r="AU85" s="909"/>
      <c r="AV85" s="909"/>
      <c r="AW85" s="909"/>
      <c r="AX85" s="909"/>
      <c r="AY85" s="909"/>
      <c r="AZ85" s="909"/>
      <c r="BA85" s="909"/>
      <c r="BB85" s="909"/>
      <c r="BC85" s="909"/>
      <c r="BD85" s="909"/>
      <c r="BE85" s="909"/>
      <c r="BF85" s="909"/>
      <c r="BG85" s="910"/>
      <c r="BK85" s="911"/>
      <c r="BL85" s="911"/>
      <c r="BM85" s="911"/>
      <c r="BN85" s="911"/>
      <c r="BO85" s="911"/>
      <c r="BP85" s="911"/>
      <c r="BQ85" s="911"/>
      <c r="BR85" s="911"/>
      <c r="BS85" s="911"/>
      <c r="BT85" s="911"/>
      <c r="BU85" s="911"/>
      <c r="BV85" s="911"/>
      <c r="BW85" s="911"/>
      <c r="BX85" s="911"/>
      <c r="BY85" s="911"/>
      <c r="BZ85" s="911"/>
      <c r="CA85" s="911"/>
      <c r="CB85" s="911"/>
      <c r="CC85" s="911"/>
      <c r="CD85" s="911"/>
      <c r="CE85" s="911"/>
    </row>
    <row r="86" spans="3:83" x14ac:dyDescent="0.45">
      <c r="C86" s="909"/>
      <c r="D86" s="909"/>
      <c r="E86" s="909"/>
      <c r="F86" s="909"/>
      <c r="G86" s="909"/>
      <c r="H86" s="909"/>
      <c r="I86" s="909"/>
      <c r="J86" s="909"/>
      <c r="K86" s="909"/>
      <c r="L86" s="909"/>
      <c r="M86" s="909"/>
      <c r="N86" s="909"/>
      <c r="O86" s="907"/>
      <c r="S86" s="909"/>
      <c r="T86" s="909"/>
      <c r="U86" s="909"/>
      <c r="V86" s="909"/>
      <c r="W86" s="909"/>
      <c r="X86" s="909"/>
      <c r="Y86" s="909"/>
      <c r="Z86" s="909"/>
      <c r="AA86" s="909"/>
      <c r="AB86" s="909"/>
      <c r="AC86" s="909"/>
      <c r="AD86" s="909"/>
      <c r="AE86" s="909"/>
      <c r="AF86" s="909"/>
      <c r="AG86" s="909"/>
      <c r="AH86" s="909"/>
      <c r="AI86" s="909"/>
      <c r="AJ86" s="909"/>
      <c r="AK86" s="909"/>
      <c r="AL86" s="909"/>
      <c r="AM86" s="909"/>
      <c r="AN86" s="909"/>
      <c r="AO86" s="909"/>
      <c r="AP86" s="909"/>
      <c r="AQ86" s="909"/>
      <c r="AR86" s="909"/>
      <c r="AS86" s="909"/>
      <c r="AT86" s="909"/>
      <c r="AU86" s="909"/>
      <c r="AV86" s="909"/>
      <c r="AW86" s="909"/>
      <c r="AX86" s="909"/>
      <c r="AY86" s="909"/>
      <c r="AZ86" s="909"/>
      <c r="BA86" s="909"/>
      <c r="BB86" s="909"/>
      <c r="BC86" s="909"/>
      <c r="BD86" s="909"/>
      <c r="BE86" s="909"/>
      <c r="BF86" s="909"/>
      <c r="BG86" s="909"/>
      <c r="BK86" s="911"/>
      <c r="BL86" s="911"/>
      <c r="BM86" s="911"/>
      <c r="BN86" s="911"/>
      <c r="BO86" s="911"/>
      <c r="BP86" s="911"/>
      <c r="BQ86" s="911"/>
      <c r="BR86" s="911"/>
      <c r="BS86" s="911"/>
      <c r="BT86" s="911"/>
      <c r="BU86" s="911"/>
      <c r="BV86" s="911"/>
      <c r="BW86" s="911"/>
      <c r="BX86" s="911"/>
      <c r="BY86" s="911"/>
      <c r="BZ86" s="911"/>
      <c r="CA86" s="911"/>
      <c r="CB86" s="911"/>
      <c r="CC86" s="911"/>
      <c r="CD86" s="911"/>
      <c r="CE86" s="911"/>
    </row>
    <row r="87" spans="3:83" x14ac:dyDescent="0.45">
      <c r="C87" s="909"/>
      <c r="D87" s="909"/>
      <c r="E87" s="909"/>
      <c r="F87" s="909"/>
      <c r="G87" s="909"/>
      <c r="H87" s="909"/>
      <c r="I87" s="909"/>
      <c r="J87" s="909"/>
      <c r="K87" s="909"/>
      <c r="L87" s="909"/>
      <c r="M87" s="909"/>
      <c r="N87" s="909"/>
      <c r="O87" s="907"/>
      <c r="S87" s="909"/>
      <c r="T87" s="909"/>
      <c r="U87" s="909"/>
      <c r="V87" s="909"/>
      <c r="W87" s="909"/>
      <c r="X87" s="909"/>
      <c r="Y87" s="909"/>
      <c r="Z87" s="909"/>
      <c r="AA87" s="909"/>
      <c r="AB87" s="909"/>
      <c r="AC87" s="909"/>
      <c r="AD87" s="909"/>
      <c r="AE87" s="909"/>
      <c r="AF87" s="909"/>
      <c r="AG87" s="909"/>
      <c r="AH87" s="909"/>
      <c r="AI87" s="909"/>
      <c r="AJ87" s="909"/>
      <c r="AK87" s="909"/>
      <c r="AL87" s="909"/>
      <c r="AM87" s="909"/>
      <c r="AN87" s="909"/>
      <c r="AO87" s="909"/>
      <c r="AP87" s="909"/>
      <c r="AQ87" s="909"/>
      <c r="AR87" s="909"/>
      <c r="AS87" s="909"/>
      <c r="AT87" s="909"/>
      <c r="AU87" s="909"/>
      <c r="AV87" s="909"/>
      <c r="AW87" s="909"/>
      <c r="AX87" s="909"/>
      <c r="AY87" s="909"/>
      <c r="AZ87" s="909"/>
      <c r="BA87" s="909"/>
      <c r="BB87" s="909"/>
      <c r="BC87" s="909"/>
      <c r="BD87" s="909"/>
      <c r="BE87" s="909"/>
      <c r="BF87" s="909"/>
      <c r="BG87" s="909"/>
      <c r="BK87" s="911"/>
      <c r="BL87" s="911"/>
      <c r="BM87" s="911"/>
      <c r="BN87" s="911"/>
      <c r="BO87" s="911"/>
      <c r="BP87" s="911"/>
      <c r="BQ87" s="911"/>
      <c r="BR87" s="911"/>
      <c r="BS87" s="911"/>
      <c r="BT87" s="911"/>
      <c r="BU87" s="911"/>
      <c r="BV87" s="911"/>
      <c r="BW87" s="911"/>
      <c r="BX87" s="911"/>
      <c r="BY87" s="911"/>
      <c r="BZ87" s="911"/>
      <c r="CA87" s="911"/>
      <c r="CB87" s="911"/>
      <c r="CC87" s="911"/>
      <c r="CD87" s="911"/>
      <c r="CE87" s="911"/>
    </row>
    <row r="88" spans="3:83" x14ac:dyDescent="0.45">
      <c r="C88" s="909"/>
      <c r="D88" s="909"/>
      <c r="E88" s="909"/>
      <c r="F88" s="909"/>
      <c r="G88" s="909"/>
      <c r="H88" s="909"/>
      <c r="I88" s="909"/>
      <c r="J88" s="909"/>
      <c r="K88" s="909"/>
      <c r="L88" s="909"/>
      <c r="M88" s="909"/>
      <c r="N88" s="909"/>
      <c r="O88" s="907"/>
      <c r="S88" s="909"/>
      <c r="T88" s="909"/>
      <c r="U88" s="909"/>
      <c r="V88" s="909"/>
      <c r="W88" s="909"/>
      <c r="X88" s="909"/>
      <c r="Y88" s="909"/>
      <c r="Z88" s="909"/>
      <c r="AA88" s="909"/>
      <c r="AB88" s="909"/>
      <c r="AC88" s="909"/>
      <c r="AD88" s="909"/>
      <c r="AE88" s="909"/>
      <c r="AF88" s="909"/>
      <c r="AG88" s="909"/>
      <c r="AH88" s="909"/>
      <c r="AI88" s="909"/>
      <c r="AJ88" s="909"/>
      <c r="AK88" s="909"/>
      <c r="AL88" s="909"/>
      <c r="AM88" s="909"/>
      <c r="AN88" s="909"/>
      <c r="AO88" s="909"/>
      <c r="AP88" s="909"/>
      <c r="AQ88" s="909"/>
      <c r="AR88" s="909"/>
      <c r="AS88" s="909"/>
      <c r="AT88" s="909"/>
      <c r="AU88" s="909"/>
      <c r="AV88" s="909"/>
      <c r="AW88" s="909"/>
      <c r="AX88" s="909"/>
      <c r="AY88" s="909"/>
      <c r="AZ88" s="909"/>
      <c r="BA88" s="909"/>
      <c r="BB88" s="909"/>
      <c r="BC88" s="909"/>
      <c r="BD88" s="909"/>
      <c r="BE88" s="909"/>
      <c r="BF88" s="909"/>
      <c r="BG88" s="909"/>
      <c r="BK88" s="911"/>
      <c r="BL88" s="911"/>
      <c r="BM88" s="911"/>
      <c r="BN88" s="911"/>
      <c r="BO88" s="911"/>
      <c r="BP88" s="911"/>
      <c r="BQ88" s="911"/>
      <c r="BR88" s="911"/>
      <c r="BS88" s="911"/>
      <c r="BT88" s="911"/>
      <c r="BU88" s="911"/>
      <c r="BV88" s="911"/>
      <c r="BW88" s="911"/>
      <c r="BX88" s="911"/>
      <c r="BY88" s="911"/>
      <c r="BZ88" s="911"/>
      <c r="CA88" s="911"/>
      <c r="CB88" s="911"/>
      <c r="CC88" s="911"/>
      <c r="CD88" s="911"/>
      <c r="CE88" s="911"/>
    </row>
    <row r="89" spans="3:83" x14ac:dyDescent="0.45">
      <c r="C89" s="909"/>
      <c r="D89" s="909"/>
      <c r="E89" s="909"/>
      <c r="F89" s="909"/>
      <c r="G89" s="909"/>
      <c r="H89" s="909"/>
      <c r="I89" s="909"/>
      <c r="J89" s="909"/>
      <c r="K89" s="909"/>
      <c r="L89" s="909"/>
      <c r="M89" s="909"/>
      <c r="N89" s="909"/>
      <c r="O89" s="907"/>
      <c r="S89" s="909"/>
      <c r="T89" s="909"/>
      <c r="U89" s="909"/>
      <c r="V89" s="909"/>
      <c r="W89" s="909"/>
      <c r="X89" s="909"/>
      <c r="Y89" s="909"/>
      <c r="Z89" s="909"/>
      <c r="AA89" s="909"/>
      <c r="AB89" s="909"/>
      <c r="AC89" s="909"/>
      <c r="AD89" s="909"/>
      <c r="AE89" s="909"/>
      <c r="AF89" s="909"/>
      <c r="AG89" s="909"/>
      <c r="AH89" s="909"/>
      <c r="AI89" s="909"/>
      <c r="AJ89" s="909"/>
      <c r="AK89" s="909"/>
      <c r="AL89" s="909"/>
      <c r="AM89" s="909"/>
      <c r="AN89" s="909"/>
      <c r="AO89" s="909"/>
      <c r="AP89" s="909"/>
      <c r="AQ89" s="909"/>
      <c r="AR89" s="909"/>
      <c r="AS89" s="909"/>
      <c r="AT89" s="909"/>
      <c r="AU89" s="909"/>
      <c r="AV89" s="909"/>
      <c r="AW89" s="909"/>
      <c r="AX89" s="909"/>
      <c r="AY89" s="909"/>
      <c r="AZ89" s="909"/>
      <c r="BA89" s="909"/>
      <c r="BB89" s="909"/>
      <c r="BC89" s="909"/>
      <c r="BD89" s="909"/>
      <c r="BE89" s="909"/>
      <c r="BF89" s="909"/>
      <c r="BG89" s="909"/>
      <c r="BK89" s="911"/>
      <c r="BL89" s="911"/>
      <c r="BM89" s="911"/>
      <c r="BN89" s="911"/>
      <c r="BO89" s="911"/>
      <c r="BP89" s="911"/>
      <c r="BQ89" s="911"/>
      <c r="BR89" s="911"/>
      <c r="BS89" s="911"/>
      <c r="BT89" s="911"/>
      <c r="BU89" s="911"/>
      <c r="BV89" s="911"/>
      <c r="BW89" s="911"/>
      <c r="BX89" s="911"/>
      <c r="BY89" s="911"/>
      <c r="BZ89" s="911"/>
      <c r="CA89" s="911"/>
      <c r="CB89" s="911"/>
      <c r="CC89" s="911"/>
      <c r="CD89" s="911"/>
      <c r="CE89" s="911"/>
    </row>
    <row r="90" spans="3:83" x14ac:dyDescent="0.45">
      <c r="C90" s="909"/>
      <c r="D90" s="909"/>
      <c r="E90" s="909"/>
      <c r="F90" s="909"/>
      <c r="G90" s="909"/>
      <c r="H90" s="909"/>
      <c r="I90" s="909"/>
      <c r="J90" s="909"/>
      <c r="K90" s="909"/>
      <c r="L90" s="909"/>
      <c r="M90" s="909"/>
      <c r="N90" s="909"/>
      <c r="O90" s="907"/>
      <c r="S90" s="909"/>
      <c r="T90" s="909"/>
      <c r="U90" s="909"/>
      <c r="V90" s="909"/>
      <c r="W90" s="909"/>
      <c r="X90" s="909"/>
      <c r="Y90" s="909"/>
      <c r="Z90" s="909"/>
      <c r="AA90" s="909"/>
      <c r="AB90" s="909"/>
      <c r="AC90" s="909"/>
      <c r="AD90" s="909"/>
      <c r="AE90" s="909"/>
      <c r="AF90" s="909"/>
      <c r="AG90" s="909"/>
      <c r="AH90" s="909"/>
      <c r="AI90" s="909"/>
      <c r="AJ90" s="909"/>
      <c r="AK90" s="909"/>
      <c r="AL90" s="909"/>
      <c r="AM90" s="909"/>
      <c r="AN90" s="909"/>
      <c r="AO90" s="909"/>
      <c r="AP90" s="909"/>
      <c r="AQ90" s="909"/>
      <c r="AR90" s="909"/>
      <c r="AS90" s="909"/>
      <c r="AT90" s="909"/>
      <c r="AU90" s="909"/>
      <c r="AV90" s="909"/>
      <c r="AW90" s="909"/>
      <c r="AX90" s="909"/>
      <c r="AY90" s="909"/>
      <c r="AZ90" s="909"/>
      <c r="BA90" s="909"/>
      <c r="BB90" s="909"/>
      <c r="BC90" s="909"/>
      <c r="BD90" s="909"/>
      <c r="BE90" s="909"/>
      <c r="BF90" s="909"/>
      <c r="BG90" s="909"/>
      <c r="BK90" s="911"/>
      <c r="BL90" s="911"/>
      <c r="BM90" s="911"/>
      <c r="BN90" s="911"/>
      <c r="BO90" s="911"/>
      <c r="BP90" s="911"/>
      <c r="BQ90" s="911"/>
      <c r="BR90" s="911"/>
      <c r="BS90" s="911"/>
      <c r="BT90" s="911"/>
      <c r="BU90" s="911"/>
      <c r="BV90" s="911"/>
      <c r="BW90" s="911"/>
      <c r="BX90" s="911"/>
      <c r="BY90" s="911"/>
      <c r="BZ90" s="911"/>
      <c r="CA90" s="911"/>
      <c r="CB90" s="911"/>
      <c r="CC90" s="911"/>
      <c r="CD90" s="911"/>
      <c r="CE90" s="911"/>
    </row>
    <row r="91" spans="3:83" x14ac:dyDescent="0.45">
      <c r="C91" s="909"/>
      <c r="D91" s="909"/>
      <c r="E91" s="909"/>
      <c r="F91" s="909"/>
      <c r="G91" s="909"/>
      <c r="H91" s="909"/>
      <c r="I91" s="909"/>
      <c r="J91" s="909"/>
      <c r="K91" s="909"/>
      <c r="L91" s="909"/>
      <c r="M91" s="909"/>
      <c r="N91" s="909"/>
      <c r="O91" s="907"/>
      <c r="S91" s="909"/>
      <c r="T91" s="909"/>
      <c r="U91" s="909"/>
      <c r="V91" s="909"/>
      <c r="W91" s="909"/>
      <c r="X91" s="909"/>
      <c r="Y91" s="909"/>
      <c r="Z91" s="909"/>
      <c r="AA91" s="909"/>
      <c r="AB91" s="909"/>
      <c r="AC91" s="909"/>
      <c r="AD91" s="909"/>
      <c r="AE91" s="909"/>
      <c r="AF91" s="909"/>
      <c r="AG91" s="909"/>
      <c r="AH91" s="909"/>
      <c r="AI91" s="909"/>
      <c r="AJ91" s="909"/>
      <c r="AK91" s="909"/>
      <c r="AL91" s="909"/>
      <c r="AM91" s="909"/>
      <c r="AN91" s="909"/>
      <c r="AO91" s="909"/>
      <c r="AP91" s="909"/>
      <c r="AQ91" s="909"/>
      <c r="AR91" s="909"/>
      <c r="AS91" s="909"/>
      <c r="AT91" s="909"/>
      <c r="AU91" s="909"/>
      <c r="AV91" s="909"/>
      <c r="AW91" s="909"/>
      <c r="AX91" s="909"/>
      <c r="AY91" s="909"/>
      <c r="AZ91" s="909"/>
      <c r="BA91" s="909"/>
      <c r="BB91" s="909"/>
      <c r="BC91" s="909"/>
      <c r="BD91" s="909"/>
      <c r="BE91" s="909"/>
      <c r="BF91" s="909"/>
      <c r="BG91" s="909"/>
      <c r="BK91" s="911"/>
      <c r="BL91" s="911"/>
      <c r="BM91" s="911"/>
      <c r="BN91" s="911"/>
      <c r="BO91" s="911"/>
      <c r="BP91" s="911"/>
      <c r="BQ91" s="911"/>
      <c r="BR91" s="911"/>
      <c r="BS91" s="911"/>
      <c r="BT91" s="911"/>
      <c r="BU91" s="911"/>
      <c r="BV91" s="911"/>
      <c r="BW91" s="911"/>
      <c r="BX91" s="911"/>
      <c r="BY91" s="911"/>
      <c r="BZ91" s="911"/>
      <c r="CA91" s="911"/>
      <c r="CB91" s="911"/>
      <c r="CC91" s="911"/>
      <c r="CD91" s="911"/>
      <c r="CE91" s="911"/>
    </row>
    <row r="92" spans="3:83" x14ac:dyDescent="0.45">
      <c r="C92" s="838"/>
      <c r="D92" s="838"/>
      <c r="E92" s="838"/>
      <c r="F92" s="838"/>
      <c r="G92" s="838"/>
      <c r="H92" s="838"/>
      <c r="I92" s="839"/>
      <c r="J92" s="838"/>
      <c r="K92" s="838"/>
      <c r="L92" s="838"/>
      <c r="M92" s="838"/>
      <c r="N92" s="838"/>
    </row>
    <row r="93" spans="3:83" x14ac:dyDescent="0.45">
      <c r="C93" s="838"/>
      <c r="D93" s="838"/>
      <c r="E93" s="838"/>
      <c r="F93" s="838"/>
      <c r="G93" s="838"/>
      <c r="H93" s="838"/>
      <c r="I93" s="839"/>
      <c r="J93" s="838"/>
      <c r="K93" s="838"/>
      <c r="L93" s="838"/>
      <c r="M93" s="838"/>
      <c r="N93" s="838"/>
    </row>
    <row r="94" spans="3:83" x14ac:dyDescent="0.45">
      <c r="C94" s="838"/>
      <c r="D94" s="838"/>
      <c r="E94" s="838"/>
      <c r="F94" s="838"/>
      <c r="G94" s="838"/>
      <c r="H94" s="838"/>
      <c r="I94" s="839"/>
      <c r="J94" s="838"/>
      <c r="K94" s="838"/>
      <c r="L94" s="838"/>
      <c r="M94" s="838"/>
      <c r="N94" s="838"/>
    </row>
    <row r="95" spans="3:83" x14ac:dyDescent="0.45">
      <c r="C95" s="838"/>
      <c r="D95" s="838"/>
      <c r="E95" s="838"/>
      <c r="F95" s="838"/>
      <c r="G95" s="838"/>
      <c r="H95" s="838"/>
      <c r="I95" s="839"/>
      <c r="J95" s="838"/>
      <c r="K95" s="838"/>
      <c r="L95" s="838"/>
      <c r="M95" s="838"/>
      <c r="N95" s="838"/>
    </row>
    <row r="96" spans="3:83" x14ac:dyDescent="0.45">
      <c r="C96" s="838"/>
      <c r="D96" s="838"/>
      <c r="E96" s="838"/>
      <c r="F96" s="838"/>
      <c r="G96" s="838"/>
      <c r="H96" s="838"/>
      <c r="I96" s="839"/>
      <c r="J96" s="838"/>
      <c r="K96" s="838"/>
      <c r="L96" s="838"/>
      <c r="M96" s="838"/>
      <c r="N96" s="838"/>
    </row>
    <row r="97" spans="3:14" x14ac:dyDescent="0.45">
      <c r="C97" s="838"/>
      <c r="D97" s="838"/>
      <c r="E97" s="838"/>
      <c r="F97" s="838"/>
      <c r="G97" s="838"/>
      <c r="H97" s="838"/>
      <c r="I97" s="839"/>
      <c r="J97" s="838"/>
      <c r="K97" s="838"/>
      <c r="L97" s="838"/>
      <c r="M97" s="838"/>
      <c r="N97" s="838"/>
    </row>
    <row r="98" spans="3:14" x14ac:dyDescent="0.45">
      <c r="C98" s="838"/>
      <c r="D98" s="838"/>
      <c r="E98" s="838"/>
      <c r="F98" s="838"/>
      <c r="G98" s="838"/>
      <c r="H98" s="838"/>
      <c r="I98" s="839"/>
      <c r="J98" s="838"/>
      <c r="K98" s="838"/>
      <c r="L98" s="838"/>
      <c r="M98" s="838"/>
      <c r="N98" s="838"/>
    </row>
    <row r="99" spans="3:14" x14ac:dyDescent="0.45">
      <c r="C99" s="838"/>
      <c r="D99" s="838"/>
      <c r="E99" s="838"/>
      <c r="F99" s="838"/>
      <c r="G99" s="838"/>
      <c r="H99" s="838"/>
      <c r="I99" s="839"/>
      <c r="J99" s="838"/>
      <c r="K99" s="838"/>
      <c r="L99" s="838"/>
      <c r="M99" s="838"/>
      <c r="N99" s="838"/>
    </row>
    <row r="100" spans="3:14" x14ac:dyDescent="0.45">
      <c r="C100" s="838"/>
      <c r="D100" s="838"/>
      <c r="E100" s="838"/>
      <c r="F100" s="838"/>
      <c r="G100" s="838"/>
      <c r="H100" s="838"/>
      <c r="I100" s="839"/>
      <c r="J100" s="838"/>
      <c r="K100" s="838"/>
      <c r="L100" s="838"/>
      <c r="M100" s="838"/>
      <c r="N100" s="838"/>
    </row>
  </sheetData>
  <phoneticPr fontId="25" type="noConversion"/>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C7B19-8B05-4332-8FAD-098D9D70BCE2}">
  <sheetPr codeName="Sheet99"/>
  <dimension ref="A1:CL61"/>
  <sheetViews>
    <sheetView zoomScaleNormal="100" workbookViewId="0">
      <pane xSplit="2" ySplit="2" topLeftCell="BL3" activePane="bottomRight" state="frozen"/>
      <selection activeCell="H44" sqref="H44"/>
      <selection pane="topRight" activeCell="H44" sqref="H44"/>
      <selection pane="bottomLeft" activeCell="H44" sqref="H44"/>
      <selection pane="bottomRight" activeCell="CG4" sqref="CG4"/>
    </sheetView>
  </sheetViews>
  <sheetFormatPr defaultColWidth="9.46484375" defaultRowHeight="14.25" x14ac:dyDescent="0.45"/>
  <cols>
    <col min="1" max="1" width="18" style="15" customWidth="1"/>
    <col min="2" max="2" width="24.53125" style="15" bestFit="1" customWidth="1"/>
    <col min="3" max="8" width="5.73046875" style="24" customWidth="1"/>
    <col min="9" max="9" width="5.73046875" style="626" customWidth="1"/>
    <col min="10" max="15" width="5.73046875" style="24" customWidth="1"/>
    <col min="16" max="16" width="9.73046875" style="24" customWidth="1"/>
    <col min="17" max="17" width="9.53125" style="24" bestFit="1" customWidth="1"/>
    <col min="18" max="18" width="6.53125" style="24" customWidth="1"/>
    <col min="19" max="20" width="8.53125" style="24" bestFit="1" customWidth="1"/>
    <col min="21" max="21" width="8.46484375" style="24" bestFit="1" customWidth="1"/>
    <col min="22" max="24" width="8.53125" style="24" bestFit="1" customWidth="1"/>
    <col min="25" max="25" width="8.46484375" style="24" bestFit="1" customWidth="1"/>
    <col min="26" max="27" width="8.53125" style="24" bestFit="1" customWidth="1"/>
    <col min="28" max="28" width="8.53125" style="762" bestFit="1" customWidth="1"/>
    <col min="29" max="29" width="8.46484375" style="762" bestFit="1" customWidth="1"/>
    <col min="30" max="32" width="8.53125" style="762" bestFit="1" customWidth="1"/>
    <col min="33" max="33" width="8.46484375" style="762" bestFit="1" customWidth="1"/>
    <col min="34" max="36" width="8.53125" style="762" bestFit="1" customWidth="1"/>
    <col min="37" max="37" width="8.46484375" style="751" bestFit="1" customWidth="1"/>
    <col min="38" max="40" width="8.53125" style="751" bestFit="1" customWidth="1"/>
    <col min="41" max="41" width="8.53125" style="764" bestFit="1" customWidth="1"/>
    <col min="42" max="44" width="8.73046875" style="762" bestFit="1" customWidth="1"/>
    <col min="45" max="45" width="8.46484375" style="762" bestFit="1" customWidth="1"/>
    <col min="46" max="49" width="8.53125" style="762" bestFit="1" customWidth="1"/>
    <col min="50" max="52" width="8.73046875" style="762" bestFit="1" customWidth="1"/>
    <col min="53" max="53" width="8.53125" style="762" bestFit="1" customWidth="1"/>
    <col min="54" max="56" width="8.73046875" style="762" bestFit="1" customWidth="1"/>
    <col min="57" max="57" width="8.53125" style="762" bestFit="1" customWidth="1"/>
    <col min="58" max="59" width="8.53125" style="762" customWidth="1"/>
    <col min="60" max="60" width="10.53125" style="17" customWidth="1"/>
    <col min="61" max="61" width="10.46484375" style="17" bestFit="1" customWidth="1"/>
    <col min="62" max="62" width="7.46484375" style="39" customWidth="1"/>
    <col min="63" max="63" width="8.265625" style="15" bestFit="1" customWidth="1"/>
    <col min="64" max="64" width="8.46484375" style="40" bestFit="1" customWidth="1"/>
    <col min="65" max="65" width="8.265625" style="40" bestFit="1" customWidth="1"/>
    <col min="66" max="66" width="8.46484375" style="40" bestFit="1" customWidth="1"/>
    <col min="67" max="67" width="8.265625" style="40" bestFit="1" customWidth="1"/>
    <col min="68" max="68" width="8.46484375" style="40" bestFit="1" customWidth="1"/>
    <col min="69" max="69" width="8.265625" style="40" bestFit="1" customWidth="1"/>
    <col min="70" max="70" width="8.46484375" style="40" bestFit="1" customWidth="1"/>
    <col min="71" max="71" width="8.265625" style="40" bestFit="1" customWidth="1"/>
    <col min="72" max="72" width="8.46484375" style="40" bestFit="1" customWidth="1"/>
    <col min="73" max="73" width="8.265625" style="40" bestFit="1" customWidth="1"/>
    <col min="74" max="75" width="8.46484375" style="40" bestFit="1" customWidth="1"/>
    <col min="76" max="76" width="8.53125" style="40" bestFit="1" customWidth="1"/>
    <col min="77" max="77" width="8.265625" style="40" bestFit="1" customWidth="1"/>
    <col min="78" max="79" width="8.46484375" style="40" bestFit="1" customWidth="1"/>
    <col min="80" max="80" width="8.53125" style="40" bestFit="1" customWidth="1"/>
    <col min="81" max="81" width="8.46484375" style="40" bestFit="1" customWidth="1"/>
    <col min="82" max="83" width="8.53125" style="40" customWidth="1"/>
    <col min="84" max="85" width="9.53125" style="15" bestFit="1" customWidth="1"/>
    <col min="86" max="86" width="9.46484375" style="15"/>
    <col min="87" max="87" width="11.46484375" style="40" bestFit="1" customWidth="1"/>
    <col min="88" max="16384" width="9.46484375" style="519"/>
  </cols>
  <sheetData>
    <row r="1" spans="1:90" x14ac:dyDescent="0.45">
      <c r="A1" s="16" t="str">
        <f>'Table 1(Q3''24)'!A1</f>
        <v>Q3'24 forecast</v>
      </c>
      <c r="D1" s="741"/>
      <c r="T1" s="750"/>
      <c r="U1" s="750"/>
      <c r="V1" s="750"/>
      <c r="W1" s="750"/>
      <c r="X1" s="750"/>
      <c r="Y1" s="750"/>
      <c r="Z1" s="750"/>
      <c r="AA1" s="750"/>
      <c r="AB1" s="751"/>
      <c r="AC1" s="751"/>
      <c r="AD1" s="751"/>
      <c r="AE1" s="751"/>
      <c r="AF1" s="751"/>
      <c r="AG1" s="751"/>
      <c r="AH1" s="751"/>
      <c r="AI1" s="751"/>
      <c r="AJ1" s="751"/>
      <c r="AO1" s="551"/>
      <c r="AP1" s="24"/>
      <c r="AQ1" s="24"/>
      <c r="AR1" s="24"/>
      <c r="AS1" s="24"/>
      <c r="AT1" s="24"/>
      <c r="AU1" s="24"/>
      <c r="AV1" s="24"/>
      <c r="AW1" s="24"/>
      <c r="AX1" s="24"/>
      <c r="AY1" s="24"/>
      <c r="AZ1" s="24"/>
      <c r="BA1" s="24"/>
      <c r="BB1" s="24"/>
      <c r="BC1" s="24"/>
      <c r="BD1" s="24"/>
      <c r="BE1" s="24"/>
      <c r="BF1" s="24"/>
      <c r="BG1" s="24"/>
      <c r="BL1" s="63"/>
      <c r="BM1" s="63"/>
      <c r="BN1" s="63"/>
      <c r="BO1" s="63"/>
      <c r="BP1" s="63"/>
      <c r="BQ1" s="63"/>
      <c r="BR1" s="63"/>
      <c r="BS1" s="63"/>
      <c r="BT1" s="63"/>
      <c r="BU1" s="63"/>
      <c r="BV1" s="63"/>
      <c r="BW1" s="63"/>
      <c r="BX1" s="63"/>
      <c r="BY1" s="63"/>
      <c r="BZ1" s="63"/>
      <c r="CA1" s="63"/>
      <c r="CB1" s="63"/>
      <c r="CC1" s="63"/>
      <c r="CD1" s="63"/>
      <c r="CE1" s="63"/>
      <c r="CF1" s="18"/>
      <c r="CG1" s="18"/>
      <c r="CI1" s="63"/>
    </row>
    <row r="2" spans="1:90" ht="36.75" customHeight="1" x14ac:dyDescent="0.45">
      <c r="A2" s="23" t="s">
        <v>119</v>
      </c>
      <c r="B2" s="12"/>
      <c r="C2" s="176">
        <v>2013</v>
      </c>
      <c r="D2" s="176">
        <v>2014</v>
      </c>
      <c r="E2" s="176">
        <v>2015</v>
      </c>
      <c r="F2" s="176">
        <v>2016</v>
      </c>
      <c r="G2" s="176">
        <v>2017</v>
      </c>
      <c r="H2" s="176">
        <v>2018</v>
      </c>
      <c r="I2" s="641">
        <v>2019</v>
      </c>
      <c r="J2" s="176">
        <v>2020</v>
      </c>
      <c r="K2" s="176">
        <v>2021</v>
      </c>
      <c r="L2" s="176">
        <v>2022</v>
      </c>
      <c r="M2" s="176">
        <v>2023</v>
      </c>
      <c r="N2" s="176" t="str">
        <f>'Table 1(Q3''24)'!N2</f>
        <v>2024f</v>
      </c>
      <c r="O2" s="176" t="str">
        <f>'Table 1(Q3''24)'!O2</f>
        <v>2025f</v>
      </c>
      <c r="P2" s="112" t="str">
        <f>'Table 1(Q3''24)'!P2</f>
        <v>2024f/2023 Growth %</v>
      </c>
      <c r="Q2" s="112" t="str">
        <f>'Table 1(Q3''24)'!Q2</f>
        <v>2025f/2024f Growth %</v>
      </c>
      <c r="R2" s="769"/>
      <c r="S2" s="527" t="s">
        <v>20</v>
      </c>
      <c r="T2" s="527" t="s">
        <v>34</v>
      </c>
      <c r="U2" s="527" t="s">
        <v>45</v>
      </c>
      <c r="V2" s="527" t="s">
        <v>46</v>
      </c>
      <c r="W2" s="527" t="s">
        <v>48</v>
      </c>
      <c r="X2" s="527" t="s">
        <v>49</v>
      </c>
      <c r="Y2" s="527" t="s">
        <v>53</v>
      </c>
      <c r="Z2" s="527" t="s">
        <v>54</v>
      </c>
      <c r="AA2" s="527" t="s">
        <v>55</v>
      </c>
      <c r="AB2" s="527" t="s">
        <v>56</v>
      </c>
      <c r="AC2" s="527" t="s">
        <v>60</v>
      </c>
      <c r="AD2" s="527" t="s">
        <v>61</v>
      </c>
      <c r="AE2" s="527" t="s">
        <v>62</v>
      </c>
      <c r="AF2" s="527" t="s">
        <v>63</v>
      </c>
      <c r="AG2" s="527" t="s">
        <v>67</v>
      </c>
      <c r="AH2" s="527" t="s">
        <v>70</v>
      </c>
      <c r="AI2" s="527" t="s">
        <v>74</v>
      </c>
      <c r="AJ2" s="527" t="s">
        <v>80</v>
      </c>
      <c r="AK2" s="528" t="s">
        <v>82</v>
      </c>
      <c r="AL2" s="528" t="s">
        <v>88</v>
      </c>
      <c r="AM2" s="528" t="s">
        <v>89</v>
      </c>
      <c r="AN2" s="528" t="s">
        <v>87</v>
      </c>
      <c r="AO2" s="529" t="s">
        <v>90</v>
      </c>
      <c r="AP2" s="527" t="s">
        <v>107</v>
      </c>
      <c r="AQ2" s="527" t="s">
        <v>124</v>
      </c>
      <c r="AR2" s="527" t="s">
        <v>132</v>
      </c>
      <c r="AS2" s="529" t="s">
        <v>141</v>
      </c>
      <c r="AT2" s="529" t="s">
        <v>146</v>
      </c>
      <c r="AU2" s="529" t="s">
        <v>151</v>
      </c>
      <c r="AV2" s="529" t="s">
        <v>158</v>
      </c>
      <c r="AW2" s="529" t="s">
        <v>169</v>
      </c>
      <c r="AX2" s="529" t="s">
        <v>174</v>
      </c>
      <c r="AY2" s="529" t="s">
        <v>181</v>
      </c>
      <c r="AZ2" s="529" t="s">
        <v>187</v>
      </c>
      <c r="BA2" s="529" t="s">
        <v>197</v>
      </c>
      <c r="BB2" s="529" t="s">
        <v>201</v>
      </c>
      <c r="BC2" s="529" t="s">
        <v>208</v>
      </c>
      <c r="BD2" s="529" t="s">
        <v>219</v>
      </c>
      <c r="BE2" s="529" t="s">
        <v>229</v>
      </c>
      <c r="BF2" s="529" t="s">
        <v>236</v>
      </c>
      <c r="BG2" s="529" t="s">
        <v>218</v>
      </c>
      <c r="BH2" s="530" t="str">
        <f>'Table 1(Q3''24)'!BH2</f>
        <v>Q3'24/Q3'23 Growth %</v>
      </c>
      <c r="BI2" s="530" t="str">
        <f>'Table 1(Q3''24)'!BI2</f>
        <v>Q32'24/Q2'24 Growth %</v>
      </c>
      <c r="BJ2" s="713"/>
      <c r="BK2" s="176" t="s">
        <v>39</v>
      </c>
      <c r="BL2" s="176" t="s">
        <v>40</v>
      </c>
      <c r="BM2" s="176" t="s">
        <v>47</v>
      </c>
      <c r="BN2" s="176" t="s">
        <v>50</v>
      </c>
      <c r="BO2" s="176" t="s">
        <v>57</v>
      </c>
      <c r="BP2" s="176" t="s">
        <v>59</v>
      </c>
      <c r="BQ2" s="176" t="s">
        <v>64</v>
      </c>
      <c r="BR2" s="176" t="s">
        <v>66</v>
      </c>
      <c r="BS2" s="176" t="s">
        <v>71</v>
      </c>
      <c r="BT2" s="176" t="s">
        <v>81</v>
      </c>
      <c r="BU2" s="532" t="s">
        <v>93</v>
      </c>
      <c r="BV2" s="532" t="s">
        <v>94</v>
      </c>
      <c r="BW2" s="532" t="s">
        <v>109</v>
      </c>
      <c r="BX2" s="532" t="s">
        <v>134</v>
      </c>
      <c r="BY2" s="532" t="s">
        <v>147</v>
      </c>
      <c r="BZ2" s="532" t="s">
        <v>161</v>
      </c>
      <c r="CA2" s="532" t="s">
        <v>177</v>
      </c>
      <c r="CB2" s="532" t="s">
        <v>192</v>
      </c>
      <c r="CC2" s="532" t="s">
        <v>205</v>
      </c>
      <c r="CD2" s="532" t="s">
        <v>222</v>
      </c>
      <c r="CE2" s="532" t="s">
        <v>237</v>
      </c>
      <c r="CF2" s="533" t="str">
        <f>'Table 1(Q3''24)'!CF2</f>
        <v>H1'24/H2'23 Growth %</v>
      </c>
      <c r="CG2" s="533" t="str">
        <f>'Table 1(Q3''24)'!CG2</f>
        <v>H1'24H2'23 Growth %</v>
      </c>
      <c r="CH2" s="175"/>
      <c r="CI2" s="176" t="s">
        <v>69</v>
      </c>
    </row>
    <row r="3" spans="1:90" x14ac:dyDescent="0.45">
      <c r="A3" s="110" t="s">
        <v>33</v>
      </c>
      <c r="B3" s="24"/>
      <c r="J3" s="742"/>
      <c r="K3" s="742"/>
      <c r="L3" s="742"/>
      <c r="M3" s="742"/>
      <c r="N3" s="742"/>
      <c r="O3" s="742"/>
      <c r="R3" s="527"/>
      <c r="T3" s="2"/>
      <c r="U3" s="2"/>
      <c r="V3" s="2"/>
      <c r="W3" s="2"/>
      <c r="X3" s="2"/>
      <c r="Y3" s="2"/>
      <c r="Z3" s="2"/>
      <c r="AA3" s="2"/>
      <c r="AB3" s="103"/>
      <c r="AC3" s="103"/>
      <c r="AD3" s="103"/>
      <c r="AE3" s="103"/>
      <c r="AF3" s="103"/>
      <c r="AG3" s="103"/>
      <c r="AH3" s="103"/>
      <c r="AI3" s="103"/>
      <c r="AJ3" s="103"/>
      <c r="AK3" s="552"/>
      <c r="AL3" s="552"/>
      <c r="AM3" s="552"/>
      <c r="AN3" s="552"/>
      <c r="AO3" s="752"/>
      <c r="AP3" s="24"/>
      <c r="AQ3" s="24"/>
      <c r="AR3" s="24"/>
      <c r="AS3" s="24"/>
      <c r="AT3" s="24"/>
      <c r="AU3" s="24"/>
      <c r="AV3" s="24"/>
      <c r="AW3" s="24"/>
      <c r="AX3" s="24"/>
      <c r="AY3" s="24"/>
      <c r="AZ3" s="24"/>
      <c r="BA3" s="24"/>
      <c r="BB3" s="24"/>
      <c r="BC3" s="24"/>
      <c r="BD3" s="24"/>
      <c r="BE3" s="24"/>
      <c r="BF3" s="24"/>
      <c r="BG3" s="24"/>
      <c r="BH3" s="535"/>
      <c r="BJ3" s="714"/>
      <c r="BK3" s="2"/>
      <c r="BL3" s="12"/>
      <c r="BM3" s="12"/>
      <c r="BN3" s="12"/>
      <c r="BO3" s="12"/>
      <c r="BP3" s="12"/>
      <c r="BQ3" s="12"/>
      <c r="BR3" s="12"/>
      <c r="BS3" s="12"/>
      <c r="BT3" s="12"/>
      <c r="BU3" s="12"/>
      <c r="BV3" s="12"/>
      <c r="BW3" s="12"/>
      <c r="BX3" s="12"/>
      <c r="BY3" s="12"/>
      <c r="BZ3" s="12"/>
      <c r="CA3" s="12"/>
      <c r="CB3" s="12"/>
      <c r="CC3" s="12"/>
      <c r="CD3" s="12"/>
      <c r="CE3" s="12"/>
      <c r="CF3" s="537"/>
      <c r="CG3" s="537"/>
      <c r="CI3" s="12"/>
    </row>
    <row r="4" spans="1:90" x14ac:dyDescent="0.45">
      <c r="A4" s="23" t="s">
        <v>24</v>
      </c>
      <c r="B4" s="9"/>
      <c r="C4" s="555">
        <f t="shared" ref="C4:I4" si="0">SUM(C5:C9)</f>
        <v>188.79814274881392</v>
      </c>
      <c r="D4" s="555">
        <f t="shared" si="0"/>
        <v>151.62948037898974</v>
      </c>
      <c r="E4" s="555">
        <f t="shared" si="0"/>
        <v>191.59745623273366</v>
      </c>
      <c r="F4" s="555">
        <f t="shared" si="0"/>
        <v>191.13090398541374</v>
      </c>
      <c r="G4" s="555">
        <f t="shared" si="0"/>
        <v>190.66435173809376</v>
      </c>
      <c r="H4" s="555">
        <f t="shared" si="0"/>
        <v>190.50883432232041</v>
      </c>
      <c r="I4" s="555">
        <f t="shared" si="0"/>
        <v>188.9168452532702</v>
      </c>
      <c r="J4" s="555">
        <f>SUM(J5:J9)</f>
        <v>155.13502452182706</v>
      </c>
      <c r="K4" s="555">
        <f t="shared" ref="K4:L4" si="1">SUM(K5:K9)</f>
        <v>195.78754230351686</v>
      </c>
      <c r="L4" s="555">
        <f t="shared" si="1"/>
        <v>171.70170585576278</v>
      </c>
      <c r="M4" s="555">
        <f>SUM(M5:M9)</f>
        <v>174.28924187783372</v>
      </c>
      <c r="N4" s="555">
        <f t="shared" ref="N4:O4" si="2">SUM(N5:N9)</f>
        <v>174.99684540886977</v>
      </c>
      <c r="O4" s="555">
        <f t="shared" si="2"/>
        <v>172.62022399911291</v>
      </c>
      <c r="P4" s="492">
        <f>IF(ISERROR(N4/M4),"N/A",IF(M4&lt;0,"N/A",IF(N4&lt;0,"N/A",IF(N4/M4-1&gt;300%,"&gt;±300%",IF(N4/M4-1&lt;-300%,"&gt;±300%",N4/M4-1)))))</f>
        <v>4.0599380857484491E-3</v>
      </c>
      <c r="Q4" s="492">
        <f>IF(ISERROR(O4/N4),"N/A",IF(N4&lt;0,"N/A",IF(O4&lt;0,"N/A",IF(O4/N4-1&gt;300%,"&gt;±300%",IF(O4/N4-1&lt;-300%,"&gt;±300%",O4/N4-1)))))</f>
        <v>-1.3580938583230062E-2</v>
      </c>
      <c r="R4" s="199"/>
      <c r="S4" s="555">
        <f>'Table 1(Q3''24)'!S4/32.15074</f>
        <v>40.901080348383893</v>
      </c>
      <c r="T4" s="555">
        <f>'Table 1(Q3''24)'!T4/32.15074</f>
        <v>44.011428663850353</v>
      </c>
      <c r="U4" s="555">
        <f>'Table 1(Q3''24)'!U4/32.15074</f>
        <v>42.300737090343802</v>
      </c>
      <c r="V4" s="555">
        <f>'Table 1(Q3''24)'!V4/32.15074</f>
        <v>48.054881473956748</v>
      </c>
      <c r="W4" s="555">
        <f>'Table 1(Q3''24)'!W4/32.15074</f>
        <v>51.476264620969843</v>
      </c>
      <c r="X4" s="555">
        <f>'Table 1(Q3''24)'!X4/32.15074</f>
        <v>50.232125294783266</v>
      </c>
      <c r="Y4" s="555">
        <f>'Table 1(Q3''24)'!Y4/32.15074</f>
        <v>39.656941022197316</v>
      </c>
      <c r="Z4" s="555">
        <f>'Table 1(Q3''24)'!Z4/32.15074</f>
        <v>51.320747205196525</v>
      </c>
      <c r="AA4" s="555">
        <f>'Table 1(Q3''24)'!AA4/32.15074</f>
        <v>50.387642710556584</v>
      </c>
      <c r="AB4" s="555">
        <f>'Table 1(Q3''24)'!AB4/32.15074</f>
        <v>46.499707316223514</v>
      </c>
      <c r="AC4" s="555">
        <f>'Table 1(Q3''24)'!AC4/32.15074</f>
        <v>44.633498326943645</v>
      </c>
      <c r="AD4" s="555">
        <f>'Table 1(Q3''24)'!AD4/32.15074</f>
        <v>48.36591630550339</v>
      </c>
      <c r="AE4" s="555">
        <f>'Table 1(Q3''24)'!AE4/32.15074</f>
        <v>48.676951137050033</v>
      </c>
      <c r="AF4" s="555">
        <f>'Table 1(Q3''24)'!AF4/32.15074</f>
        <v>49.299020800143325</v>
      </c>
      <c r="AG4" s="555">
        <f>'Table 1(Q3''24)'!AG4/32.15074</f>
        <v>40.434528101063925</v>
      </c>
      <c r="AH4" s="555">
        <f>'Table 1(Q3''24)'!AH4/32.15074</f>
        <v>49.921090463236617</v>
      </c>
      <c r="AI4" s="555">
        <f>'Table 1(Q3''24)'!AI4/32.15074</f>
        <v>51.787299452516493</v>
      </c>
      <c r="AJ4" s="555">
        <f>'Table 1(Q3''24)'!AJ4/32.15074</f>
        <v>48.676951137050033</v>
      </c>
      <c r="AK4" s="555">
        <f t="shared" ref="AK4" si="3">SUM(AK5:AK9)</f>
        <v>40.885058936352138</v>
      </c>
      <c r="AL4" s="555">
        <f t="shared" ref="AL4:AZ4" si="4">SUM(AL5:AL9)</f>
        <v>51.62843634121672</v>
      </c>
      <c r="AM4" s="555">
        <f t="shared" si="4"/>
        <v>47.440605637247344</v>
      </c>
      <c r="AN4" s="555">
        <f t="shared" si="4"/>
        <v>48.962744338453987</v>
      </c>
      <c r="AO4" s="555">
        <f t="shared" si="4"/>
        <v>38.812001782593597</v>
      </c>
      <c r="AP4" s="555">
        <f t="shared" si="4"/>
        <v>29.296653552034687</v>
      </c>
      <c r="AQ4" s="555">
        <f t="shared" si="4"/>
        <v>46.512021984401102</v>
      </c>
      <c r="AR4" s="555">
        <f t="shared" si="4"/>
        <v>40.514347202797673</v>
      </c>
      <c r="AS4" s="555">
        <f t="shared" si="4"/>
        <v>45.542903918350092</v>
      </c>
      <c r="AT4" s="555">
        <f t="shared" si="4"/>
        <v>48.680785893131095</v>
      </c>
      <c r="AU4" s="555">
        <f t="shared" si="4"/>
        <v>48.855437355043456</v>
      </c>
      <c r="AV4" s="555">
        <f t="shared" si="4"/>
        <v>52.708415136992201</v>
      </c>
      <c r="AW4" s="555">
        <f t="shared" si="4"/>
        <v>39.5924690340794</v>
      </c>
      <c r="AX4" s="555">
        <f t="shared" si="4"/>
        <v>47.568129356270781</v>
      </c>
      <c r="AY4" s="555">
        <f t="shared" si="4"/>
        <v>43.225594210573327</v>
      </c>
      <c r="AZ4" s="555">
        <f t="shared" si="4"/>
        <v>41.315513254839296</v>
      </c>
      <c r="BA4" s="555">
        <f t="shared" ref="BA4:BF4" si="5">SUM(BA5:BA9)</f>
        <v>37.08348699163453</v>
      </c>
      <c r="BB4" s="555">
        <f t="shared" si="5"/>
        <v>46.231254323948036</v>
      </c>
      <c r="BC4" s="555">
        <f t="shared" si="5"/>
        <v>43.330502311067342</v>
      </c>
      <c r="BD4" s="555">
        <f t="shared" si="5"/>
        <v>47.643998251183788</v>
      </c>
      <c r="BE4" s="555">
        <f t="shared" si="5"/>
        <v>38.095107083406553</v>
      </c>
      <c r="BF4" s="555">
        <f t="shared" si="5"/>
        <v>47.936667002438853</v>
      </c>
      <c r="BG4" s="555">
        <f t="shared" ref="BG4" si="6">SUM(BG5:BG9)</f>
        <v>45.994951930793803</v>
      </c>
      <c r="BH4" s="492">
        <f>IF(ISERROR(BG4/BC4),"N/A",IF(BC4&lt;0,"N/A",IF(BG4&lt;0,"N/A",IF(BG4/BC4-1&gt;300%,"&gt;±300%",IF(BG4/BC4-1&lt;-300%,"&gt;±300%",BG4/BC4-1)))))</f>
        <v>6.1491316223350578E-2</v>
      </c>
      <c r="BI4" s="492">
        <f>IF(ISERROR(BG4/BF4),"N/A",IF(BF4&lt;0,"N/A",IF(BG4&lt;0,"N/A",IF(BG4/BF4-1&gt;300%,"&gt;±300%",IF(BG4/BF4-1&lt;-300%,"&gt;±300%",BG4/BF4-1)))))</f>
        <v>-4.0505842251115642E-2</v>
      </c>
      <c r="BJ4" s="4"/>
      <c r="BK4" s="9">
        <f t="shared" ref="BK4:BL4" si="7">SUM(BK5:BK9)</f>
        <v>66.716971366755487</v>
      </c>
      <c r="BL4" s="9">
        <f t="shared" si="7"/>
        <v>84.912509012234239</v>
      </c>
      <c r="BM4" s="9">
        <f t="shared" ref="BM4:BM10" si="8">SUM(U4:V4)</f>
        <v>90.355618564300556</v>
      </c>
      <c r="BN4" s="9">
        <f t="shared" ref="BN4:BN10" si="9">SUM(W4:X4)</f>
        <v>101.70838991575312</v>
      </c>
      <c r="BO4" s="9">
        <f t="shared" ref="BO4:BO10" si="10">SUM(Y4:Z4)</f>
        <v>90.977688227393841</v>
      </c>
      <c r="BP4" s="9">
        <f t="shared" ref="BP4:BP10" si="11">SUM(AA4:AB4)</f>
        <v>96.887350026780098</v>
      </c>
      <c r="BQ4" s="9">
        <f t="shared" ref="BQ4:BQ10" si="12">SUM(AC4:AD4)</f>
        <v>92.999414632447042</v>
      </c>
      <c r="BR4" s="9">
        <f t="shared" ref="BR4:BR11" si="13">SUM(AE4:AF4)</f>
        <v>97.97597193719335</v>
      </c>
      <c r="BS4" s="9">
        <f t="shared" ref="BS4:BS11" si="14">SUM(AG4:AH4)</f>
        <v>90.355618564300542</v>
      </c>
      <c r="BT4" s="9">
        <f t="shared" ref="BT4:BT11" si="15">SUM(AI4:AJ4)</f>
        <v>100.46425058956652</v>
      </c>
      <c r="BU4" s="9">
        <f t="shared" ref="BU4:BU11" si="16">SUM(AK4:AL4)</f>
        <v>92.513495277568865</v>
      </c>
      <c r="BV4" s="9">
        <f t="shared" ref="BV4:BV11" si="17">SUM(AM4:AN4)</f>
        <v>96.403349975701332</v>
      </c>
      <c r="BW4" s="9">
        <f t="shared" ref="BW4:BW11" si="18">SUM(AO4:AP4)</f>
        <v>68.108655334628281</v>
      </c>
      <c r="BX4" s="9">
        <f t="shared" ref="BX4:BX11" si="19">SUM(AQ4:AR4)</f>
        <v>87.026369187198782</v>
      </c>
      <c r="BY4" s="9">
        <f t="shared" ref="BY4:BY11" si="20">SUM(AS4:AT4)</f>
        <v>94.223689811481194</v>
      </c>
      <c r="BZ4" s="9">
        <f t="shared" ref="BZ4:BZ11" si="21">SUM(AU4:AV4)</f>
        <v>101.56385249203566</v>
      </c>
      <c r="CA4" s="9">
        <f t="shared" ref="CA4:CA11" si="22">SUM(AW4:AX4)</f>
        <v>87.160598390350174</v>
      </c>
      <c r="CB4" s="9">
        <f>SUM(AY4:AZ4)</f>
        <v>84.541107465412622</v>
      </c>
      <c r="CC4" s="9">
        <f>SUM(BA4:BB4)</f>
        <v>83.314741315582566</v>
      </c>
      <c r="CD4" s="9">
        <f>BC4+BD4</f>
        <v>90.974500562251137</v>
      </c>
      <c r="CE4" s="9">
        <f>BE4+BF4</f>
        <v>86.031774085845399</v>
      </c>
      <c r="CF4" s="492">
        <f>IF(ISERROR(CE4/CC4),"N/A",IF(CC4&lt;0,"N/A",IF(CE4&lt;0,"N/A",IF(CE4/CC4-1&gt;300%,"&gt;±300%",IF(CE4/CC4-1&lt;-300%,"&gt;±300%",CE4/CC4-1)))))</f>
        <v>3.2611669043910885E-2</v>
      </c>
      <c r="CG4" s="492">
        <f>IF(ISERROR(CE4/CD4),"N/A",IF(CD4&lt;0,"N/A",IF(CE4&lt;0,"N/A",IF(CE4/CD4-1&gt;300%,"&gt;±300%",IF(CE4/CD4-1&lt;-300%,"&gt;±300%",CE4/CD4-1)))))</f>
        <v>-5.4330899822017442E-2</v>
      </c>
      <c r="CH4" s="19"/>
      <c r="CI4" s="9">
        <f>SUM(BC4:BF4)</f>
        <v>177.00627464809656</v>
      </c>
      <c r="CK4" s="696"/>
      <c r="CL4" s="696"/>
    </row>
    <row r="5" spans="1:90" x14ac:dyDescent="0.45">
      <c r="A5" s="10"/>
      <c r="B5" s="10" t="s">
        <v>0</v>
      </c>
      <c r="C5" s="7">
        <f>'Table 1(Q3''24)'!C5/32.15074</f>
        <v>135.45566913856416</v>
      </c>
      <c r="D5" s="7">
        <f>'Table 1(Q3''24)'!D5/32.15074</f>
        <v>97.509419689873397</v>
      </c>
      <c r="E5" s="7">
        <f>'Table 1(Q3''24)'!E5/32.15074</f>
        <v>139.34360453289722</v>
      </c>
      <c r="F5" s="7">
        <f>'Table 1(Q3''24)'!F5/32.15074</f>
        <v>135.7667039701108</v>
      </c>
      <c r="G5" s="7">
        <f>'Table 1(Q3''24)'!G5/32.15074</f>
        <v>136.3887736332041</v>
      </c>
      <c r="H5" s="7">
        <f>'Table 1(Q3''24)'!H5/32.15074</f>
        <v>139.03256970135058</v>
      </c>
      <c r="I5" s="7">
        <f>'Table 1(Q3''24)'!I5/32.15074</f>
        <v>136.05938807419548</v>
      </c>
      <c r="J5" s="7">
        <f>'Table 1(Q3''24)'!J5/32.15074</f>
        <v>102.58790546353154</v>
      </c>
      <c r="K5" s="7">
        <f>'Table 1(Q3''24)'!K5/32.15074</f>
        <v>145.51432565641957</v>
      </c>
      <c r="L5" s="7">
        <f>'Table 1(Q3''24)'!L5/32.15074</f>
        <v>121.76968259954859</v>
      </c>
      <c r="M5" s="7">
        <f>'Table 1(Q3''24)'!M5/32.15074</f>
        <v>123.06181049104461</v>
      </c>
      <c r="N5" s="7">
        <f>'Table 1(Q3''24)'!N5/32.15074</f>
        <v>124.42819383765955</v>
      </c>
      <c r="O5" s="7">
        <f>'Table 1(Q3''24)'!O5/32.15074</f>
        <v>122.20552153767177</v>
      </c>
      <c r="P5" s="26">
        <f t="shared" ref="P5:Q11" si="23">IF(ISERROR(N5/M5),"N/A",IF(M5&lt;0,"N/A",IF(N5&lt;0,"N/A",IF(N5/M5-1&gt;300%,"&gt;±300%",IF(N5/M5-1&lt;-300%,"&gt;±300%",N5/M5-1)))))</f>
        <v>1.1103228053957359E-2</v>
      </c>
      <c r="Q5" s="26">
        <f t="shared" si="23"/>
        <v>-1.7863092209533193E-2</v>
      </c>
      <c r="R5" s="199"/>
      <c r="S5" s="7">
        <f>'Table 1(Q3''24)'!S5/32.15074</f>
        <v>27.060030344558168</v>
      </c>
      <c r="T5" s="7">
        <f>'Table 1(Q3''24)'!T5/32.15074</f>
        <v>30.481413491571267</v>
      </c>
      <c r="U5" s="7">
        <f>'Table 1(Q3''24)'!U5/32.15074</f>
        <v>29.237274165384687</v>
      </c>
      <c r="V5" s="7">
        <f>'Table 1(Q3''24)'!V5/32.15074</f>
        <v>35.146935964770954</v>
      </c>
      <c r="W5" s="7">
        <f>'Table 1(Q3''24)'!W5/32.15074</f>
        <v>37.79073203291744</v>
      </c>
      <c r="X5" s="7">
        <f>'Table 1(Q3''24)'!X5/32.15074</f>
        <v>37.168662369824148</v>
      </c>
      <c r="Y5" s="7">
        <f>'Table 1(Q3''24)'!Y5/32.15074</f>
        <v>25.349338771051617</v>
      </c>
      <c r="Z5" s="7">
        <f>'Table 1(Q3''24)'!Z5/32.15074</f>
        <v>37.324179785597472</v>
      </c>
      <c r="AA5" s="7">
        <f>'Table 1(Q3''24)'!AA5/32.15074</f>
        <v>36.70211012250418</v>
      </c>
      <c r="AB5" s="7">
        <f>'Table 1(Q3''24)'!AB5/32.15074</f>
        <v>33.280726975491078</v>
      </c>
      <c r="AC5" s="7">
        <f>'Table 1(Q3''24)'!AC5/32.15074</f>
        <v>32.036587649304494</v>
      </c>
      <c r="AD5" s="7">
        <f>'Table 1(Q3''24)'!AD5/32.15074</f>
        <v>34.058314054357695</v>
      </c>
      <c r="AE5" s="7">
        <f>'Table 1(Q3''24)'!AE5/32.15074</f>
        <v>35.457970796317596</v>
      </c>
      <c r="AF5" s="7">
        <f>'Table 1(Q3''24)'!AF5/32.15074</f>
        <v>34.680383717450987</v>
      </c>
      <c r="AG5" s="7">
        <f>'Table 1(Q3''24)'!AG5/32.15074</f>
        <v>28.459687086518073</v>
      </c>
      <c r="AH5" s="7">
        <f>'Table 1(Q3''24)'!AH5/32.15074</f>
        <v>36.080040459410888</v>
      </c>
      <c r="AI5" s="7">
        <f>'Table 1(Q3''24)'!AI5/32.15074</f>
        <v>38.257284280237407</v>
      </c>
      <c r="AJ5" s="7">
        <f>'Table 1(Q3''24)'!AJ5/32.15074</f>
        <v>36.391075290957531</v>
      </c>
      <c r="AK5" s="7">
        <f>'Table 1(Q3''24)'!AK5/32.15074</f>
        <v>27.012406921212804</v>
      </c>
      <c r="AL5" s="7">
        <f>'Table 1(Q3''24)'!AL5/32.15074</f>
        <v>37.728678121225506</v>
      </c>
      <c r="AM5" s="7">
        <f>'Table 1(Q3''24)'!AM5/32.15074</f>
        <v>34.608893415970577</v>
      </c>
      <c r="AN5" s="7">
        <f>'Table 1(Q3''24)'!AN5/32.15074</f>
        <v>36.709409615786591</v>
      </c>
      <c r="AO5" s="7">
        <f>'Table 1(Q3''24)'!AO5/32.15074</f>
        <v>26.215770725291211</v>
      </c>
      <c r="AP5" s="7">
        <f>'Table 1(Q3''24)'!AP5/32.15074</f>
        <v>16.202473439144018</v>
      </c>
      <c r="AQ5" s="7">
        <f>'Table 1(Q3''24)'!AQ5/32.15074</f>
        <v>33.020964807724162</v>
      </c>
      <c r="AR5" s="7">
        <f>'Table 1(Q3''24)'!AR5/32.15074</f>
        <v>27.148696491372153</v>
      </c>
      <c r="AS5" s="7">
        <f>'Table 1(Q3''24)'!AS5/32.15074</f>
        <v>31.970494864749458</v>
      </c>
      <c r="AT5" s="7">
        <f>'Table 1(Q3''24)'!AT5/32.15074</f>
        <v>36.558180392232209</v>
      </c>
      <c r="AU5" s="7">
        <f>'Table 1(Q3''24)'!AU5/32.15074</f>
        <v>37.356391601671888</v>
      </c>
      <c r="AV5" s="7">
        <f>'Table 1(Q3''24)'!AV5/32.15074</f>
        <v>39.62925879776602</v>
      </c>
      <c r="AW5" s="7">
        <f>'Table 1(Q3''24)'!AW5/32.15074</f>
        <v>27.302669792476863</v>
      </c>
      <c r="AX5" s="7">
        <f>'Table 1(Q3''24)'!AX5/32.15074</f>
        <v>35.110371862385122</v>
      </c>
      <c r="AY5" s="7">
        <f>'Table 1(Q3''24)'!AY5/32.15074</f>
        <v>30.405022338502366</v>
      </c>
      <c r="AZ5" s="7">
        <f>'Table 1(Q3''24)'!AZ5/32.15074</f>
        <v>28.951618606184237</v>
      </c>
      <c r="BA5" s="7">
        <f>'Table 1(Q3''24)'!BA5/32.15074</f>
        <v>24.20331116263176</v>
      </c>
      <c r="BB5" s="7">
        <f>'Table 1(Q3''24)'!BB5/32.15074</f>
        <v>32.68964850071108</v>
      </c>
      <c r="BC5" s="7">
        <f>'Table 1(Q3''24)'!BC5/32.15074</f>
        <v>30.614678153387356</v>
      </c>
      <c r="BD5" s="7">
        <f>'Table 1(Q3''24)'!BD5/32.15074</f>
        <v>35.554172674314401</v>
      </c>
      <c r="BE5" s="7">
        <f>'Table 1(Q3''24)'!BE5/32.15074</f>
        <v>24.742707758521526</v>
      </c>
      <c r="BF5" s="7">
        <f>'Table 1(Q3''24)'!BF5/32.15074</f>
        <v>35.079727929078395</v>
      </c>
      <c r="BG5" s="7">
        <f>'Table 1(Q3''24)'!BG5/32.15074</f>
        <v>33.36355014270454</v>
      </c>
      <c r="BH5" s="492">
        <f t="shared" ref="BH5:BH11" si="24">IF(ISERROR(BG5/BC5),"N/A",IF(BC5&lt;0,"N/A",IF(BG5&lt;0,"N/A",IF(BG5/BC5-1&gt;300%,"&gt;±300%",IF(BG5/BC5-1&lt;-300%,"&gt;±300%",BG5/BC5-1)))))</f>
        <v>8.9789347957363264E-2</v>
      </c>
      <c r="BI5" s="492">
        <f t="shared" ref="BI5:BI11" si="25">IF(ISERROR(BG5/BF5),"N/A",IF(BF5&lt;0,"N/A",IF(BG5&lt;0,"N/A",IF(BG5/BF5-1&gt;300%,"&gt;±300%",IF(BG5/BF5-1&lt;-300%,"&gt;±300%",BG5/BF5-1)))))</f>
        <v>-4.8922209141516015E-2</v>
      </c>
      <c r="BJ5" s="4"/>
      <c r="BK5" s="13">
        <f t="shared" ref="BK5:BK10" si="26">D5-BL5</f>
        <v>39.967975853743965</v>
      </c>
      <c r="BL5" s="13">
        <f>SUM(S5:T5)</f>
        <v>57.541443836129432</v>
      </c>
      <c r="BM5" s="13">
        <f t="shared" si="8"/>
        <v>64.384210130155637</v>
      </c>
      <c r="BN5" s="13">
        <f t="shared" si="9"/>
        <v>74.959394402741594</v>
      </c>
      <c r="BO5" s="13">
        <f t="shared" si="10"/>
        <v>62.673518556649086</v>
      </c>
      <c r="BP5" s="13">
        <f t="shared" si="11"/>
        <v>69.982837097995258</v>
      </c>
      <c r="BQ5" s="13">
        <f t="shared" si="12"/>
        <v>66.094901703662188</v>
      </c>
      <c r="BR5" s="13">
        <f t="shared" si="13"/>
        <v>70.138354513768576</v>
      </c>
      <c r="BS5" s="13">
        <f t="shared" si="14"/>
        <v>64.539727545928969</v>
      </c>
      <c r="BT5" s="13">
        <f t="shared" si="15"/>
        <v>74.648359571194931</v>
      </c>
      <c r="BU5" s="13">
        <f t="shared" si="16"/>
        <v>64.741085042438314</v>
      </c>
      <c r="BV5" s="13">
        <f t="shared" si="17"/>
        <v>71.318303031757168</v>
      </c>
      <c r="BW5" s="13">
        <f t="shared" si="18"/>
        <v>42.418244164435229</v>
      </c>
      <c r="BX5" s="13">
        <f t="shared" si="19"/>
        <v>60.169661299096319</v>
      </c>
      <c r="BY5" s="13">
        <f t="shared" si="20"/>
        <v>68.528675256981671</v>
      </c>
      <c r="BZ5" s="7">
        <f t="shared" si="21"/>
        <v>76.985650399437901</v>
      </c>
      <c r="CA5" s="7">
        <f t="shared" si="22"/>
        <v>62.413041654861985</v>
      </c>
      <c r="CB5" s="7">
        <f>SUM(AY5:AZ5)</f>
        <v>59.356640944686603</v>
      </c>
      <c r="CC5" s="7">
        <f t="shared" ref="CC5:CC11" si="27">SUM(BA5:BB5)</f>
        <v>56.892959663342836</v>
      </c>
      <c r="CD5" s="7">
        <f>BC5+BD5</f>
        <v>66.16885082770176</v>
      </c>
      <c r="CE5" s="7">
        <f t="shared" ref="CE5:CE44" si="28">BE5+BF5</f>
        <v>59.822435687599921</v>
      </c>
      <c r="CF5" s="492">
        <f t="shared" ref="CF5:CF44" si="29">IF(ISERROR(CE5/CC5),"N/A",IF(CC5&lt;0,"N/A",IF(CE5&lt;0,"N/A",IF(CE5/CC5-1&gt;300%,"&gt;±300%",IF(CE5/CC5-1&lt;-300%,"&gt;±300%",CE5/CC5-1)))))</f>
        <v>5.1491011218117277E-2</v>
      </c>
      <c r="CG5" s="492">
        <f t="shared" ref="CG5:CG44" si="30">IF(ISERROR(CE5/CD5),"N/A",IF(CD5&lt;0,"N/A",IF(CE5&lt;0,"N/A",IF(CE5/CD5-1&gt;300%,"&gt;±300%",IF(CE5/CD5-1&lt;-300%,"&gt;±300%",CE5/CD5-1)))))</f>
        <v>-9.5912427988622317E-2</v>
      </c>
      <c r="CH5" s="19"/>
      <c r="CI5" s="13">
        <f t="shared" ref="CI5:CI44" si="31">SUM(BC5:BF5)</f>
        <v>125.99128651530168</v>
      </c>
      <c r="CK5" s="696"/>
      <c r="CL5" s="696"/>
    </row>
    <row r="6" spans="1:90" x14ac:dyDescent="0.45">
      <c r="A6" s="10"/>
      <c r="B6" s="10" t="s">
        <v>8</v>
      </c>
      <c r="C6" s="7">
        <f>'Table 1(Q3''24)'!C6/32.15074</f>
        <v>12.596910677639146</v>
      </c>
      <c r="D6" s="7">
        <f>'Table 1(Q3''24)'!D6/32.15074</f>
        <v>12.596910677639146</v>
      </c>
      <c r="E6" s="7">
        <f>'Table 1(Q3''24)'!E6/32.15074</f>
        <v>12.596910677639146</v>
      </c>
      <c r="F6" s="7">
        <f>'Table 1(Q3''24)'!F6/32.15074</f>
        <v>15.240706745785634</v>
      </c>
      <c r="G6" s="7">
        <f>'Table 1(Q3''24)'!G6/32.15074</f>
        <v>14.929671914238989</v>
      </c>
      <c r="H6" s="7">
        <f>'Table 1(Q3''24)'!H6/32.15074</f>
        <v>14.46311966691902</v>
      </c>
      <c r="I6" s="7">
        <f>'Table 1(Q3''24)'!I6/32.15074</f>
        <v>14.239840202744945</v>
      </c>
      <c r="J6" s="7">
        <f>'Table 1(Q3''24)'!J6/32.15074</f>
        <v>13.922568500756128</v>
      </c>
      <c r="K6" s="7">
        <f>'Table 1(Q3''24)'!K6/32.15074</f>
        <v>15.089911460824855</v>
      </c>
      <c r="L6" s="7">
        <f>'Table 1(Q3''24)'!L6/32.15074</f>
        <v>14.92978699712666</v>
      </c>
      <c r="M6" s="7">
        <f>'Table 1(Q3''24)'!M6/32.15074</f>
        <v>15.783014636677104</v>
      </c>
      <c r="N6" s="7">
        <f>'Table 1(Q3''24)'!N6/32.15074</f>
        <v>15.690726916961008</v>
      </c>
      <c r="O6" s="7">
        <f>'Table 1(Q3''24)'!O6/32.15074</f>
        <v>16.228034442534991</v>
      </c>
      <c r="P6" s="26">
        <f t="shared" si="23"/>
        <v>-5.8472808801453002E-3</v>
      </c>
      <c r="Q6" s="26">
        <f t="shared" si="23"/>
        <v>3.424363500923433E-2</v>
      </c>
      <c r="R6" s="199"/>
      <c r="S6" s="7">
        <f>'Table 1(Q3''24)'!S6/32.15074</f>
        <v>2.9548308996931332</v>
      </c>
      <c r="T6" s="7">
        <f>'Table 1(Q3''24)'!T6/32.15074</f>
        <v>2.9548308996931332</v>
      </c>
      <c r="U6" s="7">
        <f>'Table 1(Q3''24)'!U6/32.15074</f>
        <v>2.9548308996931332</v>
      </c>
      <c r="V6" s="7">
        <f>'Table 1(Q3''24)'!V6/32.15074</f>
        <v>2.4882786523731646</v>
      </c>
      <c r="W6" s="7">
        <f>'Table 1(Q3''24)'!W6/32.15074</f>
        <v>3.5769005627864243</v>
      </c>
      <c r="X6" s="7">
        <f>'Table 1(Q3''24)'!X6/32.15074</f>
        <v>3.4213831470131013</v>
      </c>
      <c r="Y6" s="7">
        <f>'Table 1(Q3''24)'!Y6/32.15074</f>
        <v>4.0434528101063929</v>
      </c>
      <c r="Z6" s="7">
        <f>'Table 1(Q3''24)'!Z6/32.15074</f>
        <v>3.7324179785597473</v>
      </c>
      <c r="AA6" s="7">
        <f>'Table 1(Q3''24)'!AA6/32.15074</f>
        <v>3.7324179785597473</v>
      </c>
      <c r="AB6" s="7">
        <f>'Table 1(Q3''24)'!AB6/32.15074</f>
        <v>3.7324179785597473</v>
      </c>
      <c r="AC6" s="7">
        <f>'Table 1(Q3''24)'!AC6/32.15074</f>
        <v>3.5769005627864243</v>
      </c>
      <c r="AD6" s="7">
        <f>'Table 1(Q3''24)'!AD6/32.15074</f>
        <v>3.8879353943330699</v>
      </c>
      <c r="AE6" s="7">
        <f>'Table 1(Q3''24)'!AE6/32.15074</f>
        <v>3.1103483154664557</v>
      </c>
      <c r="AF6" s="7">
        <f>'Table 1(Q3''24)'!AF6/32.15074</f>
        <v>4.354487641653038</v>
      </c>
      <c r="AG6" s="7">
        <f>'Table 1(Q3''24)'!AG6/32.15074</f>
        <v>3.5769005627864243</v>
      </c>
      <c r="AH6" s="7">
        <f>'Table 1(Q3''24)'!AH6/32.15074</f>
        <v>3.5769005627864243</v>
      </c>
      <c r="AI6" s="7">
        <f>'Table 1(Q3''24)'!AI6/32.15074</f>
        <v>3.7324179785597473</v>
      </c>
      <c r="AJ6" s="7">
        <f>'Table 1(Q3''24)'!AJ6/32.15074</f>
        <v>3.7324179785597473</v>
      </c>
      <c r="AK6" s="7">
        <f>'Table 1(Q3''24)'!AK6/32.15074</f>
        <v>3.4667049126050227</v>
      </c>
      <c r="AL6" s="7">
        <f>'Table 1(Q3''24)'!AL6/32.15074</f>
        <v>3.6955420527836433</v>
      </c>
      <c r="AM6" s="7">
        <f>'Table 1(Q3''24)'!AM6/32.15074</f>
        <v>3.7033869556366028</v>
      </c>
      <c r="AN6" s="7">
        <f>'Table 1(Q3''24)'!AN6/32.15074</f>
        <v>3.3742062817196756</v>
      </c>
      <c r="AO6" s="7">
        <f>'Table 1(Q3''24)'!AO6/32.15074</f>
        <v>3.3482512679110878</v>
      </c>
      <c r="AP6" s="7">
        <f>'Table 1(Q3''24)'!AP6/32.15074</f>
        <v>3.4196663601124042</v>
      </c>
      <c r="AQ6" s="7">
        <f>'Table 1(Q3''24)'!AQ6/32.15074</f>
        <v>3.5889184881456617</v>
      </c>
      <c r="AR6" s="7">
        <f>'Table 1(Q3''24)'!AR6/32.15074</f>
        <v>3.5657323845869722</v>
      </c>
      <c r="AS6" s="7">
        <f>'Table 1(Q3''24)'!AS6/32.15074</f>
        <v>3.6652699698430973</v>
      </c>
      <c r="AT6" s="7">
        <f>'Table 1(Q3''24)'!AT6/32.15074</f>
        <v>3.8871446868646484</v>
      </c>
      <c r="AU6" s="7">
        <f>'Table 1(Q3''24)'!AU6/32.15074</f>
        <v>3.596152537241005</v>
      </c>
      <c r="AV6" s="7">
        <f>'Table 1(Q3''24)'!AV6/32.15074</f>
        <v>3.9413442668761012</v>
      </c>
      <c r="AW6" s="7">
        <f>'Table 1(Q3''24)'!AW6/32.15074</f>
        <v>3.6378943919366438</v>
      </c>
      <c r="AX6" s="7">
        <f>'Table 1(Q3''24)'!AX6/32.15074</f>
        <v>3.8552936342176531</v>
      </c>
      <c r="AY6" s="7">
        <f>'Table 1(Q3''24)'!AY6/32.15074</f>
        <v>3.6011000708158041</v>
      </c>
      <c r="AZ6" s="7">
        <f>'Table 1(Q3''24)'!AZ6/32.15074</f>
        <v>3.8354989001565589</v>
      </c>
      <c r="BA6" s="7">
        <f>'Table 1(Q3''24)'!BA6/32.15074</f>
        <v>3.5973495379274225</v>
      </c>
      <c r="BB6" s="7">
        <f>'Table 1(Q3''24)'!BB6/32.15074</f>
        <v>3.9283248322425961</v>
      </c>
      <c r="BC6" s="7">
        <f>'Table 1(Q3''24)'!BC6/32.15074</f>
        <v>4.1177051862858303</v>
      </c>
      <c r="BD6" s="7">
        <f>'Table 1(Q3''24)'!BD6/32.15074</f>
        <v>4.1396350802212556</v>
      </c>
      <c r="BE6" s="7">
        <f>'Table 1(Q3''24)'!BE6/32.15074</f>
        <v>4.1142098583628224</v>
      </c>
      <c r="BF6" s="7">
        <f>'Table 1(Q3''24)'!BF6/32.15074</f>
        <v>3.905240174005113</v>
      </c>
      <c r="BG6" s="7">
        <f>'Table 1(Q3''24)'!BG6/32.15074</f>
        <v>3.9293363173522788</v>
      </c>
      <c r="BH6" s="492">
        <f t="shared" si="24"/>
        <v>-4.5746079530152084E-2</v>
      </c>
      <c r="BI6" s="492">
        <f t="shared" si="25"/>
        <v>6.1702077909471242E-3</v>
      </c>
      <c r="BJ6" s="4"/>
      <c r="BK6" s="13">
        <f t="shared" si="26"/>
        <v>6.6872488782528796</v>
      </c>
      <c r="BL6" s="13">
        <f t="shared" ref="BL6:BL10" si="32">SUM(S6:T6)</f>
        <v>5.9096617993862663</v>
      </c>
      <c r="BM6" s="13">
        <f t="shared" si="8"/>
        <v>5.4431095520662982</v>
      </c>
      <c r="BN6" s="13">
        <f t="shared" si="9"/>
        <v>6.9982837097995256</v>
      </c>
      <c r="BO6" s="13">
        <f t="shared" si="10"/>
        <v>7.7758707886661398</v>
      </c>
      <c r="BP6" s="13">
        <f t="shared" si="11"/>
        <v>7.4648359571194947</v>
      </c>
      <c r="BQ6" s="13">
        <f t="shared" si="12"/>
        <v>7.4648359571194938</v>
      </c>
      <c r="BR6" s="13">
        <f t="shared" si="13"/>
        <v>7.4648359571194938</v>
      </c>
      <c r="BS6" s="13">
        <f t="shared" si="14"/>
        <v>7.1538011255728486</v>
      </c>
      <c r="BT6" s="13">
        <f t="shared" si="15"/>
        <v>7.4648359571194947</v>
      </c>
      <c r="BU6" s="13">
        <f t="shared" si="16"/>
        <v>7.1622469653886665</v>
      </c>
      <c r="BV6" s="13">
        <f t="shared" si="17"/>
        <v>7.0775932373562789</v>
      </c>
      <c r="BW6" s="13">
        <f t="shared" si="18"/>
        <v>6.7679176280234916</v>
      </c>
      <c r="BX6" s="13">
        <f t="shared" si="19"/>
        <v>7.1546508727326339</v>
      </c>
      <c r="BY6" s="13">
        <f t="shared" si="20"/>
        <v>7.5524146567077457</v>
      </c>
      <c r="BZ6" s="7">
        <f t="shared" si="21"/>
        <v>7.5374968041171062</v>
      </c>
      <c r="CA6" s="7">
        <f t="shared" si="22"/>
        <v>7.4931880261542965</v>
      </c>
      <c r="CB6" s="7">
        <f t="shared" ref="CB6:CB11" si="33">SUM(AY6:AZ6)</f>
        <v>7.436598970972363</v>
      </c>
      <c r="CC6" s="7">
        <f>SUM(BA6:BB6)</f>
        <v>7.5256743701700186</v>
      </c>
      <c r="CD6" s="7">
        <f t="shared" ref="CD6:CD11" si="34">BC6+BD6</f>
        <v>8.2573402665070859</v>
      </c>
      <c r="CE6" s="7">
        <f t="shared" si="28"/>
        <v>8.019450032367935</v>
      </c>
      <c r="CF6" s="492">
        <f t="shared" si="29"/>
        <v>6.5612148215597133E-2</v>
      </c>
      <c r="CG6" s="492">
        <f t="shared" si="30"/>
        <v>-2.8809547198153651E-2</v>
      </c>
      <c r="CH6" s="19"/>
      <c r="CI6" s="13">
        <f t="shared" si="31"/>
        <v>16.276790298875021</v>
      </c>
      <c r="CK6" s="696"/>
      <c r="CL6" s="696"/>
    </row>
    <row r="7" spans="1:90" x14ac:dyDescent="0.45">
      <c r="A7" s="10"/>
      <c r="B7" s="10" t="s">
        <v>15</v>
      </c>
      <c r="C7" s="7">
        <f>'Table 1(Q3''24)'!C7/32.15074</f>
        <v>11.041736519905918</v>
      </c>
      <c r="D7" s="7">
        <f>'Table 1(Q3''24)'!D7/32.15074</f>
        <v>12.285875846092502</v>
      </c>
      <c r="E7" s="7">
        <f>'Table 1(Q3''24)'!E7/32.15074</f>
        <v>11.352771351452564</v>
      </c>
      <c r="F7" s="7">
        <f>'Table 1(Q3''24)'!F7/32.15074</f>
        <v>12.130358430319179</v>
      </c>
      <c r="G7" s="7">
        <f>'Table 1(Q3''24)'!G7/32.15074</f>
        <v>11.197253935679241</v>
      </c>
      <c r="H7" s="7">
        <f>'Table 1(Q3''24)'!H7/32.15074</f>
        <v>10.730701688359273</v>
      </c>
      <c r="I7" s="7">
        <f>'Table 1(Q3''24)'!I7/32.15074</f>
        <v>11.083388482273858</v>
      </c>
      <c r="J7" s="7">
        <f>'Table 1(Q3''24)'!J7/32.15074</f>
        <v>10.488764799814872</v>
      </c>
      <c r="K7" s="7">
        <f>'Table 1(Q3''24)'!K7/32.15074</f>
        <v>8.4988028269333764</v>
      </c>
      <c r="L7" s="7">
        <f>'Table 1(Q3''24)'!L7/32.15074</f>
        <v>8.1687233326511297</v>
      </c>
      <c r="M7" s="7">
        <f>'Table 1(Q3''24)'!M7/32.15074</f>
        <v>8.5633326013646958</v>
      </c>
      <c r="N7" s="7">
        <f>'Table 1(Q3''24)'!N7/32.15074</f>
        <v>7.8491279726629184</v>
      </c>
      <c r="O7" s="7">
        <f>'Table 1(Q3''24)'!O7/32.15074</f>
        <v>7.2291754123453211</v>
      </c>
      <c r="P7" s="26">
        <f t="shared" si="23"/>
        <v>-8.3402649639926163E-2</v>
      </c>
      <c r="Q7" s="26">
        <f t="shared" si="23"/>
        <v>-7.8983622445293111E-2</v>
      </c>
      <c r="R7" s="199"/>
      <c r="S7" s="7">
        <f>'Table 1(Q3''24)'!S7/32.15074</f>
        <v>3.2658657312397787</v>
      </c>
      <c r="T7" s="7">
        <f>'Table 1(Q3''24)'!T7/32.15074</f>
        <v>3.5769005627864243</v>
      </c>
      <c r="U7" s="7">
        <f>'Table 1(Q3''24)'!U7/32.15074</f>
        <v>3.1103483154664557</v>
      </c>
      <c r="V7" s="7">
        <f>'Table 1(Q3''24)'!V7/32.15074</f>
        <v>3.1103483154664557</v>
      </c>
      <c r="W7" s="7">
        <f>'Table 1(Q3''24)'!W7/32.15074</f>
        <v>2.7993134839198102</v>
      </c>
      <c r="X7" s="7">
        <f>'Table 1(Q3''24)'!X7/32.15074</f>
        <v>3.1103483154664557</v>
      </c>
      <c r="Y7" s="7">
        <f>'Table 1(Q3''24)'!Y7/32.15074</f>
        <v>3.1103483154664557</v>
      </c>
      <c r="Z7" s="7">
        <f>'Table 1(Q3''24)'!Z7/32.15074</f>
        <v>3.2658657312397787</v>
      </c>
      <c r="AA7" s="7">
        <f>'Table 1(Q3''24)'!AA7/32.15074</f>
        <v>3.1103483154664557</v>
      </c>
      <c r="AB7" s="7">
        <f>'Table 1(Q3''24)'!AB7/32.15074</f>
        <v>2.6437960681464876</v>
      </c>
      <c r="AC7" s="7">
        <f>'Table 1(Q3''24)'!AC7/32.15074</f>
        <v>2.9548308996931332</v>
      </c>
      <c r="AD7" s="7">
        <f>'Table 1(Q3''24)'!AD7/32.15074</f>
        <v>2.6437960681464876</v>
      </c>
      <c r="AE7" s="7">
        <f>'Table 1(Q3''24)'!AE7/32.15074</f>
        <v>2.9548308996931332</v>
      </c>
      <c r="AF7" s="7">
        <f>'Table 1(Q3''24)'!AF7/32.15074</f>
        <v>2.9548308996931332</v>
      </c>
      <c r="AG7" s="7">
        <f>'Table 1(Q3''24)'!AG7/32.15074</f>
        <v>2.7993134839198102</v>
      </c>
      <c r="AH7" s="7">
        <f>'Table 1(Q3''24)'!AH7/32.15074</f>
        <v>2.6437960681464876</v>
      </c>
      <c r="AI7" s="7">
        <f>'Table 1(Q3''24)'!AI7/32.15074</f>
        <v>2.7993134839198102</v>
      </c>
      <c r="AJ7" s="7">
        <f>'Table 1(Q3''24)'!AJ7/32.15074</f>
        <v>2.7993134839198102</v>
      </c>
      <c r="AK7" s="7">
        <f>'Table 1(Q3''24)'!AK7/32.15074</f>
        <v>2.6484460828143113</v>
      </c>
      <c r="AL7" s="7">
        <f>'Table 1(Q3''24)'!AL7/32.15074</f>
        <v>3.0666189953948182</v>
      </c>
      <c r="AM7" s="7">
        <f>'Table 1(Q3''24)'!AM7/32.15074</f>
        <v>2.4422150158907696</v>
      </c>
      <c r="AN7" s="7">
        <f>'Table 1(Q3''24)'!AN7/32.15074</f>
        <v>2.926108388173958</v>
      </c>
      <c r="AO7" s="7">
        <f>'Table 1(Q3''24)'!AO7/32.15074</f>
        <v>3.0439851299780694</v>
      </c>
      <c r="AP7" s="7">
        <f>'Table 1(Q3''24)'!AP7/32.15074</f>
        <v>2.7000643071421959</v>
      </c>
      <c r="AQ7" s="7">
        <f>'Table 1(Q3''24)'!AQ7/32.15074</f>
        <v>2.2024306936979214</v>
      </c>
      <c r="AR7" s="7">
        <f>'Table 1(Q3''24)'!AR7/32.15074</f>
        <v>2.5422846689966856</v>
      </c>
      <c r="AS7" s="7">
        <f>'Table 1(Q3''24)'!AS7/32.15074</f>
        <v>2.5929746334178696</v>
      </c>
      <c r="AT7" s="7">
        <f>'Table 1(Q3''24)'!AT7/32.15074</f>
        <v>2.3422862657091801</v>
      </c>
      <c r="AU7" s="7">
        <f>'Table 1(Q3''24)'!AU7/32.15074</f>
        <v>1.573821608791877</v>
      </c>
      <c r="AV7" s="7">
        <f>'Table 1(Q3''24)'!AV7/32.15074</f>
        <v>1.9897203190144503</v>
      </c>
      <c r="AW7" s="7">
        <f>'Table 1(Q3''24)'!AW7/32.15074</f>
        <v>2.0605589098799522</v>
      </c>
      <c r="AX7" s="7">
        <f>'Table 1(Q3''24)'!AX7/32.15074</f>
        <v>2.0060939883115054</v>
      </c>
      <c r="AY7" s="7">
        <f>'Table 1(Q3''24)'!AY7/32.15074</f>
        <v>2.0708654024933026</v>
      </c>
      <c r="AZ7" s="7">
        <f>'Table 1(Q3''24)'!AZ7/32.15074</f>
        <v>2.0312050319663713</v>
      </c>
      <c r="BA7" s="7">
        <f>'Table 1(Q3''24)'!BA7/32.15074</f>
        <v>2.2000997485412235</v>
      </c>
      <c r="BB7" s="7">
        <f>'Table 1(Q3''24)'!BB7/32.15074</f>
        <v>2.2604946265804693</v>
      </c>
      <c r="BC7" s="7">
        <f>'Table 1(Q3''24)'!BC7/32.15074</f>
        <v>1.877695563132693</v>
      </c>
      <c r="BD7" s="7">
        <f>'Table 1(Q3''24)'!BD7/32.15074</f>
        <v>2.2250426631103108</v>
      </c>
      <c r="BE7" s="7">
        <f>'Table 1(Q3''24)'!BE7/32.15074</f>
        <v>2.2025707043999763</v>
      </c>
      <c r="BF7" s="7">
        <f>'Table 1(Q3''24)'!BF7/32.15074</f>
        <v>1.8503935508551128</v>
      </c>
      <c r="BG7" s="7">
        <f>'Table 1(Q3''24)'!BG7/32.15074</f>
        <v>1.8805666991316927</v>
      </c>
      <c r="BH7" s="492">
        <f t="shared" si="24"/>
        <v>1.5290742841238547E-3</v>
      </c>
      <c r="BI7" s="492">
        <f t="shared" si="25"/>
        <v>1.6306341028175408E-2</v>
      </c>
      <c r="BJ7" s="4"/>
      <c r="BK7" s="13">
        <f t="shared" si="26"/>
        <v>5.4431095520662982</v>
      </c>
      <c r="BL7" s="13">
        <f t="shared" si="32"/>
        <v>6.8427662940262035</v>
      </c>
      <c r="BM7" s="13">
        <f t="shared" si="8"/>
        <v>6.2206966309329115</v>
      </c>
      <c r="BN7" s="13">
        <f t="shared" si="9"/>
        <v>5.9096617993862655</v>
      </c>
      <c r="BO7" s="13">
        <f t="shared" si="10"/>
        <v>6.3762140467062345</v>
      </c>
      <c r="BP7" s="13">
        <f t="shared" si="11"/>
        <v>5.7541443836129433</v>
      </c>
      <c r="BQ7" s="13">
        <f t="shared" si="12"/>
        <v>5.5986269678396212</v>
      </c>
      <c r="BR7" s="13">
        <f t="shared" si="13"/>
        <v>5.9096617993862663</v>
      </c>
      <c r="BS7" s="13">
        <f t="shared" si="14"/>
        <v>5.4431095520662982</v>
      </c>
      <c r="BT7" s="13">
        <f t="shared" si="15"/>
        <v>5.5986269678396203</v>
      </c>
      <c r="BU7" s="13">
        <f t="shared" si="16"/>
        <v>5.715065078209129</v>
      </c>
      <c r="BV7" s="13">
        <f t="shared" si="17"/>
        <v>5.3683234040647276</v>
      </c>
      <c r="BW7" s="13">
        <f t="shared" si="18"/>
        <v>5.7440494371202657</v>
      </c>
      <c r="BX7" s="13">
        <f t="shared" si="19"/>
        <v>4.744715362694607</v>
      </c>
      <c r="BY7" s="13">
        <f t="shared" si="20"/>
        <v>4.9352608991270497</v>
      </c>
      <c r="BZ7" s="7">
        <f t="shared" si="21"/>
        <v>3.5635419278063276</v>
      </c>
      <c r="CA7" s="7">
        <f t="shared" si="22"/>
        <v>4.0666528981914576</v>
      </c>
      <c r="CB7" s="7">
        <f t="shared" si="33"/>
        <v>4.1020704344596739</v>
      </c>
      <c r="CC7" s="7">
        <f t="shared" si="27"/>
        <v>4.4605943751216923</v>
      </c>
      <c r="CD7" s="7">
        <f t="shared" si="34"/>
        <v>4.1027382262430034</v>
      </c>
      <c r="CE7" s="7">
        <f t="shared" si="28"/>
        <v>4.0529642552550893</v>
      </c>
      <c r="CF7" s="492">
        <f t="shared" si="29"/>
        <v>-9.138470920828401E-2</v>
      </c>
      <c r="CG7" s="492">
        <f t="shared" si="30"/>
        <v>-1.2131890518760624E-2</v>
      </c>
      <c r="CH7" s="19"/>
      <c r="CI7" s="13">
        <f t="shared" si="31"/>
        <v>8.1557024814980927</v>
      </c>
      <c r="CK7" s="696"/>
      <c r="CL7" s="696"/>
    </row>
    <row r="8" spans="1:90" x14ac:dyDescent="0.45">
      <c r="A8" s="10"/>
      <c r="B8" s="10" t="s">
        <v>1</v>
      </c>
      <c r="C8" s="7">
        <f>'Table 1(Q3''24)'!C8/32.15074</f>
        <v>23.016577534451773</v>
      </c>
      <c r="D8" s="7">
        <f>'Table 1(Q3''24)'!D8/32.15074</f>
        <v>23.016577534451773</v>
      </c>
      <c r="E8" s="7">
        <f>'Table 1(Q3''24)'!E8/32.15074</f>
        <v>22.083473039811835</v>
      </c>
      <c r="F8" s="7">
        <f>'Table 1(Q3''24)'!F8/32.15074</f>
        <v>22.23899045558516</v>
      </c>
      <c r="G8" s="7">
        <f>'Table 1(Q3''24)'!G8/32.15074</f>
        <v>22.394507871358481</v>
      </c>
      <c r="H8" s="7">
        <f>'Table 1(Q3''24)'!H8/32.15074</f>
        <v>20.683816297851934</v>
      </c>
      <c r="I8" s="7">
        <f>'Table 1(Q3''24)'!I8/32.15074</f>
        <v>22.281879495553547</v>
      </c>
      <c r="J8" s="7">
        <f>'Table 1(Q3''24)'!J8/32.15074</f>
        <v>21.903597244376705</v>
      </c>
      <c r="K8" s="7">
        <f>'Table 1(Q3''24)'!K8/32.15074</f>
        <v>20.283309160039309</v>
      </c>
      <c r="L8" s="7">
        <f>'Table 1(Q3''24)'!L8/32.15074</f>
        <v>20.625447474740618</v>
      </c>
      <c r="M8" s="7">
        <f>'Table 1(Q3''24)'!M8/32.15074</f>
        <v>20.96758578944193</v>
      </c>
      <c r="N8" s="7">
        <f>'Table 1(Q3''24)'!N8/32.15074</f>
        <v>21.089857228234553</v>
      </c>
      <c r="O8" s="7">
        <f>'Table 1(Q3''24)'!O8/32.15074</f>
        <v>21.023614943787507</v>
      </c>
      <c r="P8" s="26">
        <f t="shared" si="23"/>
        <v>5.8314505074872347E-3</v>
      </c>
      <c r="Q8" s="26">
        <f t="shared" si="23"/>
        <v>-3.1409546176710545E-3</v>
      </c>
      <c r="R8" s="199"/>
      <c r="S8" s="7">
        <f>'Table 1(Q3''24)'!S8/32.15074</f>
        <v>6.2206966309329115</v>
      </c>
      <c r="T8" s="7">
        <f>'Table 1(Q3''24)'!T8/32.15074</f>
        <v>5.4431095520662982</v>
      </c>
      <c r="U8" s="7">
        <f>'Table 1(Q3''24)'!U8/32.15074</f>
        <v>5.5986269678396203</v>
      </c>
      <c r="V8" s="7">
        <f>'Table 1(Q3''24)'!V8/32.15074</f>
        <v>5.9096617993862663</v>
      </c>
      <c r="W8" s="7">
        <f>'Table 1(Q3''24)'!W8/32.15074</f>
        <v>5.9096617993862663</v>
      </c>
      <c r="X8" s="7">
        <f>'Table 1(Q3''24)'!X8/32.15074</f>
        <v>4.9765573047463292</v>
      </c>
      <c r="Y8" s="7">
        <f>'Table 1(Q3''24)'!Y8/32.15074</f>
        <v>5.9096617993862663</v>
      </c>
      <c r="Z8" s="7">
        <f>'Table 1(Q3''24)'!Z8/32.15074</f>
        <v>5.5986269678396203</v>
      </c>
      <c r="AA8" s="7">
        <f>'Table 1(Q3''24)'!AA8/32.15074</f>
        <v>5.4431095520662982</v>
      </c>
      <c r="AB8" s="7">
        <f>'Table 1(Q3''24)'!AB8/32.15074</f>
        <v>5.2875921362929752</v>
      </c>
      <c r="AC8" s="7">
        <f>'Table 1(Q3''24)'!AC8/32.15074</f>
        <v>4.354487641653038</v>
      </c>
      <c r="AD8" s="7">
        <f>'Table 1(Q3''24)'!AD8/32.15074</f>
        <v>6.3762140467062345</v>
      </c>
      <c r="AE8" s="7">
        <f>'Table 1(Q3''24)'!AE8/32.15074</f>
        <v>5.7541443836129433</v>
      </c>
      <c r="AF8" s="7">
        <f>'Table 1(Q3''24)'!AF8/32.15074</f>
        <v>5.9096617993862663</v>
      </c>
      <c r="AG8" s="7">
        <f>'Table 1(Q3''24)'!AG8/32.15074</f>
        <v>4.354487641653038</v>
      </c>
      <c r="AH8" s="7">
        <f>'Table 1(Q3''24)'!AH8/32.15074</f>
        <v>6.2206966309329115</v>
      </c>
      <c r="AI8" s="7">
        <f>'Table 1(Q3''24)'!AI8/32.15074</f>
        <v>5.5986269678396203</v>
      </c>
      <c r="AJ8" s="7">
        <f>'Table 1(Q3''24)'!AJ8/32.15074</f>
        <v>4.510005057426361</v>
      </c>
      <c r="AK8" s="7">
        <f>'Table 1(Q3''24)'!AK8/32.15074</f>
        <v>6.3451105635515699</v>
      </c>
      <c r="AL8" s="7">
        <f>'Table 1(Q3''24)'!AL8/32.15074</f>
        <v>5.8720969338694742</v>
      </c>
      <c r="AM8" s="7">
        <f>'Table 1(Q3''24)'!AM8/32.15074</f>
        <v>5.4181187312383923</v>
      </c>
      <c r="AN8" s="7">
        <f>'Table 1(Q3''24)'!AN8/32.15074</f>
        <v>4.6465532668941103</v>
      </c>
      <c r="AO8" s="7">
        <f>'Table 1(Q3''24)'!AO8/32.15074</f>
        <v>4.6655224731996841</v>
      </c>
      <c r="AP8" s="7">
        <f>'Table 1(Q3''24)'!AP8/32.15074</f>
        <v>5.4585409152979496</v>
      </c>
      <c r="AQ8" s="7">
        <f>'Table 1(Q3''24)'!AQ8/32.15074</f>
        <v>6.1051007229390599</v>
      </c>
      <c r="AR8" s="7">
        <f>'Table 1(Q3''24)'!AR8/32.15074</f>
        <v>5.6744331329400106</v>
      </c>
      <c r="AS8" s="7">
        <f>'Table 1(Q3''24)'!AS8/32.15074</f>
        <v>5.7230409004582787</v>
      </c>
      <c r="AT8" s="7">
        <f>'Table 1(Q3''24)'!AT8/32.15074</f>
        <v>4.2607424624659584</v>
      </c>
      <c r="AU8" s="7">
        <f>'Table 1(Q3''24)'!AU8/32.15074</f>
        <v>4.7511561515789351</v>
      </c>
      <c r="AV8" s="7">
        <f>'Table 1(Q3''24)'!AV8/32.15074</f>
        <v>5.5483696455361375</v>
      </c>
      <c r="AW8" s="7">
        <f>'Table 1(Q3''24)'!AW8/32.15074</f>
        <v>5.069867754210323</v>
      </c>
      <c r="AX8" s="7">
        <f>'Table 1(Q3''24)'!AX8/32.15074</f>
        <v>5.007226058177908</v>
      </c>
      <c r="AY8" s="7">
        <f>'Table 1(Q3''24)'!AY8/32.15074</f>
        <v>5.559846713600213</v>
      </c>
      <c r="AZ8" s="7">
        <f>'Table 1(Q3''24)'!AZ8/32.15074</f>
        <v>4.9885069487521756</v>
      </c>
      <c r="BA8" s="7">
        <f>'Table 1(Q3''24)'!BA8/32.15074</f>
        <v>5.5986269678396203</v>
      </c>
      <c r="BB8" s="7">
        <f>'Table 1(Q3''24)'!BB8/32.15074</f>
        <v>5.9092270696631797</v>
      </c>
      <c r="BC8" s="7">
        <f>'Table 1(Q3''24)'!BC8/32.15074</f>
        <v>5.2177083988989033</v>
      </c>
      <c r="BD8" s="7">
        <f>'Table 1(Q3''24)'!BD8/32.15074</f>
        <v>4.242023353040226</v>
      </c>
      <c r="BE8" s="7">
        <f>'Table 1(Q3''24)'!BE8/32.15074</f>
        <v>5.5364200015302911</v>
      </c>
      <c r="BF8" s="7">
        <f>'Table 1(Q3''24)'!BF8/32.15074</f>
        <v>5.6191264138905366</v>
      </c>
      <c r="BG8" s="7">
        <f>'Table 1(Q3''24)'!BG8/32.15074</f>
        <v>5.3427178925302385</v>
      </c>
      <c r="BH8" s="492">
        <f t="shared" si="24"/>
        <v>2.3958696821331671E-2</v>
      </c>
      <c r="BI8" s="492">
        <f t="shared" si="25"/>
        <v>-4.9190657230457235E-2</v>
      </c>
      <c r="BJ8" s="4"/>
      <c r="BK8" s="13">
        <f t="shared" si="26"/>
        <v>11.352771351452564</v>
      </c>
      <c r="BL8" s="13">
        <f t="shared" si="32"/>
        <v>11.66380618299921</v>
      </c>
      <c r="BM8" s="13">
        <f t="shared" si="8"/>
        <v>11.508288767225887</v>
      </c>
      <c r="BN8" s="13">
        <f t="shared" si="9"/>
        <v>10.886219104132596</v>
      </c>
      <c r="BO8" s="13">
        <f t="shared" si="10"/>
        <v>11.508288767225887</v>
      </c>
      <c r="BP8" s="13">
        <f t="shared" si="11"/>
        <v>10.730701688359273</v>
      </c>
      <c r="BQ8" s="13">
        <f t="shared" si="12"/>
        <v>10.730701688359272</v>
      </c>
      <c r="BR8" s="13">
        <f t="shared" si="13"/>
        <v>11.66380618299921</v>
      </c>
      <c r="BS8" s="13">
        <f t="shared" si="14"/>
        <v>10.57518427258595</v>
      </c>
      <c r="BT8" s="13">
        <f t="shared" si="15"/>
        <v>10.108632025265981</v>
      </c>
      <c r="BU8" s="13">
        <f t="shared" si="16"/>
        <v>12.217207497421043</v>
      </c>
      <c r="BV8" s="13">
        <f t="shared" si="17"/>
        <v>10.064671998132503</v>
      </c>
      <c r="BW8" s="13">
        <f t="shared" si="18"/>
        <v>10.124063388497634</v>
      </c>
      <c r="BX8" s="13">
        <f t="shared" si="19"/>
        <v>11.77953385587907</v>
      </c>
      <c r="BY8" s="13">
        <f t="shared" si="20"/>
        <v>9.9837833629242372</v>
      </c>
      <c r="BZ8" s="7">
        <f t="shared" si="21"/>
        <v>10.299525797115074</v>
      </c>
      <c r="CA8" s="7">
        <f t="shared" si="22"/>
        <v>10.077093812388231</v>
      </c>
      <c r="CB8" s="7">
        <f t="shared" si="33"/>
        <v>10.548353662352389</v>
      </c>
      <c r="CC8" s="7">
        <f t="shared" si="27"/>
        <v>11.507854037502799</v>
      </c>
      <c r="CD8" s="7">
        <f t="shared" si="34"/>
        <v>9.4597317519391293</v>
      </c>
      <c r="CE8" s="7">
        <f t="shared" si="28"/>
        <v>11.155546415420828</v>
      </c>
      <c r="CF8" s="492">
        <f t="shared" si="29"/>
        <v>-3.0614536900958278E-2</v>
      </c>
      <c r="CG8" s="492">
        <f t="shared" si="30"/>
        <v>0.17926667562577303</v>
      </c>
      <c r="CH8" s="19"/>
      <c r="CI8" s="13">
        <f t="shared" si="31"/>
        <v>20.615278167359957</v>
      </c>
      <c r="CK8" s="696"/>
      <c r="CL8" s="696"/>
    </row>
    <row r="9" spans="1:90" x14ac:dyDescent="0.45">
      <c r="A9" s="28"/>
      <c r="B9" s="29" t="s">
        <v>2</v>
      </c>
      <c r="C9" s="29">
        <f>'Table 1(Q3''24)'!C9/32.15074</f>
        <v>6.6872488782528805</v>
      </c>
      <c r="D9" s="29">
        <f>'Table 1(Q3''24)'!D9/32.15074</f>
        <v>6.2206966309329115</v>
      </c>
      <c r="E9" s="29">
        <f>'Table 1(Q3''24)'!E9/32.15074</f>
        <v>6.2206966309329115</v>
      </c>
      <c r="F9" s="29">
        <f>'Table 1(Q3''24)'!F9/32.15074</f>
        <v>5.7541443836129433</v>
      </c>
      <c r="G9" s="29">
        <f>'Table 1(Q3''24)'!G9/32.15074</f>
        <v>5.7541443836129433</v>
      </c>
      <c r="H9" s="29">
        <f>'Table 1(Q3''24)'!H9/32.15074</f>
        <v>5.5986269678396203</v>
      </c>
      <c r="I9" s="29">
        <f>'Table 1(Q3''24)'!I9/32.15074</f>
        <v>5.2523489985023746</v>
      </c>
      <c r="J9" s="29">
        <f>'Table 1(Q3''24)'!J9/32.15074</f>
        <v>6.2321885133478165</v>
      </c>
      <c r="K9" s="29">
        <f>'Table 1(Q3''24)'!K9/32.15074</f>
        <v>6.4011931992997404</v>
      </c>
      <c r="L9" s="29">
        <f>'Table 1(Q3''24)'!L9/32.15074</f>
        <v>6.2080654516957967</v>
      </c>
      <c r="M9" s="29">
        <f>'Table 1(Q3''24)'!M9/32.15074</f>
        <v>5.9134983593053878</v>
      </c>
      <c r="N9" s="29">
        <f>'Table 1(Q3''24)'!N9/32.15074</f>
        <v>5.9389394533517352</v>
      </c>
      <c r="O9" s="29">
        <f>'Table 1(Q3''24)'!O9/32.15074</f>
        <v>5.9338776627733392</v>
      </c>
      <c r="P9" s="598">
        <f t="shared" si="23"/>
        <v>4.302207001767977E-3</v>
      </c>
      <c r="Q9" s="598">
        <f t="shared" si="23"/>
        <v>-8.5230546937797858E-4</v>
      </c>
      <c r="R9" s="199"/>
      <c r="S9" s="29">
        <f>'Table 1(Q3''24)'!S9/32.15074</f>
        <v>1.3996567419599051</v>
      </c>
      <c r="T9" s="29">
        <f>'Table 1(Q3''24)'!T9/32.15074</f>
        <v>1.5551741577332279</v>
      </c>
      <c r="U9" s="29">
        <f>'Table 1(Q3''24)'!U9/32.15074</f>
        <v>1.3996567419599051</v>
      </c>
      <c r="V9" s="29">
        <f>'Table 1(Q3''24)'!V9/32.15074</f>
        <v>1.3996567419599051</v>
      </c>
      <c r="W9" s="29">
        <f>'Table 1(Q3''24)'!W9/32.15074</f>
        <v>1.3996567419599051</v>
      </c>
      <c r="X9" s="29">
        <f>'Table 1(Q3''24)'!X9/32.15074</f>
        <v>1.5551741577332279</v>
      </c>
      <c r="Y9" s="29">
        <f>'Table 1(Q3''24)'!Y9/32.15074</f>
        <v>1.2441393261865823</v>
      </c>
      <c r="Z9" s="29">
        <f>'Table 1(Q3''24)'!Z9/32.15074</f>
        <v>1.3996567419599051</v>
      </c>
      <c r="AA9" s="29">
        <f>'Table 1(Q3''24)'!AA9/32.15074</f>
        <v>1.3996567419599051</v>
      </c>
      <c r="AB9" s="29">
        <f>'Table 1(Q3''24)'!AB9/32.15074</f>
        <v>1.5551741577332279</v>
      </c>
      <c r="AC9" s="29">
        <f>'Table 1(Q3''24)'!AC9/32.15074</f>
        <v>1.3996567419599051</v>
      </c>
      <c r="AD9" s="29">
        <f>'Table 1(Q3''24)'!AD9/32.15074</f>
        <v>1.3996567419599051</v>
      </c>
      <c r="AE9" s="29">
        <f>'Table 1(Q3''24)'!AE9/32.15074</f>
        <v>1.3996567419599051</v>
      </c>
      <c r="AF9" s="29">
        <f>'Table 1(Q3''24)'!AF9/32.15074</f>
        <v>1.3996567419599051</v>
      </c>
      <c r="AG9" s="610">
        <f>'Table 1(Q3''24)'!AG9/32.15074</f>
        <v>1.2441393261865823</v>
      </c>
      <c r="AH9" s="610">
        <f>'Table 1(Q3''24)'!AH9/32.15074</f>
        <v>1.3996567419599051</v>
      </c>
      <c r="AI9" s="610">
        <f>'Table 1(Q3''24)'!AI9/32.15074</f>
        <v>1.3996567419599051</v>
      </c>
      <c r="AJ9" s="610">
        <f>'Table 1(Q3''24)'!AJ9/32.15074</f>
        <v>1.2441393261865823</v>
      </c>
      <c r="AK9" s="610">
        <f>'Table 1(Q3''24)'!AK9/32.15074</f>
        <v>1.4123904561684288</v>
      </c>
      <c r="AL9" s="610">
        <f>'Table 1(Q3''24)'!AL9/32.15074</f>
        <v>1.2655002379432807</v>
      </c>
      <c r="AM9" s="610">
        <f>'Table 1(Q3''24)'!AM9/32.15074</f>
        <v>1.2679915185110062</v>
      </c>
      <c r="AN9" s="610">
        <f>'Table 1(Q3''24)'!AN9/32.15074</f>
        <v>1.3064667858796577</v>
      </c>
      <c r="AO9" s="610">
        <f>'Table 1(Q3''24)'!AO9/32.15074</f>
        <v>1.5384721862135378</v>
      </c>
      <c r="AP9" s="610">
        <f>'Table 1(Q3''24)'!AP9/32.15074</f>
        <v>1.515908530338121</v>
      </c>
      <c r="AQ9" s="610">
        <f>'Table 1(Q3''24)'!AQ9/32.15074</f>
        <v>1.594607271894303</v>
      </c>
      <c r="AR9" s="610">
        <f>'Table 1(Q3''24)'!AR9/32.15074</f>
        <v>1.5832005249018541</v>
      </c>
      <c r="AS9" s="610">
        <f>'Table 1(Q3''24)'!AS9/32.15074</f>
        <v>1.5911235498813878</v>
      </c>
      <c r="AT9" s="610">
        <f>'Table 1(Q3''24)'!AT9/32.15074</f>
        <v>1.6324320858590977</v>
      </c>
      <c r="AU9" s="610">
        <f>'Table 1(Q3''24)'!AU9/32.15074</f>
        <v>1.5779154557597594</v>
      </c>
      <c r="AV9" s="610">
        <f>'Table 1(Q3''24)'!AV9/32.15074</f>
        <v>1.599722107799495</v>
      </c>
      <c r="AW9" s="610">
        <f>'Table 1(Q3''24)'!AW9/32.15074</f>
        <v>1.5214781855756205</v>
      </c>
      <c r="AX9" s="610">
        <f>'Table 1(Q3''24)'!AX9/32.15074</f>
        <v>1.5891438131785933</v>
      </c>
      <c r="AY9" s="610">
        <f>'Table 1(Q3''24)'!AY9/32.15074</f>
        <v>1.5887596851616332</v>
      </c>
      <c r="AZ9" s="610">
        <f>'Table 1(Q3''24)'!AZ9/32.15074</f>
        <v>1.5086837677799494</v>
      </c>
      <c r="BA9" s="610">
        <f>'Table 1(Q3''24)'!BA9/32.15074</f>
        <v>1.4840995746945025</v>
      </c>
      <c r="BB9" s="610">
        <f>'Table 1(Q3''24)'!BB9/32.15074</f>
        <v>1.4435592947507128</v>
      </c>
      <c r="BC9" s="610">
        <f>'Table 1(Q3''24)'!BC9/32.15074</f>
        <v>1.5027150093625692</v>
      </c>
      <c r="BD9" s="610">
        <f>'Table 1(Q3''24)'!BD9/32.15074</f>
        <v>1.483124480497604</v>
      </c>
      <c r="BE9" s="610">
        <f>'Table 1(Q3''24)'!BE9/32.15074</f>
        <v>1.4991987605919346</v>
      </c>
      <c r="BF9" s="610">
        <f>'Table 1(Q3''24)'!BF9/32.15074</f>
        <v>1.4821789346097021</v>
      </c>
      <c r="BG9" s="610">
        <f>'Table 1(Q3''24)'!BG9/32.15074</f>
        <v>1.478780879075055</v>
      </c>
      <c r="BH9" s="612">
        <f t="shared" si="24"/>
        <v>-1.592725842118714E-2</v>
      </c>
      <c r="BI9" s="612">
        <f t="shared" si="25"/>
        <v>-2.2926081698374512E-3</v>
      </c>
      <c r="BJ9" s="4"/>
      <c r="BK9" s="29">
        <f t="shared" si="26"/>
        <v>3.2658657312397787</v>
      </c>
      <c r="BL9" s="29">
        <f t="shared" si="32"/>
        <v>2.9548308996931327</v>
      </c>
      <c r="BM9" s="29">
        <f t="shared" si="8"/>
        <v>2.7993134839198102</v>
      </c>
      <c r="BN9" s="29">
        <f t="shared" si="9"/>
        <v>2.9548308996931327</v>
      </c>
      <c r="BO9" s="29">
        <f t="shared" si="10"/>
        <v>2.6437960681464876</v>
      </c>
      <c r="BP9" s="29">
        <f t="shared" si="11"/>
        <v>2.9548308996931327</v>
      </c>
      <c r="BQ9" s="29">
        <f t="shared" si="12"/>
        <v>2.7993134839198102</v>
      </c>
      <c r="BR9" s="29">
        <f t="shared" si="13"/>
        <v>2.7993134839198102</v>
      </c>
      <c r="BS9" s="29">
        <f t="shared" si="14"/>
        <v>2.6437960681464876</v>
      </c>
      <c r="BT9" s="29">
        <f t="shared" si="15"/>
        <v>2.6437960681464876</v>
      </c>
      <c r="BU9" s="29">
        <f t="shared" si="16"/>
        <v>2.6778906941117095</v>
      </c>
      <c r="BV9" s="29">
        <f t="shared" si="17"/>
        <v>2.5744583043906637</v>
      </c>
      <c r="BW9" s="29">
        <f t="shared" si="18"/>
        <v>3.054380716551659</v>
      </c>
      <c r="BX9" s="599">
        <f t="shared" si="19"/>
        <v>3.1778077967961571</v>
      </c>
      <c r="BY9" s="599">
        <f t="shared" si="20"/>
        <v>3.2235556357404853</v>
      </c>
      <c r="BZ9" s="7">
        <f t="shared" si="21"/>
        <v>3.1776375635592542</v>
      </c>
      <c r="CA9" s="7">
        <f t="shared" si="22"/>
        <v>3.1106219987542136</v>
      </c>
      <c r="CB9" s="7">
        <f t="shared" si="33"/>
        <v>3.0974434529415826</v>
      </c>
      <c r="CC9" s="7">
        <f t="shared" si="27"/>
        <v>2.9276588694452155</v>
      </c>
      <c r="CD9" s="7">
        <f t="shared" si="34"/>
        <v>2.9858394898601732</v>
      </c>
      <c r="CE9" s="7">
        <f t="shared" si="28"/>
        <v>2.9813776952016369</v>
      </c>
      <c r="CF9" s="492">
        <f t="shared" si="29"/>
        <v>1.8348731239511196E-2</v>
      </c>
      <c r="CG9" s="492">
        <f t="shared" si="30"/>
        <v>-1.4943183227660306E-3</v>
      </c>
      <c r="CH9" s="19"/>
      <c r="CI9" s="611">
        <f t="shared" si="31"/>
        <v>5.9672171850618101</v>
      </c>
      <c r="CK9" s="696"/>
      <c r="CL9" s="696"/>
    </row>
    <row r="10" spans="1:90" x14ac:dyDescent="0.45">
      <c r="A10" s="90" t="s">
        <v>36</v>
      </c>
      <c r="C10" s="32">
        <f>'Table 1(Q3''24)'!C10/32.15074</f>
        <v>-6.6872488782528805</v>
      </c>
      <c r="D10" s="32">
        <f>'Table 1(Q3''24)'!D10/32.15074</f>
        <v>10.886219104132596</v>
      </c>
      <c r="E10" s="32">
        <f>'Table 1(Q3''24)'!E10/32.15074</f>
        <v>0.93310449463993683</v>
      </c>
      <c r="F10" s="32">
        <f>'Table 1(Q3''24)'!F10/32.15074</f>
        <v>0.93310449463993683</v>
      </c>
      <c r="G10" s="32">
        <f>'Table 1(Q3''24)'!G10/32.15074</f>
        <v>0.93310449463993683</v>
      </c>
      <c r="H10" s="651">
        <f>'Table 1(Q3''24)'!H10/32.15074</f>
        <v>0.31103483154664557</v>
      </c>
      <c r="I10" s="651">
        <f>'Table 1(Q3''24)'!I10/32.15074</f>
        <v>6.3929241357565614E-2</v>
      </c>
      <c r="J10" s="651">
        <f>'Table 1(Q3''24)'!J10/32.15074</f>
        <v>-2.6013618182910201</v>
      </c>
      <c r="K10" s="651">
        <f>'Table 1(Q3''24)'!K10/32.15074</f>
        <v>-2.8910338049768805</v>
      </c>
      <c r="L10" s="651">
        <f>'Table 1(Q3''24)'!L10/32.15074</f>
        <v>1.3300828755073955</v>
      </c>
      <c r="M10" s="651">
        <f>'Table 1(Q3''24)'!M10/32.15074</f>
        <v>0.35114906425080661</v>
      </c>
      <c r="N10" s="651">
        <f>'Table 1(Q3''24)'!N10/32.15074</f>
        <v>1.7584700612131789</v>
      </c>
      <c r="O10" s="651">
        <f>'Table 1(Q3''24)'!O10/32.15074</f>
        <v>0</v>
      </c>
      <c r="P10" s="32" t="str">
        <f t="shared" si="23"/>
        <v>&gt;±300%</v>
      </c>
      <c r="Q10" s="539">
        <f t="shared" si="23"/>
        <v>-1</v>
      </c>
      <c r="R10" s="199"/>
      <c r="S10" s="32">
        <f>'Table 1(Q3''24)'!S10/32.15074</f>
        <v>2.0217264050531965</v>
      </c>
      <c r="T10" s="32">
        <f>'Table 1(Q3''24)'!T10/32.15074</f>
        <v>-1.2441393261865823</v>
      </c>
      <c r="U10" s="32">
        <f>'Table 1(Q3''24)'!U10/32.15074</f>
        <v>1.8662089892798737</v>
      </c>
      <c r="V10" s="32">
        <f>'Table 1(Q3''24)'!V10/32.15074</f>
        <v>-0.15551741577332279</v>
      </c>
      <c r="W10" s="32">
        <f>'Table 1(Q3''24)'!W10/32.15074</f>
        <v>0.77758707886661393</v>
      </c>
      <c r="X10" s="32">
        <f>'Table 1(Q3''24)'!X10/32.15074</f>
        <v>-1.3996567419599051</v>
      </c>
      <c r="Y10" s="32">
        <f>'Table 1(Q3''24)'!Y10/32.15074</f>
        <v>4.6655224731996841</v>
      </c>
      <c r="Z10" s="32">
        <f>'Table 1(Q3''24)'!Z10/32.15074</f>
        <v>1.8662089892798737</v>
      </c>
      <c r="AA10" s="32">
        <f>'Table 1(Q3''24)'!AA10/32.15074</f>
        <v>-3.2658657312397787</v>
      </c>
      <c r="AB10" s="32">
        <f>'Table 1(Q3''24)'!AB10/32.15074</f>
        <v>-2.332761236599842</v>
      </c>
      <c r="AC10" s="32">
        <f>'Table 1(Q3''24)'!AC10/32.15074</f>
        <v>-1.8662089892798737</v>
      </c>
      <c r="AD10" s="32">
        <f>'Table 1(Q3''24)'!AD10/32.15074</f>
        <v>2.332761236599842</v>
      </c>
      <c r="AE10" s="32">
        <f>'Table 1(Q3''24)'!AE10/32.15074</f>
        <v>-0.31103483154664557</v>
      </c>
      <c r="AF10" s="32">
        <f>'Table 1(Q3''24)'!AF10/32.15074</f>
        <v>0.77758707886661393</v>
      </c>
      <c r="AG10" s="32">
        <f>'Table 1(Q3''24)'!AG10/32.15074</f>
        <v>-0.15551741577332279</v>
      </c>
      <c r="AH10" s="32">
        <f>'Table 1(Q3''24)'!AH10/32.15074</f>
        <v>1.7106915735065507</v>
      </c>
      <c r="AI10" s="32">
        <f>'Table 1(Q3''24)'!AI10/32.15074</f>
        <v>-0.62206966309329115</v>
      </c>
      <c r="AJ10" s="32">
        <f>'Table 1(Q3''24)'!AJ10/32.15074</f>
        <v>-0.62206966309329115</v>
      </c>
      <c r="AK10" s="32">
        <f>'Table 1(Q3''24)'!AK10/32.15074</f>
        <v>0.37911383045108288</v>
      </c>
      <c r="AL10" s="32">
        <f>'Table 1(Q3''24)'!AL10/32.15074</f>
        <v>-0.82289990360831655</v>
      </c>
      <c r="AM10" s="32">
        <f>'Table 1(Q3''24)'!AM10/32.15074</f>
        <v>-0.90638488924343696</v>
      </c>
      <c r="AN10" s="32">
        <f>'Table 1(Q3''24)'!AN10/32.15074</f>
        <v>1.4141002037582362</v>
      </c>
      <c r="AO10" s="32">
        <f>'Table 1(Q3''24)'!AO10/32.15074</f>
        <v>1.6717462334533422</v>
      </c>
      <c r="AP10" s="32">
        <f>'Table 1(Q3''24)'!AP10/32.15074</f>
        <v>0.77148924919577389</v>
      </c>
      <c r="AQ10" s="32">
        <f>'Table 1(Q3''24)'!AQ10/32.15074</f>
        <v>-3.4690730497866094</v>
      </c>
      <c r="AR10" s="32">
        <f>'Table 1(Q3''24)'!AR10/32.15074</f>
        <v>-1.575524251153527</v>
      </c>
      <c r="AS10" s="32">
        <f>'Table 1(Q3''24)'!AS10/32.15074</f>
        <v>-0.91142834659946159</v>
      </c>
      <c r="AT10" s="32">
        <f>'Table 1(Q3''24)'!AT10/32.15074</f>
        <v>0.56664649179947524</v>
      </c>
      <c r="AU10" s="32">
        <f>'Table 1(Q3''24)'!AU10/32.15074</f>
        <v>-1.3275701427521982</v>
      </c>
      <c r="AV10" s="32">
        <f>'Table 1(Q3''24)'!AV10/32.15074</f>
        <v>-1.2186818074246963</v>
      </c>
      <c r="AW10" s="32">
        <f>'Table 1(Q3''24)'!AW10/32.15074</f>
        <v>0.75235107087312669</v>
      </c>
      <c r="AX10" s="32">
        <f>'Table 1(Q3''24)'!AX10/32.15074</f>
        <v>-6.0153941588975614E-2</v>
      </c>
      <c r="AY10" s="32">
        <f>'Table 1(Q3''24)'!AY10/32.15074</f>
        <v>-7.4746576159955044E-2</v>
      </c>
      <c r="AZ10" s="32">
        <f>'Table 1(Q3''24)'!AZ10/32.15074</f>
        <v>0.7126323223831994</v>
      </c>
      <c r="BA10" s="32">
        <f>'Table 1(Q3''24)'!BA10/32.15074</f>
        <v>1.0368546892595438</v>
      </c>
      <c r="BB10" s="32">
        <f>'Table 1(Q3''24)'!BB10/32.15074</f>
        <v>0.23517502845466523</v>
      </c>
      <c r="BC10" s="32">
        <f>'Table 1(Q3''24)'!BC10/32.15074</f>
        <v>-0.19791047579047938</v>
      </c>
      <c r="BD10" s="32">
        <f>'Table 1(Q3''24)'!BD10/32.15074</f>
        <v>-0.72297017767292315</v>
      </c>
      <c r="BE10" s="32">
        <f>'Table 1(Q3''24)'!BE10/32.15074</f>
        <v>0.67186889306291653</v>
      </c>
      <c r="BF10" s="32">
        <f>'Table 1(Q3''24)'!BF10/32.15074</f>
        <v>1.0866011681502625</v>
      </c>
      <c r="BG10" s="32">
        <f>'Table 1(Q3''24)'!BG10/32.15074</f>
        <v>0</v>
      </c>
      <c r="BH10" s="492" t="str">
        <f t="shared" si="24"/>
        <v>N/A</v>
      </c>
      <c r="BI10" s="492">
        <f t="shared" si="25"/>
        <v>-1</v>
      </c>
      <c r="BJ10" s="4"/>
      <c r="BK10" s="32">
        <f t="shared" si="26"/>
        <v>10.108632025265983</v>
      </c>
      <c r="BL10" s="32">
        <f t="shared" si="32"/>
        <v>0.77758707886661416</v>
      </c>
      <c r="BM10" s="32">
        <f t="shared" si="8"/>
        <v>1.7106915735065509</v>
      </c>
      <c r="BN10" s="32">
        <f t="shared" si="9"/>
        <v>-0.62206966309329115</v>
      </c>
      <c r="BO10" s="32">
        <f t="shared" si="10"/>
        <v>6.5317314624795575</v>
      </c>
      <c r="BP10" s="32">
        <f t="shared" si="11"/>
        <v>-5.5986269678396212</v>
      </c>
      <c r="BQ10" s="32">
        <f t="shared" si="12"/>
        <v>0.46655224731996836</v>
      </c>
      <c r="BR10" s="32">
        <f t="shared" si="13"/>
        <v>0.46655224731996836</v>
      </c>
      <c r="BS10" s="32">
        <f t="shared" si="14"/>
        <v>1.5551741577332279</v>
      </c>
      <c r="BT10" s="32">
        <f t="shared" si="15"/>
        <v>-1.2441393261865823</v>
      </c>
      <c r="BU10" s="32">
        <f t="shared" si="16"/>
        <v>-0.44378607315723367</v>
      </c>
      <c r="BV10" s="32">
        <f t="shared" si="17"/>
        <v>0.50771531451479923</v>
      </c>
      <c r="BW10" s="32">
        <f t="shared" si="18"/>
        <v>2.4432354826491158</v>
      </c>
      <c r="BX10" s="13">
        <f t="shared" si="19"/>
        <v>-5.0445973009401364</v>
      </c>
      <c r="BY10" s="13">
        <f t="shared" si="20"/>
        <v>-0.34478185479998635</v>
      </c>
      <c r="BZ10" s="7">
        <f t="shared" si="21"/>
        <v>-2.5462519501768943</v>
      </c>
      <c r="CA10" s="7">
        <f t="shared" si="22"/>
        <v>0.69219712928415111</v>
      </c>
      <c r="CB10" s="7">
        <f t="shared" si="33"/>
        <v>0.63788574622324434</v>
      </c>
      <c r="CC10" s="7">
        <f t="shared" si="27"/>
        <v>1.272029717714209</v>
      </c>
      <c r="CD10" s="7">
        <f t="shared" si="34"/>
        <v>-0.92088065346340253</v>
      </c>
      <c r="CE10" s="7">
        <f t="shared" si="28"/>
        <v>1.7584700612131789</v>
      </c>
      <c r="CF10" s="492">
        <f t="shared" si="29"/>
        <v>0.38241271939234678</v>
      </c>
      <c r="CG10" s="492" t="str">
        <f t="shared" si="30"/>
        <v>N/A</v>
      </c>
      <c r="CH10" s="19"/>
      <c r="CI10" s="648">
        <f t="shared" si="31"/>
        <v>0.83758940774977653</v>
      </c>
      <c r="CK10" s="696"/>
      <c r="CL10" s="696"/>
    </row>
    <row r="11" spans="1:90" x14ac:dyDescent="0.45">
      <c r="A11" s="33" t="s">
        <v>14</v>
      </c>
      <c r="B11" s="34"/>
      <c r="C11" s="560">
        <f>'Table 1(Q3''24)'!C11/32.15074</f>
        <v>182.110893870561</v>
      </c>
      <c r="D11" s="560">
        <f>'Table 1(Q3''24)'!D11/32.15074</f>
        <v>162.51569948312232</v>
      </c>
      <c r="E11" s="560">
        <f>'Table 1(Q3''24)'!E11/32.15074</f>
        <v>192.53056072737363</v>
      </c>
      <c r="F11" s="560">
        <f>'Table 1(Q3''24)'!F11/32.15074</f>
        <v>188.95366016458721</v>
      </c>
      <c r="G11" s="560">
        <f>'Table 1(Q3''24)'!G11/32.15074</f>
        <v>191.59745623273369</v>
      </c>
      <c r="H11" s="560">
        <f>'Table 1(Q3''24)'!H11/32.15074</f>
        <v>190.81986915386707</v>
      </c>
      <c r="I11" s="582">
        <f t="shared" ref="I11:M11" si="35">I4+I10</f>
        <v>188.98077449462775</v>
      </c>
      <c r="J11" s="582">
        <f t="shared" si="35"/>
        <v>152.53366270353604</v>
      </c>
      <c r="K11" s="582">
        <f t="shared" si="35"/>
        <v>192.89650849853999</v>
      </c>
      <c r="L11" s="582">
        <f t="shared" si="35"/>
        <v>173.03178873127018</v>
      </c>
      <c r="M11" s="582">
        <f t="shared" si="35"/>
        <v>174.64039094208454</v>
      </c>
      <c r="N11" s="582">
        <f t="shared" ref="N11:O11" si="36">N4+N10</f>
        <v>176.75531547008296</v>
      </c>
      <c r="O11" s="582">
        <f t="shared" si="36"/>
        <v>172.62022399911291</v>
      </c>
      <c r="P11" s="561">
        <f t="shared" si="23"/>
        <v>1.2110168309802827E-2</v>
      </c>
      <c r="Q11" s="561">
        <f t="shared" si="23"/>
        <v>-2.3394439143019419E-2</v>
      </c>
      <c r="R11" s="199"/>
      <c r="S11" s="560">
        <f>'Table 1(Q3''24)'!S11/32.15074</f>
        <v>42.922806753437094</v>
      </c>
      <c r="T11" s="560">
        <f>'Table 1(Q3''24)'!T11/32.15074</f>
        <v>42.767289337663769</v>
      </c>
      <c r="U11" s="560">
        <f>'Table 1(Q3''24)'!U11/32.15074</f>
        <v>44.47798091117032</v>
      </c>
      <c r="V11" s="560">
        <f>'Table 1(Q3''24)'!V11/32.15074</f>
        <v>47.899364058183423</v>
      </c>
      <c r="W11" s="560">
        <f>'Table 1(Q3''24)'!W11/32.15074</f>
        <v>52.25385169983646</v>
      </c>
      <c r="X11" s="560">
        <f>'Table 1(Q3''24)'!X11/32.15074</f>
        <v>48.832468552823357</v>
      </c>
      <c r="Y11" s="560">
        <f>'Table 1(Q3''24)'!Y11/32.15074</f>
        <v>44.633498326943645</v>
      </c>
      <c r="Z11" s="560">
        <f>'Table 1(Q3''24)'!Z11/32.15074</f>
        <v>53.186956194476394</v>
      </c>
      <c r="AA11" s="560">
        <f>'Table 1(Q3''24)'!AA11/32.15074</f>
        <v>47.121776979316806</v>
      </c>
      <c r="AB11" s="560">
        <f>'Table 1(Q3''24)'!AB11/32.15074</f>
        <v>44.47798091117032</v>
      </c>
      <c r="AC11" s="560">
        <f>'Table 1(Q3''24)'!AC11/32.15074</f>
        <v>42.456254506117126</v>
      </c>
      <c r="AD11" s="560">
        <f>'Table 1(Q3''24)'!AD11/32.15074</f>
        <v>50.698677542103233</v>
      </c>
      <c r="AE11" s="560">
        <f>'Table 1(Q3''24)'!AE11/32.15074</f>
        <v>48.36591630550339</v>
      </c>
      <c r="AF11" s="560">
        <f>'Table 1(Q3''24)'!AF11/32.15074</f>
        <v>50.076607879009941</v>
      </c>
      <c r="AG11" s="560">
        <f>'Table 1(Q3''24)'!AG11/32.15074</f>
        <v>40.279010685290601</v>
      </c>
      <c r="AH11" s="560">
        <f>'Table 1(Q3''24)'!AH11/32.15074</f>
        <v>51.631782036743168</v>
      </c>
      <c r="AI11" s="560">
        <f>'Table 1(Q3''24)'!AI11/32.15074</f>
        <v>51.165229789423201</v>
      </c>
      <c r="AJ11" s="560">
        <f>'Table 1(Q3''24)'!AJ11/32.15074</f>
        <v>48.054881473956748</v>
      </c>
      <c r="AK11" s="560">
        <f t="shared" ref="AK11:AO11" si="37">AK4+AK10</f>
        <v>41.26417276680322</v>
      </c>
      <c r="AL11" s="560">
        <f t="shared" si="37"/>
        <v>50.805536437608403</v>
      </c>
      <c r="AM11" s="560">
        <f t="shared" si="37"/>
        <v>46.534220748003911</v>
      </c>
      <c r="AN11" s="560">
        <f t="shared" si="37"/>
        <v>50.376844542212226</v>
      </c>
      <c r="AO11" s="560">
        <f t="shared" si="37"/>
        <v>40.483748016046938</v>
      </c>
      <c r="AP11" s="560">
        <f>AP4+AP10</f>
        <v>30.068142801230461</v>
      </c>
      <c r="AQ11" s="560">
        <f t="shared" ref="AQ11:BE11" si="38">AQ4+AQ10</f>
        <v>43.042948934614493</v>
      </c>
      <c r="AR11" s="560">
        <f t="shared" si="38"/>
        <v>38.938822951644148</v>
      </c>
      <c r="AS11" s="560">
        <f t="shared" si="38"/>
        <v>44.631475571750627</v>
      </c>
      <c r="AT11" s="560">
        <f t="shared" si="38"/>
        <v>49.247432384930569</v>
      </c>
      <c r="AU11" s="560">
        <f t="shared" si="38"/>
        <v>47.527867212291255</v>
      </c>
      <c r="AV11" s="560">
        <f t="shared" si="38"/>
        <v>51.489733329567507</v>
      </c>
      <c r="AW11" s="560">
        <f t="shared" si="38"/>
        <v>40.344820104952525</v>
      </c>
      <c r="AX11" s="560">
        <f t="shared" si="38"/>
        <v>47.507975414681802</v>
      </c>
      <c r="AY11" s="560">
        <f t="shared" si="38"/>
        <v>43.150847634413374</v>
      </c>
      <c r="AZ11" s="560">
        <f t="shared" si="38"/>
        <v>42.028145577222496</v>
      </c>
      <c r="BA11" s="560">
        <f t="shared" si="38"/>
        <v>38.120341680894072</v>
      </c>
      <c r="BB11" s="560">
        <f t="shared" si="38"/>
        <v>46.466429352402699</v>
      </c>
      <c r="BC11" s="560">
        <f t="shared" si="38"/>
        <v>43.132591835276862</v>
      </c>
      <c r="BD11" s="560">
        <f t="shared" si="38"/>
        <v>46.921028073510868</v>
      </c>
      <c r="BE11" s="560">
        <f t="shared" si="38"/>
        <v>38.766975976469467</v>
      </c>
      <c r="BF11" s="560">
        <f t="shared" ref="BF11:BG11" si="39">BF4+BF10</f>
        <v>49.023268170589112</v>
      </c>
      <c r="BG11" s="560">
        <f t="shared" si="39"/>
        <v>45.994951930793803</v>
      </c>
      <c r="BH11" s="561">
        <f t="shared" si="24"/>
        <v>6.6361884916359193E-2</v>
      </c>
      <c r="BI11" s="561">
        <f t="shared" si="25"/>
        <v>-6.1773038657020996E-2</v>
      </c>
      <c r="BJ11" s="4"/>
      <c r="BK11" s="34">
        <f>BK4+BK10</f>
        <v>76.825603392021463</v>
      </c>
      <c r="BL11" s="34">
        <f t="shared" ref="BL11:BO11" si="40">BL4+BL10</f>
        <v>85.690096091100855</v>
      </c>
      <c r="BM11" s="34">
        <f t="shared" si="40"/>
        <v>92.066310137807108</v>
      </c>
      <c r="BN11" s="34">
        <f t="shared" si="40"/>
        <v>101.08632025265983</v>
      </c>
      <c r="BO11" s="34">
        <f t="shared" si="40"/>
        <v>97.509419689873397</v>
      </c>
      <c r="BP11" s="34">
        <f>BP4+BP10</f>
        <v>91.288723058940477</v>
      </c>
      <c r="BQ11" s="34">
        <f>BQ4+BQ10</f>
        <v>93.465966879767009</v>
      </c>
      <c r="BR11" s="34">
        <f t="shared" si="13"/>
        <v>98.442524184513331</v>
      </c>
      <c r="BS11" s="34">
        <f t="shared" si="14"/>
        <v>91.910792722033761</v>
      </c>
      <c r="BT11" s="34">
        <f t="shared" si="15"/>
        <v>99.220111263379948</v>
      </c>
      <c r="BU11" s="34">
        <f t="shared" si="16"/>
        <v>92.069709204411623</v>
      </c>
      <c r="BV11" s="34">
        <f t="shared" si="17"/>
        <v>96.911065290216129</v>
      </c>
      <c r="BW11" s="34">
        <f t="shared" si="18"/>
        <v>70.551890817277396</v>
      </c>
      <c r="BX11" s="34">
        <f t="shared" si="19"/>
        <v>81.981771886258642</v>
      </c>
      <c r="BY11" s="34">
        <f t="shared" si="20"/>
        <v>93.878907956681189</v>
      </c>
      <c r="BZ11" s="34">
        <f t="shared" si="21"/>
        <v>99.017600541858769</v>
      </c>
      <c r="CA11" s="34">
        <f t="shared" si="22"/>
        <v>87.852795519634327</v>
      </c>
      <c r="CB11" s="34">
        <f t="shared" si="33"/>
        <v>85.17899321163587</v>
      </c>
      <c r="CC11" s="34">
        <f t="shared" si="27"/>
        <v>84.58677103329677</v>
      </c>
      <c r="CD11" s="34">
        <f t="shared" si="34"/>
        <v>90.053619908787738</v>
      </c>
      <c r="CE11" s="34">
        <f t="shared" si="28"/>
        <v>87.790244147058587</v>
      </c>
      <c r="CF11" s="561">
        <f t="shared" si="29"/>
        <v>3.7872034534818688E-2</v>
      </c>
      <c r="CG11" s="561">
        <f t="shared" si="30"/>
        <v>-2.5133645532757543E-2</v>
      </c>
      <c r="CH11" s="19"/>
      <c r="CI11" s="645">
        <f t="shared" si="31"/>
        <v>177.84386405584632</v>
      </c>
      <c r="CK11" s="696"/>
      <c r="CL11" s="696"/>
    </row>
    <row r="12" spans="1:90" x14ac:dyDescent="0.45">
      <c r="A12" s="23"/>
      <c r="B12" s="4"/>
      <c r="C12" s="4"/>
      <c r="D12" s="4"/>
      <c r="E12" s="4"/>
      <c r="F12" s="4"/>
      <c r="G12" s="9"/>
      <c r="H12" s="9"/>
      <c r="I12" s="627"/>
      <c r="J12" s="4"/>
      <c r="K12" s="9"/>
      <c r="L12" s="4"/>
      <c r="M12" s="4"/>
      <c r="N12" s="4"/>
      <c r="O12" s="4"/>
      <c r="P12" s="4"/>
      <c r="Q12" s="609"/>
      <c r="R12" s="199"/>
      <c r="S12" s="4"/>
      <c r="T12" s="4"/>
      <c r="U12" s="4"/>
      <c r="V12" s="4"/>
      <c r="W12" s="4"/>
      <c r="X12" s="4"/>
      <c r="Y12" s="4"/>
      <c r="Z12" s="4"/>
      <c r="AA12" s="4"/>
      <c r="AB12" s="4"/>
      <c r="AC12" s="4"/>
      <c r="AD12" s="4"/>
      <c r="AE12" s="4"/>
      <c r="AF12" s="4"/>
      <c r="AG12" s="4"/>
      <c r="AH12" s="4"/>
      <c r="AI12" s="4"/>
      <c r="AJ12" s="4"/>
      <c r="AK12" s="4"/>
      <c r="AL12" s="4"/>
      <c r="AM12" s="4"/>
      <c r="AN12" s="4"/>
      <c r="AO12" s="565"/>
      <c r="AP12" s="4"/>
      <c r="AQ12" s="4"/>
      <c r="AR12" s="4"/>
      <c r="AS12" s="4"/>
      <c r="AT12" s="4"/>
      <c r="AU12" s="4"/>
      <c r="AV12" s="4"/>
      <c r="AW12" s="4"/>
      <c r="AX12" s="4"/>
      <c r="AY12" s="4"/>
      <c r="AZ12" s="4"/>
      <c r="BA12" s="4"/>
      <c r="BB12" s="4"/>
      <c r="BC12" s="4"/>
      <c r="BD12" s="4"/>
      <c r="BE12" s="4"/>
      <c r="BF12" s="4"/>
      <c r="BG12" s="4"/>
      <c r="BH12" s="715"/>
      <c r="BI12" s="492"/>
      <c r="BJ12" s="4"/>
      <c r="BK12" s="7"/>
      <c r="BL12" s="7"/>
      <c r="BM12" s="7"/>
      <c r="BN12" s="7"/>
      <c r="BO12" s="7"/>
      <c r="BP12" s="7"/>
      <c r="BQ12" s="7"/>
      <c r="BR12" s="7"/>
      <c r="BS12" s="7"/>
      <c r="BT12" s="7"/>
      <c r="BU12" s="7"/>
      <c r="BV12" s="7"/>
      <c r="BW12" s="7"/>
      <c r="BX12" s="7"/>
      <c r="BY12" s="7"/>
      <c r="BZ12" s="7"/>
      <c r="CA12" s="7"/>
      <c r="CB12" s="7"/>
      <c r="CC12" s="7"/>
      <c r="CD12" s="7"/>
      <c r="CE12" s="7"/>
      <c r="CF12" s="492"/>
      <c r="CG12" s="492"/>
      <c r="CH12" s="19"/>
      <c r="CI12" s="13"/>
      <c r="CK12" s="696"/>
      <c r="CL12" s="696"/>
    </row>
    <row r="13" spans="1:90" s="644" customFormat="1" x14ac:dyDescent="0.45">
      <c r="A13" s="23" t="s">
        <v>22</v>
      </c>
      <c r="B13" s="9"/>
      <c r="C13" s="555">
        <f>'Table 1(Q3''24)'!C13/32.15074</f>
        <v>62.206966309329118</v>
      </c>
      <c r="D13" s="555">
        <f>'Table 1(Q3''24)'!D13/32.15074</f>
        <v>63.91765788283567</v>
      </c>
      <c r="E13" s="555">
        <f>'Table 1(Q3''24)'!E13/32.15074</f>
        <v>53.497991026023044</v>
      </c>
      <c r="F13" s="555">
        <f>'Table 1(Q3''24)'!F13/32.15074</f>
        <v>57.852478667676081</v>
      </c>
      <c r="G13" s="555">
        <f>'Table 1(Q3''24)'!G13/32.15074</f>
        <v>59.563170241182632</v>
      </c>
      <c r="H13" s="555">
        <f>'Table 1(Q3''24)'!H13/32.15074</f>
        <v>60.807309567369217</v>
      </c>
      <c r="I13" s="555">
        <f>SUM(I14:I16)</f>
        <v>65.638906752033193</v>
      </c>
      <c r="J13" s="555">
        <f>SUM(J14:J16)</f>
        <v>62.077163014196458</v>
      </c>
      <c r="K13" s="555">
        <f>SUM(K14:K16)</f>
        <v>65.518719621829689</v>
      </c>
      <c r="L13" s="555">
        <f>SUM(L14:L16)</f>
        <v>54.818838029188825</v>
      </c>
      <c r="M13" s="555">
        <f t="shared" ref="M13:O13" si="41">SUM(M14:M16)</f>
        <v>48.026275209136273</v>
      </c>
      <c r="N13" s="555">
        <f t="shared" si="41"/>
        <v>49.350050924984536</v>
      </c>
      <c r="O13" s="555">
        <f t="shared" si="41"/>
        <v>55.190054894233157</v>
      </c>
      <c r="P13" s="492">
        <f t="shared" ref="P13:Q16" si="42">IF(ISERROR(N13/M13),"N/A",IF(M13&lt;0,"N/A",IF(N13&lt;0,"N/A",IF(N13/M13-1&gt;300%,"&gt;±300%",IF(N13/M13-1&lt;-300%,"&gt;±300%",N13/M13-1)))))</f>
        <v>2.7563572442037554E-2</v>
      </c>
      <c r="Q13" s="492">
        <f t="shared" si="42"/>
        <v>0.11833835750495636</v>
      </c>
      <c r="R13" s="199"/>
      <c r="S13" s="555">
        <f>'Table 1(Q3''24)'!S13/32.15074</f>
        <v>17.728985398158798</v>
      </c>
      <c r="T13" s="555">
        <f>'Table 1(Q3''24)'!T13/32.15074</f>
        <v>14.929671914238989</v>
      </c>
      <c r="U13" s="555">
        <f>'Table 1(Q3''24)'!U13/32.15074</f>
        <v>13.685532588052405</v>
      </c>
      <c r="V13" s="555">
        <f>'Table 1(Q3''24)'!V13/32.15074</f>
        <v>14.929671914238989</v>
      </c>
      <c r="W13" s="555">
        <f>'Table 1(Q3''24)'!W13/32.15074</f>
        <v>13.374497756505761</v>
      </c>
      <c r="X13" s="555">
        <f>'Table 1(Q3''24)'!X13/32.15074</f>
        <v>11.66380618299921</v>
      </c>
      <c r="Y13" s="555">
        <f>'Table 1(Q3''24)'!Y13/32.15074</f>
        <v>12.441393261865823</v>
      </c>
      <c r="Z13" s="555">
        <f>'Table 1(Q3''24)'!Z13/32.15074</f>
        <v>15.085189330012311</v>
      </c>
      <c r="AA13" s="555">
        <f>'Table 1(Q3''24)'!AA13/32.15074</f>
        <v>16.018293824652247</v>
      </c>
      <c r="AB13" s="555">
        <f>'Table 1(Q3''24)'!AB13/32.15074</f>
        <v>14.46311966691902</v>
      </c>
      <c r="AC13" s="555">
        <f>'Table 1(Q3''24)'!AC13/32.15074</f>
        <v>13.530015172279084</v>
      </c>
      <c r="AD13" s="555">
        <f>'Table 1(Q3''24)'!AD13/32.15074</f>
        <v>15.240706745785634</v>
      </c>
      <c r="AE13" s="555">
        <f>'Table 1(Q3''24)'!AE13/32.15074</f>
        <v>15.240706745785634</v>
      </c>
      <c r="AF13" s="555">
        <f>'Table 1(Q3''24)'!AF13/32.15074</f>
        <v>15.862776408878926</v>
      </c>
      <c r="AG13" s="555">
        <f>'Table 1(Q3''24)'!AG13/32.15074</f>
        <v>14.46311966691902</v>
      </c>
      <c r="AH13" s="555">
        <f>'Table 1(Q3''24)'!AH13/32.15074</f>
        <v>15.240706745785634</v>
      </c>
      <c r="AI13" s="555">
        <f>'Table 1(Q3''24)'!AI13/32.15074</f>
        <v>15.55174157733228</v>
      </c>
      <c r="AJ13" s="555">
        <f>'Table 1(Q3''24)'!AJ13/32.15074</f>
        <v>15.55174157733228</v>
      </c>
      <c r="AK13" s="555">
        <f t="shared" ref="AK13:AZ13" si="43">SUM(AK14:AK16)</f>
        <v>16.477918403981704</v>
      </c>
      <c r="AL13" s="555">
        <f t="shared" si="43"/>
        <v>16.929342902101986</v>
      </c>
      <c r="AM13" s="555">
        <f t="shared" si="43"/>
        <v>16.025412208660011</v>
      </c>
      <c r="AN13" s="555">
        <f t="shared" si="43"/>
        <v>16.206233237289506</v>
      </c>
      <c r="AO13" s="555">
        <f t="shared" si="43"/>
        <v>12.195170024187112</v>
      </c>
      <c r="AP13" s="555">
        <f t="shared" si="43"/>
        <v>11.101270511742243</v>
      </c>
      <c r="AQ13" s="555">
        <f t="shared" si="43"/>
        <v>15.715538004739093</v>
      </c>
      <c r="AR13" s="555">
        <f t="shared" si="43"/>
        <v>23.065184473528014</v>
      </c>
      <c r="AS13" s="555">
        <f t="shared" si="43"/>
        <v>16.531436064830018</v>
      </c>
      <c r="AT13" s="563">
        <f t="shared" si="43"/>
        <v>16.412224076625492</v>
      </c>
      <c r="AU13" s="563">
        <f t="shared" si="43"/>
        <v>15.926211466271841</v>
      </c>
      <c r="AV13" s="563">
        <f t="shared" si="43"/>
        <v>16.65000950868038</v>
      </c>
      <c r="AW13" s="563">
        <f t="shared" si="43"/>
        <v>14.105304768488946</v>
      </c>
      <c r="AX13" s="563">
        <f t="shared" si="43"/>
        <v>14.331500288525632</v>
      </c>
      <c r="AY13" s="563">
        <f t="shared" si="43"/>
        <v>13.0472698159597</v>
      </c>
      <c r="AZ13" s="563">
        <f t="shared" si="43"/>
        <v>13.326733566206794</v>
      </c>
      <c r="BA13" s="563">
        <f t="shared" ref="BA13:BE13" si="44">SUM(BA14:BA16)</f>
        <v>12.438809384977793</v>
      </c>
      <c r="BB13" s="563">
        <f t="shared" si="44"/>
        <v>11.928116451019173</v>
      </c>
      <c r="BC13" s="563">
        <f t="shared" si="44"/>
        <v>10.77893411767438</v>
      </c>
      <c r="BD13" s="563">
        <f t="shared" si="44"/>
        <v>12.900499447043993</v>
      </c>
      <c r="BE13" s="563">
        <f t="shared" si="44"/>
        <v>11.730440405236253</v>
      </c>
      <c r="BF13" s="563">
        <f t="shared" ref="BF13:BG13" si="45">SUM(BF14:BF16)</f>
        <v>12.067092114229014</v>
      </c>
      <c r="BG13" s="563">
        <f t="shared" si="45"/>
        <v>10.819991377945536</v>
      </c>
      <c r="BH13" s="492">
        <f t="shared" ref="BH13:BH16" si="46">IF(ISERROR(BG13/BC13),"N/A",IF(BC13&lt;0,"N/A",IF(BG13&lt;0,"N/A",IF(BG13/BC13-1&gt;300%,"&gt;±300%",IF(BG13/BC13-1&lt;-300%,"&gt;±300%",BG13/BC13-1)))))</f>
        <v>3.8090278521911713E-3</v>
      </c>
      <c r="BI13" s="492">
        <f t="shared" ref="BI13:BI16" si="47">IF(ISERROR(BG13/BF13),"N/A",IF(BF13&lt;0,"N/A",IF(BG13&lt;0,"N/A",IF(BG13/BF13-1&gt;300%,"&gt;±300%",IF(BG13/BF13-1&lt;-300%,"&gt;±300%",BG13/BF13-1)))))</f>
        <v>-0.10334724592123967</v>
      </c>
      <c r="BJ13" s="4"/>
      <c r="BK13" s="9">
        <f>SUM(BK14:BK16)</f>
        <v>31.259000570437884</v>
      </c>
      <c r="BL13" s="9">
        <f>SUM(BL14:BL16)</f>
        <v>32.658657312397786</v>
      </c>
      <c r="BM13" s="9">
        <f>SUM(U13:V13)</f>
        <v>28.615204502291395</v>
      </c>
      <c r="BN13" s="9">
        <f>SUM(W13:X13)</f>
        <v>25.038303939504971</v>
      </c>
      <c r="BO13" s="9">
        <f>SUM(Y13:Z13)</f>
        <v>27.526582591878132</v>
      </c>
      <c r="BP13" s="9">
        <f>SUM(AA13:AB13)</f>
        <v>30.481413491571267</v>
      </c>
      <c r="BQ13" s="9">
        <f>SUM(AC13:AD13)</f>
        <v>28.770721918064716</v>
      </c>
      <c r="BR13" s="9">
        <f>SUM(AE13:AF13)</f>
        <v>31.103483154664559</v>
      </c>
      <c r="BS13" s="9">
        <f>SUM(AG13:AH13)</f>
        <v>29.703826412704654</v>
      </c>
      <c r="BT13" s="9">
        <f>SUM(AI13:AJ13)</f>
        <v>31.103483154664559</v>
      </c>
      <c r="BU13" s="9">
        <f>SUM(AK13:AL13)</f>
        <v>33.40726130608369</v>
      </c>
      <c r="BV13" s="9">
        <f>SUM(AM13:AN13)</f>
        <v>32.231645445949518</v>
      </c>
      <c r="BW13" s="9">
        <f>SUM(AO13:AP13)</f>
        <v>23.296440535929356</v>
      </c>
      <c r="BX13" s="9">
        <f>SUM(AQ13:AR13)</f>
        <v>38.780722478267108</v>
      </c>
      <c r="BY13" s="9">
        <f>SUM(AS13:AT13)</f>
        <v>32.94366014145551</v>
      </c>
      <c r="BZ13" s="9">
        <f>SUM(AU13:AV13)</f>
        <v>32.576220974952221</v>
      </c>
      <c r="CA13" s="9">
        <f>SUM(AW13:AX13)</f>
        <v>28.436805057014578</v>
      </c>
      <c r="CB13" s="9">
        <f t="shared" ref="CB13:CB18" si="48">SUM(AY13:AZ13)</f>
        <v>26.374003382166492</v>
      </c>
      <c r="CC13" s="9">
        <f t="shared" ref="CC13:CC18" si="49">SUM(BA13:BB13)</f>
        <v>24.366925835996966</v>
      </c>
      <c r="CD13" s="9">
        <f t="shared" ref="CD13:CD18" si="50">BC13+BD13</f>
        <v>23.679433564718373</v>
      </c>
      <c r="CE13" s="9">
        <f t="shared" si="28"/>
        <v>23.797532519465268</v>
      </c>
      <c r="CF13" s="492">
        <f t="shared" si="29"/>
        <v>-2.3367466227132372E-2</v>
      </c>
      <c r="CG13" s="492">
        <f t="shared" si="30"/>
        <v>4.9874062411212616E-3</v>
      </c>
      <c r="CH13" s="643"/>
      <c r="CI13" s="36">
        <f t="shared" si="31"/>
        <v>47.476966084183637</v>
      </c>
      <c r="CK13" s="696"/>
      <c r="CL13" s="696"/>
    </row>
    <row r="14" spans="1:90" x14ac:dyDescent="0.45">
      <c r="A14" s="7"/>
      <c r="B14" s="7" t="s">
        <v>4</v>
      </c>
      <c r="C14" s="7">
        <f>'Table 1(Q3''24)'!C14/32.15074</f>
        <v>34.835901133224304</v>
      </c>
      <c r="D14" s="7">
        <f>'Table 1(Q3''24)'!D14/32.15074</f>
        <v>39.034871359104024</v>
      </c>
      <c r="E14" s="7">
        <f>'Table 1(Q3''24)'!E14/32.15074</f>
        <v>36.857627538277505</v>
      </c>
      <c r="F14" s="7">
        <f>'Table 1(Q3''24)'!F14/32.15074</f>
        <v>37.635214617144115</v>
      </c>
      <c r="G14" s="7">
        <f>'Table 1(Q3''24)'!G14/32.15074</f>
        <v>41.212115179930542</v>
      </c>
      <c r="H14" s="7">
        <f>'Table 1(Q3''24)'!H14/32.15074</f>
        <v>44.47798091117032</v>
      </c>
      <c r="I14" s="7">
        <f>'Table 1(Q3''24)'!I14/32.15074</f>
        <v>48.674400475083793</v>
      </c>
      <c r="J14" s="7">
        <f>'Table 1(Q3''24)'!J14/32.15074</f>
        <v>46.90133818039245</v>
      </c>
      <c r="K14" s="7">
        <f>'Table 1(Q3''24)'!K14/32.15074</f>
        <v>50.323417077042862</v>
      </c>
      <c r="L14" s="7">
        <f>'Table 1(Q3''24)'!L14/32.15074</f>
        <v>41.107188898859349</v>
      </c>
      <c r="M14" s="7">
        <f>'Table 1(Q3''24)'!M14/32.15074</f>
        <v>35.544539741812358</v>
      </c>
      <c r="N14" s="7">
        <f>'Table 1(Q3''24)'!N14/32.15074</f>
        <v>36.571446692653304</v>
      </c>
      <c r="O14" s="7">
        <f>'Table 1(Q3''24)'!O14/32.15074</f>
        <v>41.869195468197795</v>
      </c>
      <c r="P14" s="26">
        <f t="shared" si="42"/>
        <v>2.8890708904944828E-2</v>
      </c>
      <c r="Q14" s="26">
        <f t="shared" si="42"/>
        <v>0.14486024630271843</v>
      </c>
      <c r="R14" s="199"/>
      <c r="S14" s="7">
        <f>'Table 1(Q3''24)'!S14/32.15074</f>
        <v>11.352771351452564</v>
      </c>
      <c r="T14" s="7">
        <f>'Table 1(Q3''24)'!T14/32.15074</f>
        <v>9.4865623621726911</v>
      </c>
      <c r="U14" s="7">
        <f>'Table 1(Q3''24)'!U14/32.15074</f>
        <v>9.7975971937193354</v>
      </c>
      <c r="V14" s="7">
        <f>'Table 1(Q3''24)'!V14/32.15074</f>
        <v>9.6420797779460141</v>
      </c>
      <c r="W14" s="7">
        <f>'Table 1(Q3''24)'!W14/32.15074</f>
        <v>9.1755275306260451</v>
      </c>
      <c r="X14" s="7">
        <f>'Table 1(Q3''24)'!X14/32.15074</f>
        <v>8.2424230359861088</v>
      </c>
      <c r="Y14" s="7">
        <f>'Table 1(Q3''24)'!Y14/32.15074</f>
        <v>8.7089752833060761</v>
      </c>
      <c r="Z14" s="7">
        <f>'Table 1(Q3''24)'!Z14/32.15074</f>
        <v>10.57518427258595</v>
      </c>
      <c r="AA14" s="7">
        <f>'Table 1(Q3''24)'!AA14/32.15074</f>
        <v>9.7975971937193354</v>
      </c>
      <c r="AB14" s="7">
        <f>'Table 1(Q3''24)'!AB14/32.15074</f>
        <v>8.7089752833060761</v>
      </c>
      <c r="AC14" s="7">
        <f>'Table 1(Q3''24)'!AC14/32.15074</f>
        <v>9.3310449463993681</v>
      </c>
      <c r="AD14" s="7">
        <f>'Table 1(Q3''24)'!AD14/32.15074</f>
        <v>10.264149441039304</v>
      </c>
      <c r="AE14" s="7">
        <f>'Table 1(Q3''24)'!AE14/32.15074</f>
        <v>10.264149441039304</v>
      </c>
      <c r="AF14" s="7">
        <f>'Table 1(Q3''24)'!AF14/32.15074</f>
        <v>11.352771351452564</v>
      </c>
      <c r="AG14" s="7">
        <f>'Table 1(Q3''24)'!AG14/32.15074</f>
        <v>10.264149441039304</v>
      </c>
      <c r="AH14" s="7">
        <f>'Table 1(Q3''24)'!AH14/32.15074</f>
        <v>10.730701688359273</v>
      </c>
      <c r="AI14" s="7">
        <f>'Table 1(Q3''24)'!AI14/32.15074</f>
        <v>11.352771351452564</v>
      </c>
      <c r="AJ14" s="7">
        <f>'Table 1(Q3''24)'!AJ14/32.15074</f>
        <v>11.819323598772533</v>
      </c>
      <c r="AK14" s="7">
        <f>'Table 1(Q3''24)'!AK14/32.15074</f>
        <v>12.174466294522334</v>
      </c>
      <c r="AL14" s="7">
        <f>'Table 1(Q3''24)'!AL14/32.15074</f>
        <v>12.711108771632505</v>
      </c>
      <c r="AM14" s="7">
        <f>'Table 1(Q3''24)'!AM14/32.15074</f>
        <v>11.896479422709975</v>
      </c>
      <c r="AN14" s="7">
        <f>'Table 1(Q3''24)'!AN14/32.15074</f>
        <v>11.892345986218983</v>
      </c>
      <c r="AO14" s="7">
        <f>'Table 1(Q3''24)'!AO14/32.15074</f>
        <v>9.5112848871577587</v>
      </c>
      <c r="AP14" s="7">
        <f>'Table 1(Q3''24)'!AP14/32.15074</f>
        <v>7.6090279097262092</v>
      </c>
      <c r="AQ14" s="7">
        <f>'Table 1(Q3''24)'!AQ14/32.15074</f>
        <v>11.413541864589314</v>
      </c>
      <c r="AR14" s="7">
        <f>'Table 1(Q3''24)'!AR14/32.15074</f>
        <v>18.367483518919169</v>
      </c>
      <c r="AS14" s="7">
        <f>'Table 1(Q3''24)'!AS14/32.15074</f>
        <v>12.363647502572025</v>
      </c>
      <c r="AT14" s="7">
        <f>'Table 1(Q3''24)'!AT14/32.15074</f>
        <v>12.864010226816687</v>
      </c>
      <c r="AU14" s="7">
        <f>'Table 1(Q3''24)'!AU14/32.15074</f>
        <v>12.157312665679026</v>
      </c>
      <c r="AV14" s="7">
        <f>'Table 1(Q3''24)'!AV14/32.15074</f>
        <v>12.93844668197514</v>
      </c>
      <c r="AW14" s="7">
        <f>'Table 1(Q3''24)'!AW14/32.15074</f>
        <v>10.50910037718622</v>
      </c>
      <c r="AX14" s="7">
        <f>'Table 1(Q3''24)'!AX14/32.15074</f>
        <v>10.934408692794182</v>
      </c>
      <c r="AY14" s="7">
        <f>'Table 1(Q3''24)'!AY14/32.15074</f>
        <v>9.7258501325432203</v>
      </c>
      <c r="AZ14" s="7">
        <f>'Table 1(Q3''24)'!AZ14/32.15074</f>
        <v>9.9378296963357222</v>
      </c>
      <c r="BA14" s="7">
        <f>'Table 1(Q3''24)'!BA14/32.15074</f>
        <v>8.9327353206082876</v>
      </c>
      <c r="BB14" s="7">
        <f>'Table 1(Q3''24)'!BB14/32.15074</f>
        <v>9.0292948330141183</v>
      </c>
      <c r="BC14" s="7">
        <f>'Table 1(Q3''24)'!BC14/32.15074</f>
        <v>7.893723573998388</v>
      </c>
      <c r="BD14" s="7">
        <f>'Table 1(Q3''24)'!BD14/32.15074</f>
        <v>9.6887860141915638</v>
      </c>
      <c r="BE14" s="7">
        <f>'Table 1(Q3''24)'!BE14/32.15074</f>
        <v>8.5581761502228186</v>
      </c>
      <c r="BF14" s="7">
        <f>'Table 1(Q3''24)'!BF14/32.15074</f>
        <v>9.2532848075118821</v>
      </c>
      <c r="BG14" s="7">
        <f>'Table 1(Q3''24)'!BG14/32.15074</f>
        <v>8.0908148799957313</v>
      </c>
      <c r="BH14" s="492">
        <f t="shared" si="46"/>
        <v>2.4968103348153026E-2</v>
      </c>
      <c r="BI14" s="492">
        <f t="shared" si="47"/>
        <v>-0.12562781236047649</v>
      </c>
      <c r="BJ14" s="4"/>
      <c r="BK14" s="13">
        <f>D14-BL14</f>
        <v>18.195537645478769</v>
      </c>
      <c r="BL14" s="13">
        <f>SUM(S14:T14)</f>
        <v>20.839333713625255</v>
      </c>
      <c r="BM14" s="13">
        <f>SUM(U14:V14)</f>
        <v>19.439676971665349</v>
      </c>
      <c r="BN14" s="13">
        <f>SUM(W14:X14)</f>
        <v>17.417950566612156</v>
      </c>
      <c r="BO14" s="13">
        <f>SUM(Y14:Z14)</f>
        <v>19.284159555892025</v>
      </c>
      <c r="BP14" s="13">
        <f>SUM(AA14:AB14)</f>
        <v>18.506572477025411</v>
      </c>
      <c r="BQ14" s="13">
        <f>SUM(AC14:AD14)</f>
        <v>19.595194387438674</v>
      </c>
      <c r="BR14" s="13">
        <f>SUM(AE14:AF14)</f>
        <v>21.616920792491868</v>
      </c>
      <c r="BS14" s="13">
        <f>SUM(AG14:AH14)</f>
        <v>20.994851129398576</v>
      </c>
      <c r="BT14" s="13">
        <f>SUM(AI14:AJ14)</f>
        <v>23.172094950225095</v>
      </c>
      <c r="BU14" s="13">
        <f>SUM(AK14:AL14)</f>
        <v>24.885575066154839</v>
      </c>
      <c r="BV14" s="13">
        <f>SUM(AM14:AN14)</f>
        <v>23.788825408928957</v>
      </c>
      <c r="BW14" s="13">
        <f>SUM(AO14:AP14)</f>
        <v>17.120312796883969</v>
      </c>
      <c r="BX14" s="13">
        <f>SUM(AQ14:AR14)</f>
        <v>29.781025383508485</v>
      </c>
      <c r="BY14" s="13">
        <f>SUM(AS14:AT14)</f>
        <v>25.22765772938871</v>
      </c>
      <c r="BZ14" s="13">
        <f>SUM(AU14:AV14)</f>
        <v>25.095759347654166</v>
      </c>
      <c r="CA14" s="13">
        <f>SUM(AW14:AX14)</f>
        <v>21.443509069980401</v>
      </c>
      <c r="CB14" s="13">
        <f t="shared" si="48"/>
        <v>19.663679828878941</v>
      </c>
      <c r="CC14" s="13">
        <f t="shared" si="49"/>
        <v>17.962030153622408</v>
      </c>
      <c r="CD14" s="13">
        <f t="shared" si="50"/>
        <v>17.58250958818995</v>
      </c>
      <c r="CE14" s="13">
        <f t="shared" si="28"/>
        <v>17.811460957734703</v>
      </c>
      <c r="CF14" s="492">
        <f t="shared" si="29"/>
        <v>-8.3826379646367855E-3</v>
      </c>
      <c r="CG14" s="492">
        <f t="shared" si="30"/>
        <v>1.3021541003369386E-2</v>
      </c>
      <c r="CH14" s="19"/>
      <c r="CI14" s="13">
        <f t="shared" si="31"/>
        <v>35.393970545924653</v>
      </c>
      <c r="CK14" s="696"/>
      <c r="CL14" s="696"/>
    </row>
    <row r="15" spans="1:90" x14ac:dyDescent="0.45">
      <c r="A15" s="7"/>
      <c r="B15" s="7" t="s">
        <v>5</v>
      </c>
      <c r="C15" s="7">
        <f>'Table 1(Q3''24)'!C15/32.15074</f>
        <v>26.593478097238197</v>
      </c>
      <c r="D15" s="7">
        <f>'Table 1(Q3''24)'!D15/32.15074</f>
        <v>24.105199444865033</v>
      </c>
      <c r="E15" s="7">
        <f>'Table 1(Q3''24)'!E15/32.15074</f>
        <v>16.018293824652247</v>
      </c>
      <c r="F15" s="7">
        <f>'Table 1(Q3''24)'!F15/32.15074</f>
        <v>19.439676971665349</v>
      </c>
      <c r="G15" s="7">
        <f>'Table 1(Q3''24)'!G15/32.15074</f>
        <v>17.417950566612152</v>
      </c>
      <c r="H15" s="7">
        <f>'Table 1(Q3''24)'!H15/32.15074</f>
        <v>15.707258993105603</v>
      </c>
      <c r="I15" s="7">
        <f>'Table 1(Q3''24)'!I15/32.15074</f>
        <v>14.81865223506305</v>
      </c>
      <c r="J15" s="7">
        <f>'Table 1(Q3''24)'!J15/32.15074</f>
        <v>13.121102425689912</v>
      </c>
      <c r="K15" s="7">
        <f>'Table 1(Q3''24)'!K15/32.15074</f>
        <v>13.121747869800059</v>
      </c>
      <c r="L15" s="7">
        <f>'Table 1(Q3''24)'!L15/32.15074</f>
        <v>11.579246435440277</v>
      </c>
      <c r="M15" s="7">
        <f>'Table 1(Q3''24)'!M15/32.15074</f>
        <v>10.287227195908718</v>
      </c>
      <c r="N15" s="7">
        <f>'Table 1(Q3''24)'!N15/32.15074</f>
        <v>10.408334571947062</v>
      </c>
      <c r="O15" s="7">
        <f>'Table 1(Q3''24)'!O15/32.15074</f>
        <v>10.803404388503827</v>
      </c>
      <c r="P15" s="26">
        <f t="shared" si="42"/>
        <v>1.1772596612477759E-2</v>
      </c>
      <c r="Q15" s="26">
        <f t="shared" si="42"/>
        <v>3.7957063526913526E-2</v>
      </c>
      <c r="R15" s="199"/>
      <c r="S15" s="7">
        <f>'Table 1(Q3''24)'!S15/32.15074</f>
        <v>6.2206966309329115</v>
      </c>
      <c r="T15" s="7">
        <f>'Table 1(Q3''24)'!T15/32.15074</f>
        <v>5.2875921362929752</v>
      </c>
      <c r="U15" s="7">
        <f>'Table 1(Q3''24)'!U15/32.15074</f>
        <v>3.7324179785597473</v>
      </c>
      <c r="V15" s="7">
        <f>'Table 1(Q3''24)'!V15/32.15074</f>
        <v>5.1320747205196522</v>
      </c>
      <c r="W15" s="7">
        <f>'Table 1(Q3''24)'!W15/32.15074</f>
        <v>3.7324179785597473</v>
      </c>
      <c r="X15" s="7">
        <f>'Table 1(Q3''24)'!X15/32.15074</f>
        <v>3.2658657312397787</v>
      </c>
      <c r="Y15" s="7">
        <f>'Table 1(Q3''24)'!Y15/32.15074</f>
        <v>3.5769005627864243</v>
      </c>
      <c r="Z15" s="7">
        <f>'Table 1(Q3''24)'!Z15/32.15074</f>
        <v>4.354487641653038</v>
      </c>
      <c r="AA15" s="7">
        <f>'Table 1(Q3''24)'!AA15/32.15074</f>
        <v>6.0651792151595894</v>
      </c>
      <c r="AB15" s="7">
        <f>'Table 1(Q3''24)'!AB15/32.15074</f>
        <v>5.5986269678396203</v>
      </c>
      <c r="AC15" s="7">
        <f>'Table 1(Q3''24)'!AC15/32.15074</f>
        <v>3.7324179785597473</v>
      </c>
      <c r="AD15" s="7">
        <f>'Table 1(Q3''24)'!AD15/32.15074</f>
        <v>4.6655224731996841</v>
      </c>
      <c r="AE15" s="7">
        <f>'Table 1(Q3''24)'!AE15/32.15074</f>
        <v>4.6655224731996841</v>
      </c>
      <c r="AF15" s="7">
        <f>'Table 1(Q3''24)'!AF15/32.15074</f>
        <v>4.354487641653038</v>
      </c>
      <c r="AG15" s="7">
        <f>'Table 1(Q3''24)'!AG15/32.15074</f>
        <v>4.0434528101063929</v>
      </c>
      <c r="AH15" s="7">
        <f>'Table 1(Q3''24)'!AH15/32.15074</f>
        <v>4.1989702258797159</v>
      </c>
      <c r="AI15" s="7">
        <f>'Table 1(Q3''24)'!AI15/32.15074</f>
        <v>3.8879353943330699</v>
      </c>
      <c r="AJ15" s="7">
        <f>'Table 1(Q3''24)'!AJ15/32.15074</f>
        <v>3.5769005627864243</v>
      </c>
      <c r="AK15" s="7">
        <f>'Table 1(Q3''24)'!AK15/32.15074</f>
        <v>3.7455300585689173</v>
      </c>
      <c r="AL15" s="7">
        <f>'Table 1(Q3''24)'!AL15/32.15074</f>
        <v>3.7032291604167544</v>
      </c>
      <c r="AM15" s="7">
        <f>'Table 1(Q3''24)'!AM15/32.15074</f>
        <v>3.6192924510020261</v>
      </c>
      <c r="AN15" s="7">
        <f>'Table 1(Q3''24)'!AN15/32.15074</f>
        <v>3.750600565075354</v>
      </c>
      <c r="AO15" s="7">
        <f>'Table 1(Q3''24)'!AO15/32.15074</f>
        <v>2.1713156582156539</v>
      </c>
      <c r="AP15" s="7">
        <f>'Table 1(Q3''24)'!AP15/32.15074</f>
        <v>3.0140588550131984</v>
      </c>
      <c r="AQ15" s="7">
        <f>'Table 1(Q3''24)'!AQ15/32.15074</f>
        <v>3.7722044506133825</v>
      </c>
      <c r="AR15" s="7">
        <f>'Table 1(Q3''24)'!AR15/32.15074</f>
        <v>4.1635234618476762</v>
      </c>
      <c r="AS15" s="7">
        <f>'Table 1(Q3''24)'!AS15/32.15074</f>
        <v>3.6670638082697828</v>
      </c>
      <c r="AT15" s="7">
        <f>'Table 1(Q3''24)'!AT15/32.15074</f>
        <v>3.0352326772837159</v>
      </c>
      <c r="AU15" s="7">
        <f>'Table 1(Q3''24)'!AU15/32.15074</f>
        <v>3.2408811477110464</v>
      </c>
      <c r="AV15" s="7">
        <f>'Table 1(Q3''24)'!AV15/32.15074</f>
        <v>3.179731731113546</v>
      </c>
      <c r="AW15" s="7">
        <f>'Table 1(Q3''24)'!AW15/32.15074</f>
        <v>3.0617507160631972</v>
      </c>
      <c r="AX15" s="7">
        <f>'Table 1(Q3''24)'!AX15/32.15074</f>
        <v>2.8697722936295311</v>
      </c>
      <c r="AY15" s="7">
        <f>'Table 1(Q3''24)'!AY15/32.15074</f>
        <v>2.787273143384092</v>
      </c>
      <c r="AZ15" s="7">
        <f>'Table 1(Q3''24)'!AZ15/32.15074</f>
        <v>2.8524206923556994</v>
      </c>
      <c r="BA15" s="7">
        <f>'Table 1(Q3''24)'!BA15/32.15074</f>
        <v>2.9678238057911188</v>
      </c>
      <c r="BB15" s="7">
        <f>'Table 1(Q3''24)'!BB15/32.15074</f>
        <v>2.3560903743363371</v>
      </c>
      <c r="BC15" s="7">
        <f>'Table 1(Q3''24)'!BC15/32.15074</f>
        <v>2.3424793000072741</v>
      </c>
      <c r="BD15" s="7">
        <f>'Table 1(Q3''24)'!BD15/32.15074</f>
        <v>2.640917907353058</v>
      </c>
      <c r="BE15" s="7">
        <f>'Table 1(Q3''24)'!BE15/32.15074</f>
        <v>2.6330279072760367</v>
      </c>
      <c r="BF15" s="7">
        <f>'Table 1(Q3''24)'!BF15/32.15074</f>
        <v>2.2330912399230098</v>
      </c>
      <c r="BG15" s="7">
        <f>'Table 1(Q3''24)'!BG15/32.15074</f>
        <v>2.1129063862499207</v>
      </c>
      <c r="BH15" s="492">
        <f t="shared" si="46"/>
        <v>-9.8004244373318672E-2</v>
      </c>
      <c r="BI15" s="492">
        <f t="shared" si="47"/>
        <v>-5.3819947669147994E-2</v>
      </c>
      <c r="BJ15" s="4"/>
      <c r="BK15" s="13">
        <f>D15-BL15</f>
        <v>12.596910677639146</v>
      </c>
      <c r="BL15" s="13">
        <f>SUM(S15:T15)</f>
        <v>11.508288767225887</v>
      </c>
      <c r="BM15" s="13">
        <f>SUM(U15:V15)</f>
        <v>8.8644926990793991</v>
      </c>
      <c r="BN15" s="13">
        <f>SUM(W15:X15)</f>
        <v>6.9982837097995265</v>
      </c>
      <c r="BO15" s="13">
        <f>SUM(Y15:Z15)</f>
        <v>7.9313882044394628</v>
      </c>
      <c r="BP15" s="13">
        <f>SUM(AA15:AB15)</f>
        <v>11.66380618299921</v>
      </c>
      <c r="BQ15" s="13">
        <f>SUM(AC15:AD15)</f>
        <v>8.3979404517594318</v>
      </c>
      <c r="BR15" s="13">
        <f>SUM(AE15:AF15)</f>
        <v>9.0200101148527221</v>
      </c>
      <c r="BS15" s="13">
        <f>SUM(AG15:AH15)</f>
        <v>8.2424230359861088</v>
      </c>
      <c r="BT15" s="13">
        <f>SUM(AI15:AJ15)</f>
        <v>7.4648359571194938</v>
      </c>
      <c r="BU15" s="13">
        <f>SUM(AK15:AL15)</f>
        <v>7.4487592189856713</v>
      </c>
      <c r="BV15" s="13">
        <f>SUM(AM15:AN15)</f>
        <v>7.3698930160773806</v>
      </c>
      <c r="BW15" s="13">
        <f>SUM(AO15:AP15)</f>
        <v>5.1853745132288527</v>
      </c>
      <c r="BX15" s="13">
        <f>SUM(AQ15:AR15)</f>
        <v>7.9357279124610587</v>
      </c>
      <c r="BY15" s="13">
        <f>SUM(AS15:AT15)</f>
        <v>6.7022964855534983</v>
      </c>
      <c r="BZ15" s="13">
        <f>SUM(AU15:AV15)</f>
        <v>6.420612878824592</v>
      </c>
      <c r="CA15" s="13">
        <f>SUM(AW15:AX15)</f>
        <v>5.9315230096927287</v>
      </c>
      <c r="CB15" s="13">
        <f t="shared" si="48"/>
        <v>5.6396938357397914</v>
      </c>
      <c r="CC15" s="13">
        <f t="shared" si="49"/>
        <v>5.3239141801274563</v>
      </c>
      <c r="CD15" s="13">
        <f t="shared" si="50"/>
        <v>4.9833972073603316</v>
      </c>
      <c r="CE15" s="13">
        <f t="shared" si="28"/>
        <v>4.866119147199047</v>
      </c>
      <c r="CF15" s="492">
        <f t="shared" si="29"/>
        <v>-8.5988432089536326E-2</v>
      </c>
      <c r="CG15" s="492">
        <f t="shared" si="30"/>
        <v>-2.3533757250589704E-2</v>
      </c>
      <c r="CH15" s="19"/>
      <c r="CI15" s="13">
        <f t="shared" si="31"/>
        <v>9.8495163545593787</v>
      </c>
      <c r="CK15" s="696"/>
      <c r="CL15" s="696"/>
    </row>
    <row r="16" spans="1:90" x14ac:dyDescent="0.45">
      <c r="A16" s="7"/>
      <c r="B16" s="7" t="s">
        <v>6</v>
      </c>
      <c r="C16" s="7">
        <f>'Table 1(Q3''24)'!C16/32.15074</f>
        <v>0.77758707886661393</v>
      </c>
      <c r="D16" s="7">
        <f>'Table 1(Q3''24)'!D16/32.15074</f>
        <v>0.77758707886661393</v>
      </c>
      <c r="E16" s="7">
        <f>'Table 1(Q3''24)'!E16/32.15074</f>
        <v>0.62206966309329115</v>
      </c>
      <c r="F16" s="7">
        <f>'Table 1(Q3''24)'!F16/32.15074</f>
        <v>0.77758707886661393</v>
      </c>
      <c r="G16" s="7">
        <f>'Table 1(Q3''24)'!G16/32.15074</f>
        <v>0.93310449463993683</v>
      </c>
      <c r="H16" s="7">
        <f>'Table 1(Q3''24)'!H16/32.15074</f>
        <v>0.93310449463993683</v>
      </c>
      <c r="I16" s="7">
        <f>'Table 1(Q3''24)'!I16/32.15074</f>
        <v>2.1458540418863543</v>
      </c>
      <c r="J16" s="7">
        <f>'Table 1(Q3''24)'!J16/32.15074</f>
        <v>2.0547224081140945</v>
      </c>
      <c r="K16" s="7">
        <f>'Table 1(Q3''24)'!K16/32.15074</f>
        <v>2.0735546749867604</v>
      </c>
      <c r="L16" s="7">
        <f>'Table 1(Q3''24)'!L16/32.15074</f>
        <v>2.1324026948892043</v>
      </c>
      <c r="M16" s="7">
        <f>'Table 1(Q3''24)'!M16/32.15074</f>
        <v>2.1945082714151933</v>
      </c>
      <c r="N16" s="7">
        <f>'Table 1(Q3''24)'!N16/32.15074</f>
        <v>2.3702696603841718</v>
      </c>
      <c r="O16" s="7">
        <f>'Table 1(Q3''24)'!O16/32.15074</f>
        <v>2.5174550375315339</v>
      </c>
      <c r="P16" s="26">
        <f t="shared" si="42"/>
        <v>8.0091467987784659E-2</v>
      </c>
      <c r="Q16" s="26">
        <f t="shared" si="42"/>
        <v>6.2096469278312583E-2</v>
      </c>
      <c r="R16" s="199"/>
      <c r="S16" s="7">
        <f>'Table 1(Q3''24)'!S16/32.15074</f>
        <v>0.15551741577332279</v>
      </c>
      <c r="T16" s="7">
        <f>'Table 1(Q3''24)'!T16/32.15074</f>
        <v>0.15551741577332279</v>
      </c>
      <c r="U16" s="7">
        <f>'Table 1(Q3''24)'!U16/32.15074</f>
        <v>0.15551741577332279</v>
      </c>
      <c r="V16" s="7">
        <f>'Table 1(Q3''24)'!V16/32.15074</f>
        <v>0.15551741577332279</v>
      </c>
      <c r="W16" s="7">
        <f>'Table 1(Q3''24)'!W16/32.15074</f>
        <v>0.15551741577332279</v>
      </c>
      <c r="X16" s="7">
        <f>'Table 1(Q3''24)'!X16/32.15074</f>
        <v>0.15551741577332279</v>
      </c>
      <c r="Y16" s="7">
        <f>'Table 1(Q3''24)'!Y16/32.15074</f>
        <v>0.15551741577332279</v>
      </c>
      <c r="Z16" s="7">
        <f>'Table 1(Q3''24)'!Z16/32.15074</f>
        <v>0.15551741577332279</v>
      </c>
      <c r="AA16" s="7">
        <f>'Table 1(Q3''24)'!AA16/32.15074</f>
        <v>0.15551741577332279</v>
      </c>
      <c r="AB16" s="7">
        <f>'Table 1(Q3''24)'!AB16/32.15074</f>
        <v>0.15551741577332279</v>
      </c>
      <c r="AC16" s="7">
        <f>'Table 1(Q3''24)'!AC16/32.15074</f>
        <v>0.15551741577332279</v>
      </c>
      <c r="AD16" s="7">
        <f>'Table 1(Q3''24)'!AD16/32.15074</f>
        <v>0.31103483154664557</v>
      </c>
      <c r="AE16" s="7">
        <f>'Table 1(Q3''24)'!AE16/32.15074</f>
        <v>0.31103483154664557</v>
      </c>
      <c r="AF16" s="7">
        <f>'Table 1(Q3''24)'!AF16/32.15074</f>
        <v>0.15551741577332279</v>
      </c>
      <c r="AG16" s="7">
        <f>'Table 1(Q3''24)'!AG16/32.15074</f>
        <v>0.15551741577332279</v>
      </c>
      <c r="AH16" s="7">
        <f>'Table 1(Q3''24)'!AH16/32.15074</f>
        <v>0.31103483154664557</v>
      </c>
      <c r="AI16" s="7">
        <f>'Table 1(Q3''24)'!AI16/32.15074</f>
        <v>0.31103483154664557</v>
      </c>
      <c r="AJ16" s="7">
        <f>'Table 1(Q3''24)'!AJ16/32.15074</f>
        <v>0.15551741577332279</v>
      </c>
      <c r="AK16" s="7">
        <f>'Table 1(Q3''24)'!AK16/32.15074</f>
        <v>0.55792205089045221</v>
      </c>
      <c r="AL16" s="7">
        <f>'Table 1(Q3''24)'!AL16/32.15074</f>
        <v>0.51500497005272505</v>
      </c>
      <c r="AM16" s="7">
        <f>'Table 1(Q3''24)'!AM16/32.15074</f>
        <v>0.50964033494800909</v>
      </c>
      <c r="AN16" s="7">
        <f>'Table 1(Q3''24)'!AN16/32.15074</f>
        <v>0.56328668599516807</v>
      </c>
      <c r="AO16" s="7">
        <f>'Table 1(Q3''24)'!AO16/32.15074</f>
        <v>0.51256947881369863</v>
      </c>
      <c r="AP16" s="7">
        <f>'Table 1(Q3''24)'!AP16/32.15074</f>
        <v>0.47818374700283411</v>
      </c>
      <c r="AQ16" s="7">
        <f>'Table 1(Q3''24)'!AQ16/32.15074</f>
        <v>0.52979168953639688</v>
      </c>
      <c r="AR16" s="7">
        <f>'Table 1(Q3''24)'!AR16/32.15074</f>
        <v>0.53417749276116522</v>
      </c>
      <c r="AS16" s="7">
        <f>'Table 1(Q3''24)'!AS16/32.15074</f>
        <v>0.5007247539882087</v>
      </c>
      <c r="AT16" s="7">
        <f>'Table 1(Q3''24)'!AT16/32.15074</f>
        <v>0.51298117252508812</v>
      </c>
      <c r="AU16" s="7">
        <f>'Table 1(Q3''24)'!AU16/32.15074</f>
        <v>0.52801765288176905</v>
      </c>
      <c r="AV16" s="7">
        <f>'Table 1(Q3''24)'!AV16/32.15074</f>
        <v>0.53183109559169439</v>
      </c>
      <c r="AW16" s="7">
        <f>'Table 1(Q3''24)'!AW16/32.15074</f>
        <v>0.53445367523952902</v>
      </c>
      <c r="AX16" s="7">
        <f>'Table 1(Q3''24)'!AX16/32.15074</f>
        <v>0.5273193021019188</v>
      </c>
      <c r="AY16" s="7">
        <f>'Table 1(Q3''24)'!AY16/32.15074</f>
        <v>0.53414654003238582</v>
      </c>
      <c r="AZ16" s="7">
        <f>'Table 1(Q3''24)'!AZ16/32.15074</f>
        <v>0.53648317751537089</v>
      </c>
      <c r="BA16" s="7">
        <f>'Table 1(Q3''24)'!BA16/32.15074</f>
        <v>0.53825025857838682</v>
      </c>
      <c r="BB16" s="7">
        <f>'Table 1(Q3''24)'!BB16/32.15074</f>
        <v>0.54273124366871783</v>
      </c>
      <c r="BC16" s="7">
        <f>'Table 1(Q3''24)'!BC16/32.15074</f>
        <v>0.54273124366871783</v>
      </c>
      <c r="BD16" s="7">
        <f>'Table 1(Q3''24)'!BD16/32.15074</f>
        <v>0.57079552549937074</v>
      </c>
      <c r="BE16" s="7">
        <f>'Table 1(Q3''24)'!BE16/32.15074</f>
        <v>0.53923634773739904</v>
      </c>
      <c r="BF16" s="7">
        <f>'Table 1(Q3''24)'!BF16/32.15074</f>
        <v>0.58071606679412213</v>
      </c>
      <c r="BG16" s="7">
        <f>'Table 1(Q3''24)'!BG16/32.15074</f>
        <v>0.61627011169988466</v>
      </c>
      <c r="BH16" s="492">
        <f t="shared" si="46"/>
        <v>0.1354977604275438</v>
      </c>
      <c r="BI16" s="492">
        <f t="shared" si="47"/>
        <v>6.1224489795918213E-2</v>
      </c>
      <c r="BJ16" s="4"/>
      <c r="BK16" s="13">
        <f>D16-BL16</f>
        <v>0.46655224731996836</v>
      </c>
      <c r="BL16" s="13">
        <f>SUM(S16:T16)</f>
        <v>0.31103483154664557</v>
      </c>
      <c r="BM16" s="13">
        <f>SUM(U16:V16)</f>
        <v>0.31103483154664557</v>
      </c>
      <c r="BN16" s="13">
        <f>SUM(W16:X16)</f>
        <v>0.31103483154664557</v>
      </c>
      <c r="BO16" s="13">
        <f>SUM(Y16:Z16)</f>
        <v>0.31103483154664557</v>
      </c>
      <c r="BP16" s="13">
        <f>SUM(AA16:AB16)</f>
        <v>0.31103483154664557</v>
      </c>
      <c r="BQ16" s="13">
        <f>SUM(AC16:AD16)</f>
        <v>0.46655224731996836</v>
      </c>
      <c r="BR16" s="13">
        <f>SUM(AE16:AF16)</f>
        <v>0.46655224731996836</v>
      </c>
      <c r="BS16" s="13">
        <f>SUM(AG16:AH16)</f>
        <v>0.46655224731996836</v>
      </c>
      <c r="BT16" s="13">
        <f>SUM(AI16:AJ16)</f>
        <v>0.46655224731996836</v>
      </c>
      <c r="BU16" s="13">
        <f>SUM(AK16:AL16)</f>
        <v>1.0729270209431774</v>
      </c>
      <c r="BV16" s="13">
        <f>SUM(AM16:AN16)</f>
        <v>1.0729270209431772</v>
      </c>
      <c r="BW16" s="13">
        <f>SUM(AO16:AP16)</f>
        <v>0.9907532258165328</v>
      </c>
      <c r="BX16" s="13">
        <f>SUM(AQ16:AR16)</f>
        <v>1.0639691822975621</v>
      </c>
      <c r="BY16" s="13">
        <f>SUM(AS16:AT16)</f>
        <v>1.0137059265132968</v>
      </c>
      <c r="BZ16" s="13">
        <f>SUM(AU16:AV16)</f>
        <v>1.0598487484734633</v>
      </c>
      <c r="CA16" s="13">
        <f>SUM(AW16:AX16)</f>
        <v>1.0617729773414477</v>
      </c>
      <c r="CB16" s="13">
        <f t="shared" si="48"/>
        <v>1.0706297175477566</v>
      </c>
      <c r="CC16" s="13">
        <f t="shared" si="49"/>
        <v>1.0809815022471048</v>
      </c>
      <c r="CD16" s="13">
        <f t="shared" si="50"/>
        <v>1.1135267691680886</v>
      </c>
      <c r="CE16" s="13">
        <f t="shared" si="28"/>
        <v>1.1199524145315212</v>
      </c>
      <c r="CF16" s="492">
        <f t="shared" si="29"/>
        <v>3.6051414574074681E-2</v>
      </c>
      <c r="CG16" s="492">
        <f t="shared" si="30"/>
        <v>5.7705351513310799E-3</v>
      </c>
      <c r="CH16" s="19"/>
      <c r="CI16" s="13">
        <f t="shared" si="31"/>
        <v>2.2334791836996097</v>
      </c>
      <c r="CK16" s="696"/>
      <c r="CL16" s="696"/>
    </row>
    <row r="17" spans="1:90" x14ac:dyDescent="0.45">
      <c r="A17" s="23"/>
      <c r="B17" s="4"/>
      <c r="C17" s="9"/>
      <c r="D17" s="9"/>
      <c r="E17" s="9"/>
      <c r="F17" s="9"/>
      <c r="G17" s="9"/>
      <c r="H17" s="9"/>
      <c r="I17" s="563"/>
      <c r="J17" s="9"/>
      <c r="K17" s="9"/>
      <c r="L17" s="9"/>
      <c r="M17" s="9"/>
      <c r="N17" s="9"/>
      <c r="O17" s="9"/>
      <c r="P17" s="9"/>
      <c r="Q17" s="492"/>
      <c r="R17" s="199"/>
      <c r="S17" s="9"/>
      <c r="T17" s="9"/>
      <c r="U17" s="9"/>
      <c r="V17" s="9"/>
      <c r="W17" s="9"/>
      <c r="X17" s="9"/>
      <c r="Y17" s="9"/>
      <c r="Z17" s="9"/>
      <c r="AA17" s="9"/>
      <c r="AB17" s="9"/>
      <c r="AC17" s="9"/>
      <c r="AD17" s="9"/>
      <c r="AE17" s="9"/>
      <c r="AF17" s="9"/>
      <c r="AG17" s="9"/>
      <c r="AH17" s="9"/>
      <c r="AI17" s="9"/>
      <c r="AJ17" s="9"/>
      <c r="AK17" s="9"/>
      <c r="AL17" s="9"/>
      <c r="AM17" s="9"/>
      <c r="AN17" s="9"/>
      <c r="AO17" s="555"/>
      <c r="AP17" s="9"/>
      <c r="AQ17" s="9"/>
      <c r="AR17" s="9"/>
      <c r="AS17" s="9"/>
      <c r="AT17" s="9"/>
      <c r="AU17" s="9"/>
      <c r="AV17" s="9"/>
      <c r="AW17" s="9"/>
      <c r="AX17" s="9"/>
      <c r="AY17" s="9"/>
      <c r="AZ17" s="9"/>
      <c r="BA17" s="9"/>
      <c r="BB17" s="9"/>
      <c r="BC17" s="9"/>
      <c r="BD17" s="9"/>
      <c r="BE17" s="9"/>
      <c r="BF17" s="9"/>
      <c r="BG17" s="9"/>
      <c r="BH17" s="492"/>
      <c r="BI17" s="492"/>
      <c r="BJ17" s="4"/>
      <c r="BK17" s="199"/>
      <c r="BL17" s="7"/>
      <c r="BM17" s="7"/>
      <c r="BN17" s="7"/>
      <c r="BO17" s="7"/>
      <c r="BP17" s="7"/>
      <c r="BQ17" s="7"/>
      <c r="BR17" s="7"/>
      <c r="BS17" s="7"/>
      <c r="BT17" s="7"/>
      <c r="BU17" s="7"/>
      <c r="BV17" s="7"/>
      <c r="BW17" s="7"/>
      <c r="BX17" s="7"/>
      <c r="BY17" s="7"/>
      <c r="BZ17" s="7"/>
      <c r="CA17" s="7"/>
      <c r="CB17" s="7"/>
      <c r="CC17" s="7"/>
      <c r="CD17" s="7"/>
      <c r="CE17" s="7"/>
      <c r="CF17" s="492"/>
      <c r="CG17" s="492"/>
      <c r="CH17" s="19"/>
      <c r="CI17" s="649"/>
      <c r="CK17" s="696"/>
      <c r="CL17" s="696"/>
    </row>
    <row r="18" spans="1:90" s="644" customFormat="1" x14ac:dyDescent="0.45">
      <c r="A18" s="33" t="s">
        <v>25</v>
      </c>
      <c r="B18" s="34"/>
      <c r="C18" s="560">
        <f>'Table 1(Q3''24)'!C18/32.15074</f>
        <v>244.31786017989012</v>
      </c>
      <c r="D18" s="560">
        <f>'Table 1(Q3''24)'!D18/32.15074</f>
        <v>226.43335736595799</v>
      </c>
      <c r="E18" s="560">
        <f>'Table 1(Q3''24)'!E18/32.15074</f>
        <v>246.02855175339667</v>
      </c>
      <c r="F18" s="560">
        <f>'Table 1(Q3''24)'!F18/32.15074</f>
        <v>246.80613883226329</v>
      </c>
      <c r="G18" s="560">
        <f>'Table 1(Q3''24)'!G18/32.15074</f>
        <v>251.16062647391632</v>
      </c>
      <c r="H18" s="560">
        <f>'Table 1(Q3''24)'!H18/32.15074</f>
        <v>251.62717872123628</v>
      </c>
      <c r="I18" s="582">
        <f>I11+I13</f>
        <v>254.61968124666095</v>
      </c>
      <c r="J18" s="560">
        <f>J11+J13</f>
        <v>214.6108257177325</v>
      </c>
      <c r="K18" s="560">
        <f>K11+K13</f>
        <v>258.41522812036965</v>
      </c>
      <c r="L18" s="560">
        <f>L11+L13</f>
        <v>227.85062676045902</v>
      </c>
      <c r="M18" s="560">
        <f t="shared" ref="M18:O18" si="51">M11+M13</f>
        <v>222.6666661512208</v>
      </c>
      <c r="N18" s="560">
        <f t="shared" si="51"/>
        <v>226.10536639506751</v>
      </c>
      <c r="O18" s="560">
        <f t="shared" si="51"/>
        <v>227.81027889334607</v>
      </c>
      <c r="P18" s="561">
        <f>IF(ISERROR(N18/M18),"N/A",IF(M18&lt;0,"N/A",IF(N18&lt;0,"N/A",IF(N18/M18-1&gt;300%,"&gt;±300%",IF(N18/M18-1&lt;-300%,"&gt;±300%",N18/M18-1)))))</f>
        <v>1.544326460392309E-2</v>
      </c>
      <c r="Q18" s="561">
        <f>IF(ISERROR(O18/N18),"N/A",IF(N18&lt;0,"N/A",IF(O18&lt;0,"N/A",IF(O18/N18-1&gt;300%,"&gt;±300%",IF(O18/N18-1&lt;-300%,"&gt;±300%",O18/N18-1)))))</f>
        <v>7.5403451296225388E-3</v>
      </c>
      <c r="R18" s="199"/>
      <c r="S18" s="34">
        <f>'Table 1(Q3''24)'!S18/32.15074</f>
        <v>60.651792151595892</v>
      </c>
      <c r="T18" s="34">
        <f>'Table 1(Q3''24)'!T18/32.15074</f>
        <v>57.696961251902756</v>
      </c>
      <c r="U18" s="34">
        <f>'Table 1(Q3''24)'!U18/32.15074</f>
        <v>57.852478667676081</v>
      </c>
      <c r="V18" s="34">
        <f>'Table 1(Q3''24)'!V18/32.15074</f>
        <v>62.82903597242241</v>
      </c>
      <c r="W18" s="34">
        <f>'Table 1(Q3''24)'!W18/32.15074</f>
        <v>65.317314624795571</v>
      </c>
      <c r="X18" s="34">
        <f>'Table 1(Q3''24)'!X18/32.15074</f>
        <v>60.496274735822567</v>
      </c>
      <c r="Y18" s="34">
        <f>'Table 1(Q3''24)'!Y18/32.15074</f>
        <v>56.763856757262822</v>
      </c>
      <c r="Z18" s="34">
        <f>'Table 1(Q3''24)'!Z18/32.15074</f>
        <v>68.272145524488707</v>
      </c>
      <c r="AA18" s="34">
        <f>'Table 1(Q3''24)'!AA18/32.15074</f>
        <v>63.140070803969053</v>
      </c>
      <c r="AB18" s="34">
        <f>'Table 1(Q3''24)'!AB18/32.15074</f>
        <v>58.630065746542691</v>
      </c>
      <c r="AC18" s="34">
        <f>'Table 1(Q3''24)'!AC18/32.15074</f>
        <v>55.675234846849563</v>
      </c>
      <c r="AD18" s="34">
        <f>'Table 1(Q3''24)'!AD18/32.15074</f>
        <v>65.939384287888871</v>
      </c>
      <c r="AE18" s="34">
        <f>'Table 1(Q3''24)'!AE18/32.15074</f>
        <v>63.606623051289027</v>
      </c>
      <c r="AF18" s="34">
        <f>'Table 1(Q3''24)'!AF18/32.15074</f>
        <v>65.939384287888871</v>
      </c>
      <c r="AG18" s="34">
        <f>'Table 1(Q3''24)'!AG18/32.15074</f>
        <v>54.742130352209621</v>
      </c>
      <c r="AH18" s="34">
        <f>'Table 1(Q3''24)'!AH18/32.15074</f>
        <v>66.872488782528805</v>
      </c>
      <c r="AI18" s="34">
        <f>'Table 1(Q3''24)'!AI18/32.15074</f>
        <v>66.716971366755473</v>
      </c>
      <c r="AJ18" s="34">
        <f>'Table 1(Q3''24)'!AJ18/32.15074</f>
        <v>63.606623051289027</v>
      </c>
      <c r="AK18" s="34">
        <f t="shared" ref="AK18:AY18" si="52">AK11+AK13</f>
        <v>57.742091170784924</v>
      </c>
      <c r="AL18" s="34">
        <f t="shared" si="52"/>
        <v>67.734879339710389</v>
      </c>
      <c r="AM18" s="34">
        <f t="shared" si="52"/>
        <v>62.559632956663918</v>
      </c>
      <c r="AN18" s="34">
        <f t="shared" si="52"/>
        <v>66.583077779501735</v>
      </c>
      <c r="AO18" s="34">
        <f t="shared" si="52"/>
        <v>52.678918040234052</v>
      </c>
      <c r="AP18" s="34">
        <f t="shared" si="52"/>
        <v>41.169413312972708</v>
      </c>
      <c r="AQ18" s="34">
        <f t="shared" si="52"/>
        <v>58.758486939353588</v>
      </c>
      <c r="AR18" s="34">
        <f t="shared" si="52"/>
        <v>62.004007425172162</v>
      </c>
      <c r="AS18" s="34">
        <f t="shared" si="52"/>
        <v>61.162911636580645</v>
      </c>
      <c r="AT18" s="34">
        <f t="shared" si="52"/>
        <v>65.659656461556068</v>
      </c>
      <c r="AU18" s="34">
        <f t="shared" si="52"/>
        <v>63.454078678563093</v>
      </c>
      <c r="AV18" s="34">
        <f t="shared" si="52"/>
        <v>68.139742838247884</v>
      </c>
      <c r="AW18" s="34">
        <f t="shared" si="52"/>
        <v>54.450124873441467</v>
      </c>
      <c r="AX18" s="34">
        <f t="shared" si="52"/>
        <v>61.839475703207434</v>
      </c>
      <c r="AY18" s="34">
        <f t="shared" si="52"/>
        <v>56.198117450373076</v>
      </c>
      <c r="AZ18" s="34">
        <f t="shared" ref="AZ18:BE18" si="53">AZ11+AZ13</f>
        <v>55.354879143429287</v>
      </c>
      <c r="BA18" s="34">
        <f t="shared" si="53"/>
        <v>50.559151065871866</v>
      </c>
      <c r="BB18" s="34">
        <f t="shared" si="53"/>
        <v>58.39454580342187</v>
      </c>
      <c r="BC18" s="34">
        <f t="shared" si="53"/>
        <v>53.911525952951244</v>
      </c>
      <c r="BD18" s="34">
        <f t="shared" si="53"/>
        <v>59.821527520554859</v>
      </c>
      <c r="BE18" s="34">
        <f t="shared" si="53"/>
        <v>50.497416381705719</v>
      </c>
      <c r="BF18" s="34">
        <f t="shared" ref="BF18:BG18" si="54">BF11+BF13</f>
        <v>61.090360284818125</v>
      </c>
      <c r="BG18" s="34">
        <f t="shared" si="54"/>
        <v>56.814943308739338</v>
      </c>
      <c r="BH18" s="561">
        <f>IF(ISERROR(BG18/BC18),"N/A",IF(BC18&lt;0,"N/A",IF(BG18&lt;0,"N/A",IF(BG18/BC18-1&gt;300%,"&gt;±300%",IF(BG18/BC18-1&lt;-300%,"&gt;±300%",BG18/BC18-1)))))</f>
        <v>5.3855224916503186E-2</v>
      </c>
      <c r="BI18" s="561">
        <f>IF(ISERROR(BG18/BF18),"N/A",IF(BF18&lt;0,"N/A",IF(BG18&lt;0,"N/A",IF(BG18/BF18-1&gt;300%,"&gt;±300%",IF(BG18/BF18-1&lt;-300%,"&gt;±300%",BG18/BF18-1)))))</f>
        <v>-6.9985132779472159E-2</v>
      </c>
      <c r="BJ18" s="4"/>
      <c r="BK18" s="34">
        <f>BK11+BK13</f>
        <v>108.08460396245934</v>
      </c>
      <c r="BL18" s="34">
        <f t="shared" ref="BL18:BQ18" si="55">BL11+BL13</f>
        <v>118.34875340349865</v>
      </c>
      <c r="BM18" s="34">
        <f t="shared" si="55"/>
        <v>120.6815146400985</v>
      </c>
      <c r="BN18" s="34">
        <f t="shared" si="55"/>
        <v>126.1246241921648</v>
      </c>
      <c r="BO18" s="34">
        <f t="shared" si="55"/>
        <v>125.03600228175154</v>
      </c>
      <c r="BP18" s="34">
        <f t="shared" si="55"/>
        <v>121.77013655051175</v>
      </c>
      <c r="BQ18" s="34">
        <f t="shared" si="55"/>
        <v>122.23668879783173</v>
      </c>
      <c r="BR18" s="34">
        <f>SUM(AE18:AF18)</f>
        <v>129.54600733917789</v>
      </c>
      <c r="BS18" s="34">
        <f>SUM(AG18:AH18)</f>
        <v>121.61461913473843</v>
      </c>
      <c r="BT18" s="34">
        <f>SUM(AI18:AJ18)</f>
        <v>130.32359441804451</v>
      </c>
      <c r="BU18" s="34">
        <f>SUM(AK18:AL18)</f>
        <v>125.47697051049531</v>
      </c>
      <c r="BV18" s="34">
        <f>SUM(AM18:AN18)</f>
        <v>129.14271073616567</v>
      </c>
      <c r="BW18" s="34">
        <f>SUM(AO18:AP18)</f>
        <v>93.84833135320676</v>
      </c>
      <c r="BX18" s="34">
        <f>SUM(AQ18:AR18)</f>
        <v>120.76249436452575</v>
      </c>
      <c r="BY18" s="34">
        <f>SUM(AS18:AT18)</f>
        <v>126.82256809813671</v>
      </c>
      <c r="BZ18" s="34">
        <f>SUM(AU18:AV18)</f>
        <v>131.59382151681098</v>
      </c>
      <c r="CA18" s="34">
        <f>SUM(AW18:AX18)</f>
        <v>116.28960057664889</v>
      </c>
      <c r="CB18" s="34">
        <f t="shared" si="48"/>
        <v>111.55299659380236</v>
      </c>
      <c r="CC18" s="34">
        <f t="shared" si="49"/>
        <v>108.95369686929374</v>
      </c>
      <c r="CD18" s="34">
        <f t="shared" si="50"/>
        <v>113.7330534735061</v>
      </c>
      <c r="CE18" s="34">
        <f t="shared" si="28"/>
        <v>111.58777666652384</v>
      </c>
      <c r="CF18" s="561">
        <f t="shared" si="29"/>
        <v>2.4176139708137478E-2</v>
      </c>
      <c r="CG18" s="561">
        <f t="shared" si="30"/>
        <v>-1.8862386451991342E-2</v>
      </c>
      <c r="CH18" s="643"/>
      <c r="CI18" s="645">
        <f t="shared" si="31"/>
        <v>225.32083014002995</v>
      </c>
      <c r="CK18" s="696"/>
      <c r="CL18" s="696"/>
    </row>
    <row r="19" spans="1:90" x14ac:dyDescent="0.45">
      <c r="A19" s="3"/>
      <c r="B19" s="4"/>
      <c r="C19" s="9"/>
      <c r="D19" s="9"/>
      <c r="E19" s="9"/>
      <c r="F19" s="9"/>
      <c r="G19" s="9"/>
      <c r="H19" s="9"/>
      <c r="I19" s="627"/>
      <c r="J19" s="9"/>
      <c r="K19" s="9"/>
      <c r="L19" s="9"/>
      <c r="M19" s="9"/>
      <c r="N19" s="9"/>
      <c r="O19" s="9"/>
      <c r="P19" s="9"/>
      <c r="Q19" s="492"/>
      <c r="R19" s="199"/>
      <c r="S19" s="4"/>
      <c r="T19" s="4"/>
      <c r="U19" s="4"/>
      <c r="V19" s="4"/>
      <c r="W19" s="4"/>
      <c r="X19" s="4"/>
      <c r="Y19" s="4"/>
      <c r="Z19" s="4"/>
      <c r="AA19" s="4"/>
      <c r="AB19" s="4"/>
      <c r="AC19" s="4"/>
      <c r="AD19" s="4"/>
      <c r="AE19" s="4"/>
      <c r="AF19" s="4"/>
      <c r="AG19" s="4"/>
      <c r="AH19" s="4"/>
      <c r="AI19" s="4"/>
      <c r="AJ19" s="4"/>
      <c r="AK19" s="4"/>
      <c r="AL19" s="4"/>
      <c r="AM19" s="4"/>
      <c r="AN19" s="4"/>
      <c r="AO19" s="565"/>
      <c r="AP19" s="4"/>
      <c r="AQ19" s="4"/>
      <c r="AR19" s="4"/>
      <c r="AS19" s="4"/>
      <c r="AT19" s="4"/>
      <c r="AU19" s="4"/>
      <c r="AV19" s="4"/>
      <c r="AW19" s="4"/>
      <c r="AX19" s="4"/>
      <c r="AY19" s="4"/>
      <c r="AZ19" s="4"/>
      <c r="BA19" s="4"/>
      <c r="BB19" s="4"/>
      <c r="BC19" s="4"/>
      <c r="BD19" s="4"/>
      <c r="BE19" s="4"/>
      <c r="BF19" s="4"/>
      <c r="BG19" s="4"/>
      <c r="BH19" s="492"/>
      <c r="BI19" s="492"/>
      <c r="BJ19" s="4"/>
      <c r="BK19" s="542"/>
      <c r="BL19" s="13"/>
      <c r="BM19" s="13"/>
      <c r="BN19" s="13"/>
      <c r="BO19" s="13"/>
      <c r="BP19" s="13"/>
      <c r="BQ19" s="13"/>
      <c r="BR19" s="13"/>
      <c r="BS19" s="13"/>
      <c r="BT19" s="13"/>
      <c r="BU19" s="13"/>
      <c r="BV19" s="13"/>
      <c r="BW19" s="13"/>
      <c r="BX19" s="13"/>
      <c r="BY19" s="13"/>
      <c r="BZ19" s="13"/>
      <c r="CA19" s="13"/>
      <c r="CB19" s="13"/>
      <c r="CC19" s="13"/>
      <c r="CD19" s="13"/>
      <c r="CE19" s="13"/>
      <c r="CF19" s="492"/>
      <c r="CG19" s="492"/>
      <c r="CH19" s="19"/>
      <c r="CI19" s="13"/>
    </row>
    <row r="20" spans="1:90" x14ac:dyDescent="0.45">
      <c r="A20" s="110" t="s">
        <v>32</v>
      </c>
      <c r="B20" s="5"/>
      <c r="C20" s="10"/>
      <c r="D20" s="10"/>
      <c r="E20" s="10"/>
      <c r="F20" s="10"/>
      <c r="G20" s="10"/>
      <c r="H20" s="10"/>
      <c r="I20" s="524"/>
      <c r="J20" s="10"/>
      <c r="K20" s="10"/>
      <c r="L20" s="10"/>
      <c r="M20" s="10"/>
      <c r="N20" s="10"/>
      <c r="O20" s="10"/>
      <c r="P20" s="743"/>
      <c r="Q20" s="26"/>
      <c r="R20" s="199"/>
      <c r="S20" s="5"/>
      <c r="T20" s="5"/>
      <c r="U20" s="5"/>
      <c r="V20" s="5"/>
      <c r="W20" s="5"/>
      <c r="X20" s="5"/>
      <c r="Y20" s="5"/>
      <c r="Z20" s="5"/>
      <c r="AA20" s="5"/>
      <c r="AB20" s="5"/>
      <c r="AC20" s="5"/>
      <c r="AD20" s="5"/>
      <c r="AE20" s="5"/>
      <c r="AF20" s="5"/>
      <c r="AG20" s="5"/>
      <c r="AH20" s="5"/>
      <c r="AI20" s="5"/>
      <c r="AJ20" s="5"/>
      <c r="AK20" s="199"/>
      <c r="AL20" s="199"/>
      <c r="AM20" s="199"/>
      <c r="AN20" s="199"/>
      <c r="AO20" s="753"/>
      <c r="AP20" s="5"/>
      <c r="AQ20" s="5"/>
      <c r="AR20" s="5"/>
      <c r="AS20" s="5"/>
      <c r="AT20" s="5"/>
      <c r="AU20" s="5"/>
      <c r="AV20" s="5"/>
      <c r="AW20" s="5"/>
      <c r="AX20" s="5"/>
      <c r="AY20" s="5"/>
      <c r="AZ20" s="5"/>
      <c r="BA20" s="5"/>
      <c r="BB20" s="5"/>
      <c r="BC20" s="5"/>
      <c r="BD20" s="5"/>
      <c r="BE20" s="5"/>
      <c r="BF20" s="5"/>
      <c r="BG20" s="5"/>
      <c r="BH20" s="492"/>
      <c r="BI20" s="492"/>
      <c r="BJ20" s="4"/>
      <c r="BK20" s="199"/>
      <c r="BL20" s="7"/>
      <c r="BM20" s="7"/>
      <c r="BN20" s="7"/>
      <c r="BO20" s="7"/>
      <c r="BP20" s="7"/>
      <c r="BQ20" s="7"/>
      <c r="BR20" s="7"/>
      <c r="BS20" s="7"/>
      <c r="BT20" s="7"/>
      <c r="BU20" s="7"/>
      <c r="BV20" s="7"/>
      <c r="BW20" s="7"/>
      <c r="BX20" s="7"/>
      <c r="BY20" s="7"/>
      <c r="BZ20" s="7"/>
      <c r="CA20" s="7"/>
      <c r="CB20" s="7"/>
      <c r="CC20" s="7"/>
      <c r="CD20" s="7"/>
      <c r="CE20" s="7"/>
      <c r="CF20" s="492"/>
      <c r="CG20" s="492"/>
      <c r="CH20" s="19"/>
      <c r="CI20" s="13"/>
    </row>
    <row r="21" spans="1:90" x14ac:dyDescent="0.45">
      <c r="A21" s="23" t="s">
        <v>27</v>
      </c>
      <c r="B21" s="9"/>
      <c r="C21" s="555">
        <f>'Table 1(Q3''24)'!C21/32.15074</f>
        <v>96.73183261100678</v>
      </c>
      <c r="D21" s="555">
        <f>'Table 1(Q3''24)'!D21/32.15074</f>
        <v>100.15321575801988</v>
      </c>
      <c r="E21" s="555">
        <f>'Table 1(Q3''24)'!E21/32.15074</f>
        <v>100.9308028368865</v>
      </c>
      <c r="F21" s="555">
        <f>'Table 1(Q3''24)'!F21/32.15074</f>
        <v>104.50770339967292</v>
      </c>
      <c r="G21" s="555">
        <f>'Table 1(Q3''24)'!G21/32.15074</f>
        <v>102.64149441039305</v>
      </c>
      <c r="H21" s="555">
        <f>'Table 1(Q3''24)'!H21/32.15074</f>
        <v>96.887350026780098</v>
      </c>
      <c r="I21" s="555">
        <f t="shared" ref="I21" si="56">SUM(I22:I23)</f>
        <v>83.699050653633392</v>
      </c>
      <c r="J21" s="555">
        <f>SUM(J22:J23)</f>
        <v>68.206180031776171</v>
      </c>
      <c r="K21" s="555">
        <f>SUM(K22:K23)</f>
        <v>75.931795214883536</v>
      </c>
      <c r="L21" s="555">
        <f>SUM(L22:L23)</f>
        <v>85.569308137523677</v>
      </c>
      <c r="M21" s="555">
        <f t="shared" ref="M21" si="57">SUM(M22:M23)</f>
        <v>100.23881831023301</v>
      </c>
      <c r="N21" s="555">
        <f t="shared" ref="N21:O21" si="58">SUM(N22:N23)</f>
        <v>98.699891371406622</v>
      </c>
      <c r="O21" s="555">
        <f t="shared" si="58"/>
        <v>100.91782580344017</v>
      </c>
      <c r="P21" s="492">
        <f t="shared" ref="P21:Q23" si="59">IF(ISERROR(N21/M21),"N/A",IF(M21&lt;0,"N/A",IF(N21&lt;0,"N/A",IF(N21/M21-1&gt;300%,"&gt;±300%",IF(N21/M21-1&lt;-300%,"&gt;±300%",N21/M21-1)))))</f>
        <v>-1.5352604557482996E-2</v>
      </c>
      <c r="Q21" s="492">
        <f t="shared" si="59"/>
        <v>2.247149820750538E-2</v>
      </c>
      <c r="R21" s="199"/>
      <c r="S21" s="555">
        <f>'Table 1(Q3''24)'!S21/32.15074</f>
        <v>23.483129781771741</v>
      </c>
      <c r="T21" s="555">
        <f>'Table 1(Q3''24)'!T21/32.15074</f>
        <v>24.882786523731646</v>
      </c>
      <c r="U21" s="555">
        <f>'Table 1(Q3''24)'!U21/32.15074</f>
        <v>25.971408434144909</v>
      </c>
      <c r="V21" s="555">
        <f>'Table 1(Q3''24)'!V21/32.15074</f>
        <v>25.815891018371584</v>
      </c>
      <c r="W21" s="555">
        <f>'Table 1(Q3''24)'!W21/32.15074</f>
        <v>23.794164613318387</v>
      </c>
      <c r="X21" s="555">
        <f>'Table 1(Q3''24)'!X21/32.15074</f>
        <v>25.660373602598263</v>
      </c>
      <c r="Y21" s="555">
        <f>'Table 1(Q3''24)'!Y21/32.15074</f>
        <v>26.748995513011522</v>
      </c>
      <c r="Z21" s="555">
        <f>'Table 1(Q3''24)'!Z21/32.15074</f>
        <v>26.904512928784843</v>
      </c>
      <c r="AA21" s="555">
        <f>'Table 1(Q3''24)'!AA21/32.15074</f>
        <v>24.260716860638357</v>
      </c>
      <c r="AB21" s="555">
        <f>'Table 1(Q3''24)'!AB21/32.15074</f>
        <v>26.12692584991823</v>
      </c>
      <c r="AC21" s="555">
        <f>'Table 1(Q3''24)'!AC21/32.15074</f>
        <v>26.282443265691551</v>
      </c>
      <c r="AD21" s="555">
        <f>'Table 1(Q3''24)'!AD21/32.15074</f>
        <v>25.660373602598263</v>
      </c>
      <c r="AE21" s="555">
        <f>'Table 1(Q3''24)'!AE21/32.15074</f>
        <v>24.416234276411679</v>
      </c>
      <c r="AF21" s="555">
        <f>'Table 1(Q3''24)'!AF21/32.15074</f>
        <v>26.12692584991823</v>
      </c>
      <c r="AG21" s="555">
        <f>'Table 1(Q3''24)'!AG21/32.15074</f>
        <v>24.727269107958325</v>
      </c>
      <c r="AH21" s="555">
        <f>'Table 1(Q3''24)'!AH21/32.15074</f>
        <v>25.193821355278292</v>
      </c>
      <c r="AI21" s="555">
        <f>'Table 1(Q3''24)'!AI21/32.15074</f>
        <v>22.705542702905127</v>
      </c>
      <c r="AJ21" s="555">
        <f>'Table 1(Q3''24)'!AJ21/32.15074</f>
        <v>24.105199444865033</v>
      </c>
      <c r="AK21" s="555">
        <f t="shared" ref="AK21:BB21" si="60">SUM(AK22:AK23)</f>
        <v>22.21703481904111</v>
      </c>
      <c r="AL21" s="555">
        <f t="shared" si="60"/>
        <v>21.744275507976347</v>
      </c>
      <c r="AM21" s="555">
        <f t="shared" si="60"/>
        <v>19.634533702337023</v>
      </c>
      <c r="AN21" s="555">
        <f t="shared" si="60"/>
        <v>20.103206624278908</v>
      </c>
      <c r="AO21" s="555">
        <f t="shared" si="60"/>
        <v>18.39811573605455</v>
      </c>
      <c r="AP21" s="555">
        <f t="shared" si="60"/>
        <v>10.795153650193365</v>
      </c>
      <c r="AQ21" s="555">
        <f t="shared" si="60"/>
        <v>18.410078584762921</v>
      </c>
      <c r="AR21" s="555">
        <f t="shared" si="60"/>
        <v>20.602832060765319</v>
      </c>
      <c r="AS21" s="555">
        <f t="shared" si="60"/>
        <v>20.907679198419441</v>
      </c>
      <c r="AT21" s="563">
        <f t="shared" si="60"/>
        <v>18.949332646296224</v>
      </c>
      <c r="AU21" s="563">
        <f t="shared" si="60"/>
        <v>16.534415832587452</v>
      </c>
      <c r="AV21" s="563">
        <f t="shared" si="60"/>
        <v>19.540367537580469</v>
      </c>
      <c r="AW21" s="563">
        <f t="shared" si="60"/>
        <v>21.645321822771933</v>
      </c>
      <c r="AX21" s="563">
        <f t="shared" si="60"/>
        <v>20.858713011772192</v>
      </c>
      <c r="AY21" s="563">
        <f t="shared" si="60"/>
        <v>20.813032740958565</v>
      </c>
      <c r="AZ21" s="563">
        <f t="shared" si="60"/>
        <v>22.252240562020962</v>
      </c>
      <c r="BA21" s="563">
        <f t="shared" si="60"/>
        <v>25.390064888687775</v>
      </c>
      <c r="BB21" s="563">
        <f t="shared" si="60"/>
        <v>25.413960453707457</v>
      </c>
      <c r="BC21" s="563">
        <f t="shared" ref="BC21:BE21" si="61">SUM(BC22:BC23)</f>
        <v>23.967053860703857</v>
      </c>
      <c r="BD21" s="563">
        <f t="shared" si="61"/>
        <v>25.467739107133909</v>
      </c>
      <c r="BE21" s="563">
        <f t="shared" si="61"/>
        <v>25.838649400135193</v>
      </c>
      <c r="BF21" s="563">
        <f t="shared" ref="BF21:BG21" si="62">SUM(BF22:BF23)</f>
        <v>25.045199613372834</v>
      </c>
      <c r="BG21" s="563">
        <f t="shared" si="62"/>
        <v>23.327498019810012</v>
      </c>
      <c r="BH21" s="492">
        <f t="shared" ref="BH21:BH23" si="63">IF(ISERROR(BG21/BC21),"N/A",IF(BC21&lt;0,"N/A",IF(BG21&lt;0,"N/A",IF(BG21/BC21-1&gt;300%,"&gt;±300%",IF(BG21/BC21-1&lt;-300%,"&gt;±300%",BG21/BC21-1)))))</f>
        <v>-2.6684791739983282E-2</v>
      </c>
      <c r="BI21" s="492">
        <f t="shared" ref="BI21:BI23" si="64">IF(ISERROR(BG21/BF21),"N/A",IF(BF21&lt;0,"N/A",IF(BG21&lt;0,"N/A",IF(BG21/BF21-1&gt;300%,"&gt;±300%",IF(BG21/BF21-1&lt;-300%,"&gt;±300%",BG21/BF21-1)))))</f>
        <v>-6.8584064813987711E-2</v>
      </c>
      <c r="BJ21" s="4"/>
      <c r="BK21" s="9">
        <f t="shared" ref="BK21:BL21" si="65">SUM(BK22:BK23)</f>
        <v>51.476264620969843</v>
      </c>
      <c r="BL21" s="9">
        <f t="shared" si="65"/>
        <v>48.67695113705004</v>
      </c>
      <c r="BM21" s="9">
        <f>SUM(U21:V21)</f>
        <v>51.787299452516493</v>
      </c>
      <c r="BN21" s="9">
        <f>SUM(W21:X21)</f>
        <v>49.454538215916649</v>
      </c>
      <c r="BO21" s="9">
        <f>SUM(Y21:Z21)</f>
        <v>53.653508441796362</v>
      </c>
      <c r="BP21" s="9">
        <f>SUM(AA21:AB21)</f>
        <v>50.387642710556591</v>
      </c>
      <c r="BQ21" s="9">
        <f>SUM(AC21:AD21)</f>
        <v>51.94281686828981</v>
      </c>
      <c r="BR21" s="9">
        <f>SUM(AE21:AF21)</f>
        <v>50.543160126329909</v>
      </c>
      <c r="BS21" s="9">
        <f>SUM(AG21:AH21)</f>
        <v>49.921090463236617</v>
      </c>
      <c r="BT21" s="9">
        <f>SUM(AI21:AJ21)</f>
        <v>46.810742147770156</v>
      </c>
      <c r="BU21" s="9">
        <f>SUM(AK21:AL21)</f>
        <v>43.961310327017458</v>
      </c>
      <c r="BV21" s="9">
        <f>SUM(AM21:AN21)</f>
        <v>39.737740326615935</v>
      </c>
      <c r="BW21" s="9">
        <f>SUM(AO21:AP21)</f>
        <v>29.193269386247913</v>
      </c>
      <c r="BX21" s="9">
        <f>SUM(AQ21:AR21)</f>
        <v>39.012910645528237</v>
      </c>
      <c r="BY21" s="9">
        <f>SUM(AS21:AT21)</f>
        <v>39.857011844715664</v>
      </c>
      <c r="BZ21" s="9">
        <f>SUM(AU21:AV21)</f>
        <v>36.074783370167921</v>
      </c>
      <c r="CA21" s="9">
        <f>SUM(AW21:AX21)</f>
        <v>42.504034834544129</v>
      </c>
      <c r="CB21" s="9">
        <f t="shared" ref="CB21:CB22" si="66">SUM(AY21:AZ21)</f>
        <v>43.065273302979527</v>
      </c>
      <c r="CC21" s="9">
        <f t="shared" ref="CC21:CC25" si="67">SUM(BA21:BB21)</f>
        <v>50.804025342395235</v>
      </c>
      <c r="CD21" s="9">
        <f t="shared" ref="CD21:CD22" si="68">BC21+BD21</f>
        <v>49.434792967837765</v>
      </c>
      <c r="CE21" s="9">
        <f t="shared" si="28"/>
        <v>50.883849013508026</v>
      </c>
      <c r="CF21" s="492">
        <f t="shared" si="29"/>
        <v>1.5712076075629078E-3</v>
      </c>
      <c r="CG21" s="492">
        <f t="shared" si="30"/>
        <v>2.9312473233437331E-2</v>
      </c>
      <c r="CH21" s="19"/>
      <c r="CI21" s="36">
        <f t="shared" si="31"/>
        <v>100.31864198134579</v>
      </c>
    </row>
    <row r="22" spans="1:90" x14ac:dyDescent="0.45">
      <c r="A22" s="10"/>
      <c r="B22" s="10" t="s">
        <v>4</v>
      </c>
      <c r="C22" s="7">
        <f>'Table 1(Q3''24)'!C22/32.15074</f>
        <v>92.532862385127061</v>
      </c>
      <c r="D22" s="7">
        <f>'Table 1(Q3''24)'!D22/32.15074</f>
        <v>95.798728116366846</v>
      </c>
      <c r="E22" s="7">
        <f>'Table 1(Q3''24)'!E22/32.15074</f>
        <v>96.576315195233462</v>
      </c>
      <c r="F22" s="7">
        <f>'Table 1(Q3''24)'!F22/32.15074</f>
        <v>100.3087331737932</v>
      </c>
      <c r="G22" s="7">
        <f>'Table 1(Q3''24)'!G22/32.15074</f>
        <v>98.287006768740014</v>
      </c>
      <c r="H22" s="7">
        <f>'Table 1(Q3''24)'!H22/32.15074</f>
        <v>92.377344969353743</v>
      </c>
      <c r="I22" s="7">
        <f>'Table 1(Q3''24)'!I22/32.15074</f>
        <v>83.699050653633392</v>
      </c>
      <c r="J22" s="7">
        <f>'Table 1(Q3''24)'!J22/32.15074</f>
        <v>68.206180031776171</v>
      </c>
      <c r="K22" s="7">
        <f>'Table 1(Q3''24)'!K22/32.15074</f>
        <v>75.931795214883536</v>
      </c>
      <c r="L22" s="7">
        <f>'Table 1(Q3''24)'!L22/32.15074</f>
        <v>85.569308137523677</v>
      </c>
      <c r="M22" s="7">
        <f>'Table 1(Q3''24)'!M22/32.15074</f>
        <v>100.23881831023301</v>
      </c>
      <c r="N22" s="7">
        <f>'Table 1(Q3''24)'!N22/32.15074</f>
        <v>98.699891371406622</v>
      </c>
      <c r="O22" s="7">
        <f>'Table 1(Q3''24)'!O22/32.15074</f>
        <v>100.91782580344017</v>
      </c>
      <c r="P22" s="26">
        <f t="shared" si="59"/>
        <v>-1.5352604557482996E-2</v>
      </c>
      <c r="Q22" s="26">
        <f t="shared" si="59"/>
        <v>2.247149820750538E-2</v>
      </c>
      <c r="R22" s="199"/>
      <c r="S22" s="7">
        <f>'Table 1(Q3''24)'!S22/32.15074</f>
        <v>22.550025287131806</v>
      </c>
      <c r="T22" s="7">
        <f>'Table 1(Q3''24)'!T22/32.15074</f>
        <v>23.949682029091711</v>
      </c>
      <c r="U22" s="7">
        <f>'Table 1(Q3''24)'!U22/32.15074</f>
        <v>24.882786523731646</v>
      </c>
      <c r="V22" s="7">
        <f>'Table 1(Q3''24)'!V22/32.15074</f>
        <v>24.727269107958325</v>
      </c>
      <c r="W22" s="7">
        <f>'Table 1(Q3''24)'!W22/32.15074</f>
        <v>22.705542702905127</v>
      </c>
      <c r="X22" s="7">
        <f>'Table 1(Q3''24)'!X22/32.15074</f>
        <v>24.571751692185003</v>
      </c>
      <c r="Y22" s="7">
        <f>'Table 1(Q3''24)'!Y22/32.15074</f>
        <v>25.815891018371584</v>
      </c>
      <c r="Z22" s="7">
        <f>'Table 1(Q3''24)'!Z22/32.15074</f>
        <v>25.815891018371584</v>
      </c>
      <c r="AA22" s="7">
        <f>'Table 1(Q3''24)'!AA22/32.15074</f>
        <v>23.638647197545065</v>
      </c>
      <c r="AB22" s="7">
        <f>'Table 1(Q3''24)'!AB22/32.15074</f>
        <v>25.038303939504971</v>
      </c>
      <c r="AC22" s="7">
        <f>'Table 1(Q3''24)'!AC22/32.15074</f>
        <v>25.349338771051617</v>
      </c>
      <c r="AD22" s="7">
        <f>'Table 1(Q3''24)'!AD22/32.15074</f>
        <v>24.727269107958325</v>
      </c>
      <c r="AE22" s="7">
        <f>'Table 1(Q3''24)'!AE22/32.15074</f>
        <v>23.172094950225098</v>
      </c>
      <c r="AF22" s="7">
        <f>'Table 1(Q3''24)'!AF22/32.15074</f>
        <v>25.038303939504971</v>
      </c>
      <c r="AG22" s="7">
        <f>'Table 1(Q3''24)'!AG22/32.15074</f>
        <v>23.638647197545065</v>
      </c>
      <c r="AH22" s="7">
        <f>'Table 1(Q3''24)'!AH22/32.15074</f>
        <v>23.949682029091711</v>
      </c>
      <c r="AI22" s="7">
        <f>'Table 1(Q3''24)'!AI22/32.15074</f>
        <v>21.461403376718547</v>
      </c>
      <c r="AJ22" s="7">
        <f>'Table 1(Q3''24)'!AJ22/32.15074</f>
        <v>22.861060118678452</v>
      </c>
      <c r="AK22" s="7">
        <f>'Table 1(Q3''24)'!AK22/32.15074</f>
        <v>22.21703481904111</v>
      </c>
      <c r="AL22" s="7">
        <f>'Table 1(Q3''24)'!AL22/32.15074</f>
        <v>21.744275507976347</v>
      </c>
      <c r="AM22" s="7">
        <f>'Table 1(Q3''24)'!AM22/32.15074</f>
        <v>19.634533702337023</v>
      </c>
      <c r="AN22" s="7">
        <f>'Table 1(Q3''24)'!AN22/32.15074</f>
        <v>20.103206624278908</v>
      </c>
      <c r="AO22" s="7">
        <f>'Table 1(Q3''24)'!AO22/32.15074</f>
        <v>18.39811573605455</v>
      </c>
      <c r="AP22" s="7">
        <f>'Table 1(Q3''24)'!AP22/32.15074</f>
        <v>10.795153650193365</v>
      </c>
      <c r="AQ22" s="7">
        <f>'Table 1(Q3''24)'!AQ22/32.15074</f>
        <v>18.410078584762921</v>
      </c>
      <c r="AR22" s="7">
        <f>'Table 1(Q3''24)'!AR22/32.15074</f>
        <v>20.602832060765319</v>
      </c>
      <c r="AS22" s="7">
        <f>'Table 1(Q3''24)'!AS22/32.15074</f>
        <v>20.907679198419441</v>
      </c>
      <c r="AT22" s="7">
        <f>'Table 1(Q3''24)'!AT22/32.15074</f>
        <v>18.949332646296224</v>
      </c>
      <c r="AU22" s="7">
        <f>'Table 1(Q3''24)'!AU22/32.15074</f>
        <v>16.534415832587452</v>
      </c>
      <c r="AV22" s="7">
        <f>'Table 1(Q3''24)'!AV22/32.15074</f>
        <v>19.540367537580469</v>
      </c>
      <c r="AW22" s="7">
        <f>'Table 1(Q3''24)'!AW22/32.15074</f>
        <v>21.645321822771933</v>
      </c>
      <c r="AX22" s="7">
        <f>'Table 1(Q3''24)'!AX22/32.15074</f>
        <v>20.858713011772192</v>
      </c>
      <c r="AY22" s="7">
        <f>'Table 1(Q3''24)'!AY22/32.15074</f>
        <v>20.813032740958565</v>
      </c>
      <c r="AZ22" s="7">
        <f>'Table 1(Q3''24)'!AZ22/32.15074</f>
        <v>22.252240562020962</v>
      </c>
      <c r="BA22" s="7">
        <f>'Table 1(Q3''24)'!BA22/32.15074</f>
        <v>25.390064888687775</v>
      </c>
      <c r="BB22" s="7">
        <f>'Table 1(Q3''24)'!BB22/32.15074</f>
        <v>25.413960453707457</v>
      </c>
      <c r="BC22" s="7">
        <f>'Table 1(Q3''24)'!BC22/32.15074</f>
        <v>23.967053860703857</v>
      </c>
      <c r="BD22" s="7">
        <f>'Table 1(Q3''24)'!BD22/32.15074</f>
        <v>25.467739107133909</v>
      </c>
      <c r="BE22" s="7">
        <f>'Table 1(Q3''24)'!BE22/32.15074</f>
        <v>25.838649400135193</v>
      </c>
      <c r="BF22" s="7">
        <f>'Table 1(Q3''24)'!BF22/32.15074</f>
        <v>25.045199613372834</v>
      </c>
      <c r="BG22" s="7">
        <f>'Table 1(Q3''24)'!BG22/32.15074</f>
        <v>23.327498019810012</v>
      </c>
      <c r="BH22" s="492">
        <f t="shared" si="63"/>
        <v>-2.6684791739983282E-2</v>
      </c>
      <c r="BI22" s="492">
        <f t="shared" si="64"/>
        <v>-6.8584064813987711E-2</v>
      </c>
      <c r="BJ22" s="4"/>
      <c r="BK22" s="13">
        <f>D22-BL22</f>
        <v>49.299020800143325</v>
      </c>
      <c r="BL22" s="13">
        <f>SUM(S22:T22)</f>
        <v>46.499707316223521</v>
      </c>
      <c r="BM22" s="13">
        <f>SUM(U22:V22)</f>
        <v>49.610055631689974</v>
      </c>
      <c r="BN22" s="13">
        <f>SUM(W22:X22)</f>
        <v>47.277294395090131</v>
      </c>
      <c r="BO22" s="13">
        <f>SUM(Y22:Z22)</f>
        <v>51.631782036743168</v>
      </c>
      <c r="BP22" s="13">
        <f>SUM(AA22:AB22)</f>
        <v>48.67695113705004</v>
      </c>
      <c r="BQ22" s="13">
        <f>SUM(AC22:AD22)</f>
        <v>50.076607879009941</v>
      </c>
      <c r="BR22" s="13">
        <f>SUM(AE22:AF22)</f>
        <v>48.210398889730072</v>
      </c>
      <c r="BS22" s="13">
        <f>SUM(AG22:AH22)</f>
        <v>47.588329226636773</v>
      </c>
      <c r="BT22" s="13">
        <f>SUM(AI22:AJ22)</f>
        <v>44.322463495397002</v>
      </c>
      <c r="BU22" s="13">
        <f>SUM(AK22:AL22)</f>
        <v>43.961310327017458</v>
      </c>
      <c r="BV22" s="13">
        <f>SUM(AM22:AN22)</f>
        <v>39.737740326615935</v>
      </c>
      <c r="BW22" s="13">
        <f>SUM(AO22:AP22)</f>
        <v>29.193269386247913</v>
      </c>
      <c r="BX22" s="13">
        <f>SUM(AQ22:AR22)</f>
        <v>39.012910645528237</v>
      </c>
      <c r="BY22" s="13">
        <f>SUM(AS22:AT22)</f>
        <v>39.857011844715664</v>
      </c>
      <c r="BZ22" s="7">
        <f>SUM(AU22:AV22)</f>
        <v>36.074783370167921</v>
      </c>
      <c r="CA22" s="7">
        <f>SUM(AW22:AX22)</f>
        <v>42.504034834544129</v>
      </c>
      <c r="CB22" s="7">
        <f t="shared" si="66"/>
        <v>43.065273302979527</v>
      </c>
      <c r="CC22" s="7">
        <f t="shared" si="67"/>
        <v>50.804025342395235</v>
      </c>
      <c r="CD22" s="7">
        <f t="shared" si="68"/>
        <v>49.434792967837765</v>
      </c>
      <c r="CE22" s="7">
        <f t="shared" si="28"/>
        <v>50.883849013508026</v>
      </c>
      <c r="CF22" s="492">
        <f t="shared" si="29"/>
        <v>1.5712076075629078E-3</v>
      </c>
      <c r="CG22" s="492">
        <f t="shared" si="30"/>
        <v>2.9312473233437331E-2</v>
      </c>
      <c r="CH22" s="19"/>
      <c r="CI22" s="13">
        <f t="shared" si="31"/>
        <v>100.31864198134579</v>
      </c>
    </row>
    <row r="23" spans="1:90" x14ac:dyDescent="0.45">
      <c r="A23" s="29"/>
      <c r="B23" s="29" t="s">
        <v>9</v>
      </c>
      <c r="C23" s="29">
        <f>'Table 1(Q3''24)'!C23/32.15074</f>
        <v>4.1989702258797159</v>
      </c>
      <c r="D23" s="29">
        <f>'Table 1(Q3''24)'!D23/32.15074</f>
        <v>4.354487641653038</v>
      </c>
      <c r="E23" s="29">
        <f>'Table 1(Q3''24)'!E23/32.15074</f>
        <v>4.354487641653038</v>
      </c>
      <c r="F23" s="29">
        <f>'Table 1(Q3''24)'!F23/32.15074</f>
        <v>4.1989702258797159</v>
      </c>
      <c r="G23" s="29">
        <f>'Table 1(Q3''24)'!G23/32.15074</f>
        <v>4.354487641653038</v>
      </c>
      <c r="H23" s="29">
        <f>'Table 1(Q3''24)'!H23/32.15074</f>
        <v>4.510005057426361</v>
      </c>
      <c r="I23" s="543" t="s">
        <v>101</v>
      </c>
      <c r="J23" s="489" t="s">
        <v>101</v>
      </c>
      <c r="K23" s="489" t="s">
        <v>101</v>
      </c>
      <c r="L23" s="489" t="s">
        <v>101</v>
      </c>
      <c r="M23" s="489" t="s">
        <v>101</v>
      </c>
      <c r="N23" s="489" t="s">
        <v>101</v>
      </c>
      <c r="O23" s="489" t="s">
        <v>101</v>
      </c>
      <c r="P23" s="489" t="str">
        <f t="shared" si="59"/>
        <v>N/A</v>
      </c>
      <c r="Q23" s="489" t="str">
        <f t="shared" si="59"/>
        <v>N/A</v>
      </c>
      <c r="R23" s="199"/>
      <c r="S23" s="29">
        <f>'Table 1(Q3''24)'!S23/32.15074</f>
        <v>1.0886219104132595</v>
      </c>
      <c r="T23" s="29">
        <f>'Table 1(Q3''24)'!T23/32.15074</f>
        <v>1.0886219104132595</v>
      </c>
      <c r="U23" s="29">
        <f>'Table 1(Q3''24)'!U23/32.15074</f>
        <v>1.0886219104132595</v>
      </c>
      <c r="V23" s="29">
        <f>'Table 1(Q3''24)'!V23/32.15074</f>
        <v>1.0886219104132595</v>
      </c>
      <c r="W23" s="29">
        <f>'Table 1(Q3''24)'!W23/32.15074</f>
        <v>1.0886219104132595</v>
      </c>
      <c r="X23" s="29">
        <f>'Table 1(Q3''24)'!X23/32.15074</f>
        <v>1.0886219104132595</v>
      </c>
      <c r="Y23" s="29">
        <f>'Table 1(Q3''24)'!Y23/32.15074</f>
        <v>1.0886219104132595</v>
      </c>
      <c r="Z23" s="29">
        <f>'Table 1(Q3''24)'!Z23/32.15074</f>
        <v>1.0886219104132595</v>
      </c>
      <c r="AA23" s="29">
        <f>'Table 1(Q3''24)'!AA23/32.15074</f>
        <v>0.93310449463993683</v>
      </c>
      <c r="AB23" s="29">
        <f>'Table 1(Q3''24)'!AB23/32.15074</f>
        <v>1.0886219104132595</v>
      </c>
      <c r="AC23" s="29">
        <f>'Table 1(Q3''24)'!AC23/32.15074</f>
        <v>1.0886219104132595</v>
      </c>
      <c r="AD23" s="29">
        <f>'Table 1(Q3''24)'!AD23/32.15074</f>
        <v>1.0886219104132595</v>
      </c>
      <c r="AE23" s="29">
        <f>'Table 1(Q3''24)'!AE23/32.15074</f>
        <v>1.0886219104132595</v>
      </c>
      <c r="AF23" s="29">
        <f>'Table 1(Q3''24)'!AF23/32.15074</f>
        <v>1.0886219104132595</v>
      </c>
      <c r="AG23" s="29">
        <f>'Table 1(Q3''24)'!AG23/32.15074</f>
        <v>1.0886219104132595</v>
      </c>
      <c r="AH23" s="29">
        <f>'Table 1(Q3''24)'!AH23/32.15074</f>
        <v>1.2441393261865823</v>
      </c>
      <c r="AI23" s="29">
        <f>'Table 1(Q3''24)'!AI23/32.15074</f>
        <v>1.0886219104132595</v>
      </c>
      <c r="AJ23" s="29">
        <f>'Table 1(Q3''24)'!AJ23/32.15074</f>
        <v>1.2441393261865823</v>
      </c>
      <c r="AK23" s="29" t="s">
        <v>101</v>
      </c>
      <c r="AL23" s="29" t="s">
        <v>101</v>
      </c>
      <c r="AM23" s="29" t="s">
        <v>101</v>
      </c>
      <c r="AN23" s="29" t="s">
        <v>101</v>
      </c>
      <c r="AO23" s="29" t="s">
        <v>101</v>
      </c>
      <c r="AP23" s="29" t="s">
        <v>101</v>
      </c>
      <c r="AQ23" s="29" t="s">
        <v>101</v>
      </c>
      <c r="AR23" s="29" t="s">
        <v>101</v>
      </c>
      <c r="AS23" s="29" t="s">
        <v>101</v>
      </c>
      <c r="AT23" s="29" t="s">
        <v>101</v>
      </c>
      <c r="AU23" s="29" t="s">
        <v>101</v>
      </c>
      <c r="AV23" s="29" t="s">
        <v>101</v>
      </c>
      <c r="AW23" s="29" t="s">
        <v>101</v>
      </c>
      <c r="AX23" s="29" t="s">
        <v>101</v>
      </c>
      <c r="AY23" s="29" t="s">
        <v>101</v>
      </c>
      <c r="AZ23" s="29" t="s">
        <v>101</v>
      </c>
      <c r="BA23" s="29" t="s">
        <v>101</v>
      </c>
      <c r="BB23" s="29" t="s">
        <v>101</v>
      </c>
      <c r="BC23" s="29" t="s">
        <v>101</v>
      </c>
      <c r="BD23" s="29" t="s">
        <v>101</v>
      </c>
      <c r="BE23" s="29" t="s">
        <v>101</v>
      </c>
      <c r="BF23" s="29" t="s">
        <v>101</v>
      </c>
      <c r="BG23" s="29" t="s">
        <v>101</v>
      </c>
      <c r="BH23" s="612" t="str">
        <f t="shared" si="63"/>
        <v>N/A</v>
      </c>
      <c r="BI23" s="612" t="str">
        <f t="shared" si="64"/>
        <v>N/A</v>
      </c>
      <c r="BJ23" s="4"/>
      <c r="BK23" s="29">
        <f>D23-BL23</f>
        <v>2.177243820826519</v>
      </c>
      <c r="BL23" s="29">
        <f>SUM(S23:T23)</f>
        <v>2.177243820826519</v>
      </c>
      <c r="BM23" s="29">
        <f>SUM(U23:V23)</f>
        <v>2.177243820826519</v>
      </c>
      <c r="BN23" s="29">
        <f>SUM(W23:X23)</f>
        <v>2.177243820826519</v>
      </c>
      <c r="BO23" s="29">
        <f>SUM(Y23:Z23)</f>
        <v>2.177243820826519</v>
      </c>
      <c r="BP23" s="29">
        <f>SUM(AA23:AB23)</f>
        <v>2.0217264050531965</v>
      </c>
      <c r="BQ23" s="29">
        <f>SUM(AC23:AD23)</f>
        <v>2.177243820826519</v>
      </c>
      <c r="BR23" s="29">
        <f>SUM(AE23:AF23)</f>
        <v>2.177243820826519</v>
      </c>
      <c r="BS23" s="29">
        <f>SUM(AG23:AH23)</f>
        <v>2.3327612365998416</v>
      </c>
      <c r="BT23" s="29">
        <f>SUM(AI23:AJ23)</f>
        <v>2.3327612365998416</v>
      </c>
      <c r="BU23" s="489" t="s">
        <v>101</v>
      </c>
      <c r="BV23" s="489" t="s">
        <v>101</v>
      </c>
      <c r="BW23" s="489" t="s">
        <v>101</v>
      </c>
      <c r="BX23" s="489" t="s">
        <v>101</v>
      </c>
      <c r="BY23" s="489" t="s">
        <v>101</v>
      </c>
      <c r="BZ23" s="489" t="s">
        <v>101</v>
      </c>
      <c r="CA23" s="489" t="s">
        <v>101</v>
      </c>
      <c r="CB23" s="489" t="s">
        <v>101</v>
      </c>
      <c r="CC23" s="489" t="s">
        <v>101</v>
      </c>
      <c r="CD23" s="489" t="s">
        <v>101</v>
      </c>
      <c r="CE23" s="489" t="s">
        <v>101</v>
      </c>
      <c r="CF23" s="680" t="str">
        <f t="shared" si="29"/>
        <v>N/A</v>
      </c>
      <c r="CG23" s="680" t="str">
        <f t="shared" si="30"/>
        <v>N/A</v>
      </c>
      <c r="CH23" s="19"/>
      <c r="CI23" s="489">
        <f t="shared" si="31"/>
        <v>0</v>
      </c>
    </row>
    <row r="24" spans="1:90" x14ac:dyDescent="0.45">
      <c r="A24" s="37"/>
      <c r="B24" s="37"/>
      <c r="C24" s="37"/>
      <c r="D24" s="37"/>
      <c r="E24" s="37"/>
      <c r="F24" s="37"/>
      <c r="G24" s="37"/>
      <c r="H24" s="37"/>
      <c r="I24" s="628"/>
      <c r="J24" s="37"/>
      <c r="K24" s="37"/>
      <c r="L24" s="37"/>
      <c r="M24" s="37"/>
      <c r="N24" s="37"/>
      <c r="O24" s="37"/>
      <c r="P24" s="37"/>
      <c r="Q24" s="539"/>
      <c r="R24" s="199"/>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70"/>
      <c r="AP24" s="544"/>
      <c r="AQ24" s="544"/>
      <c r="AR24" s="544"/>
      <c r="AS24" s="544"/>
      <c r="AT24" s="544"/>
      <c r="AU24" s="544"/>
      <c r="AV24" s="544"/>
      <c r="AW24" s="544"/>
      <c r="AX24" s="544"/>
      <c r="AY24" s="544"/>
      <c r="AZ24" s="544"/>
      <c r="BA24" s="544"/>
      <c r="BB24" s="544"/>
      <c r="BC24" s="544"/>
      <c r="BD24" s="544"/>
      <c r="BE24" s="544"/>
      <c r="BF24" s="544"/>
      <c r="BG24" s="544"/>
      <c r="BH24" s="492"/>
      <c r="BI24" s="492"/>
      <c r="BJ24" s="4"/>
      <c r="BK24" s="37"/>
      <c r="BL24" s="37"/>
      <c r="BM24" s="37"/>
      <c r="BN24" s="37"/>
      <c r="BO24" s="37"/>
      <c r="BP24" s="37"/>
      <c r="BQ24" s="37"/>
      <c r="BR24" s="37"/>
      <c r="BS24" s="37"/>
      <c r="BT24" s="37"/>
      <c r="BU24" s="37"/>
      <c r="BV24" s="37"/>
      <c r="BW24" s="37"/>
      <c r="BX24" s="37"/>
      <c r="BY24" s="37"/>
      <c r="BZ24" s="37"/>
      <c r="CA24" s="37"/>
      <c r="CB24" s="37"/>
      <c r="CC24" s="37"/>
      <c r="CD24" s="37"/>
      <c r="CE24" s="37"/>
      <c r="CF24" s="492"/>
      <c r="CG24" s="492"/>
      <c r="CH24" s="19"/>
      <c r="CI24" s="37"/>
    </row>
    <row r="25" spans="1:90" x14ac:dyDescent="0.45">
      <c r="A25" s="38" t="s">
        <v>5</v>
      </c>
      <c r="B25" s="28"/>
      <c r="C25" s="28">
        <f>'Table 1(Q3''24)'!C25/32.15074</f>
        <v>91.599757890487126</v>
      </c>
      <c r="D25" s="28">
        <f>'Table 1(Q3''24)'!D25/32.15074</f>
        <v>93.310449463993677</v>
      </c>
      <c r="E25" s="28">
        <f>'Table 1(Q3''24)'!E25/32.15074</f>
        <v>88.333892159247341</v>
      </c>
      <c r="F25" s="28">
        <f>'Table 1(Q3''24)'!F25/32.15074</f>
        <v>77.914225302434716</v>
      </c>
      <c r="G25" s="28">
        <f>'Table 1(Q3''24)'!G25/32.15074</f>
        <v>76.514568560474814</v>
      </c>
      <c r="H25" s="28">
        <f>'Table 1(Q3''24)'!H25/32.15074</f>
        <v>69.82731968222194</v>
      </c>
      <c r="I25" s="572">
        <f>'Table 1(Q3''24)'!I25/32.15074</f>
        <v>65.489557946494045</v>
      </c>
      <c r="J25" s="572">
        <f>'Table 1(Q3''24)'!J25/32.15074</f>
        <v>56.930151271227359</v>
      </c>
      <c r="K25" s="572">
        <f>'Table 1(Q3''24)'!K25/32.15074</f>
        <v>60.729580351293841</v>
      </c>
      <c r="L25" s="572">
        <f>'Table 1(Q3''24)'!L25/32.15074</f>
        <v>58.480110158948477</v>
      </c>
      <c r="M25" s="572">
        <f>'Table 1(Q3''24)'!M25/32.15074</f>
        <v>57.521038247874124</v>
      </c>
      <c r="N25" s="572">
        <f>'Table 1(Q3''24)'!N25/32.15074</f>
        <v>60.682960695928173</v>
      </c>
      <c r="O25" s="572">
        <f>'Table 1(Q3''24)'!O25/32.15074</f>
        <v>61.667766623565591</v>
      </c>
      <c r="P25" s="545">
        <f>IF(ISERROR(N25/M25),"N/A",IF(M25&lt;0,"N/A",IF(N25&lt;0,"N/A",IF(N25/M25-1&gt;300%,"&gt;±300%",IF(N25/M25-1&lt;-300%,"&gt;±300%",N25/M25-1)))))</f>
        <v>5.4969843110766581E-2</v>
      </c>
      <c r="Q25" s="545">
        <f>IF(ISERROR(O25/N25),"N/A",IF(N25&lt;0,"N/A",IF(O25&lt;0,"N/A",IF(O25/N25-1&gt;300%,"&gt;±300%",IF(O25/N25-1&lt;-300%,"&gt;±300%",O25/N25-1)))))</f>
        <v>1.6228705988359904E-2</v>
      </c>
      <c r="R25" s="199"/>
      <c r="S25" s="28">
        <f>'Table 1(Q3''24)'!S25/32.15074</f>
        <v>23.016577534451773</v>
      </c>
      <c r="T25" s="28">
        <f>'Table 1(Q3''24)'!T25/32.15074</f>
        <v>21.616920792491868</v>
      </c>
      <c r="U25" s="28">
        <f>'Table 1(Q3''24)'!U25/32.15074</f>
        <v>22.394507871358481</v>
      </c>
      <c r="V25" s="28">
        <f>'Table 1(Q3''24)'!V25/32.15074</f>
        <v>20.528298882078609</v>
      </c>
      <c r="W25" s="28">
        <f>'Table 1(Q3''24)'!W25/32.15074</f>
        <v>24.416234276411679</v>
      </c>
      <c r="X25" s="28">
        <f>'Table 1(Q3''24)'!X25/32.15074</f>
        <v>20.994851129398576</v>
      </c>
      <c r="Y25" s="28">
        <f>'Table 1(Q3''24)'!Y25/32.15074</f>
        <v>18.040020229705444</v>
      </c>
      <c r="Z25" s="28">
        <f>'Table 1(Q3''24)'!Z25/32.15074</f>
        <v>18.662089892798736</v>
      </c>
      <c r="AA25" s="28">
        <f>'Table 1(Q3''24)'!AA25/32.15074</f>
        <v>19.595194387438671</v>
      </c>
      <c r="AB25" s="28">
        <f>'Table 1(Q3''24)'!AB25/32.15074</f>
        <v>21.772438208265193</v>
      </c>
      <c r="AC25" s="28">
        <f>'Table 1(Q3''24)'!AC25/32.15074</f>
        <v>18.973124724345382</v>
      </c>
      <c r="AD25" s="28">
        <f>'Table 1(Q3''24)'!AD25/32.15074</f>
        <v>18.35105506125209</v>
      </c>
      <c r="AE25" s="28">
        <f>'Table 1(Q3''24)'!AE25/32.15074</f>
        <v>18.040020229705444</v>
      </c>
      <c r="AF25" s="28">
        <f>'Table 1(Q3''24)'!AF25/32.15074</f>
        <v>21.150368545171901</v>
      </c>
      <c r="AG25" s="28">
        <f>'Table 1(Q3''24)'!AG25/32.15074</f>
        <v>18.040020229705444</v>
      </c>
      <c r="AH25" s="28">
        <f>'Table 1(Q3''24)'!AH25/32.15074</f>
        <v>17.728985398158798</v>
      </c>
      <c r="AI25" s="28">
        <f>'Table 1(Q3''24)'!AI25/32.15074</f>
        <v>17.106915735065506</v>
      </c>
      <c r="AJ25" s="28">
        <f>'Table 1(Q3''24)'!AJ25/32.15074</f>
        <v>17.417950566612152</v>
      </c>
      <c r="AK25" s="28">
        <f>'Table 1(Q3''24)'!AK25/32.15074</f>
        <v>16.833555083088072</v>
      </c>
      <c r="AL25" s="28">
        <f>'Table 1(Q3''24)'!AL25/32.15074</f>
        <v>16.669414865983736</v>
      </c>
      <c r="AM25" s="28">
        <f>'Table 1(Q3''24)'!AM25/32.15074</f>
        <v>16.483296528218641</v>
      </c>
      <c r="AN25" s="28">
        <f>'Table 1(Q3''24)'!AN25/32.15074</f>
        <v>15.503291469203583</v>
      </c>
      <c r="AO25" s="28">
        <f>'Table 1(Q3''24)'!AO25/32.15074</f>
        <v>12.336700756119519</v>
      </c>
      <c r="AP25" s="28">
        <f>'Table 1(Q3''24)'!AP25/32.15074</f>
        <v>12.094365285511369</v>
      </c>
      <c r="AQ25" s="28">
        <f>'Table 1(Q3''24)'!AQ25/32.15074</f>
        <v>15.899510164973316</v>
      </c>
      <c r="AR25" s="28">
        <f>'Table 1(Q3''24)'!AR25/32.15074</f>
        <v>16.599575064623153</v>
      </c>
      <c r="AS25" s="28">
        <f>'Table 1(Q3''24)'!AS25/32.15074</f>
        <v>15.157018477859513</v>
      </c>
      <c r="AT25" s="28">
        <f>'Table 1(Q3''24)'!AT25/32.15074</f>
        <v>14.617088159844675</v>
      </c>
      <c r="AU25" s="28">
        <f>'Table 1(Q3''24)'!AU25/32.15074</f>
        <v>15.07322004036911</v>
      </c>
      <c r="AV25" s="28">
        <f>'Table 1(Q3''24)'!AV25/32.15074</f>
        <v>15.882253673220545</v>
      </c>
      <c r="AW25" s="28">
        <f>'Table 1(Q3''24)'!AW25/32.15074</f>
        <v>14.546365451493642</v>
      </c>
      <c r="AX25" s="28">
        <f>'Table 1(Q3''24)'!AX25/32.15074</f>
        <v>14.886636860954939</v>
      </c>
      <c r="AY25" s="28">
        <f>'Table 1(Q3''24)'!AY25/32.15074</f>
        <v>14.795404924348491</v>
      </c>
      <c r="AZ25" s="28">
        <f>'Table 1(Q3''24)'!AZ25/32.15074</f>
        <v>14.252045041714016</v>
      </c>
      <c r="BA25" s="28">
        <f>'Table 1(Q3''24)'!BA25/32.15074</f>
        <v>14.259983970592206</v>
      </c>
      <c r="BB25" s="28">
        <f>'Table 1(Q3''24)'!BB25/32.15074</f>
        <v>14.722797487857266</v>
      </c>
      <c r="BC25" s="28">
        <f>'Table 1(Q3''24)'!BC25/32.15074</f>
        <v>13.867356286662249</v>
      </c>
      <c r="BD25" s="28">
        <f>'Table 1(Q3''24)'!BD25/32.15074</f>
        <v>14.670900502762402</v>
      </c>
      <c r="BE25" s="28">
        <f>'Table 1(Q3''24)'!BE25/32.15074</f>
        <v>14.904350468395412</v>
      </c>
      <c r="BF25" s="28">
        <f>'Table 1(Q3''24)'!BF25/32.15074</f>
        <v>15.454012753627111</v>
      </c>
      <c r="BG25" s="28">
        <f>'Table 1(Q3''24)'!BG25/32.15074</f>
        <v>14.859154134527683</v>
      </c>
      <c r="BH25" s="612">
        <f t="shared" ref="BH25" si="69">IF(ISERROR(BG25/BC25),"N/A",IF(BC25&lt;0,"N/A",IF(BG25&lt;0,"N/A",IF(BG25/BC25-1&gt;300%,"&gt;±300%",IF(BG25/BC25-1&lt;-300%,"&gt;±300%",BG25/BC25-1)))))</f>
        <v>7.1520326395547729E-2</v>
      </c>
      <c r="BI25" s="612">
        <f t="shared" ref="BI25" si="70">IF(ISERROR(BG25/BF25),"N/A",IF(BF25&lt;0,"N/A",IF(BG25&lt;0,"N/A",IF(BG25/BF25-1&gt;300%,"&gt;±300%",IF(BG25/BF25-1&lt;-300%,"&gt;±300%",BG25/BF25-1)))))</f>
        <v>-3.8492178606479577E-2</v>
      </c>
      <c r="BJ25" s="4"/>
      <c r="BK25" s="28">
        <f>D25-BL25</f>
        <v>48.67695113705004</v>
      </c>
      <c r="BL25" s="28">
        <f>SUM(S25:T25)</f>
        <v>44.633498326943638</v>
      </c>
      <c r="BM25" s="28">
        <f>SUM(U25:V25)</f>
        <v>42.922806753437087</v>
      </c>
      <c r="BN25" s="28">
        <f>SUM(W25:X25)</f>
        <v>45.411085405810255</v>
      </c>
      <c r="BO25" s="28">
        <f>SUM(Y25:Z25)</f>
        <v>36.70211012250418</v>
      </c>
      <c r="BP25" s="28">
        <f>SUM(AA25:AB25)</f>
        <v>41.367632595703867</v>
      </c>
      <c r="BQ25" s="28">
        <f>SUM(AC25:AD25)</f>
        <v>37.324179785597472</v>
      </c>
      <c r="BR25" s="28">
        <f>SUM(AE25:AF25)</f>
        <v>39.190388774877349</v>
      </c>
      <c r="BS25" s="28">
        <f>SUM(AG25:AH25)</f>
        <v>35.769005627864246</v>
      </c>
      <c r="BT25" s="28">
        <f>SUM(AI25:AJ25)</f>
        <v>34.524866301677662</v>
      </c>
      <c r="BU25" s="28">
        <f>SUM(AK25:AL25)</f>
        <v>33.502969949071812</v>
      </c>
      <c r="BV25" s="28">
        <f>SUM(AM25:AN25)</f>
        <v>31.986587997422227</v>
      </c>
      <c r="BW25" s="28">
        <f>SUM(AO25:AP25)</f>
        <v>24.431066041630888</v>
      </c>
      <c r="BX25" s="28">
        <f>SUM(AQ25:AR25)</f>
        <v>32.499085229596467</v>
      </c>
      <c r="BY25" s="28">
        <f>SUM(AS25:AT25)</f>
        <v>29.774106637704186</v>
      </c>
      <c r="BZ25" s="28">
        <f>SUM(AU25:AV25)</f>
        <v>30.955473713589654</v>
      </c>
      <c r="CA25" s="28">
        <f>SUM(AW25:AX25)</f>
        <v>29.433002312448579</v>
      </c>
      <c r="CB25" s="28">
        <f>SUM(AY25:AZ25)</f>
        <v>29.047449966062509</v>
      </c>
      <c r="CC25" s="28">
        <f t="shared" si="67"/>
        <v>28.982781458449473</v>
      </c>
      <c r="CD25" s="28">
        <f>BC25+BD25</f>
        <v>28.538256789424651</v>
      </c>
      <c r="CE25" s="28">
        <f t="shared" si="28"/>
        <v>30.358363222022525</v>
      </c>
      <c r="CF25" s="545">
        <f t="shared" si="29"/>
        <v>4.7462034157940369E-2</v>
      </c>
      <c r="CG25" s="545">
        <f t="shared" si="30"/>
        <v>6.3777771923068105E-2</v>
      </c>
      <c r="CH25" s="19"/>
      <c r="CI25" s="647">
        <f t="shared" si="31"/>
        <v>58.896620011447176</v>
      </c>
    </row>
    <row r="26" spans="1:90" x14ac:dyDescent="0.45">
      <c r="A26" s="23"/>
      <c r="B26" s="4"/>
      <c r="C26" s="9"/>
      <c r="D26" s="9"/>
      <c r="E26" s="9"/>
      <c r="F26" s="9"/>
      <c r="G26" s="9"/>
      <c r="H26" s="9"/>
      <c r="I26" s="627"/>
      <c r="J26" s="9"/>
      <c r="K26" s="9"/>
      <c r="L26" s="9"/>
      <c r="M26" s="9"/>
      <c r="N26" s="9"/>
      <c r="O26" s="9"/>
      <c r="P26" s="492"/>
      <c r="Q26" s="492"/>
      <c r="R26" s="199"/>
      <c r="S26" s="9"/>
      <c r="T26" s="9"/>
      <c r="U26" s="9"/>
      <c r="V26" s="9"/>
      <c r="W26" s="9"/>
      <c r="X26" s="9"/>
      <c r="Y26" s="9"/>
      <c r="Z26" s="9"/>
      <c r="AA26" s="9"/>
      <c r="AB26" s="9"/>
      <c r="AC26" s="9"/>
      <c r="AD26" s="9"/>
      <c r="AE26" s="9"/>
      <c r="AF26" s="9"/>
      <c r="AG26" s="9"/>
      <c r="AH26" s="9"/>
      <c r="AI26" s="9"/>
      <c r="AJ26" s="9"/>
      <c r="AK26" s="9"/>
      <c r="AL26" s="9"/>
      <c r="AM26" s="9"/>
      <c r="AN26" s="9"/>
      <c r="AO26" s="555"/>
      <c r="AP26" s="9"/>
      <c r="AQ26" s="9"/>
      <c r="AR26" s="9"/>
      <c r="AS26" s="9"/>
      <c r="AT26" s="9"/>
      <c r="AU26" s="9"/>
      <c r="AV26" s="9"/>
      <c r="AW26" s="9"/>
      <c r="AX26" s="9"/>
      <c r="AY26" s="9"/>
      <c r="AZ26" s="9"/>
      <c r="BA26" s="9"/>
      <c r="BB26" s="9"/>
      <c r="BC26" s="9"/>
      <c r="BD26" s="9"/>
      <c r="BE26" s="9"/>
      <c r="BF26" s="9"/>
      <c r="BG26" s="9"/>
      <c r="BH26" s="492"/>
      <c r="BI26" s="492"/>
      <c r="BJ26" s="4"/>
      <c r="BK26" s="7"/>
      <c r="BL26" s="7"/>
      <c r="BM26" s="7"/>
      <c r="BN26" s="7"/>
      <c r="BO26" s="7"/>
      <c r="BP26" s="7"/>
      <c r="BQ26" s="7"/>
      <c r="BR26" s="7"/>
      <c r="BS26" s="7"/>
      <c r="BT26" s="7"/>
      <c r="BU26" s="7"/>
      <c r="BV26" s="7"/>
      <c r="BW26" s="7"/>
      <c r="BX26" s="7"/>
      <c r="BY26" s="7"/>
      <c r="BZ26" s="7"/>
      <c r="CA26" s="7"/>
      <c r="CB26" s="7"/>
      <c r="CC26" s="7"/>
      <c r="CD26" s="7"/>
      <c r="CE26" s="7"/>
      <c r="CF26" s="492"/>
      <c r="CG26" s="492"/>
      <c r="CH26" s="19"/>
      <c r="CI26" s="13"/>
    </row>
    <row r="27" spans="1:90" x14ac:dyDescent="0.45">
      <c r="A27" s="23" t="s">
        <v>6</v>
      </c>
      <c r="B27" s="9"/>
      <c r="C27" s="555">
        <f>'Table 1(Q3''24)'!C27/32.15074</f>
        <v>50.232125294783266</v>
      </c>
      <c r="D27" s="555">
        <f>'Table 1(Q3''24)'!D27/32.15074</f>
        <v>53.497991026023044</v>
      </c>
      <c r="E27" s="555">
        <f>'Table 1(Q3''24)'!E27/32.15074</f>
        <v>58.319030914996048</v>
      </c>
      <c r="F27" s="555">
        <f>'Table 1(Q3''24)'!F27/32.15074</f>
        <v>62.82903597242241</v>
      </c>
      <c r="G27" s="555">
        <f>'Table 1(Q3''24)'!G27/32.15074</f>
        <v>59.096617993862665</v>
      </c>
      <c r="H27" s="555">
        <f>'Table 1(Q3''24)'!H27/32.15074</f>
        <v>63.451105635515702</v>
      </c>
      <c r="I27" s="555">
        <f t="shared" ref="I27" si="71">SUM(I28:I34)</f>
        <v>69.579481267362112</v>
      </c>
      <c r="J27" s="555">
        <f>SUM(J28:J34)</f>
        <v>65.481972527273612</v>
      </c>
      <c r="K27" s="555">
        <f t="shared" ref="K27" si="72">SUM(K28:K34)</f>
        <v>78.576548927899807</v>
      </c>
      <c r="L27" s="555">
        <f>SUM(L28:L34)</f>
        <v>72.664399065928691</v>
      </c>
      <c r="M27" s="555">
        <f t="shared" ref="M27" si="73">SUM(M28:M34)</f>
        <v>76.159884166483735</v>
      </c>
      <c r="N27" s="555">
        <f t="shared" ref="N27:O27" si="74">SUM(N28:N34)</f>
        <v>75.703620746075046</v>
      </c>
      <c r="O27" s="555">
        <f t="shared" si="74"/>
        <v>68.915391808898676</v>
      </c>
      <c r="P27" s="492">
        <f t="shared" ref="P27:Q34" si="75">IF(ISERROR(N27/M27),"N/A",IF(M27&lt;0,"N/A",IF(N27&lt;0,"N/A",IF(N27/M27-1&gt;300%,"&gt;±300%",IF(N27/M27-1&lt;-300%,"&gt;±300%",N27/M27-1)))))</f>
        <v>-5.9908628460004776E-3</v>
      </c>
      <c r="Q27" s="492">
        <f t="shared" si="75"/>
        <v>-8.9668484416953298E-2</v>
      </c>
      <c r="R27" s="199"/>
      <c r="S27" s="555">
        <f>'Table 1(Q3''24)'!S27/32.15074</f>
        <v>12.752428093412469</v>
      </c>
      <c r="T27" s="555">
        <f>'Table 1(Q3''24)'!T27/32.15074</f>
        <v>13.530015172279084</v>
      </c>
      <c r="U27" s="555">
        <f>'Table 1(Q3''24)'!U27/32.15074</f>
        <v>14.152084835372374</v>
      </c>
      <c r="V27" s="555">
        <f>'Table 1(Q3''24)'!V27/32.15074</f>
        <v>14.307602251145697</v>
      </c>
      <c r="W27" s="555">
        <f>'Table 1(Q3''24)'!W27/32.15074</f>
        <v>13.996567419599051</v>
      </c>
      <c r="X27" s="555">
        <f>'Table 1(Q3''24)'!X27/32.15074</f>
        <v>14.929671914238989</v>
      </c>
      <c r="Y27" s="555">
        <f>'Table 1(Q3''24)'!Y27/32.15074</f>
        <v>15.55174157733228</v>
      </c>
      <c r="Z27" s="555">
        <f>'Table 1(Q3''24)'!Z27/32.15074</f>
        <v>16.951398319292185</v>
      </c>
      <c r="AA27" s="555">
        <f>'Table 1(Q3''24)'!AA27/32.15074</f>
        <v>16.173811240425572</v>
      </c>
      <c r="AB27" s="555">
        <f>'Table 1(Q3''24)'!AB27/32.15074</f>
        <v>14.929671914238989</v>
      </c>
      <c r="AC27" s="555">
        <f>'Table 1(Q3''24)'!AC27/32.15074</f>
        <v>14.929671914238989</v>
      </c>
      <c r="AD27" s="555">
        <f>'Table 1(Q3''24)'!AD27/32.15074</f>
        <v>14.774154498465666</v>
      </c>
      <c r="AE27" s="555">
        <f>'Table 1(Q3''24)'!AE27/32.15074</f>
        <v>14.774154498465666</v>
      </c>
      <c r="AF27" s="555">
        <f>'Table 1(Q3''24)'!AF27/32.15074</f>
        <v>14.929671914238989</v>
      </c>
      <c r="AG27" s="555">
        <f>'Table 1(Q3''24)'!AG27/32.15074</f>
        <v>15.862776408878926</v>
      </c>
      <c r="AH27" s="555">
        <f>'Table 1(Q3''24)'!AH27/32.15074</f>
        <v>15.707258993105603</v>
      </c>
      <c r="AI27" s="555">
        <f>'Table 1(Q3''24)'!AI27/32.15074</f>
        <v>15.707258993105603</v>
      </c>
      <c r="AJ27" s="555">
        <f>'Table 1(Q3''24)'!AJ27/32.15074</f>
        <v>16.329328656198893</v>
      </c>
      <c r="AK27" s="555">
        <f t="shared" ref="AK27:BE27" si="76">SUM(AK28:AK34)</f>
        <v>20.992764132651974</v>
      </c>
      <c r="AL27" s="555">
        <f t="shared" si="76"/>
        <v>17.216240723614114</v>
      </c>
      <c r="AM27" s="555">
        <f>SUM(AM28:AM34)</f>
        <v>16.672140825700115</v>
      </c>
      <c r="AN27" s="555">
        <f t="shared" si="76"/>
        <v>14.698257749188063</v>
      </c>
      <c r="AO27" s="555">
        <f t="shared" si="76"/>
        <v>19.795693372737443</v>
      </c>
      <c r="AP27" s="555">
        <f t="shared" si="76"/>
        <v>10.762855707758382</v>
      </c>
      <c r="AQ27" s="555">
        <f t="shared" si="76"/>
        <v>18.39901720218559</v>
      </c>
      <c r="AR27" s="555">
        <f t="shared" si="76"/>
        <v>16.524406244592196</v>
      </c>
      <c r="AS27" s="555">
        <f t="shared" si="76"/>
        <v>14.83843321235268</v>
      </c>
      <c r="AT27" s="563">
        <f t="shared" si="76"/>
        <v>24.509974032281658</v>
      </c>
      <c r="AU27" s="563">
        <f t="shared" si="76"/>
        <v>22.399133099228404</v>
      </c>
      <c r="AV27" s="563">
        <f t="shared" si="76"/>
        <v>16.829008584037059</v>
      </c>
      <c r="AW27" s="563">
        <f t="shared" si="76"/>
        <v>17.662485089333089</v>
      </c>
      <c r="AX27" s="563">
        <f t="shared" si="76"/>
        <v>20.535672795902286</v>
      </c>
      <c r="AY27" s="563">
        <f t="shared" si="76"/>
        <v>17.1806511975802</v>
      </c>
      <c r="AZ27" s="563">
        <f t="shared" si="76"/>
        <v>17.285593377870669</v>
      </c>
      <c r="BA27" s="563">
        <f t="shared" si="76"/>
        <v>18.859398177000543</v>
      </c>
      <c r="BB27" s="563">
        <f t="shared" si="76"/>
        <v>23.011004873356885</v>
      </c>
      <c r="BC27" s="563">
        <f t="shared" si="76"/>
        <v>15.230051621223533</v>
      </c>
      <c r="BD27" s="563">
        <f t="shared" si="76"/>
        <v>19.068767767025935</v>
      </c>
      <c r="BE27" s="563">
        <f t="shared" si="76"/>
        <v>20.212858707988744</v>
      </c>
      <c r="BF27" s="563">
        <f t="shared" ref="BF27:BG27" si="77">SUM(BF28:BF34)</f>
        <v>20.74241772440465</v>
      </c>
      <c r="BG27" s="563">
        <f t="shared" si="77"/>
        <v>17.580232612609322</v>
      </c>
      <c r="BH27" s="492">
        <f t="shared" ref="BH27:BH34" si="78">IF(ISERROR(BG27/BC27),"N/A",IF(BC27&lt;0,"N/A",IF(BG27&lt;0,"N/A",IF(BG27/BC27-1&gt;300%,"&gt;±300%",IF(BG27/BC27-1&lt;-300%,"&gt;±300%",BG27/BC27-1)))))</f>
        <v>0.15431208309962274</v>
      </c>
      <c r="BI27" s="492">
        <f t="shared" ref="BI27:BI34" si="79">IF(ISERROR(BG27/BF27),"N/A",IF(BF27&lt;0,"N/A",IF(BG27&lt;0,"N/A",IF(BG27/BF27-1&gt;300%,"&gt;±300%",IF(BG27/BF27-1&lt;-300%,"&gt;±300%",BG27/BF27-1)))))</f>
        <v>-0.15245017016867979</v>
      </c>
      <c r="BJ27" s="4"/>
      <c r="BK27" s="9">
        <f>SUM(BK28:BK34)</f>
        <v>27.215547760331489</v>
      </c>
      <c r="BL27" s="9">
        <f t="shared" ref="BL27" si="80">SUM(BL28:BL34)</f>
        <v>26.282443265691555</v>
      </c>
      <c r="BM27" s="9">
        <f t="shared" ref="BM27:BM34" si="81">SUM(U27:V27)</f>
        <v>28.459687086518073</v>
      </c>
      <c r="BN27" s="9">
        <f t="shared" ref="BN27:BN34" si="82">SUM(W27:X27)</f>
        <v>28.926239333838041</v>
      </c>
      <c r="BO27" s="9">
        <f t="shared" ref="BO27:BO34" si="83">SUM(Y27:Z27)</f>
        <v>32.503139896624461</v>
      </c>
      <c r="BP27" s="9">
        <f t="shared" ref="BP27:BP34" si="84">SUM(AA27:AB27)</f>
        <v>31.103483154664559</v>
      </c>
      <c r="BQ27" s="9">
        <f t="shared" ref="BQ27:BQ34" si="85">SUM(AC27:AD27)</f>
        <v>29.703826412704657</v>
      </c>
      <c r="BR27" s="9">
        <f t="shared" ref="BR27:BR34" si="86">SUM(AE27:AF27)</f>
        <v>29.703826412704657</v>
      </c>
      <c r="BS27" s="9">
        <f t="shared" ref="BS27:BS34" si="87">SUM(AG27:AH27)</f>
        <v>31.570035401984526</v>
      </c>
      <c r="BT27" s="9">
        <f t="shared" ref="BT27:BT34" si="88">SUM(AI27:AJ27)</f>
        <v>32.036587649304494</v>
      </c>
      <c r="BU27" s="9">
        <f t="shared" ref="BU27:BU34" si="89">SUM(AK27:AL27)</f>
        <v>38.209004856266091</v>
      </c>
      <c r="BV27" s="9">
        <f t="shared" ref="BV27:BV34" si="90">SUM(AM27:AN27)</f>
        <v>31.370398574888178</v>
      </c>
      <c r="BW27" s="9">
        <f t="shared" ref="BW27:BW34" si="91">SUM(AO27:AP27)</f>
        <v>30.558549080495823</v>
      </c>
      <c r="BX27" s="9">
        <f t="shared" ref="BX27:BX34" si="92">SUM(AQ27:AR27)</f>
        <v>34.92342344677779</v>
      </c>
      <c r="BY27" s="9">
        <f t="shared" ref="BY27:BY34" si="93">SUM(AS27:AT27)</f>
        <v>39.348407244634338</v>
      </c>
      <c r="BZ27" s="9">
        <f t="shared" ref="BZ27:BZ34" si="94">SUM(AU27:AV27)</f>
        <v>39.228141683265463</v>
      </c>
      <c r="CA27" s="9">
        <f t="shared" ref="CA27:CA34" si="95">SUM(AW27:AX27)</f>
        <v>38.198157885235375</v>
      </c>
      <c r="CB27" s="9">
        <f t="shared" ref="CB27:CB34" si="96">SUM(AY27:AZ27)</f>
        <v>34.466244575450872</v>
      </c>
      <c r="CC27" s="9">
        <f t="shared" ref="CC27:CC34" si="97">SUM(BA27:BB27)</f>
        <v>41.870403050357424</v>
      </c>
      <c r="CD27" s="9">
        <f t="shared" ref="CD27:CD28" si="98">BC27+BD27</f>
        <v>34.29881938824947</v>
      </c>
      <c r="CE27" s="9">
        <f t="shared" si="28"/>
        <v>40.95527643239339</v>
      </c>
      <c r="CF27" s="492">
        <f t="shared" si="29"/>
        <v>-2.1856169305640938E-2</v>
      </c>
      <c r="CG27" s="492">
        <f t="shared" si="30"/>
        <v>0.19407248304366931</v>
      </c>
      <c r="CH27" s="19"/>
      <c r="CI27" s="36">
        <f t="shared" si="31"/>
        <v>75.25409582064286</v>
      </c>
    </row>
    <row r="28" spans="1:90" x14ac:dyDescent="0.45">
      <c r="A28" s="10"/>
      <c r="B28" s="10" t="s">
        <v>12</v>
      </c>
      <c r="C28" s="7">
        <f>'Table 1(Q3''24)'!C28/32.15074</f>
        <v>16.640363487745539</v>
      </c>
      <c r="D28" s="7">
        <f>'Table 1(Q3''24)'!D28/32.15074</f>
        <v>16.795880903518864</v>
      </c>
      <c r="E28" s="7">
        <f>'Table 1(Q3''24)'!E28/32.15074</f>
        <v>16.018293824652247</v>
      </c>
      <c r="F28" s="7">
        <f>'Table 1(Q3''24)'!F28/32.15074</f>
        <v>17.417950566612152</v>
      </c>
      <c r="G28" s="7">
        <f>'Table 1(Q3''24)'!G28/32.15074</f>
        <v>17.728985398158798</v>
      </c>
      <c r="H28" s="7">
        <f>'Table 1(Q3''24)'!H28/32.15074</f>
        <v>17.573467982385477</v>
      </c>
      <c r="I28" s="7">
        <f>'Table 1(Q3''24)'!I28/32.15074</f>
        <v>24.382427290774004</v>
      </c>
      <c r="J28" s="7">
        <f>'Table 1(Q3''24)'!J28/32.15074</f>
        <v>19.80974158704948</v>
      </c>
      <c r="K28" s="7">
        <f>'Table 1(Q3''24)'!K28/32.15074</f>
        <v>20.468488472777086</v>
      </c>
      <c r="L28" s="7">
        <f>'Table 1(Q3''24)'!L28/32.15074</f>
        <v>21.593467577861723</v>
      </c>
      <c r="M28" s="7">
        <f>'Table 1(Q3''24)'!M28/32.15074</f>
        <v>24.442717456573078</v>
      </c>
      <c r="N28" s="7">
        <f>'Table 1(Q3''24)'!N28/32.15074</f>
        <v>17.502028872795623</v>
      </c>
      <c r="O28" s="7">
        <f>'Table 1(Q3''24)'!O28/32.15074</f>
        <v>20.403730369178216</v>
      </c>
      <c r="P28" s="26">
        <f t="shared" si="75"/>
        <v>-0.28395732168932719</v>
      </c>
      <c r="Q28" s="26">
        <f t="shared" si="75"/>
        <v>0.16579229285199437</v>
      </c>
      <c r="R28" s="199"/>
      <c r="S28" s="7">
        <f>'Table 1(Q3''24)'!S28/32.15074</f>
        <v>4.510005057426361</v>
      </c>
      <c r="T28" s="7">
        <f>'Table 1(Q3''24)'!T28/32.15074</f>
        <v>3.8879353943330699</v>
      </c>
      <c r="U28" s="7">
        <f>'Table 1(Q3''24)'!U28/32.15074</f>
        <v>4.1989702258797159</v>
      </c>
      <c r="V28" s="7">
        <f>'Table 1(Q3''24)'!V28/32.15074</f>
        <v>4.0434528101063929</v>
      </c>
      <c r="W28" s="7">
        <f>'Table 1(Q3''24)'!W28/32.15074</f>
        <v>3.8879353943330699</v>
      </c>
      <c r="X28" s="7">
        <f>'Table 1(Q3''24)'!X28/32.15074</f>
        <v>3.5769005627864243</v>
      </c>
      <c r="Y28" s="7">
        <f>'Table 1(Q3''24)'!Y28/32.15074</f>
        <v>4.354487641653038</v>
      </c>
      <c r="Z28" s="7">
        <f>'Table 1(Q3''24)'!Z28/32.15074</f>
        <v>4.1989702258797159</v>
      </c>
      <c r="AA28" s="7">
        <f>'Table 1(Q3''24)'!AA28/32.15074</f>
        <v>5.1320747205196522</v>
      </c>
      <c r="AB28" s="7">
        <f>'Table 1(Q3''24)'!AB28/32.15074</f>
        <v>4.0434528101063929</v>
      </c>
      <c r="AC28" s="7">
        <f>'Table 1(Q3''24)'!AC28/32.15074</f>
        <v>4.6655224731996841</v>
      </c>
      <c r="AD28" s="7">
        <f>'Table 1(Q3''24)'!AD28/32.15074</f>
        <v>4.1989702258797159</v>
      </c>
      <c r="AE28" s="7">
        <f>'Table 1(Q3''24)'!AE28/32.15074</f>
        <v>4.9765573047463292</v>
      </c>
      <c r="AF28" s="7">
        <f>'Table 1(Q3''24)'!AF28/32.15074</f>
        <v>4.1989702258797159</v>
      </c>
      <c r="AG28" s="7">
        <f>'Table 1(Q3''24)'!AG28/32.15074</f>
        <v>4.510005057426361</v>
      </c>
      <c r="AH28" s="7">
        <f>'Table 1(Q3''24)'!AH28/32.15074</f>
        <v>4.1989702258797159</v>
      </c>
      <c r="AI28" s="7">
        <f>'Table 1(Q3''24)'!AI28/32.15074</f>
        <v>4.8210398889730071</v>
      </c>
      <c r="AJ28" s="7">
        <f>'Table 1(Q3''24)'!AJ28/32.15074</f>
        <v>4.354487641653038</v>
      </c>
      <c r="AK28" s="7">
        <f>'Table 1(Q3''24)'!AK28/32.15074</f>
        <v>7.8867964776030961</v>
      </c>
      <c r="AL28" s="7">
        <f>'Table 1(Q3''24)'!AL28/32.15074</f>
        <v>6.8000178995248399</v>
      </c>
      <c r="AM28" s="7">
        <f>'Table 1(Q3''24)'!AM28/32.15074</f>
        <v>4.9681188916630221</v>
      </c>
      <c r="AN28" s="7">
        <f>'Table 1(Q3''24)'!AN28/32.15074</f>
        <v>4.7274940219830466</v>
      </c>
      <c r="AO28" s="7">
        <f>'Table 1(Q3''24)'!AO28/32.15074</f>
        <v>7.1086222143454805</v>
      </c>
      <c r="AP28" s="7">
        <f>'Table 1(Q3''24)'!AP28/32.15074</f>
        <v>3.1972886739500703</v>
      </c>
      <c r="AQ28" s="7">
        <f>'Table 1(Q3''24)'!AQ28/32.15074</f>
        <v>4.4529665218157488</v>
      </c>
      <c r="AR28" s="7">
        <f>'Table 1(Q3''24)'!AR28/32.15074</f>
        <v>5.0508641769381795</v>
      </c>
      <c r="AS28" s="7">
        <f>'Table 1(Q3''24)'!AS28/32.15074</f>
        <v>3.1598649248157278</v>
      </c>
      <c r="AT28" s="7">
        <f>'Table 1(Q3''24)'!AT28/32.15074</f>
        <v>4.526730851201477</v>
      </c>
      <c r="AU28" s="7">
        <f>'Table 1(Q3''24)'!AU28/32.15074</f>
        <v>9.6756121725719986</v>
      </c>
      <c r="AV28" s="7">
        <f>'Table 1(Q3''24)'!AV28/32.15074</f>
        <v>3.1062805241878779</v>
      </c>
      <c r="AW28" s="7">
        <f>'Table 1(Q3''24)'!AW28/32.15074</f>
        <v>4.0691379884599055</v>
      </c>
      <c r="AX28" s="7">
        <f>'Table 1(Q3''24)'!AX28/32.15074</f>
        <v>5.2482347385021848</v>
      </c>
      <c r="AY28" s="7">
        <f>'Table 1(Q3''24)'!AY28/32.15074</f>
        <v>3.7311784199323492</v>
      </c>
      <c r="AZ28" s="7">
        <f>'Table 1(Q3''24)'!AZ28/32.15074</f>
        <v>8.5449164309672838</v>
      </c>
      <c r="BA28" s="7">
        <f>'Table 1(Q3''24)'!BA28/32.15074</f>
        <v>8.3528916399178357</v>
      </c>
      <c r="BB28" s="7">
        <f>'Table 1(Q3''24)'!BB28/32.15074</f>
        <v>6.8422226057485567</v>
      </c>
      <c r="BC28" s="7">
        <f>'Table 1(Q3''24)'!BC28/32.15074</f>
        <v>4.5844484952031053</v>
      </c>
      <c r="BD28" s="7">
        <f>'Table 1(Q3''24)'!BD28/32.15074</f>
        <v>4.6631547157035875</v>
      </c>
      <c r="BE28" s="7">
        <f>'Table 1(Q3''24)'!BE28/32.15074</f>
        <v>4.8881204405727123</v>
      </c>
      <c r="BF28" s="7">
        <f>'Table 1(Q3''24)'!BF28/32.15074</f>
        <v>4.3487707326791183</v>
      </c>
      <c r="BG28" s="7">
        <f>'Table 1(Q3''24)'!BG28/32.15074</f>
        <v>4.2463957881243637</v>
      </c>
      <c r="BH28" s="492">
        <f t="shared" si="78"/>
        <v>-7.373901297668839E-2</v>
      </c>
      <c r="BI28" s="492">
        <f t="shared" si="79"/>
        <v>-2.3541122502837797E-2</v>
      </c>
      <c r="BJ28" s="4"/>
      <c r="BK28" s="13">
        <f t="shared" ref="BK28:BK34" si="99">D28-BL28</f>
        <v>8.3979404517594318</v>
      </c>
      <c r="BL28" s="13">
        <f t="shared" ref="BL28:BL34" si="100">SUM(S28:T28)</f>
        <v>8.3979404517594318</v>
      </c>
      <c r="BM28" s="13">
        <f t="shared" si="81"/>
        <v>8.2424230359861088</v>
      </c>
      <c r="BN28" s="13">
        <f t="shared" si="82"/>
        <v>7.4648359571194938</v>
      </c>
      <c r="BO28" s="13">
        <f t="shared" si="83"/>
        <v>8.5534578675327531</v>
      </c>
      <c r="BP28" s="13">
        <f t="shared" si="84"/>
        <v>9.1755275306260451</v>
      </c>
      <c r="BQ28" s="13">
        <f t="shared" si="85"/>
        <v>8.8644926990793991</v>
      </c>
      <c r="BR28" s="13">
        <f t="shared" si="86"/>
        <v>9.1755275306260451</v>
      </c>
      <c r="BS28" s="13">
        <f t="shared" si="87"/>
        <v>8.7089752833060778</v>
      </c>
      <c r="BT28" s="13">
        <f t="shared" si="88"/>
        <v>9.1755275306260451</v>
      </c>
      <c r="BU28" s="13">
        <f t="shared" si="89"/>
        <v>14.686814377127936</v>
      </c>
      <c r="BV28" s="13">
        <f t="shared" si="90"/>
        <v>9.6956129136460696</v>
      </c>
      <c r="BW28" s="13">
        <f t="shared" si="91"/>
        <v>10.30591088829555</v>
      </c>
      <c r="BX28" s="13">
        <f t="shared" si="92"/>
        <v>9.5038306987539283</v>
      </c>
      <c r="BY28" s="13">
        <f t="shared" si="93"/>
        <v>7.6865957760172048</v>
      </c>
      <c r="BZ28" s="13">
        <f t="shared" si="94"/>
        <v>12.781892696759876</v>
      </c>
      <c r="CA28" s="13">
        <f t="shared" si="95"/>
        <v>9.3173727269620912</v>
      </c>
      <c r="CB28" s="13">
        <f t="shared" si="96"/>
        <v>12.276094850899632</v>
      </c>
      <c r="CC28" s="13">
        <f t="shared" si="97"/>
        <v>15.195114245666392</v>
      </c>
      <c r="CD28" s="13">
        <f t="shared" si="98"/>
        <v>9.2476032109066928</v>
      </c>
      <c r="CE28" s="13">
        <f t="shared" si="28"/>
        <v>9.2368911732518306</v>
      </c>
      <c r="CF28" s="492">
        <f t="shared" si="29"/>
        <v>-0.39211439783112068</v>
      </c>
      <c r="CG28" s="492">
        <f t="shared" si="30"/>
        <v>-1.1583582697652917E-3</v>
      </c>
      <c r="CH28" s="19"/>
      <c r="CI28" s="13">
        <f t="shared" si="31"/>
        <v>18.484494384158523</v>
      </c>
    </row>
    <row r="29" spans="1:90" x14ac:dyDescent="0.45">
      <c r="A29" s="10"/>
      <c r="B29" s="10" t="s">
        <v>13</v>
      </c>
      <c r="C29" s="7">
        <f>'Table 1(Q3''24)'!C29/32.15074</f>
        <v>1.5551741577332279</v>
      </c>
      <c r="D29" s="7">
        <f>'Table 1(Q3''24)'!D29/32.15074</f>
        <v>1.8662089892798737</v>
      </c>
      <c r="E29" s="7">
        <f>'Table 1(Q3''24)'!E29/32.15074</f>
        <v>5.2875921362929752</v>
      </c>
      <c r="F29" s="7">
        <f>'Table 1(Q3''24)'!F29/32.15074</f>
        <v>6.8427662940262026</v>
      </c>
      <c r="G29" s="7">
        <f>'Table 1(Q3''24)'!G29/32.15074</f>
        <v>3.7324179785597473</v>
      </c>
      <c r="H29" s="7">
        <f>'Table 1(Q3''24)'!H29/32.15074</f>
        <v>7.3093185413461716</v>
      </c>
      <c r="I29" s="7">
        <f>'Table 1(Q3''24)'!I29/32.15074</f>
        <v>6.8063128975976861</v>
      </c>
      <c r="J29" s="7">
        <f>'Table 1(Q3''24)'!J29/32.15074</f>
        <v>3.3867342485185845</v>
      </c>
      <c r="K29" s="7">
        <f>'Table 1(Q3''24)'!K29/32.15074</f>
        <v>5.2530086792043349</v>
      </c>
      <c r="L29" s="7">
        <f>'Table 1(Q3''24)'!L29/32.15074</f>
        <v>5.992240442533654</v>
      </c>
      <c r="M29" s="7">
        <f>'Table 1(Q3''24)'!M29/32.15074</f>
        <v>5.0205179579471881</v>
      </c>
      <c r="N29" s="7">
        <f>'Table 1(Q3''24)'!N29/32.15074</f>
        <v>5.001674980892493</v>
      </c>
      <c r="O29" s="7">
        <f>'Table 1(Q3''24)'!O29/32.15074</f>
        <v>6.5585888370783669</v>
      </c>
      <c r="P29" s="26">
        <f t="shared" si="75"/>
        <v>-3.753193836278923E-3</v>
      </c>
      <c r="Q29" s="26">
        <f t="shared" si="75"/>
        <v>0.31127849413119213</v>
      </c>
      <c r="R29" s="199"/>
      <c r="S29" s="7">
        <f>'Table 1(Q3''24)'!S29/32.15074</f>
        <v>0.46655224731996842</v>
      </c>
      <c r="T29" s="7">
        <f>'Table 1(Q3''24)'!T29/32.15074</f>
        <v>0.46655224731996842</v>
      </c>
      <c r="U29" s="7">
        <f>'Table 1(Q3''24)'!U29/32.15074</f>
        <v>1.3996567419599051</v>
      </c>
      <c r="V29" s="7">
        <f>'Table 1(Q3''24)'!V29/32.15074</f>
        <v>1.2441393261865823</v>
      </c>
      <c r="W29" s="7">
        <f>'Table 1(Q3''24)'!W29/32.15074</f>
        <v>1.2441393261865823</v>
      </c>
      <c r="X29" s="7">
        <f>'Table 1(Q3''24)'!X29/32.15074</f>
        <v>1.2441393261865823</v>
      </c>
      <c r="Y29" s="7">
        <f>'Table 1(Q3''24)'!Y29/32.15074</f>
        <v>1.7106915735065507</v>
      </c>
      <c r="Z29" s="7">
        <f>'Table 1(Q3''24)'!Z29/32.15074</f>
        <v>1.8662089892798737</v>
      </c>
      <c r="AA29" s="7">
        <f>'Table 1(Q3''24)'!AA29/32.15074</f>
        <v>1.7106915735065507</v>
      </c>
      <c r="AB29" s="7">
        <f>'Table 1(Q3''24)'!AB29/32.15074</f>
        <v>1.7106915735065507</v>
      </c>
      <c r="AC29" s="7">
        <f>'Table 1(Q3''24)'!AC29/32.15074</f>
        <v>1.0886219104132595</v>
      </c>
      <c r="AD29" s="7">
        <f>'Table 1(Q3''24)'!AD29/32.15074</f>
        <v>0.77758707886661393</v>
      </c>
      <c r="AE29" s="7">
        <f>'Table 1(Q3''24)'!AE29/32.15074</f>
        <v>0.93310449463993683</v>
      </c>
      <c r="AF29" s="7">
        <f>'Table 1(Q3''24)'!AF29/32.15074</f>
        <v>0.93310449463993683</v>
      </c>
      <c r="AG29" s="7">
        <f>'Table 1(Q3''24)'!AG29/32.15074</f>
        <v>1.7106915735065507</v>
      </c>
      <c r="AH29" s="7">
        <f>'Table 1(Q3''24)'!AH29/32.15074</f>
        <v>1.7106915735065507</v>
      </c>
      <c r="AI29" s="7">
        <f>'Table 1(Q3''24)'!AI29/32.15074</f>
        <v>1.7106915735065507</v>
      </c>
      <c r="AJ29" s="7">
        <f>'Table 1(Q3''24)'!AJ29/32.15074</f>
        <v>1.7106915735065507</v>
      </c>
      <c r="AK29" s="7">
        <f>'Table 1(Q3''24)'!AK29/32.15074</f>
        <v>1.7015782243994215</v>
      </c>
      <c r="AL29" s="7">
        <f>'Table 1(Q3''24)'!AL29/32.15074</f>
        <v>1.7015782243994215</v>
      </c>
      <c r="AM29" s="7">
        <f>'Table 1(Q3''24)'!AM29/32.15074</f>
        <v>1.7015782243994215</v>
      </c>
      <c r="AN29" s="7">
        <f>'Table 1(Q3''24)'!AN29/32.15074</f>
        <v>1.7015782243994215</v>
      </c>
      <c r="AO29" s="7">
        <f>'Table 1(Q3''24)'!AO29/32.15074</f>
        <v>1.0318845562476906</v>
      </c>
      <c r="AP29" s="7">
        <f>'Table 1(Q3''24)'!AP29/32.15074</f>
        <v>0.56889675062977674</v>
      </c>
      <c r="AQ29" s="7">
        <f>'Table 1(Q3''24)'!AQ29/32.15074</f>
        <v>0.66644247200782714</v>
      </c>
      <c r="AR29" s="7">
        <f>'Table 1(Q3''24)'!AR29/32.15074</f>
        <v>1.11951046963329</v>
      </c>
      <c r="AS29" s="7">
        <f>'Table 1(Q3''24)'!AS29/32.15074</f>
        <v>1.1155119760225094</v>
      </c>
      <c r="AT29" s="7">
        <f>'Table 1(Q3''24)'!AT29/32.15074</f>
        <v>1.1953229519857544</v>
      </c>
      <c r="AU29" s="7">
        <f>'Table 1(Q3''24)'!AU29/32.15074</f>
        <v>1.1953229519857544</v>
      </c>
      <c r="AV29" s="7">
        <f>'Table 1(Q3''24)'!AV29/32.15074</f>
        <v>1.7468507992103164</v>
      </c>
      <c r="AW29" s="7">
        <f>'Table 1(Q3''24)'!AW29/32.15074</f>
        <v>1.3704438165170225</v>
      </c>
      <c r="AX29" s="7">
        <f>'Table 1(Q3''24)'!AX29/32.15074</f>
        <v>1.4935353458038054</v>
      </c>
      <c r="AY29" s="7">
        <f>'Table 1(Q3''24)'!AY29/32.15074</f>
        <v>1.5143773171088755</v>
      </c>
      <c r="AZ29" s="7">
        <f>'Table 1(Q3''24)'!AZ29/32.15074</f>
        <v>1.613883963103951</v>
      </c>
      <c r="BA29" s="7">
        <f>'Table 1(Q3''24)'!BA29/32.15074</f>
        <v>1.3077971681223861</v>
      </c>
      <c r="BB29" s="7">
        <f>'Table 1(Q3''24)'!BB29/32.15074</f>
        <v>1.2821930134744308</v>
      </c>
      <c r="BC29" s="7">
        <f>'Table 1(Q3''24)'!BC29/32.15074</f>
        <v>1.2084198652353535</v>
      </c>
      <c r="BD29" s="7">
        <f>'Table 1(Q3''24)'!BD29/32.15074</f>
        <v>1.2221079111150177</v>
      </c>
      <c r="BE29" s="7">
        <f>'Table 1(Q3''24)'!BE29/32.15074</f>
        <v>1.2504187452231232</v>
      </c>
      <c r="BF29" s="7">
        <f>'Table 1(Q3''24)'!BF29/32.15074</f>
        <v>1.2504187452231232</v>
      </c>
      <c r="BG29" s="7">
        <f>'Table 1(Q3''24)'!BG29/32.15074</f>
        <v>1.2504187452231232</v>
      </c>
      <c r="BH29" s="492">
        <f t="shared" si="78"/>
        <v>3.4755204872099599E-2</v>
      </c>
      <c r="BI29" s="492">
        <f t="shared" si="79"/>
        <v>0</v>
      </c>
      <c r="BJ29" s="4"/>
      <c r="BK29" s="13">
        <f t="shared" si="99"/>
        <v>0.93310449463993683</v>
      </c>
      <c r="BL29" s="13">
        <f t="shared" si="100"/>
        <v>0.93310449463993683</v>
      </c>
      <c r="BM29" s="13">
        <f t="shared" si="81"/>
        <v>2.6437960681464876</v>
      </c>
      <c r="BN29" s="13">
        <f t="shared" si="82"/>
        <v>2.4882786523731646</v>
      </c>
      <c r="BO29" s="13">
        <f t="shared" si="83"/>
        <v>3.5769005627864243</v>
      </c>
      <c r="BP29" s="13">
        <f t="shared" si="84"/>
        <v>3.4213831470131013</v>
      </c>
      <c r="BQ29" s="13">
        <f t="shared" si="85"/>
        <v>1.8662089892798734</v>
      </c>
      <c r="BR29" s="13">
        <f t="shared" si="86"/>
        <v>1.8662089892798737</v>
      </c>
      <c r="BS29" s="13">
        <f t="shared" si="87"/>
        <v>3.4213831470131013</v>
      </c>
      <c r="BT29" s="13">
        <f t="shared" si="88"/>
        <v>3.4213831470131013</v>
      </c>
      <c r="BU29" s="13">
        <f t="shared" si="89"/>
        <v>3.403156448798843</v>
      </c>
      <c r="BV29" s="13">
        <f t="shared" si="90"/>
        <v>3.403156448798843</v>
      </c>
      <c r="BW29" s="13">
        <f t="shared" si="91"/>
        <v>1.6007813068774674</v>
      </c>
      <c r="BX29" s="13">
        <f t="shared" si="92"/>
        <v>1.7859529416411171</v>
      </c>
      <c r="BY29" s="13">
        <f t="shared" si="93"/>
        <v>2.3108349280082638</v>
      </c>
      <c r="BZ29" s="13">
        <f t="shared" si="94"/>
        <v>2.9421737511960711</v>
      </c>
      <c r="CA29" s="13">
        <f t="shared" si="95"/>
        <v>2.8639791623208279</v>
      </c>
      <c r="CB29" s="13">
        <f t="shared" si="96"/>
        <v>3.1282612802128265</v>
      </c>
      <c r="CC29" s="13">
        <f t="shared" si="97"/>
        <v>2.5899901815968169</v>
      </c>
      <c r="CD29" s="13">
        <f>SUM(BC29:BD29)</f>
        <v>2.4305277763503712</v>
      </c>
      <c r="CE29" s="13">
        <f t="shared" si="28"/>
        <v>2.5008374904462465</v>
      </c>
      <c r="CF29" s="492">
        <f t="shared" si="29"/>
        <v>-3.4422018965185708E-2</v>
      </c>
      <c r="CG29" s="492">
        <f t="shared" si="30"/>
        <v>2.8927755847929726E-2</v>
      </c>
      <c r="CH29" s="19"/>
      <c r="CI29" s="13">
        <f t="shared" si="31"/>
        <v>4.9313652667966172</v>
      </c>
    </row>
    <row r="30" spans="1:90" x14ac:dyDescent="0.45">
      <c r="A30" s="10"/>
      <c r="B30" s="10" t="s">
        <v>10</v>
      </c>
      <c r="C30" s="7">
        <f>'Table 1(Q3''24)'!C30/32.15074</f>
        <v>6.0651792151595894</v>
      </c>
      <c r="D30" s="7">
        <f>'Table 1(Q3''24)'!D30/32.15074</f>
        <v>6.6872488782528805</v>
      </c>
      <c r="E30" s="7">
        <f>'Table 1(Q3''24)'!E30/32.15074</f>
        <v>6.3762140467062345</v>
      </c>
      <c r="F30" s="7">
        <f>'Table 1(Q3''24)'!F30/32.15074</f>
        <v>6.0651792151595894</v>
      </c>
      <c r="G30" s="7">
        <f>'Table 1(Q3''24)'!G30/32.15074</f>
        <v>6.5317314624795575</v>
      </c>
      <c r="H30" s="7">
        <f>'Table 1(Q3''24)'!H30/32.15074</f>
        <v>6.3762140467062345</v>
      </c>
      <c r="I30" s="7">
        <f>'Table 1(Q3''24)'!I30/32.15074</f>
        <v>4.4904437164333082</v>
      </c>
      <c r="J30" s="7">
        <f>'Table 1(Q3''24)'!J30/32.15074</f>
        <v>4.0363612159471289</v>
      </c>
      <c r="K30" s="7">
        <f>'Table 1(Q3''24)'!K30/32.15074</f>
        <v>4.1966875412509941</v>
      </c>
      <c r="L30" s="7">
        <f>'Table 1(Q3''24)'!L30/32.15074</f>
        <v>3.295893033877292</v>
      </c>
      <c r="M30" s="7">
        <f>'Table 1(Q3''24)'!M30/32.15074</f>
        <v>2.7704338998107043</v>
      </c>
      <c r="N30" s="7">
        <f>'Table 1(Q3''24)'!N30/32.15074</f>
        <v>2.8022524126866051</v>
      </c>
      <c r="O30" s="7">
        <f>'Table 1(Q3''24)'!O30/32.15074</f>
        <v>2.8485850013323404</v>
      </c>
      <c r="P30" s="26">
        <f t="shared" si="75"/>
        <v>1.1485028709067757E-2</v>
      </c>
      <c r="Q30" s="26">
        <f t="shared" si="75"/>
        <v>1.6534052548576428E-2</v>
      </c>
      <c r="R30" s="199"/>
      <c r="S30" s="7">
        <f>'Table 1(Q3''24)'!S30/32.15074</f>
        <v>1.7106915735065507</v>
      </c>
      <c r="T30" s="7">
        <f>'Table 1(Q3''24)'!T30/32.15074</f>
        <v>1.8662089892798737</v>
      </c>
      <c r="U30" s="7">
        <f>'Table 1(Q3''24)'!U30/32.15074</f>
        <v>1.8662089892798737</v>
      </c>
      <c r="V30" s="7">
        <f>'Table 1(Q3''24)'!V30/32.15074</f>
        <v>1.5551741577332279</v>
      </c>
      <c r="W30" s="7">
        <f>'Table 1(Q3''24)'!W30/32.15074</f>
        <v>1.5551741577332279</v>
      </c>
      <c r="X30" s="7">
        <f>'Table 1(Q3''24)'!X30/32.15074</f>
        <v>1.5551741577332279</v>
      </c>
      <c r="Y30" s="7">
        <f>'Table 1(Q3''24)'!Y30/32.15074</f>
        <v>1.5551741577332279</v>
      </c>
      <c r="Z30" s="7">
        <f>'Table 1(Q3''24)'!Z30/32.15074</f>
        <v>1.5551741577332279</v>
      </c>
      <c r="AA30" s="7">
        <f>'Table 1(Q3''24)'!AA30/32.15074</f>
        <v>1.5551741577332279</v>
      </c>
      <c r="AB30" s="7">
        <f>'Table 1(Q3''24)'!AB30/32.15074</f>
        <v>1.5551741577332279</v>
      </c>
      <c r="AC30" s="7">
        <f>'Table 1(Q3''24)'!AC30/32.15074</f>
        <v>1.7106915735065507</v>
      </c>
      <c r="AD30" s="7">
        <f>'Table 1(Q3''24)'!AD30/32.15074</f>
        <v>1.5551741577332279</v>
      </c>
      <c r="AE30" s="7">
        <f>'Table 1(Q3''24)'!AE30/32.15074</f>
        <v>1.5551741577332279</v>
      </c>
      <c r="AF30" s="7">
        <f>'Table 1(Q3''24)'!AF30/32.15074</f>
        <v>2.0217264050531965</v>
      </c>
      <c r="AG30" s="7">
        <f>'Table 1(Q3''24)'!AG30/32.15074</f>
        <v>1.7106915735065507</v>
      </c>
      <c r="AH30" s="7">
        <f>'Table 1(Q3''24)'!AH30/32.15074</f>
        <v>1.5551741577332279</v>
      </c>
      <c r="AI30" s="7">
        <f>'Table 1(Q3''24)'!AI30/32.15074</f>
        <v>1.5551741577332279</v>
      </c>
      <c r="AJ30" s="7">
        <f>'Table 1(Q3''24)'!AJ30/32.15074</f>
        <v>1.7106915735065507</v>
      </c>
      <c r="AK30" s="7">
        <f>'Table 1(Q3''24)'!AK30/32.15074</f>
        <v>1.096518024779523</v>
      </c>
      <c r="AL30" s="7">
        <f>'Table 1(Q3''24)'!AL30/32.15074</f>
        <v>1.1113150117229027</v>
      </c>
      <c r="AM30" s="7">
        <f>'Table 1(Q3''24)'!AM30/32.15074</f>
        <v>1.1659078453559704</v>
      </c>
      <c r="AN30" s="7">
        <f>'Table 1(Q3''24)'!AN30/32.15074</f>
        <v>1.1166249983670673</v>
      </c>
      <c r="AO30" s="7">
        <f>'Table 1(Q3''24)'!AO30/32.15074</f>
        <v>0.99745760128693783</v>
      </c>
      <c r="AP30" s="7">
        <f>'Table 1(Q3''24)'!AP30/32.15074</f>
        <v>0.91092771115066096</v>
      </c>
      <c r="AQ30" s="7">
        <f>'Table 1(Q3''24)'!AQ30/32.15074</f>
        <v>1.0140357578083741</v>
      </c>
      <c r="AR30" s="7">
        <f>'Table 1(Q3''24)'!AR30/32.15074</f>
        <v>1.1139401457011566</v>
      </c>
      <c r="AS30" s="7">
        <f>'Table 1(Q3''24)'!AS30/32.15074</f>
        <v>1.0297741202846342</v>
      </c>
      <c r="AT30" s="7">
        <f>'Table 1(Q3''24)'!AT30/32.15074</f>
        <v>1.090029343026008</v>
      </c>
      <c r="AU30" s="7">
        <f>'Table 1(Q3''24)'!AU30/32.15074</f>
        <v>1.0876265989523104</v>
      </c>
      <c r="AV30" s="7">
        <f>'Table 1(Q3''24)'!AV30/32.15074</f>
        <v>0.98925747898804195</v>
      </c>
      <c r="AW30" s="7">
        <f>'Table 1(Q3''24)'!AW30/32.15074</f>
        <v>0.922230716929066</v>
      </c>
      <c r="AX30" s="7">
        <f>'Table 1(Q3''24)'!AX30/32.15074</f>
        <v>0.83730576652357003</v>
      </c>
      <c r="AY30" s="7">
        <f>'Table 1(Q3''24)'!AY30/32.15074</f>
        <v>0.8018477957272524</v>
      </c>
      <c r="AZ30" s="7">
        <f>'Table 1(Q3''24)'!AZ30/32.15074</f>
        <v>0.73450875469740351</v>
      </c>
      <c r="BA30" s="7">
        <f>'Table 1(Q3''24)'!BA30/32.15074</f>
        <v>0.69992168142941658</v>
      </c>
      <c r="BB30" s="7">
        <f>'Table 1(Q3''24)'!BB30/32.15074</f>
        <v>0.70268989143018168</v>
      </c>
      <c r="BC30" s="7">
        <f>'Table 1(Q3''24)'!BC30/32.15074</f>
        <v>0.68477428513309491</v>
      </c>
      <c r="BD30" s="7">
        <f>'Table 1(Q3''24)'!BD30/32.15074</f>
        <v>0.6923790867644104</v>
      </c>
      <c r="BE30" s="7">
        <f>'Table 1(Q3''24)'!BE30/32.15074</f>
        <v>0.69251905243860645</v>
      </c>
      <c r="BF30" s="7">
        <f>'Table 1(Q3''24)'!BF30/32.15074</f>
        <v>0.71665691054078395</v>
      </c>
      <c r="BG30" s="7">
        <f>'Table 1(Q3''24)'!BG30/32.15074</f>
        <v>0.7507634349940312</v>
      </c>
      <c r="BH30" s="492">
        <f t="shared" si="78"/>
        <v>9.6366279069767469E-2</v>
      </c>
      <c r="BI30" s="492">
        <f t="shared" si="79"/>
        <v>4.7591147104840914E-2</v>
      </c>
      <c r="BJ30" s="4"/>
      <c r="BK30" s="13">
        <f t="shared" si="99"/>
        <v>3.1103483154664562</v>
      </c>
      <c r="BL30" s="13">
        <f t="shared" si="100"/>
        <v>3.5769005627864243</v>
      </c>
      <c r="BM30" s="13">
        <f t="shared" si="81"/>
        <v>3.4213831470131018</v>
      </c>
      <c r="BN30" s="13">
        <f t="shared" si="82"/>
        <v>3.1103483154664557</v>
      </c>
      <c r="BO30" s="13">
        <f t="shared" si="83"/>
        <v>3.1103483154664557</v>
      </c>
      <c r="BP30" s="13">
        <f t="shared" si="84"/>
        <v>3.1103483154664557</v>
      </c>
      <c r="BQ30" s="13">
        <f t="shared" si="85"/>
        <v>3.2658657312397787</v>
      </c>
      <c r="BR30" s="13">
        <f t="shared" si="86"/>
        <v>3.5769005627864243</v>
      </c>
      <c r="BS30" s="13">
        <f t="shared" si="87"/>
        <v>3.2658657312397787</v>
      </c>
      <c r="BT30" s="13">
        <f t="shared" si="88"/>
        <v>3.2658657312397787</v>
      </c>
      <c r="BU30" s="13">
        <f t="shared" si="89"/>
        <v>2.2078330365024259</v>
      </c>
      <c r="BV30" s="13">
        <f t="shared" si="90"/>
        <v>2.2825328437230379</v>
      </c>
      <c r="BW30" s="13">
        <f t="shared" si="91"/>
        <v>1.9083853124375989</v>
      </c>
      <c r="BX30" s="13">
        <f t="shared" si="92"/>
        <v>2.1279759035095305</v>
      </c>
      <c r="BY30" s="13">
        <f t="shared" si="93"/>
        <v>2.1198034633106424</v>
      </c>
      <c r="BZ30" s="13">
        <f t="shared" si="94"/>
        <v>2.0768840779403526</v>
      </c>
      <c r="CA30" s="13">
        <f t="shared" si="95"/>
        <v>1.7595364834526359</v>
      </c>
      <c r="CB30" s="13">
        <f t="shared" si="96"/>
        <v>1.5363565504246559</v>
      </c>
      <c r="CC30" s="13">
        <f t="shared" si="97"/>
        <v>1.4026115728595983</v>
      </c>
      <c r="CD30" s="13">
        <f t="shared" ref="CD30:CD34" si="101">SUM(BC30:BD30)</f>
        <v>1.3771533718975053</v>
      </c>
      <c r="CE30" s="13">
        <f t="shared" si="28"/>
        <v>1.4091759629793903</v>
      </c>
      <c r="CF30" s="492">
        <f t="shared" si="29"/>
        <v>4.6801197472003953E-3</v>
      </c>
      <c r="CG30" s="492">
        <f t="shared" si="30"/>
        <v>2.3252741296172941E-2</v>
      </c>
      <c r="CH30" s="19"/>
      <c r="CI30" s="13">
        <f t="shared" si="31"/>
        <v>2.7863293348768958</v>
      </c>
    </row>
    <row r="31" spans="1:90" x14ac:dyDescent="0.45">
      <c r="A31" s="10"/>
      <c r="B31" s="10" t="s">
        <v>11</v>
      </c>
      <c r="C31" s="7">
        <f>'Table 1(Q3''24)'!C31/32.15074</f>
        <v>5.5986269678396203</v>
      </c>
      <c r="D31" s="7">
        <f>'Table 1(Q3''24)'!D31/32.15074</f>
        <v>6.9982837097995256</v>
      </c>
      <c r="E31" s="7">
        <f>'Table 1(Q3''24)'!E31/32.15074</f>
        <v>9.3310449463993681</v>
      </c>
      <c r="F31" s="7">
        <f>'Table 1(Q3''24)'!F31/32.15074</f>
        <v>9.9531146094926584</v>
      </c>
      <c r="G31" s="7">
        <f>'Table 1(Q3''24)'!G31/32.15074</f>
        <v>8.0869056202127858</v>
      </c>
      <c r="H31" s="7">
        <f>'Table 1(Q3''24)'!H31/32.15074</f>
        <v>8.5534578675327531</v>
      </c>
      <c r="I31" s="7">
        <f>'Table 1(Q3''24)'!I31/32.15074</f>
        <v>7.0794582242826323</v>
      </c>
      <c r="J31" s="7">
        <f>'Table 1(Q3''24)'!J31/32.15074</f>
        <v>14.716564992624647</v>
      </c>
      <c r="K31" s="7">
        <f>'Table 1(Q3''24)'!K31/32.15074</f>
        <v>23.417858428313764</v>
      </c>
      <c r="L31" s="7">
        <f>'Table 1(Q3''24)'!L31/32.15074</f>
        <v>15.709974377061636</v>
      </c>
      <c r="M31" s="7">
        <f>'Table 1(Q3''24)'!M31/32.15074</f>
        <v>16.208441125309474</v>
      </c>
      <c r="N31" s="7">
        <f>'Table 1(Q3''24)'!N31/32.15074</f>
        <v>20.877306587714816</v>
      </c>
      <c r="O31" s="7">
        <f>'Table 1(Q3''24)'!O31/32.15074</f>
        <v>8.8877850162475873</v>
      </c>
      <c r="P31" s="26">
        <f t="shared" si="75"/>
        <v>0.28805148047919982</v>
      </c>
      <c r="Q31" s="26">
        <f t="shared" si="75"/>
        <v>-0.57428488301850322</v>
      </c>
      <c r="R31" s="199"/>
      <c r="S31" s="7">
        <f>'Table 1(Q3''24)'!S31/32.15074</f>
        <v>1.3996567419599051</v>
      </c>
      <c r="T31" s="7">
        <f>'Table 1(Q3''24)'!T31/32.15074</f>
        <v>1.7106915735065507</v>
      </c>
      <c r="U31" s="7">
        <f>'Table 1(Q3''24)'!U31/32.15074</f>
        <v>1.7106915735065507</v>
      </c>
      <c r="V31" s="7">
        <f>'Table 1(Q3''24)'!V31/32.15074</f>
        <v>2.0217264050531965</v>
      </c>
      <c r="W31" s="7">
        <f>'Table 1(Q3''24)'!W31/32.15074</f>
        <v>2.6437960681464876</v>
      </c>
      <c r="X31" s="7">
        <f>'Table 1(Q3''24)'!X31/32.15074</f>
        <v>2.9548308996931332</v>
      </c>
      <c r="Y31" s="7">
        <f>'Table 1(Q3''24)'!Y31/32.15074</f>
        <v>2.7993134839198102</v>
      </c>
      <c r="Z31" s="7">
        <f>'Table 1(Q3''24)'!Z31/32.15074</f>
        <v>3.4213831470131013</v>
      </c>
      <c r="AA31" s="7">
        <f>'Table 1(Q3''24)'!AA31/32.15074</f>
        <v>2.6437960681464876</v>
      </c>
      <c r="AB31" s="7">
        <f>'Table 1(Q3''24)'!AB31/32.15074</f>
        <v>1.2441393261865823</v>
      </c>
      <c r="AC31" s="7">
        <f>'Table 1(Q3''24)'!AC31/32.15074</f>
        <v>1.8662089892798737</v>
      </c>
      <c r="AD31" s="7">
        <f>'Table 1(Q3''24)'!AD31/32.15074</f>
        <v>2.177243820826519</v>
      </c>
      <c r="AE31" s="7">
        <f>'Table 1(Q3''24)'!AE31/32.15074</f>
        <v>2.0217264050531965</v>
      </c>
      <c r="AF31" s="7">
        <f>'Table 1(Q3''24)'!AF31/32.15074</f>
        <v>1.7106915735065507</v>
      </c>
      <c r="AG31" s="7">
        <f>'Table 1(Q3''24)'!AG31/32.15074</f>
        <v>2.177243820826519</v>
      </c>
      <c r="AH31" s="7">
        <f>'Table 1(Q3''24)'!AH31/32.15074</f>
        <v>2.0217264050531965</v>
      </c>
      <c r="AI31" s="7">
        <f>'Table 1(Q3''24)'!AI31/32.15074</f>
        <v>2.177243820826519</v>
      </c>
      <c r="AJ31" s="7">
        <f>'Table 1(Q3''24)'!AJ31/32.15074</f>
        <v>2.177243820826519</v>
      </c>
      <c r="AK31" s="7">
        <f>'Table 1(Q3''24)'!AK31/32.15074</f>
        <v>3.5933185378891115</v>
      </c>
      <c r="AL31" s="7">
        <f>'Table 1(Q3''24)'!AL31/32.15074</f>
        <v>0.89292920150266397</v>
      </c>
      <c r="AM31" s="7">
        <f>'Table 1(Q3''24)'!AM31/32.15074</f>
        <v>2.1593553299496802</v>
      </c>
      <c r="AN31" s="7">
        <f>'Table 1(Q3''24)'!AN31/32.15074</f>
        <v>0.43385515494117644</v>
      </c>
      <c r="AO31" s="7">
        <f>'Table 1(Q3''24)'!AO31/32.15074</f>
        <v>5.0054230428302695</v>
      </c>
      <c r="AP31" s="7">
        <f>'Table 1(Q3''24)'!AP31/32.15074</f>
        <v>0.86875649045720504</v>
      </c>
      <c r="AQ31" s="7">
        <f>'Table 1(Q3''24)'!AQ31/32.15074</f>
        <v>6.0352327957160314</v>
      </c>
      <c r="AR31" s="7">
        <f>'Table 1(Q3''24)'!AR31/32.15074</f>
        <v>2.8071526636211406</v>
      </c>
      <c r="AS31" s="7">
        <f>'Table 1(Q3''24)'!AS31/32.15074</f>
        <v>3.1604120682097046</v>
      </c>
      <c r="AT31" s="7">
        <f>'Table 1(Q3''24)'!AT31/32.15074</f>
        <v>11.612912925502899</v>
      </c>
      <c r="AU31" s="7">
        <f>'Table 1(Q3''24)'!AU31/32.15074</f>
        <v>4.2840434321737906</v>
      </c>
      <c r="AV31" s="7">
        <f>'Table 1(Q3''24)'!AV31/32.15074</f>
        <v>4.3604900024273716</v>
      </c>
      <c r="AW31" s="7">
        <f>'Table 1(Q3''24)'!AW31/32.15074</f>
        <v>4.673345711475811</v>
      </c>
      <c r="AX31" s="7">
        <f>'Table 1(Q3''24)'!AX31/32.15074</f>
        <v>6.2912280630692035</v>
      </c>
      <c r="AY31" s="7">
        <f>'Table 1(Q3''24)'!AY31/32.15074</f>
        <v>4.6958142868796822</v>
      </c>
      <c r="AZ31" s="7">
        <f>'Table 1(Q3''24)'!AZ31/32.15074</f>
        <v>4.958631563693959E-2</v>
      </c>
      <c r="BA31" s="7">
        <f>'Table 1(Q3''24)'!BA31/32.15074</f>
        <v>1.7304723573791418</v>
      </c>
      <c r="BB31" s="7">
        <f>'Table 1(Q3''24)'!BB31/32.15074</f>
        <v>7.2837089948338036</v>
      </c>
      <c r="BC31" s="7">
        <f>'Table 1(Q3''24)'!BC31/32.15074</f>
        <v>1.9854014262040327</v>
      </c>
      <c r="BD31" s="7">
        <f>'Table 1(Q3''24)'!BD31/32.15074</f>
        <v>5.2088583468924945</v>
      </c>
      <c r="BE31" s="7">
        <f>'Table 1(Q3''24)'!BE31/32.15074</f>
        <v>6.3589317410285435</v>
      </c>
      <c r="BF31" s="7">
        <f>'Table 1(Q3''24)'!BF31/32.15074</f>
        <v>7.0014362515069397</v>
      </c>
      <c r="BG31" s="7">
        <f>'Table 1(Q3''24)'!BG31/32.15074</f>
        <v>3.8988524368279984</v>
      </c>
      <c r="BH31" s="492">
        <f t="shared" si="78"/>
        <v>0.96376026800905867</v>
      </c>
      <c r="BI31" s="492">
        <f t="shared" si="79"/>
        <v>-0.44313533726900145</v>
      </c>
      <c r="BJ31" s="4"/>
      <c r="BK31" s="13">
        <f t="shared" si="99"/>
        <v>3.8879353943330699</v>
      </c>
      <c r="BL31" s="13">
        <f t="shared" si="100"/>
        <v>3.1103483154664557</v>
      </c>
      <c r="BM31" s="13">
        <f t="shared" si="81"/>
        <v>3.7324179785597469</v>
      </c>
      <c r="BN31" s="13">
        <f t="shared" si="82"/>
        <v>5.5986269678396212</v>
      </c>
      <c r="BO31" s="13">
        <f t="shared" si="83"/>
        <v>6.2206966309329115</v>
      </c>
      <c r="BP31" s="13">
        <f t="shared" si="84"/>
        <v>3.8879353943330699</v>
      </c>
      <c r="BQ31" s="13">
        <f t="shared" si="85"/>
        <v>4.0434528101063929</v>
      </c>
      <c r="BR31" s="13">
        <f t="shared" si="86"/>
        <v>3.7324179785597469</v>
      </c>
      <c r="BS31" s="13">
        <f t="shared" si="87"/>
        <v>4.1989702258797159</v>
      </c>
      <c r="BT31" s="13">
        <f t="shared" si="88"/>
        <v>4.354487641653038</v>
      </c>
      <c r="BU31" s="13">
        <f t="shared" si="89"/>
        <v>4.486247739391775</v>
      </c>
      <c r="BV31" s="13">
        <f t="shared" si="90"/>
        <v>2.5932104848908564</v>
      </c>
      <c r="BW31" s="13">
        <f t="shared" si="91"/>
        <v>5.8741795332874744</v>
      </c>
      <c r="BX31" s="13">
        <f t="shared" si="92"/>
        <v>8.8423854593371729</v>
      </c>
      <c r="BY31" s="13">
        <f t="shared" si="93"/>
        <v>14.773324993712603</v>
      </c>
      <c r="BZ31" s="13">
        <f t="shared" si="94"/>
        <v>8.6445334346011613</v>
      </c>
      <c r="CA31" s="13">
        <f t="shared" si="95"/>
        <v>10.964573774545014</v>
      </c>
      <c r="CB31" s="13">
        <f t="shared" si="96"/>
        <v>4.7454006025166215</v>
      </c>
      <c r="CC31" s="13">
        <f t="shared" si="97"/>
        <v>9.0141813522129457</v>
      </c>
      <c r="CD31" s="13">
        <f t="shared" si="101"/>
        <v>7.194259773096527</v>
      </c>
      <c r="CE31" s="13">
        <f t="shared" si="28"/>
        <v>13.360367992535483</v>
      </c>
      <c r="CF31" s="492">
        <f t="shared" si="29"/>
        <v>0.48214990030742677</v>
      </c>
      <c r="CG31" s="492">
        <f t="shared" si="30"/>
        <v>0.85708723536750497</v>
      </c>
      <c r="CH31" s="19"/>
      <c r="CI31" s="13">
        <f t="shared" si="31"/>
        <v>20.554627765632013</v>
      </c>
    </row>
    <row r="32" spans="1:90" x14ac:dyDescent="0.45">
      <c r="A32" s="10"/>
      <c r="B32" s="10" t="s">
        <v>58</v>
      </c>
      <c r="C32" s="7">
        <f>'Table 1(Q3''24)'!C32/32.15074</f>
        <v>6.8427662940262026</v>
      </c>
      <c r="D32" s="7">
        <f>'Table 1(Q3''24)'!D32/32.15074</f>
        <v>6.9982837097995256</v>
      </c>
      <c r="E32" s="7">
        <f>'Table 1(Q3''24)'!E32/32.15074</f>
        <v>7.4648359571194947</v>
      </c>
      <c r="F32" s="7">
        <f>'Table 1(Q3''24)'!F32/32.15074</f>
        <v>7.3093185413461716</v>
      </c>
      <c r="G32" s="7">
        <f>'Table 1(Q3''24)'!G32/32.15074</f>
        <v>7.3093185413461716</v>
      </c>
      <c r="H32" s="7">
        <f>'Table 1(Q3''24)'!H32/32.15074</f>
        <v>7.3093185413461716</v>
      </c>
      <c r="I32" s="7">
        <f>'Table 1(Q3''24)'!I32/32.15074</f>
        <v>8.6218825449778738</v>
      </c>
      <c r="J32" s="7">
        <f>'Table 1(Q3''24)'!J32/32.15074</f>
        <v>7.9502837343046986</v>
      </c>
      <c r="K32" s="7">
        <f>'Table 1(Q3''24)'!K32/32.15074</f>
        <v>8.2930460965509347</v>
      </c>
      <c r="L32" s="7">
        <f>'Table 1(Q3''24)'!L32/32.15074</f>
        <v>8.6383015521708124</v>
      </c>
      <c r="M32" s="7">
        <f>'Table 1(Q3''24)'!M32/32.15074</f>
        <v>9.0826020112150605</v>
      </c>
      <c r="N32" s="7">
        <f>'Table 1(Q3''24)'!N32/32.15074</f>
        <v>9.4241608061967472</v>
      </c>
      <c r="O32" s="7">
        <f>'Table 1(Q3''24)'!O32/32.15074</f>
        <v>9.7566339676476996</v>
      </c>
      <c r="P32" s="26">
        <f t="shared" si="75"/>
        <v>3.7605830857714073E-2</v>
      </c>
      <c r="Q32" s="26">
        <f t="shared" si="75"/>
        <v>3.5278808191848698E-2</v>
      </c>
      <c r="R32" s="199"/>
      <c r="S32" s="7">
        <f>'Table 1(Q3''24)'!S32/32.15074</f>
        <v>1.3996567419599051</v>
      </c>
      <c r="T32" s="7">
        <f>'Table 1(Q3''24)'!T32/32.15074</f>
        <v>2.0217264050531965</v>
      </c>
      <c r="U32" s="7">
        <f>'Table 1(Q3''24)'!U32/32.15074</f>
        <v>1.5551741577332279</v>
      </c>
      <c r="V32" s="7">
        <f>'Table 1(Q3''24)'!V32/32.15074</f>
        <v>2.0217264050531965</v>
      </c>
      <c r="W32" s="7">
        <f>'Table 1(Q3''24)'!W32/32.15074</f>
        <v>1.3996567419599051</v>
      </c>
      <c r="X32" s="7">
        <f>'Table 1(Q3''24)'!X32/32.15074</f>
        <v>2.0217264050531965</v>
      </c>
      <c r="Y32" s="7">
        <f>'Table 1(Q3''24)'!Y32/32.15074</f>
        <v>1.5551741577332279</v>
      </c>
      <c r="Z32" s="7">
        <f>'Table 1(Q3''24)'!Z32/32.15074</f>
        <v>2.177243820826519</v>
      </c>
      <c r="AA32" s="7">
        <f>'Table 1(Q3''24)'!AA32/32.15074</f>
        <v>1.3996567419599051</v>
      </c>
      <c r="AB32" s="7">
        <f>'Table 1(Q3''24)'!AB32/32.15074</f>
        <v>2.332761236599842</v>
      </c>
      <c r="AC32" s="7">
        <f>'Table 1(Q3''24)'!AC32/32.15074</f>
        <v>1.7106915735065507</v>
      </c>
      <c r="AD32" s="7">
        <f>'Table 1(Q3''24)'!AD32/32.15074</f>
        <v>2.177243820826519</v>
      </c>
      <c r="AE32" s="7">
        <f>'Table 1(Q3''24)'!AE32/32.15074</f>
        <v>1.3996567419599051</v>
      </c>
      <c r="AF32" s="7">
        <f>'Table 1(Q3''24)'!AF32/32.15074</f>
        <v>2.177243820826519</v>
      </c>
      <c r="AG32" s="7">
        <f>'Table 1(Q3''24)'!AG32/32.15074</f>
        <v>1.7106915735065507</v>
      </c>
      <c r="AH32" s="7">
        <f>'Table 1(Q3''24)'!AH32/32.15074</f>
        <v>2.177243820826519</v>
      </c>
      <c r="AI32" s="7">
        <f>'Table 1(Q3''24)'!AI32/32.15074</f>
        <v>1.3996567419599051</v>
      </c>
      <c r="AJ32" s="7">
        <f>'Table 1(Q3''24)'!AJ32/32.15074</f>
        <v>2.177243820826519</v>
      </c>
      <c r="AK32" s="7">
        <f>'Table 1(Q3''24)'!AK32/32.15074</f>
        <v>2.1554706362444684</v>
      </c>
      <c r="AL32" s="7">
        <f>'Table 1(Q3''24)'!AL32/32.15074</f>
        <v>2.1554706362444684</v>
      </c>
      <c r="AM32" s="7">
        <f>'Table 1(Q3''24)'!AM32/32.15074</f>
        <v>2.1554706362444684</v>
      </c>
      <c r="AN32" s="7">
        <f>'Table 1(Q3''24)'!AN32/32.15074</f>
        <v>2.1554706362444684</v>
      </c>
      <c r="AO32" s="7">
        <f>'Table 1(Q3''24)'!AO32/32.15074</f>
        <v>1.9875709335761746</v>
      </c>
      <c r="AP32" s="7">
        <f>'Table 1(Q3''24)'!AP32/32.15074</f>
        <v>1.9875709335761746</v>
      </c>
      <c r="AQ32" s="7">
        <f>'Table 1(Q3''24)'!AQ32/32.15074</f>
        <v>1.9875709335761746</v>
      </c>
      <c r="AR32" s="7">
        <f>'Table 1(Q3''24)'!AR32/32.15074</f>
        <v>1.9875709335761746</v>
      </c>
      <c r="AS32" s="7">
        <f>'Table 1(Q3''24)'!AS32/32.15074</f>
        <v>2.0324878596783522</v>
      </c>
      <c r="AT32" s="7">
        <f>'Table 1(Q3''24)'!AT32/32.15074</f>
        <v>2.0558157766374494</v>
      </c>
      <c r="AU32" s="7">
        <f>'Table 1(Q3''24)'!AU32/32.15074</f>
        <v>2.1307353114123213</v>
      </c>
      <c r="AV32" s="7">
        <f>'Table 1(Q3''24)'!AV32/32.15074</f>
        <v>2.0740071488228113</v>
      </c>
      <c r="AW32" s="7">
        <f>'Table 1(Q3''24)'!AW32/32.15074</f>
        <v>2.2176546868926281</v>
      </c>
      <c r="AX32" s="7">
        <f>'Table 1(Q3''24)'!AX32/32.15074</f>
        <v>2.1202441309152062</v>
      </c>
      <c r="AY32" s="7">
        <f>'Table 1(Q3''24)'!AY32/32.15074</f>
        <v>2.1502013671814892</v>
      </c>
      <c r="AZ32" s="7">
        <f>'Table 1(Q3''24)'!AZ32/32.15074</f>
        <v>2.1502013671814892</v>
      </c>
      <c r="BA32" s="7">
        <f>'Table 1(Q3''24)'!BA32/32.15074</f>
        <v>2.3714873508297241</v>
      </c>
      <c r="BB32" s="7">
        <f>'Table 1(Q3''24)'!BB32/32.15074</f>
        <v>2.2473856333944737</v>
      </c>
      <c r="BC32" s="7">
        <f>'Table 1(Q3''24)'!BC32/32.15074</f>
        <v>2.2157692210125441</v>
      </c>
      <c r="BD32" s="7">
        <f>'Table 1(Q3''24)'!BD32/32.15074</f>
        <v>2.2479598059783203</v>
      </c>
      <c r="BE32" s="7">
        <f>'Table 1(Q3''24)'!BE32/32.15074</f>
        <v>2.240444845406683</v>
      </c>
      <c r="BF32" s="7">
        <f>'Table 1(Q3''24)'!BF32/32.15074</f>
        <v>2.3948564011426097</v>
      </c>
      <c r="BG32" s="7">
        <f>'Table 1(Q3''24)'!BG32/32.15074</f>
        <v>2.4293069117404742</v>
      </c>
      <c r="BH32" s="492">
        <f t="shared" si="78"/>
        <v>9.6371810160964966E-2</v>
      </c>
      <c r="BI32" s="492">
        <f t="shared" si="79"/>
        <v>1.4385209310014524E-2</v>
      </c>
      <c r="BJ32" s="4"/>
      <c r="BK32" s="13">
        <f t="shared" si="99"/>
        <v>3.5769005627864239</v>
      </c>
      <c r="BL32" s="13">
        <f t="shared" si="100"/>
        <v>3.4213831470131018</v>
      </c>
      <c r="BM32" s="13">
        <f t="shared" si="81"/>
        <v>3.5769005627864243</v>
      </c>
      <c r="BN32" s="13">
        <f t="shared" si="82"/>
        <v>3.4213831470131018</v>
      </c>
      <c r="BO32" s="13">
        <f t="shared" si="83"/>
        <v>3.7324179785597469</v>
      </c>
      <c r="BP32" s="13">
        <f t="shared" si="84"/>
        <v>3.7324179785597469</v>
      </c>
      <c r="BQ32" s="13">
        <f t="shared" si="85"/>
        <v>3.8879353943330699</v>
      </c>
      <c r="BR32" s="13">
        <f t="shared" si="86"/>
        <v>3.5769005627864239</v>
      </c>
      <c r="BS32" s="13">
        <f t="shared" si="87"/>
        <v>3.8879353943330699</v>
      </c>
      <c r="BT32" s="13">
        <f t="shared" si="88"/>
        <v>3.5769005627864239</v>
      </c>
      <c r="BU32" s="13">
        <f>SUM(AK32:AL32)</f>
        <v>4.3109412724889369</v>
      </c>
      <c r="BV32" s="13">
        <f t="shared" si="90"/>
        <v>4.3109412724889369</v>
      </c>
      <c r="BW32" s="13">
        <f t="shared" si="91"/>
        <v>3.9751418671523493</v>
      </c>
      <c r="BX32" s="13">
        <f t="shared" si="92"/>
        <v>3.9751418671523493</v>
      </c>
      <c r="BY32" s="13">
        <f t="shared" si="93"/>
        <v>4.0883036363158016</v>
      </c>
      <c r="BZ32" s="13">
        <f t="shared" si="94"/>
        <v>4.2047424602351331</v>
      </c>
      <c r="CA32" s="13">
        <f t="shared" si="95"/>
        <v>4.3378988178078348</v>
      </c>
      <c r="CB32" s="13">
        <f t="shared" si="96"/>
        <v>4.3004027343629785</v>
      </c>
      <c r="CC32" s="13">
        <f t="shared" si="97"/>
        <v>4.6188729842241978</v>
      </c>
      <c r="CD32" s="13">
        <f t="shared" si="101"/>
        <v>4.4637290269908645</v>
      </c>
      <c r="CE32" s="13">
        <f t="shared" si="28"/>
        <v>4.6353012465492931</v>
      </c>
      <c r="CF32" s="492">
        <f t="shared" si="29"/>
        <v>3.5567685842858854E-3</v>
      </c>
      <c r="CG32" s="492">
        <f t="shared" si="30"/>
        <v>3.8436970192630815E-2</v>
      </c>
      <c r="CH32" s="19"/>
      <c r="CI32" s="13">
        <f t="shared" si="31"/>
        <v>9.0990302735401567</v>
      </c>
    </row>
    <row r="33" spans="1:87" x14ac:dyDescent="0.45">
      <c r="A33" s="10"/>
      <c r="B33" s="10" t="s">
        <v>230</v>
      </c>
      <c r="C33" s="7" t="s">
        <v>101</v>
      </c>
      <c r="D33" s="7" t="s">
        <v>101</v>
      </c>
      <c r="E33" s="7" t="s">
        <v>101</v>
      </c>
      <c r="F33" s="7" t="s">
        <v>101</v>
      </c>
      <c r="G33" s="7" t="s">
        <v>101</v>
      </c>
      <c r="H33" s="7" t="s">
        <v>101</v>
      </c>
      <c r="I33" s="7">
        <f>'Table 1(Q3''24)'!I33/32.15074</f>
        <v>0.91587406457391429</v>
      </c>
      <c r="J33" s="7">
        <f>'Table 1(Q3''24)'!J33/32.15074</f>
        <v>0.85599447257409067</v>
      </c>
      <c r="K33" s="7">
        <f>'Table 1(Q3''24)'!K33/32.15074</f>
        <v>0.53220879492456297</v>
      </c>
      <c r="L33" s="7">
        <f>'Table 1(Q3''24)'!L33/32.15074</f>
        <v>0.38172097273571148</v>
      </c>
      <c r="M33" s="7">
        <f>'Table 1(Q3''24)'!M33/32.15074</f>
        <v>0.88893466097937746</v>
      </c>
      <c r="N33" s="7">
        <f>'Table 1(Q3''24)'!N33/32.15074</f>
        <v>1.9842088743937474</v>
      </c>
      <c r="O33" s="7">
        <f>'Table 1(Q3''24)'!O33/32.15074</f>
        <v>2.6130513607095849</v>
      </c>
      <c r="P33" s="26">
        <f t="shared" si="75"/>
        <v>1.2321200437922619</v>
      </c>
      <c r="Q33" s="26">
        <f t="shared" si="75"/>
        <v>0.31692353281504859</v>
      </c>
      <c r="R33" s="199"/>
      <c r="S33" s="7" t="s">
        <v>101</v>
      </c>
      <c r="T33" s="7" t="s">
        <v>101</v>
      </c>
      <c r="U33" s="7" t="s">
        <v>101</v>
      </c>
      <c r="V33" s="7" t="s">
        <v>101</v>
      </c>
      <c r="W33" s="7" t="s">
        <v>101</v>
      </c>
      <c r="X33" s="7" t="s">
        <v>101</v>
      </c>
      <c r="Y33" s="7" t="s">
        <v>101</v>
      </c>
      <c r="Z33" s="7" t="s">
        <v>101</v>
      </c>
      <c r="AA33" s="7" t="s">
        <v>101</v>
      </c>
      <c r="AB33" s="7" t="s">
        <v>101</v>
      </c>
      <c r="AC33" s="7" t="s">
        <v>101</v>
      </c>
      <c r="AD33" s="7" t="s">
        <v>101</v>
      </c>
      <c r="AE33" s="7" t="s">
        <v>101</v>
      </c>
      <c r="AF33" s="7" t="s">
        <v>101</v>
      </c>
      <c r="AG33" s="7" t="s">
        <v>101</v>
      </c>
      <c r="AH33" s="7" t="s">
        <v>101</v>
      </c>
      <c r="AI33" s="7" t="s">
        <v>101</v>
      </c>
      <c r="AJ33" s="7" t="s">
        <v>101</v>
      </c>
      <c r="AK33" s="7">
        <f>'Table 1(Q3''24)'!AK33/32.15074</f>
        <v>0.22896851614347857</v>
      </c>
      <c r="AL33" s="7">
        <f>'Table 1(Q3''24)'!AL33/32.15074</f>
        <v>0.22896851614347857</v>
      </c>
      <c r="AM33" s="7">
        <f>'Table 1(Q3''24)'!AM33/32.15074</f>
        <v>0.22896851614347857</v>
      </c>
      <c r="AN33" s="7">
        <f>'Table 1(Q3''24)'!AN33/32.15074</f>
        <v>0.22896851614347857</v>
      </c>
      <c r="AO33" s="7">
        <f>'Table 1(Q3''24)'!AO33/32.15074</f>
        <v>0.21399861814352267</v>
      </c>
      <c r="AP33" s="7">
        <f>'Table 1(Q3''24)'!AP33/32.15074</f>
        <v>0.21399861814352267</v>
      </c>
      <c r="AQ33" s="7">
        <f>'Table 1(Q3''24)'!AQ33/32.15074</f>
        <v>0.21399861814352267</v>
      </c>
      <c r="AR33" s="7">
        <f>'Table 1(Q3''24)'!AR33/32.15074</f>
        <v>0.21399861814352267</v>
      </c>
      <c r="AS33" s="868">
        <f>'Table 1(Q3''24)'!AS33/32.15074</f>
        <v>8.9855304118006643E-2</v>
      </c>
      <c r="AT33" s="868">
        <f>'Table 1(Q3''24)'!AT33/32.15074</f>
        <v>0.12691149339402191</v>
      </c>
      <c r="AU33" s="868">
        <f>'Table 1(Q3''24)'!AU33/32.15074</f>
        <v>0.12931136665525772</v>
      </c>
      <c r="AV33" s="868">
        <f>'Table 1(Q3''24)'!AV33/32.15074</f>
        <v>0.18613063075727657</v>
      </c>
      <c r="AW33" s="868">
        <f>'Table 1(Q3''24)'!AW33/32.15074</f>
        <v>9.4736108082821388E-2</v>
      </c>
      <c r="AX33" s="868">
        <f>'Table 1(Q3''24)'!AX33/32.15074</f>
        <v>9.4101637810724975E-2</v>
      </c>
      <c r="AY33" s="868">
        <f>'Table 1(Q3''24)'!AY33/32.15074</f>
        <v>9.6281722656412161E-2</v>
      </c>
      <c r="AZ33" s="868">
        <f>'Table 1(Q3''24)'!AZ33/32.15074</f>
        <v>9.6604898943309953E-2</v>
      </c>
      <c r="BA33" s="868">
        <f>'Table 1(Q3''24)'!BA33/32.15074</f>
        <v>0.12762886427238893</v>
      </c>
      <c r="BB33" s="868">
        <f>'Table 1(Q3''24)'!BB33/32.15074</f>
        <v>0.1507027375636609</v>
      </c>
      <c r="BC33" s="868">
        <f>'Table 1(Q3''24)'!BC33/32.15074</f>
        <v>0.23230549030503783</v>
      </c>
      <c r="BD33" s="868">
        <f>'Table 1(Q3''24)'!BD33/32.15074</f>
        <v>0.37829756883828985</v>
      </c>
      <c r="BE33" s="868">
        <f>'Table 1(Q3''24)'!BE33/32.15074</f>
        <v>0.37322545937145035</v>
      </c>
      <c r="BF33" s="868">
        <f>'Table 1(Q3''24)'!BF33/32.15074</f>
        <v>0.43072848788223411</v>
      </c>
      <c r="BG33" s="868">
        <f>'Table 1(Q3''24)'!BG33/32.15074</f>
        <v>0.53753653347364405</v>
      </c>
      <c r="BH33" s="492">
        <f t="shared" si="78"/>
        <v>1.3139209183898779</v>
      </c>
      <c r="BI33" s="492">
        <f t="shared" si="79"/>
        <v>0.24797070218539252</v>
      </c>
      <c r="BJ33" s="4"/>
      <c r="BK33" s="13"/>
      <c r="BL33" s="13"/>
      <c r="BM33" s="13"/>
      <c r="BN33" s="13"/>
      <c r="BO33" s="13"/>
      <c r="BP33" s="13"/>
      <c r="BQ33" s="13"/>
      <c r="BR33" s="13"/>
      <c r="BS33" s="13"/>
      <c r="BT33" s="13"/>
      <c r="BU33" s="13">
        <f>SUM(AK33:AL33)</f>
        <v>0.45793703228695715</v>
      </c>
      <c r="BV33" s="13">
        <f t="shared" ref="BV33" si="102">SUM(AM33:AN33)</f>
        <v>0.45793703228695715</v>
      </c>
      <c r="BW33" s="13">
        <f t="shared" ref="BW33" si="103">SUM(AO33:AP33)</f>
        <v>0.42799723628704534</v>
      </c>
      <c r="BX33" s="13">
        <f t="shared" ref="BX33" si="104">SUM(AQ33:AR33)</f>
        <v>0.42799723628704534</v>
      </c>
      <c r="BY33" s="13">
        <f t="shared" ref="BY33" si="105">SUM(AS33:AT33)</f>
        <v>0.21676679751202854</v>
      </c>
      <c r="BZ33" s="13">
        <f t="shared" ref="BZ33" si="106">SUM(AU33:AV33)</f>
        <v>0.31544199741253431</v>
      </c>
      <c r="CA33" s="13">
        <f t="shared" ref="CA33" si="107">SUM(AW33:AX33)</f>
        <v>0.18883774589354635</v>
      </c>
      <c r="CB33" s="13">
        <f t="shared" ref="CB33" si="108">SUM(AY33:AZ33)</f>
        <v>0.19288662159972211</v>
      </c>
      <c r="CC33" s="13">
        <f t="shared" ref="CC33" si="109">SUM(BA33:BB33)</f>
        <v>0.27833160183604982</v>
      </c>
      <c r="CD33" s="13">
        <f t="shared" si="101"/>
        <v>0.61060305914332769</v>
      </c>
      <c r="CE33" s="13">
        <f t="shared" si="28"/>
        <v>0.80395394725368452</v>
      </c>
      <c r="CF33" s="492">
        <f t="shared" si="29"/>
        <v>1.888475264577576</v>
      </c>
      <c r="CG33" s="492">
        <f t="shared" si="30"/>
        <v>0.31665561646813067</v>
      </c>
      <c r="CH33" s="19"/>
      <c r="CI33" s="13">
        <f t="shared" si="31"/>
        <v>1.4145570063970121</v>
      </c>
    </row>
    <row r="34" spans="1:87" x14ac:dyDescent="0.45">
      <c r="A34" s="29"/>
      <c r="B34" s="29" t="s">
        <v>2</v>
      </c>
      <c r="C34" s="29">
        <f>'Table 1(Q3''24)'!C34/32.15074</f>
        <v>13.530015172279084</v>
      </c>
      <c r="D34" s="29">
        <f>'Table 1(Q3''24)'!D34/32.15074</f>
        <v>14.152084835372374</v>
      </c>
      <c r="E34" s="29">
        <f>'Table 1(Q3''24)'!E34/32.15074</f>
        <v>13.841050003825728</v>
      </c>
      <c r="F34" s="29">
        <f>'Table 1(Q3''24)'!F34/32.15074</f>
        <v>15.240706745785634</v>
      </c>
      <c r="G34" s="29">
        <f>'Table 1(Q3''24)'!G34/32.15074</f>
        <v>15.707258993105603</v>
      </c>
      <c r="H34" s="29">
        <f>'Table 1(Q3''24)'!H34/32.15074</f>
        <v>16.329328656198893</v>
      </c>
      <c r="I34" s="29">
        <f>'Table 1(Q3''24)'!I34/32.15074</f>
        <v>17.283082528722691</v>
      </c>
      <c r="J34" s="29">
        <f>'Table 1(Q3''24)'!J34/32.15074</f>
        <v>14.726292276254979</v>
      </c>
      <c r="K34" s="29">
        <f>'Table 1(Q3''24)'!K34/32.15074</f>
        <v>16.415250914878126</v>
      </c>
      <c r="L34" s="29">
        <f>'Table 1(Q3''24)'!L34/32.15074</f>
        <v>17.052801109687859</v>
      </c>
      <c r="M34" s="29">
        <f>'Table 1(Q3''24)'!M34/32.15074</f>
        <v>17.746237054648848</v>
      </c>
      <c r="N34" s="29">
        <f>'Table 1(Q3''24)'!N34/32.15074</f>
        <v>18.111988211395012</v>
      </c>
      <c r="O34" s="29">
        <f>'Table 1(Q3''24)'!O34/32.15074</f>
        <v>17.847017256704877</v>
      </c>
      <c r="P34" s="30">
        <f t="shared" si="75"/>
        <v>2.0610068242627788E-2</v>
      </c>
      <c r="Q34" s="30">
        <f t="shared" si="75"/>
        <v>-1.4629589617523586E-2</v>
      </c>
      <c r="R34" s="199"/>
      <c r="S34" s="29">
        <f>'Table 1(Q3''24)'!S34/32.15074</f>
        <v>3.2658657312397787</v>
      </c>
      <c r="T34" s="29">
        <f>'Table 1(Q3''24)'!T34/32.15074</f>
        <v>3.5769005627864243</v>
      </c>
      <c r="U34" s="29">
        <f>'Table 1(Q3''24)'!U34/32.15074</f>
        <v>3.4213831470131013</v>
      </c>
      <c r="V34" s="29">
        <f>'Table 1(Q3''24)'!V34/32.15074</f>
        <v>3.4213831470131013</v>
      </c>
      <c r="W34" s="29">
        <f>'Table 1(Q3''24)'!W34/32.15074</f>
        <v>3.2658657312397787</v>
      </c>
      <c r="X34" s="29">
        <f>'Table 1(Q3''24)'!X34/32.15074</f>
        <v>3.5769005627864243</v>
      </c>
      <c r="Y34" s="29">
        <f>'Table 1(Q3''24)'!Y34/32.15074</f>
        <v>3.5769005627864243</v>
      </c>
      <c r="Z34" s="29">
        <f>'Table 1(Q3''24)'!Z34/32.15074</f>
        <v>3.7324179785597473</v>
      </c>
      <c r="AA34" s="29">
        <f>'Table 1(Q3''24)'!AA34/32.15074</f>
        <v>3.7324179785597473</v>
      </c>
      <c r="AB34" s="29">
        <f>'Table 1(Q3''24)'!AB34/32.15074</f>
        <v>4.0434528101063929</v>
      </c>
      <c r="AC34" s="29">
        <f>'Table 1(Q3''24)'!AC34/32.15074</f>
        <v>3.8879353943330699</v>
      </c>
      <c r="AD34" s="29">
        <f>'Table 1(Q3''24)'!AD34/32.15074</f>
        <v>3.8879353943330699</v>
      </c>
      <c r="AE34" s="29">
        <f>'Table 1(Q3''24)'!AE34/32.15074</f>
        <v>3.8879353943330699</v>
      </c>
      <c r="AF34" s="29">
        <f>'Table 1(Q3''24)'!AF34/32.15074</f>
        <v>3.8879353943330699</v>
      </c>
      <c r="AG34" s="29">
        <f>'Table 1(Q3''24)'!AG34/32.15074</f>
        <v>4.0434528101063929</v>
      </c>
      <c r="AH34" s="29">
        <f>'Table 1(Q3''24)'!AH34/32.15074</f>
        <v>4.0434528101063929</v>
      </c>
      <c r="AI34" s="29">
        <f>'Table 1(Q3''24)'!AI34/32.15074</f>
        <v>4.0434528101063929</v>
      </c>
      <c r="AJ34" s="29">
        <f>'Table 1(Q3''24)'!AJ34/32.15074</f>
        <v>4.1989702258797159</v>
      </c>
      <c r="AK34" s="29">
        <f>'Table 1(Q3''24)'!AK34/32.15074</f>
        <v>4.3301137155928728</v>
      </c>
      <c r="AL34" s="29">
        <f>'Table 1(Q3''24)'!AL34/32.15074</f>
        <v>4.3259612340763391</v>
      </c>
      <c r="AM34" s="29">
        <f>'Table 1(Q3''24)'!AM34/32.15074</f>
        <v>4.292741381944075</v>
      </c>
      <c r="AN34" s="29">
        <f>'Table 1(Q3''24)'!AN34/32.15074</f>
        <v>4.3342661971094039</v>
      </c>
      <c r="AO34" s="29">
        <f>'Table 1(Q3''24)'!AO34/32.15074</f>
        <v>3.4507364063073624</v>
      </c>
      <c r="AP34" s="29">
        <f>'Table 1(Q3''24)'!AP34/32.15074</f>
        <v>3.0154165298509725</v>
      </c>
      <c r="AQ34" s="29">
        <f>'Table 1(Q3''24)'!AQ34/32.15074</f>
        <v>4.0287701031179122</v>
      </c>
      <c r="AR34" s="29">
        <f>'Table 1(Q3''24)'!AR34/32.15074</f>
        <v>4.2313692369787317</v>
      </c>
      <c r="AS34" s="29">
        <f>'Table 1(Q3''24)'!AS34/32.15074</f>
        <v>4.2505269592237447</v>
      </c>
      <c r="AT34" s="29">
        <f>'Table 1(Q3''24)'!AT34/32.15074</f>
        <v>3.9022506905340504</v>
      </c>
      <c r="AU34" s="29">
        <f>'Table 1(Q3''24)'!AU34/32.15074</f>
        <v>3.8964812654769689</v>
      </c>
      <c r="AV34" s="29">
        <f>'Table 1(Q3''24)'!AV34/32.15074</f>
        <v>4.365991999643362</v>
      </c>
      <c r="AW34" s="29">
        <f>'Table 1(Q3''24)'!AW34/32.15074</f>
        <v>4.3149360609758345</v>
      </c>
      <c r="AX34" s="29">
        <f>'Table 1(Q3''24)'!AX34/32.15074</f>
        <v>4.4510231132775937</v>
      </c>
      <c r="AY34" s="29">
        <f>'Table 1(Q3''24)'!AY34/32.15074</f>
        <v>4.1909502880941396</v>
      </c>
      <c r="AZ34" s="29">
        <f>'Table 1(Q3''24)'!AZ34/32.15074</f>
        <v>4.0958916473402907</v>
      </c>
      <c r="BA34" s="29">
        <f>'Table 1(Q3''24)'!BA34/32.15074</f>
        <v>4.2691991150496511</v>
      </c>
      <c r="BB34" s="29">
        <f>'Table 1(Q3''24)'!BB34/32.15074</f>
        <v>4.5021019969117795</v>
      </c>
      <c r="BC34" s="29">
        <f>'Table 1(Q3''24)'!BC34/32.15074</f>
        <v>4.3189328381303635</v>
      </c>
      <c r="BD34" s="29">
        <f>'Table 1(Q3''24)'!BD34/32.15074</f>
        <v>4.656010331733814</v>
      </c>
      <c r="BE34" s="29">
        <f>'Table 1(Q3''24)'!BE34/32.15074</f>
        <v>4.4091984239476236</v>
      </c>
      <c r="BF34" s="29">
        <f>'Table 1(Q3''24)'!BF34/32.15074</f>
        <v>4.5995501954298419</v>
      </c>
      <c r="BG34" s="29">
        <f>'Table 1(Q3''24)'!BG34/32.15074</f>
        <v>4.4669587622256888</v>
      </c>
      <c r="BH34" s="612">
        <f t="shared" si="78"/>
        <v>3.427372678464824E-2</v>
      </c>
      <c r="BI34" s="612">
        <f t="shared" si="79"/>
        <v>-2.8827043421745246E-2</v>
      </c>
      <c r="BJ34" s="4"/>
      <c r="BK34" s="29">
        <f t="shared" si="99"/>
        <v>7.3093185413461708</v>
      </c>
      <c r="BL34" s="29">
        <f t="shared" si="100"/>
        <v>6.8427662940262035</v>
      </c>
      <c r="BM34" s="29">
        <f t="shared" si="81"/>
        <v>6.8427662940262026</v>
      </c>
      <c r="BN34" s="29">
        <f t="shared" si="82"/>
        <v>6.8427662940262035</v>
      </c>
      <c r="BO34" s="29">
        <f t="shared" si="83"/>
        <v>7.3093185413461716</v>
      </c>
      <c r="BP34" s="29">
        <f t="shared" si="84"/>
        <v>7.7758707886661398</v>
      </c>
      <c r="BQ34" s="29">
        <f t="shared" si="85"/>
        <v>7.7758707886661398</v>
      </c>
      <c r="BR34" s="29">
        <f t="shared" si="86"/>
        <v>7.7758707886661398</v>
      </c>
      <c r="BS34" s="29">
        <f t="shared" si="87"/>
        <v>8.0869056202127858</v>
      </c>
      <c r="BT34" s="29">
        <f t="shared" si="88"/>
        <v>8.2424230359861088</v>
      </c>
      <c r="BU34" s="29">
        <f t="shared" si="89"/>
        <v>8.6560749496692111</v>
      </c>
      <c r="BV34" s="29">
        <f t="shared" si="90"/>
        <v>8.6270075790534797</v>
      </c>
      <c r="BW34" s="29">
        <f t="shared" si="91"/>
        <v>6.466152936158335</v>
      </c>
      <c r="BX34" s="599">
        <f t="shared" si="92"/>
        <v>8.260139340096643</v>
      </c>
      <c r="BY34" s="599">
        <f t="shared" si="93"/>
        <v>8.1527776497577946</v>
      </c>
      <c r="BZ34" s="599">
        <f t="shared" si="94"/>
        <v>8.262473265120331</v>
      </c>
      <c r="CA34" s="599">
        <f t="shared" si="95"/>
        <v>8.7659591742534282</v>
      </c>
      <c r="CB34" s="599">
        <f t="shared" si="96"/>
        <v>8.2868419354344312</v>
      </c>
      <c r="CC34" s="599">
        <f t="shared" si="97"/>
        <v>8.7713011119614315</v>
      </c>
      <c r="CD34" s="599">
        <f t="shared" si="101"/>
        <v>8.9749431698641775</v>
      </c>
      <c r="CE34" s="599">
        <f t="shared" si="28"/>
        <v>9.0087486193774655</v>
      </c>
      <c r="CF34" s="545">
        <f t="shared" si="29"/>
        <v>2.707095610846455E-2</v>
      </c>
      <c r="CG34" s="545">
        <f t="shared" si="30"/>
        <v>3.7666477517985797E-3</v>
      </c>
      <c r="CH34" s="19"/>
      <c r="CI34" s="611">
        <f t="shared" si="31"/>
        <v>17.983691789241643</v>
      </c>
    </row>
    <row r="35" spans="1:87" x14ac:dyDescent="0.45">
      <c r="A35" s="37"/>
      <c r="B35" s="37"/>
      <c r="C35" s="37"/>
      <c r="D35" s="37"/>
      <c r="E35" s="37"/>
      <c r="F35" s="37"/>
      <c r="G35" s="37"/>
      <c r="H35" s="37"/>
      <c r="I35" s="628"/>
      <c r="J35" s="37"/>
      <c r="K35" s="37"/>
      <c r="L35" s="37"/>
      <c r="M35" s="37"/>
      <c r="N35" s="37"/>
      <c r="O35" s="37"/>
      <c r="P35" s="37"/>
      <c r="Q35" s="539"/>
      <c r="R35" s="199"/>
      <c r="S35" s="544"/>
      <c r="T35" s="544"/>
      <c r="U35" s="544"/>
      <c r="V35" s="544"/>
      <c r="W35" s="544"/>
      <c r="X35" s="544"/>
      <c r="Y35" s="544"/>
      <c r="Z35" s="544"/>
      <c r="AA35" s="544"/>
      <c r="AB35" s="544"/>
      <c r="AC35" s="544"/>
      <c r="AD35" s="544"/>
      <c r="AE35" s="544"/>
      <c r="AF35" s="544"/>
      <c r="AG35" s="544"/>
      <c r="AH35" s="544"/>
      <c r="AI35" s="544"/>
      <c r="AJ35" s="544"/>
      <c r="AK35" s="580"/>
      <c r="AL35" s="580"/>
      <c r="AM35" s="580"/>
      <c r="AN35" s="580"/>
      <c r="AO35" s="563"/>
      <c r="AP35" s="580"/>
      <c r="AQ35" s="580"/>
      <c r="AR35" s="580"/>
      <c r="AS35" s="580"/>
      <c r="AT35" s="580"/>
      <c r="AU35" s="580"/>
      <c r="AV35" s="580"/>
      <c r="AW35" s="580"/>
      <c r="AX35" s="580"/>
      <c r="AY35" s="580"/>
      <c r="AZ35" s="580"/>
      <c r="BA35" s="580"/>
      <c r="BB35" s="580"/>
      <c r="BC35" s="580"/>
      <c r="BD35" s="580"/>
      <c r="BE35" s="580"/>
      <c r="BF35" s="580"/>
      <c r="BG35" s="580"/>
      <c r="BH35" s="492"/>
      <c r="BI35" s="492"/>
      <c r="BJ35" s="4"/>
      <c r="BK35" s="37"/>
      <c r="BL35" s="37"/>
      <c r="BM35" s="37"/>
      <c r="BN35" s="37"/>
      <c r="BO35" s="37"/>
      <c r="BP35" s="37"/>
      <c r="BQ35" s="37"/>
      <c r="BR35" s="37"/>
      <c r="BS35" s="37"/>
      <c r="BT35" s="37"/>
      <c r="BU35" s="37"/>
      <c r="BV35" s="37"/>
      <c r="BW35" s="37"/>
      <c r="BX35" s="37"/>
      <c r="BY35" s="37"/>
      <c r="BZ35" s="37"/>
      <c r="CA35" s="37"/>
      <c r="CB35" s="37"/>
      <c r="CC35" s="37"/>
      <c r="CD35" s="37"/>
      <c r="CE35" s="37"/>
      <c r="CF35" s="492"/>
      <c r="CG35" s="492"/>
      <c r="CH35" s="19"/>
      <c r="CI35" s="13"/>
    </row>
    <row r="36" spans="1:87" x14ac:dyDescent="0.45">
      <c r="A36" s="23" t="s">
        <v>3</v>
      </c>
      <c r="B36" s="9"/>
      <c r="C36" s="656">
        <f>'Table 1(Q3''24)'!C36/32.15074</f>
        <v>29.081756749611362</v>
      </c>
      <c r="D36" s="656">
        <f>'Table 1(Q3''24)'!D36/32.15074</f>
        <v>4.6655224731996841</v>
      </c>
      <c r="E36" s="656">
        <f>'Table 1(Q3''24)'!E36/32.15074</f>
        <v>9.4865623621726911</v>
      </c>
      <c r="F36" s="656">
        <f>'Table 1(Q3''24)'!F36/32.15074</f>
        <v>16.640363487745539</v>
      </c>
      <c r="G36" s="656">
        <f>'Table 1(Q3''24)'!G36/32.15074</f>
        <v>8.5534578675327531</v>
      </c>
      <c r="H36" s="656">
        <f>'Table 1(Q3''24)'!H36/32.15074</f>
        <v>0.46655224731996842</v>
      </c>
      <c r="I36" s="656">
        <f>'Table 1(Q3''24)'!I36/32.15074</f>
        <v>39.327574945764468</v>
      </c>
      <c r="J36" s="656">
        <f>'Table 1(Q3''24)'!J36/32.15074</f>
        <v>49.201940701265357</v>
      </c>
      <c r="K36" s="656">
        <f>SUM(K37:K40)</f>
        <v>-0.10511487066493341</v>
      </c>
      <c r="L36" s="656">
        <f t="shared" ref="L36:M36" si="110">SUM(L37:L40)</f>
        <v>-16.050749004600284</v>
      </c>
      <c r="M36" s="656">
        <f t="shared" si="110"/>
        <v>12.342912991412852</v>
      </c>
      <c r="N36" s="656">
        <f t="shared" ref="N36:O36" si="111">SUM(N37:N40)</f>
        <v>12.223121394395529</v>
      </c>
      <c r="O36" s="656">
        <f t="shared" si="111"/>
        <v>13.07843487066279</v>
      </c>
      <c r="P36" s="492">
        <f t="shared" ref="P36:Q40" si="112">IF(ISERROR(N36/M36),"N/A",IF(M36&lt;0,"N/A",IF(N36&lt;0,"N/A",IF(N36/M36-1&gt;300%,"&gt;±300%",IF(N36/M36-1&lt;-300%,"&gt;±300%",N36/M36-1)))))</f>
        <v>-9.7052938071153783E-3</v>
      </c>
      <c r="Q36" s="492">
        <f t="shared" si="112"/>
        <v>6.9975045544375725E-2</v>
      </c>
      <c r="R36" s="199"/>
      <c r="S36" s="656">
        <f>'Table 1(Q3''24)'!S36/32.15074</f>
        <v>-5.4431095520662982</v>
      </c>
      <c r="T36" s="656">
        <f>'Table 1(Q3''24)'!T36/32.15074</f>
        <v>0</v>
      </c>
      <c r="U36" s="656">
        <f>'Table 1(Q3''24)'!U36/32.15074</f>
        <v>-0.31103483154664557</v>
      </c>
      <c r="V36" s="656">
        <f>'Table 1(Q3''24)'!V36/32.15074</f>
        <v>3.5769005627864243</v>
      </c>
      <c r="W36" s="656">
        <f>'Table 1(Q3''24)'!W36/32.15074</f>
        <v>8.8644926990793991</v>
      </c>
      <c r="X36" s="656">
        <f>'Table 1(Q3''24)'!X36/32.15074</f>
        <v>-2.9548308996931332</v>
      </c>
      <c r="Y36" s="656">
        <f>'Table 1(Q3''24)'!Y36/32.15074</f>
        <v>5.1320747205196522</v>
      </c>
      <c r="Z36" s="656">
        <f>'Table 1(Q3''24)'!Z36/32.15074</f>
        <v>2.9548308996931332</v>
      </c>
      <c r="AA36" s="656">
        <f>'Table 1(Q3''24)'!AA36/32.15074</f>
        <v>1.5551741577332279</v>
      </c>
      <c r="AB36" s="656">
        <f>'Table 1(Q3''24)'!AB36/32.15074</f>
        <v>6.9982837097995256</v>
      </c>
      <c r="AC36" s="656">
        <f>'Table 1(Q3''24)'!AC36/32.15074</f>
        <v>2.4882786523731646</v>
      </c>
      <c r="AD36" s="656">
        <f>'Table 1(Q3''24)'!AD36/32.15074</f>
        <v>3.2658657312397787</v>
      </c>
      <c r="AE36" s="656">
        <f>'Table 1(Q3''24)'!AE36/32.15074</f>
        <v>-0.31103483154664557</v>
      </c>
      <c r="AF36" s="656">
        <f>'Table 1(Q3''24)'!AF36/32.15074</f>
        <v>3.1103483154664557</v>
      </c>
      <c r="AG36" s="656">
        <f>'Table 1(Q3''24)'!AG36/32.15074</f>
        <v>1.8662089892798737</v>
      </c>
      <c r="AH36" s="656">
        <f>'Table 1(Q3''24)'!AH36/32.15074</f>
        <v>-1.7106915735065507</v>
      </c>
      <c r="AI36" s="656">
        <f>'Table 1(Q3''24)'!AI36/32.15074</f>
        <v>2.0217264050531965</v>
      </c>
      <c r="AJ36" s="656">
        <f>'Table 1(Q3''24)'!AJ36/32.15074</f>
        <v>-2.0217264050531965</v>
      </c>
      <c r="AK36" s="656">
        <f t="shared" ref="AK36:BA36" si="113">SUM(AK37:AK40)</f>
        <v>24.787984894217576</v>
      </c>
      <c r="AL36" s="656">
        <f t="shared" si="113"/>
        <v>4.0374953690457795</v>
      </c>
      <c r="AM36" s="656">
        <f t="shared" si="113"/>
        <v>7.9025137344087364</v>
      </c>
      <c r="AN36" s="656">
        <f t="shared" si="113"/>
        <v>2.5995809480923735</v>
      </c>
      <c r="AO36" s="656">
        <f t="shared" si="113"/>
        <v>2.6891803715862315</v>
      </c>
      <c r="AP36" s="656">
        <f t="shared" si="113"/>
        <v>12.43568089851931</v>
      </c>
      <c r="AQ36" s="656">
        <f t="shared" si="113"/>
        <v>30.120078631875813</v>
      </c>
      <c r="AR36" s="656">
        <f t="shared" si="113"/>
        <v>4.0794962489416866</v>
      </c>
      <c r="AS36" s="656">
        <f t="shared" si="113"/>
        <v>5.1588873910638027</v>
      </c>
      <c r="AT36" s="656">
        <f t="shared" si="113"/>
        <v>6.2988138091586006</v>
      </c>
      <c r="AU36" s="656">
        <f t="shared" si="113"/>
        <v>-8.2262954820769494</v>
      </c>
      <c r="AV36" s="656">
        <f t="shared" si="113"/>
        <v>-3.3365205888103873</v>
      </c>
      <c r="AW36" s="656">
        <f t="shared" si="113"/>
        <v>-4.1149503280105861</v>
      </c>
      <c r="AX36" s="656">
        <f t="shared" si="113"/>
        <v>-3.9710810082699761</v>
      </c>
      <c r="AY36" s="656">
        <f t="shared" si="113"/>
        <v>-7.0317321828243617</v>
      </c>
      <c r="AZ36" s="656">
        <f t="shared" si="113"/>
        <v>-0.93298548549535942</v>
      </c>
      <c r="BA36" s="656">
        <f t="shared" si="113"/>
        <v>7.1154443163978955</v>
      </c>
      <c r="BB36" s="656">
        <f t="shared" ref="BB36:BG36" si="114">SUM(BB37:BB40)</f>
        <v>6.0739099306424205</v>
      </c>
      <c r="BC36" s="656">
        <f t="shared" si="114"/>
        <v>1.564330182717514</v>
      </c>
      <c r="BD36" s="656">
        <f t="shared" si="114"/>
        <v>-2.3986790952829589</v>
      </c>
      <c r="BE36" s="656">
        <f t="shared" si="114"/>
        <v>3.6501859794448372</v>
      </c>
      <c r="BF36" s="656">
        <f t="shared" si="114"/>
        <v>14.376050958832433</v>
      </c>
      <c r="BG36" s="656">
        <f t="shared" si="114"/>
        <v>-7.0342498110574736</v>
      </c>
      <c r="BH36" s="492" t="str">
        <f t="shared" ref="BH36:BH40" si="115">IF(ISERROR(BG36/BC36),"N/A",IF(BC36&lt;0,"N/A",IF(BG36&lt;0,"N/A",IF(BG36/BC36-1&gt;300%,"&gt;±300%",IF(BG36/BC36-1&lt;-300%,"&gt;±300%",BG36/BC36-1)))))</f>
        <v>N/A</v>
      </c>
      <c r="BI36" s="492" t="str">
        <f t="shared" ref="BI36:BI40" si="116">IF(ISERROR(BG36/BF36),"N/A",IF(BF36&lt;0,"N/A",IF(BG36&lt;0,"N/A",IF(BG36/BF36-1&gt;300%,"&gt;±300%",IF(BG36/BF36-1&lt;-300%,"&gt;±300%",BG36/BF36-1)))))</f>
        <v>N/A</v>
      </c>
      <c r="BJ36" s="4"/>
      <c r="BK36" s="9">
        <f t="shared" ref="BK36:BL36" si="117">SUM(BK37:BK40)</f>
        <v>10.108632025265981</v>
      </c>
      <c r="BL36" s="9">
        <f t="shared" si="117"/>
        <v>-5.4431095520662982</v>
      </c>
      <c r="BM36" s="9">
        <f>SUM(U36:V36)</f>
        <v>3.2658657312397787</v>
      </c>
      <c r="BN36" s="9">
        <f>SUM(W36:X36)</f>
        <v>5.9096617993862655</v>
      </c>
      <c r="BO36" s="9">
        <f>SUM(Y36:Z36)</f>
        <v>8.0869056202127858</v>
      </c>
      <c r="BP36" s="9">
        <f>SUM(AA36:AB36)</f>
        <v>8.5534578675327531</v>
      </c>
      <c r="BQ36" s="9">
        <f>SUM(AC36:AD36)</f>
        <v>5.7541443836129433</v>
      </c>
      <c r="BR36" s="9">
        <f>SUM(AE36:AF36)</f>
        <v>2.7993134839198102</v>
      </c>
      <c r="BS36" s="9">
        <f>SUM(AG36:AH36)</f>
        <v>0.15551741577332301</v>
      </c>
      <c r="BT36" s="9">
        <f>SUM(AI36:AJ36)</f>
        <v>0</v>
      </c>
      <c r="BU36" s="9">
        <f>SUM(AK36:AL36)</f>
        <v>28.825480263263355</v>
      </c>
      <c r="BV36" s="9">
        <f>SUM(AM36:AN36)</f>
        <v>10.502094682501109</v>
      </c>
      <c r="BW36" s="9">
        <f>SUM(AO36:AP36)</f>
        <v>15.124861270105541</v>
      </c>
      <c r="BX36" s="9">
        <f>SUM(AQ36:AR36)</f>
        <v>34.199574880817501</v>
      </c>
      <c r="BY36" s="9">
        <f>SUM(AS36:AT36)</f>
        <v>11.457701200222402</v>
      </c>
      <c r="BZ36" s="9">
        <f>SUM(AU36:AV36)</f>
        <v>-11.562816070887337</v>
      </c>
      <c r="CA36" s="9">
        <f>SUM(AW36:AX36)</f>
        <v>-8.0860313362805627</v>
      </c>
      <c r="CB36" s="9">
        <f t="shared" ref="CB36:CB40" si="118">SUM(AY36:AZ36)</f>
        <v>-7.9647176683197216</v>
      </c>
      <c r="CC36" s="9">
        <f t="shared" ref="CC36:CC40" si="119">SUM(BA36:BB36)</f>
        <v>13.189354247040317</v>
      </c>
      <c r="CD36" s="9">
        <f>SUM(BC36:BD36)</f>
        <v>-0.83434891256544486</v>
      </c>
      <c r="CE36" s="9">
        <f t="shared" si="28"/>
        <v>18.026236938277272</v>
      </c>
      <c r="CF36" s="492">
        <f t="shared" si="29"/>
        <v>0.36672627034203353</v>
      </c>
      <c r="CG36" s="492" t="str">
        <f t="shared" si="30"/>
        <v>N/A</v>
      </c>
      <c r="CH36" s="19"/>
      <c r="CI36" s="36">
        <f t="shared" si="31"/>
        <v>17.191888025711826</v>
      </c>
    </row>
    <row r="37" spans="1:87" x14ac:dyDescent="0.45">
      <c r="A37" s="10"/>
      <c r="B37" s="10" t="s">
        <v>42</v>
      </c>
      <c r="C37" s="657">
        <f>'Table 1(Q3''24)'!C37/32.15074</f>
        <v>-0.15551741577332279</v>
      </c>
      <c r="D37" s="657">
        <f>'Table 1(Q3''24)'!D37/32.15074</f>
        <v>1.5551741577332279</v>
      </c>
      <c r="E37" s="657">
        <f>'Table 1(Q3''24)'!E37/32.15074</f>
        <v>16.329328656198893</v>
      </c>
      <c r="F37" s="657">
        <f>'Table 1(Q3''24)'!F37/32.15074</f>
        <v>14.307602251145697</v>
      </c>
      <c r="G37" s="657">
        <f>'Table 1(Q3''24)'!G37/32.15074</f>
        <v>6.6872488782528805</v>
      </c>
      <c r="H37" s="657">
        <f>'Table 1(Q3''24)'!H37/32.15074</f>
        <v>8.7089752833060761</v>
      </c>
      <c r="I37" s="658">
        <f>'Table 1(Q3''24)'!I37/32.15074</f>
        <v>8.6350837458249945</v>
      </c>
      <c r="J37" s="658">
        <f>'Table 1(Q3''24)'!J37/32.15074</f>
        <v>18.454272150850748</v>
      </c>
      <c r="K37" s="658">
        <f>'Table 1(Q3''24)'!K37/32.15074</f>
        <v>10.867453951545613</v>
      </c>
      <c r="L37" s="658">
        <f>'Table 1(Q3''24)'!L37/32.15074</f>
        <v>8.0574389275379108</v>
      </c>
      <c r="M37" s="658">
        <f>'Table 1(Q3''24)'!M37/32.15074</f>
        <v>10.021071659697094</v>
      </c>
      <c r="N37" s="658">
        <f>'Table 1(Q3''24)'!N37/32.15074</f>
        <v>5.3114941659087194</v>
      </c>
      <c r="O37" s="658">
        <f>'Table 1(Q3''24)'!O37/32.15074</f>
        <v>4.6869936658880302</v>
      </c>
      <c r="P37" s="26">
        <f t="shared" si="112"/>
        <v>-0.46996744996140771</v>
      </c>
      <c r="Q37" s="26">
        <f t="shared" si="112"/>
        <v>-0.11757529623754115</v>
      </c>
      <c r="R37" s="199"/>
      <c r="S37" s="658">
        <f>'Table 1(Q3''24)'!S37/32.15074</f>
        <v>0.46655224731996842</v>
      </c>
      <c r="T37" s="658">
        <f>'Table 1(Q3''24)'!T37/32.15074</f>
        <v>1.2441393261865823</v>
      </c>
      <c r="U37" s="658">
        <f>'Table 1(Q3''24)'!U37/32.15074</f>
        <v>1.3996567419599051</v>
      </c>
      <c r="V37" s="658">
        <f>'Table 1(Q3''24)'!V37/32.15074</f>
        <v>2.332761236599842</v>
      </c>
      <c r="W37" s="658">
        <f>'Table 1(Q3''24)'!W37/32.15074</f>
        <v>5.5986269678396203</v>
      </c>
      <c r="X37" s="658">
        <f>'Table 1(Q3''24)'!X37/32.15074</f>
        <v>6.8427662940262026</v>
      </c>
      <c r="Y37" s="658">
        <f>'Table 1(Q3''24)'!Y37/32.15074</f>
        <v>4.6655224731996841</v>
      </c>
      <c r="Z37" s="658">
        <f>'Table 1(Q3''24)'!Z37/32.15074</f>
        <v>3.5769005627864243</v>
      </c>
      <c r="AA37" s="658">
        <f>'Table 1(Q3''24)'!AA37/32.15074</f>
        <v>2.4882786523731646</v>
      </c>
      <c r="AB37" s="658">
        <f>'Table 1(Q3''24)'!AB37/32.15074</f>
        <v>3.5769005627864243</v>
      </c>
      <c r="AC37" s="658">
        <f>'Table 1(Q3''24)'!AC37/32.15074</f>
        <v>0.93310449463993683</v>
      </c>
      <c r="AD37" s="658">
        <f>'Table 1(Q3''24)'!AD37/32.15074</f>
        <v>2.332761236599842</v>
      </c>
      <c r="AE37" s="658">
        <f>'Table 1(Q3''24)'!AE37/32.15074</f>
        <v>1.3996567419599051</v>
      </c>
      <c r="AF37" s="658">
        <f>'Table 1(Q3''24)'!AF37/32.15074</f>
        <v>2.0217264050531965</v>
      </c>
      <c r="AG37" s="658">
        <f>'Table 1(Q3''24)'!AG37/32.15074</f>
        <v>2.6437960681464876</v>
      </c>
      <c r="AH37" s="658">
        <f>'Table 1(Q3''24)'!AH37/32.15074</f>
        <v>2.177243820826519</v>
      </c>
      <c r="AI37" s="658">
        <f>'Table 1(Q3''24)'!AI37/32.15074</f>
        <v>2.177243820826519</v>
      </c>
      <c r="AJ37" s="658">
        <f>'Table 1(Q3''24)'!AJ37/32.15074</f>
        <v>1.5551741577332279</v>
      </c>
      <c r="AK37" s="658">
        <f>'Table 1(Q3''24)'!AK37/32.15074</f>
        <v>3.3988790104749973</v>
      </c>
      <c r="AL37" s="658">
        <f>'Table 1(Q3''24)'!AL37/32.15074</f>
        <v>2.7463558488637418</v>
      </c>
      <c r="AM37" s="658">
        <f>'Table 1(Q3''24)'!AM37/32.15074</f>
        <v>1.6366872110369599</v>
      </c>
      <c r="AN37" s="658">
        <f>'Table 1(Q3''24)'!AN37/32.15074</f>
        <v>0.85316167544929555</v>
      </c>
      <c r="AO37" s="658">
        <f>'Table 1(Q3''24)'!AO37/32.15074</f>
        <v>9.6237965827787395</v>
      </c>
      <c r="AP37" s="658">
        <f>'Table 1(Q3''24)'!AP37/32.15074</f>
        <v>4.0782481462833253</v>
      </c>
      <c r="AQ37" s="658">
        <f>'Table 1(Q3''24)'!AQ37/32.15074</f>
        <v>3.0399817068392299</v>
      </c>
      <c r="AR37" s="658">
        <f>'Table 1(Q3''24)'!AR37/32.15074</f>
        <v>1.7122457149494503</v>
      </c>
      <c r="AS37" s="658">
        <f>'Table 1(Q3''24)'!AS37/32.15074</f>
        <v>0.78880935237847583</v>
      </c>
      <c r="AT37" s="658">
        <f>'Table 1(Q3''24)'!AT37/32.15074</f>
        <v>3.5086229365223693</v>
      </c>
      <c r="AU37" s="658">
        <f>'Table 1(Q3''24)'!AU37/32.15074</f>
        <v>3.58093452343005</v>
      </c>
      <c r="AV37" s="658">
        <f>'Table 1(Q3''24)'!AV37/32.15074</f>
        <v>2.9890871392147171</v>
      </c>
      <c r="AW37" s="658">
        <f>'Table 1(Q3''24)'!AW37/32.15074</f>
        <v>2.1569987060416413</v>
      </c>
      <c r="AX37" s="658">
        <f>'Table 1(Q3''24)'!AX37/32.15074</f>
        <v>2.6277039349126827</v>
      </c>
      <c r="AY37" s="658">
        <f>'Table 1(Q3''24)'!AY37/32.15074</f>
        <v>3.1969630890163159</v>
      </c>
      <c r="AZ37" s="658">
        <f>'Table 1(Q3''24)'!AZ37/32.15074</f>
        <v>7.5773197567268913E-2</v>
      </c>
      <c r="BA37" s="658">
        <f>'Table 1(Q3''24)'!BA37/32.15074</f>
        <v>3.994686586441627</v>
      </c>
      <c r="BB37" s="658">
        <f>'Table 1(Q3''24)'!BB37/32.15074</f>
        <v>1.4566219444277513</v>
      </c>
      <c r="BC37" s="658">
        <f>'Table 1(Q3''24)'!BC37/32.15074</f>
        <v>2.6787736408516949</v>
      </c>
      <c r="BD37" s="658">
        <f>'Table 1(Q3''24)'!BD37/32.15074</f>
        <v>1.9030818310380404</v>
      </c>
      <c r="BE37" s="658">
        <f>'Table 1(Q3''24)'!BE37/32.15074</f>
        <v>2.0024554205765219</v>
      </c>
      <c r="BF37" s="658">
        <f>'Table 1(Q3''24)'!BF37/32.15074</f>
        <v>0.54095582060312974</v>
      </c>
      <c r="BG37" s="658">
        <f>'Table 1(Q3''24)'!BG37/32.15074</f>
        <v>2.1408812174613034</v>
      </c>
      <c r="BH37" s="492">
        <f t="shared" si="115"/>
        <v>-0.20079801263811625</v>
      </c>
      <c r="BI37" s="492">
        <f t="shared" si="116"/>
        <v>2.9575897622736793</v>
      </c>
      <c r="BJ37" s="4"/>
      <c r="BK37" s="13">
        <f>D37-BL37</f>
        <v>-0.15551741577332279</v>
      </c>
      <c r="BL37" s="13">
        <f>SUM(S37:T37)</f>
        <v>1.7106915735065507</v>
      </c>
      <c r="BM37" s="13">
        <f>SUM(U37:V37)</f>
        <v>3.7324179785597469</v>
      </c>
      <c r="BN37" s="13">
        <f>SUM(W37:X37)</f>
        <v>12.441393261865823</v>
      </c>
      <c r="BO37" s="13">
        <f>SUM(Y37:Z37)</f>
        <v>8.2424230359861088</v>
      </c>
      <c r="BP37" s="13">
        <f>SUM(AA37:AB37)</f>
        <v>6.0651792151595885</v>
      </c>
      <c r="BQ37" s="13">
        <f>SUM(AC37:AD37)</f>
        <v>3.2658657312397787</v>
      </c>
      <c r="BR37" s="13">
        <f>SUM(AE37:AF37)</f>
        <v>3.4213831470131018</v>
      </c>
      <c r="BS37" s="13">
        <f>SUM(AG37:AH37)</f>
        <v>4.8210398889730062</v>
      </c>
      <c r="BT37" s="13">
        <f>SUM(AI37:AJ37)</f>
        <v>3.7324179785597469</v>
      </c>
      <c r="BU37" s="13">
        <f>SUM(AK37:AL37)</f>
        <v>6.1452348593387391</v>
      </c>
      <c r="BV37" s="13">
        <f>SUM(AM37:AN37)</f>
        <v>2.4898488864862554</v>
      </c>
      <c r="BW37" s="13">
        <f>SUM(AO37:AP37)</f>
        <v>13.702044729062065</v>
      </c>
      <c r="BX37" s="13">
        <f>SUM(AQ37:AR37)</f>
        <v>4.75222742178868</v>
      </c>
      <c r="BY37" s="13">
        <f>SUM(AS37:AT37)</f>
        <v>4.2974322889008452</v>
      </c>
      <c r="BZ37" s="13">
        <f>SUM(AU37:AV37)</f>
        <v>6.5700216626447672</v>
      </c>
      <c r="CA37" s="13">
        <f>SUM(AW37:AX37)</f>
        <v>4.7847026409543236</v>
      </c>
      <c r="CB37" s="13">
        <f t="shared" si="118"/>
        <v>3.272736286583585</v>
      </c>
      <c r="CC37" s="13">
        <f t="shared" si="119"/>
        <v>5.4513085308693778</v>
      </c>
      <c r="CD37" s="9">
        <f t="shared" ref="CD37:CD39" si="120">SUM(BC37:BD37)</f>
        <v>4.5818554718897353</v>
      </c>
      <c r="CE37" s="9">
        <f t="shared" si="28"/>
        <v>2.5434112411796517</v>
      </c>
      <c r="CF37" s="492">
        <f t="shared" si="29"/>
        <v>-0.53343106030837206</v>
      </c>
      <c r="CG37" s="492">
        <f t="shared" si="30"/>
        <v>-0.44489492154787458</v>
      </c>
      <c r="CH37" s="19"/>
      <c r="CI37" s="13">
        <f t="shared" si="31"/>
        <v>7.1252667130693874</v>
      </c>
    </row>
    <row r="38" spans="1:87" x14ac:dyDescent="0.45">
      <c r="A38" s="10"/>
      <c r="B38" s="10" t="str">
        <f>'Table 1(Q3''24)'!B38</f>
        <v>China Bars ≥ 500g</v>
      </c>
      <c r="C38" s="7" t="s">
        <v>101</v>
      </c>
      <c r="D38" s="7" t="s">
        <v>101</v>
      </c>
      <c r="E38" s="7" t="s">
        <v>101</v>
      </c>
      <c r="F38" s="7" t="s">
        <v>101</v>
      </c>
      <c r="G38" s="7" t="s">
        <v>101</v>
      </c>
      <c r="H38" s="7" t="s">
        <v>101</v>
      </c>
      <c r="I38" s="658">
        <f>'Table 1(Q3''24)'!I38/32.15074</f>
        <v>0.50862492153382866</v>
      </c>
      <c r="J38" s="658">
        <f>'Table 1(Q3''24)'!J38/32.15074</f>
        <v>0.71321823972813359</v>
      </c>
      <c r="K38" s="658">
        <f>'Table 1(Q3''24)'!K38/32.15074</f>
        <v>0.83571368938582447</v>
      </c>
      <c r="L38" s="658">
        <f>'Table 1(Q3''24)'!L38/32.15074</f>
        <v>2.8002047409371147</v>
      </c>
      <c r="M38" s="658">
        <f>'Table 1(Q3''24)'!M38/32.15074</f>
        <v>4.1792437056745131</v>
      </c>
      <c r="N38" s="658">
        <f>'Table 1(Q3''24)'!N38/32.15074</f>
        <v>4.8899008234336137</v>
      </c>
      <c r="O38" s="658">
        <f>'Table 1(Q3''24)'!O38/32.15074</f>
        <v>5.2810928893083027</v>
      </c>
      <c r="P38" s="26">
        <f>IF(ISERROR(N38/M38),"N/A",IF(M38&lt;0,"N/A",IF(N38&lt;0,"N/A",IF(N38/M38-1&gt;300%,"&gt;±300%",IF(N38/M38-1&lt;-300%,"&gt;±300%",N38/M38-1)))))</f>
        <v>0.17004443095629518</v>
      </c>
      <c r="Q38" s="26">
        <f>IF(ISERROR(O38/N38),"N/A",IF(N38&lt;0,"N/A",IF(O38&lt;0,"N/A",IF(O38/N38-1&gt;300%,"&gt;±300%",IF(O38/N38-1&lt;-300%,"&gt;±300%",O38/N38-1)))))</f>
        <v>8.0000000000000071E-2</v>
      </c>
      <c r="R38" s="199"/>
      <c r="S38" s="7" t="s">
        <v>101</v>
      </c>
      <c r="T38" s="7" t="s">
        <v>101</v>
      </c>
      <c r="U38" s="7" t="s">
        <v>101</v>
      </c>
      <c r="V38" s="7" t="s">
        <v>101</v>
      </c>
      <c r="W38" s="7" t="s">
        <v>101</v>
      </c>
      <c r="X38" s="7" t="s">
        <v>101</v>
      </c>
      <c r="Y38" s="7" t="s">
        <v>101</v>
      </c>
      <c r="Z38" s="7" t="s">
        <v>101</v>
      </c>
      <c r="AA38" s="7" t="s">
        <v>101</v>
      </c>
      <c r="AB38" s="7" t="s">
        <v>101</v>
      </c>
      <c r="AC38" s="7" t="s">
        <v>101</v>
      </c>
      <c r="AD38" s="7" t="s">
        <v>101</v>
      </c>
      <c r="AE38" s="7" t="s">
        <v>101</v>
      </c>
      <c r="AF38" s="7" t="s">
        <v>101</v>
      </c>
      <c r="AG38" s="7" t="s">
        <v>101</v>
      </c>
      <c r="AH38" s="7" t="s">
        <v>101</v>
      </c>
      <c r="AI38" s="7" t="s">
        <v>101</v>
      </c>
      <c r="AJ38" s="7" t="s">
        <v>101</v>
      </c>
      <c r="AK38" s="658">
        <f>'Table 1(Q3''24)'!AK38/32.15074</f>
        <v>0.12715623038345716</v>
      </c>
      <c r="AL38" s="658">
        <f>'Table 1(Q3''24)'!AL38/32.15074</f>
        <v>0.12715623038345716</v>
      </c>
      <c r="AM38" s="658">
        <f>'Table 1(Q3''24)'!AM38/32.15074</f>
        <v>0.12715623038345716</v>
      </c>
      <c r="AN38" s="658">
        <f>'Table 1(Q3''24)'!AN38/32.15074</f>
        <v>0.12715623038345716</v>
      </c>
      <c r="AO38" s="658">
        <f>'Table 1(Q3''24)'!AO38/32.15074</f>
        <v>0.41785684469291223</v>
      </c>
      <c r="AP38" s="658">
        <f>'Table 1(Q3''24)'!AP38/32.15074</f>
        <v>0.20892842234645612</v>
      </c>
      <c r="AQ38" s="658">
        <f>'Table 1(Q3''24)'!AQ38/32.15074</f>
        <v>0.10446421117322806</v>
      </c>
      <c r="AR38" s="658">
        <f>'Table 1(Q3''24)'!AR38/32.15074</f>
        <v>0.10446421117322806</v>
      </c>
      <c r="AS38" s="658">
        <f>'Table 1(Q3''24)'!AS38/32.15074</f>
        <v>0.20892842234645612</v>
      </c>
      <c r="AT38" s="658">
        <f>'Table 1(Q3''24)'!AT38/32.15074</f>
        <v>0.20892842234645612</v>
      </c>
      <c r="AU38" s="658">
        <f>'Table 1(Q3''24)'!AU38/32.15074</f>
        <v>0.20892842234645612</v>
      </c>
      <c r="AV38" s="658">
        <f>'Table 1(Q3''24)'!AV38/32.15074</f>
        <v>0.20892842234645612</v>
      </c>
      <c r="AW38" s="658">
        <f>'Table 1(Q3''24)'!AW38/32.15074</f>
        <v>0.70005118523427867</v>
      </c>
      <c r="AX38" s="658">
        <f>'Table 1(Q3''24)'!AX38/32.15074</f>
        <v>0.70005118523427867</v>
      </c>
      <c r="AY38" s="658">
        <f>'Table 1(Q3''24)'!AY38/32.15074</f>
        <v>0.70005118523427867</v>
      </c>
      <c r="AZ38" s="658">
        <f>'Table 1(Q3''24)'!AZ38/32.15074</f>
        <v>0.70005118523427867</v>
      </c>
      <c r="BA38" s="658">
        <f>'Table 1(Q3''24)'!BA38/32.15074</f>
        <v>0.96122605230513813</v>
      </c>
      <c r="BB38" s="658">
        <f>'Table 1(Q3''24)'!BB38/32.15074</f>
        <v>0.62688655585117692</v>
      </c>
      <c r="BC38" s="658">
        <f>'Table 1(Q3''24)'!BC38/32.15074</f>
        <v>1.0866033634753733</v>
      </c>
      <c r="BD38" s="658">
        <f>'Table 1(Q3''24)'!BD38/32.15074</f>
        <v>1.5045277340428247</v>
      </c>
      <c r="BE38" s="658">
        <f>'Table 1(Q3''24)'!BE38/32.15074</f>
        <v>1.6589975845034983</v>
      </c>
      <c r="BF38" s="658">
        <f>'Table 1(Q3''24)'!BF38/32.15074</f>
        <v>1.2679023873167459</v>
      </c>
      <c r="BG38" s="658">
        <f>'Table 1(Q3''24)'!BG38/32.15074</f>
        <v>0.93476231029208046</v>
      </c>
      <c r="BH38" s="492">
        <f>IF(ISERROR(BG38/BC38),"N/A",IF(BC38&lt;0,"N/A",IF(BG38&lt;0,"N/A",IF(BG38/BC38-1&gt;300%,"&gt;±300%",IF(BG38/BC38-1&lt;-300%,"&gt;±300%",BG38/BC38-1)))))</f>
        <v>-0.13973917096818755</v>
      </c>
      <c r="BI38" s="492">
        <f>IF(ISERROR(BG38/BF38),"N/A",IF(BF38&lt;0,"N/A",IF(BG38&lt;0,"N/A",IF(BG38/BF38-1&gt;300%,"&gt;±300%",IF(BG38/BF38-1&lt;-300%,"&gt;±300%",BG38/BF38-1)))))</f>
        <v>-0.26274899421057774</v>
      </c>
      <c r="BJ38" s="4"/>
      <c r="BK38" s="7" t="s">
        <v>101</v>
      </c>
      <c r="BL38" s="7" t="s">
        <v>101</v>
      </c>
      <c r="BM38" s="7" t="s">
        <v>101</v>
      </c>
      <c r="BN38" s="7" t="s">
        <v>101</v>
      </c>
      <c r="BO38" s="7" t="s">
        <v>101</v>
      </c>
      <c r="BP38" s="7" t="s">
        <v>101</v>
      </c>
      <c r="BQ38" s="7" t="s">
        <v>101</v>
      </c>
      <c r="BR38" s="7" t="s">
        <v>101</v>
      </c>
      <c r="BS38" s="7" t="s">
        <v>101</v>
      </c>
      <c r="BT38" s="7" t="s">
        <v>101</v>
      </c>
      <c r="BU38" s="13">
        <f>SUM(AM38:AN38)</f>
        <v>0.25431246076691433</v>
      </c>
      <c r="BV38" s="13">
        <f>SUM(AN38:AO38)</f>
        <v>0.54501307507636942</v>
      </c>
      <c r="BW38" s="13">
        <f>SUM(AO38:AP38)</f>
        <v>0.62678526703936832</v>
      </c>
      <c r="BX38" s="13">
        <f>SUM(AQ38:AR38)</f>
        <v>0.20892842234645612</v>
      </c>
      <c r="BY38" s="13">
        <f>SUM(AS38:AT38)</f>
        <v>0.41785684469291223</v>
      </c>
      <c r="BZ38" s="13">
        <f>SUM(AU38:AV38)</f>
        <v>0.41785684469291223</v>
      </c>
      <c r="CA38" s="13">
        <f>SUM(AW38:AX38)</f>
        <v>1.4001023704685573</v>
      </c>
      <c r="CB38" s="13">
        <f t="shared" ref="CB38" si="121">SUM(AY38:AZ38)</f>
        <v>1.4001023704685573</v>
      </c>
      <c r="CC38" s="13">
        <f t="shared" ref="CC38" si="122">SUM(BA38:BB38)</f>
        <v>1.5881126081563151</v>
      </c>
      <c r="CD38" s="9">
        <f t="shared" ref="CD38" si="123">SUM(BC38:BD38)</f>
        <v>2.5911310975181978</v>
      </c>
      <c r="CE38" s="9">
        <f t="shared" ref="CE38" si="124">BE38+BF38</f>
        <v>2.9268999718202444</v>
      </c>
      <c r="CF38" s="492">
        <f>IF(ISERROR(CE38/CC38),"N/A",IF(CC38&lt;0,"N/A",IF(CE38&lt;0,"N/A",IF(CE38/CC38-1&gt;300%,"&gt;±300%",IF(CE38/CC38-1&lt;-300%,"&gt;±300%",CE38/CC38-1)))))</f>
        <v>0.84300531132875123</v>
      </c>
      <c r="CG38" s="492">
        <f>IF(ISERROR(CE38/CD38),"N/A",IF(CD38&lt;0,"N/A",IF(CE38&lt;0,"N/A",IF(CE38/CD38-1&gt;300%,"&gt;±300%",IF(CE38/CD38-1&lt;-300%,"&gt;±300%",CE38/CD38-1)))))</f>
        <v>0.12958390049181534</v>
      </c>
      <c r="CH38" s="19"/>
      <c r="CI38" s="13">
        <f>SUM(BC38:BF38)</f>
        <v>5.5180310693384422</v>
      </c>
    </row>
    <row r="39" spans="1:87" x14ac:dyDescent="0.45">
      <c r="A39" s="10"/>
      <c r="B39" s="10" t="s">
        <v>43</v>
      </c>
      <c r="C39" s="657">
        <f>'Table 1(Q3''24)'!C39/32.15074</f>
        <v>28.148652254971427</v>
      </c>
      <c r="D39" s="657">
        <f>'Table 1(Q3''24)'!D39/32.15074</f>
        <v>6.6872488782528805</v>
      </c>
      <c r="E39" s="657">
        <f>'Table 1(Q3''24)'!E39/32.15074</f>
        <v>-7.4648359571194947</v>
      </c>
      <c r="F39" s="657">
        <f>'Table 1(Q3''24)'!F39/32.15074</f>
        <v>-0.31103483154664557</v>
      </c>
      <c r="G39" s="657">
        <f>'Table 1(Q3''24)'!G39/32.15074</f>
        <v>3.2658657312397787</v>
      </c>
      <c r="H39" s="657">
        <f>'Table 1(Q3''24)'!H39/32.15074</f>
        <v>-7.6203533728928168</v>
      </c>
      <c r="I39" s="658">
        <f>'Table 1(Q3''24)'!I39/32.15074</f>
        <v>30.812606589386178</v>
      </c>
      <c r="J39" s="658">
        <f>'Table 1(Q3''24)'!J39/32.15074</f>
        <v>15.777114884316763</v>
      </c>
      <c r="K39" s="658">
        <f>'Table 1(Q3''24)'!K39/32.15074</f>
        <v>-7.4974900297784712</v>
      </c>
      <c r="L39" s="658">
        <f>'Table 1(Q3''24)'!L39/32.15074</f>
        <v>-17.344524766770526</v>
      </c>
      <c r="M39" s="658">
        <f>'Table 1(Q3''24)'!M39/32.15074</f>
        <v>-2.3083816982128647</v>
      </c>
      <c r="N39" s="658">
        <f>'Table 1(Q3''24)'!N39/32.15074</f>
        <v>4.6655224731996841</v>
      </c>
      <c r="O39" s="658">
        <f>'Table 1(Q3''24)'!O39/32.15074</f>
        <v>1.5551741577332279</v>
      </c>
      <c r="P39" s="26" t="str">
        <f t="shared" si="112"/>
        <v>N/A</v>
      </c>
      <c r="Q39" s="26">
        <f t="shared" si="112"/>
        <v>-0.66666666666666674</v>
      </c>
      <c r="R39" s="199"/>
      <c r="S39" s="658">
        <f>'Table 1(Q3''24)'!S39/32.15074</f>
        <v>-2.9548308996931332</v>
      </c>
      <c r="T39" s="658">
        <f>'Table 1(Q3''24)'!T39/32.15074</f>
        <v>-0.93310449463993683</v>
      </c>
      <c r="U39" s="658">
        <f>'Table 1(Q3''24)'!U39/32.15074</f>
        <v>-1.5551741577332279</v>
      </c>
      <c r="V39" s="658">
        <f>'Table 1(Q3''24)'!V39/32.15074</f>
        <v>1.3996567419599051</v>
      </c>
      <c r="W39" s="658">
        <f>'Table 1(Q3''24)'!W39/32.15074</f>
        <v>3.4213831470131013</v>
      </c>
      <c r="X39" s="658">
        <f>'Table 1(Q3''24)'!X39/32.15074</f>
        <v>-10.730701688359273</v>
      </c>
      <c r="Y39" s="658">
        <f>'Table 1(Q3''24)'!Y39/32.15074</f>
        <v>-0.77758707886661393</v>
      </c>
      <c r="Z39" s="658">
        <f>'Table 1(Q3''24)'!Z39/32.15074</f>
        <v>-0.46655224731996842</v>
      </c>
      <c r="AA39" s="658">
        <f>'Table 1(Q3''24)'!AA39/32.15074</f>
        <v>-2.6437960681464876</v>
      </c>
      <c r="AB39" s="658">
        <f>'Table 1(Q3''24)'!AB39/32.15074</f>
        <v>3.5769005627864243</v>
      </c>
      <c r="AC39" s="658">
        <f>'Table 1(Q3''24)'!AC39/32.15074</f>
        <v>1.8662089892798737</v>
      </c>
      <c r="AD39" s="658">
        <f>'Table 1(Q3''24)'!AD39/32.15074</f>
        <v>0.93310449463993683</v>
      </c>
      <c r="AE39" s="658">
        <f>'Table 1(Q3''24)'!AE39/32.15074</f>
        <v>-1.2441393261865823</v>
      </c>
      <c r="AF39" s="658">
        <f>'Table 1(Q3''24)'!AF39/32.15074</f>
        <v>1.7106915735065507</v>
      </c>
      <c r="AG39" s="658">
        <f>'Table 1(Q3''24)'!AG39/32.15074</f>
        <v>-0.46655224731996842</v>
      </c>
      <c r="AH39" s="658">
        <f>'Table 1(Q3''24)'!AH39/32.15074</f>
        <v>-3.8879353943330699</v>
      </c>
      <c r="AI39" s="658">
        <f>'Table 1(Q3''24)'!AI39/32.15074</f>
        <v>0.15551741577332279</v>
      </c>
      <c r="AJ39" s="658">
        <f>'Table 1(Q3''24)'!AJ39/32.15074</f>
        <v>-3.5769005627864243</v>
      </c>
      <c r="AK39" s="658">
        <f>'Table 1(Q3''24)'!AK39/32.15074</f>
        <v>21.377454546302825</v>
      </c>
      <c r="AL39" s="658">
        <f>'Table 1(Q3''24)'!AL39/32.15074</f>
        <v>1.5642847319993223</v>
      </c>
      <c r="AM39" s="658">
        <f>'Table 1(Q3''24)'!AM39/32.15074</f>
        <v>6.4390675512961684</v>
      </c>
      <c r="AN39" s="658">
        <f>'Table 1(Q3''24)'!AN39/32.15074</f>
        <v>1.43179975978786</v>
      </c>
      <c r="AO39" s="658">
        <f>'Table 1(Q3''24)'!AO39/32.15074</f>
        <v>-6.7166555042378473</v>
      </c>
      <c r="AP39" s="658">
        <f>'Table 1(Q3''24)'!AP39/32.15074</f>
        <v>3.8517099569903928</v>
      </c>
      <c r="AQ39" s="658">
        <f>'Table 1(Q3''24)'!AQ39/32.15074</f>
        <v>16.352171778923562</v>
      </c>
      <c r="AR39" s="658">
        <f>'Table 1(Q3''24)'!AR39/32.15074</f>
        <v>2.2898886526406579</v>
      </c>
      <c r="AS39" s="658">
        <f>'Table 1(Q3''24)'!AS39/32.15074</f>
        <v>3.1222195010130327</v>
      </c>
      <c r="AT39" s="658">
        <f>'Table 1(Q3''24)'!AT39/32.15074</f>
        <v>1.0568879658757526</v>
      </c>
      <c r="AU39" s="658">
        <f>'Table 1(Q3''24)'!AU39/32.15074</f>
        <v>-6.636590765873505</v>
      </c>
      <c r="AV39" s="658">
        <f>'Table 1(Q3''24)'!AV39/32.15074</f>
        <v>-5.0400067307937491</v>
      </c>
      <c r="AW39" s="658">
        <f>'Table 1(Q3''24)'!AW39/32.15074</f>
        <v>-5.1762335983557506</v>
      </c>
      <c r="AX39" s="658">
        <f>'Table 1(Q3''24)'!AX39/32.15074</f>
        <v>-3.4746263880706905</v>
      </c>
      <c r="AY39" s="658">
        <f>'Table 1(Q3''24)'!AY39/32.15074</f>
        <v>-6.758388096199341</v>
      </c>
      <c r="AZ39" s="658">
        <f>'Table 1(Q3''24)'!AZ39/32.15074</f>
        <v>-1.9352766841447444</v>
      </c>
      <c r="BA39" s="658">
        <f>'Table 1(Q3''24)'!BA39/32.15074</f>
        <v>1.2544122903547388</v>
      </c>
      <c r="BB39" s="658">
        <f>'Table 1(Q3''24)'!BB39/32.15074</f>
        <v>4.8276695964074259</v>
      </c>
      <c r="BC39" s="658">
        <f>'Table 1(Q3''24)'!BC39/32.15074</f>
        <v>-3.071397641236254</v>
      </c>
      <c r="BD39" s="658">
        <f>'Table 1(Q3''24)'!BD39/32.15074</f>
        <v>-5.3190659437387753</v>
      </c>
      <c r="BE39" s="658">
        <f>'Table 1(Q3''24)'!BE39/32.15074</f>
        <v>0.34247461178188365</v>
      </c>
      <c r="BF39" s="658">
        <f>'Table 1(Q3''24)'!BF39/32.15074</f>
        <v>13.811609032949143</v>
      </c>
      <c r="BG39" s="658">
        <f>'Table 1(Q3''24)'!BG39/32.15074</f>
        <v>-9.340326474600575</v>
      </c>
      <c r="BH39" s="492" t="str">
        <f t="shared" si="115"/>
        <v>N/A</v>
      </c>
      <c r="BI39" s="492" t="str">
        <f t="shared" si="116"/>
        <v>N/A</v>
      </c>
      <c r="BJ39" s="4"/>
      <c r="BK39" s="13">
        <f>D39-BL39</f>
        <v>10.57518427258595</v>
      </c>
      <c r="BL39" s="13">
        <f>SUM(S39:T39)</f>
        <v>-3.8879353943330699</v>
      </c>
      <c r="BM39" s="13">
        <f>SUM(U39:V39)</f>
        <v>-0.15551741577332279</v>
      </c>
      <c r="BN39" s="13">
        <f>SUM(W39:X39)</f>
        <v>-7.3093185413461725</v>
      </c>
      <c r="BO39" s="13">
        <f>SUM(Y39:Z39)</f>
        <v>-1.2441393261865823</v>
      </c>
      <c r="BP39" s="13">
        <f>SUM(AA39:AB39)</f>
        <v>0.93310449463993672</v>
      </c>
      <c r="BQ39" s="13">
        <f>SUM(AC39:AD39)</f>
        <v>2.7993134839198106</v>
      </c>
      <c r="BR39" s="13">
        <f>SUM(AE39:AF39)</f>
        <v>0.46655224731996836</v>
      </c>
      <c r="BS39" s="13">
        <f>SUM(AG39:AH39)</f>
        <v>-4.354487641653038</v>
      </c>
      <c r="BT39" s="13">
        <f>SUM(AI39:AJ39)</f>
        <v>-3.4213831470131018</v>
      </c>
      <c r="BU39" s="13">
        <f>SUM(AK39:AL39)</f>
        <v>22.941739278302148</v>
      </c>
      <c r="BV39" s="13">
        <f>SUM(AM39:AN39)</f>
        <v>7.8708673110840284</v>
      </c>
      <c r="BW39" s="13">
        <f>SUM(AO39:AP39)</f>
        <v>-2.8649455472474545</v>
      </c>
      <c r="BX39" s="13">
        <f>SUM(AQ39:AR39)</f>
        <v>18.642060431564222</v>
      </c>
      <c r="BY39" s="13">
        <f>SUM(AS39:AT39)</f>
        <v>4.1791074668887855</v>
      </c>
      <c r="BZ39" s="13">
        <f>SUM(AU39:AV39)</f>
        <v>-11.676597496667254</v>
      </c>
      <c r="CA39" s="13">
        <f>SUM(AW39:AX39)</f>
        <v>-8.6508599864264415</v>
      </c>
      <c r="CB39" s="13">
        <f t="shared" si="118"/>
        <v>-8.6936647803440863</v>
      </c>
      <c r="CC39" s="13">
        <f t="shared" si="119"/>
        <v>6.0820818867621647</v>
      </c>
      <c r="CD39" s="9">
        <f t="shared" si="120"/>
        <v>-8.3904635849750289</v>
      </c>
      <c r="CE39" s="9">
        <f t="shared" si="28"/>
        <v>14.154083644731026</v>
      </c>
      <c r="CF39" s="492">
        <f t="shared" si="29"/>
        <v>1.3271774218525101</v>
      </c>
      <c r="CG39" s="492" t="str">
        <f t="shared" si="30"/>
        <v>N/A</v>
      </c>
      <c r="CH39" s="19"/>
      <c r="CI39" s="13">
        <f t="shared" si="31"/>
        <v>5.763620059755997</v>
      </c>
    </row>
    <row r="40" spans="1:87" x14ac:dyDescent="0.45">
      <c r="A40" s="10"/>
      <c r="B40" s="10" t="s">
        <v>37</v>
      </c>
      <c r="C40" s="657">
        <f>'Table 1(Q3''24)'!C40/32.15074</f>
        <v>1.0886219104132595</v>
      </c>
      <c r="D40" s="657">
        <f>'Table 1(Q3''24)'!D40/32.15074</f>
        <v>-3.5769005627864243</v>
      </c>
      <c r="E40" s="657">
        <f>'Table 1(Q3''24)'!E40/32.15074</f>
        <v>0.62206966309329115</v>
      </c>
      <c r="F40" s="657">
        <f>'Table 1(Q3''24)'!F40/32.15074</f>
        <v>2.6437960681464876</v>
      </c>
      <c r="G40" s="657">
        <f>'Table 1(Q3''24)'!G40/32.15074</f>
        <v>-1.3996567419599051</v>
      </c>
      <c r="H40" s="657">
        <f>'Table 1(Q3''24)'!H40/32.15074</f>
        <v>-0.62206966309329115</v>
      </c>
      <c r="I40" s="658">
        <f>'Table 1(Q3''24)'!I40/32.15074</f>
        <v>-0.62874031098053484</v>
      </c>
      <c r="J40" s="658">
        <f>'Table 1(Q3''24)'!J40/32.15074</f>
        <v>14.257335426369707</v>
      </c>
      <c r="K40" s="658">
        <f>'Table 1(Q3''24)'!K40/32.15074</f>
        <v>-4.3107924818179004</v>
      </c>
      <c r="L40" s="658">
        <f>'Table 1(Q3''24)'!L40/32.15074</f>
        <v>-9.5638679063047825</v>
      </c>
      <c r="M40" s="658">
        <f>'Table 1(Q3''24)'!M40/32.15074</f>
        <v>0.45097932425410781</v>
      </c>
      <c r="N40" s="658">
        <f>'Table 1(Q3''24)'!N40/32.15074</f>
        <v>-2.6437960681464876</v>
      </c>
      <c r="O40" s="658">
        <f>'Table 1(Q3''24)'!O40/32.15074</f>
        <v>1.5551741577332279</v>
      </c>
      <c r="P40" s="26" t="str">
        <f t="shared" si="112"/>
        <v>N/A</v>
      </c>
      <c r="Q40" s="26" t="str">
        <f t="shared" si="112"/>
        <v>N/A</v>
      </c>
      <c r="R40" s="199"/>
      <c r="S40" s="658">
        <f>'Table 1(Q3''24)'!S40/32.15074</f>
        <v>-2.9548308996931332</v>
      </c>
      <c r="T40" s="658">
        <f>'Table 1(Q3''24)'!T40/32.15074</f>
        <v>-0.31103483154664557</v>
      </c>
      <c r="U40" s="658">
        <f>'Table 1(Q3''24)'!U40/32.15074</f>
        <v>-0.15551741577332279</v>
      </c>
      <c r="V40" s="658">
        <f>'Table 1(Q3''24)'!V40/32.15074</f>
        <v>-0.15551741577332279</v>
      </c>
      <c r="W40" s="658">
        <f>'Table 1(Q3''24)'!W40/32.15074</f>
        <v>-0.15551741577332279</v>
      </c>
      <c r="X40" s="658">
        <f>'Table 1(Q3''24)'!X40/32.15074</f>
        <v>0.93310449463993683</v>
      </c>
      <c r="Y40" s="658">
        <f>'Table 1(Q3''24)'!Y40/32.15074</f>
        <v>1.2441393261865823</v>
      </c>
      <c r="Z40" s="658">
        <f>'Table 1(Q3''24)'!Z40/32.15074</f>
        <v>-0.15551741577332279</v>
      </c>
      <c r="AA40" s="658">
        <f>'Table 1(Q3''24)'!AA40/32.15074</f>
        <v>1.7106915735065507</v>
      </c>
      <c r="AB40" s="658">
        <f>'Table 1(Q3''24)'!AB40/32.15074</f>
        <v>-0.15551741577332279</v>
      </c>
      <c r="AC40" s="658">
        <f>'Table 1(Q3''24)'!AC40/32.15074</f>
        <v>-0.31103483154664557</v>
      </c>
      <c r="AD40" s="658">
        <f>'Table 1(Q3''24)'!AD40/32.15074</f>
        <v>0</v>
      </c>
      <c r="AE40" s="658">
        <f>'Table 1(Q3''24)'!AE40/32.15074</f>
        <v>-0.46655224731996842</v>
      </c>
      <c r="AF40" s="658">
        <f>'Table 1(Q3''24)'!AF40/32.15074</f>
        <v>-0.62206966309329115</v>
      </c>
      <c r="AG40" s="658">
        <f>'Table 1(Q3''24)'!AG40/32.15074</f>
        <v>-0.31103483154664557</v>
      </c>
      <c r="AH40" s="658">
        <f>'Table 1(Q3''24)'!AH40/32.15074</f>
        <v>0</v>
      </c>
      <c r="AI40" s="658">
        <f>'Table 1(Q3''24)'!AI40/32.15074</f>
        <v>-0.31103483154664557</v>
      </c>
      <c r="AJ40" s="658">
        <f>'Table 1(Q3''24)'!AJ40/32.15074</f>
        <v>0</v>
      </c>
      <c r="AK40" s="658">
        <f>'Table 1(Q3''24)'!AK40/32.15074</f>
        <v>-0.11550489294370506</v>
      </c>
      <c r="AL40" s="658">
        <f>'Table 1(Q3''24)'!AL40/32.15074</f>
        <v>-0.40030144220074193</v>
      </c>
      <c r="AM40" s="658">
        <f>'Table 1(Q3''24)'!AM40/32.15074</f>
        <v>-0.30039725830784891</v>
      </c>
      <c r="AN40" s="658">
        <f>'Table 1(Q3''24)'!AN40/32.15074</f>
        <v>0.18746328247176094</v>
      </c>
      <c r="AO40" s="658">
        <f>'Table 1(Q3''24)'!AO40/32.15074</f>
        <v>-0.63581755164757225</v>
      </c>
      <c r="AP40" s="658">
        <f>'Table 1(Q3''24)'!AP40/32.15074</f>
        <v>4.2967943728991358</v>
      </c>
      <c r="AQ40" s="658">
        <f>'Table 1(Q3''24)'!AQ40/32.15074</f>
        <v>10.623460934939793</v>
      </c>
      <c r="AR40" s="658">
        <f>'Table 1(Q3''24)'!AR40/32.15074</f>
        <v>-2.7102329821649028E-2</v>
      </c>
      <c r="AS40" s="658">
        <f>'Table 1(Q3''24)'!AS40/32.15074</f>
        <v>1.0389301153258386</v>
      </c>
      <c r="AT40" s="658">
        <f>'Table 1(Q3''24)'!AT40/32.15074</f>
        <v>1.5243744844140228</v>
      </c>
      <c r="AU40" s="658">
        <f>'Table 1(Q3''24)'!AU40/32.15074</f>
        <v>-5.3795676619799497</v>
      </c>
      <c r="AV40" s="658">
        <f>'Table 1(Q3''24)'!AV40/32.15074</f>
        <v>-1.4945294195778116</v>
      </c>
      <c r="AW40" s="658">
        <f>'Table 1(Q3''24)'!AW40/32.15074</f>
        <v>-1.7957666209307559</v>
      </c>
      <c r="AX40" s="658">
        <f>'Table 1(Q3''24)'!AX40/32.15074</f>
        <v>-3.8242097403462472</v>
      </c>
      <c r="AY40" s="658">
        <f>'Table 1(Q3''24)'!AY40/32.15074</f>
        <v>-4.1703583608756158</v>
      </c>
      <c r="AZ40" s="658">
        <f>'Table 1(Q3''24)'!AZ40/32.15074</f>
        <v>0.22646681584783729</v>
      </c>
      <c r="BA40" s="658">
        <f>'Table 1(Q3''24)'!BA40/32.15074</f>
        <v>0.90511938729639108</v>
      </c>
      <c r="BB40" s="658">
        <f>'Table 1(Q3''24)'!BB40/32.15074</f>
        <v>-0.83726816604393406</v>
      </c>
      <c r="BC40" s="658">
        <f>'Table 1(Q3''24)'!BC40/32.15074</f>
        <v>0.87035081962669969</v>
      </c>
      <c r="BD40" s="658">
        <f>'Table 1(Q3''24)'!BD40/32.15074</f>
        <v>-0.4872227166250489</v>
      </c>
      <c r="BE40" s="658">
        <f>'Table 1(Q3''24)'!BE40/32.15074</f>
        <v>-0.35374163741706666</v>
      </c>
      <c r="BF40" s="658">
        <f>'Table 1(Q3''24)'!BF40/32.15074</f>
        <v>-1.2444162820365858</v>
      </c>
      <c r="BG40" s="658">
        <f>'Table 1(Q3''24)'!BG40/32.15074</f>
        <v>-0.76956686421028209</v>
      </c>
      <c r="BH40" s="492" t="str">
        <f t="shared" si="115"/>
        <v>N/A</v>
      </c>
      <c r="BI40" s="492" t="str">
        <f t="shared" si="116"/>
        <v>N/A</v>
      </c>
      <c r="BJ40" s="4"/>
      <c r="BK40" s="13">
        <f>D40-BL40</f>
        <v>-0.31103483154664557</v>
      </c>
      <c r="BL40" s="13">
        <f>SUM(S40:T40)</f>
        <v>-3.2658657312397787</v>
      </c>
      <c r="BM40" s="13">
        <f>SUM(U40:V40)</f>
        <v>-0.31103483154664557</v>
      </c>
      <c r="BN40" s="13">
        <f>SUM(W40:X40)</f>
        <v>0.77758707886661405</v>
      </c>
      <c r="BO40" s="13">
        <f>SUM(Y40:Z40)</f>
        <v>1.0886219104132595</v>
      </c>
      <c r="BP40" s="13">
        <f>SUM(AA40:AB40)</f>
        <v>1.5551741577332279</v>
      </c>
      <c r="BQ40" s="13">
        <f>SUM(AC40:AD40)</f>
        <v>-0.31103483154664557</v>
      </c>
      <c r="BR40" s="13">
        <f>SUM(AE40:AF40)</f>
        <v>-1.0886219104132595</v>
      </c>
      <c r="BS40" s="13">
        <f>SUM(AG40:AH40)</f>
        <v>-0.31103483154664557</v>
      </c>
      <c r="BT40" s="13">
        <f>SUM(AI40:AJ40)</f>
        <v>-0.31103483154664557</v>
      </c>
      <c r="BU40" s="13">
        <f>SUM(AK40:AL40)</f>
        <v>-0.51580633514444696</v>
      </c>
      <c r="BV40" s="13">
        <f>SUM(AM40:AN40)</f>
        <v>-0.11293397583608797</v>
      </c>
      <c r="BW40" s="13">
        <f>SUM(AO40:AP40)</f>
        <v>3.6609768212515634</v>
      </c>
      <c r="BX40" s="13">
        <f>SUM(AQ40:AR40)</f>
        <v>10.596358605118144</v>
      </c>
      <c r="BY40" s="13">
        <f>SUM(AS40:AT40)</f>
        <v>2.5633045997398614</v>
      </c>
      <c r="BZ40" s="13">
        <f>SUM(AU40:AV40)</f>
        <v>-6.8740970815577613</v>
      </c>
      <c r="CA40" s="13">
        <f>SUM(AW40:AX40)</f>
        <v>-5.6199763612770033</v>
      </c>
      <c r="CB40" s="13">
        <f t="shared" si="118"/>
        <v>-3.9438915450277787</v>
      </c>
      <c r="CC40" s="13">
        <f t="shared" si="119"/>
        <v>6.7851221252457017E-2</v>
      </c>
      <c r="CD40" s="9">
        <f>SUM(BC40:BD40)</f>
        <v>0.38312810300165079</v>
      </c>
      <c r="CE40" s="9">
        <f t="shared" si="28"/>
        <v>-1.5981579194536524</v>
      </c>
      <c r="CF40" s="492" t="str">
        <f t="shared" si="29"/>
        <v>N/A</v>
      </c>
      <c r="CG40" s="492" t="str">
        <f t="shared" si="30"/>
        <v>N/A</v>
      </c>
      <c r="CH40" s="19"/>
      <c r="CI40" s="13">
        <f t="shared" si="31"/>
        <v>-1.2150298164520017</v>
      </c>
    </row>
    <row r="41" spans="1:87" x14ac:dyDescent="0.45">
      <c r="A41" s="23"/>
      <c r="B41" s="4"/>
      <c r="C41" s="9"/>
      <c r="D41" s="9"/>
      <c r="E41" s="9"/>
      <c r="F41" s="9"/>
      <c r="G41" s="9"/>
      <c r="H41" s="9"/>
      <c r="I41" s="627"/>
      <c r="J41" s="9"/>
      <c r="K41" s="9"/>
      <c r="L41" s="9"/>
      <c r="M41" s="9"/>
      <c r="N41" s="9"/>
      <c r="O41" s="9"/>
      <c r="P41" s="9"/>
      <c r="Q41" s="492"/>
      <c r="R41" s="199"/>
      <c r="S41" s="9"/>
      <c r="T41" s="9"/>
      <c r="U41" s="9"/>
      <c r="V41" s="9"/>
      <c r="W41" s="9"/>
      <c r="X41" s="9"/>
      <c r="Y41" s="9"/>
      <c r="Z41" s="9"/>
      <c r="AA41" s="9"/>
      <c r="AB41" s="9"/>
      <c r="AC41" s="9"/>
      <c r="AD41" s="9"/>
      <c r="AE41" s="9"/>
      <c r="AF41" s="9"/>
      <c r="AG41" s="9"/>
      <c r="AH41" s="9"/>
      <c r="AI41" s="9"/>
      <c r="AJ41" s="9"/>
      <c r="AK41" s="563"/>
      <c r="AL41" s="563"/>
      <c r="AM41" s="563"/>
      <c r="AN41" s="563"/>
      <c r="AO41" s="563"/>
      <c r="AP41" s="563"/>
      <c r="AQ41" s="563"/>
      <c r="AR41" s="563"/>
      <c r="AS41" s="563"/>
      <c r="AT41" s="563"/>
      <c r="AU41" s="563"/>
      <c r="AV41" s="563"/>
      <c r="AW41" s="563"/>
      <c r="AX41" s="563"/>
      <c r="AY41" s="563"/>
      <c r="AZ41" s="563"/>
      <c r="BA41" s="563"/>
      <c r="BB41" s="563"/>
      <c r="BC41" s="563"/>
      <c r="BD41" s="563"/>
      <c r="BE41" s="563"/>
      <c r="BF41" s="563"/>
      <c r="BG41" s="563"/>
      <c r="BH41" s="492"/>
      <c r="BI41" s="492"/>
      <c r="BJ41" s="4"/>
      <c r="BK41" s="4"/>
      <c r="BL41" s="13"/>
      <c r="BM41" s="13"/>
      <c r="BN41" s="13"/>
      <c r="BO41" s="13"/>
      <c r="BP41" s="13"/>
      <c r="BQ41" s="13"/>
      <c r="BR41" s="13"/>
      <c r="BS41" s="13"/>
      <c r="BT41" s="13"/>
      <c r="BU41" s="13"/>
      <c r="BV41" s="13"/>
      <c r="BW41" s="13"/>
      <c r="BX41" s="13"/>
      <c r="BY41" s="13"/>
      <c r="BZ41" s="13"/>
      <c r="CA41" s="13"/>
      <c r="CB41" s="13"/>
      <c r="CC41" s="13"/>
      <c r="CD41" s="13"/>
      <c r="CE41" s="13"/>
      <c r="CF41" s="492"/>
      <c r="CG41" s="492"/>
      <c r="CH41" s="19"/>
      <c r="CI41" s="13">
        <f t="shared" si="31"/>
        <v>0</v>
      </c>
    </row>
    <row r="42" spans="1:87" x14ac:dyDescent="0.45">
      <c r="A42" s="33" t="s">
        <v>26</v>
      </c>
      <c r="B42" s="34"/>
      <c r="C42" s="560">
        <f>'Table 1(Q3''24)'!C42/32.15074</f>
        <v>267.64547254588854</v>
      </c>
      <c r="D42" s="560">
        <f>'Table 1(Q3''24)'!D42/32.15074</f>
        <v>251.62717872123628</v>
      </c>
      <c r="E42" s="560">
        <f>'Table 1(Q3''24)'!E42/32.15074</f>
        <v>257.07028827330259</v>
      </c>
      <c r="F42" s="560">
        <f>'Table 1(Q3''24)'!F42/32.15074</f>
        <v>262.20236299382225</v>
      </c>
      <c r="G42" s="560">
        <f>'Table 1(Q3''24)'!G42/32.15074</f>
        <v>246.80613883226329</v>
      </c>
      <c r="H42" s="560">
        <f>'Table 1(Q3''24)'!H42/32.15074</f>
        <v>230.63232759183771</v>
      </c>
      <c r="I42" s="582">
        <f>'Table 1(Q3''24)'!I42/32.15074</f>
        <v>258.09566481325402</v>
      </c>
      <c r="J42" s="560">
        <f>SUM(J21,J25,J27,J36)</f>
        <v>239.8202445315425</v>
      </c>
      <c r="K42" s="560">
        <f>SUM(K21,K25,K27,K36)</f>
        <v>215.13280962341227</v>
      </c>
      <c r="L42" s="560">
        <f>SUM(L21,L25,L27,L36)</f>
        <v>200.66306835780057</v>
      </c>
      <c r="M42" s="560">
        <f t="shared" ref="M42:O42" si="125">SUM(M21,M25,M27,M36)</f>
        <v>246.26265371600374</v>
      </c>
      <c r="N42" s="560">
        <f t="shared" si="125"/>
        <v>247.30959420780536</v>
      </c>
      <c r="O42" s="560">
        <f t="shared" si="125"/>
        <v>244.57941910656723</v>
      </c>
      <c r="P42" s="561">
        <f>IF(ISERROR(N42/M42),"N/A",IF(M42&lt;0,"N/A",IF(N42&lt;0,"N/A",IF(N42/M42-1&gt;300%,"&gt;±300%",IF(N42/M42-1&lt;-300%,"&gt;±300%",N42/M42-1)))))</f>
        <v>4.25131653542965E-3</v>
      </c>
      <c r="Q42" s="561">
        <f>IF(ISERROR(O42/N42),"N/A",IF(N42&lt;0,"N/A",IF(O42&lt;0,"N/A",IF(O42/N42-1&gt;300%,"&gt;±300%",IF(O42/N42-1&lt;-300%,"&gt;±300%",O42/N42-1)))))</f>
        <v>-1.1039503380301796E-2</v>
      </c>
      <c r="R42" s="199"/>
      <c r="S42" s="582">
        <f>'Table 1(Q3''24)'!S42/32.15074</f>
        <v>53.809025857569686</v>
      </c>
      <c r="T42" s="582">
        <f>'Table 1(Q3''24)'!T42/32.15074</f>
        <v>60.0297224885026</v>
      </c>
      <c r="U42" s="582">
        <f>'Table 1(Q3''24)'!U42/32.15074</f>
        <v>62.206966309329118</v>
      </c>
      <c r="V42" s="582">
        <f>'Table 1(Q3''24)'!V42/32.15074</f>
        <v>64.228692714382319</v>
      </c>
      <c r="W42" s="582">
        <f>'Table 1(Q3''24)'!W42/32.15074</f>
        <v>71.071459008408524</v>
      </c>
      <c r="X42" s="582">
        <f>'Table 1(Q3''24)'!X42/32.15074</f>
        <v>58.630065746542691</v>
      </c>
      <c r="Y42" s="582">
        <f>'Table 1(Q3''24)'!Y42/32.15074</f>
        <v>65.472832040568903</v>
      </c>
      <c r="Z42" s="582">
        <f>'Table 1(Q3''24)'!Z42/32.15074</f>
        <v>65.472832040568903</v>
      </c>
      <c r="AA42" s="582">
        <f>'Table 1(Q3''24)'!AA42/32.15074</f>
        <v>61.584896646235826</v>
      </c>
      <c r="AB42" s="582">
        <f>'Table 1(Q3''24)'!AB42/32.15074</f>
        <v>69.82731968222194</v>
      </c>
      <c r="AC42" s="582">
        <f>'Table 1(Q3''24)'!AC42/32.15074</f>
        <v>62.673518556649086</v>
      </c>
      <c r="AD42" s="582">
        <f>'Table 1(Q3''24)'!AD42/32.15074</f>
        <v>62.051448893555794</v>
      </c>
      <c r="AE42" s="582">
        <f>'Table 1(Q3''24)'!AE42/32.15074</f>
        <v>56.919374173036147</v>
      </c>
      <c r="AF42" s="582">
        <f>'Table 1(Q3''24)'!AF42/32.15074</f>
        <v>65.317314624795571</v>
      </c>
      <c r="AG42" s="582">
        <f>'Table 1(Q3''24)'!AG42/32.15074</f>
        <v>60.496274735822567</v>
      </c>
      <c r="AH42" s="582">
        <f>'Table 1(Q3''24)'!AH42/32.15074</f>
        <v>56.919374173036147</v>
      </c>
      <c r="AI42" s="582">
        <f>'Table 1(Q3''24)'!AI42/32.15074</f>
        <v>57.541443836129432</v>
      </c>
      <c r="AJ42" s="582">
        <f>'Table 1(Q3''24)'!AJ42/32.15074</f>
        <v>55.830752262622887</v>
      </c>
      <c r="AK42" s="34">
        <f t="shared" ref="AK42:BA42" si="126">SUM(AK21,AK25,AK27,AK36)</f>
        <v>84.831338928998733</v>
      </c>
      <c r="AL42" s="34">
        <f t="shared" si="126"/>
        <v>59.667426466619972</v>
      </c>
      <c r="AM42" s="34">
        <f>SUM(AM21,AM25,AM27,AM36)</f>
        <v>60.692484790664516</v>
      </c>
      <c r="AN42" s="34">
        <f t="shared" si="126"/>
        <v>52.904336790762933</v>
      </c>
      <c r="AO42" s="34">
        <f t="shared" si="126"/>
        <v>53.21969023649774</v>
      </c>
      <c r="AP42" s="34">
        <f t="shared" si="126"/>
        <v>46.088055541982428</v>
      </c>
      <c r="AQ42" s="34">
        <f t="shared" si="126"/>
        <v>82.828684583797639</v>
      </c>
      <c r="AR42" s="34">
        <f t="shared" si="126"/>
        <v>57.806309618922363</v>
      </c>
      <c r="AS42" s="34">
        <f t="shared" si="126"/>
        <v>56.062018279695437</v>
      </c>
      <c r="AT42" s="34">
        <f t="shared" si="126"/>
        <v>64.375208647581161</v>
      </c>
      <c r="AU42" s="34">
        <f t="shared" si="126"/>
        <v>45.780473490108022</v>
      </c>
      <c r="AV42" s="34">
        <f t="shared" si="126"/>
        <v>48.91510920602768</v>
      </c>
      <c r="AW42" s="34">
        <f t="shared" si="126"/>
        <v>49.739222035588078</v>
      </c>
      <c r="AX42" s="34">
        <f t="shared" si="126"/>
        <v>52.309941660359442</v>
      </c>
      <c r="AY42" s="34">
        <f t="shared" si="126"/>
        <v>45.757356680062891</v>
      </c>
      <c r="AZ42" s="34">
        <f t="shared" si="126"/>
        <v>52.856893496110288</v>
      </c>
      <c r="BA42" s="34">
        <f t="shared" si="126"/>
        <v>65.624891352678418</v>
      </c>
      <c r="BB42" s="34">
        <f t="shared" ref="BB42:BG42" si="127">SUM(BB21,BB25,BB27,BB36)</f>
        <v>69.221672745564021</v>
      </c>
      <c r="BC42" s="34">
        <f t="shared" si="127"/>
        <v>54.62879195130715</v>
      </c>
      <c r="BD42" s="34">
        <f t="shared" si="127"/>
        <v>56.80872828163929</v>
      </c>
      <c r="BE42" s="34">
        <f t="shared" si="127"/>
        <v>64.606044555964189</v>
      </c>
      <c r="BF42" s="34">
        <f t="shared" si="127"/>
        <v>75.617681050237024</v>
      </c>
      <c r="BG42" s="34">
        <f t="shared" si="127"/>
        <v>48.732634955889544</v>
      </c>
      <c r="BH42" s="561">
        <f t="shared" ref="BH42" si="128">IF(ISERROR(BG42/BC42),"N/A",IF(BC42&lt;0,"N/A",IF(BG42&lt;0,"N/A",IF(BG42/BC42-1&gt;300%,"&gt;±300%",IF(BG42/BC42-1&lt;-300%,"&gt;±300%",BG42/BC42-1)))))</f>
        <v>-0.10793130846959031</v>
      </c>
      <c r="BI42" s="561">
        <f t="shared" ref="BI42" si="129">IF(ISERROR(BG42/BF42),"N/A",IF(BF42&lt;0,"N/A",IF(BG42&lt;0,"N/A",IF(BG42/BF42-1&gt;300%,"&gt;±300%",IF(BG42/BF42-1&lt;-300%,"&gt;±300%",BG42/BF42-1)))))</f>
        <v>-0.35553915064502239</v>
      </c>
      <c r="BJ42" s="4"/>
      <c r="BK42" s="34">
        <f t="shared" ref="BK42:BL42" si="130">SUM(BK21,BK25,BK27,BK36)</f>
        <v>137.47739554361735</v>
      </c>
      <c r="BL42" s="34">
        <f t="shared" si="130"/>
        <v>114.14978317761893</v>
      </c>
      <c r="BM42" s="34">
        <f>SUM(U42:V42)</f>
        <v>126.43565902371144</v>
      </c>
      <c r="BN42" s="34">
        <f>SUM(W42:X42)</f>
        <v>129.70152475495121</v>
      </c>
      <c r="BO42" s="34">
        <f>SUM(Y42:Z42)</f>
        <v>130.94566408113781</v>
      </c>
      <c r="BP42" s="34">
        <f>SUM(AA42:AB42)</f>
        <v>131.41221632845776</v>
      </c>
      <c r="BQ42" s="34">
        <f>SUM(AC42:AD42)</f>
        <v>124.72496745020487</v>
      </c>
      <c r="BR42" s="34">
        <f>SUM(AE42:AF42)</f>
        <v>122.23668879783172</v>
      </c>
      <c r="BS42" s="34">
        <f>SUM(AG42:AH42)</f>
        <v>117.41564890885871</v>
      </c>
      <c r="BT42" s="34">
        <f>SUM(AI42:AJ42)</f>
        <v>113.37219609875231</v>
      </c>
      <c r="BU42" s="34">
        <f>SUM(AK42:AL42)</f>
        <v>144.4987653956187</v>
      </c>
      <c r="BV42" s="34">
        <f>SUM(AM42:AN42)</f>
        <v>113.59682158142745</v>
      </c>
      <c r="BW42" s="34">
        <f>SUM(AO42:AP42)</f>
        <v>99.307745778480168</v>
      </c>
      <c r="BX42" s="34">
        <f>SUM(AQ42:AR42)</f>
        <v>140.63499420272001</v>
      </c>
      <c r="BY42" s="34">
        <f>SUM(AS42:AT42)</f>
        <v>120.4372269272766</v>
      </c>
      <c r="BZ42" s="34">
        <f>SUM(AU42:AV42)</f>
        <v>94.695582696135702</v>
      </c>
      <c r="CA42" s="34">
        <f>SUM(AW42:AX42)</f>
        <v>102.04916369594753</v>
      </c>
      <c r="CB42" s="34">
        <f>SUM(AY42:AZ42)</f>
        <v>98.614250176173186</v>
      </c>
      <c r="CC42" s="34">
        <f>SUM(BA42:BB42)</f>
        <v>134.84656409824242</v>
      </c>
      <c r="CD42" s="34">
        <f>BC42+BD42</f>
        <v>111.43752023294644</v>
      </c>
      <c r="CE42" s="34">
        <f t="shared" si="28"/>
        <v>140.22372560620121</v>
      </c>
      <c r="CF42" s="561">
        <f t="shared" si="29"/>
        <v>3.9876147708452159E-2</v>
      </c>
      <c r="CG42" s="561">
        <f t="shared" si="30"/>
        <v>0.25831699514742201</v>
      </c>
      <c r="CH42" s="19"/>
      <c r="CI42" s="645">
        <f t="shared" si="31"/>
        <v>251.66124583914765</v>
      </c>
    </row>
    <row r="43" spans="1:87" x14ac:dyDescent="0.45">
      <c r="A43" s="3"/>
      <c r="B43" s="6"/>
      <c r="C43" s="546"/>
      <c r="D43" s="546"/>
      <c r="E43" s="546"/>
      <c r="F43" s="546"/>
      <c r="G43" s="6"/>
      <c r="H43" s="6"/>
      <c r="I43" s="629"/>
      <c r="J43" s="6"/>
      <c r="K43" s="6"/>
      <c r="L43" s="6"/>
      <c r="M43" s="6"/>
      <c r="N43" s="6"/>
      <c r="O43" s="6"/>
      <c r="P43" s="546"/>
      <c r="Q43" s="492"/>
      <c r="R43" s="199"/>
      <c r="S43" s="546"/>
      <c r="T43" s="546"/>
      <c r="U43" s="546"/>
      <c r="V43" s="546"/>
      <c r="W43" s="546"/>
      <c r="X43" s="546"/>
      <c r="Y43" s="546"/>
      <c r="Z43" s="546"/>
      <c r="AA43" s="546"/>
      <c r="AB43" s="546"/>
      <c r="AC43" s="546"/>
      <c r="AD43" s="546"/>
      <c r="AE43" s="546"/>
      <c r="AF43" s="546"/>
      <c r="AG43" s="546"/>
      <c r="AH43" s="546"/>
      <c r="AI43" s="546"/>
      <c r="AJ43" s="546"/>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492"/>
      <c r="BI43" s="492"/>
      <c r="BJ43" s="4"/>
      <c r="BK43" s="39"/>
      <c r="BY43" s="613"/>
      <c r="BZ43" s="613"/>
      <c r="CA43" s="613"/>
      <c r="CB43" s="613"/>
      <c r="CC43" s="613"/>
      <c r="CD43" s="613"/>
      <c r="CE43" s="613"/>
      <c r="CF43" s="614"/>
      <c r="CG43" s="614"/>
      <c r="CH43" s="19"/>
      <c r="CI43" s="646"/>
    </row>
    <row r="44" spans="1:87" s="726" customFormat="1" x14ac:dyDescent="0.45">
      <c r="A44" s="485" t="s">
        <v>7</v>
      </c>
      <c r="B44" s="915"/>
      <c r="C44" s="630">
        <f>'Table 1(Q3''24)'!C44/32.15074</f>
        <v>-23.327612365998419</v>
      </c>
      <c r="D44" s="630">
        <f>'Table 1(Q3''24)'!D44/32.15074</f>
        <v>-25.193821355278292</v>
      </c>
      <c r="E44" s="630">
        <f>'Table 1(Q3''24)'!E44/32.15074</f>
        <v>-11.041736519905918</v>
      </c>
      <c r="F44" s="630">
        <f>'Table 1(Q3''24)'!F44/32.15074</f>
        <v>-15.085189330012311</v>
      </c>
      <c r="G44" s="630">
        <f>'Table 1(Q3''24)'!G44/32.15074</f>
        <v>4.354487641653038</v>
      </c>
      <c r="H44" s="630">
        <f>'Table 1(Q3''24)'!H44/32.15074</f>
        <v>20.994851129398576</v>
      </c>
      <c r="I44" s="630">
        <f>I18-I42</f>
        <v>-3.4759835665930723</v>
      </c>
      <c r="J44" s="630">
        <f>J18-J42</f>
        <v>-25.209418813810004</v>
      </c>
      <c r="K44" s="917">
        <f>K18-K42</f>
        <v>43.282418496957376</v>
      </c>
      <c r="L44" s="630">
        <f>L18-L42</f>
        <v>27.187558402658453</v>
      </c>
      <c r="M44" s="630">
        <f t="shared" ref="M44" si="131">M18-M42</f>
        <v>-23.595987564782945</v>
      </c>
      <c r="N44" s="630">
        <f t="shared" ref="N44:O44" si="132">N18-N42</f>
        <v>-21.204227812737855</v>
      </c>
      <c r="O44" s="630">
        <f t="shared" si="132"/>
        <v>-16.769140213221164</v>
      </c>
      <c r="P44" s="630" t="str">
        <f>IF(ISERROR(N44/M44),"N/A",IF(M44&lt;0,"N/A",IF(N44&lt;0,"N/A",IF(N44/M44-1&gt;300%,"&gt;±300%",IF(N44/M44-1&lt;-300%,"&gt;±300%",N44/M44-1)))))</f>
        <v>N/A</v>
      </c>
      <c r="Q44" s="630" t="str">
        <f>IF(ISERROR(O44/N44),"N/A",IF(N44&lt;0,"N/A",IF(O44&lt;0,"N/A",IF(O44/N44-1&gt;300%,"&gt;±300%",IF(O44/N44-1&lt;-300%,"&gt;±300%",O44/N44-1)))))</f>
        <v>N/A</v>
      </c>
      <c r="R44" s="918"/>
      <c r="S44" s="630">
        <f>'Table 1(Q3''24)'!S44/32.15074</f>
        <v>6.8427662940262026</v>
      </c>
      <c r="T44" s="630">
        <f>'Table 1(Q3''24)'!T44/32.15074</f>
        <v>-2.332761236599842</v>
      </c>
      <c r="U44" s="630">
        <f>'Table 1(Q3''24)'!U44/32.15074</f>
        <v>-4.354487641653038</v>
      </c>
      <c r="V44" s="630">
        <f>'Table 1(Q3''24)'!V44/32.15074</f>
        <v>-1.3996567419599051</v>
      </c>
      <c r="W44" s="630">
        <f>'Table 1(Q3''24)'!W44/32.15074</f>
        <v>-5.7541443836129433</v>
      </c>
      <c r="X44" s="630">
        <f>'Table 1(Q3''24)'!X44/32.15074</f>
        <v>1.8662089892798737</v>
      </c>
      <c r="Y44" s="630">
        <f>'Table 1(Q3''24)'!Y44/32.15074</f>
        <v>-8.7089752833060761</v>
      </c>
      <c r="Z44" s="630">
        <f>'Table 1(Q3''24)'!Z44/32.15074</f>
        <v>2.7993134839198102</v>
      </c>
      <c r="AA44" s="630">
        <f>'Table 1(Q3''24)'!AA44/32.15074</f>
        <v>1.5551741577332279</v>
      </c>
      <c r="AB44" s="630">
        <f>'Table 1(Q3''24)'!AB44/32.15074</f>
        <v>-11.197253935679241</v>
      </c>
      <c r="AC44" s="630">
        <f>'Table 1(Q3''24)'!AC44/32.15074</f>
        <v>-6.9982837097995256</v>
      </c>
      <c r="AD44" s="630">
        <f>'Table 1(Q3''24)'!AD44/32.15074</f>
        <v>3.8879353943330699</v>
      </c>
      <c r="AE44" s="630">
        <f>'Table 1(Q3''24)'!AE44/32.15074</f>
        <v>6.6872488782528805</v>
      </c>
      <c r="AF44" s="630">
        <f>'Table 1(Q3''24)'!AF44/32.15074</f>
        <v>0.62206966309329115</v>
      </c>
      <c r="AG44" s="630">
        <f>'Table 1(Q3''24)'!AG44/32.15074</f>
        <v>-5.7541443836129433</v>
      </c>
      <c r="AH44" s="630">
        <f>'Table 1(Q3''24)'!AH44/32.15074</f>
        <v>9.9531146094926584</v>
      </c>
      <c r="AI44" s="630">
        <f>'Table 1(Q3''24)'!AI44/32.15074</f>
        <v>9.1755275306260451</v>
      </c>
      <c r="AJ44" s="630">
        <f>'Table 1(Q3''24)'!AJ44/32.15074</f>
        <v>7.7758707886661398</v>
      </c>
      <c r="AK44" s="630">
        <f>AK18-AK42</f>
        <v>-27.089247758213808</v>
      </c>
      <c r="AL44" s="630">
        <f t="shared" ref="AL44:BA44" si="133">AL18-AL42</f>
        <v>8.0674528730904171</v>
      </c>
      <c r="AM44" s="630">
        <f t="shared" si="133"/>
        <v>1.8671481659994029</v>
      </c>
      <c r="AN44" s="630">
        <f t="shared" si="133"/>
        <v>13.678740988738802</v>
      </c>
      <c r="AO44" s="630">
        <f t="shared" si="133"/>
        <v>-0.54077219626368844</v>
      </c>
      <c r="AP44" s="630">
        <f t="shared" si="133"/>
        <v>-4.9186422290097198</v>
      </c>
      <c r="AQ44" s="630">
        <f t="shared" si="133"/>
        <v>-24.07019764444405</v>
      </c>
      <c r="AR44" s="630">
        <f t="shared" si="133"/>
        <v>4.1976978062497992</v>
      </c>
      <c r="AS44" s="630">
        <f t="shared" si="133"/>
        <v>5.1008933568852086</v>
      </c>
      <c r="AT44" s="630">
        <f t="shared" si="133"/>
        <v>1.2844478139749071</v>
      </c>
      <c r="AU44" s="630">
        <f t="shared" si="133"/>
        <v>17.67360518845507</v>
      </c>
      <c r="AV44" s="630">
        <f t="shared" si="133"/>
        <v>19.224633632220204</v>
      </c>
      <c r="AW44" s="630">
        <f t="shared" si="133"/>
        <v>4.7109028378533893</v>
      </c>
      <c r="AX44" s="630">
        <f t="shared" si="133"/>
        <v>9.5295340428479918</v>
      </c>
      <c r="AY44" s="630">
        <f t="shared" si="133"/>
        <v>10.440760770310185</v>
      </c>
      <c r="AZ44" s="630">
        <f t="shared" si="133"/>
        <v>2.4979856473189983</v>
      </c>
      <c r="BA44" s="630">
        <f t="shared" si="133"/>
        <v>-15.065740286806552</v>
      </c>
      <c r="BB44" s="630">
        <f t="shared" ref="BB44:BG44" si="134">BB18-BB42</f>
        <v>-10.827126942142151</v>
      </c>
      <c r="BC44" s="630">
        <f t="shared" si="134"/>
        <v>-0.71726599835590577</v>
      </c>
      <c r="BD44" s="630">
        <f t="shared" si="134"/>
        <v>3.0127992389155693</v>
      </c>
      <c r="BE44" s="630">
        <f t="shared" si="134"/>
        <v>-14.10862817425847</v>
      </c>
      <c r="BF44" s="630">
        <f t="shared" si="134"/>
        <v>-14.527320765418899</v>
      </c>
      <c r="BG44" s="630">
        <f t="shared" si="134"/>
        <v>8.0823083528497932</v>
      </c>
      <c r="BH44" s="630" t="str">
        <f t="shared" ref="BH44" si="135">IF(ISERROR(BG44/BC44),"N/A",IF(BC44&lt;0,"N/A",IF(BG44&lt;0,"N/A",IF(BG44/BC44-1&gt;300%,"&gt;±300%",IF(BG44/BC44-1&lt;-300%,"&gt;±300%",BG44/BC44-1)))))</f>
        <v>N/A</v>
      </c>
      <c r="BI44" s="630" t="str">
        <f t="shared" ref="BI44" si="136">IF(ISERROR(BG44/BF44),"N/A",IF(BF44&lt;0,"N/A",IF(BG44&lt;0,"N/A",IF(BG44/BF44-1&gt;300%,"&gt;±300%",IF(BG44/BF44-1&lt;-300%,"&gt;±300%",BG44/BF44-1)))))</f>
        <v>N/A</v>
      </c>
      <c r="BJ44" s="629"/>
      <c r="BK44" s="630">
        <f>BK18-BK42</f>
        <v>-29.392791581158008</v>
      </c>
      <c r="BL44" s="630">
        <f t="shared" ref="BL44:CA44" si="137">BL18-BL42</f>
        <v>4.1989702258797195</v>
      </c>
      <c r="BM44" s="630">
        <f t="shared" si="137"/>
        <v>-5.7541443836129389</v>
      </c>
      <c r="BN44" s="630">
        <f t="shared" si="137"/>
        <v>-3.5769005627864061</v>
      </c>
      <c r="BO44" s="630">
        <f t="shared" si="137"/>
        <v>-5.9096617993862708</v>
      </c>
      <c r="BP44" s="630">
        <f t="shared" si="137"/>
        <v>-9.6420797779460088</v>
      </c>
      <c r="BQ44" s="630">
        <f t="shared" si="137"/>
        <v>-2.4882786523731397</v>
      </c>
      <c r="BR44" s="630">
        <f t="shared" si="137"/>
        <v>7.3093185413461725</v>
      </c>
      <c r="BS44" s="630">
        <f t="shared" si="137"/>
        <v>4.1989702258797195</v>
      </c>
      <c r="BT44" s="630">
        <f t="shared" si="137"/>
        <v>16.951398319292196</v>
      </c>
      <c r="BU44" s="630">
        <f t="shared" si="137"/>
        <v>-19.021794885123398</v>
      </c>
      <c r="BV44" s="630">
        <f t="shared" si="137"/>
        <v>15.545889154738219</v>
      </c>
      <c r="BW44" s="630">
        <f t="shared" si="137"/>
        <v>-5.4594144252734083</v>
      </c>
      <c r="BX44" s="630">
        <f t="shared" si="137"/>
        <v>-19.872499838194258</v>
      </c>
      <c r="BY44" s="630">
        <f t="shared" si="137"/>
        <v>6.3853411708601158</v>
      </c>
      <c r="BZ44" s="630">
        <f t="shared" si="137"/>
        <v>36.898238820675274</v>
      </c>
      <c r="CA44" s="630">
        <f t="shared" si="137"/>
        <v>14.240436880701367</v>
      </c>
      <c r="CB44" s="630">
        <f>SUM(AY44:AZ44)</f>
        <v>12.938746417629183</v>
      </c>
      <c r="CC44" s="630">
        <f>SUM(BA44:BB44)</f>
        <v>-25.892867228948703</v>
      </c>
      <c r="CD44" s="630">
        <f>BC44+BD44</f>
        <v>2.2955332405596636</v>
      </c>
      <c r="CE44" s="630">
        <f t="shared" si="28"/>
        <v>-28.63594893967737</v>
      </c>
      <c r="CF44" s="630" t="str">
        <f t="shared" si="29"/>
        <v>N/A</v>
      </c>
      <c r="CG44" s="630" t="str">
        <f t="shared" si="30"/>
        <v>N/A</v>
      </c>
      <c r="CH44" s="625"/>
      <c r="CI44" s="485">
        <f t="shared" si="31"/>
        <v>-26.340415699117706</v>
      </c>
    </row>
    <row r="45" spans="1:87" s="717" customFormat="1" x14ac:dyDescent="0.45">
      <c r="A45" s="295"/>
      <c r="B45" s="98"/>
      <c r="C45" s="98"/>
      <c r="D45" s="98"/>
      <c r="E45" s="98"/>
      <c r="F45" s="98"/>
      <c r="G45" s="98"/>
      <c r="H45" s="98"/>
      <c r="I45" s="718"/>
      <c r="J45" s="98"/>
      <c r="K45" s="98"/>
      <c r="L45" s="98"/>
      <c r="M45" s="98"/>
      <c r="N45" s="98"/>
      <c r="O45" s="98"/>
      <c r="P45" s="98"/>
      <c r="Q45" s="744"/>
      <c r="R45" s="199"/>
      <c r="S45" s="843"/>
      <c r="T45" s="843"/>
      <c r="U45" s="843"/>
      <c r="V45" s="843"/>
      <c r="W45" s="843"/>
      <c r="X45" s="843"/>
      <c r="Y45" s="843"/>
      <c r="Z45" s="843"/>
      <c r="AA45" s="843"/>
      <c r="AB45" s="844"/>
      <c r="AC45" s="844"/>
      <c r="AD45" s="844"/>
      <c r="AE45" s="844"/>
      <c r="AF45" s="844"/>
      <c r="AG45" s="844"/>
      <c r="AH45" s="844"/>
      <c r="AI45" s="844"/>
      <c r="AJ45" s="844"/>
      <c r="AK45" s="844"/>
      <c r="AL45" s="844"/>
      <c r="AM45" s="844"/>
      <c r="AN45" s="844"/>
      <c r="AO45" s="845"/>
      <c r="AP45" s="844"/>
      <c r="AQ45" s="844"/>
      <c r="AR45" s="844"/>
      <c r="AS45" s="844"/>
      <c r="AT45" s="844"/>
      <c r="AU45" s="844"/>
      <c r="AV45" s="844"/>
      <c r="AW45" s="846"/>
      <c r="AX45" s="844"/>
      <c r="AY45" s="844"/>
      <c r="AZ45" s="846"/>
      <c r="BA45" s="846"/>
      <c r="BB45" s="846"/>
      <c r="BC45" s="846"/>
      <c r="BD45" s="846"/>
      <c r="BE45" s="846"/>
      <c r="BF45" s="846"/>
      <c r="BG45" s="846"/>
      <c r="BH45" s="716"/>
      <c r="BI45" s="716"/>
      <c r="BJ45" s="4"/>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295"/>
      <c r="CG45" s="295"/>
      <c r="CH45" s="198"/>
      <c r="CI45" s="199"/>
    </row>
    <row r="46" spans="1:87" x14ac:dyDescent="0.45">
      <c r="A46" s="41" t="s">
        <v>38</v>
      </c>
      <c r="B46" s="660">
        <v>4140</v>
      </c>
      <c r="C46" s="43">
        <f>'Table 1(Q3''24)'!C46/32.15074</f>
        <v>105.44080789431285</v>
      </c>
      <c r="D46" s="43">
        <f>'Table 1(Q3''24)'!D46/32.15074</f>
        <v>80.246986539034566</v>
      </c>
      <c r="E46" s="43">
        <f>'Table 1(Q3''24)'!E46/32.15074</f>
        <v>69.205250019128641</v>
      </c>
      <c r="F46" s="43">
        <f>'Table 1(Q3''24)'!F46/32.15074</f>
        <v>54.120060689116336</v>
      </c>
      <c r="G46" s="43">
        <f>'Table 1(Q3''24)'!G46/32.15074</f>
        <v>58.474548330769373</v>
      </c>
      <c r="H46" s="43">
        <f>'Table 1(Q3''24)'!H46/32.15074</f>
        <v>79.469399460167949</v>
      </c>
      <c r="I46" s="630">
        <f>'Table 1(Q3''24)'!I46/32.15074</f>
        <v>110.05172994793259</v>
      </c>
      <c r="J46" s="43">
        <f>'Table 1(Q3''24)'!J46/32.15074</f>
        <v>84.842311134122582</v>
      </c>
      <c r="K46" s="43">
        <f>'Table 1(Q3''24)'!K46/32.15074</f>
        <v>128.12472963108002</v>
      </c>
      <c r="L46" s="43">
        <f>'Table 1(Q3''24)'!L46/32.15074</f>
        <v>155.3122880337385</v>
      </c>
      <c r="M46" s="43">
        <f>'Table 1(Q3''24)'!M46/32.15074</f>
        <v>131.71630046895552</v>
      </c>
      <c r="N46" s="43">
        <f>'Table 1(Q3''24)'!N46/32.15074</f>
        <v>110.51207265621764</v>
      </c>
      <c r="O46" s="43">
        <f>'Table 1(Q3''24)'!O46/32.15074</f>
        <v>93.742932442996477</v>
      </c>
      <c r="P46" s="547">
        <f>IF(ISERROR(N46/M46),"N/A",IF(M46&lt;0,"N/A",IF(N46&lt;0,"N/A",IF(N46/M46-1&gt;300%,"&gt;±300%",IF(N46/M46-1&lt;-300%,"&gt;±300%",N46/M46-1)))))</f>
        <v>-0.1609840827387613</v>
      </c>
      <c r="Q46" s="547">
        <f>IF(ISERROR(O46/N46),"N/A",IF(N46&lt;0,"N/A",IF(O46&lt;0,"N/A",IF(O46/N46-1&gt;300%,"&gt;±300%",IF(O46/N46-1&lt;-300%,"&gt;±300%",O46/N46-1)))))</f>
        <v>-0.15174034664417901</v>
      </c>
      <c r="R46" s="199"/>
      <c r="S46" s="43"/>
      <c r="T46" s="43"/>
      <c r="U46" s="43"/>
      <c r="V46" s="43"/>
      <c r="W46" s="43"/>
      <c r="X46" s="43"/>
      <c r="Y46" s="43"/>
      <c r="Z46" s="43"/>
      <c r="AA46" s="43"/>
      <c r="AB46" s="754"/>
      <c r="AC46" s="754"/>
      <c r="AD46" s="754"/>
      <c r="AE46" s="754"/>
      <c r="AF46" s="754"/>
      <c r="AG46" s="754"/>
      <c r="AH46" s="754"/>
      <c r="AI46" s="754"/>
      <c r="AJ46" s="754"/>
      <c r="AK46" s="754"/>
      <c r="AL46" s="754"/>
      <c r="AM46" s="754"/>
      <c r="AN46" s="754"/>
      <c r="AO46" s="755"/>
      <c r="AP46" s="754"/>
      <c r="AQ46" s="754"/>
      <c r="AR46" s="754"/>
      <c r="AS46" s="754"/>
      <c r="AT46" s="754"/>
      <c r="AU46" s="754"/>
      <c r="AV46" s="754"/>
      <c r="AW46" s="754"/>
      <c r="AX46" s="754"/>
      <c r="AY46" s="754"/>
      <c r="AZ46" s="754"/>
      <c r="BA46" s="754"/>
      <c r="BB46" s="754"/>
      <c r="BC46" s="754"/>
      <c r="BD46" s="754"/>
      <c r="BE46" s="754"/>
      <c r="BF46" s="754"/>
      <c r="BG46" s="754"/>
      <c r="BH46" s="44"/>
      <c r="BI46" s="44"/>
      <c r="BJ46" s="4"/>
      <c r="BK46" s="46"/>
      <c r="BL46" s="46"/>
      <c r="BM46" s="46"/>
      <c r="BN46" s="46"/>
      <c r="BO46" s="46"/>
      <c r="BP46" s="46"/>
      <c r="BQ46" s="46"/>
      <c r="BR46" s="46"/>
      <c r="BS46" s="46"/>
      <c r="BT46" s="46"/>
      <c r="BU46" s="46"/>
      <c r="BV46" s="46"/>
      <c r="BW46" s="46"/>
      <c r="BX46" s="46"/>
      <c r="BY46" s="46"/>
      <c r="BZ46" s="46"/>
      <c r="CA46" s="46"/>
      <c r="CB46" s="46"/>
      <c r="CC46" s="46"/>
      <c r="CD46" s="46"/>
      <c r="CE46" s="46"/>
      <c r="CF46" s="548"/>
      <c r="CG46" s="548"/>
      <c r="CH46" s="19"/>
      <c r="CI46" s="46"/>
    </row>
    <row r="47" spans="1:87" x14ac:dyDescent="0.45">
      <c r="A47" s="48" t="s">
        <v>117</v>
      </c>
      <c r="B47" s="36"/>
      <c r="C47" s="9"/>
      <c r="D47" s="9"/>
      <c r="E47" s="9"/>
      <c r="F47" s="9"/>
      <c r="G47" s="9"/>
      <c r="H47" s="289">
        <v>3650</v>
      </c>
      <c r="I47" s="9"/>
      <c r="J47" s="9"/>
      <c r="K47" s="9"/>
      <c r="L47" s="9"/>
      <c r="M47" s="9"/>
      <c r="N47" s="9"/>
      <c r="O47" s="9"/>
      <c r="P47" s="492"/>
      <c r="Q47" s="9"/>
      <c r="R47" s="9"/>
      <c r="S47" s="9"/>
      <c r="T47" s="289"/>
      <c r="U47" s="289"/>
      <c r="V47" s="289"/>
      <c r="W47" s="289"/>
      <c r="X47" s="289"/>
      <c r="Y47" s="289"/>
      <c r="Z47" s="289"/>
      <c r="AA47" s="289"/>
      <c r="AB47" s="756"/>
      <c r="AC47" s="756"/>
      <c r="AD47" s="756"/>
      <c r="AE47" s="756"/>
      <c r="AF47" s="756"/>
      <c r="AG47" s="756"/>
      <c r="AH47" s="756"/>
      <c r="AI47" s="756"/>
      <c r="AJ47" s="756"/>
      <c r="AK47" s="757"/>
      <c r="AL47" s="757"/>
      <c r="AM47" s="757"/>
      <c r="AN47" s="757"/>
      <c r="AO47" s="758"/>
      <c r="AP47" s="756"/>
      <c r="AQ47" s="756"/>
      <c r="AR47" s="757"/>
      <c r="AS47" s="756"/>
      <c r="AT47" s="756"/>
      <c r="AU47" s="756"/>
      <c r="AV47" s="757"/>
      <c r="AW47" s="756"/>
      <c r="AX47" s="756"/>
      <c r="AY47" s="756"/>
      <c r="AZ47" s="757"/>
      <c r="BA47" s="756"/>
      <c r="BB47" s="756"/>
      <c r="BC47" s="756"/>
      <c r="BD47" s="756"/>
      <c r="BE47" s="756"/>
      <c r="BF47" s="756"/>
      <c r="BG47" s="756"/>
      <c r="BH47" s="235"/>
      <c r="BI47" s="235"/>
      <c r="BJ47" s="295"/>
      <c r="BK47" s="48"/>
      <c r="BL47" s="550"/>
      <c r="BM47" s="288"/>
      <c r="BN47" s="550"/>
      <c r="BO47" s="288"/>
      <c r="BP47" s="550"/>
      <c r="BQ47" s="288"/>
      <c r="BR47" s="550"/>
      <c r="BS47" s="288"/>
      <c r="BT47" s="550"/>
      <c r="BU47" s="288"/>
      <c r="BV47" s="550"/>
      <c r="BW47" s="288"/>
      <c r="BX47" s="550"/>
      <c r="BY47" s="550"/>
      <c r="BZ47" s="550"/>
      <c r="CA47" s="550"/>
      <c r="CB47" s="550"/>
      <c r="CC47" s="550"/>
      <c r="CD47" s="550"/>
      <c r="CE47" s="550"/>
      <c r="CF47" s="48"/>
      <c r="CG47" s="48"/>
      <c r="CH47" s="48"/>
      <c r="CI47" s="288"/>
    </row>
    <row r="48" spans="1:87" s="863" customFormat="1" x14ac:dyDescent="0.45">
      <c r="A48" s="855"/>
      <c r="B48" s="855"/>
      <c r="C48" s="856"/>
      <c r="D48" s="857"/>
      <c r="E48" s="857"/>
      <c r="F48" s="857"/>
      <c r="G48" s="857"/>
      <c r="H48" s="857"/>
      <c r="I48" s="858"/>
      <c r="J48" s="858"/>
      <c r="K48" s="858"/>
      <c r="L48" s="858"/>
      <c r="M48" s="859"/>
      <c r="N48" s="859"/>
      <c r="O48" s="859"/>
      <c r="P48" s="857"/>
      <c r="Q48" s="857"/>
      <c r="R48" s="857"/>
      <c r="S48" s="857"/>
      <c r="T48" s="857"/>
      <c r="U48" s="857"/>
      <c r="V48" s="857"/>
      <c r="W48" s="857"/>
      <c r="X48" s="857"/>
      <c r="Y48" s="857"/>
      <c r="Z48" s="857"/>
      <c r="AA48" s="857"/>
      <c r="AB48" s="860"/>
      <c r="AC48" s="860"/>
      <c r="AD48" s="860"/>
      <c r="AE48" s="860"/>
      <c r="AF48" s="860"/>
      <c r="AG48" s="860"/>
      <c r="AH48" s="860"/>
      <c r="AI48" s="860"/>
      <c r="AJ48" s="860"/>
      <c r="AK48" s="861"/>
      <c r="AL48" s="861"/>
      <c r="AM48" s="861"/>
      <c r="AN48" s="861"/>
      <c r="AO48" s="861"/>
      <c r="AP48" s="860"/>
      <c r="AQ48" s="860"/>
      <c r="AR48" s="861"/>
      <c r="AS48" s="860"/>
      <c r="AT48" s="860"/>
      <c r="AU48" s="860"/>
      <c r="AV48" s="860"/>
      <c r="AW48" s="861"/>
      <c r="AX48" s="860"/>
      <c r="AY48" s="860"/>
      <c r="AZ48" s="860"/>
      <c r="BA48" s="860"/>
      <c r="BB48" s="860"/>
      <c r="BC48" s="860"/>
      <c r="BD48" s="860"/>
      <c r="BE48" s="860"/>
      <c r="BF48" s="860"/>
      <c r="BG48" s="860"/>
      <c r="BH48" s="862"/>
      <c r="BI48" s="862"/>
      <c r="BJ48" s="855"/>
      <c r="BK48" s="855"/>
      <c r="BL48" s="855"/>
      <c r="BM48" s="855"/>
      <c r="BN48" s="855"/>
      <c r="BO48" s="855"/>
      <c r="BP48" s="855"/>
      <c r="BQ48" s="855"/>
      <c r="BR48" s="855"/>
      <c r="BS48" s="855"/>
      <c r="BT48" s="855"/>
      <c r="BU48" s="855"/>
      <c r="BV48" s="855"/>
      <c r="BW48" s="855"/>
      <c r="BX48" s="855"/>
      <c r="BY48" s="855"/>
      <c r="BZ48" s="855"/>
      <c r="CA48" s="855"/>
      <c r="CB48" s="855"/>
      <c r="CC48" s="855"/>
      <c r="CD48" s="855"/>
      <c r="CE48" s="855"/>
      <c r="CF48" s="855"/>
      <c r="CG48" s="855"/>
      <c r="CH48" s="855"/>
      <c r="CI48" s="855"/>
    </row>
    <row r="49" spans="1:87" s="863" customFormat="1" x14ac:dyDescent="0.45">
      <c r="A49" s="855"/>
      <c r="B49" s="855"/>
      <c r="C49" s="857"/>
      <c r="D49" s="857"/>
      <c r="E49" s="857"/>
      <c r="F49" s="857"/>
      <c r="G49" s="857"/>
      <c r="H49" s="857"/>
      <c r="I49" s="864"/>
      <c r="J49" s="857"/>
      <c r="K49" s="857"/>
      <c r="L49" s="857"/>
      <c r="M49" s="865"/>
      <c r="N49" s="865"/>
      <c r="O49" s="865"/>
      <c r="P49" s="857"/>
      <c r="Q49" s="857"/>
      <c r="R49" s="857"/>
      <c r="S49" s="857"/>
      <c r="T49" s="857"/>
      <c r="U49" s="857"/>
      <c r="V49" s="857"/>
      <c r="W49" s="857"/>
      <c r="X49" s="857"/>
      <c r="Y49" s="857"/>
      <c r="Z49" s="857"/>
      <c r="AA49" s="857"/>
      <c r="AB49" s="860"/>
      <c r="AC49" s="860"/>
      <c r="AD49" s="860"/>
      <c r="AE49" s="860"/>
      <c r="AF49" s="860"/>
      <c r="AG49" s="860"/>
      <c r="AH49" s="860"/>
      <c r="AI49" s="860"/>
      <c r="AJ49" s="860"/>
      <c r="AK49" s="861"/>
      <c r="AL49" s="861"/>
      <c r="AM49" s="861"/>
      <c r="AN49" s="861"/>
      <c r="AO49" s="866"/>
      <c r="AP49" s="860"/>
      <c r="AQ49" s="860"/>
      <c r="AR49" s="860"/>
      <c r="AS49" s="860"/>
      <c r="AT49" s="860"/>
      <c r="AU49" s="860"/>
      <c r="AV49" s="860"/>
      <c r="AW49" s="860"/>
      <c r="AX49" s="860"/>
      <c r="AY49" s="860"/>
      <c r="AZ49" s="860"/>
      <c r="BA49" s="860"/>
      <c r="BB49" s="860"/>
      <c r="BC49" s="860"/>
      <c r="BD49" s="860"/>
      <c r="BE49" s="860"/>
      <c r="BF49" s="860"/>
      <c r="BG49" s="860"/>
      <c r="BH49" s="862"/>
      <c r="BI49" s="862"/>
      <c r="BJ49" s="855"/>
      <c r="BK49" s="855"/>
      <c r="BL49" s="855"/>
      <c r="BM49" s="855"/>
      <c r="BN49" s="855"/>
      <c r="BO49" s="855"/>
      <c r="BP49" s="855"/>
      <c r="BQ49" s="855"/>
      <c r="BR49" s="855"/>
      <c r="BS49" s="855"/>
      <c r="BT49" s="855"/>
      <c r="BU49" s="855"/>
      <c r="BV49" s="855"/>
      <c r="BW49" s="855"/>
      <c r="BX49" s="855"/>
      <c r="BY49" s="855"/>
      <c r="BZ49" s="855"/>
      <c r="CA49" s="855"/>
      <c r="CB49" s="855"/>
      <c r="CC49" s="855"/>
      <c r="CD49" s="855"/>
      <c r="CE49" s="855"/>
      <c r="CF49" s="855"/>
      <c r="CG49" s="855"/>
      <c r="CH49" s="855"/>
      <c r="CI49" s="855"/>
    </row>
    <row r="50" spans="1:87" s="863" customFormat="1" x14ac:dyDescent="0.45">
      <c r="A50" s="855"/>
      <c r="B50" s="855"/>
      <c r="C50" s="857"/>
      <c r="D50" s="857"/>
      <c r="E50" s="857"/>
      <c r="F50" s="857"/>
      <c r="G50" s="857"/>
      <c r="H50" s="857"/>
      <c r="I50" s="864"/>
      <c r="J50" s="857"/>
      <c r="K50" s="857"/>
      <c r="L50" s="857"/>
      <c r="M50" s="857"/>
      <c r="N50" s="857"/>
      <c r="O50" s="857"/>
      <c r="P50" s="857"/>
      <c r="Q50" s="857"/>
      <c r="R50" s="857"/>
      <c r="S50" s="857"/>
      <c r="T50" s="857"/>
      <c r="U50" s="857"/>
      <c r="V50" s="857"/>
      <c r="W50" s="857"/>
      <c r="X50" s="857"/>
      <c r="Y50" s="857"/>
      <c r="Z50" s="857"/>
      <c r="AA50" s="857"/>
      <c r="AB50" s="860"/>
      <c r="AC50" s="860"/>
      <c r="AD50" s="860"/>
      <c r="AE50" s="860"/>
      <c r="AF50" s="860"/>
      <c r="AG50" s="860"/>
      <c r="AH50" s="860"/>
      <c r="AI50" s="860"/>
      <c r="AJ50" s="860"/>
      <c r="AK50" s="861"/>
      <c r="AL50" s="861"/>
      <c r="AM50" s="861"/>
      <c r="AN50" s="861"/>
      <c r="AO50" s="866"/>
      <c r="AP50" s="860"/>
      <c r="AQ50" s="860"/>
      <c r="AR50" s="860"/>
      <c r="AS50" s="860"/>
      <c r="AT50" s="860"/>
      <c r="AU50" s="860"/>
      <c r="AV50" s="860"/>
      <c r="AW50" s="860"/>
      <c r="AX50" s="860"/>
      <c r="AY50" s="860"/>
      <c r="AZ50" s="860"/>
      <c r="BA50" s="860"/>
      <c r="BB50" s="860"/>
      <c r="BC50" s="860"/>
      <c r="BD50" s="860"/>
      <c r="BE50" s="860"/>
      <c r="BF50" s="860"/>
      <c r="BG50" s="860"/>
      <c r="BH50" s="862"/>
      <c r="BI50" s="862"/>
      <c r="BJ50" s="855"/>
      <c r="BK50" s="855"/>
      <c r="BL50" s="855"/>
      <c r="BM50" s="855"/>
      <c r="BN50" s="855"/>
      <c r="BO50" s="855"/>
      <c r="BP50" s="855"/>
      <c r="BQ50" s="855"/>
      <c r="BR50" s="855"/>
      <c r="BS50" s="855"/>
      <c r="BT50" s="855"/>
      <c r="BU50" s="855"/>
      <c r="BV50" s="855"/>
      <c r="BW50" s="855"/>
      <c r="BX50" s="855"/>
      <c r="BY50" s="855"/>
      <c r="BZ50" s="855"/>
      <c r="CA50" s="855"/>
      <c r="CB50" s="855"/>
      <c r="CC50" s="855"/>
      <c r="CD50" s="855"/>
      <c r="CE50" s="855"/>
      <c r="CF50" s="855"/>
      <c r="CG50" s="855"/>
      <c r="CH50" s="855"/>
      <c r="CI50" s="855"/>
    </row>
    <row r="51" spans="1:87" s="863" customFormat="1" x14ac:dyDescent="0.45">
      <c r="A51" s="855"/>
      <c r="B51" s="855"/>
      <c r="C51" s="857"/>
      <c r="D51" s="857"/>
      <c r="E51" s="857"/>
      <c r="F51" s="857"/>
      <c r="G51" s="857"/>
      <c r="H51" s="857"/>
      <c r="I51" s="864"/>
      <c r="J51" s="857"/>
      <c r="K51" s="857"/>
      <c r="L51" s="857"/>
      <c r="M51" s="857"/>
      <c r="N51" s="857"/>
      <c r="O51" s="857"/>
      <c r="P51" s="857"/>
      <c r="Q51" s="857"/>
      <c r="R51" s="857"/>
      <c r="S51" s="857"/>
      <c r="T51" s="857"/>
      <c r="U51" s="857"/>
      <c r="V51" s="857"/>
      <c r="W51" s="857"/>
      <c r="X51" s="857"/>
      <c r="Y51" s="857"/>
      <c r="Z51" s="857"/>
      <c r="AA51" s="857"/>
      <c r="AB51" s="860"/>
      <c r="AC51" s="860"/>
      <c r="AD51" s="860"/>
      <c r="AE51" s="860"/>
      <c r="AF51" s="860"/>
      <c r="AG51" s="860"/>
      <c r="AH51" s="860"/>
      <c r="AI51" s="860"/>
      <c r="AJ51" s="860"/>
      <c r="AK51" s="861"/>
      <c r="AL51" s="861"/>
      <c r="AM51" s="861"/>
      <c r="AN51" s="861"/>
      <c r="AO51" s="866"/>
      <c r="AP51" s="860"/>
      <c r="AQ51" s="860"/>
      <c r="AR51" s="860"/>
      <c r="AS51" s="860"/>
      <c r="AT51" s="860"/>
      <c r="AU51" s="860"/>
      <c r="AV51" s="860"/>
      <c r="AW51" s="860"/>
      <c r="AX51" s="860"/>
      <c r="AY51" s="860"/>
      <c r="AZ51" s="860"/>
      <c r="BA51" s="860"/>
      <c r="BB51" s="860"/>
      <c r="BC51" s="860"/>
      <c r="BD51" s="860"/>
      <c r="BE51" s="860"/>
      <c r="BF51" s="860"/>
      <c r="BG51" s="860"/>
      <c r="BH51" s="862"/>
      <c r="BI51" s="862"/>
      <c r="BJ51" s="855"/>
      <c r="BK51" s="855"/>
      <c r="BL51" s="855"/>
      <c r="BM51" s="855"/>
      <c r="BN51" s="855"/>
      <c r="BO51" s="855"/>
      <c r="BP51" s="855"/>
      <c r="BQ51" s="855"/>
      <c r="BR51" s="855"/>
      <c r="BS51" s="855"/>
      <c r="BT51" s="855"/>
      <c r="BU51" s="855"/>
      <c r="BV51" s="855"/>
      <c r="BW51" s="855"/>
      <c r="BX51" s="855"/>
      <c r="BY51" s="855"/>
      <c r="BZ51" s="855"/>
      <c r="CA51" s="855"/>
      <c r="CB51" s="855"/>
      <c r="CC51" s="855"/>
      <c r="CD51" s="855"/>
      <c r="CE51" s="855"/>
      <c r="CF51" s="855"/>
      <c r="CG51" s="855"/>
      <c r="CH51" s="855"/>
      <c r="CI51" s="855"/>
    </row>
    <row r="52" spans="1:87" s="863" customFormat="1" x14ac:dyDescent="0.45">
      <c r="A52" s="855"/>
      <c r="B52" s="855"/>
      <c r="C52" s="857"/>
      <c r="D52" s="857"/>
      <c r="E52" s="857"/>
      <c r="F52" s="857"/>
      <c r="G52" s="857"/>
      <c r="H52" s="857"/>
      <c r="I52" s="864"/>
      <c r="J52" s="857"/>
      <c r="K52" s="857"/>
      <c r="L52" s="857"/>
      <c r="M52" s="857"/>
      <c r="N52" s="857"/>
      <c r="O52" s="857"/>
      <c r="P52" s="857"/>
      <c r="Q52" s="857"/>
      <c r="R52" s="857"/>
      <c r="S52" s="857"/>
      <c r="T52" s="857"/>
      <c r="U52" s="857"/>
      <c r="V52" s="857"/>
      <c r="W52" s="857"/>
      <c r="X52" s="857"/>
      <c r="Y52" s="857"/>
      <c r="Z52" s="857"/>
      <c r="AA52" s="857"/>
      <c r="AB52" s="860"/>
      <c r="AC52" s="860"/>
      <c r="AD52" s="860"/>
      <c r="AE52" s="860"/>
      <c r="AF52" s="860"/>
      <c r="AG52" s="860"/>
      <c r="AH52" s="860"/>
      <c r="AI52" s="860"/>
      <c r="AJ52" s="860"/>
      <c r="AK52" s="861"/>
      <c r="AL52" s="861"/>
      <c r="AM52" s="861"/>
      <c r="AN52" s="861"/>
      <c r="AO52" s="866"/>
      <c r="AP52" s="860"/>
      <c r="AQ52" s="860"/>
      <c r="AR52" s="860"/>
      <c r="AS52" s="860"/>
      <c r="AT52" s="860"/>
      <c r="AU52" s="860"/>
      <c r="AV52" s="860"/>
      <c r="AW52" s="860"/>
      <c r="AX52" s="860"/>
      <c r="AY52" s="860"/>
      <c r="AZ52" s="860"/>
      <c r="BA52" s="860"/>
      <c r="BB52" s="860"/>
      <c r="BC52" s="860"/>
      <c r="BD52" s="860"/>
      <c r="BE52" s="860"/>
      <c r="BF52" s="860"/>
      <c r="BG52" s="860"/>
      <c r="BH52" s="862"/>
      <c r="BI52" s="862"/>
      <c r="BJ52" s="855"/>
      <c r="BK52" s="855"/>
      <c r="BL52" s="855"/>
      <c r="BM52" s="855"/>
      <c r="BN52" s="855"/>
      <c r="BO52" s="855"/>
      <c r="BP52" s="855"/>
      <c r="BQ52" s="855"/>
      <c r="BR52" s="855"/>
      <c r="BS52" s="855"/>
      <c r="BT52" s="855"/>
      <c r="BU52" s="855"/>
      <c r="BV52" s="855"/>
      <c r="BW52" s="855"/>
      <c r="BX52" s="855"/>
      <c r="BY52" s="855"/>
      <c r="BZ52" s="855"/>
      <c r="CA52" s="855"/>
      <c r="CB52" s="855"/>
      <c r="CC52" s="855"/>
      <c r="CD52" s="855"/>
      <c r="CE52" s="855"/>
      <c r="CF52" s="855"/>
      <c r="CG52" s="855"/>
      <c r="CH52" s="855"/>
      <c r="CI52" s="855"/>
    </row>
    <row r="53" spans="1:87" s="717" customFormat="1" x14ac:dyDescent="0.45">
      <c r="A53" s="39"/>
      <c r="B53" s="39"/>
      <c r="C53" s="746"/>
      <c r="D53" s="746"/>
      <c r="E53" s="746"/>
      <c r="F53" s="746"/>
      <c r="G53" s="746"/>
      <c r="H53" s="746"/>
      <c r="I53" s="748"/>
      <c r="J53" s="746"/>
      <c r="K53" s="746"/>
      <c r="L53" s="746"/>
      <c r="M53" s="746"/>
      <c r="N53" s="746"/>
      <c r="O53" s="746"/>
      <c r="P53" s="746"/>
      <c r="Q53" s="746"/>
      <c r="R53" s="746"/>
      <c r="S53" s="746"/>
      <c r="T53" s="746"/>
      <c r="U53" s="746"/>
      <c r="V53" s="746"/>
      <c r="W53" s="746"/>
      <c r="X53" s="746"/>
      <c r="Y53" s="746"/>
      <c r="Z53" s="746"/>
      <c r="AA53" s="746"/>
      <c r="AB53" s="759"/>
      <c r="AC53" s="759"/>
      <c r="AD53" s="759"/>
      <c r="AE53" s="759"/>
      <c r="AF53" s="759"/>
      <c r="AG53" s="759"/>
      <c r="AH53" s="759"/>
      <c r="AI53" s="759"/>
      <c r="AJ53" s="759"/>
      <c r="AK53" s="760"/>
      <c r="AL53" s="760"/>
      <c r="AM53" s="760"/>
      <c r="AN53" s="760"/>
      <c r="AO53" s="761"/>
      <c r="AP53" s="759"/>
      <c r="AQ53" s="759"/>
      <c r="AR53" s="759"/>
      <c r="AS53" s="759"/>
      <c r="AT53" s="759"/>
      <c r="AU53" s="759"/>
      <c r="AV53" s="759"/>
      <c r="AW53" s="759"/>
      <c r="AX53" s="759"/>
      <c r="AY53" s="759"/>
      <c r="AZ53" s="759"/>
      <c r="BA53" s="759"/>
      <c r="BB53" s="759"/>
      <c r="BC53" s="759"/>
      <c r="BD53" s="759"/>
      <c r="BE53" s="759"/>
      <c r="BF53" s="759"/>
      <c r="BG53" s="759"/>
      <c r="BH53" s="735"/>
      <c r="BI53" s="735"/>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row>
    <row r="54" spans="1:87" s="717" customFormat="1" x14ac:dyDescent="0.45">
      <c r="A54" s="39"/>
      <c r="B54" s="39"/>
      <c r="C54" s="746"/>
      <c r="D54" s="746"/>
      <c r="E54" s="746"/>
      <c r="F54" s="746"/>
      <c r="G54" s="746"/>
      <c r="H54" s="746"/>
      <c r="I54" s="748"/>
      <c r="J54" s="746"/>
      <c r="K54" s="746"/>
      <c r="L54" s="746"/>
      <c r="M54" s="746"/>
      <c r="N54" s="746"/>
      <c r="O54" s="746"/>
      <c r="P54" s="746"/>
      <c r="Q54" s="746"/>
      <c r="R54" s="746"/>
      <c r="S54" s="746"/>
      <c r="T54" s="746"/>
      <c r="U54" s="746"/>
      <c r="V54" s="746"/>
      <c r="W54" s="746"/>
      <c r="X54" s="746"/>
      <c r="Y54" s="746"/>
      <c r="Z54" s="746"/>
      <c r="AA54" s="746"/>
      <c r="AB54" s="759"/>
      <c r="AC54" s="759"/>
      <c r="AD54" s="759"/>
      <c r="AE54" s="759"/>
      <c r="AF54" s="759"/>
      <c r="AG54" s="759"/>
      <c r="AH54" s="759"/>
      <c r="AI54" s="759"/>
      <c r="AJ54" s="759"/>
      <c r="AK54" s="760"/>
      <c r="AL54" s="760"/>
      <c r="AM54" s="760"/>
      <c r="AN54" s="760"/>
      <c r="AO54" s="761"/>
      <c r="AP54" s="759"/>
      <c r="AQ54" s="759"/>
      <c r="AR54" s="759"/>
      <c r="AS54" s="759"/>
      <c r="AT54" s="759"/>
      <c r="AU54" s="759"/>
      <c r="AV54" s="759"/>
      <c r="AW54" s="759"/>
      <c r="AX54" s="759"/>
      <c r="AY54" s="759"/>
      <c r="AZ54" s="759"/>
      <c r="BA54" s="759"/>
      <c r="BB54" s="759"/>
      <c r="BC54" s="759"/>
      <c r="BD54" s="759"/>
      <c r="BE54" s="759"/>
      <c r="BF54" s="759"/>
      <c r="BG54" s="759"/>
      <c r="BH54" s="735"/>
      <c r="BI54" s="735"/>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row>
    <row r="55" spans="1:87" s="717" customFormat="1" x14ac:dyDescent="0.45">
      <c r="A55" s="39"/>
      <c r="B55" s="39"/>
      <c r="C55" s="746"/>
      <c r="D55" s="746"/>
      <c r="E55" s="746"/>
      <c r="F55" s="746"/>
      <c r="G55" s="746"/>
      <c r="H55" s="746"/>
      <c r="I55" s="748"/>
      <c r="J55" s="746"/>
      <c r="K55" s="746"/>
      <c r="L55" s="746"/>
      <c r="M55" s="746"/>
      <c r="N55" s="746"/>
      <c r="O55" s="746"/>
      <c r="P55" s="746"/>
      <c r="Q55" s="746"/>
      <c r="R55" s="746"/>
      <c r="S55" s="746"/>
      <c r="T55" s="746"/>
      <c r="U55" s="746"/>
      <c r="V55" s="746"/>
      <c r="W55" s="746"/>
      <c r="X55" s="746"/>
      <c r="Y55" s="746"/>
      <c r="Z55" s="746"/>
      <c r="AA55" s="746"/>
      <c r="AB55" s="759"/>
      <c r="AC55" s="759"/>
      <c r="AD55" s="759"/>
      <c r="AE55" s="759"/>
      <c r="AF55" s="759"/>
      <c r="AG55" s="759"/>
      <c r="AH55" s="759"/>
      <c r="AI55" s="759"/>
      <c r="AJ55" s="759"/>
      <c r="AK55" s="760"/>
      <c r="AL55" s="760"/>
      <c r="AM55" s="760"/>
      <c r="AN55" s="760"/>
      <c r="AO55" s="761"/>
      <c r="AP55" s="759"/>
      <c r="AQ55" s="759"/>
      <c r="AR55" s="759"/>
      <c r="AS55" s="759"/>
      <c r="AT55" s="759"/>
      <c r="AU55" s="759"/>
      <c r="AV55" s="759"/>
      <c r="AW55" s="759"/>
      <c r="AX55" s="759"/>
      <c r="AY55" s="759"/>
      <c r="AZ55" s="759"/>
      <c r="BA55" s="759"/>
      <c r="BB55" s="759"/>
      <c r="BC55" s="759"/>
      <c r="BD55" s="759"/>
      <c r="BE55" s="759"/>
      <c r="BF55" s="759"/>
      <c r="BG55" s="759"/>
      <c r="BH55" s="735"/>
      <c r="BI55" s="735"/>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row>
    <row r="56" spans="1:87" s="717" customFormat="1" x14ac:dyDescent="0.45">
      <c r="A56" s="39"/>
      <c r="B56" s="39"/>
      <c r="C56" s="746"/>
      <c r="D56" s="746"/>
      <c r="E56" s="746"/>
      <c r="F56" s="746"/>
      <c r="G56" s="746"/>
      <c r="H56" s="746"/>
      <c r="I56" s="748"/>
      <c r="J56" s="746"/>
      <c r="K56" s="746"/>
      <c r="L56" s="746"/>
      <c r="M56" s="746"/>
      <c r="N56" s="746"/>
      <c r="O56" s="746"/>
      <c r="P56" s="746"/>
      <c r="Q56" s="746"/>
      <c r="R56" s="746"/>
      <c r="S56" s="746"/>
      <c r="T56" s="746"/>
      <c r="U56" s="746"/>
      <c r="V56" s="746"/>
      <c r="W56" s="746"/>
      <c r="X56" s="746"/>
      <c r="Y56" s="746"/>
      <c r="Z56" s="746"/>
      <c r="AA56" s="746"/>
      <c r="AB56" s="759"/>
      <c r="AC56" s="759"/>
      <c r="AD56" s="759"/>
      <c r="AE56" s="759"/>
      <c r="AF56" s="759"/>
      <c r="AG56" s="759"/>
      <c r="AH56" s="759"/>
      <c r="AI56" s="759"/>
      <c r="AJ56" s="759"/>
      <c r="AK56" s="760"/>
      <c r="AL56" s="760"/>
      <c r="AM56" s="760"/>
      <c r="AN56" s="760"/>
      <c r="AO56" s="761"/>
      <c r="AP56" s="759"/>
      <c r="AQ56" s="759"/>
      <c r="AR56" s="759"/>
      <c r="AS56" s="759"/>
      <c r="AT56" s="759"/>
      <c r="AU56" s="759"/>
      <c r="AV56" s="759"/>
      <c r="AW56" s="759"/>
      <c r="AX56" s="759"/>
      <c r="AY56" s="759"/>
      <c r="AZ56" s="759"/>
      <c r="BA56" s="759"/>
      <c r="BB56" s="759"/>
      <c r="BC56" s="759"/>
      <c r="BD56" s="759"/>
      <c r="BE56" s="759"/>
      <c r="BF56" s="759"/>
      <c r="BG56" s="759"/>
      <c r="BH56" s="735"/>
      <c r="BI56" s="735"/>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row>
    <row r="57" spans="1:87" x14ac:dyDescent="0.45">
      <c r="AO57" s="763"/>
    </row>
    <row r="58" spans="1:87" x14ac:dyDescent="0.45">
      <c r="AO58" s="763"/>
    </row>
    <row r="59" spans="1:87" x14ac:dyDescent="0.45">
      <c r="AO59" s="763"/>
    </row>
    <row r="60" spans="1:87" x14ac:dyDescent="0.45">
      <c r="AO60" s="763"/>
    </row>
    <row r="61" spans="1:87" x14ac:dyDescent="0.45">
      <c r="AO61" s="763"/>
    </row>
  </sheetData>
  <phoneticPr fontId="2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32D5BC7D6564479AD70D2EF8A32AEB" ma:contentTypeVersion="15" ma:contentTypeDescription="Create a new document." ma:contentTypeScope="" ma:versionID="b123249e694b164cff8804090bd93254">
  <xsd:schema xmlns:xsd="http://www.w3.org/2001/XMLSchema" xmlns:xs="http://www.w3.org/2001/XMLSchema" xmlns:p="http://schemas.microsoft.com/office/2006/metadata/properties" xmlns:ns2="d73d00da-9fc2-43cf-afdd-129fc9c402e5" xmlns:ns3="75db43ab-1801-4567-a18a-039d6ef15159" targetNamespace="http://schemas.microsoft.com/office/2006/metadata/properties" ma:root="true" ma:fieldsID="1658fc67d75e443ef87a86fff6d18e63" ns2:_="" ns3:_="">
    <xsd:import namespace="d73d00da-9fc2-43cf-afdd-129fc9c402e5"/>
    <xsd:import namespace="75db43ab-1801-4567-a18a-039d6ef1515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3d00da-9fc2-43cf-afdd-129fc9c40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aa33378-480a-4e61-800b-f766d488366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b43ab-1801-4567-a18a-039d6ef151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14860a7-cd02-48f8-9cfe-dc1de35ec9a0}" ma:internalName="TaxCatchAll" ma:showField="CatchAllData" ma:web="75db43ab-1801-4567-a18a-039d6ef151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db43ab-1801-4567-a18a-039d6ef15159" xsi:nil="true"/>
    <lcf76f155ced4ddcb4097134ff3c332f xmlns="d73d00da-9fc2-43cf-afdd-129fc9c402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6B4538-400B-4E63-A5EA-8345869AB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3d00da-9fc2-43cf-afdd-129fc9c402e5"/>
    <ds:schemaRef ds:uri="75db43ab-1801-4567-a18a-039d6ef15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0C786B-B660-4073-A130-2057C3A362F5}">
  <ds:schemaRefs>
    <ds:schemaRef ds:uri="http://schemas.microsoft.com/sharepoint/v3/contenttype/forms"/>
  </ds:schemaRefs>
</ds:datastoreItem>
</file>

<file path=customXml/itemProps3.xml><?xml version="1.0" encoding="utf-8"?>
<ds:datastoreItem xmlns:ds="http://schemas.openxmlformats.org/officeDocument/2006/customXml" ds:itemID="{46C5F77B-99FA-483A-BCA0-BABAC369F9C1}">
  <ds:schemaRefs>
    <ds:schemaRef ds:uri="http://schemas.microsoft.com/office/2006/metadata/properties"/>
    <ds:schemaRef ds:uri="http://schemas.microsoft.com/office/infopath/2007/PartnerControls"/>
    <ds:schemaRef ds:uri="75db43ab-1801-4567-a18a-039d6ef15159"/>
    <ds:schemaRef ds:uri="d73d00da-9fc2-43cf-afdd-129fc9c402e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116</vt:i4>
      </vt:variant>
      <vt:variant>
        <vt:lpstr>Named Ranges</vt:lpstr>
      </vt:variant>
      <vt:variant>
        <vt:i4>4</vt:i4>
      </vt:variant>
    </vt:vector>
  </HeadingPairs>
  <TitlesOfParts>
    <vt:vector size="120" baseType="lpstr">
      <vt:lpstr>Table 1 (Q4'18)</vt:lpstr>
      <vt:lpstr>Table 2 (Q4'18)</vt:lpstr>
      <vt:lpstr>Q4'19</vt:lpstr>
      <vt:lpstr>Table 1 (Q4'19)</vt:lpstr>
      <vt:lpstr>Table 1 (Q4'19) t</vt:lpstr>
      <vt:lpstr>Table 2 (Q4'19)</vt:lpstr>
      <vt:lpstr>Sheet1</vt:lpstr>
      <vt:lpstr>Q1'20</vt:lpstr>
      <vt:lpstr>Table 1(Q1'20)</vt:lpstr>
      <vt:lpstr>Table 1 (Q1'20) t</vt:lpstr>
      <vt:lpstr>Table 2 (Q1'20)</vt:lpstr>
      <vt:lpstr>Table 3 (Q1'20)</vt:lpstr>
      <vt:lpstr>Q2'20</vt:lpstr>
      <vt:lpstr>Table 1(Q2'20)</vt:lpstr>
      <vt:lpstr>Table 1 (Q2'20) t</vt:lpstr>
      <vt:lpstr>Sheet2</vt:lpstr>
      <vt:lpstr>Table 2 (Q2'20)</vt:lpstr>
      <vt:lpstr>Table 3 (Q2'20)</vt:lpstr>
      <vt:lpstr>Q3'20</vt:lpstr>
      <vt:lpstr>Table 1(Q3'20)</vt:lpstr>
      <vt:lpstr>Table 1(Q3'20) t</vt:lpstr>
      <vt:lpstr>Table 2 (Q3'20)</vt:lpstr>
      <vt:lpstr>Table 3 (Q3'20)</vt:lpstr>
      <vt:lpstr>Table 1 (Q3'20-Q2'20)</vt:lpstr>
      <vt:lpstr>Table 2 (Q3'20-Q2'20)</vt:lpstr>
      <vt:lpstr>Table 3 (Q3'20-Q2'20)</vt:lpstr>
      <vt:lpstr>Q4'20</vt:lpstr>
      <vt:lpstr>Table 1(Q4'20)</vt:lpstr>
      <vt:lpstr>Table 1 (Q4'20)t</vt:lpstr>
      <vt:lpstr>Table 2 (Q4'20)</vt:lpstr>
      <vt:lpstr>Table 3 (Q4'20)</vt:lpstr>
      <vt:lpstr>Q1'21</vt:lpstr>
      <vt:lpstr>Table 1(Q1'21)</vt:lpstr>
      <vt:lpstr>Table 1 (Q1'21)t</vt:lpstr>
      <vt:lpstr>Table 2 (Q1'21)</vt:lpstr>
      <vt:lpstr>Table 3 (Q1'21)</vt:lpstr>
      <vt:lpstr>Q3'21</vt:lpstr>
      <vt:lpstr>Table 1(Q3'21)</vt:lpstr>
      <vt:lpstr>Table 1 (Q3'21)t</vt:lpstr>
      <vt:lpstr>Table 2 (Q3'21)</vt:lpstr>
      <vt:lpstr>Table 3 (Q3'21)</vt:lpstr>
      <vt:lpstr>Q4'21</vt:lpstr>
      <vt:lpstr>Table 1(Q4'21)</vt:lpstr>
      <vt:lpstr>Table 1(Q4'21)t</vt:lpstr>
      <vt:lpstr>Table 2 (Q4'21)</vt:lpstr>
      <vt:lpstr>Table 3 (Q4'21)</vt:lpstr>
      <vt:lpstr>Q1'22</vt:lpstr>
      <vt:lpstr>Table 1(Q1'22)</vt:lpstr>
      <vt:lpstr>Table 1 (Q2'22)t</vt:lpstr>
      <vt:lpstr>Table 2 (Q1'22)</vt:lpstr>
      <vt:lpstr>Table 3 (Q1'22)</vt:lpstr>
      <vt:lpstr>Q2'22</vt:lpstr>
      <vt:lpstr>Table 1(Q2'22)</vt:lpstr>
      <vt:lpstr>Table 1(Q2'22)t</vt:lpstr>
      <vt:lpstr>Table 2 (Q2'22)</vt:lpstr>
      <vt:lpstr>Table 3 (Q2'22)</vt:lpstr>
      <vt:lpstr>Q3'22</vt:lpstr>
      <vt:lpstr>Table 1(Q3'22)</vt:lpstr>
      <vt:lpstr>Table 1(Q3'22)t</vt:lpstr>
      <vt:lpstr>Table 2 (Q3'22)</vt:lpstr>
      <vt:lpstr>Table 3 (Q3'22)</vt:lpstr>
      <vt:lpstr>Q4'22</vt:lpstr>
      <vt:lpstr>Table 1(Q4'22)</vt:lpstr>
      <vt:lpstr>Table 1(Q4'22)t</vt:lpstr>
      <vt:lpstr>Table 2 (Q4'22)</vt:lpstr>
      <vt:lpstr>Table 3 (Q4'22)</vt:lpstr>
      <vt:lpstr>Q1'23</vt:lpstr>
      <vt:lpstr>Q3'23</vt:lpstr>
      <vt:lpstr>Table 1(Q1'23)</vt:lpstr>
      <vt:lpstr>Table 1(Q1'23)t</vt:lpstr>
      <vt:lpstr>Table 2 (Q1'23)</vt:lpstr>
      <vt:lpstr>Table 3 (Q1'23)</vt:lpstr>
      <vt:lpstr>Q2'23</vt:lpstr>
      <vt:lpstr>Table 1(Q2'23)</vt:lpstr>
      <vt:lpstr>Table 1(Q2'23)t</vt:lpstr>
      <vt:lpstr>Table 2 (Q2'23)</vt:lpstr>
      <vt:lpstr>Table 3 (Q2'23)</vt:lpstr>
      <vt:lpstr>Table 1(Q3'23)</vt:lpstr>
      <vt:lpstr>Table 1(Q3'23)t</vt:lpstr>
      <vt:lpstr>Table 2 (Q3'23)</vt:lpstr>
      <vt:lpstr>Table 3 (Q3'23)</vt:lpstr>
      <vt:lpstr>Q4'23</vt:lpstr>
      <vt:lpstr>Table 1(Q4'23)</vt:lpstr>
      <vt:lpstr>Table 1(Q4'23)t</vt:lpstr>
      <vt:lpstr>Table 2 (Q4'23)</vt:lpstr>
      <vt:lpstr>Table 3 (Q4'23)</vt:lpstr>
      <vt:lpstr>Q1'24</vt:lpstr>
      <vt:lpstr>Table 1(Q1'24)</vt:lpstr>
      <vt:lpstr>Table 1(Q1'24)t</vt:lpstr>
      <vt:lpstr>Table 2 (Q1'24)</vt:lpstr>
      <vt:lpstr>Table 3 (Q1'24)</vt:lpstr>
      <vt:lpstr>Q2'24</vt:lpstr>
      <vt:lpstr>Table 1(Q2'24)</vt:lpstr>
      <vt:lpstr>Table 1(Q2'24)t</vt:lpstr>
      <vt:lpstr>Table 2 (Q2'24)</vt:lpstr>
      <vt:lpstr>Table 3 (Q2'24)</vt:lpstr>
      <vt:lpstr>Q3'24</vt:lpstr>
      <vt:lpstr>Table 1(Q3'24)</vt:lpstr>
      <vt:lpstr>Table 1(Q3'24)t</vt:lpstr>
      <vt:lpstr>Table 2 (Q3'24)</vt:lpstr>
      <vt:lpstr>Table 3 (Q3'24)</vt:lpstr>
      <vt:lpstr>Q4'24 </vt:lpstr>
      <vt:lpstr>Table 1(Q4'24)</vt:lpstr>
      <vt:lpstr>Table 1(Q4'24)t</vt:lpstr>
      <vt:lpstr>Table 2 (Q4'24)</vt:lpstr>
      <vt:lpstr>Table 3 (Q4'24)1</vt:lpstr>
      <vt:lpstr>Table 3 (Q4'24)</vt:lpstr>
      <vt:lpstr>Q1'25</vt:lpstr>
      <vt:lpstr>Table 1(Q1'25)</vt:lpstr>
      <vt:lpstr>Table 1(Q1'25)t</vt:lpstr>
      <vt:lpstr>Table 2 (Q1'25)</vt:lpstr>
      <vt:lpstr>Table 3 (Q1'25)</vt:lpstr>
      <vt:lpstr>Table 1(Q2'26)</vt:lpstr>
      <vt:lpstr>Table 2 (Q2'26)</vt:lpstr>
      <vt:lpstr>Table 3 (Q2'26)</vt:lpstr>
      <vt:lpstr>Copyright and Disclaimer</vt:lpstr>
      <vt:lpstr>'Table 1 (Q3''20-Q2''20)'!Print_Area</vt:lpstr>
      <vt:lpstr>'Table 1 (Q4''19)'!Print_Area</vt:lpstr>
      <vt:lpstr>'Table 2 (Q3''20-Q2''20)'!Print_Area</vt:lpstr>
      <vt:lpstr>'Table 2 (Q4''19)'!Print_Area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Platinum_Quarterly_Dataset</dc:subject>
  <dc:creator>WPIC</dc:creator>
  <cp:lastModifiedBy>Wade Napier</cp:lastModifiedBy>
  <cp:lastPrinted>2019-04-23T14:32:32Z</cp:lastPrinted>
  <dcterms:created xsi:type="dcterms:W3CDTF">2013-07-24T14:28:37Z</dcterms:created>
  <dcterms:modified xsi:type="dcterms:W3CDTF">2026-09-02T12:39:12Z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0x0101008432D5BC7D6564479AD70D2EF8A32AEB</vt:lpwstr>
  </property>
  <property fmtid="{D5CDD505-2E9C-101B-9397-08002B2CF9AE}" pid="3" name="MediaServiceImageTags">
    <vt:lpwstr/>
  </property>
</Properties>
</file>